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masspahni/Documents/CFDS/Data/General/Financial Statements/Annual/Work Data/"/>
    </mc:Choice>
  </mc:AlternateContent>
  <xr:revisionPtr revIDLastSave="0" documentId="13_ncr:1_{8FABACCC-2514-8041-AC5A-D162F802DD9F}" xr6:coauthVersionLast="45" xr6:coauthVersionMax="45" xr10:uidLastSave="{00000000-0000-0000-0000-000000000000}"/>
  <bookViews>
    <workbookView xWindow="-38400" yWindow="0" windowWidth="38400" windowHeight="21600" xr2:uid="{491B0C35-2A4F-AA4A-A78F-48ABA35BA6C5}"/>
  </bookViews>
  <sheets>
    <sheet name="NORMALIZED MIN MAX fix" sheetId="11" r:id="rId1"/>
    <sheet name="NORMALIZED MIN MAX formula" sheetId="9" r:id="rId2"/>
    <sheet name="Ratios Calculated fix" sheetId="6" r:id="rId3"/>
    <sheet name="Ratios Calculated formula" sheetId="10" r:id="rId4"/>
    <sheet name="Ratio Overview" sheetId="4" r:id="rId5"/>
    <sheet name="Balance Sheet Annual" sheetId="1" r:id="rId6"/>
    <sheet name="Income Statement Annual" sheetId="2" r:id="rId7"/>
    <sheet name="Cash Flow Statement Annual" sheetId="3" r:id="rId8"/>
  </sheets>
  <externalReferences>
    <externalReference r:id="rId9"/>
    <externalReference r:id="rId10"/>
  </externalReferences>
  <definedNames>
    <definedName name="_xlnm._FilterDatabase" localSheetId="5" hidden="1">'Balance Sheet Annual'!$A$1:$CT$1</definedName>
    <definedName name="_xlnm._FilterDatabase" localSheetId="7" hidden="1">'Cash Flow Statement Annual'!$A$1:$BL$1</definedName>
    <definedName name="_xlnm._FilterDatabase" localSheetId="6" hidden="1">'Income Statement Annual'!$A$1:$BS$1</definedName>
    <definedName name="_xlnm._FilterDatabase" localSheetId="0" hidden="1">'NORMALIZED MIN MAX fix'!$A$1:$BC$1</definedName>
    <definedName name="_xlnm._FilterDatabase" localSheetId="1" hidden="1">'NORMALIZED MIN MAX formula'!$A$1:$BC$1</definedName>
    <definedName name="_xlnm._FilterDatabase" localSheetId="2" hidden="1">'Ratios Calculated fix'!$A$1:$AH$423</definedName>
    <definedName name="_xlnm._FilterDatabase" localSheetId="3" hidden="1">'Ratios Calculated formula'!$A$1:$AH$423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T425" i="1" l="1"/>
  <c r="CS425" i="1"/>
  <c r="CR425" i="1"/>
  <c r="CQ425" i="1"/>
  <c r="CP425" i="1"/>
  <c r="CO425" i="1"/>
  <c r="CN425" i="1"/>
  <c r="CM425" i="1"/>
  <c r="CL425" i="1"/>
  <c r="CK425" i="1"/>
  <c r="CJ425" i="1"/>
  <c r="CI425" i="1"/>
  <c r="CH425" i="1"/>
  <c r="CG425" i="1"/>
  <c r="CF425" i="1"/>
  <c r="CE425" i="1"/>
  <c r="CD425" i="1"/>
  <c r="CC425" i="1"/>
  <c r="CB425" i="1"/>
  <c r="CA425" i="1"/>
  <c r="BZ425" i="1"/>
  <c r="BY425" i="1"/>
  <c r="BX425" i="1"/>
  <c r="BW425" i="1"/>
  <c r="BV425" i="1"/>
  <c r="BU425" i="1"/>
  <c r="BT425" i="1"/>
  <c r="BS425" i="1"/>
  <c r="BR425" i="1"/>
  <c r="BQ425" i="1"/>
  <c r="BP425" i="1"/>
  <c r="BO425" i="1"/>
  <c r="BN425" i="1"/>
  <c r="BM425" i="1"/>
  <c r="BL425" i="1"/>
  <c r="BK425" i="1"/>
  <c r="BJ425" i="1"/>
  <c r="BI425" i="1"/>
  <c r="BH425" i="1"/>
  <c r="BG425" i="1"/>
  <c r="BF425" i="1"/>
  <c r="BE425" i="1"/>
  <c r="BD425" i="1"/>
  <c r="BC425" i="1"/>
  <c r="BB425" i="1"/>
  <c r="BA425" i="1"/>
  <c r="AZ425" i="1"/>
  <c r="AY425" i="1"/>
  <c r="AX425" i="1"/>
  <c r="AW425" i="1"/>
  <c r="AV425" i="1"/>
  <c r="AU425" i="1"/>
  <c r="AT425" i="1"/>
  <c r="AS425" i="1"/>
  <c r="AR425" i="1"/>
  <c r="AQ425" i="1"/>
  <c r="AP425" i="1"/>
  <c r="AO425" i="1"/>
  <c r="AN425" i="1"/>
  <c r="AM425" i="1"/>
  <c r="AL425" i="1"/>
  <c r="AK425" i="1"/>
  <c r="AJ425" i="1"/>
  <c r="AI425" i="1"/>
  <c r="AH425" i="1"/>
  <c r="AG425" i="1"/>
  <c r="AF425" i="1"/>
  <c r="AE425" i="1"/>
  <c r="AD425" i="1"/>
  <c r="AC425" i="1"/>
  <c r="AB425" i="1"/>
  <c r="AA425" i="1"/>
  <c r="Z425" i="1"/>
  <c r="Y425" i="1"/>
  <c r="X425" i="1"/>
  <c r="W425" i="1"/>
  <c r="V425" i="1"/>
  <c r="U425" i="1"/>
  <c r="T425" i="1"/>
  <c r="S425" i="1"/>
  <c r="R425" i="1"/>
  <c r="Q425" i="1"/>
  <c r="P425" i="1"/>
  <c r="O425" i="1"/>
  <c r="N425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BS425" i="2" l="1"/>
  <c r="BR425" i="2"/>
  <c r="BQ425" i="2"/>
  <c r="BP425" i="2"/>
  <c r="BO425" i="2"/>
  <c r="BN425" i="2"/>
  <c r="BM425" i="2"/>
  <c r="BL425" i="2"/>
  <c r="BK425" i="2"/>
  <c r="BJ425" i="2"/>
  <c r="BI425" i="2"/>
  <c r="BH425" i="2"/>
  <c r="BG425" i="2"/>
  <c r="BF425" i="2"/>
  <c r="BE425" i="2"/>
  <c r="BD425" i="2"/>
  <c r="BC425" i="2"/>
  <c r="BB425" i="2"/>
  <c r="BA425" i="2"/>
  <c r="AZ425" i="2"/>
  <c r="AY425" i="2"/>
  <c r="AX425" i="2"/>
  <c r="AW425" i="2"/>
  <c r="AV425" i="2"/>
  <c r="AU425" i="2"/>
  <c r="AT425" i="2"/>
  <c r="AS425" i="2"/>
  <c r="AR425" i="2"/>
  <c r="AQ425" i="2"/>
  <c r="AP425" i="2"/>
  <c r="AO425" i="2"/>
  <c r="AN425" i="2"/>
  <c r="AM425" i="2"/>
  <c r="AL425" i="2"/>
  <c r="AK425" i="2"/>
  <c r="AJ425" i="2"/>
  <c r="AI425" i="2"/>
  <c r="AH425" i="2"/>
  <c r="AG425" i="2"/>
  <c r="AF425" i="2"/>
  <c r="AD425" i="2"/>
  <c r="AC425" i="2"/>
  <c r="AB425" i="2"/>
  <c r="AA425" i="2"/>
  <c r="Z425" i="2"/>
  <c r="Y425" i="2"/>
  <c r="W425" i="2"/>
  <c r="V425" i="2"/>
  <c r="U425" i="2"/>
  <c r="T425" i="2"/>
  <c r="S425" i="2"/>
  <c r="R425" i="2"/>
  <c r="Q425" i="2"/>
  <c r="P425" i="2"/>
  <c r="O425" i="2"/>
  <c r="N425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AE186" i="2"/>
  <c r="AE425" i="2" s="1"/>
  <c r="X186" i="2"/>
  <c r="X425" i="2" s="1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BL425" i="3" l="1"/>
  <c r="BK425" i="3"/>
  <c r="BJ425" i="3"/>
  <c r="BI425" i="3"/>
  <c r="BH425" i="3"/>
  <c r="BG425" i="3"/>
  <c r="BF425" i="3"/>
  <c r="BE425" i="3"/>
  <c r="BD425" i="3"/>
  <c r="BC425" i="3"/>
  <c r="BB425" i="3"/>
  <c r="BA425" i="3"/>
  <c r="AZ425" i="3"/>
  <c r="AY425" i="3"/>
  <c r="AX425" i="3"/>
  <c r="AW425" i="3"/>
  <c r="AV425" i="3"/>
  <c r="AU425" i="3"/>
  <c r="AT425" i="3"/>
  <c r="AS425" i="3"/>
  <c r="AR425" i="3"/>
  <c r="AQ425" i="3"/>
  <c r="AP425" i="3"/>
  <c r="AO425" i="3"/>
  <c r="AN425" i="3"/>
  <c r="AM425" i="3"/>
  <c r="AL425" i="3"/>
  <c r="AK425" i="3"/>
  <c r="AJ425" i="3"/>
  <c r="AI425" i="3"/>
  <c r="AH425" i="3"/>
  <c r="AG425" i="3"/>
  <c r="AF425" i="3"/>
  <c r="AE425" i="3"/>
  <c r="AD425" i="3"/>
  <c r="AC425" i="3"/>
  <c r="AB425" i="3"/>
  <c r="AA425" i="3"/>
  <c r="Z425" i="3"/>
  <c r="Y425" i="3"/>
  <c r="X425" i="3"/>
  <c r="W425" i="3"/>
  <c r="V425" i="3"/>
  <c r="U425" i="3"/>
  <c r="T425" i="3"/>
  <c r="S425" i="3"/>
  <c r="R425" i="3"/>
  <c r="Q425" i="3"/>
  <c r="P425" i="3"/>
  <c r="O425" i="3"/>
  <c r="N425" i="3"/>
  <c r="M425" i="3"/>
  <c r="AY3" i="9" l="1"/>
  <c r="AZ3" i="9"/>
  <c r="BA3" i="9"/>
  <c r="BB3" i="9"/>
  <c r="BC3" i="9"/>
  <c r="AY4" i="9"/>
  <c r="AZ4" i="9"/>
  <c r="BA4" i="9"/>
  <c r="BB4" i="9"/>
  <c r="BC4" i="9"/>
  <c r="AY5" i="9"/>
  <c r="AZ5" i="9"/>
  <c r="BA5" i="9"/>
  <c r="BB5" i="9"/>
  <c r="BC5" i="9"/>
  <c r="AY6" i="9"/>
  <c r="AZ6" i="9"/>
  <c r="BA6" i="9"/>
  <c r="BB6" i="9"/>
  <c r="BC6" i="9"/>
  <c r="AY7" i="9"/>
  <c r="AZ7" i="9"/>
  <c r="BA7" i="9"/>
  <c r="BB7" i="9"/>
  <c r="BC7" i="9"/>
  <c r="AY8" i="9"/>
  <c r="AZ8" i="9"/>
  <c r="BA8" i="9"/>
  <c r="BB8" i="9"/>
  <c r="BC8" i="9"/>
  <c r="AY9" i="9"/>
  <c r="AZ9" i="9"/>
  <c r="BA9" i="9"/>
  <c r="BB9" i="9"/>
  <c r="BC9" i="9"/>
  <c r="AY10" i="9"/>
  <c r="AZ10" i="9"/>
  <c r="BA10" i="9"/>
  <c r="BB10" i="9"/>
  <c r="BC10" i="9"/>
  <c r="AY11" i="9"/>
  <c r="AZ11" i="9"/>
  <c r="BA11" i="9"/>
  <c r="BB11" i="9"/>
  <c r="BC11" i="9"/>
  <c r="AY12" i="9"/>
  <c r="AZ12" i="9"/>
  <c r="BA12" i="9"/>
  <c r="BB12" i="9"/>
  <c r="BC12" i="9"/>
  <c r="AY13" i="9"/>
  <c r="AZ13" i="9"/>
  <c r="BA13" i="9"/>
  <c r="BB13" i="9"/>
  <c r="BC13" i="9"/>
  <c r="AY14" i="9"/>
  <c r="AZ14" i="9"/>
  <c r="BA14" i="9"/>
  <c r="BB14" i="9"/>
  <c r="BC14" i="9"/>
  <c r="AY15" i="9"/>
  <c r="AZ15" i="9"/>
  <c r="BA15" i="9"/>
  <c r="BB15" i="9"/>
  <c r="BC15" i="9"/>
  <c r="AY16" i="9"/>
  <c r="AZ16" i="9"/>
  <c r="BA16" i="9"/>
  <c r="BB16" i="9"/>
  <c r="BC16" i="9"/>
  <c r="AY17" i="9"/>
  <c r="AZ17" i="9"/>
  <c r="BA17" i="9"/>
  <c r="BB17" i="9"/>
  <c r="BC17" i="9"/>
  <c r="AY18" i="9"/>
  <c r="AZ18" i="9"/>
  <c r="BA18" i="9"/>
  <c r="BB18" i="9"/>
  <c r="BC18" i="9"/>
  <c r="AY19" i="9"/>
  <c r="AZ19" i="9"/>
  <c r="BA19" i="9"/>
  <c r="BB19" i="9"/>
  <c r="BC19" i="9"/>
  <c r="AY20" i="9"/>
  <c r="AZ20" i="9"/>
  <c r="BA20" i="9"/>
  <c r="BB20" i="9"/>
  <c r="BC20" i="9"/>
  <c r="AY21" i="9"/>
  <c r="AZ21" i="9"/>
  <c r="BA21" i="9"/>
  <c r="BB21" i="9"/>
  <c r="BC21" i="9"/>
  <c r="AY22" i="9"/>
  <c r="AZ22" i="9"/>
  <c r="BA22" i="9"/>
  <c r="BB22" i="9"/>
  <c r="BC22" i="9"/>
  <c r="AY23" i="9"/>
  <c r="AZ23" i="9"/>
  <c r="BA23" i="9"/>
  <c r="BB23" i="9"/>
  <c r="BC23" i="9"/>
  <c r="AY24" i="9"/>
  <c r="AZ24" i="9"/>
  <c r="BA24" i="9"/>
  <c r="BB24" i="9"/>
  <c r="BC24" i="9"/>
  <c r="AY25" i="9"/>
  <c r="AZ25" i="9"/>
  <c r="BA25" i="9"/>
  <c r="BB25" i="9"/>
  <c r="BC25" i="9"/>
  <c r="AY26" i="9"/>
  <c r="AZ26" i="9"/>
  <c r="BA26" i="9"/>
  <c r="BB26" i="9"/>
  <c r="BC26" i="9"/>
  <c r="AY27" i="9"/>
  <c r="AZ27" i="9"/>
  <c r="BA27" i="9"/>
  <c r="BB27" i="9"/>
  <c r="BC27" i="9"/>
  <c r="AY28" i="9"/>
  <c r="AZ28" i="9"/>
  <c r="BA28" i="9"/>
  <c r="BB28" i="9"/>
  <c r="BC28" i="9"/>
  <c r="AY29" i="9"/>
  <c r="AZ29" i="9"/>
  <c r="BA29" i="9"/>
  <c r="BB29" i="9"/>
  <c r="BC29" i="9"/>
  <c r="AY30" i="9"/>
  <c r="AZ30" i="9"/>
  <c r="BA30" i="9"/>
  <c r="BB30" i="9"/>
  <c r="BC30" i="9"/>
  <c r="AY31" i="9"/>
  <c r="AZ31" i="9"/>
  <c r="BA31" i="9"/>
  <c r="BB31" i="9"/>
  <c r="BC31" i="9"/>
  <c r="AY32" i="9"/>
  <c r="AZ32" i="9"/>
  <c r="BA32" i="9"/>
  <c r="BB32" i="9"/>
  <c r="BC32" i="9"/>
  <c r="AY33" i="9"/>
  <c r="AZ33" i="9"/>
  <c r="BA33" i="9"/>
  <c r="BB33" i="9"/>
  <c r="BC33" i="9"/>
  <c r="AY34" i="9"/>
  <c r="AZ34" i="9"/>
  <c r="BA34" i="9"/>
  <c r="BB34" i="9"/>
  <c r="BC34" i="9"/>
  <c r="AY35" i="9"/>
  <c r="AZ35" i="9"/>
  <c r="BA35" i="9"/>
  <c r="BB35" i="9"/>
  <c r="BC35" i="9"/>
  <c r="AY36" i="9"/>
  <c r="AZ36" i="9"/>
  <c r="BA36" i="9"/>
  <c r="BB36" i="9"/>
  <c r="BC36" i="9"/>
  <c r="AY37" i="9"/>
  <c r="AZ37" i="9"/>
  <c r="BA37" i="9"/>
  <c r="BB37" i="9"/>
  <c r="BC37" i="9"/>
  <c r="AY38" i="9"/>
  <c r="AZ38" i="9"/>
  <c r="BA38" i="9"/>
  <c r="BB38" i="9"/>
  <c r="BC38" i="9"/>
  <c r="AY39" i="9"/>
  <c r="AZ39" i="9"/>
  <c r="BA39" i="9"/>
  <c r="BB39" i="9"/>
  <c r="BC39" i="9"/>
  <c r="AY40" i="9"/>
  <c r="AZ40" i="9"/>
  <c r="BA40" i="9"/>
  <c r="BB40" i="9"/>
  <c r="BC40" i="9"/>
  <c r="AY41" i="9"/>
  <c r="AZ41" i="9"/>
  <c r="BA41" i="9"/>
  <c r="BB41" i="9"/>
  <c r="BC41" i="9"/>
  <c r="AY42" i="9"/>
  <c r="AZ42" i="9"/>
  <c r="BA42" i="9"/>
  <c r="BB42" i="9"/>
  <c r="BC42" i="9"/>
  <c r="AY43" i="9"/>
  <c r="AZ43" i="9"/>
  <c r="BA43" i="9"/>
  <c r="BB43" i="9"/>
  <c r="BC43" i="9"/>
  <c r="AY44" i="9"/>
  <c r="AZ44" i="9"/>
  <c r="BA44" i="9"/>
  <c r="BB44" i="9"/>
  <c r="BC44" i="9"/>
  <c r="AY45" i="9"/>
  <c r="AZ45" i="9"/>
  <c r="BA45" i="9"/>
  <c r="BB45" i="9"/>
  <c r="BC45" i="9"/>
  <c r="AY46" i="9"/>
  <c r="AZ46" i="9"/>
  <c r="BA46" i="9"/>
  <c r="BB46" i="9"/>
  <c r="BC46" i="9"/>
  <c r="AY47" i="9"/>
  <c r="AZ47" i="9"/>
  <c r="BA47" i="9"/>
  <c r="BB47" i="9"/>
  <c r="BC47" i="9"/>
  <c r="AY48" i="9"/>
  <c r="AZ48" i="9"/>
  <c r="BA48" i="9"/>
  <c r="BB48" i="9"/>
  <c r="BC48" i="9"/>
  <c r="AY49" i="9"/>
  <c r="AZ49" i="9"/>
  <c r="BA49" i="9"/>
  <c r="BB49" i="9"/>
  <c r="BC49" i="9"/>
  <c r="AY50" i="9"/>
  <c r="AZ50" i="9"/>
  <c r="BA50" i="9"/>
  <c r="BB50" i="9"/>
  <c r="BC50" i="9"/>
  <c r="AY51" i="9"/>
  <c r="AZ51" i="9"/>
  <c r="BA51" i="9"/>
  <c r="BB51" i="9"/>
  <c r="BC51" i="9"/>
  <c r="AY52" i="9"/>
  <c r="AZ52" i="9"/>
  <c r="BA52" i="9"/>
  <c r="BB52" i="9"/>
  <c r="BC52" i="9"/>
  <c r="AY53" i="9"/>
  <c r="AZ53" i="9"/>
  <c r="BA53" i="9"/>
  <c r="BB53" i="9"/>
  <c r="BC53" i="9"/>
  <c r="AY54" i="9"/>
  <c r="AZ54" i="9"/>
  <c r="BA54" i="9"/>
  <c r="BB54" i="9"/>
  <c r="BC54" i="9"/>
  <c r="AY55" i="9"/>
  <c r="AZ55" i="9"/>
  <c r="BA55" i="9"/>
  <c r="BB55" i="9"/>
  <c r="BC55" i="9"/>
  <c r="AY56" i="9"/>
  <c r="AZ56" i="9"/>
  <c r="BA56" i="9"/>
  <c r="BB56" i="9"/>
  <c r="BC56" i="9"/>
  <c r="AY57" i="9"/>
  <c r="AZ57" i="9"/>
  <c r="BA57" i="9"/>
  <c r="BB57" i="9"/>
  <c r="BC57" i="9"/>
  <c r="AY58" i="9"/>
  <c r="AZ58" i="9"/>
  <c r="BA58" i="9"/>
  <c r="BB58" i="9"/>
  <c r="BC58" i="9"/>
  <c r="AY59" i="9"/>
  <c r="AZ59" i="9"/>
  <c r="BA59" i="9"/>
  <c r="BB59" i="9"/>
  <c r="BC59" i="9"/>
  <c r="AY60" i="9"/>
  <c r="AZ60" i="9"/>
  <c r="BA60" i="9"/>
  <c r="BB60" i="9"/>
  <c r="BC60" i="9"/>
  <c r="AY61" i="9"/>
  <c r="AZ61" i="9"/>
  <c r="BA61" i="9"/>
  <c r="BB61" i="9"/>
  <c r="BC61" i="9"/>
  <c r="AY62" i="9"/>
  <c r="AZ62" i="9"/>
  <c r="BA62" i="9"/>
  <c r="BB62" i="9"/>
  <c r="BC62" i="9"/>
  <c r="AY63" i="9"/>
  <c r="AZ63" i="9"/>
  <c r="BA63" i="9"/>
  <c r="BB63" i="9"/>
  <c r="BC63" i="9"/>
  <c r="AY64" i="9"/>
  <c r="AZ64" i="9"/>
  <c r="BA64" i="9"/>
  <c r="BB64" i="9"/>
  <c r="BC64" i="9"/>
  <c r="AY65" i="9"/>
  <c r="AZ65" i="9"/>
  <c r="BA65" i="9"/>
  <c r="BB65" i="9"/>
  <c r="BC65" i="9"/>
  <c r="AY66" i="9"/>
  <c r="AZ66" i="9"/>
  <c r="BA66" i="9"/>
  <c r="BB66" i="9"/>
  <c r="BC66" i="9"/>
  <c r="AY67" i="9"/>
  <c r="AZ67" i="9"/>
  <c r="BA67" i="9"/>
  <c r="BB67" i="9"/>
  <c r="BC67" i="9"/>
  <c r="AY68" i="9"/>
  <c r="AZ68" i="9"/>
  <c r="BA68" i="9"/>
  <c r="BB68" i="9"/>
  <c r="BC68" i="9"/>
  <c r="AY69" i="9"/>
  <c r="AZ69" i="9"/>
  <c r="BA69" i="9"/>
  <c r="BB69" i="9"/>
  <c r="BC69" i="9"/>
  <c r="AY70" i="9"/>
  <c r="AZ70" i="9"/>
  <c r="BA70" i="9"/>
  <c r="BB70" i="9"/>
  <c r="BC70" i="9"/>
  <c r="AY71" i="9"/>
  <c r="AZ71" i="9"/>
  <c r="BA71" i="9"/>
  <c r="BB71" i="9"/>
  <c r="BC71" i="9"/>
  <c r="AY72" i="9"/>
  <c r="AZ72" i="9"/>
  <c r="BA72" i="9"/>
  <c r="BB72" i="9"/>
  <c r="BC72" i="9"/>
  <c r="AY73" i="9"/>
  <c r="AZ73" i="9"/>
  <c r="BA73" i="9"/>
  <c r="BB73" i="9"/>
  <c r="BC73" i="9"/>
  <c r="AY74" i="9"/>
  <c r="AZ74" i="9"/>
  <c r="BA74" i="9"/>
  <c r="BB74" i="9"/>
  <c r="BC74" i="9"/>
  <c r="AY75" i="9"/>
  <c r="AZ75" i="9"/>
  <c r="BA75" i="9"/>
  <c r="BB75" i="9"/>
  <c r="BC75" i="9"/>
  <c r="AY76" i="9"/>
  <c r="AZ76" i="9"/>
  <c r="BA76" i="9"/>
  <c r="BB76" i="9"/>
  <c r="BC76" i="9"/>
  <c r="AY77" i="9"/>
  <c r="AZ77" i="9"/>
  <c r="BA77" i="9"/>
  <c r="BB77" i="9"/>
  <c r="BC77" i="9"/>
  <c r="AY78" i="9"/>
  <c r="AZ78" i="9"/>
  <c r="BA78" i="9"/>
  <c r="BB78" i="9"/>
  <c r="BC78" i="9"/>
  <c r="AY79" i="9"/>
  <c r="AZ79" i="9"/>
  <c r="BA79" i="9"/>
  <c r="BB79" i="9"/>
  <c r="BC79" i="9"/>
  <c r="AY80" i="9"/>
  <c r="AZ80" i="9"/>
  <c r="BA80" i="9"/>
  <c r="BB80" i="9"/>
  <c r="BC80" i="9"/>
  <c r="AY81" i="9"/>
  <c r="AZ81" i="9"/>
  <c r="BA81" i="9"/>
  <c r="BB81" i="9"/>
  <c r="BC81" i="9"/>
  <c r="AY82" i="9"/>
  <c r="AZ82" i="9"/>
  <c r="BA82" i="9"/>
  <c r="BB82" i="9"/>
  <c r="BC82" i="9"/>
  <c r="AY83" i="9"/>
  <c r="AZ83" i="9"/>
  <c r="BA83" i="9"/>
  <c r="BB83" i="9"/>
  <c r="BC83" i="9"/>
  <c r="AY84" i="9"/>
  <c r="AZ84" i="9"/>
  <c r="BA84" i="9"/>
  <c r="BB84" i="9"/>
  <c r="BC84" i="9"/>
  <c r="AY85" i="9"/>
  <c r="AZ85" i="9"/>
  <c r="BA85" i="9"/>
  <c r="BB85" i="9"/>
  <c r="BC85" i="9"/>
  <c r="AY86" i="9"/>
  <c r="AZ86" i="9"/>
  <c r="BA86" i="9"/>
  <c r="BB86" i="9"/>
  <c r="BC86" i="9"/>
  <c r="AY87" i="9"/>
  <c r="AZ87" i="9"/>
  <c r="BA87" i="9"/>
  <c r="BB87" i="9"/>
  <c r="BC87" i="9"/>
  <c r="AY88" i="9"/>
  <c r="AZ88" i="9"/>
  <c r="BA88" i="9"/>
  <c r="BB88" i="9"/>
  <c r="BC88" i="9"/>
  <c r="AY89" i="9"/>
  <c r="AZ89" i="9"/>
  <c r="BA89" i="9"/>
  <c r="BB89" i="9"/>
  <c r="BC89" i="9"/>
  <c r="AY90" i="9"/>
  <c r="AZ90" i="9"/>
  <c r="BA90" i="9"/>
  <c r="BB90" i="9"/>
  <c r="BC90" i="9"/>
  <c r="AY91" i="9"/>
  <c r="AZ91" i="9"/>
  <c r="BA91" i="9"/>
  <c r="BB91" i="9"/>
  <c r="BC91" i="9"/>
  <c r="AY92" i="9"/>
  <c r="AZ92" i="9"/>
  <c r="BA92" i="9"/>
  <c r="BB92" i="9"/>
  <c r="BC92" i="9"/>
  <c r="AY93" i="9"/>
  <c r="AZ93" i="9"/>
  <c r="BA93" i="9"/>
  <c r="BB93" i="9"/>
  <c r="BC93" i="9"/>
  <c r="AY94" i="9"/>
  <c r="AZ94" i="9"/>
  <c r="BA94" i="9"/>
  <c r="BB94" i="9"/>
  <c r="BC94" i="9"/>
  <c r="AY95" i="9"/>
  <c r="AZ95" i="9"/>
  <c r="BA95" i="9"/>
  <c r="BB95" i="9"/>
  <c r="BC95" i="9"/>
  <c r="AY96" i="9"/>
  <c r="AZ96" i="9"/>
  <c r="BA96" i="9"/>
  <c r="BB96" i="9"/>
  <c r="BC96" i="9"/>
  <c r="AY97" i="9"/>
  <c r="AZ97" i="9"/>
  <c r="BA97" i="9"/>
  <c r="BB97" i="9"/>
  <c r="BC97" i="9"/>
  <c r="AY98" i="9"/>
  <c r="AZ98" i="9"/>
  <c r="BA98" i="9"/>
  <c r="BB98" i="9"/>
  <c r="BC98" i="9"/>
  <c r="AY99" i="9"/>
  <c r="AZ99" i="9"/>
  <c r="BA99" i="9"/>
  <c r="BB99" i="9"/>
  <c r="BC99" i="9"/>
  <c r="AY100" i="9"/>
  <c r="AZ100" i="9"/>
  <c r="BA100" i="9"/>
  <c r="BB100" i="9"/>
  <c r="BC100" i="9"/>
  <c r="AY101" i="9"/>
  <c r="AZ101" i="9"/>
  <c r="BA101" i="9"/>
  <c r="BB101" i="9"/>
  <c r="BC101" i="9"/>
  <c r="AY102" i="9"/>
  <c r="AZ102" i="9"/>
  <c r="BA102" i="9"/>
  <c r="BB102" i="9"/>
  <c r="BC102" i="9"/>
  <c r="AY103" i="9"/>
  <c r="AZ103" i="9"/>
  <c r="BA103" i="9"/>
  <c r="BB103" i="9"/>
  <c r="BC103" i="9"/>
  <c r="AY104" i="9"/>
  <c r="AZ104" i="9"/>
  <c r="BA104" i="9"/>
  <c r="BB104" i="9"/>
  <c r="BC104" i="9"/>
  <c r="AY105" i="9"/>
  <c r="AZ105" i="9"/>
  <c r="BA105" i="9"/>
  <c r="BB105" i="9"/>
  <c r="BC105" i="9"/>
  <c r="AY106" i="9"/>
  <c r="AZ106" i="9"/>
  <c r="BA106" i="9"/>
  <c r="BB106" i="9"/>
  <c r="BC106" i="9"/>
  <c r="AY107" i="9"/>
  <c r="AZ107" i="9"/>
  <c r="BA107" i="9"/>
  <c r="BB107" i="9"/>
  <c r="BC107" i="9"/>
  <c r="AY108" i="9"/>
  <c r="AZ108" i="9"/>
  <c r="BA108" i="9"/>
  <c r="BB108" i="9"/>
  <c r="BC108" i="9"/>
  <c r="AY109" i="9"/>
  <c r="AZ109" i="9"/>
  <c r="BA109" i="9"/>
  <c r="BB109" i="9"/>
  <c r="BC109" i="9"/>
  <c r="AY110" i="9"/>
  <c r="AZ110" i="9"/>
  <c r="BA110" i="9"/>
  <c r="BB110" i="9"/>
  <c r="BC110" i="9"/>
  <c r="AY111" i="9"/>
  <c r="AZ111" i="9"/>
  <c r="BA111" i="9"/>
  <c r="BB111" i="9"/>
  <c r="BC111" i="9"/>
  <c r="AY112" i="9"/>
  <c r="AZ112" i="9"/>
  <c r="BA112" i="9"/>
  <c r="BB112" i="9"/>
  <c r="BC112" i="9"/>
  <c r="AY113" i="9"/>
  <c r="AZ113" i="9"/>
  <c r="BA113" i="9"/>
  <c r="BB113" i="9"/>
  <c r="BC113" i="9"/>
  <c r="AY114" i="9"/>
  <c r="AZ114" i="9"/>
  <c r="BA114" i="9"/>
  <c r="BB114" i="9"/>
  <c r="BC114" i="9"/>
  <c r="AY115" i="9"/>
  <c r="AZ115" i="9"/>
  <c r="BA115" i="9"/>
  <c r="BB115" i="9"/>
  <c r="BC115" i="9"/>
  <c r="AY116" i="9"/>
  <c r="AZ116" i="9"/>
  <c r="BA116" i="9"/>
  <c r="BB116" i="9"/>
  <c r="BC116" i="9"/>
  <c r="AY117" i="9"/>
  <c r="AZ117" i="9"/>
  <c r="BA117" i="9"/>
  <c r="BB117" i="9"/>
  <c r="BC117" i="9"/>
  <c r="AY118" i="9"/>
  <c r="AZ118" i="9"/>
  <c r="BA118" i="9"/>
  <c r="BB118" i="9"/>
  <c r="BC118" i="9"/>
  <c r="AY119" i="9"/>
  <c r="AZ119" i="9"/>
  <c r="BA119" i="9"/>
  <c r="BB119" i="9"/>
  <c r="BC119" i="9"/>
  <c r="AY120" i="9"/>
  <c r="AZ120" i="9"/>
  <c r="BA120" i="9"/>
  <c r="BB120" i="9"/>
  <c r="BC120" i="9"/>
  <c r="AY121" i="9"/>
  <c r="AZ121" i="9"/>
  <c r="BA121" i="9"/>
  <c r="BB121" i="9"/>
  <c r="BC121" i="9"/>
  <c r="AY122" i="9"/>
  <c r="AZ122" i="9"/>
  <c r="BA122" i="9"/>
  <c r="BB122" i="9"/>
  <c r="BC122" i="9"/>
  <c r="AY123" i="9"/>
  <c r="AZ123" i="9"/>
  <c r="BA123" i="9"/>
  <c r="BB123" i="9"/>
  <c r="BC123" i="9"/>
  <c r="AY124" i="9"/>
  <c r="AZ124" i="9"/>
  <c r="BA124" i="9"/>
  <c r="BB124" i="9"/>
  <c r="BC124" i="9"/>
  <c r="AY125" i="9"/>
  <c r="AZ125" i="9"/>
  <c r="BA125" i="9"/>
  <c r="BB125" i="9"/>
  <c r="BC125" i="9"/>
  <c r="AY126" i="9"/>
  <c r="AZ126" i="9"/>
  <c r="BA126" i="9"/>
  <c r="BB126" i="9"/>
  <c r="BC126" i="9"/>
  <c r="AY127" i="9"/>
  <c r="AZ127" i="9"/>
  <c r="BA127" i="9"/>
  <c r="BB127" i="9"/>
  <c r="BC127" i="9"/>
  <c r="AY128" i="9"/>
  <c r="AZ128" i="9"/>
  <c r="BA128" i="9"/>
  <c r="BB128" i="9"/>
  <c r="BC128" i="9"/>
  <c r="AY129" i="9"/>
  <c r="AZ129" i="9"/>
  <c r="BA129" i="9"/>
  <c r="BB129" i="9"/>
  <c r="BC129" i="9"/>
  <c r="AY130" i="9"/>
  <c r="AZ130" i="9"/>
  <c r="BA130" i="9"/>
  <c r="BB130" i="9"/>
  <c r="BC130" i="9"/>
  <c r="AY131" i="9"/>
  <c r="AZ131" i="9"/>
  <c r="BA131" i="9"/>
  <c r="BB131" i="9"/>
  <c r="BC131" i="9"/>
  <c r="AY132" i="9"/>
  <c r="AZ132" i="9"/>
  <c r="BA132" i="9"/>
  <c r="BB132" i="9"/>
  <c r="BC132" i="9"/>
  <c r="AY133" i="9"/>
  <c r="AZ133" i="9"/>
  <c r="BA133" i="9"/>
  <c r="BB133" i="9"/>
  <c r="BC133" i="9"/>
  <c r="AY134" i="9"/>
  <c r="AZ134" i="9"/>
  <c r="BA134" i="9"/>
  <c r="BB134" i="9"/>
  <c r="BC134" i="9"/>
  <c r="AY135" i="9"/>
  <c r="AZ135" i="9"/>
  <c r="BA135" i="9"/>
  <c r="BB135" i="9"/>
  <c r="BC135" i="9"/>
  <c r="AY136" i="9"/>
  <c r="AZ136" i="9"/>
  <c r="BA136" i="9"/>
  <c r="BB136" i="9"/>
  <c r="BC136" i="9"/>
  <c r="AY137" i="9"/>
  <c r="AZ137" i="9"/>
  <c r="BA137" i="9"/>
  <c r="BB137" i="9"/>
  <c r="BC137" i="9"/>
  <c r="AY138" i="9"/>
  <c r="AZ138" i="9"/>
  <c r="BA138" i="9"/>
  <c r="BB138" i="9"/>
  <c r="BC138" i="9"/>
  <c r="AY139" i="9"/>
  <c r="AZ139" i="9"/>
  <c r="BA139" i="9"/>
  <c r="BB139" i="9"/>
  <c r="BC139" i="9"/>
  <c r="AY140" i="9"/>
  <c r="AZ140" i="9"/>
  <c r="BA140" i="9"/>
  <c r="BB140" i="9"/>
  <c r="BC140" i="9"/>
  <c r="AY141" i="9"/>
  <c r="AZ141" i="9"/>
  <c r="BA141" i="9"/>
  <c r="BB141" i="9"/>
  <c r="BC141" i="9"/>
  <c r="AY142" i="9"/>
  <c r="AZ142" i="9"/>
  <c r="BA142" i="9"/>
  <c r="BB142" i="9"/>
  <c r="BC142" i="9"/>
  <c r="AY143" i="9"/>
  <c r="AZ143" i="9"/>
  <c r="BA143" i="9"/>
  <c r="BB143" i="9"/>
  <c r="BC143" i="9"/>
  <c r="AY144" i="9"/>
  <c r="AZ144" i="9"/>
  <c r="BA144" i="9"/>
  <c r="BB144" i="9"/>
  <c r="BC144" i="9"/>
  <c r="AY145" i="9"/>
  <c r="AZ145" i="9"/>
  <c r="BA145" i="9"/>
  <c r="BB145" i="9"/>
  <c r="BC145" i="9"/>
  <c r="AY146" i="9"/>
  <c r="AZ146" i="9"/>
  <c r="BA146" i="9"/>
  <c r="BB146" i="9"/>
  <c r="BC146" i="9"/>
  <c r="AY147" i="9"/>
  <c r="AZ147" i="9"/>
  <c r="BA147" i="9"/>
  <c r="BB147" i="9"/>
  <c r="BC147" i="9"/>
  <c r="AY148" i="9"/>
  <c r="AZ148" i="9"/>
  <c r="BA148" i="9"/>
  <c r="BB148" i="9"/>
  <c r="BC148" i="9"/>
  <c r="AY149" i="9"/>
  <c r="AZ149" i="9"/>
  <c r="BA149" i="9"/>
  <c r="BB149" i="9"/>
  <c r="BC149" i="9"/>
  <c r="AY150" i="9"/>
  <c r="AZ150" i="9"/>
  <c r="BA150" i="9"/>
  <c r="BB150" i="9"/>
  <c r="BC150" i="9"/>
  <c r="AY151" i="9"/>
  <c r="AZ151" i="9"/>
  <c r="BA151" i="9"/>
  <c r="BB151" i="9"/>
  <c r="BC151" i="9"/>
  <c r="AY152" i="9"/>
  <c r="AZ152" i="9"/>
  <c r="BA152" i="9"/>
  <c r="BB152" i="9"/>
  <c r="BC152" i="9"/>
  <c r="AY153" i="9"/>
  <c r="AZ153" i="9"/>
  <c r="BA153" i="9"/>
  <c r="BB153" i="9"/>
  <c r="BC153" i="9"/>
  <c r="AY154" i="9"/>
  <c r="AZ154" i="9"/>
  <c r="BA154" i="9"/>
  <c r="BB154" i="9"/>
  <c r="BC154" i="9"/>
  <c r="AY155" i="9"/>
  <c r="AZ155" i="9"/>
  <c r="BA155" i="9"/>
  <c r="BB155" i="9"/>
  <c r="BC155" i="9"/>
  <c r="AY156" i="9"/>
  <c r="AZ156" i="9"/>
  <c r="BA156" i="9"/>
  <c r="BB156" i="9"/>
  <c r="BC156" i="9"/>
  <c r="AY157" i="9"/>
  <c r="AZ157" i="9"/>
  <c r="BA157" i="9"/>
  <c r="BB157" i="9"/>
  <c r="BC157" i="9"/>
  <c r="AY158" i="9"/>
  <c r="AZ158" i="9"/>
  <c r="BA158" i="9"/>
  <c r="BB158" i="9"/>
  <c r="BC158" i="9"/>
  <c r="AY159" i="9"/>
  <c r="AZ159" i="9"/>
  <c r="BA159" i="9"/>
  <c r="BB159" i="9"/>
  <c r="BC159" i="9"/>
  <c r="AY160" i="9"/>
  <c r="AZ160" i="9"/>
  <c r="BA160" i="9"/>
  <c r="BB160" i="9"/>
  <c r="BC160" i="9"/>
  <c r="AY161" i="9"/>
  <c r="AZ161" i="9"/>
  <c r="BA161" i="9"/>
  <c r="BB161" i="9"/>
  <c r="BC161" i="9"/>
  <c r="AY162" i="9"/>
  <c r="AZ162" i="9"/>
  <c r="BA162" i="9"/>
  <c r="BB162" i="9"/>
  <c r="BC162" i="9"/>
  <c r="AY163" i="9"/>
  <c r="AZ163" i="9"/>
  <c r="BA163" i="9"/>
  <c r="BB163" i="9"/>
  <c r="BC163" i="9"/>
  <c r="AY164" i="9"/>
  <c r="AZ164" i="9"/>
  <c r="BA164" i="9"/>
  <c r="BB164" i="9"/>
  <c r="BC164" i="9"/>
  <c r="AY165" i="9"/>
  <c r="AZ165" i="9"/>
  <c r="BA165" i="9"/>
  <c r="BB165" i="9"/>
  <c r="BC165" i="9"/>
  <c r="AY166" i="9"/>
  <c r="AZ166" i="9"/>
  <c r="BA166" i="9"/>
  <c r="BB166" i="9"/>
  <c r="BC166" i="9"/>
  <c r="AY167" i="9"/>
  <c r="AZ167" i="9"/>
  <c r="BA167" i="9"/>
  <c r="BB167" i="9"/>
  <c r="BC167" i="9"/>
  <c r="AY168" i="9"/>
  <c r="AZ168" i="9"/>
  <c r="BA168" i="9"/>
  <c r="BB168" i="9"/>
  <c r="BC168" i="9"/>
  <c r="AY169" i="9"/>
  <c r="AZ169" i="9"/>
  <c r="BA169" i="9"/>
  <c r="BB169" i="9"/>
  <c r="BC169" i="9"/>
  <c r="AY170" i="9"/>
  <c r="AZ170" i="9"/>
  <c r="BA170" i="9"/>
  <c r="BB170" i="9"/>
  <c r="BC170" i="9"/>
  <c r="AY171" i="9"/>
  <c r="AZ171" i="9"/>
  <c r="BA171" i="9"/>
  <c r="BB171" i="9"/>
  <c r="BC171" i="9"/>
  <c r="AY172" i="9"/>
  <c r="AZ172" i="9"/>
  <c r="BA172" i="9"/>
  <c r="BB172" i="9"/>
  <c r="BC172" i="9"/>
  <c r="AY173" i="9"/>
  <c r="AZ173" i="9"/>
  <c r="BA173" i="9"/>
  <c r="BB173" i="9"/>
  <c r="BC173" i="9"/>
  <c r="AY174" i="9"/>
  <c r="AZ174" i="9"/>
  <c r="BA174" i="9"/>
  <c r="BB174" i="9"/>
  <c r="BC174" i="9"/>
  <c r="AY175" i="9"/>
  <c r="AZ175" i="9"/>
  <c r="BA175" i="9"/>
  <c r="BB175" i="9"/>
  <c r="BC175" i="9"/>
  <c r="AY176" i="9"/>
  <c r="AZ176" i="9"/>
  <c r="BA176" i="9"/>
  <c r="BB176" i="9"/>
  <c r="BC176" i="9"/>
  <c r="AY177" i="9"/>
  <c r="AZ177" i="9"/>
  <c r="BA177" i="9"/>
  <c r="BB177" i="9"/>
  <c r="BC177" i="9"/>
  <c r="AY178" i="9"/>
  <c r="AZ178" i="9"/>
  <c r="BA178" i="9"/>
  <c r="BB178" i="9"/>
  <c r="BC178" i="9"/>
  <c r="AY179" i="9"/>
  <c r="AZ179" i="9"/>
  <c r="BA179" i="9"/>
  <c r="BB179" i="9"/>
  <c r="BC179" i="9"/>
  <c r="AY180" i="9"/>
  <c r="AZ180" i="9"/>
  <c r="BA180" i="9"/>
  <c r="BB180" i="9"/>
  <c r="BC180" i="9"/>
  <c r="AY181" i="9"/>
  <c r="AZ181" i="9"/>
  <c r="BA181" i="9"/>
  <c r="BB181" i="9"/>
  <c r="BC181" i="9"/>
  <c r="AY182" i="9"/>
  <c r="AZ182" i="9"/>
  <c r="BA182" i="9"/>
  <c r="BB182" i="9"/>
  <c r="BC182" i="9"/>
  <c r="AY183" i="9"/>
  <c r="AZ183" i="9"/>
  <c r="BA183" i="9"/>
  <c r="BB183" i="9"/>
  <c r="BC183" i="9"/>
  <c r="AY184" i="9"/>
  <c r="AZ184" i="9"/>
  <c r="BA184" i="9"/>
  <c r="BB184" i="9"/>
  <c r="BC184" i="9"/>
  <c r="AY185" i="9"/>
  <c r="AZ185" i="9"/>
  <c r="BA185" i="9"/>
  <c r="BB185" i="9"/>
  <c r="BC185" i="9"/>
  <c r="AY186" i="9"/>
  <c r="AZ186" i="9"/>
  <c r="BA186" i="9"/>
  <c r="BB186" i="9"/>
  <c r="BC186" i="9"/>
  <c r="AY187" i="9"/>
  <c r="AZ187" i="9"/>
  <c r="BA187" i="9"/>
  <c r="BB187" i="9"/>
  <c r="BC187" i="9"/>
  <c r="AY188" i="9"/>
  <c r="AZ188" i="9"/>
  <c r="BA188" i="9"/>
  <c r="BB188" i="9"/>
  <c r="BC188" i="9"/>
  <c r="AY189" i="9"/>
  <c r="AZ189" i="9"/>
  <c r="BA189" i="9"/>
  <c r="BB189" i="9"/>
  <c r="BC189" i="9"/>
  <c r="AY190" i="9"/>
  <c r="AZ190" i="9"/>
  <c r="BA190" i="9"/>
  <c r="BB190" i="9"/>
  <c r="BC190" i="9"/>
  <c r="AY191" i="9"/>
  <c r="AZ191" i="9"/>
  <c r="BA191" i="9"/>
  <c r="BB191" i="9"/>
  <c r="BC191" i="9"/>
  <c r="AY192" i="9"/>
  <c r="AZ192" i="9"/>
  <c r="BA192" i="9"/>
  <c r="BB192" i="9"/>
  <c r="BC192" i="9"/>
  <c r="AY193" i="9"/>
  <c r="AZ193" i="9"/>
  <c r="BA193" i="9"/>
  <c r="BB193" i="9"/>
  <c r="BC193" i="9"/>
  <c r="AY194" i="9"/>
  <c r="AZ194" i="9"/>
  <c r="BA194" i="9"/>
  <c r="BB194" i="9"/>
  <c r="BC194" i="9"/>
  <c r="AY195" i="9"/>
  <c r="AZ195" i="9"/>
  <c r="BA195" i="9"/>
  <c r="BB195" i="9"/>
  <c r="BC195" i="9"/>
  <c r="AY196" i="9"/>
  <c r="AZ196" i="9"/>
  <c r="BA196" i="9"/>
  <c r="BB196" i="9"/>
  <c r="BC196" i="9"/>
  <c r="AY197" i="9"/>
  <c r="AZ197" i="9"/>
  <c r="BA197" i="9"/>
  <c r="BB197" i="9"/>
  <c r="BC197" i="9"/>
  <c r="AY198" i="9"/>
  <c r="AZ198" i="9"/>
  <c r="BA198" i="9"/>
  <c r="BB198" i="9"/>
  <c r="BC198" i="9"/>
  <c r="AY199" i="9"/>
  <c r="AZ199" i="9"/>
  <c r="BA199" i="9"/>
  <c r="BB199" i="9"/>
  <c r="BC199" i="9"/>
  <c r="AY200" i="9"/>
  <c r="AZ200" i="9"/>
  <c r="BA200" i="9"/>
  <c r="BB200" i="9"/>
  <c r="BC200" i="9"/>
  <c r="AY201" i="9"/>
  <c r="AZ201" i="9"/>
  <c r="BA201" i="9"/>
  <c r="BB201" i="9"/>
  <c r="BC201" i="9"/>
  <c r="AY202" i="9"/>
  <c r="AZ202" i="9"/>
  <c r="BA202" i="9"/>
  <c r="BB202" i="9"/>
  <c r="BC202" i="9"/>
  <c r="AY203" i="9"/>
  <c r="AZ203" i="9"/>
  <c r="BA203" i="9"/>
  <c r="BB203" i="9"/>
  <c r="BC203" i="9"/>
  <c r="AY204" i="9"/>
  <c r="AZ204" i="9"/>
  <c r="BA204" i="9"/>
  <c r="BB204" i="9"/>
  <c r="BC204" i="9"/>
  <c r="AY205" i="9"/>
  <c r="AZ205" i="9"/>
  <c r="BA205" i="9"/>
  <c r="BB205" i="9"/>
  <c r="BC205" i="9"/>
  <c r="AY206" i="9"/>
  <c r="AZ206" i="9"/>
  <c r="BA206" i="9"/>
  <c r="BB206" i="9"/>
  <c r="BC206" i="9"/>
  <c r="AY207" i="9"/>
  <c r="AZ207" i="9"/>
  <c r="BA207" i="9"/>
  <c r="BB207" i="9"/>
  <c r="BC207" i="9"/>
  <c r="AY208" i="9"/>
  <c r="AZ208" i="9"/>
  <c r="BA208" i="9"/>
  <c r="BB208" i="9"/>
  <c r="BC208" i="9"/>
  <c r="AY209" i="9"/>
  <c r="AZ209" i="9"/>
  <c r="BA209" i="9"/>
  <c r="BB209" i="9"/>
  <c r="BC209" i="9"/>
  <c r="AY210" i="9"/>
  <c r="AZ210" i="9"/>
  <c r="BA210" i="9"/>
  <c r="BB210" i="9"/>
  <c r="BC210" i="9"/>
  <c r="AY211" i="9"/>
  <c r="AZ211" i="9"/>
  <c r="BA211" i="9"/>
  <c r="BB211" i="9"/>
  <c r="BC211" i="9"/>
  <c r="AY212" i="9"/>
  <c r="AZ212" i="9"/>
  <c r="BA212" i="9"/>
  <c r="BB212" i="9"/>
  <c r="BC212" i="9"/>
  <c r="AY213" i="9"/>
  <c r="AZ213" i="9"/>
  <c r="BA213" i="9"/>
  <c r="BB213" i="9"/>
  <c r="BC213" i="9"/>
  <c r="AY214" i="9"/>
  <c r="AZ214" i="9"/>
  <c r="BA214" i="9"/>
  <c r="BB214" i="9"/>
  <c r="BC214" i="9"/>
  <c r="AY215" i="9"/>
  <c r="AZ215" i="9"/>
  <c r="BA215" i="9"/>
  <c r="BB215" i="9"/>
  <c r="BC215" i="9"/>
  <c r="AY216" i="9"/>
  <c r="AZ216" i="9"/>
  <c r="BA216" i="9"/>
  <c r="BB216" i="9"/>
  <c r="BC216" i="9"/>
  <c r="AY217" i="9"/>
  <c r="AZ217" i="9"/>
  <c r="BA217" i="9"/>
  <c r="BB217" i="9"/>
  <c r="BC217" i="9"/>
  <c r="AY218" i="9"/>
  <c r="AZ218" i="9"/>
  <c r="BA218" i="9"/>
  <c r="BB218" i="9"/>
  <c r="BC218" i="9"/>
  <c r="AY219" i="9"/>
  <c r="AZ219" i="9"/>
  <c r="BA219" i="9"/>
  <c r="BB219" i="9"/>
  <c r="BC219" i="9"/>
  <c r="AY220" i="9"/>
  <c r="AZ220" i="9"/>
  <c r="BA220" i="9"/>
  <c r="BB220" i="9"/>
  <c r="BC220" i="9"/>
  <c r="AY221" i="9"/>
  <c r="AZ221" i="9"/>
  <c r="BA221" i="9"/>
  <c r="BB221" i="9"/>
  <c r="BC221" i="9"/>
  <c r="AY222" i="9"/>
  <c r="AZ222" i="9"/>
  <c r="BA222" i="9"/>
  <c r="BB222" i="9"/>
  <c r="BC222" i="9"/>
  <c r="AY223" i="9"/>
  <c r="AZ223" i="9"/>
  <c r="BA223" i="9"/>
  <c r="BB223" i="9"/>
  <c r="BC223" i="9"/>
  <c r="AY224" i="9"/>
  <c r="AZ224" i="9"/>
  <c r="BA224" i="9"/>
  <c r="BB224" i="9"/>
  <c r="BC224" i="9"/>
  <c r="AY225" i="9"/>
  <c r="AZ225" i="9"/>
  <c r="BA225" i="9"/>
  <c r="BB225" i="9"/>
  <c r="BC225" i="9"/>
  <c r="AY226" i="9"/>
  <c r="AZ226" i="9"/>
  <c r="BA226" i="9"/>
  <c r="BB226" i="9"/>
  <c r="BC226" i="9"/>
  <c r="AY227" i="9"/>
  <c r="AZ227" i="9"/>
  <c r="BA227" i="9"/>
  <c r="BB227" i="9"/>
  <c r="BC227" i="9"/>
  <c r="AY228" i="9"/>
  <c r="AZ228" i="9"/>
  <c r="BA228" i="9"/>
  <c r="BB228" i="9"/>
  <c r="BC228" i="9"/>
  <c r="AY229" i="9"/>
  <c r="AZ229" i="9"/>
  <c r="BA229" i="9"/>
  <c r="BB229" i="9"/>
  <c r="BC229" i="9"/>
  <c r="AY230" i="9"/>
  <c r="AZ230" i="9"/>
  <c r="BA230" i="9"/>
  <c r="BB230" i="9"/>
  <c r="BC230" i="9"/>
  <c r="AY231" i="9"/>
  <c r="AZ231" i="9"/>
  <c r="BA231" i="9"/>
  <c r="BB231" i="9"/>
  <c r="BC231" i="9"/>
  <c r="AY232" i="9"/>
  <c r="AZ232" i="9"/>
  <c r="BA232" i="9"/>
  <c r="BB232" i="9"/>
  <c r="BC232" i="9"/>
  <c r="AY233" i="9"/>
  <c r="AZ233" i="9"/>
  <c r="BA233" i="9"/>
  <c r="BB233" i="9"/>
  <c r="BC233" i="9"/>
  <c r="AY234" i="9"/>
  <c r="AZ234" i="9"/>
  <c r="BA234" i="9"/>
  <c r="BB234" i="9"/>
  <c r="BC234" i="9"/>
  <c r="AY235" i="9"/>
  <c r="AZ235" i="9"/>
  <c r="BA235" i="9"/>
  <c r="BB235" i="9"/>
  <c r="BC235" i="9"/>
  <c r="AY236" i="9"/>
  <c r="AZ236" i="9"/>
  <c r="BA236" i="9"/>
  <c r="BB236" i="9"/>
  <c r="BC236" i="9"/>
  <c r="AY237" i="9"/>
  <c r="AZ237" i="9"/>
  <c r="BA237" i="9"/>
  <c r="BB237" i="9"/>
  <c r="BC237" i="9"/>
  <c r="AY238" i="9"/>
  <c r="AZ238" i="9"/>
  <c r="BA238" i="9"/>
  <c r="BB238" i="9"/>
  <c r="BC238" i="9"/>
  <c r="AY239" i="9"/>
  <c r="AZ239" i="9"/>
  <c r="BA239" i="9"/>
  <c r="BB239" i="9"/>
  <c r="BC239" i="9"/>
  <c r="AY240" i="9"/>
  <c r="AZ240" i="9"/>
  <c r="BA240" i="9"/>
  <c r="BB240" i="9"/>
  <c r="BC240" i="9"/>
  <c r="AY241" i="9"/>
  <c r="AZ241" i="9"/>
  <c r="BA241" i="9"/>
  <c r="BB241" i="9"/>
  <c r="BC241" i="9"/>
  <c r="AY242" i="9"/>
  <c r="AZ242" i="9"/>
  <c r="BA242" i="9"/>
  <c r="BB242" i="9"/>
  <c r="BC242" i="9"/>
  <c r="AY243" i="9"/>
  <c r="AZ243" i="9"/>
  <c r="BA243" i="9"/>
  <c r="BB243" i="9"/>
  <c r="BC243" i="9"/>
  <c r="AY244" i="9"/>
  <c r="AZ244" i="9"/>
  <c r="BA244" i="9"/>
  <c r="BB244" i="9"/>
  <c r="BC244" i="9"/>
  <c r="AY245" i="9"/>
  <c r="AZ245" i="9"/>
  <c r="BA245" i="9"/>
  <c r="BB245" i="9"/>
  <c r="BC245" i="9"/>
  <c r="AY246" i="9"/>
  <c r="AZ246" i="9"/>
  <c r="BA246" i="9"/>
  <c r="BB246" i="9"/>
  <c r="BC246" i="9"/>
  <c r="AY247" i="9"/>
  <c r="AZ247" i="9"/>
  <c r="BA247" i="9"/>
  <c r="BB247" i="9"/>
  <c r="BC247" i="9"/>
  <c r="AY248" i="9"/>
  <c r="AZ248" i="9"/>
  <c r="BA248" i="9"/>
  <c r="BB248" i="9"/>
  <c r="BC248" i="9"/>
  <c r="AY249" i="9"/>
  <c r="AZ249" i="9"/>
  <c r="BA249" i="9"/>
  <c r="BB249" i="9"/>
  <c r="BC249" i="9"/>
  <c r="AY250" i="9"/>
  <c r="AZ250" i="9"/>
  <c r="BA250" i="9"/>
  <c r="BB250" i="9"/>
  <c r="BC250" i="9"/>
  <c r="AY251" i="9"/>
  <c r="AZ251" i="9"/>
  <c r="BA251" i="9"/>
  <c r="BB251" i="9"/>
  <c r="BC251" i="9"/>
  <c r="AY252" i="9"/>
  <c r="AZ252" i="9"/>
  <c r="BA252" i="9"/>
  <c r="BB252" i="9"/>
  <c r="BC252" i="9"/>
  <c r="AY253" i="9"/>
  <c r="AZ253" i="9"/>
  <c r="BA253" i="9"/>
  <c r="BB253" i="9"/>
  <c r="BC253" i="9"/>
  <c r="AY254" i="9"/>
  <c r="AZ254" i="9"/>
  <c r="BA254" i="9"/>
  <c r="BB254" i="9"/>
  <c r="BC254" i="9"/>
  <c r="AY255" i="9"/>
  <c r="AZ255" i="9"/>
  <c r="BA255" i="9"/>
  <c r="BB255" i="9"/>
  <c r="BC255" i="9"/>
  <c r="AY256" i="9"/>
  <c r="AZ256" i="9"/>
  <c r="BA256" i="9"/>
  <c r="BB256" i="9"/>
  <c r="BC256" i="9"/>
  <c r="AY257" i="9"/>
  <c r="AZ257" i="9"/>
  <c r="BA257" i="9"/>
  <c r="BB257" i="9"/>
  <c r="BC257" i="9"/>
  <c r="AY258" i="9"/>
  <c r="AZ258" i="9"/>
  <c r="BA258" i="9"/>
  <c r="BB258" i="9"/>
  <c r="BC258" i="9"/>
  <c r="AY259" i="9"/>
  <c r="AZ259" i="9"/>
  <c r="BA259" i="9"/>
  <c r="BB259" i="9"/>
  <c r="BC259" i="9"/>
  <c r="AY260" i="9"/>
  <c r="AZ260" i="9"/>
  <c r="BA260" i="9"/>
  <c r="BB260" i="9"/>
  <c r="BC260" i="9"/>
  <c r="AY261" i="9"/>
  <c r="AZ261" i="9"/>
  <c r="BA261" i="9"/>
  <c r="BB261" i="9"/>
  <c r="BC261" i="9"/>
  <c r="AY262" i="9"/>
  <c r="AZ262" i="9"/>
  <c r="BA262" i="9"/>
  <c r="BB262" i="9"/>
  <c r="BC262" i="9"/>
  <c r="AY263" i="9"/>
  <c r="AZ263" i="9"/>
  <c r="BA263" i="9"/>
  <c r="BB263" i="9"/>
  <c r="BC263" i="9"/>
  <c r="AY264" i="9"/>
  <c r="AZ264" i="9"/>
  <c r="BA264" i="9"/>
  <c r="BB264" i="9"/>
  <c r="BC264" i="9"/>
  <c r="AY265" i="9"/>
  <c r="AZ265" i="9"/>
  <c r="BA265" i="9"/>
  <c r="BB265" i="9"/>
  <c r="BC265" i="9"/>
  <c r="AY266" i="9"/>
  <c r="AZ266" i="9"/>
  <c r="BA266" i="9"/>
  <c r="BB266" i="9"/>
  <c r="BC266" i="9"/>
  <c r="AY267" i="9"/>
  <c r="AZ267" i="9"/>
  <c r="BA267" i="9"/>
  <c r="BB267" i="9"/>
  <c r="BC267" i="9"/>
  <c r="AY268" i="9"/>
  <c r="AZ268" i="9"/>
  <c r="BA268" i="9"/>
  <c r="BB268" i="9"/>
  <c r="BC268" i="9"/>
  <c r="AY269" i="9"/>
  <c r="AZ269" i="9"/>
  <c r="BA269" i="9"/>
  <c r="BB269" i="9"/>
  <c r="BC269" i="9"/>
  <c r="AY270" i="9"/>
  <c r="AZ270" i="9"/>
  <c r="BA270" i="9"/>
  <c r="BB270" i="9"/>
  <c r="BC270" i="9"/>
  <c r="AY271" i="9"/>
  <c r="AZ271" i="9"/>
  <c r="BA271" i="9"/>
  <c r="BB271" i="9"/>
  <c r="BC271" i="9"/>
  <c r="AY272" i="9"/>
  <c r="AZ272" i="9"/>
  <c r="BA272" i="9"/>
  <c r="BB272" i="9"/>
  <c r="BC272" i="9"/>
  <c r="AY273" i="9"/>
  <c r="AZ273" i="9"/>
  <c r="BA273" i="9"/>
  <c r="BB273" i="9"/>
  <c r="BC273" i="9"/>
  <c r="AY274" i="9"/>
  <c r="AZ274" i="9"/>
  <c r="BA274" i="9"/>
  <c r="BB274" i="9"/>
  <c r="BC274" i="9"/>
  <c r="AY275" i="9"/>
  <c r="AZ275" i="9"/>
  <c r="BA275" i="9"/>
  <c r="BB275" i="9"/>
  <c r="BC275" i="9"/>
  <c r="AY276" i="9"/>
  <c r="AZ276" i="9"/>
  <c r="BA276" i="9"/>
  <c r="BB276" i="9"/>
  <c r="BC276" i="9"/>
  <c r="AY277" i="9"/>
  <c r="AZ277" i="9"/>
  <c r="BA277" i="9"/>
  <c r="BB277" i="9"/>
  <c r="BC277" i="9"/>
  <c r="AY278" i="9"/>
  <c r="AZ278" i="9"/>
  <c r="BA278" i="9"/>
  <c r="BB278" i="9"/>
  <c r="BC278" i="9"/>
  <c r="AY279" i="9"/>
  <c r="AZ279" i="9"/>
  <c r="BA279" i="9"/>
  <c r="BB279" i="9"/>
  <c r="BC279" i="9"/>
  <c r="AY280" i="9"/>
  <c r="AZ280" i="9"/>
  <c r="BA280" i="9"/>
  <c r="BB280" i="9"/>
  <c r="BC280" i="9"/>
  <c r="AY281" i="9"/>
  <c r="AZ281" i="9"/>
  <c r="BA281" i="9"/>
  <c r="BB281" i="9"/>
  <c r="BC281" i="9"/>
  <c r="AY282" i="9"/>
  <c r="AZ282" i="9"/>
  <c r="BA282" i="9"/>
  <c r="BB282" i="9"/>
  <c r="BC282" i="9"/>
  <c r="AY283" i="9"/>
  <c r="AZ283" i="9"/>
  <c r="BA283" i="9"/>
  <c r="BB283" i="9"/>
  <c r="BC283" i="9"/>
  <c r="AY284" i="9"/>
  <c r="AZ284" i="9"/>
  <c r="BA284" i="9"/>
  <c r="BB284" i="9"/>
  <c r="BC284" i="9"/>
  <c r="AY285" i="9"/>
  <c r="AZ285" i="9"/>
  <c r="BA285" i="9"/>
  <c r="BB285" i="9"/>
  <c r="BC285" i="9"/>
  <c r="AY286" i="9"/>
  <c r="AZ286" i="9"/>
  <c r="BA286" i="9"/>
  <c r="BB286" i="9"/>
  <c r="BC286" i="9"/>
  <c r="AY287" i="9"/>
  <c r="AZ287" i="9"/>
  <c r="BA287" i="9"/>
  <c r="BB287" i="9"/>
  <c r="BC287" i="9"/>
  <c r="AY288" i="9"/>
  <c r="AZ288" i="9"/>
  <c r="BA288" i="9"/>
  <c r="BB288" i="9"/>
  <c r="BC288" i="9"/>
  <c r="AY289" i="9"/>
  <c r="AZ289" i="9"/>
  <c r="BA289" i="9"/>
  <c r="BB289" i="9"/>
  <c r="BC289" i="9"/>
  <c r="AY290" i="9"/>
  <c r="AZ290" i="9"/>
  <c r="BA290" i="9"/>
  <c r="BB290" i="9"/>
  <c r="BC290" i="9"/>
  <c r="AY291" i="9"/>
  <c r="AZ291" i="9"/>
  <c r="BA291" i="9"/>
  <c r="BB291" i="9"/>
  <c r="BC291" i="9"/>
  <c r="AY292" i="9"/>
  <c r="AZ292" i="9"/>
  <c r="BA292" i="9"/>
  <c r="BB292" i="9"/>
  <c r="BC292" i="9"/>
  <c r="AY293" i="9"/>
  <c r="AZ293" i="9"/>
  <c r="BA293" i="9"/>
  <c r="BB293" i="9"/>
  <c r="BC293" i="9"/>
  <c r="AY294" i="9"/>
  <c r="AZ294" i="9"/>
  <c r="BA294" i="9"/>
  <c r="BB294" i="9"/>
  <c r="BC294" i="9"/>
  <c r="AY295" i="9"/>
  <c r="AZ295" i="9"/>
  <c r="BA295" i="9"/>
  <c r="BB295" i="9"/>
  <c r="BC295" i="9"/>
  <c r="AY296" i="9"/>
  <c r="AZ296" i="9"/>
  <c r="BA296" i="9"/>
  <c r="BB296" i="9"/>
  <c r="BC296" i="9"/>
  <c r="AY297" i="9"/>
  <c r="AZ297" i="9"/>
  <c r="BA297" i="9"/>
  <c r="BB297" i="9"/>
  <c r="BC297" i="9"/>
  <c r="AY298" i="9"/>
  <c r="AZ298" i="9"/>
  <c r="BA298" i="9"/>
  <c r="BB298" i="9"/>
  <c r="BC298" i="9"/>
  <c r="AY299" i="9"/>
  <c r="AZ299" i="9"/>
  <c r="BA299" i="9"/>
  <c r="BB299" i="9"/>
  <c r="BC299" i="9"/>
  <c r="AY300" i="9"/>
  <c r="AZ300" i="9"/>
  <c r="BA300" i="9"/>
  <c r="BB300" i="9"/>
  <c r="BC300" i="9"/>
  <c r="AY301" i="9"/>
  <c r="AZ301" i="9"/>
  <c r="BA301" i="9"/>
  <c r="BB301" i="9"/>
  <c r="BC301" i="9"/>
  <c r="AY302" i="9"/>
  <c r="AZ302" i="9"/>
  <c r="BA302" i="9"/>
  <c r="BB302" i="9"/>
  <c r="BC302" i="9"/>
  <c r="AY303" i="9"/>
  <c r="AZ303" i="9"/>
  <c r="BA303" i="9"/>
  <c r="BB303" i="9"/>
  <c r="BC303" i="9"/>
  <c r="AY304" i="9"/>
  <c r="AZ304" i="9"/>
  <c r="BA304" i="9"/>
  <c r="BB304" i="9"/>
  <c r="BC304" i="9"/>
  <c r="AY305" i="9"/>
  <c r="AZ305" i="9"/>
  <c r="BA305" i="9"/>
  <c r="BB305" i="9"/>
  <c r="BC305" i="9"/>
  <c r="AY306" i="9"/>
  <c r="AZ306" i="9"/>
  <c r="BA306" i="9"/>
  <c r="BB306" i="9"/>
  <c r="BC306" i="9"/>
  <c r="AY307" i="9"/>
  <c r="AZ307" i="9"/>
  <c r="BA307" i="9"/>
  <c r="BB307" i="9"/>
  <c r="BC307" i="9"/>
  <c r="AY308" i="9"/>
  <c r="AZ308" i="9"/>
  <c r="BA308" i="9"/>
  <c r="BB308" i="9"/>
  <c r="BC308" i="9"/>
  <c r="AY309" i="9"/>
  <c r="AZ309" i="9"/>
  <c r="BA309" i="9"/>
  <c r="BB309" i="9"/>
  <c r="BC309" i="9"/>
  <c r="AY310" i="9"/>
  <c r="AZ310" i="9"/>
  <c r="BA310" i="9"/>
  <c r="BB310" i="9"/>
  <c r="BC310" i="9"/>
  <c r="AY311" i="9"/>
  <c r="AZ311" i="9"/>
  <c r="BA311" i="9"/>
  <c r="BB311" i="9"/>
  <c r="BC311" i="9"/>
  <c r="AY312" i="9"/>
  <c r="AZ312" i="9"/>
  <c r="BA312" i="9"/>
  <c r="BB312" i="9"/>
  <c r="BC312" i="9"/>
  <c r="AY313" i="9"/>
  <c r="AZ313" i="9"/>
  <c r="BA313" i="9"/>
  <c r="BB313" i="9"/>
  <c r="BC313" i="9"/>
  <c r="AY314" i="9"/>
  <c r="AZ314" i="9"/>
  <c r="BA314" i="9"/>
  <c r="BB314" i="9"/>
  <c r="BC314" i="9"/>
  <c r="AY315" i="9"/>
  <c r="AZ315" i="9"/>
  <c r="BA315" i="9"/>
  <c r="BB315" i="9"/>
  <c r="BC315" i="9"/>
  <c r="AY316" i="9"/>
  <c r="AZ316" i="9"/>
  <c r="BA316" i="9"/>
  <c r="BB316" i="9"/>
  <c r="BC316" i="9"/>
  <c r="AY317" i="9"/>
  <c r="AZ317" i="9"/>
  <c r="BA317" i="9"/>
  <c r="BB317" i="9"/>
  <c r="BC317" i="9"/>
  <c r="AY318" i="9"/>
  <c r="AZ318" i="9"/>
  <c r="BA318" i="9"/>
  <c r="BB318" i="9"/>
  <c r="BC318" i="9"/>
  <c r="AY319" i="9"/>
  <c r="AZ319" i="9"/>
  <c r="BA319" i="9"/>
  <c r="BB319" i="9"/>
  <c r="BC319" i="9"/>
  <c r="AY320" i="9"/>
  <c r="AZ320" i="9"/>
  <c r="BA320" i="9"/>
  <c r="BB320" i="9"/>
  <c r="BC320" i="9"/>
  <c r="AY321" i="9"/>
  <c r="AZ321" i="9"/>
  <c r="BA321" i="9"/>
  <c r="BB321" i="9"/>
  <c r="BC321" i="9"/>
  <c r="AY322" i="9"/>
  <c r="AZ322" i="9"/>
  <c r="BA322" i="9"/>
  <c r="BB322" i="9"/>
  <c r="BC322" i="9"/>
  <c r="AY323" i="9"/>
  <c r="AZ323" i="9"/>
  <c r="BA323" i="9"/>
  <c r="BB323" i="9"/>
  <c r="BC323" i="9"/>
  <c r="AY324" i="9"/>
  <c r="AZ324" i="9"/>
  <c r="BA324" i="9"/>
  <c r="BB324" i="9"/>
  <c r="BC324" i="9"/>
  <c r="AY325" i="9"/>
  <c r="AZ325" i="9"/>
  <c r="BA325" i="9"/>
  <c r="BB325" i="9"/>
  <c r="BC325" i="9"/>
  <c r="AY326" i="9"/>
  <c r="AZ326" i="9"/>
  <c r="BA326" i="9"/>
  <c r="BB326" i="9"/>
  <c r="BC326" i="9"/>
  <c r="AY327" i="9"/>
  <c r="AZ327" i="9"/>
  <c r="BA327" i="9"/>
  <c r="BB327" i="9"/>
  <c r="BC327" i="9"/>
  <c r="AY328" i="9"/>
  <c r="AZ328" i="9"/>
  <c r="BA328" i="9"/>
  <c r="BB328" i="9"/>
  <c r="BC328" i="9"/>
  <c r="AY329" i="9"/>
  <c r="AZ329" i="9"/>
  <c r="BA329" i="9"/>
  <c r="BB329" i="9"/>
  <c r="BC329" i="9"/>
  <c r="AY330" i="9"/>
  <c r="AZ330" i="9"/>
  <c r="BA330" i="9"/>
  <c r="BB330" i="9"/>
  <c r="BC330" i="9"/>
  <c r="AY331" i="9"/>
  <c r="AZ331" i="9"/>
  <c r="BA331" i="9"/>
  <c r="BB331" i="9"/>
  <c r="BC331" i="9"/>
  <c r="AY332" i="9"/>
  <c r="AZ332" i="9"/>
  <c r="BA332" i="9"/>
  <c r="BB332" i="9"/>
  <c r="BC332" i="9"/>
  <c r="AY333" i="9"/>
  <c r="AZ333" i="9"/>
  <c r="BA333" i="9"/>
  <c r="BB333" i="9"/>
  <c r="BC333" i="9"/>
  <c r="AY334" i="9"/>
  <c r="AZ334" i="9"/>
  <c r="BA334" i="9"/>
  <c r="BB334" i="9"/>
  <c r="BC334" i="9"/>
  <c r="AY335" i="9"/>
  <c r="AZ335" i="9"/>
  <c r="BA335" i="9"/>
  <c r="BB335" i="9"/>
  <c r="BC335" i="9"/>
  <c r="AY336" i="9"/>
  <c r="AZ336" i="9"/>
  <c r="BA336" i="9"/>
  <c r="BB336" i="9"/>
  <c r="BC336" i="9"/>
  <c r="AY337" i="9"/>
  <c r="AZ337" i="9"/>
  <c r="BA337" i="9"/>
  <c r="BB337" i="9"/>
  <c r="BC337" i="9"/>
  <c r="AY338" i="9"/>
  <c r="AZ338" i="9"/>
  <c r="BA338" i="9"/>
  <c r="BB338" i="9"/>
  <c r="BC338" i="9"/>
  <c r="AY339" i="9"/>
  <c r="AZ339" i="9"/>
  <c r="BA339" i="9"/>
  <c r="BB339" i="9"/>
  <c r="BC339" i="9"/>
  <c r="AY340" i="9"/>
  <c r="AZ340" i="9"/>
  <c r="BA340" i="9"/>
  <c r="BB340" i="9"/>
  <c r="BC340" i="9"/>
  <c r="AY341" i="9"/>
  <c r="AZ341" i="9"/>
  <c r="BA341" i="9"/>
  <c r="BB341" i="9"/>
  <c r="BC341" i="9"/>
  <c r="AY342" i="9"/>
  <c r="AZ342" i="9"/>
  <c r="BA342" i="9"/>
  <c r="BB342" i="9"/>
  <c r="BC342" i="9"/>
  <c r="AY343" i="9"/>
  <c r="AZ343" i="9"/>
  <c r="BA343" i="9"/>
  <c r="BB343" i="9"/>
  <c r="BC343" i="9"/>
  <c r="AY344" i="9"/>
  <c r="AZ344" i="9"/>
  <c r="BA344" i="9"/>
  <c r="BB344" i="9"/>
  <c r="BC344" i="9"/>
  <c r="AY345" i="9"/>
  <c r="AZ345" i="9"/>
  <c r="BA345" i="9"/>
  <c r="BB345" i="9"/>
  <c r="BC345" i="9"/>
  <c r="AY346" i="9"/>
  <c r="AZ346" i="9"/>
  <c r="BA346" i="9"/>
  <c r="BB346" i="9"/>
  <c r="BC346" i="9"/>
  <c r="AY347" i="9"/>
  <c r="AZ347" i="9"/>
  <c r="BA347" i="9"/>
  <c r="BB347" i="9"/>
  <c r="BC347" i="9"/>
  <c r="AY348" i="9"/>
  <c r="AZ348" i="9"/>
  <c r="BA348" i="9"/>
  <c r="BB348" i="9"/>
  <c r="BC348" i="9"/>
  <c r="AY349" i="9"/>
  <c r="AZ349" i="9"/>
  <c r="BA349" i="9"/>
  <c r="BB349" i="9"/>
  <c r="BC349" i="9"/>
  <c r="AY350" i="9"/>
  <c r="AZ350" i="9"/>
  <c r="BA350" i="9"/>
  <c r="BB350" i="9"/>
  <c r="BC350" i="9"/>
  <c r="AY351" i="9"/>
  <c r="AZ351" i="9"/>
  <c r="BA351" i="9"/>
  <c r="BB351" i="9"/>
  <c r="BC351" i="9"/>
  <c r="AY352" i="9"/>
  <c r="AZ352" i="9"/>
  <c r="BA352" i="9"/>
  <c r="BB352" i="9"/>
  <c r="BC352" i="9"/>
  <c r="AY353" i="9"/>
  <c r="AZ353" i="9"/>
  <c r="BA353" i="9"/>
  <c r="BB353" i="9"/>
  <c r="BC353" i="9"/>
  <c r="AY354" i="9"/>
  <c r="AZ354" i="9"/>
  <c r="BA354" i="9"/>
  <c r="BB354" i="9"/>
  <c r="BC354" i="9"/>
  <c r="AY355" i="9"/>
  <c r="AZ355" i="9"/>
  <c r="BA355" i="9"/>
  <c r="BB355" i="9"/>
  <c r="BC355" i="9"/>
  <c r="AY356" i="9"/>
  <c r="AZ356" i="9"/>
  <c r="BA356" i="9"/>
  <c r="BB356" i="9"/>
  <c r="BC356" i="9"/>
  <c r="AY357" i="9"/>
  <c r="AZ357" i="9"/>
  <c r="BA357" i="9"/>
  <c r="BB357" i="9"/>
  <c r="BC357" i="9"/>
  <c r="AY358" i="9"/>
  <c r="AZ358" i="9"/>
  <c r="BA358" i="9"/>
  <c r="BB358" i="9"/>
  <c r="BC358" i="9"/>
  <c r="AY359" i="9"/>
  <c r="AZ359" i="9"/>
  <c r="BA359" i="9"/>
  <c r="BB359" i="9"/>
  <c r="BC359" i="9"/>
  <c r="AY360" i="9"/>
  <c r="AZ360" i="9"/>
  <c r="BA360" i="9"/>
  <c r="BB360" i="9"/>
  <c r="BC360" i="9"/>
  <c r="AY361" i="9"/>
  <c r="AZ361" i="9"/>
  <c r="BA361" i="9"/>
  <c r="BB361" i="9"/>
  <c r="BC361" i="9"/>
  <c r="AY362" i="9"/>
  <c r="AZ362" i="9"/>
  <c r="BA362" i="9"/>
  <c r="BB362" i="9"/>
  <c r="BC362" i="9"/>
  <c r="AY363" i="9"/>
  <c r="AZ363" i="9"/>
  <c r="BA363" i="9"/>
  <c r="BB363" i="9"/>
  <c r="BC363" i="9"/>
  <c r="AY364" i="9"/>
  <c r="AZ364" i="9"/>
  <c r="BA364" i="9"/>
  <c r="BB364" i="9"/>
  <c r="BC364" i="9"/>
  <c r="AY365" i="9"/>
  <c r="AZ365" i="9"/>
  <c r="BA365" i="9"/>
  <c r="BB365" i="9"/>
  <c r="BC365" i="9"/>
  <c r="AY366" i="9"/>
  <c r="AZ366" i="9"/>
  <c r="BA366" i="9"/>
  <c r="BB366" i="9"/>
  <c r="BC366" i="9"/>
  <c r="AY367" i="9"/>
  <c r="AZ367" i="9"/>
  <c r="BA367" i="9"/>
  <c r="BB367" i="9"/>
  <c r="BC367" i="9"/>
  <c r="AY368" i="9"/>
  <c r="AZ368" i="9"/>
  <c r="BA368" i="9"/>
  <c r="BB368" i="9"/>
  <c r="BC368" i="9"/>
  <c r="AY369" i="9"/>
  <c r="AZ369" i="9"/>
  <c r="BA369" i="9"/>
  <c r="BB369" i="9"/>
  <c r="BC369" i="9"/>
  <c r="AY370" i="9"/>
  <c r="AZ370" i="9"/>
  <c r="BA370" i="9"/>
  <c r="BB370" i="9"/>
  <c r="BC370" i="9"/>
  <c r="AY371" i="9"/>
  <c r="AZ371" i="9"/>
  <c r="BA371" i="9"/>
  <c r="BB371" i="9"/>
  <c r="BC371" i="9"/>
  <c r="AY372" i="9"/>
  <c r="AZ372" i="9"/>
  <c r="BA372" i="9"/>
  <c r="BB372" i="9"/>
  <c r="BC372" i="9"/>
  <c r="AY373" i="9"/>
  <c r="AZ373" i="9"/>
  <c r="BA373" i="9"/>
  <c r="BB373" i="9"/>
  <c r="BC373" i="9"/>
  <c r="AY374" i="9"/>
  <c r="AZ374" i="9"/>
  <c r="BA374" i="9"/>
  <c r="BB374" i="9"/>
  <c r="BC374" i="9"/>
  <c r="AY375" i="9"/>
  <c r="AZ375" i="9"/>
  <c r="BA375" i="9"/>
  <c r="BB375" i="9"/>
  <c r="BC375" i="9"/>
  <c r="AY376" i="9"/>
  <c r="AZ376" i="9"/>
  <c r="BA376" i="9"/>
  <c r="BB376" i="9"/>
  <c r="BC376" i="9"/>
  <c r="AY377" i="9"/>
  <c r="AZ377" i="9"/>
  <c r="BA377" i="9"/>
  <c r="BB377" i="9"/>
  <c r="BC377" i="9"/>
  <c r="AY378" i="9"/>
  <c r="AZ378" i="9"/>
  <c r="BA378" i="9"/>
  <c r="BB378" i="9"/>
  <c r="BC378" i="9"/>
  <c r="AY379" i="9"/>
  <c r="AZ379" i="9"/>
  <c r="BA379" i="9"/>
  <c r="BB379" i="9"/>
  <c r="BC379" i="9"/>
  <c r="AY380" i="9"/>
  <c r="AZ380" i="9"/>
  <c r="BA380" i="9"/>
  <c r="BB380" i="9"/>
  <c r="BC380" i="9"/>
  <c r="AY381" i="9"/>
  <c r="AZ381" i="9"/>
  <c r="BA381" i="9"/>
  <c r="BB381" i="9"/>
  <c r="BC381" i="9"/>
  <c r="AY382" i="9"/>
  <c r="AZ382" i="9"/>
  <c r="BA382" i="9"/>
  <c r="BB382" i="9"/>
  <c r="BC382" i="9"/>
  <c r="AY383" i="9"/>
  <c r="AZ383" i="9"/>
  <c r="BA383" i="9"/>
  <c r="BB383" i="9"/>
  <c r="BC383" i="9"/>
  <c r="AY384" i="9"/>
  <c r="AZ384" i="9"/>
  <c r="BA384" i="9"/>
  <c r="BB384" i="9"/>
  <c r="BC384" i="9"/>
  <c r="AY385" i="9"/>
  <c r="AZ385" i="9"/>
  <c r="BA385" i="9"/>
  <c r="BB385" i="9"/>
  <c r="BC385" i="9"/>
  <c r="AY386" i="9"/>
  <c r="AZ386" i="9"/>
  <c r="BA386" i="9"/>
  <c r="BB386" i="9"/>
  <c r="BC386" i="9"/>
  <c r="AY387" i="9"/>
  <c r="AZ387" i="9"/>
  <c r="BA387" i="9"/>
  <c r="BB387" i="9"/>
  <c r="BC387" i="9"/>
  <c r="AY388" i="9"/>
  <c r="AZ388" i="9"/>
  <c r="BA388" i="9"/>
  <c r="BB388" i="9"/>
  <c r="BC388" i="9"/>
  <c r="AY389" i="9"/>
  <c r="AZ389" i="9"/>
  <c r="BA389" i="9"/>
  <c r="BB389" i="9"/>
  <c r="BC389" i="9"/>
  <c r="AY390" i="9"/>
  <c r="AZ390" i="9"/>
  <c r="BA390" i="9"/>
  <c r="BB390" i="9"/>
  <c r="BC390" i="9"/>
  <c r="AY391" i="9"/>
  <c r="AZ391" i="9"/>
  <c r="BA391" i="9"/>
  <c r="BB391" i="9"/>
  <c r="BC391" i="9"/>
  <c r="AY392" i="9"/>
  <c r="AZ392" i="9"/>
  <c r="BA392" i="9"/>
  <c r="BB392" i="9"/>
  <c r="BC392" i="9"/>
  <c r="AY393" i="9"/>
  <c r="AZ393" i="9"/>
  <c r="BA393" i="9"/>
  <c r="BB393" i="9"/>
  <c r="BC393" i="9"/>
  <c r="AY394" i="9"/>
  <c r="AZ394" i="9"/>
  <c r="BA394" i="9"/>
  <c r="BB394" i="9"/>
  <c r="BC394" i="9"/>
  <c r="AY395" i="9"/>
  <c r="AZ395" i="9"/>
  <c r="BA395" i="9"/>
  <c r="BB395" i="9"/>
  <c r="BC395" i="9"/>
  <c r="AY396" i="9"/>
  <c r="AZ396" i="9"/>
  <c r="BA396" i="9"/>
  <c r="BB396" i="9"/>
  <c r="BC396" i="9"/>
  <c r="AY397" i="9"/>
  <c r="AZ397" i="9"/>
  <c r="BA397" i="9"/>
  <c r="BB397" i="9"/>
  <c r="BC397" i="9"/>
  <c r="AY398" i="9"/>
  <c r="AZ398" i="9"/>
  <c r="BA398" i="9"/>
  <c r="BB398" i="9"/>
  <c r="BC398" i="9"/>
  <c r="AY399" i="9"/>
  <c r="AZ399" i="9"/>
  <c r="BA399" i="9"/>
  <c r="BB399" i="9"/>
  <c r="BC399" i="9"/>
  <c r="AY400" i="9"/>
  <c r="AZ400" i="9"/>
  <c r="BA400" i="9"/>
  <c r="BB400" i="9"/>
  <c r="BC400" i="9"/>
  <c r="AY401" i="9"/>
  <c r="AZ401" i="9"/>
  <c r="BA401" i="9"/>
  <c r="BB401" i="9"/>
  <c r="BC401" i="9"/>
  <c r="AY402" i="9"/>
  <c r="AZ402" i="9"/>
  <c r="BA402" i="9"/>
  <c r="BB402" i="9"/>
  <c r="BC402" i="9"/>
  <c r="AY403" i="9"/>
  <c r="AZ403" i="9"/>
  <c r="BA403" i="9"/>
  <c r="BB403" i="9"/>
  <c r="BC403" i="9"/>
  <c r="AY404" i="9"/>
  <c r="AZ404" i="9"/>
  <c r="BA404" i="9"/>
  <c r="BB404" i="9"/>
  <c r="BC404" i="9"/>
  <c r="AY405" i="9"/>
  <c r="AZ405" i="9"/>
  <c r="BA405" i="9"/>
  <c r="BB405" i="9"/>
  <c r="BC405" i="9"/>
  <c r="AY406" i="9"/>
  <c r="AZ406" i="9"/>
  <c r="BA406" i="9"/>
  <c r="BB406" i="9"/>
  <c r="BC406" i="9"/>
  <c r="AY407" i="9"/>
  <c r="AZ407" i="9"/>
  <c r="BA407" i="9"/>
  <c r="BB407" i="9"/>
  <c r="BC407" i="9"/>
  <c r="AY408" i="9"/>
  <c r="AZ408" i="9"/>
  <c r="BA408" i="9"/>
  <c r="BB408" i="9"/>
  <c r="BC408" i="9"/>
  <c r="AY409" i="9"/>
  <c r="AZ409" i="9"/>
  <c r="BA409" i="9"/>
  <c r="BB409" i="9"/>
  <c r="BC409" i="9"/>
  <c r="AY410" i="9"/>
  <c r="AZ410" i="9"/>
  <c r="BA410" i="9"/>
  <c r="BB410" i="9"/>
  <c r="BC410" i="9"/>
  <c r="AY411" i="9"/>
  <c r="AZ411" i="9"/>
  <c r="BA411" i="9"/>
  <c r="BB411" i="9"/>
  <c r="BC411" i="9"/>
  <c r="AY412" i="9"/>
  <c r="AZ412" i="9"/>
  <c r="BA412" i="9"/>
  <c r="BB412" i="9"/>
  <c r="BC412" i="9"/>
  <c r="AY413" i="9"/>
  <c r="AZ413" i="9"/>
  <c r="BA413" i="9"/>
  <c r="BB413" i="9"/>
  <c r="BC413" i="9"/>
  <c r="AY414" i="9"/>
  <c r="AZ414" i="9"/>
  <c r="BA414" i="9"/>
  <c r="BB414" i="9"/>
  <c r="BC414" i="9"/>
  <c r="AY415" i="9"/>
  <c r="AZ415" i="9"/>
  <c r="BA415" i="9"/>
  <c r="BB415" i="9"/>
  <c r="BC415" i="9"/>
  <c r="AY416" i="9"/>
  <c r="AZ416" i="9"/>
  <c r="BA416" i="9"/>
  <c r="BB416" i="9"/>
  <c r="BC416" i="9"/>
  <c r="AY417" i="9"/>
  <c r="AZ417" i="9"/>
  <c r="BA417" i="9"/>
  <c r="BB417" i="9"/>
  <c r="BC417" i="9"/>
  <c r="AY418" i="9"/>
  <c r="AZ418" i="9"/>
  <c r="BA418" i="9"/>
  <c r="BB418" i="9"/>
  <c r="BC418" i="9"/>
  <c r="AY419" i="9"/>
  <c r="AZ419" i="9"/>
  <c r="BA419" i="9"/>
  <c r="BB419" i="9"/>
  <c r="BC419" i="9"/>
  <c r="AY420" i="9"/>
  <c r="AZ420" i="9"/>
  <c r="BA420" i="9"/>
  <c r="BB420" i="9"/>
  <c r="BC420" i="9"/>
  <c r="AY421" i="9"/>
  <c r="AZ421" i="9"/>
  <c r="BA421" i="9"/>
  <c r="BB421" i="9"/>
  <c r="BC421" i="9"/>
  <c r="AY422" i="9"/>
  <c r="AZ422" i="9"/>
  <c r="BA422" i="9"/>
  <c r="BB422" i="9"/>
  <c r="BC422" i="9"/>
  <c r="AY423" i="9"/>
  <c r="AZ423" i="9"/>
  <c r="BA423" i="9"/>
  <c r="BB423" i="9"/>
  <c r="BC423" i="9"/>
  <c r="AP3" i="9"/>
  <c r="AQ3" i="9"/>
  <c r="AR3" i="9"/>
  <c r="AS3" i="9"/>
  <c r="AT3" i="9"/>
  <c r="AU3" i="9"/>
  <c r="AV3" i="9"/>
  <c r="AW3" i="9"/>
  <c r="AX3" i="9"/>
  <c r="AP4" i="9"/>
  <c r="AQ4" i="9"/>
  <c r="AR4" i="9"/>
  <c r="AS4" i="9"/>
  <c r="AT4" i="9"/>
  <c r="AU4" i="9"/>
  <c r="AV4" i="9"/>
  <c r="AW4" i="9"/>
  <c r="AX4" i="9"/>
  <c r="AP5" i="9"/>
  <c r="AQ5" i="9"/>
  <c r="AR5" i="9"/>
  <c r="AS5" i="9"/>
  <c r="AT5" i="9"/>
  <c r="AU5" i="9"/>
  <c r="AV5" i="9"/>
  <c r="AW5" i="9"/>
  <c r="AX5" i="9"/>
  <c r="AP6" i="9"/>
  <c r="AQ6" i="9"/>
  <c r="AR6" i="9"/>
  <c r="AS6" i="9"/>
  <c r="AT6" i="9"/>
  <c r="AU6" i="9"/>
  <c r="AV6" i="9"/>
  <c r="AW6" i="9"/>
  <c r="AX6" i="9"/>
  <c r="AP7" i="9"/>
  <c r="AQ7" i="9"/>
  <c r="AR7" i="9"/>
  <c r="AS7" i="9"/>
  <c r="AT7" i="9"/>
  <c r="AU7" i="9"/>
  <c r="AV7" i="9"/>
  <c r="AW7" i="9"/>
  <c r="AX7" i="9"/>
  <c r="AP8" i="9"/>
  <c r="AQ8" i="9"/>
  <c r="AR8" i="9"/>
  <c r="AS8" i="9"/>
  <c r="AT8" i="9"/>
  <c r="AU8" i="9"/>
  <c r="AV8" i="9"/>
  <c r="AW8" i="9"/>
  <c r="AX8" i="9"/>
  <c r="AP9" i="9"/>
  <c r="AQ9" i="9"/>
  <c r="AR9" i="9"/>
  <c r="AS9" i="9"/>
  <c r="AT9" i="9"/>
  <c r="AU9" i="9"/>
  <c r="AV9" i="9"/>
  <c r="AW9" i="9"/>
  <c r="AX9" i="9"/>
  <c r="AP10" i="9"/>
  <c r="AQ10" i="9"/>
  <c r="AR10" i="9"/>
  <c r="AS10" i="9"/>
  <c r="AT10" i="9"/>
  <c r="AU10" i="9"/>
  <c r="AV10" i="9"/>
  <c r="AW10" i="9"/>
  <c r="AX10" i="9"/>
  <c r="AP11" i="9"/>
  <c r="AQ11" i="9"/>
  <c r="AR11" i="9"/>
  <c r="AS11" i="9"/>
  <c r="AT11" i="9"/>
  <c r="AU11" i="9"/>
  <c r="AV11" i="9"/>
  <c r="AW11" i="9"/>
  <c r="AX11" i="9"/>
  <c r="AP12" i="9"/>
  <c r="AQ12" i="9"/>
  <c r="AR12" i="9"/>
  <c r="AS12" i="9"/>
  <c r="AT12" i="9"/>
  <c r="AU12" i="9"/>
  <c r="AV12" i="9"/>
  <c r="AW12" i="9"/>
  <c r="AX12" i="9"/>
  <c r="AP13" i="9"/>
  <c r="AQ13" i="9"/>
  <c r="AR13" i="9"/>
  <c r="AS13" i="9"/>
  <c r="AT13" i="9"/>
  <c r="AU13" i="9"/>
  <c r="AV13" i="9"/>
  <c r="AW13" i="9"/>
  <c r="AX13" i="9"/>
  <c r="AP14" i="9"/>
  <c r="AQ14" i="9"/>
  <c r="AR14" i="9"/>
  <c r="AS14" i="9"/>
  <c r="AT14" i="9"/>
  <c r="AU14" i="9"/>
  <c r="AV14" i="9"/>
  <c r="AW14" i="9"/>
  <c r="AX14" i="9"/>
  <c r="AP15" i="9"/>
  <c r="AQ15" i="9"/>
  <c r="AR15" i="9"/>
  <c r="AS15" i="9"/>
  <c r="AT15" i="9"/>
  <c r="AU15" i="9"/>
  <c r="AV15" i="9"/>
  <c r="AW15" i="9"/>
  <c r="AX15" i="9"/>
  <c r="AP16" i="9"/>
  <c r="AQ16" i="9"/>
  <c r="AR16" i="9"/>
  <c r="AS16" i="9"/>
  <c r="AT16" i="9"/>
  <c r="AU16" i="9"/>
  <c r="AV16" i="9"/>
  <c r="AW16" i="9"/>
  <c r="AX16" i="9"/>
  <c r="AP17" i="9"/>
  <c r="AQ17" i="9"/>
  <c r="AR17" i="9"/>
  <c r="AS17" i="9"/>
  <c r="AT17" i="9"/>
  <c r="AU17" i="9"/>
  <c r="AV17" i="9"/>
  <c r="AW17" i="9"/>
  <c r="AX17" i="9"/>
  <c r="AP18" i="9"/>
  <c r="AQ18" i="9"/>
  <c r="AR18" i="9"/>
  <c r="AS18" i="9"/>
  <c r="AT18" i="9"/>
  <c r="AU18" i="9"/>
  <c r="AV18" i="9"/>
  <c r="AW18" i="9"/>
  <c r="AX18" i="9"/>
  <c r="AP19" i="9"/>
  <c r="AQ19" i="9"/>
  <c r="AR19" i="9"/>
  <c r="AS19" i="9"/>
  <c r="AT19" i="9"/>
  <c r="AU19" i="9"/>
  <c r="AV19" i="9"/>
  <c r="AW19" i="9"/>
  <c r="AX19" i="9"/>
  <c r="AP20" i="9"/>
  <c r="AQ20" i="9"/>
  <c r="AR20" i="9"/>
  <c r="AS20" i="9"/>
  <c r="AT20" i="9"/>
  <c r="AU20" i="9"/>
  <c r="AV20" i="9"/>
  <c r="AW20" i="9"/>
  <c r="AX20" i="9"/>
  <c r="AP21" i="9"/>
  <c r="AQ21" i="9"/>
  <c r="AR21" i="9"/>
  <c r="AS21" i="9"/>
  <c r="AT21" i="9"/>
  <c r="AU21" i="9"/>
  <c r="AV21" i="9"/>
  <c r="AW21" i="9"/>
  <c r="AX21" i="9"/>
  <c r="AP22" i="9"/>
  <c r="AQ22" i="9"/>
  <c r="AR22" i="9"/>
  <c r="AS22" i="9"/>
  <c r="AT22" i="9"/>
  <c r="AU22" i="9"/>
  <c r="AV22" i="9"/>
  <c r="AW22" i="9"/>
  <c r="AX22" i="9"/>
  <c r="AP23" i="9"/>
  <c r="AQ23" i="9"/>
  <c r="AR23" i="9"/>
  <c r="AS23" i="9"/>
  <c r="AT23" i="9"/>
  <c r="AU23" i="9"/>
  <c r="AV23" i="9"/>
  <c r="AW23" i="9"/>
  <c r="AX23" i="9"/>
  <c r="AP24" i="9"/>
  <c r="AQ24" i="9"/>
  <c r="AR24" i="9"/>
  <c r="AS24" i="9"/>
  <c r="AT24" i="9"/>
  <c r="AU24" i="9"/>
  <c r="AV24" i="9"/>
  <c r="AW24" i="9"/>
  <c r="AX24" i="9"/>
  <c r="AP25" i="9"/>
  <c r="AQ25" i="9"/>
  <c r="AR25" i="9"/>
  <c r="AS25" i="9"/>
  <c r="AT25" i="9"/>
  <c r="AU25" i="9"/>
  <c r="AV25" i="9"/>
  <c r="AW25" i="9"/>
  <c r="AX25" i="9"/>
  <c r="AP26" i="9"/>
  <c r="AQ26" i="9"/>
  <c r="AR26" i="9"/>
  <c r="AS26" i="9"/>
  <c r="AT26" i="9"/>
  <c r="AU26" i="9"/>
  <c r="AV26" i="9"/>
  <c r="AW26" i="9"/>
  <c r="AX26" i="9"/>
  <c r="AP27" i="9"/>
  <c r="AQ27" i="9"/>
  <c r="AR27" i="9"/>
  <c r="AS27" i="9"/>
  <c r="AT27" i="9"/>
  <c r="AU27" i="9"/>
  <c r="AV27" i="9"/>
  <c r="AW27" i="9"/>
  <c r="AX27" i="9"/>
  <c r="AP28" i="9"/>
  <c r="AQ28" i="9"/>
  <c r="AR28" i="9"/>
  <c r="AS28" i="9"/>
  <c r="AT28" i="9"/>
  <c r="AU28" i="9"/>
  <c r="AV28" i="9"/>
  <c r="AW28" i="9"/>
  <c r="AX28" i="9"/>
  <c r="AP29" i="9"/>
  <c r="AQ29" i="9"/>
  <c r="AR29" i="9"/>
  <c r="AS29" i="9"/>
  <c r="AT29" i="9"/>
  <c r="AU29" i="9"/>
  <c r="AV29" i="9"/>
  <c r="AW29" i="9"/>
  <c r="AX29" i="9"/>
  <c r="AP30" i="9"/>
  <c r="AQ30" i="9"/>
  <c r="AR30" i="9"/>
  <c r="AS30" i="9"/>
  <c r="AT30" i="9"/>
  <c r="AU30" i="9"/>
  <c r="AV30" i="9"/>
  <c r="AW30" i="9"/>
  <c r="AX30" i="9"/>
  <c r="AP31" i="9"/>
  <c r="AQ31" i="9"/>
  <c r="AR31" i="9"/>
  <c r="AS31" i="9"/>
  <c r="AT31" i="9"/>
  <c r="AU31" i="9"/>
  <c r="AV31" i="9"/>
  <c r="AW31" i="9"/>
  <c r="AX31" i="9"/>
  <c r="AP32" i="9"/>
  <c r="AQ32" i="9"/>
  <c r="AR32" i="9"/>
  <c r="AS32" i="9"/>
  <c r="AT32" i="9"/>
  <c r="AU32" i="9"/>
  <c r="AV32" i="9"/>
  <c r="AW32" i="9"/>
  <c r="AX32" i="9"/>
  <c r="AP33" i="9"/>
  <c r="AQ33" i="9"/>
  <c r="AR33" i="9"/>
  <c r="AS33" i="9"/>
  <c r="AT33" i="9"/>
  <c r="AU33" i="9"/>
  <c r="AV33" i="9"/>
  <c r="AW33" i="9"/>
  <c r="AX33" i="9"/>
  <c r="AP34" i="9"/>
  <c r="AQ34" i="9"/>
  <c r="AR34" i="9"/>
  <c r="AS34" i="9"/>
  <c r="AT34" i="9"/>
  <c r="AU34" i="9"/>
  <c r="AV34" i="9"/>
  <c r="AW34" i="9"/>
  <c r="AX34" i="9"/>
  <c r="AP35" i="9"/>
  <c r="AQ35" i="9"/>
  <c r="AR35" i="9"/>
  <c r="AS35" i="9"/>
  <c r="AT35" i="9"/>
  <c r="AU35" i="9"/>
  <c r="AV35" i="9"/>
  <c r="AW35" i="9"/>
  <c r="AX35" i="9"/>
  <c r="AP36" i="9"/>
  <c r="AQ36" i="9"/>
  <c r="AR36" i="9"/>
  <c r="AS36" i="9"/>
  <c r="AT36" i="9"/>
  <c r="AU36" i="9"/>
  <c r="AV36" i="9"/>
  <c r="AW36" i="9"/>
  <c r="AX36" i="9"/>
  <c r="AP37" i="9"/>
  <c r="AQ37" i="9"/>
  <c r="AR37" i="9"/>
  <c r="AS37" i="9"/>
  <c r="AT37" i="9"/>
  <c r="AU37" i="9"/>
  <c r="AV37" i="9"/>
  <c r="AW37" i="9"/>
  <c r="AX37" i="9"/>
  <c r="AP38" i="9"/>
  <c r="AQ38" i="9"/>
  <c r="AR38" i="9"/>
  <c r="AS38" i="9"/>
  <c r="AT38" i="9"/>
  <c r="AU38" i="9"/>
  <c r="AV38" i="9"/>
  <c r="AW38" i="9"/>
  <c r="AX38" i="9"/>
  <c r="AP39" i="9"/>
  <c r="AQ39" i="9"/>
  <c r="AR39" i="9"/>
  <c r="AS39" i="9"/>
  <c r="AT39" i="9"/>
  <c r="AU39" i="9"/>
  <c r="AV39" i="9"/>
  <c r="AW39" i="9"/>
  <c r="AX39" i="9"/>
  <c r="AP40" i="9"/>
  <c r="AQ40" i="9"/>
  <c r="AR40" i="9"/>
  <c r="AS40" i="9"/>
  <c r="AT40" i="9"/>
  <c r="AU40" i="9"/>
  <c r="AV40" i="9"/>
  <c r="AW40" i="9"/>
  <c r="AX40" i="9"/>
  <c r="AP41" i="9"/>
  <c r="AQ41" i="9"/>
  <c r="AR41" i="9"/>
  <c r="AS41" i="9"/>
  <c r="AT41" i="9"/>
  <c r="AU41" i="9"/>
  <c r="AV41" i="9"/>
  <c r="AW41" i="9"/>
  <c r="AX41" i="9"/>
  <c r="AP42" i="9"/>
  <c r="AQ42" i="9"/>
  <c r="AR42" i="9"/>
  <c r="AS42" i="9"/>
  <c r="AT42" i="9"/>
  <c r="AU42" i="9"/>
  <c r="AV42" i="9"/>
  <c r="AW42" i="9"/>
  <c r="AX42" i="9"/>
  <c r="AP43" i="9"/>
  <c r="AQ43" i="9"/>
  <c r="AR43" i="9"/>
  <c r="AS43" i="9"/>
  <c r="AT43" i="9"/>
  <c r="AU43" i="9"/>
  <c r="AV43" i="9"/>
  <c r="AW43" i="9"/>
  <c r="AX43" i="9"/>
  <c r="AP44" i="9"/>
  <c r="AQ44" i="9"/>
  <c r="AR44" i="9"/>
  <c r="AS44" i="9"/>
  <c r="AT44" i="9"/>
  <c r="AU44" i="9"/>
  <c r="AV44" i="9"/>
  <c r="AW44" i="9"/>
  <c r="AX44" i="9"/>
  <c r="AP45" i="9"/>
  <c r="AQ45" i="9"/>
  <c r="AR45" i="9"/>
  <c r="AS45" i="9"/>
  <c r="AT45" i="9"/>
  <c r="AU45" i="9"/>
  <c r="AV45" i="9"/>
  <c r="AW45" i="9"/>
  <c r="AX45" i="9"/>
  <c r="AP46" i="9"/>
  <c r="AQ46" i="9"/>
  <c r="AR46" i="9"/>
  <c r="AS46" i="9"/>
  <c r="AT46" i="9"/>
  <c r="AU46" i="9"/>
  <c r="AV46" i="9"/>
  <c r="AW46" i="9"/>
  <c r="AX46" i="9"/>
  <c r="AP47" i="9"/>
  <c r="AQ47" i="9"/>
  <c r="AR47" i="9"/>
  <c r="AS47" i="9"/>
  <c r="AT47" i="9"/>
  <c r="AU47" i="9"/>
  <c r="AV47" i="9"/>
  <c r="AW47" i="9"/>
  <c r="AX47" i="9"/>
  <c r="AP48" i="9"/>
  <c r="AQ48" i="9"/>
  <c r="AR48" i="9"/>
  <c r="AS48" i="9"/>
  <c r="AT48" i="9"/>
  <c r="AU48" i="9"/>
  <c r="AV48" i="9"/>
  <c r="AW48" i="9"/>
  <c r="AX48" i="9"/>
  <c r="AP49" i="9"/>
  <c r="AQ49" i="9"/>
  <c r="AR49" i="9"/>
  <c r="AS49" i="9"/>
  <c r="AT49" i="9"/>
  <c r="AU49" i="9"/>
  <c r="AV49" i="9"/>
  <c r="AW49" i="9"/>
  <c r="AX49" i="9"/>
  <c r="AP50" i="9"/>
  <c r="AQ50" i="9"/>
  <c r="AR50" i="9"/>
  <c r="AS50" i="9"/>
  <c r="AT50" i="9"/>
  <c r="AU50" i="9"/>
  <c r="AV50" i="9"/>
  <c r="AW50" i="9"/>
  <c r="AX50" i="9"/>
  <c r="AP51" i="9"/>
  <c r="AQ51" i="9"/>
  <c r="AR51" i="9"/>
  <c r="AS51" i="9"/>
  <c r="AT51" i="9"/>
  <c r="AU51" i="9"/>
  <c r="AV51" i="9"/>
  <c r="AW51" i="9"/>
  <c r="AX51" i="9"/>
  <c r="AP52" i="9"/>
  <c r="AQ52" i="9"/>
  <c r="AR52" i="9"/>
  <c r="AS52" i="9"/>
  <c r="AT52" i="9"/>
  <c r="AU52" i="9"/>
  <c r="AV52" i="9"/>
  <c r="AW52" i="9"/>
  <c r="AX52" i="9"/>
  <c r="AP53" i="9"/>
  <c r="AQ53" i="9"/>
  <c r="AR53" i="9"/>
  <c r="AS53" i="9"/>
  <c r="AT53" i="9"/>
  <c r="AU53" i="9"/>
  <c r="AV53" i="9"/>
  <c r="AW53" i="9"/>
  <c r="AX53" i="9"/>
  <c r="AP54" i="9"/>
  <c r="AQ54" i="9"/>
  <c r="AR54" i="9"/>
  <c r="AS54" i="9"/>
  <c r="AT54" i="9"/>
  <c r="AU54" i="9"/>
  <c r="AV54" i="9"/>
  <c r="AW54" i="9"/>
  <c r="AX54" i="9"/>
  <c r="AP55" i="9"/>
  <c r="AQ55" i="9"/>
  <c r="AR55" i="9"/>
  <c r="AS55" i="9"/>
  <c r="AT55" i="9"/>
  <c r="AU55" i="9"/>
  <c r="AV55" i="9"/>
  <c r="AW55" i="9"/>
  <c r="AX55" i="9"/>
  <c r="AP56" i="9"/>
  <c r="AQ56" i="9"/>
  <c r="AR56" i="9"/>
  <c r="AS56" i="9"/>
  <c r="AT56" i="9"/>
  <c r="AU56" i="9"/>
  <c r="AV56" i="9"/>
  <c r="AW56" i="9"/>
  <c r="AX56" i="9"/>
  <c r="AP57" i="9"/>
  <c r="AQ57" i="9"/>
  <c r="AR57" i="9"/>
  <c r="AS57" i="9"/>
  <c r="AT57" i="9"/>
  <c r="AU57" i="9"/>
  <c r="AV57" i="9"/>
  <c r="AW57" i="9"/>
  <c r="AX57" i="9"/>
  <c r="AP58" i="9"/>
  <c r="AQ58" i="9"/>
  <c r="AR58" i="9"/>
  <c r="AS58" i="9"/>
  <c r="AT58" i="9"/>
  <c r="AU58" i="9"/>
  <c r="AV58" i="9"/>
  <c r="AW58" i="9"/>
  <c r="AX58" i="9"/>
  <c r="AP59" i="9"/>
  <c r="AQ59" i="9"/>
  <c r="AR59" i="9"/>
  <c r="AS59" i="9"/>
  <c r="AT59" i="9"/>
  <c r="AU59" i="9"/>
  <c r="AV59" i="9"/>
  <c r="AW59" i="9"/>
  <c r="AX59" i="9"/>
  <c r="AP60" i="9"/>
  <c r="AQ60" i="9"/>
  <c r="AR60" i="9"/>
  <c r="AS60" i="9"/>
  <c r="AT60" i="9"/>
  <c r="AU60" i="9"/>
  <c r="AV60" i="9"/>
  <c r="AW60" i="9"/>
  <c r="AX60" i="9"/>
  <c r="AP61" i="9"/>
  <c r="AQ61" i="9"/>
  <c r="AR61" i="9"/>
  <c r="AS61" i="9"/>
  <c r="AT61" i="9"/>
  <c r="AU61" i="9"/>
  <c r="AV61" i="9"/>
  <c r="AW61" i="9"/>
  <c r="AX61" i="9"/>
  <c r="AP62" i="9"/>
  <c r="AQ62" i="9"/>
  <c r="AR62" i="9"/>
  <c r="AS62" i="9"/>
  <c r="AT62" i="9"/>
  <c r="AU62" i="9"/>
  <c r="AV62" i="9"/>
  <c r="AW62" i="9"/>
  <c r="AX62" i="9"/>
  <c r="AP63" i="9"/>
  <c r="AQ63" i="9"/>
  <c r="AR63" i="9"/>
  <c r="AS63" i="9"/>
  <c r="AT63" i="9"/>
  <c r="AU63" i="9"/>
  <c r="AV63" i="9"/>
  <c r="AW63" i="9"/>
  <c r="AX63" i="9"/>
  <c r="AP64" i="9"/>
  <c r="AQ64" i="9"/>
  <c r="AR64" i="9"/>
  <c r="AS64" i="9"/>
  <c r="AT64" i="9"/>
  <c r="AU64" i="9"/>
  <c r="AV64" i="9"/>
  <c r="AW64" i="9"/>
  <c r="AX64" i="9"/>
  <c r="AP65" i="9"/>
  <c r="AQ65" i="9"/>
  <c r="AR65" i="9"/>
  <c r="AS65" i="9"/>
  <c r="AT65" i="9"/>
  <c r="AU65" i="9"/>
  <c r="AV65" i="9"/>
  <c r="AW65" i="9"/>
  <c r="AX65" i="9"/>
  <c r="AP66" i="9"/>
  <c r="AQ66" i="9"/>
  <c r="AR66" i="9"/>
  <c r="AS66" i="9"/>
  <c r="AT66" i="9"/>
  <c r="AU66" i="9"/>
  <c r="AV66" i="9"/>
  <c r="AW66" i="9"/>
  <c r="AX66" i="9"/>
  <c r="AP67" i="9"/>
  <c r="AQ67" i="9"/>
  <c r="AR67" i="9"/>
  <c r="AS67" i="9"/>
  <c r="AT67" i="9"/>
  <c r="AU67" i="9"/>
  <c r="AV67" i="9"/>
  <c r="AW67" i="9"/>
  <c r="AX67" i="9"/>
  <c r="AP68" i="9"/>
  <c r="AQ68" i="9"/>
  <c r="AR68" i="9"/>
  <c r="AS68" i="9"/>
  <c r="AT68" i="9"/>
  <c r="AU68" i="9"/>
  <c r="AV68" i="9"/>
  <c r="AW68" i="9"/>
  <c r="AX68" i="9"/>
  <c r="AP69" i="9"/>
  <c r="AQ69" i="9"/>
  <c r="AR69" i="9"/>
  <c r="AS69" i="9"/>
  <c r="AT69" i="9"/>
  <c r="AU69" i="9"/>
  <c r="AV69" i="9"/>
  <c r="AW69" i="9"/>
  <c r="AX69" i="9"/>
  <c r="AP70" i="9"/>
  <c r="AQ70" i="9"/>
  <c r="AR70" i="9"/>
  <c r="AS70" i="9"/>
  <c r="AT70" i="9"/>
  <c r="AU70" i="9"/>
  <c r="AV70" i="9"/>
  <c r="AW70" i="9"/>
  <c r="AX70" i="9"/>
  <c r="AP71" i="9"/>
  <c r="AQ71" i="9"/>
  <c r="AR71" i="9"/>
  <c r="AS71" i="9"/>
  <c r="AT71" i="9"/>
  <c r="AU71" i="9"/>
  <c r="AV71" i="9"/>
  <c r="AW71" i="9"/>
  <c r="AX71" i="9"/>
  <c r="AP72" i="9"/>
  <c r="AQ72" i="9"/>
  <c r="AR72" i="9"/>
  <c r="AS72" i="9"/>
  <c r="AT72" i="9"/>
  <c r="AU72" i="9"/>
  <c r="AV72" i="9"/>
  <c r="AW72" i="9"/>
  <c r="AX72" i="9"/>
  <c r="AP73" i="9"/>
  <c r="AQ73" i="9"/>
  <c r="AR73" i="9"/>
  <c r="AS73" i="9"/>
  <c r="AT73" i="9"/>
  <c r="AU73" i="9"/>
  <c r="AV73" i="9"/>
  <c r="AW73" i="9"/>
  <c r="AX73" i="9"/>
  <c r="AP74" i="9"/>
  <c r="AQ74" i="9"/>
  <c r="AR74" i="9"/>
  <c r="AS74" i="9"/>
  <c r="AT74" i="9"/>
  <c r="AU74" i="9"/>
  <c r="AV74" i="9"/>
  <c r="AW74" i="9"/>
  <c r="AX74" i="9"/>
  <c r="AP75" i="9"/>
  <c r="AQ75" i="9"/>
  <c r="AR75" i="9"/>
  <c r="AS75" i="9"/>
  <c r="AT75" i="9"/>
  <c r="AU75" i="9"/>
  <c r="AV75" i="9"/>
  <c r="AW75" i="9"/>
  <c r="AX75" i="9"/>
  <c r="AP76" i="9"/>
  <c r="AQ76" i="9"/>
  <c r="AR76" i="9"/>
  <c r="AS76" i="9"/>
  <c r="AT76" i="9"/>
  <c r="AU76" i="9"/>
  <c r="AV76" i="9"/>
  <c r="AW76" i="9"/>
  <c r="AX76" i="9"/>
  <c r="AP77" i="9"/>
  <c r="AQ77" i="9"/>
  <c r="AR77" i="9"/>
  <c r="AS77" i="9"/>
  <c r="AT77" i="9"/>
  <c r="AU77" i="9"/>
  <c r="AV77" i="9"/>
  <c r="AW77" i="9"/>
  <c r="AX77" i="9"/>
  <c r="AP78" i="9"/>
  <c r="AQ78" i="9"/>
  <c r="AR78" i="9"/>
  <c r="AS78" i="9"/>
  <c r="AT78" i="9"/>
  <c r="AU78" i="9"/>
  <c r="AV78" i="9"/>
  <c r="AW78" i="9"/>
  <c r="AX78" i="9"/>
  <c r="AP79" i="9"/>
  <c r="AQ79" i="9"/>
  <c r="AR79" i="9"/>
  <c r="AS79" i="9"/>
  <c r="AT79" i="9"/>
  <c r="AU79" i="9"/>
  <c r="AV79" i="9"/>
  <c r="AW79" i="9"/>
  <c r="AX79" i="9"/>
  <c r="AP80" i="9"/>
  <c r="AQ80" i="9"/>
  <c r="AR80" i="9"/>
  <c r="AS80" i="9"/>
  <c r="AT80" i="9"/>
  <c r="AU80" i="9"/>
  <c r="AV80" i="9"/>
  <c r="AW80" i="9"/>
  <c r="AX80" i="9"/>
  <c r="AP81" i="9"/>
  <c r="AQ81" i="9"/>
  <c r="AR81" i="9"/>
  <c r="AS81" i="9"/>
  <c r="AT81" i="9"/>
  <c r="AU81" i="9"/>
  <c r="AV81" i="9"/>
  <c r="AW81" i="9"/>
  <c r="AX81" i="9"/>
  <c r="AP82" i="9"/>
  <c r="AQ82" i="9"/>
  <c r="AR82" i="9"/>
  <c r="AS82" i="9"/>
  <c r="AT82" i="9"/>
  <c r="AU82" i="9"/>
  <c r="AV82" i="9"/>
  <c r="AW82" i="9"/>
  <c r="AX82" i="9"/>
  <c r="AP83" i="9"/>
  <c r="AQ83" i="9"/>
  <c r="AR83" i="9"/>
  <c r="AS83" i="9"/>
  <c r="AT83" i="9"/>
  <c r="AU83" i="9"/>
  <c r="AV83" i="9"/>
  <c r="AW83" i="9"/>
  <c r="AX83" i="9"/>
  <c r="AP84" i="9"/>
  <c r="AQ84" i="9"/>
  <c r="AR84" i="9"/>
  <c r="AS84" i="9"/>
  <c r="AT84" i="9"/>
  <c r="AU84" i="9"/>
  <c r="AV84" i="9"/>
  <c r="AW84" i="9"/>
  <c r="AX84" i="9"/>
  <c r="AP85" i="9"/>
  <c r="AQ85" i="9"/>
  <c r="AR85" i="9"/>
  <c r="AS85" i="9"/>
  <c r="AT85" i="9"/>
  <c r="AU85" i="9"/>
  <c r="AV85" i="9"/>
  <c r="AW85" i="9"/>
  <c r="AX85" i="9"/>
  <c r="AP86" i="9"/>
  <c r="AQ86" i="9"/>
  <c r="AR86" i="9"/>
  <c r="AS86" i="9"/>
  <c r="AT86" i="9"/>
  <c r="AU86" i="9"/>
  <c r="AV86" i="9"/>
  <c r="AW86" i="9"/>
  <c r="AX86" i="9"/>
  <c r="AP87" i="9"/>
  <c r="AQ87" i="9"/>
  <c r="AR87" i="9"/>
  <c r="AS87" i="9"/>
  <c r="AT87" i="9"/>
  <c r="AU87" i="9"/>
  <c r="AV87" i="9"/>
  <c r="AW87" i="9"/>
  <c r="AX87" i="9"/>
  <c r="AP88" i="9"/>
  <c r="AQ88" i="9"/>
  <c r="AR88" i="9"/>
  <c r="AS88" i="9"/>
  <c r="AT88" i="9"/>
  <c r="AU88" i="9"/>
  <c r="AV88" i="9"/>
  <c r="AW88" i="9"/>
  <c r="AX88" i="9"/>
  <c r="AP89" i="9"/>
  <c r="AQ89" i="9"/>
  <c r="AR89" i="9"/>
  <c r="AS89" i="9"/>
  <c r="AT89" i="9"/>
  <c r="AU89" i="9"/>
  <c r="AV89" i="9"/>
  <c r="AW89" i="9"/>
  <c r="AX89" i="9"/>
  <c r="AP90" i="9"/>
  <c r="AQ90" i="9"/>
  <c r="AR90" i="9"/>
  <c r="AS90" i="9"/>
  <c r="AT90" i="9"/>
  <c r="AU90" i="9"/>
  <c r="AV90" i="9"/>
  <c r="AW90" i="9"/>
  <c r="AX90" i="9"/>
  <c r="AP91" i="9"/>
  <c r="AQ91" i="9"/>
  <c r="AR91" i="9"/>
  <c r="AS91" i="9"/>
  <c r="AT91" i="9"/>
  <c r="AU91" i="9"/>
  <c r="AV91" i="9"/>
  <c r="AW91" i="9"/>
  <c r="AX91" i="9"/>
  <c r="AP92" i="9"/>
  <c r="AQ92" i="9"/>
  <c r="AR92" i="9"/>
  <c r="AS92" i="9"/>
  <c r="AT92" i="9"/>
  <c r="AU92" i="9"/>
  <c r="AV92" i="9"/>
  <c r="AW92" i="9"/>
  <c r="AX92" i="9"/>
  <c r="AP93" i="9"/>
  <c r="AQ93" i="9"/>
  <c r="AR93" i="9"/>
  <c r="AS93" i="9"/>
  <c r="AT93" i="9"/>
  <c r="AU93" i="9"/>
  <c r="AV93" i="9"/>
  <c r="AW93" i="9"/>
  <c r="AX93" i="9"/>
  <c r="AP94" i="9"/>
  <c r="AQ94" i="9"/>
  <c r="AR94" i="9"/>
  <c r="AS94" i="9"/>
  <c r="AT94" i="9"/>
  <c r="AU94" i="9"/>
  <c r="AV94" i="9"/>
  <c r="AW94" i="9"/>
  <c r="AX94" i="9"/>
  <c r="AP95" i="9"/>
  <c r="AQ95" i="9"/>
  <c r="AR95" i="9"/>
  <c r="AS95" i="9"/>
  <c r="AT95" i="9"/>
  <c r="AU95" i="9"/>
  <c r="AV95" i="9"/>
  <c r="AW95" i="9"/>
  <c r="AX95" i="9"/>
  <c r="AP96" i="9"/>
  <c r="AQ96" i="9"/>
  <c r="AR96" i="9"/>
  <c r="AS96" i="9"/>
  <c r="AT96" i="9"/>
  <c r="AU96" i="9"/>
  <c r="AV96" i="9"/>
  <c r="AW96" i="9"/>
  <c r="AX96" i="9"/>
  <c r="AP97" i="9"/>
  <c r="AQ97" i="9"/>
  <c r="AR97" i="9"/>
  <c r="AS97" i="9"/>
  <c r="AT97" i="9"/>
  <c r="AU97" i="9"/>
  <c r="AV97" i="9"/>
  <c r="AW97" i="9"/>
  <c r="AX97" i="9"/>
  <c r="AP98" i="9"/>
  <c r="AQ98" i="9"/>
  <c r="AR98" i="9"/>
  <c r="AS98" i="9"/>
  <c r="AT98" i="9"/>
  <c r="AU98" i="9"/>
  <c r="AV98" i="9"/>
  <c r="AW98" i="9"/>
  <c r="AX98" i="9"/>
  <c r="AP99" i="9"/>
  <c r="AQ99" i="9"/>
  <c r="AR99" i="9"/>
  <c r="AS99" i="9"/>
  <c r="AT99" i="9"/>
  <c r="AU99" i="9"/>
  <c r="AV99" i="9"/>
  <c r="AW99" i="9"/>
  <c r="AX99" i="9"/>
  <c r="AP100" i="9"/>
  <c r="AQ100" i="9"/>
  <c r="AR100" i="9"/>
  <c r="AS100" i="9"/>
  <c r="AT100" i="9"/>
  <c r="AU100" i="9"/>
  <c r="AV100" i="9"/>
  <c r="AW100" i="9"/>
  <c r="AX100" i="9"/>
  <c r="AP101" i="9"/>
  <c r="AQ101" i="9"/>
  <c r="AR101" i="9"/>
  <c r="AS101" i="9"/>
  <c r="AT101" i="9"/>
  <c r="AU101" i="9"/>
  <c r="AV101" i="9"/>
  <c r="AW101" i="9"/>
  <c r="AX101" i="9"/>
  <c r="AP102" i="9"/>
  <c r="AQ102" i="9"/>
  <c r="AR102" i="9"/>
  <c r="AS102" i="9"/>
  <c r="AT102" i="9"/>
  <c r="AU102" i="9"/>
  <c r="AV102" i="9"/>
  <c r="AW102" i="9"/>
  <c r="AX102" i="9"/>
  <c r="AP103" i="9"/>
  <c r="AQ103" i="9"/>
  <c r="AR103" i="9"/>
  <c r="AS103" i="9"/>
  <c r="AT103" i="9"/>
  <c r="AU103" i="9"/>
  <c r="AV103" i="9"/>
  <c r="AW103" i="9"/>
  <c r="AX103" i="9"/>
  <c r="AP104" i="9"/>
  <c r="AQ104" i="9"/>
  <c r="AR104" i="9"/>
  <c r="AS104" i="9"/>
  <c r="AT104" i="9"/>
  <c r="AU104" i="9"/>
  <c r="AV104" i="9"/>
  <c r="AW104" i="9"/>
  <c r="AX104" i="9"/>
  <c r="AP105" i="9"/>
  <c r="AQ105" i="9"/>
  <c r="AR105" i="9"/>
  <c r="AS105" i="9"/>
  <c r="AT105" i="9"/>
  <c r="AU105" i="9"/>
  <c r="AV105" i="9"/>
  <c r="AW105" i="9"/>
  <c r="AX105" i="9"/>
  <c r="AP106" i="9"/>
  <c r="AQ106" i="9"/>
  <c r="AR106" i="9"/>
  <c r="AS106" i="9"/>
  <c r="AT106" i="9"/>
  <c r="AU106" i="9"/>
  <c r="AV106" i="9"/>
  <c r="AW106" i="9"/>
  <c r="AX106" i="9"/>
  <c r="AP107" i="9"/>
  <c r="AQ107" i="9"/>
  <c r="AR107" i="9"/>
  <c r="AS107" i="9"/>
  <c r="AT107" i="9"/>
  <c r="AU107" i="9"/>
  <c r="AV107" i="9"/>
  <c r="AW107" i="9"/>
  <c r="AX107" i="9"/>
  <c r="AP108" i="9"/>
  <c r="AQ108" i="9"/>
  <c r="AR108" i="9"/>
  <c r="AS108" i="9"/>
  <c r="AT108" i="9"/>
  <c r="AU108" i="9"/>
  <c r="AV108" i="9"/>
  <c r="AW108" i="9"/>
  <c r="AX108" i="9"/>
  <c r="AP109" i="9"/>
  <c r="AQ109" i="9"/>
  <c r="AR109" i="9"/>
  <c r="AS109" i="9"/>
  <c r="AT109" i="9"/>
  <c r="AU109" i="9"/>
  <c r="AV109" i="9"/>
  <c r="AW109" i="9"/>
  <c r="AX109" i="9"/>
  <c r="AP110" i="9"/>
  <c r="AQ110" i="9"/>
  <c r="AR110" i="9"/>
  <c r="AS110" i="9"/>
  <c r="AT110" i="9"/>
  <c r="AU110" i="9"/>
  <c r="AV110" i="9"/>
  <c r="AW110" i="9"/>
  <c r="AX110" i="9"/>
  <c r="AP111" i="9"/>
  <c r="AQ111" i="9"/>
  <c r="AR111" i="9"/>
  <c r="AS111" i="9"/>
  <c r="AT111" i="9"/>
  <c r="AU111" i="9"/>
  <c r="AV111" i="9"/>
  <c r="AW111" i="9"/>
  <c r="AX111" i="9"/>
  <c r="AP112" i="9"/>
  <c r="AQ112" i="9"/>
  <c r="AR112" i="9"/>
  <c r="AS112" i="9"/>
  <c r="AT112" i="9"/>
  <c r="AU112" i="9"/>
  <c r="AV112" i="9"/>
  <c r="AW112" i="9"/>
  <c r="AX112" i="9"/>
  <c r="AP113" i="9"/>
  <c r="AQ113" i="9"/>
  <c r="AR113" i="9"/>
  <c r="AS113" i="9"/>
  <c r="AT113" i="9"/>
  <c r="AU113" i="9"/>
  <c r="AV113" i="9"/>
  <c r="AW113" i="9"/>
  <c r="AX113" i="9"/>
  <c r="AP114" i="9"/>
  <c r="AQ114" i="9"/>
  <c r="AR114" i="9"/>
  <c r="AS114" i="9"/>
  <c r="AT114" i="9"/>
  <c r="AU114" i="9"/>
  <c r="AV114" i="9"/>
  <c r="AW114" i="9"/>
  <c r="AX114" i="9"/>
  <c r="AP115" i="9"/>
  <c r="AQ115" i="9"/>
  <c r="AR115" i="9"/>
  <c r="AS115" i="9"/>
  <c r="AT115" i="9"/>
  <c r="AU115" i="9"/>
  <c r="AV115" i="9"/>
  <c r="AW115" i="9"/>
  <c r="AX115" i="9"/>
  <c r="AP116" i="9"/>
  <c r="AQ116" i="9"/>
  <c r="AR116" i="9"/>
  <c r="AS116" i="9"/>
  <c r="AT116" i="9"/>
  <c r="AU116" i="9"/>
  <c r="AV116" i="9"/>
  <c r="AW116" i="9"/>
  <c r="AX116" i="9"/>
  <c r="AP117" i="9"/>
  <c r="AQ117" i="9"/>
  <c r="AR117" i="9"/>
  <c r="AS117" i="9"/>
  <c r="AT117" i="9"/>
  <c r="AU117" i="9"/>
  <c r="AV117" i="9"/>
  <c r="AW117" i="9"/>
  <c r="AX117" i="9"/>
  <c r="AP118" i="9"/>
  <c r="AQ118" i="9"/>
  <c r="AR118" i="9"/>
  <c r="AS118" i="9"/>
  <c r="AT118" i="9"/>
  <c r="AU118" i="9"/>
  <c r="AV118" i="9"/>
  <c r="AW118" i="9"/>
  <c r="AX118" i="9"/>
  <c r="AP119" i="9"/>
  <c r="AQ119" i="9"/>
  <c r="AR119" i="9"/>
  <c r="AS119" i="9"/>
  <c r="AT119" i="9"/>
  <c r="AU119" i="9"/>
  <c r="AV119" i="9"/>
  <c r="AW119" i="9"/>
  <c r="AX119" i="9"/>
  <c r="AP120" i="9"/>
  <c r="AQ120" i="9"/>
  <c r="AR120" i="9"/>
  <c r="AS120" i="9"/>
  <c r="AT120" i="9"/>
  <c r="AU120" i="9"/>
  <c r="AV120" i="9"/>
  <c r="AW120" i="9"/>
  <c r="AX120" i="9"/>
  <c r="AP121" i="9"/>
  <c r="AQ121" i="9"/>
  <c r="AR121" i="9"/>
  <c r="AS121" i="9"/>
  <c r="AT121" i="9"/>
  <c r="AU121" i="9"/>
  <c r="AV121" i="9"/>
  <c r="AW121" i="9"/>
  <c r="AX121" i="9"/>
  <c r="AP122" i="9"/>
  <c r="AQ122" i="9"/>
  <c r="AR122" i="9"/>
  <c r="AS122" i="9"/>
  <c r="AT122" i="9"/>
  <c r="AU122" i="9"/>
  <c r="AV122" i="9"/>
  <c r="AW122" i="9"/>
  <c r="AX122" i="9"/>
  <c r="AP123" i="9"/>
  <c r="AQ123" i="9"/>
  <c r="AR123" i="9"/>
  <c r="AS123" i="9"/>
  <c r="AT123" i="9"/>
  <c r="AU123" i="9"/>
  <c r="AV123" i="9"/>
  <c r="AW123" i="9"/>
  <c r="AX123" i="9"/>
  <c r="AP124" i="9"/>
  <c r="AQ124" i="9"/>
  <c r="AR124" i="9"/>
  <c r="AS124" i="9"/>
  <c r="AT124" i="9"/>
  <c r="AU124" i="9"/>
  <c r="AV124" i="9"/>
  <c r="AW124" i="9"/>
  <c r="AX124" i="9"/>
  <c r="AP125" i="9"/>
  <c r="AQ125" i="9"/>
  <c r="AR125" i="9"/>
  <c r="AS125" i="9"/>
  <c r="AT125" i="9"/>
  <c r="AU125" i="9"/>
  <c r="AV125" i="9"/>
  <c r="AW125" i="9"/>
  <c r="AX125" i="9"/>
  <c r="AP126" i="9"/>
  <c r="AQ126" i="9"/>
  <c r="AR126" i="9"/>
  <c r="AS126" i="9"/>
  <c r="AT126" i="9"/>
  <c r="AU126" i="9"/>
  <c r="AV126" i="9"/>
  <c r="AW126" i="9"/>
  <c r="AX126" i="9"/>
  <c r="AP127" i="9"/>
  <c r="AQ127" i="9"/>
  <c r="AR127" i="9"/>
  <c r="AS127" i="9"/>
  <c r="AT127" i="9"/>
  <c r="AU127" i="9"/>
  <c r="AV127" i="9"/>
  <c r="AW127" i="9"/>
  <c r="AX127" i="9"/>
  <c r="AP128" i="9"/>
  <c r="AQ128" i="9"/>
  <c r="AR128" i="9"/>
  <c r="AS128" i="9"/>
  <c r="AT128" i="9"/>
  <c r="AU128" i="9"/>
  <c r="AV128" i="9"/>
  <c r="AW128" i="9"/>
  <c r="AX128" i="9"/>
  <c r="AP129" i="9"/>
  <c r="AQ129" i="9"/>
  <c r="AR129" i="9"/>
  <c r="AS129" i="9"/>
  <c r="AT129" i="9"/>
  <c r="AU129" i="9"/>
  <c r="AV129" i="9"/>
  <c r="AW129" i="9"/>
  <c r="AX129" i="9"/>
  <c r="AP130" i="9"/>
  <c r="AQ130" i="9"/>
  <c r="AR130" i="9"/>
  <c r="AS130" i="9"/>
  <c r="AT130" i="9"/>
  <c r="AU130" i="9"/>
  <c r="AV130" i="9"/>
  <c r="AW130" i="9"/>
  <c r="AX130" i="9"/>
  <c r="AP131" i="9"/>
  <c r="AQ131" i="9"/>
  <c r="AR131" i="9"/>
  <c r="AS131" i="9"/>
  <c r="AT131" i="9"/>
  <c r="AU131" i="9"/>
  <c r="AV131" i="9"/>
  <c r="AW131" i="9"/>
  <c r="AX131" i="9"/>
  <c r="AP132" i="9"/>
  <c r="AQ132" i="9"/>
  <c r="AR132" i="9"/>
  <c r="AS132" i="9"/>
  <c r="AT132" i="9"/>
  <c r="AU132" i="9"/>
  <c r="AV132" i="9"/>
  <c r="AW132" i="9"/>
  <c r="AX132" i="9"/>
  <c r="AP133" i="9"/>
  <c r="AQ133" i="9"/>
  <c r="AR133" i="9"/>
  <c r="AS133" i="9"/>
  <c r="AT133" i="9"/>
  <c r="AU133" i="9"/>
  <c r="AV133" i="9"/>
  <c r="AW133" i="9"/>
  <c r="AX133" i="9"/>
  <c r="AP134" i="9"/>
  <c r="AQ134" i="9"/>
  <c r="AR134" i="9"/>
  <c r="AS134" i="9"/>
  <c r="AT134" i="9"/>
  <c r="AU134" i="9"/>
  <c r="AV134" i="9"/>
  <c r="AW134" i="9"/>
  <c r="AX134" i="9"/>
  <c r="AP135" i="9"/>
  <c r="AQ135" i="9"/>
  <c r="AR135" i="9"/>
  <c r="AS135" i="9"/>
  <c r="AT135" i="9"/>
  <c r="AU135" i="9"/>
  <c r="AV135" i="9"/>
  <c r="AW135" i="9"/>
  <c r="AX135" i="9"/>
  <c r="AP136" i="9"/>
  <c r="AQ136" i="9"/>
  <c r="AR136" i="9"/>
  <c r="AS136" i="9"/>
  <c r="AT136" i="9"/>
  <c r="AU136" i="9"/>
  <c r="AV136" i="9"/>
  <c r="AW136" i="9"/>
  <c r="AX136" i="9"/>
  <c r="AP137" i="9"/>
  <c r="AQ137" i="9"/>
  <c r="AR137" i="9"/>
  <c r="AS137" i="9"/>
  <c r="AT137" i="9"/>
  <c r="AU137" i="9"/>
  <c r="AV137" i="9"/>
  <c r="AW137" i="9"/>
  <c r="AX137" i="9"/>
  <c r="AP138" i="9"/>
  <c r="AQ138" i="9"/>
  <c r="AR138" i="9"/>
  <c r="AS138" i="9"/>
  <c r="AT138" i="9"/>
  <c r="AU138" i="9"/>
  <c r="AV138" i="9"/>
  <c r="AW138" i="9"/>
  <c r="AX138" i="9"/>
  <c r="AP139" i="9"/>
  <c r="AQ139" i="9"/>
  <c r="AR139" i="9"/>
  <c r="AS139" i="9"/>
  <c r="AT139" i="9"/>
  <c r="AU139" i="9"/>
  <c r="AV139" i="9"/>
  <c r="AW139" i="9"/>
  <c r="AX139" i="9"/>
  <c r="AP140" i="9"/>
  <c r="AQ140" i="9"/>
  <c r="AR140" i="9"/>
  <c r="AS140" i="9"/>
  <c r="AT140" i="9"/>
  <c r="AU140" i="9"/>
  <c r="AV140" i="9"/>
  <c r="AW140" i="9"/>
  <c r="AX140" i="9"/>
  <c r="AP141" i="9"/>
  <c r="AQ141" i="9"/>
  <c r="AR141" i="9"/>
  <c r="AS141" i="9"/>
  <c r="AT141" i="9"/>
  <c r="AU141" i="9"/>
  <c r="AV141" i="9"/>
  <c r="AW141" i="9"/>
  <c r="AX141" i="9"/>
  <c r="AP142" i="9"/>
  <c r="AQ142" i="9"/>
  <c r="AR142" i="9"/>
  <c r="AS142" i="9"/>
  <c r="AT142" i="9"/>
  <c r="AU142" i="9"/>
  <c r="AV142" i="9"/>
  <c r="AW142" i="9"/>
  <c r="AX142" i="9"/>
  <c r="AP143" i="9"/>
  <c r="AQ143" i="9"/>
  <c r="AR143" i="9"/>
  <c r="AS143" i="9"/>
  <c r="AT143" i="9"/>
  <c r="AU143" i="9"/>
  <c r="AV143" i="9"/>
  <c r="AW143" i="9"/>
  <c r="AX143" i="9"/>
  <c r="AP144" i="9"/>
  <c r="AQ144" i="9"/>
  <c r="AR144" i="9"/>
  <c r="AS144" i="9"/>
  <c r="AT144" i="9"/>
  <c r="AU144" i="9"/>
  <c r="AV144" i="9"/>
  <c r="AW144" i="9"/>
  <c r="AX144" i="9"/>
  <c r="AP145" i="9"/>
  <c r="AQ145" i="9"/>
  <c r="AR145" i="9"/>
  <c r="AS145" i="9"/>
  <c r="AT145" i="9"/>
  <c r="AU145" i="9"/>
  <c r="AV145" i="9"/>
  <c r="AW145" i="9"/>
  <c r="AX145" i="9"/>
  <c r="AP146" i="9"/>
  <c r="AQ146" i="9"/>
  <c r="AR146" i="9"/>
  <c r="AS146" i="9"/>
  <c r="AT146" i="9"/>
  <c r="AU146" i="9"/>
  <c r="AV146" i="9"/>
  <c r="AW146" i="9"/>
  <c r="AX146" i="9"/>
  <c r="AP147" i="9"/>
  <c r="AQ147" i="9"/>
  <c r="AR147" i="9"/>
  <c r="AS147" i="9"/>
  <c r="AT147" i="9"/>
  <c r="AU147" i="9"/>
  <c r="AV147" i="9"/>
  <c r="AW147" i="9"/>
  <c r="AX147" i="9"/>
  <c r="AP148" i="9"/>
  <c r="AQ148" i="9"/>
  <c r="AR148" i="9"/>
  <c r="AS148" i="9"/>
  <c r="AT148" i="9"/>
  <c r="AU148" i="9"/>
  <c r="AV148" i="9"/>
  <c r="AW148" i="9"/>
  <c r="AX148" i="9"/>
  <c r="AP149" i="9"/>
  <c r="AQ149" i="9"/>
  <c r="AR149" i="9"/>
  <c r="AS149" i="9"/>
  <c r="AT149" i="9"/>
  <c r="AU149" i="9"/>
  <c r="AV149" i="9"/>
  <c r="AW149" i="9"/>
  <c r="AX149" i="9"/>
  <c r="AP150" i="9"/>
  <c r="AQ150" i="9"/>
  <c r="AR150" i="9"/>
  <c r="AS150" i="9"/>
  <c r="AT150" i="9"/>
  <c r="AU150" i="9"/>
  <c r="AV150" i="9"/>
  <c r="AW150" i="9"/>
  <c r="AX150" i="9"/>
  <c r="AP151" i="9"/>
  <c r="AQ151" i="9"/>
  <c r="AR151" i="9"/>
  <c r="AS151" i="9"/>
  <c r="AT151" i="9"/>
  <c r="AU151" i="9"/>
  <c r="AV151" i="9"/>
  <c r="AW151" i="9"/>
  <c r="AX151" i="9"/>
  <c r="AP152" i="9"/>
  <c r="AQ152" i="9"/>
  <c r="AR152" i="9"/>
  <c r="AS152" i="9"/>
  <c r="AT152" i="9"/>
  <c r="AU152" i="9"/>
  <c r="AV152" i="9"/>
  <c r="AW152" i="9"/>
  <c r="AX152" i="9"/>
  <c r="AP153" i="9"/>
  <c r="AQ153" i="9"/>
  <c r="AR153" i="9"/>
  <c r="AS153" i="9"/>
  <c r="AT153" i="9"/>
  <c r="AU153" i="9"/>
  <c r="AV153" i="9"/>
  <c r="AW153" i="9"/>
  <c r="AX153" i="9"/>
  <c r="AP154" i="9"/>
  <c r="AQ154" i="9"/>
  <c r="AR154" i="9"/>
  <c r="AS154" i="9"/>
  <c r="AT154" i="9"/>
  <c r="AU154" i="9"/>
  <c r="AV154" i="9"/>
  <c r="AW154" i="9"/>
  <c r="AX154" i="9"/>
  <c r="AP155" i="9"/>
  <c r="AQ155" i="9"/>
  <c r="AR155" i="9"/>
  <c r="AS155" i="9"/>
  <c r="AT155" i="9"/>
  <c r="AU155" i="9"/>
  <c r="AV155" i="9"/>
  <c r="AW155" i="9"/>
  <c r="AX155" i="9"/>
  <c r="AP156" i="9"/>
  <c r="AQ156" i="9"/>
  <c r="AR156" i="9"/>
  <c r="AS156" i="9"/>
  <c r="AT156" i="9"/>
  <c r="AU156" i="9"/>
  <c r="AV156" i="9"/>
  <c r="AW156" i="9"/>
  <c r="AX156" i="9"/>
  <c r="AP157" i="9"/>
  <c r="AQ157" i="9"/>
  <c r="AR157" i="9"/>
  <c r="AS157" i="9"/>
  <c r="AT157" i="9"/>
  <c r="AU157" i="9"/>
  <c r="AV157" i="9"/>
  <c r="AW157" i="9"/>
  <c r="AX157" i="9"/>
  <c r="AP158" i="9"/>
  <c r="AQ158" i="9"/>
  <c r="AR158" i="9"/>
  <c r="AS158" i="9"/>
  <c r="AT158" i="9"/>
  <c r="AU158" i="9"/>
  <c r="AV158" i="9"/>
  <c r="AW158" i="9"/>
  <c r="AX158" i="9"/>
  <c r="AP159" i="9"/>
  <c r="AQ159" i="9"/>
  <c r="AR159" i="9"/>
  <c r="AS159" i="9"/>
  <c r="AT159" i="9"/>
  <c r="AU159" i="9"/>
  <c r="AV159" i="9"/>
  <c r="AW159" i="9"/>
  <c r="AX159" i="9"/>
  <c r="AP160" i="9"/>
  <c r="AQ160" i="9"/>
  <c r="AR160" i="9"/>
  <c r="AS160" i="9"/>
  <c r="AT160" i="9"/>
  <c r="AU160" i="9"/>
  <c r="AV160" i="9"/>
  <c r="AW160" i="9"/>
  <c r="AX160" i="9"/>
  <c r="AP161" i="9"/>
  <c r="AQ161" i="9"/>
  <c r="AR161" i="9"/>
  <c r="AS161" i="9"/>
  <c r="AT161" i="9"/>
  <c r="AU161" i="9"/>
  <c r="AV161" i="9"/>
  <c r="AW161" i="9"/>
  <c r="AX161" i="9"/>
  <c r="AP162" i="9"/>
  <c r="AQ162" i="9"/>
  <c r="AR162" i="9"/>
  <c r="AS162" i="9"/>
  <c r="AT162" i="9"/>
  <c r="AU162" i="9"/>
  <c r="AV162" i="9"/>
  <c r="AW162" i="9"/>
  <c r="AX162" i="9"/>
  <c r="AP163" i="9"/>
  <c r="AQ163" i="9"/>
  <c r="AR163" i="9"/>
  <c r="AS163" i="9"/>
  <c r="AT163" i="9"/>
  <c r="AU163" i="9"/>
  <c r="AV163" i="9"/>
  <c r="AW163" i="9"/>
  <c r="AX163" i="9"/>
  <c r="AP164" i="9"/>
  <c r="AQ164" i="9"/>
  <c r="AR164" i="9"/>
  <c r="AS164" i="9"/>
  <c r="AT164" i="9"/>
  <c r="AU164" i="9"/>
  <c r="AV164" i="9"/>
  <c r="AW164" i="9"/>
  <c r="AX164" i="9"/>
  <c r="AP165" i="9"/>
  <c r="AQ165" i="9"/>
  <c r="AR165" i="9"/>
  <c r="AS165" i="9"/>
  <c r="AT165" i="9"/>
  <c r="AU165" i="9"/>
  <c r="AV165" i="9"/>
  <c r="AW165" i="9"/>
  <c r="AX165" i="9"/>
  <c r="AP166" i="9"/>
  <c r="AQ166" i="9"/>
  <c r="AR166" i="9"/>
  <c r="AS166" i="9"/>
  <c r="AT166" i="9"/>
  <c r="AU166" i="9"/>
  <c r="AV166" i="9"/>
  <c r="AW166" i="9"/>
  <c r="AX166" i="9"/>
  <c r="AP167" i="9"/>
  <c r="AQ167" i="9"/>
  <c r="AR167" i="9"/>
  <c r="AS167" i="9"/>
  <c r="AT167" i="9"/>
  <c r="AU167" i="9"/>
  <c r="AV167" i="9"/>
  <c r="AW167" i="9"/>
  <c r="AX167" i="9"/>
  <c r="AP168" i="9"/>
  <c r="AQ168" i="9"/>
  <c r="AR168" i="9"/>
  <c r="AS168" i="9"/>
  <c r="AT168" i="9"/>
  <c r="AU168" i="9"/>
  <c r="AV168" i="9"/>
  <c r="AW168" i="9"/>
  <c r="AX168" i="9"/>
  <c r="AP169" i="9"/>
  <c r="AQ169" i="9"/>
  <c r="AR169" i="9"/>
  <c r="AS169" i="9"/>
  <c r="AT169" i="9"/>
  <c r="AU169" i="9"/>
  <c r="AV169" i="9"/>
  <c r="AW169" i="9"/>
  <c r="AX169" i="9"/>
  <c r="AP170" i="9"/>
  <c r="AQ170" i="9"/>
  <c r="AR170" i="9"/>
  <c r="AS170" i="9"/>
  <c r="AT170" i="9"/>
  <c r="AU170" i="9"/>
  <c r="AV170" i="9"/>
  <c r="AW170" i="9"/>
  <c r="AX170" i="9"/>
  <c r="AP171" i="9"/>
  <c r="AQ171" i="9"/>
  <c r="AR171" i="9"/>
  <c r="AS171" i="9"/>
  <c r="AT171" i="9"/>
  <c r="AU171" i="9"/>
  <c r="AV171" i="9"/>
  <c r="AW171" i="9"/>
  <c r="AX171" i="9"/>
  <c r="AP172" i="9"/>
  <c r="AQ172" i="9"/>
  <c r="AR172" i="9"/>
  <c r="AS172" i="9"/>
  <c r="AT172" i="9"/>
  <c r="AU172" i="9"/>
  <c r="AV172" i="9"/>
  <c r="AW172" i="9"/>
  <c r="AX172" i="9"/>
  <c r="AP173" i="9"/>
  <c r="AQ173" i="9"/>
  <c r="AR173" i="9"/>
  <c r="AS173" i="9"/>
  <c r="AT173" i="9"/>
  <c r="AU173" i="9"/>
  <c r="AV173" i="9"/>
  <c r="AW173" i="9"/>
  <c r="AX173" i="9"/>
  <c r="AP174" i="9"/>
  <c r="AQ174" i="9"/>
  <c r="AR174" i="9"/>
  <c r="AS174" i="9"/>
  <c r="AT174" i="9"/>
  <c r="AU174" i="9"/>
  <c r="AV174" i="9"/>
  <c r="AW174" i="9"/>
  <c r="AX174" i="9"/>
  <c r="AP175" i="9"/>
  <c r="AQ175" i="9"/>
  <c r="AR175" i="9"/>
  <c r="AS175" i="9"/>
  <c r="AT175" i="9"/>
  <c r="AU175" i="9"/>
  <c r="AV175" i="9"/>
  <c r="AW175" i="9"/>
  <c r="AX175" i="9"/>
  <c r="AP176" i="9"/>
  <c r="AQ176" i="9"/>
  <c r="AR176" i="9"/>
  <c r="AS176" i="9"/>
  <c r="AT176" i="9"/>
  <c r="AU176" i="9"/>
  <c r="AV176" i="9"/>
  <c r="AW176" i="9"/>
  <c r="AX176" i="9"/>
  <c r="AP177" i="9"/>
  <c r="AQ177" i="9"/>
  <c r="AR177" i="9"/>
  <c r="AS177" i="9"/>
  <c r="AT177" i="9"/>
  <c r="AU177" i="9"/>
  <c r="AV177" i="9"/>
  <c r="AW177" i="9"/>
  <c r="AX177" i="9"/>
  <c r="AP178" i="9"/>
  <c r="AQ178" i="9"/>
  <c r="AR178" i="9"/>
  <c r="AS178" i="9"/>
  <c r="AT178" i="9"/>
  <c r="AU178" i="9"/>
  <c r="AV178" i="9"/>
  <c r="AW178" i="9"/>
  <c r="AX178" i="9"/>
  <c r="AP179" i="9"/>
  <c r="AQ179" i="9"/>
  <c r="AR179" i="9"/>
  <c r="AS179" i="9"/>
  <c r="AT179" i="9"/>
  <c r="AU179" i="9"/>
  <c r="AV179" i="9"/>
  <c r="AW179" i="9"/>
  <c r="AX179" i="9"/>
  <c r="AP180" i="9"/>
  <c r="AQ180" i="9"/>
  <c r="AR180" i="9"/>
  <c r="AS180" i="9"/>
  <c r="AT180" i="9"/>
  <c r="AU180" i="9"/>
  <c r="AV180" i="9"/>
  <c r="AW180" i="9"/>
  <c r="AX180" i="9"/>
  <c r="AP181" i="9"/>
  <c r="AQ181" i="9"/>
  <c r="AR181" i="9"/>
  <c r="AS181" i="9"/>
  <c r="AT181" i="9"/>
  <c r="AU181" i="9"/>
  <c r="AV181" i="9"/>
  <c r="AW181" i="9"/>
  <c r="AX181" i="9"/>
  <c r="AP182" i="9"/>
  <c r="AQ182" i="9"/>
  <c r="AR182" i="9"/>
  <c r="AS182" i="9"/>
  <c r="AT182" i="9"/>
  <c r="AU182" i="9"/>
  <c r="AV182" i="9"/>
  <c r="AW182" i="9"/>
  <c r="AX182" i="9"/>
  <c r="AP183" i="9"/>
  <c r="AQ183" i="9"/>
  <c r="AR183" i="9"/>
  <c r="AS183" i="9"/>
  <c r="AT183" i="9"/>
  <c r="AU183" i="9"/>
  <c r="AV183" i="9"/>
  <c r="AW183" i="9"/>
  <c r="AX183" i="9"/>
  <c r="AP184" i="9"/>
  <c r="AQ184" i="9"/>
  <c r="AR184" i="9"/>
  <c r="AS184" i="9"/>
  <c r="AT184" i="9"/>
  <c r="AU184" i="9"/>
  <c r="AV184" i="9"/>
  <c r="AW184" i="9"/>
  <c r="AX184" i="9"/>
  <c r="AP185" i="9"/>
  <c r="AQ185" i="9"/>
  <c r="AR185" i="9"/>
  <c r="AS185" i="9"/>
  <c r="AT185" i="9"/>
  <c r="AU185" i="9"/>
  <c r="AV185" i="9"/>
  <c r="AW185" i="9"/>
  <c r="AX185" i="9"/>
  <c r="AP186" i="9"/>
  <c r="AQ186" i="9"/>
  <c r="AR186" i="9"/>
  <c r="AS186" i="9"/>
  <c r="AT186" i="9"/>
  <c r="AU186" i="9"/>
  <c r="AV186" i="9"/>
  <c r="AW186" i="9"/>
  <c r="AX186" i="9"/>
  <c r="AP187" i="9"/>
  <c r="AQ187" i="9"/>
  <c r="AR187" i="9"/>
  <c r="AS187" i="9"/>
  <c r="AT187" i="9"/>
  <c r="AU187" i="9"/>
  <c r="AV187" i="9"/>
  <c r="AW187" i="9"/>
  <c r="AX187" i="9"/>
  <c r="AP188" i="9"/>
  <c r="AQ188" i="9"/>
  <c r="AR188" i="9"/>
  <c r="AS188" i="9"/>
  <c r="AT188" i="9"/>
  <c r="AU188" i="9"/>
  <c r="AV188" i="9"/>
  <c r="AW188" i="9"/>
  <c r="AX188" i="9"/>
  <c r="AP189" i="9"/>
  <c r="AQ189" i="9"/>
  <c r="AR189" i="9"/>
  <c r="AS189" i="9"/>
  <c r="AT189" i="9"/>
  <c r="AU189" i="9"/>
  <c r="AV189" i="9"/>
  <c r="AW189" i="9"/>
  <c r="AX189" i="9"/>
  <c r="AP190" i="9"/>
  <c r="AQ190" i="9"/>
  <c r="AR190" i="9"/>
  <c r="AS190" i="9"/>
  <c r="AT190" i="9"/>
  <c r="AU190" i="9"/>
  <c r="AV190" i="9"/>
  <c r="AW190" i="9"/>
  <c r="AX190" i="9"/>
  <c r="AP191" i="9"/>
  <c r="AQ191" i="9"/>
  <c r="AR191" i="9"/>
  <c r="AS191" i="9"/>
  <c r="AT191" i="9"/>
  <c r="AU191" i="9"/>
  <c r="AV191" i="9"/>
  <c r="AW191" i="9"/>
  <c r="AX191" i="9"/>
  <c r="AP192" i="9"/>
  <c r="AQ192" i="9"/>
  <c r="AR192" i="9"/>
  <c r="AS192" i="9"/>
  <c r="AT192" i="9"/>
  <c r="AU192" i="9"/>
  <c r="AV192" i="9"/>
  <c r="AW192" i="9"/>
  <c r="AX192" i="9"/>
  <c r="AP193" i="9"/>
  <c r="AQ193" i="9"/>
  <c r="AR193" i="9"/>
  <c r="AS193" i="9"/>
  <c r="AT193" i="9"/>
  <c r="AU193" i="9"/>
  <c r="AV193" i="9"/>
  <c r="AW193" i="9"/>
  <c r="AX193" i="9"/>
  <c r="AP194" i="9"/>
  <c r="AQ194" i="9"/>
  <c r="AR194" i="9"/>
  <c r="AS194" i="9"/>
  <c r="AT194" i="9"/>
  <c r="AU194" i="9"/>
  <c r="AV194" i="9"/>
  <c r="AW194" i="9"/>
  <c r="AX194" i="9"/>
  <c r="AP195" i="9"/>
  <c r="AQ195" i="9"/>
  <c r="AR195" i="9"/>
  <c r="AS195" i="9"/>
  <c r="AT195" i="9"/>
  <c r="AU195" i="9"/>
  <c r="AV195" i="9"/>
  <c r="AW195" i="9"/>
  <c r="AX195" i="9"/>
  <c r="AP196" i="9"/>
  <c r="AQ196" i="9"/>
  <c r="AR196" i="9"/>
  <c r="AS196" i="9"/>
  <c r="AT196" i="9"/>
  <c r="AU196" i="9"/>
  <c r="AV196" i="9"/>
  <c r="AW196" i="9"/>
  <c r="AX196" i="9"/>
  <c r="AP197" i="9"/>
  <c r="AQ197" i="9"/>
  <c r="AR197" i="9"/>
  <c r="AS197" i="9"/>
  <c r="AT197" i="9"/>
  <c r="AU197" i="9"/>
  <c r="AV197" i="9"/>
  <c r="AW197" i="9"/>
  <c r="AX197" i="9"/>
  <c r="AP198" i="9"/>
  <c r="AQ198" i="9"/>
  <c r="AR198" i="9"/>
  <c r="AS198" i="9"/>
  <c r="AT198" i="9"/>
  <c r="AU198" i="9"/>
  <c r="AV198" i="9"/>
  <c r="AW198" i="9"/>
  <c r="AX198" i="9"/>
  <c r="AP199" i="9"/>
  <c r="AQ199" i="9"/>
  <c r="AR199" i="9"/>
  <c r="AS199" i="9"/>
  <c r="AT199" i="9"/>
  <c r="AU199" i="9"/>
  <c r="AV199" i="9"/>
  <c r="AW199" i="9"/>
  <c r="AX199" i="9"/>
  <c r="AP200" i="9"/>
  <c r="AQ200" i="9"/>
  <c r="AR200" i="9"/>
  <c r="AS200" i="9"/>
  <c r="AT200" i="9"/>
  <c r="AU200" i="9"/>
  <c r="AV200" i="9"/>
  <c r="AW200" i="9"/>
  <c r="AX200" i="9"/>
  <c r="AP201" i="9"/>
  <c r="AQ201" i="9"/>
  <c r="AR201" i="9"/>
  <c r="AS201" i="9"/>
  <c r="AT201" i="9"/>
  <c r="AU201" i="9"/>
  <c r="AV201" i="9"/>
  <c r="AW201" i="9"/>
  <c r="AX201" i="9"/>
  <c r="AP202" i="9"/>
  <c r="AQ202" i="9"/>
  <c r="AR202" i="9"/>
  <c r="AS202" i="9"/>
  <c r="AT202" i="9"/>
  <c r="AU202" i="9"/>
  <c r="AV202" i="9"/>
  <c r="AW202" i="9"/>
  <c r="AX202" i="9"/>
  <c r="AP203" i="9"/>
  <c r="AQ203" i="9"/>
  <c r="AR203" i="9"/>
  <c r="AS203" i="9"/>
  <c r="AT203" i="9"/>
  <c r="AU203" i="9"/>
  <c r="AV203" i="9"/>
  <c r="AW203" i="9"/>
  <c r="AX203" i="9"/>
  <c r="AP204" i="9"/>
  <c r="AQ204" i="9"/>
  <c r="AR204" i="9"/>
  <c r="AS204" i="9"/>
  <c r="AT204" i="9"/>
  <c r="AU204" i="9"/>
  <c r="AV204" i="9"/>
  <c r="AW204" i="9"/>
  <c r="AX204" i="9"/>
  <c r="AP205" i="9"/>
  <c r="AQ205" i="9"/>
  <c r="AR205" i="9"/>
  <c r="AS205" i="9"/>
  <c r="AT205" i="9"/>
  <c r="AU205" i="9"/>
  <c r="AV205" i="9"/>
  <c r="AW205" i="9"/>
  <c r="AX205" i="9"/>
  <c r="AP206" i="9"/>
  <c r="AQ206" i="9"/>
  <c r="AR206" i="9"/>
  <c r="AS206" i="9"/>
  <c r="AT206" i="9"/>
  <c r="AU206" i="9"/>
  <c r="AV206" i="9"/>
  <c r="AW206" i="9"/>
  <c r="AX206" i="9"/>
  <c r="AP207" i="9"/>
  <c r="AQ207" i="9"/>
  <c r="AR207" i="9"/>
  <c r="AS207" i="9"/>
  <c r="AT207" i="9"/>
  <c r="AU207" i="9"/>
  <c r="AV207" i="9"/>
  <c r="AW207" i="9"/>
  <c r="AX207" i="9"/>
  <c r="AP208" i="9"/>
  <c r="AQ208" i="9"/>
  <c r="AR208" i="9"/>
  <c r="AS208" i="9"/>
  <c r="AT208" i="9"/>
  <c r="AU208" i="9"/>
  <c r="AV208" i="9"/>
  <c r="AW208" i="9"/>
  <c r="AX208" i="9"/>
  <c r="AP209" i="9"/>
  <c r="AQ209" i="9"/>
  <c r="AR209" i="9"/>
  <c r="AS209" i="9"/>
  <c r="AT209" i="9"/>
  <c r="AU209" i="9"/>
  <c r="AV209" i="9"/>
  <c r="AW209" i="9"/>
  <c r="AX209" i="9"/>
  <c r="AP210" i="9"/>
  <c r="AQ210" i="9"/>
  <c r="AR210" i="9"/>
  <c r="AS210" i="9"/>
  <c r="AT210" i="9"/>
  <c r="AU210" i="9"/>
  <c r="AV210" i="9"/>
  <c r="AW210" i="9"/>
  <c r="AX210" i="9"/>
  <c r="AP211" i="9"/>
  <c r="AQ211" i="9"/>
  <c r="AR211" i="9"/>
  <c r="AS211" i="9"/>
  <c r="AT211" i="9"/>
  <c r="AU211" i="9"/>
  <c r="AV211" i="9"/>
  <c r="AW211" i="9"/>
  <c r="AX211" i="9"/>
  <c r="AP212" i="9"/>
  <c r="AQ212" i="9"/>
  <c r="AR212" i="9"/>
  <c r="AS212" i="9"/>
  <c r="AT212" i="9"/>
  <c r="AU212" i="9"/>
  <c r="AV212" i="9"/>
  <c r="AW212" i="9"/>
  <c r="AX212" i="9"/>
  <c r="AP213" i="9"/>
  <c r="AQ213" i="9"/>
  <c r="AR213" i="9"/>
  <c r="AS213" i="9"/>
  <c r="AT213" i="9"/>
  <c r="AU213" i="9"/>
  <c r="AV213" i="9"/>
  <c r="AW213" i="9"/>
  <c r="AX213" i="9"/>
  <c r="AP214" i="9"/>
  <c r="AQ214" i="9"/>
  <c r="AR214" i="9"/>
  <c r="AS214" i="9"/>
  <c r="AT214" i="9"/>
  <c r="AU214" i="9"/>
  <c r="AV214" i="9"/>
  <c r="AW214" i="9"/>
  <c r="AX214" i="9"/>
  <c r="AP215" i="9"/>
  <c r="AQ215" i="9"/>
  <c r="AR215" i="9"/>
  <c r="AS215" i="9"/>
  <c r="AT215" i="9"/>
  <c r="AU215" i="9"/>
  <c r="AV215" i="9"/>
  <c r="AW215" i="9"/>
  <c r="AX215" i="9"/>
  <c r="AP216" i="9"/>
  <c r="AQ216" i="9"/>
  <c r="AR216" i="9"/>
  <c r="AS216" i="9"/>
  <c r="AT216" i="9"/>
  <c r="AU216" i="9"/>
  <c r="AV216" i="9"/>
  <c r="AW216" i="9"/>
  <c r="AX216" i="9"/>
  <c r="AP217" i="9"/>
  <c r="AQ217" i="9"/>
  <c r="AR217" i="9"/>
  <c r="AS217" i="9"/>
  <c r="AT217" i="9"/>
  <c r="AU217" i="9"/>
  <c r="AV217" i="9"/>
  <c r="AW217" i="9"/>
  <c r="AX217" i="9"/>
  <c r="AP218" i="9"/>
  <c r="AQ218" i="9"/>
  <c r="AR218" i="9"/>
  <c r="AS218" i="9"/>
  <c r="AT218" i="9"/>
  <c r="AU218" i="9"/>
  <c r="AV218" i="9"/>
  <c r="AW218" i="9"/>
  <c r="AX218" i="9"/>
  <c r="AP219" i="9"/>
  <c r="AQ219" i="9"/>
  <c r="AR219" i="9"/>
  <c r="AS219" i="9"/>
  <c r="AT219" i="9"/>
  <c r="AU219" i="9"/>
  <c r="AV219" i="9"/>
  <c r="AW219" i="9"/>
  <c r="AX219" i="9"/>
  <c r="AP220" i="9"/>
  <c r="AQ220" i="9"/>
  <c r="AR220" i="9"/>
  <c r="AS220" i="9"/>
  <c r="AT220" i="9"/>
  <c r="AU220" i="9"/>
  <c r="AV220" i="9"/>
  <c r="AW220" i="9"/>
  <c r="AX220" i="9"/>
  <c r="AP221" i="9"/>
  <c r="AQ221" i="9"/>
  <c r="AR221" i="9"/>
  <c r="AS221" i="9"/>
  <c r="AT221" i="9"/>
  <c r="AU221" i="9"/>
  <c r="AV221" i="9"/>
  <c r="AW221" i="9"/>
  <c r="AX221" i="9"/>
  <c r="AP222" i="9"/>
  <c r="AQ222" i="9"/>
  <c r="AR222" i="9"/>
  <c r="AS222" i="9"/>
  <c r="AT222" i="9"/>
  <c r="AU222" i="9"/>
  <c r="AV222" i="9"/>
  <c r="AW222" i="9"/>
  <c r="AX222" i="9"/>
  <c r="AP223" i="9"/>
  <c r="AQ223" i="9"/>
  <c r="AR223" i="9"/>
  <c r="AS223" i="9"/>
  <c r="AT223" i="9"/>
  <c r="AU223" i="9"/>
  <c r="AV223" i="9"/>
  <c r="AW223" i="9"/>
  <c r="AX223" i="9"/>
  <c r="AP224" i="9"/>
  <c r="AQ224" i="9"/>
  <c r="AR224" i="9"/>
  <c r="AS224" i="9"/>
  <c r="AT224" i="9"/>
  <c r="AU224" i="9"/>
  <c r="AV224" i="9"/>
  <c r="AW224" i="9"/>
  <c r="AX224" i="9"/>
  <c r="AP225" i="9"/>
  <c r="AQ225" i="9"/>
  <c r="AR225" i="9"/>
  <c r="AS225" i="9"/>
  <c r="AT225" i="9"/>
  <c r="AU225" i="9"/>
  <c r="AV225" i="9"/>
  <c r="AW225" i="9"/>
  <c r="AX225" i="9"/>
  <c r="AP226" i="9"/>
  <c r="AQ226" i="9"/>
  <c r="AR226" i="9"/>
  <c r="AS226" i="9"/>
  <c r="AT226" i="9"/>
  <c r="AU226" i="9"/>
  <c r="AV226" i="9"/>
  <c r="AW226" i="9"/>
  <c r="AX226" i="9"/>
  <c r="AP227" i="9"/>
  <c r="AQ227" i="9"/>
  <c r="AR227" i="9"/>
  <c r="AS227" i="9"/>
  <c r="AT227" i="9"/>
  <c r="AU227" i="9"/>
  <c r="AV227" i="9"/>
  <c r="AW227" i="9"/>
  <c r="AX227" i="9"/>
  <c r="AP228" i="9"/>
  <c r="AQ228" i="9"/>
  <c r="AR228" i="9"/>
  <c r="AS228" i="9"/>
  <c r="AT228" i="9"/>
  <c r="AU228" i="9"/>
  <c r="AV228" i="9"/>
  <c r="AW228" i="9"/>
  <c r="AX228" i="9"/>
  <c r="AP229" i="9"/>
  <c r="AQ229" i="9"/>
  <c r="AR229" i="9"/>
  <c r="AS229" i="9"/>
  <c r="AT229" i="9"/>
  <c r="AU229" i="9"/>
  <c r="AV229" i="9"/>
  <c r="AW229" i="9"/>
  <c r="AX229" i="9"/>
  <c r="AP230" i="9"/>
  <c r="AQ230" i="9"/>
  <c r="AR230" i="9"/>
  <c r="AS230" i="9"/>
  <c r="AT230" i="9"/>
  <c r="AU230" i="9"/>
  <c r="AV230" i="9"/>
  <c r="AW230" i="9"/>
  <c r="AX230" i="9"/>
  <c r="AP231" i="9"/>
  <c r="AQ231" i="9"/>
  <c r="AR231" i="9"/>
  <c r="AS231" i="9"/>
  <c r="AT231" i="9"/>
  <c r="AU231" i="9"/>
  <c r="AV231" i="9"/>
  <c r="AW231" i="9"/>
  <c r="AX231" i="9"/>
  <c r="AP232" i="9"/>
  <c r="AQ232" i="9"/>
  <c r="AR232" i="9"/>
  <c r="AS232" i="9"/>
  <c r="AT232" i="9"/>
  <c r="AU232" i="9"/>
  <c r="AV232" i="9"/>
  <c r="AW232" i="9"/>
  <c r="AX232" i="9"/>
  <c r="AP233" i="9"/>
  <c r="AQ233" i="9"/>
  <c r="AR233" i="9"/>
  <c r="AS233" i="9"/>
  <c r="AT233" i="9"/>
  <c r="AU233" i="9"/>
  <c r="AV233" i="9"/>
  <c r="AW233" i="9"/>
  <c r="AX233" i="9"/>
  <c r="AP234" i="9"/>
  <c r="AQ234" i="9"/>
  <c r="AR234" i="9"/>
  <c r="AS234" i="9"/>
  <c r="AT234" i="9"/>
  <c r="AU234" i="9"/>
  <c r="AV234" i="9"/>
  <c r="AW234" i="9"/>
  <c r="AX234" i="9"/>
  <c r="AP235" i="9"/>
  <c r="AQ235" i="9"/>
  <c r="AR235" i="9"/>
  <c r="AS235" i="9"/>
  <c r="AT235" i="9"/>
  <c r="AU235" i="9"/>
  <c r="AV235" i="9"/>
  <c r="AW235" i="9"/>
  <c r="AX235" i="9"/>
  <c r="AP236" i="9"/>
  <c r="AQ236" i="9"/>
  <c r="AR236" i="9"/>
  <c r="AS236" i="9"/>
  <c r="AT236" i="9"/>
  <c r="AU236" i="9"/>
  <c r="AV236" i="9"/>
  <c r="AW236" i="9"/>
  <c r="AX236" i="9"/>
  <c r="AP237" i="9"/>
  <c r="AQ237" i="9"/>
  <c r="AR237" i="9"/>
  <c r="AS237" i="9"/>
  <c r="AT237" i="9"/>
  <c r="AU237" i="9"/>
  <c r="AV237" i="9"/>
  <c r="AW237" i="9"/>
  <c r="AX237" i="9"/>
  <c r="AP238" i="9"/>
  <c r="AQ238" i="9"/>
  <c r="AR238" i="9"/>
  <c r="AS238" i="9"/>
  <c r="AT238" i="9"/>
  <c r="AU238" i="9"/>
  <c r="AV238" i="9"/>
  <c r="AW238" i="9"/>
  <c r="AX238" i="9"/>
  <c r="AP239" i="9"/>
  <c r="AQ239" i="9"/>
  <c r="AR239" i="9"/>
  <c r="AS239" i="9"/>
  <c r="AT239" i="9"/>
  <c r="AU239" i="9"/>
  <c r="AV239" i="9"/>
  <c r="AW239" i="9"/>
  <c r="AX239" i="9"/>
  <c r="AP240" i="9"/>
  <c r="AQ240" i="9"/>
  <c r="AR240" i="9"/>
  <c r="AS240" i="9"/>
  <c r="AT240" i="9"/>
  <c r="AU240" i="9"/>
  <c r="AV240" i="9"/>
  <c r="AW240" i="9"/>
  <c r="AX240" i="9"/>
  <c r="AP241" i="9"/>
  <c r="AQ241" i="9"/>
  <c r="AR241" i="9"/>
  <c r="AS241" i="9"/>
  <c r="AT241" i="9"/>
  <c r="AU241" i="9"/>
  <c r="AV241" i="9"/>
  <c r="AW241" i="9"/>
  <c r="AX241" i="9"/>
  <c r="AP242" i="9"/>
  <c r="AQ242" i="9"/>
  <c r="AR242" i="9"/>
  <c r="AS242" i="9"/>
  <c r="AT242" i="9"/>
  <c r="AU242" i="9"/>
  <c r="AV242" i="9"/>
  <c r="AW242" i="9"/>
  <c r="AX242" i="9"/>
  <c r="AP243" i="9"/>
  <c r="AQ243" i="9"/>
  <c r="AR243" i="9"/>
  <c r="AS243" i="9"/>
  <c r="AT243" i="9"/>
  <c r="AU243" i="9"/>
  <c r="AV243" i="9"/>
  <c r="AW243" i="9"/>
  <c r="AX243" i="9"/>
  <c r="AP244" i="9"/>
  <c r="AQ244" i="9"/>
  <c r="AR244" i="9"/>
  <c r="AS244" i="9"/>
  <c r="AT244" i="9"/>
  <c r="AU244" i="9"/>
  <c r="AV244" i="9"/>
  <c r="AW244" i="9"/>
  <c r="AX244" i="9"/>
  <c r="AP245" i="9"/>
  <c r="AQ245" i="9"/>
  <c r="AR245" i="9"/>
  <c r="AS245" i="9"/>
  <c r="AT245" i="9"/>
  <c r="AU245" i="9"/>
  <c r="AV245" i="9"/>
  <c r="AW245" i="9"/>
  <c r="AX245" i="9"/>
  <c r="AP246" i="9"/>
  <c r="AQ246" i="9"/>
  <c r="AR246" i="9"/>
  <c r="AS246" i="9"/>
  <c r="AT246" i="9"/>
  <c r="AU246" i="9"/>
  <c r="AV246" i="9"/>
  <c r="AW246" i="9"/>
  <c r="AX246" i="9"/>
  <c r="AP247" i="9"/>
  <c r="AQ247" i="9"/>
  <c r="AR247" i="9"/>
  <c r="AS247" i="9"/>
  <c r="AT247" i="9"/>
  <c r="AU247" i="9"/>
  <c r="AV247" i="9"/>
  <c r="AW247" i="9"/>
  <c r="AX247" i="9"/>
  <c r="AP248" i="9"/>
  <c r="AQ248" i="9"/>
  <c r="AR248" i="9"/>
  <c r="AS248" i="9"/>
  <c r="AT248" i="9"/>
  <c r="AU248" i="9"/>
  <c r="AV248" i="9"/>
  <c r="AW248" i="9"/>
  <c r="AX248" i="9"/>
  <c r="AP249" i="9"/>
  <c r="AQ249" i="9"/>
  <c r="AR249" i="9"/>
  <c r="AS249" i="9"/>
  <c r="AT249" i="9"/>
  <c r="AU249" i="9"/>
  <c r="AV249" i="9"/>
  <c r="AW249" i="9"/>
  <c r="AX249" i="9"/>
  <c r="AP250" i="9"/>
  <c r="AQ250" i="9"/>
  <c r="AR250" i="9"/>
  <c r="AS250" i="9"/>
  <c r="AT250" i="9"/>
  <c r="AU250" i="9"/>
  <c r="AV250" i="9"/>
  <c r="AW250" i="9"/>
  <c r="AX250" i="9"/>
  <c r="AP251" i="9"/>
  <c r="AQ251" i="9"/>
  <c r="AR251" i="9"/>
  <c r="AS251" i="9"/>
  <c r="AT251" i="9"/>
  <c r="AU251" i="9"/>
  <c r="AV251" i="9"/>
  <c r="AW251" i="9"/>
  <c r="AX251" i="9"/>
  <c r="AP252" i="9"/>
  <c r="AQ252" i="9"/>
  <c r="AR252" i="9"/>
  <c r="AS252" i="9"/>
  <c r="AT252" i="9"/>
  <c r="AU252" i="9"/>
  <c r="AV252" i="9"/>
  <c r="AW252" i="9"/>
  <c r="AX252" i="9"/>
  <c r="AP253" i="9"/>
  <c r="AQ253" i="9"/>
  <c r="AR253" i="9"/>
  <c r="AS253" i="9"/>
  <c r="AT253" i="9"/>
  <c r="AU253" i="9"/>
  <c r="AV253" i="9"/>
  <c r="AW253" i="9"/>
  <c r="AX253" i="9"/>
  <c r="AP254" i="9"/>
  <c r="AQ254" i="9"/>
  <c r="AR254" i="9"/>
  <c r="AS254" i="9"/>
  <c r="AT254" i="9"/>
  <c r="AU254" i="9"/>
  <c r="AV254" i="9"/>
  <c r="AW254" i="9"/>
  <c r="AX254" i="9"/>
  <c r="AP255" i="9"/>
  <c r="AQ255" i="9"/>
  <c r="AR255" i="9"/>
  <c r="AS255" i="9"/>
  <c r="AT255" i="9"/>
  <c r="AU255" i="9"/>
  <c r="AV255" i="9"/>
  <c r="AW255" i="9"/>
  <c r="AX255" i="9"/>
  <c r="AP256" i="9"/>
  <c r="AQ256" i="9"/>
  <c r="AR256" i="9"/>
  <c r="AS256" i="9"/>
  <c r="AT256" i="9"/>
  <c r="AU256" i="9"/>
  <c r="AV256" i="9"/>
  <c r="AW256" i="9"/>
  <c r="AX256" i="9"/>
  <c r="AP257" i="9"/>
  <c r="AQ257" i="9"/>
  <c r="AR257" i="9"/>
  <c r="AS257" i="9"/>
  <c r="AT257" i="9"/>
  <c r="AU257" i="9"/>
  <c r="AV257" i="9"/>
  <c r="AW257" i="9"/>
  <c r="AX257" i="9"/>
  <c r="AP258" i="9"/>
  <c r="AQ258" i="9"/>
  <c r="AR258" i="9"/>
  <c r="AS258" i="9"/>
  <c r="AT258" i="9"/>
  <c r="AU258" i="9"/>
  <c r="AV258" i="9"/>
  <c r="AW258" i="9"/>
  <c r="AX258" i="9"/>
  <c r="AP259" i="9"/>
  <c r="AQ259" i="9"/>
  <c r="AR259" i="9"/>
  <c r="AS259" i="9"/>
  <c r="AT259" i="9"/>
  <c r="AU259" i="9"/>
  <c r="AV259" i="9"/>
  <c r="AW259" i="9"/>
  <c r="AX259" i="9"/>
  <c r="AP260" i="9"/>
  <c r="AQ260" i="9"/>
  <c r="AR260" i="9"/>
  <c r="AS260" i="9"/>
  <c r="AT260" i="9"/>
  <c r="AU260" i="9"/>
  <c r="AV260" i="9"/>
  <c r="AW260" i="9"/>
  <c r="AX260" i="9"/>
  <c r="AP261" i="9"/>
  <c r="AQ261" i="9"/>
  <c r="AR261" i="9"/>
  <c r="AS261" i="9"/>
  <c r="AT261" i="9"/>
  <c r="AU261" i="9"/>
  <c r="AV261" i="9"/>
  <c r="AW261" i="9"/>
  <c r="AX261" i="9"/>
  <c r="AP262" i="9"/>
  <c r="AQ262" i="9"/>
  <c r="AR262" i="9"/>
  <c r="AS262" i="9"/>
  <c r="AT262" i="9"/>
  <c r="AU262" i="9"/>
  <c r="AV262" i="9"/>
  <c r="AW262" i="9"/>
  <c r="AX262" i="9"/>
  <c r="AP263" i="9"/>
  <c r="AQ263" i="9"/>
  <c r="AR263" i="9"/>
  <c r="AS263" i="9"/>
  <c r="AT263" i="9"/>
  <c r="AU263" i="9"/>
  <c r="AV263" i="9"/>
  <c r="AW263" i="9"/>
  <c r="AX263" i="9"/>
  <c r="AP264" i="9"/>
  <c r="AQ264" i="9"/>
  <c r="AR264" i="9"/>
  <c r="AS264" i="9"/>
  <c r="AT264" i="9"/>
  <c r="AU264" i="9"/>
  <c r="AV264" i="9"/>
  <c r="AW264" i="9"/>
  <c r="AX264" i="9"/>
  <c r="AP265" i="9"/>
  <c r="AQ265" i="9"/>
  <c r="AR265" i="9"/>
  <c r="AS265" i="9"/>
  <c r="AT265" i="9"/>
  <c r="AU265" i="9"/>
  <c r="AV265" i="9"/>
  <c r="AW265" i="9"/>
  <c r="AX265" i="9"/>
  <c r="AP266" i="9"/>
  <c r="AQ266" i="9"/>
  <c r="AR266" i="9"/>
  <c r="AS266" i="9"/>
  <c r="AT266" i="9"/>
  <c r="AU266" i="9"/>
  <c r="AV266" i="9"/>
  <c r="AW266" i="9"/>
  <c r="AX266" i="9"/>
  <c r="AP267" i="9"/>
  <c r="AQ267" i="9"/>
  <c r="AR267" i="9"/>
  <c r="AS267" i="9"/>
  <c r="AT267" i="9"/>
  <c r="AU267" i="9"/>
  <c r="AV267" i="9"/>
  <c r="AW267" i="9"/>
  <c r="AX267" i="9"/>
  <c r="AP268" i="9"/>
  <c r="AQ268" i="9"/>
  <c r="AR268" i="9"/>
  <c r="AS268" i="9"/>
  <c r="AT268" i="9"/>
  <c r="AU268" i="9"/>
  <c r="AV268" i="9"/>
  <c r="AW268" i="9"/>
  <c r="AX268" i="9"/>
  <c r="AP269" i="9"/>
  <c r="AQ269" i="9"/>
  <c r="AR269" i="9"/>
  <c r="AS269" i="9"/>
  <c r="AT269" i="9"/>
  <c r="AU269" i="9"/>
  <c r="AV269" i="9"/>
  <c r="AW269" i="9"/>
  <c r="AX269" i="9"/>
  <c r="AP270" i="9"/>
  <c r="AQ270" i="9"/>
  <c r="AR270" i="9"/>
  <c r="AS270" i="9"/>
  <c r="AT270" i="9"/>
  <c r="AU270" i="9"/>
  <c r="AV270" i="9"/>
  <c r="AW270" i="9"/>
  <c r="AX270" i="9"/>
  <c r="AP271" i="9"/>
  <c r="AQ271" i="9"/>
  <c r="AR271" i="9"/>
  <c r="AS271" i="9"/>
  <c r="AT271" i="9"/>
  <c r="AU271" i="9"/>
  <c r="AV271" i="9"/>
  <c r="AW271" i="9"/>
  <c r="AX271" i="9"/>
  <c r="AP272" i="9"/>
  <c r="AQ272" i="9"/>
  <c r="AR272" i="9"/>
  <c r="AS272" i="9"/>
  <c r="AT272" i="9"/>
  <c r="AU272" i="9"/>
  <c r="AV272" i="9"/>
  <c r="AW272" i="9"/>
  <c r="AX272" i="9"/>
  <c r="AP273" i="9"/>
  <c r="AQ273" i="9"/>
  <c r="AR273" i="9"/>
  <c r="AS273" i="9"/>
  <c r="AT273" i="9"/>
  <c r="AU273" i="9"/>
  <c r="AV273" i="9"/>
  <c r="AW273" i="9"/>
  <c r="AX273" i="9"/>
  <c r="AP274" i="9"/>
  <c r="AQ274" i="9"/>
  <c r="AR274" i="9"/>
  <c r="AS274" i="9"/>
  <c r="AT274" i="9"/>
  <c r="AU274" i="9"/>
  <c r="AV274" i="9"/>
  <c r="AW274" i="9"/>
  <c r="AX274" i="9"/>
  <c r="AP275" i="9"/>
  <c r="AQ275" i="9"/>
  <c r="AR275" i="9"/>
  <c r="AS275" i="9"/>
  <c r="AT275" i="9"/>
  <c r="AU275" i="9"/>
  <c r="AV275" i="9"/>
  <c r="AW275" i="9"/>
  <c r="AX275" i="9"/>
  <c r="AP276" i="9"/>
  <c r="AQ276" i="9"/>
  <c r="AR276" i="9"/>
  <c r="AS276" i="9"/>
  <c r="AT276" i="9"/>
  <c r="AU276" i="9"/>
  <c r="AV276" i="9"/>
  <c r="AW276" i="9"/>
  <c r="AX276" i="9"/>
  <c r="AP277" i="9"/>
  <c r="AQ277" i="9"/>
  <c r="AR277" i="9"/>
  <c r="AS277" i="9"/>
  <c r="AT277" i="9"/>
  <c r="AU277" i="9"/>
  <c r="AV277" i="9"/>
  <c r="AW277" i="9"/>
  <c r="AX277" i="9"/>
  <c r="AP278" i="9"/>
  <c r="AQ278" i="9"/>
  <c r="AR278" i="9"/>
  <c r="AS278" i="9"/>
  <c r="AT278" i="9"/>
  <c r="AU278" i="9"/>
  <c r="AV278" i="9"/>
  <c r="AW278" i="9"/>
  <c r="AX278" i="9"/>
  <c r="AP279" i="9"/>
  <c r="AQ279" i="9"/>
  <c r="AR279" i="9"/>
  <c r="AS279" i="9"/>
  <c r="AT279" i="9"/>
  <c r="AU279" i="9"/>
  <c r="AV279" i="9"/>
  <c r="AW279" i="9"/>
  <c r="AX279" i="9"/>
  <c r="AP280" i="9"/>
  <c r="AQ280" i="9"/>
  <c r="AR280" i="9"/>
  <c r="AS280" i="9"/>
  <c r="AT280" i="9"/>
  <c r="AU280" i="9"/>
  <c r="AV280" i="9"/>
  <c r="AW280" i="9"/>
  <c r="AX280" i="9"/>
  <c r="AP281" i="9"/>
  <c r="AQ281" i="9"/>
  <c r="AR281" i="9"/>
  <c r="AS281" i="9"/>
  <c r="AT281" i="9"/>
  <c r="AU281" i="9"/>
  <c r="AV281" i="9"/>
  <c r="AW281" i="9"/>
  <c r="AX281" i="9"/>
  <c r="AP282" i="9"/>
  <c r="AQ282" i="9"/>
  <c r="AR282" i="9"/>
  <c r="AS282" i="9"/>
  <c r="AT282" i="9"/>
  <c r="AU282" i="9"/>
  <c r="AV282" i="9"/>
  <c r="AW282" i="9"/>
  <c r="AX282" i="9"/>
  <c r="AP283" i="9"/>
  <c r="AQ283" i="9"/>
  <c r="AR283" i="9"/>
  <c r="AS283" i="9"/>
  <c r="AT283" i="9"/>
  <c r="AU283" i="9"/>
  <c r="AV283" i="9"/>
  <c r="AW283" i="9"/>
  <c r="AX283" i="9"/>
  <c r="AP284" i="9"/>
  <c r="AQ284" i="9"/>
  <c r="AR284" i="9"/>
  <c r="AS284" i="9"/>
  <c r="AT284" i="9"/>
  <c r="AU284" i="9"/>
  <c r="AV284" i="9"/>
  <c r="AW284" i="9"/>
  <c r="AX284" i="9"/>
  <c r="AP285" i="9"/>
  <c r="AQ285" i="9"/>
  <c r="AR285" i="9"/>
  <c r="AS285" i="9"/>
  <c r="AT285" i="9"/>
  <c r="AU285" i="9"/>
  <c r="AV285" i="9"/>
  <c r="AW285" i="9"/>
  <c r="AX285" i="9"/>
  <c r="AP286" i="9"/>
  <c r="AQ286" i="9"/>
  <c r="AR286" i="9"/>
  <c r="AS286" i="9"/>
  <c r="AT286" i="9"/>
  <c r="AU286" i="9"/>
  <c r="AV286" i="9"/>
  <c r="AW286" i="9"/>
  <c r="AX286" i="9"/>
  <c r="AP287" i="9"/>
  <c r="AQ287" i="9"/>
  <c r="AR287" i="9"/>
  <c r="AS287" i="9"/>
  <c r="AT287" i="9"/>
  <c r="AU287" i="9"/>
  <c r="AV287" i="9"/>
  <c r="AW287" i="9"/>
  <c r="AX287" i="9"/>
  <c r="AP288" i="9"/>
  <c r="AQ288" i="9"/>
  <c r="AR288" i="9"/>
  <c r="AS288" i="9"/>
  <c r="AT288" i="9"/>
  <c r="AU288" i="9"/>
  <c r="AV288" i="9"/>
  <c r="AW288" i="9"/>
  <c r="AX288" i="9"/>
  <c r="AP289" i="9"/>
  <c r="AQ289" i="9"/>
  <c r="AR289" i="9"/>
  <c r="AS289" i="9"/>
  <c r="AT289" i="9"/>
  <c r="AU289" i="9"/>
  <c r="AV289" i="9"/>
  <c r="AW289" i="9"/>
  <c r="AX289" i="9"/>
  <c r="AP290" i="9"/>
  <c r="AQ290" i="9"/>
  <c r="AR290" i="9"/>
  <c r="AS290" i="9"/>
  <c r="AT290" i="9"/>
  <c r="AU290" i="9"/>
  <c r="AV290" i="9"/>
  <c r="AW290" i="9"/>
  <c r="AX290" i="9"/>
  <c r="AP291" i="9"/>
  <c r="AQ291" i="9"/>
  <c r="AR291" i="9"/>
  <c r="AS291" i="9"/>
  <c r="AT291" i="9"/>
  <c r="AU291" i="9"/>
  <c r="AV291" i="9"/>
  <c r="AW291" i="9"/>
  <c r="AX291" i="9"/>
  <c r="AP292" i="9"/>
  <c r="AQ292" i="9"/>
  <c r="AR292" i="9"/>
  <c r="AS292" i="9"/>
  <c r="AT292" i="9"/>
  <c r="AU292" i="9"/>
  <c r="AV292" i="9"/>
  <c r="AW292" i="9"/>
  <c r="AX292" i="9"/>
  <c r="AP293" i="9"/>
  <c r="AQ293" i="9"/>
  <c r="AR293" i="9"/>
  <c r="AS293" i="9"/>
  <c r="AT293" i="9"/>
  <c r="AU293" i="9"/>
  <c r="AV293" i="9"/>
  <c r="AW293" i="9"/>
  <c r="AX293" i="9"/>
  <c r="AP294" i="9"/>
  <c r="AQ294" i="9"/>
  <c r="AR294" i="9"/>
  <c r="AS294" i="9"/>
  <c r="AT294" i="9"/>
  <c r="AU294" i="9"/>
  <c r="AV294" i="9"/>
  <c r="AW294" i="9"/>
  <c r="AX294" i="9"/>
  <c r="AP295" i="9"/>
  <c r="AQ295" i="9"/>
  <c r="AR295" i="9"/>
  <c r="AS295" i="9"/>
  <c r="AT295" i="9"/>
  <c r="AU295" i="9"/>
  <c r="AV295" i="9"/>
  <c r="AW295" i="9"/>
  <c r="AX295" i="9"/>
  <c r="AP296" i="9"/>
  <c r="AQ296" i="9"/>
  <c r="AR296" i="9"/>
  <c r="AS296" i="9"/>
  <c r="AT296" i="9"/>
  <c r="AU296" i="9"/>
  <c r="AV296" i="9"/>
  <c r="AW296" i="9"/>
  <c r="AX296" i="9"/>
  <c r="AP297" i="9"/>
  <c r="AQ297" i="9"/>
  <c r="AR297" i="9"/>
  <c r="AS297" i="9"/>
  <c r="AT297" i="9"/>
  <c r="AU297" i="9"/>
  <c r="AV297" i="9"/>
  <c r="AW297" i="9"/>
  <c r="AX297" i="9"/>
  <c r="AP298" i="9"/>
  <c r="AQ298" i="9"/>
  <c r="AR298" i="9"/>
  <c r="AS298" i="9"/>
  <c r="AT298" i="9"/>
  <c r="AU298" i="9"/>
  <c r="AV298" i="9"/>
  <c r="AW298" i="9"/>
  <c r="AX298" i="9"/>
  <c r="AP299" i="9"/>
  <c r="AQ299" i="9"/>
  <c r="AR299" i="9"/>
  <c r="AS299" i="9"/>
  <c r="AT299" i="9"/>
  <c r="AU299" i="9"/>
  <c r="AV299" i="9"/>
  <c r="AW299" i="9"/>
  <c r="AX299" i="9"/>
  <c r="AP300" i="9"/>
  <c r="AQ300" i="9"/>
  <c r="AR300" i="9"/>
  <c r="AS300" i="9"/>
  <c r="AT300" i="9"/>
  <c r="AU300" i="9"/>
  <c r="AV300" i="9"/>
  <c r="AW300" i="9"/>
  <c r="AX300" i="9"/>
  <c r="AP301" i="9"/>
  <c r="AQ301" i="9"/>
  <c r="AR301" i="9"/>
  <c r="AS301" i="9"/>
  <c r="AT301" i="9"/>
  <c r="AU301" i="9"/>
  <c r="AV301" i="9"/>
  <c r="AW301" i="9"/>
  <c r="AX301" i="9"/>
  <c r="AP302" i="9"/>
  <c r="AQ302" i="9"/>
  <c r="AR302" i="9"/>
  <c r="AS302" i="9"/>
  <c r="AT302" i="9"/>
  <c r="AU302" i="9"/>
  <c r="AV302" i="9"/>
  <c r="AW302" i="9"/>
  <c r="AX302" i="9"/>
  <c r="AP303" i="9"/>
  <c r="AQ303" i="9"/>
  <c r="AR303" i="9"/>
  <c r="AS303" i="9"/>
  <c r="AT303" i="9"/>
  <c r="AU303" i="9"/>
  <c r="AV303" i="9"/>
  <c r="AW303" i="9"/>
  <c r="AX303" i="9"/>
  <c r="AP304" i="9"/>
  <c r="AQ304" i="9"/>
  <c r="AR304" i="9"/>
  <c r="AS304" i="9"/>
  <c r="AT304" i="9"/>
  <c r="AU304" i="9"/>
  <c r="AV304" i="9"/>
  <c r="AW304" i="9"/>
  <c r="AX304" i="9"/>
  <c r="AP305" i="9"/>
  <c r="AQ305" i="9"/>
  <c r="AR305" i="9"/>
  <c r="AS305" i="9"/>
  <c r="AT305" i="9"/>
  <c r="AU305" i="9"/>
  <c r="AV305" i="9"/>
  <c r="AW305" i="9"/>
  <c r="AX305" i="9"/>
  <c r="AP306" i="9"/>
  <c r="AQ306" i="9"/>
  <c r="AR306" i="9"/>
  <c r="AS306" i="9"/>
  <c r="AT306" i="9"/>
  <c r="AU306" i="9"/>
  <c r="AV306" i="9"/>
  <c r="AW306" i="9"/>
  <c r="AX306" i="9"/>
  <c r="AP307" i="9"/>
  <c r="AQ307" i="9"/>
  <c r="AR307" i="9"/>
  <c r="AS307" i="9"/>
  <c r="AT307" i="9"/>
  <c r="AU307" i="9"/>
  <c r="AV307" i="9"/>
  <c r="AW307" i="9"/>
  <c r="AX307" i="9"/>
  <c r="AP308" i="9"/>
  <c r="AQ308" i="9"/>
  <c r="AR308" i="9"/>
  <c r="AS308" i="9"/>
  <c r="AT308" i="9"/>
  <c r="AU308" i="9"/>
  <c r="AV308" i="9"/>
  <c r="AW308" i="9"/>
  <c r="AX308" i="9"/>
  <c r="AP309" i="9"/>
  <c r="AQ309" i="9"/>
  <c r="AR309" i="9"/>
  <c r="AS309" i="9"/>
  <c r="AT309" i="9"/>
  <c r="AU309" i="9"/>
  <c r="AV309" i="9"/>
  <c r="AW309" i="9"/>
  <c r="AX309" i="9"/>
  <c r="AP310" i="9"/>
  <c r="AQ310" i="9"/>
  <c r="AR310" i="9"/>
  <c r="AS310" i="9"/>
  <c r="AT310" i="9"/>
  <c r="AU310" i="9"/>
  <c r="AV310" i="9"/>
  <c r="AW310" i="9"/>
  <c r="AX310" i="9"/>
  <c r="AP311" i="9"/>
  <c r="AQ311" i="9"/>
  <c r="AR311" i="9"/>
  <c r="AS311" i="9"/>
  <c r="AT311" i="9"/>
  <c r="AU311" i="9"/>
  <c r="AV311" i="9"/>
  <c r="AW311" i="9"/>
  <c r="AX311" i="9"/>
  <c r="AP312" i="9"/>
  <c r="AQ312" i="9"/>
  <c r="AR312" i="9"/>
  <c r="AS312" i="9"/>
  <c r="AT312" i="9"/>
  <c r="AU312" i="9"/>
  <c r="AV312" i="9"/>
  <c r="AW312" i="9"/>
  <c r="AX312" i="9"/>
  <c r="AP313" i="9"/>
  <c r="AQ313" i="9"/>
  <c r="AR313" i="9"/>
  <c r="AS313" i="9"/>
  <c r="AT313" i="9"/>
  <c r="AU313" i="9"/>
  <c r="AV313" i="9"/>
  <c r="AW313" i="9"/>
  <c r="AX313" i="9"/>
  <c r="AP314" i="9"/>
  <c r="AQ314" i="9"/>
  <c r="AR314" i="9"/>
  <c r="AS314" i="9"/>
  <c r="AT314" i="9"/>
  <c r="AU314" i="9"/>
  <c r="AV314" i="9"/>
  <c r="AW314" i="9"/>
  <c r="AX314" i="9"/>
  <c r="AP315" i="9"/>
  <c r="AQ315" i="9"/>
  <c r="AR315" i="9"/>
  <c r="AS315" i="9"/>
  <c r="AT315" i="9"/>
  <c r="AU315" i="9"/>
  <c r="AV315" i="9"/>
  <c r="AW315" i="9"/>
  <c r="AX315" i="9"/>
  <c r="AP316" i="9"/>
  <c r="AQ316" i="9"/>
  <c r="AR316" i="9"/>
  <c r="AS316" i="9"/>
  <c r="AT316" i="9"/>
  <c r="AU316" i="9"/>
  <c r="AV316" i="9"/>
  <c r="AW316" i="9"/>
  <c r="AX316" i="9"/>
  <c r="AP317" i="9"/>
  <c r="AQ317" i="9"/>
  <c r="AR317" i="9"/>
  <c r="AS317" i="9"/>
  <c r="AT317" i="9"/>
  <c r="AU317" i="9"/>
  <c r="AV317" i="9"/>
  <c r="AW317" i="9"/>
  <c r="AX317" i="9"/>
  <c r="AP318" i="9"/>
  <c r="AQ318" i="9"/>
  <c r="AR318" i="9"/>
  <c r="AS318" i="9"/>
  <c r="AT318" i="9"/>
  <c r="AU318" i="9"/>
  <c r="AV318" i="9"/>
  <c r="AW318" i="9"/>
  <c r="AX318" i="9"/>
  <c r="AP319" i="9"/>
  <c r="AQ319" i="9"/>
  <c r="AR319" i="9"/>
  <c r="AS319" i="9"/>
  <c r="AT319" i="9"/>
  <c r="AU319" i="9"/>
  <c r="AV319" i="9"/>
  <c r="AW319" i="9"/>
  <c r="AX319" i="9"/>
  <c r="AP320" i="9"/>
  <c r="AQ320" i="9"/>
  <c r="AR320" i="9"/>
  <c r="AS320" i="9"/>
  <c r="AT320" i="9"/>
  <c r="AU320" i="9"/>
  <c r="AV320" i="9"/>
  <c r="AW320" i="9"/>
  <c r="AX320" i="9"/>
  <c r="AP321" i="9"/>
  <c r="AQ321" i="9"/>
  <c r="AR321" i="9"/>
  <c r="AS321" i="9"/>
  <c r="AT321" i="9"/>
  <c r="AU321" i="9"/>
  <c r="AV321" i="9"/>
  <c r="AW321" i="9"/>
  <c r="AX321" i="9"/>
  <c r="AP322" i="9"/>
  <c r="AQ322" i="9"/>
  <c r="AR322" i="9"/>
  <c r="AS322" i="9"/>
  <c r="AT322" i="9"/>
  <c r="AU322" i="9"/>
  <c r="AV322" i="9"/>
  <c r="AW322" i="9"/>
  <c r="AX322" i="9"/>
  <c r="AP323" i="9"/>
  <c r="AQ323" i="9"/>
  <c r="AR323" i="9"/>
  <c r="AS323" i="9"/>
  <c r="AT323" i="9"/>
  <c r="AU323" i="9"/>
  <c r="AV323" i="9"/>
  <c r="AW323" i="9"/>
  <c r="AX323" i="9"/>
  <c r="AP324" i="9"/>
  <c r="AQ324" i="9"/>
  <c r="AR324" i="9"/>
  <c r="AS324" i="9"/>
  <c r="AT324" i="9"/>
  <c r="AU324" i="9"/>
  <c r="AV324" i="9"/>
  <c r="AW324" i="9"/>
  <c r="AX324" i="9"/>
  <c r="AP325" i="9"/>
  <c r="AQ325" i="9"/>
  <c r="AR325" i="9"/>
  <c r="AS325" i="9"/>
  <c r="AT325" i="9"/>
  <c r="AU325" i="9"/>
  <c r="AV325" i="9"/>
  <c r="AW325" i="9"/>
  <c r="AX325" i="9"/>
  <c r="AP326" i="9"/>
  <c r="AQ326" i="9"/>
  <c r="AR326" i="9"/>
  <c r="AS326" i="9"/>
  <c r="AT326" i="9"/>
  <c r="AU326" i="9"/>
  <c r="AV326" i="9"/>
  <c r="AW326" i="9"/>
  <c r="AX326" i="9"/>
  <c r="AP327" i="9"/>
  <c r="AQ327" i="9"/>
  <c r="AR327" i="9"/>
  <c r="AS327" i="9"/>
  <c r="AT327" i="9"/>
  <c r="AU327" i="9"/>
  <c r="AV327" i="9"/>
  <c r="AW327" i="9"/>
  <c r="AX327" i="9"/>
  <c r="AP328" i="9"/>
  <c r="AQ328" i="9"/>
  <c r="AR328" i="9"/>
  <c r="AS328" i="9"/>
  <c r="AT328" i="9"/>
  <c r="AU328" i="9"/>
  <c r="AV328" i="9"/>
  <c r="AW328" i="9"/>
  <c r="AX328" i="9"/>
  <c r="AP329" i="9"/>
  <c r="AQ329" i="9"/>
  <c r="AR329" i="9"/>
  <c r="AS329" i="9"/>
  <c r="AT329" i="9"/>
  <c r="AU329" i="9"/>
  <c r="AV329" i="9"/>
  <c r="AW329" i="9"/>
  <c r="AX329" i="9"/>
  <c r="AP330" i="9"/>
  <c r="AQ330" i="9"/>
  <c r="AR330" i="9"/>
  <c r="AS330" i="9"/>
  <c r="AT330" i="9"/>
  <c r="AU330" i="9"/>
  <c r="AV330" i="9"/>
  <c r="AW330" i="9"/>
  <c r="AX330" i="9"/>
  <c r="AP331" i="9"/>
  <c r="AQ331" i="9"/>
  <c r="AR331" i="9"/>
  <c r="AS331" i="9"/>
  <c r="AT331" i="9"/>
  <c r="AU331" i="9"/>
  <c r="AV331" i="9"/>
  <c r="AW331" i="9"/>
  <c r="AX331" i="9"/>
  <c r="AP332" i="9"/>
  <c r="AQ332" i="9"/>
  <c r="AR332" i="9"/>
  <c r="AS332" i="9"/>
  <c r="AT332" i="9"/>
  <c r="AU332" i="9"/>
  <c r="AV332" i="9"/>
  <c r="AW332" i="9"/>
  <c r="AX332" i="9"/>
  <c r="AP333" i="9"/>
  <c r="AQ333" i="9"/>
  <c r="AR333" i="9"/>
  <c r="AS333" i="9"/>
  <c r="AT333" i="9"/>
  <c r="AU333" i="9"/>
  <c r="AV333" i="9"/>
  <c r="AW333" i="9"/>
  <c r="AX333" i="9"/>
  <c r="AP334" i="9"/>
  <c r="AQ334" i="9"/>
  <c r="AR334" i="9"/>
  <c r="AS334" i="9"/>
  <c r="AT334" i="9"/>
  <c r="AU334" i="9"/>
  <c r="AV334" i="9"/>
  <c r="AW334" i="9"/>
  <c r="AX334" i="9"/>
  <c r="AP335" i="9"/>
  <c r="AQ335" i="9"/>
  <c r="AR335" i="9"/>
  <c r="AS335" i="9"/>
  <c r="AT335" i="9"/>
  <c r="AU335" i="9"/>
  <c r="AV335" i="9"/>
  <c r="AW335" i="9"/>
  <c r="AX335" i="9"/>
  <c r="AP336" i="9"/>
  <c r="AQ336" i="9"/>
  <c r="AR336" i="9"/>
  <c r="AS336" i="9"/>
  <c r="AT336" i="9"/>
  <c r="AU336" i="9"/>
  <c r="AV336" i="9"/>
  <c r="AW336" i="9"/>
  <c r="AX336" i="9"/>
  <c r="AP337" i="9"/>
  <c r="AQ337" i="9"/>
  <c r="AR337" i="9"/>
  <c r="AS337" i="9"/>
  <c r="AT337" i="9"/>
  <c r="AU337" i="9"/>
  <c r="AV337" i="9"/>
  <c r="AW337" i="9"/>
  <c r="AX337" i="9"/>
  <c r="AP338" i="9"/>
  <c r="AQ338" i="9"/>
  <c r="AR338" i="9"/>
  <c r="AS338" i="9"/>
  <c r="AT338" i="9"/>
  <c r="AU338" i="9"/>
  <c r="AV338" i="9"/>
  <c r="AW338" i="9"/>
  <c r="AX338" i="9"/>
  <c r="AP339" i="9"/>
  <c r="AQ339" i="9"/>
  <c r="AR339" i="9"/>
  <c r="AS339" i="9"/>
  <c r="AT339" i="9"/>
  <c r="AU339" i="9"/>
  <c r="AV339" i="9"/>
  <c r="AW339" i="9"/>
  <c r="AX339" i="9"/>
  <c r="AP340" i="9"/>
  <c r="AQ340" i="9"/>
  <c r="AR340" i="9"/>
  <c r="AS340" i="9"/>
  <c r="AT340" i="9"/>
  <c r="AU340" i="9"/>
  <c r="AV340" i="9"/>
  <c r="AW340" i="9"/>
  <c r="AX340" i="9"/>
  <c r="AP341" i="9"/>
  <c r="AQ341" i="9"/>
  <c r="AR341" i="9"/>
  <c r="AS341" i="9"/>
  <c r="AT341" i="9"/>
  <c r="AU341" i="9"/>
  <c r="AV341" i="9"/>
  <c r="AW341" i="9"/>
  <c r="AX341" i="9"/>
  <c r="AP342" i="9"/>
  <c r="AQ342" i="9"/>
  <c r="AR342" i="9"/>
  <c r="AS342" i="9"/>
  <c r="AT342" i="9"/>
  <c r="AU342" i="9"/>
  <c r="AV342" i="9"/>
  <c r="AW342" i="9"/>
  <c r="AX342" i="9"/>
  <c r="AP343" i="9"/>
  <c r="AQ343" i="9"/>
  <c r="AR343" i="9"/>
  <c r="AS343" i="9"/>
  <c r="AT343" i="9"/>
  <c r="AU343" i="9"/>
  <c r="AV343" i="9"/>
  <c r="AW343" i="9"/>
  <c r="AX343" i="9"/>
  <c r="AP344" i="9"/>
  <c r="AQ344" i="9"/>
  <c r="AR344" i="9"/>
  <c r="AS344" i="9"/>
  <c r="AT344" i="9"/>
  <c r="AU344" i="9"/>
  <c r="AV344" i="9"/>
  <c r="AW344" i="9"/>
  <c r="AX344" i="9"/>
  <c r="AP345" i="9"/>
  <c r="AQ345" i="9"/>
  <c r="AR345" i="9"/>
  <c r="AS345" i="9"/>
  <c r="AT345" i="9"/>
  <c r="AU345" i="9"/>
  <c r="AV345" i="9"/>
  <c r="AW345" i="9"/>
  <c r="AX345" i="9"/>
  <c r="AP346" i="9"/>
  <c r="AQ346" i="9"/>
  <c r="AR346" i="9"/>
  <c r="AS346" i="9"/>
  <c r="AT346" i="9"/>
  <c r="AU346" i="9"/>
  <c r="AV346" i="9"/>
  <c r="AW346" i="9"/>
  <c r="AX346" i="9"/>
  <c r="AP347" i="9"/>
  <c r="AQ347" i="9"/>
  <c r="AR347" i="9"/>
  <c r="AS347" i="9"/>
  <c r="AT347" i="9"/>
  <c r="AU347" i="9"/>
  <c r="AV347" i="9"/>
  <c r="AW347" i="9"/>
  <c r="AX347" i="9"/>
  <c r="AP348" i="9"/>
  <c r="AQ348" i="9"/>
  <c r="AR348" i="9"/>
  <c r="AS348" i="9"/>
  <c r="AT348" i="9"/>
  <c r="AU348" i="9"/>
  <c r="AV348" i="9"/>
  <c r="AW348" i="9"/>
  <c r="AX348" i="9"/>
  <c r="AP349" i="9"/>
  <c r="AQ349" i="9"/>
  <c r="AR349" i="9"/>
  <c r="AS349" i="9"/>
  <c r="AT349" i="9"/>
  <c r="AU349" i="9"/>
  <c r="AV349" i="9"/>
  <c r="AW349" i="9"/>
  <c r="AX349" i="9"/>
  <c r="AP350" i="9"/>
  <c r="AQ350" i="9"/>
  <c r="AR350" i="9"/>
  <c r="AS350" i="9"/>
  <c r="AT350" i="9"/>
  <c r="AU350" i="9"/>
  <c r="AV350" i="9"/>
  <c r="AW350" i="9"/>
  <c r="AX350" i="9"/>
  <c r="AP351" i="9"/>
  <c r="AQ351" i="9"/>
  <c r="AR351" i="9"/>
  <c r="AS351" i="9"/>
  <c r="AT351" i="9"/>
  <c r="AU351" i="9"/>
  <c r="AV351" i="9"/>
  <c r="AW351" i="9"/>
  <c r="AX351" i="9"/>
  <c r="AP352" i="9"/>
  <c r="AQ352" i="9"/>
  <c r="AR352" i="9"/>
  <c r="AS352" i="9"/>
  <c r="AT352" i="9"/>
  <c r="AU352" i="9"/>
  <c r="AV352" i="9"/>
  <c r="AW352" i="9"/>
  <c r="AX352" i="9"/>
  <c r="AP353" i="9"/>
  <c r="AQ353" i="9"/>
  <c r="AR353" i="9"/>
  <c r="AS353" i="9"/>
  <c r="AT353" i="9"/>
  <c r="AU353" i="9"/>
  <c r="AV353" i="9"/>
  <c r="AW353" i="9"/>
  <c r="AX353" i="9"/>
  <c r="AP354" i="9"/>
  <c r="AQ354" i="9"/>
  <c r="AR354" i="9"/>
  <c r="AS354" i="9"/>
  <c r="AT354" i="9"/>
  <c r="AU354" i="9"/>
  <c r="AV354" i="9"/>
  <c r="AW354" i="9"/>
  <c r="AX354" i="9"/>
  <c r="AP355" i="9"/>
  <c r="AQ355" i="9"/>
  <c r="AR355" i="9"/>
  <c r="AS355" i="9"/>
  <c r="AT355" i="9"/>
  <c r="AU355" i="9"/>
  <c r="AV355" i="9"/>
  <c r="AW355" i="9"/>
  <c r="AX355" i="9"/>
  <c r="AP356" i="9"/>
  <c r="AQ356" i="9"/>
  <c r="AR356" i="9"/>
  <c r="AS356" i="9"/>
  <c r="AT356" i="9"/>
  <c r="AU356" i="9"/>
  <c r="AV356" i="9"/>
  <c r="AW356" i="9"/>
  <c r="AX356" i="9"/>
  <c r="AP357" i="9"/>
  <c r="AQ357" i="9"/>
  <c r="AR357" i="9"/>
  <c r="AS357" i="9"/>
  <c r="AT357" i="9"/>
  <c r="AU357" i="9"/>
  <c r="AV357" i="9"/>
  <c r="AW357" i="9"/>
  <c r="AX357" i="9"/>
  <c r="AP358" i="9"/>
  <c r="AQ358" i="9"/>
  <c r="AR358" i="9"/>
  <c r="AS358" i="9"/>
  <c r="AT358" i="9"/>
  <c r="AU358" i="9"/>
  <c r="AV358" i="9"/>
  <c r="AW358" i="9"/>
  <c r="AX358" i="9"/>
  <c r="AP359" i="9"/>
  <c r="AQ359" i="9"/>
  <c r="AR359" i="9"/>
  <c r="AS359" i="9"/>
  <c r="AT359" i="9"/>
  <c r="AU359" i="9"/>
  <c r="AV359" i="9"/>
  <c r="AW359" i="9"/>
  <c r="AX359" i="9"/>
  <c r="AP360" i="9"/>
  <c r="AQ360" i="9"/>
  <c r="AR360" i="9"/>
  <c r="AS360" i="9"/>
  <c r="AT360" i="9"/>
  <c r="AU360" i="9"/>
  <c r="AV360" i="9"/>
  <c r="AW360" i="9"/>
  <c r="AX360" i="9"/>
  <c r="AP361" i="9"/>
  <c r="AQ361" i="9"/>
  <c r="AR361" i="9"/>
  <c r="AS361" i="9"/>
  <c r="AT361" i="9"/>
  <c r="AU361" i="9"/>
  <c r="AV361" i="9"/>
  <c r="AW361" i="9"/>
  <c r="AX361" i="9"/>
  <c r="AP362" i="9"/>
  <c r="AQ362" i="9"/>
  <c r="AR362" i="9"/>
  <c r="AS362" i="9"/>
  <c r="AT362" i="9"/>
  <c r="AU362" i="9"/>
  <c r="AV362" i="9"/>
  <c r="AW362" i="9"/>
  <c r="AX362" i="9"/>
  <c r="AP363" i="9"/>
  <c r="AQ363" i="9"/>
  <c r="AR363" i="9"/>
  <c r="AS363" i="9"/>
  <c r="AT363" i="9"/>
  <c r="AU363" i="9"/>
  <c r="AV363" i="9"/>
  <c r="AW363" i="9"/>
  <c r="AX363" i="9"/>
  <c r="AP364" i="9"/>
  <c r="AQ364" i="9"/>
  <c r="AR364" i="9"/>
  <c r="AS364" i="9"/>
  <c r="AT364" i="9"/>
  <c r="AU364" i="9"/>
  <c r="AV364" i="9"/>
  <c r="AW364" i="9"/>
  <c r="AX364" i="9"/>
  <c r="AP365" i="9"/>
  <c r="AQ365" i="9"/>
  <c r="AR365" i="9"/>
  <c r="AS365" i="9"/>
  <c r="AT365" i="9"/>
  <c r="AU365" i="9"/>
  <c r="AV365" i="9"/>
  <c r="AW365" i="9"/>
  <c r="AX365" i="9"/>
  <c r="AP366" i="9"/>
  <c r="AQ366" i="9"/>
  <c r="AR366" i="9"/>
  <c r="AS366" i="9"/>
  <c r="AT366" i="9"/>
  <c r="AU366" i="9"/>
  <c r="AV366" i="9"/>
  <c r="AW366" i="9"/>
  <c r="AX366" i="9"/>
  <c r="AP367" i="9"/>
  <c r="AQ367" i="9"/>
  <c r="AR367" i="9"/>
  <c r="AS367" i="9"/>
  <c r="AT367" i="9"/>
  <c r="AU367" i="9"/>
  <c r="AV367" i="9"/>
  <c r="AW367" i="9"/>
  <c r="AX367" i="9"/>
  <c r="AP368" i="9"/>
  <c r="AQ368" i="9"/>
  <c r="AR368" i="9"/>
  <c r="AS368" i="9"/>
  <c r="AT368" i="9"/>
  <c r="AU368" i="9"/>
  <c r="AV368" i="9"/>
  <c r="AW368" i="9"/>
  <c r="AX368" i="9"/>
  <c r="AP369" i="9"/>
  <c r="AQ369" i="9"/>
  <c r="AR369" i="9"/>
  <c r="AS369" i="9"/>
  <c r="AT369" i="9"/>
  <c r="AU369" i="9"/>
  <c r="AV369" i="9"/>
  <c r="AW369" i="9"/>
  <c r="AX369" i="9"/>
  <c r="AP370" i="9"/>
  <c r="AQ370" i="9"/>
  <c r="AR370" i="9"/>
  <c r="AS370" i="9"/>
  <c r="AT370" i="9"/>
  <c r="AU370" i="9"/>
  <c r="AV370" i="9"/>
  <c r="AW370" i="9"/>
  <c r="AX370" i="9"/>
  <c r="AP371" i="9"/>
  <c r="AQ371" i="9"/>
  <c r="AR371" i="9"/>
  <c r="AS371" i="9"/>
  <c r="AT371" i="9"/>
  <c r="AU371" i="9"/>
  <c r="AV371" i="9"/>
  <c r="AW371" i="9"/>
  <c r="AX371" i="9"/>
  <c r="AP372" i="9"/>
  <c r="AQ372" i="9"/>
  <c r="AR372" i="9"/>
  <c r="AS372" i="9"/>
  <c r="AT372" i="9"/>
  <c r="AU372" i="9"/>
  <c r="AV372" i="9"/>
  <c r="AW372" i="9"/>
  <c r="AX372" i="9"/>
  <c r="AP373" i="9"/>
  <c r="AQ373" i="9"/>
  <c r="AR373" i="9"/>
  <c r="AS373" i="9"/>
  <c r="AT373" i="9"/>
  <c r="AU373" i="9"/>
  <c r="AV373" i="9"/>
  <c r="AW373" i="9"/>
  <c r="AX373" i="9"/>
  <c r="AP374" i="9"/>
  <c r="AQ374" i="9"/>
  <c r="AR374" i="9"/>
  <c r="AS374" i="9"/>
  <c r="AT374" i="9"/>
  <c r="AU374" i="9"/>
  <c r="AV374" i="9"/>
  <c r="AW374" i="9"/>
  <c r="AX374" i="9"/>
  <c r="AP375" i="9"/>
  <c r="AQ375" i="9"/>
  <c r="AR375" i="9"/>
  <c r="AS375" i="9"/>
  <c r="AT375" i="9"/>
  <c r="AU375" i="9"/>
  <c r="AV375" i="9"/>
  <c r="AW375" i="9"/>
  <c r="AX375" i="9"/>
  <c r="AP376" i="9"/>
  <c r="AQ376" i="9"/>
  <c r="AR376" i="9"/>
  <c r="AS376" i="9"/>
  <c r="AT376" i="9"/>
  <c r="AU376" i="9"/>
  <c r="AV376" i="9"/>
  <c r="AW376" i="9"/>
  <c r="AX376" i="9"/>
  <c r="AP377" i="9"/>
  <c r="AQ377" i="9"/>
  <c r="AR377" i="9"/>
  <c r="AS377" i="9"/>
  <c r="AT377" i="9"/>
  <c r="AU377" i="9"/>
  <c r="AV377" i="9"/>
  <c r="AW377" i="9"/>
  <c r="AX377" i="9"/>
  <c r="AP378" i="9"/>
  <c r="AQ378" i="9"/>
  <c r="AR378" i="9"/>
  <c r="AS378" i="9"/>
  <c r="AT378" i="9"/>
  <c r="AU378" i="9"/>
  <c r="AV378" i="9"/>
  <c r="AW378" i="9"/>
  <c r="AX378" i="9"/>
  <c r="AP379" i="9"/>
  <c r="AQ379" i="9"/>
  <c r="AR379" i="9"/>
  <c r="AS379" i="9"/>
  <c r="AT379" i="9"/>
  <c r="AU379" i="9"/>
  <c r="AV379" i="9"/>
  <c r="AW379" i="9"/>
  <c r="AX379" i="9"/>
  <c r="AP380" i="9"/>
  <c r="AQ380" i="9"/>
  <c r="AR380" i="9"/>
  <c r="AS380" i="9"/>
  <c r="AT380" i="9"/>
  <c r="AU380" i="9"/>
  <c r="AV380" i="9"/>
  <c r="AW380" i="9"/>
  <c r="AX380" i="9"/>
  <c r="AP381" i="9"/>
  <c r="AQ381" i="9"/>
  <c r="AR381" i="9"/>
  <c r="AS381" i="9"/>
  <c r="AT381" i="9"/>
  <c r="AU381" i="9"/>
  <c r="AV381" i="9"/>
  <c r="AW381" i="9"/>
  <c r="AX381" i="9"/>
  <c r="AP382" i="9"/>
  <c r="AQ382" i="9"/>
  <c r="AR382" i="9"/>
  <c r="AS382" i="9"/>
  <c r="AT382" i="9"/>
  <c r="AU382" i="9"/>
  <c r="AV382" i="9"/>
  <c r="AW382" i="9"/>
  <c r="AX382" i="9"/>
  <c r="AP383" i="9"/>
  <c r="AQ383" i="9"/>
  <c r="AR383" i="9"/>
  <c r="AS383" i="9"/>
  <c r="AT383" i="9"/>
  <c r="AU383" i="9"/>
  <c r="AV383" i="9"/>
  <c r="AW383" i="9"/>
  <c r="AX383" i="9"/>
  <c r="AP384" i="9"/>
  <c r="AQ384" i="9"/>
  <c r="AR384" i="9"/>
  <c r="AS384" i="9"/>
  <c r="AT384" i="9"/>
  <c r="AU384" i="9"/>
  <c r="AV384" i="9"/>
  <c r="AW384" i="9"/>
  <c r="AX384" i="9"/>
  <c r="AP385" i="9"/>
  <c r="AQ385" i="9"/>
  <c r="AR385" i="9"/>
  <c r="AS385" i="9"/>
  <c r="AT385" i="9"/>
  <c r="AU385" i="9"/>
  <c r="AV385" i="9"/>
  <c r="AW385" i="9"/>
  <c r="AX385" i="9"/>
  <c r="AP386" i="9"/>
  <c r="AQ386" i="9"/>
  <c r="AR386" i="9"/>
  <c r="AS386" i="9"/>
  <c r="AT386" i="9"/>
  <c r="AU386" i="9"/>
  <c r="AV386" i="9"/>
  <c r="AW386" i="9"/>
  <c r="AX386" i="9"/>
  <c r="AP387" i="9"/>
  <c r="AQ387" i="9"/>
  <c r="AR387" i="9"/>
  <c r="AS387" i="9"/>
  <c r="AT387" i="9"/>
  <c r="AU387" i="9"/>
  <c r="AV387" i="9"/>
  <c r="AW387" i="9"/>
  <c r="AX387" i="9"/>
  <c r="AP388" i="9"/>
  <c r="AQ388" i="9"/>
  <c r="AR388" i="9"/>
  <c r="AS388" i="9"/>
  <c r="AT388" i="9"/>
  <c r="AU388" i="9"/>
  <c r="AV388" i="9"/>
  <c r="AW388" i="9"/>
  <c r="AX388" i="9"/>
  <c r="AP389" i="9"/>
  <c r="AQ389" i="9"/>
  <c r="AR389" i="9"/>
  <c r="AS389" i="9"/>
  <c r="AT389" i="9"/>
  <c r="AU389" i="9"/>
  <c r="AV389" i="9"/>
  <c r="AW389" i="9"/>
  <c r="AX389" i="9"/>
  <c r="AP390" i="9"/>
  <c r="AQ390" i="9"/>
  <c r="AR390" i="9"/>
  <c r="AS390" i="9"/>
  <c r="AT390" i="9"/>
  <c r="AU390" i="9"/>
  <c r="AV390" i="9"/>
  <c r="AW390" i="9"/>
  <c r="AX390" i="9"/>
  <c r="AP391" i="9"/>
  <c r="AQ391" i="9"/>
  <c r="AR391" i="9"/>
  <c r="AS391" i="9"/>
  <c r="AT391" i="9"/>
  <c r="AU391" i="9"/>
  <c r="AV391" i="9"/>
  <c r="AW391" i="9"/>
  <c r="AX391" i="9"/>
  <c r="AP392" i="9"/>
  <c r="AQ392" i="9"/>
  <c r="AR392" i="9"/>
  <c r="AS392" i="9"/>
  <c r="AT392" i="9"/>
  <c r="AU392" i="9"/>
  <c r="AV392" i="9"/>
  <c r="AW392" i="9"/>
  <c r="AX392" i="9"/>
  <c r="AP393" i="9"/>
  <c r="AQ393" i="9"/>
  <c r="AR393" i="9"/>
  <c r="AS393" i="9"/>
  <c r="AT393" i="9"/>
  <c r="AU393" i="9"/>
  <c r="AV393" i="9"/>
  <c r="AW393" i="9"/>
  <c r="AX393" i="9"/>
  <c r="AP394" i="9"/>
  <c r="AQ394" i="9"/>
  <c r="AR394" i="9"/>
  <c r="AS394" i="9"/>
  <c r="AT394" i="9"/>
  <c r="AU394" i="9"/>
  <c r="AV394" i="9"/>
  <c r="AW394" i="9"/>
  <c r="AX394" i="9"/>
  <c r="AP395" i="9"/>
  <c r="AQ395" i="9"/>
  <c r="AR395" i="9"/>
  <c r="AS395" i="9"/>
  <c r="AT395" i="9"/>
  <c r="AU395" i="9"/>
  <c r="AV395" i="9"/>
  <c r="AW395" i="9"/>
  <c r="AX395" i="9"/>
  <c r="AP396" i="9"/>
  <c r="AQ396" i="9"/>
  <c r="AR396" i="9"/>
  <c r="AS396" i="9"/>
  <c r="AT396" i="9"/>
  <c r="AU396" i="9"/>
  <c r="AV396" i="9"/>
  <c r="AW396" i="9"/>
  <c r="AX396" i="9"/>
  <c r="AP397" i="9"/>
  <c r="AQ397" i="9"/>
  <c r="AR397" i="9"/>
  <c r="AS397" i="9"/>
  <c r="AT397" i="9"/>
  <c r="AU397" i="9"/>
  <c r="AV397" i="9"/>
  <c r="AW397" i="9"/>
  <c r="AX397" i="9"/>
  <c r="AP398" i="9"/>
  <c r="AQ398" i="9"/>
  <c r="AR398" i="9"/>
  <c r="AS398" i="9"/>
  <c r="AT398" i="9"/>
  <c r="AU398" i="9"/>
  <c r="AV398" i="9"/>
  <c r="AW398" i="9"/>
  <c r="AX398" i="9"/>
  <c r="AP399" i="9"/>
  <c r="AQ399" i="9"/>
  <c r="AR399" i="9"/>
  <c r="AS399" i="9"/>
  <c r="AT399" i="9"/>
  <c r="AU399" i="9"/>
  <c r="AV399" i="9"/>
  <c r="AW399" i="9"/>
  <c r="AX399" i="9"/>
  <c r="AP400" i="9"/>
  <c r="AQ400" i="9"/>
  <c r="AR400" i="9"/>
  <c r="AS400" i="9"/>
  <c r="AT400" i="9"/>
  <c r="AU400" i="9"/>
  <c r="AV400" i="9"/>
  <c r="AW400" i="9"/>
  <c r="AX400" i="9"/>
  <c r="AP401" i="9"/>
  <c r="AQ401" i="9"/>
  <c r="AR401" i="9"/>
  <c r="AS401" i="9"/>
  <c r="AT401" i="9"/>
  <c r="AU401" i="9"/>
  <c r="AV401" i="9"/>
  <c r="AW401" i="9"/>
  <c r="AX401" i="9"/>
  <c r="AP402" i="9"/>
  <c r="AQ402" i="9"/>
  <c r="AR402" i="9"/>
  <c r="AS402" i="9"/>
  <c r="AT402" i="9"/>
  <c r="AU402" i="9"/>
  <c r="AV402" i="9"/>
  <c r="AW402" i="9"/>
  <c r="AX402" i="9"/>
  <c r="AP403" i="9"/>
  <c r="AQ403" i="9"/>
  <c r="AR403" i="9"/>
  <c r="AS403" i="9"/>
  <c r="AT403" i="9"/>
  <c r="AU403" i="9"/>
  <c r="AV403" i="9"/>
  <c r="AW403" i="9"/>
  <c r="AX403" i="9"/>
  <c r="AP404" i="9"/>
  <c r="AQ404" i="9"/>
  <c r="AR404" i="9"/>
  <c r="AS404" i="9"/>
  <c r="AT404" i="9"/>
  <c r="AU404" i="9"/>
  <c r="AV404" i="9"/>
  <c r="AW404" i="9"/>
  <c r="AX404" i="9"/>
  <c r="AP405" i="9"/>
  <c r="AQ405" i="9"/>
  <c r="AR405" i="9"/>
  <c r="AS405" i="9"/>
  <c r="AT405" i="9"/>
  <c r="AU405" i="9"/>
  <c r="AV405" i="9"/>
  <c r="AW405" i="9"/>
  <c r="AX405" i="9"/>
  <c r="AP406" i="9"/>
  <c r="AQ406" i="9"/>
  <c r="AR406" i="9"/>
  <c r="AS406" i="9"/>
  <c r="AT406" i="9"/>
  <c r="AU406" i="9"/>
  <c r="AV406" i="9"/>
  <c r="AW406" i="9"/>
  <c r="AX406" i="9"/>
  <c r="AP407" i="9"/>
  <c r="AQ407" i="9"/>
  <c r="AR407" i="9"/>
  <c r="AS407" i="9"/>
  <c r="AT407" i="9"/>
  <c r="AU407" i="9"/>
  <c r="AV407" i="9"/>
  <c r="AW407" i="9"/>
  <c r="AX407" i="9"/>
  <c r="AP408" i="9"/>
  <c r="AQ408" i="9"/>
  <c r="AR408" i="9"/>
  <c r="AS408" i="9"/>
  <c r="AT408" i="9"/>
  <c r="AU408" i="9"/>
  <c r="AV408" i="9"/>
  <c r="AW408" i="9"/>
  <c r="AX408" i="9"/>
  <c r="AP409" i="9"/>
  <c r="AQ409" i="9"/>
  <c r="AR409" i="9"/>
  <c r="AS409" i="9"/>
  <c r="AT409" i="9"/>
  <c r="AU409" i="9"/>
  <c r="AV409" i="9"/>
  <c r="AW409" i="9"/>
  <c r="AX409" i="9"/>
  <c r="AP410" i="9"/>
  <c r="AQ410" i="9"/>
  <c r="AR410" i="9"/>
  <c r="AS410" i="9"/>
  <c r="AT410" i="9"/>
  <c r="AU410" i="9"/>
  <c r="AV410" i="9"/>
  <c r="AW410" i="9"/>
  <c r="AX410" i="9"/>
  <c r="AP411" i="9"/>
  <c r="AQ411" i="9"/>
  <c r="AR411" i="9"/>
  <c r="AS411" i="9"/>
  <c r="AT411" i="9"/>
  <c r="AU411" i="9"/>
  <c r="AV411" i="9"/>
  <c r="AW411" i="9"/>
  <c r="AX411" i="9"/>
  <c r="AP412" i="9"/>
  <c r="AQ412" i="9"/>
  <c r="AR412" i="9"/>
  <c r="AS412" i="9"/>
  <c r="AT412" i="9"/>
  <c r="AU412" i="9"/>
  <c r="AV412" i="9"/>
  <c r="AW412" i="9"/>
  <c r="AX412" i="9"/>
  <c r="AP413" i="9"/>
  <c r="AQ413" i="9"/>
  <c r="AR413" i="9"/>
  <c r="AS413" i="9"/>
  <c r="AT413" i="9"/>
  <c r="AU413" i="9"/>
  <c r="AV413" i="9"/>
  <c r="AW413" i="9"/>
  <c r="AX413" i="9"/>
  <c r="AP414" i="9"/>
  <c r="AQ414" i="9"/>
  <c r="AR414" i="9"/>
  <c r="AS414" i="9"/>
  <c r="AT414" i="9"/>
  <c r="AU414" i="9"/>
  <c r="AV414" i="9"/>
  <c r="AW414" i="9"/>
  <c r="AX414" i="9"/>
  <c r="AP415" i="9"/>
  <c r="AQ415" i="9"/>
  <c r="AR415" i="9"/>
  <c r="AS415" i="9"/>
  <c r="AT415" i="9"/>
  <c r="AU415" i="9"/>
  <c r="AV415" i="9"/>
  <c r="AW415" i="9"/>
  <c r="AX415" i="9"/>
  <c r="AP416" i="9"/>
  <c r="AQ416" i="9"/>
  <c r="AR416" i="9"/>
  <c r="AS416" i="9"/>
  <c r="AT416" i="9"/>
  <c r="AU416" i="9"/>
  <c r="AV416" i="9"/>
  <c r="AW416" i="9"/>
  <c r="AX416" i="9"/>
  <c r="AP417" i="9"/>
  <c r="AQ417" i="9"/>
  <c r="AR417" i="9"/>
  <c r="AS417" i="9"/>
  <c r="AT417" i="9"/>
  <c r="AU417" i="9"/>
  <c r="AV417" i="9"/>
  <c r="AW417" i="9"/>
  <c r="AX417" i="9"/>
  <c r="AP418" i="9"/>
  <c r="AQ418" i="9"/>
  <c r="AR418" i="9"/>
  <c r="AS418" i="9"/>
  <c r="AT418" i="9"/>
  <c r="AU418" i="9"/>
  <c r="AV418" i="9"/>
  <c r="AW418" i="9"/>
  <c r="AX418" i="9"/>
  <c r="AP419" i="9"/>
  <c r="AQ419" i="9"/>
  <c r="AR419" i="9"/>
  <c r="AS419" i="9"/>
  <c r="AT419" i="9"/>
  <c r="AU419" i="9"/>
  <c r="AV419" i="9"/>
  <c r="AW419" i="9"/>
  <c r="AX419" i="9"/>
  <c r="AP420" i="9"/>
  <c r="AQ420" i="9"/>
  <c r="AR420" i="9"/>
  <c r="AS420" i="9"/>
  <c r="AT420" i="9"/>
  <c r="AU420" i="9"/>
  <c r="AV420" i="9"/>
  <c r="AW420" i="9"/>
  <c r="AX420" i="9"/>
  <c r="AP421" i="9"/>
  <c r="AQ421" i="9"/>
  <c r="AR421" i="9"/>
  <c r="AS421" i="9"/>
  <c r="AT421" i="9"/>
  <c r="AU421" i="9"/>
  <c r="AV421" i="9"/>
  <c r="AW421" i="9"/>
  <c r="AX421" i="9"/>
  <c r="AP422" i="9"/>
  <c r="AQ422" i="9"/>
  <c r="AR422" i="9"/>
  <c r="AS422" i="9"/>
  <c r="AT422" i="9"/>
  <c r="AU422" i="9"/>
  <c r="AV422" i="9"/>
  <c r="AW422" i="9"/>
  <c r="AX422" i="9"/>
  <c r="AP423" i="9"/>
  <c r="AQ423" i="9"/>
  <c r="AR423" i="9"/>
  <c r="AS423" i="9"/>
  <c r="AT423" i="9"/>
  <c r="AU423" i="9"/>
  <c r="AV423" i="9"/>
  <c r="AW423" i="9"/>
  <c r="AX423" i="9"/>
  <c r="AI3" i="9"/>
  <c r="AJ3" i="9"/>
  <c r="AK3" i="9"/>
  <c r="AL3" i="9"/>
  <c r="AM3" i="9"/>
  <c r="AN3" i="9"/>
  <c r="AO3" i="9"/>
  <c r="AI4" i="9"/>
  <c r="AJ4" i="9"/>
  <c r="AK4" i="9"/>
  <c r="AL4" i="9"/>
  <c r="AM4" i="9"/>
  <c r="AN4" i="9"/>
  <c r="AO4" i="9"/>
  <c r="AI5" i="9"/>
  <c r="AJ5" i="9"/>
  <c r="AK5" i="9"/>
  <c r="AL5" i="9"/>
  <c r="AM5" i="9"/>
  <c r="AN5" i="9"/>
  <c r="AO5" i="9"/>
  <c r="AI6" i="9"/>
  <c r="AJ6" i="9"/>
  <c r="AK6" i="9"/>
  <c r="AL6" i="9"/>
  <c r="AM6" i="9"/>
  <c r="AN6" i="9"/>
  <c r="AO6" i="9"/>
  <c r="AI7" i="9"/>
  <c r="AJ7" i="9"/>
  <c r="AK7" i="9"/>
  <c r="AL7" i="9"/>
  <c r="AM7" i="9"/>
  <c r="AN7" i="9"/>
  <c r="AO7" i="9"/>
  <c r="AI8" i="9"/>
  <c r="AJ8" i="9"/>
  <c r="AK8" i="9"/>
  <c r="AL8" i="9"/>
  <c r="AM8" i="9"/>
  <c r="AN8" i="9"/>
  <c r="AO8" i="9"/>
  <c r="AI9" i="9"/>
  <c r="AJ9" i="9"/>
  <c r="AK9" i="9"/>
  <c r="AL9" i="9"/>
  <c r="AM9" i="9"/>
  <c r="AN9" i="9"/>
  <c r="AO9" i="9"/>
  <c r="AI10" i="9"/>
  <c r="AJ10" i="9"/>
  <c r="AK10" i="9"/>
  <c r="AL10" i="9"/>
  <c r="AM10" i="9"/>
  <c r="AN10" i="9"/>
  <c r="AO10" i="9"/>
  <c r="AI11" i="9"/>
  <c r="AJ11" i="9"/>
  <c r="AK11" i="9"/>
  <c r="AL11" i="9"/>
  <c r="AM11" i="9"/>
  <c r="AN11" i="9"/>
  <c r="AO11" i="9"/>
  <c r="AI12" i="9"/>
  <c r="AJ12" i="9"/>
  <c r="AK12" i="9"/>
  <c r="AL12" i="9"/>
  <c r="AM12" i="9"/>
  <c r="AN12" i="9"/>
  <c r="AO12" i="9"/>
  <c r="AI13" i="9"/>
  <c r="AJ13" i="9"/>
  <c r="AK13" i="9"/>
  <c r="AL13" i="9"/>
  <c r="AM13" i="9"/>
  <c r="AN13" i="9"/>
  <c r="AO13" i="9"/>
  <c r="AI14" i="9"/>
  <c r="AJ14" i="9"/>
  <c r="AK14" i="9"/>
  <c r="AL14" i="9"/>
  <c r="AM14" i="9"/>
  <c r="AN14" i="9"/>
  <c r="AO14" i="9"/>
  <c r="AI15" i="9"/>
  <c r="AJ15" i="9"/>
  <c r="AK15" i="9"/>
  <c r="AL15" i="9"/>
  <c r="AM15" i="9"/>
  <c r="AN15" i="9"/>
  <c r="AO15" i="9"/>
  <c r="AI16" i="9"/>
  <c r="AJ16" i="9"/>
  <c r="AK16" i="9"/>
  <c r="AL16" i="9"/>
  <c r="AM16" i="9"/>
  <c r="AN16" i="9"/>
  <c r="AO16" i="9"/>
  <c r="AI17" i="9"/>
  <c r="AJ17" i="9"/>
  <c r="AK17" i="9"/>
  <c r="AL17" i="9"/>
  <c r="AM17" i="9"/>
  <c r="AN17" i="9"/>
  <c r="AO17" i="9"/>
  <c r="AI18" i="9"/>
  <c r="AJ18" i="9"/>
  <c r="AK18" i="9"/>
  <c r="AL18" i="9"/>
  <c r="AM18" i="9"/>
  <c r="AN18" i="9"/>
  <c r="AO18" i="9"/>
  <c r="AI19" i="9"/>
  <c r="AJ19" i="9"/>
  <c r="AK19" i="9"/>
  <c r="AL19" i="9"/>
  <c r="AM19" i="9"/>
  <c r="AN19" i="9"/>
  <c r="AO19" i="9"/>
  <c r="AI20" i="9"/>
  <c r="AJ20" i="9"/>
  <c r="AK20" i="9"/>
  <c r="AL20" i="9"/>
  <c r="AM20" i="9"/>
  <c r="AN20" i="9"/>
  <c r="AO20" i="9"/>
  <c r="AI21" i="9"/>
  <c r="AJ21" i="9"/>
  <c r="AK21" i="9"/>
  <c r="AL21" i="9"/>
  <c r="AM21" i="9"/>
  <c r="AN21" i="9"/>
  <c r="AO21" i="9"/>
  <c r="AI22" i="9"/>
  <c r="AJ22" i="9"/>
  <c r="AK22" i="9"/>
  <c r="AL22" i="9"/>
  <c r="AM22" i="9"/>
  <c r="AN22" i="9"/>
  <c r="AO22" i="9"/>
  <c r="AI23" i="9"/>
  <c r="AJ23" i="9"/>
  <c r="AK23" i="9"/>
  <c r="AL23" i="9"/>
  <c r="AM23" i="9"/>
  <c r="AN23" i="9"/>
  <c r="AO23" i="9"/>
  <c r="AI24" i="9"/>
  <c r="AJ24" i="9"/>
  <c r="AK24" i="9"/>
  <c r="AL24" i="9"/>
  <c r="AM24" i="9"/>
  <c r="AN24" i="9"/>
  <c r="AO24" i="9"/>
  <c r="AI25" i="9"/>
  <c r="AJ25" i="9"/>
  <c r="AK25" i="9"/>
  <c r="AL25" i="9"/>
  <c r="AM25" i="9"/>
  <c r="AN25" i="9"/>
  <c r="AO25" i="9"/>
  <c r="AI26" i="9"/>
  <c r="AJ26" i="9"/>
  <c r="AK26" i="9"/>
  <c r="AL26" i="9"/>
  <c r="AM26" i="9"/>
  <c r="AN26" i="9"/>
  <c r="AO26" i="9"/>
  <c r="AI27" i="9"/>
  <c r="AJ27" i="9"/>
  <c r="AK27" i="9"/>
  <c r="AL27" i="9"/>
  <c r="AM27" i="9"/>
  <c r="AN27" i="9"/>
  <c r="AO27" i="9"/>
  <c r="AI28" i="9"/>
  <c r="AJ28" i="9"/>
  <c r="AK28" i="9"/>
  <c r="AL28" i="9"/>
  <c r="AM28" i="9"/>
  <c r="AN28" i="9"/>
  <c r="AO28" i="9"/>
  <c r="AI29" i="9"/>
  <c r="AJ29" i="9"/>
  <c r="AK29" i="9"/>
  <c r="AL29" i="9"/>
  <c r="AM29" i="9"/>
  <c r="AN29" i="9"/>
  <c r="AO29" i="9"/>
  <c r="AI30" i="9"/>
  <c r="AJ30" i="9"/>
  <c r="AK30" i="9"/>
  <c r="AL30" i="9"/>
  <c r="AM30" i="9"/>
  <c r="AN30" i="9"/>
  <c r="AO30" i="9"/>
  <c r="AI31" i="9"/>
  <c r="AJ31" i="9"/>
  <c r="AK31" i="9"/>
  <c r="AL31" i="9"/>
  <c r="AM31" i="9"/>
  <c r="AN31" i="9"/>
  <c r="AO31" i="9"/>
  <c r="AI32" i="9"/>
  <c r="AJ32" i="9"/>
  <c r="AK32" i="9"/>
  <c r="AL32" i="9"/>
  <c r="AM32" i="9"/>
  <c r="AN32" i="9"/>
  <c r="AO32" i="9"/>
  <c r="AI33" i="9"/>
  <c r="AJ33" i="9"/>
  <c r="AK33" i="9"/>
  <c r="AL33" i="9"/>
  <c r="AM33" i="9"/>
  <c r="AN33" i="9"/>
  <c r="AO33" i="9"/>
  <c r="AI34" i="9"/>
  <c r="AJ34" i="9"/>
  <c r="AK34" i="9"/>
  <c r="AL34" i="9"/>
  <c r="AM34" i="9"/>
  <c r="AN34" i="9"/>
  <c r="AO34" i="9"/>
  <c r="AI35" i="9"/>
  <c r="AJ35" i="9"/>
  <c r="AK35" i="9"/>
  <c r="AL35" i="9"/>
  <c r="AM35" i="9"/>
  <c r="AN35" i="9"/>
  <c r="AO35" i="9"/>
  <c r="AI36" i="9"/>
  <c r="AJ36" i="9"/>
  <c r="AK36" i="9"/>
  <c r="AL36" i="9"/>
  <c r="AM36" i="9"/>
  <c r="AN36" i="9"/>
  <c r="AO36" i="9"/>
  <c r="AI37" i="9"/>
  <c r="AJ37" i="9"/>
  <c r="AK37" i="9"/>
  <c r="AL37" i="9"/>
  <c r="AM37" i="9"/>
  <c r="AN37" i="9"/>
  <c r="AO37" i="9"/>
  <c r="AI38" i="9"/>
  <c r="AJ38" i="9"/>
  <c r="AK38" i="9"/>
  <c r="AL38" i="9"/>
  <c r="AM38" i="9"/>
  <c r="AN38" i="9"/>
  <c r="AO38" i="9"/>
  <c r="AI39" i="9"/>
  <c r="AJ39" i="9"/>
  <c r="AK39" i="9"/>
  <c r="AL39" i="9"/>
  <c r="AM39" i="9"/>
  <c r="AN39" i="9"/>
  <c r="AO39" i="9"/>
  <c r="AI40" i="9"/>
  <c r="AJ40" i="9"/>
  <c r="AK40" i="9"/>
  <c r="AL40" i="9"/>
  <c r="AM40" i="9"/>
  <c r="AN40" i="9"/>
  <c r="AO40" i="9"/>
  <c r="AI41" i="9"/>
  <c r="AJ41" i="9"/>
  <c r="AK41" i="9"/>
  <c r="AL41" i="9"/>
  <c r="AM41" i="9"/>
  <c r="AN41" i="9"/>
  <c r="AO41" i="9"/>
  <c r="AI42" i="9"/>
  <c r="AJ42" i="9"/>
  <c r="AK42" i="9"/>
  <c r="AL42" i="9"/>
  <c r="AM42" i="9"/>
  <c r="AN42" i="9"/>
  <c r="AO42" i="9"/>
  <c r="AI43" i="9"/>
  <c r="AJ43" i="9"/>
  <c r="AK43" i="9"/>
  <c r="AL43" i="9"/>
  <c r="AM43" i="9"/>
  <c r="AN43" i="9"/>
  <c r="AO43" i="9"/>
  <c r="AI44" i="9"/>
  <c r="AJ44" i="9"/>
  <c r="AK44" i="9"/>
  <c r="AL44" i="9"/>
  <c r="AM44" i="9"/>
  <c r="AN44" i="9"/>
  <c r="AO44" i="9"/>
  <c r="AI45" i="9"/>
  <c r="AJ45" i="9"/>
  <c r="AK45" i="9"/>
  <c r="AL45" i="9"/>
  <c r="AM45" i="9"/>
  <c r="AN45" i="9"/>
  <c r="AO45" i="9"/>
  <c r="AI46" i="9"/>
  <c r="AJ46" i="9"/>
  <c r="AK46" i="9"/>
  <c r="AL46" i="9"/>
  <c r="AM46" i="9"/>
  <c r="AN46" i="9"/>
  <c r="AO46" i="9"/>
  <c r="AI47" i="9"/>
  <c r="AJ47" i="9"/>
  <c r="AK47" i="9"/>
  <c r="AL47" i="9"/>
  <c r="AM47" i="9"/>
  <c r="AN47" i="9"/>
  <c r="AO47" i="9"/>
  <c r="AI48" i="9"/>
  <c r="AJ48" i="9"/>
  <c r="AK48" i="9"/>
  <c r="AL48" i="9"/>
  <c r="AM48" i="9"/>
  <c r="AN48" i="9"/>
  <c r="AO48" i="9"/>
  <c r="AI49" i="9"/>
  <c r="AJ49" i="9"/>
  <c r="AK49" i="9"/>
  <c r="AL49" i="9"/>
  <c r="AM49" i="9"/>
  <c r="AN49" i="9"/>
  <c r="AO49" i="9"/>
  <c r="AI50" i="9"/>
  <c r="AJ50" i="9"/>
  <c r="AK50" i="9"/>
  <c r="AL50" i="9"/>
  <c r="AM50" i="9"/>
  <c r="AN50" i="9"/>
  <c r="AO50" i="9"/>
  <c r="AI51" i="9"/>
  <c r="AJ51" i="9"/>
  <c r="AK51" i="9"/>
  <c r="AL51" i="9"/>
  <c r="AM51" i="9"/>
  <c r="AN51" i="9"/>
  <c r="AO51" i="9"/>
  <c r="AI52" i="9"/>
  <c r="AJ52" i="9"/>
  <c r="AK52" i="9"/>
  <c r="AL52" i="9"/>
  <c r="AM52" i="9"/>
  <c r="AN52" i="9"/>
  <c r="AO52" i="9"/>
  <c r="AI53" i="9"/>
  <c r="AJ53" i="9"/>
  <c r="AK53" i="9"/>
  <c r="AL53" i="9"/>
  <c r="AM53" i="9"/>
  <c r="AN53" i="9"/>
  <c r="AO53" i="9"/>
  <c r="AI54" i="9"/>
  <c r="AJ54" i="9"/>
  <c r="AK54" i="9"/>
  <c r="AL54" i="9"/>
  <c r="AM54" i="9"/>
  <c r="AN54" i="9"/>
  <c r="AO54" i="9"/>
  <c r="AI55" i="9"/>
  <c r="AJ55" i="9"/>
  <c r="AK55" i="9"/>
  <c r="AL55" i="9"/>
  <c r="AM55" i="9"/>
  <c r="AN55" i="9"/>
  <c r="AO55" i="9"/>
  <c r="AI56" i="9"/>
  <c r="AJ56" i="9"/>
  <c r="AK56" i="9"/>
  <c r="AL56" i="9"/>
  <c r="AM56" i="9"/>
  <c r="AN56" i="9"/>
  <c r="AO56" i="9"/>
  <c r="AI57" i="9"/>
  <c r="AJ57" i="9"/>
  <c r="AK57" i="9"/>
  <c r="AL57" i="9"/>
  <c r="AM57" i="9"/>
  <c r="AN57" i="9"/>
  <c r="AO57" i="9"/>
  <c r="AI58" i="9"/>
  <c r="AJ58" i="9"/>
  <c r="AK58" i="9"/>
  <c r="AL58" i="9"/>
  <c r="AM58" i="9"/>
  <c r="AN58" i="9"/>
  <c r="AO58" i="9"/>
  <c r="AI59" i="9"/>
  <c r="AJ59" i="9"/>
  <c r="AK59" i="9"/>
  <c r="AL59" i="9"/>
  <c r="AM59" i="9"/>
  <c r="AN59" i="9"/>
  <c r="AO59" i="9"/>
  <c r="AI60" i="9"/>
  <c r="AJ60" i="9"/>
  <c r="AK60" i="9"/>
  <c r="AL60" i="9"/>
  <c r="AM60" i="9"/>
  <c r="AN60" i="9"/>
  <c r="AO60" i="9"/>
  <c r="AI61" i="9"/>
  <c r="AJ61" i="9"/>
  <c r="AK61" i="9"/>
  <c r="AL61" i="9"/>
  <c r="AM61" i="9"/>
  <c r="AN61" i="9"/>
  <c r="AO61" i="9"/>
  <c r="AI62" i="9"/>
  <c r="AJ62" i="9"/>
  <c r="AK62" i="9"/>
  <c r="AL62" i="9"/>
  <c r="AM62" i="9"/>
  <c r="AN62" i="9"/>
  <c r="AO62" i="9"/>
  <c r="AI63" i="9"/>
  <c r="AJ63" i="9"/>
  <c r="AK63" i="9"/>
  <c r="AL63" i="9"/>
  <c r="AM63" i="9"/>
  <c r="AN63" i="9"/>
  <c r="AO63" i="9"/>
  <c r="AI64" i="9"/>
  <c r="AJ64" i="9"/>
  <c r="AK64" i="9"/>
  <c r="AL64" i="9"/>
  <c r="AM64" i="9"/>
  <c r="AN64" i="9"/>
  <c r="AO64" i="9"/>
  <c r="AI65" i="9"/>
  <c r="AJ65" i="9"/>
  <c r="AK65" i="9"/>
  <c r="AL65" i="9"/>
  <c r="AM65" i="9"/>
  <c r="AN65" i="9"/>
  <c r="AO65" i="9"/>
  <c r="AI66" i="9"/>
  <c r="AJ66" i="9"/>
  <c r="AK66" i="9"/>
  <c r="AL66" i="9"/>
  <c r="AM66" i="9"/>
  <c r="AN66" i="9"/>
  <c r="AO66" i="9"/>
  <c r="AI67" i="9"/>
  <c r="AJ67" i="9"/>
  <c r="AK67" i="9"/>
  <c r="AL67" i="9"/>
  <c r="AM67" i="9"/>
  <c r="AN67" i="9"/>
  <c r="AO67" i="9"/>
  <c r="AI68" i="9"/>
  <c r="AJ68" i="9"/>
  <c r="AK68" i="9"/>
  <c r="AL68" i="9"/>
  <c r="AM68" i="9"/>
  <c r="AN68" i="9"/>
  <c r="AO68" i="9"/>
  <c r="AI69" i="9"/>
  <c r="AJ69" i="9"/>
  <c r="AK69" i="9"/>
  <c r="AL69" i="9"/>
  <c r="AM69" i="9"/>
  <c r="AN69" i="9"/>
  <c r="AO69" i="9"/>
  <c r="AI70" i="9"/>
  <c r="AJ70" i="9"/>
  <c r="AK70" i="9"/>
  <c r="AL70" i="9"/>
  <c r="AM70" i="9"/>
  <c r="AN70" i="9"/>
  <c r="AO70" i="9"/>
  <c r="AI71" i="9"/>
  <c r="AJ71" i="9"/>
  <c r="AK71" i="9"/>
  <c r="AL71" i="9"/>
  <c r="AM71" i="9"/>
  <c r="AN71" i="9"/>
  <c r="AO71" i="9"/>
  <c r="AI72" i="9"/>
  <c r="AJ72" i="9"/>
  <c r="AK72" i="9"/>
  <c r="AL72" i="9"/>
  <c r="AM72" i="9"/>
  <c r="AN72" i="9"/>
  <c r="AO72" i="9"/>
  <c r="AI73" i="9"/>
  <c r="AJ73" i="9"/>
  <c r="AK73" i="9"/>
  <c r="AL73" i="9"/>
  <c r="AM73" i="9"/>
  <c r="AN73" i="9"/>
  <c r="AO73" i="9"/>
  <c r="AI74" i="9"/>
  <c r="AJ74" i="9"/>
  <c r="AK74" i="9"/>
  <c r="AL74" i="9"/>
  <c r="AM74" i="9"/>
  <c r="AN74" i="9"/>
  <c r="AO74" i="9"/>
  <c r="AI75" i="9"/>
  <c r="AJ75" i="9"/>
  <c r="AK75" i="9"/>
  <c r="AL75" i="9"/>
  <c r="AM75" i="9"/>
  <c r="AN75" i="9"/>
  <c r="AO75" i="9"/>
  <c r="AI76" i="9"/>
  <c r="AJ76" i="9"/>
  <c r="AK76" i="9"/>
  <c r="AL76" i="9"/>
  <c r="AM76" i="9"/>
  <c r="AN76" i="9"/>
  <c r="AO76" i="9"/>
  <c r="AI77" i="9"/>
  <c r="AJ77" i="9"/>
  <c r="AK77" i="9"/>
  <c r="AL77" i="9"/>
  <c r="AM77" i="9"/>
  <c r="AN77" i="9"/>
  <c r="AO77" i="9"/>
  <c r="AI78" i="9"/>
  <c r="AJ78" i="9"/>
  <c r="AK78" i="9"/>
  <c r="AL78" i="9"/>
  <c r="AM78" i="9"/>
  <c r="AN78" i="9"/>
  <c r="AO78" i="9"/>
  <c r="AI79" i="9"/>
  <c r="AJ79" i="9"/>
  <c r="AK79" i="9"/>
  <c r="AL79" i="9"/>
  <c r="AM79" i="9"/>
  <c r="AN79" i="9"/>
  <c r="AO79" i="9"/>
  <c r="AI80" i="9"/>
  <c r="AJ80" i="9"/>
  <c r="AK80" i="9"/>
  <c r="AL80" i="9"/>
  <c r="AM80" i="9"/>
  <c r="AN80" i="9"/>
  <c r="AO80" i="9"/>
  <c r="AI81" i="9"/>
  <c r="AJ81" i="9"/>
  <c r="AK81" i="9"/>
  <c r="AL81" i="9"/>
  <c r="AM81" i="9"/>
  <c r="AN81" i="9"/>
  <c r="AO81" i="9"/>
  <c r="AI82" i="9"/>
  <c r="AJ82" i="9"/>
  <c r="AK82" i="9"/>
  <c r="AL82" i="9"/>
  <c r="AM82" i="9"/>
  <c r="AN82" i="9"/>
  <c r="AO82" i="9"/>
  <c r="AI83" i="9"/>
  <c r="AJ83" i="9"/>
  <c r="AK83" i="9"/>
  <c r="AL83" i="9"/>
  <c r="AM83" i="9"/>
  <c r="AN83" i="9"/>
  <c r="AO83" i="9"/>
  <c r="AI84" i="9"/>
  <c r="AJ84" i="9"/>
  <c r="AK84" i="9"/>
  <c r="AL84" i="9"/>
  <c r="AM84" i="9"/>
  <c r="AN84" i="9"/>
  <c r="AO84" i="9"/>
  <c r="AI85" i="9"/>
  <c r="AJ85" i="9"/>
  <c r="AK85" i="9"/>
  <c r="AL85" i="9"/>
  <c r="AM85" i="9"/>
  <c r="AN85" i="9"/>
  <c r="AO85" i="9"/>
  <c r="AI86" i="9"/>
  <c r="AJ86" i="9"/>
  <c r="AK86" i="9"/>
  <c r="AL86" i="9"/>
  <c r="AM86" i="9"/>
  <c r="AN86" i="9"/>
  <c r="AO86" i="9"/>
  <c r="AI87" i="9"/>
  <c r="AJ87" i="9"/>
  <c r="AK87" i="9"/>
  <c r="AL87" i="9"/>
  <c r="AM87" i="9"/>
  <c r="AN87" i="9"/>
  <c r="AO87" i="9"/>
  <c r="AI88" i="9"/>
  <c r="AJ88" i="9"/>
  <c r="AK88" i="9"/>
  <c r="AL88" i="9"/>
  <c r="AM88" i="9"/>
  <c r="AN88" i="9"/>
  <c r="AO88" i="9"/>
  <c r="AI89" i="9"/>
  <c r="AJ89" i="9"/>
  <c r="AK89" i="9"/>
  <c r="AL89" i="9"/>
  <c r="AM89" i="9"/>
  <c r="AN89" i="9"/>
  <c r="AO89" i="9"/>
  <c r="AI90" i="9"/>
  <c r="AJ90" i="9"/>
  <c r="AK90" i="9"/>
  <c r="AL90" i="9"/>
  <c r="AM90" i="9"/>
  <c r="AN90" i="9"/>
  <c r="AO90" i="9"/>
  <c r="AI91" i="9"/>
  <c r="AJ91" i="9"/>
  <c r="AK91" i="9"/>
  <c r="AL91" i="9"/>
  <c r="AM91" i="9"/>
  <c r="AN91" i="9"/>
  <c r="AO91" i="9"/>
  <c r="AI92" i="9"/>
  <c r="AJ92" i="9"/>
  <c r="AK92" i="9"/>
  <c r="AL92" i="9"/>
  <c r="AM92" i="9"/>
  <c r="AN92" i="9"/>
  <c r="AO92" i="9"/>
  <c r="AI93" i="9"/>
  <c r="AJ93" i="9"/>
  <c r="AK93" i="9"/>
  <c r="AL93" i="9"/>
  <c r="AM93" i="9"/>
  <c r="AN93" i="9"/>
  <c r="AO93" i="9"/>
  <c r="AI94" i="9"/>
  <c r="AJ94" i="9"/>
  <c r="AK94" i="9"/>
  <c r="AL94" i="9"/>
  <c r="AM94" i="9"/>
  <c r="AN94" i="9"/>
  <c r="AO94" i="9"/>
  <c r="AI95" i="9"/>
  <c r="AJ95" i="9"/>
  <c r="AK95" i="9"/>
  <c r="AL95" i="9"/>
  <c r="AM95" i="9"/>
  <c r="AN95" i="9"/>
  <c r="AO95" i="9"/>
  <c r="AI96" i="9"/>
  <c r="AJ96" i="9"/>
  <c r="AK96" i="9"/>
  <c r="AL96" i="9"/>
  <c r="AM96" i="9"/>
  <c r="AN96" i="9"/>
  <c r="AO96" i="9"/>
  <c r="AI97" i="9"/>
  <c r="AJ97" i="9"/>
  <c r="AK97" i="9"/>
  <c r="AL97" i="9"/>
  <c r="AM97" i="9"/>
  <c r="AN97" i="9"/>
  <c r="AO97" i="9"/>
  <c r="AI98" i="9"/>
  <c r="AJ98" i="9"/>
  <c r="AK98" i="9"/>
  <c r="AL98" i="9"/>
  <c r="AM98" i="9"/>
  <c r="AN98" i="9"/>
  <c r="AO98" i="9"/>
  <c r="AI99" i="9"/>
  <c r="AJ99" i="9"/>
  <c r="AK99" i="9"/>
  <c r="AL99" i="9"/>
  <c r="AM99" i="9"/>
  <c r="AN99" i="9"/>
  <c r="AO99" i="9"/>
  <c r="AI100" i="9"/>
  <c r="AJ100" i="9"/>
  <c r="AK100" i="9"/>
  <c r="AL100" i="9"/>
  <c r="AM100" i="9"/>
  <c r="AN100" i="9"/>
  <c r="AO100" i="9"/>
  <c r="AI101" i="9"/>
  <c r="AJ101" i="9"/>
  <c r="AK101" i="9"/>
  <c r="AL101" i="9"/>
  <c r="AM101" i="9"/>
  <c r="AN101" i="9"/>
  <c r="AO101" i="9"/>
  <c r="AI102" i="9"/>
  <c r="AJ102" i="9"/>
  <c r="AK102" i="9"/>
  <c r="AL102" i="9"/>
  <c r="AM102" i="9"/>
  <c r="AN102" i="9"/>
  <c r="AO102" i="9"/>
  <c r="AI103" i="9"/>
  <c r="AJ103" i="9"/>
  <c r="AK103" i="9"/>
  <c r="AL103" i="9"/>
  <c r="AM103" i="9"/>
  <c r="AN103" i="9"/>
  <c r="AO103" i="9"/>
  <c r="AI104" i="9"/>
  <c r="AJ104" i="9"/>
  <c r="AK104" i="9"/>
  <c r="AL104" i="9"/>
  <c r="AM104" i="9"/>
  <c r="AN104" i="9"/>
  <c r="AO104" i="9"/>
  <c r="AI105" i="9"/>
  <c r="AJ105" i="9"/>
  <c r="AK105" i="9"/>
  <c r="AL105" i="9"/>
  <c r="AM105" i="9"/>
  <c r="AN105" i="9"/>
  <c r="AO105" i="9"/>
  <c r="AI106" i="9"/>
  <c r="AJ106" i="9"/>
  <c r="AK106" i="9"/>
  <c r="AL106" i="9"/>
  <c r="AM106" i="9"/>
  <c r="AN106" i="9"/>
  <c r="AO106" i="9"/>
  <c r="AI107" i="9"/>
  <c r="AJ107" i="9"/>
  <c r="AK107" i="9"/>
  <c r="AL107" i="9"/>
  <c r="AM107" i="9"/>
  <c r="AN107" i="9"/>
  <c r="AO107" i="9"/>
  <c r="AI108" i="9"/>
  <c r="AJ108" i="9"/>
  <c r="AK108" i="9"/>
  <c r="AL108" i="9"/>
  <c r="AM108" i="9"/>
  <c r="AN108" i="9"/>
  <c r="AO108" i="9"/>
  <c r="AI109" i="9"/>
  <c r="AJ109" i="9"/>
  <c r="AK109" i="9"/>
  <c r="AL109" i="9"/>
  <c r="AM109" i="9"/>
  <c r="AN109" i="9"/>
  <c r="AO109" i="9"/>
  <c r="AI110" i="9"/>
  <c r="AJ110" i="9"/>
  <c r="AK110" i="9"/>
  <c r="AL110" i="9"/>
  <c r="AM110" i="9"/>
  <c r="AN110" i="9"/>
  <c r="AO110" i="9"/>
  <c r="AI111" i="9"/>
  <c r="AJ111" i="9"/>
  <c r="AK111" i="9"/>
  <c r="AL111" i="9"/>
  <c r="AM111" i="9"/>
  <c r="AN111" i="9"/>
  <c r="AO111" i="9"/>
  <c r="AI112" i="9"/>
  <c r="AJ112" i="9"/>
  <c r="AK112" i="9"/>
  <c r="AL112" i="9"/>
  <c r="AM112" i="9"/>
  <c r="AN112" i="9"/>
  <c r="AO112" i="9"/>
  <c r="AI113" i="9"/>
  <c r="AJ113" i="9"/>
  <c r="AK113" i="9"/>
  <c r="AL113" i="9"/>
  <c r="AM113" i="9"/>
  <c r="AN113" i="9"/>
  <c r="AO113" i="9"/>
  <c r="AI114" i="9"/>
  <c r="AJ114" i="9"/>
  <c r="AK114" i="9"/>
  <c r="AL114" i="9"/>
  <c r="AM114" i="9"/>
  <c r="AN114" i="9"/>
  <c r="AO114" i="9"/>
  <c r="AI115" i="9"/>
  <c r="AJ115" i="9"/>
  <c r="AK115" i="9"/>
  <c r="AL115" i="9"/>
  <c r="AM115" i="9"/>
  <c r="AN115" i="9"/>
  <c r="AO115" i="9"/>
  <c r="AI116" i="9"/>
  <c r="AJ116" i="9"/>
  <c r="AK116" i="9"/>
  <c r="AL116" i="9"/>
  <c r="AM116" i="9"/>
  <c r="AN116" i="9"/>
  <c r="AO116" i="9"/>
  <c r="AI117" i="9"/>
  <c r="AJ117" i="9"/>
  <c r="AK117" i="9"/>
  <c r="AL117" i="9"/>
  <c r="AM117" i="9"/>
  <c r="AN117" i="9"/>
  <c r="AO117" i="9"/>
  <c r="AI118" i="9"/>
  <c r="AJ118" i="9"/>
  <c r="AK118" i="9"/>
  <c r="AL118" i="9"/>
  <c r="AM118" i="9"/>
  <c r="AN118" i="9"/>
  <c r="AO118" i="9"/>
  <c r="AI119" i="9"/>
  <c r="AJ119" i="9"/>
  <c r="AK119" i="9"/>
  <c r="AL119" i="9"/>
  <c r="AM119" i="9"/>
  <c r="AN119" i="9"/>
  <c r="AO119" i="9"/>
  <c r="AI120" i="9"/>
  <c r="AJ120" i="9"/>
  <c r="AK120" i="9"/>
  <c r="AL120" i="9"/>
  <c r="AM120" i="9"/>
  <c r="AN120" i="9"/>
  <c r="AO120" i="9"/>
  <c r="AI121" i="9"/>
  <c r="AJ121" i="9"/>
  <c r="AK121" i="9"/>
  <c r="AL121" i="9"/>
  <c r="AM121" i="9"/>
  <c r="AN121" i="9"/>
  <c r="AO121" i="9"/>
  <c r="AI122" i="9"/>
  <c r="AJ122" i="9"/>
  <c r="AK122" i="9"/>
  <c r="AL122" i="9"/>
  <c r="AM122" i="9"/>
  <c r="AN122" i="9"/>
  <c r="AO122" i="9"/>
  <c r="AI123" i="9"/>
  <c r="AJ123" i="9"/>
  <c r="AK123" i="9"/>
  <c r="AL123" i="9"/>
  <c r="AM123" i="9"/>
  <c r="AN123" i="9"/>
  <c r="AO123" i="9"/>
  <c r="AI124" i="9"/>
  <c r="AJ124" i="9"/>
  <c r="AK124" i="9"/>
  <c r="AL124" i="9"/>
  <c r="AM124" i="9"/>
  <c r="AN124" i="9"/>
  <c r="AO124" i="9"/>
  <c r="AI125" i="9"/>
  <c r="AJ125" i="9"/>
  <c r="AK125" i="9"/>
  <c r="AL125" i="9"/>
  <c r="AM125" i="9"/>
  <c r="AN125" i="9"/>
  <c r="AO125" i="9"/>
  <c r="AI126" i="9"/>
  <c r="AJ126" i="9"/>
  <c r="AK126" i="9"/>
  <c r="AL126" i="9"/>
  <c r="AM126" i="9"/>
  <c r="AN126" i="9"/>
  <c r="AO126" i="9"/>
  <c r="AI127" i="9"/>
  <c r="AJ127" i="9"/>
  <c r="AK127" i="9"/>
  <c r="AL127" i="9"/>
  <c r="AM127" i="9"/>
  <c r="AN127" i="9"/>
  <c r="AO127" i="9"/>
  <c r="AI128" i="9"/>
  <c r="AJ128" i="9"/>
  <c r="AK128" i="9"/>
  <c r="AL128" i="9"/>
  <c r="AM128" i="9"/>
  <c r="AN128" i="9"/>
  <c r="AO128" i="9"/>
  <c r="AI129" i="9"/>
  <c r="AJ129" i="9"/>
  <c r="AK129" i="9"/>
  <c r="AL129" i="9"/>
  <c r="AM129" i="9"/>
  <c r="AN129" i="9"/>
  <c r="AO129" i="9"/>
  <c r="AI130" i="9"/>
  <c r="AJ130" i="9"/>
  <c r="AK130" i="9"/>
  <c r="AL130" i="9"/>
  <c r="AM130" i="9"/>
  <c r="AN130" i="9"/>
  <c r="AO130" i="9"/>
  <c r="AI131" i="9"/>
  <c r="AJ131" i="9"/>
  <c r="AK131" i="9"/>
  <c r="AL131" i="9"/>
  <c r="AM131" i="9"/>
  <c r="AN131" i="9"/>
  <c r="AO131" i="9"/>
  <c r="AI132" i="9"/>
  <c r="AJ132" i="9"/>
  <c r="AK132" i="9"/>
  <c r="AL132" i="9"/>
  <c r="AM132" i="9"/>
  <c r="AN132" i="9"/>
  <c r="AO132" i="9"/>
  <c r="AI133" i="9"/>
  <c r="AJ133" i="9"/>
  <c r="AK133" i="9"/>
  <c r="AL133" i="9"/>
  <c r="AM133" i="9"/>
  <c r="AN133" i="9"/>
  <c r="AO133" i="9"/>
  <c r="AI134" i="9"/>
  <c r="AJ134" i="9"/>
  <c r="AK134" i="9"/>
  <c r="AL134" i="9"/>
  <c r="AM134" i="9"/>
  <c r="AN134" i="9"/>
  <c r="AO134" i="9"/>
  <c r="AI135" i="9"/>
  <c r="AJ135" i="9"/>
  <c r="AK135" i="9"/>
  <c r="AL135" i="9"/>
  <c r="AM135" i="9"/>
  <c r="AN135" i="9"/>
  <c r="AO135" i="9"/>
  <c r="AI136" i="9"/>
  <c r="AJ136" i="9"/>
  <c r="AK136" i="9"/>
  <c r="AL136" i="9"/>
  <c r="AM136" i="9"/>
  <c r="AN136" i="9"/>
  <c r="AO136" i="9"/>
  <c r="AI137" i="9"/>
  <c r="AJ137" i="9"/>
  <c r="AK137" i="9"/>
  <c r="AL137" i="9"/>
  <c r="AM137" i="9"/>
  <c r="AN137" i="9"/>
  <c r="AO137" i="9"/>
  <c r="AI138" i="9"/>
  <c r="AJ138" i="9"/>
  <c r="AK138" i="9"/>
  <c r="AL138" i="9"/>
  <c r="AM138" i="9"/>
  <c r="AN138" i="9"/>
  <c r="AO138" i="9"/>
  <c r="AI139" i="9"/>
  <c r="AJ139" i="9"/>
  <c r="AK139" i="9"/>
  <c r="AL139" i="9"/>
  <c r="AM139" i="9"/>
  <c r="AN139" i="9"/>
  <c r="AO139" i="9"/>
  <c r="AI140" i="9"/>
  <c r="AJ140" i="9"/>
  <c r="AK140" i="9"/>
  <c r="AL140" i="9"/>
  <c r="AM140" i="9"/>
  <c r="AN140" i="9"/>
  <c r="AO140" i="9"/>
  <c r="AI141" i="9"/>
  <c r="AJ141" i="9"/>
  <c r="AK141" i="9"/>
  <c r="AL141" i="9"/>
  <c r="AM141" i="9"/>
  <c r="AN141" i="9"/>
  <c r="AO141" i="9"/>
  <c r="AI142" i="9"/>
  <c r="AJ142" i="9"/>
  <c r="AK142" i="9"/>
  <c r="AL142" i="9"/>
  <c r="AM142" i="9"/>
  <c r="AN142" i="9"/>
  <c r="AO142" i="9"/>
  <c r="AI143" i="9"/>
  <c r="AJ143" i="9"/>
  <c r="AK143" i="9"/>
  <c r="AL143" i="9"/>
  <c r="AM143" i="9"/>
  <c r="AN143" i="9"/>
  <c r="AO143" i="9"/>
  <c r="AI144" i="9"/>
  <c r="AJ144" i="9"/>
  <c r="AK144" i="9"/>
  <c r="AL144" i="9"/>
  <c r="AM144" i="9"/>
  <c r="AN144" i="9"/>
  <c r="AO144" i="9"/>
  <c r="AI145" i="9"/>
  <c r="AJ145" i="9"/>
  <c r="AK145" i="9"/>
  <c r="AL145" i="9"/>
  <c r="AM145" i="9"/>
  <c r="AN145" i="9"/>
  <c r="AO145" i="9"/>
  <c r="AI146" i="9"/>
  <c r="AJ146" i="9"/>
  <c r="AK146" i="9"/>
  <c r="AL146" i="9"/>
  <c r="AM146" i="9"/>
  <c r="AN146" i="9"/>
  <c r="AO146" i="9"/>
  <c r="AI147" i="9"/>
  <c r="AJ147" i="9"/>
  <c r="AK147" i="9"/>
  <c r="AL147" i="9"/>
  <c r="AM147" i="9"/>
  <c r="AN147" i="9"/>
  <c r="AO147" i="9"/>
  <c r="AI148" i="9"/>
  <c r="AJ148" i="9"/>
  <c r="AK148" i="9"/>
  <c r="AL148" i="9"/>
  <c r="AM148" i="9"/>
  <c r="AN148" i="9"/>
  <c r="AO148" i="9"/>
  <c r="AI149" i="9"/>
  <c r="AJ149" i="9"/>
  <c r="AK149" i="9"/>
  <c r="AL149" i="9"/>
  <c r="AM149" i="9"/>
  <c r="AN149" i="9"/>
  <c r="AO149" i="9"/>
  <c r="AI150" i="9"/>
  <c r="AJ150" i="9"/>
  <c r="AK150" i="9"/>
  <c r="AL150" i="9"/>
  <c r="AM150" i="9"/>
  <c r="AN150" i="9"/>
  <c r="AO150" i="9"/>
  <c r="AI151" i="9"/>
  <c r="AJ151" i="9"/>
  <c r="AK151" i="9"/>
  <c r="AL151" i="9"/>
  <c r="AM151" i="9"/>
  <c r="AN151" i="9"/>
  <c r="AO151" i="9"/>
  <c r="AI152" i="9"/>
  <c r="AJ152" i="9"/>
  <c r="AK152" i="9"/>
  <c r="AL152" i="9"/>
  <c r="AM152" i="9"/>
  <c r="AN152" i="9"/>
  <c r="AO152" i="9"/>
  <c r="AI153" i="9"/>
  <c r="AJ153" i="9"/>
  <c r="AK153" i="9"/>
  <c r="AL153" i="9"/>
  <c r="AM153" i="9"/>
  <c r="AN153" i="9"/>
  <c r="AO153" i="9"/>
  <c r="AI154" i="9"/>
  <c r="AJ154" i="9"/>
  <c r="AK154" i="9"/>
  <c r="AL154" i="9"/>
  <c r="AM154" i="9"/>
  <c r="AN154" i="9"/>
  <c r="AO154" i="9"/>
  <c r="AI155" i="9"/>
  <c r="AJ155" i="9"/>
  <c r="AK155" i="9"/>
  <c r="AL155" i="9"/>
  <c r="AM155" i="9"/>
  <c r="AN155" i="9"/>
  <c r="AO155" i="9"/>
  <c r="AI156" i="9"/>
  <c r="AJ156" i="9"/>
  <c r="AK156" i="9"/>
  <c r="AL156" i="9"/>
  <c r="AM156" i="9"/>
  <c r="AN156" i="9"/>
  <c r="AO156" i="9"/>
  <c r="AI157" i="9"/>
  <c r="AJ157" i="9"/>
  <c r="AK157" i="9"/>
  <c r="AL157" i="9"/>
  <c r="AM157" i="9"/>
  <c r="AN157" i="9"/>
  <c r="AO157" i="9"/>
  <c r="AI158" i="9"/>
  <c r="AJ158" i="9"/>
  <c r="AK158" i="9"/>
  <c r="AL158" i="9"/>
  <c r="AM158" i="9"/>
  <c r="AN158" i="9"/>
  <c r="AO158" i="9"/>
  <c r="AI159" i="9"/>
  <c r="AJ159" i="9"/>
  <c r="AK159" i="9"/>
  <c r="AL159" i="9"/>
  <c r="AM159" i="9"/>
  <c r="AN159" i="9"/>
  <c r="AO159" i="9"/>
  <c r="AI160" i="9"/>
  <c r="AJ160" i="9"/>
  <c r="AK160" i="9"/>
  <c r="AL160" i="9"/>
  <c r="AM160" i="9"/>
  <c r="AN160" i="9"/>
  <c r="AO160" i="9"/>
  <c r="AI161" i="9"/>
  <c r="AJ161" i="9"/>
  <c r="AK161" i="9"/>
  <c r="AL161" i="9"/>
  <c r="AM161" i="9"/>
  <c r="AN161" i="9"/>
  <c r="AO161" i="9"/>
  <c r="AI162" i="9"/>
  <c r="AJ162" i="9"/>
  <c r="AK162" i="9"/>
  <c r="AL162" i="9"/>
  <c r="AM162" i="9"/>
  <c r="AN162" i="9"/>
  <c r="AO162" i="9"/>
  <c r="AI163" i="9"/>
  <c r="AJ163" i="9"/>
  <c r="AK163" i="9"/>
  <c r="AL163" i="9"/>
  <c r="AM163" i="9"/>
  <c r="AN163" i="9"/>
  <c r="AO163" i="9"/>
  <c r="AI164" i="9"/>
  <c r="AJ164" i="9"/>
  <c r="AK164" i="9"/>
  <c r="AL164" i="9"/>
  <c r="AM164" i="9"/>
  <c r="AN164" i="9"/>
  <c r="AO164" i="9"/>
  <c r="AI165" i="9"/>
  <c r="AJ165" i="9"/>
  <c r="AK165" i="9"/>
  <c r="AL165" i="9"/>
  <c r="AM165" i="9"/>
  <c r="AN165" i="9"/>
  <c r="AO165" i="9"/>
  <c r="AI166" i="9"/>
  <c r="AJ166" i="9"/>
  <c r="AK166" i="9"/>
  <c r="AL166" i="9"/>
  <c r="AM166" i="9"/>
  <c r="AN166" i="9"/>
  <c r="AO166" i="9"/>
  <c r="AI167" i="9"/>
  <c r="AJ167" i="9"/>
  <c r="AK167" i="9"/>
  <c r="AL167" i="9"/>
  <c r="AM167" i="9"/>
  <c r="AN167" i="9"/>
  <c r="AO167" i="9"/>
  <c r="AI168" i="9"/>
  <c r="AJ168" i="9"/>
  <c r="AK168" i="9"/>
  <c r="AL168" i="9"/>
  <c r="AM168" i="9"/>
  <c r="AN168" i="9"/>
  <c r="AO168" i="9"/>
  <c r="AI169" i="9"/>
  <c r="AJ169" i="9"/>
  <c r="AK169" i="9"/>
  <c r="AL169" i="9"/>
  <c r="AM169" i="9"/>
  <c r="AN169" i="9"/>
  <c r="AO169" i="9"/>
  <c r="AI170" i="9"/>
  <c r="AJ170" i="9"/>
  <c r="AK170" i="9"/>
  <c r="AL170" i="9"/>
  <c r="AM170" i="9"/>
  <c r="AN170" i="9"/>
  <c r="AO170" i="9"/>
  <c r="AI171" i="9"/>
  <c r="AJ171" i="9"/>
  <c r="AK171" i="9"/>
  <c r="AL171" i="9"/>
  <c r="AM171" i="9"/>
  <c r="AN171" i="9"/>
  <c r="AO171" i="9"/>
  <c r="AI172" i="9"/>
  <c r="AJ172" i="9"/>
  <c r="AK172" i="9"/>
  <c r="AL172" i="9"/>
  <c r="AM172" i="9"/>
  <c r="AN172" i="9"/>
  <c r="AO172" i="9"/>
  <c r="AI173" i="9"/>
  <c r="AJ173" i="9"/>
  <c r="AK173" i="9"/>
  <c r="AL173" i="9"/>
  <c r="AM173" i="9"/>
  <c r="AN173" i="9"/>
  <c r="AO173" i="9"/>
  <c r="AI174" i="9"/>
  <c r="AJ174" i="9"/>
  <c r="AK174" i="9"/>
  <c r="AL174" i="9"/>
  <c r="AM174" i="9"/>
  <c r="AN174" i="9"/>
  <c r="AO174" i="9"/>
  <c r="AI175" i="9"/>
  <c r="AJ175" i="9"/>
  <c r="AK175" i="9"/>
  <c r="AL175" i="9"/>
  <c r="AM175" i="9"/>
  <c r="AN175" i="9"/>
  <c r="AO175" i="9"/>
  <c r="AI176" i="9"/>
  <c r="AJ176" i="9"/>
  <c r="AK176" i="9"/>
  <c r="AL176" i="9"/>
  <c r="AM176" i="9"/>
  <c r="AN176" i="9"/>
  <c r="AO176" i="9"/>
  <c r="AI177" i="9"/>
  <c r="AJ177" i="9"/>
  <c r="AK177" i="9"/>
  <c r="AL177" i="9"/>
  <c r="AM177" i="9"/>
  <c r="AN177" i="9"/>
  <c r="AO177" i="9"/>
  <c r="AI178" i="9"/>
  <c r="AJ178" i="9"/>
  <c r="AK178" i="9"/>
  <c r="AL178" i="9"/>
  <c r="AM178" i="9"/>
  <c r="AN178" i="9"/>
  <c r="AO178" i="9"/>
  <c r="AI179" i="9"/>
  <c r="AJ179" i="9"/>
  <c r="AK179" i="9"/>
  <c r="AL179" i="9"/>
  <c r="AM179" i="9"/>
  <c r="AN179" i="9"/>
  <c r="AO179" i="9"/>
  <c r="AI180" i="9"/>
  <c r="AJ180" i="9"/>
  <c r="AK180" i="9"/>
  <c r="AL180" i="9"/>
  <c r="AM180" i="9"/>
  <c r="AN180" i="9"/>
  <c r="AO180" i="9"/>
  <c r="AI181" i="9"/>
  <c r="AJ181" i="9"/>
  <c r="AK181" i="9"/>
  <c r="AL181" i="9"/>
  <c r="AM181" i="9"/>
  <c r="AN181" i="9"/>
  <c r="AO181" i="9"/>
  <c r="AI182" i="9"/>
  <c r="AJ182" i="9"/>
  <c r="AK182" i="9"/>
  <c r="AL182" i="9"/>
  <c r="AM182" i="9"/>
  <c r="AN182" i="9"/>
  <c r="AO182" i="9"/>
  <c r="AI183" i="9"/>
  <c r="AJ183" i="9"/>
  <c r="AK183" i="9"/>
  <c r="AL183" i="9"/>
  <c r="AM183" i="9"/>
  <c r="AN183" i="9"/>
  <c r="AO183" i="9"/>
  <c r="AI184" i="9"/>
  <c r="AJ184" i="9"/>
  <c r="AK184" i="9"/>
  <c r="AL184" i="9"/>
  <c r="AM184" i="9"/>
  <c r="AN184" i="9"/>
  <c r="AO184" i="9"/>
  <c r="AI185" i="9"/>
  <c r="AJ185" i="9"/>
  <c r="AK185" i="9"/>
  <c r="AL185" i="9"/>
  <c r="AM185" i="9"/>
  <c r="AN185" i="9"/>
  <c r="AO185" i="9"/>
  <c r="AI186" i="9"/>
  <c r="AJ186" i="9"/>
  <c r="AK186" i="9"/>
  <c r="AL186" i="9"/>
  <c r="AM186" i="9"/>
  <c r="AN186" i="9"/>
  <c r="AO186" i="9"/>
  <c r="AI187" i="9"/>
  <c r="AJ187" i="9"/>
  <c r="AK187" i="9"/>
  <c r="AL187" i="9"/>
  <c r="AM187" i="9"/>
  <c r="AN187" i="9"/>
  <c r="AO187" i="9"/>
  <c r="AI188" i="9"/>
  <c r="AJ188" i="9"/>
  <c r="AK188" i="9"/>
  <c r="AL188" i="9"/>
  <c r="AM188" i="9"/>
  <c r="AN188" i="9"/>
  <c r="AO188" i="9"/>
  <c r="AI189" i="9"/>
  <c r="AJ189" i="9"/>
  <c r="AK189" i="9"/>
  <c r="AL189" i="9"/>
  <c r="AM189" i="9"/>
  <c r="AN189" i="9"/>
  <c r="AO189" i="9"/>
  <c r="AI190" i="9"/>
  <c r="AJ190" i="9"/>
  <c r="AK190" i="9"/>
  <c r="AL190" i="9"/>
  <c r="AM190" i="9"/>
  <c r="AN190" i="9"/>
  <c r="AO190" i="9"/>
  <c r="AI191" i="9"/>
  <c r="AJ191" i="9"/>
  <c r="AK191" i="9"/>
  <c r="AL191" i="9"/>
  <c r="AM191" i="9"/>
  <c r="AN191" i="9"/>
  <c r="AO191" i="9"/>
  <c r="AI192" i="9"/>
  <c r="AJ192" i="9"/>
  <c r="AK192" i="9"/>
  <c r="AL192" i="9"/>
  <c r="AM192" i="9"/>
  <c r="AN192" i="9"/>
  <c r="AO192" i="9"/>
  <c r="AI193" i="9"/>
  <c r="AJ193" i="9"/>
  <c r="AK193" i="9"/>
  <c r="AL193" i="9"/>
  <c r="AM193" i="9"/>
  <c r="AN193" i="9"/>
  <c r="AO193" i="9"/>
  <c r="AI194" i="9"/>
  <c r="AJ194" i="9"/>
  <c r="AK194" i="9"/>
  <c r="AL194" i="9"/>
  <c r="AM194" i="9"/>
  <c r="AN194" i="9"/>
  <c r="AO194" i="9"/>
  <c r="AI195" i="9"/>
  <c r="AJ195" i="9"/>
  <c r="AK195" i="9"/>
  <c r="AL195" i="9"/>
  <c r="AM195" i="9"/>
  <c r="AN195" i="9"/>
  <c r="AO195" i="9"/>
  <c r="AI196" i="9"/>
  <c r="AJ196" i="9"/>
  <c r="AK196" i="9"/>
  <c r="AL196" i="9"/>
  <c r="AM196" i="9"/>
  <c r="AN196" i="9"/>
  <c r="AO196" i="9"/>
  <c r="AI197" i="9"/>
  <c r="AJ197" i="9"/>
  <c r="AK197" i="9"/>
  <c r="AL197" i="9"/>
  <c r="AM197" i="9"/>
  <c r="AN197" i="9"/>
  <c r="AO197" i="9"/>
  <c r="AI198" i="9"/>
  <c r="AJ198" i="9"/>
  <c r="AK198" i="9"/>
  <c r="AL198" i="9"/>
  <c r="AM198" i="9"/>
  <c r="AN198" i="9"/>
  <c r="AO198" i="9"/>
  <c r="AI199" i="9"/>
  <c r="AJ199" i="9"/>
  <c r="AK199" i="9"/>
  <c r="AL199" i="9"/>
  <c r="AM199" i="9"/>
  <c r="AN199" i="9"/>
  <c r="AO199" i="9"/>
  <c r="AI200" i="9"/>
  <c r="AJ200" i="9"/>
  <c r="AK200" i="9"/>
  <c r="AL200" i="9"/>
  <c r="AM200" i="9"/>
  <c r="AN200" i="9"/>
  <c r="AO200" i="9"/>
  <c r="AI201" i="9"/>
  <c r="AJ201" i="9"/>
  <c r="AK201" i="9"/>
  <c r="AL201" i="9"/>
  <c r="AM201" i="9"/>
  <c r="AN201" i="9"/>
  <c r="AO201" i="9"/>
  <c r="AI202" i="9"/>
  <c r="AJ202" i="9"/>
  <c r="AK202" i="9"/>
  <c r="AL202" i="9"/>
  <c r="AM202" i="9"/>
  <c r="AN202" i="9"/>
  <c r="AO202" i="9"/>
  <c r="AI203" i="9"/>
  <c r="AJ203" i="9"/>
  <c r="AK203" i="9"/>
  <c r="AL203" i="9"/>
  <c r="AM203" i="9"/>
  <c r="AN203" i="9"/>
  <c r="AO203" i="9"/>
  <c r="AI204" i="9"/>
  <c r="AJ204" i="9"/>
  <c r="AK204" i="9"/>
  <c r="AL204" i="9"/>
  <c r="AM204" i="9"/>
  <c r="AN204" i="9"/>
  <c r="AO204" i="9"/>
  <c r="AI205" i="9"/>
  <c r="AJ205" i="9"/>
  <c r="AK205" i="9"/>
  <c r="AL205" i="9"/>
  <c r="AM205" i="9"/>
  <c r="AN205" i="9"/>
  <c r="AO205" i="9"/>
  <c r="AI206" i="9"/>
  <c r="AJ206" i="9"/>
  <c r="AK206" i="9"/>
  <c r="AL206" i="9"/>
  <c r="AM206" i="9"/>
  <c r="AN206" i="9"/>
  <c r="AO206" i="9"/>
  <c r="AI207" i="9"/>
  <c r="AJ207" i="9"/>
  <c r="AK207" i="9"/>
  <c r="AL207" i="9"/>
  <c r="AM207" i="9"/>
  <c r="AN207" i="9"/>
  <c r="AO207" i="9"/>
  <c r="AI208" i="9"/>
  <c r="AJ208" i="9"/>
  <c r="AK208" i="9"/>
  <c r="AL208" i="9"/>
  <c r="AM208" i="9"/>
  <c r="AN208" i="9"/>
  <c r="AO208" i="9"/>
  <c r="AI209" i="9"/>
  <c r="AJ209" i="9"/>
  <c r="AK209" i="9"/>
  <c r="AL209" i="9"/>
  <c r="AM209" i="9"/>
  <c r="AN209" i="9"/>
  <c r="AO209" i="9"/>
  <c r="AI210" i="9"/>
  <c r="AJ210" i="9"/>
  <c r="AK210" i="9"/>
  <c r="AL210" i="9"/>
  <c r="AM210" i="9"/>
  <c r="AN210" i="9"/>
  <c r="AO210" i="9"/>
  <c r="AI211" i="9"/>
  <c r="AJ211" i="9"/>
  <c r="AK211" i="9"/>
  <c r="AL211" i="9"/>
  <c r="AM211" i="9"/>
  <c r="AN211" i="9"/>
  <c r="AO211" i="9"/>
  <c r="AI212" i="9"/>
  <c r="AJ212" i="9"/>
  <c r="AK212" i="9"/>
  <c r="AL212" i="9"/>
  <c r="AM212" i="9"/>
  <c r="AN212" i="9"/>
  <c r="AO212" i="9"/>
  <c r="AI213" i="9"/>
  <c r="AJ213" i="9"/>
  <c r="AK213" i="9"/>
  <c r="AL213" i="9"/>
  <c r="AM213" i="9"/>
  <c r="AN213" i="9"/>
  <c r="AO213" i="9"/>
  <c r="AI214" i="9"/>
  <c r="AJ214" i="9"/>
  <c r="AK214" i="9"/>
  <c r="AL214" i="9"/>
  <c r="AM214" i="9"/>
  <c r="AN214" i="9"/>
  <c r="AO214" i="9"/>
  <c r="AI215" i="9"/>
  <c r="AJ215" i="9"/>
  <c r="AK215" i="9"/>
  <c r="AL215" i="9"/>
  <c r="AM215" i="9"/>
  <c r="AN215" i="9"/>
  <c r="AO215" i="9"/>
  <c r="AI216" i="9"/>
  <c r="AJ216" i="9"/>
  <c r="AK216" i="9"/>
  <c r="AL216" i="9"/>
  <c r="AM216" i="9"/>
  <c r="AN216" i="9"/>
  <c r="AO216" i="9"/>
  <c r="AI217" i="9"/>
  <c r="AJ217" i="9"/>
  <c r="AK217" i="9"/>
  <c r="AL217" i="9"/>
  <c r="AM217" i="9"/>
  <c r="AN217" i="9"/>
  <c r="AO217" i="9"/>
  <c r="AI218" i="9"/>
  <c r="AJ218" i="9"/>
  <c r="AK218" i="9"/>
  <c r="AL218" i="9"/>
  <c r="AM218" i="9"/>
  <c r="AN218" i="9"/>
  <c r="AO218" i="9"/>
  <c r="AI219" i="9"/>
  <c r="AJ219" i="9"/>
  <c r="AK219" i="9"/>
  <c r="AL219" i="9"/>
  <c r="AM219" i="9"/>
  <c r="AN219" i="9"/>
  <c r="AO219" i="9"/>
  <c r="AI220" i="9"/>
  <c r="AJ220" i="9"/>
  <c r="AK220" i="9"/>
  <c r="AL220" i="9"/>
  <c r="AM220" i="9"/>
  <c r="AN220" i="9"/>
  <c r="AO220" i="9"/>
  <c r="AI221" i="9"/>
  <c r="AJ221" i="9"/>
  <c r="AK221" i="9"/>
  <c r="AL221" i="9"/>
  <c r="AM221" i="9"/>
  <c r="AN221" i="9"/>
  <c r="AO221" i="9"/>
  <c r="AI222" i="9"/>
  <c r="AJ222" i="9"/>
  <c r="AK222" i="9"/>
  <c r="AL222" i="9"/>
  <c r="AM222" i="9"/>
  <c r="AN222" i="9"/>
  <c r="AO222" i="9"/>
  <c r="AI223" i="9"/>
  <c r="AJ223" i="9"/>
  <c r="AK223" i="9"/>
  <c r="AL223" i="9"/>
  <c r="AM223" i="9"/>
  <c r="AN223" i="9"/>
  <c r="AO223" i="9"/>
  <c r="AI224" i="9"/>
  <c r="AJ224" i="9"/>
  <c r="AK224" i="9"/>
  <c r="AL224" i="9"/>
  <c r="AM224" i="9"/>
  <c r="AN224" i="9"/>
  <c r="AO224" i="9"/>
  <c r="AI225" i="9"/>
  <c r="AJ225" i="9"/>
  <c r="AK225" i="9"/>
  <c r="AL225" i="9"/>
  <c r="AM225" i="9"/>
  <c r="AN225" i="9"/>
  <c r="AO225" i="9"/>
  <c r="AI226" i="9"/>
  <c r="AJ226" i="9"/>
  <c r="AK226" i="9"/>
  <c r="AL226" i="9"/>
  <c r="AM226" i="9"/>
  <c r="AN226" i="9"/>
  <c r="AO226" i="9"/>
  <c r="AI227" i="9"/>
  <c r="AJ227" i="9"/>
  <c r="AK227" i="9"/>
  <c r="AL227" i="9"/>
  <c r="AM227" i="9"/>
  <c r="AN227" i="9"/>
  <c r="AO227" i="9"/>
  <c r="AI228" i="9"/>
  <c r="AJ228" i="9"/>
  <c r="AK228" i="9"/>
  <c r="AL228" i="9"/>
  <c r="AM228" i="9"/>
  <c r="AN228" i="9"/>
  <c r="AO228" i="9"/>
  <c r="AI229" i="9"/>
  <c r="AJ229" i="9"/>
  <c r="AK229" i="9"/>
  <c r="AL229" i="9"/>
  <c r="AM229" i="9"/>
  <c r="AN229" i="9"/>
  <c r="AO229" i="9"/>
  <c r="AI230" i="9"/>
  <c r="AJ230" i="9"/>
  <c r="AK230" i="9"/>
  <c r="AL230" i="9"/>
  <c r="AM230" i="9"/>
  <c r="AN230" i="9"/>
  <c r="AO230" i="9"/>
  <c r="AI231" i="9"/>
  <c r="AJ231" i="9"/>
  <c r="AK231" i="9"/>
  <c r="AL231" i="9"/>
  <c r="AM231" i="9"/>
  <c r="AN231" i="9"/>
  <c r="AO231" i="9"/>
  <c r="AI232" i="9"/>
  <c r="AJ232" i="9"/>
  <c r="AK232" i="9"/>
  <c r="AL232" i="9"/>
  <c r="AM232" i="9"/>
  <c r="AN232" i="9"/>
  <c r="AO232" i="9"/>
  <c r="AI233" i="9"/>
  <c r="AJ233" i="9"/>
  <c r="AK233" i="9"/>
  <c r="AL233" i="9"/>
  <c r="AM233" i="9"/>
  <c r="AN233" i="9"/>
  <c r="AO233" i="9"/>
  <c r="AI234" i="9"/>
  <c r="AJ234" i="9"/>
  <c r="AK234" i="9"/>
  <c r="AL234" i="9"/>
  <c r="AM234" i="9"/>
  <c r="AN234" i="9"/>
  <c r="AO234" i="9"/>
  <c r="AI235" i="9"/>
  <c r="AJ235" i="9"/>
  <c r="AK235" i="9"/>
  <c r="AL235" i="9"/>
  <c r="AM235" i="9"/>
  <c r="AN235" i="9"/>
  <c r="AO235" i="9"/>
  <c r="AI236" i="9"/>
  <c r="AJ236" i="9"/>
  <c r="AK236" i="9"/>
  <c r="AL236" i="9"/>
  <c r="AM236" i="9"/>
  <c r="AN236" i="9"/>
  <c r="AO236" i="9"/>
  <c r="AI237" i="9"/>
  <c r="AJ237" i="9"/>
  <c r="AK237" i="9"/>
  <c r="AL237" i="9"/>
  <c r="AM237" i="9"/>
  <c r="AN237" i="9"/>
  <c r="AO237" i="9"/>
  <c r="AI238" i="9"/>
  <c r="AJ238" i="9"/>
  <c r="AK238" i="9"/>
  <c r="AL238" i="9"/>
  <c r="AM238" i="9"/>
  <c r="AN238" i="9"/>
  <c r="AO238" i="9"/>
  <c r="AI239" i="9"/>
  <c r="AJ239" i="9"/>
  <c r="AK239" i="9"/>
  <c r="AL239" i="9"/>
  <c r="AM239" i="9"/>
  <c r="AN239" i="9"/>
  <c r="AO239" i="9"/>
  <c r="AI240" i="9"/>
  <c r="AJ240" i="9"/>
  <c r="AK240" i="9"/>
  <c r="AL240" i="9"/>
  <c r="AM240" i="9"/>
  <c r="AN240" i="9"/>
  <c r="AO240" i="9"/>
  <c r="AI241" i="9"/>
  <c r="AJ241" i="9"/>
  <c r="AK241" i="9"/>
  <c r="AL241" i="9"/>
  <c r="AM241" i="9"/>
  <c r="AN241" i="9"/>
  <c r="AO241" i="9"/>
  <c r="AI242" i="9"/>
  <c r="AJ242" i="9"/>
  <c r="AK242" i="9"/>
  <c r="AL242" i="9"/>
  <c r="AM242" i="9"/>
  <c r="AN242" i="9"/>
  <c r="AO242" i="9"/>
  <c r="AI243" i="9"/>
  <c r="AJ243" i="9"/>
  <c r="AK243" i="9"/>
  <c r="AL243" i="9"/>
  <c r="AM243" i="9"/>
  <c r="AN243" i="9"/>
  <c r="AO243" i="9"/>
  <c r="AI244" i="9"/>
  <c r="AJ244" i="9"/>
  <c r="AK244" i="9"/>
  <c r="AL244" i="9"/>
  <c r="AM244" i="9"/>
  <c r="AN244" i="9"/>
  <c r="AO244" i="9"/>
  <c r="AI245" i="9"/>
  <c r="AJ245" i="9"/>
  <c r="AK245" i="9"/>
  <c r="AL245" i="9"/>
  <c r="AM245" i="9"/>
  <c r="AN245" i="9"/>
  <c r="AO245" i="9"/>
  <c r="AI246" i="9"/>
  <c r="AJ246" i="9"/>
  <c r="AK246" i="9"/>
  <c r="AL246" i="9"/>
  <c r="AM246" i="9"/>
  <c r="AN246" i="9"/>
  <c r="AO246" i="9"/>
  <c r="AI247" i="9"/>
  <c r="AJ247" i="9"/>
  <c r="AK247" i="9"/>
  <c r="AL247" i="9"/>
  <c r="AM247" i="9"/>
  <c r="AN247" i="9"/>
  <c r="AO247" i="9"/>
  <c r="AI248" i="9"/>
  <c r="AJ248" i="9"/>
  <c r="AK248" i="9"/>
  <c r="AL248" i="9"/>
  <c r="AM248" i="9"/>
  <c r="AN248" i="9"/>
  <c r="AO248" i="9"/>
  <c r="AI249" i="9"/>
  <c r="AJ249" i="9"/>
  <c r="AK249" i="9"/>
  <c r="AL249" i="9"/>
  <c r="AM249" i="9"/>
  <c r="AN249" i="9"/>
  <c r="AO249" i="9"/>
  <c r="AI250" i="9"/>
  <c r="AJ250" i="9"/>
  <c r="AK250" i="9"/>
  <c r="AL250" i="9"/>
  <c r="AM250" i="9"/>
  <c r="AN250" i="9"/>
  <c r="AO250" i="9"/>
  <c r="AI251" i="9"/>
  <c r="AJ251" i="9"/>
  <c r="AK251" i="9"/>
  <c r="AL251" i="9"/>
  <c r="AM251" i="9"/>
  <c r="AN251" i="9"/>
  <c r="AO251" i="9"/>
  <c r="AI252" i="9"/>
  <c r="AJ252" i="9"/>
  <c r="AK252" i="9"/>
  <c r="AL252" i="9"/>
  <c r="AM252" i="9"/>
  <c r="AN252" i="9"/>
  <c r="AO252" i="9"/>
  <c r="AI253" i="9"/>
  <c r="AJ253" i="9"/>
  <c r="AK253" i="9"/>
  <c r="AL253" i="9"/>
  <c r="AM253" i="9"/>
  <c r="AN253" i="9"/>
  <c r="AO253" i="9"/>
  <c r="AI254" i="9"/>
  <c r="AJ254" i="9"/>
  <c r="AK254" i="9"/>
  <c r="AL254" i="9"/>
  <c r="AM254" i="9"/>
  <c r="AN254" i="9"/>
  <c r="AO254" i="9"/>
  <c r="AI255" i="9"/>
  <c r="AJ255" i="9"/>
  <c r="AK255" i="9"/>
  <c r="AL255" i="9"/>
  <c r="AM255" i="9"/>
  <c r="AN255" i="9"/>
  <c r="AO255" i="9"/>
  <c r="AI256" i="9"/>
  <c r="AJ256" i="9"/>
  <c r="AK256" i="9"/>
  <c r="AL256" i="9"/>
  <c r="AM256" i="9"/>
  <c r="AN256" i="9"/>
  <c r="AO256" i="9"/>
  <c r="AI257" i="9"/>
  <c r="AJ257" i="9"/>
  <c r="AK257" i="9"/>
  <c r="AL257" i="9"/>
  <c r="AM257" i="9"/>
  <c r="AN257" i="9"/>
  <c r="AO257" i="9"/>
  <c r="AI258" i="9"/>
  <c r="AJ258" i="9"/>
  <c r="AK258" i="9"/>
  <c r="AL258" i="9"/>
  <c r="AM258" i="9"/>
  <c r="AN258" i="9"/>
  <c r="AO258" i="9"/>
  <c r="AI259" i="9"/>
  <c r="AJ259" i="9"/>
  <c r="AK259" i="9"/>
  <c r="AL259" i="9"/>
  <c r="AM259" i="9"/>
  <c r="AN259" i="9"/>
  <c r="AO259" i="9"/>
  <c r="AI260" i="9"/>
  <c r="AJ260" i="9"/>
  <c r="AK260" i="9"/>
  <c r="AL260" i="9"/>
  <c r="AM260" i="9"/>
  <c r="AN260" i="9"/>
  <c r="AO260" i="9"/>
  <c r="AI261" i="9"/>
  <c r="AJ261" i="9"/>
  <c r="AK261" i="9"/>
  <c r="AL261" i="9"/>
  <c r="AM261" i="9"/>
  <c r="AN261" i="9"/>
  <c r="AO261" i="9"/>
  <c r="AI262" i="9"/>
  <c r="AJ262" i="9"/>
  <c r="AK262" i="9"/>
  <c r="AL262" i="9"/>
  <c r="AM262" i="9"/>
  <c r="AN262" i="9"/>
  <c r="AO262" i="9"/>
  <c r="AI263" i="9"/>
  <c r="AJ263" i="9"/>
  <c r="AK263" i="9"/>
  <c r="AL263" i="9"/>
  <c r="AM263" i="9"/>
  <c r="AN263" i="9"/>
  <c r="AO263" i="9"/>
  <c r="AI264" i="9"/>
  <c r="AJ264" i="9"/>
  <c r="AK264" i="9"/>
  <c r="AL264" i="9"/>
  <c r="AM264" i="9"/>
  <c r="AN264" i="9"/>
  <c r="AO264" i="9"/>
  <c r="AI265" i="9"/>
  <c r="AJ265" i="9"/>
  <c r="AK265" i="9"/>
  <c r="AL265" i="9"/>
  <c r="AM265" i="9"/>
  <c r="AN265" i="9"/>
  <c r="AO265" i="9"/>
  <c r="AI266" i="9"/>
  <c r="AJ266" i="9"/>
  <c r="AK266" i="9"/>
  <c r="AL266" i="9"/>
  <c r="AM266" i="9"/>
  <c r="AN266" i="9"/>
  <c r="AO266" i="9"/>
  <c r="AI267" i="9"/>
  <c r="AJ267" i="9"/>
  <c r="AK267" i="9"/>
  <c r="AL267" i="9"/>
  <c r="AM267" i="9"/>
  <c r="AN267" i="9"/>
  <c r="AO267" i="9"/>
  <c r="AI268" i="9"/>
  <c r="AJ268" i="9"/>
  <c r="AK268" i="9"/>
  <c r="AL268" i="9"/>
  <c r="AM268" i="9"/>
  <c r="AN268" i="9"/>
  <c r="AO268" i="9"/>
  <c r="AI269" i="9"/>
  <c r="AJ269" i="9"/>
  <c r="AK269" i="9"/>
  <c r="AL269" i="9"/>
  <c r="AM269" i="9"/>
  <c r="AN269" i="9"/>
  <c r="AO269" i="9"/>
  <c r="AI270" i="9"/>
  <c r="AJ270" i="9"/>
  <c r="AK270" i="9"/>
  <c r="AL270" i="9"/>
  <c r="AM270" i="9"/>
  <c r="AN270" i="9"/>
  <c r="AO270" i="9"/>
  <c r="AI271" i="9"/>
  <c r="AJ271" i="9"/>
  <c r="AK271" i="9"/>
  <c r="AL271" i="9"/>
  <c r="AM271" i="9"/>
  <c r="AN271" i="9"/>
  <c r="AO271" i="9"/>
  <c r="AI272" i="9"/>
  <c r="AJ272" i="9"/>
  <c r="AK272" i="9"/>
  <c r="AL272" i="9"/>
  <c r="AM272" i="9"/>
  <c r="AN272" i="9"/>
  <c r="AO272" i="9"/>
  <c r="AI273" i="9"/>
  <c r="AJ273" i="9"/>
  <c r="AK273" i="9"/>
  <c r="AL273" i="9"/>
  <c r="AM273" i="9"/>
  <c r="AN273" i="9"/>
  <c r="AO273" i="9"/>
  <c r="AI274" i="9"/>
  <c r="AJ274" i="9"/>
  <c r="AK274" i="9"/>
  <c r="AL274" i="9"/>
  <c r="AM274" i="9"/>
  <c r="AN274" i="9"/>
  <c r="AO274" i="9"/>
  <c r="AI275" i="9"/>
  <c r="AJ275" i="9"/>
  <c r="AK275" i="9"/>
  <c r="AL275" i="9"/>
  <c r="AM275" i="9"/>
  <c r="AN275" i="9"/>
  <c r="AO275" i="9"/>
  <c r="AI276" i="9"/>
  <c r="AJ276" i="9"/>
  <c r="AK276" i="9"/>
  <c r="AL276" i="9"/>
  <c r="AM276" i="9"/>
  <c r="AN276" i="9"/>
  <c r="AO276" i="9"/>
  <c r="AI277" i="9"/>
  <c r="AJ277" i="9"/>
  <c r="AK277" i="9"/>
  <c r="AL277" i="9"/>
  <c r="AM277" i="9"/>
  <c r="AN277" i="9"/>
  <c r="AO277" i="9"/>
  <c r="AI278" i="9"/>
  <c r="AJ278" i="9"/>
  <c r="AK278" i="9"/>
  <c r="AL278" i="9"/>
  <c r="AM278" i="9"/>
  <c r="AN278" i="9"/>
  <c r="AO278" i="9"/>
  <c r="AI279" i="9"/>
  <c r="AJ279" i="9"/>
  <c r="AK279" i="9"/>
  <c r="AL279" i="9"/>
  <c r="AM279" i="9"/>
  <c r="AN279" i="9"/>
  <c r="AO279" i="9"/>
  <c r="AI280" i="9"/>
  <c r="AJ280" i="9"/>
  <c r="AK280" i="9"/>
  <c r="AL280" i="9"/>
  <c r="AM280" i="9"/>
  <c r="AN280" i="9"/>
  <c r="AO280" i="9"/>
  <c r="AI281" i="9"/>
  <c r="AJ281" i="9"/>
  <c r="AK281" i="9"/>
  <c r="AL281" i="9"/>
  <c r="AM281" i="9"/>
  <c r="AN281" i="9"/>
  <c r="AO281" i="9"/>
  <c r="AI282" i="9"/>
  <c r="AJ282" i="9"/>
  <c r="AK282" i="9"/>
  <c r="AL282" i="9"/>
  <c r="AM282" i="9"/>
  <c r="AN282" i="9"/>
  <c r="AO282" i="9"/>
  <c r="AI283" i="9"/>
  <c r="AJ283" i="9"/>
  <c r="AK283" i="9"/>
  <c r="AL283" i="9"/>
  <c r="AM283" i="9"/>
  <c r="AN283" i="9"/>
  <c r="AO283" i="9"/>
  <c r="AI284" i="9"/>
  <c r="AJ284" i="9"/>
  <c r="AK284" i="9"/>
  <c r="AL284" i="9"/>
  <c r="AM284" i="9"/>
  <c r="AN284" i="9"/>
  <c r="AO284" i="9"/>
  <c r="AI285" i="9"/>
  <c r="AJ285" i="9"/>
  <c r="AK285" i="9"/>
  <c r="AL285" i="9"/>
  <c r="AM285" i="9"/>
  <c r="AN285" i="9"/>
  <c r="AO285" i="9"/>
  <c r="AI286" i="9"/>
  <c r="AJ286" i="9"/>
  <c r="AK286" i="9"/>
  <c r="AL286" i="9"/>
  <c r="AM286" i="9"/>
  <c r="AN286" i="9"/>
  <c r="AO286" i="9"/>
  <c r="AI287" i="9"/>
  <c r="AJ287" i="9"/>
  <c r="AK287" i="9"/>
  <c r="AL287" i="9"/>
  <c r="AM287" i="9"/>
  <c r="AN287" i="9"/>
  <c r="AO287" i="9"/>
  <c r="AI288" i="9"/>
  <c r="AJ288" i="9"/>
  <c r="AK288" i="9"/>
  <c r="AL288" i="9"/>
  <c r="AM288" i="9"/>
  <c r="AN288" i="9"/>
  <c r="AO288" i="9"/>
  <c r="AI289" i="9"/>
  <c r="AJ289" i="9"/>
  <c r="AK289" i="9"/>
  <c r="AL289" i="9"/>
  <c r="AM289" i="9"/>
  <c r="AN289" i="9"/>
  <c r="AO289" i="9"/>
  <c r="AI290" i="9"/>
  <c r="AJ290" i="9"/>
  <c r="AK290" i="9"/>
  <c r="AL290" i="9"/>
  <c r="AM290" i="9"/>
  <c r="AN290" i="9"/>
  <c r="AO290" i="9"/>
  <c r="AI291" i="9"/>
  <c r="AJ291" i="9"/>
  <c r="AK291" i="9"/>
  <c r="AL291" i="9"/>
  <c r="AM291" i="9"/>
  <c r="AN291" i="9"/>
  <c r="AO291" i="9"/>
  <c r="AI292" i="9"/>
  <c r="AJ292" i="9"/>
  <c r="AK292" i="9"/>
  <c r="AL292" i="9"/>
  <c r="AM292" i="9"/>
  <c r="AN292" i="9"/>
  <c r="AO292" i="9"/>
  <c r="AI293" i="9"/>
  <c r="AJ293" i="9"/>
  <c r="AK293" i="9"/>
  <c r="AL293" i="9"/>
  <c r="AM293" i="9"/>
  <c r="AN293" i="9"/>
  <c r="AO293" i="9"/>
  <c r="AI294" i="9"/>
  <c r="AJ294" i="9"/>
  <c r="AK294" i="9"/>
  <c r="AL294" i="9"/>
  <c r="AM294" i="9"/>
  <c r="AN294" i="9"/>
  <c r="AO294" i="9"/>
  <c r="AI295" i="9"/>
  <c r="AJ295" i="9"/>
  <c r="AK295" i="9"/>
  <c r="AL295" i="9"/>
  <c r="AM295" i="9"/>
  <c r="AN295" i="9"/>
  <c r="AO295" i="9"/>
  <c r="AI296" i="9"/>
  <c r="AJ296" i="9"/>
  <c r="AK296" i="9"/>
  <c r="AL296" i="9"/>
  <c r="AM296" i="9"/>
  <c r="AN296" i="9"/>
  <c r="AO296" i="9"/>
  <c r="AI297" i="9"/>
  <c r="AJ297" i="9"/>
  <c r="AK297" i="9"/>
  <c r="AL297" i="9"/>
  <c r="AM297" i="9"/>
  <c r="AN297" i="9"/>
  <c r="AO297" i="9"/>
  <c r="AI298" i="9"/>
  <c r="AJ298" i="9"/>
  <c r="AK298" i="9"/>
  <c r="AL298" i="9"/>
  <c r="AM298" i="9"/>
  <c r="AN298" i="9"/>
  <c r="AO298" i="9"/>
  <c r="AI299" i="9"/>
  <c r="AJ299" i="9"/>
  <c r="AK299" i="9"/>
  <c r="AL299" i="9"/>
  <c r="AM299" i="9"/>
  <c r="AN299" i="9"/>
  <c r="AO299" i="9"/>
  <c r="AI300" i="9"/>
  <c r="AJ300" i="9"/>
  <c r="AK300" i="9"/>
  <c r="AL300" i="9"/>
  <c r="AM300" i="9"/>
  <c r="AN300" i="9"/>
  <c r="AO300" i="9"/>
  <c r="AI301" i="9"/>
  <c r="AJ301" i="9"/>
  <c r="AK301" i="9"/>
  <c r="AL301" i="9"/>
  <c r="AM301" i="9"/>
  <c r="AN301" i="9"/>
  <c r="AO301" i="9"/>
  <c r="AI302" i="9"/>
  <c r="AJ302" i="9"/>
  <c r="AK302" i="9"/>
  <c r="AL302" i="9"/>
  <c r="AM302" i="9"/>
  <c r="AN302" i="9"/>
  <c r="AO302" i="9"/>
  <c r="AI303" i="9"/>
  <c r="AJ303" i="9"/>
  <c r="AK303" i="9"/>
  <c r="AL303" i="9"/>
  <c r="AM303" i="9"/>
  <c r="AN303" i="9"/>
  <c r="AO303" i="9"/>
  <c r="AI304" i="9"/>
  <c r="AJ304" i="9"/>
  <c r="AK304" i="9"/>
  <c r="AL304" i="9"/>
  <c r="AM304" i="9"/>
  <c r="AN304" i="9"/>
  <c r="AO304" i="9"/>
  <c r="AI305" i="9"/>
  <c r="AJ305" i="9"/>
  <c r="AK305" i="9"/>
  <c r="AL305" i="9"/>
  <c r="AM305" i="9"/>
  <c r="AN305" i="9"/>
  <c r="AO305" i="9"/>
  <c r="AI306" i="9"/>
  <c r="AJ306" i="9"/>
  <c r="AK306" i="9"/>
  <c r="AL306" i="9"/>
  <c r="AM306" i="9"/>
  <c r="AN306" i="9"/>
  <c r="AO306" i="9"/>
  <c r="AI307" i="9"/>
  <c r="AJ307" i="9"/>
  <c r="AK307" i="9"/>
  <c r="AL307" i="9"/>
  <c r="AM307" i="9"/>
  <c r="AN307" i="9"/>
  <c r="AO307" i="9"/>
  <c r="AI308" i="9"/>
  <c r="AJ308" i="9"/>
  <c r="AK308" i="9"/>
  <c r="AL308" i="9"/>
  <c r="AM308" i="9"/>
  <c r="AN308" i="9"/>
  <c r="AO308" i="9"/>
  <c r="AI309" i="9"/>
  <c r="AJ309" i="9"/>
  <c r="AK309" i="9"/>
  <c r="AL309" i="9"/>
  <c r="AM309" i="9"/>
  <c r="AN309" i="9"/>
  <c r="AO309" i="9"/>
  <c r="AI310" i="9"/>
  <c r="AJ310" i="9"/>
  <c r="AK310" i="9"/>
  <c r="AL310" i="9"/>
  <c r="AM310" i="9"/>
  <c r="AN310" i="9"/>
  <c r="AO310" i="9"/>
  <c r="AI311" i="9"/>
  <c r="AJ311" i="9"/>
  <c r="AK311" i="9"/>
  <c r="AL311" i="9"/>
  <c r="AM311" i="9"/>
  <c r="AN311" i="9"/>
  <c r="AO311" i="9"/>
  <c r="AI312" i="9"/>
  <c r="AJ312" i="9"/>
  <c r="AK312" i="9"/>
  <c r="AL312" i="9"/>
  <c r="AM312" i="9"/>
  <c r="AN312" i="9"/>
  <c r="AO312" i="9"/>
  <c r="AI313" i="9"/>
  <c r="AJ313" i="9"/>
  <c r="AK313" i="9"/>
  <c r="AL313" i="9"/>
  <c r="AM313" i="9"/>
  <c r="AN313" i="9"/>
  <c r="AO313" i="9"/>
  <c r="AI314" i="9"/>
  <c r="AJ314" i="9"/>
  <c r="AK314" i="9"/>
  <c r="AL314" i="9"/>
  <c r="AM314" i="9"/>
  <c r="AN314" i="9"/>
  <c r="AO314" i="9"/>
  <c r="AI315" i="9"/>
  <c r="AJ315" i="9"/>
  <c r="AK315" i="9"/>
  <c r="AL315" i="9"/>
  <c r="AM315" i="9"/>
  <c r="AN315" i="9"/>
  <c r="AO315" i="9"/>
  <c r="AI316" i="9"/>
  <c r="AJ316" i="9"/>
  <c r="AK316" i="9"/>
  <c r="AL316" i="9"/>
  <c r="AM316" i="9"/>
  <c r="AN316" i="9"/>
  <c r="AO316" i="9"/>
  <c r="AI317" i="9"/>
  <c r="AJ317" i="9"/>
  <c r="AK317" i="9"/>
  <c r="AL317" i="9"/>
  <c r="AM317" i="9"/>
  <c r="AN317" i="9"/>
  <c r="AO317" i="9"/>
  <c r="AI318" i="9"/>
  <c r="AJ318" i="9"/>
  <c r="AK318" i="9"/>
  <c r="AL318" i="9"/>
  <c r="AM318" i="9"/>
  <c r="AN318" i="9"/>
  <c r="AO318" i="9"/>
  <c r="AI319" i="9"/>
  <c r="AJ319" i="9"/>
  <c r="AK319" i="9"/>
  <c r="AL319" i="9"/>
  <c r="AM319" i="9"/>
  <c r="AN319" i="9"/>
  <c r="AO319" i="9"/>
  <c r="AI320" i="9"/>
  <c r="AJ320" i="9"/>
  <c r="AK320" i="9"/>
  <c r="AL320" i="9"/>
  <c r="AM320" i="9"/>
  <c r="AN320" i="9"/>
  <c r="AO320" i="9"/>
  <c r="AI321" i="9"/>
  <c r="AJ321" i="9"/>
  <c r="AK321" i="9"/>
  <c r="AL321" i="9"/>
  <c r="AM321" i="9"/>
  <c r="AN321" i="9"/>
  <c r="AO321" i="9"/>
  <c r="AI322" i="9"/>
  <c r="AJ322" i="9"/>
  <c r="AK322" i="9"/>
  <c r="AL322" i="9"/>
  <c r="AM322" i="9"/>
  <c r="AN322" i="9"/>
  <c r="AO322" i="9"/>
  <c r="AI323" i="9"/>
  <c r="AJ323" i="9"/>
  <c r="AK323" i="9"/>
  <c r="AL323" i="9"/>
  <c r="AM323" i="9"/>
  <c r="AN323" i="9"/>
  <c r="AO323" i="9"/>
  <c r="AI324" i="9"/>
  <c r="AJ324" i="9"/>
  <c r="AK324" i="9"/>
  <c r="AL324" i="9"/>
  <c r="AM324" i="9"/>
  <c r="AN324" i="9"/>
  <c r="AO324" i="9"/>
  <c r="AI325" i="9"/>
  <c r="AJ325" i="9"/>
  <c r="AK325" i="9"/>
  <c r="AL325" i="9"/>
  <c r="AM325" i="9"/>
  <c r="AN325" i="9"/>
  <c r="AO325" i="9"/>
  <c r="AI326" i="9"/>
  <c r="AJ326" i="9"/>
  <c r="AK326" i="9"/>
  <c r="AL326" i="9"/>
  <c r="AM326" i="9"/>
  <c r="AN326" i="9"/>
  <c r="AO326" i="9"/>
  <c r="AI327" i="9"/>
  <c r="AJ327" i="9"/>
  <c r="AK327" i="9"/>
  <c r="AL327" i="9"/>
  <c r="AM327" i="9"/>
  <c r="AN327" i="9"/>
  <c r="AO327" i="9"/>
  <c r="AI328" i="9"/>
  <c r="AJ328" i="9"/>
  <c r="AK328" i="9"/>
  <c r="AL328" i="9"/>
  <c r="AM328" i="9"/>
  <c r="AN328" i="9"/>
  <c r="AO328" i="9"/>
  <c r="AI329" i="9"/>
  <c r="AJ329" i="9"/>
  <c r="AK329" i="9"/>
  <c r="AL329" i="9"/>
  <c r="AM329" i="9"/>
  <c r="AN329" i="9"/>
  <c r="AO329" i="9"/>
  <c r="AI330" i="9"/>
  <c r="AJ330" i="9"/>
  <c r="AK330" i="9"/>
  <c r="AL330" i="9"/>
  <c r="AM330" i="9"/>
  <c r="AN330" i="9"/>
  <c r="AO330" i="9"/>
  <c r="AI331" i="9"/>
  <c r="AJ331" i="9"/>
  <c r="AK331" i="9"/>
  <c r="AL331" i="9"/>
  <c r="AM331" i="9"/>
  <c r="AN331" i="9"/>
  <c r="AO331" i="9"/>
  <c r="AI332" i="9"/>
  <c r="AJ332" i="9"/>
  <c r="AK332" i="9"/>
  <c r="AL332" i="9"/>
  <c r="AM332" i="9"/>
  <c r="AN332" i="9"/>
  <c r="AO332" i="9"/>
  <c r="AI333" i="9"/>
  <c r="AJ333" i="9"/>
  <c r="AK333" i="9"/>
  <c r="AL333" i="9"/>
  <c r="AM333" i="9"/>
  <c r="AN333" i="9"/>
  <c r="AO333" i="9"/>
  <c r="AI334" i="9"/>
  <c r="AJ334" i="9"/>
  <c r="AK334" i="9"/>
  <c r="AL334" i="9"/>
  <c r="AM334" i="9"/>
  <c r="AN334" i="9"/>
  <c r="AO334" i="9"/>
  <c r="AI335" i="9"/>
  <c r="AJ335" i="9"/>
  <c r="AK335" i="9"/>
  <c r="AL335" i="9"/>
  <c r="AM335" i="9"/>
  <c r="AN335" i="9"/>
  <c r="AO335" i="9"/>
  <c r="AI336" i="9"/>
  <c r="AJ336" i="9"/>
  <c r="AK336" i="9"/>
  <c r="AL336" i="9"/>
  <c r="AM336" i="9"/>
  <c r="AN336" i="9"/>
  <c r="AO336" i="9"/>
  <c r="AI337" i="9"/>
  <c r="AJ337" i="9"/>
  <c r="AK337" i="9"/>
  <c r="AL337" i="9"/>
  <c r="AM337" i="9"/>
  <c r="AN337" i="9"/>
  <c r="AO337" i="9"/>
  <c r="AI338" i="9"/>
  <c r="AJ338" i="9"/>
  <c r="AK338" i="9"/>
  <c r="AL338" i="9"/>
  <c r="AM338" i="9"/>
  <c r="AN338" i="9"/>
  <c r="AO338" i="9"/>
  <c r="AI339" i="9"/>
  <c r="AJ339" i="9"/>
  <c r="AK339" i="9"/>
  <c r="AL339" i="9"/>
  <c r="AM339" i="9"/>
  <c r="AN339" i="9"/>
  <c r="AO339" i="9"/>
  <c r="AI340" i="9"/>
  <c r="AJ340" i="9"/>
  <c r="AK340" i="9"/>
  <c r="AL340" i="9"/>
  <c r="AM340" i="9"/>
  <c r="AN340" i="9"/>
  <c r="AO340" i="9"/>
  <c r="AI341" i="9"/>
  <c r="AJ341" i="9"/>
  <c r="AK341" i="9"/>
  <c r="AL341" i="9"/>
  <c r="AM341" i="9"/>
  <c r="AN341" i="9"/>
  <c r="AO341" i="9"/>
  <c r="AI342" i="9"/>
  <c r="AJ342" i="9"/>
  <c r="AK342" i="9"/>
  <c r="AL342" i="9"/>
  <c r="AM342" i="9"/>
  <c r="AN342" i="9"/>
  <c r="AO342" i="9"/>
  <c r="AI343" i="9"/>
  <c r="AJ343" i="9"/>
  <c r="AK343" i="9"/>
  <c r="AL343" i="9"/>
  <c r="AM343" i="9"/>
  <c r="AN343" i="9"/>
  <c r="AO343" i="9"/>
  <c r="AI344" i="9"/>
  <c r="AJ344" i="9"/>
  <c r="AK344" i="9"/>
  <c r="AL344" i="9"/>
  <c r="AM344" i="9"/>
  <c r="AN344" i="9"/>
  <c r="AO344" i="9"/>
  <c r="AI345" i="9"/>
  <c r="AJ345" i="9"/>
  <c r="AK345" i="9"/>
  <c r="AL345" i="9"/>
  <c r="AM345" i="9"/>
  <c r="AN345" i="9"/>
  <c r="AO345" i="9"/>
  <c r="AI346" i="9"/>
  <c r="AJ346" i="9"/>
  <c r="AK346" i="9"/>
  <c r="AL346" i="9"/>
  <c r="AM346" i="9"/>
  <c r="AN346" i="9"/>
  <c r="AO346" i="9"/>
  <c r="AI347" i="9"/>
  <c r="AJ347" i="9"/>
  <c r="AK347" i="9"/>
  <c r="AL347" i="9"/>
  <c r="AM347" i="9"/>
  <c r="AN347" i="9"/>
  <c r="AO347" i="9"/>
  <c r="AI348" i="9"/>
  <c r="AJ348" i="9"/>
  <c r="AK348" i="9"/>
  <c r="AL348" i="9"/>
  <c r="AM348" i="9"/>
  <c r="AN348" i="9"/>
  <c r="AO348" i="9"/>
  <c r="AI349" i="9"/>
  <c r="AJ349" i="9"/>
  <c r="AK349" i="9"/>
  <c r="AL349" i="9"/>
  <c r="AM349" i="9"/>
  <c r="AN349" i="9"/>
  <c r="AO349" i="9"/>
  <c r="AI350" i="9"/>
  <c r="AJ350" i="9"/>
  <c r="AK350" i="9"/>
  <c r="AL350" i="9"/>
  <c r="AM350" i="9"/>
  <c r="AN350" i="9"/>
  <c r="AO350" i="9"/>
  <c r="AI351" i="9"/>
  <c r="AJ351" i="9"/>
  <c r="AK351" i="9"/>
  <c r="AL351" i="9"/>
  <c r="AM351" i="9"/>
  <c r="AN351" i="9"/>
  <c r="AO351" i="9"/>
  <c r="AI352" i="9"/>
  <c r="AJ352" i="9"/>
  <c r="AK352" i="9"/>
  <c r="AL352" i="9"/>
  <c r="AM352" i="9"/>
  <c r="AN352" i="9"/>
  <c r="AO352" i="9"/>
  <c r="AI353" i="9"/>
  <c r="AJ353" i="9"/>
  <c r="AK353" i="9"/>
  <c r="AL353" i="9"/>
  <c r="AM353" i="9"/>
  <c r="AN353" i="9"/>
  <c r="AO353" i="9"/>
  <c r="AI354" i="9"/>
  <c r="AJ354" i="9"/>
  <c r="AK354" i="9"/>
  <c r="AL354" i="9"/>
  <c r="AM354" i="9"/>
  <c r="AN354" i="9"/>
  <c r="AO354" i="9"/>
  <c r="AI355" i="9"/>
  <c r="AJ355" i="9"/>
  <c r="AK355" i="9"/>
  <c r="AL355" i="9"/>
  <c r="AM355" i="9"/>
  <c r="AN355" i="9"/>
  <c r="AO355" i="9"/>
  <c r="AI356" i="9"/>
  <c r="AJ356" i="9"/>
  <c r="AK356" i="9"/>
  <c r="AL356" i="9"/>
  <c r="AM356" i="9"/>
  <c r="AN356" i="9"/>
  <c r="AO356" i="9"/>
  <c r="AI357" i="9"/>
  <c r="AJ357" i="9"/>
  <c r="AK357" i="9"/>
  <c r="AL357" i="9"/>
  <c r="AM357" i="9"/>
  <c r="AN357" i="9"/>
  <c r="AO357" i="9"/>
  <c r="AI358" i="9"/>
  <c r="AJ358" i="9"/>
  <c r="AK358" i="9"/>
  <c r="AL358" i="9"/>
  <c r="AM358" i="9"/>
  <c r="AN358" i="9"/>
  <c r="AO358" i="9"/>
  <c r="AI359" i="9"/>
  <c r="AJ359" i="9"/>
  <c r="AK359" i="9"/>
  <c r="AL359" i="9"/>
  <c r="AM359" i="9"/>
  <c r="AN359" i="9"/>
  <c r="AO359" i="9"/>
  <c r="AI360" i="9"/>
  <c r="AJ360" i="9"/>
  <c r="AK360" i="9"/>
  <c r="AL360" i="9"/>
  <c r="AM360" i="9"/>
  <c r="AN360" i="9"/>
  <c r="AO360" i="9"/>
  <c r="AI361" i="9"/>
  <c r="AJ361" i="9"/>
  <c r="AK361" i="9"/>
  <c r="AL361" i="9"/>
  <c r="AM361" i="9"/>
  <c r="AN361" i="9"/>
  <c r="AO361" i="9"/>
  <c r="AI362" i="9"/>
  <c r="AJ362" i="9"/>
  <c r="AK362" i="9"/>
  <c r="AL362" i="9"/>
  <c r="AM362" i="9"/>
  <c r="AN362" i="9"/>
  <c r="AO362" i="9"/>
  <c r="AI363" i="9"/>
  <c r="AJ363" i="9"/>
  <c r="AK363" i="9"/>
  <c r="AL363" i="9"/>
  <c r="AM363" i="9"/>
  <c r="AN363" i="9"/>
  <c r="AO363" i="9"/>
  <c r="AI364" i="9"/>
  <c r="AJ364" i="9"/>
  <c r="AK364" i="9"/>
  <c r="AL364" i="9"/>
  <c r="AM364" i="9"/>
  <c r="AN364" i="9"/>
  <c r="AO364" i="9"/>
  <c r="AI365" i="9"/>
  <c r="AJ365" i="9"/>
  <c r="AK365" i="9"/>
  <c r="AL365" i="9"/>
  <c r="AM365" i="9"/>
  <c r="AN365" i="9"/>
  <c r="AO365" i="9"/>
  <c r="AI366" i="9"/>
  <c r="AJ366" i="9"/>
  <c r="AK366" i="9"/>
  <c r="AL366" i="9"/>
  <c r="AM366" i="9"/>
  <c r="AN366" i="9"/>
  <c r="AO366" i="9"/>
  <c r="AI367" i="9"/>
  <c r="AJ367" i="9"/>
  <c r="AK367" i="9"/>
  <c r="AL367" i="9"/>
  <c r="AM367" i="9"/>
  <c r="AN367" i="9"/>
  <c r="AO367" i="9"/>
  <c r="AI368" i="9"/>
  <c r="AJ368" i="9"/>
  <c r="AK368" i="9"/>
  <c r="AL368" i="9"/>
  <c r="AM368" i="9"/>
  <c r="AN368" i="9"/>
  <c r="AO368" i="9"/>
  <c r="AI369" i="9"/>
  <c r="AJ369" i="9"/>
  <c r="AK369" i="9"/>
  <c r="AL369" i="9"/>
  <c r="AM369" i="9"/>
  <c r="AN369" i="9"/>
  <c r="AO369" i="9"/>
  <c r="AI370" i="9"/>
  <c r="AJ370" i="9"/>
  <c r="AK370" i="9"/>
  <c r="AL370" i="9"/>
  <c r="AM370" i="9"/>
  <c r="AN370" i="9"/>
  <c r="AO370" i="9"/>
  <c r="AI371" i="9"/>
  <c r="AJ371" i="9"/>
  <c r="AK371" i="9"/>
  <c r="AL371" i="9"/>
  <c r="AM371" i="9"/>
  <c r="AN371" i="9"/>
  <c r="AO371" i="9"/>
  <c r="AI372" i="9"/>
  <c r="AJ372" i="9"/>
  <c r="AK372" i="9"/>
  <c r="AL372" i="9"/>
  <c r="AM372" i="9"/>
  <c r="AN372" i="9"/>
  <c r="AO372" i="9"/>
  <c r="AI373" i="9"/>
  <c r="AJ373" i="9"/>
  <c r="AK373" i="9"/>
  <c r="AL373" i="9"/>
  <c r="AM373" i="9"/>
  <c r="AN373" i="9"/>
  <c r="AO373" i="9"/>
  <c r="AI374" i="9"/>
  <c r="AJ374" i="9"/>
  <c r="AK374" i="9"/>
  <c r="AL374" i="9"/>
  <c r="AM374" i="9"/>
  <c r="AN374" i="9"/>
  <c r="AO374" i="9"/>
  <c r="AI375" i="9"/>
  <c r="AJ375" i="9"/>
  <c r="AK375" i="9"/>
  <c r="AL375" i="9"/>
  <c r="AM375" i="9"/>
  <c r="AN375" i="9"/>
  <c r="AO375" i="9"/>
  <c r="AI376" i="9"/>
  <c r="AJ376" i="9"/>
  <c r="AK376" i="9"/>
  <c r="AL376" i="9"/>
  <c r="AM376" i="9"/>
  <c r="AN376" i="9"/>
  <c r="AO376" i="9"/>
  <c r="AI377" i="9"/>
  <c r="AJ377" i="9"/>
  <c r="AK377" i="9"/>
  <c r="AL377" i="9"/>
  <c r="AM377" i="9"/>
  <c r="AN377" i="9"/>
  <c r="AO377" i="9"/>
  <c r="AI378" i="9"/>
  <c r="AJ378" i="9"/>
  <c r="AK378" i="9"/>
  <c r="AL378" i="9"/>
  <c r="AM378" i="9"/>
  <c r="AN378" i="9"/>
  <c r="AO378" i="9"/>
  <c r="AI379" i="9"/>
  <c r="AJ379" i="9"/>
  <c r="AK379" i="9"/>
  <c r="AL379" i="9"/>
  <c r="AM379" i="9"/>
  <c r="AN379" i="9"/>
  <c r="AO379" i="9"/>
  <c r="AI380" i="9"/>
  <c r="AJ380" i="9"/>
  <c r="AK380" i="9"/>
  <c r="AL380" i="9"/>
  <c r="AM380" i="9"/>
  <c r="AN380" i="9"/>
  <c r="AO380" i="9"/>
  <c r="AI381" i="9"/>
  <c r="AJ381" i="9"/>
  <c r="AK381" i="9"/>
  <c r="AL381" i="9"/>
  <c r="AM381" i="9"/>
  <c r="AN381" i="9"/>
  <c r="AO381" i="9"/>
  <c r="AI382" i="9"/>
  <c r="AJ382" i="9"/>
  <c r="AK382" i="9"/>
  <c r="AL382" i="9"/>
  <c r="AM382" i="9"/>
  <c r="AN382" i="9"/>
  <c r="AO382" i="9"/>
  <c r="AI383" i="9"/>
  <c r="AJ383" i="9"/>
  <c r="AK383" i="9"/>
  <c r="AL383" i="9"/>
  <c r="AM383" i="9"/>
  <c r="AN383" i="9"/>
  <c r="AO383" i="9"/>
  <c r="AI384" i="9"/>
  <c r="AJ384" i="9"/>
  <c r="AK384" i="9"/>
  <c r="AL384" i="9"/>
  <c r="AM384" i="9"/>
  <c r="AN384" i="9"/>
  <c r="AO384" i="9"/>
  <c r="AI385" i="9"/>
  <c r="AJ385" i="9"/>
  <c r="AK385" i="9"/>
  <c r="AL385" i="9"/>
  <c r="AM385" i="9"/>
  <c r="AN385" i="9"/>
  <c r="AO385" i="9"/>
  <c r="AI386" i="9"/>
  <c r="AJ386" i="9"/>
  <c r="AK386" i="9"/>
  <c r="AL386" i="9"/>
  <c r="AM386" i="9"/>
  <c r="AN386" i="9"/>
  <c r="AO386" i="9"/>
  <c r="AI387" i="9"/>
  <c r="AJ387" i="9"/>
  <c r="AK387" i="9"/>
  <c r="AL387" i="9"/>
  <c r="AM387" i="9"/>
  <c r="AN387" i="9"/>
  <c r="AO387" i="9"/>
  <c r="AI388" i="9"/>
  <c r="AJ388" i="9"/>
  <c r="AK388" i="9"/>
  <c r="AL388" i="9"/>
  <c r="AM388" i="9"/>
  <c r="AN388" i="9"/>
  <c r="AO388" i="9"/>
  <c r="AI389" i="9"/>
  <c r="AJ389" i="9"/>
  <c r="AK389" i="9"/>
  <c r="AL389" i="9"/>
  <c r="AM389" i="9"/>
  <c r="AN389" i="9"/>
  <c r="AO389" i="9"/>
  <c r="AI390" i="9"/>
  <c r="AJ390" i="9"/>
  <c r="AK390" i="9"/>
  <c r="AL390" i="9"/>
  <c r="AM390" i="9"/>
  <c r="AN390" i="9"/>
  <c r="AO390" i="9"/>
  <c r="AI391" i="9"/>
  <c r="AJ391" i="9"/>
  <c r="AK391" i="9"/>
  <c r="AL391" i="9"/>
  <c r="AM391" i="9"/>
  <c r="AN391" i="9"/>
  <c r="AO391" i="9"/>
  <c r="AI392" i="9"/>
  <c r="AJ392" i="9"/>
  <c r="AK392" i="9"/>
  <c r="AL392" i="9"/>
  <c r="AM392" i="9"/>
  <c r="AN392" i="9"/>
  <c r="AO392" i="9"/>
  <c r="AI393" i="9"/>
  <c r="AJ393" i="9"/>
  <c r="AK393" i="9"/>
  <c r="AL393" i="9"/>
  <c r="AM393" i="9"/>
  <c r="AN393" i="9"/>
  <c r="AO393" i="9"/>
  <c r="AI394" i="9"/>
  <c r="AJ394" i="9"/>
  <c r="AK394" i="9"/>
  <c r="AL394" i="9"/>
  <c r="AM394" i="9"/>
  <c r="AN394" i="9"/>
  <c r="AO394" i="9"/>
  <c r="AI395" i="9"/>
  <c r="AJ395" i="9"/>
  <c r="AK395" i="9"/>
  <c r="AL395" i="9"/>
  <c r="AM395" i="9"/>
  <c r="AN395" i="9"/>
  <c r="AO395" i="9"/>
  <c r="AI396" i="9"/>
  <c r="AJ396" i="9"/>
  <c r="AK396" i="9"/>
  <c r="AL396" i="9"/>
  <c r="AM396" i="9"/>
  <c r="AN396" i="9"/>
  <c r="AO396" i="9"/>
  <c r="AI397" i="9"/>
  <c r="AJ397" i="9"/>
  <c r="AK397" i="9"/>
  <c r="AL397" i="9"/>
  <c r="AM397" i="9"/>
  <c r="AN397" i="9"/>
  <c r="AO397" i="9"/>
  <c r="AI398" i="9"/>
  <c r="AJ398" i="9"/>
  <c r="AK398" i="9"/>
  <c r="AL398" i="9"/>
  <c r="AM398" i="9"/>
  <c r="AN398" i="9"/>
  <c r="AO398" i="9"/>
  <c r="AI399" i="9"/>
  <c r="AJ399" i="9"/>
  <c r="AK399" i="9"/>
  <c r="AL399" i="9"/>
  <c r="AM399" i="9"/>
  <c r="AN399" i="9"/>
  <c r="AO399" i="9"/>
  <c r="AI400" i="9"/>
  <c r="AJ400" i="9"/>
  <c r="AK400" i="9"/>
  <c r="AL400" i="9"/>
  <c r="AM400" i="9"/>
  <c r="AN400" i="9"/>
  <c r="AO400" i="9"/>
  <c r="AI401" i="9"/>
  <c r="AJ401" i="9"/>
  <c r="AK401" i="9"/>
  <c r="AL401" i="9"/>
  <c r="AM401" i="9"/>
  <c r="AN401" i="9"/>
  <c r="AO401" i="9"/>
  <c r="AI402" i="9"/>
  <c r="AJ402" i="9"/>
  <c r="AK402" i="9"/>
  <c r="AL402" i="9"/>
  <c r="AM402" i="9"/>
  <c r="AN402" i="9"/>
  <c r="AO402" i="9"/>
  <c r="AI403" i="9"/>
  <c r="AJ403" i="9"/>
  <c r="AK403" i="9"/>
  <c r="AL403" i="9"/>
  <c r="AM403" i="9"/>
  <c r="AN403" i="9"/>
  <c r="AO403" i="9"/>
  <c r="AI404" i="9"/>
  <c r="AJ404" i="9"/>
  <c r="AK404" i="9"/>
  <c r="AL404" i="9"/>
  <c r="AM404" i="9"/>
  <c r="AN404" i="9"/>
  <c r="AO404" i="9"/>
  <c r="AI405" i="9"/>
  <c r="AJ405" i="9"/>
  <c r="AK405" i="9"/>
  <c r="AL405" i="9"/>
  <c r="AM405" i="9"/>
  <c r="AN405" i="9"/>
  <c r="AO405" i="9"/>
  <c r="AI406" i="9"/>
  <c r="AJ406" i="9"/>
  <c r="AK406" i="9"/>
  <c r="AL406" i="9"/>
  <c r="AM406" i="9"/>
  <c r="AN406" i="9"/>
  <c r="AO406" i="9"/>
  <c r="AI407" i="9"/>
  <c r="AJ407" i="9"/>
  <c r="AK407" i="9"/>
  <c r="AL407" i="9"/>
  <c r="AM407" i="9"/>
  <c r="AN407" i="9"/>
  <c r="AO407" i="9"/>
  <c r="AI408" i="9"/>
  <c r="AJ408" i="9"/>
  <c r="AK408" i="9"/>
  <c r="AL408" i="9"/>
  <c r="AM408" i="9"/>
  <c r="AN408" i="9"/>
  <c r="AO408" i="9"/>
  <c r="AI409" i="9"/>
  <c r="AJ409" i="9"/>
  <c r="AK409" i="9"/>
  <c r="AL409" i="9"/>
  <c r="AM409" i="9"/>
  <c r="AN409" i="9"/>
  <c r="AO409" i="9"/>
  <c r="AI410" i="9"/>
  <c r="AJ410" i="9"/>
  <c r="AK410" i="9"/>
  <c r="AL410" i="9"/>
  <c r="AM410" i="9"/>
  <c r="AN410" i="9"/>
  <c r="AO410" i="9"/>
  <c r="AI411" i="9"/>
  <c r="AJ411" i="9"/>
  <c r="AK411" i="9"/>
  <c r="AL411" i="9"/>
  <c r="AM411" i="9"/>
  <c r="AN411" i="9"/>
  <c r="AO411" i="9"/>
  <c r="AI412" i="9"/>
  <c r="AJ412" i="9"/>
  <c r="AK412" i="9"/>
  <c r="AL412" i="9"/>
  <c r="AM412" i="9"/>
  <c r="AN412" i="9"/>
  <c r="AO412" i="9"/>
  <c r="AI413" i="9"/>
  <c r="AJ413" i="9"/>
  <c r="AK413" i="9"/>
  <c r="AL413" i="9"/>
  <c r="AM413" i="9"/>
  <c r="AN413" i="9"/>
  <c r="AO413" i="9"/>
  <c r="AI414" i="9"/>
  <c r="AJ414" i="9"/>
  <c r="AK414" i="9"/>
  <c r="AL414" i="9"/>
  <c r="AM414" i="9"/>
  <c r="AN414" i="9"/>
  <c r="AO414" i="9"/>
  <c r="AI415" i="9"/>
  <c r="AJ415" i="9"/>
  <c r="AK415" i="9"/>
  <c r="AL415" i="9"/>
  <c r="AM415" i="9"/>
  <c r="AN415" i="9"/>
  <c r="AO415" i="9"/>
  <c r="AI416" i="9"/>
  <c r="AJ416" i="9"/>
  <c r="AK416" i="9"/>
  <c r="AL416" i="9"/>
  <c r="AM416" i="9"/>
  <c r="AN416" i="9"/>
  <c r="AO416" i="9"/>
  <c r="AI417" i="9"/>
  <c r="AJ417" i="9"/>
  <c r="AK417" i="9"/>
  <c r="AL417" i="9"/>
  <c r="AM417" i="9"/>
  <c r="AN417" i="9"/>
  <c r="AO417" i="9"/>
  <c r="AI418" i="9"/>
  <c r="AJ418" i="9"/>
  <c r="AK418" i="9"/>
  <c r="AL418" i="9"/>
  <c r="AM418" i="9"/>
  <c r="AN418" i="9"/>
  <c r="AO418" i="9"/>
  <c r="AI419" i="9"/>
  <c r="AJ419" i="9"/>
  <c r="AK419" i="9"/>
  <c r="AL419" i="9"/>
  <c r="AM419" i="9"/>
  <c r="AN419" i="9"/>
  <c r="AO419" i="9"/>
  <c r="AI420" i="9"/>
  <c r="AJ420" i="9"/>
  <c r="AK420" i="9"/>
  <c r="AL420" i="9"/>
  <c r="AM420" i="9"/>
  <c r="AN420" i="9"/>
  <c r="AO420" i="9"/>
  <c r="AI421" i="9"/>
  <c r="AJ421" i="9"/>
  <c r="AK421" i="9"/>
  <c r="AL421" i="9"/>
  <c r="AM421" i="9"/>
  <c r="AN421" i="9"/>
  <c r="AO421" i="9"/>
  <c r="AI422" i="9"/>
  <c r="AJ422" i="9"/>
  <c r="AK422" i="9"/>
  <c r="AL422" i="9"/>
  <c r="AM422" i="9"/>
  <c r="AN422" i="9"/>
  <c r="AO422" i="9"/>
  <c r="AI423" i="9"/>
  <c r="AJ423" i="9"/>
  <c r="AK423" i="9"/>
  <c r="AL423" i="9"/>
  <c r="AM423" i="9"/>
  <c r="AN423" i="9"/>
  <c r="AO423" i="9"/>
  <c r="X3" i="9"/>
  <c r="Y3" i="9"/>
  <c r="Z3" i="9"/>
  <c r="AA3" i="9"/>
  <c r="AB3" i="9"/>
  <c r="AC3" i="9"/>
  <c r="AD3" i="9"/>
  <c r="AE3" i="9"/>
  <c r="AF3" i="9"/>
  <c r="AG3" i="9"/>
  <c r="AH3" i="9"/>
  <c r="X4" i="9"/>
  <c r="Y4" i="9"/>
  <c r="Z4" i="9"/>
  <c r="AA4" i="9"/>
  <c r="AB4" i="9"/>
  <c r="AC4" i="9"/>
  <c r="AD4" i="9"/>
  <c r="AE4" i="9"/>
  <c r="AF4" i="9"/>
  <c r="AG4" i="9"/>
  <c r="AH4" i="9"/>
  <c r="X5" i="9"/>
  <c r="Y5" i="9"/>
  <c r="Z5" i="9"/>
  <c r="AA5" i="9"/>
  <c r="AB5" i="9"/>
  <c r="AC5" i="9"/>
  <c r="AD5" i="9"/>
  <c r="AE5" i="9"/>
  <c r="AF5" i="9"/>
  <c r="AG5" i="9"/>
  <c r="AH5" i="9"/>
  <c r="X6" i="9"/>
  <c r="Y6" i="9"/>
  <c r="Z6" i="9"/>
  <c r="AA6" i="9"/>
  <c r="AB6" i="9"/>
  <c r="AC6" i="9"/>
  <c r="AD6" i="9"/>
  <c r="AE6" i="9"/>
  <c r="AF6" i="9"/>
  <c r="AG6" i="9"/>
  <c r="AH6" i="9"/>
  <c r="X7" i="9"/>
  <c r="Y7" i="9"/>
  <c r="Z7" i="9"/>
  <c r="AA7" i="9"/>
  <c r="AB7" i="9"/>
  <c r="AC7" i="9"/>
  <c r="AD7" i="9"/>
  <c r="AE7" i="9"/>
  <c r="AF7" i="9"/>
  <c r="AG7" i="9"/>
  <c r="AH7" i="9"/>
  <c r="X8" i="9"/>
  <c r="Y8" i="9"/>
  <c r="Z8" i="9"/>
  <c r="AA8" i="9"/>
  <c r="AB8" i="9"/>
  <c r="AC8" i="9"/>
  <c r="AD8" i="9"/>
  <c r="AE8" i="9"/>
  <c r="AF8" i="9"/>
  <c r="AG8" i="9"/>
  <c r="AH8" i="9"/>
  <c r="X9" i="9"/>
  <c r="Y9" i="9"/>
  <c r="Z9" i="9"/>
  <c r="AA9" i="9"/>
  <c r="AB9" i="9"/>
  <c r="AC9" i="9"/>
  <c r="AD9" i="9"/>
  <c r="AE9" i="9"/>
  <c r="AF9" i="9"/>
  <c r="AG9" i="9"/>
  <c r="AH9" i="9"/>
  <c r="X10" i="9"/>
  <c r="Y10" i="9"/>
  <c r="Z10" i="9"/>
  <c r="AA10" i="9"/>
  <c r="AB10" i="9"/>
  <c r="AC10" i="9"/>
  <c r="AD10" i="9"/>
  <c r="AE10" i="9"/>
  <c r="AF10" i="9"/>
  <c r="AG10" i="9"/>
  <c r="AH10" i="9"/>
  <c r="X11" i="9"/>
  <c r="Y11" i="9"/>
  <c r="Z11" i="9"/>
  <c r="AA11" i="9"/>
  <c r="AB11" i="9"/>
  <c r="AC11" i="9"/>
  <c r="AD11" i="9"/>
  <c r="AE11" i="9"/>
  <c r="AF11" i="9"/>
  <c r="AG11" i="9"/>
  <c r="AH11" i="9"/>
  <c r="X12" i="9"/>
  <c r="Y12" i="9"/>
  <c r="Z12" i="9"/>
  <c r="AA12" i="9"/>
  <c r="AB12" i="9"/>
  <c r="AC12" i="9"/>
  <c r="AD12" i="9"/>
  <c r="AE12" i="9"/>
  <c r="AF12" i="9"/>
  <c r="AG12" i="9"/>
  <c r="AH12" i="9"/>
  <c r="X13" i="9"/>
  <c r="Y13" i="9"/>
  <c r="Z13" i="9"/>
  <c r="AA13" i="9"/>
  <c r="AB13" i="9"/>
  <c r="AC13" i="9"/>
  <c r="AD13" i="9"/>
  <c r="AE13" i="9"/>
  <c r="AF13" i="9"/>
  <c r="AG13" i="9"/>
  <c r="AH13" i="9"/>
  <c r="X14" i="9"/>
  <c r="Y14" i="9"/>
  <c r="Z14" i="9"/>
  <c r="AA14" i="9"/>
  <c r="AB14" i="9"/>
  <c r="AC14" i="9"/>
  <c r="AD14" i="9"/>
  <c r="AE14" i="9"/>
  <c r="AF14" i="9"/>
  <c r="AG14" i="9"/>
  <c r="AH14" i="9"/>
  <c r="X15" i="9"/>
  <c r="Y15" i="9"/>
  <c r="Z15" i="9"/>
  <c r="AA15" i="9"/>
  <c r="AB15" i="9"/>
  <c r="AC15" i="9"/>
  <c r="AD15" i="9"/>
  <c r="AE15" i="9"/>
  <c r="AF15" i="9"/>
  <c r="AG15" i="9"/>
  <c r="AH15" i="9"/>
  <c r="X16" i="9"/>
  <c r="Y16" i="9"/>
  <c r="Z16" i="9"/>
  <c r="AA16" i="9"/>
  <c r="AB16" i="9"/>
  <c r="AC16" i="9"/>
  <c r="AD16" i="9"/>
  <c r="AE16" i="9"/>
  <c r="AF16" i="9"/>
  <c r="AG16" i="9"/>
  <c r="AH16" i="9"/>
  <c r="X17" i="9"/>
  <c r="Y17" i="9"/>
  <c r="Z17" i="9"/>
  <c r="AA17" i="9"/>
  <c r="AB17" i="9"/>
  <c r="AC17" i="9"/>
  <c r="AD17" i="9"/>
  <c r="AE17" i="9"/>
  <c r="AF17" i="9"/>
  <c r="AG17" i="9"/>
  <c r="AH17" i="9"/>
  <c r="X18" i="9"/>
  <c r="Y18" i="9"/>
  <c r="Z18" i="9"/>
  <c r="AA18" i="9"/>
  <c r="AB18" i="9"/>
  <c r="AC18" i="9"/>
  <c r="AD18" i="9"/>
  <c r="AE18" i="9"/>
  <c r="AF18" i="9"/>
  <c r="AG18" i="9"/>
  <c r="AH18" i="9"/>
  <c r="X19" i="9"/>
  <c r="Y19" i="9"/>
  <c r="Z19" i="9"/>
  <c r="AA19" i="9"/>
  <c r="AB19" i="9"/>
  <c r="AC19" i="9"/>
  <c r="AD19" i="9"/>
  <c r="AE19" i="9"/>
  <c r="AF19" i="9"/>
  <c r="AG19" i="9"/>
  <c r="AH19" i="9"/>
  <c r="X20" i="9"/>
  <c r="Y20" i="9"/>
  <c r="Z20" i="9"/>
  <c r="AA20" i="9"/>
  <c r="AB20" i="9"/>
  <c r="AC20" i="9"/>
  <c r="AD20" i="9"/>
  <c r="AE20" i="9"/>
  <c r="AF20" i="9"/>
  <c r="AG20" i="9"/>
  <c r="AH20" i="9"/>
  <c r="X21" i="9"/>
  <c r="Y21" i="9"/>
  <c r="Z21" i="9"/>
  <c r="AA21" i="9"/>
  <c r="AB21" i="9"/>
  <c r="AC21" i="9"/>
  <c r="AD21" i="9"/>
  <c r="AE21" i="9"/>
  <c r="AF21" i="9"/>
  <c r="AG21" i="9"/>
  <c r="AH21" i="9"/>
  <c r="X22" i="9"/>
  <c r="Y22" i="9"/>
  <c r="Z22" i="9"/>
  <c r="AA22" i="9"/>
  <c r="AB22" i="9"/>
  <c r="AC22" i="9"/>
  <c r="AD22" i="9"/>
  <c r="AE22" i="9"/>
  <c r="AF22" i="9"/>
  <c r="AG22" i="9"/>
  <c r="AH22" i="9"/>
  <c r="X23" i="9"/>
  <c r="Y23" i="9"/>
  <c r="Z23" i="9"/>
  <c r="AA23" i="9"/>
  <c r="AB23" i="9"/>
  <c r="AC23" i="9"/>
  <c r="AD23" i="9"/>
  <c r="AE23" i="9"/>
  <c r="AF23" i="9"/>
  <c r="AG23" i="9"/>
  <c r="AH23" i="9"/>
  <c r="X24" i="9"/>
  <c r="Y24" i="9"/>
  <c r="Z24" i="9"/>
  <c r="AA24" i="9"/>
  <c r="AB24" i="9"/>
  <c r="AC24" i="9"/>
  <c r="AD24" i="9"/>
  <c r="AE24" i="9"/>
  <c r="AF24" i="9"/>
  <c r="AG24" i="9"/>
  <c r="AH24" i="9"/>
  <c r="X25" i="9"/>
  <c r="Y25" i="9"/>
  <c r="Z25" i="9"/>
  <c r="AA25" i="9"/>
  <c r="AB25" i="9"/>
  <c r="AC25" i="9"/>
  <c r="AD25" i="9"/>
  <c r="AE25" i="9"/>
  <c r="AF25" i="9"/>
  <c r="AG25" i="9"/>
  <c r="AH25" i="9"/>
  <c r="X26" i="9"/>
  <c r="Y26" i="9"/>
  <c r="Z26" i="9"/>
  <c r="AA26" i="9"/>
  <c r="AB26" i="9"/>
  <c r="AC26" i="9"/>
  <c r="AD26" i="9"/>
  <c r="AE26" i="9"/>
  <c r="AF26" i="9"/>
  <c r="AG26" i="9"/>
  <c r="AH26" i="9"/>
  <c r="X27" i="9"/>
  <c r="Y27" i="9"/>
  <c r="Z27" i="9"/>
  <c r="AA27" i="9"/>
  <c r="AB27" i="9"/>
  <c r="AC27" i="9"/>
  <c r="AD27" i="9"/>
  <c r="AE27" i="9"/>
  <c r="AF27" i="9"/>
  <c r="AG27" i="9"/>
  <c r="AH27" i="9"/>
  <c r="X28" i="9"/>
  <c r="Y28" i="9"/>
  <c r="Z28" i="9"/>
  <c r="AA28" i="9"/>
  <c r="AB28" i="9"/>
  <c r="AC28" i="9"/>
  <c r="AD28" i="9"/>
  <c r="AE28" i="9"/>
  <c r="AF28" i="9"/>
  <c r="AG28" i="9"/>
  <c r="AH28" i="9"/>
  <c r="X29" i="9"/>
  <c r="Y29" i="9"/>
  <c r="Z29" i="9"/>
  <c r="AA29" i="9"/>
  <c r="AB29" i="9"/>
  <c r="AC29" i="9"/>
  <c r="AD29" i="9"/>
  <c r="AE29" i="9"/>
  <c r="AF29" i="9"/>
  <c r="AG29" i="9"/>
  <c r="AH29" i="9"/>
  <c r="X30" i="9"/>
  <c r="Y30" i="9"/>
  <c r="Z30" i="9"/>
  <c r="AA30" i="9"/>
  <c r="AB30" i="9"/>
  <c r="AC30" i="9"/>
  <c r="AD30" i="9"/>
  <c r="AE30" i="9"/>
  <c r="AF30" i="9"/>
  <c r="AG30" i="9"/>
  <c r="AH30" i="9"/>
  <c r="X31" i="9"/>
  <c r="Y31" i="9"/>
  <c r="Z31" i="9"/>
  <c r="AA31" i="9"/>
  <c r="AB31" i="9"/>
  <c r="AC31" i="9"/>
  <c r="AD31" i="9"/>
  <c r="AE31" i="9"/>
  <c r="AF31" i="9"/>
  <c r="AG31" i="9"/>
  <c r="AH31" i="9"/>
  <c r="X32" i="9"/>
  <c r="Y32" i="9"/>
  <c r="Z32" i="9"/>
  <c r="AA32" i="9"/>
  <c r="AB32" i="9"/>
  <c r="AC32" i="9"/>
  <c r="AD32" i="9"/>
  <c r="AE32" i="9"/>
  <c r="AF32" i="9"/>
  <c r="AG32" i="9"/>
  <c r="AH32" i="9"/>
  <c r="X33" i="9"/>
  <c r="Y33" i="9"/>
  <c r="Z33" i="9"/>
  <c r="AA33" i="9"/>
  <c r="AB33" i="9"/>
  <c r="AC33" i="9"/>
  <c r="AD33" i="9"/>
  <c r="AE33" i="9"/>
  <c r="AF33" i="9"/>
  <c r="AG33" i="9"/>
  <c r="AH33" i="9"/>
  <c r="X34" i="9"/>
  <c r="Y34" i="9"/>
  <c r="Z34" i="9"/>
  <c r="AA34" i="9"/>
  <c r="AB34" i="9"/>
  <c r="AC34" i="9"/>
  <c r="AD34" i="9"/>
  <c r="AE34" i="9"/>
  <c r="AF34" i="9"/>
  <c r="AG34" i="9"/>
  <c r="AH34" i="9"/>
  <c r="X35" i="9"/>
  <c r="Y35" i="9"/>
  <c r="Z35" i="9"/>
  <c r="AA35" i="9"/>
  <c r="AB35" i="9"/>
  <c r="AC35" i="9"/>
  <c r="AD35" i="9"/>
  <c r="AE35" i="9"/>
  <c r="AF35" i="9"/>
  <c r="AG35" i="9"/>
  <c r="AH35" i="9"/>
  <c r="X36" i="9"/>
  <c r="Y36" i="9"/>
  <c r="Z36" i="9"/>
  <c r="AA36" i="9"/>
  <c r="AB36" i="9"/>
  <c r="AC36" i="9"/>
  <c r="AD36" i="9"/>
  <c r="AE36" i="9"/>
  <c r="AF36" i="9"/>
  <c r="AG36" i="9"/>
  <c r="AH36" i="9"/>
  <c r="X37" i="9"/>
  <c r="Y37" i="9"/>
  <c r="Z37" i="9"/>
  <c r="AA37" i="9"/>
  <c r="AB37" i="9"/>
  <c r="AC37" i="9"/>
  <c r="AD37" i="9"/>
  <c r="AE37" i="9"/>
  <c r="AF37" i="9"/>
  <c r="AG37" i="9"/>
  <c r="AH37" i="9"/>
  <c r="X38" i="9"/>
  <c r="Y38" i="9"/>
  <c r="Z38" i="9"/>
  <c r="AA38" i="9"/>
  <c r="AB38" i="9"/>
  <c r="AC38" i="9"/>
  <c r="AD38" i="9"/>
  <c r="AE38" i="9"/>
  <c r="AF38" i="9"/>
  <c r="AG38" i="9"/>
  <c r="AH38" i="9"/>
  <c r="X39" i="9"/>
  <c r="Y39" i="9"/>
  <c r="Z39" i="9"/>
  <c r="AA39" i="9"/>
  <c r="AB39" i="9"/>
  <c r="AC39" i="9"/>
  <c r="AD39" i="9"/>
  <c r="AE39" i="9"/>
  <c r="AF39" i="9"/>
  <c r="AG39" i="9"/>
  <c r="AH39" i="9"/>
  <c r="X40" i="9"/>
  <c r="Y40" i="9"/>
  <c r="Z40" i="9"/>
  <c r="AA40" i="9"/>
  <c r="AB40" i="9"/>
  <c r="AC40" i="9"/>
  <c r="AD40" i="9"/>
  <c r="AE40" i="9"/>
  <c r="AF40" i="9"/>
  <c r="AG40" i="9"/>
  <c r="AH40" i="9"/>
  <c r="X41" i="9"/>
  <c r="Y41" i="9"/>
  <c r="Z41" i="9"/>
  <c r="AA41" i="9"/>
  <c r="AB41" i="9"/>
  <c r="AC41" i="9"/>
  <c r="AD41" i="9"/>
  <c r="AE41" i="9"/>
  <c r="AF41" i="9"/>
  <c r="AG41" i="9"/>
  <c r="AH41" i="9"/>
  <c r="X42" i="9"/>
  <c r="Y42" i="9"/>
  <c r="Z42" i="9"/>
  <c r="AA42" i="9"/>
  <c r="AB42" i="9"/>
  <c r="AC42" i="9"/>
  <c r="AD42" i="9"/>
  <c r="AE42" i="9"/>
  <c r="AF42" i="9"/>
  <c r="AG42" i="9"/>
  <c r="AH42" i="9"/>
  <c r="X43" i="9"/>
  <c r="Y43" i="9"/>
  <c r="Z43" i="9"/>
  <c r="AA43" i="9"/>
  <c r="AB43" i="9"/>
  <c r="AC43" i="9"/>
  <c r="AD43" i="9"/>
  <c r="AE43" i="9"/>
  <c r="AF43" i="9"/>
  <c r="AG43" i="9"/>
  <c r="AH43" i="9"/>
  <c r="X44" i="9"/>
  <c r="Y44" i="9"/>
  <c r="Z44" i="9"/>
  <c r="AA44" i="9"/>
  <c r="AB44" i="9"/>
  <c r="AC44" i="9"/>
  <c r="AD44" i="9"/>
  <c r="AE44" i="9"/>
  <c r="AF44" i="9"/>
  <c r="AG44" i="9"/>
  <c r="AH44" i="9"/>
  <c r="X45" i="9"/>
  <c r="Y45" i="9"/>
  <c r="Z45" i="9"/>
  <c r="AA45" i="9"/>
  <c r="AB45" i="9"/>
  <c r="AC45" i="9"/>
  <c r="AD45" i="9"/>
  <c r="AE45" i="9"/>
  <c r="AF45" i="9"/>
  <c r="AG45" i="9"/>
  <c r="AH45" i="9"/>
  <c r="X46" i="9"/>
  <c r="Y46" i="9"/>
  <c r="Z46" i="9"/>
  <c r="AA46" i="9"/>
  <c r="AB46" i="9"/>
  <c r="AC46" i="9"/>
  <c r="AD46" i="9"/>
  <c r="AE46" i="9"/>
  <c r="AF46" i="9"/>
  <c r="AG46" i="9"/>
  <c r="AH46" i="9"/>
  <c r="X47" i="9"/>
  <c r="Y47" i="9"/>
  <c r="Z47" i="9"/>
  <c r="AA47" i="9"/>
  <c r="AB47" i="9"/>
  <c r="AC47" i="9"/>
  <c r="AD47" i="9"/>
  <c r="AE47" i="9"/>
  <c r="AF47" i="9"/>
  <c r="AG47" i="9"/>
  <c r="AH47" i="9"/>
  <c r="X48" i="9"/>
  <c r="Y48" i="9"/>
  <c r="Z48" i="9"/>
  <c r="AA48" i="9"/>
  <c r="AB48" i="9"/>
  <c r="AC48" i="9"/>
  <c r="AD48" i="9"/>
  <c r="AE48" i="9"/>
  <c r="AF48" i="9"/>
  <c r="AG48" i="9"/>
  <c r="AH48" i="9"/>
  <c r="X49" i="9"/>
  <c r="Y49" i="9"/>
  <c r="Z49" i="9"/>
  <c r="AA49" i="9"/>
  <c r="AB49" i="9"/>
  <c r="AC49" i="9"/>
  <c r="AD49" i="9"/>
  <c r="AE49" i="9"/>
  <c r="AF49" i="9"/>
  <c r="AG49" i="9"/>
  <c r="AH49" i="9"/>
  <c r="X50" i="9"/>
  <c r="Y50" i="9"/>
  <c r="Z50" i="9"/>
  <c r="AA50" i="9"/>
  <c r="AB50" i="9"/>
  <c r="AC50" i="9"/>
  <c r="AD50" i="9"/>
  <c r="AE50" i="9"/>
  <c r="AF50" i="9"/>
  <c r="AG50" i="9"/>
  <c r="AH50" i="9"/>
  <c r="X51" i="9"/>
  <c r="Y51" i="9"/>
  <c r="Z51" i="9"/>
  <c r="AA51" i="9"/>
  <c r="AB51" i="9"/>
  <c r="AC51" i="9"/>
  <c r="AD51" i="9"/>
  <c r="AE51" i="9"/>
  <c r="AF51" i="9"/>
  <c r="AG51" i="9"/>
  <c r="AH51" i="9"/>
  <c r="X52" i="9"/>
  <c r="Y52" i="9"/>
  <c r="Z52" i="9"/>
  <c r="AA52" i="9"/>
  <c r="AB52" i="9"/>
  <c r="AC52" i="9"/>
  <c r="AD52" i="9"/>
  <c r="AE52" i="9"/>
  <c r="AF52" i="9"/>
  <c r="AG52" i="9"/>
  <c r="AH52" i="9"/>
  <c r="X53" i="9"/>
  <c r="Y53" i="9"/>
  <c r="Z53" i="9"/>
  <c r="AA53" i="9"/>
  <c r="AB53" i="9"/>
  <c r="AC53" i="9"/>
  <c r="AD53" i="9"/>
  <c r="AE53" i="9"/>
  <c r="AF53" i="9"/>
  <c r="AG53" i="9"/>
  <c r="AH53" i="9"/>
  <c r="X54" i="9"/>
  <c r="Y54" i="9"/>
  <c r="Z54" i="9"/>
  <c r="AA54" i="9"/>
  <c r="AB54" i="9"/>
  <c r="AC54" i="9"/>
  <c r="AD54" i="9"/>
  <c r="AE54" i="9"/>
  <c r="AF54" i="9"/>
  <c r="AG54" i="9"/>
  <c r="AH54" i="9"/>
  <c r="X55" i="9"/>
  <c r="Y55" i="9"/>
  <c r="Z55" i="9"/>
  <c r="AA55" i="9"/>
  <c r="AB55" i="9"/>
  <c r="AC55" i="9"/>
  <c r="AD55" i="9"/>
  <c r="AE55" i="9"/>
  <c r="AF55" i="9"/>
  <c r="AG55" i="9"/>
  <c r="AH55" i="9"/>
  <c r="X56" i="9"/>
  <c r="Y56" i="9"/>
  <c r="Z56" i="9"/>
  <c r="AA56" i="9"/>
  <c r="AB56" i="9"/>
  <c r="AC56" i="9"/>
  <c r="AD56" i="9"/>
  <c r="AE56" i="9"/>
  <c r="AF56" i="9"/>
  <c r="AG56" i="9"/>
  <c r="AH56" i="9"/>
  <c r="X57" i="9"/>
  <c r="Y57" i="9"/>
  <c r="Z57" i="9"/>
  <c r="AA57" i="9"/>
  <c r="AB57" i="9"/>
  <c r="AC57" i="9"/>
  <c r="AD57" i="9"/>
  <c r="AE57" i="9"/>
  <c r="AF57" i="9"/>
  <c r="AG57" i="9"/>
  <c r="AH57" i="9"/>
  <c r="X58" i="9"/>
  <c r="Y58" i="9"/>
  <c r="Z58" i="9"/>
  <c r="AA58" i="9"/>
  <c r="AB58" i="9"/>
  <c r="AC58" i="9"/>
  <c r="AD58" i="9"/>
  <c r="AE58" i="9"/>
  <c r="AF58" i="9"/>
  <c r="AG58" i="9"/>
  <c r="AH58" i="9"/>
  <c r="X59" i="9"/>
  <c r="Y59" i="9"/>
  <c r="Z59" i="9"/>
  <c r="AA59" i="9"/>
  <c r="AB59" i="9"/>
  <c r="AC59" i="9"/>
  <c r="AD59" i="9"/>
  <c r="AE59" i="9"/>
  <c r="AF59" i="9"/>
  <c r="AG59" i="9"/>
  <c r="AH59" i="9"/>
  <c r="X60" i="9"/>
  <c r="Y60" i="9"/>
  <c r="Z60" i="9"/>
  <c r="AA60" i="9"/>
  <c r="AB60" i="9"/>
  <c r="AC60" i="9"/>
  <c r="AD60" i="9"/>
  <c r="AE60" i="9"/>
  <c r="AF60" i="9"/>
  <c r="AG60" i="9"/>
  <c r="AH60" i="9"/>
  <c r="X61" i="9"/>
  <c r="Y61" i="9"/>
  <c r="Z61" i="9"/>
  <c r="AA61" i="9"/>
  <c r="AB61" i="9"/>
  <c r="AC61" i="9"/>
  <c r="AD61" i="9"/>
  <c r="AE61" i="9"/>
  <c r="AF61" i="9"/>
  <c r="AG61" i="9"/>
  <c r="AH61" i="9"/>
  <c r="X62" i="9"/>
  <c r="Y62" i="9"/>
  <c r="Z62" i="9"/>
  <c r="AA62" i="9"/>
  <c r="AB62" i="9"/>
  <c r="AC62" i="9"/>
  <c r="AD62" i="9"/>
  <c r="AE62" i="9"/>
  <c r="AF62" i="9"/>
  <c r="AG62" i="9"/>
  <c r="AH62" i="9"/>
  <c r="X63" i="9"/>
  <c r="Y63" i="9"/>
  <c r="Z63" i="9"/>
  <c r="AA63" i="9"/>
  <c r="AB63" i="9"/>
  <c r="AC63" i="9"/>
  <c r="AD63" i="9"/>
  <c r="AE63" i="9"/>
  <c r="AF63" i="9"/>
  <c r="AG63" i="9"/>
  <c r="AH63" i="9"/>
  <c r="X64" i="9"/>
  <c r="Y64" i="9"/>
  <c r="Z64" i="9"/>
  <c r="AA64" i="9"/>
  <c r="AB64" i="9"/>
  <c r="AC64" i="9"/>
  <c r="AD64" i="9"/>
  <c r="AE64" i="9"/>
  <c r="AF64" i="9"/>
  <c r="AG64" i="9"/>
  <c r="AH64" i="9"/>
  <c r="X65" i="9"/>
  <c r="Y65" i="9"/>
  <c r="Z65" i="9"/>
  <c r="AA65" i="9"/>
  <c r="AB65" i="9"/>
  <c r="AC65" i="9"/>
  <c r="AD65" i="9"/>
  <c r="AE65" i="9"/>
  <c r="AF65" i="9"/>
  <c r="AG65" i="9"/>
  <c r="AH65" i="9"/>
  <c r="X66" i="9"/>
  <c r="Y66" i="9"/>
  <c r="Z66" i="9"/>
  <c r="AA66" i="9"/>
  <c r="AB66" i="9"/>
  <c r="AC66" i="9"/>
  <c r="AD66" i="9"/>
  <c r="AE66" i="9"/>
  <c r="AF66" i="9"/>
  <c r="AG66" i="9"/>
  <c r="AH66" i="9"/>
  <c r="X67" i="9"/>
  <c r="Y67" i="9"/>
  <c r="Z67" i="9"/>
  <c r="AA67" i="9"/>
  <c r="AB67" i="9"/>
  <c r="AC67" i="9"/>
  <c r="AD67" i="9"/>
  <c r="AE67" i="9"/>
  <c r="AF67" i="9"/>
  <c r="AG67" i="9"/>
  <c r="AH67" i="9"/>
  <c r="X68" i="9"/>
  <c r="Y68" i="9"/>
  <c r="Z68" i="9"/>
  <c r="AA68" i="9"/>
  <c r="AB68" i="9"/>
  <c r="AC68" i="9"/>
  <c r="AD68" i="9"/>
  <c r="AE68" i="9"/>
  <c r="AF68" i="9"/>
  <c r="AG68" i="9"/>
  <c r="AH68" i="9"/>
  <c r="X69" i="9"/>
  <c r="Y69" i="9"/>
  <c r="Z69" i="9"/>
  <c r="AA69" i="9"/>
  <c r="AB69" i="9"/>
  <c r="AC69" i="9"/>
  <c r="AD69" i="9"/>
  <c r="AE69" i="9"/>
  <c r="AF69" i="9"/>
  <c r="AG69" i="9"/>
  <c r="AH69" i="9"/>
  <c r="X70" i="9"/>
  <c r="Y70" i="9"/>
  <c r="Z70" i="9"/>
  <c r="AA70" i="9"/>
  <c r="AB70" i="9"/>
  <c r="AC70" i="9"/>
  <c r="AD70" i="9"/>
  <c r="AE70" i="9"/>
  <c r="AF70" i="9"/>
  <c r="AG70" i="9"/>
  <c r="AH70" i="9"/>
  <c r="X71" i="9"/>
  <c r="Y71" i="9"/>
  <c r="Z71" i="9"/>
  <c r="AA71" i="9"/>
  <c r="AB71" i="9"/>
  <c r="AC71" i="9"/>
  <c r="AD71" i="9"/>
  <c r="AE71" i="9"/>
  <c r="AF71" i="9"/>
  <c r="AG71" i="9"/>
  <c r="AH71" i="9"/>
  <c r="X72" i="9"/>
  <c r="Y72" i="9"/>
  <c r="Z72" i="9"/>
  <c r="AA72" i="9"/>
  <c r="AB72" i="9"/>
  <c r="AC72" i="9"/>
  <c r="AD72" i="9"/>
  <c r="AE72" i="9"/>
  <c r="AF72" i="9"/>
  <c r="AG72" i="9"/>
  <c r="AH72" i="9"/>
  <c r="X73" i="9"/>
  <c r="Y73" i="9"/>
  <c r="Z73" i="9"/>
  <c r="AA73" i="9"/>
  <c r="AB73" i="9"/>
  <c r="AC73" i="9"/>
  <c r="AD73" i="9"/>
  <c r="AE73" i="9"/>
  <c r="AF73" i="9"/>
  <c r="AG73" i="9"/>
  <c r="AH73" i="9"/>
  <c r="X74" i="9"/>
  <c r="Y74" i="9"/>
  <c r="Z74" i="9"/>
  <c r="AA74" i="9"/>
  <c r="AB74" i="9"/>
  <c r="AC74" i="9"/>
  <c r="AD74" i="9"/>
  <c r="AE74" i="9"/>
  <c r="AF74" i="9"/>
  <c r="AG74" i="9"/>
  <c r="AH74" i="9"/>
  <c r="X75" i="9"/>
  <c r="Y75" i="9"/>
  <c r="Z75" i="9"/>
  <c r="AA75" i="9"/>
  <c r="AB75" i="9"/>
  <c r="AC75" i="9"/>
  <c r="AD75" i="9"/>
  <c r="AE75" i="9"/>
  <c r="AF75" i="9"/>
  <c r="AG75" i="9"/>
  <c r="AH75" i="9"/>
  <c r="X76" i="9"/>
  <c r="Y76" i="9"/>
  <c r="Z76" i="9"/>
  <c r="AA76" i="9"/>
  <c r="AB76" i="9"/>
  <c r="AC76" i="9"/>
  <c r="AD76" i="9"/>
  <c r="AE76" i="9"/>
  <c r="AF76" i="9"/>
  <c r="AG76" i="9"/>
  <c r="AH76" i="9"/>
  <c r="X77" i="9"/>
  <c r="Y77" i="9"/>
  <c r="Z77" i="9"/>
  <c r="AA77" i="9"/>
  <c r="AB77" i="9"/>
  <c r="AC77" i="9"/>
  <c r="AD77" i="9"/>
  <c r="AE77" i="9"/>
  <c r="AF77" i="9"/>
  <c r="AG77" i="9"/>
  <c r="AH77" i="9"/>
  <c r="X78" i="9"/>
  <c r="Y78" i="9"/>
  <c r="Z78" i="9"/>
  <c r="AA78" i="9"/>
  <c r="AB78" i="9"/>
  <c r="AC78" i="9"/>
  <c r="AD78" i="9"/>
  <c r="AE78" i="9"/>
  <c r="AF78" i="9"/>
  <c r="AG78" i="9"/>
  <c r="AH78" i="9"/>
  <c r="X79" i="9"/>
  <c r="Y79" i="9"/>
  <c r="Z79" i="9"/>
  <c r="AA79" i="9"/>
  <c r="AB79" i="9"/>
  <c r="AC79" i="9"/>
  <c r="AD79" i="9"/>
  <c r="AE79" i="9"/>
  <c r="AF79" i="9"/>
  <c r="AG79" i="9"/>
  <c r="AH79" i="9"/>
  <c r="X80" i="9"/>
  <c r="Y80" i="9"/>
  <c r="Z80" i="9"/>
  <c r="AA80" i="9"/>
  <c r="AB80" i="9"/>
  <c r="AC80" i="9"/>
  <c r="AD80" i="9"/>
  <c r="AE80" i="9"/>
  <c r="AF80" i="9"/>
  <c r="AG80" i="9"/>
  <c r="AH80" i="9"/>
  <c r="X81" i="9"/>
  <c r="Y81" i="9"/>
  <c r="Z81" i="9"/>
  <c r="AA81" i="9"/>
  <c r="AB81" i="9"/>
  <c r="AC81" i="9"/>
  <c r="AD81" i="9"/>
  <c r="AE81" i="9"/>
  <c r="AF81" i="9"/>
  <c r="AG81" i="9"/>
  <c r="AH81" i="9"/>
  <c r="X82" i="9"/>
  <c r="Y82" i="9"/>
  <c r="Z82" i="9"/>
  <c r="AA82" i="9"/>
  <c r="AB82" i="9"/>
  <c r="AC82" i="9"/>
  <c r="AD82" i="9"/>
  <c r="AE82" i="9"/>
  <c r="AF82" i="9"/>
  <c r="AG82" i="9"/>
  <c r="AH82" i="9"/>
  <c r="X83" i="9"/>
  <c r="Y83" i="9"/>
  <c r="Z83" i="9"/>
  <c r="AA83" i="9"/>
  <c r="AB83" i="9"/>
  <c r="AC83" i="9"/>
  <c r="AD83" i="9"/>
  <c r="AE83" i="9"/>
  <c r="AF83" i="9"/>
  <c r="AG83" i="9"/>
  <c r="AH83" i="9"/>
  <c r="X84" i="9"/>
  <c r="Y84" i="9"/>
  <c r="Z84" i="9"/>
  <c r="AA84" i="9"/>
  <c r="AB84" i="9"/>
  <c r="AC84" i="9"/>
  <c r="AD84" i="9"/>
  <c r="AE84" i="9"/>
  <c r="AF84" i="9"/>
  <c r="AG84" i="9"/>
  <c r="AH84" i="9"/>
  <c r="X85" i="9"/>
  <c r="Y85" i="9"/>
  <c r="Z85" i="9"/>
  <c r="AA85" i="9"/>
  <c r="AB85" i="9"/>
  <c r="AC85" i="9"/>
  <c r="AD85" i="9"/>
  <c r="AE85" i="9"/>
  <c r="AF85" i="9"/>
  <c r="AG85" i="9"/>
  <c r="AH85" i="9"/>
  <c r="X86" i="9"/>
  <c r="Y86" i="9"/>
  <c r="Z86" i="9"/>
  <c r="AA86" i="9"/>
  <c r="AB86" i="9"/>
  <c r="AC86" i="9"/>
  <c r="AD86" i="9"/>
  <c r="AE86" i="9"/>
  <c r="AF86" i="9"/>
  <c r="AG86" i="9"/>
  <c r="AH86" i="9"/>
  <c r="X87" i="9"/>
  <c r="Y87" i="9"/>
  <c r="Z87" i="9"/>
  <c r="AA87" i="9"/>
  <c r="AB87" i="9"/>
  <c r="AC87" i="9"/>
  <c r="AD87" i="9"/>
  <c r="AE87" i="9"/>
  <c r="AF87" i="9"/>
  <c r="AG87" i="9"/>
  <c r="AH87" i="9"/>
  <c r="X88" i="9"/>
  <c r="Y88" i="9"/>
  <c r="Z88" i="9"/>
  <c r="AA88" i="9"/>
  <c r="AB88" i="9"/>
  <c r="AC88" i="9"/>
  <c r="AD88" i="9"/>
  <c r="AE88" i="9"/>
  <c r="AF88" i="9"/>
  <c r="AG88" i="9"/>
  <c r="AH88" i="9"/>
  <c r="X89" i="9"/>
  <c r="Y89" i="9"/>
  <c r="Z89" i="9"/>
  <c r="AA89" i="9"/>
  <c r="AB89" i="9"/>
  <c r="AC89" i="9"/>
  <c r="AD89" i="9"/>
  <c r="AE89" i="9"/>
  <c r="AF89" i="9"/>
  <c r="AG89" i="9"/>
  <c r="AH89" i="9"/>
  <c r="X90" i="9"/>
  <c r="Y90" i="9"/>
  <c r="Z90" i="9"/>
  <c r="AA90" i="9"/>
  <c r="AB90" i="9"/>
  <c r="AC90" i="9"/>
  <c r="AD90" i="9"/>
  <c r="AE90" i="9"/>
  <c r="AF90" i="9"/>
  <c r="AG90" i="9"/>
  <c r="AH90" i="9"/>
  <c r="X91" i="9"/>
  <c r="Y91" i="9"/>
  <c r="Z91" i="9"/>
  <c r="AA91" i="9"/>
  <c r="AB91" i="9"/>
  <c r="AC91" i="9"/>
  <c r="AD91" i="9"/>
  <c r="AE91" i="9"/>
  <c r="AF91" i="9"/>
  <c r="AG91" i="9"/>
  <c r="AH91" i="9"/>
  <c r="X92" i="9"/>
  <c r="Y92" i="9"/>
  <c r="Z92" i="9"/>
  <c r="AA92" i="9"/>
  <c r="AB92" i="9"/>
  <c r="AC92" i="9"/>
  <c r="AD92" i="9"/>
  <c r="AE92" i="9"/>
  <c r="AF92" i="9"/>
  <c r="AG92" i="9"/>
  <c r="AH92" i="9"/>
  <c r="X93" i="9"/>
  <c r="Y93" i="9"/>
  <c r="Z93" i="9"/>
  <c r="AA93" i="9"/>
  <c r="AB93" i="9"/>
  <c r="AC93" i="9"/>
  <c r="AD93" i="9"/>
  <c r="AE93" i="9"/>
  <c r="AF93" i="9"/>
  <c r="AG93" i="9"/>
  <c r="AH93" i="9"/>
  <c r="X94" i="9"/>
  <c r="Y94" i="9"/>
  <c r="Z94" i="9"/>
  <c r="AA94" i="9"/>
  <c r="AB94" i="9"/>
  <c r="AC94" i="9"/>
  <c r="AD94" i="9"/>
  <c r="AE94" i="9"/>
  <c r="AF94" i="9"/>
  <c r="AG94" i="9"/>
  <c r="AH94" i="9"/>
  <c r="X95" i="9"/>
  <c r="Y95" i="9"/>
  <c r="Z95" i="9"/>
  <c r="AA95" i="9"/>
  <c r="AB95" i="9"/>
  <c r="AC95" i="9"/>
  <c r="AD95" i="9"/>
  <c r="AE95" i="9"/>
  <c r="AF95" i="9"/>
  <c r="AG95" i="9"/>
  <c r="AH95" i="9"/>
  <c r="X96" i="9"/>
  <c r="Y96" i="9"/>
  <c r="Z96" i="9"/>
  <c r="AA96" i="9"/>
  <c r="AB96" i="9"/>
  <c r="AC96" i="9"/>
  <c r="AD96" i="9"/>
  <c r="AE96" i="9"/>
  <c r="AF96" i="9"/>
  <c r="AG96" i="9"/>
  <c r="AH96" i="9"/>
  <c r="X97" i="9"/>
  <c r="Y97" i="9"/>
  <c r="Z97" i="9"/>
  <c r="AA97" i="9"/>
  <c r="AB97" i="9"/>
  <c r="AC97" i="9"/>
  <c r="AD97" i="9"/>
  <c r="AE97" i="9"/>
  <c r="AF97" i="9"/>
  <c r="AG97" i="9"/>
  <c r="AH97" i="9"/>
  <c r="X98" i="9"/>
  <c r="Y98" i="9"/>
  <c r="Z98" i="9"/>
  <c r="AA98" i="9"/>
  <c r="AB98" i="9"/>
  <c r="AC98" i="9"/>
  <c r="AD98" i="9"/>
  <c r="AE98" i="9"/>
  <c r="AF98" i="9"/>
  <c r="AG98" i="9"/>
  <c r="AH98" i="9"/>
  <c r="X99" i="9"/>
  <c r="Y99" i="9"/>
  <c r="Z99" i="9"/>
  <c r="AA99" i="9"/>
  <c r="AB99" i="9"/>
  <c r="AC99" i="9"/>
  <c r="AD99" i="9"/>
  <c r="AE99" i="9"/>
  <c r="AF99" i="9"/>
  <c r="AG99" i="9"/>
  <c r="AH99" i="9"/>
  <c r="X100" i="9"/>
  <c r="Y100" i="9"/>
  <c r="Z100" i="9"/>
  <c r="AA100" i="9"/>
  <c r="AB100" i="9"/>
  <c r="AC100" i="9"/>
  <c r="AD100" i="9"/>
  <c r="AE100" i="9"/>
  <c r="AF100" i="9"/>
  <c r="AG100" i="9"/>
  <c r="AH100" i="9"/>
  <c r="X101" i="9"/>
  <c r="Y101" i="9"/>
  <c r="Z101" i="9"/>
  <c r="AA101" i="9"/>
  <c r="AB101" i="9"/>
  <c r="AC101" i="9"/>
  <c r="AD101" i="9"/>
  <c r="AE101" i="9"/>
  <c r="AF101" i="9"/>
  <c r="AG101" i="9"/>
  <c r="AH101" i="9"/>
  <c r="X102" i="9"/>
  <c r="Y102" i="9"/>
  <c r="Z102" i="9"/>
  <c r="AA102" i="9"/>
  <c r="AB102" i="9"/>
  <c r="AC102" i="9"/>
  <c r="AD102" i="9"/>
  <c r="AE102" i="9"/>
  <c r="AF102" i="9"/>
  <c r="AG102" i="9"/>
  <c r="AH102" i="9"/>
  <c r="X103" i="9"/>
  <c r="Y103" i="9"/>
  <c r="Z103" i="9"/>
  <c r="AA103" i="9"/>
  <c r="AB103" i="9"/>
  <c r="AC103" i="9"/>
  <c r="AD103" i="9"/>
  <c r="AE103" i="9"/>
  <c r="AF103" i="9"/>
  <c r="AG103" i="9"/>
  <c r="AH103" i="9"/>
  <c r="X104" i="9"/>
  <c r="Y104" i="9"/>
  <c r="Z104" i="9"/>
  <c r="AA104" i="9"/>
  <c r="AB104" i="9"/>
  <c r="AC104" i="9"/>
  <c r="AD104" i="9"/>
  <c r="AE104" i="9"/>
  <c r="AF104" i="9"/>
  <c r="AG104" i="9"/>
  <c r="AH104" i="9"/>
  <c r="X105" i="9"/>
  <c r="Y105" i="9"/>
  <c r="Z105" i="9"/>
  <c r="AA105" i="9"/>
  <c r="AB105" i="9"/>
  <c r="AC105" i="9"/>
  <c r="AD105" i="9"/>
  <c r="AE105" i="9"/>
  <c r="AF105" i="9"/>
  <c r="AG105" i="9"/>
  <c r="AH105" i="9"/>
  <c r="X106" i="9"/>
  <c r="Y106" i="9"/>
  <c r="Z106" i="9"/>
  <c r="AA106" i="9"/>
  <c r="AB106" i="9"/>
  <c r="AC106" i="9"/>
  <c r="AD106" i="9"/>
  <c r="AE106" i="9"/>
  <c r="AF106" i="9"/>
  <c r="AG106" i="9"/>
  <c r="AH106" i="9"/>
  <c r="X107" i="9"/>
  <c r="Y107" i="9"/>
  <c r="Z107" i="9"/>
  <c r="AA107" i="9"/>
  <c r="AB107" i="9"/>
  <c r="AC107" i="9"/>
  <c r="AD107" i="9"/>
  <c r="AE107" i="9"/>
  <c r="AF107" i="9"/>
  <c r="AG107" i="9"/>
  <c r="AH107" i="9"/>
  <c r="X108" i="9"/>
  <c r="Y108" i="9"/>
  <c r="Z108" i="9"/>
  <c r="AA108" i="9"/>
  <c r="AB108" i="9"/>
  <c r="AC108" i="9"/>
  <c r="AD108" i="9"/>
  <c r="AE108" i="9"/>
  <c r="AF108" i="9"/>
  <c r="AG108" i="9"/>
  <c r="AH108" i="9"/>
  <c r="X109" i="9"/>
  <c r="Y109" i="9"/>
  <c r="Z109" i="9"/>
  <c r="AA109" i="9"/>
  <c r="AB109" i="9"/>
  <c r="AC109" i="9"/>
  <c r="AD109" i="9"/>
  <c r="AE109" i="9"/>
  <c r="AF109" i="9"/>
  <c r="AG109" i="9"/>
  <c r="AH109" i="9"/>
  <c r="X110" i="9"/>
  <c r="Y110" i="9"/>
  <c r="Z110" i="9"/>
  <c r="AA110" i="9"/>
  <c r="AB110" i="9"/>
  <c r="AC110" i="9"/>
  <c r="AD110" i="9"/>
  <c r="AE110" i="9"/>
  <c r="AF110" i="9"/>
  <c r="AG110" i="9"/>
  <c r="AH110" i="9"/>
  <c r="X111" i="9"/>
  <c r="Y111" i="9"/>
  <c r="Z111" i="9"/>
  <c r="AA111" i="9"/>
  <c r="AB111" i="9"/>
  <c r="AC111" i="9"/>
  <c r="AD111" i="9"/>
  <c r="AE111" i="9"/>
  <c r="AF111" i="9"/>
  <c r="AG111" i="9"/>
  <c r="AH111" i="9"/>
  <c r="X112" i="9"/>
  <c r="Y112" i="9"/>
  <c r="Z112" i="9"/>
  <c r="AA112" i="9"/>
  <c r="AB112" i="9"/>
  <c r="AC112" i="9"/>
  <c r="AD112" i="9"/>
  <c r="AE112" i="9"/>
  <c r="AF112" i="9"/>
  <c r="AG112" i="9"/>
  <c r="AH112" i="9"/>
  <c r="X113" i="9"/>
  <c r="Y113" i="9"/>
  <c r="Z113" i="9"/>
  <c r="AA113" i="9"/>
  <c r="AB113" i="9"/>
  <c r="AC113" i="9"/>
  <c r="AD113" i="9"/>
  <c r="AE113" i="9"/>
  <c r="AF113" i="9"/>
  <c r="AG113" i="9"/>
  <c r="AH113" i="9"/>
  <c r="X114" i="9"/>
  <c r="Y114" i="9"/>
  <c r="Z114" i="9"/>
  <c r="AA114" i="9"/>
  <c r="AB114" i="9"/>
  <c r="AC114" i="9"/>
  <c r="AD114" i="9"/>
  <c r="AE114" i="9"/>
  <c r="AF114" i="9"/>
  <c r="AG114" i="9"/>
  <c r="AH114" i="9"/>
  <c r="X115" i="9"/>
  <c r="Y115" i="9"/>
  <c r="Z115" i="9"/>
  <c r="AA115" i="9"/>
  <c r="AB115" i="9"/>
  <c r="AC115" i="9"/>
  <c r="AD115" i="9"/>
  <c r="AE115" i="9"/>
  <c r="AF115" i="9"/>
  <c r="AG115" i="9"/>
  <c r="AH115" i="9"/>
  <c r="X116" i="9"/>
  <c r="Y116" i="9"/>
  <c r="Z116" i="9"/>
  <c r="AA116" i="9"/>
  <c r="AB116" i="9"/>
  <c r="AC116" i="9"/>
  <c r="AD116" i="9"/>
  <c r="AE116" i="9"/>
  <c r="AF116" i="9"/>
  <c r="AG116" i="9"/>
  <c r="AH116" i="9"/>
  <c r="X117" i="9"/>
  <c r="Y117" i="9"/>
  <c r="Z117" i="9"/>
  <c r="AA117" i="9"/>
  <c r="AB117" i="9"/>
  <c r="AC117" i="9"/>
  <c r="AD117" i="9"/>
  <c r="AE117" i="9"/>
  <c r="AF117" i="9"/>
  <c r="AG117" i="9"/>
  <c r="AH117" i="9"/>
  <c r="X118" i="9"/>
  <c r="Y118" i="9"/>
  <c r="Z118" i="9"/>
  <c r="AA118" i="9"/>
  <c r="AB118" i="9"/>
  <c r="AC118" i="9"/>
  <c r="AD118" i="9"/>
  <c r="AE118" i="9"/>
  <c r="AF118" i="9"/>
  <c r="AG118" i="9"/>
  <c r="AH118" i="9"/>
  <c r="X119" i="9"/>
  <c r="Y119" i="9"/>
  <c r="Z119" i="9"/>
  <c r="AA119" i="9"/>
  <c r="AB119" i="9"/>
  <c r="AC119" i="9"/>
  <c r="AD119" i="9"/>
  <c r="AE119" i="9"/>
  <c r="AF119" i="9"/>
  <c r="AG119" i="9"/>
  <c r="AH119" i="9"/>
  <c r="X120" i="9"/>
  <c r="Y120" i="9"/>
  <c r="Z120" i="9"/>
  <c r="AA120" i="9"/>
  <c r="AB120" i="9"/>
  <c r="AC120" i="9"/>
  <c r="AD120" i="9"/>
  <c r="AE120" i="9"/>
  <c r="AF120" i="9"/>
  <c r="AG120" i="9"/>
  <c r="AH120" i="9"/>
  <c r="X121" i="9"/>
  <c r="Y121" i="9"/>
  <c r="Z121" i="9"/>
  <c r="AA121" i="9"/>
  <c r="AB121" i="9"/>
  <c r="AC121" i="9"/>
  <c r="AD121" i="9"/>
  <c r="AE121" i="9"/>
  <c r="AF121" i="9"/>
  <c r="AG121" i="9"/>
  <c r="AH121" i="9"/>
  <c r="X122" i="9"/>
  <c r="Y122" i="9"/>
  <c r="Z122" i="9"/>
  <c r="AA122" i="9"/>
  <c r="AB122" i="9"/>
  <c r="AC122" i="9"/>
  <c r="AD122" i="9"/>
  <c r="AE122" i="9"/>
  <c r="AF122" i="9"/>
  <c r="AG122" i="9"/>
  <c r="AH122" i="9"/>
  <c r="X123" i="9"/>
  <c r="Y123" i="9"/>
  <c r="Z123" i="9"/>
  <c r="AA123" i="9"/>
  <c r="AB123" i="9"/>
  <c r="AC123" i="9"/>
  <c r="AD123" i="9"/>
  <c r="AE123" i="9"/>
  <c r="AF123" i="9"/>
  <c r="AG123" i="9"/>
  <c r="AH123" i="9"/>
  <c r="X124" i="9"/>
  <c r="Y124" i="9"/>
  <c r="Z124" i="9"/>
  <c r="AA124" i="9"/>
  <c r="AB124" i="9"/>
  <c r="AC124" i="9"/>
  <c r="AD124" i="9"/>
  <c r="AE124" i="9"/>
  <c r="AF124" i="9"/>
  <c r="AG124" i="9"/>
  <c r="AH124" i="9"/>
  <c r="X125" i="9"/>
  <c r="Y125" i="9"/>
  <c r="Z125" i="9"/>
  <c r="AA125" i="9"/>
  <c r="AB125" i="9"/>
  <c r="AC125" i="9"/>
  <c r="AD125" i="9"/>
  <c r="AE125" i="9"/>
  <c r="AF125" i="9"/>
  <c r="AG125" i="9"/>
  <c r="AH125" i="9"/>
  <c r="X126" i="9"/>
  <c r="Y126" i="9"/>
  <c r="Z126" i="9"/>
  <c r="AA126" i="9"/>
  <c r="AB126" i="9"/>
  <c r="AC126" i="9"/>
  <c r="AD126" i="9"/>
  <c r="AE126" i="9"/>
  <c r="AF126" i="9"/>
  <c r="AG126" i="9"/>
  <c r="AH126" i="9"/>
  <c r="X127" i="9"/>
  <c r="Y127" i="9"/>
  <c r="Z127" i="9"/>
  <c r="AA127" i="9"/>
  <c r="AB127" i="9"/>
  <c r="AC127" i="9"/>
  <c r="AD127" i="9"/>
  <c r="AE127" i="9"/>
  <c r="AF127" i="9"/>
  <c r="AG127" i="9"/>
  <c r="AH127" i="9"/>
  <c r="X128" i="9"/>
  <c r="Y128" i="9"/>
  <c r="Z128" i="9"/>
  <c r="AA128" i="9"/>
  <c r="AB128" i="9"/>
  <c r="AC128" i="9"/>
  <c r="AD128" i="9"/>
  <c r="AE128" i="9"/>
  <c r="AF128" i="9"/>
  <c r="AG128" i="9"/>
  <c r="AH128" i="9"/>
  <c r="X129" i="9"/>
  <c r="Y129" i="9"/>
  <c r="Z129" i="9"/>
  <c r="AA129" i="9"/>
  <c r="AB129" i="9"/>
  <c r="AC129" i="9"/>
  <c r="AD129" i="9"/>
  <c r="AE129" i="9"/>
  <c r="AF129" i="9"/>
  <c r="AG129" i="9"/>
  <c r="AH129" i="9"/>
  <c r="X130" i="9"/>
  <c r="Y130" i="9"/>
  <c r="Z130" i="9"/>
  <c r="AA130" i="9"/>
  <c r="AB130" i="9"/>
  <c r="AC130" i="9"/>
  <c r="AD130" i="9"/>
  <c r="AE130" i="9"/>
  <c r="AF130" i="9"/>
  <c r="AG130" i="9"/>
  <c r="AH130" i="9"/>
  <c r="X131" i="9"/>
  <c r="Y131" i="9"/>
  <c r="Z131" i="9"/>
  <c r="AA131" i="9"/>
  <c r="AB131" i="9"/>
  <c r="AC131" i="9"/>
  <c r="AD131" i="9"/>
  <c r="AE131" i="9"/>
  <c r="AF131" i="9"/>
  <c r="AG131" i="9"/>
  <c r="AH131" i="9"/>
  <c r="X132" i="9"/>
  <c r="Y132" i="9"/>
  <c r="Z132" i="9"/>
  <c r="AA132" i="9"/>
  <c r="AB132" i="9"/>
  <c r="AC132" i="9"/>
  <c r="AD132" i="9"/>
  <c r="AE132" i="9"/>
  <c r="AF132" i="9"/>
  <c r="AG132" i="9"/>
  <c r="AH132" i="9"/>
  <c r="X133" i="9"/>
  <c r="Y133" i="9"/>
  <c r="Z133" i="9"/>
  <c r="AA133" i="9"/>
  <c r="AB133" i="9"/>
  <c r="AC133" i="9"/>
  <c r="AD133" i="9"/>
  <c r="AE133" i="9"/>
  <c r="AF133" i="9"/>
  <c r="AG133" i="9"/>
  <c r="AH133" i="9"/>
  <c r="X134" i="9"/>
  <c r="Y134" i="9"/>
  <c r="Z134" i="9"/>
  <c r="AA134" i="9"/>
  <c r="AB134" i="9"/>
  <c r="AC134" i="9"/>
  <c r="AD134" i="9"/>
  <c r="AE134" i="9"/>
  <c r="AF134" i="9"/>
  <c r="AG134" i="9"/>
  <c r="AH134" i="9"/>
  <c r="X135" i="9"/>
  <c r="Y135" i="9"/>
  <c r="Z135" i="9"/>
  <c r="AA135" i="9"/>
  <c r="AB135" i="9"/>
  <c r="AC135" i="9"/>
  <c r="AD135" i="9"/>
  <c r="AE135" i="9"/>
  <c r="AF135" i="9"/>
  <c r="AG135" i="9"/>
  <c r="AH135" i="9"/>
  <c r="X136" i="9"/>
  <c r="Y136" i="9"/>
  <c r="Z136" i="9"/>
  <c r="AA136" i="9"/>
  <c r="AB136" i="9"/>
  <c r="AC136" i="9"/>
  <c r="AD136" i="9"/>
  <c r="AE136" i="9"/>
  <c r="AF136" i="9"/>
  <c r="AG136" i="9"/>
  <c r="AH136" i="9"/>
  <c r="X137" i="9"/>
  <c r="Y137" i="9"/>
  <c r="Z137" i="9"/>
  <c r="AA137" i="9"/>
  <c r="AB137" i="9"/>
  <c r="AC137" i="9"/>
  <c r="AD137" i="9"/>
  <c r="AE137" i="9"/>
  <c r="AF137" i="9"/>
  <c r="AG137" i="9"/>
  <c r="AH137" i="9"/>
  <c r="X138" i="9"/>
  <c r="Y138" i="9"/>
  <c r="Z138" i="9"/>
  <c r="AA138" i="9"/>
  <c r="AB138" i="9"/>
  <c r="AC138" i="9"/>
  <c r="AD138" i="9"/>
  <c r="AE138" i="9"/>
  <c r="AF138" i="9"/>
  <c r="AG138" i="9"/>
  <c r="AH138" i="9"/>
  <c r="X139" i="9"/>
  <c r="Y139" i="9"/>
  <c r="Z139" i="9"/>
  <c r="AA139" i="9"/>
  <c r="AB139" i="9"/>
  <c r="AC139" i="9"/>
  <c r="AD139" i="9"/>
  <c r="AE139" i="9"/>
  <c r="AF139" i="9"/>
  <c r="AG139" i="9"/>
  <c r="AH139" i="9"/>
  <c r="X140" i="9"/>
  <c r="Y140" i="9"/>
  <c r="Z140" i="9"/>
  <c r="AA140" i="9"/>
  <c r="AB140" i="9"/>
  <c r="AC140" i="9"/>
  <c r="AD140" i="9"/>
  <c r="AE140" i="9"/>
  <c r="AF140" i="9"/>
  <c r="AG140" i="9"/>
  <c r="AH140" i="9"/>
  <c r="X141" i="9"/>
  <c r="Y141" i="9"/>
  <c r="Z141" i="9"/>
  <c r="AA141" i="9"/>
  <c r="AB141" i="9"/>
  <c r="AC141" i="9"/>
  <c r="AD141" i="9"/>
  <c r="AE141" i="9"/>
  <c r="AF141" i="9"/>
  <c r="AG141" i="9"/>
  <c r="AH141" i="9"/>
  <c r="X142" i="9"/>
  <c r="Y142" i="9"/>
  <c r="Z142" i="9"/>
  <c r="AA142" i="9"/>
  <c r="AB142" i="9"/>
  <c r="AC142" i="9"/>
  <c r="AD142" i="9"/>
  <c r="AE142" i="9"/>
  <c r="AF142" i="9"/>
  <c r="AG142" i="9"/>
  <c r="AH142" i="9"/>
  <c r="X143" i="9"/>
  <c r="Y143" i="9"/>
  <c r="Z143" i="9"/>
  <c r="AA143" i="9"/>
  <c r="AB143" i="9"/>
  <c r="AC143" i="9"/>
  <c r="AD143" i="9"/>
  <c r="AE143" i="9"/>
  <c r="AF143" i="9"/>
  <c r="AG143" i="9"/>
  <c r="AH143" i="9"/>
  <c r="X144" i="9"/>
  <c r="Y144" i="9"/>
  <c r="Z144" i="9"/>
  <c r="AA144" i="9"/>
  <c r="AB144" i="9"/>
  <c r="AC144" i="9"/>
  <c r="AD144" i="9"/>
  <c r="AE144" i="9"/>
  <c r="AF144" i="9"/>
  <c r="AG144" i="9"/>
  <c r="AH144" i="9"/>
  <c r="X145" i="9"/>
  <c r="Y145" i="9"/>
  <c r="Z145" i="9"/>
  <c r="AA145" i="9"/>
  <c r="AB145" i="9"/>
  <c r="AC145" i="9"/>
  <c r="AD145" i="9"/>
  <c r="AE145" i="9"/>
  <c r="AF145" i="9"/>
  <c r="AG145" i="9"/>
  <c r="AH145" i="9"/>
  <c r="X146" i="9"/>
  <c r="Y146" i="9"/>
  <c r="Z146" i="9"/>
  <c r="AA146" i="9"/>
  <c r="AB146" i="9"/>
  <c r="AC146" i="9"/>
  <c r="AD146" i="9"/>
  <c r="AE146" i="9"/>
  <c r="AF146" i="9"/>
  <c r="AG146" i="9"/>
  <c r="AH146" i="9"/>
  <c r="X147" i="9"/>
  <c r="Y147" i="9"/>
  <c r="Z147" i="9"/>
  <c r="AA147" i="9"/>
  <c r="AB147" i="9"/>
  <c r="AC147" i="9"/>
  <c r="AD147" i="9"/>
  <c r="AE147" i="9"/>
  <c r="AF147" i="9"/>
  <c r="AG147" i="9"/>
  <c r="AH147" i="9"/>
  <c r="X148" i="9"/>
  <c r="Y148" i="9"/>
  <c r="Z148" i="9"/>
  <c r="AA148" i="9"/>
  <c r="AB148" i="9"/>
  <c r="AC148" i="9"/>
  <c r="AD148" i="9"/>
  <c r="AE148" i="9"/>
  <c r="AF148" i="9"/>
  <c r="AG148" i="9"/>
  <c r="AH148" i="9"/>
  <c r="X149" i="9"/>
  <c r="Y149" i="9"/>
  <c r="Z149" i="9"/>
  <c r="AA149" i="9"/>
  <c r="AB149" i="9"/>
  <c r="AC149" i="9"/>
  <c r="AD149" i="9"/>
  <c r="AE149" i="9"/>
  <c r="AF149" i="9"/>
  <c r="AG149" i="9"/>
  <c r="AH149" i="9"/>
  <c r="X150" i="9"/>
  <c r="Y150" i="9"/>
  <c r="Z150" i="9"/>
  <c r="AA150" i="9"/>
  <c r="AB150" i="9"/>
  <c r="AC150" i="9"/>
  <c r="AD150" i="9"/>
  <c r="AE150" i="9"/>
  <c r="AF150" i="9"/>
  <c r="AG150" i="9"/>
  <c r="AH150" i="9"/>
  <c r="X151" i="9"/>
  <c r="Y151" i="9"/>
  <c r="Z151" i="9"/>
  <c r="AA151" i="9"/>
  <c r="AB151" i="9"/>
  <c r="AC151" i="9"/>
  <c r="AD151" i="9"/>
  <c r="AE151" i="9"/>
  <c r="AF151" i="9"/>
  <c r="AG151" i="9"/>
  <c r="AH151" i="9"/>
  <c r="X152" i="9"/>
  <c r="Y152" i="9"/>
  <c r="Z152" i="9"/>
  <c r="AA152" i="9"/>
  <c r="AB152" i="9"/>
  <c r="AC152" i="9"/>
  <c r="AD152" i="9"/>
  <c r="AE152" i="9"/>
  <c r="AF152" i="9"/>
  <c r="AG152" i="9"/>
  <c r="AH152" i="9"/>
  <c r="X153" i="9"/>
  <c r="Y153" i="9"/>
  <c r="Z153" i="9"/>
  <c r="AA153" i="9"/>
  <c r="AB153" i="9"/>
  <c r="AC153" i="9"/>
  <c r="AD153" i="9"/>
  <c r="AE153" i="9"/>
  <c r="AF153" i="9"/>
  <c r="AG153" i="9"/>
  <c r="AH153" i="9"/>
  <c r="X154" i="9"/>
  <c r="Y154" i="9"/>
  <c r="Z154" i="9"/>
  <c r="AA154" i="9"/>
  <c r="AB154" i="9"/>
  <c r="AC154" i="9"/>
  <c r="AD154" i="9"/>
  <c r="AE154" i="9"/>
  <c r="AF154" i="9"/>
  <c r="AG154" i="9"/>
  <c r="AH154" i="9"/>
  <c r="X155" i="9"/>
  <c r="Y155" i="9"/>
  <c r="Z155" i="9"/>
  <c r="AA155" i="9"/>
  <c r="AB155" i="9"/>
  <c r="AC155" i="9"/>
  <c r="AD155" i="9"/>
  <c r="AE155" i="9"/>
  <c r="AF155" i="9"/>
  <c r="AG155" i="9"/>
  <c r="AH155" i="9"/>
  <c r="X156" i="9"/>
  <c r="Y156" i="9"/>
  <c r="Z156" i="9"/>
  <c r="AA156" i="9"/>
  <c r="AB156" i="9"/>
  <c r="AC156" i="9"/>
  <c r="AD156" i="9"/>
  <c r="AE156" i="9"/>
  <c r="AF156" i="9"/>
  <c r="AG156" i="9"/>
  <c r="AH156" i="9"/>
  <c r="X157" i="9"/>
  <c r="Y157" i="9"/>
  <c r="Z157" i="9"/>
  <c r="AA157" i="9"/>
  <c r="AB157" i="9"/>
  <c r="AC157" i="9"/>
  <c r="AD157" i="9"/>
  <c r="AE157" i="9"/>
  <c r="AF157" i="9"/>
  <c r="AG157" i="9"/>
  <c r="AH157" i="9"/>
  <c r="X158" i="9"/>
  <c r="Y158" i="9"/>
  <c r="Z158" i="9"/>
  <c r="AA158" i="9"/>
  <c r="AB158" i="9"/>
  <c r="AC158" i="9"/>
  <c r="AD158" i="9"/>
  <c r="AE158" i="9"/>
  <c r="AF158" i="9"/>
  <c r="AG158" i="9"/>
  <c r="AH158" i="9"/>
  <c r="X159" i="9"/>
  <c r="Y159" i="9"/>
  <c r="Z159" i="9"/>
  <c r="AA159" i="9"/>
  <c r="AB159" i="9"/>
  <c r="AC159" i="9"/>
  <c r="AD159" i="9"/>
  <c r="AE159" i="9"/>
  <c r="AF159" i="9"/>
  <c r="AG159" i="9"/>
  <c r="AH159" i="9"/>
  <c r="X160" i="9"/>
  <c r="Y160" i="9"/>
  <c r="Z160" i="9"/>
  <c r="AA160" i="9"/>
  <c r="AB160" i="9"/>
  <c r="AC160" i="9"/>
  <c r="AD160" i="9"/>
  <c r="AE160" i="9"/>
  <c r="AF160" i="9"/>
  <c r="AG160" i="9"/>
  <c r="AH160" i="9"/>
  <c r="X161" i="9"/>
  <c r="Y161" i="9"/>
  <c r="Z161" i="9"/>
  <c r="AA161" i="9"/>
  <c r="AB161" i="9"/>
  <c r="AC161" i="9"/>
  <c r="AD161" i="9"/>
  <c r="AE161" i="9"/>
  <c r="AF161" i="9"/>
  <c r="AG161" i="9"/>
  <c r="AH161" i="9"/>
  <c r="X162" i="9"/>
  <c r="Y162" i="9"/>
  <c r="Z162" i="9"/>
  <c r="AA162" i="9"/>
  <c r="AB162" i="9"/>
  <c r="AC162" i="9"/>
  <c r="AD162" i="9"/>
  <c r="AE162" i="9"/>
  <c r="AF162" i="9"/>
  <c r="AG162" i="9"/>
  <c r="AH162" i="9"/>
  <c r="X163" i="9"/>
  <c r="Y163" i="9"/>
  <c r="Z163" i="9"/>
  <c r="AA163" i="9"/>
  <c r="AB163" i="9"/>
  <c r="AC163" i="9"/>
  <c r="AD163" i="9"/>
  <c r="AE163" i="9"/>
  <c r="AF163" i="9"/>
  <c r="AG163" i="9"/>
  <c r="AH163" i="9"/>
  <c r="X164" i="9"/>
  <c r="Y164" i="9"/>
  <c r="Z164" i="9"/>
  <c r="AA164" i="9"/>
  <c r="AB164" i="9"/>
  <c r="AC164" i="9"/>
  <c r="AD164" i="9"/>
  <c r="AE164" i="9"/>
  <c r="AF164" i="9"/>
  <c r="AG164" i="9"/>
  <c r="AH164" i="9"/>
  <c r="X165" i="9"/>
  <c r="Y165" i="9"/>
  <c r="Z165" i="9"/>
  <c r="AA165" i="9"/>
  <c r="AB165" i="9"/>
  <c r="AC165" i="9"/>
  <c r="AD165" i="9"/>
  <c r="AE165" i="9"/>
  <c r="AF165" i="9"/>
  <c r="AG165" i="9"/>
  <c r="AH165" i="9"/>
  <c r="X166" i="9"/>
  <c r="Y166" i="9"/>
  <c r="Z166" i="9"/>
  <c r="AA166" i="9"/>
  <c r="AB166" i="9"/>
  <c r="AC166" i="9"/>
  <c r="AD166" i="9"/>
  <c r="AE166" i="9"/>
  <c r="AF166" i="9"/>
  <c r="AG166" i="9"/>
  <c r="AH166" i="9"/>
  <c r="X167" i="9"/>
  <c r="Y167" i="9"/>
  <c r="Z167" i="9"/>
  <c r="AA167" i="9"/>
  <c r="AB167" i="9"/>
  <c r="AC167" i="9"/>
  <c r="AD167" i="9"/>
  <c r="AE167" i="9"/>
  <c r="AF167" i="9"/>
  <c r="AG167" i="9"/>
  <c r="AH167" i="9"/>
  <c r="X168" i="9"/>
  <c r="Y168" i="9"/>
  <c r="Z168" i="9"/>
  <c r="AA168" i="9"/>
  <c r="AB168" i="9"/>
  <c r="AC168" i="9"/>
  <c r="AD168" i="9"/>
  <c r="AE168" i="9"/>
  <c r="AF168" i="9"/>
  <c r="AG168" i="9"/>
  <c r="AH168" i="9"/>
  <c r="X169" i="9"/>
  <c r="Y169" i="9"/>
  <c r="Z169" i="9"/>
  <c r="AA169" i="9"/>
  <c r="AB169" i="9"/>
  <c r="AC169" i="9"/>
  <c r="AD169" i="9"/>
  <c r="AE169" i="9"/>
  <c r="AF169" i="9"/>
  <c r="AG169" i="9"/>
  <c r="AH169" i="9"/>
  <c r="X170" i="9"/>
  <c r="Y170" i="9"/>
  <c r="Z170" i="9"/>
  <c r="AA170" i="9"/>
  <c r="AB170" i="9"/>
  <c r="AC170" i="9"/>
  <c r="AD170" i="9"/>
  <c r="AE170" i="9"/>
  <c r="AF170" i="9"/>
  <c r="AG170" i="9"/>
  <c r="AH170" i="9"/>
  <c r="X171" i="9"/>
  <c r="Y171" i="9"/>
  <c r="Z171" i="9"/>
  <c r="AA171" i="9"/>
  <c r="AB171" i="9"/>
  <c r="AC171" i="9"/>
  <c r="AD171" i="9"/>
  <c r="AE171" i="9"/>
  <c r="AF171" i="9"/>
  <c r="AG171" i="9"/>
  <c r="AH171" i="9"/>
  <c r="X172" i="9"/>
  <c r="Y172" i="9"/>
  <c r="Z172" i="9"/>
  <c r="AA172" i="9"/>
  <c r="AB172" i="9"/>
  <c r="AC172" i="9"/>
  <c r="AD172" i="9"/>
  <c r="AE172" i="9"/>
  <c r="AF172" i="9"/>
  <c r="AG172" i="9"/>
  <c r="AH172" i="9"/>
  <c r="X173" i="9"/>
  <c r="Y173" i="9"/>
  <c r="Z173" i="9"/>
  <c r="AA173" i="9"/>
  <c r="AB173" i="9"/>
  <c r="AC173" i="9"/>
  <c r="AD173" i="9"/>
  <c r="AE173" i="9"/>
  <c r="AF173" i="9"/>
  <c r="AG173" i="9"/>
  <c r="AH173" i="9"/>
  <c r="X174" i="9"/>
  <c r="Y174" i="9"/>
  <c r="Z174" i="9"/>
  <c r="AA174" i="9"/>
  <c r="AB174" i="9"/>
  <c r="AC174" i="9"/>
  <c r="AD174" i="9"/>
  <c r="AE174" i="9"/>
  <c r="AF174" i="9"/>
  <c r="AG174" i="9"/>
  <c r="AH174" i="9"/>
  <c r="X175" i="9"/>
  <c r="Y175" i="9"/>
  <c r="Z175" i="9"/>
  <c r="AA175" i="9"/>
  <c r="AB175" i="9"/>
  <c r="AC175" i="9"/>
  <c r="AD175" i="9"/>
  <c r="AE175" i="9"/>
  <c r="AF175" i="9"/>
  <c r="AG175" i="9"/>
  <c r="AH175" i="9"/>
  <c r="X176" i="9"/>
  <c r="Y176" i="9"/>
  <c r="Z176" i="9"/>
  <c r="AA176" i="9"/>
  <c r="AB176" i="9"/>
  <c r="AC176" i="9"/>
  <c r="AD176" i="9"/>
  <c r="AE176" i="9"/>
  <c r="AF176" i="9"/>
  <c r="AG176" i="9"/>
  <c r="AH176" i="9"/>
  <c r="X177" i="9"/>
  <c r="Y177" i="9"/>
  <c r="Z177" i="9"/>
  <c r="AA177" i="9"/>
  <c r="AB177" i="9"/>
  <c r="AC177" i="9"/>
  <c r="AD177" i="9"/>
  <c r="AE177" i="9"/>
  <c r="AF177" i="9"/>
  <c r="AG177" i="9"/>
  <c r="AH177" i="9"/>
  <c r="X178" i="9"/>
  <c r="Y178" i="9"/>
  <c r="Z178" i="9"/>
  <c r="AA178" i="9"/>
  <c r="AB178" i="9"/>
  <c r="AC178" i="9"/>
  <c r="AD178" i="9"/>
  <c r="AE178" i="9"/>
  <c r="AF178" i="9"/>
  <c r="AG178" i="9"/>
  <c r="AH178" i="9"/>
  <c r="X179" i="9"/>
  <c r="Y179" i="9"/>
  <c r="Z179" i="9"/>
  <c r="AA179" i="9"/>
  <c r="AB179" i="9"/>
  <c r="AC179" i="9"/>
  <c r="AD179" i="9"/>
  <c r="AE179" i="9"/>
  <c r="AF179" i="9"/>
  <c r="AG179" i="9"/>
  <c r="AH179" i="9"/>
  <c r="X180" i="9"/>
  <c r="Y180" i="9"/>
  <c r="Z180" i="9"/>
  <c r="AA180" i="9"/>
  <c r="AB180" i="9"/>
  <c r="AC180" i="9"/>
  <c r="AD180" i="9"/>
  <c r="AE180" i="9"/>
  <c r="AF180" i="9"/>
  <c r="AG180" i="9"/>
  <c r="AH180" i="9"/>
  <c r="X181" i="9"/>
  <c r="Y181" i="9"/>
  <c r="Z181" i="9"/>
  <c r="AA181" i="9"/>
  <c r="AB181" i="9"/>
  <c r="AC181" i="9"/>
  <c r="AD181" i="9"/>
  <c r="AE181" i="9"/>
  <c r="AF181" i="9"/>
  <c r="AG181" i="9"/>
  <c r="AH181" i="9"/>
  <c r="X182" i="9"/>
  <c r="Y182" i="9"/>
  <c r="Z182" i="9"/>
  <c r="AA182" i="9"/>
  <c r="AB182" i="9"/>
  <c r="AC182" i="9"/>
  <c r="AD182" i="9"/>
  <c r="AE182" i="9"/>
  <c r="AF182" i="9"/>
  <c r="AG182" i="9"/>
  <c r="AH182" i="9"/>
  <c r="X183" i="9"/>
  <c r="Y183" i="9"/>
  <c r="Z183" i="9"/>
  <c r="AA183" i="9"/>
  <c r="AB183" i="9"/>
  <c r="AC183" i="9"/>
  <c r="AD183" i="9"/>
  <c r="AE183" i="9"/>
  <c r="AF183" i="9"/>
  <c r="AG183" i="9"/>
  <c r="AH183" i="9"/>
  <c r="X184" i="9"/>
  <c r="Y184" i="9"/>
  <c r="Z184" i="9"/>
  <c r="AA184" i="9"/>
  <c r="AB184" i="9"/>
  <c r="AC184" i="9"/>
  <c r="AD184" i="9"/>
  <c r="AE184" i="9"/>
  <c r="AF184" i="9"/>
  <c r="AG184" i="9"/>
  <c r="AH184" i="9"/>
  <c r="X185" i="9"/>
  <c r="Y185" i="9"/>
  <c r="Z185" i="9"/>
  <c r="AA185" i="9"/>
  <c r="AB185" i="9"/>
  <c r="AC185" i="9"/>
  <c r="AD185" i="9"/>
  <c r="AE185" i="9"/>
  <c r="AF185" i="9"/>
  <c r="AG185" i="9"/>
  <c r="AH185" i="9"/>
  <c r="X186" i="9"/>
  <c r="Y186" i="9"/>
  <c r="Z186" i="9"/>
  <c r="AA186" i="9"/>
  <c r="AB186" i="9"/>
  <c r="AC186" i="9"/>
  <c r="AD186" i="9"/>
  <c r="AE186" i="9"/>
  <c r="AF186" i="9"/>
  <c r="AG186" i="9"/>
  <c r="AH186" i="9"/>
  <c r="X187" i="9"/>
  <c r="Y187" i="9"/>
  <c r="Z187" i="9"/>
  <c r="AA187" i="9"/>
  <c r="AB187" i="9"/>
  <c r="AC187" i="9"/>
  <c r="AD187" i="9"/>
  <c r="AE187" i="9"/>
  <c r="AF187" i="9"/>
  <c r="AG187" i="9"/>
  <c r="AH187" i="9"/>
  <c r="X188" i="9"/>
  <c r="Y188" i="9"/>
  <c r="Z188" i="9"/>
  <c r="AA188" i="9"/>
  <c r="AB188" i="9"/>
  <c r="AC188" i="9"/>
  <c r="AD188" i="9"/>
  <c r="AE188" i="9"/>
  <c r="AF188" i="9"/>
  <c r="AG188" i="9"/>
  <c r="AH188" i="9"/>
  <c r="X189" i="9"/>
  <c r="Y189" i="9"/>
  <c r="Z189" i="9"/>
  <c r="AA189" i="9"/>
  <c r="AB189" i="9"/>
  <c r="AC189" i="9"/>
  <c r="AD189" i="9"/>
  <c r="AE189" i="9"/>
  <c r="AF189" i="9"/>
  <c r="AG189" i="9"/>
  <c r="AH189" i="9"/>
  <c r="X190" i="9"/>
  <c r="Y190" i="9"/>
  <c r="Z190" i="9"/>
  <c r="AA190" i="9"/>
  <c r="AB190" i="9"/>
  <c r="AC190" i="9"/>
  <c r="AD190" i="9"/>
  <c r="AE190" i="9"/>
  <c r="AF190" i="9"/>
  <c r="AG190" i="9"/>
  <c r="AH190" i="9"/>
  <c r="X191" i="9"/>
  <c r="Y191" i="9"/>
  <c r="Z191" i="9"/>
  <c r="AA191" i="9"/>
  <c r="AB191" i="9"/>
  <c r="AC191" i="9"/>
  <c r="AD191" i="9"/>
  <c r="AE191" i="9"/>
  <c r="AF191" i="9"/>
  <c r="AG191" i="9"/>
  <c r="AH191" i="9"/>
  <c r="X192" i="9"/>
  <c r="Y192" i="9"/>
  <c r="Z192" i="9"/>
  <c r="AA192" i="9"/>
  <c r="AB192" i="9"/>
  <c r="AC192" i="9"/>
  <c r="AD192" i="9"/>
  <c r="AE192" i="9"/>
  <c r="AF192" i="9"/>
  <c r="AG192" i="9"/>
  <c r="AH192" i="9"/>
  <c r="X193" i="9"/>
  <c r="Y193" i="9"/>
  <c r="Z193" i="9"/>
  <c r="AA193" i="9"/>
  <c r="AB193" i="9"/>
  <c r="AC193" i="9"/>
  <c r="AD193" i="9"/>
  <c r="AE193" i="9"/>
  <c r="AF193" i="9"/>
  <c r="AG193" i="9"/>
  <c r="AH193" i="9"/>
  <c r="X194" i="9"/>
  <c r="Y194" i="9"/>
  <c r="Z194" i="9"/>
  <c r="AA194" i="9"/>
  <c r="AB194" i="9"/>
  <c r="AC194" i="9"/>
  <c r="AD194" i="9"/>
  <c r="AE194" i="9"/>
  <c r="AF194" i="9"/>
  <c r="AG194" i="9"/>
  <c r="AH194" i="9"/>
  <c r="X195" i="9"/>
  <c r="Y195" i="9"/>
  <c r="Z195" i="9"/>
  <c r="AA195" i="9"/>
  <c r="AB195" i="9"/>
  <c r="AC195" i="9"/>
  <c r="AD195" i="9"/>
  <c r="AE195" i="9"/>
  <c r="AF195" i="9"/>
  <c r="AG195" i="9"/>
  <c r="AH195" i="9"/>
  <c r="X196" i="9"/>
  <c r="Y196" i="9"/>
  <c r="Z196" i="9"/>
  <c r="AA196" i="9"/>
  <c r="AB196" i="9"/>
  <c r="AC196" i="9"/>
  <c r="AD196" i="9"/>
  <c r="AE196" i="9"/>
  <c r="AF196" i="9"/>
  <c r="AG196" i="9"/>
  <c r="AH196" i="9"/>
  <c r="X197" i="9"/>
  <c r="Y197" i="9"/>
  <c r="Z197" i="9"/>
  <c r="AA197" i="9"/>
  <c r="AB197" i="9"/>
  <c r="AC197" i="9"/>
  <c r="AD197" i="9"/>
  <c r="AE197" i="9"/>
  <c r="AF197" i="9"/>
  <c r="AG197" i="9"/>
  <c r="AH197" i="9"/>
  <c r="X198" i="9"/>
  <c r="Y198" i="9"/>
  <c r="Z198" i="9"/>
  <c r="AA198" i="9"/>
  <c r="AB198" i="9"/>
  <c r="AC198" i="9"/>
  <c r="AD198" i="9"/>
  <c r="AE198" i="9"/>
  <c r="AF198" i="9"/>
  <c r="AG198" i="9"/>
  <c r="AH198" i="9"/>
  <c r="X199" i="9"/>
  <c r="Y199" i="9"/>
  <c r="Z199" i="9"/>
  <c r="AA199" i="9"/>
  <c r="AB199" i="9"/>
  <c r="AC199" i="9"/>
  <c r="AD199" i="9"/>
  <c r="AE199" i="9"/>
  <c r="AF199" i="9"/>
  <c r="AG199" i="9"/>
  <c r="AH199" i="9"/>
  <c r="X200" i="9"/>
  <c r="Y200" i="9"/>
  <c r="Z200" i="9"/>
  <c r="AA200" i="9"/>
  <c r="AB200" i="9"/>
  <c r="AC200" i="9"/>
  <c r="AD200" i="9"/>
  <c r="AE200" i="9"/>
  <c r="AF200" i="9"/>
  <c r="AG200" i="9"/>
  <c r="AH200" i="9"/>
  <c r="X201" i="9"/>
  <c r="Y201" i="9"/>
  <c r="Z201" i="9"/>
  <c r="AA201" i="9"/>
  <c r="AB201" i="9"/>
  <c r="AC201" i="9"/>
  <c r="AD201" i="9"/>
  <c r="AE201" i="9"/>
  <c r="AF201" i="9"/>
  <c r="AG201" i="9"/>
  <c r="AH201" i="9"/>
  <c r="X202" i="9"/>
  <c r="Y202" i="9"/>
  <c r="Z202" i="9"/>
  <c r="AA202" i="9"/>
  <c r="AB202" i="9"/>
  <c r="AC202" i="9"/>
  <c r="AD202" i="9"/>
  <c r="AE202" i="9"/>
  <c r="AF202" i="9"/>
  <c r="AG202" i="9"/>
  <c r="AH202" i="9"/>
  <c r="X203" i="9"/>
  <c r="Y203" i="9"/>
  <c r="Z203" i="9"/>
  <c r="AA203" i="9"/>
  <c r="AB203" i="9"/>
  <c r="AC203" i="9"/>
  <c r="AD203" i="9"/>
  <c r="AE203" i="9"/>
  <c r="AF203" i="9"/>
  <c r="AG203" i="9"/>
  <c r="AH203" i="9"/>
  <c r="X204" i="9"/>
  <c r="Y204" i="9"/>
  <c r="Z204" i="9"/>
  <c r="AA204" i="9"/>
  <c r="AB204" i="9"/>
  <c r="AC204" i="9"/>
  <c r="AD204" i="9"/>
  <c r="AE204" i="9"/>
  <c r="AF204" i="9"/>
  <c r="AG204" i="9"/>
  <c r="AH204" i="9"/>
  <c r="X205" i="9"/>
  <c r="Y205" i="9"/>
  <c r="Z205" i="9"/>
  <c r="AA205" i="9"/>
  <c r="AB205" i="9"/>
  <c r="AC205" i="9"/>
  <c r="AD205" i="9"/>
  <c r="AE205" i="9"/>
  <c r="AF205" i="9"/>
  <c r="AG205" i="9"/>
  <c r="AH205" i="9"/>
  <c r="X206" i="9"/>
  <c r="Y206" i="9"/>
  <c r="Z206" i="9"/>
  <c r="AA206" i="9"/>
  <c r="AB206" i="9"/>
  <c r="AC206" i="9"/>
  <c r="AD206" i="9"/>
  <c r="AE206" i="9"/>
  <c r="AF206" i="9"/>
  <c r="AG206" i="9"/>
  <c r="AH206" i="9"/>
  <c r="X207" i="9"/>
  <c r="Y207" i="9"/>
  <c r="Z207" i="9"/>
  <c r="AA207" i="9"/>
  <c r="AB207" i="9"/>
  <c r="AC207" i="9"/>
  <c r="AD207" i="9"/>
  <c r="AE207" i="9"/>
  <c r="AF207" i="9"/>
  <c r="AG207" i="9"/>
  <c r="AH207" i="9"/>
  <c r="X208" i="9"/>
  <c r="Y208" i="9"/>
  <c r="Z208" i="9"/>
  <c r="AA208" i="9"/>
  <c r="AB208" i="9"/>
  <c r="AC208" i="9"/>
  <c r="AD208" i="9"/>
  <c r="AE208" i="9"/>
  <c r="AF208" i="9"/>
  <c r="AG208" i="9"/>
  <c r="AH208" i="9"/>
  <c r="X209" i="9"/>
  <c r="Y209" i="9"/>
  <c r="Z209" i="9"/>
  <c r="AA209" i="9"/>
  <c r="AB209" i="9"/>
  <c r="AC209" i="9"/>
  <c r="AD209" i="9"/>
  <c r="AE209" i="9"/>
  <c r="AF209" i="9"/>
  <c r="AG209" i="9"/>
  <c r="AH209" i="9"/>
  <c r="X210" i="9"/>
  <c r="Y210" i="9"/>
  <c r="Z210" i="9"/>
  <c r="AA210" i="9"/>
  <c r="AB210" i="9"/>
  <c r="AC210" i="9"/>
  <c r="AD210" i="9"/>
  <c r="AE210" i="9"/>
  <c r="AF210" i="9"/>
  <c r="AG210" i="9"/>
  <c r="AH210" i="9"/>
  <c r="X211" i="9"/>
  <c r="Y211" i="9"/>
  <c r="Z211" i="9"/>
  <c r="AA211" i="9"/>
  <c r="AB211" i="9"/>
  <c r="AC211" i="9"/>
  <c r="AD211" i="9"/>
  <c r="AE211" i="9"/>
  <c r="AF211" i="9"/>
  <c r="AG211" i="9"/>
  <c r="AH211" i="9"/>
  <c r="X212" i="9"/>
  <c r="Y212" i="9"/>
  <c r="Z212" i="9"/>
  <c r="AA212" i="9"/>
  <c r="AB212" i="9"/>
  <c r="AC212" i="9"/>
  <c r="AD212" i="9"/>
  <c r="AE212" i="9"/>
  <c r="AF212" i="9"/>
  <c r="AG212" i="9"/>
  <c r="AH212" i="9"/>
  <c r="X213" i="9"/>
  <c r="Y213" i="9"/>
  <c r="Z213" i="9"/>
  <c r="AA213" i="9"/>
  <c r="AB213" i="9"/>
  <c r="AC213" i="9"/>
  <c r="AD213" i="9"/>
  <c r="AE213" i="9"/>
  <c r="AF213" i="9"/>
  <c r="AG213" i="9"/>
  <c r="AH213" i="9"/>
  <c r="X214" i="9"/>
  <c r="Y214" i="9"/>
  <c r="Z214" i="9"/>
  <c r="AA214" i="9"/>
  <c r="AB214" i="9"/>
  <c r="AC214" i="9"/>
  <c r="AD214" i="9"/>
  <c r="AE214" i="9"/>
  <c r="AF214" i="9"/>
  <c r="AG214" i="9"/>
  <c r="AH214" i="9"/>
  <c r="X215" i="9"/>
  <c r="Y215" i="9"/>
  <c r="Z215" i="9"/>
  <c r="AA215" i="9"/>
  <c r="AB215" i="9"/>
  <c r="AC215" i="9"/>
  <c r="AD215" i="9"/>
  <c r="AE215" i="9"/>
  <c r="AF215" i="9"/>
  <c r="AG215" i="9"/>
  <c r="AH215" i="9"/>
  <c r="X216" i="9"/>
  <c r="Y216" i="9"/>
  <c r="Z216" i="9"/>
  <c r="AA216" i="9"/>
  <c r="AB216" i="9"/>
  <c r="AC216" i="9"/>
  <c r="AD216" i="9"/>
  <c r="AE216" i="9"/>
  <c r="AF216" i="9"/>
  <c r="AG216" i="9"/>
  <c r="AH216" i="9"/>
  <c r="X217" i="9"/>
  <c r="Y217" i="9"/>
  <c r="Z217" i="9"/>
  <c r="AA217" i="9"/>
  <c r="AB217" i="9"/>
  <c r="AC217" i="9"/>
  <c r="AD217" i="9"/>
  <c r="AE217" i="9"/>
  <c r="AF217" i="9"/>
  <c r="AG217" i="9"/>
  <c r="AH217" i="9"/>
  <c r="X218" i="9"/>
  <c r="Y218" i="9"/>
  <c r="Z218" i="9"/>
  <c r="AA218" i="9"/>
  <c r="AB218" i="9"/>
  <c r="AC218" i="9"/>
  <c r="AD218" i="9"/>
  <c r="AE218" i="9"/>
  <c r="AF218" i="9"/>
  <c r="AG218" i="9"/>
  <c r="AH218" i="9"/>
  <c r="X219" i="9"/>
  <c r="Y219" i="9"/>
  <c r="Z219" i="9"/>
  <c r="AA219" i="9"/>
  <c r="AB219" i="9"/>
  <c r="AC219" i="9"/>
  <c r="AD219" i="9"/>
  <c r="AE219" i="9"/>
  <c r="AF219" i="9"/>
  <c r="AG219" i="9"/>
  <c r="AH219" i="9"/>
  <c r="X220" i="9"/>
  <c r="Y220" i="9"/>
  <c r="Z220" i="9"/>
  <c r="AA220" i="9"/>
  <c r="AB220" i="9"/>
  <c r="AC220" i="9"/>
  <c r="AD220" i="9"/>
  <c r="AE220" i="9"/>
  <c r="AF220" i="9"/>
  <c r="AG220" i="9"/>
  <c r="AH220" i="9"/>
  <c r="X221" i="9"/>
  <c r="Y221" i="9"/>
  <c r="Z221" i="9"/>
  <c r="AA221" i="9"/>
  <c r="AB221" i="9"/>
  <c r="AC221" i="9"/>
  <c r="AD221" i="9"/>
  <c r="AE221" i="9"/>
  <c r="AF221" i="9"/>
  <c r="AG221" i="9"/>
  <c r="AH221" i="9"/>
  <c r="X222" i="9"/>
  <c r="Y222" i="9"/>
  <c r="Z222" i="9"/>
  <c r="AA222" i="9"/>
  <c r="AB222" i="9"/>
  <c r="AC222" i="9"/>
  <c r="AD222" i="9"/>
  <c r="AE222" i="9"/>
  <c r="AF222" i="9"/>
  <c r="AG222" i="9"/>
  <c r="AH222" i="9"/>
  <c r="X223" i="9"/>
  <c r="Y223" i="9"/>
  <c r="Z223" i="9"/>
  <c r="AA223" i="9"/>
  <c r="AB223" i="9"/>
  <c r="AC223" i="9"/>
  <c r="AD223" i="9"/>
  <c r="AE223" i="9"/>
  <c r="AF223" i="9"/>
  <c r="AG223" i="9"/>
  <c r="AH223" i="9"/>
  <c r="X224" i="9"/>
  <c r="Y224" i="9"/>
  <c r="Z224" i="9"/>
  <c r="AA224" i="9"/>
  <c r="AB224" i="9"/>
  <c r="AC224" i="9"/>
  <c r="AD224" i="9"/>
  <c r="AE224" i="9"/>
  <c r="AF224" i="9"/>
  <c r="AG224" i="9"/>
  <c r="AH224" i="9"/>
  <c r="X225" i="9"/>
  <c r="Y225" i="9"/>
  <c r="Z225" i="9"/>
  <c r="AA225" i="9"/>
  <c r="AB225" i="9"/>
  <c r="AC225" i="9"/>
  <c r="AD225" i="9"/>
  <c r="AE225" i="9"/>
  <c r="AF225" i="9"/>
  <c r="AG225" i="9"/>
  <c r="AH225" i="9"/>
  <c r="X226" i="9"/>
  <c r="Y226" i="9"/>
  <c r="Z226" i="9"/>
  <c r="AA226" i="9"/>
  <c r="AB226" i="9"/>
  <c r="AC226" i="9"/>
  <c r="AD226" i="9"/>
  <c r="AE226" i="9"/>
  <c r="AF226" i="9"/>
  <c r="AG226" i="9"/>
  <c r="AH226" i="9"/>
  <c r="X227" i="9"/>
  <c r="Y227" i="9"/>
  <c r="Z227" i="9"/>
  <c r="AA227" i="9"/>
  <c r="AB227" i="9"/>
  <c r="AC227" i="9"/>
  <c r="AD227" i="9"/>
  <c r="AE227" i="9"/>
  <c r="AF227" i="9"/>
  <c r="AG227" i="9"/>
  <c r="AH227" i="9"/>
  <c r="X228" i="9"/>
  <c r="Y228" i="9"/>
  <c r="Z228" i="9"/>
  <c r="AA228" i="9"/>
  <c r="AB228" i="9"/>
  <c r="AC228" i="9"/>
  <c r="AD228" i="9"/>
  <c r="AE228" i="9"/>
  <c r="AF228" i="9"/>
  <c r="AG228" i="9"/>
  <c r="AH228" i="9"/>
  <c r="X229" i="9"/>
  <c r="Y229" i="9"/>
  <c r="Z229" i="9"/>
  <c r="AA229" i="9"/>
  <c r="AB229" i="9"/>
  <c r="AC229" i="9"/>
  <c r="AD229" i="9"/>
  <c r="AE229" i="9"/>
  <c r="AF229" i="9"/>
  <c r="AG229" i="9"/>
  <c r="AH229" i="9"/>
  <c r="X230" i="9"/>
  <c r="Y230" i="9"/>
  <c r="Z230" i="9"/>
  <c r="AA230" i="9"/>
  <c r="AB230" i="9"/>
  <c r="AC230" i="9"/>
  <c r="AD230" i="9"/>
  <c r="AE230" i="9"/>
  <c r="AF230" i="9"/>
  <c r="AG230" i="9"/>
  <c r="AH230" i="9"/>
  <c r="X231" i="9"/>
  <c r="Y231" i="9"/>
  <c r="Z231" i="9"/>
  <c r="AA231" i="9"/>
  <c r="AB231" i="9"/>
  <c r="AC231" i="9"/>
  <c r="AD231" i="9"/>
  <c r="AE231" i="9"/>
  <c r="AF231" i="9"/>
  <c r="AG231" i="9"/>
  <c r="AH231" i="9"/>
  <c r="X232" i="9"/>
  <c r="Y232" i="9"/>
  <c r="Z232" i="9"/>
  <c r="AA232" i="9"/>
  <c r="AB232" i="9"/>
  <c r="AC232" i="9"/>
  <c r="AD232" i="9"/>
  <c r="AE232" i="9"/>
  <c r="AF232" i="9"/>
  <c r="AG232" i="9"/>
  <c r="AH232" i="9"/>
  <c r="X233" i="9"/>
  <c r="Y233" i="9"/>
  <c r="Z233" i="9"/>
  <c r="AA233" i="9"/>
  <c r="AB233" i="9"/>
  <c r="AC233" i="9"/>
  <c r="AD233" i="9"/>
  <c r="AE233" i="9"/>
  <c r="AF233" i="9"/>
  <c r="AG233" i="9"/>
  <c r="AH233" i="9"/>
  <c r="X234" i="9"/>
  <c r="Y234" i="9"/>
  <c r="Z234" i="9"/>
  <c r="AA234" i="9"/>
  <c r="AB234" i="9"/>
  <c r="AC234" i="9"/>
  <c r="AD234" i="9"/>
  <c r="AE234" i="9"/>
  <c r="AF234" i="9"/>
  <c r="AG234" i="9"/>
  <c r="AH234" i="9"/>
  <c r="X235" i="9"/>
  <c r="Y235" i="9"/>
  <c r="Z235" i="9"/>
  <c r="AA235" i="9"/>
  <c r="AB235" i="9"/>
  <c r="AC235" i="9"/>
  <c r="AD235" i="9"/>
  <c r="AE235" i="9"/>
  <c r="AF235" i="9"/>
  <c r="AG235" i="9"/>
  <c r="AH235" i="9"/>
  <c r="X236" i="9"/>
  <c r="Y236" i="9"/>
  <c r="Z236" i="9"/>
  <c r="AA236" i="9"/>
  <c r="AB236" i="9"/>
  <c r="AC236" i="9"/>
  <c r="AD236" i="9"/>
  <c r="AE236" i="9"/>
  <c r="AF236" i="9"/>
  <c r="AG236" i="9"/>
  <c r="AH236" i="9"/>
  <c r="X237" i="9"/>
  <c r="Y237" i="9"/>
  <c r="Z237" i="9"/>
  <c r="AA237" i="9"/>
  <c r="AB237" i="9"/>
  <c r="AC237" i="9"/>
  <c r="AD237" i="9"/>
  <c r="AE237" i="9"/>
  <c r="AF237" i="9"/>
  <c r="AG237" i="9"/>
  <c r="AH237" i="9"/>
  <c r="X238" i="9"/>
  <c r="Y238" i="9"/>
  <c r="Z238" i="9"/>
  <c r="AA238" i="9"/>
  <c r="AB238" i="9"/>
  <c r="AC238" i="9"/>
  <c r="AD238" i="9"/>
  <c r="AE238" i="9"/>
  <c r="AF238" i="9"/>
  <c r="AG238" i="9"/>
  <c r="AH238" i="9"/>
  <c r="X239" i="9"/>
  <c r="Y239" i="9"/>
  <c r="Z239" i="9"/>
  <c r="AA239" i="9"/>
  <c r="AB239" i="9"/>
  <c r="AC239" i="9"/>
  <c r="AD239" i="9"/>
  <c r="AE239" i="9"/>
  <c r="AF239" i="9"/>
  <c r="AG239" i="9"/>
  <c r="AH239" i="9"/>
  <c r="X240" i="9"/>
  <c r="Y240" i="9"/>
  <c r="Z240" i="9"/>
  <c r="AA240" i="9"/>
  <c r="AB240" i="9"/>
  <c r="AC240" i="9"/>
  <c r="AD240" i="9"/>
  <c r="AE240" i="9"/>
  <c r="AF240" i="9"/>
  <c r="AG240" i="9"/>
  <c r="AH240" i="9"/>
  <c r="X241" i="9"/>
  <c r="Y241" i="9"/>
  <c r="Z241" i="9"/>
  <c r="AA241" i="9"/>
  <c r="AB241" i="9"/>
  <c r="AC241" i="9"/>
  <c r="AD241" i="9"/>
  <c r="AE241" i="9"/>
  <c r="AF241" i="9"/>
  <c r="AG241" i="9"/>
  <c r="AH241" i="9"/>
  <c r="X242" i="9"/>
  <c r="Y242" i="9"/>
  <c r="Z242" i="9"/>
  <c r="AA242" i="9"/>
  <c r="AB242" i="9"/>
  <c r="AC242" i="9"/>
  <c r="AD242" i="9"/>
  <c r="AE242" i="9"/>
  <c r="AF242" i="9"/>
  <c r="AG242" i="9"/>
  <c r="AH242" i="9"/>
  <c r="X243" i="9"/>
  <c r="Y243" i="9"/>
  <c r="Z243" i="9"/>
  <c r="AA243" i="9"/>
  <c r="AB243" i="9"/>
  <c r="AC243" i="9"/>
  <c r="AD243" i="9"/>
  <c r="AE243" i="9"/>
  <c r="AF243" i="9"/>
  <c r="AG243" i="9"/>
  <c r="AH243" i="9"/>
  <c r="X244" i="9"/>
  <c r="Y244" i="9"/>
  <c r="Z244" i="9"/>
  <c r="AA244" i="9"/>
  <c r="AB244" i="9"/>
  <c r="AC244" i="9"/>
  <c r="AD244" i="9"/>
  <c r="AE244" i="9"/>
  <c r="AF244" i="9"/>
  <c r="AG244" i="9"/>
  <c r="AH244" i="9"/>
  <c r="X245" i="9"/>
  <c r="Y245" i="9"/>
  <c r="Z245" i="9"/>
  <c r="AA245" i="9"/>
  <c r="AB245" i="9"/>
  <c r="AC245" i="9"/>
  <c r="AD245" i="9"/>
  <c r="AE245" i="9"/>
  <c r="AF245" i="9"/>
  <c r="AG245" i="9"/>
  <c r="AH245" i="9"/>
  <c r="X246" i="9"/>
  <c r="Y246" i="9"/>
  <c r="Z246" i="9"/>
  <c r="AA246" i="9"/>
  <c r="AB246" i="9"/>
  <c r="AC246" i="9"/>
  <c r="AD246" i="9"/>
  <c r="AE246" i="9"/>
  <c r="AF246" i="9"/>
  <c r="AG246" i="9"/>
  <c r="AH246" i="9"/>
  <c r="X247" i="9"/>
  <c r="Y247" i="9"/>
  <c r="Z247" i="9"/>
  <c r="AA247" i="9"/>
  <c r="AB247" i="9"/>
  <c r="AC247" i="9"/>
  <c r="AD247" i="9"/>
  <c r="AE247" i="9"/>
  <c r="AF247" i="9"/>
  <c r="AG247" i="9"/>
  <c r="AH247" i="9"/>
  <c r="X248" i="9"/>
  <c r="Y248" i="9"/>
  <c r="Z248" i="9"/>
  <c r="AA248" i="9"/>
  <c r="AB248" i="9"/>
  <c r="AC248" i="9"/>
  <c r="AD248" i="9"/>
  <c r="AE248" i="9"/>
  <c r="AF248" i="9"/>
  <c r="AG248" i="9"/>
  <c r="AH248" i="9"/>
  <c r="X249" i="9"/>
  <c r="Y249" i="9"/>
  <c r="Z249" i="9"/>
  <c r="AA249" i="9"/>
  <c r="AB249" i="9"/>
  <c r="AC249" i="9"/>
  <c r="AD249" i="9"/>
  <c r="AE249" i="9"/>
  <c r="AF249" i="9"/>
  <c r="AG249" i="9"/>
  <c r="AH249" i="9"/>
  <c r="X250" i="9"/>
  <c r="Y250" i="9"/>
  <c r="Z250" i="9"/>
  <c r="AA250" i="9"/>
  <c r="AB250" i="9"/>
  <c r="AC250" i="9"/>
  <c r="AD250" i="9"/>
  <c r="AE250" i="9"/>
  <c r="AF250" i="9"/>
  <c r="AG250" i="9"/>
  <c r="AH250" i="9"/>
  <c r="X251" i="9"/>
  <c r="Y251" i="9"/>
  <c r="Z251" i="9"/>
  <c r="AA251" i="9"/>
  <c r="AB251" i="9"/>
  <c r="AC251" i="9"/>
  <c r="AD251" i="9"/>
  <c r="AE251" i="9"/>
  <c r="AF251" i="9"/>
  <c r="AG251" i="9"/>
  <c r="AH251" i="9"/>
  <c r="X252" i="9"/>
  <c r="Y252" i="9"/>
  <c r="Z252" i="9"/>
  <c r="AA252" i="9"/>
  <c r="AB252" i="9"/>
  <c r="AC252" i="9"/>
  <c r="AD252" i="9"/>
  <c r="AE252" i="9"/>
  <c r="AF252" i="9"/>
  <c r="AG252" i="9"/>
  <c r="AH252" i="9"/>
  <c r="X253" i="9"/>
  <c r="Y253" i="9"/>
  <c r="Z253" i="9"/>
  <c r="AA253" i="9"/>
  <c r="AB253" i="9"/>
  <c r="AC253" i="9"/>
  <c r="AD253" i="9"/>
  <c r="AE253" i="9"/>
  <c r="AF253" i="9"/>
  <c r="AG253" i="9"/>
  <c r="AH253" i="9"/>
  <c r="X254" i="9"/>
  <c r="Y254" i="9"/>
  <c r="Z254" i="9"/>
  <c r="AA254" i="9"/>
  <c r="AB254" i="9"/>
  <c r="AC254" i="9"/>
  <c r="AD254" i="9"/>
  <c r="AE254" i="9"/>
  <c r="AF254" i="9"/>
  <c r="AG254" i="9"/>
  <c r="AH254" i="9"/>
  <c r="X255" i="9"/>
  <c r="Y255" i="9"/>
  <c r="Z255" i="9"/>
  <c r="AA255" i="9"/>
  <c r="AB255" i="9"/>
  <c r="AC255" i="9"/>
  <c r="AD255" i="9"/>
  <c r="AE255" i="9"/>
  <c r="AF255" i="9"/>
  <c r="AG255" i="9"/>
  <c r="AH255" i="9"/>
  <c r="X256" i="9"/>
  <c r="Y256" i="9"/>
  <c r="Z256" i="9"/>
  <c r="AA256" i="9"/>
  <c r="AB256" i="9"/>
  <c r="AC256" i="9"/>
  <c r="AD256" i="9"/>
  <c r="AE256" i="9"/>
  <c r="AF256" i="9"/>
  <c r="AG256" i="9"/>
  <c r="AH256" i="9"/>
  <c r="X257" i="9"/>
  <c r="Y257" i="9"/>
  <c r="Z257" i="9"/>
  <c r="AA257" i="9"/>
  <c r="AB257" i="9"/>
  <c r="AC257" i="9"/>
  <c r="AD257" i="9"/>
  <c r="AE257" i="9"/>
  <c r="AF257" i="9"/>
  <c r="AG257" i="9"/>
  <c r="AH257" i="9"/>
  <c r="X258" i="9"/>
  <c r="Y258" i="9"/>
  <c r="Z258" i="9"/>
  <c r="AA258" i="9"/>
  <c r="AB258" i="9"/>
  <c r="AC258" i="9"/>
  <c r="AD258" i="9"/>
  <c r="AE258" i="9"/>
  <c r="AF258" i="9"/>
  <c r="AG258" i="9"/>
  <c r="AH258" i="9"/>
  <c r="X259" i="9"/>
  <c r="Y259" i="9"/>
  <c r="Z259" i="9"/>
  <c r="AA259" i="9"/>
  <c r="AB259" i="9"/>
  <c r="AC259" i="9"/>
  <c r="AD259" i="9"/>
  <c r="AE259" i="9"/>
  <c r="AF259" i="9"/>
  <c r="AG259" i="9"/>
  <c r="AH259" i="9"/>
  <c r="X260" i="9"/>
  <c r="Y260" i="9"/>
  <c r="Z260" i="9"/>
  <c r="AA260" i="9"/>
  <c r="AB260" i="9"/>
  <c r="AC260" i="9"/>
  <c r="AD260" i="9"/>
  <c r="AE260" i="9"/>
  <c r="AF260" i="9"/>
  <c r="AG260" i="9"/>
  <c r="AH260" i="9"/>
  <c r="X261" i="9"/>
  <c r="Y261" i="9"/>
  <c r="Z261" i="9"/>
  <c r="AA261" i="9"/>
  <c r="AB261" i="9"/>
  <c r="AC261" i="9"/>
  <c r="AD261" i="9"/>
  <c r="AE261" i="9"/>
  <c r="AF261" i="9"/>
  <c r="AG261" i="9"/>
  <c r="AH261" i="9"/>
  <c r="X262" i="9"/>
  <c r="Y262" i="9"/>
  <c r="Z262" i="9"/>
  <c r="AA262" i="9"/>
  <c r="AB262" i="9"/>
  <c r="AC262" i="9"/>
  <c r="AD262" i="9"/>
  <c r="AE262" i="9"/>
  <c r="AF262" i="9"/>
  <c r="AG262" i="9"/>
  <c r="AH262" i="9"/>
  <c r="X263" i="9"/>
  <c r="Y263" i="9"/>
  <c r="Z263" i="9"/>
  <c r="AA263" i="9"/>
  <c r="AB263" i="9"/>
  <c r="AC263" i="9"/>
  <c r="AD263" i="9"/>
  <c r="AE263" i="9"/>
  <c r="AF263" i="9"/>
  <c r="AG263" i="9"/>
  <c r="AH263" i="9"/>
  <c r="X264" i="9"/>
  <c r="Y264" i="9"/>
  <c r="Z264" i="9"/>
  <c r="AA264" i="9"/>
  <c r="AB264" i="9"/>
  <c r="AC264" i="9"/>
  <c r="AD264" i="9"/>
  <c r="AE264" i="9"/>
  <c r="AF264" i="9"/>
  <c r="AG264" i="9"/>
  <c r="AH264" i="9"/>
  <c r="X265" i="9"/>
  <c r="Y265" i="9"/>
  <c r="Z265" i="9"/>
  <c r="AA265" i="9"/>
  <c r="AB265" i="9"/>
  <c r="AC265" i="9"/>
  <c r="AD265" i="9"/>
  <c r="AE265" i="9"/>
  <c r="AF265" i="9"/>
  <c r="AG265" i="9"/>
  <c r="AH265" i="9"/>
  <c r="X266" i="9"/>
  <c r="Y266" i="9"/>
  <c r="Z266" i="9"/>
  <c r="AA266" i="9"/>
  <c r="AB266" i="9"/>
  <c r="AC266" i="9"/>
  <c r="AD266" i="9"/>
  <c r="AE266" i="9"/>
  <c r="AF266" i="9"/>
  <c r="AG266" i="9"/>
  <c r="AH266" i="9"/>
  <c r="X267" i="9"/>
  <c r="Y267" i="9"/>
  <c r="Z267" i="9"/>
  <c r="AA267" i="9"/>
  <c r="AB267" i="9"/>
  <c r="AC267" i="9"/>
  <c r="AD267" i="9"/>
  <c r="AE267" i="9"/>
  <c r="AF267" i="9"/>
  <c r="AG267" i="9"/>
  <c r="AH267" i="9"/>
  <c r="X268" i="9"/>
  <c r="Y268" i="9"/>
  <c r="Z268" i="9"/>
  <c r="AA268" i="9"/>
  <c r="AB268" i="9"/>
  <c r="AC268" i="9"/>
  <c r="AD268" i="9"/>
  <c r="AE268" i="9"/>
  <c r="AF268" i="9"/>
  <c r="AG268" i="9"/>
  <c r="AH268" i="9"/>
  <c r="X269" i="9"/>
  <c r="Y269" i="9"/>
  <c r="Z269" i="9"/>
  <c r="AA269" i="9"/>
  <c r="AB269" i="9"/>
  <c r="AC269" i="9"/>
  <c r="AD269" i="9"/>
  <c r="AE269" i="9"/>
  <c r="AF269" i="9"/>
  <c r="AG269" i="9"/>
  <c r="AH269" i="9"/>
  <c r="X270" i="9"/>
  <c r="Y270" i="9"/>
  <c r="Z270" i="9"/>
  <c r="AA270" i="9"/>
  <c r="AB270" i="9"/>
  <c r="AC270" i="9"/>
  <c r="AD270" i="9"/>
  <c r="AE270" i="9"/>
  <c r="AF270" i="9"/>
  <c r="AG270" i="9"/>
  <c r="AH270" i="9"/>
  <c r="X271" i="9"/>
  <c r="Y271" i="9"/>
  <c r="Z271" i="9"/>
  <c r="AA271" i="9"/>
  <c r="AB271" i="9"/>
  <c r="AC271" i="9"/>
  <c r="AD271" i="9"/>
  <c r="AE271" i="9"/>
  <c r="AF271" i="9"/>
  <c r="AG271" i="9"/>
  <c r="AH271" i="9"/>
  <c r="X272" i="9"/>
  <c r="Y272" i="9"/>
  <c r="Z272" i="9"/>
  <c r="AA272" i="9"/>
  <c r="AB272" i="9"/>
  <c r="AC272" i="9"/>
  <c r="AD272" i="9"/>
  <c r="AE272" i="9"/>
  <c r="AF272" i="9"/>
  <c r="AG272" i="9"/>
  <c r="AH272" i="9"/>
  <c r="X273" i="9"/>
  <c r="Y273" i="9"/>
  <c r="Z273" i="9"/>
  <c r="AA273" i="9"/>
  <c r="AB273" i="9"/>
  <c r="AC273" i="9"/>
  <c r="AD273" i="9"/>
  <c r="AE273" i="9"/>
  <c r="AF273" i="9"/>
  <c r="AG273" i="9"/>
  <c r="AH273" i="9"/>
  <c r="X274" i="9"/>
  <c r="Y274" i="9"/>
  <c r="Z274" i="9"/>
  <c r="AA274" i="9"/>
  <c r="AB274" i="9"/>
  <c r="AC274" i="9"/>
  <c r="AD274" i="9"/>
  <c r="AE274" i="9"/>
  <c r="AF274" i="9"/>
  <c r="AG274" i="9"/>
  <c r="AH274" i="9"/>
  <c r="X275" i="9"/>
  <c r="Y275" i="9"/>
  <c r="Z275" i="9"/>
  <c r="AA275" i="9"/>
  <c r="AB275" i="9"/>
  <c r="AC275" i="9"/>
  <c r="AD275" i="9"/>
  <c r="AE275" i="9"/>
  <c r="AF275" i="9"/>
  <c r="AG275" i="9"/>
  <c r="AH275" i="9"/>
  <c r="X276" i="9"/>
  <c r="Y276" i="9"/>
  <c r="Z276" i="9"/>
  <c r="AA276" i="9"/>
  <c r="AB276" i="9"/>
  <c r="AC276" i="9"/>
  <c r="AD276" i="9"/>
  <c r="AE276" i="9"/>
  <c r="AF276" i="9"/>
  <c r="AG276" i="9"/>
  <c r="AH276" i="9"/>
  <c r="X277" i="9"/>
  <c r="Y277" i="9"/>
  <c r="Z277" i="9"/>
  <c r="AA277" i="9"/>
  <c r="AB277" i="9"/>
  <c r="AC277" i="9"/>
  <c r="AD277" i="9"/>
  <c r="AE277" i="9"/>
  <c r="AF277" i="9"/>
  <c r="AG277" i="9"/>
  <c r="AH277" i="9"/>
  <c r="X278" i="9"/>
  <c r="Y278" i="9"/>
  <c r="Z278" i="9"/>
  <c r="AA278" i="9"/>
  <c r="AB278" i="9"/>
  <c r="AC278" i="9"/>
  <c r="AD278" i="9"/>
  <c r="AE278" i="9"/>
  <c r="AF278" i="9"/>
  <c r="AG278" i="9"/>
  <c r="AH278" i="9"/>
  <c r="X279" i="9"/>
  <c r="Y279" i="9"/>
  <c r="Z279" i="9"/>
  <c r="AA279" i="9"/>
  <c r="AB279" i="9"/>
  <c r="AC279" i="9"/>
  <c r="AD279" i="9"/>
  <c r="AE279" i="9"/>
  <c r="AF279" i="9"/>
  <c r="AG279" i="9"/>
  <c r="AH279" i="9"/>
  <c r="X280" i="9"/>
  <c r="Y280" i="9"/>
  <c r="Z280" i="9"/>
  <c r="AA280" i="9"/>
  <c r="AB280" i="9"/>
  <c r="AC280" i="9"/>
  <c r="AD280" i="9"/>
  <c r="AE280" i="9"/>
  <c r="AF280" i="9"/>
  <c r="AG280" i="9"/>
  <c r="AH280" i="9"/>
  <c r="X281" i="9"/>
  <c r="Y281" i="9"/>
  <c r="Z281" i="9"/>
  <c r="AA281" i="9"/>
  <c r="AB281" i="9"/>
  <c r="AC281" i="9"/>
  <c r="AD281" i="9"/>
  <c r="AE281" i="9"/>
  <c r="AF281" i="9"/>
  <c r="AG281" i="9"/>
  <c r="AH281" i="9"/>
  <c r="X282" i="9"/>
  <c r="Y282" i="9"/>
  <c r="Z282" i="9"/>
  <c r="AA282" i="9"/>
  <c r="AB282" i="9"/>
  <c r="AC282" i="9"/>
  <c r="AD282" i="9"/>
  <c r="AE282" i="9"/>
  <c r="AF282" i="9"/>
  <c r="AG282" i="9"/>
  <c r="AH282" i="9"/>
  <c r="X283" i="9"/>
  <c r="Y283" i="9"/>
  <c r="Z283" i="9"/>
  <c r="AA283" i="9"/>
  <c r="AB283" i="9"/>
  <c r="AC283" i="9"/>
  <c r="AD283" i="9"/>
  <c r="AE283" i="9"/>
  <c r="AF283" i="9"/>
  <c r="AG283" i="9"/>
  <c r="AH283" i="9"/>
  <c r="X284" i="9"/>
  <c r="Y284" i="9"/>
  <c r="Z284" i="9"/>
  <c r="AA284" i="9"/>
  <c r="AB284" i="9"/>
  <c r="AC284" i="9"/>
  <c r="AD284" i="9"/>
  <c r="AE284" i="9"/>
  <c r="AF284" i="9"/>
  <c r="AG284" i="9"/>
  <c r="AH284" i="9"/>
  <c r="X285" i="9"/>
  <c r="Y285" i="9"/>
  <c r="Z285" i="9"/>
  <c r="AA285" i="9"/>
  <c r="AB285" i="9"/>
  <c r="AC285" i="9"/>
  <c r="AD285" i="9"/>
  <c r="AE285" i="9"/>
  <c r="AF285" i="9"/>
  <c r="AG285" i="9"/>
  <c r="AH285" i="9"/>
  <c r="X286" i="9"/>
  <c r="Y286" i="9"/>
  <c r="Z286" i="9"/>
  <c r="AA286" i="9"/>
  <c r="AB286" i="9"/>
  <c r="AC286" i="9"/>
  <c r="AD286" i="9"/>
  <c r="AE286" i="9"/>
  <c r="AF286" i="9"/>
  <c r="AG286" i="9"/>
  <c r="AH286" i="9"/>
  <c r="X287" i="9"/>
  <c r="Y287" i="9"/>
  <c r="Z287" i="9"/>
  <c r="AA287" i="9"/>
  <c r="AB287" i="9"/>
  <c r="AC287" i="9"/>
  <c r="AD287" i="9"/>
  <c r="AE287" i="9"/>
  <c r="AF287" i="9"/>
  <c r="AG287" i="9"/>
  <c r="AH287" i="9"/>
  <c r="X288" i="9"/>
  <c r="Y288" i="9"/>
  <c r="Z288" i="9"/>
  <c r="AA288" i="9"/>
  <c r="AB288" i="9"/>
  <c r="AC288" i="9"/>
  <c r="AD288" i="9"/>
  <c r="AE288" i="9"/>
  <c r="AF288" i="9"/>
  <c r="AG288" i="9"/>
  <c r="AH288" i="9"/>
  <c r="X289" i="9"/>
  <c r="Y289" i="9"/>
  <c r="Z289" i="9"/>
  <c r="AA289" i="9"/>
  <c r="AB289" i="9"/>
  <c r="AC289" i="9"/>
  <c r="AD289" i="9"/>
  <c r="AE289" i="9"/>
  <c r="AF289" i="9"/>
  <c r="AG289" i="9"/>
  <c r="AH289" i="9"/>
  <c r="X290" i="9"/>
  <c r="Y290" i="9"/>
  <c r="Z290" i="9"/>
  <c r="AA290" i="9"/>
  <c r="AB290" i="9"/>
  <c r="AC290" i="9"/>
  <c r="AD290" i="9"/>
  <c r="AE290" i="9"/>
  <c r="AF290" i="9"/>
  <c r="AG290" i="9"/>
  <c r="AH290" i="9"/>
  <c r="X291" i="9"/>
  <c r="Y291" i="9"/>
  <c r="Z291" i="9"/>
  <c r="AA291" i="9"/>
  <c r="AB291" i="9"/>
  <c r="AC291" i="9"/>
  <c r="AD291" i="9"/>
  <c r="AE291" i="9"/>
  <c r="AF291" i="9"/>
  <c r="AG291" i="9"/>
  <c r="AH291" i="9"/>
  <c r="X292" i="9"/>
  <c r="Y292" i="9"/>
  <c r="Z292" i="9"/>
  <c r="AA292" i="9"/>
  <c r="AB292" i="9"/>
  <c r="AC292" i="9"/>
  <c r="AD292" i="9"/>
  <c r="AE292" i="9"/>
  <c r="AF292" i="9"/>
  <c r="AG292" i="9"/>
  <c r="AH292" i="9"/>
  <c r="X293" i="9"/>
  <c r="Y293" i="9"/>
  <c r="Z293" i="9"/>
  <c r="AA293" i="9"/>
  <c r="AB293" i="9"/>
  <c r="AC293" i="9"/>
  <c r="AD293" i="9"/>
  <c r="AE293" i="9"/>
  <c r="AF293" i="9"/>
  <c r="AG293" i="9"/>
  <c r="AH293" i="9"/>
  <c r="X294" i="9"/>
  <c r="Y294" i="9"/>
  <c r="Z294" i="9"/>
  <c r="AA294" i="9"/>
  <c r="AB294" i="9"/>
  <c r="AC294" i="9"/>
  <c r="AD294" i="9"/>
  <c r="AE294" i="9"/>
  <c r="AF294" i="9"/>
  <c r="AG294" i="9"/>
  <c r="AH294" i="9"/>
  <c r="X295" i="9"/>
  <c r="Y295" i="9"/>
  <c r="Z295" i="9"/>
  <c r="AA295" i="9"/>
  <c r="AB295" i="9"/>
  <c r="AC295" i="9"/>
  <c r="AD295" i="9"/>
  <c r="AE295" i="9"/>
  <c r="AF295" i="9"/>
  <c r="AG295" i="9"/>
  <c r="AH295" i="9"/>
  <c r="X296" i="9"/>
  <c r="Y296" i="9"/>
  <c r="Z296" i="9"/>
  <c r="AA296" i="9"/>
  <c r="AB296" i="9"/>
  <c r="AC296" i="9"/>
  <c r="AD296" i="9"/>
  <c r="AE296" i="9"/>
  <c r="AF296" i="9"/>
  <c r="AG296" i="9"/>
  <c r="AH296" i="9"/>
  <c r="X297" i="9"/>
  <c r="Y297" i="9"/>
  <c r="Z297" i="9"/>
  <c r="AA297" i="9"/>
  <c r="AB297" i="9"/>
  <c r="AC297" i="9"/>
  <c r="AD297" i="9"/>
  <c r="AE297" i="9"/>
  <c r="AF297" i="9"/>
  <c r="AG297" i="9"/>
  <c r="AH297" i="9"/>
  <c r="X298" i="9"/>
  <c r="Y298" i="9"/>
  <c r="Z298" i="9"/>
  <c r="AA298" i="9"/>
  <c r="AB298" i="9"/>
  <c r="AC298" i="9"/>
  <c r="AD298" i="9"/>
  <c r="AE298" i="9"/>
  <c r="AF298" i="9"/>
  <c r="AG298" i="9"/>
  <c r="AH298" i="9"/>
  <c r="X299" i="9"/>
  <c r="Y299" i="9"/>
  <c r="Z299" i="9"/>
  <c r="AA299" i="9"/>
  <c r="AB299" i="9"/>
  <c r="AC299" i="9"/>
  <c r="AD299" i="9"/>
  <c r="AE299" i="9"/>
  <c r="AF299" i="9"/>
  <c r="AG299" i="9"/>
  <c r="AH299" i="9"/>
  <c r="X300" i="9"/>
  <c r="Y300" i="9"/>
  <c r="Z300" i="9"/>
  <c r="AA300" i="9"/>
  <c r="AB300" i="9"/>
  <c r="AC300" i="9"/>
  <c r="AD300" i="9"/>
  <c r="AE300" i="9"/>
  <c r="AF300" i="9"/>
  <c r="AG300" i="9"/>
  <c r="AH300" i="9"/>
  <c r="X301" i="9"/>
  <c r="Y301" i="9"/>
  <c r="Z301" i="9"/>
  <c r="AA301" i="9"/>
  <c r="AB301" i="9"/>
  <c r="AC301" i="9"/>
  <c r="AD301" i="9"/>
  <c r="AE301" i="9"/>
  <c r="AF301" i="9"/>
  <c r="AG301" i="9"/>
  <c r="AH301" i="9"/>
  <c r="X302" i="9"/>
  <c r="Y302" i="9"/>
  <c r="Z302" i="9"/>
  <c r="AA302" i="9"/>
  <c r="AB302" i="9"/>
  <c r="AC302" i="9"/>
  <c r="AD302" i="9"/>
  <c r="AE302" i="9"/>
  <c r="AF302" i="9"/>
  <c r="AG302" i="9"/>
  <c r="AH302" i="9"/>
  <c r="X303" i="9"/>
  <c r="Y303" i="9"/>
  <c r="Z303" i="9"/>
  <c r="AA303" i="9"/>
  <c r="AB303" i="9"/>
  <c r="AC303" i="9"/>
  <c r="AD303" i="9"/>
  <c r="AE303" i="9"/>
  <c r="AF303" i="9"/>
  <c r="AG303" i="9"/>
  <c r="AH303" i="9"/>
  <c r="X304" i="9"/>
  <c r="Y304" i="9"/>
  <c r="Z304" i="9"/>
  <c r="AA304" i="9"/>
  <c r="AB304" i="9"/>
  <c r="AC304" i="9"/>
  <c r="AD304" i="9"/>
  <c r="AE304" i="9"/>
  <c r="AF304" i="9"/>
  <c r="AG304" i="9"/>
  <c r="AH304" i="9"/>
  <c r="X305" i="9"/>
  <c r="Y305" i="9"/>
  <c r="Z305" i="9"/>
  <c r="AA305" i="9"/>
  <c r="AB305" i="9"/>
  <c r="AC305" i="9"/>
  <c r="AD305" i="9"/>
  <c r="AE305" i="9"/>
  <c r="AF305" i="9"/>
  <c r="AG305" i="9"/>
  <c r="AH305" i="9"/>
  <c r="X306" i="9"/>
  <c r="Y306" i="9"/>
  <c r="Z306" i="9"/>
  <c r="AA306" i="9"/>
  <c r="AB306" i="9"/>
  <c r="AC306" i="9"/>
  <c r="AD306" i="9"/>
  <c r="AE306" i="9"/>
  <c r="AF306" i="9"/>
  <c r="AG306" i="9"/>
  <c r="AH306" i="9"/>
  <c r="X307" i="9"/>
  <c r="Y307" i="9"/>
  <c r="Z307" i="9"/>
  <c r="AA307" i="9"/>
  <c r="AB307" i="9"/>
  <c r="AC307" i="9"/>
  <c r="AD307" i="9"/>
  <c r="AE307" i="9"/>
  <c r="AF307" i="9"/>
  <c r="AG307" i="9"/>
  <c r="AH307" i="9"/>
  <c r="X308" i="9"/>
  <c r="Y308" i="9"/>
  <c r="Z308" i="9"/>
  <c r="AA308" i="9"/>
  <c r="AB308" i="9"/>
  <c r="AC308" i="9"/>
  <c r="AD308" i="9"/>
  <c r="AE308" i="9"/>
  <c r="AF308" i="9"/>
  <c r="AG308" i="9"/>
  <c r="AH308" i="9"/>
  <c r="X309" i="9"/>
  <c r="Y309" i="9"/>
  <c r="Z309" i="9"/>
  <c r="AA309" i="9"/>
  <c r="AB309" i="9"/>
  <c r="AC309" i="9"/>
  <c r="AD309" i="9"/>
  <c r="AE309" i="9"/>
  <c r="AF309" i="9"/>
  <c r="AG309" i="9"/>
  <c r="AH309" i="9"/>
  <c r="X310" i="9"/>
  <c r="Y310" i="9"/>
  <c r="Z310" i="9"/>
  <c r="AA310" i="9"/>
  <c r="AB310" i="9"/>
  <c r="AC310" i="9"/>
  <c r="AD310" i="9"/>
  <c r="AE310" i="9"/>
  <c r="AF310" i="9"/>
  <c r="AG310" i="9"/>
  <c r="AH310" i="9"/>
  <c r="X311" i="9"/>
  <c r="Y311" i="9"/>
  <c r="Z311" i="9"/>
  <c r="AA311" i="9"/>
  <c r="AB311" i="9"/>
  <c r="AC311" i="9"/>
  <c r="AD311" i="9"/>
  <c r="AE311" i="9"/>
  <c r="AF311" i="9"/>
  <c r="AG311" i="9"/>
  <c r="AH311" i="9"/>
  <c r="X312" i="9"/>
  <c r="Y312" i="9"/>
  <c r="Z312" i="9"/>
  <c r="AA312" i="9"/>
  <c r="AB312" i="9"/>
  <c r="AC312" i="9"/>
  <c r="AD312" i="9"/>
  <c r="AE312" i="9"/>
  <c r="AF312" i="9"/>
  <c r="AG312" i="9"/>
  <c r="AH312" i="9"/>
  <c r="X313" i="9"/>
  <c r="Y313" i="9"/>
  <c r="Z313" i="9"/>
  <c r="AA313" i="9"/>
  <c r="AB313" i="9"/>
  <c r="AC313" i="9"/>
  <c r="AD313" i="9"/>
  <c r="AE313" i="9"/>
  <c r="AF313" i="9"/>
  <c r="AG313" i="9"/>
  <c r="AH313" i="9"/>
  <c r="X314" i="9"/>
  <c r="Y314" i="9"/>
  <c r="Z314" i="9"/>
  <c r="AA314" i="9"/>
  <c r="AB314" i="9"/>
  <c r="AC314" i="9"/>
  <c r="AD314" i="9"/>
  <c r="AE314" i="9"/>
  <c r="AF314" i="9"/>
  <c r="AG314" i="9"/>
  <c r="AH314" i="9"/>
  <c r="X315" i="9"/>
  <c r="Y315" i="9"/>
  <c r="Z315" i="9"/>
  <c r="AA315" i="9"/>
  <c r="AB315" i="9"/>
  <c r="AC315" i="9"/>
  <c r="AD315" i="9"/>
  <c r="AE315" i="9"/>
  <c r="AF315" i="9"/>
  <c r="AG315" i="9"/>
  <c r="AH315" i="9"/>
  <c r="X316" i="9"/>
  <c r="Y316" i="9"/>
  <c r="Z316" i="9"/>
  <c r="AA316" i="9"/>
  <c r="AB316" i="9"/>
  <c r="AC316" i="9"/>
  <c r="AD316" i="9"/>
  <c r="AE316" i="9"/>
  <c r="AF316" i="9"/>
  <c r="AG316" i="9"/>
  <c r="AH316" i="9"/>
  <c r="X317" i="9"/>
  <c r="Y317" i="9"/>
  <c r="Z317" i="9"/>
  <c r="AA317" i="9"/>
  <c r="AB317" i="9"/>
  <c r="AC317" i="9"/>
  <c r="AD317" i="9"/>
  <c r="AE317" i="9"/>
  <c r="AF317" i="9"/>
  <c r="AG317" i="9"/>
  <c r="AH317" i="9"/>
  <c r="X318" i="9"/>
  <c r="Y318" i="9"/>
  <c r="Z318" i="9"/>
  <c r="AA318" i="9"/>
  <c r="AB318" i="9"/>
  <c r="AC318" i="9"/>
  <c r="AD318" i="9"/>
  <c r="AE318" i="9"/>
  <c r="AF318" i="9"/>
  <c r="AG318" i="9"/>
  <c r="AH318" i="9"/>
  <c r="X319" i="9"/>
  <c r="Y319" i="9"/>
  <c r="Z319" i="9"/>
  <c r="AA319" i="9"/>
  <c r="AB319" i="9"/>
  <c r="AC319" i="9"/>
  <c r="AD319" i="9"/>
  <c r="AE319" i="9"/>
  <c r="AF319" i="9"/>
  <c r="AG319" i="9"/>
  <c r="AH319" i="9"/>
  <c r="X320" i="9"/>
  <c r="Y320" i="9"/>
  <c r="Z320" i="9"/>
  <c r="AA320" i="9"/>
  <c r="AB320" i="9"/>
  <c r="AC320" i="9"/>
  <c r="AD320" i="9"/>
  <c r="AE320" i="9"/>
  <c r="AF320" i="9"/>
  <c r="AG320" i="9"/>
  <c r="AH320" i="9"/>
  <c r="X321" i="9"/>
  <c r="Y321" i="9"/>
  <c r="Z321" i="9"/>
  <c r="AA321" i="9"/>
  <c r="AB321" i="9"/>
  <c r="AC321" i="9"/>
  <c r="AD321" i="9"/>
  <c r="AE321" i="9"/>
  <c r="AF321" i="9"/>
  <c r="AG321" i="9"/>
  <c r="AH321" i="9"/>
  <c r="X322" i="9"/>
  <c r="Y322" i="9"/>
  <c r="Z322" i="9"/>
  <c r="AA322" i="9"/>
  <c r="AB322" i="9"/>
  <c r="AC322" i="9"/>
  <c r="AD322" i="9"/>
  <c r="AE322" i="9"/>
  <c r="AF322" i="9"/>
  <c r="AG322" i="9"/>
  <c r="AH322" i="9"/>
  <c r="X323" i="9"/>
  <c r="Y323" i="9"/>
  <c r="Z323" i="9"/>
  <c r="AA323" i="9"/>
  <c r="AB323" i="9"/>
  <c r="AC323" i="9"/>
  <c r="AD323" i="9"/>
  <c r="AE323" i="9"/>
  <c r="AF323" i="9"/>
  <c r="AG323" i="9"/>
  <c r="AH323" i="9"/>
  <c r="X324" i="9"/>
  <c r="Y324" i="9"/>
  <c r="Z324" i="9"/>
  <c r="AA324" i="9"/>
  <c r="AB324" i="9"/>
  <c r="AC324" i="9"/>
  <c r="AD324" i="9"/>
  <c r="AE324" i="9"/>
  <c r="AF324" i="9"/>
  <c r="AG324" i="9"/>
  <c r="AH324" i="9"/>
  <c r="X325" i="9"/>
  <c r="Y325" i="9"/>
  <c r="Z325" i="9"/>
  <c r="AA325" i="9"/>
  <c r="AB325" i="9"/>
  <c r="AC325" i="9"/>
  <c r="AD325" i="9"/>
  <c r="AE325" i="9"/>
  <c r="AF325" i="9"/>
  <c r="AG325" i="9"/>
  <c r="AH325" i="9"/>
  <c r="X326" i="9"/>
  <c r="Y326" i="9"/>
  <c r="Z326" i="9"/>
  <c r="AA326" i="9"/>
  <c r="AB326" i="9"/>
  <c r="AC326" i="9"/>
  <c r="AD326" i="9"/>
  <c r="AE326" i="9"/>
  <c r="AF326" i="9"/>
  <c r="AG326" i="9"/>
  <c r="AH326" i="9"/>
  <c r="X327" i="9"/>
  <c r="Y327" i="9"/>
  <c r="Z327" i="9"/>
  <c r="AA327" i="9"/>
  <c r="AB327" i="9"/>
  <c r="AC327" i="9"/>
  <c r="AD327" i="9"/>
  <c r="AE327" i="9"/>
  <c r="AF327" i="9"/>
  <c r="AG327" i="9"/>
  <c r="AH327" i="9"/>
  <c r="X328" i="9"/>
  <c r="Y328" i="9"/>
  <c r="Z328" i="9"/>
  <c r="AA328" i="9"/>
  <c r="AB328" i="9"/>
  <c r="AC328" i="9"/>
  <c r="AD328" i="9"/>
  <c r="AE328" i="9"/>
  <c r="AF328" i="9"/>
  <c r="AG328" i="9"/>
  <c r="AH328" i="9"/>
  <c r="X329" i="9"/>
  <c r="Y329" i="9"/>
  <c r="Z329" i="9"/>
  <c r="AA329" i="9"/>
  <c r="AB329" i="9"/>
  <c r="AC329" i="9"/>
  <c r="AD329" i="9"/>
  <c r="AE329" i="9"/>
  <c r="AF329" i="9"/>
  <c r="AG329" i="9"/>
  <c r="AH329" i="9"/>
  <c r="X330" i="9"/>
  <c r="Y330" i="9"/>
  <c r="Z330" i="9"/>
  <c r="AA330" i="9"/>
  <c r="AB330" i="9"/>
  <c r="AC330" i="9"/>
  <c r="AD330" i="9"/>
  <c r="AE330" i="9"/>
  <c r="AF330" i="9"/>
  <c r="AG330" i="9"/>
  <c r="AH330" i="9"/>
  <c r="X331" i="9"/>
  <c r="Y331" i="9"/>
  <c r="Z331" i="9"/>
  <c r="AA331" i="9"/>
  <c r="AB331" i="9"/>
  <c r="AC331" i="9"/>
  <c r="AD331" i="9"/>
  <c r="AE331" i="9"/>
  <c r="AF331" i="9"/>
  <c r="AG331" i="9"/>
  <c r="AH331" i="9"/>
  <c r="X332" i="9"/>
  <c r="Y332" i="9"/>
  <c r="Z332" i="9"/>
  <c r="AA332" i="9"/>
  <c r="AB332" i="9"/>
  <c r="AC332" i="9"/>
  <c r="AD332" i="9"/>
  <c r="AE332" i="9"/>
  <c r="AF332" i="9"/>
  <c r="AG332" i="9"/>
  <c r="AH332" i="9"/>
  <c r="X333" i="9"/>
  <c r="Y333" i="9"/>
  <c r="Z333" i="9"/>
  <c r="AA333" i="9"/>
  <c r="AB333" i="9"/>
  <c r="AC333" i="9"/>
  <c r="AD333" i="9"/>
  <c r="AE333" i="9"/>
  <c r="AF333" i="9"/>
  <c r="AG333" i="9"/>
  <c r="AH333" i="9"/>
  <c r="X334" i="9"/>
  <c r="Y334" i="9"/>
  <c r="Z334" i="9"/>
  <c r="AA334" i="9"/>
  <c r="AB334" i="9"/>
  <c r="AC334" i="9"/>
  <c r="AD334" i="9"/>
  <c r="AE334" i="9"/>
  <c r="AF334" i="9"/>
  <c r="AG334" i="9"/>
  <c r="AH334" i="9"/>
  <c r="X335" i="9"/>
  <c r="Y335" i="9"/>
  <c r="Z335" i="9"/>
  <c r="AA335" i="9"/>
  <c r="AB335" i="9"/>
  <c r="AC335" i="9"/>
  <c r="AD335" i="9"/>
  <c r="AE335" i="9"/>
  <c r="AF335" i="9"/>
  <c r="AG335" i="9"/>
  <c r="AH335" i="9"/>
  <c r="X336" i="9"/>
  <c r="Y336" i="9"/>
  <c r="Z336" i="9"/>
  <c r="AA336" i="9"/>
  <c r="AB336" i="9"/>
  <c r="AC336" i="9"/>
  <c r="AD336" i="9"/>
  <c r="AE336" i="9"/>
  <c r="AF336" i="9"/>
  <c r="AG336" i="9"/>
  <c r="AH336" i="9"/>
  <c r="X337" i="9"/>
  <c r="Y337" i="9"/>
  <c r="Z337" i="9"/>
  <c r="AA337" i="9"/>
  <c r="AB337" i="9"/>
  <c r="AC337" i="9"/>
  <c r="AD337" i="9"/>
  <c r="AE337" i="9"/>
  <c r="AF337" i="9"/>
  <c r="AG337" i="9"/>
  <c r="AH337" i="9"/>
  <c r="X338" i="9"/>
  <c r="Y338" i="9"/>
  <c r="Z338" i="9"/>
  <c r="AA338" i="9"/>
  <c r="AB338" i="9"/>
  <c r="AC338" i="9"/>
  <c r="AD338" i="9"/>
  <c r="AE338" i="9"/>
  <c r="AF338" i="9"/>
  <c r="AG338" i="9"/>
  <c r="AH338" i="9"/>
  <c r="X339" i="9"/>
  <c r="Y339" i="9"/>
  <c r="Z339" i="9"/>
  <c r="AA339" i="9"/>
  <c r="AB339" i="9"/>
  <c r="AC339" i="9"/>
  <c r="AD339" i="9"/>
  <c r="AE339" i="9"/>
  <c r="AF339" i="9"/>
  <c r="AG339" i="9"/>
  <c r="AH339" i="9"/>
  <c r="X340" i="9"/>
  <c r="Y340" i="9"/>
  <c r="Z340" i="9"/>
  <c r="AA340" i="9"/>
  <c r="AB340" i="9"/>
  <c r="AC340" i="9"/>
  <c r="AD340" i="9"/>
  <c r="AE340" i="9"/>
  <c r="AF340" i="9"/>
  <c r="AG340" i="9"/>
  <c r="AH340" i="9"/>
  <c r="X341" i="9"/>
  <c r="Y341" i="9"/>
  <c r="Z341" i="9"/>
  <c r="AA341" i="9"/>
  <c r="AB341" i="9"/>
  <c r="AC341" i="9"/>
  <c r="AD341" i="9"/>
  <c r="AE341" i="9"/>
  <c r="AF341" i="9"/>
  <c r="AG341" i="9"/>
  <c r="AH341" i="9"/>
  <c r="X342" i="9"/>
  <c r="Y342" i="9"/>
  <c r="Z342" i="9"/>
  <c r="AA342" i="9"/>
  <c r="AB342" i="9"/>
  <c r="AC342" i="9"/>
  <c r="AD342" i="9"/>
  <c r="AE342" i="9"/>
  <c r="AF342" i="9"/>
  <c r="AG342" i="9"/>
  <c r="AH342" i="9"/>
  <c r="X343" i="9"/>
  <c r="Y343" i="9"/>
  <c r="Z343" i="9"/>
  <c r="AA343" i="9"/>
  <c r="AB343" i="9"/>
  <c r="AC343" i="9"/>
  <c r="AD343" i="9"/>
  <c r="AE343" i="9"/>
  <c r="AF343" i="9"/>
  <c r="AG343" i="9"/>
  <c r="AH343" i="9"/>
  <c r="X344" i="9"/>
  <c r="Y344" i="9"/>
  <c r="Z344" i="9"/>
  <c r="AA344" i="9"/>
  <c r="AB344" i="9"/>
  <c r="AC344" i="9"/>
  <c r="AD344" i="9"/>
  <c r="AE344" i="9"/>
  <c r="AF344" i="9"/>
  <c r="AG344" i="9"/>
  <c r="AH344" i="9"/>
  <c r="X345" i="9"/>
  <c r="Y345" i="9"/>
  <c r="Z345" i="9"/>
  <c r="AA345" i="9"/>
  <c r="AB345" i="9"/>
  <c r="AC345" i="9"/>
  <c r="AD345" i="9"/>
  <c r="AE345" i="9"/>
  <c r="AF345" i="9"/>
  <c r="AG345" i="9"/>
  <c r="AH345" i="9"/>
  <c r="X346" i="9"/>
  <c r="Y346" i="9"/>
  <c r="Z346" i="9"/>
  <c r="AA346" i="9"/>
  <c r="AB346" i="9"/>
  <c r="AC346" i="9"/>
  <c r="AD346" i="9"/>
  <c r="AE346" i="9"/>
  <c r="AF346" i="9"/>
  <c r="AG346" i="9"/>
  <c r="AH346" i="9"/>
  <c r="X347" i="9"/>
  <c r="Y347" i="9"/>
  <c r="Z347" i="9"/>
  <c r="AA347" i="9"/>
  <c r="AB347" i="9"/>
  <c r="AC347" i="9"/>
  <c r="AD347" i="9"/>
  <c r="AE347" i="9"/>
  <c r="AF347" i="9"/>
  <c r="AG347" i="9"/>
  <c r="AH347" i="9"/>
  <c r="X348" i="9"/>
  <c r="Y348" i="9"/>
  <c r="Z348" i="9"/>
  <c r="AA348" i="9"/>
  <c r="AB348" i="9"/>
  <c r="AC348" i="9"/>
  <c r="AD348" i="9"/>
  <c r="AE348" i="9"/>
  <c r="AF348" i="9"/>
  <c r="AG348" i="9"/>
  <c r="AH348" i="9"/>
  <c r="X349" i="9"/>
  <c r="Y349" i="9"/>
  <c r="Z349" i="9"/>
  <c r="AA349" i="9"/>
  <c r="AB349" i="9"/>
  <c r="AC349" i="9"/>
  <c r="AD349" i="9"/>
  <c r="AE349" i="9"/>
  <c r="AF349" i="9"/>
  <c r="AG349" i="9"/>
  <c r="AH349" i="9"/>
  <c r="X350" i="9"/>
  <c r="Y350" i="9"/>
  <c r="Z350" i="9"/>
  <c r="AA350" i="9"/>
  <c r="AB350" i="9"/>
  <c r="AC350" i="9"/>
  <c r="AD350" i="9"/>
  <c r="AE350" i="9"/>
  <c r="AF350" i="9"/>
  <c r="AG350" i="9"/>
  <c r="AH350" i="9"/>
  <c r="X351" i="9"/>
  <c r="Y351" i="9"/>
  <c r="Z351" i="9"/>
  <c r="AA351" i="9"/>
  <c r="AB351" i="9"/>
  <c r="AC351" i="9"/>
  <c r="AD351" i="9"/>
  <c r="AE351" i="9"/>
  <c r="AF351" i="9"/>
  <c r="AG351" i="9"/>
  <c r="AH351" i="9"/>
  <c r="X352" i="9"/>
  <c r="Y352" i="9"/>
  <c r="Z352" i="9"/>
  <c r="AA352" i="9"/>
  <c r="AB352" i="9"/>
  <c r="AC352" i="9"/>
  <c r="AD352" i="9"/>
  <c r="AE352" i="9"/>
  <c r="AF352" i="9"/>
  <c r="AG352" i="9"/>
  <c r="AH352" i="9"/>
  <c r="X353" i="9"/>
  <c r="Y353" i="9"/>
  <c r="Z353" i="9"/>
  <c r="AA353" i="9"/>
  <c r="AB353" i="9"/>
  <c r="AC353" i="9"/>
  <c r="AD353" i="9"/>
  <c r="AE353" i="9"/>
  <c r="AF353" i="9"/>
  <c r="AG353" i="9"/>
  <c r="AH353" i="9"/>
  <c r="X354" i="9"/>
  <c r="Y354" i="9"/>
  <c r="Z354" i="9"/>
  <c r="AA354" i="9"/>
  <c r="AB354" i="9"/>
  <c r="AC354" i="9"/>
  <c r="AD354" i="9"/>
  <c r="AE354" i="9"/>
  <c r="AF354" i="9"/>
  <c r="AG354" i="9"/>
  <c r="AH354" i="9"/>
  <c r="X355" i="9"/>
  <c r="Y355" i="9"/>
  <c r="Z355" i="9"/>
  <c r="AA355" i="9"/>
  <c r="AB355" i="9"/>
  <c r="AC355" i="9"/>
  <c r="AD355" i="9"/>
  <c r="AE355" i="9"/>
  <c r="AF355" i="9"/>
  <c r="AG355" i="9"/>
  <c r="AH355" i="9"/>
  <c r="X356" i="9"/>
  <c r="Y356" i="9"/>
  <c r="Z356" i="9"/>
  <c r="AA356" i="9"/>
  <c r="AB356" i="9"/>
  <c r="AC356" i="9"/>
  <c r="AD356" i="9"/>
  <c r="AE356" i="9"/>
  <c r="AF356" i="9"/>
  <c r="AG356" i="9"/>
  <c r="AH356" i="9"/>
  <c r="X357" i="9"/>
  <c r="Y357" i="9"/>
  <c r="Z357" i="9"/>
  <c r="AA357" i="9"/>
  <c r="AB357" i="9"/>
  <c r="AC357" i="9"/>
  <c r="AD357" i="9"/>
  <c r="AE357" i="9"/>
  <c r="AF357" i="9"/>
  <c r="AG357" i="9"/>
  <c r="AH357" i="9"/>
  <c r="X358" i="9"/>
  <c r="Y358" i="9"/>
  <c r="Z358" i="9"/>
  <c r="AA358" i="9"/>
  <c r="AB358" i="9"/>
  <c r="AC358" i="9"/>
  <c r="AD358" i="9"/>
  <c r="AE358" i="9"/>
  <c r="AF358" i="9"/>
  <c r="AG358" i="9"/>
  <c r="AH358" i="9"/>
  <c r="X359" i="9"/>
  <c r="Y359" i="9"/>
  <c r="Z359" i="9"/>
  <c r="AA359" i="9"/>
  <c r="AB359" i="9"/>
  <c r="AC359" i="9"/>
  <c r="AD359" i="9"/>
  <c r="AE359" i="9"/>
  <c r="AF359" i="9"/>
  <c r="AG359" i="9"/>
  <c r="AH359" i="9"/>
  <c r="X360" i="9"/>
  <c r="Y360" i="9"/>
  <c r="Z360" i="9"/>
  <c r="AA360" i="9"/>
  <c r="AB360" i="9"/>
  <c r="AC360" i="9"/>
  <c r="AD360" i="9"/>
  <c r="AE360" i="9"/>
  <c r="AF360" i="9"/>
  <c r="AG360" i="9"/>
  <c r="AH360" i="9"/>
  <c r="X361" i="9"/>
  <c r="Y361" i="9"/>
  <c r="Z361" i="9"/>
  <c r="AA361" i="9"/>
  <c r="AB361" i="9"/>
  <c r="AC361" i="9"/>
  <c r="AD361" i="9"/>
  <c r="AE361" i="9"/>
  <c r="AF361" i="9"/>
  <c r="AG361" i="9"/>
  <c r="AH361" i="9"/>
  <c r="X362" i="9"/>
  <c r="Y362" i="9"/>
  <c r="Z362" i="9"/>
  <c r="AA362" i="9"/>
  <c r="AB362" i="9"/>
  <c r="AC362" i="9"/>
  <c r="AD362" i="9"/>
  <c r="AE362" i="9"/>
  <c r="AF362" i="9"/>
  <c r="AG362" i="9"/>
  <c r="AH362" i="9"/>
  <c r="X363" i="9"/>
  <c r="Y363" i="9"/>
  <c r="Z363" i="9"/>
  <c r="AA363" i="9"/>
  <c r="AB363" i="9"/>
  <c r="AC363" i="9"/>
  <c r="AD363" i="9"/>
  <c r="AE363" i="9"/>
  <c r="AF363" i="9"/>
  <c r="AG363" i="9"/>
  <c r="AH363" i="9"/>
  <c r="X364" i="9"/>
  <c r="Y364" i="9"/>
  <c r="Z364" i="9"/>
  <c r="AA364" i="9"/>
  <c r="AB364" i="9"/>
  <c r="AC364" i="9"/>
  <c r="AD364" i="9"/>
  <c r="AE364" i="9"/>
  <c r="AF364" i="9"/>
  <c r="AG364" i="9"/>
  <c r="AH364" i="9"/>
  <c r="X365" i="9"/>
  <c r="Y365" i="9"/>
  <c r="Z365" i="9"/>
  <c r="AA365" i="9"/>
  <c r="AB365" i="9"/>
  <c r="AC365" i="9"/>
  <c r="AD365" i="9"/>
  <c r="AE365" i="9"/>
  <c r="AF365" i="9"/>
  <c r="AG365" i="9"/>
  <c r="AH365" i="9"/>
  <c r="X366" i="9"/>
  <c r="Y366" i="9"/>
  <c r="Z366" i="9"/>
  <c r="AA366" i="9"/>
  <c r="AB366" i="9"/>
  <c r="AC366" i="9"/>
  <c r="AD366" i="9"/>
  <c r="AE366" i="9"/>
  <c r="AF366" i="9"/>
  <c r="AG366" i="9"/>
  <c r="AH366" i="9"/>
  <c r="X367" i="9"/>
  <c r="Y367" i="9"/>
  <c r="Z367" i="9"/>
  <c r="AA367" i="9"/>
  <c r="AB367" i="9"/>
  <c r="AC367" i="9"/>
  <c r="AD367" i="9"/>
  <c r="AE367" i="9"/>
  <c r="AF367" i="9"/>
  <c r="AG367" i="9"/>
  <c r="AH367" i="9"/>
  <c r="X368" i="9"/>
  <c r="Y368" i="9"/>
  <c r="Z368" i="9"/>
  <c r="AA368" i="9"/>
  <c r="AB368" i="9"/>
  <c r="AC368" i="9"/>
  <c r="AD368" i="9"/>
  <c r="AE368" i="9"/>
  <c r="AF368" i="9"/>
  <c r="AG368" i="9"/>
  <c r="AH368" i="9"/>
  <c r="X369" i="9"/>
  <c r="Y369" i="9"/>
  <c r="Z369" i="9"/>
  <c r="AA369" i="9"/>
  <c r="AB369" i="9"/>
  <c r="AC369" i="9"/>
  <c r="AD369" i="9"/>
  <c r="AE369" i="9"/>
  <c r="AF369" i="9"/>
  <c r="AG369" i="9"/>
  <c r="AH369" i="9"/>
  <c r="X370" i="9"/>
  <c r="Y370" i="9"/>
  <c r="Z370" i="9"/>
  <c r="AA370" i="9"/>
  <c r="AB370" i="9"/>
  <c r="AC370" i="9"/>
  <c r="AD370" i="9"/>
  <c r="AE370" i="9"/>
  <c r="AF370" i="9"/>
  <c r="AG370" i="9"/>
  <c r="AH370" i="9"/>
  <c r="X371" i="9"/>
  <c r="Y371" i="9"/>
  <c r="Z371" i="9"/>
  <c r="AA371" i="9"/>
  <c r="AB371" i="9"/>
  <c r="AC371" i="9"/>
  <c r="AD371" i="9"/>
  <c r="AE371" i="9"/>
  <c r="AF371" i="9"/>
  <c r="AG371" i="9"/>
  <c r="AH371" i="9"/>
  <c r="X372" i="9"/>
  <c r="Y372" i="9"/>
  <c r="Z372" i="9"/>
  <c r="AA372" i="9"/>
  <c r="AB372" i="9"/>
  <c r="AC372" i="9"/>
  <c r="AD372" i="9"/>
  <c r="AE372" i="9"/>
  <c r="AF372" i="9"/>
  <c r="AG372" i="9"/>
  <c r="AH372" i="9"/>
  <c r="X373" i="9"/>
  <c r="Y373" i="9"/>
  <c r="Z373" i="9"/>
  <c r="AA373" i="9"/>
  <c r="AB373" i="9"/>
  <c r="AC373" i="9"/>
  <c r="AD373" i="9"/>
  <c r="AE373" i="9"/>
  <c r="AF373" i="9"/>
  <c r="AG373" i="9"/>
  <c r="AH373" i="9"/>
  <c r="X374" i="9"/>
  <c r="Y374" i="9"/>
  <c r="Z374" i="9"/>
  <c r="AA374" i="9"/>
  <c r="AB374" i="9"/>
  <c r="AC374" i="9"/>
  <c r="AD374" i="9"/>
  <c r="AE374" i="9"/>
  <c r="AF374" i="9"/>
  <c r="AG374" i="9"/>
  <c r="AH374" i="9"/>
  <c r="X375" i="9"/>
  <c r="Y375" i="9"/>
  <c r="Z375" i="9"/>
  <c r="AA375" i="9"/>
  <c r="AB375" i="9"/>
  <c r="AC375" i="9"/>
  <c r="AD375" i="9"/>
  <c r="AE375" i="9"/>
  <c r="AF375" i="9"/>
  <c r="AG375" i="9"/>
  <c r="AH375" i="9"/>
  <c r="X376" i="9"/>
  <c r="Y376" i="9"/>
  <c r="Z376" i="9"/>
  <c r="AA376" i="9"/>
  <c r="AB376" i="9"/>
  <c r="AC376" i="9"/>
  <c r="AD376" i="9"/>
  <c r="AE376" i="9"/>
  <c r="AF376" i="9"/>
  <c r="AG376" i="9"/>
  <c r="AH376" i="9"/>
  <c r="X377" i="9"/>
  <c r="Y377" i="9"/>
  <c r="Z377" i="9"/>
  <c r="AA377" i="9"/>
  <c r="AB377" i="9"/>
  <c r="AC377" i="9"/>
  <c r="AD377" i="9"/>
  <c r="AE377" i="9"/>
  <c r="AF377" i="9"/>
  <c r="AG377" i="9"/>
  <c r="AH377" i="9"/>
  <c r="X378" i="9"/>
  <c r="Y378" i="9"/>
  <c r="Z378" i="9"/>
  <c r="AA378" i="9"/>
  <c r="AB378" i="9"/>
  <c r="AC378" i="9"/>
  <c r="AD378" i="9"/>
  <c r="AE378" i="9"/>
  <c r="AF378" i="9"/>
  <c r="AG378" i="9"/>
  <c r="AH378" i="9"/>
  <c r="X379" i="9"/>
  <c r="Y379" i="9"/>
  <c r="Z379" i="9"/>
  <c r="AA379" i="9"/>
  <c r="AB379" i="9"/>
  <c r="AC379" i="9"/>
  <c r="AD379" i="9"/>
  <c r="AE379" i="9"/>
  <c r="AF379" i="9"/>
  <c r="AG379" i="9"/>
  <c r="AH379" i="9"/>
  <c r="X380" i="9"/>
  <c r="Y380" i="9"/>
  <c r="Z380" i="9"/>
  <c r="AA380" i="9"/>
  <c r="AB380" i="9"/>
  <c r="AC380" i="9"/>
  <c r="AD380" i="9"/>
  <c r="AE380" i="9"/>
  <c r="AF380" i="9"/>
  <c r="AG380" i="9"/>
  <c r="AH380" i="9"/>
  <c r="X381" i="9"/>
  <c r="Y381" i="9"/>
  <c r="Z381" i="9"/>
  <c r="AA381" i="9"/>
  <c r="AB381" i="9"/>
  <c r="AC381" i="9"/>
  <c r="AD381" i="9"/>
  <c r="AE381" i="9"/>
  <c r="AF381" i="9"/>
  <c r="AG381" i="9"/>
  <c r="AH381" i="9"/>
  <c r="X382" i="9"/>
  <c r="Y382" i="9"/>
  <c r="Z382" i="9"/>
  <c r="AA382" i="9"/>
  <c r="AB382" i="9"/>
  <c r="AC382" i="9"/>
  <c r="AD382" i="9"/>
  <c r="AE382" i="9"/>
  <c r="AF382" i="9"/>
  <c r="AG382" i="9"/>
  <c r="AH382" i="9"/>
  <c r="X383" i="9"/>
  <c r="Y383" i="9"/>
  <c r="Z383" i="9"/>
  <c r="AA383" i="9"/>
  <c r="AB383" i="9"/>
  <c r="AC383" i="9"/>
  <c r="AD383" i="9"/>
  <c r="AE383" i="9"/>
  <c r="AF383" i="9"/>
  <c r="AG383" i="9"/>
  <c r="AH383" i="9"/>
  <c r="X384" i="9"/>
  <c r="Y384" i="9"/>
  <c r="Z384" i="9"/>
  <c r="AA384" i="9"/>
  <c r="AB384" i="9"/>
  <c r="AC384" i="9"/>
  <c r="AD384" i="9"/>
  <c r="AE384" i="9"/>
  <c r="AF384" i="9"/>
  <c r="AG384" i="9"/>
  <c r="AH384" i="9"/>
  <c r="X385" i="9"/>
  <c r="Y385" i="9"/>
  <c r="Z385" i="9"/>
  <c r="AA385" i="9"/>
  <c r="AB385" i="9"/>
  <c r="AC385" i="9"/>
  <c r="AD385" i="9"/>
  <c r="AE385" i="9"/>
  <c r="AF385" i="9"/>
  <c r="AG385" i="9"/>
  <c r="AH385" i="9"/>
  <c r="X386" i="9"/>
  <c r="Y386" i="9"/>
  <c r="Z386" i="9"/>
  <c r="AA386" i="9"/>
  <c r="AB386" i="9"/>
  <c r="AC386" i="9"/>
  <c r="AD386" i="9"/>
  <c r="AE386" i="9"/>
  <c r="AF386" i="9"/>
  <c r="AG386" i="9"/>
  <c r="AH386" i="9"/>
  <c r="X387" i="9"/>
  <c r="Y387" i="9"/>
  <c r="Z387" i="9"/>
  <c r="AA387" i="9"/>
  <c r="AB387" i="9"/>
  <c r="AC387" i="9"/>
  <c r="AD387" i="9"/>
  <c r="AE387" i="9"/>
  <c r="AF387" i="9"/>
  <c r="AG387" i="9"/>
  <c r="AH387" i="9"/>
  <c r="X388" i="9"/>
  <c r="Y388" i="9"/>
  <c r="Z388" i="9"/>
  <c r="AA388" i="9"/>
  <c r="AB388" i="9"/>
  <c r="AC388" i="9"/>
  <c r="AD388" i="9"/>
  <c r="AE388" i="9"/>
  <c r="AF388" i="9"/>
  <c r="AG388" i="9"/>
  <c r="AH388" i="9"/>
  <c r="X389" i="9"/>
  <c r="Y389" i="9"/>
  <c r="Z389" i="9"/>
  <c r="AA389" i="9"/>
  <c r="AB389" i="9"/>
  <c r="AC389" i="9"/>
  <c r="AD389" i="9"/>
  <c r="AE389" i="9"/>
  <c r="AF389" i="9"/>
  <c r="AG389" i="9"/>
  <c r="AH389" i="9"/>
  <c r="X390" i="9"/>
  <c r="Y390" i="9"/>
  <c r="Z390" i="9"/>
  <c r="AA390" i="9"/>
  <c r="AB390" i="9"/>
  <c r="AC390" i="9"/>
  <c r="AD390" i="9"/>
  <c r="AE390" i="9"/>
  <c r="AF390" i="9"/>
  <c r="AG390" i="9"/>
  <c r="AH390" i="9"/>
  <c r="X391" i="9"/>
  <c r="Y391" i="9"/>
  <c r="Z391" i="9"/>
  <c r="AA391" i="9"/>
  <c r="AB391" i="9"/>
  <c r="AC391" i="9"/>
  <c r="AD391" i="9"/>
  <c r="AE391" i="9"/>
  <c r="AF391" i="9"/>
  <c r="AG391" i="9"/>
  <c r="AH391" i="9"/>
  <c r="X392" i="9"/>
  <c r="Y392" i="9"/>
  <c r="Z392" i="9"/>
  <c r="AA392" i="9"/>
  <c r="AB392" i="9"/>
  <c r="AC392" i="9"/>
  <c r="AD392" i="9"/>
  <c r="AE392" i="9"/>
  <c r="AF392" i="9"/>
  <c r="AG392" i="9"/>
  <c r="AH392" i="9"/>
  <c r="X393" i="9"/>
  <c r="Y393" i="9"/>
  <c r="Z393" i="9"/>
  <c r="AA393" i="9"/>
  <c r="AB393" i="9"/>
  <c r="AC393" i="9"/>
  <c r="AD393" i="9"/>
  <c r="AE393" i="9"/>
  <c r="AF393" i="9"/>
  <c r="AG393" i="9"/>
  <c r="AH393" i="9"/>
  <c r="X394" i="9"/>
  <c r="Y394" i="9"/>
  <c r="Z394" i="9"/>
  <c r="AA394" i="9"/>
  <c r="AB394" i="9"/>
  <c r="AC394" i="9"/>
  <c r="AD394" i="9"/>
  <c r="AE394" i="9"/>
  <c r="AF394" i="9"/>
  <c r="AG394" i="9"/>
  <c r="AH394" i="9"/>
  <c r="X395" i="9"/>
  <c r="Y395" i="9"/>
  <c r="Z395" i="9"/>
  <c r="AA395" i="9"/>
  <c r="AB395" i="9"/>
  <c r="AC395" i="9"/>
  <c r="AD395" i="9"/>
  <c r="AE395" i="9"/>
  <c r="AF395" i="9"/>
  <c r="AG395" i="9"/>
  <c r="AH395" i="9"/>
  <c r="X396" i="9"/>
  <c r="Y396" i="9"/>
  <c r="Z396" i="9"/>
  <c r="AA396" i="9"/>
  <c r="AB396" i="9"/>
  <c r="AC396" i="9"/>
  <c r="AD396" i="9"/>
  <c r="AE396" i="9"/>
  <c r="AF396" i="9"/>
  <c r="AG396" i="9"/>
  <c r="AH396" i="9"/>
  <c r="X397" i="9"/>
  <c r="Y397" i="9"/>
  <c r="Z397" i="9"/>
  <c r="AA397" i="9"/>
  <c r="AB397" i="9"/>
  <c r="AC397" i="9"/>
  <c r="AD397" i="9"/>
  <c r="AE397" i="9"/>
  <c r="AF397" i="9"/>
  <c r="AG397" i="9"/>
  <c r="AH397" i="9"/>
  <c r="X398" i="9"/>
  <c r="Y398" i="9"/>
  <c r="Z398" i="9"/>
  <c r="AA398" i="9"/>
  <c r="AB398" i="9"/>
  <c r="AC398" i="9"/>
  <c r="AD398" i="9"/>
  <c r="AE398" i="9"/>
  <c r="AF398" i="9"/>
  <c r="AG398" i="9"/>
  <c r="AH398" i="9"/>
  <c r="X399" i="9"/>
  <c r="Y399" i="9"/>
  <c r="Z399" i="9"/>
  <c r="AA399" i="9"/>
  <c r="AB399" i="9"/>
  <c r="AC399" i="9"/>
  <c r="AD399" i="9"/>
  <c r="AE399" i="9"/>
  <c r="AF399" i="9"/>
  <c r="AG399" i="9"/>
  <c r="AH399" i="9"/>
  <c r="X400" i="9"/>
  <c r="Y400" i="9"/>
  <c r="Z400" i="9"/>
  <c r="AA400" i="9"/>
  <c r="AB400" i="9"/>
  <c r="AC400" i="9"/>
  <c r="AD400" i="9"/>
  <c r="AE400" i="9"/>
  <c r="AF400" i="9"/>
  <c r="AG400" i="9"/>
  <c r="AH400" i="9"/>
  <c r="X401" i="9"/>
  <c r="Y401" i="9"/>
  <c r="Z401" i="9"/>
  <c r="AA401" i="9"/>
  <c r="AB401" i="9"/>
  <c r="AC401" i="9"/>
  <c r="AD401" i="9"/>
  <c r="AE401" i="9"/>
  <c r="AF401" i="9"/>
  <c r="AG401" i="9"/>
  <c r="AH401" i="9"/>
  <c r="X402" i="9"/>
  <c r="Y402" i="9"/>
  <c r="Z402" i="9"/>
  <c r="AA402" i="9"/>
  <c r="AB402" i="9"/>
  <c r="AC402" i="9"/>
  <c r="AD402" i="9"/>
  <c r="AE402" i="9"/>
  <c r="AF402" i="9"/>
  <c r="AG402" i="9"/>
  <c r="AH402" i="9"/>
  <c r="X403" i="9"/>
  <c r="Y403" i="9"/>
  <c r="Z403" i="9"/>
  <c r="AA403" i="9"/>
  <c r="AB403" i="9"/>
  <c r="AC403" i="9"/>
  <c r="AD403" i="9"/>
  <c r="AE403" i="9"/>
  <c r="AF403" i="9"/>
  <c r="AG403" i="9"/>
  <c r="AH403" i="9"/>
  <c r="X404" i="9"/>
  <c r="Y404" i="9"/>
  <c r="Z404" i="9"/>
  <c r="AA404" i="9"/>
  <c r="AB404" i="9"/>
  <c r="AC404" i="9"/>
  <c r="AD404" i="9"/>
  <c r="AE404" i="9"/>
  <c r="AF404" i="9"/>
  <c r="AG404" i="9"/>
  <c r="AH404" i="9"/>
  <c r="X405" i="9"/>
  <c r="Y405" i="9"/>
  <c r="Z405" i="9"/>
  <c r="AA405" i="9"/>
  <c r="AB405" i="9"/>
  <c r="AC405" i="9"/>
  <c r="AD405" i="9"/>
  <c r="AE405" i="9"/>
  <c r="AF405" i="9"/>
  <c r="AG405" i="9"/>
  <c r="AH405" i="9"/>
  <c r="X406" i="9"/>
  <c r="Y406" i="9"/>
  <c r="Z406" i="9"/>
  <c r="AA406" i="9"/>
  <c r="AB406" i="9"/>
  <c r="AC406" i="9"/>
  <c r="AD406" i="9"/>
  <c r="AE406" i="9"/>
  <c r="AF406" i="9"/>
  <c r="AG406" i="9"/>
  <c r="AH406" i="9"/>
  <c r="X407" i="9"/>
  <c r="Y407" i="9"/>
  <c r="Z407" i="9"/>
  <c r="AA407" i="9"/>
  <c r="AB407" i="9"/>
  <c r="AC407" i="9"/>
  <c r="AD407" i="9"/>
  <c r="AE407" i="9"/>
  <c r="AF407" i="9"/>
  <c r="AG407" i="9"/>
  <c r="AH407" i="9"/>
  <c r="X408" i="9"/>
  <c r="Y408" i="9"/>
  <c r="Z408" i="9"/>
  <c r="AA408" i="9"/>
  <c r="AB408" i="9"/>
  <c r="AC408" i="9"/>
  <c r="AD408" i="9"/>
  <c r="AE408" i="9"/>
  <c r="AF408" i="9"/>
  <c r="AG408" i="9"/>
  <c r="AH408" i="9"/>
  <c r="X409" i="9"/>
  <c r="Y409" i="9"/>
  <c r="Z409" i="9"/>
  <c r="AA409" i="9"/>
  <c r="AB409" i="9"/>
  <c r="AC409" i="9"/>
  <c r="AD409" i="9"/>
  <c r="AE409" i="9"/>
  <c r="AF409" i="9"/>
  <c r="AG409" i="9"/>
  <c r="AH409" i="9"/>
  <c r="X410" i="9"/>
  <c r="Y410" i="9"/>
  <c r="Z410" i="9"/>
  <c r="AA410" i="9"/>
  <c r="AB410" i="9"/>
  <c r="AC410" i="9"/>
  <c r="AD410" i="9"/>
  <c r="AE410" i="9"/>
  <c r="AF410" i="9"/>
  <c r="AG410" i="9"/>
  <c r="AH410" i="9"/>
  <c r="X411" i="9"/>
  <c r="Y411" i="9"/>
  <c r="Z411" i="9"/>
  <c r="AA411" i="9"/>
  <c r="AB411" i="9"/>
  <c r="AC411" i="9"/>
  <c r="AD411" i="9"/>
  <c r="AE411" i="9"/>
  <c r="AF411" i="9"/>
  <c r="AG411" i="9"/>
  <c r="AH411" i="9"/>
  <c r="X412" i="9"/>
  <c r="Y412" i="9"/>
  <c r="Z412" i="9"/>
  <c r="AA412" i="9"/>
  <c r="AB412" i="9"/>
  <c r="AC412" i="9"/>
  <c r="AD412" i="9"/>
  <c r="AE412" i="9"/>
  <c r="AF412" i="9"/>
  <c r="AG412" i="9"/>
  <c r="AH412" i="9"/>
  <c r="X413" i="9"/>
  <c r="Y413" i="9"/>
  <c r="Z413" i="9"/>
  <c r="AA413" i="9"/>
  <c r="AB413" i="9"/>
  <c r="AC413" i="9"/>
  <c r="AD413" i="9"/>
  <c r="AE413" i="9"/>
  <c r="AF413" i="9"/>
  <c r="AG413" i="9"/>
  <c r="AH413" i="9"/>
  <c r="X414" i="9"/>
  <c r="Y414" i="9"/>
  <c r="Z414" i="9"/>
  <c r="AA414" i="9"/>
  <c r="AB414" i="9"/>
  <c r="AC414" i="9"/>
  <c r="AD414" i="9"/>
  <c r="AE414" i="9"/>
  <c r="AF414" i="9"/>
  <c r="AG414" i="9"/>
  <c r="AH414" i="9"/>
  <c r="X415" i="9"/>
  <c r="Y415" i="9"/>
  <c r="Z415" i="9"/>
  <c r="AA415" i="9"/>
  <c r="AB415" i="9"/>
  <c r="AC415" i="9"/>
  <c r="AD415" i="9"/>
  <c r="AE415" i="9"/>
  <c r="AF415" i="9"/>
  <c r="AG415" i="9"/>
  <c r="AH415" i="9"/>
  <c r="X416" i="9"/>
  <c r="Y416" i="9"/>
  <c r="Z416" i="9"/>
  <c r="AA416" i="9"/>
  <c r="AB416" i="9"/>
  <c r="AC416" i="9"/>
  <c r="AD416" i="9"/>
  <c r="AE416" i="9"/>
  <c r="AF416" i="9"/>
  <c r="AG416" i="9"/>
  <c r="AH416" i="9"/>
  <c r="X417" i="9"/>
  <c r="Y417" i="9"/>
  <c r="Z417" i="9"/>
  <c r="AA417" i="9"/>
  <c r="AB417" i="9"/>
  <c r="AC417" i="9"/>
  <c r="AD417" i="9"/>
  <c r="AE417" i="9"/>
  <c r="AF417" i="9"/>
  <c r="AG417" i="9"/>
  <c r="AH417" i="9"/>
  <c r="X418" i="9"/>
  <c r="Y418" i="9"/>
  <c r="Z418" i="9"/>
  <c r="AA418" i="9"/>
  <c r="AB418" i="9"/>
  <c r="AC418" i="9"/>
  <c r="AD418" i="9"/>
  <c r="AE418" i="9"/>
  <c r="AF418" i="9"/>
  <c r="AG418" i="9"/>
  <c r="AH418" i="9"/>
  <c r="X419" i="9"/>
  <c r="Y419" i="9"/>
  <c r="Z419" i="9"/>
  <c r="AA419" i="9"/>
  <c r="AB419" i="9"/>
  <c r="AC419" i="9"/>
  <c r="AD419" i="9"/>
  <c r="AE419" i="9"/>
  <c r="AF419" i="9"/>
  <c r="AG419" i="9"/>
  <c r="AH419" i="9"/>
  <c r="X420" i="9"/>
  <c r="Y420" i="9"/>
  <c r="Z420" i="9"/>
  <c r="AA420" i="9"/>
  <c r="AB420" i="9"/>
  <c r="AC420" i="9"/>
  <c r="AD420" i="9"/>
  <c r="AE420" i="9"/>
  <c r="AF420" i="9"/>
  <c r="AG420" i="9"/>
  <c r="AH420" i="9"/>
  <c r="X421" i="9"/>
  <c r="Y421" i="9"/>
  <c r="Z421" i="9"/>
  <c r="AA421" i="9"/>
  <c r="AB421" i="9"/>
  <c r="AC421" i="9"/>
  <c r="AD421" i="9"/>
  <c r="AE421" i="9"/>
  <c r="AF421" i="9"/>
  <c r="AG421" i="9"/>
  <c r="AH421" i="9"/>
  <c r="X422" i="9"/>
  <c r="Y422" i="9"/>
  <c r="Z422" i="9"/>
  <c r="AA422" i="9"/>
  <c r="AB422" i="9"/>
  <c r="AC422" i="9"/>
  <c r="AD422" i="9"/>
  <c r="AE422" i="9"/>
  <c r="AF422" i="9"/>
  <c r="AG422" i="9"/>
  <c r="AH422" i="9"/>
  <c r="X423" i="9"/>
  <c r="Y423" i="9"/>
  <c r="Z423" i="9"/>
  <c r="AA423" i="9"/>
  <c r="AB423" i="9"/>
  <c r="AC423" i="9"/>
  <c r="AD423" i="9"/>
  <c r="AE423" i="9"/>
  <c r="AF423" i="9"/>
  <c r="AG423" i="9"/>
  <c r="AH423" i="9"/>
  <c r="U3" i="9"/>
  <c r="V3" i="9"/>
  <c r="W3" i="9"/>
  <c r="U4" i="9"/>
  <c r="V4" i="9"/>
  <c r="W4" i="9"/>
  <c r="U5" i="9"/>
  <c r="V5" i="9"/>
  <c r="W5" i="9"/>
  <c r="U6" i="9"/>
  <c r="V6" i="9"/>
  <c r="W6" i="9"/>
  <c r="U7" i="9"/>
  <c r="V7" i="9"/>
  <c r="W7" i="9"/>
  <c r="U8" i="9"/>
  <c r="V8" i="9"/>
  <c r="W8" i="9"/>
  <c r="U9" i="9"/>
  <c r="V9" i="9"/>
  <c r="W9" i="9"/>
  <c r="U10" i="9"/>
  <c r="V10" i="9"/>
  <c r="W10" i="9"/>
  <c r="U11" i="9"/>
  <c r="V11" i="9"/>
  <c r="W11" i="9"/>
  <c r="U12" i="9"/>
  <c r="V12" i="9"/>
  <c r="W12" i="9"/>
  <c r="U13" i="9"/>
  <c r="V13" i="9"/>
  <c r="W13" i="9"/>
  <c r="U14" i="9"/>
  <c r="V14" i="9"/>
  <c r="W14" i="9"/>
  <c r="U15" i="9"/>
  <c r="V15" i="9"/>
  <c r="W15" i="9"/>
  <c r="U16" i="9"/>
  <c r="V16" i="9"/>
  <c r="W16" i="9"/>
  <c r="U17" i="9"/>
  <c r="V17" i="9"/>
  <c r="W17" i="9"/>
  <c r="U18" i="9"/>
  <c r="V18" i="9"/>
  <c r="W18" i="9"/>
  <c r="U19" i="9"/>
  <c r="V19" i="9"/>
  <c r="W19" i="9"/>
  <c r="U20" i="9"/>
  <c r="V20" i="9"/>
  <c r="W20" i="9"/>
  <c r="U21" i="9"/>
  <c r="V21" i="9"/>
  <c r="W21" i="9"/>
  <c r="U22" i="9"/>
  <c r="V22" i="9"/>
  <c r="W22" i="9"/>
  <c r="U23" i="9"/>
  <c r="V23" i="9"/>
  <c r="W23" i="9"/>
  <c r="U24" i="9"/>
  <c r="V24" i="9"/>
  <c r="W24" i="9"/>
  <c r="U25" i="9"/>
  <c r="V25" i="9"/>
  <c r="W25" i="9"/>
  <c r="U26" i="9"/>
  <c r="V26" i="9"/>
  <c r="W26" i="9"/>
  <c r="U27" i="9"/>
  <c r="V27" i="9"/>
  <c r="W27" i="9"/>
  <c r="U28" i="9"/>
  <c r="V28" i="9"/>
  <c r="W28" i="9"/>
  <c r="U29" i="9"/>
  <c r="V29" i="9"/>
  <c r="W29" i="9"/>
  <c r="U30" i="9"/>
  <c r="V30" i="9"/>
  <c r="W30" i="9"/>
  <c r="U31" i="9"/>
  <c r="V31" i="9"/>
  <c r="W31" i="9"/>
  <c r="U32" i="9"/>
  <c r="V32" i="9"/>
  <c r="W32" i="9"/>
  <c r="U33" i="9"/>
  <c r="V33" i="9"/>
  <c r="W33" i="9"/>
  <c r="U34" i="9"/>
  <c r="V34" i="9"/>
  <c r="W34" i="9"/>
  <c r="U35" i="9"/>
  <c r="V35" i="9"/>
  <c r="W35" i="9"/>
  <c r="U36" i="9"/>
  <c r="V36" i="9"/>
  <c r="W36" i="9"/>
  <c r="U37" i="9"/>
  <c r="V37" i="9"/>
  <c r="W37" i="9"/>
  <c r="U38" i="9"/>
  <c r="V38" i="9"/>
  <c r="W38" i="9"/>
  <c r="U39" i="9"/>
  <c r="V39" i="9"/>
  <c r="W39" i="9"/>
  <c r="U40" i="9"/>
  <c r="V40" i="9"/>
  <c r="W40" i="9"/>
  <c r="U41" i="9"/>
  <c r="V41" i="9"/>
  <c r="W41" i="9"/>
  <c r="U42" i="9"/>
  <c r="V42" i="9"/>
  <c r="W42" i="9"/>
  <c r="U43" i="9"/>
  <c r="V43" i="9"/>
  <c r="W43" i="9"/>
  <c r="U44" i="9"/>
  <c r="V44" i="9"/>
  <c r="W44" i="9"/>
  <c r="U45" i="9"/>
  <c r="V45" i="9"/>
  <c r="W45" i="9"/>
  <c r="U46" i="9"/>
  <c r="V46" i="9"/>
  <c r="W46" i="9"/>
  <c r="U47" i="9"/>
  <c r="V47" i="9"/>
  <c r="W47" i="9"/>
  <c r="U48" i="9"/>
  <c r="V48" i="9"/>
  <c r="W48" i="9"/>
  <c r="U49" i="9"/>
  <c r="V49" i="9"/>
  <c r="W49" i="9"/>
  <c r="U50" i="9"/>
  <c r="V50" i="9"/>
  <c r="W50" i="9"/>
  <c r="U51" i="9"/>
  <c r="V51" i="9"/>
  <c r="W51" i="9"/>
  <c r="U52" i="9"/>
  <c r="V52" i="9"/>
  <c r="W52" i="9"/>
  <c r="U53" i="9"/>
  <c r="V53" i="9"/>
  <c r="W53" i="9"/>
  <c r="U54" i="9"/>
  <c r="V54" i="9"/>
  <c r="W54" i="9"/>
  <c r="U55" i="9"/>
  <c r="V55" i="9"/>
  <c r="W55" i="9"/>
  <c r="U56" i="9"/>
  <c r="V56" i="9"/>
  <c r="W56" i="9"/>
  <c r="U57" i="9"/>
  <c r="V57" i="9"/>
  <c r="W57" i="9"/>
  <c r="U58" i="9"/>
  <c r="V58" i="9"/>
  <c r="W58" i="9"/>
  <c r="U59" i="9"/>
  <c r="V59" i="9"/>
  <c r="W59" i="9"/>
  <c r="U60" i="9"/>
  <c r="V60" i="9"/>
  <c r="W60" i="9"/>
  <c r="U61" i="9"/>
  <c r="V61" i="9"/>
  <c r="W61" i="9"/>
  <c r="U62" i="9"/>
  <c r="V62" i="9"/>
  <c r="W62" i="9"/>
  <c r="U63" i="9"/>
  <c r="V63" i="9"/>
  <c r="W63" i="9"/>
  <c r="U64" i="9"/>
  <c r="V64" i="9"/>
  <c r="W64" i="9"/>
  <c r="U65" i="9"/>
  <c r="V65" i="9"/>
  <c r="W65" i="9"/>
  <c r="U66" i="9"/>
  <c r="V66" i="9"/>
  <c r="W66" i="9"/>
  <c r="U67" i="9"/>
  <c r="V67" i="9"/>
  <c r="W67" i="9"/>
  <c r="U68" i="9"/>
  <c r="V68" i="9"/>
  <c r="W68" i="9"/>
  <c r="U69" i="9"/>
  <c r="V69" i="9"/>
  <c r="W69" i="9"/>
  <c r="U70" i="9"/>
  <c r="V70" i="9"/>
  <c r="W70" i="9"/>
  <c r="U71" i="9"/>
  <c r="V71" i="9"/>
  <c r="W71" i="9"/>
  <c r="U72" i="9"/>
  <c r="V72" i="9"/>
  <c r="W72" i="9"/>
  <c r="U73" i="9"/>
  <c r="V73" i="9"/>
  <c r="W73" i="9"/>
  <c r="U74" i="9"/>
  <c r="V74" i="9"/>
  <c r="W74" i="9"/>
  <c r="U75" i="9"/>
  <c r="V75" i="9"/>
  <c r="W75" i="9"/>
  <c r="U76" i="9"/>
  <c r="V76" i="9"/>
  <c r="W76" i="9"/>
  <c r="U77" i="9"/>
  <c r="V77" i="9"/>
  <c r="W77" i="9"/>
  <c r="U78" i="9"/>
  <c r="V78" i="9"/>
  <c r="W78" i="9"/>
  <c r="U79" i="9"/>
  <c r="V79" i="9"/>
  <c r="W79" i="9"/>
  <c r="U80" i="9"/>
  <c r="V80" i="9"/>
  <c r="W80" i="9"/>
  <c r="U81" i="9"/>
  <c r="V81" i="9"/>
  <c r="W81" i="9"/>
  <c r="U82" i="9"/>
  <c r="V82" i="9"/>
  <c r="W82" i="9"/>
  <c r="U83" i="9"/>
  <c r="V83" i="9"/>
  <c r="W83" i="9"/>
  <c r="U84" i="9"/>
  <c r="V84" i="9"/>
  <c r="W84" i="9"/>
  <c r="U85" i="9"/>
  <c r="V85" i="9"/>
  <c r="W85" i="9"/>
  <c r="U86" i="9"/>
  <c r="V86" i="9"/>
  <c r="W86" i="9"/>
  <c r="U87" i="9"/>
  <c r="V87" i="9"/>
  <c r="W87" i="9"/>
  <c r="U88" i="9"/>
  <c r="V88" i="9"/>
  <c r="W88" i="9"/>
  <c r="U89" i="9"/>
  <c r="V89" i="9"/>
  <c r="W89" i="9"/>
  <c r="U90" i="9"/>
  <c r="V90" i="9"/>
  <c r="W90" i="9"/>
  <c r="U91" i="9"/>
  <c r="V91" i="9"/>
  <c r="W91" i="9"/>
  <c r="U92" i="9"/>
  <c r="V92" i="9"/>
  <c r="W92" i="9"/>
  <c r="U93" i="9"/>
  <c r="V93" i="9"/>
  <c r="W93" i="9"/>
  <c r="U94" i="9"/>
  <c r="V94" i="9"/>
  <c r="W94" i="9"/>
  <c r="U95" i="9"/>
  <c r="V95" i="9"/>
  <c r="W95" i="9"/>
  <c r="U96" i="9"/>
  <c r="V96" i="9"/>
  <c r="W96" i="9"/>
  <c r="U97" i="9"/>
  <c r="V97" i="9"/>
  <c r="W97" i="9"/>
  <c r="U98" i="9"/>
  <c r="V98" i="9"/>
  <c r="W98" i="9"/>
  <c r="U99" i="9"/>
  <c r="V99" i="9"/>
  <c r="W99" i="9"/>
  <c r="U100" i="9"/>
  <c r="V100" i="9"/>
  <c r="W100" i="9"/>
  <c r="U101" i="9"/>
  <c r="V101" i="9"/>
  <c r="W101" i="9"/>
  <c r="U102" i="9"/>
  <c r="V102" i="9"/>
  <c r="W102" i="9"/>
  <c r="U103" i="9"/>
  <c r="V103" i="9"/>
  <c r="W103" i="9"/>
  <c r="U104" i="9"/>
  <c r="V104" i="9"/>
  <c r="W104" i="9"/>
  <c r="U105" i="9"/>
  <c r="V105" i="9"/>
  <c r="W105" i="9"/>
  <c r="U106" i="9"/>
  <c r="V106" i="9"/>
  <c r="W106" i="9"/>
  <c r="U107" i="9"/>
  <c r="V107" i="9"/>
  <c r="W107" i="9"/>
  <c r="U108" i="9"/>
  <c r="V108" i="9"/>
  <c r="W108" i="9"/>
  <c r="U109" i="9"/>
  <c r="V109" i="9"/>
  <c r="W109" i="9"/>
  <c r="U110" i="9"/>
  <c r="V110" i="9"/>
  <c r="W110" i="9"/>
  <c r="U111" i="9"/>
  <c r="V111" i="9"/>
  <c r="W111" i="9"/>
  <c r="U112" i="9"/>
  <c r="V112" i="9"/>
  <c r="W112" i="9"/>
  <c r="U113" i="9"/>
  <c r="V113" i="9"/>
  <c r="W113" i="9"/>
  <c r="U114" i="9"/>
  <c r="V114" i="9"/>
  <c r="W114" i="9"/>
  <c r="U115" i="9"/>
  <c r="V115" i="9"/>
  <c r="W115" i="9"/>
  <c r="U116" i="9"/>
  <c r="V116" i="9"/>
  <c r="W116" i="9"/>
  <c r="U117" i="9"/>
  <c r="V117" i="9"/>
  <c r="W117" i="9"/>
  <c r="U118" i="9"/>
  <c r="V118" i="9"/>
  <c r="W118" i="9"/>
  <c r="U119" i="9"/>
  <c r="V119" i="9"/>
  <c r="W119" i="9"/>
  <c r="U120" i="9"/>
  <c r="V120" i="9"/>
  <c r="W120" i="9"/>
  <c r="U121" i="9"/>
  <c r="V121" i="9"/>
  <c r="W121" i="9"/>
  <c r="U122" i="9"/>
  <c r="V122" i="9"/>
  <c r="W122" i="9"/>
  <c r="U123" i="9"/>
  <c r="V123" i="9"/>
  <c r="W123" i="9"/>
  <c r="U124" i="9"/>
  <c r="V124" i="9"/>
  <c r="W124" i="9"/>
  <c r="U125" i="9"/>
  <c r="V125" i="9"/>
  <c r="W125" i="9"/>
  <c r="U126" i="9"/>
  <c r="V126" i="9"/>
  <c r="W126" i="9"/>
  <c r="U127" i="9"/>
  <c r="V127" i="9"/>
  <c r="W127" i="9"/>
  <c r="U128" i="9"/>
  <c r="V128" i="9"/>
  <c r="W128" i="9"/>
  <c r="U129" i="9"/>
  <c r="V129" i="9"/>
  <c r="W129" i="9"/>
  <c r="U130" i="9"/>
  <c r="V130" i="9"/>
  <c r="W130" i="9"/>
  <c r="U131" i="9"/>
  <c r="V131" i="9"/>
  <c r="W131" i="9"/>
  <c r="U132" i="9"/>
  <c r="V132" i="9"/>
  <c r="W132" i="9"/>
  <c r="U133" i="9"/>
  <c r="V133" i="9"/>
  <c r="W133" i="9"/>
  <c r="U134" i="9"/>
  <c r="V134" i="9"/>
  <c r="W134" i="9"/>
  <c r="U135" i="9"/>
  <c r="V135" i="9"/>
  <c r="W135" i="9"/>
  <c r="U136" i="9"/>
  <c r="V136" i="9"/>
  <c r="W136" i="9"/>
  <c r="U137" i="9"/>
  <c r="V137" i="9"/>
  <c r="W137" i="9"/>
  <c r="U138" i="9"/>
  <c r="V138" i="9"/>
  <c r="W138" i="9"/>
  <c r="U139" i="9"/>
  <c r="V139" i="9"/>
  <c r="W139" i="9"/>
  <c r="U140" i="9"/>
  <c r="V140" i="9"/>
  <c r="W140" i="9"/>
  <c r="U141" i="9"/>
  <c r="V141" i="9"/>
  <c r="W141" i="9"/>
  <c r="U142" i="9"/>
  <c r="V142" i="9"/>
  <c r="W142" i="9"/>
  <c r="U143" i="9"/>
  <c r="V143" i="9"/>
  <c r="W143" i="9"/>
  <c r="U144" i="9"/>
  <c r="V144" i="9"/>
  <c r="W144" i="9"/>
  <c r="U145" i="9"/>
  <c r="V145" i="9"/>
  <c r="W145" i="9"/>
  <c r="U146" i="9"/>
  <c r="V146" i="9"/>
  <c r="W146" i="9"/>
  <c r="U147" i="9"/>
  <c r="V147" i="9"/>
  <c r="W147" i="9"/>
  <c r="U148" i="9"/>
  <c r="V148" i="9"/>
  <c r="W148" i="9"/>
  <c r="U149" i="9"/>
  <c r="V149" i="9"/>
  <c r="W149" i="9"/>
  <c r="U150" i="9"/>
  <c r="V150" i="9"/>
  <c r="W150" i="9"/>
  <c r="U151" i="9"/>
  <c r="V151" i="9"/>
  <c r="W151" i="9"/>
  <c r="U152" i="9"/>
  <c r="V152" i="9"/>
  <c r="W152" i="9"/>
  <c r="U153" i="9"/>
  <c r="V153" i="9"/>
  <c r="W153" i="9"/>
  <c r="U154" i="9"/>
  <c r="V154" i="9"/>
  <c r="W154" i="9"/>
  <c r="U155" i="9"/>
  <c r="V155" i="9"/>
  <c r="W155" i="9"/>
  <c r="U156" i="9"/>
  <c r="V156" i="9"/>
  <c r="W156" i="9"/>
  <c r="U157" i="9"/>
  <c r="V157" i="9"/>
  <c r="W157" i="9"/>
  <c r="U158" i="9"/>
  <c r="V158" i="9"/>
  <c r="W158" i="9"/>
  <c r="U159" i="9"/>
  <c r="V159" i="9"/>
  <c r="W159" i="9"/>
  <c r="U160" i="9"/>
  <c r="V160" i="9"/>
  <c r="W160" i="9"/>
  <c r="U161" i="9"/>
  <c r="V161" i="9"/>
  <c r="W161" i="9"/>
  <c r="U162" i="9"/>
  <c r="V162" i="9"/>
  <c r="W162" i="9"/>
  <c r="U163" i="9"/>
  <c r="V163" i="9"/>
  <c r="W163" i="9"/>
  <c r="U164" i="9"/>
  <c r="V164" i="9"/>
  <c r="W164" i="9"/>
  <c r="U165" i="9"/>
  <c r="V165" i="9"/>
  <c r="W165" i="9"/>
  <c r="U166" i="9"/>
  <c r="V166" i="9"/>
  <c r="W166" i="9"/>
  <c r="U167" i="9"/>
  <c r="V167" i="9"/>
  <c r="W167" i="9"/>
  <c r="U168" i="9"/>
  <c r="V168" i="9"/>
  <c r="W168" i="9"/>
  <c r="U169" i="9"/>
  <c r="V169" i="9"/>
  <c r="W169" i="9"/>
  <c r="U170" i="9"/>
  <c r="V170" i="9"/>
  <c r="W170" i="9"/>
  <c r="U171" i="9"/>
  <c r="V171" i="9"/>
  <c r="W171" i="9"/>
  <c r="U172" i="9"/>
  <c r="V172" i="9"/>
  <c r="W172" i="9"/>
  <c r="U173" i="9"/>
  <c r="V173" i="9"/>
  <c r="W173" i="9"/>
  <c r="U174" i="9"/>
  <c r="V174" i="9"/>
  <c r="W174" i="9"/>
  <c r="U175" i="9"/>
  <c r="V175" i="9"/>
  <c r="W175" i="9"/>
  <c r="U176" i="9"/>
  <c r="V176" i="9"/>
  <c r="W176" i="9"/>
  <c r="U177" i="9"/>
  <c r="V177" i="9"/>
  <c r="W177" i="9"/>
  <c r="U178" i="9"/>
  <c r="V178" i="9"/>
  <c r="W178" i="9"/>
  <c r="U179" i="9"/>
  <c r="V179" i="9"/>
  <c r="W179" i="9"/>
  <c r="U180" i="9"/>
  <c r="V180" i="9"/>
  <c r="W180" i="9"/>
  <c r="U181" i="9"/>
  <c r="V181" i="9"/>
  <c r="W181" i="9"/>
  <c r="U182" i="9"/>
  <c r="V182" i="9"/>
  <c r="W182" i="9"/>
  <c r="U183" i="9"/>
  <c r="V183" i="9"/>
  <c r="W183" i="9"/>
  <c r="U184" i="9"/>
  <c r="V184" i="9"/>
  <c r="W184" i="9"/>
  <c r="U185" i="9"/>
  <c r="V185" i="9"/>
  <c r="W185" i="9"/>
  <c r="U186" i="9"/>
  <c r="V186" i="9"/>
  <c r="W186" i="9"/>
  <c r="U187" i="9"/>
  <c r="V187" i="9"/>
  <c r="W187" i="9"/>
  <c r="U188" i="9"/>
  <c r="V188" i="9"/>
  <c r="W188" i="9"/>
  <c r="U189" i="9"/>
  <c r="V189" i="9"/>
  <c r="W189" i="9"/>
  <c r="U190" i="9"/>
  <c r="V190" i="9"/>
  <c r="W190" i="9"/>
  <c r="U191" i="9"/>
  <c r="V191" i="9"/>
  <c r="W191" i="9"/>
  <c r="U192" i="9"/>
  <c r="V192" i="9"/>
  <c r="W192" i="9"/>
  <c r="U193" i="9"/>
  <c r="V193" i="9"/>
  <c r="W193" i="9"/>
  <c r="U194" i="9"/>
  <c r="V194" i="9"/>
  <c r="W194" i="9"/>
  <c r="U195" i="9"/>
  <c r="V195" i="9"/>
  <c r="W195" i="9"/>
  <c r="U196" i="9"/>
  <c r="V196" i="9"/>
  <c r="W196" i="9"/>
  <c r="U197" i="9"/>
  <c r="V197" i="9"/>
  <c r="W197" i="9"/>
  <c r="U198" i="9"/>
  <c r="V198" i="9"/>
  <c r="W198" i="9"/>
  <c r="U199" i="9"/>
  <c r="V199" i="9"/>
  <c r="W199" i="9"/>
  <c r="U200" i="9"/>
  <c r="V200" i="9"/>
  <c r="W200" i="9"/>
  <c r="U201" i="9"/>
  <c r="V201" i="9"/>
  <c r="W201" i="9"/>
  <c r="U202" i="9"/>
  <c r="V202" i="9"/>
  <c r="W202" i="9"/>
  <c r="U203" i="9"/>
  <c r="V203" i="9"/>
  <c r="W203" i="9"/>
  <c r="U204" i="9"/>
  <c r="V204" i="9"/>
  <c r="W204" i="9"/>
  <c r="U205" i="9"/>
  <c r="V205" i="9"/>
  <c r="W205" i="9"/>
  <c r="U206" i="9"/>
  <c r="V206" i="9"/>
  <c r="W206" i="9"/>
  <c r="U207" i="9"/>
  <c r="V207" i="9"/>
  <c r="W207" i="9"/>
  <c r="U208" i="9"/>
  <c r="V208" i="9"/>
  <c r="W208" i="9"/>
  <c r="U209" i="9"/>
  <c r="V209" i="9"/>
  <c r="W209" i="9"/>
  <c r="U210" i="9"/>
  <c r="V210" i="9"/>
  <c r="W210" i="9"/>
  <c r="U211" i="9"/>
  <c r="V211" i="9"/>
  <c r="W211" i="9"/>
  <c r="U212" i="9"/>
  <c r="V212" i="9"/>
  <c r="W212" i="9"/>
  <c r="U213" i="9"/>
  <c r="V213" i="9"/>
  <c r="W213" i="9"/>
  <c r="U214" i="9"/>
  <c r="V214" i="9"/>
  <c r="W214" i="9"/>
  <c r="U215" i="9"/>
  <c r="V215" i="9"/>
  <c r="W215" i="9"/>
  <c r="U216" i="9"/>
  <c r="V216" i="9"/>
  <c r="W216" i="9"/>
  <c r="U217" i="9"/>
  <c r="V217" i="9"/>
  <c r="W217" i="9"/>
  <c r="U218" i="9"/>
  <c r="V218" i="9"/>
  <c r="W218" i="9"/>
  <c r="U219" i="9"/>
  <c r="V219" i="9"/>
  <c r="W219" i="9"/>
  <c r="U220" i="9"/>
  <c r="V220" i="9"/>
  <c r="W220" i="9"/>
  <c r="U221" i="9"/>
  <c r="V221" i="9"/>
  <c r="W221" i="9"/>
  <c r="U222" i="9"/>
  <c r="V222" i="9"/>
  <c r="W222" i="9"/>
  <c r="U223" i="9"/>
  <c r="V223" i="9"/>
  <c r="W223" i="9"/>
  <c r="U224" i="9"/>
  <c r="V224" i="9"/>
  <c r="W224" i="9"/>
  <c r="U225" i="9"/>
  <c r="V225" i="9"/>
  <c r="W225" i="9"/>
  <c r="U226" i="9"/>
  <c r="V226" i="9"/>
  <c r="W226" i="9"/>
  <c r="U227" i="9"/>
  <c r="V227" i="9"/>
  <c r="W227" i="9"/>
  <c r="U228" i="9"/>
  <c r="V228" i="9"/>
  <c r="W228" i="9"/>
  <c r="U229" i="9"/>
  <c r="V229" i="9"/>
  <c r="W229" i="9"/>
  <c r="U230" i="9"/>
  <c r="V230" i="9"/>
  <c r="W230" i="9"/>
  <c r="U231" i="9"/>
  <c r="V231" i="9"/>
  <c r="W231" i="9"/>
  <c r="U232" i="9"/>
  <c r="V232" i="9"/>
  <c r="W232" i="9"/>
  <c r="U233" i="9"/>
  <c r="V233" i="9"/>
  <c r="W233" i="9"/>
  <c r="U234" i="9"/>
  <c r="V234" i="9"/>
  <c r="W234" i="9"/>
  <c r="U235" i="9"/>
  <c r="V235" i="9"/>
  <c r="W235" i="9"/>
  <c r="U236" i="9"/>
  <c r="V236" i="9"/>
  <c r="W236" i="9"/>
  <c r="U237" i="9"/>
  <c r="V237" i="9"/>
  <c r="W237" i="9"/>
  <c r="U238" i="9"/>
  <c r="V238" i="9"/>
  <c r="W238" i="9"/>
  <c r="U239" i="9"/>
  <c r="V239" i="9"/>
  <c r="W239" i="9"/>
  <c r="U240" i="9"/>
  <c r="V240" i="9"/>
  <c r="W240" i="9"/>
  <c r="U241" i="9"/>
  <c r="V241" i="9"/>
  <c r="W241" i="9"/>
  <c r="U242" i="9"/>
  <c r="V242" i="9"/>
  <c r="W242" i="9"/>
  <c r="U243" i="9"/>
  <c r="V243" i="9"/>
  <c r="W243" i="9"/>
  <c r="U244" i="9"/>
  <c r="V244" i="9"/>
  <c r="W244" i="9"/>
  <c r="U245" i="9"/>
  <c r="V245" i="9"/>
  <c r="W245" i="9"/>
  <c r="U246" i="9"/>
  <c r="V246" i="9"/>
  <c r="W246" i="9"/>
  <c r="U247" i="9"/>
  <c r="V247" i="9"/>
  <c r="W247" i="9"/>
  <c r="U248" i="9"/>
  <c r="V248" i="9"/>
  <c r="W248" i="9"/>
  <c r="U249" i="9"/>
  <c r="V249" i="9"/>
  <c r="W249" i="9"/>
  <c r="U250" i="9"/>
  <c r="V250" i="9"/>
  <c r="W250" i="9"/>
  <c r="U251" i="9"/>
  <c r="V251" i="9"/>
  <c r="W251" i="9"/>
  <c r="U252" i="9"/>
  <c r="V252" i="9"/>
  <c r="W252" i="9"/>
  <c r="U253" i="9"/>
  <c r="V253" i="9"/>
  <c r="W253" i="9"/>
  <c r="U254" i="9"/>
  <c r="V254" i="9"/>
  <c r="W254" i="9"/>
  <c r="U255" i="9"/>
  <c r="V255" i="9"/>
  <c r="W255" i="9"/>
  <c r="U256" i="9"/>
  <c r="V256" i="9"/>
  <c r="W256" i="9"/>
  <c r="U257" i="9"/>
  <c r="V257" i="9"/>
  <c r="W257" i="9"/>
  <c r="U258" i="9"/>
  <c r="V258" i="9"/>
  <c r="W258" i="9"/>
  <c r="U259" i="9"/>
  <c r="V259" i="9"/>
  <c r="W259" i="9"/>
  <c r="U260" i="9"/>
  <c r="V260" i="9"/>
  <c r="W260" i="9"/>
  <c r="U261" i="9"/>
  <c r="V261" i="9"/>
  <c r="W261" i="9"/>
  <c r="U262" i="9"/>
  <c r="V262" i="9"/>
  <c r="W262" i="9"/>
  <c r="U263" i="9"/>
  <c r="V263" i="9"/>
  <c r="W263" i="9"/>
  <c r="U264" i="9"/>
  <c r="V264" i="9"/>
  <c r="W264" i="9"/>
  <c r="U265" i="9"/>
  <c r="V265" i="9"/>
  <c r="W265" i="9"/>
  <c r="U266" i="9"/>
  <c r="V266" i="9"/>
  <c r="W266" i="9"/>
  <c r="U267" i="9"/>
  <c r="V267" i="9"/>
  <c r="W267" i="9"/>
  <c r="U268" i="9"/>
  <c r="V268" i="9"/>
  <c r="W268" i="9"/>
  <c r="U269" i="9"/>
  <c r="V269" i="9"/>
  <c r="W269" i="9"/>
  <c r="U270" i="9"/>
  <c r="V270" i="9"/>
  <c r="W270" i="9"/>
  <c r="U271" i="9"/>
  <c r="V271" i="9"/>
  <c r="W271" i="9"/>
  <c r="U272" i="9"/>
  <c r="V272" i="9"/>
  <c r="W272" i="9"/>
  <c r="U273" i="9"/>
  <c r="V273" i="9"/>
  <c r="W273" i="9"/>
  <c r="U274" i="9"/>
  <c r="V274" i="9"/>
  <c r="W274" i="9"/>
  <c r="U275" i="9"/>
  <c r="V275" i="9"/>
  <c r="W275" i="9"/>
  <c r="U276" i="9"/>
  <c r="V276" i="9"/>
  <c r="W276" i="9"/>
  <c r="U277" i="9"/>
  <c r="V277" i="9"/>
  <c r="W277" i="9"/>
  <c r="U278" i="9"/>
  <c r="V278" i="9"/>
  <c r="W278" i="9"/>
  <c r="U279" i="9"/>
  <c r="V279" i="9"/>
  <c r="W279" i="9"/>
  <c r="U280" i="9"/>
  <c r="V280" i="9"/>
  <c r="W280" i="9"/>
  <c r="U281" i="9"/>
  <c r="V281" i="9"/>
  <c r="W281" i="9"/>
  <c r="U282" i="9"/>
  <c r="V282" i="9"/>
  <c r="W282" i="9"/>
  <c r="U283" i="9"/>
  <c r="V283" i="9"/>
  <c r="W283" i="9"/>
  <c r="U284" i="9"/>
  <c r="V284" i="9"/>
  <c r="W284" i="9"/>
  <c r="U285" i="9"/>
  <c r="V285" i="9"/>
  <c r="W285" i="9"/>
  <c r="U286" i="9"/>
  <c r="V286" i="9"/>
  <c r="W286" i="9"/>
  <c r="U287" i="9"/>
  <c r="V287" i="9"/>
  <c r="W287" i="9"/>
  <c r="U288" i="9"/>
  <c r="V288" i="9"/>
  <c r="W288" i="9"/>
  <c r="U289" i="9"/>
  <c r="V289" i="9"/>
  <c r="W289" i="9"/>
  <c r="U290" i="9"/>
  <c r="V290" i="9"/>
  <c r="W290" i="9"/>
  <c r="U291" i="9"/>
  <c r="V291" i="9"/>
  <c r="W291" i="9"/>
  <c r="U292" i="9"/>
  <c r="V292" i="9"/>
  <c r="W292" i="9"/>
  <c r="U293" i="9"/>
  <c r="V293" i="9"/>
  <c r="W293" i="9"/>
  <c r="U294" i="9"/>
  <c r="V294" i="9"/>
  <c r="W294" i="9"/>
  <c r="U295" i="9"/>
  <c r="V295" i="9"/>
  <c r="W295" i="9"/>
  <c r="U296" i="9"/>
  <c r="V296" i="9"/>
  <c r="W296" i="9"/>
  <c r="U297" i="9"/>
  <c r="V297" i="9"/>
  <c r="W297" i="9"/>
  <c r="U298" i="9"/>
  <c r="V298" i="9"/>
  <c r="W298" i="9"/>
  <c r="U299" i="9"/>
  <c r="V299" i="9"/>
  <c r="W299" i="9"/>
  <c r="U300" i="9"/>
  <c r="V300" i="9"/>
  <c r="W300" i="9"/>
  <c r="U301" i="9"/>
  <c r="V301" i="9"/>
  <c r="W301" i="9"/>
  <c r="U302" i="9"/>
  <c r="V302" i="9"/>
  <c r="W302" i="9"/>
  <c r="U303" i="9"/>
  <c r="V303" i="9"/>
  <c r="W303" i="9"/>
  <c r="U304" i="9"/>
  <c r="V304" i="9"/>
  <c r="W304" i="9"/>
  <c r="U305" i="9"/>
  <c r="V305" i="9"/>
  <c r="W305" i="9"/>
  <c r="U306" i="9"/>
  <c r="V306" i="9"/>
  <c r="W306" i="9"/>
  <c r="U307" i="9"/>
  <c r="V307" i="9"/>
  <c r="W307" i="9"/>
  <c r="U308" i="9"/>
  <c r="V308" i="9"/>
  <c r="W308" i="9"/>
  <c r="U309" i="9"/>
  <c r="V309" i="9"/>
  <c r="W309" i="9"/>
  <c r="U310" i="9"/>
  <c r="V310" i="9"/>
  <c r="W310" i="9"/>
  <c r="U311" i="9"/>
  <c r="V311" i="9"/>
  <c r="W311" i="9"/>
  <c r="U312" i="9"/>
  <c r="V312" i="9"/>
  <c r="W312" i="9"/>
  <c r="U313" i="9"/>
  <c r="V313" i="9"/>
  <c r="W313" i="9"/>
  <c r="U314" i="9"/>
  <c r="V314" i="9"/>
  <c r="W314" i="9"/>
  <c r="U315" i="9"/>
  <c r="V315" i="9"/>
  <c r="W315" i="9"/>
  <c r="U316" i="9"/>
  <c r="V316" i="9"/>
  <c r="W316" i="9"/>
  <c r="U317" i="9"/>
  <c r="V317" i="9"/>
  <c r="W317" i="9"/>
  <c r="U318" i="9"/>
  <c r="V318" i="9"/>
  <c r="W318" i="9"/>
  <c r="U319" i="9"/>
  <c r="V319" i="9"/>
  <c r="W319" i="9"/>
  <c r="U320" i="9"/>
  <c r="V320" i="9"/>
  <c r="W320" i="9"/>
  <c r="U321" i="9"/>
  <c r="V321" i="9"/>
  <c r="W321" i="9"/>
  <c r="U322" i="9"/>
  <c r="V322" i="9"/>
  <c r="W322" i="9"/>
  <c r="U323" i="9"/>
  <c r="V323" i="9"/>
  <c r="W323" i="9"/>
  <c r="U324" i="9"/>
  <c r="V324" i="9"/>
  <c r="W324" i="9"/>
  <c r="U325" i="9"/>
  <c r="V325" i="9"/>
  <c r="W325" i="9"/>
  <c r="U326" i="9"/>
  <c r="V326" i="9"/>
  <c r="W326" i="9"/>
  <c r="U327" i="9"/>
  <c r="V327" i="9"/>
  <c r="W327" i="9"/>
  <c r="U328" i="9"/>
  <c r="V328" i="9"/>
  <c r="W328" i="9"/>
  <c r="U329" i="9"/>
  <c r="V329" i="9"/>
  <c r="W329" i="9"/>
  <c r="U330" i="9"/>
  <c r="V330" i="9"/>
  <c r="W330" i="9"/>
  <c r="U331" i="9"/>
  <c r="V331" i="9"/>
  <c r="W331" i="9"/>
  <c r="U332" i="9"/>
  <c r="V332" i="9"/>
  <c r="W332" i="9"/>
  <c r="U333" i="9"/>
  <c r="V333" i="9"/>
  <c r="W333" i="9"/>
  <c r="U334" i="9"/>
  <c r="V334" i="9"/>
  <c r="W334" i="9"/>
  <c r="U335" i="9"/>
  <c r="V335" i="9"/>
  <c r="W335" i="9"/>
  <c r="U336" i="9"/>
  <c r="V336" i="9"/>
  <c r="W336" i="9"/>
  <c r="U337" i="9"/>
  <c r="V337" i="9"/>
  <c r="W337" i="9"/>
  <c r="U338" i="9"/>
  <c r="V338" i="9"/>
  <c r="W338" i="9"/>
  <c r="U339" i="9"/>
  <c r="V339" i="9"/>
  <c r="W339" i="9"/>
  <c r="U340" i="9"/>
  <c r="V340" i="9"/>
  <c r="W340" i="9"/>
  <c r="U341" i="9"/>
  <c r="V341" i="9"/>
  <c r="W341" i="9"/>
  <c r="U342" i="9"/>
  <c r="V342" i="9"/>
  <c r="W342" i="9"/>
  <c r="U343" i="9"/>
  <c r="V343" i="9"/>
  <c r="W343" i="9"/>
  <c r="U344" i="9"/>
  <c r="V344" i="9"/>
  <c r="W344" i="9"/>
  <c r="U345" i="9"/>
  <c r="V345" i="9"/>
  <c r="W345" i="9"/>
  <c r="U346" i="9"/>
  <c r="V346" i="9"/>
  <c r="W346" i="9"/>
  <c r="U347" i="9"/>
  <c r="V347" i="9"/>
  <c r="W347" i="9"/>
  <c r="U348" i="9"/>
  <c r="V348" i="9"/>
  <c r="W348" i="9"/>
  <c r="U349" i="9"/>
  <c r="V349" i="9"/>
  <c r="W349" i="9"/>
  <c r="U350" i="9"/>
  <c r="V350" i="9"/>
  <c r="W350" i="9"/>
  <c r="U351" i="9"/>
  <c r="V351" i="9"/>
  <c r="W351" i="9"/>
  <c r="U352" i="9"/>
  <c r="V352" i="9"/>
  <c r="W352" i="9"/>
  <c r="U353" i="9"/>
  <c r="V353" i="9"/>
  <c r="W353" i="9"/>
  <c r="U354" i="9"/>
  <c r="V354" i="9"/>
  <c r="W354" i="9"/>
  <c r="U355" i="9"/>
  <c r="V355" i="9"/>
  <c r="W355" i="9"/>
  <c r="U356" i="9"/>
  <c r="V356" i="9"/>
  <c r="W356" i="9"/>
  <c r="U357" i="9"/>
  <c r="V357" i="9"/>
  <c r="W357" i="9"/>
  <c r="U358" i="9"/>
  <c r="V358" i="9"/>
  <c r="W358" i="9"/>
  <c r="U359" i="9"/>
  <c r="V359" i="9"/>
  <c r="W359" i="9"/>
  <c r="U360" i="9"/>
  <c r="V360" i="9"/>
  <c r="W360" i="9"/>
  <c r="U361" i="9"/>
  <c r="V361" i="9"/>
  <c r="W361" i="9"/>
  <c r="U362" i="9"/>
  <c r="V362" i="9"/>
  <c r="W362" i="9"/>
  <c r="U363" i="9"/>
  <c r="V363" i="9"/>
  <c r="W363" i="9"/>
  <c r="U364" i="9"/>
  <c r="V364" i="9"/>
  <c r="W364" i="9"/>
  <c r="U365" i="9"/>
  <c r="V365" i="9"/>
  <c r="W365" i="9"/>
  <c r="U366" i="9"/>
  <c r="V366" i="9"/>
  <c r="W366" i="9"/>
  <c r="U367" i="9"/>
  <c r="V367" i="9"/>
  <c r="W367" i="9"/>
  <c r="U368" i="9"/>
  <c r="V368" i="9"/>
  <c r="W368" i="9"/>
  <c r="U369" i="9"/>
  <c r="V369" i="9"/>
  <c r="W369" i="9"/>
  <c r="U370" i="9"/>
  <c r="V370" i="9"/>
  <c r="W370" i="9"/>
  <c r="U371" i="9"/>
  <c r="V371" i="9"/>
  <c r="W371" i="9"/>
  <c r="U372" i="9"/>
  <c r="V372" i="9"/>
  <c r="W372" i="9"/>
  <c r="U373" i="9"/>
  <c r="V373" i="9"/>
  <c r="W373" i="9"/>
  <c r="U374" i="9"/>
  <c r="V374" i="9"/>
  <c r="W374" i="9"/>
  <c r="U375" i="9"/>
  <c r="V375" i="9"/>
  <c r="W375" i="9"/>
  <c r="U376" i="9"/>
  <c r="V376" i="9"/>
  <c r="W376" i="9"/>
  <c r="U377" i="9"/>
  <c r="V377" i="9"/>
  <c r="W377" i="9"/>
  <c r="U378" i="9"/>
  <c r="V378" i="9"/>
  <c r="W378" i="9"/>
  <c r="U379" i="9"/>
  <c r="V379" i="9"/>
  <c r="W379" i="9"/>
  <c r="U380" i="9"/>
  <c r="V380" i="9"/>
  <c r="W380" i="9"/>
  <c r="U381" i="9"/>
  <c r="V381" i="9"/>
  <c r="W381" i="9"/>
  <c r="U382" i="9"/>
  <c r="V382" i="9"/>
  <c r="W382" i="9"/>
  <c r="U383" i="9"/>
  <c r="V383" i="9"/>
  <c r="W383" i="9"/>
  <c r="U384" i="9"/>
  <c r="V384" i="9"/>
  <c r="W384" i="9"/>
  <c r="U385" i="9"/>
  <c r="V385" i="9"/>
  <c r="W385" i="9"/>
  <c r="U386" i="9"/>
  <c r="V386" i="9"/>
  <c r="W386" i="9"/>
  <c r="U387" i="9"/>
  <c r="V387" i="9"/>
  <c r="W387" i="9"/>
  <c r="U388" i="9"/>
  <c r="V388" i="9"/>
  <c r="W388" i="9"/>
  <c r="U389" i="9"/>
  <c r="V389" i="9"/>
  <c r="W389" i="9"/>
  <c r="U390" i="9"/>
  <c r="V390" i="9"/>
  <c r="W390" i="9"/>
  <c r="U391" i="9"/>
  <c r="V391" i="9"/>
  <c r="W391" i="9"/>
  <c r="U392" i="9"/>
  <c r="V392" i="9"/>
  <c r="W392" i="9"/>
  <c r="U393" i="9"/>
  <c r="V393" i="9"/>
  <c r="W393" i="9"/>
  <c r="U394" i="9"/>
  <c r="V394" i="9"/>
  <c r="W394" i="9"/>
  <c r="U395" i="9"/>
  <c r="V395" i="9"/>
  <c r="W395" i="9"/>
  <c r="U396" i="9"/>
  <c r="V396" i="9"/>
  <c r="W396" i="9"/>
  <c r="U397" i="9"/>
  <c r="V397" i="9"/>
  <c r="W397" i="9"/>
  <c r="U398" i="9"/>
  <c r="V398" i="9"/>
  <c r="W398" i="9"/>
  <c r="U399" i="9"/>
  <c r="V399" i="9"/>
  <c r="W399" i="9"/>
  <c r="U400" i="9"/>
  <c r="V400" i="9"/>
  <c r="W400" i="9"/>
  <c r="U401" i="9"/>
  <c r="V401" i="9"/>
  <c r="W401" i="9"/>
  <c r="U402" i="9"/>
  <c r="V402" i="9"/>
  <c r="W402" i="9"/>
  <c r="U403" i="9"/>
  <c r="V403" i="9"/>
  <c r="W403" i="9"/>
  <c r="U404" i="9"/>
  <c r="V404" i="9"/>
  <c r="W404" i="9"/>
  <c r="U405" i="9"/>
  <c r="V405" i="9"/>
  <c r="W405" i="9"/>
  <c r="U406" i="9"/>
  <c r="V406" i="9"/>
  <c r="W406" i="9"/>
  <c r="U407" i="9"/>
  <c r="V407" i="9"/>
  <c r="W407" i="9"/>
  <c r="U408" i="9"/>
  <c r="V408" i="9"/>
  <c r="W408" i="9"/>
  <c r="U409" i="9"/>
  <c r="V409" i="9"/>
  <c r="W409" i="9"/>
  <c r="U410" i="9"/>
  <c r="V410" i="9"/>
  <c r="W410" i="9"/>
  <c r="U411" i="9"/>
  <c r="V411" i="9"/>
  <c r="W411" i="9"/>
  <c r="U412" i="9"/>
  <c r="V412" i="9"/>
  <c r="W412" i="9"/>
  <c r="U413" i="9"/>
  <c r="V413" i="9"/>
  <c r="W413" i="9"/>
  <c r="U414" i="9"/>
  <c r="V414" i="9"/>
  <c r="W414" i="9"/>
  <c r="U415" i="9"/>
  <c r="V415" i="9"/>
  <c r="W415" i="9"/>
  <c r="U416" i="9"/>
  <c r="V416" i="9"/>
  <c r="W416" i="9"/>
  <c r="U417" i="9"/>
  <c r="V417" i="9"/>
  <c r="W417" i="9"/>
  <c r="U418" i="9"/>
  <c r="V418" i="9"/>
  <c r="W418" i="9"/>
  <c r="U419" i="9"/>
  <c r="V419" i="9"/>
  <c r="W419" i="9"/>
  <c r="U420" i="9"/>
  <c r="V420" i="9"/>
  <c r="W420" i="9"/>
  <c r="U421" i="9"/>
  <c r="V421" i="9"/>
  <c r="W421" i="9"/>
  <c r="U422" i="9"/>
  <c r="V422" i="9"/>
  <c r="W422" i="9"/>
  <c r="U423" i="9"/>
  <c r="V423" i="9"/>
  <c r="W423" i="9"/>
  <c r="T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236" i="9"/>
  <c r="R237" i="9"/>
  <c r="R238" i="9"/>
  <c r="R239" i="9"/>
  <c r="R240" i="9"/>
  <c r="R241" i="9"/>
  <c r="R242" i="9"/>
  <c r="R243" i="9"/>
  <c r="R244" i="9"/>
  <c r="R245" i="9"/>
  <c r="R246" i="9"/>
  <c r="R247" i="9"/>
  <c r="R248" i="9"/>
  <c r="R249" i="9"/>
  <c r="R250" i="9"/>
  <c r="R251" i="9"/>
  <c r="R252" i="9"/>
  <c r="R253" i="9"/>
  <c r="R254" i="9"/>
  <c r="R255" i="9"/>
  <c r="R256" i="9"/>
  <c r="R257" i="9"/>
  <c r="R258" i="9"/>
  <c r="R259" i="9"/>
  <c r="R260" i="9"/>
  <c r="R261" i="9"/>
  <c r="R262" i="9"/>
  <c r="R263" i="9"/>
  <c r="R264" i="9"/>
  <c r="R265" i="9"/>
  <c r="R266" i="9"/>
  <c r="R267" i="9"/>
  <c r="R268" i="9"/>
  <c r="R269" i="9"/>
  <c r="R270" i="9"/>
  <c r="R271" i="9"/>
  <c r="R272" i="9"/>
  <c r="R273" i="9"/>
  <c r="R274" i="9"/>
  <c r="R275" i="9"/>
  <c r="R276" i="9"/>
  <c r="R277" i="9"/>
  <c r="R278" i="9"/>
  <c r="R279" i="9"/>
  <c r="R280" i="9"/>
  <c r="R281" i="9"/>
  <c r="R282" i="9"/>
  <c r="R283" i="9"/>
  <c r="R284" i="9"/>
  <c r="R285" i="9"/>
  <c r="R286" i="9"/>
  <c r="R287" i="9"/>
  <c r="R288" i="9"/>
  <c r="R289" i="9"/>
  <c r="R290" i="9"/>
  <c r="R291" i="9"/>
  <c r="R292" i="9"/>
  <c r="R293" i="9"/>
  <c r="R294" i="9"/>
  <c r="R295" i="9"/>
  <c r="R296" i="9"/>
  <c r="R297" i="9"/>
  <c r="R298" i="9"/>
  <c r="R299" i="9"/>
  <c r="R300" i="9"/>
  <c r="R301" i="9"/>
  <c r="R302" i="9"/>
  <c r="R303" i="9"/>
  <c r="R304" i="9"/>
  <c r="R305" i="9"/>
  <c r="R306" i="9"/>
  <c r="R307" i="9"/>
  <c r="R308" i="9"/>
  <c r="R309" i="9"/>
  <c r="R310" i="9"/>
  <c r="R311" i="9"/>
  <c r="R312" i="9"/>
  <c r="R313" i="9"/>
  <c r="R314" i="9"/>
  <c r="R315" i="9"/>
  <c r="R316" i="9"/>
  <c r="R317" i="9"/>
  <c r="R318" i="9"/>
  <c r="R319" i="9"/>
  <c r="R320" i="9"/>
  <c r="R321" i="9"/>
  <c r="R322" i="9"/>
  <c r="R323" i="9"/>
  <c r="R324" i="9"/>
  <c r="R325" i="9"/>
  <c r="R326" i="9"/>
  <c r="R327" i="9"/>
  <c r="R328" i="9"/>
  <c r="R329" i="9"/>
  <c r="R330" i="9"/>
  <c r="R331" i="9"/>
  <c r="R332" i="9"/>
  <c r="R333" i="9"/>
  <c r="R334" i="9"/>
  <c r="R335" i="9"/>
  <c r="R336" i="9"/>
  <c r="R337" i="9"/>
  <c r="R338" i="9"/>
  <c r="R339" i="9"/>
  <c r="R340" i="9"/>
  <c r="R341" i="9"/>
  <c r="R342" i="9"/>
  <c r="R343" i="9"/>
  <c r="R344" i="9"/>
  <c r="R345" i="9"/>
  <c r="R346" i="9"/>
  <c r="R347" i="9"/>
  <c r="R348" i="9"/>
  <c r="R349" i="9"/>
  <c r="R350" i="9"/>
  <c r="R351" i="9"/>
  <c r="R352" i="9"/>
  <c r="R353" i="9"/>
  <c r="R354" i="9"/>
  <c r="R355" i="9"/>
  <c r="R356" i="9"/>
  <c r="R357" i="9"/>
  <c r="R358" i="9"/>
  <c r="R359" i="9"/>
  <c r="R360" i="9"/>
  <c r="R361" i="9"/>
  <c r="R362" i="9"/>
  <c r="R363" i="9"/>
  <c r="R364" i="9"/>
  <c r="R365" i="9"/>
  <c r="R366" i="9"/>
  <c r="R367" i="9"/>
  <c r="R368" i="9"/>
  <c r="R369" i="9"/>
  <c r="R370" i="9"/>
  <c r="R371" i="9"/>
  <c r="R372" i="9"/>
  <c r="R373" i="9"/>
  <c r="R374" i="9"/>
  <c r="R375" i="9"/>
  <c r="R376" i="9"/>
  <c r="R377" i="9"/>
  <c r="R378" i="9"/>
  <c r="R379" i="9"/>
  <c r="R380" i="9"/>
  <c r="R381" i="9"/>
  <c r="R382" i="9"/>
  <c r="R383" i="9"/>
  <c r="R384" i="9"/>
  <c r="R385" i="9"/>
  <c r="R386" i="9"/>
  <c r="R387" i="9"/>
  <c r="R388" i="9"/>
  <c r="R389" i="9"/>
  <c r="R390" i="9"/>
  <c r="R391" i="9"/>
  <c r="R392" i="9"/>
  <c r="R393" i="9"/>
  <c r="R394" i="9"/>
  <c r="R395" i="9"/>
  <c r="R396" i="9"/>
  <c r="R397" i="9"/>
  <c r="R398" i="9"/>
  <c r="R399" i="9"/>
  <c r="R400" i="9"/>
  <c r="R401" i="9"/>
  <c r="R402" i="9"/>
  <c r="R403" i="9"/>
  <c r="R404" i="9"/>
  <c r="R405" i="9"/>
  <c r="R406" i="9"/>
  <c r="R407" i="9"/>
  <c r="R408" i="9"/>
  <c r="R409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BC2" i="9"/>
  <c r="O3" i="9"/>
  <c r="P3" i="9"/>
  <c r="Q3" i="9"/>
  <c r="O4" i="9"/>
  <c r="P4" i="9"/>
  <c r="Q4" i="9"/>
  <c r="O5" i="9"/>
  <c r="P5" i="9"/>
  <c r="Q5" i="9"/>
  <c r="O6" i="9"/>
  <c r="P6" i="9"/>
  <c r="Q6" i="9"/>
  <c r="O7" i="9"/>
  <c r="P7" i="9"/>
  <c r="Q7" i="9"/>
  <c r="O8" i="9"/>
  <c r="P8" i="9"/>
  <c r="Q8" i="9"/>
  <c r="O9" i="9"/>
  <c r="P9" i="9"/>
  <c r="Q9" i="9"/>
  <c r="O10" i="9"/>
  <c r="P10" i="9"/>
  <c r="Q10" i="9"/>
  <c r="O11" i="9"/>
  <c r="P11" i="9"/>
  <c r="Q11" i="9"/>
  <c r="O12" i="9"/>
  <c r="P12" i="9"/>
  <c r="Q12" i="9"/>
  <c r="O13" i="9"/>
  <c r="P13" i="9"/>
  <c r="Q13" i="9"/>
  <c r="O14" i="9"/>
  <c r="P14" i="9"/>
  <c r="Q14" i="9"/>
  <c r="O15" i="9"/>
  <c r="P15" i="9"/>
  <c r="Q15" i="9"/>
  <c r="O16" i="9"/>
  <c r="P16" i="9"/>
  <c r="Q16" i="9"/>
  <c r="O17" i="9"/>
  <c r="P17" i="9"/>
  <c r="Q17" i="9"/>
  <c r="O18" i="9"/>
  <c r="P18" i="9"/>
  <c r="Q18" i="9"/>
  <c r="O19" i="9"/>
  <c r="P19" i="9"/>
  <c r="Q19" i="9"/>
  <c r="O20" i="9"/>
  <c r="P20" i="9"/>
  <c r="Q20" i="9"/>
  <c r="O21" i="9"/>
  <c r="P21" i="9"/>
  <c r="Q21" i="9"/>
  <c r="O22" i="9"/>
  <c r="P22" i="9"/>
  <c r="Q22" i="9"/>
  <c r="O23" i="9"/>
  <c r="P23" i="9"/>
  <c r="Q23" i="9"/>
  <c r="O24" i="9"/>
  <c r="P24" i="9"/>
  <c r="Q24" i="9"/>
  <c r="O25" i="9"/>
  <c r="P25" i="9"/>
  <c r="Q25" i="9"/>
  <c r="O26" i="9"/>
  <c r="P26" i="9"/>
  <c r="Q26" i="9"/>
  <c r="O27" i="9"/>
  <c r="P27" i="9"/>
  <c r="Q27" i="9"/>
  <c r="O28" i="9"/>
  <c r="P28" i="9"/>
  <c r="Q28" i="9"/>
  <c r="O29" i="9"/>
  <c r="P29" i="9"/>
  <c r="Q29" i="9"/>
  <c r="O30" i="9"/>
  <c r="P30" i="9"/>
  <c r="Q30" i="9"/>
  <c r="O31" i="9"/>
  <c r="P31" i="9"/>
  <c r="Q31" i="9"/>
  <c r="O32" i="9"/>
  <c r="P32" i="9"/>
  <c r="Q32" i="9"/>
  <c r="O33" i="9"/>
  <c r="P33" i="9"/>
  <c r="Q33" i="9"/>
  <c r="O34" i="9"/>
  <c r="P34" i="9"/>
  <c r="Q34" i="9"/>
  <c r="O35" i="9"/>
  <c r="P35" i="9"/>
  <c r="Q35" i="9"/>
  <c r="O36" i="9"/>
  <c r="P36" i="9"/>
  <c r="Q36" i="9"/>
  <c r="O37" i="9"/>
  <c r="P37" i="9"/>
  <c r="Q37" i="9"/>
  <c r="O38" i="9"/>
  <c r="P38" i="9"/>
  <c r="Q38" i="9"/>
  <c r="O39" i="9"/>
  <c r="P39" i="9"/>
  <c r="Q39" i="9"/>
  <c r="O40" i="9"/>
  <c r="P40" i="9"/>
  <c r="Q40" i="9"/>
  <c r="O41" i="9"/>
  <c r="P41" i="9"/>
  <c r="Q41" i="9"/>
  <c r="O42" i="9"/>
  <c r="P42" i="9"/>
  <c r="Q42" i="9"/>
  <c r="O43" i="9"/>
  <c r="P43" i="9"/>
  <c r="Q43" i="9"/>
  <c r="O44" i="9"/>
  <c r="P44" i="9"/>
  <c r="Q44" i="9"/>
  <c r="O45" i="9"/>
  <c r="P45" i="9"/>
  <c r="Q45" i="9"/>
  <c r="O46" i="9"/>
  <c r="P46" i="9"/>
  <c r="Q46" i="9"/>
  <c r="O47" i="9"/>
  <c r="P47" i="9"/>
  <c r="Q47" i="9"/>
  <c r="O48" i="9"/>
  <c r="P48" i="9"/>
  <c r="Q48" i="9"/>
  <c r="O49" i="9"/>
  <c r="P49" i="9"/>
  <c r="Q49" i="9"/>
  <c r="O50" i="9"/>
  <c r="P50" i="9"/>
  <c r="Q50" i="9"/>
  <c r="O51" i="9"/>
  <c r="P51" i="9"/>
  <c r="Q51" i="9"/>
  <c r="O52" i="9"/>
  <c r="P52" i="9"/>
  <c r="Q52" i="9"/>
  <c r="O53" i="9"/>
  <c r="P53" i="9"/>
  <c r="Q53" i="9"/>
  <c r="O54" i="9"/>
  <c r="P54" i="9"/>
  <c r="Q54" i="9"/>
  <c r="O55" i="9"/>
  <c r="P55" i="9"/>
  <c r="Q55" i="9"/>
  <c r="O56" i="9"/>
  <c r="P56" i="9"/>
  <c r="Q56" i="9"/>
  <c r="O57" i="9"/>
  <c r="P57" i="9"/>
  <c r="Q57" i="9"/>
  <c r="O58" i="9"/>
  <c r="P58" i="9"/>
  <c r="Q58" i="9"/>
  <c r="O59" i="9"/>
  <c r="P59" i="9"/>
  <c r="Q59" i="9"/>
  <c r="O60" i="9"/>
  <c r="P60" i="9"/>
  <c r="Q60" i="9"/>
  <c r="O61" i="9"/>
  <c r="P61" i="9"/>
  <c r="Q61" i="9"/>
  <c r="O62" i="9"/>
  <c r="P62" i="9"/>
  <c r="Q62" i="9"/>
  <c r="O63" i="9"/>
  <c r="P63" i="9"/>
  <c r="Q63" i="9"/>
  <c r="O64" i="9"/>
  <c r="P64" i="9"/>
  <c r="Q64" i="9"/>
  <c r="O65" i="9"/>
  <c r="P65" i="9"/>
  <c r="Q65" i="9"/>
  <c r="O66" i="9"/>
  <c r="P66" i="9"/>
  <c r="Q66" i="9"/>
  <c r="O67" i="9"/>
  <c r="P67" i="9"/>
  <c r="Q67" i="9"/>
  <c r="O68" i="9"/>
  <c r="P68" i="9"/>
  <c r="Q68" i="9"/>
  <c r="O69" i="9"/>
  <c r="P69" i="9"/>
  <c r="Q69" i="9"/>
  <c r="O70" i="9"/>
  <c r="P70" i="9"/>
  <c r="Q70" i="9"/>
  <c r="O71" i="9"/>
  <c r="P71" i="9"/>
  <c r="Q71" i="9"/>
  <c r="O72" i="9"/>
  <c r="P72" i="9"/>
  <c r="Q72" i="9"/>
  <c r="O73" i="9"/>
  <c r="P73" i="9"/>
  <c r="Q73" i="9"/>
  <c r="O74" i="9"/>
  <c r="P74" i="9"/>
  <c r="Q74" i="9"/>
  <c r="O75" i="9"/>
  <c r="P75" i="9"/>
  <c r="Q75" i="9"/>
  <c r="O76" i="9"/>
  <c r="P76" i="9"/>
  <c r="Q76" i="9"/>
  <c r="O77" i="9"/>
  <c r="P77" i="9"/>
  <c r="Q77" i="9"/>
  <c r="O78" i="9"/>
  <c r="P78" i="9"/>
  <c r="Q78" i="9"/>
  <c r="O79" i="9"/>
  <c r="P79" i="9"/>
  <c r="Q79" i="9"/>
  <c r="O80" i="9"/>
  <c r="P80" i="9"/>
  <c r="Q80" i="9"/>
  <c r="O81" i="9"/>
  <c r="P81" i="9"/>
  <c r="Q81" i="9"/>
  <c r="O82" i="9"/>
  <c r="P82" i="9"/>
  <c r="Q82" i="9"/>
  <c r="O83" i="9"/>
  <c r="P83" i="9"/>
  <c r="Q83" i="9"/>
  <c r="O84" i="9"/>
  <c r="P84" i="9"/>
  <c r="Q84" i="9"/>
  <c r="O85" i="9"/>
  <c r="P85" i="9"/>
  <c r="Q85" i="9"/>
  <c r="O86" i="9"/>
  <c r="P86" i="9"/>
  <c r="Q86" i="9"/>
  <c r="O87" i="9"/>
  <c r="P87" i="9"/>
  <c r="Q87" i="9"/>
  <c r="O88" i="9"/>
  <c r="P88" i="9"/>
  <c r="Q88" i="9"/>
  <c r="O89" i="9"/>
  <c r="P89" i="9"/>
  <c r="Q89" i="9"/>
  <c r="O90" i="9"/>
  <c r="P90" i="9"/>
  <c r="Q90" i="9"/>
  <c r="O91" i="9"/>
  <c r="P91" i="9"/>
  <c r="Q91" i="9"/>
  <c r="O92" i="9"/>
  <c r="P92" i="9"/>
  <c r="Q92" i="9"/>
  <c r="O93" i="9"/>
  <c r="P93" i="9"/>
  <c r="Q93" i="9"/>
  <c r="O94" i="9"/>
  <c r="P94" i="9"/>
  <c r="Q94" i="9"/>
  <c r="O95" i="9"/>
  <c r="P95" i="9"/>
  <c r="Q95" i="9"/>
  <c r="O96" i="9"/>
  <c r="P96" i="9"/>
  <c r="Q96" i="9"/>
  <c r="O97" i="9"/>
  <c r="P97" i="9"/>
  <c r="Q97" i="9"/>
  <c r="O98" i="9"/>
  <c r="P98" i="9"/>
  <c r="Q98" i="9"/>
  <c r="O99" i="9"/>
  <c r="P99" i="9"/>
  <c r="Q99" i="9"/>
  <c r="O100" i="9"/>
  <c r="P100" i="9"/>
  <c r="Q100" i="9"/>
  <c r="O101" i="9"/>
  <c r="P101" i="9"/>
  <c r="Q101" i="9"/>
  <c r="O102" i="9"/>
  <c r="P102" i="9"/>
  <c r="Q102" i="9"/>
  <c r="O103" i="9"/>
  <c r="P103" i="9"/>
  <c r="Q103" i="9"/>
  <c r="O104" i="9"/>
  <c r="P104" i="9"/>
  <c r="Q104" i="9"/>
  <c r="O105" i="9"/>
  <c r="P105" i="9"/>
  <c r="Q105" i="9"/>
  <c r="O106" i="9"/>
  <c r="P106" i="9"/>
  <c r="Q106" i="9"/>
  <c r="O107" i="9"/>
  <c r="P107" i="9"/>
  <c r="Q107" i="9"/>
  <c r="O108" i="9"/>
  <c r="P108" i="9"/>
  <c r="Q108" i="9"/>
  <c r="O109" i="9"/>
  <c r="P109" i="9"/>
  <c r="Q109" i="9"/>
  <c r="O110" i="9"/>
  <c r="P110" i="9"/>
  <c r="Q110" i="9"/>
  <c r="O111" i="9"/>
  <c r="P111" i="9"/>
  <c r="Q111" i="9"/>
  <c r="O112" i="9"/>
  <c r="P112" i="9"/>
  <c r="Q112" i="9"/>
  <c r="O113" i="9"/>
  <c r="P113" i="9"/>
  <c r="Q113" i="9"/>
  <c r="O114" i="9"/>
  <c r="P114" i="9"/>
  <c r="Q114" i="9"/>
  <c r="O115" i="9"/>
  <c r="P115" i="9"/>
  <c r="Q115" i="9"/>
  <c r="O116" i="9"/>
  <c r="P116" i="9"/>
  <c r="Q116" i="9"/>
  <c r="O117" i="9"/>
  <c r="P117" i="9"/>
  <c r="Q117" i="9"/>
  <c r="O118" i="9"/>
  <c r="P118" i="9"/>
  <c r="Q118" i="9"/>
  <c r="O119" i="9"/>
  <c r="P119" i="9"/>
  <c r="Q119" i="9"/>
  <c r="O120" i="9"/>
  <c r="P120" i="9"/>
  <c r="Q120" i="9"/>
  <c r="O121" i="9"/>
  <c r="P121" i="9"/>
  <c r="Q121" i="9"/>
  <c r="O122" i="9"/>
  <c r="P122" i="9"/>
  <c r="Q122" i="9"/>
  <c r="O123" i="9"/>
  <c r="P123" i="9"/>
  <c r="Q123" i="9"/>
  <c r="O124" i="9"/>
  <c r="P124" i="9"/>
  <c r="Q124" i="9"/>
  <c r="O125" i="9"/>
  <c r="P125" i="9"/>
  <c r="Q125" i="9"/>
  <c r="O126" i="9"/>
  <c r="P126" i="9"/>
  <c r="Q126" i="9"/>
  <c r="O127" i="9"/>
  <c r="P127" i="9"/>
  <c r="Q127" i="9"/>
  <c r="O128" i="9"/>
  <c r="P128" i="9"/>
  <c r="Q128" i="9"/>
  <c r="O129" i="9"/>
  <c r="P129" i="9"/>
  <c r="Q129" i="9"/>
  <c r="O130" i="9"/>
  <c r="P130" i="9"/>
  <c r="Q130" i="9"/>
  <c r="O131" i="9"/>
  <c r="P131" i="9"/>
  <c r="Q131" i="9"/>
  <c r="O132" i="9"/>
  <c r="P132" i="9"/>
  <c r="Q132" i="9"/>
  <c r="O133" i="9"/>
  <c r="P133" i="9"/>
  <c r="Q133" i="9"/>
  <c r="O134" i="9"/>
  <c r="P134" i="9"/>
  <c r="Q134" i="9"/>
  <c r="O135" i="9"/>
  <c r="P135" i="9"/>
  <c r="Q135" i="9"/>
  <c r="O136" i="9"/>
  <c r="P136" i="9"/>
  <c r="Q136" i="9"/>
  <c r="O137" i="9"/>
  <c r="P137" i="9"/>
  <c r="Q137" i="9"/>
  <c r="O138" i="9"/>
  <c r="P138" i="9"/>
  <c r="Q138" i="9"/>
  <c r="O139" i="9"/>
  <c r="P139" i="9"/>
  <c r="Q139" i="9"/>
  <c r="O140" i="9"/>
  <c r="P140" i="9"/>
  <c r="Q140" i="9"/>
  <c r="O141" i="9"/>
  <c r="P141" i="9"/>
  <c r="Q141" i="9"/>
  <c r="O142" i="9"/>
  <c r="P142" i="9"/>
  <c r="Q142" i="9"/>
  <c r="O143" i="9"/>
  <c r="P143" i="9"/>
  <c r="Q143" i="9"/>
  <c r="O144" i="9"/>
  <c r="P144" i="9"/>
  <c r="Q144" i="9"/>
  <c r="O145" i="9"/>
  <c r="P145" i="9"/>
  <c r="Q145" i="9"/>
  <c r="O146" i="9"/>
  <c r="P146" i="9"/>
  <c r="Q146" i="9"/>
  <c r="O147" i="9"/>
  <c r="P147" i="9"/>
  <c r="Q147" i="9"/>
  <c r="O148" i="9"/>
  <c r="P148" i="9"/>
  <c r="Q148" i="9"/>
  <c r="O149" i="9"/>
  <c r="P149" i="9"/>
  <c r="Q149" i="9"/>
  <c r="O150" i="9"/>
  <c r="P150" i="9"/>
  <c r="Q150" i="9"/>
  <c r="O151" i="9"/>
  <c r="P151" i="9"/>
  <c r="Q151" i="9"/>
  <c r="O152" i="9"/>
  <c r="P152" i="9"/>
  <c r="Q152" i="9"/>
  <c r="O153" i="9"/>
  <c r="P153" i="9"/>
  <c r="Q153" i="9"/>
  <c r="O154" i="9"/>
  <c r="P154" i="9"/>
  <c r="Q154" i="9"/>
  <c r="O155" i="9"/>
  <c r="P155" i="9"/>
  <c r="Q155" i="9"/>
  <c r="O156" i="9"/>
  <c r="P156" i="9"/>
  <c r="Q156" i="9"/>
  <c r="O157" i="9"/>
  <c r="P157" i="9"/>
  <c r="Q157" i="9"/>
  <c r="O158" i="9"/>
  <c r="P158" i="9"/>
  <c r="Q158" i="9"/>
  <c r="O159" i="9"/>
  <c r="P159" i="9"/>
  <c r="Q159" i="9"/>
  <c r="O160" i="9"/>
  <c r="P160" i="9"/>
  <c r="Q160" i="9"/>
  <c r="O161" i="9"/>
  <c r="P161" i="9"/>
  <c r="Q161" i="9"/>
  <c r="O162" i="9"/>
  <c r="P162" i="9"/>
  <c r="Q162" i="9"/>
  <c r="O163" i="9"/>
  <c r="P163" i="9"/>
  <c r="Q163" i="9"/>
  <c r="O164" i="9"/>
  <c r="P164" i="9"/>
  <c r="Q164" i="9"/>
  <c r="O165" i="9"/>
  <c r="P165" i="9"/>
  <c r="Q165" i="9"/>
  <c r="O166" i="9"/>
  <c r="P166" i="9"/>
  <c r="Q166" i="9"/>
  <c r="O167" i="9"/>
  <c r="P167" i="9"/>
  <c r="Q167" i="9"/>
  <c r="O168" i="9"/>
  <c r="P168" i="9"/>
  <c r="Q168" i="9"/>
  <c r="O169" i="9"/>
  <c r="P169" i="9"/>
  <c r="Q169" i="9"/>
  <c r="O170" i="9"/>
  <c r="P170" i="9"/>
  <c r="Q170" i="9"/>
  <c r="O171" i="9"/>
  <c r="P171" i="9"/>
  <c r="Q171" i="9"/>
  <c r="O172" i="9"/>
  <c r="P172" i="9"/>
  <c r="Q172" i="9"/>
  <c r="O173" i="9"/>
  <c r="P173" i="9"/>
  <c r="Q173" i="9"/>
  <c r="O174" i="9"/>
  <c r="P174" i="9"/>
  <c r="Q174" i="9"/>
  <c r="O175" i="9"/>
  <c r="P175" i="9"/>
  <c r="Q175" i="9"/>
  <c r="O176" i="9"/>
  <c r="P176" i="9"/>
  <c r="Q176" i="9"/>
  <c r="O177" i="9"/>
  <c r="P177" i="9"/>
  <c r="Q177" i="9"/>
  <c r="O178" i="9"/>
  <c r="P178" i="9"/>
  <c r="Q178" i="9"/>
  <c r="O179" i="9"/>
  <c r="P179" i="9"/>
  <c r="Q179" i="9"/>
  <c r="O180" i="9"/>
  <c r="P180" i="9"/>
  <c r="Q180" i="9"/>
  <c r="O181" i="9"/>
  <c r="P181" i="9"/>
  <c r="Q181" i="9"/>
  <c r="O182" i="9"/>
  <c r="P182" i="9"/>
  <c r="Q182" i="9"/>
  <c r="O183" i="9"/>
  <c r="P183" i="9"/>
  <c r="Q183" i="9"/>
  <c r="O184" i="9"/>
  <c r="P184" i="9"/>
  <c r="Q184" i="9"/>
  <c r="O185" i="9"/>
  <c r="P185" i="9"/>
  <c r="Q185" i="9"/>
  <c r="O186" i="9"/>
  <c r="P186" i="9"/>
  <c r="Q186" i="9"/>
  <c r="O187" i="9"/>
  <c r="P187" i="9"/>
  <c r="Q187" i="9"/>
  <c r="O188" i="9"/>
  <c r="P188" i="9"/>
  <c r="Q188" i="9"/>
  <c r="O189" i="9"/>
  <c r="P189" i="9"/>
  <c r="Q189" i="9"/>
  <c r="O190" i="9"/>
  <c r="P190" i="9"/>
  <c r="Q190" i="9"/>
  <c r="O191" i="9"/>
  <c r="P191" i="9"/>
  <c r="Q191" i="9"/>
  <c r="O192" i="9"/>
  <c r="P192" i="9"/>
  <c r="Q192" i="9"/>
  <c r="O193" i="9"/>
  <c r="P193" i="9"/>
  <c r="Q193" i="9"/>
  <c r="O194" i="9"/>
  <c r="P194" i="9"/>
  <c r="Q194" i="9"/>
  <c r="O195" i="9"/>
  <c r="P195" i="9"/>
  <c r="Q195" i="9"/>
  <c r="O196" i="9"/>
  <c r="P196" i="9"/>
  <c r="Q196" i="9"/>
  <c r="O197" i="9"/>
  <c r="P197" i="9"/>
  <c r="Q197" i="9"/>
  <c r="O198" i="9"/>
  <c r="P198" i="9"/>
  <c r="Q198" i="9"/>
  <c r="O199" i="9"/>
  <c r="P199" i="9"/>
  <c r="Q199" i="9"/>
  <c r="O200" i="9"/>
  <c r="P200" i="9"/>
  <c r="Q200" i="9"/>
  <c r="O201" i="9"/>
  <c r="P201" i="9"/>
  <c r="Q201" i="9"/>
  <c r="O202" i="9"/>
  <c r="P202" i="9"/>
  <c r="Q202" i="9"/>
  <c r="O203" i="9"/>
  <c r="P203" i="9"/>
  <c r="Q203" i="9"/>
  <c r="O204" i="9"/>
  <c r="P204" i="9"/>
  <c r="Q204" i="9"/>
  <c r="O205" i="9"/>
  <c r="P205" i="9"/>
  <c r="Q205" i="9"/>
  <c r="O206" i="9"/>
  <c r="P206" i="9"/>
  <c r="Q206" i="9"/>
  <c r="O207" i="9"/>
  <c r="P207" i="9"/>
  <c r="Q207" i="9"/>
  <c r="O208" i="9"/>
  <c r="P208" i="9"/>
  <c r="Q208" i="9"/>
  <c r="O209" i="9"/>
  <c r="P209" i="9"/>
  <c r="Q209" i="9"/>
  <c r="O210" i="9"/>
  <c r="P210" i="9"/>
  <c r="Q210" i="9"/>
  <c r="O211" i="9"/>
  <c r="P211" i="9"/>
  <c r="Q211" i="9"/>
  <c r="O212" i="9"/>
  <c r="P212" i="9"/>
  <c r="Q212" i="9"/>
  <c r="O213" i="9"/>
  <c r="P213" i="9"/>
  <c r="Q213" i="9"/>
  <c r="O214" i="9"/>
  <c r="P214" i="9"/>
  <c r="Q214" i="9"/>
  <c r="O215" i="9"/>
  <c r="P215" i="9"/>
  <c r="Q215" i="9"/>
  <c r="O216" i="9"/>
  <c r="P216" i="9"/>
  <c r="Q216" i="9"/>
  <c r="O217" i="9"/>
  <c r="P217" i="9"/>
  <c r="Q217" i="9"/>
  <c r="O218" i="9"/>
  <c r="P218" i="9"/>
  <c r="Q218" i="9"/>
  <c r="O219" i="9"/>
  <c r="P219" i="9"/>
  <c r="Q219" i="9"/>
  <c r="O220" i="9"/>
  <c r="P220" i="9"/>
  <c r="Q220" i="9"/>
  <c r="O221" i="9"/>
  <c r="P221" i="9"/>
  <c r="Q221" i="9"/>
  <c r="O222" i="9"/>
  <c r="P222" i="9"/>
  <c r="Q222" i="9"/>
  <c r="O223" i="9"/>
  <c r="P223" i="9"/>
  <c r="Q223" i="9"/>
  <c r="O224" i="9"/>
  <c r="P224" i="9"/>
  <c r="Q224" i="9"/>
  <c r="O225" i="9"/>
  <c r="P225" i="9"/>
  <c r="Q225" i="9"/>
  <c r="O226" i="9"/>
  <c r="P226" i="9"/>
  <c r="Q226" i="9"/>
  <c r="O227" i="9"/>
  <c r="P227" i="9"/>
  <c r="Q227" i="9"/>
  <c r="O228" i="9"/>
  <c r="P228" i="9"/>
  <c r="Q228" i="9"/>
  <c r="O229" i="9"/>
  <c r="P229" i="9"/>
  <c r="Q229" i="9"/>
  <c r="O230" i="9"/>
  <c r="P230" i="9"/>
  <c r="Q230" i="9"/>
  <c r="O231" i="9"/>
  <c r="P231" i="9"/>
  <c r="Q231" i="9"/>
  <c r="O232" i="9"/>
  <c r="P232" i="9"/>
  <c r="Q232" i="9"/>
  <c r="O233" i="9"/>
  <c r="P233" i="9"/>
  <c r="Q233" i="9"/>
  <c r="O234" i="9"/>
  <c r="P234" i="9"/>
  <c r="Q234" i="9"/>
  <c r="O235" i="9"/>
  <c r="P235" i="9"/>
  <c r="Q235" i="9"/>
  <c r="O236" i="9"/>
  <c r="P236" i="9"/>
  <c r="Q236" i="9"/>
  <c r="O237" i="9"/>
  <c r="P237" i="9"/>
  <c r="Q237" i="9"/>
  <c r="O238" i="9"/>
  <c r="P238" i="9"/>
  <c r="Q238" i="9"/>
  <c r="O239" i="9"/>
  <c r="P239" i="9"/>
  <c r="Q239" i="9"/>
  <c r="O240" i="9"/>
  <c r="P240" i="9"/>
  <c r="Q240" i="9"/>
  <c r="O241" i="9"/>
  <c r="P241" i="9"/>
  <c r="Q241" i="9"/>
  <c r="O242" i="9"/>
  <c r="P242" i="9"/>
  <c r="Q242" i="9"/>
  <c r="O243" i="9"/>
  <c r="P243" i="9"/>
  <c r="Q243" i="9"/>
  <c r="O244" i="9"/>
  <c r="P244" i="9"/>
  <c r="Q244" i="9"/>
  <c r="O245" i="9"/>
  <c r="P245" i="9"/>
  <c r="Q245" i="9"/>
  <c r="O246" i="9"/>
  <c r="P246" i="9"/>
  <c r="Q246" i="9"/>
  <c r="O247" i="9"/>
  <c r="P247" i="9"/>
  <c r="Q247" i="9"/>
  <c r="O248" i="9"/>
  <c r="P248" i="9"/>
  <c r="Q248" i="9"/>
  <c r="O249" i="9"/>
  <c r="P249" i="9"/>
  <c r="Q249" i="9"/>
  <c r="O250" i="9"/>
  <c r="P250" i="9"/>
  <c r="Q250" i="9"/>
  <c r="O251" i="9"/>
  <c r="P251" i="9"/>
  <c r="Q251" i="9"/>
  <c r="O252" i="9"/>
  <c r="P252" i="9"/>
  <c r="Q252" i="9"/>
  <c r="O253" i="9"/>
  <c r="P253" i="9"/>
  <c r="Q253" i="9"/>
  <c r="O254" i="9"/>
  <c r="P254" i="9"/>
  <c r="Q254" i="9"/>
  <c r="O255" i="9"/>
  <c r="P255" i="9"/>
  <c r="Q255" i="9"/>
  <c r="O256" i="9"/>
  <c r="P256" i="9"/>
  <c r="Q256" i="9"/>
  <c r="O257" i="9"/>
  <c r="P257" i="9"/>
  <c r="Q257" i="9"/>
  <c r="O258" i="9"/>
  <c r="P258" i="9"/>
  <c r="Q258" i="9"/>
  <c r="O259" i="9"/>
  <c r="P259" i="9"/>
  <c r="Q259" i="9"/>
  <c r="O260" i="9"/>
  <c r="P260" i="9"/>
  <c r="Q260" i="9"/>
  <c r="O261" i="9"/>
  <c r="P261" i="9"/>
  <c r="Q261" i="9"/>
  <c r="O262" i="9"/>
  <c r="P262" i="9"/>
  <c r="Q262" i="9"/>
  <c r="O263" i="9"/>
  <c r="P263" i="9"/>
  <c r="Q263" i="9"/>
  <c r="O264" i="9"/>
  <c r="P264" i="9"/>
  <c r="Q264" i="9"/>
  <c r="O265" i="9"/>
  <c r="P265" i="9"/>
  <c r="Q265" i="9"/>
  <c r="O266" i="9"/>
  <c r="P266" i="9"/>
  <c r="Q266" i="9"/>
  <c r="O267" i="9"/>
  <c r="P267" i="9"/>
  <c r="Q267" i="9"/>
  <c r="O268" i="9"/>
  <c r="P268" i="9"/>
  <c r="Q268" i="9"/>
  <c r="O269" i="9"/>
  <c r="P269" i="9"/>
  <c r="Q269" i="9"/>
  <c r="O270" i="9"/>
  <c r="P270" i="9"/>
  <c r="Q270" i="9"/>
  <c r="O271" i="9"/>
  <c r="P271" i="9"/>
  <c r="Q271" i="9"/>
  <c r="O272" i="9"/>
  <c r="P272" i="9"/>
  <c r="Q272" i="9"/>
  <c r="O273" i="9"/>
  <c r="P273" i="9"/>
  <c r="Q273" i="9"/>
  <c r="O274" i="9"/>
  <c r="P274" i="9"/>
  <c r="Q274" i="9"/>
  <c r="O275" i="9"/>
  <c r="P275" i="9"/>
  <c r="Q275" i="9"/>
  <c r="O276" i="9"/>
  <c r="P276" i="9"/>
  <c r="Q276" i="9"/>
  <c r="O277" i="9"/>
  <c r="P277" i="9"/>
  <c r="Q277" i="9"/>
  <c r="O278" i="9"/>
  <c r="P278" i="9"/>
  <c r="Q278" i="9"/>
  <c r="O279" i="9"/>
  <c r="P279" i="9"/>
  <c r="Q279" i="9"/>
  <c r="O280" i="9"/>
  <c r="P280" i="9"/>
  <c r="Q280" i="9"/>
  <c r="O281" i="9"/>
  <c r="P281" i="9"/>
  <c r="Q281" i="9"/>
  <c r="O282" i="9"/>
  <c r="P282" i="9"/>
  <c r="Q282" i="9"/>
  <c r="O283" i="9"/>
  <c r="P283" i="9"/>
  <c r="Q283" i="9"/>
  <c r="O284" i="9"/>
  <c r="P284" i="9"/>
  <c r="Q284" i="9"/>
  <c r="O285" i="9"/>
  <c r="P285" i="9"/>
  <c r="Q285" i="9"/>
  <c r="O286" i="9"/>
  <c r="P286" i="9"/>
  <c r="Q286" i="9"/>
  <c r="O287" i="9"/>
  <c r="P287" i="9"/>
  <c r="Q287" i="9"/>
  <c r="O288" i="9"/>
  <c r="P288" i="9"/>
  <c r="Q288" i="9"/>
  <c r="O289" i="9"/>
  <c r="P289" i="9"/>
  <c r="Q289" i="9"/>
  <c r="O290" i="9"/>
  <c r="P290" i="9"/>
  <c r="Q290" i="9"/>
  <c r="O291" i="9"/>
  <c r="P291" i="9"/>
  <c r="Q291" i="9"/>
  <c r="O292" i="9"/>
  <c r="P292" i="9"/>
  <c r="Q292" i="9"/>
  <c r="O293" i="9"/>
  <c r="P293" i="9"/>
  <c r="Q293" i="9"/>
  <c r="O294" i="9"/>
  <c r="P294" i="9"/>
  <c r="Q294" i="9"/>
  <c r="O295" i="9"/>
  <c r="P295" i="9"/>
  <c r="Q295" i="9"/>
  <c r="O296" i="9"/>
  <c r="P296" i="9"/>
  <c r="Q296" i="9"/>
  <c r="O297" i="9"/>
  <c r="P297" i="9"/>
  <c r="Q297" i="9"/>
  <c r="O298" i="9"/>
  <c r="P298" i="9"/>
  <c r="Q298" i="9"/>
  <c r="O299" i="9"/>
  <c r="P299" i="9"/>
  <c r="Q299" i="9"/>
  <c r="O300" i="9"/>
  <c r="P300" i="9"/>
  <c r="Q300" i="9"/>
  <c r="O301" i="9"/>
  <c r="P301" i="9"/>
  <c r="Q301" i="9"/>
  <c r="O302" i="9"/>
  <c r="P302" i="9"/>
  <c r="Q302" i="9"/>
  <c r="O303" i="9"/>
  <c r="P303" i="9"/>
  <c r="Q303" i="9"/>
  <c r="O304" i="9"/>
  <c r="P304" i="9"/>
  <c r="Q304" i="9"/>
  <c r="O305" i="9"/>
  <c r="P305" i="9"/>
  <c r="Q305" i="9"/>
  <c r="O306" i="9"/>
  <c r="P306" i="9"/>
  <c r="Q306" i="9"/>
  <c r="O307" i="9"/>
  <c r="P307" i="9"/>
  <c r="Q307" i="9"/>
  <c r="O308" i="9"/>
  <c r="P308" i="9"/>
  <c r="Q308" i="9"/>
  <c r="O309" i="9"/>
  <c r="P309" i="9"/>
  <c r="Q309" i="9"/>
  <c r="O310" i="9"/>
  <c r="P310" i="9"/>
  <c r="Q310" i="9"/>
  <c r="O311" i="9"/>
  <c r="P311" i="9"/>
  <c r="Q311" i="9"/>
  <c r="O312" i="9"/>
  <c r="P312" i="9"/>
  <c r="Q312" i="9"/>
  <c r="O313" i="9"/>
  <c r="P313" i="9"/>
  <c r="Q313" i="9"/>
  <c r="O314" i="9"/>
  <c r="P314" i="9"/>
  <c r="Q314" i="9"/>
  <c r="O315" i="9"/>
  <c r="P315" i="9"/>
  <c r="Q315" i="9"/>
  <c r="O316" i="9"/>
  <c r="P316" i="9"/>
  <c r="Q316" i="9"/>
  <c r="O317" i="9"/>
  <c r="P317" i="9"/>
  <c r="Q317" i="9"/>
  <c r="O318" i="9"/>
  <c r="P318" i="9"/>
  <c r="Q318" i="9"/>
  <c r="O319" i="9"/>
  <c r="P319" i="9"/>
  <c r="Q319" i="9"/>
  <c r="O320" i="9"/>
  <c r="P320" i="9"/>
  <c r="Q320" i="9"/>
  <c r="O321" i="9"/>
  <c r="P321" i="9"/>
  <c r="Q321" i="9"/>
  <c r="O322" i="9"/>
  <c r="P322" i="9"/>
  <c r="Q322" i="9"/>
  <c r="O323" i="9"/>
  <c r="P323" i="9"/>
  <c r="Q323" i="9"/>
  <c r="O324" i="9"/>
  <c r="P324" i="9"/>
  <c r="Q324" i="9"/>
  <c r="O325" i="9"/>
  <c r="P325" i="9"/>
  <c r="Q325" i="9"/>
  <c r="O326" i="9"/>
  <c r="P326" i="9"/>
  <c r="Q326" i="9"/>
  <c r="O327" i="9"/>
  <c r="P327" i="9"/>
  <c r="Q327" i="9"/>
  <c r="O328" i="9"/>
  <c r="P328" i="9"/>
  <c r="Q328" i="9"/>
  <c r="O329" i="9"/>
  <c r="P329" i="9"/>
  <c r="Q329" i="9"/>
  <c r="O330" i="9"/>
  <c r="P330" i="9"/>
  <c r="Q330" i="9"/>
  <c r="O331" i="9"/>
  <c r="P331" i="9"/>
  <c r="Q331" i="9"/>
  <c r="O332" i="9"/>
  <c r="P332" i="9"/>
  <c r="Q332" i="9"/>
  <c r="O333" i="9"/>
  <c r="P333" i="9"/>
  <c r="Q333" i="9"/>
  <c r="O334" i="9"/>
  <c r="P334" i="9"/>
  <c r="Q334" i="9"/>
  <c r="O335" i="9"/>
  <c r="P335" i="9"/>
  <c r="Q335" i="9"/>
  <c r="O336" i="9"/>
  <c r="P336" i="9"/>
  <c r="Q336" i="9"/>
  <c r="O337" i="9"/>
  <c r="P337" i="9"/>
  <c r="Q337" i="9"/>
  <c r="O338" i="9"/>
  <c r="P338" i="9"/>
  <c r="Q338" i="9"/>
  <c r="O339" i="9"/>
  <c r="P339" i="9"/>
  <c r="Q339" i="9"/>
  <c r="O340" i="9"/>
  <c r="P340" i="9"/>
  <c r="Q340" i="9"/>
  <c r="O341" i="9"/>
  <c r="P341" i="9"/>
  <c r="Q341" i="9"/>
  <c r="O342" i="9"/>
  <c r="P342" i="9"/>
  <c r="Q342" i="9"/>
  <c r="O343" i="9"/>
  <c r="P343" i="9"/>
  <c r="Q343" i="9"/>
  <c r="O344" i="9"/>
  <c r="P344" i="9"/>
  <c r="Q344" i="9"/>
  <c r="O345" i="9"/>
  <c r="P345" i="9"/>
  <c r="Q345" i="9"/>
  <c r="O346" i="9"/>
  <c r="P346" i="9"/>
  <c r="Q346" i="9"/>
  <c r="O347" i="9"/>
  <c r="P347" i="9"/>
  <c r="Q347" i="9"/>
  <c r="O348" i="9"/>
  <c r="P348" i="9"/>
  <c r="Q348" i="9"/>
  <c r="O349" i="9"/>
  <c r="P349" i="9"/>
  <c r="Q349" i="9"/>
  <c r="O350" i="9"/>
  <c r="P350" i="9"/>
  <c r="Q350" i="9"/>
  <c r="O351" i="9"/>
  <c r="P351" i="9"/>
  <c r="Q351" i="9"/>
  <c r="O352" i="9"/>
  <c r="P352" i="9"/>
  <c r="Q352" i="9"/>
  <c r="O353" i="9"/>
  <c r="P353" i="9"/>
  <c r="Q353" i="9"/>
  <c r="O354" i="9"/>
  <c r="P354" i="9"/>
  <c r="Q354" i="9"/>
  <c r="O355" i="9"/>
  <c r="P355" i="9"/>
  <c r="Q355" i="9"/>
  <c r="O356" i="9"/>
  <c r="P356" i="9"/>
  <c r="Q356" i="9"/>
  <c r="O357" i="9"/>
  <c r="P357" i="9"/>
  <c r="Q357" i="9"/>
  <c r="O358" i="9"/>
  <c r="P358" i="9"/>
  <c r="Q358" i="9"/>
  <c r="O359" i="9"/>
  <c r="P359" i="9"/>
  <c r="Q359" i="9"/>
  <c r="O360" i="9"/>
  <c r="P360" i="9"/>
  <c r="Q360" i="9"/>
  <c r="O361" i="9"/>
  <c r="P361" i="9"/>
  <c r="Q361" i="9"/>
  <c r="O362" i="9"/>
  <c r="P362" i="9"/>
  <c r="Q362" i="9"/>
  <c r="O363" i="9"/>
  <c r="P363" i="9"/>
  <c r="Q363" i="9"/>
  <c r="O364" i="9"/>
  <c r="P364" i="9"/>
  <c r="Q364" i="9"/>
  <c r="O365" i="9"/>
  <c r="P365" i="9"/>
  <c r="Q365" i="9"/>
  <c r="O366" i="9"/>
  <c r="P366" i="9"/>
  <c r="Q366" i="9"/>
  <c r="O367" i="9"/>
  <c r="P367" i="9"/>
  <c r="Q367" i="9"/>
  <c r="O368" i="9"/>
  <c r="P368" i="9"/>
  <c r="Q368" i="9"/>
  <c r="O369" i="9"/>
  <c r="P369" i="9"/>
  <c r="Q369" i="9"/>
  <c r="O370" i="9"/>
  <c r="P370" i="9"/>
  <c r="Q370" i="9"/>
  <c r="O371" i="9"/>
  <c r="P371" i="9"/>
  <c r="Q371" i="9"/>
  <c r="O372" i="9"/>
  <c r="P372" i="9"/>
  <c r="Q372" i="9"/>
  <c r="O373" i="9"/>
  <c r="P373" i="9"/>
  <c r="Q373" i="9"/>
  <c r="O374" i="9"/>
  <c r="P374" i="9"/>
  <c r="Q374" i="9"/>
  <c r="O375" i="9"/>
  <c r="P375" i="9"/>
  <c r="Q375" i="9"/>
  <c r="O376" i="9"/>
  <c r="P376" i="9"/>
  <c r="Q376" i="9"/>
  <c r="O377" i="9"/>
  <c r="P377" i="9"/>
  <c r="Q377" i="9"/>
  <c r="O378" i="9"/>
  <c r="P378" i="9"/>
  <c r="Q378" i="9"/>
  <c r="O379" i="9"/>
  <c r="P379" i="9"/>
  <c r="Q379" i="9"/>
  <c r="O380" i="9"/>
  <c r="P380" i="9"/>
  <c r="Q380" i="9"/>
  <c r="O381" i="9"/>
  <c r="P381" i="9"/>
  <c r="Q381" i="9"/>
  <c r="O382" i="9"/>
  <c r="P382" i="9"/>
  <c r="Q382" i="9"/>
  <c r="O383" i="9"/>
  <c r="P383" i="9"/>
  <c r="Q383" i="9"/>
  <c r="O384" i="9"/>
  <c r="P384" i="9"/>
  <c r="Q384" i="9"/>
  <c r="O385" i="9"/>
  <c r="P385" i="9"/>
  <c r="Q385" i="9"/>
  <c r="O386" i="9"/>
  <c r="P386" i="9"/>
  <c r="Q386" i="9"/>
  <c r="O387" i="9"/>
  <c r="P387" i="9"/>
  <c r="Q387" i="9"/>
  <c r="O388" i="9"/>
  <c r="P388" i="9"/>
  <c r="Q388" i="9"/>
  <c r="O389" i="9"/>
  <c r="P389" i="9"/>
  <c r="Q389" i="9"/>
  <c r="O390" i="9"/>
  <c r="P390" i="9"/>
  <c r="Q390" i="9"/>
  <c r="O391" i="9"/>
  <c r="P391" i="9"/>
  <c r="Q391" i="9"/>
  <c r="O392" i="9"/>
  <c r="P392" i="9"/>
  <c r="Q392" i="9"/>
  <c r="O393" i="9"/>
  <c r="P393" i="9"/>
  <c r="Q393" i="9"/>
  <c r="O394" i="9"/>
  <c r="P394" i="9"/>
  <c r="Q394" i="9"/>
  <c r="O395" i="9"/>
  <c r="P395" i="9"/>
  <c r="Q395" i="9"/>
  <c r="O396" i="9"/>
  <c r="P396" i="9"/>
  <c r="Q396" i="9"/>
  <c r="O397" i="9"/>
  <c r="P397" i="9"/>
  <c r="Q397" i="9"/>
  <c r="O398" i="9"/>
  <c r="P398" i="9"/>
  <c r="Q398" i="9"/>
  <c r="O399" i="9"/>
  <c r="P399" i="9"/>
  <c r="Q399" i="9"/>
  <c r="O400" i="9"/>
  <c r="P400" i="9"/>
  <c r="Q400" i="9"/>
  <c r="O401" i="9"/>
  <c r="P401" i="9"/>
  <c r="Q401" i="9"/>
  <c r="O402" i="9"/>
  <c r="P402" i="9"/>
  <c r="Q402" i="9"/>
  <c r="O403" i="9"/>
  <c r="P403" i="9"/>
  <c r="Q403" i="9"/>
  <c r="O404" i="9"/>
  <c r="P404" i="9"/>
  <c r="Q404" i="9"/>
  <c r="O405" i="9"/>
  <c r="P405" i="9"/>
  <c r="Q405" i="9"/>
  <c r="O406" i="9"/>
  <c r="P406" i="9"/>
  <c r="Q406" i="9"/>
  <c r="O407" i="9"/>
  <c r="P407" i="9"/>
  <c r="Q407" i="9"/>
  <c r="O408" i="9"/>
  <c r="P408" i="9"/>
  <c r="Q408" i="9"/>
  <c r="O409" i="9"/>
  <c r="P409" i="9"/>
  <c r="Q409" i="9"/>
  <c r="O410" i="9"/>
  <c r="P410" i="9"/>
  <c r="Q410" i="9"/>
  <c r="O411" i="9"/>
  <c r="P411" i="9"/>
  <c r="Q411" i="9"/>
  <c r="O412" i="9"/>
  <c r="P412" i="9"/>
  <c r="Q412" i="9"/>
  <c r="O413" i="9"/>
  <c r="P413" i="9"/>
  <c r="Q413" i="9"/>
  <c r="O414" i="9"/>
  <c r="P414" i="9"/>
  <c r="Q414" i="9"/>
  <c r="O415" i="9"/>
  <c r="P415" i="9"/>
  <c r="Q415" i="9"/>
  <c r="O416" i="9"/>
  <c r="P416" i="9"/>
  <c r="Q416" i="9"/>
  <c r="O417" i="9"/>
  <c r="P417" i="9"/>
  <c r="Q417" i="9"/>
  <c r="O418" i="9"/>
  <c r="P418" i="9"/>
  <c r="Q418" i="9"/>
  <c r="O419" i="9"/>
  <c r="P419" i="9"/>
  <c r="Q419" i="9"/>
  <c r="O420" i="9"/>
  <c r="P420" i="9"/>
  <c r="Q420" i="9"/>
  <c r="O421" i="9"/>
  <c r="P421" i="9"/>
  <c r="Q421" i="9"/>
  <c r="O422" i="9"/>
  <c r="P422" i="9"/>
  <c r="Q422" i="9"/>
  <c r="O423" i="9"/>
  <c r="P423" i="9"/>
  <c r="Q423" i="9"/>
  <c r="P2" i="9"/>
  <c r="Q2" i="9"/>
  <c r="O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2" i="9"/>
  <c r="BC423" i="10"/>
  <c r="BB423" i="10"/>
  <c r="BA423" i="10"/>
  <c r="AZ423" i="10"/>
  <c r="AY423" i="10"/>
  <c r="AX423" i="10"/>
  <c r="AW423" i="10"/>
  <c r="AV423" i="10"/>
  <c r="AU423" i="10"/>
  <c r="AT423" i="10"/>
  <c r="AS423" i="10"/>
  <c r="AR423" i="10"/>
  <c r="AQ423" i="10"/>
  <c r="AP423" i="10"/>
  <c r="AO423" i="10"/>
  <c r="AN423" i="10"/>
  <c r="AM423" i="10"/>
  <c r="AL423" i="10"/>
  <c r="AK423" i="10"/>
  <c r="AJ423" i="10"/>
  <c r="AI423" i="10"/>
  <c r="AH423" i="10"/>
  <c r="AG423" i="10"/>
  <c r="AF423" i="10"/>
  <c r="AE423" i="10"/>
  <c r="AD423" i="10"/>
  <c r="AC423" i="10"/>
  <c r="AB423" i="10"/>
  <c r="AA423" i="10"/>
  <c r="Z423" i="10"/>
  <c r="Y423" i="10"/>
  <c r="X423" i="10"/>
  <c r="W423" i="10"/>
  <c r="V423" i="10"/>
  <c r="U423" i="10"/>
  <c r="T423" i="10"/>
  <c r="S423" i="10"/>
  <c r="R423" i="10"/>
  <c r="Q423" i="10"/>
  <c r="P423" i="10"/>
  <c r="O423" i="10"/>
  <c r="N423" i="10"/>
  <c r="C423" i="10"/>
  <c r="BC422" i="10"/>
  <c r="BB422" i="10"/>
  <c r="BA422" i="10"/>
  <c r="AZ422" i="10"/>
  <c r="AY422" i="10"/>
  <c r="AX422" i="10"/>
  <c r="AW422" i="10"/>
  <c r="AV422" i="10"/>
  <c r="AU422" i="10"/>
  <c r="AT422" i="10"/>
  <c r="AS422" i="10"/>
  <c r="AR422" i="10"/>
  <c r="AQ422" i="10"/>
  <c r="AP422" i="10"/>
  <c r="AO422" i="10"/>
  <c r="AN422" i="10"/>
  <c r="AM422" i="10"/>
  <c r="AL422" i="10"/>
  <c r="AK422" i="10"/>
  <c r="AJ422" i="10"/>
  <c r="AI422" i="10"/>
  <c r="AH422" i="10"/>
  <c r="AG422" i="10"/>
  <c r="AF422" i="10"/>
  <c r="AE422" i="10"/>
  <c r="AD422" i="10"/>
  <c r="AC422" i="10"/>
  <c r="AB422" i="10"/>
  <c r="AA422" i="10"/>
  <c r="Z422" i="10"/>
  <c r="Y422" i="10"/>
  <c r="X422" i="10"/>
  <c r="W422" i="10"/>
  <c r="V422" i="10"/>
  <c r="U422" i="10"/>
  <c r="T422" i="10"/>
  <c r="S422" i="10"/>
  <c r="R422" i="10"/>
  <c r="Q422" i="10"/>
  <c r="P422" i="10"/>
  <c r="O422" i="10"/>
  <c r="N422" i="10"/>
  <c r="C422" i="10"/>
  <c r="BC421" i="10"/>
  <c r="BB421" i="10"/>
  <c r="BA421" i="10"/>
  <c r="AZ421" i="10"/>
  <c r="AY421" i="10"/>
  <c r="AX421" i="10"/>
  <c r="AW421" i="10"/>
  <c r="AV421" i="10"/>
  <c r="AU421" i="10"/>
  <c r="AT421" i="10"/>
  <c r="AS421" i="10"/>
  <c r="AR421" i="10"/>
  <c r="AQ421" i="10"/>
  <c r="AP421" i="10"/>
  <c r="AO421" i="10"/>
  <c r="AN421" i="10"/>
  <c r="AM421" i="10"/>
  <c r="AL421" i="10"/>
  <c r="AK421" i="10"/>
  <c r="AJ421" i="10"/>
  <c r="AI421" i="10"/>
  <c r="AH421" i="10"/>
  <c r="AG421" i="10"/>
  <c r="AF421" i="10"/>
  <c r="AE421" i="10"/>
  <c r="AD421" i="10"/>
  <c r="AC421" i="10"/>
  <c r="AB421" i="10"/>
  <c r="AA421" i="10"/>
  <c r="Z421" i="10"/>
  <c r="Y421" i="10"/>
  <c r="X421" i="10"/>
  <c r="W421" i="10"/>
  <c r="V421" i="10"/>
  <c r="U421" i="10"/>
  <c r="T421" i="10"/>
  <c r="S421" i="10"/>
  <c r="R421" i="10"/>
  <c r="Q421" i="10"/>
  <c r="P421" i="10"/>
  <c r="O421" i="10"/>
  <c r="N421" i="10"/>
  <c r="C421" i="10"/>
  <c r="BC420" i="10"/>
  <c r="BB420" i="10"/>
  <c r="BA420" i="10"/>
  <c r="AZ420" i="10"/>
  <c r="AY420" i="10"/>
  <c r="AX420" i="10"/>
  <c r="AW420" i="10"/>
  <c r="AV420" i="10"/>
  <c r="AU420" i="10"/>
  <c r="AT420" i="10"/>
  <c r="AS420" i="10"/>
  <c r="AR420" i="10"/>
  <c r="AQ420" i="10"/>
  <c r="AP420" i="10"/>
  <c r="AO420" i="10"/>
  <c r="AN420" i="10"/>
  <c r="AM420" i="10"/>
  <c r="AL420" i="10"/>
  <c r="AK420" i="10"/>
  <c r="AJ420" i="10"/>
  <c r="AI420" i="10"/>
  <c r="AH420" i="10"/>
  <c r="AG420" i="10"/>
  <c r="AF420" i="10"/>
  <c r="AE420" i="10"/>
  <c r="AD420" i="10"/>
  <c r="AC420" i="10"/>
  <c r="AB420" i="10"/>
  <c r="AA420" i="10"/>
  <c r="Z420" i="10"/>
  <c r="Y420" i="10"/>
  <c r="X420" i="10"/>
  <c r="W420" i="10"/>
  <c r="V420" i="10"/>
  <c r="U420" i="10"/>
  <c r="T420" i="10"/>
  <c r="S420" i="10"/>
  <c r="R420" i="10"/>
  <c r="Q420" i="10"/>
  <c r="P420" i="10"/>
  <c r="O420" i="10"/>
  <c r="N420" i="10"/>
  <c r="C420" i="10"/>
  <c r="BC419" i="10"/>
  <c r="BB419" i="10"/>
  <c r="BA419" i="10"/>
  <c r="AZ419" i="10"/>
  <c r="AY419" i="10"/>
  <c r="AX419" i="10"/>
  <c r="AW419" i="10"/>
  <c r="AV419" i="10"/>
  <c r="AU419" i="10"/>
  <c r="AT419" i="10"/>
  <c r="AS419" i="10"/>
  <c r="AR419" i="10"/>
  <c r="AQ419" i="10"/>
  <c r="AP419" i="10"/>
  <c r="AO419" i="10"/>
  <c r="AN419" i="10"/>
  <c r="AM419" i="10"/>
  <c r="AL419" i="10"/>
  <c r="AK419" i="10"/>
  <c r="AJ419" i="10"/>
  <c r="AI419" i="10"/>
  <c r="AH419" i="10"/>
  <c r="AG419" i="10"/>
  <c r="AF419" i="10"/>
  <c r="AE419" i="10"/>
  <c r="AD419" i="10"/>
  <c r="AC419" i="10"/>
  <c r="AB419" i="10"/>
  <c r="AA419" i="10"/>
  <c r="Z419" i="10"/>
  <c r="Y419" i="10"/>
  <c r="X419" i="10"/>
  <c r="W419" i="10"/>
  <c r="V419" i="10"/>
  <c r="U419" i="10"/>
  <c r="T419" i="10"/>
  <c r="S419" i="10"/>
  <c r="R419" i="10"/>
  <c r="Q419" i="10"/>
  <c r="P419" i="10"/>
  <c r="O419" i="10"/>
  <c r="N419" i="10"/>
  <c r="C419" i="10"/>
  <c r="BC418" i="10"/>
  <c r="BB418" i="10"/>
  <c r="BA418" i="10"/>
  <c r="AZ418" i="10"/>
  <c r="AY418" i="10"/>
  <c r="AX418" i="10"/>
  <c r="AW418" i="10"/>
  <c r="AV418" i="10"/>
  <c r="AU418" i="10"/>
  <c r="AT418" i="10"/>
  <c r="AS418" i="10"/>
  <c r="AR418" i="10"/>
  <c r="AQ418" i="10"/>
  <c r="AP418" i="10"/>
  <c r="AO418" i="10"/>
  <c r="AN418" i="10"/>
  <c r="AM418" i="10"/>
  <c r="AL418" i="10"/>
  <c r="AK418" i="10"/>
  <c r="AJ418" i="10"/>
  <c r="AI418" i="10"/>
  <c r="AH418" i="10"/>
  <c r="AG418" i="10"/>
  <c r="AF418" i="10"/>
  <c r="AE418" i="10"/>
  <c r="AD418" i="10"/>
  <c r="AC418" i="10"/>
  <c r="AB418" i="10"/>
  <c r="AA418" i="10"/>
  <c r="Z418" i="10"/>
  <c r="Y418" i="10"/>
  <c r="X418" i="10"/>
  <c r="W418" i="10"/>
  <c r="V418" i="10"/>
  <c r="U418" i="10"/>
  <c r="T418" i="10"/>
  <c r="S418" i="10"/>
  <c r="R418" i="10"/>
  <c r="Q418" i="10"/>
  <c r="P418" i="10"/>
  <c r="O418" i="10"/>
  <c r="N418" i="10"/>
  <c r="C418" i="10"/>
  <c r="BC417" i="10"/>
  <c r="BB417" i="10"/>
  <c r="BA417" i="10"/>
  <c r="AZ417" i="10"/>
  <c r="AY417" i="10"/>
  <c r="AX417" i="10"/>
  <c r="AW417" i="10"/>
  <c r="AV417" i="10"/>
  <c r="AU417" i="10"/>
  <c r="AT417" i="10"/>
  <c r="AS417" i="10"/>
  <c r="AR417" i="10"/>
  <c r="AQ417" i="10"/>
  <c r="AP417" i="10"/>
  <c r="AO417" i="10"/>
  <c r="AN417" i="10"/>
  <c r="AM417" i="10"/>
  <c r="AL417" i="10"/>
  <c r="AK417" i="10"/>
  <c r="AJ417" i="10"/>
  <c r="AI417" i="10"/>
  <c r="AH417" i="10"/>
  <c r="AG417" i="10"/>
  <c r="AF417" i="10"/>
  <c r="AE417" i="10"/>
  <c r="AD417" i="10"/>
  <c r="AC417" i="10"/>
  <c r="AB417" i="10"/>
  <c r="AA417" i="10"/>
  <c r="Z417" i="10"/>
  <c r="Y417" i="10"/>
  <c r="X417" i="10"/>
  <c r="W417" i="10"/>
  <c r="V417" i="10"/>
  <c r="U417" i="10"/>
  <c r="T417" i="10"/>
  <c r="S417" i="10"/>
  <c r="R417" i="10"/>
  <c r="Q417" i="10"/>
  <c r="P417" i="10"/>
  <c r="O417" i="10"/>
  <c r="N417" i="10"/>
  <c r="C417" i="10"/>
  <c r="BC416" i="10"/>
  <c r="BB416" i="10"/>
  <c r="BA416" i="10"/>
  <c r="AZ416" i="10"/>
  <c r="AY416" i="10"/>
  <c r="AX416" i="10"/>
  <c r="AW416" i="10"/>
  <c r="AV416" i="10"/>
  <c r="AU416" i="10"/>
  <c r="AT416" i="10"/>
  <c r="AS416" i="10"/>
  <c r="AR416" i="10"/>
  <c r="AQ416" i="10"/>
  <c r="AP416" i="10"/>
  <c r="AO416" i="10"/>
  <c r="AN416" i="10"/>
  <c r="AM416" i="10"/>
  <c r="AL416" i="10"/>
  <c r="AK416" i="10"/>
  <c r="AJ416" i="10"/>
  <c r="AI416" i="10"/>
  <c r="AH416" i="10"/>
  <c r="AG416" i="10"/>
  <c r="AF416" i="10"/>
  <c r="AE416" i="10"/>
  <c r="AD416" i="10"/>
  <c r="AC416" i="10"/>
  <c r="AB416" i="10"/>
  <c r="AA416" i="10"/>
  <c r="Z416" i="10"/>
  <c r="Y416" i="10"/>
  <c r="X416" i="10"/>
  <c r="W416" i="10"/>
  <c r="V416" i="10"/>
  <c r="U416" i="10"/>
  <c r="T416" i="10"/>
  <c r="S416" i="10"/>
  <c r="R416" i="10"/>
  <c r="Q416" i="10"/>
  <c r="P416" i="10"/>
  <c r="O416" i="10"/>
  <c r="N416" i="10"/>
  <c r="C416" i="10"/>
  <c r="BC415" i="10"/>
  <c r="BB415" i="10"/>
  <c r="BA415" i="10"/>
  <c r="AZ415" i="10"/>
  <c r="AY415" i="10"/>
  <c r="AX415" i="10"/>
  <c r="AW415" i="10"/>
  <c r="AV415" i="10"/>
  <c r="AU415" i="10"/>
  <c r="AT415" i="10"/>
  <c r="AS415" i="10"/>
  <c r="AR415" i="10"/>
  <c r="AQ415" i="10"/>
  <c r="AP415" i="10"/>
  <c r="AO415" i="10"/>
  <c r="AN415" i="10"/>
  <c r="AM415" i="10"/>
  <c r="AL415" i="10"/>
  <c r="AK415" i="10"/>
  <c r="AJ415" i="10"/>
  <c r="AI415" i="10"/>
  <c r="AH415" i="10"/>
  <c r="AG415" i="10"/>
  <c r="AF415" i="10"/>
  <c r="AE415" i="10"/>
  <c r="AD415" i="10"/>
  <c r="AC415" i="10"/>
  <c r="AB415" i="10"/>
  <c r="AA415" i="10"/>
  <c r="Z415" i="10"/>
  <c r="Y415" i="10"/>
  <c r="X415" i="10"/>
  <c r="W415" i="10"/>
  <c r="V415" i="10"/>
  <c r="U415" i="10"/>
  <c r="T415" i="10"/>
  <c r="S415" i="10"/>
  <c r="R415" i="10"/>
  <c r="Q415" i="10"/>
  <c r="P415" i="10"/>
  <c r="O415" i="10"/>
  <c r="N415" i="10"/>
  <c r="C415" i="10"/>
  <c r="BC414" i="10"/>
  <c r="BB414" i="10"/>
  <c r="BA414" i="10"/>
  <c r="AZ414" i="10"/>
  <c r="AY414" i="10"/>
  <c r="AX414" i="10"/>
  <c r="AW414" i="10"/>
  <c r="AV414" i="10"/>
  <c r="AU414" i="10"/>
  <c r="AT414" i="10"/>
  <c r="AS414" i="10"/>
  <c r="AR414" i="10"/>
  <c r="AQ414" i="10"/>
  <c r="AP414" i="10"/>
  <c r="AO414" i="10"/>
  <c r="AN414" i="10"/>
  <c r="AM414" i="10"/>
  <c r="AL414" i="10"/>
  <c r="AK414" i="10"/>
  <c r="AJ414" i="10"/>
  <c r="AI414" i="10"/>
  <c r="AH414" i="10"/>
  <c r="AG414" i="10"/>
  <c r="AF414" i="10"/>
  <c r="AE414" i="10"/>
  <c r="AD414" i="10"/>
  <c r="AC414" i="10"/>
  <c r="AB414" i="10"/>
  <c r="AA414" i="10"/>
  <c r="Z414" i="10"/>
  <c r="Y414" i="10"/>
  <c r="X414" i="10"/>
  <c r="W414" i="10"/>
  <c r="V414" i="10"/>
  <c r="U414" i="10"/>
  <c r="T414" i="10"/>
  <c r="S414" i="10"/>
  <c r="R414" i="10"/>
  <c r="Q414" i="10"/>
  <c r="P414" i="10"/>
  <c r="O414" i="10"/>
  <c r="N414" i="10"/>
  <c r="C414" i="10"/>
  <c r="BC413" i="10"/>
  <c r="BB413" i="10"/>
  <c r="BA413" i="10"/>
  <c r="AZ413" i="10"/>
  <c r="AY413" i="10"/>
  <c r="AX413" i="10"/>
  <c r="AW413" i="10"/>
  <c r="AV413" i="10"/>
  <c r="AU413" i="10"/>
  <c r="AT413" i="10"/>
  <c r="AS413" i="10"/>
  <c r="AR413" i="10"/>
  <c r="AQ413" i="10"/>
  <c r="AP413" i="10"/>
  <c r="AO413" i="10"/>
  <c r="AN413" i="10"/>
  <c r="AM413" i="10"/>
  <c r="AL413" i="10"/>
  <c r="AK413" i="10"/>
  <c r="AJ413" i="10"/>
  <c r="AI413" i="10"/>
  <c r="AH413" i="10"/>
  <c r="AG413" i="10"/>
  <c r="AF413" i="10"/>
  <c r="AE413" i="10"/>
  <c r="AD413" i="10"/>
  <c r="AC413" i="10"/>
  <c r="AB413" i="10"/>
  <c r="AA413" i="10"/>
  <c r="Z413" i="10"/>
  <c r="Y413" i="10"/>
  <c r="X413" i="10"/>
  <c r="W413" i="10"/>
  <c r="V413" i="10"/>
  <c r="U413" i="10"/>
  <c r="T413" i="10"/>
  <c r="S413" i="10"/>
  <c r="R413" i="10"/>
  <c r="Q413" i="10"/>
  <c r="P413" i="10"/>
  <c r="O413" i="10"/>
  <c r="N413" i="10"/>
  <c r="C413" i="10"/>
  <c r="BC412" i="10"/>
  <c r="BB412" i="10"/>
  <c r="BA412" i="10"/>
  <c r="AZ412" i="10"/>
  <c r="AY412" i="10"/>
  <c r="AX412" i="10"/>
  <c r="AW412" i="10"/>
  <c r="AV412" i="10"/>
  <c r="AU412" i="10"/>
  <c r="AT412" i="10"/>
  <c r="AS412" i="10"/>
  <c r="AR412" i="10"/>
  <c r="AQ412" i="10"/>
  <c r="AP412" i="10"/>
  <c r="AO412" i="10"/>
  <c r="AN412" i="10"/>
  <c r="AM412" i="10"/>
  <c r="AL412" i="10"/>
  <c r="AK412" i="10"/>
  <c r="AJ412" i="10"/>
  <c r="AI412" i="10"/>
  <c r="AH412" i="10"/>
  <c r="AG412" i="10"/>
  <c r="AF412" i="10"/>
  <c r="AE412" i="10"/>
  <c r="AD412" i="10"/>
  <c r="AC412" i="10"/>
  <c r="AB412" i="10"/>
  <c r="AA412" i="10"/>
  <c r="Z412" i="10"/>
  <c r="Y412" i="10"/>
  <c r="X412" i="10"/>
  <c r="W412" i="10"/>
  <c r="V412" i="10"/>
  <c r="U412" i="10"/>
  <c r="T412" i="10"/>
  <c r="S412" i="10"/>
  <c r="R412" i="10"/>
  <c r="Q412" i="10"/>
  <c r="P412" i="10"/>
  <c r="O412" i="10"/>
  <c r="N412" i="10"/>
  <c r="C412" i="10"/>
  <c r="BC411" i="10"/>
  <c r="BB411" i="10"/>
  <c r="BA411" i="10"/>
  <c r="AZ411" i="10"/>
  <c r="AY411" i="10"/>
  <c r="AX411" i="10"/>
  <c r="AW411" i="10"/>
  <c r="AV411" i="10"/>
  <c r="AU411" i="10"/>
  <c r="AT411" i="10"/>
  <c r="AS411" i="10"/>
  <c r="AR411" i="10"/>
  <c r="AQ411" i="10"/>
  <c r="AP411" i="10"/>
  <c r="AO411" i="10"/>
  <c r="AN411" i="10"/>
  <c r="AM411" i="10"/>
  <c r="AL411" i="10"/>
  <c r="AK411" i="10"/>
  <c r="AJ411" i="10"/>
  <c r="AI411" i="10"/>
  <c r="AH411" i="10"/>
  <c r="AG411" i="10"/>
  <c r="AF411" i="10"/>
  <c r="AE411" i="10"/>
  <c r="AD411" i="10"/>
  <c r="AC411" i="10"/>
  <c r="AB411" i="10"/>
  <c r="AA411" i="10"/>
  <c r="Z411" i="10"/>
  <c r="Y411" i="10"/>
  <c r="X411" i="10"/>
  <c r="W411" i="10"/>
  <c r="V411" i="10"/>
  <c r="U411" i="10"/>
  <c r="T411" i="10"/>
  <c r="S411" i="10"/>
  <c r="R411" i="10"/>
  <c r="Q411" i="10"/>
  <c r="P411" i="10"/>
  <c r="O411" i="10"/>
  <c r="N411" i="10"/>
  <c r="C411" i="10"/>
  <c r="BC410" i="10"/>
  <c r="BB410" i="10"/>
  <c r="BA410" i="10"/>
  <c r="AZ410" i="10"/>
  <c r="AY410" i="10"/>
  <c r="AX410" i="10"/>
  <c r="AW410" i="10"/>
  <c r="AV410" i="10"/>
  <c r="AU410" i="10"/>
  <c r="AT410" i="10"/>
  <c r="AS410" i="10"/>
  <c r="AR410" i="10"/>
  <c r="AQ410" i="10"/>
  <c r="AP410" i="10"/>
  <c r="AO410" i="10"/>
  <c r="AN410" i="10"/>
  <c r="AM410" i="10"/>
  <c r="AL410" i="10"/>
  <c r="AK410" i="10"/>
  <c r="AJ410" i="10"/>
  <c r="AI410" i="10"/>
  <c r="AH410" i="10"/>
  <c r="AG410" i="10"/>
  <c r="AF410" i="10"/>
  <c r="AE410" i="10"/>
  <c r="AD410" i="10"/>
  <c r="AC410" i="10"/>
  <c r="AB410" i="10"/>
  <c r="AA410" i="10"/>
  <c r="Z410" i="10"/>
  <c r="Y410" i="10"/>
  <c r="X410" i="10"/>
  <c r="W410" i="10"/>
  <c r="V410" i="10"/>
  <c r="U410" i="10"/>
  <c r="T410" i="10"/>
  <c r="S410" i="10"/>
  <c r="R410" i="10"/>
  <c r="Q410" i="10"/>
  <c r="P410" i="10"/>
  <c r="O410" i="10"/>
  <c r="N410" i="10"/>
  <c r="C410" i="10"/>
  <c r="BC409" i="10"/>
  <c r="BB409" i="10"/>
  <c r="BA409" i="10"/>
  <c r="AZ409" i="10"/>
  <c r="AY409" i="10"/>
  <c r="AX409" i="10"/>
  <c r="AW409" i="10"/>
  <c r="AV409" i="10"/>
  <c r="AU409" i="10"/>
  <c r="AT409" i="10"/>
  <c r="AS409" i="10"/>
  <c r="AR409" i="10"/>
  <c r="AQ409" i="10"/>
  <c r="AP409" i="10"/>
  <c r="AO409" i="10"/>
  <c r="AN409" i="10"/>
  <c r="AM409" i="10"/>
  <c r="AL409" i="10"/>
  <c r="AK409" i="10"/>
  <c r="AJ409" i="10"/>
  <c r="AI409" i="10"/>
  <c r="AH409" i="10"/>
  <c r="AG409" i="10"/>
  <c r="AF409" i="10"/>
  <c r="AE409" i="10"/>
  <c r="AD409" i="10"/>
  <c r="AC409" i="10"/>
  <c r="AB409" i="10"/>
  <c r="AA409" i="10"/>
  <c r="Z409" i="10"/>
  <c r="Y409" i="10"/>
  <c r="X409" i="10"/>
  <c r="W409" i="10"/>
  <c r="V409" i="10"/>
  <c r="U409" i="10"/>
  <c r="T409" i="10"/>
  <c r="S409" i="10"/>
  <c r="R409" i="10"/>
  <c r="Q409" i="10"/>
  <c r="P409" i="10"/>
  <c r="O409" i="10"/>
  <c r="N409" i="10"/>
  <c r="C409" i="10"/>
  <c r="BC408" i="10"/>
  <c r="BB408" i="10"/>
  <c r="BA408" i="10"/>
  <c r="AZ408" i="10"/>
  <c r="AY408" i="10"/>
  <c r="AX408" i="10"/>
  <c r="AW408" i="10"/>
  <c r="AV408" i="10"/>
  <c r="AU408" i="10"/>
  <c r="AT408" i="10"/>
  <c r="AS408" i="10"/>
  <c r="AR408" i="10"/>
  <c r="AQ408" i="10"/>
  <c r="AP408" i="10"/>
  <c r="AO408" i="10"/>
  <c r="AN408" i="10"/>
  <c r="AM408" i="10"/>
  <c r="AL408" i="10"/>
  <c r="AK408" i="10"/>
  <c r="AJ408" i="10"/>
  <c r="AI408" i="10"/>
  <c r="AH408" i="10"/>
  <c r="AG408" i="10"/>
  <c r="AF408" i="10"/>
  <c r="AE408" i="10"/>
  <c r="AD408" i="10"/>
  <c r="AC408" i="10"/>
  <c r="AB408" i="10"/>
  <c r="AA408" i="10"/>
  <c r="Z408" i="10"/>
  <c r="Y408" i="10"/>
  <c r="X408" i="10"/>
  <c r="W408" i="10"/>
  <c r="V408" i="10"/>
  <c r="U408" i="10"/>
  <c r="T408" i="10"/>
  <c r="S408" i="10"/>
  <c r="R408" i="10"/>
  <c r="Q408" i="10"/>
  <c r="P408" i="10"/>
  <c r="O408" i="10"/>
  <c r="N408" i="10"/>
  <c r="C408" i="10"/>
  <c r="BC407" i="10"/>
  <c r="BB407" i="10"/>
  <c r="BA407" i="10"/>
  <c r="AZ407" i="10"/>
  <c r="AY407" i="10"/>
  <c r="AX407" i="10"/>
  <c r="AW407" i="10"/>
  <c r="AV407" i="10"/>
  <c r="AU407" i="10"/>
  <c r="AT407" i="10"/>
  <c r="AS407" i="10"/>
  <c r="AR407" i="10"/>
  <c r="AQ407" i="10"/>
  <c r="AP407" i="10"/>
  <c r="AO407" i="10"/>
  <c r="AN407" i="10"/>
  <c r="AM407" i="10"/>
  <c r="AL407" i="10"/>
  <c r="AK407" i="10"/>
  <c r="AJ407" i="10"/>
  <c r="AI407" i="10"/>
  <c r="AH407" i="10"/>
  <c r="AG407" i="10"/>
  <c r="AF407" i="10"/>
  <c r="AE407" i="10"/>
  <c r="AD407" i="10"/>
  <c r="AC407" i="10"/>
  <c r="AB407" i="10"/>
  <c r="AA407" i="10"/>
  <c r="Z407" i="10"/>
  <c r="Y407" i="10"/>
  <c r="X407" i="10"/>
  <c r="W407" i="10"/>
  <c r="V407" i="10"/>
  <c r="U407" i="10"/>
  <c r="T407" i="10"/>
  <c r="S407" i="10"/>
  <c r="R407" i="10"/>
  <c r="Q407" i="10"/>
  <c r="P407" i="10"/>
  <c r="O407" i="10"/>
  <c r="N407" i="10"/>
  <c r="C407" i="10"/>
  <c r="BC406" i="10"/>
  <c r="BB406" i="10"/>
  <c r="BA406" i="10"/>
  <c r="AZ406" i="10"/>
  <c r="AY406" i="10"/>
  <c r="AX406" i="10"/>
  <c r="AW406" i="10"/>
  <c r="AV406" i="10"/>
  <c r="AU406" i="10"/>
  <c r="AT406" i="10"/>
  <c r="AS406" i="10"/>
  <c r="AR406" i="10"/>
  <c r="AQ406" i="10"/>
  <c r="AP406" i="10"/>
  <c r="AO406" i="10"/>
  <c r="AN406" i="10"/>
  <c r="AM406" i="10"/>
  <c r="AL406" i="10"/>
  <c r="AK406" i="10"/>
  <c r="AJ406" i="10"/>
  <c r="AI406" i="10"/>
  <c r="AH406" i="10"/>
  <c r="AG406" i="10"/>
  <c r="AF406" i="10"/>
  <c r="AE406" i="10"/>
  <c r="AD406" i="10"/>
  <c r="AC406" i="10"/>
  <c r="AB406" i="10"/>
  <c r="AA406" i="10"/>
  <c r="Z406" i="10"/>
  <c r="Y406" i="10"/>
  <c r="X406" i="10"/>
  <c r="W406" i="10"/>
  <c r="V406" i="10"/>
  <c r="U406" i="10"/>
  <c r="T406" i="10"/>
  <c r="S406" i="10"/>
  <c r="R406" i="10"/>
  <c r="Q406" i="10"/>
  <c r="P406" i="10"/>
  <c r="O406" i="10"/>
  <c r="N406" i="10"/>
  <c r="C406" i="10"/>
  <c r="BC405" i="10"/>
  <c r="BB405" i="10"/>
  <c r="BA405" i="10"/>
  <c r="AZ405" i="10"/>
  <c r="AY405" i="10"/>
  <c r="AX405" i="10"/>
  <c r="AW405" i="10"/>
  <c r="AV405" i="10"/>
  <c r="AU405" i="10"/>
  <c r="AT405" i="10"/>
  <c r="AS405" i="10"/>
  <c r="AR405" i="10"/>
  <c r="AQ405" i="10"/>
  <c r="AP405" i="10"/>
  <c r="AO405" i="10"/>
  <c r="AN405" i="10"/>
  <c r="AM405" i="10"/>
  <c r="AL405" i="10"/>
  <c r="AK405" i="10"/>
  <c r="AJ405" i="10"/>
  <c r="AI405" i="10"/>
  <c r="AH405" i="10"/>
  <c r="AG405" i="10"/>
  <c r="AF405" i="10"/>
  <c r="AE405" i="10"/>
  <c r="AD405" i="10"/>
  <c r="AC405" i="10"/>
  <c r="AB405" i="10"/>
  <c r="AA405" i="10"/>
  <c r="Z405" i="10"/>
  <c r="Y405" i="10"/>
  <c r="X405" i="10"/>
  <c r="W405" i="10"/>
  <c r="V405" i="10"/>
  <c r="U405" i="10"/>
  <c r="T405" i="10"/>
  <c r="S405" i="10"/>
  <c r="R405" i="10"/>
  <c r="Q405" i="10"/>
  <c r="P405" i="10"/>
  <c r="O405" i="10"/>
  <c r="N405" i="10"/>
  <c r="C405" i="10"/>
  <c r="BC404" i="10"/>
  <c r="BB404" i="10"/>
  <c r="BA404" i="10"/>
  <c r="AZ404" i="10"/>
  <c r="AY404" i="10"/>
  <c r="AX404" i="10"/>
  <c r="AW404" i="10"/>
  <c r="AV404" i="10"/>
  <c r="AU404" i="10"/>
  <c r="AT404" i="10"/>
  <c r="AS404" i="10"/>
  <c r="AR404" i="10"/>
  <c r="AQ404" i="10"/>
  <c r="AP404" i="10"/>
  <c r="AO404" i="10"/>
  <c r="AN404" i="10"/>
  <c r="AM404" i="10"/>
  <c r="AL404" i="10"/>
  <c r="AK404" i="10"/>
  <c r="AJ404" i="10"/>
  <c r="AI404" i="10"/>
  <c r="AH404" i="10"/>
  <c r="AG404" i="10"/>
  <c r="AF404" i="10"/>
  <c r="AE404" i="10"/>
  <c r="AD404" i="10"/>
  <c r="AC404" i="10"/>
  <c r="AB404" i="10"/>
  <c r="AA404" i="10"/>
  <c r="Z404" i="10"/>
  <c r="Y404" i="10"/>
  <c r="X404" i="10"/>
  <c r="W404" i="10"/>
  <c r="V404" i="10"/>
  <c r="U404" i="10"/>
  <c r="T404" i="10"/>
  <c r="S404" i="10"/>
  <c r="R404" i="10"/>
  <c r="Q404" i="10"/>
  <c r="P404" i="10"/>
  <c r="O404" i="10"/>
  <c r="N404" i="10"/>
  <c r="C404" i="10"/>
  <c r="BC403" i="10"/>
  <c r="BB403" i="10"/>
  <c r="BA403" i="10"/>
  <c r="AZ403" i="10"/>
  <c r="AY403" i="10"/>
  <c r="AX403" i="10"/>
  <c r="AW403" i="10"/>
  <c r="AV403" i="10"/>
  <c r="AU403" i="10"/>
  <c r="AT403" i="10"/>
  <c r="AS403" i="10"/>
  <c r="AR403" i="10"/>
  <c r="AQ403" i="10"/>
  <c r="AP403" i="10"/>
  <c r="AO403" i="10"/>
  <c r="AN403" i="10"/>
  <c r="AM403" i="10"/>
  <c r="AL403" i="10"/>
  <c r="AK403" i="10"/>
  <c r="AJ403" i="10"/>
  <c r="AI403" i="10"/>
  <c r="AH403" i="10"/>
  <c r="AG403" i="10"/>
  <c r="AF403" i="10"/>
  <c r="AE403" i="10"/>
  <c r="AD403" i="10"/>
  <c r="AC403" i="10"/>
  <c r="AB403" i="10"/>
  <c r="AA403" i="10"/>
  <c r="Z403" i="10"/>
  <c r="Y403" i="10"/>
  <c r="X403" i="10"/>
  <c r="W403" i="10"/>
  <c r="V403" i="10"/>
  <c r="U403" i="10"/>
  <c r="T403" i="10"/>
  <c r="S403" i="10"/>
  <c r="R403" i="10"/>
  <c r="Q403" i="10"/>
  <c r="P403" i="10"/>
  <c r="O403" i="10"/>
  <c r="N403" i="10"/>
  <c r="C403" i="10"/>
  <c r="BC402" i="10"/>
  <c r="BB402" i="10"/>
  <c r="BA402" i="10"/>
  <c r="AZ402" i="10"/>
  <c r="AY402" i="10"/>
  <c r="AX402" i="10"/>
  <c r="AW402" i="10"/>
  <c r="AV402" i="10"/>
  <c r="AU402" i="10"/>
  <c r="AT402" i="10"/>
  <c r="AS402" i="10"/>
  <c r="AR402" i="10"/>
  <c r="AQ402" i="10"/>
  <c r="AP402" i="10"/>
  <c r="AO402" i="10"/>
  <c r="AN402" i="10"/>
  <c r="AM402" i="10"/>
  <c r="AL402" i="10"/>
  <c r="AK402" i="10"/>
  <c r="AJ402" i="10"/>
  <c r="AI402" i="10"/>
  <c r="AH402" i="10"/>
  <c r="AG402" i="10"/>
  <c r="AF402" i="10"/>
  <c r="AE402" i="10"/>
  <c r="AD402" i="10"/>
  <c r="AC402" i="10"/>
  <c r="AB402" i="10"/>
  <c r="AA402" i="10"/>
  <c r="Z402" i="10"/>
  <c r="Y402" i="10"/>
  <c r="X402" i="10"/>
  <c r="W402" i="10"/>
  <c r="V402" i="10"/>
  <c r="U402" i="10"/>
  <c r="T402" i="10"/>
  <c r="S402" i="10"/>
  <c r="R402" i="10"/>
  <c r="Q402" i="10"/>
  <c r="P402" i="10"/>
  <c r="O402" i="10"/>
  <c r="N402" i="10"/>
  <c r="C402" i="10"/>
  <c r="BC401" i="10"/>
  <c r="BB401" i="10"/>
  <c r="BA401" i="10"/>
  <c r="AZ401" i="10"/>
  <c r="AY401" i="10"/>
  <c r="AX401" i="10"/>
  <c r="AW401" i="10"/>
  <c r="AV401" i="10"/>
  <c r="AU401" i="10"/>
  <c r="AT401" i="10"/>
  <c r="AS401" i="10"/>
  <c r="AR401" i="10"/>
  <c r="AQ401" i="10"/>
  <c r="AP401" i="10"/>
  <c r="AO401" i="10"/>
  <c r="AN401" i="10"/>
  <c r="AM401" i="10"/>
  <c r="AL401" i="10"/>
  <c r="AK401" i="10"/>
  <c r="AJ401" i="10"/>
  <c r="AI401" i="10"/>
  <c r="AH401" i="10"/>
  <c r="AG401" i="10"/>
  <c r="AF401" i="10"/>
  <c r="AE401" i="10"/>
  <c r="AD401" i="10"/>
  <c r="AC401" i="10"/>
  <c r="AB401" i="10"/>
  <c r="AA401" i="10"/>
  <c r="Z401" i="10"/>
  <c r="Y401" i="10"/>
  <c r="X401" i="10"/>
  <c r="W401" i="10"/>
  <c r="V401" i="10"/>
  <c r="U401" i="10"/>
  <c r="T401" i="10"/>
  <c r="S401" i="10"/>
  <c r="R401" i="10"/>
  <c r="Q401" i="10"/>
  <c r="P401" i="10"/>
  <c r="O401" i="10"/>
  <c r="N401" i="10"/>
  <c r="C401" i="10"/>
  <c r="BC400" i="10"/>
  <c r="BB400" i="10"/>
  <c r="BA400" i="10"/>
  <c r="AZ400" i="10"/>
  <c r="AY400" i="10"/>
  <c r="AX400" i="10"/>
  <c r="AW400" i="10"/>
  <c r="AV400" i="10"/>
  <c r="AU400" i="10"/>
  <c r="AT400" i="10"/>
  <c r="AS400" i="10"/>
  <c r="AR400" i="10"/>
  <c r="AQ400" i="10"/>
  <c r="AP400" i="10"/>
  <c r="AO400" i="10"/>
  <c r="AN400" i="10"/>
  <c r="AM400" i="10"/>
  <c r="AL400" i="10"/>
  <c r="AK400" i="10"/>
  <c r="AJ400" i="10"/>
  <c r="AI400" i="10"/>
  <c r="AH400" i="10"/>
  <c r="AG400" i="10"/>
  <c r="AF400" i="10"/>
  <c r="AE400" i="10"/>
  <c r="AD400" i="10"/>
  <c r="AC400" i="10"/>
  <c r="AB400" i="10"/>
  <c r="AA400" i="10"/>
  <c r="Z400" i="10"/>
  <c r="Y400" i="10"/>
  <c r="X400" i="10"/>
  <c r="W400" i="10"/>
  <c r="V400" i="10"/>
  <c r="U400" i="10"/>
  <c r="T400" i="10"/>
  <c r="S400" i="10"/>
  <c r="R400" i="10"/>
  <c r="Q400" i="10"/>
  <c r="P400" i="10"/>
  <c r="O400" i="10"/>
  <c r="N400" i="10"/>
  <c r="C400" i="10"/>
  <c r="BC399" i="10"/>
  <c r="BB399" i="10"/>
  <c r="BA399" i="10"/>
  <c r="AZ399" i="10"/>
  <c r="AY399" i="10"/>
  <c r="AX399" i="10"/>
  <c r="AW399" i="10"/>
  <c r="AV399" i="10"/>
  <c r="AU399" i="10"/>
  <c r="AT399" i="10"/>
  <c r="AS399" i="10"/>
  <c r="AR399" i="10"/>
  <c r="AQ399" i="10"/>
  <c r="AP399" i="10"/>
  <c r="AO399" i="10"/>
  <c r="AN399" i="10"/>
  <c r="AM399" i="10"/>
  <c r="AL399" i="10"/>
  <c r="AK399" i="10"/>
  <c r="AJ399" i="10"/>
  <c r="AI399" i="10"/>
  <c r="AH399" i="10"/>
  <c r="AG399" i="10"/>
  <c r="AF399" i="10"/>
  <c r="AE399" i="10"/>
  <c r="AD399" i="10"/>
  <c r="AC399" i="10"/>
  <c r="AB399" i="10"/>
  <c r="AA399" i="10"/>
  <c r="Z399" i="10"/>
  <c r="Y399" i="10"/>
  <c r="X399" i="10"/>
  <c r="W399" i="10"/>
  <c r="V399" i="10"/>
  <c r="U399" i="10"/>
  <c r="T399" i="10"/>
  <c r="S399" i="10"/>
  <c r="R399" i="10"/>
  <c r="Q399" i="10"/>
  <c r="P399" i="10"/>
  <c r="O399" i="10"/>
  <c r="N399" i="10"/>
  <c r="C399" i="10"/>
  <c r="BC398" i="10"/>
  <c r="BB398" i="10"/>
  <c r="BA398" i="10"/>
  <c r="AZ398" i="10"/>
  <c r="AY398" i="10"/>
  <c r="AX398" i="10"/>
  <c r="AW398" i="10"/>
  <c r="AV398" i="10"/>
  <c r="AU398" i="10"/>
  <c r="AT398" i="10"/>
  <c r="AS398" i="10"/>
  <c r="AR398" i="10"/>
  <c r="AQ398" i="10"/>
  <c r="AP398" i="10"/>
  <c r="AO398" i="10"/>
  <c r="AN398" i="10"/>
  <c r="AM398" i="10"/>
  <c r="AL398" i="10"/>
  <c r="AK398" i="10"/>
  <c r="AJ398" i="10"/>
  <c r="AI398" i="10"/>
  <c r="AH398" i="10"/>
  <c r="AG398" i="10"/>
  <c r="AF398" i="10"/>
  <c r="AE398" i="10"/>
  <c r="AD398" i="10"/>
  <c r="AC398" i="10"/>
  <c r="AB398" i="10"/>
  <c r="AA398" i="10"/>
  <c r="Z398" i="10"/>
  <c r="Y398" i="10"/>
  <c r="X398" i="10"/>
  <c r="W398" i="10"/>
  <c r="V398" i="10"/>
  <c r="U398" i="10"/>
  <c r="T398" i="10"/>
  <c r="S398" i="10"/>
  <c r="R398" i="10"/>
  <c r="Q398" i="10"/>
  <c r="P398" i="10"/>
  <c r="O398" i="10"/>
  <c r="N398" i="10"/>
  <c r="C398" i="10"/>
  <c r="BC397" i="10"/>
  <c r="BB397" i="10"/>
  <c r="BA397" i="10"/>
  <c r="AZ397" i="10"/>
  <c r="AY397" i="10"/>
  <c r="AX397" i="10"/>
  <c r="AW397" i="10"/>
  <c r="AV397" i="10"/>
  <c r="AU397" i="10"/>
  <c r="AT397" i="10"/>
  <c r="AS397" i="10"/>
  <c r="AR397" i="10"/>
  <c r="AQ397" i="10"/>
  <c r="AP397" i="10"/>
  <c r="AO397" i="10"/>
  <c r="AN397" i="10"/>
  <c r="AM397" i="10"/>
  <c r="AL397" i="10"/>
  <c r="AK397" i="10"/>
  <c r="AJ397" i="10"/>
  <c r="AI397" i="10"/>
  <c r="AH397" i="10"/>
  <c r="AG397" i="10"/>
  <c r="AF397" i="10"/>
  <c r="AE397" i="10"/>
  <c r="AD397" i="10"/>
  <c r="AC397" i="10"/>
  <c r="AB397" i="10"/>
  <c r="AA397" i="10"/>
  <c r="Z397" i="10"/>
  <c r="Y397" i="10"/>
  <c r="X397" i="10"/>
  <c r="W397" i="10"/>
  <c r="V397" i="10"/>
  <c r="U397" i="10"/>
  <c r="T397" i="10"/>
  <c r="S397" i="10"/>
  <c r="R397" i="10"/>
  <c r="Q397" i="10"/>
  <c r="P397" i="10"/>
  <c r="O397" i="10"/>
  <c r="N397" i="10"/>
  <c r="C397" i="10"/>
  <c r="BC396" i="10"/>
  <c r="BB396" i="10"/>
  <c r="BA396" i="10"/>
  <c r="AZ396" i="10"/>
  <c r="AY396" i="10"/>
  <c r="AX396" i="10"/>
  <c r="AW396" i="10"/>
  <c r="AV396" i="10"/>
  <c r="AU396" i="10"/>
  <c r="AT396" i="10"/>
  <c r="AS396" i="10"/>
  <c r="AR396" i="10"/>
  <c r="AQ396" i="10"/>
  <c r="AP396" i="10"/>
  <c r="AO396" i="10"/>
  <c r="AN396" i="10"/>
  <c r="AM396" i="10"/>
  <c r="AL396" i="10"/>
  <c r="AK396" i="10"/>
  <c r="AJ396" i="10"/>
  <c r="AI396" i="10"/>
  <c r="AH396" i="10"/>
  <c r="AG396" i="10"/>
  <c r="AF396" i="10"/>
  <c r="AE396" i="10"/>
  <c r="AD396" i="10"/>
  <c r="AC396" i="10"/>
  <c r="AB396" i="10"/>
  <c r="AA396" i="10"/>
  <c r="Z396" i="10"/>
  <c r="Y396" i="10"/>
  <c r="X396" i="10"/>
  <c r="W396" i="10"/>
  <c r="V396" i="10"/>
  <c r="U396" i="10"/>
  <c r="T396" i="10"/>
  <c r="S396" i="10"/>
  <c r="R396" i="10"/>
  <c r="Q396" i="10"/>
  <c r="P396" i="10"/>
  <c r="O396" i="10"/>
  <c r="N396" i="10"/>
  <c r="C396" i="10"/>
  <c r="BC395" i="10"/>
  <c r="BB395" i="10"/>
  <c r="BA395" i="10"/>
  <c r="AZ395" i="10"/>
  <c r="AY395" i="10"/>
  <c r="AX395" i="10"/>
  <c r="AW395" i="10"/>
  <c r="AV395" i="10"/>
  <c r="AU395" i="10"/>
  <c r="AT395" i="10"/>
  <c r="AS395" i="10"/>
  <c r="AR395" i="10"/>
  <c r="AQ395" i="10"/>
  <c r="AP395" i="10"/>
  <c r="AO395" i="10"/>
  <c r="AN395" i="10"/>
  <c r="AM395" i="10"/>
  <c r="AL395" i="10"/>
  <c r="AK395" i="10"/>
  <c r="AJ395" i="10"/>
  <c r="AI395" i="10"/>
  <c r="AH395" i="10"/>
  <c r="AG395" i="10"/>
  <c r="AF395" i="10"/>
  <c r="AE395" i="10"/>
  <c r="AD395" i="10"/>
  <c r="AC395" i="10"/>
  <c r="AB395" i="10"/>
  <c r="AA395" i="10"/>
  <c r="Z395" i="10"/>
  <c r="Y395" i="10"/>
  <c r="X395" i="10"/>
  <c r="W395" i="10"/>
  <c r="V395" i="10"/>
  <c r="U395" i="10"/>
  <c r="T395" i="10"/>
  <c r="S395" i="10"/>
  <c r="R395" i="10"/>
  <c r="Q395" i="10"/>
  <c r="P395" i="10"/>
  <c r="O395" i="10"/>
  <c r="N395" i="10"/>
  <c r="C395" i="10"/>
  <c r="BC394" i="10"/>
  <c r="BB394" i="10"/>
  <c r="BA394" i="10"/>
  <c r="AZ394" i="10"/>
  <c r="AY394" i="10"/>
  <c r="AX394" i="10"/>
  <c r="AW394" i="10"/>
  <c r="AV394" i="10"/>
  <c r="AU394" i="10"/>
  <c r="AT394" i="10"/>
  <c r="AS394" i="10"/>
  <c r="AR394" i="10"/>
  <c r="AQ394" i="10"/>
  <c r="AP394" i="10"/>
  <c r="AO394" i="10"/>
  <c r="AN394" i="10"/>
  <c r="AM394" i="10"/>
  <c r="AL394" i="10"/>
  <c r="AK394" i="10"/>
  <c r="AJ394" i="10"/>
  <c r="AI394" i="10"/>
  <c r="AH394" i="10"/>
  <c r="AG394" i="10"/>
  <c r="AF394" i="10"/>
  <c r="AE394" i="10"/>
  <c r="AD394" i="10"/>
  <c r="AC394" i="10"/>
  <c r="AB394" i="10"/>
  <c r="AA394" i="10"/>
  <c r="Z394" i="10"/>
  <c r="Y394" i="10"/>
  <c r="X394" i="10"/>
  <c r="W394" i="10"/>
  <c r="V394" i="10"/>
  <c r="U394" i="10"/>
  <c r="T394" i="10"/>
  <c r="S394" i="10"/>
  <c r="R394" i="10"/>
  <c r="Q394" i="10"/>
  <c r="P394" i="10"/>
  <c r="O394" i="10"/>
  <c r="N394" i="10"/>
  <c r="C394" i="10"/>
  <c r="BC393" i="10"/>
  <c r="BB393" i="10"/>
  <c r="BA393" i="10"/>
  <c r="AZ393" i="10"/>
  <c r="AY393" i="10"/>
  <c r="AX393" i="10"/>
  <c r="AW393" i="10"/>
  <c r="AV393" i="10"/>
  <c r="AU393" i="10"/>
  <c r="AT393" i="10"/>
  <c r="AS393" i="10"/>
  <c r="AR393" i="10"/>
  <c r="AQ393" i="10"/>
  <c r="AP393" i="10"/>
  <c r="AO393" i="10"/>
  <c r="AN393" i="10"/>
  <c r="AM393" i="10"/>
  <c r="AL393" i="10"/>
  <c r="AK393" i="10"/>
  <c r="AJ393" i="10"/>
  <c r="AI393" i="10"/>
  <c r="AH393" i="10"/>
  <c r="AG393" i="10"/>
  <c r="AF393" i="10"/>
  <c r="AE393" i="10"/>
  <c r="AD393" i="10"/>
  <c r="AC393" i="10"/>
  <c r="AB393" i="10"/>
  <c r="AA393" i="10"/>
  <c r="Z393" i="10"/>
  <c r="Y393" i="10"/>
  <c r="X393" i="10"/>
  <c r="W393" i="10"/>
  <c r="V393" i="10"/>
  <c r="U393" i="10"/>
  <c r="T393" i="10"/>
  <c r="S393" i="10"/>
  <c r="R393" i="10"/>
  <c r="Q393" i="10"/>
  <c r="P393" i="10"/>
  <c r="O393" i="10"/>
  <c r="N393" i="10"/>
  <c r="C393" i="10"/>
  <c r="BC392" i="10"/>
  <c r="BB392" i="10"/>
  <c r="BA392" i="10"/>
  <c r="AZ392" i="10"/>
  <c r="AY392" i="10"/>
  <c r="AX392" i="10"/>
  <c r="AW392" i="10"/>
  <c r="AV392" i="10"/>
  <c r="AU392" i="10"/>
  <c r="AT392" i="10"/>
  <c r="AS392" i="10"/>
  <c r="AR392" i="10"/>
  <c r="AQ392" i="10"/>
  <c r="AP392" i="10"/>
  <c r="AO392" i="10"/>
  <c r="AN392" i="10"/>
  <c r="AM392" i="10"/>
  <c r="AL392" i="10"/>
  <c r="AK392" i="10"/>
  <c r="AJ392" i="10"/>
  <c r="AI392" i="10"/>
  <c r="AH392" i="10"/>
  <c r="AG392" i="10"/>
  <c r="AF392" i="10"/>
  <c r="AE392" i="10"/>
  <c r="AD392" i="10"/>
  <c r="AC392" i="10"/>
  <c r="AB392" i="10"/>
  <c r="AA392" i="10"/>
  <c r="Z392" i="10"/>
  <c r="Y392" i="10"/>
  <c r="X392" i="10"/>
  <c r="W392" i="10"/>
  <c r="V392" i="10"/>
  <c r="U392" i="10"/>
  <c r="T392" i="10"/>
  <c r="S392" i="10"/>
  <c r="R392" i="10"/>
  <c r="Q392" i="10"/>
  <c r="P392" i="10"/>
  <c r="O392" i="10"/>
  <c r="N392" i="10"/>
  <c r="C392" i="10"/>
  <c r="BC391" i="10"/>
  <c r="BB391" i="10"/>
  <c r="BA391" i="10"/>
  <c r="AZ391" i="10"/>
  <c r="AY391" i="10"/>
  <c r="AX391" i="10"/>
  <c r="AW391" i="10"/>
  <c r="AV391" i="10"/>
  <c r="AU391" i="10"/>
  <c r="AT391" i="10"/>
  <c r="AS391" i="10"/>
  <c r="AR391" i="10"/>
  <c r="AQ391" i="10"/>
  <c r="AP391" i="10"/>
  <c r="AO391" i="10"/>
  <c r="AN391" i="10"/>
  <c r="AM391" i="10"/>
  <c r="AL391" i="10"/>
  <c r="AK391" i="10"/>
  <c r="AJ391" i="10"/>
  <c r="AI391" i="10"/>
  <c r="AH391" i="10"/>
  <c r="AG391" i="10"/>
  <c r="AF391" i="10"/>
  <c r="AE391" i="10"/>
  <c r="AD391" i="10"/>
  <c r="AC391" i="10"/>
  <c r="AB391" i="10"/>
  <c r="AA391" i="10"/>
  <c r="Z391" i="10"/>
  <c r="Y391" i="10"/>
  <c r="X391" i="10"/>
  <c r="W391" i="10"/>
  <c r="V391" i="10"/>
  <c r="U391" i="10"/>
  <c r="T391" i="10"/>
  <c r="S391" i="10"/>
  <c r="R391" i="10"/>
  <c r="Q391" i="10"/>
  <c r="P391" i="10"/>
  <c r="O391" i="10"/>
  <c r="N391" i="10"/>
  <c r="C391" i="10"/>
  <c r="BC390" i="10"/>
  <c r="BB390" i="10"/>
  <c r="BA390" i="10"/>
  <c r="AZ390" i="10"/>
  <c r="AY390" i="10"/>
  <c r="AX390" i="10"/>
  <c r="AW390" i="10"/>
  <c r="AV390" i="10"/>
  <c r="AU390" i="10"/>
  <c r="AT390" i="10"/>
  <c r="AS390" i="10"/>
  <c r="AR390" i="10"/>
  <c r="AQ390" i="10"/>
  <c r="AP390" i="10"/>
  <c r="AO390" i="10"/>
  <c r="AN390" i="10"/>
  <c r="AM390" i="10"/>
  <c r="AL390" i="10"/>
  <c r="AK390" i="10"/>
  <c r="AJ390" i="10"/>
  <c r="AI390" i="10"/>
  <c r="AH390" i="10"/>
  <c r="AG390" i="10"/>
  <c r="AF390" i="10"/>
  <c r="AE390" i="10"/>
  <c r="AD390" i="10"/>
  <c r="AC390" i="10"/>
  <c r="AB390" i="10"/>
  <c r="AA390" i="10"/>
  <c r="Z390" i="10"/>
  <c r="Y390" i="10"/>
  <c r="X390" i="10"/>
  <c r="W390" i="10"/>
  <c r="V390" i="10"/>
  <c r="U390" i="10"/>
  <c r="T390" i="10"/>
  <c r="S390" i="10"/>
  <c r="R390" i="10"/>
  <c r="Q390" i="10"/>
  <c r="P390" i="10"/>
  <c r="O390" i="10"/>
  <c r="N390" i="10"/>
  <c r="C390" i="10"/>
  <c r="BC389" i="10"/>
  <c r="BB389" i="10"/>
  <c r="BA389" i="10"/>
  <c r="AZ389" i="10"/>
  <c r="AY389" i="10"/>
  <c r="AX389" i="10"/>
  <c r="AW389" i="10"/>
  <c r="AV389" i="10"/>
  <c r="AU389" i="10"/>
  <c r="AT389" i="10"/>
  <c r="AS389" i="10"/>
  <c r="AR389" i="10"/>
  <c r="AQ389" i="10"/>
  <c r="AP389" i="10"/>
  <c r="AO389" i="10"/>
  <c r="AN389" i="10"/>
  <c r="AM389" i="10"/>
  <c r="AL389" i="10"/>
  <c r="AK389" i="10"/>
  <c r="AJ389" i="10"/>
  <c r="AI389" i="10"/>
  <c r="AH389" i="10"/>
  <c r="AG389" i="10"/>
  <c r="AF389" i="10"/>
  <c r="AE389" i="10"/>
  <c r="AD389" i="10"/>
  <c r="AC389" i="10"/>
  <c r="AB389" i="10"/>
  <c r="AA389" i="10"/>
  <c r="Z389" i="10"/>
  <c r="Y389" i="10"/>
  <c r="X389" i="10"/>
  <c r="W389" i="10"/>
  <c r="V389" i="10"/>
  <c r="U389" i="10"/>
  <c r="T389" i="10"/>
  <c r="S389" i="10"/>
  <c r="R389" i="10"/>
  <c r="Q389" i="10"/>
  <c r="P389" i="10"/>
  <c r="O389" i="10"/>
  <c r="N389" i="10"/>
  <c r="C389" i="10"/>
  <c r="BC388" i="10"/>
  <c r="BB388" i="10"/>
  <c r="BA388" i="10"/>
  <c r="AZ388" i="10"/>
  <c r="AY388" i="10"/>
  <c r="AX388" i="10"/>
  <c r="AW388" i="10"/>
  <c r="AV388" i="10"/>
  <c r="AU388" i="10"/>
  <c r="AT388" i="10"/>
  <c r="AS388" i="10"/>
  <c r="AR388" i="10"/>
  <c r="AQ388" i="10"/>
  <c r="AP388" i="10"/>
  <c r="AO388" i="10"/>
  <c r="AN388" i="10"/>
  <c r="AM388" i="10"/>
  <c r="AL388" i="10"/>
  <c r="AK388" i="10"/>
  <c r="AJ388" i="10"/>
  <c r="AI388" i="10"/>
  <c r="AH388" i="10"/>
  <c r="AG388" i="10"/>
  <c r="AF388" i="10"/>
  <c r="AE388" i="10"/>
  <c r="AD388" i="10"/>
  <c r="AC388" i="10"/>
  <c r="AB388" i="10"/>
  <c r="AA388" i="10"/>
  <c r="Z388" i="10"/>
  <c r="Y388" i="10"/>
  <c r="X388" i="10"/>
  <c r="W388" i="10"/>
  <c r="V388" i="10"/>
  <c r="U388" i="10"/>
  <c r="T388" i="10"/>
  <c r="S388" i="10"/>
  <c r="R388" i="10"/>
  <c r="Q388" i="10"/>
  <c r="P388" i="10"/>
  <c r="O388" i="10"/>
  <c r="N388" i="10"/>
  <c r="C388" i="10"/>
  <c r="BC387" i="10"/>
  <c r="BB387" i="10"/>
  <c r="BA387" i="10"/>
  <c r="AZ387" i="10"/>
  <c r="AY387" i="10"/>
  <c r="AX387" i="10"/>
  <c r="AW387" i="10"/>
  <c r="AV387" i="10"/>
  <c r="AU387" i="10"/>
  <c r="AT387" i="10"/>
  <c r="AS387" i="10"/>
  <c r="AR387" i="10"/>
  <c r="AQ387" i="10"/>
  <c r="AP387" i="10"/>
  <c r="AO387" i="10"/>
  <c r="AN387" i="10"/>
  <c r="AM387" i="10"/>
  <c r="AL387" i="10"/>
  <c r="AK387" i="10"/>
  <c r="AJ387" i="10"/>
  <c r="AI387" i="10"/>
  <c r="AH387" i="10"/>
  <c r="AG387" i="10"/>
  <c r="AF387" i="10"/>
  <c r="AE387" i="10"/>
  <c r="AD387" i="10"/>
  <c r="AC387" i="10"/>
  <c r="AB387" i="10"/>
  <c r="AA387" i="10"/>
  <c r="Z387" i="10"/>
  <c r="Y387" i="10"/>
  <c r="X387" i="10"/>
  <c r="W387" i="10"/>
  <c r="V387" i="10"/>
  <c r="U387" i="10"/>
  <c r="T387" i="10"/>
  <c r="S387" i="10"/>
  <c r="R387" i="10"/>
  <c r="Q387" i="10"/>
  <c r="P387" i="10"/>
  <c r="O387" i="10"/>
  <c r="N387" i="10"/>
  <c r="C387" i="10"/>
  <c r="BC386" i="10"/>
  <c r="BB386" i="10"/>
  <c r="BA386" i="10"/>
  <c r="AZ386" i="10"/>
  <c r="AY386" i="10"/>
  <c r="AX386" i="10"/>
  <c r="AW386" i="10"/>
  <c r="AV386" i="10"/>
  <c r="AU386" i="10"/>
  <c r="AT386" i="10"/>
  <c r="AS386" i="10"/>
  <c r="AR386" i="10"/>
  <c r="AQ386" i="10"/>
  <c r="AP386" i="10"/>
  <c r="AO386" i="10"/>
  <c r="AN386" i="10"/>
  <c r="AM386" i="10"/>
  <c r="AL386" i="10"/>
  <c r="AK386" i="10"/>
  <c r="AJ386" i="10"/>
  <c r="AI386" i="10"/>
  <c r="AH386" i="10"/>
  <c r="AG386" i="10"/>
  <c r="AF386" i="10"/>
  <c r="AE386" i="10"/>
  <c r="AD386" i="10"/>
  <c r="AC386" i="10"/>
  <c r="AB386" i="10"/>
  <c r="AA386" i="10"/>
  <c r="Z386" i="10"/>
  <c r="Y386" i="10"/>
  <c r="X386" i="10"/>
  <c r="W386" i="10"/>
  <c r="V386" i="10"/>
  <c r="U386" i="10"/>
  <c r="T386" i="10"/>
  <c r="S386" i="10"/>
  <c r="R386" i="10"/>
  <c r="Q386" i="10"/>
  <c r="P386" i="10"/>
  <c r="O386" i="10"/>
  <c r="N386" i="10"/>
  <c r="C386" i="10"/>
  <c r="BC385" i="10"/>
  <c r="BB385" i="10"/>
  <c r="BA385" i="10"/>
  <c r="AZ385" i="10"/>
  <c r="AY385" i="10"/>
  <c r="AX385" i="10"/>
  <c r="AW385" i="10"/>
  <c r="AV385" i="10"/>
  <c r="AU385" i="10"/>
  <c r="AT385" i="10"/>
  <c r="AS385" i="10"/>
  <c r="AR385" i="10"/>
  <c r="AQ385" i="10"/>
  <c r="AP385" i="10"/>
  <c r="AO385" i="10"/>
  <c r="AN385" i="10"/>
  <c r="AM385" i="10"/>
  <c r="AL385" i="10"/>
  <c r="AK385" i="10"/>
  <c r="AJ385" i="10"/>
  <c r="AI385" i="10"/>
  <c r="AH385" i="10"/>
  <c r="AG385" i="10"/>
  <c r="AF385" i="10"/>
  <c r="AE385" i="10"/>
  <c r="AD385" i="10"/>
  <c r="AC385" i="10"/>
  <c r="AB385" i="10"/>
  <c r="AA385" i="10"/>
  <c r="Z385" i="10"/>
  <c r="Y385" i="10"/>
  <c r="X385" i="10"/>
  <c r="W385" i="10"/>
  <c r="V385" i="10"/>
  <c r="U385" i="10"/>
  <c r="T385" i="10"/>
  <c r="S385" i="10"/>
  <c r="R385" i="10"/>
  <c r="Q385" i="10"/>
  <c r="P385" i="10"/>
  <c r="O385" i="10"/>
  <c r="N385" i="10"/>
  <c r="C385" i="10"/>
  <c r="BC384" i="10"/>
  <c r="BB384" i="10"/>
  <c r="BA384" i="10"/>
  <c r="AZ384" i="10"/>
  <c r="AY384" i="10"/>
  <c r="AX384" i="10"/>
  <c r="AW384" i="10"/>
  <c r="AV384" i="10"/>
  <c r="AU384" i="10"/>
  <c r="AT384" i="10"/>
  <c r="AS384" i="10"/>
  <c r="AR384" i="10"/>
  <c r="AQ384" i="10"/>
  <c r="AP384" i="10"/>
  <c r="AO384" i="10"/>
  <c r="AN384" i="10"/>
  <c r="AM384" i="10"/>
  <c r="AL384" i="10"/>
  <c r="AK384" i="10"/>
  <c r="AJ384" i="10"/>
  <c r="AI384" i="10"/>
  <c r="AH384" i="10"/>
  <c r="AG384" i="10"/>
  <c r="AF384" i="10"/>
  <c r="AE384" i="10"/>
  <c r="AD384" i="10"/>
  <c r="AC384" i="10"/>
  <c r="AB384" i="10"/>
  <c r="AA384" i="10"/>
  <c r="Z384" i="10"/>
  <c r="Y384" i="10"/>
  <c r="X384" i="10"/>
  <c r="W384" i="10"/>
  <c r="V384" i="10"/>
  <c r="U384" i="10"/>
  <c r="T384" i="10"/>
  <c r="S384" i="10"/>
  <c r="R384" i="10"/>
  <c r="Q384" i="10"/>
  <c r="P384" i="10"/>
  <c r="O384" i="10"/>
  <c r="N384" i="10"/>
  <c r="C384" i="10"/>
  <c r="BC383" i="10"/>
  <c r="BB383" i="10"/>
  <c r="BA383" i="10"/>
  <c r="AZ383" i="10"/>
  <c r="AY383" i="10"/>
  <c r="AX383" i="10"/>
  <c r="AW383" i="10"/>
  <c r="AV383" i="10"/>
  <c r="AU383" i="10"/>
  <c r="AT383" i="10"/>
  <c r="AS383" i="10"/>
  <c r="AR383" i="10"/>
  <c r="AQ383" i="10"/>
  <c r="AP383" i="10"/>
  <c r="AO383" i="10"/>
  <c r="AN383" i="10"/>
  <c r="AM383" i="10"/>
  <c r="AL383" i="10"/>
  <c r="AK383" i="10"/>
  <c r="AJ383" i="10"/>
  <c r="AI383" i="10"/>
  <c r="AH383" i="10"/>
  <c r="AG383" i="10"/>
  <c r="AF383" i="10"/>
  <c r="AE383" i="10"/>
  <c r="AD383" i="10"/>
  <c r="AC383" i="10"/>
  <c r="AB383" i="10"/>
  <c r="AA383" i="10"/>
  <c r="Z383" i="10"/>
  <c r="Y383" i="10"/>
  <c r="X383" i="10"/>
  <c r="W383" i="10"/>
  <c r="V383" i="10"/>
  <c r="U383" i="10"/>
  <c r="T383" i="10"/>
  <c r="S383" i="10"/>
  <c r="R383" i="10"/>
  <c r="Q383" i="10"/>
  <c r="P383" i="10"/>
  <c r="O383" i="10"/>
  <c r="N383" i="10"/>
  <c r="C383" i="10"/>
  <c r="BC382" i="10"/>
  <c r="BB382" i="10"/>
  <c r="BA382" i="10"/>
  <c r="AZ382" i="10"/>
  <c r="AY382" i="10"/>
  <c r="AX382" i="10"/>
  <c r="AW382" i="10"/>
  <c r="AV382" i="10"/>
  <c r="AU382" i="10"/>
  <c r="AT382" i="10"/>
  <c r="AS382" i="10"/>
  <c r="AR382" i="10"/>
  <c r="AQ382" i="10"/>
  <c r="AP382" i="10"/>
  <c r="AO382" i="10"/>
  <c r="AN382" i="10"/>
  <c r="AM382" i="10"/>
  <c r="AL382" i="10"/>
  <c r="AK382" i="10"/>
  <c r="AJ382" i="10"/>
  <c r="AI382" i="10"/>
  <c r="AH382" i="10"/>
  <c r="AG382" i="10"/>
  <c r="AF382" i="10"/>
  <c r="AE382" i="10"/>
  <c r="AD382" i="10"/>
  <c r="AC382" i="10"/>
  <c r="AB382" i="10"/>
  <c r="AA382" i="10"/>
  <c r="Z382" i="10"/>
  <c r="Y382" i="10"/>
  <c r="X382" i="10"/>
  <c r="W382" i="10"/>
  <c r="V382" i="10"/>
  <c r="U382" i="10"/>
  <c r="T382" i="10"/>
  <c r="S382" i="10"/>
  <c r="R382" i="10"/>
  <c r="Q382" i="10"/>
  <c r="P382" i="10"/>
  <c r="O382" i="10"/>
  <c r="N382" i="10"/>
  <c r="C382" i="10"/>
  <c r="BC381" i="10"/>
  <c r="BB381" i="10"/>
  <c r="BA381" i="10"/>
  <c r="AZ381" i="10"/>
  <c r="AY381" i="10"/>
  <c r="AX381" i="10"/>
  <c r="AW381" i="10"/>
  <c r="AV381" i="10"/>
  <c r="AU381" i="10"/>
  <c r="AT381" i="10"/>
  <c r="AS381" i="10"/>
  <c r="AR381" i="10"/>
  <c r="AQ381" i="10"/>
  <c r="AP381" i="10"/>
  <c r="AO381" i="10"/>
  <c r="AN381" i="10"/>
  <c r="AM381" i="10"/>
  <c r="AL381" i="10"/>
  <c r="AK381" i="10"/>
  <c r="AJ381" i="10"/>
  <c r="AI381" i="10"/>
  <c r="AH381" i="10"/>
  <c r="AG381" i="10"/>
  <c r="AF381" i="10"/>
  <c r="AE381" i="10"/>
  <c r="AD381" i="10"/>
  <c r="AC381" i="10"/>
  <c r="AB381" i="10"/>
  <c r="AA381" i="10"/>
  <c r="Z381" i="10"/>
  <c r="Y381" i="10"/>
  <c r="X381" i="10"/>
  <c r="W381" i="10"/>
  <c r="V381" i="10"/>
  <c r="U381" i="10"/>
  <c r="T381" i="10"/>
  <c r="S381" i="10"/>
  <c r="R381" i="10"/>
  <c r="Q381" i="10"/>
  <c r="P381" i="10"/>
  <c r="O381" i="10"/>
  <c r="N381" i="10"/>
  <c r="C381" i="10"/>
  <c r="BC380" i="10"/>
  <c r="BB380" i="10"/>
  <c r="BA380" i="10"/>
  <c r="AZ380" i="10"/>
  <c r="AY380" i="10"/>
  <c r="AX380" i="10"/>
  <c r="AW380" i="10"/>
  <c r="AV380" i="10"/>
  <c r="AU380" i="10"/>
  <c r="AT380" i="10"/>
  <c r="AS380" i="10"/>
  <c r="AR380" i="10"/>
  <c r="AQ380" i="10"/>
  <c r="AP380" i="10"/>
  <c r="AO380" i="10"/>
  <c r="AN380" i="10"/>
  <c r="AM380" i="10"/>
  <c r="AL380" i="10"/>
  <c r="AK380" i="10"/>
  <c r="AJ380" i="10"/>
  <c r="AI380" i="10"/>
  <c r="AH380" i="10"/>
  <c r="AG380" i="10"/>
  <c r="AF380" i="10"/>
  <c r="AE380" i="10"/>
  <c r="AD380" i="10"/>
  <c r="AC380" i="10"/>
  <c r="AB380" i="10"/>
  <c r="AA380" i="10"/>
  <c r="Z380" i="10"/>
  <c r="Y380" i="10"/>
  <c r="X380" i="10"/>
  <c r="W380" i="10"/>
  <c r="V380" i="10"/>
  <c r="U380" i="10"/>
  <c r="T380" i="10"/>
  <c r="S380" i="10"/>
  <c r="R380" i="10"/>
  <c r="Q380" i="10"/>
  <c r="P380" i="10"/>
  <c r="O380" i="10"/>
  <c r="N380" i="10"/>
  <c r="C380" i="10"/>
  <c r="BC379" i="10"/>
  <c r="BB379" i="10"/>
  <c r="BA379" i="10"/>
  <c r="AZ379" i="10"/>
  <c r="AY379" i="10"/>
  <c r="AX379" i="10"/>
  <c r="AW379" i="10"/>
  <c r="AV379" i="10"/>
  <c r="AU379" i="10"/>
  <c r="AT379" i="10"/>
  <c r="AS379" i="10"/>
  <c r="AR379" i="10"/>
  <c r="AQ379" i="10"/>
  <c r="AP379" i="10"/>
  <c r="AO379" i="10"/>
  <c r="AN379" i="10"/>
  <c r="AM379" i="10"/>
  <c r="AL379" i="10"/>
  <c r="AK379" i="10"/>
  <c r="AJ379" i="10"/>
  <c r="AI379" i="10"/>
  <c r="AH379" i="10"/>
  <c r="AG379" i="10"/>
  <c r="AF379" i="10"/>
  <c r="AE379" i="10"/>
  <c r="AD379" i="10"/>
  <c r="AC379" i="10"/>
  <c r="AB379" i="10"/>
  <c r="AA379" i="10"/>
  <c r="Z379" i="10"/>
  <c r="Y379" i="10"/>
  <c r="X379" i="10"/>
  <c r="W379" i="10"/>
  <c r="V379" i="10"/>
  <c r="U379" i="10"/>
  <c r="T379" i="10"/>
  <c r="S379" i="10"/>
  <c r="R379" i="10"/>
  <c r="Q379" i="10"/>
  <c r="P379" i="10"/>
  <c r="O379" i="10"/>
  <c r="N379" i="10"/>
  <c r="C379" i="10"/>
  <c r="BC378" i="10"/>
  <c r="BB378" i="10"/>
  <c r="BA378" i="10"/>
  <c r="AZ378" i="10"/>
  <c r="AY378" i="10"/>
  <c r="AX378" i="10"/>
  <c r="AW378" i="10"/>
  <c r="AV378" i="10"/>
  <c r="AU378" i="10"/>
  <c r="AT378" i="10"/>
  <c r="AS378" i="10"/>
  <c r="AR378" i="10"/>
  <c r="AQ378" i="10"/>
  <c r="AP378" i="10"/>
  <c r="AO378" i="10"/>
  <c r="AN378" i="10"/>
  <c r="AM378" i="10"/>
  <c r="AL378" i="10"/>
  <c r="AK378" i="10"/>
  <c r="AJ378" i="10"/>
  <c r="AI378" i="10"/>
  <c r="AH378" i="10"/>
  <c r="AG378" i="10"/>
  <c r="AF378" i="10"/>
  <c r="AE378" i="10"/>
  <c r="AD378" i="10"/>
  <c r="AC378" i="10"/>
  <c r="AB378" i="10"/>
  <c r="AA378" i="10"/>
  <c r="Z378" i="10"/>
  <c r="Y378" i="10"/>
  <c r="X378" i="10"/>
  <c r="W378" i="10"/>
  <c r="V378" i="10"/>
  <c r="U378" i="10"/>
  <c r="T378" i="10"/>
  <c r="S378" i="10"/>
  <c r="R378" i="10"/>
  <c r="Q378" i="10"/>
  <c r="P378" i="10"/>
  <c r="O378" i="10"/>
  <c r="N378" i="10"/>
  <c r="C378" i="10"/>
  <c r="BC377" i="10"/>
  <c r="BB377" i="10"/>
  <c r="BA377" i="10"/>
  <c r="AZ377" i="10"/>
  <c r="AY377" i="10"/>
  <c r="AX377" i="10"/>
  <c r="AW377" i="10"/>
  <c r="AV377" i="10"/>
  <c r="AU377" i="10"/>
  <c r="AT377" i="10"/>
  <c r="AS377" i="10"/>
  <c r="AR377" i="10"/>
  <c r="AQ377" i="10"/>
  <c r="AP377" i="10"/>
  <c r="AO377" i="10"/>
  <c r="AN377" i="10"/>
  <c r="AM377" i="10"/>
  <c r="AL377" i="10"/>
  <c r="AK377" i="10"/>
  <c r="AJ377" i="10"/>
  <c r="AI377" i="10"/>
  <c r="AH377" i="10"/>
  <c r="AG377" i="10"/>
  <c r="AF377" i="10"/>
  <c r="AE377" i="10"/>
  <c r="AD377" i="10"/>
  <c r="AC377" i="10"/>
  <c r="AB377" i="10"/>
  <c r="AA377" i="10"/>
  <c r="Z377" i="10"/>
  <c r="Y377" i="10"/>
  <c r="X377" i="10"/>
  <c r="W377" i="10"/>
  <c r="V377" i="10"/>
  <c r="U377" i="10"/>
  <c r="T377" i="10"/>
  <c r="S377" i="10"/>
  <c r="R377" i="10"/>
  <c r="Q377" i="10"/>
  <c r="P377" i="10"/>
  <c r="O377" i="10"/>
  <c r="N377" i="10"/>
  <c r="C377" i="10"/>
  <c r="BC376" i="10"/>
  <c r="BB376" i="10"/>
  <c r="BA376" i="10"/>
  <c r="AZ376" i="10"/>
  <c r="AY376" i="10"/>
  <c r="AX376" i="10"/>
  <c r="AW376" i="10"/>
  <c r="AV376" i="10"/>
  <c r="AU376" i="10"/>
  <c r="AT376" i="10"/>
  <c r="AS376" i="10"/>
  <c r="AR376" i="10"/>
  <c r="AQ376" i="10"/>
  <c r="AP376" i="10"/>
  <c r="AO376" i="10"/>
  <c r="AN376" i="10"/>
  <c r="AM376" i="10"/>
  <c r="AL376" i="10"/>
  <c r="AK376" i="10"/>
  <c r="AJ376" i="10"/>
  <c r="AI376" i="10"/>
  <c r="AH376" i="10"/>
  <c r="AG376" i="10"/>
  <c r="AF376" i="10"/>
  <c r="AE376" i="10"/>
  <c r="AD376" i="10"/>
  <c r="AC376" i="10"/>
  <c r="AB376" i="10"/>
  <c r="AA376" i="10"/>
  <c r="Z376" i="10"/>
  <c r="Y376" i="10"/>
  <c r="X376" i="10"/>
  <c r="W376" i="10"/>
  <c r="V376" i="10"/>
  <c r="U376" i="10"/>
  <c r="T376" i="10"/>
  <c r="S376" i="10"/>
  <c r="R376" i="10"/>
  <c r="Q376" i="10"/>
  <c r="P376" i="10"/>
  <c r="O376" i="10"/>
  <c r="N376" i="10"/>
  <c r="C376" i="10"/>
  <c r="BC375" i="10"/>
  <c r="BB375" i="10"/>
  <c r="BA375" i="10"/>
  <c r="AZ375" i="10"/>
  <c r="AY375" i="10"/>
  <c r="AX375" i="10"/>
  <c r="AW375" i="10"/>
  <c r="AV375" i="10"/>
  <c r="AU375" i="10"/>
  <c r="AT375" i="10"/>
  <c r="AS375" i="10"/>
  <c r="AR375" i="10"/>
  <c r="AQ375" i="10"/>
  <c r="AP375" i="10"/>
  <c r="AO375" i="10"/>
  <c r="AN375" i="10"/>
  <c r="AM375" i="10"/>
  <c r="AL375" i="10"/>
  <c r="AK375" i="10"/>
  <c r="AJ375" i="10"/>
  <c r="AI375" i="10"/>
  <c r="AH375" i="10"/>
  <c r="AG375" i="10"/>
  <c r="AF375" i="10"/>
  <c r="AE375" i="10"/>
  <c r="AD375" i="10"/>
  <c r="AC375" i="10"/>
  <c r="AB375" i="10"/>
  <c r="AA375" i="10"/>
  <c r="Z375" i="10"/>
  <c r="Y375" i="10"/>
  <c r="X375" i="10"/>
  <c r="W375" i="10"/>
  <c r="V375" i="10"/>
  <c r="U375" i="10"/>
  <c r="T375" i="10"/>
  <c r="S375" i="10"/>
  <c r="R375" i="10"/>
  <c r="Q375" i="10"/>
  <c r="P375" i="10"/>
  <c r="O375" i="10"/>
  <c r="N375" i="10"/>
  <c r="C375" i="10"/>
  <c r="BC374" i="10"/>
  <c r="BB374" i="10"/>
  <c r="BA374" i="10"/>
  <c r="AZ374" i="10"/>
  <c r="AY374" i="10"/>
  <c r="AX374" i="10"/>
  <c r="AW374" i="10"/>
  <c r="AV374" i="10"/>
  <c r="AU374" i="10"/>
  <c r="AT374" i="10"/>
  <c r="AS374" i="10"/>
  <c r="AR374" i="10"/>
  <c r="AQ374" i="10"/>
  <c r="AP374" i="10"/>
  <c r="AO374" i="10"/>
  <c r="AN374" i="10"/>
  <c r="AM374" i="10"/>
  <c r="AL374" i="10"/>
  <c r="AK374" i="10"/>
  <c r="AJ374" i="10"/>
  <c r="AI374" i="10"/>
  <c r="AH374" i="10"/>
  <c r="AG374" i="10"/>
  <c r="AF374" i="10"/>
  <c r="AE374" i="10"/>
  <c r="AD374" i="10"/>
  <c r="AC374" i="10"/>
  <c r="AB374" i="10"/>
  <c r="AA374" i="10"/>
  <c r="Z374" i="10"/>
  <c r="Y374" i="10"/>
  <c r="X374" i="10"/>
  <c r="W374" i="10"/>
  <c r="V374" i="10"/>
  <c r="U374" i="10"/>
  <c r="T374" i="10"/>
  <c r="S374" i="10"/>
  <c r="R374" i="10"/>
  <c r="Q374" i="10"/>
  <c r="P374" i="10"/>
  <c r="O374" i="10"/>
  <c r="N374" i="10"/>
  <c r="C374" i="10"/>
  <c r="BC373" i="10"/>
  <c r="BB373" i="10"/>
  <c r="BA373" i="10"/>
  <c r="AZ373" i="10"/>
  <c r="AY373" i="10"/>
  <c r="AX373" i="10"/>
  <c r="AW373" i="10"/>
  <c r="AV373" i="10"/>
  <c r="AU373" i="10"/>
  <c r="AT373" i="10"/>
  <c r="AS373" i="10"/>
  <c r="AR373" i="10"/>
  <c r="AQ373" i="10"/>
  <c r="AP373" i="10"/>
  <c r="AO373" i="10"/>
  <c r="AN373" i="10"/>
  <c r="AM373" i="10"/>
  <c r="AL373" i="10"/>
  <c r="AK373" i="10"/>
  <c r="AJ373" i="10"/>
  <c r="AI373" i="10"/>
  <c r="AH373" i="10"/>
  <c r="AG373" i="10"/>
  <c r="AF373" i="10"/>
  <c r="AE373" i="10"/>
  <c r="AD373" i="10"/>
  <c r="AC373" i="10"/>
  <c r="AB373" i="10"/>
  <c r="AA373" i="10"/>
  <c r="Z373" i="10"/>
  <c r="Y373" i="10"/>
  <c r="X373" i="10"/>
  <c r="W373" i="10"/>
  <c r="V373" i="10"/>
  <c r="U373" i="10"/>
  <c r="T373" i="10"/>
  <c r="S373" i="10"/>
  <c r="R373" i="10"/>
  <c r="Q373" i="10"/>
  <c r="P373" i="10"/>
  <c r="O373" i="10"/>
  <c r="N373" i="10"/>
  <c r="C373" i="10"/>
  <c r="BC372" i="10"/>
  <c r="BB372" i="10"/>
  <c r="BA372" i="10"/>
  <c r="AZ372" i="10"/>
  <c r="AY372" i="10"/>
  <c r="AX372" i="10"/>
  <c r="AW372" i="10"/>
  <c r="AV372" i="10"/>
  <c r="AU372" i="10"/>
  <c r="AT372" i="10"/>
  <c r="AS372" i="10"/>
  <c r="AR372" i="10"/>
  <c r="AQ372" i="10"/>
  <c r="AP372" i="10"/>
  <c r="AO372" i="10"/>
  <c r="AN372" i="10"/>
  <c r="AM372" i="10"/>
  <c r="AL372" i="10"/>
  <c r="AK372" i="10"/>
  <c r="AJ372" i="10"/>
  <c r="AI372" i="10"/>
  <c r="AH372" i="10"/>
  <c r="AG372" i="10"/>
  <c r="AF372" i="10"/>
  <c r="AE372" i="10"/>
  <c r="AD372" i="10"/>
  <c r="AC372" i="10"/>
  <c r="AB372" i="10"/>
  <c r="AA372" i="10"/>
  <c r="Z372" i="10"/>
  <c r="Y372" i="10"/>
  <c r="X372" i="10"/>
  <c r="W372" i="10"/>
  <c r="V372" i="10"/>
  <c r="U372" i="10"/>
  <c r="T372" i="10"/>
  <c r="S372" i="10"/>
  <c r="R372" i="10"/>
  <c r="Q372" i="10"/>
  <c r="P372" i="10"/>
  <c r="O372" i="10"/>
  <c r="N372" i="10"/>
  <c r="C372" i="10"/>
  <c r="BC371" i="10"/>
  <c r="BB371" i="10"/>
  <c r="BA371" i="10"/>
  <c r="AZ371" i="10"/>
  <c r="AY371" i="10"/>
  <c r="AX371" i="10"/>
  <c r="AW371" i="10"/>
  <c r="AV371" i="10"/>
  <c r="AU371" i="10"/>
  <c r="AT371" i="10"/>
  <c r="AS371" i="10"/>
  <c r="AR371" i="10"/>
  <c r="AQ371" i="10"/>
  <c r="AP371" i="10"/>
  <c r="AO371" i="10"/>
  <c r="AN371" i="10"/>
  <c r="AM371" i="10"/>
  <c r="AL371" i="10"/>
  <c r="AK371" i="10"/>
  <c r="AJ371" i="10"/>
  <c r="AI371" i="10"/>
  <c r="AH371" i="10"/>
  <c r="AG371" i="10"/>
  <c r="AF371" i="10"/>
  <c r="AE371" i="10"/>
  <c r="AD371" i="10"/>
  <c r="AC371" i="10"/>
  <c r="AB371" i="10"/>
  <c r="AA371" i="10"/>
  <c r="Z371" i="10"/>
  <c r="Y371" i="10"/>
  <c r="X371" i="10"/>
  <c r="W371" i="10"/>
  <c r="V371" i="10"/>
  <c r="U371" i="10"/>
  <c r="T371" i="10"/>
  <c r="S371" i="10"/>
  <c r="R371" i="10"/>
  <c r="Q371" i="10"/>
  <c r="P371" i="10"/>
  <c r="O371" i="10"/>
  <c r="N371" i="10"/>
  <c r="C371" i="10"/>
  <c r="BC370" i="10"/>
  <c r="BB370" i="10"/>
  <c r="BA370" i="10"/>
  <c r="AZ370" i="10"/>
  <c r="AY370" i="10"/>
  <c r="AX370" i="10"/>
  <c r="AW370" i="10"/>
  <c r="AV370" i="10"/>
  <c r="AU370" i="10"/>
  <c r="AT370" i="10"/>
  <c r="AS370" i="10"/>
  <c r="AR370" i="10"/>
  <c r="AQ370" i="10"/>
  <c r="AP370" i="10"/>
  <c r="AO370" i="10"/>
  <c r="AN370" i="10"/>
  <c r="AM370" i="10"/>
  <c r="AL370" i="10"/>
  <c r="AK370" i="10"/>
  <c r="AJ370" i="10"/>
  <c r="AI370" i="10"/>
  <c r="AH370" i="10"/>
  <c r="AG370" i="10"/>
  <c r="AF370" i="10"/>
  <c r="AE370" i="10"/>
  <c r="AD370" i="10"/>
  <c r="AC370" i="10"/>
  <c r="AB370" i="10"/>
  <c r="AA370" i="10"/>
  <c r="Z370" i="10"/>
  <c r="Y370" i="10"/>
  <c r="X370" i="10"/>
  <c r="W370" i="10"/>
  <c r="V370" i="10"/>
  <c r="U370" i="10"/>
  <c r="T370" i="10"/>
  <c r="S370" i="10"/>
  <c r="R370" i="10"/>
  <c r="Q370" i="10"/>
  <c r="P370" i="10"/>
  <c r="O370" i="10"/>
  <c r="N370" i="10"/>
  <c r="C370" i="10"/>
  <c r="BC369" i="10"/>
  <c r="BB369" i="10"/>
  <c r="BA369" i="10"/>
  <c r="AZ369" i="10"/>
  <c r="AY369" i="10"/>
  <c r="AX369" i="10"/>
  <c r="AW369" i="10"/>
  <c r="AV369" i="10"/>
  <c r="AU369" i="10"/>
  <c r="AT369" i="10"/>
  <c r="AS369" i="10"/>
  <c r="AR369" i="10"/>
  <c r="AQ369" i="10"/>
  <c r="AP369" i="10"/>
  <c r="AO369" i="10"/>
  <c r="AN369" i="10"/>
  <c r="AM369" i="10"/>
  <c r="AL369" i="10"/>
  <c r="AK369" i="10"/>
  <c r="AJ369" i="10"/>
  <c r="AI369" i="10"/>
  <c r="AH369" i="10"/>
  <c r="AG369" i="10"/>
  <c r="AF369" i="10"/>
  <c r="AE369" i="10"/>
  <c r="AD369" i="10"/>
  <c r="AC369" i="10"/>
  <c r="AB369" i="10"/>
  <c r="AA369" i="10"/>
  <c r="Z369" i="10"/>
  <c r="Y369" i="10"/>
  <c r="X369" i="10"/>
  <c r="W369" i="10"/>
  <c r="V369" i="10"/>
  <c r="U369" i="10"/>
  <c r="T369" i="10"/>
  <c r="S369" i="10"/>
  <c r="R369" i="10"/>
  <c r="Q369" i="10"/>
  <c r="P369" i="10"/>
  <c r="O369" i="10"/>
  <c r="N369" i="10"/>
  <c r="C369" i="10"/>
  <c r="BC368" i="10"/>
  <c r="BB368" i="10"/>
  <c r="BA368" i="10"/>
  <c r="AZ368" i="10"/>
  <c r="AY368" i="10"/>
  <c r="AX368" i="10"/>
  <c r="AW368" i="10"/>
  <c r="AV368" i="10"/>
  <c r="AU368" i="10"/>
  <c r="AT368" i="10"/>
  <c r="AS368" i="10"/>
  <c r="AR368" i="10"/>
  <c r="AQ368" i="10"/>
  <c r="AP368" i="10"/>
  <c r="AO368" i="10"/>
  <c r="AN368" i="10"/>
  <c r="AM368" i="10"/>
  <c r="AL368" i="10"/>
  <c r="AK368" i="10"/>
  <c r="AJ368" i="10"/>
  <c r="AI368" i="10"/>
  <c r="AH368" i="10"/>
  <c r="AG368" i="10"/>
  <c r="AF368" i="10"/>
  <c r="AE368" i="10"/>
  <c r="AD368" i="10"/>
  <c r="AC368" i="10"/>
  <c r="AB368" i="10"/>
  <c r="AA368" i="10"/>
  <c r="Z368" i="10"/>
  <c r="Y368" i="10"/>
  <c r="X368" i="10"/>
  <c r="W368" i="10"/>
  <c r="V368" i="10"/>
  <c r="U368" i="10"/>
  <c r="T368" i="10"/>
  <c r="S368" i="10"/>
  <c r="R368" i="10"/>
  <c r="Q368" i="10"/>
  <c r="P368" i="10"/>
  <c r="O368" i="10"/>
  <c r="N368" i="10"/>
  <c r="C368" i="10"/>
  <c r="BC367" i="10"/>
  <c r="BB367" i="10"/>
  <c r="BA367" i="10"/>
  <c r="AZ367" i="10"/>
  <c r="AY367" i="10"/>
  <c r="AX367" i="10"/>
  <c r="AW367" i="10"/>
  <c r="AV367" i="10"/>
  <c r="AU367" i="10"/>
  <c r="AT367" i="10"/>
  <c r="AS367" i="10"/>
  <c r="AR367" i="10"/>
  <c r="AQ367" i="10"/>
  <c r="AP367" i="10"/>
  <c r="AO367" i="10"/>
  <c r="AN367" i="10"/>
  <c r="AM367" i="10"/>
  <c r="AL367" i="10"/>
  <c r="AK367" i="10"/>
  <c r="AJ367" i="10"/>
  <c r="AI367" i="10"/>
  <c r="AH367" i="10"/>
  <c r="AG367" i="10"/>
  <c r="AF367" i="10"/>
  <c r="AE367" i="10"/>
  <c r="AD367" i="10"/>
  <c r="AC367" i="10"/>
  <c r="AB367" i="10"/>
  <c r="AA367" i="10"/>
  <c r="Z367" i="10"/>
  <c r="Y367" i="10"/>
  <c r="X367" i="10"/>
  <c r="W367" i="10"/>
  <c r="V367" i="10"/>
  <c r="U367" i="10"/>
  <c r="T367" i="10"/>
  <c r="S367" i="10"/>
  <c r="R367" i="10"/>
  <c r="Q367" i="10"/>
  <c r="P367" i="10"/>
  <c r="O367" i="10"/>
  <c r="N367" i="10"/>
  <c r="C367" i="10"/>
  <c r="BC366" i="10"/>
  <c r="BB366" i="10"/>
  <c r="BA366" i="10"/>
  <c r="AZ366" i="10"/>
  <c r="AY366" i="10"/>
  <c r="AX366" i="10"/>
  <c r="AW366" i="10"/>
  <c r="AV366" i="10"/>
  <c r="AU366" i="10"/>
  <c r="AT366" i="10"/>
  <c r="AS366" i="10"/>
  <c r="AR366" i="10"/>
  <c r="AQ366" i="10"/>
  <c r="AP366" i="10"/>
  <c r="AO366" i="10"/>
  <c r="AN366" i="10"/>
  <c r="AM366" i="10"/>
  <c r="AL366" i="10"/>
  <c r="AK366" i="10"/>
  <c r="AJ366" i="10"/>
  <c r="AI366" i="10"/>
  <c r="AH366" i="10"/>
  <c r="AG366" i="10"/>
  <c r="AF366" i="10"/>
  <c r="AE366" i="10"/>
  <c r="AD366" i="10"/>
  <c r="AC366" i="10"/>
  <c r="AB366" i="10"/>
  <c r="AA366" i="10"/>
  <c r="Z366" i="10"/>
  <c r="Y366" i="10"/>
  <c r="X366" i="10"/>
  <c r="W366" i="10"/>
  <c r="V366" i="10"/>
  <c r="U366" i="10"/>
  <c r="T366" i="10"/>
  <c r="S366" i="10"/>
  <c r="R366" i="10"/>
  <c r="Q366" i="10"/>
  <c r="P366" i="10"/>
  <c r="O366" i="10"/>
  <c r="N366" i="10"/>
  <c r="C366" i="10"/>
  <c r="BC365" i="10"/>
  <c r="BB365" i="10"/>
  <c r="BA365" i="10"/>
  <c r="AZ365" i="10"/>
  <c r="AY365" i="10"/>
  <c r="AX365" i="10"/>
  <c r="AW365" i="10"/>
  <c r="AV365" i="10"/>
  <c r="AU365" i="10"/>
  <c r="AT365" i="10"/>
  <c r="AS365" i="10"/>
  <c r="AR365" i="10"/>
  <c r="AQ365" i="10"/>
  <c r="AP365" i="10"/>
  <c r="AO365" i="10"/>
  <c r="AN365" i="10"/>
  <c r="AM365" i="10"/>
  <c r="AL365" i="10"/>
  <c r="AK365" i="10"/>
  <c r="AJ365" i="10"/>
  <c r="AI365" i="10"/>
  <c r="AH365" i="10"/>
  <c r="AG365" i="10"/>
  <c r="AF365" i="10"/>
  <c r="AE365" i="10"/>
  <c r="AD365" i="10"/>
  <c r="AC365" i="10"/>
  <c r="AB365" i="10"/>
  <c r="AA365" i="10"/>
  <c r="Z365" i="10"/>
  <c r="Y365" i="10"/>
  <c r="X365" i="10"/>
  <c r="W365" i="10"/>
  <c r="V365" i="10"/>
  <c r="U365" i="10"/>
  <c r="T365" i="10"/>
  <c r="S365" i="10"/>
  <c r="R365" i="10"/>
  <c r="Q365" i="10"/>
  <c r="P365" i="10"/>
  <c r="O365" i="10"/>
  <c r="N365" i="10"/>
  <c r="C365" i="10"/>
  <c r="BC364" i="10"/>
  <c r="BB364" i="10"/>
  <c r="BA364" i="10"/>
  <c r="AZ364" i="10"/>
  <c r="AY364" i="10"/>
  <c r="AX364" i="10"/>
  <c r="AW364" i="10"/>
  <c r="AV364" i="10"/>
  <c r="AU364" i="10"/>
  <c r="AT364" i="10"/>
  <c r="AS364" i="10"/>
  <c r="AR364" i="10"/>
  <c r="AQ364" i="10"/>
  <c r="AP364" i="10"/>
  <c r="AO364" i="10"/>
  <c r="AN364" i="10"/>
  <c r="AM364" i="10"/>
  <c r="AL364" i="10"/>
  <c r="AK364" i="10"/>
  <c r="AJ364" i="10"/>
  <c r="AI364" i="10"/>
  <c r="AH364" i="10"/>
  <c r="AG364" i="10"/>
  <c r="AF364" i="10"/>
  <c r="AE364" i="10"/>
  <c r="AD364" i="10"/>
  <c r="AC364" i="10"/>
  <c r="AB364" i="10"/>
  <c r="AA364" i="10"/>
  <c r="Z364" i="10"/>
  <c r="Y364" i="10"/>
  <c r="X364" i="10"/>
  <c r="W364" i="10"/>
  <c r="V364" i="10"/>
  <c r="U364" i="10"/>
  <c r="T364" i="10"/>
  <c r="S364" i="10"/>
  <c r="R364" i="10"/>
  <c r="Q364" i="10"/>
  <c r="P364" i="10"/>
  <c r="O364" i="10"/>
  <c r="N364" i="10"/>
  <c r="C364" i="10"/>
  <c r="BC363" i="10"/>
  <c r="BB363" i="10"/>
  <c r="BA363" i="10"/>
  <c r="AZ363" i="10"/>
  <c r="AY363" i="10"/>
  <c r="AX363" i="10"/>
  <c r="AW363" i="10"/>
  <c r="AV363" i="10"/>
  <c r="AU363" i="10"/>
  <c r="AT363" i="10"/>
  <c r="AS363" i="10"/>
  <c r="AR363" i="10"/>
  <c r="AQ363" i="10"/>
  <c r="AP363" i="10"/>
  <c r="AO363" i="10"/>
  <c r="AN363" i="10"/>
  <c r="AM363" i="10"/>
  <c r="AL363" i="10"/>
  <c r="AK363" i="10"/>
  <c r="AJ363" i="10"/>
  <c r="AI363" i="10"/>
  <c r="AH363" i="10"/>
  <c r="AG363" i="10"/>
  <c r="AF363" i="10"/>
  <c r="AE363" i="10"/>
  <c r="AD363" i="10"/>
  <c r="AC363" i="10"/>
  <c r="AB363" i="10"/>
  <c r="AA363" i="10"/>
  <c r="Z363" i="10"/>
  <c r="Y363" i="10"/>
  <c r="X363" i="10"/>
  <c r="W363" i="10"/>
  <c r="V363" i="10"/>
  <c r="U363" i="10"/>
  <c r="T363" i="10"/>
  <c r="S363" i="10"/>
  <c r="R363" i="10"/>
  <c r="Q363" i="10"/>
  <c r="P363" i="10"/>
  <c r="O363" i="10"/>
  <c r="N363" i="10"/>
  <c r="C363" i="10"/>
  <c r="BC362" i="10"/>
  <c r="BB362" i="10"/>
  <c r="BA362" i="10"/>
  <c r="AZ362" i="10"/>
  <c r="AY362" i="10"/>
  <c r="AX362" i="10"/>
  <c r="AW362" i="10"/>
  <c r="AV362" i="10"/>
  <c r="AU362" i="10"/>
  <c r="AT362" i="10"/>
  <c r="AS362" i="10"/>
  <c r="AR362" i="10"/>
  <c r="AQ362" i="10"/>
  <c r="AP362" i="10"/>
  <c r="AO362" i="10"/>
  <c r="AN362" i="10"/>
  <c r="AM362" i="10"/>
  <c r="AL362" i="10"/>
  <c r="AK362" i="10"/>
  <c r="AJ362" i="10"/>
  <c r="AI362" i="10"/>
  <c r="AH362" i="10"/>
  <c r="AG362" i="10"/>
  <c r="AF362" i="10"/>
  <c r="AE362" i="10"/>
  <c r="AD362" i="10"/>
  <c r="AC362" i="10"/>
  <c r="AB362" i="10"/>
  <c r="AA362" i="10"/>
  <c r="Z362" i="10"/>
  <c r="Y362" i="10"/>
  <c r="X362" i="10"/>
  <c r="W362" i="10"/>
  <c r="V362" i="10"/>
  <c r="U362" i="10"/>
  <c r="T362" i="10"/>
  <c r="S362" i="10"/>
  <c r="R362" i="10"/>
  <c r="Q362" i="10"/>
  <c r="P362" i="10"/>
  <c r="O362" i="10"/>
  <c r="N362" i="10"/>
  <c r="C362" i="10"/>
  <c r="BC361" i="10"/>
  <c r="BB361" i="10"/>
  <c r="BA361" i="10"/>
  <c r="AZ361" i="10"/>
  <c r="AY361" i="10"/>
  <c r="AX361" i="10"/>
  <c r="AW361" i="10"/>
  <c r="AV361" i="10"/>
  <c r="AU361" i="10"/>
  <c r="AT361" i="10"/>
  <c r="AS361" i="10"/>
  <c r="AR361" i="10"/>
  <c r="AQ361" i="10"/>
  <c r="AP361" i="10"/>
  <c r="AO361" i="10"/>
  <c r="AN361" i="10"/>
  <c r="AM361" i="10"/>
  <c r="AL361" i="10"/>
  <c r="AK361" i="10"/>
  <c r="AJ361" i="10"/>
  <c r="AI361" i="10"/>
  <c r="AH361" i="10"/>
  <c r="AG361" i="10"/>
  <c r="AF361" i="10"/>
  <c r="AE361" i="10"/>
  <c r="AD361" i="10"/>
  <c r="AC361" i="10"/>
  <c r="AB361" i="10"/>
  <c r="AA361" i="10"/>
  <c r="Z361" i="10"/>
  <c r="Y361" i="10"/>
  <c r="X361" i="10"/>
  <c r="W361" i="10"/>
  <c r="V361" i="10"/>
  <c r="U361" i="10"/>
  <c r="T361" i="10"/>
  <c r="S361" i="10"/>
  <c r="R361" i="10"/>
  <c r="Q361" i="10"/>
  <c r="P361" i="10"/>
  <c r="O361" i="10"/>
  <c r="N361" i="10"/>
  <c r="C361" i="10"/>
  <c r="BC360" i="10"/>
  <c r="BB360" i="10"/>
  <c r="BA360" i="10"/>
  <c r="AZ360" i="10"/>
  <c r="AY360" i="10"/>
  <c r="AX360" i="10"/>
  <c r="AW360" i="10"/>
  <c r="AV360" i="10"/>
  <c r="AU360" i="10"/>
  <c r="AT360" i="10"/>
  <c r="AS360" i="10"/>
  <c r="AR360" i="10"/>
  <c r="AQ360" i="10"/>
  <c r="AP360" i="10"/>
  <c r="AO360" i="10"/>
  <c r="AN360" i="10"/>
  <c r="AM360" i="10"/>
  <c r="AL360" i="10"/>
  <c r="AK360" i="10"/>
  <c r="AJ360" i="10"/>
  <c r="AI360" i="10"/>
  <c r="AH360" i="10"/>
  <c r="AG360" i="10"/>
  <c r="AF360" i="10"/>
  <c r="AE360" i="10"/>
  <c r="AD360" i="10"/>
  <c r="AC360" i="10"/>
  <c r="AB360" i="10"/>
  <c r="AA360" i="10"/>
  <c r="Z360" i="10"/>
  <c r="Y360" i="10"/>
  <c r="X360" i="10"/>
  <c r="W360" i="10"/>
  <c r="V360" i="10"/>
  <c r="U360" i="10"/>
  <c r="T360" i="10"/>
  <c r="S360" i="10"/>
  <c r="R360" i="10"/>
  <c r="Q360" i="10"/>
  <c r="P360" i="10"/>
  <c r="O360" i="10"/>
  <c r="N360" i="10"/>
  <c r="C360" i="10"/>
  <c r="BC359" i="10"/>
  <c r="BB359" i="10"/>
  <c r="BA359" i="10"/>
  <c r="AZ359" i="10"/>
  <c r="AY359" i="10"/>
  <c r="AX359" i="10"/>
  <c r="AW359" i="10"/>
  <c r="AV359" i="10"/>
  <c r="AU359" i="10"/>
  <c r="AT359" i="10"/>
  <c r="AS359" i="10"/>
  <c r="AR359" i="10"/>
  <c r="AQ359" i="10"/>
  <c r="AP359" i="10"/>
  <c r="AO359" i="10"/>
  <c r="AN359" i="10"/>
  <c r="AM359" i="10"/>
  <c r="AL359" i="10"/>
  <c r="AK359" i="10"/>
  <c r="AJ359" i="10"/>
  <c r="AI359" i="10"/>
  <c r="AH359" i="10"/>
  <c r="AG359" i="10"/>
  <c r="AF359" i="10"/>
  <c r="AE359" i="10"/>
  <c r="AD359" i="10"/>
  <c r="AC359" i="10"/>
  <c r="AB359" i="10"/>
  <c r="AA359" i="10"/>
  <c r="Z359" i="10"/>
  <c r="Y359" i="10"/>
  <c r="X359" i="10"/>
  <c r="W359" i="10"/>
  <c r="V359" i="10"/>
  <c r="U359" i="10"/>
  <c r="T359" i="10"/>
  <c r="S359" i="10"/>
  <c r="R359" i="10"/>
  <c r="Q359" i="10"/>
  <c r="P359" i="10"/>
  <c r="O359" i="10"/>
  <c r="N359" i="10"/>
  <c r="C359" i="10"/>
  <c r="BC358" i="10"/>
  <c r="BB358" i="10"/>
  <c r="BA358" i="10"/>
  <c r="AZ358" i="10"/>
  <c r="AY358" i="10"/>
  <c r="AX358" i="10"/>
  <c r="AW358" i="10"/>
  <c r="AV358" i="10"/>
  <c r="AU358" i="10"/>
  <c r="AT358" i="10"/>
  <c r="AS358" i="10"/>
  <c r="AR358" i="10"/>
  <c r="AQ358" i="10"/>
  <c r="AP358" i="10"/>
  <c r="AO358" i="10"/>
  <c r="AN358" i="10"/>
  <c r="AM358" i="10"/>
  <c r="AL358" i="10"/>
  <c r="AK358" i="10"/>
  <c r="AJ358" i="10"/>
  <c r="AI358" i="10"/>
  <c r="AH358" i="10"/>
  <c r="AG358" i="10"/>
  <c r="AF358" i="10"/>
  <c r="AE358" i="10"/>
  <c r="AD358" i="10"/>
  <c r="AC358" i="10"/>
  <c r="AB358" i="10"/>
  <c r="AA358" i="10"/>
  <c r="Z358" i="10"/>
  <c r="Y358" i="10"/>
  <c r="X358" i="10"/>
  <c r="W358" i="10"/>
  <c r="V358" i="10"/>
  <c r="U358" i="10"/>
  <c r="T358" i="10"/>
  <c r="S358" i="10"/>
  <c r="R358" i="10"/>
  <c r="Q358" i="10"/>
  <c r="P358" i="10"/>
  <c r="O358" i="10"/>
  <c r="N358" i="10"/>
  <c r="C358" i="10"/>
  <c r="BC357" i="10"/>
  <c r="BB357" i="10"/>
  <c r="BA357" i="10"/>
  <c r="AZ357" i="10"/>
  <c r="AY357" i="10"/>
  <c r="AX357" i="10"/>
  <c r="AW357" i="10"/>
  <c r="AV357" i="10"/>
  <c r="AU357" i="10"/>
  <c r="AT357" i="10"/>
  <c r="AS357" i="10"/>
  <c r="AR357" i="10"/>
  <c r="AQ357" i="10"/>
  <c r="AP357" i="10"/>
  <c r="AO357" i="10"/>
  <c r="AN357" i="10"/>
  <c r="AM357" i="10"/>
  <c r="AL357" i="10"/>
  <c r="AK357" i="10"/>
  <c r="AJ357" i="10"/>
  <c r="AI357" i="10"/>
  <c r="AH357" i="10"/>
  <c r="AG357" i="10"/>
  <c r="AF357" i="10"/>
  <c r="AE357" i="10"/>
  <c r="AD357" i="10"/>
  <c r="AC357" i="10"/>
  <c r="AB357" i="10"/>
  <c r="AA357" i="10"/>
  <c r="Z357" i="10"/>
  <c r="Y357" i="10"/>
  <c r="X357" i="10"/>
  <c r="W357" i="10"/>
  <c r="V357" i="10"/>
  <c r="U357" i="10"/>
  <c r="T357" i="10"/>
  <c r="S357" i="10"/>
  <c r="R357" i="10"/>
  <c r="Q357" i="10"/>
  <c r="P357" i="10"/>
  <c r="O357" i="10"/>
  <c r="N357" i="10"/>
  <c r="C357" i="10"/>
  <c r="BC356" i="10"/>
  <c r="BB356" i="10"/>
  <c r="BA356" i="10"/>
  <c r="AZ356" i="10"/>
  <c r="AY356" i="10"/>
  <c r="AX356" i="10"/>
  <c r="AW356" i="10"/>
  <c r="AV356" i="10"/>
  <c r="AU356" i="10"/>
  <c r="AT356" i="10"/>
  <c r="AS356" i="10"/>
  <c r="AR356" i="10"/>
  <c r="AQ356" i="10"/>
  <c r="AP356" i="10"/>
  <c r="AO356" i="10"/>
  <c r="AN356" i="10"/>
  <c r="AM356" i="10"/>
  <c r="AL356" i="10"/>
  <c r="AK356" i="10"/>
  <c r="AJ356" i="10"/>
  <c r="AI356" i="10"/>
  <c r="AH356" i="10"/>
  <c r="AG356" i="10"/>
  <c r="AF356" i="10"/>
  <c r="AE356" i="10"/>
  <c r="AD356" i="10"/>
  <c r="AC356" i="10"/>
  <c r="AB356" i="10"/>
  <c r="AA356" i="10"/>
  <c r="Z356" i="10"/>
  <c r="Y356" i="10"/>
  <c r="X356" i="10"/>
  <c r="W356" i="10"/>
  <c r="V356" i="10"/>
  <c r="U356" i="10"/>
  <c r="T356" i="10"/>
  <c r="S356" i="10"/>
  <c r="R356" i="10"/>
  <c r="Q356" i="10"/>
  <c r="P356" i="10"/>
  <c r="O356" i="10"/>
  <c r="N356" i="10"/>
  <c r="C356" i="10"/>
  <c r="BC355" i="10"/>
  <c r="BB355" i="10"/>
  <c r="BA355" i="10"/>
  <c r="AZ355" i="10"/>
  <c r="AY355" i="10"/>
  <c r="AX355" i="10"/>
  <c r="AW355" i="10"/>
  <c r="AV355" i="10"/>
  <c r="AU355" i="10"/>
  <c r="AT355" i="10"/>
  <c r="AS355" i="10"/>
  <c r="AR355" i="10"/>
  <c r="AQ355" i="10"/>
  <c r="AP355" i="10"/>
  <c r="AO355" i="10"/>
  <c r="AN355" i="10"/>
  <c r="AM355" i="10"/>
  <c r="AL355" i="10"/>
  <c r="AK355" i="10"/>
  <c r="AJ355" i="10"/>
  <c r="AI355" i="10"/>
  <c r="AH355" i="10"/>
  <c r="AG355" i="10"/>
  <c r="AF355" i="10"/>
  <c r="AE355" i="10"/>
  <c r="AD355" i="10"/>
  <c r="AC355" i="10"/>
  <c r="AB355" i="10"/>
  <c r="AA355" i="10"/>
  <c r="Z355" i="10"/>
  <c r="Y355" i="10"/>
  <c r="X355" i="10"/>
  <c r="W355" i="10"/>
  <c r="V355" i="10"/>
  <c r="U355" i="10"/>
  <c r="T355" i="10"/>
  <c r="S355" i="10"/>
  <c r="R355" i="10"/>
  <c r="Q355" i="10"/>
  <c r="P355" i="10"/>
  <c r="O355" i="10"/>
  <c r="N355" i="10"/>
  <c r="C355" i="10"/>
  <c r="BC354" i="10"/>
  <c r="BB354" i="10"/>
  <c r="BA354" i="10"/>
  <c r="AZ354" i="10"/>
  <c r="AY354" i="10"/>
  <c r="AX354" i="10"/>
  <c r="AW354" i="10"/>
  <c r="AV354" i="10"/>
  <c r="AU354" i="10"/>
  <c r="AT354" i="10"/>
  <c r="AS354" i="10"/>
  <c r="AR354" i="10"/>
  <c r="AQ354" i="10"/>
  <c r="AP354" i="10"/>
  <c r="AO354" i="10"/>
  <c r="AN354" i="10"/>
  <c r="AM354" i="10"/>
  <c r="AL354" i="10"/>
  <c r="AK354" i="10"/>
  <c r="AJ354" i="10"/>
  <c r="AI354" i="10"/>
  <c r="AH354" i="10"/>
  <c r="AG354" i="10"/>
  <c r="AF354" i="10"/>
  <c r="AE354" i="10"/>
  <c r="AD354" i="10"/>
  <c r="AC354" i="10"/>
  <c r="AB354" i="10"/>
  <c r="AA354" i="10"/>
  <c r="Z354" i="10"/>
  <c r="Y354" i="10"/>
  <c r="X354" i="10"/>
  <c r="W354" i="10"/>
  <c r="V354" i="10"/>
  <c r="U354" i="10"/>
  <c r="T354" i="10"/>
  <c r="S354" i="10"/>
  <c r="R354" i="10"/>
  <c r="Q354" i="10"/>
  <c r="P354" i="10"/>
  <c r="O354" i="10"/>
  <c r="N354" i="10"/>
  <c r="C354" i="10"/>
  <c r="BC353" i="10"/>
  <c r="BB353" i="10"/>
  <c r="BA353" i="10"/>
  <c r="AZ353" i="10"/>
  <c r="AY353" i="10"/>
  <c r="AX353" i="10"/>
  <c r="AW353" i="10"/>
  <c r="AV353" i="10"/>
  <c r="AU353" i="10"/>
  <c r="AT353" i="10"/>
  <c r="AS353" i="10"/>
  <c r="AR353" i="10"/>
  <c r="AQ353" i="10"/>
  <c r="AP353" i="10"/>
  <c r="AO353" i="10"/>
  <c r="AN353" i="10"/>
  <c r="AM353" i="10"/>
  <c r="AL353" i="10"/>
  <c r="AK353" i="10"/>
  <c r="AJ353" i="10"/>
  <c r="AI353" i="10"/>
  <c r="AH353" i="10"/>
  <c r="AG353" i="10"/>
  <c r="AF353" i="10"/>
  <c r="AE353" i="10"/>
  <c r="AD353" i="10"/>
  <c r="AC353" i="10"/>
  <c r="AB353" i="10"/>
  <c r="AA353" i="10"/>
  <c r="Z353" i="10"/>
  <c r="Y353" i="10"/>
  <c r="X353" i="10"/>
  <c r="W353" i="10"/>
  <c r="V353" i="10"/>
  <c r="U353" i="10"/>
  <c r="T353" i="10"/>
  <c r="S353" i="10"/>
  <c r="R353" i="10"/>
  <c r="Q353" i="10"/>
  <c r="P353" i="10"/>
  <c r="O353" i="10"/>
  <c r="N353" i="10"/>
  <c r="C353" i="10"/>
  <c r="BC352" i="10"/>
  <c r="BB352" i="10"/>
  <c r="BA352" i="10"/>
  <c r="AZ352" i="10"/>
  <c r="AY352" i="10"/>
  <c r="AX352" i="10"/>
  <c r="AW352" i="10"/>
  <c r="AV352" i="10"/>
  <c r="AU352" i="10"/>
  <c r="AT352" i="10"/>
  <c r="AS352" i="10"/>
  <c r="AR352" i="10"/>
  <c r="AQ352" i="10"/>
  <c r="AP352" i="10"/>
  <c r="AO352" i="10"/>
  <c r="AN352" i="10"/>
  <c r="AM352" i="10"/>
  <c r="AL352" i="10"/>
  <c r="AK352" i="10"/>
  <c r="AJ352" i="10"/>
  <c r="AI352" i="10"/>
  <c r="AH352" i="10"/>
  <c r="AG352" i="10"/>
  <c r="AF352" i="10"/>
  <c r="AE352" i="10"/>
  <c r="AD352" i="10"/>
  <c r="AC352" i="10"/>
  <c r="AB352" i="10"/>
  <c r="AA352" i="10"/>
  <c r="Z352" i="10"/>
  <c r="Y352" i="10"/>
  <c r="X352" i="10"/>
  <c r="W352" i="10"/>
  <c r="V352" i="10"/>
  <c r="U352" i="10"/>
  <c r="T352" i="10"/>
  <c r="S352" i="10"/>
  <c r="R352" i="10"/>
  <c r="Q352" i="10"/>
  <c r="P352" i="10"/>
  <c r="O352" i="10"/>
  <c r="N352" i="10"/>
  <c r="C352" i="10"/>
  <c r="BC351" i="10"/>
  <c r="BB351" i="10"/>
  <c r="BA351" i="10"/>
  <c r="AZ351" i="10"/>
  <c r="AY351" i="10"/>
  <c r="AX351" i="10"/>
  <c r="AW351" i="10"/>
  <c r="AV351" i="10"/>
  <c r="AU351" i="10"/>
  <c r="AT351" i="10"/>
  <c r="AS351" i="10"/>
  <c r="AR351" i="10"/>
  <c r="AQ351" i="10"/>
  <c r="AP351" i="10"/>
  <c r="AO351" i="10"/>
  <c r="AN351" i="10"/>
  <c r="AM351" i="10"/>
  <c r="AL351" i="10"/>
  <c r="AK351" i="10"/>
  <c r="AJ351" i="10"/>
  <c r="AI351" i="10"/>
  <c r="AH351" i="10"/>
  <c r="AG351" i="10"/>
  <c r="AF351" i="10"/>
  <c r="AE351" i="10"/>
  <c r="AD351" i="10"/>
  <c r="AC351" i="10"/>
  <c r="AB351" i="10"/>
  <c r="AA351" i="10"/>
  <c r="Z351" i="10"/>
  <c r="Y351" i="10"/>
  <c r="X351" i="10"/>
  <c r="W351" i="10"/>
  <c r="V351" i="10"/>
  <c r="U351" i="10"/>
  <c r="T351" i="10"/>
  <c r="S351" i="10"/>
  <c r="R351" i="10"/>
  <c r="Q351" i="10"/>
  <c r="P351" i="10"/>
  <c r="O351" i="10"/>
  <c r="N351" i="10"/>
  <c r="C351" i="10"/>
  <c r="BC350" i="10"/>
  <c r="BB350" i="10"/>
  <c r="BA350" i="10"/>
  <c r="AZ350" i="10"/>
  <c r="AY350" i="10"/>
  <c r="AX350" i="10"/>
  <c r="AW350" i="10"/>
  <c r="AV350" i="10"/>
  <c r="AU350" i="10"/>
  <c r="AT350" i="10"/>
  <c r="AS350" i="10"/>
  <c r="AR350" i="10"/>
  <c r="AQ350" i="10"/>
  <c r="AP350" i="10"/>
  <c r="AO350" i="10"/>
  <c r="AN350" i="10"/>
  <c r="AM350" i="10"/>
  <c r="AL350" i="10"/>
  <c r="AK350" i="10"/>
  <c r="AJ350" i="10"/>
  <c r="AI350" i="10"/>
  <c r="AH350" i="10"/>
  <c r="AG350" i="10"/>
  <c r="AF350" i="10"/>
  <c r="AE350" i="10"/>
  <c r="AD350" i="10"/>
  <c r="AC350" i="10"/>
  <c r="AB350" i="10"/>
  <c r="AA350" i="10"/>
  <c r="Z350" i="10"/>
  <c r="Y350" i="10"/>
  <c r="X350" i="10"/>
  <c r="W350" i="10"/>
  <c r="V350" i="10"/>
  <c r="U350" i="10"/>
  <c r="T350" i="10"/>
  <c r="S350" i="10"/>
  <c r="R350" i="10"/>
  <c r="Q350" i="10"/>
  <c r="P350" i="10"/>
  <c r="O350" i="10"/>
  <c r="N350" i="10"/>
  <c r="C350" i="10"/>
  <c r="BC349" i="10"/>
  <c r="BB349" i="10"/>
  <c r="BA349" i="10"/>
  <c r="AZ349" i="10"/>
  <c r="AY349" i="10"/>
  <c r="AX349" i="10"/>
  <c r="AW349" i="10"/>
  <c r="AV349" i="10"/>
  <c r="AU349" i="10"/>
  <c r="AT349" i="10"/>
  <c r="AS349" i="10"/>
  <c r="AR349" i="10"/>
  <c r="AQ349" i="10"/>
  <c r="AP349" i="10"/>
  <c r="AO349" i="10"/>
  <c r="AN349" i="10"/>
  <c r="AM349" i="10"/>
  <c r="AL349" i="10"/>
  <c r="AK349" i="10"/>
  <c r="AJ349" i="10"/>
  <c r="AI349" i="10"/>
  <c r="AH349" i="10"/>
  <c r="AG349" i="10"/>
  <c r="AF349" i="10"/>
  <c r="AE349" i="10"/>
  <c r="AD349" i="10"/>
  <c r="AC349" i="10"/>
  <c r="AB349" i="10"/>
  <c r="AA349" i="10"/>
  <c r="Z349" i="10"/>
  <c r="Y349" i="10"/>
  <c r="X349" i="10"/>
  <c r="W349" i="10"/>
  <c r="V349" i="10"/>
  <c r="U349" i="10"/>
  <c r="T349" i="10"/>
  <c r="S349" i="10"/>
  <c r="R349" i="10"/>
  <c r="Q349" i="10"/>
  <c r="P349" i="10"/>
  <c r="O349" i="10"/>
  <c r="N349" i="10"/>
  <c r="C349" i="10"/>
  <c r="BC348" i="10"/>
  <c r="BB348" i="10"/>
  <c r="BA348" i="10"/>
  <c r="AZ348" i="10"/>
  <c r="AY348" i="10"/>
  <c r="AX348" i="10"/>
  <c r="AW348" i="10"/>
  <c r="AV348" i="10"/>
  <c r="AU348" i="10"/>
  <c r="AT348" i="10"/>
  <c r="AS348" i="10"/>
  <c r="AR348" i="10"/>
  <c r="AQ348" i="10"/>
  <c r="AP348" i="10"/>
  <c r="AO348" i="10"/>
  <c r="AN348" i="10"/>
  <c r="AM348" i="10"/>
  <c r="AL348" i="10"/>
  <c r="AK348" i="10"/>
  <c r="AJ348" i="10"/>
  <c r="AI348" i="10"/>
  <c r="AH348" i="10"/>
  <c r="AG348" i="10"/>
  <c r="AF348" i="10"/>
  <c r="AE348" i="10"/>
  <c r="AD348" i="10"/>
  <c r="AC348" i="10"/>
  <c r="AB348" i="10"/>
  <c r="AA348" i="10"/>
  <c r="Z348" i="10"/>
  <c r="Y348" i="10"/>
  <c r="X348" i="10"/>
  <c r="W348" i="10"/>
  <c r="V348" i="10"/>
  <c r="U348" i="10"/>
  <c r="T348" i="10"/>
  <c r="S348" i="10"/>
  <c r="R348" i="10"/>
  <c r="Q348" i="10"/>
  <c r="P348" i="10"/>
  <c r="O348" i="10"/>
  <c r="N348" i="10"/>
  <c r="C348" i="10"/>
  <c r="BC347" i="10"/>
  <c r="BB347" i="10"/>
  <c r="BA347" i="10"/>
  <c r="AZ347" i="10"/>
  <c r="AY347" i="10"/>
  <c r="AX347" i="10"/>
  <c r="AW347" i="10"/>
  <c r="AV347" i="10"/>
  <c r="AU347" i="10"/>
  <c r="AT347" i="10"/>
  <c r="AS347" i="10"/>
  <c r="AR347" i="10"/>
  <c r="AQ347" i="10"/>
  <c r="AP347" i="10"/>
  <c r="AO347" i="10"/>
  <c r="AN347" i="10"/>
  <c r="AM347" i="10"/>
  <c r="AL347" i="10"/>
  <c r="AK347" i="10"/>
  <c r="AJ347" i="10"/>
  <c r="AI347" i="10"/>
  <c r="AH347" i="10"/>
  <c r="AG347" i="10"/>
  <c r="AF347" i="10"/>
  <c r="AE347" i="10"/>
  <c r="AD347" i="10"/>
  <c r="AC347" i="10"/>
  <c r="AB347" i="10"/>
  <c r="AA347" i="10"/>
  <c r="Z347" i="10"/>
  <c r="Y347" i="10"/>
  <c r="X347" i="10"/>
  <c r="W347" i="10"/>
  <c r="V347" i="10"/>
  <c r="U347" i="10"/>
  <c r="T347" i="10"/>
  <c r="S347" i="10"/>
  <c r="R347" i="10"/>
  <c r="Q347" i="10"/>
  <c r="P347" i="10"/>
  <c r="O347" i="10"/>
  <c r="N347" i="10"/>
  <c r="C347" i="10"/>
  <c r="BC346" i="10"/>
  <c r="BB346" i="10"/>
  <c r="BA346" i="10"/>
  <c r="AZ346" i="10"/>
  <c r="AY346" i="10"/>
  <c r="AX346" i="10"/>
  <c r="AW346" i="10"/>
  <c r="AV346" i="10"/>
  <c r="AU346" i="10"/>
  <c r="AT346" i="10"/>
  <c r="AS346" i="10"/>
  <c r="AR346" i="10"/>
  <c r="AQ346" i="10"/>
  <c r="AP346" i="10"/>
  <c r="AO346" i="10"/>
  <c r="AN346" i="10"/>
  <c r="AM346" i="10"/>
  <c r="AL346" i="10"/>
  <c r="AK346" i="10"/>
  <c r="AJ346" i="10"/>
  <c r="AI346" i="10"/>
  <c r="AH346" i="10"/>
  <c r="AG346" i="10"/>
  <c r="AF346" i="10"/>
  <c r="AE346" i="10"/>
  <c r="AD346" i="10"/>
  <c r="AC346" i="10"/>
  <c r="AB346" i="10"/>
  <c r="AA346" i="10"/>
  <c r="Z346" i="10"/>
  <c r="Y346" i="10"/>
  <c r="X346" i="10"/>
  <c r="W346" i="10"/>
  <c r="V346" i="10"/>
  <c r="U346" i="10"/>
  <c r="T346" i="10"/>
  <c r="S346" i="10"/>
  <c r="R346" i="10"/>
  <c r="Q346" i="10"/>
  <c r="P346" i="10"/>
  <c r="O346" i="10"/>
  <c r="N346" i="10"/>
  <c r="C346" i="10"/>
  <c r="BC345" i="10"/>
  <c r="BB345" i="10"/>
  <c r="BA345" i="10"/>
  <c r="AZ345" i="10"/>
  <c r="AY345" i="10"/>
  <c r="AX345" i="10"/>
  <c r="AW345" i="10"/>
  <c r="AV345" i="10"/>
  <c r="AU345" i="10"/>
  <c r="AT345" i="10"/>
  <c r="AS345" i="10"/>
  <c r="AR345" i="10"/>
  <c r="AQ345" i="10"/>
  <c r="AP345" i="10"/>
  <c r="AO345" i="10"/>
  <c r="AN345" i="10"/>
  <c r="AM345" i="10"/>
  <c r="AL345" i="10"/>
  <c r="AK345" i="10"/>
  <c r="AJ345" i="10"/>
  <c r="AI345" i="10"/>
  <c r="AH345" i="10"/>
  <c r="AG345" i="10"/>
  <c r="AF345" i="10"/>
  <c r="AE345" i="10"/>
  <c r="AD345" i="10"/>
  <c r="AC345" i="10"/>
  <c r="AB345" i="10"/>
  <c r="AA345" i="10"/>
  <c r="Z345" i="10"/>
  <c r="Y345" i="10"/>
  <c r="X345" i="10"/>
  <c r="W345" i="10"/>
  <c r="V345" i="10"/>
  <c r="U345" i="10"/>
  <c r="T345" i="10"/>
  <c r="S345" i="10"/>
  <c r="R345" i="10"/>
  <c r="Q345" i="10"/>
  <c r="P345" i="10"/>
  <c r="O345" i="10"/>
  <c r="N345" i="10"/>
  <c r="C345" i="10"/>
  <c r="BC344" i="10"/>
  <c r="BB344" i="10"/>
  <c r="BA344" i="10"/>
  <c r="AZ344" i="10"/>
  <c r="AY344" i="10"/>
  <c r="AX344" i="10"/>
  <c r="AW344" i="10"/>
  <c r="AV344" i="10"/>
  <c r="AU344" i="10"/>
  <c r="AT344" i="10"/>
  <c r="AS344" i="10"/>
  <c r="AR344" i="10"/>
  <c r="AQ344" i="10"/>
  <c r="AP344" i="10"/>
  <c r="AO344" i="10"/>
  <c r="AN344" i="10"/>
  <c r="AM344" i="10"/>
  <c r="AL344" i="10"/>
  <c r="AK344" i="10"/>
  <c r="AJ344" i="10"/>
  <c r="AI344" i="10"/>
  <c r="AH344" i="10"/>
  <c r="AG344" i="10"/>
  <c r="AF344" i="10"/>
  <c r="AE344" i="10"/>
  <c r="AD344" i="10"/>
  <c r="AC344" i="10"/>
  <c r="AB344" i="10"/>
  <c r="AA344" i="10"/>
  <c r="Z344" i="10"/>
  <c r="Y344" i="10"/>
  <c r="X344" i="10"/>
  <c r="W344" i="10"/>
  <c r="V344" i="10"/>
  <c r="U344" i="10"/>
  <c r="T344" i="10"/>
  <c r="S344" i="10"/>
  <c r="R344" i="10"/>
  <c r="Q344" i="10"/>
  <c r="P344" i="10"/>
  <c r="O344" i="10"/>
  <c r="N344" i="10"/>
  <c r="C344" i="10"/>
  <c r="BC343" i="10"/>
  <c r="BB343" i="10"/>
  <c r="BA343" i="10"/>
  <c r="AZ343" i="10"/>
  <c r="AY343" i="10"/>
  <c r="AX343" i="10"/>
  <c r="AW343" i="10"/>
  <c r="AV343" i="10"/>
  <c r="AU343" i="10"/>
  <c r="AT343" i="10"/>
  <c r="AS343" i="10"/>
  <c r="AR343" i="10"/>
  <c r="AQ343" i="10"/>
  <c r="AP343" i="10"/>
  <c r="AO343" i="10"/>
  <c r="AN343" i="10"/>
  <c r="AM343" i="10"/>
  <c r="AL343" i="10"/>
  <c r="AK343" i="10"/>
  <c r="AJ343" i="10"/>
  <c r="AI343" i="10"/>
  <c r="AH343" i="10"/>
  <c r="AG343" i="10"/>
  <c r="AF343" i="10"/>
  <c r="AE343" i="10"/>
  <c r="AD343" i="10"/>
  <c r="AC343" i="10"/>
  <c r="AB343" i="10"/>
  <c r="AA343" i="10"/>
  <c r="Z343" i="10"/>
  <c r="Y343" i="10"/>
  <c r="X343" i="10"/>
  <c r="W343" i="10"/>
  <c r="V343" i="10"/>
  <c r="U343" i="10"/>
  <c r="T343" i="10"/>
  <c r="S343" i="10"/>
  <c r="R343" i="10"/>
  <c r="Q343" i="10"/>
  <c r="P343" i="10"/>
  <c r="O343" i="10"/>
  <c r="N343" i="10"/>
  <c r="C343" i="10"/>
  <c r="BC342" i="10"/>
  <c r="BB342" i="10"/>
  <c r="BA342" i="10"/>
  <c r="AZ342" i="10"/>
  <c r="AY342" i="10"/>
  <c r="AX342" i="10"/>
  <c r="AW342" i="10"/>
  <c r="AV342" i="10"/>
  <c r="AU342" i="10"/>
  <c r="AT342" i="10"/>
  <c r="AS342" i="10"/>
  <c r="AR342" i="10"/>
  <c r="AQ342" i="10"/>
  <c r="AP342" i="10"/>
  <c r="AO342" i="10"/>
  <c r="AN342" i="10"/>
  <c r="AM342" i="10"/>
  <c r="AL342" i="10"/>
  <c r="AK342" i="10"/>
  <c r="AJ342" i="10"/>
  <c r="AI342" i="10"/>
  <c r="AH342" i="10"/>
  <c r="AG342" i="10"/>
  <c r="AF342" i="10"/>
  <c r="AE342" i="10"/>
  <c r="AD342" i="10"/>
  <c r="AC342" i="10"/>
  <c r="AB342" i="10"/>
  <c r="AA342" i="10"/>
  <c r="Z342" i="10"/>
  <c r="Y342" i="10"/>
  <c r="X342" i="10"/>
  <c r="W342" i="10"/>
  <c r="V342" i="10"/>
  <c r="U342" i="10"/>
  <c r="T342" i="10"/>
  <c r="S342" i="10"/>
  <c r="R342" i="10"/>
  <c r="Q342" i="10"/>
  <c r="P342" i="10"/>
  <c r="O342" i="10"/>
  <c r="N342" i="10"/>
  <c r="C342" i="10"/>
  <c r="BC341" i="10"/>
  <c r="BB341" i="10"/>
  <c r="BA341" i="10"/>
  <c r="AZ341" i="10"/>
  <c r="AY341" i="10"/>
  <c r="AX341" i="10"/>
  <c r="AW341" i="10"/>
  <c r="AV341" i="10"/>
  <c r="AU341" i="10"/>
  <c r="AT341" i="10"/>
  <c r="AS341" i="10"/>
  <c r="AR341" i="10"/>
  <c r="AQ341" i="10"/>
  <c r="AP341" i="10"/>
  <c r="AO341" i="10"/>
  <c r="AN341" i="10"/>
  <c r="AM341" i="10"/>
  <c r="AL341" i="10"/>
  <c r="AK341" i="10"/>
  <c r="AJ341" i="10"/>
  <c r="AI341" i="10"/>
  <c r="AH341" i="10"/>
  <c r="AG341" i="10"/>
  <c r="AF341" i="10"/>
  <c r="AE341" i="10"/>
  <c r="AD341" i="10"/>
  <c r="AC341" i="10"/>
  <c r="AB341" i="10"/>
  <c r="AA341" i="10"/>
  <c r="Z341" i="10"/>
  <c r="Y341" i="10"/>
  <c r="X341" i="10"/>
  <c r="W341" i="10"/>
  <c r="V341" i="10"/>
  <c r="U341" i="10"/>
  <c r="T341" i="10"/>
  <c r="S341" i="10"/>
  <c r="R341" i="10"/>
  <c r="Q341" i="10"/>
  <c r="P341" i="10"/>
  <c r="O341" i="10"/>
  <c r="N341" i="10"/>
  <c r="C341" i="10"/>
  <c r="BC340" i="10"/>
  <c r="BB340" i="10"/>
  <c r="BA340" i="10"/>
  <c r="AZ340" i="10"/>
  <c r="AY340" i="10"/>
  <c r="AX340" i="10"/>
  <c r="AW340" i="10"/>
  <c r="AV340" i="10"/>
  <c r="AU340" i="10"/>
  <c r="AT340" i="10"/>
  <c r="AS340" i="10"/>
  <c r="AR340" i="10"/>
  <c r="AQ340" i="10"/>
  <c r="AP340" i="10"/>
  <c r="AO340" i="10"/>
  <c r="AN340" i="10"/>
  <c r="AM340" i="10"/>
  <c r="AL340" i="10"/>
  <c r="AK340" i="10"/>
  <c r="AJ340" i="10"/>
  <c r="AI340" i="10"/>
  <c r="AH340" i="10"/>
  <c r="AG340" i="10"/>
  <c r="AF340" i="10"/>
  <c r="AE340" i="10"/>
  <c r="AD340" i="10"/>
  <c r="AC340" i="10"/>
  <c r="AB340" i="10"/>
  <c r="AA340" i="10"/>
  <c r="Z340" i="10"/>
  <c r="Y340" i="10"/>
  <c r="X340" i="10"/>
  <c r="W340" i="10"/>
  <c r="V340" i="10"/>
  <c r="U340" i="10"/>
  <c r="T340" i="10"/>
  <c r="S340" i="10"/>
  <c r="R340" i="10"/>
  <c r="Q340" i="10"/>
  <c r="P340" i="10"/>
  <c r="O340" i="10"/>
  <c r="N340" i="10"/>
  <c r="C340" i="10"/>
  <c r="BC339" i="10"/>
  <c r="BB339" i="10"/>
  <c r="BA339" i="10"/>
  <c r="AZ339" i="10"/>
  <c r="AY339" i="10"/>
  <c r="AX339" i="10"/>
  <c r="AW339" i="10"/>
  <c r="AV339" i="10"/>
  <c r="AU339" i="10"/>
  <c r="AT339" i="10"/>
  <c r="AS339" i="10"/>
  <c r="AR339" i="10"/>
  <c r="AQ339" i="10"/>
  <c r="AP339" i="10"/>
  <c r="AO339" i="10"/>
  <c r="AN339" i="10"/>
  <c r="AM339" i="10"/>
  <c r="AL339" i="10"/>
  <c r="AK339" i="10"/>
  <c r="AJ339" i="10"/>
  <c r="AI339" i="10"/>
  <c r="AH339" i="10"/>
  <c r="AG339" i="10"/>
  <c r="AF339" i="10"/>
  <c r="AE339" i="10"/>
  <c r="AD339" i="10"/>
  <c r="AC339" i="10"/>
  <c r="AB339" i="10"/>
  <c r="AA339" i="10"/>
  <c r="Z339" i="10"/>
  <c r="Y339" i="10"/>
  <c r="X339" i="10"/>
  <c r="W339" i="10"/>
  <c r="V339" i="10"/>
  <c r="U339" i="10"/>
  <c r="T339" i="10"/>
  <c r="S339" i="10"/>
  <c r="R339" i="10"/>
  <c r="Q339" i="10"/>
  <c r="P339" i="10"/>
  <c r="O339" i="10"/>
  <c r="N339" i="10"/>
  <c r="C339" i="10"/>
  <c r="BC338" i="10"/>
  <c r="BB338" i="10"/>
  <c r="BA338" i="10"/>
  <c r="AZ338" i="10"/>
  <c r="AY338" i="10"/>
  <c r="AX338" i="10"/>
  <c r="AW338" i="10"/>
  <c r="AV338" i="10"/>
  <c r="AU338" i="10"/>
  <c r="AT338" i="10"/>
  <c r="AS338" i="10"/>
  <c r="AR338" i="10"/>
  <c r="AQ338" i="10"/>
  <c r="AP338" i="10"/>
  <c r="AO338" i="10"/>
  <c r="AN338" i="10"/>
  <c r="AM338" i="10"/>
  <c r="AL338" i="10"/>
  <c r="AK338" i="10"/>
  <c r="AJ338" i="10"/>
  <c r="AI338" i="10"/>
  <c r="AH338" i="10"/>
  <c r="AG338" i="10"/>
  <c r="AF338" i="10"/>
  <c r="AE338" i="10"/>
  <c r="AD338" i="10"/>
  <c r="AC338" i="10"/>
  <c r="AB338" i="10"/>
  <c r="AA338" i="10"/>
  <c r="Z338" i="10"/>
  <c r="Y338" i="10"/>
  <c r="X338" i="10"/>
  <c r="W338" i="10"/>
  <c r="V338" i="10"/>
  <c r="U338" i="10"/>
  <c r="T338" i="10"/>
  <c r="S338" i="10"/>
  <c r="R338" i="10"/>
  <c r="Q338" i="10"/>
  <c r="P338" i="10"/>
  <c r="O338" i="10"/>
  <c r="N338" i="10"/>
  <c r="C338" i="10"/>
  <c r="BC337" i="10"/>
  <c r="BB337" i="10"/>
  <c r="BA337" i="10"/>
  <c r="AZ337" i="10"/>
  <c r="AY337" i="10"/>
  <c r="AX337" i="10"/>
  <c r="AW337" i="10"/>
  <c r="AV337" i="10"/>
  <c r="AU337" i="10"/>
  <c r="AT337" i="10"/>
  <c r="AS337" i="10"/>
  <c r="AR337" i="10"/>
  <c r="AQ337" i="10"/>
  <c r="AP337" i="10"/>
  <c r="AO337" i="10"/>
  <c r="AN337" i="10"/>
  <c r="AM337" i="10"/>
  <c r="AL337" i="10"/>
  <c r="AK337" i="10"/>
  <c r="AJ337" i="10"/>
  <c r="AI337" i="10"/>
  <c r="AH337" i="10"/>
  <c r="AG337" i="10"/>
  <c r="AF337" i="10"/>
  <c r="AE337" i="10"/>
  <c r="AD337" i="10"/>
  <c r="AC337" i="10"/>
  <c r="AB337" i="10"/>
  <c r="AA337" i="10"/>
  <c r="Z337" i="10"/>
  <c r="Y337" i="10"/>
  <c r="X337" i="10"/>
  <c r="W337" i="10"/>
  <c r="V337" i="10"/>
  <c r="U337" i="10"/>
  <c r="T337" i="10"/>
  <c r="S337" i="10"/>
  <c r="R337" i="10"/>
  <c r="Q337" i="10"/>
  <c r="P337" i="10"/>
  <c r="O337" i="10"/>
  <c r="N337" i="10"/>
  <c r="C337" i="10"/>
  <c r="BC336" i="10"/>
  <c r="BB336" i="10"/>
  <c r="BA336" i="10"/>
  <c r="AZ336" i="10"/>
  <c r="AY336" i="10"/>
  <c r="AX336" i="10"/>
  <c r="AW336" i="10"/>
  <c r="AV336" i="10"/>
  <c r="AU336" i="10"/>
  <c r="AT336" i="10"/>
  <c r="AS336" i="10"/>
  <c r="AR336" i="10"/>
  <c r="AQ336" i="10"/>
  <c r="AP336" i="10"/>
  <c r="AO336" i="10"/>
  <c r="AN336" i="10"/>
  <c r="AM336" i="10"/>
  <c r="AL336" i="10"/>
  <c r="AK336" i="10"/>
  <c r="AJ336" i="10"/>
  <c r="AI336" i="10"/>
  <c r="AH336" i="10"/>
  <c r="AG336" i="10"/>
  <c r="AF336" i="10"/>
  <c r="AE336" i="10"/>
  <c r="AD336" i="10"/>
  <c r="AC336" i="10"/>
  <c r="AB336" i="10"/>
  <c r="AA336" i="10"/>
  <c r="Z336" i="10"/>
  <c r="Y336" i="10"/>
  <c r="X336" i="10"/>
  <c r="W336" i="10"/>
  <c r="V336" i="10"/>
  <c r="U336" i="10"/>
  <c r="T336" i="10"/>
  <c r="S336" i="10"/>
  <c r="R336" i="10"/>
  <c r="Q336" i="10"/>
  <c r="P336" i="10"/>
  <c r="O336" i="10"/>
  <c r="N336" i="10"/>
  <c r="C336" i="10"/>
  <c r="BC335" i="10"/>
  <c r="BB335" i="10"/>
  <c r="BA335" i="10"/>
  <c r="AZ335" i="10"/>
  <c r="AY335" i="10"/>
  <c r="AX335" i="10"/>
  <c r="AW335" i="10"/>
  <c r="AV335" i="10"/>
  <c r="AU335" i="10"/>
  <c r="AT335" i="10"/>
  <c r="AS335" i="10"/>
  <c r="AR335" i="10"/>
  <c r="AQ335" i="10"/>
  <c r="AP335" i="10"/>
  <c r="AO335" i="10"/>
  <c r="AN335" i="10"/>
  <c r="AM335" i="10"/>
  <c r="AL335" i="10"/>
  <c r="AK335" i="10"/>
  <c r="AJ335" i="10"/>
  <c r="AI335" i="10"/>
  <c r="AH335" i="10"/>
  <c r="AG335" i="10"/>
  <c r="AF335" i="10"/>
  <c r="AE335" i="10"/>
  <c r="AD335" i="10"/>
  <c r="AC335" i="10"/>
  <c r="AB335" i="10"/>
  <c r="AA335" i="10"/>
  <c r="Z335" i="10"/>
  <c r="Y335" i="10"/>
  <c r="X335" i="10"/>
  <c r="W335" i="10"/>
  <c r="V335" i="10"/>
  <c r="U335" i="10"/>
  <c r="T335" i="10"/>
  <c r="S335" i="10"/>
  <c r="R335" i="10"/>
  <c r="Q335" i="10"/>
  <c r="P335" i="10"/>
  <c r="O335" i="10"/>
  <c r="N335" i="10"/>
  <c r="C335" i="10"/>
  <c r="BC334" i="10"/>
  <c r="BB334" i="10"/>
  <c r="BA334" i="10"/>
  <c r="AZ334" i="10"/>
  <c r="AY334" i="10"/>
  <c r="AX334" i="10"/>
  <c r="AW334" i="10"/>
  <c r="AV334" i="10"/>
  <c r="AU334" i="10"/>
  <c r="AT334" i="10"/>
  <c r="AS334" i="10"/>
  <c r="AR334" i="10"/>
  <c r="AQ334" i="10"/>
  <c r="AP334" i="10"/>
  <c r="AO334" i="10"/>
  <c r="AN334" i="10"/>
  <c r="AM334" i="10"/>
  <c r="AL334" i="10"/>
  <c r="AK334" i="10"/>
  <c r="AJ334" i="10"/>
  <c r="AI334" i="10"/>
  <c r="AH334" i="10"/>
  <c r="AG334" i="10"/>
  <c r="AF334" i="10"/>
  <c r="AE334" i="10"/>
  <c r="AD334" i="10"/>
  <c r="AC334" i="10"/>
  <c r="AB334" i="10"/>
  <c r="AA334" i="10"/>
  <c r="Z334" i="10"/>
  <c r="Y334" i="10"/>
  <c r="X334" i="10"/>
  <c r="W334" i="10"/>
  <c r="V334" i="10"/>
  <c r="U334" i="10"/>
  <c r="T334" i="10"/>
  <c r="S334" i="10"/>
  <c r="R334" i="10"/>
  <c r="Q334" i="10"/>
  <c r="P334" i="10"/>
  <c r="O334" i="10"/>
  <c r="N334" i="10"/>
  <c r="C334" i="10"/>
  <c r="BC333" i="10"/>
  <c r="BB333" i="10"/>
  <c r="BA333" i="10"/>
  <c r="AZ333" i="10"/>
  <c r="AY333" i="10"/>
  <c r="AX333" i="10"/>
  <c r="AW333" i="10"/>
  <c r="AV333" i="10"/>
  <c r="AU333" i="10"/>
  <c r="AT333" i="10"/>
  <c r="AS333" i="10"/>
  <c r="AR333" i="10"/>
  <c r="AQ333" i="10"/>
  <c r="AP333" i="10"/>
  <c r="AO333" i="10"/>
  <c r="AN333" i="10"/>
  <c r="AM333" i="10"/>
  <c r="AL333" i="10"/>
  <c r="AK333" i="10"/>
  <c r="AJ333" i="10"/>
  <c r="AI333" i="10"/>
  <c r="AH333" i="10"/>
  <c r="AG333" i="10"/>
  <c r="AF333" i="10"/>
  <c r="AE333" i="10"/>
  <c r="AD333" i="10"/>
  <c r="AC333" i="10"/>
  <c r="AB333" i="10"/>
  <c r="AA333" i="10"/>
  <c r="Z333" i="10"/>
  <c r="Y333" i="10"/>
  <c r="X333" i="10"/>
  <c r="W333" i="10"/>
  <c r="V333" i="10"/>
  <c r="U333" i="10"/>
  <c r="T333" i="10"/>
  <c r="S333" i="10"/>
  <c r="R333" i="10"/>
  <c r="Q333" i="10"/>
  <c r="P333" i="10"/>
  <c r="O333" i="10"/>
  <c r="N333" i="10"/>
  <c r="C333" i="10"/>
  <c r="BC332" i="10"/>
  <c r="BB332" i="10"/>
  <c r="BA332" i="10"/>
  <c r="AZ332" i="10"/>
  <c r="AY332" i="10"/>
  <c r="AX332" i="10"/>
  <c r="AW332" i="10"/>
  <c r="AV332" i="10"/>
  <c r="AU332" i="10"/>
  <c r="AT332" i="10"/>
  <c r="AS332" i="10"/>
  <c r="AR332" i="10"/>
  <c r="AQ332" i="10"/>
  <c r="AP332" i="10"/>
  <c r="AO332" i="10"/>
  <c r="AN332" i="10"/>
  <c r="AM332" i="10"/>
  <c r="AL332" i="10"/>
  <c r="AK332" i="10"/>
  <c r="AJ332" i="10"/>
  <c r="AI332" i="10"/>
  <c r="AH332" i="10"/>
  <c r="AG332" i="10"/>
  <c r="AF332" i="10"/>
  <c r="AE332" i="10"/>
  <c r="AD332" i="10"/>
  <c r="AC332" i="10"/>
  <c r="AB332" i="10"/>
  <c r="AA332" i="10"/>
  <c r="Z332" i="10"/>
  <c r="Y332" i="10"/>
  <c r="X332" i="10"/>
  <c r="W332" i="10"/>
  <c r="V332" i="10"/>
  <c r="U332" i="10"/>
  <c r="T332" i="10"/>
  <c r="S332" i="10"/>
  <c r="R332" i="10"/>
  <c r="Q332" i="10"/>
  <c r="P332" i="10"/>
  <c r="O332" i="10"/>
  <c r="N332" i="10"/>
  <c r="C332" i="10"/>
  <c r="BC331" i="10"/>
  <c r="BB331" i="10"/>
  <c r="BA331" i="10"/>
  <c r="AZ331" i="10"/>
  <c r="AY331" i="10"/>
  <c r="AX331" i="10"/>
  <c r="AW331" i="10"/>
  <c r="AV331" i="10"/>
  <c r="AU331" i="10"/>
  <c r="AT331" i="10"/>
  <c r="AS331" i="10"/>
  <c r="AR331" i="10"/>
  <c r="AQ331" i="10"/>
  <c r="AP331" i="10"/>
  <c r="AO331" i="10"/>
  <c r="AN331" i="10"/>
  <c r="AM331" i="10"/>
  <c r="AL331" i="10"/>
  <c r="AK331" i="10"/>
  <c r="AJ331" i="10"/>
  <c r="AI331" i="10"/>
  <c r="AH331" i="10"/>
  <c r="AG331" i="10"/>
  <c r="AF331" i="10"/>
  <c r="AE331" i="10"/>
  <c r="AD331" i="10"/>
  <c r="AC331" i="10"/>
  <c r="AB331" i="10"/>
  <c r="AA331" i="10"/>
  <c r="Z331" i="10"/>
  <c r="Y331" i="10"/>
  <c r="X331" i="10"/>
  <c r="W331" i="10"/>
  <c r="V331" i="10"/>
  <c r="U331" i="10"/>
  <c r="T331" i="10"/>
  <c r="S331" i="10"/>
  <c r="R331" i="10"/>
  <c r="Q331" i="10"/>
  <c r="P331" i="10"/>
  <c r="O331" i="10"/>
  <c r="N331" i="10"/>
  <c r="C331" i="10"/>
  <c r="BC330" i="10"/>
  <c r="BB330" i="10"/>
  <c r="BA330" i="10"/>
  <c r="AZ330" i="10"/>
  <c r="AY330" i="10"/>
  <c r="AX330" i="10"/>
  <c r="AW330" i="10"/>
  <c r="AV330" i="10"/>
  <c r="AU330" i="10"/>
  <c r="AT330" i="10"/>
  <c r="AS330" i="10"/>
  <c r="AR330" i="10"/>
  <c r="AQ330" i="10"/>
  <c r="AP330" i="10"/>
  <c r="AO330" i="10"/>
  <c r="AN330" i="10"/>
  <c r="AM330" i="10"/>
  <c r="AL330" i="10"/>
  <c r="AK330" i="10"/>
  <c r="AJ330" i="10"/>
  <c r="AI330" i="10"/>
  <c r="AH330" i="10"/>
  <c r="AG330" i="10"/>
  <c r="AF330" i="10"/>
  <c r="AE330" i="10"/>
  <c r="AD330" i="10"/>
  <c r="AC330" i="10"/>
  <c r="AB330" i="10"/>
  <c r="AA330" i="10"/>
  <c r="Z330" i="10"/>
  <c r="Y330" i="10"/>
  <c r="X330" i="10"/>
  <c r="W330" i="10"/>
  <c r="V330" i="10"/>
  <c r="U330" i="10"/>
  <c r="T330" i="10"/>
  <c r="S330" i="10"/>
  <c r="R330" i="10"/>
  <c r="Q330" i="10"/>
  <c r="P330" i="10"/>
  <c r="O330" i="10"/>
  <c r="N330" i="10"/>
  <c r="C330" i="10"/>
  <c r="BC329" i="10"/>
  <c r="BB329" i="10"/>
  <c r="BA329" i="10"/>
  <c r="AZ329" i="10"/>
  <c r="AY329" i="10"/>
  <c r="AX329" i="10"/>
  <c r="AW329" i="10"/>
  <c r="AV329" i="10"/>
  <c r="AU329" i="10"/>
  <c r="AT329" i="10"/>
  <c r="AS329" i="10"/>
  <c r="AR329" i="10"/>
  <c r="AQ329" i="10"/>
  <c r="AP329" i="10"/>
  <c r="AO329" i="10"/>
  <c r="AN329" i="10"/>
  <c r="AM329" i="10"/>
  <c r="AL329" i="10"/>
  <c r="AK329" i="10"/>
  <c r="AJ329" i="10"/>
  <c r="AI329" i="10"/>
  <c r="AH329" i="10"/>
  <c r="AG329" i="10"/>
  <c r="AF329" i="10"/>
  <c r="AE329" i="10"/>
  <c r="AD329" i="10"/>
  <c r="AC329" i="10"/>
  <c r="AB329" i="10"/>
  <c r="AA329" i="10"/>
  <c r="Z329" i="10"/>
  <c r="Y329" i="10"/>
  <c r="X329" i="10"/>
  <c r="W329" i="10"/>
  <c r="V329" i="10"/>
  <c r="U329" i="10"/>
  <c r="T329" i="10"/>
  <c r="S329" i="10"/>
  <c r="R329" i="10"/>
  <c r="Q329" i="10"/>
  <c r="P329" i="10"/>
  <c r="O329" i="10"/>
  <c r="N329" i="10"/>
  <c r="C329" i="10"/>
  <c r="BC328" i="10"/>
  <c r="BB328" i="10"/>
  <c r="BA328" i="10"/>
  <c r="AZ328" i="10"/>
  <c r="AY328" i="10"/>
  <c r="AX328" i="10"/>
  <c r="AW328" i="10"/>
  <c r="AV328" i="10"/>
  <c r="AU328" i="10"/>
  <c r="AT328" i="10"/>
  <c r="AS328" i="10"/>
  <c r="AR328" i="10"/>
  <c r="AQ328" i="10"/>
  <c r="AP328" i="10"/>
  <c r="AO328" i="10"/>
  <c r="AN328" i="10"/>
  <c r="AM328" i="10"/>
  <c r="AL328" i="10"/>
  <c r="AK328" i="10"/>
  <c r="AJ328" i="10"/>
  <c r="AI328" i="10"/>
  <c r="AH328" i="10"/>
  <c r="AG328" i="10"/>
  <c r="AF328" i="10"/>
  <c r="AE328" i="10"/>
  <c r="AD328" i="10"/>
  <c r="AC328" i="10"/>
  <c r="AB328" i="10"/>
  <c r="AA328" i="10"/>
  <c r="Z328" i="10"/>
  <c r="Y328" i="10"/>
  <c r="X328" i="10"/>
  <c r="W328" i="10"/>
  <c r="V328" i="10"/>
  <c r="U328" i="10"/>
  <c r="T328" i="10"/>
  <c r="S328" i="10"/>
  <c r="R328" i="10"/>
  <c r="Q328" i="10"/>
  <c r="P328" i="10"/>
  <c r="O328" i="10"/>
  <c r="N328" i="10"/>
  <c r="C328" i="10"/>
  <c r="BC327" i="10"/>
  <c r="BB327" i="10"/>
  <c r="BA327" i="10"/>
  <c r="AZ327" i="10"/>
  <c r="AY327" i="10"/>
  <c r="AX327" i="10"/>
  <c r="AW327" i="10"/>
  <c r="AV327" i="10"/>
  <c r="AU327" i="10"/>
  <c r="AT327" i="10"/>
  <c r="AS327" i="10"/>
  <c r="AR327" i="10"/>
  <c r="AQ327" i="10"/>
  <c r="AP327" i="10"/>
  <c r="AO327" i="10"/>
  <c r="AN327" i="10"/>
  <c r="AM327" i="10"/>
  <c r="AL327" i="10"/>
  <c r="AK327" i="10"/>
  <c r="AJ327" i="10"/>
  <c r="AI327" i="10"/>
  <c r="AH327" i="10"/>
  <c r="AG327" i="10"/>
  <c r="AF327" i="10"/>
  <c r="AE327" i="10"/>
  <c r="AD327" i="10"/>
  <c r="AC327" i="10"/>
  <c r="AB327" i="10"/>
  <c r="AA327" i="10"/>
  <c r="Z327" i="10"/>
  <c r="Y327" i="10"/>
  <c r="X327" i="10"/>
  <c r="W327" i="10"/>
  <c r="V327" i="10"/>
  <c r="U327" i="10"/>
  <c r="T327" i="10"/>
  <c r="S327" i="10"/>
  <c r="R327" i="10"/>
  <c r="Q327" i="10"/>
  <c r="P327" i="10"/>
  <c r="O327" i="10"/>
  <c r="N327" i="10"/>
  <c r="C327" i="10"/>
  <c r="BC326" i="10"/>
  <c r="BB326" i="10"/>
  <c r="BA326" i="10"/>
  <c r="AZ326" i="10"/>
  <c r="AY326" i="10"/>
  <c r="AX326" i="10"/>
  <c r="AW326" i="10"/>
  <c r="AV326" i="10"/>
  <c r="AU326" i="10"/>
  <c r="AT326" i="10"/>
  <c r="AS326" i="10"/>
  <c r="AR326" i="10"/>
  <c r="AQ326" i="10"/>
  <c r="AP326" i="10"/>
  <c r="AO326" i="10"/>
  <c r="AN326" i="10"/>
  <c r="AM326" i="10"/>
  <c r="AL326" i="10"/>
  <c r="AK326" i="10"/>
  <c r="AJ326" i="10"/>
  <c r="AI326" i="10"/>
  <c r="AH326" i="10"/>
  <c r="AG326" i="10"/>
  <c r="AF326" i="10"/>
  <c r="AE326" i="10"/>
  <c r="AD326" i="10"/>
  <c r="AC326" i="10"/>
  <c r="AB326" i="10"/>
  <c r="AA326" i="10"/>
  <c r="Z326" i="10"/>
  <c r="Y326" i="10"/>
  <c r="X326" i="10"/>
  <c r="W326" i="10"/>
  <c r="V326" i="10"/>
  <c r="U326" i="10"/>
  <c r="T326" i="10"/>
  <c r="S326" i="10"/>
  <c r="R326" i="10"/>
  <c r="Q326" i="10"/>
  <c r="P326" i="10"/>
  <c r="O326" i="10"/>
  <c r="N326" i="10"/>
  <c r="C326" i="10"/>
  <c r="BC325" i="10"/>
  <c r="BB325" i="10"/>
  <c r="BA325" i="10"/>
  <c r="AZ325" i="10"/>
  <c r="AY325" i="10"/>
  <c r="AX325" i="10"/>
  <c r="AW325" i="10"/>
  <c r="AV325" i="10"/>
  <c r="AU325" i="10"/>
  <c r="AT325" i="10"/>
  <c r="AS325" i="10"/>
  <c r="AR325" i="10"/>
  <c r="AQ325" i="10"/>
  <c r="AP325" i="10"/>
  <c r="AO325" i="10"/>
  <c r="AN325" i="10"/>
  <c r="AM325" i="10"/>
  <c r="AL325" i="10"/>
  <c r="AK325" i="10"/>
  <c r="AJ325" i="10"/>
  <c r="AI325" i="10"/>
  <c r="AH325" i="10"/>
  <c r="AG325" i="10"/>
  <c r="AF325" i="10"/>
  <c r="AE325" i="10"/>
  <c r="AD325" i="10"/>
  <c r="AC325" i="10"/>
  <c r="AB325" i="10"/>
  <c r="AA325" i="10"/>
  <c r="Z325" i="10"/>
  <c r="Y325" i="10"/>
  <c r="X325" i="10"/>
  <c r="W325" i="10"/>
  <c r="V325" i="10"/>
  <c r="U325" i="10"/>
  <c r="T325" i="10"/>
  <c r="S325" i="10"/>
  <c r="R325" i="10"/>
  <c r="Q325" i="10"/>
  <c r="P325" i="10"/>
  <c r="O325" i="10"/>
  <c r="N325" i="10"/>
  <c r="C325" i="10"/>
  <c r="BC324" i="10"/>
  <c r="BB324" i="10"/>
  <c r="BA324" i="10"/>
  <c r="AZ324" i="10"/>
  <c r="AY324" i="10"/>
  <c r="AX324" i="10"/>
  <c r="AW324" i="10"/>
  <c r="AV324" i="10"/>
  <c r="AU324" i="10"/>
  <c r="AT324" i="10"/>
  <c r="AS324" i="10"/>
  <c r="AR324" i="10"/>
  <c r="AQ324" i="10"/>
  <c r="AP324" i="10"/>
  <c r="AO324" i="10"/>
  <c r="AN324" i="10"/>
  <c r="AM324" i="10"/>
  <c r="AL324" i="10"/>
  <c r="AK324" i="10"/>
  <c r="AJ324" i="10"/>
  <c r="AI324" i="10"/>
  <c r="AH324" i="10"/>
  <c r="AG324" i="10"/>
  <c r="AF324" i="10"/>
  <c r="AE324" i="10"/>
  <c r="AD324" i="10"/>
  <c r="AC324" i="10"/>
  <c r="AB324" i="10"/>
  <c r="AA324" i="10"/>
  <c r="Z324" i="10"/>
  <c r="Y324" i="10"/>
  <c r="X324" i="10"/>
  <c r="W324" i="10"/>
  <c r="V324" i="10"/>
  <c r="U324" i="10"/>
  <c r="T324" i="10"/>
  <c r="S324" i="10"/>
  <c r="R324" i="10"/>
  <c r="Q324" i="10"/>
  <c r="P324" i="10"/>
  <c r="O324" i="10"/>
  <c r="N324" i="10"/>
  <c r="C324" i="10"/>
  <c r="BC323" i="10"/>
  <c r="BB323" i="10"/>
  <c r="BA323" i="10"/>
  <c r="AZ323" i="10"/>
  <c r="AY323" i="10"/>
  <c r="AX323" i="10"/>
  <c r="AW323" i="10"/>
  <c r="AV323" i="10"/>
  <c r="AU323" i="10"/>
  <c r="AT323" i="10"/>
  <c r="AS323" i="10"/>
  <c r="AR323" i="10"/>
  <c r="AQ323" i="10"/>
  <c r="AP323" i="10"/>
  <c r="AO323" i="10"/>
  <c r="AN323" i="10"/>
  <c r="AM323" i="10"/>
  <c r="AL323" i="10"/>
  <c r="AK323" i="10"/>
  <c r="AJ323" i="10"/>
  <c r="AI323" i="10"/>
  <c r="AH323" i="10"/>
  <c r="AG323" i="10"/>
  <c r="AF323" i="10"/>
  <c r="AE323" i="10"/>
  <c r="AD323" i="10"/>
  <c r="AC323" i="10"/>
  <c r="AB323" i="10"/>
  <c r="AA323" i="10"/>
  <c r="Z323" i="10"/>
  <c r="Y323" i="10"/>
  <c r="X323" i="10"/>
  <c r="W323" i="10"/>
  <c r="V323" i="10"/>
  <c r="U323" i="10"/>
  <c r="T323" i="10"/>
  <c r="S323" i="10"/>
  <c r="R323" i="10"/>
  <c r="Q323" i="10"/>
  <c r="P323" i="10"/>
  <c r="O323" i="10"/>
  <c r="N323" i="10"/>
  <c r="C323" i="10"/>
  <c r="BC322" i="10"/>
  <c r="BB322" i="10"/>
  <c r="BA322" i="10"/>
  <c r="AZ322" i="10"/>
  <c r="AY322" i="10"/>
  <c r="AX322" i="10"/>
  <c r="AW322" i="10"/>
  <c r="AV322" i="10"/>
  <c r="AU322" i="10"/>
  <c r="AT322" i="10"/>
  <c r="AS322" i="10"/>
  <c r="AR322" i="10"/>
  <c r="AQ322" i="10"/>
  <c r="AP322" i="10"/>
  <c r="AO322" i="10"/>
  <c r="AN322" i="10"/>
  <c r="AM322" i="10"/>
  <c r="AL322" i="10"/>
  <c r="AK322" i="10"/>
  <c r="AJ322" i="10"/>
  <c r="AI322" i="10"/>
  <c r="AH322" i="10"/>
  <c r="AG322" i="10"/>
  <c r="AF322" i="10"/>
  <c r="AE322" i="10"/>
  <c r="AD322" i="10"/>
  <c r="AC322" i="10"/>
  <c r="AB322" i="10"/>
  <c r="AA322" i="10"/>
  <c r="Z322" i="10"/>
  <c r="Y322" i="10"/>
  <c r="X322" i="10"/>
  <c r="W322" i="10"/>
  <c r="V322" i="10"/>
  <c r="U322" i="10"/>
  <c r="T322" i="10"/>
  <c r="S322" i="10"/>
  <c r="R322" i="10"/>
  <c r="Q322" i="10"/>
  <c r="P322" i="10"/>
  <c r="O322" i="10"/>
  <c r="N322" i="10"/>
  <c r="C322" i="10"/>
  <c r="BC321" i="10"/>
  <c r="BB321" i="10"/>
  <c r="BA321" i="10"/>
  <c r="AZ321" i="10"/>
  <c r="AY321" i="10"/>
  <c r="AX321" i="10"/>
  <c r="AW321" i="10"/>
  <c r="AV321" i="10"/>
  <c r="AU321" i="10"/>
  <c r="AT321" i="10"/>
  <c r="AS321" i="10"/>
  <c r="AR321" i="10"/>
  <c r="AQ321" i="10"/>
  <c r="AP321" i="10"/>
  <c r="AO321" i="10"/>
  <c r="AN321" i="10"/>
  <c r="AM321" i="10"/>
  <c r="AL321" i="10"/>
  <c r="AK321" i="10"/>
  <c r="AJ321" i="10"/>
  <c r="AI321" i="10"/>
  <c r="AH321" i="10"/>
  <c r="AG321" i="10"/>
  <c r="AF321" i="10"/>
  <c r="AE321" i="10"/>
  <c r="AD321" i="10"/>
  <c r="AC321" i="10"/>
  <c r="AB321" i="10"/>
  <c r="AA321" i="10"/>
  <c r="Z321" i="10"/>
  <c r="Y321" i="10"/>
  <c r="X321" i="10"/>
  <c r="W321" i="10"/>
  <c r="V321" i="10"/>
  <c r="U321" i="10"/>
  <c r="T321" i="10"/>
  <c r="S321" i="10"/>
  <c r="R321" i="10"/>
  <c r="Q321" i="10"/>
  <c r="P321" i="10"/>
  <c r="O321" i="10"/>
  <c r="N321" i="10"/>
  <c r="C321" i="10"/>
  <c r="BC320" i="10"/>
  <c r="BB320" i="10"/>
  <c r="BA320" i="10"/>
  <c r="AZ320" i="10"/>
  <c r="AY320" i="10"/>
  <c r="AX320" i="10"/>
  <c r="AW320" i="10"/>
  <c r="AV320" i="10"/>
  <c r="AU320" i="10"/>
  <c r="AT320" i="10"/>
  <c r="AS320" i="10"/>
  <c r="AR320" i="10"/>
  <c r="AQ320" i="10"/>
  <c r="AP320" i="10"/>
  <c r="AO320" i="10"/>
  <c r="AN320" i="10"/>
  <c r="AM320" i="10"/>
  <c r="AL320" i="10"/>
  <c r="AK320" i="10"/>
  <c r="AJ320" i="10"/>
  <c r="AI320" i="10"/>
  <c r="AH320" i="10"/>
  <c r="AG320" i="10"/>
  <c r="AF320" i="10"/>
  <c r="AE320" i="10"/>
  <c r="AD320" i="10"/>
  <c r="AC320" i="10"/>
  <c r="AB320" i="10"/>
  <c r="AA320" i="10"/>
  <c r="Z320" i="10"/>
  <c r="Y320" i="10"/>
  <c r="X320" i="10"/>
  <c r="W320" i="10"/>
  <c r="V320" i="10"/>
  <c r="U320" i="10"/>
  <c r="T320" i="10"/>
  <c r="S320" i="10"/>
  <c r="R320" i="10"/>
  <c r="Q320" i="10"/>
  <c r="P320" i="10"/>
  <c r="O320" i="10"/>
  <c r="N320" i="10"/>
  <c r="C320" i="10"/>
  <c r="BC319" i="10"/>
  <c r="BB319" i="10"/>
  <c r="BA319" i="10"/>
  <c r="AZ319" i="10"/>
  <c r="AY319" i="10"/>
  <c r="AX319" i="10"/>
  <c r="AW319" i="10"/>
  <c r="AV319" i="10"/>
  <c r="AU319" i="10"/>
  <c r="AT319" i="10"/>
  <c r="AS319" i="10"/>
  <c r="AR319" i="10"/>
  <c r="AQ319" i="10"/>
  <c r="AP319" i="10"/>
  <c r="AO319" i="10"/>
  <c r="AN319" i="10"/>
  <c r="AM319" i="10"/>
  <c r="AL319" i="10"/>
  <c r="AK319" i="10"/>
  <c r="AJ319" i="10"/>
  <c r="AI319" i="10"/>
  <c r="AH319" i="10"/>
  <c r="AG319" i="10"/>
  <c r="AF319" i="10"/>
  <c r="AE319" i="10"/>
  <c r="AD319" i="10"/>
  <c r="AC319" i="10"/>
  <c r="AB319" i="10"/>
  <c r="AA319" i="10"/>
  <c r="Z319" i="10"/>
  <c r="Y319" i="10"/>
  <c r="X319" i="10"/>
  <c r="W319" i="10"/>
  <c r="V319" i="10"/>
  <c r="U319" i="10"/>
  <c r="T319" i="10"/>
  <c r="S319" i="10"/>
  <c r="R319" i="10"/>
  <c r="Q319" i="10"/>
  <c r="P319" i="10"/>
  <c r="O319" i="10"/>
  <c r="N319" i="10"/>
  <c r="C319" i="10"/>
  <c r="BC318" i="10"/>
  <c r="BB318" i="10"/>
  <c r="BA318" i="10"/>
  <c r="AZ318" i="10"/>
  <c r="AY318" i="10"/>
  <c r="AX318" i="10"/>
  <c r="AW318" i="10"/>
  <c r="AV318" i="10"/>
  <c r="AU318" i="10"/>
  <c r="AT318" i="10"/>
  <c r="AS318" i="10"/>
  <c r="AR318" i="10"/>
  <c r="AQ318" i="10"/>
  <c r="AP318" i="10"/>
  <c r="AO318" i="10"/>
  <c r="AN318" i="10"/>
  <c r="AM318" i="10"/>
  <c r="AL318" i="10"/>
  <c r="AK318" i="10"/>
  <c r="AJ318" i="10"/>
  <c r="AI318" i="10"/>
  <c r="AH318" i="10"/>
  <c r="AG318" i="10"/>
  <c r="AF318" i="10"/>
  <c r="AE318" i="10"/>
  <c r="AD318" i="10"/>
  <c r="AC318" i="10"/>
  <c r="AB318" i="10"/>
  <c r="AA318" i="10"/>
  <c r="Z318" i="10"/>
  <c r="Y318" i="10"/>
  <c r="X318" i="10"/>
  <c r="W318" i="10"/>
  <c r="V318" i="10"/>
  <c r="U318" i="10"/>
  <c r="T318" i="10"/>
  <c r="S318" i="10"/>
  <c r="R318" i="10"/>
  <c r="Q318" i="10"/>
  <c r="P318" i="10"/>
  <c r="O318" i="10"/>
  <c r="N318" i="10"/>
  <c r="C318" i="10"/>
  <c r="BC317" i="10"/>
  <c r="BB317" i="10"/>
  <c r="BA317" i="10"/>
  <c r="AZ317" i="10"/>
  <c r="AY317" i="10"/>
  <c r="AX317" i="10"/>
  <c r="AW317" i="10"/>
  <c r="AV317" i="10"/>
  <c r="AU317" i="10"/>
  <c r="AT317" i="10"/>
  <c r="AS317" i="10"/>
  <c r="AR317" i="10"/>
  <c r="AQ317" i="10"/>
  <c r="AP317" i="10"/>
  <c r="AO317" i="10"/>
  <c r="AN317" i="10"/>
  <c r="AM317" i="10"/>
  <c r="AL317" i="10"/>
  <c r="AK317" i="10"/>
  <c r="AJ317" i="10"/>
  <c r="AI317" i="10"/>
  <c r="AH317" i="10"/>
  <c r="AG317" i="10"/>
  <c r="AF317" i="10"/>
  <c r="AE317" i="10"/>
  <c r="AD317" i="10"/>
  <c r="AC317" i="10"/>
  <c r="AB317" i="10"/>
  <c r="AA317" i="10"/>
  <c r="Z317" i="10"/>
  <c r="Y317" i="10"/>
  <c r="X317" i="10"/>
  <c r="W317" i="10"/>
  <c r="V317" i="10"/>
  <c r="U317" i="10"/>
  <c r="T317" i="10"/>
  <c r="S317" i="10"/>
  <c r="R317" i="10"/>
  <c r="Q317" i="10"/>
  <c r="P317" i="10"/>
  <c r="O317" i="10"/>
  <c r="N317" i="10"/>
  <c r="C317" i="10"/>
  <c r="BC316" i="10"/>
  <c r="BB316" i="10"/>
  <c r="BA316" i="10"/>
  <c r="AZ316" i="10"/>
  <c r="AY316" i="10"/>
  <c r="AX316" i="10"/>
  <c r="AW316" i="10"/>
  <c r="AV316" i="10"/>
  <c r="AU316" i="10"/>
  <c r="AT316" i="10"/>
  <c r="AS316" i="10"/>
  <c r="AR316" i="10"/>
  <c r="AQ316" i="10"/>
  <c r="AP316" i="10"/>
  <c r="AO316" i="10"/>
  <c r="AN316" i="10"/>
  <c r="AM316" i="10"/>
  <c r="AL316" i="10"/>
  <c r="AK316" i="10"/>
  <c r="AJ316" i="10"/>
  <c r="AI316" i="10"/>
  <c r="AH316" i="10"/>
  <c r="AG316" i="10"/>
  <c r="AF316" i="10"/>
  <c r="AE316" i="10"/>
  <c r="AD316" i="10"/>
  <c r="AC316" i="10"/>
  <c r="AB316" i="10"/>
  <c r="AA316" i="10"/>
  <c r="Z316" i="10"/>
  <c r="Y316" i="10"/>
  <c r="X316" i="10"/>
  <c r="W316" i="10"/>
  <c r="V316" i="10"/>
  <c r="U316" i="10"/>
  <c r="T316" i="10"/>
  <c r="S316" i="10"/>
  <c r="R316" i="10"/>
  <c r="Q316" i="10"/>
  <c r="P316" i="10"/>
  <c r="O316" i="10"/>
  <c r="N316" i="10"/>
  <c r="C316" i="10"/>
  <c r="BC315" i="10"/>
  <c r="BB315" i="10"/>
  <c r="BA315" i="10"/>
  <c r="AZ315" i="10"/>
  <c r="AY315" i="10"/>
  <c r="AX315" i="10"/>
  <c r="AW315" i="10"/>
  <c r="AV315" i="10"/>
  <c r="AU315" i="10"/>
  <c r="AT315" i="10"/>
  <c r="AS315" i="10"/>
  <c r="AR315" i="10"/>
  <c r="AQ315" i="10"/>
  <c r="AP315" i="10"/>
  <c r="AO315" i="10"/>
  <c r="AN315" i="10"/>
  <c r="AM315" i="10"/>
  <c r="AL315" i="10"/>
  <c r="AK315" i="10"/>
  <c r="AJ315" i="10"/>
  <c r="AI315" i="10"/>
  <c r="AH315" i="10"/>
  <c r="AG315" i="10"/>
  <c r="AF315" i="10"/>
  <c r="AE315" i="10"/>
  <c r="AD315" i="10"/>
  <c r="AC315" i="10"/>
  <c r="AB315" i="10"/>
  <c r="AA315" i="10"/>
  <c r="Z315" i="10"/>
  <c r="Y315" i="10"/>
  <c r="X315" i="10"/>
  <c r="W315" i="10"/>
  <c r="V315" i="10"/>
  <c r="U315" i="10"/>
  <c r="T315" i="10"/>
  <c r="S315" i="10"/>
  <c r="R315" i="10"/>
  <c r="Q315" i="10"/>
  <c r="P315" i="10"/>
  <c r="O315" i="10"/>
  <c r="N315" i="10"/>
  <c r="C315" i="10"/>
  <c r="BC314" i="10"/>
  <c r="BB314" i="10"/>
  <c r="BA314" i="10"/>
  <c r="AZ314" i="10"/>
  <c r="AY314" i="10"/>
  <c r="AX314" i="10"/>
  <c r="AW314" i="10"/>
  <c r="AV314" i="10"/>
  <c r="AU314" i="10"/>
  <c r="AT314" i="10"/>
  <c r="AS314" i="10"/>
  <c r="AR314" i="10"/>
  <c r="AQ314" i="10"/>
  <c r="AP314" i="10"/>
  <c r="AO314" i="10"/>
  <c r="AN314" i="10"/>
  <c r="AM314" i="10"/>
  <c r="AL314" i="10"/>
  <c r="AK314" i="10"/>
  <c r="AJ314" i="10"/>
  <c r="AI314" i="10"/>
  <c r="AH314" i="10"/>
  <c r="AG314" i="10"/>
  <c r="AF314" i="10"/>
  <c r="AE314" i="10"/>
  <c r="AD314" i="10"/>
  <c r="AC314" i="10"/>
  <c r="AB314" i="10"/>
  <c r="AA314" i="10"/>
  <c r="Z314" i="10"/>
  <c r="Y314" i="10"/>
  <c r="X314" i="10"/>
  <c r="W314" i="10"/>
  <c r="V314" i="10"/>
  <c r="U314" i="10"/>
  <c r="T314" i="10"/>
  <c r="S314" i="10"/>
  <c r="R314" i="10"/>
  <c r="Q314" i="10"/>
  <c r="P314" i="10"/>
  <c r="O314" i="10"/>
  <c r="N314" i="10"/>
  <c r="C314" i="10"/>
  <c r="BC313" i="10"/>
  <c r="BB313" i="10"/>
  <c r="BA313" i="10"/>
  <c r="AZ313" i="10"/>
  <c r="AY313" i="10"/>
  <c r="AX313" i="10"/>
  <c r="AW313" i="10"/>
  <c r="AV313" i="10"/>
  <c r="AU313" i="10"/>
  <c r="AT313" i="10"/>
  <c r="AS313" i="10"/>
  <c r="AR313" i="10"/>
  <c r="AQ313" i="10"/>
  <c r="AP313" i="10"/>
  <c r="AO313" i="10"/>
  <c r="AN313" i="10"/>
  <c r="AM313" i="10"/>
  <c r="AL313" i="10"/>
  <c r="AK313" i="10"/>
  <c r="AJ313" i="10"/>
  <c r="AI313" i="10"/>
  <c r="AH313" i="10"/>
  <c r="AG313" i="10"/>
  <c r="AF313" i="10"/>
  <c r="AE313" i="10"/>
  <c r="AD313" i="10"/>
  <c r="AC313" i="10"/>
  <c r="AB313" i="10"/>
  <c r="AA313" i="10"/>
  <c r="Z313" i="10"/>
  <c r="Y313" i="10"/>
  <c r="X313" i="10"/>
  <c r="W313" i="10"/>
  <c r="V313" i="10"/>
  <c r="U313" i="10"/>
  <c r="T313" i="10"/>
  <c r="S313" i="10"/>
  <c r="R313" i="10"/>
  <c r="Q313" i="10"/>
  <c r="P313" i="10"/>
  <c r="O313" i="10"/>
  <c r="N313" i="10"/>
  <c r="C313" i="10"/>
  <c r="BC312" i="10"/>
  <c r="BB312" i="10"/>
  <c r="BA312" i="10"/>
  <c r="AZ312" i="10"/>
  <c r="AY312" i="10"/>
  <c r="AX312" i="10"/>
  <c r="AW312" i="10"/>
  <c r="AV312" i="10"/>
  <c r="AU312" i="10"/>
  <c r="AT312" i="10"/>
  <c r="AS312" i="10"/>
  <c r="AR312" i="10"/>
  <c r="AQ312" i="10"/>
  <c r="AP312" i="10"/>
  <c r="AO312" i="10"/>
  <c r="AN312" i="10"/>
  <c r="AM312" i="10"/>
  <c r="AL312" i="10"/>
  <c r="AK312" i="10"/>
  <c r="AJ312" i="10"/>
  <c r="AI312" i="10"/>
  <c r="AH312" i="10"/>
  <c r="AG312" i="10"/>
  <c r="AF312" i="10"/>
  <c r="AE312" i="10"/>
  <c r="AD312" i="10"/>
  <c r="AC312" i="10"/>
  <c r="AB312" i="10"/>
  <c r="AA312" i="10"/>
  <c r="Z312" i="10"/>
  <c r="Y312" i="10"/>
  <c r="X312" i="10"/>
  <c r="W312" i="10"/>
  <c r="V312" i="10"/>
  <c r="U312" i="10"/>
  <c r="T312" i="10"/>
  <c r="S312" i="10"/>
  <c r="R312" i="10"/>
  <c r="Q312" i="10"/>
  <c r="P312" i="10"/>
  <c r="O312" i="10"/>
  <c r="N312" i="10"/>
  <c r="C312" i="10"/>
  <c r="BC311" i="10"/>
  <c r="BB311" i="10"/>
  <c r="BA311" i="10"/>
  <c r="AZ311" i="10"/>
  <c r="AY311" i="10"/>
  <c r="AX311" i="10"/>
  <c r="AW311" i="10"/>
  <c r="AV311" i="10"/>
  <c r="AU311" i="10"/>
  <c r="AT311" i="10"/>
  <c r="AS311" i="10"/>
  <c r="AR311" i="10"/>
  <c r="AQ311" i="10"/>
  <c r="AP311" i="10"/>
  <c r="AO311" i="10"/>
  <c r="AN311" i="10"/>
  <c r="AM311" i="10"/>
  <c r="AL311" i="10"/>
  <c r="AK311" i="10"/>
  <c r="AJ311" i="10"/>
  <c r="AI311" i="10"/>
  <c r="AH311" i="10"/>
  <c r="AG311" i="10"/>
  <c r="AF311" i="10"/>
  <c r="AE311" i="10"/>
  <c r="AD311" i="10"/>
  <c r="AC311" i="10"/>
  <c r="AB311" i="10"/>
  <c r="AA311" i="10"/>
  <c r="Z311" i="10"/>
  <c r="Y311" i="10"/>
  <c r="X311" i="10"/>
  <c r="W311" i="10"/>
  <c r="V311" i="10"/>
  <c r="U311" i="10"/>
  <c r="T311" i="10"/>
  <c r="S311" i="10"/>
  <c r="R311" i="10"/>
  <c r="Q311" i="10"/>
  <c r="P311" i="10"/>
  <c r="O311" i="10"/>
  <c r="N311" i="10"/>
  <c r="C311" i="10"/>
  <c r="BC310" i="10"/>
  <c r="BB310" i="10"/>
  <c r="BA310" i="10"/>
  <c r="AZ310" i="10"/>
  <c r="AY310" i="10"/>
  <c r="AX310" i="10"/>
  <c r="AW310" i="10"/>
  <c r="AV310" i="10"/>
  <c r="AU310" i="10"/>
  <c r="AT310" i="10"/>
  <c r="AS310" i="10"/>
  <c r="AR310" i="10"/>
  <c r="AQ310" i="10"/>
  <c r="AP310" i="10"/>
  <c r="AO310" i="10"/>
  <c r="AN310" i="10"/>
  <c r="AM310" i="10"/>
  <c r="AL310" i="10"/>
  <c r="AK310" i="10"/>
  <c r="AJ310" i="10"/>
  <c r="AI310" i="10"/>
  <c r="AH310" i="10"/>
  <c r="AG310" i="10"/>
  <c r="AF310" i="10"/>
  <c r="AE310" i="10"/>
  <c r="AD310" i="10"/>
  <c r="AC310" i="10"/>
  <c r="AB310" i="10"/>
  <c r="AA310" i="10"/>
  <c r="Z310" i="10"/>
  <c r="Y310" i="10"/>
  <c r="X310" i="10"/>
  <c r="W310" i="10"/>
  <c r="V310" i="10"/>
  <c r="U310" i="10"/>
  <c r="T310" i="10"/>
  <c r="S310" i="10"/>
  <c r="R310" i="10"/>
  <c r="Q310" i="10"/>
  <c r="P310" i="10"/>
  <c r="O310" i="10"/>
  <c r="N310" i="10"/>
  <c r="C310" i="10"/>
  <c r="BC309" i="10"/>
  <c r="BB309" i="10"/>
  <c r="BA309" i="10"/>
  <c r="AZ309" i="10"/>
  <c r="AY309" i="10"/>
  <c r="AX309" i="10"/>
  <c r="AW309" i="10"/>
  <c r="AV309" i="10"/>
  <c r="AU309" i="10"/>
  <c r="AT309" i="10"/>
  <c r="AS309" i="10"/>
  <c r="AR309" i="10"/>
  <c r="AQ309" i="10"/>
  <c r="AP309" i="10"/>
  <c r="AO309" i="10"/>
  <c r="AN309" i="10"/>
  <c r="AM309" i="10"/>
  <c r="AL309" i="10"/>
  <c r="AK309" i="10"/>
  <c r="AJ309" i="10"/>
  <c r="AI309" i="10"/>
  <c r="AH309" i="10"/>
  <c r="AG309" i="10"/>
  <c r="AF309" i="10"/>
  <c r="AE309" i="10"/>
  <c r="AD309" i="10"/>
  <c r="AC309" i="10"/>
  <c r="AB309" i="10"/>
  <c r="AA309" i="10"/>
  <c r="Z309" i="10"/>
  <c r="Y309" i="10"/>
  <c r="X309" i="10"/>
  <c r="W309" i="10"/>
  <c r="V309" i="10"/>
  <c r="U309" i="10"/>
  <c r="T309" i="10"/>
  <c r="S309" i="10"/>
  <c r="R309" i="10"/>
  <c r="Q309" i="10"/>
  <c r="P309" i="10"/>
  <c r="O309" i="10"/>
  <c r="N309" i="10"/>
  <c r="C309" i="10"/>
  <c r="BC308" i="10"/>
  <c r="BB308" i="10"/>
  <c r="BA308" i="10"/>
  <c r="AZ308" i="10"/>
  <c r="AY308" i="10"/>
  <c r="AX308" i="10"/>
  <c r="AW308" i="10"/>
  <c r="AV308" i="10"/>
  <c r="AU308" i="10"/>
  <c r="AT308" i="10"/>
  <c r="AS308" i="10"/>
  <c r="AR308" i="10"/>
  <c r="AQ308" i="10"/>
  <c r="AP308" i="10"/>
  <c r="AO308" i="10"/>
  <c r="AN308" i="10"/>
  <c r="AM308" i="10"/>
  <c r="AL308" i="10"/>
  <c r="AK308" i="10"/>
  <c r="AJ308" i="10"/>
  <c r="AI308" i="10"/>
  <c r="AH308" i="10"/>
  <c r="AG308" i="10"/>
  <c r="AF308" i="10"/>
  <c r="AE308" i="10"/>
  <c r="AD308" i="10"/>
  <c r="AC308" i="10"/>
  <c r="AB308" i="10"/>
  <c r="AA308" i="10"/>
  <c r="Z308" i="10"/>
  <c r="Y308" i="10"/>
  <c r="X308" i="10"/>
  <c r="W308" i="10"/>
  <c r="V308" i="10"/>
  <c r="U308" i="10"/>
  <c r="T308" i="10"/>
  <c r="S308" i="10"/>
  <c r="R308" i="10"/>
  <c r="Q308" i="10"/>
  <c r="P308" i="10"/>
  <c r="O308" i="10"/>
  <c r="N308" i="10"/>
  <c r="C308" i="10"/>
  <c r="BC307" i="10"/>
  <c r="BB307" i="10"/>
  <c r="BA307" i="10"/>
  <c r="AZ307" i="10"/>
  <c r="AY307" i="10"/>
  <c r="AX307" i="10"/>
  <c r="AW307" i="10"/>
  <c r="AV307" i="10"/>
  <c r="AU307" i="10"/>
  <c r="AT307" i="10"/>
  <c r="AS307" i="10"/>
  <c r="AR307" i="10"/>
  <c r="AQ307" i="10"/>
  <c r="AP307" i="10"/>
  <c r="AO307" i="10"/>
  <c r="AN307" i="10"/>
  <c r="AM307" i="10"/>
  <c r="AL307" i="10"/>
  <c r="AK307" i="10"/>
  <c r="AJ307" i="10"/>
  <c r="AI307" i="10"/>
  <c r="AH307" i="10"/>
  <c r="AG307" i="10"/>
  <c r="AF307" i="10"/>
  <c r="AE307" i="10"/>
  <c r="AD307" i="10"/>
  <c r="AC307" i="10"/>
  <c r="AB307" i="10"/>
  <c r="AA307" i="10"/>
  <c r="Z307" i="10"/>
  <c r="Y307" i="10"/>
  <c r="X307" i="10"/>
  <c r="W307" i="10"/>
  <c r="V307" i="10"/>
  <c r="U307" i="10"/>
  <c r="T307" i="10"/>
  <c r="S307" i="10"/>
  <c r="R307" i="10"/>
  <c r="Q307" i="10"/>
  <c r="P307" i="10"/>
  <c r="O307" i="10"/>
  <c r="N307" i="10"/>
  <c r="C307" i="10"/>
  <c r="BC306" i="10"/>
  <c r="BB306" i="10"/>
  <c r="BA306" i="10"/>
  <c r="AZ306" i="10"/>
  <c r="AY306" i="10"/>
  <c r="AX306" i="10"/>
  <c r="AW306" i="10"/>
  <c r="AV306" i="10"/>
  <c r="AU306" i="10"/>
  <c r="AT306" i="10"/>
  <c r="AS306" i="10"/>
  <c r="AR306" i="10"/>
  <c r="AQ306" i="10"/>
  <c r="AP306" i="10"/>
  <c r="AO306" i="10"/>
  <c r="AN306" i="10"/>
  <c r="AM306" i="10"/>
  <c r="AL306" i="10"/>
  <c r="AK306" i="10"/>
  <c r="AJ306" i="10"/>
  <c r="AI306" i="10"/>
  <c r="AH306" i="10"/>
  <c r="AG306" i="10"/>
  <c r="AF306" i="10"/>
  <c r="AE306" i="10"/>
  <c r="AD306" i="10"/>
  <c r="AC306" i="10"/>
  <c r="AB306" i="10"/>
  <c r="AA306" i="10"/>
  <c r="Z306" i="10"/>
  <c r="Y306" i="10"/>
  <c r="X306" i="10"/>
  <c r="W306" i="10"/>
  <c r="V306" i="10"/>
  <c r="U306" i="10"/>
  <c r="T306" i="10"/>
  <c r="S306" i="10"/>
  <c r="R306" i="10"/>
  <c r="Q306" i="10"/>
  <c r="P306" i="10"/>
  <c r="O306" i="10"/>
  <c r="N306" i="10"/>
  <c r="C306" i="10"/>
  <c r="BC305" i="10"/>
  <c r="BB305" i="10"/>
  <c r="BA305" i="10"/>
  <c r="AZ305" i="10"/>
  <c r="AY305" i="10"/>
  <c r="AX305" i="10"/>
  <c r="AW305" i="10"/>
  <c r="AV305" i="10"/>
  <c r="AU305" i="10"/>
  <c r="AT305" i="10"/>
  <c r="AS305" i="10"/>
  <c r="AR305" i="10"/>
  <c r="AQ305" i="10"/>
  <c r="AP305" i="10"/>
  <c r="AO305" i="10"/>
  <c r="AN305" i="10"/>
  <c r="AM305" i="10"/>
  <c r="AL305" i="10"/>
  <c r="AK305" i="10"/>
  <c r="AJ305" i="10"/>
  <c r="AI305" i="10"/>
  <c r="AH305" i="10"/>
  <c r="AG305" i="10"/>
  <c r="AF305" i="10"/>
  <c r="AE305" i="10"/>
  <c r="AD305" i="10"/>
  <c r="AC305" i="10"/>
  <c r="AB305" i="10"/>
  <c r="AA305" i="10"/>
  <c r="Z305" i="10"/>
  <c r="Y305" i="10"/>
  <c r="X305" i="10"/>
  <c r="W305" i="10"/>
  <c r="V305" i="10"/>
  <c r="U305" i="10"/>
  <c r="T305" i="10"/>
  <c r="S305" i="10"/>
  <c r="R305" i="10"/>
  <c r="Q305" i="10"/>
  <c r="P305" i="10"/>
  <c r="O305" i="10"/>
  <c r="N305" i="10"/>
  <c r="C305" i="10"/>
  <c r="BC304" i="10"/>
  <c r="BB304" i="10"/>
  <c r="BA304" i="10"/>
  <c r="AZ304" i="10"/>
  <c r="AY304" i="10"/>
  <c r="AX304" i="10"/>
  <c r="AW304" i="10"/>
  <c r="AV304" i="10"/>
  <c r="AU304" i="10"/>
  <c r="AT304" i="10"/>
  <c r="AS304" i="10"/>
  <c r="AR304" i="10"/>
  <c r="AQ304" i="10"/>
  <c r="AP304" i="10"/>
  <c r="AO304" i="10"/>
  <c r="AN304" i="10"/>
  <c r="AM304" i="10"/>
  <c r="AL304" i="10"/>
  <c r="AK304" i="10"/>
  <c r="AJ304" i="10"/>
  <c r="AI304" i="10"/>
  <c r="AH304" i="10"/>
  <c r="AG304" i="10"/>
  <c r="AF304" i="10"/>
  <c r="AE304" i="10"/>
  <c r="AD304" i="10"/>
  <c r="AC304" i="10"/>
  <c r="AB304" i="10"/>
  <c r="AA304" i="10"/>
  <c r="Z304" i="10"/>
  <c r="Y304" i="10"/>
  <c r="X304" i="10"/>
  <c r="W304" i="10"/>
  <c r="V304" i="10"/>
  <c r="U304" i="10"/>
  <c r="T304" i="10"/>
  <c r="S304" i="10"/>
  <c r="R304" i="10"/>
  <c r="Q304" i="10"/>
  <c r="P304" i="10"/>
  <c r="O304" i="10"/>
  <c r="N304" i="10"/>
  <c r="C304" i="10"/>
  <c r="BC303" i="10"/>
  <c r="BB303" i="10"/>
  <c r="BA303" i="10"/>
  <c r="AZ303" i="10"/>
  <c r="AY303" i="10"/>
  <c r="AX303" i="10"/>
  <c r="AW303" i="10"/>
  <c r="AV303" i="10"/>
  <c r="AU303" i="10"/>
  <c r="AT303" i="10"/>
  <c r="AS303" i="10"/>
  <c r="AR303" i="10"/>
  <c r="AQ303" i="10"/>
  <c r="AP303" i="10"/>
  <c r="AO303" i="10"/>
  <c r="AN303" i="10"/>
  <c r="AM303" i="10"/>
  <c r="AL303" i="10"/>
  <c r="AK303" i="10"/>
  <c r="AJ303" i="10"/>
  <c r="AI303" i="10"/>
  <c r="AH303" i="10"/>
  <c r="AG303" i="10"/>
  <c r="AF303" i="10"/>
  <c r="AE303" i="10"/>
  <c r="AD303" i="10"/>
  <c r="AC303" i="10"/>
  <c r="AB303" i="10"/>
  <c r="AA303" i="10"/>
  <c r="Z303" i="10"/>
  <c r="Y303" i="10"/>
  <c r="X303" i="10"/>
  <c r="W303" i="10"/>
  <c r="V303" i="10"/>
  <c r="U303" i="10"/>
  <c r="T303" i="10"/>
  <c r="S303" i="10"/>
  <c r="R303" i="10"/>
  <c r="Q303" i="10"/>
  <c r="P303" i="10"/>
  <c r="O303" i="10"/>
  <c r="N303" i="10"/>
  <c r="C303" i="10"/>
  <c r="BC302" i="10"/>
  <c r="BB302" i="10"/>
  <c r="BA302" i="10"/>
  <c r="AZ302" i="10"/>
  <c r="AY302" i="10"/>
  <c r="AX302" i="10"/>
  <c r="AW302" i="10"/>
  <c r="AV302" i="10"/>
  <c r="AU302" i="10"/>
  <c r="AT302" i="10"/>
  <c r="AS302" i="10"/>
  <c r="AR302" i="10"/>
  <c r="AQ302" i="10"/>
  <c r="AP302" i="10"/>
  <c r="AO302" i="10"/>
  <c r="AN302" i="10"/>
  <c r="AM302" i="10"/>
  <c r="AL302" i="10"/>
  <c r="AK302" i="10"/>
  <c r="AJ302" i="10"/>
  <c r="AI302" i="10"/>
  <c r="AH302" i="10"/>
  <c r="AG302" i="10"/>
  <c r="AF302" i="10"/>
  <c r="AE302" i="10"/>
  <c r="AD302" i="10"/>
  <c r="AC302" i="10"/>
  <c r="AB302" i="10"/>
  <c r="AA302" i="10"/>
  <c r="Z302" i="10"/>
  <c r="Y302" i="10"/>
  <c r="X302" i="10"/>
  <c r="W302" i="10"/>
  <c r="V302" i="10"/>
  <c r="U302" i="10"/>
  <c r="T302" i="10"/>
  <c r="S302" i="10"/>
  <c r="R302" i="10"/>
  <c r="Q302" i="10"/>
  <c r="P302" i="10"/>
  <c r="O302" i="10"/>
  <c r="N302" i="10"/>
  <c r="C302" i="10"/>
  <c r="BC301" i="10"/>
  <c r="BB301" i="10"/>
  <c r="BA301" i="10"/>
  <c r="AZ301" i="10"/>
  <c r="AY301" i="10"/>
  <c r="AX301" i="10"/>
  <c r="AW301" i="10"/>
  <c r="AV301" i="10"/>
  <c r="AU301" i="10"/>
  <c r="AT301" i="10"/>
  <c r="AS301" i="10"/>
  <c r="AR301" i="10"/>
  <c r="AQ301" i="10"/>
  <c r="AP301" i="10"/>
  <c r="AO301" i="10"/>
  <c r="AN301" i="10"/>
  <c r="AM301" i="10"/>
  <c r="AL301" i="10"/>
  <c r="AK301" i="10"/>
  <c r="AJ301" i="10"/>
  <c r="AI301" i="10"/>
  <c r="AH301" i="10"/>
  <c r="AG301" i="10"/>
  <c r="AF301" i="10"/>
  <c r="AE301" i="10"/>
  <c r="AD301" i="10"/>
  <c r="AC301" i="10"/>
  <c r="AB301" i="10"/>
  <c r="AA301" i="10"/>
  <c r="Z301" i="10"/>
  <c r="Y301" i="10"/>
  <c r="X301" i="10"/>
  <c r="W301" i="10"/>
  <c r="V301" i="10"/>
  <c r="U301" i="10"/>
  <c r="T301" i="10"/>
  <c r="S301" i="10"/>
  <c r="R301" i="10"/>
  <c r="Q301" i="10"/>
  <c r="P301" i="10"/>
  <c r="O301" i="10"/>
  <c r="N301" i="10"/>
  <c r="C301" i="10"/>
  <c r="BC300" i="10"/>
  <c r="BB300" i="10"/>
  <c r="BA300" i="10"/>
  <c r="AZ300" i="10"/>
  <c r="AY300" i="10"/>
  <c r="AX300" i="10"/>
  <c r="AW300" i="10"/>
  <c r="AV300" i="10"/>
  <c r="AU300" i="10"/>
  <c r="AT300" i="10"/>
  <c r="AS300" i="10"/>
  <c r="AR300" i="10"/>
  <c r="AQ300" i="10"/>
  <c r="AP300" i="10"/>
  <c r="AO300" i="10"/>
  <c r="AN300" i="10"/>
  <c r="AM300" i="10"/>
  <c r="AL300" i="10"/>
  <c r="AK300" i="10"/>
  <c r="AJ300" i="10"/>
  <c r="AI300" i="10"/>
  <c r="AH300" i="10"/>
  <c r="AG300" i="10"/>
  <c r="AF300" i="10"/>
  <c r="AE300" i="10"/>
  <c r="AD300" i="10"/>
  <c r="AC300" i="10"/>
  <c r="AB300" i="10"/>
  <c r="AA300" i="10"/>
  <c r="Z300" i="10"/>
  <c r="Y300" i="10"/>
  <c r="X300" i="10"/>
  <c r="W300" i="10"/>
  <c r="V300" i="10"/>
  <c r="U300" i="10"/>
  <c r="T300" i="10"/>
  <c r="S300" i="10"/>
  <c r="R300" i="10"/>
  <c r="Q300" i="10"/>
  <c r="P300" i="10"/>
  <c r="O300" i="10"/>
  <c r="N300" i="10"/>
  <c r="C300" i="10"/>
  <c r="BC299" i="10"/>
  <c r="BB299" i="10"/>
  <c r="BA299" i="10"/>
  <c r="AZ299" i="10"/>
  <c r="AY299" i="10"/>
  <c r="AX299" i="10"/>
  <c r="AW299" i="10"/>
  <c r="AV299" i="10"/>
  <c r="AU299" i="10"/>
  <c r="AT299" i="10"/>
  <c r="AS299" i="10"/>
  <c r="AR299" i="10"/>
  <c r="AQ299" i="10"/>
  <c r="AP299" i="10"/>
  <c r="AO299" i="10"/>
  <c r="AN299" i="10"/>
  <c r="AM299" i="10"/>
  <c r="AL299" i="10"/>
  <c r="AK299" i="10"/>
  <c r="AJ299" i="10"/>
  <c r="AI299" i="10"/>
  <c r="AH299" i="10"/>
  <c r="AG299" i="10"/>
  <c r="AF299" i="10"/>
  <c r="AE299" i="10"/>
  <c r="AD299" i="10"/>
  <c r="AC299" i="10"/>
  <c r="AB299" i="10"/>
  <c r="AA299" i="10"/>
  <c r="Z299" i="10"/>
  <c r="Y299" i="10"/>
  <c r="X299" i="10"/>
  <c r="W299" i="10"/>
  <c r="V299" i="10"/>
  <c r="U299" i="10"/>
  <c r="T299" i="10"/>
  <c r="S299" i="10"/>
  <c r="R299" i="10"/>
  <c r="Q299" i="10"/>
  <c r="P299" i="10"/>
  <c r="O299" i="10"/>
  <c r="N299" i="10"/>
  <c r="C299" i="10"/>
  <c r="BC298" i="10"/>
  <c r="BB298" i="10"/>
  <c r="BA298" i="10"/>
  <c r="AZ298" i="10"/>
  <c r="AY298" i="10"/>
  <c r="AX298" i="10"/>
  <c r="AW298" i="10"/>
  <c r="AV298" i="10"/>
  <c r="AU298" i="10"/>
  <c r="AT298" i="10"/>
  <c r="AS298" i="10"/>
  <c r="AR298" i="10"/>
  <c r="AQ298" i="10"/>
  <c r="AP298" i="10"/>
  <c r="AO298" i="10"/>
  <c r="AN298" i="10"/>
  <c r="AM298" i="10"/>
  <c r="AL298" i="10"/>
  <c r="AK298" i="10"/>
  <c r="AJ298" i="10"/>
  <c r="AI298" i="10"/>
  <c r="AH298" i="10"/>
  <c r="AG298" i="10"/>
  <c r="AF298" i="10"/>
  <c r="AE298" i="10"/>
  <c r="AD298" i="10"/>
  <c r="AC298" i="10"/>
  <c r="AB298" i="10"/>
  <c r="AA298" i="10"/>
  <c r="Z298" i="10"/>
  <c r="Y298" i="10"/>
  <c r="X298" i="10"/>
  <c r="W298" i="10"/>
  <c r="V298" i="10"/>
  <c r="U298" i="10"/>
  <c r="T298" i="10"/>
  <c r="S298" i="10"/>
  <c r="R298" i="10"/>
  <c r="Q298" i="10"/>
  <c r="P298" i="10"/>
  <c r="O298" i="10"/>
  <c r="N298" i="10"/>
  <c r="C298" i="10"/>
  <c r="BC297" i="10"/>
  <c r="BB297" i="10"/>
  <c r="BA297" i="10"/>
  <c r="AZ297" i="10"/>
  <c r="AY297" i="10"/>
  <c r="AX297" i="10"/>
  <c r="AW297" i="10"/>
  <c r="AV297" i="10"/>
  <c r="AU297" i="10"/>
  <c r="AT297" i="10"/>
  <c r="AS297" i="10"/>
  <c r="AR297" i="10"/>
  <c r="AQ297" i="10"/>
  <c r="AP297" i="10"/>
  <c r="AO297" i="10"/>
  <c r="AN297" i="10"/>
  <c r="AM297" i="10"/>
  <c r="AL297" i="10"/>
  <c r="AK297" i="10"/>
  <c r="AJ297" i="10"/>
  <c r="AI297" i="10"/>
  <c r="AH297" i="10"/>
  <c r="AG297" i="10"/>
  <c r="AF297" i="10"/>
  <c r="AE297" i="10"/>
  <c r="AD297" i="10"/>
  <c r="AC297" i="10"/>
  <c r="AB297" i="10"/>
  <c r="AA297" i="10"/>
  <c r="Z297" i="10"/>
  <c r="Y297" i="10"/>
  <c r="X297" i="10"/>
  <c r="W297" i="10"/>
  <c r="V297" i="10"/>
  <c r="U297" i="10"/>
  <c r="T297" i="10"/>
  <c r="S297" i="10"/>
  <c r="R297" i="10"/>
  <c r="Q297" i="10"/>
  <c r="P297" i="10"/>
  <c r="O297" i="10"/>
  <c r="N297" i="10"/>
  <c r="C297" i="10"/>
  <c r="BC296" i="10"/>
  <c r="BB296" i="10"/>
  <c r="BA296" i="10"/>
  <c r="AZ296" i="10"/>
  <c r="AY296" i="10"/>
  <c r="AX296" i="10"/>
  <c r="AW296" i="10"/>
  <c r="AV296" i="10"/>
  <c r="AU296" i="10"/>
  <c r="AT296" i="10"/>
  <c r="AS296" i="10"/>
  <c r="AR296" i="10"/>
  <c r="AQ296" i="10"/>
  <c r="AP296" i="10"/>
  <c r="AO296" i="10"/>
  <c r="AN296" i="10"/>
  <c r="AM296" i="10"/>
  <c r="AL296" i="10"/>
  <c r="AK296" i="10"/>
  <c r="AJ296" i="10"/>
  <c r="AI296" i="10"/>
  <c r="AH296" i="10"/>
  <c r="AG296" i="10"/>
  <c r="AF296" i="10"/>
  <c r="AE296" i="10"/>
  <c r="AD296" i="10"/>
  <c r="AC296" i="10"/>
  <c r="AB296" i="10"/>
  <c r="AA296" i="10"/>
  <c r="Z296" i="10"/>
  <c r="Y296" i="10"/>
  <c r="X296" i="10"/>
  <c r="W296" i="10"/>
  <c r="V296" i="10"/>
  <c r="U296" i="10"/>
  <c r="T296" i="10"/>
  <c r="S296" i="10"/>
  <c r="R296" i="10"/>
  <c r="Q296" i="10"/>
  <c r="P296" i="10"/>
  <c r="O296" i="10"/>
  <c r="N296" i="10"/>
  <c r="C296" i="10"/>
  <c r="BC295" i="10"/>
  <c r="BB295" i="10"/>
  <c r="BA295" i="10"/>
  <c r="AZ295" i="10"/>
  <c r="AY295" i="10"/>
  <c r="AX295" i="10"/>
  <c r="AW295" i="10"/>
  <c r="AV295" i="10"/>
  <c r="AU295" i="10"/>
  <c r="AT295" i="10"/>
  <c r="AS295" i="10"/>
  <c r="AR295" i="10"/>
  <c r="AQ295" i="10"/>
  <c r="AP295" i="10"/>
  <c r="AO295" i="10"/>
  <c r="AN295" i="10"/>
  <c r="AM295" i="10"/>
  <c r="AL295" i="10"/>
  <c r="AK295" i="10"/>
  <c r="AJ295" i="10"/>
  <c r="AI295" i="10"/>
  <c r="AH295" i="10"/>
  <c r="AG295" i="10"/>
  <c r="AF295" i="10"/>
  <c r="AE295" i="10"/>
  <c r="AD295" i="10"/>
  <c r="AC295" i="10"/>
  <c r="AB295" i="10"/>
  <c r="AA295" i="10"/>
  <c r="Z295" i="10"/>
  <c r="Y295" i="10"/>
  <c r="X295" i="10"/>
  <c r="W295" i="10"/>
  <c r="V295" i="10"/>
  <c r="U295" i="10"/>
  <c r="T295" i="10"/>
  <c r="S295" i="10"/>
  <c r="R295" i="10"/>
  <c r="Q295" i="10"/>
  <c r="P295" i="10"/>
  <c r="O295" i="10"/>
  <c r="N295" i="10"/>
  <c r="C295" i="10"/>
  <c r="BC294" i="10"/>
  <c r="BB294" i="10"/>
  <c r="BA294" i="10"/>
  <c r="AZ294" i="10"/>
  <c r="AY294" i="10"/>
  <c r="AX294" i="10"/>
  <c r="AW294" i="10"/>
  <c r="AV294" i="10"/>
  <c r="AU294" i="10"/>
  <c r="AT294" i="10"/>
  <c r="AS294" i="10"/>
  <c r="AR294" i="10"/>
  <c r="AQ294" i="10"/>
  <c r="AP294" i="10"/>
  <c r="AO294" i="10"/>
  <c r="AN294" i="10"/>
  <c r="AM294" i="10"/>
  <c r="AL294" i="10"/>
  <c r="AK294" i="10"/>
  <c r="AJ294" i="10"/>
  <c r="AI294" i="10"/>
  <c r="AH294" i="10"/>
  <c r="AG294" i="10"/>
  <c r="AF294" i="10"/>
  <c r="AE294" i="10"/>
  <c r="AD294" i="10"/>
  <c r="AC294" i="10"/>
  <c r="AB294" i="10"/>
  <c r="AA294" i="10"/>
  <c r="Z294" i="10"/>
  <c r="Y294" i="10"/>
  <c r="X294" i="10"/>
  <c r="W294" i="10"/>
  <c r="V294" i="10"/>
  <c r="U294" i="10"/>
  <c r="T294" i="10"/>
  <c r="S294" i="10"/>
  <c r="R294" i="10"/>
  <c r="Q294" i="10"/>
  <c r="P294" i="10"/>
  <c r="O294" i="10"/>
  <c r="N294" i="10"/>
  <c r="C294" i="10"/>
  <c r="BC293" i="10"/>
  <c r="BB293" i="10"/>
  <c r="BA293" i="10"/>
  <c r="AZ293" i="10"/>
  <c r="AY293" i="10"/>
  <c r="AX293" i="10"/>
  <c r="AW293" i="10"/>
  <c r="AV293" i="10"/>
  <c r="AU293" i="10"/>
  <c r="AT293" i="10"/>
  <c r="AS293" i="10"/>
  <c r="AR293" i="10"/>
  <c r="AQ293" i="10"/>
  <c r="AP293" i="10"/>
  <c r="AO293" i="10"/>
  <c r="AN293" i="10"/>
  <c r="AM293" i="10"/>
  <c r="AL293" i="10"/>
  <c r="AK293" i="10"/>
  <c r="AJ293" i="10"/>
  <c r="AI293" i="10"/>
  <c r="AH293" i="10"/>
  <c r="AG293" i="10"/>
  <c r="AF293" i="10"/>
  <c r="AE293" i="10"/>
  <c r="AD293" i="10"/>
  <c r="AC293" i="10"/>
  <c r="AB293" i="10"/>
  <c r="AA293" i="10"/>
  <c r="Z293" i="10"/>
  <c r="Y293" i="10"/>
  <c r="X293" i="10"/>
  <c r="W293" i="10"/>
  <c r="V293" i="10"/>
  <c r="U293" i="10"/>
  <c r="T293" i="10"/>
  <c r="S293" i="10"/>
  <c r="R293" i="10"/>
  <c r="Q293" i="10"/>
  <c r="P293" i="10"/>
  <c r="O293" i="10"/>
  <c r="N293" i="10"/>
  <c r="C293" i="10"/>
  <c r="BC292" i="10"/>
  <c r="BB292" i="10"/>
  <c r="BA292" i="10"/>
  <c r="AZ292" i="10"/>
  <c r="AY292" i="10"/>
  <c r="AX292" i="10"/>
  <c r="AW292" i="10"/>
  <c r="AV292" i="10"/>
  <c r="AU292" i="10"/>
  <c r="AT292" i="10"/>
  <c r="AS292" i="10"/>
  <c r="AR292" i="10"/>
  <c r="AQ292" i="10"/>
  <c r="AP292" i="10"/>
  <c r="AO292" i="10"/>
  <c r="AN292" i="10"/>
  <c r="AM292" i="10"/>
  <c r="AL292" i="10"/>
  <c r="AK292" i="10"/>
  <c r="AJ292" i="10"/>
  <c r="AI292" i="10"/>
  <c r="AH292" i="10"/>
  <c r="AG292" i="10"/>
  <c r="AF292" i="10"/>
  <c r="AE292" i="10"/>
  <c r="AD292" i="10"/>
  <c r="AC292" i="10"/>
  <c r="AB292" i="10"/>
  <c r="AA292" i="10"/>
  <c r="Z292" i="10"/>
  <c r="Y292" i="10"/>
  <c r="X292" i="10"/>
  <c r="W292" i="10"/>
  <c r="V292" i="10"/>
  <c r="U292" i="10"/>
  <c r="T292" i="10"/>
  <c r="S292" i="10"/>
  <c r="R292" i="10"/>
  <c r="Q292" i="10"/>
  <c r="P292" i="10"/>
  <c r="O292" i="10"/>
  <c r="N292" i="10"/>
  <c r="C292" i="10"/>
  <c r="BC291" i="10"/>
  <c r="BB291" i="10"/>
  <c r="BA291" i="10"/>
  <c r="AZ291" i="10"/>
  <c r="AY291" i="10"/>
  <c r="AX291" i="10"/>
  <c r="AW291" i="10"/>
  <c r="AV291" i="10"/>
  <c r="AU291" i="10"/>
  <c r="AT291" i="10"/>
  <c r="AS291" i="10"/>
  <c r="AR291" i="10"/>
  <c r="AQ291" i="10"/>
  <c r="AP291" i="10"/>
  <c r="AO291" i="10"/>
  <c r="AN291" i="10"/>
  <c r="AM291" i="10"/>
  <c r="AL291" i="10"/>
  <c r="AK291" i="10"/>
  <c r="AJ291" i="10"/>
  <c r="AI291" i="10"/>
  <c r="AH291" i="10"/>
  <c r="AG291" i="10"/>
  <c r="AF291" i="10"/>
  <c r="AE291" i="10"/>
  <c r="AD291" i="10"/>
  <c r="AC291" i="10"/>
  <c r="AB291" i="10"/>
  <c r="AA291" i="10"/>
  <c r="Z291" i="10"/>
  <c r="Y291" i="10"/>
  <c r="X291" i="10"/>
  <c r="W291" i="10"/>
  <c r="V291" i="10"/>
  <c r="U291" i="10"/>
  <c r="T291" i="10"/>
  <c r="S291" i="10"/>
  <c r="R291" i="10"/>
  <c r="Q291" i="10"/>
  <c r="P291" i="10"/>
  <c r="O291" i="10"/>
  <c r="N291" i="10"/>
  <c r="C291" i="10"/>
  <c r="BC290" i="10"/>
  <c r="BB290" i="10"/>
  <c r="BA290" i="10"/>
  <c r="AZ290" i="10"/>
  <c r="AY290" i="10"/>
  <c r="AX290" i="10"/>
  <c r="AW290" i="10"/>
  <c r="AV290" i="10"/>
  <c r="AU290" i="10"/>
  <c r="AT290" i="10"/>
  <c r="AS290" i="10"/>
  <c r="AR290" i="10"/>
  <c r="AQ290" i="10"/>
  <c r="AP290" i="10"/>
  <c r="AO290" i="10"/>
  <c r="AN290" i="10"/>
  <c r="AM290" i="10"/>
  <c r="AL290" i="10"/>
  <c r="AK290" i="10"/>
  <c r="AJ290" i="10"/>
  <c r="AI290" i="10"/>
  <c r="AH290" i="10"/>
  <c r="AG290" i="10"/>
  <c r="AF290" i="10"/>
  <c r="AE290" i="10"/>
  <c r="AD290" i="10"/>
  <c r="AC290" i="10"/>
  <c r="AB290" i="10"/>
  <c r="AA290" i="10"/>
  <c r="Z290" i="10"/>
  <c r="Y290" i="10"/>
  <c r="X290" i="10"/>
  <c r="W290" i="10"/>
  <c r="V290" i="10"/>
  <c r="U290" i="10"/>
  <c r="T290" i="10"/>
  <c r="S290" i="10"/>
  <c r="R290" i="10"/>
  <c r="Q290" i="10"/>
  <c r="P290" i="10"/>
  <c r="O290" i="10"/>
  <c r="N290" i="10"/>
  <c r="C290" i="10"/>
  <c r="BC289" i="10"/>
  <c r="BB289" i="10"/>
  <c r="BA289" i="10"/>
  <c r="AZ289" i="10"/>
  <c r="AY289" i="10"/>
  <c r="AX289" i="10"/>
  <c r="AW289" i="10"/>
  <c r="AV289" i="10"/>
  <c r="AU289" i="10"/>
  <c r="AT289" i="10"/>
  <c r="AS289" i="10"/>
  <c r="AR289" i="10"/>
  <c r="AQ289" i="10"/>
  <c r="AP289" i="10"/>
  <c r="AO289" i="10"/>
  <c r="AN289" i="10"/>
  <c r="AM289" i="10"/>
  <c r="AL289" i="10"/>
  <c r="AK289" i="10"/>
  <c r="AJ289" i="10"/>
  <c r="AI289" i="10"/>
  <c r="AH289" i="10"/>
  <c r="AG289" i="10"/>
  <c r="AF289" i="10"/>
  <c r="AE289" i="10"/>
  <c r="AD289" i="10"/>
  <c r="AC289" i="10"/>
  <c r="AB289" i="10"/>
  <c r="AA289" i="10"/>
  <c r="Z289" i="10"/>
  <c r="Y289" i="10"/>
  <c r="X289" i="10"/>
  <c r="W289" i="10"/>
  <c r="V289" i="10"/>
  <c r="U289" i="10"/>
  <c r="T289" i="10"/>
  <c r="S289" i="10"/>
  <c r="R289" i="10"/>
  <c r="Q289" i="10"/>
  <c r="P289" i="10"/>
  <c r="O289" i="10"/>
  <c r="N289" i="10"/>
  <c r="C289" i="10"/>
  <c r="BC288" i="10"/>
  <c r="BB288" i="10"/>
  <c r="BA288" i="10"/>
  <c r="AZ288" i="10"/>
  <c r="AY288" i="10"/>
  <c r="AX288" i="10"/>
  <c r="AW288" i="10"/>
  <c r="AV288" i="10"/>
  <c r="AU288" i="10"/>
  <c r="AT288" i="10"/>
  <c r="AS288" i="10"/>
  <c r="AR288" i="10"/>
  <c r="AQ288" i="10"/>
  <c r="AP288" i="10"/>
  <c r="AO288" i="10"/>
  <c r="AN288" i="10"/>
  <c r="AM288" i="10"/>
  <c r="AL288" i="10"/>
  <c r="AK288" i="10"/>
  <c r="AJ288" i="10"/>
  <c r="AI288" i="10"/>
  <c r="AH288" i="10"/>
  <c r="AG288" i="10"/>
  <c r="AF288" i="10"/>
  <c r="AE288" i="10"/>
  <c r="AD288" i="10"/>
  <c r="AC288" i="10"/>
  <c r="AB288" i="10"/>
  <c r="AA288" i="10"/>
  <c r="Z288" i="10"/>
  <c r="Y288" i="10"/>
  <c r="X288" i="10"/>
  <c r="W288" i="10"/>
  <c r="V288" i="10"/>
  <c r="U288" i="10"/>
  <c r="T288" i="10"/>
  <c r="S288" i="10"/>
  <c r="R288" i="10"/>
  <c r="Q288" i="10"/>
  <c r="P288" i="10"/>
  <c r="O288" i="10"/>
  <c r="N288" i="10"/>
  <c r="C288" i="10"/>
  <c r="BC287" i="10"/>
  <c r="BB287" i="10"/>
  <c r="BA287" i="10"/>
  <c r="AZ287" i="10"/>
  <c r="AY287" i="10"/>
  <c r="AX287" i="10"/>
  <c r="AW287" i="10"/>
  <c r="AV287" i="10"/>
  <c r="AU287" i="10"/>
  <c r="AT287" i="10"/>
  <c r="AS287" i="10"/>
  <c r="AR287" i="10"/>
  <c r="AQ287" i="10"/>
  <c r="AP287" i="10"/>
  <c r="AO287" i="10"/>
  <c r="AN287" i="10"/>
  <c r="AM287" i="10"/>
  <c r="AL287" i="10"/>
  <c r="AK287" i="10"/>
  <c r="AJ287" i="10"/>
  <c r="AI287" i="10"/>
  <c r="AH287" i="10"/>
  <c r="AG287" i="10"/>
  <c r="AF287" i="10"/>
  <c r="AE287" i="10"/>
  <c r="AD287" i="10"/>
  <c r="AC287" i="10"/>
  <c r="AB287" i="10"/>
  <c r="AA287" i="10"/>
  <c r="Z287" i="10"/>
  <c r="Y287" i="10"/>
  <c r="X287" i="10"/>
  <c r="W287" i="10"/>
  <c r="V287" i="10"/>
  <c r="U287" i="10"/>
  <c r="T287" i="10"/>
  <c r="S287" i="10"/>
  <c r="R287" i="10"/>
  <c r="Q287" i="10"/>
  <c r="P287" i="10"/>
  <c r="O287" i="10"/>
  <c r="N287" i="10"/>
  <c r="C287" i="10"/>
  <c r="BC286" i="10"/>
  <c r="BB286" i="10"/>
  <c r="BA286" i="10"/>
  <c r="AZ286" i="10"/>
  <c r="AY286" i="10"/>
  <c r="AX286" i="10"/>
  <c r="AW286" i="10"/>
  <c r="AV286" i="10"/>
  <c r="AU286" i="10"/>
  <c r="AT286" i="10"/>
  <c r="AS286" i="10"/>
  <c r="AR286" i="10"/>
  <c r="AQ286" i="10"/>
  <c r="AP286" i="10"/>
  <c r="AO286" i="10"/>
  <c r="AN286" i="10"/>
  <c r="AM286" i="10"/>
  <c r="AL286" i="10"/>
  <c r="AK286" i="10"/>
  <c r="AJ286" i="10"/>
  <c r="AI286" i="10"/>
  <c r="AH286" i="10"/>
  <c r="AG286" i="10"/>
  <c r="AF286" i="10"/>
  <c r="AE286" i="10"/>
  <c r="AD286" i="10"/>
  <c r="AC286" i="10"/>
  <c r="AB286" i="10"/>
  <c r="AA286" i="10"/>
  <c r="Z286" i="10"/>
  <c r="Y286" i="10"/>
  <c r="X286" i="10"/>
  <c r="W286" i="10"/>
  <c r="V286" i="10"/>
  <c r="U286" i="10"/>
  <c r="T286" i="10"/>
  <c r="S286" i="10"/>
  <c r="R286" i="10"/>
  <c r="Q286" i="10"/>
  <c r="P286" i="10"/>
  <c r="O286" i="10"/>
  <c r="N286" i="10"/>
  <c r="C286" i="10"/>
  <c r="BC285" i="10"/>
  <c r="BB285" i="10"/>
  <c r="BA285" i="10"/>
  <c r="AZ285" i="10"/>
  <c r="AY285" i="10"/>
  <c r="AX285" i="10"/>
  <c r="AW285" i="10"/>
  <c r="AV285" i="10"/>
  <c r="AU285" i="10"/>
  <c r="AT285" i="10"/>
  <c r="AS285" i="10"/>
  <c r="AR285" i="10"/>
  <c r="AQ285" i="10"/>
  <c r="AP285" i="10"/>
  <c r="AO285" i="10"/>
  <c r="AN285" i="10"/>
  <c r="AM285" i="10"/>
  <c r="AL285" i="10"/>
  <c r="AK285" i="10"/>
  <c r="AJ285" i="10"/>
  <c r="AI285" i="10"/>
  <c r="AH285" i="10"/>
  <c r="AG285" i="10"/>
  <c r="AF285" i="10"/>
  <c r="AE285" i="10"/>
  <c r="AD285" i="10"/>
  <c r="AC285" i="10"/>
  <c r="AB285" i="10"/>
  <c r="AA285" i="10"/>
  <c r="Z285" i="10"/>
  <c r="Y285" i="10"/>
  <c r="X285" i="10"/>
  <c r="W285" i="10"/>
  <c r="V285" i="10"/>
  <c r="U285" i="10"/>
  <c r="T285" i="10"/>
  <c r="S285" i="10"/>
  <c r="R285" i="10"/>
  <c r="Q285" i="10"/>
  <c r="P285" i="10"/>
  <c r="O285" i="10"/>
  <c r="N285" i="10"/>
  <c r="C285" i="10"/>
  <c r="BC284" i="10"/>
  <c r="BB284" i="10"/>
  <c r="BA284" i="10"/>
  <c r="AZ284" i="10"/>
  <c r="AY284" i="10"/>
  <c r="AX284" i="10"/>
  <c r="AW284" i="10"/>
  <c r="AV284" i="10"/>
  <c r="AU284" i="10"/>
  <c r="AT284" i="10"/>
  <c r="AS284" i="10"/>
  <c r="AR284" i="10"/>
  <c r="AQ284" i="10"/>
  <c r="AP284" i="10"/>
  <c r="AO284" i="10"/>
  <c r="AN284" i="10"/>
  <c r="AM284" i="10"/>
  <c r="AL284" i="10"/>
  <c r="AK284" i="10"/>
  <c r="AJ284" i="10"/>
  <c r="AI284" i="10"/>
  <c r="AH284" i="10"/>
  <c r="AG284" i="10"/>
  <c r="AF284" i="10"/>
  <c r="AE284" i="10"/>
  <c r="AD284" i="10"/>
  <c r="AC284" i="10"/>
  <c r="AB284" i="10"/>
  <c r="AA284" i="10"/>
  <c r="Z284" i="10"/>
  <c r="Y284" i="10"/>
  <c r="X284" i="10"/>
  <c r="W284" i="10"/>
  <c r="V284" i="10"/>
  <c r="U284" i="10"/>
  <c r="T284" i="10"/>
  <c r="S284" i="10"/>
  <c r="R284" i="10"/>
  <c r="Q284" i="10"/>
  <c r="P284" i="10"/>
  <c r="O284" i="10"/>
  <c r="N284" i="10"/>
  <c r="C284" i="10"/>
  <c r="BC283" i="10"/>
  <c r="BB283" i="10"/>
  <c r="BA283" i="10"/>
  <c r="AZ283" i="10"/>
  <c r="AY283" i="10"/>
  <c r="AX283" i="10"/>
  <c r="AW283" i="10"/>
  <c r="AV283" i="10"/>
  <c r="AU283" i="10"/>
  <c r="AT283" i="10"/>
  <c r="AS283" i="10"/>
  <c r="AR283" i="10"/>
  <c r="AQ283" i="10"/>
  <c r="AP283" i="10"/>
  <c r="AO283" i="10"/>
  <c r="AN283" i="10"/>
  <c r="AM283" i="10"/>
  <c r="AL283" i="10"/>
  <c r="AK283" i="10"/>
  <c r="AJ283" i="10"/>
  <c r="AI283" i="10"/>
  <c r="AH283" i="10"/>
  <c r="AG283" i="10"/>
  <c r="AF283" i="10"/>
  <c r="AE283" i="10"/>
  <c r="AD283" i="10"/>
  <c r="AC283" i="10"/>
  <c r="AB283" i="10"/>
  <c r="AA283" i="10"/>
  <c r="Z283" i="10"/>
  <c r="Y283" i="10"/>
  <c r="X283" i="10"/>
  <c r="W283" i="10"/>
  <c r="V283" i="10"/>
  <c r="U283" i="10"/>
  <c r="T283" i="10"/>
  <c r="S283" i="10"/>
  <c r="R283" i="10"/>
  <c r="Q283" i="10"/>
  <c r="P283" i="10"/>
  <c r="O283" i="10"/>
  <c r="N283" i="10"/>
  <c r="C283" i="10"/>
  <c r="BC282" i="10"/>
  <c r="BB282" i="10"/>
  <c r="BA282" i="10"/>
  <c r="AZ282" i="10"/>
  <c r="AY282" i="10"/>
  <c r="AX282" i="10"/>
  <c r="AW282" i="10"/>
  <c r="AV282" i="10"/>
  <c r="AU282" i="10"/>
  <c r="AT282" i="10"/>
  <c r="AS282" i="10"/>
  <c r="AR282" i="10"/>
  <c r="AQ282" i="10"/>
  <c r="AP282" i="10"/>
  <c r="AO282" i="10"/>
  <c r="AN282" i="10"/>
  <c r="AM282" i="10"/>
  <c r="AL282" i="10"/>
  <c r="AK282" i="10"/>
  <c r="AJ282" i="10"/>
  <c r="AI282" i="10"/>
  <c r="AH282" i="10"/>
  <c r="AG282" i="10"/>
  <c r="AF282" i="10"/>
  <c r="AE282" i="10"/>
  <c r="AD282" i="10"/>
  <c r="AC282" i="10"/>
  <c r="AB282" i="10"/>
  <c r="AA282" i="10"/>
  <c r="Z282" i="10"/>
  <c r="Y282" i="10"/>
  <c r="X282" i="10"/>
  <c r="W282" i="10"/>
  <c r="V282" i="10"/>
  <c r="U282" i="10"/>
  <c r="T282" i="10"/>
  <c r="S282" i="10"/>
  <c r="R282" i="10"/>
  <c r="Q282" i="10"/>
  <c r="P282" i="10"/>
  <c r="O282" i="10"/>
  <c r="N282" i="10"/>
  <c r="C282" i="10"/>
  <c r="BC281" i="10"/>
  <c r="BB281" i="10"/>
  <c r="BA281" i="10"/>
  <c r="AZ281" i="10"/>
  <c r="AY281" i="10"/>
  <c r="AX281" i="10"/>
  <c r="AW281" i="10"/>
  <c r="AV281" i="10"/>
  <c r="AU281" i="10"/>
  <c r="AT281" i="10"/>
  <c r="AS281" i="10"/>
  <c r="AR281" i="10"/>
  <c r="AQ281" i="10"/>
  <c r="AP281" i="10"/>
  <c r="AO281" i="10"/>
  <c r="AN281" i="10"/>
  <c r="AM281" i="10"/>
  <c r="AL281" i="10"/>
  <c r="AK281" i="10"/>
  <c r="AJ281" i="10"/>
  <c r="AI281" i="10"/>
  <c r="AH281" i="10"/>
  <c r="AG281" i="10"/>
  <c r="AF281" i="10"/>
  <c r="AE281" i="10"/>
  <c r="AD281" i="10"/>
  <c r="AC281" i="10"/>
  <c r="AB281" i="10"/>
  <c r="AA281" i="10"/>
  <c r="Z281" i="10"/>
  <c r="Y281" i="10"/>
  <c r="X281" i="10"/>
  <c r="W281" i="10"/>
  <c r="V281" i="10"/>
  <c r="U281" i="10"/>
  <c r="T281" i="10"/>
  <c r="S281" i="10"/>
  <c r="R281" i="10"/>
  <c r="Q281" i="10"/>
  <c r="P281" i="10"/>
  <c r="O281" i="10"/>
  <c r="N281" i="10"/>
  <c r="C281" i="10"/>
  <c r="BC280" i="10"/>
  <c r="BB280" i="10"/>
  <c r="BA280" i="10"/>
  <c r="AZ280" i="10"/>
  <c r="AY280" i="10"/>
  <c r="AX280" i="10"/>
  <c r="AW280" i="10"/>
  <c r="AV280" i="10"/>
  <c r="AU280" i="10"/>
  <c r="AT280" i="10"/>
  <c r="AS280" i="10"/>
  <c r="AR280" i="10"/>
  <c r="AQ280" i="10"/>
  <c r="AP280" i="10"/>
  <c r="AO280" i="10"/>
  <c r="AN280" i="10"/>
  <c r="AM280" i="10"/>
  <c r="AL280" i="10"/>
  <c r="AK280" i="10"/>
  <c r="AJ280" i="10"/>
  <c r="AI280" i="10"/>
  <c r="AH280" i="10"/>
  <c r="AG280" i="10"/>
  <c r="AF280" i="10"/>
  <c r="AE280" i="10"/>
  <c r="AD280" i="10"/>
  <c r="AC280" i="10"/>
  <c r="AB280" i="10"/>
  <c r="AA280" i="10"/>
  <c r="Z280" i="10"/>
  <c r="Y280" i="10"/>
  <c r="X280" i="10"/>
  <c r="W280" i="10"/>
  <c r="V280" i="10"/>
  <c r="U280" i="10"/>
  <c r="T280" i="10"/>
  <c r="S280" i="10"/>
  <c r="R280" i="10"/>
  <c r="Q280" i="10"/>
  <c r="P280" i="10"/>
  <c r="O280" i="10"/>
  <c r="N280" i="10"/>
  <c r="C280" i="10"/>
  <c r="BC279" i="10"/>
  <c r="BB279" i="10"/>
  <c r="BA279" i="10"/>
  <c r="AZ279" i="10"/>
  <c r="AY279" i="10"/>
  <c r="AX279" i="10"/>
  <c r="AW279" i="10"/>
  <c r="AV279" i="10"/>
  <c r="AU279" i="10"/>
  <c r="AT279" i="10"/>
  <c r="AS279" i="10"/>
  <c r="AR279" i="10"/>
  <c r="AQ279" i="10"/>
  <c r="AP279" i="10"/>
  <c r="AO279" i="10"/>
  <c r="AN279" i="10"/>
  <c r="AM279" i="10"/>
  <c r="AL279" i="10"/>
  <c r="AK279" i="10"/>
  <c r="AJ279" i="10"/>
  <c r="AI279" i="10"/>
  <c r="AH279" i="10"/>
  <c r="AG279" i="10"/>
  <c r="AF279" i="10"/>
  <c r="AE279" i="10"/>
  <c r="AD279" i="10"/>
  <c r="AC279" i="10"/>
  <c r="AB279" i="10"/>
  <c r="AA279" i="10"/>
  <c r="Z279" i="10"/>
  <c r="Y279" i="10"/>
  <c r="X279" i="10"/>
  <c r="W279" i="10"/>
  <c r="V279" i="10"/>
  <c r="U279" i="10"/>
  <c r="T279" i="10"/>
  <c r="S279" i="10"/>
  <c r="R279" i="10"/>
  <c r="Q279" i="10"/>
  <c r="P279" i="10"/>
  <c r="O279" i="10"/>
  <c r="N279" i="10"/>
  <c r="C279" i="10"/>
  <c r="BC278" i="10"/>
  <c r="BB278" i="10"/>
  <c r="BA278" i="10"/>
  <c r="AZ278" i="10"/>
  <c r="AY278" i="10"/>
  <c r="AX278" i="10"/>
  <c r="AW278" i="10"/>
  <c r="AV278" i="10"/>
  <c r="AU278" i="10"/>
  <c r="AT278" i="10"/>
  <c r="AS278" i="10"/>
  <c r="AR278" i="10"/>
  <c r="AQ278" i="10"/>
  <c r="AP278" i="10"/>
  <c r="AO278" i="10"/>
  <c r="AN278" i="10"/>
  <c r="AM278" i="10"/>
  <c r="AL278" i="10"/>
  <c r="AK278" i="10"/>
  <c r="AJ278" i="10"/>
  <c r="AI278" i="10"/>
  <c r="AH278" i="10"/>
  <c r="AG278" i="10"/>
  <c r="AF278" i="10"/>
  <c r="AE278" i="10"/>
  <c r="AD278" i="10"/>
  <c r="AC278" i="10"/>
  <c r="AB278" i="10"/>
  <c r="AA278" i="10"/>
  <c r="Z278" i="10"/>
  <c r="Y278" i="10"/>
  <c r="X278" i="10"/>
  <c r="W278" i="10"/>
  <c r="V278" i="10"/>
  <c r="U278" i="10"/>
  <c r="T278" i="10"/>
  <c r="S278" i="10"/>
  <c r="R278" i="10"/>
  <c r="Q278" i="10"/>
  <c r="P278" i="10"/>
  <c r="O278" i="10"/>
  <c r="N278" i="10"/>
  <c r="C278" i="10"/>
  <c r="BC277" i="10"/>
  <c r="BB277" i="10"/>
  <c r="BA277" i="10"/>
  <c r="AZ277" i="10"/>
  <c r="AY277" i="10"/>
  <c r="AX277" i="10"/>
  <c r="AW277" i="10"/>
  <c r="AV277" i="10"/>
  <c r="AU277" i="10"/>
  <c r="AT277" i="10"/>
  <c r="AS277" i="10"/>
  <c r="AR277" i="10"/>
  <c r="AQ277" i="10"/>
  <c r="AP277" i="10"/>
  <c r="AO277" i="10"/>
  <c r="AN277" i="10"/>
  <c r="AM277" i="10"/>
  <c r="AL277" i="10"/>
  <c r="AK277" i="10"/>
  <c r="AJ277" i="10"/>
  <c r="AI277" i="10"/>
  <c r="AH277" i="10"/>
  <c r="AG277" i="10"/>
  <c r="AF277" i="10"/>
  <c r="AE277" i="10"/>
  <c r="AD277" i="10"/>
  <c r="AC277" i="10"/>
  <c r="AB277" i="10"/>
  <c r="AA277" i="10"/>
  <c r="Z277" i="10"/>
  <c r="Y277" i="10"/>
  <c r="X277" i="10"/>
  <c r="W277" i="10"/>
  <c r="V277" i="10"/>
  <c r="U277" i="10"/>
  <c r="T277" i="10"/>
  <c r="S277" i="10"/>
  <c r="R277" i="10"/>
  <c r="Q277" i="10"/>
  <c r="P277" i="10"/>
  <c r="O277" i="10"/>
  <c r="N277" i="10"/>
  <c r="C277" i="10"/>
  <c r="BC276" i="10"/>
  <c r="BB276" i="10"/>
  <c r="BA276" i="10"/>
  <c r="AZ276" i="10"/>
  <c r="AY276" i="10"/>
  <c r="AX276" i="10"/>
  <c r="AW276" i="10"/>
  <c r="AV276" i="10"/>
  <c r="AU276" i="10"/>
  <c r="AT276" i="10"/>
  <c r="AS276" i="10"/>
  <c r="AR276" i="10"/>
  <c r="AQ276" i="10"/>
  <c r="AP276" i="10"/>
  <c r="AO276" i="10"/>
  <c r="AN276" i="10"/>
  <c r="AM276" i="10"/>
  <c r="AL276" i="10"/>
  <c r="AK276" i="10"/>
  <c r="AJ276" i="10"/>
  <c r="AI276" i="10"/>
  <c r="AH276" i="10"/>
  <c r="AG276" i="10"/>
  <c r="AF276" i="10"/>
  <c r="AE276" i="10"/>
  <c r="AD276" i="10"/>
  <c r="AC276" i="10"/>
  <c r="AB276" i="10"/>
  <c r="AA276" i="10"/>
  <c r="Z276" i="10"/>
  <c r="Y276" i="10"/>
  <c r="X276" i="10"/>
  <c r="W276" i="10"/>
  <c r="V276" i="10"/>
  <c r="U276" i="10"/>
  <c r="T276" i="10"/>
  <c r="S276" i="10"/>
  <c r="R276" i="10"/>
  <c r="Q276" i="10"/>
  <c r="P276" i="10"/>
  <c r="O276" i="10"/>
  <c r="N276" i="10"/>
  <c r="C276" i="10"/>
  <c r="BC275" i="10"/>
  <c r="BB275" i="10"/>
  <c r="BA275" i="10"/>
  <c r="AZ275" i="10"/>
  <c r="AY275" i="10"/>
  <c r="AX275" i="10"/>
  <c r="AW275" i="10"/>
  <c r="AV275" i="10"/>
  <c r="AU275" i="10"/>
  <c r="AT275" i="10"/>
  <c r="AS275" i="10"/>
  <c r="AR275" i="10"/>
  <c r="AQ275" i="10"/>
  <c r="AP275" i="10"/>
  <c r="AO275" i="10"/>
  <c r="AN275" i="10"/>
  <c r="AM275" i="10"/>
  <c r="AL275" i="10"/>
  <c r="AK275" i="10"/>
  <c r="AJ275" i="10"/>
  <c r="AI275" i="10"/>
  <c r="AH275" i="10"/>
  <c r="AG275" i="10"/>
  <c r="AF275" i="10"/>
  <c r="AE275" i="10"/>
  <c r="AD275" i="10"/>
  <c r="AC275" i="10"/>
  <c r="AB275" i="10"/>
  <c r="AA275" i="10"/>
  <c r="Z275" i="10"/>
  <c r="Y275" i="10"/>
  <c r="X275" i="10"/>
  <c r="W275" i="10"/>
  <c r="V275" i="10"/>
  <c r="U275" i="10"/>
  <c r="T275" i="10"/>
  <c r="S275" i="10"/>
  <c r="R275" i="10"/>
  <c r="Q275" i="10"/>
  <c r="P275" i="10"/>
  <c r="O275" i="10"/>
  <c r="N275" i="10"/>
  <c r="C275" i="10"/>
  <c r="BC274" i="10"/>
  <c r="BB274" i="10"/>
  <c r="BA274" i="10"/>
  <c r="AZ274" i="10"/>
  <c r="AY274" i="10"/>
  <c r="AX274" i="10"/>
  <c r="AW274" i="10"/>
  <c r="AV274" i="10"/>
  <c r="AU274" i="10"/>
  <c r="AT274" i="10"/>
  <c r="AS274" i="10"/>
  <c r="AR274" i="10"/>
  <c r="AQ274" i="10"/>
  <c r="AP274" i="10"/>
  <c r="AO274" i="10"/>
  <c r="AN274" i="10"/>
  <c r="AM274" i="10"/>
  <c r="AL274" i="10"/>
  <c r="AK274" i="10"/>
  <c r="AJ274" i="10"/>
  <c r="AI274" i="10"/>
  <c r="AH274" i="10"/>
  <c r="AG274" i="10"/>
  <c r="AF274" i="10"/>
  <c r="AE274" i="10"/>
  <c r="AD274" i="10"/>
  <c r="AC274" i="10"/>
  <c r="AB274" i="10"/>
  <c r="AA274" i="10"/>
  <c r="Z274" i="10"/>
  <c r="Y274" i="10"/>
  <c r="X274" i="10"/>
  <c r="W274" i="10"/>
  <c r="V274" i="10"/>
  <c r="U274" i="10"/>
  <c r="T274" i="10"/>
  <c r="S274" i="10"/>
  <c r="R274" i="10"/>
  <c r="Q274" i="10"/>
  <c r="P274" i="10"/>
  <c r="O274" i="10"/>
  <c r="N274" i="10"/>
  <c r="C274" i="10"/>
  <c r="BC273" i="10"/>
  <c r="BB273" i="10"/>
  <c r="BA273" i="10"/>
  <c r="AZ273" i="10"/>
  <c r="AY273" i="10"/>
  <c r="AX273" i="10"/>
  <c r="AW273" i="10"/>
  <c r="AV273" i="10"/>
  <c r="AU273" i="10"/>
  <c r="AT273" i="10"/>
  <c r="AS273" i="10"/>
  <c r="AR273" i="10"/>
  <c r="AQ273" i="10"/>
  <c r="AP273" i="10"/>
  <c r="AO273" i="10"/>
  <c r="AN273" i="10"/>
  <c r="AM273" i="10"/>
  <c r="AL273" i="10"/>
  <c r="AK273" i="10"/>
  <c r="AJ273" i="10"/>
  <c r="AI273" i="10"/>
  <c r="AH273" i="10"/>
  <c r="AG273" i="10"/>
  <c r="AF273" i="10"/>
  <c r="AE273" i="10"/>
  <c r="AD273" i="10"/>
  <c r="AC273" i="10"/>
  <c r="AB273" i="10"/>
  <c r="AA273" i="10"/>
  <c r="Z273" i="10"/>
  <c r="Y273" i="10"/>
  <c r="X273" i="10"/>
  <c r="W273" i="10"/>
  <c r="V273" i="10"/>
  <c r="U273" i="10"/>
  <c r="T273" i="10"/>
  <c r="S273" i="10"/>
  <c r="R273" i="10"/>
  <c r="Q273" i="10"/>
  <c r="P273" i="10"/>
  <c r="O273" i="10"/>
  <c r="N273" i="10"/>
  <c r="C273" i="10"/>
  <c r="BC272" i="10"/>
  <c r="BB272" i="10"/>
  <c r="BA272" i="10"/>
  <c r="AZ272" i="10"/>
  <c r="AY272" i="10"/>
  <c r="AX272" i="10"/>
  <c r="AW272" i="10"/>
  <c r="AV272" i="10"/>
  <c r="AU272" i="10"/>
  <c r="AT272" i="10"/>
  <c r="AS272" i="10"/>
  <c r="AR272" i="10"/>
  <c r="AQ272" i="10"/>
  <c r="AP272" i="10"/>
  <c r="AO272" i="10"/>
  <c r="AN272" i="10"/>
  <c r="AM272" i="10"/>
  <c r="AL272" i="10"/>
  <c r="AK272" i="10"/>
  <c r="AJ272" i="10"/>
  <c r="AI272" i="10"/>
  <c r="AH272" i="10"/>
  <c r="AG272" i="10"/>
  <c r="AF272" i="10"/>
  <c r="AE272" i="10"/>
  <c r="AD272" i="10"/>
  <c r="AC272" i="10"/>
  <c r="AB272" i="10"/>
  <c r="AA272" i="10"/>
  <c r="Z272" i="10"/>
  <c r="Y272" i="10"/>
  <c r="X272" i="10"/>
  <c r="W272" i="10"/>
  <c r="V272" i="10"/>
  <c r="U272" i="10"/>
  <c r="T272" i="10"/>
  <c r="S272" i="10"/>
  <c r="R272" i="10"/>
  <c r="Q272" i="10"/>
  <c r="P272" i="10"/>
  <c r="O272" i="10"/>
  <c r="N272" i="10"/>
  <c r="C272" i="10"/>
  <c r="BC271" i="10"/>
  <c r="BB271" i="10"/>
  <c r="BA271" i="10"/>
  <c r="AZ271" i="10"/>
  <c r="AY271" i="10"/>
  <c r="AX271" i="10"/>
  <c r="AW271" i="10"/>
  <c r="AV271" i="10"/>
  <c r="AU271" i="10"/>
  <c r="AT271" i="10"/>
  <c r="AS271" i="10"/>
  <c r="AR271" i="10"/>
  <c r="AQ271" i="10"/>
  <c r="AP271" i="10"/>
  <c r="AO271" i="10"/>
  <c r="AN271" i="10"/>
  <c r="AM271" i="10"/>
  <c r="AL271" i="10"/>
  <c r="AK271" i="10"/>
  <c r="AJ271" i="10"/>
  <c r="AI271" i="10"/>
  <c r="AH271" i="10"/>
  <c r="AG271" i="10"/>
  <c r="AF271" i="10"/>
  <c r="AE271" i="10"/>
  <c r="AD271" i="10"/>
  <c r="AC271" i="10"/>
  <c r="AB271" i="10"/>
  <c r="AA271" i="10"/>
  <c r="Z271" i="10"/>
  <c r="Y271" i="10"/>
  <c r="X271" i="10"/>
  <c r="W271" i="10"/>
  <c r="V271" i="10"/>
  <c r="U271" i="10"/>
  <c r="T271" i="10"/>
  <c r="S271" i="10"/>
  <c r="R271" i="10"/>
  <c r="Q271" i="10"/>
  <c r="P271" i="10"/>
  <c r="O271" i="10"/>
  <c r="N271" i="10"/>
  <c r="C271" i="10"/>
  <c r="BC270" i="10"/>
  <c r="BB270" i="10"/>
  <c r="BA270" i="10"/>
  <c r="AZ270" i="10"/>
  <c r="AY270" i="10"/>
  <c r="AX270" i="10"/>
  <c r="AW270" i="10"/>
  <c r="AV270" i="10"/>
  <c r="AU270" i="10"/>
  <c r="AT270" i="10"/>
  <c r="AS270" i="10"/>
  <c r="AR270" i="10"/>
  <c r="AQ270" i="10"/>
  <c r="AP270" i="10"/>
  <c r="AO270" i="10"/>
  <c r="AN270" i="10"/>
  <c r="AM270" i="10"/>
  <c r="AL270" i="10"/>
  <c r="AK270" i="10"/>
  <c r="AJ270" i="10"/>
  <c r="AI270" i="10"/>
  <c r="AH270" i="10"/>
  <c r="AG270" i="10"/>
  <c r="AF270" i="10"/>
  <c r="AE270" i="10"/>
  <c r="AD270" i="10"/>
  <c r="AC270" i="10"/>
  <c r="AB270" i="10"/>
  <c r="AA270" i="10"/>
  <c r="Z270" i="10"/>
  <c r="Y270" i="10"/>
  <c r="X270" i="10"/>
  <c r="W270" i="10"/>
  <c r="V270" i="10"/>
  <c r="U270" i="10"/>
  <c r="T270" i="10"/>
  <c r="S270" i="10"/>
  <c r="R270" i="10"/>
  <c r="Q270" i="10"/>
  <c r="P270" i="10"/>
  <c r="O270" i="10"/>
  <c r="N270" i="10"/>
  <c r="C270" i="10"/>
  <c r="BC269" i="10"/>
  <c r="BB269" i="10"/>
  <c r="BA269" i="10"/>
  <c r="AZ269" i="10"/>
  <c r="AY269" i="10"/>
  <c r="AX269" i="10"/>
  <c r="AW269" i="10"/>
  <c r="AV269" i="10"/>
  <c r="AU269" i="10"/>
  <c r="AT269" i="10"/>
  <c r="AS269" i="10"/>
  <c r="AR269" i="10"/>
  <c r="AQ269" i="10"/>
  <c r="AP269" i="10"/>
  <c r="AO269" i="10"/>
  <c r="AN269" i="10"/>
  <c r="AM269" i="10"/>
  <c r="AL269" i="10"/>
  <c r="AK269" i="10"/>
  <c r="AJ269" i="10"/>
  <c r="AI269" i="10"/>
  <c r="AH269" i="10"/>
  <c r="AG269" i="10"/>
  <c r="AF269" i="10"/>
  <c r="AE269" i="10"/>
  <c r="AD269" i="10"/>
  <c r="AC269" i="10"/>
  <c r="AB269" i="10"/>
  <c r="AA269" i="10"/>
  <c r="Z269" i="10"/>
  <c r="Y269" i="10"/>
  <c r="X269" i="10"/>
  <c r="W269" i="10"/>
  <c r="V269" i="10"/>
  <c r="U269" i="10"/>
  <c r="T269" i="10"/>
  <c r="S269" i="10"/>
  <c r="R269" i="10"/>
  <c r="Q269" i="10"/>
  <c r="P269" i="10"/>
  <c r="O269" i="10"/>
  <c r="N269" i="10"/>
  <c r="C269" i="10"/>
  <c r="BC268" i="10"/>
  <c r="BB268" i="10"/>
  <c r="BA268" i="10"/>
  <c r="AZ268" i="10"/>
  <c r="AY268" i="10"/>
  <c r="AX268" i="10"/>
  <c r="AW268" i="10"/>
  <c r="AV268" i="10"/>
  <c r="AU268" i="10"/>
  <c r="AT268" i="10"/>
  <c r="AS268" i="10"/>
  <c r="AR268" i="10"/>
  <c r="AQ268" i="10"/>
  <c r="AP268" i="10"/>
  <c r="AO268" i="10"/>
  <c r="AN268" i="10"/>
  <c r="AM268" i="10"/>
  <c r="AL268" i="10"/>
  <c r="AK268" i="10"/>
  <c r="AJ268" i="10"/>
  <c r="AI268" i="10"/>
  <c r="AH268" i="10"/>
  <c r="AG268" i="10"/>
  <c r="AF268" i="10"/>
  <c r="AE268" i="10"/>
  <c r="AD268" i="10"/>
  <c r="AC268" i="10"/>
  <c r="AB268" i="10"/>
  <c r="AA268" i="10"/>
  <c r="Z268" i="10"/>
  <c r="Y268" i="10"/>
  <c r="X268" i="10"/>
  <c r="W268" i="10"/>
  <c r="V268" i="10"/>
  <c r="U268" i="10"/>
  <c r="T268" i="10"/>
  <c r="S268" i="10"/>
  <c r="R268" i="10"/>
  <c r="Q268" i="10"/>
  <c r="P268" i="10"/>
  <c r="O268" i="10"/>
  <c r="N268" i="10"/>
  <c r="C268" i="10"/>
  <c r="BC267" i="10"/>
  <c r="BB267" i="10"/>
  <c r="BA267" i="10"/>
  <c r="AZ267" i="10"/>
  <c r="AY267" i="10"/>
  <c r="AX267" i="10"/>
  <c r="AW267" i="10"/>
  <c r="AV267" i="10"/>
  <c r="AU267" i="10"/>
  <c r="AT267" i="10"/>
  <c r="AS267" i="10"/>
  <c r="AR267" i="10"/>
  <c r="AQ267" i="10"/>
  <c r="AP267" i="10"/>
  <c r="AO267" i="10"/>
  <c r="AN267" i="10"/>
  <c r="AM267" i="10"/>
  <c r="AL267" i="10"/>
  <c r="AK267" i="10"/>
  <c r="AJ267" i="10"/>
  <c r="AI267" i="10"/>
  <c r="AH267" i="10"/>
  <c r="AG267" i="10"/>
  <c r="AF267" i="10"/>
  <c r="AE267" i="10"/>
  <c r="AD267" i="10"/>
  <c r="AC267" i="10"/>
  <c r="AB267" i="10"/>
  <c r="AA267" i="10"/>
  <c r="Z267" i="10"/>
  <c r="Y267" i="10"/>
  <c r="X267" i="10"/>
  <c r="W267" i="10"/>
  <c r="V267" i="10"/>
  <c r="U267" i="10"/>
  <c r="T267" i="10"/>
  <c r="S267" i="10"/>
  <c r="R267" i="10"/>
  <c r="Q267" i="10"/>
  <c r="P267" i="10"/>
  <c r="O267" i="10"/>
  <c r="N267" i="10"/>
  <c r="C267" i="10"/>
  <c r="BC266" i="10"/>
  <c r="BB266" i="10"/>
  <c r="BA266" i="10"/>
  <c r="AZ266" i="10"/>
  <c r="AY266" i="10"/>
  <c r="AX266" i="10"/>
  <c r="AW266" i="10"/>
  <c r="AV266" i="10"/>
  <c r="AU266" i="10"/>
  <c r="AT266" i="10"/>
  <c r="AS266" i="10"/>
  <c r="AR266" i="10"/>
  <c r="AQ266" i="10"/>
  <c r="AP266" i="10"/>
  <c r="AO266" i="10"/>
  <c r="AN266" i="10"/>
  <c r="AM266" i="10"/>
  <c r="AL266" i="10"/>
  <c r="AK266" i="10"/>
  <c r="AJ266" i="10"/>
  <c r="AI266" i="10"/>
  <c r="AH266" i="10"/>
  <c r="AG266" i="10"/>
  <c r="AF266" i="10"/>
  <c r="AE266" i="10"/>
  <c r="AD266" i="10"/>
  <c r="AC266" i="10"/>
  <c r="AB266" i="10"/>
  <c r="AA266" i="10"/>
  <c r="Z266" i="10"/>
  <c r="Y266" i="10"/>
  <c r="X266" i="10"/>
  <c r="W266" i="10"/>
  <c r="V266" i="10"/>
  <c r="U266" i="10"/>
  <c r="T266" i="10"/>
  <c r="S266" i="10"/>
  <c r="R266" i="10"/>
  <c r="Q266" i="10"/>
  <c r="P266" i="10"/>
  <c r="O266" i="10"/>
  <c r="N266" i="10"/>
  <c r="C266" i="10"/>
  <c r="BC265" i="10"/>
  <c r="BB265" i="10"/>
  <c r="BA265" i="10"/>
  <c r="AZ265" i="10"/>
  <c r="AY265" i="10"/>
  <c r="AX265" i="10"/>
  <c r="AW265" i="10"/>
  <c r="AV265" i="10"/>
  <c r="AU265" i="10"/>
  <c r="AT265" i="10"/>
  <c r="AS265" i="10"/>
  <c r="AR265" i="10"/>
  <c r="AQ265" i="10"/>
  <c r="AP265" i="10"/>
  <c r="AO265" i="10"/>
  <c r="AN265" i="10"/>
  <c r="AM265" i="10"/>
  <c r="AL265" i="10"/>
  <c r="AK265" i="10"/>
  <c r="AJ265" i="10"/>
  <c r="AI265" i="10"/>
  <c r="AH265" i="10"/>
  <c r="AG265" i="10"/>
  <c r="AF265" i="10"/>
  <c r="AE265" i="10"/>
  <c r="AD265" i="10"/>
  <c r="AC265" i="10"/>
  <c r="AB265" i="10"/>
  <c r="AA265" i="10"/>
  <c r="Z265" i="10"/>
  <c r="Y265" i="10"/>
  <c r="X265" i="10"/>
  <c r="W265" i="10"/>
  <c r="V265" i="10"/>
  <c r="U265" i="10"/>
  <c r="T265" i="10"/>
  <c r="S265" i="10"/>
  <c r="R265" i="10"/>
  <c r="Q265" i="10"/>
  <c r="P265" i="10"/>
  <c r="O265" i="10"/>
  <c r="N265" i="10"/>
  <c r="C265" i="10"/>
  <c r="BC264" i="10"/>
  <c r="BB264" i="10"/>
  <c r="BA264" i="10"/>
  <c r="AZ264" i="10"/>
  <c r="AY264" i="10"/>
  <c r="AX264" i="10"/>
  <c r="AW264" i="10"/>
  <c r="AV264" i="10"/>
  <c r="AU264" i="10"/>
  <c r="AT264" i="10"/>
  <c r="AS264" i="10"/>
  <c r="AR264" i="10"/>
  <c r="AQ264" i="10"/>
  <c r="AP264" i="10"/>
  <c r="AO264" i="10"/>
  <c r="AN264" i="10"/>
  <c r="AM264" i="10"/>
  <c r="AL264" i="10"/>
  <c r="AK264" i="10"/>
  <c r="AJ264" i="10"/>
  <c r="AI264" i="10"/>
  <c r="AH264" i="10"/>
  <c r="AG264" i="10"/>
  <c r="AF264" i="10"/>
  <c r="AE264" i="10"/>
  <c r="AD264" i="10"/>
  <c r="AC264" i="10"/>
  <c r="AB264" i="10"/>
  <c r="AA264" i="10"/>
  <c r="Z264" i="10"/>
  <c r="Y264" i="10"/>
  <c r="X264" i="10"/>
  <c r="W264" i="10"/>
  <c r="V264" i="10"/>
  <c r="U264" i="10"/>
  <c r="T264" i="10"/>
  <c r="S264" i="10"/>
  <c r="R264" i="10"/>
  <c r="Q264" i="10"/>
  <c r="P264" i="10"/>
  <c r="O264" i="10"/>
  <c r="N264" i="10"/>
  <c r="C264" i="10"/>
  <c r="BC263" i="10"/>
  <c r="BB263" i="10"/>
  <c r="BA263" i="10"/>
  <c r="AZ263" i="10"/>
  <c r="AY263" i="10"/>
  <c r="AX263" i="10"/>
  <c r="AW263" i="10"/>
  <c r="AV263" i="10"/>
  <c r="AU263" i="10"/>
  <c r="AT263" i="10"/>
  <c r="AS263" i="10"/>
  <c r="AR263" i="10"/>
  <c r="AQ263" i="10"/>
  <c r="AP263" i="10"/>
  <c r="AO263" i="10"/>
  <c r="AN263" i="10"/>
  <c r="AM263" i="10"/>
  <c r="AL263" i="10"/>
  <c r="AK263" i="10"/>
  <c r="AJ263" i="10"/>
  <c r="AI263" i="10"/>
  <c r="AH263" i="10"/>
  <c r="AG263" i="10"/>
  <c r="AF263" i="10"/>
  <c r="AE263" i="10"/>
  <c r="AD263" i="10"/>
  <c r="AC263" i="10"/>
  <c r="AB263" i="10"/>
  <c r="AA263" i="10"/>
  <c r="Z263" i="10"/>
  <c r="Y263" i="10"/>
  <c r="X263" i="10"/>
  <c r="W263" i="10"/>
  <c r="V263" i="10"/>
  <c r="U263" i="10"/>
  <c r="T263" i="10"/>
  <c r="S263" i="10"/>
  <c r="R263" i="10"/>
  <c r="Q263" i="10"/>
  <c r="P263" i="10"/>
  <c r="O263" i="10"/>
  <c r="N263" i="10"/>
  <c r="C263" i="10"/>
  <c r="BC262" i="10"/>
  <c r="BB262" i="10"/>
  <c r="BA262" i="10"/>
  <c r="AZ262" i="10"/>
  <c r="AY262" i="10"/>
  <c r="AX262" i="10"/>
  <c r="AW262" i="10"/>
  <c r="AV262" i="10"/>
  <c r="AU262" i="10"/>
  <c r="AT262" i="10"/>
  <c r="AS262" i="10"/>
  <c r="AR262" i="10"/>
  <c r="AQ262" i="10"/>
  <c r="AP262" i="10"/>
  <c r="AO262" i="10"/>
  <c r="AN262" i="10"/>
  <c r="AM262" i="10"/>
  <c r="AL262" i="10"/>
  <c r="AK262" i="10"/>
  <c r="AJ262" i="10"/>
  <c r="AI262" i="10"/>
  <c r="AH262" i="10"/>
  <c r="AG262" i="10"/>
  <c r="AF262" i="10"/>
  <c r="AE262" i="10"/>
  <c r="AD262" i="10"/>
  <c r="AC262" i="10"/>
  <c r="AB262" i="10"/>
  <c r="AA262" i="10"/>
  <c r="Z262" i="10"/>
  <c r="Y262" i="10"/>
  <c r="X262" i="10"/>
  <c r="W262" i="10"/>
  <c r="V262" i="10"/>
  <c r="U262" i="10"/>
  <c r="T262" i="10"/>
  <c r="S262" i="10"/>
  <c r="R262" i="10"/>
  <c r="Q262" i="10"/>
  <c r="P262" i="10"/>
  <c r="O262" i="10"/>
  <c r="N262" i="10"/>
  <c r="C262" i="10"/>
  <c r="BC261" i="10"/>
  <c r="BB261" i="10"/>
  <c r="BA261" i="10"/>
  <c r="AZ261" i="10"/>
  <c r="AY261" i="10"/>
  <c r="AX261" i="10"/>
  <c r="AW261" i="10"/>
  <c r="AV261" i="10"/>
  <c r="AU261" i="10"/>
  <c r="AT261" i="10"/>
  <c r="AS261" i="10"/>
  <c r="AR261" i="10"/>
  <c r="AQ261" i="10"/>
  <c r="AP261" i="10"/>
  <c r="AO261" i="10"/>
  <c r="AN261" i="10"/>
  <c r="AM261" i="10"/>
  <c r="AL261" i="10"/>
  <c r="AK261" i="10"/>
  <c r="AJ261" i="10"/>
  <c r="AI261" i="10"/>
  <c r="AH261" i="10"/>
  <c r="AG261" i="10"/>
  <c r="AF261" i="10"/>
  <c r="AE261" i="10"/>
  <c r="AD261" i="10"/>
  <c r="AC261" i="10"/>
  <c r="AB261" i="10"/>
  <c r="AA261" i="10"/>
  <c r="Z261" i="10"/>
  <c r="Y261" i="10"/>
  <c r="X261" i="10"/>
  <c r="W261" i="10"/>
  <c r="V261" i="10"/>
  <c r="U261" i="10"/>
  <c r="T261" i="10"/>
  <c r="S261" i="10"/>
  <c r="R261" i="10"/>
  <c r="Q261" i="10"/>
  <c r="P261" i="10"/>
  <c r="O261" i="10"/>
  <c r="N261" i="10"/>
  <c r="C261" i="10"/>
  <c r="BC260" i="10"/>
  <c r="BB260" i="10"/>
  <c r="BA260" i="10"/>
  <c r="AZ260" i="10"/>
  <c r="AY260" i="10"/>
  <c r="AX260" i="10"/>
  <c r="AW260" i="10"/>
  <c r="AV260" i="10"/>
  <c r="AU260" i="10"/>
  <c r="AT260" i="10"/>
  <c r="AS260" i="10"/>
  <c r="AR260" i="10"/>
  <c r="AQ260" i="10"/>
  <c r="AP260" i="10"/>
  <c r="AO260" i="10"/>
  <c r="AN260" i="10"/>
  <c r="AM260" i="10"/>
  <c r="AL260" i="10"/>
  <c r="AK260" i="10"/>
  <c r="AJ260" i="10"/>
  <c r="AI260" i="10"/>
  <c r="AH260" i="10"/>
  <c r="AG260" i="10"/>
  <c r="AF260" i="10"/>
  <c r="AE260" i="10"/>
  <c r="AD260" i="10"/>
  <c r="AC260" i="10"/>
  <c r="AB260" i="10"/>
  <c r="AA260" i="10"/>
  <c r="Z260" i="10"/>
  <c r="Y260" i="10"/>
  <c r="X260" i="10"/>
  <c r="W260" i="10"/>
  <c r="V260" i="10"/>
  <c r="U260" i="10"/>
  <c r="T260" i="10"/>
  <c r="S260" i="10"/>
  <c r="R260" i="10"/>
  <c r="Q260" i="10"/>
  <c r="P260" i="10"/>
  <c r="O260" i="10"/>
  <c r="N260" i="10"/>
  <c r="C260" i="10"/>
  <c r="BC259" i="10"/>
  <c r="BB259" i="10"/>
  <c r="BA259" i="10"/>
  <c r="AZ259" i="10"/>
  <c r="AY259" i="10"/>
  <c r="AX259" i="10"/>
  <c r="AW259" i="10"/>
  <c r="AV259" i="10"/>
  <c r="AU259" i="10"/>
  <c r="AT259" i="10"/>
  <c r="AS259" i="10"/>
  <c r="AR259" i="10"/>
  <c r="AQ259" i="10"/>
  <c r="AP259" i="10"/>
  <c r="AO259" i="10"/>
  <c r="AN259" i="10"/>
  <c r="AM259" i="10"/>
  <c r="AL259" i="10"/>
  <c r="AK259" i="10"/>
  <c r="AJ259" i="10"/>
  <c r="AI259" i="10"/>
  <c r="AH259" i="10"/>
  <c r="AG259" i="10"/>
  <c r="AF259" i="10"/>
  <c r="AE259" i="10"/>
  <c r="AD259" i="10"/>
  <c r="AC259" i="10"/>
  <c r="AB259" i="10"/>
  <c r="AA259" i="10"/>
  <c r="Z259" i="10"/>
  <c r="Y259" i="10"/>
  <c r="X259" i="10"/>
  <c r="W259" i="10"/>
  <c r="V259" i="10"/>
  <c r="U259" i="10"/>
  <c r="T259" i="10"/>
  <c r="S259" i="10"/>
  <c r="R259" i="10"/>
  <c r="Q259" i="10"/>
  <c r="P259" i="10"/>
  <c r="O259" i="10"/>
  <c r="N259" i="10"/>
  <c r="C259" i="10"/>
  <c r="BC258" i="10"/>
  <c r="BB258" i="10"/>
  <c r="BA258" i="10"/>
  <c r="AZ258" i="10"/>
  <c r="AY258" i="10"/>
  <c r="AX258" i="10"/>
  <c r="AW258" i="10"/>
  <c r="AV258" i="10"/>
  <c r="AU258" i="10"/>
  <c r="AT258" i="10"/>
  <c r="AS258" i="10"/>
  <c r="AR258" i="10"/>
  <c r="AQ258" i="10"/>
  <c r="AP258" i="10"/>
  <c r="AO258" i="10"/>
  <c r="AN258" i="10"/>
  <c r="AM258" i="10"/>
  <c r="AL258" i="10"/>
  <c r="AK258" i="10"/>
  <c r="AJ258" i="10"/>
  <c r="AI258" i="10"/>
  <c r="AH258" i="10"/>
  <c r="AG258" i="10"/>
  <c r="AF258" i="10"/>
  <c r="AE258" i="10"/>
  <c r="AD258" i="10"/>
  <c r="AC258" i="10"/>
  <c r="AB258" i="10"/>
  <c r="AA258" i="10"/>
  <c r="Z258" i="10"/>
  <c r="Y258" i="10"/>
  <c r="X258" i="10"/>
  <c r="W258" i="10"/>
  <c r="V258" i="10"/>
  <c r="U258" i="10"/>
  <c r="T258" i="10"/>
  <c r="S258" i="10"/>
  <c r="R258" i="10"/>
  <c r="Q258" i="10"/>
  <c r="P258" i="10"/>
  <c r="O258" i="10"/>
  <c r="N258" i="10"/>
  <c r="C258" i="10"/>
  <c r="BC257" i="10"/>
  <c r="BB257" i="10"/>
  <c r="BA257" i="10"/>
  <c r="AZ257" i="10"/>
  <c r="AY257" i="10"/>
  <c r="AX257" i="10"/>
  <c r="AW257" i="10"/>
  <c r="AV257" i="10"/>
  <c r="AU257" i="10"/>
  <c r="AT257" i="10"/>
  <c r="AS257" i="10"/>
  <c r="AR257" i="10"/>
  <c r="AQ257" i="10"/>
  <c r="AP257" i="10"/>
  <c r="AO257" i="10"/>
  <c r="AN257" i="10"/>
  <c r="AM257" i="10"/>
  <c r="AL257" i="10"/>
  <c r="AK257" i="10"/>
  <c r="AJ257" i="10"/>
  <c r="AI257" i="10"/>
  <c r="AH257" i="10"/>
  <c r="AG257" i="10"/>
  <c r="AF257" i="10"/>
  <c r="AE257" i="10"/>
  <c r="AD257" i="10"/>
  <c r="AC257" i="10"/>
  <c r="AB257" i="10"/>
  <c r="AA257" i="10"/>
  <c r="Z257" i="10"/>
  <c r="Y257" i="10"/>
  <c r="X257" i="10"/>
  <c r="W257" i="10"/>
  <c r="V257" i="10"/>
  <c r="U257" i="10"/>
  <c r="T257" i="10"/>
  <c r="S257" i="10"/>
  <c r="R257" i="10"/>
  <c r="Q257" i="10"/>
  <c r="P257" i="10"/>
  <c r="O257" i="10"/>
  <c r="N257" i="10"/>
  <c r="C257" i="10"/>
  <c r="BC256" i="10"/>
  <c r="BB256" i="10"/>
  <c r="BA256" i="10"/>
  <c r="AZ256" i="10"/>
  <c r="AY256" i="10"/>
  <c r="AX256" i="10"/>
  <c r="AW256" i="10"/>
  <c r="AV256" i="10"/>
  <c r="AU256" i="10"/>
  <c r="AT256" i="10"/>
  <c r="AS256" i="10"/>
  <c r="AR256" i="10"/>
  <c r="AQ256" i="10"/>
  <c r="AP256" i="10"/>
  <c r="AO256" i="10"/>
  <c r="AN256" i="10"/>
  <c r="AM256" i="10"/>
  <c r="AL256" i="10"/>
  <c r="AK256" i="10"/>
  <c r="AJ256" i="10"/>
  <c r="AI256" i="10"/>
  <c r="AH256" i="10"/>
  <c r="AG256" i="10"/>
  <c r="AF256" i="10"/>
  <c r="AE256" i="10"/>
  <c r="AD256" i="10"/>
  <c r="AC256" i="10"/>
  <c r="AB256" i="10"/>
  <c r="AA256" i="10"/>
  <c r="Z256" i="10"/>
  <c r="Y256" i="10"/>
  <c r="X256" i="10"/>
  <c r="W256" i="10"/>
  <c r="V256" i="10"/>
  <c r="U256" i="10"/>
  <c r="T256" i="10"/>
  <c r="S256" i="10"/>
  <c r="R256" i="10"/>
  <c r="Q256" i="10"/>
  <c r="P256" i="10"/>
  <c r="O256" i="10"/>
  <c r="N256" i="10"/>
  <c r="C256" i="10"/>
  <c r="BC255" i="10"/>
  <c r="BB255" i="10"/>
  <c r="BA255" i="10"/>
  <c r="AZ255" i="10"/>
  <c r="AY255" i="10"/>
  <c r="AX255" i="10"/>
  <c r="AW255" i="10"/>
  <c r="AV255" i="10"/>
  <c r="AU255" i="10"/>
  <c r="AT255" i="10"/>
  <c r="AS255" i="10"/>
  <c r="AR255" i="10"/>
  <c r="AQ255" i="10"/>
  <c r="AP255" i="10"/>
  <c r="AO255" i="10"/>
  <c r="AN255" i="10"/>
  <c r="AM255" i="10"/>
  <c r="AL255" i="10"/>
  <c r="AK255" i="10"/>
  <c r="AJ255" i="10"/>
  <c r="AI255" i="10"/>
  <c r="AH255" i="10"/>
  <c r="AG255" i="10"/>
  <c r="AF255" i="10"/>
  <c r="AE255" i="10"/>
  <c r="AD255" i="10"/>
  <c r="AC255" i="10"/>
  <c r="AB255" i="10"/>
  <c r="AA255" i="10"/>
  <c r="Z255" i="10"/>
  <c r="Y255" i="10"/>
  <c r="X255" i="10"/>
  <c r="W255" i="10"/>
  <c r="V255" i="10"/>
  <c r="U255" i="10"/>
  <c r="T255" i="10"/>
  <c r="S255" i="10"/>
  <c r="R255" i="10"/>
  <c r="Q255" i="10"/>
  <c r="P255" i="10"/>
  <c r="O255" i="10"/>
  <c r="N255" i="10"/>
  <c r="C255" i="10"/>
  <c r="BC254" i="10"/>
  <c r="BB254" i="10"/>
  <c r="BA254" i="10"/>
  <c r="AZ254" i="10"/>
  <c r="AY254" i="10"/>
  <c r="AX254" i="10"/>
  <c r="AW254" i="10"/>
  <c r="AV254" i="10"/>
  <c r="AU254" i="10"/>
  <c r="AT254" i="10"/>
  <c r="AS254" i="10"/>
  <c r="AR254" i="10"/>
  <c r="AQ254" i="10"/>
  <c r="AP254" i="10"/>
  <c r="AO254" i="10"/>
  <c r="AN254" i="10"/>
  <c r="AM254" i="10"/>
  <c r="AL254" i="10"/>
  <c r="AK254" i="10"/>
  <c r="AJ254" i="10"/>
  <c r="AI254" i="10"/>
  <c r="AH254" i="10"/>
  <c r="AG254" i="10"/>
  <c r="AF254" i="10"/>
  <c r="AE254" i="10"/>
  <c r="AD254" i="10"/>
  <c r="AC254" i="10"/>
  <c r="AB254" i="10"/>
  <c r="AA254" i="10"/>
  <c r="Z254" i="10"/>
  <c r="Y254" i="10"/>
  <c r="X254" i="10"/>
  <c r="W254" i="10"/>
  <c r="V254" i="10"/>
  <c r="U254" i="10"/>
  <c r="T254" i="10"/>
  <c r="S254" i="10"/>
  <c r="R254" i="10"/>
  <c r="Q254" i="10"/>
  <c r="P254" i="10"/>
  <c r="O254" i="10"/>
  <c r="N254" i="10"/>
  <c r="C254" i="10"/>
  <c r="BC253" i="10"/>
  <c r="BB253" i="10"/>
  <c r="BA253" i="10"/>
  <c r="AZ253" i="10"/>
  <c r="AY253" i="10"/>
  <c r="AX253" i="10"/>
  <c r="AW253" i="10"/>
  <c r="AV253" i="10"/>
  <c r="AU253" i="10"/>
  <c r="AT253" i="10"/>
  <c r="AS253" i="10"/>
  <c r="AR253" i="10"/>
  <c r="AQ253" i="10"/>
  <c r="AP253" i="10"/>
  <c r="AO253" i="10"/>
  <c r="AN253" i="10"/>
  <c r="AM253" i="10"/>
  <c r="AL253" i="10"/>
  <c r="AK253" i="10"/>
  <c r="AJ253" i="10"/>
  <c r="AI253" i="10"/>
  <c r="AH253" i="10"/>
  <c r="AG253" i="10"/>
  <c r="AF253" i="10"/>
  <c r="AE253" i="10"/>
  <c r="AD253" i="10"/>
  <c r="AC253" i="10"/>
  <c r="AB253" i="10"/>
  <c r="AA253" i="10"/>
  <c r="Z253" i="10"/>
  <c r="Y253" i="10"/>
  <c r="X253" i="10"/>
  <c r="W253" i="10"/>
  <c r="V253" i="10"/>
  <c r="U253" i="10"/>
  <c r="T253" i="10"/>
  <c r="S253" i="10"/>
  <c r="R253" i="10"/>
  <c r="Q253" i="10"/>
  <c r="P253" i="10"/>
  <c r="O253" i="10"/>
  <c r="N253" i="10"/>
  <c r="C253" i="10"/>
  <c r="BC252" i="10"/>
  <c r="BB252" i="10"/>
  <c r="BA252" i="10"/>
  <c r="AZ252" i="10"/>
  <c r="AY252" i="10"/>
  <c r="AX252" i="10"/>
  <c r="AW252" i="10"/>
  <c r="AV252" i="10"/>
  <c r="AU252" i="10"/>
  <c r="AT252" i="10"/>
  <c r="AS252" i="10"/>
  <c r="AR252" i="10"/>
  <c r="AQ252" i="10"/>
  <c r="AP252" i="10"/>
  <c r="AO252" i="10"/>
  <c r="AN252" i="10"/>
  <c r="AM252" i="10"/>
  <c r="AL252" i="10"/>
  <c r="AK252" i="10"/>
  <c r="AJ252" i="10"/>
  <c r="AI252" i="10"/>
  <c r="AH252" i="10"/>
  <c r="AG252" i="10"/>
  <c r="AF252" i="10"/>
  <c r="AE252" i="10"/>
  <c r="AD252" i="10"/>
  <c r="AC252" i="10"/>
  <c r="AB252" i="10"/>
  <c r="AA252" i="10"/>
  <c r="Z252" i="10"/>
  <c r="Y252" i="10"/>
  <c r="X252" i="10"/>
  <c r="W252" i="10"/>
  <c r="V252" i="10"/>
  <c r="U252" i="10"/>
  <c r="T252" i="10"/>
  <c r="S252" i="10"/>
  <c r="R252" i="10"/>
  <c r="Q252" i="10"/>
  <c r="P252" i="10"/>
  <c r="O252" i="10"/>
  <c r="N252" i="10"/>
  <c r="C252" i="10"/>
  <c r="BC251" i="10"/>
  <c r="BB251" i="10"/>
  <c r="BA251" i="10"/>
  <c r="AZ251" i="10"/>
  <c r="AY251" i="10"/>
  <c r="AX251" i="10"/>
  <c r="AW251" i="10"/>
  <c r="AV251" i="10"/>
  <c r="AU251" i="10"/>
  <c r="AT251" i="10"/>
  <c r="AS251" i="10"/>
  <c r="AR251" i="10"/>
  <c r="AQ251" i="10"/>
  <c r="AP251" i="10"/>
  <c r="AO251" i="10"/>
  <c r="AN251" i="10"/>
  <c r="AM251" i="10"/>
  <c r="AL251" i="10"/>
  <c r="AK251" i="10"/>
  <c r="AJ251" i="10"/>
  <c r="AI251" i="10"/>
  <c r="AH251" i="10"/>
  <c r="AG251" i="10"/>
  <c r="AF251" i="10"/>
  <c r="AE251" i="10"/>
  <c r="AD251" i="10"/>
  <c r="AC251" i="10"/>
  <c r="AB251" i="10"/>
  <c r="AA251" i="10"/>
  <c r="Z251" i="10"/>
  <c r="Y251" i="10"/>
  <c r="X251" i="10"/>
  <c r="W251" i="10"/>
  <c r="V251" i="10"/>
  <c r="U251" i="10"/>
  <c r="T251" i="10"/>
  <c r="S251" i="10"/>
  <c r="R251" i="10"/>
  <c r="Q251" i="10"/>
  <c r="P251" i="10"/>
  <c r="O251" i="10"/>
  <c r="N251" i="10"/>
  <c r="C251" i="10"/>
  <c r="BC250" i="10"/>
  <c r="BB250" i="10"/>
  <c r="BA250" i="10"/>
  <c r="AZ250" i="10"/>
  <c r="AY250" i="10"/>
  <c r="AX250" i="10"/>
  <c r="AW250" i="10"/>
  <c r="AV250" i="10"/>
  <c r="AU250" i="10"/>
  <c r="AT250" i="10"/>
  <c r="AS250" i="10"/>
  <c r="AR250" i="10"/>
  <c r="AQ250" i="10"/>
  <c r="AP250" i="10"/>
  <c r="AO250" i="10"/>
  <c r="AN250" i="10"/>
  <c r="AM250" i="10"/>
  <c r="AL250" i="10"/>
  <c r="AK250" i="10"/>
  <c r="AJ250" i="10"/>
  <c r="AI250" i="10"/>
  <c r="AH250" i="10"/>
  <c r="AG250" i="10"/>
  <c r="AF250" i="10"/>
  <c r="AE250" i="10"/>
  <c r="AD250" i="10"/>
  <c r="AC250" i="10"/>
  <c r="AB250" i="10"/>
  <c r="AA250" i="10"/>
  <c r="Z250" i="10"/>
  <c r="Y250" i="10"/>
  <c r="X250" i="10"/>
  <c r="W250" i="10"/>
  <c r="V250" i="10"/>
  <c r="U250" i="10"/>
  <c r="T250" i="10"/>
  <c r="S250" i="10"/>
  <c r="R250" i="10"/>
  <c r="Q250" i="10"/>
  <c r="P250" i="10"/>
  <c r="O250" i="10"/>
  <c r="N250" i="10"/>
  <c r="C250" i="10"/>
  <c r="BC249" i="10"/>
  <c r="BB249" i="10"/>
  <c r="BA249" i="10"/>
  <c r="AZ249" i="10"/>
  <c r="AY249" i="10"/>
  <c r="AX249" i="10"/>
  <c r="AW249" i="10"/>
  <c r="AV249" i="10"/>
  <c r="AU249" i="10"/>
  <c r="AT249" i="10"/>
  <c r="AS249" i="10"/>
  <c r="AR249" i="10"/>
  <c r="AQ249" i="10"/>
  <c r="AP249" i="10"/>
  <c r="AO249" i="10"/>
  <c r="AN249" i="10"/>
  <c r="AM249" i="10"/>
  <c r="AL249" i="10"/>
  <c r="AK249" i="10"/>
  <c r="AJ249" i="10"/>
  <c r="AI249" i="10"/>
  <c r="AH249" i="10"/>
  <c r="AG249" i="10"/>
  <c r="AF249" i="10"/>
  <c r="AE249" i="10"/>
  <c r="AD249" i="10"/>
  <c r="AC249" i="10"/>
  <c r="AB249" i="10"/>
  <c r="AA249" i="10"/>
  <c r="Z249" i="10"/>
  <c r="Y249" i="10"/>
  <c r="X249" i="10"/>
  <c r="W249" i="10"/>
  <c r="V249" i="10"/>
  <c r="U249" i="10"/>
  <c r="T249" i="10"/>
  <c r="S249" i="10"/>
  <c r="R249" i="10"/>
  <c r="Q249" i="10"/>
  <c r="P249" i="10"/>
  <c r="O249" i="10"/>
  <c r="N249" i="10"/>
  <c r="C249" i="10"/>
  <c r="BC248" i="10"/>
  <c r="BB248" i="10"/>
  <c r="BA248" i="10"/>
  <c r="AZ248" i="10"/>
  <c r="AY248" i="10"/>
  <c r="AX248" i="10"/>
  <c r="AW248" i="10"/>
  <c r="AV248" i="10"/>
  <c r="AU248" i="10"/>
  <c r="AT248" i="10"/>
  <c r="AS248" i="10"/>
  <c r="AR248" i="10"/>
  <c r="AQ248" i="10"/>
  <c r="AP248" i="10"/>
  <c r="AO248" i="10"/>
  <c r="AN248" i="10"/>
  <c r="AM248" i="10"/>
  <c r="AL248" i="10"/>
  <c r="AK248" i="10"/>
  <c r="AJ248" i="10"/>
  <c r="AI248" i="10"/>
  <c r="AH248" i="10"/>
  <c r="AG248" i="10"/>
  <c r="AF248" i="10"/>
  <c r="AE248" i="10"/>
  <c r="AD248" i="10"/>
  <c r="AC248" i="10"/>
  <c r="AB248" i="10"/>
  <c r="AA248" i="10"/>
  <c r="Z248" i="10"/>
  <c r="Y248" i="10"/>
  <c r="X248" i="10"/>
  <c r="W248" i="10"/>
  <c r="V248" i="10"/>
  <c r="U248" i="10"/>
  <c r="T248" i="10"/>
  <c r="S248" i="10"/>
  <c r="R248" i="10"/>
  <c r="Q248" i="10"/>
  <c r="P248" i="10"/>
  <c r="O248" i="10"/>
  <c r="N248" i="10"/>
  <c r="C248" i="10"/>
  <c r="BC247" i="10"/>
  <c r="BB247" i="10"/>
  <c r="BA247" i="10"/>
  <c r="AZ247" i="10"/>
  <c r="AY247" i="10"/>
  <c r="AX247" i="10"/>
  <c r="AW247" i="10"/>
  <c r="AV247" i="10"/>
  <c r="AU247" i="10"/>
  <c r="AT247" i="10"/>
  <c r="AS247" i="10"/>
  <c r="AR247" i="10"/>
  <c r="AQ247" i="10"/>
  <c r="AP247" i="10"/>
  <c r="AO247" i="10"/>
  <c r="AN247" i="10"/>
  <c r="AM247" i="10"/>
  <c r="AL247" i="10"/>
  <c r="AK247" i="10"/>
  <c r="AJ247" i="10"/>
  <c r="AI247" i="10"/>
  <c r="AH247" i="10"/>
  <c r="AG247" i="10"/>
  <c r="AF247" i="10"/>
  <c r="AE247" i="10"/>
  <c r="AD247" i="10"/>
  <c r="AC247" i="10"/>
  <c r="AB247" i="10"/>
  <c r="AA247" i="10"/>
  <c r="Z247" i="10"/>
  <c r="Y247" i="10"/>
  <c r="X247" i="10"/>
  <c r="W247" i="10"/>
  <c r="V247" i="10"/>
  <c r="U247" i="10"/>
  <c r="T247" i="10"/>
  <c r="S247" i="10"/>
  <c r="R247" i="10"/>
  <c r="Q247" i="10"/>
  <c r="P247" i="10"/>
  <c r="O247" i="10"/>
  <c r="N247" i="10"/>
  <c r="C247" i="10"/>
  <c r="BC246" i="10"/>
  <c r="BB246" i="10"/>
  <c r="BA246" i="10"/>
  <c r="AZ246" i="10"/>
  <c r="AY246" i="10"/>
  <c r="AX246" i="10"/>
  <c r="AW246" i="10"/>
  <c r="AV246" i="10"/>
  <c r="AU246" i="10"/>
  <c r="AT246" i="10"/>
  <c r="AS246" i="10"/>
  <c r="AR246" i="10"/>
  <c r="AQ246" i="10"/>
  <c r="AP246" i="10"/>
  <c r="AO246" i="10"/>
  <c r="AN246" i="10"/>
  <c r="AM246" i="10"/>
  <c r="AL246" i="10"/>
  <c r="AK246" i="10"/>
  <c r="AJ246" i="10"/>
  <c r="AI246" i="10"/>
  <c r="AH246" i="10"/>
  <c r="AG246" i="10"/>
  <c r="AF246" i="10"/>
  <c r="AE246" i="10"/>
  <c r="AD246" i="10"/>
  <c r="AC246" i="10"/>
  <c r="AB246" i="10"/>
  <c r="AA246" i="10"/>
  <c r="Z246" i="10"/>
  <c r="Y246" i="10"/>
  <c r="X246" i="10"/>
  <c r="W246" i="10"/>
  <c r="V246" i="10"/>
  <c r="U246" i="10"/>
  <c r="T246" i="10"/>
  <c r="S246" i="10"/>
  <c r="R246" i="10"/>
  <c r="Q246" i="10"/>
  <c r="P246" i="10"/>
  <c r="O246" i="10"/>
  <c r="N246" i="10"/>
  <c r="C246" i="10"/>
  <c r="BC245" i="10"/>
  <c r="BB245" i="10"/>
  <c r="BA245" i="10"/>
  <c r="AZ245" i="10"/>
  <c r="AY245" i="10"/>
  <c r="AX245" i="10"/>
  <c r="AW245" i="10"/>
  <c r="AV245" i="10"/>
  <c r="AU245" i="10"/>
  <c r="AT245" i="10"/>
  <c r="AS245" i="10"/>
  <c r="AR245" i="10"/>
  <c r="AQ245" i="10"/>
  <c r="AP245" i="10"/>
  <c r="AO245" i="10"/>
  <c r="AN245" i="10"/>
  <c r="AM245" i="10"/>
  <c r="AL245" i="10"/>
  <c r="AK245" i="10"/>
  <c r="AJ245" i="10"/>
  <c r="AI245" i="10"/>
  <c r="AH245" i="10"/>
  <c r="AG245" i="10"/>
  <c r="AF245" i="10"/>
  <c r="AE245" i="10"/>
  <c r="AD245" i="10"/>
  <c r="AC245" i="10"/>
  <c r="AB245" i="10"/>
  <c r="AA245" i="10"/>
  <c r="Z245" i="10"/>
  <c r="Y245" i="10"/>
  <c r="X245" i="10"/>
  <c r="W245" i="10"/>
  <c r="V245" i="10"/>
  <c r="U245" i="10"/>
  <c r="T245" i="10"/>
  <c r="S245" i="10"/>
  <c r="R245" i="10"/>
  <c r="Q245" i="10"/>
  <c r="P245" i="10"/>
  <c r="O245" i="10"/>
  <c r="N245" i="10"/>
  <c r="C245" i="10"/>
  <c r="BC244" i="10"/>
  <c r="BB244" i="10"/>
  <c r="BA244" i="10"/>
  <c r="AZ244" i="10"/>
  <c r="AY244" i="10"/>
  <c r="AX244" i="10"/>
  <c r="AW244" i="10"/>
  <c r="AV244" i="10"/>
  <c r="AU244" i="10"/>
  <c r="AT244" i="10"/>
  <c r="AS244" i="10"/>
  <c r="AR244" i="10"/>
  <c r="AQ244" i="10"/>
  <c r="AP244" i="10"/>
  <c r="AO244" i="10"/>
  <c r="AN244" i="10"/>
  <c r="AM244" i="10"/>
  <c r="AL244" i="10"/>
  <c r="AK244" i="10"/>
  <c r="AJ244" i="10"/>
  <c r="AI244" i="10"/>
  <c r="AH244" i="10"/>
  <c r="AG244" i="10"/>
  <c r="AF244" i="10"/>
  <c r="AE244" i="10"/>
  <c r="AD244" i="10"/>
  <c r="AC244" i="10"/>
  <c r="AB244" i="10"/>
  <c r="AA244" i="10"/>
  <c r="Z244" i="10"/>
  <c r="Y244" i="10"/>
  <c r="X244" i="10"/>
  <c r="W244" i="10"/>
  <c r="V244" i="10"/>
  <c r="U244" i="10"/>
  <c r="T244" i="10"/>
  <c r="S244" i="10"/>
  <c r="R244" i="10"/>
  <c r="Q244" i="10"/>
  <c r="P244" i="10"/>
  <c r="O244" i="10"/>
  <c r="N244" i="10"/>
  <c r="C244" i="10"/>
  <c r="BC243" i="10"/>
  <c r="BB243" i="10"/>
  <c r="BA243" i="10"/>
  <c r="AZ243" i="10"/>
  <c r="AY243" i="10"/>
  <c r="AX243" i="10"/>
  <c r="AW243" i="10"/>
  <c r="AV243" i="10"/>
  <c r="AU243" i="10"/>
  <c r="AT243" i="10"/>
  <c r="AS243" i="10"/>
  <c r="AR243" i="10"/>
  <c r="AQ243" i="10"/>
  <c r="AP243" i="10"/>
  <c r="AO243" i="10"/>
  <c r="AN243" i="10"/>
  <c r="AM243" i="10"/>
  <c r="AL243" i="10"/>
  <c r="AK243" i="10"/>
  <c r="AJ243" i="10"/>
  <c r="AI243" i="10"/>
  <c r="AH243" i="10"/>
  <c r="AG243" i="10"/>
  <c r="AF243" i="10"/>
  <c r="AE243" i="10"/>
  <c r="AD243" i="10"/>
  <c r="AC243" i="10"/>
  <c r="AB243" i="10"/>
  <c r="AA243" i="10"/>
  <c r="Z243" i="10"/>
  <c r="Y243" i="10"/>
  <c r="X243" i="10"/>
  <c r="W243" i="10"/>
  <c r="V243" i="10"/>
  <c r="U243" i="10"/>
  <c r="T243" i="10"/>
  <c r="S243" i="10"/>
  <c r="R243" i="10"/>
  <c r="Q243" i="10"/>
  <c r="P243" i="10"/>
  <c r="O243" i="10"/>
  <c r="N243" i="10"/>
  <c r="C243" i="10"/>
  <c r="BC242" i="10"/>
  <c r="BB242" i="10"/>
  <c r="BA242" i="10"/>
  <c r="AZ242" i="10"/>
  <c r="AY242" i="10"/>
  <c r="AX242" i="10"/>
  <c r="AW242" i="10"/>
  <c r="AV242" i="10"/>
  <c r="AU242" i="10"/>
  <c r="AT242" i="10"/>
  <c r="AS242" i="10"/>
  <c r="AR242" i="10"/>
  <c r="AQ242" i="10"/>
  <c r="AP242" i="10"/>
  <c r="AO242" i="10"/>
  <c r="AN242" i="10"/>
  <c r="AM242" i="10"/>
  <c r="AL242" i="10"/>
  <c r="AK242" i="10"/>
  <c r="AJ242" i="10"/>
  <c r="AI242" i="10"/>
  <c r="AH242" i="10"/>
  <c r="AG242" i="10"/>
  <c r="AF242" i="10"/>
  <c r="AE242" i="10"/>
  <c r="AD242" i="10"/>
  <c r="AC242" i="10"/>
  <c r="AB242" i="10"/>
  <c r="AA242" i="10"/>
  <c r="Z242" i="10"/>
  <c r="Y242" i="10"/>
  <c r="X242" i="10"/>
  <c r="W242" i="10"/>
  <c r="V242" i="10"/>
  <c r="U242" i="10"/>
  <c r="T242" i="10"/>
  <c r="S242" i="10"/>
  <c r="R242" i="10"/>
  <c r="Q242" i="10"/>
  <c r="P242" i="10"/>
  <c r="O242" i="10"/>
  <c r="N242" i="10"/>
  <c r="C242" i="10"/>
  <c r="BC241" i="10"/>
  <c r="BB241" i="10"/>
  <c r="BA241" i="10"/>
  <c r="AZ241" i="10"/>
  <c r="AY241" i="10"/>
  <c r="AX241" i="10"/>
  <c r="AW241" i="10"/>
  <c r="AV241" i="10"/>
  <c r="AU241" i="10"/>
  <c r="AT241" i="10"/>
  <c r="AS241" i="10"/>
  <c r="AR241" i="10"/>
  <c r="AQ241" i="10"/>
  <c r="AP241" i="10"/>
  <c r="AO241" i="10"/>
  <c r="AN241" i="10"/>
  <c r="AM241" i="10"/>
  <c r="AL241" i="10"/>
  <c r="AK241" i="10"/>
  <c r="AJ241" i="10"/>
  <c r="AI241" i="10"/>
  <c r="AH241" i="10"/>
  <c r="AG241" i="10"/>
  <c r="AF241" i="10"/>
  <c r="AE241" i="10"/>
  <c r="AD241" i="10"/>
  <c r="AC241" i="10"/>
  <c r="AB241" i="10"/>
  <c r="AA241" i="10"/>
  <c r="Z241" i="10"/>
  <c r="Y241" i="10"/>
  <c r="X241" i="10"/>
  <c r="W241" i="10"/>
  <c r="V241" i="10"/>
  <c r="U241" i="10"/>
  <c r="T241" i="10"/>
  <c r="S241" i="10"/>
  <c r="R241" i="10"/>
  <c r="Q241" i="10"/>
  <c r="P241" i="10"/>
  <c r="O241" i="10"/>
  <c r="N241" i="10"/>
  <c r="C241" i="10"/>
  <c r="BC240" i="10"/>
  <c r="BB240" i="10"/>
  <c r="BA240" i="10"/>
  <c r="AZ240" i="10"/>
  <c r="AY240" i="10"/>
  <c r="AX240" i="10"/>
  <c r="AW240" i="10"/>
  <c r="AV240" i="10"/>
  <c r="AU240" i="10"/>
  <c r="AT240" i="10"/>
  <c r="AS240" i="10"/>
  <c r="AR240" i="10"/>
  <c r="AQ240" i="10"/>
  <c r="AP240" i="10"/>
  <c r="AO240" i="10"/>
  <c r="AN240" i="10"/>
  <c r="AM240" i="10"/>
  <c r="AL240" i="10"/>
  <c r="AK240" i="10"/>
  <c r="AJ240" i="10"/>
  <c r="AI240" i="10"/>
  <c r="AH240" i="10"/>
  <c r="AG240" i="10"/>
  <c r="AF240" i="10"/>
  <c r="AE240" i="10"/>
  <c r="AD240" i="10"/>
  <c r="AC240" i="10"/>
  <c r="AB240" i="10"/>
  <c r="AA240" i="10"/>
  <c r="Z240" i="10"/>
  <c r="Y240" i="10"/>
  <c r="X240" i="10"/>
  <c r="W240" i="10"/>
  <c r="V240" i="10"/>
  <c r="U240" i="10"/>
  <c r="T240" i="10"/>
  <c r="S240" i="10"/>
  <c r="R240" i="10"/>
  <c r="Q240" i="10"/>
  <c r="P240" i="10"/>
  <c r="O240" i="10"/>
  <c r="N240" i="10"/>
  <c r="C240" i="10"/>
  <c r="BC239" i="10"/>
  <c r="BB239" i="10"/>
  <c r="BA239" i="10"/>
  <c r="AZ239" i="10"/>
  <c r="AY239" i="10"/>
  <c r="AX239" i="10"/>
  <c r="AW239" i="10"/>
  <c r="AV239" i="10"/>
  <c r="AU239" i="10"/>
  <c r="AT239" i="10"/>
  <c r="AS239" i="10"/>
  <c r="AR239" i="10"/>
  <c r="AQ239" i="10"/>
  <c r="AP239" i="10"/>
  <c r="AO239" i="10"/>
  <c r="AN239" i="10"/>
  <c r="AM239" i="10"/>
  <c r="AL239" i="10"/>
  <c r="AK239" i="10"/>
  <c r="AJ239" i="10"/>
  <c r="AI239" i="10"/>
  <c r="AH239" i="10"/>
  <c r="AG239" i="10"/>
  <c r="AF239" i="10"/>
  <c r="AE239" i="10"/>
  <c r="AD239" i="10"/>
  <c r="AC239" i="10"/>
  <c r="AB239" i="10"/>
  <c r="AA239" i="10"/>
  <c r="Z239" i="10"/>
  <c r="Y239" i="10"/>
  <c r="X239" i="10"/>
  <c r="W239" i="10"/>
  <c r="V239" i="10"/>
  <c r="U239" i="10"/>
  <c r="T239" i="10"/>
  <c r="S239" i="10"/>
  <c r="R239" i="10"/>
  <c r="Q239" i="10"/>
  <c r="P239" i="10"/>
  <c r="O239" i="10"/>
  <c r="N239" i="10"/>
  <c r="C239" i="10"/>
  <c r="BC238" i="10"/>
  <c r="BB238" i="10"/>
  <c r="BA238" i="10"/>
  <c r="AZ238" i="10"/>
  <c r="AY238" i="10"/>
  <c r="AX238" i="10"/>
  <c r="AW238" i="10"/>
  <c r="AV238" i="10"/>
  <c r="AU238" i="10"/>
  <c r="AT238" i="10"/>
  <c r="AS238" i="10"/>
  <c r="AR238" i="10"/>
  <c r="AQ238" i="10"/>
  <c r="AP238" i="10"/>
  <c r="AO238" i="10"/>
  <c r="AN238" i="10"/>
  <c r="AM238" i="10"/>
  <c r="AL238" i="10"/>
  <c r="AK238" i="10"/>
  <c r="AJ238" i="10"/>
  <c r="AI238" i="10"/>
  <c r="AH238" i="10"/>
  <c r="AG238" i="10"/>
  <c r="AF238" i="10"/>
  <c r="AE238" i="10"/>
  <c r="AD238" i="10"/>
  <c r="AC238" i="10"/>
  <c r="AB238" i="10"/>
  <c r="AA238" i="10"/>
  <c r="Z238" i="10"/>
  <c r="Y238" i="10"/>
  <c r="X238" i="10"/>
  <c r="W238" i="10"/>
  <c r="V238" i="10"/>
  <c r="U238" i="10"/>
  <c r="T238" i="10"/>
  <c r="S238" i="10"/>
  <c r="R238" i="10"/>
  <c r="Q238" i="10"/>
  <c r="P238" i="10"/>
  <c r="O238" i="10"/>
  <c r="N238" i="10"/>
  <c r="C238" i="10"/>
  <c r="BC237" i="10"/>
  <c r="BB237" i="10"/>
  <c r="BA237" i="10"/>
  <c r="AZ237" i="10"/>
  <c r="AY237" i="10"/>
  <c r="AX237" i="10"/>
  <c r="AW237" i="10"/>
  <c r="AV237" i="10"/>
  <c r="AU237" i="10"/>
  <c r="AT237" i="10"/>
  <c r="AS237" i="10"/>
  <c r="AR237" i="10"/>
  <c r="AQ237" i="10"/>
  <c r="AP237" i="10"/>
  <c r="AO237" i="10"/>
  <c r="AN237" i="10"/>
  <c r="AM237" i="10"/>
  <c r="AL237" i="10"/>
  <c r="AK237" i="10"/>
  <c r="AJ237" i="10"/>
  <c r="AI237" i="10"/>
  <c r="AH237" i="10"/>
  <c r="AG237" i="10"/>
  <c r="AF237" i="10"/>
  <c r="AE237" i="10"/>
  <c r="AD237" i="10"/>
  <c r="AC237" i="10"/>
  <c r="AB237" i="10"/>
  <c r="AA237" i="10"/>
  <c r="Z237" i="10"/>
  <c r="Y237" i="10"/>
  <c r="X237" i="10"/>
  <c r="W237" i="10"/>
  <c r="V237" i="10"/>
  <c r="U237" i="10"/>
  <c r="T237" i="10"/>
  <c r="S237" i="10"/>
  <c r="R237" i="10"/>
  <c r="Q237" i="10"/>
  <c r="P237" i="10"/>
  <c r="O237" i="10"/>
  <c r="N237" i="10"/>
  <c r="C237" i="10"/>
  <c r="BC236" i="10"/>
  <c r="BB236" i="10"/>
  <c r="BA236" i="10"/>
  <c r="AZ236" i="10"/>
  <c r="AY236" i="10"/>
  <c r="AX236" i="10"/>
  <c r="AW236" i="10"/>
  <c r="AV236" i="10"/>
  <c r="AU236" i="10"/>
  <c r="AT236" i="10"/>
  <c r="AS236" i="10"/>
  <c r="AR236" i="10"/>
  <c r="AQ236" i="10"/>
  <c r="AP236" i="10"/>
  <c r="AO236" i="10"/>
  <c r="AN236" i="10"/>
  <c r="AM236" i="10"/>
  <c r="AL236" i="10"/>
  <c r="AK236" i="10"/>
  <c r="AJ236" i="10"/>
  <c r="AI236" i="10"/>
  <c r="AH236" i="10"/>
  <c r="AG236" i="10"/>
  <c r="AF236" i="10"/>
  <c r="AE236" i="10"/>
  <c r="AD236" i="10"/>
  <c r="AC236" i="10"/>
  <c r="AB236" i="10"/>
  <c r="AA236" i="10"/>
  <c r="Z236" i="10"/>
  <c r="Y236" i="10"/>
  <c r="X236" i="10"/>
  <c r="W236" i="10"/>
  <c r="V236" i="10"/>
  <c r="U236" i="10"/>
  <c r="T236" i="10"/>
  <c r="S236" i="10"/>
  <c r="R236" i="10"/>
  <c r="Q236" i="10"/>
  <c r="P236" i="10"/>
  <c r="O236" i="10"/>
  <c r="N236" i="10"/>
  <c r="C236" i="10"/>
  <c r="BC235" i="10"/>
  <c r="BB235" i="10"/>
  <c r="BA235" i="10"/>
  <c r="AZ235" i="10"/>
  <c r="AY235" i="10"/>
  <c r="AX235" i="10"/>
  <c r="AW235" i="10"/>
  <c r="AV235" i="10"/>
  <c r="AU235" i="10"/>
  <c r="AT235" i="10"/>
  <c r="AS235" i="10"/>
  <c r="AR235" i="10"/>
  <c r="AQ235" i="10"/>
  <c r="AP235" i="10"/>
  <c r="AO235" i="10"/>
  <c r="AN235" i="10"/>
  <c r="AM235" i="10"/>
  <c r="AL235" i="10"/>
  <c r="AK235" i="10"/>
  <c r="AJ235" i="10"/>
  <c r="AI235" i="10"/>
  <c r="AH235" i="10"/>
  <c r="AG235" i="10"/>
  <c r="AF235" i="10"/>
  <c r="AE235" i="10"/>
  <c r="AD235" i="10"/>
  <c r="AC235" i="10"/>
  <c r="AB235" i="10"/>
  <c r="AA235" i="10"/>
  <c r="Z235" i="10"/>
  <c r="Y235" i="10"/>
  <c r="X235" i="10"/>
  <c r="W235" i="10"/>
  <c r="V235" i="10"/>
  <c r="U235" i="10"/>
  <c r="T235" i="10"/>
  <c r="S235" i="10"/>
  <c r="R235" i="10"/>
  <c r="Q235" i="10"/>
  <c r="P235" i="10"/>
  <c r="O235" i="10"/>
  <c r="N235" i="10"/>
  <c r="C235" i="10"/>
  <c r="BC234" i="10"/>
  <c r="BB234" i="10"/>
  <c r="BA234" i="10"/>
  <c r="AZ234" i="10"/>
  <c r="AY234" i="10"/>
  <c r="AX234" i="10"/>
  <c r="AW234" i="10"/>
  <c r="AV234" i="10"/>
  <c r="AU234" i="10"/>
  <c r="AT234" i="10"/>
  <c r="AS234" i="10"/>
  <c r="AR234" i="10"/>
  <c r="AQ234" i="10"/>
  <c r="AP234" i="10"/>
  <c r="AO234" i="10"/>
  <c r="AN234" i="10"/>
  <c r="AM234" i="10"/>
  <c r="AL234" i="10"/>
  <c r="AK234" i="10"/>
  <c r="AJ234" i="10"/>
  <c r="AI234" i="10"/>
  <c r="AH234" i="10"/>
  <c r="AG234" i="10"/>
  <c r="AF234" i="10"/>
  <c r="AE234" i="10"/>
  <c r="AD234" i="10"/>
  <c r="AC234" i="10"/>
  <c r="AB234" i="10"/>
  <c r="AA234" i="10"/>
  <c r="Z234" i="10"/>
  <c r="Y234" i="10"/>
  <c r="X234" i="10"/>
  <c r="W234" i="10"/>
  <c r="V234" i="10"/>
  <c r="U234" i="10"/>
  <c r="T234" i="10"/>
  <c r="S234" i="10"/>
  <c r="R234" i="10"/>
  <c r="Q234" i="10"/>
  <c r="P234" i="10"/>
  <c r="O234" i="10"/>
  <c r="N234" i="10"/>
  <c r="C234" i="10"/>
  <c r="BC233" i="10"/>
  <c r="BB233" i="10"/>
  <c r="BA233" i="10"/>
  <c r="AZ233" i="10"/>
  <c r="AY233" i="10"/>
  <c r="AX233" i="10"/>
  <c r="AW233" i="10"/>
  <c r="AV233" i="10"/>
  <c r="AU233" i="10"/>
  <c r="AT233" i="10"/>
  <c r="AS233" i="10"/>
  <c r="AR233" i="10"/>
  <c r="AQ233" i="10"/>
  <c r="AP233" i="10"/>
  <c r="AO233" i="10"/>
  <c r="AN233" i="10"/>
  <c r="AM233" i="10"/>
  <c r="AL233" i="10"/>
  <c r="AK233" i="10"/>
  <c r="AJ233" i="10"/>
  <c r="AI233" i="10"/>
  <c r="AH233" i="10"/>
  <c r="AG233" i="10"/>
  <c r="AF233" i="10"/>
  <c r="AE233" i="10"/>
  <c r="AD233" i="10"/>
  <c r="AC233" i="10"/>
  <c r="AB233" i="10"/>
  <c r="AA233" i="10"/>
  <c r="Z233" i="10"/>
  <c r="Y233" i="10"/>
  <c r="X233" i="10"/>
  <c r="W233" i="10"/>
  <c r="V233" i="10"/>
  <c r="U233" i="10"/>
  <c r="T233" i="10"/>
  <c r="S233" i="10"/>
  <c r="R233" i="10"/>
  <c r="Q233" i="10"/>
  <c r="P233" i="10"/>
  <c r="O233" i="10"/>
  <c r="N233" i="10"/>
  <c r="C233" i="10"/>
  <c r="BC232" i="10"/>
  <c r="BB232" i="10"/>
  <c r="BA232" i="10"/>
  <c r="AZ232" i="10"/>
  <c r="AY232" i="10"/>
  <c r="AX232" i="10"/>
  <c r="AW232" i="10"/>
  <c r="AV232" i="10"/>
  <c r="AU232" i="10"/>
  <c r="AT232" i="10"/>
  <c r="AS232" i="10"/>
  <c r="AR232" i="10"/>
  <c r="AQ232" i="10"/>
  <c r="AP232" i="10"/>
  <c r="AO232" i="10"/>
  <c r="AN232" i="10"/>
  <c r="AM232" i="10"/>
  <c r="AL232" i="10"/>
  <c r="AK232" i="10"/>
  <c r="AJ232" i="10"/>
  <c r="AI232" i="10"/>
  <c r="AH232" i="10"/>
  <c r="AG232" i="10"/>
  <c r="AF232" i="10"/>
  <c r="AE232" i="10"/>
  <c r="AD232" i="10"/>
  <c r="AC232" i="10"/>
  <c r="AB232" i="10"/>
  <c r="AA232" i="10"/>
  <c r="Z232" i="10"/>
  <c r="Y232" i="10"/>
  <c r="X232" i="10"/>
  <c r="W232" i="10"/>
  <c r="V232" i="10"/>
  <c r="U232" i="10"/>
  <c r="T232" i="10"/>
  <c r="S232" i="10"/>
  <c r="R232" i="10"/>
  <c r="Q232" i="10"/>
  <c r="P232" i="10"/>
  <c r="O232" i="10"/>
  <c r="N232" i="10"/>
  <c r="C232" i="10"/>
  <c r="BC231" i="10"/>
  <c r="BB231" i="10"/>
  <c r="BA231" i="10"/>
  <c r="AZ231" i="10"/>
  <c r="AY231" i="10"/>
  <c r="AX231" i="10"/>
  <c r="AW231" i="10"/>
  <c r="AV231" i="10"/>
  <c r="AU231" i="10"/>
  <c r="AT231" i="10"/>
  <c r="AS231" i="10"/>
  <c r="AR231" i="10"/>
  <c r="AQ231" i="10"/>
  <c r="AP231" i="10"/>
  <c r="AO231" i="10"/>
  <c r="AN231" i="10"/>
  <c r="AM231" i="10"/>
  <c r="AL231" i="10"/>
  <c r="AK231" i="10"/>
  <c r="AJ231" i="10"/>
  <c r="AI231" i="10"/>
  <c r="AH231" i="10"/>
  <c r="AG231" i="10"/>
  <c r="AF231" i="10"/>
  <c r="AE231" i="10"/>
  <c r="AD231" i="10"/>
  <c r="AC231" i="10"/>
  <c r="AB231" i="10"/>
  <c r="AA231" i="10"/>
  <c r="Z231" i="10"/>
  <c r="Y231" i="10"/>
  <c r="X231" i="10"/>
  <c r="W231" i="10"/>
  <c r="V231" i="10"/>
  <c r="U231" i="10"/>
  <c r="T231" i="10"/>
  <c r="S231" i="10"/>
  <c r="R231" i="10"/>
  <c r="Q231" i="10"/>
  <c r="P231" i="10"/>
  <c r="O231" i="10"/>
  <c r="N231" i="10"/>
  <c r="C231" i="10"/>
  <c r="BC230" i="10"/>
  <c r="BB230" i="10"/>
  <c r="BA230" i="10"/>
  <c r="AZ230" i="10"/>
  <c r="AY230" i="10"/>
  <c r="AX230" i="10"/>
  <c r="AW230" i="10"/>
  <c r="AV230" i="10"/>
  <c r="AU230" i="10"/>
  <c r="AT230" i="10"/>
  <c r="AS230" i="10"/>
  <c r="AR230" i="10"/>
  <c r="AQ230" i="10"/>
  <c r="AP230" i="10"/>
  <c r="AO230" i="10"/>
  <c r="AN230" i="10"/>
  <c r="AM230" i="10"/>
  <c r="AL230" i="10"/>
  <c r="AK230" i="10"/>
  <c r="AJ230" i="10"/>
  <c r="AI230" i="10"/>
  <c r="AH230" i="10"/>
  <c r="AG230" i="10"/>
  <c r="AF230" i="10"/>
  <c r="AE230" i="10"/>
  <c r="AD230" i="10"/>
  <c r="AC230" i="10"/>
  <c r="AB230" i="10"/>
  <c r="AA230" i="10"/>
  <c r="Z230" i="10"/>
  <c r="Y230" i="10"/>
  <c r="X230" i="10"/>
  <c r="W230" i="10"/>
  <c r="V230" i="10"/>
  <c r="U230" i="10"/>
  <c r="T230" i="10"/>
  <c r="S230" i="10"/>
  <c r="R230" i="10"/>
  <c r="Q230" i="10"/>
  <c r="P230" i="10"/>
  <c r="O230" i="10"/>
  <c r="N230" i="10"/>
  <c r="C230" i="10"/>
  <c r="BC229" i="10"/>
  <c r="BB229" i="10"/>
  <c r="BA229" i="10"/>
  <c r="AZ229" i="10"/>
  <c r="AY229" i="10"/>
  <c r="AX229" i="10"/>
  <c r="AW229" i="10"/>
  <c r="AV229" i="10"/>
  <c r="AU229" i="10"/>
  <c r="AT229" i="10"/>
  <c r="AS229" i="10"/>
  <c r="AR229" i="10"/>
  <c r="AQ229" i="10"/>
  <c r="AP229" i="10"/>
  <c r="AO229" i="10"/>
  <c r="AN229" i="10"/>
  <c r="AM229" i="10"/>
  <c r="AL229" i="10"/>
  <c r="AK229" i="10"/>
  <c r="AJ229" i="10"/>
  <c r="AI229" i="10"/>
  <c r="AH229" i="10"/>
  <c r="AG229" i="10"/>
  <c r="AF229" i="10"/>
  <c r="AE229" i="10"/>
  <c r="AD229" i="10"/>
  <c r="AC229" i="10"/>
  <c r="AB229" i="10"/>
  <c r="AA229" i="10"/>
  <c r="Z229" i="10"/>
  <c r="Y229" i="10"/>
  <c r="X229" i="10"/>
  <c r="W229" i="10"/>
  <c r="V229" i="10"/>
  <c r="U229" i="10"/>
  <c r="T229" i="10"/>
  <c r="S229" i="10"/>
  <c r="R229" i="10"/>
  <c r="Q229" i="10"/>
  <c r="P229" i="10"/>
  <c r="O229" i="10"/>
  <c r="N229" i="10"/>
  <c r="C229" i="10"/>
  <c r="BC228" i="10"/>
  <c r="BB228" i="10"/>
  <c r="BA228" i="10"/>
  <c r="AZ228" i="10"/>
  <c r="AY228" i="10"/>
  <c r="AX228" i="10"/>
  <c r="AW228" i="10"/>
  <c r="AV228" i="10"/>
  <c r="AU228" i="10"/>
  <c r="AT228" i="10"/>
  <c r="AS228" i="10"/>
  <c r="AR228" i="10"/>
  <c r="AQ228" i="10"/>
  <c r="AP228" i="10"/>
  <c r="AO228" i="10"/>
  <c r="AN228" i="10"/>
  <c r="AM228" i="10"/>
  <c r="AL228" i="10"/>
  <c r="AK228" i="10"/>
  <c r="AJ228" i="10"/>
  <c r="AI228" i="10"/>
  <c r="AH228" i="10"/>
  <c r="AG228" i="10"/>
  <c r="AF228" i="10"/>
  <c r="AE228" i="10"/>
  <c r="AD228" i="10"/>
  <c r="AC228" i="10"/>
  <c r="AB228" i="10"/>
  <c r="AA228" i="10"/>
  <c r="Z228" i="10"/>
  <c r="Y228" i="10"/>
  <c r="X228" i="10"/>
  <c r="W228" i="10"/>
  <c r="V228" i="10"/>
  <c r="U228" i="10"/>
  <c r="T228" i="10"/>
  <c r="S228" i="10"/>
  <c r="R228" i="10"/>
  <c r="Q228" i="10"/>
  <c r="P228" i="10"/>
  <c r="O228" i="10"/>
  <c r="N228" i="10"/>
  <c r="C228" i="10"/>
  <c r="BC227" i="10"/>
  <c r="BB227" i="10"/>
  <c r="BA227" i="10"/>
  <c r="AZ227" i="10"/>
  <c r="AY227" i="10"/>
  <c r="AX227" i="10"/>
  <c r="AW227" i="10"/>
  <c r="AV227" i="10"/>
  <c r="AU227" i="10"/>
  <c r="AT227" i="10"/>
  <c r="AS227" i="10"/>
  <c r="AR227" i="10"/>
  <c r="AQ227" i="10"/>
  <c r="AP227" i="10"/>
  <c r="AO227" i="10"/>
  <c r="AN227" i="10"/>
  <c r="AM227" i="10"/>
  <c r="AL227" i="10"/>
  <c r="AK227" i="10"/>
  <c r="AJ227" i="10"/>
  <c r="AI227" i="10"/>
  <c r="AH227" i="10"/>
  <c r="AG227" i="10"/>
  <c r="AF227" i="10"/>
  <c r="AE227" i="10"/>
  <c r="AD227" i="10"/>
  <c r="AC227" i="10"/>
  <c r="AB227" i="10"/>
  <c r="AA227" i="10"/>
  <c r="Z227" i="10"/>
  <c r="Y227" i="10"/>
  <c r="X227" i="10"/>
  <c r="W227" i="10"/>
  <c r="V227" i="10"/>
  <c r="U227" i="10"/>
  <c r="T227" i="10"/>
  <c r="S227" i="10"/>
  <c r="R227" i="10"/>
  <c r="Q227" i="10"/>
  <c r="P227" i="10"/>
  <c r="O227" i="10"/>
  <c r="N227" i="10"/>
  <c r="C227" i="10"/>
  <c r="BC226" i="10"/>
  <c r="BB226" i="10"/>
  <c r="BA226" i="10"/>
  <c r="AZ226" i="10"/>
  <c r="AY226" i="10"/>
  <c r="AX226" i="10"/>
  <c r="AW226" i="10"/>
  <c r="AV226" i="10"/>
  <c r="AU226" i="10"/>
  <c r="AT226" i="10"/>
  <c r="AS226" i="10"/>
  <c r="AR226" i="10"/>
  <c r="AQ226" i="10"/>
  <c r="AP226" i="10"/>
  <c r="AO226" i="10"/>
  <c r="AN226" i="10"/>
  <c r="AM226" i="10"/>
  <c r="AL226" i="10"/>
  <c r="AK226" i="10"/>
  <c r="AJ226" i="10"/>
  <c r="AI226" i="10"/>
  <c r="AH226" i="10"/>
  <c r="AG226" i="10"/>
  <c r="AF226" i="10"/>
  <c r="AE226" i="10"/>
  <c r="AD226" i="10"/>
  <c r="AC226" i="10"/>
  <c r="AB226" i="10"/>
  <c r="AA226" i="10"/>
  <c r="Z226" i="10"/>
  <c r="Y226" i="10"/>
  <c r="X226" i="10"/>
  <c r="W226" i="10"/>
  <c r="V226" i="10"/>
  <c r="U226" i="10"/>
  <c r="T226" i="10"/>
  <c r="S226" i="10"/>
  <c r="R226" i="10"/>
  <c r="Q226" i="10"/>
  <c r="P226" i="10"/>
  <c r="O226" i="10"/>
  <c r="N226" i="10"/>
  <c r="C226" i="10"/>
  <c r="BC225" i="10"/>
  <c r="BB225" i="10"/>
  <c r="BA225" i="10"/>
  <c r="AZ225" i="10"/>
  <c r="AY225" i="10"/>
  <c r="AX225" i="10"/>
  <c r="AW225" i="10"/>
  <c r="AV225" i="10"/>
  <c r="AU225" i="10"/>
  <c r="AT225" i="10"/>
  <c r="AS225" i="10"/>
  <c r="AR225" i="10"/>
  <c r="AQ225" i="10"/>
  <c r="AP225" i="10"/>
  <c r="AO225" i="10"/>
  <c r="AN225" i="10"/>
  <c r="AM225" i="10"/>
  <c r="AL225" i="10"/>
  <c r="AK225" i="10"/>
  <c r="AJ225" i="10"/>
  <c r="AI225" i="10"/>
  <c r="AH225" i="10"/>
  <c r="AG225" i="10"/>
  <c r="AF225" i="10"/>
  <c r="AE225" i="10"/>
  <c r="AD225" i="10"/>
  <c r="AC225" i="10"/>
  <c r="AB225" i="10"/>
  <c r="AA225" i="10"/>
  <c r="Z225" i="10"/>
  <c r="Y225" i="10"/>
  <c r="X225" i="10"/>
  <c r="W225" i="10"/>
  <c r="V225" i="10"/>
  <c r="U225" i="10"/>
  <c r="T225" i="10"/>
  <c r="S225" i="10"/>
  <c r="R225" i="10"/>
  <c r="Q225" i="10"/>
  <c r="P225" i="10"/>
  <c r="O225" i="10"/>
  <c r="N225" i="10"/>
  <c r="C225" i="10"/>
  <c r="BC224" i="10"/>
  <c r="BB224" i="10"/>
  <c r="BA224" i="10"/>
  <c r="AZ224" i="10"/>
  <c r="AY224" i="10"/>
  <c r="AX224" i="10"/>
  <c r="AW224" i="10"/>
  <c r="AV224" i="10"/>
  <c r="AU224" i="10"/>
  <c r="AT224" i="10"/>
  <c r="AS224" i="10"/>
  <c r="AR224" i="10"/>
  <c r="AQ224" i="10"/>
  <c r="AP224" i="10"/>
  <c r="AO224" i="10"/>
  <c r="AN224" i="10"/>
  <c r="AM224" i="10"/>
  <c r="AL224" i="10"/>
  <c r="AK224" i="10"/>
  <c r="AJ224" i="10"/>
  <c r="AI224" i="10"/>
  <c r="AH224" i="10"/>
  <c r="AG224" i="10"/>
  <c r="AF224" i="10"/>
  <c r="AE224" i="10"/>
  <c r="AD224" i="10"/>
  <c r="AC224" i="10"/>
  <c r="AB224" i="10"/>
  <c r="AA224" i="10"/>
  <c r="Z224" i="10"/>
  <c r="Y224" i="10"/>
  <c r="X224" i="10"/>
  <c r="W224" i="10"/>
  <c r="V224" i="10"/>
  <c r="U224" i="10"/>
  <c r="T224" i="10"/>
  <c r="S224" i="10"/>
  <c r="R224" i="10"/>
  <c r="Q224" i="10"/>
  <c r="P224" i="10"/>
  <c r="O224" i="10"/>
  <c r="N224" i="10"/>
  <c r="C224" i="10"/>
  <c r="BC223" i="10"/>
  <c r="BB223" i="10"/>
  <c r="BA223" i="10"/>
  <c r="AZ223" i="10"/>
  <c r="AY223" i="10"/>
  <c r="AX223" i="10"/>
  <c r="AW223" i="10"/>
  <c r="AV223" i="10"/>
  <c r="AU223" i="10"/>
  <c r="AT223" i="10"/>
  <c r="AS223" i="10"/>
  <c r="AR223" i="10"/>
  <c r="AQ223" i="10"/>
  <c r="AP223" i="10"/>
  <c r="AO223" i="10"/>
  <c r="AN223" i="10"/>
  <c r="AM223" i="10"/>
  <c r="AL223" i="10"/>
  <c r="AK223" i="10"/>
  <c r="AJ223" i="10"/>
  <c r="AI223" i="10"/>
  <c r="AH223" i="10"/>
  <c r="AG223" i="10"/>
  <c r="AF223" i="10"/>
  <c r="AE223" i="10"/>
  <c r="AD223" i="10"/>
  <c r="AC223" i="10"/>
  <c r="AB223" i="10"/>
  <c r="AA223" i="10"/>
  <c r="Z223" i="10"/>
  <c r="Y223" i="10"/>
  <c r="X223" i="10"/>
  <c r="W223" i="10"/>
  <c r="V223" i="10"/>
  <c r="U223" i="10"/>
  <c r="T223" i="10"/>
  <c r="S223" i="10"/>
  <c r="R223" i="10"/>
  <c r="Q223" i="10"/>
  <c r="P223" i="10"/>
  <c r="O223" i="10"/>
  <c r="N223" i="10"/>
  <c r="C223" i="10"/>
  <c r="BC222" i="10"/>
  <c r="BB222" i="10"/>
  <c r="BA222" i="10"/>
  <c r="AZ222" i="10"/>
  <c r="AY222" i="10"/>
  <c r="AX222" i="10"/>
  <c r="AW222" i="10"/>
  <c r="AV222" i="10"/>
  <c r="AU222" i="10"/>
  <c r="AT222" i="10"/>
  <c r="AS222" i="10"/>
  <c r="AR222" i="10"/>
  <c r="AQ222" i="10"/>
  <c r="AP222" i="10"/>
  <c r="AO222" i="10"/>
  <c r="AN222" i="10"/>
  <c r="AM222" i="10"/>
  <c r="AL222" i="10"/>
  <c r="AK222" i="10"/>
  <c r="AJ222" i="10"/>
  <c r="AI222" i="10"/>
  <c r="AH222" i="10"/>
  <c r="AG222" i="10"/>
  <c r="AF222" i="10"/>
  <c r="AE222" i="10"/>
  <c r="AD222" i="10"/>
  <c r="AC222" i="10"/>
  <c r="AB222" i="10"/>
  <c r="AA222" i="10"/>
  <c r="Z222" i="10"/>
  <c r="Y222" i="10"/>
  <c r="X222" i="10"/>
  <c r="W222" i="10"/>
  <c r="V222" i="10"/>
  <c r="U222" i="10"/>
  <c r="T222" i="10"/>
  <c r="S222" i="10"/>
  <c r="R222" i="10"/>
  <c r="Q222" i="10"/>
  <c r="P222" i="10"/>
  <c r="O222" i="10"/>
  <c r="N222" i="10"/>
  <c r="C222" i="10"/>
  <c r="BC221" i="10"/>
  <c r="BB221" i="10"/>
  <c r="BA221" i="10"/>
  <c r="AZ221" i="10"/>
  <c r="AY221" i="10"/>
  <c r="AX221" i="10"/>
  <c r="AW221" i="10"/>
  <c r="AV221" i="10"/>
  <c r="AU221" i="10"/>
  <c r="AT221" i="10"/>
  <c r="AS221" i="10"/>
  <c r="AR221" i="10"/>
  <c r="AQ221" i="10"/>
  <c r="AP221" i="10"/>
  <c r="AO221" i="10"/>
  <c r="AN221" i="10"/>
  <c r="AM221" i="10"/>
  <c r="AL221" i="10"/>
  <c r="AK221" i="10"/>
  <c r="AJ221" i="10"/>
  <c r="AI221" i="10"/>
  <c r="AH221" i="10"/>
  <c r="AG221" i="10"/>
  <c r="AF221" i="10"/>
  <c r="AE221" i="10"/>
  <c r="AD221" i="10"/>
  <c r="AC221" i="10"/>
  <c r="AB221" i="10"/>
  <c r="AA221" i="10"/>
  <c r="Z221" i="10"/>
  <c r="Y221" i="10"/>
  <c r="X221" i="10"/>
  <c r="W221" i="10"/>
  <c r="V221" i="10"/>
  <c r="U221" i="10"/>
  <c r="T221" i="10"/>
  <c r="S221" i="10"/>
  <c r="R221" i="10"/>
  <c r="Q221" i="10"/>
  <c r="P221" i="10"/>
  <c r="O221" i="10"/>
  <c r="N221" i="10"/>
  <c r="C221" i="10"/>
  <c r="BC220" i="10"/>
  <c r="BB220" i="10"/>
  <c r="BA220" i="10"/>
  <c r="AZ220" i="10"/>
  <c r="AY220" i="10"/>
  <c r="AX220" i="10"/>
  <c r="AW220" i="10"/>
  <c r="AV220" i="10"/>
  <c r="AU220" i="10"/>
  <c r="AT220" i="10"/>
  <c r="AS220" i="10"/>
  <c r="AR220" i="10"/>
  <c r="AQ220" i="10"/>
  <c r="AP220" i="10"/>
  <c r="AO220" i="10"/>
  <c r="AN220" i="10"/>
  <c r="AM220" i="10"/>
  <c r="AL220" i="10"/>
  <c r="AK220" i="10"/>
  <c r="AJ220" i="10"/>
  <c r="AI220" i="10"/>
  <c r="AH220" i="10"/>
  <c r="AG220" i="10"/>
  <c r="AF220" i="10"/>
  <c r="AE220" i="10"/>
  <c r="AD220" i="10"/>
  <c r="AC220" i="10"/>
  <c r="AB220" i="10"/>
  <c r="AA220" i="10"/>
  <c r="Z220" i="10"/>
  <c r="Y220" i="10"/>
  <c r="X220" i="10"/>
  <c r="W220" i="10"/>
  <c r="V220" i="10"/>
  <c r="U220" i="10"/>
  <c r="T220" i="10"/>
  <c r="S220" i="10"/>
  <c r="R220" i="10"/>
  <c r="Q220" i="10"/>
  <c r="P220" i="10"/>
  <c r="O220" i="10"/>
  <c r="N220" i="10"/>
  <c r="C220" i="10"/>
  <c r="BC219" i="10"/>
  <c r="BB219" i="10"/>
  <c r="BA219" i="10"/>
  <c r="AZ219" i="10"/>
  <c r="AY219" i="10"/>
  <c r="AX219" i="10"/>
  <c r="AW219" i="10"/>
  <c r="AV219" i="10"/>
  <c r="AU219" i="10"/>
  <c r="AT219" i="10"/>
  <c r="AS219" i="10"/>
  <c r="AR219" i="10"/>
  <c r="AQ219" i="10"/>
  <c r="AP219" i="10"/>
  <c r="AO219" i="10"/>
  <c r="AN219" i="10"/>
  <c r="AM219" i="10"/>
  <c r="AL219" i="10"/>
  <c r="AK219" i="10"/>
  <c r="AJ219" i="10"/>
  <c r="AI219" i="10"/>
  <c r="AH219" i="10"/>
  <c r="AG219" i="10"/>
  <c r="AF219" i="10"/>
  <c r="AE219" i="10"/>
  <c r="AD219" i="10"/>
  <c r="AC219" i="10"/>
  <c r="AB219" i="10"/>
  <c r="AA219" i="10"/>
  <c r="Z219" i="10"/>
  <c r="Y219" i="10"/>
  <c r="X219" i="10"/>
  <c r="W219" i="10"/>
  <c r="V219" i="10"/>
  <c r="U219" i="10"/>
  <c r="T219" i="10"/>
  <c r="S219" i="10"/>
  <c r="R219" i="10"/>
  <c r="Q219" i="10"/>
  <c r="P219" i="10"/>
  <c r="O219" i="10"/>
  <c r="N219" i="10"/>
  <c r="C219" i="10"/>
  <c r="BC218" i="10"/>
  <c r="BB218" i="10"/>
  <c r="BA218" i="10"/>
  <c r="AZ218" i="10"/>
  <c r="AY218" i="10"/>
  <c r="AX218" i="10"/>
  <c r="AW218" i="10"/>
  <c r="AV218" i="10"/>
  <c r="AU218" i="10"/>
  <c r="AT218" i="10"/>
  <c r="AS218" i="10"/>
  <c r="AR218" i="10"/>
  <c r="AQ218" i="10"/>
  <c r="AP218" i="10"/>
  <c r="AO218" i="10"/>
  <c r="AN218" i="10"/>
  <c r="AM218" i="10"/>
  <c r="AL218" i="10"/>
  <c r="AK218" i="10"/>
  <c r="AJ218" i="10"/>
  <c r="AI218" i="10"/>
  <c r="AH218" i="10"/>
  <c r="AG218" i="10"/>
  <c r="AF218" i="10"/>
  <c r="AE218" i="10"/>
  <c r="AD218" i="10"/>
  <c r="AC218" i="10"/>
  <c r="AB218" i="10"/>
  <c r="AA218" i="10"/>
  <c r="Z218" i="10"/>
  <c r="Y218" i="10"/>
  <c r="X218" i="10"/>
  <c r="W218" i="10"/>
  <c r="V218" i="10"/>
  <c r="U218" i="10"/>
  <c r="T218" i="10"/>
  <c r="S218" i="10"/>
  <c r="R218" i="10"/>
  <c r="Q218" i="10"/>
  <c r="P218" i="10"/>
  <c r="O218" i="10"/>
  <c r="N218" i="10"/>
  <c r="C218" i="10"/>
  <c r="BC217" i="10"/>
  <c r="BB217" i="10"/>
  <c r="BA217" i="10"/>
  <c r="AZ217" i="10"/>
  <c r="AY217" i="10"/>
  <c r="AX217" i="10"/>
  <c r="AW217" i="10"/>
  <c r="AV217" i="10"/>
  <c r="AU217" i="10"/>
  <c r="AT217" i="10"/>
  <c r="AS217" i="10"/>
  <c r="AR217" i="10"/>
  <c r="AQ217" i="10"/>
  <c r="AP217" i="10"/>
  <c r="AO217" i="10"/>
  <c r="AN217" i="10"/>
  <c r="AM217" i="10"/>
  <c r="AL217" i="10"/>
  <c r="AK217" i="10"/>
  <c r="AJ217" i="10"/>
  <c r="AI217" i="10"/>
  <c r="AH217" i="10"/>
  <c r="AG217" i="10"/>
  <c r="AF217" i="10"/>
  <c r="AE217" i="10"/>
  <c r="AD217" i="10"/>
  <c r="AC217" i="10"/>
  <c r="AB217" i="10"/>
  <c r="AA217" i="10"/>
  <c r="Z217" i="10"/>
  <c r="Y217" i="10"/>
  <c r="X217" i="10"/>
  <c r="W217" i="10"/>
  <c r="V217" i="10"/>
  <c r="U217" i="10"/>
  <c r="T217" i="10"/>
  <c r="S217" i="10"/>
  <c r="R217" i="10"/>
  <c r="Q217" i="10"/>
  <c r="P217" i="10"/>
  <c r="O217" i="10"/>
  <c r="N217" i="10"/>
  <c r="C217" i="10"/>
  <c r="BC216" i="10"/>
  <c r="BB216" i="10"/>
  <c r="BA216" i="10"/>
  <c r="AZ216" i="10"/>
  <c r="AY216" i="10"/>
  <c r="AX216" i="10"/>
  <c r="AW216" i="10"/>
  <c r="AV216" i="10"/>
  <c r="AU216" i="10"/>
  <c r="AT216" i="10"/>
  <c r="AS216" i="10"/>
  <c r="AR216" i="10"/>
  <c r="AQ216" i="10"/>
  <c r="AP216" i="10"/>
  <c r="AO216" i="10"/>
  <c r="AN216" i="10"/>
  <c r="AM216" i="10"/>
  <c r="AL216" i="10"/>
  <c r="AK216" i="10"/>
  <c r="AJ216" i="10"/>
  <c r="AI216" i="10"/>
  <c r="AH216" i="10"/>
  <c r="AG216" i="10"/>
  <c r="AF216" i="10"/>
  <c r="AE216" i="10"/>
  <c r="AD216" i="10"/>
  <c r="AC216" i="10"/>
  <c r="AB216" i="10"/>
  <c r="AA216" i="10"/>
  <c r="Z216" i="10"/>
  <c r="Y216" i="10"/>
  <c r="X216" i="10"/>
  <c r="W216" i="10"/>
  <c r="V216" i="10"/>
  <c r="U216" i="10"/>
  <c r="T216" i="10"/>
  <c r="S216" i="10"/>
  <c r="R216" i="10"/>
  <c r="Q216" i="10"/>
  <c r="P216" i="10"/>
  <c r="O216" i="10"/>
  <c r="N216" i="10"/>
  <c r="C216" i="10"/>
  <c r="BC215" i="10"/>
  <c r="BB215" i="10"/>
  <c r="BA215" i="10"/>
  <c r="AZ215" i="10"/>
  <c r="AY215" i="10"/>
  <c r="AX215" i="10"/>
  <c r="AW215" i="10"/>
  <c r="AV215" i="10"/>
  <c r="AU215" i="10"/>
  <c r="AT215" i="10"/>
  <c r="AS215" i="10"/>
  <c r="AR215" i="10"/>
  <c r="AQ215" i="10"/>
  <c r="AP215" i="10"/>
  <c r="AO215" i="10"/>
  <c r="AN215" i="10"/>
  <c r="AM215" i="10"/>
  <c r="AL215" i="10"/>
  <c r="AK215" i="10"/>
  <c r="AJ215" i="10"/>
  <c r="AI215" i="10"/>
  <c r="AH215" i="10"/>
  <c r="AG215" i="10"/>
  <c r="AF215" i="10"/>
  <c r="AE215" i="10"/>
  <c r="AD215" i="10"/>
  <c r="AC215" i="10"/>
  <c r="AB215" i="10"/>
  <c r="AA215" i="10"/>
  <c r="Z215" i="10"/>
  <c r="Y215" i="10"/>
  <c r="X215" i="10"/>
  <c r="W215" i="10"/>
  <c r="V215" i="10"/>
  <c r="U215" i="10"/>
  <c r="T215" i="10"/>
  <c r="S215" i="10"/>
  <c r="R215" i="10"/>
  <c r="Q215" i="10"/>
  <c r="P215" i="10"/>
  <c r="O215" i="10"/>
  <c r="N215" i="10"/>
  <c r="C215" i="10"/>
  <c r="BC214" i="10"/>
  <c r="BB214" i="10"/>
  <c r="BA214" i="10"/>
  <c r="AZ214" i="10"/>
  <c r="AY214" i="10"/>
  <c r="AX214" i="10"/>
  <c r="AW214" i="10"/>
  <c r="AV214" i="10"/>
  <c r="AU214" i="10"/>
  <c r="AT214" i="10"/>
  <c r="AS214" i="10"/>
  <c r="AR214" i="10"/>
  <c r="AQ214" i="10"/>
  <c r="AP214" i="10"/>
  <c r="AO214" i="10"/>
  <c r="AN214" i="10"/>
  <c r="AM214" i="10"/>
  <c r="AL214" i="10"/>
  <c r="AK214" i="10"/>
  <c r="AJ214" i="10"/>
  <c r="AI214" i="10"/>
  <c r="AH214" i="10"/>
  <c r="AG214" i="10"/>
  <c r="AF214" i="10"/>
  <c r="AE214" i="10"/>
  <c r="AD214" i="10"/>
  <c r="AC214" i="10"/>
  <c r="AB214" i="10"/>
  <c r="AA214" i="10"/>
  <c r="Z214" i="10"/>
  <c r="Y214" i="10"/>
  <c r="X214" i="10"/>
  <c r="W214" i="10"/>
  <c r="V214" i="10"/>
  <c r="U214" i="10"/>
  <c r="T214" i="10"/>
  <c r="S214" i="10"/>
  <c r="R214" i="10"/>
  <c r="Q214" i="10"/>
  <c r="P214" i="10"/>
  <c r="O214" i="10"/>
  <c r="N214" i="10"/>
  <c r="C214" i="10"/>
  <c r="BC213" i="10"/>
  <c r="BB213" i="10"/>
  <c r="BA213" i="10"/>
  <c r="AZ213" i="10"/>
  <c r="AY213" i="10"/>
  <c r="AX213" i="10"/>
  <c r="AW213" i="10"/>
  <c r="AV213" i="10"/>
  <c r="AU213" i="10"/>
  <c r="AT213" i="10"/>
  <c r="AS213" i="10"/>
  <c r="AR213" i="10"/>
  <c r="AQ213" i="10"/>
  <c r="AP213" i="10"/>
  <c r="AO213" i="10"/>
  <c r="AN213" i="10"/>
  <c r="AM213" i="10"/>
  <c r="AL213" i="10"/>
  <c r="AK213" i="10"/>
  <c r="AJ213" i="10"/>
  <c r="AI213" i="10"/>
  <c r="AH213" i="10"/>
  <c r="AG213" i="10"/>
  <c r="AF213" i="10"/>
  <c r="AE213" i="10"/>
  <c r="AD213" i="10"/>
  <c r="AC213" i="10"/>
  <c r="AB213" i="10"/>
  <c r="AA213" i="10"/>
  <c r="Z213" i="10"/>
  <c r="Y213" i="10"/>
  <c r="X213" i="10"/>
  <c r="W213" i="10"/>
  <c r="V213" i="10"/>
  <c r="U213" i="10"/>
  <c r="T213" i="10"/>
  <c r="S213" i="10"/>
  <c r="R213" i="10"/>
  <c r="Q213" i="10"/>
  <c r="P213" i="10"/>
  <c r="O213" i="10"/>
  <c r="N213" i="10"/>
  <c r="C213" i="10"/>
  <c r="BC212" i="10"/>
  <c r="BB212" i="10"/>
  <c r="BA212" i="10"/>
  <c r="AZ212" i="10"/>
  <c r="AY212" i="10"/>
  <c r="AX212" i="10"/>
  <c r="AW212" i="10"/>
  <c r="AV212" i="10"/>
  <c r="AU212" i="10"/>
  <c r="AT212" i="10"/>
  <c r="AS212" i="10"/>
  <c r="AR212" i="10"/>
  <c r="AQ212" i="10"/>
  <c r="AP212" i="10"/>
  <c r="AO212" i="10"/>
  <c r="AN212" i="10"/>
  <c r="AM212" i="10"/>
  <c r="AL212" i="10"/>
  <c r="AK212" i="10"/>
  <c r="AJ212" i="10"/>
  <c r="AI212" i="10"/>
  <c r="AH212" i="10"/>
  <c r="AG212" i="10"/>
  <c r="AF212" i="10"/>
  <c r="AE212" i="10"/>
  <c r="AD212" i="10"/>
  <c r="AC212" i="10"/>
  <c r="AB212" i="10"/>
  <c r="AA212" i="10"/>
  <c r="Z212" i="10"/>
  <c r="Y212" i="10"/>
  <c r="X212" i="10"/>
  <c r="W212" i="10"/>
  <c r="V212" i="10"/>
  <c r="U212" i="10"/>
  <c r="T212" i="10"/>
  <c r="S212" i="10"/>
  <c r="R212" i="10"/>
  <c r="Q212" i="10"/>
  <c r="P212" i="10"/>
  <c r="O212" i="10"/>
  <c r="N212" i="10"/>
  <c r="C212" i="10"/>
  <c r="BC211" i="10"/>
  <c r="BB211" i="10"/>
  <c r="BA211" i="10"/>
  <c r="AZ211" i="10"/>
  <c r="AY211" i="10"/>
  <c r="AX211" i="10"/>
  <c r="AW211" i="10"/>
  <c r="AV211" i="10"/>
  <c r="AU211" i="10"/>
  <c r="AT211" i="10"/>
  <c r="AS211" i="10"/>
  <c r="AR211" i="10"/>
  <c r="AQ211" i="10"/>
  <c r="AP211" i="10"/>
  <c r="AO211" i="10"/>
  <c r="AN211" i="10"/>
  <c r="AM211" i="10"/>
  <c r="AL211" i="10"/>
  <c r="AK211" i="10"/>
  <c r="AJ211" i="10"/>
  <c r="AI211" i="10"/>
  <c r="AH211" i="10"/>
  <c r="AG211" i="10"/>
  <c r="AF211" i="10"/>
  <c r="AE211" i="10"/>
  <c r="AD211" i="10"/>
  <c r="AC211" i="10"/>
  <c r="AB211" i="10"/>
  <c r="AA211" i="10"/>
  <c r="Z211" i="10"/>
  <c r="Y211" i="10"/>
  <c r="X211" i="10"/>
  <c r="W211" i="10"/>
  <c r="V211" i="10"/>
  <c r="U211" i="10"/>
  <c r="T211" i="10"/>
  <c r="S211" i="10"/>
  <c r="R211" i="10"/>
  <c r="Q211" i="10"/>
  <c r="P211" i="10"/>
  <c r="O211" i="10"/>
  <c r="N211" i="10"/>
  <c r="C211" i="10"/>
  <c r="BC210" i="10"/>
  <c r="BB210" i="10"/>
  <c r="BA210" i="10"/>
  <c r="AZ210" i="10"/>
  <c r="AY210" i="10"/>
  <c r="AX210" i="10"/>
  <c r="AW210" i="10"/>
  <c r="AV210" i="10"/>
  <c r="AU210" i="10"/>
  <c r="AT210" i="10"/>
  <c r="AS210" i="10"/>
  <c r="AR210" i="10"/>
  <c r="AQ210" i="10"/>
  <c r="AP210" i="10"/>
  <c r="AO210" i="10"/>
  <c r="AN210" i="10"/>
  <c r="AM210" i="10"/>
  <c r="AL210" i="10"/>
  <c r="AK210" i="10"/>
  <c r="AJ210" i="10"/>
  <c r="AI210" i="10"/>
  <c r="AH210" i="10"/>
  <c r="AG210" i="10"/>
  <c r="AF210" i="10"/>
  <c r="AE210" i="10"/>
  <c r="AD210" i="10"/>
  <c r="AC210" i="10"/>
  <c r="AB210" i="10"/>
  <c r="AA210" i="10"/>
  <c r="Z210" i="10"/>
  <c r="Y210" i="10"/>
  <c r="X210" i="10"/>
  <c r="W210" i="10"/>
  <c r="V210" i="10"/>
  <c r="U210" i="10"/>
  <c r="T210" i="10"/>
  <c r="S210" i="10"/>
  <c r="R210" i="10"/>
  <c r="Q210" i="10"/>
  <c r="P210" i="10"/>
  <c r="O210" i="10"/>
  <c r="N210" i="10"/>
  <c r="C210" i="10"/>
  <c r="BC209" i="10"/>
  <c r="BB209" i="10"/>
  <c r="BA209" i="10"/>
  <c r="AZ209" i="10"/>
  <c r="AY209" i="10"/>
  <c r="AX209" i="10"/>
  <c r="AW209" i="10"/>
  <c r="AV209" i="10"/>
  <c r="AU209" i="10"/>
  <c r="AT209" i="10"/>
  <c r="AS209" i="10"/>
  <c r="AR209" i="10"/>
  <c r="AQ209" i="10"/>
  <c r="AP209" i="10"/>
  <c r="AO209" i="10"/>
  <c r="AN209" i="10"/>
  <c r="AM209" i="10"/>
  <c r="AL209" i="10"/>
  <c r="AK209" i="10"/>
  <c r="AJ209" i="10"/>
  <c r="AI209" i="10"/>
  <c r="AH209" i="10"/>
  <c r="AG209" i="10"/>
  <c r="AF209" i="10"/>
  <c r="AE209" i="10"/>
  <c r="AD209" i="10"/>
  <c r="AC209" i="10"/>
  <c r="AB209" i="10"/>
  <c r="AA209" i="10"/>
  <c r="Z209" i="10"/>
  <c r="Y209" i="10"/>
  <c r="X209" i="10"/>
  <c r="W209" i="10"/>
  <c r="V209" i="10"/>
  <c r="U209" i="10"/>
  <c r="T209" i="10"/>
  <c r="S209" i="10"/>
  <c r="R209" i="10"/>
  <c r="Q209" i="10"/>
  <c r="P209" i="10"/>
  <c r="O209" i="10"/>
  <c r="N209" i="10"/>
  <c r="C209" i="10"/>
  <c r="BC208" i="10"/>
  <c r="BB208" i="10"/>
  <c r="BA208" i="10"/>
  <c r="AZ208" i="10"/>
  <c r="AY208" i="10"/>
  <c r="AX208" i="10"/>
  <c r="AW208" i="10"/>
  <c r="AV208" i="10"/>
  <c r="AU208" i="10"/>
  <c r="AT208" i="10"/>
  <c r="AS208" i="10"/>
  <c r="AR208" i="10"/>
  <c r="AQ208" i="10"/>
  <c r="AP208" i="10"/>
  <c r="AO208" i="10"/>
  <c r="AN208" i="10"/>
  <c r="AM208" i="10"/>
  <c r="AL208" i="10"/>
  <c r="AK208" i="10"/>
  <c r="AJ208" i="10"/>
  <c r="AI208" i="10"/>
  <c r="AH208" i="10"/>
  <c r="AG208" i="10"/>
  <c r="AF208" i="10"/>
  <c r="AE208" i="10"/>
  <c r="AD208" i="10"/>
  <c r="AC208" i="10"/>
  <c r="AB208" i="10"/>
  <c r="AA208" i="10"/>
  <c r="Z208" i="10"/>
  <c r="Y208" i="10"/>
  <c r="X208" i="10"/>
  <c r="W208" i="10"/>
  <c r="V208" i="10"/>
  <c r="U208" i="10"/>
  <c r="T208" i="10"/>
  <c r="S208" i="10"/>
  <c r="R208" i="10"/>
  <c r="Q208" i="10"/>
  <c r="P208" i="10"/>
  <c r="O208" i="10"/>
  <c r="N208" i="10"/>
  <c r="C208" i="10"/>
  <c r="BC207" i="10"/>
  <c r="BB207" i="10"/>
  <c r="BA207" i="10"/>
  <c r="AZ207" i="10"/>
  <c r="AY207" i="10"/>
  <c r="AX207" i="10"/>
  <c r="AW207" i="10"/>
  <c r="AV207" i="10"/>
  <c r="AU207" i="10"/>
  <c r="AT207" i="10"/>
  <c r="AS207" i="10"/>
  <c r="AR207" i="10"/>
  <c r="AQ207" i="10"/>
  <c r="AP207" i="10"/>
  <c r="AO207" i="10"/>
  <c r="AN207" i="10"/>
  <c r="AM207" i="10"/>
  <c r="AL207" i="10"/>
  <c r="AK207" i="10"/>
  <c r="AJ207" i="10"/>
  <c r="AI207" i="10"/>
  <c r="AH207" i="10"/>
  <c r="AG207" i="10"/>
  <c r="AF207" i="10"/>
  <c r="AE207" i="10"/>
  <c r="AD207" i="10"/>
  <c r="AC207" i="10"/>
  <c r="AB207" i="10"/>
  <c r="AA207" i="10"/>
  <c r="Z207" i="10"/>
  <c r="Y207" i="10"/>
  <c r="X207" i="10"/>
  <c r="W207" i="10"/>
  <c r="V207" i="10"/>
  <c r="U207" i="10"/>
  <c r="T207" i="10"/>
  <c r="S207" i="10"/>
  <c r="R207" i="10"/>
  <c r="Q207" i="10"/>
  <c r="P207" i="10"/>
  <c r="O207" i="10"/>
  <c r="N207" i="10"/>
  <c r="C207" i="10"/>
  <c r="BC206" i="10"/>
  <c r="BB206" i="10"/>
  <c r="BA206" i="10"/>
  <c r="AZ206" i="10"/>
  <c r="AY206" i="10"/>
  <c r="AX206" i="10"/>
  <c r="AW206" i="10"/>
  <c r="AV206" i="10"/>
  <c r="AU206" i="10"/>
  <c r="AT206" i="10"/>
  <c r="AS206" i="10"/>
  <c r="AR206" i="10"/>
  <c r="AQ206" i="10"/>
  <c r="AP206" i="10"/>
  <c r="AO206" i="10"/>
  <c r="AN206" i="10"/>
  <c r="AM206" i="10"/>
  <c r="AL206" i="10"/>
  <c r="AK206" i="10"/>
  <c r="AJ206" i="10"/>
  <c r="AI206" i="10"/>
  <c r="AH206" i="10"/>
  <c r="AG206" i="10"/>
  <c r="AF206" i="10"/>
  <c r="AE206" i="10"/>
  <c r="AD206" i="10"/>
  <c r="AC206" i="10"/>
  <c r="AB206" i="10"/>
  <c r="AA206" i="10"/>
  <c r="Z206" i="10"/>
  <c r="Y206" i="10"/>
  <c r="X206" i="10"/>
  <c r="W206" i="10"/>
  <c r="V206" i="10"/>
  <c r="U206" i="10"/>
  <c r="T206" i="10"/>
  <c r="S206" i="10"/>
  <c r="R206" i="10"/>
  <c r="Q206" i="10"/>
  <c r="P206" i="10"/>
  <c r="O206" i="10"/>
  <c r="N206" i="10"/>
  <c r="C206" i="10"/>
  <c r="BC205" i="10"/>
  <c r="BB205" i="10"/>
  <c r="BA205" i="10"/>
  <c r="AZ205" i="10"/>
  <c r="AY205" i="10"/>
  <c r="AX205" i="10"/>
  <c r="AW205" i="10"/>
  <c r="AV205" i="10"/>
  <c r="AU205" i="10"/>
  <c r="AT205" i="10"/>
  <c r="AS205" i="10"/>
  <c r="AR205" i="10"/>
  <c r="AQ205" i="10"/>
  <c r="AP205" i="10"/>
  <c r="AO205" i="10"/>
  <c r="AN205" i="10"/>
  <c r="AM205" i="10"/>
  <c r="AL205" i="10"/>
  <c r="AK205" i="10"/>
  <c r="AJ205" i="10"/>
  <c r="AI205" i="10"/>
  <c r="AH205" i="10"/>
  <c r="AG205" i="10"/>
  <c r="AF205" i="10"/>
  <c r="AE205" i="10"/>
  <c r="AD205" i="10"/>
  <c r="AC205" i="10"/>
  <c r="AB205" i="10"/>
  <c r="AA205" i="10"/>
  <c r="Z205" i="10"/>
  <c r="Y205" i="10"/>
  <c r="X205" i="10"/>
  <c r="W205" i="10"/>
  <c r="V205" i="10"/>
  <c r="U205" i="10"/>
  <c r="T205" i="10"/>
  <c r="S205" i="10"/>
  <c r="R205" i="10"/>
  <c r="Q205" i="10"/>
  <c r="P205" i="10"/>
  <c r="O205" i="10"/>
  <c r="N205" i="10"/>
  <c r="C205" i="10"/>
  <c r="BC204" i="10"/>
  <c r="BB204" i="10"/>
  <c r="BA204" i="10"/>
  <c r="AZ204" i="10"/>
  <c r="AY204" i="10"/>
  <c r="AX204" i="10"/>
  <c r="AW204" i="10"/>
  <c r="AV204" i="10"/>
  <c r="AU204" i="10"/>
  <c r="AT204" i="10"/>
  <c r="AS204" i="10"/>
  <c r="AR204" i="10"/>
  <c r="AQ204" i="10"/>
  <c r="AP204" i="10"/>
  <c r="AO204" i="10"/>
  <c r="AN204" i="10"/>
  <c r="AM204" i="10"/>
  <c r="AL204" i="10"/>
  <c r="AK204" i="10"/>
  <c r="AJ204" i="10"/>
  <c r="AI204" i="10"/>
  <c r="AH204" i="10"/>
  <c r="AG204" i="10"/>
  <c r="AF204" i="10"/>
  <c r="AE204" i="10"/>
  <c r="AD204" i="10"/>
  <c r="AC204" i="10"/>
  <c r="AB204" i="10"/>
  <c r="AA204" i="10"/>
  <c r="Z204" i="10"/>
  <c r="Y204" i="10"/>
  <c r="X204" i="10"/>
  <c r="W204" i="10"/>
  <c r="V204" i="10"/>
  <c r="U204" i="10"/>
  <c r="T204" i="10"/>
  <c r="S204" i="10"/>
  <c r="R204" i="10"/>
  <c r="Q204" i="10"/>
  <c r="P204" i="10"/>
  <c r="O204" i="10"/>
  <c r="N204" i="10"/>
  <c r="C204" i="10"/>
  <c r="BC203" i="10"/>
  <c r="BB203" i="10"/>
  <c r="BA203" i="10"/>
  <c r="AZ203" i="10"/>
  <c r="AY203" i="10"/>
  <c r="AX203" i="10"/>
  <c r="AW203" i="10"/>
  <c r="AV203" i="10"/>
  <c r="AU203" i="10"/>
  <c r="AT203" i="10"/>
  <c r="AS203" i="10"/>
  <c r="AR203" i="10"/>
  <c r="AQ203" i="10"/>
  <c r="AP203" i="10"/>
  <c r="AO203" i="10"/>
  <c r="AN203" i="10"/>
  <c r="AM203" i="10"/>
  <c r="AL203" i="10"/>
  <c r="AK203" i="10"/>
  <c r="AJ203" i="10"/>
  <c r="AI203" i="10"/>
  <c r="AH203" i="10"/>
  <c r="AG203" i="10"/>
  <c r="AF203" i="10"/>
  <c r="AE203" i="10"/>
  <c r="AD203" i="10"/>
  <c r="AC203" i="10"/>
  <c r="AB203" i="10"/>
  <c r="AA203" i="10"/>
  <c r="Z203" i="10"/>
  <c r="Y203" i="10"/>
  <c r="X203" i="10"/>
  <c r="W203" i="10"/>
  <c r="V203" i="10"/>
  <c r="U203" i="10"/>
  <c r="T203" i="10"/>
  <c r="S203" i="10"/>
  <c r="R203" i="10"/>
  <c r="Q203" i="10"/>
  <c r="P203" i="10"/>
  <c r="O203" i="10"/>
  <c r="N203" i="10"/>
  <c r="C203" i="10"/>
  <c r="BC202" i="10"/>
  <c r="BB202" i="10"/>
  <c r="BA202" i="10"/>
  <c r="AZ202" i="10"/>
  <c r="AY202" i="10"/>
  <c r="AX202" i="10"/>
  <c r="AW202" i="10"/>
  <c r="AV202" i="10"/>
  <c r="AU202" i="10"/>
  <c r="AT202" i="10"/>
  <c r="AS202" i="10"/>
  <c r="AR202" i="10"/>
  <c r="AQ202" i="10"/>
  <c r="AP202" i="10"/>
  <c r="AO202" i="10"/>
  <c r="AN202" i="10"/>
  <c r="AM202" i="10"/>
  <c r="AL202" i="10"/>
  <c r="AK202" i="10"/>
  <c r="AJ202" i="10"/>
  <c r="AI202" i="10"/>
  <c r="AH202" i="10"/>
  <c r="AG202" i="10"/>
  <c r="AF202" i="10"/>
  <c r="AE202" i="10"/>
  <c r="AD202" i="10"/>
  <c r="AC202" i="10"/>
  <c r="AB202" i="10"/>
  <c r="AA202" i="10"/>
  <c r="Z202" i="10"/>
  <c r="Y202" i="10"/>
  <c r="X202" i="10"/>
  <c r="W202" i="10"/>
  <c r="V202" i="10"/>
  <c r="U202" i="10"/>
  <c r="T202" i="10"/>
  <c r="S202" i="10"/>
  <c r="R202" i="10"/>
  <c r="Q202" i="10"/>
  <c r="P202" i="10"/>
  <c r="O202" i="10"/>
  <c r="N202" i="10"/>
  <c r="C202" i="10"/>
  <c r="BC201" i="10"/>
  <c r="BB201" i="10"/>
  <c r="BA201" i="10"/>
  <c r="AZ201" i="10"/>
  <c r="AY201" i="10"/>
  <c r="AX201" i="10"/>
  <c r="AW201" i="10"/>
  <c r="AV201" i="10"/>
  <c r="AU201" i="10"/>
  <c r="AT201" i="10"/>
  <c r="AS201" i="10"/>
  <c r="AR201" i="10"/>
  <c r="AQ201" i="10"/>
  <c r="AP201" i="10"/>
  <c r="AO201" i="10"/>
  <c r="AN201" i="10"/>
  <c r="AM201" i="10"/>
  <c r="AL201" i="10"/>
  <c r="AK201" i="10"/>
  <c r="AJ201" i="10"/>
  <c r="AI201" i="10"/>
  <c r="AH201" i="10"/>
  <c r="AG201" i="10"/>
  <c r="AF201" i="10"/>
  <c r="AE201" i="10"/>
  <c r="AD201" i="10"/>
  <c r="AC201" i="10"/>
  <c r="AB201" i="10"/>
  <c r="AA201" i="10"/>
  <c r="Z201" i="10"/>
  <c r="Y201" i="10"/>
  <c r="X201" i="10"/>
  <c r="W201" i="10"/>
  <c r="V201" i="10"/>
  <c r="U201" i="10"/>
  <c r="T201" i="10"/>
  <c r="S201" i="10"/>
  <c r="R201" i="10"/>
  <c r="Q201" i="10"/>
  <c r="P201" i="10"/>
  <c r="O201" i="10"/>
  <c r="N201" i="10"/>
  <c r="C201" i="10"/>
  <c r="BC200" i="10"/>
  <c r="BB200" i="10"/>
  <c r="BA200" i="10"/>
  <c r="AZ200" i="10"/>
  <c r="AY200" i="10"/>
  <c r="AX200" i="10"/>
  <c r="AW200" i="10"/>
  <c r="AV200" i="10"/>
  <c r="AU200" i="10"/>
  <c r="AT200" i="10"/>
  <c r="AS200" i="10"/>
  <c r="AR200" i="10"/>
  <c r="AQ200" i="10"/>
  <c r="AP200" i="10"/>
  <c r="AO200" i="10"/>
  <c r="AN200" i="10"/>
  <c r="AM200" i="10"/>
  <c r="AL200" i="10"/>
  <c r="AK200" i="10"/>
  <c r="AJ200" i="10"/>
  <c r="AI200" i="10"/>
  <c r="AH200" i="10"/>
  <c r="AG200" i="10"/>
  <c r="AF200" i="10"/>
  <c r="AE200" i="10"/>
  <c r="AD200" i="10"/>
  <c r="AC200" i="10"/>
  <c r="AB200" i="10"/>
  <c r="AA200" i="10"/>
  <c r="Z200" i="10"/>
  <c r="Y200" i="10"/>
  <c r="X200" i="10"/>
  <c r="W200" i="10"/>
  <c r="V200" i="10"/>
  <c r="U200" i="10"/>
  <c r="T200" i="10"/>
  <c r="S200" i="10"/>
  <c r="R200" i="10"/>
  <c r="Q200" i="10"/>
  <c r="P200" i="10"/>
  <c r="O200" i="10"/>
  <c r="N200" i="10"/>
  <c r="C200" i="10"/>
  <c r="BC199" i="10"/>
  <c r="BB199" i="10"/>
  <c r="BA199" i="10"/>
  <c r="AZ199" i="10"/>
  <c r="AY199" i="10"/>
  <c r="AX199" i="10"/>
  <c r="AW199" i="10"/>
  <c r="AV199" i="10"/>
  <c r="AU199" i="10"/>
  <c r="AT199" i="10"/>
  <c r="AS199" i="10"/>
  <c r="AR199" i="10"/>
  <c r="AQ199" i="10"/>
  <c r="AP199" i="10"/>
  <c r="AO199" i="10"/>
  <c r="AN199" i="10"/>
  <c r="AM199" i="10"/>
  <c r="AL199" i="10"/>
  <c r="AK199" i="10"/>
  <c r="AJ199" i="10"/>
  <c r="AI199" i="10"/>
  <c r="AH199" i="10"/>
  <c r="AG199" i="10"/>
  <c r="AF199" i="10"/>
  <c r="AE199" i="10"/>
  <c r="AD199" i="10"/>
  <c r="AC199" i="10"/>
  <c r="AB199" i="10"/>
  <c r="AA199" i="10"/>
  <c r="Z199" i="10"/>
  <c r="Y199" i="10"/>
  <c r="X199" i="10"/>
  <c r="W199" i="10"/>
  <c r="V199" i="10"/>
  <c r="U199" i="10"/>
  <c r="T199" i="10"/>
  <c r="S199" i="10"/>
  <c r="R199" i="10"/>
  <c r="Q199" i="10"/>
  <c r="P199" i="10"/>
  <c r="O199" i="10"/>
  <c r="N199" i="10"/>
  <c r="C199" i="10"/>
  <c r="BC198" i="10"/>
  <c r="BB198" i="10"/>
  <c r="BA198" i="10"/>
  <c r="AZ198" i="10"/>
  <c r="AY198" i="10"/>
  <c r="AX198" i="10"/>
  <c r="AW198" i="10"/>
  <c r="AV198" i="10"/>
  <c r="AU198" i="10"/>
  <c r="AT198" i="10"/>
  <c r="AS198" i="10"/>
  <c r="AR198" i="10"/>
  <c r="AQ198" i="10"/>
  <c r="AP198" i="10"/>
  <c r="AO198" i="10"/>
  <c r="AN198" i="10"/>
  <c r="AM198" i="10"/>
  <c r="AL198" i="10"/>
  <c r="AK198" i="10"/>
  <c r="AJ198" i="10"/>
  <c r="AI198" i="10"/>
  <c r="AH198" i="10"/>
  <c r="AG198" i="10"/>
  <c r="AF198" i="10"/>
  <c r="AE198" i="10"/>
  <c r="AD198" i="10"/>
  <c r="AC198" i="10"/>
  <c r="AB198" i="10"/>
  <c r="AA198" i="10"/>
  <c r="Z198" i="10"/>
  <c r="Y198" i="10"/>
  <c r="X198" i="10"/>
  <c r="W198" i="10"/>
  <c r="V198" i="10"/>
  <c r="U198" i="10"/>
  <c r="T198" i="10"/>
  <c r="S198" i="10"/>
  <c r="R198" i="10"/>
  <c r="Q198" i="10"/>
  <c r="P198" i="10"/>
  <c r="O198" i="10"/>
  <c r="N198" i="10"/>
  <c r="C198" i="10"/>
  <c r="BC197" i="10"/>
  <c r="BB197" i="10"/>
  <c r="BA197" i="10"/>
  <c r="AZ197" i="10"/>
  <c r="AY197" i="10"/>
  <c r="AX197" i="10"/>
  <c r="AW197" i="10"/>
  <c r="AV197" i="10"/>
  <c r="AU197" i="10"/>
  <c r="AT197" i="10"/>
  <c r="AS197" i="10"/>
  <c r="AR197" i="10"/>
  <c r="AQ197" i="10"/>
  <c r="AP197" i="10"/>
  <c r="AO197" i="10"/>
  <c r="AN197" i="10"/>
  <c r="AM197" i="10"/>
  <c r="AL197" i="10"/>
  <c r="AK197" i="10"/>
  <c r="AJ197" i="10"/>
  <c r="AI197" i="10"/>
  <c r="AH197" i="10"/>
  <c r="AG197" i="10"/>
  <c r="AF197" i="10"/>
  <c r="AE197" i="10"/>
  <c r="AD197" i="10"/>
  <c r="AC197" i="10"/>
  <c r="AB197" i="10"/>
  <c r="AA197" i="10"/>
  <c r="Z197" i="10"/>
  <c r="Y197" i="10"/>
  <c r="X197" i="10"/>
  <c r="W197" i="10"/>
  <c r="V197" i="10"/>
  <c r="U197" i="10"/>
  <c r="T197" i="10"/>
  <c r="S197" i="10"/>
  <c r="R197" i="10"/>
  <c r="Q197" i="10"/>
  <c r="P197" i="10"/>
  <c r="O197" i="10"/>
  <c r="N197" i="10"/>
  <c r="C197" i="10"/>
  <c r="BC196" i="10"/>
  <c r="BB196" i="10"/>
  <c r="BA196" i="10"/>
  <c r="AZ196" i="10"/>
  <c r="AY196" i="10"/>
  <c r="AX196" i="10"/>
  <c r="AW196" i="10"/>
  <c r="AV196" i="10"/>
  <c r="AU196" i="10"/>
  <c r="AT196" i="10"/>
  <c r="AS196" i="10"/>
  <c r="AR196" i="10"/>
  <c r="AQ196" i="10"/>
  <c r="AP196" i="10"/>
  <c r="AO196" i="10"/>
  <c r="AN196" i="10"/>
  <c r="AM196" i="10"/>
  <c r="AL196" i="10"/>
  <c r="AK196" i="10"/>
  <c r="AJ196" i="10"/>
  <c r="AI196" i="10"/>
  <c r="AH196" i="10"/>
  <c r="AG196" i="10"/>
  <c r="AF196" i="10"/>
  <c r="AE196" i="10"/>
  <c r="AD196" i="10"/>
  <c r="AC196" i="10"/>
  <c r="AB196" i="10"/>
  <c r="AA196" i="10"/>
  <c r="Z196" i="10"/>
  <c r="Y196" i="10"/>
  <c r="X196" i="10"/>
  <c r="W196" i="10"/>
  <c r="V196" i="10"/>
  <c r="U196" i="10"/>
  <c r="T196" i="10"/>
  <c r="S196" i="10"/>
  <c r="R196" i="10"/>
  <c r="Q196" i="10"/>
  <c r="P196" i="10"/>
  <c r="O196" i="10"/>
  <c r="N196" i="10"/>
  <c r="C196" i="10"/>
  <c r="BC195" i="10"/>
  <c r="BB195" i="10"/>
  <c r="BA195" i="10"/>
  <c r="AZ195" i="10"/>
  <c r="AY195" i="10"/>
  <c r="AX195" i="10"/>
  <c r="AW195" i="10"/>
  <c r="AV195" i="10"/>
  <c r="AU195" i="10"/>
  <c r="AT195" i="10"/>
  <c r="AS195" i="10"/>
  <c r="AR195" i="10"/>
  <c r="AQ195" i="10"/>
  <c r="AP195" i="10"/>
  <c r="AO195" i="10"/>
  <c r="AN195" i="10"/>
  <c r="AM195" i="10"/>
  <c r="AL195" i="10"/>
  <c r="AK195" i="10"/>
  <c r="AJ195" i="10"/>
  <c r="AI195" i="10"/>
  <c r="AH195" i="10"/>
  <c r="AG195" i="10"/>
  <c r="AF195" i="10"/>
  <c r="AE195" i="10"/>
  <c r="AD195" i="10"/>
  <c r="AC195" i="10"/>
  <c r="AB195" i="10"/>
  <c r="AA195" i="10"/>
  <c r="Z195" i="10"/>
  <c r="Y195" i="10"/>
  <c r="X195" i="10"/>
  <c r="W195" i="10"/>
  <c r="V195" i="10"/>
  <c r="U195" i="10"/>
  <c r="T195" i="10"/>
  <c r="S195" i="10"/>
  <c r="R195" i="10"/>
  <c r="Q195" i="10"/>
  <c r="P195" i="10"/>
  <c r="O195" i="10"/>
  <c r="N195" i="10"/>
  <c r="C195" i="10"/>
  <c r="BC194" i="10"/>
  <c r="BB194" i="10"/>
  <c r="BA194" i="10"/>
  <c r="AZ194" i="10"/>
  <c r="AY194" i="10"/>
  <c r="AX194" i="10"/>
  <c r="AW194" i="10"/>
  <c r="AV194" i="10"/>
  <c r="AU194" i="10"/>
  <c r="AT194" i="10"/>
  <c r="AS194" i="10"/>
  <c r="AR194" i="10"/>
  <c r="AQ194" i="10"/>
  <c r="AP194" i="10"/>
  <c r="AO194" i="10"/>
  <c r="AN194" i="10"/>
  <c r="AM194" i="10"/>
  <c r="AL194" i="10"/>
  <c r="AK194" i="10"/>
  <c r="AJ194" i="10"/>
  <c r="AI194" i="10"/>
  <c r="AH194" i="10"/>
  <c r="AG194" i="10"/>
  <c r="AF194" i="10"/>
  <c r="AE194" i="10"/>
  <c r="AD194" i="10"/>
  <c r="AC194" i="10"/>
  <c r="AB194" i="10"/>
  <c r="AA194" i="10"/>
  <c r="Z194" i="10"/>
  <c r="Y194" i="10"/>
  <c r="X194" i="10"/>
  <c r="W194" i="10"/>
  <c r="V194" i="10"/>
  <c r="U194" i="10"/>
  <c r="T194" i="10"/>
  <c r="S194" i="10"/>
  <c r="R194" i="10"/>
  <c r="Q194" i="10"/>
  <c r="P194" i="10"/>
  <c r="O194" i="10"/>
  <c r="N194" i="10"/>
  <c r="C194" i="10"/>
  <c r="BC193" i="10"/>
  <c r="BB193" i="10"/>
  <c r="BA193" i="10"/>
  <c r="AZ193" i="10"/>
  <c r="AY193" i="10"/>
  <c r="AX193" i="10"/>
  <c r="AW193" i="10"/>
  <c r="AV193" i="10"/>
  <c r="AU193" i="10"/>
  <c r="AT193" i="10"/>
  <c r="AS193" i="10"/>
  <c r="AR193" i="10"/>
  <c r="AQ193" i="10"/>
  <c r="AP193" i="10"/>
  <c r="AO193" i="10"/>
  <c r="AN193" i="10"/>
  <c r="AM193" i="10"/>
  <c r="AL193" i="10"/>
  <c r="AK193" i="10"/>
  <c r="AJ193" i="10"/>
  <c r="AI193" i="10"/>
  <c r="AH193" i="10"/>
  <c r="AG193" i="10"/>
  <c r="AF193" i="10"/>
  <c r="AE193" i="10"/>
  <c r="AD193" i="10"/>
  <c r="AC193" i="10"/>
  <c r="AB193" i="10"/>
  <c r="AA193" i="10"/>
  <c r="Z193" i="10"/>
  <c r="Y193" i="10"/>
  <c r="X193" i="10"/>
  <c r="W193" i="10"/>
  <c r="V193" i="10"/>
  <c r="U193" i="10"/>
  <c r="T193" i="10"/>
  <c r="S193" i="10"/>
  <c r="R193" i="10"/>
  <c r="Q193" i="10"/>
  <c r="P193" i="10"/>
  <c r="O193" i="10"/>
  <c r="N193" i="10"/>
  <c r="C193" i="10"/>
  <c r="BC192" i="10"/>
  <c r="BB192" i="10"/>
  <c r="BA192" i="10"/>
  <c r="AZ192" i="10"/>
  <c r="AY192" i="10"/>
  <c r="AX192" i="10"/>
  <c r="AW192" i="10"/>
  <c r="AV192" i="10"/>
  <c r="AU192" i="10"/>
  <c r="AT192" i="10"/>
  <c r="AS192" i="10"/>
  <c r="AR192" i="10"/>
  <c r="AQ192" i="10"/>
  <c r="AP192" i="10"/>
  <c r="AO192" i="10"/>
  <c r="AN192" i="10"/>
  <c r="AM192" i="10"/>
  <c r="AL192" i="10"/>
  <c r="AK192" i="10"/>
  <c r="AJ192" i="10"/>
  <c r="AI192" i="10"/>
  <c r="AH192" i="10"/>
  <c r="AG192" i="10"/>
  <c r="AF192" i="10"/>
  <c r="AE192" i="10"/>
  <c r="AD192" i="10"/>
  <c r="AC192" i="10"/>
  <c r="AB192" i="10"/>
  <c r="AA192" i="10"/>
  <c r="Z192" i="10"/>
  <c r="Y192" i="10"/>
  <c r="X192" i="10"/>
  <c r="W192" i="10"/>
  <c r="V192" i="10"/>
  <c r="U192" i="10"/>
  <c r="T192" i="10"/>
  <c r="S192" i="10"/>
  <c r="R192" i="10"/>
  <c r="Q192" i="10"/>
  <c r="P192" i="10"/>
  <c r="O192" i="10"/>
  <c r="N192" i="10"/>
  <c r="C192" i="10"/>
  <c r="BC191" i="10"/>
  <c r="BB191" i="10"/>
  <c r="BA191" i="10"/>
  <c r="AZ191" i="10"/>
  <c r="AY191" i="10"/>
  <c r="AX191" i="10"/>
  <c r="AW191" i="10"/>
  <c r="AV191" i="10"/>
  <c r="AU191" i="10"/>
  <c r="AT191" i="10"/>
  <c r="AS191" i="10"/>
  <c r="AR191" i="10"/>
  <c r="AQ191" i="10"/>
  <c r="AP191" i="10"/>
  <c r="AO191" i="10"/>
  <c r="AN191" i="10"/>
  <c r="AM191" i="10"/>
  <c r="AL191" i="10"/>
  <c r="AK191" i="10"/>
  <c r="AJ191" i="10"/>
  <c r="AI191" i="10"/>
  <c r="AH191" i="10"/>
  <c r="AG191" i="10"/>
  <c r="AF191" i="10"/>
  <c r="AE191" i="10"/>
  <c r="AD191" i="10"/>
  <c r="AC191" i="10"/>
  <c r="AB191" i="10"/>
  <c r="AA191" i="10"/>
  <c r="Z191" i="10"/>
  <c r="Y191" i="10"/>
  <c r="X191" i="10"/>
  <c r="W191" i="10"/>
  <c r="V191" i="10"/>
  <c r="U191" i="10"/>
  <c r="T191" i="10"/>
  <c r="S191" i="10"/>
  <c r="R191" i="10"/>
  <c r="Q191" i="10"/>
  <c r="P191" i="10"/>
  <c r="O191" i="10"/>
  <c r="N191" i="10"/>
  <c r="C191" i="10"/>
  <c r="BC190" i="10"/>
  <c r="BB190" i="10"/>
  <c r="BA190" i="10"/>
  <c r="AZ190" i="10"/>
  <c r="AY190" i="10"/>
  <c r="AX190" i="10"/>
  <c r="AW190" i="10"/>
  <c r="AV190" i="10"/>
  <c r="AU190" i="10"/>
  <c r="AT190" i="10"/>
  <c r="AS190" i="10"/>
  <c r="AR190" i="10"/>
  <c r="AQ190" i="10"/>
  <c r="AP190" i="10"/>
  <c r="AO190" i="10"/>
  <c r="AN190" i="10"/>
  <c r="AM190" i="10"/>
  <c r="AL190" i="10"/>
  <c r="AK190" i="10"/>
  <c r="AJ190" i="10"/>
  <c r="AI190" i="10"/>
  <c r="AH190" i="10"/>
  <c r="AG190" i="10"/>
  <c r="AF190" i="10"/>
  <c r="AE190" i="10"/>
  <c r="AD190" i="10"/>
  <c r="AC190" i="10"/>
  <c r="AB190" i="10"/>
  <c r="AA190" i="10"/>
  <c r="Z190" i="10"/>
  <c r="Y190" i="10"/>
  <c r="X190" i="10"/>
  <c r="W190" i="10"/>
  <c r="V190" i="10"/>
  <c r="U190" i="10"/>
  <c r="T190" i="10"/>
  <c r="S190" i="10"/>
  <c r="R190" i="10"/>
  <c r="Q190" i="10"/>
  <c r="P190" i="10"/>
  <c r="O190" i="10"/>
  <c r="N190" i="10"/>
  <c r="C190" i="10"/>
  <c r="BC189" i="10"/>
  <c r="BB189" i="10"/>
  <c r="BA189" i="10"/>
  <c r="AZ189" i="10"/>
  <c r="AY189" i="10"/>
  <c r="AX189" i="10"/>
  <c r="AW189" i="10"/>
  <c r="AV189" i="10"/>
  <c r="AU189" i="10"/>
  <c r="AT189" i="10"/>
  <c r="AS189" i="10"/>
  <c r="AR189" i="10"/>
  <c r="AQ189" i="10"/>
  <c r="AP189" i="10"/>
  <c r="AO189" i="10"/>
  <c r="AN189" i="10"/>
  <c r="AM189" i="10"/>
  <c r="AL189" i="10"/>
  <c r="AK189" i="10"/>
  <c r="AJ189" i="10"/>
  <c r="AI189" i="10"/>
  <c r="AH189" i="10"/>
  <c r="AG189" i="10"/>
  <c r="AF189" i="10"/>
  <c r="AE189" i="10"/>
  <c r="AD189" i="10"/>
  <c r="AC189" i="10"/>
  <c r="AB189" i="10"/>
  <c r="AA189" i="10"/>
  <c r="Z189" i="10"/>
  <c r="Y189" i="10"/>
  <c r="X189" i="10"/>
  <c r="W189" i="10"/>
  <c r="V189" i="10"/>
  <c r="U189" i="10"/>
  <c r="T189" i="10"/>
  <c r="S189" i="10"/>
  <c r="R189" i="10"/>
  <c r="Q189" i="10"/>
  <c r="P189" i="10"/>
  <c r="O189" i="10"/>
  <c r="N189" i="10"/>
  <c r="C189" i="10"/>
  <c r="BC188" i="10"/>
  <c r="BB188" i="10"/>
  <c r="BA188" i="10"/>
  <c r="AZ188" i="10"/>
  <c r="AY188" i="10"/>
  <c r="AX188" i="10"/>
  <c r="AW188" i="10"/>
  <c r="AV188" i="10"/>
  <c r="AU188" i="10"/>
  <c r="AT188" i="10"/>
  <c r="AS188" i="10"/>
  <c r="AR188" i="10"/>
  <c r="AQ188" i="10"/>
  <c r="AP188" i="10"/>
  <c r="AO188" i="10"/>
  <c r="AN188" i="10"/>
  <c r="AM188" i="10"/>
  <c r="AL188" i="10"/>
  <c r="AK188" i="10"/>
  <c r="AJ188" i="10"/>
  <c r="AI188" i="10"/>
  <c r="AH188" i="10"/>
  <c r="AG188" i="10"/>
  <c r="AF188" i="10"/>
  <c r="AE188" i="10"/>
  <c r="AD188" i="10"/>
  <c r="AC188" i="10"/>
  <c r="AB188" i="10"/>
  <c r="AA188" i="10"/>
  <c r="Z188" i="10"/>
  <c r="Y188" i="10"/>
  <c r="X188" i="10"/>
  <c r="W188" i="10"/>
  <c r="V188" i="10"/>
  <c r="U188" i="10"/>
  <c r="T188" i="10"/>
  <c r="S188" i="10"/>
  <c r="R188" i="10"/>
  <c r="Q188" i="10"/>
  <c r="P188" i="10"/>
  <c r="O188" i="10"/>
  <c r="N188" i="10"/>
  <c r="C188" i="10"/>
  <c r="BC187" i="10"/>
  <c r="BB187" i="10"/>
  <c r="BA187" i="10"/>
  <c r="AZ187" i="10"/>
  <c r="AY187" i="10"/>
  <c r="AX187" i="10"/>
  <c r="AW187" i="10"/>
  <c r="AV187" i="10"/>
  <c r="AU187" i="10"/>
  <c r="AT187" i="10"/>
  <c r="AS187" i="10"/>
  <c r="AR187" i="10"/>
  <c r="AQ187" i="10"/>
  <c r="AP187" i="10"/>
  <c r="AO187" i="10"/>
  <c r="AN187" i="10"/>
  <c r="AM187" i="10"/>
  <c r="AL187" i="10"/>
  <c r="AK187" i="10"/>
  <c r="AJ187" i="10"/>
  <c r="AI187" i="10"/>
  <c r="AH187" i="10"/>
  <c r="AG187" i="10"/>
  <c r="AF187" i="10"/>
  <c r="AE187" i="10"/>
  <c r="AD187" i="10"/>
  <c r="AC187" i="10"/>
  <c r="AB187" i="10"/>
  <c r="AA187" i="10"/>
  <c r="Z187" i="10"/>
  <c r="Y187" i="10"/>
  <c r="X187" i="10"/>
  <c r="W187" i="10"/>
  <c r="V187" i="10"/>
  <c r="U187" i="10"/>
  <c r="T187" i="10"/>
  <c r="S187" i="10"/>
  <c r="R187" i="10"/>
  <c r="Q187" i="10"/>
  <c r="P187" i="10"/>
  <c r="O187" i="10"/>
  <c r="N187" i="10"/>
  <c r="C187" i="10"/>
  <c r="BC186" i="10"/>
  <c r="BB186" i="10"/>
  <c r="BA186" i="10"/>
  <c r="AZ186" i="10"/>
  <c r="AY186" i="10"/>
  <c r="AX186" i="10"/>
  <c r="AW186" i="10"/>
  <c r="AV186" i="10"/>
  <c r="AU186" i="10"/>
  <c r="AT186" i="10"/>
  <c r="AS186" i="10"/>
  <c r="AR186" i="10"/>
  <c r="AQ186" i="10"/>
  <c r="AP186" i="10"/>
  <c r="AO186" i="10"/>
  <c r="AN186" i="10"/>
  <c r="AM186" i="10"/>
  <c r="AL186" i="10"/>
  <c r="AK186" i="10"/>
  <c r="AJ186" i="10"/>
  <c r="AI186" i="10"/>
  <c r="AH186" i="10"/>
  <c r="AG186" i="10"/>
  <c r="AF186" i="10"/>
  <c r="AE186" i="10"/>
  <c r="AD186" i="10"/>
  <c r="AC186" i="10"/>
  <c r="AB186" i="10"/>
  <c r="AA186" i="10"/>
  <c r="Z186" i="10"/>
  <c r="Y186" i="10"/>
  <c r="X186" i="10"/>
  <c r="W186" i="10"/>
  <c r="V186" i="10"/>
  <c r="U186" i="10"/>
  <c r="T186" i="10"/>
  <c r="S186" i="10"/>
  <c r="R186" i="10"/>
  <c r="Q186" i="10"/>
  <c r="P186" i="10"/>
  <c r="O186" i="10"/>
  <c r="N186" i="10"/>
  <c r="C186" i="10"/>
  <c r="BC185" i="10"/>
  <c r="BB185" i="10"/>
  <c r="BA185" i="10"/>
  <c r="AZ185" i="10"/>
  <c r="AY185" i="10"/>
  <c r="AX185" i="10"/>
  <c r="AW185" i="10"/>
  <c r="AV185" i="10"/>
  <c r="AU185" i="10"/>
  <c r="AT185" i="10"/>
  <c r="AS185" i="10"/>
  <c r="AR185" i="10"/>
  <c r="AQ185" i="10"/>
  <c r="AP185" i="10"/>
  <c r="AO185" i="10"/>
  <c r="AN185" i="10"/>
  <c r="AM185" i="10"/>
  <c r="AL185" i="10"/>
  <c r="AK185" i="10"/>
  <c r="AJ185" i="10"/>
  <c r="AI185" i="10"/>
  <c r="AH185" i="10"/>
  <c r="AG185" i="10"/>
  <c r="AF185" i="10"/>
  <c r="AE185" i="10"/>
  <c r="AD185" i="10"/>
  <c r="AC185" i="10"/>
  <c r="AB185" i="10"/>
  <c r="AA185" i="10"/>
  <c r="Z185" i="10"/>
  <c r="Y185" i="10"/>
  <c r="X185" i="10"/>
  <c r="W185" i="10"/>
  <c r="V185" i="10"/>
  <c r="U185" i="10"/>
  <c r="T185" i="10"/>
  <c r="S185" i="10"/>
  <c r="R185" i="10"/>
  <c r="Q185" i="10"/>
  <c r="P185" i="10"/>
  <c r="O185" i="10"/>
  <c r="N185" i="10"/>
  <c r="C185" i="10"/>
  <c r="BC184" i="10"/>
  <c r="BB184" i="10"/>
  <c r="BA184" i="10"/>
  <c r="AZ184" i="10"/>
  <c r="AY184" i="10"/>
  <c r="AX184" i="10"/>
  <c r="AW184" i="10"/>
  <c r="AV184" i="10"/>
  <c r="AU184" i="10"/>
  <c r="AT184" i="10"/>
  <c r="AS184" i="10"/>
  <c r="AR184" i="10"/>
  <c r="AQ184" i="10"/>
  <c r="AP184" i="10"/>
  <c r="AO184" i="10"/>
  <c r="AN184" i="10"/>
  <c r="AM184" i="10"/>
  <c r="AL184" i="10"/>
  <c r="AK184" i="10"/>
  <c r="AJ184" i="10"/>
  <c r="AI184" i="10"/>
  <c r="AH184" i="10"/>
  <c r="AG184" i="10"/>
  <c r="AF184" i="10"/>
  <c r="AE184" i="10"/>
  <c r="AD184" i="10"/>
  <c r="AC184" i="10"/>
  <c r="AB184" i="10"/>
  <c r="AA184" i="10"/>
  <c r="Z184" i="10"/>
  <c r="Y184" i="10"/>
  <c r="X184" i="10"/>
  <c r="W184" i="10"/>
  <c r="V184" i="10"/>
  <c r="U184" i="10"/>
  <c r="T184" i="10"/>
  <c r="S184" i="10"/>
  <c r="R184" i="10"/>
  <c r="Q184" i="10"/>
  <c r="P184" i="10"/>
  <c r="O184" i="10"/>
  <c r="N184" i="10"/>
  <c r="C184" i="10"/>
  <c r="BC183" i="10"/>
  <c r="BB183" i="10"/>
  <c r="BA183" i="10"/>
  <c r="AZ183" i="10"/>
  <c r="AY183" i="10"/>
  <c r="AX183" i="10"/>
  <c r="AW183" i="10"/>
  <c r="AV183" i="10"/>
  <c r="AU183" i="10"/>
  <c r="AT183" i="10"/>
  <c r="AS183" i="10"/>
  <c r="AR183" i="10"/>
  <c r="AQ183" i="10"/>
  <c r="AP183" i="10"/>
  <c r="AO183" i="10"/>
  <c r="AN183" i="10"/>
  <c r="AM183" i="10"/>
  <c r="AL183" i="10"/>
  <c r="AK183" i="10"/>
  <c r="AJ183" i="10"/>
  <c r="AI183" i="10"/>
  <c r="AH183" i="10"/>
  <c r="AG183" i="10"/>
  <c r="AF183" i="10"/>
  <c r="AE183" i="10"/>
  <c r="AD183" i="10"/>
  <c r="AC183" i="10"/>
  <c r="AB183" i="10"/>
  <c r="AA183" i="10"/>
  <c r="Z183" i="10"/>
  <c r="Y183" i="10"/>
  <c r="X183" i="10"/>
  <c r="W183" i="10"/>
  <c r="V183" i="10"/>
  <c r="U183" i="10"/>
  <c r="T183" i="10"/>
  <c r="S183" i="10"/>
  <c r="R183" i="10"/>
  <c r="Q183" i="10"/>
  <c r="P183" i="10"/>
  <c r="O183" i="10"/>
  <c r="N183" i="10"/>
  <c r="C183" i="10"/>
  <c r="BC182" i="10"/>
  <c r="BB182" i="10"/>
  <c r="BA182" i="10"/>
  <c r="AZ182" i="10"/>
  <c r="AY182" i="10"/>
  <c r="AX182" i="10"/>
  <c r="AW182" i="10"/>
  <c r="AV182" i="10"/>
  <c r="AU182" i="10"/>
  <c r="AT182" i="10"/>
  <c r="AS182" i="10"/>
  <c r="AR182" i="10"/>
  <c r="AQ182" i="10"/>
  <c r="AP182" i="10"/>
  <c r="AO182" i="10"/>
  <c r="AN182" i="10"/>
  <c r="AM182" i="10"/>
  <c r="AL182" i="10"/>
  <c r="AK182" i="10"/>
  <c r="AJ182" i="10"/>
  <c r="AI182" i="10"/>
  <c r="AH182" i="10"/>
  <c r="AG182" i="10"/>
  <c r="AF182" i="10"/>
  <c r="AE182" i="10"/>
  <c r="AD182" i="10"/>
  <c r="AC182" i="10"/>
  <c r="AB182" i="10"/>
  <c r="AA182" i="10"/>
  <c r="Z182" i="10"/>
  <c r="Y182" i="10"/>
  <c r="X182" i="10"/>
  <c r="W182" i="10"/>
  <c r="V182" i="10"/>
  <c r="U182" i="10"/>
  <c r="T182" i="10"/>
  <c r="S182" i="10"/>
  <c r="R182" i="10"/>
  <c r="Q182" i="10"/>
  <c r="P182" i="10"/>
  <c r="O182" i="10"/>
  <c r="N182" i="10"/>
  <c r="C182" i="10"/>
  <c r="BC181" i="10"/>
  <c r="BB181" i="10"/>
  <c r="BA181" i="10"/>
  <c r="AZ181" i="10"/>
  <c r="AY181" i="10"/>
  <c r="AX181" i="10"/>
  <c r="AW181" i="10"/>
  <c r="AV181" i="10"/>
  <c r="AU181" i="10"/>
  <c r="AT181" i="10"/>
  <c r="AS181" i="10"/>
  <c r="AR181" i="10"/>
  <c r="AQ181" i="10"/>
  <c r="AP181" i="10"/>
  <c r="AO181" i="10"/>
  <c r="AN181" i="10"/>
  <c r="AM181" i="10"/>
  <c r="AL181" i="10"/>
  <c r="AK181" i="10"/>
  <c r="AJ181" i="10"/>
  <c r="AI181" i="10"/>
  <c r="AH181" i="10"/>
  <c r="AG181" i="10"/>
  <c r="AF181" i="10"/>
  <c r="AE181" i="10"/>
  <c r="AD181" i="10"/>
  <c r="AC181" i="10"/>
  <c r="AB181" i="10"/>
  <c r="AA181" i="10"/>
  <c r="Z181" i="10"/>
  <c r="Y181" i="10"/>
  <c r="X181" i="10"/>
  <c r="W181" i="10"/>
  <c r="V181" i="10"/>
  <c r="U181" i="10"/>
  <c r="T181" i="10"/>
  <c r="S181" i="10"/>
  <c r="R181" i="10"/>
  <c r="Q181" i="10"/>
  <c r="P181" i="10"/>
  <c r="O181" i="10"/>
  <c r="N181" i="10"/>
  <c r="C181" i="10"/>
  <c r="BC180" i="10"/>
  <c r="BB180" i="10"/>
  <c r="BA180" i="10"/>
  <c r="AZ180" i="10"/>
  <c r="AY180" i="10"/>
  <c r="AX180" i="10"/>
  <c r="AW180" i="10"/>
  <c r="AV180" i="10"/>
  <c r="AU180" i="10"/>
  <c r="AT180" i="10"/>
  <c r="AS180" i="10"/>
  <c r="AR180" i="10"/>
  <c r="AQ180" i="10"/>
  <c r="AP180" i="10"/>
  <c r="AO180" i="10"/>
  <c r="AN180" i="10"/>
  <c r="AM180" i="10"/>
  <c r="AL180" i="10"/>
  <c r="AK180" i="10"/>
  <c r="AJ180" i="10"/>
  <c r="AI180" i="10"/>
  <c r="AH180" i="10"/>
  <c r="AG180" i="10"/>
  <c r="AF180" i="10"/>
  <c r="AE180" i="10"/>
  <c r="AD180" i="10"/>
  <c r="AC180" i="10"/>
  <c r="AB180" i="10"/>
  <c r="AA180" i="10"/>
  <c r="Z180" i="10"/>
  <c r="Y180" i="10"/>
  <c r="X180" i="10"/>
  <c r="W180" i="10"/>
  <c r="V180" i="10"/>
  <c r="U180" i="10"/>
  <c r="T180" i="10"/>
  <c r="S180" i="10"/>
  <c r="R180" i="10"/>
  <c r="Q180" i="10"/>
  <c r="P180" i="10"/>
  <c r="O180" i="10"/>
  <c r="N180" i="10"/>
  <c r="C180" i="10"/>
  <c r="BC179" i="10"/>
  <c r="BB179" i="10"/>
  <c r="BA179" i="10"/>
  <c r="AZ179" i="10"/>
  <c r="AY179" i="10"/>
  <c r="AX179" i="10"/>
  <c r="AW179" i="10"/>
  <c r="AV179" i="10"/>
  <c r="AU179" i="10"/>
  <c r="AT179" i="10"/>
  <c r="AS179" i="10"/>
  <c r="AR179" i="10"/>
  <c r="AQ179" i="10"/>
  <c r="AP179" i="10"/>
  <c r="AO179" i="10"/>
  <c r="AN179" i="10"/>
  <c r="AM179" i="10"/>
  <c r="AL179" i="10"/>
  <c r="AK179" i="10"/>
  <c r="AJ179" i="10"/>
  <c r="AI179" i="10"/>
  <c r="AH179" i="10"/>
  <c r="AG179" i="10"/>
  <c r="AF179" i="10"/>
  <c r="AE179" i="10"/>
  <c r="AD179" i="10"/>
  <c r="AC179" i="10"/>
  <c r="AB179" i="10"/>
  <c r="AA179" i="10"/>
  <c r="Z179" i="10"/>
  <c r="Y179" i="10"/>
  <c r="X179" i="10"/>
  <c r="W179" i="10"/>
  <c r="V179" i="10"/>
  <c r="U179" i="10"/>
  <c r="T179" i="10"/>
  <c r="S179" i="10"/>
  <c r="R179" i="10"/>
  <c r="Q179" i="10"/>
  <c r="P179" i="10"/>
  <c r="O179" i="10"/>
  <c r="N179" i="10"/>
  <c r="C179" i="10"/>
  <c r="BC178" i="10"/>
  <c r="BB178" i="10"/>
  <c r="BA178" i="10"/>
  <c r="AZ178" i="10"/>
  <c r="AY178" i="10"/>
  <c r="AX178" i="10"/>
  <c r="AW178" i="10"/>
  <c r="AV178" i="10"/>
  <c r="AU178" i="10"/>
  <c r="AT178" i="10"/>
  <c r="AS178" i="10"/>
  <c r="AR178" i="10"/>
  <c r="AQ178" i="10"/>
  <c r="AP178" i="10"/>
  <c r="AO178" i="10"/>
  <c r="AN178" i="10"/>
  <c r="AM178" i="10"/>
  <c r="AL178" i="10"/>
  <c r="AK178" i="10"/>
  <c r="AJ178" i="10"/>
  <c r="AI178" i="10"/>
  <c r="AH178" i="10"/>
  <c r="AG178" i="10"/>
  <c r="AF178" i="10"/>
  <c r="AE178" i="10"/>
  <c r="AD178" i="10"/>
  <c r="AC178" i="10"/>
  <c r="AB178" i="10"/>
  <c r="AA178" i="10"/>
  <c r="Z178" i="10"/>
  <c r="Y178" i="10"/>
  <c r="X178" i="10"/>
  <c r="W178" i="10"/>
  <c r="V178" i="10"/>
  <c r="U178" i="10"/>
  <c r="T178" i="10"/>
  <c r="S178" i="10"/>
  <c r="R178" i="10"/>
  <c r="Q178" i="10"/>
  <c r="P178" i="10"/>
  <c r="O178" i="10"/>
  <c r="N178" i="10"/>
  <c r="C178" i="10"/>
  <c r="BC177" i="10"/>
  <c r="BB177" i="10"/>
  <c r="BA177" i="10"/>
  <c r="AZ177" i="10"/>
  <c r="AY177" i="10"/>
  <c r="AX177" i="10"/>
  <c r="AW177" i="10"/>
  <c r="AV177" i="10"/>
  <c r="AU177" i="10"/>
  <c r="AT177" i="10"/>
  <c r="AS177" i="10"/>
  <c r="AR177" i="10"/>
  <c r="AQ177" i="10"/>
  <c r="AP177" i="10"/>
  <c r="AO177" i="10"/>
  <c r="AN177" i="10"/>
  <c r="AM177" i="10"/>
  <c r="AL177" i="10"/>
  <c r="AK177" i="10"/>
  <c r="AJ177" i="10"/>
  <c r="AI177" i="10"/>
  <c r="AH177" i="10"/>
  <c r="AG177" i="10"/>
  <c r="AF177" i="10"/>
  <c r="AE177" i="10"/>
  <c r="AD177" i="10"/>
  <c r="AC177" i="10"/>
  <c r="AB177" i="10"/>
  <c r="AA177" i="10"/>
  <c r="Z177" i="10"/>
  <c r="Y177" i="10"/>
  <c r="X177" i="10"/>
  <c r="W177" i="10"/>
  <c r="V177" i="10"/>
  <c r="U177" i="10"/>
  <c r="T177" i="10"/>
  <c r="S177" i="10"/>
  <c r="R177" i="10"/>
  <c r="Q177" i="10"/>
  <c r="P177" i="10"/>
  <c r="O177" i="10"/>
  <c r="N177" i="10"/>
  <c r="C177" i="10"/>
  <c r="BC176" i="10"/>
  <c r="BB176" i="10"/>
  <c r="BA176" i="10"/>
  <c r="AZ176" i="10"/>
  <c r="AY176" i="10"/>
  <c r="AX176" i="10"/>
  <c r="AW176" i="10"/>
  <c r="AV176" i="10"/>
  <c r="AU176" i="10"/>
  <c r="AT176" i="10"/>
  <c r="AS176" i="10"/>
  <c r="AR176" i="10"/>
  <c r="AQ176" i="10"/>
  <c r="AP176" i="10"/>
  <c r="AO176" i="10"/>
  <c r="AN176" i="10"/>
  <c r="AM176" i="10"/>
  <c r="AL176" i="10"/>
  <c r="AK176" i="10"/>
  <c r="AJ176" i="10"/>
  <c r="AI176" i="10"/>
  <c r="AH176" i="10"/>
  <c r="AG176" i="10"/>
  <c r="AF176" i="10"/>
  <c r="AE176" i="10"/>
  <c r="AD176" i="10"/>
  <c r="AC176" i="10"/>
  <c r="AB176" i="10"/>
  <c r="AA176" i="10"/>
  <c r="Z176" i="10"/>
  <c r="Y176" i="10"/>
  <c r="X176" i="10"/>
  <c r="W176" i="10"/>
  <c r="V176" i="10"/>
  <c r="U176" i="10"/>
  <c r="T176" i="10"/>
  <c r="S176" i="10"/>
  <c r="R176" i="10"/>
  <c r="Q176" i="10"/>
  <c r="P176" i="10"/>
  <c r="O176" i="10"/>
  <c r="N176" i="10"/>
  <c r="C176" i="10"/>
  <c r="BC175" i="10"/>
  <c r="BB175" i="10"/>
  <c r="BA175" i="10"/>
  <c r="AZ175" i="10"/>
  <c r="AY175" i="10"/>
  <c r="AX175" i="10"/>
  <c r="AW175" i="10"/>
  <c r="AV175" i="10"/>
  <c r="AU175" i="10"/>
  <c r="AT175" i="10"/>
  <c r="AS175" i="10"/>
  <c r="AR175" i="10"/>
  <c r="AQ175" i="10"/>
  <c r="AP175" i="10"/>
  <c r="AO175" i="10"/>
  <c r="AN175" i="10"/>
  <c r="AM175" i="10"/>
  <c r="AL175" i="10"/>
  <c r="AK175" i="10"/>
  <c r="AJ175" i="10"/>
  <c r="AI175" i="10"/>
  <c r="AH175" i="10"/>
  <c r="AG175" i="10"/>
  <c r="AF175" i="10"/>
  <c r="AE175" i="10"/>
  <c r="AD175" i="10"/>
  <c r="AC175" i="10"/>
  <c r="AB175" i="10"/>
  <c r="AA175" i="10"/>
  <c r="Z175" i="10"/>
  <c r="Y175" i="10"/>
  <c r="X175" i="10"/>
  <c r="W175" i="10"/>
  <c r="V175" i="10"/>
  <c r="U175" i="10"/>
  <c r="T175" i="10"/>
  <c r="S175" i="10"/>
  <c r="R175" i="10"/>
  <c r="Q175" i="10"/>
  <c r="P175" i="10"/>
  <c r="O175" i="10"/>
  <c r="N175" i="10"/>
  <c r="C175" i="10"/>
  <c r="BC174" i="10"/>
  <c r="BB174" i="10"/>
  <c r="BA174" i="10"/>
  <c r="AZ174" i="10"/>
  <c r="AY174" i="10"/>
  <c r="AX174" i="10"/>
  <c r="AW174" i="10"/>
  <c r="AV174" i="10"/>
  <c r="AU174" i="10"/>
  <c r="AT174" i="10"/>
  <c r="AS174" i="10"/>
  <c r="AR174" i="10"/>
  <c r="AQ174" i="10"/>
  <c r="AP174" i="10"/>
  <c r="AO174" i="10"/>
  <c r="AN174" i="10"/>
  <c r="AM174" i="10"/>
  <c r="AL174" i="10"/>
  <c r="AK174" i="10"/>
  <c r="AJ174" i="10"/>
  <c r="AI174" i="10"/>
  <c r="AH174" i="10"/>
  <c r="AG174" i="10"/>
  <c r="AF174" i="10"/>
  <c r="AE174" i="10"/>
  <c r="AD174" i="10"/>
  <c r="AC174" i="10"/>
  <c r="AB174" i="10"/>
  <c r="AA174" i="10"/>
  <c r="Z174" i="10"/>
  <c r="Y174" i="10"/>
  <c r="X174" i="10"/>
  <c r="W174" i="10"/>
  <c r="V174" i="10"/>
  <c r="U174" i="10"/>
  <c r="T174" i="10"/>
  <c r="S174" i="10"/>
  <c r="R174" i="10"/>
  <c r="Q174" i="10"/>
  <c r="P174" i="10"/>
  <c r="O174" i="10"/>
  <c r="N174" i="10"/>
  <c r="C174" i="10"/>
  <c r="BC173" i="10"/>
  <c r="BB173" i="10"/>
  <c r="BA173" i="10"/>
  <c r="AZ173" i="10"/>
  <c r="AY173" i="10"/>
  <c r="AX173" i="10"/>
  <c r="AW173" i="10"/>
  <c r="AV173" i="10"/>
  <c r="AU173" i="10"/>
  <c r="AT173" i="10"/>
  <c r="AS173" i="10"/>
  <c r="AR173" i="10"/>
  <c r="AQ173" i="10"/>
  <c r="AP173" i="10"/>
  <c r="AO173" i="10"/>
  <c r="AN173" i="10"/>
  <c r="AM173" i="10"/>
  <c r="AL173" i="10"/>
  <c r="AK173" i="10"/>
  <c r="AJ173" i="10"/>
  <c r="AI173" i="10"/>
  <c r="AH173" i="10"/>
  <c r="AG173" i="10"/>
  <c r="AF173" i="10"/>
  <c r="AE173" i="10"/>
  <c r="AD173" i="10"/>
  <c r="AC173" i="10"/>
  <c r="AB173" i="10"/>
  <c r="AA173" i="10"/>
  <c r="Z173" i="10"/>
  <c r="Y173" i="10"/>
  <c r="X173" i="10"/>
  <c r="W173" i="10"/>
  <c r="V173" i="10"/>
  <c r="U173" i="10"/>
  <c r="T173" i="10"/>
  <c r="S173" i="10"/>
  <c r="R173" i="10"/>
  <c r="Q173" i="10"/>
  <c r="P173" i="10"/>
  <c r="O173" i="10"/>
  <c r="N173" i="10"/>
  <c r="C173" i="10"/>
  <c r="BC172" i="10"/>
  <c r="BB172" i="10"/>
  <c r="BA172" i="10"/>
  <c r="AZ172" i="10"/>
  <c r="AY172" i="10"/>
  <c r="AX172" i="10"/>
  <c r="AW172" i="10"/>
  <c r="AV172" i="10"/>
  <c r="AU172" i="10"/>
  <c r="AT172" i="10"/>
  <c r="AS172" i="10"/>
  <c r="AR172" i="10"/>
  <c r="AQ172" i="10"/>
  <c r="AP172" i="10"/>
  <c r="AO172" i="10"/>
  <c r="AN172" i="10"/>
  <c r="AM172" i="10"/>
  <c r="AL172" i="10"/>
  <c r="AK172" i="10"/>
  <c r="AJ172" i="10"/>
  <c r="AI172" i="10"/>
  <c r="AH172" i="10"/>
  <c r="AG172" i="10"/>
  <c r="AF172" i="10"/>
  <c r="AE172" i="10"/>
  <c r="AD172" i="10"/>
  <c r="AC172" i="10"/>
  <c r="AB172" i="10"/>
  <c r="AA172" i="10"/>
  <c r="Z172" i="10"/>
  <c r="Y172" i="10"/>
  <c r="X172" i="10"/>
  <c r="W172" i="10"/>
  <c r="V172" i="10"/>
  <c r="U172" i="10"/>
  <c r="T172" i="10"/>
  <c r="S172" i="10"/>
  <c r="R172" i="10"/>
  <c r="Q172" i="10"/>
  <c r="P172" i="10"/>
  <c r="O172" i="10"/>
  <c r="N172" i="10"/>
  <c r="C172" i="10"/>
  <c r="BC171" i="10"/>
  <c r="BB171" i="10"/>
  <c r="BA171" i="10"/>
  <c r="AZ171" i="10"/>
  <c r="AY171" i="10"/>
  <c r="AX171" i="10"/>
  <c r="AW171" i="10"/>
  <c r="AV171" i="10"/>
  <c r="AU171" i="10"/>
  <c r="AT171" i="10"/>
  <c r="AS171" i="10"/>
  <c r="AR171" i="10"/>
  <c r="AQ171" i="10"/>
  <c r="AP171" i="10"/>
  <c r="AO171" i="10"/>
  <c r="AN171" i="10"/>
  <c r="AM171" i="10"/>
  <c r="AL171" i="10"/>
  <c r="AK171" i="10"/>
  <c r="AJ171" i="10"/>
  <c r="AI171" i="10"/>
  <c r="AH171" i="10"/>
  <c r="AG171" i="10"/>
  <c r="AF171" i="10"/>
  <c r="AE171" i="10"/>
  <c r="AD171" i="10"/>
  <c r="AC171" i="10"/>
  <c r="AB171" i="10"/>
  <c r="AA171" i="10"/>
  <c r="Z171" i="10"/>
  <c r="Y171" i="10"/>
  <c r="X171" i="10"/>
  <c r="W171" i="10"/>
  <c r="V171" i="10"/>
  <c r="U171" i="10"/>
  <c r="T171" i="10"/>
  <c r="S171" i="10"/>
  <c r="R171" i="10"/>
  <c r="Q171" i="10"/>
  <c r="P171" i="10"/>
  <c r="O171" i="10"/>
  <c r="N171" i="10"/>
  <c r="C171" i="10"/>
  <c r="BC170" i="10"/>
  <c r="BB170" i="10"/>
  <c r="BA170" i="10"/>
  <c r="AZ170" i="10"/>
  <c r="AY170" i="10"/>
  <c r="AX170" i="10"/>
  <c r="AW170" i="10"/>
  <c r="AV170" i="10"/>
  <c r="AU170" i="10"/>
  <c r="AT170" i="10"/>
  <c r="AS170" i="10"/>
  <c r="AR170" i="10"/>
  <c r="AQ170" i="10"/>
  <c r="AP170" i="10"/>
  <c r="AO170" i="10"/>
  <c r="AN170" i="10"/>
  <c r="AM170" i="10"/>
  <c r="AL170" i="10"/>
  <c r="AK170" i="10"/>
  <c r="AJ170" i="10"/>
  <c r="AI170" i="10"/>
  <c r="AH170" i="10"/>
  <c r="AG170" i="10"/>
  <c r="AF170" i="10"/>
  <c r="AE170" i="10"/>
  <c r="AD170" i="10"/>
  <c r="AC170" i="10"/>
  <c r="AB170" i="10"/>
  <c r="AA170" i="10"/>
  <c r="Z170" i="10"/>
  <c r="Y170" i="10"/>
  <c r="X170" i="10"/>
  <c r="W170" i="10"/>
  <c r="V170" i="10"/>
  <c r="U170" i="10"/>
  <c r="T170" i="10"/>
  <c r="S170" i="10"/>
  <c r="R170" i="10"/>
  <c r="Q170" i="10"/>
  <c r="P170" i="10"/>
  <c r="O170" i="10"/>
  <c r="N170" i="10"/>
  <c r="C170" i="10"/>
  <c r="BC169" i="10"/>
  <c r="BB169" i="10"/>
  <c r="BA169" i="10"/>
  <c r="AZ169" i="10"/>
  <c r="AY169" i="10"/>
  <c r="AX169" i="10"/>
  <c r="AW169" i="10"/>
  <c r="AV169" i="10"/>
  <c r="AU169" i="10"/>
  <c r="AT169" i="10"/>
  <c r="AS169" i="10"/>
  <c r="AR169" i="10"/>
  <c r="AQ169" i="10"/>
  <c r="AP169" i="10"/>
  <c r="AO169" i="10"/>
  <c r="AN169" i="10"/>
  <c r="AM169" i="10"/>
  <c r="AL169" i="10"/>
  <c r="AK169" i="10"/>
  <c r="AJ169" i="10"/>
  <c r="AI169" i="10"/>
  <c r="AH169" i="10"/>
  <c r="AG169" i="10"/>
  <c r="AF169" i="10"/>
  <c r="AE169" i="10"/>
  <c r="AD169" i="10"/>
  <c r="AC169" i="10"/>
  <c r="AB169" i="10"/>
  <c r="AA169" i="10"/>
  <c r="Z169" i="10"/>
  <c r="Y169" i="10"/>
  <c r="X169" i="10"/>
  <c r="W169" i="10"/>
  <c r="V169" i="10"/>
  <c r="U169" i="10"/>
  <c r="T169" i="10"/>
  <c r="S169" i="10"/>
  <c r="R169" i="10"/>
  <c r="Q169" i="10"/>
  <c r="P169" i="10"/>
  <c r="O169" i="10"/>
  <c r="N169" i="10"/>
  <c r="C169" i="10"/>
  <c r="BC168" i="10"/>
  <c r="BB168" i="10"/>
  <c r="BA168" i="10"/>
  <c r="AZ168" i="10"/>
  <c r="AY168" i="10"/>
  <c r="AX168" i="10"/>
  <c r="AW168" i="10"/>
  <c r="AV168" i="10"/>
  <c r="AU168" i="10"/>
  <c r="AT168" i="10"/>
  <c r="AS168" i="10"/>
  <c r="AR168" i="10"/>
  <c r="AQ168" i="10"/>
  <c r="AP168" i="10"/>
  <c r="AO168" i="10"/>
  <c r="AN168" i="10"/>
  <c r="AM168" i="10"/>
  <c r="AL168" i="10"/>
  <c r="AK168" i="10"/>
  <c r="AJ168" i="10"/>
  <c r="AI168" i="10"/>
  <c r="AH168" i="10"/>
  <c r="AG168" i="10"/>
  <c r="AF168" i="10"/>
  <c r="AE168" i="10"/>
  <c r="AD168" i="10"/>
  <c r="AC168" i="10"/>
  <c r="AB168" i="10"/>
  <c r="AA168" i="10"/>
  <c r="Z168" i="10"/>
  <c r="Y168" i="10"/>
  <c r="X168" i="10"/>
  <c r="W168" i="10"/>
  <c r="V168" i="10"/>
  <c r="U168" i="10"/>
  <c r="T168" i="10"/>
  <c r="S168" i="10"/>
  <c r="R168" i="10"/>
  <c r="Q168" i="10"/>
  <c r="P168" i="10"/>
  <c r="O168" i="10"/>
  <c r="N168" i="10"/>
  <c r="C168" i="10"/>
  <c r="BC167" i="10"/>
  <c r="BB167" i="10"/>
  <c r="BA167" i="10"/>
  <c r="AZ167" i="10"/>
  <c r="AY167" i="10"/>
  <c r="AX167" i="10"/>
  <c r="AW167" i="10"/>
  <c r="AV167" i="10"/>
  <c r="AU167" i="10"/>
  <c r="AT167" i="10"/>
  <c r="AS167" i="10"/>
  <c r="AR167" i="10"/>
  <c r="AQ167" i="10"/>
  <c r="AP167" i="10"/>
  <c r="AO167" i="10"/>
  <c r="AN167" i="10"/>
  <c r="AM167" i="10"/>
  <c r="AL167" i="10"/>
  <c r="AK167" i="10"/>
  <c r="AJ167" i="10"/>
  <c r="AI167" i="10"/>
  <c r="AH167" i="10"/>
  <c r="AG167" i="10"/>
  <c r="AF167" i="10"/>
  <c r="AE167" i="10"/>
  <c r="AD167" i="10"/>
  <c r="AC167" i="10"/>
  <c r="AB167" i="10"/>
  <c r="AA167" i="10"/>
  <c r="Z167" i="10"/>
  <c r="Y167" i="10"/>
  <c r="X167" i="10"/>
  <c r="W167" i="10"/>
  <c r="V167" i="10"/>
  <c r="U167" i="10"/>
  <c r="T167" i="10"/>
  <c r="S167" i="10"/>
  <c r="R167" i="10"/>
  <c r="Q167" i="10"/>
  <c r="P167" i="10"/>
  <c r="O167" i="10"/>
  <c r="N167" i="10"/>
  <c r="C167" i="10"/>
  <c r="BC166" i="10"/>
  <c r="BB166" i="10"/>
  <c r="BA166" i="10"/>
  <c r="AZ166" i="10"/>
  <c r="AY166" i="10"/>
  <c r="AX166" i="10"/>
  <c r="AW166" i="10"/>
  <c r="AV166" i="10"/>
  <c r="AU166" i="10"/>
  <c r="AT166" i="10"/>
  <c r="AS166" i="10"/>
  <c r="AR166" i="10"/>
  <c r="AQ166" i="10"/>
  <c r="AP166" i="10"/>
  <c r="AO166" i="10"/>
  <c r="AN166" i="10"/>
  <c r="AM166" i="10"/>
  <c r="AL166" i="10"/>
  <c r="AK166" i="10"/>
  <c r="AJ166" i="10"/>
  <c r="AI166" i="10"/>
  <c r="AH166" i="10"/>
  <c r="AG166" i="10"/>
  <c r="AF166" i="10"/>
  <c r="AE166" i="10"/>
  <c r="AD166" i="10"/>
  <c r="AC166" i="10"/>
  <c r="AB166" i="10"/>
  <c r="AA166" i="10"/>
  <c r="Z166" i="10"/>
  <c r="Y166" i="10"/>
  <c r="X166" i="10"/>
  <c r="W166" i="10"/>
  <c r="V166" i="10"/>
  <c r="U166" i="10"/>
  <c r="T166" i="10"/>
  <c r="S166" i="10"/>
  <c r="R166" i="10"/>
  <c r="Q166" i="10"/>
  <c r="P166" i="10"/>
  <c r="O166" i="10"/>
  <c r="N166" i="10"/>
  <c r="C166" i="10"/>
  <c r="BC165" i="10"/>
  <c r="BB165" i="10"/>
  <c r="BA165" i="10"/>
  <c r="AZ165" i="10"/>
  <c r="AY165" i="10"/>
  <c r="AX165" i="10"/>
  <c r="AW165" i="10"/>
  <c r="AV165" i="10"/>
  <c r="AU165" i="10"/>
  <c r="AT165" i="10"/>
  <c r="AS165" i="10"/>
  <c r="AR165" i="10"/>
  <c r="AQ165" i="10"/>
  <c r="AP165" i="10"/>
  <c r="AO165" i="10"/>
  <c r="AN165" i="10"/>
  <c r="AM165" i="10"/>
  <c r="AL165" i="10"/>
  <c r="AK165" i="10"/>
  <c r="AJ165" i="10"/>
  <c r="AI165" i="10"/>
  <c r="AH165" i="10"/>
  <c r="AG165" i="10"/>
  <c r="AF165" i="10"/>
  <c r="AE165" i="10"/>
  <c r="AD165" i="10"/>
  <c r="AC165" i="10"/>
  <c r="AB165" i="10"/>
  <c r="AA165" i="10"/>
  <c r="Z165" i="10"/>
  <c r="Y165" i="10"/>
  <c r="X165" i="10"/>
  <c r="W165" i="10"/>
  <c r="V165" i="10"/>
  <c r="U165" i="10"/>
  <c r="T165" i="10"/>
  <c r="S165" i="10"/>
  <c r="R165" i="10"/>
  <c r="Q165" i="10"/>
  <c r="P165" i="10"/>
  <c r="O165" i="10"/>
  <c r="N165" i="10"/>
  <c r="C165" i="10"/>
  <c r="BC164" i="10"/>
  <c r="BB164" i="10"/>
  <c r="BA164" i="10"/>
  <c r="AZ164" i="10"/>
  <c r="AY164" i="10"/>
  <c r="AX164" i="10"/>
  <c r="AW164" i="10"/>
  <c r="AV164" i="10"/>
  <c r="AU164" i="10"/>
  <c r="AT164" i="10"/>
  <c r="AS164" i="10"/>
  <c r="AR164" i="10"/>
  <c r="AQ164" i="10"/>
  <c r="AP164" i="10"/>
  <c r="AO164" i="10"/>
  <c r="AN164" i="10"/>
  <c r="AM164" i="10"/>
  <c r="AL164" i="10"/>
  <c r="AK164" i="10"/>
  <c r="AJ164" i="10"/>
  <c r="AI164" i="10"/>
  <c r="AH164" i="10"/>
  <c r="AG164" i="10"/>
  <c r="AF164" i="10"/>
  <c r="AE164" i="10"/>
  <c r="AD164" i="10"/>
  <c r="AC164" i="10"/>
  <c r="AB164" i="10"/>
  <c r="AA164" i="10"/>
  <c r="Z164" i="10"/>
  <c r="Y164" i="10"/>
  <c r="X164" i="10"/>
  <c r="W164" i="10"/>
  <c r="V164" i="10"/>
  <c r="U164" i="10"/>
  <c r="T164" i="10"/>
  <c r="S164" i="10"/>
  <c r="R164" i="10"/>
  <c r="Q164" i="10"/>
  <c r="P164" i="10"/>
  <c r="O164" i="10"/>
  <c r="N164" i="10"/>
  <c r="C164" i="10"/>
  <c r="BC163" i="10"/>
  <c r="BB163" i="10"/>
  <c r="BA163" i="10"/>
  <c r="AZ163" i="10"/>
  <c r="AY163" i="10"/>
  <c r="AX163" i="10"/>
  <c r="AW163" i="10"/>
  <c r="AV163" i="10"/>
  <c r="AU163" i="10"/>
  <c r="AT163" i="10"/>
  <c r="AS163" i="10"/>
  <c r="AR163" i="10"/>
  <c r="AQ163" i="10"/>
  <c r="AP163" i="10"/>
  <c r="AO163" i="10"/>
  <c r="AN163" i="10"/>
  <c r="AM163" i="10"/>
  <c r="AL163" i="10"/>
  <c r="AK163" i="10"/>
  <c r="AJ163" i="10"/>
  <c r="AI163" i="10"/>
  <c r="AH163" i="10"/>
  <c r="AG163" i="10"/>
  <c r="AF163" i="10"/>
  <c r="AE163" i="10"/>
  <c r="AD163" i="10"/>
  <c r="AC163" i="10"/>
  <c r="AB163" i="10"/>
  <c r="AA163" i="10"/>
  <c r="Z163" i="10"/>
  <c r="Y163" i="10"/>
  <c r="X163" i="10"/>
  <c r="W163" i="10"/>
  <c r="V163" i="10"/>
  <c r="U163" i="10"/>
  <c r="T163" i="10"/>
  <c r="S163" i="10"/>
  <c r="R163" i="10"/>
  <c r="Q163" i="10"/>
  <c r="P163" i="10"/>
  <c r="O163" i="10"/>
  <c r="N163" i="10"/>
  <c r="C163" i="10"/>
  <c r="BC162" i="10"/>
  <c r="BB162" i="10"/>
  <c r="BA162" i="10"/>
  <c r="AZ162" i="10"/>
  <c r="AY162" i="10"/>
  <c r="AX162" i="10"/>
  <c r="AW162" i="10"/>
  <c r="AV162" i="10"/>
  <c r="AU162" i="10"/>
  <c r="AT162" i="10"/>
  <c r="AS162" i="10"/>
  <c r="AR162" i="10"/>
  <c r="AQ162" i="10"/>
  <c r="AP162" i="10"/>
  <c r="AO162" i="10"/>
  <c r="AN162" i="10"/>
  <c r="AM162" i="10"/>
  <c r="AL162" i="10"/>
  <c r="AK162" i="10"/>
  <c r="AJ162" i="10"/>
  <c r="AI162" i="10"/>
  <c r="AH162" i="10"/>
  <c r="AG162" i="10"/>
  <c r="AF162" i="10"/>
  <c r="AE162" i="10"/>
  <c r="AD162" i="10"/>
  <c r="AC162" i="10"/>
  <c r="AB162" i="10"/>
  <c r="AA162" i="10"/>
  <c r="Z162" i="10"/>
  <c r="Y162" i="10"/>
  <c r="X162" i="10"/>
  <c r="W162" i="10"/>
  <c r="V162" i="10"/>
  <c r="U162" i="10"/>
  <c r="T162" i="10"/>
  <c r="S162" i="10"/>
  <c r="R162" i="10"/>
  <c r="Q162" i="10"/>
  <c r="P162" i="10"/>
  <c r="O162" i="10"/>
  <c r="N162" i="10"/>
  <c r="C162" i="10"/>
  <c r="BC161" i="10"/>
  <c r="BB161" i="10"/>
  <c r="BA161" i="10"/>
  <c r="AZ161" i="10"/>
  <c r="AY161" i="10"/>
  <c r="AX161" i="10"/>
  <c r="AW161" i="10"/>
  <c r="AV161" i="10"/>
  <c r="AU161" i="10"/>
  <c r="AT161" i="10"/>
  <c r="AS161" i="10"/>
  <c r="AR161" i="10"/>
  <c r="AQ161" i="10"/>
  <c r="AP161" i="10"/>
  <c r="AO161" i="10"/>
  <c r="AN161" i="10"/>
  <c r="AM161" i="10"/>
  <c r="AL161" i="10"/>
  <c r="AK161" i="10"/>
  <c r="AJ161" i="10"/>
  <c r="AI161" i="10"/>
  <c r="AH161" i="10"/>
  <c r="AG161" i="10"/>
  <c r="AF161" i="10"/>
  <c r="AE161" i="10"/>
  <c r="AD161" i="10"/>
  <c r="AC161" i="10"/>
  <c r="AB161" i="10"/>
  <c r="AA161" i="10"/>
  <c r="Z161" i="10"/>
  <c r="Y161" i="10"/>
  <c r="X161" i="10"/>
  <c r="W161" i="10"/>
  <c r="V161" i="10"/>
  <c r="U161" i="10"/>
  <c r="T161" i="10"/>
  <c r="S161" i="10"/>
  <c r="R161" i="10"/>
  <c r="Q161" i="10"/>
  <c r="P161" i="10"/>
  <c r="O161" i="10"/>
  <c r="N161" i="10"/>
  <c r="C161" i="10"/>
  <c r="BC160" i="10"/>
  <c r="BB160" i="10"/>
  <c r="BA160" i="10"/>
  <c r="AZ160" i="10"/>
  <c r="AY160" i="10"/>
  <c r="AX160" i="10"/>
  <c r="AW160" i="10"/>
  <c r="AV160" i="10"/>
  <c r="AU160" i="10"/>
  <c r="AT160" i="10"/>
  <c r="AS160" i="10"/>
  <c r="AR160" i="10"/>
  <c r="AQ160" i="10"/>
  <c r="AP160" i="10"/>
  <c r="AO160" i="10"/>
  <c r="AN160" i="10"/>
  <c r="AM160" i="10"/>
  <c r="AL160" i="10"/>
  <c r="AK160" i="10"/>
  <c r="AJ160" i="10"/>
  <c r="AI160" i="10"/>
  <c r="AH160" i="10"/>
  <c r="AG160" i="10"/>
  <c r="AF160" i="10"/>
  <c r="AE160" i="10"/>
  <c r="AD160" i="10"/>
  <c r="AC160" i="10"/>
  <c r="AB160" i="10"/>
  <c r="AA160" i="10"/>
  <c r="Z160" i="10"/>
  <c r="Y160" i="10"/>
  <c r="X160" i="10"/>
  <c r="W160" i="10"/>
  <c r="V160" i="10"/>
  <c r="U160" i="10"/>
  <c r="T160" i="10"/>
  <c r="S160" i="10"/>
  <c r="R160" i="10"/>
  <c r="Q160" i="10"/>
  <c r="P160" i="10"/>
  <c r="O160" i="10"/>
  <c r="N160" i="10"/>
  <c r="C160" i="10"/>
  <c r="BC159" i="10"/>
  <c r="BB159" i="10"/>
  <c r="BA159" i="10"/>
  <c r="AZ159" i="10"/>
  <c r="AY159" i="10"/>
  <c r="AX159" i="10"/>
  <c r="AW159" i="10"/>
  <c r="AV159" i="10"/>
  <c r="AU159" i="10"/>
  <c r="AT159" i="10"/>
  <c r="AS159" i="10"/>
  <c r="AR159" i="10"/>
  <c r="AQ159" i="10"/>
  <c r="AP159" i="10"/>
  <c r="AO159" i="10"/>
  <c r="AN159" i="10"/>
  <c r="AM159" i="10"/>
  <c r="AL159" i="10"/>
  <c r="AK159" i="10"/>
  <c r="AJ159" i="10"/>
  <c r="AI159" i="10"/>
  <c r="AH159" i="10"/>
  <c r="AG159" i="10"/>
  <c r="AF159" i="10"/>
  <c r="AE159" i="10"/>
  <c r="AD159" i="10"/>
  <c r="AC159" i="10"/>
  <c r="AB159" i="10"/>
  <c r="AA159" i="10"/>
  <c r="Z159" i="10"/>
  <c r="Y159" i="10"/>
  <c r="X159" i="10"/>
  <c r="W159" i="10"/>
  <c r="V159" i="10"/>
  <c r="U159" i="10"/>
  <c r="T159" i="10"/>
  <c r="S159" i="10"/>
  <c r="R159" i="10"/>
  <c r="Q159" i="10"/>
  <c r="P159" i="10"/>
  <c r="O159" i="10"/>
  <c r="N159" i="10"/>
  <c r="C159" i="10"/>
  <c r="BC158" i="10"/>
  <c r="BB158" i="10"/>
  <c r="BA158" i="10"/>
  <c r="AZ158" i="10"/>
  <c r="AY158" i="10"/>
  <c r="AX158" i="10"/>
  <c r="AW158" i="10"/>
  <c r="AV158" i="10"/>
  <c r="AU158" i="10"/>
  <c r="AT158" i="10"/>
  <c r="AS158" i="10"/>
  <c r="AR158" i="10"/>
  <c r="AQ158" i="10"/>
  <c r="AP158" i="10"/>
  <c r="AO158" i="10"/>
  <c r="AN158" i="10"/>
  <c r="AM158" i="10"/>
  <c r="AL158" i="10"/>
  <c r="AK158" i="10"/>
  <c r="AJ158" i="10"/>
  <c r="AI158" i="10"/>
  <c r="AH158" i="10"/>
  <c r="AG158" i="10"/>
  <c r="AF158" i="10"/>
  <c r="AE158" i="10"/>
  <c r="AD158" i="10"/>
  <c r="AC158" i="10"/>
  <c r="AB158" i="10"/>
  <c r="AA158" i="10"/>
  <c r="Z158" i="10"/>
  <c r="Y158" i="10"/>
  <c r="X158" i="10"/>
  <c r="W158" i="10"/>
  <c r="V158" i="10"/>
  <c r="U158" i="10"/>
  <c r="T158" i="10"/>
  <c r="S158" i="10"/>
  <c r="R158" i="10"/>
  <c r="Q158" i="10"/>
  <c r="P158" i="10"/>
  <c r="O158" i="10"/>
  <c r="N158" i="10"/>
  <c r="C158" i="10"/>
  <c r="BC157" i="10"/>
  <c r="BB157" i="10"/>
  <c r="BA157" i="10"/>
  <c r="AZ157" i="10"/>
  <c r="AY157" i="10"/>
  <c r="AX157" i="10"/>
  <c r="AW157" i="10"/>
  <c r="AV157" i="10"/>
  <c r="AU157" i="10"/>
  <c r="AT157" i="10"/>
  <c r="AS157" i="10"/>
  <c r="AR157" i="10"/>
  <c r="AQ157" i="10"/>
  <c r="AP157" i="10"/>
  <c r="AO157" i="10"/>
  <c r="AN157" i="10"/>
  <c r="AM157" i="10"/>
  <c r="AL157" i="10"/>
  <c r="AK157" i="10"/>
  <c r="AJ157" i="10"/>
  <c r="AI157" i="10"/>
  <c r="AH157" i="10"/>
  <c r="AG157" i="10"/>
  <c r="AF157" i="10"/>
  <c r="AE157" i="10"/>
  <c r="AD157" i="10"/>
  <c r="AC157" i="10"/>
  <c r="AB157" i="10"/>
  <c r="AA157" i="10"/>
  <c r="Z157" i="10"/>
  <c r="Y157" i="10"/>
  <c r="X157" i="10"/>
  <c r="W157" i="10"/>
  <c r="V157" i="10"/>
  <c r="U157" i="10"/>
  <c r="T157" i="10"/>
  <c r="S157" i="10"/>
  <c r="R157" i="10"/>
  <c r="Q157" i="10"/>
  <c r="P157" i="10"/>
  <c r="O157" i="10"/>
  <c r="N157" i="10"/>
  <c r="C157" i="10"/>
  <c r="BC156" i="10"/>
  <c r="BB156" i="10"/>
  <c r="BA156" i="10"/>
  <c r="AZ156" i="10"/>
  <c r="AY156" i="10"/>
  <c r="AX156" i="10"/>
  <c r="AW156" i="10"/>
  <c r="AV156" i="10"/>
  <c r="AU156" i="10"/>
  <c r="AT156" i="10"/>
  <c r="AS156" i="10"/>
  <c r="AR156" i="10"/>
  <c r="AQ156" i="10"/>
  <c r="AP156" i="10"/>
  <c r="AO156" i="10"/>
  <c r="AN156" i="10"/>
  <c r="AM156" i="10"/>
  <c r="AL156" i="10"/>
  <c r="AK156" i="10"/>
  <c r="AJ156" i="10"/>
  <c r="AI156" i="10"/>
  <c r="AH156" i="10"/>
  <c r="AG156" i="10"/>
  <c r="AF156" i="10"/>
  <c r="AE156" i="10"/>
  <c r="AD156" i="10"/>
  <c r="AC156" i="10"/>
  <c r="AB156" i="10"/>
  <c r="AA156" i="10"/>
  <c r="Z156" i="10"/>
  <c r="Y156" i="10"/>
  <c r="X156" i="10"/>
  <c r="W156" i="10"/>
  <c r="V156" i="10"/>
  <c r="U156" i="10"/>
  <c r="T156" i="10"/>
  <c r="S156" i="10"/>
  <c r="R156" i="10"/>
  <c r="Q156" i="10"/>
  <c r="P156" i="10"/>
  <c r="O156" i="10"/>
  <c r="N156" i="10"/>
  <c r="C156" i="10"/>
  <c r="BC155" i="10"/>
  <c r="BB155" i="10"/>
  <c r="BA155" i="10"/>
  <c r="AZ155" i="10"/>
  <c r="AY155" i="10"/>
  <c r="AX155" i="10"/>
  <c r="AW155" i="10"/>
  <c r="AV155" i="10"/>
  <c r="AU155" i="10"/>
  <c r="AT155" i="10"/>
  <c r="AS155" i="10"/>
  <c r="AR155" i="10"/>
  <c r="AQ155" i="10"/>
  <c r="AP155" i="10"/>
  <c r="AO155" i="10"/>
  <c r="AN155" i="10"/>
  <c r="AM155" i="10"/>
  <c r="AL155" i="10"/>
  <c r="AK155" i="10"/>
  <c r="AJ155" i="10"/>
  <c r="AI155" i="10"/>
  <c r="AH155" i="10"/>
  <c r="AG155" i="10"/>
  <c r="AF155" i="10"/>
  <c r="AE155" i="10"/>
  <c r="AD155" i="10"/>
  <c r="AC155" i="10"/>
  <c r="AB155" i="10"/>
  <c r="AA155" i="10"/>
  <c r="Z155" i="10"/>
  <c r="Y155" i="10"/>
  <c r="X155" i="10"/>
  <c r="W155" i="10"/>
  <c r="V155" i="10"/>
  <c r="U155" i="10"/>
  <c r="T155" i="10"/>
  <c r="S155" i="10"/>
  <c r="R155" i="10"/>
  <c r="Q155" i="10"/>
  <c r="P155" i="10"/>
  <c r="O155" i="10"/>
  <c r="N155" i="10"/>
  <c r="C155" i="10"/>
  <c r="BC154" i="10"/>
  <c r="BB154" i="10"/>
  <c r="BA154" i="10"/>
  <c r="AZ154" i="10"/>
  <c r="AY154" i="10"/>
  <c r="AX154" i="10"/>
  <c r="AW154" i="10"/>
  <c r="AV154" i="10"/>
  <c r="AU154" i="10"/>
  <c r="AT154" i="10"/>
  <c r="AS154" i="10"/>
  <c r="AR154" i="10"/>
  <c r="AQ154" i="10"/>
  <c r="AP154" i="10"/>
  <c r="AO154" i="10"/>
  <c r="AN154" i="10"/>
  <c r="AM154" i="10"/>
  <c r="AL154" i="10"/>
  <c r="AK154" i="10"/>
  <c r="AJ154" i="10"/>
  <c r="AI154" i="10"/>
  <c r="AH154" i="10"/>
  <c r="AG154" i="10"/>
  <c r="AF154" i="10"/>
  <c r="AE154" i="10"/>
  <c r="AD154" i="10"/>
  <c r="AC154" i="10"/>
  <c r="AB154" i="10"/>
  <c r="AA154" i="10"/>
  <c r="Z154" i="10"/>
  <c r="Y154" i="10"/>
  <c r="X154" i="10"/>
  <c r="W154" i="10"/>
  <c r="V154" i="10"/>
  <c r="U154" i="10"/>
  <c r="T154" i="10"/>
  <c r="S154" i="10"/>
  <c r="R154" i="10"/>
  <c r="Q154" i="10"/>
  <c r="P154" i="10"/>
  <c r="O154" i="10"/>
  <c r="N154" i="10"/>
  <c r="C154" i="10"/>
  <c r="BC153" i="10"/>
  <c r="BB153" i="10"/>
  <c r="BA153" i="10"/>
  <c r="AZ153" i="10"/>
  <c r="AY153" i="10"/>
  <c r="AX153" i="10"/>
  <c r="AW153" i="10"/>
  <c r="AV153" i="10"/>
  <c r="AU153" i="10"/>
  <c r="AT153" i="10"/>
  <c r="AS153" i="10"/>
  <c r="AR153" i="10"/>
  <c r="AQ153" i="10"/>
  <c r="AP153" i="10"/>
  <c r="AO153" i="10"/>
  <c r="AN153" i="10"/>
  <c r="AM153" i="10"/>
  <c r="AL153" i="10"/>
  <c r="AK153" i="10"/>
  <c r="AJ153" i="10"/>
  <c r="AI153" i="10"/>
  <c r="AH153" i="10"/>
  <c r="AG153" i="10"/>
  <c r="AF153" i="10"/>
  <c r="AE153" i="10"/>
  <c r="AD153" i="10"/>
  <c r="AC153" i="10"/>
  <c r="AB153" i="10"/>
  <c r="AA153" i="10"/>
  <c r="Z153" i="10"/>
  <c r="Y153" i="10"/>
  <c r="X153" i="10"/>
  <c r="W153" i="10"/>
  <c r="V153" i="10"/>
  <c r="U153" i="10"/>
  <c r="T153" i="10"/>
  <c r="S153" i="10"/>
  <c r="R153" i="10"/>
  <c r="Q153" i="10"/>
  <c r="P153" i="10"/>
  <c r="O153" i="10"/>
  <c r="N153" i="10"/>
  <c r="C153" i="10"/>
  <c r="BC152" i="10"/>
  <c r="BB152" i="10"/>
  <c r="BA152" i="10"/>
  <c r="AZ152" i="10"/>
  <c r="AY152" i="10"/>
  <c r="AX152" i="10"/>
  <c r="AW152" i="10"/>
  <c r="AV152" i="10"/>
  <c r="AU152" i="10"/>
  <c r="AT152" i="10"/>
  <c r="AS152" i="10"/>
  <c r="AR152" i="10"/>
  <c r="AQ152" i="10"/>
  <c r="AP152" i="10"/>
  <c r="AO152" i="10"/>
  <c r="AN152" i="10"/>
  <c r="AM152" i="10"/>
  <c r="AL152" i="10"/>
  <c r="AK152" i="10"/>
  <c r="AJ152" i="10"/>
  <c r="AI152" i="10"/>
  <c r="AH152" i="10"/>
  <c r="AG152" i="10"/>
  <c r="AF152" i="10"/>
  <c r="AE152" i="10"/>
  <c r="AD152" i="10"/>
  <c r="AC152" i="10"/>
  <c r="AB152" i="10"/>
  <c r="AA152" i="10"/>
  <c r="Z152" i="10"/>
  <c r="Y152" i="10"/>
  <c r="X152" i="10"/>
  <c r="W152" i="10"/>
  <c r="V152" i="10"/>
  <c r="U152" i="10"/>
  <c r="T152" i="10"/>
  <c r="S152" i="10"/>
  <c r="R152" i="10"/>
  <c r="Q152" i="10"/>
  <c r="P152" i="10"/>
  <c r="O152" i="10"/>
  <c r="N152" i="10"/>
  <c r="C152" i="10"/>
  <c r="BC151" i="10"/>
  <c r="BB151" i="10"/>
  <c r="BA151" i="10"/>
  <c r="AZ151" i="10"/>
  <c r="AY151" i="10"/>
  <c r="AX151" i="10"/>
  <c r="AW151" i="10"/>
  <c r="AV151" i="10"/>
  <c r="AU151" i="10"/>
  <c r="AT151" i="10"/>
  <c r="AS151" i="10"/>
  <c r="AR151" i="10"/>
  <c r="AQ151" i="10"/>
  <c r="AP151" i="10"/>
  <c r="AO151" i="10"/>
  <c r="AN151" i="10"/>
  <c r="AM151" i="10"/>
  <c r="AL151" i="10"/>
  <c r="AK151" i="10"/>
  <c r="AJ151" i="10"/>
  <c r="AI151" i="10"/>
  <c r="AH151" i="10"/>
  <c r="AG151" i="10"/>
  <c r="AF151" i="10"/>
  <c r="AE151" i="10"/>
  <c r="AD151" i="10"/>
  <c r="AC151" i="10"/>
  <c r="AB151" i="10"/>
  <c r="AA151" i="10"/>
  <c r="Z151" i="10"/>
  <c r="Y151" i="10"/>
  <c r="X151" i="10"/>
  <c r="W151" i="10"/>
  <c r="V151" i="10"/>
  <c r="U151" i="10"/>
  <c r="T151" i="10"/>
  <c r="S151" i="10"/>
  <c r="R151" i="10"/>
  <c r="Q151" i="10"/>
  <c r="P151" i="10"/>
  <c r="O151" i="10"/>
  <c r="N151" i="10"/>
  <c r="C151" i="10"/>
  <c r="BC150" i="10"/>
  <c r="BB150" i="10"/>
  <c r="BA150" i="10"/>
  <c r="AZ150" i="10"/>
  <c r="AY150" i="10"/>
  <c r="AX150" i="10"/>
  <c r="AW150" i="10"/>
  <c r="AV150" i="10"/>
  <c r="AU150" i="10"/>
  <c r="AT150" i="10"/>
  <c r="AS150" i="10"/>
  <c r="AR150" i="10"/>
  <c r="AQ150" i="10"/>
  <c r="AP150" i="10"/>
  <c r="AO150" i="10"/>
  <c r="AN150" i="10"/>
  <c r="AM150" i="10"/>
  <c r="AL150" i="10"/>
  <c r="AK150" i="10"/>
  <c r="AJ150" i="10"/>
  <c r="AI150" i="10"/>
  <c r="AH150" i="10"/>
  <c r="AG150" i="10"/>
  <c r="AF150" i="10"/>
  <c r="AE150" i="10"/>
  <c r="AD150" i="10"/>
  <c r="AC150" i="10"/>
  <c r="AB150" i="10"/>
  <c r="AA150" i="10"/>
  <c r="Z150" i="10"/>
  <c r="Y150" i="10"/>
  <c r="X150" i="10"/>
  <c r="W150" i="10"/>
  <c r="V150" i="10"/>
  <c r="U150" i="10"/>
  <c r="T150" i="10"/>
  <c r="S150" i="10"/>
  <c r="R150" i="10"/>
  <c r="Q150" i="10"/>
  <c r="P150" i="10"/>
  <c r="O150" i="10"/>
  <c r="N150" i="10"/>
  <c r="C150" i="10"/>
  <c r="BC149" i="10"/>
  <c r="BB149" i="10"/>
  <c r="BA149" i="10"/>
  <c r="AZ149" i="10"/>
  <c r="AY149" i="10"/>
  <c r="AX149" i="10"/>
  <c r="AW149" i="10"/>
  <c r="AV149" i="10"/>
  <c r="AU149" i="10"/>
  <c r="AT149" i="10"/>
  <c r="AS149" i="10"/>
  <c r="AR149" i="10"/>
  <c r="AQ149" i="10"/>
  <c r="AP149" i="10"/>
  <c r="AO149" i="10"/>
  <c r="AN149" i="10"/>
  <c r="AM149" i="10"/>
  <c r="AL149" i="10"/>
  <c r="AK149" i="10"/>
  <c r="AJ149" i="10"/>
  <c r="AI149" i="10"/>
  <c r="AH149" i="10"/>
  <c r="AG149" i="10"/>
  <c r="AF149" i="10"/>
  <c r="AE149" i="10"/>
  <c r="AD149" i="10"/>
  <c r="AC149" i="10"/>
  <c r="AB149" i="10"/>
  <c r="AA149" i="10"/>
  <c r="Z149" i="10"/>
  <c r="Y149" i="10"/>
  <c r="X149" i="10"/>
  <c r="W149" i="10"/>
  <c r="V149" i="10"/>
  <c r="U149" i="10"/>
  <c r="T149" i="10"/>
  <c r="S149" i="10"/>
  <c r="R149" i="10"/>
  <c r="Q149" i="10"/>
  <c r="P149" i="10"/>
  <c r="O149" i="10"/>
  <c r="N149" i="10"/>
  <c r="C149" i="10"/>
  <c r="BC148" i="10"/>
  <c r="BB148" i="10"/>
  <c r="BA148" i="10"/>
  <c r="AZ148" i="10"/>
  <c r="AY148" i="10"/>
  <c r="AX148" i="10"/>
  <c r="AW148" i="10"/>
  <c r="AV148" i="10"/>
  <c r="AU148" i="10"/>
  <c r="AT148" i="10"/>
  <c r="AS148" i="10"/>
  <c r="AR148" i="10"/>
  <c r="AQ148" i="10"/>
  <c r="AP148" i="10"/>
  <c r="AO148" i="10"/>
  <c r="AN148" i="10"/>
  <c r="AM148" i="10"/>
  <c r="AL148" i="10"/>
  <c r="AK148" i="10"/>
  <c r="AJ148" i="10"/>
  <c r="AI148" i="10"/>
  <c r="AH148" i="10"/>
  <c r="AG148" i="10"/>
  <c r="AF148" i="10"/>
  <c r="AE148" i="10"/>
  <c r="AD148" i="10"/>
  <c r="AC148" i="10"/>
  <c r="AB148" i="10"/>
  <c r="AA148" i="10"/>
  <c r="Z148" i="10"/>
  <c r="Y148" i="10"/>
  <c r="X148" i="10"/>
  <c r="W148" i="10"/>
  <c r="V148" i="10"/>
  <c r="U148" i="10"/>
  <c r="T148" i="10"/>
  <c r="S148" i="10"/>
  <c r="R148" i="10"/>
  <c r="Q148" i="10"/>
  <c r="P148" i="10"/>
  <c r="O148" i="10"/>
  <c r="N148" i="10"/>
  <c r="C148" i="10"/>
  <c r="BC147" i="10"/>
  <c r="BB147" i="10"/>
  <c r="BA147" i="10"/>
  <c r="AZ147" i="10"/>
  <c r="AY147" i="10"/>
  <c r="AX147" i="10"/>
  <c r="AW147" i="10"/>
  <c r="AV147" i="10"/>
  <c r="AU147" i="10"/>
  <c r="AT147" i="10"/>
  <c r="AS147" i="10"/>
  <c r="AR147" i="10"/>
  <c r="AQ147" i="10"/>
  <c r="AP147" i="10"/>
  <c r="AO147" i="10"/>
  <c r="AN147" i="10"/>
  <c r="AM147" i="10"/>
  <c r="AL147" i="10"/>
  <c r="AK147" i="10"/>
  <c r="AJ147" i="10"/>
  <c r="AI147" i="10"/>
  <c r="AH147" i="10"/>
  <c r="AG147" i="10"/>
  <c r="AF147" i="10"/>
  <c r="AE147" i="10"/>
  <c r="AD147" i="10"/>
  <c r="AC147" i="10"/>
  <c r="AB147" i="10"/>
  <c r="AA147" i="10"/>
  <c r="Z147" i="10"/>
  <c r="Y147" i="10"/>
  <c r="X147" i="10"/>
  <c r="W147" i="10"/>
  <c r="V147" i="10"/>
  <c r="U147" i="10"/>
  <c r="T147" i="10"/>
  <c r="S147" i="10"/>
  <c r="R147" i="10"/>
  <c r="Q147" i="10"/>
  <c r="P147" i="10"/>
  <c r="O147" i="10"/>
  <c r="N147" i="10"/>
  <c r="C147" i="10"/>
  <c r="BC146" i="10"/>
  <c r="BB146" i="10"/>
  <c r="BA146" i="10"/>
  <c r="AZ146" i="10"/>
  <c r="AY146" i="10"/>
  <c r="AX146" i="10"/>
  <c r="AW146" i="10"/>
  <c r="AV146" i="10"/>
  <c r="AU146" i="10"/>
  <c r="AT146" i="10"/>
  <c r="AS146" i="10"/>
  <c r="AR146" i="10"/>
  <c r="AQ146" i="10"/>
  <c r="AP146" i="10"/>
  <c r="AO146" i="10"/>
  <c r="AN146" i="10"/>
  <c r="AM146" i="10"/>
  <c r="AL146" i="10"/>
  <c r="AK146" i="10"/>
  <c r="AJ146" i="10"/>
  <c r="AI146" i="10"/>
  <c r="AH146" i="10"/>
  <c r="AG146" i="10"/>
  <c r="AF146" i="10"/>
  <c r="AE146" i="10"/>
  <c r="AD146" i="10"/>
  <c r="AC146" i="10"/>
  <c r="AB146" i="10"/>
  <c r="AA146" i="10"/>
  <c r="Z146" i="10"/>
  <c r="Y146" i="10"/>
  <c r="X146" i="10"/>
  <c r="W146" i="10"/>
  <c r="V146" i="10"/>
  <c r="U146" i="10"/>
  <c r="T146" i="10"/>
  <c r="S146" i="10"/>
  <c r="R146" i="10"/>
  <c r="Q146" i="10"/>
  <c r="P146" i="10"/>
  <c r="O146" i="10"/>
  <c r="N146" i="10"/>
  <c r="C146" i="10"/>
  <c r="BC145" i="10"/>
  <c r="BB145" i="10"/>
  <c r="BA145" i="10"/>
  <c r="AZ145" i="10"/>
  <c r="AY145" i="10"/>
  <c r="AX145" i="10"/>
  <c r="AW145" i="10"/>
  <c r="AV145" i="10"/>
  <c r="AU145" i="10"/>
  <c r="AT145" i="10"/>
  <c r="AS145" i="10"/>
  <c r="AR145" i="10"/>
  <c r="AQ145" i="10"/>
  <c r="AP145" i="10"/>
  <c r="AO145" i="10"/>
  <c r="AN145" i="10"/>
  <c r="AM145" i="10"/>
  <c r="AL145" i="10"/>
  <c r="AK145" i="10"/>
  <c r="AJ145" i="10"/>
  <c r="AI145" i="10"/>
  <c r="AH145" i="10"/>
  <c r="AG145" i="10"/>
  <c r="AF145" i="10"/>
  <c r="AE145" i="10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R145" i="10"/>
  <c r="Q145" i="10"/>
  <c r="P145" i="10"/>
  <c r="O145" i="10"/>
  <c r="N145" i="10"/>
  <c r="C145" i="10"/>
  <c r="BC144" i="10"/>
  <c r="BB144" i="10"/>
  <c r="BA144" i="10"/>
  <c r="AZ144" i="10"/>
  <c r="AY144" i="10"/>
  <c r="AX144" i="10"/>
  <c r="AW144" i="10"/>
  <c r="AV144" i="10"/>
  <c r="AU144" i="10"/>
  <c r="AT144" i="10"/>
  <c r="AS144" i="10"/>
  <c r="AR144" i="10"/>
  <c r="AQ144" i="10"/>
  <c r="AP144" i="10"/>
  <c r="AO144" i="10"/>
  <c r="AN144" i="10"/>
  <c r="AM144" i="10"/>
  <c r="AL144" i="10"/>
  <c r="AK144" i="10"/>
  <c r="AJ144" i="10"/>
  <c r="AI144" i="10"/>
  <c r="AH144" i="10"/>
  <c r="AG144" i="10"/>
  <c r="AF144" i="10"/>
  <c r="AE144" i="10"/>
  <c r="AD144" i="10"/>
  <c r="AC144" i="10"/>
  <c r="AB144" i="10"/>
  <c r="AA144" i="10"/>
  <c r="Z144" i="10"/>
  <c r="Y144" i="10"/>
  <c r="X144" i="10"/>
  <c r="W144" i="10"/>
  <c r="V144" i="10"/>
  <c r="U144" i="10"/>
  <c r="T144" i="10"/>
  <c r="S144" i="10"/>
  <c r="R144" i="10"/>
  <c r="Q144" i="10"/>
  <c r="P144" i="10"/>
  <c r="O144" i="10"/>
  <c r="N144" i="10"/>
  <c r="C144" i="10"/>
  <c r="BC143" i="10"/>
  <c r="BB143" i="10"/>
  <c r="BA143" i="10"/>
  <c r="AZ143" i="10"/>
  <c r="AY143" i="10"/>
  <c r="AX143" i="10"/>
  <c r="AW143" i="10"/>
  <c r="AV143" i="10"/>
  <c r="AU143" i="10"/>
  <c r="AT143" i="10"/>
  <c r="AS143" i="10"/>
  <c r="AR143" i="10"/>
  <c r="AQ143" i="10"/>
  <c r="AP143" i="10"/>
  <c r="AO143" i="10"/>
  <c r="AN143" i="10"/>
  <c r="AM143" i="10"/>
  <c r="AL143" i="10"/>
  <c r="AK143" i="10"/>
  <c r="AJ143" i="10"/>
  <c r="AI143" i="10"/>
  <c r="AH143" i="10"/>
  <c r="AG143" i="10"/>
  <c r="AF143" i="10"/>
  <c r="AE143" i="10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O143" i="10"/>
  <c r="N143" i="10"/>
  <c r="C143" i="10"/>
  <c r="BC142" i="10"/>
  <c r="BB142" i="10"/>
  <c r="BA142" i="10"/>
  <c r="AZ142" i="10"/>
  <c r="AY142" i="10"/>
  <c r="AX142" i="10"/>
  <c r="AW142" i="10"/>
  <c r="AV142" i="10"/>
  <c r="AU142" i="10"/>
  <c r="AT142" i="10"/>
  <c r="AS142" i="10"/>
  <c r="AR142" i="10"/>
  <c r="AQ142" i="10"/>
  <c r="AP142" i="10"/>
  <c r="AO142" i="10"/>
  <c r="AN142" i="10"/>
  <c r="AM142" i="10"/>
  <c r="AL142" i="10"/>
  <c r="AK142" i="10"/>
  <c r="AJ142" i="10"/>
  <c r="AI142" i="10"/>
  <c r="AH142" i="10"/>
  <c r="AG142" i="10"/>
  <c r="AF142" i="10"/>
  <c r="AE142" i="10"/>
  <c r="AD142" i="10"/>
  <c r="AC142" i="10"/>
  <c r="AB142" i="10"/>
  <c r="AA142" i="10"/>
  <c r="Z142" i="10"/>
  <c r="Y142" i="10"/>
  <c r="X142" i="10"/>
  <c r="W142" i="10"/>
  <c r="V142" i="10"/>
  <c r="U142" i="10"/>
  <c r="T142" i="10"/>
  <c r="S142" i="10"/>
  <c r="R142" i="10"/>
  <c r="Q142" i="10"/>
  <c r="P142" i="10"/>
  <c r="O142" i="10"/>
  <c r="N142" i="10"/>
  <c r="C142" i="10"/>
  <c r="BC141" i="10"/>
  <c r="BB141" i="10"/>
  <c r="BA141" i="10"/>
  <c r="AZ141" i="10"/>
  <c r="AY141" i="10"/>
  <c r="AX141" i="10"/>
  <c r="AW141" i="10"/>
  <c r="AV141" i="10"/>
  <c r="AU141" i="10"/>
  <c r="AT141" i="10"/>
  <c r="AS141" i="10"/>
  <c r="AR141" i="10"/>
  <c r="AQ141" i="10"/>
  <c r="AP141" i="10"/>
  <c r="AO141" i="10"/>
  <c r="AN141" i="10"/>
  <c r="AM141" i="10"/>
  <c r="AL141" i="10"/>
  <c r="AK141" i="10"/>
  <c r="AJ141" i="10"/>
  <c r="AI141" i="10"/>
  <c r="AH141" i="10"/>
  <c r="AG141" i="10"/>
  <c r="AF141" i="10"/>
  <c r="AE141" i="10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R141" i="10"/>
  <c r="Q141" i="10"/>
  <c r="P141" i="10"/>
  <c r="O141" i="10"/>
  <c r="N141" i="10"/>
  <c r="C141" i="10"/>
  <c r="BC140" i="10"/>
  <c r="BB140" i="10"/>
  <c r="BA140" i="10"/>
  <c r="AZ140" i="10"/>
  <c r="AY140" i="10"/>
  <c r="AX140" i="10"/>
  <c r="AW140" i="10"/>
  <c r="AV140" i="10"/>
  <c r="AU140" i="10"/>
  <c r="AT140" i="10"/>
  <c r="AS140" i="10"/>
  <c r="AR140" i="10"/>
  <c r="AQ140" i="10"/>
  <c r="AP140" i="10"/>
  <c r="AO140" i="10"/>
  <c r="AN140" i="10"/>
  <c r="AM140" i="10"/>
  <c r="AL140" i="10"/>
  <c r="AK140" i="10"/>
  <c r="AJ140" i="10"/>
  <c r="AI140" i="10"/>
  <c r="AH140" i="10"/>
  <c r="AG140" i="10"/>
  <c r="AF140" i="10"/>
  <c r="AE140" i="10"/>
  <c r="AD140" i="10"/>
  <c r="AC140" i="10"/>
  <c r="AB140" i="10"/>
  <c r="AA140" i="10"/>
  <c r="Z140" i="10"/>
  <c r="Y140" i="10"/>
  <c r="X140" i="10"/>
  <c r="W140" i="10"/>
  <c r="V140" i="10"/>
  <c r="U140" i="10"/>
  <c r="T140" i="10"/>
  <c r="S140" i="10"/>
  <c r="R140" i="10"/>
  <c r="Q140" i="10"/>
  <c r="P140" i="10"/>
  <c r="O140" i="10"/>
  <c r="N140" i="10"/>
  <c r="C140" i="10"/>
  <c r="BC139" i="10"/>
  <c r="BB139" i="10"/>
  <c r="BA139" i="10"/>
  <c r="AZ139" i="10"/>
  <c r="AY139" i="10"/>
  <c r="AX139" i="10"/>
  <c r="AW139" i="10"/>
  <c r="AV139" i="10"/>
  <c r="AU139" i="10"/>
  <c r="AT139" i="10"/>
  <c r="AS139" i="10"/>
  <c r="AR139" i="10"/>
  <c r="AQ139" i="10"/>
  <c r="AP139" i="10"/>
  <c r="AO139" i="10"/>
  <c r="AN139" i="10"/>
  <c r="AM139" i="10"/>
  <c r="AL139" i="10"/>
  <c r="AK139" i="10"/>
  <c r="AJ139" i="10"/>
  <c r="AI139" i="10"/>
  <c r="AH139" i="10"/>
  <c r="AG139" i="10"/>
  <c r="AF139" i="10"/>
  <c r="AE139" i="10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R139" i="10"/>
  <c r="Q139" i="10"/>
  <c r="P139" i="10"/>
  <c r="O139" i="10"/>
  <c r="N139" i="10"/>
  <c r="C139" i="10"/>
  <c r="BC138" i="10"/>
  <c r="BB138" i="10"/>
  <c r="BA138" i="10"/>
  <c r="AZ138" i="10"/>
  <c r="AY138" i="10"/>
  <c r="AX138" i="10"/>
  <c r="AW138" i="10"/>
  <c r="AV138" i="10"/>
  <c r="AU138" i="10"/>
  <c r="AT138" i="10"/>
  <c r="AS138" i="10"/>
  <c r="AR138" i="10"/>
  <c r="AQ138" i="10"/>
  <c r="AP138" i="10"/>
  <c r="AO138" i="10"/>
  <c r="AN138" i="10"/>
  <c r="AM138" i="10"/>
  <c r="AL138" i="10"/>
  <c r="AK138" i="10"/>
  <c r="AJ138" i="10"/>
  <c r="AI138" i="10"/>
  <c r="AH138" i="10"/>
  <c r="AG138" i="10"/>
  <c r="AF138" i="10"/>
  <c r="AE138" i="10"/>
  <c r="AD138" i="10"/>
  <c r="AC138" i="10"/>
  <c r="AB138" i="10"/>
  <c r="AA138" i="10"/>
  <c r="Z138" i="10"/>
  <c r="Y138" i="10"/>
  <c r="X138" i="10"/>
  <c r="W138" i="10"/>
  <c r="V138" i="10"/>
  <c r="U138" i="10"/>
  <c r="T138" i="10"/>
  <c r="S138" i="10"/>
  <c r="R138" i="10"/>
  <c r="Q138" i="10"/>
  <c r="P138" i="10"/>
  <c r="O138" i="10"/>
  <c r="N138" i="10"/>
  <c r="C138" i="10"/>
  <c r="BC137" i="10"/>
  <c r="BB137" i="10"/>
  <c r="BA137" i="10"/>
  <c r="AZ137" i="10"/>
  <c r="AY137" i="10"/>
  <c r="AX137" i="10"/>
  <c r="AW137" i="10"/>
  <c r="AV137" i="10"/>
  <c r="AU137" i="10"/>
  <c r="AT137" i="10"/>
  <c r="AS137" i="10"/>
  <c r="AR137" i="10"/>
  <c r="AQ137" i="10"/>
  <c r="AP137" i="10"/>
  <c r="AO137" i="10"/>
  <c r="AN137" i="10"/>
  <c r="AM137" i="10"/>
  <c r="AL137" i="10"/>
  <c r="AK137" i="10"/>
  <c r="AJ137" i="10"/>
  <c r="AI137" i="10"/>
  <c r="AH137" i="10"/>
  <c r="AG137" i="10"/>
  <c r="AF137" i="10"/>
  <c r="AE137" i="10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R137" i="10"/>
  <c r="Q137" i="10"/>
  <c r="P137" i="10"/>
  <c r="O137" i="10"/>
  <c r="N137" i="10"/>
  <c r="C137" i="10"/>
  <c r="BC136" i="10"/>
  <c r="BB136" i="10"/>
  <c r="BA136" i="10"/>
  <c r="AZ136" i="10"/>
  <c r="AY136" i="10"/>
  <c r="AX136" i="10"/>
  <c r="AW136" i="10"/>
  <c r="AV136" i="10"/>
  <c r="AU136" i="10"/>
  <c r="AT136" i="10"/>
  <c r="AS136" i="10"/>
  <c r="AR136" i="10"/>
  <c r="AQ136" i="10"/>
  <c r="AP136" i="10"/>
  <c r="AO136" i="10"/>
  <c r="AN136" i="10"/>
  <c r="AM136" i="10"/>
  <c r="AL136" i="10"/>
  <c r="AK136" i="10"/>
  <c r="AJ136" i="10"/>
  <c r="AI136" i="10"/>
  <c r="AH136" i="10"/>
  <c r="AG136" i="10"/>
  <c r="AF136" i="10"/>
  <c r="AE136" i="10"/>
  <c r="AD136" i="10"/>
  <c r="AC136" i="10"/>
  <c r="AB136" i="10"/>
  <c r="AA136" i="10"/>
  <c r="Z136" i="10"/>
  <c r="Y136" i="10"/>
  <c r="X136" i="10"/>
  <c r="W136" i="10"/>
  <c r="V136" i="10"/>
  <c r="U136" i="10"/>
  <c r="T136" i="10"/>
  <c r="S136" i="10"/>
  <c r="R136" i="10"/>
  <c r="Q136" i="10"/>
  <c r="P136" i="10"/>
  <c r="O136" i="10"/>
  <c r="N136" i="10"/>
  <c r="C136" i="10"/>
  <c r="BC135" i="10"/>
  <c r="BB135" i="10"/>
  <c r="BA135" i="10"/>
  <c r="AZ135" i="10"/>
  <c r="AY135" i="10"/>
  <c r="AX135" i="10"/>
  <c r="AW135" i="10"/>
  <c r="AV135" i="10"/>
  <c r="AU135" i="10"/>
  <c r="AT135" i="10"/>
  <c r="AS135" i="10"/>
  <c r="AR135" i="10"/>
  <c r="AQ135" i="10"/>
  <c r="AP135" i="10"/>
  <c r="AO135" i="10"/>
  <c r="AN135" i="10"/>
  <c r="AM135" i="10"/>
  <c r="AL135" i="10"/>
  <c r="AK135" i="10"/>
  <c r="AJ135" i="10"/>
  <c r="AI135" i="10"/>
  <c r="AH135" i="10"/>
  <c r="AG135" i="10"/>
  <c r="AF135" i="10"/>
  <c r="AE135" i="10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O135" i="10"/>
  <c r="N135" i="10"/>
  <c r="C135" i="10"/>
  <c r="BC134" i="10"/>
  <c r="BB134" i="10"/>
  <c r="BA134" i="10"/>
  <c r="AZ134" i="10"/>
  <c r="AY134" i="10"/>
  <c r="AX134" i="10"/>
  <c r="AW134" i="10"/>
  <c r="AV134" i="10"/>
  <c r="AU134" i="10"/>
  <c r="AT134" i="10"/>
  <c r="AS134" i="10"/>
  <c r="AR134" i="10"/>
  <c r="AQ134" i="10"/>
  <c r="AP134" i="10"/>
  <c r="AO134" i="10"/>
  <c r="AN134" i="10"/>
  <c r="AM134" i="10"/>
  <c r="AL134" i="10"/>
  <c r="AK134" i="10"/>
  <c r="AJ134" i="10"/>
  <c r="AI134" i="10"/>
  <c r="AH134" i="10"/>
  <c r="AG134" i="10"/>
  <c r="AF134" i="10"/>
  <c r="AE134" i="10"/>
  <c r="AD134" i="10"/>
  <c r="AC134" i="10"/>
  <c r="AB134" i="10"/>
  <c r="AA134" i="10"/>
  <c r="Z134" i="10"/>
  <c r="Y134" i="10"/>
  <c r="X134" i="10"/>
  <c r="W134" i="10"/>
  <c r="V134" i="10"/>
  <c r="U134" i="10"/>
  <c r="T134" i="10"/>
  <c r="S134" i="10"/>
  <c r="R134" i="10"/>
  <c r="Q134" i="10"/>
  <c r="P134" i="10"/>
  <c r="O134" i="10"/>
  <c r="N134" i="10"/>
  <c r="C134" i="10"/>
  <c r="BC133" i="10"/>
  <c r="BB133" i="10"/>
  <c r="BA133" i="10"/>
  <c r="AZ133" i="10"/>
  <c r="AY133" i="10"/>
  <c r="AX133" i="10"/>
  <c r="AW133" i="10"/>
  <c r="AV133" i="10"/>
  <c r="AU133" i="10"/>
  <c r="AT133" i="10"/>
  <c r="AS133" i="10"/>
  <c r="AR133" i="10"/>
  <c r="AQ133" i="10"/>
  <c r="AP133" i="10"/>
  <c r="AO133" i="10"/>
  <c r="AN133" i="10"/>
  <c r="AM133" i="10"/>
  <c r="AL133" i="10"/>
  <c r="AK133" i="10"/>
  <c r="AJ133" i="10"/>
  <c r="AI133" i="10"/>
  <c r="AH133" i="10"/>
  <c r="AG133" i="10"/>
  <c r="AF133" i="10"/>
  <c r="AE133" i="10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O133" i="10"/>
  <c r="N133" i="10"/>
  <c r="C133" i="10"/>
  <c r="BC132" i="10"/>
  <c r="BB132" i="10"/>
  <c r="BA132" i="10"/>
  <c r="AZ132" i="10"/>
  <c r="AY132" i="10"/>
  <c r="AX132" i="10"/>
  <c r="AW132" i="10"/>
  <c r="AV132" i="10"/>
  <c r="AU132" i="10"/>
  <c r="AT132" i="10"/>
  <c r="AS132" i="10"/>
  <c r="AR132" i="10"/>
  <c r="AQ132" i="10"/>
  <c r="AP132" i="10"/>
  <c r="AO132" i="10"/>
  <c r="AN132" i="10"/>
  <c r="AM132" i="10"/>
  <c r="AL132" i="10"/>
  <c r="AK132" i="10"/>
  <c r="AJ132" i="10"/>
  <c r="AI132" i="10"/>
  <c r="AH132" i="10"/>
  <c r="AG132" i="10"/>
  <c r="AF132" i="10"/>
  <c r="AE132" i="10"/>
  <c r="AD132" i="10"/>
  <c r="AC132" i="10"/>
  <c r="AB132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N132" i="10"/>
  <c r="C132" i="10"/>
  <c r="BC131" i="10"/>
  <c r="BB131" i="10"/>
  <c r="BA131" i="10"/>
  <c r="AZ131" i="10"/>
  <c r="AY131" i="10"/>
  <c r="AX131" i="10"/>
  <c r="AW131" i="10"/>
  <c r="AV131" i="10"/>
  <c r="AU131" i="10"/>
  <c r="AT131" i="10"/>
  <c r="AS131" i="10"/>
  <c r="AR131" i="10"/>
  <c r="AQ131" i="10"/>
  <c r="AP131" i="10"/>
  <c r="AO131" i="10"/>
  <c r="AN131" i="10"/>
  <c r="AM131" i="10"/>
  <c r="AL131" i="10"/>
  <c r="AK131" i="10"/>
  <c r="AJ131" i="10"/>
  <c r="AI131" i="10"/>
  <c r="AH131" i="10"/>
  <c r="AG131" i="10"/>
  <c r="AF131" i="10"/>
  <c r="AE131" i="10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R131" i="10"/>
  <c r="Q131" i="10"/>
  <c r="P131" i="10"/>
  <c r="O131" i="10"/>
  <c r="N131" i="10"/>
  <c r="C131" i="10"/>
  <c r="BC130" i="10"/>
  <c r="BB130" i="10"/>
  <c r="BA130" i="10"/>
  <c r="AZ130" i="10"/>
  <c r="AY130" i="10"/>
  <c r="AX130" i="10"/>
  <c r="AW130" i="10"/>
  <c r="AV130" i="10"/>
  <c r="AU130" i="10"/>
  <c r="AT130" i="10"/>
  <c r="AS130" i="10"/>
  <c r="AR130" i="10"/>
  <c r="AQ130" i="10"/>
  <c r="AP130" i="10"/>
  <c r="AO130" i="10"/>
  <c r="AN130" i="10"/>
  <c r="AM130" i="10"/>
  <c r="AL130" i="10"/>
  <c r="AK130" i="10"/>
  <c r="AJ130" i="10"/>
  <c r="AI130" i="10"/>
  <c r="AH130" i="10"/>
  <c r="AG130" i="10"/>
  <c r="AF130" i="10"/>
  <c r="AE130" i="10"/>
  <c r="AD130" i="10"/>
  <c r="AC130" i="10"/>
  <c r="AB130" i="10"/>
  <c r="AA130" i="10"/>
  <c r="Z130" i="10"/>
  <c r="Y130" i="10"/>
  <c r="X130" i="10"/>
  <c r="W130" i="10"/>
  <c r="V130" i="10"/>
  <c r="U130" i="10"/>
  <c r="T130" i="10"/>
  <c r="S130" i="10"/>
  <c r="R130" i="10"/>
  <c r="Q130" i="10"/>
  <c r="P130" i="10"/>
  <c r="O130" i="10"/>
  <c r="N130" i="10"/>
  <c r="C130" i="10"/>
  <c r="BC129" i="10"/>
  <c r="BB129" i="10"/>
  <c r="BA129" i="10"/>
  <c r="AZ129" i="10"/>
  <c r="AY129" i="10"/>
  <c r="AX129" i="10"/>
  <c r="AW129" i="10"/>
  <c r="AV129" i="10"/>
  <c r="AU129" i="10"/>
  <c r="AT129" i="10"/>
  <c r="AS129" i="10"/>
  <c r="AR129" i="10"/>
  <c r="AQ129" i="10"/>
  <c r="AP129" i="10"/>
  <c r="AO129" i="10"/>
  <c r="AN129" i="10"/>
  <c r="AM129" i="10"/>
  <c r="AL129" i="10"/>
  <c r="AK129" i="10"/>
  <c r="AJ129" i="10"/>
  <c r="AI129" i="10"/>
  <c r="AH129" i="10"/>
  <c r="AG129" i="10"/>
  <c r="AF129" i="10"/>
  <c r="AE129" i="10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R129" i="10"/>
  <c r="Q129" i="10"/>
  <c r="P129" i="10"/>
  <c r="O129" i="10"/>
  <c r="N129" i="10"/>
  <c r="C129" i="10"/>
  <c r="BC128" i="10"/>
  <c r="BB128" i="10"/>
  <c r="BA128" i="10"/>
  <c r="AZ128" i="10"/>
  <c r="AY128" i="10"/>
  <c r="AX128" i="10"/>
  <c r="AW128" i="10"/>
  <c r="AV128" i="10"/>
  <c r="AU128" i="10"/>
  <c r="AT128" i="10"/>
  <c r="AS128" i="10"/>
  <c r="AR128" i="10"/>
  <c r="AQ128" i="10"/>
  <c r="AP128" i="10"/>
  <c r="AO128" i="10"/>
  <c r="AN128" i="10"/>
  <c r="AM128" i="10"/>
  <c r="AL128" i="10"/>
  <c r="AK128" i="10"/>
  <c r="AJ128" i="10"/>
  <c r="AI128" i="10"/>
  <c r="AH128" i="10"/>
  <c r="AG128" i="10"/>
  <c r="AF128" i="10"/>
  <c r="AE128" i="10"/>
  <c r="AD128" i="10"/>
  <c r="AC128" i="10"/>
  <c r="AB128" i="10"/>
  <c r="AA128" i="10"/>
  <c r="Z128" i="10"/>
  <c r="Y128" i="10"/>
  <c r="X128" i="10"/>
  <c r="W128" i="10"/>
  <c r="V128" i="10"/>
  <c r="U128" i="10"/>
  <c r="T128" i="10"/>
  <c r="S128" i="10"/>
  <c r="R128" i="10"/>
  <c r="Q128" i="10"/>
  <c r="P128" i="10"/>
  <c r="O128" i="10"/>
  <c r="N128" i="10"/>
  <c r="C128" i="10"/>
  <c r="BC127" i="10"/>
  <c r="BB127" i="10"/>
  <c r="BA127" i="10"/>
  <c r="AZ127" i="10"/>
  <c r="AY127" i="10"/>
  <c r="AX127" i="10"/>
  <c r="AW127" i="10"/>
  <c r="AV127" i="10"/>
  <c r="AU127" i="10"/>
  <c r="AT127" i="10"/>
  <c r="AS127" i="10"/>
  <c r="AR127" i="10"/>
  <c r="AQ127" i="10"/>
  <c r="AP127" i="10"/>
  <c r="AO127" i="10"/>
  <c r="AN127" i="10"/>
  <c r="AM127" i="10"/>
  <c r="AL127" i="10"/>
  <c r="AK127" i="10"/>
  <c r="AJ127" i="10"/>
  <c r="AI127" i="10"/>
  <c r="AH127" i="10"/>
  <c r="AG127" i="10"/>
  <c r="AF127" i="10"/>
  <c r="AE127" i="10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O127" i="10"/>
  <c r="N127" i="10"/>
  <c r="C127" i="10"/>
  <c r="BC126" i="10"/>
  <c r="BB126" i="10"/>
  <c r="BA126" i="10"/>
  <c r="AZ126" i="10"/>
  <c r="AY126" i="10"/>
  <c r="AX126" i="10"/>
  <c r="AW126" i="10"/>
  <c r="AV126" i="10"/>
  <c r="AU126" i="10"/>
  <c r="AT126" i="10"/>
  <c r="AS126" i="10"/>
  <c r="AR126" i="10"/>
  <c r="AQ126" i="10"/>
  <c r="AP126" i="10"/>
  <c r="AO126" i="10"/>
  <c r="AN126" i="10"/>
  <c r="AM126" i="10"/>
  <c r="AL126" i="10"/>
  <c r="AK126" i="10"/>
  <c r="AJ126" i="10"/>
  <c r="AI126" i="10"/>
  <c r="AH126" i="10"/>
  <c r="AG126" i="10"/>
  <c r="AF126" i="10"/>
  <c r="AE126" i="10"/>
  <c r="AD126" i="10"/>
  <c r="AC126" i="10"/>
  <c r="AB126" i="10"/>
  <c r="AA126" i="10"/>
  <c r="Z126" i="10"/>
  <c r="Y126" i="10"/>
  <c r="X126" i="10"/>
  <c r="W126" i="10"/>
  <c r="V126" i="10"/>
  <c r="U126" i="10"/>
  <c r="T126" i="10"/>
  <c r="S126" i="10"/>
  <c r="R126" i="10"/>
  <c r="Q126" i="10"/>
  <c r="P126" i="10"/>
  <c r="O126" i="10"/>
  <c r="N126" i="10"/>
  <c r="C126" i="10"/>
  <c r="BC125" i="10"/>
  <c r="BB125" i="10"/>
  <c r="BA125" i="10"/>
  <c r="AZ125" i="10"/>
  <c r="AY125" i="10"/>
  <c r="AX125" i="10"/>
  <c r="AW125" i="10"/>
  <c r="AV125" i="10"/>
  <c r="AU125" i="10"/>
  <c r="AT125" i="10"/>
  <c r="AS125" i="10"/>
  <c r="AR125" i="10"/>
  <c r="AQ125" i="10"/>
  <c r="AP125" i="10"/>
  <c r="AO125" i="10"/>
  <c r="AN125" i="10"/>
  <c r="AM125" i="10"/>
  <c r="AL125" i="10"/>
  <c r="AK125" i="10"/>
  <c r="AJ125" i="10"/>
  <c r="AI125" i="10"/>
  <c r="AH125" i="10"/>
  <c r="AG125" i="10"/>
  <c r="AF125" i="10"/>
  <c r="AE125" i="10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R125" i="10"/>
  <c r="Q125" i="10"/>
  <c r="P125" i="10"/>
  <c r="O125" i="10"/>
  <c r="N125" i="10"/>
  <c r="C125" i="10"/>
  <c r="BC124" i="10"/>
  <c r="BB124" i="10"/>
  <c r="BA124" i="10"/>
  <c r="AZ124" i="10"/>
  <c r="AY124" i="10"/>
  <c r="AX124" i="10"/>
  <c r="AW124" i="10"/>
  <c r="AV124" i="10"/>
  <c r="AU124" i="10"/>
  <c r="AT124" i="10"/>
  <c r="AS124" i="10"/>
  <c r="AR124" i="10"/>
  <c r="AQ124" i="10"/>
  <c r="AP124" i="10"/>
  <c r="AO124" i="10"/>
  <c r="AN124" i="10"/>
  <c r="AM124" i="10"/>
  <c r="AL124" i="10"/>
  <c r="AK124" i="10"/>
  <c r="AJ124" i="10"/>
  <c r="AI124" i="10"/>
  <c r="AH124" i="10"/>
  <c r="AG124" i="10"/>
  <c r="AF124" i="10"/>
  <c r="AE124" i="10"/>
  <c r="AD124" i="10"/>
  <c r="AC124" i="10"/>
  <c r="AB124" i="10"/>
  <c r="AA124" i="10"/>
  <c r="Z124" i="10"/>
  <c r="Y124" i="10"/>
  <c r="X124" i="10"/>
  <c r="W124" i="10"/>
  <c r="V124" i="10"/>
  <c r="U124" i="10"/>
  <c r="T124" i="10"/>
  <c r="S124" i="10"/>
  <c r="R124" i="10"/>
  <c r="Q124" i="10"/>
  <c r="P124" i="10"/>
  <c r="O124" i="10"/>
  <c r="N124" i="10"/>
  <c r="C124" i="10"/>
  <c r="BC123" i="10"/>
  <c r="BB123" i="10"/>
  <c r="BA123" i="10"/>
  <c r="AZ123" i="10"/>
  <c r="AY123" i="10"/>
  <c r="AX123" i="10"/>
  <c r="AW123" i="10"/>
  <c r="AV123" i="10"/>
  <c r="AU123" i="10"/>
  <c r="AT123" i="10"/>
  <c r="AS123" i="10"/>
  <c r="AR123" i="10"/>
  <c r="AQ123" i="10"/>
  <c r="AP123" i="10"/>
  <c r="AO123" i="10"/>
  <c r="AN123" i="10"/>
  <c r="AM123" i="10"/>
  <c r="AL123" i="10"/>
  <c r="AK123" i="10"/>
  <c r="AJ123" i="10"/>
  <c r="AI123" i="10"/>
  <c r="AH123" i="10"/>
  <c r="AG123" i="10"/>
  <c r="AF123" i="10"/>
  <c r="AE123" i="10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N123" i="10"/>
  <c r="C123" i="10"/>
  <c r="BC122" i="10"/>
  <c r="BB122" i="10"/>
  <c r="BA122" i="10"/>
  <c r="AZ122" i="10"/>
  <c r="AY122" i="10"/>
  <c r="AX122" i="10"/>
  <c r="AW122" i="10"/>
  <c r="AV122" i="10"/>
  <c r="AU122" i="10"/>
  <c r="AT122" i="10"/>
  <c r="AS122" i="10"/>
  <c r="AR122" i="10"/>
  <c r="AQ122" i="10"/>
  <c r="AP122" i="10"/>
  <c r="AO122" i="10"/>
  <c r="AN122" i="10"/>
  <c r="AM122" i="10"/>
  <c r="AL122" i="10"/>
  <c r="AK122" i="10"/>
  <c r="AJ122" i="10"/>
  <c r="AI122" i="10"/>
  <c r="AH122" i="10"/>
  <c r="AG122" i="10"/>
  <c r="AF122" i="10"/>
  <c r="AE122" i="10"/>
  <c r="AD122" i="10"/>
  <c r="AC122" i="10"/>
  <c r="AB122" i="10"/>
  <c r="AA122" i="10"/>
  <c r="Z122" i="10"/>
  <c r="Y122" i="10"/>
  <c r="X122" i="10"/>
  <c r="W122" i="10"/>
  <c r="V122" i="10"/>
  <c r="U122" i="10"/>
  <c r="T122" i="10"/>
  <c r="S122" i="10"/>
  <c r="R122" i="10"/>
  <c r="Q122" i="10"/>
  <c r="P122" i="10"/>
  <c r="O122" i="10"/>
  <c r="N122" i="10"/>
  <c r="C122" i="10"/>
  <c r="BC121" i="10"/>
  <c r="BB121" i="10"/>
  <c r="BA121" i="10"/>
  <c r="AZ121" i="10"/>
  <c r="AY121" i="10"/>
  <c r="AX121" i="10"/>
  <c r="AW121" i="10"/>
  <c r="AV121" i="10"/>
  <c r="AU121" i="10"/>
  <c r="AT121" i="10"/>
  <c r="AS121" i="10"/>
  <c r="AR121" i="10"/>
  <c r="AQ121" i="10"/>
  <c r="AP121" i="10"/>
  <c r="AO121" i="10"/>
  <c r="AN121" i="10"/>
  <c r="AM121" i="10"/>
  <c r="AL121" i="10"/>
  <c r="AK121" i="10"/>
  <c r="AJ121" i="10"/>
  <c r="AI121" i="10"/>
  <c r="AH121" i="10"/>
  <c r="AG121" i="10"/>
  <c r="AF121" i="10"/>
  <c r="AE121" i="10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R121" i="10"/>
  <c r="Q121" i="10"/>
  <c r="P121" i="10"/>
  <c r="O121" i="10"/>
  <c r="N121" i="10"/>
  <c r="C121" i="10"/>
  <c r="BC120" i="10"/>
  <c r="BB120" i="10"/>
  <c r="BA120" i="10"/>
  <c r="AZ120" i="10"/>
  <c r="AY120" i="10"/>
  <c r="AX120" i="10"/>
  <c r="AW120" i="10"/>
  <c r="AV120" i="10"/>
  <c r="AU120" i="10"/>
  <c r="AT120" i="10"/>
  <c r="AS120" i="10"/>
  <c r="AR120" i="10"/>
  <c r="AQ120" i="10"/>
  <c r="AP120" i="10"/>
  <c r="AO120" i="10"/>
  <c r="AN120" i="10"/>
  <c r="AM120" i="10"/>
  <c r="AL120" i="10"/>
  <c r="AK120" i="10"/>
  <c r="AJ120" i="10"/>
  <c r="AI120" i="10"/>
  <c r="AH120" i="10"/>
  <c r="AG120" i="10"/>
  <c r="AF120" i="10"/>
  <c r="AE120" i="10"/>
  <c r="AD120" i="10"/>
  <c r="AC120" i="10"/>
  <c r="AB120" i="10"/>
  <c r="AA120" i="10"/>
  <c r="Z120" i="10"/>
  <c r="Y120" i="10"/>
  <c r="X120" i="10"/>
  <c r="W120" i="10"/>
  <c r="V120" i="10"/>
  <c r="U120" i="10"/>
  <c r="T120" i="10"/>
  <c r="S120" i="10"/>
  <c r="R120" i="10"/>
  <c r="Q120" i="10"/>
  <c r="P120" i="10"/>
  <c r="O120" i="10"/>
  <c r="N120" i="10"/>
  <c r="C120" i="10"/>
  <c r="BC119" i="10"/>
  <c r="BB119" i="10"/>
  <c r="BA119" i="10"/>
  <c r="AZ119" i="10"/>
  <c r="AY119" i="10"/>
  <c r="AX119" i="10"/>
  <c r="AW119" i="10"/>
  <c r="AV119" i="10"/>
  <c r="AU119" i="10"/>
  <c r="AT119" i="10"/>
  <c r="AS119" i="10"/>
  <c r="AR119" i="10"/>
  <c r="AQ119" i="10"/>
  <c r="AP119" i="10"/>
  <c r="AO119" i="10"/>
  <c r="AN119" i="10"/>
  <c r="AM119" i="10"/>
  <c r="AL119" i="10"/>
  <c r="AK119" i="10"/>
  <c r="AJ119" i="10"/>
  <c r="AI119" i="10"/>
  <c r="AH119" i="10"/>
  <c r="AG119" i="10"/>
  <c r="AF119" i="10"/>
  <c r="AE119" i="10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R119" i="10"/>
  <c r="Q119" i="10"/>
  <c r="P119" i="10"/>
  <c r="O119" i="10"/>
  <c r="N119" i="10"/>
  <c r="C119" i="10"/>
  <c r="BC118" i="10"/>
  <c r="BB118" i="10"/>
  <c r="BA118" i="10"/>
  <c r="AZ118" i="10"/>
  <c r="AY118" i="10"/>
  <c r="AX118" i="10"/>
  <c r="AW118" i="10"/>
  <c r="AV118" i="10"/>
  <c r="AU118" i="10"/>
  <c r="AT118" i="10"/>
  <c r="AS118" i="10"/>
  <c r="AR118" i="10"/>
  <c r="AQ118" i="10"/>
  <c r="AP118" i="10"/>
  <c r="AO118" i="10"/>
  <c r="AN118" i="10"/>
  <c r="AM118" i="10"/>
  <c r="AL118" i="10"/>
  <c r="AK118" i="10"/>
  <c r="AJ118" i="10"/>
  <c r="AI118" i="10"/>
  <c r="AH118" i="10"/>
  <c r="AG118" i="10"/>
  <c r="AF118" i="10"/>
  <c r="AE118" i="10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C118" i="10"/>
  <c r="BC117" i="10"/>
  <c r="BB117" i="10"/>
  <c r="BA117" i="10"/>
  <c r="AZ117" i="10"/>
  <c r="AY117" i="10"/>
  <c r="AX117" i="10"/>
  <c r="AW117" i="10"/>
  <c r="AV117" i="10"/>
  <c r="AU117" i="10"/>
  <c r="AT117" i="10"/>
  <c r="AS117" i="10"/>
  <c r="AR117" i="10"/>
  <c r="AQ117" i="10"/>
  <c r="AP117" i="10"/>
  <c r="AO117" i="10"/>
  <c r="AN117" i="10"/>
  <c r="AM117" i="10"/>
  <c r="AL117" i="10"/>
  <c r="AK117" i="10"/>
  <c r="AJ117" i="10"/>
  <c r="AI117" i="10"/>
  <c r="AH117" i="10"/>
  <c r="AG117" i="10"/>
  <c r="AF117" i="10"/>
  <c r="AE117" i="10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R117" i="10"/>
  <c r="Q117" i="10"/>
  <c r="P117" i="10"/>
  <c r="O117" i="10"/>
  <c r="N117" i="10"/>
  <c r="C117" i="10"/>
  <c r="BC116" i="10"/>
  <c r="BB116" i="10"/>
  <c r="BA116" i="10"/>
  <c r="AZ116" i="10"/>
  <c r="AY116" i="10"/>
  <c r="AX116" i="10"/>
  <c r="AW116" i="10"/>
  <c r="AV116" i="10"/>
  <c r="AU116" i="10"/>
  <c r="AT116" i="10"/>
  <c r="AS116" i="10"/>
  <c r="AR116" i="10"/>
  <c r="AQ116" i="10"/>
  <c r="AP116" i="10"/>
  <c r="AO116" i="10"/>
  <c r="AN116" i="10"/>
  <c r="AM116" i="10"/>
  <c r="AL116" i="10"/>
  <c r="AK116" i="10"/>
  <c r="AJ116" i="10"/>
  <c r="AI116" i="10"/>
  <c r="AH116" i="10"/>
  <c r="AG116" i="10"/>
  <c r="AF116" i="10"/>
  <c r="AE116" i="10"/>
  <c r="AD116" i="10"/>
  <c r="AC116" i="10"/>
  <c r="AB116" i="10"/>
  <c r="AA116" i="10"/>
  <c r="Z116" i="10"/>
  <c r="Y116" i="10"/>
  <c r="X116" i="10"/>
  <c r="W116" i="10"/>
  <c r="V116" i="10"/>
  <c r="U116" i="10"/>
  <c r="T116" i="10"/>
  <c r="S116" i="10"/>
  <c r="R116" i="10"/>
  <c r="Q116" i="10"/>
  <c r="P116" i="10"/>
  <c r="O116" i="10"/>
  <c r="N116" i="10"/>
  <c r="C116" i="10"/>
  <c r="BC115" i="10"/>
  <c r="BB115" i="10"/>
  <c r="BA115" i="10"/>
  <c r="AZ115" i="10"/>
  <c r="AY115" i="10"/>
  <c r="AX115" i="10"/>
  <c r="AW115" i="10"/>
  <c r="AV115" i="10"/>
  <c r="AU115" i="10"/>
  <c r="AT115" i="10"/>
  <c r="AS115" i="10"/>
  <c r="AR115" i="10"/>
  <c r="AQ115" i="10"/>
  <c r="AP115" i="10"/>
  <c r="AO115" i="10"/>
  <c r="AN115" i="10"/>
  <c r="AM115" i="10"/>
  <c r="AL115" i="10"/>
  <c r="AK115" i="10"/>
  <c r="AJ115" i="10"/>
  <c r="AI115" i="10"/>
  <c r="AH115" i="10"/>
  <c r="AG115" i="10"/>
  <c r="AF115" i="10"/>
  <c r="AE115" i="10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O115" i="10"/>
  <c r="N115" i="10"/>
  <c r="C115" i="10"/>
  <c r="BC114" i="10"/>
  <c r="BB114" i="10"/>
  <c r="BA114" i="10"/>
  <c r="AZ114" i="10"/>
  <c r="AY114" i="10"/>
  <c r="AX114" i="10"/>
  <c r="AW114" i="10"/>
  <c r="AV114" i="10"/>
  <c r="AU114" i="10"/>
  <c r="AT114" i="10"/>
  <c r="AS114" i="10"/>
  <c r="AR114" i="10"/>
  <c r="AQ114" i="10"/>
  <c r="AP114" i="10"/>
  <c r="AO114" i="10"/>
  <c r="AN114" i="10"/>
  <c r="AM114" i="10"/>
  <c r="AL114" i="10"/>
  <c r="AK114" i="10"/>
  <c r="AJ114" i="10"/>
  <c r="AI114" i="10"/>
  <c r="AH114" i="10"/>
  <c r="AG114" i="10"/>
  <c r="AF114" i="10"/>
  <c r="AE114" i="10"/>
  <c r="AD114" i="10"/>
  <c r="AC114" i="10"/>
  <c r="AB114" i="10"/>
  <c r="AA114" i="10"/>
  <c r="Z114" i="10"/>
  <c r="Y114" i="10"/>
  <c r="X114" i="10"/>
  <c r="W114" i="10"/>
  <c r="V114" i="10"/>
  <c r="U114" i="10"/>
  <c r="T114" i="10"/>
  <c r="S114" i="10"/>
  <c r="R114" i="10"/>
  <c r="Q114" i="10"/>
  <c r="P114" i="10"/>
  <c r="O114" i="10"/>
  <c r="N114" i="10"/>
  <c r="C114" i="10"/>
  <c r="BC113" i="10"/>
  <c r="BB113" i="10"/>
  <c r="BA113" i="10"/>
  <c r="AZ113" i="10"/>
  <c r="AY113" i="10"/>
  <c r="AX113" i="10"/>
  <c r="AW113" i="10"/>
  <c r="AV113" i="10"/>
  <c r="AU113" i="10"/>
  <c r="AT113" i="10"/>
  <c r="AS113" i="10"/>
  <c r="AR113" i="10"/>
  <c r="AQ113" i="10"/>
  <c r="AP113" i="10"/>
  <c r="AO113" i="10"/>
  <c r="AN113" i="10"/>
  <c r="AM113" i="10"/>
  <c r="AL113" i="10"/>
  <c r="AK113" i="10"/>
  <c r="AJ113" i="10"/>
  <c r="AI113" i="10"/>
  <c r="AH113" i="10"/>
  <c r="AG113" i="10"/>
  <c r="AF113" i="10"/>
  <c r="AE113" i="10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O113" i="10"/>
  <c r="N113" i="10"/>
  <c r="C113" i="10"/>
  <c r="BC112" i="10"/>
  <c r="BB112" i="10"/>
  <c r="BA112" i="10"/>
  <c r="AZ112" i="10"/>
  <c r="AY112" i="10"/>
  <c r="AX112" i="10"/>
  <c r="AW112" i="10"/>
  <c r="AV112" i="10"/>
  <c r="AU112" i="10"/>
  <c r="AT112" i="10"/>
  <c r="AS112" i="10"/>
  <c r="AR112" i="10"/>
  <c r="AQ112" i="10"/>
  <c r="AP112" i="10"/>
  <c r="AO112" i="10"/>
  <c r="AN112" i="10"/>
  <c r="AM112" i="10"/>
  <c r="AL112" i="10"/>
  <c r="AK112" i="10"/>
  <c r="AJ112" i="10"/>
  <c r="AI112" i="10"/>
  <c r="AH112" i="10"/>
  <c r="AG112" i="10"/>
  <c r="AF112" i="10"/>
  <c r="AE112" i="10"/>
  <c r="AD112" i="10"/>
  <c r="AC112" i="10"/>
  <c r="AB112" i="10"/>
  <c r="AA112" i="10"/>
  <c r="Z112" i="10"/>
  <c r="Y112" i="10"/>
  <c r="X112" i="10"/>
  <c r="W112" i="10"/>
  <c r="V112" i="10"/>
  <c r="U112" i="10"/>
  <c r="T112" i="10"/>
  <c r="S112" i="10"/>
  <c r="R112" i="10"/>
  <c r="Q112" i="10"/>
  <c r="P112" i="10"/>
  <c r="O112" i="10"/>
  <c r="N112" i="10"/>
  <c r="C112" i="10"/>
  <c r="BC111" i="10"/>
  <c r="BB111" i="10"/>
  <c r="BA111" i="10"/>
  <c r="AZ111" i="10"/>
  <c r="AY111" i="10"/>
  <c r="AX111" i="10"/>
  <c r="AW111" i="10"/>
  <c r="AV111" i="10"/>
  <c r="AU111" i="10"/>
  <c r="AT111" i="10"/>
  <c r="AS111" i="10"/>
  <c r="AR111" i="10"/>
  <c r="AQ111" i="10"/>
  <c r="AP111" i="10"/>
  <c r="AO111" i="10"/>
  <c r="AN111" i="10"/>
  <c r="AM111" i="10"/>
  <c r="AL111" i="10"/>
  <c r="AK111" i="10"/>
  <c r="AJ111" i="10"/>
  <c r="AI111" i="10"/>
  <c r="AH111" i="10"/>
  <c r="AG111" i="10"/>
  <c r="AF111" i="10"/>
  <c r="AE111" i="10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O111" i="10"/>
  <c r="N111" i="10"/>
  <c r="C111" i="10"/>
  <c r="BC110" i="10"/>
  <c r="BB110" i="10"/>
  <c r="BA110" i="10"/>
  <c r="AZ110" i="10"/>
  <c r="AY110" i="10"/>
  <c r="AX110" i="10"/>
  <c r="AW110" i="10"/>
  <c r="AV110" i="10"/>
  <c r="AU110" i="10"/>
  <c r="AT110" i="10"/>
  <c r="AS110" i="10"/>
  <c r="AR110" i="10"/>
  <c r="AQ110" i="10"/>
  <c r="AP110" i="10"/>
  <c r="AO110" i="10"/>
  <c r="AN110" i="10"/>
  <c r="AM110" i="10"/>
  <c r="AL110" i="10"/>
  <c r="AK110" i="10"/>
  <c r="AJ110" i="10"/>
  <c r="AI110" i="10"/>
  <c r="AH110" i="10"/>
  <c r="AG110" i="10"/>
  <c r="AF110" i="10"/>
  <c r="AE110" i="10"/>
  <c r="AD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C110" i="10"/>
  <c r="BC109" i="10"/>
  <c r="BB109" i="10"/>
  <c r="BA109" i="10"/>
  <c r="AZ109" i="10"/>
  <c r="AY109" i="10"/>
  <c r="AX109" i="10"/>
  <c r="AW109" i="10"/>
  <c r="AV109" i="10"/>
  <c r="AU109" i="10"/>
  <c r="AT109" i="10"/>
  <c r="AS109" i="10"/>
  <c r="AR109" i="10"/>
  <c r="AQ109" i="10"/>
  <c r="AP109" i="10"/>
  <c r="AO109" i="10"/>
  <c r="AN109" i="10"/>
  <c r="AM109" i="10"/>
  <c r="AL109" i="10"/>
  <c r="AK109" i="10"/>
  <c r="AJ109" i="10"/>
  <c r="AI109" i="10"/>
  <c r="AH109" i="10"/>
  <c r="AG109" i="10"/>
  <c r="AF109" i="10"/>
  <c r="AE109" i="10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C109" i="10"/>
  <c r="BC108" i="10"/>
  <c r="BB108" i="10"/>
  <c r="BA108" i="10"/>
  <c r="AZ108" i="10"/>
  <c r="AY108" i="10"/>
  <c r="AX108" i="10"/>
  <c r="AW108" i="10"/>
  <c r="AV108" i="10"/>
  <c r="AU108" i="10"/>
  <c r="AT108" i="10"/>
  <c r="AS108" i="10"/>
  <c r="AR108" i="10"/>
  <c r="AQ108" i="10"/>
  <c r="AP108" i="10"/>
  <c r="AO108" i="10"/>
  <c r="AN108" i="10"/>
  <c r="AM108" i="10"/>
  <c r="AL108" i="10"/>
  <c r="AK108" i="10"/>
  <c r="AJ108" i="10"/>
  <c r="AI108" i="10"/>
  <c r="AH108" i="10"/>
  <c r="AG108" i="10"/>
  <c r="AF108" i="10"/>
  <c r="AE108" i="10"/>
  <c r="AD108" i="10"/>
  <c r="AC108" i="10"/>
  <c r="AB108" i="10"/>
  <c r="AA108" i="10"/>
  <c r="Z108" i="10"/>
  <c r="Y108" i="10"/>
  <c r="X108" i="10"/>
  <c r="W108" i="10"/>
  <c r="V108" i="10"/>
  <c r="U108" i="10"/>
  <c r="T108" i="10"/>
  <c r="S108" i="10"/>
  <c r="R108" i="10"/>
  <c r="Q108" i="10"/>
  <c r="P108" i="10"/>
  <c r="O108" i="10"/>
  <c r="N108" i="10"/>
  <c r="C108" i="10"/>
  <c r="BC107" i="10"/>
  <c r="BB107" i="10"/>
  <c r="BA107" i="10"/>
  <c r="AZ107" i="10"/>
  <c r="AY107" i="10"/>
  <c r="AX107" i="10"/>
  <c r="AW107" i="10"/>
  <c r="AV107" i="10"/>
  <c r="AU107" i="10"/>
  <c r="AT107" i="10"/>
  <c r="AS107" i="10"/>
  <c r="AR107" i="10"/>
  <c r="AQ107" i="10"/>
  <c r="AP107" i="10"/>
  <c r="AO107" i="10"/>
  <c r="AN107" i="10"/>
  <c r="AM107" i="10"/>
  <c r="AL107" i="10"/>
  <c r="AK107" i="10"/>
  <c r="AJ107" i="10"/>
  <c r="AI107" i="10"/>
  <c r="AH107" i="10"/>
  <c r="AG107" i="10"/>
  <c r="AF107" i="10"/>
  <c r="AE107" i="10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C107" i="10"/>
  <c r="BC106" i="10"/>
  <c r="BB106" i="10"/>
  <c r="BA106" i="10"/>
  <c r="AZ106" i="10"/>
  <c r="AY106" i="10"/>
  <c r="AX106" i="10"/>
  <c r="AW106" i="10"/>
  <c r="AV106" i="10"/>
  <c r="AU106" i="10"/>
  <c r="AT106" i="10"/>
  <c r="AS106" i="10"/>
  <c r="AR106" i="10"/>
  <c r="AQ106" i="10"/>
  <c r="AP106" i="10"/>
  <c r="AO106" i="10"/>
  <c r="AN106" i="10"/>
  <c r="AM106" i="10"/>
  <c r="AL106" i="10"/>
  <c r="AK106" i="10"/>
  <c r="AJ106" i="10"/>
  <c r="AI106" i="10"/>
  <c r="AH106" i="10"/>
  <c r="AG106" i="10"/>
  <c r="AF106" i="10"/>
  <c r="AE106" i="10"/>
  <c r="AD106" i="10"/>
  <c r="AC106" i="10"/>
  <c r="AB106" i="10"/>
  <c r="AA106" i="10"/>
  <c r="Z106" i="10"/>
  <c r="Y106" i="10"/>
  <c r="X106" i="10"/>
  <c r="W106" i="10"/>
  <c r="V106" i="10"/>
  <c r="U106" i="10"/>
  <c r="T106" i="10"/>
  <c r="S106" i="10"/>
  <c r="R106" i="10"/>
  <c r="Q106" i="10"/>
  <c r="P106" i="10"/>
  <c r="O106" i="10"/>
  <c r="N106" i="10"/>
  <c r="C106" i="10"/>
  <c r="BC105" i="10"/>
  <c r="BB105" i="10"/>
  <c r="BA105" i="10"/>
  <c r="AZ105" i="10"/>
  <c r="AY105" i="10"/>
  <c r="AX105" i="10"/>
  <c r="AW105" i="10"/>
  <c r="AV105" i="10"/>
  <c r="AU105" i="10"/>
  <c r="AT105" i="10"/>
  <c r="AS105" i="10"/>
  <c r="AR105" i="10"/>
  <c r="AQ105" i="10"/>
  <c r="AP105" i="10"/>
  <c r="AO105" i="10"/>
  <c r="AN105" i="10"/>
  <c r="AM105" i="10"/>
  <c r="AL105" i="10"/>
  <c r="AK105" i="10"/>
  <c r="AJ105" i="10"/>
  <c r="AI105" i="10"/>
  <c r="AH105" i="10"/>
  <c r="AG105" i="10"/>
  <c r="AF105" i="10"/>
  <c r="AE105" i="10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C105" i="10"/>
  <c r="BC104" i="10"/>
  <c r="BB104" i="10"/>
  <c r="BA104" i="10"/>
  <c r="AZ104" i="10"/>
  <c r="AY104" i="10"/>
  <c r="AX104" i="10"/>
  <c r="AW104" i="10"/>
  <c r="AV104" i="10"/>
  <c r="AU104" i="10"/>
  <c r="AT104" i="10"/>
  <c r="AS104" i="10"/>
  <c r="AR104" i="10"/>
  <c r="AQ104" i="10"/>
  <c r="AP104" i="10"/>
  <c r="AO104" i="10"/>
  <c r="AN104" i="10"/>
  <c r="AM104" i="10"/>
  <c r="AL104" i="10"/>
  <c r="AK104" i="10"/>
  <c r="AJ104" i="10"/>
  <c r="AI104" i="10"/>
  <c r="AH104" i="10"/>
  <c r="AG104" i="10"/>
  <c r="AF104" i="10"/>
  <c r="AE104" i="10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C104" i="10"/>
  <c r="BC103" i="10"/>
  <c r="BB103" i="10"/>
  <c r="BA103" i="10"/>
  <c r="AZ103" i="10"/>
  <c r="AY103" i="10"/>
  <c r="AX103" i="10"/>
  <c r="AW103" i="10"/>
  <c r="AV103" i="10"/>
  <c r="AU103" i="10"/>
  <c r="AT103" i="10"/>
  <c r="AS103" i="10"/>
  <c r="AR103" i="10"/>
  <c r="AQ103" i="10"/>
  <c r="AP103" i="10"/>
  <c r="AO103" i="10"/>
  <c r="AN103" i="10"/>
  <c r="AM103" i="10"/>
  <c r="AL103" i="10"/>
  <c r="AK103" i="10"/>
  <c r="AJ103" i="10"/>
  <c r="AI103" i="10"/>
  <c r="AH103" i="10"/>
  <c r="AG103" i="10"/>
  <c r="AF103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C103" i="10"/>
  <c r="BC102" i="10"/>
  <c r="BB102" i="10"/>
  <c r="BA102" i="10"/>
  <c r="AZ102" i="10"/>
  <c r="AY102" i="10"/>
  <c r="AX102" i="10"/>
  <c r="AW102" i="10"/>
  <c r="AV102" i="10"/>
  <c r="AU102" i="10"/>
  <c r="AT102" i="10"/>
  <c r="AS102" i="10"/>
  <c r="AR102" i="10"/>
  <c r="AQ102" i="10"/>
  <c r="AP102" i="10"/>
  <c r="AO102" i="10"/>
  <c r="AN102" i="10"/>
  <c r="AM102" i="10"/>
  <c r="AL102" i="10"/>
  <c r="AK102" i="10"/>
  <c r="AJ102" i="10"/>
  <c r="AI102" i="10"/>
  <c r="AH102" i="10"/>
  <c r="AG102" i="10"/>
  <c r="AF102" i="10"/>
  <c r="AE102" i="10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N102" i="10"/>
  <c r="C102" i="10"/>
  <c r="BC101" i="10"/>
  <c r="BB101" i="10"/>
  <c r="BA101" i="10"/>
  <c r="AZ101" i="10"/>
  <c r="AY101" i="10"/>
  <c r="AX101" i="10"/>
  <c r="AW101" i="10"/>
  <c r="AV101" i="10"/>
  <c r="AU101" i="10"/>
  <c r="AT101" i="10"/>
  <c r="AS101" i="10"/>
  <c r="AR101" i="10"/>
  <c r="AQ101" i="10"/>
  <c r="AP101" i="10"/>
  <c r="AO101" i="10"/>
  <c r="AN101" i="10"/>
  <c r="AM101" i="10"/>
  <c r="AL101" i="10"/>
  <c r="AK101" i="10"/>
  <c r="AJ101" i="10"/>
  <c r="AI101" i="10"/>
  <c r="AH101" i="10"/>
  <c r="AG101" i="10"/>
  <c r="AF101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C101" i="10"/>
  <c r="BC100" i="10"/>
  <c r="BB100" i="10"/>
  <c r="BA100" i="10"/>
  <c r="AZ100" i="10"/>
  <c r="AY100" i="10"/>
  <c r="AX100" i="10"/>
  <c r="AW100" i="10"/>
  <c r="AV100" i="10"/>
  <c r="AU100" i="10"/>
  <c r="AT100" i="10"/>
  <c r="AS100" i="10"/>
  <c r="AR100" i="10"/>
  <c r="AQ100" i="10"/>
  <c r="AP100" i="10"/>
  <c r="AO100" i="10"/>
  <c r="AN100" i="10"/>
  <c r="AM100" i="10"/>
  <c r="AL100" i="10"/>
  <c r="AK100" i="10"/>
  <c r="AJ100" i="10"/>
  <c r="AI100" i="10"/>
  <c r="AH100" i="10"/>
  <c r="AG100" i="10"/>
  <c r="AF100" i="10"/>
  <c r="AE100" i="10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C100" i="10"/>
  <c r="BC99" i="10"/>
  <c r="BB99" i="10"/>
  <c r="BA99" i="10"/>
  <c r="AZ99" i="10"/>
  <c r="AY99" i="10"/>
  <c r="AX99" i="10"/>
  <c r="AW99" i="10"/>
  <c r="AV99" i="10"/>
  <c r="AU99" i="10"/>
  <c r="AT99" i="10"/>
  <c r="AS99" i="10"/>
  <c r="AR99" i="10"/>
  <c r="AQ99" i="10"/>
  <c r="AP99" i="10"/>
  <c r="AO99" i="10"/>
  <c r="AN99" i="10"/>
  <c r="AM99" i="10"/>
  <c r="AL99" i="10"/>
  <c r="AK99" i="10"/>
  <c r="AJ99" i="10"/>
  <c r="AI99" i="10"/>
  <c r="AH99" i="10"/>
  <c r="AG99" i="10"/>
  <c r="AF99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C99" i="10"/>
  <c r="BC98" i="10"/>
  <c r="BB98" i="10"/>
  <c r="BA98" i="10"/>
  <c r="AZ98" i="10"/>
  <c r="AY98" i="10"/>
  <c r="AX98" i="10"/>
  <c r="AW98" i="10"/>
  <c r="AV98" i="10"/>
  <c r="AU98" i="10"/>
  <c r="AT98" i="10"/>
  <c r="AS98" i="10"/>
  <c r="AR98" i="10"/>
  <c r="AQ98" i="10"/>
  <c r="AP98" i="10"/>
  <c r="AO98" i="10"/>
  <c r="AN98" i="10"/>
  <c r="AM98" i="10"/>
  <c r="AL98" i="10"/>
  <c r="AK98" i="10"/>
  <c r="AJ98" i="10"/>
  <c r="AI98" i="10"/>
  <c r="AH98" i="10"/>
  <c r="AG98" i="10"/>
  <c r="AF98" i="10"/>
  <c r="AE98" i="10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C98" i="10"/>
  <c r="BC97" i="10"/>
  <c r="BB97" i="10"/>
  <c r="BA97" i="10"/>
  <c r="AZ97" i="10"/>
  <c r="AY97" i="10"/>
  <c r="AX97" i="10"/>
  <c r="AW97" i="10"/>
  <c r="AV97" i="10"/>
  <c r="AU97" i="10"/>
  <c r="AT97" i="10"/>
  <c r="AS97" i="10"/>
  <c r="AR97" i="10"/>
  <c r="AQ97" i="10"/>
  <c r="AP97" i="10"/>
  <c r="AO97" i="10"/>
  <c r="AN97" i="10"/>
  <c r="AM97" i="10"/>
  <c r="AL97" i="10"/>
  <c r="AK97" i="10"/>
  <c r="AJ97" i="10"/>
  <c r="AI97" i="10"/>
  <c r="AH97" i="10"/>
  <c r="AG97" i="10"/>
  <c r="AF97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C97" i="10"/>
  <c r="BC96" i="10"/>
  <c r="BB96" i="10"/>
  <c r="BA96" i="10"/>
  <c r="AZ96" i="10"/>
  <c r="AY96" i="10"/>
  <c r="AX96" i="10"/>
  <c r="AW96" i="10"/>
  <c r="AV96" i="10"/>
  <c r="AU96" i="10"/>
  <c r="AT96" i="10"/>
  <c r="AS96" i="10"/>
  <c r="AR96" i="10"/>
  <c r="AQ96" i="10"/>
  <c r="AP96" i="10"/>
  <c r="AO96" i="10"/>
  <c r="AN96" i="10"/>
  <c r="AM96" i="10"/>
  <c r="AL96" i="10"/>
  <c r="AK96" i="10"/>
  <c r="AJ96" i="10"/>
  <c r="AI96" i="10"/>
  <c r="AH96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C96" i="10"/>
  <c r="BC95" i="10"/>
  <c r="BB95" i="10"/>
  <c r="BA95" i="10"/>
  <c r="AZ95" i="10"/>
  <c r="AY95" i="10"/>
  <c r="AX95" i="10"/>
  <c r="AW95" i="10"/>
  <c r="AV95" i="10"/>
  <c r="AU95" i="10"/>
  <c r="AT95" i="10"/>
  <c r="AS95" i="10"/>
  <c r="AR95" i="10"/>
  <c r="AQ95" i="10"/>
  <c r="AP95" i="10"/>
  <c r="AO95" i="10"/>
  <c r="AN95" i="10"/>
  <c r="AM95" i="10"/>
  <c r="AL95" i="10"/>
  <c r="AK95" i="10"/>
  <c r="AJ95" i="10"/>
  <c r="AI95" i="10"/>
  <c r="AH95" i="10"/>
  <c r="AG95" i="10"/>
  <c r="AF95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C95" i="10"/>
  <c r="BC94" i="10"/>
  <c r="BB94" i="10"/>
  <c r="BA94" i="10"/>
  <c r="AZ94" i="10"/>
  <c r="AY94" i="10"/>
  <c r="AX94" i="10"/>
  <c r="AW94" i="10"/>
  <c r="AV94" i="10"/>
  <c r="AU94" i="10"/>
  <c r="AT94" i="10"/>
  <c r="AS94" i="10"/>
  <c r="AR94" i="10"/>
  <c r="AQ94" i="10"/>
  <c r="AP94" i="10"/>
  <c r="AO94" i="10"/>
  <c r="AN94" i="10"/>
  <c r="AM94" i="10"/>
  <c r="AL94" i="10"/>
  <c r="AK94" i="10"/>
  <c r="AJ94" i="10"/>
  <c r="AI94" i="10"/>
  <c r="AH94" i="10"/>
  <c r="AG94" i="10"/>
  <c r="AF94" i="10"/>
  <c r="AE94" i="10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C94" i="10"/>
  <c r="BC93" i="10"/>
  <c r="BB93" i="10"/>
  <c r="BA93" i="10"/>
  <c r="AZ93" i="10"/>
  <c r="AY93" i="10"/>
  <c r="AX93" i="10"/>
  <c r="AW93" i="10"/>
  <c r="AV93" i="10"/>
  <c r="AU93" i="10"/>
  <c r="AT93" i="10"/>
  <c r="AS93" i="10"/>
  <c r="AR93" i="10"/>
  <c r="AQ93" i="10"/>
  <c r="AP93" i="10"/>
  <c r="AO93" i="10"/>
  <c r="AN93" i="10"/>
  <c r="AM93" i="10"/>
  <c r="AL93" i="10"/>
  <c r="AK93" i="10"/>
  <c r="AJ93" i="10"/>
  <c r="AI93" i="10"/>
  <c r="AH93" i="10"/>
  <c r="AG93" i="10"/>
  <c r="AF93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C93" i="10"/>
  <c r="BC92" i="10"/>
  <c r="BB92" i="10"/>
  <c r="BA92" i="10"/>
  <c r="AZ92" i="10"/>
  <c r="AY92" i="10"/>
  <c r="AX92" i="10"/>
  <c r="AW92" i="10"/>
  <c r="AV92" i="10"/>
  <c r="AU92" i="10"/>
  <c r="AT92" i="10"/>
  <c r="AS92" i="10"/>
  <c r="AR92" i="10"/>
  <c r="AQ92" i="10"/>
  <c r="AP92" i="10"/>
  <c r="AO92" i="10"/>
  <c r="AN92" i="10"/>
  <c r="AM92" i="10"/>
  <c r="AL92" i="10"/>
  <c r="AK92" i="10"/>
  <c r="AJ92" i="10"/>
  <c r="AI92" i="10"/>
  <c r="AH92" i="10"/>
  <c r="AG92" i="10"/>
  <c r="AF92" i="10"/>
  <c r="AE92" i="10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C92" i="10"/>
  <c r="BC91" i="10"/>
  <c r="BB91" i="10"/>
  <c r="BA91" i="10"/>
  <c r="AZ91" i="10"/>
  <c r="AY91" i="10"/>
  <c r="AX91" i="10"/>
  <c r="AW91" i="10"/>
  <c r="AV91" i="10"/>
  <c r="AU91" i="10"/>
  <c r="AT91" i="10"/>
  <c r="AS91" i="10"/>
  <c r="AR91" i="10"/>
  <c r="AQ91" i="10"/>
  <c r="AP91" i="10"/>
  <c r="AO91" i="10"/>
  <c r="AN91" i="10"/>
  <c r="AM91" i="10"/>
  <c r="AL91" i="10"/>
  <c r="AK91" i="10"/>
  <c r="AJ91" i="10"/>
  <c r="AI91" i="10"/>
  <c r="AH91" i="10"/>
  <c r="AG91" i="10"/>
  <c r="AF91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C91" i="10"/>
  <c r="BC90" i="10"/>
  <c r="BB90" i="10"/>
  <c r="BA90" i="10"/>
  <c r="AZ90" i="10"/>
  <c r="AY90" i="10"/>
  <c r="AX90" i="10"/>
  <c r="AW90" i="10"/>
  <c r="AV90" i="10"/>
  <c r="AU90" i="10"/>
  <c r="AT90" i="10"/>
  <c r="AS90" i="10"/>
  <c r="AR90" i="10"/>
  <c r="AQ90" i="10"/>
  <c r="AP90" i="10"/>
  <c r="AO90" i="10"/>
  <c r="AN90" i="10"/>
  <c r="AM90" i="10"/>
  <c r="AL90" i="10"/>
  <c r="AK90" i="10"/>
  <c r="AJ90" i="10"/>
  <c r="AI90" i="10"/>
  <c r="AH90" i="10"/>
  <c r="AG90" i="10"/>
  <c r="AF90" i="10"/>
  <c r="AE90" i="10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C90" i="10"/>
  <c r="BC89" i="10"/>
  <c r="BB89" i="10"/>
  <c r="BA89" i="10"/>
  <c r="AZ89" i="10"/>
  <c r="AY89" i="10"/>
  <c r="AX89" i="10"/>
  <c r="AW89" i="10"/>
  <c r="AV89" i="10"/>
  <c r="AU89" i="10"/>
  <c r="AT89" i="10"/>
  <c r="AS89" i="10"/>
  <c r="AR89" i="10"/>
  <c r="AQ89" i="10"/>
  <c r="AP89" i="10"/>
  <c r="AO89" i="10"/>
  <c r="AN89" i="10"/>
  <c r="AM89" i="10"/>
  <c r="AL89" i="10"/>
  <c r="AK89" i="10"/>
  <c r="AJ89" i="10"/>
  <c r="AI89" i="10"/>
  <c r="AH89" i="10"/>
  <c r="AG89" i="10"/>
  <c r="AF89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C89" i="10"/>
  <c r="BC88" i="10"/>
  <c r="BB88" i="10"/>
  <c r="BA88" i="10"/>
  <c r="AZ88" i="10"/>
  <c r="AY88" i="10"/>
  <c r="AX88" i="10"/>
  <c r="AW88" i="10"/>
  <c r="AV88" i="10"/>
  <c r="AU88" i="10"/>
  <c r="AT88" i="10"/>
  <c r="AS88" i="10"/>
  <c r="AR88" i="10"/>
  <c r="AQ88" i="10"/>
  <c r="AP88" i="10"/>
  <c r="AO88" i="10"/>
  <c r="AN88" i="10"/>
  <c r="AM88" i="10"/>
  <c r="AL88" i="10"/>
  <c r="AK88" i="10"/>
  <c r="AJ88" i="10"/>
  <c r="AI88" i="10"/>
  <c r="AH88" i="10"/>
  <c r="AG88" i="10"/>
  <c r="AF88" i="10"/>
  <c r="AE88" i="10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C88" i="10"/>
  <c r="BC87" i="10"/>
  <c r="BB87" i="10"/>
  <c r="BA87" i="10"/>
  <c r="AZ87" i="10"/>
  <c r="AY87" i="10"/>
  <c r="AX87" i="10"/>
  <c r="AW87" i="10"/>
  <c r="AV87" i="10"/>
  <c r="AU87" i="10"/>
  <c r="AT87" i="10"/>
  <c r="AS87" i="10"/>
  <c r="AR87" i="10"/>
  <c r="AQ87" i="10"/>
  <c r="AP87" i="10"/>
  <c r="AO87" i="10"/>
  <c r="AN87" i="10"/>
  <c r="AM87" i="10"/>
  <c r="AL87" i="10"/>
  <c r="AK87" i="10"/>
  <c r="AJ87" i="10"/>
  <c r="AI87" i="10"/>
  <c r="AH87" i="10"/>
  <c r="AG87" i="10"/>
  <c r="AF87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C87" i="10"/>
  <c r="BC86" i="10"/>
  <c r="BB86" i="10"/>
  <c r="BA86" i="10"/>
  <c r="AZ86" i="10"/>
  <c r="AY86" i="10"/>
  <c r="AX86" i="10"/>
  <c r="AW86" i="10"/>
  <c r="AV86" i="10"/>
  <c r="AU86" i="10"/>
  <c r="AT86" i="10"/>
  <c r="AS86" i="10"/>
  <c r="AR86" i="10"/>
  <c r="AQ86" i="10"/>
  <c r="AP86" i="10"/>
  <c r="AO86" i="10"/>
  <c r="AN86" i="10"/>
  <c r="AM86" i="10"/>
  <c r="AL86" i="10"/>
  <c r="AK86" i="10"/>
  <c r="AJ86" i="10"/>
  <c r="AI86" i="10"/>
  <c r="AH86" i="10"/>
  <c r="AG86" i="10"/>
  <c r="AF86" i="10"/>
  <c r="AE86" i="10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C86" i="10"/>
  <c r="BC85" i="10"/>
  <c r="BB85" i="10"/>
  <c r="BA85" i="10"/>
  <c r="AZ85" i="10"/>
  <c r="AY85" i="10"/>
  <c r="AX85" i="10"/>
  <c r="AW85" i="10"/>
  <c r="AV85" i="10"/>
  <c r="AU85" i="10"/>
  <c r="AT85" i="10"/>
  <c r="AS85" i="10"/>
  <c r="AR85" i="10"/>
  <c r="AQ85" i="10"/>
  <c r="AP85" i="10"/>
  <c r="AO85" i="10"/>
  <c r="AN85" i="10"/>
  <c r="AM85" i="10"/>
  <c r="AL85" i="10"/>
  <c r="AK85" i="10"/>
  <c r="AJ85" i="10"/>
  <c r="AI85" i="10"/>
  <c r="AH85" i="10"/>
  <c r="AG85" i="10"/>
  <c r="AF85" i="10"/>
  <c r="AE85" i="10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C85" i="10"/>
  <c r="BC84" i="10"/>
  <c r="BB84" i="10"/>
  <c r="BA84" i="10"/>
  <c r="AZ84" i="10"/>
  <c r="AY84" i="10"/>
  <c r="AX84" i="10"/>
  <c r="AW84" i="10"/>
  <c r="AV84" i="10"/>
  <c r="AU84" i="10"/>
  <c r="AT84" i="10"/>
  <c r="AS84" i="10"/>
  <c r="AR84" i="10"/>
  <c r="AQ84" i="10"/>
  <c r="AP84" i="10"/>
  <c r="AO84" i="10"/>
  <c r="AN84" i="10"/>
  <c r="AM84" i="10"/>
  <c r="AL84" i="10"/>
  <c r="AK84" i="10"/>
  <c r="AJ84" i="10"/>
  <c r="AI84" i="10"/>
  <c r="AH84" i="10"/>
  <c r="AG84" i="10"/>
  <c r="AF84" i="10"/>
  <c r="AE84" i="10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C84" i="10"/>
  <c r="BC83" i="10"/>
  <c r="BB83" i="10"/>
  <c r="BA83" i="10"/>
  <c r="AZ83" i="10"/>
  <c r="AY83" i="10"/>
  <c r="AX83" i="10"/>
  <c r="AW83" i="10"/>
  <c r="AV83" i="10"/>
  <c r="AU83" i="10"/>
  <c r="AT83" i="10"/>
  <c r="AS83" i="10"/>
  <c r="AR83" i="10"/>
  <c r="AQ83" i="10"/>
  <c r="AP83" i="10"/>
  <c r="AO83" i="10"/>
  <c r="AN83" i="10"/>
  <c r="AM83" i="10"/>
  <c r="AL83" i="10"/>
  <c r="AK83" i="10"/>
  <c r="AJ83" i="10"/>
  <c r="AI83" i="10"/>
  <c r="AH83" i="10"/>
  <c r="AG83" i="10"/>
  <c r="AF83" i="10"/>
  <c r="AE83" i="10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C83" i="10"/>
  <c r="BC82" i="10"/>
  <c r="BB82" i="10"/>
  <c r="BA82" i="10"/>
  <c r="AZ82" i="10"/>
  <c r="AY82" i="10"/>
  <c r="AX82" i="10"/>
  <c r="AW82" i="10"/>
  <c r="AV82" i="10"/>
  <c r="AU82" i="10"/>
  <c r="AT82" i="10"/>
  <c r="AS82" i="10"/>
  <c r="AR82" i="10"/>
  <c r="AQ82" i="10"/>
  <c r="AP82" i="10"/>
  <c r="AO82" i="10"/>
  <c r="AN82" i="10"/>
  <c r="AM82" i="10"/>
  <c r="AL82" i="10"/>
  <c r="AK82" i="10"/>
  <c r="AJ82" i="10"/>
  <c r="AI82" i="10"/>
  <c r="AH82" i="10"/>
  <c r="AG82" i="10"/>
  <c r="AF82" i="10"/>
  <c r="AE82" i="10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C82" i="10"/>
  <c r="BC81" i="10"/>
  <c r="BB81" i="10"/>
  <c r="BA81" i="10"/>
  <c r="AZ81" i="10"/>
  <c r="AY81" i="10"/>
  <c r="AX81" i="10"/>
  <c r="AW81" i="10"/>
  <c r="AV81" i="10"/>
  <c r="AU81" i="10"/>
  <c r="AT81" i="10"/>
  <c r="AS81" i="10"/>
  <c r="AR81" i="10"/>
  <c r="AQ81" i="10"/>
  <c r="AP81" i="10"/>
  <c r="AO81" i="10"/>
  <c r="AN81" i="10"/>
  <c r="AM81" i="10"/>
  <c r="AL81" i="10"/>
  <c r="AK81" i="10"/>
  <c r="AJ81" i="10"/>
  <c r="AI81" i="10"/>
  <c r="AH81" i="10"/>
  <c r="AG81" i="10"/>
  <c r="AF81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C81" i="10"/>
  <c r="BC80" i="10"/>
  <c r="BB80" i="10"/>
  <c r="BA80" i="10"/>
  <c r="AZ80" i="10"/>
  <c r="AY80" i="10"/>
  <c r="AX80" i="10"/>
  <c r="AW80" i="10"/>
  <c r="AV80" i="10"/>
  <c r="AU80" i="10"/>
  <c r="AT80" i="10"/>
  <c r="AS80" i="10"/>
  <c r="AR80" i="10"/>
  <c r="AQ80" i="10"/>
  <c r="AP80" i="10"/>
  <c r="AO80" i="10"/>
  <c r="AN80" i="10"/>
  <c r="AM80" i="10"/>
  <c r="AL80" i="10"/>
  <c r="AK80" i="10"/>
  <c r="AJ80" i="10"/>
  <c r="AI80" i="10"/>
  <c r="AH80" i="10"/>
  <c r="AG80" i="10"/>
  <c r="AF80" i="10"/>
  <c r="AE80" i="10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C80" i="10"/>
  <c r="BC79" i="10"/>
  <c r="BB79" i="10"/>
  <c r="BA79" i="10"/>
  <c r="AZ79" i="10"/>
  <c r="AY79" i="10"/>
  <c r="AX79" i="10"/>
  <c r="AW79" i="10"/>
  <c r="AV79" i="10"/>
  <c r="AU79" i="10"/>
  <c r="AT79" i="10"/>
  <c r="AS79" i="10"/>
  <c r="AR79" i="10"/>
  <c r="AQ79" i="10"/>
  <c r="AP79" i="10"/>
  <c r="AO79" i="10"/>
  <c r="AN79" i="10"/>
  <c r="AM79" i="10"/>
  <c r="AL79" i="10"/>
  <c r="AK79" i="10"/>
  <c r="AJ79" i="10"/>
  <c r="AI79" i="10"/>
  <c r="AH79" i="10"/>
  <c r="AG79" i="10"/>
  <c r="AF79" i="10"/>
  <c r="AE79" i="10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C79" i="10"/>
  <c r="BC78" i="10"/>
  <c r="BB78" i="10"/>
  <c r="BA78" i="10"/>
  <c r="AZ78" i="10"/>
  <c r="AY78" i="10"/>
  <c r="AX78" i="10"/>
  <c r="AW78" i="10"/>
  <c r="AV78" i="10"/>
  <c r="AU78" i="10"/>
  <c r="AT78" i="10"/>
  <c r="AS78" i="10"/>
  <c r="AR78" i="10"/>
  <c r="AQ78" i="10"/>
  <c r="AP78" i="10"/>
  <c r="AO78" i="10"/>
  <c r="AN78" i="10"/>
  <c r="AM78" i="10"/>
  <c r="AL78" i="10"/>
  <c r="AK78" i="10"/>
  <c r="AJ78" i="10"/>
  <c r="AI78" i="10"/>
  <c r="AH78" i="10"/>
  <c r="AG78" i="10"/>
  <c r="AF78" i="10"/>
  <c r="AE78" i="10"/>
  <c r="AD78" i="10"/>
  <c r="AC78" i="10"/>
  <c r="AB78" i="10"/>
  <c r="AA78" i="10"/>
  <c r="Z78" i="10"/>
  <c r="Y78" i="10"/>
  <c r="X78" i="10"/>
  <c r="W78" i="10"/>
  <c r="V78" i="10"/>
  <c r="U78" i="10"/>
  <c r="T78" i="10"/>
  <c r="S78" i="10"/>
  <c r="R78" i="10"/>
  <c r="Q78" i="10"/>
  <c r="P78" i="10"/>
  <c r="O78" i="10"/>
  <c r="N78" i="10"/>
  <c r="C78" i="10"/>
  <c r="BC77" i="10"/>
  <c r="BB77" i="10"/>
  <c r="BA77" i="10"/>
  <c r="AZ77" i="10"/>
  <c r="AY77" i="10"/>
  <c r="AX77" i="10"/>
  <c r="AW77" i="10"/>
  <c r="AV77" i="10"/>
  <c r="AU77" i="10"/>
  <c r="AT77" i="10"/>
  <c r="AS77" i="10"/>
  <c r="AR77" i="10"/>
  <c r="AQ77" i="10"/>
  <c r="AP77" i="10"/>
  <c r="AO77" i="10"/>
  <c r="AN77" i="10"/>
  <c r="AM77" i="10"/>
  <c r="AL77" i="10"/>
  <c r="AK77" i="10"/>
  <c r="AJ77" i="10"/>
  <c r="AI77" i="10"/>
  <c r="AH77" i="10"/>
  <c r="AG77" i="10"/>
  <c r="AF77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C77" i="10"/>
  <c r="BC76" i="10"/>
  <c r="BB76" i="10"/>
  <c r="BA76" i="10"/>
  <c r="AZ76" i="10"/>
  <c r="AY76" i="10"/>
  <c r="AX76" i="10"/>
  <c r="AW76" i="10"/>
  <c r="AV76" i="10"/>
  <c r="AU76" i="10"/>
  <c r="AT76" i="10"/>
  <c r="AS76" i="10"/>
  <c r="AR76" i="10"/>
  <c r="AQ76" i="10"/>
  <c r="AP76" i="10"/>
  <c r="AO76" i="10"/>
  <c r="AN76" i="10"/>
  <c r="AM76" i="10"/>
  <c r="AL76" i="10"/>
  <c r="AK76" i="10"/>
  <c r="AJ76" i="10"/>
  <c r="AI76" i="10"/>
  <c r="AH76" i="10"/>
  <c r="AG76" i="10"/>
  <c r="AF76" i="10"/>
  <c r="AE76" i="10"/>
  <c r="AD76" i="10"/>
  <c r="AC76" i="10"/>
  <c r="AB76" i="10"/>
  <c r="AA76" i="10"/>
  <c r="Z76" i="10"/>
  <c r="Y76" i="10"/>
  <c r="X76" i="10"/>
  <c r="W76" i="10"/>
  <c r="V76" i="10"/>
  <c r="U76" i="10"/>
  <c r="T76" i="10"/>
  <c r="S76" i="10"/>
  <c r="R76" i="10"/>
  <c r="Q76" i="10"/>
  <c r="P76" i="10"/>
  <c r="O76" i="10"/>
  <c r="N76" i="10"/>
  <c r="C76" i="10"/>
  <c r="BC75" i="10"/>
  <c r="BB75" i="10"/>
  <c r="BA75" i="10"/>
  <c r="AZ75" i="10"/>
  <c r="AY75" i="10"/>
  <c r="AX75" i="10"/>
  <c r="AW75" i="10"/>
  <c r="AV75" i="10"/>
  <c r="AU75" i="10"/>
  <c r="AT75" i="10"/>
  <c r="AS75" i="10"/>
  <c r="AR75" i="10"/>
  <c r="AQ75" i="10"/>
  <c r="AP75" i="10"/>
  <c r="AO75" i="10"/>
  <c r="AN75" i="10"/>
  <c r="AM75" i="10"/>
  <c r="AL75" i="10"/>
  <c r="AK75" i="10"/>
  <c r="AJ75" i="10"/>
  <c r="AI75" i="10"/>
  <c r="AH75" i="10"/>
  <c r="AG75" i="10"/>
  <c r="AF75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C75" i="10"/>
  <c r="BC74" i="10"/>
  <c r="BB74" i="10"/>
  <c r="BA74" i="10"/>
  <c r="AZ74" i="10"/>
  <c r="AY74" i="10"/>
  <c r="AX74" i="10"/>
  <c r="AW74" i="10"/>
  <c r="AV74" i="10"/>
  <c r="AU74" i="10"/>
  <c r="AT74" i="10"/>
  <c r="AS74" i="10"/>
  <c r="AR74" i="10"/>
  <c r="AQ74" i="10"/>
  <c r="AP74" i="10"/>
  <c r="AO74" i="10"/>
  <c r="AN74" i="10"/>
  <c r="AM74" i="10"/>
  <c r="AL74" i="10"/>
  <c r="AK74" i="10"/>
  <c r="AJ74" i="10"/>
  <c r="AI74" i="10"/>
  <c r="AH74" i="10"/>
  <c r="AG74" i="10"/>
  <c r="AF74" i="10"/>
  <c r="AE74" i="10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C74" i="10"/>
  <c r="BC73" i="10"/>
  <c r="BB73" i="10"/>
  <c r="BA73" i="10"/>
  <c r="AZ73" i="10"/>
  <c r="AY73" i="10"/>
  <c r="AX73" i="10"/>
  <c r="AW73" i="10"/>
  <c r="AV73" i="10"/>
  <c r="AU73" i="10"/>
  <c r="AT73" i="10"/>
  <c r="AS73" i="10"/>
  <c r="AR73" i="10"/>
  <c r="AQ73" i="10"/>
  <c r="AP73" i="10"/>
  <c r="AO73" i="10"/>
  <c r="AN73" i="10"/>
  <c r="AM73" i="10"/>
  <c r="AL73" i="10"/>
  <c r="AK73" i="10"/>
  <c r="AJ73" i="10"/>
  <c r="AI73" i="10"/>
  <c r="AH73" i="10"/>
  <c r="AG73" i="10"/>
  <c r="AF73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C73" i="10"/>
  <c r="BC72" i="10"/>
  <c r="BB72" i="10"/>
  <c r="BA72" i="10"/>
  <c r="AZ72" i="10"/>
  <c r="AY72" i="10"/>
  <c r="AX72" i="10"/>
  <c r="AW72" i="10"/>
  <c r="AV72" i="10"/>
  <c r="AU72" i="10"/>
  <c r="AT72" i="10"/>
  <c r="AS72" i="10"/>
  <c r="AR72" i="10"/>
  <c r="AQ72" i="10"/>
  <c r="AP72" i="10"/>
  <c r="AO72" i="10"/>
  <c r="AN72" i="10"/>
  <c r="AM72" i="10"/>
  <c r="AL72" i="10"/>
  <c r="AK72" i="10"/>
  <c r="AJ72" i="10"/>
  <c r="AI72" i="10"/>
  <c r="AH72" i="10"/>
  <c r="AG72" i="10"/>
  <c r="AF72" i="10"/>
  <c r="AE72" i="10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R72" i="10"/>
  <c r="Q72" i="10"/>
  <c r="P72" i="10"/>
  <c r="O72" i="10"/>
  <c r="N72" i="10"/>
  <c r="C72" i="10"/>
  <c r="BC71" i="10"/>
  <c r="BB71" i="10"/>
  <c r="BA71" i="10"/>
  <c r="AZ71" i="10"/>
  <c r="AY71" i="10"/>
  <c r="AX71" i="10"/>
  <c r="AW71" i="10"/>
  <c r="AV71" i="10"/>
  <c r="AU71" i="10"/>
  <c r="AT71" i="10"/>
  <c r="AS71" i="10"/>
  <c r="AR71" i="10"/>
  <c r="AQ71" i="10"/>
  <c r="AP71" i="10"/>
  <c r="AO71" i="10"/>
  <c r="AN71" i="10"/>
  <c r="AM71" i="10"/>
  <c r="AL71" i="10"/>
  <c r="AK71" i="10"/>
  <c r="AJ71" i="10"/>
  <c r="AI71" i="10"/>
  <c r="AH71" i="10"/>
  <c r="AG71" i="10"/>
  <c r="AF71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C71" i="10"/>
  <c r="BC70" i="10"/>
  <c r="BB70" i="10"/>
  <c r="BA70" i="10"/>
  <c r="AZ70" i="10"/>
  <c r="AY70" i="10"/>
  <c r="AX70" i="10"/>
  <c r="AW70" i="10"/>
  <c r="AV70" i="10"/>
  <c r="AU70" i="10"/>
  <c r="AT70" i="10"/>
  <c r="AS70" i="10"/>
  <c r="AR70" i="10"/>
  <c r="AQ70" i="10"/>
  <c r="AP70" i="10"/>
  <c r="AO70" i="10"/>
  <c r="AN70" i="10"/>
  <c r="AM70" i="10"/>
  <c r="AL70" i="10"/>
  <c r="AK70" i="10"/>
  <c r="AJ70" i="10"/>
  <c r="AI70" i="10"/>
  <c r="AH70" i="10"/>
  <c r="AG70" i="10"/>
  <c r="AF70" i="10"/>
  <c r="AE70" i="10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R70" i="10"/>
  <c r="Q70" i="10"/>
  <c r="P70" i="10"/>
  <c r="O70" i="10"/>
  <c r="N70" i="10"/>
  <c r="C70" i="10"/>
  <c r="BC69" i="10"/>
  <c r="BB69" i="10"/>
  <c r="BA69" i="10"/>
  <c r="AZ69" i="10"/>
  <c r="AY69" i="10"/>
  <c r="AX69" i="10"/>
  <c r="AW69" i="10"/>
  <c r="AV69" i="10"/>
  <c r="AU69" i="10"/>
  <c r="AT69" i="10"/>
  <c r="AS69" i="10"/>
  <c r="AR69" i="10"/>
  <c r="AQ69" i="10"/>
  <c r="AP69" i="10"/>
  <c r="AO69" i="10"/>
  <c r="AN69" i="10"/>
  <c r="AM69" i="10"/>
  <c r="AL69" i="10"/>
  <c r="AK69" i="10"/>
  <c r="AJ69" i="10"/>
  <c r="AI69" i="10"/>
  <c r="AH69" i="10"/>
  <c r="AG69" i="10"/>
  <c r="AF69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C69" i="10"/>
  <c r="BC68" i="10"/>
  <c r="BB68" i="10"/>
  <c r="BA68" i="10"/>
  <c r="AZ68" i="10"/>
  <c r="AY68" i="10"/>
  <c r="AX68" i="10"/>
  <c r="AW68" i="10"/>
  <c r="AV68" i="10"/>
  <c r="AU68" i="10"/>
  <c r="AT68" i="10"/>
  <c r="AS68" i="10"/>
  <c r="AR68" i="10"/>
  <c r="AQ68" i="10"/>
  <c r="AP68" i="10"/>
  <c r="AO68" i="10"/>
  <c r="AN68" i="10"/>
  <c r="AM68" i="10"/>
  <c r="AL68" i="10"/>
  <c r="AK68" i="10"/>
  <c r="AJ68" i="10"/>
  <c r="AI68" i="10"/>
  <c r="AH68" i="10"/>
  <c r="AG68" i="10"/>
  <c r="AF68" i="10"/>
  <c r="AE68" i="10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C68" i="10"/>
  <c r="BC67" i="10"/>
  <c r="BB67" i="10"/>
  <c r="BA67" i="10"/>
  <c r="AZ67" i="10"/>
  <c r="AY67" i="10"/>
  <c r="AX67" i="10"/>
  <c r="AW67" i="10"/>
  <c r="AV67" i="10"/>
  <c r="AU67" i="10"/>
  <c r="AT67" i="10"/>
  <c r="AS67" i="10"/>
  <c r="AR67" i="10"/>
  <c r="AQ67" i="10"/>
  <c r="AP67" i="10"/>
  <c r="AO67" i="10"/>
  <c r="AN67" i="10"/>
  <c r="AM67" i="10"/>
  <c r="AL67" i="10"/>
  <c r="AK67" i="10"/>
  <c r="AJ67" i="10"/>
  <c r="AI67" i="10"/>
  <c r="AH67" i="10"/>
  <c r="AG67" i="10"/>
  <c r="AF67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C67" i="10"/>
  <c r="BC66" i="10"/>
  <c r="BB66" i="10"/>
  <c r="BA66" i="10"/>
  <c r="AZ66" i="10"/>
  <c r="AY66" i="10"/>
  <c r="AX66" i="10"/>
  <c r="AW66" i="10"/>
  <c r="AV66" i="10"/>
  <c r="AU66" i="10"/>
  <c r="AT66" i="10"/>
  <c r="AS66" i="10"/>
  <c r="AR66" i="10"/>
  <c r="AQ66" i="10"/>
  <c r="AP66" i="10"/>
  <c r="AO66" i="10"/>
  <c r="AN66" i="10"/>
  <c r="AM66" i="10"/>
  <c r="AL66" i="10"/>
  <c r="AK66" i="10"/>
  <c r="AJ66" i="10"/>
  <c r="AI66" i="10"/>
  <c r="AH66" i="10"/>
  <c r="AG66" i="10"/>
  <c r="AF66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C66" i="10"/>
  <c r="BC65" i="10"/>
  <c r="BB65" i="10"/>
  <c r="BA65" i="10"/>
  <c r="AZ65" i="10"/>
  <c r="AY65" i="10"/>
  <c r="AX65" i="10"/>
  <c r="AW65" i="10"/>
  <c r="AV65" i="10"/>
  <c r="AU65" i="10"/>
  <c r="AT65" i="10"/>
  <c r="AS65" i="10"/>
  <c r="AR65" i="10"/>
  <c r="AQ65" i="10"/>
  <c r="AP65" i="10"/>
  <c r="AO65" i="10"/>
  <c r="AN65" i="10"/>
  <c r="AM65" i="10"/>
  <c r="AL65" i="10"/>
  <c r="AK65" i="10"/>
  <c r="AJ65" i="10"/>
  <c r="AI65" i="10"/>
  <c r="AH65" i="10"/>
  <c r="AG65" i="10"/>
  <c r="AF65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C65" i="10"/>
  <c r="BC64" i="10"/>
  <c r="BB64" i="10"/>
  <c r="BA64" i="10"/>
  <c r="AZ64" i="10"/>
  <c r="AY64" i="10"/>
  <c r="AX64" i="10"/>
  <c r="AW64" i="10"/>
  <c r="AV64" i="10"/>
  <c r="AU64" i="10"/>
  <c r="AT64" i="10"/>
  <c r="AS64" i="10"/>
  <c r="AR64" i="10"/>
  <c r="AQ64" i="10"/>
  <c r="AP64" i="10"/>
  <c r="AO64" i="10"/>
  <c r="AN64" i="10"/>
  <c r="AM64" i="10"/>
  <c r="AL64" i="10"/>
  <c r="AK64" i="10"/>
  <c r="AJ64" i="10"/>
  <c r="AI64" i="10"/>
  <c r="AH64" i="10"/>
  <c r="AG64" i="10"/>
  <c r="AF64" i="10"/>
  <c r="AE64" i="10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C64" i="10"/>
  <c r="BC63" i="10"/>
  <c r="BB63" i="10"/>
  <c r="BA63" i="10"/>
  <c r="AZ63" i="10"/>
  <c r="AY63" i="10"/>
  <c r="AX63" i="10"/>
  <c r="AW63" i="10"/>
  <c r="AV63" i="10"/>
  <c r="AU63" i="10"/>
  <c r="AT63" i="10"/>
  <c r="AS63" i="10"/>
  <c r="AR63" i="10"/>
  <c r="AQ63" i="10"/>
  <c r="AP63" i="10"/>
  <c r="AO63" i="10"/>
  <c r="AN63" i="10"/>
  <c r="AM63" i="10"/>
  <c r="AL63" i="10"/>
  <c r="AK63" i="10"/>
  <c r="AJ63" i="10"/>
  <c r="AI63" i="10"/>
  <c r="AH63" i="10"/>
  <c r="AG63" i="10"/>
  <c r="AF63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C63" i="10"/>
  <c r="BC62" i="10"/>
  <c r="BB62" i="10"/>
  <c r="BA62" i="10"/>
  <c r="AZ62" i="10"/>
  <c r="AY62" i="10"/>
  <c r="AX62" i="10"/>
  <c r="AW62" i="10"/>
  <c r="AV62" i="10"/>
  <c r="AU62" i="10"/>
  <c r="AT62" i="10"/>
  <c r="AS62" i="10"/>
  <c r="AR62" i="10"/>
  <c r="AQ62" i="10"/>
  <c r="AP62" i="10"/>
  <c r="AO62" i="10"/>
  <c r="AN62" i="10"/>
  <c r="AM62" i="10"/>
  <c r="AL62" i="10"/>
  <c r="AK62" i="10"/>
  <c r="AJ62" i="10"/>
  <c r="AI62" i="10"/>
  <c r="AH62" i="10"/>
  <c r="AG62" i="10"/>
  <c r="AF62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C62" i="10"/>
  <c r="BC61" i="10"/>
  <c r="BB61" i="10"/>
  <c r="BA61" i="10"/>
  <c r="AZ61" i="10"/>
  <c r="AY61" i="10"/>
  <c r="AX61" i="10"/>
  <c r="AW61" i="10"/>
  <c r="AV61" i="10"/>
  <c r="AU61" i="10"/>
  <c r="AT61" i="10"/>
  <c r="AS61" i="10"/>
  <c r="AR61" i="10"/>
  <c r="AQ61" i="10"/>
  <c r="AP61" i="10"/>
  <c r="AO61" i="10"/>
  <c r="AN61" i="10"/>
  <c r="AM61" i="10"/>
  <c r="AL61" i="10"/>
  <c r="AK61" i="10"/>
  <c r="AJ61" i="10"/>
  <c r="AI61" i="10"/>
  <c r="AH61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C61" i="10"/>
  <c r="BC60" i="10"/>
  <c r="BB60" i="10"/>
  <c r="BA60" i="10"/>
  <c r="AZ60" i="10"/>
  <c r="AY60" i="10"/>
  <c r="AX60" i="10"/>
  <c r="AW60" i="10"/>
  <c r="AV60" i="10"/>
  <c r="AU60" i="10"/>
  <c r="AT60" i="10"/>
  <c r="AS60" i="10"/>
  <c r="AR60" i="10"/>
  <c r="AQ60" i="10"/>
  <c r="AP60" i="10"/>
  <c r="AO60" i="10"/>
  <c r="AN60" i="10"/>
  <c r="AM60" i="10"/>
  <c r="AL60" i="10"/>
  <c r="AK60" i="10"/>
  <c r="AJ60" i="10"/>
  <c r="AI60" i="10"/>
  <c r="AH60" i="10"/>
  <c r="AG60" i="10"/>
  <c r="AF60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C60" i="10"/>
  <c r="BC59" i="10"/>
  <c r="BB59" i="10"/>
  <c r="BA59" i="10"/>
  <c r="AZ59" i="10"/>
  <c r="AY59" i="10"/>
  <c r="AX59" i="10"/>
  <c r="AW59" i="10"/>
  <c r="AV59" i="10"/>
  <c r="AU59" i="10"/>
  <c r="AT59" i="10"/>
  <c r="AS59" i="10"/>
  <c r="AR59" i="10"/>
  <c r="AQ59" i="10"/>
  <c r="AP59" i="10"/>
  <c r="AO59" i="10"/>
  <c r="AN59" i="10"/>
  <c r="AM59" i="10"/>
  <c r="AL59" i="10"/>
  <c r="AK59" i="10"/>
  <c r="AJ59" i="10"/>
  <c r="AI59" i="10"/>
  <c r="AH59" i="10"/>
  <c r="AG59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C59" i="10"/>
  <c r="BC58" i="10"/>
  <c r="BB58" i="10"/>
  <c r="BA58" i="10"/>
  <c r="AZ58" i="10"/>
  <c r="AY58" i="10"/>
  <c r="AX58" i="10"/>
  <c r="AW58" i="10"/>
  <c r="AV58" i="10"/>
  <c r="AU58" i="10"/>
  <c r="AT58" i="10"/>
  <c r="AS58" i="10"/>
  <c r="AR58" i="10"/>
  <c r="AQ58" i="10"/>
  <c r="AP58" i="10"/>
  <c r="AO58" i="10"/>
  <c r="AN58" i="10"/>
  <c r="AM58" i="10"/>
  <c r="AL58" i="10"/>
  <c r="AK58" i="10"/>
  <c r="AJ58" i="10"/>
  <c r="AI58" i="10"/>
  <c r="AH58" i="10"/>
  <c r="AG58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C58" i="10"/>
  <c r="BC57" i="10"/>
  <c r="BB57" i="10"/>
  <c r="BA57" i="10"/>
  <c r="AZ57" i="10"/>
  <c r="AY57" i="10"/>
  <c r="AX57" i="10"/>
  <c r="AW57" i="10"/>
  <c r="AV57" i="10"/>
  <c r="AU57" i="10"/>
  <c r="AT57" i="10"/>
  <c r="AS57" i="10"/>
  <c r="AR57" i="10"/>
  <c r="AQ57" i="10"/>
  <c r="AP57" i="10"/>
  <c r="AO57" i="10"/>
  <c r="AN57" i="10"/>
  <c r="AM57" i="10"/>
  <c r="AL57" i="10"/>
  <c r="AK57" i="10"/>
  <c r="AJ57" i="10"/>
  <c r="AI57" i="10"/>
  <c r="AH57" i="10"/>
  <c r="AG57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C57" i="10"/>
  <c r="BC56" i="10"/>
  <c r="BB56" i="10"/>
  <c r="BA56" i="10"/>
  <c r="AZ56" i="10"/>
  <c r="AY56" i="10"/>
  <c r="AX56" i="10"/>
  <c r="AW56" i="10"/>
  <c r="AV56" i="10"/>
  <c r="AU56" i="10"/>
  <c r="AT56" i="10"/>
  <c r="AS56" i="10"/>
  <c r="AR56" i="10"/>
  <c r="AQ56" i="10"/>
  <c r="AP56" i="10"/>
  <c r="AO56" i="10"/>
  <c r="AN56" i="10"/>
  <c r="AM56" i="10"/>
  <c r="AL56" i="10"/>
  <c r="AK56" i="10"/>
  <c r="AJ56" i="10"/>
  <c r="AI56" i="10"/>
  <c r="AH56" i="10"/>
  <c r="AG56" i="10"/>
  <c r="AF56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C56" i="10"/>
  <c r="BC55" i="10"/>
  <c r="BB55" i="10"/>
  <c r="BA55" i="10"/>
  <c r="AZ55" i="10"/>
  <c r="AY55" i="10"/>
  <c r="AX55" i="10"/>
  <c r="AW55" i="10"/>
  <c r="AV55" i="10"/>
  <c r="AU55" i="10"/>
  <c r="AT55" i="10"/>
  <c r="AS55" i="10"/>
  <c r="AR55" i="10"/>
  <c r="AQ55" i="10"/>
  <c r="AP55" i="10"/>
  <c r="AO55" i="10"/>
  <c r="AN55" i="10"/>
  <c r="AM55" i="10"/>
  <c r="AL55" i="10"/>
  <c r="AK55" i="10"/>
  <c r="AJ55" i="10"/>
  <c r="AI55" i="10"/>
  <c r="AH55" i="10"/>
  <c r="AG55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C55" i="10"/>
  <c r="BC54" i="10"/>
  <c r="BB54" i="10"/>
  <c r="BA54" i="10"/>
  <c r="AZ54" i="10"/>
  <c r="AY54" i="10"/>
  <c r="AX54" i="10"/>
  <c r="AW54" i="10"/>
  <c r="AV54" i="10"/>
  <c r="AU54" i="10"/>
  <c r="AT54" i="10"/>
  <c r="AS54" i="10"/>
  <c r="AR54" i="10"/>
  <c r="AQ54" i="10"/>
  <c r="AP54" i="10"/>
  <c r="AO54" i="10"/>
  <c r="AN54" i="10"/>
  <c r="AM54" i="10"/>
  <c r="AL54" i="10"/>
  <c r="AK54" i="10"/>
  <c r="AJ54" i="10"/>
  <c r="AI54" i="10"/>
  <c r="AH54" i="10"/>
  <c r="AG54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C54" i="10"/>
  <c r="BC53" i="10"/>
  <c r="BB53" i="10"/>
  <c r="BA53" i="10"/>
  <c r="AZ53" i="10"/>
  <c r="AY53" i="10"/>
  <c r="AX53" i="10"/>
  <c r="AW53" i="10"/>
  <c r="AV53" i="10"/>
  <c r="AU53" i="10"/>
  <c r="AT53" i="10"/>
  <c r="AS53" i="10"/>
  <c r="AR53" i="10"/>
  <c r="AQ53" i="10"/>
  <c r="AP53" i="10"/>
  <c r="AO53" i="10"/>
  <c r="AN53" i="10"/>
  <c r="AM53" i="10"/>
  <c r="AL53" i="10"/>
  <c r="AK53" i="10"/>
  <c r="AJ53" i="10"/>
  <c r="AI53" i="10"/>
  <c r="AH53" i="10"/>
  <c r="AG53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C53" i="10"/>
  <c r="BC52" i="10"/>
  <c r="BB52" i="10"/>
  <c r="BA52" i="10"/>
  <c r="AZ52" i="10"/>
  <c r="AY52" i="10"/>
  <c r="AX52" i="10"/>
  <c r="AW52" i="10"/>
  <c r="AV52" i="10"/>
  <c r="AU52" i="10"/>
  <c r="AT52" i="10"/>
  <c r="AS52" i="10"/>
  <c r="AR52" i="10"/>
  <c r="AQ52" i="10"/>
  <c r="AP52" i="10"/>
  <c r="AO52" i="10"/>
  <c r="AN52" i="10"/>
  <c r="AM52" i="10"/>
  <c r="AL52" i="10"/>
  <c r="AK52" i="10"/>
  <c r="AJ52" i="10"/>
  <c r="AI52" i="10"/>
  <c r="AH52" i="10"/>
  <c r="AG52" i="10"/>
  <c r="AF52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C52" i="10"/>
  <c r="BC51" i="10"/>
  <c r="BB51" i="10"/>
  <c r="BA51" i="10"/>
  <c r="AZ51" i="10"/>
  <c r="AY51" i="10"/>
  <c r="AX51" i="10"/>
  <c r="AW51" i="10"/>
  <c r="AV51" i="10"/>
  <c r="AU51" i="10"/>
  <c r="AT51" i="10"/>
  <c r="AS51" i="10"/>
  <c r="AR51" i="10"/>
  <c r="AQ51" i="10"/>
  <c r="AP51" i="10"/>
  <c r="AO51" i="10"/>
  <c r="AN51" i="10"/>
  <c r="AM51" i="10"/>
  <c r="AL51" i="10"/>
  <c r="AK51" i="10"/>
  <c r="AJ51" i="10"/>
  <c r="AI51" i="10"/>
  <c r="AH51" i="10"/>
  <c r="AG51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C51" i="10"/>
  <c r="BC50" i="10"/>
  <c r="BB50" i="10"/>
  <c r="BA50" i="10"/>
  <c r="AZ50" i="10"/>
  <c r="AY50" i="10"/>
  <c r="AX50" i="10"/>
  <c r="AW50" i="10"/>
  <c r="AV50" i="10"/>
  <c r="AU50" i="10"/>
  <c r="AT50" i="10"/>
  <c r="AS50" i="10"/>
  <c r="AR50" i="10"/>
  <c r="AQ50" i="10"/>
  <c r="AP50" i="10"/>
  <c r="AO50" i="10"/>
  <c r="AN50" i="10"/>
  <c r="AM50" i="10"/>
  <c r="AL50" i="10"/>
  <c r="AK50" i="10"/>
  <c r="AJ50" i="10"/>
  <c r="AI50" i="10"/>
  <c r="AH50" i="10"/>
  <c r="AG50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C50" i="10"/>
  <c r="BC49" i="10"/>
  <c r="BB49" i="10"/>
  <c r="BA49" i="10"/>
  <c r="AZ49" i="10"/>
  <c r="AY49" i="10"/>
  <c r="AX49" i="10"/>
  <c r="AW49" i="10"/>
  <c r="AV49" i="10"/>
  <c r="AU49" i="10"/>
  <c r="AT49" i="10"/>
  <c r="AS49" i="10"/>
  <c r="AR49" i="10"/>
  <c r="AQ49" i="10"/>
  <c r="AP49" i="10"/>
  <c r="AO49" i="10"/>
  <c r="AN49" i="10"/>
  <c r="AM49" i="10"/>
  <c r="AL49" i="10"/>
  <c r="AK49" i="10"/>
  <c r="AJ49" i="10"/>
  <c r="AI49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C49" i="10"/>
  <c r="BC48" i="10"/>
  <c r="BB48" i="10"/>
  <c r="BA48" i="10"/>
  <c r="AZ48" i="10"/>
  <c r="AY48" i="10"/>
  <c r="AX48" i="10"/>
  <c r="AW48" i="10"/>
  <c r="AV48" i="10"/>
  <c r="AU48" i="10"/>
  <c r="AT48" i="10"/>
  <c r="AS48" i="10"/>
  <c r="AR48" i="10"/>
  <c r="AQ48" i="10"/>
  <c r="AP48" i="10"/>
  <c r="AO48" i="10"/>
  <c r="AN48" i="10"/>
  <c r="AM48" i="10"/>
  <c r="AL48" i="10"/>
  <c r="AK48" i="10"/>
  <c r="AJ48" i="10"/>
  <c r="AI48" i="10"/>
  <c r="AH48" i="10"/>
  <c r="AG48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C48" i="10"/>
  <c r="BC47" i="10"/>
  <c r="BB47" i="10"/>
  <c r="BA47" i="10"/>
  <c r="AZ47" i="10"/>
  <c r="AY47" i="10"/>
  <c r="AX47" i="10"/>
  <c r="AW47" i="10"/>
  <c r="AV47" i="10"/>
  <c r="AU47" i="10"/>
  <c r="AT47" i="10"/>
  <c r="AS47" i="10"/>
  <c r="AR47" i="10"/>
  <c r="AQ47" i="10"/>
  <c r="AP47" i="10"/>
  <c r="AO47" i="10"/>
  <c r="AN47" i="10"/>
  <c r="AM47" i="10"/>
  <c r="AL47" i="10"/>
  <c r="AK47" i="10"/>
  <c r="AJ47" i="10"/>
  <c r="AI47" i="10"/>
  <c r="AH47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C47" i="10"/>
  <c r="BC46" i="10"/>
  <c r="BB46" i="10"/>
  <c r="BA46" i="10"/>
  <c r="AZ46" i="10"/>
  <c r="AY46" i="10"/>
  <c r="AX46" i="10"/>
  <c r="AW46" i="10"/>
  <c r="AV46" i="10"/>
  <c r="AU46" i="10"/>
  <c r="AT46" i="10"/>
  <c r="AS46" i="10"/>
  <c r="AR46" i="10"/>
  <c r="AQ46" i="10"/>
  <c r="AP46" i="10"/>
  <c r="AO46" i="10"/>
  <c r="AN46" i="10"/>
  <c r="AM46" i="10"/>
  <c r="AL46" i="10"/>
  <c r="AK46" i="10"/>
  <c r="AJ46" i="10"/>
  <c r="AI46" i="10"/>
  <c r="AH46" i="10"/>
  <c r="AG46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C46" i="10"/>
  <c r="BC45" i="10"/>
  <c r="BB45" i="10"/>
  <c r="BA45" i="10"/>
  <c r="AZ45" i="10"/>
  <c r="AY45" i="10"/>
  <c r="AX45" i="10"/>
  <c r="AW45" i="10"/>
  <c r="AV45" i="10"/>
  <c r="AU45" i="10"/>
  <c r="AT45" i="10"/>
  <c r="AS45" i="10"/>
  <c r="AR45" i="10"/>
  <c r="AQ45" i="10"/>
  <c r="AP45" i="10"/>
  <c r="AO45" i="10"/>
  <c r="AN45" i="10"/>
  <c r="AM45" i="10"/>
  <c r="AL45" i="10"/>
  <c r="AK45" i="10"/>
  <c r="AJ45" i="10"/>
  <c r="AI45" i="10"/>
  <c r="AH45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C45" i="10"/>
  <c r="BC44" i="10"/>
  <c r="BB44" i="10"/>
  <c r="BA44" i="10"/>
  <c r="AZ44" i="10"/>
  <c r="AY44" i="10"/>
  <c r="AX44" i="10"/>
  <c r="AW44" i="10"/>
  <c r="AV44" i="10"/>
  <c r="AU44" i="10"/>
  <c r="AT44" i="10"/>
  <c r="AS44" i="10"/>
  <c r="AR44" i="10"/>
  <c r="AQ44" i="10"/>
  <c r="AP44" i="10"/>
  <c r="AO44" i="10"/>
  <c r="AN44" i="10"/>
  <c r="AM44" i="10"/>
  <c r="AL44" i="10"/>
  <c r="AK44" i="10"/>
  <c r="AJ44" i="10"/>
  <c r="AI44" i="10"/>
  <c r="AH44" i="10"/>
  <c r="AG44" i="10"/>
  <c r="AF44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C44" i="10"/>
  <c r="BC43" i="10"/>
  <c r="BB43" i="10"/>
  <c r="BA43" i="10"/>
  <c r="AZ43" i="10"/>
  <c r="AY43" i="10"/>
  <c r="AX43" i="10"/>
  <c r="AW43" i="10"/>
  <c r="AV43" i="10"/>
  <c r="AU43" i="10"/>
  <c r="AT43" i="10"/>
  <c r="AS43" i="10"/>
  <c r="AR43" i="10"/>
  <c r="AQ43" i="10"/>
  <c r="AP43" i="10"/>
  <c r="AO43" i="10"/>
  <c r="AN43" i="10"/>
  <c r="AM43" i="10"/>
  <c r="AL43" i="10"/>
  <c r="AK43" i="10"/>
  <c r="AJ43" i="10"/>
  <c r="AI43" i="10"/>
  <c r="AH43" i="10"/>
  <c r="AG43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C43" i="10"/>
  <c r="BC42" i="10"/>
  <c r="BB42" i="10"/>
  <c r="BA42" i="10"/>
  <c r="AZ42" i="10"/>
  <c r="AY42" i="10"/>
  <c r="AX42" i="10"/>
  <c r="AW42" i="10"/>
  <c r="AV42" i="10"/>
  <c r="AU42" i="10"/>
  <c r="AT42" i="10"/>
  <c r="AS42" i="10"/>
  <c r="AR42" i="10"/>
  <c r="AQ42" i="10"/>
  <c r="AP42" i="10"/>
  <c r="AO42" i="10"/>
  <c r="AN42" i="10"/>
  <c r="AM42" i="10"/>
  <c r="AL42" i="10"/>
  <c r="AK42" i="10"/>
  <c r="AJ42" i="10"/>
  <c r="AI42" i="10"/>
  <c r="AH42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C42" i="10"/>
  <c r="BC41" i="10"/>
  <c r="BB41" i="10"/>
  <c r="BA41" i="10"/>
  <c r="AZ41" i="10"/>
  <c r="AY41" i="10"/>
  <c r="AX41" i="10"/>
  <c r="AW41" i="10"/>
  <c r="AV41" i="10"/>
  <c r="AU41" i="10"/>
  <c r="AT41" i="10"/>
  <c r="AS41" i="10"/>
  <c r="AR41" i="10"/>
  <c r="AQ41" i="10"/>
  <c r="AP41" i="10"/>
  <c r="AO41" i="10"/>
  <c r="AN41" i="10"/>
  <c r="AM41" i="10"/>
  <c r="AL41" i="10"/>
  <c r="AK41" i="10"/>
  <c r="AJ41" i="10"/>
  <c r="AI41" i="10"/>
  <c r="AH41" i="10"/>
  <c r="AG41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C41" i="10"/>
  <c r="BC40" i="10"/>
  <c r="BB40" i="10"/>
  <c r="BA40" i="10"/>
  <c r="AZ40" i="10"/>
  <c r="AY40" i="10"/>
  <c r="AX40" i="10"/>
  <c r="AW40" i="10"/>
  <c r="AV40" i="10"/>
  <c r="AU40" i="10"/>
  <c r="AT40" i="10"/>
  <c r="AS40" i="10"/>
  <c r="AR40" i="10"/>
  <c r="AQ40" i="10"/>
  <c r="AP40" i="10"/>
  <c r="AO40" i="10"/>
  <c r="AN40" i="10"/>
  <c r="AM40" i="10"/>
  <c r="AL40" i="10"/>
  <c r="AK40" i="10"/>
  <c r="AJ40" i="10"/>
  <c r="AI40" i="10"/>
  <c r="AH40" i="10"/>
  <c r="AG40" i="10"/>
  <c r="AF40" i="10"/>
  <c r="AE40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C40" i="10"/>
  <c r="BC39" i="10"/>
  <c r="BB39" i="10"/>
  <c r="BA39" i="10"/>
  <c r="AZ39" i="10"/>
  <c r="AY39" i="10"/>
  <c r="AX39" i="10"/>
  <c r="AW39" i="10"/>
  <c r="AV39" i="10"/>
  <c r="AU39" i="10"/>
  <c r="AT39" i="10"/>
  <c r="AS39" i="10"/>
  <c r="AR39" i="10"/>
  <c r="AQ39" i="10"/>
  <c r="AP39" i="10"/>
  <c r="AO39" i="10"/>
  <c r="AN39" i="10"/>
  <c r="AM39" i="10"/>
  <c r="AL39" i="10"/>
  <c r="AK39" i="10"/>
  <c r="AJ39" i="10"/>
  <c r="AI39" i="10"/>
  <c r="AH39" i="10"/>
  <c r="AG39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C39" i="10"/>
  <c r="BC38" i="10"/>
  <c r="BB38" i="10"/>
  <c r="BA38" i="10"/>
  <c r="AZ38" i="10"/>
  <c r="AY38" i="10"/>
  <c r="AX38" i="10"/>
  <c r="AW38" i="10"/>
  <c r="AV38" i="10"/>
  <c r="AU38" i="10"/>
  <c r="AT38" i="10"/>
  <c r="AS38" i="10"/>
  <c r="AR38" i="10"/>
  <c r="AQ38" i="10"/>
  <c r="AP38" i="10"/>
  <c r="AO38" i="10"/>
  <c r="AN38" i="10"/>
  <c r="AM38" i="10"/>
  <c r="AL38" i="10"/>
  <c r="AK38" i="10"/>
  <c r="AJ38" i="10"/>
  <c r="AI38" i="10"/>
  <c r="AH38" i="10"/>
  <c r="AG38" i="10"/>
  <c r="AF38" i="10"/>
  <c r="AE38" i="10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C38" i="10"/>
  <c r="BC37" i="10"/>
  <c r="BB37" i="10"/>
  <c r="BA37" i="10"/>
  <c r="AZ37" i="10"/>
  <c r="AY37" i="10"/>
  <c r="AX37" i="10"/>
  <c r="AW37" i="10"/>
  <c r="AV37" i="10"/>
  <c r="AU37" i="10"/>
  <c r="AT37" i="10"/>
  <c r="AS37" i="10"/>
  <c r="AR37" i="10"/>
  <c r="AQ37" i="10"/>
  <c r="AP37" i="10"/>
  <c r="AO37" i="10"/>
  <c r="AN37" i="10"/>
  <c r="AM37" i="10"/>
  <c r="AL37" i="10"/>
  <c r="AK37" i="10"/>
  <c r="AJ37" i="10"/>
  <c r="AI37" i="10"/>
  <c r="AH37" i="10"/>
  <c r="AG37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C37" i="10"/>
  <c r="BC36" i="10"/>
  <c r="BB36" i="10"/>
  <c r="BA36" i="10"/>
  <c r="AZ36" i="10"/>
  <c r="AY36" i="10"/>
  <c r="AX36" i="10"/>
  <c r="AW36" i="10"/>
  <c r="AV36" i="10"/>
  <c r="AU36" i="10"/>
  <c r="AT36" i="10"/>
  <c r="AS36" i="10"/>
  <c r="AR36" i="10"/>
  <c r="AQ36" i="10"/>
  <c r="AP36" i="10"/>
  <c r="AO36" i="10"/>
  <c r="AN36" i="10"/>
  <c r="AM36" i="10"/>
  <c r="AL36" i="10"/>
  <c r="AK36" i="10"/>
  <c r="AJ36" i="10"/>
  <c r="AI36" i="10"/>
  <c r="AH36" i="10"/>
  <c r="AG36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C36" i="10"/>
  <c r="BC35" i="10"/>
  <c r="BB35" i="10"/>
  <c r="BA35" i="10"/>
  <c r="AZ35" i="10"/>
  <c r="AY35" i="10"/>
  <c r="AX35" i="10"/>
  <c r="AW35" i="10"/>
  <c r="AV35" i="10"/>
  <c r="AU35" i="10"/>
  <c r="AT35" i="10"/>
  <c r="AS35" i="10"/>
  <c r="AR35" i="10"/>
  <c r="AQ35" i="10"/>
  <c r="AP35" i="10"/>
  <c r="AO35" i="10"/>
  <c r="AN35" i="10"/>
  <c r="AM35" i="10"/>
  <c r="AL35" i="10"/>
  <c r="AK35" i="10"/>
  <c r="AJ35" i="10"/>
  <c r="AI35" i="10"/>
  <c r="AH35" i="10"/>
  <c r="AG35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C35" i="10"/>
  <c r="BC34" i="10"/>
  <c r="BB34" i="10"/>
  <c r="BA34" i="10"/>
  <c r="AZ34" i="10"/>
  <c r="AY34" i="10"/>
  <c r="AX34" i="10"/>
  <c r="AW34" i="10"/>
  <c r="AV34" i="10"/>
  <c r="AU34" i="10"/>
  <c r="AT34" i="10"/>
  <c r="AS34" i="10"/>
  <c r="AR34" i="10"/>
  <c r="AQ34" i="10"/>
  <c r="AP34" i="10"/>
  <c r="AO34" i="10"/>
  <c r="AN34" i="10"/>
  <c r="AM34" i="10"/>
  <c r="AL34" i="10"/>
  <c r="AK34" i="10"/>
  <c r="AJ34" i="10"/>
  <c r="AI34" i="10"/>
  <c r="AH34" i="10"/>
  <c r="AG34" i="10"/>
  <c r="AF34" i="10"/>
  <c r="AE34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C34" i="10"/>
  <c r="BC33" i="10"/>
  <c r="BB33" i="10"/>
  <c r="BA33" i="10"/>
  <c r="AZ33" i="10"/>
  <c r="AY33" i="10"/>
  <c r="AX33" i="10"/>
  <c r="AW33" i="10"/>
  <c r="AV33" i="10"/>
  <c r="AU33" i="10"/>
  <c r="AT33" i="10"/>
  <c r="AS33" i="10"/>
  <c r="AR33" i="10"/>
  <c r="AQ33" i="10"/>
  <c r="AP33" i="10"/>
  <c r="AO33" i="10"/>
  <c r="AN33" i="10"/>
  <c r="AM33" i="10"/>
  <c r="AL33" i="10"/>
  <c r="AK33" i="10"/>
  <c r="AJ33" i="10"/>
  <c r="AI33" i="10"/>
  <c r="AH33" i="10"/>
  <c r="AG33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C33" i="10"/>
  <c r="BC32" i="10"/>
  <c r="BB32" i="10"/>
  <c r="BA32" i="10"/>
  <c r="AZ32" i="10"/>
  <c r="AY32" i="10"/>
  <c r="AX32" i="10"/>
  <c r="AW32" i="10"/>
  <c r="AV32" i="10"/>
  <c r="AU32" i="10"/>
  <c r="AT32" i="10"/>
  <c r="AS32" i="10"/>
  <c r="AR32" i="10"/>
  <c r="AQ32" i="10"/>
  <c r="AP32" i="10"/>
  <c r="AO32" i="10"/>
  <c r="AN32" i="10"/>
  <c r="AM32" i="10"/>
  <c r="AL32" i="10"/>
  <c r="AK32" i="10"/>
  <c r="AJ32" i="10"/>
  <c r="AI32" i="10"/>
  <c r="AH32" i="10"/>
  <c r="AG32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C32" i="10"/>
  <c r="BC31" i="10"/>
  <c r="BB31" i="10"/>
  <c r="BA31" i="10"/>
  <c r="AZ31" i="10"/>
  <c r="AY31" i="10"/>
  <c r="AX31" i="10"/>
  <c r="AW31" i="10"/>
  <c r="AV31" i="10"/>
  <c r="AU31" i="10"/>
  <c r="AT31" i="10"/>
  <c r="AS31" i="10"/>
  <c r="AR31" i="10"/>
  <c r="AQ31" i="10"/>
  <c r="AP31" i="10"/>
  <c r="AO31" i="10"/>
  <c r="AN31" i="10"/>
  <c r="AM31" i="10"/>
  <c r="AL31" i="10"/>
  <c r="AK31" i="10"/>
  <c r="AJ31" i="10"/>
  <c r="AI31" i="10"/>
  <c r="AH31" i="10"/>
  <c r="AG31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C31" i="10"/>
  <c r="BC30" i="10"/>
  <c r="BB30" i="10"/>
  <c r="BA30" i="10"/>
  <c r="AZ30" i="10"/>
  <c r="AY30" i="10"/>
  <c r="AX30" i="10"/>
  <c r="AW30" i="10"/>
  <c r="AV30" i="10"/>
  <c r="AU30" i="10"/>
  <c r="AT30" i="10"/>
  <c r="AS30" i="10"/>
  <c r="AR30" i="10"/>
  <c r="AQ30" i="10"/>
  <c r="AP30" i="10"/>
  <c r="AO30" i="10"/>
  <c r="AN30" i="10"/>
  <c r="AM30" i="10"/>
  <c r="AL30" i="10"/>
  <c r="AK30" i="10"/>
  <c r="AJ30" i="10"/>
  <c r="AI30" i="10"/>
  <c r="AH30" i="10"/>
  <c r="AG30" i="10"/>
  <c r="AF30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C30" i="10"/>
  <c r="BC29" i="10"/>
  <c r="BB29" i="10"/>
  <c r="BA29" i="10"/>
  <c r="AZ29" i="10"/>
  <c r="AY29" i="10"/>
  <c r="AX29" i="10"/>
  <c r="AW29" i="10"/>
  <c r="AV29" i="10"/>
  <c r="AU29" i="10"/>
  <c r="AT29" i="10"/>
  <c r="AS29" i="10"/>
  <c r="AR29" i="10"/>
  <c r="AQ29" i="10"/>
  <c r="AP29" i="10"/>
  <c r="AO29" i="10"/>
  <c r="AN29" i="10"/>
  <c r="AM29" i="10"/>
  <c r="AL29" i="10"/>
  <c r="AK29" i="10"/>
  <c r="AJ29" i="10"/>
  <c r="AI29" i="10"/>
  <c r="AH29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C29" i="10"/>
  <c r="BC28" i="10"/>
  <c r="BB28" i="10"/>
  <c r="BA28" i="10"/>
  <c r="AZ28" i="10"/>
  <c r="AY28" i="10"/>
  <c r="AX28" i="10"/>
  <c r="AW28" i="10"/>
  <c r="AV28" i="10"/>
  <c r="AU28" i="10"/>
  <c r="AT28" i="10"/>
  <c r="AS28" i="10"/>
  <c r="AR28" i="10"/>
  <c r="AQ28" i="10"/>
  <c r="AP28" i="10"/>
  <c r="AO28" i="10"/>
  <c r="AN28" i="10"/>
  <c r="AM28" i="10"/>
  <c r="AL28" i="10"/>
  <c r="AK28" i="10"/>
  <c r="AJ28" i="10"/>
  <c r="AI28" i="10"/>
  <c r="AH28" i="10"/>
  <c r="AG28" i="10"/>
  <c r="AF28" i="10"/>
  <c r="AE28" i="10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C28" i="10"/>
  <c r="BC27" i="10"/>
  <c r="BB27" i="10"/>
  <c r="BA27" i="10"/>
  <c r="AZ27" i="10"/>
  <c r="AY27" i="10"/>
  <c r="AX27" i="10"/>
  <c r="AW27" i="10"/>
  <c r="AV27" i="10"/>
  <c r="AU27" i="10"/>
  <c r="AT27" i="10"/>
  <c r="AS27" i="10"/>
  <c r="AR27" i="10"/>
  <c r="AQ27" i="10"/>
  <c r="AP27" i="10"/>
  <c r="AO27" i="10"/>
  <c r="AN27" i="10"/>
  <c r="AM27" i="10"/>
  <c r="AL27" i="10"/>
  <c r="AK27" i="10"/>
  <c r="AJ27" i="10"/>
  <c r="AI27" i="10"/>
  <c r="AH27" i="10"/>
  <c r="AG27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C27" i="10"/>
  <c r="BC26" i="10"/>
  <c r="BB26" i="10"/>
  <c r="BA26" i="10"/>
  <c r="AZ26" i="10"/>
  <c r="AY26" i="10"/>
  <c r="AX26" i="10"/>
  <c r="AW26" i="10"/>
  <c r="AV26" i="10"/>
  <c r="AU26" i="10"/>
  <c r="AT26" i="10"/>
  <c r="AS26" i="10"/>
  <c r="AR26" i="10"/>
  <c r="AQ26" i="10"/>
  <c r="AP26" i="10"/>
  <c r="AO26" i="10"/>
  <c r="AN26" i="10"/>
  <c r="AM26" i="10"/>
  <c r="AL26" i="10"/>
  <c r="AK26" i="10"/>
  <c r="AJ26" i="10"/>
  <c r="AI26" i="10"/>
  <c r="AH26" i="10"/>
  <c r="AG26" i="10"/>
  <c r="AF26" i="10"/>
  <c r="AE26" i="10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C26" i="10"/>
  <c r="BC25" i="10"/>
  <c r="BB25" i="10"/>
  <c r="BA25" i="10"/>
  <c r="AZ25" i="10"/>
  <c r="AY25" i="10"/>
  <c r="AX25" i="10"/>
  <c r="AW25" i="10"/>
  <c r="AV25" i="10"/>
  <c r="AU25" i="10"/>
  <c r="AT25" i="10"/>
  <c r="AS25" i="10"/>
  <c r="AR25" i="10"/>
  <c r="AQ25" i="10"/>
  <c r="AP25" i="10"/>
  <c r="AO25" i="10"/>
  <c r="AN25" i="10"/>
  <c r="AM25" i="10"/>
  <c r="AL25" i="10"/>
  <c r="AK25" i="10"/>
  <c r="AJ25" i="10"/>
  <c r="AI25" i="10"/>
  <c r="AH25" i="10"/>
  <c r="AG25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C25" i="10"/>
  <c r="BC24" i="10"/>
  <c r="BB24" i="10"/>
  <c r="BA24" i="10"/>
  <c r="AZ24" i="10"/>
  <c r="AY24" i="10"/>
  <c r="AX24" i="10"/>
  <c r="AW24" i="10"/>
  <c r="AV24" i="10"/>
  <c r="AU24" i="10"/>
  <c r="AT24" i="10"/>
  <c r="AS24" i="10"/>
  <c r="AR24" i="10"/>
  <c r="AQ24" i="10"/>
  <c r="AP24" i="10"/>
  <c r="AO24" i="10"/>
  <c r="AN24" i="10"/>
  <c r="AM24" i="10"/>
  <c r="AL24" i="10"/>
  <c r="AK24" i="10"/>
  <c r="AJ24" i="10"/>
  <c r="AI24" i="10"/>
  <c r="AH24" i="10"/>
  <c r="AG24" i="10"/>
  <c r="AF24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C24" i="10"/>
  <c r="BC23" i="10"/>
  <c r="BB23" i="10"/>
  <c r="BA23" i="10"/>
  <c r="AZ23" i="10"/>
  <c r="AY23" i="10"/>
  <c r="AX23" i="10"/>
  <c r="AW23" i="10"/>
  <c r="AV23" i="10"/>
  <c r="AU23" i="10"/>
  <c r="AT23" i="10"/>
  <c r="AS23" i="10"/>
  <c r="AR23" i="10"/>
  <c r="AQ23" i="10"/>
  <c r="AP23" i="10"/>
  <c r="AO23" i="10"/>
  <c r="AN23" i="10"/>
  <c r="AM23" i="10"/>
  <c r="AL23" i="10"/>
  <c r="AK23" i="10"/>
  <c r="AJ23" i="10"/>
  <c r="AI23" i="10"/>
  <c r="AH23" i="10"/>
  <c r="AG23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C23" i="10"/>
  <c r="BC22" i="10"/>
  <c r="BB22" i="10"/>
  <c r="BA22" i="10"/>
  <c r="AZ22" i="10"/>
  <c r="AY22" i="10"/>
  <c r="AX22" i="10"/>
  <c r="AW22" i="10"/>
  <c r="AV22" i="10"/>
  <c r="AU22" i="10"/>
  <c r="AT22" i="10"/>
  <c r="AS22" i="10"/>
  <c r="AR22" i="10"/>
  <c r="AQ22" i="10"/>
  <c r="AP22" i="10"/>
  <c r="AO22" i="10"/>
  <c r="AN22" i="10"/>
  <c r="AM22" i="10"/>
  <c r="AL22" i="10"/>
  <c r="AK22" i="10"/>
  <c r="AJ22" i="10"/>
  <c r="AI22" i="10"/>
  <c r="AH22" i="10"/>
  <c r="AG22" i="10"/>
  <c r="AF22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C22" i="10"/>
  <c r="BC21" i="10"/>
  <c r="BB21" i="10"/>
  <c r="BA21" i="10"/>
  <c r="AZ21" i="10"/>
  <c r="AY21" i="10"/>
  <c r="AX21" i="10"/>
  <c r="AW21" i="10"/>
  <c r="AV21" i="10"/>
  <c r="AU21" i="10"/>
  <c r="AT21" i="10"/>
  <c r="AS21" i="10"/>
  <c r="AR21" i="10"/>
  <c r="AQ21" i="10"/>
  <c r="AP21" i="10"/>
  <c r="AO21" i="10"/>
  <c r="AN21" i="10"/>
  <c r="AM21" i="10"/>
  <c r="AL21" i="10"/>
  <c r="AK21" i="10"/>
  <c r="AJ21" i="10"/>
  <c r="AI21" i="10"/>
  <c r="AH21" i="10"/>
  <c r="AG21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C21" i="10"/>
  <c r="BC20" i="10"/>
  <c r="BB20" i="10"/>
  <c r="BA20" i="10"/>
  <c r="AZ20" i="10"/>
  <c r="AY20" i="10"/>
  <c r="AX20" i="10"/>
  <c r="AW20" i="10"/>
  <c r="AV20" i="10"/>
  <c r="AU20" i="10"/>
  <c r="AT20" i="10"/>
  <c r="AS20" i="10"/>
  <c r="AR20" i="10"/>
  <c r="AQ20" i="10"/>
  <c r="AP20" i="10"/>
  <c r="AO20" i="10"/>
  <c r="AN20" i="10"/>
  <c r="AM20" i="10"/>
  <c r="AL20" i="10"/>
  <c r="AK20" i="10"/>
  <c r="AJ20" i="10"/>
  <c r="AI20" i="10"/>
  <c r="AH20" i="10"/>
  <c r="AG20" i="10"/>
  <c r="AF20" i="10"/>
  <c r="AE20" i="10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C20" i="10"/>
  <c r="BC19" i="10"/>
  <c r="BB19" i="10"/>
  <c r="BA19" i="10"/>
  <c r="AZ19" i="10"/>
  <c r="AY19" i="10"/>
  <c r="AX19" i="10"/>
  <c r="AW19" i="10"/>
  <c r="AV19" i="10"/>
  <c r="AU19" i="10"/>
  <c r="AT19" i="10"/>
  <c r="AS19" i="10"/>
  <c r="AR19" i="10"/>
  <c r="AQ19" i="10"/>
  <c r="AP19" i="10"/>
  <c r="AO19" i="10"/>
  <c r="AN19" i="10"/>
  <c r="AM19" i="10"/>
  <c r="AL19" i="10"/>
  <c r="AK19" i="10"/>
  <c r="AJ19" i="10"/>
  <c r="AI19" i="10"/>
  <c r="AH19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C19" i="10"/>
  <c r="BC18" i="10"/>
  <c r="BB18" i="10"/>
  <c r="BA18" i="10"/>
  <c r="AZ18" i="10"/>
  <c r="AY18" i="10"/>
  <c r="AX18" i="10"/>
  <c r="AW18" i="10"/>
  <c r="AV18" i="10"/>
  <c r="AU18" i="10"/>
  <c r="AT18" i="10"/>
  <c r="AS18" i="10"/>
  <c r="AR18" i="10"/>
  <c r="AQ18" i="10"/>
  <c r="AP18" i="10"/>
  <c r="AO18" i="10"/>
  <c r="AN18" i="10"/>
  <c r="AM18" i="10"/>
  <c r="AL18" i="10"/>
  <c r="AK18" i="10"/>
  <c r="AJ18" i="10"/>
  <c r="AI18" i="10"/>
  <c r="AH18" i="10"/>
  <c r="AG18" i="10"/>
  <c r="AF18" i="10"/>
  <c r="AE18" i="10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C18" i="10"/>
  <c r="BC17" i="10"/>
  <c r="BB17" i="10"/>
  <c r="BA17" i="10"/>
  <c r="AZ17" i="10"/>
  <c r="AY17" i="10"/>
  <c r="AX17" i="10"/>
  <c r="AW17" i="10"/>
  <c r="AV17" i="10"/>
  <c r="AU17" i="10"/>
  <c r="AT17" i="10"/>
  <c r="AS17" i="10"/>
  <c r="AR17" i="10"/>
  <c r="AQ17" i="10"/>
  <c r="AP17" i="10"/>
  <c r="AO17" i="10"/>
  <c r="AN17" i="10"/>
  <c r="AM17" i="10"/>
  <c r="AL17" i="10"/>
  <c r="AK17" i="10"/>
  <c r="AJ17" i="10"/>
  <c r="AI17" i="10"/>
  <c r="AH17" i="10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C17" i="10"/>
  <c r="BC16" i="10"/>
  <c r="BB16" i="10"/>
  <c r="BA16" i="10"/>
  <c r="AZ16" i="10"/>
  <c r="AY16" i="10"/>
  <c r="AX16" i="10"/>
  <c r="AW16" i="10"/>
  <c r="AV16" i="10"/>
  <c r="AU16" i="10"/>
  <c r="AT16" i="10"/>
  <c r="AS16" i="10"/>
  <c r="AR16" i="10"/>
  <c r="AQ16" i="10"/>
  <c r="AP16" i="10"/>
  <c r="AO16" i="10"/>
  <c r="AN16" i="10"/>
  <c r="AM16" i="10"/>
  <c r="AL16" i="10"/>
  <c r="AK16" i="10"/>
  <c r="AJ16" i="10"/>
  <c r="AI16" i="10"/>
  <c r="AH16" i="10"/>
  <c r="AG16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C16" i="10"/>
  <c r="BC15" i="10"/>
  <c r="BB15" i="10"/>
  <c r="BA15" i="10"/>
  <c r="AZ15" i="10"/>
  <c r="AY15" i="10"/>
  <c r="AX15" i="10"/>
  <c r="AW15" i="10"/>
  <c r="AV15" i="10"/>
  <c r="AU15" i="10"/>
  <c r="AT15" i="10"/>
  <c r="AS15" i="10"/>
  <c r="AR15" i="10"/>
  <c r="AQ15" i="10"/>
  <c r="AP15" i="10"/>
  <c r="AO15" i="10"/>
  <c r="AN15" i="10"/>
  <c r="AM15" i="10"/>
  <c r="AL15" i="10"/>
  <c r="AK15" i="10"/>
  <c r="AJ15" i="10"/>
  <c r="AI15" i="10"/>
  <c r="AH15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C15" i="10"/>
  <c r="BC14" i="10"/>
  <c r="BB14" i="10"/>
  <c r="BA14" i="10"/>
  <c r="AZ14" i="10"/>
  <c r="AY14" i="10"/>
  <c r="AX14" i="10"/>
  <c r="AW14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C14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C13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C12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C11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C10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C9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C8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C7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C6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C5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C4" i="10"/>
  <c r="BC3" i="10"/>
  <c r="BC428" i="10" s="1"/>
  <c r="BB3" i="10"/>
  <c r="BA3" i="10"/>
  <c r="AZ3" i="10"/>
  <c r="AY3" i="10"/>
  <c r="AX3" i="10"/>
  <c r="AW3" i="10"/>
  <c r="AV3" i="10"/>
  <c r="AU3" i="10"/>
  <c r="AT3" i="10"/>
  <c r="AS3" i="10"/>
  <c r="AR3" i="10"/>
  <c r="AQ3" i="10"/>
  <c r="AQ428" i="10" s="1"/>
  <c r="AP3" i="10"/>
  <c r="AO3" i="10"/>
  <c r="AN3" i="10"/>
  <c r="AM3" i="10"/>
  <c r="AM428" i="10" s="1"/>
  <c r="AL3" i="10"/>
  <c r="AK3" i="10"/>
  <c r="AJ3" i="10"/>
  <c r="AI3" i="10"/>
  <c r="AH3" i="10"/>
  <c r="AH428" i="10" s="1"/>
  <c r="AG3" i="10"/>
  <c r="AG428" i="10" s="1"/>
  <c r="AF3" i="10"/>
  <c r="AF428" i="10" s="1"/>
  <c r="AE3" i="10"/>
  <c r="AE428" i="10" s="1"/>
  <c r="AD3" i="10"/>
  <c r="AD428" i="10" s="1"/>
  <c r="AC3" i="10"/>
  <c r="AC428" i="10" s="1"/>
  <c r="AB3" i="10"/>
  <c r="AA3" i="10"/>
  <c r="AA428" i="10" s="1"/>
  <c r="Z3" i="10"/>
  <c r="Y3" i="10"/>
  <c r="X3" i="10"/>
  <c r="W3" i="10"/>
  <c r="W428" i="10" s="1"/>
  <c r="V3" i="10"/>
  <c r="U3" i="10"/>
  <c r="T3" i="10"/>
  <c r="S3" i="10"/>
  <c r="S428" i="10" s="1"/>
  <c r="R3" i="10"/>
  <c r="Q3" i="10"/>
  <c r="P3" i="10"/>
  <c r="O3" i="10"/>
  <c r="O428" i="10" s="1"/>
  <c r="N3" i="10"/>
  <c r="C3" i="10"/>
  <c r="BC2" i="10"/>
  <c r="BB2" i="10"/>
  <c r="BB429" i="10" s="1"/>
  <c r="BA2" i="10"/>
  <c r="AZ2" i="10"/>
  <c r="AY2" i="10"/>
  <c r="AX2" i="10"/>
  <c r="AW2" i="10"/>
  <c r="AV2" i="10"/>
  <c r="AU2" i="10"/>
  <c r="AT2" i="10"/>
  <c r="AS2" i="10"/>
  <c r="AR2" i="10"/>
  <c r="AQ2" i="10"/>
  <c r="AP2" i="10"/>
  <c r="AP429" i="10" s="1"/>
  <c r="AO2" i="10"/>
  <c r="AN2" i="10"/>
  <c r="AM2" i="10"/>
  <c r="AL2" i="10"/>
  <c r="AK2" i="10"/>
  <c r="AJ2" i="10"/>
  <c r="AI2" i="10"/>
  <c r="AH2" i="10"/>
  <c r="AH429" i="10" s="1"/>
  <c r="AG2" i="10"/>
  <c r="AG426" i="10" s="1"/>
  <c r="AF2" i="10"/>
  <c r="AF426" i="10" s="1"/>
  <c r="AE2" i="10"/>
  <c r="AE429" i="10" s="1"/>
  <c r="AD2" i="10"/>
  <c r="AD429" i="10" s="1"/>
  <c r="AC2" i="10"/>
  <c r="AC426" i="10" s="1"/>
  <c r="AB2" i="10"/>
  <c r="AA2" i="10"/>
  <c r="Z2" i="10"/>
  <c r="Z429" i="10" s="1"/>
  <c r="Y2" i="10"/>
  <c r="X2" i="10"/>
  <c r="W2" i="10"/>
  <c r="V2" i="10"/>
  <c r="V429" i="10" s="1"/>
  <c r="U2" i="10"/>
  <c r="T2" i="10"/>
  <c r="S2" i="10"/>
  <c r="R2" i="10"/>
  <c r="R429" i="10" s="1"/>
  <c r="Q2" i="10"/>
  <c r="P2" i="10"/>
  <c r="O2" i="10"/>
  <c r="N2" i="10"/>
  <c r="N429" i="10" s="1"/>
  <c r="C2" i="10"/>
  <c r="O429" i="10" l="1"/>
  <c r="S429" i="10"/>
  <c r="W429" i="10"/>
  <c r="AA429" i="10"/>
  <c r="AM429" i="10"/>
  <c r="AQ429" i="10"/>
  <c r="BC429" i="10"/>
  <c r="P428" i="10"/>
  <c r="T428" i="10"/>
  <c r="X428" i="10"/>
  <c r="AB428" i="10"/>
  <c r="AN428" i="10"/>
  <c r="P426" i="10"/>
  <c r="T426" i="10"/>
  <c r="X426" i="10"/>
  <c r="AB426" i="10"/>
  <c r="AN426" i="10"/>
  <c r="Q428" i="10"/>
  <c r="U428" i="10"/>
  <c r="Y428" i="10"/>
  <c r="AO428" i="10"/>
  <c r="Q426" i="10"/>
  <c r="U426" i="10"/>
  <c r="Y426" i="10"/>
  <c r="AO426" i="10"/>
  <c r="N428" i="10"/>
  <c r="R428" i="10"/>
  <c r="V428" i="10"/>
  <c r="Z428" i="10"/>
  <c r="AP428" i="10"/>
  <c r="BB428" i="10"/>
  <c r="N426" i="10"/>
  <c r="AJ426" i="10"/>
  <c r="AR426" i="10"/>
  <c r="AV426" i="10"/>
  <c r="AK428" i="10"/>
  <c r="AS428" i="10"/>
  <c r="AW428" i="10"/>
  <c r="BA428" i="10"/>
  <c r="AZ426" i="10"/>
  <c r="AS426" i="10"/>
  <c r="AX428" i="10"/>
  <c r="AK426" i="10"/>
  <c r="AW426" i="10"/>
  <c r="AL428" i="10"/>
  <c r="AL429" i="10"/>
  <c r="AT429" i="10"/>
  <c r="AX429" i="10"/>
  <c r="AI428" i="10"/>
  <c r="AU428" i="10"/>
  <c r="AY428" i="10"/>
  <c r="BA426" i="10"/>
  <c r="AT428" i="10"/>
  <c r="AI429" i="10"/>
  <c r="AU429" i="10"/>
  <c r="AY429" i="10"/>
  <c r="AJ428" i="10"/>
  <c r="AR428" i="10"/>
  <c r="AV428" i="10"/>
  <c r="AZ428" i="10"/>
  <c r="R426" i="10"/>
  <c r="V426" i="10"/>
  <c r="Z426" i="10"/>
  <c r="AD426" i="10"/>
  <c r="AH426" i="10"/>
  <c r="AL426" i="10"/>
  <c r="AP426" i="10"/>
  <c r="AT426" i="10"/>
  <c r="AX426" i="10"/>
  <c r="BB426" i="10"/>
  <c r="P427" i="10"/>
  <c r="T427" i="10"/>
  <c r="X427" i="10"/>
  <c r="AB427" i="10"/>
  <c r="AF427" i="10"/>
  <c r="AJ427" i="10"/>
  <c r="AN427" i="10"/>
  <c r="AR427" i="10"/>
  <c r="AV427" i="10"/>
  <c r="AZ427" i="10"/>
  <c r="P429" i="10"/>
  <c r="T429" i="10"/>
  <c r="X429" i="10"/>
  <c r="AB429" i="10"/>
  <c r="AF429" i="10"/>
  <c r="AJ429" i="10"/>
  <c r="AN429" i="10"/>
  <c r="AR429" i="10"/>
  <c r="AV429" i="10"/>
  <c r="AZ429" i="10"/>
  <c r="O426" i="10"/>
  <c r="S426" i="10"/>
  <c r="W426" i="10"/>
  <c r="AA426" i="10"/>
  <c r="AE426" i="10"/>
  <c r="AI426" i="10"/>
  <c r="AM426" i="10"/>
  <c r="AQ426" i="10"/>
  <c r="AU426" i="10"/>
  <c r="AY426" i="10"/>
  <c r="BC426" i="10"/>
  <c r="Q427" i="10"/>
  <c r="U427" i="10"/>
  <c r="Y427" i="10"/>
  <c r="AC427" i="10"/>
  <c r="AG427" i="10"/>
  <c r="AK427" i="10"/>
  <c r="AO427" i="10"/>
  <c r="AS427" i="10"/>
  <c r="AW427" i="10"/>
  <c r="BA427" i="10"/>
  <c r="Q429" i="10"/>
  <c r="U429" i="10"/>
  <c r="Y429" i="10"/>
  <c r="AC429" i="10"/>
  <c r="AG429" i="10"/>
  <c r="AK429" i="10"/>
  <c r="AO429" i="10"/>
  <c r="AS429" i="10"/>
  <c r="AW429" i="10"/>
  <c r="BA429" i="10"/>
  <c r="N427" i="10"/>
  <c r="R427" i="10"/>
  <c r="V427" i="10"/>
  <c r="Z427" i="10"/>
  <c r="AD427" i="10"/>
  <c r="AH427" i="10"/>
  <c r="AL427" i="10"/>
  <c r="AP427" i="10"/>
  <c r="AT427" i="10"/>
  <c r="AX427" i="10"/>
  <c r="BB427" i="10"/>
  <c r="O427" i="10"/>
  <c r="S427" i="10"/>
  <c r="W427" i="10"/>
  <c r="AA427" i="10"/>
  <c r="AE427" i="10"/>
  <c r="AI427" i="10"/>
  <c r="AM427" i="10"/>
  <c r="AQ427" i="10"/>
  <c r="AU427" i="10"/>
  <c r="AY427" i="10"/>
  <c r="BC427" i="10"/>
</calcChain>
</file>

<file path=xl/sharedStrings.xml><?xml version="1.0" encoding="utf-8"?>
<sst xmlns="http://schemas.openxmlformats.org/spreadsheetml/2006/main" count="16601" uniqueCount="2649">
  <si>
    <t>Ticker</t>
  </si>
  <si>
    <t>Security</t>
  </si>
  <si>
    <t>GICS Sector</t>
  </si>
  <si>
    <t>SimFinId</t>
  </si>
  <si>
    <t>Currency</t>
  </si>
  <si>
    <t>Fiscal Year</t>
  </si>
  <si>
    <t>Fiscal Period</t>
  </si>
  <si>
    <t>Report Date</t>
  </si>
  <si>
    <t>Publish Date</t>
  </si>
  <si>
    <t>Restated Date</t>
  </si>
  <si>
    <t xml:space="preserve"> Shares (Basic) </t>
  </si>
  <si>
    <t xml:space="preserve"> Shares (Diluted) </t>
  </si>
  <si>
    <t>Source</t>
  </si>
  <si>
    <t>MMM</t>
  </si>
  <si>
    <t>3M Company</t>
  </si>
  <si>
    <t>Industrials</t>
  </si>
  <si>
    <t>USD</t>
  </si>
  <si>
    <t>Q4</t>
  </si>
  <si>
    <t>https://www.sec.gov/Archives/edgar/data/66740/000155837020000581/0001558370-20-000581-index.htm</t>
  </si>
  <si>
    <t>AOS</t>
  </si>
  <si>
    <t>A.O. Smith Corp</t>
  </si>
  <si>
    <t>https://www.sec.gov/Archives/edgar/data/91142/000119312520046736/0001193125-20-046736-index.htm</t>
  </si>
  <si>
    <t>ABT</t>
  </si>
  <si>
    <t>Abbott Laboratories</t>
  </si>
  <si>
    <t>Health Care</t>
  </si>
  <si>
    <t>https://www.sec.gov/Archives/edgar/data/1800/000110465920023904/0001104659-20-023904-index.htm</t>
  </si>
  <si>
    <t>ABBV</t>
  </si>
  <si>
    <t>AbbVie Inc.</t>
  </si>
  <si>
    <t>https://www.sec.gov/Archives/edgar/data/1551152/000155115220000007/0001551152-20-000007-index.htm</t>
  </si>
  <si>
    <t>ABMD</t>
  </si>
  <si>
    <t>ABIOMED Inc</t>
  </si>
  <si>
    <t>https://www.sec.gov/Archives/edgar/data/815094/000156459020026547/0001564590-20-026547-index.htm</t>
  </si>
  <si>
    <t>ACN</t>
  </si>
  <si>
    <t>Accenture plc</t>
  </si>
  <si>
    <t>Information Technology</t>
  </si>
  <si>
    <t>https://www.sec.gov/Archives/edgar/data/1467373/000146737319000339/0001467373-19-000339-index.htm</t>
  </si>
  <si>
    <t>ATVI</t>
  </si>
  <si>
    <t>Activision Blizzard</t>
  </si>
  <si>
    <t>Communication Services</t>
  </si>
  <si>
    <t>https://www.sec.gov/Archives/edgar/data/718877/000071887720000003/0000718877-20-000003-index.htm</t>
  </si>
  <si>
    <t>ADBE</t>
  </si>
  <si>
    <t>Adobe Inc.</t>
  </si>
  <si>
    <t>https://www.sec.gov/Archives/edgar/data/796343/000079634320000013/0000796343-20-000013-index.htm</t>
  </si>
  <si>
    <t>AAP</t>
  </si>
  <si>
    <t>Advance Auto Parts</t>
  </si>
  <si>
    <t>Consumer Discretionary</t>
  </si>
  <si>
    <t>https://www.sec.gov/Archives/edgar/data/1158449/000115844920000035/0001158449-20-000035-index.htm</t>
  </si>
  <si>
    <t>AMD</t>
  </si>
  <si>
    <t>Advanced Micro Devices Inc</t>
  </si>
  <si>
    <t>https://www.sec.gov/Archives/edgar/data/2488/000000248820000008/0000002488-20-000008-index.htm</t>
  </si>
  <si>
    <t>AES</t>
  </si>
  <si>
    <t>AES Corp</t>
  </si>
  <si>
    <t>Utilities</t>
  </si>
  <si>
    <t>https://www.sec.gov/Archives/edgar/data/874761/000087476120000012/0000874761-20-000012-index.htm</t>
  </si>
  <si>
    <t>A</t>
  </si>
  <si>
    <t>Agilent Technologies Inc</t>
  </si>
  <si>
    <t>https://www.sec.gov/Archives/edgar/data/1090872/000109087219000022/0001090872-19-000022-index.htm</t>
  </si>
  <si>
    <t>APD</t>
  </si>
  <si>
    <t>Air Products &amp; Chemicals Inc</t>
  </si>
  <si>
    <t>Materials</t>
  </si>
  <si>
    <t>https://www.sec.gov/Archives/edgar/data/2969/000000296920000010/0000002969-20-000010-index.htm</t>
  </si>
  <si>
    <t>AKAM</t>
  </si>
  <si>
    <t>Akamai Technologies Inc</t>
  </si>
  <si>
    <t>https://www.sec.gov/Archives/edgar/data/1086222/000108622220000045/0001086222-20-000045-index.htm</t>
  </si>
  <si>
    <t>ALK</t>
  </si>
  <si>
    <t>Alaska Air Group Inc</t>
  </si>
  <si>
    <t>https://www.sec.gov/Archives/edgar/data/766421/000076642120000013/0000766421-20-000013-index.htm</t>
  </si>
  <si>
    <t>ALB</t>
  </si>
  <si>
    <t>Albemarle Corp</t>
  </si>
  <si>
    <t>https://www.sec.gov/Archives/edgar/data/915913/000091591320000040/0000915913-20-000040-index.htm</t>
  </si>
  <si>
    <t>ARE</t>
  </si>
  <si>
    <t>Alexandria Real Estate Equities</t>
  </si>
  <si>
    <t>Real Estate</t>
  </si>
  <si>
    <t>https://www.sec.gov/Archives/edgar/data/1035443/000103544320000042/0001035443-20-000042-index.htm</t>
  </si>
  <si>
    <t>ALXN</t>
  </si>
  <si>
    <t>Alexion Pharmaceuticals</t>
  </si>
  <si>
    <t>https://www.sec.gov/Archives/edgar/data/899866/000089986620000012/0000899866-20-000012-index.htm</t>
  </si>
  <si>
    <t>ALGN</t>
  </si>
  <si>
    <t>Align Technology</t>
  </si>
  <si>
    <t>https://www.sec.gov/Archives/edgar/data/1097149/000109714920000008/0001097149-20-000008-index.htm</t>
  </si>
  <si>
    <t>ALLE</t>
  </si>
  <si>
    <t>Allegion</t>
  </si>
  <si>
    <t>https://www.sec.gov/Archives/edgar/data/1579241/000157924120000013/0001579241-20-000013-index.htm</t>
  </si>
  <si>
    <t>LNT</t>
  </si>
  <si>
    <t>Alliant Energy Corp</t>
  </si>
  <si>
    <t>https://www.sec.gov/Archives/edgar/data/352541/000035254120000021/0000352541-20-000021-index.htm</t>
  </si>
  <si>
    <t>GOOG</t>
  </si>
  <si>
    <t>Alphabet Inc. (Class C)</t>
  </si>
  <si>
    <t>https://www.sec.gov/Archives/edgar/data/1652044/000165204420000008/0001652044-20-000008-index.htm</t>
  </si>
  <si>
    <t>MO</t>
  </si>
  <si>
    <t>Altria Group Inc</t>
  </si>
  <si>
    <t>Consumer Staples</t>
  </si>
  <si>
    <t>https://www.sec.gov/Archives/edgar/data/764180/000076418020000018/0000764180-20-000018-index.htm</t>
  </si>
  <si>
    <t>AMZN</t>
  </si>
  <si>
    <t>Amazon.com Inc.</t>
  </si>
  <si>
    <t>https://www.sec.gov/Archives/edgar/data/1018724/000101872420000004/0001018724-20-000004-index.htm</t>
  </si>
  <si>
    <t>AEE</t>
  </si>
  <si>
    <t>Ameren Corp</t>
  </si>
  <si>
    <t>https://www.sec.gov/Archives/edgar/data/1002910/000100291020000077/0001002910-20-000077-index.htm</t>
  </si>
  <si>
    <t>AAL</t>
  </si>
  <si>
    <t>American Airlines Group</t>
  </si>
  <si>
    <t>https://www.sec.gov/Archives/edgar/data/6201/000000620120000023/0000006201-20-000023-index.htm</t>
  </si>
  <si>
    <t>AEP</t>
  </si>
  <si>
    <t>American Electric Power</t>
  </si>
  <si>
    <t>https://www.sec.gov/Archives/edgar/data/4904/000000490420000007/0000004904-20-000007-index.htm</t>
  </si>
  <si>
    <t>AMT</t>
  </si>
  <si>
    <t>American Tower Corp.</t>
  </si>
  <si>
    <t>https://www.sec.gov/Archives/edgar/data/1053507/000105350720000028/0001053507-20-000028-index.htm</t>
  </si>
  <si>
    <t>AWK</t>
  </si>
  <si>
    <t>American Water Works Company Inc</t>
  </si>
  <si>
    <t>https://www.sec.gov/Archives/edgar/data/1410636/000141063620000040/0001410636-20-000040-index.htm</t>
  </si>
  <si>
    <t>AMP</t>
  </si>
  <si>
    <t>Ameriprise Financial</t>
  </si>
  <si>
    <t>Financials</t>
  </si>
  <si>
    <t>https://www.sec.gov/Archives/edgar/data/820027/000082002720000010/0000820027-20-000010-index.htm</t>
  </si>
  <si>
    <t>ABC</t>
  </si>
  <si>
    <t>AmerisourceBergen Corp</t>
  </si>
  <si>
    <t>https://www.sec.gov/Archives/edgar/data/1140859/000114085919000040/0001140859-19-000040-index.htm</t>
  </si>
  <si>
    <t>AME</t>
  </si>
  <si>
    <t>AMETEK Inc.</t>
  </si>
  <si>
    <t>https://www.sec.gov/Archives/edgar/data/1037868/000119312520043133/0001193125-20-043133-index.htm</t>
  </si>
  <si>
    <t>AMGN</t>
  </si>
  <si>
    <t>Amgen Inc.</t>
  </si>
  <si>
    <t>https://www.sec.gov/Archives/edgar/data/318154/000031815420000017/0000318154-20-000017-index.htm</t>
  </si>
  <si>
    <t>APH</t>
  </si>
  <si>
    <t>Amphenol Corp</t>
  </si>
  <si>
    <t>https://www.sec.gov/Archives/edgar/data/820313/000155837020000728/0001558370-20-000728-index.htm</t>
  </si>
  <si>
    <t>ADI</t>
  </si>
  <si>
    <t>Analog Devices, Inc.</t>
  </si>
  <si>
    <t>https://www.sec.gov/Archives/edgar/data/6281/000000628119000144/0000006281-19-000144-index.htm</t>
  </si>
  <si>
    <t>ANSS</t>
  </si>
  <si>
    <t>ANSYS</t>
  </si>
  <si>
    <t>https://www.sec.gov/Archives/edgar/data/1013462/000101346220000004/0001013462-20-000004-index.htm</t>
  </si>
  <si>
    <t>AON</t>
  </si>
  <si>
    <t>Aon plc</t>
  </si>
  <si>
    <t>https://www.sec.gov/Archives/edgar/data/315293/000162828020001607/0001628280-20-001607-index.htm</t>
  </si>
  <si>
    <t>APA</t>
  </si>
  <si>
    <t>Apache Corporation</t>
  </si>
  <si>
    <t>Energy</t>
  </si>
  <si>
    <t>https://www.sec.gov/Archives/edgar/data/6769/000173303720000004/0001733037-20-000004-index.htm</t>
  </si>
  <si>
    <t>AAPL</t>
  </si>
  <si>
    <t>Apple Inc.</t>
  </si>
  <si>
    <t>https://www.sec.gov/Archives/edgar/data/320193/000032019319000119/0000320193-19-000119-index.htm</t>
  </si>
  <si>
    <t>AMAT</t>
  </si>
  <si>
    <t>Applied Materials Inc.</t>
  </si>
  <si>
    <t>https://www.sec.gov/Archives/edgar/data/6951/000000695119000046/0000006951-19-000046-index.htm</t>
  </si>
  <si>
    <t>APTV</t>
  </si>
  <si>
    <t>Aptiv PLC</t>
  </si>
  <si>
    <t>https://www.sec.gov/Archives/edgar/data/1521332/000152133220000012/0001521332-20-000012-index.htm</t>
  </si>
  <si>
    <t>ADM</t>
  </si>
  <si>
    <t>Archer-Daniels-Midland Co</t>
  </si>
  <si>
    <t>https://www.sec.gov/Archives/edgar/data/7084/000000708420000009/0000007084-20-000009-index.htm</t>
  </si>
  <si>
    <t>ANET</t>
  </si>
  <si>
    <t>Arista Networks</t>
  </si>
  <si>
    <t>https://www.sec.gov/Archives/edgar/data/1596532/000159653220000024/0001596532-20-000024-index.htm</t>
  </si>
  <si>
    <t>AJG</t>
  </si>
  <si>
    <t>Arthur J. Gallagher &amp; Co.</t>
  </si>
  <si>
    <t>https://www.sec.gov/Archives/edgar/data/354190/000119312520028191/0001193125-20-028191-index.htm</t>
  </si>
  <si>
    <t>T</t>
  </si>
  <si>
    <t>AT&amp;T Inc.</t>
  </si>
  <si>
    <t>https://www.sec.gov/Archives/edgar/data/732717/000156276220000064/0001562762-20-000064-index.htm</t>
  </si>
  <si>
    <t>ATO</t>
  </si>
  <si>
    <t>Atmos Energy</t>
  </si>
  <si>
    <t>https://www.sec.gov/Archives/edgar/data/731802/000073180219000037/0000731802-19-000037-index.htm</t>
  </si>
  <si>
    <t>ADSK</t>
  </si>
  <si>
    <t>Autodesk Inc.</t>
  </si>
  <si>
    <t>https://www.sec.gov/Archives/edgar/data/769397/000076939720000013/0000769397-20-000013-index.htm</t>
  </si>
  <si>
    <t>ADP</t>
  </si>
  <si>
    <t>Automatic Data Processing</t>
  </si>
  <si>
    <t>https://www.sec.gov/Archives/edgar/data/8670/000000867020000032/0000008670-20-000032-index.htm</t>
  </si>
  <si>
    <t>AZO</t>
  </si>
  <si>
    <t>AutoZone Inc</t>
  </si>
  <si>
    <t>https://www.sec.gov/Archives/edgar/data/866787/000119312520076091/0001193125-20-076091-index.htm</t>
  </si>
  <si>
    <t>AVB</t>
  </si>
  <si>
    <t>AvalonBay Communities</t>
  </si>
  <si>
    <t>https://www.sec.gov/Archives/edgar/data/915912/000091591220000004/0000915912-20-000004-index.htm</t>
  </si>
  <si>
    <t>AVY</t>
  </si>
  <si>
    <t>Avery Dennison Corp</t>
  </si>
  <si>
    <t>https://www.sec.gov/Archives/edgar/data/8818/000110465920025360/0001104659-20-025360-index.htm</t>
  </si>
  <si>
    <t>BHGE</t>
  </si>
  <si>
    <t>Baker Hughes Co</t>
  </si>
  <si>
    <t>https://www.sec.gov/Archives/edgar/data/1701605/000170160520000019/0001701605-20-000019-index.htm</t>
  </si>
  <si>
    <t>BLL</t>
  </si>
  <si>
    <t>Ball Corp</t>
  </si>
  <si>
    <t>https://www.sec.gov/Archives/edgar/data/9389/000155837020001005/0001558370-20-001005-index.htm</t>
  </si>
  <si>
    <t>BAX</t>
  </si>
  <si>
    <t>Baxter International Inc.</t>
  </si>
  <si>
    <t>https://www.sec.gov/Archives/edgar/data/10456/000162828020003693/0001628280-20-003693-index.htm</t>
  </si>
  <si>
    <t>BDX</t>
  </si>
  <si>
    <t>Becton Dickinson</t>
  </si>
  <si>
    <t>https://www.sec.gov/Archives/edgar/data/10795/000001079519000044/0000010795-19-000044-index.htm</t>
  </si>
  <si>
    <t>BRKA</t>
  </si>
  <si>
    <t>Berkshire Hathaway</t>
  </si>
  <si>
    <t>https://www.sec.gov/Archives/edgar/data/1067983/000156459020005874/0001564590-20-005874-index.htm</t>
  </si>
  <si>
    <t>BBY</t>
  </si>
  <si>
    <t>Best Buy Co. Inc.</t>
  </si>
  <si>
    <t>https://www.sec.gov/Archives/edgar/data/764478/000076447820000017/0000764478-20-000017-index.htm</t>
  </si>
  <si>
    <t>BIO</t>
  </si>
  <si>
    <t>Bio-Rad Laboratories</t>
  </si>
  <si>
    <t>https://www.sec.gov/Archives/edgar/data/12208/000001220820000012/0000012208-20-000012-index.htm</t>
  </si>
  <si>
    <t>BIIB</t>
  </si>
  <si>
    <t>Biogen Inc.</t>
  </si>
  <si>
    <t>https://www.sec.gov/Archives/edgar/data/875045/000087504520000005/0000875045-20-000005-index.htm</t>
  </si>
  <si>
    <t>BLK</t>
  </si>
  <si>
    <t>BlackRock</t>
  </si>
  <si>
    <t>https://www.sec.gov/Archives/edgar/data/1364742/000156459020007807/0001564590-20-007807-index.htm</t>
  </si>
  <si>
    <t>BA</t>
  </si>
  <si>
    <t>Boeing Company</t>
  </si>
  <si>
    <t>https://www.sec.gov/Archives/edgar/data/12927/000001292720000014/0000012927-20-000014-index.htm</t>
  </si>
  <si>
    <t>BKNG</t>
  </si>
  <si>
    <t>Booking Holdings Inc</t>
  </si>
  <si>
    <t>https://www.sec.gov/Archives/edgar/data/1075531/000107553120000011/0001075531-20-000011-index.htm</t>
  </si>
  <si>
    <t>BWA</t>
  </si>
  <si>
    <t>BorgWarner</t>
  </si>
  <si>
    <t>https://www.sec.gov/Archives/edgar/data/908255/000090825520000014/0000908255-20-000014-index.htm</t>
  </si>
  <si>
    <t>BXP</t>
  </si>
  <si>
    <t>Boston Properties</t>
  </si>
  <si>
    <t>https://www.sec.gov/Archives/edgar/data/1037540/000165642320000007/0001656423-20-000007-index.htm</t>
  </si>
  <si>
    <t>BSX</t>
  </si>
  <si>
    <t>Boston Scientific</t>
  </si>
  <si>
    <t>https://www.sec.gov/Archives/edgar/data/885725/000088572520000012/0000885725-20-000012-index.htm</t>
  </si>
  <si>
    <t>BMY</t>
  </si>
  <si>
    <t>Bristol-Myers Squibb</t>
  </si>
  <si>
    <t>https://www.sec.gov/Archives/edgar/data/14272/000001427220000082/0000014272-20-000082-index.htm</t>
  </si>
  <si>
    <t>AVGO</t>
  </si>
  <si>
    <t>Broadcom Inc.</t>
  </si>
  <si>
    <t>https://www.sec.gov/Archives/edgar/data/1730168/000173016819000144/0001730168-19-000144-index.htm</t>
  </si>
  <si>
    <t>BR</t>
  </si>
  <si>
    <t>Broadridge Financial Solutions</t>
  </si>
  <si>
    <t>https://www.sec.gov/Archives/edgar/data/1383312/000138331220000055/0001383312-20-000055-index.htm</t>
  </si>
  <si>
    <t>BFB</t>
  </si>
  <si>
    <t>Brown-Forman Corp.</t>
  </si>
  <si>
    <t>https://www.sec.gov/Archives/edgar/data/14693/000001469320000066/0000014693-20-000066-index.htm</t>
  </si>
  <si>
    <t>CHRW</t>
  </si>
  <si>
    <t>C. H. Robinson Worldwide</t>
  </si>
  <si>
    <t>https://www.sec.gov/Archives/edgar/data/1043277/000104327720000016/0001043277-20-000016-index.htm</t>
  </si>
  <si>
    <t>COG</t>
  </si>
  <si>
    <t>Cabot Oil &amp; Gas</t>
  </si>
  <si>
    <t>https://www.sec.gov/Archives/edgar/data/858470/000085847020000012/0000858470-20-000012-index.htm</t>
  </si>
  <si>
    <t>CDNS</t>
  </si>
  <si>
    <t>Cadence Design Systems</t>
  </si>
  <si>
    <t>https://www.sec.gov/Archives/edgar/data/813672/000081367220000007/0000813672-20-000007-index.htm</t>
  </si>
  <si>
    <t>CPB</t>
  </si>
  <si>
    <t>Campbell Soup</t>
  </si>
  <si>
    <t>https://www.sec.gov/Archives/edgar/data/16732/000001673219000113/0000016732-19-000113-index.htm</t>
  </si>
  <si>
    <t>CAH</t>
  </si>
  <si>
    <t>Cardinal Health Inc.</t>
  </si>
  <si>
    <t>https://www.sec.gov/Archives/edgar/data/721371/000072137120000089/0000721371-20-000089-index.htm</t>
  </si>
  <si>
    <t>KMX</t>
  </si>
  <si>
    <t>Carmax Inc</t>
  </si>
  <si>
    <t>https://www.sec.gov/Archives/edgar/data/1170010/000117001020000033/0001170010-20-000033-index.htm</t>
  </si>
  <si>
    <t>CCL</t>
  </si>
  <si>
    <t>Carnival Corp.</t>
  </si>
  <si>
    <t>https://www.sec.gov/Archives/edgar/data/815097/000081509720000003/0000815097-20-000003-index.htm</t>
  </si>
  <si>
    <t>CAT</t>
  </si>
  <si>
    <t>Caterpillar Inc.</t>
  </si>
  <si>
    <t>https://www.sec.gov/Archives/edgar/data/18230/000001823020000056/0000018230-20-000056-index.htm</t>
  </si>
  <si>
    <t>CBOE</t>
  </si>
  <si>
    <t>Cboe Global Markets</t>
  </si>
  <si>
    <t>https://www.sec.gov/Archives/edgar/data/1374310/000155837020001127/0001558370-20-001127-index.htm</t>
  </si>
  <si>
    <t>CBG</t>
  </si>
  <si>
    <t>CBRE Group</t>
  </si>
  <si>
    <t>https://www.sec.gov/Archives/edgar/data/1138118/000156459020008056/0001564590-20-008056-index.htm</t>
  </si>
  <si>
    <t>CDW</t>
  </si>
  <si>
    <t>https://www.sec.gov/Archives/edgar/data/1402057/000140205720000042/0001402057-20-000042-index.htm</t>
  </si>
  <si>
    <t>CE</t>
  </si>
  <si>
    <t>Celanese</t>
  </si>
  <si>
    <t>https://www.sec.gov/Archives/edgar/data/1306830/000130683020000018/0001306830-20-000018-index.htm</t>
  </si>
  <si>
    <t>CNC</t>
  </si>
  <si>
    <t>Centene Corporation</t>
  </si>
  <si>
    <t>https://www.sec.gov/Archives/edgar/data/1071739/000107173920000060/0001071739-20-000060-index.htm</t>
  </si>
  <si>
    <t>CNP</t>
  </si>
  <si>
    <t>CenterPoint Energy</t>
  </si>
  <si>
    <t>https://www.sec.gov/Archives/edgar/data/1130310/000113031020000016/0001130310-20-000016-index.htm</t>
  </si>
  <si>
    <t>CTL</t>
  </si>
  <si>
    <t>CenturyLink Inc</t>
  </si>
  <si>
    <t>https://www.sec.gov/Archives/edgar/data/18926/000001892620000009/0000018926-20-000009-index.htm</t>
  </si>
  <si>
    <t>CERN</t>
  </si>
  <si>
    <t>Cerner</t>
  </si>
  <si>
    <t>https://www.sec.gov/Archives/edgar/data/804753/000080475320000007/0000804753-20-000007-index.htm</t>
  </si>
  <si>
    <t>CF</t>
  </si>
  <si>
    <t>CF Industries Holdings Inc</t>
  </si>
  <si>
    <t>https://www.sec.gov/Archives/edgar/data/1324404/000132440420000006/0001324404-20-000006-index.htm</t>
  </si>
  <si>
    <t>CHTR</t>
  </si>
  <si>
    <t>Charter Communications</t>
  </si>
  <si>
    <t>https://www.sec.gov/Archives/edgar/data/1091667/000109166720000024/0001091667-20-000024-index.htm</t>
  </si>
  <si>
    <t>CVX</t>
  </si>
  <si>
    <t>Chevron Corp.</t>
  </si>
  <si>
    <t>https://www.sec.gov/ix?doc=/Archives/edgar/data/93410/000009341020000010/cvx12312019-10kdoc.htm#s489CC32132475457A7198B71D77A5677</t>
  </si>
  <si>
    <t>CMG</t>
  </si>
  <si>
    <t>Chipotle Mexican Grill</t>
  </si>
  <si>
    <t>https://www.sec.gov/Archives/edgar/data/1058090/000105809020000010/0001058090-20-000010-index.htm</t>
  </si>
  <si>
    <t>CHD</t>
  </si>
  <si>
    <t>Church &amp; Dwight</t>
  </si>
  <si>
    <t>https://www.sec.gov/Archives/edgar/data/313927/000156459020004956/0001564590-20-004956-index.htm</t>
  </si>
  <si>
    <t>CTAS</t>
  </si>
  <si>
    <t>Cintas Corporation</t>
  </si>
  <si>
    <t>https://www.sec.gov/Archives/edgar/data/723254/000072325420000025/0000723254-20-000025-index.htm</t>
  </si>
  <si>
    <t>CSCO</t>
  </si>
  <si>
    <t>Cisco Systems</t>
  </si>
  <si>
    <t>https://www.sec.gov/Archives/edgar/data/858877/000085887720000010/0000858877-20-000010-index.htm</t>
  </si>
  <si>
    <t>CTXS</t>
  </si>
  <si>
    <t>Citrix Systems</t>
  </si>
  <si>
    <t>https://www.sec.gov/Archives/edgar/data/877890/000087789020000051/0000877890-20-000051-index.htm</t>
  </si>
  <si>
    <t>CME</t>
  </si>
  <si>
    <t>CME Group Inc.</t>
  </si>
  <si>
    <t>https://www.sec.gov/Archives/edgar/data/1156375/000115637520000013/0001156375-20-000013-index.htm</t>
  </si>
  <si>
    <t>CMS</t>
  </si>
  <si>
    <t>CMS Energy</t>
  </si>
  <si>
    <t>https://www.sec.gov/Archives/edgar/data/811156/000081115620000004/0000811156-20-000004-index.htm</t>
  </si>
  <si>
    <t>KO</t>
  </si>
  <si>
    <t>Coca-Cola Company</t>
  </si>
  <si>
    <t>https://www.sec.gov/Archives/edgar/data/21344/000002134420000006/0000021344-20-000006-index.htm</t>
  </si>
  <si>
    <t>CTSH</t>
  </si>
  <si>
    <t>Cognizant Technology Solutions</t>
  </si>
  <si>
    <t>https://www.sec.gov/Archives/edgar/data/1058290/000105829020000008/0001058290-20-000008-index.htm</t>
  </si>
  <si>
    <t>CL</t>
  </si>
  <si>
    <t>Colgate-Palmolive</t>
  </si>
  <si>
    <t>https://www.sec.gov/Archives/edgar/data/21665/000002166520000004/0000021665-20-000004-index.htm</t>
  </si>
  <si>
    <t>CMCSA</t>
  </si>
  <si>
    <t>Comcast Corp.</t>
  </si>
  <si>
    <t>https://www.sec.gov/Archives/edgar/data/1166691/000116669120000008/0001166691-20-000008-index.htm</t>
  </si>
  <si>
    <t>CAG</t>
  </si>
  <si>
    <t>Conagra Brands</t>
  </si>
  <si>
    <t>https://www.sec.gov/Archives/edgar/data/23217/000156459020033366/0001564590-20-033366-index.htm</t>
  </si>
  <si>
    <t>CXO</t>
  </si>
  <si>
    <t>Concho Resources</t>
  </si>
  <si>
    <t>https://www.sec.gov/Archives/edgar/data/1358071/000135807120000011/0001358071-20-000011-index.htm</t>
  </si>
  <si>
    <t>COP</t>
  </si>
  <si>
    <t>ConocoPhillips</t>
  </si>
  <si>
    <t>https://www.sec.gov/Archives/edgar/data/1163165/000119312520039954/0001193125-20-039954-index.htm</t>
  </si>
  <si>
    <t>ED</t>
  </si>
  <si>
    <t>Consolidated Edison</t>
  </si>
  <si>
    <t>https://www.sec.gov/Archives/edgar/data/1047862/000104786220000041/0001047862-20-000041-index.htm</t>
  </si>
  <si>
    <t>STZ</t>
  </si>
  <si>
    <t>Constellation Brands</t>
  </si>
  <si>
    <t>https://www.sec.gov/Archives/edgar/data/16918/000001691820000078/0000016918-20-000078-index.htm</t>
  </si>
  <si>
    <t>CPRT</t>
  </si>
  <si>
    <t>Copart Inc</t>
  </si>
  <si>
    <t>https://www.sec.gov/Archives/edgar/data/900075/000090007519000028/0000900075-19-000028-index.htm</t>
  </si>
  <si>
    <t>GLW</t>
  </si>
  <si>
    <t>Corning Inc.</t>
  </si>
  <si>
    <t>https://www.sec.gov/Archives/edgar/data/24741/000002474120000014/0000024741-20-000014-index.htm</t>
  </si>
  <si>
    <t>Cost</t>
  </si>
  <si>
    <t>Costco Wholesale Corp.</t>
  </si>
  <si>
    <t>https://www.sec.gov/Archives/edgar/data/909832/000090983219000033/0000909832-19-000033-index.htm</t>
  </si>
  <si>
    <t>COTY</t>
  </si>
  <si>
    <t>Coty, Inc</t>
  </si>
  <si>
    <t>https://www.sec.gov/Archives/edgar/data/1024305/000102430520000084/0001024305-20-000084-index.htm</t>
  </si>
  <si>
    <t>CCI</t>
  </si>
  <si>
    <t>Crown Castle International Corp.</t>
  </si>
  <si>
    <t>https://www.sec.gov/Archives/edgar/data/1051470/000105147020000077/0001051470-20-000077-index.htm</t>
  </si>
  <si>
    <t>CSX</t>
  </si>
  <si>
    <t>CSX Corp.</t>
  </si>
  <si>
    <t>https://www.sec.gov/Archives/edgar/data/277948/000027794820000008/0000277948-20-000008-index.htm</t>
  </si>
  <si>
    <t>CMI</t>
  </si>
  <si>
    <t>Cummins Inc.</t>
  </si>
  <si>
    <t>https://www.sec.gov/Archives/edgar/data/26172/000002617220000009/0000026172-20-000009-index.htm</t>
  </si>
  <si>
    <t>CVS</t>
  </si>
  <si>
    <t>CVS Health</t>
  </si>
  <si>
    <t>https://www.sec.gov/Archives/edgar/data/64803/000006480320000007/0000064803-20-000007-index.htm</t>
  </si>
  <si>
    <t>DHR</t>
  </si>
  <si>
    <t>Danaher Corp.</t>
  </si>
  <si>
    <t>https://www.sec.gov/Archives/edgar/data/313616/000031361620000041/0000313616-20-000041-index.htm</t>
  </si>
  <si>
    <t>DRI</t>
  </si>
  <si>
    <t>Darden Restaurants</t>
  </si>
  <si>
    <t>https://www.sec.gov/Archives/edgar/data/940944/000094094420000046/0000940944-20-000046-index.htm</t>
  </si>
  <si>
    <t>DVA</t>
  </si>
  <si>
    <t>DaVita Inc.</t>
  </si>
  <si>
    <t>https://www.sec.gov/Archives/edgar/data/927066/000092706620000014/0000927066-20-000014-index.htm</t>
  </si>
  <si>
    <t>DE</t>
  </si>
  <si>
    <t>Deere &amp; Co.</t>
  </si>
  <si>
    <t>https://www.sec.gov/Archives/edgar/data/315189/000155837019011614/0001558370-19-011614-index.htm</t>
  </si>
  <si>
    <t>DAL</t>
  </si>
  <si>
    <t>Delta Air Lines Inc.</t>
  </si>
  <si>
    <t>https://www.sec.gov/Archives/edgar/data/27904/000002790420000004/0000027904-20-000004-index.htm</t>
  </si>
  <si>
    <t>XRAY</t>
  </si>
  <si>
    <t>Dentsply Sirona</t>
  </si>
  <si>
    <t>https://www.sec.gov/Archives/edgar/data/818479/000081847920000006/0000818479-20-000006-index.htm</t>
  </si>
  <si>
    <t>DVN</t>
  </si>
  <si>
    <t>Devon Energy</t>
  </si>
  <si>
    <t>https://www.sec.gov/Archives/edgar/data/1090012/000156459020005182/0001564590-20-005182-index.htm</t>
  </si>
  <si>
    <t>DXCM</t>
  </si>
  <si>
    <t>DexCom</t>
  </si>
  <si>
    <t>https://www.sec.gov/Archives/edgar/data/1093557/000109355720000029/0001093557-20-000029-index.htm</t>
  </si>
  <si>
    <t>DISCA</t>
  </si>
  <si>
    <t>Discovery, Inc. (Class A)</t>
  </si>
  <si>
    <t>https://www.sec.gov/Archives/edgar/data/1437107/000143710720000006/0001437107-20-000006-index.htm</t>
  </si>
  <si>
    <t>DISH</t>
  </si>
  <si>
    <t>Dish Network</t>
  </si>
  <si>
    <t>https://www.sec.gov/Archives/edgar/data/1001082/000155837020000945/0001558370-20-000945-index.htm</t>
  </si>
  <si>
    <t>DG</t>
  </si>
  <si>
    <t>Dollar General</t>
  </si>
  <si>
    <t>https://www.sec.gov/Archives/edgar/data/29534/000155837020002915/0001558370-20-002915-index.htm</t>
  </si>
  <si>
    <t>DLTR</t>
  </si>
  <si>
    <t>Dollar Tree</t>
  </si>
  <si>
    <t>https://www.sec.gov/Archives/edgar/data/935703/000093570320000006/0000935703-20-000006-index.htm</t>
  </si>
  <si>
    <t>D</t>
  </si>
  <si>
    <t>Dominion Energy</t>
  </si>
  <si>
    <t>https://www.sec.gov/Archives/edgar/data/715957/000119312520054469/0001193125-20-054469-index.htm</t>
  </si>
  <si>
    <t>DPZ</t>
  </si>
  <si>
    <t>Domino's Pizza</t>
  </si>
  <si>
    <t>https://www.sec.gov/Archives/edgar/data/1286681/000119312520042675/0001193125-20-042675-index.htm</t>
  </si>
  <si>
    <t>DOV</t>
  </si>
  <si>
    <t>Dover Corporation</t>
  </si>
  <si>
    <t>https://www.sec.gov/Archives/edgar/data/29905/000002990520000011/0000029905-20-000011-index.htm</t>
  </si>
  <si>
    <t>DOW</t>
  </si>
  <si>
    <t>Dow Inc.</t>
  </si>
  <si>
    <t>https://www.sec.gov/Archives/edgar/data/29915/000175178820000007/0001751788-20-000007-index.htm</t>
  </si>
  <si>
    <t>DTE</t>
  </si>
  <si>
    <t>DTE Energy Co.</t>
  </si>
  <si>
    <t>https://www.sec.gov/Archives/edgar/data/936340/000093634020000127/0000936340-20-000127-index.htm</t>
  </si>
  <si>
    <t>DUK</t>
  </si>
  <si>
    <t>Duke Energy</t>
  </si>
  <si>
    <t>https://www.sec.gov/Archives/edgar/data/1326160/000132616020000034/0001326160-20-000034-index.htm</t>
  </si>
  <si>
    <t>DRE</t>
  </si>
  <si>
    <t>Duke Realty Corp</t>
  </si>
  <si>
    <t>https://www.sec.gov/Archives/edgar/data/783280/000078328020000010/0000783280-20-000010-index.htm</t>
  </si>
  <si>
    <t>DD</t>
  </si>
  <si>
    <t>DuPont de Nemours Inc</t>
  </si>
  <si>
    <t>https://www.sec.gov/Archives/edgar/data/1666700/000166670020000006/0001666700-20-000006-index.htm</t>
  </si>
  <si>
    <t>DXC</t>
  </si>
  <si>
    <t>DXC Technology</t>
  </si>
  <si>
    <t>https://www.sec.gov/Archives/edgar/data/1688568/000168856820000032/0001688568-20-000032-index.htm</t>
  </si>
  <si>
    <t>EMN</t>
  </si>
  <si>
    <t>Eastman Chemical</t>
  </si>
  <si>
    <t>https://www.sec.gov/Archives/edgar/data/915389/000091538920000016/0000915389-20-000016-index.htm</t>
  </si>
  <si>
    <t>ETN</t>
  </si>
  <si>
    <t>Eaton Corporation</t>
  </si>
  <si>
    <t>https://www.sec.gov/Archives/edgar/data/1551182/000155118220000050/0001551182-20-000050-index.htm</t>
  </si>
  <si>
    <t>EBAY</t>
  </si>
  <si>
    <t>eBay Inc.</t>
  </si>
  <si>
    <t>https://www.sec.gov/Archives/edgar/data/1065088/000106508820000006/0001065088-20-000006-index.htm</t>
  </si>
  <si>
    <t>ECL</t>
  </si>
  <si>
    <t>Ecolab Inc.</t>
  </si>
  <si>
    <t>https://www.sec.gov/Archives/edgar/data/31462/000155837020001788/0001558370-20-001788-index.htm</t>
  </si>
  <si>
    <t>EIX</t>
  </si>
  <si>
    <t>Edison Int'l</t>
  </si>
  <si>
    <t>https://www.sec.gov/Archives/edgar/data/827052/000082705220000026/0000827052-20-000026-index.htm</t>
  </si>
  <si>
    <t>EW</t>
  </si>
  <si>
    <t>Edwards Lifesciences</t>
  </si>
  <si>
    <t>https://www.sec.gov/Archives/edgar/data/1099800/000109980020000005/0001099800-20-000005-index.htm</t>
  </si>
  <si>
    <t>EA</t>
  </si>
  <si>
    <t>Electronic Arts</t>
  </si>
  <si>
    <t>https://www.sec.gov/Archives/edgar/data/712515/000071251520000019/0000712515-20-000019-index.htm</t>
  </si>
  <si>
    <t>EMR</t>
  </si>
  <si>
    <t>Emerson Electric Company</t>
  </si>
  <si>
    <t>https://www.sec.gov/Archives/edgar/data/32604/000003260419000048/0000032604-19-000048-index.htm</t>
  </si>
  <si>
    <t>ETR</t>
  </si>
  <si>
    <t>Entergy Corp.</t>
  </si>
  <si>
    <t>https://www.sec.gov/Archives/edgar/data/65984/000006598420000069/0000065984-20-000069-index.htm</t>
  </si>
  <si>
    <t>EOG</t>
  </si>
  <si>
    <t>EOG Resources</t>
  </si>
  <si>
    <t>https://www.sec.gov/Archives/edgar/data/821189/000082118920000010/0000821189-20-000010-index.htm</t>
  </si>
  <si>
    <t>EFX</t>
  </si>
  <si>
    <t>Equifax Inc.</t>
  </si>
  <si>
    <t>https://www.sec.gov/Archives/edgar/data/33185/000003318520000011/0000033185-20-000011-index.htm</t>
  </si>
  <si>
    <t>EQIX</t>
  </si>
  <si>
    <t>Equinix</t>
  </si>
  <si>
    <t>https://www.sec.gov/Archives/edgar/data/1101239/000162828020001947/0001628280-20-001947-index.htm</t>
  </si>
  <si>
    <t>EQR</t>
  </si>
  <si>
    <t>Equity Residential</t>
  </si>
  <si>
    <t>https://www.sec.gov/Archives/edgar/data/906107/000156459019015979/0001564590-19-015979-index.htm</t>
  </si>
  <si>
    <t>ESS</t>
  </si>
  <si>
    <t>Essex Property Trust, Inc.</t>
  </si>
  <si>
    <t>https://www.sec.gov/Archives/edgar/data/920522/000092052220000026/0000920522-20-000026-index.htm</t>
  </si>
  <si>
    <t>EL</t>
  </si>
  <si>
    <t>Estée Lauder Companies</t>
  </si>
  <si>
    <t>https://www.sec.gov/Archives/edgar/data/1001250/000100125020000065/0001001250-20-000065-index.htm</t>
  </si>
  <si>
    <t>RE</t>
  </si>
  <si>
    <t>Everest Re Group Ltd.</t>
  </si>
  <si>
    <t>https://www.sec.gov/Archives/edgar/data/1095073/000109507320000006/0001095073-20-000006-index.htm</t>
  </si>
  <si>
    <t>ES</t>
  </si>
  <si>
    <t>Eversource Energy</t>
  </si>
  <si>
    <t>https://www.sec.gov/Archives/edgar/data/72741/000007274120000008/0000072741-20-000008-index.htm</t>
  </si>
  <si>
    <t>EXC</t>
  </si>
  <si>
    <t>Exelon Corp.</t>
  </si>
  <si>
    <t>https://www.sec.gov/Archives/edgar/data/1109357/000110935720000053/0001109357-20-000053-index.htm</t>
  </si>
  <si>
    <t>EXPE</t>
  </si>
  <si>
    <t>Expedia Group</t>
  </si>
  <si>
    <t>https://www.sec.gov/Archives/edgar/data/1324424/000132442420000009/0001324424-20-000009-index.htm</t>
  </si>
  <si>
    <t>EXPD</t>
  </si>
  <si>
    <t>Expeditors</t>
  </si>
  <si>
    <t>https://www.sec.gov/Archives/edgar/data/746515/000156459020005719/0001564590-20-005719-index.htm</t>
  </si>
  <si>
    <t>EXR</t>
  </si>
  <si>
    <t>Extra Space Storage</t>
  </si>
  <si>
    <t>https://www.sec.gov/Archives/edgar/data/1289490/000162828020002202/0001628280-20-002202-index.htm</t>
  </si>
  <si>
    <t>XOM</t>
  </si>
  <si>
    <t>Exxon Mobil Corp.</t>
  </si>
  <si>
    <t>https://www.sec.gov/Archives/edgar/data/34088/000003408820000016/0000034088-20-000016-index.htm</t>
  </si>
  <si>
    <t>FFIV</t>
  </si>
  <si>
    <t>F5 Networks</t>
  </si>
  <si>
    <t>https://www.sec.gov/Archives/edgar/data/1048695/000104869519000034/0001048695-19-000034-index.htm</t>
  </si>
  <si>
    <t>FB</t>
  </si>
  <si>
    <t>Facebook, Inc.</t>
  </si>
  <si>
    <t>https://www.sec.gov/Archives/edgar/data/1326801/000132680120000013/0001326801-20-000013-index.htm</t>
  </si>
  <si>
    <t>FAST</t>
  </si>
  <si>
    <t>Fastenal Co</t>
  </si>
  <si>
    <t>https://www.sec.gov/Archives/edgar/data/815556/000081555620000011/0000815556-20-000011-index.htm</t>
  </si>
  <si>
    <t>FRT</t>
  </si>
  <si>
    <t>Federal Realty Investment Trust</t>
  </si>
  <si>
    <t>https://www.sec.gov/Archives/edgar/data/34903/000003490320000008/0000034903-20-000008-index.htm</t>
  </si>
  <si>
    <t>FDX</t>
  </si>
  <si>
    <t>FedEx Corporation</t>
  </si>
  <si>
    <t>https://www.sec.gov/Archives/edgar/data/1048911/000156459020032775/0001564590-20-032775-index.htm</t>
  </si>
  <si>
    <t>FIS</t>
  </si>
  <si>
    <t>Fidelity National Information Services</t>
  </si>
  <si>
    <t>https://www.sec.gov/Archives/edgar/data/1136893/000113689320000032/0001136893-20-000032-index.htm</t>
  </si>
  <si>
    <t>FISV</t>
  </si>
  <si>
    <t>Fiserv Inc</t>
  </si>
  <si>
    <t>https://www.sec.gov/Archives/edgar/data/798354/000079835420000006/0000798354-20-000006-index.htm</t>
  </si>
  <si>
    <t>FLT</t>
  </si>
  <si>
    <t>FleetCor Technologies Inc</t>
  </si>
  <si>
    <t>https://www.sec.gov/Archives/edgar/data/1175454/000117545420000008/0001175454-20-000008-index.htm</t>
  </si>
  <si>
    <t>FLIR</t>
  </si>
  <si>
    <t>FLIR Systems</t>
  </si>
  <si>
    <t>https://www.sec.gov/Archives/edgar/data/354908/000035490820000010/0000354908-20-000010-index.htm</t>
  </si>
  <si>
    <t>FLS</t>
  </si>
  <si>
    <t>Flowserve Corporation</t>
  </si>
  <si>
    <t>https://www.sec.gov/Archives/edgar/data/30625/000003062520000007/0000030625-20-000007-index.htm</t>
  </si>
  <si>
    <t>FMC</t>
  </si>
  <si>
    <t>FMC Corporation</t>
  </si>
  <si>
    <t>https://www.sec.gov/Archives/edgar/data/37785/000003778520000035/0000037785-20-000035-index.htm</t>
  </si>
  <si>
    <t>F</t>
  </si>
  <si>
    <t>Ford Motor Company</t>
  </si>
  <si>
    <t>https://www.sec.gov/Archives/edgar/data/37996/000003799620000010/0000037996-20-000010-index.htm</t>
  </si>
  <si>
    <t>FTNT</t>
  </si>
  <si>
    <t>Fortinet</t>
  </si>
  <si>
    <t>https://www.sec.gov/Archives/edgar/data/1262039/000126203920000011/0001262039-20-000011-index.htm</t>
  </si>
  <si>
    <t>FTV</t>
  </si>
  <si>
    <t>Fortive Corp</t>
  </si>
  <si>
    <t>https://www.sec.gov/Archives/edgar/data/1659166/000165916620000071/0001659166-20-000071-index.htm</t>
  </si>
  <si>
    <t>FBHS</t>
  </si>
  <si>
    <t>Fortune Brands Home &amp; Security</t>
  </si>
  <si>
    <t>https://www.sec.gov/Archives/edgar/data/1519751/000156459020006812/0001564590-20-006812-index.htm</t>
  </si>
  <si>
    <t>FOX</t>
  </si>
  <si>
    <t>Fox Corporation (Class B)</t>
  </si>
  <si>
    <t>https://www.sec.gov/Archives/edgar/data/1754301/000156459020038975/0001564590-20-038975-index.htm</t>
  </si>
  <si>
    <t>FCX</t>
  </si>
  <si>
    <t>Freeport-McMoRan Inc.</t>
  </si>
  <si>
    <t>https://www.sec.gov/Archives/edgar/data/831259/000083125920000004/0000831259-20-000004-index.htm</t>
  </si>
  <si>
    <t>GPS</t>
  </si>
  <si>
    <t>Gap Inc.</t>
  </si>
  <si>
    <t>https://www.sec.gov/Archives/edgar/data/39911/000003991120000019/0000039911-20-000019-index.htm</t>
  </si>
  <si>
    <t>GRMN</t>
  </si>
  <si>
    <t>Garmin Ltd.</t>
  </si>
  <si>
    <t>https://www.sec.gov/Archives/edgar/data/1121788/000156459020005133/0001564590-20-005133-index.htm</t>
  </si>
  <si>
    <t>IT</t>
  </si>
  <si>
    <t>Gartner Inc</t>
  </si>
  <si>
    <t>https://www.sec.gov/Archives/edgar/data/749251/000074925120000008/0000749251-20-000008-index.htm</t>
  </si>
  <si>
    <t>GD</t>
  </si>
  <si>
    <t>General Dynamics</t>
  </si>
  <si>
    <t>https://www.sec.gov/Archives/edgar/data/40533/000004053320000015/0000040533-20-000015-index.htm</t>
  </si>
  <si>
    <t>GE</t>
  </si>
  <si>
    <t>General Electric</t>
  </si>
  <si>
    <t>https://www.sec.gov/Archives/edgar/data/40545/000004054520000009/0000040545-20-000009-index.htm</t>
  </si>
  <si>
    <t>GIS</t>
  </si>
  <si>
    <t>General Mills</t>
  </si>
  <si>
    <t>https://www.sec.gov/Archives/edgar/data/40704/000119312520186469/0001193125-20-186469-index.htm</t>
  </si>
  <si>
    <t>GM</t>
  </si>
  <si>
    <t>General Motors</t>
  </si>
  <si>
    <t>https://www.sec.gov/Archives/edgar/data/1467858/000146785820000028/0001467858-20-000028-index.htm</t>
  </si>
  <si>
    <t>GPC</t>
  </si>
  <si>
    <t>Genuine Parts</t>
  </si>
  <si>
    <t>https://www.sec.gov/Archives/edgar/data/40987/000004098720000010/0000040987-20-000010-index.htm</t>
  </si>
  <si>
    <t>GILD</t>
  </si>
  <si>
    <t>Gilead Sciences</t>
  </si>
  <si>
    <t>https://www.sec.gov/Archives/edgar/data/882095/000088209520000006/0000882095-20-000006-index.htm</t>
  </si>
  <si>
    <t>GPN</t>
  </si>
  <si>
    <t>Global Payments Inc.</t>
  </si>
  <si>
    <t>https://www.sec.gov/Archives/edgar/data/1123360/000112336020000009/0001123360-20-000009-index.htm</t>
  </si>
  <si>
    <t>GWW</t>
  </si>
  <si>
    <t>Grainger (W.W.) Inc.</t>
  </si>
  <si>
    <t>https://www.sec.gov/Archives/edgar/data/277135/000027713520000007/0000277135-20-000007-index.htm</t>
  </si>
  <si>
    <t>HRB</t>
  </si>
  <si>
    <t>H&amp;R Block</t>
  </si>
  <si>
    <t>https://www.sec.gov/Archives/edgar/data/12659/000157484220000021/0001574842-20-000021-index.htm</t>
  </si>
  <si>
    <t>HAL</t>
  </si>
  <si>
    <t>Halliburton Co.</t>
  </si>
  <si>
    <t>https://www.sec.gov/Archives/edgar/data/45012/000004501220000031/0000045012-20-000031-index.htm</t>
  </si>
  <si>
    <t>HBI</t>
  </si>
  <si>
    <t>Hanesbrands Inc</t>
  </si>
  <si>
    <t>https://www.sec.gov/Archives/edgar/data/1359841/000135984120000027/0001359841-20-000027-index.htm</t>
  </si>
  <si>
    <t>HAS</t>
  </si>
  <si>
    <t>Hasbro Inc.</t>
  </si>
  <si>
    <t>https://www.sec.gov/Archives/edgar/data/46080/000004608020000028/0000046080-20-000028-index.htm</t>
  </si>
  <si>
    <t>HCA</t>
  </si>
  <si>
    <t>HCA Healthcare</t>
  </si>
  <si>
    <t>https://www.sec.gov/Archives/edgar/data/860730/000119312520043524/0001193125-20-043524-index.htm</t>
  </si>
  <si>
    <t>HCP</t>
  </si>
  <si>
    <t>Healthpeak Properties</t>
  </si>
  <si>
    <t>https://www.sec.gov/Archives/edgar/data/765880/000162828020001456/0001628280-20-001456-index.htm</t>
  </si>
  <si>
    <t>HSIC</t>
  </si>
  <si>
    <t>Henry Schein</t>
  </si>
  <si>
    <t>https://www.sec.gov/Archives/edgar/data/1000228/000100022820000018/0001000228-20-000018-index.htm</t>
  </si>
  <si>
    <t>HES</t>
  </si>
  <si>
    <t>Hess Corporation</t>
  </si>
  <si>
    <t>https://www.sec.gov/Archives/edgar/data/4447/000156459020005545/0001564590-20-005545-index.htm</t>
  </si>
  <si>
    <t>HPE</t>
  </si>
  <si>
    <t>Hewlett Packard Enterprise</t>
  </si>
  <si>
    <t>https://www.sec.gov/Archives/edgar/data/1645590/000164559019000044/0001645590-19-000044-index.htm</t>
  </si>
  <si>
    <t>HLT</t>
  </si>
  <si>
    <t>Hilton Worldwide Holdings Inc</t>
  </si>
  <si>
    <t>https://www.sec.gov/Archives/edgar/data/1585689/000158568920000013/0001585689-20-000013-index.htm</t>
  </si>
  <si>
    <t>HFC</t>
  </si>
  <si>
    <t>HollyFrontier Corp</t>
  </si>
  <si>
    <t>http://www.sec.gov/Archives/edgar/data/48039/000004803918000036/0000048039-18-000036-index.htm</t>
  </si>
  <si>
    <t>HOLX</t>
  </si>
  <si>
    <t>Hologic</t>
  </si>
  <si>
    <t>https://www.sec.gov/Archives/edgar/data/859737/000085973719000026/0000859737-19-000026-index.htm</t>
  </si>
  <si>
    <t>HD</t>
  </si>
  <si>
    <t>Home Depot</t>
  </si>
  <si>
    <t>https://www.sec.gov/Archives/edgar/data/354950/000035495020000015/0000354950-20-000015-index.htm</t>
  </si>
  <si>
    <t>HON</t>
  </si>
  <si>
    <t>Honeywell Int'l Inc.</t>
  </si>
  <si>
    <t>https://www.sec.gov/Archives/edgar/data/773840/000077384020000009/0000773840-20-000009-index.htm</t>
  </si>
  <si>
    <t>HRL</t>
  </si>
  <si>
    <t>Hormel Foods Corp.</t>
  </si>
  <si>
    <t>https://www.sec.gov/Archives/edgar/data/48465/000004846519000057/0000048465-19-000057-index.htm</t>
  </si>
  <si>
    <t>HST</t>
  </si>
  <si>
    <t>Host Hotels &amp; Resorts</t>
  </si>
  <si>
    <t>https://www.sec.gov/Archives/edgar/data/1070750/000156459020006404/0001564590-20-006404-index.htm</t>
  </si>
  <si>
    <t>HPQ</t>
  </si>
  <si>
    <t>HP Inc.</t>
  </si>
  <si>
    <t>https://www.sec.gov/Archives/edgar/data/47217/000004721719000071/0000047217-19-000071-index.htm</t>
  </si>
  <si>
    <t>HII</t>
  </si>
  <si>
    <t>Huntington Ingalls Industries</t>
  </si>
  <si>
    <t>https://www.sec.gov/Archives/edgar/data/1501585/000150158520000011/0001501585-20-000011-index.htm</t>
  </si>
  <si>
    <t>IEX</t>
  </si>
  <si>
    <t>IDEX Corporation</t>
  </si>
  <si>
    <t>https://www.sec.gov/Archives/edgar/data/832101/000083210120000007/0000832101-20-000007-index.htm</t>
  </si>
  <si>
    <t>IDXX</t>
  </si>
  <si>
    <t>IDEXX Laboratories</t>
  </si>
  <si>
    <t>https://www.sec.gov/Archives/edgar/data/874716/000087471620000006/0000874716-20-000006-index.htm</t>
  </si>
  <si>
    <t>INFO</t>
  </si>
  <si>
    <t>IHS Markit Ltd.</t>
  </si>
  <si>
    <t>https://www.sec.gov/Archives/edgar/data/1598014/000159801420000008/0001598014-20-000008-index.htm</t>
  </si>
  <si>
    <t>ITW</t>
  </si>
  <si>
    <t>Illinois Tool Works</t>
  </si>
  <si>
    <t>https://www.sec.gov/Archives/edgar/data/49826/000004982620000020/0000049826-20-000020-index.htm</t>
  </si>
  <si>
    <t>ILMN</t>
  </si>
  <si>
    <t>Illumina Inc</t>
  </si>
  <si>
    <t>https://www.sec.gov/Archives/edgar/data/1110803/000111080320000018/0001110803-20-000018-index.htm</t>
  </si>
  <si>
    <t>INCY</t>
  </si>
  <si>
    <t>Incyte</t>
  </si>
  <si>
    <t>https://www.sec.gov/Archives/edgar/data/879169/000155837020000774/0001558370-20-000774-index.htm</t>
  </si>
  <si>
    <t>IR</t>
  </si>
  <si>
    <t>Ingersoll Rand</t>
  </si>
  <si>
    <t>https://www.sec.gov/Archives/edgar/data/1466258/000146625820000064/0001466258-20-000064-index.htm</t>
  </si>
  <si>
    <t>INTC</t>
  </si>
  <si>
    <t>Intel Corp.</t>
  </si>
  <si>
    <t>https://www.sec.gov/Archives/edgar/data/50863/000005086320000011/0000050863-20-000011-index.htm</t>
  </si>
  <si>
    <t>ICE</t>
  </si>
  <si>
    <t>Intercontinental Exchange</t>
  </si>
  <si>
    <t>https://www.sec.gov/Archives/edgar/data/1571949/000157194920000003/0001571949-20-000003-index.htm</t>
  </si>
  <si>
    <t>IBM</t>
  </si>
  <si>
    <t>International Business Machines</t>
  </si>
  <si>
    <t>https://www.sec.gov/Archives/edgar/data/51143/000155837020001334/0001558370-20-001334-index.htm</t>
  </si>
  <si>
    <t>IFF</t>
  </si>
  <si>
    <t>International Flavors &amp; Fragrances</t>
  </si>
  <si>
    <t>https://www.sec.gov/Archives/edgar/data/51253/000005125320000007/0000051253-20-000007-index.htm</t>
  </si>
  <si>
    <t>IP</t>
  </si>
  <si>
    <t>International Paper</t>
  </si>
  <si>
    <t>https://www.sec.gov/Archives/edgar/data/51434/000005143420000011/0000051434-20-000011-index.htm</t>
  </si>
  <si>
    <t>IPG</t>
  </si>
  <si>
    <t>Interpublic Group</t>
  </si>
  <si>
    <t>https://www.sec.gov/Archives/edgar/data/51644/000005164420000013/0000051644-20-000013-index.htm</t>
  </si>
  <si>
    <t>INTU</t>
  </si>
  <si>
    <t>Intuit Inc.</t>
  </si>
  <si>
    <t>https://www.sec.gov/Archives/edgar/data/896878/000089687819000132/0000896878-19-000132-index.htm</t>
  </si>
  <si>
    <t>ISRG</t>
  </si>
  <si>
    <t>Intuitive Surgical Inc.</t>
  </si>
  <si>
    <t>https://www.sec.gov/Archives/edgar/data/1035267/000103526720000032/0001035267-20-000032-index.htm</t>
  </si>
  <si>
    <t>IVZ</t>
  </si>
  <si>
    <t>Invesco Ltd.</t>
  </si>
  <si>
    <t>https://www.sec.gov/Archives/edgar/data/914208/000091420820000245/0000914208-20-000245-index.htm</t>
  </si>
  <si>
    <t>IPGP</t>
  </si>
  <si>
    <t>IPG Photonics Corp.</t>
  </si>
  <si>
    <t>https://www.sec.gov/Archives/edgar/data/1111928/000111192820000030/0001111928-20-000030-index.htm</t>
  </si>
  <si>
    <t>IQV</t>
  </si>
  <si>
    <t>IQVIA Holdings Inc.</t>
  </si>
  <si>
    <t>https://www.sec.gov/Archives/edgar/data/1478242/000156459020004901/0001564590-20-004901-index.htm</t>
  </si>
  <si>
    <t>IRM</t>
  </si>
  <si>
    <t>Iron Mountain Incorporated</t>
  </si>
  <si>
    <t>https://www.sec.gov/Archives/edgar/data/1020569/000102056920000029/0001020569-20-000029-index.htm</t>
  </si>
  <si>
    <t>JBHT</t>
  </si>
  <si>
    <t>J. B. Hunt Transport Services</t>
  </si>
  <si>
    <t>https://www.sec.gov/Archives/edgar/data/728535/000143774920004119/0001437749-20-004119-index.htm</t>
  </si>
  <si>
    <t>JKHY</t>
  </si>
  <si>
    <t>Jack Henry &amp; Associates</t>
  </si>
  <si>
    <t>https://www.sec.gov/Archives/edgar/data/779152/000077915220000064/0000779152-20-000064-index.htm</t>
  </si>
  <si>
    <t>JEC</t>
  </si>
  <si>
    <t>Jacobs Engineering Group</t>
  </si>
  <si>
    <t>https://www.sec.gov/Archives/edgar/data/52988/000005298819000069/0000052988-19-000069-index.htm</t>
  </si>
  <si>
    <t>SJM</t>
  </si>
  <si>
    <t>JM Smucker</t>
  </si>
  <si>
    <t>https://www.sec.gov/Archives/edgar/data/91419/000009141920000065/0000091419-20-000065-index.htm</t>
  </si>
  <si>
    <t>JNJ</t>
  </si>
  <si>
    <t>Johnson &amp; Johnson</t>
  </si>
  <si>
    <t>https://www.sec.gov/Archives/edgar/data/200406/000020040620000010/0000200406-20-000010-index.htm</t>
  </si>
  <si>
    <t>JCI</t>
  </si>
  <si>
    <t>Johnson Controls International</t>
  </si>
  <si>
    <t>http://www.sec.gov/Archives/edgar/data/53669/000005366916000087/0000053669-16-000087-index.htm</t>
  </si>
  <si>
    <t>JNPR</t>
  </si>
  <si>
    <t>Juniper Networks</t>
  </si>
  <si>
    <t>https://www.sec.gov/Archives/edgar/data/1043604/000104360420000021/0001043604-20-000021-index.htm</t>
  </si>
  <si>
    <t>KSU</t>
  </si>
  <si>
    <t>Kansas City Southern</t>
  </si>
  <si>
    <t>https://www.sec.gov/Archives/edgar/data/54480/000005448020000015/0000054480-20-000015-index.htm</t>
  </si>
  <si>
    <t>K</t>
  </si>
  <si>
    <t>Kellogg Co.</t>
  </si>
  <si>
    <t>https://www.sec.gov/Archives/edgar/data/55067/000162828020002113/0001628280-20-002113-index.htm</t>
  </si>
  <si>
    <t>KEYS</t>
  </si>
  <si>
    <t>Keysight Technologies</t>
  </si>
  <si>
    <t>https://www.sec.gov/Archives/edgar/data/1601046/000160104619000110/0001601046-19-000110-index.htm</t>
  </si>
  <si>
    <t>KMB</t>
  </si>
  <si>
    <t>Kimberly-Clark</t>
  </si>
  <si>
    <t>https://www.sec.gov/Archives/edgar/data/55785/000005578520000016/0000055785-20-000016-index.htm</t>
  </si>
  <si>
    <t>KIM</t>
  </si>
  <si>
    <t>Kimco Realty</t>
  </si>
  <si>
    <t>https://www.sec.gov/Archives/edgar/data/879101/000143774920003500/0001437749-20-003500-index.htm</t>
  </si>
  <si>
    <t>KMI</t>
  </si>
  <si>
    <t>Kinder Morgan</t>
  </si>
  <si>
    <t>https://www.sec.gov/Archives/edgar/data/1506307/000150630720000022/0001506307-20-000022-index.htm</t>
  </si>
  <si>
    <t>KLAC</t>
  </si>
  <si>
    <t>KLA Corporation</t>
  </si>
  <si>
    <t>https://www.sec.gov/Archives/edgar/data/319201/000031920120000047/0000319201-20-000047-index.htm</t>
  </si>
  <si>
    <t>KSS</t>
  </si>
  <si>
    <t>Kohl's Corp.</t>
  </si>
  <si>
    <t>https://www.sec.gov/Archives/edgar/data/885639/000156459020011512/0001564590-20-011512-index.htm</t>
  </si>
  <si>
    <t>KHC</t>
  </si>
  <si>
    <t>Kraft Heinz Co</t>
  </si>
  <si>
    <t>https://www.sec.gov/Archives/edgar/data/1637459/000163745920000027/0001637459-20-000027-index.htm</t>
  </si>
  <si>
    <t>KR</t>
  </si>
  <si>
    <t>Kroger Co.</t>
  </si>
  <si>
    <t>https://www.sec.gov/Archives/edgar/data/56873/000155837020003501/0001558370-20-003501-index.htm</t>
  </si>
  <si>
    <t>LB</t>
  </si>
  <si>
    <t>L Brands Inc.</t>
  </si>
  <si>
    <t>https://www.sec.gov/Archives/edgar/data/701985/000070198520000010/0000701985-20-000010-index.htm</t>
  </si>
  <si>
    <t>LH</t>
  </si>
  <si>
    <t>Laboratory Corp. of America Holding</t>
  </si>
  <si>
    <t>https://www.sec.gov/Archives/edgar/data/920148/000092014820000011/0000920148-20-000011-index.htm</t>
  </si>
  <si>
    <t>LRCX</t>
  </si>
  <si>
    <t>Lam Research</t>
  </si>
  <si>
    <t>https://www.sec.gov/Archives/edgar/data/707549/000070754920000138/0000707549-20-000138-index.htm</t>
  </si>
  <si>
    <t>LEG</t>
  </si>
  <si>
    <t>Leggett &amp; Platt</t>
  </si>
  <si>
    <t>https://www.sec.gov/Archives/edgar/data/58492/000005849220000002/0000058492-20-000002-index.htm</t>
  </si>
  <si>
    <t>LDOS</t>
  </si>
  <si>
    <t>Leidos Holdings</t>
  </si>
  <si>
    <t>https://www.sec.gov/Archives/edgar/data/1336920/000133692020000023/0001336920-20-000023-index.htm</t>
  </si>
  <si>
    <t>LLY</t>
  </si>
  <si>
    <t>Lilly (Eli) &amp; Co.</t>
  </si>
  <si>
    <t>https://www.sec.gov/Archives/edgar/data/59478/000005947820000057/0000059478-20-000057-index.htm</t>
  </si>
  <si>
    <t>LYV</t>
  </si>
  <si>
    <t>Live Nation Entertainment</t>
  </si>
  <si>
    <t>https://www.sec.gov/Archives/edgar/data/1335258/000133525820000028/0001335258-20-000028-index.htm</t>
  </si>
  <si>
    <t>LKQ</t>
  </si>
  <si>
    <t>LKQ Corporation</t>
  </si>
  <si>
    <t>https://www.sec.gov/Archives/edgar/data/1065696/000106569620000008/0001065696-20-000008-index.htm</t>
  </si>
  <si>
    <t>LMT</t>
  </si>
  <si>
    <t>Lockheed Martin Corp.</t>
  </si>
  <si>
    <t>https://www.sec.gov/Archives/edgar/data/936468/000093646820000016/0000936468-20-000016-index.htm</t>
  </si>
  <si>
    <t>low</t>
  </si>
  <si>
    <t>Lowe's Cos.</t>
  </si>
  <si>
    <t>https://www.sec.gov/Archives/edgar/data/60667/000006066720000036/0000060667-20-000036-index.htm</t>
  </si>
  <si>
    <t>LYB</t>
  </si>
  <si>
    <t>LyondellBasell</t>
  </si>
  <si>
    <t>https://www.sec.gov/Archives/edgar/data/1489393/000148939320000009/0001489393-20-000009-index.htm</t>
  </si>
  <si>
    <t>MRO</t>
  </si>
  <si>
    <t>Marathon Oil Corp.</t>
  </si>
  <si>
    <t>https://www.sec.gov/Archives/edgar/data/101778/000010177820000023/0000101778-20-000023-index.htm</t>
  </si>
  <si>
    <t>MPC</t>
  </si>
  <si>
    <t>Marathon Petroleum</t>
  </si>
  <si>
    <t>https://www.sec.gov/Archives/edgar/data/1510295/000151029520000006/0001510295-20-000006-index.htm</t>
  </si>
  <si>
    <t>MKTX</t>
  </si>
  <si>
    <t>MarketAxess</t>
  </si>
  <si>
    <t>https://www.sec.gov/Archives/edgar/data/1278021/000156459020004935/0001564590-20-004935-index.htm</t>
  </si>
  <si>
    <t>MAR</t>
  </si>
  <si>
    <t>Marriott Int'l.</t>
  </si>
  <si>
    <t>https://www.sec.gov/Archives/edgar/data/1048286/000162828020002376/0001628280-20-002376-index.htm</t>
  </si>
  <si>
    <t>MLM</t>
  </si>
  <si>
    <t>Martin Marietta Materials</t>
  </si>
  <si>
    <t>https://www.sec.gov/Archives/edgar/data/916076/000156459020005784/0001564590-20-005784-index.htm</t>
  </si>
  <si>
    <t>MAS</t>
  </si>
  <si>
    <t>Masco Corp.</t>
  </si>
  <si>
    <t>https://www.sec.gov/Archives/edgar/data/62996/000006299620000006/0000062996-20-000006-index.htm</t>
  </si>
  <si>
    <t>MA</t>
  </si>
  <si>
    <t>Mastercard Inc.</t>
  </si>
  <si>
    <t>https://www.sec.gov/Archives/edgar/data/1141391/000114139120000032/0001141391-20-000032-index.htm</t>
  </si>
  <si>
    <t>MXIM</t>
  </si>
  <si>
    <t>Maxim Integrated Products Inc</t>
  </si>
  <si>
    <t>https://www.sec.gov/Archives/edgar/data/743316/000074331620000025/0000743316-20-000025-index.htm</t>
  </si>
  <si>
    <t>MKC</t>
  </si>
  <si>
    <t>McCormick &amp; Co.</t>
  </si>
  <si>
    <t>https://www.sec.gov/Archives/edgar/data/63754/000006375420000022/0000063754-20-000022-index.htm</t>
  </si>
  <si>
    <t>MCD</t>
  </si>
  <si>
    <t>McDonald's Corp.</t>
  </si>
  <si>
    <t>https://www.sec.gov/Archives/edgar/data/63908/000006390820000022/0000063908-20-000022-index.htm</t>
  </si>
  <si>
    <t>MCK</t>
  </si>
  <si>
    <t>McKesson Corp.</t>
  </si>
  <si>
    <t>https://www.sec.gov/Archives/edgar/data/927653/000092765320000033/0000927653-20-000033-index.htm</t>
  </si>
  <si>
    <t>MDT</t>
  </si>
  <si>
    <t>Medtronic plc</t>
  </si>
  <si>
    <t>https://www.sec.gov/Archives/edgar/data/1613103/000161310320000021/0001613103-20-000021-index.htm</t>
  </si>
  <si>
    <t>MRK</t>
  </si>
  <si>
    <t>Merck &amp; Co.</t>
  </si>
  <si>
    <t>https://www.sec.gov/Archives/edgar/data/310158/000031015820000005/0000310158-20-000005-index.htm</t>
  </si>
  <si>
    <t>MTD</t>
  </si>
  <si>
    <t>Mettler Toledo</t>
  </si>
  <si>
    <t>https://www.sec.gov/Archives/edgar/data/1037646/000103764620000005/0001037646-20-000005-index.htm</t>
  </si>
  <si>
    <t>MGM</t>
  </si>
  <si>
    <t>MGM Resorts International</t>
  </si>
  <si>
    <t>https://www.sec.gov/Archives/edgar/data/789570/000156459020007393/0001564590-20-007393-index.htm</t>
  </si>
  <si>
    <t>MCHP</t>
  </si>
  <si>
    <t>Microchip Technology</t>
  </si>
  <si>
    <t>https://www.sec.gov/Archives/edgar/data/827054/000082705420000119/0000827054-20-000119-index.htm</t>
  </si>
  <si>
    <t>MU</t>
  </si>
  <si>
    <t>Micron Technology</t>
  </si>
  <si>
    <t>https://www.sec.gov/Archives/edgar/data/723125/000072312519000094/0000723125-19-000094-index.htm</t>
  </si>
  <si>
    <t>MSFT</t>
  </si>
  <si>
    <t>Microsoft Corp.</t>
  </si>
  <si>
    <t>https://www.sec.gov/Archives/edgar/data/789019/000156459020034944/0001564590-20-034944-index.htm</t>
  </si>
  <si>
    <t>MAA</t>
  </si>
  <si>
    <t>Mid-America Apartments</t>
  </si>
  <si>
    <t>http://www.sec.gov/Archives/edgar/data/912595/000091259513000027/0000912595-13-000027-index.htm</t>
  </si>
  <si>
    <t>MHK</t>
  </si>
  <si>
    <t>Mohawk Industries</t>
  </si>
  <si>
    <t>https://www.sec.gov/Archives/edgar/data/851968/000085196820000020/0000851968-20-000020-index.htm</t>
  </si>
  <si>
    <t>TAP</t>
  </si>
  <si>
    <t>Molson Coors Beverage Company</t>
  </si>
  <si>
    <t>https://www.sec.gov/Archives/edgar/data/24545/000002454520000005/0000024545-20-000005-index.htm</t>
  </si>
  <si>
    <t>MDLZ</t>
  </si>
  <si>
    <t>Mondelez International</t>
  </si>
  <si>
    <t>https://www.sec.gov/Archives/edgar/data/1103982/000110398220000003/0001103982-20-000003-index.htm</t>
  </si>
  <si>
    <t>MNST</t>
  </si>
  <si>
    <t>Monster Beverage</t>
  </si>
  <si>
    <t>https://www.sec.gov/Archives/edgar/data/865752/000110465920027209/0001104659-20-027209-index.htm</t>
  </si>
  <si>
    <t>MCO</t>
  </si>
  <si>
    <t>Moody's Corp</t>
  </si>
  <si>
    <t>https://www.sec.gov/Archives/edgar/data/1059556/000105955620000005/0001059556-20-000005-index.htm</t>
  </si>
  <si>
    <t>MSI</t>
  </si>
  <si>
    <t>Motorola Solutions Inc.</t>
  </si>
  <si>
    <t>https://www.sec.gov/Archives/edgar/data/68505/000006850520000006/0000068505-20-000006-index.htm</t>
  </si>
  <si>
    <t>MSCI</t>
  </si>
  <si>
    <t>MSCI Inc</t>
  </si>
  <si>
    <t>https://www.sec.gov/Archives/edgar/data/1408198/000156459020004992/0001564590-20-004992-index.htm</t>
  </si>
  <si>
    <t>MYL</t>
  </si>
  <si>
    <t>Mylan N.V.</t>
  </si>
  <si>
    <t>https://www.sec.gov/Archives/edgar/data/1623613/000162361320000011/0001623613-20-000011-index.htm</t>
  </si>
  <si>
    <t>NDAQ</t>
  </si>
  <si>
    <t>Nasdaq, Inc.</t>
  </si>
  <si>
    <t>https://www.sec.gov/Archives/edgar/data/1120193/000112019320000004/0001120193-20-000004-index.htm</t>
  </si>
  <si>
    <t>NOV</t>
  </si>
  <si>
    <t>National Oilwell Varco Inc.</t>
  </si>
  <si>
    <t>https://www.sec.gov/Archives/edgar/data/1021860/000156459020004552/0001564590-20-004552-index.htm</t>
  </si>
  <si>
    <t>NTAP</t>
  </si>
  <si>
    <t>NetApp</t>
  </si>
  <si>
    <t>https://www.sec.gov/Archives/edgar/data/1002047/000156459020029349/0001564590-20-029349-index.htm</t>
  </si>
  <si>
    <t>NFLX</t>
  </si>
  <si>
    <t>Netflix Inc.</t>
  </si>
  <si>
    <t>https://www.sec.gov/Archives/edgar/data/1065280/000106528020000040/0001065280-20-000040-index.htm</t>
  </si>
  <si>
    <t>NWL</t>
  </si>
  <si>
    <t>Newell Brands</t>
  </si>
  <si>
    <t>https://www.sec.gov/Archives/edgar/data/814453/000081445320000078/0000814453-20-000078-index.htm</t>
  </si>
  <si>
    <t>NEM</t>
  </si>
  <si>
    <t>Newmont Corporation</t>
  </si>
  <si>
    <t>https://www.sec.gov/Archives/edgar/data/1164727/000155837020001041/0001558370-20-001041-index.htm</t>
  </si>
  <si>
    <t>NWS</t>
  </si>
  <si>
    <t>News Corp. Class A</t>
  </si>
  <si>
    <t>https://www.sec.gov/Archives/edgar/data/1564708/000156470820000022/0001564708-20-000022-index.htm</t>
  </si>
  <si>
    <t>NEE</t>
  </si>
  <si>
    <t>NextEra Energy</t>
  </si>
  <si>
    <t>https://www.sec.gov/Archives/edgar/data/753308/000075330820000021/0000753308-20-000021-index.htm</t>
  </si>
  <si>
    <t>NLSN</t>
  </si>
  <si>
    <t>Nielsen Holdings</t>
  </si>
  <si>
    <t>https://www.sec.gov/Archives/edgar/data/1492633/000156459020007004/0001564590-20-007004-index.htm</t>
  </si>
  <si>
    <t>NKE</t>
  </si>
  <si>
    <t>Nike, Inc.</t>
  </si>
  <si>
    <t>https://www.sec.gov/Archives/edgar/data/320187/000032018720000047/0000320187-20-000047-index.htm</t>
  </si>
  <si>
    <t>NI</t>
  </si>
  <si>
    <t>NiSource Inc.</t>
  </si>
  <si>
    <t>https://www.sec.gov/Archives/edgar/data/1111711/000111171120000013/0001111711-20-000013-index.htm</t>
  </si>
  <si>
    <t>NBL</t>
  </si>
  <si>
    <t>Noble Energy</t>
  </si>
  <si>
    <t>https://www.sec.gov/Archives/edgar/data/72207/000007220720000010/0000072207-20-000010-index.htm</t>
  </si>
  <si>
    <t>NSC</t>
  </si>
  <si>
    <t>Norfolk Southern Corp.</t>
  </si>
  <si>
    <t>https://www.sec.gov/Archives/edgar/data/702165/000070216520000011/0000702165-20-000011-index.htm</t>
  </si>
  <si>
    <t>NOC</t>
  </si>
  <si>
    <t>Northrop Grumman</t>
  </si>
  <si>
    <t>https://www.sec.gov/Archives/edgar/data/1133421/000113342120000006/0001133421-20-000006-index.htm</t>
  </si>
  <si>
    <t>NCLH</t>
  </si>
  <si>
    <t>Norwegian Cruise Line Holdings</t>
  </si>
  <si>
    <t>https://www.sec.gov/Archives/edgar/data/1513761/000155837020001661/0001558370-20-001661-index.htm</t>
  </si>
  <si>
    <t>NRG</t>
  </si>
  <si>
    <t>NRG Energy</t>
  </si>
  <si>
    <t>https://www.sec.gov/Archives/edgar/data/1013871/000101387120000013/0001013871-20-000013-index.htm</t>
  </si>
  <si>
    <t>NUE</t>
  </si>
  <si>
    <t>Nucor Corp.</t>
  </si>
  <si>
    <t>https://www.sec.gov/Archives/edgar/data/73309/000156459020007794/0001564590-20-007794-index.htm</t>
  </si>
  <si>
    <t>NVDA</t>
  </si>
  <si>
    <t>Nvidia Corporation</t>
  </si>
  <si>
    <t>https://www.sec.gov/Archives/edgar/data/1045810/000104581020000010/0001045810-20-000010-index.htm</t>
  </si>
  <si>
    <t>NVR</t>
  </si>
  <si>
    <t>NVR, Inc.</t>
  </si>
  <si>
    <t>https://www.sec.gov/Archives/edgar/data/906163/000090616320000054/0000906163-20-000054-index.htm</t>
  </si>
  <si>
    <t>ORLY</t>
  </si>
  <si>
    <t>O'Reilly Automotive</t>
  </si>
  <si>
    <t>https://www.sec.gov/Archives/edgar/data/898173/000089817320000007/0000898173-20-000007-index.htm</t>
  </si>
  <si>
    <t>OXY</t>
  </si>
  <si>
    <t>Occidental Petroleum</t>
  </si>
  <si>
    <t>https://www.sec.gov/Archives/edgar/data/797468/000079746820000004/0000797468-20-000004-index.htm</t>
  </si>
  <si>
    <t>ODFL</t>
  </si>
  <si>
    <t>Old Dominion Freight Line</t>
  </si>
  <si>
    <t>https://www.sec.gov/Archives/edgar/data/878927/000156459020006626/0001564590-20-006626-index.htm</t>
  </si>
  <si>
    <t>OMC</t>
  </si>
  <si>
    <t>Omnicom Group</t>
  </si>
  <si>
    <t>https://www.sec.gov/Archives/edgar/data/29989/000002998920000005/0000029989-20-000005-index.htm</t>
  </si>
  <si>
    <t>OKE</t>
  </si>
  <si>
    <t>ONEOK</t>
  </si>
  <si>
    <t>https://www.sec.gov/Archives/edgar/data/1039684/000103968420000012/0001039684-20-000012-index.htm</t>
  </si>
  <si>
    <t>ORCL</t>
  </si>
  <si>
    <t>Oracle Corp.</t>
  </si>
  <si>
    <t>https://www.sec.gov/Archives/edgar/data/1341439/000156459020030125/0001564590-20-030125-index.htm</t>
  </si>
  <si>
    <t>PKG</t>
  </si>
  <si>
    <t>Packaging Corporation of America</t>
  </si>
  <si>
    <t>https://www.sec.gov/Archives/edgar/data/75677/000156459020006774/0001564590-20-006774-index.htm</t>
  </si>
  <si>
    <t>PH</t>
  </si>
  <si>
    <t>Parker-Hannifin</t>
  </si>
  <si>
    <t>https://www.sec.gov/Archives/edgar/data/76334/000007633420000099/0000076334-20-000099-index.htm</t>
  </si>
  <si>
    <t>PAYX</t>
  </si>
  <si>
    <t>Paychex Inc.</t>
  </si>
  <si>
    <t>https://www.sec.gov/Archives/edgar/data/723531/000072353120000048/0000723531-20-000048-index.htm</t>
  </si>
  <si>
    <t>PAYC</t>
  </si>
  <si>
    <t>Paycom</t>
  </si>
  <si>
    <t>https://www.sec.gov/Archives/edgar/data/1590955/000156459020004636/0001564590-20-004636-index.htm</t>
  </si>
  <si>
    <t>PYPL</t>
  </si>
  <si>
    <t>PayPal</t>
  </si>
  <si>
    <t>https://www.sec.gov/Archives/edgar/data/1633917/000163391720000028/0001633917-20-000028-index.htm</t>
  </si>
  <si>
    <t>PNR</t>
  </si>
  <si>
    <t>Pentair plc</t>
  </si>
  <si>
    <t>https://www.sec.gov/Archives/edgar/data/77360/000007736020000006/0000077360-20-000006-index.htm</t>
  </si>
  <si>
    <t>PEP</t>
  </si>
  <si>
    <t>PepsiCo Inc.</t>
  </si>
  <si>
    <t>https://www.sec.gov/Archives/edgar/data/77476/000007747620000060/0000077476-20-000060-index.htm</t>
  </si>
  <si>
    <t>PKI</t>
  </si>
  <si>
    <t>PerkinElmer</t>
  </si>
  <si>
    <t>https://www.sec.gov/Archives/edgar/data/31791/000003179120000003/0000031791-20-000003-index.htm</t>
  </si>
  <si>
    <t>PRGO</t>
  </si>
  <si>
    <t>Perrigo</t>
  </si>
  <si>
    <t>http://www.sec.gov/Archives/edgar/data/820096/000082009613000014/0000820096-13-000014-index.htm</t>
  </si>
  <si>
    <t>PFE</t>
  </si>
  <si>
    <t>Pfizer Inc.</t>
  </si>
  <si>
    <t>https://www.sec.gov/Archives/edgar/data/78003/000007800320000014/0000078003-20-000014-index.htm</t>
  </si>
  <si>
    <t>PM</t>
  </si>
  <si>
    <t>Philip Morris International</t>
  </si>
  <si>
    <t>https://www.sec.gov/Archives/edgar/data/1413329/000141332920000007/0001413329-20-000007-index.htm</t>
  </si>
  <si>
    <t>PSX</t>
  </si>
  <si>
    <t>Phillips 66</t>
  </si>
  <si>
    <t>https://www.sec.gov/Archives/edgar/data/1534701/000153470120000070/0001534701-20-000070-index.htm</t>
  </si>
  <si>
    <t>PNW</t>
  </si>
  <si>
    <t>Pinnacle West Capital</t>
  </si>
  <si>
    <t>https://www.sec.gov/Archives/edgar/data/764622/000076462220000017/0000764622-20-000017-index.htm</t>
  </si>
  <si>
    <t>PXD</t>
  </si>
  <si>
    <t>Pioneer Natural Resources</t>
  </si>
  <si>
    <t>https://www.sec.gov/Archives/edgar/data/1038357/000103835720000009/0001038357-20-000009-index.htm</t>
  </si>
  <si>
    <t>PPG</t>
  </si>
  <si>
    <t>PPG Industries</t>
  </si>
  <si>
    <t>https://www.sec.gov/Archives/edgar/data/79879/000007987920000008/0000079879-20-000008-index.htm</t>
  </si>
  <si>
    <t>PPL</t>
  </si>
  <si>
    <t>PPL Corp.</t>
  </si>
  <si>
    <t>https://www.sec.gov/Archives/edgar/data/922224/000092222420000005/0000922224-20-000005-index.htm</t>
  </si>
  <si>
    <t>PG</t>
  </si>
  <si>
    <t>Procter &amp; Gamble</t>
  </si>
  <si>
    <t>https://www.sec.gov/Archives/edgar/data/80424/000008042420000053/0000080424-20-000053-index.htm</t>
  </si>
  <si>
    <t>PLD</t>
  </si>
  <si>
    <t>Prologis</t>
  </si>
  <si>
    <t>https://www.sec.gov/Archives/edgar/data/1045609/000156459020004096/0001564590-20-004096-index.htm</t>
  </si>
  <si>
    <t>PEG</t>
  </si>
  <si>
    <t>Public Service Enterprise Group (PSEG)</t>
  </si>
  <si>
    <t>https://www.sec.gov/Archives/edgar/data/788784/000078878420000004/0000788784-20-000004-index.htm</t>
  </si>
  <si>
    <t>PSA</t>
  </si>
  <si>
    <t>Public Storage</t>
  </si>
  <si>
    <t>https://www.sec.gov/Archives/edgar/data/1393311/000139331120000008/0001393311-20-000008-index.htm</t>
  </si>
  <si>
    <t>PHM</t>
  </si>
  <si>
    <t>PulteGroup</t>
  </si>
  <si>
    <t>https://www.sec.gov/Archives/edgar/data/822416/000082241620000007/0000822416-20-000007-index.htm</t>
  </si>
  <si>
    <t>PVH</t>
  </si>
  <si>
    <t>PVH Corp.</t>
  </si>
  <si>
    <t>https://www.sec.gov/Archives/edgar/data/78239/000007823920000023/0000078239-20-000023-index.htm</t>
  </si>
  <si>
    <t>QRVO</t>
  </si>
  <si>
    <t>Qorvo</t>
  </si>
  <si>
    <t>https://www.sec.gov/Archives/edgar/data/1604778/000160477820000030/0001604778-20-000030-index.htm</t>
  </si>
  <si>
    <t>QCOM</t>
  </si>
  <si>
    <t>QUALCOMM Inc.</t>
  </si>
  <si>
    <t>https://www.sec.gov/Archives/edgar/data/804328/000172894919000072/0001728949-19-000072-index.htm</t>
  </si>
  <si>
    <t>PWR</t>
  </si>
  <si>
    <t>Quanta Services Inc.</t>
  </si>
  <si>
    <t>https://www.sec.gov/Archives/edgar/data/1050915/000105091520000020/0001050915-20-000020-index.htm</t>
  </si>
  <si>
    <t>DGX</t>
  </si>
  <si>
    <t>Quest Diagnostics</t>
  </si>
  <si>
    <t>https://www.sec.gov/Archives/edgar/data/1022079/000102207920000017/0001022079-20-000017-index.htm</t>
  </si>
  <si>
    <t>RL</t>
  </si>
  <si>
    <t>Ralph Lauren Corporation</t>
  </si>
  <si>
    <t>https://www.sec.gov/Archives/edgar/data/1037038/000103703820000014/0001037038-20-000014-index.htm</t>
  </si>
  <si>
    <t>O</t>
  </si>
  <si>
    <t>Realty Income Corporation</t>
  </si>
  <si>
    <t>https://www.sec.gov/Archives/edgar/data/726728/000072672820000033/0000726728-20-000033-index.htm</t>
  </si>
  <si>
    <t>REGN</t>
  </si>
  <si>
    <t>Regeneron Pharmaceuticals</t>
  </si>
  <si>
    <t>https://www.sec.gov/Archives/edgar/data/872589/000153217620000008/0001532176-20-000008-index.htm</t>
  </si>
  <si>
    <t>RSG</t>
  </si>
  <si>
    <t>Republic Services Inc</t>
  </si>
  <si>
    <t>https://www.sec.gov/Archives/edgar/data/1060391/000106039120000016/0001060391-20-000016-index.htm</t>
  </si>
  <si>
    <t>RMD</t>
  </si>
  <si>
    <t>ResMed</t>
  </si>
  <si>
    <t>https://www.sec.gov/Archives/edgar/data/943819/000094381920000013/0000943819-20-000013-index.htm</t>
  </si>
  <si>
    <t>RHI</t>
  </si>
  <si>
    <t>Robert Half International</t>
  </si>
  <si>
    <t>https://www.sec.gov/Archives/edgar/data/315213/000031521320000029/0000315213-20-000029-index.htm</t>
  </si>
  <si>
    <t>ROK</t>
  </si>
  <si>
    <t>Rockwell Automation Inc.</t>
  </si>
  <si>
    <t>https://www.sec.gov/Archives/edgar/data/1024478/000102447819000044/0001024478-19-000044-index.htm</t>
  </si>
  <si>
    <t>ROL</t>
  </si>
  <si>
    <t>Rollins Inc.</t>
  </si>
  <si>
    <t>https://www.sec.gov/Archives/edgar/data/84839/000117120020000103/0001171200-20-000103-index.htm</t>
  </si>
  <si>
    <t>ROP</t>
  </si>
  <si>
    <t>Roper Technologies</t>
  </si>
  <si>
    <t>https://www.sec.gov/Archives/edgar/data/882835/000088283520000006/0000882835-20-000006-index.htm</t>
  </si>
  <si>
    <t>ROST</t>
  </si>
  <si>
    <t>Ross Stores</t>
  </si>
  <si>
    <t>https://www.sec.gov/Archives/edgar/data/745732/000074573220000016/0000745732-20-000016-index.htm</t>
  </si>
  <si>
    <t>RCL</t>
  </si>
  <si>
    <t>Royal Caribbean Group</t>
  </si>
  <si>
    <t>https://www.sec.gov/Archives/edgar/data/884887/000088488720000009/0000884887-20-000009-index.htm</t>
  </si>
  <si>
    <t>SPGI</t>
  </si>
  <si>
    <t>S&amp;P Global, Inc.</t>
  </si>
  <si>
    <t>https://www.sec.gov/Archives/edgar/data/64040/000006404020000055/0000064040-20-000055-index.htm</t>
  </si>
  <si>
    <t>CRM</t>
  </si>
  <si>
    <t>Salesforce.com</t>
  </si>
  <si>
    <t>https://www.sec.gov/Archives/edgar/data/1108524/000110852420000014/0001108524-20-000014-index.htm</t>
  </si>
  <si>
    <t>SBAC</t>
  </si>
  <si>
    <t>SBA Communications</t>
  </si>
  <si>
    <t>https://www.sec.gov/Archives/edgar/data/1034054/000103405420000003/0001034054-20-000003-index.htm</t>
  </si>
  <si>
    <t>SLB</t>
  </si>
  <si>
    <t>Schlumberger Ltd.</t>
  </si>
  <si>
    <t>https://www.sec.gov/Archives/edgar/data/87347/000156459020001578/0001564590-20-001578-index.htm</t>
  </si>
  <si>
    <t>STX</t>
  </si>
  <si>
    <t>Seagate Technology</t>
  </si>
  <si>
    <t>https://www.sec.gov/Archives/edgar/data/1137789/000113778920000057/0001137789-20-000057-index.htm</t>
  </si>
  <si>
    <t>SEE</t>
  </si>
  <si>
    <t>Sealed Air</t>
  </si>
  <si>
    <t>https://www.sec.gov/Archives/edgar/data/1012100/000162828020002658/0001628280-20-002658-index.htm</t>
  </si>
  <si>
    <t>SRE</t>
  </si>
  <si>
    <t>Sempra Energy</t>
  </si>
  <si>
    <t>https://www.sec.gov/Archives/edgar/data/1032208/000103220820000006/0001032208-20-000006-index.htm</t>
  </si>
  <si>
    <t>NOW</t>
  </si>
  <si>
    <t>ServiceNow</t>
  </si>
  <si>
    <t>https://www.sec.gov/Archives/edgar/data/1373715/000137371520000072/0001373715-20-000072-index.htm</t>
  </si>
  <si>
    <t>SHW</t>
  </si>
  <si>
    <t>Sherwin-Williams</t>
  </si>
  <si>
    <t>https://www.sec.gov/Archives/edgar/data/89800/000008980020000005/0000089800-20-000005-index.htm</t>
  </si>
  <si>
    <t>SPG</t>
  </si>
  <si>
    <t>Simon Property Group Inc</t>
  </si>
  <si>
    <t>https://www.sec.gov/Archives/edgar/data/1063761/000155837020001135/0001558370-20-001135-index.htm</t>
  </si>
  <si>
    <t>SWKS</t>
  </si>
  <si>
    <t>Skyworks Solutions</t>
  </si>
  <si>
    <t>https://www.sec.gov/Archives/edgar/data/4127/000000412719000049/0000004127-19-000049-index.htm</t>
  </si>
  <si>
    <t>SLG</t>
  </si>
  <si>
    <t>SL Green Realty</t>
  </si>
  <si>
    <t>https://www.sec.gov/Archives/edgar/data/1040971/000104097120000006/0001040971-20-000006-index.htm</t>
  </si>
  <si>
    <t>SNA</t>
  </si>
  <si>
    <t>Snap-on</t>
  </si>
  <si>
    <t>https://www.sec.gov/Archives/edgar/data/91440/000009144020000004/0000091440-20-000004-index.htm</t>
  </si>
  <si>
    <t>SO</t>
  </si>
  <si>
    <t>Southern Company</t>
  </si>
  <si>
    <t>https://www.sec.gov/Archives/edgar/data/92122/000009212220000017/0000092122-20-000017-index.htm</t>
  </si>
  <si>
    <t>LUV</t>
  </si>
  <si>
    <t>Southwest Airlines</t>
  </si>
  <si>
    <t>https://www.sec.gov/Archives/edgar/data/92380/000009238020000024/0000092380-20-000024-index.htm</t>
  </si>
  <si>
    <t>SWK</t>
  </si>
  <si>
    <t>Stanley Black &amp; Decker</t>
  </si>
  <si>
    <t>https://www.sec.gov/Archives/edgar/data/93556/000009355620000006/0000093556-20-000006-index.htm</t>
  </si>
  <si>
    <t>SBUX</t>
  </si>
  <si>
    <t>Starbucks Corp.</t>
  </si>
  <si>
    <t>https://www.sec.gov/Archives/edgar/data/829224/000082922419000051/0000829224-19-000051-index.htm</t>
  </si>
  <si>
    <t>STE</t>
  </si>
  <si>
    <t>STERIS plc</t>
  </si>
  <si>
    <t>http://www.sec.gov/Archives/edgar/data/1624899/000162489918000006/0001624899-18-000006-index.htm</t>
  </si>
  <si>
    <t>SYK</t>
  </si>
  <si>
    <t>Stryker Corp.</t>
  </si>
  <si>
    <t>https://www.sec.gov/Archives/edgar/data/310764/000031076420000014/0000310764-20-000014-index.htm</t>
  </si>
  <si>
    <t>SNPS</t>
  </si>
  <si>
    <t>Synopsys Inc.</t>
  </si>
  <si>
    <t>https://www.sec.gov/Archives/edgar/data/883241/000088324119000019/0000883241-19-000019-index.htm</t>
  </si>
  <si>
    <t>SYY</t>
  </si>
  <si>
    <t>Sysco Corp.</t>
  </si>
  <si>
    <t>https://www.sec.gov/Archives/edgar/data/96021/000009602120000100/0000096021-20-000100-index.htm</t>
  </si>
  <si>
    <t>TMUS</t>
  </si>
  <si>
    <t>T-Mobile US</t>
  </si>
  <si>
    <t>https://www.sec.gov/Archives/edgar/data/1283699/000128369920000026/0001283699-20-000026-index.htm</t>
  </si>
  <si>
    <t>TROW</t>
  </si>
  <si>
    <t>T. Rowe Price Group</t>
  </si>
  <si>
    <t>https://www.sec.gov/Archives/edgar/data/1113169/000111316920000008/0001113169-20-000008-index.htm</t>
  </si>
  <si>
    <t>TTWO</t>
  </si>
  <si>
    <t>Take-Two Interactive</t>
  </si>
  <si>
    <t>https://www.sec.gov/Archives/edgar/data/946581/000162828019006691/0001628280-19-006691-index.htm</t>
  </si>
  <si>
    <t>TPR</t>
  </si>
  <si>
    <t>Tapestry, Inc.</t>
  </si>
  <si>
    <t>https://www.sec.gov/Archives/edgar/data/1116132/000111613220000022/0001116132-20-000022-index.htm</t>
  </si>
  <si>
    <t>TGT</t>
  </si>
  <si>
    <t>Target Corp.</t>
  </si>
  <si>
    <t>https://www.sec.gov/Archives/edgar/data/27419/000002741920000008/0000027419-20-000008-index.htm</t>
  </si>
  <si>
    <t>TEL</t>
  </si>
  <si>
    <t>TE Connectivity Ltd.</t>
  </si>
  <si>
    <t>https://www.sec.gov/Archives/edgar/data/1385157/000155837019010758/0001558370-19-010758-index.htm</t>
  </si>
  <si>
    <t>FTI</t>
  </si>
  <si>
    <t>TechnipFMC</t>
  </si>
  <si>
    <t>https://www.sec.gov/Archives/edgar/data/1681459/000168145920000004/0001681459-20-000004-index.htm</t>
  </si>
  <si>
    <t>TFX</t>
  </si>
  <si>
    <t>Teleflex</t>
  </si>
  <si>
    <t>https://www.sec.gov/Archives/edgar/data/96943/000009694320000017/0000096943-20-000017-index.htm</t>
  </si>
  <si>
    <t>TXN</t>
  </si>
  <si>
    <t>Texas Instruments</t>
  </si>
  <si>
    <t>https://www.sec.gov/Archives/edgar/data/97476/000009747620000009/0000097476-20-000009-index.htm</t>
  </si>
  <si>
    <t>CLX</t>
  </si>
  <si>
    <t>The Clorox Company</t>
  </si>
  <si>
    <t>https://www.sec.gov/Archives/edgar/data/21076/000002107620000016/0000021076-20-000016-index.htm</t>
  </si>
  <si>
    <t>COO</t>
  </si>
  <si>
    <t>The Cooper Companies</t>
  </si>
  <si>
    <t>https://www.sec.gov/Archives/edgar/data/711404/000071140419000051/0000711404-19-000051-index.htm</t>
  </si>
  <si>
    <t>HSY</t>
  </si>
  <si>
    <t>The Hershey Company</t>
  </si>
  <si>
    <t>https://www.sec.gov/Archives/edgar/data/47111/000004711120000007/0000047111-20-000007-index.htm</t>
  </si>
  <si>
    <t>MOS</t>
  </si>
  <si>
    <t>The Mosaic Company</t>
  </si>
  <si>
    <t>https://www.sec.gov/Archives/edgar/data/1285785/000161803420000003/0001618034-20-000003-index.htm</t>
  </si>
  <si>
    <t>DIS</t>
  </si>
  <si>
    <t>The Walt Disney Company</t>
  </si>
  <si>
    <t>https://www.sec.gov/Archives/edgar/data/1744489/000174448919000225/0001744489-19-000225-index.htm</t>
  </si>
  <si>
    <t>TMO</t>
  </si>
  <si>
    <t>Thermo Fisher Scientific</t>
  </si>
  <si>
    <t>https://www.sec.gov/Archives/edgar/data/97745/000009774520000009/0000097745-20-000009-index.htm</t>
  </si>
  <si>
    <t>TIF</t>
  </si>
  <si>
    <t>Tiffany &amp; Co.</t>
  </si>
  <si>
    <t>https://www.sec.gov/Archives/edgar/data/98246/000009824620000042/0000098246-20-000042-index.htm</t>
  </si>
  <si>
    <t>TJX</t>
  </si>
  <si>
    <t>TJX Companies Inc.</t>
  </si>
  <si>
    <t>https://www.sec.gov/Archives/edgar/data/109198/000010919820000004/0000109198-20-000004-index.htm</t>
  </si>
  <si>
    <t>TSCO</t>
  </si>
  <si>
    <t>Tractor Supply Company</t>
  </si>
  <si>
    <t>https://www.sec.gov/Archives/edgar/data/916365/000091636520000050/0000916365-20-000050-index.htm</t>
  </si>
  <si>
    <t>TDG</t>
  </si>
  <si>
    <t>TransDigm Group</t>
  </si>
  <si>
    <t>https://www.sec.gov/Archives/edgar/data/1260221/000126022119000043/0001260221-19-000043-index.htm</t>
  </si>
  <si>
    <t>TWTR</t>
  </si>
  <si>
    <t>Twitter, Inc.</t>
  </si>
  <si>
    <t>https://www.sec.gov/Archives/edgar/data/1418091/000141809120000037/0001418091-20-000037-index.htm</t>
  </si>
  <si>
    <t>TYL</t>
  </si>
  <si>
    <t>Tyler Technologies</t>
  </si>
  <si>
    <t>https://www.sec.gov/Archives/edgar/data/860731/000086073120000008/0000860731-20-000008-index.htm</t>
  </si>
  <si>
    <t>TSN</t>
  </si>
  <si>
    <t>Tyson Foods</t>
  </si>
  <si>
    <t>https://www.sec.gov/Archives/edgar/data/100493/000010049319000118/0000100493-19-000118-index.htm</t>
  </si>
  <si>
    <t>UDR</t>
  </si>
  <si>
    <t>UDR, Inc.</t>
  </si>
  <si>
    <t>https://www.sec.gov/Archives/edgar/data/74208/000007420820000031/0000074208-20-000031-index.htm</t>
  </si>
  <si>
    <t>ULTA</t>
  </si>
  <si>
    <t>Ulta Beauty</t>
  </si>
  <si>
    <t>https://www.sec.gov/Archives/edgar/data/1403568/000155837020003272/0001558370-20-003272-index.htm</t>
  </si>
  <si>
    <t>UA</t>
  </si>
  <si>
    <t>Under Armour (Class A)</t>
  </si>
  <si>
    <t>https://www.sec.gov/Archives/edgar/data/1336917/000133691720000010/0001336917-20-000010-index.htm</t>
  </si>
  <si>
    <t>UNP</t>
  </si>
  <si>
    <t>Union Pacific Corp</t>
  </si>
  <si>
    <t>https://www.sec.gov/Archives/edgar/data/100885/000010088520000065/0000100885-20-000065-index.htm</t>
  </si>
  <si>
    <t>UAL</t>
  </si>
  <si>
    <t>United Airlines Holdings</t>
  </si>
  <si>
    <t>https://www.sec.gov/Archives/edgar/data/100517/000010051720000010/0000100517-20-000010-index.htm</t>
  </si>
  <si>
    <t>UNH</t>
  </si>
  <si>
    <t>United Health Group Inc.</t>
  </si>
  <si>
    <t>https://www.sec.gov/Archives/edgar/data/731766/000073176620000006/0000731766-20-000006-index.htm</t>
  </si>
  <si>
    <t>UPS</t>
  </si>
  <si>
    <t>United Parcel Service</t>
  </si>
  <si>
    <t>https://www.sec.gov/Archives/edgar/data/1090727/000109072720000005/0001090727-20-000005-index.htm</t>
  </si>
  <si>
    <t>URI</t>
  </si>
  <si>
    <t>United Rentals, Inc.</t>
  </si>
  <si>
    <t>https://www.sec.gov/Archives/edgar/data/1067701/000106770120000008/0001067701-20-000008-index.htm</t>
  </si>
  <si>
    <t>UHS</t>
  </si>
  <si>
    <t>Universal Health Services</t>
  </si>
  <si>
    <t>https://www.sec.gov/Archives/edgar/data/352915/000156459020006793/0001564590-20-006793-index.htm</t>
  </si>
  <si>
    <t>VLO</t>
  </si>
  <si>
    <t>Valero Energy</t>
  </si>
  <si>
    <t>https://www.sec.gov/Archives/edgar/data/1035002/000103500219000008/0001035002-19-000008-index.htm</t>
  </si>
  <si>
    <t>VAR</t>
  </si>
  <si>
    <t>Varian Medical Systems</t>
  </si>
  <si>
    <t>https://www.sec.gov/Archives/edgar/data/203527/000020352719000025/0000203527-19-000025-index.htm</t>
  </si>
  <si>
    <t>VTR</t>
  </si>
  <si>
    <t>Ventas Inc</t>
  </si>
  <si>
    <t>https://www.sec.gov/Archives/edgar/data/740260/000074026020000042/0000740260-20-000042-index.htm</t>
  </si>
  <si>
    <t>VRSN</t>
  </si>
  <si>
    <t>Verisign Inc.</t>
  </si>
  <si>
    <t>https://www.sec.gov/Archives/edgar/data/1014473/000101447320000006/0001014473-20-000006-index.htm</t>
  </si>
  <si>
    <t>VRSK</t>
  </si>
  <si>
    <t>Verisk Analytics</t>
  </si>
  <si>
    <t>https://www.sec.gov/Archives/edgar/data/1442145/000144214520000012/0001442145-20-000012-index.htm</t>
  </si>
  <si>
    <t>VZ</t>
  </si>
  <si>
    <t>Verizon Communications</t>
  </si>
  <si>
    <t>https://www.sec.gov/Archives/edgar/data/732712/000073271220000014/0000732712-20-000014-index.htm</t>
  </si>
  <si>
    <t>VRTX</t>
  </si>
  <si>
    <t>Vertex Pharmaceuticals Inc</t>
  </si>
  <si>
    <t>https://www.sec.gov/Archives/edgar/data/875320/000087532020000007/0000875320-20-000007-index.htm</t>
  </si>
  <si>
    <t>VFC</t>
  </si>
  <si>
    <t>VF Corporation</t>
  </si>
  <si>
    <t>https://www.sec.gov/Archives/edgar/data/103379/000010337919000014/0000103379-19-000014-index.htm</t>
  </si>
  <si>
    <t>V</t>
  </si>
  <si>
    <t>Visa Inc.</t>
  </si>
  <si>
    <t>https://www.sec.gov/Archives/edgar/data/1403161/000140316119000050/0001403161-19-000050-index.htm</t>
  </si>
  <si>
    <t>VNO</t>
  </si>
  <si>
    <t>Vornado Realty Trust</t>
  </si>
  <si>
    <t>https://www.sec.gov/Archives/edgar/data/899689/000089968920000007/0000899689-20-000007-index.htm</t>
  </si>
  <si>
    <t>VMC</t>
  </si>
  <si>
    <t>Vulcan Materials</t>
  </si>
  <si>
    <t>https://www.sec.gov/Archives/edgar/data/1396009/000139600920000006/0001396009-20-000006-index.htm</t>
  </si>
  <si>
    <t>WAB</t>
  </si>
  <si>
    <t>Wabtec Corporation</t>
  </si>
  <si>
    <t>https://www.sec.gov/Archives/edgar/data/943452/000162828020002098/0001628280-20-002098-index.htm</t>
  </si>
  <si>
    <t>WBA</t>
  </si>
  <si>
    <t>Walgreens Boots Alliance</t>
  </si>
  <si>
    <t>https://www.sec.gov/Archives/edgar/data/1618921/000161892119000069/0001618921-19-000069-index.htm</t>
  </si>
  <si>
    <t>WMT</t>
  </si>
  <si>
    <t>Walmart</t>
  </si>
  <si>
    <t>https://www.sec.gov/Archives/edgar/data/104169/000010416920000011/0000104169-20-000011-index.htm</t>
  </si>
  <si>
    <t>WM</t>
  </si>
  <si>
    <t>Waste Management Inc.</t>
  </si>
  <si>
    <t>https://www.sec.gov/Archives/edgar/data/823768/000155837020000762/0001558370-20-000762-index.htm</t>
  </si>
  <si>
    <t>WAT</t>
  </si>
  <si>
    <t>Waters Corporation</t>
  </si>
  <si>
    <t>https://www.sec.gov/Archives/edgar/data/1000697/000119312520048303/0001193125-20-048303-index.htm</t>
  </si>
  <si>
    <t>WEC</t>
  </si>
  <si>
    <t>WEC Energy Group</t>
  </si>
  <si>
    <t>https://www.sec.gov/Archives/edgar/data/783325/000010781520000089/0000107815-20-000089-index.htm</t>
  </si>
  <si>
    <t>WELL</t>
  </si>
  <si>
    <t>Welltower Inc.</t>
  </si>
  <si>
    <t>https://www.sec.gov/Archives/edgar/data/766704/000076670420000015/0000766704-20-000015-index.htm</t>
  </si>
  <si>
    <t>WDC</t>
  </si>
  <si>
    <t>Western Digital</t>
  </si>
  <si>
    <t>https://www.sec.gov/Archives/edgar/data/106040/000010604020000049/0000106040-20-000049-index.htm</t>
  </si>
  <si>
    <t>WU</t>
  </si>
  <si>
    <t>Western Union Co</t>
  </si>
  <si>
    <t>https://www.sec.gov/Archives/edgar/data/1365135/000155837020001090/0001558370-20-001090-index.htm</t>
  </si>
  <si>
    <t>WRK</t>
  </si>
  <si>
    <t>WestRock</t>
  </si>
  <si>
    <t>http://www.sec.gov/Archives/edgar/data/1636023/000163602318000032/0001636023-18-000032-index.htm</t>
  </si>
  <si>
    <t>WY</t>
  </si>
  <si>
    <t>Weyerhaeuser</t>
  </si>
  <si>
    <t>https://www.sec.gov/Archives/edgar/data/106535/000156459020004822/0001564590-20-004822-index.htm</t>
  </si>
  <si>
    <t>WHR</t>
  </si>
  <si>
    <t>Whirlpool Corp.</t>
  </si>
  <si>
    <t>https://www.sec.gov/Archives/edgar/data/106640/000010664020000017/0000106640-20-000017-index.htm</t>
  </si>
  <si>
    <t>WMB</t>
  </si>
  <si>
    <t>Williams Companies</t>
  </si>
  <si>
    <t>https://www.sec.gov/Archives/edgar/data/107263/000010726320000005/0000107263-20-000005-index.htm</t>
  </si>
  <si>
    <t>WLTW</t>
  </si>
  <si>
    <t>Willis Towers Watson</t>
  </si>
  <si>
    <t>https://www.sec.gov/Archives/edgar/data/1140536/000156459020006736/0001564590-20-006736-index.htm</t>
  </si>
  <si>
    <t>WYNN</t>
  </si>
  <si>
    <t>Wynn Resorts Ltd</t>
  </si>
  <si>
    <t>https://www.sec.gov/Archives/edgar/data/1174922/000117492220000024/0001174922-20-000024-index.htm</t>
  </si>
  <si>
    <t>XEL</t>
  </si>
  <si>
    <t>Xcel Energy Inc</t>
  </si>
  <si>
    <t>https://www.sec.gov/Archives/edgar/data/72903/000007290320000011/0000072903-20-000011-index.htm</t>
  </si>
  <si>
    <t>XRX</t>
  </si>
  <si>
    <t>Xerox</t>
  </si>
  <si>
    <t>https://www.sec.gov/Archives/edgar/data/108772/000177045020000012/0001770450-20-000012-index.htm</t>
  </si>
  <si>
    <t>XLNX</t>
  </si>
  <si>
    <t>Xilinx</t>
  </si>
  <si>
    <t>https://www.sec.gov/Archives/edgar/data/743988/000074398820000020/0000743988-20-000020-index.htm</t>
  </si>
  <si>
    <t>XYL</t>
  </si>
  <si>
    <t>Xylem Inc.</t>
  </si>
  <si>
    <t>https://www.sec.gov/Archives/edgar/data/1524472/000152447220000006/0001524472-20-000006-index.htm</t>
  </si>
  <si>
    <t>YUM</t>
  </si>
  <si>
    <t>Yum! Brands Inc</t>
  </si>
  <si>
    <t>https://www.sec.gov/Archives/edgar/data/1041061/000104106120000015/0001041061-20-000015-index.htm</t>
  </si>
  <si>
    <t>ZBH</t>
  </si>
  <si>
    <t>Zimmer Biomet Holdings</t>
  </si>
  <si>
    <t>https://www.sec.gov/Archives/edgar/data/1136869/000156459020005657/0001564590-20-005657-index.htm</t>
  </si>
  <si>
    <t>ZTS</t>
  </si>
  <si>
    <t>Zoetis</t>
  </si>
  <si>
    <t>https://www.sec.gov/Archives/edgar/data/1555280/000155528020000054/0001555280-20-000054-index.htm</t>
  </si>
  <si>
    <t>Net Income/Starting Line</t>
  </si>
  <si>
    <t>FY</t>
  </si>
  <si>
    <t>https://www.sec.gov/Archives/edgar/data/866787/000119312519276201/0001193125-19-276201-index.htm</t>
  </si>
  <si>
    <t>https://www.sec.gov/Archives/edgar/data/16732/000001673219000070/0000016732-19-000070-index.htm</t>
  </si>
  <si>
    <t>https://www.sec.gov/Archives/edgar/data/906107/000156459019003683/0001564590-19-003683-index.htm</t>
  </si>
  <si>
    <t>http://www.sec.gov/Archives/edgar/data/48039/000004803918000012/0000048039-18-000012-index.htm</t>
  </si>
  <si>
    <t>http://www.sec.gov/Archives/edgar/data/912595/000091259513000003/0000912595-13-000003-index.htm</t>
  </si>
  <si>
    <t>https://www.sec.gov/Archives/edgar/data/906163/000090616320000026/0000906163-20-000026-index.htm</t>
  </si>
  <si>
    <t>https://www.sec.gov/Archives/edgar/data/77476/000007747620000015/0000077476-20-000015-index.htm</t>
  </si>
  <si>
    <t>http://www.sec.gov/Archives/edgar/data/820096/000082009613000011/0000820096-13-000011-index.htm</t>
  </si>
  <si>
    <t>http://www.sec.gov/Archives/edgar/data/1624899/000162489918000003/0001624899-18-000003-index.htm</t>
  </si>
  <si>
    <t xml:space="preserve">Debt-to-Equity </t>
  </si>
  <si>
    <t>Total Liabilities / Shareholder Equity</t>
  </si>
  <si>
    <t>Current Ratio</t>
  </si>
  <si>
    <t>Current Assets / Current Liabilities</t>
  </si>
  <si>
    <t>Quick Ratio</t>
  </si>
  <si>
    <t>(Current Assets - Inventories) / Current Liabilities</t>
  </si>
  <si>
    <t>ROE</t>
  </si>
  <si>
    <t>Net Income / Shareholder's Equity</t>
  </si>
  <si>
    <t>Net Profit Margin</t>
  </si>
  <si>
    <t>Net Profit / Net Sales</t>
  </si>
  <si>
    <t>Cash Ratio</t>
  </si>
  <si>
    <t>Cash + Marketable Securities / Current Liabilities</t>
  </si>
  <si>
    <t>Inventory Turnover Ratio</t>
  </si>
  <si>
    <t>COGS / Average Inventory</t>
  </si>
  <si>
    <t>Capital Turnover Ratio</t>
  </si>
  <si>
    <t>Asset Turnover Ratio</t>
  </si>
  <si>
    <t>Turnover / Total Assets</t>
  </si>
  <si>
    <t>Net Working Capital Turnover Ratio</t>
  </si>
  <si>
    <t>Net Sales / Net Working Capital</t>
  </si>
  <si>
    <t>Cash Conversion Cycle</t>
  </si>
  <si>
    <t>Operating Leverage</t>
  </si>
  <si>
    <t>% change in EBIT / % Change in Sales</t>
  </si>
  <si>
    <t>Financial Leverage</t>
  </si>
  <si>
    <t>% change in Net Income / % change in EBIT</t>
  </si>
  <si>
    <t>Total Leverage</t>
  </si>
  <si>
    <t>% change in Net Profit / % change in Sales</t>
  </si>
  <si>
    <t xml:space="preserve">Interest Coverage </t>
  </si>
  <si>
    <t>EBITDA / Interest Expense</t>
  </si>
  <si>
    <t>Debt Service Coverage Ratio</t>
  </si>
  <si>
    <t>Operating Income / Debt Service</t>
  </si>
  <si>
    <t>Fixed Asset Ratio</t>
  </si>
  <si>
    <t>Current Assets to Fixed Assets</t>
  </si>
  <si>
    <t>Current Assets / Fixed Assets</t>
  </si>
  <si>
    <t>Proprietary Ratio</t>
  </si>
  <si>
    <t>Shareholder Fund / Total Tangible Assets</t>
  </si>
  <si>
    <t>Fixed Interest Cover</t>
  </si>
  <si>
    <t>Net Profit Before Interest and Tax / Interest Charge</t>
  </si>
  <si>
    <t>Gross Margin</t>
  </si>
  <si>
    <t>Gross Profit / Net Sales</t>
  </si>
  <si>
    <t>EBITDA Margin</t>
  </si>
  <si>
    <t>EBITDA / Net Sales</t>
  </si>
  <si>
    <t>EBIT Margin</t>
  </si>
  <si>
    <t>EBIT / Net Sales</t>
  </si>
  <si>
    <t>ROA</t>
  </si>
  <si>
    <t>Net Income / Total Assets</t>
  </si>
  <si>
    <t>Operating Cash Flow Ratio</t>
  </si>
  <si>
    <t>CFO / Sales</t>
  </si>
  <si>
    <t>FCF Ratio</t>
  </si>
  <si>
    <t>FCF / Sales</t>
  </si>
  <si>
    <t>Asset Efficiency Ratio</t>
  </si>
  <si>
    <t>CFO / Total Assets</t>
  </si>
  <si>
    <t>Current Liability Coverage 2</t>
  </si>
  <si>
    <t>FCF / Current Liabilities</t>
  </si>
  <si>
    <t>LTD Coverage Ratio 1</t>
  </si>
  <si>
    <t>CFO / LTD</t>
  </si>
  <si>
    <t>FCF / LTD</t>
  </si>
  <si>
    <t>External Financing Index Ratio</t>
  </si>
  <si>
    <t>Cash from Financing / CFO</t>
  </si>
  <si>
    <t>Debt to EBITDA</t>
  </si>
  <si>
    <t>Net Debt to EBITDA</t>
  </si>
  <si>
    <t>FCF to Net Income</t>
  </si>
  <si>
    <t>Debt to Total Assets</t>
  </si>
  <si>
    <t>Debt / Total Assets</t>
  </si>
  <si>
    <t>STD / Total Assets</t>
  </si>
  <si>
    <t>LTD / Total Assets</t>
  </si>
  <si>
    <t>Debt to Equity</t>
  </si>
  <si>
    <t>STD to Equity</t>
  </si>
  <si>
    <t>LTD to Equity</t>
  </si>
  <si>
    <t>ROCE</t>
  </si>
  <si>
    <t>EBIT / (Total Assets - Current Liabilities)</t>
  </si>
  <si>
    <t xml:space="preserve">Fixed Assets / Ttotal Assets </t>
  </si>
  <si>
    <t>Fixed Asset Turnover Ratio</t>
  </si>
  <si>
    <t>Net Sales / Average Fixed Assets</t>
  </si>
  <si>
    <t>Accounts Receivables Turnover Ratio</t>
  </si>
  <si>
    <t>Net Credit Sales / Average Accounts Receivables</t>
  </si>
  <si>
    <t>Accounts Payable Turnover Ratio</t>
  </si>
  <si>
    <t>COGS / Average accounts receivables</t>
  </si>
  <si>
    <t>DSO</t>
  </si>
  <si>
    <t>DSO + DOI - DPO</t>
  </si>
  <si>
    <t>(Average Receivables / Credit Sales) x 365</t>
  </si>
  <si>
    <t>DIO</t>
  </si>
  <si>
    <t>(Average Inventory / COGS) x 365</t>
  </si>
  <si>
    <t>DPO</t>
  </si>
  <si>
    <t>(Averace Accounts Payable / COGS) / x 365</t>
  </si>
  <si>
    <t>Goodwill to Assets</t>
  </si>
  <si>
    <t>Goodwill / Assets</t>
  </si>
  <si>
    <t>Equity / Total Assets</t>
  </si>
  <si>
    <t>Equity Ratio</t>
  </si>
  <si>
    <t>Operating Cash Flow</t>
  </si>
  <si>
    <t>CFO/current liabilities</t>
  </si>
  <si>
    <t>Cash current debt coverage</t>
  </si>
  <si>
    <t>Total debt</t>
  </si>
  <si>
    <t>CFO / Total Debt</t>
  </si>
  <si>
    <t>Cash debt coverage</t>
  </si>
  <si>
    <t>CFO - cash dividends / total debt</t>
  </si>
  <si>
    <t>Net Sales  / Equity</t>
  </si>
  <si>
    <t>Total Debt Coverage</t>
  </si>
  <si>
    <t>FCF / Total Debt</t>
  </si>
  <si>
    <t>LTD Coverage Ratio 2</t>
  </si>
  <si>
    <t>Mean</t>
  </si>
  <si>
    <t>STDEV</t>
  </si>
  <si>
    <t>MIN</t>
  </si>
  <si>
    <t>MAX</t>
  </si>
  <si>
    <t>Balance Sheet Ratios</t>
  </si>
  <si>
    <t>Income Statement Ratios</t>
  </si>
  <si>
    <t>Cash Flow Statement Ratios</t>
  </si>
  <si>
    <t>Mixed Ratios</t>
  </si>
  <si>
    <t>NOT CONSIDERED</t>
  </si>
  <si>
    <t>Shares (Basic)</t>
  </si>
  <si>
    <t>Shares (Diluted)</t>
  </si>
  <si>
    <t>Cash, Cash Equivalents &amp; Short Term Investments</t>
  </si>
  <si>
    <t>Cash &amp; Cash Equivalents</t>
  </si>
  <si>
    <t>Short Term Investments</t>
  </si>
  <si>
    <t>Accounts &amp; Notes Receivable</t>
  </si>
  <si>
    <t>Accounts Receivable, Net</t>
  </si>
  <si>
    <t>Notes Receivable, Net</t>
  </si>
  <si>
    <t>Unbilled Revenues</t>
  </si>
  <si>
    <t>Inventories</t>
  </si>
  <si>
    <t>Raw Materials</t>
  </si>
  <si>
    <t>Work In Process</t>
  </si>
  <si>
    <t>Finished Goods</t>
  </si>
  <si>
    <t>Other Inventory</t>
  </si>
  <si>
    <t>Other Short Term Assets</t>
  </si>
  <si>
    <t>Prepaid Expenses</t>
  </si>
  <si>
    <t>Derivative &amp; Hedging Assets (Short Term)</t>
  </si>
  <si>
    <t>Assets Held-for-Sale</t>
  </si>
  <si>
    <t>Deferred Tax Assets (Short Term)</t>
  </si>
  <si>
    <t>Income Taxes Receivable</t>
  </si>
  <si>
    <t>Discontinued Operations (Short Term)</t>
  </si>
  <si>
    <t>Misc. Short Term Assets</t>
  </si>
  <si>
    <t>Total Current Assets</t>
  </si>
  <si>
    <t>Property, Plant &amp; Equipment, Net</t>
  </si>
  <si>
    <t>Property, Plant &amp; Equipment</t>
  </si>
  <si>
    <t>Accumulated Depreciation</t>
  </si>
  <si>
    <t>Long Term Investments &amp; Receivables</t>
  </si>
  <si>
    <t>Long Term Investments</t>
  </si>
  <si>
    <t>Long Term Marketable Securities</t>
  </si>
  <si>
    <t>Long Term Receivables</t>
  </si>
  <si>
    <t>Other Long Term Assets</t>
  </si>
  <si>
    <t>Intangible Assets</t>
  </si>
  <si>
    <t>Goodwill</t>
  </si>
  <si>
    <t>Other Intangible Assets</t>
  </si>
  <si>
    <t>Prepaid Expense</t>
  </si>
  <si>
    <t>Deferred Tax Assets (Long Term)</t>
  </si>
  <si>
    <t>Derivative &amp; Hedging Assets (Long Term)</t>
  </si>
  <si>
    <t>Prepaid Pension Costs</t>
  </si>
  <si>
    <t>Discontinued Operations (Long Term)</t>
  </si>
  <si>
    <t>Investments in Affiliates</t>
  </si>
  <si>
    <t>Misc. Long Term Assets</t>
  </si>
  <si>
    <t>Total Noncurrent Assets</t>
  </si>
  <si>
    <t>Total Assets</t>
  </si>
  <si>
    <t>Payables &amp; Accruals</t>
  </si>
  <si>
    <t>Accounts Payable</t>
  </si>
  <si>
    <t>Accrued Taxes</t>
  </si>
  <si>
    <t>Interest &amp; Dividends Payable</t>
  </si>
  <si>
    <t>Other Payables &amp; Accruals</t>
  </si>
  <si>
    <t>Short Term Debt</t>
  </si>
  <si>
    <t>Short Term Borrowings</t>
  </si>
  <si>
    <t>Short Term Capital Leases</t>
  </si>
  <si>
    <t>Current Portion of Long Term Debt</t>
  </si>
  <si>
    <t>Other Short Term Liabilities</t>
  </si>
  <si>
    <t>Deferred Revenue (Short Term)</t>
  </si>
  <si>
    <t>Liabilities from Derivatives &amp; Hedging (Short Term)</t>
  </si>
  <si>
    <t>Deferred Tax Liabilities (Short Term)</t>
  </si>
  <si>
    <t>Liabilities from Discontinued Operations (Short Term)</t>
  </si>
  <si>
    <t>Misc. Short Term Liabilities</t>
  </si>
  <si>
    <t>Total Current Liabilities</t>
  </si>
  <si>
    <t>Long Term Debt</t>
  </si>
  <si>
    <t>Long Term Borrowings</t>
  </si>
  <si>
    <t>Long Term Capital Leases</t>
  </si>
  <si>
    <t>Other Long Term Liabilities</t>
  </si>
  <si>
    <t>Accrued Liabilities</t>
  </si>
  <si>
    <t>Pension Liabilities</t>
  </si>
  <si>
    <t>Pensions</t>
  </si>
  <si>
    <t>Other Post-Retirement Benefits</t>
  </si>
  <si>
    <t>Deferred Compensation</t>
  </si>
  <si>
    <t>Deferred Revenue (Long Term)</t>
  </si>
  <si>
    <t>Deferred Tax Liabilities (Long Term)</t>
  </si>
  <si>
    <t>Liabilities from Derivatives &amp; Hedging (Long Term)</t>
  </si>
  <si>
    <t>Liabilities from Discontinued Operations (Long Term)</t>
  </si>
  <si>
    <t>Misc. Long Term Liabilities</t>
  </si>
  <si>
    <t>Total Noncurrent Liabilities</t>
  </si>
  <si>
    <t>Total Liabilities</t>
  </si>
  <si>
    <t>Preferred Equity</t>
  </si>
  <si>
    <t>Share Capital &amp; Additional Paid-In Capital</t>
  </si>
  <si>
    <t>Common Stock</t>
  </si>
  <si>
    <t>Additional Paid in Capital</t>
  </si>
  <si>
    <t>Other Share Capital</t>
  </si>
  <si>
    <t>Treasury Stock</t>
  </si>
  <si>
    <t>Retained Earnings</t>
  </si>
  <si>
    <t>Other Equity</t>
  </si>
  <si>
    <t>Equity Before Minority Interest</t>
  </si>
  <si>
    <t>Minority Interest</t>
  </si>
  <si>
    <t>Total Equity</t>
  </si>
  <si>
    <t>Total Liabilities &amp; Equity</t>
  </si>
  <si>
    <t>Revenue</t>
  </si>
  <si>
    <t>Sales &amp; Services Revenue</t>
  </si>
  <si>
    <t>Financing Revenue</t>
  </si>
  <si>
    <t>Other Revenue</t>
  </si>
  <si>
    <t>Cost of Revenue</t>
  </si>
  <si>
    <t>Cost of Goods &amp; Services</t>
  </si>
  <si>
    <t>Cost of Financing Revenue</t>
  </si>
  <si>
    <t>Cost of Other Revenue</t>
  </si>
  <si>
    <t>Gross Profit</t>
  </si>
  <si>
    <t>Other Operating Income</t>
  </si>
  <si>
    <t>Operating Expenses</t>
  </si>
  <si>
    <t>Selling, General &amp; Administrative</t>
  </si>
  <si>
    <t>Selling &amp; Marketing</t>
  </si>
  <si>
    <t>General &amp; Administrative</t>
  </si>
  <si>
    <t>Research &amp; Development</t>
  </si>
  <si>
    <t>Depreciation &amp; Amortization</t>
  </si>
  <si>
    <t>Provision for Doubtful Accounts</t>
  </si>
  <si>
    <t>Other Operating Expenses</t>
  </si>
  <si>
    <t>Operating Income (Loss)</t>
  </si>
  <si>
    <t>Non-Operating Income (Loss)</t>
  </si>
  <si>
    <t>Interest Expense, Net</t>
  </si>
  <si>
    <t>Interest Expense</t>
  </si>
  <si>
    <t>Interest Income</t>
  </si>
  <si>
    <t>Other Investment Income (Loss)</t>
  </si>
  <si>
    <t>Foreign Exchange Gain (Loss)</t>
  </si>
  <si>
    <t>Income (Loss) from Affiliates</t>
  </si>
  <si>
    <t>Other Non-Operating Income (Loss)</t>
  </si>
  <si>
    <t>Pretax Income (Loss), Adj.</t>
  </si>
  <si>
    <t>Abnormal Gains (Losses)</t>
  </si>
  <si>
    <t>Acquired In-Process R&amp;D</t>
  </si>
  <si>
    <t>Merger &amp; Acquisition Expense</t>
  </si>
  <si>
    <t>Abnormal Derivatives</t>
  </si>
  <si>
    <t>Disposal of Assets</t>
  </si>
  <si>
    <t>Early Extinguishment of Debt</t>
  </si>
  <si>
    <t>Asset Write-Down</t>
  </si>
  <si>
    <t>Impairment of Goodwill &amp; Intangibles</t>
  </si>
  <si>
    <t>Sale of Business</t>
  </si>
  <si>
    <t>Legal Settlement</t>
  </si>
  <si>
    <t>Restructuring Charges</t>
  </si>
  <si>
    <t>Sale of Investments &amp; Unrealized Investments</t>
  </si>
  <si>
    <t>Insurance Settlement</t>
  </si>
  <si>
    <t>Other Abnormal Items</t>
  </si>
  <si>
    <t>Pretax Income (Loss)</t>
  </si>
  <si>
    <t>Income Tax (Expense) Benefit, Net</t>
  </si>
  <si>
    <t>Current Income Tax</t>
  </si>
  <si>
    <t>Deferred Income Tax</t>
  </si>
  <si>
    <t>Tax Allowance/Credit</t>
  </si>
  <si>
    <t>Income (Loss) from Affiliates, Net of Taxes</t>
  </si>
  <si>
    <t>Income (Loss) from Continuing Operations</t>
  </si>
  <si>
    <t>Net Extraordinary Gains (Losses)</t>
  </si>
  <si>
    <t>Discontinued Operations</t>
  </si>
  <si>
    <t>Accounting Charges &amp; Other</t>
  </si>
  <si>
    <t>Income (Loss) Incl. Minority Interest</t>
  </si>
  <si>
    <t>Net Income</t>
  </si>
  <si>
    <t>Preferred Dividends</t>
  </si>
  <si>
    <t>Other Adjustments</t>
  </si>
  <si>
    <t>Net Income (Common)</t>
  </si>
  <si>
    <t>Net Income from Discontinued Operations</t>
  </si>
  <si>
    <t>Non-Cash Items</t>
  </si>
  <si>
    <t>Stock-Based Compensation</t>
  </si>
  <si>
    <t>Deferred Income Taxes</t>
  </si>
  <si>
    <t>Other Non-Cash Adjustments</t>
  </si>
  <si>
    <t>Change in Working Capital</t>
  </si>
  <si>
    <t>Change in Accounts Receivable</t>
  </si>
  <si>
    <t>Change in Inventories</t>
  </si>
  <si>
    <t>Change in Accounts Payable</t>
  </si>
  <si>
    <t>Change in Other</t>
  </si>
  <si>
    <t>Net Cash from Discontinued Operations (Operating)</t>
  </si>
  <si>
    <t>Net Cash from Operating Activities</t>
  </si>
  <si>
    <t>Change in Fixed Assets &amp; Intangibles</t>
  </si>
  <si>
    <t>Disposition of Fixed Assets &amp; Intangibles</t>
  </si>
  <si>
    <t>Disposition of Fixed Assets</t>
  </si>
  <si>
    <t>Disposition of Intangible Assets</t>
  </si>
  <si>
    <t>Acquisition of Fixed Assets &amp; Intangibles</t>
  </si>
  <si>
    <t>Purchase of Fixed Assets</t>
  </si>
  <si>
    <t>Acquisition of Intangible Assets</t>
  </si>
  <si>
    <t>Other Change in Fixed Assets &amp; Intangibles</t>
  </si>
  <si>
    <t>Net Change in Long Term Investment</t>
  </si>
  <si>
    <t>Decrease in Long Term Investment</t>
  </si>
  <si>
    <t>Increase in Long Term Investment</t>
  </si>
  <si>
    <t>Net Cash from Acquisitions &amp; Divestitures</t>
  </si>
  <si>
    <t>Net Cash from Divestitures</t>
  </si>
  <si>
    <t>Cash for Acquisition of Subsidiaries</t>
  </si>
  <si>
    <t>Cash for Joint Ventures</t>
  </si>
  <si>
    <t>Net Cash from Other Acquisitions</t>
  </si>
  <si>
    <t>Other Investing Activities</t>
  </si>
  <si>
    <t>Net Cash from Discontinued Operations (Investing)</t>
  </si>
  <si>
    <t>Net Cash from Investing Activities</t>
  </si>
  <si>
    <t>Dividends Paid</t>
  </si>
  <si>
    <t>Cash from (Repayment of) Debt</t>
  </si>
  <si>
    <t>Cash from (Repayment of) Short Term Debt, Net</t>
  </si>
  <si>
    <t>Cash from (Repayment of) Long Term Debt, Net</t>
  </si>
  <si>
    <t>Repayments of Long Term Debt</t>
  </si>
  <si>
    <t>Cash from Long Term Debt</t>
  </si>
  <si>
    <t>Cash from (Repurchase of) Equity</t>
  </si>
  <si>
    <t>Increase in Capital Stock</t>
  </si>
  <si>
    <t>Decrease in Capital Stock</t>
  </si>
  <si>
    <t>Other Financing Activities</t>
  </si>
  <si>
    <t>Net Cash from Discontinued Operations (Financing)</t>
  </si>
  <si>
    <t>Net Cash from Financing Activities</t>
  </si>
  <si>
    <t>Net Cash Before Disc. Operations and FX</t>
  </si>
  <si>
    <t>Change in Cash from Disc. Operations and Other</t>
  </si>
  <si>
    <t>Net Cash Before FX</t>
  </si>
  <si>
    <t>Effect of Foreign Exchange Rates</t>
  </si>
  <si>
    <t>Net Change in Cash</t>
  </si>
  <si>
    <t>http://www.sec.gov/Archives/edgar/data/1090872/000109087218000019/0001090872-18-000019-index.htm</t>
  </si>
  <si>
    <t>https://www.sec.gov/Archives/edgar/data/6201/000000620119000009/0000006201-19-000009-index.htm</t>
  </si>
  <si>
    <t>http://www.sec.gov/Archives/edgar/data/320193/000032019318000145/0000320193-18-000145-index.htm</t>
  </si>
  <si>
    <t>http://www.sec.gov/Archives/edgar/data/1140859/000114085918000053/0001140859-18-000053-index.htm</t>
  </si>
  <si>
    <t>https://www.sec.gov/Archives/edgar/data/1800/000104746919000624/0001047469-19-000624-index.htm</t>
  </si>
  <si>
    <t>http://www.sec.gov/Archives/edgar/data/1467373/000146737318000318/0001467373-18-000318-index.htm</t>
  </si>
  <si>
    <t>https://www.sec.gov/Archives/edgar/data/796343/000079634319000019/0000796343-19-000019-index.htm</t>
  </si>
  <si>
    <t>http://www.sec.gov/Archives/edgar/data/6281/000000628118000126/0000006281-18-000126-index.htm</t>
  </si>
  <si>
    <t>https://www.sec.gov/Archives/edgar/data/1002910/000100291019000094/0001002910-19-000094-index.htm</t>
  </si>
  <si>
    <t>https://www.sec.gov/Archives/edgar/data/4904/000000490419000009/0000004904-19-000009-index.htm</t>
  </si>
  <si>
    <t>https://www.sec.gov/Archives/edgar/data/354190/000119312519032304/0001193125-19-032304-index.htm</t>
  </si>
  <si>
    <t>https://www.sec.gov/Archives/edgar/data/1097149/000109714919000009/0001097149-19-000009-index.htm</t>
  </si>
  <si>
    <t>https://www.sec.gov/Archives/edgar/data/766421/000076642119000008/0000766421-19-000008-index.htm</t>
  </si>
  <si>
    <t>https://www.sec.gov/Archives/edgar/data/1579241/000157924119000006/0001579241-19-000006-index.htm</t>
  </si>
  <si>
    <t>https://www.sec.gov/Archives/edgar/data/899866/000089986619000010/0000899866-19-000010-index.htm</t>
  </si>
  <si>
    <t>http://www.sec.gov/Archives/edgar/data/6951/000000695118000041/0000006951-18-000041-index.htm</t>
  </si>
  <si>
    <t>https://www.sec.gov/Archives/edgar/data/2488/000000248819000011/0000002488-19-000011-index.htm</t>
  </si>
  <si>
    <t>https://www.sec.gov/Archives/edgar/data/1037868/000119312519046947/0001193125-19-046947-index.htm</t>
  </si>
  <si>
    <t>https://www.sec.gov/Archives/edgar/data/318154/000031815419000008/0000318154-19-000008-index.htm</t>
  </si>
  <si>
    <t>https://www.sec.gov/Archives/edgar/data/820027/000082002719000010/0000820027-19-000010-index.htm</t>
  </si>
  <si>
    <t>https://www.sec.gov/Archives/edgar/data/1018724/000101872419000004/0001018724-19-000004-index.htm</t>
  </si>
  <si>
    <t>https://www.sec.gov/Archives/edgar/data/1596532/000159653219000027/0001596532-19-000027-index.htm</t>
  </si>
  <si>
    <t>https://www.sec.gov/Archives/edgar/data/315293/000162828019001558/0001628280-19-001558-index.htm</t>
  </si>
  <si>
    <t>https://www.sec.gov/Archives/edgar/data/6769/000173303719000004/0001733037-19-000004-index.htm</t>
  </si>
  <si>
    <t>http://www.sec.gov/Archives/edgar/data/2969/000000296918000044/0000002969-18-000044-index.htm</t>
  </si>
  <si>
    <t>https://www.sec.gov/Archives/edgar/data/820313/000155837019000636/0001558370-19-000636-index.htm</t>
  </si>
  <si>
    <t>https://www.sec.gov/Archives/edgar/data/1035443/000103544319000041/0001035443-19-000041-index.htm</t>
  </si>
  <si>
    <t>http://www.sec.gov/Archives/edgar/data/731802/000073180218000039/0000731802-18-000039-index.htm</t>
  </si>
  <si>
    <t>https://www.sec.gov/Archives/edgar/data/718877/000104746919000788/0001047469-19-000788-index.htm</t>
  </si>
  <si>
    <t>https://www.sec.gov/Archives/edgar/data/915912/000091591219000004/0000915912-19-000004-index.htm</t>
  </si>
  <si>
    <t>https://www.sec.gov/Archives/edgar/data/1730168/000173016818000084/0001730168-18-000084-index.htm</t>
  </si>
  <si>
    <t>https://www.sec.gov/Archives/edgar/data/12927/000001292719000010/0000012927-19-000010-index.htm</t>
  </si>
  <si>
    <t>https://www.sec.gov/Archives/edgar/data/10456/000156459019003727/0001564590-19-003727-index.htm</t>
  </si>
  <si>
    <t>http://www.sec.gov/Archives/edgar/data/10795/000001079518000036/0000010795-18-000036-index.htm</t>
  </si>
  <si>
    <t>https://www.sec.gov/Archives/edgar/data/14693/000001469319000099/0000014693-19-000099-index.htm</t>
  </si>
  <si>
    <t>https://www.sec.gov/Archives/edgar/data/1701605/000170160519000021/0001701605-19-000021-index.htm</t>
  </si>
  <si>
    <t>https://www.sec.gov/Archives/edgar/data/875045/000087504519000006/0000875045-19-000006-index.htm</t>
  </si>
  <si>
    <t>https://www.sec.gov/Archives/edgar/data/12208/000001220819000014/0000012208-19-000014-index.htm</t>
  </si>
  <si>
    <t>https://www.sec.gov/Archives/edgar/data/1075531/000107553119000009/0001075531-19-000009-index.htm</t>
  </si>
  <si>
    <t>https://www.sec.gov/Archives/edgar/data/9389/000155837019000909/0001558370-19-000909-index.htm</t>
  </si>
  <si>
    <t>https://www.sec.gov/Archives/edgar/data/14272/000001427219000047/0000014272-19-000047-index.htm</t>
  </si>
  <si>
    <t>https://www.sec.gov/Archives/edgar/data/1067983/000119312519048926/0001193125-19-048926-index.htm</t>
  </si>
  <si>
    <t>https://www.sec.gov/Archives/edgar/data/885725/000088572519000011/0000885725-19-000011-index.htm</t>
  </si>
  <si>
    <t>https://www.sec.gov/Archives/edgar/data/908255/000090825519000014/0000908255-19-000014-index.htm</t>
  </si>
  <si>
    <t>https://www.sec.gov/Archives/edgar/data/18230/000001823019000034/0000018230-19-000034-index.htm</t>
  </si>
  <si>
    <t>https://www.sec.gov/Archives/edgar/data/1374310/000155837019000884/0001558370-19-000884-index.htm</t>
  </si>
  <si>
    <t>https://www.sec.gov/Archives/edgar/data/1051470/000105147019000046/0001051470-19-000046-index.htm</t>
  </si>
  <si>
    <t>https://www.sec.gov/Archives/edgar/data/815097/000081509719000004/0000815097-19-000004-index.htm</t>
  </si>
  <si>
    <t>https://www.sec.gov/Archives/edgar/data/1306830/000130683019000014/0001306830-19-000014-index.htm</t>
  </si>
  <si>
    <t>https://www.sec.gov/Archives/edgar/data/804753/000080475319000009/0000804753-19-000009-index.htm</t>
  </si>
  <si>
    <t>https://www.sec.gov/Archives/edgar/data/1324404/000132440419000006/0001324404-19-000006-index.htm</t>
  </si>
  <si>
    <t>https://www.sec.gov/Archives/edgar/data/313927/000156459019003587/0001564590-19-003587-index.htm</t>
  </si>
  <si>
    <t>https://www.sec.gov/Archives/edgar/data/1091667/000109166719000029/0001091667-19-000029-index.htm</t>
  </si>
  <si>
    <t>https://www.sec.gov/Archives/edgar/data/21665/000002166519000003/0000021665-19-000003-index.htm</t>
  </si>
  <si>
    <t>https://www.sec.gov/Archives/edgar/data/1166691/000116669119000005/0001166691-19-000005-index.htm</t>
  </si>
  <si>
    <t>https://www.sec.gov/Archives/edgar/data/1156375/000115637519000010/0001156375-19-000010-index.htm</t>
  </si>
  <si>
    <t>https://www.sec.gov/Archives/edgar/data/1058090/000105809019000007/0001058090-19-000007-index.htm</t>
  </si>
  <si>
    <t>https://www.sec.gov/Archives/edgar/data/26172/000002617219000009/0000026172-19-000009-index.htm</t>
  </si>
  <si>
    <t>https://www.sec.gov/Archives/edgar/data/811156/000081115619000003/0000811156-19-000003-index.htm</t>
  </si>
  <si>
    <t>https://www.sec.gov/Archives/edgar/data/1071739/000107173919000032/0001071739-19-000032-index.htm</t>
  </si>
  <si>
    <t>https://www.sec.gov/Archives/edgar/data/858470/000085847019000008/0000858470-19-000008-index.htm</t>
  </si>
  <si>
    <t>https://www.sec.gov/Archives/edgar/data/711404/000071140418000047/0000711404-18-000047-index.htm</t>
  </si>
  <si>
    <t>https://www.sec.gov/Archives/edgar/data/1163165/000119312519043841/0001193125-19-043841-index.htm</t>
  </si>
  <si>
    <t>http://www.sec.gov/Archives/edgar/data/909832/000090983218000013/0000909832-18-000013-index.htm</t>
  </si>
  <si>
    <t>https://www.sec.gov/Archives/edgar/data/1024305/000102430519000097/0001024305-19-000097-index.htm</t>
  </si>
  <si>
    <t>http://www.sec.gov/Archives/edgar/data/900075/000090007518000048/0000900075-18-000048-index.htm</t>
  </si>
  <si>
    <t>https://www.sec.gov/Archives/edgar/data/1108524/000110852419000009/0001108524-19-000009-index.htm</t>
  </si>
  <si>
    <t>https://www.sec.gov/Archives/edgar/data/277948/000027794819000011/0000277948-19-000011-index.htm</t>
  </si>
  <si>
    <t>https://www.sec.gov/Archives/edgar/data/18926/000001892619000006/0000018926-19-000006-index.htm</t>
  </si>
  <si>
    <t>https://www.sec.gov/Archives/edgar/data/1058290/000105829019000009/0001058290-19-000009-index.htm</t>
  </si>
  <si>
    <t>https://www.sec.gov/Archives/edgar/data/877890/000087789019000035/0000877890-19-000035-index.htm</t>
  </si>
  <si>
    <t>https://www.sec.gov/Archives/edgar/data/64803/000006480319000013/0000064803-19-000013-index.htm</t>
  </si>
  <si>
    <t>https://www.sec.gov/Archives/edgar/data/93410/000009341019000008/0000093410-19-000008-index.htm</t>
  </si>
  <si>
    <t>https://www.sec.gov/Archives/edgar/data/1358071/000135807119000003/0001358071-19-000003-index.htm</t>
  </si>
  <si>
    <t>https://www.sec.gov/Archives/edgar/data/715957/000119312519057924/0001193125-19-057924-index.htm</t>
  </si>
  <si>
    <t>https://www.sec.gov/Archives/edgar/data/27904/000002790419000003/0000027904-19-000003-index.htm</t>
  </si>
  <si>
    <t>http://www.sec.gov/Archives/edgar/data/315189/000104746918007694/0001047469-18-007694-index.htm</t>
  </si>
  <si>
    <t>https://www.sec.gov/Archives/edgar/data/29534/000155837019002383/0001558370-19-002383-index.htm</t>
  </si>
  <si>
    <t>https://www.sec.gov/Archives/edgar/data/1022079/000102207919000030/0001022079-19-000030-index.htm</t>
  </si>
  <si>
    <t>http://www.sec.gov/Archives/edgar/data/1001039/000100103918000187/0001001039-18-000187-index.htm</t>
  </si>
  <si>
    <t>https://www.sec.gov/Archives/edgar/data/1001082/000155837019000607/0001558370-19-000607-index.htm</t>
  </si>
  <si>
    <t>https://www.sec.gov/Archives/edgar/data/29905/000002990519000019/0000029905-19-000019-index.htm</t>
  </si>
  <si>
    <t>https://www.sec.gov/Archives/edgar/data/29915/000002991519000008/0000029915-19-000008-index.htm</t>
  </si>
  <si>
    <t>https://www.sec.gov/Archives/edgar/data/936340/000093634019000086/0000936340-19-000086-index.htm</t>
  </si>
  <si>
    <t>https://www.sec.gov/Archives/edgar/data/1326160/000132616019000057/0001326160-19-000057-index.htm</t>
  </si>
  <si>
    <t>https://www.sec.gov/Archives/edgar/data/927066/000092706619000025/0000927066-19-000025-index.htm</t>
  </si>
  <si>
    <t>https://www.sec.gov/Archives/edgar/data/1065088/000106508819000006/0001065088-19-000006-index.htm</t>
  </si>
  <si>
    <t>https://www.sec.gov/Archives/edgar/data/31462/000155837019001379/0001558370-19-001379-index.htm</t>
  </si>
  <si>
    <t>https://www.sec.gov/Archives/edgar/data/1047862/000104786219000035/0001047862-19-000035-index.htm</t>
  </si>
  <si>
    <t>https://www.sec.gov/Archives/edgar/data/33185/000003318519000007/0000033185-19-000007-index.htm</t>
  </si>
  <si>
    <t>https://www.sec.gov/Archives/edgar/data/915389/000091538919000009/0000915389-19-000009-index.htm</t>
  </si>
  <si>
    <t>http://www.sec.gov/Archives/edgar/data/32604/000003260418000044/0000032604-18-000044-index.htm</t>
  </si>
  <si>
    <t>https://www.sec.gov/Archives/edgar/data/821189/000082118919000009/0000821189-19-000009-index.htm</t>
  </si>
  <si>
    <t>https://www.sec.gov/Archives/edgar/data/1101239/000162828019001771/0001628280-19-001771-index.htm</t>
  </si>
  <si>
    <t>https://www.sec.gov/Archives/edgar/data/1551182/000155118219000045/0001551182-19-000045-index.htm</t>
  </si>
  <si>
    <t>https://www.sec.gov/Archives/edgar/data/65984/000006598419000082/0000065984-19-000082-index.htm</t>
  </si>
  <si>
    <t>https://www.sec.gov/Archives/edgar/data/1099800/000109980019000004/0001099800-19-000004-index.htm</t>
  </si>
  <si>
    <t>https://www.sec.gov/Archives/edgar/data/1109357/000162828019001107/0001628280-19-001107-index.htm</t>
  </si>
  <si>
    <t>https://www.sec.gov/Archives/edgar/data/1324424/000132442419000006/0001324424-19-000006-index.htm</t>
  </si>
  <si>
    <t>https://www.sec.gov/Archives/edgar/data/37996/000003799619000012/0000037996-19-000012-index.htm</t>
  </si>
  <si>
    <t>https://www.sec.gov/Archives/edgar/data/815556/000081555619000015/0000815556-19-000015-index.htm</t>
  </si>
  <si>
    <t>https://www.sec.gov/Archives/edgar/data/1326801/000132680119000009/0001326801-19-000009-index.htm</t>
  </si>
  <si>
    <t>http://www.sec.gov/Archives/edgar/data/1048695/000104869518000031/0001048695-18-000031-index.htm</t>
  </si>
  <si>
    <t>https://www.sec.gov/Archives/edgar/data/1136893/000113689319000008/0001136893-19-000008-index.htm</t>
  </si>
  <si>
    <t>https://www.sec.gov/Archives/edgar/data/798354/000079835419000005/0000798354-19-000005-index.htm</t>
  </si>
  <si>
    <t>https://www.sec.gov/Archives/edgar/data/354908/000035490819000018/0000354908-19-000018-index.htm</t>
  </si>
  <si>
    <t>https://www.sec.gov/Archives/edgar/data/1175454/000117545419000004/0001175454-19-000004-index.htm</t>
  </si>
  <si>
    <t>https://www.sec.gov/Archives/edgar/data/1754301/000156459019031285/0001564590-19-031285-index.htm</t>
  </si>
  <si>
    <t>https://www.sec.gov/Archives/edgar/data/34903/000003490319000013/0000034903-19-000013-index.htm</t>
  </si>
  <si>
    <t>https://www.sec.gov/Archives/edgar/data/1681459/000168145919000011/0001681459-19-000011-index.htm</t>
  </si>
  <si>
    <t>https://www.sec.gov/Archives/edgar/data/40533/000004053319000010/0000040533-19-000010-index.htm</t>
  </si>
  <si>
    <t>https://www.sec.gov/Archives/edgar/data/40545/000004054519000014/0000040545-19-000014-index.htm</t>
  </si>
  <si>
    <t>https://www.sec.gov/Archives/edgar/data/882095/000088209519000006/0000882095-19-000006-index.htm</t>
  </si>
  <si>
    <t>https://www.sec.gov/Archives/edgar/data/24741/000002474119000016/0000024741-19-000016-index.htm</t>
  </si>
  <si>
    <t>https://www.sec.gov/Archives/edgar/data/1467858/000146785819000033/0001467858-19-000033-index.htm</t>
  </si>
  <si>
    <t>https://www.sec.gov/Archives/edgar/data/1652044/000165204419000004/0001652044-19-000004-index.htm</t>
  </si>
  <si>
    <t>https://www.sec.gov/Archives/edgar/data/40987/000004098719000015/0000040987-19-000015-index.htm</t>
  </si>
  <si>
    <t>https://www.sec.gov/Archives/edgar/data/1123360/000112336019000008/0001123360-19-000008-index.htm</t>
  </si>
  <si>
    <t>https://www.sec.gov/Archives/edgar/data/39911/000003991119000023/0000039911-19-000023-index.htm</t>
  </si>
  <si>
    <t>https://www.sec.gov/Archives/edgar/data/1121788/000161577419002739/0001615774-19-002739-index.htm</t>
  </si>
  <si>
    <t>https://www.sec.gov/Archives/edgar/data/277135/000027713519000010/0000277135-19-000010-index.htm</t>
  </si>
  <si>
    <t>https://www.sec.gov/Archives/edgar/data/45012/000004501219000044/0000045012-19-000044-index.htm</t>
  </si>
  <si>
    <t>https://www.sec.gov/Archives/edgar/data/46080/000119312519052025/0001193125-19-052025-index.htm</t>
  </si>
  <si>
    <t>https://www.sec.gov/Archives/edgar/data/1359841/000135984119000025/0001359841-19-000025-index.htm</t>
  </si>
  <si>
    <t>https://www.sec.gov/Archives/edgar/data/765880/000162828019001407/0001628280-19-001407-index.htm</t>
  </si>
  <si>
    <t>https://www.sec.gov/Archives/edgar/data/1501585/000150158519000005/0001501585-19-000005-index.htm</t>
  </si>
  <si>
    <t>https://www.sec.gov/Archives/edgar/data/1585689/000158568919000034/0001585689-19-000034-index.htm</t>
  </si>
  <si>
    <t>http://www.sec.gov/Archives/edgar/data/859737/000085973718000020/0000859737-18-000020-index.htm</t>
  </si>
  <si>
    <t>https://www.sec.gov/Archives/edgar/data/773840/000093041319000366/0000930413-19-000366-index.htm</t>
  </si>
  <si>
    <t>http://www.sec.gov/Archives/edgar/data/1645590/000162828018015054/0001628280-18-015054-index.htm</t>
  </si>
  <si>
    <t>http://www.sec.gov/Archives/edgar/data/47217/000004721718000052/0000047217-18-000052-index.htm</t>
  </si>
  <si>
    <t>https://www.sec.gov/Archives/edgar/data/12659/000157484219000022/0001574842-19-000022-index.htm</t>
  </si>
  <si>
    <t>http://www.sec.gov/Archives/edgar/data/48465/000004846518000046/0000048465-18-000046-index.htm</t>
  </si>
  <si>
    <t>https://www.sec.gov/Archives/edgar/data/1070750/000156459019004191/0001564590-19-004191-index.htm</t>
  </si>
  <si>
    <t>https://www.sec.gov/Archives/edgar/data/47111/000004711119000010/0000047111-19-000010-index.htm</t>
  </si>
  <si>
    <t>https://www.sec.gov/Archives/edgar/data/51143/000104746919000712/0001047469-19-000712-index.htm</t>
  </si>
  <si>
    <t>https://www.sec.gov/Archives/edgar/data/874716/000087471619000004/0000874716-19-000004-index.htm</t>
  </si>
  <si>
    <t>https://www.sec.gov/Archives/edgar/data/1110803/000111080319000013/0001110803-19-000013-index.htm</t>
  </si>
  <si>
    <t>https://www.sec.gov/Archives/edgar/data/879169/000155837019000682/0001558370-19-000682-index.htm</t>
  </si>
  <si>
    <t>https://www.sec.gov/Archives/edgar/data/1598014/000159801419000017/0001598014-19-000017-index.htm</t>
  </si>
  <si>
    <t>https://www.sec.gov/Archives/edgar/data/50863/000005086319000007/0000050863-19-000007-index.htm</t>
  </si>
  <si>
    <t>http://www.sec.gov/Archives/edgar/data/896878/000089687818000171/0000896878-18-000171-index.htm</t>
  </si>
  <si>
    <t>https://www.sec.gov/Archives/edgar/data/51434/000005143419000007/0000051434-19-000007-index.htm</t>
  </si>
  <si>
    <t>https://www.sec.gov/Archives/edgar/data/51644/000005164419000009/0000051644-19-000009-index.htm</t>
  </si>
  <si>
    <t>https://www.sec.gov/Archives/edgar/data/1111928/000111192819000035/0001111928-19-000035-index.htm</t>
  </si>
  <si>
    <t>https://www.sec.gov/Archives/edgar/data/1478242/000156459019003180/0001564590-19-003180-index.htm</t>
  </si>
  <si>
    <t>https://www.sec.gov/Archives/edgar/data/1466258/000146625819000073/0001466258-19-000073-index.htm</t>
  </si>
  <si>
    <t>https://www.sec.gov/Archives/edgar/data/1020569/000102056919000018/0001020569-19-000018-index.htm</t>
  </si>
  <si>
    <t>https://www.sec.gov/Archives/edgar/data/1035267/000103526719000012/0001035267-19-000012-index.htm</t>
  </si>
  <si>
    <t>https://www.sec.gov/Archives/edgar/data/749251/000074925119000005/0000749251-19-000005-index.htm</t>
  </si>
  <si>
    <t>https://www.sec.gov/Archives/edgar/data/49826/000004982619000021/0000049826-19-000021-index.htm</t>
  </si>
  <si>
    <t>https://www.sec.gov/Archives/edgar/data/914208/000091420819000195/0000914208-19-000195-index.htm</t>
  </si>
  <si>
    <t>https://www.sec.gov/Archives/edgar/data/728535/000143774919003134/0001437749-19-003134-index.htm</t>
  </si>
  <si>
    <t>http://www.sec.gov/Archives/edgar/data/52988/000005298818000036/0000052988-18-000036-index.htm</t>
  </si>
  <si>
    <t>https://www.sec.gov/Archives/edgar/data/200406/000020040619000009/0000200406-19-000009-index.htm</t>
  </si>
  <si>
    <t>https://www.sec.gov/Archives/edgar/data/55067/000162828019001864/0001628280-19-001864-index.htm</t>
  </si>
  <si>
    <t>https://www.sec.gov/Archives/edgar/data/1601046/000160104618000030/0001601046-18-000030-index.htm</t>
  </si>
  <si>
    <t>https://www.sec.gov/Archives/edgar/data/1637459/000163745919000049/0001637459-19-000049-index.htm</t>
  </si>
  <si>
    <t>https://www.sec.gov/Archives/edgar/data/879101/000143774919002746/0001437749-19-002746-index.htm</t>
  </si>
  <si>
    <t>https://www.sec.gov/Archives/edgar/data/55785/000005578519000013/0000055785-19-000013-index.htm</t>
  </si>
  <si>
    <t>https://www.sec.gov/Archives/edgar/data/1506307/000150630719000033/0001506307-19-000033-index.htm</t>
  </si>
  <si>
    <t>https://www.sec.gov/Archives/edgar/data/21344/000002134419000014/0000021344-19-000014-index.htm</t>
  </si>
  <si>
    <t>https://www.sec.gov/Archives/edgar/data/1336920/000133692019000004/0001336920-19-000004-index.htm</t>
  </si>
  <si>
    <t>https://www.sec.gov/Archives/edgar/data/58492/000005849219000004/0000058492-19-000004-index.htm</t>
  </si>
  <si>
    <t>https://www.sec.gov/Archives/edgar/data/920148/000092014819000033/0000920148-19-000033-index.htm</t>
  </si>
  <si>
    <t>https://www.sec.gov/Archives/edgar/data/936468/000093646819000009/0000936468-19-000009-index.htm</t>
  </si>
  <si>
    <t>https://www.sec.gov/Archives/edgar/data/92380/000009238019000022/0000092380-19-000022-index.htm</t>
  </si>
  <si>
    <t>https://www.sec.gov/Archives/edgar/data/1489393/000148939319000011/0001489393-19-000011-index.htm</t>
  </si>
  <si>
    <t>https://www.sec.gov/Archives/edgar/data/1335258/000133525819000024/0001335258-19-000024-index.htm</t>
  </si>
  <si>
    <t>https://www.sec.gov/Archives/edgar/data/1141391/000114139119000013/0001141391-19-000013-index.htm</t>
  </si>
  <si>
    <t>https://www.sec.gov/Archives/edgar/data/62996/000006299619000011/0000062996-19-000011-index.htm</t>
  </si>
  <si>
    <t>https://www.sec.gov/Archives/edgar/data/63908/000006390819000010/0000063908-19-000010-index.htm</t>
  </si>
  <si>
    <t>https://www.sec.gov/Archives/edgar/data/827054/000082705419000143/0000827054-19-000143-index.htm</t>
  </si>
  <si>
    <t>https://www.sec.gov/Archives/edgar/data/1103982/000110398219000005/0001103982-19-000005-index.htm</t>
  </si>
  <si>
    <t>https://www.sec.gov/Archives/edgar/data/851968/000085196819000020/0000851968-19-000020-index.htm</t>
  </si>
  <si>
    <t>https://www.sec.gov/Archives/edgar/data/63754/000006375419000017/0000063754-19-000017-index.htm</t>
  </si>
  <si>
    <t>https://www.sec.gov/Archives/edgar/data/1278021/000156459019003476/0001564590-19-003476-index.htm</t>
  </si>
  <si>
    <t>https://www.sec.gov/Archives/edgar/data/66740/000155837019000470/0001558370-19-000470-index.htm</t>
  </si>
  <si>
    <t>https://www.sec.gov/Archives/edgar/data/865752/000110465919011581/0001104659-19-011581-index.htm</t>
  </si>
  <si>
    <t>https://www.sec.gov/Archives/edgar/data/764180/000076418019000023/0000764180-19-000023-index.htm</t>
  </si>
  <si>
    <t>https://www.sec.gov/Archives/edgar/data/1285785/000161803419000004/0001618034-19-000004-index.htm</t>
  </si>
  <si>
    <t>https://www.sec.gov/Archives/edgar/data/1510295/000151029519000014/0001510295-19-000014-index.htm</t>
  </si>
  <si>
    <t>https://www.sec.gov/Archives/edgar/data/310158/000031015819000014/0000310158-19-000014-index.htm</t>
  </si>
  <si>
    <t>https://www.sec.gov/Archives/edgar/data/1408198/000156459019003885/0001564590-19-003885-index.htm</t>
  </si>
  <si>
    <t>https://www.sec.gov/Archives/edgar/data/789019/000156459019027952/0001564590-19-027952-index.htm</t>
  </si>
  <si>
    <t>https://www.sec.gov/Archives/edgar/data/68505/000006850519000006/0000068505-19-000006-index.htm</t>
  </si>
  <si>
    <t>http://www.sec.gov/Archives/edgar/data/723125/000072312518000092/0000723125-18-000092-index.htm</t>
  </si>
  <si>
    <t>https://www.sec.gov/Archives/edgar/data/1623613/000162361319000008/0001623613-19-000008-index.htm</t>
  </si>
  <si>
    <t>https://www.sec.gov/Archives/edgar/data/72207/000007220719000018/0000072207-19-000018-index.htm</t>
  </si>
  <si>
    <t>https://www.sec.gov/Archives/edgar/data/753308/000075330819000039/0000753308-19-000039-index.htm</t>
  </si>
  <si>
    <t>https://www.sec.gov/Archives/edgar/data/1164727/000155837019000806/0001558370-19-000806-index.htm</t>
  </si>
  <si>
    <t>https://www.sec.gov/Archives/edgar/data/1065280/000106528019000043/0001065280-19-000043-index.htm</t>
  </si>
  <si>
    <t>https://www.sec.gov/Archives/edgar/data/1111711/000111171119000008/0001111711-19-000008-index.htm</t>
  </si>
  <si>
    <t>https://www.sec.gov/Archives/edgar/data/1133421/000113342119000007/0001133421-19-000007-index.htm</t>
  </si>
  <si>
    <t>https://www.sec.gov/Archives/edgar/data/1021860/000156459019002967/0001564590-19-002967-index.htm</t>
  </si>
  <si>
    <t>https://www.sec.gov/Archives/edgar/data/702165/000070216519000012/0000702165-19-000012-index.htm</t>
  </si>
  <si>
    <t>https://www.sec.gov/Archives/edgar/data/1002047/000156459019022779/0001564590-19-022779-index.htm</t>
  </si>
  <si>
    <t>https://www.sec.gov/Archives/edgar/data/1045810/000104581019000023/0001045810-19-000023-index.htm</t>
  </si>
  <si>
    <t>https://www.sec.gov/Archives/edgar/data/814453/000119312519061714/0001193125-19-061714-index.htm</t>
  </si>
  <si>
    <t>https://www.sec.gov/Archives/edgar/data/1564708/000119312519219463/0001193125-19-219463-index.htm</t>
  </si>
  <si>
    <t>https://www.sec.gov/Archives/edgar/data/726728/000072672819000041/0000726728-19-000041-index.htm</t>
  </si>
  <si>
    <t>https://www.sec.gov/Archives/edgar/data/29989/000002998919000007/0000029989-19-000007-index.htm</t>
  </si>
  <si>
    <t>https://www.sec.gov/Archives/edgar/data/797468/000079746819000004/0000797468-19-000004-index.htm</t>
  </si>
  <si>
    <t>https://www.sec.gov/Archives/edgar/data/1590955/000156459019002998/0001564590-19-002998-index.htm</t>
  </si>
  <si>
    <t>https://www.sec.gov/Archives/edgar/data/822416/000082241619000008/0000822416-19-000008-index.htm</t>
  </si>
  <si>
    <t>https://www.sec.gov/Archives/edgar/data/1045609/000156459019002872/0001564590-19-002872-index.htm</t>
  </si>
  <si>
    <t>https://www.sec.gov/Archives/edgar/data/1413329/000141332919000007/0001413329-19-000007-index.htm</t>
  </si>
  <si>
    <t>https://www.sec.gov/Archives/edgar/data/77360/000007736019000006/0000077360-19-000006-index.htm</t>
  </si>
  <si>
    <t>https://www.sec.gov/Archives/edgar/data/79879/000007987919000008/0000079879-19-000008-index.htm</t>
  </si>
  <si>
    <t>https://www.sec.gov/Archives/edgar/data/922224/000092222419000015/0000922224-19-000015-index.htm</t>
  </si>
  <si>
    <t>https://www.sec.gov/Archives/edgar/data/1393311/000139331119000004/0001393311-19-000004-index.htm</t>
  </si>
  <si>
    <t>https://www.sec.gov/Archives/edgar/data/1534701/000153470119000063/0001534701-19-000063-index.htm</t>
  </si>
  <si>
    <t>https://www.sec.gov/Archives/edgar/data/1633917/000163391719000043/0001633917-19-000043-index.htm</t>
  </si>
  <si>
    <t>http://www.sec.gov/Archives/edgar/data/804328/000172894918000095/0001728949-18-000095-index.htm</t>
  </si>
  <si>
    <t>https://www.sec.gov/Archives/edgar/data/1604778/000160477819000031/0001604778-19-000031-index.htm</t>
  </si>
  <si>
    <t>https://www.sec.gov/Archives/edgar/data/884887/000088488719000017/0000884887-19-000017-index.htm</t>
  </si>
  <si>
    <t>https://www.sec.gov/Archives/edgar/data/872589/000153217619000009/0001532176-19-000009-index.htm</t>
  </si>
  <si>
    <t>https://www.sec.gov/Archives/edgar/data/315213/000162828019001488/0001628280-19-001488-index.htm</t>
  </si>
  <si>
    <t>https://www.sec.gov/Archives/edgar/data/1037038/000103703819000005/0001037038-19-000005-index.htm</t>
  </si>
  <si>
    <t>http://www.sec.gov/Archives/edgar/data/1024478/000102447818000032/0001024478-18-000032-index.htm</t>
  </si>
  <si>
    <t>https://www.sec.gov/Archives/edgar/data/882835/000088283519000010/0000882835-19-000010-index.htm</t>
  </si>
  <si>
    <t>https://www.sec.gov/Archives/edgar/data/745732/000074573219000009/0000745732-19-000009-index.htm</t>
  </si>
  <si>
    <t>https://www.sec.gov/Archives/edgar/data/1060391/000106039119000008/0001060391-19-000008-index.htm</t>
  </si>
  <si>
    <t>http://www.sec.gov/Archives/edgar/data/829224/000082922418000052/0000829224-18-000052-index.htm</t>
  </si>
  <si>
    <t>https://www.sec.gov/Archives/edgar/data/1012100/000162828019001538/0001628280-19-001538-index.htm</t>
  </si>
  <si>
    <t>https://www.sec.gov/Archives/edgar/data/89800/000008980019000004/0000089800-19-000004-index.htm</t>
  </si>
  <si>
    <t>https://www.sec.gov/Archives/edgar/data/91419/000009141919000005/0000091419-19-000005-index.htm</t>
  </si>
  <si>
    <t>https://www.sec.gov/Archives/edgar/data/87347/000156459019000928/0001564590-19-000928-index.htm</t>
  </si>
  <si>
    <t>https://www.sec.gov/Archives/edgar/data/1040971/000104097119000007/0001040971-19-000007-index.htm</t>
  </si>
  <si>
    <t>https://www.sec.gov/Archives/edgar/data/91440/000009144019000003/0000091440-19-000003-index.htm</t>
  </si>
  <si>
    <t>http://www.sec.gov/Archives/edgar/data/883241/000088324118000012/0000883241-18-000012-index.htm</t>
  </si>
  <si>
    <t>https://www.sec.gov/Archives/edgar/data/1063761/000155837019000875/0001558370-19-000875-index.htm</t>
  </si>
  <si>
    <t>https://www.sec.gov/Archives/edgar/data/64040/000006404019000059/0000064040-19-000059-index.htm</t>
  </si>
  <si>
    <t>http://www.sec.gov/Archives/edgar/data/4127/000000412718000046/0000004127-18-000046-index.htm</t>
  </si>
  <si>
    <t>https://www.sec.gov/Archives/edgar/data/310764/000031076419000014/0000310764-19-000014-index.htm</t>
  </si>
  <si>
    <t>https://www.sec.gov/Archives/edgar/data/732717/000119312519045608/0001193125-19-045608-index.htm</t>
  </si>
  <si>
    <t>https://www.sec.gov/Archives/edgar/data/24545/000002454519000007/0000024545-19-000007-index.htm</t>
  </si>
  <si>
    <t>http://www.sec.gov/Archives/edgar/data/1260221/000126022118000070/0001260221-18-000070-index.htm</t>
  </si>
  <si>
    <t>http://www.sec.gov/Archives/edgar/data/1385157/000104746918007210/0001047469-18-007210-index.htm</t>
  </si>
  <si>
    <t>https://www.sec.gov/Archives/edgar/data/96943/000009694319000021/0000096943-19-000021-index.htm</t>
  </si>
  <si>
    <t>https://www.sec.gov/Archives/edgar/data/27419/000002741919000006/0000027419-19-000006-index.htm</t>
  </si>
  <si>
    <t>https://www.sec.gov/Archives/edgar/data/97745/000009774519000007/0000097745-19-000007-index.htm</t>
  </si>
  <si>
    <t>https://www.sec.gov/Archives/edgar/data/1283699/000128369919000015/0001283699-19-000015-index.htm</t>
  </si>
  <si>
    <t>https://www.sec.gov/Archives/edgar/data/1113169/000111316919000011/0001113169-19-000011-index.htm</t>
  </si>
  <si>
    <t>http://www.sec.gov/Archives/edgar/data/100493/000010049318000108/0000100493-18-000108-index.htm</t>
  </si>
  <si>
    <t>http://www.sec.gov/Archives/edgar/data/946581/000162828018006877/0001628280-18-006877-index.htm</t>
  </si>
  <si>
    <t>https://www.sec.gov/Archives/edgar/data/1418091/000156459019003523/0001564590-19-003523-index.htm</t>
  </si>
  <si>
    <t>https://www.sec.gov/Archives/edgar/data/97476/000156459019003839/0001564590-19-003839-index.htm</t>
  </si>
  <si>
    <t>https://www.sec.gov/Archives/edgar/data/860731/000086073119000009/0000860731-19-000009-index.htm</t>
  </si>
  <si>
    <t>https://www.sec.gov/Archives/edgar/data/1336917/000133691719000011/0001336917-19-000011-index.htm</t>
  </si>
  <si>
    <t>https://www.sec.gov/Archives/edgar/data/100517/000010051719000009/0000100517-19-000009-index.htm</t>
  </si>
  <si>
    <t>https://www.sec.gov/Archives/edgar/data/74208/000007420819000028/0000074208-19-000028-index.htm</t>
  </si>
  <si>
    <t>https://www.sec.gov/Archives/edgar/data/731766/000073176619000005/0000731766-19-000005-index.htm</t>
  </si>
  <si>
    <t>https://www.sec.gov/Archives/edgar/data/100885/000010088519000060/0000100885-19-000060-index.htm</t>
  </si>
  <si>
    <t>https://www.sec.gov/Archives/edgar/data/1090727/000109072719000006/0001090727-19-000006-index.htm</t>
  </si>
  <si>
    <t>https://www.sec.gov/Archives/edgar/data/1067701/000106770119000007/0001067701-19-000007-index.htm</t>
  </si>
  <si>
    <t>http://www.sec.gov/Archives/edgar/data/1403161/000140316118000055/0001403161-18-000055-index.htm</t>
  </si>
  <si>
    <t>http://www.sec.gov/Archives/edgar/data/203527/000162828018014588/0001628280-18-014588-index.htm</t>
  </si>
  <si>
    <t>https://www.sec.gov/Archives/edgar/data/1396009/000139600919000021/0001396009-19-000021-index.htm</t>
  </si>
  <si>
    <t>https://www.sec.gov/Archives/edgar/data/1442145/000144214519000012/0001442145-19-000012-index.htm</t>
  </si>
  <si>
    <t>https://www.sec.gov/Archives/edgar/data/1014473/000101447319000005/0001014473-19-000005-index.htm</t>
  </si>
  <si>
    <t>https://www.sec.gov/Archives/edgar/data/875320/000087532019000006/0000875320-19-000006-index.htm</t>
  </si>
  <si>
    <t>https://www.sec.gov/Archives/edgar/data/740260/000074026019000037/0000740260-19-000037-index.htm</t>
  </si>
  <si>
    <t>https://www.sec.gov/Archives/edgar/data/732712/000073271219000012/0000732712-19-000012-index.htm</t>
  </si>
  <si>
    <t>https://www.sec.gov/Archives/edgar/data/943452/000162828019002095/0001628280-19-002095-index.htm</t>
  </si>
  <si>
    <t>https://www.sec.gov/Archives/edgar/data/1000697/000119312519060858/0001193125-19-060858-index.htm</t>
  </si>
  <si>
    <t>http://www.sec.gov/Archives/edgar/data/1618921/000162828018012472/0001628280-18-012472-index.htm</t>
  </si>
  <si>
    <t>https://www.sec.gov/Archives/edgar/data/106040/000010604019000058/0000106040-19-000058-index.htm</t>
  </si>
  <si>
    <t>https://www.sec.gov/Archives/edgar/data/783325/000010781519000128/0000107815-19-000128-index.htm</t>
  </si>
  <si>
    <t>https://www.sec.gov/Archives/edgar/data/766704/000076670419000014/0000766704-19-000014-index.htm</t>
  </si>
  <si>
    <t>https://www.sec.gov/Archives/edgar/data/106640/000010664019000016/0000106640-19-000016-index.htm</t>
  </si>
  <si>
    <t>https://www.sec.gov/Archives/edgar/data/1140536/000156459019004912/0001564590-19-004912-index.htm</t>
  </si>
  <si>
    <t>https://www.sec.gov/Archives/edgar/data/823768/000155837019000662/0001558370-19-000662-index.htm</t>
  </si>
  <si>
    <t>https://www.sec.gov/Archives/edgar/data/107263/000010726319000007/0000107263-19-000007-index.htm</t>
  </si>
  <si>
    <t>https://www.sec.gov/Archives/edgar/data/104169/000010416919000016/0000104169-19-000016-index.htm</t>
  </si>
  <si>
    <t>http://www.sec.gov/Archives/edgar/data/1636023/000163602316000362/0001636023-16-000362-index.htm</t>
  </si>
  <si>
    <t>https://www.sec.gov/Archives/edgar/data/1365135/000155837019000848/0001558370-19-000848-index.htm</t>
  </si>
  <si>
    <t>https://www.sec.gov/Archives/edgar/data/106535/000010653519000014/0000106535-19-000014-index.htm</t>
  </si>
  <si>
    <t>https://www.sec.gov/Archives/edgar/data/72903/000007290319000010/0000072903-19-000010-index.htm</t>
  </si>
  <si>
    <t>https://www.sec.gov/Archives/edgar/data/743988/000074398819000012/0000743988-19-000012-index.htm</t>
  </si>
  <si>
    <t>https://www.sec.gov/Archives/edgar/data/34088/000003408819000010/0000034088-19-000010-index.htm</t>
  </si>
  <si>
    <t>https://www.sec.gov/Archives/edgar/data/108772/000010877219000011/0000108772-19-000011-index.htm</t>
  </si>
  <si>
    <t>https://www.sec.gov/Archives/edgar/data/1524472/000152447219000009/0001524472-19-000009-index.htm</t>
  </si>
  <si>
    <t>https://www.sec.gov/Archives/edgar/data/1136869/000156459019004283/0001564590-19-004283-index.htm</t>
  </si>
  <si>
    <t>https://www.sec.gov/Archives/edgar/data/1555280/000155528019000041/0001555280-19-000041-index.htm</t>
  </si>
  <si>
    <t>https://www.sec.gov/Archives/edgar/data/1666700/000166670019000006/0001666700-19-000006-index.htm</t>
  </si>
  <si>
    <t>https://www.sec.gov/Archives/edgar/data/1000228/000100022819000015/0001000228-19-000015-index.htm</t>
  </si>
  <si>
    <t>https://www.sec.gov/Archives/edgar/data/93556/000009355619000011/0000093556-19-000011-index.htm</t>
  </si>
  <si>
    <t>https://www.sec.gov/Archives/edgar/data/899689/000089968919000010/0000899689-19-000010-index.htm</t>
  </si>
  <si>
    <t>https://www.sec.gov/Archives/edgar/data/1158449/000115844919000165/0001158449-19-000165-index.htm</t>
  </si>
  <si>
    <t>http://www.sec.gov/Archives/edgar/data/320193/000032019319000010/0000320193-19-000010-index.htm</t>
  </si>
  <si>
    <t>https://www.sec.gov/Archives/edgar/data/1551152/000155115219000016/0001551152-19-000016-index.htm</t>
  </si>
  <si>
    <t>https://www.sec.gov/Archives/edgar/data/815094/000156459019039144/0001564590-19-039144-index.htm</t>
  </si>
  <si>
    <t>https://www.sec.gov/Archives/edgar/data/7084/000000708419000018/0000007084-19-000018-index.htm</t>
  </si>
  <si>
    <t>https://www.sec.gov/Archives/edgar/data/8670/000000867019000027/0000008670-19-000027-index.htm</t>
  </si>
  <si>
    <t>https://www.sec.gov/Archives/edgar/data/769397/000076939719000040/0000769397-19-000040-index.htm</t>
  </si>
  <si>
    <t>https://www.sec.gov/Archives/edgar/data/874761/000087476119000027/0000874761-19-000027-index.htm</t>
  </si>
  <si>
    <t>https://www.sec.gov/Archives/edgar/data/1086222/000108622219000136/0001086222-19-000136-index.htm</t>
  </si>
  <si>
    <t>https://www.sec.gov/Archives/edgar/data/915913/000091591319000043/0000915913-19-000043-index.htm</t>
  </si>
  <si>
    <t>https://www.sec.gov/Archives/edgar/data/1053507/000105350719000073/0001053507-19-000073-index.htm</t>
  </si>
  <si>
    <t>https://www.sec.gov/Archives/edgar/data/1013462/000101346219000008/0001013462-19-000008-index.htm</t>
  </si>
  <si>
    <t>https://www.sec.gov/Archives/edgar/data/91142/000119312519143041/0001193125-19-143041-index.htm</t>
  </si>
  <si>
    <t>https://www.sec.gov/Archives/edgar/data/1521332/000152133219000025/0001521332-19-000025-index.htm</t>
  </si>
  <si>
    <t>https://www.sec.gov/Archives/edgar/data/8818/000110465919025335/0001104659-19-025335-index.htm</t>
  </si>
  <si>
    <t>https://www.sec.gov/Archives/edgar/data/1410636/000141063619000080/0001410636-19-000080-index.htm</t>
  </si>
  <si>
    <t>https://www.sec.gov/Archives/edgar/data/764478/000076447819000042/0000764478-19-000042-index.htm</t>
  </si>
  <si>
    <t>https://www.sec.gov/Archives/edgar/data/14693/000001469319000164/0000014693-19-000164-index.htm</t>
  </si>
  <si>
    <t>https://www.sec.gov/Archives/edgar/data/1364742/000156459019030654/0001564590-19-030654-index.htm</t>
  </si>
  <si>
    <t>https://www.sec.gov/Archives/edgar/data/1383312/000138331219000059/0001383312-19-000059-index.htm</t>
  </si>
  <si>
    <t>https://www.sec.gov/Archives/edgar/data/1037540/000165642319000012/0001656423-19-000012-index.htm</t>
  </si>
  <si>
    <t>https://www.sec.gov/Archives/edgar/data/23217/000156459019036036/0001564590-19-036036-index.htm</t>
  </si>
  <si>
    <t>https://www.sec.gov/Archives/edgar/data/721371/000072137119000127/0000721371-19-000127-index.htm</t>
  </si>
  <si>
    <t>https://www.sec.gov/Archives/edgar/data/1138118/000156459019031004/0001564590-19-031004-index.htm</t>
  </si>
  <si>
    <t>https://www.sec.gov/Archives/edgar/data/813672/000081367219000014/0000813672-19-000014-index.htm</t>
  </si>
  <si>
    <t>https://www.sec.gov/Archives/edgar/data/1402057/000140205719000137/0001402057-19-000137-index.htm</t>
  </si>
  <si>
    <t>https://www.sec.gov/Archives/edgar/data/1043277/000104327719000019/0001043277-19-000019-index.htm</t>
  </si>
  <si>
    <t>https://www.sec.gov/Archives/edgar/data/21076/000002107619000016/0000021076-19-000016-index.htm</t>
  </si>
  <si>
    <t>https://www.sec.gov/Archives/edgar/data/1130310/000113031019000028/0001130310-19-000028-index.htm</t>
  </si>
  <si>
    <t>https://www.sec.gov/Archives/edgar/data/858877/000085887719000018/0000858877-19-000018-index.htm</t>
  </si>
  <si>
    <t>https://www.sec.gov/Archives/edgar/data/723254/000072325419000030/0000723254-19-000030-index.htm</t>
  </si>
  <si>
    <t>https://www.sec.gov/Archives/edgar/data/18926/000001892619000012/0000018926-19-000012-index.htm</t>
  </si>
  <si>
    <t>https://www.sec.gov/Archives/edgar/data/64803/000006480319000021/0000064803-19-000021-index.htm</t>
  </si>
  <si>
    <t>https://www.sec.gov/Archives/edgar/data/313616/000031361619000068/0000313616-19-000068-index.htm</t>
  </si>
  <si>
    <t>https://www.sec.gov/Archives/edgar/data/1437107/000143710719000039/0001437107-19-000039-index.htm</t>
  </si>
  <si>
    <t>https://www.sec.gov/Archives/edgar/data/935703/000093570319000045/0000935703-19-000045-index.htm</t>
  </si>
  <si>
    <t>https://www.sec.gov/Archives/edgar/data/1286681/000119312519115719/0001193125-19-115719-index.htm</t>
  </si>
  <si>
    <t>https://www.sec.gov/Archives/edgar/data/783280/000078328019000028/0000783280-19-000028-index.htm</t>
  </si>
  <si>
    <t>https://www.sec.gov/Archives/edgar/data/940944/000094094419000042/0000940944-19-000042-index.htm</t>
  </si>
  <si>
    <t>https://www.sec.gov/Archives/edgar/data/1090012/000156459019014637/0001564590-19-014637-index.htm</t>
  </si>
  <si>
    <t>https://www.sec.gov/Archives/edgar/data/1688568/000168856819000087/0001688568-19-000087-index.htm</t>
  </si>
  <si>
    <t>https://www.sec.gov/Archives/edgar/data/1093557/000109355719000119/0001093557-19-000119-index.htm</t>
  </si>
  <si>
    <t>https://www.sec.gov/Archives/edgar/data/712515/000071251519000129/0000712515-19-000129-index.htm</t>
  </si>
  <si>
    <t>https://www.sec.gov/Archives/edgar/data/827052/000082705219000108/0000827052-19-000108-index.htm</t>
  </si>
  <si>
    <t>https://www.sec.gov/Archives/edgar/data/1001250/000110465919058209/0001104659-19-058209-index.htm</t>
  </si>
  <si>
    <t>https://www.sec.gov/Archives/edgar/data/72741/000007274119000026/0000072741-19-000026-index.htm</t>
  </si>
  <si>
    <t>https://www.sec.gov/Archives/edgar/data/920522/000092052219000025/0000920522-19-000025-index.htm</t>
  </si>
  <si>
    <t>https://www.sec.gov/Archives/edgar/data/65984/000006598419000179/0000065984-19-000179-index.htm</t>
  </si>
  <si>
    <t>https://www.sec.gov/Archives/edgar/data/746515/000074651519000019/0000746515-19-000019-index.htm</t>
  </si>
  <si>
    <t>https://www.sec.gov/Archives/edgar/data/1289490/000162828019006047/0001628280-19-006047-index.htm</t>
  </si>
  <si>
    <t>https://www.sec.gov/Archives/edgar/data/1519751/000156459019028366/0001564590-19-028366-index.htm</t>
  </si>
  <si>
    <t>https://www.sec.gov/Archives/edgar/data/831259/000083125919000020/0000831259-19-000020-index.htm</t>
  </si>
  <si>
    <t>https://www.sec.gov/Archives/edgar/data/1048911/000156459019034896/0001564590-19-034896-index.htm</t>
  </si>
  <si>
    <t>https://www.sec.gov/Archives/edgar/data/1048695/000104869519000014/0001048695-19-000014-index.htm</t>
  </si>
  <si>
    <t>https://www.sec.gov/Archives/edgar/data/354908/000035490819000063/0000354908-19-000063-index.htm</t>
  </si>
  <si>
    <t>https://www.sec.gov/Archives/edgar/data/30625/000003062519000062/0000030625-19-000062-index.htm</t>
  </si>
  <si>
    <t>https://www.sec.gov/Archives/edgar/data/1175454/000117545419000017/0001175454-19-000017-index.htm</t>
  </si>
  <si>
    <t>https://www.sec.gov/Archives/edgar/data/37785/000003778519000071/0000037785-19-000071-index.htm</t>
  </si>
  <si>
    <t>https://www.sec.gov/Archives/edgar/data/1754301/000156459019041135/0001564590-19-041135-index.htm</t>
  </si>
  <si>
    <t>https://www.sec.gov/Archives/edgar/data/1262039/000126203919000014/0001262039-19-000014-index.htm</t>
  </si>
  <si>
    <t>https://www.sec.gov/Archives/edgar/data/1659166/000165916619000117/0001659166-19-000117-index.htm</t>
  </si>
  <si>
    <t>https://www.sec.gov/Archives/edgar/data/40704/000119312519248132/0001193125-19-248132-index.htm</t>
  </si>
  <si>
    <t>https://www.sec.gov/Archives/edgar/data/860730/000119312519135292/0001193125-19-135292-index.htm</t>
  </si>
  <si>
    <t>https://www.sec.gov/Archives/edgar/data/765880/000162828019005690/0001628280-19-005690-index.htm</t>
  </si>
  <si>
    <t>https://www.sec.gov/Archives/edgar/data/354950/000035495019000057/0000354950-19-000057-index.htm</t>
  </si>
  <si>
    <t>https://www.sec.gov/Archives/edgar/data/4447/000156459019029357/0001564590-19-029357-index.htm</t>
  </si>
  <si>
    <t>https://www.sec.gov/Archives/edgar/data/1501585/000150158519000011/0001501585-19-000011-index.htm</t>
  </si>
  <si>
    <t>https://www.sec.gov/Archives/edgar/data/12659/000157484219000031/0001574842-19-000031-index.htm</t>
  </si>
  <si>
    <t>https://www.sec.gov/Archives/edgar/data/1000228/000100022819000030/0001000228-19-000030-index.htm</t>
  </si>
  <si>
    <t>https://www.sec.gov/Archives/edgar/data/1070750/000156459019015608/0001564590-19-015608-index.htm</t>
  </si>
  <si>
    <t>https://www.sec.gov/Archives/edgar/data/1571949/000157194919000006/0001571949-19-000006-index.htm</t>
  </si>
  <si>
    <t>https://www.sec.gov/Archives/edgar/data/832101/000083210119000010/0000832101-19-000010-index.htm</t>
  </si>
  <si>
    <t>https://www.sec.gov/Archives/edgar/data/51253/000005125319000008/0000051253-19-000008-index.htm</t>
  </si>
  <si>
    <t>https://www.sec.gov/Archives/edgar/data/1020569/000102056919000140/0001020569-19-000140-index.htm</t>
  </si>
  <si>
    <t>https://www.sec.gov/Archives/edgar/data/779152/000077915219000086/0000779152-19-000086-index.htm</t>
  </si>
  <si>
    <t>https://www.sec.gov/Archives/edgar/data/1043604/000104360419000045/0001043604-19-000045-index.htm</t>
  </si>
  <si>
    <t>https://www.sec.gov/Archives/edgar/data/319201/000031920119000039/0000319201-19-000039-index.htm</t>
  </si>
  <si>
    <t>https://www.sec.gov/Archives/edgar/data/1170010/000117001019000148/0001170010-19-000148-index.htm</t>
  </si>
  <si>
    <t>https://www.sec.gov/Archives/edgar/data/56873/000155837019008688/0001558370-19-008688-index.htm</t>
  </si>
  <si>
    <t>https://www.sec.gov/Archives/edgar/data/885639/000156459019034259/0001564590-19-034259-index.htm</t>
  </si>
  <si>
    <t>https://www.sec.gov/Archives/edgar/data/54480/000005448019000123/0000054480-19-000123-index.htm</t>
  </si>
  <si>
    <t>https://www.sec.gov/Archives/edgar/data/701985/000070198519000039/0000701985-19-000039-index.htm</t>
  </si>
  <si>
    <t>https://www.sec.gov/Archives/edgar/data/1336920/000133692019000015/0001336920-19-000015-index.htm</t>
  </si>
  <si>
    <t>https://www.sec.gov/Archives/edgar/data/58492/000005849219000015/0000058492-19-000015-index.htm</t>
  </si>
  <si>
    <t>https://www.sec.gov/Archives/edgar/data/920148/000092014819000053/0000920148-19-000053-index.htm</t>
  </si>
  <si>
    <t>https://www.sec.gov/Archives/edgar/data/1065696/000106569619000033/0001065696-19-000033-index.htm</t>
  </si>
  <si>
    <t>https://www.sec.gov/Archives/edgar/data/59478/000005947819000174/0000059478-19-000174-index.htm</t>
  </si>
  <si>
    <t>https://www.sec.gov/Archives/edgar/data/352541/000035254119000053/0000352541-19-000053-index.htm</t>
  </si>
  <si>
    <t>https://www.sec.gov/Archives/edgar/data/60667/000006066719000138/0000060667-19-000138-index.htm</t>
  </si>
  <si>
    <t>https://www.sec.gov/Archives/edgar/data/707549/000070754919000163/0000707549-19-000163-index.htm</t>
  </si>
  <si>
    <t>https://www.sec.gov/Archives/edgar/data/1048286/000162828019006493/0001628280-19-006493-index.htm</t>
  </si>
  <si>
    <t>https://www.sec.gov/Archives/edgar/data/927653/000092765319000021/0000927653-19-000021-index.htm</t>
  </si>
  <si>
    <t>https://www.sec.gov/Archives/edgar/data/1059556/000119312519133505/0001193125-19-133505-index.htm</t>
  </si>
  <si>
    <t>https://www.sec.gov/Archives/edgar/data/1613103/000161310319000038/0001613103-19-000038-index.htm</t>
  </si>
  <si>
    <t>https://www.sec.gov/Archives/edgar/data/789570/000156459019016544/0001564590-19-016544-index.htm</t>
  </si>
  <si>
    <t>https://www.sec.gov/Archives/edgar/data/916076/000156459019014862/0001564590-19-014862-index.htm</t>
  </si>
  <si>
    <t>https://www.sec.gov/Archives/edgar/data/101778/000010177819000093/0000101778-19-000093-index.htm</t>
  </si>
  <si>
    <t>https://www.sec.gov/Archives/edgar/data/1037646/000103764619000032/0001037646-19-000032-index.htm</t>
  </si>
  <si>
    <t>https://www.sec.gov/Archives/edgar/data/743316/000074331619000041/0000743316-19-000041-index.htm</t>
  </si>
  <si>
    <t>https://www.sec.gov/Archives/edgar/data/1513761/000155837019007736/0001558370-19-007736-index.htm</t>
  </si>
  <si>
    <t>https://www.sec.gov/Archives/edgar/data/1120193/000112019319000006/0001120193-19-000006-index.htm</t>
  </si>
  <si>
    <t>https://www.sec.gov/Archives/edgar/data/320187/000032018719000071/0000320187-19-000071-index.htm</t>
  </si>
  <si>
    <t>https://www.sec.gov/Archives/edgar/data/1492633/000156459019013974/0001564590-19-013974-index.htm</t>
  </si>
  <si>
    <t>https://www.sec.gov/Archives/edgar/data/1373715/000137371519000116/0001373715-19-000116-index.htm</t>
  </si>
  <si>
    <t>https://www.sec.gov/Archives/edgar/data/1013871/000101387119000017/0001013871-19-000017-index.htm</t>
  </si>
  <si>
    <t>https://www.sec.gov/Archives/edgar/data/1002047/000156459019043736/0001564590-19-043736-index.htm</t>
  </si>
  <si>
    <t>https://www.sec.gov/Archives/edgar/data/73309/000119312519141391/0001193125-19-141391-index.htm</t>
  </si>
  <si>
    <t>https://www.sec.gov/Archives/edgar/data/878927/000156459019016333/0001564590-19-016333-index.htm</t>
  </si>
  <si>
    <t>https://www.sec.gov/Archives/edgar/data/1039684/000103968419000030/0001039684-19-000030-index.htm</t>
  </si>
  <si>
    <t>https://www.sec.gov/Archives/edgar/data/1341439/000156459019034717/0001564590-19-034717-index.htm</t>
  </si>
  <si>
    <t>https://www.sec.gov/Archives/edgar/data/898173/000089817319000089/0000898173-19-000089-index.htm</t>
  </si>
  <si>
    <t>https://www.sec.gov/Archives/edgar/data/723531/000072353119000046/0000723531-19-000046-index.htm</t>
  </si>
  <si>
    <t>https://www.sec.gov/Archives/edgar/data/788784/000078878419000009/0000788784-19-000009-index.htm</t>
  </si>
  <si>
    <t>https://www.sec.gov/Archives/edgar/data/78003/000007800319000026/0000078003-19-000026-index.htm</t>
  </si>
  <si>
    <t>https://www.sec.gov/Archives/edgar/data/80424/000008042419000086/0000080424-19-000086-index.htm</t>
  </si>
  <si>
    <t>https://www.sec.gov/Archives/edgar/data/76334/000007633419000135/0000076334-19-000135-index.htm</t>
  </si>
  <si>
    <t>https://www.sec.gov/Archives/edgar/data/75677/000156459019016920/0001564590-19-016920-index.htm</t>
  </si>
  <si>
    <t>http://www.sec.gov/Archives/edgar/data/31791/000003179118000011/0000031791-18-000011-index.htm</t>
  </si>
  <si>
    <t>https://www.sec.gov/Archives/edgar/data/764622/000076462219000046/0000764622-19-000046-index.htm</t>
  </si>
  <si>
    <t>https://www.sec.gov/Archives/edgar/data/78239/000007823919000053/0000078239-19-000053-index.htm</t>
  </si>
  <si>
    <t>https://www.sec.gov/Archives/edgar/data/1050915/000105091519000074/0001050915-19-000074-index.htm</t>
  </si>
  <si>
    <t>https://www.sec.gov/Archives/edgar/data/1038357/000103835719000046/0001038357-19-000046-index.htm</t>
  </si>
  <si>
    <t>https://www.sec.gov/Archives/edgar/data/1604778/000160477819000084/0001604778-19-000084-index.htm</t>
  </si>
  <si>
    <t>https://www.sec.gov/Archives/edgar/data/1095073/000109507319000047/0001095073-19-000047-index.htm</t>
  </si>
  <si>
    <t>https://www.sec.gov/Archives/edgar/data/943819/000094381919000029/0000943819-19-000029-index.htm</t>
  </si>
  <si>
    <t>https://www.sec.gov/Archives/edgar/data/84839/000117120019000188/0001171200-19-000188-index.htm</t>
  </si>
  <si>
    <t>https://www.sec.gov/Archives/edgar/data/1034054/000103405419000004/0001034054-19-000004-index.htm</t>
  </si>
  <si>
    <t>https://www.sec.gov/Archives/edgar/data/91419/000009141919000024/0000091419-19-000024-index.htm</t>
  </si>
  <si>
    <t>https://www.sec.gov/Archives/edgar/data/92122/000009212219000016/0000092122-19-000016-index.htm</t>
  </si>
  <si>
    <t>https://www.sec.gov/Archives/edgar/data/1032208/000103220819000016/0001032208-19-000016-index.htm</t>
  </si>
  <si>
    <t>https://www.sec.gov/Archives/edgar/data/1137789/000162828019013092/0001628280-19-013092-index.htm</t>
  </si>
  <si>
    <t>https://www.sec.gov/Archives/edgar/data/16918/000001691819000100/0000016918-19-000100-index.htm</t>
  </si>
  <si>
    <t>https://www.sec.gov/Archives/edgar/data/96021/000009602119000126/0000096021-19-000126-index.htm</t>
  </si>
  <si>
    <t>https://www.sec.gov/Archives/edgar/data/732717/000073271719000021/0000732717-19-000021-index.htm</t>
  </si>
  <si>
    <t>https://www.sec.gov/Archives/edgar/data/96943/000009694319000080/0000096943-19-000080-index.htm</t>
  </si>
  <si>
    <t>https://www.sec.gov/Archives/edgar/data/98246/000009824619000123/0000098246-19-000123-index.htm</t>
  </si>
  <si>
    <t>https://www.sec.gov/Archives/edgar/data/109198/000162828019011321/0001628280-19-011321-index.htm</t>
  </si>
  <si>
    <t>https://www.sec.gov/Archives/edgar/data/1116132/000111613219000021/0001116132-19-000021-index.htm</t>
  </si>
  <si>
    <t>https://www.sec.gov/Archives/edgar/data/916365/000091636519000132/0000916365-19-000132-index.htm</t>
  </si>
  <si>
    <t>https://www.sec.gov/Archives/edgar/data/352915/000156459019017239/0001564590-19-017239-index.htm</t>
  </si>
  <si>
    <t>https://www.sec.gov/Archives/edgar/data/1403568/000155837019008397/0001558370-19-008397-index.htm</t>
  </si>
  <si>
    <t>http://www.sec.gov/Archives/edgar/data/103379/000010337918000009/0000103379-18-000009-index.htm</t>
  </si>
  <si>
    <t>http://www.sec.gov/Archives/edgar/data/1035002/000103500218000041/0001035002-18-000041-index.htm</t>
  </si>
  <si>
    <t>https://www.sec.gov/Archives/edgar/data/1000697/000119312519137001/0001193125-19-137001-index.htm</t>
  </si>
  <si>
    <t>http://www.sec.gov/Archives/edgar/data/1636023/000163602317000086/0001636023-17-000086-index.htm</t>
  </si>
  <si>
    <t>https://www.sec.gov/Archives/edgar/data/1174922/000117492219000065/0001174922-19-000065-index.htm</t>
  </si>
  <si>
    <t>https://www.sec.gov/Archives/edgar/data/743988/000074398819000038/0000743988-19-000038-index.htm</t>
  </si>
  <si>
    <t>https://www.sec.gov/Archives/edgar/data/818479/000081847919000049/0000818479-19-000049-index.htm</t>
  </si>
  <si>
    <t>https://www.sec.gov/Archives/edgar/data/1041061/000104106119000018/0001041061-19-000018-index.htm</t>
  </si>
  <si>
    <t>http://www.sec.gov/Archives/edgar/data/6201/000000620118000009/0000006201-18-000009-index.htm</t>
  </si>
  <si>
    <t>http://www.sec.gov/Archives/edgar/data/1158449/000115844918000039/0001158449-18-000039-index.htm</t>
  </si>
  <si>
    <t>http://www.sec.gov/Archives/edgar/data/1551152/000155115218000014/0001551152-18-000014-index.htm</t>
  </si>
  <si>
    <t>http://www.sec.gov/Archives/edgar/data/815094/000156459018014310/0001564590-18-014310-index.htm</t>
  </si>
  <si>
    <t>http://www.sec.gov/Archives/edgar/data/1800/000104746918000856/0001047469-18-000856-index.htm</t>
  </si>
  <si>
    <t>http://www.sec.gov/Archives/edgar/data/1467373/000146737317000430/0001467373-17-000430-index.htm</t>
  </si>
  <si>
    <t>http://www.sec.gov/Archives/edgar/data/796343/000079634318000015/0000796343-18-000015-index.htm</t>
  </si>
  <si>
    <t>http://www.sec.gov/Archives/edgar/data/6281/000000628117000144/0000006281-17-000144-index.htm</t>
  </si>
  <si>
    <t>http://www.sec.gov/Archives/edgar/data/7084/000000708418000012/0000007084-18-000012-index.htm</t>
  </si>
  <si>
    <t>http://www.sec.gov/Archives/edgar/data/8670/000000867018000011/0000008670-18-000011-index.htm</t>
  </si>
  <si>
    <t>http://www.sec.gov/Archives/edgar/data/769397/000076939718000011/0000769397-18-000011-index.htm</t>
  </si>
  <si>
    <t>http://www.sec.gov/Archives/edgar/data/1002910/000100291018000069/0001002910-18-000069-index.htm</t>
  </si>
  <si>
    <t>http://www.sec.gov/Archives/edgar/data/4904/000000490418000009/0000004904-18-000009-index.htm</t>
  </si>
  <si>
    <t>http://www.sec.gov/Archives/edgar/data/874761/000087476118000014/0000874761-18-000014-index.htm</t>
  </si>
  <si>
    <t>http://www.sec.gov/Archives/edgar/data/354190/000119312518038261/0001193125-18-038261-index.htm</t>
  </si>
  <si>
    <t>http://www.sec.gov/Archives/edgar/data/1086222/000108622218000052/0001086222-18-000052-index.htm</t>
  </si>
  <si>
    <t>http://www.sec.gov/Archives/edgar/data/915913/000091591318000005/0000915913-18-000005-index.htm</t>
  </si>
  <si>
    <t>http://www.sec.gov/Archives/edgar/data/1097149/000109714918000010/0001097149-18-000010-index.htm</t>
  </si>
  <si>
    <t>http://www.sec.gov/Archives/edgar/data/766421/000076642118000015/0000766421-18-000015-index.htm</t>
  </si>
  <si>
    <t>http://www.sec.gov/Archives/edgar/data/899866/000089986618000022/0000899866-18-000022-index.htm</t>
  </si>
  <si>
    <t>http://www.sec.gov/Archives/edgar/data/6951/000000695117000038/0000006951-17-000038-index.htm</t>
  </si>
  <si>
    <t>http://www.sec.gov/Archives/edgar/data/2488/000000248818000042/0000002488-18-000042-index.htm</t>
  </si>
  <si>
    <t>http://www.sec.gov/Archives/edgar/data/1037868/000119312518053631/0001193125-18-053631-index.htm</t>
  </si>
  <si>
    <t>http://www.sec.gov/Archives/edgar/data/318154/000031815418000004/0000318154-18-000004-index.htm</t>
  </si>
  <si>
    <t>http://www.sec.gov/Archives/edgar/data/820027/000082002718000008/0000820027-18-000008-index.htm</t>
  </si>
  <si>
    <t>http://www.sec.gov/Archives/edgar/data/1053507/000105350718000006/0001053507-18-000006-index.htm</t>
  </si>
  <si>
    <t>http://www.sec.gov/Archives/edgar/data/1018724/000101872418000005/0001018724-18-000005-index.htm</t>
  </si>
  <si>
    <t>http://www.sec.gov/Archives/edgar/data/1596532/000159653218000018/0001596532-18-000018-index.htm</t>
  </si>
  <si>
    <t>http://www.sec.gov/Archives/edgar/data/1013462/000101346218000004/0001013462-18-000004-index.htm</t>
  </si>
  <si>
    <t>http://www.sec.gov/Archives/edgar/data/315293/000162828018001923/0001628280-18-001923-index.htm</t>
  </si>
  <si>
    <t>http://www.sec.gov/Archives/edgar/data/91142/000119312518048314/0001193125-18-048314-index.htm</t>
  </si>
  <si>
    <t>http://www.sec.gov/Archives/edgar/data/6769/000167337918000008/0001673379-18-000008-index.htm</t>
  </si>
  <si>
    <t>http://www.sec.gov/Archives/edgar/data/820313/000155837018000871/0001558370-18-000871-index.htm</t>
  </si>
  <si>
    <t>http://www.sec.gov/Archives/edgar/data/1521332/000152133218000013/0001521332-18-000013-index.htm</t>
  </si>
  <si>
    <t>http://www.sec.gov/Archives/edgar/data/1035443/000103544318000028/0001035443-18-000028-index.htm</t>
  </si>
  <si>
    <t>http://www.sec.gov/Archives/edgar/data/718877/000104746918001114/0001047469-18-001114-index.htm</t>
  </si>
  <si>
    <t>http://www.sec.gov/Archives/edgar/data/915912/000091591218000004/0000915912-18-000004-index.htm</t>
  </si>
  <si>
    <t>http://www.sec.gov/Archives/edgar/data/8818/000104746918000931/0001047469-18-000931-index.htm</t>
  </si>
  <si>
    <t>http://www.sec.gov/Archives/edgar/data/1410636/000141063618000076/0001410636-18-000076-index.htm</t>
  </si>
  <si>
    <t>http://www.sec.gov/Archives/edgar/data/12927/000001292718000007/0000012927-18-000007-index.htm</t>
  </si>
  <si>
    <t>http://www.sec.gov/Archives/edgar/data/10456/000156459018002954/0001564590-18-002954-index.htm</t>
  </si>
  <si>
    <t>http://www.sec.gov/Archives/edgar/data/764478/000076447818000013/0000764478-18-000013-index.htm</t>
  </si>
  <si>
    <t>http://www.sec.gov/Archives/edgar/data/10795/000001079517000021/0000010795-17-000021-index.htm</t>
  </si>
  <si>
    <t>http://www.sec.gov/Archives/edgar/data/1701605/000170160518000029/0001701605-18-000029-index.htm</t>
  </si>
  <si>
    <t>http://www.sec.gov/Archives/edgar/data/875045/000087504518000005/0000875045-18-000005-index.htm</t>
  </si>
  <si>
    <t>http://www.sec.gov/Archives/edgar/data/12208/000001220818000014/0000012208-18-000014-index.htm</t>
  </si>
  <si>
    <t>http://www.sec.gov/Archives/edgar/data/1075531/000107553118000015/0001075531-18-000015-index.htm</t>
  </si>
  <si>
    <t>http://www.sec.gov/Archives/edgar/data/1364742/000156459018003744/0001564590-18-003744-index.htm</t>
  </si>
  <si>
    <t>http://www.sec.gov/Archives/edgar/data/9389/000155837018001345/0001558370-18-001345-index.htm</t>
  </si>
  <si>
    <t>http://www.sec.gov/Archives/edgar/data/14272/000001427218000055/0000014272-18-000055-index.htm</t>
  </si>
  <si>
    <t>http://www.sec.gov/Archives/edgar/data/1383312/000138331218000041/0001383312-18-000041-index.htm</t>
  </si>
  <si>
    <t>http://www.sec.gov/Archives/edgar/data/1067983/000119312518057033/0001193125-18-057033-index.htm</t>
  </si>
  <si>
    <t>http://www.sec.gov/Archives/edgar/data/885725/000088572518000010/0000885725-18-000010-index.htm</t>
  </si>
  <si>
    <t>http://www.sec.gov/Archives/edgar/data/908255/000090825518000017/0000908255-18-000017-index.htm</t>
  </si>
  <si>
    <t>http://www.sec.gov/Archives/edgar/data/1037540/000165642318000004/0001656423-18-000004-index.htm</t>
  </si>
  <si>
    <t>http://www.sec.gov/Archives/edgar/data/23217/000002321718000005/0000023217-18-000005-index.htm</t>
  </si>
  <si>
    <t>http://www.sec.gov/Archives/edgar/data/721371/000072137118000077/0000721371-18-000077-index.htm</t>
  </si>
  <si>
    <t>http://www.sec.gov/Archives/edgar/data/18230/000001823018000042/0000018230-18-000042-index.htm</t>
  </si>
  <si>
    <t>http://www.sec.gov/Archives/edgar/data/1138118/000156459018003991/0001564590-18-003991-index.htm</t>
  </si>
  <si>
    <t>http://www.sec.gov/Archives/edgar/data/1374310/000155837018000953/0001558370-18-000953-index.htm</t>
  </si>
  <si>
    <t>http://www.sec.gov/Archives/edgar/data/1051470/000105147018000082/0001051470-18-000082-index.htm</t>
  </si>
  <si>
    <t>http://www.sec.gov/Archives/edgar/data/815097/000081509718000005/0000815097-18-000005-index.htm</t>
  </si>
  <si>
    <t>http://www.sec.gov/Archives/edgar/data/813672/000081367218000008/0000813672-18-000008-index.htm</t>
  </si>
  <si>
    <t>http://www.sec.gov/Archives/edgar/data/1402057/000140205718000038/0001402057-18-000038-index.htm</t>
  </si>
  <si>
    <t>http://www.sec.gov/Archives/edgar/data/1306830/000130683018000030/0001306830-18-000030-index.htm</t>
  </si>
  <si>
    <t>http://www.sec.gov/Archives/edgar/data/804753/000080475318000006/0000804753-18-000006-index.htm</t>
  </si>
  <si>
    <t>http://www.sec.gov/Archives/edgar/data/1324404/000132440418000006/0001324404-18-000006-index.htm</t>
  </si>
  <si>
    <t>http://www.sec.gov/Archives/edgar/data/313927/000156459018002984/0001564590-18-002984-index.htm</t>
  </si>
  <si>
    <t>http://www.sec.gov/Archives/edgar/data/1043277/000104327718000007/0001043277-18-000007-index.htm</t>
  </si>
  <si>
    <t>http://www.sec.gov/Archives/edgar/data/1091667/000109166718000025/0001091667-18-000025-index.htm</t>
  </si>
  <si>
    <t>http://www.sec.gov/Archives/edgar/data/21665/000002166518000003/0000021665-18-000003-index.htm</t>
  </si>
  <si>
    <t>http://www.sec.gov/Archives/edgar/data/21076/000002107618000011/0000021076-18-000011-index.htm</t>
  </si>
  <si>
    <t>http://www.sec.gov/Archives/edgar/data/1166691/000116669118000004/0001166691-18-000004-index.htm</t>
  </si>
  <si>
    <t>http://www.sec.gov/Archives/edgar/data/1156375/000115637518000026/0001156375-18-000026-index.htm</t>
  </si>
  <si>
    <t>http://www.sec.gov/Archives/edgar/data/1058090/000105809018000018/0001058090-18-000018-index.htm</t>
  </si>
  <si>
    <t>http://www.sec.gov/Archives/edgar/data/26172/000002617218000011/0000026172-18-000011-index.htm</t>
  </si>
  <si>
    <t>http://www.sec.gov/Archives/edgar/data/1071739/000107173918000030/0001071739-18-000030-index.htm</t>
  </si>
  <si>
    <t>http://www.sec.gov/Archives/edgar/data/1130310/000113031018000003/0001130310-18-000003-index.htm</t>
  </si>
  <si>
    <t>http://www.sec.gov/Archives/edgar/data/858470/000085847018000009/0000858470-18-000009-index.htm</t>
  </si>
  <si>
    <t>http://www.sec.gov/Archives/edgar/data/711404/000071140417000044/0000711404-17-000044-index.htm</t>
  </si>
  <si>
    <t>http://www.sec.gov/Archives/edgar/data/1163165/000119312518049729/0001193125-18-049729-index.htm</t>
  </si>
  <si>
    <t>http://www.sec.gov/Archives/edgar/data/909832/000090983217000014/0000909832-17-000014-index.htm</t>
  </si>
  <si>
    <t>http://www.sec.gov/Archives/edgar/data/1024305/000102430518000026/0001024305-18-000026-index.htm</t>
  </si>
  <si>
    <t>http://www.sec.gov/Archives/edgar/data/900075/000090007517000044/0000900075-17-000044-index.htm</t>
  </si>
  <si>
    <t>http://www.sec.gov/Archives/edgar/data/1108524/000110852418000011/0001108524-18-000011-index.htm</t>
  </si>
  <si>
    <t>http://www.sec.gov/Archives/edgar/data/858877/000085887718000011/0000858877-18-000011-index.htm</t>
  </si>
  <si>
    <t>http://www.sec.gov/Archives/edgar/data/277948/000027794818000009/0000277948-18-000009-index.htm</t>
  </si>
  <si>
    <t>http://www.sec.gov/Archives/edgar/data/723254/000072325418000015/0000723254-18-000015-index.htm</t>
  </si>
  <si>
    <t>http://www.sec.gov/Archives/edgar/data/1058290/000105829018000009/0001058290-18-000009-index.htm</t>
  </si>
  <si>
    <t>http://www.sec.gov/Archives/edgar/data/877890/000087789018000025/0000877890-18-000025-index.htm</t>
  </si>
  <si>
    <t>http://www.sec.gov/Archives/edgar/data/93410/000009341018000010/0000093410-18-000010-index.htm</t>
  </si>
  <si>
    <t>http://www.sec.gov/Archives/edgar/data/1358071/000135807118000008/0001358071-18-000008-index.htm</t>
  </si>
  <si>
    <t>http://www.sec.gov/Archives/edgar/data/715957/000119312518059578/0001193125-18-059578-index.htm</t>
  </si>
  <si>
    <t>http://www.sec.gov/Archives/edgar/data/27904/000002790418000006/0000027904-18-000006-index.htm</t>
  </si>
  <si>
    <t>http://www.sec.gov/Archives/edgar/data/315189/000104746917007719/0001047469-17-007719-index.htm</t>
  </si>
  <si>
    <t>http://www.sec.gov/Archives/edgar/data/29534/000155837018002366/0001558370-18-002366-index.htm</t>
  </si>
  <si>
    <t>http://www.sec.gov/Archives/edgar/data/1022079/000102207918000038/0001022079-18-000038-index.htm</t>
  </si>
  <si>
    <t>http://www.sec.gov/Archives/edgar/data/313616/000031361618000038/0000313616-18-000038-index.htm</t>
  </si>
  <si>
    <t>http://www.sec.gov/Archives/edgar/data/1001039/000100103917000198/0001001039-17-000198-index.htm</t>
  </si>
  <si>
    <t>http://www.sec.gov/Archives/edgar/data/1437107/000143710718000028/0001437107-18-000028-index.htm</t>
  </si>
  <si>
    <t>http://www.sec.gov/Archives/edgar/data/1001082/000155837018000826/0001558370-18-000826-index.htm</t>
  </si>
  <si>
    <t>http://www.sec.gov/Archives/edgar/data/935703/000093570318000016/0000935703-18-000016-index.htm</t>
  </si>
  <si>
    <t>http://www.sec.gov/Archives/edgar/data/29905/000002990518000019/0000029905-18-000019-index.htm</t>
  </si>
  <si>
    <t>http://www.sec.gov/Archives/edgar/data/29915/000002991518000007/0000029915-18-000007-index.htm</t>
  </si>
  <si>
    <t>http://www.sec.gov/Archives/edgar/data/1286681/000119312518049576/0001193125-18-049576-index.htm</t>
  </si>
  <si>
    <t>http://www.sec.gov/Archives/edgar/data/783280/000078328018000012/0000783280-18-000012-index.htm</t>
  </si>
  <si>
    <t>http://www.sec.gov/Archives/edgar/data/940944/000094094418000050/0000940944-18-000050-index.htm</t>
  </si>
  <si>
    <t>http://www.sec.gov/Archives/edgar/data/936340/000093634018000082/0000936340-18-000082-index.htm</t>
  </si>
  <si>
    <t>http://www.sec.gov/Archives/edgar/data/1326160/000132616018000036/0001326160-18-000036-index.htm</t>
  </si>
  <si>
    <t>http://www.sec.gov/Archives/edgar/data/927066/000092706618000030/0000927066-18-000030-index.htm</t>
  </si>
  <si>
    <t>http://www.sec.gov/Archives/edgar/data/1090012/000156459018002582/0001564590-18-002582-index.htm</t>
  </si>
  <si>
    <t>http://www.sec.gov/Archives/edgar/data/1688568/000168856818000036/0001688568-18-000036-index.htm</t>
  </si>
  <si>
    <t>http://www.sec.gov/Archives/edgar/data/1093557/000109355718000018/0001093557-18-000018-index.htm</t>
  </si>
  <si>
    <t>http://www.sec.gov/Archives/edgar/data/712515/000071251518000024/0000712515-18-000024-index.htm</t>
  </si>
  <si>
    <t>http://www.sec.gov/Archives/edgar/data/1065088/000106508818000009/0001065088-18-000009-index.htm</t>
  </si>
  <si>
    <t>http://www.sec.gov/Archives/edgar/data/31462/000155837018000999/0001558370-18-000999-index.htm</t>
  </si>
  <si>
    <t>http://www.sec.gov/Archives/edgar/data/1047862/000104786218000037/0001047862-18-000037-index.htm</t>
  </si>
  <si>
    <t>http://www.sec.gov/Archives/edgar/data/33185/000003318518000011/0000033185-18-000011-index.htm</t>
  </si>
  <si>
    <t>http://www.sec.gov/Archives/edgar/data/827052/000082705218000046/0000827052-18-000046-index.htm</t>
  </si>
  <si>
    <t>http://www.sec.gov/Archives/edgar/data/1001250/000110465918053494/0001104659-18-053494-index.htm</t>
  </si>
  <si>
    <t>http://www.sec.gov/Archives/edgar/data/915389/000091538918000016/0000915389-18-000016-index.htm</t>
  </si>
  <si>
    <t>http://www.sec.gov/Archives/edgar/data/32604/000003260417000046/0000032604-17-000046-index.htm</t>
  </si>
  <si>
    <t>http://www.sec.gov/Archives/edgar/data/821189/000082118918000012/0000821189-18-000012-index.htm</t>
  </si>
  <si>
    <t>http://www.sec.gov/Archives/edgar/data/1101239/000162828018002212/0001628280-18-002212-index.htm</t>
  </si>
  <si>
    <t>http://www.sec.gov/Archives/edgar/data/72741/000007274118000028/0000072741-18-000028-index.htm</t>
  </si>
  <si>
    <t>http://www.sec.gov/Archives/edgar/data/920522/000092052218000011/0000920522-18-000011-index.htm</t>
  </si>
  <si>
    <t>http://www.sec.gov/Archives/edgar/data/1551182/000155118218000074/0001551182-18-000074-index.htm</t>
  </si>
  <si>
    <t>http://www.sec.gov/Archives/edgar/data/1099800/000109980018000007/0001099800-18-000007-index.htm</t>
  </si>
  <si>
    <t>http://www.sec.gov/Archives/edgar/data/746515/000074651518000004/0000746515-18-000004-index.htm</t>
  </si>
  <si>
    <t>http://www.sec.gov/Archives/edgar/data/1324424/000132442418000006/0001324424-18-000006-index.htm</t>
  </si>
  <si>
    <t>http://www.sec.gov/Archives/edgar/data/1289490/000162828018002649/0001628280-18-002649-index.htm</t>
  </si>
  <si>
    <t>http://www.sec.gov/Archives/edgar/data/37996/000003799618000015/0000037996-18-000015-index.htm</t>
  </si>
  <si>
    <t>http://www.sec.gov/Archives/edgar/data/815556/000081555618000010/0000815556-18-000010-index.htm</t>
  </si>
  <si>
    <t>http://www.sec.gov/Archives/edgar/data/1326801/000132680118000009/0001326801-18-000009-index.htm</t>
  </si>
  <si>
    <t>http://www.sec.gov/Archives/edgar/data/1519751/000119312518063999/0001193125-18-063999-index.htm</t>
  </si>
  <si>
    <t>http://www.sec.gov/Archives/edgar/data/831259/000083125918000008/0000831259-18-000008-index.htm</t>
  </si>
  <si>
    <t>http://www.sec.gov/Archives/edgar/data/1048911/000156459018016877/0001564590-18-016877-index.htm</t>
  </si>
  <si>
    <t>http://www.sec.gov/Archives/edgar/data/1136893/000113689318000011/0001136893-18-000011-index.htm</t>
  </si>
  <si>
    <t>http://www.sec.gov/Archives/edgar/data/798354/000079835418000005/0000798354-18-000005-index.htm</t>
  </si>
  <si>
    <t>http://www.sec.gov/Archives/edgar/data/30625/000162828018002486/0001628280-18-002486-index.htm</t>
  </si>
  <si>
    <t>http://www.sec.gov/Archives/edgar/data/37785/000003778518000019/0000037785-18-000019-index.htm</t>
  </si>
  <si>
    <t>http://www.sec.gov/Archives/edgar/data/34903/000003490318000009/0000034903-18-000009-index.htm</t>
  </si>
  <si>
    <t>http://www.sec.gov/Archives/edgar/data/1681459/000168145918000049/0001681459-18-000049-index.htm</t>
  </si>
  <si>
    <t>http://www.sec.gov/Archives/edgar/data/1262039/000126203918000009/0001262039-18-000009-index.htm</t>
  </si>
  <si>
    <t>http://www.sec.gov/Archives/edgar/data/1659166/000165916618000100/0001659166-18-000100-index.htm</t>
  </si>
  <si>
    <t>http://www.sec.gov/Archives/edgar/data/40533/000004053318000008/0000040533-18-000008-index.htm</t>
  </si>
  <si>
    <t>http://www.sec.gov/Archives/edgar/data/40545/000004054518000014/0000040545-18-000014-index.htm</t>
  </si>
  <si>
    <t>http://www.sec.gov/Archives/edgar/data/882095/000088209518000008/0000882095-18-000008-index.htm</t>
  </si>
  <si>
    <t>http://www.sec.gov/Archives/edgar/data/40704/000119312518209377/0001193125-18-209377-index.htm</t>
  </si>
  <si>
    <t>http://www.sec.gov/Archives/edgar/data/24741/000002474118000010/0000024741-18-000010-index.htm</t>
  </si>
  <si>
    <t>http://www.sec.gov/Archives/edgar/data/1467858/000146785818000022/0001467858-18-000022-index.htm</t>
  </si>
  <si>
    <t>http://www.sec.gov/Archives/edgar/data/1652044/000165204418000007/0001652044-18-000007-index.htm</t>
  </si>
  <si>
    <t>http://www.sec.gov/Archives/edgar/data/40987/000004098718000002/0000040987-18-000002-index.htm</t>
  </si>
  <si>
    <t>http://www.sec.gov/Archives/edgar/data/1123360/000112336018000007/0001123360-18-000007-index.htm</t>
  </si>
  <si>
    <t>http://www.sec.gov/Archives/edgar/data/39911/000003991118000048/0000039911-18-000048-index.htm</t>
  </si>
  <si>
    <t>http://www.sec.gov/Archives/edgar/data/1121788/000161577418001344/0001615774-18-001344-index.htm</t>
  </si>
  <si>
    <t>http://www.sec.gov/Archives/edgar/data/277135/000027713518000007/0000277135-18-000007-index.htm</t>
  </si>
  <si>
    <t>http://www.sec.gov/Archives/edgar/data/45012/000004501218000059/0000045012-18-000059-index.htm</t>
  </si>
  <si>
    <t>http://www.sec.gov/Archives/edgar/data/46080/000119312518058659/0001193125-18-058659-index.htm</t>
  </si>
  <si>
    <t>http://www.sec.gov/Archives/edgar/data/1359841/000135984118000018/0001359841-18-000018-index.htm</t>
  </si>
  <si>
    <t>http://www.sec.gov/Archives/edgar/data/860730/000119312518056057/0001193125-18-056057-index.htm</t>
  </si>
  <si>
    <t>http://www.sec.gov/Archives/edgar/data/354950/000035495018000019/0000354950-18-000019-index.htm</t>
  </si>
  <si>
    <t>http://www.sec.gov/Archives/edgar/data/4447/000156459018002698/0001564590-18-002698-index.htm</t>
  </si>
  <si>
    <t>http://www.sec.gov/Archives/edgar/data/859737/000085973717000023/0000859737-17-000023-index.htm</t>
  </si>
  <si>
    <t>http://www.sec.gov/Archives/edgar/data/773840/000093041318000292/0000930413-18-000292-index.htm</t>
  </si>
  <si>
    <t>http://www.sec.gov/Archives/edgar/data/1645590/000162828017012383/0001628280-17-012383-index.htm</t>
  </si>
  <si>
    <t>http://www.sec.gov/Archives/edgar/data/47217/000004721717000045/0000047217-17-000045-index.htm</t>
  </si>
  <si>
    <t>http://www.sec.gov/Archives/edgar/data/48465/000110465917074227/0001104659-17-074227-index.htm</t>
  </si>
  <si>
    <t>http://www.sec.gov/Archives/edgar/data/47111/000004711118000011/0000047111-18-000011-index.htm</t>
  </si>
  <si>
    <t>http://www.sec.gov/Archives/edgar/data/51143/000104746918001117/0001047469-18-001117-index.htm</t>
  </si>
  <si>
    <t>http://www.sec.gov/Archives/edgar/data/1571949/000157194918000003/0001571949-18-000003-index.htm</t>
  </si>
  <si>
    <t>http://www.sec.gov/Archives/edgar/data/832101/000083210118000019/0000832101-18-000019-index.htm</t>
  </si>
  <si>
    <t>http://www.sec.gov/Archives/edgar/data/51253/000005125318000005/0000051253-18-000005-index.htm</t>
  </si>
  <si>
    <t>http://www.sec.gov/Archives/edgar/data/1110803/000111080318000009/0001110803-18-000009-index.htm</t>
  </si>
  <si>
    <t>http://www.sec.gov/Archives/edgar/data/879169/000155837018000722/0001558370-18-000722-index.htm</t>
  </si>
  <si>
    <t>http://www.sec.gov/Archives/edgar/data/1598014/000159801418000020/0001598014-18-000020-index.htm</t>
  </si>
  <si>
    <t>http://www.sec.gov/Archives/edgar/data/896878/000089687817000130/0000896878-17-000130-index.htm</t>
  </si>
  <si>
    <t>http://www.sec.gov/Archives/edgar/data/51434/000005143418000008/0000051434-18-000008-index.htm</t>
  </si>
  <si>
    <t>http://www.sec.gov/Archives/edgar/data/51644/000005164418000019/0000051644-18-000019-index.htm</t>
  </si>
  <si>
    <t>http://www.sec.gov/Archives/edgar/data/1111928/000111192818000034/0001111928-18-000034-index.htm</t>
  </si>
  <si>
    <t>http://www.sec.gov/Archives/edgar/data/1478242/000156459018002340/0001564590-18-002340-index.htm</t>
  </si>
  <si>
    <t>http://www.sec.gov/Archives/edgar/data/1466258/000146625818000063/0001466258-18-000063-index.htm</t>
  </si>
  <si>
    <t>http://www.sec.gov/Archives/edgar/data/1035267/000103526718000013/0001035267-18-000013-index.htm</t>
  </si>
  <si>
    <t>http://www.sec.gov/Archives/edgar/data/49826/000004982618000017/0000049826-18-000017-index.htm</t>
  </si>
  <si>
    <t>http://www.sec.gov/Archives/edgar/data/914208/000091420818000255/0000914208-18-000255-index.htm</t>
  </si>
  <si>
    <t>http://www.sec.gov/Archives/edgar/data/52988/000156459017024192/0001564590-17-024192-index.htm</t>
  </si>
  <si>
    <t>http://www.sec.gov/Archives/edgar/data/779152/000077915218000060/0000779152-18-000060-index.htm</t>
  </si>
  <si>
    <t>http://www.sec.gov/Archives/edgar/data/200406/000020040618000005/0000200406-18-000005-index.htm</t>
  </si>
  <si>
    <t>http://www.sec.gov/Archives/edgar/data/1043604/000104360418000011/0001043604-18-000011-index.htm</t>
  </si>
  <si>
    <t>http://www.sec.gov/Archives/edgar/data/55067/000162828018001872/0001628280-18-001872-index.htm</t>
  </si>
  <si>
    <t>http://www.sec.gov/Archives/edgar/data/1601046/000160104617000033/0001601046-17-000033-index.htm</t>
  </si>
  <si>
    <t>http://www.sec.gov/Archives/edgar/data/1637459/000163745918000015/0001637459-18-000015-index.htm</t>
  </si>
  <si>
    <t>http://www.sec.gov/Archives/edgar/data/879101/000143774918003230/0001437749-18-003230-index.htm</t>
  </si>
  <si>
    <t>http://www.sec.gov/Archives/edgar/data/319201/000031920118000045/0000319201-18-000045-index.htm</t>
  </si>
  <si>
    <t>http://www.sec.gov/Archives/edgar/data/55785/000005578518000014/0000055785-18-000014-index.htm</t>
  </si>
  <si>
    <t>http://www.sec.gov/Archives/edgar/data/1170010/000117001018000054/0001170010-18-000054-index.htm</t>
  </si>
  <si>
    <t>http://www.sec.gov/Archives/edgar/data/21344/000002134418000008/0000021344-18-000008-index.htm</t>
  </si>
  <si>
    <t>https://www.sec.gov/Archives/edgar/data/56873/000155837018003055/0001558370-18-003055-index.htm</t>
  </si>
  <si>
    <t>http://www.sec.gov/Archives/edgar/data/885639/000156459018006671/0001564590-18-006671-index.htm</t>
  </si>
  <si>
    <t>http://www.sec.gov/Archives/edgar/data/54480/000005448018000046/0000054480-18-000046-index.htm</t>
  </si>
  <si>
    <t>http://www.sec.gov/Archives/edgar/data/701985/000070198518000018/0000701985-18-000018-index.htm</t>
  </si>
  <si>
    <t>http://www.sec.gov/Archives/edgar/data/58492/000005849218000004/0000058492-18-000004-index.htm</t>
  </si>
  <si>
    <t>http://www.sec.gov/Archives/edgar/data/1065696/000106569618000004/0001065696-18-000004-index.htm</t>
  </si>
  <si>
    <t>http://www.sec.gov/Archives/edgar/data/59478/000005947818000089/0000059478-18-000089-index.htm</t>
  </si>
  <si>
    <t>http://www.sec.gov/Archives/edgar/data/936468/000093646818000013/0000936468-18-000013-index.htm</t>
  </si>
  <si>
    <t>http://www.sec.gov/Archives/edgar/data/352541/000035254118000019/0000352541-18-000019-index.htm</t>
  </si>
  <si>
    <t>http://www.sec.gov/Archives/edgar/data/60667/000006066718000051/0000060667-18-000051-index.htm</t>
  </si>
  <si>
    <t>http://www.sec.gov/Archives/edgar/data/707549/000070754918000115/0000707549-18-000115-index.htm</t>
  </si>
  <si>
    <t>http://www.sec.gov/Archives/edgar/data/92380/000009238018000031/0000092380-18-000031-index.htm</t>
  </si>
  <si>
    <t>http://www.sec.gov/Archives/edgar/data/1335258/000133525818000023/0001335258-18-000023-index.htm</t>
  </si>
  <si>
    <t>http://www.sec.gov/Archives/edgar/data/1141391/000114139118000009/0001141391-18-000009-index.htm</t>
  </si>
  <si>
    <t>http://www.sec.gov/Archives/edgar/data/1048286/000162828018001756/0001628280-18-001756-index.htm</t>
  </si>
  <si>
    <t>http://www.sec.gov/Archives/edgar/data/62996/000006299618000015/0000062996-18-000015-index.htm</t>
  </si>
  <si>
    <t>http://www.sec.gov/Archives/edgar/data/63908/000006390818000010/0000063908-18-000010-index.htm</t>
  </si>
  <si>
    <t>http://www.sec.gov/Archives/edgar/data/827054/000162828018006982/0001628280-18-006982-index.htm</t>
  </si>
  <si>
    <t>http://www.sec.gov/Archives/edgar/data/927653/000092765318000010/0000927653-18-000010-index.htm</t>
  </si>
  <si>
    <t>http://www.sec.gov/Archives/edgar/data/1059556/000119312518058986/0001193125-18-058986-index.htm</t>
  </si>
  <si>
    <t>http://www.sec.gov/Archives/edgar/data/1103982/000119312518037332/0001193125-18-037332-index.htm</t>
  </si>
  <si>
    <t>http://www.sec.gov/Archives/edgar/data/1613103/000161310318000024/0001613103-18-000024-index.htm</t>
  </si>
  <si>
    <t>http://www.sec.gov/Archives/edgar/data/789570/000156459018003942/0001564590-18-003942-index.htm</t>
  </si>
  <si>
    <t>http://www.sec.gov/Archives/edgar/data/851968/000085196818000038/0000851968-18-000038-index.htm</t>
  </si>
  <si>
    <t>http://www.sec.gov/Archives/edgar/data/63754/000006375418000008/0000063754-18-000008-index.htm</t>
  </si>
  <si>
    <t>http://www.sec.gov/Archives/edgar/data/1278021/000156459018002919/0001564590-18-002919-index.htm</t>
  </si>
  <si>
    <t>http://www.sec.gov/Archives/edgar/data/916076/000119312518055887/0001193125-18-055887-index.htm</t>
  </si>
  <si>
    <t>http://www.sec.gov/Archives/edgar/data/66740/000155837018000535/0001558370-18-000535-index.htm</t>
  </si>
  <si>
    <t>http://www.sec.gov/Archives/edgar/data/865752/000110465918014057/0001104659-18-014057-index.htm</t>
  </si>
  <si>
    <t>http://www.sec.gov/Archives/edgar/data/1285785/000161803418000003/0001618034-18-000003-index.htm</t>
  </si>
  <si>
    <t>http://www.sec.gov/Archives/edgar/data/1510295/000151029518000024/0001510295-18-000024-index.htm</t>
  </si>
  <si>
    <t>http://www.sec.gov/Archives/edgar/data/310158/000031015818000005/0000310158-18-000005-index.htm</t>
  </si>
  <si>
    <t>http://www.sec.gov/Archives/edgar/data/101778/000010177818000026/0000101778-18-000026-index.htm</t>
  </si>
  <si>
    <t>http://www.sec.gov/Archives/edgar/data/1408198/000156459018003147/0001564590-18-003147-index.htm</t>
  </si>
  <si>
    <t>http://www.sec.gov/Archives/edgar/data/789019/000156459018019062/0001564590-18-019062-index.htm</t>
  </si>
  <si>
    <t>http://www.sec.gov/Archives/edgar/data/68505/000006850518000009/0000068505-18-000009-index.htm</t>
  </si>
  <si>
    <t>http://www.sec.gov/Archives/edgar/data/1037646/000103764618000006/0001037646-18-000006-index.htm</t>
  </si>
  <si>
    <t>http://www.sec.gov/Archives/edgar/data/723125/000072312517000131/0000723125-17-000131-index.htm</t>
  </si>
  <si>
    <t>http://www.sec.gov/Archives/edgar/data/743316/000074331618000031/0000743316-18-000031-index.htm</t>
  </si>
  <si>
    <t>http://www.sec.gov/Archives/edgar/data/1623613/000162361318000010/0001623613-18-000010-index.htm</t>
  </si>
  <si>
    <t>http://www.sec.gov/Archives/edgar/data/72207/000007220718000020/0000072207-18-000020-index.htm</t>
  </si>
  <si>
    <t>http://www.sec.gov/Archives/edgar/data/1513761/000114420418011097/0001144204-18-011097-index.htm</t>
  </si>
  <si>
    <t>http://www.sec.gov/Archives/edgar/data/1120193/000112019318000003/0001120193-18-000003-index.htm</t>
  </si>
  <si>
    <t>http://www.sec.gov/Archives/edgar/data/753308/000075330818000013/0000753308-18-000013-index.htm</t>
  </si>
  <si>
    <t>http://www.sec.gov/Archives/edgar/data/1065280/000162828018000941/0001628280-18-000941-index.htm</t>
  </si>
  <si>
    <t>http://www.sec.gov/Archives/edgar/data/1111711/000111171118000008/0001111711-18-000008-index.htm</t>
  </si>
  <si>
    <t>http://www.sec.gov/Archives/edgar/data/320187/000032018718000142/0000320187-18-000142-index.htm</t>
  </si>
  <si>
    <t>http://www.sec.gov/Archives/edgar/data/1492633/000156459018001617/0001564590-18-001617-index.htm</t>
  </si>
  <si>
    <t>http://www.sec.gov/Archives/edgar/data/1133421/000113342118000005/0001133421-18-000005-index.htm</t>
  </si>
  <si>
    <t>http://www.sec.gov/Archives/edgar/data/1021860/000119312518048333/0001193125-18-048333-index.htm</t>
  </si>
  <si>
    <t>http://www.sec.gov/Archives/edgar/data/1373715/000137371518000058/0001373715-18-000058-index.htm</t>
  </si>
  <si>
    <t>http://www.sec.gov/Archives/edgar/data/1013871/000101387118000011/0001013871-18-000011-index.htm</t>
  </si>
  <si>
    <t>http://www.sec.gov/Archives/edgar/data/702165/000070216518000011/0000702165-18-000011-index.htm</t>
  </si>
  <si>
    <t>http://www.sec.gov/Archives/edgar/data/73309/000119312518064018/0001193125-18-064018-index.htm</t>
  </si>
  <si>
    <t>http://www.sec.gov/Archives/edgar/data/1045810/000104581018000010/0001045810-18-000010-index.htm</t>
  </si>
  <si>
    <t>http://www.sec.gov/Archives/edgar/data/814453/000119312518067603/0001193125-18-067603-index.htm</t>
  </si>
  <si>
    <t>http://www.sec.gov/Archives/edgar/data/1564708/000119312518249117/0001193125-18-249117-index.htm</t>
  </si>
  <si>
    <t>http://www.sec.gov/Archives/edgar/data/726728/000110465918011376/0001104659-18-011376-index.htm</t>
  </si>
  <si>
    <t>http://www.sec.gov/Archives/edgar/data/878927/000087892718000005/0000878927-18-000005-index.htm</t>
  </si>
  <si>
    <t>http://www.sec.gov/Archives/edgar/data/1039684/000103968418000021/0001039684-18-000021-index.htm</t>
  </si>
  <si>
    <t>http://www.sec.gov/Archives/edgar/data/1341439/000119312518201034/0001193125-18-201034-index.htm</t>
  </si>
  <si>
    <t>http://www.sec.gov/Archives/edgar/data/898173/000089817318000077/0000898173-18-000077-index.htm</t>
  </si>
  <si>
    <t>http://www.sec.gov/Archives/edgar/data/797468/000079746818000005/0000797468-18-000005-index.htm</t>
  </si>
  <si>
    <t>http://www.sec.gov/Archives/edgar/data/723531/000072353118000026/0000723531-18-000026-index.htm</t>
  </si>
  <si>
    <t>http://www.sec.gov/Archives/edgar/data/788784/000078878418000004/0000788784-18-000004-index.htm</t>
  </si>
  <si>
    <t>http://www.sec.gov/Archives/edgar/data/78003/000007800318000027/0000078003-18-000027-index.htm</t>
  </si>
  <si>
    <t>http://www.sec.gov/Archives/edgar/data/80424/000008042418000055/0000080424-18-000055-index.htm</t>
  </si>
  <si>
    <t>http://www.sec.gov/Archives/edgar/data/76334/000007633418000087/0000076334-18-000087-index.htm</t>
  </si>
  <si>
    <t>http://www.sec.gov/Archives/edgar/data/75677/000156459018003690/0001564590-18-003690-index.htm</t>
  </si>
  <si>
    <t>http://www.sec.gov/Archives/edgar/data/31791/000003179118000004/0000031791-18-000004-index.htm</t>
  </si>
  <si>
    <t>http://www.sec.gov/Archives/edgar/data/1045609/000156459018002228/0001564590-18-002228-index.htm</t>
  </si>
  <si>
    <t>http://www.sec.gov/Archives/edgar/data/1413329/000141332918000007/0001413329-18-000007-index.htm</t>
  </si>
  <si>
    <t>http://www.sec.gov/Archives/edgar/data/77360/000007736018000007/0000077360-18-000007-index.htm</t>
  </si>
  <si>
    <t>http://www.sec.gov/Archives/edgar/data/764622/000076462218000018/0000764622-18-000018-index.htm</t>
  </si>
  <si>
    <t>http://www.sec.gov/Archives/edgar/data/79879/000007987918000039/0000079879-18-000039-index.htm</t>
  </si>
  <si>
    <t>http://www.sec.gov/Archives/edgar/data/1393311/000139331118000004/0001393311-18-000004-index.htm</t>
  </si>
  <si>
    <t>http://www.sec.gov/Archives/edgar/data/1534701/000153470118000065/0001534701-18-000065-index.htm</t>
  </si>
  <si>
    <t>http://www.sec.gov/Archives/edgar/data/78239/000007823918000007/0000078239-18-000007-index.htm</t>
  </si>
  <si>
    <t>http://www.sec.gov/Archives/edgar/data/1050915/000105091518000003/0001050915-18-000003-index.htm</t>
  </si>
  <si>
    <t>http://www.sec.gov/Archives/edgar/data/1038357/000103835718000015/0001038357-18-000015-index.htm</t>
  </si>
  <si>
    <t>http://www.sec.gov/Archives/edgar/data/804328/000123445217000190/0001234452-17-000190-index.htm</t>
  </si>
  <si>
    <t>http://www.sec.gov/Archives/edgar/data/884887/000088488718000017/0000884887-18-000017-index.htm</t>
  </si>
  <si>
    <t>http://www.sec.gov/Archives/edgar/data/1095073/000109507318000008/0001095073-18-000008-index.htm</t>
  </si>
  <si>
    <t>http://www.sec.gov/Archives/edgar/data/872589/000153217618000013/0001532176-18-000013-index.htm</t>
  </si>
  <si>
    <t>http://www.sec.gov/Archives/edgar/data/315213/000162828018001911/0001628280-18-001911-index.htm</t>
  </si>
  <si>
    <t>http://www.sec.gov/Archives/edgar/data/1037038/000103703818000007/0001037038-18-000007-index.htm</t>
  </si>
  <si>
    <t>http://www.sec.gov/Archives/edgar/data/943819/000094381918000013/0000943819-18-000013-index.htm</t>
  </si>
  <si>
    <t>http://www.sec.gov/Archives/edgar/data/1024478/000102447817000034/0001024478-17-000034-index.htm</t>
  </si>
  <si>
    <t>http://www.sec.gov/Archives/edgar/data/84839/000008483918000065/0000084839-18-000065-index.htm</t>
  </si>
  <si>
    <t>http://www.sec.gov/Archives/edgar/data/882835/000088283518000011/0000882835-18-000011-index.htm</t>
  </si>
  <si>
    <t>http://www.sec.gov/Archives/edgar/data/745732/000074573218000004/0000745732-18-000004-index.htm</t>
  </si>
  <si>
    <t>http://www.sec.gov/Archives/edgar/data/1060391/000106039118000005/0001060391-18-000005-index.htm</t>
  </si>
  <si>
    <t>http://www.sec.gov/Archives/edgar/data/1034054/000103405418000003/0001034054-18-000003-index.htm</t>
  </si>
  <si>
    <t>http://www.sec.gov/Archives/edgar/data/829224/000082922417000049/0000829224-17-000049-index.htm</t>
  </si>
  <si>
    <t>http://www.sec.gov/Archives/edgar/data/1012100/000162828018001957/0001628280-18-001957-index.htm</t>
  </si>
  <si>
    <t>http://www.sec.gov/Archives/edgar/data/89800/000008980018000004/0000089800-18-000004-index.htm</t>
  </si>
  <si>
    <t>http://www.sec.gov/Archives/edgar/data/87347/000156459018000821/0001564590-18-000821-index.htm</t>
  </si>
  <si>
    <t>http://www.sec.gov/Archives/edgar/data/1040971/000104097118000006/0001040971-18-000006-index.htm</t>
  </si>
  <si>
    <t>http://www.sec.gov/Archives/edgar/data/91440/000119312518047130/0001193125-18-047130-index.htm</t>
  </si>
  <si>
    <t>http://www.sec.gov/Archives/edgar/data/883241/000088324117000014/0000883241-17-000014-index.htm</t>
  </si>
  <si>
    <t>http://www.sec.gov/Archives/edgar/data/92122/000009212218000012/0000092122-18-000012-index.htm</t>
  </si>
  <si>
    <t>http://www.sec.gov/Archives/edgar/data/1063761/000155837018000981/0001558370-18-000981-index.htm</t>
  </si>
  <si>
    <t>http://www.sec.gov/Archives/edgar/data/64040/000006404018000061/0000064040-18-000061-index.htm</t>
  </si>
  <si>
    <t>http://www.sec.gov/Archives/edgar/data/1032208/000008652118000019/0000086521-18-000019-index.htm</t>
  </si>
  <si>
    <t>http://www.sec.gov/Archives/edgar/data/1137789/000119312518238271/0001193125-18-238271-index.htm</t>
  </si>
  <si>
    <t>http://www.sec.gov/Archives/edgar/data/16918/000001691818000033/0000016918-18-000033-index.htm</t>
  </si>
  <si>
    <t>http://www.sec.gov/Archives/edgar/data/4127/000000412717000033/0000004127-17-000033-index.htm</t>
  </si>
  <si>
    <t>http://www.sec.gov/Archives/edgar/data/310764/000031076418000031/0000310764-18-000031-index.htm</t>
  </si>
  <si>
    <t>http://www.sec.gov/Archives/edgar/data/96021/000009602118000126/0000096021-18-000126-index.htm</t>
  </si>
  <si>
    <t>http://www.sec.gov/Archives/edgar/data/24545/000002454518000009/0000024545-18-000009-index.htm</t>
  </si>
  <si>
    <t>http://www.sec.gov/Archives/edgar/data/1260221/000126022117000060/0001260221-17-000060-index.htm</t>
  </si>
  <si>
    <t>http://www.sec.gov/Archives/edgar/data/1385157/000104746917007037/0001047469-17-007037-index.htm</t>
  </si>
  <si>
    <t>http://www.sec.gov/Archives/edgar/data/27419/000002741918000010/0000027419-18-000010-index.htm</t>
  </si>
  <si>
    <t>http://www.sec.gov/Archives/edgar/data/98246/000009824618000133/0000098246-18-000133-index.htm</t>
  </si>
  <si>
    <t>http://www.sec.gov/Archives/edgar/data/109198/000119312518107423/0001193125-18-107423-index.htm</t>
  </si>
  <si>
    <t>http://www.sec.gov/Archives/edgar/data/97745/000009774518000006/0000097745-18-000006-index.htm</t>
  </si>
  <si>
    <t>http://www.sec.gov/Archives/edgar/data/1283699/000128369918000011/0001283699-18-000011-index.htm</t>
  </si>
  <si>
    <t>http://www.sec.gov/Archives/edgar/data/1116132/000111613218000021/0001116132-18-000021-index.htm</t>
  </si>
  <si>
    <t>http://www.sec.gov/Archives/edgar/data/1113169/000111316918000009/0001113169-18-000009-index.htm</t>
  </si>
  <si>
    <t>http://www.sec.gov/Archives/edgar/data/916365/000091636518000031/0000916365-18-000031-index.htm</t>
  </si>
  <si>
    <t>http://www.sec.gov/Archives/edgar/data/100493/000010049317000133/0000100493-17-000133-index.htm</t>
  </si>
  <si>
    <t>http://www.sec.gov/Archives/edgar/data/97476/000156459018002832/0001564590-18-002832-index.htm</t>
  </si>
  <si>
    <t>http://www.sec.gov/Archives/edgar/data/860731/000086073118000011/0000860731-18-000011-index.htm</t>
  </si>
  <si>
    <t>http://www.sec.gov/Archives/edgar/data/1336917/000133691718000009/0001336917-18-000009-index.htm</t>
  </si>
  <si>
    <t>http://www.sec.gov/Archives/edgar/data/100517/000119312518054235/0001193125-18-054235-index.htm</t>
  </si>
  <si>
    <t>http://www.sec.gov/Archives/edgar/data/74208/000007420818000024/0000074208-18-000024-index.htm</t>
  </si>
  <si>
    <t>http://www.sec.gov/Archives/edgar/data/352915/000156459018003808/0001564590-18-003808-index.htm</t>
  </si>
  <si>
    <t>http://www.sec.gov/Archives/edgar/data/1403568/000155837018002733/0001558370-18-002733-index.htm</t>
  </si>
  <si>
    <t>http://www.sec.gov/Archives/edgar/data/731766/000073176618000005/0000731766-18-000005-index.htm</t>
  </si>
  <si>
    <t>http://www.sec.gov/Archives/edgar/data/100885/000010088518000048/0000100885-18-000048-index.htm</t>
  </si>
  <si>
    <t>http://www.sec.gov/Archives/edgar/data/1090727/000109072718000009/0001090727-18-000009-index.htm</t>
  </si>
  <si>
    <t>http://www.sec.gov/Archives/edgar/data/1067701/000106770118000006/0001067701-18-000006-index.htm</t>
  </si>
  <si>
    <t>http://www.sec.gov/Archives/edgar/data/1403161/000140316117000044/0001403161-17-000044-index.htm</t>
  </si>
  <si>
    <t>http://www.sec.gov/Archives/edgar/data/203527/000162828017011837/0001628280-17-011837-index.htm</t>
  </si>
  <si>
    <t>http://www.sec.gov/Archives/edgar/data/103379/000162828017002027/0001628280-17-002027-index.htm</t>
  </si>
  <si>
    <t>http://www.sec.gov/Archives/edgar/data/1396009/000139600918000011/0001396009-18-000011-index.htm</t>
  </si>
  <si>
    <t>http://www.sec.gov/Archives/edgar/data/1442145/000144214518000008/0001442145-18-000008-index.htm</t>
  </si>
  <si>
    <t>http://www.sec.gov/Archives/edgar/data/1014473/000101447318000018/0001014473-18-000018-index.htm</t>
  </si>
  <si>
    <t>http://www.sec.gov/Archives/edgar/data/875320/000087532018000009/0000875320-18-000009-index.htm</t>
  </si>
  <si>
    <t>http://www.sec.gov/Archives/edgar/data/740260/000074026018000054/0000740260-18-000054-index.htm</t>
  </si>
  <si>
    <t>http://www.sec.gov/Archives/edgar/data/732712/000073271218000009/0000732712-18-000009-index.htm</t>
  </si>
  <si>
    <t>http://www.sec.gov/Archives/edgar/data/943452/000162828018002245/0001628280-18-002245-index.htm</t>
  </si>
  <si>
    <t>http://www.sec.gov/Archives/edgar/data/1618921/000161892117000069/0001618921-17-000069-index.htm</t>
  </si>
  <si>
    <t>http://www.sec.gov/Archives/edgar/data/106040/000010604018000029/0000106040-18-000029-index.htm</t>
  </si>
  <si>
    <t>http://www.sec.gov/Archives/edgar/data/783325/000010781518000134/0000107815-18-000134-index.htm</t>
  </si>
  <si>
    <t>http://www.sec.gov/Archives/edgar/data/766704/000076670418000012/0000766704-18-000012-index.htm</t>
  </si>
  <si>
    <t>http://www.sec.gov/Archives/edgar/data/106640/000010664018000019/0000106640-18-000019-index.htm</t>
  </si>
  <si>
    <t>http://www.sec.gov/Archives/edgar/data/1140536/000114053618000016/0001140536-18-000016-index.htm</t>
  </si>
  <si>
    <t>http://www.sec.gov/Archives/edgar/data/823768/000155837018000716/0001558370-18-000716-index.htm</t>
  </si>
  <si>
    <t>http://www.sec.gov/Archives/edgar/data/107263/000010726318000006/0000107263-18-000006-index.htm</t>
  </si>
  <si>
    <t>http://www.sec.gov/Archives/edgar/data/104169/000010416918000028/0000104169-18-000028-index.htm</t>
  </si>
  <si>
    <t>http://www.sec.gov/Archives/edgar/data/1365135/000136513518000013/0001365135-18-000013-index.htm</t>
  </si>
  <si>
    <t>http://www.sec.gov/Archives/edgar/data/106535/000010653518000013/0000106535-18-000013-index.htm</t>
  </si>
  <si>
    <t>http://www.sec.gov/Archives/edgar/data/1174922/000117492218000019/0001174922-18-000019-index.htm</t>
  </si>
  <si>
    <t>http://www.sec.gov/Archives/edgar/data/72903/000007290318000009/0000072903-18-000009-index.htm</t>
  </si>
  <si>
    <t>http://www.sec.gov/Archives/edgar/data/34088/000003408818000015/0000034088-18-000015-index.htm</t>
  </si>
  <si>
    <t>http://www.sec.gov/Archives/edgar/data/818479/000081847918000014/0000818479-18-000014-index.htm</t>
  </si>
  <si>
    <t>http://www.sec.gov/Archives/edgar/data/108772/000010877218000012/0000108772-18-000012-index.htm</t>
  </si>
  <si>
    <t>http://www.sec.gov/Archives/edgar/data/1524472/000152447218000006/0001524472-18-000006-index.htm</t>
  </si>
  <si>
    <t>http://www.sec.gov/Archives/edgar/data/1555280/000155528018000053/0001555280-18-000053-index.htm</t>
  </si>
  <si>
    <t>http://www.sec.gov/Archives/edgar/data/1666700/000166670018000009/0001666700-18-000009-index.htm</t>
  </si>
  <si>
    <t>http://www.sec.gov/Archives/edgar/data/1175454/000117545418000007/0001175454-18-000007-index.htm</t>
  </si>
  <si>
    <t>https://www.sec.gov/Archives/edgar/data/822416/000082241618000009/0000822416-18-000009-index.htm</t>
  </si>
  <si>
    <t>http://www.sec.gov/Archives/edgar/data/93556/000009355618000008/0000093556-18-000008-index.htm</t>
  </si>
  <si>
    <t>http://www.sec.gov/Archives/edgar/data/743988/000074398818000022/0000743988-18-000022-index.htm</t>
  </si>
  <si>
    <t>http://www.sec.gov/Archives/edgar/data/6201/000000620118000016/0000006201-18-000016-index.htm</t>
  </si>
  <si>
    <t>http://www.sec.gov/Archives/edgar/data/1158449/000115844918000160/0001158449-18-000160-index.htm</t>
  </si>
  <si>
    <t>http://www.sec.gov/Archives/edgar/data/1551152/000155115218000042/0001551152-18-000042-index.htm</t>
  </si>
  <si>
    <t>http://www.sec.gov/Archives/edgar/data/1800/000110465918029831/0001104659-18-029831-index.htm</t>
  </si>
  <si>
    <t>http://www.sec.gov/Archives/edgar/data/1467373/000146737317000506/0001467373-17-000506-index.htm</t>
  </si>
  <si>
    <t>http://www.sec.gov/Archives/edgar/data/8670/000000867018000017/0000008670-18-000017-index.htm</t>
  </si>
  <si>
    <t>http://www.sec.gov/Archives/edgar/data/769397/000076939718000042/0000769397-18-000042-index.htm</t>
  </si>
  <si>
    <t>http://www.sec.gov/Archives/edgar/data/1002910/000100291018000135/0001002910-18-000135-index.htm</t>
  </si>
  <si>
    <t>http://www.sec.gov/Archives/edgar/data/4904/000000490418000039/0000004904-18-000039-index.htm</t>
  </si>
  <si>
    <t>http://www.sec.gov/Archives/edgar/data/874761/000087476118000054/0000874761-18-000054-index.htm</t>
  </si>
  <si>
    <t>http://www.sec.gov/Archives/edgar/data/354190/000119312518229526/0001193125-18-229526-index.htm</t>
  </si>
  <si>
    <t>http://www.sec.gov/Archives/edgar/data/1086222/000108622218000189/0001086222-18-000189-index.htm</t>
  </si>
  <si>
    <t>http://www.sec.gov/Archives/edgar/data/1097149/000109714918000029/0001097149-18-000029-index.htm</t>
  </si>
  <si>
    <t>http://www.sec.gov/Archives/edgar/data/899866/000089986618000076/0000899866-18-000076-index.htm</t>
  </si>
  <si>
    <t>http://www.sec.gov/Archives/edgar/data/1037868/000119312518236366/0001193125-18-236366-index.htm</t>
  </si>
  <si>
    <t>http://www.sec.gov/Archives/edgar/data/1053507/000105350718000038/0001053507-18-000038-index.htm</t>
  </si>
  <si>
    <t>http://www.sec.gov/Archives/edgar/data/91142/000119312518322633/0001193125-18-322633-index.htm</t>
  </si>
  <si>
    <t>http://www.sec.gov/Archives/edgar/data/6769/000173303718000003/0001733037-18-000003-index.htm</t>
  </si>
  <si>
    <t>http://www.sec.gov/Archives/edgar/data/820313/000155837018005948/0001558370-18-005948-index.htm</t>
  </si>
  <si>
    <t>http://www.sec.gov/Archives/edgar/data/1035443/000103544318000158/0001035443-18-000158-index.htm</t>
  </si>
  <si>
    <t>http://www.sec.gov/Archives/edgar/data/718877/000110465918030305/0001104659-18-030305-index.htm</t>
  </si>
  <si>
    <t>http://www.sec.gov/Archives/edgar/data/915912/000091591218000012/0000915912-18-000012-index.htm</t>
  </si>
  <si>
    <t>http://www.sec.gov/Archives/edgar/data/8818/000110465918029350/0001104659-18-029350-index.htm</t>
  </si>
  <si>
    <t>http://www.sec.gov/Archives/edgar/data/1410636/000141063618000169/0001410636-18-000169-index.htm</t>
  </si>
  <si>
    <t>http://www.sec.gov/Archives/edgar/data/866787/000119312518306452/0001193125-18-306452-index.htm</t>
  </si>
  <si>
    <t>http://www.sec.gov/Archives/edgar/data/10456/000156459018012452/0001564590-18-012452-index.htm</t>
  </si>
  <si>
    <t>http://www.sec.gov/Archives/edgar/data/764478/000076447818000043/0000764478-18-000043-index.htm</t>
  </si>
  <si>
    <t>http://www.sec.gov/Archives/edgar/data/1701605/000170160518000082/0001701605-18-000082-index.htm</t>
  </si>
  <si>
    <t>http://www.sec.gov/Archives/edgar/data/875045/000087504518000019/0000875045-18-000019-index.htm</t>
  </si>
  <si>
    <t>http://www.sec.gov/Archives/edgar/data/12208/000001220818000034/0000012208-18-000034-index.htm</t>
  </si>
  <si>
    <t>http://www.sec.gov/Archives/edgar/data/1075531/000107553118000044/0001075531-18-000044-index.htm</t>
  </si>
  <si>
    <t>http://www.sec.gov/Archives/edgar/data/1364742/000156459018012320/0001564590-18-012320-index.htm</t>
  </si>
  <si>
    <t>http://www.sec.gov/Archives/edgar/data/9389/000155837018004021/0001558370-18-004021-index.htm</t>
  </si>
  <si>
    <t>http://www.sec.gov/Archives/edgar/data/1067983/000119312518153460/0001193125-18-153460-index.htm</t>
  </si>
  <si>
    <t>http://www.sec.gov/Archives/edgar/data/23217/000002321718000009/0000023217-18-000009-index.htm</t>
  </si>
  <si>
    <t>http://www.sec.gov/Archives/edgar/data/1138118/000156459018020899/0001564590-18-020899-index.htm</t>
  </si>
  <si>
    <t>http://www.sec.gov/Archives/edgar/data/1374310/000155837018003963/0001558370-18-003963-index.htm</t>
  </si>
  <si>
    <t>http://www.sec.gov/Archives/edgar/data/1051470/000105147018000156/0001051470-18-000156-index.htm</t>
  </si>
  <si>
    <t>http://www.sec.gov/Archives/edgar/data/813672/000081367218000025/0000813672-18-000025-index.htm</t>
  </si>
  <si>
    <t>http://www.sec.gov/Archives/edgar/data/1402057/000140205718000121/0001402057-18-000121-index.htm</t>
  </si>
  <si>
    <t>http://www.sec.gov/Archives/edgar/data/1324404/000132440418000019/0001324404-18-000019-index.htm</t>
  </si>
  <si>
    <t>http://www.sec.gov/Archives/edgar/data/313927/000156459018010596/0001564590-18-010596-index.htm</t>
  </si>
  <si>
    <t>http://www.sec.gov/Archives/edgar/data/1043277/000104327718000016/0001043277-18-000016-index.htm</t>
  </si>
  <si>
    <t>http://www.sec.gov/Archives/edgar/data/1091667/000109166718000090/0001091667-18-000090-index.htm</t>
  </si>
  <si>
    <t>http://www.sec.gov/Archives/edgar/data/1166691/000116669118000019/0001166691-18-000019-index.htm</t>
  </si>
  <si>
    <t>http://www.sec.gov/Archives/edgar/data/1156375/000115637518000083/0001156375-18-000083-index.htm</t>
  </si>
  <si>
    <t>http://www.sec.gov/Archives/edgar/data/1058090/000105809018000047/0001058090-18-000047-index.htm</t>
  </si>
  <si>
    <t>http://www.sec.gov/Archives/edgar/data/1071739/000107173918000097/0001071739-18-000097-index.htm</t>
  </si>
  <si>
    <t>http://www.sec.gov/Archives/edgar/data/1130310/000113031018000018/0001130310-18-000018-index.htm</t>
  </si>
  <si>
    <t>http://www.sec.gov/Archives/edgar/data/1024305/000102430518000068/0001024305-18-000068-index.htm</t>
  </si>
  <si>
    <t>http://www.sec.gov/Archives/edgar/data/16732/000001673218000062/0000016732-18-000062-index.htm</t>
  </si>
  <si>
    <t>http://www.sec.gov/Archives/edgar/data/900075/000090007517000062/0000900075-17-000062-index.htm</t>
  </si>
  <si>
    <t>http://www.sec.gov/Archives/edgar/data/1108524/000110852418000057/0001108524-18-000057-index.htm</t>
  </si>
  <si>
    <t>http://www.sec.gov/Archives/edgar/data/277948/000027794818000040/0000277948-18-000040-index.htm</t>
  </si>
  <si>
    <t>http://www.sec.gov/Archives/edgar/data/723254/000072325418000030/0000723254-18-000030-index.htm</t>
  </si>
  <si>
    <t>http://www.sec.gov/Archives/edgar/data/1058290/000105829018000028/0001058290-18-000028-index.htm</t>
  </si>
  <si>
    <t>http://www.sec.gov/Archives/edgar/data/93410/000009341018000016/0000093410-18-000016-index.htm</t>
  </si>
  <si>
    <t>http://www.sec.gov/Archives/edgar/data/1358071/000135807118000014/0001358071-18-000014-index.htm</t>
  </si>
  <si>
    <t>http://www.sec.gov/Archives/edgar/data/715957/000156459018010863/0001564590-18-010863-index.htm</t>
  </si>
  <si>
    <t>http://www.sec.gov/Archives/edgar/data/27904/000002790418000013/0000027904-18-000013-index.htm</t>
  </si>
  <si>
    <t>http://www.sec.gov/Archives/edgar/data/1666700/000166670018000025/0001666700-18-000025-index.htm</t>
  </si>
  <si>
    <t>http://www.sec.gov/Archives/edgar/data/29534/000155837018005033/0001558370-18-005033-index.htm</t>
  </si>
  <si>
    <t>http://www.sec.gov/Archives/edgar/data/1022079/000102207918000106/0001022079-18-000106-index.htm</t>
  </si>
  <si>
    <t>http://www.sec.gov/Archives/edgar/data/313616/000031361618000116/0000313616-18-000116-index.htm</t>
  </si>
  <si>
    <t>http://www.sec.gov/Archives/edgar/data/1437107/000143710718000076/0001437107-18-000076-index.htm</t>
  </si>
  <si>
    <t>http://www.sec.gov/Archives/edgar/data/1001082/000155837018006285/0001558370-18-006285-index.htm</t>
  </si>
  <si>
    <t>http://www.sec.gov/Archives/edgar/data/1286681/000119312518132848/0001193125-18-132848-index.htm</t>
  </si>
  <si>
    <t>http://www.sec.gov/Archives/edgar/data/783280/000078328018000053/0000783280-18-000053-index.htm</t>
  </si>
  <si>
    <t>http://www.sec.gov/Archives/edgar/data/1326160/000132616018000176/0001326160-18-000176-index.htm</t>
  </si>
  <si>
    <t>http://www.sec.gov/Archives/edgar/data/1090012/000156459018018317/0001564590-18-018317-index.htm</t>
  </si>
  <si>
    <t>http://www.sec.gov/Archives/edgar/data/1688568/000168856818000133/0001688568-18-000133-index.htm</t>
  </si>
  <si>
    <t>http://www.sec.gov/Archives/edgar/data/1093557/000109355718000159/0001093557-18-000159-index.htm</t>
  </si>
  <si>
    <t>http://www.sec.gov/Archives/edgar/data/1065088/000106508818000032/0001065088-18-000032-index.htm</t>
  </si>
  <si>
    <t>http://www.sec.gov/Archives/edgar/data/31462/000155837018003829/0001558370-18-003829-index.htm</t>
  </si>
  <si>
    <t>http://www.sec.gov/Archives/edgar/data/1047862/000104786218000085/0001047862-18-000085-index.htm</t>
  </si>
  <si>
    <t>http://www.sec.gov/Archives/edgar/data/33185/000003318518000020/0000033185-18-000020-index.htm</t>
  </si>
  <si>
    <t>http://www.sec.gov/Archives/edgar/data/821189/000082118918000025/0000821189-18-000025-index.htm</t>
  </si>
  <si>
    <t>http://www.sec.gov/Archives/edgar/data/1101239/000162828018010818/0001628280-18-010818-index.htm</t>
  </si>
  <si>
    <t>http://www.sec.gov/Archives/edgar/data/906107/000156459018002873/0001564590-18-002873-index.htm</t>
  </si>
  <si>
    <t>http://www.sec.gov/Archives/edgar/data/72741/000007274118000060/0000072741-18-000060-index.htm</t>
  </si>
  <si>
    <t>http://www.sec.gov/Archives/edgar/data/1551182/000155118218000208/0001551182-18-000208-index.htm</t>
  </si>
  <si>
    <t>http://www.sec.gov/Archives/edgar/data/1099800/000109980018000025/0001099800-18-000025-index.htm</t>
  </si>
  <si>
    <t>http://www.sec.gov/Archives/edgar/data/1324424/000132442418000039/0001324424-18-000039-index.htm</t>
  </si>
  <si>
    <t>http://www.sec.gov/Archives/edgar/data/1289490/000162828018010932/0001628280-18-010932-index.htm</t>
  </si>
  <si>
    <t>http://www.sec.gov/Archives/edgar/data/37996/000003799618000036/0000037996-18-000036-index.htm</t>
  </si>
  <si>
    <t>http://www.sec.gov/Archives/edgar/data/1519751/000119312518233151/0001193125-18-233151-index.htm</t>
  </si>
  <si>
    <t>http://www.sec.gov/Archives/edgar/data/831259/000083125918000036/0000831259-18-000036-index.htm</t>
  </si>
  <si>
    <t>http://www.sec.gov/Archives/edgar/data/1136893/000113689318000044/0001136893-18-000044-index.htm</t>
  </si>
  <si>
    <t>http://www.sec.gov/Archives/edgar/data/798354/000079835418000021/0000798354-18-000021-index.htm</t>
  </si>
  <si>
    <t>http://www.sec.gov/Archives/edgar/data/30625/000003062518000036/0000030625-18-000036-index.htm</t>
  </si>
  <si>
    <t>http://www.sec.gov/Archives/edgar/data/1175454/000117545418000027/0001175454-18-000027-index.htm</t>
  </si>
  <si>
    <t>http://www.sec.gov/Archives/edgar/data/37785/000003778518000040/0000037785-18-000040-index.htm</t>
  </si>
  <si>
    <t>https://www.sec.gov/Archives/edgar/data/1754301/000156459019008308/0001564590-19-008308-index.htm</t>
  </si>
  <si>
    <t>http://www.sec.gov/Archives/edgar/data/1681459/000168145918000092/0001681459-18-000092-index.htm</t>
  </si>
  <si>
    <t>http://www.sec.gov/Archives/edgar/data/1262039/000126203918000029/0001262039-18-000029-index.htm</t>
  </si>
  <si>
    <t>http://www.sec.gov/Archives/edgar/data/1659166/000165916618000260/0001659166-18-000260-index.htm</t>
  </si>
  <si>
    <t>http://www.sec.gov/Archives/edgar/data/1467858/000146785818000089/0001467858-18-000089-index.htm</t>
  </si>
  <si>
    <t>http://www.sec.gov/Archives/edgar/data/40987/000004098718000010/0000040987-18-000010-index.htm</t>
  </si>
  <si>
    <t>http://www.sec.gov/Archives/edgar/data/1123360/000112336018000026/0001123360-18-000026-index.htm</t>
  </si>
  <si>
    <t>http://www.sec.gov/Archives/edgar/data/39911/000003991118000092/0000039911-18-000092-index.htm</t>
  </si>
  <si>
    <t>http://www.sec.gov/Archives/edgar/data/1121788/000161577418007281/0001615774-18-007281-index.htm</t>
  </si>
  <si>
    <t>http://www.sec.gov/Archives/edgar/data/277135/000027713518000023/0000277135-18-000023-index.htm</t>
  </si>
  <si>
    <t>http://www.sec.gov/Archives/edgar/data/46080/000004608018000079/0000046080-18-000079-index.htm</t>
  </si>
  <si>
    <t>http://www.sec.gov/Archives/edgar/data/354950/000035495018000051/0000354950-18-000051-index.htm</t>
  </si>
  <si>
    <t>http://www.sec.gov/Archives/edgar/data/4447/000156459018010026/0001564590-18-010026-index.htm</t>
  </si>
  <si>
    <t>http://www.sec.gov/Archives/edgar/data/48039/000004803917000015/0000048039-17-000015-index.htm</t>
  </si>
  <si>
    <t>http://www.sec.gov/Archives/edgar/data/773840/000093041318003111/0000930413-18-003111-index.htm</t>
  </si>
  <si>
    <t>http://www.sec.gov/Archives/edgar/data/1645590/000162828018011596/0001628280-18-011596-index.htm</t>
  </si>
  <si>
    <t>http://www.sec.gov/Archives/edgar/data/47111/000004711118000018/0000047111-18-000018-index.htm</t>
  </si>
  <si>
    <t>http://www.sec.gov/Archives/edgar/data/1571949/000157194918000011/0001571949-18-000011-index.htm</t>
  </si>
  <si>
    <t>http://www.sec.gov/Archives/edgar/data/832101/000083210118000045/0000832101-18-000045-index.htm</t>
  </si>
  <si>
    <t>http://www.sec.gov/Archives/edgar/data/51253/000005125318000009/0000051253-18-000009-index.htm</t>
  </si>
  <si>
    <t>http://www.sec.gov/Archives/edgar/data/879169/000155837018003642/0001558370-18-003642-index.htm</t>
  </si>
  <si>
    <t>http://www.sec.gov/Archives/edgar/data/896878/000089687817000170/0000896878-17-000170-index.htm</t>
  </si>
  <si>
    <t>http://www.sec.gov/Archives/edgar/data/51434/000005143418000015/0000051434-18-000015-index.htm</t>
  </si>
  <si>
    <t>http://www.sec.gov/Archives/edgar/data/51644/000005164418000027/0000051644-18-000027-index.htm</t>
  </si>
  <si>
    <t>http://www.sec.gov/Archives/edgar/data/1111928/000111192818000111/0001111928-18-000111-index.htm</t>
  </si>
  <si>
    <t>http://www.sec.gov/Archives/edgar/data/1478242/000156459018017673/0001564590-18-017673-index.htm</t>
  </si>
  <si>
    <t>http://www.sec.gov/Archives/edgar/data/1466258/000146625818000124/0001466258-18-000124-index.htm</t>
  </si>
  <si>
    <t>http://www.sec.gov/Archives/edgar/data/1035267/000103526718000084/0001035267-18-000084-index.htm</t>
  </si>
  <si>
    <t>http://www.sec.gov/Archives/edgar/data/53669/000005366915000034/0000053669-15-000034-index.htm</t>
  </si>
  <si>
    <t>http://www.sec.gov/Archives/edgar/data/200406/000020040618000019/0000200406-18-000019-index.htm</t>
  </si>
  <si>
    <t>http://www.sec.gov/Archives/edgar/data/1043604/000104360418000035/0001043604-18-000035-index.htm</t>
  </si>
  <si>
    <t>http://www.sec.gov/Archives/edgar/data/1637459/000163745918000099/0001637459-18-000099-index.htm</t>
  </si>
  <si>
    <t>http://www.sec.gov/Archives/edgar/data/1170010/000117001018000146/0001170010-18-000146-index.htm</t>
  </si>
  <si>
    <t>http://www.sec.gov/Archives/edgar/data/21344/000002134418000023/0000021344-18-000023-index.htm</t>
  </si>
  <si>
    <t>https://www.sec.gov/Archives/edgar/data/56873/000155837018009745/0001558370-18-009745-index.htm</t>
  </si>
  <si>
    <t>http://www.sec.gov/Archives/edgar/data/54480/000005448018000135/0000054480-18-000135-index.htm</t>
  </si>
  <si>
    <t>http://www.sec.gov/Archives/edgar/data/701985/000070198518000033/0000701985-18-000033-index.htm</t>
  </si>
  <si>
    <t>http://www.sec.gov/Archives/edgar/data/1065696/000106569618000072/0001065696-18-000072-index.htm</t>
  </si>
  <si>
    <t>http://www.sec.gov/Archives/edgar/data/60667/000006066718000117/0000060667-18-000117-index.htm</t>
  </si>
  <si>
    <t>https://www.sec.gov/Archives/edgar/data/707549/000070754919000078/0000707549-19-000078-index.htm</t>
  </si>
  <si>
    <t>http://www.sec.gov/Archives/edgar/data/92380/000009238018000110/0000092380-18-000110-index.htm</t>
  </si>
  <si>
    <t>http://www.sec.gov/Archives/edgar/data/1335258/000133525818000064/0001335258-18-000064-index.htm</t>
  </si>
  <si>
    <t>http://www.sec.gov/Archives/edgar/data/1141391/000114139118000127/0001141391-18-000127-index.htm</t>
  </si>
  <si>
    <t>http://www.sec.gov/Archives/edgar/data/912595/000114420412010851/0001144204-12-010851-index.htm</t>
  </si>
  <si>
    <t>http://www.sec.gov/Archives/edgar/data/1048286/000162828018006463/0001628280-18-006463-index.htm</t>
  </si>
  <si>
    <t>http://www.sec.gov/Archives/edgar/data/63908/000006390818000025/0000063908-18-000025-index.htm</t>
  </si>
  <si>
    <t>http://www.sec.gov/Archives/edgar/data/827054/000082705418000143/0000827054-18-000143-index.htm</t>
  </si>
  <si>
    <t>http://www.sec.gov/Archives/edgar/data/927653/000092765318000015/0000927653-18-000015-index.htm</t>
  </si>
  <si>
    <t>http://www.sec.gov/Archives/edgar/data/1059556/000119312518235267/0001193125-18-235267-index.htm</t>
  </si>
  <si>
    <t>http://www.sec.gov/Archives/edgar/data/1103982/000110398218000009/0001103982-18-000009-index.htm</t>
  </si>
  <si>
    <t>https://www.sec.gov/Archives/edgar/data/1613103/000161310319000012/0001613103-19-000012-index.htm</t>
  </si>
  <si>
    <t>http://www.sec.gov/Archives/edgar/data/789570/000156459018019040/0001564590-18-019040-index.htm</t>
  </si>
  <si>
    <t>http://www.sec.gov/Archives/edgar/data/851968/000085196818000103/0000851968-18-000103-index.htm</t>
  </si>
  <si>
    <t>http://www.sec.gov/Archives/edgar/data/1278021/000156459018017609/0001564590-18-017609-index.htm</t>
  </si>
  <si>
    <t>http://www.sec.gov/Archives/edgar/data/66740/000155837018004248/0001558370-18-004248-index.htm</t>
  </si>
  <si>
    <t>http://www.sec.gov/Archives/edgar/data/1285785/000161803418000011/0001618034-18-000011-index.htm</t>
  </si>
  <si>
    <t>http://www.sec.gov/Archives/edgar/data/1510295/000151029518000135/0001510295-18-000135-index.htm</t>
  </si>
  <si>
    <t>http://www.sec.gov/Archives/edgar/data/310158/000031015818000011/0000310158-18-000011-index.htm</t>
  </si>
  <si>
    <t>http://www.sec.gov/Archives/edgar/data/101778/000010177818000107/0000101778-18-000107-index.htm</t>
  </si>
  <si>
    <t>http://www.sec.gov/Archives/edgar/data/1408198/000156459018010882/0001564590-18-010882-index.htm</t>
  </si>
  <si>
    <t>http://www.sec.gov/Archives/edgar/data/789019/000156459018024893/0001564590-18-024893-index.htm</t>
  </si>
  <si>
    <t>http://www.sec.gov/Archives/edgar/data/68505/000006850518000017/0000068505-18-000017-index.htm</t>
  </si>
  <si>
    <t>http://www.sec.gov/Archives/edgar/data/1037646/000103764618000011/0001037646-18-000011-index.htm</t>
  </si>
  <si>
    <t>http://www.sec.gov/Archives/edgar/data/723125/000072312517000166/0000723125-17-000166-index.htm</t>
  </si>
  <si>
    <t>http://www.sec.gov/Archives/edgar/data/1623613/000162361318000027/0001623613-18-000027-index.htm</t>
  </si>
  <si>
    <t>http://www.sec.gov/Archives/edgar/data/72207/000007220718000060/0000072207-18-000060-index.htm</t>
  </si>
  <si>
    <t>http://www.sec.gov/Archives/edgar/data/1513761/000114420418043330/0001144204-18-043330-index.htm</t>
  </si>
  <si>
    <t>http://www.sec.gov/Archives/edgar/data/1120193/000112019318000010/0001120193-18-000010-index.htm</t>
  </si>
  <si>
    <t>http://www.sec.gov/Archives/edgar/data/753308/000075330818000159/0000753308-18-000159-index.htm</t>
  </si>
  <si>
    <t>http://www.sec.gov/Archives/edgar/data/1065280/000106528018000205/0001065280-18-000205-index.htm</t>
  </si>
  <si>
    <t>http://www.sec.gov/Archives/edgar/data/1111711/000111171118000049/0001111711-18-000049-index.htm</t>
  </si>
  <si>
    <t>http://www.sec.gov/Archives/edgar/data/1133421/000113342118000038/0001133421-18-000038-index.htm</t>
  </si>
  <si>
    <t>http://www.sec.gov/Archives/edgar/data/1021860/000119312518229129/0001193125-18-229129-index.htm</t>
  </si>
  <si>
    <t>http://www.sec.gov/Archives/edgar/data/1373715/000137371518000157/0001373715-18-000157-index.htm</t>
  </si>
  <si>
    <t>http://www.sec.gov/Archives/edgar/data/1013871/000101387118000023/0001013871-18-000023-index.htm</t>
  </si>
  <si>
    <t>http://www.sec.gov/Archives/edgar/data/73309/000119312518157220/0001193125-18-157220-index.htm</t>
  </si>
  <si>
    <t>https://www.sec.gov/Archives/edgar/data/906163/000090616319000029/0000906163-19-000029-index.htm</t>
  </si>
  <si>
    <t>http://www.sec.gov/Archives/edgar/data/814453/000119312518323823/0001193125-18-323823-index.htm</t>
  </si>
  <si>
    <t>http://www.sec.gov/Archives/edgar/data/726728/000110465918031721/0001104659-18-031721-index.htm</t>
  </si>
  <si>
    <t>http://www.sec.gov/Archives/edgar/data/878927/000087892718000054/0000878927-18-000054-index.htm</t>
  </si>
  <si>
    <t>http://www.sec.gov/Archives/edgar/data/1039684/000103968418000056/0001039684-18-000056-index.htm</t>
  </si>
  <si>
    <t>http://www.sec.gov/Archives/edgar/data/797468/000079746818000014/0000797468-18-000014-index.htm</t>
  </si>
  <si>
    <t>http://www.sec.gov/Archives/edgar/data/723531/000072353118000034/0000723531-18-000034-index.htm</t>
  </si>
  <si>
    <t>http://www.sec.gov/Archives/edgar/data/788784/000078878418000022/0000788784-18-000022-index.htm</t>
  </si>
  <si>
    <t>https://www.sec.gov/Archives/edgar/data/77476/000007747619000017/0000077476-19-000017-index.htm</t>
  </si>
  <si>
    <t>http://www.sec.gov/Archives/edgar/data/78003/000007800318000045/0000078003-18-000045-index.htm</t>
  </si>
  <si>
    <t>http://www.sec.gov/Archives/edgar/data/75677/000156459018027821/0001564590-18-027821-index.htm</t>
  </si>
  <si>
    <t>http://www.sec.gov/Archives/edgar/data/31791/000003179118000008/0000031791-18-000008-index.htm</t>
  </si>
  <si>
    <t>http://www.sec.gov/Archives/edgar/data/1045609/000156459018017136/0001564590-18-017136-index.htm</t>
  </si>
  <si>
    <t>http://www.sec.gov/Archives/edgar/data/77360/000007736018000033/0000077360-18-000033-index.htm</t>
  </si>
  <si>
    <t>http://www.sec.gov/Archives/edgar/data/820096/000082009612000019/0000820096-12-000019-index.htm</t>
  </si>
  <si>
    <t>http://www.sec.gov/Archives/edgar/data/1393311/000139331118000021/0001393311-18-000021-index.htm</t>
  </si>
  <si>
    <t>http://www.sec.gov/Archives/edgar/data/1534701/000153470118000094/0001534701-18-000094-index.htm</t>
  </si>
  <si>
    <t>http://www.sec.gov/Archives/edgar/data/78239/000007823918000014/0000078239-18-000014-index.htm</t>
  </si>
  <si>
    <t>http://www.sec.gov/Archives/edgar/data/1050915/000105091518000061/0001050915-18-000061-index.htm</t>
  </si>
  <si>
    <t>http://www.sec.gov/Archives/edgar/data/1038357/000103835718000032/0001038357-18-000032-index.htm</t>
  </si>
  <si>
    <t>http://www.sec.gov/Archives/edgar/data/1604778/000160477818000071/0001604778-18-000071-index.htm</t>
  </si>
  <si>
    <t>http://www.sec.gov/Archives/edgar/data/1095073/000109507318000029/0001095073-18-000029-index.htm</t>
  </si>
  <si>
    <t>http://www.sec.gov/Archives/edgar/data/1037038/000103703818000010/0001037038-18-000010-index.htm</t>
  </si>
  <si>
    <t>http://www.sec.gov/Archives/edgar/data/943819/000094381918000016/0000943819-18-000016-index.htm</t>
  </si>
  <si>
    <t>http://www.sec.gov/Archives/edgar/data/84839/000008483918000126/0000084839-18-000126-index.htm</t>
  </si>
  <si>
    <t>http://www.sec.gov/Archives/edgar/data/745732/000074573218000019/0000745732-18-000019-index.htm</t>
  </si>
  <si>
    <t>http://www.sec.gov/Archives/edgar/data/1060391/000106039118000023/0001060391-18-000023-index.htm</t>
  </si>
  <si>
    <t>http://www.sec.gov/Archives/edgar/data/1034054/000103405418000007/0001034054-18-000007-index.htm</t>
  </si>
  <si>
    <t>http://www.sec.gov/Archives/edgar/data/829224/000082922418000009/0000829224-18-000009-index.htm</t>
  </si>
  <si>
    <t>http://www.sec.gov/Archives/edgar/data/1012100/000162828018010542/0001628280-18-010542-index.htm</t>
  </si>
  <si>
    <t>http://www.sec.gov/Archives/edgar/data/89800/000008980018000008/0000089800-18-000008-index.htm</t>
  </si>
  <si>
    <t>http://www.sec.gov/Archives/edgar/data/87347/000156459018024846/0001564590-18-024846-index.htm</t>
  </si>
  <si>
    <t>http://www.sec.gov/Archives/edgar/data/1040971/000104097118000013/0001040971-18-000013-index.htm</t>
  </si>
  <si>
    <t>http://www.sec.gov/Archives/edgar/data/883241/000088324118000008/0000883241-18-000008-index.htm</t>
  </si>
  <si>
    <t>http://www.sec.gov/Archives/edgar/data/1063761/000155837018006144/0001558370-18-006144-index.htm</t>
  </si>
  <si>
    <t>http://www.sec.gov/Archives/edgar/data/1032208/000008652118000059/0000086521-18-000059-index.htm</t>
  </si>
  <si>
    <t>http://www.sec.gov/Archives/edgar/data/1624899/000162489917000006/0001624899-17-000006-index.htm</t>
  </si>
  <si>
    <t>https://www.sec.gov/Archives/edgar/data/1137789/000119312519129284/0001193125-19-129284-index.htm</t>
  </si>
  <si>
    <t>http://www.sec.gov/Archives/edgar/data/93556/000009355618000016/0000093556-18-000016-index.htm</t>
  </si>
  <si>
    <t>http://www.sec.gov/Archives/edgar/data/310764/000031076418000185/0000310764-18-000185-index.htm</t>
  </si>
  <si>
    <t>http://www.sec.gov/Archives/edgar/data/96021/000009602118000178/0000096021-18-000178-index.htm</t>
  </si>
  <si>
    <t>http://www.sec.gov/Archives/edgar/data/1385157/000104746918000394/0001047469-18-000394-index.htm</t>
  </si>
  <si>
    <t>http://www.sec.gov/Archives/edgar/data/27419/000002741918000036/0000027419-18-000036-index.htm</t>
  </si>
  <si>
    <t>http://www.sec.gov/Archives/edgar/data/98246/000009824618000275/0000098246-18-000275-index.htm</t>
  </si>
  <si>
    <t>http://www.sec.gov/Archives/edgar/data/109198/000119312518181451/0001193125-18-181451-index.htm</t>
  </si>
  <si>
    <t>http://www.sec.gov/Archives/edgar/data/97745/000009774518000017/0000097745-18-000017-index.htm</t>
  </si>
  <si>
    <t>http://www.sec.gov/Archives/edgar/data/1283699/000128369918000045/0001283699-18-000045-index.htm</t>
  </si>
  <si>
    <t>http://www.sec.gov/Archives/edgar/data/1113169/000111316918000018/0001113169-18-000018-index.htm</t>
  </si>
  <si>
    <t>http://www.sec.gov/Archives/edgar/data/97476/000156459018018753/0001564590-18-018753-index.htm</t>
  </si>
  <si>
    <t>http://www.sec.gov/Archives/edgar/data/860731/000086073118000024/0000860731-18-000024-index.htm</t>
  </si>
  <si>
    <t>http://www.sec.gov/Archives/edgar/data/1336917/000133691718000040/0001336917-18-000040-index.htm</t>
  </si>
  <si>
    <t>http://www.sec.gov/Archives/edgar/data/100517/000010051718000012/0000100517-18-000012-index.htm</t>
  </si>
  <si>
    <t>http://www.sec.gov/Archives/edgar/data/74208/000007420818000051/0000074208-18-000051-index.htm</t>
  </si>
  <si>
    <t>http://www.sec.gov/Archives/edgar/data/352915/000156459018012089/0001564590-18-012089-index.htm</t>
  </si>
  <si>
    <t>http://www.sec.gov/Archives/edgar/data/1403568/000155837018007310/0001558370-18-007310-index.htm</t>
  </si>
  <si>
    <t>http://www.sec.gov/Archives/edgar/data/1090727/000109072718000020/0001090727-18-000020-index.htm</t>
  </si>
  <si>
    <t>http://www.sec.gov/Archives/edgar/data/203527/000162828018001216/0001628280-18-001216-index.htm</t>
  </si>
  <si>
    <t>http://www.sec.gov/Archives/edgar/data/103379/000010337917000006/0000103379-17-000006-index.htm</t>
  </si>
  <si>
    <t>http://www.sec.gov/Archives/edgar/data/1396009/000139600918000036/0001396009-18-000036-index.htm</t>
  </si>
  <si>
    <t>http://www.sec.gov/Archives/edgar/data/1442145/000144214518000036/0001442145-18-000036-index.htm</t>
  </si>
  <si>
    <t>http://www.sec.gov/Archives/edgar/data/1014473/000101447318000028/0001014473-18-000028-index.htm</t>
  </si>
  <si>
    <t>http://www.sec.gov/Archives/edgar/data/875320/000087532018000029/0000875320-18-000029-index.htm</t>
  </si>
  <si>
    <t>http://www.sec.gov/Archives/edgar/data/943452/000162828018009841/0001628280-18-009841-index.htm</t>
  </si>
  <si>
    <t>http://www.sec.gov/Archives/edgar/data/1618921/000161892118000033/0001618921-18-000033-index.htm</t>
  </si>
  <si>
    <t>https://www.sec.gov/Archives/edgar/data/106040/000010604019000009/0000106040-19-000009-index.htm</t>
  </si>
  <si>
    <t>http://www.sec.gov/Archives/edgar/data/783325/000010781518000243/0000107815-18-000243-index.htm</t>
  </si>
  <si>
    <t>http://www.sec.gov/Archives/edgar/data/766704/000076670418000040/0000766704-18-000040-index.htm</t>
  </si>
  <si>
    <t>http://www.sec.gov/Archives/edgar/data/1140536/000114053618000019/0001140536-18-000019-index.htm</t>
  </si>
  <si>
    <t>http://www.sec.gov/Archives/edgar/data/107263/000010726318000024/0000107263-18-000024-index.htm</t>
  </si>
  <si>
    <t>http://www.sec.gov/Archives/edgar/data/1365135/000136513518000033/0001365135-18-000033-index.htm</t>
  </si>
  <si>
    <t>http://www.sec.gov/Archives/edgar/data/106535/000010653518000052/0000106535-18-000052-index.htm</t>
  </si>
  <si>
    <t>http://www.sec.gov/Archives/edgar/data/1174922/000117492218000160/0001174922-18-000160-index.htm</t>
  </si>
  <si>
    <t>http://www.sec.gov/Archives/edgar/data/72903/000007290318000017/0000072903-18-000017-index.htm</t>
  </si>
  <si>
    <t>http://www.sec.gov/Archives/edgar/data/743988/000074398818000044/0000743988-18-000044-index.htm</t>
  </si>
  <si>
    <t>http://www.sec.gov/Archives/edgar/data/818479/000081847918000019/0000818479-18-000019-index.htm</t>
  </si>
  <si>
    <t>http://www.sec.gov/Archives/edgar/data/108772/000010877218000026/0000108772-18-000026-index.htm</t>
  </si>
  <si>
    <t>http://www.sec.gov/Archives/edgar/data/1524472/000152447218000035/0001524472-18-000035-index.htm</t>
  </si>
  <si>
    <t>http://www.sec.gov/Archives/edgar/data/1041061/000104106118000040/0001041061-18-000040-index.htm</t>
  </si>
  <si>
    <t>http://www.sec.gov/Archives/edgar/data/1555280/000155528018000171/0001555280-18-000171-index.htm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</si>
</sst>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0.0000000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C00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76">
    <xf numFmtId="0" fontId="0" fillId="0" borderId="0" xfId="0"/>
    <xf numFmtId="0" fontId="2" fillId="0" borderId="0" xfId="0" applyFont="1"/>
    <xf numFmtId="164" fontId="2" fillId="0" borderId="0" xfId="0" applyNumberFormat="1" applyFont="1"/>
    <xf numFmtId="0" fontId="2" fillId="2" borderId="0" xfId="0" applyFont="1" applyFill="1"/>
    <xf numFmtId="14" fontId="2" fillId="2" borderId="0" xfId="0" applyNumberFormat="1" applyFont="1" applyFill="1"/>
    <xf numFmtId="164" fontId="2" fillId="2" borderId="0" xfId="0" applyNumberFormat="1" applyFont="1" applyFill="1"/>
    <xf numFmtId="0" fontId="3" fillId="2" borderId="0" xfId="2" applyFill="1"/>
    <xf numFmtId="0" fontId="2" fillId="3" borderId="0" xfId="0" applyFont="1" applyFill="1"/>
    <xf numFmtId="14" fontId="2" fillId="3" borderId="0" xfId="0" applyNumberFormat="1" applyFont="1" applyFill="1"/>
    <xf numFmtId="164" fontId="2" fillId="3" borderId="0" xfId="0" applyNumberFormat="1" applyFont="1" applyFill="1"/>
    <xf numFmtId="0" fontId="3" fillId="3" borderId="0" xfId="2" applyFill="1"/>
    <xf numFmtId="14" fontId="2" fillId="0" borderId="0" xfId="0" applyNumberFormat="1" applyFont="1"/>
    <xf numFmtId="0" fontId="0" fillId="4" borderId="0" xfId="0" applyFill="1"/>
    <xf numFmtId="0" fontId="0" fillId="0" borderId="8" xfId="0" applyBorder="1"/>
    <xf numFmtId="0" fontId="0" fillId="4" borderId="8" xfId="0" applyFill="1" applyBorder="1"/>
    <xf numFmtId="0" fontId="0" fillId="0" borderId="8" xfId="0" applyFill="1" applyBorder="1"/>
    <xf numFmtId="0" fontId="2" fillId="0" borderId="0" xfId="0" applyFont="1" applyFill="1"/>
    <xf numFmtId="0" fontId="0" fillId="0" borderId="0" xfId="0" applyFill="1"/>
    <xf numFmtId="0" fontId="0" fillId="0" borderId="0" xfId="0" applyFill="1" applyBorder="1"/>
    <xf numFmtId="0" fontId="0" fillId="0" borderId="0" xfId="0" applyBorder="1"/>
    <xf numFmtId="165" fontId="0" fillId="0" borderId="5" xfId="1" applyNumberFormat="1" applyFont="1" applyBorder="1"/>
    <xf numFmtId="165" fontId="0" fillId="0" borderId="0" xfId="1" applyNumberFormat="1" applyFont="1" applyBorder="1"/>
    <xf numFmtId="165" fontId="0" fillId="0" borderId="0" xfId="0" applyNumberFormat="1" applyBorder="1"/>
    <xf numFmtId="165" fontId="0" fillId="0" borderId="6" xfId="0" applyNumberFormat="1" applyBorder="1"/>
    <xf numFmtId="165" fontId="0" fillId="0" borderId="5" xfId="0" applyNumberFormat="1" applyBorder="1"/>
    <xf numFmtId="165" fontId="0" fillId="0" borderId="11" xfId="1" applyNumberFormat="1" applyFont="1" applyBorder="1"/>
    <xf numFmtId="165" fontId="0" fillId="0" borderId="12" xfId="1" applyNumberFormat="1" applyFont="1" applyBorder="1"/>
    <xf numFmtId="165" fontId="0" fillId="0" borderId="12" xfId="0" applyNumberFormat="1" applyBorder="1"/>
    <xf numFmtId="165" fontId="0" fillId="0" borderId="13" xfId="0" applyNumberFormat="1" applyBorder="1"/>
    <xf numFmtId="165" fontId="0" fillId="0" borderId="11" xfId="0" applyNumberFormat="1" applyBorder="1"/>
    <xf numFmtId="0" fontId="2" fillId="6" borderId="0" xfId="0" applyFont="1" applyFill="1"/>
    <xf numFmtId="14" fontId="2" fillId="6" borderId="0" xfId="0" applyNumberFormat="1" applyFont="1" applyFill="1"/>
    <xf numFmtId="164" fontId="2" fillId="6" borderId="0" xfId="0" applyNumberFormat="1" applyFont="1" applyFill="1"/>
    <xf numFmtId="165" fontId="0" fillId="6" borderId="0" xfId="0" applyNumberFormat="1" applyFill="1"/>
    <xf numFmtId="0" fontId="0" fillId="6" borderId="0" xfId="0" applyFill="1"/>
    <xf numFmtId="164" fontId="0" fillId="7" borderId="5" xfId="1" applyNumberFormat="1" applyFont="1" applyFill="1" applyBorder="1"/>
    <xf numFmtId="164" fontId="0" fillId="7" borderId="0" xfId="1" applyNumberFormat="1" applyFont="1" applyFill="1" applyBorder="1"/>
    <xf numFmtId="164" fontId="0" fillId="7" borderId="7" xfId="1" applyNumberFormat="1" applyFont="1" applyFill="1" applyBorder="1"/>
    <xf numFmtId="164" fontId="0" fillId="9" borderId="5" xfId="1" applyNumberFormat="1" applyFont="1" applyFill="1" applyBorder="1"/>
    <xf numFmtId="0" fontId="0" fillId="10" borderId="1" xfId="0" applyFill="1" applyBorder="1"/>
    <xf numFmtId="0" fontId="0" fillId="0" borderId="2" xfId="0" applyBorder="1"/>
    <xf numFmtId="0" fontId="0" fillId="0" borderId="3" xfId="0" applyBorder="1"/>
    <xf numFmtId="0" fontId="0" fillId="10" borderId="4" xfId="0" applyFill="1" applyBorder="1"/>
    <xf numFmtId="0" fontId="0" fillId="0" borderId="1" xfId="0" applyBorder="1"/>
    <xf numFmtId="0" fontId="0" fillId="10" borderId="3" xfId="0" applyFill="1" applyBorder="1"/>
    <xf numFmtId="0" fontId="0" fillId="5" borderId="0" xfId="0" applyFill="1"/>
    <xf numFmtId="14" fontId="0" fillId="5" borderId="0" xfId="0" applyNumberFormat="1" applyFill="1"/>
    <xf numFmtId="164" fontId="0" fillId="10" borderId="5" xfId="1" applyNumberFormat="1" applyFont="1" applyFill="1" applyBorder="1"/>
    <xf numFmtId="164" fontId="0" fillId="10" borderId="7" xfId="1" applyNumberFormat="1" applyFont="1" applyFill="1" applyBorder="1"/>
    <xf numFmtId="164" fontId="0" fillId="8" borderId="7" xfId="1" applyNumberFormat="1" applyFont="1" applyFill="1" applyBorder="1"/>
    <xf numFmtId="164" fontId="0" fillId="8" borderId="0" xfId="1" applyNumberFormat="1" applyFont="1" applyFill="1" applyBorder="1"/>
    <xf numFmtId="164" fontId="0" fillId="10" borderId="6" xfId="1" applyNumberFormat="1" applyFont="1" applyFill="1" applyBorder="1"/>
    <xf numFmtId="0" fontId="0" fillId="0" borderId="4" xfId="0" applyBorder="1"/>
    <xf numFmtId="164" fontId="0" fillId="9" borderId="6" xfId="1" applyNumberFormat="1" applyFont="1" applyFill="1" applyBorder="1"/>
    <xf numFmtId="0" fontId="3" fillId="5" borderId="0" xfId="2" applyFill="1"/>
    <xf numFmtId="164" fontId="2" fillId="0" borderId="0" xfId="0" applyNumberFormat="1" applyFont="1" applyFill="1"/>
    <xf numFmtId="0" fontId="0" fillId="0" borderId="1" xfId="0" applyFill="1" applyBorder="1"/>
    <xf numFmtId="0" fontId="0" fillId="0" borderId="9" xfId="0" applyFill="1" applyBorder="1"/>
    <xf numFmtId="0" fontId="0" fillId="0" borderId="10" xfId="0" applyFill="1" applyBorder="1"/>
    <xf numFmtId="0" fontId="2" fillId="0" borderId="0" xfId="0" applyFont="1" applyFill="1" applyBorder="1"/>
    <xf numFmtId="164" fontId="2" fillId="0" borderId="0" xfId="0" applyNumberFormat="1" applyFont="1" applyFill="1" applyBorder="1"/>
    <xf numFmtId="0" fontId="0" fillId="0" borderId="2" xfId="0" applyFill="1" applyBorder="1"/>
    <xf numFmtId="0" fontId="0" fillId="0" borderId="3" xfId="0" applyFill="1" applyBorder="1"/>
    <xf numFmtId="0" fontId="0" fillId="9" borderId="0" xfId="0" applyFill="1"/>
    <xf numFmtId="14" fontId="0" fillId="9" borderId="0" xfId="0" applyNumberFormat="1" applyFill="1"/>
    <xf numFmtId="164" fontId="0" fillId="9" borderId="0" xfId="1" applyNumberFormat="1" applyFont="1" applyFill="1" applyBorder="1"/>
    <xf numFmtId="0" fontId="0" fillId="11" borderId="0" xfId="0" applyFill="1"/>
    <xf numFmtId="14" fontId="0" fillId="11" borderId="0" xfId="0" applyNumberFormat="1" applyFill="1"/>
    <xf numFmtId="164" fontId="0" fillId="11" borderId="5" xfId="1" applyNumberFormat="1" applyFont="1" applyFill="1" applyBorder="1"/>
    <xf numFmtId="164" fontId="0" fillId="11" borderId="0" xfId="1" applyNumberFormat="1" applyFont="1" applyFill="1" applyBorder="1"/>
    <xf numFmtId="164" fontId="0" fillId="11" borderId="6" xfId="1" applyNumberFormat="1" applyFont="1" applyFill="1" applyBorder="1"/>
    <xf numFmtId="164" fontId="0" fillId="11" borderId="7" xfId="1" applyNumberFormat="1" applyFont="1" applyFill="1" applyBorder="1"/>
    <xf numFmtId="164" fontId="0" fillId="12" borderId="5" xfId="1" applyNumberFormat="1" applyFont="1" applyFill="1" applyBorder="1"/>
    <xf numFmtId="164" fontId="0" fillId="12" borderId="6" xfId="1" applyNumberFormat="1" applyFont="1" applyFill="1" applyBorder="1"/>
    <xf numFmtId="164" fontId="0" fillId="9" borderId="7" xfId="1" applyNumberFormat="1" applyFont="1" applyFill="1" applyBorder="1"/>
    <xf numFmtId="0" fontId="3" fillId="9" borderId="0" xfId="2" applyFill="1"/>
  </cellXfs>
  <cellStyles count="3">
    <cellStyle name="Komma" xfId="1" builtinId="3"/>
    <cellStyle name="Link" xfId="2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us-balance-annual-full_WORK_NEW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us-income-annual-full_WORK%20_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. S&amp;P500 adjusted t"/>
      <sheetName val="2. S&amp;P500 t"/>
      <sheetName val="2. S&amp;P500 Adjusted t-1"/>
      <sheetName val="3. S&amp;P500 adjusted"/>
      <sheetName val="1. Only S&amp;P 500"/>
      <sheetName val="S&amp;P 500 Wikipedia"/>
      <sheetName val="2. S&amp;P500 t-1"/>
      <sheetName val="2. S&amp;P500 t-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Symbol</v>
          </cell>
          <cell r="B1" t="str">
            <v>Security</v>
          </cell>
          <cell r="C1" t="str">
            <v>GICS Sector</v>
          </cell>
          <cell r="D1" t="str">
            <v>SimFin ID</v>
          </cell>
        </row>
        <row r="2">
          <cell r="A2" t="str">
            <v>MMM</v>
          </cell>
          <cell r="B2" t="str">
            <v>3M Company</v>
          </cell>
          <cell r="C2" t="str">
            <v>Industrials</v>
          </cell>
          <cell r="D2">
            <v>22219</v>
          </cell>
        </row>
        <row r="3">
          <cell r="A3" t="str">
            <v>ABT</v>
          </cell>
          <cell r="B3" t="str">
            <v>Abbott Laboratories</v>
          </cell>
          <cell r="C3" t="str">
            <v>Health Care</v>
          </cell>
          <cell r="D3">
            <v>63877</v>
          </cell>
        </row>
        <row r="4">
          <cell r="A4" t="str">
            <v>ABBV</v>
          </cell>
          <cell r="B4" t="str">
            <v>AbbVie Inc.</v>
          </cell>
          <cell r="C4" t="str">
            <v>Health Care</v>
          </cell>
          <cell r="D4">
            <v>61199</v>
          </cell>
        </row>
        <row r="5">
          <cell r="A5" t="str">
            <v>ABMD</v>
          </cell>
          <cell r="B5" t="str">
            <v>ABIOMED Inc</v>
          </cell>
          <cell r="C5" t="str">
            <v>Health Care</v>
          </cell>
          <cell r="D5">
            <v>445587</v>
          </cell>
        </row>
        <row r="6">
          <cell r="A6" t="str">
            <v>ACN</v>
          </cell>
          <cell r="B6" t="str">
            <v>Accenture plc</v>
          </cell>
          <cell r="C6" t="str">
            <v>Information Technology</v>
          </cell>
          <cell r="D6">
            <v>61372</v>
          </cell>
        </row>
        <row r="7">
          <cell r="A7" t="str">
            <v>ATVI</v>
          </cell>
          <cell r="B7" t="str">
            <v>Activision Blizzard</v>
          </cell>
          <cell r="C7" t="str">
            <v>Communication Services</v>
          </cell>
          <cell r="D7">
            <v>243</v>
          </cell>
        </row>
        <row r="8">
          <cell r="A8" t="str">
            <v>ADBE</v>
          </cell>
          <cell r="B8" t="str">
            <v>Adobe Inc.</v>
          </cell>
          <cell r="C8" t="str">
            <v>Information Technology</v>
          </cell>
          <cell r="D8">
            <v>14099</v>
          </cell>
        </row>
        <row r="9">
          <cell r="A9" t="str">
            <v>AMD</v>
          </cell>
          <cell r="B9" t="str">
            <v>Advanced Micro Devices Inc</v>
          </cell>
          <cell r="C9" t="str">
            <v>Information Technology</v>
          </cell>
          <cell r="D9">
            <v>191397</v>
          </cell>
        </row>
        <row r="10">
          <cell r="A10" t="str">
            <v>AAP</v>
          </cell>
          <cell r="B10" t="str">
            <v>Advance Auto Parts</v>
          </cell>
          <cell r="C10" t="str">
            <v>Consumer Discretionary</v>
          </cell>
          <cell r="D10">
            <v>184955</v>
          </cell>
        </row>
        <row r="11">
          <cell r="A11" t="str">
            <v>AES</v>
          </cell>
          <cell r="B11" t="str">
            <v>AES Corp</v>
          </cell>
          <cell r="C11" t="str">
            <v>Utilities</v>
          </cell>
          <cell r="D11">
            <v>62329</v>
          </cell>
        </row>
        <row r="12">
          <cell r="A12" t="str">
            <v>AFL</v>
          </cell>
          <cell r="B12" t="str">
            <v>AFLAC Inc</v>
          </cell>
          <cell r="C12" t="str">
            <v>Financials</v>
          </cell>
          <cell r="D12" t="e">
            <v>#N/A</v>
          </cell>
        </row>
        <row r="13">
          <cell r="A13" t="str">
            <v>A</v>
          </cell>
          <cell r="B13" t="str">
            <v>Agilent Technologies Inc</v>
          </cell>
          <cell r="C13" t="str">
            <v>Health Care</v>
          </cell>
          <cell r="D13">
            <v>45846</v>
          </cell>
        </row>
        <row r="14">
          <cell r="A14" t="str">
            <v>APD</v>
          </cell>
          <cell r="B14" t="str">
            <v>Air Products &amp; Chemicals Inc</v>
          </cell>
          <cell r="C14" t="str">
            <v>Materials</v>
          </cell>
          <cell r="D14">
            <v>185217</v>
          </cell>
        </row>
        <row r="15">
          <cell r="A15" t="str">
            <v>AKAM</v>
          </cell>
          <cell r="B15" t="str">
            <v>Akamai Technologies Inc</v>
          </cell>
          <cell r="C15" t="str">
            <v>Information Technology</v>
          </cell>
          <cell r="D15">
            <v>69211</v>
          </cell>
        </row>
        <row r="16">
          <cell r="A16" t="str">
            <v>ALK</v>
          </cell>
          <cell r="B16" t="str">
            <v>Alaska Air Group Inc</v>
          </cell>
          <cell r="C16" t="str">
            <v>Industrials</v>
          </cell>
          <cell r="D16">
            <v>65470</v>
          </cell>
        </row>
        <row r="17">
          <cell r="A17" t="str">
            <v>ALB</v>
          </cell>
          <cell r="B17" t="str">
            <v>Albemarle Corp</v>
          </cell>
          <cell r="C17" t="str">
            <v>Materials</v>
          </cell>
          <cell r="D17">
            <v>132877</v>
          </cell>
        </row>
        <row r="18">
          <cell r="A18" t="str">
            <v>ARE</v>
          </cell>
          <cell r="B18" t="str">
            <v>Alexandria Real Estate Equities</v>
          </cell>
          <cell r="C18" t="str">
            <v>Real Estate</v>
          </cell>
          <cell r="D18">
            <v>445788</v>
          </cell>
        </row>
        <row r="19">
          <cell r="A19" t="str">
            <v>ALXN</v>
          </cell>
          <cell r="B19" t="str">
            <v>Alexion Pharmaceuticals</v>
          </cell>
          <cell r="C19" t="str">
            <v>Health Care</v>
          </cell>
          <cell r="D19">
            <v>65359</v>
          </cell>
        </row>
        <row r="20">
          <cell r="A20" t="str">
            <v>ALGN</v>
          </cell>
          <cell r="B20" t="str">
            <v>Align Technology</v>
          </cell>
          <cell r="C20" t="str">
            <v>Health Care</v>
          </cell>
          <cell r="D20">
            <v>445691</v>
          </cell>
        </row>
        <row r="21">
          <cell r="A21" t="str">
            <v>ALLE</v>
          </cell>
          <cell r="B21" t="str">
            <v>Allegion</v>
          </cell>
          <cell r="C21" t="str">
            <v>Industrials</v>
          </cell>
          <cell r="D21">
            <v>69109</v>
          </cell>
        </row>
        <row r="22">
          <cell r="A22" t="str">
            <v>LNT</v>
          </cell>
          <cell r="B22" t="str">
            <v>Alliant Energy Corp</v>
          </cell>
          <cell r="C22" t="str">
            <v>Utilities</v>
          </cell>
          <cell r="D22">
            <v>119577</v>
          </cell>
        </row>
        <row r="23">
          <cell r="A23" t="str">
            <v>ALL</v>
          </cell>
          <cell r="B23" t="str">
            <v>Allstate Corp</v>
          </cell>
          <cell r="C23" t="str">
            <v>Financials</v>
          </cell>
          <cell r="D23" t="e">
            <v>#N/A</v>
          </cell>
        </row>
        <row r="24">
          <cell r="A24" t="str">
            <v>GOOG</v>
          </cell>
          <cell r="B24" t="str">
            <v>Alphabet Inc. (Class C)</v>
          </cell>
          <cell r="C24" t="str">
            <v>Communication Services</v>
          </cell>
          <cell r="D24">
            <v>18</v>
          </cell>
        </row>
        <row r="25">
          <cell r="A25" t="str">
            <v>MO</v>
          </cell>
          <cell r="B25" t="str">
            <v>Altria Group Inc</v>
          </cell>
          <cell r="C25" t="str">
            <v>Consumer Staples</v>
          </cell>
          <cell r="D25">
            <v>133574</v>
          </cell>
        </row>
        <row r="26">
          <cell r="A26" t="str">
            <v>AMZN</v>
          </cell>
          <cell r="B26" t="str">
            <v>Amazon.com Inc.</v>
          </cell>
          <cell r="C26" t="str">
            <v>Consumer Discretionary</v>
          </cell>
          <cell r="D26">
            <v>62747</v>
          </cell>
        </row>
        <row r="27">
          <cell r="A27" t="str">
            <v>AEE</v>
          </cell>
          <cell r="B27" t="str">
            <v>Ameren Corp</v>
          </cell>
          <cell r="C27" t="str">
            <v>Utilities</v>
          </cell>
          <cell r="D27">
            <v>68703</v>
          </cell>
        </row>
        <row r="28">
          <cell r="A28" t="str">
            <v>AAL</v>
          </cell>
          <cell r="B28" t="str">
            <v>American Airlines Group</v>
          </cell>
          <cell r="C28" t="str">
            <v>Industrials</v>
          </cell>
          <cell r="D28">
            <v>68568</v>
          </cell>
        </row>
        <row r="29">
          <cell r="A29" t="str">
            <v>AEP</v>
          </cell>
          <cell r="B29" t="str">
            <v>American Electric Power</v>
          </cell>
          <cell r="C29" t="str">
            <v>Utilities</v>
          </cell>
          <cell r="D29">
            <v>66050</v>
          </cell>
        </row>
        <row r="30">
          <cell r="A30" t="str">
            <v>AXP</v>
          </cell>
          <cell r="B30" t="str">
            <v>American Express Co</v>
          </cell>
          <cell r="C30" t="str">
            <v>Financials</v>
          </cell>
          <cell r="D30" t="e">
            <v>#N/A</v>
          </cell>
        </row>
        <row r="31">
          <cell r="A31" t="str">
            <v>AIG</v>
          </cell>
          <cell r="B31" t="str">
            <v>American International Group</v>
          </cell>
          <cell r="C31" t="str">
            <v>Financials</v>
          </cell>
          <cell r="D31" t="e">
            <v>#N/A</v>
          </cell>
        </row>
        <row r="32">
          <cell r="A32" t="str">
            <v>AMT</v>
          </cell>
          <cell r="B32" t="str">
            <v>American Tower Corp.</v>
          </cell>
          <cell r="C32" t="str">
            <v>Real Estate</v>
          </cell>
          <cell r="D32">
            <v>68339</v>
          </cell>
        </row>
        <row r="33">
          <cell r="A33" t="str">
            <v>AWK</v>
          </cell>
          <cell r="B33" t="str">
            <v>American Water Works Company Inc</v>
          </cell>
          <cell r="C33" t="str">
            <v>Utilities</v>
          </cell>
          <cell r="D33">
            <v>168302</v>
          </cell>
        </row>
        <row r="34">
          <cell r="A34" t="str">
            <v>AMP</v>
          </cell>
          <cell r="B34" t="str">
            <v>Ameriprise Financial</v>
          </cell>
          <cell r="C34" t="str">
            <v>Financials</v>
          </cell>
          <cell r="D34">
            <v>67872</v>
          </cell>
        </row>
        <row r="35">
          <cell r="A35" t="str">
            <v>ABC</v>
          </cell>
          <cell r="B35" t="str">
            <v>AmerisourceBergen Corp</v>
          </cell>
          <cell r="C35" t="str">
            <v>Health Care</v>
          </cell>
          <cell r="D35">
            <v>187024</v>
          </cell>
        </row>
        <row r="36">
          <cell r="A36" t="str">
            <v>AME</v>
          </cell>
          <cell r="B36" t="str">
            <v>AMETEK Inc.</v>
          </cell>
          <cell r="C36" t="str">
            <v>Industrials</v>
          </cell>
          <cell r="D36">
            <v>67669</v>
          </cell>
        </row>
        <row r="37">
          <cell r="A37" t="str">
            <v>AMGN</v>
          </cell>
          <cell r="B37" t="str">
            <v>Amgen Inc.</v>
          </cell>
          <cell r="C37" t="str">
            <v>Health Care</v>
          </cell>
          <cell r="D37">
            <v>65735</v>
          </cell>
        </row>
        <row r="38">
          <cell r="A38" t="str">
            <v>APH</v>
          </cell>
          <cell r="B38" t="str">
            <v>Amphenol Corp</v>
          </cell>
          <cell r="C38" t="str">
            <v>Information Technology</v>
          </cell>
          <cell r="D38">
            <v>65820</v>
          </cell>
        </row>
        <row r="39">
          <cell r="A39" t="str">
            <v>ADI</v>
          </cell>
          <cell r="B39" t="str">
            <v>Analog Devices, Inc.</v>
          </cell>
          <cell r="C39" t="str">
            <v>Information Technology</v>
          </cell>
          <cell r="D39">
            <v>65917</v>
          </cell>
        </row>
        <row r="40">
          <cell r="A40" t="str">
            <v>ANSS</v>
          </cell>
          <cell r="B40" t="str">
            <v>ANSYS</v>
          </cell>
          <cell r="C40" t="str">
            <v>Information Technology</v>
          </cell>
          <cell r="D40">
            <v>126145</v>
          </cell>
        </row>
        <row r="41">
          <cell r="A41" t="str">
            <v>ANTM</v>
          </cell>
          <cell r="B41" t="str">
            <v>Anthem</v>
          </cell>
          <cell r="C41" t="str">
            <v>Health Care</v>
          </cell>
          <cell r="D41" t="e">
            <v>#N/A</v>
          </cell>
        </row>
        <row r="42">
          <cell r="A42" t="str">
            <v>AON</v>
          </cell>
          <cell r="B42" t="str">
            <v>Aon plc</v>
          </cell>
          <cell r="C42" t="str">
            <v>Financials</v>
          </cell>
          <cell r="D42">
            <v>67471</v>
          </cell>
        </row>
        <row r="43">
          <cell r="A43" t="str">
            <v>AOS</v>
          </cell>
          <cell r="B43" t="str">
            <v>A.O. Smith Corp</v>
          </cell>
          <cell r="C43" t="str">
            <v>Industrials</v>
          </cell>
          <cell r="D43">
            <v>445771</v>
          </cell>
        </row>
        <row r="44">
          <cell r="A44" t="str">
            <v>APA</v>
          </cell>
          <cell r="B44" t="str">
            <v>Apache Corporation</v>
          </cell>
          <cell r="C44" t="str">
            <v>Energy</v>
          </cell>
          <cell r="D44">
            <v>254576</v>
          </cell>
        </row>
        <row r="45">
          <cell r="A45" t="str">
            <v>AAPL</v>
          </cell>
          <cell r="B45" t="str">
            <v>Apple Inc.</v>
          </cell>
          <cell r="C45" t="str">
            <v>Information Technology</v>
          </cell>
          <cell r="D45">
            <v>111052</v>
          </cell>
        </row>
        <row r="46">
          <cell r="A46" t="str">
            <v>AMAT</v>
          </cell>
          <cell r="B46" t="str">
            <v>Applied Materials Inc.</v>
          </cell>
          <cell r="C46" t="str">
            <v>Information Technology</v>
          </cell>
          <cell r="D46">
            <v>67102</v>
          </cell>
        </row>
        <row r="47">
          <cell r="A47" t="str">
            <v>APTV</v>
          </cell>
          <cell r="B47" t="str">
            <v>Aptiv PLC</v>
          </cell>
          <cell r="C47" t="str">
            <v>Consumer Discretionary</v>
          </cell>
          <cell r="D47">
            <v>378125</v>
          </cell>
        </row>
        <row r="48">
          <cell r="A48" t="str">
            <v>ADM</v>
          </cell>
          <cell r="B48" t="str">
            <v>Archer-Daniels-Midland Co</v>
          </cell>
          <cell r="C48" t="str">
            <v>Consumer Staples</v>
          </cell>
          <cell r="D48">
            <v>66997</v>
          </cell>
        </row>
        <row r="49">
          <cell r="A49" t="str">
            <v>ANET</v>
          </cell>
          <cell r="B49" t="str">
            <v>Arista Networks</v>
          </cell>
          <cell r="C49" t="str">
            <v>Information Technology</v>
          </cell>
          <cell r="D49">
            <v>536189</v>
          </cell>
        </row>
        <row r="50">
          <cell r="A50" t="str">
            <v>AJG</v>
          </cell>
          <cell r="B50" t="str">
            <v>Arthur J. Gallagher &amp; Co.</v>
          </cell>
          <cell r="C50" t="str">
            <v>Financials</v>
          </cell>
          <cell r="D50">
            <v>66898</v>
          </cell>
        </row>
        <row r="51">
          <cell r="A51" t="str">
            <v>AIZ</v>
          </cell>
          <cell r="B51" t="str">
            <v>Assurant</v>
          </cell>
          <cell r="C51" t="str">
            <v>Financials</v>
          </cell>
          <cell r="D51" t="e">
            <v>#N/A</v>
          </cell>
        </row>
        <row r="52">
          <cell r="A52" t="str">
            <v>T</v>
          </cell>
          <cell r="B52" t="str">
            <v>AT&amp;T Inc.</v>
          </cell>
          <cell r="C52" t="str">
            <v>Communication Services</v>
          </cell>
          <cell r="D52">
            <v>66790</v>
          </cell>
        </row>
        <row r="53">
          <cell r="A53" t="str">
            <v>ATO</v>
          </cell>
          <cell r="B53" t="str">
            <v>Atmos Energy</v>
          </cell>
          <cell r="C53" t="str">
            <v>Utilities</v>
          </cell>
          <cell r="D53">
            <v>445830</v>
          </cell>
        </row>
        <row r="54">
          <cell r="A54" t="str">
            <v>ADSK</v>
          </cell>
          <cell r="B54" t="str">
            <v>Autodesk Inc.</v>
          </cell>
          <cell r="C54" t="str">
            <v>Information Technology</v>
          </cell>
          <cell r="D54">
            <v>185035</v>
          </cell>
        </row>
        <row r="55">
          <cell r="A55" t="str">
            <v>ADP</v>
          </cell>
          <cell r="B55" t="str">
            <v>Automatic Data Processing</v>
          </cell>
          <cell r="C55" t="str">
            <v>Information Technology</v>
          </cell>
          <cell r="D55">
            <v>591496</v>
          </cell>
        </row>
        <row r="56">
          <cell r="A56" t="str">
            <v>AZO</v>
          </cell>
          <cell r="B56" t="str">
            <v>AutoZone Inc</v>
          </cell>
          <cell r="C56" t="str">
            <v>Consumer Discretionary</v>
          </cell>
          <cell r="D56">
            <v>58197</v>
          </cell>
        </row>
        <row r="57">
          <cell r="A57" t="str">
            <v>AVB</v>
          </cell>
          <cell r="B57" t="str">
            <v>AvalonBay Communities</v>
          </cell>
          <cell r="C57" t="str">
            <v>Real Estate</v>
          </cell>
          <cell r="D57">
            <v>66223</v>
          </cell>
        </row>
        <row r="58">
          <cell r="A58" t="str">
            <v>AVY</v>
          </cell>
          <cell r="B58" t="str">
            <v>Avery Dennison Corp</v>
          </cell>
          <cell r="C58" t="str">
            <v>Materials</v>
          </cell>
          <cell r="D58">
            <v>66346</v>
          </cell>
        </row>
        <row r="59">
          <cell r="A59" t="str">
            <v>BHGE</v>
          </cell>
          <cell r="B59" t="str">
            <v>Baker Hughes Co</v>
          </cell>
          <cell r="C59" t="str">
            <v>Energy</v>
          </cell>
          <cell r="D59">
            <v>679135</v>
          </cell>
        </row>
        <row r="60">
          <cell r="A60" t="str">
            <v>BLL</v>
          </cell>
          <cell r="B60" t="str">
            <v>Ball Corp</v>
          </cell>
          <cell r="C60" t="str">
            <v>Materials</v>
          </cell>
          <cell r="D60">
            <v>247618</v>
          </cell>
        </row>
        <row r="61">
          <cell r="A61" t="str">
            <v>BAC</v>
          </cell>
          <cell r="B61" t="str">
            <v>Bank of America Corp</v>
          </cell>
          <cell r="C61" t="str">
            <v>Financials</v>
          </cell>
          <cell r="D61" t="e">
            <v>#N/A</v>
          </cell>
        </row>
        <row r="62">
          <cell r="A62" t="str">
            <v>BK</v>
          </cell>
          <cell r="B62" t="str">
            <v>The Bank of New York Mellon</v>
          </cell>
          <cell r="C62" t="str">
            <v>Financials</v>
          </cell>
          <cell r="D62" t="e">
            <v>#N/A</v>
          </cell>
        </row>
        <row r="63">
          <cell r="A63" t="str">
            <v>BAX</v>
          </cell>
          <cell r="B63" t="str">
            <v>Baxter International Inc.</v>
          </cell>
          <cell r="C63" t="str">
            <v>Health Care</v>
          </cell>
          <cell r="D63">
            <v>254808</v>
          </cell>
        </row>
        <row r="64">
          <cell r="A64" t="str">
            <v>BDX</v>
          </cell>
          <cell r="B64" t="str">
            <v>Becton Dickinson</v>
          </cell>
          <cell r="C64" t="str">
            <v>Health Care</v>
          </cell>
          <cell r="D64">
            <v>71373</v>
          </cell>
        </row>
        <row r="65">
          <cell r="A65" t="str">
            <v>BRKA</v>
          </cell>
          <cell r="B65" t="str">
            <v>Berkshire Hathaway</v>
          </cell>
          <cell r="C65" t="str">
            <v>Financials</v>
          </cell>
          <cell r="D65">
            <v>71306</v>
          </cell>
        </row>
        <row r="66">
          <cell r="A66" t="str">
            <v>BBY</v>
          </cell>
          <cell r="B66" t="str">
            <v>Best Buy Co. Inc.</v>
          </cell>
          <cell r="C66" t="str">
            <v>Consumer Discretionary</v>
          </cell>
          <cell r="D66">
            <v>71192</v>
          </cell>
        </row>
        <row r="67">
          <cell r="A67" t="str">
            <v>BIO</v>
          </cell>
          <cell r="B67" t="str">
            <v>Bio-Rad Laboratories</v>
          </cell>
          <cell r="C67" t="str">
            <v>Health Care</v>
          </cell>
          <cell r="D67">
            <v>130356</v>
          </cell>
        </row>
        <row r="68">
          <cell r="A68" t="str">
            <v>BIIB</v>
          </cell>
          <cell r="B68" t="str">
            <v>Biogen Inc.</v>
          </cell>
          <cell r="C68" t="str">
            <v>Health Care</v>
          </cell>
          <cell r="D68">
            <v>71079</v>
          </cell>
        </row>
        <row r="69">
          <cell r="A69" t="str">
            <v>BLK</v>
          </cell>
          <cell r="B69" t="str">
            <v>BlackRock</v>
          </cell>
          <cell r="C69" t="str">
            <v>Financials</v>
          </cell>
          <cell r="D69">
            <v>914</v>
          </cell>
        </row>
        <row r="70">
          <cell r="A70" t="str">
            <v>BA</v>
          </cell>
          <cell r="B70" t="str">
            <v>Boeing Company</v>
          </cell>
          <cell r="C70" t="str">
            <v>Industrials</v>
          </cell>
          <cell r="D70">
            <v>70844</v>
          </cell>
        </row>
        <row r="71">
          <cell r="A71" t="str">
            <v>BKNG</v>
          </cell>
          <cell r="B71" t="str">
            <v>Booking Holdings Inc</v>
          </cell>
          <cell r="C71" t="str">
            <v>Consumer Discretionary</v>
          </cell>
          <cell r="D71">
            <v>261036</v>
          </cell>
        </row>
        <row r="72">
          <cell r="A72" t="str">
            <v>BWA</v>
          </cell>
          <cell r="B72" t="str">
            <v>BorgWarner</v>
          </cell>
          <cell r="C72" t="str">
            <v>Consumer Discretionary</v>
          </cell>
          <cell r="D72">
            <v>70746</v>
          </cell>
        </row>
        <row r="73">
          <cell r="A73" t="str">
            <v>BXP</v>
          </cell>
          <cell r="B73" t="str">
            <v>Boston Properties</v>
          </cell>
          <cell r="C73" t="str">
            <v>Real Estate</v>
          </cell>
          <cell r="D73">
            <v>70579</v>
          </cell>
        </row>
        <row r="74">
          <cell r="A74" t="str">
            <v>BSX</v>
          </cell>
          <cell r="B74" t="str">
            <v>Boston Scientific</v>
          </cell>
          <cell r="C74" t="str">
            <v>Health Care</v>
          </cell>
          <cell r="D74">
            <v>239516</v>
          </cell>
        </row>
        <row r="75">
          <cell r="A75" t="str">
            <v>BMY</v>
          </cell>
          <cell r="B75" t="str">
            <v>Bristol-Myers Squibb</v>
          </cell>
          <cell r="C75" t="str">
            <v>Health Care</v>
          </cell>
          <cell r="D75">
            <v>255210</v>
          </cell>
        </row>
        <row r="76">
          <cell r="A76" t="str">
            <v>AVGO</v>
          </cell>
          <cell r="B76" t="str">
            <v>Broadcom Inc.</v>
          </cell>
          <cell r="C76" t="str">
            <v>Information Technology</v>
          </cell>
          <cell r="D76">
            <v>686523</v>
          </cell>
        </row>
        <row r="77">
          <cell r="A77" t="str">
            <v>BR</v>
          </cell>
          <cell r="B77" t="str">
            <v>Broadridge Financial Solutions</v>
          </cell>
          <cell r="C77" t="str">
            <v>Information Technology</v>
          </cell>
          <cell r="D77">
            <v>143497</v>
          </cell>
        </row>
        <row r="78">
          <cell r="A78" t="str">
            <v>BFB</v>
          </cell>
          <cell r="B78" t="str">
            <v>Brown-Forman Corp.</v>
          </cell>
          <cell r="C78" t="str">
            <v>Consumer Staples</v>
          </cell>
          <cell r="D78">
            <v>185450</v>
          </cell>
        </row>
        <row r="79">
          <cell r="A79" t="str">
            <v>CHRW</v>
          </cell>
          <cell r="B79" t="str">
            <v>C. H. Robinson Worldwide</v>
          </cell>
          <cell r="C79" t="str">
            <v>Industrials</v>
          </cell>
          <cell r="D79">
            <v>378101</v>
          </cell>
        </row>
        <row r="80">
          <cell r="A80" t="str">
            <v>COG</v>
          </cell>
          <cell r="B80" t="str">
            <v>Cabot Oil &amp; Gas</v>
          </cell>
          <cell r="C80" t="str">
            <v>Energy</v>
          </cell>
          <cell r="D80">
            <v>378102</v>
          </cell>
        </row>
        <row r="81">
          <cell r="A81" t="str">
            <v>CDNS</v>
          </cell>
          <cell r="B81" t="str">
            <v>Cadence Design Systems</v>
          </cell>
          <cell r="C81" t="str">
            <v>Information Technology</v>
          </cell>
          <cell r="D81">
            <v>107614</v>
          </cell>
        </row>
        <row r="82">
          <cell r="A82" t="str">
            <v>CPB</v>
          </cell>
          <cell r="B82" t="str">
            <v>Campbell Soup</v>
          </cell>
          <cell r="C82" t="str">
            <v>Consumer Staples</v>
          </cell>
          <cell r="D82">
            <v>249099</v>
          </cell>
        </row>
        <row r="83">
          <cell r="A83" t="str">
            <v>COF</v>
          </cell>
          <cell r="B83" t="str">
            <v>Capital One Financial</v>
          </cell>
          <cell r="C83" t="str">
            <v>Financials</v>
          </cell>
          <cell r="D83" t="e">
            <v>#N/A</v>
          </cell>
        </row>
        <row r="84">
          <cell r="A84" t="str">
            <v>CAH</v>
          </cell>
          <cell r="B84" t="str">
            <v>Cardinal Health Inc.</v>
          </cell>
          <cell r="C84" t="str">
            <v>Health Care</v>
          </cell>
          <cell r="D84">
            <v>159950</v>
          </cell>
        </row>
        <row r="85">
          <cell r="A85" t="str">
            <v>KMX</v>
          </cell>
          <cell r="B85" t="str">
            <v>Carmax Inc</v>
          </cell>
          <cell r="C85" t="str">
            <v>Consumer Discretionary</v>
          </cell>
          <cell r="D85">
            <v>327637</v>
          </cell>
        </row>
        <row r="86">
          <cell r="A86" t="str">
            <v>CCL</v>
          </cell>
          <cell r="B86" t="str">
            <v>Carnival Corp.</v>
          </cell>
          <cell r="C86" t="str">
            <v>Consumer Discretionary</v>
          </cell>
          <cell r="D86">
            <v>288836</v>
          </cell>
        </row>
        <row r="87">
          <cell r="A87" t="str">
            <v>CAT</v>
          </cell>
          <cell r="B87" t="str">
            <v>Caterpillar Inc.</v>
          </cell>
          <cell r="C87" t="str">
            <v>Industrials</v>
          </cell>
          <cell r="D87">
            <v>253953</v>
          </cell>
        </row>
        <row r="88">
          <cell r="A88" t="str">
            <v>CBOE</v>
          </cell>
          <cell r="B88" t="str">
            <v>Cboe Global Markets</v>
          </cell>
          <cell r="C88" t="str">
            <v>Financials</v>
          </cell>
          <cell r="D88">
            <v>120616</v>
          </cell>
        </row>
        <row r="89">
          <cell r="A89" t="str">
            <v>CBG</v>
          </cell>
          <cell r="B89" t="str">
            <v>CBRE Group</v>
          </cell>
          <cell r="C89" t="str">
            <v>Real Estate</v>
          </cell>
          <cell r="D89">
            <v>378105</v>
          </cell>
        </row>
        <row r="90">
          <cell r="A90" t="str">
            <v>CDW</v>
          </cell>
          <cell r="B90" t="str">
            <v>CDW</v>
          </cell>
          <cell r="C90" t="str">
            <v>Information Technology</v>
          </cell>
          <cell r="D90">
            <v>683318</v>
          </cell>
        </row>
        <row r="91">
          <cell r="A91" t="str">
            <v>CE</v>
          </cell>
          <cell r="B91" t="str">
            <v>Celanese</v>
          </cell>
          <cell r="C91" t="str">
            <v>Materials</v>
          </cell>
          <cell r="D91">
            <v>109593</v>
          </cell>
        </row>
        <row r="92">
          <cell r="A92" t="str">
            <v>CNC</v>
          </cell>
          <cell r="B92" t="str">
            <v>Centene Corporation</v>
          </cell>
          <cell r="C92" t="str">
            <v>Health Care</v>
          </cell>
          <cell r="D92">
            <v>378107</v>
          </cell>
        </row>
        <row r="93">
          <cell r="A93" t="str">
            <v>CNP</v>
          </cell>
          <cell r="B93" t="str">
            <v>CenterPoint Energy</v>
          </cell>
          <cell r="C93" t="str">
            <v>Utilities</v>
          </cell>
          <cell r="D93">
            <v>378108</v>
          </cell>
        </row>
        <row r="94">
          <cell r="A94" t="str">
            <v>CTL</v>
          </cell>
          <cell r="B94" t="str">
            <v>CenturyLink Inc</v>
          </cell>
          <cell r="C94" t="str">
            <v>Communication Services</v>
          </cell>
          <cell r="D94">
            <v>373834</v>
          </cell>
        </row>
        <row r="95">
          <cell r="A95" t="str">
            <v>CERN</v>
          </cell>
          <cell r="B95" t="str">
            <v>Cerner</v>
          </cell>
          <cell r="C95" t="str">
            <v>Health Care</v>
          </cell>
          <cell r="D95">
            <v>259186</v>
          </cell>
        </row>
        <row r="96">
          <cell r="A96" t="str">
            <v>CF</v>
          </cell>
          <cell r="B96" t="str">
            <v>CF Industries Holdings Inc</v>
          </cell>
          <cell r="C96" t="str">
            <v>Materials</v>
          </cell>
          <cell r="D96">
            <v>119051</v>
          </cell>
        </row>
        <row r="97">
          <cell r="A97" t="str">
            <v>SCHW</v>
          </cell>
          <cell r="B97" t="str">
            <v>Charles Schwab Corporation</v>
          </cell>
          <cell r="C97" t="str">
            <v>Financials</v>
          </cell>
          <cell r="D97" t="e">
            <v>#N/A</v>
          </cell>
        </row>
        <row r="98">
          <cell r="A98" t="str">
            <v>CHTR</v>
          </cell>
          <cell r="B98" t="str">
            <v>Charter Communications</v>
          </cell>
          <cell r="C98" t="str">
            <v>Communication Services</v>
          </cell>
          <cell r="D98">
            <v>378110</v>
          </cell>
        </row>
        <row r="99">
          <cell r="A99" t="str">
            <v>CVX</v>
          </cell>
          <cell r="B99" t="str">
            <v>Chevron Corp.</v>
          </cell>
          <cell r="C99" t="str">
            <v>Energy</v>
          </cell>
          <cell r="D99">
            <v>248396</v>
          </cell>
        </row>
        <row r="100">
          <cell r="A100" t="str">
            <v>CMG</v>
          </cell>
          <cell r="B100" t="str">
            <v>Chipotle Mexican Grill</v>
          </cell>
          <cell r="C100" t="str">
            <v>Consumer Discretionary</v>
          </cell>
          <cell r="D100">
            <v>80874</v>
          </cell>
        </row>
        <row r="101">
          <cell r="A101" t="str">
            <v>CB</v>
          </cell>
          <cell r="B101" t="str">
            <v>Chubb Limited</v>
          </cell>
          <cell r="C101" t="str">
            <v>Financials</v>
          </cell>
          <cell r="D101" t="e">
            <v>#N/A</v>
          </cell>
        </row>
        <row r="102">
          <cell r="A102" t="str">
            <v>CHD</v>
          </cell>
          <cell r="B102" t="str">
            <v>Church &amp; Dwight</v>
          </cell>
          <cell r="C102" t="str">
            <v>Consumer Staples</v>
          </cell>
          <cell r="D102">
            <v>378113</v>
          </cell>
        </row>
        <row r="103">
          <cell r="A103" t="str">
            <v>CI</v>
          </cell>
          <cell r="B103" t="str">
            <v>CIGNA Corp.</v>
          </cell>
          <cell r="C103" t="str">
            <v>Health Care</v>
          </cell>
          <cell r="D103" t="e">
            <v>#N/A</v>
          </cell>
        </row>
        <row r="104">
          <cell r="A104" t="str">
            <v>CINF</v>
          </cell>
          <cell r="B104" t="str">
            <v>Cincinnati Financial</v>
          </cell>
          <cell r="C104" t="str">
            <v>Financials</v>
          </cell>
          <cell r="D104" t="e">
            <v>#N/A</v>
          </cell>
        </row>
        <row r="105">
          <cell r="A105" t="str">
            <v>CTAS</v>
          </cell>
          <cell r="B105" t="str">
            <v>Cintas Corporation</v>
          </cell>
          <cell r="C105" t="str">
            <v>Industrials</v>
          </cell>
          <cell r="D105">
            <v>331923</v>
          </cell>
        </row>
        <row r="106">
          <cell r="A106" t="str">
            <v>CSCO</v>
          </cell>
          <cell r="B106" t="str">
            <v>Cisco Systems</v>
          </cell>
          <cell r="C106" t="str">
            <v>Information Technology</v>
          </cell>
          <cell r="D106">
            <v>82202</v>
          </cell>
        </row>
        <row r="107">
          <cell r="A107" t="str">
            <v>C</v>
          </cell>
          <cell r="B107" t="str">
            <v>Citigroup Inc.</v>
          </cell>
          <cell r="C107" t="str">
            <v>Financials</v>
          </cell>
          <cell r="D107" t="e">
            <v>#N/A</v>
          </cell>
        </row>
        <row r="108">
          <cell r="A108" t="str">
            <v>CFG</v>
          </cell>
          <cell r="B108" t="str">
            <v>Citizens Financial Group</v>
          </cell>
          <cell r="C108" t="str">
            <v>Financials</v>
          </cell>
          <cell r="D108" t="e">
            <v>#N/A</v>
          </cell>
        </row>
        <row r="109">
          <cell r="A109" t="str">
            <v>CTXS</v>
          </cell>
          <cell r="B109" t="str">
            <v>Citrix Systems</v>
          </cell>
          <cell r="C109" t="str">
            <v>Information Technology</v>
          </cell>
          <cell r="D109">
            <v>131663</v>
          </cell>
        </row>
        <row r="110">
          <cell r="A110" t="str">
            <v>CLX</v>
          </cell>
          <cell r="B110" t="str">
            <v>The Clorox Company</v>
          </cell>
          <cell r="C110" t="str">
            <v>Consumer Staples</v>
          </cell>
          <cell r="D110">
            <v>218764</v>
          </cell>
        </row>
        <row r="111">
          <cell r="A111" t="str">
            <v>CME</v>
          </cell>
          <cell r="B111" t="str">
            <v>CME Group Inc.</v>
          </cell>
          <cell r="C111" t="str">
            <v>Financials</v>
          </cell>
          <cell r="D111">
            <v>378116</v>
          </cell>
        </row>
        <row r="112">
          <cell r="A112" t="str">
            <v>CMS</v>
          </cell>
          <cell r="B112" t="str">
            <v>CMS Energy</v>
          </cell>
          <cell r="C112" t="str">
            <v>Utilities</v>
          </cell>
          <cell r="D112">
            <v>378117</v>
          </cell>
        </row>
        <row r="113">
          <cell r="A113" t="str">
            <v>KO</v>
          </cell>
          <cell r="B113" t="str">
            <v>Coca-Cola Company</v>
          </cell>
          <cell r="C113" t="str">
            <v>Consumer Staples</v>
          </cell>
          <cell r="D113">
            <v>82117</v>
          </cell>
        </row>
        <row r="114">
          <cell r="A114" t="str">
            <v>CTSH</v>
          </cell>
          <cell r="B114" t="str">
            <v>Cognizant Technology Solutions</v>
          </cell>
          <cell r="C114" t="str">
            <v>Information Technology</v>
          </cell>
          <cell r="D114">
            <v>128066</v>
          </cell>
        </row>
        <row r="115">
          <cell r="A115" t="str">
            <v>CL</v>
          </cell>
          <cell r="B115" t="str">
            <v>Colgate-Palmolive</v>
          </cell>
          <cell r="C115" t="str">
            <v>Consumer Staples</v>
          </cell>
          <cell r="D115">
            <v>255327</v>
          </cell>
        </row>
        <row r="116">
          <cell r="A116" t="str">
            <v>CMCSA</v>
          </cell>
          <cell r="B116" t="str">
            <v>Comcast Corp.</v>
          </cell>
          <cell r="C116" t="str">
            <v>Communication Services</v>
          </cell>
          <cell r="D116">
            <v>106366</v>
          </cell>
        </row>
        <row r="117">
          <cell r="A117" t="str">
            <v>CMA</v>
          </cell>
          <cell r="B117" t="str">
            <v>Comerica Inc.</v>
          </cell>
          <cell r="C117" t="str">
            <v>Financials</v>
          </cell>
          <cell r="D117" t="e">
            <v>#N/A</v>
          </cell>
        </row>
        <row r="118">
          <cell r="A118" t="str">
            <v>CAG</v>
          </cell>
          <cell r="B118" t="str">
            <v>Conagra Brands</v>
          </cell>
          <cell r="C118" t="str">
            <v>Consumer Staples</v>
          </cell>
          <cell r="D118">
            <v>326285</v>
          </cell>
        </row>
        <row r="119">
          <cell r="A119" t="str">
            <v>CXO</v>
          </cell>
          <cell r="B119" t="str">
            <v>Concho Resources</v>
          </cell>
          <cell r="C119" t="str">
            <v>Energy</v>
          </cell>
          <cell r="D119">
            <v>378119</v>
          </cell>
        </row>
        <row r="120">
          <cell r="A120" t="str">
            <v>COP</v>
          </cell>
          <cell r="B120" t="str">
            <v>ConocoPhillips</v>
          </cell>
          <cell r="C120" t="str">
            <v>Energy</v>
          </cell>
          <cell r="D120">
            <v>378120</v>
          </cell>
        </row>
        <row r="121">
          <cell r="A121" t="str">
            <v>ED</v>
          </cell>
          <cell r="B121" t="str">
            <v>Consolidated Edison</v>
          </cell>
          <cell r="C121" t="str">
            <v>Utilities</v>
          </cell>
          <cell r="D121">
            <v>378121</v>
          </cell>
        </row>
        <row r="122">
          <cell r="A122" t="str">
            <v>STZ</v>
          </cell>
          <cell r="B122" t="str">
            <v>Constellation Brands</v>
          </cell>
          <cell r="C122" t="str">
            <v>Consumer Staples</v>
          </cell>
          <cell r="D122">
            <v>256994</v>
          </cell>
        </row>
        <row r="123">
          <cell r="A123" t="str">
            <v>COO</v>
          </cell>
          <cell r="B123" t="str">
            <v>The Cooper Companies</v>
          </cell>
          <cell r="C123" t="str">
            <v>Health Care</v>
          </cell>
          <cell r="D123">
            <v>186450</v>
          </cell>
        </row>
        <row r="124">
          <cell r="A124" t="str">
            <v>CPRT</v>
          </cell>
          <cell r="B124" t="str">
            <v>Copart Inc</v>
          </cell>
          <cell r="C124" t="str">
            <v>Industrials</v>
          </cell>
          <cell r="D124">
            <v>287342</v>
          </cell>
        </row>
        <row r="125">
          <cell r="A125" t="str">
            <v>GLW</v>
          </cell>
          <cell r="B125" t="str">
            <v>Corning Inc.</v>
          </cell>
          <cell r="C125" t="str">
            <v>Information Technology</v>
          </cell>
          <cell r="D125">
            <v>261761</v>
          </cell>
        </row>
        <row r="126">
          <cell r="A126" t="str">
            <v>COST</v>
          </cell>
          <cell r="B126" t="str">
            <v>Costco Wholesale Corp.</v>
          </cell>
          <cell r="C126" t="str">
            <v>Consumer Staples</v>
          </cell>
          <cell r="D126">
            <v>217867</v>
          </cell>
        </row>
        <row r="127">
          <cell r="A127" t="str">
            <v>COTY</v>
          </cell>
          <cell r="B127" t="str">
            <v>Coty, Inc</v>
          </cell>
          <cell r="C127" t="str">
            <v>Consumer Staples</v>
          </cell>
          <cell r="D127">
            <v>376164</v>
          </cell>
        </row>
        <row r="128">
          <cell r="A128" t="str">
            <v>CCI</v>
          </cell>
          <cell r="B128" t="str">
            <v>Crown Castle International Corp.</v>
          </cell>
          <cell r="C128" t="str">
            <v>Real Estate</v>
          </cell>
          <cell r="D128">
            <v>378122</v>
          </cell>
        </row>
        <row r="129">
          <cell r="A129" t="str">
            <v>CSX</v>
          </cell>
          <cell r="B129" t="str">
            <v>CSX Corp.</v>
          </cell>
          <cell r="C129" t="str">
            <v>Industrials</v>
          </cell>
          <cell r="D129">
            <v>248102</v>
          </cell>
        </row>
        <row r="130">
          <cell r="A130" t="str">
            <v>CMI</v>
          </cell>
          <cell r="B130" t="str">
            <v>Cummins Inc.</v>
          </cell>
          <cell r="C130" t="str">
            <v>Industrials</v>
          </cell>
          <cell r="D130">
            <v>120498</v>
          </cell>
        </row>
        <row r="131">
          <cell r="A131" t="str">
            <v>CVS</v>
          </cell>
          <cell r="B131" t="str">
            <v>CVS Health</v>
          </cell>
          <cell r="C131" t="str">
            <v>Health Care</v>
          </cell>
          <cell r="D131">
            <v>256275</v>
          </cell>
        </row>
        <row r="132">
          <cell r="A132" t="str">
            <v>DHR</v>
          </cell>
          <cell r="B132" t="str">
            <v>Danaher Corp.</v>
          </cell>
          <cell r="C132" t="str">
            <v>Health Care</v>
          </cell>
          <cell r="D132">
            <v>89750</v>
          </cell>
        </row>
        <row r="133">
          <cell r="A133" t="str">
            <v>DRI</v>
          </cell>
          <cell r="B133" t="str">
            <v>Darden Restaurants</v>
          </cell>
          <cell r="C133" t="str">
            <v>Consumer Discretionary</v>
          </cell>
          <cell r="D133">
            <v>108420</v>
          </cell>
        </row>
        <row r="134">
          <cell r="A134" t="str">
            <v>DVA</v>
          </cell>
          <cell r="B134" t="str">
            <v>DaVita Inc.</v>
          </cell>
          <cell r="C134" t="str">
            <v>Health Care</v>
          </cell>
          <cell r="D134">
            <v>349826</v>
          </cell>
        </row>
        <row r="135">
          <cell r="A135" t="str">
            <v>DE</v>
          </cell>
          <cell r="B135" t="str">
            <v>Deere &amp; Co.</v>
          </cell>
          <cell r="C135" t="str">
            <v>Industrials</v>
          </cell>
          <cell r="D135">
            <v>373449</v>
          </cell>
        </row>
        <row r="136">
          <cell r="A136" t="str">
            <v>DAL</v>
          </cell>
          <cell r="B136" t="str">
            <v>Delta Air Lines Inc.</v>
          </cell>
          <cell r="C136" t="str">
            <v>Industrials</v>
          </cell>
          <cell r="D136">
            <v>231789</v>
          </cell>
        </row>
        <row r="137">
          <cell r="A137" t="str">
            <v>XRAY</v>
          </cell>
          <cell r="B137" t="str">
            <v>Dentsply Sirona</v>
          </cell>
          <cell r="C137" t="str">
            <v>Health Care</v>
          </cell>
          <cell r="D137">
            <v>378126</v>
          </cell>
        </row>
        <row r="138">
          <cell r="A138" t="str">
            <v>DVN</v>
          </cell>
          <cell r="B138" t="str">
            <v>Devon Energy</v>
          </cell>
          <cell r="C138" t="str">
            <v>Energy</v>
          </cell>
          <cell r="D138">
            <v>122079</v>
          </cell>
        </row>
        <row r="139">
          <cell r="A139" t="str">
            <v>DXCM</v>
          </cell>
          <cell r="B139" t="str">
            <v>DexCom</v>
          </cell>
          <cell r="C139" t="str">
            <v>Health Care</v>
          </cell>
          <cell r="D139">
            <v>352596</v>
          </cell>
        </row>
        <row r="140">
          <cell r="A140" t="str">
            <v>DFS</v>
          </cell>
          <cell r="B140" t="str">
            <v>Discover Financial Services</v>
          </cell>
          <cell r="C140" t="str">
            <v>Financials</v>
          </cell>
          <cell r="D140" t="e">
            <v>#N/A</v>
          </cell>
        </row>
        <row r="141">
          <cell r="A141" t="str">
            <v>DISCA</v>
          </cell>
          <cell r="B141" t="str">
            <v>Discovery, Inc. (Class A)</v>
          </cell>
          <cell r="C141" t="str">
            <v>Communication Services</v>
          </cell>
          <cell r="D141">
            <v>120376</v>
          </cell>
        </row>
        <row r="142">
          <cell r="A142" t="str">
            <v>DISH</v>
          </cell>
          <cell r="B142" t="str">
            <v>Dish Network</v>
          </cell>
          <cell r="C142" t="str">
            <v>Communication Services</v>
          </cell>
          <cell r="D142">
            <v>741324</v>
          </cell>
        </row>
        <row r="143">
          <cell r="A143" t="str">
            <v>DG</v>
          </cell>
          <cell r="B143" t="str">
            <v>Dollar General</v>
          </cell>
          <cell r="C143" t="str">
            <v>Consumer Discretionary</v>
          </cell>
          <cell r="D143">
            <v>80798</v>
          </cell>
        </row>
        <row r="144">
          <cell r="A144" t="str">
            <v>DLTR</v>
          </cell>
          <cell r="B144" t="str">
            <v>Dollar Tree</v>
          </cell>
          <cell r="C144" t="str">
            <v>Consumer Discretionary</v>
          </cell>
          <cell r="D144">
            <v>378128</v>
          </cell>
        </row>
        <row r="145">
          <cell r="A145" t="str">
            <v>D</v>
          </cell>
          <cell r="B145" t="str">
            <v>Dominion Energy</v>
          </cell>
          <cell r="C145" t="str">
            <v>Utilities</v>
          </cell>
          <cell r="D145">
            <v>189087</v>
          </cell>
        </row>
        <row r="146">
          <cell r="A146" t="str">
            <v>DPZ</v>
          </cell>
          <cell r="B146" t="str">
            <v>Domino's Pizza</v>
          </cell>
          <cell r="C146" t="str">
            <v>Consumer Discretionary</v>
          </cell>
          <cell r="D146">
            <v>338660</v>
          </cell>
        </row>
        <row r="147">
          <cell r="A147" t="str">
            <v>DOV</v>
          </cell>
          <cell r="B147" t="str">
            <v>Dover Corporation</v>
          </cell>
          <cell r="C147" t="str">
            <v>Industrials</v>
          </cell>
          <cell r="D147">
            <v>336327</v>
          </cell>
        </row>
        <row r="148">
          <cell r="A148" t="str">
            <v>DOW</v>
          </cell>
          <cell r="B148" t="str">
            <v>Dow Inc.</v>
          </cell>
          <cell r="C148" t="str">
            <v>Materials</v>
          </cell>
          <cell r="D148">
            <v>378129</v>
          </cell>
        </row>
        <row r="149">
          <cell r="A149" t="str">
            <v>DTE</v>
          </cell>
          <cell r="B149" t="str">
            <v>DTE Energy Co.</v>
          </cell>
          <cell r="C149" t="str">
            <v>Utilities</v>
          </cell>
          <cell r="D149">
            <v>378131</v>
          </cell>
        </row>
        <row r="150">
          <cell r="A150" t="str">
            <v>DUK</v>
          </cell>
          <cell r="B150" t="str">
            <v>Duke Energy</v>
          </cell>
          <cell r="C150" t="str">
            <v>Utilities</v>
          </cell>
          <cell r="D150">
            <v>191249</v>
          </cell>
        </row>
        <row r="151">
          <cell r="A151" t="str">
            <v>DRE</v>
          </cell>
          <cell r="B151" t="str">
            <v>Duke Realty Corp</v>
          </cell>
          <cell r="C151" t="str">
            <v>Real Estate</v>
          </cell>
          <cell r="D151">
            <v>446513</v>
          </cell>
        </row>
        <row r="152">
          <cell r="A152" t="str">
            <v>DD</v>
          </cell>
          <cell r="B152" t="str">
            <v>DuPont de Nemours Inc</v>
          </cell>
          <cell r="C152" t="str">
            <v>Materials</v>
          </cell>
          <cell r="D152">
            <v>546332</v>
          </cell>
        </row>
        <row r="153">
          <cell r="A153" t="str">
            <v>DXC</v>
          </cell>
          <cell r="B153" t="str">
            <v>DXC Technology</v>
          </cell>
          <cell r="C153" t="str">
            <v>Information Technology</v>
          </cell>
          <cell r="D153">
            <v>740485</v>
          </cell>
        </row>
        <row r="154">
          <cell r="A154" t="str">
            <v>ETFC</v>
          </cell>
          <cell r="B154" t="str">
            <v>E*Trade</v>
          </cell>
          <cell r="C154" t="str">
            <v>Financials</v>
          </cell>
          <cell r="D154" t="e">
            <v>#N/A</v>
          </cell>
        </row>
        <row r="155">
          <cell r="A155" t="str">
            <v>EMN</v>
          </cell>
          <cell r="B155" t="str">
            <v>Eastman Chemical</v>
          </cell>
          <cell r="C155" t="str">
            <v>Materials</v>
          </cell>
          <cell r="D155">
            <v>122948</v>
          </cell>
        </row>
        <row r="156">
          <cell r="A156" t="str">
            <v>ETN</v>
          </cell>
          <cell r="B156" t="str">
            <v>Eaton Corporation</v>
          </cell>
          <cell r="C156" t="str">
            <v>Industrials</v>
          </cell>
          <cell r="D156">
            <v>124922</v>
          </cell>
        </row>
        <row r="157">
          <cell r="A157" t="str">
            <v>EBAY</v>
          </cell>
          <cell r="B157" t="str">
            <v>eBay Inc.</v>
          </cell>
          <cell r="C157" t="str">
            <v>Consumer Discretionary</v>
          </cell>
          <cell r="D157">
            <v>104109</v>
          </cell>
        </row>
        <row r="158">
          <cell r="A158" t="str">
            <v>ECL</v>
          </cell>
          <cell r="B158" t="str">
            <v>Ecolab Inc.</v>
          </cell>
          <cell r="C158" t="str">
            <v>Materials</v>
          </cell>
          <cell r="D158">
            <v>378133</v>
          </cell>
        </row>
        <row r="159">
          <cell r="A159" t="str">
            <v>EIX</v>
          </cell>
          <cell r="B159" t="str">
            <v>Edison Int'l</v>
          </cell>
          <cell r="C159" t="str">
            <v>Utilities</v>
          </cell>
          <cell r="D159">
            <v>378134</v>
          </cell>
        </row>
        <row r="160">
          <cell r="A160" t="str">
            <v>EW</v>
          </cell>
          <cell r="B160" t="str">
            <v>Edwards Lifesciences</v>
          </cell>
          <cell r="C160" t="str">
            <v>Health Care</v>
          </cell>
          <cell r="D160">
            <v>108955</v>
          </cell>
        </row>
        <row r="161">
          <cell r="A161" t="str">
            <v>EA</v>
          </cell>
          <cell r="B161" t="str">
            <v>Electronic Arts</v>
          </cell>
          <cell r="C161" t="str">
            <v>Communication Services</v>
          </cell>
          <cell r="D161">
            <v>372651</v>
          </cell>
        </row>
        <row r="162">
          <cell r="A162" t="str">
            <v>EMR</v>
          </cell>
          <cell r="B162" t="str">
            <v>Emerson Electric Company</v>
          </cell>
          <cell r="C162" t="str">
            <v>Industrials</v>
          </cell>
          <cell r="D162">
            <v>255983</v>
          </cell>
        </row>
        <row r="163">
          <cell r="A163" t="str">
            <v>ETR</v>
          </cell>
          <cell r="B163" t="str">
            <v>Entergy Corp.</v>
          </cell>
          <cell r="C163" t="str">
            <v>Utilities</v>
          </cell>
          <cell r="D163">
            <v>354347</v>
          </cell>
        </row>
        <row r="164">
          <cell r="A164" t="str">
            <v>EOG</v>
          </cell>
          <cell r="B164" t="str">
            <v>EOG Resources</v>
          </cell>
          <cell r="C164" t="str">
            <v>Energy</v>
          </cell>
          <cell r="D164">
            <v>100699</v>
          </cell>
        </row>
        <row r="165">
          <cell r="A165" t="str">
            <v>EFX</v>
          </cell>
          <cell r="B165" t="str">
            <v>Equifax Inc.</v>
          </cell>
          <cell r="C165" t="str">
            <v>Industrials</v>
          </cell>
          <cell r="D165">
            <v>378137</v>
          </cell>
        </row>
        <row r="166">
          <cell r="A166" t="str">
            <v>EQIX</v>
          </cell>
          <cell r="B166" t="str">
            <v>Equinix</v>
          </cell>
          <cell r="C166" t="str">
            <v>Real Estate</v>
          </cell>
          <cell r="D166">
            <v>378138</v>
          </cell>
        </row>
        <row r="167">
          <cell r="A167" t="str">
            <v>EQR</v>
          </cell>
          <cell r="B167" t="str">
            <v>Equity Residential</v>
          </cell>
          <cell r="C167" t="str">
            <v>Real Estate</v>
          </cell>
          <cell r="D167">
            <v>421306</v>
          </cell>
        </row>
        <row r="168">
          <cell r="A168" t="str">
            <v>ESS</v>
          </cell>
          <cell r="B168" t="str">
            <v>Essex Property Trust, Inc.</v>
          </cell>
          <cell r="C168" t="str">
            <v>Real Estate</v>
          </cell>
          <cell r="D168">
            <v>378140</v>
          </cell>
        </row>
        <row r="169">
          <cell r="A169" t="str">
            <v>EL</v>
          </cell>
          <cell r="B169" t="str">
            <v>Estée Lauder Companies</v>
          </cell>
          <cell r="C169" t="str">
            <v>Consumer Staples</v>
          </cell>
          <cell r="D169">
            <v>172930</v>
          </cell>
        </row>
        <row r="170">
          <cell r="A170" t="str">
            <v>ES</v>
          </cell>
          <cell r="B170" t="str">
            <v>Eversource Energy</v>
          </cell>
          <cell r="C170" t="str">
            <v>Utilities</v>
          </cell>
          <cell r="D170">
            <v>378141</v>
          </cell>
        </row>
        <row r="171">
          <cell r="A171" t="str">
            <v>RE</v>
          </cell>
          <cell r="B171" t="str">
            <v>Everest Re Group Ltd.</v>
          </cell>
          <cell r="C171" t="str">
            <v>Financials</v>
          </cell>
          <cell r="D171">
            <v>741323</v>
          </cell>
        </row>
        <row r="172">
          <cell r="A172" t="str">
            <v>EXC</v>
          </cell>
          <cell r="B172" t="str">
            <v>Exelon Corp.</v>
          </cell>
          <cell r="C172" t="str">
            <v>Utilities</v>
          </cell>
          <cell r="D172">
            <v>378142</v>
          </cell>
        </row>
        <row r="173">
          <cell r="A173" t="str">
            <v>EXPE</v>
          </cell>
          <cell r="B173" t="str">
            <v>Expedia Group</v>
          </cell>
          <cell r="C173" t="str">
            <v>Consumer Discretionary</v>
          </cell>
          <cell r="D173">
            <v>112653</v>
          </cell>
        </row>
        <row r="174">
          <cell r="A174" t="str">
            <v>EXPD</v>
          </cell>
          <cell r="B174" t="str">
            <v>Expeditors</v>
          </cell>
          <cell r="C174" t="str">
            <v>Industrials</v>
          </cell>
          <cell r="D174">
            <v>378143</v>
          </cell>
        </row>
        <row r="175">
          <cell r="A175" t="str">
            <v>EXR</v>
          </cell>
          <cell r="B175" t="str">
            <v>Extra Space Storage</v>
          </cell>
          <cell r="C175" t="str">
            <v>Real Estate</v>
          </cell>
          <cell r="D175">
            <v>130051</v>
          </cell>
        </row>
        <row r="176">
          <cell r="A176" t="str">
            <v>XOM</v>
          </cell>
          <cell r="B176" t="str">
            <v>Exxon Mobil Corp.</v>
          </cell>
          <cell r="C176" t="str">
            <v>Energy</v>
          </cell>
          <cell r="D176">
            <v>121214</v>
          </cell>
        </row>
        <row r="177">
          <cell r="A177" t="str">
            <v>FFIV</v>
          </cell>
          <cell r="B177" t="str">
            <v>F5 Networks</v>
          </cell>
          <cell r="C177" t="str">
            <v>Information Technology</v>
          </cell>
          <cell r="D177">
            <v>60283</v>
          </cell>
        </row>
        <row r="178">
          <cell r="A178" t="str">
            <v>FB</v>
          </cell>
          <cell r="B178" t="str">
            <v>Facebook, Inc.</v>
          </cell>
          <cell r="C178" t="str">
            <v>Communication Services</v>
          </cell>
          <cell r="D178">
            <v>121021</v>
          </cell>
        </row>
        <row r="179">
          <cell r="A179" t="str">
            <v>FAST</v>
          </cell>
          <cell r="B179" t="str">
            <v>Fastenal Co</v>
          </cell>
          <cell r="C179" t="str">
            <v>Industrials</v>
          </cell>
          <cell r="D179">
            <v>339017</v>
          </cell>
        </row>
        <row r="180">
          <cell r="A180" t="str">
            <v>FRT</v>
          </cell>
          <cell r="B180" t="str">
            <v>Federal Realty Investment Trust</v>
          </cell>
          <cell r="C180" t="str">
            <v>Real Estate</v>
          </cell>
          <cell r="D180">
            <v>378144</v>
          </cell>
        </row>
        <row r="181">
          <cell r="A181" t="str">
            <v>FDX</v>
          </cell>
          <cell r="B181" t="str">
            <v>FedEx Corporation</v>
          </cell>
          <cell r="C181" t="str">
            <v>Industrials</v>
          </cell>
          <cell r="D181">
            <v>259098</v>
          </cell>
        </row>
        <row r="182">
          <cell r="A182" t="str">
            <v>FIS</v>
          </cell>
          <cell r="B182" t="str">
            <v>Fidelity National Information Services</v>
          </cell>
          <cell r="C182" t="str">
            <v>Information Technology</v>
          </cell>
          <cell r="D182">
            <v>88558</v>
          </cell>
        </row>
        <row r="183">
          <cell r="A183" t="str">
            <v>FITB</v>
          </cell>
          <cell r="B183" t="str">
            <v>Fifth Third Bancorp</v>
          </cell>
          <cell r="C183" t="str">
            <v>Financials</v>
          </cell>
          <cell r="D183" t="e">
            <v>#N/A</v>
          </cell>
        </row>
        <row r="184">
          <cell r="A184" t="str">
            <v>FISV</v>
          </cell>
          <cell r="B184" t="str">
            <v>Fiserv Inc</v>
          </cell>
          <cell r="C184" t="str">
            <v>Information Technology</v>
          </cell>
          <cell r="D184">
            <v>378146</v>
          </cell>
        </row>
        <row r="185">
          <cell r="A185" t="str">
            <v>FLT</v>
          </cell>
          <cell r="B185" t="str">
            <v>FleetCor Technologies Inc</v>
          </cell>
          <cell r="C185" t="str">
            <v>Information Technology</v>
          </cell>
          <cell r="D185">
            <v>740486</v>
          </cell>
        </row>
        <row r="186">
          <cell r="A186" t="str">
            <v>FLIR</v>
          </cell>
          <cell r="B186" t="str">
            <v>FLIR Systems</v>
          </cell>
          <cell r="C186" t="str">
            <v>Information Technology</v>
          </cell>
          <cell r="D186">
            <v>367930</v>
          </cell>
        </row>
        <row r="187">
          <cell r="A187" t="str">
            <v>FLS</v>
          </cell>
          <cell r="B187" t="str">
            <v>Flowserve Corporation</v>
          </cell>
          <cell r="C187" t="str">
            <v>Industrials</v>
          </cell>
          <cell r="D187">
            <v>378147</v>
          </cell>
        </row>
        <row r="188">
          <cell r="A188" t="str">
            <v>FMC</v>
          </cell>
          <cell r="B188" t="str">
            <v>FMC Corporation</v>
          </cell>
          <cell r="C188" t="str">
            <v>Materials</v>
          </cell>
          <cell r="D188">
            <v>378149</v>
          </cell>
        </row>
        <row r="189">
          <cell r="A189" t="str">
            <v>F</v>
          </cell>
          <cell r="B189" t="str">
            <v>Ford Motor Company</v>
          </cell>
          <cell r="C189" t="str">
            <v>Consumer Discretionary</v>
          </cell>
          <cell r="D189">
            <v>249937</v>
          </cell>
        </row>
        <row r="190">
          <cell r="A190" t="str">
            <v>FTNT</v>
          </cell>
          <cell r="B190" t="str">
            <v>Fortinet</v>
          </cell>
          <cell r="C190" t="str">
            <v>Information Technology</v>
          </cell>
          <cell r="D190">
            <v>130256</v>
          </cell>
        </row>
        <row r="191">
          <cell r="A191" t="str">
            <v>FTV</v>
          </cell>
          <cell r="B191" t="str">
            <v>Fortive Corp</v>
          </cell>
          <cell r="C191" t="str">
            <v>Industrials</v>
          </cell>
          <cell r="D191">
            <v>378151</v>
          </cell>
        </row>
        <row r="192">
          <cell r="A192" t="str">
            <v>FBHS</v>
          </cell>
          <cell r="B192" t="str">
            <v>Fortune Brands Home &amp; Security</v>
          </cell>
          <cell r="C192" t="str">
            <v>Industrials</v>
          </cell>
          <cell r="D192">
            <v>378152</v>
          </cell>
        </row>
        <row r="193">
          <cell r="A193" t="str">
            <v>FOX</v>
          </cell>
          <cell r="B193" t="str">
            <v>Fox Corporation (Class B)</v>
          </cell>
          <cell r="C193" t="str">
            <v>Communication Services</v>
          </cell>
          <cell r="D193">
            <v>885908</v>
          </cell>
        </row>
        <row r="194">
          <cell r="A194" t="str">
            <v>BEN</v>
          </cell>
          <cell r="B194" t="str">
            <v>Franklin Resources</v>
          </cell>
          <cell r="C194" t="str">
            <v>Financials</v>
          </cell>
          <cell r="D194" t="e">
            <v>#N/A</v>
          </cell>
        </row>
        <row r="195">
          <cell r="A195" t="str">
            <v>FCX</v>
          </cell>
          <cell r="B195" t="str">
            <v>Freeport-McMoRan Inc.</v>
          </cell>
          <cell r="C195" t="str">
            <v>Materials</v>
          </cell>
          <cell r="D195">
            <v>378154</v>
          </cell>
        </row>
        <row r="196">
          <cell r="A196" t="str">
            <v>GPS</v>
          </cell>
          <cell r="B196" t="str">
            <v>Gap Inc.</v>
          </cell>
          <cell r="C196" t="str">
            <v>Consumer Discretionary</v>
          </cell>
          <cell r="D196">
            <v>250974</v>
          </cell>
        </row>
        <row r="197">
          <cell r="A197" t="str">
            <v>GRMN</v>
          </cell>
          <cell r="B197" t="str">
            <v>Garmin Ltd.</v>
          </cell>
          <cell r="C197" t="str">
            <v>Consumer Discretionary</v>
          </cell>
          <cell r="D197">
            <v>388839</v>
          </cell>
        </row>
        <row r="198">
          <cell r="A198" t="str">
            <v>IT</v>
          </cell>
          <cell r="B198" t="str">
            <v>Gartner Inc</v>
          </cell>
          <cell r="C198" t="str">
            <v>Information Technology</v>
          </cell>
          <cell r="D198">
            <v>447532</v>
          </cell>
        </row>
        <row r="199">
          <cell r="A199" t="str">
            <v>GD</v>
          </cell>
          <cell r="B199" t="str">
            <v>General Dynamics</v>
          </cell>
          <cell r="C199" t="str">
            <v>Industrials</v>
          </cell>
          <cell r="D199">
            <v>234391</v>
          </cell>
        </row>
        <row r="200">
          <cell r="A200" t="str">
            <v>GE</v>
          </cell>
          <cell r="B200" t="str">
            <v>General Electric</v>
          </cell>
          <cell r="C200" t="str">
            <v>Industrials</v>
          </cell>
          <cell r="D200">
            <v>244314</v>
          </cell>
        </row>
        <row r="201">
          <cell r="A201" t="str">
            <v>GIS</v>
          </cell>
          <cell r="B201" t="str">
            <v>General Mills</v>
          </cell>
          <cell r="C201" t="str">
            <v>Consumer Staples</v>
          </cell>
          <cell r="D201">
            <v>78526</v>
          </cell>
        </row>
        <row r="202">
          <cell r="A202" t="str">
            <v>GM</v>
          </cell>
          <cell r="B202" t="str">
            <v>General Motors</v>
          </cell>
          <cell r="C202" t="str">
            <v>Consumer Discretionary</v>
          </cell>
          <cell r="D202">
            <v>125620</v>
          </cell>
        </row>
        <row r="203">
          <cell r="A203" t="str">
            <v>GPC</v>
          </cell>
          <cell r="B203" t="str">
            <v>Genuine Parts</v>
          </cell>
          <cell r="C203" t="str">
            <v>Consumer Discretionary</v>
          </cell>
          <cell r="D203">
            <v>115285</v>
          </cell>
        </row>
        <row r="204">
          <cell r="A204" t="str">
            <v>GILD</v>
          </cell>
          <cell r="B204" t="str">
            <v>Gilead Sciences</v>
          </cell>
          <cell r="C204" t="str">
            <v>Health Care</v>
          </cell>
          <cell r="D204">
            <v>239284</v>
          </cell>
        </row>
        <row r="205">
          <cell r="A205" t="str">
            <v>GPN</v>
          </cell>
          <cell r="B205" t="str">
            <v>Global Payments Inc.</v>
          </cell>
          <cell r="C205" t="str">
            <v>Information Technology</v>
          </cell>
          <cell r="D205">
            <v>182201</v>
          </cell>
        </row>
        <row r="206">
          <cell r="A206" t="str">
            <v>GS</v>
          </cell>
          <cell r="B206" t="str">
            <v>Goldman Sachs Group</v>
          </cell>
          <cell r="C206" t="str">
            <v>Financials</v>
          </cell>
          <cell r="D206" t="e">
            <v>#N/A</v>
          </cell>
        </row>
        <row r="207">
          <cell r="A207" t="str">
            <v>GWW</v>
          </cell>
          <cell r="B207" t="str">
            <v>Grainger (W.W.) Inc.</v>
          </cell>
          <cell r="C207" t="str">
            <v>Industrials</v>
          </cell>
          <cell r="D207">
            <v>504823</v>
          </cell>
        </row>
        <row r="208">
          <cell r="A208" t="str">
            <v>HRB</v>
          </cell>
          <cell r="B208" t="str">
            <v>H&amp;R Block</v>
          </cell>
          <cell r="C208" t="str">
            <v>Consumer Discretionary</v>
          </cell>
          <cell r="D208">
            <v>506954</v>
          </cell>
        </row>
        <row r="209">
          <cell r="A209" t="str">
            <v>HAL</v>
          </cell>
          <cell r="B209" t="str">
            <v>Halliburton Co.</v>
          </cell>
          <cell r="C209" t="str">
            <v>Energy</v>
          </cell>
          <cell r="D209">
            <v>378158</v>
          </cell>
        </row>
        <row r="210">
          <cell r="A210" t="str">
            <v>HBI</v>
          </cell>
          <cell r="B210" t="str">
            <v>Hanesbrands Inc</v>
          </cell>
          <cell r="C210" t="str">
            <v>Consumer Discretionary</v>
          </cell>
          <cell r="D210">
            <v>331419</v>
          </cell>
        </row>
        <row r="211">
          <cell r="A211" t="str">
            <v>HIG</v>
          </cell>
          <cell r="B211" t="str">
            <v>Hartford Financial Svc.Gp.</v>
          </cell>
          <cell r="C211" t="str">
            <v>Financials</v>
          </cell>
          <cell r="D211" t="e">
            <v>#N/A</v>
          </cell>
        </row>
        <row r="212">
          <cell r="A212" t="str">
            <v>HAS</v>
          </cell>
          <cell r="B212" t="str">
            <v>Hasbro Inc.</v>
          </cell>
          <cell r="C212" t="str">
            <v>Consumer Discretionary</v>
          </cell>
          <cell r="D212">
            <v>249756</v>
          </cell>
        </row>
        <row r="213">
          <cell r="A213" t="str">
            <v>HCA</v>
          </cell>
          <cell r="B213" t="str">
            <v>HCA Healthcare</v>
          </cell>
          <cell r="C213" t="str">
            <v>Health Care</v>
          </cell>
          <cell r="D213">
            <v>378161</v>
          </cell>
        </row>
        <row r="214">
          <cell r="A214" t="str">
            <v>HCP</v>
          </cell>
          <cell r="B214" t="str">
            <v>Healthpeak Properties</v>
          </cell>
          <cell r="C214" t="str">
            <v>Real Estate</v>
          </cell>
          <cell r="D214">
            <v>378162</v>
          </cell>
        </row>
        <row r="215">
          <cell r="A215" t="str">
            <v>HSIC</v>
          </cell>
          <cell r="B215" t="str">
            <v>Henry Schein</v>
          </cell>
          <cell r="C215" t="str">
            <v>Health Care</v>
          </cell>
          <cell r="D215">
            <v>378104</v>
          </cell>
        </row>
        <row r="216">
          <cell r="A216" t="str">
            <v>HSY</v>
          </cell>
          <cell r="B216" t="str">
            <v>The Hershey Company</v>
          </cell>
          <cell r="C216" t="str">
            <v>Consumer Staples</v>
          </cell>
          <cell r="D216">
            <v>248677</v>
          </cell>
        </row>
        <row r="217">
          <cell r="A217" t="str">
            <v>HES</v>
          </cell>
          <cell r="B217" t="str">
            <v>Hess Corporation</v>
          </cell>
          <cell r="C217" t="str">
            <v>Energy</v>
          </cell>
          <cell r="D217">
            <v>378163</v>
          </cell>
        </row>
        <row r="218">
          <cell r="A218" t="str">
            <v>HPE</v>
          </cell>
          <cell r="B218" t="str">
            <v>Hewlett Packard Enterprise</v>
          </cell>
          <cell r="C218" t="str">
            <v>Information Technology</v>
          </cell>
          <cell r="D218">
            <v>47023</v>
          </cell>
        </row>
        <row r="219">
          <cell r="A219" t="str">
            <v>HLT</v>
          </cell>
          <cell r="B219" t="str">
            <v>Hilton Worldwide Holdings Inc</v>
          </cell>
          <cell r="C219" t="str">
            <v>Consumer Discretionary</v>
          </cell>
          <cell r="D219">
            <v>740329</v>
          </cell>
        </row>
        <row r="220">
          <cell r="A220" t="str">
            <v>HFC</v>
          </cell>
          <cell r="B220" t="str">
            <v>HollyFrontier Corp</v>
          </cell>
          <cell r="C220" t="str">
            <v>Energy</v>
          </cell>
          <cell r="D220">
            <v>684316</v>
          </cell>
        </row>
        <row r="221">
          <cell r="A221" t="str">
            <v>HOLX</v>
          </cell>
          <cell r="B221" t="str">
            <v>Hologic</v>
          </cell>
          <cell r="C221" t="str">
            <v>Health Care</v>
          </cell>
          <cell r="D221">
            <v>362221</v>
          </cell>
        </row>
        <row r="222">
          <cell r="A222" t="str">
            <v>HD</v>
          </cell>
          <cell r="B222" t="str">
            <v>Home Depot</v>
          </cell>
          <cell r="C222" t="str">
            <v>Consumer Discretionary</v>
          </cell>
          <cell r="D222">
            <v>261673</v>
          </cell>
        </row>
        <row r="223">
          <cell r="A223" t="str">
            <v>HON</v>
          </cell>
          <cell r="B223" t="str">
            <v>Honeywell Int'l Inc.</v>
          </cell>
          <cell r="C223" t="str">
            <v>Industrials</v>
          </cell>
          <cell r="D223">
            <v>105257</v>
          </cell>
        </row>
        <row r="224">
          <cell r="A224" t="str">
            <v>HRL</v>
          </cell>
          <cell r="B224" t="str">
            <v>Hormel Foods Corp.</v>
          </cell>
          <cell r="C224" t="str">
            <v>Consumer Staples</v>
          </cell>
          <cell r="D224">
            <v>375369</v>
          </cell>
        </row>
        <row r="225">
          <cell r="A225" t="str">
            <v>HST</v>
          </cell>
          <cell r="B225" t="str">
            <v>Host Hotels &amp; Resorts</v>
          </cell>
          <cell r="C225" t="str">
            <v>Real Estate</v>
          </cell>
          <cell r="D225">
            <v>346970</v>
          </cell>
        </row>
        <row r="226">
          <cell r="A226" t="str">
            <v>HPQ</v>
          </cell>
          <cell r="B226" t="str">
            <v>HP Inc.</v>
          </cell>
          <cell r="C226" t="str">
            <v>Information Technology</v>
          </cell>
          <cell r="D226">
            <v>184360</v>
          </cell>
        </row>
        <row r="227">
          <cell r="A227" t="str">
            <v>HUM</v>
          </cell>
          <cell r="B227" t="str">
            <v>Humana Inc.</v>
          </cell>
          <cell r="C227" t="str">
            <v>Health Care</v>
          </cell>
          <cell r="D227" t="e">
            <v>#N/A</v>
          </cell>
        </row>
        <row r="228">
          <cell r="A228" t="str">
            <v>HBAN</v>
          </cell>
          <cell r="B228" t="str">
            <v>Huntington Bancshares</v>
          </cell>
          <cell r="C228" t="str">
            <v>Financials</v>
          </cell>
          <cell r="D228" t="e">
            <v>#N/A</v>
          </cell>
        </row>
        <row r="229">
          <cell r="A229" t="str">
            <v>HII</v>
          </cell>
          <cell r="B229" t="str">
            <v>Huntington Ingalls Industries</v>
          </cell>
          <cell r="C229" t="str">
            <v>Industrials</v>
          </cell>
          <cell r="D229">
            <v>903401</v>
          </cell>
        </row>
        <row r="230">
          <cell r="A230" t="str">
            <v>IEX</v>
          </cell>
          <cell r="B230" t="str">
            <v>IDEX Corporation</v>
          </cell>
          <cell r="C230" t="str">
            <v>Industrials</v>
          </cell>
          <cell r="D230">
            <v>824090</v>
          </cell>
        </row>
        <row r="231">
          <cell r="A231" t="str">
            <v>IDXX</v>
          </cell>
          <cell r="B231" t="str">
            <v>IDEXX Laboratories</v>
          </cell>
          <cell r="C231" t="str">
            <v>Health Care</v>
          </cell>
          <cell r="D231">
            <v>447447</v>
          </cell>
        </row>
        <row r="232">
          <cell r="A232" t="str">
            <v>INFO</v>
          </cell>
          <cell r="B232" t="str">
            <v>IHS Markit Ltd.</v>
          </cell>
          <cell r="C232" t="str">
            <v>Industrials</v>
          </cell>
          <cell r="D232">
            <v>330628</v>
          </cell>
        </row>
        <row r="233">
          <cell r="A233" t="str">
            <v>ITW</v>
          </cell>
          <cell r="B233" t="str">
            <v>Illinois Tool Works</v>
          </cell>
          <cell r="C233" t="str">
            <v>Industrials</v>
          </cell>
          <cell r="D233">
            <v>378165</v>
          </cell>
        </row>
        <row r="234">
          <cell r="A234" t="str">
            <v>ILMN</v>
          </cell>
          <cell r="B234" t="str">
            <v>Illumina Inc</v>
          </cell>
          <cell r="C234" t="str">
            <v>Health Care</v>
          </cell>
          <cell r="D234">
            <v>86933</v>
          </cell>
        </row>
        <row r="235">
          <cell r="A235" t="str">
            <v>INCY</v>
          </cell>
          <cell r="B235" t="str">
            <v>Incyte</v>
          </cell>
          <cell r="C235" t="str">
            <v>Health Care</v>
          </cell>
          <cell r="D235">
            <v>671924</v>
          </cell>
        </row>
        <row r="236">
          <cell r="A236" t="str">
            <v>IR</v>
          </cell>
          <cell r="B236" t="str">
            <v>Ingersoll Rand</v>
          </cell>
          <cell r="C236" t="str">
            <v>Industrials</v>
          </cell>
          <cell r="D236">
            <v>378166</v>
          </cell>
        </row>
        <row r="237">
          <cell r="A237" t="str">
            <v>INTC</v>
          </cell>
          <cell r="B237" t="str">
            <v>Intel Corp.</v>
          </cell>
          <cell r="C237" t="str">
            <v>Information Technology</v>
          </cell>
          <cell r="D237">
            <v>85652</v>
          </cell>
        </row>
        <row r="238">
          <cell r="A238" t="str">
            <v>ICE</v>
          </cell>
          <cell r="B238" t="str">
            <v>Intercontinental Exchange</v>
          </cell>
          <cell r="C238" t="str">
            <v>Financials</v>
          </cell>
          <cell r="D238">
            <v>378167</v>
          </cell>
        </row>
        <row r="239">
          <cell r="A239" t="str">
            <v>IBM</v>
          </cell>
          <cell r="B239" t="str">
            <v>International Business Machines</v>
          </cell>
          <cell r="C239" t="str">
            <v>Information Technology</v>
          </cell>
          <cell r="D239">
            <v>69543</v>
          </cell>
        </row>
        <row r="240">
          <cell r="A240" t="str">
            <v>IP</v>
          </cell>
          <cell r="B240" t="str">
            <v>International Paper</v>
          </cell>
          <cell r="C240" t="str">
            <v>Materials</v>
          </cell>
          <cell r="D240">
            <v>261549</v>
          </cell>
        </row>
        <row r="241">
          <cell r="A241" t="str">
            <v>IPG</v>
          </cell>
          <cell r="B241" t="str">
            <v>Interpublic Group</v>
          </cell>
          <cell r="C241" t="str">
            <v>Communication Services</v>
          </cell>
          <cell r="D241">
            <v>378168</v>
          </cell>
        </row>
        <row r="242">
          <cell r="A242" t="str">
            <v>IFF</v>
          </cell>
          <cell r="B242" t="str">
            <v>International Flavors &amp; Fragrances</v>
          </cell>
          <cell r="C242" t="str">
            <v>Materials</v>
          </cell>
          <cell r="D242">
            <v>378169</v>
          </cell>
        </row>
        <row r="243">
          <cell r="A243" t="str">
            <v>INTU</v>
          </cell>
          <cell r="B243" t="str">
            <v>Intuit Inc.</v>
          </cell>
          <cell r="C243" t="str">
            <v>Information Technology</v>
          </cell>
          <cell r="D243">
            <v>183557</v>
          </cell>
        </row>
        <row r="244">
          <cell r="A244" t="str">
            <v>ISRG</v>
          </cell>
          <cell r="B244" t="str">
            <v>Intuitive Surgical Inc.</v>
          </cell>
          <cell r="C244" t="str">
            <v>Health Care</v>
          </cell>
          <cell r="D244">
            <v>103498</v>
          </cell>
        </row>
        <row r="245">
          <cell r="A245" t="str">
            <v>IVZ</v>
          </cell>
          <cell r="B245" t="str">
            <v>Invesco Ltd.</v>
          </cell>
          <cell r="C245" t="str">
            <v>Financials</v>
          </cell>
          <cell r="D245">
            <v>378170</v>
          </cell>
        </row>
        <row r="246">
          <cell r="A246" t="str">
            <v>IPGP</v>
          </cell>
          <cell r="B246" t="str">
            <v>IPG Photonics Corp.</v>
          </cell>
          <cell r="C246" t="str">
            <v>Information Technology</v>
          </cell>
          <cell r="D246">
            <v>570971</v>
          </cell>
        </row>
        <row r="247">
          <cell r="A247" t="str">
            <v>IQV</v>
          </cell>
          <cell r="B247" t="str">
            <v>IQVIA Holdings Inc.</v>
          </cell>
          <cell r="C247" t="str">
            <v>Health Care</v>
          </cell>
          <cell r="D247">
            <v>744724</v>
          </cell>
        </row>
        <row r="248">
          <cell r="A248" t="str">
            <v>IRM</v>
          </cell>
          <cell r="B248" t="str">
            <v>Iron Mountain Incorporated</v>
          </cell>
          <cell r="C248" t="str">
            <v>Real Estate</v>
          </cell>
          <cell r="D248">
            <v>378171</v>
          </cell>
        </row>
        <row r="249">
          <cell r="A249" t="str">
            <v>JKHY</v>
          </cell>
          <cell r="B249" t="str">
            <v>Jack Henry &amp; Associates</v>
          </cell>
          <cell r="C249" t="str">
            <v>Information Technology</v>
          </cell>
          <cell r="D249">
            <v>447566</v>
          </cell>
        </row>
        <row r="250">
          <cell r="A250" t="str">
            <v>JEC</v>
          </cell>
          <cell r="B250" t="str">
            <v>Jacobs Engineering Group</v>
          </cell>
          <cell r="C250" t="str">
            <v>Industrials</v>
          </cell>
          <cell r="D250">
            <v>378172</v>
          </cell>
        </row>
        <row r="251">
          <cell r="A251" t="str">
            <v>JBHT</v>
          </cell>
          <cell r="B251" t="str">
            <v>J. B. Hunt Transport Services</v>
          </cell>
          <cell r="C251" t="str">
            <v>Industrials</v>
          </cell>
          <cell r="D251">
            <v>378173</v>
          </cell>
        </row>
        <row r="252">
          <cell r="A252" t="str">
            <v>SJM</v>
          </cell>
          <cell r="B252" t="str">
            <v>JM Smucker</v>
          </cell>
          <cell r="C252" t="str">
            <v>Consumer Staples</v>
          </cell>
          <cell r="D252">
            <v>254348</v>
          </cell>
        </row>
        <row r="253">
          <cell r="A253" t="str">
            <v>JNJ</v>
          </cell>
          <cell r="B253" t="str">
            <v>Johnson &amp; Johnson</v>
          </cell>
          <cell r="C253" t="str">
            <v>Health Care</v>
          </cell>
          <cell r="D253">
            <v>89661</v>
          </cell>
        </row>
        <row r="254">
          <cell r="A254" t="str">
            <v>JCI</v>
          </cell>
          <cell r="B254" t="str">
            <v>Johnson Controls International</v>
          </cell>
          <cell r="C254" t="str">
            <v>Industrials</v>
          </cell>
          <cell r="D254">
            <v>360440</v>
          </cell>
        </row>
        <row r="255">
          <cell r="A255" t="str">
            <v>JPM</v>
          </cell>
          <cell r="B255" t="str">
            <v>JPMorgan Chase &amp; Co.</v>
          </cell>
          <cell r="C255" t="str">
            <v>Financials</v>
          </cell>
          <cell r="D255" t="e">
            <v>#N/A</v>
          </cell>
        </row>
        <row r="256">
          <cell r="A256" t="str">
            <v>JNPR</v>
          </cell>
          <cell r="B256" t="str">
            <v>Juniper Networks</v>
          </cell>
          <cell r="C256" t="str">
            <v>Information Technology</v>
          </cell>
          <cell r="D256">
            <v>385619</v>
          </cell>
        </row>
        <row r="257">
          <cell r="A257" t="str">
            <v>KSU</v>
          </cell>
          <cell r="B257" t="str">
            <v>Kansas City Southern</v>
          </cell>
          <cell r="C257" t="str">
            <v>Industrials</v>
          </cell>
          <cell r="D257">
            <v>99395</v>
          </cell>
        </row>
        <row r="258">
          <cell r="A258" t="str">
            <v>K</v>
          </cell>
          <cell r="B258" t="str">
            <v>Kellogg Co.</v>
          </cell>
          <cell r="C258" t="str">
            <v>Consumer Staples</v>
          </cell>
          <cell r="D258">
            <v>97995</v>
          </cell>
        </row>
        <row r="259">
          <cell r="A259" t="str">
            <v>KEY</v>
          </cell>
          <cell r="B259" t="str">
            <v>KeyCorp</v>
          </cell>
          <cell r="C259" t="str">
            <v>Financials</v>
          </cell>
          <cell r="D259" t="e">
            <v>#N/A</v>
          </cell>
        </row>
        <row r="260">
          <cell r="A260" t="str">
            <v>KEYS</v>
          </cell>
          <cell r="B260" t="str">
            <v>Keysight Technologies</v>
          </cell>
          <cell r="C260" t="str">
            <v>Information Technology</v>
          </cell>
          <cell r="D260">
            <v>186556</v>
          </cell>
        </row>
        <row r="261">
          <cell r="A261" t="str">
            <v>KMB</v>
          </cell>
          <cell r="B261" t="str">
            <v>Kimberly-Clark</v>
          </cell>
          <cell r="C261" t="str">
            <v>Consumer Staples</v>
          </cell>
          <cell r="D261">
            <v>384594</v>
          </cell>
        </row>
        <row r="262">
          <cell r="A262" t="str">
            <v>KIM</v>
          </cell>
          <cell r="B262" t="str">
            <v>Kimco Realty</v>
          </cell>
          <cell r="C262" t="str">
            <v>Real Estate</v>
          </cell>
          <cell r="D262">
            <v>378175</v>
          </cell>
        </row>
        <row r="263">
          <cell r="A263" t="str">
            <v>KMI</v>
          </cell>
          <cell r="B263" t="str">
            <v>Kinder Morgan</v>
          </cell>
          <cell r="C263" t="str">
            <v>Energy</v>
          </cell>
          <cell r="D263">
            <v>88392</v>
          </cell>
        </row>
        <row r="264">
          <cell r="A264" t="str">
            <v>KLAC</v>
          </cell>
          <cell r="B264" t="str">
            <v>KLA Corporation</v>
          </cell>
          <cell r="C264" t="str">
            <v>Information Technology</v>
          </cell>
          <cell r="D264">
            <v>132518</v>
          </cell>
        </row>
        <row r="265">
          <cell r="A265" t="str">
            <v>KSS</v>
          </cell>
          <cell r="B265" t="str">
            <v>Kohl's Corp.</v>
          </cell>
          <cell r="C265" t="str">
            <v>Consumer Discretionary</v>
          </cell>
          <cell r="D265">
            <v>186130</v>
          </cell>
        </row>
        <row r="266">
          <cell r="A266" t="str">
            <v>KHC</v>
          </cell>
          <cell r="B266" t="str">
            <v>Kraft Heinz Co</v>
          </cell>
          <cell r="C266" t="str">
            <v>Consumer Staples</v>
          </cell>
          <cell r="D266">
            <v>693432</v>
          </cell>
        </row>
        <row r="267">
          <cell r="A267" t="str">
            <v>KR</v>
          </cell>
          <cell r="B267" t="str">
            <v>Kroger Co.</v>
          </cell>
          <cell r="C267" t="str">
            <v>Consumer Staples</v>
          </cell>
          <cell r="D267">
            <v>258154</v>
          </cell>
        </row>
        <row r="268">
          <cell r="A268" t="str">
            <v>LB</v>
          </cell>
          <cell r="B268" t="str">
            <v>L Brands Inc.</v>
          </cell>
          <cell r="C268" t="str">
            <v>Consumer Discretionary</v>
          </cell>
          <cell r="D268">
            <v>185942</v>
          </cell>
        </row>
        <row r="269">
          <cell r="A269" t="str">
            <v>LH</v>
          </cell>
          <cell r="B269" t="str">
            <v>Laboratory Corp. of America Holding</v>
          </cell>
          <cell r="C269" t="str">
            <v>Health Care</v>
          </cell>
          <cell r="D269">
            <v>378177</v>
          </cell>
        </row>
        <row r="270">
          <cell r="A270" t="str">
            <v>LRCX</v>
          </cell>
          <cell r="B270" t="str">
            <v>Lam Research</v>
          </cell>
          <cell r="C270" t="str">
            <v>Information Technology</v>
          </cell>
          <cell r="D270">
            <v>101897</v>
          </cell>
        </row>
        <row r="271">
          <cell r="A271" t="str">
            <v>LEG</v>
          </cell>
          <cell r="B271" t="str">
            <v>Leggett &amp; Platt</v>
          </cell>
          <cell r="C271" t="str">
            <v>Consumer Discretionary</v>
          </cell>
          <cell r="D271">
            <v>378178</v>
          </cell>
        </row>
        <row r="272">
          <cell r="A272" t="str">
            <v>LDOS</v>
          </cell>
          <cell r="B272" t="str">
            <v>Leidos Holdings</v>
          </cell>
          <cell r="C272" t="str">
            <v>Information Technology</v>
          </cell>
          <cell r="D272">
            <v>902720</v>
          </cell>
        </row>
        <row r="273">
          <cell r="A273" t="str">
            <v>LLY</v>
          </cell>
          <cell r="B273" t="str">
            <v>Lilly (Eli) &amp; Co.</v>
          </cell>
          <cell r="C273" t="str">
            <v>Health Care</v>
          </cell>
          <cell r="D273">
            <v>378181</v>
          </cell>
        </row>
        <row r="274">
          <cell r="A274" t="str">
            <v>LNC</v>
          </cell>
          <cell r="B274" t="str">
            <v>Lincoln National</v>
          </cell>
          <cell r="C274" t="str">
            <v>Financials</v>
          </cell>
          <cell r="D274" t="e">
            <v>#N/A</v>
          </cell>
        </row>
        <row r="275">
          <cell r="A275" t="str">
            <v>LYV</v>
          </cell>
          <cell r="B275" t="str">
            <v>Live Nation Entertainment</v>
          </cell>
          <cell r="C275" t="str">
            <v>Communication Services</v>
          </cell>
          <cell r="D275">
            <v>682157</v>
          </cell>
        </row>
        <row r="276">
          <cell r="A276" t="str">
            <v>LKQ</v>
          </cell>
          <cell r="B276" t="str">
            <v>LKQ Corporation</v>
          </cell>
          <cell r="C276" t="str">
            <v>Consumer Discretionary</v>
          </cell>
          <cell r="D276">
            <v>124743</v>
          </cell>
        </row>
        <row r="277">
          <cell r="A277" t="str">
            <v>LMT</v>
          </cell>
          <cell r="B277" t="str">
            <v>Lockheed Martin Corp.</v>
          </cell>
          <cell r="C277" t="str">
            <v>Industrials</v>
          </cell>
          <cell r="D277">
            <v>103644</v>
          </cell>
        </row>
        <row r="278">
          <cell r="A278" t="str">
            <v>L</v>
          </cell>
          <cell r="B278" t="str">
            <v>Loews Corp.</v>
          </cell>
          <cell r="C278" t="str">
            <v>Financials</v>
          </cell>
          <cell r="D278" t="e">
            <v>#N/A</v>
          </cell>
        </row>
        <row r="279">
          <cell r="A279" t="str">
            <v>LOW</v>
          </cell>
          <cell r="B279" t="str">
            <v>Lowe's Cos.</v>
          </cell>
          <cell r="C279" t="str">
            <v>Consumer Discretionary</v>
          </cell>
          <cell r="D279">
            <v>186050</v>
          </cell>
        </row>
        <row r="280">
          <cell r="A280" t="str">
            <v>LYB</v>
          </cell>
          <cell r="B280" t="str">
            <v>LyondellBasell</v>
          </cell>
          <cell r="C280" t="str">
            <v>Materials</v>
          </cell>
          <cell r="D280">
            <v>378183</v>
          </cell>
        </row>
        <row r="281">
          <cell r="A281" t="str">
            <v>MTB</v>
          </cell>
          <cell r="B281" t="str">
            <v>M&amp;T Bank Corp.</v>
          </cell>
          <cell r="C281" t="str">
            <v>Financials</v>
          </cell>
          <cell r="D281" t="e">
            <v>#N/A</v>
          </cell>
        </row>
        <row r="282">
          <cell r="A282" t="str">
            <v>MRO</v>
          </cell>
          <cell r="B282" t="str">
            <v>Marathon Oil Corp.</v>
          </cell>
          <cell r="C282" t="str">
            <v>Energy</v>
          </cell>
          <cell r="D282">
            <v>378185</v>
          </cell>
        </row>
        <row r="283">
          <cell r="A283" t="str">
            <v>MPC</v>
          </cell>
          <cell r="B283" t="str">
            <v>Marathon Petroleum</v>
          </cell>
          <cell r="C283" t="str">
            <v>Energy</v>
          </cell>
          <cell r="D283">
            <v>353184</v>
          </cell>
        </row>
        <row r="284">
          <cell r="A284" t="str">
            <v>MKTX</v>
          </cell>
          <cell r="B284" t="str">
            <v>MarketAxess</v>
          </cell>
          <cell r="C284" t="str">
            <v>Financials</v>
          </cell>
          <cell r="D284">
            <v>118024</v>
          </cell>
        </row>
        <row r="285">
          <cell r="A285" t="str">
            <v>MAR</v>
          </cell>
          <cell r="B285" t="str">
            <v>Marriott Int'l.</v>
          </cell>
          <cell r="C285" t="str">
            <v>Consumer Discretionary</v>
          </cell>
          <cell r="D285">
            <v>98192</v>
          </cell>
        </row>
        <row r="286">
          <cell r="A286" t="str">
            <v>MMC</v>
          </cell>
          <cell r="B286" t="str">
            <v>Marsh &amp; McLennan</v>
          </cell>
          <cell r="C286" t="str">
            <v>Financials</v>
          </cell>
          <cell r="D286" t="e">
            <v>#N/A</v>
          </cell>
        </row>
        <row r="287">
          <cell r="A287" t="str">
            <v>MLM</v>
          </cell>
          <cell r="B287" t="str">
            <v>Martin Marietta Materials</v>
          </cell>
          <cell r="C287" t="str">
            <v>Materials</v>
          </cell>
          <cell r="D287">
            <v>378186</v>
          </cell>
        </row>
        <row r="288">
          <cell r="A288" t="str">
            <v>MAS</v>
          </cell>
          <cell r="B288" t="str">
            <v>Masco Corp.</v>
          </cell>
          <cell r="C288" t="str">
            <v>Industrials</v>
          </cell>
          <cell r="D288">
            <v>255010</v>
          </cell>
        </row>
        <row r="289">
          <cell r="A289" t="str">
            <v>MA</v>
          </cell>
          <cell r="B289" t="str">
            <v>Mastercard Inc.</v>
          </cell>
          <cell r="C289" t="str">
            <v>Information Technology</v>
          </cell>
          <cell r="D289">
            <v>331628</v>
          </cell>
        </row>
        <row r="290">
          <cell r="A290" t="str">
            <v>MKC</v>
          </cell>
          <cell r="B290" t="str">
            <v>McCormick &amp; Co.</v>
          </cell>
          <cell r="C290" t="str">
            <v>Consumer Staples</v>
          </cell>
          <cell r="D290">
            <v>251282</v>
          </cell>
        </row>
        <row r="291">
          <cell r="A291" t="str">
            <v>MXIM</v>
          </cell>
          <cell r="B291" t="str">
            <v>Maxim Integrated Products Inc</v>
          </cell>
          <cell r="C291" t="str">
            <v>Information Technology</v>
          </cell>
          <cell r="D291">
            <v>153611</v>
          </cell>
        </row>
        <row r="292">
          <cell r="A292" t="str">
            <v>MCD</v>
          </cell>
          <cell r="B292" t="str">
            <v>McDonald's Corp.</v>
          </cell>
          <cell r="C292" t="str">
            <v>Consumer Discretionary</v>
          </cell>
          <cell r="D292">
            <v>243628</v>
          </cell>
        </row>
        <row r="293">
          <cell r="A293" t="str">
            <v>MCK</v>
          </cell>
          <cell r="B293" t="str">
            <v>McKesson Corp.</v>
          </cell>
          <cell r="C293" t="str">
            <v>Health Care</v>
          </cell>
          <cell r="D293">
            <v>380928</v>
          </cell>
        </row>
        <row r="294">
          <cell r="A294" t="str">
            <v>MDT</v>
          </cell>
          <cell r="B294" t="str">
            <v>Medtronic plc</v>
          </cell>
          <cell r="C294" t="str">
            <v>Health Care</v>
          </cell>
          <cell r="D294">
            <v>73420</v>
          </cell>
        </row>
        <row r="295">
          <cell r="A295" t="str">
            <v>MRK</v>
          </cell>
          <cell r="B295" t="str">
            <v>Merck &amp; Co.</v>
          </cell>
          <cell r="C295" t="str">
            <v>Health Care</v>
          </cell>
          <cell r="D295">
            <v>262201</v>
          </cell>
        </row>
        <row r="296">
          <cell r="A296" t="str">
            <v>MET</v>
          </cell>
          <cell r="B296" t="str">
            <v>MetLife Inc.</v>
          </cell>
          <cell r="C296" t="str">
            <v>Financials</v>
          </cell>
          <cell r="D296" t="e">
            <v>#N/A</v>
          </cell>
        </row>
        <row r="297">
          <cell r="A297" t="str">
            <v>MTD</v>
          </cell>
          <cell r="B297" t="str">
            <v>Mettler Toledo</v>
          </cell>
          <cell r="C297" t="str">
            <v>Health Care</v>
          </cell>
          <cell r="D297">
            <v>334921</v>
          </cell>
        </row>
        <row r="298">
          <cell r="A298" t="str">
            <v>MGM</v>
          </cell>
          <cell r="B298" t="str">
            <v>MGM Resorts International</v>
          </cell>
          <cell r="C298" t="str">
            <v>Consumer Discretionary</v>
          </cell>
          <cell r="D298">
            <v>139431</v>
          </cell>
        </row>
        <row r="299">
          <cell r="A299" t="str">
            <v>MCHP</v>
          </cell>
          <cell r="B299" t="str">
            <v>Microchip Technology</v>
          </cell>
          <cell r="C299" t="str">
            <v>Information Technology</v>
          </cell>
          <cell r="D299">
            <v>333440</v>
          </cell>
        </row>
        <row r="300">
          <cell r="A300" t="str">
            <v>MU</v>
          </cell>
          <cell r="B300" t="str">
            <v>Micron Technology</v>
          </cell>
          <cell r="C300" t="str">
            <v>Information Technology</v>
          </cell>
          <cell r="D300">
            <v>60906</v>
          </cell>
        </row>
        <row r="301">
          <cell r="A301" t="str">
            <v>MSFT</v>
          </cell>
          <cell r="B301" t="str">
            <v>Microsoft Corp.</v>
          </cell>
          <cell r="C301" t="str">
            <v>Information Technology</v>
          </cell>
          <cell r="D301">
            <v>59265</v>
          </cell>
        </row>
        <row r="302">
          <cell r="A302" t="str">
            <v>MAA</v>
          </cell>
          <cell r="B302" t="str">
            <v>Mid-America Apartments</v>
          </cell>
          <cell r="C302" t="str">
            <v>Real Estate</v>
          </cell>
          <cell r="D302">
            <v>744578</v>
          </cell>
        </row>
        <row r="303">
          <cell r="A303" t="str">
            <v>MHK</v>
          </cell>
          <cell r="B303" t="str">
            <v>Mohawk Industries</v>
          </cell>
          <cell r="C303" t="str">
            <v>Consumer Discretionary</v>
          </cell>
          <cell r="D303">
            <v>333439</v>
          </cell>
        </row>
        <row r="304">
          <cell r="A304" t="str">
            <v>TAP</v>
          </cell>
          <cell r="B304" t="str">
            <v>Molson Coors Beverage Company</v>
          </cell>
          <cell r="C304" t="str">
            <v>Consumer Staples</v>
          </cell>
          <cell r="D304">
            <v>248956</v>
          </cell>
        </row>
        <row r="305">
          <cell r="A305" t="str">
            <v>MDLZ</v>
          </cell>
          <cell r="B305" t="str">
            <v>Mondelez International</v>
          </cell>
          <cell r="C305" t="str">
            <v>Consumer Staples</v>
          </cell>
          <cell r="D305">
            <v>378190</v>
          </cell>
        </row>
        <row r="306">
          <cell r="A306" t="str">
            <v>MNST</v>
          </cell>
          <cell r="B306" t="str">
            <v>Monster Beverage</v>
          </cell>
          <cell r="C306" t="str">
            <v>Consumer Staples</v>
          </cell>
          <cell r="D306">
            <v>333441</v>
          </cell>
        </row>
        <row r="307">
          <cell r="A307" t="str">
            <v>MCO</v>
          </cell>
          <cell r="B307" t="str">
            <v>Moody's Corp</v>
          </cell>
          <cell r="C307" t="str">
            <v>Financials</v>
          </cell>
          <cell r="D307">
            <v>88874</v>
          </cell>
        </row>
        <row r="308">
          <cell r="A308" t="str">
            <v>MS</v>
          </cell>
          <cell r="B308" t="str">
            <v>Morgan Stanley</v>
          </cell>
          <cell r="C308" t="str">
            <v>Financials</v>
          </cell>
          <cell r="D308" t="e">
            <v>#N/A</v>
          </cell>
        </row>
        <row r="309">
          <cell r="A309" t="str">
            <v>MOS</v>
          </cell>
          <cell r="B309" t="str">
            <v>The Mosaic Company</v>
          </cell>
          <cell r="C309" t="str">
            <v>Materials</v>
          </cell>
          <cell r="D309">
            <v>94993</v>
          </cell>
        </row>
        <row r="310">
          <cell r="A310" t="str">
            <v>MSI</v>
          </cell>
          <cell r="B310" t="str">
            <v>Motorola Solutions Inc.</v>
          </cell>
          <cell r="C310" t="str">
            <v>Information Technology</v>
          </cell>
          <cell r="D310">
            <v>333970</v>
          </cell>
        </row>
        <row r="311">
          <cell r="A311" t="str">
            <v>MSCI</v>
          </cell>
          <cell r="B311" t="str">
            <v>MSCI Inc</v>
          </cell>
          <cell r="C311" t="str">
            <v>Financials</v>
          </cell>
          <cell r="D311">
            <v>549638</v>
          </cell>
        </row>
        <row r="312">
          <cell r="A312" t="str">
            <v>MYL</v>
          </cell>
          <cell r="B312" t="str">
            <v>Mylan N.V.</v>
          </cell>
          <cell r="C312" t="str">
            <v>Health Care</v>
          </cell>
          <cell r="D312">
            <v>333504</v>
          </cell>
        </row>
        <row r="313">
          <cell r="A313" t="str">
            <v>NDAQ</v>
          </cell>
          <cell r="B313" t="str">
            <v>Nasdaq, Inc.</v>
          </cell>
          <cell r="C313" t="str">
            <v>Financials</v>
          </cell>
          <cell r="D313">
            <v>378192</v>
          </cell>
        </row>
        <row r="314">
          <cell r="A314" t="str">
            <v>NOV</v>
          </cell>
          <cell r="B314" t="str">
            <v>National Oilwell Varco Inc.</v>
          </cell>
          <cell r="C314" t="str">
            <v>Energy</v>
          </cell>
          <cell r="D314">
            <v>378193</v>
          </cell>
        </row>
        <row r="315">
          <cell r="A315" t="str">
            <v>NTAP</v>
          </cell>
          <cell r="B315" t="str">
            <v>NetApp</v>
          </cell>
          <cell r="C315" t="str">
            <v>Information Technology</v>
          </cell>
          <cell r="D315">
            <v>183964</v>
          </cell>
        </row>
        <row r="316">
          <cell r="A316" t="str">
            <v>NFLX</v>
          </cell>
          <cell r="B316" t="str">
            <v>Netflix Inc.</v>
          </cell>
          <cell r="C316" t="str">
            <v>Communication Services</v>
          </cell>
          <cell r="D316">
            <v>83548</v>
          </cell>
        </row>
        <row r="317">
          <cell r="A317" t="str">
            <v>NWL</v>
          </cell>
          <cell r="B317" t="str">
            <v>Newell Brands</v>
          </cell>
          <cell r="C317" t="str">
            <v>Consumer Discretionary</v>
          </cell>
          <cell r="D317">
            <v>378194</v>
          </cell>
        </row>
        <row r="318">
          <cell r="A318" t="str">
            <v>NEM</v>
          </cell>
          <cell r="B318" t="str">
            <v>Newmont Corporation</v>
          </cell>
          <cell r="C318" t="str">
            <v>Materials</v>
          </cell>
          <cell r="D318">
            <v>103736</v>
          </cell>
        </row>
        <row r="319">
          <cell r="A319" t="str">
            <v>NWS</v>
          </cell>
          <cell r="B319" t="str">
            <v>News Corp. Class A</v>
          </cell>
          <cell r="C319" t="str">
            <v>Communication Services</v>
          </cell>
          <cell r="D319">
            <v>160346</v>
          </cell>
        </row>
        <row r="320">
          <cell r="A320" t="str">
            <v>NWS</v>
          </cell>
          <cell r="B320" t="str">
            <v>News Corp. Class B</v>
          </cell>
          <cell r="C320" t="str">
            <v>Communication Services</v>
          </cell>
          <cell r="D320" t="e">
            <v>#N/A</v>
          </cell>
        </row>
        <row r="321">
          <cell r="A321" t="str">
            <v>NEE</v>
          </cell>
          <cell r="B321" t="str">
            <v>NextEra Energy</v>
          </cell>
          <cell r="C321" t="str">
            <v>Utilities</v>
          </cell>
          <cell r="D321">
            <v>188922</v>
          </cell>
        </row>
        <row r="322">
          <cell r="A322" t="str">
            <v>NLSN</v>
          </cell>
          <cell r="B322" t="str">
            <v>Nielsen Holdings</v>
          </cell>
          <cell r="C322" t="str">
            <v>Industrials</v>
          </cell>
          <cell r="D322">
            <v>333689</v>
          </cell>
        </row>
        <row r="323">
          <cell r="A323" t="str">
            <v>NKE</v>
          </cell>
          <cell r="B323" t="str">
            <v>Nike, Inc.</v>
          </cell>
          <cell r="C323" t="str">
            <v>Consumer Discretionary</v>
          </cell>
          <cell r="D323">
            <v>101814</v>
          </cell>
        </row>
        <row r="324">
          <cell r="A324" t="str">
            <v>NI</v>
          </cell>
          <cell r="B324" t="str">
            <v>NiSource Inc.</v>
          </cell>
          <cell r="C324" t="str">
            <v>Utilities</v>
          </cell>
          <cell r="D324">
            <v>119873</v>
          </cell>
        </row>
        <row r="325">
          <cell r="A325" t="str">
            <v>NBL</v>
          </cell>
          <cell r="B325" t="str">
            <v>Noble Energy</v>
          </cell>
          <cell r="C325" t="str">
            <v>Energy</v>
          </cell>
          <cell r="D325">
            <v>249388</v>
          </cell>
        </row>
        <row r="326">
          <cell r="A326" t="str">
            <v>NSC</v>
          </cell>
          <cell r="B326" t="str">
            <v>Norfolk Southern Corp.</v>
          </cell>
          <cell r="C326" t="str">
            <v>Industrials</v>
          </cell>
          <cell r="D326">
            <v>378195</v>
          </cell>
        </row>
        <row r="327">
          <cell r="A327" t="str">
            <v>NTRS</v>
          </cell>
          <cell r="B327" t="str">
            <v>Northern Trust Corp.</v>
          </cell>
          <cell r="C327" t="str">
            <v>Financials</v>
          </cell>
          <cell r="D327" t="e">
            <v>#N/A</v>
          </cell>
        </row>
        <row r="328">
          <cell r="A328" t="str">
            <v>NOC</v>
          </cell>
          <cell r="B328" t="str">
            <v>Northrop Grumman</v>
          </cell>
          <cell r="C328" t="str">
            <v>Industrials</v>
          </cell>
          <cell r="D328">
            <v>333824</v>
          </cell>
        </row>
        <row r="329">
          <cell r="A329" t="str">
            <v>NCLH</v>
          </cell>
          <cell r="B329" t="str">
            <v>Norwegian Cruise Line Holdings</v>
          </cell>
          <cell r="C329" t="str">
            <v>Consumer Discretionary</v>
          </cell>
          <cell r="D329">
            <v>744483</v>
          </cell>
        </row>
        <row r="330">
          <cell r="A330" t="str">
            <v>NRG</v>
          </cell>
          <cell r="B330" t="str">
            <v>NRG Energy</v>
          </cell>
          <cell r="C330" t="str">
            <v>Utilities</v>
          </cell>
          <cell r="D330">
            <v>378196</v>
          </cell>
        </row>
        <row r="331">
          <cell r="A331" t="str">
            <v>NUE</v>
          </cell>
          <cell r="B331" t="str">
            <v>Nucor Corp.</v>
          </cell>
          <cell r="C331" t="str">
            <v>Materials</v>
          </cell>
          <cell r="D331">
            <v>334772</v>
          </cell>
        </row>
        <row r="332">
          <cell r="A332" t="str">
            <v>NVDA</v>
          </cell>
          <cell r="B332" t="str">
            <v>Nvidia Corporation</v>
          </cell>
          <cell r="C332" t="str">
            <v>Information Technology</v>
          </cell>
          <cell r="D332">
            <v>172199</v>
          </cell>
        </row>
        <row r="333">
          <cell r="A333" t="str">
            <v>NVR</v>
          </cell>
          <cell r="B333" t="str">
            <v>NVR, Inc.</v>
          </cell>
          <cell r="C333" t="str">
            <v>Consumer Discretionary</v>
          </cell>
          <cell r="D333">
            <v>896899</v>
          </cell>
        </row>
        <row r="334">
          <cell r="A334" t="str">
            <v>ORLY</v>
          </cell>
          <cell r="B334" t="str">
            <v>O'Reilly Automotive</v>
          </cell>
          <cell r="C334" t="str">
            <v>Consumer Discretionary</v>
          </cell>
          <cell r="D334">
            <v>334679</v>
          </cell>
        </row>
        <row r="335">
          <cell r="A335" t="str">
            <v>OXY</v>
          </cell>
          <cell r="B335" t="str">
            <v>Occidental Petroleum</v>
          </cell>
          <cell r="C335" t="str">
            <v>Energy</v>
          </cell>
          <cell r="D335">
            <v>334205</v>
          </cell>
        </row>
        <row r="336">
          <cell r="A336" t="str">
            <v>ODFL</v>
          </cell>
          <cell r="B336" t="str">
            <v>Old Dominion Freight Line</v>
          </cell>
          <cell r="C336" t="str">
            <v>Industrials</v>
          </cell>
          <cell r="D336">
            <v>782146</v>
          </cell>
        </row>
        <row r="337">
          <cell r="A337" t="str">
            <v>OMC</v>
          </cell>
          <cell r="B337" t="str">
            <v>Omnicom Group</v>
          </cell>
          <cell r="C337" t="str">
            <v>Communication Services</v>
          </cell>
          <cell r="D337">
            <v>251397</v>
          </cell>
        </row>
        <row r="338">
          <cell r="A338" t="str">
            <v>OKE</v>
          </cell>
          <cell r="B338" t="str">
            <v>ONEOK</v>
          </cell>
          <cell r="C338" t="str">
            <v>Energy</v>
          </cell>
          <cell r="D338">
            <v>334076</v>
          </cell>
        </row>
        <row r="339">
          <cell r="A339" t="str">
            <v>ORCL</v>
          </cell>
          <cell r="B339" t="str">
            <v>Oracle Corp.</v>
          </cell>
          <cell r="C339" t="str">
            <v>Information Technology</v>
          </cell>
          <cell r="D339">
            <v>257930</v>
          </cell>
        </row>
        <row r="340">
          <cell r="A340" t="str">
            <v>PKG</v>
          </cell>
          <cell r="B340" t="str">
            <v>Packaging Corporation of America</v>
          </cell>
          <cell r="C340" t="str">
            <v>Materials</v>
          </cell>
          <cell r="D340">
            <v>448316</v>
          </cell>
        </row>
        <row r="341">
          <cell r="A341" t="str">
            <v>PH</v>
          </cell>
          <cell r="B341" t="str">
            <v>Parker-Hannifin</v>
          </cell>
          <cell r="C341" t="str">
            <v>Industrials</v>
          </cell>
          <cell r="D341">
            <v>354246</v>
          </cell>
        </row>
        <row r="342">
          <cell r="A342" t="str">
            <v>PAYX</v>
          </cell>
          <cell r="B342" t="str">
            <v>Paychex Inc.</v>
          </cell>
          <cell r="C342" t="str">
            <v>Information Technology</v>
          </cell>
          <cell r="D342">
            <v>106287</v>
          </cell>
        </row>
        <row r="343">
          <cell r="A343" t="str">
            <v>PAYC</v>
          </cell>
          <cell r="B343" t="str">
            <v>Paycom</v>
          </cell>
          <cell r="C343" t="str">
            <v>Information Technology</v>
          </cell>
          <cell r="D343">
            <v>746934</v>
          </cell>
        </row>
        <row r="344">
          <cell r="A344" t="str">
            <v>PYPL</v>
          </cell>
          <cell r="B344" t="str">
            <v>PayPal</v>
          </cell>
          <cell r="C344" t="str">
            <v>Information Technology</v>
          </cell>
          <cell r="D344">
            <v>109664</v>
          </cell>
        </row>
        <row r="345">
          <cell r="A345" t="str">
            <v>PNR</v>
          </cell>
          <cell r="B345" t="str">
            <v>Pentair plc</v>
          </cell>
          <cell r="C345" t="str">
            <v>Industrials</v>
          </cell>
          <cell r="D345">
            <v>334445</v>
          </cell>
        </row>
        <row r="346">
          <cell r="A346" t="str">
            <v>PBCT</v>
          </cell>
          <cell r="B346" t="str">
            <v>People's United Financial</v>
          </cell>
          <cell r="C346" t="str">
            <v>Financials</v>
          </cell>
          <cell r="D346" t="e">
            <v>#N/A</v>
          </cell>
        </row>
        <row r="347">
          <cell r="A347" t="str">
            <v>PEP</v>
          </cell>
          <cell r="B347" t="str">
            <v>PepsiCo Inc.</v>
          </cell>
          <cell r="C347" t="str">
            <v>Consumer Staples</v>
          </cell>
          <cell r="D347">
            <v>218222</v>
          </cell>
        </row>
        <row r="348">
          <cell r="A348" t="str">
            <v>PKI</v>
          </cell>
          <cell r="B348" t="str">
            <v>PerkinElmer</v>
          </cell>
          <cell r="C348" t="str">
            <v>Health Care</v>
          </cell>
          <cell r="D348">
            <v>378197</v>
          </cell>
        </row>
        <row r="349">
          <cell r="A349" t="str">
            <v>PRGO</v>
          </cell>
          <cell r="B349" t="str">
            <v>Perrigo</v>
          </cell>
          <cell r="C349" t="str">
            <v>Health Care</v>
          </cell>
          <cell r="D349">
            <v>334568</v>
          </cell>
        </row>
        <row r="350">
          <cell r="A350" t="str">
            <v>PFE</v>
          </cell>
          <cell r="B350" t="str">
            <v>Pfizer Inc.</v>
          </cell>
          <cell r="C350" t="str">
            <v>Health Care</v>
          </cell>
          <cell r="D350">
            <v>262090</v>
          </cell>
        </row>
        <row r="351">
          <cell r="A351" t="str">
            <v>PM</v>
          </cell>
          <cell r="B351" t="str">
            <v>Philip Morris International</v>
          </cell>
          <cell r="C351" t="str">
            <v>Consumer Staples</v>
          </cell>
          <cell r="D351">
            <v>82860</v>
          </cell>
        </row>
        <row r="352">
          <cell r="A352" t="str">
            <v>PSX</v>
          </cell>
          <cell r="B352" t="str">
            <v>Phillips 66</v>
          </cell>
          <cell r="C352" t="str">
            <v>Energy</v>
          </cell>
          <cell r="D352">
            <v>353084</v>
          </cell>
        </row>
        <row r="353">
          <cell r="A353" t="str">
            <v>PNW</v>
          </cell>
          <cell r="B353" t="str">
            <v>Pinnacle West Capital</v>
          </cell>
          <cell r="C353" t="str">
            <v>Utilities</v>
          </cell>
          <cell r="D353">
            <v>327292</v>
          </cell>
        </row>
        <row r="354">
          <cell r="A354" t="str">
            <v>PXD</v>
          </cell>
          <cell r="B354" t="str">
            <v>Pioneer Natural Resources</v>
          </cell>
          <cell r="C354" t="str">
            <v>Energy</v>
          </cell>
          <cell r="D354">
            <v>378199</v>
          </cell>
        </row>
        <row r="355">
          <cell r="A355" t="str">
            <v>PNC</v>
          </cell>
          <cell r="B355" t="str">
            <v>PNC Financial Services</v>
          </cell>
          <cell r="C355" t="str">
            <v>Financials</v>
          </cell>
          <cell r="D355" t="e">
            <v>#N/A</v>
          </cell>
        </row>
        <row r="356">
          <cell r="A356" t="str">
            <v>PPG</v>
          </cell>
          <cell r="B356" t="str">
            <v>PPG Industries</v>
          </cell>
          <cell r="C356" t="str">
            <v>Materials</v>
          </cell>
          <cell r="D356">
            <v>256062</v>
          </cell>
        </row>
        <row r="357">
          <cell r="A357" t="str">
            <v>PPL</v>
          </cell>
          <cell r="B357" t="str">
            <v>PPL Corp.</v>
          </cell>
          <cell r="C357" t="str">
            <v>Utilities</v>
          </cell>
          <cell r="D357">
            <v>26853</v>
          </cell>
        </row>
        <row r="358">
          <cell r="A358" t="str">
            <v>PFG</v>
          </cell>
          <cell r="B358" t="str">
            <v>Principal Financial Group</v>
          </cell>
          <cell r="C358" t="str">
            <v>Financials</v>
          </cell>
          <cell r="D358" t="e">
            <v>#N/A</v>
          </cell>
        </row>
        <row r="359">
          <cell r="A359" t="str">
            <v>PG</v>
          </cell>
          <cell r="B359" t="str">
            <v>Procter &amp; Gamble</v>
          </cell>
          <cell r="C359" t="str">
            <v>Consumer Staples</v>
          </cell>
          <cell r="D359">
            <v>133209</v>
          </cell>
        </row>
        <row r="360">
          <cell r="A360" t="str">
            <v>PGR</v>
          </cell>
          <cell r="B360" t="str">
            <v>Progressive Corp.</v>
          </cell>
          <cell r="C360" t="str">
            <v>Financials</v>
          </cell>
          <cell r="D360" t="e">
            <v>#N/A</v>
          </cell>
        </row>
        <row r="361">
          <cell r="A361" t="str">
            <v>PLD</v>
          </cell>
          <cell r="B361" t="str">
            <v>Prologis</v>
          </cell>
          <cell r="C361" t="str">
            <v>Real Estate</v>
          </cell>
          <cell r="D361">
            <v>113992</v>
          </cell>
        </row>
        <row r="362">
          <cell r="A362" t="str">
            <v>PRU</v>
          </cell>
          <cell r="B362" t="str">
            <v>Prudential Financial</v>
          </cell>
          <cell r="C362" t="str">
            <v>Financials</v>
          </cell>
          <cell r="D362" t="e">
            <v>#N/A</v>
          </cell>
        </row>
        <row r="363">
          <cell r="A363" t="str">
            <v>PEG</v>
          </cell>
          <cell r="B363" t="str">
            <v>Public Service Enterprise Group (PSEG)</v>
          </cell>
          <cell r="C363" t="str">
            <v>Utilities</v>
          </cell>
          <cell r="D363">
            <v>117316</v>
          </cell>
        </row>
        <row r="364">
          <cell r="A364" t="str">
            <v>PSA</v>
          </cell>
          <cell r="B364" t="str">
            <v>Public Storage</v>
          </cell>
          <cell r="C364" t="str">
            <v>Real Estate</v>
          </cell>
          <cell r="D364">
            <v>378204</v>
          </cell>
        </row>
        <row r="365">
          <cell r="A365" t="str">
            <v>PHM</v>
          </cell>
          <cell r="B365" t="str">
            <v>PulteGroup</v>
          </cell>
          <cell r="C365" t="str">
            <v>Consumer Discretionary</v>
          </cell>
          <cell r="D365">
            <v>404717</v>
          </cell>
        </row>
        <row r="366">
          <cell r="A366" t="str">
            <v>PVH</v>
          </cell>
          <cell r="B366" t="str">
            <v>PVH Corp.</v>
          </cell>
          <cell r="C366" t="str">
            <v>Consumer Discretionary</v>
          </cell>
          <cell r="D366">
            <v>46764</v>
          </cell>
        </row>
        <row r="367">
          <cell r="A367" t="str">
            <v>QRVO</v>
          </cell>
          <cell r="B367" t="str">
            <v>Qorvo</v>
          </cell>
          <cell r="C367" t="str">
            <v>Information Technology</v>
          </cell>
          <cell r="D367">
            <v>35151</v>
          </cell>
        </row>
        <row r="368">
          <cell r="A368" t="str">
            <v>PWR</v>
          </cell>
          <cell r="B368" t="str">
            <v>Quanta Services Inc.</v>
          </cell>
          <cell r="C368" t="str">
            <v>Industrials</v>
          </cell>
          <cell r="D368">
            <v>378205</v>
          </cell>
        </row>
        <row r="369">
          <cell r="A369" t="str">
            <v>QCOM</v>
          </cell>
          <cell r="B369" t="str">
            <v>QUALCOMM Inc.</v>
          </cell>
          <cell r="C369" t="str">
            <v>Information Technology</v>
          </cell>
          <cell r="D369">
            <v>85758</v>
          </cell>
        </row>
        <row r="370">
          <cell r="A370" t="str">
            <v>DGX</v>
          </cell>
          <cell r="B370" t="str">
            <v>Quest Diagnostics</v>
          </cell>
          <cell r="C370" t="str">
            <v>Health Care</v>
          </cell>
          <cell r="D370">
            <v>341807</v>
          </cell>
        </row>
        <row r="371">
          <cell r="A371" t="str">
            <v>RL</v>
          </cell>
          <cell r="B371" t="str">
            <v>Ralph Lauren Corporation</v>
          </cell>
          <cell r="C371" t="str">
            <v>Consumer Discretionary</v>
          </cell>
          <cell r="D371">
            <v>331016</v>
          </cell>
        </row>
        <row r="372">
          <cell r="A372" t="str">
            <v>O</v>
          </cell>
          <cell r="B372" t="str">
            <v>Realty Income Corporation</v>
          </cell>
          <cell r="C372" t="str">
            <v>Real Estate</v>
          </cell>
          <cell r="D372">
            <v>81605</v>
          </cell>
        </row>
        <row r="373">
          <cell r="A373" t="str">
            <v>REGN</v>
          </cell>
          <cell r="B373" t="str">
            <v>Regeneron Pharmaceuticals</v>
          </cell>
          <cell r="C373" t="str">
            <v>Health Care</v>
          </cell>
          <cell r="D373">
            <v>378206</v>
          </cell>
        </row>
        <row r="374">
          <cell r="A374" t="str">
            <v>RF</v>
          </cell>
          <cell r="B374" t="str">
            <v>Regions Financial Corp.</v>
          </cell>
          <cell r="C374" t="str">
            <v>Financials</v>
          </cell>
          <cell r="D374" t="e">
            <v>#N/A</v>
          </cell>
        </row>
        <row r="375">
          <cell r="A375" t="str">
            <v>RSG</v>
          </cell>
          <cell r="B375" t="str">
            <v>Republic Services Inc</v>
          </cell>
          <cell r="C375" t="str">
            <v>Industrials</v>
          </cell>
          <cell r="D375">
            <v>101495</v>
          </cell>
        </row>
        <row r="376">
          <cell r="A376" t="str">
            <v>RMD</v>
          </cell>
          <cell r="B376" t="str">
            <v>ResMed</v>
          </cell>
          <cell r="C376" t="str">
            <v>Health Care</v>
          </cell>
          <cell r="D376">
            <v>129653</v>
          </cell>
        </row>
        <row r="377">
          <cell r="A377" t="str">
            <v>RHI</v>
          </cell>
          <cell r="B377" t="str">
            <v>Robert Half International</v>
          </cell>
          <cell r="C377" t="str">
            <v>Industrials</v>
          </cell>
          <cell r="D377">
            <v>378208</v>
          </cell>
        </row>
        <row r="378">
          <cell r="A378" t="str">
            <v>ROK</v>
          </cell>
          <cell r="B378" t="str">
            <v>Rockwell Automation Inc.</v>
          </cell>
          <cell r="C378" t="str">
            <v>Industrials</v>
          </cell>
          <cell r="D378">
            <v>121874</v>
          </cell>
        </row>
        <row r="379">
          <cell r="A379" t="str">
            <v>ROL</v>
          </cell>
          <cell r="B379" t="str">
            <v>Rollins Inc.</v>
          </cell>
          <cell r="C379" t="str">
            <v>Industrials</v>
          </cell>
          <cell r="D379">
            <v>744726</v>
          </cell>
        </row>
        <row r="380">
          <cell r="A380" t="str">
            <v>ROP</v>
          </cell>
          <cell r="B380" t="str">
            <v>Roper Technologies</v>
          </cell>
          <cell r="C380" t="str">
            <v>Industrials</v>
          </cell>
          <cell r="D380">
            <v>119446</v>
          </cell>
        </row>
        <row r="381">
          <cell r="A381" t="str">
            <v>ROST</v>
          </cell>
          <cell r="B381" t="str">
            <v>Ross Stores</v>
          </cell>
          <cell r="C381" t="str">
            <v>Consumer Discretionary</v>
          </cell>
          <cell r="D381">
            <v>200092</v>
          </cell>
        </row>
        <row r="382">
          <cell r="A382" t="str">
            <v>RCL</v>
          </cell>
          <cell r="B382" t="str">
            <v>Royal Caribbean Group</v>
          </cell>
          <cell r="C382" t="str">
            <v>Consumer Discretionary</v>
          </cell>
          <cell r="D382">
            <v>403292</v>
          </cell>
        </row>
        <row r="383">
          <cell r="A383" t="str">
            <v>SPGI</v>
          </cell>
          <cell r="B383" t="str">
            <v>S&amp;P Global, Inc.</v>
          </cell>
          <cell r="C383" t="str">
            <v>Financials</v>
          </cell>
          <cell r="D383">
            <v>378217</v>
          </cell>
        </row>
        <row r="384">
          <cell r="A384" t="str">
            <v>CRM</v>
          </cell>
          <cell r="B384" t="str">
            <v>Salesforce.com</v>
          </cell>
          <cell r="C384" t="str">
            <v>Information Technology</v>
          </cell>
          <cell r="D384">
            <v>85017</v>
          </cell>
        </row>
        <row r="385">
          <cell r="A385" t="str">
            <v>SBAC</v>
          </cell>
          <cell r="B385" t="str">
            <v>SBA Communications</v>
          </cell>
          <cell r="C385" t="str">
            <v>Real Estate</v>
          </cell>
          <cell r="D385">
            <v>100897</v>
          </cell>
        </row>
        <row r="386">
          <cell r="A386" t="str">
            <v>SLB</v>
          </cell>
          <cell r="B386" t="str">
            <v>Schlumberger Ltd.</v>
          </cell>
          <cell r="C386" t="str">
            <v>Energy</v>
          </cell>
          <cell r="D386">
            <v>353500</v>
          </cell>
        </row>
        <row r="387">
          <cell r="A387" t="str">
            <v>STX</v>
          </cell>
          <cell r="B387" t="str">
            <v>Seagate Technology</v>
          </cell>
          <cell r="C387" t="str">
            <v>Information Technology</v>
          </cell>
          <cell r="D387">
            <v>378212</v>
          </cell>
        </row>
        <row r="388">
          <cell r="A388" t="str">
            <v>SEE</v>
          </cell>
          <cell r="B388" t="str">
            <v>Sealed Air</v>
          </cell>
          <cell r="C388" t="str">
            <v>Materials</v>
          </cell>
          <cell r="D388">
            <v>378213</v>
          </cell>
        </row>
        <row r="389">
          <cell r="A389" t="str">
            <v>SRE</v>
          </cell>
          <cell r="B389" t="str">
            <v>Sempra Energy</v>
          </cell>
          <cell r="C389" t="str">
            <v>Utilities</v>
          </cell>
          <cell r="D389">
            <v>378214</v>
          </cell>
        </row>
        <row r="390">
          <cell r="A390" t="str">
            <v>NOW</v>
          </cell>
          <cell r="B390" t="str">
            <v>ServiceNow</v>
          </cell>
          <cell r="C390" t="str">
            <v>Information Technology</v>
          </cell>
          <cell r="D390">
            <v>617429</v>
          </cell>
        </row>
        <row r="391">
          <cell r="A391" t="str">
            <v>SHW</v>
          </cell>
          <cell r="B391" t="str">
            <v>Sherwin-Williams</v>
          </cell>
          <cell r="C391" t="str">
            <v>Materials</v>
          </cell>
          <cell r="D391">
            <v>378215</v>
          </cell>
        </row>
        <row r="392">
          <cell r="A392" t="str">
            <v>SPG</v>
          </cell>
          <cell r="B392" t="str">
            <v>Simon Property Group Inc</v>
          </cell>
          <cell r="C392" t="str">
            <v>Real Estate</v>
          </cell>
          <cell r="D392">
            <v>111127</v>
          </cell>
        </row>
        <row r="393">
          <cell r="A393" t="str">
            <v>SWKS</v>
          </cell>
          <cell r="B393" t="str">
            <v>Skyworks Solutions</v>
          </cell>
          <cell r="C393" t="str">
            <v>Information Technology</v>
          </cell>
          <cell r="D393">
            <v>353611</v>
          </cell>
        </row>
        <row r="394">
          <cell r="A394" t="str">
            <v>SLG</v>
          </cell>
          <cell r="B394" t="str">
            <v>SL Green Realty</v>
          </cell>
          <cell r="C394" t="str">
            <v>Real Estate</v>
          </cell>
          <cell r="D394">
            <v>127650</v>
          </cell>
        </row>
        <row r="395">
          <cell r="A395" t="str">
            <v>SNA</v>
          </cell>
          <cell r="B395" t="str">
            <v>Snap-on</v>
          </cell>
          <cell r="C395" t="str">
            <v>Industrials</v>
          </cell>
          <cell r="D395">
            <v>288357</v>
          </cell>
        </row>
        <row r="396">
          <cell r="A396" t="str">
            <v>SO</v>
          </cell>
          <cell r="B396" t="str">
            <v>Southern Company</v>
          </cell>
          <cell r="C396" t="str">
            <v>Utilities</v>
          </cell>
          <cell r="D396">
            <v>189248</v>
          </cell>
        </row>
        <row r="397">
          <cell r="A397" t="str">
            <v>LUV</v>
          </cell>
          <cell r="B397" t="str">
            <v>Southwest Airlines</v>
          </cell>
          <cell r="C397" t="str">
            <v>Industrials</v>
          </cell>
          <cell r="D397">
            <v>205563</v>
          </cell>
        </row>
        <row r="398">
          <cell r="A398" t="str">
            <v>SWK</v>
          </cell>
          <cell r="B398" t="str">
            <v>Stanley Black &amp; Decker</v>
          </cell>
          <cell r="C398" t="str">
            <v>Industrials</v>
          </cell>
          <cell r="D398">
            <v>244442</v>
          </cell>
        </row>
        <row r="399">
          <cell r="A399" t="str">
            <v>SBUX</v>
          </cell>
          <cell r="B399" t="str">
            <v>Starbucks Corp.</v>
          </cell>
          <cell r="C399" t="str">
            <v>Consumer Discretionary</v>
          </cell>
          <cell r="D399">
            <v>86689</v>
          </cell>
        </row>
        <row r="400">
          <cell r="A400" t="str">
            <v>STT</v>
          </cell>
          <cell r="B400" t="str">
            <v>State Street Corp.</v>
          </cell>
          <cell r="C400" t="str">
            <v>Financials</v>
          </cell>
          <cell r="D400" t="e">
            <v>#N/A</v>
          </cell>
        </row>
        <row r="401">
          <cell r="A401" t="str">
            <v>STE</v>
          </cell>
          <cell r="B401" t="str">
            <v>STERIS plc</v>
          </cell>
          <cell r="C401" t="str">
            <v>Health Care</v>
          </cell>
          <cell r="D401">
            <v>749030</v>
          </cell>
        </row>
        <row r="402">
          <cell r="A402" t="str">
            <v>SYK</v>
          </cell>
          <cell r="B402" t="str">
            <v>Stryker Corp.</v>
          </cell>
          <cell r="C402" t="str">
            <v>Health Care</v>
          </cell>
          <cell r="D402">
            <v>105030</v>
          </cell>
        </row>
        <row r="403">
          <cell r="A403" t="str">
            <v>SIVB</v>
          </cell>
          <cell r="B403" t="str">
            <v>SVB Financial</v>
          </cell>
          <cell r="C403" t="str">
            <v>Financials</v>
          </cell>
          <cell r="D403" t="e">
            <v>#N/A</v>
          </cell>
        </row>
        <row r="404">
          <cell r="A404" t="str">
            <v>SYF</v>
          </cell>
          <cell r="B404" t="str">
            <v>Synchrony Financial</v>
          </cell>
          <cell r="C404" t="str">
            <v>Financials</v>
          </cell>
          <cell r="D404" t="e">
            <v>#N/A</v>
          </cell>
        </row>
        <row r="405">
          <cell r="A405" t="str">
            <v>SNPS</v>
          </cell>
          <cell r="B405" t="str">
            <v>Synopsys Inc.</v>
          </cell>
          <cell r="C405" t="str">
            <v>Information Technology</v>
          </cell>
          <cell r="D405">
            <v>744723</v>
          </cell>
        </row>
        <row r="406">
          <cell r="A406" t="str">
            <v>SYY</v>
          </cell>
          <cell r="B406" t="str">
            <v>Sysco Corp.</v>
          </cell>
          <cell r="C406" t="str">
            <v>Consumer Staples</v>
          </cell>
          <cell r="D406">
            <v>247719</v>
          </cell>
        </row>
        <row r="407">
          <cell r="A407" t="str">
            <v>TMUS</v>
          </cell>
          <cell r="B407" t="str">
            <v>T-Mobile US</v>
          </cell>
          <cell r="C407" t="str">
            <v>Communication Services</v>
          </cell>
          <cell r="D407">
            <v>515267</v>
          </cell>
        </row>
        <row r="408">
          <cell r="A408" t="str">
            <v>TROW</v>
          </cell>
          <cell r="B408" t="str">
            <v>T. Rowe Price Group</v>
          </cell>
          <cell r="C408" t="str">
            <v>Financials</v>
          </cell>
          <cell r="D408">
            <v>378221</v>
          </cell>
        </row>
        <row r="409">
          <cell r="A409" t="str">
            <v>TTWO</v>
          </cell>
          <cell r="B409" t="str">
            <v>Take-Two Interactive</v>
          </cell>
          <cell r="C409" t="str">
            <v>Communication Services</v>
          </cell>
          <cell r="D409">
            <v>372538</v>
          </cell>
        </row>
        <row r="410">
          <cell r="A410" t="str">
            <v>TPR</v>
          </cell>
          <cell r="B410" t="str">
            <v>Tapestry, Inc.</v>
          </cell>
          <cell r="C410" t="str">
            <v>Consumer Discretionary</v>
          </cell>
          <cell r="D410">
            <v>331230</v>
          </cell>
        </row>
        <row r="411">
          <cell r="A411" t="str">
            <v>TGT</v>
          </cell>
          <cell r="B411" t="str">
            <v>Target Corp.</v>
          </cell>
          <cell r="C411" t="str">
            <v>Consumer Discretionary</v>
          </cell>
          <cell r="D411">
            <v>72458</v>
          </cell>
        </row>
        <row r="412">
          <cell r="A412" t="str">
            <v>TEL</v>
          </cell>
          <cell r="B412" t="str">
            <v>TE Connectivity Ltd.</v>
          </cell>
          <cell r="C412" t="str">
            <v>Information Technology</v>
          </cell>
          <cell r="D412">
            <v>104745</v>
          </cell>
        </row>
        <row r="413">
          <cell r="A413" t="str">
            <v>FTI</v>
          </cell>
          <cell r="B413" t="str">
            <v>TechnipFMC</v>
          </cell>
          <cell r="C413" t="str">
            <v>Energy</v>
          </cell>
          <cell r="D413">
            <v>637893</v>
          </cell>
        </row>
        <row r="414">
          <cell r="A414" t="str">
            <v>TFX</v>
          </cell>
          <cell r="B414" t="str">
            <v>Teleflex</v>
          </cell>
          <cell r="C414" t="str">
            <v>Health Care</v>
          </cell>
          <cell r="D414">
            <v>448874</v>
          </cell>
        </row>
        <row r="415">
          <cell r="A415" t="str">
            <v>TXN</v>
          </cell>
          <cell r="B415" t="str">
            <v>Texas Instruments</v>
          </cell>
          <cell r="C415" t="str">
            <v>Information Technology</v>
          </cell>
          <cell r="D415">
            <v>252464</v>
          </cell>
        </row>
        <row r="416">
          <cell r="A416" t="str">
            <v>TMO</v>
          </cell>
          <cell r="B416" t="str">
            <v>Thermo Fisher Scientific</v>
          </cell>
          <cell r="C416" t="str">
            <v>Health Care</v>
          </cell>
          <cell r="D416">
            <v>372802</v>
          </cell>
        </row>
        <row r="417">
          <cell r="A417" t="str">
            <v>TIF</v>
          </cell>
          <cell r="B417" t="str">
            <v>Tiffany &amp; Co.</v>
          </cell>
          <cell r="C417" t="str">
            <v>Consumer Discretionary</v>
          </cell>
          <cell r="D417">
            <v>249289</v>
          </cell>
        </row>
        <row r="418">
          <cell r="A418" t="str">
            <v>TJX</v>
          </cell>
          <cell r="B418" t="str">
            <v>TJX Companies Inc.</v>
          </cell>
          <cell r="C418" t="str">
            <v>Consumer Discretionary</v>
          </cell>
          <cell r="D418">
            <v>256569</v>
          </cell>
        </row>
        <row r="419">
          <cell r="A419" t="str">
            <v>TSCO</v>
          </cell>
          <cell r="B419" t="str">
            <v>Tractor Supply Company</v>
          </cell>
          <cell r="C419" t="str">
            <v>Consumer Discretionary</v>
          </cell>
          <cell r="D419">
            <v>378228</v>
          </cell>
        </row>
        <row r="420">
          <cell r="A420" t="str">
            <v>TDG</v>
          </cell>
          <cell r="B420" t="str">
            <v>TransDigm Group</v>
          </cell>
          <cell r="C420" t="str">
            <v>Industrials</v>
          </cell>
          <cell r="D420">
            <v>378229</v>
          </cell>
        </row>
        <row r="421">
          <cell r="A421" t="str">
            <v>TRV</v>
          </cell>
          <cell r="B421" t="str">
            <v>The Travelers Companies Inc.</v>
          </cell>
          <cell r="C421" t="str">
            <v>Financials</v>
          </cell>
          <cell r="D421" t="e">
            <v>#N/A</v>
          </cell>
        </row>
        <row r="422">
          <cell r="A422" t="str">
            <v>TWTR</v>
          </cell>
          <cell r="B422" t="str">
            <v>Twitter, Inc.</v>
          </cell>
          <cell r="C422" t="str">
            <v>Communication Services</v>
          </cell>
          <cell r="D422">
            <v>30388</v>
          </cell>
        </row>
        <row r="423">
          <cell r="A423" t="str">
            <v>TYL</v>
          </cell>
          <cell r="B423" t="str">
            <v>Tyler Technologies</v>
          </cell>
          <cell r="C423" t="str">
            <v>Information Technology</v>
          </cell>
          <cell r="D423">
            <v>693134</v>
          </cell>
        </row>
        <row r="424">
          <cell r="A424" t="str">
            <v>TSN</v>
          </cell>
          <cell r="B424" t="str">
            <v>Tyson Foods</v>
          </cell>
          <cell r="C424" t="str">
            <v>Consumer Staples</v>
          </cell>
          <cell r="D424">
            <v>138054</v>
          </cell>
        </row>
        <row r="425">
          <cell r="A425" t="str">
            <v>UDR</v>
          </cell>
          <cell r="B425" t="str">
            <v>UDR, Inc.</v>
          </cell>
          <cell r="C425" t="str">
            <v>Real Estate</v>
          </cell>
          <cell r="D425">
            <v>424210</v>
          </cell>
        </row>
        <row r="426">
          <cell r="A426" t="str">
            <v>ULTA</v>
          </cell>
          <cell r="B426" t="str">
            <v>Ulta Beauty</v>
          </cell>
          <cell r="C426" t="str">
            <v>Consumer Discretionary</v>
          </cell>
          <cell r="D426">
            <v>178804</v>
          </cell>
        </row>
        <row r="427">
          <cell r="A427" t="str">
            <v>USB</v>
          </cell>
          <cell r="B427" t="str">
            <v>U.S. Bancorp</v>
          </cell>
          <cell r="C427" t="str">
            <v>Financials</v>
          </cell>
          <cell r="D427" t="e">
            <v>#N/A</v>
          </cell>
        </row>
        <row r="428">
          <cell r="A428" t="str">
            <v>UA</v>
          </cell>
          <cell r="B428" t="str">
            <v>Under Armour (Class A)</v>
          </cell>
          <cell r="C428" t="str">
            <v>Consumer Discretionary</v>
          </cell>
          <cell r="D428">
            <v>80553</v>
          </cell>
        </row>
        <row r="429">
          <cell r="A429" t="str">
            <v>UA</v>
          </cell>
          <cell r="B429" t="str">
            <v>Under Armour (Class C)</v>
          </cell>
          <cell r="C429" t="str">
            <v>Consumer Discretionary</v>
          </cell>
          <cell r="D429" t="e">
            <v>#N/A</v>
          </cell>
        </row>
        <row r="430">
          <cell r="A430" t="str">
            <v>UNP</v>
          </cell>
          <cell r="B430" t="str">
            <v>Union Pacific Corp</v>
          </cell>
          <cell r="C430" t="str">
            <v>Industrials</v>
          </cell>
          <cell r="D430">
            <v>367644</v>
          </cell>
        </row>
        <row r="431">
          <cell r="A431" t="str">
            <v>UAL</v>
          </cell>
          <cell r="B431" t="str">
            <v>United Airlines Holdings</v>
          </cell>
          <cell r="C431" t="str">
            <v>Industrials</v>
          </cell>
          <cell r="D431">
            <v>219075</v>
          </cell>
        </row>
        <row r="432">
          <cell r="A432" t="str">
            <v>UNH</v>
          </cell>
          <cell r="B432" t="str">
            <v>United Health Group Inc.</v>
          </cell>
          <cell r="C432" t="str">
            <v>Health Care</v>
          </cell>
          <cell r="D432">
            <v>367714</v>
          </cell>
        </row>
        <row r="433">
          <cell r="A433" t="str">
            <v>UPS</v>
          </cell>
          <cell r="B433" t="str">
            <v>United Parcel Service</v>
          </cell>
          <cell r="C433" t="str">
            <v>Industrials</v>
          </cell>
          <cell r="D433">
            <v>106423</v>
          </cell>
        </row>
        <row r="434">
          <cell r="A434" t="str">
            <v>URI</v>
          </cell>
          <cell r="B434" t="str">
            <v>United Rentals, Inc.</v>
          </cell>
          <cell r="C434" t="str">
            <v>Industrials</v>
          </cell>
          <cell r="D434">
            <v>102754</v>
          </cell>
        </row>
        <row r="435">
          <cell r="A435" t="str">
            <v>UHS</v>
          </cell>
          <cell r="B435" t="str">
            <v>Universal Health Services</v>
          </cell>
          <cell r="C435" t="str">
            <v>Health Care</v>
          </cell>
          <cell r="D435">
            <v>378232</v>
          </cell>
        </row>
        <row r="436">
          <cell r="A436" t="str">
            <v>UNM</v>
          </cell>
          <cell r="B436" t="str">
            <v>Unum Group</v>
          </cell>
          <cell r="C436" t="str">
            <v>Financials</v>
          </cell>
          <cell r="D436" t="e">
            <v>#N/A</v>
          </cell>
        </row>
        <row r="437">
          <cell r="A437" t="str">
            <v>VFC</v>
          </cell>
          <cell r="B437" t="str">
            <v>VF Corporation</v>
          </cell>
          <cell r="C437" t="str">
            <v>Consumer Discretionary</v>
          </cell>
          <cell r="D437">
            <v>330907</v>
          </cell>
        </row>
        <row r="438">
          <cell r="A438" t="str">
            <v>VLO</v>
          </cell>
          <cell r="B438" t="str">
            <v>Valero Energy</v>
          </cell>
          <cell r="C438" t="str">
            <v>Energy</v>
          </cell>
          <cell r="D438">
            <v>410846</v>
          </cell>
        </row>
        <row r="439">
          <cell r="A439" t="str">
            <v>VAR</v>
          </cell>
          <cell r="B439" t="str">
            <v>Varian Medical Systems</v>
          </cell>
          <cell r="C439" t="str">
            <v>Health Care</v>
          </cell>
          <cell r="D439">
            <v>361284</v>
          </cell>
        </row>
        <row r="440">
          <cell r="A440" t="str">
            <v>VTR</v>
          </cell>
          <cell r="B440" t="str">
            <v>Ventas Inc</v>
          </cell>
          <cell r="C440" t="str">
            <v>Real Estate</v>
          </cell>
          <cell r="D440">
            <v>398980</v>
          </cell>
        </row>
        <row r="441">
          <cell r="A441" t="str">
            <v>VRSN</v>
          </cell>
          <cell r="B441" t="str">
            <v>Verisign Inc.</v>
          </cell>
          <cell r="C441" t="str">
            <v>Information Technology</v>
          </cell>
          <cell r="D441">
            <v>378234</v>
          </cell>
        </row>
        <row r="442">
          <cell r="A442" t="str">
            <v>VRSK</v>
          </cell>
          <cell r="B442" t="str">
            <v>Verisk Analytics</v>
          </cell>
          <cell r="C442" t="str">
            <v>Industrials</v>
          </cell>
          <cell r="D442">
            <v>378235</v>
          </cell>
        </row>
        <row r="443">
          <cell r="A443" t="str">
            <v>VZ</v>
          </cell>
          <cell r="B443" t="str">
            <v>Verizon Communications</v>
          </cell>
          <cell r="C443" t="str">
            <v>Communication Services</v>
          </cell>
          <cell r="D443">
            <v>101219</v>
          </cell>
        </row>
        <row r="444">
          <cell r="A444" t="str">
            <v>VRTX</v>
          </cell>
          <cell r="B444" t="str">
            <v>Vertex Pharmaceuticals Inc</v>
          </cell>
          <cell r="C444" t="str">
            <v>Health Care</v>
          </cell>
          <cell r="D444">
            <v>344083</v>
          </cell>
        </row>
        <row r="445">
          <cell r="A445" t="str">
            <v>V</v>
          </cell>
          <cell r="B445" t="str">
            <v>Visa Inc.</v>
          </cell>
          <cell r="C445" t="str">
            <v>Information Technology</v>
          </cell>
          <cell r="D445">
            <v>107326</v>
          </cell>
        </row>
        <row r="446">
          <cell r="A446" t="str">
            <v>VNO</v>
          </cell>
          <cell r="B446" t="str">
            <v>Vornado Realty Trust</v>
          </cell>
          <cell r="C446" t="str">
            <v>Real Estate</v>
          </cell>
          <cell r="D446">
            <v>378237</v>
          </cell>
        </row>
        <row r="447">
          <cell r="A447" t="str">
            <v>VMC</v>
          </cell>
          <cell r="B447" t="str">
            <v>Vulcan Materials</v>
          </cell>
          <cell r="C447" t="str">
            <v>Materials</v>
          </cell>
          <cell r="D447">
            <v>378238</v>
          </cell>
        </row>
        <row r="448">
          <cell r="A448" t="str">
            <v>WAB</v>
          </cell>
          <cell r="B448" t="str">
            <v>Wabtec Corporation</v>
          </cell>
          <cell r="C448" t="str">
            <v>Industrials</v>
          </cell>
          <cell r="D448">
            <v>749129</v>
          </cell>
        </row>
        <row r="449">
          <cell r="A449" t="str">
            <v>WMT</v>
          </cell>
          <cell r="B449" t="str">
            <v>Walmart</v>
          </cell>
          <cell r="C449" t="str">
            <v>Consumer Staples</v>
          </cell>
          <cell r="D449">
            <v>239962</v>
          </cell>
        </row>
        <row r="450">
          <cell r="A450" t="str">
            <v>WBA</v>
          </cell>
          <cell r="B450" t="str">
            <v>Walgreens Boots Alliance</v>
          </cell>
          <cell r="C450" t="str">
            <v>Consumer Staples</v>
          </cell>
          <cell r="D450">
            <v>87466</v>
          </cell>
        </row>
        <row r="451">
          <cell r="A451" t="str">
            <v>DIS</v>
          </cell>
          <cell r="B451" t="str">
            <v>The Walt Disney Company</v>
          </cell>
          <cell r="C451" t="str">
            <v>Communication Services</v>
          </cell>
          <cell r="D451">
            <v>261356</v>
          </cell>
        </row>
        <row r="452">
          <cell r="A452" t="str">
            <v>WM</v>
          </cell>
          <cell r="B452" t="str">
            <v>Waste Management Inc.</v>
          </cell>
          <cell r="C452" t="str">
            <v>Industrials</v>
          </cell>
          <cell r="D452">
            <v>378239</v>
          </cell>
        </row>
        <row r="453">
          <cell r="A453" t="str">
            <v>WAT</v>
          </cell>
          <cell r="B453" t="str">
            <v>Waters Corporation</v>
          </cell>
          <cell r="C453" t="str">
            <v>Health Care</v>
          </cell>
          <cell r="D453">
            <v>378240</v>
          </cell>
        </row>
        <row r="454">
          <cell r="A454" t="str">
            <v>WEC</v>
          </cell>
          <cell r="B454" t="str">
            <v>WEC Energy Group</v>
          </cell>
          <cell r="C454" t="str">
            <v>Utilities</v>
          </cell>
          <cell r="D454">
            <v>378244</v>
          </cell>
        </row>
        <row r="455">
          <cell r="A455" t="str">
            <v>WFC</v>
          </cell>
          <cell r="B455" t="str">
            <v>Wells Fargo</v>
          </cell>
          <cell r="C455" t="str">
            <v>Financials</v>
          </cell>
          <cell r="D455" t="e">
            <v>#N/A</v>
          </cell>
        </row>
        <row r="456">
          <cell r="A456" t="str">
            <v>WELL</v>
          </cell>
          <cell r="B456" t="str">
            <v>Welltower Inc.</v>
          </cell>
          <cell r="C456" t="str">
            <v>Real Estate</v>
          </cell>
          <cell r="D456">
            <v>378241</v>
          </cell>
        </row>
        <row r="457">
          <cell r="A457" t="str">
            <v>WDC</v>
          </cell>
          <cell r="B457" t="str">
            <v>Western Digital</v>
          </cell>
          <cell r="C457" t="str">
            <v>Information Technology</v>
          </cell>
          <cell r="D457">
            <v>250582</v>
          </cell>
        </row>
        <row r="458">
          <cell r="A458" t="str">
            <v>WU</v>
          </cell>
          <cell r="B458" t="str">
            <v>Western Union Co</v>
          </cell>
          <cell r="C458" t="str">
            <v>Information Technology</v>
          </cell>
          <cell r="D458">
            <v>378242</v>
          </cell>
        </row>
        <row r="459">
          <cell r="A459" t="str">
            <v>WRK</v>
          </cell>
          <cell r="B459" t="str">
            <v>WestRock</v>
          </cell>
          <cell r="C459" t="str">
            <v>Materials</v>
          </cell>
          <cell r="D459">
            <v>359889</v>
          </cell>
        </row>
        <row r="460">
          <cell r="A460" t="str">
            <v>WY</v>
          </cell>
          <cell r="B460" t="str">
            <v>Weyerhaeuser</v>
          </cell>
          <cell r="C460" t="str">
            <v>Real Estate</v>
          </cell>
          <cell r="D460">
            <v>57524</v>
          </cell>
        </row>
        <row r="461">
          <cell r="A461" t="str">
            <v>WHR</v>
          </cell>
          <cell r="B461" t="str">
            <v>Whirlpool Corp.</v>
          </cell>
          <cell r="C461" t="str">
            <v>Consumer Discretionary</v>
          </cell>
          <cell r="D461">
            <v>104227</v>
          </cell>
        </row>
        <row r="462">
          <cell r="A462" t="str">
            <v>WMB</v>
          </cell>
          <cell r="B462" t="str">
            <v>Williams Companies</v>
          </cell>
          <cell r="C462" t="str">
            <v>Energy</v>
          </cell>
          <cell r="D462">
            <v>344928</v>
          </cell>
        </row>
        <row r="463">
          <cell r="A463" t="str">
            <v>WLTW</v>
          </cell>
          <cell r="B463" t="str">
            <v>Willis Towers Watson</v>
          </cell>
          <cell r="C463" t="str">
            <v>Financials</v>
          </cell>
          <cell r="D463">
            <v>378243</v>
          </cell>
        </row>
        <row r="464">
          <cell r="A464" t="str">
            <v>WYNN</v>
          </cell>
          <cell r="B464" t="str">
            <v>Wynn Resorts Ltd</v>
          </cell>
          <cell r="C464" t="str">
            <v>Consumer Discretionary</v>
          </cell>
          <cell r="D464">
            <v>378245</v>
          </cell>
        </row>
        <row r="465">
          <cell r="A465" t="str">
            <v>XEL</v>
          </cell>
          <cell r="B465" t="str">
            <v>Xcel Energy Inc</v>
          </cell>
          <cell r="C465" t="str">
            <v>Utilities</v>
          </cell>
          <cell r="D465">
            <v>378246</v>
          </cell>
        </row>
        <row r="466">
          <cell r="A466" t="str">
            <v>XRX</v>
          </cell>
          <cell r="B466" t="str">
            <v>Xerox</v>
          </cell>
          <cell r="C466" t="str">
            <v>Information Technology</v>
          </cell>
          <cell r="D466">
            <v>378247</v>
          </cell>
        </row>
        <row r="467">
          <cell r="A467" t="str">
            <v>XLNX</v>
          </cell>
          <cell r="B467" t="str">
            <v>Xilinx</v>
          </cell>
          <cell r="C467" t="str">
            <v>Information Technology</v>
          </cell>
          <cell r="D467">
            <v>396684</v>
          </cell>
        </row>
        <row r="468">
          <cell r="A468" t="str">
            <v>XYL</v>
          </cell>
          <cell r="B468" t="str">
            <v>Xylem Inc.</v>
          </cell>
          <cell r="C468" t="str">
            <v>Industrials</v>
          </cell>
          <cell r="D468">
            <v>124467</v>
          </cell>
        </row>
        <row r="469">
          <cell r="A469" t="str">
            <v>YUM</v>
          </cell>
          <cell r="B469" t="str">
            <v>Yum! Brands Inc</v>
          </cell>
          <cell r="C469" t="str">
            <v>Consumer Discretionary</v>
          </cell>
          <cell r="D469">
            <v>98663</v>
          </cell>
        </row>
        <row r="470">
          <cell r="A470" t="str">
            <v>ZBH</v>
          </cell>
          <cell r="B470" t="str">
            <v>Zimmer Biomet Holdings</v>
          </cell>
          <cell r="C470" t="str">
            <v>Health Care</v>
          </cell>
          <cell r="D470">
            <v>378249</v>
          </cell>
        </row>
        <row r="471">
          <cell r="A471" t="str">
            <v>ZION</v>
          </cell>
          <cell r="B471" t="str">
            <v>Zions Bancorp</v>
          </cell>
          <cell r="C471" t="str">
            <v>Financials</v>
          </cell>
          <cell r="D471" t="e">
            <v>#N/A</v>
          </cell>
        </row>
        <row r="472">
          <cell r="A472" t="str">
            <v>ZTS</v>
          </cell>
          <cell r="B472" t="str">
            <v>Zoetis</v>
          </cell>
          <cell r="C472" t="str">
            <v>Health Care</v>
          </cell>
          <cell r="D472">
            <v>378251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. S&amp;P 500 t"/>
      <sheetName val="2. S&amp;P 500 t-1"/>
      <sheetName val="2. S&amp;P 500 t-2"/>
      <sheetName val="1. Only S&amp;P 500"/>
      <sheetName val="S&amp;P 500 Wikipedia"/>
    </sheetNames>
    <sheetDataSet>
      <sheetData sheetId="0"/>
      <sheetData sheetId="1"/>
      <sheetData sheetId="2"/>
      <sheetData sheetId="3"/>
      <sheetData sheetId="4">
        <row r="1">
          <cell r="A1" t="str">
            <v>Symbol</v>
          </cell>
          <cell r="B1" t="str">
            <v>Security</v>
          </cell>
          <cell r="C1" t="str">
            <v>GICS Sector</v>
          </cell>
          <cell r="D1" t="str">
            <v>SimFin ID</v>
          </cell>
        </row>
        <row r="2">
          <cell r="A2" t="str">
            <v>MMM</v>
          </cell>
          <cell r="B2" t="str">
            <v>3M Company</v>
          </cell>
          <cell r="C2" t="str">
            <v>Industrials</v>
          </cell>
          <cell r="D2">
            <v>22219</v>
          </cell>
        </row>
        <row r="3">
          <cell r="A3" t="str">
            <v>ABT</v>
          </cell>
          <cell r="B3" t="str">
            <v>Abbott Laboratories</v>
          </cell>
          <cell r="C3" t="str">
            <v>Health Care</v>
          </cell>
          <cell r="D3">
            <v>63877</v>
          </cell>
        </row>
        <row r="4">
          <cell r="A4" t="str">
            <v>ABBV</v>
          </cell>
          <cell r="B4" t="str">
            <v>AbbVie Inc.</v>
          </cell>
          <cell r="C4" t="str">
            <v>Health Care</v>
          </cell>
          <cell r="D4">
            <v>61199</v>
          </cell>
        </row>
        <row r="5">
          <cell r="A5" t="str">
            <v>ABMD</v>
          </cell>
          <cell r="B5" t="str">
            <v>ABIOMED Inc</v>
          </cell>
          <cell r="C5" t="str">
            <v>Health Care</v>
          </cell>
          <cell r="D5">
            <v>445587</v>
          </cell>
        </row>
        <row r="6">
          <cell r="A6" t="str">
            <v>ACN</v>
          </cell>
          <cell r="B6" t="str">
            <v>Accenture plc</v>
          </cell>
          <cell r="C6" t="str">
            <v>Information Technology</v>
          </cell>
          <cell r="D6">
            <v>61372</v>
          </cell>
        </row>
        <row r="7">
          <cell r="A7" t="str">
            <v>ATVI</v>
          </cell>
          <cell r="B7" t="str">
            <v>Activision Blizzard</v>
          </cell>
          <cell r="C7" t="str">
            <v>Communication Services</v>
          </cell>
          <cell r="D7">
            <v>243</v>
          </cell>
        </row>
        <row r="8">
          <cell r="A8" t="str">
            <v>ADBE</v>
          </cell>
          <cell r="B8" t="str">
            <v>Adobe Inc.</v>
          </cell>
          <cell r="C8" t="str">
            <v>Information Technology</v>
          </cell>
          <cell r="D8">
            <v>14099</v>
          </cell>
        </row>
        <row r="9">
          <cell r="A9" t="str">
            <v>AMD</v>
          </cell>
          <cell r="B9" t="str">
            <v>Advanced Micro Devices Inc</v>
          </cell>
          <cell r="C9" t="str">
            <v>Information Technology</v>
          </cell>
          <cell r="D9">
            <v>191397</v>
          </cell>
        </row>
        <row r="10">
          <cell r="A10" t="str">
            <v>AAP</v>
          </cell>
          <cell r="B10" t="str">
            <v>Advance Auto Parts</v>
          </cell>
          <cell r="C10" t="str">
            <v>Consumer Discretionary</v>
          </cell>
          <cell r="D10">
            <v>184955</v>
          </cell>
        </row>
        <row r="11">
          <cell r="A11" t="str">
            <v>AES</v>
          </cell>
          <cell r="B11" t="str">
            <v>AES Corp</v>
          </cell>
          <cell r="C11" t="str">
            <v>Utilities</v>
          </cell>
          <cell r="D11">
            <v>62329</v>
          </cell>
        </row>
        <row r="12">
          <cell r="A12" t="str">
            <v>AFL</v>
          </cell>
          <cell r="B12" t="str">
            <v>AFLAC Inc</v>
          </cell>
          <cell r="C12" t="str">
            <v>Financials</v>
          </cell>
          <cell r="D12" t="e">
            <v>#N/A</v>
          </cell>
        </row>
        <row r="13">
          <cell r="A13" t="str">
            <v>A</v>
          </cell>
          <cell r="B13" t="str">
            <v>Agilent Technologies Inc</v>
          </cell>
          <cell r="C13" t="str">
            <v>Health Care</v>
          </cell>
          <cell r="D13">
            <v>45846</v>
          </cell>
        </row>
        <row r="14">
          <cell r="A14" t="str">
            <v>APD</v>
          </cell>
          <cell r="B14" t="str">
            <v>Air Products &amp; Chemicals Inc</v>
          </cell>
          <cell r="C14" t="str">
            <v>Materials</v>
          </cell>
          <cell r="D14">
            <v>185217</v>
          </cell>
        </row>
        <row r="15">
          <cell r="A15" t="str">
            <v>AKAM</v>
          </cell>
          <cell r="B15" t="str">
            <v>Akamai Technologies Inc</v>
          </cell>
          <cell r="C15" t="str">
            <v>Information Technology</v>
          </cell>
          <cell r="D15">
            <v>69211</v>
          </cell>
        </row>
        <row r="16">
          <cell r="A16" t="str">
            <v>ALK</v>
          </cell>
          <cell r="B16" t="str">
            <v>Alaska Air Group Inc</v>
          </cell>
          <cell r="C16" t="str">
            <v>Industrials</v>
          </cell>
          <cell r="D16">
            <v>65470</v>
          </cell>
        </row>
        <row r="17">
          <cell r="A17" t="str">
            <v>ALB</v>
          </cell>
          <cell r="B17" t="str">
            <v>Albemarle Corp</v>
          </cell>
          <cell r="C17" t="str">
            <v>Materials</v>
          </cell>
          <cell r="D17">
            <v>132877</v>
          </cell>
        </row>
        <row r="18">
          <cell r="A18" t="str">
            <v>ARE</v>
          </cell>
          <cell r="B18" t="str">
            <v>Alexandria Real Estate Equities</v>
          </cell>
          <cell r="C18" t="str">
            <v>Real Estate</v>
          </cell>
          <cell r="D18">
            <v>445788</v>
          </cell>
        </row>
        <row r="19">
          <cell r="A19" t="str">
            <v>ALXN</v>
          </cell>
          <cell r="B19" t="str">
            <v>Alexion Pharmaceuticals</v>
          </cell>
          <cell r="C19" t="str">
            <v>Health Care</v>
          </cell>
          <cell r="D19">
            <v>65359</v>
          </cell>
        </row>
        <row r="20">
          <cell r="A20" t="str">
            <v>ALGN</v>
          </cell>
          <cell r="B20" t="str">
            <v>Align Technology</v>
          </cell>
          <cell r="C20" t="str">
            <v>Health Care</v>
          </cell>
          <cell r="D20">
            <v>445691</v>
          </cell>
        </row>
        <row r="21">
          <cell r="A21" t="str">
            <v>ALLE</v>
          </cell>
          <cell r="B21" t="str">
            <v>Allegion</v>
          </cell>
          <cell r="C21" t="str">
            <v>Industrials</v>
          </cell>
          <cell r="D21">
            <v>69109</v>
          </cell>
        </row>
        <row r="22">
          <cell r="A22" t="str">
            <v>LNT</v>
          </cell>
          <cell r="B22" t="str">
            <v>Alliant Energy Corp</v>
          </cell>
          <cell r="C22" t="str">
            <v>Utilities</v>
          </cell>
          <cell r="D22">
            <v>119577</v>
          </cell>
        </row>
        <row r="23">
          <cell r="A23" t="str">
            <v>ALL</v>
          </cell>
          <cell r="B23" t="str">
            <v>Allstate Corp</v>
          </cell>
          <cell r="C23" t="str">
            <v>Financials</v>
          </cell>
          <cell r="D23" t="e">
            <v>#N/A</v>
          </cell>
        </row>
        <row r="24">
          <cell r="A24" t="str">
            <v>GOOG</v>
          </cell>
          <cell r="B24" t="str">
            <v>Alphabet Inc. (Class C)</v>
          </cell>
          <cell r="C24" t="str">
            <v>Communication Services</v>
          </cell>
          <cell r="D24">
            <v>18</v>
          </cell>
        </row>
        <row r="25">
          <cell r="A25" t="str">
            <v>MO</v>
          </cell>
          <cell r="B25" t="str">
            <v>Altria Group Inc</v>
          </cell>
          <cell r="C25" t="str">
            <v>Consumer Staples</v>
          </cell>
          <cell r="D25">
            <v>133574</v>
          </cell>
        </row>
        <row r="26">
          <cell r="A26" t="str">
            <v>AMZN</v>
          </cell>
          <cell r="B26" t="str">
            <v>Amazon.com Inc.</v>
          </cell>
          <cell r="C26" t="str">
            <v>Consumer Discretionary</v>
          </cell>
          <cell r="D26">
            <v>62747</v>
          </cell>
        </row>
        <row r="27">
          <cell r="A27" t="str">
            <v>AEE</v>
          </cell>
          <cell r="B27" t="str">
            <v>Ameren Corp</v>
          </cell>
          <cell r="C27" t="str">
            <v>Utilities</v>
          </cell>
          <cell r="D27">
            <v>68703</v>
          </cell>
        </row>
        <row r="28">
          <cell r="A28" t="str">
            <v>AAL</v>
          </cell>
          <cell r="B28" t="str">
            <v>American Airlines Group</v>
          </cell>
          <cell r="C28" t="str">
            <v>Industrials</v>
          </cell>
          <cell r="D28">
            <v>68568</v>
          </cell>
        </row>
        <row r="29">
          <cell r="A29" t="str">
            <v>AEP</v>
          </cell>
          <cell r="B29" t="str">
            <v>American Electric Power</v>
          </cell>
          <cell r="C29" t="str">
            <v>Utilities</v>
          </cell>
          <cell r="D29">
            <v>66050</v>
          </cell>
        </row>
        <row r="30">
          <cell r="A30" t="str">
            <v>AXP</v>
          </cell>
          <cell r="B30" t="str">
            <v>American Express Co</v>
          </cell>
          <cell r="C30" t="str">
            <v>Financials</v>
          </cell>
          <cell r="D30" t="e">
            <v>#N/A</v>
          </cell>
        </row>
        <row r="31">
          <cell r="A31" t="str">
            <v>AIG</v>
          </cell>
          <cell r="B31" t="str">
            <v>American International Group</v>
          </cell>
          <cell r="C31" t="str">
            <v>Financials</v>
          </cell>
          <cell r="D31" t="e">
            <v>#N/A</v>
          </cell>
        </row>
        <row r="32">
          <cell r="A32" t="str">
            <v>AMT</v>
          </cell>
          <cell r="B32" t="str">
            <v>American Tower Corp.</v>
          </cell>
          <cell r="C32" t="str">
            <v>Real Estate</v>
          </cell>
          <cell r="D32">
            <v>68339</v>
          </cell>
        </row>
        <row r="33">
          <cell r="A33" t="str">
            <v>AWK</v>
          </cell>
          <cell r="B33" t="str">
            <v>American Water Works Company Inc</v>
          </cell>
          <cell r="C33" t="str">
            <v>Utilities</v>
          </cell>
          <cell r="D33">
            <v>168302</v>
          </cell>
        </row>
        <row r="34">
          <cell r="A34" t="str">
            <v>AMP</v>
          </cell>
          <cell r="B34" t="str">
            <v>Ameriprise Financial</v>
          </cell>
          <cell r="C34" t="str">
            <v>Financials</v>
          </cell>
          <cell r="D34">
            <v>67872</v>
          </cell>
        </row>
        <row r="35">
          <cell r="A35" t="str">
            <v>ABC</v>
          </cell>
          <cell r="B35" t="str">
            <v>AmerisourceBergen Corp</v>
          </cell>
          <cell r="C35" t="str">
            <v>Health Care</v>
          </cell>
          <cell r="D35">
            <v>187024</v>
          </cell>
        </row>
        <row r="36">
          <cell r="A36" t="str">
            <v>AME</v>
          </cell>
          <cell r="B36" t="str">
            <v>AMETEK Inc.</v>
          </cell>
          <cell r="C36" t="str">
            <v>Industrials</v>
          </cell>
          <cell r="D36">
            <v>67669</v>
          </cell>
        </row>
        <row r="37">
          <cell r="A37" t="str">
            <v>AMGN</v>
          </cell>
          <cell r="B37" t="str">
            <v>Amgen Inc.</v>
          </cell>
          <cell r="C37" t="str">
            <v>Health Care</v>
          </cell>
          <cell r="D37">
            <v>65735</v>
          </cell>
        </row>
        <row r="38">
          <cell r="A38" t="str">
            <v>APH</v>
          </cell>
          <cell r="B38" t="str">
            <v>Amphenol Corp</v>
          </cell>
          <cell r="C38" t="str">
            <v>Information Technology</v>
          </cell>
          <cell r="D38">
            <v>65820</v>
          </cell>
        </row>
        <row r="39">
          <cell r="A39" t="str">
            <v>ADI</v>
          </cell>
          <cell r="B39" t="str">
            <v>Analog Devices, Inc.</v>
          </cell>
          <cell r="C39" t="str">
            <v>Information Technology</v>
          </cell>
          <cell r="D39">
            <v>65917</v>
          </cell>
        </row>
        <row r="40">
          <cell r="A40" t="str">
            <v>ANSS</v>
          </cell>
          <cell r="B40" t="str">
            <v>ANSYS</v>
          </cell>
          <cell r="C40" t="str">
            <v>Information Technology</v>
          </cell>
          <cell r="D40">
            <v>126145</v>
          </cell>
        </row>
        <row r="41">
          <cell r="A41" t="str">
            <v>ANTM</v>
          </cell>
          <cell r="B41" t="str">
            <v>Anthem</v>
          </cell>
          <cell r="C41" t="str">
            <v>Health Care</v>
          </cell>
          <cell r="D41" t="e">
            <v>#N/A</v>
          </cell>
        </row>
        <row r="42">
          <cell r="A42" t="str">
            <v>AON</v>
          </cell>
          <cell r="B42" t="str">
            <v>Aon plc</v>
          </cell>
          <cell r="C42" t="str">
            <v>Financials</v>
          </cell>
          <cell r="D42">
            <v>67471</v>
          </cell>
        </row>
        <row r="43">
          <cell r="A43" t="str">
            <v>AOS</v>
          </cell>
          <cell r="B43" t="str">
            <v>A.O. Smith Corp</v>
          </cell>
          <cell r="C43" t="str">
            <v>Industrials</v>
          </cell>
          <cell r="D43">
            <v>445771</v>
          </cell>
        </row>
        <row r="44">
          <cell r="A44" t="str">
            <v>APA</v>
          </cell>
          <cell r="B44" t="str">
            <v>Apache Corporation</v>
          </cell>
          <cell r="C44" t="str">
            <v>Energy</v>
          </cell>
          <cell r="D44">
            <v>254576</v>
          </cell>
        </row>
        <row r="45">
          <cell r="A45" t="str">
            <v>AAPL</v>
          </cell>
          <cell r="B45" t="str">
            <v>Apple Inc.</v>
          </cell>
          <cell r="C45" t="str">
            <v>Information Technology</v>
          </cell>
          <cell r="D45">
            <v>111052</v>
          </cell>
        </row>
        <row r="46">
          <cell r="A46" t="str">
            <v>AMAT</v>
          </cell>
          <cell r="B46" t="str">
            <v>Applied Materials Inc.</v>
          </cell>
          <cell r="C46" t="str">
            <v>Information Technology</v>
          </cell>
          <cell r="D46">
            <v>67102</v>
          </cell>
        </row>
        <row r="47">
          <cell r="A47" t="str">
            <v>APTV</v>
          </cell>
          <cell r="B47" t="str">
            <v>Aptiv PLC</v>
          </cell>
          <cell r="C47" t="str">
            <v>Consumer Discretionary</v>
          </cell>
          <cell r="D47">
            <v>378125</v>
          </cell>
        </row>
        <row r="48">
          <cell r="A48" t="str">
            <v>ADM</v>
          </cell>
          <cell r="B48" t="str">
            <v>Archer-Daniels-Midland Co</v>
          </cell>
          <cell r="C48" t="str">
            <v>Consumer Staples</v>
          </cell>
          <cell r="D48">
            <v>66997</v>
          </cell>
        </row>
        <row r="49">
          <cell r="A49" t="str">
            <v>ANET</v>
          </cell>
          <cell r="B49" t="str">
            <v>Arista Networks</v>
          </cell>
          <cell r="C49" t="str">
            <v>Information Technology</v>
          </cell>
          <cell r="D49">
            <v>536189</v>
          </cell>
        </row>
        <row r="50">
          <cell r="A50" t="str">
            <v>AJG</v>
          </cell>
          <cell r="B50" t="str">
            <v>Arthur J. Gallagher &amp; Co.</v>
          </cell>
          <cell r="C50" t="str">
            <v>Financials</v>
          </cell>
          <cell r="D50">
            <v>66898</v>
          </cell>
        </row>
        <row r="51">
          <cell r="A51" t="str">
            <v>AIZ</v>
          </cell>
          <cell r="B51" t="str">
            <v>Assurant</v>
          </cell>
          <cell r="C51" t="str">
            <v>Financials</v>
          </cell>
          <cell r="D51" t="e">
            <v>#N/A</v>
          </cell>
        </row>
        <row r="52">
          <cell r="A52" t="str">
            <v>T</v>
          </cell>
          <cell r="B52" t="str">
            <v>AT&amp;T Inc.</v>
          </cell>
          <cell r="C52" t="str">
            <v>Communication Services</v>
          </cell>
          <cell r="D52">
            <v>66790</v>
          </cell>
        </row>
        <row r="53">
          <cell r="A53" t="str">
            <v>ATO</v>
          </cell>
          <cell r="B53" t="str">
            <v>Atmos Energy</v>
          </cell>
          <cell r="C53" t="str">
            <v>Utilities</v>
          </cell>
          <cell r="D53">
            <v>445830</v>
          </cell>
        </row>
        <row r="54">
          <cell r="A54" t="str">
            <v>ADSK</v>
          </cell>
          <cell r="B54" t="str">
            <v>Autodesk Inc.</v>
          </cell>
          <cell r="C54" t="str">
            <v>Information Technology</v>
          </cell>
          <cell r="D54">
            <v>185035</v>
          </cell>
        </row>
        <row r="55">
          <cell r="A55" t="str">
            <v>ADP</v>
          </cell>
          <cell r="B55" t="str">
            <v>Automatic Data Processing</v>
          </cell>
          <cell r="C55" t="str">
            <v>Information Technology</v>
          </cell>
          <cell r="D55">
            <v>591496</v>
          </cell>
        </row>
        <row r="56">
          <cell r="A56" t="str">
            <v>AZO</v>
          </cell>
          <cell r="B56" t="str">
            <v>AutoZone Inc</v>
          </cell>
          <cell r="C56" t="str">
            <v>Consumer Discretionary</v>
          </cell>
          <cell r="D56">
            <v>58197</v>
          </cell>
        </row>
        <row r="57">
          <cell r="A57" t="str">
            <v>AVB</v>
          </cell>
          <cell r="B57" t="str">
            <v>AvalonBay Communities</v>
          </cell>
          <cell r="C57" t="str">
            <v>Real Estate</v>
          </cell>
          <cell r="D57">
            <v>66223</v>
          </cell>
        </row>
        <row r="58">
          <cell r="A58" t="str">
            <v>AVY</v>
          </cell>
          <cell r="B58" t="str">
            <v>Avery Dennison Corp</v>
          </cell>
          <cell r="C58" t="str">
            <v>Materials</v>
          </cell>
          <cell r="D58">
            <v>66346</v>
          </cell>
        </row>
        <row r="59">
          <cell r="A59" t="str">
            <v>BHGE</v>
          </cell>
          <cell r="B59" t="str">
            <v>Baker Hughes Co</v>
          </cell>
          <cell r="C59" t="str">
            <v>Energy</v>
          </cell>
          <cell r="D59">
            <v>679135</v>
          </cell>
        </row>
        <row r="60">
          <cell r="A60" t="str">
            <v>BLL</v>
          </cell>
          <cell r="B60" t="str">
            <v>Ball Corp</v>
          </cell>
          <cell r="C60" t="str">
            <v>Materials</v>
          </cell>
          <cell r="D60">
            <v>247618</v>
          </cell>
        </row>
        <row r="61">
          <cell r="A61" t="str">
            <v>BAC</v>
          </cell>
          <cell r="B61" t="str">
            <v>Bank of America Corp</v>
          </cell>
          <cell r="C61" t="str">
            <v>Financials</v>
          </cell>
          <cell r="D61" t="e">
            <v>#N/A</v>
          </cell>
        </row>
        <row r="62">
          <cell r="A62" t="str">
            <v>BK</v>
          </cell>
          <cell r="B62" t="str">
            <v>The Bank of New York Mellon</v>
          </cell>
          <cell r="C62" t="str">
            <v>Financials</v>
          </cell>
          <cell r="D62" t="e">
            <v>#N/A</v>
          </cell>
        </row>
        <row r="63">
          <cell r="A63" t="str">
            <v>BAX</v>
          </cell>
          <cell r="B63" t="str">
            <v>Baxter International Inc.</v>
          </cell>
          <cell r="C63" t="str">
            <v>Health Care</v>
          </cell>
          <cell r="D63">
            <v>254808</v>
          </cell>
        </row>
        <row r="64">
          <cell r="A64" t="str">
            <v>BDX</v>
          </cell>
          <cell r="B64" t="str">
            <v>Becton Dickinson</v>
          </cell>
          <cell r="C64" t="str">
            <v>Health Care</v>
          </cell>
          <cell r="D64">
            <v>71373</v>
          </cell>
        </row>
        <row r="65">
          <cell r="A65" t="str">
            <v>BRKA</v>
          </cell>
          <cell r="B65" t="str">
            <v>Berkshire Hathaway</v>
          </cell>
          <cell r="C65" t="str">
            <v>Financials</v>
          </cell>
          <cell r="D65">
            <v>71306</v>
          </cell>
        </row>
        <row r="66">
          <cell r="A66" t="str">
            <v>BBY</v>
          </cell>
          <cell r="B66" t="str">
            <v>Best Buy Co. Inc.</v>
          </cell>
          <cell r="C66" t="str">
            <v>Consumer Discretionary</v>
          </cell>
          <cell r="D66">
            <v>71192</v>
          </cell>
        </row>
        <row r="67">
          <cell r="A67" t="str">
            <v>BIO</v>
          </cell>
          <cell r="B67" t="str">
            <v>Bio-Rad Laboratories</v>
          </cell>
          <cell r="C67" t="str">
            <v>Health Care</v>
          </cell>
          <cell r="D67">
            <v>130356</v>
          </cell>
        </row>
        <row r="68">
          <cell r="A68" t="str">
            <v>BIIB</v>
          </cell>
          <cell r="B68" t="str">
            <v>Biogen Inc.</v>
          </cell>
          <cell r="C68" t="str">
            <v>Health Care</v>
          </cell>
          <cell r="D68">
            <v>71079</v>
          </cell>
        </row>
        <row r="69">
          <cell r="A69" t="str">
            <v>BLK</v>
          </cell>
          <cell r="B69" t="str">
            <v>BlackRock</v>
          </cell>
          <cell r="C69" t="str">
            <v>Financials</v>
          </cell>
          <cell r="D69">
            <v>914</v>
          </cell>
        </row>
        <row r="70">
          <cell r="A70" t="str">
            <v>BA</v>
          </cell>
          <cell r="B70" t="str">
            <v>Boeing Company</v>
          </cell>
          <cell r="C70" t="str">
            <v>Industrials</v>
          </cell>
          <cell r="D70">
            <v>70844</v>
          </cell>
        </row>
        <row r="71">
          <cell r="A71" t="str">
            <v>BKNG</v>
          </cell>
          <cell r="B71" t="str">
            <v>Booking Holdings Inc</v>
          </cell>
          <cell r="C71" t="str">
            <v>Consumer Discretionary</v>
          </cell>
          <cell r="D71">
            <v>261036</v>
          </cell>
        </row>
        <row r="72">
          <cell r="A72" t="str">
            <v>BWA</v>
          </cell>
          <cell r="B72" t="str">
            <v>BorgWarner</v>
          </cell>
          <cell r="C72" t="str">
            <v>Consumer Discretionary</v>
          </cell>
          <cell r="D72">
            <v>70746</v>
          </cell>
        </row>
        <row r="73">
          <cell r="A73" t="str">
            <v>BXP</v>
          </cell>
          <cell r="B73" t="str">
            <v>Boston Properties</v>
          </cell>
          <cell r="C73" t="str">
            <v>Real Estate</v>
          </cell>
          <cell r="D73">
            <v>70579</v>
          </cell>
        </row>
        <row r="74">
          <cell r="A74" t="str">
            <v>BSX</v>
          </cell>
          <cell r="B74" t="str">
            <v>Boston Scientific</v>
          </cell>
          <cell r="C74" t="str">
            <v>Health Care</v>
          </cell>
          <cell r="D74">
            <v>239516</v>
          </cell>
        </row>
        <row r="75">
          <cell r="A75" t="str">
            <v>BMY</v>
          </cell>
          <cell r="B75" t="str">
            <v>Bristol-Myers Squibb</v>
          </cell>
          <cell r="C75" t="str">
            <v>Health Care</v>
          </cell>
          <cell r="D75">
            <v>255210</v>
          </cell>
        </row>
        <row r="76">
          <cell r="A76" t="str">
            <v>AVGO</v>
          </cell>
          <cell r="B76" t="str">
            <v>Broadcom Inc.</v>
          </cell>
          <cell r="C76" t="str">
            <v>Information Technology</v>
          </cell>
          <cell r="D76">
            <v>686523</v>
          </cell>
        </row>
        <row r="77">
          <cell r="A77" t="str">
            <v>BR</v>
          </cell>
          <cell r="B77" t="str">
            <v>Broadridge Financial Solutions</v>
          </cell>
          <cell r="C77" t="str">
            <v>Information Technology</v>
          </cell>
          <cell r="D77">
            <v>143497</v>
          </cell>
        </row>
        <row r="78">
          <cell r="A78" t="str">
            <v>BFB</v>
          </cell>
          <cell r="B78" t="str">
            <v>Brown-Forman Corp.</v>
          </cell>
          <cell r="C78" t="str">
            <v>Consumer Staples</v>
          </cell>
          <cell r="D78">
            <v>185450</v>
          </cell>
        </row>
        <row r="79">
          <cell r="A79" t="str">
            <v>CHRW</v>
          </cell>
          <cell r="B79" t="str">
            <v>C. H. Robinson Worldwide</v>
          </cell>
          <cell r="C79" t="str">
            <v>Industrials</v>
          </cell>
          <cell r="D79">
            <v>378101</v>
          </cell>
        </row>
        <row r="80">
          <cell r="A80" t="str">
            <v>COG</v>
          </cell>
          <cell r="B80" t="str">
            <v>Cabot Oil &amp; Gas</v>
          </cell>
          <cell r="C80" t="str">
            <v>Energy</v>
          </cell>
          <cell r="D80">
            <v>378102</v>
          </cell>
        </row>
        <row r="81">
          <cell r="A81" t="str">
            <v>CDNS</v>
          </cell>
          <cell r="B81" t="str">
            <v>Cadence Design Systems</v>
          </cell>
          <cell r="C81" t="str">
            <v>Information Technology</v>
          </cell>
          <cell r="D81">
            <v>107614</v>
          </cell>
        </row>
        <row r="82">
          <cell r="A82" t="str">
            <v>CPB</v>
          </cell>
          <cell r="B82" t="str">
            <v>Campbell Soup</v>
          </cell>
          <cell r="C82" t="str">
            <v>Consumer Staples</v>
          </cell>
          <cell r="D82">
            <v>249099</v>
          </cell>
        </row>
        <row r="83">
          <cell r="A83" t="str">
            <v>COF</v>
          </cell>
          <cell r="B83" t="str">
            <v>Capital One Financial</v>
          </cell>
          <cell r="C83" t="str">
            <v>Financials</v>
          </cell>
          <cell r="D83" t="e">
            <v>#N/A</v>
          </cell>
        </row>
        <row r="84">
          <cell r="A84" t="str">
            <v>CAH</v>
          </cell>
          <cell r="B84" t="str">
            <v>Cardinal Health Inc.</v>
          </cell>
          <cell r="C84" t="str">
            <v>Health Care</v>
          </cell>
          <cell r="D84">
            <v>159950</v>
          </cell>
        </row>
        <row r="85">
          <cell r="A85" t="str">
            <v>KMX</v>
          </cell>
          <cell r="B85" t="str">
            <v>Carmax Inc</v>
          </cell>
          <cell r="C85" t="str">
            <v>Consumer Discretionary</v>
          </cell>
          <cell r="D85">
            <v>327637</v>
          </cell>
        </row>
        <row r="86">
          <cell r="A86" t="str">
            <v>CCL</v>
          </cell>
          <cell r="B86" t="str">
            <v>Carnival Corp.</v>
          </cell>
          <cell r="C86" t="str">
            <v>Consumer Discretionary</v>
          </cell>
          <cell r="D86">
            <v>288836</v>
          </cell>
        </row>
        <row r="87">
          <cell r="A87" t="str">
            <v>CAT</v>
          </cell>
          <cell r="B87" t="str">
            <v>Caterpillar Inc.</v>
          </cell>
          <cell r="C87" t="str">
            <v>Industrials</v>
          </cell>
          <cell r="D87">
            <v>253953</v>
          </cell>
        </row>
        <row r="88">
          <cell r="A88" t="str">
            <v>CBOE</v>
          </cell>
          <cell r="B88" t="str">
            <v>Cboe Global Markets</v>
          </cell>
          <cell r="C88" t="str">
            <v>Financials</v>
          </cell>
          <cell r="D88">
            <v>120616</v>
          </cell>
        </row>
        <row r="89">
          <cell r="A89" t="str">
            <v>CBG</v>
          </cell>
          <cell r="B89" t="str">
            <v>CBRE Group</v>
          </cell>
          <cell r="C89" t="str">
            <v>Real Estate</v>
          </cell>
          <cell r="D89">
            <v>378105</v>
          </cell>
        </row>
        <row r="90">
          <cell r="A90" t="str">
            <v>CDW</v>
          </cell>
          <cell r="B90" t="str">
            <v>CDW</v>
          </cell>
          <cell r="C90" t="str">
            <v>Information Technology</v>
          </cell>
          <cell r="D90">
            <v>683318</v>
          </cell>
        </row>
        <row r="91">
          <cell r="A91" t="str">
            <v>CE</v>
          </cell>
          <cell r="B91" t="str">
            <v>Celanese</v>
          </cell>
          <cell r="C91" t="str">
            <v>Materials</v>
          </cell>
          <cell r="D91">
            <v>109593</v>
          </cell>
        </row>
        <row r="92">
          <cell r="A92" t="str">
            <v>CNC</v>
          </cell>
          <cell r="B92" t="str">
            <v>Centene Corporation</v>
          </cell>
          <cell r="C92" t="str">
            <v>Health Care</v>
          </cell>
          <cell r="D92">
            <v>378107</v>
          </cell>
        </row>
        <row r="93">
          <cell r="A93" t="str">
            <v>CNP</v>
          </cell>
          <cell r="B93" t="str">
            <v>CenterPoint Energy</v>
          </cell>
          <cell r="C93" t="str">
            <v>Utilities</v>
          </cell>
          <cell r="D93">
            <v>378108</v>
          </cell>
        </row>
        <row r="94">
          <cell r="A94" t="str">
            <v>CTL</v>
          </cell>
          <cell r="B94" t="str">
            <v>CenturyLink Inc</v>
          </cell>
          <cell r="C94" t="str">
            <v>Communication Services</v>
          </cell>
          <cell r="D94">
            <v>373834</v>
          </cell>
        </row>
        <row r="95">
          <cell r="A95" t="str">
            <v>CERN</v>
          </cell>
          <cell r="B95" t="str">
            <v>Cerner</v>
          </cell>
          <cell r="C95" t="str">
            <v>Health Care</v>
          </cell>
          <cell r="D95">
            <v>259186</v>
          </cell>
        </row>
        <row r="96">
          <cell r="A96" t="str">
            <v>CF</v>
          </cell>
          <cell r="B96" t="str">
            <v>CF Industries Holdings Inc</v>
          </cell>
          <cell r="C96" t="str">
            <v>Materials</v>
          </cell>
          <cell r="D96">
            <v>119051</v>
          </cell>
        </row>
        <row r="97">
          <cell r="A97" t="str">
            <v>SCHW</v>
          </cell>
          <cell r="B97" t="str">
            <v>Charles Schwab Corporation</v>
          </cell>
          <cell r="C97" t="str">
            <v>Financials</v>
          </cell>
          <cell r="D97" t="e">
            <v>#N/A</v>
          </cell>
        </row>
        <row r="98">
          <cell r="A98" t="str">
            <v>CHTR</v>
          </cell>
          <cell r="B98" t="str">
            <v>Charter Communications</v>
          </cell>
          <cell r="C98" t="str">
            <v>Communication Services</v>
          </cell>
          <cell r="D98">
            <v>378110</v>
          </cell>
        </row>
        <row r="99">
          <cell r="A99" t="str">
            <v>CVX</v>
          </cell>
          <cell r="B99" t="str">
            <v>Chevron Corp.</v>
          </cell>
          <cell r="C99" t="str">
            <v>Energy</v>
          </cell>
          <cell r="D99">
            <v>248396</v>
          </cell>
        </row>
        <row r="100">
          <cell r="A100" t="str">
            <v>CMG</v>
          </cell>
          <cell r="B100" t="str">
            <v>Chipotle Mexican Grill</v>
          </cell>
          <cell r="C100" t="str">
            <v>Consumer Discretionary</v>
          </cell>
          <cell r="D100">
            <v>80874</v>
          </cell>
        </row>
        <row r="101">
          <cell r="A101" t="str">
            <v>CB</v>
          </cell>
          <cell r="B101" t="str">
            <v>Chubb Limited</v>
          </cell>
          <cell r="C101" t="str">
            <v>Financials</v>
          </cell>
          <cell r="D101" t="e">
            <v>#N/A</v>
          </cell>
        </row>
        <row r="102">
          <cell r="A102" t="str">
            <v>CHD</v>
          </cell>
          <cell r="B102" t="str">
            <v>Church &amp; Dwight</v>
          </cell>
          <cell r="C102" t="str">
            <v>Consumer Staples</v>
          </cell>
          <cell r="D102">
            <v>378113</v>
          </cell>
        </row>
        <row r="103">
          <cell r="A103" t="str">
            <v>CI</v>
          </cell>
          <cell r="B103" t="str">
            <v>CIGNA Corp.</v>
          </cell>
          <cell r="C103" t="str">
            <v>Health Care</v>
          </cell>
          <cell r="D103" t="e">
            <v>#N/A</v>
          </cell>
        </row>
        <row r="104">
          <cell r="A104" t="str">
            <v>CINF</v>
          </cell>
          <cell r="B104" t="str">
            <v>Cincinnati Financial</v>
          </cell>
          <cell r="C104" t="str">
            <v>Financials</v>
          </cell>
          <cell r="D104" t="e">
            <v>#N/A</v>
          </cell>
        </row>
        <row r="105">
          <cell r="A105" t="str">
            <v>CTAS</v>
          </cell>
          <cell r="B105" t="str">
            <v>Cintas Corporation</v>
          </cell>
          <cell r="C105" t="str">
            <v>Industrials</v>
          </cell>
          <cell r="D105">
            <v>331923</v>
          </cell>
        </row>
        <row r="106">
          <cell r="A106" t="str">
            <v>CSCO</v>
          </cell>
          <cell r="B106" t="str">
            <v>Cisco Systems</v>
          </cell>
          <cell r="C106" t="str">
            <v>Information Technology</v>
          </cell>
          <cell r="D106">
            <v>82202</v>
          </cell>
        </row>
        <row r="107">
          <cell r="A107" t="str">
            <v>C</v>
          </cell>
          <cell r="B107" t="str">
            <v>Citigroup Inc.</v>
          </cell>
          <cell r="C107" t="str">
            <v>Financials</v>
          </cell>
          <cell r="D107" t="e">
            <v>#N/A</v>
          </cell>
        </row>
        <row r="108">
          <cell r="A108" t="str">
            <v>CFG</v>
          </cell>
          <cell r="B108" t="str">
            <v>Citizens Financial Group</v>
          </cell>
          <cell r="C108" t="str">
            <v>Financials</v>
          </cell>
          <cell r="D108" t="e">
            <v>#N/A</v>
          </cell>
        </row>
        <row r="109">
          <cell r="A109" t="str">
            <v>CTXS</v>
          </cell>
          <cell r="B109" t="str">
            <v>Citrix Systems</v>
          </cell>
          <cell r="C109" t="str">
            <v>Information Technology</v>
          </cell>
          <cell r="D109">
            <v>131663</v>
          </cell>
        </row>
        <row r="110">
          <cell r="A110" t="str">
            <v>CLX</v>
          </cell>
          <cell r="B110" t="str">
            <v>The Clorox Company</v>
          </cell>
          <cell r="C110" t="str">
            <v>Consumer Staples</v>
          </cell>
          <cell r="D110">
            <v>218764</v>
          </cell>
        </row>
        <row r="111">
          <cell r="A111" t="str">
            <v>CME</v>
          </cell>
          <cell r="B111" t="str">
            <v>CME Group Inc.</v>
          </cell>
          <cell r="C111" t="str">
            <v>Financials</v>
          </cell>
          <cell r="D111">
            <v>378116</v>
          </cell>
        </row>
        <row r="112">
          <cell r="A112" t="str">
            <v>CMS</v>
          </cell>
          <cell r="B112" t="str">
            <v>CMS Energy</v>
          </cell>
          <cell r="C112" t="str">
            <v>Utilities</v>
          </cell>
          <cell r="D112">
            <v>378117</v>
          </cell>
        </row>
        <row r="113">
          <cell r="A113" t="str">
            <v>KO</v>
          </cell>
          <cell r="B113" t="str">
            <v>Coca-Cola Company</v>
          </cell>
          <cell r="C113" t="str">
            <v>Consumer Staples</v>
          </cell>
          <cell r="D113">
            <v>82117</v>
          </cell>
        </row>
        <row r="114">
          <cell r="A114" t="str">
            <v>CTSH</v>
          </cell>
          <cell r="B114" t="str">
            <v>Cognizant Technology Solutions</v>
          </cell>
          <cell r="C114" t="str">
            <v>Information Technology</v>
          </cell>
          <cell r="D114">
            <v>128066</v>
          </cell>
        </row>
        <row r="115">
          <cell r="A115" t="str">
            <v>CL</v>
          </cell>
          <cell r="B115" t="str">
            <v>Colgate-Palmolive</v>
          </cell>
          <cell r="C115" t="str">
            <v>Consumer Staples</v>
          </cell>
          <cell r="D115">
            <v>255327</v>
          </cell>
        </row>
        <row r="116">
          <cell r="A116" t="str">
            <v>CMCSA</v>
          </cell>
          <cell r="B116" t="str">
            <v>Comcast Corp.</v>
          </cell>
          <cell r="C116" t="str">
            <v>Communication Services</v>
          </cell>
          <cell r="D116">
            <v>106366</v>
          </cell>
        </row>
        <row r="117">
          <cell r="A117" t="str">
            <v>CMA</v>
          </cell>
          <cell r="B117" t="str">
            <v>Comerica Inc.</v>
          </cell>
          <cell r="C117" t="str">
            <v>Financials</v>
          </cell>
          <cell r="D117" t="e">
            <v>#N/A</v>
          </cell>
        </row>
        <row r="118">
          <cell r="A118" t="str">
            <v>CAG</v>
          </cell>
          <cell r="B118" t="str">
            <v>Conagra Brands</v>
          </cell>
          <cell r="C118" t="str">
            <v>Consumer Staples</v>
          </cell>
          <cell r="D118">
            <v>326285</v>
          </cell>
        </row>
        <row r="119">
          <cell r="A119" t="str">
            <v>CXO</v>
          </cell>
          <cell r="B119" t="str">
            <v>Concho Resources</v>
          </cell>
          <cell r="C119" t="str">
            <v>Energy</v>
          </cell>
          <cell r="D119">
            <v>378119</v>
          </cell>
        </row>
        <row r="120">
          <cell r="A120" t="str">
            <v>COP</v>
          </cell>
          <cell r="B120" t="str">
            <v>ConocoPhillips</v>
          </cell>
          <cell r="C120" t="str">
            <v>Energy</v>
          </cell>
          <cell r="D120">
            <v>378120</v>
          </cell>
        </row>
        <row r="121">
          <cell r="A121" t="str">
            <v>ED</v>
          </cell>
          <cell r="B121" t="str">
            <v>Consolidated Edison</v>
          </cell>
          <cell r="C121" t="str">
            <v>Utilities</v>
          </cell>
          <cell r="D121">
            <v>378121</v>
          </cell>
        </row>
        <row r="122">
          <cell r="A122" t="str">
            <v>STZ</v>
          </cell>
          <cell r="B122" t="str">
            <v>Constellation Brands</v>
          </cell>
          <cell r="C122" t="str">
            <v>Consumer Staples</v>
          </cell>
          <cell r="D122">
            <v>256994</v>
          </cell>
        </row>
        <row r="123">
          <cell r="A123" t="str">
            <v>COO</v>
          </cell>
          <cell r="B123" t="str">
            <v>The Cooper Companies</v>
          </cell>
          <cell r="C123" t="str">
            <v>Health Care</v>
          </cell>
          <cell r="D123">
            <v>186450</v>
          </cell>
        </row>
        <row r="124">
          <cell r="A124" t="str">
            <v>CPRT</v>
          </cell>
          <cell r="B124" t="str">
            <v>Copart Inc</v>
          </cell>
          <cell r="C124" t="str">
            <v>Industrials</v>
          </cell>
          <cell r="D124">
            <v>287342</v>
          </cell>
        </row>
        <row r="125">
          <cell r="A125" t="str">
            <v>GLW</v>
          </cell>
          <cell r="B125" t="str">
            <v>Corning Inc.</v>
          </cell>
          <cell r="C125" t="str">
            <v>Information Technology</v>
          </cell>
          <cell r="D125">
            <v>261761</v>
          </cell>
        </row>
        <row r="126">
          <cell r="A126" t="str">
            <v>COST</v>
          </cell>
          <cell r="B126" t="str">
            <v>Costco Wholesale Corp.</v>
          </cell>
          <cell r="C126" t="str">
            <v>Consumer Staples</v>
          </cell>
          <cell r="D126">
            <v>217867</v>
          </cell>
        </row>
        <row r="127">
          <cell r="A127" t="str">
            <v>COTY</v>
          </cell>
          <cell r="B127" t="str">
            <v>Coty, Inc</v>
          </cell>
          <cell r="C127" t="str">
            <v>Consumer Staples</v>
          </cell>
          <cell r="D127">
            <v>376164</v>
          </cell>
        </row>
        <row r="128">
          <cell r="A128" t="str">
            <v>CCI</v>
          </cell>
          <cell r="B128" t="str">
            <v>Crown Castle International Corp.</v>
          </cell>
          <cell r="C128" t="str">
            <v>Real Estate</v>
          </cell>
          <cell r="D128">
            <v>378122</v>
          </cell>
        </row>
        <row r="129">
          <cell r="A129" t="str">
            <v>CSX</v>
          </cell>
          <cell r="B129" t="str">
            <v>CSX Corp.</v>
          </cell>
          <cell r="C129" t="str">
            <v>Industrials</v>
          </cell>
          <cell r="D129">
            <v>248102</v>
          </cell>
        </row>
        <row r="130">
          <cell r="A130" t="str">
            <v>CMI</v>
          </cell>
          <cell r="B130" t="str">
            <v>Cummins Inc.</v>
          </cell>
          <cell r="C130" t="str">
            <v>Industrials</v>
          </cell>
          <cell r="D130">
            <v>120498</v>
          </cell>
        </row>
        <row r="131">
          <cell r="A131" t="str">
            <v>CVS</v>
          </cell>
          <cell r="B131" t="str">
            <v>CVS Health</v>
          </cell>
          <cell r="C131" t="str">
            <v>Health Care</v>
          </cell>
          <cell r="D131">
            <v>256275</v>
          </cell>
        </row>
        <row r="132">
          <cell r="A132" t="str">
            <v>DHR</v>
          </cell>
          <cell r="B132" t="str">
            <v>Danaher Corp.</v>
          </cell>
          <cell r="C132" t="str">
            <v>Health Care</v>
          </cell>
          <cell r="D132">
            <v>89750</v>
          </cell>
        </row>
        <row r="133">
          <cell r="A133" t="str">
            <v>DRI</v>
          </cell>
          <cell r="B133" t="str">
            <v>Darden Restaurants</v>
          </cell>
          <cell r="C133" t="str">
            <v>Consumer Discretionary</v>
          </cell>
          <cell r="D133">
            <v>108420</v>
          </cell>
        </row>
        <row r="134">
          <cell r="A134" t="str">
            <v>DVA</v>
          </cell>
          <cell r="B134" t="str">
            <v>DaVita Inc.</v>
          </cell>
          <cell r="C134" t="str">
            <v>Health Care</v>
          </cell>
          <cell r="D134">
            <v>349826</v>
          </cell>
        </row>
        <row r="135">
          <cell r="A135" t="str">
            <v>DE</v>
          </cell>
          <cell r="B135" t="str">
            <v>Deere &amp; Co.</v>
          </cell>
          <cell r="C135" t="str">
            <v>Industrials</v>
          </cell>
          <cell r="D135">
            <v>373449</v>
          </cell>
        </row>
        <row r="136">
          <cell r="A136" t="str">
            <v>DAL</v>
          </cell>
          <cell r="B136" t="str">
            <v>Delta Air Lines Inc.</v>
          </cell>
          <cell r="C136" t="str">
            <v>Industrials</v>
          </cell>
          <cell r="D136">
            <v>231789</v>
          </cell>
        </row>
        <row r="137">
          <cell r="A137" t="str">
            <v>XRAY</v>
          </cell>
          <cell r="B137" t="str">
            <v>Dentsply Sirona</v>
          </cell>
          <cell r="C137" t="str">
            <v>Health Care</v>
          </cell>
          <cell r="D137">
            <v>378126</v>
          </cell>
        </row>
        <row r="138">
          <cell r="A138" t="str">
            <v>DVN</v>
          </cell>
          <cell r="B138" t="str">
            <v>Devon Energy</v>
          </cell>
          <cell r="C138" t="str">
            <v>Energy</v>
          </cell>
          <cell r="D138">
            <v>122079</v>
          </cell>
        </row>
        <row r="139">
          <cell r="A139" t="str">
            <v>DXCM</v>
          </cell>
          <cell r="B139" t="str">
            <v>DexCom</v>
          </cell>
          <cell r="C139" t="str">
            <v>Health Care</v>
          </cell>
          <cell r="D139">
            <v>352596</v>
          </cell>
        </row>
        <row r="140">
          <cell r="A140" t="str">
            <v>DFS</v>
          </cell>
          <cell r="B140" t="str">
            <v>Discover Financial Services</v>
          </cell>
          <cell r="C140" t="str">
            <v>Financials</v>
          </cell>
          <cell r="D140" t="e">
            <v>#N/A</v>
          </cell>
        </row>
        <row r="141">
          <cell r="A141" t="str">
            <v>DISCA</v>
          </cell>
          <cell r="B141" t="str">
            <v>Discovery, Inc. (Class A)</v>
          </cell>
          <cell r="C141" t="str">
            <v>Communication Services</v>
          </cell>
          <cell r="D141">
            <v>120376</v>
          </cell>
        </row>
        <row r="142">
          <cell r="A142" t="str">
            <v>DISH</v>
          </cell>
          <cell r="B142" t="str">
            <v>Dish Network</v>
          </cell>
          <cell r="C142" t="str">
            <v>Communication Services</v>
          </cell>
          <cell r="D142">
            <v>741324</v>
          </cell>
        </row>
        <row r="143">
          <cell r="A143" t="str">
            <v>DG</v>
          </cell>
          <cell r="B143" t="str">
            <v>Dollar General</v>
          </cell>
          <cell r="C143" t="str">
            <v>Consumer Discretionary</v>
          </cell>
          <cell r="D143">
            <v>80798</v>
          </cell>
        </row>
        <row r="144">
          <cell r="A144" t="str">
            <v>DLTR</v>
          </cell>
          <cell r="B144" t="str">
            <v>Dollar Tree</v>
          </cell>
          <cell r="C144" t="str">
            <v>Consumer Discretionary</v>
          </cell>
          <cell r="D144">
            <v>378128</v>
          </cell>
        </row>
        <row r="145">
          <cell r="A145" t="str">
            <v>D</v>
          </cell>
          <cell r="B145" t="str">
            <v>Dominion Energy</v>
          </cell>
          <cell r="C145" t="str">
            <v>Utilities</v>
          </cell>
          <cell r="D145">
            <v>189087</v>
          </cell>
        </row>
        <row r="146">
          <cell r="A146" t="str">
            <v>DPZ</v>
          </cell>
          <cell r="B146" t="str">
            <v>Domino's Pizza</v>
          </cell>
          <cell r="C146" t="str">
            <v>Consumer Discretionary</v>
          </cell>
          <cell r="D146">
            <v>338660</v>
          </cell>
        </row>
        <row r="147">
          <cell r="A147" t="str">
            <v>DOV</v>
          </cell>
          <cell r="B147" t="str">
            <v>Dover Corporation</v>
          </cell>
          <cell r="C147" t="str">
            <v>Industrials</v>
          </cell>
          <cell r="D147">
            <v>336327</v>
          </cell>
        </row>
        <row r="148">
          <cell r="A148" t="str">
            <v>DOW</v>
          </cell>
          <cell r="B148" t="str">
            <v>Dow Inc.</v>
          </cell>
          <cell r="C148" t="str">
            <v>Materials</v>
          </cell>
          <cell r="D148">
            <v>378129</v>
          </cell>
        </row>
        <row r="149">
          <cell r="A149" t="str">
            <v>DTE</v>
          </cell>
          <cell r="B149" t="str">
            <v>DTE Energy Co.</v>
          </cell>
          <cell r="C149" t="str">
            <v>Utilities</v>
          </cell>
          <cell r="D149">
            <v>378131</v>
          </cell>
        </row>
        <row r="150">
          <cell r="A150" t="str">
            <v>DUK</v>
          </cell>
          <cell r="B150" t="str">
            <v>Duke Energy</v>
          </cell>
          <cell r="C150" t="str">
            <v>Utilities</v>
          </cell>
          <cell r="D150">
            <v>191249</v>
          </cell>
        </row>
        <row r="151">
          <cell r="A151" t="str">
            <v>DRE</v>
          </cell>
          <cell r="B151" t="str">
            <v>Duke Realty Corp</v>
          </cell>
          <cell r="C151" t="str">
            <v>Real Estate</v>
          </cell>
          <cell r="D151">
            <v>446513</v>
          </cell>
        </row>
        <row r="152">
          <cell r="A152" t="str">
            <v>DD</v>
          </cell>
          <cell r="B152" t="str">
            <v>DuPont de Nemours Inc</v>
          </cell>
          <cell r="C152" t="str">
            <v>Materials</v>
          </cell>
          <cell r="D152">
            <v>546332</v>
          </cell>
        </row>
        <row r="153">
          <cell r="A153" t="str">
            <v>DXC</v>
          </cell>
          <cell r="B153" t="str">
            <v>DXC Technology</v>
          </cell>
          <cell r="C153" t="str">
            <v>Information Technology</v>
          </cell>
          <cell r="D153">
            <v>740485</v>
          </cell>
        </row>
        <row r="154">
          <cell r="A154" t="str">
            <v>ETFC</v>
          </cell>
          <cell r="B154" t="str">
            <v>E*Trade</v>
          </cell>
          <cell r="C154" t="str">
            <v>Financials</v>
          </cell>
          <cell r="D154" t="e">
            <v>#N/A</v>
          </cell>
        </row>
        <row r="155">
          <cell r="A155" t="str">
            <v>EMN</v>
          </cell>
          <cell r="B155" t="str">
            <v>Eastman Chemical</v>
          </cell>
          <cell r="C155" t="str">
            <v>Materials</v>
          </cell>
          <cell r="D155">
            <v>122948</v>
          </cell>
        </row>
        <row r="156">
          <cell r="A156" t="str">
            <v>ETN</v>
          </cell>
          <cell r="B156" t="str">
            <v>Eaton Corporation</v>
          </cell>
          <cell r="C156" t="str">
            <v>Industrials</v>
          </cell>
          <cell r="D156">
            <v>124922</v>
          </cell>
        </row>
        <row r="157">
          <cell r="A157" t="str">
            <v>EBAY</v>
          </cell>
          <cell r="B157" t="str">
            <v>eBay Inc.</v>
          </cell>
          <cell r="C157" t="str">
            <v>Consumer Discretionary</v>
          </cell>
          <cell r="D157">
            <v>104109</v>
          </cell>
        </row>
        <row r="158">
          <cell r="A158" t="str">
            <v>ECL</v>
          </cell>
          <cell r="B158" t="str">
            <v>Ecolab Inc.</v>
          </cell>
          <cell r="C158" t="str">
            <v>Materials</v>
          </cell>
          <cell r="D158">
            <v>378133</v>
          </cell>
        </row>
        <row r="159">
          <cell r="A159" t="str">
            <v>EIX</v>
          </cell>
          <cell r="B159" t="str">
            <v>Edison Int'l</v>
          </cell>
          <cell r="C159" t="str">
            <v>Utilities</v>
          </cell>
          <cell r="D159">
            <v>378134</v>
          </cell>
        </row>
        <row r="160">
          <cell r="A160" t="str">
            <v>EW</v>
          </cell>
          <cell r="B160" t="str">
            <v>Edwards Lifesciences</v>
          </cell>
          <cell r="C160" t="str">
            <v>Health Care</v>
          </cell>
          <cell r="D160">
            <v>108955</v>
          </cell>
        </row>
        <row r="161">
          <cell r="A161" t="str">
            <v>EA</v>
          </cell>
          <cell r="B161" t="str">
            <v>Electronic Arts</v>
          </cell>
          <cell r="C161" t="str">
            <v>Communication Services</v>
          </cell>
          <cell r="D161">
            <v>372651</v>
          </cell>
        </row>
        <row r="162">
          <cell r="A162" t="str">
            <v>EMR</v>
          </cell>
          <cell r="B162" t="str">
            <v>Emerson Electric Company</v>
          </cell>
          <cell r="C162" t="str">
            <v>Industrials</v>
          </cell>
          <cell r="D162">
            <v>255983</v>
          </cell>
        </row>
        <row r="163">
          <cell r="A163" t="str">
            <v>ETR</v>
          </cell>
          <cell r="B163" t="str">
            <v>Entergy Corp.</v>
          </cell>
          <cell r="C163" t="str">
            <v>Utilities</v>
          </cell>
          <cell r="D163">
            <v>354347</v>
          </cell>
        </row>
        <row r="164">
          <cell r="A164" t="str">
            <v>EOG</v>
          </cell>
          <cell r="B164" t="str">
            <v>EOG Resources</v>
          </cell>
          <cell r="C164" t="str">
            <v>Energy</v>
          </cell>
          <cell r="D164">
            <v>100699</v>
          </cell>
        </row>
        <row r="165">
          <cell r="A165" t="str">
            <v>EFX</v>
          </cell>
          <cell r="B165" t="str">
            <v>Equifax Inc.</v>
          </cell>
          <cell r="C165" t="str">
            <v>Industrials</v>
          </cell>
          <cell r="D165">
            <v>378137</v>
          </cell>
        </row>
        <row r="166">
          <cell r="A166" t="str">
            <v>EQIX</v>
          </cell>
          <cell r="B166" t="str">
            <v>Equinix</v>
          </cell>
          <cell r="C166" t="str">
            <v>Real Estate</v>
          </cell>
          <cell r="D166">
            <v>378138</v>
          </cell>
        </row>
        <row r="167">
          <cell r="A167" t="str">
            <v>EQR</v>
          </cell>
          <cell r="B167" t="str">
            <v>Equity Residential</v>
          </cell>
          <cell r="C167" t="str">
            <v>Real Estate</v>
          </cell>
          <cell r="D167">
            <v>421306</v>
          </cell>
        </row>
        <row r="168">
          <cell r="A168" t="str">
            <v>ESS</v>
          </cell>
          <cell r="B168" t="str">
            <v>Essex Property Trust, Inc.</v>
          </cell>
          <cell r="C168" t="str">
            <v>Real Estate</v>
          </cell>
          <cell r="D168">
            <v>378140</v>
          </cell>
        </row>
        <row r="169">
          <cell r="A169" t="str">
            <v>EL</v>
          </cell>
          <cell r="B169" t="str">
            <v>Estée Lauder Companies</v>
          </cell>
          <cell r="C169" t="str">
            <v>Consumer Staples</v>
          </cell>
          <cell r="D169">
            <v>172930</v>
          </cell>
        </row>
        <row r="170">
          <cell r="A170" t="str">
            <v>ES</v>
          </cell>
          <cell r="B170" t="str">
            <v>Eversource Energy</v>
          </cell>
          <cell r="C170" t="str">
            <v>Utilities</v>
          </cell>
          <cell r="D170">
            <v>378141</v>
          </cell>
        </row>
        <row r="171">
          <cell r="A171" t="str">
            <v>RE</v>
          </cell>
          <cell r="B171" t="str">
            <v>Everest Re Group Ltd.</v>
          </cell>
          <cell r="C171" t="str">
            <v>Financials</v>
          </cell>
          <cell r="D171">
            <v>741323</v>
          </cell>
        </row>
        <row r="172">
          <cell r="A172" t="str">
            <v>EXC</v>
          </cell>
          <cell r="B172" t="str">
            <v>Exelon Corp.</v>
          </cell>
          <cell r="C172" t="str">
            <v>Utilities</v>
          </cell>
          <cell r="D172">
            <v>378142</v>
          </cell>
        </row>
        <row r="173">
          <cell r="A173" t="str">
            <v>EXPE</v>
          </cell>
          <cell r="B173" t="str">
            <v>Expedia Group</v>
          </cell>
          <cell r="C173" t="str">
            <v>Consumer Discretionary</v>
          </cell>
          <cell r="D173">
            <v>112653</v>
          </cell>
        </row>
        <row r="174">
          <cell r="A174" t="str">
            <v>EXPD</v>
          </cell>
          <cell r="B174" t="str">
            <v>Expeditors</v>
          </cell>
          <cell r="C174" t="str">
            <v>Industrials</v>
          </cell>
          <cell r="D174">
            <v>378143</v>
          </cell>
        </row>
        <row r="175">
          <cell r="A175" t="str">
            <v>EXR</v>
          </cell>
          <cell r="B175" t="str">
            <v>Extra Space Storage</v>
          </cell>
          <cell r="C175" t="str">
            <v>Real Estate</v>
          </cell>
          <cell r="D175">
            <v>130051</v>
          </cell>
        </row>
        <row r="176">
          <cell r="A176" t="str">
            <v>XOM</v>
          </cell>
          <cell r="B176" t="str">
            <v>Exxon Mobil Corp.</v>
          </cell>
          <cell r="C176" t="str">
            <v>Energy</v>
          </cell>
          <cell r="D176">
            <v>121214</v>
          </cell>
        </row>
        <row r="177">
          <cell r="A177" t="str">
            <v>FFIV</v>
          </cell>
          <cell r="B177" t="str">
            <v>F5 Networks</v>
          </cell>
          <cell r="C177" t="str">
            <v>Information Technology</v>
          </cell>
          <cell r="D177">
            <v>60283</v>
          </cell>
        </row>
        <row r="178">
          <cell r="A178" t="str">
            <v>FB</v>
          </cell>
          <cell r="B178" t="str">
            <v>Facebook, Inc.</v>
          </cell>
          <cell r="C178" t="str">
            <v>Communication Services</v>
          </cell>
          <cell r="D178">
            <v>121021</v>
          </cell>
        </row>
        <row r="179">
          <cell r="A179" t="str">
            <v>FAST</v>
          </cell>
          <cell r="B179" t="str">
            <v>Fastenal Co</v>
          </cell>
          <cell r="C179" t="str">
            <v>Industrials</v>
          </cell>
          <cell r="D179">
            <v>339017</v>
          </cell>
        </row>
        <row r="180">
          <cell r="A180" t="str">
            <v>FRT</v>
          </cell>
          <cell r="B180" t="str">
            <v>Federal Realty Investment Trust</v>
          </cell>
          <cell r="C180" t="str">
            <v>Real Estate</v>
          </cell>
          <cell r="D180">
            <v>378144</v>
          </cell>
        </row>
        <row r="181">
          <cell r="A181" t="str">
            <v>FDX</v>
          </cell>
          <cell r="B181" t="str">
            <v>FedEx Corporation</v>
          </cell>
          <cell r="C181" t="str">
            <v>Industrials</v>
          </cell>
          <cell r="D181">
            <v>259098</v>
          </cell>
        </row>
        <row r="182">
          <cell r="A182" t="str">
            <v>FIS</v>
          </cell>
          <cell r="B182" t="str">
            <v>Fidelity National Information Services</v>
          </cell>
          <cell r="C182" t="str">
            <v>Information Technology</v>
          </cell>
          <cell r="D182">
            <v>88558</v>
          </cell>
        </row>
        <row r="183">
          <cell r="A183" t="str">
            <v>FITB</v>
          </cell>
          <cell r="B183" t="str">
            <v>Fifth Third Bancorp</v>
          </cell>
          <cell r="C183" t="str">
            <v>Financials</v>
          </cell>
          <cell r="D183" t="e">
            <v>#N/A</v>
          </cell>
        </row>
        <row r="184">
          <cell r="A184" t="str">
            <v>FISV</v>
          </cell>
          <cell r="B184" t="str">
            <v>Fiserv Inc</v>
          </cell>
          <cell r="C184" t="str">
            <v>Information Technology</v>
          </cell>
          <cell r="D184">
            <v>378146</v>
          </cell>
        </row>
        <row r="185">
          <cell r="A185" t="str">
            <v>FLT</v>
          </cell>
          <cell r="B185" t="str">
            <v>FleetCor Technologies Inc</v>
          </cell>
          <cell r="C185" t="str">
            <v>Information Technology</v>
          </cell>
          <cell r="D185">
            <v>740486</v>
          </cell>
        </row>
        <row r="186">
          <cell r="A186" t="str">
            <v>FLIR</v>
          </cell>
          <cell r="B186" t="str">
            <v>FLIR Systems</v>
          </cell>
          <cell r="C186" t="str">
            <v>Information Technology</v>
          </cell>
          <cell r="D186">
            <v>367930</v>
          </cell>
        </row>
        <row r="187">
          <cell r="A187" t="str">
            <v>FLS</v>
          </cell>
          <cell r="B187" t="str">
            <v>Flowserve Corporation</v>
          </cell>
          <cell r="C187" t="str">
            <v>Industrials</v>
          </cell>
          <cell r="D187">
            <v>378147</v>
          </cell>
        </row>
        <row r="188">
          <cell r="A188" t="str">
            <v>FMC</v>
          </cell>
          <cell r="B188" t="str">
            <v>FMC Corporation</v>
          </cell>
          <cell r="C188" t="str">
            <v>Materials</v>
          </cell>
          <cell r="D188">
            <v>378149</v>
          </cell>
        </row>
        <row r="189">
          <cell r="A189" t="str">
            <v>F</v>
          </cell>
          <cell r="B189" t="str">
            <v>Ford Motor Company</v>
          </cell>
          <cell r="C189" t="str">
            <v>Consumer Discretionary</v>
          </cell>
          <cell r="D189">
            <v>249937</v>
          </cell>
        </row>
        <row r="190">
          <cell r="A190" t="str">
            <v>FTNT</v>
          </cell>
          <cell r="B190" t="str">
            <v>Fortinet</v>
          </cell>
          <cell r="C190" t="str">
            <v>Information Technology</v>
          </cell>
          <cell r="D190">
            <v>130256</v>
          </cell>
        </row>
        <row r="191">
          <cell r="A191" t="str">
            <v>FTV</v>
          </cell>
          <cell r="B191" t="str">
            <v>Fortive Corp</v>
          </cell>
          <cell r="C191" t="str">
            <v>Industrials</v>
          </cell>
          <cell r="D191">
            <v>378151</v>
          </cell>
        </row>
        <row r="192">
          <cell r="A192" t="str">
            <v>FBHS</v>
          </cell>
          <cell r="B192" t="str">
            <v>Fortune Brands Home &amp; Security</v>
          </cell>
          <cell r="C192" t="str">
            <v>Industrials</v>
          </cell>
          <cell r="D192">
            <v>378152</v>
          </cell>
        </row>
        <row r="193">
          <cell r="A193" t="str">
            <v>FOX</v>
          </cell>
          <cell r="B193" t="str">
            <v>Fox Corporation (Class B)</v>
          </cell>
          <cell r="C193" t="str">
            <v>Communication Services</v>
          </cell>
          <cell r="D193">
            <v>885908</v>
          </cell>
        </row>
        <row r="194">
          <cell r="A194" t="str">
            <v>BEN</v>
          </cell>
          <cell r="B194" t="str">
            <v>Franklin Resources</v>
          </cell>
          <cell r="C194" t="str">
            <v>Financials</v>
          </cell>
          <cell r="D194" t="e">
            <v>#N/A</v>
          </cell>
        </row>
        <row r="195">
          <cell r="A195" t="str">
            <v>FCX</v>
          </cell>
          <cell r="B195" t="str">
            <v>Freeport-McMoRan Inc.</v>
          </cell>
          <cell r="C195" t="str">
            <v>Materials</v>
          </cell>
          <cell r="D195">
            <v>378154</v>
          </cell>
        </row>
        <row r="196">
          <cell r="A196" t="str">
            <v>GPS</v>
          </cell>
          <cell r="B196" t="str">
            <v>Gap Inc.</v>
          </cell>
          <cell r="C196" t="str">
            <v>Consumer Discretionary</v>
          </cell>
          <cell r="D196">
            <v>250974</v>
          </cell>
        </row>
        <row r="197">
          <cell r="A197" t="str">
            <v>GRMN</v>
          </cell>
          <cell r="B197" t="str">
            <v>Garmin Ltd.</v>
          </cell>
          <cell r="C197" t="str">
            <v>Consumer Discretionary</v>
          </cell>
          <cell r="D197">
            <v>388839</v>
          </cell>
        </row>
        <row r="198">
          <cell r="A198" t="str">
            <v>IT</v>
          </cell>
          <cell r="B198" t="str">
            <v>Gartner Inc</v>
          </cell>
          <cell r="C198" t="str">
            <v>Information Technology</v>
          </cell>
          <cell r="D198">
            <v>447532</v>
          </cell>
        </row>
        <row r="199">
          <cell r="A199" t="str">
            <v>GD</v>
          </cell>
          <cell r="B199" t="str">
            <v>General Dynamics</v>
          </cell>
          <cell r="C199" t="str">
            <v>Industrials</v>
          </cell>
          <cell r="D199">
            <v>234391</v>
          </cell>
        </row>
        <row r="200">
          <cell r="A200" t="str">
            <v>GE</v>
          </cell>
          <cell r="B200" t="str">
            <v>General Electric</v>
          </cell>
          <cell r="C200" t="str">
            <v>Industrials</v>
          </cell>
          <cell r="D200">
            <v>244314</v>
          </cell>
        </row>
        <row r="201">
          <cell r="A201" t="str">
            <v>GIS</v>
          </cell>
          <cell r="B201" t="str">
            <v>General Mills</v>
          </cell>
          <cell r="C201" t="str">
            <v>Consumer Staples</v>
          </cell>
          <cell r="D201">
            <v>78526</v>
          </cell>
        </row>
        <row r="202">
          <cell r="A202" t="str">
            <v>GM</v>
          </cell>
          <cell r="B202" t="str">
            <v>General Motors</v>
          </cell>
          <cell r="C202" t="str">
            <v>Consumer Discretionary</v>
          </cell>
          <cell r="D202">
            <v>125620</v>
          </cell>
        </row>
        <row r="203">
          <cell r="A203" t="str">
            <v>GPC</v>
          </cell>
          <cell r="B203" t="str">
            <v>Genuine Parts</v>
          </cell>
          <cell r="C203" t="str">
            <v>Consumer Discretionary</v>
          </cell>
          <cell r="D203">
            <v>115285</v>
          </cell>
        </row>
        <row r="204">
          <cell r="A204" t="str">
            <v>GILD</v>
          </cell>
          <cell r="B204" t="str">
            <v>Gilead Sciences</v>
          </cell>
          <cell r="C204" t="str">
            <v>Health Care</v>
          </cell>
          <cell r="D204">
            <v>239284</v>
          </cell>
        </row>
        <row r="205">
          <cell r="A205" t="str">
            <v>GPN</v>
          </cell>
          <cell r="B205" t="str">
            <v>Global Payments Inc.</v>
          </cell>
          <cell r="C205" t="str">
            <v>Information Technology</v>
          </cell>
          <cell r="D205">
            <v>182201</v>
          </cell>
        </row>
        <row r="206">
          <cell r="A206" t="str">
            <v>GS</v>
          </cell>
          <cell r="B206" t="str">
            <v>Goldman Sachs Group</v>
          </cell>
          <cell r="C206" t="str">
            <v>Financials</v>
          </cell>
          <cell r="D206" t="e">
            <v>#N/A</v>
          </cell>
        </row>
        <row r="207">
          <cell r="A207" t="str">
            <v>GWW</v>
          </cell>
          <cell r="B207" t="str">
            <v>Grainger (W.W.) Inc.</v>
          </cell>
          <cell r="C207" t="str">
            <v>Industrials</v>
          </cell>
          <cell r="D207">
            <v>504823</v>
          </cell>
        </row>
        <row r="208">
          <cell r="A208" t="str">
            <v>HRB</v>
          </cell>
          <cell r="B208" t="str">
            <v>H&amp;R Block</v>
          </cell>
          <cell r="C208" t="str">
            <v>Consumer Discretionary</v>
          </cell>
          <cell r="D208">
            <v>506954</v>
          </cell>
        </row>
        <row r="209">
          <cell r="A209" t="str">
            <v>HAL</v>
          </cell>
          <cell r="B209" t="str">
            <v>Halliburton Co.</v>
          </cell>
          <cell r="C209" t="str">
            <v>Energy</v>
          </cell>
          <cell r="D209">
            <v>378158</v>
          </cell>
        </row>
        <row r="210">
          <cell r="A210" t="str">
            <v>HBI</v>
          </cell>
          <cell r="B210" t="str">
            <v>Hanesbrands Inc</v>
          </cell>
          <cell r="C210" t="str">
            <v>Consumer Discretionary</v>
          </cell>
          <cell r="D210">
            <v>331419</v>
          </cell>
        </row>
        <row r="211">
          <cell r="A211" t="str">
            <v>HIG</v>
          </cell>
          <cell r="B211" t="str">
            <v>Hartford Financial Svc.Gp.</v>
          </cell>
          <cell r="C211" t="str">
            <v>Financials</v>
          </cell>
          <cell r="D211" t="e">
            <v>#N/A</v>
          </cell>
        </row>
        <row r="212">
          <cell r="A212" t="str">
            <v>HAS</v>
          </cell>
          <cell r="B212" t="str">
            <v>Hasbro Inc.</v>
          </cell>
          <cell r="C212" t="str">
            <v>Consumer Discretionary</v>
          </cell>
          <cell r="D212">
            <v>249756</v>
          </cell>
        </row>
        <row r="213">
          <cell r="A213" t="str">
            <v>HCA</v>
          </cell>
          <cell r="B213" t="str">
            <v>HCA Healthcare</v>
          </cell>
          <cell r="C213" t="str">
            <v>Health Care</v>
          </cell>
          <cell r="D213">
            <v>378161</v>
          </cell>
        </row>
        <row r="214">
          <cell r="A214" t="str">
            <v>HCP</v>
          </cell>
          <cell r="B214" t="str">
            <v>Healthpeak Properties</v>
          </cell>
          <cell r="C214" t="str">
            <v>Real Estate</v>
          </cell>
          <cell r="D214">
            <v>378162</v>
          </cell>
        </row>
        <row r="215">
          <cell r="A215" t="str">
            <v>HSIC</v>
          </cell>
          <cell r="B215" t="str">
            <v>Henry Schein</v>
          </cell>
          <cell r="C215" t="str">
            <v>Health Care</v>
          </cell>
          <cell r="D215">
            <v>378104</v>
          </cell>
        </row>
        <row r="216">
          <cell r="A216" t="str">
            <v>HSY</v>
          </cell>
          <cell r="B216" t="str">
            <v>The Hershey Company</v>
          </cell>
          <cell r="C216" t="str">
            <v>Consumer Staples</v>
          </cell>
          <cell r="D216">
            <v>248677</v>
          </cell>
        </row>
        <row r="217">
          <cell r="A217" t="str">
            <v>HES</v>
          </cell>
          <cell r="B217" t="str">
            <v>Hess Corporation</v>
          </cell>
          <cell r="C217" t="str">
            <v>Energy</v>
          </cell>
          <cell r="D217">
            <v>378163</v>
          </cell>
        </row>
        <row r="218">
          <cell r="A218" t="str">
            <v>HPE</v>
          </cell>
          <cell r="B218" t="str">
            <v>Hewlett Packard Enterprise</v>
          </cell>
          <cell r="C218" t="str">
            <v>Information Technology</v>
          </cell>
          <cell r="D218">
            <v>47023</v>
          </cell>
        </row>
        <row r="219">
          <cell r="A219" t="str">
            <v>HLT</v>
          </cell>
          <cell r="B219" t="str">
            <v>Hilton Worldwide Holdings Inc</v>
          </cell>
          <cell r="C219" t="str">
            <v>Consumer Discretionary</v>
          </cell>
          <cell r="D219">
            <v>740329</v>
          </cell>
        </row>
        <row r="220">
          <cell r="A220" t="str">
            <v>HFC</v>
          </cell>
          <cell r="B220" t="str">
            <v>HollyFrontier Corp</v>
          </cell>
          <cell r="C220" t="str">
            <v>Energy</v>
          </cell>
          <cell r="D220">
            <v>684316</v>
          </cell>
        </row>
        <row r="221">
          <cell r="A221" t="str">
            <v>HOLX</v>
          </cell>
          <cell r="B221" t="str">
            <v>Hologic</v>
          </cell>
          <cell r="C221" t="str">
            <v>Health Care</v>
          </cell>
          <cell r="D221">
            <v>362221</v>
          </cell>
        </row>
        <row r="222">
          <cell r="A222" t="str">
            <v>HD</v>
          </cell>
          <cell r="B222" t="str">
            <v>Home Depot</v>
          </cell>
          <cell r="C222" t="str">
            <v>Consumer Discretionary</v>
          </cell>
          <cell r="D222">
            <v>261673</v>
          </cell>
        </row>
        <row r="223">
          <cell r="A223" t="str">
            <v>HON</v>
          </cell>
          <cell r="B223" t="str">
            <v>Honeywell Int'l Inc.</v>
          </cell>
          <cell r="C223" t="str">
            <v>Industrials</v>
          </cell>
          <cell r="D223">
            <v>105257</v>
          </cell>
        </row>
        <row r="224">
          <cell r="A224" t="str">
            <v>HRL</v>
          </cell>
          <cell r="B224" t="str">
            <v>Hormel Foods Corp.</v>
          </cell>
          <cell r="C224" t="str">
            <v>Consumer Staples</v>
          </cell>
          <cell r="D224">
            <v>375369</v>
          </cell>
        </row>
        <row r="225">
          <cell r="A225" t="str">
            <v>HST</v>
          </cell>
          <cell r="B225" t="str">
            <v>Host Hotels &amp; Resorts</v>
          </cell>
          <cell r="C225" t="str">
            <v>Real Estate</v>
          </cell>
          <cell r="D225">
            <v>346970</v>
          </cell>
        </row>
        <row r="226">
          <cell r="A226" t="str">
            <v>HPQ</v>
          </cell>
          <cell r="B226" t="str">
            <v>HP Inc.</v>
          </cell>
          <cell r="C226" t="str">
            <v>Information Technology</v>
          </cell>
          <cell r="D226">
            <v>184360</v>
          </cell>
        </row>
        <row r="227">
          <cell r="A227" t="str">
            <v>HUM</v>
          </cell>
          <cell r="B227" t="str">
            <v>Humana Inc.</v>
          </cell>
          <cell r="C227" t="str">
            <v>Health Care</v>
          </cell>
          <cell r="D227" t="e">
            <v>#N/A</v>
          </cell>
        </row>
        <row r="228">
          <cell r="A228" t="str">
            <v>HBAN</v>
          </cell>
          <cell r="B228" t="str">
            <v>Huntington Bancshares</v>
          </cell>
          <cell r="C228" t="str">
            <v>Financials</v>
          </cell>
          <cell r="D228" t="e">
            <v>#N/A</v>
          </cell>
        </row>
        <row r="229">
          <cell r="A229" t="str">
            <v>HII</v>
          </cell>
          <cell r="B229" t="str">
            <v>Huntington Ingalls Industries</v>
          </cell>
          <cell r="C229" t="str">
            <v>Industrials</v>
          </cell>
          <cell r="D229">
            <v>903401</v>
          </cell>
        </row>
        <row r="230">
          <cell r="A230" t="str">
            <v>IEX</v>
          </cell>
          <cell r="B230" t="str">
            <v>IDEX Corporation</v>
          </cell>
          <cell r="C230" t="str">
            <v>Industrials</v>
          </cell>
          <cell r="D230">
            <v>824090</v>
          </cell>
        </row>
        <row r="231">
          <cell r="A231" t="str">
            <v>IDXX</v>
          </cell>
          <cell r="B231" t="str">
            <v>IDEXX Laboratories</v>
          </cell>
          <cell r="C231" t="str">
            <v>Health Care</v>
          </cell>
          <cell r="D231">
            <v>447447</v>
          </cell>
        </row>
        <row r="232">
          <cell r="A232" t="str">
            <v>INFO</v>
          </cell>
          <cell r="B232" t="str">
            <v>IHS Markit Ltd.</v>
          </cell>
          <cell r="C232" t="str">
            <v>Industrials</v>
          </cell>
          <cell r="D232">
            <v>330628</v>
          </cell>
        </row>
        <row r="233">
          <cell r="A233" t="str">
            <v>ITW</v>
          </cell>
          <cell r="B233" t="str">
            <v>Illinois Tool Works</v>
          </cell>
          <cell r="C233" t="str">
            <v>Industrials</v>
          </cell>
          <cell r="D233">
            <v>378165</v>
          </cell>
        </row>
        <row r="234">
          <cell r="A234" t="str">
            <v>ILMN</v>
          </cell>
          <cell r="B234" t="str">
            <v>Illumina Inc</v>
          </cell>
          <cell r="C234" t="str">
            <v>Health Care</v>
          </cell>
          <cell r="D234">
            <v>86933</v>
          </cell>
        </row>
        <row r="235">
          <cell r="A235" t="str">
            <v>INCY</v>
          </cell>
          <cell r="B235" t="str">
            <v>Incyte</v>
          </cell>
          <cell r="C235" t="str">
            <v>Health Care</v>
          </cell>
          <cell r="D235">
            <v>671924</v>
          </cell>
        </row>
        <row r="236">
          <cell r="A236" t="str">
            <v>IR</v>
          </cell>
          <cell r="B236" t="str">
            <v>Ingersoll Rand</v>
          </cell>
          <cell r="C236" t="str">
            <v>Industrials</v>
          </cell>
          <cell r="D236">
            <v>378166</v>
          </cell>
        </row>
        <row r="237">
          <cell r="A237" t="str">
            <v>INTC</v>
          </cell>
          <cell r="B237" t="str">
            <v>Intel Corp.</v>
          </cell>
          <cell r="C237" t="str">
            <v>Information Technology</v>
          </cell>
          <cell r="D237">
            <v>85652</v>
          </cell>
        </row>
        <row r="238">
          <cell r="A238" t="str">
            <v>ICE</v>
          </cell>
          <cell r="B238" t="str">
            <v>Intercontinental Exchange</v>
          </cell>
          <cell r="C238" t="str">
            <v>Financials</v>
          </cell>
          <cell r="D238">
            <v>378167</v>
          </cell>
        </row>
        <row r="239">
          <cell r="A239" t="str">
            <v>IBM</v>
          </cell>
          <cell r="B239" t="str">
            <v>International Business Machines</v>
          </cell>
          <cell r="C239" t="str">
            <v>Information Technology</v>
          </cell>
          <cell r="D239">
            <v>69543</v>
          </cell>
        </row>
        <row r="240">
          <cell r="A240" t="str">
            <v>IP</v>
          </cell>
          <cell r="B240" t="str">
            <v>International Paper</v>
          </cell>
          <cell r="C240" t="str">
            <v>Materials</v>
          </cell>
          <cell r="D240">
            <v>261549</v>
          </cell>
        </row>
        <row r="241">
          <cell r="A241" t="str">
            <v>IPG</v>
          </cell>
          <cell r="B241" t="str">
            <v>Interpublic Group</v>
          </cell>
          <cell r="C241" t="str">
            <v>Communication Services</v>
          </cell>
          <cell r="D241">
            <v>378168</v>
          </cell>
        </row>
        <row r="242">
          <cell r="A242" t="str">
            <v>IFF</v>
          </cell>
          <cell r="B242" t="str">
            <v>International Flavors &amp; Fragrances</v>
          </cell>
          <cell r="C242" t="str">
            <v>Materials</v>
          </cell>
          <cell r="D242">
            <v>378169</v>
          </cell>
        </row>
        <row r="243">
          <cell r="A243" t="str">
            <v>INTU</v>
          </cell>
          <cell r="B243" t="str">
            <v>Intuit Inc.</v>
          </cell>
          <cell r="C243" t="str">
            <v>Information Technology</v>
          </cell>
          <cell r="D243">
            <v>183557</v>
          </cell>
        </row>
        <row r="244">
          <cell r="A244" t="str">
            <v>ISRG</v>
          </cell>
          <cell r="B244" t="str">
            <v>Intuitive Surgical Inc.</v>
          </cell>
          <cell r="C244" t="str">
            <v>Health Care</v>
          </cell>
          <cell r="D244">
            <v>103498</v>
          </cell>
        </row>
        <row r="245">
          <cell r="A245" t="str">
            <v>IVZ</v>
          </cell>
          <cell r="B245" t="str">
            <v>Invesco Ltd.</v>
          </cell>
          <cell r="C245" t="str">
            <v>Financials</v>
          </cell>
          <cell r="D245">
            <v>378170</v>
          </cell>
        </row>
        <row r="246">
          <cell r="A246" t="str">
            <v>IPGP</v>
          </cell>
          <cell r="B246" t="str">
            <v>IPG Photonics Corp.</v>
          </cell>
          <cell r="C246" t="str">
            <v>Information Technology</v>
          </cell>
          <cell r="D246">
            <v>570971</v>
          </cell>
        </row>
        <row r="247">
          <cell r="A247" t="str">
            <v>IQV</v>
          </cell>
          <cell r="B247" t="str">
            <v>IQVIA Holdings Inc.</v>
          </cell>
          <cell r="C247" t="str">
            <v>Health Care</v>
          </cell>
          <cell r="D247">
            <v>744724</v>
          </cell>
        </row>
        <row r="248">
          <cell r="A248" t="str">
            <v>IRM</v>
          </cell>
          <cell r="B248" t="str">
            <v>Iron Mountain Incorporated</v>
          </cell>
          <cell r="C248" t="str">
            <v>Real Estate</v>
          </cell>
          <cell r="D248">
            <v>378171</v>
          </cell>
        </row>
        <row r="249">
          <cell r="A249" t="str">
            <v>JKHY</v>
          </cell>
          <cell r="B249" t="str">
            <v>Jack Henry &amp; Associates</v>
          </cell>
          <cell r="C249" t="str">
            <v>Information Technology</v>
          </cell>
          <cell r="D249">
            <v>447566</v>
          </cell>
        </row>
        <row r="250">
          <cell r="A250" t="str">
            <v>JEC</v>
          </cell>
          <cell r="B250" t="str">
            <v>Jacobs Engineering Group</v>
          </cell>
          <cell r="C250" t="str">
            <v>Industrials</v>
          </cell>
          <cell r="D250">
            <v>378172</v>
          </cell>
        </row>
        <row r="251">
          <cell r="A251" t="str">
            <v>JBHT</v>
          </cell>
          <cell r="B251" t="str">
            <v>J. B. Hunt Transport Services</v>
          </cell>
          <cell r="C251" t="str">
            <v>Industrials</v>
          </cell>
          <cell r="D251">
            <v>378173</v>
          </cell>
        </row>
        <row r="252">
          <cell r="A252" t="str">
            <v>SJM</v>
          </cell>
          <cell r="B252" t="str">
            <v>JM Smucker</v>
          </cell>
          <cell r="C252" t="str">
            <v>Consumer Staples</v>
          </cell>
          <cell r="D252">
            <v>254348</v>
          </cell>
        </row>
        <row r="253">
          <cell r="A253" t="str">
            <v>JNJ</v>
          </cell>
          <cell r="B253" t="str">
            <v>Johnson &amp; Johnson</v>
          </cell>
          <cell r="C253" t="str">
            <v>Health Care</v>
          </cell>
          <cell r="D253">
            <v>89661</v>
          </cell>
        </row>
        <row r="254">
          <cell r="A254" t="str">
            <v>JCI</v>
          </cell>
          <cell r="B254" t="str">
            <v>Johnson Controls International</v>
          </cell>
          <cell r="C254" t="str">
            <v>Industrials</v>
          </cell>
          <cell r="D254">
            <v>360440</v>
          </cell>
        </row>
        <row r="255">
          <cell r="A255" t="str">
            <v>JPM</v>
          </cell>
          <cell r="B255" t="str">
            <v>JPMorgan Chase &amp; Co.</v>
          </cell>
          <cell r="C255" t="str">
            <v>Financials</v>
          </cell>
          <cell r="D255" t="e">
            <v>#N/A</v>
          </cell>
        </row>
        <row r="256">
          <cell r="A256" t="str">
            <v>JNPR</v>
          </cell>
          <cell r="B256" t="str">
            <v>Juniper Networks</v>
          </cell>
          <cell r="C256" t="str">
            <v>Information Technology</v>
          </cell>
          <cell r="D256">
            <v>385619</v>
          </cell>
        </row>
        <row r="257">
          <cell r="A257" t="str">
            <v>KSU</v>
          </cell>
          <cell r="B257" t="str">
            <v>Kansas City Southern</v>
          </cell>
          <cell r="C257" t="str">
            <v>Industrials</v>
          </cell>
          <cell r="D257">
            <v>99395</v>
          </cell>
        </row>
        <row r="258">
          <cell r="A258" t="str">
            <v>K</v>
          </cell>
          <cell r="B258" t="str">
            <v>Kellogg Co.</v>
          </cell>
          <cell r="C258" t="str">
            <v>Consumer Staples</v>
          </cell>
          <cell r="D258">
            <v>97995</v>
          </cell>
        </row>
        <row r="259">
          <cell r="A259" t="str">
            <v>KEY</v>
          </cell>
          <cell r="B259" t="str">
            <v>KeyCorp</v>
          </cell>
          <cell r="C259" t="str">
            <v>Financials</v>
          </cell>
          <cell r="D259" t="e">
            <v>#N/A</v>
          </cell>
        </row>
        <row r="260">
          <cell r="A260" t="str">
            <v>KEYS</v>
          </cell>
          <cell r="B260" t="str">
            <v>Keysight Technologies</v>
          </cell>
          <cell r="C260" t="str">
            <v>Information Technology</v>
          </cell>
          <cell r="D260">
            <v>186556</v>
          </cell>
        </row>
        <row r="261">
          <cell r="A261" t="str">
            <v>KMB</v>
          </cell>
          <cell r="B261" t="str">
            <v>Kimberly-Clark</v>
          </cell>
          <cell r="C261" t="str">
            <v>Consumer Staples</v>
          </cell>
          <cell r="D261">
            <v>384594</v>
          </cell>
        </row>
        <row r="262">
          <cell r="A262" t="str">
            <v>KIM</v>
          </cell>
          <cell r="B262" t="str">
            <v>Kimco Realty</v>
          </cell>
          <cell r="C262" t="str">
            <v>Real Estate</v>
          </cell>
          <cell r="D262">
            <v>378175</v>
          </cell>
        </row>
        <row r="263">
          <cell r="A263" t="str">
            <v>KMI</v>
          </cell>
          <cell r="B263" t="str">
            <v>Kinder Morgan</v>
          </cell>
          <cell r="C263" t="str">
            <v>Energy</v>
          </cell>
          <cell r="D263">
            <v>88392</v>
          </cell>
        </row>
        <row r="264">
          <cell r="A264" t="str">
            <v>KLAC</v>
          </cell>
          <cell r="B264" t="str">
            <v>KLA Corporation</v>
          </cell>
          <cell r="C264" t="str">
            <v>Information Technology</v>
          </cell>
          <cell r="D264">
            <v>132518</v>
          </cell>
        </row>
        <row r="265">
          <cell r="A265" t="str">
            <v>KSS</v>
          </cell>
          <cell r="B265" t="str">
            <v>Kohl's Corp.</v>
          </cell>
          <cell r="C265" t="str">
            <v>Consumer Discretionary</v>
          </cell>
          <cell r="D265">
            <v>186130</v>
          </cell>
        </row>
        <row r="266">
          <cell r="A266" t="str">
            <v>KHC</v>
          </cell>
          <cell r="B266" t="str">
            <v>Kraft Heinz Co</v>
          </cell>
          <cell r="C266" t="str">
            <v>Consumer Staples</v>
          </cell>
          <cell r="D266">
            <v>693432</v>
          </cell>
        </row>
        <row r="267">
          <cell r="A267" t="str">
            <v>KR</v>
          </cell>
          <cell r="B267" t="str">
            <v>Kroger Co.</v>
          </cell>
          <cell r="C267" t="str">
            <v>Consumer Staples</v>
          </cell>
          <cell r="D267">
            <v>258154</v>
          </cell>
        </row>
        <row r="268">
          <cell r="A268" t="str">
            <v>LB</v>
          </cell>
          <cell r="B268" t="str">
            <v>L Brands Inc.</v>
          </cell>
          <cell r="C268" t="str">
            <v>Consumer Discretionary</v>
          </cell>
          <cell r="D268">
            <v>185942</v>
          </cell>
        </row>
        <row r="269">
          <cell r="A269" t="str">
            <v>LH</v>
          </cell>
          <cell r="B269" t="str">
            <v>Laboratory Corp. of America Holding</v>
          </cell>
          <cell r="C269" t="str">
            <v>Health Care</v>
          </cell>
          <cell r="D269">
            <v>378177</v>
          </cell>
        </row>
        <row r="270">
          <cell r="A270" t="str">
            <v>LRCX</v>
          </cell>
          <cell r="B270" t="str">
            <v>Lam Research</v>
          </cell>
          <cell r="C270" t="str">
            <v>Information Technology</v>
          </cell>
          <cell r="D270">
            <v>101897</v>
          </cell>
        </row>
        <row r="271">
          <cell r="A271" t="str">
            <v>LEG</v>
          </cell>
          <cell r="B271" t="str">
            <v>Leggett &amp; Platt</v>
          </cell>
          <cell r="C271" t="str">
            <v>Consumer Discretionary</v>
          </cell>
          <cell r="D271">
            <v>378178</v>
          </cell>
        </row>
        <row r="272">
          <cell r="A272" t="str">
            <v>LDOS</v>
          </cell>
          <cell r="B272" t="str">
            <v>Leidos Holdings</v>
          </cell>
          <cell r="C272" t="str">
            <v>Information Technology</v>
          </cell>
          <cell r="D272">
            <v>902720</v>
          </cell>
        </row>
        <row r="273">
          <cell r="A273" t="str">
            <v>LLY</v>
          </cell>
          <cell r="B273" t="str">
            <v>Lilly (Eli) &amp; Co.</v>
          </cell>
          <cell r="C273" t="str">
            <v>Health Care</v>
          </cell>
          <cell r="D273">
            <v>378181</v>
          </cell>
        </row>
        <row r="274">
          <cell r="A274" t="str">
            <v>LNC</v>
          </cell>
          <cell r="B274" t="str">
            <v>Lincoln National</v>
          </cell>
          <cell r="C274" t="str">
            <v>Financials</v>
          </cell>
          <cell r="D274" t="e">
            <v>#N/A</v>
          </cell>
        </row>
        <row r="275">
          <cell r="A275" t="str">
            <v>LYV</v>
          </cell>
          <cell r="B275" t="str">
            <v>Live Nation Entertainment</v>
          </cell>
          <cell r="C275" t="str">
            <v>Communication Services</v>
          </cell>
          <cell r="D275">
            <v>682157</v>
          </cell>
        </row>
        <row r="276">
          <cell r="A276" t="str">
            <v>LKQ</v>
          </cell>
          <cell r="B276" t="str">
            <v>LKQ Corporation</v>
          </cell>
          <cell r="C276" t="str">
            <v>Consumer Discretionary</v>
          </cell>
          <cell r="D276">
            <v>124743</v>
          </cell>
        </row>
        <row r="277">
          <cell r="A277" t="str">
            <v>LMT</v>
          </cell>
          <cell r="B277" t="str">
            <v>Lockheed Martin Corp.</v>
          </cell>
          <cell r="C277" t="str">
            <v>Industrials</v>
          </cell>
          <cell r="D277">
            <v>103644</v>
          </cell>
        </row>
        <row r="278">
          <cell r="A278" t="str">
            <v>L</v>
          </cell>
          <cell r="B278" t="str">
            <v>Loews Corp.</v>
          </cell>
          <cell r="C278" t="str">
            <v>Financials</v>
          </cell>
          <cell r="D278" t="e">
            <v>#N/A</v>
          </cell>
        </row>
        <row r="279">
          <cell r="A279" t="str">
            <v>LOW</v>
          </cell>
          <cell r="B279" t="str">
            <v>Lowe's Cos.</v>
          </cell>
          <cell r="C279" t="str">
            <v>Consumer Discretionary</v>
          </cell>
          <cell r="D279">
            <v>186050</v>
          </cell>
        </row>
        <row r="280">
          <cell r="A280" t="str">
            <v>LYB</v>
          </cell>
          <cell r="B280" t="str">
            <v>LyondellBasell</v>
          </cell>
          <cell r="C280" t="str">
            <v>Materials</v>
          </cell>
          <cell r="D280">
            <v>378183</v>
          </cell>
        </row>
        <row r="281">
          <cell r="A281" t="str">
            <v>MTB</v>
          </cell>
          <cell r="B281" t="str">
            <v>M&amp;T Bank Corp.</v>
          </cell>
          <cell r="C281" t="str">
            <v>Financials</v>
          </cell>
          <cell r="D281" t="e">
            <v>#N/A</v>
          </cell>
        </row>
        <row r="282">
          <cell r="A282" t="str">
            <v>MRO</v>
          </cell>
          <cell r="B282" t="str">
            <v>Marathon Oil Corp.</v>
          </cell>
          <cell r="C282" t="str">
            <v>Energy</v>
          </cell>
          <cell r="D282">
            <v>378185</v>
          </cell>
        </row>
        <row r="283">
          <cell r="A283" t="str">
            <v>MPC</v>
          </cell>
          <cell r="B283" t="str">
            <v>Marathon Petroleum</v>
          </cell>
          <cell r="C283" t="str">
            <v>Energy</v>
          </cell>
          <cell r="D283">
            <v>353184</v>
          </cell>
        </row>
        <row r="284">
          <cell r="A284" t="str">
            <v>MKTX</v>
          </cell>
          <cell r="B284" t="str">
            <v>MarketAxess</v>
          </cell>
          <cell r="C284" t="str">
            <v>Financials</v>
          </cell>
          <cell r="D284">
            <v>118024</v>
          </cell>
        </row>
        <row r="285">
          <cell r="A285" t="str">
            <v>MAR</v>
          </cell>
          <cell r="B285" t="str">
            <v>Marriott Int'l.</v>
          </cell>
          <cell r="C285" t="str">
            <v>Consumer Discretionary</v>
          </cell>
          <cell r="D285">
            <v>98192</v>
          </cell>
        </row>
        <row r="286">
          <cell r="A286" t="str">
            <v>MMC</v>
          </cell>
          <cell r="B286" t="str">
            <v>Marsh &amp; McLennan</v>
          </cell>
          <cell r="C286" t="str">
            <v>Financials</v>
          </cell>
          <cell r="D286" t="e">
            <v>#N/A</v>
          </cell>
        </row>
        <row r="287">
          <cell r="A287" t="str">
            <v>MLM</v>
          </cell>
          <cell r="B287" t="str">
            <v>Martin Marietta Materials</v>
          </cell>
          <cell r="C287" t="str">
            <v>Materials</v>
          </cell>
          <cell r="D287">
            <v>378186</v>
          </cell>
        </row>
        <row r="288">
          <cell r="A288" t="str">
            <v>MAS</v>
          </cell>
          <cell r="B288" t="str">
            <v>Masco Corp.</v>
          </cell>
          <cell r="C288" t="str">
            <v>Industrials</v>
          </cell>
          <cell r="D288">
            <v>255010</v>
          </cell>
        </row>
        <row r="289">
          <cell r="A289" t="str">
            <v>MA</v>
          </cell>
          <cell r="B289" t="str">
            <v>Mastercard Inc.</v>
          </cell>
          <cell r="C289" t="str">
            <v>Information Technology</v>
          </cell>
          <cell r="D289">
            <v>331628</v>
          </cell>
        </row>
        <row r="290">
          <cell r="A290" t="str">
            <v>MKC</v>
          </cell>
          <cell r="B290" t="str">
            <v>McCormick &amp; Co.</v>
          </cell>
          <cell r="C290" t="str">
            <v>Consumer Staples</v>
          </cell>
          <cell r="D290">
            <v>251282</v>
          </cell>
        </row>
        <row r="291">
          <cell r="A291" t="str">
            <v>MXIM</v>
          </cell>
          <cell r="B291" t="str">
            <v>Maxim Integrated Products Inc</v>
          </cell>
          <cell r="C291" t="str">
            <v>Information Technology</v>
          </cell>
          <cell r="D291">
            <v>153611</v>
          </cell>
        </row>
        <row r="292">
          <cell r="A292" t="str">
            <v>MCD</v>
          </cell>
          <cell r="B292" t="str">
            <v>McDonald's Corp.</v>
          </cell>
          <cell r="C292" t="str">
            <v>Consumer Discretionary</v>
          </cell>
          <cell r="D292">
            <v>243628</v>
          </cell>
        </row>
        <row r="293">
          <cell r="A293" t="str">
            <v>MCK</v>
          </cell>
          <cell r="B293" t="str">
            <v>McKesson Corp.</v>
          </cell>
          <cell r="C293" t="str">
            <v>Health Care</v>
          </cell>
          <cell r="D293">
            <v>380928</v>
          </cell>
        </row>
        <row r="294">
          <cell r="A294" t="str">
            <v>MDT</v>
          </cell>
          <cell r="B294" t="str">
            <v>Medtronic plc</v>
          </cell>
          <cell r="C294" t="str">
            <v>Health Care</v>
          </cell>
          <cell r="D294">
            <v>73420</v>
          </cell>
        </row>
        <row r="295">
          <cell r="A295" t="str">
            <v>MRK</v>
          </cell>
          <cell r="B295" t="str">
            <v>Merck &amp; Co.</v>
          </cell>
          <cell r="C295" t="str">
            <v>Health Care</v>
          </cell>
          <cell r="D295">
            <v>262201</v>
          </cell>
        </row>
        <row r="296">
          <cell r="A296" t="str">
            <v>MET</v>
          </cell>
          <cell r="B296" t="str">
            <v>MetLife Inc.</v>
          </cell>
          <cell r="C296" t="str">
            <v>Financials</v>
          </cell>
          <cell r="D296" t="e">
            <v>#N/A</v>
          </cell>
        </row>
        <row r="297">
          <cell r="A297" t="str">
            <v>MTD</v>
          </cell>
          <cell r="B297" t="str">
            <v>Mettler Toledo</v>
          </cell>
          <cell r="C297" t="str">
            <v>Health Care</v>
          </cell>
          <cell r="D297">
            <v>334921</v>
          </cell>
        </row>
        <row r="298">
          <cell r="A298" t="str">
            <v>MGM</v>
          </cell>
          <cell r="B298" t="str">
            <v>MGM Resorts International</v>
          </cell>
          <cell r="C298" t="str">
            <v>Consumer Discretionary</v>
          </cell>
          <cell r="D298">
            <v>139431</v>
          </cell>
        </row>
        <row r="299">
          <cell r="A299" t="str">
            <v>MCHP</v>
          </cell>
          <cell r="B299" t="str">
            <v>Microchip Technology</v>
          </cell>
          <cell r="C299" t="str">
            <v>Information Technology</v>
          </cell>
          <cell r="D299">
            <v>333440</v>
          </cell>
        </row>
        <row r="300">
          <cell r="A300" t="str">
            <v>MU</v>
          </cell>
          <cell r="B300" t="str">
            <v>Micron Technology</v>
          </cell>
          <cell r="C300" t="str">
            <v>Information Technology</v>
          </cell>
          <cell r="D300">
            <v>60906</v>
          </cell>
        </row>
        <row r="301">
          <cell r="A301" t="str">
            <v>MSFT</v>
          </cell>
          <cell r="B301" t="str">
            <v>Microsoft Corp.</v>
          </cell>
          <cell r="C301" t="str">
            <v>Information Technology</v>
          </cell>
          <cell r="D301">
            <v>59265</v>
          </cell>
        </row>
        <row r="302">
          <cell r="A302" t="str">
            <v>MAA</v>
          </cell>
          <cell r="B302" t="str">
            <v>Mid-America Apartments</v>
          </cell>
          <cell r="C302" t="str">
            <v>Real Estate</v>
          </cell>
          <cell r="D302">
            <v>744578</v>
          </cell>
        </row>
        <row r="303">
          <cell r="A303" t="str">
            <v>MHK</v>
          </cell>
          <cell r="B303" t="str">
            <v>Mohawk Industries</v>
          </cell>
          <cell r="C303" t="str">
            <v>Consumer Discretionary</v>
          </cell>
          <cell r="D303">
            <v>333439</v>
          </cell>
        </row>
        <row r="304">
          <cell r="A304" t="str">
            <v>TAP</v>
          </cell>
          <cell r="B304" t="str">
            <v>Molson Coors Beverage Company</v>
          </cell>
          <cell r="C304" t="str">
            <v>Consumer Staples</v>
          </cell>
          <cell r="D304">
            <v>248956</v>
          </cell>
        </row>
        <row r="305">
          <cell r="A305" t="str">
            <v>MDLZ</v>
          </cell>
          <cell r="B305" t="str">
            <v>Mondelez International</v>
          </cell>
          <cell r="C305" t="str">
            <v>Consumer Staples</v>
          </cell>
          <cell r="D305">
            <v>378190</v>
          </cell>
        </row>
        <row r="306">
          <cell r="A306" t="str">
            <v>MNST</v>
          </cell>
          <cell r="B306" t="str">
            <v>Monster Beverage</v>
          </cell>
          <cell r="C306" t="str">
            <v>Consumer Staples</v>
          </cell>
          <cell r="D306">
            <v>333441</v>
          </cell>
        </row>
        <row r="307">
          <cell r="A307" t="str">
            <v>MCO</v>
          </cell>
          <cell r="B307" t="str">
            <v>Moody's Corp</v>
          </cell>
          <cell r="C307" t="str">
            <v>Financials</v>
          </cell>
          <cell r="D307">
            <v>88874</v>
          </cell>
        </row>
        <row r="308">
          <cell r="A308" t="str">
            <v>MS</v>
          </cell>
          <cell r="B308" t="str">
            <v>Morgan Stanley</v>
          </cell>
          <cell r="C308" t="str">
            <v>Financials</v>
          </cell>
          <cell r="D308" t="e">
            <v>#N/A</v>
          </cell>
        </row>
        <row r="309">
          <cell r="A309" t="str">
            <v>MOS</v>
          </cell>
          <cell r="B309" t="str">
            <v>The Mosaic Company</v>
          </cell>
          <cell r="C309" t="str">
            <v>Materials</v>
          </cell>
          <cell r="D309">
            <v>94993</v>
          </cell>
        </row>
        <row r="310">
          <cell r="A310" t="str">
            <v>MSI</v>
          </cell>
          <cell r="B310" t="str">
            <v>Motorola Solutions Inc.</v>
          </cell>
          <cell r="C310" t="str">
            <v>Information Technology</v>
          </cell>
          <cell r="D310">
            <v>333970</v>
          </cell>
        </row>
        <row r="311">
          <cell r="A311" t="str">
            <v>MSCI</v>
          </cell>
          <cell r="B311" t="str">
            <v>MSCI Inc</v>
          </cell>
          <cell r="C311" t="str">
            <v>Financials</v>
          </cell>
          <cell r="D311">
            <v>549638</v>
          </cell>
        </row>
        <row r="312">
          <cell r="A312" t="str">
            <v>MYL</v>
          </cell>
          <cell r="B312" t="str">
            <v>Mylan N.V.</v>
          </cell>
          <cell r="C312" t="str">
            <v>Health Care</v>
          </cell>
          <cell r="D312">
            <v>333504</v>
          </cell>
        </row>
        <row r="313">
          <cell r="A313" t="str">
            <v>NDAQ</v>
          </cell>
          <cell r="B313" t="str">
            <v>Nasdaq, Inc.</v>
          </cell>
          <cell r="C313" t="str">
            <v>Financials</v>
          </cell>
          <cell r="D313">
            <v>378192</v>
          </cell>
        </row>
        <row r="314">
          <cell r="A314" t="str">
            <v>NOV</v>
          </cell>
          <cell r="B314" t="str">
            <v>National Oilwell Varco Inc.</v>
          </cell>
          <cell r="C314" t="str">
            <v>Energy</v>
          </cell>
          <cell r="D314">
            <v>378193</v>
          </cell>
        </row>
        <row r="315">
          <cell r="A315" t="str">
            <v>NTAP</v>
          </cell>
          <cell r="B315" t="str">
            <v>NetApp</v>
          </cell>
          <cell r="C315" t="str">
            <v>Information Technology</v>
          </cell>
          <cell r="D315">
            <v>183964</v>
          </cell>
        </row>
        <row r="316">
          <cell r="A316" t="str">
            <v>NFLX</v>
          </cell>
          <cell r="B316" t="str">
            <v>Netflix Inc.</v>
          </cell>
          <cell r="C316" t="str">
            <v>Communication Services</v>
          </cell>
          <cell r="D316">
            <v>83548</v>
          </cell>
        </row>
        <row r="317">
          <cell r="A317" t="str">
            <v>NWL</v>
          </cell>
          <cell r="B317" t="str">
            <v>Newell Brands</v>
          </cell>
          <cell r="C317" t="str">
            <v>Consumer Discretionary</v>
          </cell>
          <cell r="D317">
            <v>378194</v>
          </cell>
        </row>
        <row r="318">
          <cell r="A318" t="str">
            <v>NEM</v>
          </cell>
          <cell r="B318" t="str">
            <v>Newmont Corporation</v>
          </cell>
          <cell r="C318" t="str">
            <v>Materials</v>
          </cell>
          <cell r="D318">
            <v>103736</v>
          </cell>
        </row>
        <row r="319">
          <cell r="A319" t="str">
            <v>NWS</v>
          </cell>
          <cell r="B319" t="str">
            <v>News Corp. Class A</v>
          </cell>
          <cell r="C319" t="str">
            <v>Communication Services</v>
          </cell>
          <cell r="D319">
            <v>160346</v>
          </cell>
        </row>
        <row r="320">
          <cell r="A320" t="str">
            <v>NWS</v>
          </cell>
          <cell r="B320" t="str">
            <v>News Corp. Class B</v>
          </cell>
          <cell r="C320" t="str">
            <v>Communication Services</v>
          </cell>
          <cell r="D320" t="e">
            <v>#N/A</v>
          </cell>
        </row>
        <row r="321">
          <cell r="A321" t="str">
            <v>NEE</v>
          </cell>
          <cell r="B321" t="str">
            <v>NextEra Energy</v>
          </cell>
          <cell r="C321" t="str">
            <v>Utilities</v>
          </cell>
          <cell r="D321">
            <v>188922</v>
          </cell>
        </row>
        <row r="322">
          <cell r="A322" t="str">
            <v>NLSN</v>
          </cell>
          <cell r="B322" t="str">
            <v>Nielsen Holdings</v>
          </cell>
          <cell r="C322" t="str">
            <v>Industrials</v>
          </cell>
          <cell r="D322">
            <v>333689</v>
          </cell>
        </row>
        <row r="323">
          <cell r="A323" t="str">
            <v>NKE</v>
          </cell>
          <cell r="B323" t="str">
            <v>Nike, Inc.</v>
          </cell>
          <cell r="C323" t="str">
            <v>Consumer Discretionary</v>
          </cell>
          <cell r="D323">
            <v>101814</v>
          </cell>
        </row>
        <row r="324">
          <cell r="A324" t="str">
            <v>NI</v>
          </cell>
          <cell r="B324" t="str">
            <v>NiSource Inc.</v>
          </cell>
          <cell r="C324" t="str">
            <v>Utilities</v>
          </cell>
          <cell r="D324">
            <v>119873</v>
          </cell>
        </row>
        <row r="325">
          <cell r="A325" t="str">
            <v>NBL</v>
          </cell>
          <cell r="B325" t="str">
            <v>Noble Energy</v>
          </cell>
          <cell r="C325" t="str">
            <v>Energy</v>
          </cell>
          <cell r="D325">
            <v>249388</v>
          </cell>
        </row>
        <row r="326">
          <cell r="A326" t="str">
            <v>NSC</v>
          </cell>
          <cell r="B326" t="str">
            <v>Norfolk Southern Corp.</v>
          </cell>
          <cell r="C326" t="str">
            <v>Industrials</v>
          </cell>
          <cell r="D326">
            <v>378195</v>
          </cell>
        </row>
        <row r="327">
          <cell r="A327" t="str">
            <v>NTRS</v>
          </cell>
          <cell r="B327" t="str">
            <v>Northern Trust Corp.</v>
          </cell>
          <cell r="C327" t="str">
            <v>Financials</v>
          </cell>
          <cell r="D327" t="e">
            <v>#N/A</v>
          </cell>
        </row>
        <row r="328">
          <cell r="A328" t="str">
            <v>NOC</v>
          </cell>
          <cell r="B328" t="str">
            <v>Northrop Grumman</v>
          </cell>
          <cell r="C328" t="str">
            <v>Industrials</v>
          </cell>
          <cell r="D328">
            <v>333824</v>
          </cell>
        </row>
        <row r="329">
          <cell r="A329" t="str">
            <v>NCLH</v>
          </cell>
          <cell r="B329" t="str">
            <v>Norwegian Cruise Line Holdings</v>
          </cell>
          <cell r="C329" t="str">
            <v>Consumer Discretionary</v>
          </cell>
          <cell r="D329">
            <v>744483</v>
          </cell>
        </row>
        <row r="330">
          <cell r="A330" t="str">
            <v>NRG</v>
          </cell>
          <cell r="B330" t="str">
            <v>NRG Energy</v>
          </cell>
          <cell r="C330" t="str">
            <v>Utilities</v>
          </cell>
          <cell r="D330">
            <v>378196</v>
          </cell>
        </row>
        <row r="331">
          <cell r="A331" t="str">
            <v>NUE</v>
          </cell>
          <cell r="B331" t="str">
            <v>Nucor Corp.</v>
          </cell>
          <cell r="C331" t="str">
            <v>Materials</v>
          </cell>
          <cell r="D331">
            <v>334772</v>
          </cell>
        </row>
        <row r="332">
          <cell r="A332" t="str">
            <v>NVDA</v>
          </cell>
          <cell r="B332" t="str">
            <v>Nvidia Corporation</v>
          </cell>
          <cell r="C332" t="str">
            <v>Information Technology</v>
          </cell>
          <cell r="D332">
            <v>172199</v>
          </cell>
        </row>
        <row r="333">
          <cell r="A333" t="str">
            <v>NVR</v>
          </cell>
          <cell r="B333" t="str">
            <v>NVR, Inc.</v>
          </cell>
          <cell r="C333" t="str">
            <v>Consumer Discretionary</v>
          </cell>
          <cell r="D333">
            <v>896899</v>
          </cell>
        </row>
        <row r="334">
          <cell r="A334" t="str">
            <v>ORLY</v>
          </cell>
          <cell r="B334" t="str">
            <v>O'Reilly Automotive</v>
          </cell>
          <cell r="C334" t="str">
            <v>Consumer Discretionary</v>
          </cell>
          <cell r="D334">
            <v>334679</v>
          </cell>
        </row>
        <row r="335">
          <cell r="A335" t="str">
            <v>OXY</v>
          </cell>
          <cell r="B335" t="str">
            <v>Occidental Petroleum</v>
          </cell>
          <cell r="C335" t="str">
            <v>Energy</v>
          </cell>
          <cell r="D335">
            <v>334205</v>
          </cell>
        </row>
        <row r="336">
          <cell r="A336" t="str">
            <v>ODFL</v>
          </cell>
          <cell r="B336" t="str">
            <v>Old Dominion Freight Line</v>
          </cell>
          <cell r="C336" t="str">
            <v>Industrials</v>
          </cell>
          <cell r="D336">
            <v>782146</v>
          </cell>
        </row>
        <row r="337">
          <cell r="A337" t="str">
            <v>OMC</v>
          </cell>
          <cell r="B337" t="str">
            <v>Omnicom Group</v>
          </cell>
          <cell r="C337" t="str">
            <v>Communication Services</v>
          </cell>
          <cell r="D337">
            <v>251397</v>
          </cell>
        </row>
        <row r="338">
          <cell r="A338" t="str">
            <v>OKE</v>
          </cell>
          <cell r="B338" t="str">
            <v>ONEOK</v>
          </cell>
          <cell r="C338" t="str">
            <v>Energy</v>
          </cell>
          <cell r="D338">
            <v>334076</v>
          </cell>
        </row>
        <row r="339">
          <cell r="A339" t="str">
            <v>ORCL</v>
          </cell>
          <cell r="B339" t="str">
            <v>Oracle Corp.</v>
          </cell>
          <cell r="C339" t="str">
            <v>Information Technology</v>
          </cell>
          <cell r="D339">
            <v>257930</v>
          </cell>
        </row>
        <row r="340">
          <cell r="A340" t="str">
            <v>PKG</v>
          </cell>
          <cell r="B340" t="str">
            <v>Packaging Corporation of America</v>
          </cell>
          <cell r="C340" t="str">
            <v>Materials</v>
          </cell>
          <cell r="D340">
            <v>448316</v>
          </cell>
        </row>
        <row r="341">
          <cell r="A341" t="str">
            <v>PH</v>
          </cell>
          <cell r="B341" t="str">
            <v>Parker-Hannifin</v>
          </cell>
          <cell r="C341" t="str">
            <v>Industrials</v>
          </cell>
          <cell r="D341">
            <v>354246</v>
          </cell>
        </row>
        <row r="342">
          <cell r="A342" t="str">
            <v>PAYX</v>
          </cell>
          <cell r="B342" t="str">
            <v>Paychex Inc.</v>
          </cell>
          <cell r="C342" t="str">
            <v>Information Technology</v>
          </cell>
          <cell r="D342">
            <v>106287</v>
          </cell>
        </row>
        <row r="343">
          <cell r="A343" t="str">
            <v>PAYC</v>
          </cell>
          <cell r="B343" t="str">
            <v>Paycom</v>
          </cell>
          <cell r="C343" t="str">
            <v>Information Technology</v>
          </cell>
          <cell r="D343">
            <v>746934</v>
          </cell>
        </row>
        <row r="344">
          <cell r="A344" t="str">
            <v>PYPL</v>
          </cell>
          <cell r="B344" t="str">
            <v>PayPal</v>
          </cell>
          <cell r="C344" t="str">
            <v>Information Technology</v>
          </cell>
          <cell r="D344">
            <v>109664</v>
          </cell>
        </row>
        <row r="345">
          <cell r="A345" t="str">
            <v>PNR</v>
          </cell>
          <cell r="B345" t="str">
            <v>Pentair plc</v>
          </cell>
          <cell r="C345" t="str">
            <v>Industrials</v>
          </cell>
          <cell r="D345">
            <v>334445</v>
          </cell>
        </row>
        <row r="346">
          <cell r="A346" t="str">
            <v>PBCT</v>
          </cell>
          <cell r="B346" t="str">
            <v>People's United Financial</v>
          </cell>
          <cell r="C346" t="str">
            <v>Financials</v>
          </cell>
          <cell r="D346" t="e">
            <v>#N/A</v>
          </cell>
        </row>
        <row r="347">
          <cell r="A347" t="str">
            <v>PEP</v>
          </cell>
          <cell r="B347" t="str">
            <v>PepsiCo Inc.</v>
          </cell>
          <cell r="C347" t="str">
            <v>Consumer Staples</v>
          </cell>
          <cell r="D347">
            <v>218222</v>
          </cell>
        </row>
        <row r="348">
          <cell r="A348" t="str">
            <v>PKI</v>
          </cell>
          <cell r="B348" t="str">
            <v>PerkinElmer</v>
          </cell>
          <cell r="C348" t="str">
            <v>Health Care</v>
          </cell>
          <cell r="D348">
            <v>378197</v>
          </cell>
        </row>
        <row r="349">
          <cell r="A349" t="str">
            <v>PRGO</v>
          </cell>
          <cell r="B349" t="str">
            <v>Perrigo</v>
          </cell>
          <cell r="C349" t="str">
            <v>Health Care</v>
          </cell>
          <cell r="D349">
            <v>334568</v>
          </cell>
        </row>
        <row r="350">
          <cell r="A350" t="str">
            <v>PFE</v>
          </cell>
          <cell r="B350" t="str">
            <v>Pfizer Inc.</v>
          </cell>
          <cell r="C350" t="str">
            <v>Health Care</v>
          </cell>
          <cell r="D350">
            <v>262090</v>
          </cell>
        </row>
        <row r="351">
          <cell r="A351" t="str">
            <v>PM</v>
          </cell>
          <cell r="B351" t="str">
            <v>Philip Morris International</v>
          </cell>
          <cell r="C351" t="str">
            <v>Consumer Staples</v>
          </cell>
          <cell r="D351">
            <v>82860</v>
          </cell>
        </row>
        <row r="352">
          <cell r="A352" t="str">
            <v>PSX</v>
          </cell>
          <cell r="B352" t="str">
            <v>Phillips 66</v>
          </cell>
          <cell r="C352" t="str">
            <v>Energy</v>
          </cell>
          <cell r="D352">
            <v>353084</v>
          </cell>
        </row>
        <row r="353">
          <cell r="A353" t="str">
            <v>PNW</v>
          </cell>
          <cell r="B353" t="str">
            <v>Pinnacle West Capital</v>
          </cell>
          <cell r="C353" t="str">
            <v>Utilities</v>
          </cell>
          <cell r="D353">
            <v>327292</v>
          </cell>
        </row>
        <row r="354">
          <cell r="A354" t="str">
            <v>PXD</v>
          </cell>
          <cell r="B354" t="str">
            <v>Pioneer Natural Resources</v>
          </cell>
          <cell r="C354" t="str">
            <v>Energy</v>
          </cell>
          <cell r="D354">
            <v>378199</v>
          </cell>
        </row>
        <row r="355">
          <cell r="A355" t="str">
            <v>PNC</v>
          </cell>
          <cell r="B355" t="str">
            <v>PNC Financial Services</v>
          </cell>
          <cell r="C355" t="str">
            <v>Financials</v>
          </cell>
          <cell r="D355" t="e">
            <v>#N/A</v>
          </cell>
        </row>
        <row r="356">
          <cell r="A356" t="str">
            <v>PPG</v>
          </cell>
          <cell r="B356" t="str">
            <v>PPG Industries</v>
          </cell>
          <cell r="C356" t="str">
            <v>Materials</v>
          </cell>
          <cell r="D356">
            <v>256062</v>
          </cell>
        </row>
        <row r="357">
          <cell r="A357" t="str">
            <v>PPL</v>
          </cell>
          <cell r="B357" t="str">
            <v>PPL Corp.</v>
          </cell>
          <cell r="C357" t="str">
            <v>Utilities</v>
          </cell>
          <cell r="D357">
            <v>26853</v>
          </cell>
        </row>
        <row r="358">
          <cell r="A358" t="str">
            <v>PFG</v>
          </cell>
          <cell r="B358" t="str">
            <v>Principal Financial Group</v>
          </cell>
          <cell r="C358" t="str">
            <v>Financials</v>
          </cell>
          <cell r="D358" t="e">
            <v>#N/A</v>
          </cell>
        </row>
        <row r="359">
          <cell r="A359" t="str">
            <v>PG</v>
          </cell>
          <cell r="B359" t="str">
            <v>Procter &amp; Gamble</v>
          </cell>
          <cell r="C359" t="str">
            <v>Consumer Staples</v>
          </cell>
          <cell r="D359">
            <v>133209</v>
          </cell>
        </row>
        <row r="360">
          <cell r="A360" t="str">
            <v>PGR</v>
          </cell>
          <cell r="B360" t="str">
            <v>Progressive Corp.</v>
          </cell>
          <cell r="C360" t="str">
            <v>Financials</v>
          </cell>
          <cell r="D360" t="e">
            <v>#N/A</v>
          </cell>
        </row>
        <row r="361">
          <cell r="A361" t="str">
            <v>PLD</v>
          </cell>
          <cell r="B361" t="str">
            <v>Prologis</v>
          </cell>
          <cell r="C361" t="str">
            <v>Real Estate</v>
          </cell>
          <cell r="D361">
            <v>113992</v>
          </cell>
        </row>
        <row r="362">
          <cell r="A362" t="str">
            <v>PRU</v>
          </cell>
          <cell r="B362" t="str">
            <v>Prudential Financial</v>
          </cell>
          <cell r="C362" t="str">
            <v>Financials</v>
          </cell>
          <cell r="D362" t="e">
            <v>#N/A</v>
          </cell>
        </row>
        <row r="363">
          <cell r="A363" t="str">
            <v>PEG</v>
          </cell>
          <cell r="B363" t="str">
            <v>Public Service Enterprise Group (PSEG)</v>
          </cell>
          <cell r="C363" t="str">
            <v>Utilities</v>
          </cell>
          <cell r="D363">
            <v>117316</v>
          </cell>
        </row>
        <row r="364">
          <cell r="A364" t="str">
            <v>PSA</v>
          </cell>
          <cell r="B364" t="str">
            <v>Public Storage</v>
          </cell>
          <cell r="C364" t="str">
            <v>Real Estate</v>
          </cell>
          <cell r="D364">
            <v>378204</v>
          </cell>
        </row>
        <row r="365">
          <cell r="A365" t="str">
            <v>PHM</v>
          </cell>
          <cell r="B365" t="str">
            <v>PulteGroup</v>
          </cell>
          <cell r="C365" t="str">
            <v>Consumer Discretionary</v>
          </cell>
          <cell r="D365">
            <v>404717</v>
          </cell>
        </row>
        <row r="366">
          <cell r="A366" t="str">
            <v>PVH</v>
          </cell>
          <cell r="B366" t="str">
            <v>PVH Corp.</v>
          </cell>
          <cell r="C366" t="str">
            <v>Consumer Discretionary</v>
          </cell>
          <cell r="D366">
            <v>46764</v>
          </cell>
        </row>
        <row r="367">
          <cell r="A367" t="str">
            <v>QRVO</v>
          </cell>
          <cell r="B367" t="str">
            <v>Qorvo</v>
          </cell>
          <cell r="C367" t="str">
            <v>Information Technology</v>
          </cell>
          <cell r="D367">
            <v>35151</v>
          </cell>
        </row>
        <row r="368">
          <cell r="A368" t="str">
            <v>PWR</v>
          </cell>
          <cell r="B368" t="str">
            <v>Quanta Services Inc.</v>
          </cell>
          <cell r="C368" t="str">
            <v>Industrials</v>
          </cell>
          <cell r="D368">
            <v>378205</v>
          </cell>
        </row>
        <row r="369">
          <cell r="A369" t="str">
            <v>QCOM</v>
          </cell>
          <cell r="B369" t="str">
            <v>QUALCOMM Inc.</v>
          </cell>
          <cell r="C369" t="str">
            <v>Information Technology</v>
          </cell>
          <cell r="D369">
            <v>85758</v>
          </cell>
        </row>
        <row r="370">
          <cell r="A370" t="str">
            <v>DGX</v>
          </cell>
          <cell r="B370" t="str">
            <v>Quest Diagnostics</v>
          </cell>
          <cell r="C370" t="str">
            <v>Health Care</v>
          </cell>
          <cell r="D370">
            <v>341807</v>
          </cell>
        </row>
        <row r="371">
          <cell r="A371" t="str">
            <v>RL</v>
          </cell>
          <cell r="B371" t="str">
            <v>Ralph Lauren Corporation</v>
          </cell>
          <cell r="C371" t="str">
            <v>Consumer Discretionary</v>
          </cell>
          <cell r="D371">
            <v>331016</v>
          </cell>
        </row>
        <row r="372">
          <cell r="A372" t="str">
            <v>O</v>
          </cell>
          <cell r="B372" t="str">
            <v>Realty Income Corporation</v>
          </cell>
          <cell r="C372" t="str">
            <v>Real Estate</v>
          </cell>
          <cell r="D372">
            <v>81605</v>
          </cell>
        </row>
        <row r="373">
          <cell r="A373" t="str">
            <v>REGN</v>
          </cell>
          <cell r="B373" t="str">
            <v>Regeneron Pharmaceuticals</v>
          </cell>
          <cell r="C373" t="str">
            <v>Health Care</v>
          </cell>
          <cell r="D373">
            <v>378206</v>
          </cell>
        </row>
        <row r="374">
          <cell r="A374" t="str">
            <v>RF</v>
          </cell>
          <cell r="B374" t="str">
            <v>Regions Financial Corp.</v>
          </cell>
          <cell r="C374" t="str">
            <v>Financials</v>
          </cell>
          <cell r="D374" t="e">
            <v>#N/A</v>
          </cell>
        </row>
        <row r="375">
          <cell r="A375" t="str">
            <v>RSG</v>
          </cell>
          <cell r="B375" t="str">
            <v>Republic Services Inc</v>
          </cell>
          <cell r="C375" t="str">
            <v>Industrials</v>
          </cell>
          <cell r="D375">
            <v>101495</v>
          </cell>
        </row>
        <row r="376">
          <cell r="A376" t="str">
            <v>RMD</v>
          </cell>
          <cell r="B376" t="str">
            <v>ResMed</v>
          </cell>
          <cell r="C376" t="str">
            <v>Health Care</v>
          </cell>
          <cell r="D376">
            <v>129653</v>
          </cell>
        </row>
        <row r="377">
          <cell r="A377" t="str">
            <v>RHI</v>
          </cell>
          <cell r="B377" t="str">
            <v>Robert Half International</v>
          </cell>
          <cell r="C377" t="str">
            <v>Industrials</v>
          </cell>
          <cell r="D377">
            <v>378208</v>
          </cell>
        </row>
        <row r="378">
          <cell r="A378" t="str">
            <v>ROK</v>
          </cell>
          <cell r="B378" t="str">
            <v>Rockwell Automation Inc.</v>
          </cell>
          <cell r="C378" t="str">
            <v>Industrials</v>
          </cell>
          <cell r="D378">
            <v>121874</v>
          </cell>
        </row>
        <row r="379">
          <cell r="A379" t="str">
            <v>ROL</v>
          </cell>
          <cell r="B379" t="str">
            <v>Rollins Inc.</v>
          </cell>
          <cell r="C379" t="str">
            <v>Industrials</v>
          </cell>
          <cell r="D379">
            <v>744726</v>
          </cell>
        </row>
        <row r="380">
          <cell r="A380" t="str">
            <v>ROP</v>
          </cell>
          <cell r="B380" t="str">
            <v>Roper Technologies</v>
          </cell>
          <cell r="C380" t="str">
            <v>Industrials</v>
          </cell>
          <cell r="D380">
            <v>119446</v>
          </cell>
        </row>
        <row r="381">
          <cell r="A381" t="str">
            <v>ROST</v>
          </cell>
          <cell r="B381" t="str">
            <v>Ross Stores</v>
          </cell>
          <cell r="C381" t="str">
            <v>Consumer Discretionary</v>
          </cell>
          <cell r="D381">
            <v>200092</v>
          </cell>
        </row>
        <row r="382">
          <cell r="A382" t="str">
            <v>RCL</v>
          </cell>
          <cell r="B382" t="str">
            <v>Royal Caribbean Group</v>
          </cell>
          <cell r="C382" t="str">
            <v>Consumer Discretionary</v>
          </cell>
          <cell r="D382">
            <v>403292</v>
          </cell>
        </row>
        <row r="383">
          <cell r="A383" t="str">
            <v>SPGI</v>
          </cell>
          <cell r="B383" t="str">
            <v>S&amp;P Global, Inc.</v>
          </cell>
          <cell r="C383" t="str">
            <v>Financials</v>
          </cell>
          <cell r="D383">
            <v>378217</v>
          </cell>
        </row>
        <row r="384">
          <cell r="A384" t="str">
            <v>CRM</v>
          </cell>
          <cell r="B384" t="str">
            <v>Salesforce.com</v>
          </cell>
          <cell r="C384" t="str">
            <v>Information Technology</v>
          </cell>
          <cell r="D384">
            <v>85017</v>
          </cell>
        </row>
        <row r="385">
          <cell r="A385" t="str">
            <v>SBAC</v>
          </cell>
          <cell r="B385" t="str">
            <v>SBA Communications</v>
          </cell>
          <cell r="C385" t="str">
            <v>Real Estate</v>
          </cell>
          <cell r="D385">
            <v>100897</v>
          </cell>
        </row>
        <row r="386">
          <cell r="A386" t="str">
            <v>SLB</v>
          </cell>
          <cell r="B386" t="str">
            <v>Schlumberger Ltd.</v>
          </cell>
          <cell r="C386" t="str">
            <v>Energy</v>
          </cell>
          <cell r="D386">
            <v>353500</v>
          </cell>
        </row>
        <row r="387">
          <cell r="A387" t="str">
            <v>STX</v>
          </cell>
          <cell r="B387" t="str">
            <v>Seagate Technology</v>
          </cell>
          <cell r="C387" t="str">
            <v>Information Technology</v>
          </cell>
          <cell r="D387">
            <v>378212</v>
          </cell>
        </row>
        <row r="388">
          <cell r="A388" t="str">
            <v>SEE</v>
          </cell>
          <cell r="B388" t="str">
            <v>Sealed Air</v>
          </cell>
          <cell r="C388" t="str">
            <v>Materials</v>
          </cell>
          <cell r="D388">
            <v>378213</v>
          </cell>
        </row>
        <row r="389">
          <cell r="A389" t="str">
            <v>SRE</v>
          </cell>
          <cell r="B389" t="str">
            <v>Sempra Energy</v>
          </cell>
          <cell r="C389" t="str">
            <v>Utilities</v>
          </cell>
          <cell r="D389">
            <v>378214</v>
          </cell>
        </row>
        <row r="390">
          <cell r="A390" t="str">
            <v>NOW</v>
          </cell>
          <cell r="B390" t="str">
            <v>ServiceNow</v>
          </cell>
          <cell r="C390" t="str">
            <v>Information Technology</v>
          </cell>
          <cell r="D390">
            <v>617429</v>
          </cell>
        </row>
        <row r="391">
          <cell r="A391" t="str">
            <v>SHW</v>
          </cell>
          <cell r="B391" t="str">
            <v>Sherwin-Williams</v>
          </cell>
          <cell r="C391" t="str">
            <v>Materials</v>
          </cell>
          <cell r="D391">
            <v>378215</v>
          </cell>
        </row>
        <row r="392">
          <cell r="A392" t="str">
            <v>SPG</v>
          </cell>
          <cell r="B392" t="str">
            <v>Simon Property Group Inc</v>
          </cell>
          <cell r="C392" t="str">
            <v>Real Estate</v>
          </cell>
          <cell r="D392">
            <v>111127</v>
          </cell>
        </row>
        <row r="393">
          <cell r="A393" t="str">
            <v>SWKS</v>
          </cell>
          <cell r="B393" t="str">
            <v>Skyworks Solutions</v>
          </cell>
          <cell r="C393" t="str">
            <v>Information Technology</v>
          </cell>
          <cell r="D393">
            <v>353611</v>
          </cell>
        </row>
        <row r="394">
          <cell r="A394" t="str">
            <v>SLG</v>
          </cell>
          <cell r="B394" t="str">
            <v>SL Green Realty</v>
          </cell>
          <cell r="C394" t="str">
            <v>Real Estate</v>
          </cell>
          <cell r="D394">
            <v>127650</v>
          </cell>
        </row>
        <row r="395">
          <cell r="A395" t="str">
            <v>SNA</v>
          </cell>
          <cell r="B395" t="str">
            <v>Snap-on</v>
          </cell>
          <cell r="C395" t="str">
            <v>Industrials</v>
          </cell>
          <cell r="D395">
            <v>288357</v>
          </cell>
        </row>
        <row r="396">
          <cell r="A396" t="str">
            <v>SO</v>
          </cell>
          <cell r="B396" t="str">
            <v>Southern Company</v>
          </cell>
          <cell r="C396" t="str">
            <v>Utilities</v>
          </cell>
          <cell r="D396">
            <v>189248</v>
          </cell>
        </row>
        <row r="397">
          <cell r="A397" t="str">
            <v>LUV</v>
          </cell>
          <cell r="B397" t="str">
            <v>Southwest Airlines</v>
          </cell>
          <cell r="C397" t="str">
            <v>Industrials</v>
          </cell>
          <cell r="D397">
            <v>205563</v>
          </cell>
        </row>
        <row r="398">
          <cell r="A398" t="str">
            <v>SWK</v>
          </cell>
          <cell r="B398" t="str">
            <v>Stanley Black &amp; Decker</v>
          </cell>
          <cell r="C398" t="str">
            <v>Industrials</v>
          </cell>
          <cell r="D398">
            <v>244442</v>
          </cell>
        </row>
        <row r="399">
          <cell r="A399" t="str">
            <v>SBUX</v>
          </cell>
          <cell r="B399" t="str">
            <v>Starbucks Corp.</v>
          </cell>
          <cell r="C399" t="str">
            <v>Consumer Discretionary</v>
          </cell>
          <cell r="D399">
            <v>86689</v>
          </cell>
        </row>
        <row r="400">
          <cell r="A400" t="str">
            <v>STT</v>
          </cell>
          <cell r="B400" t="str">
            <v>State Street Corp.</v>
          </cell>
          <cell r="C400" t="str">
            <v>Financials</v>
          </cell>
          <cell r="D400" t="e">
            <v>#N/A</v>
          </cell>
        </row>
        <row r="401">
          <cell r="A401" t="str">
            <v>STE</v>
          </cell>
          <cell r="B401" t="str">
            <v>STERIS plc</v>
          </cell>
          <cell r="C401" t="str">
            <v>Health Care</v>
          </cell>
          <cell r="D401">
            <v>749030</v>
          </cell>
        </row>
        <row r="402">
          <cell r="A402" t="str">
            <v>SYK</v>
          </cell>
          <cell r="B402" t="str">
            <v>Stryker Corp.</v>
          </cell>
          <cell r="C402" t="str">
            <v>Health Care</v>
          </cell>
          <cell r="D402">
            <v>105030</v>
          </cell>
        </row>
        <row r="403">
          <cell r="A403" t="str">
            <v>SIVB</v>
          </cell>
          <cell r="B403" t="str">
            <v>SVB Financial</v>
          </cell>
          <cell r="C403" t="str">
            <v>Financials</v>
          </cell>
          <cell r="D403" t="e">
            <v>#N/A</v>
          </cell>
        </row>
        <row r="404">
          <cell r="A404" t="str">
            <v>SYF</v>
          </cell>
          <cell r="B404" t="str">
            <v>Synchrony Financial</v>
          </cell>
          <cell r="C404" t="str">
            <v>Financials</v>
          </cell>
          <cell r="D404" t="e">
            <v>#N/A</v>
          </cell>
        </row>
        <row r="405">
          <cell r="A405" t="str">
            <v>SNPS</v>
          </cell>
          <cell r="B405" t="str">
            <v>Synopsys Inc.</v>
          </cell>
          <cell r="C405" t="str">
            <v>Information Technology</v>
          </cell>
          <cell r="D405">
            <v>744723</v>
          </cell>
        </row>
        <row r="406">
          <cell r="A406" t="str">
            <v>SYY</v>
          </cell>
          <cell r="B406" t="str">
            <v>Sysco Corp.</v>
          </cell>
          <cell r="C406" t="str">
            <v>Consumer Staples</v>
          </cell>
          <cell r="D406">
            <v>247719</v>
          </cell>
        </row>
        <row r="407">
          <cell r="A407" t="str">
            <v>TMUS</v>
          </cell>
          <cell r="B407" t="str">
            <v>T-Mobile US</v>
          </cell>
          <cell r="C407" t="str">
            <v>Communication Services</v>
          </cell>
          <cell r="D407">
            <v>515267</v>
          </cell>
        </row>
        <row r="408">
          <cell r="A408" t="str">
            <v>TROW</v>
          </cell>
          <cell r="B408" t="str">
            <v>T. Rowe Price Group</v>
          </cell>
          <cell r="C408" t="str">
            <v>Financials</v>
          </cell>
          <cell r="D408">
            <v>378221</v>
          </cell>
        </row>
        <row r="409">
          <cell r="A409" t="str">
            <v>TTWO</v>
          </cell>
          <cell r="B409" t="str">
            <v>Take-Two Interactive</v>
          </cell>
          <cell r="C409" t="str">
            <v>Communication Services</v>
          </cell>
          <cell r="D409">
            <v>372538</v>
          </cell>
        </row>
        <row r="410">
          <cell r="A410" t="str">
            <v>TPR</v>
          </cell>
          <cell r="B410" t="str">
            <v>Tapestry, Inc.</v>
          </cell>
          <cell r="C410" t="str">
            <v>Consumer Discretionary</v>
          </cell>
          <cell r="D410">
            <v>331230</v>
          </cell>
        </row>
        <row r="411">
          <cell r="A411" t="str">
            <v>TGT</v>
          </cell>
          <cell r="B411" t="str">
            <v>Target Corp.</v>
          </cell>
          <cell r="C411" t="str">
            <v>Consumer Discretionary</v>
          </cell>
          <cell r="D411">
            <v>72458</v>
          </cell>
        </row>
        <row r="412">
          <cell r="A412" t="str">
            <v>TEL</v>
          </cell>
          <cell r="B412" t="str">
            <v>TE Connectivity Ltd.</v>
          </cell>
          <cell r="C412" t="str">
            <v>Information Technology</v>
          </cell>
          <cell r="D412">
            <v>104745</v>
          </cell>
        </row>
        <row r="413">
          <cell r="A413" t="str">
            <v>FTI</v>
          </cell>
          <cell r="B413" t="str">
            <v>TechnipFMC</v>
          </cell>
          <cell r="C413" t="str">
            <v>Energy</v>
          </cell>
          <cell r="D413">
            <v>637893</v>
          </cell>
        </row>
        <row r="414">
          <cell r="A414" t="str">
            <v>TFX</v>
          </cell>
          <cell r="B414" t="str">
            <v>Teleflex</v>
          </cell>
          <cell r="C414" t="str">
            <v>Health Care</v>
          </cell>
          <cell r="D414">
            <v>448874</v>
          </cell>
        </row>
        <row r="415">
          <cell r="A415" t="str">
            <v>TXN</v>
          </cell>
          <cell r="B415" t="str">
            <v>Texas Instruments</v>
          </cell>
          <cell r="C415" t="str">
            <v>Information Technology</v>
          </cell>
          <cell r="D415">
            <v>252464</v>
          </cell>
        </row>
        <row r="416">
          <cell r="A416" t="str">
            <v>TMO</v>
          </cell>
          <cell r="B416" t="str">
            <v>Thermo Fisher Scientific</v>
          </cell>
          <cell r="C416" t="str">
            <v>Health Care</v>
          </cell>
          <cell r="D416">
            <v>372802</v>
          </cell>
        </row>
        <row r="417">
          <cell r="A417" t="str">
            <v>TIF</v>
          </cell>
          <cell r="B417" t="str">
            <v>Tiffany &amp; Co.</v>
          </cell>
          <cell r="C417" t="str">
            <v>Consumer Discretionary</v>
          </cell>
          <cell r="D417">
            <v>249289</v>
          </cell>
        </row>
        <row r="418">
          <cell r="A418" t="str">
            <v>TJX</v>
          </cell>
          <cell r="B418" t="str">
            <v>TJX Companies Inc.</v>
          </cell>
          <cell r="C418" t="str">
            <v>Consumer Discretionary</v>
          </cell>
          <cell r="D418">
            <v>256569</v>
          </cell>
        </row>
        <row r="419">
          <cell r="A419" t="str">
            <v>TSCO</v>
          </cell>
          <cell r="B419" t="str">
            <v>Tractor Supply Company</v>
          </cell>
          <cell r="C419" t="str">
            <v>Consumer Discretionary</v>
          </cell>
          <cell r="D419">
            <v>378228</v>
          </cell>
        </row>
        <row r="420">
          <cell r="A420" t="str">
            <v>TDG</v>
          </cell>
          <cell r="B420" t="str">
            <v>TransDigm Group</v>
          </cell>
          <cell r="C420" t="str">
            <v>Industrials</v>
          </cell>
          <cell r="D420">
            <v>378229</v>
          </cell>
        </row>
        <row r="421">
          <cell r="A421" t="str">
            <v>TRV</v>
          </cell>
          <cell r="B421" t="str">
            <v>The Travelers Companies Inc.</v>
          </cell>
          <cell r="C421" t="str">
            <v>Financials</v>
          </cell>
          <cell r="D421" t="e">
            <v>#N/A</v>
          </cell>
        </row>
        <row r="422">
          <cell r="A422" t="str">
            <v>TWTR</v>
          </cell>
          <cell r="B422" t="str">
            <v>Twitter, Inc.</v>
          </cell>
          <cell r="C422" t="str">
            <v>Communication Services</v>
          </cell>
          <cell r="D422">
            <v>30388</v>
          </cell>
        </row>
        <row r="423">
          <cell r="A423" t="str">
            <v>TYL</v>
          </cell>
          <cell r="B423" t="str">
            <v>Tyler Technologies</v>
          </cell>
          <cell r="C423" t="str">
            <v>Information Technology</v>
          </cell>
          <cell r="D423">
            <v>693134</v>
          </cell>
        </row>
        <row r="424">
          <cell r="A424" t="str">
            <v>TSN</v>
          </cell>
          <cell r="B424" t="str">
            <v>Tyson Foods</v>
          </cell>
          <cell r="C424" t="str">
            <v>Consumer Staples</v>
          </cell>
          <cell r="D424">
            <v>138054</v>
          </cell>
        </row>
        <row r="425">
          <cell r="A425" t="str">
            <v>UDR</v>
          </cell>
          <cell r="B425" t="str">
            <v>UDR, Inc.</v>
          </cell>
          <cell r="C425" t="str">
            <v>Real Estate</v>
          </cell>
          <cell r="D425">
            <v>424210</v>
          </cell>
        </row>
        <row r="426">
          <cell r="A426" t="str">
            <v>ULTA</v>
          </cell>
          <cell r="B426" t="str">
            <v>Ulta Beauty</v>
          </cell>
          <cell r="C426" t="str">
            <v>Consumer Discretionary</v>
          </cell>
          <cell r="D426">
            <v>178804</v>
          </cell>
        </row>
        <row r="427">
          <cell r="A427" t="str">
            <v>USB</v>
          </cell>
          <cell r="B427" t="str">
            <v>U.S. Bancorp</v>
          </cell>
          <cell r="C427" t="str">
            <v>Financials</v>
          </cell>
          <cell r="D427" t="e">
            <v>#N/A</v>
          </cell>
        </row>
        <row r="428">
          <cell r="A428" t="str">
            <v>UA</v>
          </cell>
          <cell r="B428" t="str">
            <v>Under Armour (Class A)</v>
          </cell>
          <cell r="C428" t="str">
            <v>Consumer Discretionary</v>
          </cell>
          <cell r="D428">
            <v>80553</v>
          </cell>
        </row>
        <row r="429">
          <cell r="A429" t="str">
            <v>UA</v>
          </cell>
          <cell r="B429" t="str">
            <v>Under Armour (Class C)</v>
          </cell>
          <cell r="C429" t="str">
            <v>Consumer Discretionary</v>
          </cell>
          <cell r="D429" t="e">
            <v>#N/A</v>
          </cell>
        </row>
        <row r="430">
          <cell r="A430" t="str">
            <v>UNP</v>
          </cell>
          <cell r="B430" t="str">
            <v>Union Pacific Corp</v>
          </cell>
          <cell r="C430" t="str">
            <v>Industrials</v>
          </cell>
          <cell r="D430">
            <v>367644</v>
          </cell>
        </row>
        <row r="431">
          <cell r="A431" t="str">
            <v>UAL</v>
          </cell>
          <cell r="B431" t="str">
            <v>United Airlines Holdings</v>
          </cell>
          <cell r="C431" t="str">
            <v>Industrials</v>
          </cell>
          <cell r="D431">
            <v>219075</v>
          </cell>
        </row>
        <row r="432">
          <cell r="A432" t="str">
            <v>UNH</v>
          </cell>
          <cell r="B432" t="str">
            <v>United Health Group Inc.</v>
          </cell>
          <cell r="C432" t="str">
            <v>Health Care</v>
          </cell>
          <cell r="D432">
            <v>367714</v>
          </cell>
        </row>
        <row r="433">
          <cell r="A433" t="str">
            <v>UPS</v>
          </cell>
          <cell r="B433" t="str">
            <v>United Parcel Service</v>
          </cell>
          <cell r="C433" t="str">
            <v>Industrials</v>
          </cell>
          <cell r="D433">
            <v>106423</v>
          </cell>
        </row>
        <row r="434">
          <cell r="A434" t="str">
            <v>URI</v>
          </cell>
          <cell r="B434" t="str">
            <v>United Rentals, Inc.</v>
          </cell>
          <cell r="C434" t="str">
            <v>Industrials</v>
          </cell>
          <cell r="D434">
            <v>102754</v>
          </cell>
        </row>
        <row r="435">
          <cell r="A435" t="str">
            <v>UHS</v>
          </cell>
          <cell r="B435" t="str">
            <v>Universal Health Services</v>
          </cell>
          <cell r="C435" t="str">
            <v>Health Care</v>
          </cell>
          <cell r="D435">
            <v>378232</v>
          </cell>
        </row>
        <row r="436">
          <cell r="A436" t="str">
            <v>UNM</v>
          </cell>
          <cell r="B436" t="str">
            <v>Unum Group</v>
          </cell>
          <cell r="C436" t="str">
            <v>Financials</v>
          </cell>
          <cell r="D436" t="e">
            <v>#N/A</v>
          </cell>
        </row>
        <row r="437">
          <cell r="A437" t="str">
            <v>VFC</v>
          </cell>
          <cell r="B437" t="str">
            <v>VF Corporation</v>
          </cell>
          <cell r="C437" t="str">
            <v>Consumer Discretionary</v>
          </cell>
          <cell r="D437">
            <v>330907</v>
          </cell>
        </row>
        <row r="438">
          <cell r="A438" t="str">
            <v>VLO</v>
          </cell>
          <cell r="B438" t="str">
            <v>Valero Energy</v>
          </cell>
          <cell r="C438" t="str">
            <v>Energy</v>
          </cell>
          <cell r="D438">
            <v>410846</v>
          </cell>
        </row>
        <row r="439">
          <cell r="A439" t="str">
            <v>VAR</v>
          </cell>
          <cell r="B439" t="str">
            <v>Varian Medical Systems</v>
          </cell>
          <cell r="C439" t="str">
            <v>Health Care</v>
          </cell>
          <cell r="D439">
            <v>361284</v>
          </cell>
        </row>
        <row r="440">
          <cell r="A440" t="str">
            <v>VTR</v>
          </cell>
          <cell r="B440" t="str">
            <v>Ventas Inc</v>
          </cell>
          <cell r="C440" t="str">
            <v>Real Estate</v>
          </cell>
          <cell r="D440">
            <v>398980</v>
          </cell>
        </row>
        <row r="441">
          <cell r="A441" t="str">
            <v>VRSN</v>
          </cell>
          <cell r="B441" t="str">
            <v>Verisign Inc.</v>
          </cell>
          <cell r="C441" t="str">
            <v>Information Technology</v>
          </cell>
          <cell r="D441">
            <v>378234</v>
          </cell>
        </row>
        <row r="442">
          <cell r="A442" t="str">
            <v>VRSK</v>
          </cell>
          <cell r="B442" t="str">
            <v>Verisk Analytics</v>
          </cell>
          <cell r="C442" t="str">
            <v>Industrials</v>
          </cell>
          <cell r="D442">
            <v>378235</v>
          </cell>
        </row>
        <row r="443">
          <cell r="A443" t="str">
            <v>VZ</v>
          </cell>
          <cell r="B443" t="str">
            <v>Verizon Communications</v>
          </cell>
          <cell r="C443" t="str">
            <v>Communication Services</v>
          </cell>
          <cell r="D443">
            <v>101219</v>
          </cell>
        </row>
        <row r="444">
          <cell r="A444" t="str">
            <v>VRTX</v>
          </cell>
          <cell r="B444" t="str">
            <v>Vertex Pharmaceuticals Inc</v>
          </cell>
          <cell r="C444" t="str">
            <v>Health Care</v>
          </cell>
          <cell r="D444">
            <v>344083</v>
          </cell>
        </row>
        <row r="445">
          <cell r="A445" t="str">
            <v>V</v>
          </cell>
          <cell r="B445" t="str">
            <v>Visa Inc.</v>
          </cell>
          <cell r="C445" t="str">
            <v>Information Technology</v>
          </cell>
          <cell r="D445">
            <v>107326</v>
          </cell>
        </row>
        <row r="446">
          <cell r="A446" t="str">
            <v>VNO</v>
          </cell>
          <cell r="B446" t="str">
            <v>Vornado Realty Trust</v>
          </cell>
          <cell r="C446" t="str">
            <v>Real Estate</v>
          </cell>
          <cell r="D446">
            <v>378237</v>
          </cell>
        </row>
        <row r="447">
          <cell r="A447" t="str">
            <v>VMC</v>
          </cell>
          <cell r="B447" t="str">
            <v>Vulcan Materials</v>
          </cell>
          <cell r="C447" t="str">
            <v>Materials</v>
          </cell>
          <cell r="D447">
            <v>378238</v>
          </cell>
        </row>
        <row r="448">
          <cell r="A448" t="str">
            <v>WAB</v>
          </cell>
          <cell r="B448" t="str">
            <v>Wabtec Corporation</v>
          </cell>
          <cell r="C448" t="str">
            <v>Industrials</v>
          </cell>
          <cell r="D448">
            <v>749129</v>
          </cell>
        </row>
        <row r="449">
          <cell r="A449" t="str">
            <v>WMT</v>
          </cell>
          <cell r="B449" t="str">
            <v>Walmart</v>
          </cell>
          <cell r="C449" t="str">
            <v>Consumer Staples</v>
          </cell>
          <cell r="D449">
            <v>239962</v>
          </cell>
        </row>
        <row r="450">
          <cell r="A450" t="str">
            <v>WBA</v>
          </cell>
          <cell r="B450" t="str">
            <v>Walgreens Boots Alliance</v>
          </cell>
          <cell r="C450" t="str">
            <v>Consumer Staples</v>
          </cell>
          <cell r="D450">
            <v>87466</v>
          </cell>
        </row>
        <row r="451">
          <cell r="A451" t="str">
            <v>DIS</v>
          </cell>
          <cell r="B451" t="str">
            <v>The Walt Disney Company</v>
          </cell>
          <cell r="C451" t="str">
            <v>Communication Services</v>
          </cell>
          <cell r="D451">
            <v>261356</v>
          </cell>
        </row>
        <row r="452">
          <cell r="A452" t="str">
            <v>WM</v>
          </cell>
          <cell r="B452" t="str">
            <v>Waste Management Inc.</v>
          </cell>
          <cell r="C452" t="str">
            <v>Industrials</v>
          </cell>
          <cell r="D452">
            <v>378239</v>
          </cell>
        </row>
        <row r="453">
          <cell r="A453" t="str">
            <v>WAT</v>
          </cell>
          <cell r="B453" t="str">
            <v>Waters Corporation</v>
          </cell>
          <cell r="C453" t="str">
            <v>Health Care</v>
          </cell>
          <cell r="D453">
            <v>378240</v>
          </cell>
        </row>
        <row r="454">
          <cell r="A454" t="str">
            <v>WEC</v>
          </cell>
          <cell r="B454" t="str">
            <v>WEC Energy Group</v>
          </cell>
          <cell r="C454" t="str">
            <v>Utilities</v>
          </cell>
          <cell r="D454">
            <v>378244</v>
          </cell>
        </row>
        <row r="455">
          <cell r="A455" t="str">
            <v>WFC</v>
          </cell>
          <cell r="B455" t="str">
            <v>Wells Fargo</v>
          </cell>
          <cell r="C455" t="str">
            <v>Financials</v>
          </cell>
          <cell r="D455" t="e">
            <v>#N/A</v>
          </cell>
        </row>
        <row r="456">
          <cell r="A456" t="str">
            <v>WELL</v>
          </cell>
          <cell r="B456" t="str">
            <v>Welltower Inc.</v>
          </cell>
          <cell r="C456" t="str">
            <v>Real Estate</v>
          </cell>
          <cell r="D456">
            <v>378241</v>
          </cell>
        </row>
        <row r="457">
          <cell r="A457" t="str">
            <v>WDC</v>
          </cell>
          <cell r="B457" t="str">
            <v>Western Digital</v>
          </cell>
          <cell r="C457" t="str">
            <v>Information Technology</v>
          </cell>
          <cell r="D457">
            <v>250582</v>
          </cell>
        </row>
        <row r="458">
          <cell r="A458" t="str">
            <v>WU</v>
          </cell>
          <cell r="B458" t="str">
            <v>Western Union Co</v>
          </cell>
          <cell r="C458" t="str">
            <v>Information Technology</v>
          </cell>
          <cell r="D458">
            <v>378242</v>
          </cell>
        </row>
        <row r="459">
          <cell r="A459" t="str">
            <v>WRK</v>
          </cell>
          <cell r="B459" t="str">
            <v>WestRock</v>
          </cell>
          <cell r="C459" t="str">
            <v>Materials</v>
          </cell>
          <cell r="D459">
            <v>359889</v>
          </cell>
        </row>
        <row r="460">
          <cell r="A460" t="str">
            <v>WY</v>
          </cell>
          <cell r="B460" t="str">
            <v>Weyerhaeuser</v>
          </cell>
          <cell r="C460" t="str">
            <v>Real Estate</v>
          </cell>
          <cell r="D460">
            <v>57524</v>
          </cell>
        </row>
        <row r="461">
          <cell r="A461" t="str">
            <v>WHR</v>
          </cell>
          <cell r="B461" t="str">
            <v>Whirlpool Corp.</v>
          </cell>
          <cell r="C461" t="str">
            <v>Consumer Discretionary</v>
          </cell>
          <cell r="D461">
            <v>104227</v>
          </cell>
        </row>
        <row r="462">
          <cell r="A462" t="str">
            <v>WMB</v>
          </cell>
          <cell r="B462" t="str">
            <v>Williams Companies</v>
          </cell>
          <cell r="C462" t="str">
            <v>Energy</v>
          </cell>
          <cell r="D462">
            <v>344928</v>
          </cell>
        </row>
        <row r="463">
          <cell r="A463" t="str">
            <v>WLTW</v>
          </cell>
          <cell r="B463" t="str">
            <v>Willis Towers Watson</v>
          </cell>
          <cell r="C463" t="str">
            <v>Financials</v>
          </cell>
          <cell r="D463">
            <v>378243</v>
          </cell>
        </row>
        <row r="464">
          <cell r="A464" t="str">
            <v>WYNN</v>
          </cell>
          <cell r="B464" t="str">
            <v>Wynn Resorts Ltd</v>
          </cell>
          <cell r="C464" t="str">
            <v>Consumer Discretionary</v>
          </cell>
          <cell r="D464">
            <v>378245</v>
          </cell>
        </row>
        <row r="465">
          <cell r="A465" t="str">
            <v>XEL</v>
          </cell>
          <cell r="B465" t="str">
            <v>Xcel Energy Inc</v>
          </cell>
          <cell r="C465" t="str">
            <v>Utilities</v>
          </cell>
          <cell r="D465">
            <v>378246</v>
          </cell>
        </row>
        <row r="466">
          <cell r="A466" t="str">
            <v>XRX</v>
          </cell>
          <cell r="B466" t="str">
            <v>Xerox</v>
          </cell>
          <cell r="C466" t="str">
            <v>Information Technology</v>
          </cell>
          <cell r="D466">
            <v>378247</v>
          </cell>
        </row>
        <row r="467">
          <cell r="A467" t="str">
            <v>XLNX</v>
          </cell>
          <cell r="B467" t="str">
            <v>Xilinx</v>
          </cell>
          <cell r="C467" t="str">
            <v>Information Technology</v>
          </cell>
          <cell r="D467">
            <v>396684</v>
          </cell>
        </row>
        <row r="468">
          <cell r="A468" t="str">
            <v>XYL</v>
          </cell>
          <cell r="B468" t="str">
            <v>Xylem Inc.</v>
          </cell>
          <cell r="C468" t="str">
            <v>Industrials</v>
          </cell>
          <cell r="D468">
            <v>124467</v>
          </cell>
        </row>
        <row r="469">
          <cell r="A469" t="str">
            <v>YUM</v>
          </cell>
          <cell r="B469" t="str">
            <v>Yum! Brands Inc</v>
          </cell>
          <cell r="C469" t="str">
            <v>Consumer Discretionary</v>
          </cell>
          <cell r="D469">
            <v>98663</v>
          </cell>
        </row>
        <row r="470">
          <cell r="A470" t="str">
            <v>ZBH</v>
          </cell>
          <cell r="B470" t="str">
            <v>Zimmer Biomet Holdings</v>
          </cell>
          <cell r="C470" t="str">
            <v>Health Care</v>
          </cell>
          <cell r="D470">
            <v>378249</v>
          </cell>
        </row>
        <row r="471">
          <cell r="A471" t="str">
            <v>ZION</v>
          </cell>
          <cell r="B471" t="str">
            <v>Zions Bancorp</v>
          </cell>
          <cell r="C471" t="str">
            <v>Financials</v>
          </cell>
          <cell r="D471" t="e">
            <v>#N/A</v>
          </cell>
        </row>
        <row r="472">
          <cell r="A472" t="str">
            <v>ZTS</v>
          </cell>
          <cell r="B472" t="str">
            <v>Zoetis</v>
          </cell>
          <cell r="C472" t="str">
            <v>Health Care</v>
          </cell>
          <cell r="D472">
            <v>378251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ec.gov/Archives/edgar/data/39911/000003991120000019/0000039911-20-000019-index.htm" TargetMode="External"/><Relationship Id="rId13" Type="http://schemas.openxmlformats.org/officeDocument/2006/relationships/hyperlink" Target="https://www.sec.gov/Archives/edgar/data/1065280/000106528020000040/0001065280-20-000040-index.htm" TargetMode="External"/><Relationship Id="rId18" Type="http://schemas.openxmlformats.org/officeDocument/2006/relationships/hyperlink" Target="https://www.sec.gov/Archives/edgar/data/916365/000091636520000050/0000916365-20-000050-index.htm" TargetMode="External"/><Relationship Id="rId3" Type="http://schemas.openxmlformats.org/officeDocument/2006/relationships/hyperlink" Target="https://www.sec.gov/Archives/edgar/data/26172/000002617220000009/0000026172-20-000009-index.htm" TargetMode="External"/><Relationship Id="rId21" Type="http://schemas.openxmlformats.org/officeDocument/2006/relationships/hyperlink" Target="https://www.sec.gov/Archives/edgar/data/1365135/000155837020001090/0001558370-20-001090-index.htm" TargetMode="External"/><Relationship Id="rId7" Type="http://schemas.openxmlformats.org/officeDocument/2006/relationships/hyperlink" Target="https://www.sec.gov/Archives/edgar/data/1109357/000110935720000053/0001109357-20-000053-index.htm" TargetMode="External"/><Relationship Id="rId12" Type="http://schemas.openxmlformats.org/officeDocument/2006/relationships/hyperlink" Target="https://www.sec.gov/Archives/edgar/data/60667/000006066720000036/0000060667-20-000036-index.htm" TargetMode="External"/><Relationship Id="rId17" Type="http://schemas.openxmlformats.org/officeDocument/2006/relationships/hyperlink" Target="https://www.sec.gov/Archives/edgar/data/27419/000002741920000008/0000027419-20-000008-index.htm" TargetMode="External"/><Relationship Id="rId2" Type="http://schemas.openxmlformats.org/officeDocument/2006/relationships/hyperlink" Target="https://www.sec.gov/Archives/edgar/data/354190/000119312520028191/0001193125-20-028191-index.htm" TargetMode="External"/><Relationship Id="rId16" Type="http://schemas.openxmlformats.org/officeDocument/2006/relationships/hyperlink" Target="https://www.sec.gov/Archives/edgar/data/92380/000009238020000024/0000092380-20-000024-index.htm" TargetMode="External"/><Relationship Id="rId20" Type="http://schemas.openxmlformats.org/officeDocument/2006/relationships/hyperlink" Target="https://www.sec.gov/Archives/edgar/data/1014473/000101447320000006/0001014473-20-000006-index.htm" TargetMode="External"/><Relationship Id="rId1" Type="http://schemas.openxmlformats.org/officeDocument/2006/relationships/hyperlink" Target="https://www.sec.gov/Archives/edgar/data/1467373/000146737319000339/0001467373-19-000339-index.htm" TargetMode="External"/><Relationship Id="rId6" Type="http://schemas.openxmlformats.org/officeDocument/2006/relationships/hyperlink" Target="https://www.sec.gov/Archives/edgar/data/906107/000156459019015979/0001564590-19-015979-index.htm" TargetMode="External"/><Relationship Id="rId11" Type="http://schemas.openxmlformats.org/officeDocument/2006/relationships/hyperlink" Target="https://www.sec.gov/Archives/edgar/data/885639/000156459020011512/0001564590-20-011512-index.htm" TargetMode="External"/><Relationship Id="rId5" Type="http://schemas.openxmlformats.org/officeDocument/2006/relationships/hyperlink" Target="https://www.sec.gov/Archives/edgar/data/935703/000093570320000006/0000935703-20-000006-index.htm" TargetMode="External"/><Relationship Id="rId15" Type="http://schemas.openxmlformats.org/officeDocument/2006/relationships/hyperlink" Target="https://www.sec.gov/Archives/edgar/data/92122/000009212220000017/0000092122-20-000017-index.htm" TargetMode="External"/><Relationship Id="rId10" Type="http://schemas.openxmlformats.org/officeDocument/2006/relationships/hyperlink" Target="https://www.sec.gov/Archives/edgar/data/1070750/000156459020006404/0001564590-20-006404-index.htm" TargetMode="External"/><Relationship Id="rId19" Type="http://schemas.openxmlformats.org/officeDocument/2006/relationships/hyperlink" Target="https://www.sec.gov/Archives/edgar/data/740260/000074026020000042/0000740260-20-000042-index.htm" TargetMode="External"/><Relationship Id="rId4" Type="http://schemas.openxmlformats.org/officeDocument/2006/relationships/hyperlink" Target="https://www.sec.gov/Archives/edgar/data/29534/000155837020002915/0001558370-20-002915-index.htm" TargetMode="External"/><Relationship Id="rId9" Type="http://schemas.openxmlformats.org/officeDocument/2006/relationships/hyperlink" Target="https://www.sec.gov/Archives/edgar/data/4447/000156459020005545/0001564590-20-005545-index.htm" TargetMode="External"/><Relationship Id="rId14" Type="http://schemas.openxmlformats.org/officeDocument/2006/relationships/hyperlink" Target="https://www.sec.gov/Archives/edgar/data/822416/000082241620000007/0000822416-20-000007-index.ht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ec.gov/Archives/edgar/data/39911/000003991120000019/0000039911-20-000019-index.htm" TargetMode="External"/><Relationship Id="rId13" Type="http://schemas.openxmlformats.org/officeDocument/2006/relationships/hyperlink" Target="https://www.sec.gov/Archives/edgar/data/1065280/000106528020000040/0001065280-20-000040-index.htm" TargetMode="External"/><Relationship Id="rId18" Type="http://schemas.openxmlformats.org/officeDocument/2006/relationships/hyperlink" Target="https://www.sec.gov/Archives/edgar/data/916365/000091636520000050/0000916365-20-000050-index.htm" TargetMode="External"/><Relationship Id="rId3" Type="http://schemas.openxmlformats.org/officeDocument/2006/relationships/hyperlink" Target="https://www.sec.gov/Archives/edgar/data/26172/000002617220000009/0000026172-20-000009-index.htm" TargetMode="External"/><Relationship Id="rId21" Type="http://schemas.openxmlformats.org/officeDocument/2006/relationships/hyperlink" Target="https://www.sec.gov/Archives/edgar/data/1365135/000155837020001090/0001558370-20-001090-index.htm" TargetMode="External"/><Relationship Id="rId7" Type="http://schemas.openxmlformats.org/officeDocument/2006/relationships/hyperlink" Target="https://www.sec.gov/Archives/edgar/data/1109357/000110935720000053/0001109357-20-000053-index.htm" TargetMode="External"/><Relationship Id="rId12" Type="http://schemas.openxmlformats.org/officeDocument/2006/relationships/hyperlink" Target="https://www.sec.gov/Archives/edgar/data/60667/000006066720000036/0000060667-20-000036-index.htm" TargetMode="External"/><Relationship Id="rId17" Type="http://schemas.openxmlformats.org/officeDocument/2006/relationships/hyperlink" Target="https://www.sec.gov/Archives/edgar/data/27419/000002741920000008/0000027419-20-000008-index.htm" TargetMode="External"/><Relationship Id="rId2" Type="http://schemas.openxmlformats.org/officeDocument/2006/relationships/hyperlink" Target="https://www.sec.gov/Archives/edgar/data/354190/000119312520028191/0001193125-20-028191-index.htm" TargetMode="External"/><Relationship Id="rId16" Type="http://schemas.openxmlformats.org/officeDocument/2006/relationships/hyperlink" Target="https://www.sec.gov/Archives/edgar/data/92380/000009238020000024/0000092380-20-000024-index.htm" TargetMode="External"/><Relationship Id="rId20" Type="http://schemas.openxmlformats.org/officeDocument/2006/relationships/hyperlink" Target="https://www.sec.gov/Archives/edgar/data/1014473/000101447320000006/0001014473-20-000006-index.htm" TargetMode="External"/><Relationship Id="rId1" Type="http://schemas.openxmlformats.org/officeDocument/2006/relationships/hyperlink" Target="https://www.sec.gov/Archives/edgar/data/1467373/000146737319000339/0001467373-19-000339-index.htm" TargetMode="External"/><Relationship Id="rId6" Type="http://schemas.openxmlformats.org/officeDocument/2006/relationships/hyperlink" Target="https://www.sec.gov/Archives/edgar/data/906107/000156459019015979/0001564590-19-015979-index.htm" TargetMode="External"/><Relationship Id="rId11" Type="http://schemas.openxmlformats.org/officeDocument/2006/relationships/hyperlink" Target="https://www.sec.gov/Archives/edgar/data/885639/000156459020011512/0001564590-20-011512-index.htm" TargetMode="External"/><Relationship Id="rId5" Type="http://schemas.openxmlformats.org/officeDocument/2006/relationships/hyperlink" Target="https://www.sec.gov/Archives/edgar/data/935703/000093570320000006/0000935703-20-000006-index.htm" TargetMode="External"/><Relationship Id="rId15" Type="http://schemas.openxmlformats.org/officeDocument/2006/relationships/hyperlink" Target="https://www.sec.gov/Archives/edgar/data/92122/000009212220000017/0000092122-20-000017-index.htm" TargetMode="External"/><Relationship Id="rId10" Type="http://schemas.openxmlformats.org/officeDocument/2006/relationships/hyperlink" Target="https://www.sec.gov/Archives/edgar/data/1070750/000156459020006404/0001564590-20-006404-index.htm" TargetMode="External"/><Relationship Id="rId19" Type="http://schemas.openxmlformats.org/officeDocument/2006/relationships/hyperlink" Target="https://www.sec.gov/Archives/edgar/data/740260/000074026020000042/0000740260-20-000042-index.htm" TargetMode="External"/><Relationship Id="rId4" Type="http://schemas.openxmlformats.org/officeDocument/2006/relationships/hyperlink" Target="https://www.sec.gov/Archives/edgar/data/29534/000155837020002915/0001558370-20-002915-index.htm" TargetMode="External"/><Relationship Id="rId9" Type="http://schemas.openxmlformats.org/officeDocument/2006/relationships/hyperlink" Target="https://www.sec.gov/Archives/edgar/data/4447/000156459020005545/0001564590-20-005545-index.htm" TargetMode="External"/><Relationship Id="rId14" Type="http://schemas.openxmlformats.org/officeDocument/2006/relationships/hyperlink" Target="https://www.sec.gov/Archives/edgar/data/822416/000082241620000007/0000822416-20-000007-index.htm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ec.gov/Archives/edgar/data/4447/000156459019029357/0001564590-19-029357-index.htm" TargetMode="External"/><Relationship Id="rId3" Type="http://schemas.openxmlformats.org/officeDocument/2006/relationships/hyperlink" Target="http://www.sec.gov/Archives/edgar/data/1467373/000146737318000318/0001467373-18-000318-index.htm" TargetMode="External"/><Relationship Id="rId7" Type="http://schemas.openxmlformats.org/officeDocument/2006/relationships/hyperlink" Target="https://www.sec.gov/Archives/edgar/data/1109357/000162828019001107/0001628280-19-001107-index.htm" TargetMode="External"/><Relationship Id="rId2" Type="http://schemas.openxmlformats.org/officeDocument/2006/relationships/hyperlink" Target="https://www.sec.gov/Archives/edgar/data/101778/000010177819000093/0000101778-19-000093-index.htm" TargetMode="External"/><Relationship Id="rId1" Type="http://schemas.openxmlformats.org/officeDocument/2006/relationships/hyperlink" Target="https://www.sec.gov/Archives/edgar/data/1095073/000109507319000047/0001095073-19-000047-index.htm" TargetMode="External"/><Relationship Id="rId6" Type="http://schemas.openxmlformats.org/officeDocument/2006/relationships/hyperlink" Target="https://www.sec.gov/Archives/edgar/data/920522/000092052219000025/0000920522-19-000025-index.htm" TargetMode="External"/><Relationship Id="rId5" Type="http://schemas.openxmlformats.org/officeDocument/2006/relationships/hyperlink" Target="https://www.sec.gov/Archives/edgar/data/1071739/000107173919000032/0001071739-19-000032-index.htm" TargetMode="External"/><Relationship Id="rId10" Type="http://schemas.openxmlformats.org/officeDocument/2006/relationships/hyperlink" Target="https://www.sec.gov/Archives/edgar/data/92122/000009212219000016/0000092122-19-000016-index.htm" TargetMode="External"/><Relationship Id="rId4" Type="http://schemas.openxmlformats.org/officeDocument/2006/relationships/hyperlink" Target="https://www.sec.gov/Archives/edgar/data/26172/000002617219000009/0000026172-19-000009-index.htm" TargetMode="External"/><Relationship Id="rId9" Type="http://schemas.openxmlformats.org/officeDocument/2006/relationships/hyperlink" Target="https://www.sec.gov/Archives/edgar/data/92380/000009238019000022/0000092380-19-000022-index.htm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ec.gov/Archives/edgar/data/4447/000156459019029357/0001564590-19-029357-index.htm" TargetMode="External"/><Relationship Id="rId3" Type="http://schemas.openxmlformats.org/officeDocument/2006/relationships/hyperlink" Target="http://www.sec.gov/Archives/edgar/data/1467373/000146737318000318/0001467373-18-000318-index.htm" TargetMode="External"/><Relationship Id="rId7" Type="http://schemas.openxmlformats.org/officeDocument/2006/relationships/hyperlink" Target="https://www.sec.gov/Archives/edgar/data/1109357/000162828019001107/0001628280-19-001107-index.htm" TargetMode="External"/><Relationship Id="rId2" Type="http://schemas.openxmlformats.org/officeDocument/2006/relationships/hyperlink" Target="https://www.sec.gov/Archives/edgar/data/101778/000010177819000093/0000101778-19-000093-index.htm" TargetMode="External"/><Relationship Id="rId1" Type="http://schemas.openxmlformats.org/officeDocument/2006/relationships/hyperlink" Target="https://www.sec.gov/Archives/edgar/data/1095073/000109507319000047/0001095073-19-000047-index.htm" TargetMode="External"/><Relationship Id="rId6" Type="http://schemas.openxmlformats.org/officeDocument/2006/relationships/hyperlink" Target="https://www.sec.gov/Archives/edgar/data/920522/000092052219000025/0000920522-19-000025-index.htm" TargetMode="External"/><Relationship Id="rId5" Type="http://schemas.openxmlformats.org/officeDocument/2006/relationships/hyperlink" Target="https://www.sec.gov/Archives/edgar/data/1071739/000107173919000032/0001071739-19-000032-index.htm" TargetMode="External"/><Relationship Id="rId10" Type="http://schemas.openxmlformats.org/officeDocument/2006/relationships/hyperlink" Target="https://www.sec.gov/Archives/edgar/data/92122/000009212219000016/0000092122-19-000016-index.htm" TargetMode="External"/><Relationship Id="rId4" Type="http://schemas.openxmlformats.org/officeDocument/2006/relationships/hyperlink" Target="https://www.sec.gov/Archives/edgar/data/26172/000002617219000009/0000026172-19-000009-index.htm" TargetMode="External"/><Relationship Id="rId9" Type="http://schemas.openxmlformats.org/officeDocument/2006/relationships/hyperlink" Target="https://www.sec.gov/Archives/edgar/data/92380/000009238019000022/0000092380-19-000022-index.htm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sec.gov/Archives/edgar/data/92122/000009212218000012/0000092122-18-000012-index.htm" TargetMode="External"/><Relationship Id="rId2" Type="http://schemas.openxmlformats.org/officeDocument/2006/relationships/hyperlink" Target="http://www.sec.gov/Archives/edgar/data/4447/000156459018010026/0001564590-18-010026-index.htm" TargetMode="External"/><Relationship Id="rId1" Type="http://schemas.openxmlformats.org/officeDocument/2006/relationships/hyperlink" Target="http://www.sec.gov/Archives/edgar/data/920522/000092052218000011/0000920522-18-000011-index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A0EE0-94E6-3243-81F8-7DBDF1FD188E}">
  <dimension ref="A1:BC4975"/>
  <sheetViews>
    <sheetView tabSelected="1" workbookViewId="0">
      <pane ySplit="1" topLeftCell="A2" activePane="bottomLeft" state="frozen"/>
      <selection pane="bottomLeft" activeCell="D26" sqref="D26"/>
    </sheetView>
  </sheetViews>
  <sheetFormatPr baseColWidth="10" defaultRowHeight="16" x14ac:dyDescent="0.2"/>
  <cols>
    <col min="2" max="2" width="33.5" bestFit="1" customWidth="1"/>
    <col min="11" max="11" width="15.1640625" bestFit="1" customWidth="1"/>
    <col min="12" max="12" width="16.83203125" bestFit="1" customWidth="1"/>
    <col min="13" max="13" width="11.5" customWidth="1"/>
    <col min="14" max="14" width="12" customWidth="1"/>
    <col min="15" max="15" width="13" style="19" bestFit="1" customWidth="1"/>
    <col min="16" max="16" width="12.33203125" bestFit="1" customWidth="1"/>
    <col min="17" max="17" width="13.5" bestFit="1" customWidth="1"/>
    <col min="18" max="18" width="17.83203125" bestFit="1" customWidth="1"/>
    <col min="19" max="19" width="16.33203125" bestFit="1" customWidth="1"/>
    <col min="20" max="20" width="16" bestFit="1" customWidth="1"/>
    <col min="21" max="21" width="12.6640625" bestFit="1" customWidth="1"/>
    <col min="22" max="22" width="12" bestFit="1" customWidth="1"/>
    <col min="23" max="23" width="14.33203125" bestFit="1" customWidth="1"/>
    <col min="24" max="24" width="26.1640625" bestFit="1" customWidth="1"/>
    <col min="25" max="25" width="15" bestFit="1" customWidth="1"/>
    <col min="26" max="26" width="15.33203125" bestFit="1" customWidth="1"/>
    <col min="27" max="27" width="16.6640625" bestFit="1" customWidth="1"/>
    <col min="28" max="28" width="13.5" customWidth="1"/>
    <col min="29" max="29" width="12.1640625" style="13" bestFit="1" customWidth="1"/>
    <col min="30" max="30" width="13.5" bestFit="1" customWidth="1"/>
    <col min="31" max="31" width="11.1640625" bestFit="1" customWidth="1"/>
    <col min="32" max="32" width="15.5" bestFit="1" customWidth="1"/>
    <col min="33" max="33" width="17.5" bestFit="1" customWidth="1"/>
    <col min="34" max="34" width="16" bestFit="1" customWidth="1"/>
    <col min="35" max="35" width="26.1640625" bestFit="1" customWidth="1"/>
    <col min="36" max="36" width="18.33203125" bestFit="1" customWidth="1"/>
    <col min="37" max="37" width="23.6640625" bestFit="1" customWidth="1"/>
    <col min="38" max="39" width="12.83203125" bestFit="1" customWidth="1"/>
    <col min="40" max="40" width="19.5" bestFit="1" customWidth="1"/>
    <col min="41" max="41" width="18.33203125" bestFit="1" customWidth="1"/>
    <col min="42" max="42" width="30.6640625" bestFit="1" customWidth="1"/>
    <col min="43" max="43" width="12.83203125" bestFit="1" customWidth="1"/>
    <col min="44" max="44" width="23.33203125" bestFit="1" customWidth="1"/>
    <col min="45" max="45" width="12.83203125" bestFit="1" customWidth="1"/>
    <col min="46" max="46" width="19" bestFit="1" customWidth="1"/>
    <col min="47" max="48" width="23.83203125" bestFit="1" customWidth="1"/>
    <col min="49" max="50" width="18.6640625" bestFit="1" customWidth="1"/>
    <col min="51" max="51" width="13.6640625" bestFit="1" customWidth="1"/>
    <col min="52" max="52" width="17.33203125" bestFit="1" customWidth="1"/>
    <col min="53" max="53" width="16.5" bestFit="1" customWidth="1"/>
    <col min="54" max="54" width="24.5" bestFit="1" customWidth="1"/>
    <col min="55" max="55" width="12.1640625" bestFit="1" customWidth="1"/>
  </cols>
  <sheetData>
    <row r="1" spans="1:55" s="18" customFormat="1" x14ac:dyDescent="0.2">
      <c r="A1" s="59" t="s">
        <v>0</v>
      </c>
      <c r="B1" s="59" t="s">
        <v>1</v>
      </c>
      <c r="C1" s="59" t="s">
        <v>2</v>
      </c>
      <c r="D1" s="59" t="s">
        <v>3</v>
      </c>
      <c r="E1" s="59" t="s">
        <v>4</v>
      </c>
      <c r="F1" s="59" t="s">
        <v>5</v>
      </c>
      <c r="G1" s="59" t="s">
        <v>6</v>
      </c>
      <c r="H1" s="59" t="s">
        <v>7</v>
      </c>
      <c r="I1" s="59" t="s">
        <v>8</v>
      </c>
      <c r="J1" s="59" t="s">
        <v>9</v>
      </c>
      <c r="K1" s="60" t="s">
        <v>10</v>
      </c>
      <c r="L1" s="60" t="s">
        <v>11</v>
      </c>
      <c r="M1" s="59" t="s">
        <v>12</v>
      </c>
      <c r="N1" s="18" t="s">
        <v>1304</v>
      </c>
      <c r="O1" s="18" t="s">
        <v>1306</v>
      </c>
      <c r="P1" s="18" t="s">
        <v>1312</v>
      </c>
      <c r="Q1" s="18" t="s">
        <v>1302</v>
      </c>
      <c r="R1" s="18" t="s">
        <v>1363</v>
      </c>
      <c r="S1" s="18" t="s">
        <v>1365</v>
      </c>
      <c r="T1" s="18" t="s">
        <v>1366</v>
      </c>
      <c r="U1" s="18" t="s">
        <v>1367</v>
      </c>
      <c r="V1" s="18" t="s">
        <v>1368</v>
      </c>
      <c r="W1" s="18" t="s">
        <v>1369</v>
      </c>
      <c r="X1" s="18" t="s">
        <v>1333</v>
      </c>
      <c r="Y1" s="18" t="s">
        <v>1335</v>
      </c>
      <c r="Z1" s="18" t="s">
        <v>1332</v>
      </c>
      <c r="AA1" s="18" t="s">
        <v>1386</v>
      </c>
      <c r="AB1" s="18" t="s">
        <v>1389</v>
      </c>
      <c r="AC1" s="18" t="s">
        <v>1339</v>
      </c>
      <c r="AD1" s="18" t="s">
        <v>1341</v>
      </c>
      <c r="AE1" s="18" t="s">
        <v>1343</v>
      </c>
      <c r="AF1" s="18" t="s">
        <v>1310</v>
      </c>
      <c r="AG1" s="18" t="s">
        <v>1337</v>
      </c>
      <c r="AH1" s="18" t="s">
        <v>1328</v>
      </c>
      <c r="AI1" s="56" t="s">
        <v>1358</v>
      </c>
      <c r="AJ1" s="61" t="s">
        <v>1390</v>
      </c>
      <c r="AK1" s="61" t="s">
        <v>1392</v>
      </c>
      <c r="AL1" s="62" t="s">
        <v>1393</v>
      </c>
      <c r="AM1" s="56" t="s">
        <v>1308</v>
      </c>
      <c r="AN1" s="61" t="s">
        <v>1316</v>
      </c>
      <c r="AO1" s="61" t="s">
        <v>1317</v>
      </c>
      <c r="AP1" s="61" t="s">
        <v>1319</v>
      </c>
      <c r="AQ1" s="61" t="s">
        <v>1345</v>
      </c>
      <c r="AR1" s="61" t="s">
        <v>1347</v>
      </c>
      <c r="AS1" s="61" t="s">
        <v>1349</v>
      </c>
      <c r="AT1" s="61" t="s">
        <v>1351</v>
      </c>
      <c r="AU1" s="61" t="s">
        <v>1353</v>
      </c>
      <c r="AV1" s="61" t="s">
        <v>1398</v>
      </c>
      <c r="AW1" s="61" t="s">
        <v>1355</v>
      </c>
      <c r="AX1" s="61" t="s">
        <v>1400</v>
      </c>
      <c r="AY1" s="61" t="s">
        <v>1360</v>
      </c>
      <c r="AZ1" s="61" t="s">
        <v>1361</v>
      </c>
      <c r="BA1" s="61" t="s">
        <v>1362</v>
      </c>
      <c r="BB1" s="61" t="s">
        <v>1330</v>
      </c>
      <c r="BC1" s="62" t="s">
        <v>1370</v>
      </c>
    </row>
    <row r="2" spans="1:55" x14ac:dyDescent="0.2">
      <c r="A2" s="3" t="s">
        <v>54</v>
      </c>
      <c r="B2" s="3" t="s">
        <v>55</v>
      </c>
      <c r="C2" s="3" t="s">
        <v>24</v>
      </c>
      <c r="D2" s="3">
        <v>45846</v>
      </c>
      <c r="E2" s="3" t="s">
        <v>16</v>
      </c>
      <c r="F2" s="3">
        <v>2019</v>
      </c>
      <c r="G2" s="3" t="s">
        <v>17</v>
      </c>
      <c r="H2" s="4">
        <v>43769</v>
      </c>
      <c r="I2" s="4">
        <v>43818</v>
      </c>
      <c r="J2" s="4">
        <v>43818</v>
      </c>
      <c r="K2" s="5">
        <v>309000000</v>
      </c>
      <c r="L2" s="5">
        <v>313000000</v>
      </c>
      <c r="M2" s="3" t="s">
        <v>56</v>
      </c>
      <c r="N2" s="20">
        <v>0.10409195648337331</v>
      </c>
      <c r="O2" s="21">
        <v>8.9644051189205223E-2</v>
      </c>
      <c r="P2" s="21">
        <v>0.19113686790224318</v>
      </c>
      <c r="Q2" s="21">
        <v>0.26000762615697776</v>
      </c>
      <c r="R2" s="21">
        <v>6.3321590842366007E-2</v>
      </c>
      <c r="S2" s="21">
        <v>3.6150905194023045E-2</v>
      </c>
      <c r="T2" s="21">
        <v>5.7296433322101069E-2</v>
      </c>
      <c r="U2" s="21">
        <v>0.64601777679179906</v>
      </c>
      <c r="V2" s="21">
        <v>0.49392729567705762</v>
      </c>
      <c r="W2" s="21">
        <v>0.62731831573144614</v>
      </c>
      <c r="X2" s="21">
        <v>0.39927037737070986</v>
      </c>
      <c r="Y2" s="21">
        <v>0.51609183963545002</v>
      </c>
      <c r="Z2" s="21">
        <v>0.60072962262929008</v>
      </c>
      <c r="AA2" s="21">
        <v>0.50219200908928263</v>
      </c>
      <c r="AB2" s="21">
        <v>0.9207255207590197</v>
      </c>
      <c r="AC2" s="21">
        <v>0.52457232247943708</v>
      </c>
      <c r="AD2" s="21">
        <v>0.45045131222864465</v>
      </c>
      <c r="AE2" s="21">
        <v>0.51215341372109446</v>
      </c>
      <c r="AF2" s="21">
        <v>0.41105475398444569</v>
      </c>
      <c r="AG2" s="21" t="e">
        <v>#DIV/0!</v>
      </c>
      <c r="AH2" s="21" t="e">
        <v>#DIV/0!</v>
      </c>
      <c r="AI2" s="21">
        <v>0.98619910274581768</v>
      </c>
      <c r="AJ2" s="21">
        <v>0.15229446456516094</v>
      </c>
      <c r="AK2" s="21" t="e">
        <v>#DIV/0!</v>
      </c>
      <c r="AL2" s="21" t="e">
        <v>#DIV/0!</v>
      </c>
      <c r="AM2" s="21">
        <v>0.30939336938045164</v>
      </c>
      <c r="AN2" s="21">
        <v>0.27293707727705463</v>
      </c>
      <c r="AO2" s="21">
        <v>0.11255175286874636</v>
      </c>
      <c r="AP2" s="21">
        <v>0.57282531675151938</v>
      </c>
      <c r="AQ2" s="21">
        <v>0.57618930607428354</v>
      </c>
      <c r="AR2" s="21">
        <v>0.34788307577514632</v>
      </c>
      <c r="AS2" s="21">
        <v>0.59772348338226711</v>
      </c>
      <c r="AT2" s="21">
        <v>0.39958952322790703</v>
      </c>
      <c r="AU2" s="21">
        <v>0.65530830872905343</v>
      </c>
      <c r="AV2" s="21" t="e">
        <v>#DIV/0!</v>
      </c>
      <c r="AW2" s="21" t="e">
        <v>#DIV/0!</v>
      </c>
      <c r="AX2" s="21" t="e">
        <v>#DIV/0!</v>
      </c>
      <c r="AY2" s="21">
        <v>0.24125210051511181</v>
      </c>
      <c r="AZ2" s="21">
        <v>0.72886094773741839</v>
      </c>
      <c r="BA2" s="21">
        <v>0.74380834423289954</v>
      </c>
      <c r="BB2" s="21" t="e">
        <v>#DIV/0!</v>
      </c>
      <c r="BC2" s="21">
        <v>0.23324948260752482</v>
      </c>
    </row>
    <row r="3" spans="1:55" x14ac:dyDescent="0.2">
      <c r="A3" s="3" t="s">
        <v>99</v>
      </c>
      <c r="B3" s="3" t="s">
        <v>100</v>
      </c>
      <c r="C3" s="3" t="s">
        <v>15</v>
      </c>
      <c r="D3" s="3">
        <v>68568</v>
      </c>
      <c r="E3" s="3" t="s">
        <v>16</v>
      </c>
      <c r="F3" s="3">
        <v>2019</v>
      </c>
      <c r="G3" s="3" t="s">
        <v>17</v>
      </c>
      <c r="H3" s="4">
        <v>43830</v>
      </c>
      <c r="I3" s="4">
        <v>43880</v>
      </c>
      <c r="J3" s="4">
        <v>43880</v>
      </c>
      <c r="K3" s="5">
        <v>434578000</v>
      </c>
      <c r="L3" s="5">
        <v>435659000</v>
      </c>
      <c r="M3" s="3" t="s">
        <v>101</v>
      </c>
      <c r="N3" s="20">
        <v>1.8237278757116372E-2</v>
      </c>
      <c r="O3" s="21">
        <v>1.5429097182149056E-2</v>
      </c>
      <c r="P3" s="21">
        <v>2.9734987835685373E-2</v>
      </c>
      <c r="Q3" s="21">
        <v>2.9005432470064291E-2</v>
      </c>
      <c r="R3" s="21">
        <v>0.12598486775922588</v>
      </c>
      <c r="S3" s="21">
        <v>7.0182963628645997E-2</v>
      </c>
      <c r="T3" s="21">
        <v>0.1143193093981123</v>
      </c>
      <c r="U3" s="21">
        <v>0.21365949297927761</v>
      </c>
      <c r="V3" s="21">
        <v>6.0464385634269827E-2</v>
      </c>
      <c r="W3" s="21">
        <v>0.21848929634580044</v>
      </c>
      <c r="X3" s="21">
        <v>0.1369916551709966</v>
      </c>
      <c r="Y3" s="21">
        <v>0.41129539414939614</v>
      </c>
      <c r="Z3" s="21">
        <v>0.86300834482900346</v>
      </c>
      <c r="AA3" s="21">
        <v>0.12579667875176626</v>
      </c>
      <c r="AB3" s="21">
        <v>0.77970172726718634</v>
      </c>
      <c r="AC3" s="21">
        <v>0.28085355918972793</v>
      </c>
      <c r="AD3" s="21">
        <v>0.4103355618243732</v>
      </c>
      <c r="AE3" s="21">
        <v>0.43089042151005441</v>
      </c>
      <c r="AF3" s="21">
        <v>0.37842379867653975</v>
      </c>
      <c r="AG3" s="21" t="e">
        <v>#DIV/0!</v>
      </c>
      <c r="AH3" s="21" t="e">
        <v>#DIV/0!</v>
      </c>
      <c r="AI3" s="21">
        <v>0.98617998814671659</v>
      </c>
      <c r="AJ3" s="21">
        <v>9.3926380010882368E-2</v>
      </c>
      <c r="AK3" s="21" t="e">
        <v>#DIV/0!</v>
      </c>
      <c r="AL3" s="21" t="e">
        <v>#DIV/0!</v>
      </c>
      <c r="AM3" s="21">
        <v>0.21843692230433065</v>
      </c>
      <c r="AN3" s="21">
        <v>9.5687292301038257E-2</v>
      </c>
      <c r="AO3" s="21">
        <v>0.17524965525809294</v>
      </c>
      <c r="AP3" s="21">
        <v>0.56625380766607547</v>
      </c>
      <c r="AQ3" s="21">
        <v>0.50049103331524758</v>
      </c>
      <c r="AR3" s="21">
        <v>0.2623859634629222</v>
      </c>
      <c r="AS3" s="21">
        <v>0.60149044931531737</v>
      </c>
      <c r="AT3" s="21">
        <v>0.36826857561888865</v>
      </c>
      <c r="AU3" s="21">
        <v>0.61884924928612373</v>
      </c>
      <c r="AV3" s="21" t="e">
        <v>#DIV/0!</v>
      </c>
      <c r="AW3" s="21" t="e">
        <v>#DIV/0!</v>
      </c>
      <c r="AX3" s="21" t="e">
        <v>#DIV/0!</v>
      </c>
      <c r="AY3" s="21">
        <v>0.27512568713522423</v>
      </c>
      <c r="AZ3" s="21">
        <v>0.77556442874638754</v>
      </c>
      <c r="BA3" s="21">
        <v>0.74354384884176039</v>
      </c>
      <c r="BB3" s="21" t="e">
        <v>#DIV/0!</v>
      </c>
      <c r="BC3" s="21">
        <v>0.22681938362628704</v>
      </c>
    </row>
    <row r="4" spans="1:55" x14ac:dyDescent="0.2">
      <c r="A4" s="3" t="s">
        <v>43</v>
      </c>
      <c r="B4" s="3" t="s">
        <v>44</v>
      </c>
      <c r="C4" s="3" t="s">
        <v>45</v>
      </c>
      <c r="D4" s="3">
        <v>184955</v>
      </c>
      <c r="E4" s="3" t="s">
        <v>16</v>
      </c>
      <c r="F4" s="3">
        <v>2019</v>
      </c>
      <c r="G4" s="3" t="s">
        <v>17</v>
      </c>
      <c r="H4" s="4">
        <v>43830</v>
      </c>
      <c r="I4" s="4">
        <v>43879</v>
      </c>
      <c r="J4" s="4">
        <v>43879</v>
      </c>
      <c r="K4" s="5">
        <v>69570000</v>
      </c>
      <c r="L4" s="5">
        <v>69885000</v>
      </c>
      <c r="M4" s="3" t="s">
        <v>46</v>
      </c>
      <c r="N4" s="20">
        <v>4.8826397763730031E-2</v>
      </c>
      <c r="O4" s="21">
        <v>1.081375928360909E-2</v>
      </c>
      <c r="P4" s="21">
        <v>1.4167173025042439E-2</v>
      </c>
      <c r="Q4" s="21">
        <v>0.26247347750912892</v>
      </c>
      <c r="R4" s="21">
        <v>3.266510271512691E-2</v>
      </c>
      <c r="S4" s="21">
        <v>0</v>
      </c>
      <c r="T4" s="21">
        <v>3.3003360015378957E-2</v>
      </c>
      <c r="U4" s="21">
        <v>0.64455485957701553</v>
      </c>
      <c r="V4" s="21">
        <v>0.48825282224192584</v>
      </c>
      <c r="W4" s="21">
        <v>0.62638544055620782</v>
      </c>
      <c r="X4" s="21">
        <v>0.51756736682506788</v>
      </c>
      <c r="Y4" s="21">
        <v>0.47078867676385411</v>
      </c>
      <c r="Z4" s="21">
        <v>0.48243263317493201</v>
      </c>
      <c r="AA4" s="21">
        <v>0.19026150327468994</v>
      </c>
      <c r="AB4" s="21">
        <v>0.8797087884735223</v>
      </c>
      <c r="AC4" s="21">
        <v>0.41853457930223081</v>
      </c>
      <c r="AD4" s="21">
        <v>0.35151763030255401</v>
      </c>
      <c r="AE4" s="21">
        <v>0.39966795401679439</v>
      </c>
      <c r="AF4" s="21">
        <v>0.38002087608578539</v>
      </c>
      <c r="AG4" s="21" t="e">
        <v>#DIV/0!</v>
      </c>
      <c r="AH4" s="21" t="e">
        <v>#DIV/0!</v>
      </c>
      <c r="AI4" s="21">
        <v>0.98647288053588122</v>
      </c>
      <c r="AJ4" s="21">
        <v>7.3791730341489725E-2</v>
      </c>
      <c r="AK4" s="21" t="e">
        <v>#DIV/0!</v>
      </c>
      <c r="AL4" s="21" t="e">
        <v>#DIV/0!</v>
      </c>
      <c r="AM4" s="21">
        <v>0.30931518705045336</v>
      </c>
      <c r="AN4" s="21">
        <v>0.27879792178498231</v>
      </c>
      <c r="AO4" s="21">
        <v>0.2464902285604357</v>
      </c>
      <c r="AP4" s="21">
        <v>0.57540879091803299</v>
      </c>
      <c r="AQ4" s="21">
        <v>0.53376730305313891</v>
      </c>
      <c r="AR4" s="21">
        <v>0.21458322850960254</v>
      </c>
      <c r="AS4" s="21">
        <v>0.60682333272390221</v>
      </c>
      <c r="AT4" s="21">
        <v>0.33011384323034487</v>
      </c>
      <c r="AU4" s="21">
        <v>0.62338916477446604</v>
      </c>
      <c r="AV4" s="21" t="e">
        <v>#DIV/0!</v>
      </c>
      <c r="AW4" s="21" t="e">
        <v>#DIV/0!</v>
      </c>
      <c r="AX4" s="21" t="e">
        <v>#DIV/0!</v>
      </c>
      <c r="AY4" s="21">
        <v>0.23158039191410576</v>
      </c>
      <c r="AZ4" s="21">
        <v>0.74709702742062367</v>
      </c>
      <c r="BA4" s="21">
        <v>0.74384152776961854</v>
      </c>
      <c r="BB4" s="21" t="e">
        <v>#DIV/0!</v>
      </c>
      <c r="BC4" s="21">
        <v>0.23080415427940917</v>
      </c>
    </row>
    <row r="5" spans="1:55" x14ac:dyDescent="0.2">
      <c r="A5" s="3" t="s">
        <v>140</v>
      </c>
      <c r="B5" s="3" t="s">
        <v>141</v>
      </c>
      <c r="C5" s="3" t="s">
        <v>34</v>
      </c>
      <c r="D5" s="3">
        <v>111052</v>
      </c>
      <c r="E5" s="3" t="s">
        <v>16</v>
      </c>
      <c r="F5" s="3">
        <v>2019</v>
      </c>
      <c r="G5" s="3" t="s">
        <v>17</v>
      </c>
      <c r="H5" s="4">
        <v>43738</v>
      </c>
      <c r="I5" s="4">
        <v>43769</v>
      </c>
      <c r="J5" s="4">
        <v>43769</v>
      </c>
      <c r="K5" s="5">
        <v>17963248000</v>
      </c>
      <c r="L5" s="5">
        <v>18081496000</v>
      </c>
      <c r="M5" s="3" t="s">
        <v>142</v>
      </c>
      <c r="N5" s="20">
        <v>3.9834392074867511E-2</v>
      </c>
      <c r="O5" s="21">
        <v>3.830609148865452E-2</v>
      </c>
      <c r="P5" s="21">
        <v>6.6329859889315432E-2</v>
      </c>
      <c r="Q5" s="21">
        <v>0.26352577015477552</v>
      </c>
      <c r="R5" s="21">
        <v>8.1774694593612293E-2</v>
      </c>
      <c r="S5" s="21">
        <v>7.1393424810006767E-2</v>
      </c>
      <c r="T5" s="21">
        <v>6.9427626715051913E-2</v>
      </c>
      <c r="U5" s="21">
        <v>0.65195586811639616</v>
      </c>
      <c r="V5" s="21">
        <v>0.50625740586715617</v>
      </c>
      <c r="W5" s="21">
        <v>0.63225063737842957</v>
      </c>
      <c r="X5" s="21">
        <v>0.2752594617140014</v>
      </c>
      <c r="Y5" s="21">
        <v>0.45470924203773483</v>
      </c>
      <c r="Z5" s="21">
        <v>0.7247405382859986</v>
      </c>
      <c r="AA5" s="21">
        <v>0</v>
      </c>
      <c r="AB5" s="21">
        <v>0.86881416499996378</v>
      </c>
      <c r="AC5" s="21">
        <v>0.36587492350814826</v>
      </c>
      <c r="AD5" s="21">
        <v>0.51230618268125583</v>
      </c>
      <c r="AE5" s="21">
        <v>0.58248106556174628</v>
      </c>
      <c r="AF5" s="21">
        <v>0.4286543533298946</v>
      </c>
      <c r="AG5" s="21" t="e">
        <v>#DIV/0!</v>
      </c>
      <c r="AH5" s="21" t="e">
        <v>#DIV/0!</v>
      </c>
      <c r="AI5" s="21">
        <v>0.98612792518068726</v>
      </c>
      <c r="AJ5" s="21">
        <v>0.14242097144482496</v>
      </c>
      <c r="AK5" s="21" t="e">
        <v>#DIV/0!</v>
      </c>
      <c r="AL5" s="21" t="e">
        <v>#DIV/0!</v>
      </c>
      <c r="AM5" s="21">
        <v>0.31705778076561281</v>
      </c>
      <c r="AN5" s="21">
        <v>0.27546581639317524</v>
      </c>
      <c r="AO5" s="21">
        <v>0.13121507834370788</v>
      </c>
      <c r="AP5" s="21">
        <v>0.57810705317741229</v>
      </c>
      <c r="AQ5" s="21">
        <v>0.65666166404106563</v>
      </c>
      <c r="AR5" s="21">
        <v>0.42841791757692516</v>
      </c>
      <c r="AS5" s="21">
        <v>0.59078345397873244</v>
      </c>
      <c r="AT5" s="21">
        <v>0.53105094037875966</v>
      </c>
      <c r="AU5" s="21">
        <v>0.62854045421984683</v>
      </c>
      <c r="AV5" s="21" t="e">
        <v>#DIV/0!</v>
      </c>
      <c r="AW5" s="21" t="e">
        <v>#DIV/0!</v>
      </c>
      <c r="AX5" s="21" t="e">
        <v>#DIV/0!</v>
      </c>
      <c r="AY5" s="21">
        <v>0.23251844024669369</v>
      </c>
      <c r="AZ5" s="21">
        <v>0.74495308966641094</v>
      </c>
      <c r="BA5" s="21">
        <v>0.74333427787145934</v>
      </c>
      <c r="BB5" s="21" t="e">
        <v>#DIV/0!</v>
      </c>
      <c r="BC5" s="21">
        <v>0.3091570320752412</v>
      </c>
    </row>
    <row r="6" spans="1:55" x14ac:dyDescent="0.2">
      <c r="A6" s="3" t="s">
        <v>26</v>
      </c>
      <c r="B6" s="3" t="s">
        <v>27</v>
      </c>
      <c r="C6" s="3" t="s">
        <v>24</v>
      </c>
      <c r="D6" s="3">
        <v>61199</v>
      </c>
      <c r="E6" s="3" t="s">
        <v>16</v>
      </c>
      <c r="F6" s="3">
        <v>2019</v>
      </c>
      <c r="G6" s="3" t="s">
        <v>17</v>
      </c>
      <c r="H6" s="4">
        <v>43830</v>
      </c>
      <c r="I6" s="4">
        <v>43882</v>
      </c>
      <c r="J6" s="4">
        <v>43882</v>
      </c>
      <c r="K6" s="5">
        <v>1483000000</v>
      </c>
      <c r="L6" s="5">
        <v>1486000000</v>
      </c>
      <c r="M6" s="3" t="s">
        <v>28</v>
      </c>
      <c r="N6" s="20">
        <v>3.9811580267099689E-2</v>
      </c>
      <c r="O6" s="21">
        <v>3.6750772828124958E-2</v>
      </c>
      <c r="P6" s="21">
        <v>5.3026889287040344E-2</v>
      </c>
      <c r="Q6" s="21">
        <v>0.30042404196696343</v>
      </c>
      <c r="R6" s="21">
        <v>0.14005985871529386</v>
      </c>
      <c r="S6" s="21">
        <v>0.13145303730778324</v>
      </c>
      <c r="T6" s="21">
        <v>0.11721702808202683</v>
      </c>
      <c r="U6" s="21">
        <v>0.73787340238755394</v>
      </c>
      <c r="V6" s="21">
        <v>0.65268423115903018</v>
      </c>
      <c r="W6" s="21">
        <v>0.70703871139792063</v>
      </c>
      <c r="X6" s="21">
        <v>0.24022802890797046</v>
      </c>
      <c r="Y6" s="21">
        <v>0.4348075104213695</v>
      </c>
      <c r="Z6" s="21">
        <v>0.75977197109202943</v>
      </c>
      <c r="AA6" s="21">
        <v>0.36194904576719289</v>
      </c>
      <c r="AB6" s="21">
        <v>0.80049429611420742</v>
      </c>
      <c r="AC6" s="21">
        <v>0.74286319674135959</v>
      </c>
      <c r="AD6" s="21">
        <v>0.57757365855218734</v>
      </c>
      <c r="AE6" s="21">
        <v>0.65668877606185361</v>
      </c>
      <c r="AF6" s="21">
        <v>0.42174215647346841</v>
      </c>
      <c r="AG6" s="21" t="e">
        <v>#DIV/0!</v>
      </c>
      <c r="AH6" s="21" t="e">
        <v>#DIV/0!</v>
      </c>
      <c r="AI6" s="21">
        <v>0.9857580252512631</v>
      </c>
      <c r="AJ6" s="21">
        <v>0.13672542689431344</v>
      </c>
      <c r="AK6" s="21" t="e">
        <v>#DIV/0!</v>
      </c>
      <c r="AL6" s="21" t="e">
        <v>#DIV/0!</v>
      </c>
      <c r="AM6" s="21">
        <v>0.3408617770018823</v>
      </c>
      <c r="AN6" s="21">
        <v>0.28778683315549353</v>
      </c>
      <c r="AO6" s="21">
        <v>8.1740011529960035E-2</v>
      </c>
      <c r="AP6" s="21">
        <v>0.57646787894119833</v>
      </c>
      <c r="AQ6" s="21">
        <v>0.56575792981475614</v>
      </c>
      <c r="AR6" s="21">
        <v>0.50048088421174763</v>
      </c>
      <c r="AS6" s="21">
        <v>0.56636710748152075</v>
      </c>
      <c r="AT6" s="21">
        <v>0.47011243034095379</v>
      </c>
      <c r="AU6" s="21">
        <v>0.66650680900306647</v>
      </c>
      <c r="AV6" s="21" t="e">
        <v>#DIV/0!</v>
      </c>
      <c r="AW6" s="21" t="e">
        <v>#DIV/0!</v>
      </c>
      <c r="AX6" s="21" t="e">
        <v>#DIV/0!</v>
      </c>
      <c r="AY6" s="21">
        <v>0.2650303301217885</v>
      </c>
      <c r="AZ6" s="21">
        <v>0.76799110023627937</v>
      </c>
      <c r="BA6" s="21">
        <v>0.74475497456599904</v>
      </c>
      <c r="BB6" s="21" t="e">
        <v>#DIV/0!</v>
      </c>
      <c r="BC6" s="21">
        <v>0.28033052947531578</v>
      </c>
    </row>
    <row r="7" spans="1:55" x14ac:dyDescent="0.2">
      <c r="A7" s="3" t="s">
        <v>115</v>
      </c>
      <c r="B7" s="3" t="s">
        <v>116</v>
      </c>
      <c r="C7" s="3" t="s">
        <v>24</v>
      </c>
      <c r="D7" s="3">
        <v>187024</v>
      </c>
      <c r="E7" s="3" t="s">
        <v>16</v>
      </c>
      <c r="F7" s="3">
        <v>2019</v>
      </c>
      <c r="G7" s="3" t="s">
        <v>17</v>
      </c>
      <c r="H7" s="4">
        <v>43738</v>
      </c>
      <c r="I7" s="4">
        <v>43788</v>
      </c>
      <c r="J7" s="4">
        <v>43788</v>
      </c>
      <c r="K7" s="5">
        <v>207967000</v>
      </c>
      <c r="L7" s="5">
        <v>209667000</v>
      </c>
      <c r="M7" s="3" t="s">
        <v>117</v>
      </c>
      <c r="N7" s="20">
        <v>2.8097545678151311E-2</v>
      </c>
      <c r="O7" s="21">
        <v>1.4534723613878843E-2</v>
      </c>
      <c r="P7" s="21">
        <v>8.1851691815754378E-3</v>
      </c>
      <c r="Q7" s="21">
        <v>0.31113656153725006</v>
      </c>
      <c r="R7" s="21">
        <v>2.8500058621431082E-2</v>
      </c>
      <c r="S7" s="21">
        <v>4.9783164527903367E-4</v>
      </c>
      <c r="T7" s="21">
        <v>2.8703183758573204E-2</v>
      </c>
      <c r="U7" s="21">
        <v>0.66490165239005627</v>
      </c>
      <c r="V7" s="21">
        <v>0.4890198913963823</v>
      </c>
      <c r="W7" s="21">
        <v>0.6477264358071857</v>
      </c>
      <c r="X7" s="21">
        <v>0.55702436412932166</v>
      </c>
      <c r="Y7" s="21">
        <v>0.42230890919398262</v>
      </c>
      <c r="Z7" s="21">
        <v>0.44297563587067823</v>
      </c>
      <c r="AA7" s="21">
        <v>0.27779062202624472</v>
      </c>
      <c r="AB7" s="21">
        <v>0.79724787037082145</v>
      </c>
      <c r="AC7" s="21">
        <v>0</v>
      </c>
      <c r="AD7" s="21">
        <v>0.31648943343502656</v>
      </c>
      <c r="AE7" s="21">
        <v>0.35754623394379648</v>
      </c>
      <c r="AF7" s="21">
        <v>0.36534340764970891</v>
      </c>
      <c r="AG7" s="21" t="e">
        <v>#DIV/0!</v>
      </c>
      <c r="AH7" s="21" t="e">
        <v>#DIV/0!</v>
      </c>
      <c r="AI7" s="21">
        <v>0.98532614833693821</v>
      </c>
      <c r="AJ7" s="21">
        <v>5.6568252197326446E-2</v>
      </c>
      <c r="AK7" s="21" t="e">
        <v>#DIV/0!</v>
      </c>
      <c r="AL7" s="21" t="e">
        <v>#DIV/0!</v>
      </c>
      <c r="AM7" s="21">
        <v>0.31061987976566435</v>
      </c>
      <c r="AN7" s="21">
        <v>0.50886508841257705</v>
      </c>
      <c r="AO7" s="21">
        <v>1</v>
      </c>
      <c r="AP7" s="21">
        <v>0.52359064123249988</v>
      </c>
      <c r="AQ7" s="21">
        <v>0.45652255058034419</v>
      </c>
      <c r="AR7" s="21">
        <v>0.16087423701066453</v>
      </c>
      <c r="AS7" s="21">
        <v>0.60536474275123131</v>
      </c>
      <c r="AT7" s="21">
        <v>0.27353335647611937</v>
      </c>
      <c r="AU7" s="21">
        <v>0.61554763934238887</v>
      </c>
      <c r="AV7" s="21" t="e">
        <v>#DIV/0!</v>
      </c>
      <c r="AW7" s="21" t="e">
        <v>#DIV/0!</v>
      </c>
      <c r="AX7" s="21" t="e">
        <v>#DIV/0!</v>
      </c>
      <c r="AY7" s="21">
        <v>0.22705215923748467</v>
      </c>
      <c r="AZ7" s="21">
        <v>0.74369966010180188</v>
      </c>
      <c r="BA7" s="21">
        <v>0.74566770059345433</v>
      </c>
      <c r="BB7" s="21" t="e">
        <v>#DIV/0!</v>
      </c>
      <c r="BC7" s="21">
        <v>0.31930846395577756</v>
      </c>
    </row>
    <row r="8" spans="1:55" x14ac:dyDescent="0.2">
      <c r="A8" s="3" t="s">
        <v>29</v>
      </c>
      <c r="B8" s="3" t="s">
        <v>30</v>
      </c>
      <c r="C8" s="3" t="s">
        <v>24</v>
      </c>
      <c r="D8" s="3">
        <v>445587</v>
      </c>
      <c r="E8" s="3" t="s">
        <v>16</v>
      </c>
      <c r="F8" s="3">
        <v>2019</v>
      </c>
      <c r="G8" s="3" t="s">
        <v>17</v>
      </c>
      <c r="H8" s="4">
        <v>43921</v>
      </c>
      <c r="I8" s="4">
        <v>43972</v>
      </c>
      <c r="J8" s="4">
        <v>43972</v>
      </c>
      <c r="K8" s="5">
        <v>45042000</v>
      </c>
      <c r="L8" s="5">
        <v>45565000</v>
      </c>
      <c r="M8" s="3" t="s">
        <v>31</v>
      </c>
      <c r="N8" s="20">
        <v>0.18456967887043826</v>
      </c>
      <c r="O8" s="21">
        <v>0.16575539872422235</v>
      </c>
      <c r="P8" s="21">
        <v>0.38561447840158897</v>
      </c>
      <c r="Q8" s="21">
        <v>0.25800345983441736</v>
      </c>
      <c r="R8" s="21">
        <v>0</v>
      </c>
      <c r="S8" s="21">
        <v>0</v>
      </c>
      <c r="T8" s="21">
        <v>0</v>
      </c>
      <c r="U8" s="21">
        <v>0.64049317262840244</v>
      </c>
      <c r="V8" s="21">
        <v>0.48825282224192584</v>
      </c>
      <c r="W8" s="21">
        <v>0.62210889664239277</v>
      </c>
      <c r="X8" s="21">
        <v>0.5083928146105744</v>
      </c>
      <c r="Y8" s="21">
        <v>0.52232959127626888</v>
      </c>
      <c r="Z8" s="21">
        <v>0.49160718538942549</v>
      </c>
      <c r="AA8" s="21">
        <v>7.390955512488355E-2</v>
      </c>
      <c r="AB8" s="21">
        <v>0.99332703200915173</v>
      </c>
      <c r="AC8" s="21">
        <v>0.82888922589267677</v>
      </c>
      <c r="AD8" s="21">
        <v>0.51001065300579318</v>
      </c>
      <c r="AE8" s="21">
        <v>0.57987109789671798</v>
      </c>
      <c r="AF8" s="21">
        <v>0.42197365740360609</v>
      </c>
      <c r="AG8" s="21" t="e">
        <v>#DIV/0!</v>
      </c>
      <c r="AH8" s="21" t="e">
        <v>#DIV/0!</v>
      </c>
      <c r="AI8" s="21">
        <v>0.98644218536556361</v>
      </c>
      <c r="AJ8" s="21">
        <v>0.38427915363901743</v>
      </c>
      <c r="AK8" s="21" t="e">
        <v>#DIV/0!</v>
      </c>
      <c r="AL8" s="21" t="e">
        <v>#DIV/0!</v>
      </c>
      <c r="AM8" s="21">
        <v>0.31013483658182833</v>
      </c>
      <c r="AN8" s="21">
        <v>0.27273153092471925</v>
      </c>
      <c r="AO8" s="21">
        <v>0.16485926509811349</v>
      </c>
      <c r="AP8" s="21">
        <v>0.57275492499905234</v>
      </c>
      <c r="AQ8" s="21">
        <v>0.679993948961504</v>
      </c>
      <c r="AR8" s="21">
        <v>0.47207621534216621</v>
      </c>
      <c r="AS8" s="21">
        <v>0.60394156824174794</v>
      </c>
      <c r="AT8" s="21">
        <v>0.6787755751555814</v>
      </c>
      <c r="AU8" s="21">
        <v>0.62505934093763094</v>
      </c>
      <c r="AV8" s="21" t="e">
        <v>#DIV/0!</v>
      </c>
      <c r="AW8" s="21" t="e">
        <v>#DIV/0!</v>
      </c>
      <c r="AX8" s="21" t="e">
        <v>#DIV/0!</v>
      </c>
      <c r="AY8" s="21">
        <v>0.19993393009915053</v>
      </c>
      <c r="AZ8" s="21">
        <v>0.7123022972763916</v>
      </c>
      <c r="BA8" s="21">
        <v>0.74307812474299118</v>
      </c>
      <c r="BB8" s="21" t="e">
        <v>#DIV/0!</v>
      </c>
      <c r="BC8" s="21">
        <v>0.30949231361089208</v>
      </c>
    </row>
    <row r="9" spans="1:55" x14ac:dyDescent="0.2">
      <c r="A9" s="3" t="s">
        <v>22</v>
      </c>
      <c r="B9" s="3" t="s">
        <v>23</v>
      </c>
      <c r="C9" s="3" t="s">
        <v>24</v>
      </c>
      <c r="D9" s="3">
        <v>63877</v>
      </c>
      <c r="E9" s="3" t="s">
        <v>16</v>
      </c>
      <c r="F9" s="3">
        <v>2019</v>
      </c>
      <c r="G9" s="3" t="s">
        <v>17</v>
      </c>
      <c r="H9" s="4">
        <v>43830</v>
      </c>
      <c r="I9" s="4">
        <v>43882</v>
      </c>
      <c r="J9" s="4">
        <v>43882</v>
      </c>
      <c r="K9" s="5">
        <v>1768297000</v>
      </c>
      <c r="L9" s="5">
        <v>1781843000</v>
      </c>
      <c r="M9" s="3" t="s">
        <v>25</v>
      </c>
      <c r="N9" s="20">
        <v>7.1080711780404662E-2</v>
      </c>
      <c r="O9" s="21">
        <v>5.8257750361329248E-2</v>
      </c>
      <c r="P9" s="21">
        <v>9.7204294558776161E-2</v>
      </c>
      <c r="Q9" s="21">
        <v>0.26236776115837435</v>
      </c>
      <c r="R9" s="21">
        <v>9.7162567564953131E-2</v>
      </c>
      <c r="S9" s="21">
        <v>1.3582499571940323E-2</v>
      </c>
      <c r="T9" s="21">
        <v>9.5658600744946892E-2</v>
      </c>
      <c r="U9" s="21">
        <v>0.65242015958496924</v>
      </c>
      <c r="V9" s="21">
        <v>0.49125245787123101</v>
      </c>
      <c r="W9" s="21">
        <v>0.63434570462571938</v>
      </c>
      <c r="X9" s="21">
        <v>0.21118956503846634</v>
      </c>
      <c r="Y9" s="21">
        <v>0.53063129508715889</v>
      </c>
      <c r="Z9" s="21">
        <v>0.78881043496153358</v>
      </c>
      <c r="AA9" s="21">
        <v>0.51130892863950306</v>
      </c>
      <c r="AB9" s="21">
        <v>0.88095862702445504</v>
      </c>
      <c r="AC9" s="21">
        <v>0.53580061534007462</v>
      </c>
      <c r="AD9" s="21">
        <v>0.40928739052436053</v>
      </c>
      <c r="AE9" s="21">
        <v>0.40159993218553702</v>
      </c>
      <c r="AF9" s="21">
        <v>0.36990784444450925</v>
      </c>
      <c r="AG9" s="21" t="e">
        <v>#DIV/0!</v>
      </c>
      <c r="AH9" s="21" t="e">
        <v>#DIV/0!</v>
      </c>
      <c r="AI9" s="21">
        <v>0.98522430950601736</v>
      </c>
      <c r="AJ9" s="21">
        <v>0.14063819636658964</v>
      </c>
      <c r="AK9" s="21" t="e">
        <v>#DIV/0!</v>
      </c>
      <c r="AL9" s="21" t="e">
        <v>#DIV/0!</v>
      </c>
      <c r="AM9" s="21">
        <v>0.30498386268806499</v>
      </c>
      <c r="AN9" s="21">
        <v>0.27279486123458713</v>
      </c>
      <c r="AO9" s="21">
        <v>7.2552854646294698E-2</v>
      </c>
      <c r="AP9" s="21">
        <v>0.57353427805316659</v>
      </c>
      <c r="AQ9" s="21">
        <v>0.44965774453439072</v>
      </c>
      <c r="AR9" s="21">
        <v>0.35240207017130182</v>
      </c>
      <c r="AS9" s="21">
        <v>0.56689797321780855</v>
      </c>
      <c r="AT9" s="21">
        <v>0.33455922067437888</v>
      </c>
      <c r="AU9" s="21">
        <v>0.56953018616326367</v>
      </c>
      <c r="AV9" s="21" t="e">
        <v>#DIV/0!</v>
      </c>
      <c r="AW9" s="21" t="e">
        <v>#DIV/0!</v>
      </c>
      <c r="AX9" s="21" t="e">
        <v>#DIV/0!</v>
      </c>
      <c r="AY9" s="21">
        <v>0.33030569715751806</v>
      </c>
      <c r="AZ9" s="21">
        <v>0.79173041525978183</v>
      </c>
      <c r="BA9" s="21">
        <v>0.734699281583441</v>
      </c>
      <c r="BB9" s="21" t="e">
        <v>#DIV/0!</v>
      </c>
      <c r="BC9" s="21">
        <v>0.16756582323520669</v>
      </c>
    </row>
    <row r="10" spans="1:55" x14ac:dyDescent="0.2">
      <c r="A10" s="3" t="s">
        <v>32</v>
      </c>
      <c r="B10" s="3" t="s">
        <v>33</v>
      </c>
      <c r="C10" s="3" t="s">
        <v>34</v>
      </c>
      <c r="D10" s="3">
        <v>61372</v>
      </c>
      <c r="E10" s="3" t="s">
        <v>16</v>
      </c>
      <c r="F10" s="3">
        <v>2019</v>
      </c>
      <c r="G10" s="3" t="s">
        <v>17</v>
      </c>
      <c r="H10" s="4">
        <v>43708</v>
      </c>
      <c r="I10" s="4">
        <v>43767</v>
      </c>
      <c r="J10" s="4">
        <v>43767</v>
      </c>
      <c r="K10" s="5">
        <v>637043985</v>
      </c>
      <c r="L10" s="5">
        <v>650199626</v>
      </c>
      <c r="M10" s="6" t="s">
        <v>35</v>
      </c>
      <c r="N10" s="20">
        <v>3.8415950364650731E-2</v>
      </c>
      <c r="O10" s="21">
        <v>3.8415950364650731E-2</v>
      </c>
      <c r="P10" s="21">
        <v>3.7894226074990885E-2</v>
      </c>
      <c r="Q10" s="21">
        <v>0.26198433345178923</v>
      </c>
      <c r="R10" s="21">
        <v>2.9314544133221711E-4</v>
      </c>
      <c r="S10" s="21">
        <v>1.8583776665210058E-4</v>
      </c>
      <c r="T10" s="21">
        <v>2.6183728321829279E-4</v>
      </c>
      <c r="U10" s="21">
        <v>0.64052746612220335</v>
      </c>
      <c r="V10" s="21">
        <v>0.4882919351049948</v>
      </c>
      <c r="W10" s="21">
        <v>0.6221408173444114</v>
      </c>
      <c r="X10" s="21">
        <v>0.43057945343136156</v>
      </c>
      <c r="Y10" s="21">
        <v>0.47698092709834877</v>
      </c>
      <c r="Z10" s="21">
        <v>0.56942054656863839</v>
      </c>
      <c r="AA10" s="21">
        <v>0.35784263201936373</v>
      </c>
      <c r="AB10" s="21">
        <v>0.88577687420664464</v>
      </c>
      <c r="AC10" s="21">
        <v>0.27860895395993407</v>
      </c>
      <c r="AD10" s="21">
        <v>0.41297953389057712</v>
      </c>
      <c r="AE10" s="21">
        <v>0.46954881101921542</v>
      </c>
      <c r="AF10" s="21">
        <v>0.39306865852524636</v>
      </c>
      <c r="AG10" s="21" t="e">
        <v>#DIV/0!</v>
      </c>
      <c r="AH10" s="21" t="e">
        <v>#DIV/0!</v>
      </c>
      <c r="AI10" s="21">
        <v>0.98553830102689244</v>
      </c>
      <c r="AJ10" s="21">
        <v>0.12308261999061652</v>
      </c>
      <c r="AK10" s="21" t="e">
        <v>#DIV/0!</v>
      </c>
      <c r="AL10" s="21" t="e">
        <v>#DIV/0!</v>
      </c>
      <c r="AM10" s="21">
        <v>0.31685134412426164</v>
      </c>
      <c r="AN10" s="21">
        <v>0.28215231285158732</v>
      </c>
      <c r="AO10" s="21">
        <v>0.36664358835305383</v>
      </c>
      <c r="AP10" s="21">
        <v>0.58436694618218754</v>
      </c>
      <c r="AQ10" s="21">
        <v>0.69552200004459497</v>
      </c>
      <c r="AR10" s="21">
        <v>0.28501397393997752</v>
      </c>
      <c r="AS10" s="21">
        <v>0.58693596724583852</v>
      </c>
      <c r="AT10" s="21">
        <v>0.62732764033939059</v>
      </c>
      <c r="AU10" s="21">
        <v>0.63812893985910579</v>
      </c>
      <c r="AV10" s="21" t="e">
        <v>#DIV/0!</v>
      </c>
      <c r="AW10" s="21" t="e">
        <v>#DIV/0!</v>
      </c>
      <c r="AX10" s="21" t="e">
        <v>#DIV/0!</v>
      </c>
      <c r="AY10" s="21">
        <v>0.20001816912145989</v>
      </c>
      <c r="AZ10" s="21">
        <v>0.72880485141307305</v>
      </c>
      <c r="BA10" s="21">
        <v>0.74375107348327296</v>
      </c>
      <c r="BB10" s="21" t="e">
        <v>#DIV/0!</v>
      </c>
      <c r="BC10" s="21">
        <v>0.43528263039380699</v>
      </c>
    </row>
    <row r="11" spans="1:55" x14ac:dyDescent="0.2">
      <c r="A11" s="3" t="s">
        <v>40</v>
      </c>
      <c r="B11" s="3" t="s">
        <v>41</v>
      </c>
      <c r="C11" s="3" t="s">
        <v>34</v>
      </c>
      <c r="D11" s="3">
        <v>14099</v>
      </c>
      <c r="E11" s="3" t="s">
        <v>16</v>
      </c>
      <c r="F11" s="3">
        <v>2019</v>
      </c>
      <c r="G11" s="3" t="s">
        <v>17</v>
      </c>
      <c r="H11" s="4">
        <v>43830</v>
      </c>
      <c r="I11" s="4">
        <v>43851</v>
      </c>
      <c r="J11" s="4">
        <v>43851</v>
      </c>
      <c r="K11" s="5">
        <v>483725000</v>
      </c>
      <c r="L11" s="5">
        <v>488846000</v>
      </c>
      <c r="M11" s="3" t="s">
        <v>42</v>
      </c>
      <c r="N11" s="20">
        <v>6.4544073680328634E-2</v>
      </c>
      <c r="O11" s="21">
        <v>6.4544073680328634E-2</v>
      </c>
      <c r="P11" s="21">
        <v>0.14872419762521574</v>
      </c>
      <c r="Q11" s="21">
        <v>0.25992598852119964</v>
      </c>
      <c r="R11" s="21">
        <v>3.4341205783320713E-2</v>
      </c>
      <c r="S11" s="21">
        <v>0</v>
      </c>
      <c r="T11" s="21">
        <v>3.4696819652255115E-2</v>
      </c>
      <c r="U11" s="21">
        <v>0.6434471551636326</v>
      </c>
      <c r="V11" s="21">
        <v>0.48825282224192584</v>
      </c>
      <c r="W11" s="21">
        <v>0.6252191402905074</v>
      </c>
      <c r="X11" s="21">
        <v>0.40240980404159765</v>
      </c>
      <c r="Y11" s="21">
        <v>0.53117771225098898</v>
      </c>
      <c r="Z11" s="21">
        <v>0.59759019595840235</v>
      </c>
      <c r="AA11" s="21">
        <v>0.65006685825813348</v>
      </c>
      <c r="AB11" s="21">
        <v>0.92268849508966466</v>
      </c>
      <c r="AC11" s="21">
        <v>0.85737124516185392</v>
      </c>
      <c r="AD11" s="21">
        <v>0.53511633621314425</v>
      </c>
      <c r="AE11" s="21">
        <v>0.60841571750239609</v>
      </c>
      <c r="AF11" s="21">
        <v>0.43505285427463825</v>
      </c>
      <c r="AG11" s="21" t="e">
        <v>#DIV/0!</v>
      </c>
      <c r="AH11" s="21" t="e">
        <v>#DIV/0!</v>
      </c>
      <c r="AI11" s="21">
        <v>0.98595683987872773</v>
      </c>
      <c r="AJ11" s="21">
        <v>0.17030590914171864</v>
      </c>
      <c r="AK11" s="21" t="e">
        <v>#DIV/0!</v>
      </c>
      <c r="AL11" s="21" t="e">
        <v>#DIV/0!</v>
      </c>
      <c r="AM11" s="21">
        <v>0.31144781841897845</v>
      </c>
      <c r="AN11" s="21">
        <v>0.27273789348672312</v>
      </c>
      <c r="AO11" s="21">
        <v>0.10592482720888788</v>
      </c>
      <c r="AP11" s="21">
        <v>0.5731594371406642</v>
      </c>
      <c r="AQ11" s="21">
        <v>0.6359094254540788</v>
      </c>
      <c r="AR11" s="21">
        <v>0.5459513512465467</v>
      </c>
      <c r="AS11" s="21">
        <v>0.57330485783904117</v>
      </c>
      <c r="AT11" s="21">
        <v>0.58970261675971158</v>
      </c>
      <c r="AU11" s="21">
        <v>0.67756425754933436</v>
      </c>
      <c r="AV11" s="21" t="e">
        <v>#DIV/0!</v>
      </c>
      <c r="AW11" s="21" t="e">
        <v>#DIV/0!</v>
      </c>
      <c r="AX11" s="21" t="e">
        <v>#DIV/0!</v>
      </c>
      <c r="AY11" s="21">
        <v>0.2149284542170701</v>
      </c>
      <c r="AZ11" s="21">
        <v>0.71765469708112362</v>
      </c>
      <c r="BA11" s="21">
        <v>0.74439770287330642</v>
      </c>
      <c r="BB11" s="21" t="e">
        <v>#DIV/0!</v>
      </c>
      <c r="BC11" s="21">
        <v>0.2901792873095399</v>
      </c>
    </row>
    <row r="12" spans="1:55" x14ac:dyDescent="0.2">
      <c r="A12" s="3" t="s">
        <v>127</v>
      </c>
      <c r="B12" s="3" t="s">
        <v>128</v>
      </c>
      <c r="C12" s="3" t="s">
        <v>34</v>
      </c>
      <c r="D12" s="3">
        <v>65917</v>
      </c>
      <c r="E12" s="3" t="s">
        <v>16</v>
      </c>
      <c r="F12" s="3">
        <v>2019</v>
      </c>
      <c r="G12" s="3" t="s">
        <v>17</v>
      </c>
      <c r="H12" s="4">
        <v>43769</v>
      </c>
      <c r="I12" s="4">
        <v>43795</v>
      </c>
      <c r="J12" s="4">
        <v>43795</v>
      </c>
      <c r="K12" s="5">
        <v>369050000</v>
      </c>
      <c r="L12" s="5">
        <v>372559000</v>
      </c>
      <c r="M12" s="3" t="s">
        <v>129</v>
      </c>
      <c r="N12" s="20">
        <v>4.6083046132470551E-2</v>
      </c>
      <c r="O12" s="21">
        <v>3.5132804072795169E-2</v>
      </c>
      <c r="P12" s="21">
        <v>5.9170898980237426E-2</v>
      </c>
      <c r="Q12" s="21">
        <v>0.26113179611747006</v>
      </c>
      <c r="R12" s="21">
        <v>9.8527907527965017E-2</v>
      </c>
      <c r="S12" s="21">
        <v>2.0583111432795127E-2</v>
      </c>
      <c r="T12" s="21">
        <v>9.574433032860824E-2</v>
      </c>
      <c r="U12" s="21">
        <v>0.65075573163286715</v>
      </c>
      <c r="V12" s="21">
        <v>0.49210995400104085</v>
      </c>
      <c r="W12" s="21">
        <v>0.63250143971461581</v>
      </c>
      <c r="X12" s="21">
        <v>8.6373900767684447E-2</v>
      </c>
      <c r="Y12" s="21">
        <v>0.74055394927313101</v>
      </c>
      <c r="Z12" s="21">
        <v>0.91362609923231553</v>
      </c>
      <c r="AA12" s="21">
        <v>0.93799258209792069</v>
      </c>
      <c r="AB12" s="21">
        <v>0.89840254162258593</v>
      </c>
      <c r="AC12" s="21">
        <v>0.5871766195285365</v>
      </c>
      <c r="AD12" s="21">
        <v>0.51765896059052363</v>
      </c>
      <c r="AE12" s="21">
        <v>0.58856705844199531</v>
      </c>
      <c r="AF12" s="21">
        <v>0.40784847562833887</v>
      </c>
      <c r="AG12" s="21" t="e">
        <v>#DIV/0!</v>
      </c>
      <c r="AH12" s="21" t="e">
        <v>#DIV/0!</v>
      </c>
      <c r="AI12" s="21">
        <v>0.99334711092994388</v>
      </c>
      <c r="AJ12" s="21">
        <v>0.15127308059585975</v>
      </c>
      <c r="AK12" s="21" t="e">
        <v>#DIV/0!</v>
      </c>
      <c r="AL12" s="21" t="e">
        <v>#DIV/0!</v>
      </c>
      <c r="AM12" s="21">
        <v>0.30694970701739188</v>
      </c>
      <c r="AN12" s="21">
        <v>0.27157704974445418</v>
      </c>
      <c r="AO12" s="21">
        <v>4.5123413278084237E-2</v>
      </c>
      <c r="AP12" s="21">
        <v>0.57694642353480574</v>
      </c>
      <c r="AQ12" s="21">
        <v>0.49718916129258123</v>
      </c>
      <c r="AR12" s="21">
        <v>0.3667277093106433</v>
      </c>
      <c r="AS12" s="21">
        <v>0.83724748987553088</v>
      </c>
      <c r="AT12" s="21">
        <v>0.29364138736059531</v>
      </c>
      <c r="AU12" s="21">
        <v>0.28929206023128767</v>
      </c>
      <c r="AV12" s="21" t="e">
        <v>#DIV/0!</v>
      </c>
      <c r="AW12" s="21" t="e">
        <v>#DIV/0!</v>
      </c>
      <c r="AX12" s="21" t="e">
        <v>#DIV/0!</v>
      </c>
      <c r="AY12" s="21">
        <v>0.29669991611878666</v>
      </c>
      <c r="AZ12" s="21">
        <v>0.79068268387780427</v>
      </c>
      <c r="BA12" s="21">
        <v>0.7355928844598979</v>
      </c>
      <c r="BB12" s="21" t="e">
        <v>#DIV/0!</v>
      </c>
      <c r="BC12" s="21">
        <v>0.20055721927154246</v>
      </c>
    </row>
    <row r="13" spans="1:55" x14ac:dyDescent="0.2">
      <c r="A13" s="3" t="s">
        <v>149</v>
      </c>
      <c r="B13" s="3" t="s">
        <v>150</v>
      </c>
      <c r="C13" s="3" t="s">
        <v>91</v>
      </c>
      <c r="D13" s="3">
        <v>66997</v>
      </c>
      <c r="E13" s="3" t="s">
        <v>16</v>
      </c>
      <c r="F13" s="3">
        <v>2019</v>
      </c>
      <c r="G13" s="3" t="s">
        <v>17</v>
      </c>
      <c r="H13" s="4">
        <v>43830</v>
      </c>
      <c r="I13" s="4">
        <v>43879</v>
      </c>
      <c r="J13" s="4">
        <v>43879</v>
      </c>
      <c r="K13" s="5">
        <v>560000000</v>
      </c>
      <c r="L13" s="5">
        <v>565000000</v>
      </c>
      <c r="M13" s="3" t="s">
        <v>151</v>
      </c>
      <c r="N13" s="20">
        <v>4.9642468476367517E-2</v>
      </c>
      <c r="O13" s="21">
        <v>2.6483644175903421E-2</v>
      </c>
      <c r="P13" s="21">
        <v>5.7657792919789189E-3</v>
      </c>
      <c r="Q13" s="21">
        <v>0.2614457294967632</v>
      </c>
      <c r="R13" s="21">
        <v>4.9746078514125505E-2</v>
      </c>
      <c r="S13" s="21">
        <v>3.1577846249853637E-2</v>
      </c>
      <c r="T13" s="21">
        <v>4.4425467037302567E-2</v>
      </c>
      <c r="U13" s="21">
        <v>0.64590961290747329</v>
      </c>
      <c r="V13" s="21">
        <v>0.49443860488687824</v>
      </c>
      <c r="W13" s="21">
        <v>0.62714969668169318</v>
      </c>
      <c r="X13" s="21">
        <v>0.40237694524459755</v>
      </c>
      <c r="Y13" s="21">
        <v>0.47242908380284104</v>
      </c>
      <c r="Z13" s="21">
        <v>0.59762305475540234</v>
      </c>
      <c r="AA13" s="21">
        <v>0.15913165156405182</v>
      </c>
      <c r="AB13" s="21">
        <v>0.8934073527571178</v>
      </c>
      <c r="AC13" s="21">
        <v>2.8808605730430873E-2</v>
      </c>
      <c r="AD13" s="21">
        <v>0.32355717772334236</v>
      </c>
      <c r="AE13" s="21">
        <v>0.36787752328904172</v>
      </c>
      <c r="AF13" s="21">
        <v>0.37258132614551598</v>
      </c>
      <c r="AG13" s="21" t="e">
        <v>#DIV/0!</v>
      </c>
      <c r="AH13" s="21" t="e">
        <v>#DIV/0!</v>
      </c>
      <c r="AI13" s="21">
        <v>0.98587764868783556</v>
      </c>
      <c r="AJ13" s="21">
        <v>7.4272684340401948E-2</v>
      </c>
      <c r="AK13" s="21" t="e">
        <v>#DIV/0!</v>
      </c>
      <c r="AL13" s="21" t="e">
        <v>#DIV/0!</v>
      </c>
      <c r="AM13" s="21">
        <v>0.30748225211762298</v>
      </c>
      <c r="AN13" s="21">
        <v>0.28061961335952584</v>
      </c>
      <c r="AO13" s="21">
        <v>0.34373484789084874</v>
      </c>
      <c r="AP13" s="21">
        <v>0.57813358877226184</v>
      </c>
      <c r="AQ13" s="21">
        <v>0.5064981054475548</v>
      </c>
      <c r="AR13" s="21">
        <v>0.18712550176464618</v>
      </c>
      <c r="AS13" s="21">
        <v>0.60362598918428467</v>
      </c>
      <c r="AT13" s="21">
        <v>0.299050346344715</v>
      </c>
      <c r="AU13" s="21">
        <v>0.62190130779545083</v>
      </c>
      <c r="AV13" s="21" t="e">
        <v>#DIV/0!</v>
      </c>
      <c r="AW13" s="21" t="e">
        <v>#DIV/0!</v>
      </c>
      <c r="AX13" s="21" t="e">
        <v>#DIV/0!</v>
      </c>
      <c r="AY13" s="21">
        <v>0.28550792607220321</v>
      </c>
      <c r="AZ13" s="21">
        <v>0.78595565653658583</v>
      </c>
      <c r="BA13" s="21">
        <v>0.74378583515815844</v>
      </c>
      <c r="BB13" s="21" t="e">
        <v>#DIV/0!</v>
      </c>
      <c r="BC13" s="21">
        <v>0.18875103124734782</v>
      </c>
    </row>
    <row r="14" spans="1:55" x14ac:dyDescent="0.2">
      <c r="A14" s="3" t="s">
        <v>167</v>
      </c>
      <c r="B14" s="3" t="s">
        <v>168</v>
      </c>
      <c r="C14" s="3" t="s">
        <v>34</v>
      </c>
      <c r="D14" s="3">
        <v>591496</v>
      </c>
      <c r="E14" s="3" t="s">
        <v>16</v>
      </c>
      <c r="F14" s="3">
        <v>2020</v>
      </c>
      <c r="G14" s="3" t="s">
        <v>17</v>
      </c>
      <c r="H14" s="4">
        <v>44012</v>
      </c>
      <c r="I14" s="4">
        <v>44048</v>
      </c>
      <c r="J14" s="4">
        <v>44048</v>
      </c>
      <c r="K14" s="5">
        <v>429000000</v>
      </c>
      <c r="L14" s="5">
        <v>430300000</v>
      </c>
      <c r="M14" s="3" t="s">
        <v>169</v>
      </c>
      <c r="N14" s="20">
        <v>3.2545436707996936E-2</v>
      </c>
      <c r="O14" s="21">
        <v>3.2545436707996936E-2</v>
      </c>
      <c r="P14" s="21">
        <v>6.4319402131714429E-3</v>
      </c>
      <c r="Q14" s="21">
        <v>0.28150657279738928</v>
      </c>
      <c r="R14" s="21">
        <v>1.3675117791783466E-2</v>
      </c>
      <c r="S14" s="21">
        <v>0</v>
      </c>
      <c r="T14" s="21">
        <v>1.3816727890647024E-2</v>
      </c>
      <c r="U14" s="21">
        <v>0.64610926040849315</v>
      </c>
      <c r="V14" s="21">
        <v>0.48825282224192584</v>
      </c>
      <c r="W14" s="21">
        <v>0.62802206679047579</v>
      </c>
      <c r="X14" s="21">
        <v>0.66388573903585935</v>
      </c>
      <c r="Y14" s="21">
        <v>0.42863672416163234</v>
      </c>
      <c r="Z14" s="21">
        <v>0.33611426096414065</v>
      </c>
      <c r="AA14" s="21">
        <v>9.3733607788330578E-2</v>
      </c>
      <c r="AB14" s="21">
        <v>0.81244983197306297</v>
      </c>
      <c r="AC14" s="21">
        <v>0.39346788357204859</v>
      </c>
      <c r="AD14" s="21">
        <v>0.45078176330409725</v>
      </c>
      <c r="AE14" s="21">
        <v>0.51252912945721585</v>
      </c>
      <c r="AF14" s="21">
        <v>0.401545559117858</v>
      </c>
      <c r="AG14" s="21" t="e">
        <v>#DIV/0!</v>
      </c>
      <c r="AH14" s="21" t="e">
        <v>#DIV/0!</v>
      </c>
      <c r="AI14" s="21">
        <v>0.98561612041371305</v>
      </c>
      <c r="AJ14" s="21">
        <v>6.0501337287237646E-2</v>
      </c>
      <c r="AK14" s="21" t="e">
        <v>#DIV/0!</v>
      </c>
      <c r="AL14" s="21" t="e">
        <v>#DIV/0!</v>
      </c>
      <c r="AM14" s="21">
        <v>0.31641224726963718</v>
      </c>
      <c r="AN14" s="21">
        <v>0.2790203230570461</v>
      </c>
      <c r="AO14" s="21">
        <v>6.8775380796163174E-2</v>
      </c>
      <c r="AP14" s="21">
        <v>0.57906144295861106</v>
      </c>
      <c r="AQ14" s="21">
        <v>0.50955236619528199</v>
      </c>
      <c r="AR14" s="21">
        <v>0.33794152859992715</v>
      </c>
      <c r="AS14" s="21">
        <v>0.58120957395408257</v>
      </c>
      <c r="AT14" s="21">
        <v>0.31791702079130768</v>
      </c>
      <c r="AU14" s="21">
        <v>0.61206948394064131</v>
      </c>
      <c r="AV14" s="21" t="e">
        <v>#DIV/0!</v>
      </c>
      <c r="AW14" s="21" t="e">
        <v>#DIV/0!</v>
      </c>
      <c r="AX14" s="21" t="e">
        <v>#DIV/0!</v>
      </c>
      <c r="AY14" s="21">
        <v>0.21370945254566018</v>
      </c>
      <c r="AZ14" s="21">
        <v>0.73681477325756395</v>
      </c>
      <c r="BA14" s="21">
        <v>0.74298204753038466</v>
      </c>
      <c r="BB14" s="21" t="e">
        <v>#DIV/0!</v>
      </c>
      <c r="BC14" s="21">
        <v>0.36229713688276632</v>
      </c>
    </row>
    <row r="15" spans="1:55" x14ac:dyDescent="0.2">
      <c r="A15" s="3" t="s">
        <v>164</v>
      </c>
      <c r="B15" s="3" t="s">
        <v>165</v>
      </c>
      <c r="C15" s="3" t="s">
        <v>34</v>
      </c>
      <c r="D15" s="3">
        <v>185035</v>
      </c>
      <c r="E15" s="3" t="s">
        <v>16</v>
      </c>
      <c r="F15" s="3">
        <v>2019</v>
      </c>
      <c r="G15" s="3" t="s">
        <v>17</v>
      </c>
      <c r="H15" s="4">
        <v>43861</v>
      </c>
      <c r="I15" s="4">
        <v>43909</v>
      </c>
      <c r="J15" s="4">
        <v>43909</v>
      </c>
      <c r="K15" s="5">
        <v>219900000</v>
      </c>
      <c r="L15" s="5">
        <v>226100000</v>
      </c>
      <c r="M15" s="3" t="s">
        <v>166</v>
      </c>
      <c r="N15" s="20">
        <v>2.7407038762119317E-2</v>
      </c>
      <c r="O15" s="21">
        <v>2.7407038762119317E-2</v>
      </c>
      <c r="P15" s="21">
        <v>5.6178718684314607E-2</v>
      </c>
      <c r="Q15" s="21">
        <v>0.20073456430866776</v>
      </c>
      <c r="R15" s="21">
        <v>0.10229215430436864</v>
      </c>
      <c r="S15" s="21">
        <v>0</v>
      </c>
      <c r="T15" s="21">
        <v>0.10335142138378725</v>
      </c>
      <c r="U15" s="21">
        <v>0.55820284491477989</v>
      </c>
      <c r="V15" s="21">
        <v>0.48825282224192584</v>
      </c>
      <c r="W15" s="21">
        <v>0.5354655377125036</v>
      </c>
      <c r="X15" s="21">
        <v>0.36805238415955338</v>
      </c>
      <c r="Y15" s="21">
        <v>0.40119209437406111</v>
      </c>
      <c r="Z15" s="21">
        <v>0.63194761584044667</v>
      </c>
      <c r="AA15" s="21">
        <v>0.6392883498257762</v>
      </c>
      <c r="AB15" s="21">
        <v>0.76833165708213969</v>
      </c>
      <c r="AC15" s="21">
        <v>0.84796178122470212</v>
      </c>
      <c r="AD15" s="21">
        <v>0.15494049608292762</v>
      </c>
      <c r="AE15" s="21">
        <v>0.16748012581611235</v>
      </c>
      <c r="AF15" s="21">
        <v>0.28093785887419537</v>
      </c>
      <c r="AG15" s="21" t="e">
        <v>#DIV/0!</v>
      </c>
      <c r="AH15" s="21" t="e">
        <v>#DIV/0!</v>
      </c>
      <c r="AI15" s="21">
        <v>0</v>
      </c>
      <c r="AJ15" s="21">
        <v>4.8342825930674828E-2</v>
      </c>
      <c r="AK15" s="21" t="e">
        <v>#DIV/0!</v>
      </c>
      <c r="AL15" s="21" t="e">
        <v>#DIV/0!</v>
      </c>
      <c r="AM15" s="21">
        <v>0.3818650293418237</v>
      </c>
      <c r="AN15" s="21">
        <v>0.24408538437292254</v>
      </c>
      <c r="AO15" s="21">
        <v>0.10537240320415059</v>
      </c>
      <c r="AP15" s="21">
        <v>0.56500028477064312</v>
      </c>
      <c r="AQ15" s="21">
        <v>0.20634984593594796</v>
      </c>
      <c r="AR15" s="21">
        <v>0.15158755644525745</v>
      </c>
      <c r="AS15" s="21">
        <v>0.54049476147295439</v>
      </c>
      <c r="AT15" s="21">
        <v>0.18864008871782276</v>
      </c>
      <c r="AU15" s="21">
        <v>0.63439655946353857</v>
      </c>
      <c r="AV15" s="21" t="e">
        <v>#DIV/0!</v>
      </c>
      <c r="AW15" s="21" t="e">
        <v>#DIV/0!</v>
      </c>
      <c r="AX15" s="21" t="e">
        <v>#DIV/0!</v>
      </c>
      <c r="AY15" s="21">
        <v>0.13051929472083365</v>
      </c>
      <c r="AZ15" s="21">
        <v>0.73025652669191987</v>
      </c>
      <c r="BA15" s="21">
        <v>0.74210294498718177</v>
      </c>
      <c r="BB15" s="21" t="e">
        <v>#DIV/0!</v>
      </c>
      <c r="BC15" s="21">
        <v>0</v>
      </c>
    </row>
    <row r="16" spans="1:55" x14ac:dyDescent="0.2">
      <c r="A16" s="3" t="s">
        <v>96</v>
      </c>
      <c r="B16" s="3" t="s">
        <v>97</v>
      </c>
      <c r="C16" s="3" t="s">
        <v>52</v>
      </c>
      <c r="D16" s="3">
        <v>68703</v>
      </c>
      <c r="E16" s="3" t="s">
        <v>16</v>
      </c>
      <c r="F16" s="3">
        <v>2019</v>
      </c>
      <c r="G16" s="3" t="s">
        <v>17</v>
      </c>
      <c r="H16" s="4">
        <v>43830</v>
      </c>
      <c r="I16" s="4">
        <v>43889</v>
      </c>
      <c r="J16" s="4">
        <v>43889</v>
      </c>
      <c r="K16" s="5">
        <v>246000000</v>
      </c>
      <c r="L16" s="5">
        <v>247300000</v>
      </c>
      <c r="M16" s="3" t="s">
        <v>98</v>
      </c>
      <c r="N16" s="20">
        <v>1.673871601440912E-2</v>
      </c>
      <c r="O16" s="21">
        <v>1.1104109868434013E-2</v>
      </c>
      <c r="P16" s="21">
        <v>3.0661253976789103E-4</v>
      </c>
      <c r="Q16" s="21">
        <v>0.26599363711602086</v>
      </c>
      <c r="R16" s="21">
        <v>8.6093038529782784E-2</v>
      </c>
      <c r="S16" s="21">
        <v>7.4077026217256384E-2</v>
      </c>
      <c r="T16" s="21">
        <v>7.3294745171941705E-2</v>
      </c>
      <c r="U16" s="21">
        <v>0.65575755263973667</v>
      </c>
      <c r="V16" s="21">
        <v>0.51188216896071759</v>
      </c>
      <c r="W16" s="21">
        <v>0.63565131831934174</v>
      </c>
      <c r="X16" s="21">
        <v>4.6328608871707803E-2</v>
      </c>
      <c r="Y16" s="21">
        <v>0.4465539393568651</v>
      </c>
      <c r="Z16" s="21">
        <v>0.95367139112829213</v>
      </c>
      <c r="AA16" s="21">
        <v>2.5712148541021537E-2</v>
      </c>
      <c r="AB16" s="21">
        <v>0.85089537334906518</v>
      </c>
      <c r="AC16" s="21">
        <v>0.71870177167734095</v>
      </c>
      <c r="AD16" s="21">
        <v>0.48775920233633757</v>
      </c>
      <c r="AE16" s="21">
        <v>0.55457167904449001</v>
      </c>
      <c r="AF16" s="21">
        <v>0.39061999858299412</v>
      </c>
      <c r="AG16" s="21" t="e">
        <v>#DIV/0!</v>
      </c>
      <c r="AH16" s="21" t="e">
        <v>#DIV/0!</v>
      </c>
      <c r="AI16" s="21">
        <v>0.9865719057143435</v>
      </c>
      <c r="AJ16" s="21">
        <v>0.15403324919163255</v>
      </c>
      <c r="AK16" s="21" t="e">
        <v>#DIV/0!</v>
      </c>
      <c r="AL16" s="21" t="e">
        <v>#DIV/0!</v>
      </c>
      <c r="AM16" s="21">
        <v>0.30697203985581906</v>
      </c>
      <c r="AN16" s="21">
        <v>0.27267375843910907</v>
      </c>
      <c r="AO16" s="21">
        <v>4.4305271112541234E-2</v>
      </c>
      <c r="AP16" s="21">
        <v>0.56794379953746921</v>
      </c>
      <c r="AQ16" s="21">
        <v>0.47352723629335713</v>
      </c>
      <c r="AR16" s="21">
        <v>0.48823655297835433</v>
      </c>
      <c r="AS16" s="21">
        <v>0.61060234132772329</v>
      </c>
      <c r="AT16" s="21">
        <v>0.35067864532502713</v>
      </c>
      <c r="AU16" s="21">
        <v>0.60882197855966214</v>
      </c>
      <c r="AV16" s="21" t="e">
        <v>#DIV/0!</v>
      </c>
      <c r="AW16" s="21" t="e">
        <v>#DIV/0!</v>
      </c>
      <c r="AX16" s="21" t="e">
        <v>#DIV/0!</v>
      </c>
      <c r="AY16" s="21">
        <v>0.29971036755718944</v>
      </c>
      <c r="AZ16" s="21">
        <v>0.80069954429837698</v>
      </c>
      <c r="BA16" s="21">
        <v>0.74278946734560736</v>
      </c>
      <c r="BB16" s="21" t="e">
        <v>#DIV/0!</v>
      </c>
      <c r="BC16" s="21">
        <v>0.19457990304489858</v>
      </c>
    </row>
    <row r="17" spans="1:55" x14ac:dyDescent="0.2">
      <c r="A17" s="3" t="s">
        <v>102</v>
      </c>
      <c r="B17" s="3" t="s">
        <v>103</v>
      </c>
      <c r="C17" s="3" t="s">
        <v>52</v>
      </c>
      <c r="D17" s="3">
        <v>66050</v>
      </c>
      <c r="E17" s="3" t="s">
        <v>16</v>
      </c>
      <c r="F17" s="3">
        <v>2019</v>
      </c>
      <c r="G17" s="3" t="s">
        <v>17</v>
      </c>
      <c r="H17" s="4">
        <v>43830</v>
      </c>
      <c r="I17" s="4">
        <v>43881</v>
      </c>
      <c r="J17" s="4">
        <v>43881</v>
      </c>
      <c r="K17" s="5">
        <v>494044923</v>
      </c>
      <c r="L17" s="5">
        <v>495896333</v>
      </c>
      <c r="M17" s="3" t="s">
        <v>104</v>
      </c>
      <c r="N17" s="20">
        <v>1.5656559956499023E-2</v>
      </c>
      <c r="O17" s="21">
        <v>1.1999343605724128E-2</v>
      </c>
      <c r="P17" s="21">
        <v>4.1010747793102983E-3</v>
      </c>
      <c r="Q17" s="21">
        <v>0.26596265973718353</v>
      </c>
      <c r="R17" s="21">
        <v>9.3502471807698065E-2</v>
      </c>
      <c r="S17" s="21">
        <v>7.6017926610124825E-2</v>
      </c>
      <c r="T17" s="21">
        <v>8.0422217110733191E-2</v>
      </c>
      <c r="U17" s="21">
        <v>0.65702767772640958</v>
      </c>
      <c r="V17" s="21">
        <v>0.51243754818102927</v>
      </c>
      <c r="W17" s="21">
        <v>0.63692918009196242</v>
      </c>
      <c r="X17" s="21">
        <v>4.9244770660289539E-2</v>
      </c>
      <c r="Y17" s="21">
        <v>0.44613933497800429</v>
      </c>
      <c r="Z17" s="21">
        <v>0.95075522933971046</v>
      </c>
      <c r="AA17" s="21">
        <v>1.3164669371783998E-3</v>
      </c>
      <c r="AB17" s="21">
        <v>0.85107366514470428</v>
      </c>
      <c r="AC17" s="21">
        <v>0.64509968454531075</v>
      </c>
      <c r="AD17" s="21">
        <v>0.57787408771416449</v>
      </c>
      <c r="AE17" s="21">
        <v>0.54255524567640934</v>
      </c>
      <c r="AF17" s="21">
        <v>0.40226372060975596</v>
      </c>
      <c r="AG17" s="21" t="e">
        <v>#DIV/0!</v>
      </c>
      <c r="AH17" s="21" t="e">
        <v>#DIV/0!</v>
      </c>
      <c r="AI17" s="21">
        <v>0.98631481349963801</v>
      </c>
      <c r="AJ17" s="21">
        <v>0.12457400160491351</v>
      </c>
      <c r="AK17" s="21" t="e">
        <v>#DIV/0!</v>
      </c>
      <c r="AL17" s="21" t="e">
        <v>#DIV/0!</v>
      </c>
      <c r="AM17" s="21">
        <v>0.30809634329463376</v>
      </c>
      <c r="AN17" s="21">
        <v>0.27266910946097311</v>
      </c>
      <c r="AO17" s="21">
        <v>4.4356284297214145E-2</v>
      </c>
      <c r="AP17" s="21">
        <v>0.56858459938141437</v>
      </c>
      <c r="AQ17" s="21">
        <v>0.48899456169075239</v>
      </c>
      <c r="AR17" s="21">
        <v>0.42513123811477221</v>
      </c>
      <c r="AS17" s="21">
        <v>0.59896665670797589</v>
      </c>
      <c r="AT17" s="21">
        <v>0.32038259774524563</v>
      </c>
      <c r="AU17" s="21">
        <v>0.61898369376417883</v>
      </c>
      <c r="AV17" s="21" t="e">
        <v>#DIV/0!</v>
      </c>
      <c r="AW17" s="21" t="e">
        <v>#DIV/0!</v>
      </c>
      <c r="AX17" s="21" t="e">
        <v>#DIV/0!</v>
      </c>
      <c r="AY17" s="21">
        <v>0.27254697107455217</v>
      </c>
      <c r="AZ17" s="21">
        <v>0.78280190266755789</v>
      </c>
      <c r="BA17" s="21">
        <v>0.74328875485394408</v>
      </c>
      <c r="BB17" s="21" t="e">
        <v>#DIV/0!</v>
      </c>
      <c r="BC17" s="21">
        <v>0.19271701849799869</v>
      </c>
    </row>
    <row r="18" spans="1:55" x14ac:dyDescent="0.2">
      <c r="A18" s="3" t="s">
        <v>50</v>
      </c>
      <c r="B18" s="3" t="s">
        <v>51</v>
      </c>
      <c r="C18" s="3" t="s">
        <v>52</v>
      </c>
      <c r="D18" s="3">
        <v>62329</v>
      </c>
      <c r="E18" s="3" t="s">
        <v>16</v>
      </c>
      <c r="F18" s="3">
        <v>2019</v>
      </c>
      <c r="G18" s="3" t="s">
        <v>17</v>
      </c>
      <c r="H18" s="4">
        <v>43830</v>
      </c>
      <c r="I18" s="4">
        <v>43889</v>
      </c>
      <c r="J18" s="4">
        <v>43889</v>
      </c>
      <c r="K18" s="5">
        <v>665000000</v>
      </c>
      <c r="L18" s="5">
        <v>667000000</v>
      </c>
      <c r="M18" s="3" t="s">
        <v>53</v>
      </c>
      <c r="N18" s="20">
        <v>3.3021409400463629E-2</v>
      </c>
      <c r="O18" s="21">
        <v>3.006269214901898E-2</v>
      </c>
      <c r="P18" s="21">
        <v>2.0532155114098612E-2</v>
      </c>
      <c r="Q18" s="21">
        <v>0.27360109720644876</v>
      </c>
      <c r="R18" s="21">
        <v>0.15997241552231325</v>
      </c>
      <c r="S18" s="21">
        <v>9.479669128509155E-2</v>
      </c>
      <c r="T18" s="21">
        <v>0.14411006595301729</v>
      </c>
      <c r="U18" s="21">
        <v>0.6871648768350711</v>
      </c>
      <c r="V18" s="21">
        <v>0.53801034816621285</v>
      </c>
      <c r="W18" s="21">
        <v>0.66592313166518391</v>
      </c>
      <c r="X18" s="21">
        <v>0.15326966952992588</v>
      </c>
      <c r="Y18" s="21">
        <v>0.4340620557746534</v>
      </c>
      <c r="Z18" s="21">
        <v>0.84673033047007407</v>
      </c>
      <c r="AA18" s="21">
        <v>5.191116413251988E-2</v>
      </c>
      <c r="AB18" s="21">
        <v>0.82435628951908058</v>
      </c>
      <c r="AC18" s="21">
        <v>0.21056409608025226</v>
      </c>
      <c r="AD18" s="21">
        <v>0.47029676317602775</v>
      </c>
      <c r="AE18" s="21">
        <v>0.53471726285109245</v>
      </c>
      <c r="AF18" s="21">
        <v>0.33114865096335555</v>
      </c>
      <c r="AG18" s="21" t="e">
        <v>#DIV/0!</v>
      </c>
      <c r="AH18" s="21" t="e">
        <v>#DIV/0!</v>
      </c>
      <c r="AI18" s="21">
        <v>0.98652971286216462</v>
      </c>
      <c r="AJ18" s="21">
        <v>0.10929653337783354</v>
      </c>
      <c r="AK18" s="21" t="e">
        <v>#DIV/0!</v>
      </c>
      <c r="AL18" s="21" t="e">
        <v>#DIV/0!</v>
      </c>
      <c r="AM18" s="21">
        <v>0.29730425471857758</v>
      </c>
      <c r="AN18" s="21">
        <v>0.27592674382980159</v>
      </c>
      <c r="AO18" s="21">
        <v>6.2944840773580826E-2</v>
      </c>
      <c r="AP18" s="21">
        <v>0.59405441885043264</v>
      </c>
      <c r="AQ18" s="21">
        <v>0.37987675600157317</v>
      </c>
      <c r="AR18" s="21">
        <v>0.38507269962134716</v>
      </c>
      <c r="AS18" s="21">
        <v>0.60800720718400825</v>
      </c>
      <c r="AT18" s="21">
        <v>0.33880662583980037</v>
      </c>
      <c r="AU18" s="21">
        <v>0.60800048771183268</v>
      </c>
      <c r="AV18" s="21" t="e">
        <v>#DIV/0!</v>
      </c>
      <c r="AW18" s="21" t="e">
        <v>#DIV/0!</v>
      </c>
      <c r="AX18" s="21" t="e">
        <v>#DIV/0!</v>
      </c>
      <c r="AY18" s="21">
        <v>0.35332669188581889</v>
      </c>
      <c r="AZ18" s="21">
        <v>0.8280668689580174</v>
      </c>
      <c r="BA18" s="21">
        <v>0.74319407299548024</v>
      </c>
      <c r="BB18" s="21" t="e">
        <v>#DIV/0!</v>
      </c>
      <c r="BC18" s="21">
        <v>0.20865062516789656</v>
      </c>
    </row>
    <row r="19" spans="1:55" x14ac:dyDescent="0.2">
      <c r="A19" s="3" t="s">
        <v>155</v>
      </c>
      <c r="B19" s="3" t="s">
        <v>156</v>
      </c>
      <c r="C19" s="3" t="s">
        <v>113</v>
      </c>
      <c r="D19" s="3">
        <v>66898</v>
      </c>
      <c r="E19" s="3" t="s">
        <v>16</v>
      </c>
      <c r="F19" s="3">
        <v>2019</v>
      </c>
      <c r="G19" s="3" t="s">
        <v>17</v>
      </c>
      <c r="H19" s="4">
        <v>43830</v>
      </c>
      <c r="I19" s="4">
        <v>43868</v>
      </c>
      <c r="J19" s="4">
        <v>43868</v>
      </c>
      <c r="K19" s="5">
        <v>187400000</v>
      </c>
      <c r="L19" s="5">
        <v>187400000</v>
      </c>
      <c r="M19" s="6" t="s">
        <v>157</v>
      </c>
      <c r="N19" s="20">
        <v>3.3616007332848662E-2</v>
      </c>
      <c r="O19" s="21">
        <v>3.3616007332848662E-2</v>
      </c>
      <c r="P19" s="21">
        <v>9.1239713313760202E-3</v>
      </c>
      <c r="Q19" s="21">
        <v>0.26574777216170103</v>
      </c>
      <c r="R19" s="21">
        <v>5.3062214558194425E-2</v>
      </c>
      <c r="S19" s="21">
        <v>2.8213075373367692E-2</v>
      </c>
      <c r="T19" s="21">
        <v>4.8397769579806224E-2</v>
      </c>
      <c r="U19" s="21">
        <v>0.64970488765752044</v>
      </c>
      <c r="V19" s="21">
        <v>0.49706458089958416</v>
      </c>
      <c r="W19" s="21">
        <v>0.63086463610749433</v>
      </c>
      <c r="X19" s="21">
        <v>0.39338352618824324</v>
      </c>
      <c r="Y19" s="21">
        <v>0.46809846338070071</v>
      </c>
      <c r="Z19" s="21">
        <v>0.60661647381175665</v>
      </c>
      <c r="AA19" s="21">
        <v>0.45339368541872821</v>
      </c>
      <c r="AB19" s="21">
        <v>0.85233681247464343</v>
      </c>
      <c r="AC19" s="21">
        <v>0.72628961846290074</v>
      </c>
      <c r="AD19" s="21">
        <v>0.42022011060053621</v>
      </c>
      <c r="AE19" s="21">
        <v>0.42240518942315047</v>
      </c>
      <c r="AF19" s="21">
        <v>0.38744546062851976</v>
      </c>
      <c r="AG19" s="21" t="e">
        <v>#DIV/0!</v>
      </c>
      <c r="AH19" s="21" t="e">
        <v>#DIV/0!</v>
      </c>
      <c r="AI19" s="21">
        <v>0.98643068462355732</v>
      </c>
      <c r="AJ19" s="21">
        <v>6.7035578690637615E-2</v>
      </c>
      <c r="AK19" s="21" t="e">
        <v>#DIV/0!</v>
      </c>
      <c r="AL19" s="21" t="e">
        <v>#DIV/0!</v>
      </c>
      <c r="AM19" s="21">
        <v>0.30821300355661174</v>
      </c>
      <c r="AN19" s="21">
        <v>0.2745719851934495</v>
      </c>
      <c r="AO19" s="21">
        <v>8.5125342818366825E-2</v>
      </c>
      <c r="AP19" s="21">
        <v>0.58062022550464931</v>
      </c>
      <c r="AQ19" s="21">
        <v>0.4915490457208278</v>
      </c>
      <c r="AR19" s="21">
        <v>0.28839254526161218</v>
      </c>
      <c r="AS19" s="21">
        <v>0.60553431735543106</v>
      </c>
      <c r="AT19" s="21">
        <v>0.30298808827717943</v>
      </c>
      <c r="AU19" s="21">
        <v>0.61680898507322801</v>
      </c>
      <c r="AV19" s="21" t="e">
        <v>#DIV/0!</v>
      </c>
      <c r="AW19" s="21" t="e">
        <v>#DIV/0!</v>
      </c>
      <c r="AX19" s="21" t="e">
        <v>#DIV/0!</v>
      </c>
      <c r="AY19" s="21">
        <v>0.25600641868885865</v>
      </c>
      <c r="AZ19" s="21">
        <v>0.76496159313572243</v>
      </c>
      <c r="BA19" s="21">
        <v>0.74369842454066681</v>
      </c>
      <c r="BB19" s="21" t="e">
        <v>#DIV/0!</v>
      </c>
      <c r="BC19" s="21">
        <v>0.19586642729536907</v>
      </c>
    </row>
    <row r="20" spans="1:55" x14ac:dyDescent="0.2">
      <c r="A20" s="3" t="s">
        <v>61</v>
      </c>
      <c r="B20" s="3" t="s">
        <v>62</v>
      </c>
      <c r="C20" s="3" t="s">
        <v>34</v>
      </c>
      <c r="D20" s="3">
        <v>69211</v>
      </c>
      <c r="E20" s="3" t="s">
        <v>16</v>
      </c>
      <c r="F20" s="3">
        <v>2019</v>
      </c>
      <c r="G20" s="3" t="s">
        <v>17</v>
      </c>
      <c r="H20" s="4">
        <v>43830</v>
      </c>
      <c r="I20" s="4">
        <v>43889</v>
      </c>
      <c r="J20" s="4">
        <v>43889</v>
      </c>
      <c r="K20" s="5">
        <v>161736000</v>
      </c>
      <c r="L20" s="5">
        <v>163928000</v>
      </c>
      <c r="M20" s="3" t="s">
        <v>63</v>
      </c>
      <c r="N20" s="20">
        <v>9.2887439510767902E-2</v>
      </c>
      <c r="O20" s="21">
        <v>9.2887439510767902E-2</v>
      </c>
      <c r="P20" s="21">
        <v>0.1405247726113871</v>
      </c>
      <c r="Q20" s="21">
        <v>0.25880921900450948</v>
      </c>
      <c r="R20" s="21">
        <v>3.7832586881222506E-2</v>
      </c>
      <c r="S20" s="21">
        <v>0</v>
      </c>
      <c r="T20" s="21">
        <v>3.8224355087543405E-2</v>
      </c>
      <c r="U20" s="21">
        <v>0.64311186100718742</v>
      </c>
      <c r="V20" s="21">
        <v>0.48825282224192584</v>
      </c>
      <c r="W20" s="21">
        <v>0.62486610959113931</v>
      </c>
      <c r="X20" s="21">
        <v>0.23187744459668355</v>
      </c>
      <c r="Y20" s="21">
        <v>0.54562357945184237</v>
      </c>
      <c r="Z20" s="21">
        <v>0.76812255540331642</v>
      </c>
      <c r="AA20" s="21">
        <v>0.5232506208996881</v>
      </c>
      <c r="AB20" s="21">
        <v>0.95653542785389212</v>
      </c>
      <c r="AC20" s="21">
        <v>0.63941223589585139</v>
      </c>
      <c r="AD20" s="21">
        <v>0.41950607841992016</v>
      </c>
      <c r="AE20" s="21">
        <v>0.47696935119694966</v>
      </c>
      <c r="AF20" s="21">
        <v>0.39110075391552857</v>
      </c>
      <c r="AG20" s="21" t="e">
        <v>#DIV/0!</v>
      </c>
      <c r="AH20" s="21" t="e">
        <v>#DIV/0!</v>
      </c>
      <c r="AI20" s="21">
        <v>0.98589015881852871</v>
      </c>
      <c r="AJ20" s="21">
        <v>0.30745484855122729</v>
      </c>
      <c r="AK20" s="21" t="e">
        <v>#DIV/0!</v>
      </c>
      <c r="AL20" s="21" t="e">
        <v>#DIV/0!</v>
      </c>
      <c r="AM20" s="21">
        <v>0.30671753780916006</v>
      </c>
      <c r="AN20" s="21">
        <v>0.27235566397784511</v>
      </c>
      <c r="AO20" s="21">
        <v>0.11433943761501501</v>
      </c>
      <c r="AP20" s="21">
        <v>0.57383067021570766</v>
      </c>
      <c r="AQ20" s="21">
        <v>0.51840415455320654</v>
      </c>
      <c r="AR20" s="21">
        <v>0.46784179320359881</v>
      </c>
      <c r="AS20" s="21">
        <v>0.57670707938639809</v>
      </c>
      <c r="AT20" s="21">
        <v>0.53340205086074588</v>
      </c>
      <c r="AU20" s="21">
        <v>0.68197442850396728</v>
      </c>
      <c r="AV20" s="21" t="e">
        <v>#DIV/0!</v>
      </c>
      <c r="AW20" s="21" t="e">
        <v>#DIV/0!</v>
      </c>
      <c r="AX20" s="21" t="e">
        <v>#DIV/0!</v>
      </c>
      <c r="AY20" s="21">
        <v>0.2308004081655626</v>
      </c>
      <c r="AZ20" s="21">
        <v>0.73609893705205343</v>
      </c>
      <c r="BA20" s="21">
        <v>0.74450030870062001</v>
      </c>
      <c r="BB20" s="21" t="e">
        <v>#DIV/0!</v>
      </c>
      <c r="BC20" s="21">
        <v>0.21257533699167688</v>
      </c>
    </row>
    <row r="21" spans="1:55" x14ac:dyDescent="0.2">
      <c r="A21" s="3" t="s">
        <v>67</v>
      </c>
      <c r="B21" s="3" t="s">
        <v>68</v>
      </c>
      <c r="C21" s="3" t="s">
        <v>59</v>
      </c>
      <c r="D21" s="3">
        <v>132877</v>
      </c>
      <c r="E21" s="3" t="s">
        <v>16</v>
      </c>
      <c r="F21" s="3">
        <v>2019</v>
      </c>
      <c r="G21" s="3" t="s">
        <v>17</v>
      </c>
      <c r="H21" s="4">
        <v>43830</v>
      </c>
      <c r="I21" s="4">
        <v>43887</v>
      </c>
      <c r="J21" s="4">
        <v>43887</v>
      </c>
      <c r="K21" s="5">
        <v>106037000</v>
      </c>
      <c r="L21" s="5">
        <v>106313000</v>
      </c>
      <c r="M21" s="3" t="s">
        <v>69</v>
      </c>
      <c r="N21" s="20">
        <v>6.4809397367572019E-2</v>
      </c>
      <c r="O21" s="21">
        <v>4.9144816418351979E-2</v>
      </c>
      <c r="P21" s="21">
        <v>8.5368478653370258E-2</v>
      </c>
      <c r="Q21" s="21">
        <v>0.26096441334735809</v>
      </c>
      <c r="R21" s="21">
        <v>6.2894596248899801E-2</v>
      </c>
      <c r="S21" s="21">
        <v>7.8977098609315594E-2</v>
      </c>
      <c r="T21" s="21">
        <v>4.8950517349048928E-2</v>
      </c>
      <c r="U21" s="21">
        <v>0.64688582848363885</v>
      </c>
      <c r="V21" s="21">
        <v>0.50269478458903449</v>
      </c>
      <c r="W21" s="21">
        <v>0.62729376384463031</v>
      </c>
      <c r="X21" s="21">
        <v>0.25640852064826636</v>
      </c>
      <c r="Y21" s="21">
        <v>0.49074708575330095</v>
      </c>
      <c r="Z21" s="21">
        <v>0.74359147935173364</v>
      </c>
      <c r="AA21" s="21">
        <v>0.33723053064144393</v>
      </c>
      <c r="AB21" s="21">
        <v>0.90125561069383686</v>
      </c>
      <c r="AC21" s="21">
        <v>0.34178567900932699</v>
      </c>
      <c r="AD21" s="21">
        <v>0.45299175527055846</v>
      </c>
      <c r="AE21" s="21">
        <v>0.51504184259444563</v>
      </c>
      <c r="AF21" s="21">
        <v>0.37004137405254806</v>
      </c>
      <c r="AG21" s="21" t="e">
        <v>#DIV/0!</v>
      </c>
      <c r="AH21" s="21" t="e">
        <v>#DIV/0!</v>
      </c>
      <c r="AI21" s="21">
        <v>0.98167159424049022</v>
      </c>
      <c r="AJ21" s="21">
        <v>8.56845480879843E-2</v>
      </c>
      <c r="AK21" s="21" t="e">
        <v>#DIV/0!</v>
      </c>
      <c r="AL21" s="21" t="e">
        <v>#DIV/0!</v>
      </c>
      <c r="AM21" s="21">
        <v>0.30494990589041021</v>
      </c>
      <c r="AN21" s="21">
        <v>0.27254978570382471</v>
      </c>
      <c r="AO21" s="21">
        <v>8.1211735831247689E-2</v>
      </c>
      <c r="AP21" s="21">
        <v>0.57350934647818097</v>
      </c>
      <c r="AQ21" s="21">
        <v>0.45104425398993353</v>
      </c>
      <c r="AR21" s="21">
        <v>0.24907941663127631</v>
      </c>
      <c r="AS21" s="21">
        <v>0.53328390433569328</v>
      </c>
      <c r="AT21" s="21">
        <v>0.26677923823154642</v>
      </c>
      <c r="AU21" s="21">
        <v>0.60784263983384701</v>
      </c>
      <c r="AV21" s="21" t="e">
        <v>#DIV/0!</v>
      </c>
      <c r="AW21" s="21" t="e">
        <v>#DIV/0!</v>
      </c>
      <c r="AX21" s="21" t="e">
        <v>#DIV/0!</v>
      </c>
      <c r="AY21" s="21">
        <v>0.25395089801329956</v>
      </c>
      <c r="AZ21" s="21">
        <v>0.75058802790580603</v>
      </c>
      <c r="BA21" s="21">
        <v>0.74201865591767746</v>
      </c>
      <c r="BB21" s="21" t="e">
        <v>#DIV/0!</v>
      </c>
      <c r="BC21" s="21">
        <v>0.21344344922419439</v>
      </c>
    </row>
    <row r="22" spans="1:55" x14ac:dyDescent="0.2">
      <c r="A22" s="3" t="s">
        <v>77</v>
      </c>
      <c r="B22" s="3" t="s">
        <v>78</v>
      </c>
      <c r="C22" s="3" t="s">
        <v>24</v>
      </c>
      <c r="D22" s="3">
        <v>445691</v>
      </c>
      <c r="E22" s="3" t="s">
        <v>16</v>
      </c>
      <c r="F22" s="3">
        <v>2019</v>
      </c>
      <c r="G22" s="3" t="s">
        <v>17</v>
      </c>
      <c r="H22" s="4">
        <v>43830</v>
      </c>
      <c r="I22" s="4">
        <v>43889</v>
      </c>
      <c r="J22" s="4">
        <v>43889</v>
      </c>
      <c r="K22" s="5">
        <v>78561000</v>
      </c>
      <c r="L22" s="5">
        <v>79298000</v>
      </c>
      <c r="M22" s="3" t="s">
        <v>79</v>
      </c>
      <c r="N22" s="20">
        <v>7.2852736282955285E-2</v>
      </c>
      <c r="O22" s="21">
        <v>7.0841695299220839E-2</v>
      </c>
      <c r="P22" s="21">
        <v>0.13007222183286479</v>
      </c>
      <c r="Q22" s="21">
        <v>0.25935151574563342</v>
      </c>
      <c r="R22" s="21">
        <v>0</v>
      </c>
      <c r="S22" s="21">
        <v>0</v>
      </c>
      <c r="T22" s="21">
        <v>0</v>
      </c>
      <c r="U22" s="21">
        <v>0.64049317262840244</v>
      </c>
      <c r="V22" s="21">
        <v>0.48825282224192584</v>
      </c>
      <c r="W22" s="21">
        <v>0.62210889664239277</v>
      </c>
      <c r="X22" s="21">
        <v>0.52532986604072784</v>
      </c>
      <c r="Y22" s="21">
        <v>0.49231020487207194</v>
      </c>
      <c r="Z22" s="21">
        <v>0.47467013395927204</v>
      </c>
      <c r="AA22" s="21">
        <v>0</v>
      </c>
      <c r="AB22" s="21">
        <v>0.93826377175060827</v>
      </c>
      <c r="AC22" s="21">
        <v>0.75066649427170928</v>
      </c>
      <c r="AD22" s="21">
        <v>0.49083663903971275</v>
      </c>
      <c r="AE22" s="21">
        <v>0.55807065811360679</v>
      </c>
      <c r="AF22" s="21">
        <v>0.41230274700812308</v>
      </c>
      <c r="AG22" s="21" t="e">
        <v>#DIV/0!</v>
      </c>
      <c r="AH22" s="21" t="e">
        <v>#DIV/0!</v>
      </c>
      <c r="AI22" s="21">
        <v>0.98608854820696634</v>
      </c>
      <c r="AJ22" s="21">
        <v>0.17787525343163169</v>
      </c>
      <c r="AK22" s="21" t="e">
        <v>#DIV/0!</v>
      </c>
      <c r="AL22" s="21" t="e">
        <v>#DIV/0!</v>
      </c>
      <c r="AM22" s="21">
        <v>0.31145660822552479</v>
      </c>
      <c r="AN22" s="21">
        <v>0.27406926445312985</v>
      </c>
      <c r="AO22" s="21">
        <v>0.18138219235662303</v>
      </c>
      <c r="AP22" s="21">
        <v>0.57337674870296629</v>
      </c>
      <c r="AQ22" s="21">
        <v>0.6581673509528333</v>
      </c>
      <c r="AR22" s="21">
        <v>0.44569920363105603</v>
      </c>
      <c r="AS22" s="21">
        <v>0.5879534101048991</v>
      </c>
      <c r="AT22" s="21">
        <v>0.68070687117708151</v>
      </c>
      <c r="AU22" s="21">
        <v>0.64763665769574275</v>
      </c>
      <c r="AV22" s="21" t="e">
        <v>#DIV/0!</v>
      </c>
      <c r="AW22" s="21" t="e">
        <v>#DIV/0!</v>
      </c>
      <c r="AX22" s="21" t="e">
        <v>#DIV/0!</v>
      </c>
      <c r="AY22" s="21">
        <v>0.19993393009915053</v>
      </c>
      <c r="AZ22" s="21">
        <v>0.71520197477410086</v>
      </c>
      <c r="BA22" s="21">
        <v>0.74377733164860449</v>
      </c>
      <c r="BB22" s="21" t="e">
        <v>#DIV/0!</v>
      </c>
      <c r="BC22" s="21">
        <v>0.34632671983047203</v>
      </c>
    </row>
    <row r="23" spans="1:55" x14ac:dyDescent="0.2">
      <c r="A23" s="3" t="s">
        <v>64</v>
      </c>
      <c r="B23" s="3" t="s">
        <v>65</v>
      </c>
      <c r="C23" s="3" t="s">
        <v>15</v>
      </c>
      <c r="D23" s="3">
        <v>65470</v>
      </c>
      <c r="E23" s="3" t="s">
        <v>16</v>
      </c>
      <c r="F23" s="3">
        <v>2019</v>
      </c>
      <c r="G23" s="3" t="s">
        <v>17</v>
      </c>
      <c r="H23" s="4">
        <v>43830</v>
      </c>
      <c r="I23" s="4">
        <v>43873</v>
      </c>
      <c r="J23" s="4">
        <v>43873</v>
      </c>
      <c r="K23" s="5">
        <v>123127000</v>
      </c>
      <c r="L23" s="5">
        <v>124873000</v>
      </c>
      <c r="M23" s="3" t="s">
        <v>66</v>
      </c>
      <c r="N23" s="20">
        <v>2.4561919285794053E-2</v>
      </c>
      <c r="O23" s="21">
        <v>2.389195526000825E-2</v>
      </c>
      <c r="P23" s="21">
        <v>5.4119838713830699E-2</v>
      </c>
      <c r="Q23" s="21">
        <v>0.26381334201016871</v>
      </c>
      <c r="R23" s="21">
        <v>6.3463062285949001E-2</v>
      </c>
      <c r="S23" s="21">
        <v>4.1462494830010334E-2</v>
      </c>
      <c r="T23" s="21">
        <v>5.6457760798269398E-2</v>
      </c>
      <c r="U23" s="21">
        <v>0.6496636091382445</v>
      </c>
      <c r="V23" s="21">
        <v>0.49903189631452627</v>
      </c>
      <c r="W23" s="21">
        <v>0.63061058132122705</v>
      </c>
      <c r="X23" s="21">
        <v>0.1586462544645468</v>
      </c>
      <c r="Y23" s="21">
        <v>0.4631060548747255</v>
      </c>
      <c r="Z23" s="21">
        <v>0.84135374553545328</v>
      </c>
      <c r="AA23" s="21">
        <v>0.29364238362206224</v>
      </c>
      <c r="AB23" s="21">
        <v>0.8662521863590581</v>
      </c>
      <c r="AC23" s="21">
        <v>0.33225185127442691</v>
      </c>
      <c r="AD23" s="21">
        <v>0.47575342519393293</v>
      </c>
      <c r="AE23" s="21">
        <v>0.49946250915889601</v>
      </c>
      <c r="AF23" s="21">
        <v>0.40419066434592765</v>
      </c>
      <c r="AG23" s="21" t="e">
        <v>#DIV/0!</v>
      </c>
      <c r="AH23" s="21" t="e">
        <v>#DIV/0!</v>
      </c>
      <c r="AI23" s="21">
        <v>0.98600289089622872</v>
      </c>
      <c r="AJ23" s="21">
        <v>0.13530195581027174</v>
      </c>
      <c r="AK23" s="21" t="e">
        <v>#DIV/0!</v>
      </c>
      <c r="AL23" s="21" t="e">
        <v>#DIV/0!</v>
      </c>
      <c r="AM23" s="21">
        <v>0.31416240453294753</v>
      </c>
      <c r="AN23" s="21">
        <v>0.27682442833741872</v>
      </c>
      <c r="AO23" s="21">
        <v>0.16103368500526632</v>
      </c>
      <c r="AP23" s="21">
        <v>0.56031967122592075</v>
      </c>
      <c r="AQ23" s="21">
        <v>0.60168811856846693</v>
      </c>
      <c r="AR23" s="21">
        <v>0.34950219234884894</v>
      </c>
      <c r="AS23" s="21">
        <v>0.59157351699653604</v>
      </c>
      <c r="AT23" s="21">
        <v>0.48481626983927423</v>
      </c>
      <c r="AU23" s="21">
        <v>0.62791113043796898</v>
      </c>
      <c r="AV23" s="21" t="e">
        <v>#DIV/0!</v>
      </c>
      <c r="AW23" s="21" t="e">
        <v>#DIV/0!</v>
      </c>
      <c r="AX23" s="21" t="e">
        <v>#DIV/0!</v>
      </c>
      <c r="AY23" s="21">
        <v>0.22529987608497887</v>
      </c>
      <c r="AZ23" s="21">
        <v>0.74347722256697379</v>
      </c>
      <c r="BA23" s="21">
        <v>0.74340764937996284</v>
      </c>
      <c r="BB23" s="21" t="e">
        <v>#DIV/0!</v>
      </c>
      <c r="BC23" s="21">
        <v>0.27188524428260641</v>
      </c>
    </row>
    <row r="24" spans="1:55" x14ac:dyDescent="0.2">
      <c r="A24" s="3" t="s">
        <v>80</v>
      </c>
      <c r="B24" s="3" t="s">
        <v>81</v>
      </c>
      <c r="C24" s="3" t="s">
        <v>15</v>
      </c>
      <c r="D24" s="3">
        <v>69109</v>
      </c>
      <c r="E24" s="3" t="s">
        <v>16</v>
      </c>
      <c r="F24" s="3">
        <v>2019</v>
      </c>
      <c r="G24" s="3" t="s">
        <v>17</v>
      </c>
      <c r="H24" s="4">
        <v>43830</v>
      </c>
      <c r="I24" s="4">
        <v>43879</v>
      </c>
      <c r="J24" s="4">
        <v>43879</v>
      </c>
      <c r="K24" s="5">
        <v>92800000</v>
      </c>
      <c r="L24" s="5">
        <v>93600000</v>
      </c>
      <c r="M24" s="3" t="s">
        <v>82</v>
      </c>
      <c r="N24" s="20">
        <v>8.5447663167764296E-2</v>
      </c>
      <c r="O24" s="21">
        <v>6.5213453894601842E-2</v>
      </c>
      <c r="P24" s="21">
        <v>0.11173935978648894</v>
      </c>
      <c r="Q24" s="21">
        <v>0.27506958571528373</v>
      </c>
      <c r="R24" s="21">
        <v>0.15418934125721717</v>
      </c>
      <c r="S24" s="21">
        <v>1.9971644844272104E-2</v>
      </c>
      <c r="T24" s="21">
        <v>0.152095157674491</v>
      </c>
      <c r="U24" s="21">
        <v>0.68888404076656828</v>
      </c>
      <c r="V24" s="21">
        <v>0.49952946797101022</v>
      </c>
      <c r="W24" s="21">
        <v>0.67185245027933671</v>
      </c>
      <c r="X24" s="21">
        <v>0.32314031443632601</v>
      </c>
      <c r="Y24" s="21">
        <v>0.4471984693292308</v>
      </c>
      <c r="Z24" s="21">
        <v>0.67685968556367393</v>
      </c>
      <c r="AA24" s="21">
        <v>0.48604161463974288</v>
      </c>
      <c r="AB24" s="21">
        <v>0.82146215396137967</v>
      </c>
      <c r="AC24" s="21">
        <v>0.42855646345111453</v>
      </c>
      <c r="AD24" s="21">
        <v>0.46324336672556238</v>
      </c>
      <c r="AE24" s="21">
        <v>0.52669770341732958</v>
      </c>
      <c r="AF24" s="21">
        <v>0.39907392931733271</v>
      </c>
      <c r="AG24" s="21" t="e">
        <v>#DIV/0!</v>
      </c>
      <c r="AH24" s="21" t="e">
        <v>#DIV/0!</v>
      </c>
      <c r="AI24" s="21">
        <v>0.98591865849685312</v>
      </c>
      <c r="AJ24" s="21">
        <v>0.18469795198360558</v>
      </c>
      <c r="AK24" s="21" t="e">
        <v>#DIV/0!</v>
      </c>
      <c r="AL24" s="21" t="e">
        <v>#DIV/0!</v>
      </c>
      <c r="AM24" s="21">
        <v>0.32801009835619194</v>
      </c>
      <c r="AN24" s="21">
        <v>0.28908484479042695</v>
      </c>
      <c r="AO24" s="21">
        <v>0.20970713595535648</v>
      </c>
      <c r="AP24" s="21">
        <v>0.57455880686820282</v>
      </c>
      <c r="AQ24" s="21">
        <v>0.62066773099587924</v>
      </c>
      <c r="AR24" s="21">
        <v>0.29383171816757564</v>
      </c>
      <c r="AS24" s="21">
        <v>0.59407151626906296</v>
      </c>
      <c r="AT24" s="21">
        <v>0.46185696750704613</v>
      </c>
      <c r="AU24" s="21">
        <v>0.68593695993728565</v>
      </c>
      <c r="AV24" s="21" t="e">
        <v>#DIV/0!</v>
      </c>
      <c r="AW24" s="21" t="e">
        <v>#DIV/0!</v>
      </c>
      <c r="AX24" s="21" t="e">
        <v>#DIV/0!</v>
      </c>
      <c r="AY24" s="21">
        <v>0.25176467741911929</v>
      </c>
      <c r="AZ24" s="21">
        <v>0.76002576892592966</v>
      </c>
      <c r="BA24" s="21">
        <v>0.74403549770394506</v>
      </c>
      <c r="BB24" s="21" t="e">
        <v>#DIV/0!</v>
      </c>
      <c r="BC24" s="21">
        <v>0.31196024619099033</v>
      </c>
    </row>
    <row r="25" spans="1:55" x14ac:dyDescent="0.2">
      <c r="A25" s="3" t="s">
        <v>74</v>
      </c>
      <c r="B25" s="3" t="s">
        <v>75</v>
      </c>
      <c r="C25" s="3" t="s">
        <v>24</v>
      </c>
      <c r="D25" s="3">
        <v>65359</v>
      </c>
      <c r="E25" s="3" t="s">
        <v>16</v>
      </c>
      <c r="F25" s="3">
        <v>2019</v>
      </c>
      <c r="G25" s="3" t="s">
        <v>17</v>
      </c>
      <c r="H25" s="4">
        <v>43830</v>
      </c>
      <c r="I25" s="4">
        <v>43865</v>
      </c>
      <c r="J25" s="4">
        <v>43865</v>
      </c>
      <c r="K25" s="5">
        <v>221500000</v>
      </c>
      <c r="L25" s="5">
        <v>223600000</v>
      </c>
      <c r="M25" s="3" t="s">
        <v>76</v>
      </c>
      <c r="N25" s="20">
        <v>9.7755604789456191E-2</v>
      </c>
      <c r="O25" s="21">
        <v>8.2416121782156584E-2</v>
      </c>
      <c r="P25" s="21">
        <v>0.13950802959823974</v>
      </c>
      <c r="Q25" s="21">
        <v>0.25929111061043153</v>
      </c>
      <c r="R25" s="21">
        <v>6.3109227887613098E-2</v>
      </c>
      <c r="S25" s="21">
        <v>1.7876047389912577E-2</v>
      </c>
      <c r="T25" s="21">
        <v>6.0459158531600866E-2</v>
      </c>
      <c r="U25" s="21">
        <v>0.64531897304270092</v>
      </c>
      <c r="V25" s="21">
        <v>0.49071208554153772</v>
      </c>
      <c r="W25" s="21">
        <v>0.62692672083073531</v>
      </c>
      <c r="X25" s="21">
        <v>0.17304611654362717</v>
      </c>
      <c r="Y25" s="21">
        <v>0.63811450173319817</v>
      </c>
      <c r="Z25" s="21">
        <v>0.82695388345637277</v>
      </c>
      <c r="AA25" s="21">
        <v>0.60193745365256812</v>
      </c>
      <c r="AB25" s="21">
        <v>0.94010605359442589</v>
      </c>
      <c r="AC25" s="21">
        <v>0.86818305095817205</v>
      </c>
      <c r="AD25" s="21">
        <v>0.48027226092647879</v>
      </c>
      <c r="AE25" s="21">
        <v>0.54605918835505751</v>
      </c>
      <c r="AF25" s="21">
        <v>0.40251880431185366</v>
      </c>
      <c r="AG25" s="21" t="e">
        <v>#DIV/0!</v>
      </c>
      <c r="AH25" s="21" t="e">
        <v>#DIV/0!</v>
      </c>
      <c r="AI25" s="21">
        <v>0.98578322240147154</v>
      </c>
      <c r="AJ25" s="21">
        <v>0.221356672687227</v>
      </c>
      <c r="AK25" s="21" t="e">
        <v>#DIV/0!</v>
      </c>
      <c r="AL25" s="21" t="e">
        <v>#DIV/0!</v>
      </c>
      <c r="AM25" s="21">
        <v>0.30619030022818761</v>
      </c>
      <c r="AN25" s="21">
        <v>0.27124429461079841</v>
      </c>
      <c r="AO25" s="21">
        <v>4.9750566613471298E-2</v>
      </c>
      <c r="AP25" s="21">
        <v>0.57301096721763978</v>
      </c>
      <c r="AQ25" s="21">
        <v>0.49420957522274039</v>
      </c>
      <c r="AR25" s="21">
        <v>0.46204904199744962</v>
      </c>
      <c r="AS25" s="21">
        <v>0.57207669835332065</v>
      </c>
      <c r="AT25" s="21">
        <v>0.35275359825941532</v>
      </c>
      <c r="AU25" s="21">
        <v>0.63142133873641793</v>
      </c>
      <c r="AV25" s="21" t="e">
        <v>#DIV/0!</v>
      </c>
      <c r="AW25" s="21" t="e">
        <v>#DIV/0!</v>
      </c>
      <c r="AX25" s="21" t="e">
        <v>#DIV/0!</v>
      </c>
      <c r="AY25" s="21">
        <v>0.26937332329005176</v>
      </c>
      <c r="AZ25" s="21">
        <v>0.76147340565864097</v>
      </c>
      <c r="BA25" s="21">
        <v>0.74340972766967339</v>
      </c>
      <c r="BB25" s="21" t="e">
        <v>#DIV/0!</v>
      </c>
      <c r="BC25" s="21">
        <v>0.19477771812011166</v>
      </c>
    </row>
    <row r="26" spans="1:55" x14ac:dyDescent="0.2">
      <c r="A26" s="3" t="s">
        <v>143</v>
      </c>
      <c r="B26" s="3" t="s">
        <v>144</v>
      </c>
      <c r="C26" s="3" t="s">
        <v>34</v>
      </c>
      <c r="D26" s="3">
        <v>67102</v>
      </c>
      <c r="E26" s="3" t="s">
        <v>16</v>
      </c>
      <c r="F26" s="3">
        <v>2019</v>
      </c>
      <c r="G26" s="3" t="s">
        <v>17</v>
      </c>
      <c r="H26" s="4">
        <v>43769</v>
      </c>
      <c r="I26" s="4">
        <v>43812</v>
      </c>
      <c r="J26" s="4">
        <v>43812</v>
      </c>
      <c r="K26" s="5">
        <v>920000000</v>
      </c>
      <c r="L26" s="5">
        <v>930000000</v>
      </c>
      <c r="M26" s="3" t="s">
        <v>145</v>
      </c>
      <c r="N26" s="20">
        <v>9.8962787527799759E-2</v>
      </c>
      <c r="O26" s="21">
        <v>7.636644377903519E-2</v>
      </c>
      <c r="P26" s="21">
        <v>0.15938964149920912</v>
      </c>
      <c r="Q26" s="21">
        <v>0.2611204811766285</v>
      </c>
      <c r="R26" s="21">
        <v>7.2466594921043181E-2</v>
      </c>
      <c r="S26" s="21">
        <v>0</v>
      </c>
      <c r="T26" s="21">
        <v>7.321700905475105E-2</v>
      </c>
      <c r="U26" s="21">
        <v>0.64802887833992096</v>
      </c>
      <c r="V26" s="21">
        <v>0.48825282224192584</v>
      </c>
      <c r="W26" s="21">
        <v>0.63004322954510439</v>
      </c>
      <c r="X26" s="21">
        <v>0.53831633069697848</v>
      </c>
      <c r="Y26" s="21">
        <v>0.48264838640485291</v>
      </c>
      <c r="Z26" s="21">
        <v>0.46168366930302146</v>
      </c>
      <c r="AA26" s="21">
        <v>0.28151104739199734</v>
      </c>
      <c r="AB26" s="21">
        <v>0.89859105220678337</v>
      </c>
      <c r="AC26" s="21">
        <v>0.43248992787438451</v>
      </c>
      <c r="AD26" s="21">
        <v>0.51112062630829824</v>
      </c>
      <c r="AE26" s="21">
        <v>0.5811331135698542</v>
      </c>
      <c r="AF26" s="21">
        <v>0.43633524177179189</v>
      </c>
      <c r="AG26" s="21" t="e">
        <v>#DIV/0!</v>
      </c>
      <c r="AH26" s="21" t="e">
        <v>#DIV/0!</v>
      </c>
      <c r="AI26" s="21">
        <v>0.98670155784253399</v>
      </c>
      <c r="AJ26" s="21">
        <v>0.17788215291037202</v>
      </c>
      <c r="AK26" s="21" t="e">
        <v>#DIV/0!</v>
      </c>
      <c r="AL26" s="21" t="e">
        <v>#DIV/0!</v>
      </c>
      <c r="AM26" s="21">
        <v>0.31728887262977967</v>
      </c>
      <c r="AN26" s="21">
        <v>0.27496605830966353</v>
      </c>
      <c r="AO26" s="21">
        <v>0.16335541316691182</v>
      </c>
      <c r="AP26" s="21">
        <v>0.57291401953124499</v>
      </c>
      <c r="AQ26" s="21">
        <v>0.73774471700592026</v>
      </c>
      <c r="AR26" s="21">
        <v>0.39684003081581237</v>
      </c>
      <c r="AS26" s="21">
        <v>0.61463759757191461</v>
      </c>
      <c r="AT26" s="21">
        <v>0.56055880534109115</v>
      </c>
      <c r="AU26" s="21">
        <v>0.63666607725032021</v>
      </c>
      <c r="AV26" s="21" t="e">
        <v>#DIV/0!</v>
      </c>
      <c r="AW26" s="21" t="e">
        <v>#DIV/0!</v>
      </c>
      <c r="AX26" s="21" t="e">
        <v>#DIV/0!</v>
      </c>
      <c r="AY26" s="21">
        <v>0.22362813052323272</v>
      </c>
      <c r="AZ26" s="21">
        <v>0.73196285990267995</v>
      </c>
      <c r="BA26" s="21">
        <v>0.74328324142790714</v>
      </c>
      <c r="BB26" s="21" t="e">
        <v>#DIV/0!</v>
      </c>
      <c r="BC26" s="21">
        <v>0.33010737966294551</v>
      </c>
    </row>
    <row r="27" spans="1:55" x14ac:dyDescent="0.2">
      <c r="A27" s="3" t="s">
        <v>47</v>
      </c>
      <c r="B27" s="3" t="s">
        <v>48</v>
      </c>
      <c r="C27" s="3" t="s">
        <v>34</v>
      </c>
      <c r="D27" s="3">
        <v>191397</v>
      </c>
      <c r="E27" s="3" t="s">
        <v>16</v>
      </c>
      <c r="F27" s="3">
        <v>2019</v>
      </c>
      <c r="G27" s="3" t="s">
        <v>17</v>
      </c>
      <c r="H27" s="4">
        <v>43830</v>
      </c>
      <c r="I27" s="4">
        <v>43865</v>
      </c>
      <c r="J27" s="4">
        <v>43865</v>
      </c>
      <c r="K27" s="5">
        <v>1139000000</v>
      </c>
      <c r="L27" s="5">
        <v>1160000000</v>
      </c>
      <c r="M27" s="3" t="s">
        <v>49</v>
      </c>
      <c r="N27" s="20">
        <v>5.5334008779952572E-2</v>
      </c>
      <c r="O27" s="21">
        <v>3.955186407675302E-2</v>
      </c>
      <c r="P27" s="21">
        <v>7.188475284639001E-2</v>
      </c>
      <c r="Q27" s="21">
        <v>0.27348880098998551</v>
      </c>
      <c r="R27" s="21">
        <v>0.10455195233991262</v>
      </c>
      <c r="S27" s="21">
        <v>2.8682441352621296E-2</v>
      </c>
      <c r="T27" s="21">
        <v>0.10033395837888733</v>
      </c>
      <c r="U27" s="21">
        <v>0.67081941290294966</v>
      </c>
      <c r="V27" s="21">
        <v>0.50322067770229795</v>
      </c>
      <c r="W27" s="21">
        <v>0.65243710330030003</v>
      </c>
      <c r="X27" s="21">
        <v>0.59986905935902424</v>
      </c>
      <c r="Y27" s="21">
        <v>0.43506351047800068</v>
      </c>
      <c r="Z27" s="21">
        <v>0.40013094064097565</v>
      </c>
      <c r="AA27" s="21">
        <v>0.13250882478739762</v>
      </c>
      <c r="AB27" s="21">
        <v>0.82459575122747331</v>
      </c>
      <c r="AC27" s="21">
        <v>0.32196327196454094</v>
      </c>
      <c r="AD27" s="21">
        <v>0.32639525455902119</v>
      </c>
      <c r="AE27" s="21">
        <v>0.37110435535798214</v>
      </c>
      <c r="AF27" s="21">
        <v>0.36707051870294638</v>
      </c>
      <c r="AG27" s="21" t="e">
        <v>#DIV/0!</v>
      </c>
      <c r="AH27" s="21" t="e">
        <v>#DIV/0!</v>
      </c>
      <c r="AI27" s="21">
        <v>0.98585013661333787</v>
      </c>
      <c r="AJ27" s="21">
        <v>5.5042334414719278E-2</v>
      </c>
      <c r="AK27" s="21" t="e">
        <v>#DIV/0!</v>
      </c>
      <c r="AL27" s="21" t="e">
        <v>#DIV/0!</v>
      </c>
      <c r="AM27" s="21">
        <v>0.30690798813431269</v>
      </c>
      <c r="AN27" s="21">
        <v>0.29804750596941798</v>
      </c>
      <c r="AO27" s="21">
        <v>0.33983098556648483</v>
      </c>
      <c r="AP27" s="21">
        <v>0.57531103705217512</v>
      </c>
      <c r="AQ27" s="21">
        <v>0.45960704256593482</v>
      </c>
      <c r="AR27" s="21">
        <v>0.16378237199076665</v>
      </c>
      <c r="AS27" s="21">
        <v>0.60586164270745735</v>
      </c>
      <c r="AT27" s="21">
        <v>0.22668795717767323</v>
      </c>
      <c r="AU27" s="21">
        <v>0.60913998446498641</v>
      </c>
      <c r="AV27" s="21" t="e">
        <v>#DIV/0!</v>
      </c>
      <c r="AW27" s="21" t="e">
        <v>#DIV/0!</v>
      </c>
      <c r="AX27" s="21" t="e">
        <v>#DIV/0!</v>
      </c>
      <c r="AY27" s="21">
        <v>0.35851656423362699</v>
      </c>
      <c r="AZ27" s="21">
        <v>0.75267375360022049</v>
      </c>
      <c r="BA27" s="21">
        <v>0.7419323720761285</v>
      </c>
      <c r="BB27" s="21" t="e">
        <v>#DIV/0!</v>
      </c>
      <c r="BC27" s="21">
        <v>0.20218366743660174</v>
      </c>
    </row>
    <row r="28" spans="1:55" x14ac:dyDescent="0.2">
      <c r="A28" s="3" t="s">
        <v>118</v>
      </c>
      <c r="B28" s="3" t="s">
        <v>119</v>
      </c>
      <c r="C28" s="3" t="s">
        <v>15</v>
      </c>
      <c r="D28" s="3">
        <v>67669</v>
      </c>
      <c r="E28" s="3" t="s">
        <v>16</v>
      </c>
      <c r="F28" s="3">
        <v>2019</v>
      </c>
      <c r="G28" s="3" t="s">
        <v>17</v>
      </c>
      <c r="H28" s="4">
        <v>43830</v>
      </c>
      <c r="I28" s="4">
        <v>43881</v>
      </c>
      <c r="J28" s="4">
        <v>43881</v>
      </c>
      <c r="K28" s="5">
        <v>228557000</v>
      </c>
      <c r="L28" s="5">
        <v>230006000</v>
      </c>
      <c r="M28" s="3" t="s">
        <v>120</v>
      </c>
      <c r="N28" s="20">
        <v>5.3258216118550646E-2</v>
      </c>
      <c r="O28" s="21">
        <v>3.8194084708384063E-2</v>
      </c>
      <c r="P28" s="21">
        <v>5.1165378368212944E-2</v>
      </c>
      <c r="Q28" s="21">
        <v>0.260649675117194</v>
      </c>
      <c r="R28" s="21">
        <v>7.3995119247439484E-2</v>
      </c>
      <c r="S28" s="21">
        <v>5.7328431306955127E-2</v>
      </c>
      <c r="T28" s="21">
        <v>6.4166774226817866E-2</v>
      </c>
      <c r="U28" s="21">
        <v>0.64766373061780769</v>
      </c>
      <c r="V28" s="21">
        <v>0.49824768828933214</v>
      </c>
      <c r="W28" s="21">
        <v>0.62858885842991041</v>
      </c>
      <c r="X28" s="21">
        <v>0.19808413184437304</v>
      </c>
      <c r="Y28" s="21">
        <v>0.5885704141632333</v>
      </c>
      <c r="Z28" s="21">
        <v>0.80191586815562688</v>
      </c>
      <c r="AA28" s="21">
        <v>0.64866306447121114</v>
      </c>
      <c r="AB28" s="21">
        <v>0.90702191506631558</v>
      </c>
      <c r="AC28" s="21">
        <v>0.3166168445905313</v>
      </c>
      <c r="AD28" s="21">
        <v>0.46969326155381758</v>
      </c>
      <c r="AE28" s="21">
        <v>0.53403109454031117</v>
      </c>
      <c r="AF28" s="21">
        <v>0.41273158610864585</v>
      </c>
      <c r="AG28" s="21" t="e">
        <v>#DIV/0!</v>
      </c>
      <c r="AH28" s="21" t="e">
        <v>#DIV/0!</v>
      </c>
      <c r="AI28" s="21">
        <v>0.9859721778040208</v>
      </c>
      <c r="AJ28" s="21">
        <v>0.15641844045501052</v>
      </c>
      <c r="AK28" s="21" t="e">
        <v>#DIV/0!</v>
      </c>
      <c r="AL28" s="21" t="e">
        <v>#DIV/0!</v>
      </c>
      <c r="AM28" s="21">
        <v>0.31036281782935393</v>
      </c>
      <c r="AN28" s="21">
        <v>0.27339679806927308</v>
      </c>
      <c r="AO28" s="21">
        <v>0.11741248063609583</v>
      </c>
      <c r="AP28" s="21">
        <v>0.57587192192404291</v>
      </c>
      <c r="AQ28" s="21">
        <v>0.58671888558641283</v>
      </c>
      <c r="AR28" s="21">
        <v>0.34291619906500126</v>
      </c>
      <c r="AS28" s="21">
        <v>0.59117193028839155</v>
      </c>
      <c r="AT28" s="21">
        <v>0.4023448944161509</v>
      </c>
      <c r="AU28" s="21">
        <v>0.62908564876172091</v>
      </c>
      <c r="AV28" s="21" t="e">
        <v>#DIV/0!</v>
      </c>
      <c r="AW28" s="21" t="e">
        <v>#DIV/0!</v>
      </c>
      <c r="AX28" s="21" t="e">
        <v>#DIV/0!</v>
      </c>
      <c r="AY28" s="21">
        <v>0.2409899238551178</v>
      </c>
      <c r="AZ28" s="21">
        <v>0.75582936023800229</v>
      </c>
      <c r="BA28" s="21">
        <v>0.74327254097600282</v>
      </c>
      <c r="BB28" s="21" t="e">
        <v>#DIV/0!</v>
      </c>
      <c r="BC28" s="21">
        <v>0.24759632107861806</v>
      </c>
    </row>
    <row r="29" spans="1:55" x14ac:dyDescent="0.2">
      <c r="A29" s="3" t="s">
        <v>121</v>
      </c>
      <c r="B29" s="3" t="s">
        <v>122</v>
      </c>
      <c r="C29" s="3" t="s">
        <v>24</v>
      </c>
      <c r="D29" s="3">
        <v>65735</v>
      </c>
      <c r="E29" s="3" t="s">
        <v>16</v>
      </c>
      <c r="F29" s="3">
        <v>2019</v>
      </c>
      <c r="G29" s="3" t="s">
        <v>17</v>
      </c>
      <c r="H29" s="4">
        <v>43830</v>
      </c>
      <c r="I29" s="4">
        <v>43873</v>
      </c>
      <c r="J29" s="4">
        <v>43873</v>
      </c>
      <c r="K29" s="5">
        <v>592000000</v>
      </c>
      <c r="L29" s="5">
        <v>598000000</v>
      </c>
      <c r="M29" s="3" t="s">
        <v>123</v>
      </c>
      <c r="N29" s="20">
        <v>0.17341016748159233</v>
      </c>
      <c r="O29" s="21">
        <v>0.16343928263989979</v>
      </c>
      <c r="P29" s="21">
        <v>0.41652164580256895</v>
      </c>
      <c r="Q29" s="21">
        <v>0.26474946425039303</v>
      </c>
      <c r="R29" s="21">
        <v>0.11727680560205683</v>
      </c>
      <c r="S29" s="21">
        <v>2.0899390440806652E-2</v>
      </c>
      <c r="T29" s="21">
        <v>0.1146289290954423</v>
      </c>
      <c r="U29" s="21">
        <v>0.65909133949241949</v>
      </c>
      <c r="V29" s="21">
        <v>0.49421560069116266</v>
      </c>
      <c r="W29" s="21">
        <v>0.64105258788514563</v>
      </c>
      <c r="X29" s="21">
        <v>0.50044895633398623</v>
      </c>
      <c r="Y29" s="21">
        <v>0.46503354489917459</v>
      </c>
      <c r="Z29" s="21">
        <v>0.49955104366601372</v>
      </c>
      <c r="AA29" s="21">
        <v>0.29965795124199829</v>
      </c>
      <c r="AB29" s="21">
        <v>0.85888042103585194</v>
      </c>
      <c r="AC29" s="21">
        <v>0.81646980749981435</v>
      </c>
      <c r="AD29" s="21">
        <v>0.64362049578070024</v>
      </c>
      <c r="AE29" s="21">
        <v>0.73178260359386127</v>
      </c>
      <c r="AF29" s="21">
        <v>0.39091503097115154</v>
      </c>
      <c r="AG29" s="21" t="e">
        <v>#DIV/0!</v>
      </c>
      <c r="AH29" s="21" t="e">
        <v>#DIV/0!</v>
      </c>
      <c r="AI29" s="21">
        <v>0.98570860515006287</v>
      </c>
      <c r="AJ29" s="21">
        <v>0.23139069203621532</v>
      </c>
      <c r="AK29" s="21" t="e">
        <v>#DIV/0!</v>
      </c>
      <c r="AL29" s="21" t="e">
        <v>#DIV/0!</v>
      </c>
      <c r="AM29" s="21">
        <v>0.30718863877931385</v>
      </c>
      <c r="AN29" s="21">
        <v>0.27287366746096775</v>
      </c>
      <c r="AO29" s="21">
        <v>5.5427832044689214E-2</v>
      </c>
      <c r="AP29" s="21">
        <v>0.5720571593198237</v>
      </c>
      <c r="AQ29" s="21">
        <v>0.4808947708267341</v>
      </c>
      <c r="AR29" s="21">
        <v>0.63524388043723812</v>
      </c>
      <c r="AS29" s="21">
        <v>0.54689934047849409</v>
      </c>
      <c r="AT29" s="21">
        <v>0.4682833753214648</v>
      </c>
      <c r="AU29" s="21">
        <v>0.68624876793600953</v>
      </c>
      <c r="AV29" s="21" t="e">
        <v>#DIV/0!</v>
      </c>
      <c r="AW29" s="21" t="e">
        <v>#DIV/0!</v>
      </c>
      <c r="AX29" s="21" t="e">
        <v>#DIV/0!</v>
      </c>
      <c r="AY29" s="21">
        <v>0.26116760318481597</v>
      </c>
      <c r="AZ29" s="21">
        <v>0.73058872983779621</v>
      </c>
      <c r="BA29" s="21">
        <v>0.74650068573817852</v>
      </c>
      <c r="BB29" s="21" t="e">
        <v>#DIV/0!</v>
      </c>
      <c r="BC29" s="21">
        <v>0.24984382372034572</v>
      </c>
    </row>
    <row r="30" spans="1:55" x14ac:dyDescent="0.2">
      <c r="A30" s="3" t="s">
        <v>111</v>
      </c>
      <c r="B30" s="3" t="s">
        <v>112</v>
      </c>
      <c r="C30" s="3" t="s">
        <v>113</v>
      </c>
      <c r="D30" s="3">
        <v>67872</v>
      </c>
      <c r="E30" s="3" t="s">
        <v>16</v>
      </c>
      <c r="F30" s="3">
        <v>2019</v>
      </c>
      <c r="G30" s="3" t="s">
        <v>17</v>
      </c>
      <c r="H30" s="4">
        <v>43830</v>
      </c>
      <c r="I30" s="4">
        <v>43887</v>
      </c>
      <c r="J30" s="4">
        <v>43887</v>
      </c>
      <c r="K30" s="5">
        <v>128800000</v>
      </c>
      <c r="L30" s="5">
        <v>131400000</v>
      </c>
      <c r="M30" s="3" t="s">
        <v>114</v>
      </c>
      <c r="N30" s="20">
        <v>1.2592266416220856E-2</v>
      </c>
      <c r="O30" s="21">
        <v>1.2592266416220856E-2</v>
      </c>
      <c r="P30" s="21">
        <v>2.6887293454525663E-2</v>
      </c>
      <c r="Q30" s="21">
        <v>0.33602740032923806</v>
      </c>
      <c r="R30" s="21">
        <v>9.5334795796637676E-3</v>
      </c>
      <c r="S30" s="21">
        <v>1.9671960861439978E-3</v>
      </c>
      <c r="T30" s="21">
        <v>9.268653822061771E-3</v>
      </c>
      <c r="U30" s="21">
        <v>0.65222790075740344</v>
      </c>
      <c r="V30" s="21">
        <v>0.49260920755430965</v>
      </c>
      <c r="W30" s="21">
        <v>0.63399804135508786</v>
      </c>
      <c r="X30" s="21">
        <v>0.31070677913396383</v>
      </c>
      <c r="Y30" s="21">
        <v>0.41796540059691467</v>
      </c>
      <c r="Z30" s="21">
        <v>0.68929322086603617</v>
      </c>
      <c r="AA30" s="21">
        <v>0</v>
      </c>
      <c r="AB30" s="21">
        <v>0.7929870924692759</v>
      </c>
      <c r="AC30" s="21">
        <v>1</v>
      </c>
      <c r="AD30" s="21">
        <v>0.50315900167288852</v>
      </c>
      <c r="AE30" s="21">
        <v>0.57208091830458352</v>
      </c>
      <c r="AF30" s="21">
        <v>0.40197899875007198</v>
      </c>
      <c r="AG30" s="21" t="e">
        <v>#DIV/0!</v>
      </c>
      <c r="AH30" s="21" t="e">
        <v>#DIV/0!</v>
      </c>
      <c r="AI30" s="21">
        <v>0.98508737498224319</v>
      </c>
      <c r="AJ30" s="21">
        <v>5.0123378271562775E-2</v>
      </c>
      <c r="AK30" s="21" t="e">
        <v>#DIV/0!</v>
      </c>
      <c r="AL30" s="21" t="e">
        <v>#DIV/0!</v>
      </c>
      <c r="AM30" s="21">
        <v>0.31307398005601561</v>
      </c>
      <c r="AN30" s="21">
        <v>0.27641610479862661</v>
      </c>
      <c r="AO30" s="21">
        <v>7.8043288262453553E-3</v>
      </c>
      <c r="AP30" s="21">
        <v>0.57149235608298687</v>
      </c>
      <c r="AQ30" s="21">
        <v>0.45604195182914686</v>
      </c>
      <c r="AR30" s="21">
        <v>0.29111789567081925</v>
      </c>
      <c r="AS30" s="21">
        <v>0.57616655467754141</v>
      </c>
      <c r="AT30" s="21">
        <v>0.21131175390289889</v>
      </c>
      <c r="AU30" s="21">
        <v>0.61306756971847975</v>
      </c>
      <c r="AV30" s="21" t="e">
        <v>#DIV/0!</v>
      </c>
      <c r="AW30" s="21" t="e">
        <v>#DIV/0!</v>
      </c>
      <c r="AX30" s="21" t="e">
        <v>#DIV/0!</v>
      </c>
      <c r="AY30" s="21">
        <v>0.22969108673436542</v>
      </c>
      <c r="AZ30" s="21">
        <v>0.61165051358014433</v>
      </c>
      <c r="BA30" s="21">
        <v>0.74396542259548171</v>
      </c>
      <c r="BB30" s="21" t="e">
        <v>#DIV/0!</v>
      </c>
      <c r="BC30" s="21">
        <v>0.34766875156769167</v>
      </c>
    </row>
    <row r="31" spans="1:55" x14ac:dyDescent="0.2">
      <c r="A31" s="3" t="s">
        <v>105</v>
      </c>
      <c r="B31" s="3" t="s">
        <v>106</v>
      </c>
      <c r="C31" s="3" t="s">
        <v>72</v>
      </c>
      <c r="D31" s="3">
        <v>68339</v>
      </c>
      <c r="E31" s="3" t="s">
        <v>16</v>
      </c>
      <c r="F31" s="3">
        <v>2019</v>
      </c>
      <c r="G31" s="3" t="s">
        <v>17</v>
      </c>
      <c r="H31" s="4">
        <v>43830</v>
      </c>
      <c r="I31" s="4">
        <v>43886</v>
      </c>
      <c r="J31" s="4">
        <v>43886</v>
      </c>
      <c r="K31" s="5">
        <v>442959000</v>
      </c>
      <c r="L31" s="5">
        <v>446293000</v>
      </c>
      <c r="M31" s="3" t="s">
        <v>107</v>
      </c>
      <c r="N31" s="20">
        <v>2.5085499210628862E-2</v>
      </c>
      <c r="O31" s="21">
        <v>2.5085499210628862E-2</v>
      </c>
      <c r="P31" s="21">
        <v>2.8818405327077915E-2</v>
      </c>
      <c r="Q31" s="21">
        <v>0.26810394730963433</v>
      </c>
      <c r="R31" s="21">
        <v>0.16139761084402329</v>
      </c>
      <c r="S31" s="21">
        <v>3.3836531976734141E-2</v>
      </c>
      <c r="T31" s="21">
        <v>0.15681576903587846</v>
      </c>
      <c r="U31" s="21">
        <v>0.67423313639307803</v>
      </c>
      <c r="V31" s="21">
        <v>0.50097877762802512</v>
      </c>
      <c r="W31" s="21">
        <v>0.65627139329956186</v>
      </c>
      <c r="X31" s="21">
        <v>4.5701027820393661E-2</v>
      </c>
      <c r="Y31" s="21">
        <v>0.47172007506827318</v>
      </c>
      <c r="Z31" s="21">
        <v>0.95429897217960624</v>
      </c>
      <c r="AA31" s="21">
        <v>0.2755376816207567</v>
      </c>
      <c r="AB31" s="21">
        <v>0.84062104154509942</v>
      </c>
      <c r="AC31" s="21">
        <v>0.68194048813643016</v>
      </c>
      <c r="AD31" s="21">
        <v>0.73763468121780773</v>
      </c>
      <c r="AE31" s="21">
        <v>0.61102065288602314</v>
      </c>
      <c r="AF31" s="21">
        <v>0.4170794069057403</v>
      </c>
      <c r="AG31" s="21" t="e">
        <v>#DIV/0!</v>
      </c>
      <c r="AH31" s="21" t="e">
        <v>#DIV/0!</v>
      </c>
      <c r="AI31" s="21">
        <v>0.9864541240093545</v>
      </c>
      <c r="AJ31" s="21">
        <v>0.22037689815514916</v>
      </c>
      <c r="AK31" s="21" t="e">
        <v>#DIV/0!</v>
      </c>
      <c r="AL31" s="21" t="e">
        <v>#DIV/0!</v>
      </c>
      <c r="AM31" s="21">
        <v>0.30950859799994762</v>
      </c>
      <c r="AN31" s="21">
        <v>0.272656405705199</v>
      </c>
      <c r="AO31" s="21">
        <v>3.5572772700235414E-2</v>
      </c>
      <c r="AP31" s="21">
        <v>0.56052520257928873</v>
      </c>
      <c r="AQ31" s="21">
        <v>0.4976432499155839</v>
      </c>
      <c r="AR31" s="21">
        <v>0.58561868042839849</v>
      </c>
      <c r="AS31" s="21">
        <v>0.60361410363949775</v>
      </c>
      <c r="AT31" s="21">
        <v>0.36467927193520577</v>
      </c>
      <c r="AU31" s="21">
        <v>0.61668224866757948</v>
      </c>
      <c r="AV31" s="21" t="e">
        <v>#DIV/0!</v>
      </c>
      <c r="AW31" s="21" t="e">
        <v>#DIV/0!</v>
      </c>
      <c r="AX31" s="21" t="e">
        <v>#DIV/0!</v>
      </c>
      <c r="AY31" s="21">
        <v>0.29392985674099165</v>
      </c>
      <c r="AZ31" s="21">
        <v>0.79474389200942586</v>
      </c>
      <c r="BA31" s="21">
        <v>0.74308128330776668</v>
      </c>
      <c r="BB31" s="21" t="e">
        <v>#DIV/0!</v>
      </c>
      <c r="BC31" s="21">
        <v>0.19580535423100509</v>
      </c>
    </row>
    <row r="32" spans="1:55" x14ac:dyDescent="0.2">
      <c r="A32" s="3" t="s">
        <v>93</v>
      </c>
      <c r="B32" s="3" t="s">
        <v>94</v>
      </c>
      <c r="C32" s="3" t="s">
        <v>45</v>
      </c>
      <c r="D32" s="3">
        <v>62747</v>
      </c>
      <c r="E32" s="3" t="s">
        <v>16</v>
      </c>
      <c r="F32" s="3">
        <v>2019</v>
      </c>
      <c r="G32" s="3" t="s">
        <v>17</v>
      </c>
      <c r="H32" s="4">
        <v>43830</v>
      </c>
      <c r="I32" s="4">
        <v>43861</v>
      </c>
      <c r="J32" s="4">
        <v>43861</v>
      </c>
      <c r="K32" s="5">
        <v>497000000</v>
      </c>
      <c r="L32" s="5">
        <v>507000000</v>
      </c>
      <c r="M32" s="3" t="s">
        <v>95</v>
      </c>
      <c r="N32" s="20">
        <v>3.2342181280916857E-2</v>
      </c>
      <c r="O32" s="21">
        <v>2.3544196371606808E-2</v>
      </c>
      <c r="P32" s="21">
        <v>4.825604530226274E-2</v>
      </c>
      <c r="Q32" s="21">
        <v>0.26997834224305078</v>
      </c>
      <c r="R32" s="21">
        <v>4.9993754727355691E-2</v>
      </c>
      <c r="S32" s="21">
        <v>0</v>
      </c>
      <c r="T32" s="21">
        <v>5.0511455609885202E-2</v>
      </c>
      <c r="U32" s="21">
        <v>0.65235405712453409</v>
      </c>
      <c r="V32" s="21">
        <v>0.48825282224192584</v>
      </c>
      <c r="W32" s="21">
        <v>0.63459720360600902</v>
      </c>
      <c r="X32" s="21">
        <v>0.36962203628498508</v>
      </c>
      <c r="Y32" s="21">
        <v>0.44051554610062427</v>
      </c>
      <c r="Z32" s="21">
        <v>0.63037796371501498</v>
      </c>
      <c r="AA32" s="21">
        <v>0.16501889926944915</v>
      </c>
      <c r="AB32" s="21">
        <v>0.83380113844829118</v>
      </c>
      <c r="AC32" s="21">
        <v>0.35143110958463486</v>
      </c>
      <c r="AD32" s="21">
        <v>0.32216633636927727</v>
      </c>
      <c r="AE32" s="21">
        <v>0.36629616670711806</v>
      </c>
      <c r="AF32" s="21">
        <v>0.36979765752350158</v>
      </c>
      <c r="AG32" s="21" t="e">
        <v>#DIV/0!</v>
      </c>
      <c r="AH32" s="21" t="e">
        <v>#DIV/0!</v>
      </c>
      <c r="AI32" s="21">
        <v>0.98722961953464972</v>
      </c>
      <c r="AJ32" s="21">
        <v>9.5341397787699719E-2</v>
      </c>
      <c r="AK32" s="21" t="e">
        <v>#DIV/0!</v>
      </c>
      <c r="AL32" s="21" t="e">
        <v>#DIV/0!</v>
      </c>
      <c r="AM32" s="21">
        <v>0.30827431761454333</v>
      </c>
      <c r="AN32" s="21">
        <v>0.29063146368165249</v>
      </c>
      <c r="AO32" s="21">
        <v>0.30466113642681003</v>
      </c>
      <c r="AP32" s="21">
        <v>0.63222632875042539</v>
      </c>
      <c r="AQ32" s="21">
        <v>0.4781018800655879</v>
      </c>
      <c r="AR32" s="21">
        <v>0.25371829804013846</v>
      </c>
      <c r="AS32" s="21">
        <v>0.61872895555117713</v>
      </c>
      <c r="AT32" s="21">
        <v>0.4694704104097393</v>
      </c>
      <c r="AU32" s="21">
        <v>0.59686373931644232</v>
      </c>
      <c r="AV32" s="21" t="e">
        <v>#DIV/0!</v>
      </c>
      <c r="AW32" s="21" t="e">
        <v>#DIV/0!</v>
      </c>
      <c r="AX32" s="21" t="e">
        <v>#DIV/0!</v>
      </c>
      <c r="AY32" s="21">
        <v>0.30405974609902159</v>
      </c>
      <c r="AZ32" s="21">
        <v>0.72089640560924839</v>
      </c>
      <c r="BA32" s="21">
        <v>0.73995793803382559</v>
      </c>
      <c r="BB32" s="21" t="e">
        <v>#DIV/0!</v>
      </c>
      <c r="BC32" s="21">
        <v>0.1892422761727944</v>
      </c>
    </row>
    <row r="33" spans="1:55" x14ac:dyDescent="0.2">
      <c r="A33" s="3" t="s">
        <v>152</v>
      </c>
      <c r="B33" s="3" t="s">
        <v>153</v>
      </c>
      <c r="C33" s="3" t="s">
        <v>34</v>
      </c>
      <c r="D33" s="3">
        <v>536189</v>
      </c>
      <c r="E33" s="3" t="s">
        <v>16</v>
      </c>
      <c r="F33" s="3">
        <v>2019</v>
      </c>
      <c r="G33" s="3" t="s">
        <v>17</v>
      </c>
      <c r="H33" s="4">
        <v>43830</v>
      </c>
      <c r="I33" s="4">
        <v>43875</v>
      </c>
      <c r="J33" s="4">
        <v>43875</v>
      </c>
      <c r="K33" s="5">
        <v>76350000</v>
      </c>
      <c r="L33" s="5">
        <v>80227000</v>
      </c>
      <c r="M33" s="3" t="s">
        <v>154</v>
      </c>
      <c r="N33" s="20">
        <v>0.1350710629741261</v>
      </c>
      <c r="O33" s="21">
        <v>0.11673336885012425</v>
      </c>
      <c r="P33" s="21">
        <v>0.26121890346376325</v>
      </c>
      <c r="Q33" s="21">
        <v>0.25913583799091444</v>
      </c>
      <c r="R33" s="21">
        <v>0</v>
      </c>
      <c r="S33" s="21">
        <v>0</v>
      </c>
      <c r="T33" s="21">
        <v>0</v>
      </c>
      <c r="U33" s="21">
        <v>0.64049317262840244</v>
      </c>
      <c r="V33" s="21">
        <v>0.48825282224192584</v>
      </c>
      <c r="W33" s="21">
        <v>0.62210889664239277</v>
      </c>
      <c r="X33" s="21">
        <v>0.74696339670584422</v>
      </c>
      <c r="Y33" s="21">
        <v>0.49165065086653142</v>
      </c>
      <c r="Z33" s="21">
        <v>0.25303660329415573</v>
      </c>
      <c r="AA33" s="21">
        <v>0</v>
      </c>
      <c r="AB33" s="21">
        <v>0.94504895093432306</v>
      </c>
      <c r="AC33" s="21">
        <v>0.63412649186301828</v>
      </c>
      <c r="AD33" s="21">
        <v>0.52635705084640194</v>
      </c>
      <c r="AE33" s="21">
        <v>0.59845659921247718</v>
      </c>
      <c r="AF33" s="21">
        <v>0.44266647977939927</v>
      </c>
      <c r="AG33" s="21" t="e">
        <v>#DIV/0!</v>
      </c>
      <c r="AH33" s="21" t="e">
        <v>#DIV/0!</v>
      </c>
      <c r="AI33" s="21">
        <v>0.98661653824033624</v>
      </c>
      <c r="AJ33" s="21">
        <v>0.22441987229725779</v>
      </c>
      <c r="AK33" s="21" t="e">
        <v>#DIV/0!</v>
      </c>
      <c r="AL33" s="21" t="e">
        <v>#DIV/0!</v>
      </c>
      <c r="AM33" s="21">
        <v>0.31335008878766019</v>
      </c>
      <c r="AN33" s="21">
        <v>0.27314839222865822</v>
      </c>
      <c r="AO33" s="21">
        <v>0.14478154590020639</v>
      </c>
      <c r="AP33" s="21">
        <v>0.57235933735065558</v>
      </c>
      <c r="AQ33" s="21">
        <v>0.72952960629727459</v>
      </c>
      <c r="AR33" s="21">
        <v>0.5308620922339099</v>
      </c>
      <c r="AS33" s="21">
        <v>0.61368258919629182</v>
      </c>
      <c r="AT33" s="21">
        <v>0.70245062404978642</v>
      </c>
      <c r="AU33" s="21">
        <v>0.65425287361143436</v>
      </c>
      <c r="AV33" s="21" t="e">
        <v>#DIV/0!</v>
      </c>
      <c r="AW33" s="21" t="e">
        <v>#DIV/0!</v>
      </c>
      <c r="AX33" s="21" t="e">
        <v>#DIV/0!</v>
      </c>
      <c r="AY33" s="21">
        <v>0.19993393009915053</v>
      </c>
      <c r="AZ33" s="21">
        <v>0.70179091985370134</v>
      </c>
      <c r="BA33" s="21">
        <v>0.74352654723533773</v>
      </c>
      <c r="BB33" s="21" t="e">
        <v>#DIV/0!</v>
      </c>
      <c r="BC33" s="21">
        <v>0.3235225959736498</v>
      </c>
    </row>
    <row r="34" spans="1:55" x14ac:dyDescent="0.2">
      <c r="A34" s="3" t="s">
        <v>130</v>
      </c>
      <c r="B34" s="3" t="s">
        <v>131</v>
      </c>
      <c r="C34" s="3" t="s">
        <v>34</v>
      </c>
      <c r="D34" s="3">
        <v>126145</v>
      </c>
      <c r="E34" s="3" t="s">
        <v>16</v>
      </c>
      <c r="F34" s="3">
        <v>2019</v>
      </c>
      <c r="G34" s="3" t="s">
        <v>17</v>
      </c>
      <c r="H34" s="4">
        <v>43830</v>
      </c>
      <c r="I34" s="4">
        <v>43888</v>
      </c>
      <c r="J34" s="4">
        <v>43888</v>
      </c>
      <c r="K34" s="5">
        <v>85185000</v>
      </c>
      <c r="L34" s="5">
        <v>86991000</v>
      </c>
      <c r="M34" s="3" t="s">
        <v>132</v>
      </c>
      <c r="N34" s="20">
        <v>6.5580852833057646E-2</v>
      </c>
      <c r="O34" s="21">
        <v>6.5580852833057646E-2</v>
      </c>
      <c r="P34" s="21">
        <v>0.13061784885074421</v>
      </c>
      <c r="Q34" s="21">
        <v>0.25856703782318757</v>
      </c>
      <c r="R34" s="21">
        <v>0</v>
      </c>
      <c r="S34" s="21">
        <v>0</v>
      </c>
      <c r="T34" s="21">
        <v>0</v>
      </c>
      <c r="U34" s="21">
        <v>0.64049317262840244</v>
      </c>
      <c r="V34" s="21">
        <v>0.48825282224192584</v>
      </c>
      <c r="W34" s="21">
        <v>0.62210889664239277</v>
      </c>
      <c r="X34" s="21">
        <v>0.34791481952475201</v>
      </c>
      <c r="Y34" s="21">
        <v>0.59876659898068707</v>
      </c>
      <c r="Z34" s="21">
        <v>0.65208518047524799</v>
      </c>
      <c r="AA34" s="21">
        <v>0.76065316504528335</v>
      </c>
      <c r="AB34" s="21">
        <v>0.96616383022790453</v>
      </c>
      <c r="AC34" s="21">
        <v>0.85870083533147368</v>
      </c>
      <c r="AD34" s="21">
        <v>0.59083457307076814</v>
      </c>
      <c r="AE34" s="21">
        <v>0.66129473007100026</v>
      </c>
      <c r="AF34" s="21">
        <v>0.43648097976991457</v>
      </c>
      <c r="AG34" s="21" t="e">
        <v>#DIV/0!</v>
      </c>
      <c r="AH34" s="21" t="e">
        <v>#DIV/0!</v>
      </c>
      <c r="AI34" s="21">
        <v>0.98558071919904433</v>
      </c>
      <c r="AJ34" s="21">
        <v>0.15280195413971612</v>
      </c>
      <c r="AK34" s="21" t="e">
        <v>#DIV/0!</v>
      </c>
      <c r="AL34" s="21" t="e">
        <v>#DIV/0!</v>
      </c>
      <c r="AM34" s="21">
        <v>0.30848329265131802</v>
      </c>
      <c r="AN34" s="21">
        <v>0.27152890386545658</v>
      </c>
      <c r="AO34" s="21">
        <v>7.5611298891316722E-2</v>
      </c>
      <c r="AP34" s="21">
        <v>0.57291702002349643</v>
      </c>
      <c r="AQ34" s="21">
        <v>0.58793469400031506</v>
      </c>
      <c r="AR34" s="21">
        <v>0.54007858782952933</v>
      </c>
      <c r="AS34" s="21">
        <v>0.55098415324711192</v>
      </c>
      <c r="AT34" s="21">
        <v>0.48137419967051531</v>
      </c>
      <c r="AU34" s="21">
        <v>0.66324408400492996</v>
      </c>
      <c r="AV34" s="21" t="e">
        <v>#DIV/0!</v>
      </c>
      <c r="AW34" s="21" t="e">
        <v>#DIV/0!</v>
      </c>
      <c r="AX34" s="21" t="e">
        <v>#DIV/0!</v>
      </c>
      <c r="AY34" s="21">
        <v>0.19993393009915053</v>
      </c>
      <c r="AZ34" s="21">
        <v>0.71362772840273514</v>
      </c>
      <c r="BA34" s="21">
        <v>0.74422833736143212</v>
      </c>
      <c r="BB34" s="21" t="e">
        <v>#DIV/0!</v>
      </c>
      <c r="BC34" s="21">
        <v>0.26908026695485832</v>
      </c>
    </row>
    <row r="35" spans="1:55" x14ac:dyDescent="0.2">
      <c r="A35" s="3" t="s">
        <v>133</v>
      </c>
      <c r="B35" s="3" t="s">
        <v>134</v>
      </c>
      <c r="C35" s="3" t="s">
        <v>113</v>
      </c>
      <c r="D35" s="3">
        <v>67471</v>
      </c>
      <c r="E35" s="3" t="s">
        <v>16</v>
      </c>
      <c r="F35" s="3">
        <v>2019</v>
      </c>
      <c r="G35" s="3" t="s">
        <v>17</v>
      </c>
      <c r="H35" s="4">
        <v>43830</v>
      </c>
      <c r="I35" s="4">
        <v>43875</v>
      </c>
      <c r="J35" s="4">
        <v>43875</v>
      </c>
      <c r="K35" s="5">
        <v>234700000</v>
      </c>
      <c r="L35" s="5">
        <v>236800000</v>
      </c>
      <c r="M35" s="3" t="s">
        <v>135</v>
      </c>
      <c r="N35" s="20">
        <v>3.3367485926025411E-2</v>
      </c>
      <c r="O35" s="21">
        <v>3.3367485926025411E-2</v>
      </c>
      <c r="P35" s="21">
        <v>9.0815485220628409E-3</v>
      </c>
      <c r="Q35" s="21">
        <v>0.27288632179214023</v>
      </c>
      <c r="R35" s="21">
        <v>6.0674144932017025E-2</v>
      </c>
      <c r="S35" s="21">
        <v>1.6624620446234466E-2</v>
      </c>
      <c r="T35" s="21">
        <v>5.8230129638187342E-2</v>
      </c>
      <c r="U35" s="21">
        <v>0.65754232153293402</v>
      </c>
      <c r="V35" s="21">
        <v>0.49665724364037656</v>
      </c>
      <c r="W35" s="21">
        <v>0.63916026183848451</v>
      </c>
      <c r="X35" s="21">
        <v>0.42332425078720792</v>
      </c>
      <c r="Y35" s="21">
        <v>0.44697688422979481</v>
      </c>
      <c r="Z35" s="21">
        <v>0.57667574921279197</v>
      </c>
      <c r="AA35" s="21">
        <v>0.52001012832381344</v>
      </c>
      <c r="AB35" s="21">
        <v>0.82592964893593646</v>
      </c>
      <c r="AC35" s="21">
        <v>0.37234662335732543</v>
      </c>
      <c r="AD35" s="21">
        <v>0.50931120824879972</v>
      </c>
      <c r="AE35" s="21">
        <v>0.56253946786254128</v>
      </c>
      <c r="AF35" s="21">
        <v>0.40184787074221523</v>
      </c>
      <c r="AG35" s="21" t="e">
        <v>#DIV/0!</v>
      </c>
      <c r="AH35" s="21" t="e">
        <v>#DIV/0!</v>
      </c>
      <c r="AI35" s="21">
        <v>0.98049144899941199</v>
      </c>
      <c r="AJ35" s="21">
        <v>5.6783930094169023E-2</v>
      </c>
      <c r="AK35" s="21" t="e">
        <v>#DIV/0!</v>
      </c>
      <c r="AL35" s="21" t="e">
        <v>#DIV/0!</v>
      </c>
      <c r="AM35" s="21">
        <v>0.31366901583107959</v>
      </c>
      <c r="AN35" s="21">
        <v>0.27688587370547785</v>
      </c>
      <c r="AO35" s="21">
        <v>7.8156131064479981E-2</v>
      </c>
      <c r="AP35" s="21">
        <v>0.58016302670852138</v>
      </c>
      <c r="AQ35" s="21">
        <v>0.51846003290161091</v>
      </c>
      <c r="AR35" s="21">
        <v>0.22380696439657541</v>
      </c>
      <c r="AS35" s="21">
        <v>0.5389704764515193</v>
      </c>
      <c r="AT35" s="21">
        <v>0.2445726246899228</v>
      </c>
      <c r="AU35" s="21">
        <v>0.63787002089582068</v>
      </c>
      <c r="AV35" s="21" t="e">
        <v>#DIV/0!</v>
      </c>
      <c r="AW35" s="21" t="e">
        <v>#DIV/0!</v>
      </c>
      <c r="AX35" s="21" t="e">
        <v>#DIV/0!</v>
      </c>
      <c r="AY35" s="21">
        <v>0.23902685155938369</v>
      </c>
      <c r="AZ35" s="21">
        <v>0.75698306975746144</v>
      </c>
      <c r="BA35" s="21">
        <v>0.74577654782015557</v>
      </c>
      <c r="BB35" s="21" t="e">
        <v>#DIV/0!</v>
      </c>
      <c r="BC35" s="21">
        <v>0.28073225667602941</v>
      </c>
    </row>
    <row r="36" spans="1:55" x14ac:dyDescent="0.2">
      <c r="A36" s="3" t="s">
        <v>19</v>
      </c>
      <c r="B36" s="3" t="s">
        <v>20</v>
      </c>
      <c r="C36" s="3" t="s">
        <v>15</v>
      </c>
      <c r="D36" s="3">
        <v>445771</v>
      </c>
      <c r="E36" s="3" t="s">
        <v>16</v>
      </c>
      <c r="F36" s="3">
        <v>2019</v>
      </c>
      <c r="G36" s="3" t="s">
        <v>17</v>
      </c>
      <c r="H36" s="4">
        <v>43830</v>
      </c>
      <c r="I36" s="4">
        <v>43885</v>
      </c>
      <c r="J36" s="4">
        <v>43885</v>
      </c>
      <c r="K36" s="5">
        <v>162873911</v>
      </c>
      <c r="L36" s="5">
        <v>164117933</v>
      </c>
      <c r="M36" s="3" t="s">
        <v>21</v>
      </c>
      <c r="N36" s="20">
        <v>6.9976828830850213E-2</v>
      </c>
      <c r="O36" s="21">
        <v>5.8103137718642145E-2</v>
      </c>
      <c r="P36" s="21">
        <v>9.3119363929507648E-2</v>
      </c>
      <c r="Q36" s="21">
        <v>0.26067690416756839</v>
      </c>
      <c r="R36" s="21">
        <v>3.4054270616081316E-2</v>
      </c>
      <c r="S36" s="21">
        <v>3.4024020316153988E-3</v>
      </c>
      <c r="T36" s="21">
        <v>3.3778131873945245E-2</v>
      </c>
      <c r="U36" s="21">
        <v>0.64380717966102263</v>
      </c>
      <c r="V36" s="21">
        <v>0.48884851800846968</v>
      </c>
      <c r="W36" s="21">
        <v>0.62553444284480908</v>
      </c>
      <c r="X36" s="21">
        <v>0.44644426782909019</v>
      </c>
      <c r="Y36" s="21">
        <v>0.4937551788972806</v>
      </c>
      <c r="Z36" s="21">
        <v>0.5535557321709097</v>
      </c>
      <c r="AA36" s="21">
        <v>0.26229602704606142</v>
      </c>
      <c r="AB36" s="21">
        <v>0.90650088029313869</v>
      </c>
      <c r="AC36" s="21">
        <v>0.39540767345827038</v>
      </c>
      <c r="AD36" s="21">
        <v>0.43927868808398085</v>
      </c>
      <c r="AE36" s="21">
        <v>0.49945038136094494</v>
      </c>
      <c r="AF36" s="21">
        <v>0.39465825673219829</v>
      </c>
      <c r="AG36" s="21" t="e">
        <v>#DIV/0!</v>
      </c>
      <c r="AH36" s="21" t="e">
        <v>#DIV/0!</v>
      </c>
      <c r="AI36" s="21">
        <v>0.98587623609705399</v>
      </c>
      <c r="AJ36" s="21">
        <v>0.10904240259644983</v>
      </c>
      <c r="AK36" s="21" t="e">
        <v>#DIV/0!</v>
      </c>
      <c r="AL36" s="21" t="e">
        <v>#DIV/0!</v>
      </c>
      <c r="AM36" s="21">
        <v>0.31074931821262225</v>
      </c>
      <c r="AN36" s="21">
        <v>0.27582559216801794</v>
      </c>
      <c r="AO36" s="21">
        <v>0.20734392432851473</v>
      </c>
      <c r="AP36" s="21">
        <v>0.57404025044008988</v>
      </c>
      <c r="AQ36" s="21">
        <v>0.59570280331025882</v>
      </c>
      <c r="AR36" s="21">
        <v>0.25894347336679696</v>
      </c>
      <c r="AS36" s="21">
        <v>0.5965571971397452</v>
      </c>
      <c r="AT36" s="21">
        <v>0.39272973346307966</v>
      </c>
      <c r="AU36" s="21">
        <v>0.63187792792318576</v>
      </c>
      <c r="AV36" s="21" t="e">
        <v>#DIV/0!</v>
      </c>
      <c r="AW36" s="21" t="e">
        <v>#DIV/0!</v>
      </c>
      <c r="AX36" s="21" t="e">
        <v>#DIV/0!</v>
      </c>
      <c r="AY36" s="21">
        <v>0.21355814941324533</v>
      </c>
      <c r="AZ36" s="21">
        <v>0.72892848534646459</v>
      </c>
      <c r="BA36" s="21">
        <v>0.74352924648529617</v>
      </c>
      <c r="BB36" s="21" t="e">
        <v>#DIV/0!</v>
      </c>
      <c r="BC36" s="21">
        <v>0.30420364159750479</v>
      </c>
    </row>
    <row r="37" spans="1:55" x14ac:dyDescent="0.2">
      <c r="A37" s="3" t="s">
        <v>136</v>
      </c>
      <c r="B37" s="3" t="s">
        <v>137</v>
      </c>
      <c r="C37" s="3" t="s">
        <v>138</v>
      </c>
      <c r="D37" s="3">
        <v>254576</v>
      </c>
      <c r="E37" s="3" t="s">
        <v>16</v>
      </c>
      <c r="F37" s="3">
        <v>2019</v>
      </c>
      <c r="G37" s="3" t="s">
        <v>17</v>
      </c>
      <c r="H37" s="4">
        <v>43830</v>
      </c>
      <c r="I37" s="4">
        <v>43889</v>
      </c>
      <c r="J37" s="4">
        <v>43889</v>
      </c>
      <c r="K37" s="5">
        <v>378000000</v>
      </c>
      <c r="L37" s="5">
        <v>378000000</v>
      </c>
      <c r="M37" s="3" t="s">
        <v>139</v>
      </c>
      <c r="N37" s="20">
        <v>4.5443427427146285E-2</v>
      </c>
      <c r="O37" s="21">
        <v>4.0888618219899031E-2</v>
      </c>
      <c r="P37" s="21">
        <v>5.8642876989803285E-2</v>
      </c>
      <c r="Q37" s="21">
        <v>0.26250673214171055</v>
      </c>
      <c r="R37" s="21">
        <v>0.10267901358081349</v>
      </c>
      <c r="S37" s="21">
        <v>3.6391826419352812E-2</v>
      </c>
      <c r="T37" s="21">
        <v>9.7016890941104938E-2</v>
      </c>
      <c r="U37" s="21">
        <v>0.65331198981565586</v>
      </c>
      <c r="V37" s="21">
        <v>0.49642668159070474</v>
      </c>
      <c r="W37" s="21">
        <v>0.63473083278910924</v>
      </c>
      <c r="X37" s="21">
        <v>0.13426020529712157</v>
      </c>
      <c r="Y37" s="21">
        <v>0.45980117288449596</v>
      </c>
      <c r="Z37" s="21">
        <v>0.86573979470287843</v>
      </c>
      <c r="AA37" s="21">
        <v>0</v>
      </c>
      <c r="AB37" s="21">
        <v>0.87932221735645111</v>
      </c>
      <c r="AC37" s="21">
        <v>1</v>
      </c>
      <c r="AD37" s="21">
        <v>0.7580914183050329</v>
      </c>
      <c r="AE37" s="21">
        <v>0.54809320449773391</v>
      </c>
      <c r="AF37" s="21">
        <v>0.42625487218828589</v>
      </c>
      <c r="AG37" s="21" t="e">
        <v>#DIV/0!</v>
      </c>
      <c r="AH37" s="21" t="e">
        <v>#DIV/0!</v>
      </c>
      <c r="AI37" s="21">
        <v>0.98610481286520402</v>
      </c>
      <c r="AJ37" s="21">
        <v>0.18821481848727117</v>
      </c>
      <c r="AK37" s="21" t="e">
        <v>#DIV/0!</v>
      </c>
      <c r="AL37" s="21" t="e">
        <v>#DIV/0!</v>
      </c>
      <c r="AM37" s="21">
        <v>0.3096333723941197</v>
      </c>
      <c r="AN37" s="21">
        <v>0.27231135290829145</v>
      </c>
      <c r="AO37" s="21">
        <v>5.7110692585223645E-2</v>
      </c>
      <c r="AP37" s="21">
        <v>0.57597445490302279</v>
      </c>
      <c r="AQ37" s="21">
        <v>0.53955184957408597</v>
      </c>
      <c r="AR37" s="21">
        <v>0.52524636018159665</v>
      </c>
      <c r="AS37" s="21">
        <v>0.5837171340888575</v>
      </c>
      <c r="AT37" s="21">
        <v>0.41010725061810965</v>
      </c>
      <c r="AU37" s="21">
        <v>0.64897324963357816</v>
      </c>
      <c r="AV37" s="21" t="e">
        <v>#DIV/0!</v>
      </c>
      <c r="AW37" s="21" t="e">
        <v>#DIV/0!</v>
      </c>
      <c r="AX37" s="21" t="e">
        <v>#DIV/0!</v>
      </c>
      <c r="AY37" s="21">
        <v>0.23903694353557056</v>
      </c>
      <c r="AZ37" s="21">
        <v>0.75745349968458775</v>
      </c>
      <c r="BA37" s="21">
        <v>0.74373253996022193</v>
      </c>
      <c r="BB37" s="21" t="e">
        <v>#DIV/0!</v>
      </c>
      <c r="BC37" s="21">
        <v>0.20353201626012438</v>
      </c>
    </row>
    <row r="38" spans="1:55" x14ac:dyDescent="0.2">
      <c r="A38" s="3" t="s">
        <v>57</v>
      </c>
      <c r="B38" s="3" t="s">
        <v>58</v>
      </c>
      <c r="C38" s="3" t="s">
        <v>59</v>
      </c>
      <c r="D38" s="3">
        <v>185217</v>
      </c>
      <c r="E38" s="3" t="s">
        <v>16</v>
      </c>
      <c r="F38" s="3">
        <v>2019</v>
      </c>
      <c r="G38" s="3" t="s">
        <v>17</v>
      </c>
      <c r="H38" s="4">
        <v>43738</v>
      </c>
      <c r="I38" s="4">
        <v>43795</v>
      </c>
      <c r="J38" s="4">
        <v>43854</v>
      </c>
      <c r="K38" s="5">
        <v>220500000</v>
      </c>
      <c r="L38" s="5">
        <v>222100000</v>
      </c>
      <c r="M38" s="3" t="s">
        <v>60</v>
      </c>
      <c r="N38" s="20">
        <v>7.4267202647374492E-2</v>
      </c>
      <c r="O38" s="21">
        <v>6.99908003546824E-2</v>
      </c>
      <c r="P38" s="21">
        <v>0.13319160032849195</v>
      </c>
      <c r="Q38" s="21">
        <v>0.2602418298153405</v>
      </c>
      <c r="R38" s="21">
        <v>5.6932768512621822E-2</v>
      </c>
      <c r="S38" s="21">
        <v>4.4016794312071263E-2</v>
      </c>
      <c r="T38" s="21">
        <v>4.9387796184839079E-2</v>
      </c>
      <c r="U38" s="21">
        <v>0.64566096879450652</v>
      </c>
      <c r="V38" s="21">
        <v>0.4954409953005392</v>
      </c>
      <c r="W38" s="21">
        <v>0.62678059807466424</v>
      </c>
      <c r="X38" s="21">
        <v>0.25524192719687561</v>
      </c>
      <c r="Y38" s="21">
        <v>0.4812940115046106</v>
      </c>
      <c r="Z38" s="21">
        <v>0.74475807280312445</v>
      </c>
      <c r="AA38" s="21">
        <v>6.3414051989031064E-2</v>
      </c>
      <c r="AB38" s="21">
        <v>0.91538888960651388</v>
      </c>
      <c r="AC38" s="21">
        <v>0.27604506196958567</v>
      </c>
      <c r="AD38" s="21">
        <v>0.45945935728088327</v>
      </c>
      <c r="AE38" s="21">
        <v>0.5223953664010228</v>
      </c>
      <c r="AF38" s="21">
        <v>0.47587169305349536</v>
      </c>
      <c r="AG38" s="21" t="e">
        <v>#DIV/0!</v>
      </c>
      <c r="AH38" s="21" t="e">
        <v>#DIV/0!</v>
      </c>
      <c r="AI38" s="21">
        <v>0.98541732308092389</v>
      </c>
      <c r="AJ38" s="21">
        <v>0.19873060518704705</v>
      </c>
      <c r="AK38" s="21" t="e">
        <v>#DIV/0!</v>
      </c>
      <c r="AL38" s="21" t="e">
        <v>#DIV/0!</v>
      </c>
      <c r="AM38" s="21">
        <v>0.31474600437165534</v>
      </c>
      <c r="AN38" s="21">
        <v>0.27254714830313759</v>
      </c>
      <c r="AO38" s="21">
        <v>9.2175315861669521E-2</v>
      </c>
      <c r="AP38" s="21">
        <v>0.57351767347551674</v>
      </c>
      <c r="AQ38" s="21">
        <v>0.71348386890517645</v>
      </c>
      <c r="AR38" s="21">
        <v>0.45744577501261419</v>
      </c>
      <c r="AS38" s="21">
        <v>0.55510968135244787</v>
      </c>
      <c r="AT38" s="21">
        <v>0.46313183027192306</v>
      </c>
      <c r="AU38" s="21">
        <v>0.65401148960145017</v>
      </c>
      <c r="AV38" s="21" t="e">
        <v>#DIV/0!</v>
      </c>
      <c r="AW38" s="21" t="e">
        <v>#DIV/0!</v>
      </c>
      <c r="AX38" s="21" t="e">
        <v>#DIV/0!</v>
      </c>
      <c r="AY38" s="21">
        <v>0.24182444200293712</v>
      </c>
      <c r="AZ38" s="21">
        <v>0.73945596791121582</v>
      </c>
      <c r="BA38" s="21">
        <v>0.74333854632009755</v>
      </c>
      <c r="BB38" s="21" t="e">
        <v>#DIV/0!</v>
      </c>
      <c r="BC38" s="21">
        <v>0.22243757791795035</v>
      </c>
    </row>
    <row r="39" spans="1:55" x14ac:dyDescent="0.2">
      <c r="A39" s="3" t="s">
        <v>124</v>
      </c>
      <c r="B39" s="3" t="s">
        <v>125</v>
      </c>
      <c r="C39" s="3" t="s">
        <v>34</v>
      </c>
      <c r="D39" s="3">
        <v>65820</v>
      </c>
      <c r="E39" s="3" t="s">
        <v>16</v>
      </c>
      <c r="F39" s="3">
        <v>2019</v>
      </c>
      <c r="G39" s="3" t="s">
        <v>17</v>
      </c>
      <c r="H39" s="4">
        <v>43830</v>
      </c>
      <c r="I39" s="4">
        <v>43873</v>
      </c>
      <c r="J39" s="4">
        <v>43873</v>
      </c>
      <c r="K39" s="5">
        <v>297300000</v>
      </c>
      <c r="L39" s="5">
        <v>308100000</v>
      </c>
      <c r="M39" s="3" t="s">
        <v>126</v>
      </c>
      <c r="N39" s="20">
        <v>9.2892117780966149E-2</v>
      </c>
      <c r="O39" s="21">
        <v>7.0650998164320494E-2</v>
      </c>
      <c r="P39" s="21">
        <v>0.10009224061753795</v>
      </c>
      <c r="Q39" s="21">
        <v>0.26244165344618159</v>
      </c>
      <c r="R39" s="21">
        <v>9.3953719491132182E-2</v>
      </c>
      <c r="S39" s="21">
        <v>1.594941210458026E-4</v>
      </c>
      <c r="T39" s="21">
        <v>9.4897164154270866E-2</v>
      </c>
      <c r="U39" s="21">
        <v>0.65213070724248645</v>
      </c>
      <c r="V39" s="21">
        <v>0.48828836480389604</v>
      </c>
      <c r="W39" s="21">
        <v>0.63435823418105231</v>
      </c>
      <c r="X39" s="21">
        <v>0.37531960181491053</v>
      </c>
      <c r="Y39" s="21">
        <v>0.49902058295066304</v>
      </c>
      <c r="Z39" s="21">
        <v>0.62468039818508936</v>
      </c>
      <c r="AA39" s="21">
        <v>0.65590607199620843</v>
      </c>
      <c r="AB39" s="21">
        <v>0.88008165391355009</v>
      </c>
      <c r="AC39" s="21">
        <v>0.30894011938434346</v>
      </c>
      <c r="AD39" s="21">
        <v>0.46299070779518764</v>
      </c>
      <c r="AE39" s="21">
        <v>0.52641043567010437</v>
      </c>
      <c r="AF39" s="21">
        <v>0.39278714850022023</v>
      </c>
      <c r="AG39" s="21" t="e">
        <v>#DIV/0!</v>
      </c>
      <c r="AH39" s="21" t="e">
        <v>#DIV/0!</v>
      </c>
      <c r="AI39" s="21">
        <v>0.98634078370592049</v>
      </c>
      <c r="AJ39" s="21">
        <v>0.15533454623353565</v>
      </c>
      <c r="AK39" s="21" t="e">
        <v>#DIV/0!</v>
      </c>
      <c r="AL39" s="21" t="e">
        <v>#DIV/0!</v>
      </c>
      <c r="AM39" s="21">
        <v>0.31007197898265687</v>
      </c>
      <c r="AN39" s="21">
        <v>0.27554281840662026</v>
      </c>
      <c r="AO39" s="21">
        <v>0.15222263765900024</v>
      </c>
      <c r="AP39" s="21">
        <v>0.573408889099285</v>
      </c>
      <c r="AQ39" s="21">
        <v>0.5489098152609595</v>
      </c>
      <c r="AR39" s="21">
        <v>0.31265388302694352</v>
      </c>
      <c r="AS39" s="21">
        <v>0.60298251055891616</v>
      </c>
      <c r="AT39" s="21">
        <v>0.41735823970090397</v>
      </c>
      <c r="AU39" s="21">
        <v>0.65730505321190957</v>
      </c>
      <c r="AV39" s="21" t="e">
        <v>#DIV/0!</v>
      </c>
      <c r="AW39" s="21" t="e">
        <v>#DIV/0!</v>
      </c>
      <c r="AX39" s="21" t="e">
        <v>#DIV/0!</v>
      </c>
      <c r="AY39" s="21">
        <v>0.24269272299402866</v>
      </c>
      <c r="AZ39" s="21">
        <v>0.75122837281449883</v>
      </c>
      <c r="BA39" s="21">
        <v>0.74412108938027355</v>
      </c>
      <c r="BB39" s="21" t="e">
        <v>#DIV/0!</v>
      </c>
      <c r="BC39" s="21">
        <v>0.27084026826712765</v>
      </c>
    </row>
    <row r="40" spans="1:55" x14ac:dyDescent="0.2">
      <c r="A40" s="3" t="s">
        <v>146</v>
      </c>
      <c r="B40" s="3" t="s">
        <v>147</v>
      </c>
      <c r="C40" s="3" t="s">
        <v>45</v>
      </c>
      <c r="D40" s="3">
        <v>378125</v>
      </c>
      <c r="E40" s="3" t="s">
        <v>16</v>
      </c>
      <c r="F40" s="3">
        <v>2019</v>
      </c>
      <c r="G40" s="3" t="s">
        <v>17</v>
      </c>
      <c r="H40" s="4">
        <v>43830</v>
      </c>
      <c r="I40" s="4">
        <v>43864</v>
      </c>
      <c r="J40" s="4">
        <v>43864</v>
      </c>
      <c r="K40" s="5">
        <v>255250000</v>
      </c>
      <c r="L40" s="5">
        <v>256310000</v>
      </c>
      <c r="M40" s="3" t="s">
        <v>148</v>
      </c>
      <c r="N40" s="20">
        <v>4.9908393554230941E-2</v>
      </c>
      <c r="O40" s="21">
        <v>4.0199592841572304E-2</v>
      </c>
      <c r="P40" s="21">
        <v>4.0641232305098557E-2</v>
      </c>
      <c r="Q40" s="21">
        <v>0.26572260450704582</v>
      </c>
      <c r="R40" s="21">
        <v>9.045857565182655E-2</v>
      </c>
      <c r="S40" s="21">
        <v>2.0263542263136416E-3</v>
      </c>
      <c r="T40" s="21">
        <v>9.1020821711607497E-2</v>
      </c>
      <c r="U40" s="21">
        <v>0.65616272682024857</v>
      </c>
      <c r="V40" s="21">
        <v>0.488884330892427</v>
      </c>
      <c r="W40" s="21">
        <v>0.63853974574627081</v>
      </c>
      <c r="X40" s="21">
        <v>0.37379936491437693</v>
      </c>
      <c r="Y40" s="21">
        <v>0.45858266585270796</v>
      </c>
      <c r="Z40" s="21">
        <v>0.62620063508562296</v>
      </c>
      <c r="AA40" s="21">
        <v>0.25929347675056152</v>
      </c>
      <c r="AB40" s="21">
        <v>0.85248783671551354</v>
      </c>
      <c r="AC40" s="21">
        <v>0.17850153667450305</v>
      </c>
      <c r="AD40" s="21">
        <v>0.40452447415317272</v>
      </c>
      <c r="AE40" s="21">
        <v>0.45190685757959431</v>
      </c>
      <c r="AF40" s="21">
        <v>0.39654869199382581</v>
      </c>
      <c r="AG40" s="21" t="e">
        <v>#DIV/0!</v>
      </c>
      <c r="AH40" s="21" t="e">
        <v>#DIV/0!</v>
      </c>
      <c r="AI40" s="21">
        <v>0.9869263821979789</v>
      </c>
      <c r="AJ40" s="21">
        <v>0.10955998702490499</v>
      </c>
      <c r="AK40" s="21" t="e">
        <v>#DIV/0!</v>
      </c>
      <c r="AL40" s="21" t="e">
        <v>#DIV/0!</v>
      </c>
      <c r="AM40" s="21">
        <v>0.31791673867328557</v>
      </c>
      <c r="AN40" s="21">
        <v>0.28175642339515977</v>
      </c>
      <c r="AO40" s="21">
        <v>0.23568316440870804</v>
      </c>
      <c r="AP40" s="21">
        <v>0.57644761894068308</v>
      </c>
      <c r="AQ40" s="21">
        <v>0.6271440450047624</v>
      </c>
      <c r="AR40" s="21">
        <v>0.26391131382553568</v>
      </c>
      <c r="AS40" s="21">
        <v>0.61454429973050362</v>
      </c>
      <c r="AT40" s="21">
        <v>0.42989845223831741</v>
      </c>
      <c r="AU40" s="21">
        <v>0.61774694920059692</v>
      </c>
      <c r="AV40" s="21" t="e">
        <v>#DIV/0!</v>
      </c>
      <c r="AW40" s="21" t="e">
        <v>#DIV/0!</v>
      </c>
      <c r="AX40" s="21" t="e">
        <v>#DIV/0!</v>
      </c>
      <c r="AY40" s="21">
        <v>0.24306968701491868</v>
      </c>
      <c r="AZ40" s="21">
        <v>0.75436577337535815</v>
      </c>
      <c r="BA40" s="21">
        <v>0.74313113456448965</v>
      </c>
      <c r="BB40" s="21" t="e">
        <v>#DIV/0!</v>
      </c>
      <c r="BC40" s="21">
        <v>0.27736337599535571</v>
      </c>
    </row>
    <row r="41" spans="1:55" x14ac:dyDescent="0.2">
      <c r="A41" s="3" t="s">
        <v>70</v>
      </c>
      <c r="B41" s="3" t="s">
        <v>71</v>
      </c>
      <c r="C41" s="3" t="s">
        <v>72</v>
      </c>
      <c r="D41" s="3">
        <v>445788</v>
      </c>
      <c r="E41" s="3" t="s">
        <v>16</v>
      </c>
      <c r="F41" s="3">
        <v>2019</v>
      </c>
      <c r="G41" s="3" t="s">
        <v>17</v>
      </c>
      <c r="H41" s="4">
        <v>43830</v>
      </c>
      <c r="I41" s="4">
        <v>43865</v>
      </c>
      <c r="J41" s="4">
        <v>43865</v>
      </c>
      <c r="K41" s="5">
        <v>114209000</v>
      </c>
      <c r="L41" s="5">
        <v>115421000</v>
      </c>
      <c r="M41" s="3" t="s">
        <v>73</v>
      </c>
      <c r="N41" s="20">
        <v>4.944992573016096E-3</v>
      </c>
      <c r="O41" s="21">
        <v>4.944992573016096E-3</v>
      </c>
      <c r="P41" s="21">
        <v>1.409367385195465E-2</v>
      </c>
      <c r="Q41" s="21">
        <v>0.26042117758495475</v>
      </c>
      <c r="R41" s="21">
        <v>0.10444298771960168</v>
      </c>
      <c r="S41" s="21">
        <v>9.2402313487112239E-2</v>
      </c>
      <c r="T41" s="21">
        <v>8.8448106921954359E-2</v>
      </c>
      <c r="U41" s="21">
        <v>0.65025527922450665</v>
      </c>
      <c r="V41" s="21">
        <v>0.50379114525531732</v>
      </c>
      <c r="W41" s="21">
        <v>0.63072409260662521</v>
      </c>
      <c r="X41" s="21">
        <v>1.5016636768512528E-2</v>
      </c>
      <c r="Y41" s="21">
        <v>0.47542967058231211</v>
      </c>
      <c r="Z41" s="21">
        <v>0.9849833632314875</v>
      </c>
      <c r="AA41" s="21">
        <v>0</v>
      </c>
      <c r="AB41" s="21">
        <v>0.91157424060738579</v>
      </c>
      <c r="AC41" s="21">
        <v>0.70253423932687697</v>
      </c>
      <c r="AD41" s="21">
        <v>0.80567243601406391</v>
      </c>
      <c r="AE41" s="21">
        <v>0.58938760084175168</v>
      </c>
      <c r="AF41" s="21">
        <v>0.40374851742416434</v>
      </c>
      <c r="AG41" s="21" t="e">
        <v>#DIV/0!</v>
      </c>
      <c r="AH41" s="21" t="e">
        <v>#DIV/0!</v>
      </c>
      <c r="AI41" s="21">
        <v>0.99075648925987703</v>
      </c>
      <c r="AJ41" s="21">
        <v>8.9180149183622534E-2</v>
      </c>
      <c r="AK41" s="21" t="e">
        <v>#DIV/0!</v>
      </c>
      <c r="AL41" s="21" t="e">
        <v>#DIV/0!</v>
      </c>
      <c r="AM41" s="21">
        <v>0.30523165695934745</v>
      </c>
      <c r="AN41" s="21">
        <v>0.27051867792510398</v>
      </c>
      <c r="AO41" s="21">
        <v>1.0519924176543396E-2</v>
      </c>
      <c r="AP41" s="21">
        <v>0.57094769623071673</v>
      </c>
      <c r="AQ41" s="21">
        <v>0.4593795518522899</v>
      </c>
      <c r="AR41" s="21">
        <v>0.54619999403935493</v>
      </c>
      <c r="AS41" s="21">
        <v>0.86912617649631241</v>
      </c>
      <c r="AT41" s="21">
        <v>0.26274328778215905</v>
      </c>
      <c r="AU41" s="21">
        <v>0.53796676714858982</v>
      </c>
      <c r="AV41" s="21" t="e">
        <v>#DIV/0!</v>
      </c>
      <c r="AW41" s="21" t="e">
        <v>#DIV/0!</v>
      </c>
      <c r="AX41" s="21" t="e">
        <v>#DIV/0!</v>
      </c>
      <c r="AY41" s="21">
        <v>0.31310876267743976</v>
      </c>
      <c r="AZ41" s="21">
        <v>0.80543638456379762</v>
      </c>
      <c r="BA41" s="21">
        <v>0.73433757404084665</v>
      </c>
      <c r="BB41" s="21" t="e">
        <v>#DIV/0!</v>
      </c>
      <c r="BC41" s="21">
        <v>0.17044532548787597</v>
      </c>
    </row>
    <row r="42" spans="1:55" x14ac:dyDescent="0.2">
      <c r="A42" s="3" t="s">
        <v>161</v>
      </c>
      <c r="B42" s="3" t="s">
        <v>162</v>
      </c>
      <c r="C42" s="3" t="s">
        <v>52</v>
      </c>
      <c r="D42" s="3">
        <v>445830</v>
      </c>
      <c r="E42" s="3" t="s">
        <v>16</v>
      </c>
      <c r="F42" s="3">
        <v>2019</v>
      </c>
      <c r="G42" s="3" t="s">
        <v>17</v>
      </c>
      <c r="H42" s="4">
        <v>43738</v>
      </c>
      <c r="I42" s="4">
        <v>43781</v>
      </c>
      <c r="J42" s="4">
        <v>43781</v>
      </c>
      <c r="K42" s="5">
        <v>119344000</v>
      </c>
      <c r="L42" s="5">
        <v>119826000</v>
      </c>
      <c r="M42" s="3" t="s">
        <v>163</v>
      </c>
      <c r="N42" s="20">
        <v>1.6236934203969104E-2</v>
      </c>
      <c r="O42" s="21">
        <v>1.6236934203969104E-2</v>
      </c>
      <c r="P42" s="21">
        <v>2.349037079976564E-3</v>
      </c>
      <c r="Q42" s="21">
        <v>0.26338381859152682</v>
      </c>
      <c r="R42" s="21">
        <v>8.674979176040927E-2</v>
      </c>
      <c r="S42" s="21">
        <v>6.0417108765416658E-2</v>
      </c>
      <c r="T42" s="21">
        <v>7.6482721939988563E-2</v>
      </c>
      <c r="U42" s="21">
        <v>0.65246799074394735</v>
      </c>
      <c r="V42" s="21">
        <v>0.50325718187503676</v>
      </c>
      <c r="W42" s="21">
        <v>0.63311101164235584</v>
      </c>
      <c r="X42" s="21">
        <v>3.6596495483224141E-2</v>
      </c>
      <c r="Y42" s="21">
        <v>0.4584191732434908</v>
      </c>
      <c r="Z42" s="21">
        <v>0.96340350451677592</v>
      </c>
      <c r="AA42" s="21">
        <v>0.11024514219717133</v>
      </c>
      <c r="AB42" s="21">
        <v>0.87013801202635332</v>
      </c>
      <c r="AC42" s="21">
        <v>0.65436878156369305</v>
      </c>
      <c r="AD42" s="21">
        <v>0.59922527933041758</v>
      </c>
      <c r="AE42" s="21">
        <v>0.57896637668496809</v>
      </c>
      <c r="AF42" s="21">
        <v>0.4082292524328226</v>
      </c>
      <c r="AG42" s="21" t="e">
        <v>#DIV/0!</v>
      </c>
      <c r="AH42" s="21" t="e">
        <v>#DIV/0!</v>
      </c>
      <c r="AI42" s="21">
        <v>0.9867684852657983</v>
      </c>
      <c r="AJ42" s="21">
        <v>0.17471288251878114</v>
      </c>
      <c r="AK42" s="21" t="e">
        <v>#DIV/0!</v>
      </c>
      <c r="AL42" s="21" t="e">
        <v>#DIV/0!</v>
      </c>
      <c r="AM42" s="21">
        <v>0.30800240423896214</v>
      </c>
      <c r="AN42" s="21">
        <v>0.27223802939665809</v>
      </c>
      <c r="AO42" s="21">
        <v>4.8654049684765902E-2</v>
      </c>
      <c r="AP42" s="21">
        <v>0.56701850417571109</v>
      </c>
      <c r="AQ42" s="21">
        <v>0.50137385265106149</v>
      </c>
      <c r="AR42" s="21">
        <v>0.46208569112926712</v>
      </c>
      <c r="AS42" s="21">
        <v>0.61987175457962607</v>
      </c>
      <c r="AT42" s="21">
        <v>0.34981299883919137</v>
      </c>
      <c r="AU42" s="21">
        <v>0.59456455413891129</v>
      </c>
      <c r="AV42" s="21" t="e">
        <v>#DIV/0!</v>
      </c>
      <c r="AW42" s="21" t="e">
        <v>#DIV/0!</v>
      </c>
      <c r="AX42" s="21" t="e">
        <v>#DIV/0!</v>
      </c>
      <c r="AY42" s="21">
        <v>0.25794090228186317</v>
      </c>
      <c r="AZ42" s="21">
        <v>0.77402877112419555</v>
      </c>
      <c r="BA42" s="21">
        <v>0.74251016913220613</v>
      </c>
      <c r="BB42" s="21" t="e">
        <v>#DIV/0!</v>
      </c>
      <c r="BC42" s="21">
        <v>0.20270202675662211</v>
      </c>
    </row>
    <row r="43" spans="1:55" x14ac:dyDescent="0.2">
      <c r="A43" s="3" t="s">
        <v>36</v>
      </c>
      <c r="B43" s="3" t="s">
        <v>37</v>
      </c>
      <c r="C43" s="3" t="s">
        <v>38</v>
      </c>
      <c r="D43" s="3">
        <v>243</v>
      </c>
      <c r="E43" s="3" t="s">
        <v>16</v>
      </c>
      <c r="F43" s="3">
        <v>2019</v>
      </c>
      <c r="G43" s="3" t="s">
        <v>17</v>
      </c>
      <c r="H43" s="4">
        <v>43830</v>
      </c>
      <c r="I43" s="4">
        <v>43888</v>
      </c>
      <c r="J43" s="4">
        <v>43888</v>
      </c>
      <c r="K43" s="5">
        <v>771000000</v>
      </c>
      <c r="L43" s="5">
        <v>773000000</v>
      </c>
      <c r="M43" s="3" t="s">
        <v>39</v>
      </c>
      <c r="N43" s="20">
        <v>5.58256942376084E-2</v>
      </c>
      <c r="O43" s="21">
        <v>5.5427163975276229E-2</v>
      </c>
      <c r="P43" s="21">
        <v>0.11598391498178125</v>
      </c>
      <c r="Q43" s="21">
        <v>0.26077380331299432</v>
      </c>
      <c r="R43" s="21">
        <v>6.2391859511326989E-2</v>
      </c>
      <c r="S43" s="21">
        <v>0</v>
      </c>
      <c r="T43" s="21">
        <v>6.3037946625764049E-2</v>
      </c>
      <c r="U43" s="21">
        <v>0.64665581762650581</v>
      </c>
      <c r="V43" s="21">
        <v>0.48825282224192584</v>
      </c>
      <c r="W43" s="21">
        <v>0.62859753604101509</v>
      </c>
      <c r="X43" s="21">
        <v>0.28056118327142615</v>
      </c>
      <c r="Y43" s="21">
        <v>0.55410056164296873</v>
      </c>
      <c r="Z43" s="21">
        <v>0.7194388167285739</v>
      </c>
      <c r="AA43" s="21">
        <v>0.84885931473019072</v>
      </c>
      <c r="AB43" s="21">
        <v>0.90468174576652882</v>
      </c>
      <c r="AC43" s="21">
        <v>0.63267605227594104</v>
      </c>
      <c r="AD43" s="21">
        <v>0.44927551223495532</v>
      </c>
      <c r="AE43" s="21">
        <v>0.51081655452172425</v>
      </c>
      <c r="AF43" s="21">
        <v>0.37643201321701686</v>
      </c>
      <c r="AG43" s="21" t="e">
        <v>#DIV/0!</v>
      </c>
      <c r="AH43" s="21" t="e">
        <v>#DIV/0!</v>
      </c>
      <c r="AI43" s="21">
        <v>0.98612507161758034</v>
      </c>
      <c r="AJ43" s="21">
        <v>0.13755707466945277</v>
      </c>
      <c r="AK43" s="21" t="e">
        <v>#DIV/0!</v>
      </c>
      <c r="AL43" s="21" t="e">
        <v>#DIV/0!</v>
      </c>
      <c r="AM43" s="21">
        <v>0.30545630044316502</v>
      </c>
      <c r="AN43" s="21">
        <v>0.27234666462508139</v>
      </c>
      <c r="AO43" s="21">
        <v>7.6440400848188539E-2</v>
      </c>
      <c r="AP43" s="21">
        <v>0.57354859523192347</v>
      </c>
      <c r="AQ43" s="21">
        <v>0.46379043886299637</v>
      </c>
      <c r="AR43" s="21">
        <v>0.463257132577644</v>
      </c>
      <c r="AS43" s="21">
        <v>0.58858739790869641</v>
      </c>
      <c r="AT43" s="21">
        <v>0.42571245116135659</v>
      </c>
      <c r="AU43" s="21">
        <v>0.66354140286576579</v>
      </c>
      <c r="AV43" s="21" t="e">
        <v>#DIV/0!</v>
      </c>
      <c r="AW43" s="21" t="e">
        <v>#DIV/0!</v>
      </c>
      <c r="AX43" s="21" t="e">
        <v>#DIV/0!</v>
      </c>
      <c r="AY43" s="21">
        <v>0.25788345522586004</v>
      </c>
      <c r="AZ43" s="21">
        <v>0.73484349089315415</v>
      </c>
      <c r="BA43" s="21">
        <v>0.75017756109134515</v>
      </c>
      <c r="BB43" s="21" t="e">
        <v>#DIV/0!</v>
      </c>
      <c r="BC43" s="21">
        <v>0.21165624862141993</v>
      </c>
    </row>
    <row r="44" spans="1:55" x14ac:dyDescent="0.2">
      <c r="A44" s="3" t="s">
        <v>173</v>
      </c>
      <c r="B44" s="3" t="s">
        <v>174</v>
      </c>
      <c r="C44" s="3" t="s">
        <v>72</v>
      </c>
      <c r="D44" s="3">
        <v>66223</v>
      </c>
      <c r="E44" s="3" t="s">
        <v>16</v>
      </c>
      <c r="F44" s="3">
        <v>2019</v>
      </c>
      <c r="G44" s="3" t="s">
        <v>17</v>
      </c>
      <c r="H44" s="4">
        <v>43830</v>
      </c>
      <c r="I44" s="4">
        <v>43882</v>
      </c>
      <c r="J44" s="4">
        <v>43882</v>
      </c>
      <c r="K44" s="5">
        <v>139431984</v>
      </c>
      <c r="L44" s="5">
        <v>139983094</v>
      </c>
      <c r="M44" s="3" t="s">
        <v>175</v>
      </c>
      <c r="N44" s="20">
        <v>2.7846587233314125E-4</v>
      </c>
      <c r="O44" s="21">
        <v>2.7846587233314125E-4</v>
      </c>
      <c r="P44" s="21">
        <v>1.1357353782023604E-3</v>
      </c>
      <c r="Q44" s="21">
        <v>0.26010397007156083</v>
      </c>
      <c r="R44" s="21">
        <v>2.1275890142216966E-2</v>
      </c>
      <c r="S44" s="21">
        <v>0.1163182538594681</v>
      </c>
      <c r="T44" s="21">
        <v>0</v>
      </c>
      <c r="U44" s="21">
        <v>0.64238026274167759</v>
      </c>
      <c r="V44" s="21">
        <v>0.50681418318200344</v>
      </c>
      <c r="W44" s="21">
        <v>0.62210889664239277</v>
      </c>
      <c r="X44" s="21">
        <v>6.0358073903909754E-3</v>
      </c>
      <c r="Y44" s="21">
        <v>0.47877547468554571</v>
      </c>
      <c r="Z44" s="21">
        <v>0.99396419260960889</v>
      </c>
      <c r="AA44" s="21">
        <v>0</v>
      </c>
      <c r="AB44" s="21">
        <v>0.91847886789895472</v>
      </c>
      <c r="AC44" s="21">
        <v>1</v>
      </c>
      <c r="AD44" s="21">
        <v>0.8022839723764088</v>
      </c>
      <c r="AE44" s="21">
        <v>0.672925966367799</v>
      </c>
      <c r="AF44" s="21">
        <v>0.48794934368751208</v>
      </c>
      <c r="AG44" s="21" t="e">
        <v>#DIV/0!</v>
      </c>
      <c r="AH44" s="21" t="e">
        <v>#DIV/0!</v>
      </c>
      <c r="AI44" s="21">
        <v>0.98605540872885822</v>
      </c>
      <c r="AJ44" s="21">
        <v>7.1722235771572412E-2</v>
      </c>
      <c r="AK44" s="21" t="e">
        <v>#DIV/0!</v>
      </c>
      <c r="AL44" s="21" t="e">
        <v>#DIV/0!</v>
      </c>
      <c r="AM44" s="21">
        <v>0.30739710521468466</v>
      </c>
      <c r="AN44" s="21">
        <v>0.27062712870759181</v>
      </c>
      <c r="AO44" s="21">
        <v>1.612165839650186E-2</v>
      </c>
      <c r="AP44" s="21">
        <v>0.57139026130236792</v>
      </c>
      <c r="AQ44" s="21">
        <v>0.51951658883853125</v>
      </c>
      <c r="AR44" s="21">
        <v>0.72708249989570084</v>
      </c>
      <c r="AS44" s="21">
        <v>0.5666322592430878</v>
      </c>
      <c r="AT44" s="21">
        <v>0.32488350268965166</v>
      </c>
      <c r="AU44" s="21">
        <v>0.61547420540077635</v>
      </c>
      <c r="AV44" s="21" t="e">
        <v>#DIV/0!</v>
      </c>
      <c r="AW44" s="21" t="e">
        <v>#DIV/0!</v>
      </c>
      <c r="AX44" s="21" t="e">
        <v>#DIV/0!</v>
      </c>
      <c r="AY44" s="21">
        <v>0.21838883514109073</v>
      </c>
      <c r="AZ44" s="21">
        <v>0.74845030022413583</v>
      </c>
      <c r="BA44" s="21">
        <v>0.74329916329644263</v>
      </c>
      <c r="BB44" s="21" t="e">
        <v>#DIV/0!</v>
      </c>
      <c r="BC44" s="21">
        <v>0.20366898258015698</v>
      </c>
    </row>
    <row r="45" spans="1:55" x14ac:dyDescent="0.2">
      <c r="A45" s="3" t="s">
        <v>224</v>
      </c>
      <c r="B45" s="3" t="s">
        <v>225</v>
      </c>
      <c r="C45" s="3" t="s">
        <v>34</v>
      </c>
      <c r="D45" s="3">
        <v>686523</v>
      </c>
      <c r="E45" s="3" t="s">
        <v>16</v>
      </c>
      <c r="F45" s="3">
        <v>2019</v>
      </c>
      <c r="G45" s="3" t="s">
        <v>17</v>
      </c>
      <c r="H45" s="4">
        <v>43799</v>
      </c>
      <c r="I45" s="4">
        <v>43819</v>
      </c>
      <c r="J45" s="4">
        <v>43819</v>
      </c>
      <c r="K45" s="5">
        <v>396000000</v>
      </c>
      <c r="L45" s="5">
        <v>417000000</v>
      </c>
      <c r="M45" s="3" t="s">
        <v>226</v>
      </c>
      <c r="N45" s="20">
        <v>0.19789316155270492</v>
      </c>
      <c r="O45" s="21">
        <v>0.1797354926013647</v>
      </c>
      <c r="P45" s="21">
        <v>0.39935719545056486</v>
      </c>
      <c r="Q45" s="21">
        <v>0.26201865307486527</v>
      </c>
      <c r="R45" s="21">
        <v>8.5555168470889731E-2</v>
      </c>
      <c r="S45" s="21">
        <v>3.118635524860127E-3</v>
      </c>
      <c r="T45" s="21">
        <v>8.5864779049918183E-2</v>
      </c>
      <c r="U45" s="21">
        <v>0.65054598017511345</v>
      </c>
      <c r="V45" s="21">
        <v>0.48891209143349196</v>
      </c>
      <c r="W45" s="21">
        <v>0.63262291023306583</v>
      </c>
      <c r="X45" s="21">
        <v>0.23284412409973121</v>
      </c>
      <c r="Y45" s="21">
        <v>0.55582344778461312</v>
      </c>
      <c r="Z45" s="21">
        <v>0.76715587590026868</v>
      </c>
      <c r="AA45" s="21">
        <v>0.73690258891788418</v>
      </c>
      <c r="AB45" s="21">
        <v>0.88532632862231131</v>
      </c>
      <c r="AC45" s="21">
        <v>0.46664669780653584</v>
      </c>
      <c r="AD45" s="21">
        <v>0.49954291699041226</v>
      </c>
      <c r="AE45" s="21">
        <v>0.56796950811627278</v>
      </c>
      <c r="AF45" s="21">
        <v>0.39374687943249953</v>
      </c>
      <c r="AG45" s="21" t="e">
        <v>#DIV/0!</v>
      </c>
      <c r="AH45" s="21" t="e">
        <v>#DIV/0!</v>
      </c>
      <c r="AI45" s="21">
        <v>0.98696664987835869</v>
      </c>
      <c r="AJ45" s="21">
        <v>0.43106378251615046</v>
      </c>
      <c r="AK45" s="21" t="e">
        <v>#DIV/0!</v>
      </c>
      <c r="AL45" s="21" t="e">
        <v>#DIV/0!</v>
      </c>
      <c r="AM45" s="21">
        <v>0.30699883670219574</v>
      </c>
      <c r="AN45" s="21">
        <v>0.27240796351533253</v>
      </c>
      <c r="AO45" s="21">
        <v>6.4360885277721755E-2</v>
      </c>
      <c r="AP45" s="21">
        <v>0.57265792305259489</v>
      </c>
      <c r="AQ45" s="21">
        <v>0.49160365771904302</v>
      </c>
      <c r="AR45" s="21">
        <v>0.51875408050511662</v>
      </c>
      <c r="AS45" s="21">
        <v>0.63355544282299892</v>
      </c>
      <c r="AT45" s="21">
        <v>0.42939468561417848</v>
      </c>
      <c r="AU45" s="21">
        <v>0.82950655425310171</v>
      </c>
      <c r="AV45" s="21" t="e">
        <v>#DIV/0!</v>
      </c>
      <c r="AW45" s="21" t="e">
        <v>#DIV/0!</v>
      </c>
      <c r="AX45" s="21" t="e">
        <v>#DIV/0!</v>
      </c>
      <c r="AY45" s="21">
        <v>0.26838006159042499</v>
      </c>
      <c r="AZ45" s="21">
        <v>0.75322645813510414</v>
      </c>
      <c r="BA45" s="21">
        <v>0.74636312830525497</v>
      </c>
      <c r="BB45" s="21" t="e">
        <v>#DIV/0!</v>
      </c>
      <c r="BC45" s="21">
        <v>0.2103228957817064</v>
      </c>
    </row>
    <row r="46" spans="1:55" x14ac:dyDescent="0.2">
      <c r="A46" s="3" t="s">
        <v>176</v>
      </c>
      <c r="B46" s="3" t="s">
        <v>177</v>
      </c>
      <c r="C46" s="3" t="s">
        <v>59</v>
      </c>
      <c r="D46" s="3">
        <v>66346</v>
      </c>
      <c r="E46" s="3" t="s">
        <v>16</v>
      </c>
      <c r="F46" s="3">
        <v>2019</v>
      </c>
      <c r="G46" s="3" t="s">
        <v>17</v>
      </c>
      <c r="H46" s="4">
        <v>43830</v>
      </c>
      <c r="I46" s="4">
        <v>43887</v>
      </c>
      <c r="J46" s="4">
        <v>43887</v>
      </c>
      <c r="K46" s="5">
        <v>83400000</v>
      </c>
      <c r="L46" s="5">
        <v>85800000</v>
      </c>
      <c r="M46" s="3" t="s">
        <v>178</v>
      </c>
      <c r="N46" s="20">
        <v>3.5356246316176357E-2</v>
      </c>
      <c r="O46" s="21">
        <v>2.5545038199971497E-2</v>
      </c>
      <c r="P46" s="21">
        <v>1.0258815830018732E-2</v>
      </c>
      <c r="Q46" s="21">
        <v>0.27054793577990982</v>
      </c>
      <c r="R46" s="21">
        <v>9.0643613601829237E-2</v>
      </c>
      <c r="S46" s="21">
        <v>7.494128635071555E-2</v>
      </c>
      <c r="T46" s="21">
        <v>7.7732723168729187E-2</v>
      </c>
      <c r="U46" s="21">
        <v>0.66277485501511024</v>
      </c>
      <c r="V46" s="21">
        <v>0.52139560374697369</v>
      </c>
      <c r="W46" s="21">
        <v>0.64202145266406685</v>
      </c>
      <c r="X46" s="21">
        <v>0.35103676277195894</v>
      </c>
      <c r="Y46" s="21">
        <v>0.44371991808547084</v>
      </c>
      <c r="Z46" s="21">
        <v>0.64896323722804106</v>
      </c>
      <c r="AA46" s="21">
        <v>0.31126438344774171</v>
      </c>
      <c r="AB46" s="21">
        <v>0.83203867996021574</v>
      </c>
      <c r="AC46" s="21">
        <v>0.25179268780022834</v>
      </c>
      <c r="AD46" s="21">
        <v>0.38522344366235989</v>
      </c>
      <c r="AE46" s="21">
        <v>0.43799073587098153</v>
      </c>
      <c r="AF46" s="21">
        <v>0.37755599676215668</v>
      </c>
      <c r="AG46" s="21" t="e">
        <v>#DIV/0!</v>
      </c>
      <c r="AH46" s="21" t="e">
        <v>#DIV/0!</v>
      </c>
      <c r="AI46" s="21">
        <v>0.98637038020169499</v>
      </c>
      <c r="AJ46" s="21">
        <v>9.545687164413931E-2</v>
      </c>
      <c r="AK46" s="21" t="e">
        <v>#DIV/0!</v>
      </c>
      <c r="AL46" s="21" t="e">
        <v>#DIV/0!</v>
      </c>
      <c r="AM46" s="21">
        <v>0.31386431670700532</v>
      </c>
      <c r="AN46" s="21">
        <v>0.29031799154488325</v>
      </c>
      <c r="AO46" s="21">
        <v>0.28902717190492233</v>
      </c>
      <c r="AP46" s="21">
        <v>0.59121166181295215</v>
      </c>
      <c r="AQ46" s="21">
        <v>0.53173982861657232</v>
      </c>
      <c r="AR46" s="21">
        <v>0.24534608843201786</v>
      </c>
      <c r="AS46" s="21">
        <v>0.60515626809316547</v>
      </c>
      <c r="AT46" s="21">
        <v>0.43372588162662851</v>
      </c>
      <c r="AU46" s="21">
        <v>0.61591910640847902</v>
      </c>
      <c r="AV46" s="21" t="e">
        <v>#DIV/0!</v>
      </c>
      <c r="AW46" s="21" t="e">
        <v>#DIV/0!</v>
      </c>
      <c r="AX46" s="21" t="e">
        <v>#DIV/0!</v>
      </c>
      <c r="AY46" s="21">
        <v>0.24394712618273012</v>
      </c>
      <c r="AZ46" s="21">
        <v>0.76187068756516663</v>
      </c>
      <c r="BA46" s="21">
        <v>0.74325876360674847</v>
      </c>
      <c r="BB46" s="21" t="e">
        <v>#DIV/0!</v>
      </c>
      <c r="BC46" s="21">
        <v>0.3050169990560378</v>
      </c>
    </row>
    <row r="47" spans="1:55" x14ac:dyDescent="0.2">
      <c r="A47" s="3" t="s">
        <v>108</v>
      </c>
      <c r="B47" s="3" t="s">
        <v>109</v>
      </c>
      <c r="C47" s="3" t="s">
        <v>52</v>
      </c>
      <c r="D47" s="3">
        <v>168302</v>
      </c>
      <c r="E47" s="3" t="s">
        <v>16</v>
      </c>
      <c r="F47" s="3">
        <v>2019</v>
      </c>
      <c r="G47" s="3" t="s">
        <v>17</v>
      </c>
      <c r="H47" s="4">
        <v>43830</v>
      </c>
      <c r="I47" s="4">
        <v>43879</v>
      </c>
      <c r="J47" s="4">
        <v>43879</v>
      </c>
      <c r="K47" s="5">
        <v>181000000</v>
      </c>
      <c r="L47" s="5">
        <v>181000000</v>
      </c>
      <c r="M47" s="3" t="s">
        <v>110</v>
      </c>
      <c r="N47" s="20">
        <v>9.1660170610865024E-3</v>
      </c>
      <c r="O47" s="21">
        <v>8.6063866694284126E-3</v>
      </c>
      <c r="P47" s="21">
        <v>2.1324407604502355E-3</v>
      </c>
      <c r="Q47" s="21">
        <v>0.26622979331157093</v>
      </c>
      <c r="R47" s="21">
        <v>0.10509357423112205</v>
      </c>
      <c r="S47" s="21">
        <v>9.1355008000365751E-2</v>
      </c>
      <c r="T47" s="21">
        <v>8.9298977873008445E-2</v>
      </c>
      <c r="U47" s="21">
        <v>0.6594997384577822</v>
      </c>
      <c r="V47" s="21">
        <v>0.51797748207894911</v>
      </c>
      <c r="W47" s="21">
        <v>0.63893898279868888</v>
      </c>
      <c r="X47" s="21">
        <v>2.5792124207069663E-2</v>
      </c>
      <c r="Y47" s="21">
        <v>0.44783045116980741</v>
      </c>
      <c r="Z47" s="21">
        <v>0.97420787579293033</v>
      </c>
      <c r="AA47" s="21">
        <v>0.11488966118874126</v>
      </c>
      <c r="AB47" s="21">
        <v>0.84956636823342957</v>
      </c>
      <c r="AC47" s="21">
        <v>1</v>
      </c>
      <c r="AD47" s="21">
        <v>0.70263145552657125</v>
      </c>
      <c r="AE47" s="21">
        <v>0.66930047152929195</v>
      </c>
      <c r="AF47" s="21">
        <v>0.40314554353971649</v>
      </c>
      <c r="AG47" s="21" t="e">
        <v>#DIV/0!</v>
      </c>
      <c r="AH47" s="21" t="e">
        <v>#DIV/0!</v>
      </c>
      <c r="AI47" s="21">
        <v>0.98669952389291304</v>
      </c>
      <c r="AJ47" s="21">
        <v>0.14037601879086981</v>
      </c>
      <c r="AK47" s="21" t="e">
        <v>#DIV/0!</v>
      </c>
      <c r="AL47" s="21" t="e">
        <v>#DIV/0!</v>
      </c>
      <c r="AM47" s="21">
        <v>0.30720916387466357</v>
      </c>
      <c r="AN47" s="21">
        <v>0.27196301398928802</v>
      </c>
      <c r="AO47" s="21">
        <v>2.8968542375854802E-2</v>
      </c>
      <c r="AP47" s="21">
        <v>0.56996238749488581</v>
      </c>
      <c r="AQ47" s="21">
        <v>0.47602176273937985</v>
      </c>
      <c r="AR47" s="21">
        <v>0.57830856594520208</v>
      </c>
      <c r="AS47" s="21">
        <v>0.62002914467423287</v>
      </c>
      <c r="AT47" s="21">
        <v>0.33721826254554105</v>
      </c>
      <c r="AU47" s="21">
        <v>0.60306105448417624</v>
      </c>
      <c r="AV47" s="21" t="e">
        <v>#DIV/0!</v>
      </c>
      <c r="AW47" s="21" t="e">
        <v>#DIV/0!</v>
      </c>
      <c r="AX47" s="21" t="e">
        <v>#DIV/0!</v>
      </c>
      <c r="AY47" s="21">
        <v>0.27745951671146807</v>
      </c>
      <c r="AZ47" s="21">
        <v>0.78632394188279109</v>
      </c>
      <c r="BA47" s="21">
        <v>0.74246514795195406</v>
      </c>
      <c r="BB47" s="21" t="e">
        <v>#DIV/0!</v>
      </c>
      <c r="BC47" s="21">
        <v>0.20044621964058737</v>
      </c>
    </row>
    <row r="48" spans="1:55" x14ac:dyDescent="0.2">
      <c r="A48" s="3" t="s">
        <v>170</v>
      </c>
      <c r="B48" s="3" t="s">
        <v>171</v>
      </c>
      <c r="C48" s="3" t="s">
        <v>45</v>
      </c>
      <c r="D48" s="3">
        <v>58197</v>
      </c>
      <c r="E48" s="3" t="s">
        <v>16</v>
      </c>
      <c r="F48" s="3">
        <v>2019</v>
      </c>
      <c r="G48" s="3" t="s">
        <v>17</v>
      </c>
      <c r="H48" s="4">
        <v>43708</v>
      </c>
      <c r="I48" s="4">
        <v>43766</v>
      </c>
      <c r="J48" s="4">
        <v>43907</v>
      </c>
      <c r="K48" s="5">
        <v>24233000</v>
      </c>
      <c r="L48" s="5">
        <v>24858000</v>
      </c>
      <c r="M48" s="3" t="s">
        <v>172</v>
      </c>
      <c r="N48" s="20">
        <v>3.0041167220289433E-2</v>
      </c>
      <c r="O48" s="21">
        <v>4.1933378061320432E-3</v>
      </c>
      <c r="P48" s="21">
        <v>5.5465561877213474E-3</v>
      </c>
      <c r="Q48" s="21">
        <v>0.23263497193670735</v>
      </c>
      <c r="R48" s="21">
        <v>0.14558948951115741</v>
      </c>
      <c r="S48" s="21">
        <v>0</v>
      </c>
      <c r="T48" s="21">
        <v>0.14709711396581165</v>
      </c>
      <c r="U48" s="21">
        <v>0.59324203566682365</v>
      </c>
      <c r="V48" s="21">
        <v>0.48825282224192584</v>
      </c>
      <c r="W48" s="21">
        <v>0.57235824752777409</v>
      </c>
      <c r="X48" s="21">
        <v>0.40188853103736799</v>
      </c>
      <c r="Y48" s="21">
        <v>0.39454257727032621</v>
      </c>
      <c r="Z48" s="21">
        <v>0.59811146896263201</v>
      </c>
      <c r="AA48" s="21">
        <v>6.8692664594647262E-2</v>
      </c>
      <c r="AB48" s="21">
        <v>0.74628344082755149</v>
      </c>
      <c r="AC48" s="21">
        <v>0.51265157392859551</v>
      </c>
      <c r="AD48" s="21">
        <v>0.45276192658068992</v>
      </c>
      <c r="AE48" s="21">
        <v>0.51478053233761711</v>
      </c>
      <c r="AF48" s="21">
        <v>0.40033255571138421</v>
      </c>
      <c r="AG48" s="21" t="e">
        <v>#DIV/0!</v>
      </c>
      <c r="AH48" s="21" t="e">
        <v>#DIV/0!</v>
      </c>
      <c r="AI48" s="21">
        <v>0.98571917030244738</v>
      </c>
      <c r="AJ48" s="21">
        <v>9.6974920274566168E-2</v>
      </c>
      <c r="AK48" s="21" t="e">
        <v>#DIV/0!</v>
      </c>
      <c r="AL48" s="21" t="e">
        <v>#DIV/0!</v>
      </c>
      <c r="AM48" s="21">
        <v>0.27309788107010918</v>
      </c>
      <c r="AN48" s="21">
        <v>0.24540738128560474</v>
      </c>
      <c r="AO48" s="21">
        <v>0.26300317338336399</v>
      </c>
      <c r="AP48" s="21">
        <v>0.51623064849099121</v>
      </c>
      <c r="AQ48" s="21">
        <v>0.67270517493515503</v>
      </c>
      <c r="AR48" s="21">
        <v>0.29389963140644065</v>
      </c>
      <c r="AS48" s="21">
        <v>0.58962222375073969</v>
      </c>
      <c r="AT48" s="21">
        <v>0.52803648098608058</v>
      </c>
      <c r="AU48" s="21">
        <v>0.63200497460070071</v>
      </c>
      <c r="AV48" s="21" t="e">
        <v>#DIV/0!</v>
      </c>
      <c r="AW48" s="21" t="e">
        <v>#DIV/0!</v>
      </c>
      <c r="AX48" s="21" t="e">
        <v>#DIV/0!</v>
      </c>
      <c r="AY48" s="21">
        <v>0.2421440711530212</v>
      </c>
      <c r="AZ48" s="21">
        <v>0.76275053145943439</v>
      </c>
      <c r="BA48" s="21">
        <v>0.74375002506814747</v>
      </c>
      <c r="BB48" s="21" t="e">
        <v>#DIV/0!</v>
      </c>
      <c r="BC48" s="21">
        <v>0.48051902468355551</v>
      </c>
    </row>
    <row r="49" spans="1:55" x14ac:dyDescent="0.2">
      <c r="A49" s="3" t="s">
        <v>206</v>
      </c>
      <c r="B49" s="3" t="s">
        <v>207</v>
      </c>
      <c r="C49" s="3" t="s">
        <v>15</v>
      </c>
      <c r="D49" s="3">
        <v>70844</v>
      </c>
      <c r="E49" s="3" t="s">
        <v>16</v>
      </c>
      <c r="F49" s="3">
        <v>2019</v>
      </c>
      <c r="G49" s="3" t="s">
        <v>17</v>
      </c>
      <c r="H49" s="4">
        <v>43830</v>
      </c>
      <c r="I49" s="4">
        <v>43861</v>
      </c>
      <c r="J49" s="4">
        <v>43861</v>
      </c>
      <c r="K49" s="5">
        <v>565800000</v>
      </c>
      <c r="L49" s="5">
        <v>565800000</v>
      </c>
      <c r="M49" s="3" t="s">
        <v>208</v>
      </c>
      <c r="N49" s="20">
        <v>3.6088496136891607E-2</v>
      </c>
      <c r="O49" s="21">
        <v>1.1078935592195116E-2</v>
      </c>
      <c r="P49" s="21">
        <v>1.6007387979599167E-2</v>
      </c>
      <c r="Q49" s="21">
        <v>1</v>
      </c>
      <c r="R49" s="21">
        <v>3.194418854690436E-2</v>
      </c>
      <c r="S49" s="21">
        <v>2.0972280393227769E-2</v>
      </c>
      <c r="T49" s="21">
        <v>2.8399195808710073E-2</v>
      </c>
      <c r="U49" s="21">
        <v>0.99889974398891079</v>
      </c>
      <c r="V49" s="21">
        <v>0.91159038053574271</v>
      </c>
      <c r="W49" s="21">
        <v>0.95415814780449859</v>
      </c>
      <c r="X49" s="21">
        <v>0.57134910578911902</v>
      </c>
      <c r="Y49" s="21">
        <v>0.41381135646395312</v>
      </c>
      <c r="Z49" s="21">
        <v>0.42865089421088093</v>
      </c>
      <c r="AA49" s="21">
        <v>9.7721460492039849E-2</v>
      </c>
      <c r="AB49" s="21">
        <v>0.7843112751936554</v>
      </c>
      <c r="AC49" s="21">
        <v>0.1606019981463612</v>
      </c>
      <c r="AD49" s="21">
        <v>0.38791935451690207</v>
      </c>
      <c r="AE49" s="21">
        <v>0.4410559282896922</v>
      </c>
      <c r="AF49" s="21">
        <v>0.39126649916721901</v>
      </c>
      <c r="AG49" s="21" t="e">
        <v>#DIV/0!</v>
      </c>
      <c r="AH49" s="21" t="e">
        <v>#DIV/0!</v>
      </c>
      <c r="AI49" s="21">
        <v>0.98535621051543254</v>
      </c>
      <c r="AJ49" s="21">
        <v>8.3324002138568748E-2</v>
      </c>
      <c r="AK49" s="21" t="e">
        <v>#DIV/0!</v>
      </c>
      <c r="AL49" s="21" t="e">
        <v>#DIV/0!</v>
      </c>
      <c r="AM49" s="21">
        <v>1</v>
      </c>
      <c r="AN49" s="21">
        <v>1</v>
      </c>
      <c r="AO49" s="21">
        <v>0.22465615937245173</v>
      </c>
      <c r="AP49" s="21">
        <v>0.57989420371059253</v>
      </c>
      <c r="AQ49" s="21">
        <v>0.58902321749592024</v>
      </c>
      <c r="AR49" s="21">
        <v>0.29255268198522655</v>
      </c>
      <c r="AS49" s="21">
        <v>0.58177998366320205</v>
      </c>
      <c r="AT49" s="21">
        <v>0.47775513756015076</v>
      </c>
      <c r="AU49" s="21">
        <v>0.63080014735163736</v>
      </c>
      <c r="AV49" s="21" t="e">
        <v>#DIV/0!</v>
      </c>
      <c r="AW49" s="21" t="e">
        <v>#DIV/0!</v>
      </c>
      <c r="AX49" s="21" t="e">
        <v>#DIV/0!</v>
      </c>
      <c r="AY49" s="21">
        <v>0.21904200481842812</v>
      </c>
      <c r="AZ49" s="21">
        <v>0.73877082497505964</v>
      </c>
      <c r="BA49" s="21">
        <v>0.7443179702294962</v>
      </c>
      <c r="BB49" s="21" t="e">
        <v>#DIV/0!</v>
      </c>
      <c r="BC49" s="21">
        <v>0.34872244974332617</v>
      </c>
    </row>
    <row r="50" spans="1:55" x14ac:dyDescent="0.2">
      <c r="A50" s="3" t="s">
        <v>185</v>
      </c>
      <c r="B50" s="3" t="s">
        <v>186</v>
      </c>
      <c r="C50" s="3" t="s">
        <v>24</v>
      </c>
      <c r="D50" s="3">
        <v>254808</v>
      </c>
      <c r="E50" s="3" t="s">
        <v>16</v>
      </c>
      <c r="F50" s="3">
        <v>2019</v>
      </c>
      <c r="G50" s="3" t="s">
        <v>17</v>
      </c>
      <c r="H50" s="4">
        <v>43830</v>
      </c>
      <c r="I50" s="4">
        <v>43907</v>
      </c>
      <c r="J50" s="4">
        <v>43907</v>
      </c>
      <c r="K50" s="5">
        <v>503000000</v>
      </c>
      <c r="L50" s="5">
        <v>515000000</v>
      </c>
      <c r="M50" s="3" t="s">
        <v>187</v>
      </c>
      <c r="N50" s="20">
        <v>8.1044248590036991E-2</v>
      </c>
      <c r="O50" s="21">
        <v>6.4451079981841866E-2</v>
      </c>
      <c r="P50" s="21">
        <v>0.10845410500951198</v>
      </c>
      <c r="Q50" s="21">
        <v>0.26045461687183807</v>
      </c>
      <c r="R50" s="21">
        <v>5.4455320360350758E-2</v>
      </c>
      <c r="S50" s="21">
        <v>2.5431220281426161E-4</v>
      </c>
      <c r="T50" s="21">
        <v>5.4972223946346564E-2</v>
      </c>
      <c r="U50" s="21">
        <v>0.6456104123802282</v>
      </c>
      <c r="V50" s="21">
        <v>0.48829581741377259</v>
      </c>
      <c r="W50" s="21">
        <v>0.6274922280229509</v>
      </c>
      <c r="X50" s="21">
        <v>0.34190983950958004</v>
      </c>
      <c r="Y50" s="21">
        <v>0.49698873020204531</v>
      </c>
      <c r="Z50" s="21">
        <v>0.65809016049042002</v>
      </c>
      <c r="AA50" s="21">
        <v>0.29396552855417563</v>
      </c>
      <c r="AB50" s="21">
        <v>0.91088723032865337</v>
      </c>
      <c r="AC50" s="21">
        <v>0.40483056662553724</v>
      </c>
      <c r="AD50" s="21">
        <v>0.39684196066487198</v>
      </c>
      <c r="AE50" s="21">
        <v>0.45120073878066941</v>
      </c>
      <c r="AF50" s="21">
        <v>0.38523166974970979</v>
      </c>
      <c r="AG50" s="21" t="e">
        <v>#DIV/0!</v>
      </c>
      <c r="AH50" s="21" t="e">
        <v>#DIV/0!</v>
      </c>
      <c r="AI50" s="21">
        <v>0.98655125384310871</v>
      </c>
      <c r="AJ50" s="21">
        <v>0.14450800024397287</v>
      </c>
      <c r="AK50" s="21" t="e">
        <v>#DIV/0!</v>
      </c>
      <c r="AL50" s="21" t="e">
        <v>#DIV/0!</v>
      </c>
      <c r="AM50" s="21">
        <v>0.30719733454356302</v>
      </c>
      <c r="AN50" s="21">
        <v>0.27368937471961874</v>
      </c>
      <c r="AO50" s="21">
        <v>0.13271550624219858</v>
      </c>
      <c r="AP50" s="21">
        <v>0.57348665981161362</v>
      </c>
      <c r="AQ50" s="21">
        <v>0.50986053009573962</v>
      </c>
      <c r="AR50" s="21">
        <v>0.3232904538934212</v>
      </c>
      <c r="AS50" s="21">
        <v>0.60836056566094332</v>
      </c>
      <c r="AT50" s="21">
        <v>0.40329823978897222</v>
      </c>
      <c r="AU50" s="21">
        <v>0.62951920040502296</v>
      </c>
      <c r="AV50" s="21" t="e">
        <v>#DIV/0!</v>
      </c>
      <c r="AW50" s="21" t="e">
        <v>#DIV/0!</v>
      </c>
      <c r="AX50" s="21" t="e">
        <v>#DIV/0!</v>
      </c>
      <c r="AY50" s="21">
        <v>0.24817299425868167</v>
      </c>
      <c r="AZ50" s="21">
        <v>0.73857255072988481</v>
      </c>
      <c r="BA50" s="21">
        <v>0.7436924894602005</v>
      </c>
      <c r="BB50" s="21" t="e">
        <v>#DIV/0!</v>
      </c>
      <c r="BC50" s="21">
        <v>0.21222593756902172</v>
      </c>
    </row>
    <row r="51" spans="1:55" x14ac:dyDescent="0.2">
      <c r="A51" s="3" t="s">
        <v>194</v>
      </c>
      <c r="B51" s="3" t="s">
        <v>195</v>
      </c>
      <c r="C51" s="3" t="s">
        <v>45</v>
      </c>
      <c r="D51" s="3">
        <v>71192</v>
      </c>
      <c r="E51" s="3" t="s">
        <v>16</v>
      </c>
      <c r="F51" s="3">
        <v>2019</v>
      </c>
      <c r="G51" s="3" t="s">
        <v>17</v>
      </c>
      <c r="H51" s="4">
        <v>43890</v>
      </c>
      <c r="I51" s="4">
        <v>43913</v>
      </c>
      <c r="J51" s="4">
        <v>43913</v>
      </c>
      <c r="K51" s="5">
        <v>261700000</v>
      </c>
      <c r="L51" s="5">
        <v>266300000</v>
      </c>
      <c r="M51" s="3" t="s">
        <v>196</v>
      </c>
      <c r="N51" s="20">
        <v>3.9241735078856949E-2</v>
      </c>
      <c r="O51" s="21">
        <v>1.8094449141416856E-2</v>
      </c>
      <c r="P51" s="21">
        <v>3.6129131841535621E-2</v>
      </c>
      <c r="Q51" s="21">
        <v>0.2662305232943038</v>
      </c>
      <c r="R51" s="21">
        <v>2.7550105449729394E-2</v>
      </c>
      <c r="S51" s="21">
        <v>6.0470422757325663E-2</v>
      </c>
      <c r="T51" s="21">
        <v>1.6660151762849334E-2</v>
      </c>
      <c r="U51" s="21">
        <v>0.64547601475847838</v>
      </c>
      <c r="V51" s="21">
        <v>0.50792959676075333</v>
      </c>
      <c r="W51" s="21">
        <v>0.62524900890786694</v>
      </c>
      <c r="X51" s="21">
        <v>0.61011503888894214</v>
      </c>
      <c r="Y51" s="21">
        <v>0.44646223179131883</v>
      </c>
      <c r="Z51" s="21">
        <v>0.3898849611110578</v>
      </c>
      <c r="AA51" s="21">
        <v>5.2864231172479702E-2</v>
      </c>
      <c r="AB51" s="21">
        <v>0.84956234108935202</v>
      </c>
      <c r="AC51" s="21">
        <v>0.2108757374222808</v>
      </c>
      <c r="AD51" s="21">
        <v>0.33839979939930137</v>
      </c>
      <c r="AE51" s="21">
        <v>0.38475326358226702</v>
      </c>
      <c r="AF51" s="21">
        <v>0.37182319863991925</v>
      </c>
      <c r="AG51" s="21" t="e">
        <v>#DIV/0!</v>
      </c>
      <c r="AH51" s="21" t="e">
        <v>#DIV/0!</v>
      </c>
      <c r="AI51" s="21">
        <v>0.98505562469927144</v>
      </c>
      <c r="AJ51" s="21">
        <v>8.8753718500024087E-2</v>
      </c>
      <c r="AK51" s="21" t="e">
        <v>#DIV/0!</v>
      </c>
      <c r="AL51" s="21" t="e">
        <v>#DIV/0!</v>
      </c>
      <c r="AM51" s="21">
        <v>0.3141264879107773</v>
      </c>
      <c r="AN51" s="21">
        <v>0.3075416216168223</v>
      </c>
      <c r="AO51" s="21">
        <v>0.74205659702753646</v>
      </c>
      <c r="AP51" s="21">
        <v>0.58813243146129945</v>
      </c>
      <c r="AQ51" s="21">
        <v>0.56851670333849513</v>
      </c>
      <c r="AR51" s="21">
        <v>0.2014207128685879</v>
      </c>
      <c r="AS51" s="21">
        <v>0.5957765827597763</v>
      </c>
      <c r="AT51" s="21">
        <v>0.51693149392308857</v>
      </c>
      <c r="AU51" s="21">
        <v>0.62567250558651821</v>
      </c>
      <c r="AV51" s="21" t="e">
        <v>#DIV/0!</v>
      </c>
      <c r="AW51" s="21" t="e">
        <v>#DIV/0!</v>
      </c>
      <c r="AX51" s="21" t="e">
        <v>#DIV/0!</v>
      </c>
      <c r="AY51" s="21">
        <v>0.21256932686012781</v>
      </c>
      <c r="AZ51" s="21">
        <v>0.72703862813826836</v>
      </c>
      <c r="BA51" s="21">
        <v>0.74408648615193829</v>
      </c>
      <c r="BB51" s="21" t="e">
        <v>#DIV/0!</v>
      </c>
      <c r="BC51" s="21">
        <v>0.40269403474245474</v>
      </c>
    </row>
    <row r="52" spans="1:55" x14ac:dyDescent="0.2">
      <c r="A52" s="3" t="s">
        <v>188</v>
      </c>
      <c r="B52" s="3" t="s">
        <v>189</v>
      </c>
      <c r="C52" s="3" t="s">
        <v>24</v>
      </c>
      <c r="D52" s="3">
        <v>71373</v>
      </c>
      <c r="E52" s="3" t="s">
        <v>16</v>
      </c>
      <c r="F52" s="3">
        <v>2019</v>
      </c>
      <c r="G52" s="3" t="s">
        <v>17</v>
      </c>
      <c r="H52" s="4">
        <v>43738</v>
      </c>
      <c r="I52" s="4">
        <v>43796</v>
      </c>
      <c r="J52" s="4">
        <v>43796</v>
      </c>
      <c r="K52" s="5">
        <v>270606000</v>
      </c>
      <c r="L52" s="5">
        <v>280626000</v>
      </c>
      <c r="M52" s="3" t="s">
        <v>190</v>
      </c>
      <c r="N52" s="20">
        <v>0.17628407135960245</v>
      </c>
      <c r="O52" s="21">
        <v>0.15902061205394358</v>
      </c>
      <c r="P52" s="21">
        <v>0.38301796260412674</v>
      </c>
      <c r="Q52" s="21">
        <v>0.26390635945833152</v>
      </c>
      <c r="R52" s="21">
        <v>0.13267840941895465</v>
      </c>
      <c r="S52" s="21">
        <v>7.803411854720152E-3</v>
      </c>
      <c r="T52" s="21">
        <v>0.13261022517598886</v>
      </c>
      <c r="U52" s="21">
        <v>0.65985091847709698</v>
      </c>
      <c r="V52" s="21">
        <v>0.49030113418896271</v>
      </c>
      <c r="W52" s="21">
        <v>0.64227137431391534</v>
      </c>
      <c r="X52" s="21">
        <v>0.39849305067049234</v>
      </c>
      <c r="Y52" s="21">
        <v>0.47516243478830794</v>
      </c>
      <c r="Z52" s="21">
        <v>0.60150694932950755</v>
      </c>
      <c r="AA52" s="21">
        <v>0.32532053423403751</v>
      </c>
      <c r="AB52" s="21">
        <v>0.86545601446287179</v>
      </c>
      <c r="AC52" s="21">
        <v>0.47579796559350407</v>
      </c>
      <c r="AD52" s="21">
        <v>0.4484452197836879</v>
      </c>
      <c r="AE52" s="21">
        <v>0.50987252993624887</v>
      </c>
      <c r="AF52" s="21">
        <v>0.39050331702405544</v>
      </c>
      <c r="AG52" s="21" t="e">
        <v>#DIV/0!</v>
      </c>
      <c r="AH52" s="21" t="e">
        <v>#DIV/0!</v>
      </c>
      <c r="AI52" s="21">
        <v>0.99232771362074512</v>
      </c>
      <c r="AJ52" s="21">
        <v>0.16103323260413946</v>
      </c>
      <c r="AK52" s="21" t="e">
        <v>#DIV/0!</v>
      </c>
      <c r="AL52" s="21" t="e">
        <v>#DIV/0!</v>
      </c>
      <c r="AM52" s="21">
        <v>0.30723136043711646</v>
      </c>
      <c r="AN52" s="21">
        <v>0.2729662049068951</v>
      </c>
      <c r="AO52" s="21">
        <v>6.3520509026646452E-2</v>
      </c>
      <c r="AP52" s="21">
        <v>0.57223539418692304</v>
      </c>
      <c r="AQ52" s="21">
        <v>0.48523699332493742</v>
      </c>
      <c r="AR52" s="21">
        <v>0.35983103236379893</v>
      </c>
      <c r="AS52" s="21">
        <v>0.79669522591020869</v>
      </c>
      <c r="AT52" s="21">
        <v>0.3235980764073989</v>
      </c>
      <c r="AU52" s="21">
        <v>0.65868780928313053</v>
      </c>
      <c r="AV52" s="21" t="e">
        <v>#DIV/0!</v>
      </c>
      <c r="AW52" s="21" t="e">
        <v>#DIV/0!</v>
      </c>
      <c r="AX52" s="21" t="e">
        <v>#DIV/0!</v>
      </c>
      <c r="AY52" s="21">
        <v>0.34530153477922115</v>
      </c>
      <c r="AZ52" s="21">
        <v>0.76034373621599161</v>
      </c>
      <c r="BA52" s="21">
        <v>0.74455159253553904</v>
      </c>
      <c r="BB52" s="21" t="e">
        <v>#DIV/0!</v>
      </c>
      <c r="BC52" s="21">
        <v>0.1958975758350458</v>
      </c>
    </row>
    <row r="53" spans="1:55" x14ac:dyDescent="0.2">
      <c r="A53" s="3" t="s">
        <v>230</v>
      </c>
      <c r="B53" s="3" t="s">
        <v>231</v>
      </c>
      <c r="C53" s="3" t="s">
        <v>91</v>
      </c>
      <c r="D53" s="3">
        <v>185450</v>
      </c>
      <c r="E53" s="3" t="s">
        <v>16</v>
      </c>
      <c r="F53" s="3">
        <v>2020</v>
      </c>
      <c r="G53" s="3" t="s">
        <v>17</v>
      </c>
      <c r="H53" s="4">
        <v>43951</v>
      </c>
      <c r="I53" s="4">
        <v>44001</v>
      </c>
      <c r="J53" s="4">
        <v>44001</v>
      </c>
      <c r="K53" s="5">
        <v>478113000</v>
      </c>
      <c r="L53" s="5">
        <v>480310000</v>
      </c>
      <c r="M53" s="3" t="s">
        <v>232</v>
      </c>
      <c r="N53" s="20">
        <v>9.8099966460361288E-2</v>
      </c>
      <c r="O53" s="21">
        <v>8.1401331084662867E-2</v>
      </c>
      <c r="P53" s="21">
        <v>2.6241701241572025E-2</v>
      </c>
      <c r="Q53" s="21">
        <v>0.26679117542230363</v>
      </c>
      <c r="R53" s="21">
        <v>0.13628299813874928</v>
      </c>
      <c r="S53" s="21">
        <v>6.2672847133325868E-2</v>
      </c>
      <c r="T53" s="21">
        <v>0.12611198808469518</v>
      </c>
      <c r="U53" s="21">
        <v>0.66629143970066707</v>
      </c>
      <c r="V53" s="21">
        <v>0.50959728959485451</v>
      </c>
      <c r="W53" s="21">
        <v>0.64698701829253003</v>
      </c>
      <c r="X53" s="21">
        <v>0.41451438439745336</v>
      </c>
      <c r="Y53" s="21">
        <v>0.45636736951558105</v>
      </c>
      <c r="Z53" s="21">
        <v>0.58548561560254653</v>
      </c>
      <c r="AA53" s="21">
        <v>0.24888251560935867</v>
      </c>
      <c r="AB53" s="21">
        <v>0.8466073464912639</v>
      </c>
      <c r="AC53" s="21">
        <v>0.66810348524703556</v>
      </c>
      <c r="AD53" s="21">
        <v>0.55128734965287707</v>
      </c>
      <c r="AE53" s="21">
        <v>0.62680181054209183</v>
      </c>
      <c r="AF53" s="21">
        <v>0.43163769270786739</v>
      </c>
      <c r="AG53" s="21" t="e">
        <v>#DIV/0!</v>
      </c>
      <c r="AH53" s="21" t="e">
        <v>#DIV/0!</v>
      </c>
      <c r="AI53" s="21">
        <v>0.98554138122455703</v>
      </c>
      <c r="AJ53" s="21">
        <v>0.16581447231649957</v>
      </c>
      <c r="AK53" s="21" t="e">
        <v>#DIV/0!</v>
      </c>
      <c r="AL53" s="21" t="e">
        <v>#DIV/0!</v>
      </c>
      <c r="AM53" s="21">
        <v>0.32349501025147653</v>
      </c>
      <c r="AN53" s="21">
        <v>0.27790696898558498</v>
      </c>
      <c r="AO53" s="21">
        <v>0.14100043683363347</v>
      </c>
      <c r="AP53" s="21">
        <v>0.57308889318555956</v>
      </c>
      <c r="AQ53" s="21">
        <v>0.68244239909458837</v>
      </c>
      <c r="AR53" s="21">
        <v>0.35011398260208754</v>
      </c>
      <c r="AS53" s="21">
        <v>0.57719864474865623</v>
      </c>
      <c r="AT53" s="21">
        <v>0.45112704595889103</v>
      </c>
      <c r="AU53" s="21">
        <v>0.66948544034439517</v>
      </c>
      <c r="AV53" s="21" t="e">
        <v>#DIV/0!</v>
      </c>
      <c r="AW53" s="21" t="e">
        <v>#DIV/0!</v>
      </c>
      <c r="AX53" s="21" t="e">
        <v>#DIV/0!</v>
      </c>
      <c r="AY53" s="21">
        <v>0.24273022386207302</v>
      </c>
      <c r="AZ53" s="21">
        <v>0.76212992515577549</v>
      </c>
      <c r="BA53" s="21">
        <v>0.74366120509212463</v>
      </c>
      <c r="BB53" s="21" t="e">
        <v>#DIV/0!</v>
      </c>
      <c r="BC53" s="21">
        <v>0.32698059189630924</v>
      </c>
    </row>
    <row r="54" spans="1:55" x14ac:dyDescent="0.2">
      <c r="A54" s="3" t="s">
        <v>179</v>
      </c>
      <c r="B54" s="3" t="s">
        <v>180</v>
      </c>
      <c r="C54" s="3" t="s">
        <v>138</v>
      </c>
      <c r="D54" s="3">
        <v>679135</v>
      </c>
      <c r="E54" s="3" t="s">
        <v>16</v>
      </c>
      <c r="F54" s="3">
        <v>2019</v>
      </c>
      <c r="G54" s="3" t="s">
        <v>17</v>
      </c>
      <c r="H54" s="4">
        <v>43830</v>
      </c>
      <c r="I54" s="4">
        <v>43874</v>
      </c>
      <c r="J54" s="4">
        <v>43874</v>
      </c>
      <c r="K54" s="5">
        <v>652000000</v>
      </c>
      <c r="L54" s="5">
        <v>656000000</v>
      </c>
      <c r="M54" s="3" t="s">
        <v>181</v>
      </c>
      <c r="N54" s="20">
        <v>6.2705456198693096E-2</v>
      </c>
      <c r="O54" s="21">
        <v>4.7204180892270041E-2</v>
      </c>
      <c r="P54" s="21">
        <v>6.8680278470041461E-2</v>
      </c>
      <c r="Q54" s="21">
        <v>0.25910333408069131</v>
      </c>
      <c r="R54" s="21">
        <v>3.9205519653683428E-2</v>
      </c>
      <c r="S54" s="21">
        <v>5.2295451566352735E-2</v>
      </c>
      <c r="T54" s="21">
        <v>2.9947037920425849E-2</v>
      </c>
      <c r="U54" s="21">
        <v>0.64338036504323415</v>
      </c>
      <c r="V54" s="21">
        <v>0.49518148578972493</v>
      </c>
      <c r="W54" s="21">
        <v>0.62440713329066144</v>
      </c>
      <c r="X54" s="21">
        <v>0.26165785245321727</v>
      </c>
      <c r="Y54" s="21">
        <v>0.56083329932334025</v>
      </c>
      <c r="Z54" s="21">
        <v>0.73834214754678273</v>
      </c>
      <c r="AA54" s="21">
        <v>0.57245808644065244</v>
      </c>
      <c r="AB54" s="21">
        <v>0.94612336156476884</v>
      </c>
      <c r="AC54" s="21">
        <v>0.16126635770142098</v>
      </c>
      <c r="AD54" s="21">
        <v>0.33476282253851947</v>
      </c>
      <c r="AE54" s="21">
        <v>0.38061809943842584</v>
      </c>
      <c r="AF54" s="21">
        <v>0.36333680450481143</v>
      </c>
      <c r="AG54" s="21" t="e">
        <v>#DIV/0!</v>
      </c>
      <c r="AH54" s="21" t="e">
        <v>#DIV/0!</v>
      </c>
      <c r="AI54" s="21">
        <v>0.96802738886803585</v>
      </c>
      <c r="AJ54" s="21">
        <v>3.5483993012078253E-2</v>
      </c>
      <c r="AK54" s="21" t="e">
        <v>#DIV/0!</v>
      </c>
      <c r="AL54" s="21" t="e">
        <v>#DIV/0!</v>
      </c>
      <c r="AM54" s="21">
        <v>0.30438118090909067</v>
      </c>
      <c r="AN54" s="21">
        <v>0.27140540948128966</v>
      </c>
      <c r="AO54" s="21">
        <v>6.0019968159262305E-2</v>
      </c>
      <c r="AP54" s="21">
        <v>0.57309162520827794</v>
      </c>
      <c r="AQ54" s="21">
        <v>0.43691066103220455</v>
      </c>
      <c r="AR54" s="21">
        <v>0.10534043631723965</v>
      </c>
      <c r="AS54" s="21">
        <v>0.73924777097228556</v>
      </c>
      <c r="AT54" s="21">
        <v>0.15986839075995873</v>
      </c>
      <c r="AU54" s="21">
        <v>0.56204605791731954</v>
      </c>
      <c r="AV54" s="21" t="e">
        <v>#DIV/0!</v>
      </c>
      <c r="AW54" s="21" t="e">
        <v>#DIV/0!</v>
      </c>
      <c r="AX54" s="21" t="e">
        <v>#DIV/0!</v>
      </c>
      <c r="AY54" s="21">
        <v>0.41271342564591901</v>
      </c>
      <c r="AZ54" s="21">
        <v>0.75884790647452571</v>
      </c>
      <c r="BA54" s="21">
        <v>0.80882550036086065</v>
      </c>
      <c r="BB54" s="21" t="e">
        <v>#DIV/0!</v>
      </c>
      <c r="BC54" s="21">
        <v>0.15948595411220362</v>
      </c>
    </row>
    <row r="55" spans="1:55" x14ac:dyDescent="0.2">
      <c r="A55" s="3" t="s">
        <v>200</v>
      </c>
      <c r="B55" s="3" t="s">
        <v>201</v>
      </c>
      <c r="C55" s="3" t="s">
        <v>24</v>
      </c>
      <c r="D55" s="3">
        <v>71079</v>
      </c>
      <c r="E55" s="3" t="s">
        <v>16</v>
      </c>
      <c r="F55" s="3">
        <v>2019</v>
      </c>
      <c r="G55" s="3" t="s">
        <v>17</v>
      </c>
      <c r="H55" s="4">
        <v>43830</v>
      </c>
      <c r="I55" s="4">
        <v>43867</v>
      </c>
      <c r="J55" s="4">
        <v>43867</v>
      </c>
      <c r="K55" s="5">
        <v>177500000</v>
      </c>
      <c r="L55" s="5">
        <v>178000000</v>
      </c>
      <c r="M55" s="3" t="s">
        <v>202</v>
      </c>
      <c r="N55" s="20">
        <v>7.3520495039555045E-2</v>
      </c>
      <c r="O55" s="21">
        <v>6.5015266986008444E-2</v>
      </c>
      <c r="P55" s="21">
        <v>9.8729747582062377E-2</v>
      </c>
      <c r="Q55" s="21">
        <v>0.26045609504426337</v>
      </c>
      <c r="R55" s="21">
        <v>6.6609647405527037E-2</v>
      </c>
      <c r="S55" s="21">
        <v>1.9624221054676804E-4</v>
      </c>
      <c r="T55" s="21">
        <v>6.726314446086934E-2</v>
      </c>
      <c r="U55" s="21">
        <v>0.6467540521038545</v>
      </c>
      <c r="V55" s="21">
        <v>0.48828600768938685</v>
      </c>
      <c r="W55" s="21">
        <v>0.62869741461031459</v>
      </c>
      <c r="X55" s="21">
        <v>0.26719206195515671</v>
      </c>
      <c r="Y55" s="21">
        <v>0.50984838960337975</v>
      </c>
      <c r="Z55" s="21">
        <v>0.73280793804484323</v>
      </c>
      <c r="AA55" s="21">
        <v>0.31789724355925336</v>
      </c>
      <c r="AB55" s="21">
        <v>0.91085703099405457</v>
      </c>
      <c r="AC55" s="21">
        <v>0.86313511030224188</v>
      </c>
      <c r="AD55" s="21">
        <v>0.70604101729430224</v>
      </c>
      <c r="AE55" s="21">
        <v>0.7440684015645892</v>
      </c>
      <c r="AF55" s="21">
        <v>0.42742351351904845</v>
      </c>
      <c r="AG55" s="21" t="e">
        <v>#DIV/0!</v>
      </c>
      <c r="AH55" s="21" t="e">
        <v>#DIV/0!</v>
      </c>
      <c r="AI55" s="21">
        <v>0.98579920205257321</v>
      </c>
      <c r="AJ55" s="21">
        <v>0.24794590816531956</v>
      </c>
      <c r="AK55" s="21" t="e">
        <v>#DIV/0!</v>
      </c>
      <c r="AL55" s="21" t="e">
        <v>#DIV/0!</v>
      </c>
      <c r="AM55" s="21">
        <v>0.3114936928329417</v>
      </c>
      <c r="AN55" s="21">
        <v>0.2730959924435184</v>
      </c>
      <c r="AO55" s="21">
        <v>0.10979671731702149</v>
      </c>
      <c r="AP55" s="21">
        <v>0.57376022942707927</v>
      </c>
      <c r="AQ55" s="21">
        <v>0.62039067769661649</v>
      </c>
      <c r="AR55" s="21">
        <v>0.51809170848936714</v>
      </c>
      <c r="AS55" s="21">
        <v>0.56666834352233875</v>
      </c>
      <c r="AT55" s="21">
        <v>0.57370453108191699</v>
      </c>
      <c r="AU55" s="21">
        <v>0.65615500207295052</v>
      </c>
      <c r="AV55" s="21" t="e">
        <v>#DIV/0!</v>
      </c>
      <c r="AW55" s="21" t="e">
        <v>#DIV/0!</v>
      </c>
      <c r="AX55" s="21" t="e">
        <v>#DIV/0!</v>
      </c>
      <c r="AY55" s="21">
        <v>0.21611172601690251</v>
      </c>
      <c r="AZ55" s="21">
        <v>0.74142857634918746</v>
      </c>
      <c r="BA55" s="21">
        <v>0.74358557417219695</v>
      </c>
      <c r="BB55" s="21" t="e">
        <v>#DIV/0!</v>
      </c>
      <c r="BC55" s="21">
        <v>0.3442568482090021</v>
      </c>
    </row>
    <row r="56" spans="1:55" x14ac:dyDescent="0.2">
      <c r="A56" s="3" t="s">
        <v>197</v>
      </c>
      <c r="B56" s="3" t="s">
        <v>198</v>
      </c>
      <c r="C56" s="3" t="s">
        <v>24</v>
      </c>
      <c r="D56" s="3">
        <v>130356</v>
      </c>
      <c r="E56" s="3" t="s">
        <v>16</v>
      </c>
      <c r="F56" s="3">
        <v>2019</v>
      </c>
      <c r="G56" s="3" t="s">
        <v>17</v>
      </c>
      <c r="H56" s="4">
        <v>43830</v>
      </c>
      <c r="I56" s="4">
        <v>43892</v>
      </c>
      <c r="J56" s="4">
        <v>43892</v>
      </c>
      <c r="K56" s="5">
        <v>29926000</v>
      </c>
      <c r="L56" s="5">
        <v>30647000</v>
      </c>
      <c r="M56" s="3" t="s">
        <v>199</v>
      </c>
      <c r="N56" s="20">
        <v>0.12412397520936347</v>
      </c>
      <c r="O56" s="21">
        <v>8.6574070175815115E-2</v>
      </c>
      <c r="P56" s="21">
        <v>0.1353836161066958</v>
      </c>
      <c r="Q56" s="21">
        <v>0.25906097227477459</v>
      </c>
      <c r="R56" s="21">
        <v>2.6983471606929068E-2</v>
      </c>
      <c r="S56" s="21">
        <v>0</v>
      </c>
      <c r="T56" s="21">
        <v>2.7262893849583174E-2</v>
      </c>
      <c r="U56" s="21">
        <v>0.6424631064404096</v>
      </c>
      <c r="V56" s="21">
        <v>0.48825282224192584</v>
      </c>
      <c r="W56" s="21">
        <v>0.62418303690995669</v>
      </c>
      <c r="X56" s="21">
        <v>0.37301150522906062</v>
      </c>
      <c r="Y56" s="21">
        <v>0.50793309520352525</v>
      </c>
      <c r="Z56" s="21">
        <v>0.62698849477093932</v>
      </c>
      <c r="AA56" s="21">
        <v>0.19223207057503577</v>
      </c>
      <c r="AB56" s="21">
        <v>0.94754522562186605</v>
      </c>
      <c r="AC56" s="21">
        <v>0.5359064413885084</v>
      </c>
      <c r="AD56" s="21">
        <v>0.3503487138938377</v>
      </c>
      <c r="AE56" s="21">
        <v>0.39833892130487553</v>
      </c>
      <c r="AF56" s="21">
        <v>0.38180159722347501</v>
      </c>
      <c r="AG56" s="21" t="e">
        <v>#DIV/0!</v>
      </c>
      <c r="AH56" s="21" t="e">
        <v>#DIV/0!</v>
      </c>
      <c r="AI56" s="21">
        <v>0.98651079077369308</v>
      </c>
      <c r="AJ56" s="21">
        <v>7.8818283178849244E-2</v>
      </c>
      <c r="AK56" s="21" t="e">
        <v>#DIV/0!</v>
      </c>
      <c r="AL56" s="21" t="e">
        <v>#DIV/0!</v>
      </c>
      <c r="AM56" s="21">
        <v>0.30590614537602778</v>
      </c>
      <c r="AN56" s="21">
        <v>0.2723324705664773</v>
      </c>
      <c r="AO56" s="21">
        <v>0.10667425387971265</v>
      </c>
      <c r="AP56" s="21">
        <v>0.57276748661164023</v>
      </c>
      <c r="AQ56" s="21">
        <v>0.48741007966630379</v>
      </c>
      <c r="AR56" s="21">
        <v>0.19874669168314968</v>
      </c>
      <c r="AS56" s="21">
        <v>0.60718755133371904</v>
      </c>
      <c r="AT56" s="21">
        <v>0.23691176000321271</v>
      </c>
      <c r="AU56" s="21">
        <v>0.59869161300504037</v>
      </c>
      <c r="AV56" s="21" t="e">
        <v>#DIV/0!</v>
      </c>
      <c r="AW56" s="21" t="e">
        <v>#DIV/0!</v>
      </c>
      <c r="AX56" s="21" t="e">
        <v>#DIV/0!</v>
      </c>
      <c r="AY56" s="21">
        <v>0.2585284228447684</v>
      </c>
      <c r="AZ56" s="21">
        <v>0.71016980599960577</v>
      </c>
      <c r="BA56" s="21">
        <v>0.74240377766916033</v>
      </c>
      <c r="BB56" s="21" t="e">
        <v>#DIV/0!</v>
      </c>
      <c r="BC56" s="21">
        <v>0.17354818141509523</v>
      </c>
    </row>
    <row r="57" spans="1:55" x14ac:dyDescent="0.2">
      <c r="A57" s="3" t="s">
        <v>209</v>
      </c>
      <c r="B57" s="3" t="s">
        <v>210</v>
      </c>
      <c r="C57" s="3" t="s">
        <v>45</v>
      </c>
      <c r="D57" s="3">
        <v>261036</v>
      </c>
      <c r="E57" s="3" t="s">
        <v>16</v>
      </c>
      <c r="F57" s="3">
        <v>2019</v>
      </c>
      <c r="G57" s="3" t="s">
        <v>17</v>
      </c>
      <c r="H57" s="4">
        <v>43830</v>
      </c>
      <c r="I57" s="4">
        <v>43887</v>
      </c>
      <c r="J57" s="4">
        <v>43887</v>
      </c>
      <c r="K57" s="5">
        <v>41681000</v>
      </c>
      <c r="L57" s="5">
        <v>42168000</v>
      </c>
      <c r="M57" s="3" t="s">
        <v>211</v>
      </c>
      <c r="N57" s="20">
        <v>8.1308516952350501E-2</v>
      </c>
      <c r="O57" s="21">
        <v>8.1308516952350501E-2</v>
      </c>
      <c r="P57" s="21">
        <v>0.19074458622654353</v>
      </c>
      <c r="Q57" s="21">
        <v>0.2617297514290744</v>
      </c>
      <c r="R57" s="21">
        <v>0.10490715262649188</v>
      </c>
      <c r="S57" s="21">
        <v>0</v>
      </c>
      <c r="T57" s="21">
        <v>0.10599349882702391</v>
      </c>
      <c r="U57" s="21">
        <v>0.65236390070291317</v>
      </c>
      <c r="V57" s="21">
        <v>0.48825282224192584</v>
      </c>
      <c r="W57" s="21">
        <v>0.63460756789447825</v>
      </c>
      <c r="X57" s="21">
        <v>0.2852304905361866</v>
      </c>
      <c r="Y57" s="21">
        <v>0.4769029780570625</v>
      </c>
      <c r="Z57" s="21">
        <v>0.71476950946381346</v>
      </c>
      <c r="AA57" s="21">
        <v>0.17459111491035278</v>
      </c>
      <c r="AB57" s="21">
        <v>0.8892473803821539</v>
      </c>
      <c r="AC57" s="21">
        <v>0.97963883656831019</v>
      </c>
      <c r="AD57" s="21">
        <v>0.60473126369575469</v>
      </c>
      <c r="AE57" s="21">
        <v>0.66227388889683803</v>
      </c>
      <c r="AF57" s="21">
        <v>0.42065881567268831</v>
      </c>
      <c r="AG57" s="21" t="e">
        <v>#DIV/0!</v>
      </c>
      <c r="AH57" s="21" t="e">
        <v>#DIV/0!</v>
      </c>
      <c r="AI57" s="21">
        <v>0.98648353636722619</v>
      </c>
      <c r="AJ57" s="21">
        <v>0.24523507046800047</v>
      </c>
      <c r="AK57" s="21" t="e">
        <v>#DIV/0!</v>
      </c>
      <c r="AL57" s="21" t="e">
        <v>#DIV/0!</v>
      </c>
      <c r="AM57" s="21">
        <v>0.31171484700972274</v>
      </c>
      <c r="AN57" s="21">
        <v>0.27358513684598962</v>
      </c>
      <c r="AO57" s="21">
        <v>0.10497555894263985</v>
      </c>
      <c r="AP57" s="21">
        <v>0.57341784617648406</v>
      </c>
      <c r="AQ57" s="21">
        <v>0.59441740082235384</v>
      </c>
      <c r="AR57" s="21">
        <v>0.51497470110925858</v>
      </c>
      <c r="AS57" s="21">
        <v>0.60585941993894643</v>
      </c>
      <c r="AT57" s="21">
        <v>0.55520156956094646</v>
      </c>
      <c r="AU57" s="21">
        <v>0.62434372612011102</v>
      </c>
      <c r="AV57" s="21" t="e">
        <v>#DIV/0!</v>
      </c>
      <c r="AW57" s="21" t="e">
        <v>#DIV/0!</v>
      </c>
      <c r="AX57" s="21" t="e">
        <v>#DIV/0!</v>
      </c>
      <c r="AY57" s="21">
        <v>0.23541643555896602</v>
      </c>
      <c r="AZ57" s="21">
        <v>0.7434935445819516</v>
      </c>
      <c r="BA57" s="21">
        <v>0.74316732415956688</v>
      </c>
      <c r="BB57" s="21" t="e">
        <v>#DIV/0!</v>
      </c>
      <c r="BC57" s="21">
        <v>0.29716133870835681</v>
      </c>
    </row>
    <row r="58" spans="1:55" x14ac:dyDescent="0.2">
      <c r="A58" s="3" t="s">
        <v>203</v>
      </c>
      <c r="B58" s="3" t="s">
        <v>204</v>
      </c>
      <c r="C58" s="3" t="s">
        <v>113</v>
      </c>
      <c r="D58" s="3">
        <v>914</v>
      </c>
      <c r="E58" s="3" t="s">
        <v>16</v>
      </c>
      <c r="F58" s="3">
        <v>2019</v>
      </c>
      <c r="G58" s="3" t="s">
        <v>17</v>
      </c>
      <c r="H58" s="4">
        <v>43890</v>
      </c>
      <c r="I58" s="4">
        <v>43890</v>
      </c>
      <c r="J58" s="4">
        <v>43890</v>
      </c>
      <c r="K58" s="5">
        <v>155153909</v>
      </c>
      <c r="L58" s="5">
        <v>157681625</v>
      </c>
      <c r="M58" s="3" t="s">
        <v>205</v>
      </c>
      <c r="N58" s="20">
        <v>3.6088623883817249E-2</v>
      </c>
      <c r="O58" s="21">
        <v>3.6088623883817249E-2</v>
      </c>
      <c r="P58" s="21">
        <v>3.995856235862562E-3</v>
      </c>
      <c r="Q58" s="21">
        <v>0.27692454087285756</v>
      </c>
      <c r="R58" s="21">
        <v>6.0401449483333796E-3</v>
      </c>
      <c r="S58" s="21">
        <v>0</v>
      </c>
      <c r="T58" s="21">
        <v>6.102692528274346E-3</v>
      </c>
      <c r="U58" s="21">
        <v>0.64255737225340592</v>
      </c>
      <c r="V58" s="21">
        <v>0.48825282224192584</v>
      </c>
      <c r="W58" s="21">
        <v>0.62428228923884133</v>
      </c>
      <c r="X58" s="21">
        <v>0.67667657999627773</v>
      </c>
      <c r="Y58" s="21">
        <v>0.43299667067939712</v>
      </c>
      <c r="Z58" s="21">
        <v>0.32332342000372222</v>
      </c>
      <c r="AA58" s="21">
        <v>9.7427936946839475E-2</v>
      </c>
      <c r="AB58" s="21">
        <v>0.81834121011558725</v>
      </c>
      <c r="AC58" s="21">
        <v>1</v>
      </c>
      <c r="AD58" s="21">
        <v>0.63901376441233015</v>
      </c>
      <c r="AE58" s="21">
        <v>0.7190420985210445</v>
      </c>
      <c r="AF58" s="21">
        <v>0.48541334304601519</v>
      </c>
      <c r="AG58" s="21" t="e">
        <v>#DIV/0!</v>
      </c>
      <c r="AH58" s="21" t="e">
        <v>#DIV/0!</v>
      </c>
      <c r="AI58" s="21">
        <v>0.98557733162018824</v>
      </c>
      <c r="AJ58" s="21">
        <v>5.1842973467322813E-2</v>
      </c>
      <c r="AK58" s="21" t="e">
        <v>#DIV/0!</v>
      </c>
      <c r="AL58" s="21" t="e">
        <v>#DIV/0!</v>
      </c>
      <c r="AM58" s="21">
        <v>0.30983292905781029</v>
      </c>
      <c r="AN58" s="21">
        <v>0.27120513285981984</v>
      </c>
      <c r="AO58" s="21">
        <v>2.0116498682343871E-3</v>
      </c>
      <c r="AP58" s="21">
        <v>0.5720043569757407</v>
      </c>
      <c r="AQ58" s="21">
        <v>0.47720370808542045</v>
      </c>
      <c r="AR58" s="21">
        <v>0.45443341287304517</v>
      </c>
      <c r="AS58" s="21">
        <v>0.56319317327232998</v>
      </c>
      <c r="AT58" s="21">
        <v>0.22302531340807363</v>
      </c>
      <c r="AU58" s="21">
        <v>0.6139471348066422</v>
      </c>
      <c r="AV58" s="21" t="e">
        <v>#DIV/0!</v>
      </c>
      <c r="AW58" s="21" t="e">
        <v>#DIV/0!</v>
      </c>
      <c r="AX58" s="21" t="e">
        <v>#DIV/0!</v>
      </c>
      <c r="AY58" s="21">
        <v>0.21604367040415529</v>
      </c>
      <c r="AZ58" s="21">
        <v>0.73342442541252639</v>
      </c>
      <c r="BA58" s="21">
        <v>0.74361164628515863</v>
      </c>
      <c r="BB58" s="21" t="e">
        <v>#DIV/0!</v>
      </c>
      <c r="BC58" s="21">
        <v>0.21060462976988009</v>
      </c>
    </row>
    <row r="59" spans="1:55" x14ac:dyDescent="0.2">
      <c r="A59" s="3" t="s">
        <v>182</v>
      </c>
      <c r="B59" s="3" t="s">
        <v>183</v>
      </c>
      <c r="C59" s="3" t="s">
        <v>59</v>
      </c>
      <c r="D59" s="3">
        <v>247618</v>
      </c>
      <c r="E59" s="3" t="s">
        <v>16</v>
      </c>
      <c r="F59" s="3">
        <v>2019</v>
      </c>
      <c r="G59" s="3" t="s">
        <v>17</v>
      </c>
      <c r="H59" s="4">
        <v>43830</v>
      </c>
      <c r="I59" s="4">
        <v>43880</v>
      </c>
      <c r="J59" s="4">
        <v>43880</v>
      </c>
      <c r="K59" s="5">
        <v>326196000</v>
      </c>
      <c r="L59" s="5">
        <v>335539000</v>
      </c>
      <c r="M59" s="3" t="s">
        <v>184</v>
      </c>
      <c r="N59" s="20">
        <v>2.8376746803912053E-2</v>
      </c>
      <c r="O59" s="21">
        <v>1.6585215105602118E-2</v>
      </c>
      <c r="P59" s="21">
        <v>9.8331022249594502E-3</v>
      </c>
      <c r="Q59" s="21">
        <v>0.26832960400580652</v>
      </c>
      <c r="R59" s="21">
        <v>0.1077237053928287</v>
      </c>
      <c r="S59" s="21">
        <v>3.8271416591273769E-2</v>
      </c>
      <c r="T59" s="21">
        <v>0.10176646422308307</v>
      </c>
      <c r="U59" s="21">
        <v>0.66337837612206296</v>
      </c>
      <c r="V59" s="21">
        <v>0.50288048956022324</v>
      </c>
      <c r="W59" s="21">
        <v>0.64463886285336336</v>
      </c>
      <c r="X59" s="21">
        <v>0.17420231753830293</v>
      </c>
      <c r="Y59" s="21">
        <v>0.46937901776400293</v>
      </c>
      <c r="Z59" s="21">
        <v>0.82579768246169716</v>
      </c>
      <c r="AA59" s="21">
        <v>0.46635467675684555</v>
      </c>
      <c r="AB59" s="21">
        <v>0.83970413905105734</v>
      </c>
      <c r="AC59" s="21">
        <v>0.18203807124464669</v>
      </c>
      <c r="AD59" s="21">
        <v>0.42825860746564332</v>
      </c>
      <c r="AE59" s="21">
        <v>0.42823696165036529</v>
      </c>
      <c r="AF59" s="21">
        <v>0.37495874782219318</v>
      </c>
      <c r="AG59" s="21" t="e">
        <v>#DIV/0!</v>
      </c>
      <c r="AH59" s="21" t="e">
        <v>#DIV/0!</v>
      </c>
      <c r="AI59" s="21">
        <v>0.98552467929722676</v>
      </c>
      <c r="AJ59" s="21">
        <v>0.10145969030987895</v>
      </c>
      <c r="AK59" s="21" t="e">
        <v>#DIV/0!</v>
      </c>
      <c r="AL59" s="21" t="e">
        <v>#DIV/0!</v>
      </c>
      <c r="AM59" s="21">
        <v>0.30767922594242586</v>
      </c>
      <c r="AN59" s="21">
        <v>0.27870067578908486</v>
      </c>
      <c r="AO59" s="21">
        <v>0.13796104413336063</v>
      </c>
      <c r="AP59" s="21">
        <v>0.54679514532518947</v>
      </c>
      <c r="AQ59" s="21">
        <v>0.47588177155951805</v>
      </c>
      <c r="AR59" s="21">
        <v>0.28432895119528706</v>
      </c>
      <c r="AS59" s="21">
        <v>0.58675638936233832</v>
      </c>
      <c r="AT59" s="21">
        <v>0.36067787499957643</v>
      </c>
      <c r="AU59" s="21">
        <v>0.6332961596360599</v>
      </c>
      <c r="AV59" s="21" t="e">
        <v>#DIV/0!</v>
      </c>
      <c r="AW59" s="21" t="e">
        <v>#DIV/0!</v>
      </c>
      <c r="AX59" s="21" t="e">
        <v>#DIV/0!</v>
      </c>
      <c r="AY59" s="21">
        <v>0.26868603336579844</v>
      </c>
      <c r="AZ59" s="21">
        <v>0.77831425033825608</v>
      </c>
      <c r="BA59" s="21">
        <v>0.74540859452569663</v>
      </c>
      <c r="BB59" s="21" t="e">
        <v>#DIV/0!</v>
      </c>
      <c r="BC59" s="21">
        <v>0.20527317548295362</v>
      </c>
    </row>
    <row r="60" spans="1:55" x14ac:dyDescent="0.2">
      <c r="A60" s="3" t="s">
        <v>221</v>
      </c>
      <c r="B60" s="3" t="s">
        <v>222</v>
      </c>
      <c r="C60" s="3" t="s">
        <v>24</v>
      </c>
      <c r="D60" s="3">
        <v>255210</v>
      </c>
      <c r="E60" s="3" t="s">
        <v>16</v>
      </c>
      <c r="F60" s="3">
        <v>2019</v>
      </c>
      <c r="G60" s="3" t="s">
        <v>17</v>
      </c>
      <c r="H60" s="4">
        <v>43830</v>
      </c>
      <c r="I60" s="4">
        <v>43885</v>
      </c>
      <c r="J60" s="4">
        <v>43885</v>
      </c>
      <c r="K60" s="5">
        <v>1918000000</v>
      </c>
      <c r="L60" s="5">
        <v>1940000000</v>
      </c>
      <c r="M60" s="3" t="s">
        <v>223</v>
      </c>
      <c r="N60" s="20">
        <v>4.8631861433631504E-2</v>
      </c>
      <c r="O60" s="21">
        <v>4.4762451104018913E-2</v>
      </c>
      <c r="P60" s="21">
        <v>6.4212226136596134E-2</v>
      </c>
      <c r="Q60" s="21">
        <v>0.26363265586072637</v>
      </c>
      <c r="R60" s="21">
        <v>6.2961911655332825E-2</v>
      </c>
      <c r="S60" s="21">
        <v>4.2671019572434181E-2</v>
      </c>
      <c r="T60" s="21">
        <v>5.5728079039621382E-2</v>
      </c>
      <c r="U60" s="21">
        <v>0.6494200456849204</v>
      </c>
      <c r="V60" s="21">
        <v>0.49913739821699565</v>
      </c>
      <c r="W60" s="21">
        <v>0.63034284021025211</v>
      </c>
      <c r="X60" s="21">
        <v>0.35681009759066562</v>
      </c>
      <c r="Y60" s="21">
        <v>0.46722892314267173</v>
      </c>
      <c r="Z60" s="21">
        <v>0.64318990240933438</v>
      </c>
      <c r="AA60" s="21">
        <v>0.33201579998041725</v>
      </c>
      <c r="AB60" s="21">
        <v>0.8678436633322032</v>
      </c>
      <c r="AC60" s="21">
        <v>0.69909632126363563</v>
      </c>
      <c r="AD60" s="21">
        <v>0.43940573902488805</v>
      </c>
      <c r="AE60" s="21">
        <v>0.4995948355368694</v>
      </c>
      <c r="AF60" s="21">
        <v>0.37933546398183593</v>
      </c>
      <c r="AG60" s="21" t="e">
        <v>#DIV/0!</v>
      </c>
      <c r="AH60" s="21" t="e">
        <v>#DIV/0!</v>
      </c>
      <c r="AI60" s="21">
        <v>0.98546124759113884</v>
      </c>
      <c r="AJ60" s="21">
        <v>0.12979243198167961</v>
      </c>
      <c r="AK60" s="21" t="e">
        <v>#DIV/0!</v>
      </c>
      <c r="AL60" s="21" t="e">
        <v>#DIV/0!</v>
      </c>
      <c r="AM60" s="21">
        <v>0.30741924364227086</v>
      </c>
      <c r="AN60" s="21">
        <v>0.27560620582427026</v>
      </c>
      <c r="AO60" s="21">
        <v>0.1331891451910123</v>
      </c>
      <c r="AP60" s="21">
        <v>0.57470828126075468</v>
      </c>
      <c r="AQ60" s="21">
        <v>0.48978198487176372</v>
      </c>
      <c r="AR60" s="21">
        <v>0.4024171967319638</v>
      </c>
      <c r="AS60" s="21">
        <v>0.56618214194304495</v>
      </c>
      <c r="AT60" s="21">
        <v>0.50320610615339878</v>
      </c>
      <c r="AU60" s="21">
        <v>0.66301126087947837</v>
      </c>
      <c r="AV60" s="21" t="e">
        <v>#DIV/0!</v>
      </c>
      <c r="AW60" s="21" t="e">
        <v>#DIV/0!</v>
      </c>
      <c r="AX60" s="21" t="e">
        <v>#DIV/0!</v>
      </c>
      <c r="AY60" s="21">
        <v>0.23802291857896149</v>
      </c>
      <c r="AZ60" s="21">
        <v>0.74103174336574884</v>
      </c>
      <c r="BA60" s="21">
        <v>0.74802046519318022</v>
      </c>
      <c r="BB60" s="21" t="e">
        <v>#DIV/0!</v>
      </c>
      <c r="BC60" s="21">
        <v>0.25698624434723993</v>
      </c>
    </row>
    <row r="61" spans="1:55" x14ac:dyDescent="0.2">
      <c r="A61" s="3" t="s">
        <v>227</v>
      </c>
      <c r="B61" s="3" t="s">
        <v>228</v>
      </c>
      <c r="C61" s="3" t="s">
        <v>34</v>
      </c>
      <c r="D61" s="3">
        <v>143497</v>
      </c>
      <c r="E61" s="3" t="s">
        <v>16</v>
      </c>
      <c r="F61" s="3">
        <v>2020</v>
      </c>
      <c r="G61" s="3" t="s">
        <v>17</v>
      </c>
      <c r="H61" s="4">
        <v>44012</v>
      </c>
      <c r="I61" s="4">
        <v>44054</v>
      </c>
      <c r="J61" s="4">
        <v>44054</v>
      </c>
      <c r="K61" s="5">
        <v>115100000</v>
      </c>
      <c r="L61" s="5">
        <v>116700000</v>
      </c>
      <c r="M61" s="3" t="s">
        <v>229</v>
      </c>
      <c r="N61" s="20">
        <v>3.9802397598213822E-2</v>
      </c>
      <c r="O61" s="21">
        <v>3.9802397598213822E-2</v>
      </c>
      <c r="P61" s="21">
        <v>3.0604688637534357E-2</v>
      </c>
      <c r="Q61" s="21">
        <v>0.26425702022151781</v>
      </c>
      <c r="R61" s="21">
        <v>8.4571196501782214E-2</v>
      </c>
      <c r="S61" s="21">
        <v>0</v>
      </c>
      <c r="T61" s="21">
        <v>8.54469575504236E-2</v>
      </c>
      <c r="U61" s="21">
        <v>0.6532782336098748</v>
      </c>
      <c r="V61" s="21">
        <v>0.48825282224192584</v>
      </c>
      <c r="W61" s="21">
        <v>0.63557026759978241</v>
      </c>
      <c r="X61" s="21">
        <v>0.24029901829457254</v>
      </c>
      <c r="Y61" s="21">
        <v>0.49491759247738387</v>
      </c>
      <c r="Z61" s="21">
        <v>0.75970098170542744</v>
      </c>
      <c r="AA61" s="21">
        <v>0.61634985818038202</v>
      </c>
      <c r="AB61" s="21">
        <v>0.86258709569525471</v>
      </c>
      <c r="AC61" s="21">
        <v>0.24557925898365146</v>
      </c>
      <c r="AD61" s="21">
        <v>0.41105346297463907</v>
      </c>
      <c r="AE61" s="21">
        <v>0.46735890998465945</v>
      </c>
      <c r="AF61" s="21">
        <v>0.39462251973785528</v>
      </c>
      <c r="AG61" s="21" t="e">
        <v>#DIV/0!</v>
      </c>
      <c r="AH61" s="21" t="e">
        <v>#DIV/0!</v>
      </c>
      <c r="AI61" s="21">
        <v>0.98562912711354667</v>
      </c>
      <c r="AJ61" s="21">
        <v>0.18012175046356232</v>
      </c>
      <c r="AK61" s="21" t="e">
        <v>#DIV/0!</v>
      </c>
      <c r="AL61" s="21" t="e">
        <v>#DIV/0!</v>
      </c>
      <c r="AM61" s="21">
        <v>0.31811667379423514</v>
      </c>
      <c r="AN61" s="21">
        <v>0.28270026521146352</v>
      </c>
      <c r="AO61" s="21">
        <v>0.29432463065561004</v>
      </c>
      <c r="AP61" s="21">
        <v>0.5875822400589733</v>
      </c>
      <c r="AQ61" s="21">
        <v>0.65776928325444384</v>
      </c>
      <c r="AR61" s="21">
        <v>0.30965698392240965</v>
      </c>
      <c r="AS61" s="21">
        <v>0.58546000984900737</v>
      </c>
      <c r="AT61" s="21">
        <v>0.60865139796611945</v>
      </c>
      <c r="AU61" s="21">
        <v>0.66551567951157831</v>
      </c>
      <c r="AV61" s="21" t="e">
        <v>#DIV/0!</v>
      </c>
      <c r="AW61" s="21" t="e">
        <v>#DIV/0!</v>
      </c>
      <c r="AX61" s="21" t="e">
        <v>#DIV/0!</v>
      </c>
      <c r="AY61" s="21">
        <v>0.23053061351292647</v>
      </c>
      <c r="AZ61" s="21">
        <v>0.75207735940125131</v>
      </c>
      <c r="BA61" s="21">
        <v>0.74398807598966987</v>
      </c>
      <c r="BB61" s="21" t="e">
        <v>#DIV/0!</v>
      </c>
      <c r="BC61" s="21">
        <v>0.31768007731191505</v>
      </c>
    </row>
    <row r="62" spans="1:55" x14ac:dyDescent="0.2">
      <c r="A62" s="3" t="s">
        <v>191</v>
      </c>
      <c r="B62" s="3" t="s">
        <v>192</v>
      </c>
      <c r="C62" s="3" t="s">
        <v>113</v>
      </c>
      <c r="D62" s="3">
        <v>71306</v>
      </c>
      <c r="E62" s="3" t="s">
        <v>16</v>
      </c>
      <c r="F62" s="3">
        <v>2019</v>
      </c>
      <c r="G62" s="3" t="s">
        <v>17</v>
      </c>
      <c r="H62" s="4">
        <v>43830</v>
      </c>
      <c r="I62" s="4">
        <v>43885</v>
      </c>
      <c r="J62" s="4">
        <v>43885</v>
      </c>
      <c r="K62" s="5">
        <v>3259440</v>
      </c>
      <c r="L62" s="5">
        <v>3259440</v>
      </c>
      <c r="M62" s="3" t="s">
        <v>193</v>
      </c>
      <c r="N62" s="20">
        <v>6.9565838984274306E-2</v>
      </c>
      <c r="O62" s="21">
        <v>6.3050153040153448E-2</v>
      </c>
      <c r="P62" s="21">
        <v>0.13257949553851262</v>
      </c>
      <c r="Q62" s="21">
        <v>0.26084669671428801</v>
      </c>
      <c r="R62" s="21">
        <v>3.8766594444842824E-2</v>
      </c>
      <c r="S62" s="21">
        <v>0</v>
      </c>
      <c r="T62" s="21">
        <v>3.9168034590041145E-2</v>
      </c>
      <c r="U62" s="21">
        <v>0.64436478615517923</v>
      </c>
      <c r="V62" s="21">
        <v>0.48825282224192584</v>
      </c>
      <c r="W62" s="21">
        <v>0.62618531254397647</v>
      </c>
      <c r="X62" s="21">
        <v>0.19835900289049707</v>
      </c>
      <c r="Y62" s="21">
        <v>0.48269904120199192</v>
      </c>
      <c r="Z62" s="21">
        <v>0.80164099710950287</v>
      </c>
      <c r="AA62" s="21">
        <v>0.18785401003335875</v>
      </c>
      <c r="AB62" s="21">
        <v>0.90334828396186972</v>
      </c>
      <c r="AC62" s="21">
        <v>0.13574540475109584</v>
      </c>
      <c r="AD62" s="21">
        <v>0.3713343532427017</v>
      </c>
      <c r="AE62" s="21">
        <v>0.4221991400229973</v>
      </c>
      <c r="AF62" s="21">
        <v>0.42096551049803232</v>
      </c>
      <c r="AG62" s="21" t="e">
        <v>#DIV/0!</v>
      </c>
      <c r="AH62" s="21" t="e">
        <v>#DIV/0!</v>
      </c>
      <c r="AI62" s="21">
        <v>0.98646505593188027</v>
      </c>
      <c r="AJ62" s="21">
        <v>0.13407988737236542</v>
      </c>
      <c r="AK62" s="21" t="e">
        <v>#DIV/0!</v>
      </c>
      <c r="AL62" s="21" t="e">
        <v>#DIV/0!</v>
      </c>
      <c r="AM62" s="21">
        <v>0.30891157372405897</v>
      </c>
      <c r="AN62" s="21">
        <v>0.27217398034930418</v>
      </c>
      <c r="AO62" s="21">
        <v>6.9209928874497478E-2</v>
      </c>
      <c r="AP62" s="21">
        <v>0.57360854792694826</v>
      </c>
      <c r="AQ62" s="21">
        <v>0.54719358794332063</v>
      </c>
      <c r="AR62" s="21">
        <v>0.33824173784787243</v>
      </c>
      <c r="AS62" s="21">
        <v>0.60594911398085127</v>
      </c>
      <c r="AT62" s="21">
        <v>0.31883132229875422</v>
      </c>
      <c r="AU62" s="21">
        <v>0.61759789204276638</v>
      </c>
      <c r="AV62" s="21" t="e">
        <v>#DIV/0!</v>
      </c>
      <c r="AW62" s="21" t="e">
        <v>#DIV/0!</v>
      </c>
      <c r="AX62" s="21" t="e">
        <v>#DIV/0!</v>
      </c>
      <c r="AY62" s="21">
        <v>0.28474861468932866</v>
      </c>
      <c r="AZ62" s="21">
        <v>0.73054214818137997</v>
      </c>
      <c r="BA62" s="21">
        <v>0.74307733993851843</v>
      </c>
      <c r="BB62" s="21" t="e">
        <v>#DIV/0!</v>
      </c>
      <c r="BC62" s="21">
        <v>0.17322099848497841</v>
      </c>
    </row>
    <row r="63" spans="1:55" x14ac:dyDescent="0.2">
      <c r="A63" s="3" t="s">
        <v>218</v>
      </c>
      <c r="B63" s="3" t="s">
        <v>219</v>
      </c>
      <c r="C63" s="3" t="s">
        <v>24</v>
      </c>
      <c r="D63" s="3">
        <v>239516</v>
      </c>
      <c r="E63" s="3" t="s">
        <v>16</v>
      </c>
      <c r="F63" s="3">
        <v>2019</v>
      </c>
      <c r="G63" s="3" t="s">
        <v>17</v>
      </c>
      <c r="H63" s="4">
        <v>43830</v>
      </c>
      <c r="I63" s="4">
        <v>43886</v>
      </c>
      <c r="J63" s="4">
        <v>43886</v>
      </c>
      <c r="K63" s="5">
        <v>1394200000</v>
      </c>
      <c r="L63" s="5">
        <v>1413200000</v>
      </c>
      <c r="M63" s="3" t="s">
        <v>220</v>
      </c>
      <c r="N63" s="20">
        <v>2.0790730995704099E-2</v>
      </c>
      <c r="O63" s="21">
        <v>1.4740062648959511E-2</v>
      </c>
      <c r="P63" s="21">
        <v>2.9973626278830693E-3</v>
      </c>
      <c r="Q63" s="21">
        <v>0.26324613154909804</v>
      </c>
      <c r="R63" s="21">
        <v>7.8248449316035973E-2</v>
      </c>
      <c r="S63" s="21">
        <v>0.13719001015896526</v>
      </c>
      <c r="T63" s="21">
        <v>5.3705320366407967E-2</v>
      </c>
      <c r="U63" s="21">
        <v>0.65113295405209604</v>
      </c>
      <c r="V63" s="21">
        <v>0.52181394617982668</v>
      </c>
      <c r="W63" s="21">
        <v>0.62971893135682788</v>
      </c>
      <c r="X63" s="21">
        <v>0.15938080197383964</v>
      </c>
      <c r="Y63" s="21">
        <v>0.54438277250239353</v>
      </c>
      <c r="Z63" s="21">
        <v>0.84061919802616036</v>
      </c>
      <c r="AA63" s="21">
        <v>0.59650158068945724</v>
      </c>
      <c r="AB63" s="21">
        <v>0.87146181807674183</v>
      </c>
      <c r="AC63" s="21">
        <v>0.70465001523356097</v>
      </c>
      <c r="AD63" s="21">
        <v>0.49019463819786002</v>
      </c>
      <c r="AE63" s="21">
        <v>0.50213199015785537</v>
      </c>
      <c r="AF63" s="21">
        <v>0.36811035796132263</v>
      </c>
      <c r="AG63" s="21" t="e">
        <v>#DIV/0!</v>
      </c>
      <c r="AH63" s="21" t="e">
        <v>#DIV/0!</v>
      </c>
      <c r="AI63" s="21">
        <v>0.98661073269551292</v>
      </c>
      <c r="AJ63" s="21">
        <v>8.5523954327886689E-2</v>
      </c>
      <c r="AK63" s="21" t="e">
        <v>#DIV/0!</v>
      </c>
      <c r="AL63" s="21" t="e">
        <v>#DIV/0!</v>
      </c>
      <c r="AM63" s="21">
        <v>0.30496621574554256</v>
      </c>
      <c r="AN63" s="21">
        <v>0.27411459198299504</v>
      </c>
      <c r="AO63" s="21">
        <v>9.9591201720997724E-2</v>
      </c>
      <c r="AP63" s="21">
        <v>0.56771707472011268</v>
      </c>
      <c r="AQ63" s="21">
        <v>0.44831658111492301</v>
      </c>
      <c r="AR63" s="21">
        <v>0.30701273189257605</v>
      </c>
      <c r="AS63" s="21">
        <v>0.60969295184851169</v>
      </c>
      <c r="AT63" s="21">
        <v>0.33813634558112532</v>
      </c>
      <c r="AU63" s="21">
        <v>0.61890571906818126</v>
      </c>
      <c r="AV63" s="21" t="e">
        <v>#DIV/0!</v>
      </c>
      <c r="AW63" s="21" t="e">
        <v>#DIV/0!</v>
      </c>
      <c r="AX63" s="21" t="e">
        <v>#DIV/0!</v>
      </c>
      <c r="AY63" s="21">
        <v>0.24477694984271628</v>
      </c>
      <c r="AZ63" s="21">
        <v>0.76501156288192274</v>
      </c>
      <c r="BA63" s="21">
        <v>0.74686731659118721</v>
      </c>
      <c r="BB63" s="21" t="e">
        <v>#DIV/0!</v>
      </c>
      <c r="BC63" s="21">
        <v>0.23469975756955783</v>
      </c>
    </row>
    <row r="64" spans="1:55" x14ac:dyDescent="0.2">
      <c r="A64" s="3" t="s">
        <v>212</v>
      </c>
      <c r="B64" s="3" t="s">
        <v>213</v>
      </c>
      <c r="C64" s="3" t="s">
        <v>45</v>
      </c>
      <c r="D64" s="3">
        <v>70746</v>
      </c>
      <c r="E64" s="3" t="s">
        <v>16</v>
      </c>
      <c r="F64" s="3">
        <v>2019</v>
      </c>
      <c r="G64" s="3" t="s">
        <v>17</v>
      </c>
      <c r="H64" s="4">
        <v>43830</v>
      </c>
      <c r="I64" s="4">
        <v>43874</v>
      </c>
      <c r="J64" s="4">
        <v>43874</v>
      </c>
      <c r="K64" s="5">
        <v>205300000</v>
      </c>
      <c r="L64" s="5">
        <v>207000000</v>
      </c>
      <c r="M64" s="3" t="s">
        <v>214</v>
      </c>
      <c r="N64" s="20">
        <v>4.4822513800462212E-2</v>
      </c>
      <c r="O64" s="21">
        <v>3.4795037180765223E-2</v>
      </c>
      <c r="P64" s="21">
        <v>2.0268666696774164E-2</v>
      </c>
      <c r="Q64" s="21">
        <v>0.26272157857862111</v>
      </c>
      <c r="R64" s="21">
        <v>5.9318730704773316E-2</v>
      </c>
      <c r="S64" s="21">
        <v>1.2537631093057156E-2</v>
      </c>
      <c r="T64" s="21">
        <v>5.7615976223708169E-2</v>
      </c>
      <c r="U64" s="21">
        <v>0.64809046465324527</v>
      </c>
      <c r="V64" s="21">
        <v>0.49114176874362636</v>
      </c>
      <c r="W64" s="21">
        <v>0.62979882431797285</v>
      </c>
      <c r="X64" s="21">
        <v>0.28535161750261634</v>
      </c>
      <c r="Y64" s="21">
        <v>0.47316289152015562</v>
      </c>
      <c r="Z64" s="21">
        <v>0.71464838249738372</v>
      </c>
      <c r="AA64" s="21">
        <v>0.31206673232773235</v>
      </c>
      <c r="AB64" s="21">
        <v>0.87689750149937706</v>
      </c>
      <c r="AC64" s="21">
        <v>0.19237834915946092</v>
      </c>
      <c r="AD64" s="21">
        <v>0.38968682323057868</v>
      </c>
      <c r="AE64" s="21">
        <v>0.44306550204556849</v>
      </c>
      <c r="AF64" s="21">
        <v>0.37824910653880905</v>
      </c>
      <c r="AG64" s="21" t="e">
        <v>#DIV/0!</v>
      </c>
      <c r="AH64" s="21" t="e">
        <v>#DIV/0!</v>
      </c>
      <c r="AI64" s="21">
        <v>0.98608807813327115</v>
      </c>
      <c r="AJ64" s="21">
        <v>0.12019848379531674</v>
      </c>
      <c r="AK64" s="21" t="e">
        <v>#DIV/0!</v>
      </c>
      <c r="AL64" s="21" t="e">
        <v>#DIV/0!</v>
      </c>
      <c r="AM64" s="21">
        <v>0.30846731325471483</v>
      </c>
      <c r="AN64" s="21">
        <v>0.27820719458337895</v>
      </c>
      <c r="AO64" s="21">
        <v>0.22226031554246597</v>
      </c>
      <c r="AP64" s="21">
        <v>0.57896645579896489</v>
      </c>
      <c r="AQ64" s="21">
        <v>0.51499760770260949</v>
      </c>
      <c r="AR64" s="21">
        <v>0.27035135943595817</v>
      </c>
      <c r="AS64" s="21">
        <v>0.59937548124348472</v>
      </c>
      <c r="AT64" s="21">
        <v>0.42981222280150339</v>
      </c>
      <c r="AU64" s="21">
        <v>0.62865255525407293</v>
      </c>
      <c r="AV64" s="21" t="e">
        <v>#DIV/0!</v>
      </c>
      <c r="AW64" s="21" t="e">
        <v>#DIV/0!</v>
      </c>
      <c r="AX64" s="21" t="e">
        <v>#DIV/0!</v>
      </c>
      <c r="AY64" s="21">
        <v>0.23503948500449617</v>
      </c>
      <c r="AZ64" s="21">
        <v>0.75424851156454575</v>
      </c>
      <c r="BA64" s="21">
        <v>0.74393030748933608</v>
      </c>
      <c r="BB64" s="21" t="e">
        <v>#DIV/0!</v>
      </c>
      <c r="BC64" s="21">
        <v>0.253924616104509</v>
      </c>
    </row>
    <row r="65" spans="1:55" x14ac:dyDescent="0.2">
      <c r="A65" s="3" t="s">
        <v>215</v>
      </c>
      <c r="B65" s="3" t="s">
        <v>216</v>
      </c>
      <c r="C65" s="3" t="s">
        <v>72</v>
      </c>
      <c r="D65" s="3">
        <v>70579</v>
      </c>
      <c r="E65" s="3" t="s">
        <v>16</v>
      </c>
      <c r="F65" s="3">
        <v>2019</v>
      </c>
      <c r="G65" s="3" t="s">
        <v>17</v>
      </c>
      <c r="H65" s="4">
        <v>43830</v>
      </c>
      <c r="I65" s="4">
        <v>43892</v>
      </c>
      <c r="J65" s="4">
        <v>43892</v>
      </c>
      <c r="K65" s="5">
        <v>154671000</v>
      </c>
      <c r="L65" s="5">
        <v>154994000</v>
      </c>
      <c r="M65" s="3" t="s">
        <v>217</v>
      </c>
      <c r="N65" s="20">
        <v>1.0210469097480708E-3</v>
      </c>
      <c r="O65" s="21">
        <v>1.0210469097480708E-3</v>
      </c>
      <c r="P65" s="21">
        <v>3.4775909176123368E-3</v>
      </c>
      <c r="Q65" s="21">
        <v>0.26216470711482098</v>
      </c>
      <c r="R65" s="21">
        <v>0.14005972008787784</v>
      </c>
      <c r="S65" s="21">
        <v>0.76572599161626564</v>
      </c>
      <c r="T65" s="21">
        <v>0</v>
      </c>
      <c r="U65" s="21">
        <v>0.65725805958799099</v>
      </c>
      <c r="V65" s="21">
        <v>0.65315174031026613</v>
      </c>
      <c r="W65" s="21">
        <v>0.62210889664239277</v>
      </c>
      <c r="X65" s="21">
        <v>2.0806736941581621E-2</v>
      </c>
      <c r="Y65" s="21">
        <v>0.4618025569925282</v>
      </c>
      <c r="Z65" s="21">
        <v>0.97919326305841836</v>
      </c>
      <c r="AA65" s="21">
        <v>0</v>
      </c>
      <c r="AB65" s="21">
        <v>0.8834524087564426</v>
      </c>
      <c r="AC65" s="21">
        <v>0.61897069831153984</v>
      </c>
      <c r="AD65" s="21">
        <v>0.76034342674137989</v>
      </c>
      <c r="AE65" s="21">
        <v>0.65466679231859781</v>
      </c>
      <c r="AF65" s="21">
        <v>0.41734877861566999</v>
      </c>
      <c r="AG65" s="21" t="e">
        <v>#DIV/0!</v>
      </c>
      <c r="AH65" s="21" t="e">
        <v>#DIV/0!</v>
      </c>
      <c r="AI65" s="21">
        <v>0.98660801116150121</v>
      </c>
      <c r="AJ65" s="21">
        <v>6.0178887349020667E-2</v>
      </c>
      <c r="AK65" s="21" t="e">
        <v>#DIV/0!</v>
      </c>
      <c r="AL65" s="21" t="e">
        <v>#DIV/0!</v>
      </c>
      <c r="AM65" s="21">
        <v>0.30639762703442597</v>
      </c>
      <c r="AN65" s="21">
        <v>0.27099256375922082</v>
      </c>
      <c r="AO65" s="21">
        <v>2.0108735028992103E-2</v>
      </c>
      <c r="AP65" s="21">
        <v>0.57141950804821406</v>
      </c>
      <c r="AQ65" s="21">
        <v>0.47849234849278155</v>
      </c>
      <c r="AR65" s="21">
        <v>0.49627267533340985</v>
      </c>
      <c r="AS65" s="21">
        <v>0.61262875340423528</v>
      </c>
      <c r="AT65" s="21">
        <v>0.28205302118481179</v>
      </c>
      <c r="AU65" s="21">
        <v>0.61211684087129747</v>
      </c>
      <c r="AV65" s="21" t="e">
        <v>#DIV/0!</v>
      </c>
      <c r="AW65" s="21" t="e">
        <v>#DIV/0!</v>
      </c>
      <c r="AX65" s="21" t="e">
        <v>#DIV/0!</v>
      </c>
      <c r="AY65" s="21">
        <v>0.31570758039480779</v>
      </c>
      <c r="AZ65" s="21">
        <v>0.80779315751805758</v>
      </c>
      <c r="BA65" s="21">
        <v>0.74299645247150514</v>
      </c>
      <c r="BB65" s="21" t="e">
        <v>#DIV/0!</v>
      </c>
      <c r="BC65" s="21">
        <v>0.22949348317950158</v>
      </c>
    </row>
    <row r="66" spans="1:55" x14ac:dyDescent="0.2">
      <c r="A66" s="3" t="s">
        <v>322</v>
      </c>
      <c r="B66" s="3" t="s">
        <v>323</v>
      </c>
      <c r="C66" s="3" t="s">
        <v>91</v>
      </c>
      <c r="D66" s="3">
        <v>326285</v>
      </c>
      <c r="E66" s="3" t="s">
        <v>16</v>
      </c>
      <c r="F66" s="3">
        <v>2020</v>
      </c>
      <c r="G66" s="3" t="s">
        <v>17</v>
      </c>
      <c r="H66" s="4">
        <v>43982</v>
      </c>
      <c r="I66" s="4">
        <v>44036</v>
      </c>
      <c r="J66" s="4">
        <v>44036</v>
      </c>
      <c r="K66" s="5">
        <v>487700000</v>
      </c>
      <c r="L66" s="5">
        <v>489400000</v>
      </c>
      <c r="M66" s="3" t="s">
        <v>324</v>
      </c>
      <c r="N66" s="20">
        <v>2.567654271910914E-2</v>
      </c>
      <c r="O66" s="21">
        <v>1.2131852126200274E-2</v>
      </c>
      <c r="P66" s="21">
        <v>4.9389791527032255E-3</v>
      </c>
      <c r="Q66" s="21">
        <v>0.26341182531135449</v>
      </c>
      <c r="R66" s="21">
        <v>9.7443339122178979E-2</v>
      </c>
      <c r="S66" s="21">
        <v>8.1576031718110509E-2</v>
      </c>
      <c r="T66" s="21">
        <v>8.3376727063144501E-2</v>
      </c>
      <c r="U66" s="21">
        <v>0.65398516924774419</v>
      </c>
      <c r="V66" s="21">
        <v>0.50857375707166441</v>
      </c>
      <c r="W66" s="21">
        <v>0.63413932991997157</v>
      </c>
      <c r="X66" s="21">
        <v>0.14788401862455086</v>
      </c>
      <c r="Y66" s="21">
        <v>0.50800576039813305</v>
      </c>
      <c r="Z66" s="21">
        <v>0.85211598137544908</v>
      </c>
      <c r="AA66" s="21">
        <v>0.70341122682006862</v>
      </c>
      <c r="AB66" s="21">
        <v>0.86987358634628675</v>
      </c>
      <c r="AC66" s="21">
        <v>0.27469170399220638</v>
      </c>
      <c r="AD66" s="21">
        <v>0.4054532444725597</v>
      </c>
      <c r="AE66" s="21">
        <v>0.4609915824942955</v>
      </c>
      <c r="AF66" s="21">
        <v>0.39553660049513495</v>
      </c>
      <c r="AG66" s="21" t="e">
        <v>#DIV/0!</v>
      </c>
      <c r="AH66" s="21" t="e">
        <v>#DIV/0!</v>
      </c>
      <c r="AI66" s="21">
        <v>0.98578802155616585</v>
      </c>
      <c r="AJ66" s="21">
        <v>0.10863667182496549</v>
      </c>
      <c r="AK66" s="21" t="e">
        <v>#DIV/0!</v>
      </c>
      <c r="AL66" s="21" t="e">
        <v>#DIV/0!</v>
      </c>
      <c r="AM66" s="21">
        <v>0.3119708390718382</v>
      </c>
      <c r="AN66" s="21">
        <v>0.2767639040171494</v>
      </c>
      <c r="AO66" s="21">
        <v>0.16696359272970862</v>
      </c>
      <c r="AP66" s="21">
        <v>0.55585540570711467</v>
      </c>
      <c r="AQ66" s="21">
        <v>0.5705012783348633</v>
      </c>
      <c r="AR66" s="21">
        <v>0.27010858587335446</v>
      </c>
      <c r="AS66" s="21">
        <v>0.59382220378376183</v>
      </c>
      <c r="AT66" s="21">
        <v>0.37221297620736221</v>
      </c>
      <c r="AU66" s="21">
        <v>0.62717853256682476</v>
      </c>
      <c r="AV66" s="21" t="e">
        <v>#DIV/0!</v>
      </c>
      <c r="AW66" s="21" t="e">
        <v>#DIV/0!</v>
      </c>
      <c r="AX66" s="21" t="e">
        <v>#DIV/0!</v>
      </c>
      <c r="AY66" s="21">
        <v>0.26373091152962458</v>
      </c>
      <c r="AZ66" s="21">
        <v>0.77661797980040137</v>
      </c>
      <c r="BA66" s="21">
        <v>0.74343168970118867</v>
      </c>
      <c r="BB66" s="21" t="e">
        <v>#DIV/0!</v>
      </c>
      <c r="BC66" s="21">
        <v>0.24106735000491977</v>
      </c>
    </row>
    <row r="67" spans="1:55" x14ac:dyDescent="0.2">
      <c r="A67" s="3" t="s">
        <v>245</v>
      </c>
      <c r="B67" s="3" t="s">
        <v>246</v>
      </c>
      <c r="C67" s="3" t="s">
        <v>24</v>
      </c>
      <c r="D67" s="3">
        <v>159950</v>
      </c>
      <c r="E67" s="3" t="s">
        <v>16</v>
      </c>
      <c r="F67" s="3">
        <v>2020</v>
      </c>
      <c r="G67" s="3" t="s">
        <v>17</v>
      </c>
      <c r="H67" s="4">
        <v>44012</v>
      </c>
      <c r="I67" s="4">
        <v>44056</v>
      </c>
      <c r="J67" s="4">
        <v>44056</v>
      </c>
      <c r="K67" s="5">
        <v>292000000</v>
      </c>
      <c r="L67" s="5">
        <v>288000000</v>
      </c>
      <c r="M67" s="3" t="s">
        <v>247</v>
      </c>
      <c r="N67" s="20">
        <v>3.3374653932034731E-2</v>
      </c>
      <c r="O67" s="21">
        <v>1.6312841182022714E-2</v>
      </c>
      <c r="P67" s="21">
        <v>6.9420357680327095E-3</v>
      </c>
      <c r="Q67" s="21">
        <v>0.27610727939288909</v>
      </c>
      <c r="R67" s="21">
        <v>5.9855342191968287E-2</v>
      </c>
      <c r="S67" s="21">
        <v>3.634358454487735E-2</v>
      </c>
      <c r="T67" s="21">
        <v>5.3758682458502689E-2</v>
      </c>
      <c r="U67" s="21">
        <v>0.66021261875204873</v>
      </c>
      <c r="V67" s="21">
        <v>0.50979435469356638</v>
      </c>
      <c r="W67" s="21">
        <v>0.64056554213053996</v>
      </c>
      <c r="X67" s="21">
        <v>0.49699990124981869</v>
      </c>
      <c r="Y67" s="21">
        <v>0.43866885585014842</v>
      </c>
      <c r="Z67" s="21">
        <v>0.50300009875018137</v>
      </c>
      <c r="AA67" s="21">
        <v>0.49683652100733461</v>
      </c>
      <c r="AB67" s="21">
        <v>0.81965108807686804</v>
      </c>
      <c r="AC67" s="21">
        <v>2.3502400640968788E-2</v>
      </c>
      <c r="AD67" s="21">
        <v>0.31488978841997206</v>
      </c>
      <c r="AE67" s="21">
        <v>0.35802288883852074</v>
      </c>
      <c r="AF67" s="21">
        <v>0.36518894758621367</v>
      </c>
      <c r="AG67" s="21" t="e">
        <v>#DIV/0!</v>
      </c>
      <c r="AH67" s="21" t="e">
        <v>#DIV/0!</v>
      </c>
      <c r="AI67" s="21">
        <v>0.98539288934242442</v>
      </c>
      <c r="AJ67" s="21">
        <v>6.6121625683601998E-2</v>
      </c>
      <c r="AK67" s="21" t="e">
        <v>#DIV/0!</v>
      </c>
      <c r="AL67" s="21" t="e">
        <v>#DIV/0!</v>
      </c>
      <c r="AM67" s="21">
        <v>0.305921808667318</v>
      </c>
      <c r="AN67" s="21">
        <v>0.34253371884424955</v>
      </c>
      <c r="AO67" s="21">
        <v>0.78734568418215134</v>
      </c>
      <c r="AP67" s="21">
        <v>0.63660287792234438</v>
      </c>
      <c r="AQ67" s="21">
        <v>0.44991463927710856</v>
      </c>
      <c r="AR67" s="21">
        <v>0.17114807917196007</v>
      </c>
      <c r="AS67" s="21">
        <v>0.60368106412119604</v>
      </c>
      <c r="AT67" s="21">
        <v>0.32681665474318911</v>
      </c>
      <c r="AU67" s="21">
        <v>0.60041117666104993</v>
      </c>
      <c r="AV67" s="21" t="e">
        <v>#DIV/0!</v>
      </c>
      <c r="AW67" s="21" t="e">
        <v>#DIV/0!</v>
      </c>
      <c r="AX67" s="21" t="e">
        <v>#DIV/0!</v>
      </c>
      <c r="AY67" s="21">
        <v>0.28286147170751658</v>
      </c>
      <c r="AZ67" s="21">
        <v>0.77981786667904507</v>
      </c>
      <c r="BA67" s="21">
        <v>0.73214118286049124</v>
      </c>
      <c r="BB67" s="21" t="e">
        <v>#DIV/0!</v>
      </c>
      <c r="BC67" s="21">
        <v>0.22801499000521322</v>
      </c>
    </row>
    <row r="68" spans="1:55" x14ac:dyDescent="0.2">
      <c r="A68" s="3" t="s">
        <v>254</v>
      </c>
      <c r="B68" s="3" t="s">
        <v>255</v>
      </c>
      <c r="C68" s="3" t="s">
        <v>15</v>
      </c>
      <c r="D68" s="3">
        <v>253953</v>
      </c>
      <c r="E68" s="3" t="s">
        <v>16</v>
      </c>
      <c r="F68" s="3">
        <v>2019</v>
      </c>
      <c r="G68" s="3" t="s">
        <v>17</v>
      </c>
      <c r="H68" s="4">
        <v>43830</v>
      </c>
      <c r="I68" s="4">
        <v>43880</v>
      </c>
      <c r="J68" s="4">
        <v>43880</v>
      </c>
      <c r="K68" s="5">
        <v>549900000</v>
      </c>
      <c r="L68" s="5">
        <v>556900000</v>
      </c>
      <c r="M68" s="3" t="s">
        <v>256</v>
      </c>
      <c r="N68" s="20">
        <v>4.2047816824885752E-2</v>
      </c>
      <c r="O68" s="21">
        <v>3.02427366897061E-2</v>
      </c>
      <c r="P68" s="21">
        <v>2.7651416589084293E-2</v>
      </c>
      <c r="Q68" s="21">
        <v>0.27281309053376995</v>
      </c>
      <c r="R68" s="21">
        <v>9.2878392043538094E-2</v>
      </c>
      <c r="S68" s="21">
        <v>0.20777064868532372</v>
      </c>
      <c r="T68" s="21">
        <v>5.5443097486894577E-2</v>
      </c>
      <c r="U68" s="21">
        <v>0.66648923921947667</v>
      </c>
      <c r="V68" s="21">
        <v>0.59287751369875763</v>
      </c>
      <c r="W68" s="21">
        <v>0.63828048946352045</v>
      </c>
      <c r="X68" s="21">
        <v>0.3798187741289985</v>
      </c>
      <c r="Y68" s="21">
        <v>0.4365239783742591</v>
      </c>
      <c r="Z68" s="21">
        <v>0.62018122587100144</v>
      </c>
      <c r="AA68" s="21">
        <v>0.1307571860805887</v>
      </c>
      <c r="AB68" s="21">
        <v>0.82609767259528988</v>
      </c>
      <c r="AC68" s="21">
        <v>0.2961402877018286</v>
      </c>
      <c r="AD68" s="21">
        <v>0.3906275407400992</v>
      </c>
      <c r="AE68" s="21">
        <v>0.44413507753745551</v>
      </c>
      <c r="AF68" s="21">
        <v>0.3696559187710039</v>
      </c>
      <c r="AG68" s="21" t="e">
        <v>#DIV/0!</v>
      </c>
      <c r="AH68" s="21" t="e">
        <v>#DIV/0!</v>
      </c>
      <c r="AI68" s="21">
        <v>0.98564006085711708</v>
      </c>
      <c r="AJ68" s="21">
        <v>7.9567572778018347E-2</v>
      </c>
      <c r="AK68" s="21" t="e">
        <v>#DIV/0!</v>
      </c>
      <c r="AL68" s="21" t="e">
        <v>#DIV/0!</v>
      </c>
      <c r="AM68" s="21">
        <v>0.30636247827773994</v>
      </c>
      <c r="AN68" s="21">
        <v>0.28059422557384522</v>
      </c>
      <c r="AO68" s="21">
        <v>0.12653624080179446</v>
      </c>
      <c r="AP68" s="21">
        <v>0.57546129541742186</v>
      </c>
      <c r="AQ68" s="21">
        <v>0.45563849008889679</v>
      </c>
      <c r="AR68" s="21">
        <v>0.27527574894035117</v>
      </c>
      <c r="AS68" s="21">
        <v>0.59037759219008645</v>
      </c>
      <c r="AT68" s="21">
        <v>0.33664156916347099</v>
      </c>
      <c r="AU68" s="21">
        <v>0.6283965861451779</v>
      </c>
      <c r="AV68" s="21" t="e">
        <v>#DIV/0!</v>
      </c>
      <c r="AW68" s="21" t="e">
        <v>#DIV/0!</v>
      </c>
      <c r="AX68" s="21" t="e">
        <v>#DIV/0!</v>
      </c>
      <c r="AY68" s="21">
        <v>0.29208311491901134</v>
      </c>
      <c r="AZ68" s="21">
        <v>0.77803579091886343</v>
      </c>
      <c r="BA68" s="21">
        <v>0.74906519994251808</v>
      </c>
      <c r="BB68" s="21" t="e">
        <v>#DIV/0!</v>
      </c>
      <c r="BC68" s="21">
        <v>0.221489655427342</v>
      </c>
    </row>
    <row r="69" spans="1:55" x14ac:dyDescent="0.2">
      <c r="A69" s="3" t="s">
        <v>260</v>
      </c>
      <c r="B69" s="3" t="s">
        <v>261</v>
      </c>
      <c r="C69" s="3" t="s">
        <v>72</v>
      </c>
      <c r="D69" s="3">
        <v>378105</v>
      </c>
      <c r="E69" s="3" t="s">
        <v>16</v>
      </c>
      <c r="F69" s="3">
        <v>2019</v>
      </c>
      <c r="G69" s="3" t="s">
        <v>17</v>
      </c>
      <c r="H69" s="4">
        <v>43830</v>
      </c>
      <c r="I69" s="4">
        <v>43892</v>
      </c>
      <c r="J69" s="4">
        <v>43892</v>
      </c>
      <c r="K69" s="5">
        <v>334735967</v>
      </c>
      <c r="L69" s="5">
        <v>340323972</v>
      </c>
      <c r="M69" s="3" t="s">
        <v>262</v>
      </c>
      <c r="N69" s="20">
        <v>3.7252531530405822E-2</v>
      </c>
      <c r="O69" s="21">
        <v>3.7252531530405822E-2</v>
      </c>
      <c r="P69" s="21">
        <v>1.4379118578241363E-2</v>
      </c>
      <c r="Q69" s="21">
        <v>0.26354958046929838</v>
      </c>
      <c r="R69" s="21">
        <v>6.5893817466671389E-2</v>
      </c>
      <c r="S69" s="21">
        <v>0.11273828393873916</v>
      </c>
      <c r="T69" s="21">
        <v>4.5741556604697517E-2</v>
      </c>
      <c r="U69" s="21">
        <v>0.64975338370632407</v>
      </c>
      <c r="V69" s="21">
        <v>0.51675674807511562</v>
      </c>
      <c r="W69" s="21">
        <v>0.6288077352884005</v>
      </c>
      <c r="X69" s="21">
        <v>0.38761537548886082</v>
      </c>
      <c r="Y69" s="21">
        <v>0.48185012282692169</v>
      </c>
      <c r="Z69" s="21">
        <v>0.61238462451113918</v>
      </c>
      <c r="AA69" s="21">
        <v>0.45081499470077352</v>
      </c>
      <c r="AB69" s="21">
        <v>0.86859604925136058</v>
      </c>
      <c r="AC69" s="21">
        <v>0.2824653785034183</v>
      </c>
      <c r="AD69" s="21">
        <v>0.38398811689975937</v>
      </c>
      <c r="AE69" s="21">
        <v>0.41131779618657943</v>
      </c>
      <c r="AF69" s="21">
        <v>0.37939417441921885</v>
      </c>
      <c r="AG69" s="21" t="e">
        <v>#DIV/0!</v>
      </c>
      <c r="AH69" s="21" t="e">
        <v>#DIV/0!</v>
      </c>
      <c r="AI69" s="21">
        <v>0.98535734843924905</v>
      </c>
      <c r="AJ69" s="21">
        <v>7.0557838288685698E-2</v>
      </c>
      <c r="AK69" s="21" t="e">
        <v>#DIV/0!</v>
      </c>
      <c r="AL69" s="21" t="e">
        <v>#DIV/0!</v>
      </c>
      <c r="AM69" s="21">
        <v>0.31023837377657637</v>
      </c>
      <c r="AN69" s="21">
        <v>0.28092056534478738</v>
      </c>
      <c r="AO69" s="21">
        <v>0.27155657876609246</v>
      </c>
      <c r="AP69" s="21">
        <v>0.58382294246793465</v>
      </c>
      <c r="AQ69" s="21">
        <v>0.53874857467572035</v>
      </c>
      <c r="AR69" s="21">
        <v>0.20063708966574881</v>
      </c>
      <c r="AS69" s="21">
        <v>0.59828347823214512</v>
      </c>
      <c r="AT69" s="21">
        <v>0.30967999542225833</v>
      </c>
      <c r="AU69" s="21">
        <v>0.62333692167151034</v>
      </c>
      <c r="AV69" s="21" t="e">
        <v>#DIV/0!</v>
      </c>
      <c r="AW69" s="21" t="e">
        <v>#DIV/0!</v>
      </c>
      <c r="AX69" s="21" t="e">
        <v>#DIV/0!</v>
      </c>
      <c r="AY69" s="21">
        <v>0.23443242508247367</v>
      </c>
      <c r="AZ69" s="21">
        <v>0.75376034117286406</v>
      </c>
      <c r="BA69" s="21">
        <v>0.74377830912733234</v>
      </c>
      <c r="BB69" s="21" t="e">
        <v>#DIV/0!</v>
      </c>
      <c r="BC69" s="21">
        <v>0.25665585919299838</v>
      </c>
    </row>
    <row r="70" spans="1:55" x14ac:dyDescent="0.2">
      <c r="A70" s="3" t="s">
        <v>257</v>
      </c>
      <c r="B70" s="3" t="s">
        <v>258</v>
      </c>
      <c r="C70" s="3" t="s">
        <v>113</v>
      </c>
      <c r="D70" s="3">
        <v>120616</v>
      </c>
      <c r="E70" s="3" t="s">
        <v>16</v>
      </c>
      <c r="F70" s="3">
        <v>2019</v>
      </c>
      <c r="G70" s="3" t="s">
        <v>17</v>
      </c>
      <c r="H70" s="4">
        <v>43830</v>
      </c>
      <c r="I70" s="4">
        <v>43882</v>
      </c>
      <c r="J70" s="4">
        <v>43882</v>
      </c>
      <c r="K70" s="5">
        <v>111000000</v>
      </c>
      <c r="L70" s="5">
        <v>112000000</v>
      </c>
      <c r="M70" s="3" t="s">
        <v>259</v>
      </c>
      <c r="N70" s="20">
        <v>4.0641548577011771E-2</v>
      </c>
      <c r="O70" s="21">
        <v>4.0641548577011771E-2</v>
      </c>
      <c r="P70" s="21">
        <v>5.1495484253855688E-2</v>
      </c>
      <c r="Q70" s="21">
        <v>0.25982464663309152</v>
      </c>
      <c r="R70" s="21">
        <v>6.237214095680764E-2</v>
      </c>
      <c r="S70" s="21">
        <v>0</v>
      </c>
      <c r="T70" s="21">
        <v>6.3018023879478496E-2</v>
      </c>
      <c r="U70" s="21">
        <v>0.64576324456175227</v>
      </c>
      <c r="V70" s="21">
        <v>0.48825282224192584</v>
      </c>
      <c r="W70" s="21">
        <v>0.62765774723995793</v>
      </c>
      <c r="X70" s="21">
        <v>6.298809154567496E-2</v>
      </c>
      <c r="Y70" s="21">
        <v>0.96568276954733301</v>
      </c>
      <c r="Z70" s="21">
        <v>0.93701190845432514</v>
      </c>
      <c r="AA70" s="21">
        <v>0.83453880085086607</v>
      </c>
      <c r="AB70" s="21">
        <v>0.92520464579985651</v>
      </c>
      <c r="AC70" s="21">
        <v>0.42970885287351368</v>
      </c>
      <c r="AD70" s="21">
        <v>0.53044019521261254</v>
      </c>
      <c r="AE70" s="21">
        <v>0.52686732809968684</v>
      </c>
      <c r="AF70" s="21">
        <v>0.41864818076234356</v>
      </c>
      <c r="AG70" s="21" t="e">
        <v>#DIV/0!</v>
      </c>
      <c r="AH70" s="21" t="e">
        <v>#DIV/0!</v>
      </c>
      <c r="AI70" s="21">
        <v>0.99049234188409208</v>
      </c>
      <c r="AJ70" s="21">
        <v>0.21348488515866423</v>
      </c>
      <c r="AK70" s="21" t="e">
        <v>#DIV/0!</v>
      </c>
      <c r="AL70" s="21" t="e">
        <v>#DIV/0!</v>
      </c>
      <c r="AM70" s="21">
        <v>0.30889270560579696</v>
      </c>
      <c r="AN70" s="21">
        <v>0.27225924870225199</v>
      </c>
      <c r="AO70" s="21">
        <v>8.7503357481004573E-2</v>
      </c>
      <c r="AP70" s="21">
        <v>0.58906788503415464</v>
      </c>
      <c r="AQ70" s="21">
        <v>0.56632522596431423</v>
      </c>
      <c r="AR70" s="21">
        <v>0.31692690457232486</v>
      </c>
      <c r="AS70" s="21">
        <v>0.7102531448051761</v>
      </c>
      <c r="AT70" s="21">
        <v>0.33027677736678546</v>
      </c>
      <c r="AU70" s="21">
        <v>0.31417183654805925</v>
      </c>
      <c r="AV70" s="21" t="e">
        <v>#DIV/0!</v>
      </c>
      <c r="AW70" s="21" t="e">
        <v>#DIV/0!</v>
      </c>
      <c r="AX70" s="21" t="e">
        <v>#DIV/0!</v>
      </c>
      <c r="AY70" s="21">
        <v>0.23291772264478286</v>
      </c>
      <c r="AZ70" s="21">
        <v>0.75522587636617633</v>
      </c>
      <c r="BA70" s="21">
        <v>0.7403621205102936</v>
      </c>
      <c r="BB70" s="21" t="e">
        <v>#DIV/0!</v>
      </c>
      <c r="BC70" s="21">
        <v>0.21543957896803639</v>
      </c>
    </row>
    <row r="71" spans="1:55" x14ac:dyDescent="0.2">
      <c r="A71" s="3" t="s">
        <v>349</v>
      </c>
      <c r="B71" s="3" t="s">
        <v>350</v>
      </c>
      <c r="C71" s="3" t="s">
        <v>72</v>
      </c>
      <c r="D71" s="3">
        <v>378122</v>
      </c>
      <c r="E71" s="3" t="s">
        <v>16</v>
      </c>
      <c r="F71" s="3">
        <v>2019</v>
      </c>
      <c r="G71" s="3" t="s">
        <v>17</v>
      </c>
      <c r="H71" s="4">
        <v>43830</v>
      </c>
      <c r="I71" s="4">
        <v>43900</v>
      </c>
      <c r="J71" s="4">
        <v>43900</v>
      </c>
      <c r="K71" s="5">
        <v>417000000</v>
      </c>
      <c r="L71" s="5">
        <v>419000000</v>
      </c>
      <c r="M71" s="3" t="s">
        <v>351</v>
      </c>
      <c r="N71" s="20">
        <v>2.7192577009551976E-2</v>
      </c>
      <c r="O71" s="21">
        <v>2.7192577009551976E-2</v>
      </c>
      <c r="P71" s="21">
        <v>2.1908082988554668E-2</v>
      </c>
      <c r="Q71" s="21">
        <v>0.2629003294187191</v>
      </c>
      <c r="R71" s="21">
        <v>0.13302364747140935</v>
      </c>
      <c r="S71" s="21">
        <v>5.175738742238414E-3</v>
      </c>
      <c r="T71" s="21">
        <v>0.13344464571488759</v>
      </c>
      <c r="U71" s="21">
        <v>0.65788799871036863</v>
      </c>
      <c r="V71" s="21">
        <v>0.48947046706602948</v>
      </c>
      <c r="W71" s="21">
        <v>0.64029353848490123</v>
      </c>
      <c r="X71" s="21">
        <v>2.4346990035681821E-2</v>
      </c>
      <c r="Y71" s="21">
        <v>0.50142301195729799</v>
      </c>
      <c r="Z71" s="21">
        <v>0.97565300996431814</v>
      </c>
      <c r="AA71" s="21">
        <v>0.50467809284665732</v>
      </c>
      <c r="AB71" s="21">
        <v>0.87497150357039644</v>
      </c>
      <c r="AC71" s="21">
        <v>0.63000806786058094</v>
      </c>
      <c r="AD71" s="21">
        <v>0.72647565584754747</v>
      </c>
      <c r="AE71" s="21">
        <v>0.57379726695074773</v>
      </c>
      <c r="AF71" s="21">
        <v>0.39154287936360754</v>
      </c>
      <c r="AG71" s="21" t="e">
        <v>#DIV/0!</v>
      </c>
      <c r="AH71" s="21" t="e">
        <v>#DIV/0!</v>
      </c>
      <c r="AI71" s="21">
        <v>0.99192733614284168</v>
      </c>
      <c r="AJ71" s="21">
        <v>0.28208445951894773</v>
      </c>
      <c r="AK71" s="21" t="e">
        <v>#DIV/0!</v>
      </c>
      <c r="AL71" s="21" t="e">
        <v>#DIV/0!</v>
      </c>
      <c r="AM71" s="21">
        <v>0.30554200222976186</v>
      </c>
      <c r="AN71" s="21">
        <v>0.27109513434364374</v>
      </c>
      <c r="AO71" s="21">
        <v>2.0301271071679707E-2</v>
      </c>
      <c r="AP71" s="21">
        <v>0.54987282140153626</v>
      </c>
      <c r="AQ71" s="21">
        <v>0.45933318075766277</v>
      </c>
      <c r="AR71" s="21">
        <v>0.61560498809211028</v>
      </c>
      <c r="AS71" s="21">
        <v>1</v>
      </c>
      <c r="AT71" s="21">
        <v>0.31528055517878234</v>
      </c>
      <c r="AU71" s="21">
        <v>0</v>
      </c>
      <c r="AV71" s="21" t="e">
        <v>#DIV/0!</v>
      </c>
      <c r="AW71" s="21" t="e">
        <v>#DIV/0!</v>
      </c>
      <c r="AX71" s="21" t="e">
        <v>#DIV/0!</v>
      </c>
      <c r="AY71" s="21">
        <v>0.31798516015964334</v>
      </c>
      <c r="AZ71" s="21">
        <v>0.81090184175371394</v>
      </c>
      <c r="BA71" s="21">
        <v>0.72164071608065339</v>
      </c>
      <c r="BB71" s="21" t="e">
        <v>#DIV/0!</v>
      </c>
      <c r="BC71" s="21">
        <v>0.1751958816011259</v>
      </c>
    </row>
    <row r="72" spans="1:55" x14ac:dyDescent="0.2">
      <c r="A72" s="3" t="s">
        <v>251</v>
      </c>
      <c r="B72" s="3" t="s">
        <v>252</v>
      </c>
      <c r="C72" s="3" t="s">
        <v>45</v>
      </c>
      <c r="D72" s="3">
        <v>288836</v>
      </c>
      <c r="E72" s="3" t="s">
        <v>16</v>
      </c>
      <c r="F72" s="3">
        <v>2019</v>
      </c>
      <c r="G72" s="3" t="s">
        <v>17</v>
      </c>
      <c r="H72" s="4">
        <v>43799</v>
      </c>
      <c r="I72" s="4">
        <v>43858</v>
      </c>
      <c r="J72" s="4">
        <v>43858</v>
      </c>
      <c r="K72" s="5">
        <v>687000000</v>
      </c>
      <c r="L72" s="5">
        <v>689000000</v>
      </c>
      <c r="M72" s="3" t="s">
        <v>253</v>
      </c>
      <c r="N72" s="20">
        <v>5.0946155621966992E-3</v>
      </c>
      <c r="O72" s="21">
        <v>3.6988321287850408E-3</v>
      </c>
      <c r="P72" s="21">
        <v>4.0467001071991344E-3</v>
      </c>
      <c r="Q72" s="21">
        <v>0.25981187560779939</v>
      </c>
      <c r="R72" s="21">
        <v>5.9825593184775774E-2</v>
      </c>
      <c r="S72" s="21">
        <v>7.8327222991035506E-2</v>
      </c>
      <c r="T72" s="21">
        <v>4.5969834143645694E-2</v>
      </c>
      <c r="U72" s="21">
        <v>0.64553670601215551</v>
      </c>
      <c r="V72" s="21">
        <v>0.5001328555311354</v>
      </c>
      <c r="W72" s="21">
        <v>0.62614751842172456</v>
      </c>
      <c r="X72" s="21">
        <v>2.7571783615924658E-2</v>
      </c>
      <c r="Y72" s="21">
        <v>0.49003706391528062</v>
      </c>
      <c r="Z72" s="21">
        <v>0.97242821638407528</v>
      </c>
      <c r="AA72" s="21">
        <v>0.1180978105884236</v>
      </c>
      <c r="AB72" s="21">
        <v>0.92552818623959554</v>
      </c>
      <c r="AC72" s="21">
        <v>0.38193871521572398</v>
      </c>
      <c r="AD72" s="21">
        <v>0.5148929784551739</v>
      </c>
      <c r="AE72" s="21">
        <v>0.49221328699401423</v>
      </c>
      <c r="AF72" s="21">
        <v>0.40980323617883779</v>
      </c>
      <c r="AG72" s="21" t="e">
        <v>#DIV/0!</v>
      </c>
      <c r="AH72" s="21" t="e">
        <v>#DIV/0!</v>
      </c>
      <c r="AI72" s="21">
        <v>0.98588335354363421</v>
      </c>
      <c r="AJ72" s="21">
        <v>0.13765931204648613</v>
      </c>
      <c r="AK72" s="21" t="e">
        <v>#DIV/0!</v>
      </c>
      <c r="AL72" s="21" t="e">
        <v>#DIV/0!</v>
      </c>
      <c r="AM72" s="21">
        <v>0.30820984356602754</v>
      </c>
      <c r="AN72" s="21">
        <v>0.27228701186226845</v>
      </c>
      <c r="AO72" s="21">
        <v>8.8919710935663768E-2</v>
      </c>
      <c r="AP72" s="21">
        <v>0.56969478762008663</v>
      </c>
      <c r="AQ72" s="21">
        <v>0.54702229896630583</v>
      </c>
      <c r="AR72" s="21">
        <v>0.45193953009309445</v>
      </c>
      <c r="AS72" s="21">
        <v>0.57791660417343738</v>
      </c>
      <c r="AT72" s="21">
        <v>0.44968779143151533</v>
      </c>
      <c r="AU72" s="21">
        <v>0.63578597346944032</v>
      </c>
      <c r="AV72" s="21" t="e">
        <v>#DIV/0!</v>
      </c>
      <c r="AW72" s="21" t="e">
        <v>#DIV/0!</v>
      </c>
      <c r="AX72" s="21" t="e">
        <v>#DIV/0!</v>
      </c>
      <c r="AY72" s="21">
        <v>0.23342523437963153</v>
      </c>
      <c r="AZ72" s="21">
        <v>0.75785744446594094</v>
      </c>
      <c r="BA72" s="21">
        <v>0.74381133592365467</v>
      </c>
      <c r="BB72" s="21" t="e">
        <v>#DIV/0!</v>
      </c>
      <c r="BC72" s="21">
        <v>0.21407840912699649</v>
      </c>
    </row>
    <row r="73" spans="1:55" x14ac:dyDescent="0.2">
      <c r="A73" s="3" t="s">
        <v>239</v>
      </c>
      <c r="B73" s="3" t="s">
        <v>240</v>
      </c>
      <c r="C73" s="3" t="s">
        <v>34</v>
      </c>
      <c r="D73" s="3">
        <v>107614</v>
      </c>
      <c r="E73" s="3" t="s">
        <v>16</v>
      </c>
      <c r="F73" s="3">
        <v>2019</v>
      </c>
      <c r="G73" s="3" t="s">
        <v>17</v>
      </c>
      <c r="H73" s="4">
        <v>43830</v>
      </c>
      <c r="I73" s="4">
        <v>43885</v>
      </c>
      <c r="J73" s="4">
        <v>43885</v>
      </c>
      <c r="K73" s="5">
        <v>273402000</v>
      </c>
      <c r="L73" s="5">
        <v>279725000</v>
      </c>
      <c r="M73" s="3" t="s">
        <v>241</v>
      </c>
      <c r="N73" s="20">
        <v>4.7750801168407221E-2</v>
      </c>
      <c r="O73" s="21">
        <v>4.6110241577698607E-2</v>
      </c>
      <c r="P73" s="21">
        <v>9.7180511280677756E-2</v>
      </c>
      <c r="Q73" s="21">
        <v>0.26234509946473439</v>
      </c>
      <c r="R73" s="21">
        <v>7.0682405585132932E-2</v>
      </c>
      <c r="S73" s="21">
        <v>0</v>
      </c>
      <c r="T73" s="21">
        <v>7.1414343883232187E-2</v>
      </c>
      <c r="U73" s="21">
        <v>0.64914554550411663</v>
      </c>
      <c r="V73" s="21">
        <v>0.48825282224192584</v>
      </c>
      <c r="W73" s="21">
        <v>0.63121896667728994</v>
      </c>
      <c r="X73" s="21">
        <v>0.3261696747762528</v>
      </c>
      <c r="Y73" s="21">
        <v>0.49116545361043457</v>
      </c>
      <c r="Z73" s="21">
        <v>0.67383032522374708</v>
      </c>
      <c r="AA73" s="21">
        <v>0.44693647678266474</v>
      </c>
      <c r="AB73" s="21">
        <v>0.88123077344775991</v>
      </c>
      <c r="AC73" s="21">
        <v>0.87408731203341394</v>
      </c>
      <c r="AD73" s="21">
        <v>0.44351671642115931</v>
      </c>
      <c r="AE73" s="21">
        <v>0.49757283157449023</v>
      </c>
      <c r="AF73" s="21">
        <v>0.39651023665288399</v>
      </c>
      <c r="AG73" s="21" t="e">
        <v>#DIV/0!</v>
      </c>
      <c r="AH73" s="21" t="e">
        <v>#DIV/0!</v>
      </c>
      <c r="AI73" s="21">
        <v>0.98630485477161856</v>
      </c>
      <c r="AJ73" s="21">
        <v>0.15656597704883299</v>
      </c>
      <c r="AK73" s="21" t="e">
        <v>#DIV/0!</v>
      </c>
      <c r="AL73" s="21" t="e">
        <v>#DIV/0!</v>
      </c>
      <c r="AM73" s="21">
        <v>0.31166089541797126</v>
      </c>
      <c r="AN73" s="21">
        <v>0.27628429737135501</v>
      </c>
      <c r="AO73" s="21">
        <v>0.17611959630903018</v>
      </c>
      <c r="AP73" s="21">
        <v>0.57615054330214233</v>
      </c>
      <c r="AQ73" s="21">
        <v>0.58160510478539074</v>
      </c>
      <c r="AR73" s="21">
        <v>0.3909100326773548</v>
      </c>
      <c r="AS73" s="21">
        <v>0.59961683165945434</v>
      </c>
      <c r="AT73" s="21">
        <v>0.57814028167212062</v>
      </c>
      <c r="AU73" s="21">
        <v>0.65275779501392484</v>
      </c>
      <c r="AV73" s="21" t="e">
        <v>#DIV/0!</v>
      </c>
      <c r="AW73" s="21" t="e">
        <v>#DIV/0!</v>
      </c>
      <c r="AX73" s="21" t="e">
        <v>#DIV/0!</v>
      </c>
      <c r="AY73" s="21">
        <v>0.23192172621792212</v>
      </c>
      <c r="AZ73" s="21">
        <v>0.73602998757446625</v>
      </c>
      <c r="BA73" s="21">
        <v>0.74431135284698657</v>
      </c>
      <c r="BB73" s="21" t="e">
        <v>#DIV/0!</v>
      </c>
      <c r="BC73" s="21">
        <v>0.28353437348406507</v>
      </c>
    </row>
    <row r="74" spans="1:55" x14ac:dyDescent="0.2">
      <c r="A74" s="3" t="s">
        <v>263</v>
      </c>
      <c r="B74" s="3" t="s">
        <v>263</v>
      </c>
      <c r="C74" s="3" t="s">
        <v>34</v>
      </c>
      <c r="D74" s="3">
        <v>683318</v>
      </c>
      <c r="E74" s="3" t="s">
        <v>16</v>
      </c>
      <c r="F74" s="3">
        <v>2019</v>
      </c>
      <c r="G74" s="3" t="s">
        <v>17</v>
      </c>
      <c r="H74" s="4">
        <v>43830</v>
      </c>
      <c r="I74" s="4">
        <v>43889</v>
      </c>
      <c r="J74" s="4">
        <v>43889</v>
      </c>
      <c r="K74" s="5">
        <v>143200000</v>
      </c>
      <c r="L74" s="5">
        <v>146500000</v>
      </c>
      <c r="M74" s="3" t="s">
        <v>264</v>
      </c>
      <c r="N74" s="20">
        <v>4.2073403393578769E-2</v>
      </c>
      <c r="O74" s="21">
        <v>3.6895571700487351E-2</v>
      </c>
      <c r="P74" s="21">
        <v>5.1539500023598537E-3</v>
      </c>
      <c r="Q74" s="21">
        <v>0.27773077224131881</v>
      </c>
      <c r="R74" s="21">
        <v>0.12321838043961479</v>
      </c>
      <c r="S74" s="21">
        <v>5.309265056628828E-3</v>
      </c>
      <c r="T74" s="21">
        <v>0.12351316574644698</v>
      </c>
      <c r="U74" s="21">
        <v>0.68409716786553032</v>
      </c>
      <c r="V74" s="21">
        <v>0.49163302098961154</v>
      </c>
      <c r="W74" s="21">
        <v>0.66765764005716555</v>
      </c>
      <c r="X74" s="21">
        <v>0.39333707263747336</v>
      </c>
      <c r="Y74" s="21">
        <v>0.44511674741175977</v>
      </c>
      <c r="Z74" s="21">
        <v>0.60666292736252658</v>
      </c>
      <c r="AA74" s="21">
        <v>0.57770315567816222</v>
      </c>
      <c r="AB74" s="21">
        <v>0.81713819660727538</v>
      </c>
      <c r="AC74" s="21">
        <v>0.13560879968045583</v>
      </c>
      <c r="AD74" s="21">
        <v>0.34854845142187474</v>
      </c>
      <c r="AE74" s="21">
        <v>0.39629206175406617</v>
      </c>
      <c r="AF74" s="21">
        <v>0.37507244656637612</v>
      </c>
      <c r="AG74" s="21" t="e">
        <v>#DIV/0!</v>
      </c>
      <c r="AH74" s="21" t="e">
        <v>#DIV/0!</v>
      </c>
      <c r="AI74" s="21">
        <v>0.98508286289892077</v>
      </c>
      <c r="AJ74" s="21">
        <v>9.3846547525066298E-2</v>
      </c>
      <c r="AK74" s="21" t="e">
        <v>#DIV/0!</v>
      </c>
      <c r="AL74" s="21" t="e">
        <v>#DIV/0!</v>
      </c>
      <c r="AM74" s="21">
        <v>0.32299887136641453</v>
      </c>
      <c r="AN74" s="21">
        <v>0.31959867241327378</v>
      </c>
      <c r="AO74" s="21">
        <v>0.49728943678121018</v>
      </c>
      <c r="AP74" s="21">
        <v>0.5853154568967962</v>
      </c>
      <c r="AQ74" s="21">
        <v>0.56587733984659583</v>
      </c>
      <c r="AR74" s="21">
        <v>0.20181609085372465</v>
      </c>
      <c r="AS74" s="21">
        <v>0.59590239565201863</v>
      </c>
      <c r="AT74" s="21">
        <v>0.41185980739936301</v>
      </c>
      <c r="AU74" s="21">
        <v>0.63788403924964654</v>
      </c>
      <c r="AV74" s="21" t="e">
        <v>#DIV/0!</v>
      </c>
      <c r="AW74" s="21" t="e">
        <v>#DIV/0!</v>
      </c>
      <c r="AX74" s="21" t="e">
        <v>#DIV/0!</v>
      </c>
      <c r="AY74" s="21">
        <v>0.26448424619648214</v>
      </c>
      <c r="AZ74" s="21">
        <v>0.77662843872637188</v>
      </c>
      <c r="BA74" s="21">
        <v>0.74427464346230798</v>
      </c>
      <c r="BB74" s="21" t="e">
        <v>#DIV/0!</v>
      </c>
      <c r="BC74" s="21">
        <v>0.28868432111941861</v>
      </c>
    </row>
    <row r="75" spans="1:55" x14ac:dyDescent="0.2">
      <c r="A75" s="3" t="s">
        <v>265</v>
      </c>
      <c r="B75" s="3" t="s">
        <v>266</v>
      </c>
      <c r="C75" s="3" t="s">
        <v>59</v>
      </c>
      <c r="D75" s="3">
        <v>109593</v>
      </c>
      <c r="E75" s="3" t="s">
        <v>16</v>
      </c>
      <c r="F75" s="3">
        <v>2019</v>
      </c>
      <c r="G75" s="3" t="s">
        <v>17</v>
      </c>
      <c r="H75" s="4">
        <v>43830</v>
      </c>
      <c r="I75" s="4">
        <v>43867</v>
      </c>
      <c r="J75" s="4">
        <v>43867</v>
      </c>
      <c r="K75" s="5">
        <v>120170634</v>
      </c>
      <c r="L75" s="5">
        <v>121243778</v>
      </c>
      <c r="M75" s="3" t="s">
        <v>267</v>
      </c>
      <c r="N75" s="20">
        <v>5.6172553495964159E-2</v>
      </c>
      <c r="O75" s="21">
        <v>3.7852076102003827E-2</v>
      </c>
      <c r="P75" s="21">
        <v>3.5155615592424666E-2</v>
      </c>
      <c r="Q75" s="21">
        <v>0.26382950936394034</v>
      </c>
      <c r="R75" s="21">
        <v>0.10128020278685004</v>
      </c>
      <c r="S75" s="21">
        <v>4.9577156963992265E-2</v>
      </c>
      <c r="T75" s="21">
        <v>9.3166878462086558E-2</v>
      </c>
      <c r="U75" s="21">
        <v>0.6551528339688133</v>
      </c>
      <c r="V75" s="21">
        <v>0.50116317281452227</v>
      </c>
      <c r="W75" s="21">
        <v>0.63616203363607493</v>
      </c>
      <c r="X75" s="21">
        <v>0.2344398434755772</v>
      </c>
      <c r="Y75" s="21">
        <v>0.45975974068102449</v>
      </c>
      <c r="Z75" s="21">
        <v>0.76556015652442277</v>
      </c>
      <c r="AA75" s="21">
        <v>0.17068440260688433</v>
      </c>
      <c r="AB75" s="21">
        <v>0.86611269846547989</v>
      </c>
      <c r="AC75" s="21">
        <v>0.22369855621554555</v>
      </c>
      <c r="AD75" s="21">
        <v>0.42161625076378878</v>
      </c>
      <c r="AE75" s="21">
        <v>0.47648869748686989</v>
      </c>
      <c r="AF75" s="21">
        <v>0.40630204093310307</v>
      </c>
      <c r="AG75" s="21" t="e">
        <v>#DIV/0!</v>
      </c>
      <c r="AH75" s="21" t="e">
        <v>#DIV/0!</v>
      </c>
      <c r="AI75" s="21">
        <v>0.98591529013682189</v>
      </c>
      <c r="AJ75" s="21">
        <v>0.12439408716828532</v>
      </c>
      <c r="AK75" s="21" t="e">
        <v>#DIV/0!</v>
      </c>
      <c r="AL75" s="21" t="e">
        <v>#DIV/0!</v>
      </c>
      <c r="AM75" s="21">
        <v>0.31338103643303722</v>
      </c>
      <c r="AN75" s="21">
        <v>0.27595234542861852</v>
      </c>
      <c r="AO75" s="21">
        <v>0.13890347345199569</v>
      </c>
      <c r="AP75" s="21">
        <v>0.57553870337108437</v>
      </c>
      <c r="AQ75" s="21">
        <v>0.58835918576261659</v>
      </c>
      <c r="AR75" s="21">
        <v>0.28057844632423873</v>
      </c>
      <c r="AS75" s="21">
        <v>0.59521878152877117</v>
      </c>
      <c r="AT75" s="21">
        <v>0.35687949232246902</v>
      </c>
      <c r="AU75" s="21">
        <v>0.62728369394195693</v>
      </c>
      <c r="AV75" s="21" t="e">
        <v>#DIV/0!</v>
      </c>
      <c r="AW75" s="21" t="e">
        <v>#DIV/0!</v>
      </c>
      <c r="AX75" s="21" t="e">
        <v>#DIV/0!</v>
      </c>
      <c r="AY75" s="21">
        <v>0.2678020709584466</v>
      </c>
      <c r="AZ75" s="21">
        <v>0.77337219238778199</v>
      </c>
      <c r="BA75" s="21">
        <v>0.74326951880155279</v>
      </c>
      <c r="BB75" s="21" t="e">
        <v>#DIV/0!</v>
      </c>
      <c r="BC75" s="21">
        <v>0.23057602203861727</v>
      </c>
    </row>
    <row r="76" spans="1:55" x14ac:dyDescent="0.2">
      <c r="A76" s="3" t="s">
        <v>277</v>
      </c>
      <c r="B76" s="3" t="s">
        <v>278</v>
      </c>
      <c r="C76" s="3" t="s">
        <v>24</v>
      </c>
      <c r="D76" s="3">
        <v>259186</v>
      </c>
      <c r="E76" s="3" t="s">
        <v>16</v>
      </c>
      <c r="F76" s="3">
        <v>2019</v>
      </c>
      <c r="G76" s="3" t="s">
        <v>17</v>
      </c>
      <c r="H76" s="4">
        <v>43830</v>
      </c>
      <c r="I76" s="4">
        <v>43871</v>
      </c>
      <c r="J76" s="4">
        <v>43871</v>
      </c>
      <c r="K76" s="5">
        <v>311187000</v>
      </c>
      <c r="L76" s="5">
        <v>314162000</v>
      </c>
      <c r="M76" s="3" t="s">
        <v>279</v>
      </c>
      <c r="N76" s="20">
        <v>9.5003648629140361E-2</v>
      </c>
      <c r="O76" s="21">
        <v>9.4370670090316466E-2</v>
      </c>
      <c r="P76" s="21">
        <v>9.1990362529346503E-2</v>
      </c>
      <c r="Q76" s="21">
        <v>0.25870708801834702</v>
      </c>
      <c r="R76" s="21">
        <v>2.1601248766552731E-2</v>
      </c>
      <c r="S76" s="21">
        <v>2.5975226597175862E-3</v>
      </c>
      <c r="T76" s="21">
        <v>2.1344900936325302E-2</v>
      </c>
      <c r="U76" s="21">
        <v>0.64195517384737322</v>
      </c>
      <c r="V76" s="21">
        <v>0.48856911209756027</v>
      </c>
      <c r="W76" s="21">
        <v>0.62361437799173769</v>
      </c>
      <c r="X76" s="21">
        <v>0.29578769964726404</v>
      </c>
      <c r="Y76" s="21">
        <v>0.52140585591230271</v>
      </c>
      <c r="Z76" s="21">
        <v>0.70421230035273585</v>
      </c>
      <c r="AA76" s="21">
        <v>0.21401478088805162</v>
      </c>
      <c r="AB76" s="21">
        <v>0.96046944999802497</v>
      </c>
      <c r="AC76" s="21">
        <v>0.82882665854381776</v>
      </c>
      <c r="AD76" s="21">
        <v>0.46315309693085732</v>
      </c>
      <c r="AE76" s="21">
        <v>0.52659506861028382</v>
      </c>
      <c r="AF76" s="21">
        <v>0.41580481257730068</v>
      </c>
      <c r="AG76" s="21" t="e">
        <v>#DIV/0!</v>
      </c>
      <c r="AH76" s="21" t="e">
        <v>#DIV/0!</v>
      </c>
      <c r="AI76" s="21">
        <v>0.98639158915718916</v>
      </c>
      <c r="AJ76" s="21">
        <v>0.29301174707677119</v>
      </c>
      <c r="AK76" s="21" t="e">
        <v>#DIV/0!</v>
      </c>
      <c r="AL76" s="21" t="e">
        <v>#DIV/0!</v>
      </c>
      <c r="AM76" s="21">
        <v>0.31078145803484275</v>
      </c>
      <c r="AN76" s="21">
        <v>0.27341908470851128</v>
      </c>
      <c r="AO76" s="21">
        <v>0.17414652435180708</v>
      </c>
      <c r="AP76" s="21">
        <v>0.57416114705384902</v>
      </c>
      <c r="AQ76" s="21">
        <v>0.66542267729542015</v>
      </c>
      <c r="AR76" s="21">
        <v>0.40281338347480855</v>
      </c>
      <c r="AS76" s="21">
        <v>0.60264830842352257</v>
      </c>
      <c r="AT76" s="21">
        <v>0.5931890079614025</v>
      </c>
      <c r="AU76" s="21">
        <v>0.64780870454232775</v>
      </c>
      <c r="AV76" s="21" t="e">
        <v>#DIV/0!</v>
      </c>
      <c r="AW76" s="21" t="e">
        <v>#DIV/0!</v>
      </c>
      <c r="AX76" s="21" t="e">
        <v>#DIV/0!</v>
      </c>
      <c r="AY76" s="21">
        <v>0.20859314578622165</v>
      </c>
      <c r="AZ76" s="21">
        <v>0.73463822384939848</v>
      </c>
      <c r="BA76" s="21">
        <v>0.74331518862190349</v>
      </c>
      <c r="BB76" s="21" t="e">
        <v>#DIV/0!</v>
      </c>
      <c r="BC76" s="21">
        <v>0.28166132250851961</v>
      </c>
    </row>
    <row r="77" spans="1:55" x14ac:dyDescent="0.2">
      <c r="A77" s="3" t="s">
        <v>280</v>
      </c>
      <c r="B77" s="3" t="s">
        <v>281</v>
      </c>
      <c r="C77" s="3" t="s">
        <v>59</v>
      </c>
      <c r="D77" s="3">
        <v>119051</v>
      </c>
      <c r="E77" s="3" t="s">
        <v>16</v>
      </c>
      <c r="F77" s="3">
        <v>2019</v>
      </c>
      <c r="G77" s="3" t="s">
        <v>17</v>
      </c>
      <c r="H77" s="4">
        <v>43830</v>
      </c>
      <c r="I77" s="4">
        <v>43885</v>
      </c>
      <c r="J77" s="4">
        <v>43885</v>
      </c>
      <c r="K77" s="5">
        <v>217300000</v>
      </c>
      <c r="L77" s="5">
        <v>218800000</v>
      </c>
      <c r="M77" s="3" t="s">
        <v>282</v>
      </c>
      <c r="N77" s="20">
        <v>7.9496942890774858E-2</v>
      </c>
      <c r="O77" s="21">
        <v>6.4450110188235307E-2</v>
      </c>
      <c r="P77" s="21">
        <v>0.12977640066830962</v>
      </c>
      <c r="Q77" s="21">
        <v>0.26091113728484217</v>
      </c>
      <c r="R77" s="21">
        <v>9.2464996816774059E-2</v>
      </c>
      <c r="S77" s="21">
        <v>0</v>
      </c>
      <c r="T77" s="21">
        <v>9.3422500623323315E-2</v>
      </c>
      <c r="U77" s="21">
        <v>0.64981727721818461</v>
      </c>
      <c r="V77" s="21">
        <v>0.48825282224192584</v>
      </c>
      <c r="W77" s="21">
        <v>0.63192623196135989</v>
      </c>
      <c r="X77" s="21">
        <v>8.4413271629813547E-2</v>
      </c>
      <c r="Y77" s="21">
        <v>0.48320521700746771</v>
      </c>
      <c r="Z77" s="21">
        <v>0.9155867283701864</v>
      </c>
      <c r="AA77" s="21">
        <v>0.28585114076361434</v>
      </c>
      <c r="AB77" s="21">
        <v>0.90219360517863334</v>
      </c>
      <c r="AC77" s="21">
        <v>7.6708791314953909E-2</v>
      </c>
      <c r="AD77" s="21">
        <v>0.34563757642771803</v>
      </c>
      <c r="AE77" s="21">
        <v>0.39298245975113982</v>
      </c>
      <c r="AF77" s="21">
        <v>0.39093649540673242</v>
      </c>
      <c r="AG77" s="21" t="e">
        <v>#DIV/0!</v>
      </c>
      <c r="AH77" s="21" t="e">
        <v>#DIV/0!</v>
      </c>
      <c r="AI77" s="21">
        <v>0.98520969760478561</v>
      </c>
      <c r="AJ77" s="21">
        <v>0.46382753488756284</v>
      </c>
      <c r="AK77" s="21" t="e">
        <v>#DIV/0!</v>
      </c>
      <c r="AL77" s="21" t="e">
        <v>#DIV/0!</v>
      </c>
      <c r="AM77" s="21">
        <v>0.30632011067031178</v>
      </c>
      <c r="AN77" s="21">
        <v>0.27194826337289735</v>
      </c>
      <c r="AO77" s="21">
        <v>6.0322578514704038E-2</v>
      </c>
      <c r="AP77" s="21">
        <v>0.57529183154369201</v>
      </c>
      <c r="AQ77" s="21">
        <v>0.48400169798568926</v>
      </c>
      <c r="AR77" s="21">
        <v>0.54196966571027516</v>
      </c>
      <c r="AS77" s="21">
        <v>0.52808675560225271</v>
      </c>
      <c r="AT77" s="21">
        <v>0.43092516605849435</v>
      </c>
      <c r="AU77" s="21">
        <v>0.80936560209978947</v>
      </c>
      <c r="AV77" s="21" t="e">
        <v>#DIV/0!</v>
      </c>
      <c r="AW77" s="21" t="e">
        <v>#DIV/0!</v>
      </c>
      <c r="AX77" s="21" t="e">
        <v>#DIV/0!</v>
      </c>
      <c r="AY77" s="21">
        <v>0.56845330886279499</v>
      </c>
      <c r="AZ77" s="21">
        <v>0.92951912297372097</v>
      </c>
      <c r="BA77" s="21">
        <v>0.74630734059197545</v>
      </c>
      <c r="BB77" s="21" t="e">
        <v>#DIV/0!</v>
      </c>
      <c r="BC77" s="21">
        <v>0.16144303207595995</v>
      </c>
    </row>
    <row r="78" spans="1:55" x14ac:dyDescent="0.2">
      <c r="A78" s="3" t="s">
        <v>292</v>
      </c>
      <c r="B78" s="3" t="s">
        <v>293</v>
      </c>
      <c r="C78" s="3" t="s">
        <v>91</v>
      </c>
      <c r="D78" s="3">
        <v>378113</v>
      </c>
      <c r="E78" s="3" t="s">
        <v>16</v>
      </c>
      <c r="F78" s="3">
        <v>2019</v>
      </c>
      <c r="G78" s="3" t="s">
        <v>17</v>
      </c>
      <c r="H78" s="4">
        <v>43830</v>
      </c>
      <c r="I78" s="4">
        <v>43879</v>
      </c>
      <c r="J78" s="4">
        <v>43879</v>
      </c>
      <c r="K78" s="5">
        <v>245500000</v>
      </c>
      <c r="L78" s="5">
        <v>250900000</v>
      </c>
      <c r="M78" s="3" t="s">
        <v>294</v>
      </c>
      <c r="N78" s="20">
        <v>3.3286473799653132E-2</v>
      </c>
      <c r="O78" s="21">
        <v>2.2062077909159015E-2</v>
      </c>
      <c r="P78" s="21">
        <v>2.6888968746878988E-2</v>
      </c>
      <c r="Q78" s="21">
        <v>0.26323261197616327</v>
      </c>
      <c r="R78" s="21">
        <v>0.10473108501537509</v>
      </c>
      <c r="S78" s="21">
        <v>6.5329472308745293E-2</v>
      </c>
      <c r="T78" s="21">
        <v>9.3742387157175394E-2</v>
      </c>
      <c r="U78" s="21">
        <v>0.65471186391133585</v>
      </c>
      <c r="V78" s="21">
        <v>0.50420978436362662</v>
      </c>
      <c r="W78" s="21">
        <v>0.63537161021378019</v>
      </c>
      <c r="X78" s="21">
        <v>0.13129828643583641</v>
      </c>
      <c r="Y78" s="21">
        <v>0.56163074989968098</v>
      </c>
      <c r="Z78" s="21">
        <v>0.86870171356416359</v>
      </c>
      <c r="AA78" s="21">
        <v>0.5286172081996805</v>
      </c>
      <c r="AB78" s="21">
        <v>0.87159398133174004</v>
      </c>
      <c r="AC78" s="21">
        <v>0.44144620123049572</v>
      </c>
      <c r="AD78" s="21">
        <v>0.45509517782670195</v>
      </c>
      <c r="AE78" s="21">
        <v>0.5174333886136967</v>
      </c>
      <c r="AF78" s="21">
        <v>0.42438605516891476</v>
      </c>
      <c r="AG78" s="21" t="e">
        <v>#DIV/0!</v>
      </c>
      <c r="AH78" s="21" t="e">
        <v>#DIV/0!</v>
      </c>
      <c r="AI78" s="21">
        <v>0.98789307832877915</v>
      </c>
      <c r="AJ78" s="21">
        <v>0.15598839390271929</v>
      </c>
      <c r="AK78" s="21" t="e">
        <v>#DIV/0!</v>
      </c>
      <c r="AL78" s="21" t="e">
        <v>#DIV/0!</v>
      </c>
      <c r="AM78" s="21">
        <v>0.31616507481216044</v>
      </c>
      <c r="AN78" s="21">
        <v>0.27544141436997405</v>
      </c>
      <c r="AO78" s="21">
        <v>0.13519035136125948</v>
      </c>
      <c r="AP78" s="21">
        <v>0.61728426913224566</v>
      </c>
      <c r="AQ78" s="21">
        <v>0.6478267987485179</v>
      </c>
      <c r="AR78" s="21">
        <v>0.32975322350588521</v>
      </c>
      <c r="AS78" s="21">
        <v>0.64579780285320876</v>
      </c>
      <c r="AT78" s="21">
        <v>0.41521135253066016</v>
      </c>
      <c r="AU78" s="21">
        <v>0.5497923911514887</v>
      </c>
      <c r="AV78" s="21" t="e">
        <v>#DIV/0!</v>
      </c>
      <c r="AW78" s="21" t="e">
        <v>#DIV/0!</v>
      </c>
      <c r="AX78" s="21" t="e">
        <v>#DIV/0!</v>
      </c>
      <c r="AY78" s="21">
        <v>0.25592701672897611</v>
      </c>
      <c r="AZ78" s="21">
        <v>0.76886066373063744</v>
      </c>
      <c r="BA78" s="21">
        <v>0.74215980737249265</v>
      </c>
      <c r="BB78" s="21" t="e">
        <v>#DIV/0!</v>
      </c>
      <c r="BC78" s="21">
        <v>0.25245070014655457</v>
      </c>
    </row>
    <row r="79" spans="1:55" x14ac:dyDescent="0.2">
      <c r="A79" s="3" t="s">
        <v>233</v>
      </c>
      <c r="B79" s="3" t="s">
        <v>234</v>
      </c>
      <c r="C79" s="3" t="s">
        <v>15</v>
      </c>
      <c r="D79" s="3">
        <v>378101</v>
      </c>
      <c r="E79" s="3" t="s">
        <v>16</v>
      </c>
      <c r="F79" s="3">
        <v>2019</v>
      </c>
      <c r="G79" s="3" t="s">
        <v>17</v>
      </c>
      <c r="H79" s="4">
        <v>43830</v>
      </c>
      <c r="I79" s="4">
        <v>43880</v>
      </c>
      <c r="J79" s="4">
        <v>43880</v>
      </c>
      <c r="K79" s="5">
        <v>136401000</v>
      </c>
      <c r="L79" s="5">
        <v>136253000</v>
      </c>
      <c r="M79" s="3" t="s">
        <v>235</v>
      </c>
      <c r="N79" s="20">
        <v>3.9432421994296987E-2</v>
      </c>
      <c r="O79" s="21">
        <v>3.9432421994296987E-2</v>
      </c>
      <c r="P79" s="21">
        <v>1.514414161345108E-2</v>
      </c>
      <c r="Q79" s="21">
        <v>0.26409501063307955</v>
      </c>
      <c r="R79" s="21">
        <v>9.1761371079553941E-2</v>
      </c>
      <c r="S79" s="21">
        <v>0.2448434250243442</v>
      </c>
      <c r="T79" s="21">
        <v>4.7463270625958988E-2</v>
      </c>
      <c r="U79" s="21">
        <v>0.65414156004487434</v>
      </c>
      <c r="V79" s="21">
        <v>0.55377177324343718</v>
      </c>
      <c r="W79" s="21">
        <v>0.62946573931841232</v>
      </c>
      <c r="X79" s="21">
        <v>0.47922130950764369</v>
      </c>
      <c r="Y79" s="21">
        <v>0.47218367223169549</v>
      </c>
      <c r="Z79" s="21">
        <v>0.52077869049235626</v>
      </c>
      <c r="AA79" s="21">
        <v>0.48887669403144612</v>
      </c>
      <c r="AB79" s="21">
        <v>0.86388727987149005</v>
      </c>
      <c r="AC79" s="21">
        <v>0.13353627178905095</v>
      </c>
      <c r="AD79" s="21">
        <v>0.34475092673820273</v>
      </c>
      <c r="AE79" s="21">
        <v>0.39197435820290966</v>
      </c>
      <c r="AF79" s="21">
        <v>0.37492917514515978</v>
      </c>
      <c r="AG79" s="21" t="e">
        <v>#DIV/0!</v>
      </c>
      <c r="AH79" s="21" t="e">
        <v>#DIV/0!</v>
      </c>
      <c r="AI79" s="21">
        <v>0.98579456769478169</v>
      </c>
      <c r="AJ79" s="21">
        <v>7.6831816937635369E-2</v>
      </c>
      <c r="AK79" s="21" t="e">
        <v>#DIV/0!</v>
      </c>
      <c r="AL79" s="21" t="e">
        <v>#DIV/0!</v>
      </c>
      <c r="AM79" s="21">
        <v>0.31682787974532556</v>
      </c>
      <c r="AN79" s="21">
        <v>0.30354644344519122</v>
      </c>
      <c r="AO79" s="21">
        <v>0.80739081746660746</v>
      </c>
      <c r="AP79" s="21">
        <v>0.5940110689868473</v>
      </c>
      <c r="AQ79" s="21">
        <v>0.64039672309621687</v>
      </c>
      <c r="AR79" s="21">
        <v>0.17671131595550957</v>
      </c>
      <c r="AS79" s="21">
        <v>0.60431628270598692</v>
      </c>
      <c r="AT79" s="21">
        <v>0.36983400615269429</v>
      </c>
      <c r="AU79" s="21">
        <v>0.62505471440806215</v>
      </c>
      <c r="AV79" s="21" t="e">
        <v>#DIV/0!</v>
      </c>
      <c r="AW79" s="21" t="e">
        <v>#DIV/0!</v>
      </c>
      <c r="AX79" s="21" t="e">
        <v>#DIV/0!</v>
      </c>
      <c r="AY79" s="21">
        <v>0.23259228090922243</v>
      </c>
      <c r="AZ79" s="21">
        <v>0.75352450145023109</v>
      </c>
      <c r="BA79" s="21">
        <v>0.74350969568789538</v>
      </c>
      <c r="BB79" s="21" t="e">
        <v>#DIV/0!</v>
      </c>
      <c r="BC79" s="21">
        <v>0.39595091139713734</v>
      </c>
    </row>
    <row r="80" spans="1:55" x14ac:dyDescent="0.2">
      <c r="A80" s="3" t="s">
        <v>283</v>
      </c>
      <c r="B80" s="3" t="s">
        <v>284</v>
      </c>
      <c r="C80" s="3" t="s">
        <v>38</v>
      </c>
      <c r="D80" s="3">
        <v>378110</v>
      </c>
      <c r="E80" s="3" t="s">
        <v>16</v>
      </c>
      <c r="F80" s="3">
        <v>2019</v>
      </c>
      <c r="G80" s="3" t="s">
        <v>17</v>
      </c>
      <c r="H80" s="4">
        <v>43830</v>
      </c>
      <c r="I80" s="4">
        <v>43861</v>
      </c>
      <c r="J80" s="4">
        <v>43861</v>
      </c>
      <c r="K80" s="5">
        <v>212505331</v>
      </c>
      <c r="L80" s="5">
        <v>219252116</v>
      </c>
      <c r="M80" s="3" t="s">
        <v>285</v>
      </c>
      <c r="N80" s="20">
        <v>6.6497480350124994E-3</v>
      </c>
      <c r="O80" s="21">
        <v>6.6497480350124994E-3</v>
      </c>
      <c r="P80" s="21">
        <v>5.0477437182671718E-3</v>
      </c>
      <c r="Q80" s="21">
        <v>0.26447379776831181</v>
      </c>
      <c r="R80" s="21">
        <v>0.12708314454098973</v>
      </c>
      <c r="S80" s="21">
        <v>2.02307762750174E-2</v>
      </c>
      <c r="T80" s="21">
        <v>0.12466037904434797</v>
      </c>
      <c r="U80" s="21">
        <v>0.66011942933392587</v>
      </c>
      <c r="V80" s="21">
        <v>0.49387389377071994</v>
      </c>
      <c r="W80" s="21">
        <v>0.64217164035478358</v>
      </c>
      <c r="X80" s="21">
        <v>9.858799555174623E-3</v>
      </c>
      <c r="Y80" s="21">
        <v>0.46574035230591726</v>
      </c>
      <c r="Z80" s="21">
        <v>0.99014120044482545</v>
      </c>
      <c r="AA80" s="21">
        <v>0.32716315624736747</v>
      </c>
      <c r="AB80" s="21">
        <v>0.86091157274964614</v>
      </c>
      <c r="AC80" s="21">
        <v>1</v>
      </c>
      <c r="AD80" s="21">
        <v>0.57900789091131999</v>
      </c>
      <c r="AE80" s="21">
        <v>0.43319075910299559</v>
      </c>
      <c r="AF80" s="21">
        <v>0.43686483385737562</v>
      </c>
      <c r="AG80" s="21" t="e">
        <v>#DIV/0!</v>
      </c>
      <c r="AH80" s="21" t="e">
        <v>#DIV/0!</v>
      </c>
      <c r="AI80" s="21">
        <v>0.98596678363308099</v>
      </c>
      <c r="AJ80" s="21">
        <v>0.20756569037733033</v>
      </c>
      <c r="AK80" s="21" t="e">
        <v>#DIV/0!</v>
      </c>
      <c r="AL80" s="21" t="e">
        <v>#DIV/0!</v>
      </c>
      <c r="AM80" s="21">
        <v>0.31172560594976773</v>
      </c>
      <c r="AN80" s="21">
        <v>0.2727757132368625</v>
      </c>
      <c r="AO80" s="21">
        <v>5.4918166523020145E-2</v>
      </c>
      <c r="AP80" s="21">
        <v>0.56776994345562359</v>
      </c>
      <c r="AQ80" s="21">
        <v>0.55306669376616113</v>
      </c>
      <c r="AR80" s="21">
        <v>0.43565682132924421</v>
      </c>
      <c r="AS80" s="21">
        <v>0.58320287720316943</v>
      </c>
      <c r="AT80" s="21">
        <v>0.3515485766369586</v>
      </c>
      <c r="AU80" s="21">
        <v>0.64457535348378658</v>
      </c>
      <c r="AV80" s="21" t="e">
        <v>#DIV/0!</v>
      </c>
      <c r="AW80" s="21" t="e">
        <v>#DIV/0!</v>
      </c>
      <c r="AX80" s="21" t="e">
        <v>#DIV/0!</v>
      </c>
      <c r="AY80" s="21">
        <v>0.28252133590839063</v>
      </c>
      <c r="AZ80" s="21">
        <v>0.78941903582539308</v>
      </c>
      <c r="BA80" s="21">
        <v>0.74335571867106265</v>
      </c>
      <c r="BB80" s="21" t="e">
        <v>#DIV/0!</v>
      </c>
      <c r="BC80" s="21">
        <v>0.17090330127070705</v>
      </c>
    </row>
    <row r="81" spans="1:55" x14ac:dyDescent="0.2">
      <c r="A81" s="3" t="s">
        <v>316</v>
      </c>
      <c r="B81" s="3" t="s">
        <v>317</v>
      </c>
      <c r="C81" s="3" t="s">
        <v>91</v>
      </c>
      <c r="D81" s="3">
        <v>255327</v>
      </c>
      <c r="E81" s="3" t="s">
        <v>16</v>
      </c>
      <c r="F81" s="3">
        <v>2019</v>
      </c>
      <c r="G81" s="3" t="s">
        <v>17</v>
      </c>
      <c r="H81" s="4">
        <v>43830</v>
      </c>
      <c r="I81" s="4">
        <v>43882</v>
      </c>
      <c r="J81" s="4">
        <v>43882</v>
      </c>
      <c r="K81" s="5">
        <v>856300000</v>
      </c>
      <c r="L81" s="5">
        <v>858100000</v>
      </c>
      <c r="M81" s="3" t="s">
        <v>318</v>
      </c>
      <c r="N81" s="20">
        <v>4.2536514418179593E-2</v>
      </c>
      <c r="O81" s="21">
        <v>3.1166619002809922E-2</v>
      </c>
      <c r="P81" s="21">
        <v>4.0601870032820293E-2</v>
      </c>
      <c r="Q81" s="21">
        <v>0.4278018707024831</v>
      </c>
      <c r="R81" s="21">
        <v>0.13765969808947809</v>
      </c>
      <c r="S81" s="21">
        <v>1.2587277039524333E-3</v>
      </c>
      <c r="T81" s="21">
        <v>0.13885258776554954</v>
      </c>
      <c r="U81" s="21">
        <v>1</v>
      </c>
      <c r="V81" s="21">
        <v>0.49416692903493942</v>
      </c>
      <c r="W81" s="21">
        <v>1</v>
      </c>
      <c r="X81" s="21">
        <v>0.29418983806839183</v>
      </c>
      <c r="Y81" s="21">
        <v>0.41633776281346535</v>
      </c>
      <c r="Z81" s="21">
        <v>0.70581016193160817</v>
      </c>
      <c r="AA81" s="21">
        <v>0.28400731943637209</v>
      </c>
      <c r="AB81" s="21">
        <v>0.78783521056218297</v>
      </c>
      <c r="AC81" s="21">
        <v>0.58826977919473855</v>
      </c>
      <c r="AD81" s="21">
        <v>0.484804841338696</v>
      </c>
      <c r="AE81" s="21">
        <v>0.55121263439475754</v>
      </c>
      <c r="AF81" s="21">
        <v>0.40438123007836646</v>
      </c>
      <c r="AG81" s="21" t="e">
        <v>#DIV/0!</v>
      </c>
      <c r="AH81" s="21" t="e">
        <v>#DIV/0!</v>
      </c>
      <c r="AI81" s="21">
        <v>0.98542157994904811</v>
      </c>
      <c r="AJ81" s="21">
        <v>0.18070336110687471</v>
      </c>
      <c r="AK81" s="21" t="e">
        <v>#DIV/0!</v>
      </c>
      <c r="AL81" s="21" t="e">
        <v>#DIV/0!</v>
      </c>
      <c r="AM81" s="21">
        <v>0.59563755540999663</v>
      </c>
      <c r="AN81" s="21">
        <v>0.47477709933348777</v>
      </c>
      <c r="AO81" s="21">
        <v>0.2730873824842921</v>
      </c>
      <c r="AP81" s="21">
        <v>0.58151166365243934</v>
      </c>
      <c r="AQ81" s="21">
        <v>0.70875504311538362</v>
      </c>
      <c r="AR81" s="21">
        <v>0.3467215147056556</v>
      </c>
      <c r="AS81" s="21">
        <v>0.57405380367354264</v>
      </c>
      <c r="AT81" s="21">
        <v>0.67091183434102164</v>
      </c>
      <c r="AU81" s="21">
        <v>0.68296469956752814</v>
      </c>
      <c r="AV81" s="21" t="e">
        <v>#DIV/0!</v>
      </c>
      <c r="AW81" s="21" t="e">
        <v>#DIV/0!</v>
      </c>
      <c r="AX81" s="21" t="e">
        <v>#DIV/0!</v>
      </c>
      <c r="AY81" s="21">
        <v>0.23159892272891486</v>
      </c>
      <c r="AZ81" s="21">
        <v>0.75292855169730621</v>
      </c>
      <c r="BA81" s="21">
        <v>0.74422027742130192</v>
      </c>
      <c r="BB81" s="21" t="e">
        <v>#DIV/0!</v>
      </c>
      <c r="BC81" s="21">
        <v>0.42636881217771061</v>
      </c>
    </row>
    <row r="82" spans="1:55" x14ac:dyDescent="0.2">
      <c r="A82" s="3" t="s">
        <v>1126</v>
      </c>
      <c r="B82" s="3" t="s">
        <v>1127</v>
      </c>
      <c r="C82" s="3" t="s">
        <v>91</v>
      </c>
      <c r="D82" s="3">
        <v>218764</v>
      </c>
      <c r="E82" s="3" t="s">
        <v>16</v>
      </c>
      <c r="F82" s="3">
        <v>2020</v>
      </c>
      <c r="G82" s="3" t="s">
        <v>17</v>
      </c>
      <c r="H82" s="4">
        <v>44012</v>
      </c>
      <c r="I82" s="4">
        <v>44056</v>
      </c>
      <c r="J82" s="4">
        <v>44056</v>
      </c>
      <c r="K82" s="5">
        <v>126388000</v>
      </c>
      <c r="L82" s="5">
        <v>129012000</v>
      </c>
      <c r="M82" s="3" t="s">
        <v>1128</v>
      </c>
      <c r="N82" s="20">
        <v>3.4008999737115769E-2</v>
      </c>
      <c r="O82" s="21">
        <v>2.0627349853657263E-2</v>
      </c>
      <c r="P82" s="21">
        <v>9.8407294638504627E-3</v>
      </c>
      <c r="Q82" s="21">
        <v>0.27740202095262834</v>
      </c>
      <c r="R82" s="21">
        <v>0.13019293095278317</v>
      </c>
      <c r="S82" s="21">
        <v>5.7045829009789939E-2</v>
      </c>
      <c r="T82" s="21">
        <v>0.12099875810549934</v>
      </c>
      <c r="U82" s="21">
        <v>0.68592138768378441</v>
      </c>
      <c r="V82" s="21">
        <v>0.52406404966363374</v>
      </c>
      <c r="W82" s="21">
        <v>0.66610675543762066</v>
      </c>
      <c r="X82" s="21">
        <v>0.20700298011441656</v>
      </c>
      <c r="Y82" s="21">
        <v>0.44657233196271101</v>
      </c>
      <c r="Z82" s="21">
        <v>0.79299701988558347</v>
      </c>
      <c r="AA82" s="21">
        <v>0.51388059280011145</v>
      </c>
      <c r="AB82" s="21">
        <v>0.81761864234130099</v>
      </c>
      <c r="AC82" s="21">
        <v>0.41957642972015247</v>
      </c>
      <c r="AD82" s="21">
        <v>0.44884206831348622</v>
      </c>
      <c r="AE82" s="21">
        <v>0.51032373814399246</v>
      </c>
      <c r="AF82" s="21">
        <v>0.40541947944624845</v>
      </c>
      <c r="AG82" s="21" t="e">
        <v>#DIV/0!</v>
      </c>
      <c r="AH82" s="21" t="e">
        <v>#DIV/0!</v>
      </c>
      <c r="AI82" s="21">
        <v>0.98595242147765194</v>
      </c>
      <c r="AJ82" s="21">
        <v>0.16822245524232529</v>
      </c>
      <c r="AK82" s="21" t="e">
        <v>#DIV/0!</v>
      </c>
      <c r="AL82" s="21" t="e">
        <v>#DIV/0!</v>
      </c>
      <c r="AM82" s="21">
        <v>0.34407865177471503</v>
      </c>
      <c r="AN82" s="21">
        <v>0.29712478844949392</v>
      </c>
      <c r="AO82" s="21">
        <v>0.27101715854749409</v>
      </c>
      <c r="AP82" s="21">
        <v>0.61511881542918545</v>
      </c>
      <c r="AQ82" s="21">
        <v>0.71378174784187676</v>
      </c>
      <c r="AR82" s="21">
        <v>0.30854961455348412</v>
      </c>
      <c r="AS82" s="21">
        <v>0.59355108511371868</v>
      </c>
      <c r="AT82" s="21">
        <v>0.57386477848965078</v>
      </c>
      <c r="AU82" s="21">
        <v>0.62100513265845003</v>
      </c>
      <c r="AV82" s="21" t="e">
        <v>#DIV/0!</v>
      </c>
      <c r="AW82" s="21" t="e">
        <v>#DIV/0!</v>
      </c>
      <c r="AX82" s="21" t="e">
        <v>#DIV/0!</v>
      </c>
      <c r="AY82" s="21">
        <v>0.23760240206223049</v>
      </c>
      <c r="AZ82" s="21">
        <v>0.76015688821549621</v>
      </c>
      <c r="BA82" s="21">
        <v>0.74311194453777729</v>
      </c>
      <c r="BB82" s="21" t="e">
        <v>#DIV/0!</v>
      </c>
      <c r="BC82" s="21">
        <v>0.36040481863367191</v>
      </c>
    </row>
    <row r="83" spans="1:55" x14ac:dyDescent="0.2">
      <c r="A83" s="3" t="s">
        <v>319</v>
      </c>
      <c r="B83" s="3" t="s">
        <v>320</v>
      </c>
      <c r="C83" s="3" t="s">
        <v>38</v>
      </c>
      <c r="D83" s="3">
        <v>106366</v>
      </c>
      <c r="E83" s="3" t="s">
        <v>16</v>
      </c>
      <c r="F83" s="3">
        <v>2019</v>
      </c>
      <c r="G83" s="3" t="s">
        <v>17</v>
      </c>
      <c r="H83" s="4">
        <v>43830</v>
      </c>
      <c r="I83" s="4">
        <v>43860</v>
      </c>
      <c r="J83" s="4">
        <v>43860</v>
      </c>
      <c r="K83" s="5">
        <v>4560000000</v>
      </c>
      <c r="L83" s="5">
        <v>4620000000</v>
      </c>
      <c r="M83" s="3" t="s">
        <v>321</v>
      </c>
      <c r="N83" s="20">
        <v>2.2920744950756789E-2</v>
      </c>
      <c r="O83" s="21">
        <v>2.2920744950756789E-2</v>
      </c>
      <c r="P83" s="21">
        <v>1.4050558322164014E-2</v>
      </c>
      <c r="Q83" s="21">
        <v>0.26301749497174559</v>
      </c>
      <c r="R83" s="21">
        <v>9.1365990797519864E-2</v>
      </c>
      <c r="S83" s="21">
        <v>3.9725004444437981E-2</v>
      </c>
      <c r="T83" s="21">
        <v>8.497072993010088E-2</v>
      </c>
      <c r="U83" s="21">
        <v>0.65260168514017514</v>
      </c>
      <c r="V83" s="21">
        <v>0.49772450673400986</v>
      </c>
      <c r="W83" s="21">
        <v>0.63384402746531721</v>
      </c>
      <c r="X83" s="21">
        <v>6.6762846671706372E-2</v>
      </c>
      <c r="Y83" s="21">
        <v>0.52558590977674902</v>
      </c>
      <c r="Z83" s="21">
        <v>0.93323715332829371</v>
      </c>
      <c r="AA83" s="21">
        <v>0.31845546068333364</v>
      </c>
      <c r="AB83" s="21">
        <v>0.87375147945559917</v>
      </c>
      <c r="AC83" s="21">
        <v>0.69050276777013186</v>
      </c>
      <c r="AD83" s="21">
        <v>0.56414119666127505</v>
      </c>
      <c r="AE83" s="21">
        <v>0.53402604084379346</v>
      </c>
      <c r="AF83" s="21">
        <v>0.44620092622141938</v>
      </c>
      <c r="AG83" s="21" t="e">
        <v>#DIV/0!</v>
      </c>
      <c r="AH83" s="21" t="e">
        <v>#DIV/0!</v>
      </c>
      <c r="AI83" s="21">
        <v>0.98602796729507858</v>
      </c>
      <c r="AJ83" s="21">
        <v>0.19208874255707875</v>
      </c>
      <c r="AK83" s="21" t="e">
        <v>#DIV/0!</v>
      </c>
      <c r="AL83" s="21" t="e">
        <v>#DIV/0!</v>
      </c>
      <c r="AM83" s="21">
        <v>0.31566094755198165</v>
      </c>
      <c r="AN83" s="21">
        <v>0.27380237811450597</v>
      </c>
      <c r="AO83" s="21">
        <v>9.393306954657088E-2</v>
      </c>
      <c r="AP83" s="21">
        <v>0.55981430052392012</v>
      </c>
      <c r="AQ83" s="21">
        <v>0.64372416408577871</v>
      </c>
      <c r="AR83" s="21">
        <v>0.40173762629073584</v>
      </c>
      <c r="AS83" s="21">
        <v>0.5884506368717175</v>
      </c>
      <c r="AT83" s="21">
        <v>0.41695167728016186</v>
      </c>
      <c r="AU83" s="21">
        <v>0.64479670265115197</v>
      </c>
      <c r="AV83" s="21" t="e">
        <v>#DIV/0!</v>
      </c>
      <c r="AW83" s="21" t="e">
        <v>#DIV/0!</v>
      </c>
      <c r="AX83" s="21" t="e">
        <v>#DIV/0!</v>
      </c>
      <c r="AY83" s="21">
        <v>0.23941434243740822</v>
      </c>
      <c r="AZ83" s="21">
        <v>0.76123598375761137</v>
      </c>
      <c r="BA83" s="21">
        <v>0.74330623630450554</v>
      </c>
      <c r="BB83" s="21" t="e">
        <v>#DIV/0!</v>
      </c>
      <c r="BC83" s="21">
        <v>0.22701887525020895</v>
      </c>
    </row>
    <row r="84" spans="1:55" x14ac:dyDescent="0.2">
      <c r="A84" s="3" t="s">
        <v>304</v>
      </c>
      <c r="B84" s="3" t="s">
        <v>305</v>
      </c>
      <c r="C84" s="3" t="s">
        <v>113</v>
      </c>
      <c r="D84" s="3">
        <v>378116</v>
      </c>
      <c r="E84" s="3" t="s">
        <v>16</v>
      </c>
      <c r="F84" s="3">
        <v>2019</v>
      </c>
      <c r="G84" s="3" t="s">
        <v>17</v>
      </c>
      <c r="H84" s="4">
        <v>43830</v>
      </c>
      <c r="I84" s="4">
        <v>43889</v>
      </c>
      <c r="J84" s="4">
        <v>43889</v>
      </c>
      <c r="K84" s="5">
        <v>357463000</v>
      </c>
      <c r="L84" s="5">
        <v>358385000</v>
      </c>
      <c r="M84" s="3" t="s">
        <v>306</v>
      </c>
      <c r="N84" s="20">
        <v>1</v>
      </c>
      <c r="O84" s="21">
        <v>1</v>
      </c>
      <c r="P84" s="21">
        <v>0.12081222481672615</v>
      </c>
      <c r="Q84" s="21">
        <v>0.26546204761485837</v>
      </c>
      <c r="R84" s="21">
        <v>7.8171885937705667E-3</v>
      </c>
      <c r="S84" s="21">
        <v>0</v>
      </c>
      <c r="T84" s="21">
        <v>7.8981380134723871E-3</v>
      </c>
      <c r="U84" s="21">
        <v>0.64181665148489009</v>
      </c>
      <c r="V84" s="21">
        <v>0.48825282224192584</v>
      </c>
      <c r="W84" s="21">
        <v>0.62350238548591574</v>
      </c>
      <c r="X84" s="21">
        <v>0.50051854022486109</v>
      </c>
      <c r="Y84" s="21">
        <v>0.46667235431307319</v>
      </c>
      <c r="Z84" s="21">
        <v>0.49948145977513886</v>
      </c>
      <c r="AA84" s="21">
        <v>0.16209512119674815</v>
      </c>
      <c r="AB84" s="21">
        <v>0.85409106433472615</v>
      </c>
      <c r="AC84" s="21">
        <v>0.71491659700293664</v>
      </c>
      <c r="AD84" s="21">
        <v>0.84197060664266943</v>
      </c>
      <c r="AE84" s="21">
        <v>0.90672503682875583</v>
      </c>
      <c r="AF84" s="21">
        <v>0.7030817481755578</v>
      </c>
      <c r="AG84" s="21" t="e">
        <v>#DIV/0!</v>
      </c>
      <c r="AH84" s="21" t="e">
        <v>#DIV/0!</v>
      </c>
      <c r="AI84" s="21">
        <v>0.98504768763142458</v>
      </c>
      <c r="AJ84" s="21">
        <v>0.23109888092509001</v>
      </c>
      <c r="AK84" s="21" t="e">
        <v>#DIV/0!</v>
      </c>
      <c r="AL84" s="21" t="e">
        <v>#DIV/0!</v>
      </c>
      <c r="AM84" s="21">
        <v>0.31078610169305992</v>
      </c>
      <c r="AN84" s="21">
        <v>0.27048202829175721</v>
      </c>
      <c r="AO84" s="21">
        <v>0</v>
      </c>
      <c r="AP84" s="21">
        <v>0.57167505932375595</v>
      </c>
      <c r="AQ84" s="21">
        <v>0.52963736820810403</v>
      </c>
      <c r="AR84" s="21">
        <v>0.65086438501698252</v>
      </c>
      <c r="AS84" s="21">
        <v>0.49342394412765911</v>
      </c>
      <c r="AT84" s="21">
        <v>0.23685287959534007</v>
      </c>
      <c r="AU84" s="21">
        <v>0.73887821505765627</v>
      </c>
      <c r="AV84" s="21" t="e">
        <v>#DIV/0!</v>
      </c>
      <c r="AW84" s="21" t="e">
        <v>#DIV/0!</v>
      </c>
      <c r="AX84" s="21" t="e">
        <v>#DIV/0!</v>
      </c>
      <c r="AY84" s="21">
        <v>0.21524291791971759</v>
      </c>
      <c r="AZ84" s="21">
        <v>0.7385854878720074</v>
      </c>
      <c r="BA84" s="21">
        <v>0.74345960130705513</v>
      </c>
      <c r="BB84" s="21" t="e">
        <v>#DIV/0!</v>
      </c>
      <c r="BC84" s="21">
        <v>0.17149043720170601</v>
      </c>
    </row>
    <row r="85" spans="1:55" x14ac:dyDescent="0.2">
      <c r="A85" s="3" t="s">
        <v>289</v>
      </c>
      <c r="B85" s="3" t="s">
        <v>290</v>
      </c>
      <c r="C85" s="3" t="s">
        <v>45</v>
      </c>
      <c r="D85" s="3">
        <v>80874</v>
      </c>
      <c r="E85" s="3" t="s">
        <v>16</v>
      </c>
      <c r="F85" s="3">
        <v>2019</v>
      </c>
      <c r="G85" s="3" t="s">
        <v>17</v>
      </c>
      <c r="H85" s="4">
        <v>43830</v>
      </c>
      <c r="I85" s="4">
        <v>43866</v>
      </c>
      <c r="J85" s="4">
        <v>43866</v>
      </c>
      <c r="K85" s="5">
        <v>27769000</v>
      </c>
      <c r="L85" s="5">
        <v>28374000</v>
      </c>
      <c r="M85" s="3" t="s">
        <v>291</v>
      </c>
      <c r="N85" s="20">
        <v>6.1020398806501695E-2</v>
      </c>
      <c r="O85" s="21">
        <v>5.9074509756902399E-2</v>
      </c>
      <c r="P85" s="21">
        <v>0.14164839334551202</v>
      </c>
      <c r="Q85" s="21">
        <v>0.25919755740218231</v>
      </c>
      <c r="R85" s="21">
        <v>0</v>
      </c>
      <c r="S85" s="21">
        <v>0</v>
      </c>
      <c r="T85" s="21">
        <v>0</v>
      </c>
      <c r="U85" s="21">
        <v>0.64049317262840244</v>
      </c>
      <c r="V85" s="21">
        <v>0.48825282224192584</v>
      </c>
      <c r="W85" s="21">
        <v>0.62210889664239277</v>
      </c>
      <c r="X85" s="21">
        <v>0.24668713664151495</v>
      </c>
      <c r="Y85" s="21">
        <v>0.49152020934011209</v>
      </c>
      <c r="Z85" s="21">
        <v>0.75331286335848491</v>
      </c>
      <c r="AA85" s="21">
        <v>1.7407115176128956E-2</v>
      </c>
      <c r="AB85" s="21">
        <v>0.94304735509449933</v>
      </c>
      <c r="AC85" s="21">
        <v>0.29353530382835202</v>
      </c>
      <c r="AD85" s="21">
        <v>0.38194928352281499</v>
      </c>
      <c r="AE85" s="21">
        <v>0.40200576264317983</v>
      </c>
      <c r="AF85" s="21">
        <v>0.37657415379645143</v>
      </c>
      <c r="AG85" s="21" t="e">
        <v>#DIV/0!</v>
      </c>
      <c r="AH85" s="21" t="e">
        <v>#DIV/0!</v>
      </c>
      <c r="AI85" s="21">
        <v>0.98567873017463548</v>
      </c>
      <c r="AJ85" s="21">
        <v>0.2613919889075294</v>
      </c>
      <c r="AK85" s="21" t="e">
        <v>#DIV/0!</v>
      </c>
      <c r="AL85" s="21" t="e">
        <v>#DIV/0!</v>
      </c>
      <c r="AM85" s="21">
        <v>0.30896361029684755</v>
      </c>
      <c r="AN85" s="21">
        <v>0.28052424947658572</v>
      </c>
      <c r="AO85" s="21">
        <v>0.49906788199681057</v>
      </c>
      <c r="AP85" s="21">
        <v>0.58316130873686733</v>
      </c>
      <c r="AQ85" s="21">
        <v>0.58460118674770023</v>
      </c>
      <c r="AR85" s="21">
        <v>0.25441920657443656</v>
      </c>
      <c r="AS85" s="21">
        <v>0.59381974131594184</v>
      </c>
      <c r="AT85" s="21">
        <v>0.64568356810791194</v>
      </c>
      <c r="AU85" s="21">
        <v>0.72198194297667739</v>
      </c>
      <c r="AV85" s="21" t="e">
        <v>#DIV/0!</v>
      </c>
      <c r="AW85" s="21" t="e">
        <v>#DIV/0!</v>
      </c>
      <c r="AX85" s="21" t="e">
        <v>#DIV/0!</v>
      </c>
      <c r="AY85" s="21">
        <v>0.19993393009915053</v>
      </c>
      <c r="AZ85" s="21">
        <v>0.72509140203872857</v>
      </c>
      <c r="BA85" s="21">
        <v>0.74508122958948109</v>
      </c>
      <c r="BB85" s="21" t="e">
        <v>#DIV/0!</v>
      </c>
      <c r="BC85" s="21">
        <v>0.26732735604462388</v>
      </c>
    </row>
    <row r="86" spans="1:55" x14ac:dyDescent="0.2">
      <c r="A86" s="3" t="s">
        <v>355</v>
      </c>
      <c r="B86" s="3" t="s">
        <v>356</v>
      </c>
      <c r="C86" s="3" t="s">
        <v>15</v>
      </c>
      <c r="D86" s="3">
        <v>120498</v>
      </c>
      <c r="E86" s="3" t="s">
        <v>16</v>
      </c>
      <c r="F86" s="3">
        <v>2019</v>
      </c>
      <c r="G86" s="3" t="s">
        <v>17</v>
      </c>
      <c r="H86" s="4">
        <v>43830</v>
      </c>
      <c r="I86" s="4">
        <v>43872</v>
      </c>
      <c r="J86" s="4">
        <v>43872</v>
      </c>
      <c r="K86" s="5">
        <v>151100000</v>
      </c>
      <c r="L86" s="5">
        <v>152100000</v>
      </c>
      <c r="M86" s="6" t="s">
        <v>357</v>
      </c>
      <c r="N86" s="20">
        <v>4.9246994947049122E-2</v>
      </c>
      <c r="O86" s="21">
        <v>3.1548660067859204E-2</v>
      </c>
      <c r="P86" s="21">
        <v>2.4882117992951886E-2</v>
      </c>
      <c r="Q86" s="21">
        <v>0.26157595015698021</v>
      </c>
      <c r="R86" s="21">
        <v>2.944515359773469E-2</v>
      </c>
      <c r="S86" s="21">
        <v>3.354434468942958E-2</v>
      </c>
      <c r="T86" s="21">
        <v>2.3550900752361291E-2</v>
      </c>
      <c r="U86" s="21">
        <v>0.64375689724265817</v>
      </c>
      <c r="V86" s="21">
        <v>0.49494205082187287</v>
      </c>
      <c r="W86" s="21">
        <v>0.62482921395055235</v>
      </c>
      <c r="X86" s="21">
        <v>0.39858826066819508</v>
      </c>
      <c r="Y86" s="21">
        <v>0.47240975782246547</v>
      </c>
      <c r="Z86" s="21">
        <v>0.60141173933180481</v>
      </c>
      <c r="AA86" s="21">
        <v>9.7162610883462966E-2</v>
      </c>
      <c r="AB86" s="21">
        <v>0.89146024029681303</v>
      </c>
      <c r="AC86" s="21">
        <v>0.22619788541574617</v>
      </c>
      <c r="AD86" s="21">
        <v>0.38084171206319933</v>
      </c>
      <c r="AE86" s="21">
        <v>0.43300880167388323</v>
      </c>
      <c r="AF86" s="21">
        <v>0.37946724368841778</v>
      </c>
      <c r="AG86" s="21" t="e">
        <v>#DIV/0!</v>
      </c>
      <c r="AH86" s="21" t="e">
        <v>#DIV/0!</v>
      </c>
      <c r="AI86" s="21">
        <v>0.98586855476961099</v>
      </c>
      <c r="AJ86" s="21">
        <v>0.1075506994522679</v>
      </c>
      <c r="AK86" s="21" t="e">
        <v>#DIV/0!</v>
      </c>
      <c r="AL86" s="21" t="e">
        <v>#DIV/0!</v>
      </c>
      <c r="AM86" s="21">
        <v>0.30872556336527573</v>
      </c>
      <c r="AN86" s="21">
        <v>0.2780168544785081</v>
      </c>
      <c r="AO86" s="21">
        <v>0.2523389177064177</v>
      </c>
      <c r="AP86" s="21">
        <v>0.57656692134713938</v>
      </c>
      <c r="AQ86" s="21">
        <v>0.53243516553827397</v>
      </c>
      <c r="AR86" s="21">
        <v>0.26146189694748279</v>
      </c>
      <c r="AS86" s="21">
        <v>0.59617739136704506</v>
      </c>
      <c r="AT86" s="21">
        <v>0.44059880650944738</v>
      </c>
      <c r="AU86" s="21">
        <v>0.63223024912808623</v>
      </c>
      <c r="AV86" s="21" t="e">
        <v>#DIV/0!</v>
      </c>
      <c r="AW86" s="21" t="e">
        <v>#DIV/0!</v>
      </c>
      <c r="AX86" s="21" t="e">
        <v>#DIV/0!</v>
      </c>
      <c r="AY86" s="21">
        <v>0.21715309803061089</v>
      </c>
      <c r="AZ86" s="21">
        <v>0.73993344911420589</v>
      </c>
      <c r="BA86" s="21">
        <v>0.74417155406725277</v>
      </c>
      <c r="BB86" s="21" t="e">
        <v>#DIV/0!</v>
      </c>
      <c r="BC86" s="21">
        <v>0.2654239199470298</v>
      </c>
    </row>
    <row r="87" spans="1:55" x14ac:dyDescent="0.2">
      <c r="A87" s="3" t="s">
        <v>307</v>
      </c>
      <c r="B87" s="3" t="s">
        <v>308</v>
      </c>
      <c r="C87" s="3" t="s">
        <v>52</v>
      </c>
      <c r="D87" s="3">
        <v>378117</v>
      </c>
      <c r="E87" s="3" t="s">
        <v>16</v>
      </c>
      <c r="F87" s="3">
        <v>2019</v>
      </c>
      <c r="G87" s="3" t="s">
        <v>17</v>
      </c>
      <c r="H87" s="4">
        <v>43830</v>
      </c>
      <c r="I87" s="4">
        <v>43867</v>
      </c>
      <c r="J87" s="4">
        <v>43867</v>
      </c>
      <c r="K87" s="5">
        <v>285000000</v>
      </c>
      <c r="L87" s="5">
        <v>285000000</v>
      </c>
      <c r="M87" s="3" t="s">
        <v>309</v>
      </c>
      <c r="N87" s="20">
        <v>2.7551172719962203E-2</v>
      </c>
      <c r="O87" s="21">
        <v>2.6035090334024506E-2</v>
      </c>
      <c r="P87" s="21">
        <v>5.893040150107871E-3</v>
      </c>
      <c r="Q87" s="21">
        <v>0.27133772966525299</v>
      </c>
      <c r="R87" s="21">
        <v>0.11875275729743535</v>
      </c>
      <c r="S87" s="21">
        <v>6.9410619246527513E-2</v>
      </c>
      <c r="T87" s="21">
        <v>0.10715504137718201</v>
      </c>
      <c r="U87" s="21">
        <v>0.67109553232519814</v>
      </c>
      <c r="V87" s="21">
        <v>0.52043342497903744</v>
      </c>
      <c r="W87" s="21">
        <v>0.6508852780702844</v>
      </c>
      <c r="X87" s="21">
        <v>8.3237345281891681E-2</v>
      </c>
      <c r="Y87" s="21">
        <v>0.43579856190823069</v>
      </c>
      <c r="Z87" s="21">
        <v>0.91676265471810825</v>
      </c>
      <c r="AA87" s="21">
        <v>0</v>
      </c>
      <c r="AB87" s="21">
        <v>0.8297888084352707</v>
      </c>
      <c r="AC87" s="21">
        <v>0.55476144468446087</v>
      </c>
      <c r="AD87" s="21">
        <v>0.56633120377007584</v>
      </c>
      <c r="AE87" s="21">
        <v>0.52558477613668397</v>
      </c>
      <c r="AF87" s="21">
        <v>0.38583448613987997</v>
      </c>
      <c r="AG87" s="21" t="e">
        <v>#DIV/0!</v>
      </c>
      <c r="AH87" s="21" t="e">
        <v>#DIV/0!</v>
      </c>
      <c r="AI87" s="21">
        <v>0.98659359103120325</v>
      </c>
      <c r="AJ87" s="21">
        <v>0.13878042031084237</v>
      </c>
      <c r="AK87" s="21" t="e">
        <v>#DIV/0!</v>
      </c>
      <c r="AL87" s="21" t="e">
        <v>#DIV/0!</v>
      </c>
      <c r="AM87" s="21">
        <v>0.30803887597165586</v>
      </c>
      <c r="AN87" s="21">
        <v>0.27469279224540094</v>
      </c>
      <c r="AO87" s="21">
        <v>5.5385788647685938E-2</v>
      </c>
      <c r="AP87" s="21">
        <v>0.55481164701497943</v>
      </c>
      <c r="AQ87" s="21">
        <v>0.47279652175485043</v>
      </c>
      <c r="AR87" s="21">
        <v>0.40746595621436799</v>
      </c>
      <c r="AS87" s="21">
        <v>0.61064343914714014</v>
      </c>
      <c r="AT87" s="21">
        <v>0.33640338751823112</v>
      </c>
      <c r="AU87" s="21">
        <v>0.60655775422924596</v>
      </c>
      <c r="AV87" s="21" t="e">
        <v>#DIV/0!</v>
      </c>
      <c r="AW87" s="21" t="e">
        <v>#DIV/0!</v>
      </c>
      <c r="AX87" s="21" t="e">
        <v>#DIV/0!</v>
      </c>
      <c r="AY87" s="21">
        <v>0.28027195233705349</v>
      </c>
      <c r="AZ87" s="21">
        <v>0.78755824435331323</v>
      </c>
      <c r="BA87" s="21">
        <v>0.74263008947056364</v>
      </c>
      <c r="BB87" s="21" t="e">
        <v>#DIV/0!</v>
      </c>
      <c r="BC87" s="21">
        <v>0.19647245399025318</v>
      </c>
    </row>
    <row r="88" spans="1:55" x14ac:dyDescent="0.2">
      <c r="A88" s="3" t="s">
        <v>268</v>
      </c>
      <c r="B88" s="3" t="s">
        <v>269</v>
      </c>
      <c r="C88" s="3" t="s">
        <v>24</v>
      </c>
      <c r="D88" s="3">
        <v>378107</v>
      </c>
      <c r="E88" s="3" t="s">
        <v>16</v>
      </c>
      <c r="F88" s="3">
        <v>2019</v>
      </c>
      <c r="G88" s="3" t="s">
        <v>17</v>
      </c>
      <c r="H88" s="4">
        <v>43830</v>
      </c>
      <c r="I88" s="4">
        <v>43879</v>
      </c>
      <c r="J88" s="4">
        <v>43879</v>
      </c>
      <c r="K88" s="5">
        <v>414038000</v>
      </c>
      <c r="L88" s="5">
        <v>422257000</v>
      </c>
      <c r="M88" s="3" t="s">
        <v>270</v>
      </c>
      <c r="N88" s="20">
        <v>2.8934472264999185E-2</v>
      </c>
      <c r="O88" s="21">
        <v>2.8934472264999185E-2</v>
      </c>
      <c r="P88" s="21">
        <v>4.4463483823635998E-2</v>
      </c>
      <c r="Q88" s="21">
        <v>0.26478547997708896</v>
      </c>
      <c r="R88" s="21">
        <v>5.704477028444014E-2</v>
      </c>
      <c r="S88" s="21">
        <v>2.6547921008799393E-4</v>
      </c>
      <c r="T88" s="21">
        <v>5.7586424709845624E-2</v>
      </c>
      <c r="U88" s="21">
        <v>0.64957044048893753</v>
      </c>
      <c r="V88" s="21">
        <v>0.48832882456625304</v>
      </c>
      <c r="W88" s="21">
        <v>0.63165820222683444</v>
      </c>
      <c r="X88" s="21">
        <v>0.32049717853679482</v>
      </c>
      <c r="Y88" s="21">
        <v>0.46406509772758625</v>
      </c>
      <c r="Z88" s="21">
        <v>0.67950282146320506</v>
      </c>
      <c r="AA88" s="21">
        <v>0.35269684948696051</v>
      </c>
      <c r="AB88" s="21">
        <v>0.8586228714899351</v>
      </c>
      <c r="AC88" s="21">
        <v>0.15438663540368985</v>
      </c>
      <c r="AD88" s="21">
        <v>0.32348605020074156</v>
      </c>
      <c r="AE88" s="21">
        <v>0.36779665283196772</v>
      </c>
      <c r="AF88" s="21">
        <v>0.3698163704552242</v>
      </c>
      <c r="AG88" s="21" t="e">
        <v>#DIV/0!</v>
      </c>
      <c r="AH88" s="21" t="e">
        <v>#DIV/0!</v>
      </c>
      <c r="AI88" s="21">
        <v>0.98643188575026175</v>
      </c>
      <c r="AJ88" s="21">
        <v>7.185859674006001E-2</v>
      </c>
      <c r="AK88" s="21" t="e">
        <v>#DIV/0!</v>
      </c>
      <c r="AL88" s="21" t="e">
        <v>#DIV/0!</v>
      </c>
      <c r="AM88" s="21">
        <v>0.30865747380210101</v>
      </c>
      <c r="AN88" s="21">
        <v>0.29261949658083053</v>
      </c>
      <c r="AO88" s="21">
        <v>0.50502801961674937</v>
      </c>
      <c r="AP88" s="21">
        <v>0.51095484152103254</v>
      </c>
      <c r="AQ88" s="21">
        <v>0.50307673932256203</v>
      </c>
      <c r="AR88" s="21">
        <v>0.18161087238418797</v>
      </c>
      <c r="AS88" s="21">
        <v>0.60680072210306324</v>
      </c>
      <c r="AT88" s="21">
        <v>0.32470513875004819</v>
      </c>
      <c r="AU88" s="21">
        <v>0.61428315358494656</v>
      </c>
      <c r="AV88" s="21" t="e">
        <v>#DIV/0!</v>
      </c>
      <c r="AW88" s="21" t="e">
        <v>#DIV/0!</v>
      </c>
      <c r="AX88" s="21" t="e">
        <v>#DIV/0!</v>
      </c>
      <c r="AY88" s="21">
        <v>0.26765304445387356</v>
      </c>
      <c r="AZ88" s="21">
        <v>0.73842217460806847</v>
      </c>
      <c r="BA88" s="21">
        <v>0.74323950679226347</v>
      </c>
      <c r="BB88" s="21" t="e">
        <v>#DIV/0!</v>
      </c>
      <c r="BC88" s="21">
        <v>0.21774406042459879</v>
      </c>
    </row>
    <row r="89" spans="1:55" x14ac:dyDescent="0.2">
      <c r="A89" s="3" t="s">
        <v>271</v>
      </c>
      <c r="B89" s="3" t="s">
        <v>272</v>
      </c>
      <c r="C89" s="3" t="s">
        <v>52</v>
      </c>
      <c r="D89" s="3">
        <v>378108</v>
      </c>
      <c r="E89" s="3" t="s">
        <v>16</v>
      </c>
      <c r="F89" s="3">
        <v>2019</v>
      </c>
      <c r="G89" s="3" t="s">
        <v>17</v>
      </c>
      <c r="H89" s="4">
        <v>43830</v>
      </c>
      <c r="I89" s="4">
        <v>43888</v>
      </c>
      <c r="J89" s="4">
        <v>43888</v>
      </c>
      <c r="K89" s="5">
        <v>502479000</v>
      </c>
      <c r="L89" s="5">
        <v>506056000</v>
      </c>
      <c r="M89" s="3" t="s">
        <v>273</v>
      </c>
      <c r="N89" s="20">
        <v>3.4444517716063654E-2</v>
      </c>
      <c r="O89" s="21">
        <v>3.0339320644957569E-2</v>
      </c>
      <c r="P89" s="21">
        <v>3.583440396348881E-2</v>
      </c>
      <c r="Q89" s="21">
        <v>0.2703475151120186</v>
      </c>
      <c r="R89" s="21">
        <v>8.6423300611288001E-2</v>
      </c>
      <c r="S89" s="21">
        <v>4.1149730031944429E-2</v>
      </c>
      <c r="T89" s="21">
        <v>7.9713560069403236E-2</v>
      </c>
      <c r="U89" s="21">
        <v>0.66147685379929932</v>
      </c>
      <c r="V89" s="21">
        <v>0.50622806906559537</v>
      </c>
      <c r="W89" s="21">
        <v>0.6422784088752832</v>
      </c>
      <c r="X89" s="21">
        <v>0.11745692404958527</v>
      </c>
      <c r="Y89" s="21">
        <v>0.43813149778697491</v>
      </c>
      <c r="Z89" s="21">
        <v>0.8825430759504147</v>
      </c>
      <c r="AA89" s="21">
        <v>6.189495598355748E-2</v>
      </c>
      <c r="AB89" s="21">
        <v>0.83264464398303495</v>
      </c>
      <c r="AC89" s="21">
        <v>0.47537754530251319</v>
      </c>
      <c r="AD89" s="21">
        <v>0.47471615297329023</v>
      </c>
      <c r="AE89" s="21">
        <v>0.44446952403128037</v>
      </c>
      <c r="AF89" s="21">
        <v>0.42120759883563141</v>
      </c>
      <c r="AG89" s="21" t="e">
        <v>#DIV/0!</v>
      </c>
      <c r="AH89" s="21" t="e">
        <v>#DIV/0!</v>
      </c>
      <c r="AI89" s="21">
        <v>0.98627321395856737</v>
      </c>
      <c r="AJ89" s="21">
        <v>0.11670155222889921</v>
      </c>
      <c r="AK89" s="21" t="e">
        <v>#DIV/0!</v>
      </c>
      <c r="AL89" s="21" t="e">
        <v>#DIV/0!</v>
      </c>
      <c r="AM89" s="21">
        <v>0.31781119501537219</v>
      </c>
      <c r="AN89" s="21">
        <v>0.2765629621094241</v>
      </c>
      <c r="AO89" s="21">
        <v>8.7393543317350234E-2</v>
      </c>
      <c r="AP89" s="21">
        <v>0.59486771433281815</v>
      </c>
      <c r="AQ89" s="21">
        <v>0.57220433053965292</v>
      </c>
      <c r="AR89" s="21">
        <v>0.29742523038747742</v>
      </c>
      <c r="AS89" s="21">
        <v>0.60183381385399815</v>
      </c>
      <c r="AT89" s="21">
        <v>0.31342343992902522</v>
      </c>
      <c r="AU89" s="21">
        <v>0.61703765946055167</v>
      </c>
      <c r="AV89" s="21" t="e">
        <v>#DIV/0!</v>
      </c>
      <c r="AW89" s="21" t="e">
        <v>#DIV/0!</v>
      </c>
      <c r="AX89" s="21" t="e">
        <v>#DIV/0!</v>
      </c>
      <c r="AY89" s="21">
        <v>0.26064083747259381</v>
      </c>
      <c r="AZ89" s="21">
        <v>0.76967864753510273</v>
      </c>
      <c r="BA89" s="21">
        <v>0.74306492272913294</v>
      </c>
      <c r="BB89" s="21" t="e">
        <v>#DIV/0!</v>
      </c>
      <c r="BC89" s="21">
        <v>0.1882317728038056</v>
      </c>
    </row>
    <row r="90" spans="1:55" x14ac:dyDescent="0.2">
      <c r="A90" s="3" t="s">
        <v>236</v>
      </c>
      <c r="B90" s="3" t="s">
        <v>237</v>
      </c>
      <c r="C90" s="3" t="s">
        <v>138</v>
      </c>
      <c r="D90" s="3">
        <v>378102</v>
      </c>
      <c r="E90" s="3" t="s">
        <v>16</v>
      </c>
      <c r="F90" s="3">
        <v>2019</v>
      </c>
      <c r="G90" s="3" t="s">
        <v>17</v>
      </c>
      <c r="H90" s="4">
        <v>43830</v>
      </c>
      <c r="I90" s="4">
        <v>43886</v>
      </c>
      <c r="J90" s="4">
        <v>43886</v>
      </c>
      <c r="K90" s="5">
        <v>404343000</v>
      </c>
      <c r="L90" s="5">
        <v>405804000</v>
      </c>
      <c r="M90" s="3" t="s">
        <v>238</v>
      </c>
      <c r="N90" s="20">
        <v>3.8013036178898341E-2</v>
      </c>
      <c r="O90" s="21">
        <v>3.7608269053088346E-2</v>
      </c>
      <c r="P90" s="21">
        <v>6.8939837922248115E-2</v>
      </c>
      <c r="Q90" s="21">
        <v>0.26044130002888211</v>
      </c>
      <c r="R90" s="21">
        <v>8.5413701693795904E-2</v>
      </c>
      <c r="S90" s="21">
        <v>9.3277675238348678E-2</v>
      </c>
      <c r="T90" s="21">
        <v>6.9059995388089795E-2</v>
      </c>
      <c r="U90" s="21">
        <v>0.64850250135858745</v>
      </c>
      <c r="V90" s="21">
        <v>0.50398914775243087</v>
      </c>
      <c r="W90" s="21">
        <v>0.62885740017917136</v>
      </c>
      <c r="X90" s="21">
        <v>0.12764816291623177</v>
      </c>
      <c r="Y90" s="21">
        <v>0.47522891201168871</v>
      </c>
      <c r="Z90" s="21">
        <v>0.87235183708376818</v>
      </c>
      <c r="AA90" s="21">
        <v>0</v>
      </c>
      <c r="AB90" s="21">
        <v>0.91115994166370207</v>
      </c>
      <c r="AC90" s="21">
        <v>0.63052349811768138</v>
      </c>
      <c r="AD90" s="21">
        <v>0.75045438679495835</v>
      </c>
      <c r="AE90" s="21">
        <v>0.56819327376619266</v>
      </c>
      <c r="AF90" s="21">
        <v>0.38189641180940009</v>
      </c>
      <c r="AG90" s="21" t="e">
        <v>#DIV/0!</v>
      </c>
      <c r="AH90" s="21" t="e">
        <v>#DIV/0!</v>
      </c>
      <c r="AI90" s="21">
        <v>0.98618943630012523</v>
      </c>
      <c r="AJ90" s="21">
        <v>0.25972523178325124</v>
      </c>
      <c r="AK90" s="21" t="e">
        <v>#DIV/0!</v>
      </c>
      <c r="AL90" s="21" t="e">
        <v>#DIV/0!</v>
      </c>
      <c r="AM90" s="21">
        <v>0.30583822516213166</v>
      </c>
      <c r="AN90" s="21">
        <v>0.27220948609745804</v>
      </c>
      <c r="AO90" s="21">
        <v>7.5813263413848378E-2</v>
      </c>
      <c r="AP90" s="21">
        <v>0.58174760028649786</v>
      </c>
      <c r="AQ90" s="21">
        <v>0.47495832952705647</v>
      </c>
      <c r="AR90" s="21">
        <v>0.65496674363307739</v>
      </c>
      <c r="AS90" s="21">
        <v>0.5822421159848884</v>
      </c>
      <c r="AT90" s="21">
        <v>0.56886072207097815</v>
      </c>
      <c r="AU90" s="21">
        <v>0.64066270348413645</v>
      </c>
      <c r="AV90" s="21" t="e">
        <v>#DIV/0!</v>
      </c>
      <c r="AW90" s="21" t="e">
        <v>#DIV/0!</v>
      </c>
      <c r="AX90" s="21" t="e">
        <v>#DIV/0!</v>
      </c>
      <c r="AY90" s="21">
        <v>0.22590849429048981</v>
      </c>
      <c r="AZ90" s="21">
        <v>0.74881371006108688</v>
      </c>
      <c r="BA90" s="21">
        <v>0.74484089913569207</v>
      </c>
      <c r="BB90" s="21" t="e">
        <v>#DIV/0!</v>
      </c>
      <c r="BC90" s="21">
        <v>0.22666232804730591</v>
      </c>
    </row>
    <row r="91" spans="1:55" x14ac:dyDescent="0.2">
      <c r="A91" s="3" t="s">
        <v>1129</v>
      </c>
      <c r="B91" s="3" t="s">
        <v>1130</v>
      </c>
      <c r="C91" s="3" t="s">
        <v>24</v>
      </c>
      <c r="D91" s="3">
        <v>186450</v>
      </c>
      <c r="E91" s="3" t="s">
        <v>16</v>
      </c>
      <c r="F91" s="3">
        <v>2019</v>
      </c>
      <c r="G91" s="3" t="s">
        <v>17</v>
      </c>
      <c r="H91" s="4">
        <v>43769</v>
      </c>
      <c r="I91" s="4">
        <v>43819</v>
      </c>
      <c r="J91" s="4">
        <v>43819</v>
      </c>
      <c r="K91" s="5">
        <v>49400000</v>
      </c>
      <c r="L91" s="5">
        <v>50000000</v>
      </c>
      <c r="M91" s="3" t="s">
        <v>1131</v>
      </c>
      <c r="N91" s="20">
        <v>7.5707797409174604E-2</v>
      </c>
      <c r="O91" s="21">
        <v>3.932575702883484E-2</v>
      </c>
      <c r="P91" s="21">
        <v>2.0209025241677062E-2</v>
      </c>
      <c r="Q91" s="21">
        <v>0.25929948362432931</v>
      </c>
      <c r="R91" s="21">
        <v>6.4036567116005111E-2</v>
      </c>
      <c r="S91" s="21">
        <v>6.9858154647061306E-3</v>
      </c>
      <c r="T91" s="21">
        <v>6.340867123966111E-2</v>
      </c>
      <c r="U91" s="21">
        <v>0.64539795062663019</v>
      </c>
      <c r="V91" s="21">
        <v>0.48921546570030811</v>
      </c>
      <c r="W91" s="21">
        <v>0.62717008295686549</v>
      </c>
      <c r="X91" s="21">
        <v>0.15568530919648929</v>
      </c>
      <c r="Y91" s="21">
        <v>0.59767354437532605</v>
      </c>
      <c r="Z91" s="21">
        <v>0.84431469080351074</v>
      </c>
      <c r="AA91" s="21">
        <v>0.78665474072880814</v>
      </c>
      <c r="AB91" s="21">
        <v>0.93984807721487029</v>
      </c>
      <c r="AC91" s="21">
        <v>0.62746413588652228</v>
      </c>
      <c r="AD91" s="21">
        <v>0.48507522420101956</v>
      </c>
      <c r="AE91" s="21">
        <v>0.52324801081825933</v>
      </c>
      <c r="AF91" s="21">
        <v>0.41754604483924534</v>
      </c>
      <c r="AG91" s="21" t="e">
        <v>#DIV/0!</v>
      </c>
      <c r="AH91" s="21" t="e">
        <v>#DIV/0!</v>
      </c>
      <c r="AI91" s="21">
        <v>0.98598720328972422</v>
      </c>
      <c r="AJ91" s="21">
        <v>0.26973422164040733</v>
      </c>
      <c r="AK91" s="21" t="e">
        <v>#DIV/0!</v>
      </c>
      <c r="AL91" s="21" t="e">
        <v>#DIV/0!</v>
      </c>
      <c r="AM91" s="21">
        <v>0.30855260708615206</v>
      </c>
      <c r="AN91" s="21">
        <v>0.27212744918532311</v>
      </c>
      <c r="AO91" s="21">
        <v>9.1448253916046982E-2</v>
      </c>
      <c r="AP91" s="21">
        <v>0.574639562728264</v>
      </c>
      <c r="AQ91" s="21">
        <v>0.56871041444475989</v>
      </c>
      <c r="AR91" s="21">
        <v>0.42578615828557986</v>
      </c>
      <c r="AS91" s="21">
        <v>0.58490885986897545</v>
      </c>
      <c r="AT91" s="21">
        <v>0.43298030599427162</v>
      </c>
      <c r="AU91" s="21">
        <v>0.66219449851161793</v>
      </c>
      <c r="AV91" s="21" t="e">
        <v>#DIV/0!</v>
      </c>
      <c r="AW91" s="21" t="e">
        <v>#DIV/0!</v>
      </c>
      <c r="AX91" s="21" t="e">
        <v>#DIV/0!</v>
      </c>
      <c r="AY91" s="21">
        <v>0.24066434629125669</v>
      </c>
      <c r="AZ91" s="21">
        <v>0.76140216992089493</v>
      </c>
      <c r="BA91" s="21">
        <v>0.74353090371297048</v>
      </c>
      <c r="BB91" s="21" t="e">
        <v>#DIV/0!</v>
      </c>
      <c r="BC91" s="21">
        <v>0.21803811968989684</v>
      </c>
    </row>
    <row r="92" spans="1:55" x14ac:dyDescent="0.2">
      <c r="A92" s="3" t="s">
        <v>328</v>
      </c>
      <c r="B92" s="3" t="s">
        <v>329</v>
      </c>
      <c r="C92" s="3" t="s">
        <v>138</v>
      </c>
      <c r="D92" s="3">
        <v>378120</v>
      </c>
      <c r="E92" s="3" t="s">
        <v>16</v>
      </c>
      <c r="F92" s="3">
        <v>2019</v>
      </c>
      <c r="G92" s="3" t="s">
        <v>17</v>
      </c>
      <c r="H92" s="4">
        <v>43830</v>
      </c>
      <c r="I92" s="4">
        <v>43879</v>
      </c>
      <c r="J92" s="4">
        <v>43879</v>
      </c>
      <c r="K92" s="5">
        <v>1095027000</v>
      </c>
      <c r="L92" s="5">
        <v>1103137000</v>
      </c>
      <c r="M92" s="3" t="s">
        <v>330</v>
      </c>
      <c r="N92" s="20">
        <v>5.5101966777302946E-2</v>
      </c>
      <c r="O92" s="21">
        <v>5.1522181064059334E-2</v>
      </c>
      <c r="P92" s="21">
        <v>9.6859087296658541E-2</v>
      </c>
      <c r="Q92" s="21">
        <v>0.26213441420325595</v>
      </c>
      <c r="R92" s="21">
        <v>7.1256156992146227E-2</v>
      </c>
      <c r="S92" s="21">
        <v>5.0912849811272365E-2</v>
      </c>
      <c r="T92" s="21">
        <v>6.2585081459190284E-2</v>
      </c>
      <c r="U92" s="21">
        <v>0.64898992800096023</v>
      </c>
      <c r="V92" s="21">
        <v>0.499175149064427</v>
      </c>
      <c r="W92" s="21">
        <v>0.62988592889856143</v>
      </c>
      <c r="X92" s="21">
        <v>0.17925422649448911</v>
      </c>
      <c r="Y92" s="21">
        <v>0.46198814466526289</v>
      </c>
      <c r="Z92" s="21">
        <v>0.82074577350551092</v>
      </c>
      <c r="AA92" s="21">
        <v>0</v>
      </c>
      <c r="AB92" s="21">
        <v>0.88383540001074357</v>
      </c>
      <c r="AC92" s="21">
        <v>0.55828204056497333</v>
      </c>
      <c r="AD92" s="21">
        <v>0.54867006853651334</v>
      </c>
      <c r="AE92" s="21">
        <v>0.41590288865459996</v>
      </c>
      <c r="AF92" s="21">
        <v>0.3557029377676445</v>
      </c>
      <c r="AG92" s="21" t="e">
        <v>#DIV/0!</v>
      </c>
      <c r="AH92" s="21" t="e">
        <v>#DIV/0!</v>
      </c>
      <c r="AI92" s="21">
        <v>0.98414549227385484</v>
      </c>
      <c r="AJ92" s="21">
        <v>0.15956977007591916</v>
      </c>
      <c r="AK92" s="21" t="e">
        <v>#DIV/0!</v>
      </c>
      <c r="AL92" s="21" t="e">
        <v>#DIV/0!</v>
      </c>
      <c r="AM92" s="21">
        <v>0.30347717356394954</v>
      </c>
      <c r="AN92" s="21">
        <v>0.27300164002091887</v>
      </c>
      <c r="AO92" s="21">
        <v>8.1305104991281255E-2</v>
      </c>
      <c r="AP92" s="21">
        <v>0.574837708336701</v>
      </c>
      <c r="AQ92" s="21">
        <v>0.4194099165757178</v>
      </c>
      <c r="AR92" s="21">
        <v>0.3917758497845733</v>
      </c>
      <c r="AS92" s="21">
        <v>0.5185189219118338</v>
      </c>
      <c r="AT92" s="21">
        <v>0.38147759859123487</v>
      </c>
      <c r="AU92" s="21">
        <v>0.75981401358206035</v>
      </c>
      <c r="AV92" s="21" t="e">
        <v>#DIV/0!</v>
      </c>
      <c r="AW92" s="21" t="e">
        <v>#DIV/0!</v>
      </c>
      <c r="AX92" s="21" t="e">
        <v>#DIV/0!</v>
      </c>
      <c r="AY92" s="21">
        <v>0.2371419253463011</v>
      </c>
      <c r="AZ92" s="21">
        <v>0.74904116391431275</v>
      </c>
      <c r="BA92" s="21">
        <v>0.72604955673463789</v>
      </c>
      <c r="BB92" s="21" t="e">
        <v>#DIV/0!</v>
      </c>
      <c r="BC92" s="21">
        <v>0.17501143797355087</v>
      </c>
    </row>
    <row r="93" spans="1:55" x14ac:dyDescent="0.2">
      <c r="A93" s="3" t="s">
        <v>343</v>
      </c>
      <c r="B93" s="3" t="s">
        <v>344</v>
      </c>
      <c r="C93" s="3" t="s">
        <v>91</v>
      </c>
      <c r="D93" s="3">
        <v>217867</v>
      </c>
      <c r="E93" s="3" t="s">
        <v>16</v>
      </c>
      <c r="F93" s="3">
        <v>2019</v>
      </c>
      <c r="G93" s="3" t="s">
        <v>17</v>
      </c>
      <c r="H93" s="4">
        <v>43738</v>
      </c>
      <c r="I93" s="4">
        <v>43749</v>
      </c>
      <c r="J93" s="4">
        <v>43822</v>
      </c>
      <c r="K93" s="5">
        <v>439720000</v>
      </c>
      <c r="L93" s="5">
        <v>443964000</v>
      </c>
      <c r="M93" s="3" t="s">
        <v>345</v>
      </c>
      <c r="N93" s="20">
        <v>3.0750615523665783E-2</v>
      </c>
      <c r="O93" s="21">
        <v>1.2912184673889722E-2</v>
      </c>
      <c r="P93" s="21">
        <v>2.9776660588264125E-2</v>
      </c>
      <c r="Q93" s="21">
        <v>0.26512579622822702</v>
      </c>
      <c r="R93" s="21">
        <v>4.8607316498892786E-2</v>
      </c>
      <c r="S93" s="21">
        <v>3.4320311149248026E-3</v>
      </c>
      <c r="T93" s="21">
        <v>4.8476403467883088E-2</v>
      </c>
      <c r="U93" s="21">
        <v>0.64847668544281001</v>
      </c>
      <c r="V93" s="21">
        <v>0.4892669686102426</v>
      </c>
      <c r="W93" s="21">
        <v>0.63040616492274926</v>
      </c>
      <c r="X93" s="21">
        <v>0.38430696688656291</v>
      </c>
      <c r="Y93" s="21">
        <v>0.44863218857984288</v>
      </c>
      <c r="Z93" s="21">
        <v>0.61569303311343704</v>
      </c>
      <c r="AA93" s="21">
        <v>0</v>
      </c>
      <c r="AB93" s="21">
        <v>0.85627314709723257</v>
      </c>
      <c r="AC93" s="21">
        <v>0.10633781479241013</v>
      </c>
      <c r="AD93" s="21">
        <v>0.32899157804264906</v>
      </c>
      <c r="AE93" s="21">
        <v>0.37405631908672649</v>
      </c>
      <c r="AF93" s="21">
        <v>0.37092433986973483</v>
      </c>
      <c r="AG93" s="21" t="e">
        <v>#DIV/0!</v>
      </c>
      <c r="AH93" s="21" t="e">
        <v>#DIV/0!</v>
      </c>
      <c r="AI93" s="21">
        <v>0.98585940223864033</v>
      </c>
      <c r="AJ93" s="21">
        <v>0.1050918447213724</v>
      </c>
      <c r="AK93" s="21" t="e">
        <v>#DIV/0!</v>
      </c>
      <c r="AL93" s="21" t="e">
        <v>#DIV/0!</v>
      </c>
      <c r="AM93" s="21">
        <v>0.31290127427523934</v>
      </c>
      <c r="AN93" s="21">
        <v>0.30746495422091669</v>
      </c>
      <c r="AO93" s="21">
        <v>0.81658646297852189</v>
      </c>
      <c r="AP93" s="21">
        <v>0</v>
      </c>
      <c r="AQ93" s="21">
        <v>0.56357173292863638</v>
      </c>
      <c r="AR93" s="21">
        <v>0.20274270059305957</v>
      </c>
      <c r="AS93" s="21">
        <v>0.60194713902131569</v>
      </c>
      <c r="AT93" s="21">
        <v>0.55895746895450826</v>
      </c>
      <c r="AU93" s="21">
        <v>0.63535879292266328</v>
      </c>
      <c r="AV93" s="21" t="e">
        <v>#DIV/0!</v>
      </c>
      <c r="AW93" s="21" t="e">
        <v>#DIV/0!</v>
      </c>
      <c r="AX93" s="21" t="e">
        <v>#DIV/0!</v>
      </c>
      <c r="AY93" s="21">
        <v>0.22792287620434165</v>
      </c>
      <c r="AZ93" s="21">
        <v>0.73988940131340541</v>
      </c>
      <c r="BA93" s="21">
        <v>0.74456287239828134</v>
      </c>
      <c r="BB93" s="21" t="e">
        <v>#DIV/0!</v>
      </c>
      <c r="BC93" s="21">
        <v>0.30528924914245681</v>
      </c>
    </row>
    <row r="94" spans="1:55" x14ac:dyDescent="0.2">
      <c r="A94" s="3" t="s">
        <v>346</v>
      </c>
      <c r="B94" s="3" t="s">
        <v>347</v>
      </c>
      <c r="C94" s="3" t="s">
        <v>91</v>
      </c>
      <c r="D94" s="3">
        <v>376164</v>
      </c>
      <c r="E94" s="3" t="s">
        <v>16</v>
      </c>
      <c r="F94" s="3">
        <v>2020</v>
      </c>
      <c r="G94" s="3" t="s">
        <v>17</v>
      </c>
      <c r="H94" s="4">
        <v>44012</v>
      </c>
      <c r="I94" s="4">
        <v>44070</v>
      </c>
      <c r="J94" s="4">
        <v>44070</v>
      </c>
      <c r="K94" s="5">
        <v>763300000</v>
      </c>
      <c r="L94" s="5">
        <v>758600000</v>
      </c>
      <c r="M94" s="3" t="s">
        <v>348</v>
      </c>
      <c r="N94" s="20">
        <v>2.7989446731577178E-2</v>
      </c>
      <c r="O94" s="21">
        <v>1.8973497146711017E-2</v>
      </c>
      <c r="P94" s="21">
        <v>7.3916367821433241E-3</v>
      </c>
      <c r="Q94" s="21">
        <v>0.26212173635309205</v>
      </c>
      <c r="R94" s="21">
        <v>8.8214283728539469E-2</v>
      </c>
      <c r="S94" s="21">
        <v>1.4030679546291716E-2</v>
      </c>
      <c r="T94" s="21">
        <v>8.6534828692784602E-2</v>
      </c>
      <c r="U94" s="21">
        <v>0.65099523093575962</v>
      </c>
      <c r="V94" s="21">
        <v>0.4912580075746612</v>
      </c>
      <c r="W94" s="21">
        <v>0.63284480538015098</v>
      </c>
      <c r="X94" s="21">
        <v>0.12725471412039627</v>
      </c>
      <c r="Y94" s="21">
        <v>0.60577354948179096</v>
      </c>
      <c r="Z94" s="21">
        <v>0.87274528587960376</v>
      </c>
      <c r="AA94" s="21">
        <v>0.61733184153217013</v>
      </c>
      <c r="AB94" s="21">
        <v>0.8839965555793774</v>
      </c>
      <c r="AC94" s="21">
        <v>0.60429980762609159</v>
      </c>
      <c r="AD94" s="21">
        <v>0.36875395291852764</v>
      </c>
      <c r="AE94" s="21">
        <v>0.38607545179178854</v>
      </c>
      <c r="AF94" s="21">
        <v>0.35916809582383302</v>
      </c>
      <c r="AG94" s="21" t="e">
        <v>#DIV/0!</v>
      </c>
      <c r="AH94" s="21" t="e">
        <v>#DIV/0!</v>
      </c>
      <c r="AI94" s="21">
        <v>0.98673286316918729</v>
      </c>
      <c r="AJ94" s="21">
        <v>6.3397301904516118E-2</v>
      </c>
      <c r="AK94" s="21" t="e">
        <v>#DIV/0!</v>
      </c>
      <c r="AL94" s="21" t="e">
        <v>#DIV/0!</v>
      </c>
      <c r="AM94" s="21">
        <v>0.30382751616422099</v>
      </c>
      <c r="AN94" s="21">
        <v>0.2731387682410395</v>
      </c>
      <c r="AO94" s="21">
        <v>8.5628752458061341E-2</v>
      </c>
      <c r="AP94" s="21">
        <v>0.55275401454953776</v>
      </c>
      <c r="AQ94" s="21">
        <v>0.42649546102056002</v>
      </c>
      <c r="AR94" s="21">
        <v>0.1947174659382814</v>
      </c>
      <c r="AS94" s="21">
        <v>0.60869420245460271</v>
      </c>
      <c r="AT94" s="21">
        <v>0.22482834831584109</v>
      </c>
      <c r="AU94" s="21">
        <v>0.60569856757895468</v>
      </c>
      <c r="AV94" s="21" t="e">
        <v>#DIV/0!</v>
      </c>
      <c r="AW94" s="21" t="e">
        <v>#DIV/0!</v>
      </c>
      <c r="AX94" s="21" t="e">
        <v>#DIV/0!</v>
      </c>
      <c r="AY94" s="21">
        <v>0.36661892571604449</v>
      </c>
      <c r="AZ94" s="21">
        <v>0.83852002767373712</v>
      </c>
      <c r="BA94" s="21">
        <v>0.74455814961698885</v>
      </c>
      <c r="BB94" s="21" t="e">
        <v>#DIV/0!</v>
      </c>
      <c r="BC94" s="21">
        <v>0.16567133296475525</v>
      </c>
    </row>
    <row r="95" spans="1:55" x14ac:dyDescent="0.2">
      <c r="A95" s="3" t="s">
        <v>242</v>
      </c>
      <c r="B95" s="3" t="s">
        <v>243</v>
      </c>
      <c r="C95" s="3" t="s">
        <v>91</v>
      </c>
      <c r="D95" s="3">
        <v>249099</v>
      </c>
      <c r="E95" s="3" t="s">
        <v>16</v>
      </c>
      <c r="F95" s="3">
        <v>2019</v>
      </c>
      <c r="G95" s="3" t="s">
        <v>17</v>
      </c>
      <c r="H95" s="4">
        <v>43677</v>
      </c>
      <c r="I95" s="4">
        <v>43734</v>
      </c>
      <c r="J95" s="4">
        <v>43803</v>
      </c>
      <c r="K95" s="5">
        <v>301000000</v>
      </c>
      <c r="L95" s="5">
        <v>303000000</v>
      </c>
      <c r="M95" s="3" t="s">
        <v>244</v>
      </c>
      <c r="N95" s="20">
        <v>2.4514462580455088E-2</v>
      </c>
      <c r="O95" s="21">
        <v>1.2562439810805305E-2</v>
      </c>
      <c r="P95" s="21">
        <v>1.2006665409048612E-2</v>
      </c>
      <c r="Q95" s="21">
        <v>0.26983778586291879</v>
      </c>
      <c r="R95" s="21">
        <v>0.12142797538801772</v>
      </c>
      <c r="S95" s="21">
        <v>0.1946907816956579</v>
      </c>
      <c r="T95" s="21">
        <v>8.6705547007701667E-2</v>
      </c>
      <c r="U95" s="21">
        <v>0.66904486977003863</v>
      </c>
      <c r="V95" s="21">
        <v>0.57061268324652881</v>
      </c>
      <c r="W95" s="21">
        <v>0.64335466375172823</v>
      </c>
      <c r="X95" s="21">
        <v>0.19626082960551292</v>
      </c>
      <c r="Y95" s="21">
        <v>0.45575069391700662</v>
      </c>
      <c r="Z95" s="21">
        <v>0.80373917039448695</v>
      </c>
      <c r="AA95" s="21">
        <v>0.44433025861792552</v>
      </c>
      <c r="AB95" s="21">
        <v>0.83425581441827934</v>
      </c>
      <c r="AC95" s="21">
        <v>0.40057187888557755</v>
      </c>
      <c r="AD95" s="21">
        <v>0.49631893762799911</v>
      </c>
      <c r="AE95" s="21">
        <v>0.56430391320867468</v>
      </c>
      <c r="AF95" s="21">
        <v>0.41075418170227501</v>
      </c>
      <c r="AG95" s="21" t="e">
        <v>#DIV/0!</v>
      </c>
      <c r="AH95" s="21" t="e">
        <v>#DIV/0!</v>
      </c>
      <c r="AI95" s="21">
        <v>0.98555309191254126</v>
      </c>
      <c r="AJ95" s="21">
        <v>0.12775049414618414</v>
      </c>
      <c r="AK95" s="21" t="e">
        <v>#DIV/0!</v>
      </c>
      <c r="AL95" s="21" t="e">
        <v>#DIV/0!</v>
      </c>
      <c r="AM95" s="21">
        <v>0.32329842635007561</v>
      </c>
      <c r="AN95" s="21">
        <v>0.28138598752870031</v>
      </c>
      <c r="AO95" s="21">
        <v>0.16496543564113006</v>
      </c>
      <c r="AP95" s="21">
        <v>0.56231287372202987</v>
      </c>
      <c r="AQ95" s="21">
        <v>0.63298517507782248</v>
      </c>
      <c r="AR95" s="21">
        <v>0.36952484232490951</v>
      </c>
      <c r="AS95" s="21">
        <v>0.57467509342661904</v>
      </c>
      <c r="AT95" s="21">
        <v>0.52221271539315384</v>
      </c>
      <c r="AU95" s="21">
        <v>0.647984821099438</v>
      </c>
      <c r="AV95" s="21" t="e">
        <v>#DIV/0!</v>
      </c>
      <c r="AW95" s="21" t="e">
        <v>#DIV/0!</v>
      </c>
      <c r="AX95" s="21" t="e">
        <v>#DIV/0!</v>
      </c>
      <c r="AY95" s="21">
        <v>0.24230525106093964</v>
      </c>
      <c r="AZ95" s="21">
        <v>0.76197415271212443</v>
      </c>
      <c r="BA95" s="21">
        <v>0.74398720903202897</v>
      </c>
      <c r="BB95" s="21" t="e">
        <v>#DIV/0!</v>
      </c>
      <c r="BC95" s="21">
        <v>0.34281008739541358</v>
      </c>
    </row>
    <row r="96" spans="1:55" x14ac:dyDescent="0.2">
      <c r="A96" s="3" t="s">
        <v>337</v>
      </c>
      <c r="B96" s="3" t="s">
        <v>338</v>
      </c>
      <c r="C96" s="3" t="s">
        <v>15</v>
      </c>
      <c r="D96" s="3">
        <v>287342</v>
      </c>
      <c r="E96" s="3" t="s">
        <v>16</v>
      </c>
      <c r="F96" s="3">
        <v>2019</v>
      </c>
      <c r="G96" s="3" t="s">
        <v>17</v>
      </c>
      <c r="H96" s="4">
        <v>43677</v>
      </c>
      <c r="I96" s="4">
        <v>43738</v>
      </c>
      <c r="J96" s="4">
        <v>43794</v>
      </c>
      <c r="K96" s="5">
        <v>229286000</v>
      </c>
      <c r="L96" s="5">
        <v>238434000</v>
      </c>
      <c r="M96" s="3" t="s">
        <v>339</v>
      </c>
      <c r="N96" s="20">
        <v>6.1018400701768769E-2</v>
      </c>
      <c r="O96" s="21">
        <v>5.9950980526758971E-2</v>
      </c>
      <c r="P96" s="21">
        <v>6.2681067584762579E-2</v>
      </c>
      <c r="Q96" s="21">
        <v>0.26021348733507899</v>
      </c>
      <c r="R96" s="21">
        <v>8.4718365261931577E-2</v>
      </c>
      <c r="S96" s="21">
        <v>6.0109334705499284E-2</v>
      </c>
      <c r="T96" s="21">
        <v>7.4487137609561466E-2</v>
      </c>
      <c r="U96" s="21">
        <v>0.64814694884665314</v>
      </c>
      <c r="V96" s="21">
        <v>0.49802288056325611</v>
      </c>
      <c r="W96" s="21">
        <v>0.62912170286173086</v>
      </c>
      <c r="X96" s="21">
        <v>0.23729379164574585</v>
      </c>
      <c r="Y96" s="21">
        <v>0.49467514020548681</v>
      </c>
      <c r="Z96" s="21">
        <v>0.76270620835425418</v>
      </c>
      <c r="AA96" s="21">
        <v>0.27856465133968272</v>
      </c>
      <c r="AB96" s="21">
        <v>0.91601257061727326</v>
      </c>
      <c r="AC96" s="21">
        <v>0.41924987993836371</v>
      </c>
      <c r="AD96" s="21">
        <v>0.56234540755878204</v>
      </c>
      <c r="AE96" s="21">
        <v>0.63937458356303067</v>
      </c>
      <c r="AF96" s="21">
        <v>0.44727493131543322</v>
      </c>
      <c r="AG96" s="21" t="e">
        <v>#DIV/0!</v>
      </c>
      <c r="AH96" s="21" t="e">
        <v>#DIV/0!</v>
      </c>
      <c r="AI96" s="21">
        <v>0.98621237915598814</v>
      </c>
      <c r="AJ96" s="21">
        <v>0.28892911626348633</v>
      </c>
      <c r="AK96" s="21" t="e">
        <v>#DIV/0!</v>
      </c>
      <c r="AL96" s="21" t="e">
        <v>#DIV/0!</v>
      </c>
      <c r="AM96" s="21">
        <v>0.31699286169377167</v>
      </c>
      <c r="AN96" s="21">
        <v>0.27420309509322865</v>
      </c>
      <c r="AO96" s="21">
        <v>0.15910757594177705</v>
      </c>
      <c r="AP96" s="21">
        <v>0.57561676224475389</v>
      </c>
      <c r="AQ96" s="21">
        <v>0.77492693801317047</v>
      </c>
      <c r="AR96" s="21">
        <v>0.48744990239265651</v>
      </c>
      <c r="AS96" s="21">
        <v>0.5917293282789271</v>
      </c>
      <c r="AT96" s="21">
        <v>0.68548342071220025</v>
      </c>
      <c r="AU96" s="21">
        <v>0.66043540388334376</v>
      </c>
      <c r="AV96" s="21" t="e">
        <v>#DIV/0!</v>
      </c>
      <c r="AW96" s="21" t="e">
        <v>#DIV/0!</v>
      </c>
      <c r="AX96" s="21" t="e">
        <v>#DIV/0!</v>
      </c>
      <c r="AY96" s="21">
        <v>0.22269083486830821</v>
      </c>
      <c r="AZ96" s="21">
        <v>0.74718040115306494</v>
      </c>
      <c r="BA96" s="21">
        <v>0.74336224958294961</v>
      </c>
      <c r="BB96" s="21" t="e">
        <v>#DIV/0!</v>
      </c>
      <c r="BC96" s="21">
        <v>0.35394398640025571</v>
      </c>
    </row>
    <row r="97" spans="1:55" x14ac:dyDescent="0.2">
      <c r="A97" s="3" t="s">
        <v>1039</v>
      </c>
      <c r="B97" s="3" t="s">
        <v>1040</v>
      </c>
      <c r="C97" s="3" t="s">
        <v>34</v>
      </c>
      <c r="D97" s="3">
        <v>85017</v>
      </c>
      <c r="E97" s="3" t="s">
        <v>16</v>
      </c>
      <c r="F97" s="3">
        <v>2019</v>
      </c>
      <c r="G97" s="3" t="s">
        <v>17</v>
      </c>
      <c r="H97" s="4">
        <v>43861</v>
      </c>
      <c r="I97" s="4">
        <v>43895</v>
      </c>
      <c r="J97" s="4">
        <v>43895</v>
      </c>
      <c r="K97" s="5">
        <v>890000000</v>
      </c>
      <c r="L97" s="5">
        <v>933000000</v>
      </c>
      <c r="M97" s="3" t="s">
        <v>1041</v>
      </c>
      <c r="N97" s="20">
        <v>3.297578268128358E-2</v>
      </c>
      <c r="O97" s="21">
        <v>3.297578268128358E-2</v>
      </c>
      <c r="P97" s="21">
        <v>4.5072043345879984E-2</v>
      </c>
      <c r="Q97" s="21">
        <v>0.2612589677638042</v>
      </c>
      <c r="R97" s="21">
        <v>2.0757876937781403E-2</v>
      </c>
      <c r="S97" s="21">
        <v>0</v>
      </c>
      <c r="T97" s="21">
        <v>2.0972831210944811E-2</v>
      </c>
      <c r="U97" s="21">
        <v>0.64269500401412893</v>
      </c>
      <c r="V97" s="21">
        <v>0.48825282224192584</v>
      </c>
      <c r="W97" s="21">
        <v>0.62442720150709707</v>
      </c>
      <c r="X97" s="21">
        <v>0.35128277434424671</v>
      </c>
      <c r="Y97" s="21">
        <v>0.50119407433858121</v>
      </c>
      <c r="Z97" s="21">
        <v>0.64871722565575329</v>
      </c>
      <c r="AA97" s="21">
        <v>0.54000584689343001</v>
      </c>
      <c r="AB97" s="21">
        <v>0.89632543545682519</v>
      </c>
      <c r="AC97" s="21">
        <v>0.72725495896279302</v>
      </c>
      <c r="AD97" s="21">
        <v>0.32170920245171408</v>
      </c>
      <c r="AE97" s="21">
        <v>0.36577641531545418</v>
      </c>
      <c r="AF97" s="21">
        <v>0.36831365823297335</v>
      </c>
      <c r="AG97" s="21" t="e">
        <v>#DIV/0!</v>
      </c>
      <c r="AH97" s="21" t="e">
        <v>#DIV/0!</v>
      </c>
      <c r="AI97" s="21">
        <v>0.98661560884097477</v>
      </c>
      <c r="AJ97" s="21">
        <v>9.3026569897968453E-2</v>
      </c>
      <c r="AK97" s="21" t="e">
        <v>#DIV/0!</v>
      </c>
      <c r="AL97" s="21" t="e">
        <v>#DIV/0!</v>
      </c>
      <c r="AM97" s="21">
        <v>0.30487713820173556</v>
      </c>
      <c r="AN97" s="21">
        <v>0.27321115529200324</v>
      </c>
      <c r="AO97" s="21">
        <v>9.9952820140268503E-2</v>
      </c>
      <c r="AP97" s="21">
        <v>0.5868596700930927</v>
      </c>
      <c r="AQ97" s="21">
        <v>0.44888582708669772</v>
      </c>
      <c r="AR97" s="21">
        <v>0.40969798722386763</v>
      </c>
      <c r="AS97" s="21">
        <v>0.61156202323818576</v>
      </c>
      <c r="AT97" s="21">
        <v>0.43773058428183798</v>
      </c>
      <c r="AU97" s="21">
        <v>0.61956588398805623</v>
      </c>
      <c r="AV97" s="21" t="e">
        <v>#DIV/0!</v>
      </c>
      <c r="AW97" s="21" t="e">
        <v>#DIV/0!</v>
      </c>
      <c r="AX97" s="21" t="e">
        <v>#DIV/0!</v>
      </c>
      <c r="AY97" s="21">
        <v>0.3259914026358412</v>
      </c>
      <c r="AZ97" s="21">
        <v>0.60745572186497798</v>
      </c>
      <c r="BA97" s="21">
        <v>0.74854104362874685</v>
      </c>
      <c r="BB97" s="21" t="e">
        <v>#DIV/0!</v>
      </c>
      <c r="BC97" s="21">
        <v>0.16225928020671998</v>
      </c>
    </row>
    <row r="98" spans="1:55" x14ac:dyDescent="0.2">
      <c r="A98" s="3" t="s">
        <v>298</v>
      </c>
      <c r="B98" s="3" t="s">
        <v>299</v>
      </c>
      <c r="C98" s="3" t="s">
        <v>34</v>
      </c>
      <c r="D98" s="3">
        <v>82202</v>
      </c>
      <c r="E98" s="3" t="s">
        <v>16</v>
      </c>
      <c r="F98" s="3">
        <v>2020</v>
      </c>
      <c r="G98" s="3" t="s">
        <v>17</v>
      </c>
      <c r="H98" s="4">
        <v>44043</v>
      </c>
      <c r="I98" s="4">
        <v>44077</v>
      </c>
      <c r="J98" s="4">
        <v>44077</v>
      </c>
      <c r="K98" s="5">
        <v>4226000000</v>
      </c>
      <c r="L98" s="5">
        <v>4240000000</v>
      </c>
      <c r="M98" s="3" t="s">
        <v>300</v>
      </c>
      <c r="N98" s="20">
        <v>7.1925960161161664E-2</v>
      </c>
      <c r="O98" s="21">
        <v>6.9759026006721458E-2</v>
      </c>
      <c r="P98" s="21">
        <v>0.15520721092391501</v>
      </c>
      <c r="Q98" s="21">
        <v>0.26258735913989023</v>
      </c>
      <c r="R98" s="21">
        <v>6.2360547682286577E-2</v>
      </c>
      <c r="S98" s="21">
        <v>6.9842826469991307E-2</v>
      </c>
      <c r="T98" s="21">
        <v>5.0098998781841528E-2</v>
      </c>
      <c r="U98" s="21">
        <v>0.64835412852956054</v>
      </c>
      <c r="V98" s="21">
        <v>0.50409242506863949</v>
      </c>
      <c r="W98" s="21">
        <v>0.62869012326191143</v>
      </c>
      <c r="X98" s="21">
        <v>0.4593605209058651</v>
      </c>
      <c r="Y98" s="21">
        <v>0.4805489090054435</v>
      </c>
      <c r="Z98" s="21">
        <v>0.54063947909413479</v>
      </c>
      <c r="AA98" s="21">
        <v>0.47307135626723906</v>
      </c>
      <c r="AB98" s="21">
        <v>0.87839770074377788</v>
      </c>
      <c r="AC98" s="21">
        <v>0.60882188919324531</v>
      </c>
      <c r="AD98" s="21">
        <v>0.50388982637922219</v>
      </c>
      <c r="AE98" s="21">
        <v>0.57291185021224889</v>
      </c>
      <c r="AF98" s="21">
        <v>0.36529783101334845</v>
      </c>
      <c r="AG98" s="21" t="e">
        <v>#DIV/0!</v>
      </c>
      <c r="AH98" s="21" t="e">
        <v>#DIV/0!</v>
      </c>
      <c r="AI98" s="21">
        <v>0.98336341800913329</v>
      </c>
      <c r="AJ98" s="21">
        <v>0.12297829272412698</v>
      </c>
      <c r="AK98" s="21" t="e">
        <v>#DIV/0!</v>
      </c>
      <c r="AL98" s="21" t="e">
        <v>#DIV/0!</v>
      </c>
      <c r="AM98" s="21">
        <v>0.30453663454860536</v>
      </c>
      <c r="AN98" s="21">
        <v>0.27363552622838705</v>
      </c>
      <c r="AO98" s="21">
        <v>9.4532547093522837E-2</v>
      </c>
      <c r="AP98" s="21">
        <v>0.57272955299654438</v>
      </c>
      <c r="AQ98" s="21">
        <v>0.44080045138069529</v>
      </c>
      <c r="AR98" s="21">
        <v>0.42531052363873728</v>
      </c>
      <c r="AS98" s="21">
        <v>0.47271189099984012</v>
      </c>
      <c r="AT98" s="21">
        <v>0.43989754132801168</v>
      </c>
      <c r="AU98" s="21">
        <v>0.71238601974528748</v>
      </c>
      <c r="AV98" s="21" t="e">
        <v>#DIV/0!</v>
      </c>
      <c r="AW98" s="21" t="e">
        <v>#DIV/0!</v>
      </c>
      <c r="AX98" s="21" t="e">
        <v>#DIV/0!</v>
      </c>
      <c r="AY98" s="21">
        <v>0.23481300682814624</v>
      </c>
      <c r="AZ98" s="21">
        <v>0.71941010097284841</v>
      </c>
      <c r="BA98" s="21">
        <v>1</v>
      </c>
      <c r="BB98" s="21" t="e">
        <v>#DIV/0!</v>
      </c>
      <c r="BC98" s="21">
        <v>0.26011710488329493</v>
      </c>
    </row>
    <row r="99" spans="1:55" x14ac:dyDescent="0.2">
      <c r="A99" s="3" t="s">
        <v>352</v>
      </c>
      <c r="B99" s="3" t="s">
        <v>353</v>
      </c>
      <c r="C99" s="3" t="s">
        <v>15</v>
      </c>
      <c r="D99" s="3">
        <v>248102</v>
      </c>
      <c r="E99" s="3" t="s">
        <v>16</v>
      </c>
      <c r="F99" s="3">
        <v>2019</v>
      </c>
      <c r="G99" s="3" t="s">
        <v>17</v>
      </c>
      <c r="H99" s="4">
        <v>43830</v>
      </c>
      <c r="I99" s="4">
        <v>43873</v>
      </c>
      <c r="J99" s="4">
        <v>43873</v>
      </c>
      <c r="K99" s="5">
        <v>775000000</v>
      </c>
      <c r="L99" s="5">
        <v>776000000</v>
      </c>
      <c r="M99" s="3" t="s">
        <v>354</v>
      </c>
      <c r="N99" s="20">
        <v>3.1425367417312576E-2</v>
      </c>
      <c r="O99" s="21">
        <v>2.5192277998286116E-2</v>
      </c>
      <c r="P99" s="21">
        <v>1.9942118439201385E-2</v>
      </c>
      <c r="Q99" s="21">
        <v>0.26228732843905006</v>
      </c>
      <c r="R99" s="21">
        <v>8.7666148640655098E-2</v>
      </c>
      <c r="S99" s="21">
        <v>7.7113877411923279E-4</v>
      </c>
      <c r="T99" s="21">
        <v>8.8431448489521114E-2</v>
      </c>
      <c r="U99" s="21">
        <v>0.65114836718632929</v>
      </c>
      <c r="V99" s="21">
        <v>0.48842144610680249</v>
      </c>
      <c r="W99" s="21">
        <v>0.63330968406939037</v>
      </c>
      <c r="X99" s="21">
        <v>3.9354957790960314E-2</v>
      </c>
      <c r="Y99" s="21">
        <v>0.46106554361178059</v>
      </c>
      <c r="Z99" s="21">
        <v>0.96064504220903968</v>
      </c>
      <c r="AA99" s="21">
        <v>0</v>
      </c>
      <c r="AB99" s="21">
        <v>0.88193145817298102</v>
      </c>
      <c r="AC99" s="21">
        <v>0.42905457970192568</v>
      </c>
      <c r="AD99" s="21">
        <v>0.65102996305263849</v>
      </c>
      <c r="AE99" s="21">
        <v>0.63829435267303092</v>
      </c>
      <c r="AF99" s="21">
        <v>0.5102129978791885</v>
      </c>
      <c r="AG99" s="21" t="e">
        <v>#DIV/0!</v>
      </c>
      <c r="AH99" s="21" t="e">
        <v>#DIV/0!</v>
      </c>
      <c r="AI99" s="21">
        <v>0.98565772093308246</v>
      </c>
      <c r="AJ99" s="21">
        <v>0.31917100779856133</v>
      </c>
      <c r="AK99" s="21" t="e">
        <v>#DIV/0!</v>
      </c>
      <c r="AL99" s="21" t="e">
        <v>#DIV/0!</v>
      </c>
      <c r="AM99" s="21">
        <v>0.31744038727444512</v>
      </c>
      <c r="AN99" s="21">
        <v>0.27245406926048521</v>
      </c>
      <c r="AO99" s="21">
        <v>6.3222696734255721E-2</v>
      </c>
      <c r="AP99" s="21">
        <v>1</v>
      </c>
      <c r="AQ99" s="21">
        <v>0.69762591434247068</v>
      </c>
      <c r="AR99" s="21">
        <v>0.45234252298152106</v>
      </c>
      <c r="AS99" s="21">
        <v>0.56727406602049035</v>
      </c>
      <c r="AT99" s="21">
        <v>0.38284389227692683</v>
      </c>
      <c r="AU99" s="21">
        <v>0.7097197712397485</v>
      </c>
      <c r="AV99" s="21" t="e">
        <v>#DIV/0!</v>
      </c>
      <c r="AW99" s="21" t="e">
        <v>#DIV/0!</v>
      </c>
      <c r="AX99" s="21" t="e">
        <v>#DIV/0!</v>
      </c>
      <c r="AY99" s="21">
        <v>0.24003823816635667</v>
      </c>
      <c r="AZ99" s="21">
        <v>0.76205815426678825</v>
      </c>
      <c r="BA99" s="21">
        <v>0.74332808784406013</v>
      </c>
      <c r="BB99" s="21" t="e">
        <v>#DIV/0!</v>
      </c>
      <c r="BC99" s="21">
        <v>0.22900537996160311</v>
      </c>
    </row>
    <row r="100" spans="1:55" x14ac:dyDescent="0.2">
      <c r="A100" s="3" t="s">
        <v>295</v>
      </c>
      <c r="B100" s="3" t="s">
        <v>296</v>
      </c>
      <c r="C100" s="3" t="s">
        <v>15</v>
      </c>
      <c r="D100" s="3">
        <v>331923</v>
      </c>
      <c r="E100" s="3" t="s">
        <v>16</v>
      </c>
      <c r="F100" s="3">
        <v>2020</v>
      </c>
      <c r="G100" s="3" t="s">
        <v>17</v>
      </c>
      <c r="H100" s="4">
        <v>43982</v>
      </c>
      <c r="I100" s="4">
        <v>44041</v>
      </c>
      <c r="J100" s="4">
        <v>44041</v>
      </c>
      <c r="K100" s="5">
        <v>103517000</v>
      </c>
      <c r="L100" s="5">
        <v>106042000</v>
      </c>
      <c r="M100" s="3" t="s">
        <v>297</v>
      </c>
      <c r="N100" s="20">
        <v>8.0242374771516897E-2</v>
      </c>
      <c r="O100" s="21">
        <v>6.8775247774275558E-2</v>
      </c>
      <c r="P100" s="21">
        <v>1.6117851978170859E-2</v>
      </c>
      <c r="Q100" s="21">
        <v>0.2618844696049516</v>
      </c>
      <c r="R100" s="21">
        <v>9.6670578641731217E-2</v>
      </c>
      <c r="S100" s="21">
        <v>0</v>
      </c>
      <c r="T100" s="21">
        <v>9.7671632556373053E-2</v>
      </c>
      <c r="U100" s="21">
        <v>0.65165690455749326</v>
      </c>
      <c r="V100" s="21">
        <v>0.48825282224192584</v>
      </c>
      <c r="W100" s="21">
        <v>0.63386317274511328</v>
      </c>
      <c r="X100" s="21">
        <v>0.22753410174839406</v>
      </c>
      <c r="Y100" s="21">
        <v>0.49842774797045319</v>
      </c>
      <c r="Z100" s="21">
        <v>0.77246589825160583</v>
      </c>
      <c r="AA100" s="21">
        <v>0.66408370218409596</v>
      </c>
      <c r="AB100" s="21">
        <v>0.88711079657729819</v>
      </c>
      <c r="AC100" s="21">
        <v>0.43222545287415226</v>
      </c>
      <c r="AD100" s="21">
        <v>0.42328600095933133</v>
      </c>
      <c r="AE100" s="21">
        <v>0.4812670414902307</v>
      </c>
      <c r="AF100" s="21">
        <v>0.40411619812227945</v>
      </c>
      <c r="AG100" s="21" t="e">
        <v>#DIV/0!</v>
      </c>
      <c r="AH100" s="21" t="e">
        <v>#DIV/0!</v>
      </c>
      <c r="AI100" s="21">
        <v>0.98529442505143849</v>
      </c>
      <c r="AJ100" s="21">
        <v>0.23191794176449795</v>
      </c>
      <c r="AK100" s="21" t="e">
        <v>#DIV/0!</v>
      </c>
      <c r="AL100" s="21" t="e">
        <v>#DIV/0!</v>
      </c>
      <c r="AM100" s="21">
        <v>0.31421278236989431</v>
      </c>
      <c r="AN100" s="21">
        <v>0.2768730469027057</v>
      </c>
      <c r="AO100" s="21">
        <v>0.20584195191484922</v>
      </c>
      <c r="AP100" s="21">
        <v>0.57586056545160125</v>
      </c>
      <c r="AQ100" s="21">
        <v>0.6435998487045882</v>
      </c>
      <c r="AR100" s="21">
        <v>0.29847641615208159</v>
      </c>
      <c r="AS100" s="21">
        <v>0.57929671293535467</v>
      </c>
      <c r="AT100" s="21">
        <v>0.46582184046290226</v>
      </c>
      <c r="AU100" s="21">
        <v>0.7119638507762579</v>
      </c>
      <c r="AV100" s="21" t="e">
        <v>#DIV/0!</v>
      </c>
      <c r="AW100" s="21" t="e">
        <v>#DIV/0!</v>
      </c>
      <c r="AX100" s="21" t="e">
        <v>#DIV/0!</v>
      </c>
      <c r="AY100" s="21">
        <v>0.24410745104699116</v>
      </c>
      <c r="AZ100" s="21">
        <v>0.76400689532440047</v>
      </c>
      <c r="BA100" s="21">
        <v>0.74393457763661985</v>
      </c>
      <c r="BB100" s="21" t="e">
        <v>#DIV/0!</v>
      </c>
      <c r="BC100" s="21">
        <v>0.26402703698633995</v>
      </c>
    </row>
    <row r="101" spans="1:55" x14ac:dyDescent="0.2">
      <c r="A101" s="3" t="s">
        <v>274</v>
      </c>
      <c r="B101" s="3" t="s">
        <v>275</v>
      </c>
      <c r="C101" s="3" t="s">
        <v>38</v>
      </c>
      <c r="D101" s="3">
        <v>373834</v>
      </c>
      <c r="E101" s="3" t="s">
        <v>16</v>
      </c>
      <c r="F101" s="3">
        <v>2019</v>
      </c>
      <c r="G101" s="3" t="s">
        <v>17</v>
      </c>
      <c r="H101" s="4">
        <v>43830</v>
      </c>
      <c r="I101" s="4">
        <v>43889</v>
      </c>
      <c r="J101" s="4">
        <v>43889</v>
      </c>
      <c r="K101" s="5">
        <v>1073002000</v>
      </c>
      <c r="L101" s="5">
        <v>1069283000</v>
      </c>
      <c r="M101" s="3" t="s">
        <v>276</v>
      </c>
      <c r="N101" s="20">
        <v>2.6741525709572733E-2</v>
      </c>
      <c r="O101" s="21">
        <v>2.6741525709572733E-2</v>
      </c>
      <c r="P101" s="21">
        <v>1.0226352021239395E-2</v>
      </c>
      <c r="Q101" s="21">
        <v>0.26491950829233196</v>
      </c>
      <c r="R101" s="21">
        <v>0.13237835496402969</v>
      </c>
      <c r="S101" s="21">
        <v>8.4984569852851657E-3</v>
      </c>
      <c r="T101" s="21">
        <v>0.13217861566663131</v>
      </c>
      <c r="U101" s="21">
        <v>0.6618248413115545</v>
      </c>
      <c r="V101" s="21">
        <v>0.49071661952661566</v>
      </c>
      <c r="W101" s="21">
        <v>0.6443052386895084</v>
      </c>
      <c r="X101" s="21">
        <v>4.0892853728728015E-2</v>
      </c>
      <c r="Y101" s="21">
        <v>0.49751618950815674</v>
      </c>
      <c r="Z101" s="21">
        <v>0.95910714627127203</v>
      </c>
      <c r="AA101" s="21">
        <v>0.65419761113380581</v>
      </c>
      <c r="AB101" s="21">
        <v>0.85767964643824346</v>
      </c>
      <c r="AC101" s="21">
        <v>0.52118536151245765</v>
      </c>
      <c r="AD101" s="21">
        <v>0.56604533532810375</v>
      </c>
      <c r="AE101" s="21">
        <v>0.44648675769600443</v>
      </c>
      <c r="AF101" s="21">
        <v>0.38850396741318799</v>
      </c>
      <c r="AG101" s="21" t="e">
        <v>#DIV/0!</v>
      </c>
      <c r="AH101" s="21" t="e">
        <v>#DIV/0!</v>
      </c>
      <c r="AI101" s="21">
        <v>0.98837391098782257</v>
      </c>
      <c r="AJ101" s="21">
        <v>0.16626721126825714</v>
      </c>
      <c r="AK101" s="21" t="e">
        <v>#DIV/0!</v>
      </c>
      <c r="AL101" s="21" t="e">
        <v>#DIV/0!</v>
      </c>
      <c r="AM101" s="21">
        <v>0.30651477826294909</v>
      </c>
      <c r="AN101" s="21">
        <v>0.27237889958277706</v>
      </c>
      <c r="AO101" s="21">
        <v>4.3239670170949943E-2</v>
      </c>
      <c r="AP101" s="21">
        <v>0.55061144960151975</v>
      </c>
      <c r="AQ101" s="21">
        <v>0.47011753875595724</v>
      </c>
      <c r="AR101" s="21">
        <v>0.36851617376302476</v>
      </c>
      <c r="AS101" s="21">
        <v>0.67049216265822253</v>
      </c>
      <c r="AT101" s="21">
        <v>0.29096133891084303</v>
      </c>
      <c r="AU101" s="21">
        <v>0.51583459454841574</v>
      </c>
      <c r="AV101" s="21" t="e">
        <v>#DIV/0!</v>
      </c>
      <c r="AW101" s="21" t="e">
        <v>#DIV/0!</v>
      </c>
      <c r="AX101" s="21" t="e">
        <v>#DIV/0!</v>
      </c>
      <c r="AY101" s="21">
        <v>0.3095852614747896</v>
      </c>
      <c r="AZ101" s="21">
        <v>0.80601757478708047</v>
      </c>
      <c r="BA101" s="21">
        <v>0.73946994291143586</v>
      </c>
      <c r="BB101" s="21" t="e">
        <v>#DIV/0!</v>
      </c>
      <c r="BC101" s="21">
        <v>0.16954274335399322</v>
      </c>
    </row>
    <row r="102" spans="1:55" x14ac:dyDescent="0.2">
      <c r="A102" s="3" t="s">
        <v>313</v>
      </c>
      <c r="B102" s="3" t="s">
        <v>314</v>
      </c>
      <c r="C102" s="3" t="s">
        <v>34</v>
      </c>
      <c r="D102" s="3">
        <v>128066</v>
      </c>
      <c r="E102" s="3" t="s">
        <v>16</v>
      </c>
      <c r="F102" s="3">
        <v>2019</v>
      </c>
      <c r="G102" s="3" t="s">
        <v>17</v>
      </c>
      <c r="H102" s="4">
        <v>43830</v>
      </c>
      <c r="I102" s="4">
        <v>43875</v>
      </c>
      <c r="J102" s="4">
        <v>43875</v>
      </c>
      <c r="K102" s="5">
        <v>548000000</v>
      </c>
      <c r="L102" s="5">
        <v>550000000</v>
      </c>
      <c r="M102" s="3" t="s">
        <v>315</v>
      </c>
      <c r="N102" s="20">
        <v>0.10118367415257523</v>
      </c>
      <c r="O102" s="21">
        <v>0.10118367415257523</v>
      </c>
      <c r="P102" s="21">
        <v>0.16053839461554717</v>
      </c>
      <c r="Q102" s="21">
        <v>0.25895586429547157</v>
      </c>
      <c r="R102" s="21">
        <v>1.5217112772667301E-2</v>
      </c>
      <c r="S102" s="21">
        <v>1.6676933576683428E-2</v>
      </c>
      <c r="T102" s="21">
        <v>1.2292708035574499E-2</v>
      </c>
      <c r="U102" s="21">
        <v>0.64158003887783266</v>
      </c>
      <c r="V102" s="21">
        <v>0.49039579714263992</v>
      </c>
      <c r="W102" s="21">
        <v>0.62302386014405964</v>
      </c>
      <c r="X102" s="21">
        <v>0.48395000943198807</v>
      </c>
      <c r="Y102" s="21">
        <v>0.52061841838242529</v>
      </c>
      <c r="Z102" s="21">
        <v>0.51604999056801193</v>
      </c>
      <c r="AA102" s="21">
        <v>0.28834586169238868</v>
      </c>
      <c r="AB102" s="21">
        <v>0.95118273370027795</v>
      </c>
      <c r="AC102" s="21">
        <v>0.36313412201421091</v>
      </c>
      <c r="AD102" s="21">
        <v>0.45590378051525043</v>
      </c>
      <c r="AE102" s="21">
        <v>0.49399613462935271</v>
      </c>
      <c r="AF102" s="21">
        <v>0.3954508677623958</v>
      </c>
      <c r="AG102" s="21" t="e">
        <v>#DIV/0!</v>
      </c>
      <c r="AH102" s="21" t="e">
        <v>#DIV/0!</v>
      </c>
      <c r="AI102" s="21">
        <v>0.98539122107858645</v>
      </c>
      <c r="AJ102" s="21">
        <v>0.17356696612567662</v>
      </c>
      <c r="AK102" s="21" t="e">
        <v>#DIV/0!</v>
      </c>
      <c r="AL102" s="21" t="e">
        <v>#DIV/0!</v>
      </c>
      <c r="AM102" s="21">
        <v>0.30937591395887309</v>
      </c>
      <c r="AN102" s="21">
        <v>0.27442889053360281</v>
      </c>
      <c r="AO102" s="21">
        <v>0.2156847682178335</v>
      </c>
      <c r="AP102" s="21">
        <v>0.57347384977470417</v>
      </c>
      <c r="AQ102" s="21">
        <v>0.60596978154586845</v>
      </c>
      <c r="AR102" s="21">
        <v>0.31199244139648613</v>
      </c>
      <c r="AS102" s="21">
        <v>0.57917002355315628</v>
      </c>
      <c r="AT102" s="21">
        <v>0.50503625247927209</v>
      </c>
      <c r="AU102" s="21">
        <v>0.67219430678001424</v>
      </c>
      <c r="AV102" s="21" t="e">
        <v>#DIV/0!</v>
      </c>
      <c r="AW102" s="21" t="e">
        <v>#DIV/0!</v>
      </c>
      <c r="AX102" s="21" t="e">
        <v>#DIV/0!</v>
      </c>
      <c r="AY102" s="21">
        <v>0.20515538714462608</v>
      </c>
      <c r="AZ102" s="21">
        <v>0.7216908513147744</v>
      </c>
      <c r="BA102" s="21">
        <v>0.74415907529867797</v>
      </c>
      <c r="BB102" s="21" t="e">
        <v>#DIV/0!</v>
      </c>
      <c r="BC102" s="21">
        <v>0.2926247725161869</v>
      </c>
    </row>
    <row r="103" spans="1:55" x14ac:dyDescent="0.2">
      <c r="A103" s="3" t="s">
        <v>301</v>
      </c>
      <c r="B103" s="3" t="s">
        <v>302</v>
      </c>
      <c r="C103" s="3" t="s">
        <v>34</v>
      </c>
      <c r="D103" s="3">
        <v>131663</v>
      </c>
      <c r="E103" s="3" t="s">
        <v>16</v>
      </c>
      <c r="F103" s="3">
        <v>2019</v>
      </c>
      <c r="G103" s="3" t="s">
        <v>17</v>
      </c>
      <c r="H103" s="4">
        <v>43830</v>
      </c>
      <c r="I103" s="4">
        <v>43875</v>
      </c>
      <c r="J103" s="4">
        <v>43875</v>
      </c>
      <c r="K103" s="5">
        <v>130343000</v>
      </c>
      <c r="L103" s="5">
        <v>134023000</v>
      </c>
      <c r="M103" s="3" t="s">
        <v>303</v>
      </c>
      <c r="N103" s="20">
        <v>4.8649164766344961E-2</v>
      </c>
      <c r="O103" s="21">
        <v>4.8387470298723742E-2</v>
      </c>
      <c r="P103" s="21">
        <v>9.338030556394071E-2</v>
      </c>
      <c r="Q103" s="21">
        <v>0.27372376708024798</v>
      </c>
      <c r="R103" s="21">
        <v>9.698160001614399E-2</v>
      </c>
      <c r="S103" s="21">
        <v>0</v>
      </c>
      <c r="T103" s="21">
        <v>9.7985874653872068E-2</v>
      </c>
      <c r="U103" s="21">
        <v>0.66896637965288519</v>
      </c>
      <c r="V103" s="21">
        <v>0.48825282224192584</v>
      </c>
      <c r="W103" s="21">
        <v>0.65208829233386123</v>
      </c>
      <c r="X103" s="21">
        <v>0.36307011924222404</v>
      </c>
      <c r="Y103" s="21">
        <v>0.44159789457173454</v>
      </c>
      <c r="Z103" s="21">
        <v>0.6369298807577759</v>
      </c>
      <c r="AA103" s="21">
        <v>0.45024670075537859</v>
      </c>
      <c r="AB103" s="21">
        <v>0.82409785634915533</v>
      </c>
      <c r="AC103" s="21">
        <v>0.83959423356814311</v>
      </c>
      <c r="AD103" s="21">
        <v>0.48202763351778649</v>
      </c>
      <c r="AE103" s="21">
        <v>0.54805500908103721</v>
      </c>
      <c r="AF103" s="21">
        <v>0.3623940820071711</v>
      </c>
      <c r="AG103" s="21" t="e">
        <v>#DIV/0!</v>
      </c>
      <c r="AH103" s="21" t="e">
        <v>#DIV/0!</v>
      </c>
      <c r="AI103" s="21">
        <v>0.98547260880077003</v>
      </c>
      <c r="AJ103" s="21">
        <v>0.12783692455849888</v>
      </c>
      <c r="AK103" s="21" t="e">
        <v>#DIV/0!</v>
      </c>
      <c r="AL103" s="21" t="e">
        <v>#DIV/0!</v>
      </c>
      <c r="AM103" s="21">
        <v>0.30371778446822295</v>
      </c>
      <c r="AN103" s="21">
        <v>0.27912453806845194</v>
      </c>
      <c r="AO103" s="21">
        <v>0.10196195904629707</v>
      </c>
      <c r="AP103" s="21">
        <v>0.57399580276096507</v>
      </c>
      <c r="AQ103" s="21">
        <v>0.43308064077725456</v>
      </c>
      <c r="AR103" s="21">
        <v>0.4693654764209414</v>
      </c>
      <c r="AS103" s="21">
        <v>0.55582922609611618</v>
      </c>
      <c r="AT103" s="21">
        <v>0.50086820199909354</v>
      </c>
      <c r="AU103" s="21">
        <v>0.65887305371956906</v>
      </c>
      <c r="AV103" s="21" t="e">
        <v>#DIV/0!</v>
      </c>
      <c r="AW103" s="21" t="e">
        <v>#DIV/0!</v>
      </c>
      <c r="AX103" s="21" t="e">
        <v>#DIV/0!</v>
      </c>
      <c r="AY103" s="21">
        <v>0.25684768780315381</v>
      </c>
      <c r="AZ103" s="21">
        <v>0.74398460994201843</v>
      </c>
      <c r="BA103" s="21">
        <v>0.70323135625899524</v>
      </c>
      <c r="BB103" s="21" t="e">
        <v>#DIV/0!</v>
      </c>
      <c r="BC103" s="21">
        <v>0.26106723454090547</v>
      </c>
    </row>
    <row r="104" spans="1:55" x14ac:dyDescent="0.2">
      <c r="A104" s="3" t="s">
        <v>358</v>
      </c>
      <c r="B104" s="3" t="s">
        <v>359</v>
      </c>
      <c r="C104" s="3" t="s">
        <v>24</v>
      </c>
      <c r="D104" s="3">
        <v>256275</v>
      </c>
      <c r="E104" s="3" t="s">
        <v>16</v>
      </c>
      <c r="F104" s="3">
        <v>2019</v>
      </c>
      <c r="G104" s="3" t="s">
        <v>17</v>
      </c>
      <c r="H104" s="4">
        <v>43830</v>
      </c>
      <c r="I104" s="4">
        <v>43879</v>
      </c>
      <c r="J104" s="4">
        <v>43879</v>
      </c>
      <c r="K104" s="5">
        <v>1303000000</v>
      </c>
      <c r="L104" s="5">
        <v>1311000000</v>
      </c>
      <c r="M104" s="3" t="s">
        <v>360</v>
      </c>
      <c r="N104" s="20">
        <v>3.1675108550515307E-2</v>
      </c>
      <c r="O104" s="21">
        <v>1.583653272762715E-2</v>
      </c>
      <c r="P104" s="21">
        <v>5.314877468415892E-3</v>
      </c>
      <c r="Q104" s="21">
        <v>0.26260662180931826</v>
      </c>
      <c r="R104" s="21">
        <v>7.530695237471946E-2</v>
      </c>
      <c r="S104" s="21">
        <v>7.3508304511507416E-2</v>
      </c>
      <c r="T104" s="21">
        <v>6.2502068421157742E-2</v>
      </c>
      <c r="U104" s="21">
        <v>0.65000793090519249</v>
      </c>
      <c r="V104" s="21">
        <v>0.50496204061025496</v>
      </c>
      <c r="W104" s="21">
        <v>0.63033832060579509</v>
      </c>
      <c r="X104" s="21">
        <v>0.26344043894242392</v>
      </c>
      <c r="Y104" s="21">
        <v>0.51490228580803976</v>
      </c>
      <c r="Z104" s="21">
        <v>0.73655956105757603</v>
      </c>
      <c r="AA104" s="21">
        <v>0.65604827600966498</v>
      </c>
      <c r="AB104" s="21">
        <v>0.87817945073030734</v>
      </c>
      <c r="AC104" s="21">
        <v>0.12851438136020049</v>
      </c>
      <c r="AD104" s="21">
        <v>0.34435273733170102</v>
      </c>
      <c r="AE104" s="21">
        <v>0.39152162544731295</v>
      </c>
      <c r="AF104" s="21">
        <v>0.37550016827523158</v>
      </c>
      <c r="AG104" s="21" t="e">
        <v>#DIV/0!</v>
      </c>
      <c r="AH104" s="21" t="e">
        <v>#DIV/0!</v>
      </c>
      <c r="AI104" s="21">
        <v>0.98536626047079279</v>
      </c>
      <c r="AJ104" s="21">
        <v>8.6886847301624798E-2</v>
      </c>
      <c r="AK104" s="21" t="e">
        <v>#DIV/0!</v>
      </c>
      <c r="AL104" s="21" t="e">
        <v>#DIV/0!</v>
      </c>
      <c r="AM104" s="21">
        <v>0.31058916785367419</v>
      </c>
      <c r="AN104" s="21">
        <v>0.28574604353293698</v>
      </c>
      <c r="AO104" s="21">
        <v>0.44175380851290519</v>
      </c>
      <c r="AP104" s="21">
        <v>0.82241911479540275</v>
      </c>
      <c r="AQ104" s="21">
        <v>0.55665259282398694</v>
      </c>
      <c r="AR104" s="21">
        <v>0.19403581765291547</v>
      </c>
      <c r="AS104" s="21">
        <v>0.59952656504006885</v>
      </c>
      <c r="AT104" s="21">
        <v>0.35683659541945917</v>
      </c>
      <c r="AU104" s="21">
        <v>0.62770102646030312</v>
      </c>
      <c r="AV104" s="21" t="e">
        <v>#DIV/0!</v>
      </c>
      <c r="AW104" s="21" t="e">
        <v>#DIV/0!</v>
      </c>
      <c r="AX104" s="21" t="e">
        <v>#DIV/0!</v>
      </c>
      <c r="AY104" s="21">
        <v>0.24885135901458996</v>
      </c>
      <c r="AZ104" s="21">
        <v>0.76647033682996457</v>
      </c>
      <c r="BA104" s="21">
        <v>0.74373119099195495</v>
      </c>
      <c r="BB104" s="21" t="e">
        <v>#DIV/0!</v>
      </c>
      <c r="BC104" s="21">
        <v>0.25508227723983612</v>
      </c>
    </row>
    <row r="105" spans="1:55" x14ac:dyDescent="0.2">
      <c r="A105" s="3" t="s">
        <v>286</v>
      </c>
      <c r="B105" s="3" t="s">
        <v>287</v>
      </c>
      <c r="C105" s="3" t="s">
        <v>138</v>
      </c>
      <c r="D105" s="3">
        <v>248396</v>
      </c>
      <c r="E105" s="3" t="s">
        <v>16</v>
      </c>
      <c r="F105" s="3">
        <v>2019</v>
      </c>
      <c r="G105" s="3" t="s">
        <v>17</v>
      </c>
      <c r="H105" s="4">
        <v>43830</v>
      </c>
      <c r="I105" s="4">
        <v>43868</v>
      </c>
      <c r="J105" s="4">
        <v>43868</v>
      </c>
      <c r="K105" s="5">
        <v>1870126000</v>
      </c>
      <c r="L105" s="5">
        <v>1882347000</v>
      </c>
      <c r="M105" s="3" t="s">
        <v>288</v>
      </c>
      <c r="N105" s="20">
        <v>3.2015130451070746E-2</v>
      </c>
      <c r="O105" s="21">
        <v>2.5625083002361097E-2</v>
      </c>
      <c r="P105" s="21">
        <v>1.5671297762110774E-2</v>
      </c>
      <c r="Q105" s="21">
        <v>0.25986468856975725</v>
      </c>
      <c r="R105" s="21">
        <v>4.0520677487151928E-2</v>
      </c>
      <c r="S105" s="21">
        <v>2.9672499787798921E-2</v>
      </c>
      <c r="T105" s="21">
        <v>3.5456651890119005E-2</v>
      </c>
      <c r="U105" s="21">
        <v>0.64394133638445594</v>
      </c>
      <c r="V105" s="21">
        <v>0.49279560911252829</v>
      </c>
      <c r="W105" s="21">
        <v>0.62525317703846206</v>
      </c>
      <c r="X105" s="21">
        <v>8.7439901211334978E-2</v>
      </c>
      <c r="Y105" s="21">
        <v>0.48278918968366763</v>
      </c>
      <c r="Z105" s="21">
        <v>0.91256009878866495</v>
      </c>
      <c r="AA105" s="21">
        <v>2.8976264617980613E-2</v>
      </c>
      <c r="AB105" s="21">
        <v>0.92419969700858007</v>
      </c>
      <c r="AC105" s="21">
        <v>0.27146681204675754</v>
      </c>
      <c r="AD105" s="21">
        <v>0.43025585068848865</v>
      </c>
      <c r="AE105" s="21">
        <v>0.36216735947379841</v>
      </c>
      <c r="AF105" s="21">
        <v>0.38534845499235304</v>
      </c>
      <c r="AG105" s="21" t="e">
        <v>#DIV/0!</v>
      </c>
      <c r="AH105" s="21" t="e">
        <v>#DIV/0!</v>
      </c>
      <c r="AI105" s="21">
        <v>0.98554705679411603</v>
      </c>
      <c r="AJ105" s="21">
        <v>0.15757676921082597</v>
      </c>
      <c r="AK105" s="21" t="e">
        <v>#DIV/0!</v>
      </c>
      <c r="AL105" s="21" t="e">
        <v>#DIV/0!</v>
      </c>
      <c r="AM105" s="21">
        <v>0.30660044938743003</v>
      </c>
      <c r="AN105" s="21">
        <v>0.27286300036086353</v>
      </c>
      <c r="AO105" s="21">
        <v>0.1125236952792667</v>
      </c>
      <c r="AP105" s="21">
        <v>0.70065382077608418</v>
      </c>
      <c r="AQ105" s="21">
        <v>0.50027727994011584</v>
      </c>
      <c r="AR105" s="21">
        <v>0.30190377532704982</v>
      </c>
      <c r="AS105" s="21">
        <v>0.58459081630132703</v>
      </c>
      <c r="AT105" s="21">
        <v>0.35014736306002286</v>
      </c>
      <c r="AU105" s="21">
        <v>0.65358308844176138</v>
      </c>
      <c r="AV105" s="21" t="e">
        <v>#DIV/0!</v>
      </c>
      <c r="AW105" s="21" t="e">
        <v>#DIV/0!</v>
      </c>
      <c r="AX105" s="21" t="e">
        <v>#DIV/0!</v>
      </c>
      <c r="AY105" s="21">
        <v>0.23061768804559729</v>
      </c>
      <c r="AZ105" s="21">
        <v>0.75457116427289594</v>
      </c>
      <c r="BA105" s="21">
        <v>0.74428173837674583</v>
      </c>
      <c r="BB105" s="21" t="e">
        <v>#DIV/0!</v>
      </c>
      <c r="BC105" s="21">
        <v>0.15707256814719206</v>
      </c>
    </row>
    <row r="106" spans="1:55" x14ac:dyDescent="0.2">
      <c r="A106" s="3" t="s">
        <v>325</v>
      </c>
      <c r="B106" s="3" t="s">
        <v>326</v>
      </c>
      <c r="C106" s="3" t="s">
        <v>138</v>
      </c>
      <c r="D106" s="3">
        <v>378119</v>
      </c>
      <c r="E106" s="3" t="s">
        <v>16</v>
      </c>
      <c r="F106" s="3">
        <v>2019</v>
      </c>
      <c r="G106" s="3" t="s">
        <v>17</v>
      </c>
      <c r="H106" s="4">
        <v>43830</v>
      </c>
      <c r="I106" s="4">
        <v>43880</v>
      </c>
      <c r="J106" s="4">
        <v>43880</v>
      </c>
      <c r="K106" s="5">
        <v>198155000</v>
      </c>
      <c r="L106" s="5">
        <v>198149000</v>
      </c>
      <c r="M106" s="3" t="s">
        <v>327</v>
      </c>
      <c r="N106" s="20">
        <v>1.5083348356112516E-2</v>
      </c>
      <c r="O106" s="21">
        <v>1.5083348356112516E-2</v>
      </c>
      <c r="P106" s="21">
        <v>0</v>
      </c>
      <c r="Q106" s="21">
        <v>0.25933413130435284</v>
      </c>
      <c r="R106" s="21">
        <v>5.1992548355949325E-2</v>
      </c>
      <c r="S106" s="21">
        <v>0</v>
      </c>
      <c r="T106" s="21">
        <v>5.2530947368298463E-2</v>
      </c>
      <c r="U106" s="21">
        <v>0.6445025591350273</v>
      </c>
      <c r="V106" s="21">
        <v>0.48825282224192584</v>
      </c>
      <c r="W106" s="21">
        <v>0.62633037350163057</v>
      </c>
      <c r="X106" s="21">
        <v>2.9980530108272337E-2</v>
      </c>
      <c r="Y106" s="21">
        <v>0.48876047842060405</v>
      </c>
      <c r="Z106" s="21">
        <v>0.9700194698917276</v>
      </c>
      <c r="AA106" s="21">
        <v>0</v>
      </c>
      <c r="AB106" s="21">
        <v>0.93878952579022179</v>
      </c>
      <c r="AC106" s="21">
        <v>0.83740070041568415</v>
      </c>
      <c r="AD106" s="21">
        <v>0.80818600477447355</v>
      </c>
      <c r="AE106" s="21">
        <v>0.52708683800958411</v>
      </c>
      <c r="AF106" s="21">
        <v>0.47685115476000622</v>
      </c>
      <c r="AG106" s="21" t="e">
        <v>#DIV/0!</v>
      </c>
      <c r="AH106" s="21" t="e">
        <v>#DIV/0!</v>
      </c>
      <c r="AI106" s="21">
        <v>0.98648208620585143</v>
      </c>
      <c r="AJ106" s="21">
        <v>0.25325947403041771</v>
      </c>
      <c r="AK106" s="21" t="e">
        <v>#DIV/0!</v>
      </c>
      <c r="AL106" s="21" t="e">
        <v>#DIV/0!</v>
      </c>
      <c r="AM106" s="21">
        <v>0.30819656563410985</v>
      </c>
      <c r="AN106" s="21">
        <v>0.27089248827570112</v>
      </c>
      <c r="AO106" s="21">
        <v>3.270115325992369E-2</v>
      </c>
      <c r="AP106" s="21">
        <v>0.56813771518305078</v>
      </c>
      <c r="AQ106" s="21">
        <v>0.55666801868387972</v>
      </c>
      <c r="AR106" s="21">
        <v>0.7695699643923325</v>
      </c>
      <c r="AS106" s="21">
        <v>0.60481315380755496</v>
      </c>
      <c r="AT106" s="21">
        <v>0.42398183589967703</v>
      </c>
      <c r="AU106" s="21">
        <v>0.61010899952287101</v>
      </c>
      <c r="AV106" s="21" t="e">
        <v>#DIV/0!</v>
      </c>
      <c r="AW106" s="21" t="e">
        <v>#DIV/0!</v>
      </c>
      <c r="AX106" s="21" t="e">
        <v>#DIV/0!</v>
      </c>
      <c r="AY106" s="21">
        <v>0.22767765000115872</v>
      </c>
      <c r="AZ106" s="21">
        <v>0.75512688167220077</v>
      </c>
      <c r="BA106" s="21">
        <v>0.74295118595579324</v>
      </c>
      <c r="BB106" s="21" t="e">
        <v>#DIV/0!</v>
      </c>
      <c r="BC106" s="21">
        <v>0.17940476813959164</v>
      </c>
    </row>
    <row r="107" spans="1:55" x14ac:dyDescent="0.2">
      <c r="A107" s="3" t="s">
        <v>397</v>
      </c>
      <c r="B107" s="3" t="s">
        <v>398</v>
      </c>
      <c r="C107" s="3" t="s">
        <v>52</v>
      </c>
      <c r="D107" s="3">
        <v>189087</v>
      </c>
      <c r="E107" s="3" t="s">
        <v>16</v>
      </c>
      <c r="F107" s="3">
        <v>2019</v>
      </c>
      <c r="G107" s="3" t="s">
        <v>17</v>
      </c>
      <c r="H107" s="4">
        <v>43830</v>
      </c>
      <c r="I107" s="4">
        <v>43889</v>
      </c>
      <c r="J107" s="4">
        <v>43889</v>
      </c>
      <c r="K107" s="5">
        <v>826600000</v>
      </c>
      <c r="L107" s="5">
        <v>826900000</v>
      </c>
      <c r="M107" s="3" t="s">
        <v>399</v>
      </c>
      <c r="N107" s="20">
        <v>1.3611928065981322E-2</v>
      </c>
      <c r="O107" s="21">
        <v>8.7475861274336313E-3</v>
      </c>
      <c r="P107" s="21">
        <v>1.1225913660244079E-3</v>
      </c>
      <c r="Q107" s="21">
        <v>0.26736568603715077</v>
      </c>
      <c r="R107" s="21">
        <v>0.12930212594142512</v>
      </c>
      <c r="S107" s="21">
        <v>0.12076078513466257</v>
      </c>
      <c r="T107" s="21">
        <v>0.10832387856078728</v>
      </c>
      <c r="U107" s="21">
        <v>0.66608752437569663</v>
      </c>
      <c r="V107" s="21">
        <v>0.53125806846935297</v>
      </c>
      <c r="W107" s="21">
        <v>0.64445362246916194</v>
      </c>
      <c r="X107" s="21">
        <v>4.1808638468198947E-2</v>
      </c>
      <c r="Y107" s="21">
        <v>0.44528762656923554</v>
      </c>
      <c r="Z107" s="21">
        <v>0.95819136153180107</v>
      </c>
      <c r="AA107" s="21">
        <v>0.13574556170065094</v>
      </c>
      <c r="AB107" s="21">
        <v>0.84384055349796461</v>
      </c>
      <c r="AC107" s="21">
        <v>0.75369278569619014</v>
      </c>
      <c r="AD107" s="21">
        <v>0.67707838949247279</v>
      </c>
      <c r="AE107" s="21">
        <v>0.63600409056481888</v>
      </c>
      <c r="AF107" s="21">
        <v>0.43695935951928588</v>
      </c>
      <c r="AG107" s="21" t="e">
        <v>#DIV/0!</v>
      </c>
      <c r="AH107" s="21" t="e">
        <v>#DIV/0!</v>
      </c>
      <c r="AI107" s="21">
        <v>0.98689367226884406</v>
      </c>
      <c r="AJ107" s="21">
        <v>0.11804134668826478</v>
      </c>
      <c r="AK107" s="21" t="e">
        <v>#DIV/0!</v>
      </c>
      <c r="AL107" s="21" t="e">
        <v>#DIV/0!</v>
      </c>
      <c r="AM107" s="21">
        <v>0.30986038653919745</v>
      </c>
      <c r="AN107" s="21">
        <v>0.2720509170663567</v>
      </c>
      <c r="AO107" s="21">
        <v>2.7109360204527928E-2</v>
      </c>
      <c r="AP107" s="21">
        <v>0.56973982386547173</v>
      </c>
      <c r="AQ107" s="21">
        <v>0.50522671239949424</v>
      </c>
      <c r="AR107" s="21">
        <v>0.50883536466812462</v>
      </c>
      <c r="AS107" s="21">
        <v>0.62877031853110477</v>
      </c>
      <c r="AT107" s="21">
        <v>0.30720854559545135</v>
      </c>
      <c r="AU107" s="21">
        <v>0.59801317808594823</v>
      </c>
      <c r="AV107" s="21" t="e">
        <v>#DIV/0!</v>
      </c>
      <c r="AW107" s="21" t="e">
        <v>#DIV/0!</v>
      </c>
      <c r="AX107" s="21" t="e">
        <v>#DIV/0!</v>
      </c>
      <c r="AY107" s="21">
        <v>0.30679903442643497</v>
      </c>
      <c r="AZ107" s="21">
        <v>0.80504906750723437</v>
      </c>
      <c r="BA107" s="21">
        <v>0.74250608954450881</v>
      </c>
      <c r="BB107" s="21" t="e">
        <v>#DIV/0!</v>
      </c>
      <c r="BC107" s="21">
        <v>0.19337126552321726</v>
      </c>
    </row>
    <row r="108" spans="1:55" x14ac:dyDescent="0.2">
      <c r="A108" s="3" t="s">
        <v>373</v>
      </c>
      <c r="B108" s="3" t="s">
        <v>374</v>
      </c>
      <c r="C108" s="3" t="s">
        <v>15</v>
      </c>
      <c r="D108" s="3">
        <v>231789</v>
      </c>
      <c r="E108" s="3" t="s">
        <v>16</v>
      </c>
      <c r="F108" s="3">
        <v>2019</v>
      </c>
      <c r="G108" s="3" t="s">
        <v>17</v>
      </c>
      <c r="H108" s="4">
        <v>43830</v>
      </c>
      <c r="I108" s="4">
        <v>43874</v>
      </c>
      <c r="J108" s="4">
        <v>43874</v>
      </c>
      <c r="K108" s="5">
        <v>643000000</v>
      </c>
      <c r="L108" s="5">
        <v>645000000</v>
      </c>
      <c r="M108" s="3" t="s">
        <v>375</v>
      </c>
      <c r="N108" s="20">
        <v>1.2440652205921339E-2</v>
      </c>
      <c r="O108" s="21">
        <v>1.0220745974728019E-2</v>
      </c>
      <c r="P108" s="21">
        <v>1.2521198209355995E-2</v>
      </c>
      <c r="Q108" s="21">
        <v>0.26847317169034535</v>
      </c>
      <c r="R108" s="21">
        <v>4.8907675688411284E-2</v>
      </c>
      <c r="S108" s="21">
        <v>8.9362408461904977E-2</v>
      </c>
      <c r="T108" s="21">
        <v>3.2899499464647569E-2</v>
      </c>
      <c r="U108" s="21">
        <v>0.65098892470897274</v>
      </c>
      <c r="V108" s="21">
        <v>0.52275515401928874</v>
      </c>
      <c r="W108" s="21">
        <v>0.62946653081213089</v>
      </c>
      <c r="X108" s="21">
        <v>0.1147797080871126</v>
      </c>
      <c r="Y108" s="21">
        <v>0.45047755002980966</v>
      </c>
      <c r="Z108" s="21">
        <v>0.88522029191288742</v>
      </c>
      <c r="AA108" s="21">
        <v>0.29596958463180489</v>
      </c>
      <c r="AB108" s="21">
        <v>0.83913588492862734</v>
      </c>
      <c r="AC108" s="21">
        <v>0.30549191969076805</v>
      </c>
      <c r="AD108" s="21">
        <v>0.46162583098760562</v>
      </c>
      <c r="AE108" s="21">
        <v>0.47694832941392162</v>
      </c>
      <c r="AF108" s="21">
        <v>0.39095014391593208</v>
      </c>
      <c r="AG108" s="21" t="e">
        <v>#DIV/0!</v>
      </c>
      <c r="AH108" s="21" t="e">
        <v>#DIV/0!</v>
      </c>
      <c r="AI108" s="21">
        <v>0.9863146064131606</v>
      </c>
      <c r="AJ108" s="21">
        <v>8.8320949604934001E-2</v>
      </c>
      <c r="AK108" s="21" t="e">
        <v>#DIV/0!</v>
      </c>
      <c r="AL108" s="21" t="e">
        <v>#DIV/0!</v>
      </c>
      <c r="AM108" s="21">
        <v>0.31442784122713036</v>
      </c>
      <c r="AN108" s="21">
        <v>0.28055923623216594</v>
      </c>
      <c r="AO108" s="21">
        <v>0.1678539112868784</v>
      </c>
      <c r="AP108" s="21">
        <v>0.56869610751537469</v>
      </c>
      <c r="AQ108" s="21">
        <v>0.55156556869715823</v>
      </c>
      <c r="AR108" s="21">
        <v>0.27467675781415224</v>
      </c>
      <c r="AS108" s="21">
        <v>0.60345907436606361</v>
      </c>
      <c r="AT108" s="21">
        <v>0.38023430294048627</v>
      </c>
      <c r="AU108" s="21">
        <v>0.61096308132690735</v>
      </c>
      <c r="AV108" s="21" t="e">
        <v>#DIV/0!</v>
      </c>
      <c r="AW108" s="21" t="e">
        <v>#DIV/0!</v>
      </c>
      <c r="AX108" s="21" t="e">
        <v>#DIV/0!</v>
      </c>
      <c r="AY108" s="21">
        <v>0.22042523461062155</v>
      </c>
      <c r="AZ108" s="21">
        <v>0.74706981841124154</v>
      </c>
      <c r="BA108" s="21">
        <v>0.74291623245925709</v>
      </c>
      <c r="BB108" s="21" t="e">
        <v>#DIV/0!</v>
      </c>
      <c r="BC108" s="21">
        <v>0.27527904790285584</v>
      </c>
    </row>
    <row r="109" spans="1:55" x14ac:dyDescent="0.2">
      <c r="A109" s="3" t="s">
        <v>418</v>
      </c>
      <c r="B109" s="3" t="s">
        <v>419</v>
      </c>
      <c r="C109" s="3" t="s">
        <v>59</v>
      </c>
      <c r="D109" s="3">
        <v>546332</v>
      </c>
      <c r="E109" s="3" t="s">
        <v>16</v>
      </c>
      <c r="F109" s="3">
        <v>2019</v>
      </c>
      <c r="G109" s="3" t="s">
        <v>17</v>
      </c>
      <c r="H109" s="4">
        <v>43830</v>
      </c>
      <c r="I109" s="4">
        <v>43875</v>
      </c>
      <c r="J109" s="4">
        <v>43875</v>
      </c>
      <c r="K109" s="5">
        <v>746300000</v>
      </c>
      <c r="L109" s="5">
        <v>746300000</v>
      </c>
      <c r="M109" s="3" t="s">
        <v>420</v>
      </c>
      <c r="N109" s="20">
        <v>5.993853146562534E-2</v>
      </c>
      <c r="O109" s="21">
        <v>3.9300003220997484E-2</v>
      </c>
      <c r="P109" s="21">
        <v>4.966066992656127E-2</v>
      </c>
      <c r="Q109" s="21">
        <v>0.26048217334597545</v>
      </c>
      <c r="R109" s="21">
        <v>4.7040729887803404E-2</v>
      </c>
      <c r="S109" s="21">
        <v>3.0306435216715312E-2</v>
      </c>
      <c r="T109" s="21">
        <v>4.1927066950073165E-2</v>
      </c>
      <c r="U109" s="21">
        <v>0.6449331546627215</v>
      </c>
      <c r="V109" s="21">
        <v>0.49339916915693699</v>
      </c>
      <c r="W109" s="21">
        <v>0.62623285245137594</v>
      </c>
      <c r="X109" s="21">
        <v>0.20744895719886206</v>
      </c>
      <c r="Y109" s="21">
        <v>0.53234000515740554</v>
      </c>
      <c r="Z109" s="21">
        <v>0.79255104280113797</v>
      </c>
      <c r="AA109" s="21">
        <v>0.50279643199884161</v>
      </c>
      <c r="AB109" s="21">
        <v>0.91032658659317645</v>
      </c>
      <c r="AC109" s="21">
        <v>0.1684863914658547</v>
      </c>
      <c r="AD109" s="21">
        <v>0.37812562292932989</v>
      </c>
      <c r="AE109" s="21">
        <v>0.41558715882835146</v>
      </c>
      <c r="AF109" s="21">
        <v>0.37171443986806796</v>
      </c>
      <c r="AG109" s="21" t="e">
        <v>#DIV/0!</v>
      </c>
      <c r="AH109" s="21" t="e">
        <v>#DIV/0!</v>
      </c>
      <c r="AI109" s="21">
        <v>0.99809109827967635</v>
      </c>
      <c r="AJ109" s="21">
        <v>4.3953556158349436E-2</v>
      </c>
      <c r="AK109" s="21" t="e">
        <v>#DIV/0!</v>
      </c>
      <c r="AL109" s="21" t="e">
        <v>#DIV/0!</v>
      </c>
      <c r="AM109" s="21">
        <v>0.30494839116575168</v>
      </c>
      <c r="AN109" s="21">
        <v>0.27193259035817241</v>
      </c>
      <c r="AO109" s="21">
        <v>6.4611760997583728E-2</v>
      </c>
      <c r="AP109" s="21">
        <v>0.57368515560209632</v>
      </c>
      <c r="AQ109" s="21">
        <v>0.45192408346835777</v>
      </c>
      <c r="AR109" s="21">
        <v>0.13903846027842601</v>
      </c>
      <c r="AS109" s="21">
        <v>0.58525425608556247</v>
      </c>
      <c r="AT109" s="21">
        <v>0.18022566921339836</v>
      </c>
      <c r="AU109" s="21">
        <v>0.6606043269724724</v>
      </c>
      <c r="AV109" s="21" t="e">
        <v>#DIV/0!</v>
      </c>
      <c r="AW109" s="21" t="e">
        <v>#DIV/0!</v>
      </c>
      <c r="AX109" s="21" t="e">
        <v>#DIV/0!</v>
      </c>
      <c r="AY109" s="21">
        <v>0.29906198008820334</v>
      </c>
      <c r="AZ109" s="21">
        <v>0.77382485921094968</v>
      </c>
      <c r="BA109" s="21">
        <v>0.75203352804925128</v>
      </c>
      <c r="BB109" s="21" t="e">
        <v>#DIV/0!</v>
      </c>
      <c r="BC109" s="21">
        <v>0.17045460809147173</v>
      </c>
    </row>
    <row r="110" spans="1:55" x14ac:dyDescent="0.2">
      <c r="A110" s="3" t="s">
        <v>370</v>
      </c>
      <c r="B110" s="3" t="s">
        <v>371</v>
      </c>
      <c r="C110" s="3" t="s">
        <v>15</v>
      </c>
      <c r="D110" s="3">
        <v>373449</v>
      </c>
      <c r="E110" s="3" t="s">
        <v>16</v>
      </c>
      <c r="F110" s="3">
        <v>2019</v>
      </c>
      <c r="G110" s="3" t="s">
        <v>17</v>
      </c>
      <c r="H110" s="4">
        <v>43769</v>
      </c>
      <c r="I110" s="4">
        <v>43818</v>
      </c>
      <c r="J110" s="4">
        <v>43818</v>
      </c>
      <c r="K110" s="5">
        <v>313700000</v>
      </c>
      <c r="L110" s="5">
        <v>317700000</v>
      </c>
      <c r="M110" s="3" t="s">
        <v>372</v>
      </c>
      <c r="N110" s="20">
        <v>4.969748982507103E-2</v>
      </c>
      <c r="O110" s="21">
        <v>4.5611239515417214E-2</v>
      </c>
      <c r="P110" s="21">
        <v>2.9095664794739823E-2</v>
      </c>
      <c r="Q110" s="21">
        <v>0.27707354558607933</v>
      </c>
      <c r="R110" s="21">
        <v>0.16150177198884555</v>
      </c>
      <c r="S110" s="21">
        <v>0.31207937413884185</v>
      </c>
      <c r="T110" s="21">
        <v>0.10550030758742893</v>
      </c>
      <c r="U110" s="21">
        <v>0.69604790019953811</v>
      </c>
      <c r="V110" s="21">
        <v>0.68138998121287075</v>
      </c>
      <c r="W110" s="21">
        <v>0.65992787704277511</v>
      </c>
      <c r="X110" s="21">
        <v>0.59227801974934069</v>
      </c>
      <c r="Y110" s="21">
        <v>0.4304681448477754</v>
      </c>
      <c r="Z110" s="21">
        <v>0.40772198025065925</v>
      </c>
      <c r="AA110" s="21">
        <v>2.5494188332623815E-2</v>
      </c>
      <c r="AB110" s="21">
        <v>0.81811248288307237</v>
      </c>
      <c r="AC110" s="21">
        <v>0.30918268799232368</v>
      </c>
      <c r="AD110" s="21">
        <v>0.41020451787298429</v>
      </c>
      <c r="AE110" s="21">
        <v>0.4663936777385303</v>
      </c>
      <c r="AF110" s="21">
        <v>0.38666262187852285</v>
      </c>
      <c r="AG110" s="21" t="e">
        <v>#DIV/0!</v>
      </c>
      <c r="AH110" s="21" t="e">
        <v>#DIV/0!</v>
      </c>
      <c r="AI110" s="21">
        <v>0.98914123406330945</v>
      </c>
      <c r="AJ110" s="21">
        <v>5.9001337092704984E-2</v>
      </c>
      <c r="AK110" s="21" t="e">
        <v>#DIV/0!</v>
      </c>
      <c r="AL110" s="21" t="e">
        <v>#DIV/0!</v>
      </c>
      <c r="AM110" s="21">
        <v>0.31233130023390288</v>
      </c>
      <c r="AN110" s="21">
        <v>0.27996119581133105</v>
      </c>
      <c r="AO110" s="21">
        <v>9.4198476743476325E-2</v>
      </c>
      <c r="AP110" s="21">
        <v>0.57292968912026299</v>
      </c>
      <c r="AQ110" s="21">
        <v>0.49452073014799591</v>
      </c>
      <c r="AR110" s="21">
        <v>0.22435992146398676</v>
      </c>
      <c r="AS110" s="21">
        <v>0.63725057986770839</v>
      </c>
      <c r="AT110" s="21">
        <v>0.25519749928661173</v>
      </c>
      <c r="AU110" s="21">
        <v>0.6137513752605015</v>
      </c>
      <c r="AV110" s="21" t="e">
        <v>#DIV/0!</v>
      </c>
      <c r="AW110" s="21" t="e">
        <v>#DIV/0!</v>
      </c>
      <c r="AX110" s="21" t="e">
        <v>#DIV/0!</v>
      </c>
      <c r="AY110" s="21">
        <v>0.37064740815163055</v>
      </c>
      <c r="AZ110" s="21">
        <v>0.81928978143295328</v>
      </c>
      <c r="BA110" s="21">
        <v>0.74322658633155902</v>
      </c>
      <c r="BB110" s="21" t="e">
        <v>#DIV/0!</v>
      </c>
      <c r="BC110" s="21">
        <v>0.23101557902231373</v>
      </c>
    </row>
    <row r="111" spans="1:55" x14ac:dyDescent="0.2">
      <c r="A111" s="3" t="s">
        <v>391</v>
      </c>
      <c r="B111" s="3" t="s">
        <v>392</v>
      </c>
      <c r="C111" s="3" t="s">
        <v>45</v>
      </c>
      <c r="D111" s="3">
        <v>80798</v>
      </c>
      <c r="E111" s="3" t="s">
        <v>16</v>
      </c>
      <c r="F111" s="3">
        <v>2019</v>
      </c>
      <c r="G111" s="3" t="s">
        <v>17</v>
      </c>
      <c r="H111" s="4">
        <v>43890</v>
      </c>
      <c r="I111" s="4">
        <v>43909</v>
      </c>
      <c r="J111" s="4">
        <v>43909</v>
      </c>
      <c r="K111" s="5">
        <v>253357000</v>
      </c>
      <c r="L111" s="5">
        <v>255146000</v>
      </c>
      <c r="M111" s="6" t="s">
        <v>393</v>
      </c>
      <c r="N111" s="20">
        <v>4.4806056766042927E-2</v>
      </c>
      <c r="O111" s="21">
        <v>6.1761682344540908E-3</v>
      </c>
      <c r="P111" s="21">
        <v>8.1312703891799187E-3</v>
      </c>
      <c r="Q111" s="21">
        <v>0.26100799654465301</v>
      </c>
      <c r="R111" s="21">
        <v>6.3715771391904569E-2</v>
      </c>
      <c r="S111" s="21">
        <v>4.6509538362396269E-2</v>
      </c>
      <c r="T111" s="21">
        <v>5.5780367311240135E-2</v>
      </c>
      <c r="U111" s="21">
        <v>0.64701106991391222</v>
      </c>
      <c r="V111" s="21">
        <v>0.49681254379896156</v>
      </c>
      <c r="W111" s="21">
        <v>0.62805529905974589</v>
      </c>
      <c r="X111" s="21">
        <v>0.27249176742358405</v>
      </c>
      <c r="Y111" s="21">
        <v>0.51516620267996061</v>
      </c>
      <c r="Z111" s="21">
        <v>0.72750823257641595</v>
      </c>
      <c r="AA111" s="21">
        <v>0.56260238396066375</v>
      </c>
      <c r="AB111" s="21">
        <v>0.90049920208543943</v>
      </c>
      <c r="AC111" s="21">
        <v>0.2864918572236449</v>
      </c>
      <c r="AD111" s="21">
        <v>0.37073557912608207</v>
      </c>
      <c r="AE111" s="21">
        <v>0.42151834678397365</v>
      </c>
      <c r="AF111" s="21">
        <v>0.38452655290522852</v>
      </c>
      <c r="AG111" s="21" t="e">
        <v>#DIV/0!</v>
      </c>
      <c r="AH111" s="21" t="e">
        <v>#DIV/0!</v>
      </c>
      <c r="AI111" s="21">
        <v>0.98569781548847513</v>
      </c>
      <c r="AJ111" s="21">
        <v>0.13809925275866403</v>
      </c>
      <c r="AK111" s="21" t="e">
        <v>#DIV/0!</v>
      </c>
      <c r="AL111" s="21" t="e">
        <v>#DIV/0!</v>
      </c>
      <c r="AM111" s="21">
        <v>0.31323053511311166</v>
      </c>
      <c r="AN111" s="21">
        <v>0.28229800071740968</v>
      </c>
      <c r="AO111" s="21">
        <v>0.42606050033512721</v>
      </c>
      <c r="AP111" s="21">
        <v>0.58603826021643146</v>
      </c>
      <c r="AQ111" s="21">
        <v>0.64673804682245795</v>
      </c>
      <c r="AR111" s="21">
        <v>0.22713764383044041</v>
      </c>
      <c r="AS111" s="21">
        <v>0.59756894939879246</v>
      </c>
      <c r="AT111" s="21">
        <v>0.47666016558129692</v>
      </c>
      <c r="AU111" s="21">
        <v>0.6485583520160606</v>
      </c>
      <c r="AV111" s="21" t="e">
        <v>#DIV/0!</v>
      </c>
      <c r="AW111" s="21" t="e">
        <v>#DIV/0!</v>
      </c>
      <c r="AX111" s="21" t="e">
        <v>#DIV/0!</v>
      </c>
      <c r="AY111" s="21">
        <v>0.22580316430069097</v>
      </c>
      <c r="AZ111" s="21">
        <v>0.75248046351487918</v>
      </c>
      <c r="BA111" s="21">
        <v>0.74370892391579912</v>
      </c>
      <c r="BB111" s="21" t="e">
        <v>#DIV/0!</v>
      </c>
      <c r="BC111" s="21">
        <v>0.29965745257513582</v>
      </c>
    </row>
    <row r="112" spans="1:55" x14ac:dyDescent="0.2">
      <c r="A112" s="3" t="s">
        <v>1000</v>
      </c>
      <c r="B112" s="3" t="s">
        <v>1001</v>
      </c>
      <c r="C112" s="3" t="s">
        <v>24</v>
      </c>
      <c r="D112" s="3">
        <v>341807</v>
      </c>
      <c r="E112" s="3" t="s">
        <v>16</v>
      </c>
      <c r="F112" s="3">
        <v>2019</v>
      </c>
      <c r="G112" s="3" t="s">
        <v>17</v>
      </c>
      <c r="H112" s="4">
        <v>43830</v>
      </c>
      <c r="I112" s="4">
        <v>43881</v>
      </c>
      <c r="J112" s="4">
        <v>43881</v>
      </c>
      <c r="K112" s="5">
        <v>132000000</v>
      </c>
      <c r="L112" s="5">
        <v>135000000</v>
      </c>
      <c r="M112" s="3" t="s">
        <v>1002</v>
      </c>
      <c r="N112" s="20">
        <v>3.854942129956012E-2</v>
      </c>
      <c r="O112" s="21">
        <v>3.569716196556192E-2</v>
      </c>
      <c r="P112" s="21">
        <v>1.1683765257115531E-2</v>
      </c>
      <c r="Q112" s="21">
        <v>0.26115002365228951</v>
      </c>
      <c r="R112" s="21">
        <v>9.5587029088870776E-2</v>
      </c>
      <c r="S112" s="21">
        <v>4.9717636130874954E-3</v>
      </c>
      <c r="T112" s="21">
        <v>9.5658055150776813E-2</v>
      </c>
      <c r="U112" s="21">
        <v>0.65047562454662644</v>
      </c>
      <c r="V112" s="21">
        <v>0.4891869489228915</v>
      </c>
      <c r="W112" s="21">
        <v>0.6325194105823817</v>
      </c>
      <c r="X112" s="21">
        <v>9.7081151414387237E-2</v>
      </c>
      <c r="Y112" s="21">
        <v>0.60496765869651492</v>
      </c>
      <c r="Z112" s="21">
        <v>0.90291884858561278</v>
      </c>
      <c r="AA112" s="21">
        <v>0.97900176611253298</v>
      </c>
      <c r="AB112" s="21">
        <v>0.89810015734974025</v>
      </c>
      <c r="AC112" s="21">
        <v>0.36913133077410593</v>
      </c>
      <c r="AD112" s="21">
        <v>0.42919327280696584</v>
      </c>
      <c r="AE112" s="21">
        <v>0.4794966510747915</v>
      </c>
      <c r="AF112" s="21">
        <v>0.39502271710612785</v>
      </c>
      <c r="AG112" s="21" t="e">
        <v>#DIV/0!</v>
      </c>
      <c r="AH112" s="21" t="e">
        <v>#DIV/0!</v>
      </c>
      <c r="AI112" s="21">
        <v>0.98582507264713182</v>
      </c>
      <c r="AJ112" s="21">
        <v>0.212549872737754</v>
      </c>
      <c r="AK112" s="21" t="e">
        <v>#DIV/0!</v>
      </c>
      <c r="AL112" s="21" t="e">
        <v>#DIV/0!</v>
      </c>
      <c r="AM112" s="21">
        <v>0.30980793459910122</v>
      </c>
      <c r="AN112" s="21">
        <v>0.274889269056801</v>
      </c>
      <c r="AO112" s="21">
        <v>0.15994703336353389</v>
      </c>
      <c r="AP112" s="21">
        <v>0.59602617544682079</v>
      </c>
      <c r="AQ112" s="21">
        <v>0.5632282000593396</v>
      </c>
      <c r="AR112" s="21">
        <v>0.30199129372310068</v>
      </c>
      <c r="AS112" s="21">
        <v>0.59112077854503786</v>
      </c>
      <c r="AT112" s="21">
        <v>0.41234417178911387</v>
      </c>
      <c r="AU112" s="21">
        <v>0.64479495955917754</v>
      </c>
      <c r="AV112" s="21" t="e">
        <v>#DIV/0!</v>
      </c>
      <c r="AW112" s="21" t="e">
        <v>#DIV/0!</v>
      </c>
      <c r="AX112" s="21" t="e">
        <v>#DIV/0!</v>
      </c>
      <c r="AY112" s="21">
        <v>0.25270608506853476</v>
      </c>
      <c r="AZ112" s="21">
        <v>0.76977684421319847</v>
      </c>
      <c r="BA112" s="21">
        <v>0.74344308489618749</v>
      </c>
      <c r="BB112" s="21" t="e">
        <v>#DIV/0!</v>
      </c>
      <c r="BC112" s="21">
        <v>0.2374890150279004</v>
      </c>
    </row>
    <row r="113" spans="1:55" x14ac:dyDescent="0.2">
      <c r="A113" s="3" t="s">
        <v>361</v>
      </c>
      <c r="B113" s="3" t="s">
        <v>362</v>
      </c>
      <c r="C113" s="3" t="s">
        <v>24</v>
      </c>
      <c r="D113" s="3">
        <v>89750</v>
      </c>
      <c r="E113" s="3" t="s">
        <v>16</v>
      </c>
      <c r="F113" s="3">
        <v>2019</v>
      </c>
      <c r="G113" s="3" t="s">
        <v>17</v>
      </c>
      <c r="H113" s="4">
        <v>43830</v>
      </c>
      <c r="I113" s="4">
        <v>43882</v>
      </c>
      <c r="J113" s="4">
        <v>43882</v>
      </c>
      <c r="K113" s="5">
        <v>716000000</v>
      </c>
      <c r="L113" s="5">
        <v>726300000</v>
      </c>
      <c r="M113" s="3" t="s">
        <v>363</v>
      </c>
      <c r="N113" s="20">
        <v>4.469981534657614E-2</v>
      </c>
      <c r="O113" s="21">
        <v>3.2509835139293487E-2</v>
      </c>
      <c r="P113" s="21">
        <v>1.1856064487159881E-2</v>
      </c>
      <c r="Q113" s="21">
        <v>0.26009561611678761</v>
      </c>
      <c r="R113" s="21">
        <v>5.9844605983387276E-2</v>
      </c>
      <c r="S113" s="21">
        <v>6.0540872189696693E-3</v>
      </c>
      <c r="T113" s="21">
        <v>5.934548919363971E-2</v>
      </c>
      <c r="U113" s="21">
        <v>0.64579363924065847</v>
      </c>
      <c r="V113" s="21">
        <v>0.48921752785738976</v>
      </c>
      <c r="W113" s="21">
        <v>0.62758648214223556</v>
      </c>
      <c r="X113" s="21">
        <v>0.11543372621368825</v>
      </c>
      <c r="Y113" s="21">
        <v>0.72426170747070651</v>
      </c>
      <c r="Z113" s="21">
        <v>0.8845662737863117</v>
      </c>
      <c r="AA113" s="21">
        <v>0.87468704605766379</v>
      </c>
      <c r="AB113" s="21">
        <v>0.91867076307714512</v>
      </c>
      <c r="AC113" s="21">
        <v>0.54248360514476823</v>
      </c>
      <c r="AD113" s="21">
        <v>0.43238469092333209</v>
      </c>
      <c r="AE113" s="21">
        <v>0.49161205547719744</v>
      </c>
      <c r="AF113" s="21">
        <v>0.40589622487282268</v>
      </c>
      <c r="AG113" s="21" t="e">
        <v>#DIV/0!</v>
      </c>
      <c r="AH113" s="21" t="e">
        <v>#DIV/0!</v>
      </c>
      <c r="AI113" s="21">
        <v>0.98530162583995451</v>
      </c>
      <c r="AJ113" s="21">
        <v>0.15551977887916113</v>
      </c>
      <c r="AK113" s="21" t="e">
        <v>#DIV/0!</v>
      </c>
      <c r="AL113" s="21" t="e">
        <v>#DIV/0!</v>
      </c>
      <c r="AM113" s="21">
        <v>0.30775180405723113</v>
      </c>
      <c r="AN113" s="21">
        <v>0.27219708995591463</v>
      </c>
      <c r="AO113" s="21">
        <v>8.0415812873179629E-2</v>
      </c>
      <c r="AP113" s="21">
        <v>0.57863636233417248</v>
      </c>
      <c r="AQ113" s="21">
        <v>0.52931604820192868</v>
      </c>
      <c r="AR113" s="21">
        <v>0.33892040131724699</v>
      </c>
      <c r="AS113" s="21">
        <v>0.57185990752265092</v>
      </c>
      <c r="AT113" s="21">
        <v>0.33757249176595999</v>
      </c>
      <c r="AU113" s="21">
        <v>0.66348025810856737</v>
      </c>
      <c r="AV113" s="21" t="e">
        <v>#DIV/0!</v>
      </c>
      <c r="AW113" s="21" t="e">
        <v>#DIV/0!</v>
      </c>
      <c r="AX113" s="21" t="e">
        <v>#DIV/0!</v>
      </c>
      <c r="AY113" s="21">
        <v>0.26011334440370631</v>
      </c>
      <c r="AZ113" s="21">
        <v>0.77339721125444238</v>
      </c>
      <c r="BA113" s="21">
        <v>0.7440066130981734</v>
      </c>
      <c r="BB113" s="21" t="e">
        <v>#DIV/0!</v>
      </c>
      <c r="BC113" s="21">
        <v>0.20087993230644582</v>
      </c>
    </row>
    <row r="114" spans="1:55" x14ac:dyDescent="0.2">
      <c r="A114" s="3" t="s">
        <v>1138</v>
      </c>
      <c r="B114" s="3" t="s">
        <v>1139</v>
      </c>
      <c r="C114" s="3" t="s">
        <v>38</v>
      </c>
      <c r="D114" s="3">
        <v>261356</v>
      </c>
      <c r="E114" s="3" t="s">
        <v>16</v>
      </c>
      <c r="F114" s="3">
        <v>2019</v>
      </c>
      <c r="G114" s="3" t="s">
        <v>17</v>
      </c>
      <c r="H114" s="4">
        <v>43769</v>
      </c>
      <c r="I114" s="4">
        <v>43789</v>
      </c>
      <c r="J114" s="4">
        <v>43789</v>
      </c>
      <c r="K114" s="5">
        <v>1802000000</v>
      </c>
      <c r="L114" s="5">
        <v>1815000000</v>
      </c>
      <c r="M114" s="3" t="s">
        <v>1140</v>
      </c>
      <c r="N114" s="20">
        <v>2.5071436610230768E-2</v>
      </c>
      <c r="O114" s="21">
        <v>2.2847790549437828E-2</v>
      </c>
      <c r="P114" s="21">
        <v>1.8479652780852247E-2</v>
      </c>
      <c r="Q114" s="21">
        <v>0.26111512609340548</v>
      </c>
      <c r="R114" s="21">
        <v>7.0050552270562894E-2</v>
      </c>
      <c r="S114" s="21">
        <v>9.3461256246312241E-2</v>
      </c>
      <c r="T114" s="21">
        <v>5.3503829063530566E-2</v>
      </c>
      <c r="U114" s="21">
        <v>0.6477719938033879</v>
      </c>
      <c r="V114" s="21">
        <v>0.50572464206207468</v>
      </c>
      <c r="W114" s="21">
        <v>0.62790247266304866</v>
      </c>
      <c r="X114" s="21">
        <v>0.13095988524162264</v>
      </c>
      <c r="Y114" s="21">
        <v>0.50664525908210734</v>
      </c>
      <c r="Z114" s="21">
        <v>0.86904011475837728</v>
      </c>
      <c r="AA114" s="21">
        <v>0.53250499793000927</v>
      </c>
      <c r="AB114" s="21">
        <v>0.89868048495929664</v>
      </c>
      <c r="AC114" s="21">
        <v>0.43353573962552644</v>
      </c>
      <c r="AD114" s="21">
        <v>0.53910364094558016</v>
      </c>
      <c r="AE114" s="21">
        <v>0.56833984950974781</v>
      </c>
      <c r="AF114" s="21">
        <v>0.41406490532723</v>
      </c>
      <c r="AG114" s="21" t="e">
        <v>#DIV/0!</v>
      </c>
      <c r="AH114" s="21" t="e">
        <v>#DIV/0!</v>
      </c>
      <c r="AI114" s="21">
        <v>0.98552487475659201</v>
      </c>
      <c r="AJ114" s="21">
        <v>0.14136310894025003</v>
      </c>
      <c r="AK114" s="21" t="e">
        <v>#DIV/0!</v>
      </c>
      <c r="AL114" s="21" t="e">
        <v>#DIV/0!</v>
      </c>
      <c r="AM114" s="21">
        <v>0.31124995778088727</v>
      </c>
      <c r="AN114" s="21">
        <v>0.27380586430799725</v>
      </c>
      <c r="AO114" s="21">
        <v>0.12301540378745161</v>
      </c>
      <c r="AP114" s="21">
        <v>0.55987942815613467</v>
      </c>
      <c r="AQ114" s="21">
        <v>0.59741888442639413</v>
      </c>
      <c r="AR114" s="21">
        <v>0.37269089391619803</v>
      </c>
      <c r="AS114" s="21">
        <v>0.57322883363037314</v>
      </c>
      <c r="AT114" s="21">
        <v>0.44637108204542825</v>
      </c>
      <c r="AU114" s="21">
        <v>0.65135129513172019</v>
      </c>
      <c r="AV114" s="21" t="e">
        <v>#DIV/0!</v>
      </c>
      <c r="AW114" s="21" t="e">
        <v>#DIV/0!</v>
      </c>
      <c r="AX114" s="21" t="e">
        <v>#DIV/0!</v>
      </c>
      <c r="AY114" s="21">
        <v>0.22617287528697755</v>
      </c>
      <c r="AZ114" s="21">
        <v>0.75153227128057287</v>
      </c>
      <c r="BA114" s="21">
        <v>0.74386969039784989</v>
      </c>
      <c r="BB114" s="21" t="e">
        <v>#DIV/0!</v>
      </c>
      <c r="BC114" s="21">
        <v>0.27952998065166568</v>
      </c>
    </row>
    <row r="115" spans="1:55" x14ac:dyDescent="0.2">
      <c r="A115" s="3" t="s">
        <v>385</v>
      </c>
      <c r="B115" s="3" t="s">
        <v>386</v>
      </c>
      <c r="C115" s="3" t="s">
        <v>38</v>
      </c>
      <c r="D115" s="3">
        <v>120376</v>
      </c>
      <c r="E115" s="3" t="s">
        <v>16</v>
      </c>
      <c r="F115" s="3">
        <v>2019</v>
      </c>
      <c r="G115" s="3" t="s">
        <v>17</v>
      </c>
      <c r="H115" s="4">
        <v>43830</v>
      </c>
      <c r="I115" s="4">
        <v>43888</v>
      </c>
      <c r="J115" s="4">
        <v>43888</v>
      </c>
      <c r="K115" s="5">
        <v>25000000</v>
      </c>
      <c r="L115" s="5">
        <v>6000000</v>
      </c>
      <c r="M115" s="3" t="s">
        <v>387</v>
      </c>
      <c r="N115" s="20">
        <v>0.16880162403915575</v>
      </c>
      <c r="O115" s="21">
        <v>0.16880162403915575</v>
      </c>
      <c r="P115" s="21">
        <v>0.3521449116141494</v>
      </c>
      <c r="Q115" s="21">
        <v>0.26915121938212261</v>
      </c>
      <c r="R115" s="21">
        <v>0.17391606430234505</v>
      </c>
      <c r="S115" s="21">
        <v>1.9292999788760056E-3</v>
      </c>
      <c r="T115" s="21">
        <v>0.17536047474113703</v>
      </c>
      <c r="U115" s="21">
        <v>0.67959019879014582</v>
      </c>
      <c r="V115" s="21">
        <v>0.48903312084147826</v>
      </c>
      <c r="W115" s="21">
        <v>0.66319056746589744</v>
      </c>
      <c r="X115" s="21">
        <v>0.3569999032933594</v>
      </c>
      <c r="Y115" s="21">
        <v>0.45577349458481525</v>
      </c>
      <c r="Z115" s="21">
        <v>0.6430000967066406</v>
      </c>
      <c r="AA115" s="21">
        <v>0.50899210752543722</v>
      </c>
      <c r="AB115" s="21">
        <v>0.83659967259802304</v>
      </c>
      <c r="AC115" s="21">
        <v>0.60173810603950817</v>
      </c>
      <c r="AD115" s="21">
        <v>0.58129349651703732</v>
      </c>
      <c r="AE115" s="21">
        <v>0.61846797772735873</v>
      </c>
      <c r="AF115" s="21">
        <v>0.34973534426938496</v>
      </c>
      <c r="AG115" s="21" t="e">
        <v>#DIV/0!</v>
      </c>
      <c r="AH115" s="21" t="e">
        <v>#DIV/0!</v>
      </c>
      <c r="AI115" s="21">
        <v>0.99144616377462391</v>
      </c>
      <c r="AJ115" s="21">
        <v>0.17693968235315147</v>
      </c>
      <c r="AK115" s="21" t="e">
        <v>#DIV/0!</v>
      </c>
      <c r="AL115" s="21" t="e">
        <v>#DIV/0!</v>
      </c>
      <c r="AM115" s="21">
        <v>0.30210210574086471</v>
      </c>
      <c r="AN115" s="21">
        <v>0.27436503253907363</v>
      </c>
      <c r="AO115" s="21">
        <v>5.9845716136324723E-2</v>
      </c>
      <c r="AP115" s="21">
        <v>0.5722792574663792</v>
      </c>
      <c r="AQ115" s="21">
        <v>0.41385912835652988</v>
      </c>
      <c r="AR115" s="21">
        <v>0.38570816736385993</v>
      </c>
      <c r="AS115" s="21">
        <v>0.78793724754073169</v>
      </c>
      <c r="AT115" s="21">
        <v>0.33290483855782038</v>
      </c>
      <c r="AU115" s="21">
        <v>0.66185384969035688</v>
      </c>
      <c r="AV115" s="21" t="e">
        <v>#DIV/0!</v>
      </c>
      <c r="AW115" s="21" t="e">
        <v>#DIV/0!</v>
      </c>
      <c r="AX115" s="21" t="e">
        <v>#DIV/0!</v>
      </c>
      <c r="AY115" s="21">
        <v>0.3042515216091346</v>
      </c>
      <c r="AZ115" s="21">
        <v>0.7709722764127338</v>
      </c>
      <c r="BA115" s="21">
        <v>0.74009330989257194</v>
      </c>
      <c r="BB115" s="21" t="e">
        <v>#DIV/0!</v>
      </c>
      <c r="BC115" s="21">
        <v>0.22254095825948636</v>
      </c>
    </row>
    <row r="116" spans="1:55" x14ac:dyDescent="0.2">
      <c r="A116" s="3" t="s">
        <v>388</v>
      </c>
      <c r="B116" s="3" t="s">
        <v>389</v>
      </c>
      <c r="C116" s="3" t="s">
        <v>38</v>
      </c>
      <c r="D116" s="3">
        <v>741324</v>
      </c>
      <c r="E116" s="3" t="s">
        <v>16</v>
      </c>
      <c r="F116" s="3">
        <v>2019</v>
      </c>
      <c r="G116" s="3" t="s">
        <v>17</v>
      </c>
      <c r="H116" s="4">
        <v>43830</v>
      </c>
      <c r="I116" s="4">
        <v>43880</v>
      </c>
      <c r="J116" s="4">
        <v>43880</v>
      </c>
      <c r="K116" s="5">
        <v>503525000</v>
      </c>
      <c r="L116" s="5">
        <v>561908000</v>
      </c>
      <c r="M116" s="3" t="s">
        <v>390</v>
      </c>
      <c r="N116" s="20">
        <v>2.0931271940243114E-2</v>
      </c>
      <c r="O116" s="21">
        <v>1.8821241956941487E-2</v>
      </c>
      <c r="P116" s="21">
        <v>3.6981319530809888E-2</v>
      </c>
      <c r="Q116" s="21">
        <v>0.26774152776307386</v>
      </c>
      <c r="R116" s="21">
        <v>0.14438494922478703</v>
      </c>
      <c r="S116" s="21">
        <v>5.2056126213398654E-2</v>
      </c>
      <c r="T116" s="21">
        <v>0.13625986175456228</v>
      </c>
      <c r="U116" s="21">
        <v>0.66988943414672253</v>
      </c>
      <c r="V116" s="21">
        <v>0.50732055543606158</v>
      </c>
      <c r="W116" s="21">
        <v>0.65101905573632479</v>
      </c>
      <c r="X116" s="21">
        <v>8.565002052207088E-2</v>
      </c>
      <c r="Y116" s="21">
        <v>0.44179217739767473</v>
      </c>
      <c r="Z116" s="21">
        <v>0.91434997947792906</v>
      </c>
      <c r="AA116" s="21">
        <v>0</v>
      </c>
      <c r="AB116" s="21">
        <v>0.84215763811169742</v>
      </c>
      <c r="AC116" s="21">
        <v>0.91376067273208372</v>
      </c>
      <c r="AD116" s="21">
        <v>0.45696301521562416</v>
      </c>
      <c r="AE116" s="21">
        <v>0.46933076088790576</v>
      </c>
      <c r="AF116" s="21">
        <v>0.40889260094855084</v>
      </c>
      <c r="AG116" s="21" t="e">
        <v>#DIV/0!</v>
      </c>
      <c r="AH116" s="21" t="e">
        <v>#DIV/0!</v>
      </c>
      <c r="AI116" s="21">
        <v>0.98645612845574404</v>
      </c>
      <c r="AJ116" s="21">
        <v>0.13335376472798832</v>
      </c>
      <c r="AK116" s="21" t="e">
        <v>#DIV/0!</v>
      </c>
      <c r="AL116" s="21" t="e">
        <v>#DIV/0!</v>
      </c>
      <c r="AM116" s="21">
        <v>0.3144691128004159</v>
      </c>
      <c r="AN116" s="21">
        <v>0.27628895089274957</v>
      </c>
      <c r="AO116" s="21">
        <v>0.10150279761302036</v>
      </c>
      <c r="AP116" s="21">
        <v>0.56425667110616984</v>
      </c>
      <c r="AQ116" s="21">
        <v>0.55813639036070384</v>
      </c>
      <c r="AR116" s="21">
        <v>0.34228630580735153</v>
      </c>
      <c r="AS116" s="21">
        <v>0.60565681780785963</v>
      </c>
      <c r="AT116" s="21">
        <v>0.37524134622089</v>
      </c>
      <c r="AU116" s="21">
        <v>0.53950982872908271</v>
      </c>
      <c r="AV116" s="21" t="e">
        <v>#DIV/0!</v>
      </c>
      <c r="AW116" s="21" t="e">
        <v>#DIV/0!</v>
      </c>
      <c r="AX116" s="21" t="e">
        <v>#DIV/0!</v>
      </c>
      <c r="AY116" s="21">
        <v>0.29897209928759721</v>
      </c>
      <c r="AZ116" s="21">
        <v>0.79263476448798165</v>
      </c>
      <c r="BA116" s="21">
        <v>0.74123688264780496</v>
      </c>
      <c r="BB116" s="21" t="e">
        <v>#DIV/0!</v>
      </c>
      <c r="BC116" s="21">
        <v>0.2068699365724988</v>
      </c>
    </row>
    <row r="117" spans="1:55" x14ac:dyDescent="0.2">
      <c r="A117" s="3" t="s">
        <v>394</v>
      </c>
      <c r="B117" s="3" t="s">
        <v>395</v>
      </c>
      <c r="C117" s="3" t="s">
        <v>45</v>
      </c>
      <c r="D117" s="3">
        <v>378128</v>
      </c>
      <c r="E117" s="3" t="s">
        <v>16</v>
      </c>
      <c r="F117" s="3">
        <v>2019</v>
      </c>
      <c r="G117" s="3" t="s">
        <v>17</v>
      </c>
      <c r="H117" s="4">
        <v>43890</v>
      </c>
      <c r="I117" s="4">
        <v>43910</v>
      </c>
      <c r="J117" s="4">
        <v>43910</v>
      </c>
      <c r="K117" s="5">
        <v>236500000</v>
      </c>
      <c r="L117" s="5">
        <v>238300000</v>
      </c>
      <c r="M117" s="6" t="s">
        <v>396</v>
      </c>
      <c r="N117" s="20">
        <v>5.0133895773715458E-2</v>
      </c>
      <c r="O117" s="21">
        <v>1.4955632311517279E-2</v>
      </c>
      <c r="P117" s="21">
        <v>3.4612352967791991E-2</v>
      </c>
      <c r="Q117" s="21">
        <v>0.2617757733231329</v>
      </c>
      <c r="R117" s="21">
        <v>9.3859469424626085E-2</v>
      </c>
      <c r="S117" s="21">
        <v>8.1340858398371976E-2</v>
      </c>
      <c r="T117" s="21">
        <v>7.9799206513034432E-2</v>
      </c>
      <c r="U117" s="21">
        <v>0.65117878880272917</v>
      </c>
      <c r="V117" s="21">
        <v>0.50491329299576437</v>
      </c>
      <c r="W117" s="21">
        <v>0.63157633330094487</v>
      </c>
      <c r="X117" s="21">
        <v>0.2242157023407727</v>
      </c>
      <c r="Y117" s="21">
        <v>0.51977421371601618</v>
      </c>
      <c r="Z117" s="21">
        <v>0.7757842976592273</v>
      </c>
      <c r="AA117" s="21">
        <v>0.49939354971492866</v>
      </c>
      <c r="AB117" s="21">
        <v>0.8886027115263273</v>
      </c>
      <c r="AC117" s="21">
        <v>0.29471894086152178</v>
      </c>
      <c r="AD117" s="21">
        <v>0.37409531666422841</v>
      </c>
      <c r="AE117" s="21">
        <v>0.42533829580544563</v>
      </c>
      <c r="AF117" s="21">
        <v>0.38801599547644344</v>
      </c>
      <c r="AG117" s="21" t="e">
        <v>#DIV/0!</v>
      </c>
      <c r="AH117" s="21" t="e">
        <v>#DIV/0!</v>
      </c>
      <c r="AI117" s="21">
        <v>0.98592301258817561</v>
      </c>
      <c r="AJ117" s="21">
        <v>0.12633499623251165</v>
      </c>
      <c r="AK117" s="21" t="e">
        <v>#DIV/0!</v>
      </c>
      <c r="AL117" s="21" t="e">
        <v>#DIV/0!</v>
      </c>
      <c r="AM117" s="21">
        <v>0.31279202967685898</v>
      </c>
      <c r="AN117" s="21">
        <v>0.27993330451702603</v>
      </c>
      <c r="AO117" s="21">
        <v>0.3064016062012363</v>
      </c>
      <c r="AP117" s="21">
        <v>0.58182748938138062</v>
      </c>
      <c r="AQ117" s="21">
        <v>0.61635575253466868</v>
      </c>
      <c r="AR117" s="21">
        <v>0.2183375489664445</v>
      </c>
      <c r="AS117" s="21">
        <v>0.60103974733387766</v>
      </c>
      <c r="AT117" s="21">
        <v>0.37345821666074258</v>
      </c>
      <c r="AU117" s="21">
        <v>0.64091564436810355</v>
      </c>
      <c r="AV117" s="21" t="e">
        <v>#DIV/0!</v>
      </c>
      <c r="AW117" s="21" t="e">
        <v>#DIV/0!</v>
      </c>
      <c r="AX117" s="21" t="e">
        <v>#DIV/0!</v>
      </c>
      <c r="AY117" s="21">
        <v>0.2498761711055994</v>
      </c>
      <c r="AZ117" s="21">
        <v>0.76318110999989608</v>
      </c>
      <c r="BA117" s="21">
        <v>0.74347760516079342</v>
      </c>
      <c r="BB117" s="21" t="e">
        <v>#DIV/0!</v>
      </c>
      <c r="BC117" s="21">
        <v>0.25540832648557921</v>
      </c>
    </row>
    <row r="118" spans="1:55" x14ac:dyDescent="0.2">
      <c r="A118" s="3" t="s">
        <v>403</v>
      </c>
      <c r="B118" s="3" t="s">
        <v>404</v>
      </c>
      <c r="C118" s="3" t="s">
        <v>15</v>
      </c>
      <c r="D118" s="3">
        <v>336327</v>
      </c>
      <c r="E118" s="3" t="s">
        <v>16</v>
      </c>
      <c r="F118" s="3">
        <v>2019</v>
      </c>
      <c r="G118" s="3" t="s">
        <v>17</v>
      </c>
      <c r="H118" s="4">
        <v>43830</v>
      </c>
      <c r="I118" s="4">
        <v>43875</v>
      </c>
      <c r="J118" s="4">
        <v>43875</v>
      </c>
      <c r="K118" s="5">
        <v>144967000</v>
      </c>
      <c r="L118" s="5">
        <v>146827000</v>
      </c>
      <c r="M118" s="3" t="s">
        <v>405</v>
      </c>
      <c r="N118" s="20">
        <v>4.3624631522892303E-2</v>
      </c>
      <c r="O118" s="21">
        <v>3.149179366616893E-2</v>
      </c>
      <c r="P118" s="21">
        <v>2.9573406662741598E-2</v>
      </c>
      <c r="Q118" s="21">
        <v>0.26229974952260565</v>
      </c>
      <c r="R118" s="21">
        <v>8.8817923082673111E-2</v>
      </c>
      <c r="S118" s="21">
        <v>7.9088279947770762E-2</v>
      </c>
      <c r="T118" s="21">
        <v>7.5121741416207755E-2</v>
      </c>
      <c r="U118" s="21">
        <v>0.65130495403383337</v>
      </c>
      <c r="V118" s="21">
        <v>0.5055735372232244</v>
      </c>
      <c r="W118" s="21">
        <v>0.63163849615849299</v>
      </c>
      <c r="X118" s="21">
        <v>0.24112751330702795</v>
      </c>
      <c r="Y118" s="21">
        <v>0.5274515422633651</v>
      </c>
      <c r="Z118" s="21">
        <v>0.75887248669297203</v>
      </c>
      <c r="AA118" s="21">
        <v>0.69933006922630647</v>
      </c>
      <c r="AB118" s="21">
        <v>0.88177996281785431</v>
      </c>
      <c r="AC118" s="21">
        <v>0.34982057896652319</v>
      </c>
      <c r="AD118" s="21">
        <v>0.39502496407332088</v>
      </c>
      <c r="AE118" s="21">
        <v>0.44913485289729088</v>
      </c>
      <c r="AF118" s="21">
        <v>0.39608904738307643</v>
      </c>
      <c r="AG118" s="21" t="e">
        <v>#DIV/0!</v>
      </c>
      <c r="AH118" s="21" t="e">
        <v>#DIV/0!</v>
      </c>
      <c r="AI118" s="21">
        <v>0.98552747282944198</v>
      </c>
      <c r="AJ118" s="21">
        <v>0.10110607492577944</v>
      </c>
      <c r="AK118" s="21" t="e">
        <v>#DIV/0!</v>
      </c>
      <c r="AL118" s="21" t="e">
        <v>#DIV/0!</v>
      </c>
      <c r="AM118" s="21">
        <v>0.31092142941128276</v>
      </c>
      <c r="AN118" s="21">
        <v>0.27571177938142222</v>
      </c>
      <c r="AO118" s="21">
        <v>0.16012040791132048</v>
      </c>
      <c r="AP118" s="21">
        <v>0.57840544526014437</v>
      </c>
      <c r="AQ118" s="21">
        <v>0.56771234418957051</v>
      </c>
      <c r="AR118" s="21">
        <v>0.25498388082908552</v>
      </c>
      <c r="AS118" s="21">
        <v>0.59129640117447568</v>
      </c>
      <c r="AT118" s="21">
        <v>0.34264777365074189</v>
      </c>
      <c r="AU118" s="21">
        <v>0.65267243366634309</v>
      </c>
      <c r="AV118" s="21" t="e">
        <v>#DIV/0!</v>
      </c>
      <c r="AW118" s="21" t="e">
        <v>#DIV/0!</v>
      </c>
      <c r="AX118" s="21" t="e">
        <v>#DIV/0!</v>
      </c>
      <c r="AY118" s="21">
        <v>0.26735077227691606</v>
      </c>
      <c r="AZ118" s="21">
        <v>0.77123975080009965</v>
      </c>
      <c r="BA118" s="21">
        <v>0.74417473467864159</v>
      </c>
      <c r="BB118" s="21" t="e">
        <v>#DIV/0!</v>
      </c>
      <c r="BC118" s="21">
        <v>0.2275107660211842</v>
      </c>
    </row>
    <row r="119" spans="1:55" x14ac:dyDescent="0.2">
      <c r="A119" s="3" t="s">
        <v>406</v>
      </c>
      <c r="B119" s="3" t="s">
        <v>407</v>
      </c>
      <c r="C119" s="3" t="s">
        <v>59</v>
      </c>
      <c r="D119" s="3">
        <v>378129</v>
      </c>
      <c r="E119" s="3" t="s">
        <v>16</v>
      </c>
      <c r="F119" s="3">
        <v>2019</v>
      </c>
      <c r="G119" s="3" t="s">
        <v>17</v>
      </c>
      <c r="H119" s="4">
        <v>43830</v>
      </c>
      <c r="I119" s="4">
        <v>43868</v>
      </c>
      <c r="J119" s="4">
        <v>43868</v>
      </c>
      <c r="K119" s="5">
        <v>740200000</v>
      </c>
      <c r="L119" s="5">
        <v>731900000</v>
      </c>
      <c r="M119" s="3" t="s">
        <v>408</v>
      </c>
      <c r="N119" s="20">
        <v>5.9475531980917699E-2</v>
      </c>
      <c r="O119" s="21">
        <v>4.0986729280758145E-2</v>
      </c>
      <c r="P119" s="21">
        <v>3.8823967781552317E-2</v>
      </c>
      <c r="Q119" s="21">
        <v>0.26405771362077762</v>
      </c>
      <c r="R119" s="21">
        <v>6.9700682777857473E-2</v>
      </c>
      <c r="S119" s="21">
        <v>2.2427231350640359E-2</v>
      </c>
      <c r="T119" s="21">
        <v>6.6277787899885532E-2</v>
      </c>
      <c r="U119" s="21">
        <v>0.65082119201011457</v>
      </c>
      <c r="V119" s="21">
        <v>0.49423160422055262</v>
      </c>
      <c r="W119" s="21">
        <v>0.63234324926717544</v>
      </c>
      <c r="X119" s="21">
        <v>0.27366368334153118</v>
      </c>
      <c r="Y119" s="21">
        <v>0.46511442896602334</v>
      </c>
      <c r="Z119" s="21">
        <v>0.72633631665846876</v>
      </c>
      <c r="AA119" s="21">
        <v>0.28300006664163729</v>
      </c>
      <c r="AB119" s="21">
        <v>0.86419265841417858</v>
      </c>
      <c r="AC119" s="21">
        <v>0.17735285397701478</v>
      </c>
      <c r="AD119" s="21">
        <v>0.39731861881076685</v>
      </c>
      <c r="AE119" s="21">
        <v>0.44180373008792528</v>
      </c>
      <c r="AF119" s="21">
        <v>0.36716952701655536</v>
      </c>
      <c r="AG119" s="21" t="e">
        <v>#DIV/0!</v>
      </c>
      <c r="AH119" s="21" t="e">
        <v>#DIV/0!</v>
      </c>
      <c r="AI119" s="21">
        <v>0.98551517805555444</v>
      </c>
      <c r="AJ119" s="21">
        <v>9.4553624517559803E-2</v>
      </c>
      <c r="AK119" s="21" t="e">
        <v>#DIV/0!</v>
      </c>
      <c r="AL119" s="21" t="e">
        <v>#DIV/0!</v>
      </c>
      <c r="AM119" s="21">
        <v>0.3050508077379081</v>
      </c>
      <c r="AN119" s="21">
        <v>0.27657712908520687</v>
      </c>
      <c r="AO119" s="21">
        <v>0.15071015696597811</v>
      </c>
      <c r="AP119" s="21">
        <v>0.57501371008769453</v>
      </c>
      <c r="AQ119" s="21">
        <v>0.44893767534327411</v>
      </c>
      <c r="AR119" s="21">
        <v>0.23141786118650204</v>
      </c>
      <c r="AS119" s="21">
        <v>0.59474174139494496</v>
      </c>
      <c r="AT119" s="21">
        <v>0.30103598427052042</v>
      </c>
      <c r="AU119" s="21">
        <v>0.62870677392966612</v>
      </c>
      <c r="AV119" s="21" t="e">
        <v>#DIV/0!</v>
      </c>
      <c r="AW119" s="21" t="e">
        <v>#DIV/0!</v>
      </c>
      <c r="AX119" s="21" t="e">
        <v>#DIV/0!</v>
      </c>
      <c r="AY119" s="21">
        <v>0.25453543915546567</v>
      </c>
      <c r="AZ119" s="21">
        <v>0.76194489792422837</v>
      </c>
      <c r="BA119" s="21">
        <v>0.74833539266058946</v>
      </c>
      <c r="BB119" s="21" t="e">
        <v>#DIV/0!</v>
      </c>
      <c r="BC119" s="21">
        <v>0.21495771400202876</v>
      </c>
    </row>
    <row r="120" spans="1:55" x14ac:dyDescent="0.2">
      <c r="A120" s="3" t="s">
        <v>400</v>
      </c>
      <c r="B120" s="3" t="s">
        <v>401</v>
      </c>
      <c r="C120" s="3" t="s">
        <v>45</v>
      </c>
      <c r="D120" s="3">
        <v>338660</v>
      </c>
      <c r="E120" s="3" t="s">
        <v>16</v>
      </c>
      <c r="F120" s="3">
        <v>2019</v>
      </c>
      <c r="G120" s="3" t="s">
        <v>17</v>
      </c>
      <c r="H120" s="4">
        <v>43830</v>
      </c>
      <c r="I120" s="4">
        <v>43881</v>
      </c>
      <c r="J120" s="4">
        <v>43881</v>
      </c>
      <c r="K120" s="5"/>
      <c r="L120" s="5"/>
      <c r="M120" s="3" t="s">
        <v>402</v>
      </c>
      <c r="N120" s="20">
        <v>4.5534925035471144E-2</v>
      </c>
      <c r="O120" s="21">
        <v>4.2350853699224388E-2</v>
      </c>
      <c r="P120" s="21">
        <v>8.0953932304527413E-3</v>
      </c>
      <c r="Q120" s="21">
        <v>0.25319025490333746</v>
      </c>
      <c r="R120" s="21">
        <v>1</v>
      </c>
      <c r="S120" s="21">
        <v>5.6033681374120174E-2</v>
      </c>
      <c r="T120" s="21">
        <v>1</v>
      </c>
      <c r="U120" s="21">
        <v>0.62517865406486406</v>
      </c>
      <c r="V120" s="21">
        <v>0.4867089564420467</v>
      </c>
      <c r="W120" s="21">
        <v>0.60614952793200372</v>
      </c>
      <c r="X120" s="21">
        <v>0.56088704939204892</v>
      </c>
      <c r="Y120" s="21">
        <v>0</v>
      </c>
      <c r="Z120" s="21">
        <v>0.43911295060795108</v>
      </c>
      <c r="AA120" s="21">
        <v>2.991725905390815E-2</v>
      </c>
      <c r="AB120" s="21">
        <v>0</v>
      </c>
      <c r="AC120" s="21">
        <v>0.28952598013768266</v>
      </c>
      <c r="AD120" s="21">
        <v>0.44959431090536339</v>
      </c>
      <c r="AE120" s="21">
        <v>0.5111790217249641</v>
      </c>
      <c r="AF120" s="21">
        <v>0.39488216982031793</v>
      </c>
      <c r="AG120" s="21" t="e">
        <v>#DIV/0!</v>
      </c>
      <c r="AH120" s="21" t="e">
        <v>#DIV/0!</v>
      </c>
      <c r="AI120" s="21">
        <v>0.98572006452827987</v>
      </c>
      <c r="AJ120" s="21">
        <v>0.17407027233976791</v>
      </c>
      <c r="AK120" s="21" t="e">
        <v>#DIV/0!</v>
      </c>
      <c r="AL120" s="21" t="e">
        <v>#DIV/0!</v>
      </c>
      <c r="AM120" s="21">
        <v>0.30089581043260027</v>
      </c>
      <c r="AN120" s="21">
        <v>0.26667577014608929</v>
      </c>
      <c r="AO120" s="21">
        <v>0.76577091249904727</v>
      </c>
      <c r="AP120" s="21">
        <v>0.58372534798639375</v>
      </c>
      <c r="AQ120" s="21">
        <v>1</v>
      </c>
      <c r="AR120" s="21">
        <v>0.27149831564376409</v>
      </c>
      <c r="AS120" s="21">
        <v>0.59239040847463653</v>
      </c>
      <c r="AT120" s="21">
        <v>1</v>
      </c>
      <c r="AU120" s="21">
        <v>0.65668719539450526</v>
      </c>
      <c r="AV120" s="21" t="e">
        <v>#DIV/0!</v>
      </c>
      <c r="AW120" s="21" t="e">
        <v>#DIV/0!</v>
      </c>
      <c r="AX120" s="21" t="e">
        <v>#DIV/0!</v>
      </c>
      <c r="AY120" s="21">
        <v>0.30448536893574651</v>
      </c>
      <c r="AZ120" s="21">
        <v>0.80304919525358065</v>
      </c>
      <c r="BA120" s="21">
        <v>0.7436425515120717</v>
      </c>
      <c r="BB120" s="21" t="e">
        <v>#DIV/0!</v>
      </c>
      <c r="BC120" s="21">
        <v>1</v>
      </c>
    </row>
    <row r="121" spans="1:55" x14ac:dyDescent="0.2">
      <c r="A121" s="3" t="s">
        <v>415</v>
      </c>
      <c r="B121" s="3" t="s">
        <v>416</v>
      </c>
      <c r="C121" s="3" t="s">
        <v>72</v>
      </c>
      <c r="D121" s="3">
        <v>446513</v>
      </c>
      <c r="E121" s="3" t="s">
        <v>16</v>
      </c>
      <c r="F121" s="3">
        <v>2019</v>
      </c>
      <c r="G121" s="3" t="s">
        <v>17</v>
      </c>
      <c r="H121" s="4">
        <v>43830</v>
      </c>
      <c r="I121" s="4">
        <v>43886</v>
      </c>
      <c r="J121" s="4">
        <v>43886</v>
      </c>
      <c r="K121" s="5">
        <v>367700000</v>
      </c>
      <c r="L121" s="5">
        <v>376797000</v>
      </c>
      <c r="M121" s="3" t="s">
        <v>417</v>
      </c>
      <c r="N121" s="20">
        <v>1.6944017528759205E-2</v>
      </c>
      <c r="O121" s="21">
        <v>1.6944017528759205E-2</v>
      </c>
      <c r="P121" s="21">
        <v>1.5579161288600396E-2</v>
      </c>
      <c r="Q121" s="21">
        <v>0.25958305284631161</v>
      </c>
      <c r="R121" s="21">
        <v>8.700749593291314E-2</v>
      </c>
      <c r="S121" s="21">
        <v>0</v>
      </c>
      <c r="T121" s="21">
        <v>8.7908485620061094E-2</v>
      </c>
      <c r="U121" s="21">
        <v>0.6475285500650001</v>
      </c>
      <c r="V121" s="21">
        <v>0.48825282224192584</v>
      </c>
      <c r="W121" s="21">
        <v>0.62951643467733331</v>
      </c>
      <c r="X121" s="21">
        <v>1.9589739149255693E-2</v>
      </c>
      <c r="Y121" s="21">
        <v>0.48512672587875016</v>
      </c>
      <c r="Z121" s="21">
        <v>0.98041026085074423</v>
      </c>
      <c r="AA121" s="21">
        <v>0</v>
      </c>
      <c r="AB121" s="21">
        <v>0.93158573876501261</v>
      </c>
      <c r="AC121" s="21">
        <v>0.91477162916757571</v>
      </c>
      <c r="AD121" s="21">
        <v>0.88507557093583311</v>
      </c>
      <c r="AE121" s="21">
        <v>0.6966043058006911</v>
      </c>
      <c r="AF121" s="21">
        <v>1</v>
      </c>
      <c r="AG121" s="21" t="e">
        <v>#DIV/0!</v>
      </c>
      <c r="AH121" s="21" t="e">
        <v>#DIV/0!</v>
      </c>
      <c r="AI121" s="21">
        <v>0.98321867882601777</v>
      </c>
      <c r="AJ121" s="21">
        <v>0.21767079661748323</v>
      </c>
      <c r="AK121" s="21" t="e">
        <v>#DIV/0!</v>
      </c>
      <c r="AL121" s="21" t="e">
        <v>#DIV/0!</v>
      </c>
      <c r="AM121" s="21">
        <v>0.31693889600350411</v>
      </c>
      <c r="AN121" s="21">
        <v>0.27050809899724443</v>
      </c>
      <c r="AO121" s="21">
        <v>1.343475735077177E-2</v>
      </c>
      <c r="AP121" s="21">
        <v>0.56807359683041814</v>
      </c>
      <c r="AQ121" s="21">
        <v>0.8127041693882513</v>
      </c>
      <c r="AR121" s="21">
        <v>0.71901756692863417</v>
      </c>
      <c r="AS121" s="21">
        <v>0.31585731585088145</v>
      </c>
      <c r="AT121" s="21">
        <v>0.30972281990946082</v>
      </c>
      <c r="AU121" s="21">
        <v>0.88600032911680693</v>
      </c>
      <c r="AV121" s="21" t="e">
        <v>#DIV/0!</v>
      </c>
      <c r="AW121" s="21" t="e">
        <v>#DIV/0!</v>
      </c>
      <c r="AX121" s="21" t="e">
        <v>#DIV/0!</v>
      </c>
      <c r="AY121" s="21">
        <v>0.27170223028746937</v>
      </c>
      <c r="AZ121" s="21">
        <v>0.78175743525625174</v>
      </c>
      <c r="BA121" s="21">
        <v>0.74365855592533869</v>
      </c>
      <c r="BB121" s="21" t="e">
        <v>#DIV/0!</v>
      </c>
      <c r="BC121" s="21">
        <v>0.18090651286887208</v>
      </c>
    </row>
    <row r="122" spans="1:55" x14ac:dyDescent="0.2">
      <c r="A122" s="3" t="s">
        <v>364</v>
      </c>
      <c r="B122" s="3" t="s">
        <v>365</v>
      </c>
      <c r="C122" s="3" t="s">
        <v>45</v>
      </c>
      <c r="D122" s="3">
        <v>108420</v>
      </c>
      <c r="E122" s="3" t="s">
        <v>16</v>
      </c>
      <c r="F122" s="3">
        <v>2020</v>
      </c>
      <c r="G122" s="3" t="s">
        <v>17</v>
      </c>
      <c r="H122" s="4">
        <v>43982</v>
      </c>
      <c r="I122" s="4">
        <v>44036</v>
      </c>
      <c r="J122" s="4">
        <v>44036</v>
      </c>
      <c r="K122" s="5">
        <v>124400000</v>
      </c>
      <c r="L122" s="5">
        <v>119700000</v>
      </c>
      <c r="M122" s="3" t="s">
        <v>366</v>
      </c>
      <c r="N122" s="20">
        <v>1.202783228169991E-2</v>
      </c>
      <c r="O122" s="21">
        <v>7.3220006858571232E-3</v>
      </c>
      <c r="P122" s="21">
        <v>9.5645838461679584E-3</v>
      </c>
      <c r="Q122" s="21">
        <v>0.26250135921942325</v>
      </c>
      <c r="R122" s="21">
        <v>4.4941861618964588E-2</v>
      </c>
      <c r="S122" s="21">
        <v>0</v>
      </c>
      <c r="T122" s="21">
        <v>4.5407248576786463E-2</v>
      </c>
      <c r="U122" s="21">
        <v>0.6461002435109573</v>
      </c>
      <c r="V122" s="21">
        <v>0.48825282224192584</v>
      </c>
      <c r="W122" s="21">
        <v>0.6280125729129894</v>
      </c>
      <c r="X122" s="21">
        <v>7.8211127934506672E-2</v>
      </c>
      <c r="Y122" s="21">
        <v>0.48964820288754329</v>
      </c>
      <c r="Z122" s="21">
        <v>0.92178887206549331</v>
      </c>
      <c r="AA122" s="21">
        <v>0.35126615123451949</v>
      </c>
      <c r="AB122" s="21">
        <v>0.87938446533299452</v>
      </c>
      <c r="AC122" s="21">
        <v>0.19202793699756601</v>
      </c>
      <c r="AD122" s="21">
        <v>0.4084692054216163</v>
      </c>
      <c r="AE122" s="21">
        <v>0.43016138679005078</v>
      </c>
      <c r="AF122" s="21">
        <v>0.38701376538414944</v>
      </c>
      <c r="AG122" s="21" t="e">
        <v>#DIV/0!</v>
      </c>
      <c r="AH122" s="21" t="e">
        <v>#DIV/0!</v>
      </c>
      <c r="AI122" s="21">
        <v>0.98566225367427607</v>
      </c>
      <c r="AJ122" s="21">
        <v>0.15712721971075158</v>
      </c>
      <c r="AK122" s="21" t="e">
        <v>#DIV/0!</v>
      </c>
      <c r="AL122" s="21" t="e">
        <v>#DIV/0!</v>
      </c>
      <c r="AM122" s="21">
        <v>0.31394106014319695</v>
      </c>
      <c r="AN122" s="21">
        <v>0.28181479639310908</v>
      </c>
      <c r="AO122" s="21">
        <v>0.33327985752190215</v>
      </c>
      <c r="AP122" s="21">
        <v>0.56394319265942161</v>
      </c>
      <c r="AQ122" s="21">
        <v>0.62312020314243322</v>
      </c>
      <c r="AR122" s="21">
        <v>0.27605544776706575</v>
      </c>
      <c r="AS122" s="21">
        <v>0.59070469951361926</v>
      </c>
      <c r="AT122" s="21">
        <v>0.56176058096820813</v>
      </c>
      <c r="AU122" s="21">
        <v>0.65047675707227481</v>
      </c>
      <c r="AV122" s="21" t="e">
        <v>#DIV/0!</v>
      </c>
      <c r="AW122" s="21" t="e">
        <v>#DIV/0!</v>
      </c>
      <c r="AX122" s="21" t="e">
        <v>#DIV/0!</v>
      </c>
      <c r="AY122" s="21">
        <v>0.21471213515220264</v>
      </c>
      <c r="AZ122" s="21">
        <v>0.74542565328089461</v>
      </c>
      <c r="BA122" s="21">
        <v>0.74390625357544415</v>
      </c>
      <c r="BB122" s="21" t="e">
        <v>#DIV/0!</v>
      </c>
      <c r="BC122" s="21">
        <v>0.28415627880925759</v>
      </c>
    </row>
    <row r="123" spans="1:55" x14ac:dyDescent="0.2">
      <c r="A123" s="3" t="s">
        <v>409</v>
      </c>
      <c r="B123" s="3" t="s">
        <v>410</v>
      </c>
      <c r="C123" s="3" t="s">
        <v>52</v>
      </c>
      <c r="D123" s="3">
        <v>378131</v>
      </c>
      <c r="E123" s="3" t="s">
        <v>16</v>
      </c>
      <c r="F123" s="3">
        <v>2019</v>
      </c>
      <c r="G123" s="3" t="s">
        <v>17</v>
      </c>
      <c r="H123" s="4">
        <v>43830</v>
      </c>
      <c r="I123" s="4">
        <v>43866</v>
      </c>
      <c r="J123" s="4">
        <v>43866</v>
      </c>
      <c r="K123" s="5">
        <v>192000000</v>
      </c>
      <c r="L123" s="5">
        <v>189000000</v>
      </c>
      <c r="M123" s="3" t="s">
        <v>411</v>
      </c>
      <c r="N123" s="20">
        <v>3.4109328818689326E-2</v>
      </c>
      <c r="O123" s="21">
        <v>2.9820796647940954E-2</v>
      </c>
      <c r="P123" s="21">
        <v>2.1157573690100133E-3</v>
      </c>
      <c r="Q123" s="21">
        <v>0.26545647628917435</v>
      </c>
      <c r="R123" s="21">
        <v>0.10147595193465697</v>
      </c>
      <c r="S123" s="21">
        <v>3.1358242808254867E-2</v>
      </c>
      <c r="T123" s="21">
        <v>9.673160322939986E-2</v>
      </c>
      <c r="U123" s="21">
        <v>0.65766492023350365</v>
      </c>
      <c r="V123" s="21">
        <v>0.49779967276529175</v>
      </c>
      <c r="W123" s="21">
        <v>0.63916705367152404</v>
      </c>
      <c r="X123" s="21">
        <v>7.0077004434603574E-2</v>
      </c>
      <c r="Y123" s="21">
        <v>0.45113810546908967</v>
      </c>
      <c r="Z123" s="21">
        <v>0.92992299556539648</v>
      </c>
      <c r="AA123" s="21">
        <v>0.11022035321239804</v>
      </c>
      <c r="AB123" s="21">
        <v>0.85412615621996901</v>
      </c>
      <c r="AC123" s="21">
        <v>0.41435983774455554</v>
      </c>
      <c r="AD123" s="21">
        <v>0.47180138671025895</v>
      </c>
      <c r="AE123" s="21">
        <v>0.46419470527322593</v>
      </c>
      <c r="AF123" s="21">
        <v>0.39192837495760163</v>
      </c>
      <c r="AG123" s="21" t="e">
        <v>#DIV/0!</v>
      </c>
      <c r="AH123" s="21" t="e">
        <v>#DIV/0!</v>
      </c>
      <c r="AI123" s="21">
        <v>0.98677525960470824</v>
      </c>
      <c r="AJ123" s="21">
        <v>0.15953020459502448</v>
      </c>
      <c r="AK123" s="21" t="e">
        <v>#DIV/0!</v>
      </c>
      <c r="AL123" s="21" t="e">
        <v>#DIV/0!</v>
      </c>
      <c r="AM123" s="21">
        <v>0.30841606291604351</v>
      </c>
      <c r="AN123" s="21">
        <v>0.2740225428342814</v>
      </c>
      <c r="AO123" s="21">
        <v>7.5850139842228409E-2</v>
      </c>
      <c r="AP123" s="21">
        <v>0.60856963509203954</v>
      </c>
      <c r="AQ123" s="21">
        <v>0.49580963083608798</v>
      </c>
      <c r="AR123" s="21">
        <v>0.31733366812859543</v>
      </c>
      <c r="AS123" s="21">
        <v>0.6141270109932464</v>
      </c>
      <c r="AT123" s="21">
        <v>0.3138128224185302</v>
      </c>
      <c r="AU123" s="21">
        <v>0.59716093877622023</v>
      </c>
      <c r="AV123" s="21" t="e">
        <v>#DIV/0!</v>
      </c>
      <c r="AW123" s="21" t="e">
        <v>#DIV/0!</v>
      </c>
      <c r="AX123" s="21" t="e">
        <v>#DIV/0!</v>
      </c>
      <c r="AY123" s="21">
        <v>0.28206921725745371</v>
      </c>
      <c r="AZ123" s="21">
        <v>0.78932930316002936</v>
      </c>
      <c r="BA123" s="21">
        <v>0.74259124300039148</v>
      </c>
      <c r="BB123" s="21" t="e">
        <v>#DIV/0!</v>
      </c>
      <c r="BC123" s="21">
        <v>0.18822527063679081</v>
      </c>
    </row>
    <row r="124" spans="1:55" x14ac:dyDescent="0.2">
      <c r="A124" s="3" t="s">
        <v>412</v>
      </c>
      <c r="B124" s="3" t="s">
        <v>413</v>
      </c>
      <c r="C124" s="3" t="s">
        <v>52</v>
      </c>
      <c r="D124" s="3">
        <v>191249</v>
      </c>
      <c r="E124" s="3" t="s">
        <v>16</v>
      </c>
      <c r="F124" s="3">
        <v>2019</v>
      </c>
      <c r="G124" s="3" t="s">
        <v>17</v>
      </c>
      <c r="H124" s="4">
        <v>43830</v>
      </c>
      <c r="I124" s="4">
        <v>43881</v>
      </c>
      <c r="J124" s="4">
        <v>43881</v>
      </c>
      <c r="K124" s="5">
        <v>732000000</v>
      </c>
      <c r="L124" s="5">
        <v>732000000</v>
      </c>
      <c r="M124" s="3" t="s">
        <v>414</v>
      </c>
      <c r="N124" s="20">
        <v>2.0829878952058532E-2</v>
      </c>
      <c r="O124" s="21">
        <v>1.2566844285618994E-2</v>
      </c>
      <c r="P124" s="21">
        <v>2.5854496904061902E-3</v>
      </c>
      <c r="Q124" s="21">
        <v>0.26520448878988245</v>
      </c>
      <c r="R124" s="21">
        <v>0.10473381369130672</v>
      </c>
      <c r="S124" s="21">
        <v>5.6868182842043029E-2</v>
      </c>
      <c r="T124" s="21">
        <v>9.5308833685772115E-2</v>
      </c>
      <c r="U124" s="21">
        <v>0.65781917685746916</v>
      </c>
      <c r="V124" s="21">
        <v>0.50517818131823566</v>
      </c>
      <c r="W124" s="21">
        <v>0.63853963246442413</v>
      </c>
      <c r="X124" s="21">
        <v>4.5643675168662946E-2</v>
      </c>
      <c r="Y124" s="21">
        <v>0.44837893475906215</v>
      </c>
      <c r="Z124" s="21">
        <v>0.95435632483133703</v>
      </c>
      <c r="AA124" s="21">
        <v>0</v>
      </c>
      <c r="AB124" s="21">
        <v>0.85575051541028879</v>
      </c>
      <c r="AC124" s="21">
        <v>0.44151632717818801</v>
      </c>
      <c r="AD124" s="21">
        <v>0.6197456765723699</v>
      </c>
      <c r="AE124" s="21">
        <v>0.57231001550888005</v>
      </c>
      <c r="AF124" s="21">
        <v>0.40402962743047188</v>
      </c>
      <c r="AG124" s="21" t="e">
        <v>#DIV/0!</v>
      </c>
      <c r="AH124" s="21" t="e">
        <v>#DIV/0!</v>
      </c>
      <c r="AI124" s="21">
        <v>0.98686957554557553</v>
      </c>
      <c r="AJ124" s="21">
        <v>0.12681927161235679</v>
      </c>
      <c r="AK124" s="21" t="e">
        <v>#DIV/0!</v>
      </c>
      <c r="AL124" s="21" t="e">
        <v>#DIV/0!</v>
      </c>
      <c r="AM124" s="21">
        <v>0.30700992643270958</v>
      </c>
      <c r="AN124" s="21">
        <v>0.27177664938379403</v>
      </c>
      <c r="AO124" s="21">
        <v>2.8631445943455666E-2</v>
      </c>
      <c r="AP124" s="21">
        <v>0.56699947916140003</v>
      </c>
      <c r="AQ124" s="21">
        <v>0.47655231799836933</v>
      </c>
      <c r="AR124" s="21">
        <v>0.42975090949964179</v>
      </c>
      <c r="AS124" s="21">
        <v>0.62294354754690451</v>
      </c>
      <c r="AT124" s="21">
        <v>0.28457725015863289</v>
      </c>
      <c r="AU124" s="21">
        <v>0.59842168242395977</v>
      </c>
      <c r="AV124" s="21" t="e">
        <v>#DIV/0!</v>
      </c>
      <c r="AW124" s="21" t="e">
        <v>#DIV/0!</v>
      </c>
      <c r="AX124" s="21" t="e">
        <v>#DIV/0!</v>
      </c>
      <c r="AY124" s="21">
        <v>0.29831472779578821</v>
      </c>
      <c r="AZ124" s="21">
        <v>0.79948025100042031</v>
      </c>
      <c r="BA124" s="21">
        <v>0.74239670069015773</v>
      </c>
      <c r="BB124" s="21" t="e">
        <v>#DIV/0!</v>
      </c>
      <c r="BC124" s="21">
        <v>0.1836557878168992</v>
      </c>
    </row>
    <row r="125" spans="1:55" x14ac:dyDescent="0.2">
      <c r="A125" s="3" t="s">
        <v>367</v>
      </c>
      <c r="B125" s="3" t="s">
        <v>368</v>
      </c>
      <c r="C125" s="3" t="s">
        <v>24</v>
      </c>
      <c r="D125" s="3">
        <v>349826</v>
      </c>
      <c r="E125" s="3" t="s">
        <v>16</v>
      </c>
      <c r="F125" s="3">
        <v>2019</v>
      </c>
      <c r="G125" s="3" t="s">
        <v>17</v>
      </c>
      <c r="H125" s="4">
        <v>43830</v>
      </c>
      <c r="I125" s="4">
        <v>43882</v>
      </c>
      <c r="J125" s="4">
        <v>43882</v>
      </c>
      <c r="K125" s="5">
        <v>129314168</v>
      </c>
      <c r="L125" s="5">
        <v>130372124</v>
      </c>
      <c r="M125" s="3" t="s">
        <v>369</v>
      </c>
      <c r="N125" s="20">
        <v>9.0587048475831294E-2</v>
      </c>
      <c r="O125" s="21">
        <v>8.8689948647438177E-2</v>
      </c>
      <c r="P125" s="21">
        <v>1.6354523209986975E-2</v>
      </c>
      <c r="Q125" s="21">
        <v>0.2649003327937669</v>
      </c>
      <c r="R125" s="21">
        <v>0.13072690834659881</v>
      </c>
      <c r="S125" s="21">
        <v>1.3642467180713247E-2</v>
      </c>
      <c r="T125" s="21">
        <v>0.12955942839576162</v>
      </c>
      <c r="U125" s="21">
        <v>0.66152101257308893</v>
      </c>
      <c r="V125" s="21">
        <v>0.49220084485811794</v>
      </c>
      <c r="W125" s="21">
        <v>0.64382645790934112</v>
      </c>
      <c r="X125" s="21">
        <v>0.37211296884674966</v>
      </c>
      <c r="Y125" s="21">
        <v>0.46925530778929825</v>
      </c>
      <c r="Z125" s="21">
        <v>0.6278870311532504</v>
      </c>
      <c r="AA125" s="21">
        <v>0.56624217309848057</v>
      </c>
      <c r="AB125" s="21">
        <v>0.85781314453563906</v>
      </c>
      <c r="AC125" s="21">
        <v>0.27608736624185698</v>
      </c>
      <c r="AD125" s="21">
        <v>0.4600447590725778</v>
      </c>
      <c r="AE125" s="21">
        <v>0.47754786145880407</v>
      </c>
      <c r="AF125" s="21">
        <v>0.38314357365783913</v>
      </c>
      <c r="AG125" s="21" t="e">
        <v>#DIV/0!</v>
      </c>
      <c r="AH125" s="21" t="e">
        <v>#DIV/0!</v>
      </c>
      <c r="AI125" s="21">
        <v>0.98596314810656149</v>
      </c>
      <c r="AJ125" s="21">
        <v>0.1409644037279581</v>
      </c>
      <c r="AK125" s="21" t="e">
        <v>#DIV/0!</v>
      </c>
      <c r="AL125" s="21" t="e">
        <v>#DIV/0!</v>
      </c>
      <c r="AM125" s="21">
        <v>0.30838156453453913</v>
      </c>
      <c r="AN125" s="21">
        <v>0.27589802006887032</v>
      </c>
      <c r="AO125" s="21">
        <v>0.12264478616799801</v>
      </c>
      <c r="AP125" s="21">
        <v>0.57311569820138075</v>
      </c>
      <c r="AQ125" s="21">
        <v>0.49824103123568697</v>
      </c>
      <c r="AR125" s="21">
        <v>0.32470501125424278</v>
      </c>
      <c r="AS125" s="21">
        <v>0.59244525471179199</v>
      </c>
      <c r="AT125" s="21">
        <v>0.38989190139402885</v>
      </c>
      <c r="AU125" s="21">
        <v>0.62867562859693571</v>
      </c>
      <c r="AV125" s="21" t="e">
        <v>#DIV/0!</v>
      </c>
      <c r="AW125" s="21" t="e">
        <v>#DIV/0!</v>
      </c>
      <c r="AX125" s="21" t="e">
        <v>#DIV/0!</v>
      </c>
      <c r="AY125" s="21">
        <v>0.27394771677519797</v>
      </c>
      <c r="AZ125" s="21">
        <v>0.78167675771366429</v>
      </c>
      <c r="BA125" s="21">
        <v>0.74377031111959868</v>
      </c>
      <c r="BB125" s="21" t="e">
        <v>#DIV/0!</v>
      </c>
      <c r="BC125" s="21">
        <v>0.22209596574079318</v>
      </c>
    </row>
    <row r="126" spans="1:55" x14ac:dyDescent="0.2">
      <c r="A126" s="3" t="s">
        <v>379</v>
      </c>
      <c r="B126" s="3" t="s">
        <v>380</v>
      </c>
      <c r="C126" s="3" t="s">
        <v>138</v>
      </c>
      <c r="D126" s="3">
        <v>122079</v>
      </c>
      <c r="E126" s="3" t="s">
        <v>16</v>
      </c>
      <c r="F126" s="3">
        <v>2019</v>
      </c>
      <c r="G126" s="3" t="s">
        <v>17</v>
      </c>
      <c r="H126" s="4">
        <v>43830</v>
      </c>
      <c r="I126" s="4">
        <v>43880</v>
      </c>
      <c r="J126" s="4">
        <v>43880</v>
      </c>
      <c r="K126" s="5">
        <v>377000000</v>
      </c>
      <c r="L126" s="5">
        <v>371000000</v>
      </c>
      <c r="M126" s="3" t="s">
        <v>381</v>
      </c>
      <c r="N126" s="20">
        <v>4.5203533789551331E-2</v>
      </c>
      <c r="O126" s="21">
        <v>4.5203533789551331E-2</v>
      </c>
      <c r="P126" s="21">
        <v>7.1843341490084409E-2</v>
      </c>
      <c r="Q126" s="21">
        <v>0.26134352050359194</v>
      </c>
      <c r="R126" s="21">
        <v>6.0220218653246803E-2</v>
      </c>
      <c r="S126" s="21">
        <v>5.5159843895242165E-3</v>
      </c>
      <c r="T126" s="21">
        <v>5.9824435606311094E-2</v>
      </c>
      <c r="U126" s="21">
        <v>0.64695745843523955</v>
      </c>
      <c r="V126" s="21">
        <v>0.48931808879642208</v>
      </c>
      <c r="W126" s="21">
        <v>0.62880110095614861</v>
      </c>
      <c r="X126" s="21">
        <v>0.12488425083894454</v>
      </c>
      <c r="Y126" s="21">
        <v>0.46894007385184039</v>
      </c>
      <c r="Z126" s="21">
        <v>0.8751157491610555</v>
      </c>
      <c r="AA126" s="21">
        <v>4.5138806218367918E-2</v>
      </c>
      <c r="AB126" s="21">
        <v>0.89498540622642719</v>
      </c>
      <c r="AC126" s="21">
        <v>0.86531146711519336</v>
      </c>
      <c r="AD126" s="21">
        <v>0.47948204425170898</v>
      </c>
      <c r="AE126" s="21">
        <v>0.41370559448327598</v>
      </c>
      <c r="AF126" s="21">
        <v>0.38416489437744483</v>
      </c>
      <c r="AG126" s="21" t="e">
        <v>#DIV/0!</v>
      </c>
      <c r="AH126" s="21" t="e">
        <v>#DIV/0!</v>
      </c>
      <c r="AI126" s="21">
        <v>0.98651055303801938</v>
      </c>
      <c r="AJ126" s="21">
        <v>0.17741980852696682</v>
      </c>
      <c r="AK126" s="21" t="e">
        <v>#DIV/0!</v>
      </c>
      <c r="AL126" s="21" t="e">
        <v>#DIV/0!</v>
      </c>
      <c r="AM126" s="21">
        <v>0.30667352672915571</v>
      </c>
      <c r="AN126" s="21">
        <v>0.27314347760053953</v>
      </c>
      <c r="AO126" s="21">
        <v>9.6350022527728771E-2</v>
      </c>
      <c r="AP126" s="21">
        <v>0.57906431338260889</v>
      </c>
      <c r="AQ126" s="21">
        <v>0.48924286346571061</v>
      </c>
      <c r="AR126" s="21">
        <v>0.3566834029849093</v>
      </c>
      <c r="AS126" s="21">
        <v>0.60728930560742667</v>
      </c>
      <c r="AT126" s="21">
        <v>0.38013574482128049</v>
      </c>
      <c r="AU126" s="21">
        <v>0.63176952151699783</v>
      </c>
      <c r="AV126" s="21" t="e">
        <v>#DIV/0!</v>
      </c>
      <c r="AW126" s="21" t="e">
        <v>#DIV/0!</v>
      </c>
      <c r="AX126" s="21" t="e">
        <v>#DIV/0!</v>
      </c>
      <c r="AY126" s="21">
        <v>0.23765810461059522</v>
      </c>
      <c r="AZ126" s="21">
        <v>0.75224994826082625</v>
      </c>
      <c r="BA126" s="21">
        <v>0.74373480530172931</v>
      </c>
      <c r="BB126" s="21" t="e">
        <v>#DIV/0!</v>
      </c>
      <c r="BC126" s="21">
        <v>0.17766177942205438</v>
      </c>
    </row>
    <row r="127" spans="1:55" x14ac:dyDescent="0.2">
      <c r="A127" s="3" t="s">
        <v>421</v>
      </c>
      <c r="B127" s="3" t="s">
        <v>422</v>
      </c>
      <c r="C127" s="3" t="s">
        <v>34</v>
      </c>
      <c r="D127" s="3">
        <v>740485</v>
      </c>
      <c r="E127" s="3" t="s">
        <v>16</v>
      </c>
      <c r="F127" s="3">
        <v>2019</v>
      </c>
      <c r="G127" s="3" t="s">
        <v>17</v>
      </c>
      <c r="H127" s="4">
        <v>43921</v>
      </c>
      <c r="I127" s="4">
        <v>43983</v>
      </c>
      <c r="J127" s="4">
        <v>43983</v>
      </c>
      <c r="K127" s="5">
        <v>253480000</v>
      </c>
      <c r="L127" s="5">
        <v>250550000</v>
      </c>
      <c r="M127" s="3" t="s">
        <v>423</v>
      </c>
      <c r="N127" s="20">
        <v>3.0326183994177931E-2</v>
      </c>
      <c r="O127" s="21">
        <v>3.0326183994177931E-2</v>
      </c>
      <c r="P127" s="21">
        <v>2.3725499065340393E-2</v>
      </c>
      <c r="Q127" s="21">
        <v>0.26236624542853293</v>
      </c>
      <c r="R127" s="21">
        <v>6.2650576347153625E-2</v>
      </c>
      <c r="S127" s="21">
        <v>8.2016511348098661E-2</v>
      </c>
      <c r="T127" s="21">
        <v>4.8142271516167755E-2</v>
      </c>
      <c r="U127" s="21">
        <v>0.64818228396332078</v>
      </c>
      <c r="V127" s="21">
        <v>0.50636244538308905</v>
      </c>
      <c r="W127" s="21">
        <v>0.62826619242226345</v>
      </c>
      <c r="X127" s="21">
        <v>0.22699695892059532</v>
      </c>
      <c r="Y127" s="21">
        <v>0.49725138189072676</v>
      </c>
      <c r="Z127" s="21">
        <v>0.77300304107940465</v>
      </c>
      <c r="AA127" s="21">
        <v>0.36456884152821867</v>
      </c>
      <c r="AB127" s="21">
        <v>0.88097678238569532</v>
      </c>
      <c r="AC127" s="21">
        <v>0.24690690817126601</v>
      </c>
      <c r="AD127" s="21">
        <v>0.45254201882512718</v>
      </c>
      <c r="AE127" s="21">
        <v>0.44381807632360104</v>
      </c>
      <c r="AF127" s="21">
        <v>0.38626844484798645</v>
      </c>
      <c r="AG127" s="21" t="e">
        <v>#DIV/0!</v>
      </c>
      <c r="AH127" s="21" t="e">
        <v>#DIV/0!</v>
      </c>
      <c r="AI127" s="21">
        <v>0.98571829748745421</v>
      </c>
      <c r="AJ127" s="21">
        <v>9.6922821772599504E-2</v>
      </c>
      <c r="AK127" s="21" t="e">
        <v>#DIV/0!</v>
      </c>
      <c r="AL127" s="21" t="e">
        <v>#DIV/0!</v>
      </c>
      <c r="AM127" s="21">
        <v>0.3088716364165261</v>
      </c>
      <c r="AN127" s="21">
        <v>0.27567373904903597</v>
      </c>
      <c r="AO127" s="21">
        <v>0.15760028545529395</v>
      </c>
      <c r="AP127" s="21">
        <v>0.48814436729367766</v>
      </c>
      <c r="AQ127" s="21">
        <v>0.5262712399982119</v>
      </c>
      <c r="AR127" s="21">
        <v>0.28184884251763054</v>
      </c>
      <c r="AS127" s="21">
        <v>0.59108453767536584</v>
      </c>
      <c r="AT127" s="21">
        <v>0.3797498538866112</v>
      </c>
      <c r="AU127" s="21">
        <v>0.64252792528954195</v>
      </c>
      <c r="AV127" s="21" t="e">
        <v>#DIV/0!</v>
      </c>
      <c r="AW127" s="21" t="e">
        <v>#DIV/0!</v>
      </c>
      <c r="AX127" s="21" t="e">
        <v>#DIV/0!</v>
      </c>
      <c r="AY127" s="21">
        <v>0.22948278377496106</v>
      </c>
      <c r="AZ127" s="21">
        <v>0.75020902810934464</v>
      </c>
      <c r="BA127" s="21">
        <v>0.74476354619082574</v>
      </c>
      <c r="BB127" s="21" t="e">
        <v>#DIV/0!</v>
      </c>
      <c r="BC127" s="21">
        <v>0.23010011954972043</v>
      </c>
    </row>
    <row r="128" spans="1:55" x14ac:dyDescent="0.2">
      <c r="A128" s="3" t="s">
        <v>382</v>
      </c>
      <c r="B128" s="3" t="s">
        <v>383</v>
      </c>
      <c r="C128" s="3" t="s">
        <v>24</v>
      </c>
      <c r="D128" s="3">
        <v>352596</v>
      </c>
      <c r="E128" s="3" t="s">
        <v>16</v>
      </c>
      <c r="F128" s="3">
        <v>2019</v>
      </c>
      <c r="G128" s="3" t="s">
        <v>17</v>
      </c>
      <c r="H128" s="4">
        <v>43830</v>
      </c>
      <c r="I128" s="4">
        <v>43874</v>
      </c>
      <c r="J128" s="4">
        <v>43874</v>
      </c>
      <c r="K128" s="5">
        <v>91700000</v>
      </c>
      <c r="L128" s="5">
        <v>95300000</v>
      </c>
      <c r="M128" s="3" t="s">
        <v>384</v>
      </c>
      <c r="N128" s="20">
        <v>0.16948348246761569</v>
      </c>
      <c r="O128" s="21">
        <v>0.15915642530079124</v>
      </c>
      <c r="P128" s="21">
        <v>0.35603344822965816</v>
      </c>
      <c r="Q128" s="21">
        <v>0.26138197366083699</v>
      </c>
      <c r="R128" s="21">
        <v>9.6136570467239058E-2</v>
      </c>
      <c r="S128" s="21">
        <v>0</v>
      </c>
      <c r="T128" s="21">
        <v>9.7132094561111867E-2</v>
      </c>
      <c r="U128" s="21">
        <v>0.65086848165976896</v>
      </c>
      <c r="V128" s="21">
        <v>0.48825282224192584</v>
      </c>
      <c r="W128" s="21">
        <v>0.633033043494033</v>
      </c>
      <c r="X128" s="21">
        <v>0.66758978572435312</v>
      </c>
      <c r="Y128" s="21">
        <v>0.46783148290303889</v>
      </c>
      <c r="Z128" s="21">
        <v>0.33241021427564671</v>
      </c>
      <c r="AA128" s="21">
        <v>2.1722966007386536E-2</v>
      </c>
      <c r="AB128" s="21">
        <v>0.89438643315177691</v>
      </c>
      <c r="AC128" s="21">
        <v>0.67525933328097343</v>
      </c>
      <c r="AD128" s="21">
        <v>0.25821927383303284</v>
      </c>
      <c r="AE128" s="21">
        <v>0.2935897376519177</v>
      </c>
      <c r="AF128" s="21">
        <v>0.34341004384293278</v>
      </c>
      <c r="AG128" s="21" t="e">
        <v>#DIV/0!</v>
      </c>
      <c r="AH128" s="21" t="e">
        <v>#DIV/0!</v>
      </c>
      <c r="AI128" s="21">
        <v>0.99237226250348165</v>
      </c>
      <c r="AJ128" s="21">
        <v>0.14615706951214191</v>
      </c>
      <c r="AK128" s="21" t="e">
        <v>#DIV/0!</v>
      </c>
      <c r="AL128" s="21" t="e">
        <v>#DIV/0!</v>
      </c>
      <c r="AM128" s="21">
        <v>0.3002630871475202</v>
      </c>
      <c r="AN128" s="21">
        <v>0.27547567132512979</v>
      </c>
      <c r="AO128" s="21">
        <v>0.17410951857273552</v>
      </c>
      <c r="AP128" s="21">
        <v>0.57254706525290433</v>
      </c>
      <c r="AQ128" s="21">
        <v>0.34531941037125535</v>
      </c>
      <c r="AR128" s="21">
        <v>0.27786964286758131</v>
      </c>
      <c r="AS128" s="21">
        <v>0.72313058775500061</v>
      </c>
      <c r="AT128" s="21">
        <v>0.39208000840045332</v>
      </c>
      <c r="AU128" s="21">
        <v>0.57673311128992966</v>
      </c>
      <c r="AV128" s="21" t="e">
        <v>#DIV/0!</v>
      </c>
      <c r="AW128" s="21" t="e">
        <v>#DIV/0!</v>
      </c>
      <c r="AX128" s="21" t="e">
        <v>#DIV/0!</v>
      </c>
      <c r="AY128" s="21">
        <v>6.6741368711790941E-2</v>
      </c>
      <c r="AZ128" s="21">
        <v>0.79448552317672161</v>
      </c>
      <c r="BA128" s="21">
        <v>0.74399366585454563</v>
      </c>
      <c r="BB128" s="21" t="e">
        <v>#DIV/0!</v>
      </c>
      <c r="BC128" s="21">
        <v>0.10947138352950345</v>
      </c>
    </row>
    <row r="129" spans="1:55" x14ac:dyDescent="0.2">
      <c r="A129" s="3" t="s">
        <v>442</v>
      </c>
      <c r="B129" s="3" t="s">
        <v>443</v>
      </c>
      <c r="C129" s="3" t="s">
        <v>38</v>
      </c>
      <c r="D129" s="3">
        <v>372651</v>
      </c>
      <c r="E129" s="3" t="s">
        <v>16</v>
      </c>
      <c r="F129" s="3">
        <v>2019</v>
      </c>
      <c r="G129" s="3" t="s">
        <v>17</v>
      </c>
      <c r="H129" s="4">
        <v>43921</v>
      </c>
      <c r="I129" s="4">
        <v>43971</v>
      </c>
      <c r="J129" s="4">
        <v>43971</v>
      </c>
      <c r="K129" s="5">
        <v>288000000</v>
      </c>
      <c r="L129" s="5">
        <v>291000000</v>
      </c>
      <c r="M129" s="3" t="s">
        <v>444</v>
      </c>
      <c r="N129" s="20">
        <v>7.5828834679891183E-2</v>
      </c>
      <c r="O129" s="21">
        <v>7.5828834679891183E-2</v>
      </c>
      <c r="P129" s="21">
        <v>0.1929177543772671</v>
      </c>
      <c r="Q129" s="21">
        <v>0.26042495987454295</v>
      </c>
      <c r="R129" s="21">
        <v>3.0660777573431969E-2</v>
      </c>
      <c r="S129" s="21">
        <v>0</v>
      </c>
      <c r="T129" s="21">
        <v>3.0978279463325452E-2</v>
      </c>
      <c r="U129" s="21">
        <v>0.64336072745779638</v>
      </c>
      <c r="V129" s="21">
        <v>0.48825282224192584</v>
      </c>
      <c r="W129" s="21">
        <v>0.62512814069254363</v>
      </c>
      <c r="X129" s="21">
        <v>0.5662288781682997</v>
      </c>
      <c r="Y129" s="21">
        <v>0.49370832177651991</v>
      </c>
      <c r="Z129" s="21">
        <v>0.43377112183170019</v>
      </c>
      <c r="AA129" s="21">
        <v>0.35604987086473378</v>
      </c>
      <c r="AB129" s="21">
        <v>0.91149616275009704</v>
      </c>
      <c r="AC129" s="21">
        <v>0.74445305339716505</v>
      </c>
      <c r="AD129" s="21">
        <v>0.52209616006814241</v>
      </c>
      <c r="AE129" s="21">
        <v>0.59206699198853785</v>
      </c>
      <c r="AF129" s="21">
        <v>0.426104256372275</v>
      </c>
      <c r="AG129" s="21" t="e">
        <v>#DIV/0!</v>
      </c>
      <c r="AH129" s="21" t="e">
        <v>#DIV/0!</v>
      </c>
      <c r="AI129" s="21">
        <v>0.98599248354422542</v>
      </c>
      <c r="AJ129" s="21">
        <v>0.14865417456076818</v>
      </c>
      <c r="AK129" s="21" t="e">
        <v>#DIV/0!</v>
      </c>
      <c r="AL129" s="21" t="e">
        <v>#DIV/0!</v>
      </c>
      <c r="AM129" s="21">
        <v>0.31238306229812302</v>
      </c>
      <c r="AN129" s="21">
        <v>0.2735678649960685</v>
      </c>
      <c r="AO129" s="21">
        <v>0.12869243742858288</v>
      </c>
      <c r="AP129" s="21">
        <v>0.57276782782254876</v>
      </c>
      <c r="AQ129" s="21">
        <v>0.64429708434288691</v>
      </c>
      <c r="AR129" s="21">
        <v>0.47628718092044997</v>
      </c>
      <c r="AS129" s="21">
        <v>0.58108604017324805</v>
      </c>
      <c r="AT129" s="21">
        <v>0.58312274021676613</v>
      </c>
      <c r="AU129" s="21">
        <v>0.69896923218579543</v>
      </c>
      <c r="AV129" s="21" t="e">
        <v>#DIV/0!</v>
      </c>
      <c r="AW129" s="21" t="e">
        <v>#DIV/0!</v>
      </c>
      <c r="AX129" s="21" t="e">
        <v>#DIV/0!</v>
      </c>
      <c r="AY129" s="21">
        <v>0.21181266933731321</v>
      </c>
      <c r="AZ129" s="21">
        <v>0.70461951268431111</v>
      </c>
      <c r="BA129" s="21">
        <v>0.74513937290009979</v>
      </c>
      <c r="BB129" s="21" t="e">
        <v>#DIV/0!</v>
      </c>
      <c r="BC129" s="21">
        <v>0.31765990256874138</v>
      </c>
    </row>
    <row r="130" spans="1:55" x14ac:dyDescent="0.2">
      <c r="A130" s="3" t="s">
        <v>430</v>
      </c>
      <c r="B130" s="3" t="s">
        <v>431</v>
      </c>
      <c r="C130" s="3" t="s">
        <v>45</v>
      </c>
      <c r="D130" s="3">
        <v>104109</v>
      </c>
      <c r="E130" s="3" t="s">
        <v>16</v>
      </c>
      <c r="F130" s="3">
        <v>2019</v>
      </c>
      <c r="G130" s="3" t="s">
        <v>17</v>
      </c>
      <c r="H130" s="4">
        <v>43830</v>
      </c>
      <c r="I130" s="4">
        <v>43861</v>
      </c>
      <c r="J130" s="4">
        <v>43861</v>
      </c>
      <c r="K130" s="5">
        <v>806000000</v>
      </c>
      <c r="L130" s="5">
        <v>812000000</v>
      </c>
      <c r="M130" s="3" t="s">
        <v>432</v>
      </c>
      <c r="N130" s="20">
        <v>6.8390597751123675E-2</v>
      </c>
      <c r="O130" s="21">
        <v>6.8390597751123675E-2</v>
      </c>
      <c r="P130" s="21">
        <v>0.14850092168412157</v>
      </c>
      <c r="Q130" s="21">
        <v>0.26495196611480032</v>
      </c>
      <c r="R130" s="21">
        <v>0.10225221415066221</v>
      </c>
      <c r="S130" s="21">
        <v>4.3594623976232358E-2</v>
      </c>
      <c r="T130" s="21">
        <v>9.5254558019313304E-2</v>
      </c>
      <c r="U130" s="21">
        <v>0.65702019444678983</v>
      </c>
      <c r="V130" s="21">
        <v>0.50092968700771834</v>
      </c>
      <c r="W130" s="21">
        <v>0.63815316825523016</v>
      </c>
      <c r="X130" s="21">
        <v>0.23874939466246109</v>
      </c>
      <c r="Y130" s="21">
        <v>0.45743999409074299</v>
      </c>
      <c r="Z130" s="21">
        <v>0.76125060533753885</v>
      </c>
      <c r="AA130" s="21">
        <v>0.29812762599002351</v>
      </c>
      <c r="AB130" s="21">
        <v>0.85745476397738596</v>
      </c>
      <c r="AC130" s="21">
        <v>0.7606379428911475</v>
      </c>
      <c r="AD130" s="21">
        <v>0.51042291069676293</v>
      </c>
      <c r="AE130" s="21">
        <v>0.58033982598792577</v>
      </c>
      <c r="AF130" s="21">
        <v>0.33238060601612607</v>
      </c>
      <c r="AG130" s="21" t="e">
        <v>#DIV/0!</v>
      </c>
      <c r="AH130" s="21" t="e">
        <v>#DIV/0!</v>
      </c>
      <c r="AI130" s="21">
        <v>0.9857395600703347</v>
      </c>
      <c r="AJ130" s="21">
        <v>0.17890487829924007</v>
      </c>
      <c r="AK130" s="21" t="e">
        <v>#DIV/0!</v>
      </c>
      <c r="AL130" s="21" t="e">
        <v>#DIV/0!</v>
      </c>
      <c r="AM130" s="21">
        <v>0.30003472602085179</v>
      </c>
      <c r="AN130" s="21">
        <v>0.27378625758894398</v>
      </c>
      <c r="AO130" s="21">
        <v>7.4639177494652681E-2</v>
      </c>
      <c r="AP130" s="21">
        <v>0.5734144957019488</v>
      </c>
      <c r="AQ130" s="21">
        <v>0.37306196380500767</v>
      </c>
      <c r="AR130" s="21">
        <v>0.47657914500288173</v>
      </c>
      <c r="AS130" s="21">
        <v>0.56822030409841973</v>
      </c>
      <c r="AT130" s="21">
        <v>0.43076156046933289</v>
      </c>
      <c r="AU130" s="21">
        <v>0.66068157593921162</v>
      </c>
      <c r="AV130" s="21" t="e">
        <v>#DIV/0!</v>
      </c>
      <c r="AW130" s="21" t="e">
        <v>#DIV/0!</v>
      </c>
      <c r="AX130" s="21" t="e">
        <v>#DIV/0!</v>
      </c>
      <c r="AY130" s="21">
        <v>0.26814509935763203</v>
      </c>
      <c r="AZ130" s="21">
        <v>0.75546600413621301</v>
      </c>
      <c r="BA130" s="21">
        <v>0.74119985843478586</v>
      </c>
      <c r="BB130" s="21" t="e">
        <v>#DIV/0!</v>
      </c>
      <c r="BC130" s="21">
        <v>0.23018180910162966</v>
      </c>
    </row>
    <row r="131" spans="1:55" x14ac:dyDescent="0.2">
      <c r="A131" s="3" t="s">
        <v>433</v>
      </c>
      <c r="B131" s="3" t="s">
        <v>434</v>
      </c>
      <c r="C131" s="3" t="s">
        <v>59</v>
      </c>
      <c r="D131" s="3">
        <v>378133</v>
      </c>
      <c r="E131" s="3" t="s">
        <v>16</v>
      </c>
      <c r="F131" s="3">
        <v>2019</v>
      </c>
      <c r="G131" s="3" t="s">
        <v>17</v>
      </c>
      <c r="H131" s="4">
        <v>43830</v>
      </c>
      <c r="I131" s="4">
        <v>43889</v>
      </c>
      <c r="J131" s="4">
        <v>43889</v>
      </c>
      <c r="K131" s="5">
        <v>288500000</v>
      </c>
      <c r="L131" s="5">
        <v>292800000</v>
      </c>
      <c r="M131" s="3" t="s">
        <v>435</v>
      </c>
      <c r="N131" s="20">
        <v>4.129299561233235E-2</v>
      </c>
      <c r="O131" s="21">
        <v>2.8083719251573932E-2</v>
      </c>
      <c r="P131" s="21">
        <v>5.4835577597370094E-3</v>
      </c>
      <c r="Q131" s="21">
        <v>0.26288818339489839</v>
      </c>
      <c r="R131" s="21">
        <v>9.7318579100555733E-2</v>
      </c>
      <c r="S131" s="21">
        <v>4.1008289731577899E-2</v>
      </c>
      <c r="T131" s="21">
        <v>9.0747801448156126E-2</v>
      </c>
      <c r="U131" s="21">
        <v>0.65320124579872807</v>
      </c>
      <c r="V131" s="21">
        <v>0.49788695543989026</v>
      </c>
      <c r="W131" s="21">
        <v>0.63445791451767175</v>
      </c>
      <c r="X131" s="21">
        <v>0.18338150662037844</v>
      </c>
      <c r="Y131" s="21">
        <v>0.51446581760033272</v>
      </c>
      <c r="Z131" s="21">
        <v>0.81661849337962156</v>
      </c>
      <c r="AA131" s="21">
        <v>0.58271607853770879</v>
      </c>
      <c r="AB131" s="21">
        <v>0.8750998621421503</v>
      </c>
      <c r="AC131" s="21">
        <v>0.44851308281381796</v>
      </c>
      <c r="AD131" s="21">
        <v>0.41750478450213618</v>
      </c>
      <c r="AE131" s="21">
        <v>0.47469392323386705</v>
      </c>
      <c r="AF131" s="21">
        <v>0.3977122208081848</v>
      </c>
      <c r="AG131" s="21" t="e">
        <v>#DIV/0!</v>
      </c>
      <c r="AH131" s="21" t="e">
        <v>#DIV/0!</v>
      </c>
      <c r="AI131" s="21">
        <v>0.98616838257120409</v>
      </c>
      <c r="AJ131" s="21">
        <v>0.13720666258342834</v>
      </c>
      <c r="AK131" s="21" t="e">
        <v>#DIV/0!</v>
      </c>
      <c r="AL131" s="21" t="e">
        <v>#DIV/0!</v>
      </c>
      <c r="AM131" s="21">
        <v>0.31133750215566114</v>
      </c>
      <c r="AN131" s="21">
        <v>0.27578120319168548</v>
      </c>
      <c r="AO131" s="21">
        <v>0.15043248521982905</v>
      </c>
      <c r="AP131" s="21">
        <v>0.5813630477239623</v>
      </c>
      <c r="AQ131" s="21">
        <v>0.56669893672859184</v>
      </c>
      <c r="AR131" s="21">
        <v>0.30070954468157463</v>
      </c>
      <c r="AS131" s="21">
        <v>0.59926811694662174</v>
      </c>
      <c r="AT131" s="21">
        <v>0.39808569125676385</v>
      </c>
      <c r="AU131" s="21">
        <v>0.62329567035338551</v>
      </c>
      <c r="AV131" s="21" t="e">
        <v>#DIV/0!</v>
      </c>
      <c r="AW131" s="21" t="e">
        <v>#DIV/0!</v>
      </c>
      <c r="AX131" s="21" t="e">
        <v>#DIV/0!</v>
      </c>
      <c r="AY131" s="21">
        <v>0.26269411006136245</v>
      </c>
      <c r="AZ131" s="21">
        <v>0.77616894604613418</v>
      </c>
      <c r="BA131" s="21">
        <v>0.74324599197086971</v>
      </c>
      <c r="BB131" s="21" t="e">
        <v>#DIV/0!</v>
      </c>
      <c r="BC131" s="21">
        <v>0.2367317855343975</v>
      </c>
    </row>
    <row r="132" spans="1:55" x14ac:dyDescent="0.2">
      <c r="A132" s="3" t="s">
        <v>331</v>
      </c>
      <c r="B132" s="3" t="s">
        <v>332</v>
      </c>
      <c r="C132" s="3" t="s">
        <v>52</v>
      </c>
      <c r="D132" s="3">
        <v>378121</v>
      </c>
      <c r="E132" s="3" t="s">
        <v>16</v>
      </c>
      <c r="F132" s="3">
        <v>2019</v>
      </c>
      <c r="G132" s="3" t="s">
        <v>17</v>
      </c>
      <c r="H132" s="4">
        <v>43830</v>
      </c>
      <c r="I132" s="4">
        <v>43881</v>
      </c>
      <c r="J132" s="4">
        <v>43881</v>
      </c>
      <c r="K132" s="5">
        <v>331000000</v>
      </c>
      <c r="L132" s="5">
        <v>332200000</v>
      </c>
      <c r="M132" s="3" t="s">
        <v>333</v>
      </c>
      <c r="N132" s="20">
        <v>2.2236603616232527E-2</v>
      </c>
      <c r="O132" s="21">
        <v>2.2236603616232527E-2</v>
      </c>
      <c r="P132" s="21">
        <v>1.4656229517203731E-2</v>
      </c>
      <c r="Q132" s="21">
        <v>0.26458774441011107</v>
      </c>
      <c r="R132" s="21">
        <v>8.8394093496898724E-2</v>
      </c>
      <c r="S132" s="21">
        <v>3.9133766088535332E-2</v>
      </c>
      <c r="T132" s="21">
        <v>8.2077321582410448E-2</v>
      </c>
      <c r="U132" s="21">
        <v>0.65429596103457166</v>
      </c>
      <c r="V132" s="21">
        <v>0.49924673460386243</v>
      </c>
      <c r="W132" s="21">
        <v>0.63546497995735607</v>
      </c>
      <c r="X132" s="21">
        <v>5.5617056855796834E-2</v>
      </c>
      <c r="Y132" s="21">
        <v>0.45090425599278516</v>
      </c>
      <c r="Z132" s="21">
        <v>0.94438294314420324</v>
      </c>
      <c r="AA132" s="21">
        <v>1.443941526884894E-2</v>
      </c>
      <c r="AB132" s="21">
        <v>0.86005891575778504</v>
      </c>
      <c r="AC132" s="21">
        <v>0.7751761301430804</v>
      </c>
      <c r="AD132" s="21">
        <v>0.55947550357604048</v>
      </c>
      <c r="AE132" s="21">
        <v>0.53758196067668929</v>
      </c>
      <c r="AF132" s="21">
        <v>0.40309569350971775</v>
      </c>
      <c r="AG132" s="21" t="e">
        <v>#DIV/0!</v>
      </c>
      <c r="AH132" s="21" t="e">
        <v>#DIV/0!</v>
      </c>
      <c r="AI132" s="21">
        <v>0.98664972495437664</v>
      </c>
      <c r="AJ132" s="21">
        <v>0.14977979291326177</v>
      </c>
      <c r="AK132" s="21" t="e">
        <v>#DIV/0!</v>
      </c>
      <c r="AL132" s="21" t="e">
        <v>#DIV/0!</v>
      </c>
      <c r="AM132" s="21">
        <v>0.30790396677870363</v>
      </c>
      <c r="AN132" s="21">
        <v>0.27247065493821188</v>
      </c>
      <c r="AO132" s="21">
        <v>4.711028051520573E-2</v>
      </c>
      <c r="AP132" s="21">
        <v>0.56466011771100288</v>
      </c>
      <c r="AQ132" s="21">
        <v>0.49262521082507282</v>
      </c>
      <c r="AR132" s="21">
        <v>0.42806325783850119</v>
      </c>
      <c r="AS132" s="21">
        <v>0.61334910874033222</v>
      </c>
      <c r="AT132" s="21">
        <v>0.32841797787187055</v>
      </c>
      <c r="AU132" s="21">
        <v>0.60562244044910085</v>
      </c>
      <c r="AV132" s="21" t="e">
        <v>#DIV/0!</v>
      </c>
      <c r="AW132" s="21" t="e">
        <v>#DIV/0!</v>
      </c>
      <c r="AX132" s="21" t="e">
        <v>#DIV/0!</v>
      </c>
      <c r="AY132" s="21">
        <v>0.2700527084606244</v>
      </c>
      <c r="AZ132" s="21">
        <v>0.77977092011700966</v>
      </c>
      <c r="BA132" s="21">
        <v>0.74276079326076216</v>
      </c>
      <c r="BB132" s="21" t="e">
        <v>#DIV/0!</v>
      </c>
      <c r="BC132" s="21">
        <v>0.19243528306712826</v>
      </c>
    </row>
    <row r="133" spans="1:55" x14ac:dyDescent="0.2">
      <c r="A133" s="3" t="s">
        <v>454</v>
      </c>
      <c r="B133" s="3" t="s">
        <v>455</v>
      </c>
      <c r="C133" s="3" t="s">
        <v>15</v>
      </c>
      <c r="D133" s="3">
        <v>378137</v>
      </c>
      <c r="E133" s="3" t="s">
        <v>16</v>
      </c>
      <c r="F133" s="3">
        <v>2019</v>
      </c>
      <c r="G133" s="3" t="s">
        <v>17</v>
      </c>
      <c r="H133" s="4">
        <v>43830</v>
      </c>
      <c r="I133" s="4">
        <v>43881</v>
      </c>
      <c r="J133" s="4">
        <v>43881</v>
      </c>
      <c r="K133" s="5">
        <v>121100000</v>
      </c>
      <c r="L133" s="5">
        <v>122100000</v>
      </c>
      <c r="M133" s="3" t="s">
        <v>456</v>
      </c>
      <c r="N133" s="20">
        <v>1.8271353241742259E-2</v>
      </c>
      <c r="O133" s="21">
        <v>1.8271353241742259E-2</v>
      </c>
      <c r="P133" s="21">
        <v>1.8120388863524382E-2</v>
      </c>
      <c r="Q133" s="21">
        <v>0.26163995013007868</v>
      </c>
      <c r="R133" s="21">
        <v>9.9191301272720328E-2</v>
      </c>
      <c r="S133" s="21">
        <v>0.19357138642054533</v>
      </c>
      <c r="T133" s="21">
        <v>6.4445475190083423E-2</v>
      </c>
      <c r="U133" s="21">
        <v>0.65158312023424869</v>
      </c>
      <c r="V133" s="21">
        <v>0.52718907110697777</v>
      </c>
      <c r="W133" s="21">
        <v>0.62961752651115488</v>
      </c>
      <c r="X133" s="21">
        <v>0.10824171334974708</v>
      </c>
      <c r="Y133" s="21">
        <v>0.63349076743737021</v>
      </c>
      <c r="Z133" s="21">
        <v>0.89175828665025292</v>
      </c>
      <c r="AA133" s="21">
        <v>0.93885692844844681</v>
      </c>
      <c r="AB133" s="21">
        <v>0.89052829561146851</v>
      </c>
      <c r="AC133" s="21">
        <v>0.62889224783273423</v>
      </c>
      <c r="AD133" s="21">
        <v>0.56149016950155572</v>
      </c>
      <c r="AE133" s="21">
        <v>0.56272254510220443</v>
      </c>
      <c r="AF133" s="21">
        <v>0.41765032449066086</v>
      </c>
      <c r="AG133" s="21" t="e">
        <v>#DIV/0!</v>
      </c>
      <c r="AH133" s="21" t="e">
        <v>#DIV/0!</v>
      </c>
      <c r="AI133" s="21">
        <v>0.98606937227655267</v>
      </c>
      <c r="AJ133" s="21">
        <v>0.12033433515215625</v>
      </c>
      <c r="AK133" s="21" t="e">
        <v>#DIV/0!</v>
      </c>
      <c r="AL133" s="21" t="e">
        <v>#DIV/0!</v>
      </c>
      <c r="AM133" s="21">
        <v>0.31078663026583486</v>
      </c>
      <c r="AN133" s="21">
        <v>0.27330137087729894</v>
      </c>
      <c r="AO133" s="21">
        <v>9.7178984206358551E-2</v>
      </c>
      <c r="AP133" s="21">
        <v>0.56768440011792609</v>
      </c>
      <c r="AQ133" s="21">
        <v>0.57621546934614987</v>
      </c>
      <c r="AR133" s="21">
        <v>0.39133298605674438</v>
      </c>
      <c r="AS133" s="21">
        <v>0.59077889661151017</v>
      </c>
      <c r="AT133" s="21">
        <v>0.41422194017811881</v>
      </c>
      <c r="AU133" s="21">
        <v>0.63812348630971449</v>
      </c>
      <c r="AV133" s="21" t="e">
        <v>#DIV/0!</v>
      </c>
      <c r="AW133" s="21" t="e">
        <v>#DIV/0!</v>
      </c>
      <c r="AX133" s="21" t="e">
        <v>#DIV/0!</v>
      </c>
      <c r="AY133" s="21">
        <v>0.24194066206971593</v>
      </c>
      <c r="AZ133" s="21">
        <v>0.76085409218436995</v>
      </c>
      <c r="BA133" s="21">
        <v>0.74375032798711493</v>
      </c>
      <c r="BB133" s="21" t="e">
        <v>#DIV/0!</v>
      </c>
      <c r="BC133" s="21">
        <v>0.25536645214884407</v>
      </c>
    </row>
    <row r="134" spans="1:55" x14ac:dyDescent="0.2">
      <c r="A134" s="3" t="s">
        <v>436</v>
      </c>
      <c r="B134" s="3" t="s">
        <v>437</v>
      </c>
      <c r="C134" s="3" t="s">
        <v>52</v>
      </c>
      <c r="D134" s="3">
        <v>378134</v>
      </c>
      <c r="E134" s="3" t="s">
        <v>16</v>
      </c>
      <c r="F134" s="3">
        <v>2019</v>
      </c>
      <c r="G134" s="3" t="s">
        <v>17</v>
      </c>
      <c r="H134" s="4">
        <v>43830</v>
      </c>
      <c r="I134" s="4">
        <v>43888</v>
      </c>
      <c r="J134" s="4">
        <v>43888</v>
      </c>
      <c r="K134" s="5">
        <v>361000000</v>
      </c>
      <c r="L134" s="5">
        <v>361000000</v>
      </c>
      <c r="M134" s="3" t="s">
        <v>438</v>
      </c>
      <c r="N134" s="20">
        <v>1.6081475415000077E-2</v>
      </c>
      <c r="O134" s="21">
        <v>1.4994901644290373E-2</v>
      </c>
      <c r="P134" s="21">
        <v>1.3914431038583776E-2</v>
      </c>
      <c r="Q134" s="21">
        <v>0.26681136443869585</v>
      </c>
      <c r="R134" s="21">
        <v>7.324661837961538E-2</v>
      </c>
      <c r="S134" s="21">
        <v>7.9284358806693184E-2</v>
      </c>
      <c r="T134" s="21">
        <v>5.9352954632328841E-2</v>
      </c>
      <c r="U134" s="21">
        <v>0.65438147649697298</v>
      </c>
      <c r="V134" s="21">
        <v>0.51529901824566116</v>
      </c>
      <c r="W134" s="21">
        <v>0.6338366907789893</v>
      </c>
      <c r="X134" s="21">
        <v>5.349850163785292E-2</v>
      </c>
      <c r="Y134" s="21">
        <v>0.44389803844830389</v>
      </c>
      <c r="Z134" s="21">
        <v>0.94650149836214703</v>
      </c>
      <c r="AA134" s="21">
        <v>0</v>
      </c>
      <c r="AB134" s="21">
        <v>0.84650584156311148</v>
      </c>
      <c r="AC134" s="21">
        <v>0.59236381213849576</v>
      </c>
      <c r="AD134" s="21">
        <v>0.57328484431119919</v>
      </c>
      <c r="AE134" s="21">
        <v>0.50534400736426144</v>
      </c>
      <c r="AF134" s="21">
        <v>0.37854341059580909</v>
      </c>
      <c r="AG134" s="21" t="e">
        <v>#DIV/0!</v>
      </c>
      <c r="AH134" s="21" t="e">
        <v>#DIV/0!</v>
      </c>
      <c r="AI134" s="21">
        <v>0.98721619219073009</v>
      </c>
      <c r="AJ134" s="21">
        <v>0.12327468148338985</v>
      </c>
      <c r="AK134" s="21" t="e">
        <v>#DIV/0!</v>
      </c>
      <c r="AL134" s="21" t="e">
        <v>#DIV/0!</v>
      </c>
      <c r="AM134" s="21">
        <v>0.30587040246448788</v>
      </c>
      <c r="AN134" s="21">
        <v>0.27281628532332647</v>
      </c>
      <c r="AO134" s="21">
        <v>4.3425906346353814E-2</v>
      </c>
      <c r="AP134" s="21">
        <v>0.56870212281135857</v>
      </c>
      <c r="AQ134" s="21">
        <v>0.45724034729868152</v>
      </c>
      <c r="AR134" s="21">
        <v>0.43928428925682544</v>
      </c>
      <c r="AS134" s="21">
        <v>0.63906649942501725</v>
      </c>
      <c r="AT134" s="21">
        <v>0.32488344033715227</v>
      </c>
      <c r="AU134" s="21">
        <v>0.60027954825822016</v>
      </c>
      <c r="AV134" s="21" t="e">
        <v>#DIV/0!</v>
      </c>
      <c r="AW134" s="21" t="e">
        <v>#DIV/0!</v>
      </c>
      <c r="AX134" s="21" t="e">
        <v>#DIV/0!</v>
      </c>
      <c r="AY134" s="21">
        <v>0.25877175840734906</v>
      </c>
      <c r="AZ134" s="21">
        <v>0.77202912974476634</v>
      </c>
      <c r="BA134" s="21">
        <v>0.7414428773760996</v>
      </c>
      <c r="BB134" s="21" t="e">
        <v>#DIV/0!</v>
      </c>
      <c r="BC134" s="21">
        <v>0.18416290220003434</v>
      </c>
    </row>
    <row r="135" spans="1:55" x14ac:dyDescent="0.2">
      <c r="A135" s="3" t="s">
        <v>466</v>
      </c>
      <c r="B135" s="3" t="s">
        <v>467</v>
      </c>
      <c r="C135" s="3" t="s">
        <v>91</v>
      </c>
      <c r="D135" s="3">
        <v>172930</v>
      </c>
      <c r="E135" s="3" t="s">
        <v>16</v>
      </c>
      <c r="F135" s="3">
        <v>2020</v>
      </c>
      <c r="G135" s="3" t="s">
        <v>17</v>
      </c>
      <c r="H135" s="4">
        <v>44012</v>
      </c>
      <c r="I135" s="4">
        <v>44071</v>
      </c>
      <c r="J135" s="4">
        <v>44071</v>
      </c>
      <c r="K135" s="5">
        <v>360600000</v>
      </c>
      <c r="L135" s="5">
        <v>372100000</v>
      </c>
      <c r="M135" s="3" t="s">
        <v>468</v>
      </c>
      <c r="N135" s="20">
        <v>5.847501746792777E-2</v>
      </c>
      <c r="O135" s="21">
        <v>4.2962191671310122E-2</v>
      </c>
      <c r="P135" s="21">
        <v>7.3939938177682268E-2</v>
      </c>
      <c r="Q135" s="21">
        <v>0.26308732142068963</v>
      </c>
      <c r="R135" s="21">
        <v>7.4820964024968503E-2</v>
      </c>
      <c r="S135" s="21">
        <v>2.1122280754646665E-2</v>
      </c>
      <c r="T135" s="21">
        <v>7.1692252800731382E-2</v>
      </c>
      <c r="U135" s="21">
        <v>0.65048761067612526</v>
      </c>
      <c r="V135" s="21">
        <v>0.49332895455187609</v>
      </c>
      <c r="W135" s="21">
        <v>0.63208864678054699</v>
      </c>
      <c r="X135" s="21">
        <v>0.39603273000107864</v>
      </c>
      <c r="Y135" s="21">
        <v>0.47163460853643757</v>
      </c>
      <c r="Z135" s="21">
        <v>0.60396726999892125</v>
      </c>
      <c r="AA135" s="21">
        <v>0.2487567586534703</v>
      </c>
      <c r="AB135" s="21">
        <v>0.87303970141897114</v>
      </c>
      <c r="AC135" s="21">
        <v>0.78579219398946176</v>
      </c>
      <c r="AD135" s="21">
        <v>0.43395855204475214</v>
      </c>
      <c r="AE135" s="21">
        <v>0.4934015015819721</v>
      </c>
      <c r="AF135" s="21">
        <v>0.3892041120182585</v>
      </c>
      <c r="AG135" s="21" t="e">
        <v>#DIV/0!</v>
      </c>
      <c r="AH135" s="21" t="e">
        <v>#DIV/0!</v>
      </c>
      <c r="AI135" s="21">
        <v>0.98589042506183766</v>
      </c>
      <c r="AJ135" s="21">
        <v>0.16315011242953156</v>
      </c>
      <c r="AK135" s="21" t="e">
        <v>#DIV/0!</v>
      </c>
      <c r="AL135" s="21" t="e">
        <v>#DIV/0!</v>
      </c>
      <c r="AM135" s="21">
        <v>0.31267177317905848</v>
      </c>
      <c r="AN135" s="21">
        <v>0.27931439970277971</v>
      </c>
      <c r="AO135" s="21">
        <v>0.24269026294042068</v>
      </c>
      <c r="AP135" s="21">
        <v>0.57538720830716061</v>
      </c>
      <c r="AQ135" s="21">
        <v>0.58799458549153771</v>
      </c>
      <c r="AR135" s="21">
        <v>0.33724574397794804</v>
      </c>
      <c r="AS135" s="21">
        <v>0.5892708066260226</v>
      </c>
      <c r="AT135" s="21">
        <v>0.59841316285384871</v>
      </c>
      <c r="AU135" s="21">
        <v>0.67434940853152447</v>
      </c>
      <c r="AV135" s="21" t="e">
        <v>#DIV/0!</v>
      </c>
      <c r="AW135" s="21" t="e">
        <v>#DIV/0!</v>
      </c>
      <c r="AX135" s="21" t="e">
        <v>#DIV/0!</v>
      </c>
      <c r="AY135" s="21">
        <v>0.22675726731551926</v>
      </c>
      <c r="AZ135" s="21">
        <v>0.74152159817939189</v>
      </c>
      <c r="BA135" s="21">
        <v>0.74491561937313244</v>
      </c>
      <c r="BB135" s="21" t="e">
        <v>#DIV/0!</v>
      </c>
      <c r="BC135" s="21">
        <v>0.32572722642140783</v>
      </c>
    </row>
    <row r="136" spans="1:55" x14ac:dyDescent="0.2">
      <c r="A136" s="3" t="s">
        <v>424</v>
      </c>
      <c r="B136" s="3" t="s">
        <v>425</v>
      </c>
      <c r="C136" s="3" t="s">
        <v>59</v>
      </c>
      <c r="D136" s="3">
        <v>122948</v>
      </c>
      <c r="E136" s="3" t="s">
        <v>16</v>
      </c>
      <c r="F136" s="3">
        <v>2019</v>
      </c>
      <c r="G136" s="3" t="s">
        <v>17</v>
      </c>
      <c r="H136" s="4">
        <v>43830</v>
      </c>
      <c r="I136" s="4">
        <v>43887</v>
      </c>
      <c r="J136" s="4">
        <v>43887</v>
      </c>
      <c r="K136" s="5">
        <v>136000000</v>
      </c>
      <c r="L136" s="5">
        <v>137000000</v>
      </c>
      <c r="M136" s="3" t="s">
        <v>426</v>
      </c>
      <c r="N136" s="20">
        <v>4.9663053094779148E-2</v>
      </c>
      <c r="O136" s="21">
        <v>2.5501436879905907E-2</v>
      </c>
      <c r="P136" s="21">
        <v>8.6869427639385231E-3</v>
      </c>
      <c r="Q136" s="21">
        <v>0.26392384066015806</v>
      </c>
      <c r="R136" s="21">
        <v>0.10845413410886212</v>
      </c>
      <c r="S136" s="21">
        <v>3.5630428739826414E-2</v>
      </c>
      <c r="T136" s="21">
        <v>0.10299252482661167</v>
      </c>
      <c r="U136" s="21">
        <v>0.65634512519134547</v>
      </c>
      <c r="V136" s="21">
        <v>0.49762228615410242</v>
      </c>
      <c r="W136" s="21">
        <v>0.63779643198811398</v>
      </c>
      <c r="X136" s="21">
        <v>0.15590198981740819</v>
      </c>
      <c r="Y136" s="21">
        <v>0.48316661570368619</v>
      </c>
      <c r="Z136" s="21">
        <v>0.84409801018259178</v>
      </c>
      <c r="AA136" s="21">
        <v>0.45926978834456211</v>
      </c>
      <c r="AB136" s="21">
        <v>0.86530808794273129</v>
      </c>
      <c r="AC136" s="21">
        <v>0.23425964657931467</v>
      </c>
      <c r="AD136" s="21">
        <v>0.42962266445017649</v>
      </c>
      <c r="AE136" s="21">
        <v>0.48847169102800558</v>
      </c>
      <c r="AF136" s="21">
        <v>0.4086215008385185</v>
      </c>
      <c r="AG136" s="21" t="e">
        <v>#DIV/0!</v>
      </c>
      <c r="AH136" s="21" t="e">
        <v>#DIV/0!</v>
      </c>
      <c r="AI136" s="21">
        <v>0.98568540167045426</v>
      </c>
      <c r="AJ136" s="21">
        <v>0.17182183917357516</v>
      </c>
      <c r="AK136" s="21" t="e">
        <v>#DIV/0!</v>
      </c>
      <c r="AL136" s="21" t="e">
        <v>#DIV/0!</v>
      </c>
      <c r="AM136" s="21">
        <v>0.31327695213559437</v>
      </c>
      <c r="AN136" s="21">
        <v>0.27557021681265953</v>
      </c>
      <c r="AO136" s="21">
        <v>0.12796869180718831</v>
      </c>
      <c r="AP136" s="21">
        <v>0.57809771920279196</v>
      </c>
      <c r="AQ136" s="21">
        <v>0.58518768380186104</v>
      </c>
      <c r="AR136" s="21">
        <v>0.32287893328978301</v>
      </c>
      <c r="AS136" s="21">
        <v>0.58515810885365349</v>
      </c>
      <c r="AT136" s="21">
        <v>0.39570706605655465</v>
      </c>
      <c r="AU136" s="21">
        <v>0.65991378367829145</v>
      </c>
      <c r="AV136" s="21" t="e">
        <v>#DIV/0!</v>
      </c>
      <c r="AW136" s="21" t="e">
        <v>#DIV/0!</v>
      </c>
      <c r="AX136" s="21" t="e">
        <v>#DIV/0!</v>
      </c>
      <c r="AY136" s="21">
        <v>0.27331466134730042</v>
      </c>
      <c r="AZ136" s="21">
        <v>0.78268937015354112</v>
      </c>
      <c r="BA136" s="21">
        <v>0.74369019954509574</v>
      </c>
      <c r="BB136" s="21" t="e">
        <v>#DIV/0!</v>
      </c>
      <c r="BC136" s="21">
        <v>0.22785154164436255</v>
      </c>
    </row>
    <row r="137" spans="1:55" x14ac:dyDescent="0.2">
      <c r="A137" s="3" t="s">
        <v>445</v>
      </c>
      <c r="B137" s="3" t="s">
        <v>446</v>
      </c>
      <c r="C137" s="3" t="s">
        <v>15</v>
      </c>
      <c r="D137" s="3">
        <v>255983</v>
      </c>
      <c r="E137" s="3" t="s">
        <v>16</v>
      </c>
      <c r="F137" s="3">
        <v>2019</v>
      </c>
      <c r="G137" s="3" t="s">
        <v>17</v>
      </c>
      <c r="H137" s="4">
        <v>43738</v>
      </c>
      <c r="I137" s="4">
        <v>43787</v>
      </c>
      <c r="J137" s="4">
        <v>43787</v>
      </c>
      <c r="K137" s="5">
        <v>612600000</v>
      </c>
      <c r="L137" s="5">
        <v>617500000</v>
      </c>
      <c r="M137" s="3" t="s">
        <v>447</v>
      </c>
      <c r="N137" s="20">
        <v>5.1246856804150538E-2</v>
      </c>
      <c r="O137" s="21">
        <v>4.0578314850580596E-2</v>
      </c>
      <c r="P137" s="21">
        <v>5.4711832200231715E-2</v>
      </c>
      <c r="Q137" s="21">
        <v>0.26164133872508627</v>
      </c>
      <c r="R137" s="21">
        <v>6.3061152963471062E-2</v>
      </c>
      <c r="S137" s="21">
        <v>6.382874947215042E-2</v>
      </c>
      <c r="T137" s="21">
        <v>5.1918291256522468E-2</v>
      </c>
      <c r="U137" s="21">
        <v>0.64754495583793292</v>
      </c>
      <c r="V137" s="21">
        <v>0.50109416456083733</v>
      </c>
      <c r="W137" s="21">
        <v>0.62815909754277977</v>
      </c>
      <c r="X137" s="21">
        <v>0.33929367968245333</v>
      </c>
      <c r="Y137" s="21">
        <v>0.49546924433048667</v>
      </c>
      <c r="Z137" s="21">
        <v>0.66070632031754672</v>
      </c>
      <c r="AA137" s="21">
        <v>0.44047668700746928</v>
      </c>
      <c r="AB137" s="21">
        <v>0.89050825326427574</v>
      </c>
      <c r="AC137" s="21">
        <v>0.40179175785523497</v>
      </c>
      <c r="AD137" s="21">
        <v>0.44614487548188464</v>
      </c>
      <c r="AE137" s="21">
        <v>0.50725708814505177</v>
      </c>
      <c r="AF137" s="21">
        <v>0.39481233105386987</v>
      </c>
      <c r="AG137" s="21" t="e">
        <v>#DIV/0!</v>
      </c>
      <c r="AH137" s="21" t="e">
        <v>#DIV/0!</v>
      </c>
      <c r="AI137" s="21">
        <v>0.98396673047462269</v>
      </c>
      <c r="AJ137" s="21">
        <v>0.10428447277482894</v>
      </c>
      <c r="AK137" s="21" t="e">
        <v>#DIV/0!</v>
      </c>
      <c r="AL137" s="21" t="e">
        <v>#DIV/0!</v>
      </c>
      <c r="AM137" s="21">
        <v>0.31049886300906143</v>
      </c>
      <c r="AN137" s="21">
        <v>0.27556364892893837</v>
      </c>
      <c r="AO137" s="21">
        <v>0.17049495116996383</v>
      </c>
      <c r="AP137" s="21">
        <v>0.57536510802521157</v>
      </c>
      <c r="AQ137" s="21">
        <v>0.56996615417296381</v>
      </c>
      <c r="AR137" s="21">
        <v>0.27511604832207898</v>
      </c>
      <c r="AS137" s="21">
        <v>0.55803438290435881</v>
      </c>
      <c r="AT137" s="21">
        <v>0.38375956568951386</v>
      </c>
      <c r="AU137" s="21">
        <v>0.67558723309823965</v>
      </c>
      <c r="AV137" s="21" t="e">
        <v>#DIV/0!</v>
      </c>
      <c r="AW137" s="21" t="e">
        <v>#DIV/0!</v>
      </c>
      <c r="AX137" s="21" t="e">
        <v>#DIV/0!</v>
      </c>
      <c r="AY137" s="21">
        <v>0.22881124889193127</v>
      </c>
      <c r="AZ137" s="21">
        <v>0.74381045519839761</v>
      </c>
      <c r="BA137" s="21">
        <v>0.74517674159990166</v>
      </c>
      <c r="BB137" s="21" t="e">
        <v>#DIV/0!</v>
      </c>
      <c r="BC137" s="21">
        <v>0.28631609421849352</v>
      </c>
    </row>
    <row r="138" spans="1:55" x14ac:dyDescent="0.2">
      <c r="A138" s="3" t="s">
        <v>451</v>
      </c>
      <c r="B138" s="3" t="s">
        <v>452</v>
      </c>
      <c r="C138" s="3" t="s">
        <v>138</v>
      </c>
      <c r="D138" s="3">
        <v>100699</v>
      </c>
      <c r="E138" s="3" t="s">
        <v>16</v>
      </c>
      <c r="F138" s="3">
        <v>2019</v>
      </c>
      <c r="G138" s="3" t="s">
        <v>17</v>
      </c>
      <c r="H138" s="4">
        <v>43830</v>
      </c>
      <c r="I138" s="4">
        <v>43888</v>
      </c>
      <c r="J138" s="4">
        <v>43888</v>
      </c>
      <c r="K138" s="5">
        <v>578174000</v>
      </c>
      <c r="L138" s="5">
        <v>581368000</v>
      </c>
      <c r="M138" s="3" t="s">
        <v>453</v>
      </c>
      <c r="N138" s="20">
        <v>3.7519004043779579E-2</v>
      </c>
      <c r="O138" s="21">
        <v>3.1885070470525599E-2</v>
      </c>
      <c r="P138" s="21">
        <v>2.7591107072535856E-2</v>
      </c>
      <c r="Q138" s="21">
        <v>0.26030520146216224</v>
      </c>
      <c r="R138" s="21">
        <v>5.6802164037169138E-2</v>
      </c>
      <c r="S138" s="21">
        <v>1.732047744031388E-2</v>
      </c>
      <c r="T138" s="21">
        <v>5.4189455242914866E-2</v>
      </c>
      <c r="U138" s="21">
        <v>0.6457032672887445</v>
      </c>
      <c r="V138" s="21">
        <v>0.49111105526937032</v>
      </c>
      <c r="W138" s="21">
        <v>0.62728863564656245</v>
      </c>
      <c r="X138" s="21">
        <v>8.5309332465884721E-2</v>
      </c>
      <c r="Y138" s="21">
        <v>0.47661257539182195</v>
      </c>
      <c r="Z138" s="21">
        <v>0.91469066753411521</v>
      </c>
      <c r="AA138" s="21">
        <v>0</v>
      </c>
      <c r="AB138" s="21">
        <v>0.91401536285455398</v>
      </c>
      <c r="AC138" s="21">
        <v>1</v>
      </c>
      <c r="AD138" s="21">
        <v>0.63827051331302387</v>
      </c>
      <c r="AE138" s="21">
        <v>0.45676458517562668</v>
      </c>
      <c r="AF138" s="21">
        <v>0.43457184816400096</v>
      </c>
      <c r="AG138" s="21" t="e">
        <v>#DIV/0!</v>
      </c>
      <c r="AH138" s="21" t="e">
        <v>#DIV/0!</v>
      </c>
      <c r="AI138" s="21">
        <v>0.98617800988755033</v>
      </c>
      <c r="AJ138" s="21">
        <v>0.27953720254308739</v>
      </c>
      <c r="AK138" s="21" t="e">
        <v>#DIV/0!</v>
      </c>
      <c r="AL138" s="21" t="e">
        <v>#DIV/0!</v>
      </c>
      <c r="AM138" s="21">
        <v>0.30999240044110676</v>
      </c>
      <c r="AN138" s="21">
        <v>0.27217512123666637</v>
      </c>
      <c r="AO138" s="21">
        <v>7.639777901938466E-2</v>
      </c>
      <c r="AP138" s="21">
        <v>0.58757859801066648</v>
      </c>
      <c r="AQ138" s="21">
        <v>0.58529277806804991</v>
      </c>
      <c r="AR138" s="21">
        <v>0.527754421215619</v>
      </c>
      <c r="AS138" s="21">
        <v>0.58786108259984082</v>
      </c>
      <c r="AT138" s="21">
        <v>0.47465565555634753</v>
      </c>
      <c r="AU138" s="21">
        <v>0.62157953316194825</v>
      </c>
      <c r="AV138" s="21" t="e">
        <v>#DIV/0!</v>
      </c>
      <c r="AW138" s="21" t="e">
        <v>#DIV/0!</v>
      </c>
      <c r="AX138" s="21" t="e">
        <v>#DIV/0!</v>
      </c>
      <c r="AY138" s="21">
        <v>0.22285462839009573</v>
      </c>
      <c r="AZ138" s="21">
        <v>0.75017334525595947</v>
      </c>
      <c r="BA138" s="21">
        <v>0.74308062260962504</v>
      </c>
      <c r="BB138" s="21" t="e">
        <v>#DIV/0!</v>
      </c>
      <c r="BC138" s="21">
        <v>0.1863328665945406</v>
      </c>
    </row>
    <row r="139" spans="1:55" x14ac:dyDescent="0.2">
      <c r="A139" s="3" t="s">
        <v>457</v>
      </c>
      <c r="B139" s="3" t="s">
        <v>458</v>
      </c>
      <c r="C139" s="3" t="s">
        <v>72</v>
      </c>
      <c r="D139" s="3">
        <v>378138</v>
      </c>
      <c r="E139" s="3" t="s">
        <v>16</v>
      </c>
      <c r="F139" s="3">
        <v>2019</v>
      </c>
      <c r="G139" s="3" t="s">
        <v>17</v>
      </c>
      <c r="H139" s="4">
        <v>43830</v>
      </c>
      <c r="I139" s="4">
        <v>43882</v>
      </c>
      <c r="J139" s="4">
        <v>43882</v>
      </c>
      <c r="K139" s="5">
        <v>85335000</v>
      </c>
      <c r="L139" s="5">
        <v>86288000</v>
      </c>
      <c r="M139" s="3" t="s">
        <v>459</v>
      </c>
      <c r="N139" s="20">
        <v>5.6773329467120597E-2</v>
      </c>
      <c r="O139" s="21">
        <v>5.6773329467120597E-2</v>
      </c>
      <c r="P139" s="21">
        <v>0.10451031224417089</v>
      </c>
      <c r="Q139" s="21">
        <v>0.26079557179079937</v>
      </c>
      <c r="R139" s="21">
        <v>0.14308583085915602</v>
      </c>
      <c r="S139" s="21">
        <v>1.1112430734404533E-2</v>
      </c>
      <c r="T139" s="21">
        <v>0.14251389507903844</v>
      </c>
      <c r="U139" s="21">
        <v>0.65467307998716207</v>
      </c>
      <c r="V139" s="21">
        <v>0.49023408863349666</v>
      </c>
      <c r="W139" s="21">
        <v>0.63682681310626887</v>
      </c>
      <c r="X139" s="21">
        <v>9.3804817439566937E-2</v>
      </c>
      <c r="Y139" s="21">
        <v>0.50540948245971051</v>
      </c>
      <c r="Z139" s="21">
        <v>0.90619518256043308</v>
      </c>
      <c r="AA139" s="21">
        <v>0.3831061653842307</v>
      </c>
      <c r="AB139" s="21">
        <v>0.90428043758840537</v>
      </c>
      <c r="AC139" s="21">
        <v>0.48259575923023407</v>
      </c>
      <c r="AD139" s="21">
        <v>0.45510201099753556</v>
      </c>
      <c r="AE139" s="21">
        <v>0.51744115778136024</v>
      </c>
      <c r="AF139" s="21">
        <v>0.38081202872641745</v>
      </c>
      <c r="AG139" s="21" t="e">
        <v>#DIV/0!</v>
      </c>
      <c r="AH139" s="21" t="e">
        <v>#DIV/0!</v>
      </c>
      <c r="AI139" s="21">
        <v>0.99083557248453502</v>
      </c>
      <c r="AJ139" s="21">
        <v>0.21941858999633471</v>
      </c>
      <c r="AK139" s="21" t="e">
        <v>#DIV/0!</v>
      </c>
      <c r="AL139" s="21" t="e">
        <v>#DIV/0!</v>
      </c>
      <c r="AM139" s="21">
        <v>0.30531021274771275</v>
      </c>
      <c r="AN139" s="21">
        <v>0.27144822577245126</v>
      </c>
      <c r="AO139" s="21">
        <v>4.3286670450012762E-2</v>
      </c>
      <c r="AP139" s="21">
        <v>0.57503475912061019</v>
      </c>
      <c r="AQ139" s="21">
        <v>0.46014364576886707</v>
      </c>
      <c r="AR139" s="21">
        <v>0.47719640479988212</v>
      </c>
      <c r="AS139" s="21">
        <v>0.82739005347256667</v>
      </c>
      <c r="AT139" s="21">
        <v>0.34247388940630735</v>
      </c>
      <c r="AU139" s="21">
        <v>0.31371606104585792</v>
      </c>
      <c r="AV139" s="21" t="e">
        <v>#DIV/0!</v>
      </c>
      <c r="AW139" s="21" t="e">
        <v>#DIV/0!</v>
      </c>
      <c r="AX139" s="21" t="e">
        <v>#DIV/0!</v>
      </c>
      <c r="AY139" s="21">
        <v>0.40542243769584391</v>
      </c>
      <c r="AZ139" s="21">
        <v>0.8491530693353041</v>
      </c>
      <c r="BA139" s="21">
        <v>0.72639255129498947</v>
      </c>
      <c r="BB139" s="21" t="e">
        <v>#DIV/0!</v>
      </c>
      <c r="BC139" s="21">
        <v>0.18398909061323301</v>
      </c>
    </row>
    <row r="140" spans="1:55" x14ac:dyDescent="0.2">
      <c r="A140" s="7" t="s">
        <v>460</v>
      </c>
      <c r="B140" s="7" t="s">
        <v>461</v>
      </c>
      <c r="C140" s="3" t="s">
        <v>72</v>
      </c>
      <c r="D140" s="7">
        <v>421306</v>
      </c>
      <c r="E140" s="7" t="s">
        <v>16</v>
      </c>
      <c r="F140" s="7">
        <v>2018</v>
      </c>
      <c r="G140" s="7" t="s">
        <v>17</v>
      </c>
      <c r="H140" s="8">
        <v>43465</v>
      </c>
      <c r="I140" s="8">
        <v>43517</v>
      </c>
      <c r="J140" s="8">
        <v>43591</v>
      </c>
      <c r="K140" s="9">
        <v>368450000</v>
      </c>
      <c r="L140" s="9">
        <v>384455000</v>
      </c>
      <c r="M140" s="10" t="s">
        <v>462</v>
      </c>
      <c r="N140" s="20">
        <v>7.6009214082367138E-4</v>
      </c>
      <c r="O140" s="21">
        <v>7.6009214082367138E-4</v>
      </c>
      <c r="P140" s="21">
        <v>1.4231552877115637E-3</v>
      </c>
      <c r="Q140" s="21">
        <v>0.26052748860987773</v>
      </c>
      <c r="R140" s="21">
        <v>0.11516779375132769</v>
      </c>
      <c r="S140" s="21">
        <v>0.28998676742794027</v>
      </c>
      <c r="T140" s="21">
        <v>6.2769353376483511E-2</v>
      </c>
      <c r="U140" s="21">
        <v>0.65144190258084711</v>
      </c>
      <c r="V140" s="21">
        <v>0.53785125111115684</v>
      </c>
      <c r="W140" s="21">
        <v>0.62832749791572984</v>
      </c>
      <c r="X140" s="21">
        <v>4.2758057486836781E-3</v>
      </c>
      <c r="Y140" s="21">
        <v>0.47438348783860818</v>
      </c>
      <c r="Z140" s="21">
        <v>0.99572419425131631</v>
      </c>
      <c r="AA140" s="21">
        <v>0</v>
      </c>
      <c r="AB140" s="21">
        <v>0.90941526724813715</v>
      </c>
      <c r="AC140" s="21">
        <v>0.79231889071891848</v>
      </c>
      <c r="AD140" s="21">
        <v>0.80483985912971956</v>
      </c>
      <c r="AE140" s="21">
        <v>0.65790054990429836</v>
      </c>
      <c r="AF140" s="21">
        <v>0.90139185413990552</v>
      </c>
      <c r="AG140" s="21" t="e">
        <v>#DIV/0!</v>
      </c>
      <c r="AH140" s="21" t="e">
        <v>#DIV/0!</v>
      </c>
      <c r="AI140" s="21">
        <v>0.97865001799228168</v>
      </c>
      <c r="AJ140" s="21">
        <v>8.4967474335090942E-2</v>
      </c>
      <c r="AK140" s="21" t="e">
        <v>#DIV/0!</v>
      </c>
      <c r="AL140" s="21" t="e">
        <v>#DIV/0!</v>
      </c>
      <c r="AM140" s="21">
        <v>0.31820027496075998</v>
      </c>
      <c r="AN140" s="21">
        <v>0.27067482404362481</v>
      </c>
      <c r="AO140" s="21">
        <v>1.6108275230032144E-2</v>
      </c>
      <c r="AP140" s="21">
        <v>0.57120226675951569</v>
      </c>
      <c r="AQ140" s="21">
        <v>0.78895568097127433</v>
      </c>
      <c r="AR140" s="21">
        <v>0.6464623342231467</v>
      </c>
      <c r="AS140" s="21">
        <v>0</v>
      </c>
      <c r="AT140" s="21">
        <v>0.30569282127292885</v>
      </c>
      <c r="AU140" s="21">
        <v>0.7482478691853105</v>
      </c>
      <c r="AV140" s="21" t="e">
        <v>#DIV/0!</v>
      </c>
      <c r="AW140" s="21" t="e">
        <v>#DIV/0!</v>
      </c>
      <c r="AX140" s="21" t="e">
        <v>#DIV/0!</v>
      </c>
      <c r="AY140" s="21">
        <v>0.2993702112636964</v>
      </c>
      <c r="AZ140" s="21">
        <v>0.80001775479859283</v>
      </c>
      <c r="BA140" s="21">
        <v>0.74459418657564036</v>
      </c>
      <c r="BB140" s="21" t="e">
        <v>#DIV/0!</v>
      </c>
      <c r="BC140" s="21">
        <v>0.18796546307961581</v>
      </c>
    </row>
    <row r="141" spans="1:55" x14ac:dyDescent="0.2">
      <c r="A141" s="3" t="s">
        <v>472</v>
      </c>
      <c r="B141" s="3" t="s">
        <v>473</v>
      </c>
      <c r="C141" s="3" t="s">
        <v>52</v>
      </c>
      <c r="D141" s="3">
        <v>378141</v>
      </c>
      <c r="E141" s="3" t="s">
        <v>16</v>
      </c>
      <c r="F141" s="3">
        <v>2019</v>
      </c>
      <c r="G141" s="3" t="s">
        <v>17</v>
      </c>
      <c r="H141" s="4">
        <v>43830</v>
      </c>
      <c r="I141" s="4">
        <v>43888</v>
      </c>
      <c r="J141" s="4">
        <v>43888</v>
      </c>
      <c r="K141" s="5">
        <v>324337584</v>
      </c>
      <c r="L141" s="5">
        <v>327053630</v>
      </c>
      <c r="M141" s="3" t="s">
        <v>474</v>
      </c>
      <c r="N141" s="20">
        <v>1.9388536471789248E-2</v>
      </c>
      <c r="O141" s="21">
        <v>1.7416163569842637E-2</v>
      </c>
      <c r="P141" s="21">
        <v>9.5856949929327127E-4</v>
      </c>
      <c r="Q141" s="21">
        <v>0.26493019985954219</v>
      </c>
      <c r="R141" s="21">
        <v>9.0284537549018246E-2</v>
      </c>
      <c r="S141" s="21">
        <v>2.2010985190065689E-2</v>
      </c>
      <c r="T141" s="21">
        <v>8.7151719311264794E-2</v>
      </c>
      <c r="U141" s="21">
        <v>0.65505629526523101</v>
      </c>
      <c r="V141" s="21">
        <v>0.49464042136071279</v>
      </c>
      <c r="W141" s="21">
        <v>0.63675862081668111</v>
      </c>
      <c r="X141" s="21">
        <v>4.6714296706138067E-2</v>
      </c>
      <c r="Y141" s="21">
        <v>0.45429566235666874</v>
      </c>
      <c r="Z141" s="21">
        <v>0.95328570329386197</v>
      </c>
      <c r="AA141" s="21">
        <v>0.19839593221275936</v>
      </c>
      <c r="AB141" s="21">
        <v>0.85760542005056328</v>
      </c>
      <c r="AC141" s="21">
        <v>0.66294533546647272</v>
      </c>
      <c r="AD141" s="21">
        <v>0.63150790284820291</v>
      </c>
      <c r="AE141" s="21">
        <v>0.62975760886825793</v>
      </c>
      <c r="AF141" s="21">
        <v>0.40331319442932884</v>
      </c>
      <c r="AG141" s="21" t="e">
        <v>#DIV/0!</v>
      </c>
      <c r="AH141" s="21" t="e">
        <v>#DIV/0!</v>
      </c>
      <c r="AI141" s="21">
        <v>0.98732475057060698</v>
      </c>
      <c r="AJ141" s="21">
        <v>0.1308299296034984</v>
      </c>
      <c r="AK141" s="21" t="e">
        <v>#DIV/0!</v>
      </c>
      <c r="AL141" s="21" t="e">
        <v>#DIV/0!</v>
      </c>
      <c r="AM141" s="21">
        <v>0.30752011773321114</v>
      </c>
      <c r="AN141" s="21">
        <v>0.27217908552709019</v>
      </c>
      <c r="AO141" s="21">
        <v>3.8694873246071348E-2</v>
      </c>
      <c r="AP141" s="21">
        <v>0.56698591801338494</v>
      </c>
      <c r="AQ141" s="21">
        <v>0.48516016256046757</v>
      </c>
      <c r="AR141" s="21">
        <v>0.40710530252743737</v>
      </c>
      <c r="AS141" s="21">
        <v>0.63983785389854753</v>
      </c>
      <c r="AT141" s="21">
        <v>0.29910558013031679</v>
      </c>
      <c r="AU141" s="21">
        <v>0.58060323320609386</v>
      </c>
      <c r="AV141" s="21" t="e">
        <v>#DIV/0!</v>
      </c>
      <c r="AW141" s="21" t="e">
        <v>#DIV/0!</v>
      </c>
      <c r="AX141" s="21" t="e">
        <v>#DIV/0!</v>
      </c>
      <c r="AY141" s="21">
        <v>0.26520832676000977</v>
      </c>
      <c r="AZ141" s="21">
        <v>0.77878231775079854</v>
      </c>
      <c r="BA141" s="21">
        <v>0.74178567435082199</v>
      </c>
      <c r="BB141" s="21" t="e">
        <v>#DIV/0!</v>
      </c>
      <c r="BC141" s="21">
        <v>0.20381088951266771</v>
      </c>
    </row>
    <row r="142" spans="1:55" x14ac:dyDescent="0.2">
      <c r="A142" s="3" t="s">
        <v>463</v>
      </c>
      <c r="B142" s="3" t="s">
        <v>464</v>
      </c>
      <c r="C142" s="3" t="s">
        <v>72</v>
      </c>
      <c r="D142" s="3">
        <v>378140</v>
      </c>
      <c r="E142" s="3" t="s">
        <v>16</v>
      </c>
      <c r="F142" s="3">
        <v>2019</v>
      </c>
      <c r="G142" s="3" t="s">
        <v>17</v>
      </c>
      <c r="H142" s="4">
        <v>43830</v>
      </c>
      <c r="I142" s="4">
        <v>43881</v>
      </c>
      <c r="J142" s="4">
        <v>43881</v>
      </c>
      <c r="K142" s="5">
        <v>66089570</v>
      </c>
      <c r="L142" s="5">
        <v>66179051</v>
      </c>
      <c r="M142" s="3" t="s">
        <v>465</v>
      </c>
      <c r="N142" s="20">
        <v>1.8704430953507298E-4</v>
      </c>
      <c r="O142" s="21">
        <v>1.8704430953507298E-4</v>
      </c>
      <c r="P142" s="21">
        <v>6.6376978108336328E-4</v>
      </c>
      <c r="Q142" s="21">
        <v>0.26066924095049326</v>
      </c>
      <c r="R142" s="21">
        <v>0.11699355366992964</v>
      </c>
      <c r="S142" s="21">
        <v>0.63962004807955664</v>
      </c>
      <c r="T142" s="21">
        <v>0</v>
      </c>
      <c r="U142" s="21">
        <v>0.65186496644648706</v>
      </c>
      <c r="V142" s="21">
        <v>0.60010544025351908</v>
      </c>
      <c r="W142" s="21">
        <v>0.62210889664239277</v>
      </c>
      <c r="X142" s="21">
        <v>6.2228733923651493E-3</v>
      </c>
      <c r="Y142" s="21">
        <v>0.47304209278515086</v>
      </c>
      <c r="Z142" s="21">
        <v>0.99377712660763484</v>
      </c>
      <c r="AA142" s="21">
        <v>0</v>
      </c>
      <c r="AB142" s="21">
        <v>0.90664707383061882</v>
      </c>
      <c r="AC142" s="21">
        <v>0.80411849710385208</v>
      </c>
      <c r="AD142" s="21">
        <v>0.82611844520251299</v>
      </c>
      <c r="AE142" s="21">
        <v>0.63533572278382633</v>
      </c>
      <c r="AF142" s="21">
        <v>0.4610138822964428</v>
      </c>
      <c r="AG142" s="21" t="e">
        <v>#DIV/0!</v>
      </c>
      <c r="AH142" s="21" t="e">
        <v>#DIV/0!</v>
      </c>
      <c r="AI142" s="21">
        <v>0.98596061333220719</v>
      </c>
      <c r="AJ142" s="21">
        <v>6.6963744898458424E-2</v>
      </c>
      <c r="AK142" s="21" t="e">
        <v>#DIV/0!</v>
      </c>
      <c r="AL142" s="21" t="e">
        <v>#DIV/0!</v>
      </c>
      <c r="AM142" s="21">
        <v>0.30679996936844689</v>
      </c>
      <c r="AN142" s="21">
        <v>0.27064077756671073</v>
      </c>
      <c r="AO142" s="21">
        <v>1.4239092740463427E-2</v>
      </c>
      <c r="AP142" s="21">
        <v>0.57142940882232662</v>
      </c>
      <c r="AQ142" s="21">
        <v>0.49762268466284398</v>
      </c>
      <c r="AR142" s="21">
        <v>0.70705832961935755</v>
      </c>
      <c r="AS142" s="21">
        <v>0.55981890412823299</v>
      </c>
      <c r="AT142" s="21">
        <v>0.31104551448445755</v>
      </c>
      <c r="AU142" s="21">
        <v>0.6164986466711242</v>
      </c>
      <c r="AV142" s="21" t="e">
        <v>#DIV/0!</v>
      </c>
      <c r="AW142" s="21" t="e">
        <v>#DIV/0!</v>
      </c>
      <c r="AX142" s="21" t="e">
        <v>#DIV/0!</v>
      </c>
      <c r="AY142" s="21">
        <v>0.30394371694357813</v>
      </c>
      <c r="AZ142" s="21">
        <v>0.80292361523984401</v>
      </c>
      <c r="BA142" s="21">
        <v>0.74362630406977315</v>
      </c>
      <c r="BB142" s="21" t="e">
        <v>#DIV/0!</v>
      </c>
      <c r="BC142" s="21">
        <v>0.19887470459200721</v>
      </c>
    </row>
    <row r="143" spans="1:55" x14ac:dyDescent="0.2">
      <c r="A143" s="3" t="s">
        <v>427</v>
      </c>
      <c r="B143" s="3" t="s">
        <v>428</v>
      </c>
      <c r="C143" s="3" t="s">
        <v>15</v>
      </c>
      <c r="D143" s="3">
        <v>124922</v>
      </c>
      <c r="E143" s="3" t="s">
        <v>16</v>
      </c>
      <c r="F143" s="3">
        <v>2019</v>
      </c>
      <c r="G143" s="3" t="s">
        <v>17</v>
      </c>
      <c r="H143" s="4">
        <v>43830</v>
      </c>
      <c r="I143" s="4">
        <v>43887</v>
      </c>
      <c r="J143" s="4">
        <v>43887</v>
      </c>
      <c r="K143" s="5">
        <v>413800000</v>
      </c>
      <c r="L143" s="5">
        <v>415800000</v>
      </c>
      <c r="M143" s="3" t="s">
        <v>429</v>
      </c>
      <c r="N143" s="20">
        <v>5.1471533035353935E-2</v>
      </c>
      <c r="O143" s="21">
        <v>3.5088072596640742E-2</v>
      </c>
      <c r="P143" s="21">
        <v>1.9449807867483185E-2</v>
      </c>
      <c r="Q143" s="21">
        <v>0.26048717540930227</v>
      </c>
      <c r="R143" s="21">
        <v>6.3036928260737077E-2</v>
      </c>
      <c r="S143" s="21">
        <v>2.5966312967080699E-2</v>
      </c>
      <c r="T143" s="21">
        <v>5.8890987736820902E-2</v>
      </c>
      <c r="U143" s="21">
        <v>0.64644771401051182</v>
      </c>
      <c r="V143" s="21">
        <v>0.49266568686787959</v>
      </c>
      <c r="W143" s="21">
        <v>0.62790604578951126</v>
      </c>
      <c r="X143" s="21">
        <v>0.20411920935027719</v>
      </c>
      <c r="Y143" s="21">
        <v>0.55881131101081272</v>
      </c>
      <c r="Z143" s="21">
        <v>0.79588079064972272</v>
      </c>
      <c r="AA143" s="21">
        <v>0.67505966621640245</v>
      </c>
      <c r="AB143" s="21">
        <v>0.91022534599960059</v>
      </c>
      <c r="AC143" s="21">
        <v>0.30519348790442163</v>
      </c>
      <c r="AD143" s="21">
        <v>0.39945353310456699</v>
      </c>
      <c r="AE143" s="21">
        <v>0.45417004024313429</v>
      </c>
      <c r="AF143" s="21">
        <v>0.40903383081770528</v>
      </c>
      <c r="AG143" s="21" t="e">
        <v>#DIV/0!</v>
      </c>
      <c r="AH143" s="21" t="e">
        <v>#DIV/0!</v>
      </c>
      <c r="AI143" s="21">
        <v>0.98526776373738145</v>
      </c>
      <c r="AJ143" s="21">
        <v>0.12590823124474293</v>
      </c>
      <c r="AK143" s="21" t="e">
        <v>#DIV/0!</v>
      </c>
      <c r="AL143" s="21" t="e">
        <v>#DIV/0!</v>
      </c>
      <c r="AM143" s="21">
        <v>0.31048323818922513</v>
      </c>
      <c r="AN143" s="21">
        <v>0.27375891237811445</v>
      </c>
      <c r="AO143" s="21">
        <v>0.13463773707467272</v>
      </c>
      <c r="AP143" s="21">
        <v>0.57654440983296551</v>
      </c>
      <c r="AQ143" s="21">
        <v>0.59362258772479426</v>
      </c>
      <c r="AR143" s="21">
        <v>0.28045859946302887</v>
      </c>
      <c r="AS143" s="21">
        <v>0.58216590099771326</v>
      </c>
      <c r="AT143" s="21">
        <v>0.35193459213172501</v>
      </c>
      <c r="AU143" s="21">
        <v>0.65719589725806515</v>
      </c>
      <c r="AV143" s="21" t="e">
        <v>#DIV/0!</v>
      </c>
      <c r="AW143" s="21" t="e">
        <v>#DIV/0!</v>
      </c>
      <c r="AX143" s="21" t="e">
        <v>#DIV/0!</v>
      </c>
      <c r="AY143" s="21">
        <v>0.25352796916877168</v>
      </c>
      <c r="AZ143" s="21">
        <v>0.76671042992873184</v>
      </c>
      <c r="BA143" s="21">
        <v>0.74377580416838296</v>
      </c>
      <c r="BB143" s="21" t="e">
        <v>#DIV/0!</v>
      </c>
      <c r="BC143" s="21">
        <v>0.21414455207242394</v>
      </c>
    </row>
    <row r="144" spans="1:55" x14ac:dyDescent="0.2">
      <c r="A144" s="3" t="s">
        <v>448</v>
      </c>
      <c r="B144" s="3" t="s">
        <v>449</v>
      </c>
      <c r="C144" s="3" t="s">
        <v>52</v>
      </c>
      <c r="D144" s="3">
        <v>354347</v>
      </c>
      <c r="E144" s="3" t="s">
        <v>16</v>
      </c>
      <c r="F144" s="3">
        <v>2019</v>
      </c>
      <c r="G144" s="3" t="s">
        <v>17</v>
      </c>
      <c r="H144" s="4">
        <v>43830</v>
      </c>
      <c r="I144" s="4">
        <v>43882</v>
      </c>
      <c r="J144" s="4">
        <v>43882</v>
      </c>
      <c r="K144" s="5">
        <v>199256589</v>
      </c>
      <c r="L144" s="5">
        <v>201031695</v>
      </c>
      <c r="M144" s="3" t="s">
        <v>450</v>
      </c>
      <c r="N144" s="20">
        <v>2.0040535254851829E-2</v>
      </c>
      <c r="O144" s="21">
        <v>1.4332320552412707E-2</v>
      </c>
      <c r="P144" s="21">
        <v>1.3984163288350017E-2</v>
      </c>
      <c r="Q144" s="21">
        <v>0.27318579265315457</v>
      </c>
      <c r="R144" s="21">
        <v>9.4732312974852864E-2</v>
      </c>
      <c r="S144" s="21">
        <v>7.2664095086054689E-2</v>
      </c>
      <c r="T144" s="21">
        <v>8.2284598895544847E-2</v>
      </c>
      <c r="U144" s="21">
        <v>0.66753930122048744</v>
      </c>
      <c r="V144" s="21">
        <v>0.52557645252463969</v>
      </c>
      <c r="W144" s="21">
        <v>0.64659038874179997</v>
      </c>
      <c r="X144" s="21">
        <v>5.3024072417511101E-2</v>
      </c>
      <c r="Y144" s="21">
        <v>0.43376783540646058</v>
      </c>
      <c r="Z144" s="21">
        <v>0.94697592758248883</v>
      </c>
      <c r="AA144" s="21">
        <v>1.3107090781096701E-2</v>
      </c>
      <c r="AB144" s="21">
        <v>0.82525602967199685</v>
      </c>
      <c r="AC144" s="21">
        <v>0.68177726294957453</v>
      </c>
      <c r="AD144" s="21">
        <v>0.53513892376249461</v>
      </c>
      <c r="AE144" s="21">
        <v>0.49747374100764358</v>
      </c>
      <c r="AF144" s="21">
        <v>0.37590441107121125</v>
      </c>
      <c r="AG144" s="21" t="e">
        <v>#DIV/0!</v>
      </c>
      <c r="AH144" s="21" t="e">
        <v>#DIV/0!</v>
      </c>
      <c r="AI144" s="21">
        <v>0.98692434569734322</v>
      </c>
      <c r="AJ144" s="21">
        <v>0.1252591475346822</v>
      </c>
      <c r="AK144" s="21" t="e">
        <v>#DIV/0!</v>
      </c>
      <c r="AL144" s="21" t="e">
        <v>#DIV/0!</v>
      </c>
      <c r="AM144" s="21">
        <v>0.30620457405007129</v>
      </c>
      <c r="AN144" s="21">
        <v>0.27431297877549299</v>
      </c>
      <c r="AO144" s="21">
        <v>4.4077688255046724E-2</v>
      </c>
      <c r="AP144" s="21">
        <v>0.56662390648955785</v>
      </c>
      <c r="AQ144" s="21">
        <v>0.45397593145862525</v>
      </c>
      <c r="AR144" s="21">
        <v>0.38559097003739129</v>
      </c>
      <c r="AS144" s="21">
        <v>0.62244428751008118</v>
      </c>
      <c r="AT144" s="21">
        <v>0.30073924630001952</v>
      </c>
      <c r="AU144" s="21">
        <v>0.58941258821002207</v>
      </c>
      <c r="AV144" s="21" t="e">
        <v>#DIV/0!</v>
      </c>
      <c r="AW144" s="21" t="e">
        <v>#DIV/0!</v>
      </c>
      <c r="AX144" s="21" t="e">
        <v>#DIV/0!</v>
      </c>
      <c r="AY144" s="21">
        <v>0.2875560025185076</v>
      </c>
      <c r="AZ144" s="21">
        <v>0.79047104745659413</v>
      </c>
      <c r="BA144" s="21">
        <v>0.74009085995534563</v>
      </c>
      <c r="BB144" s="21" t="e">
        <v>#DIV/0!</v>
      </c>
      <c r="BC144" s="21">
        <v>0.18183243208375011</v>
      </c>
    </row>
    <row r="145" spans="1:55" x14ac:dyDescent="0.2">
      <c r="A145" s="3" t="s">
        <v>439</v>
      </c>
      <c r="B145" s="3" t="s">
        <v>440</v>
      </c>
      <c r="C145" s="3" t="s">
        <v>24</v>
      </c>
      <c r="D145" s="3">
        <v>108955</v>
      </c>
      <c r="E145" s="3" t="s">
        <v>16</v>
      </c>
      <c r="F145" s="3">
        <v>2019</v>
      </c>
      <c r="G145" s="3" t="s">
        <v>17</v>
      </c>
      <c r="H145" s="4">
        <v>43830</v>
      </c>
      <c r="I145" s="4">
        <v>43875</v>
      </c>
      <c r="J145" s="4">
        <v>43875</v>
      </c>
      <c r="K145" s="5">
        <v>627000000</v>
      </c>
      <c r="L145" s="5">
        <v>637200000</v>
      </c>
      <c r="M145" s="3" t="s">
        <v>441</v>
      </c>
      <c r="N145" s="20">
        <v>5.6309638833384315E-2</v>
      </c>
      <c r="O145" s="21">
        <v>4.3908351430949663E-2</v>
      </c>
      <c r="P145" s="21">
        <v>8.4906842218471099E-2</v>
      </c>
      <c r="Q145" s="21">
        <v>0.26058691596199968</v>
      </c>
      <c r="R145" s="21">
        <v>4.8526769084389861E-2</v>
      </c>
      <c r="S145" s="21">
        <v>0.15307888543038428</v>
      </c>
      <c r="T145" s="21">
        <v>2.073951742422021E-2</v>
      </c>
      <c r="U145" s="21">
        <v>0.64514988233975823</v>
      </c>
      <c r="V145" s="21">
        <v>0.51468117665637614</v>
      </c>
      <c r="W145" s="21">
        <v>0.62418289684997263</v>
      </c>
      <c r="X145" s="21">
        <v>0.36264370757644343</v>
      </c>
      <c r="Y145" s="21">
        <v>0.49753248648949788</v>
      </c>
      <c r="Z145" s="21">
        <v>0.63735629242355651</v>
      </c>
      <c r="AA145" s="21">
        <v>0.32268159041522498</v>
      </c>
      <c r="AB145" s="21">
        <v>0.90823976942808959</v>
      </c>
      <c r="AC145" s="21">
        <v>0.7374093325817449</v>
      </c>
      <c r="AD145" s="21">
        <v>0.55230333824869904</v>
      </c>
      <c r="AE145" s="21">
        <v>0.62795696763349307</v>
      </c>
      <c r="AF145" s="21">
        <v>0.41619492949350784</v>
      </c>
      <c r="AG145" s="21" t="e">
        <v>#DIV/0!</v>
      </c>
      <c r="AH145" s="21" t="e">
        <v>#DIV/0!</v>
      </c>
      <c r="AI145" s="21">
        <v>0.98586693789128665</v>
      </c>
      <c r="AJ145" s="21">
        <v>0.15241839545386307</v>
      </c>
      <c r="AK145" s="21" t="e">
        <v>#DIV/0!</v>
      </c>
      <c r="AL145" s="21" t="e">
        <v>#DIV/0!</v>
      </c>
      <c r="AM145" s="21">
        <v>0.31134928459514388</v>
      </c>
      <c r="AN145" s="21">
        <v>0.2737008195973617</v>
      </c>
      <c r="AO145" s="21">
        <v>0.13016262857360503</v>
      </c>
      <c r="AP145" s="21">
        <v>0.57401083841464029</v>
      </c>
      <c r="AQ145" s="21">
        <v>0.61303295322262663</v>
      </c>
      <c r="AR145" s="21">
        <v>0.43942932896552478</v>
      </c>
      <c r="AS145" s="21">
        <v>0.57839430418807491</v>
      </c>
      <c r="AT145" s="21">
        <v>0.54203304116390372</v>
      </c>
      <c r="AU145" s="21">
        <v>0.63533348845226179</v>
      </c>
      <c r="AV145" s="21" t="e">
        <v>#DIV/0!</v>
      </c>
      <c r="AW145" s="21" t="e">
        <v>#DIV/0!</v>
      </c>
      <c r="AX145" s="21" t="e">
        <v>#DIV/0!</v>
      </c>
      <c r="AY145" s="21">
        <v>0.21627354655166581</v>
      </c>
      <c r="AZ145" s="21">
        <v>0.73453718577528537</v>
      </c>
      <c r="BA145" s="21">
        <v>0.74356640456294665</v>
      </c>
      <c r="BB145" s="21" t="e">
        <v>#DIV/0!</v>
      </c>
      <c r="BC145" s="21">
        <v>0.33394103029457234</v>
      </c>
    </row>
    <row r="146" spans="1:55" x14ac:dyDescent="0.2">
      <c r="A146" s="3" t="s">
        <v>475</v>
      </c>
      <c r="B146" s="3" t="s">
        <v>476</v>
      </c>
      <c r="C146" s="3" t="s">
        <v>52</v>
      </c>
      <c r="D146" s="3">
        <v>378142</v>
      </c>
      <c r="E146" s="3" t="s">
        <v>16</v>
      </c>
      <c r="F146" s="3">
        <v>2019</v>
      </c>
      <c r="G146" s="3" t="s">
        <v>17</v>
      </c>
      <c r="H146" s="4">
        <v>43830</v>
      </c>
      <c r="I146" s="4">
        <v>43872</v>
      </c>
      <c r="J146" s="4">
        <v>43872</v>
      </c>
      <c r="K146" s="5">
        <v>976000000</v>
      </c>
      <c r="L146" s="5">
        <v>976000000</v>
      </c>
      <c r="M146" s="6" t="s">
        <v>477</v>
      </c>
      <c r="N146" s="20">
        <v>3.4300502762567887E-2</v>
      </c>
      <c r="O146" s="21">
        <v>2.9448241886211049E-2</v>
      </c>
      <c r="P146" s="21">
        <v>7.4967021531024674E-3</v>
      </c>
      <c r="Q146" s="21">
        <v>0.26628104677594111</v>
      </c>
      <c r="R146" s="21">
        <v>7.9962471824757658E-2</v>
      </c>
      <c r="S146" s="21">
        <v>3.7477047246166316E-2</v>
      </c>
      <c r="T146" s="21">
        <v>7.3864557965675065E-2</v>
      </c>
      <c r="U146" s="21">
        <v>0.65501634071220405</v>
      </c>
      <c r="V146" s="21">
        <v>0.50049891546213854</v>
      </c>
      <c r="W146" s="21">
        <v>0.63608942600427787</v>
      </c>
      <c r="X146" s="21">
        <v>7.8750761433866945E-2</v>
      </c>
      <c r="Y146" s="21">
        <v>0.44718672872351539</v>
      </c>
      <c r="Z146" s="21">
        <v>0.92124923856613306</v>
      </c>
      <c r="AA146" s="21">
        <v>9.2811184966078208E-2</v>
      </c>
      <c r="AB146" s="21">
        <v>0.84928479814623559</v>
      </c>
      <c r="AC146" s="21">
        <v>0.5690639829102484</v>
      </c>
      <c r="AD146" s="21">
        <v>0.48431704900700434</v>
      </c>
      <c r="AE146" s="21">
        <v>0.449826310057792</v>
      </c>
      <c r="AF146" s="21">
        <v>0.39886409587221638</v>
      </c>
      <c r="AG146" s="21" t="e">
        <v>#DIV/0!</v>
      </c>
      <c r="AH146" s="21" t="e">
        <v>#DIV/0!</v>
      </c>
      <c r="AI146" s="21">
        <v>0.98664500712346392</v>
      </c>
      <c r="AJ146" s="21">
        <v>0.15064550061417603</v>
      </c>
      <c r="AK146" s="21" t="e">
        <v>#DIV/0!</v>
      </c>
      <c r="AL146" s="21" t="e">
        <v>#DIV/0!</v>
      </c>
      <c r="AM146" s="21">
        <v>0.30855980519415488</v>
      </c>
      <c r="AN146" s="21">
        <v>0.2733167520354044</v>
      </c>
      <c r="AO146" s="21">
        <v>5.5816938500444516E-2</v>
      </c>
      <c r="AP146" s="21">
        <v>0.59571813718101208</v>
      </c>
      <c r="AQ146" s="21">
        <v>0.49384993115967818</v>
      </c>
      <c r="AR146" s="21">
        <v>0.3716919922412818</v>
      </c>
      <c r="AS146" s="21">
        <v>0.61192572844459181</v>
      </c>
      <c r="AT146" s="21">
        <v>0.31654406292843101</v>
      </c>
      <c r="AU146" s="21">
        <v>0.60778156846510722</v>
      </c>
      <c r="AV146" s="21" t="e">
        <v>#DIV/0!</v>
      </c>
      <c r="AW146" s="21" t="e">
        <v>#DIV/0!</v>
      </c>
      <c r="AX146" s="21" t="e">
        <v>#DIV/0!</v>
      </c>
      <c r="AY146" s="21">
        <v>0.27815734310716311</v>
      </c>
      <c r="AZ146" s="21">
        <v>0.78585143457437601</v>
      </c>
      <c r="BA146" s="21">
        <v>0.74284919003475269</v>
      </c>
      <c r="BB146" s="21" t="e">
        <v>#DIV/0!</v>
      </c>
      <c r="BC146" s="21">
        <v>0.17587092079207448</v>
      </c>
    </row>
    <row r="147" spans="1:55" x14ac:dyDescent="0.2">
      <c r="A147" s="3" t="s">
        <v>481</v>
      </c>
      <c r="B147" s="3" t="s">
        <v>482</v>
      </c>
      <c r="C147" s="3" t="s">
        <v>15</v>
      </c>
      <c r="D147" s="3">
        <v>378143</v>
      </c>
      <c r="E147" s="3" t="s">
        <v>16</v>
      </c>
      <c r="F147" s="3">
        <v>2019</v>
      </c>
      <c r="G147" s="3" t="s">
        <v>17</v>
      </c>
      <c r="H147" s="4">
        <v>43830</v>
      </c>
      <c r="I147" s="4">
        <v>43882</v>
      </c>
      <c r="J147" s="4">
        <v>43882</v>
      </c>
      <c r="K147" s="5">
        <v>170360000</v>
      </c>
      <c r="L147" s="5">
        <v>173499000</v>
      </c>
      <c r="M147" s="3" t="s">
        <v>483</v>
      </c>
      <c r="N147" s="20">
        <v>7.3121115249129565E-2</v>
      </c>
      <c r="O147" s="21">
        <v>7.3121115249129565E-2</v>
      </c>
      <c r="P147" s="21">
        <v>8.6678906301713002E-2</v>
      </c>
      <c r="Q147" s="21">
        <v>0.25940925958857775</v>
      </c>
      <c r="R147" s="21">
        <v>0</v>
      </c>
      <c r="S147" s="21">
        <v>0</v>
      </c>
      <c r="T147" s="21">
        <v>0</v>
      </c>
      <c r="U147" s="21">
        <v>0.64049317262840244</v>
      </c>
      <c r="V147" s="21">
        <v>0.48825282224192584</v>
      </c>
      <c r="W147" s="21">
        <v>0.62210889664239277</v>
      </c>
      <c r="X147" s="21">
        <v>0.66078442070089405</v>
      </c>
      <c r="Y147" s="21">
        <v>0.48771812332379755</v>
      </c>
      <c r="Z147" s="21">
        <v>0.33921557929910595</v>
      </c>
      <c r="AA147" s="21">
        <v>4.1278239145623469E-3</v>
      </c>
      <c r="AB147" s="21">
        <v>0.93654266233432937</v>
      </c>
      <c r="AC147" s="21">
        <v>0.31475588867760396</v>
      </c>
      <c r="AD147" s="21">
        <v>0.38843372083755473</v>
      </c>
      <c r="AE147" s="21">
        <v>0.43534161122503767</v>
      </c>
      <c r="AF147" s="21">
        <v>0.38608584059501544</v>
      </c>
      <c r="AG147" s="21" t="e">
        <v>#DIV/0!</v>
      </c>
      <c r="AH147" s="21" t="e">
        <v>#DIV/0!</v>
      </c>
      <c r="AI147" s="21">
        <v>0.98533146119647552</v>
      </c>
      <c r="AJ147" s="21">
        <v>0.11433663690220928</v>
      </c>
      <c r="AK147" s="21" t="e">
        <v>#DIV/0!</v>
      </c>
      <c r="AL147" s="21" t="e">
        <v>#DIV/0!</v>
      </c>
      <c r="AM147" s="21">
        <v>0.31302552234236475</v>
      </c>
      <c r="AN147" s="21">
        <v>0.28113448935513202</v>
      </c>
      <c r="AO147" s="21">
        <v>0.50656927046288724</v>
      </c>
      <c r="AP147" s="21">
        <v>0.57538006971494604</v>
      </c>
      <c r="AQ147" s="21">
        <v>0.70422904492165517</v>
      </c>
      <c r="AR147" s="21">
        <v>0.22102437390141902</v>
      </c>
      <c r="AS147" s="21">
        <v>0.59434628375289555</v>
      </c>
      <c r="AT147" s="21">
        <v>0.5022886146806238</v>
      </c>
      <c r="AU147" s="21">
        <v>0.65286889224114497</v>
      </c>
      <c r="AV147" s="21" t="e">
        <v>#DIV/0!</v>
      </c>
      <c r="AW147" s="21" t="e">
        <v>#DIV/0!</v>
      </c>
      <c r="AX147" s="21" t="e">
        <v>#DIV/0!</v>
      </c>
      <c r="AY147" s="21">
        <v>0.19993393009915053</v>
      </c>
      <c r="AZ147" s="21">
        <v>0.72219057222888761</v>
      </c>
      <c r="BA147" s="21">
        <v>0.74392623049438655</v>
      </c>
      <c r="BB147" s="21" t="e">
        <v>#DIV/0!</v>
      </c>
      <c r="BC147" s="21">
        <v>0.39684727593155533</v>
      </c>
    </row>
    <row r="148" spans="1:55" x14ac:dyDescent="0.2">
      <c r="A148" s="3" t="s">
        <v>478</v>
      </c>
      <c r="B148" s="3" t="s">
        <v>479</v>
      </c>
      <c r="C148" s="3" t="s">
        <v>45</v>
      </c>
      <c r="D148" s="3">
        <v>112653</v>
      </c>
      <c r="E148" s="3" t="s">
        <v>16</v>
      </c>
      <c r="F148" s="3">
        <v>2019</v>
      </c>
      <c r="G148" s="3" t="s">
        <v>17</v>
      </c>
      <c r="H148" s="4">
        <v>43830</v>
      </c>
      <c r="I148" s="4">
        <v>43875</v>
      </c>
      <c r="J148" s="4">
        <v>43875</v>
      </c>
      <c r="K148" s="5">
        <v>144613000</v>
      </c>
      <c r="L148" s="5">
        <v>149458000</v>
      </c>
      <c r="M148" s="3" t="s">
        <v>480</v>
      </c>
      <c r="N148" s="20">
        <v>2.1652445026510717E-2</v>
      </c>
      <c r="O148" s="21">
        <v>2.1652445026510717E-2</v>
      </c>
      <c r="P148" s="21">
        <v>3.7927103361236739E-2</v>
      </c>
      <c r="Q148" s="21">
        <v>0.26422572810400896</v>
      </c>
      <c r="R148" s="21">
        <v>6.0883661173120912E-2</v>
      </c>
      <c r="S148" s="21">
        <v>3.9169151925855392E-2</v>
      </c>
      <c r="T148" s="21">
        <v>5.4275470689992458E-2</v>
      </c>
      <c r="U148" s="21">
        <v>0.64966860583885722</v>
      </c>
      <c r="V148" s="21">
        <v>0.49887288365619925</v>
      </c>
      <c r="W148" s="21">
        <v>0.63063286396424723</v>
      </c>
      <c r="X148" s="21">
        <v>0.23972348753689249</v>
      </c>
      <c r="Y148" s="21">
        <v>0.50275645360200627</v>
      </c>
      <c r="Z148" s="21">
        <v>0.76027651246310746</v>
      </c>
      <c r="AA148" s="21">
        <v>0.72135676950884575</v>
      </c>
      <c r="AB148" s="21">
        <v>0.86283494901464497</v>
      </c>
      <c r="AC148" s="21">
        <v>0.82005010372032927</v>
      </c>
      <c r="AD148" s="21">
        <v>0.37382874952492168</v>
      </c>
      <c r="AE148" s="21">
        <v>0.40082740352705332</v>
      </c>
      <c r="AF148" s="21">
        <v>0.37602704310574964</v>
      </c>
      <c r="AG148" s="21" t="e">
        <v>#DIV/0!</v>
      </c>
      <c r="AH148" s="21" t="e">
        <v>#DIV/0!</v>
      </c>
      <c r="AI148" s="21">
        <v>0.98702307155319569</v>
      </c>
      <c r="AJ148" s="21">
        <v>8.202381561584704E-2</v>
      </c>
      <c r="AK148" s="21" t="e">
        <v>#DIV/0!</v>
      </c>
      <c r="AL148" s="21" t="e">
        <v>#DIV/0!</v>
      </c>
      <c r="AM148" s="21">
        <v>0.30659583459876993</v>
      </c>
      <c r="AN148" s="21">
        <v>0.27522549409104458</v>
      </c>
      <c r="AO148" s="21">
        <v>0.11548238629549405</v>
      </c>
      <c r="AP148" s="21">
        <v>0.56822014954238287</v>
      </c>
      <c r="AQ148" s="21">
        <v>0.47356700392945394</v>
      </c>
      <c r="AR148" s="21">
        <v>0.32814280519540967</v>
      </c>
      <c r="AS148" s="21">
        <v>0.62142391752252069</v>
      </c>
      <c r="AT148" s="21">
        <v>0.38288147428470415</v>
      </c>
      <c r="AU148" s="21">
        <v>0.61461145612497803</v>
      </c>
      <c r="AV148" s="21" t="e">
        <v>#DIV/0!</v>
      </c>
      <c r="AW148" s="21" t="e">
        <v>#DIV/0!</v>
      </c>
      <c r="AX148" s="21" t="e">
        <v>#DIV/0!</v>
      </c>
      <c r="AY148" s="21">
        <v>0.28145840199111449</v>
      </c>
      <c r="AZ148" s="21">
        <v>0.74890176910063055</v>
      </c>
      <c r="BA148" s="21">
        <v>0.74353498303494781</v>
      </c>
      <c r="BB148" s="21" t="e">
        <v>#DIV/0!</v>
      </c>
      <c r="BC148" s="21">
        <v>0.19128245576299857</v>
      </c>
    </row>
    <row r="149" spans="1:55" x14ac:dyDescent="0.2">
      <c r="A149" s="3" t="s">
        <v>484</v>
      </c>
      <c r="B149" s="3" t="s">
        <v>485</v>
      </c>
      <c r="C149" s="3" t="s">
        <v>72</v>
      </c>
      <c r="D149" s="3">
        <v>130051</v>
      </c>
      <c r="E149" s="3" t="s">
        <v>16</v>
      </c>
      <c r="F149" s="3">
        <v>2019</v>
      </c>
      <c r="G149" s="3" t="s">
        <v>17</v>
      </c>
      <c r="H149" s="4">
        <v>43830</v>
      </c>
      <c r="I149" s="4">
        <v>43886</v>
      </c>
      <c r="J149" s="4">
        <v>43886</v>
      </c>
      <c r="K149" s="5">
        <v>129415040</v>
      </c>
      <c r="L149" s="5">
        <v>138472124</v>
      </c>
      <c r="M149" s="3" t="s">
        <v>486</v>
      </c>
      <c r="N149" s="20">
        <v>0</v>
      </c>
      <c r="O149" s="21">
        <v>0</v>
      </c>
      <c r="P149" s="21">
        <v>1.2162412169206582E-3</v>
      </c>
      <c r="Q149" s="21">
        <v>0.26332363130310016</v>
      </c>
      <c r="R149" s="21">
        <v>2.4830988721665836E-2</v>
      </c>
      <c r="S149" s="21">
        <v>1.8274894803266824E-2</v>
      </c>
      <c r="T149" s="21">
        <v>2.1710827248091393E-2</v>
      </c>
      <c r="U149" s="21">
        <v>0.64389832349273768</v>
      </c>
      <c r="V149" s="21">
        <v>0.49276155269849958</v>
      </c>
      <c r="W149" s="21">
        <v>0.62521153442461253</v>
      </c>
      <c r="X149" s="21">
        <v>5.0513896696602126E-3</v>
      </c>
      <c r="Y149" s="21">
        <v>0.45562877187758233</v>
      </c>
      <c r="Z149" s="21">
        <v>0.99494861033033977</v>
      </c>
      <c r="AA149" s="21">
        <v>0</v>
      </c>
      <c r="AB149" s="21">
        <v>0.8707117688738687</v>
      </c>
      <c r="AC149" s="21">
        <v>0.74634197814202841</v>
      </c>
      <c r="AD149" s="21">
        <v>0.82137278884023701</v>
      </c>
      <c r="AE149" s="21">
        <v>0.77922635465113455</v>
      </c>
      <c r="AF149" s="21">
        <v>0.49622277519174646</v>
      </c>
      <c r="AG149" s="21" t="e">
        <v>#DIV/0!</v>
      </c>
      <c r="AH149" s="21" t="e">
        <v>#DIV/0!</v>
      </c>
      <c r="AI149" s="21">
        <v>0.98601743405273856</v>
      </c>
      <c r="AJ149" s="21">
        <v>6.9669726492759418E-2</v>
      </c>
      <c r="AK149" s="21" t="e">
        <v>#DIV/0!</v>
      </c>
      <c r="AL149" s="21" t="e">
        <v>#DIV/0!</v>
      </c>
      <c r="AM149" s="21">
        <v>0.31059575477676399</v>
      </c>
      <c r="AN149" s="21">
        <v>0.27126482882831399</v>
      </c>
      <c r="AO149" s="21">
        <v>2.3323507307744854E-2</v>
      </c>
      <c r="AP149" s="21">
        <v>0.57139614149170137</v>
      </c>
      <c r="AQ149" s="21">
        <v>0.54752160424529372</v>
      </c>
      <c r="AR149" s="21">
        <v>0.68614827887263641</v>
      </c>
      <c r="AS149" s="21">
        <v>0.56634248358017725</v>
      </c>
      <c r="AT149" s="21">
        <v>0.34861945185693122</v>
      </c>
      <c r="AU149" s="21">
        <v>0.61720271545081085</v>
      </c>
      <c r="AV149" s="21" t="e">
        <v>#DIV/0!</v>
      </c>
      <c r="AW149" s="21" t="e">
        <v>#DIV/0!</v>
      </c>
      <c r="AX149" s="21" t="e">
        <v>#DIV/0!</v>
      </c>
      <c r="AY149" s="21">
        <v>0.21635204477842432</v>
      </c>
      <c r="AZ149" s="21">
        <v>0.74712007021073612</v>
      </c>
      <c r="BA149" s="21">
        <v>0.7434395020581549</v>
      </c>
      <c r="BB149" s="21" t="e">
        <v>#DIV/0!</v>
      </c>
      <c r="BC149" s="21">
        <v>0.26548764046412593</v>
      </c>
    </row>
    <row r="150" spans="1:55" x14ac:dyDescent="0.2">
      <c r="A150" s="3" t="s">
        <v>523</v>
      </c>
      <c r="B150" s="3" t="s">
        <v>524</v>
      </c>
      <c r="C150" s="3" t="s">
        <v>45</v>
      </c>
      <c r="D150" s="3">
        <v>249937</v>
      </c>
      <c r="E150" s="3" t="s">
        <v>16</v>
      </c>
      <c r="F150" s="3">
        <v>2019</v>
      </c>
      <c r="G150" s="3" t="s">
        <v>17</v>
      </c>
      <c r="H150" s="4">
        <v>43830</v>
      </c>
      <c r="I150" s="4">
        <v>43866</v>
      </c>
      <c r="J150" s="4">
        <v>43866</v>
      </c>
      <c r="K150" s="5">
        <v>3961000000</v>
      </c>
      <c r="L150" s="5">
        <v>3999000000</v>
      </c>
      <c r="M150" s="3" t="s">
        <v>525</v>
      </c>
      <c r="N150" s="20">
        <v>3.8521192913898189E-2</v>
      </c>
      <c r="O150" s="21">
        <v>3.4772018463601145E-2</v>
      </c>
      <c r="P150" s="21">
        <v>3.7093434066069131E-2</v>
      </c>
      <c r="Q150" s="21">
        <v>0.27830144722336703</v>
      </c>
      <c r="R150" s="21">
        <v>0.15835679696371296</v>
      </c>
      <c r="S150" s="21">
        <v>0.2896635991010289</v>
      </c>
      <c r="T150" s="21">
        <v>0.10646531531331614</v>
      </c>
      <c r="U150" s="21">
        <v>0.69789134113996887</v>
      </c>
      <c r="V150" s="21">
        <v>0.67714426792461924</v>
      </c>
      <c r="W150" s="21">
        <v>0.66232331860148985</v>
      </c>
      <c r="X150" s="21">
        <v>0.3642494685884623</v>
      </c>
      <c r="Y150" s="21">
        <v>0.42927935430033448</v>
      </c>
      <c r="Z150" s="21">
        <v>0.6357505314115377</v>
      </c>
      <c r="AA150" s="21">
        <v>0</v>
      </c>
      <c r="AB150" s="21">
        <v>0.81633533136965875</v>
      </c>
      <c r="AC150" s="21">
        <v>7.6821037011751941E-2</v>
      </c>
      <c r="AD150" s="21">
        <v>0.32808785183242262</v>
      </c>
      <c r="AE150" s="21">
        <v>0.373028801903245</v>
      </c>
      <c r="AF150" s="21">
        <v>0.37934158941383816</v>
      </c>
      <c r="AG150" s="21" t="e">
        <v>#DIV/0!</v>
      </c>
      <c r="AH150" s="21" t="e">
        <v>#DIV/0!</v>
      </c>
      <c r="AI150" s="21">
        <v>0.98675996476952232</v>
      </c>
      <c r="AJ150" s="21">
        <v>7.6547595486234826E-2</v>
      </c>
      <c r="AK150" s="21" t="e">
        <v>#DIV/0!</v>
      </c>
      <c r="AL150" s="21" t="e">
        <v>#DIV/0!</v>
      </c>
      <c r="AM150" s="21">
        <v>0.31189122556190324</v>
      </c>
      <c r="AN150" s="21">
        <v>0.28409986248248631</v>
      </c>
      <c r="AO150" s="21">
        <v>0.1302174300707363</v>
      </c>
      <c r="AP150" s="21">
        <v>0.57718048517401754</v>
      </c>
      <c r="AQ150" s="21">
        <v>0.48875950281916752</v>
      </c>
      <c r="AR150" s="21">
        <v>0.26538194553884414</v>
      </c>
      <c r="AS150" s="21">
        <v>0.6116746642925518</v>
      </c>
      <c r="AT150" s="21">
        <v>0.3284599649616492</v>
      </c>
      <c r="AU150" s="21">
        <v>0.6107518470467227</v>
      </c>
      <c r="AV150" s="21" t="e">
        <v>#DIV/0!</v>
      </c>
      <c r="AW150" s="21" t="e">
        <v>#DIV/0!</v>
      </c>
      <c r="AX150" s="21" t="e">
        <v>#DIV/0!</v>
      </c>
      <c r="AY150" s="21">
        <v>0.75384300530411841</v>
      </c>
      <c r="AZ150" s="21">
        <v>1</v>
      </c>
      <c r="BA150" s="21">
        <v>0.74280902141784799</v>
      </c>
      <c r="BB150" s="21" t="e">
        <v>#DIV/0!</v>
      </c>
      <c r="BC150" s="21">
        <v>0.17023841231697193</v>
      </c>
    </row>
    <row r="151" spans="1:55" x14ac:dyDescent="0.2">
      <c r="A151" s="3" t="s">
        <v>496</v>
      </c>
      <c r="B151" s="3" t="s">
        <v>497</v>
      </c>
      <c r="C151" s="3" t="s">
        <v>15</v>
      </c>
      <c r="D151" s="3">
        <v>339017</v>
      </c>
      <c r="E151" s="3" t="s">
        <v>16</v>
      </c>
      <c r="F151" s="3">
        <v>2019</v>
      </c>
      <c r="G151" s="3" t="s">
        <v>17</v>
      </c>
      <c r="H151" s="4">
        <v>43830</v>
      </c>
      <c r="I151" s="4">
        <v>43867</v>
      </c>
      <c r="J151" s="4">
        <v>43867</v>
      </c>
      <c r="K151" s="5">
        <v>573927398</v>
      </c>
      <c r="L151" s="5">
        <v>575606038</v>
      </c>
      <c r="M151" s="3" t="s">
        <v>498</v>
      </c>
      <c r="N151" s="20">
        <v>0.17435177094569318</v>
      </c>
      <c r="O151" s="21">
        <v>7.5538858154694244E-2</v>
      </c>
      <c r="P151" s="21">
        <v>3.0022346821272763E-2</v>
      </c>
      <c r="Q151" s="21">
        <v>0.25882722688719323</v>
      </c>
      <c r="R151" s="21">
        <v>3.7830466302656643E-2</v>
      </c>
      <c r="S151" s="21">
        <v>1.4951163382081534E-3</v>
      </c>
      <c r="T151" s="21">
        <v>3.7945907398764932E-2</v>
      </c>
      <c r="U151" s="21">
        <v>0.6431219629745597</v>
      </c>
      <c r="V151" s="21">
        <v>0.4884397381590202</v>
      </c>
      <c r="W151" s="21">
        <v>0.62485673738786285</v>
      </c>
      <c r="X151" s="21">
        <v>0.53819392349764328</v>
      </c>
      <c r="Y151" s="21">
        <v>0.49688931747140691</v>
      </c>
      <c r="Z151" s="21">
        <v>0.46180607650235661</v>
      </c>
      <c r="AA151" s="21">
        <v>0</v>
      </c>
      <c r="AB151" s="21">
        <v>0.95585981711040779</v>
      </c>
      <c r="AC151" s="21">
        <v>0.47727440970377621</v>
      </c>
      <c r="AD151" s="21">
        <v>0.4602148801432247</v>
      </c>
      <c r="AE151" s="21">
        <v>0.52325437957866916</v>
      </c>
      <c r="AF151" s="21">
        <v>0.40462871474587414</v>
      </c>
      <c r="AG151" s="21" t="e">
        <v>#DIV/0!</v>
      </c>
      <c r="AH151" s="21" t="e">
        <v>#DIV/0!</v>
      </c>
      <c r="AI151" s="21">
        <v>0.98556544895318354</v>
      </c>
      <c r="AJ151" s="21">
        <v>0.29465241344864096</v>
      </c>
      <c r="AK151" s="21" t="e">
        <v>#DIV/0!</v>
      </c>
      <c r="AL151" s="21" t="e">
        <v>#DIV/0!</v>
      </c>
      <c r="AM151" s="21">
        <v>0.31409419210549028</v>
      </c>
      <c r="AN151" s="21">
        <v>0.27670156728803086</v>
      </c>
      <c r="AO151" s="21">
        <v>0.34056239477052141</v>
      </c>
      <c r="AP151" s="21">
        <v>0.5737965912270182</v>
      </c>
      <c r="AQ151" s="21">
        <v>0.77483251411289622</v>
      </c>
      <c r="AR151" s="21">
        <v>0.28305844988866846</v>
      </c>
      <c r="AS151" s="21">
        <v>0.58779006239894949</v>
      </c>
      <c r="AT151" s="21">
        <v>0.59104517674761459</v>
      </c>
      <c r="AU151" s="21">
        <v>0.72025593850337599</v>
      </c>
      <c r="AV151" s="21" t="e">
        <v>#DIV/0!</v>
      </c>
      <c r="AW151" s="21" t="e">
        <v>#DIV/0!</v>
      </c>
      <c r="AX151" s="21" t="e">
        <v>#DIV/0!</v>
      </c>
      <c r="AY151" s="21">
        <v>0.20807526834265253</v>
      </c>
      <c r="AZ151" s="21">
        <v>0.74125139145538221</v>
      </c>
      <c r="BA151" s="21">
        <v>0.74365983197264629</v>
      </c>
      <c r="BB151" s="21" t="e">
        <v>#DIV/0!</v>
      </c>
      <c r="BC151" s="21">
        <v>0.39551071307040025</v>
      </c>
    </row>
    <row r="152" spans="1:55" x14ac:dyDescent="0.2">
      <c r="A152" s="3" t="s">
        <v>493</v>
      </c>
      <c r="B152" s="3" t="s">
        <v>494</v>
      </c>
      <c r="C152" s="3" t="s">
        <v>38</v>
      </c>
      <c r="D152" s="3">
        <v>121021</v>
      </c>
      <c r="E152" s="3" t="s">
        <v>16</v>
      </c>
      <c r="F152" s="3">
        <v>2019</v>
      </c>
      <c r="G152" s="3" t="s">
        <v>17</v>
      </c>
      <c r="H152" s="4">
        <v>43830</v>
      </c>
      <c r="I152" s="4">
        <v>43860</v>
      </c>
      <c r="J152" s="4">
        <v>43860</v>
      </c>
      <c r="K152" s="5">
        <v>2851000000</v>
      </c>
      <c r="L152" s="5">
        <v>2886000000</v>
      </c>
      <c r="M152" s="3" t="s">
        <v>495</v>
      </c>
      <c r="N152" s="20">
        <v>0.40921961400365625</v>
      </c>
      <c r="O152" s="21">
        <v>0.40921961400365625</v>
      </c>
      <c r="P152" s="21">
        <v>1</v>
      </c>
      <c r="Q152" s="21">
        <v>0.25799156120497457</v>
      </c>
      <c r="R152" s="21">
        <v>0</v>
      </c>
      <c r="S152" s="21">
        <v>0</v>
      </c>
      <c r="T152" s="21">
        <v>0</v>
      </c>
      <c r="U152" s="21">
        <v>0.64049317262840244</v>
      </c>
      <c r="V152" s="21">
        <v>0.48825282224192584</v>
      </c>
      <c r="W152" s="21">
        <v>0.62210889664239277</v>
      </c>
      <c r="X152" s="21">
        <v>0.46434367564675233</v>
      </c>
      <c r="Y152" s="21">
        <v>0.54723709359546713</v>
      </c>
      <c r="Z152" s="21">
        <v>0.53565632435324761</v>
      </c>
      <c r="AA152" s="21">
        <v>0.3498987478439059</v>
      </c>
      <c r="AB152" s="21">
        <v>0.99398775166102604</v>
      </c>
      <c r="AC152" s="21">
        <v>0.86173585845228773</v>
      </c>
      <c r="AD152" s="21">
        <v>0.69065621704708446</v>
      </c>
      <c r="AE152" s="21">
        <v>0.78526120285518364</v>
      </c>
      <c r="AF152" s="21">
        <v>0.48350699068740455</v>
      </c>
      <c r="AG152" s="21" t="e">
        <v>#DIV/0!</v>
      </c>
      <c r="AH152" s="21" t="e">
        <v>#DIV/0!</v>
      </c>
      <c r="AI152" s="21">
        <v>0.98621403404470309</v>
      </c>
      <c r="AJ152" s="21">
        <v>1</v>
      </c>
      <c r="AK152" s="21" t="e">
        <v>#DIV/0!</v>
      </c>
      <c r="AL152" s="21" t="e">
        <v>#DIV/0!</v>
      </c>
      <c r="AM152" s="21">
        <v>0.311933657071854</v>
      </c>
      <c r="AN152" s="21">
        <v>0.27171930316544779</v>
      </c>
      <c r="AO152" s="21">
        <v>0.10094462585299145</v>
      </c>
      <c r="AP152" s="21">
        <v>0.5723273166225108</v>
      </c>
      <c r="AQ152" s="21">
        <v>0.75718638215079526</v>
      </c>
      <c r="AR152" s="21">
        <v>0.74064568162120004</v>
      </c>
      <c r="AS152" s="21">
        <v>0.58026790770812242</v>
      </c>
      <c r="AT152" s="21">
        <v>0.76221502682845943</v>
      </c>
      <c r="AU152" s="21">
        <v>0.71602228916549515</v>
      </c>
      <c r="AV152" s="21" t="e">
        <v>#DIV/0!</v>
      </c>
      <c r="AW152" s="21" t="e">
        <v>#DIV/0!</v>
      </c>
      <c r="AX152" s="21" t="e">
        <v>#DIV/0!</v>
      </c>
      <c r="AY152" s="21">
        <v>0.19993393009915053</v>
      </c>
      <c r="AZ152" s="21">
        <v>0.71493810251245038</v>
      </c>
      <c r="BA152" s="21">
        <v>0.74323161285910766</v>
      </c>
      <c r="BB152" s="21" t="e">
        <v>#DIV/0!</v>
      </c>
      <c r="BC152" s="21">
        <v>0.32824959859320235</v>
      </c>
    </row>
    <row r="153" spans="1:55" x14ac:dyDescent="0.2">
      <c r="A153" s="3" t="s">
        <v>532</v>
      </c>
      <c r="B153" s="3" t="s">
        <v>533</v>
      </c>
      <c r="C153" s="3" t="s">
        <v>15</v>
      </c>
      <c r="D153" s="3">
        <v>378152</v>
      </c>
      <c r="E153" s="3" t="s">
        <v>16</v>
      </c>
      <c r="F153" s="3">
        <v>2019</v>
      </c>
      <c r="G153" s="3" t="s">
        <v>17</v>
      </c>
      <c r="H153" s="4">
        <v>43830</v>
      </c>
      <c r="I153" s="4">
        <v>43887</v>
      </c>
      <c r="J153" s="4">
        <v>43887</v>
      </c>
      <c r="K153" s="5">
        <v>139500000</v>
      </c>
      <c r="L153" s="5">
        <v>141100000</v>
      </c>
      <c r="M153" s="3" t="s">
        <v>534</v>
      </c>
      <c r="N153" s="20">
        <v>5.5392806303857074E-2</v>
      </c>
      <c r="O153" s="21">
        <v>3.5066639357118172E-2</v>
      </c>
      <c r="P153" s="21">
        <v>3.2109108956151815E-2</v>
      </c>
      <c r="Q153" s="21">
        <v>0.26125942447517275</v>
      </c>
      <c r="R153" s="21">
        <v>7.2574724900696413E-2</v>
      </c>
      <c r="S153" s="21">
        <v>0</v>
      </c>
      <c r="T153" s="21">
        <v>7.3326258753981244E-2</v>
      </c>
      <c r="U153" s="21">
        <v>0.64819182400982422</v>
      </c>
      <c r="V153" s="21">
        <v>0.48825282224192584</v>
      </c>
      <c r="W153" s="21">
        <v>0.63021479478923159</v>
      </c>
      <c r="X153" s="21">
        <v>0.23272017039977139</v>
      </c>
      <c r="Y153" s="21">
        <v>0.53716196458860144</v>
      </c>
      <c r="Z153" s="21">
        <v>0.76727982960022856</v>
      </c>
      <c r="AA153" s="21">
        <v>0.5630878773678698</v>
      </c>
      <c r="AB153" s="21">
        <v>0.89631811096707614</v>
      </c>
      <c r="AC153" s="21">
        <v>0.34637257979551833</v>
      </c>
      <c r="AD153" s="21">
        <v>0.41279154317662542</v>
      </c>
      <c r="AE153" s="21">
        <v>0.46403030809107898</v>
      </c>
      <c r="AF153" s="21">
        <v>0.39177708041954407</v>
      </c>
      <c r="AG153" s="21" t="e">
        <v>#DIV/0!</v>
      </c>
      <c r="AH153" s="21" t="e">
        <v>#DIV/0!</v>
      </c>
      <c r="AI153" s="21">
        <v>0.98594299109124739</v>
      </c>
      <c r="AJ153" s="21">
        <v>0.14610552979938865</v>
      </c>
      <c r="AK153" s="21" t="e">
        <v>#DIV/0!</v>
      </c>
      <c r="AL153" s="21" t="e">
        <v>#DIV/0!</v>
      </c>
      <c r="AM153" s="21">
        <v>0.31079959923809636</v>
      </c>
      <c r="AN153" s="21">
        <v>0.27649987464326559</v>
      </c>
      <c r="AO153" s="21">
        <v>0.21233030146880547</v>
      </c>
      <c r="AP153" s="21">
        <v>0.57760734549356485</v>
      </c>
      <c r="AQ153" s="21">
        <v>0.5839111312996228</v>
      </c>
      <c r="AR153" s="21">
        <v>0.26359700892851456</v>
      </c>
      <c r="AS153" s="21">
        <v>0.59727084565360733</v>
      </c>
      <c r="AT153" s="21">
        <v>0.40642748748157548</v>
      </c>
      <c r="AU153" s="21">
        <v>0.64429723604056988</v>
      </c>
      <c r="AV153" s="21" t="e">
        <v>#DIV/0!</v>
      </c>
      <c r="AW153" s="21" t="e">
        <v>#DIV/0!</v>
      </c>
      <c r="AX153" s="21" t="e">
        <v>#DIV/0!</v>
      </c>
      <c r="AY153" s="21">
        <v>0.23524666491584351</v>
      </c>
      <c r="AZ153" s="21">
        <v>0.75512899748424245</v>
      </c>
      <c r="BA153" s="21">
        <v>0.7436207499471772</v>
      </c>
      <c r="BB153" s="21" t="e">
        <v>#DIV/0!</v>
      </c>
      <c r="BC153" s="21">
        <v>0.25895413305939996</v>
      </c>
    </row>
    <row r="154" spans="1:55" x14ac:dyDescent="0.2">
      <c r="A154" s="3" t="s">
        <v>538</v>
      </c>
      <c r="B154" s="3" t="s">
        <v>539</v>
      </c>
      <c r="C154" s="3" t="s">
        <v>59</v>
      </c>
      <c r="D154" s="3">
        <v>378154</v>
      </c>
      <c r="E154" s="3" t="s">
        <v>16</v>
      </c>
      <c r="F154" s="3">
        <v>2019</v>
      </c>
      <c r="G154" s="3" t="s">
        <v>17</v>
      </c>
      <c r="H154" s="4">
        <v>43830</v>
      </c>
      <c r="I154" s="4">
        <v>43875</v>
      </c>
      <c r="J154" s="4">
        <v>43875</v>
      </c>
      <c r="K154" s="5">
        <v>1450000000</v>
      </c>
      <c r="L154" s="5">
        <v>1444000000</v>
      </c>
      <c r="M154" s="3" t="s">
        <v>540</v>
      </c>
      <c r="N154" s="20">
        <v>6.7032811764136821E-2</v>
      </c>
      <c r="O154" s="21">
        <v>4.9762462233251176E-2</v>
      </c>
      <c r="P154" s="21">
        <v>7.9998154763172333E-2</v>
      </c>
      <c r="Q154" s="21">
        <v>0.26519740933389052</v>
      </c>
      <c r="R154" s="21">
        <v>9.3296124191461827E-2</v>
      </c>
      <c r="S154" s="21">
        <v>5.4984290822026792E-2</v>
      </c>
      <c r="T154" s="21">
        <v>8.4100856239682401E-2</v>
      </c>
      <c r="U154" s="21">
        <v>0.65591711553706267</v>
      </c>
      <c r="V154" s="21">
        <v>0.50460695340897666</v>
      </c>
      <c r="W154" s="21">
        <v>0.63659810254183857</v>
      </c>
      <c r="X154" s="21">
        <v>0.22940583285528596</v>
      </c>
      <c r="Y154" s="21">
        <v>0.44840156987817059</v>
      </c>
      <c r="Z154" s="21">
        <v>0.77059416714471396</v>
      </c>
      <c r="AA154" s="21">
        <v>0</v>
      </c>
      <c r="AB154" s="21">
        <v>0.85579722677064396</v>
      </c>
      <c r="AC154" s="21">
        <v>0.24466350846084506</v>
      </c>
      <c r="AD154" s="21">
        <v>0.48450174939651419</v>
      </c>
      <c r="AE154" s="21">
        <v>0.55086802540229673</v>
      </c>
      <c r="AF154" s="21">
        <v>0.39824974626882292</v>
      </c>
      <c r="AG154" s="21" t="e">
        <v>#DIV/0!</v>
      </c>
      <c r="AH154" s="21" t="e">
        <v>#DIV/0!</v>
      </c>
      <c r="AI154" s="21">
        <v>0.98562404195844644</v>
      </c>
      <c r="AJ154" s="21">
        <v>0.18635089552460246</v>
      </c>
      <c r="AK154" s="21" t="e">
        <v>#DIV/0!</v>
      </c>
      <c r="AL154" s="21" t="e">
        <v>#DIV/0!</v>
      </c>
      <c r="AM154" s="21">
        <v>0.31007106797783673</v>
      </c>
      <c r="AN154" s="21">
        <v>0.27463492153758978</v>
      </c>
      <c r="AO154" s="21">
        <v>9.1330237819164287E-2</v>
      </c>
      <c r="AP154" s="21">
        <v>0.57388989112343192</v>
      </c>
      <c r="AQ154" s="21">
        <v>0.52135766318710075</v>
      </c>
      <c r="AR154" s="21">
        <v>0.43362663777248067</v>
      </c>
      <c r="AS154" s="21">
        <v>0.56826789200625938</v>
      </c>
      <c r="AT154" s="21">
        <v>0.43967908695276403</v>
      </c>
      <c r="AU154" s="21">
        <v>0.67402017041921169</v>
      </c>
      <c r="AV154" s="21" t="e">
        <v>#DIV/0!</v>
      </c>
      <c r="AW154" s="21" t="e">
        <v>#DIV/0!</v>
      </c>
      <c r="AX154" s="21" t="e">
        <v>#DIV/0!</v>
      </c>
      <c r="AY154" s="21">
        <v>0.2595321380061647</v>
      </c>
      <c r="AZ154" s="21">
        <v>0.76250905939992153</v>
      </c>
      <c r="BA154" s="21">
        <v>0.74475710868539957</v>
      </c>
      <c r="BB154" s="21" t="e">
        <v>#DIV/0!</v>
      </c>
      <c r="BC154" s="21">
        <v>0.23350988342811951</v>
      </c>
    </row>
    <row r="155" spans="1:55" x14ac:dyDescent="0.2">
      <c r="A155" s="3" t="s">
        <v>502</v>
      </c>
      <c r="B155" s="3" t="s">
        <v>503</v>
      </c>
      <c r="C155" s="3" t="s">
        <v>15</v>
      </c>
      <c r="D155" s="3">
        <v>259098</v>
      </c>
      <c r="E155" s="3" t="s">
        <v>16</v>
      </c>
      <c r="F155" s="3">
        <v>2020</v>
      </c>
      <c r="G155" s="3" t="s">
        <v>17</v>
      </c>
      <c r="H155" s="4">
        <v>43982</v>
      </c>
      <c r="I155" s="4">
        <v>44032</v>
      </c>
      <c r="J155" s="4">
        <v>44032</v>
      </c>
      <c r="K155" s="5">
        <v>262000000</v>
      </c>
      <c r="L155" s="5">
        <v>262000000</v>
      </c>
      <c r="M155" s="3" t="s">
        <v>504</v>
      </c>
      <c r="N155" s="20">
        <v>4.3316597291934981E-2</v>
      </c>
      <c r="O155" s="21">
        <v>4.3316597291934981E-2</v>
      </c>
      <c r="P155" s="21">
        <v>3.0572394624347798E-2</v>
      </c>
      <c r="Q155" s="21">
        <v>0.26317732845639408</v>
      </c>
      <c r="R155" s="21">
        <v>8.4086435457273498E-2</v>
      </c>
      <c r="S155" s="21">
        <v>3.7198302117078683E-2</v>
      </c>
      <c r="T155" s="21">
        <v>7.808274005091928E-2</v>
      </c>
      <c r="U155" s="21">
        <v>0.65183913363667212</v>
      </c>
      <c r="V155" s="21">
        <v>0.49728298344844013</v>
      </c>
      <c r="W155" s="21">
        <v>0.6330884013437027</v>
      </c>
      <c r="X155" s="21">
        <v>0.20361661843311066</v>
      </c>
      <c r="Y155" s="21">
        <v>0.46294262421921373</v>
      </c>
      <c r="Z155" s="21">
        <v>0.79638338156688926</v>
      </c>
      <c r="AA155" s="21">
        <v>0.21628138997845942</v>
      </c>
      <c r="AB155" s="21">
        <v>0.87213856204120499</v>
      </c>
      <c r="AC155" s="21">
        <v>0.24945458816118213</v>
      </c>
      <c r="AD155" s="21">
        <v>0.40324291368747084</v>
      </c>
      <c r="AE155" s="21">
        <v>0.41667014850016165</v>
      </c>
      <c r="AF155" s="21">
        <v>0.38582777545933139</v>
      </c>
      <c r="AG155" s="21" t="e">
        <v>#DIV/0!</v>
      </c>
      <c r="AH155" s="21" t="e">
        <v>#DIV/0!</v>
      </c>
      <c r="AI155" s="21">
        <v>0.98657202396553478</v>
      </c>
      <c r="AJ155" s="21">
        <v>0.12002529312695472</v>
      </c>
      <c r="AK155" s="21" t="e">
        <v>#DIV/0!</v>
      </c>
      <c r="AL155" s="21" t="e">
        <v>#DIV/0!</v>
      </c>
      <c r="AM155" s="21">
        <v>0.31267987464096381</v>
      </c>
      <c r="AN155" s="21">
        <v>0.28081466456958815</v>
      </c>
      <c r="AO155" s="21">
        <v>0.28044757262516889</v>
      </c>
      <c r="AP155" s="21">
        <v>0.58550858638118153</v>
      </c>
      <c r="AQ155" s="21">
        <v>0.58664552857329888</v>
      </c>
      <c r="AR155" s="21">
        <v>0.2218263528021619</v>
      </c>
      <c r="AS155" s="21">
        <v>0.60787874303043199</v>
      </c>
      <c r="AT155" s="21">
        <v>0.36715414997571061</v>
      </c>
      <c r="AU155" s="21">
        <v>0.60228692958179475</v>
      </c>
      <c r="AV155" s="21" t="e">
        <v>#DIV/0!</v>
      </c>
      <c r="AW155" s="21" t="e">
        <v>#DIV/0!</v>
      </c>
      <c r="AX155" s="21" t="e">
        <v>#DIV/0!</v>
      </c>
      <c r="AY155" s="21">
        <v>0.2343162264607199</v>
      </c>
      <c r="AZ155" s="21">
        <v>0.75504444767859402</v>
      </c>
      <c r="BA155" s="21">
        <v>0.74276171881905384</v>
      </c>
      <c r="BB155" s="21" t="e">
        <v>#DIV/0!</v>
      </c>
      <c r="BC155" s="21">
        <v>0.2370419815565831</v>
      </c>
    </row>
    <row r="156" spans="1:55" x14ac:dyDescent="0.2">
      <c r="A156" s="3" t="s">
        <v>490</v>
      </c>
      <c r="B156" s="3" t="s">
        <v>491</v>
      </c>
      <c r="C156" s="3" t="s">
        <v>34</v>
      </c>
      <c r="D156" s="3">
        <v>60283</v>
      </c>
      <c r="E156" s="3" t="s">
        <v>16</v>
      </c>
      <c r="F156" s="3">
        <v>2019</v>
      </c>
      <c r="G156" s="3" t="s">
        <v>17</v>
      </c>
      <c r="H156" s="4">
        <v>43738</v>
      </c>
      <c r="I156" s="4">
        <v>43784</v>
      </c>
      <c r="J156" s="4">
        <v>43784</v>
      </c>
      <c r="K156" s="5">
        <v>60293000</v>
      </c>
      <c r="L156" s="5">
        <v>60954000</v>
      </c>
      <c r="M156" s="3" t="s">
        <v>492</v>
      </c>
      <c r="N156" s="20">
        <v>4.7090805953952444E-2</v>
      </c>
      <c r="O156" s="21">
        <v>4.6077705316541866E-2</v>
      </c>
      <c r="P156" s="21">
        <v>9.809077355592849E-2</v>
      </c>
      <c r="Q156" s="21">
        <v>0.26091176418211109</v>
      </c>
      <c r="R156" s="21">
        <v>0</v>
      </c>
      <c r="S156" s="21">
        <v>0</v>
      </c>
      <c r="T156" s="21">
        <v>0</v>
      </c>
      <c r="U156" s="21">
        <v>0.64049317262840244</v>
      </c>
      <c r="V156" s="21">
        <v>0.48825282224192584</v>
      </c>
      <c r="W156" s="21">
        <v>0.62210889664239277</v>
      </c>
      <c r="X156" s="21">
        <v>0.45886397926248201</v>
      </c>
      <c r="Y156" s="21">
        <v>0.48756331282707821</v>
      </c>
      <c r="Z156" s="21">
        <v>0.54113602073751799</v>
      </c>
      <c r="AA156" s="21">
        <v>0.3643856539892294</v>
      </c>
      <c r="AB156" s="21">
        <v>0.90218248114890098</v>
      </c>
      <c r="AC156" s="21">
        <v>0.82569766235344921</v>
      </c>
      <c r="AD156" s="21">
        <v>0.51891424595769997</v>
      </c>
      <c r="AE156" s="21">
        <v>0.58999429079439469</v>
      </c>
      <c r="AF156" s="21">
        <v>0.42573777780782079</v>
      </c>
      <c r="AG156" s="21" t="e">
        <v>#DIV/0!</v>
      </c>
      <c r="AH156" s="21" t="e">
        <v>#DIV/0!</v>
      </c>
      <c r="AI156" s="21">
        <v>0.98550896679780642</v>
      </c>
      <c r="AJ156" s="21">
        <v>0.16533569682301111</v>
      </c>
      <c r="AK156" s="21" t="e">
        <v>#DIV/0!</v>
      </c>
      <c r="AL156" s="21" t="e">
        <v>#DIV/0!</v>
      </c>
      <c r="AM156" s="21">
        <v>0.31641274844576345</v>
      </c>
      <c r="AN156" s="21">
        <v>0.27543347846438698</v>
      </c>
      <c r="AO156" s="21">
        <v>0.18559214132029309</v>
      </c>
      <c r="AP156" s="21">
        <v>0.5751060264607496</v>
      </c>
      <c r="AQ156" s="21">
        <v>0.72603270370776885</v>
      </c>
      <c r="AR156" s="21">
        <v>0.5016716680379083</v>
      </c>
      <c r="AS156" s="21">
        <v>0.55260689138494001</v>
      </c>
      <c r="AT156" s="21">
        <v>0.78710927669800879</v>
      </c>
      <c r="AU156" s="21">
        <v>0.68293313654786603</v>
      </c>
      <c r="AV156" s="21" t="e">
        <v>#DIV/0!</v>
      </c>
      <c r="AW156" s="21" t="e">
        <v>#DIV/0!</v>
      </c>
      <c r="AX156" s="21" t="e">
        <v>#DIV/0!</v>
      </c>
      <c r="AY156" s="21">
        <v>0.19993393009915053</v>
      </c>
      <c r="AZ156" s="21">
        <v>0.71824886901918306</v>
      </c>
      <c r="BA156" s="21">
        <v>0.74461668997113051</v>
      </c>
      <c r="BB156" s="21" t="e">
        <v>#DIV/0!</v>
      </c>
      <c r="BC156" s="21">
        <v>0.41706357592045007</v>
      </c>
    </row>
    <row r="157" spans="1:55" x14ac:dyDescent="0.2">
      <c r="A157" s="3" t="s">
        <v>505</v>
      </c>
      <c r="B157" s="3" t="s">
        <v>506</v>
      </c>
      <c r="C157" s="3" t="s">
        <v>34</v>
      </c>
      <c r="D157" s="3">
        <v>88558</v>
      </c>
      <c r="E157" s="3" t="s">
        <v>16</v>
      </c>
      <c r="F157" s="3">
        <v>2019</v>
      </c>
      <c r="G157" s="3" t="s">
        <v>17</v>
      </c>
      <c r="H157" s="4">
        <v>43830</v>
      </c>
      <c r="I157" s="4">
        <v>43881</v>
      </c>
      <c r="J157" s="4">
        <v>43881</v>
      </c>
      <c r="K157" s="5">
        <v>617000000</v>
      </c>
      <c r="L157" s="5">
        <v>627000000</v>
      </c>
      <c r="M157" s="3" t="s">
        <v>507</v>
      </c>
      <c r="N157" s="20">
        <v>2.8517914925095957E-2</v>
      </c>
      <c r="O157" s="21">
        <v>2.8517914925095957E-2</v>
      </c>
      <c r="P157" s="21">
        <v>1.4945354687115525E-2</v>
      </c>
      <c r="Q157" s="21">
        <v>0.26175145872003452</v>
      </c>
      <c r="R157" s="21">
        <v>9.4795405609363587E-2</v>
      </c>
      <c r="S157" s="21">
        <v>6.1803191537698747E-2</v>
      </c>
      <c r="T157" s="21">
        <v>8.435549543325184E-2</v>
      </c>
      <c r="U157" s="21">
        <v>0.65125066694029654</v>
      </c>
      <c r="V157" s="21">
        <v>0.50087085877766702</v>
      </c>
      <c r="W157" s="21">
        <v>0.63208473896654993</v>
      </c>
      <c r="X157" s="21">
        <v>0.11831216062724084</v>
      </c>
      <c r="Y157" s="21">
        <v>0.65561466564067949</v>
      </c>
      <c r="Z157" s="21">
        <v>0.88168783937275919</v>
      </c>
      <c r="AA157" s="21">
        <v>0.90864456838426566</v>
      </c>
      <c r="AB157" s="21">
        <v>0.88894232726408362</v>
      </c>
      <c r="AC157" s="21">
        <v>0.30175457846536452</v>
      </c>
      <c r="AD157" s="21">
        <v>0.43138725683399121</v>
      </c>
      <c r="AE157" s="21">
        <v>0.49047799445894819</v>
      </c>
      <c r="AF157" s="21">
        <v>0.40851311826233455</v>
      </c>
      <c r="AG157" s="21" t="e">
        <v>#DIV/0!</v>
      </c>
      <c r="AH157" s="21" t="e">
        <v>#DIV/0!</v>
      </c>
      <c r="AI157" s="21">
        <v>0.98458018303616635</v>
      </c>
      <c r="AJ157" s="21">
        <v>0.11242191489093244</v>
      </c>
      <c r="AK157" s="21" t="e">
        <v>#DIV/0!</v>
      </c>
      <c r="AL157" s="21" t="e">
        <v>#DIV/0!</v>
      </c>
      <c r="AM157" s="21">
        <v>0.30870939065754571</v>
      </c>
      <c r="AN157" s="21">
        <v>0.2726737567326718</v>
      </c>
      <c r="AO157" s="21">
        <v>7.5528310959648931E-2</v>
      </c>
      <c r="AP157" s="21">
        <v>0.54933858668197599</v>
      </c>
      <c r="AQ157" s="21">
        <v>0.52991869410844494</v>
      </c>
      <c r="AR157" s="21">
        <v>0.34000953878203971</v>
      </c>
      <c r="AS157" s="21">
        <v>0.55039658142070214</v>
      </c>
      <c r="AT157" s="21">
        <v>0.33042532616131215</v>
      </c>
      <c r="AU157" s="21">
        <v>0.66875529240102338</v>
      </c>
      <c r="AV157" s="21" t="e">
        <v>#DIV/0!</v>
      </c>
      <c r="AW157" s="21" t="e">
        <v>#DIV/0!</v>
      </c>
      <c r="AX157" s="21" t="e">
        <v>#DIV/0!</v>
      </c>
      <c r="AY157" s="21">
        <v>0.30142059863187631</v>
      </c>
      <c r="AZ157" s="21">
        <v>0.79697789935082552</v>
      </c>
      <c r="BA157" s="21">
        <v>0.7447731278650489</v>
      </c>
      <c r="BB157" s="21" t="e">
        <v>#DIV/0!</v>
      </c>
      <c r="BC157" s="21">
        <v>0.20127139878459308</v>
      </c>
    </row>
    <row r="158" spans="1:55" x14ac:dyDescent="0.2">
      <c r="A158" s="3" t="s">
        <v>508</v>
      </c>
      <c r="B158" s="3" t="s">
        <v>509</v>
      </c>
      <c r="C158" s="3" t="s">
        <v>34</v>
      </c>
      <c r="D158" s="3">
        <v>378146</v>
      </c>
      <c r="E158" s="3" t="s">
        <v>16</v>
      </c>
      <c r="F158" s="3">
        <v>2019</v>
      </c>
      <c r="G158" s="3" t="s">
        <v>17</v>
      </c>
      <c r="H158" s="4">
        <v>43830</v>
      </c>
      <c r="I158" s="4">
        <v>43888</v>
      </c>
      <c r="J158" s="4">
        <v>43888</v>
      </c>
      <c r="K158" s="5">
        <v>680200000</v>
      </c>
      <c r="L158" s="5">
        <v>694800000</v>
      </c>
      <c r="M158" s="3" t="s">
        <v>510</v>
      </c>
      <c r="N158" s="20">
        <v>3.1679381875088307E-2</v>
      </c>
      <c r="O158" s="21">
        <v>3.1679381875088307E-2</v>
      </c>
      <c r="P158" s="21">
        <v>1.5117042401868931E-2</v>
      </c>
      <c r="Q158" s="21">
        <v>0.26674568240834445</v>
      </c>
      <c r="R158" s="21">
        <v>0.12635257999290916</v>
      </c>
      <c r="S158" s="21">
        <v>4.2293090702253186E-4</v>
      </c>
      <c r="T158" s="21">
        <v>0.12758284046909932</v>
      </c>
      <c r="U158" s="21">
        <v>0.66432514320857694</v>
      </c>
      <c r="V158" s="21">
        <v>0.48839633889756673</v>
      </c>
      <c r="W158" s="21">
        <v>0.64718617880741758</v>
      </c>
      <c r="X158" s="21">
        <v>0.15223328607037903</v>
      </c>
      <c r="Y158" s="21">
        <v>0.52579966181274518</v>
      </c>
      <c r="Z158" s="21">
        <v>0.847766713929621</v>
      </c>
      <c r="AA158" s="21">
        <v>0.88183810714230593</v>
      </c>
      <c r="AB158" s="21">
        <v>0.84683727136097242</v>
      </c>
      <c r="AC158" s="21">
        <v>0.45285953631697051</v>
      </c>
      <c r="AD158" s="21">
        <v>0.51199574217875354</v>
      </c>
      <c r="AE158" s="21">
        <v>0.58212810141490601</v>
      </c>
      <c r="AF158" s="21">
        <v>0.43103014830984993</v>
      </c>
      <c r="AG158" s="21" t="e">
        <v>#DIV/0!</v>
      </c>
      <c r="AH158" s="21" t="e">
        <v>#DIV/0!</v>
      </c>
      <c r="AI158" s="21">
        <v>0.98575867486415403</v>
      </c>
      <c r="AJ158" s="21">
        <v>0.16135917809337305</v>
      </c>
      <c r="AK158" s="21" t="e">
        <v>#DIV/0!</v>
      </c>
      <c r="AL158" s="21" t="e">
        <v>#DIV/0!</v>
      </c>
      <c r="AM158" s="21">
        <v>0.32039790964725595</v>
      </c>
      <c r="AN158" s="21">
        <v>0.27667540889363351</v>
      </c>
      <c r="AO158" s="21">
        <v>0.11788324431944172</v>
      </c>
      <c r="AP158" s="21">
        <v>0.6930109044981384</v>
      </c>
      <c r="AQ158" s="21">
        <v>0.64361323086323052</v>
      </c>
      <c r="AR158" s="21">
        <v>0.40880955080570497</v>
      </c>
      <c r="AS158" s="21">
        <v>0.57709680290766596</v>
      </c>
      <c r="AT158" s="21">
        <v>0.4769820393321233</v>
      </c>
      <c r="AU158" s="21">
        <v>0.65192265195840515</v>
      </c>
      <c r="AV158" s="21" t="e">
        <v>#DIV/0!</v>
      </c>
      <c r="AW158" s="21" t="e">
        <v>#DIV/0!</v>
      </c>
      <c r="AX158" s="21" t="e">
        <v>#DIV/0!</v>
      </c>
      <c r="AY158" s="21">
        <v>0.25556359390849309</v>
      </c>
      <c r="AZ158" s="21">
        <v>0.77046023957466014</v>
      </c>
      <c r="BA158" s="21">
        <v>0.74362218750946818</v>
      </c>
      <c r="BB158" s="21" t="e">
        <v>#DIV/0!</v>
      </c>
      <c r="BC158" s="21">
        <v>0.27965803021223573</v>
      </c>
    </row>
    <row r="159" spans="1:55" x14ac:dyDescent="0.2">
      <c r="A159" s="3" t="s">
        <v>514</v>
      </c>
      <c r="B159" s="3" t="s">
        <v>515</v>
      </c>
      <c r="C159" s="3" t="s">
        <v>34</v>
      </c>
      <c r="D159" s="3">
        <v>367930</v>
      </c>
      <c r="E159" s="3" t="s">
        <v>16</v>
      </c>
      <c r="F159" s="3">
        <v>2019</v>
      </c>
      <c r="G159" s="3" t="s">
        <v>17</v>
      </c>
      <c r="H159" s="4">
        <v>43830</v>
      </c>
      <c r="I159" s="4">
        <v>43888</v>
      </c>
      <c r="J159" s="4">
        <v>43888</v>
      </c>
      <c r="K159" s="5">
        <v>134263000</v>
      </c>
      <c r="L159" s="5">
        <v>136249000</v>
      </c>
      <c r="M159" s="3" t="s">
        <v>516</v>
      </c>
      <c r="N159" s="20">
        <v>0.11080938684084587</v>
      </c>
      <c r="O159" s="21">
        <v>8.090234212718117E-2</v>
      </c>
      <c r="P159" s="21">
        <v>0.11848311982241465</v>
      </c>
      <c r="Q159" s="21">
        <v>0.25930548879541027</v>
      </c>
      <c r="R159" s="21">
        <v>3.9719782144619561E-2</v>
      </c>
      <c r="S159" s="21">
        <v>0</v>
      </c>
      <c r="T159" s="21">
        <v>4.013109284497185E-2</v>
      </c>
      <c r="U159" s="21">
        <v>0.64353903392380774</v>
      </c>
      <c r="V159" s="21">
        <v>0.48825282224192584</v>
      </c>
      <c r="W159" s="21">
        <v>0.62531587929516419</v>
      </c>
      <c r="X159" s="21">
        <v>0.39836454739089611</v>
      </c>
      <c r="Y159" s="21">
        <v>0.53621281206872196</v>
      </c>
      <c r="Z159" s="21">
        <v>0.60163545260910389</v>
      </c>
      <c r="AA159" s="21">
        <v>0.5255221995616286</v>
      </c>
      <c r="AB159" s="21">
        <v>0.93966357705741366</v>
      </c>
      <c r="AC159" s="21">
        <v>0.46098230492110404</v>
      </c>
      <c r="AD159" s="21">
        <v>0.43990697615498803</v>
      </c>
      <c r="AE159" s="21">
        <v>0.50016473132870176</v>
      </c>
      <c r="AF159" s="21">
        <v>0.38270058106743698</v>
      </c>
      <c r="AG159" s="21" t="e">
        <v>#DIV/0!</v>
      </c>
      <c r="AH159" s="21" t="e">
        <v>#DIV/0!</v>
      </c>
      <c r="AI159" s="21">
        <v>0.98592462625192523</v>
      </c>
      <c r="AJ159" s="21">
        <v>0.16361941109871486</v>
      </c>
      <c r="AK159" s="21" t="e">
        <v>#DIV/0!</v>
      </c>
      <c r="AL159" s="21" t="e">
        <v>#DIV/0!</v>
      </c>
      <c r="AM159" s="21">
        <v>0.30649090762436343</v>
      </c>
      <c r="AN159" s="21">
        <v>0.27311896610343811</v>
      </c>
      <c r="AO159" s="21">
        <v>0.13819854379396218</v>
      </c>
      <c r="AP159" s="21">
        <v>0.5730426071569853</v>
      </c>
      <c r="AQ159" s="21">
        <v>0.50353480864051758</v>
      </c>
      <c r="AR159" s="21">
        <v>0.32058678722611739</v>
      </c>
      <c r="AS159" s="21">
        <v>0.59177592174194349</v>
      </c>
      <c r="AT159" s="21">
        <v>0.4079852693204048</v>
      </c>
      <c r="AU159" s="21">
        <v>0.67597457565153718</v>
      </c>
      <c r="AV159" s="21" t="e">
        <v>#DIV/0!</v>
      </c>
      <c r="AW159" s="21" t="e">
        <v>#DIV/0!</v>
      </c>
      <c r="AX159" s="21" t="e">
        <v>#DIV/0!</v>
      </c>
      <c r="AY159" s="21">
        <v>0.22307112798607054</v>
      </c>
      <c r="AZ159" s="21">
        <v>0.73411566428857644</v>
      </c>
      <c r="BA159" s="21">
        <v>0.74542992263244889</v>
      </c>
      <c r="BB159" s="21" t="e">
        <v>#DIV/0!</v>
      </c>
      <c r="BC159" s="21">
        <v>0.24232356695648041</v>
      </c>
    </row>
    <row r="160" spans="1:55" x14ac:dyDescent="0.2">
      <c r="A160" s="3" t="s">
        <v>517</v>
      </c>
      <c r="B160" s="3" t="s">
        <v>518</v>
      </c>
      <c r="C160" s="3" t="s">
        <v>15</v>
      </c>
      <c r="D160" s="3">
        <v>378147</v>
      </c>
      <c r="E160" s="3" t="s">
        <v>16</v>
      </c>
      <c r="F160" s="3">
        <v>2019</v>
      </c>
      <c r="G160" s="3" t="s">
        <v>17</v>
      </c>
      <c r="H160" s="4">
        <v>43830</v>
      </c>
      <c r="I160" s="4">
        <v>43879</v>
      </c>
      <c r="J160" s="4">
        <v>43879</v>
      </c>
      <c r="K160" s="5">
        <v>130862000</v>
      </c>
      <c r="L160" s="5">
        <v>131744000</v>
      </c>
      <c r="M160" s="3" t="s">
        <v>519</v>
      </c>
      <c r="N160" s="20">
        <v>6.4670731814981591E-2</v>
      </c>
      <c r="O160" s="21">
        <v>4.2092612001721978E-2</v>
      </c>
      <c r="P160" s="21">
        <v>5.1018584692418982E-2</v>
      </c>
      <c r="Q160" s="21">
        <v>0.26398773210756699</v>
      </c>
      <c r="R160" s="21">
        <v>8.5111687966909488E-2</v>
      </c>
      <c r="S160" s="21">
        <v>2.2331298214247262E-2</v>
      </c>
      <c r="T160" s="21">
        <v>8.1866107776378205E-2</v>
      </c>
      <c r="U160" s="21">
        <v>0.65301513798953981</v>
      </c>
      <c r="V160" s="21">
        <v>0.49416373170633654</v>
      </c>
      <c r="W160" s="21">
        <v>0.63466051706198878</v>
      </c>
      <c r="X160" s="21">
        <v>0.4207260070746886</v>
      </c>
      <c r="Y160" s="21">
        <v>0.46895433666066172</v>
      </c>
      <c r="Z160" s="21">
        <v>0.57927399292531134</v>
      </c>
      <c r="AA160" s="21">
        <v>0.40266244171428267</v>
      </c>
      <c r="AB160" s="21">
        <v>0.8647719349757782</v>
      </c>
      <c r="AC160" s="21">
        <v>0.27496137241344248</v>
      </c>
      <c r="AD160" s="21">
        <v>0.3427710816484662</v>
      </c>
      <c r="AE160" s="21">
        <v>0.38972331709409208</v>
      </c>
      <c r="AF160" s="21">
        <v>0.36484079714926881</v>
      </c>
      <c r="AG160" s="21" t="e">
        <v>#DIV/0!</v>
      </c>
      <c r="AH160" s="21" t="e">
        <v>#DIV/0!</v>
      </c>
      <c r="AI160" s="21">
        <v>0.98570062395171221</v>
      </c>
      <c r="AJ160" s="21">
        <v>8.5263695249499422E-2</v>
      </c>
      <c r="AK160" s="21" t="e">
        <v>#DIV/0!</v>
      </c>
      <c r="AL160" s="21" t="e">
        <v>#DIV/0!</v>
      </c>
      <c r="AM160" s="21">
        <v>0.30450310983888768</v>
      </c>
      <c r="AN160" s="21">
        <v>0.27701415013324265</v>
      </c>
      <c r="AO160" s="21">
        <v>0.16263671736243668</v>
      </c>
      <c r="AP160" s="21">
        <v>0.57380571917412582</v>
      </c>
      <c r="AQ160" s="21">
        <v>0.44000481886834525</v>
      </c>
      <c r="AR160" s="21">
        <v>0.235243715296273</v>
      </c>
      <c r="AS160" s="21">
        <v>0.59658317730735433</v>
      </c>
      <c r="AT160" s="21">
        <v>0.31512134348050674</v>
      </c>
      <c r="AU160" s="21">
        <v>0.64875455804449866</v>
      </c>
      <c r="AV160" s="21" t="e">
        <v>#DIV/0!</v>
      </c>
      <c r="AW160" s="21" t="e">
        <v>#DIV/0!</v>
      </c>
      <c r="AX160" s="21" t="e">
        <v>#DIV/0!</v>
      </c>
      <c r="AY160" s="21">
        <v>0.34989160262666297</v>
      </c>
      <c r="AZ160" s="21">
        <v>0.790138672348914</v>
      </c>
      <c r="BA160" s="21">
        <v>0.92231174607417743</v>
      </c>
      <c r="BB160" s="21" t="e">
        <v>#DIV/0!</v>
      </c>
      <c r="BC160" s="21">
        <v>0.18464178149397134</v>
      </c>
    </row>
    <row r="161" spans="1:55" x14ac:dyDescent="0.2">
      <c r="A161" s="3" t="s">
        <v>511</v>
      </c>
      <c r="B161" s="3" t="s">
        <v>512</v>
      </c>
      <c r="C161" s="3" t="s">
        <v>34</v>
      </c>
      <c r="D161" s="3">
        <v>740486</v>
      </c>
      <c r="E161" s="3" t="s">
        <v>16</v>
      </c>
      <c r="F161" s="3">
        <v>2019</v>
      </c>
      <c r="G161" s="3" t="s">
        <v>17</v>
      </c>
      <c r="H161" s="4">
        <v>43830</v>
      </c>
      <c r="I161" s="4">
        <v>43892</v>
      </c>
      <c r="J161" s="4">
        <v>43892</v>
      </c>
      <c r="K161" s="5">
        <v>86641000</v>
      </c>
      <c r="L161" s="5">
        <v>90383000</v>
      </c>
      <c r="M161" s="3" t="s">
        <v>513</v>
      </c>
      <c r="N161" s="20">
        <v>2.6844208382943449E-2</v>
      </c>
      <c r="O161" s="21">
        <v>2.6844208382943449E-2</v>
      </c>
      <c r="P161" s="21">
        <v>2.0108691652734743E-2</v>
      </c>
      <c r="Q161" s="21">
        <v>0.26445304500062972</v>
      </c>
      <c r="R161" s="21">
        <v>8.7039191846474073E-2</v>
      </c>
      <c r="S161" s="21">
        <v>0.10393425934536292</v>
      </c>
      <c r="T161" s="21">
        <v>6.8732926716046305E-2</v>
      </c>
      <c r="U161" s="21">
        <v>0.65390801329067749</v>
      </c>
      <c r="V161" s="21">
        <v>0.51707232185743623</v>
      </c>
      <c r="W161" s="21">
        <v>0.63314835753674437</v>
      </c>
      <c r="X161" s="21">
        <v>0.25148906590023246</v>
      </c>
      <c r="Y161" s="21">
        <v>0.52332413252272636</v>
      </c>
      <c r="Z161" s="21">
        <v>0.74851093409976754</v>
      </c>
      <c r="AA161" s="21">
        <v>0.67627643228476997</v>
      </c>
      <c r="AB161" s="21">
        <v>0.86106890645365297</v>
      </c>
      <c r="AC161" s="21">
        <v>0.79275652930570084</v>
      </c>
      <c r="AD161" s="21">
        <v>0.72217958203178523</v>
      </c>
      <c r="AE161" s="21">
        <v>0.71161813009442421</v>
      </c>
      <c r="AF161" s="21">
        <v>0.46980402385311459</v>
      </c>
      <c r="AG161" s="21" t="e">
        <v>#DIV/0!</v>
      </c>
      <c r="AH161" s="21" t="e">
        <v>#DIV/0!</v>
      </c>
      <c r="AI161" s="21">
        <v>0.98700729627468853</v>
      </c>
      <c r="AJ161" s="21">
        <v>7.2817858871777566E-2</v>
      </c>
      <c r="AK161" s="21" t="e">
        <v>#DIV/0!</v>
      </c>
      <c r="AL161" s="21" t="e">
        <v>#DIV/0!</v>
      </c>
      <c r="AM161" s="21">
        <v>0.31148618759645302</v>
      </c>
      <c r="AN161" s="21">
        <v>0.27182974751543976</v>
      </c>
      <c r="AO161" s="21">
        <v>3.2802935107812764E-2</v>
      </c>
      <c r="AP161" s="21">
        <v>0.56852506323530139</v>
      </c>
      <c r="AQ161" s="21">
        <v>0.54954065714629596</v>
      </c>
      <c r="AR161" s="21">
        <v>0.46616850550341565</v>
      </c>
      <c r="AS161" s="21">
        <v>0.63177658715601814</v>
      </c>
      <c r="AT161" s="21">
        <v>0.30858388204355819</v>
      </c>
      <c r="AU161" s="21">
        <v>0.61620140245944899</v>
      </c>
      <c r="AV161" s="21" t="e">
        <v>#DIV/0!</v>
      </c>
      <c r="AW161" s="21" t="e">
        <v>#DIV/0!</v>
      </c>
      <c r="AX161" s="21" t="e">
        <v>#DIV/0!</v>
      </c>
      <c r="AY161" s="21">
        <v>0.25580657009644359</v>
      </c>
      <c r="AZ161" s="21">
        <v>0.76424067304802745</v>
      </c>
      <c r="BA161" s="21">
        <v>0.74321580216072736</v>
      </c>
      <c r="BB161" s="21" t="e">
        <v>#DIV/0!</v>
      </c>
      <c r="BC161" s="21">
        <v>0.23679006574760836</v>
      </c>
    </row>
    <row r="162" spans="1:55" x14ac:dyDescent="0.2">
      <c r="A162" s="3" t="s">
        <v>520</v>
      </c>
      <c r="B162" s="3" t="s">
        <v>521</v>
      </c>
      <c r="C162" s="3" t="s">
        <v>59</v>
      </c>
      <c r="D162" s="3">
        <v>378149</v>
      </c>
      <c r="E162" s="3" t="s">
        <v>16</v>
      </c>
      <c r="F162" s="3">
        <v>2019</v>
      </c>
      <c r="G162" s="3" t="s">
        <v>17</v>
      </c>
      <c r="H162" s="4">
        <v>43830</v>
      </c>
      <c r="I162" s="4">
        <v>43889</v>
      </c>
      <c r="J162" s="4">
        <v>43889</v>
      </c>
      <c r="K162" s="5">
        <v>129669000</v>
      </c>
      <c r="L162" s="5">
        <v>130925000</v>
      </c>
      <c r="M162" s="3" t="s">
        <v>522</v>
      </c>
      <c r="N162" s="20">
        <v>5.1804614143121062E-2</v>
      </c>
      <c r="O162" s="21">
        <v>3.7548651199307621E-2</v>
      </c>
      <c r="P162" s="21">
        <v>1.1546472587022752E-2</v>
      </c>
      <c r="Q162" s="21">
        <v>0.26552542115779382</v>
      </c>
      <c r="R162" s="21">
        <v>9.1805208485995909E-2</v>
      </c>
      <c r="S162" s="21">
        <v>3.0345374121110557E-2</v>
      </c>
      <c r="T162" s="21">
        <v>8.7147899540913593E-2</v>
      </c>
      <c r="U162" s="21">
        <v>0.65612365993249377</v>
      </c>
      <c r="V162" s="21">
        <v>0.49754793654758217</v>
      </c>
      <c r="W162" s="21">
        <v>0.63757121036642062</v>
      </c>
      <c r="X162" s="21">
        <v>0.31931055599646835</v>
      </c>
      <c r="Y162" s="21">
        <v>0.47171051889508264</v>
      </c>
      <c r="Z162" s="21">
        <v>0.6806894440035316</v>
      </c>
      <c r="AA162" s="21">
        <v>0.21137229306422481</v>
      </c>
      <c r="AB162" s="21">
        <v>0.8536943276987522</v>
      </c>
      <c r="AC162" s="21">
        <v>0.36369337090860604</v>
      </c>
      <c r="AD162" s="21">
        <v>0.39638498728327987</v>
      </c>
      <c r="AE162" s="21">
        <v>0.45068116991493756</v>
      </c>
      <c r="AF162" s="21">
        <v>0.42112784902570249</v>
      </c>
      <c r="AG162" s="21" t="e">
        <v>#DIV/0!</v>
      </c>
      <c r="AH162" s="21" t="e">
        <v>#DIV/0!</v>
      </c>
      <c r="AI162" s="21">
        <v>0.99139563992815849</v>
      </c>
      <c r="AJ162" s="21">
        <v>7.0719663323789941E-2</v>
      </c>
      <c r="AK162" s="21" t="e">
        <v>#DIV/0!</v>
      </c>
      <c r="AL162" s="21" t="e">
        <v>#DIV/0!</v>
      </c>
      <c r="AM162" s="21">
        <v>0.311367057468796</v>
      </c>
      <c r="AN162" s="21">
        <v>0.27338290166699619</v>
      </c>
      <c r="AO162" s="21">
        <v>6.1700880011503791E-2</v>
      </c>
      <c r="AP162" s="21">
        <v>0.57318457306190151</v>
      </c>
      <c r="AQ162" s="21">
        <v>0.53738277527138867</v>
      </c>
      <c r="AR162" s="21">
        <v>0.26649415840707924</v>
      </c>
      <c r="AS162" s="21">
        <v>0.69514360294026034</v>
      </c>
      <c r="AT162" s="21">
        <v>0.2612158807624797</v>
      </c>
      <c r="AU162" s="21">
        <v>0.56975262112086722</v>
      </c>
      <c r="AV162" s="21" t="e">
        <v>#DIV/0!</v>
      </c>
      <c r="AW162" s="21" t="e">
        <v>#DIV/0!</v>
      </c>
      <c r="AX162" s="21" t="e">
        <v>#DIV/0!</v>
      </c>
      <c r="AY162" s="21">
        <v>0.36126099328624861</v>
      </c>
      <c r="AZ162" s="21">
        <v>0.83069759659285913</v>
      </c>
      <c r="BA162" s="21">
        <v>0.74115857673798813</v>
      </c>
      <c r="BB162" s="21" t="e">
        <v>#DIV/0!</v>
      </c>
      <c r="BC162" s="21">
        <v>0.18412150984647657</v>
      </c>
    </row>
    <row r="163" spans="1:55" x14ac:dyDescent="0.2">
      <c r="A163" s="3" t="s">
        <v>535</v>
      </c>
      <c r="B163" s="3" t="s">
        <v>536</v>
      </c>
      <c r="C163" s="3" t="s">
        <v>38</v>
      </c>
      <c r="D163" s="3">
        <v>885908</v>
      </c>
      <c r="E163" s="3" t="s">
        <v>16</v>
      </c>
      <c r="F163" s="3">
        <v>2020</v>
      </c>
      <c r="G163" s="3" t="s">
        <v>17</v>
      </c>
      <c r="H163" s="4">
        <v>44012</v>
      </c>
      <c r="I163" s="4">
        <v>44053</v>
      </c>
      <c r="J163" s="4">
        <v>44053</v>
      </c>
      <c r="K163" s="5">
        <v>608000000</v>
      </c>
      <c r="L163" s="5">
        <v>608000000</v>
      </c>
      <c r="M163" s="3" t="s">
        <v>537</v>
      </c>
      <c r="N163" s="20">
        <v>0.10001037413410575</v>
      </c>
      <c r="O163" s="21">
        <v>7.872131050990179E-2</v>
      </c>
      <c r="P163" s="21">
        <v>0.12811837221682768</v>
      </c>
      <c r="Q163" s="21">
        <v>0.25863260132612348</v>
      </c>
      <c r="R163" s="21">
        <v>0</v>
      </c>
      <c r="S163" s="21">
        <v>0</v>
      </c>
      <c r="T163" s="21">
        <v>0</v>
      </c>
      <c r="U163" s="21">
        <v>0.64049317262840244</v>
      </c>
      <c r="V163" s="21">
        <v>0.48825282224192584</v>
      </c>
      <c r="W163" s="21">
        <v>0.62210889664239277</v>
      </c>
      <c r="X163" s="21">
        <v>0.34256953026390125</v>
      </c>
      <c r="Y163" s="21">
        <v>0.56585369281237718</v>
      </c>
      <c r="Z163" s="21">
        <v>0.65743046973609875</v>
      </c>
      <c r="AA163" s="21">
        <v>0.33981453054760569</v>
      </c>
      <c r="AB163" s="21">
        <v>0.96345316671121706</v>
      </c>
      <c r="AC163" s="21">
        <v>1</v>
      </c>
      <c r="AD163" s="21">
        <v>0.49101554690592791</v>
      </c>
      <c r="AE163" s="21">
        <v>0.54338342438785736</v>
      </c>
      <c r="AF163" s="21">
        <v>0.43001444734680799</v>
      </c>
      <c r="AG163" s="21" t="e">
        <v>#DIV/0!</v>
      </c>
      <c r="AH163" s="21" t="e">
        <v>#DIV/0!</v>
      </c>
      <c r="AI163" s="21">
        <v>0.98757004323552289</v>
      </c>
      <c r="AJ163" s="21">
        <v>0.15892077678311681</v>
      </c>
      <c r="AK163" s="21" t="e">
        <v>#DIV/0!</v>
      </c>
      <c r="AL163" s="21" t="e">
        <v>#DIV/0!</v>
      </c>
      <c r="AM163" s="21">
        <v>0.31219487738954083</v>
      </c>
      <c r="AN163" s="21">
        <v>0.27327154999216402</v>
      </c>
      <c r="AO163" s="21">
        <v>0.16923217475390517</v>
      </c>
      <c r="AP163" s="21">
        <v>0.57370716741216288</v>
      </c>
      <c r="AQ163" s="21">
        <v>0.72058976584262302</v>
      </c>
      <c r="AR163" s="21">
        <v>0.27952311400858948</v>
      </c>
      <c r="AS163" s="21">
        <v>0.62845944382860475</v>
      </c>
      <c r="AT163" s="21">
        <v>0.3893046790457344</v>
      </c>
      <c r="AU163" s="21">
        <v>0.68891341542412521</v>
      </c>
      <c r="AV163" s="21" t="e">
        <v>#DIV/0!</v>
      </c>
      <c r="AW163" s="21" t="e">
        <v>#DIV/0!</v>
      </c>
      <c r="AX163" s="21" t="e">
        <v>#DIV/0!</v>
      </c>
      <c r="AY163" s="21">
        <v>0.19993393009915053</v>
      </c>
      <c r="AZ163" s="21">
        <v>0.726321564671081</v>
      </c>
      <c r="BA163" s="21">
        <v>0.74362004302114459</v>
      </c>
      <c r="BB163" s="21" t="e">
        <v>#DIV/0!</v>
      </c>
      <c r="BC163" s="21">
        <v>0.2920817355257973</v>
      </c>
    </row>
    <row r="164" spans="1:55" x14ac:dyDescent="0.2">
      <c r="A164" s="3" t="s">
        <v>499</v>
      </c>
      <c r="B164" s="3" t="s">
        <v>500</v>
      </c>
      <c r="C164" s="3" t="s">
        <v>72</v>
      </c>
      <c r="D164" s="3">
        <v>378144</v>
      </c>
      <c r="E164" s="3" t="s">
        <v>16</v>
      </c>
      <c r="F164" s="3">
        <v>2019</v>
      </c>
      <c r="G164" s="3" t="s">
        <v>17</v>
      </c>
      <c r="H164" s="4">
        <v>43830</v>
      </c>
      <c r="I164" s="4">
        <v>43871</v>
      </c>
      <c r="J164" s="4">
        <v>43871</v>
      </c>
      <c r="K164" s="5">
        <v>75319000</v>
      </c>
      <c r="L164" s="5">
        <v>75319000</v>
      </c>
      <c r="M164" s="3" t="s">
        <v>501</v>
      </c>
      <c r="N164" s="20">
        <v>1.387572183639088E-3</v>
      </c>
      <c r="O164" s="21">
        <v>1.387572183639088E-3</v>
      </c>
      <c r="P164" s="21">
        <v>3.9280418717185594E-4</v>
      </c>
      <c r="Q164" s="21">
        <v>0.26245426207954686</v>
      </c>
      <c r="R164" s="21">
        <v>0.12532762848782217</v>
      </c>
      <c r="S164" s="21">
        <v>0.66864489396770554</v>
      </c>
      <c r="T164" s="21">
        <v>3.0564366926356828E-3</v>
      </c>
      <c r="U164" s="21">
        <v>0.65604059502697776</v>
      </c>
      <c r="V164" s="21">
        <v>0.63748557509255388</v>
      </c>
      <c r="W164" s="21">
        <v>0.62250402603832478</v>
      </c>
      <c r="X164" s="21">
        <v>2.4899199530499343E-2</v>
      </c>
      <c r="Y164" s="21">
        <v>0.46009742396251596</v>
      </c>
      <c r="Z164" s="21">
        <v>0.97510080046950065</v>
      </c>
      <c r="AA164" s="21">
        <v>0</v>
      </c>
      <c r="AB164" s="21">
        <v>0.87993358108706421</v>
      </c>
      <c r="AC164" s="21">
        <v>0.80179061825904652</v>
      </c>
      <c r="AD164" s="21">
        <v>0.80155256856420487</v>
      </c>
      <c r="AE164" s="21">
        <v>0.68855112922356143</v>
      </c>
      <c r="AF164" s="21">
        <v>0.46640848369630211</v>
      </c>
      <c r="AG164" s="21" t="e">
        <v>#DIV/0!</v>
      </c>
      <c r="AH164" s="21" t="e">
        <v>#DIV/0!</v>
      </c>
      <c r="AI164" s="21">
        <v>0.98759430783431057</v>
      </c>
      <c r="AJ164" s="21">
        <v>6.7747810804975009E-2</v>
      </c>
      <c r="AK164" s="21" t="e">
        <v>#DIV/0!</v>
      </c>
      <c r="AL164" s="21" t="e">
        <v>#DIV/0!</v>
      </c>
      <c r="AM164" s="21">
        <v>0.30841556068771703</v>
      </c>
      <c r="AN164" s="21">
        <v>0.27104850141838877</v>
      </c>
      <c r="AO164" s="21">
        <v>2.0643416903443994E-2</v>
      </c>
      <c r="AP164" s="21">
        <v>0.57140441486323901</v>
      </c>
      <c r="AQ164" s="21">
        <v>0.51644932292248036</v>
      </c>
      <c r="AR164" s="21">
        <v>0.68117234346024125</v>
      </c>
      <c r="AS164" s="21">
        <v>0.69712626756031359</v>
      </c>
      <c r="AT164" s="21">
        <v>0.33479490567405323</v>
      </c>
      <c r="AU164" s="21">
        <v>0.60189796600162482</v>
      </c>
      <c r="AV164" s="21" t="e">
        <v>#DIV/0!</v>
      </c>
      <c r="AW164" s="21" t="e">
        <v>#DIV/0!</v>
      </c>
      <c r="AX164" s="21" t="e">
        <v>#DIV/0!</v>
      </c>
      <c r="AY164" s="21">
        <v>0.29335143538154118</v>
      </c>
      <c r="AZ164" s="21">
        <v>0.7964416399237586</v>
      </c>
      <c r="BA164" s="21">
        <v>0.74169449552088684</v>
      </c>
      <c r="BB164" s="21" t="e">
        <v>#DIV/0!</v>
      </c>
      <c r="BC164" s="21">
        <v>0.23445090557748882</v>
      </c>
    </row>
    <row r="165" spans="1:55" x14ac:dyDescent="0.2">
      <c r="A165" s="3" t="s">
        <v>1117</v>
      </c>
      <c r="B165" s="3" t="s">
        <v>1118</v>
      </c>
      <c r="C165" s="3" t="s">
        <v>138</v>
      </c>
      <c r="D165" s="3">
        <v>637893</v>
      </c>
      <c r="E165" s="3" t="s">
        <v>16</v>
      </c>
      <c r="F165" s="3">
        <v>2019</v>
      </c>
      <c r="G165" s="3" t="s">
        <v>17</v>
      </c>
      <c r="H165" s="4">
        <v>43830</v>
      </c>
      <c r="I165" s="4">
        <v>43893</v>
      </c>
      <c r="J165" s="4">
        <v>43893</v>
      </c>
      <c r="K165" s="5">
        <v>447500000</v>
      </c>
      <c r="L165" s="5">
        <v>440600000</v>
      </c>
      <c r="M165" s="3" t="s">
        <v>1119</v>
      </c>
      <c r="N165" s="20">
        <v>4.1236143583132559E-2</v>
      </c>
      <c r="O165" s="21">
        <v>3.6786173005785586E-2</v>
      </c>
      <c r="P165" s="21">
        <v>6.1787776433664676E-2</v>
      </c>
      <c r="Q165" s="21">
        <v>0.26122241923764183</v>
      </c>
      <c r="R165" s="21">
        <v>3.618733235118738E-2</v>
      </c>
      <c r="S165" s="21">
        <v>3.9568236936607434E-3</v>
      </c>
      <c r="T165" s="21">
        <v>3.5830822166334389E-2</v>
      </c>
      <c r="U165" s="21">
        <v>0.64431174134836422</v>
      </c>
      <c r="V165" s="21">
        <v>0.48900400875694278</v>
      </c>
      <c r="W165" s="21">
        <v>0.62604905044669434</v>
      </c>
      <c r="X165" s="21">
        <v>0.37020080142203815</v>
      </c>
      <c r="Y165" s="21">
        <v>0.49973403456508642</v>
      </c>
      <c r="Z165" s="21">
        <v>0.62979919857796174</v>
      </c>
      <c r="AA165" s="21">
        <v>0.51281762022138955</v>
      </c>
      <c r="AB165" s="21">
        <v>0.8969146733061345</v>
      </c>
      <c r="AC165" s="21">
        <v>0.1521254033795581</v>
      </c>
      <c r="AD165" s="21">
        <v>0.37629569111297601</v>
      </c>
      <c r="AE165" s="21">
        <v>0.4278400740327421</v>
      </c>
      <c r="AF165" s="21">
        <v>0.36690528732104244</v>
      </c>
      <c r="AG165" s="21" t="e">
        <v>#DIV/0!</v>
      </c>
      <c r="AH165" s="21" t="e">
        <v>#DIV/0!</v>
      </c>
      <c r="AI165" s="21">
        <v>0.97973700012558729</v>
      </c>
      <c r="AJ165" s="21">
        <v>5.144779943115408E-2</v>
      </c>
      <c r="AK165" s="21" t="e">
        <v>#DIV/0!</v>
      </c>
      <c r="AL165" s="21" t="e">
        <v>#DIV/0!</v>
      </c>
      <c r="AM165" s="21">
        <v>0.30474301201703419</v>
      </c>
      <c r="AN165" s="21">
        <v>0.27357455774720879</v>
      </c>
      <c r="AO165" s="21">
        <v>0.11301606150155469</v>
      </c>
      <c r="AP165" s="21">
        <v>0.57538393349928985</v>
      </c>
      <c r="AQ165" s="21">
        <v>0.44586278541874158</v>
      </c>
      <c r="AR165" s="21">
        <v>0.16500278507874236</v>
      </c>
      <c r="AS165" s="21">
        <v>0.59252784594324526</v>
      </c>
      <c r="AT165" s="21">
        <v>0.20313776704366829</v>
      </c>
      <c r="AU165" s="21">
        <v>0.62594362477008203</v>
      </c>
      <c r="AV165" s="21" t="e">
        <v>#DIV/0!</v>
      </c>
      <c r="AW165" s="21" t="e">
        <v>#DIV/0!</v>
      </c>
      <c r="AX165" s="21" t="e">
        <v>#DIV/0!</v>
      </c>
      <c r="AY165" s="21">
        <v>0.24766018007761118</v>
      </c>
      <c r="AZ165" s="21">
        <v>0.71493146799923768</v>
      </c>
      <c r="BA165" s="21">
        <v>0.75554898523965042</v>
      </c>
      <c r="BB165" s="21" t="e">
        <v>#DIV/0!</v>
      </c>
      <c r="BC165" s="21">
        <v>0.20340761902527085</v>
      </c>
    </row>
    <row r="166" spans="1:55" x14ac:dyDescent="0.2">
      <c r="A166" s="3" t="s">
        <v>526</v>
      </c>
      <c r="B166" s="3" t="s">
        <v>527</v>
      </c>
      <c r="C166" s="3" t="s">
        <v>34</v>
      </c>
      <c r="D166" s="3">
        <v>130256</v>
      </c>
      <c r="E166" s="3" t="s">
        <v>16</v>
      </c>
      <c r="F166" s="3">
        <v>2019</v>
      </c>
      <c r="G166" s="3" t="s">
        <v>17</v>
      </c>
      <c r="H166" s="4">
        <v>43830</v>
      </c>
      <c r="I166" s="4">
        <v>43887</v>
      </c>
      <c r="J166" s="4">
        <v>43887</v>
      </c>
      <c r="K166" s="5">
        <v>171400000</v>
      </c>
      <c r="L166" s="5">
        <v>175300000</v>
      </c>
      <c r="M166" s="3" t="s">
        <v>528</v>
      </c>
      <c r="N166" s="20">
        <v>5.2378553212943886E-2</v>
      </c>
      <c r="O166" s="21">
        <v>4.9990385210304203E-2</v>
      </c>
      <c r="P166" s="21">
        <v>0.10981045139933727</v>
      </c>
      <c r="Q166" s="21">
        <v>0.26695653375427686</v>
      </c>
      <c r="R166" s="21">
        <v>0</v>
      </c>
      <c r="S166" s="21">
        <v>0</v>
      </c>
      <c r="T166" s="21">
        <v>0</v>
      </c>
      <c r="U166" s="21">
        <v>0.64049317262840244</v>
      </c>
      <c r="V166" s="21">
        <v>0.48825282224192584</v>
      </c>
      <c r="W166" s="21">
        <v>0.62210889664239277</v>
      </c>
      <c r="X166" s="21">
        <v>0.6159190602554947</v>
      </c>
      <c r="Y166" s="21">
        <v>0.44397062745504684</v>
      </c>
      <c r="Z166" s="21">
        <v>0.38408093974450525</v>
      </c>
      <c r="AA166" s="21">
        <v>1.049538498554611E-2</v>
      </c>
      <c r="AB166" s="21">
        <v>0.84578543658181071</v>
      </c>
      <c r="AC166" s="21">
        <v>0.73438833471654041</v>
      </c>
      <c r="AD166" s="21">
        <v>0.3613313516489467</v>
      </c>
      <c r="AE166" s="21">
        <v>0.41082594324318922</v>
      </c>
      <c r="AF166" s="21">
        <v>0.37099727352464057</v>
      </c>
      <c r="AG166" s="21" t="e">
        <v>#DIV/0!</v>
      </c>
      <c r="AH166" s="21" t="e">
        <v>#DIV/0!</v>
      </c>
      <c r="AI166" s="21">
        <v>0.98556090855885303</v>
      </c>
      <c r="AJ166" s="21">
        <v>0.13379118784903163</v>
      </c>
      <c r="AK166" s="21" t="e">
        <v>#DIV/0!</v>
      </c>
      <c r="AL166" s="21" t="e">
        <v>#DIV/0!</v>
      </c>
      <c r="AM166" s="21">
        <v>0.30631004489219954</v>
      </c>
      <c r="AN166" s="21">
        <v>0.27812685112169405</v>
      </c>
      <c r="AO166" s="21">
        <v>0.14318210962068589</v>
      </c>
      <c r="AP166" s="21">
        <v>0.57332128554576423</v>
      </c>
      <c r="AQ166" s="21">
        <v>0.46257839792256639</v>
      </c>
      <c r="AR166" s="21">
        <v>0.54464032844034105</v>
      </c>
      <c r="AS166" s="21">
        <v>0.54910904807875427</v>
      </c>
      <c r="AT166" s="21">
        <v>0.71564692129781526</v>
      </c>
      <c r="AU166" s="21">
        <v>0.65919241582800037</v>
      </c>
      <c r="AV166" s="21" t="e">
        <v>#DIV/0!</v>
      </c>
      <c r="AW166" s="21" t="e">
        <v>#DIV/0!</v>
      </c>
      <c r="AX166" s="21" t="e">
        <v>#DIV/0!</v>
      </c>
      <c r="AY166" s="21">
        <v>0.19993393009915053</v>
      </c>
      <c r="AZ166" s="21">
        <v>0.61276169762607591</v>
      </c>
      <c r="BA166" s="21">
        <v>0.75905244074005629</v>
      </c>
      <c r="BB166" s="21" t="e">
        <v>#DIV/0!</v>
      </c>
      <c r="BC166" s="21">
        <v>0.21307558647164029</v>
      </c>
    </row>
    <row r="167" spans="1:55" x14ac:dyDescent="0.2">
      <c r="A167" s="3" t="s">
        <v>529</v>
      </c>
      <c r="B167" s="3" t="s">
        <v>530</v>
      </c>
      <c r="C167" s="3" t="s">
        <v>15</v>
      </c>
      <c r="D167" s="3">
        <v>378151</v>
      </c>
      <c r="E167" s="3" t="s">
        <v>16</v>
      </c>
      <c r="F167" s="3">
        <v>2019</v>
      </c>
      <c r="G167" s="3" t="s">
        <v>17</v>
      </c>
      <c r="H167" s="4">
        <v>43830</v>
      </c>
      <c r="I167" s="4">
        <v>43888</v>
      </c>
      <c r="J167" s="4">
        <v>43888</v>
      </c>
      <c r="K167" s="5">
        <v>336400000</v>
      </c>
      <c r="L167" s="5">
        <v>340900000</v>
      </c>
      <c r="M167" s="3" t="s">
        <v>531</v>
      </c>
      <c r="N167" s="20">
        <v>5.750459335988601E-2</v>
      </c>
      <c r="O167" s="21">
        <v>4.60052354620578E-2</v>
      </c>
      <c r="P167" s="21">
        <v>5.4126958625814306E-2</v>
      </c>
      <c r="Q167" s="21">
        <v>0.26338420427441039</v>
      </c>
      <c r="R167" s="21">
        <v>0.10248644927729909</v>
      </c>
      <c r="S167" s="21">
        <v>0</v>
      </c>
      <c r="T167" s="21">
        <v>0.10354772834160474</v>
      </c>
      <c r="U167" s="21">
        <v>0.65464085126241378</v>
      </c>
      <c r="V167" s="21">
        <v>0.48825282224192584</v>
      </c>
      <c r="W167" s="21">
        <v>0.63700496562120723</v>
      </c>
      <c r="X167" s="21">
        <v>0.22379841341543533</v>
      </c>
      <c r="Y167" s="21">
        <v>0.52039897763166076</v>
      </c>
      <c r="Z167" s="21">
        <v>0.77620158658456462</v>
      </c>
      <c r="AA167" s="21">
        <v>0.78809492344449839</v>
      </c>
      <c r="AB167" s="21">
        <v>0.87013435963693875</v>
      </c>
      <c r="AC167" s="21">
        <v>0.48013600965798087</v>
      </c>
      <c r="AD167" s="21">
        <v>0.46250550009520763</v>
      </c>
      <c r="AE167" s="21">
        <v>0.52585876499413498</v>
      </c>
      <c r="AF167" s="21">
        <v>0.41226131786747178</v>
      </c>
      <c r="AG167" s="21" t="e">
        <v>#DIV/0!</v>
      </c>
      <c r="AH167" s="21" t="e">
        <v>#DIV/0!</v>
      </c>
      <c r="AI167" s="21">
        <v>0.98719567168134781</v>
      </c>
      <c r="AJ167" s="21">
        <v>0.15677418913662303</v>
      </c>
      <c r="AK167" s="21" t="e">
        <v>#DIV/0!</v>
      </c>
      <c r="AL167" s="21" t="e">
        <v>#DIV/0!</v>
      </c>
      <c r="AM167" s="21">
        <v>0.31403634805917408</v>
      </c>
      <c r="AN167" s="21">
        <v>0.27558725087445135</v>
      </c>
      <c r="AO167" s="21">
        <v>0.13660129966021245</v>
      </c>
      <c r="AP167" s="21">
        <v>0.57554494229825814</v>
      </c>
      <c r="AQ167" s="21">
        <v>0.60708383890120332</v>
      </c>
      <c r="AR167" s="21">
        <v>0.32606230112099205</v>
      </c>
      <c r="AS167" s="21">
        <v>0.62596654493353254</v>
      </c>
      <c r="AT167" s="21">
        <v>0.4126625257804975</v>
      </c>
      <c r="AU167" s="21">
        <v>0.58322581271703722</v>
      </c>
      <c r="AV167" s="21" t="e">
        <v>#DIV/0!</v>
      </c>
      <c r="AW167" s="21" t="e">
        <v>#DIV/0!</v>
      </c>
      <c r="AX167" s="21" t="e">
        <v>#DIV/0!</v>
      </c>
      <c r="AY167" s="21">
        <v>0.25166329252618996</v>
      </c>
      <c r="AZ167" s="21">
        <v>0.76255130507476832</v>
      </c>
      <c r="BA167" s="21">
        <v>0.74251507208499123</v>
      </c>
      <c r="BB167" s="21" t="e">
        <v>#DIV/0!</v>
      </c>
      <c r="BC167" s="21">
        <v>0.2581955784279249</v>
      </c>
    </row>
    <row r="168" spans="1:55" x14ac:dyDescent="0.2">
      <c r="A168" s="3" t="s">
        <v>550</v>
      </c>
      <c r="B168" s="3" t="s">
        <v>551</v>
      </c>
      <c r="C168" s="3" t="s">
        <v>15</v>
      </c>
      <c r="D168" s="3">
        <v>234391</v>
      </c>
      <c r="E168" s="3" t="s">
        <v>16</v>
      </c>
      <c r="F168" s="3">
        <v>2019</v>
      </c>
      <c r="G168" s="3" t="s">
        <v>17</v>
      </c>
      <c r="H168" s="4">
        <v>43830</v>
      </c>
      <c r="I168" s="4">
        <v>43871</v>
      </c>
      <c r="J168" s="4">
        <v>43871</v>
      </c>
      <c r="K168" s="5">
        <v>288754000</v>
      </c>
      <c r="L168" s="5">
        <v>290746000</v>
      </c>
      <c r="M168" s="3" t="s">
        <v>552</v>
      </c>
      <c r="N168" s="20">
        <v>4.3741873917283618E-2</v>
      </c>
      <c r="O168" s="21">
        <v>3.0894218588560684E-2</v>
      </c>
      <c r="P168" s="21">
        <v>2.0528270142875026E-2</v>
      </c>
      <c r="Q168" s="21">
        <v>0.26440728918700274</v>
      </c>
      <c r="R168" s="21">
        <v>3.0145604736796786E-2</v>
      </c>
      <c r="S168" s="21">
        <v>8.277760852127357E-5</v>
      </c>
      <c r="T168" s="21">
        <v>3.0442474126012697E-2</v>
      </c>
      <c r="U168" s="21">
        <v>0.64511858716501214</v>
      </c>
      <c r="V168" s="21">
        <v>0.48827567278770956</v>
      </c>
      <c r="W168" s="21">
        <v>0.62697654240962941</v>
      </c>
      <c r="X168" s="21">
        <v>0.42226846144458635</v>
      </c>
      <c r="Y168" s="21">
        <v>0.47243243332351476</v>
      </c>
      <c r="Z168" s="21">
        <v>0.57773153855541348</v>
      </c>
      <c r="AA168" s="21">
        <v>0.55178432718781423</v>
      </c>
      <c r="AB168" s="21">
        <v>0.86141805873748212</v>
      </c>
      <c r="AC168" s="21">
        <v>0.17527302279255433</v>
      </c>
      <c r="AD168" s="21">
        <v>0.40908294719067662</v>
      </c>
      <c r="AE168" s="21">
        <v>0.46511847609502438</v>
      </c>
      <c r="AF168" s="21">
        <v>0.39316316010766317</v>
      </c>
      <c r="AG168" s="21" t="e">
        <v>#DIV/0!</v>
      </c>
      <c r="AH168" s="21" t="e">
        <v>#DIV/0!</v>
      </c>
      <c r="AI168" s="21">
        <v>0.98566135814989264</v>
      </c>
      <c r="AJ168" s="21">
        <v>9.1588823912037792E-2</v>
      </c>
      <c r="AK168" s="21" t="e">
        <v>#DIV/0!</v>
      </c>
      <c r="AL168" s="21" t="e">
        <v>#DIV/0!</v>
      </c>
      <c r="AM168" s="21">
        <v>0.31335043855955108</v>
      </c>
      <c r="AN168" s="21">
        <v>0.27868161323195645</v>
      </c>
      <c r="AO168" s="21">
        <v>0.19487986660714235</v>
      </c>
      <c r="AP168" s="21">
        <v>0.57628280068104643</v>
      </c>
      <c r="AQ168" s="21">
        <v>0.57942090477778885</v>
      </c>
      <c r="AR168" s="21">
        <v>0.27381431363875458</v>
      </c>
      <c r="AS168" s="21">
        <v>0.5909827257507938</v>
      </c>
      <c r="AT168" s="21">
        <v>0.40767379684299204</v>
      </c>
      <c r="AU168" s="21">
        <v>0.63381239476801288</v>
      </c>
      <c r="AV168" s="21" t="e">
        <v>#DIV/0!</v>
      </c>
      <c r="AW168" s="21" t="e">
        <v>#DIV/0!</v>
      </c>
      <c r="AX168" s="21" t="e">
        <v>#DIV/0!</v>
      </c>
      <c r="AY168" s="21">
        <v>0.21640651627327009</v>
      </c>
      <c r="AZ168" s="21">
        <v>0.74016432364422313</v>
      </c>
      <c r="BA168" s="21">
        <v>0.74399647322257578</v>
      </c>
      <c r="BB168" s="21" t="e">
        <v>#DIV/0!</v>
      </c>
      <c r="BC168" s="21">
        <v>0.28543256666253103</v>
      </c>
    </row>
    <row r="169" spans="1:55" x14ac:dyDescent="0.2">
      <c r="A169" s="3" t="s">
        <v>553</v>
      </c>
      <c r="B169" s="3" t="s">
        <v>554</v>
      </c>
      <c r="C169" s="3" t="s">
        <v>15</v>
      </c>
      <c r="D169" s="3">
        <v>244314</v>
      </c>
      <c r="E169" s="3" t="s">
        <v>16</v>
      </c>
      <c r="F169" s="3">
        <v>2019</v>
      </c>
      <c r="G169" s="3" t="s">
        <v>17</v>
      </c>
      <c r="H169" s="4">
        <v>43830</v>
      </c>
      <c r="I169" s="4">
        <v>43885</v>
      </c>
      <c r="J169" s="4">
        <v>43885</v>
      </c>
      <c r="K169" s="5">
        <v>8731000000</v>
      </c>
      <c r="L169" s="5">
        <v>8716000000</v>
      </c>
      <c r="M169" s="3" t="s">
        <v>555</v>
      </c>
      <c r="N169" s="20">
        <v>3.2979310919954437E-2</v>
      </c>
      <c r="O169" s="21">
        <v>2.8092060422841972E-2</v>
      </c>
      <c r="P169" s="21">
        <v>5.1921692013619791E-2</v>
      </c>
      <c r="Q169" s="21">
        <v>0.26893834050247672</v>
      </c>
      <c r="R169" s="21">
        <v>9.3092446824633926E-2</v>
      </c>
      <c r="S169" s="21">
        <v>9.2248056590721106E-2</v>
      </c>
      <c r="T169" s="21">
        <v>7.7008535108935863E-2</v>
      </c>
      <c r="U169" s="21">
        <v>0.66112242749587347</v>
      </c>
      <c r="V169" s="21">
        <v>0.52503042041818693</v>
      </c>
      <c r="W169" s="21">
        <v>0.63989252271030117</v>
      </c>
      <c r="X169" s="21">
        <v>0.32136538553351107</v>
      </c>
      <c r="Y169" s="21">
        <v>0.44946247490934271</v>
      </c>
      <c r="Z169" s="21">
        <v>0.67863461446648887</v>
      </c>
      <c r="AA169" s="21">
        <v>0.36060996564574732</v>
      </c>
      <c r="AB169" s="21">
        <v>0.8373707925502577</v>
      </c>
      <c r="AC169" s="21">
        <v>0.22397452843644988</v>
      </c>
      <c r="AD169" s="21">
        <v>0.35673437911994405</v>
      </c>
      <c r="AE169" s="21">
        <v>0.40559928475736429</v>
      </c>
      <c r="AF169" s="21">
        <v>0.34914720407624633</v>
      </c>
      <c r="AG169" s="21" t="e">
        <v>#DIV/0!</v>
      </c>
      <c r="AH169" s="21" t="e">
        <v>#DIV/0!</v>
      </c>
      <c r="AI169" s="21">
        <v>0.98402297032350905</v>
      </c>
      <c r="AJ169" s="21">
        <v>5.9101870408559583E-2</v>
      </c>
      <c r="AK169" s="21" t="e">
        <v>#DIV/0!</v>
      </c>
      <c r="AL169" s="21" t="e">
        <v>#DIV/0!</v>
      </c>
      <c r="AM169" s="21">
        <v>0.30189967743655027</v>
      </c>
      <c r="AN169" s="21">
        <v>0.27456340168986398</v>
      </c>
      <c r="AO169" s="21">
        <v>6.4118240346335467E-2</v>
      </c>
      <c r="AP169" s="21">
        <v>0.5828738736604735</v>
      </c>
      <c r="AQ169" s="21">
        <v>0.41128499272335178</v>
      </c>
      <c r="AR169" s="21">
        <v>0.23565441878710802</v>
      </c>
      <c r="AS169" s="21">
        <v>0.57441268224120123</v>
      </c>
      <c r="AT169" s="21">
        <v>0.24346663308359812</v>
      </c>
      <c r="AU169" s="21">
        <v>0.62041648227289459</v>
      </c>
      <c r="AV169" s="21" t="e">
        <v>#DIV/0!</v>
      </c>
      <c r="AW169" s="21" t="e">
        <v>#DIV/0!</v>
      </c>
      <c r="AX169" s="21" t="e">
        <v>#DIV/0!</v>
      </c>
      <c r="AY169" s="21">
        <v>0.47781644923704669</v>
      </c>
      <c r="AZ169" s="21">
        <v>0.8047593625711158</v>
      </c>
      <c r="BA169" s="21">
        <v>0.7409779849135415</v>
      </c>
      <c r="BB169" s="21" t="e">
        <v>#DIV/0!</v>
      </c>
      <c r="BC169" s="21">
        <v>0.17427184624479786</v>
      </c>
    </row>
    <row r="170" spans="1:55" x14ac:dyDescent="0.2">
      <c r="A170" s="3" t="s">
        <v>565</v>
      </c>
      <c r="B170" s="3" t="s">
        <v>566</v>
      </c>
      <c r="C170" s="3" t="s">
        <v>24</v>
      </c>
      <c r="D170" s="3">
        <v>239284</v>
      </c>
      <c r="E170" s="3" t="s">
        <v>16</v>
      </c>
      <c r="F170" s="3">
        <v>2019</v>
      </c>
      <c r="G170" s="3" t="s">
        <v>17</v>
      </c>
      <c r="H170" s="4">
        <v>43830</v>
      </c>
      <c r="I170" s="4">
        <v>43886</v>
      </c>
      <c r="J170" s="4">
        <v>43886</v>
      </c>
      <c r="K170" s="5">
        <v>1267000000</v>
      </c>
      <c r="L170" s="5">
        <v>1281000000</v>
      </c>
      <c r="M170" s="3" t="s">
        <v>567</v>
      </c>
      <c r="N170" s="20">
        <v>8.6137441643007226E-2</v>
      </c>
      <c r="O170" s="21">
        <v>8.3952667634507538E-2</v>
      </c>
      <c r="P170" s="21">
        <v>0.19764294383384587</v>
      </c>
      <c r="Q170" s="21">
        <v>0.26561684890282916</v>
      </c>
      <c r="R170" s="21">
        <v>0.1266192874232335</v>
      </c>
      <c r="S170" s="21">
        <v>5.6693034698617112E-2</v>
      </c>
      <c r="T170" s="21">
        <v>0.11745330657971759</v>
      </c>
      <c r="U170" s="21">
        <v>0.66222516196007053</v>
      </c>
      <c r="V170" s="21">
        <v>0.5057587996912708</v>
      </c>
      <c r="W170" s="21">
        <v>0.64311653466032603</v>
      </c>
      <c r="X170" s="21">
        <v>0.36501251171210747</v>
      </c>
      <c r="Y170" s="21">
        <v>0.46179465305129813</v>
      </c>
      <c r="Z170" s="21">
        <v>0.63498748828789253</v>
      </c>
      <c r="AA170" s="21">
        <v>9.604811610664217E-2</v>
      </c>
      <c r="AB170" s="21">
        <v>0.85312972996897529</v>
      </c>
      <c r="AC170" s="21">
        <v>0.82745162831796748</v>
      </c>
      <c r="AD170" s="21">
        <v>0.72490372743870779</v>
      </c>
      <c r="AE170" s="21">
        <v>0.82419988253565368</v>
      </c>
      <c r="AF170" s="21">
        <v>0.41843757245199453</v>
      </c>
      <c r="AG170" s="21" t="e">
        <v>#DIV/0!</v>
      </c>
      <c r="AH170" s="21" t="e">
        <v>#DIV/0!</v>
      </c>
      <c r="AI170" s="21">
        <v>0.98689196497794607</v>
      </c>
      <c r="AJ170" s="21">
        <v>0.19939329010692636</v>
      </c>
      <c r="AK170" s="21" t="e">
        <v>#DIV/0!</v>
      </c>
      <c r="AL170" s="21" t="e">
        <v>#DIV/0!</v>
      </c>
      <c r="AM170" s="21">
        <v>0.31233968495897801</v>
      </c>
      <c r="AN170" s="21">
        <v>0.27405954131928251</v>
      </c>
      <c r="AO170" s="21">
        <v>7.5407702466239304E-2</v>
      </c>
      <c r="AP170" s="21">
        <v>0.5726315689832967</v>
      </c>
      <c r="AQ170" s="21">
        <v>0.55030046960311096</v>
      </c>
      <c r="AR170" s="21">
        <v>0.60216276085520704</v>
      </c>
      <c r="AS170" s="21">
        <v>0.63429023024554876</v>
      </c>
      <c r="AT170" s="21">
        <v>0.52737628586524932</v>
      </c>
      <c r="AU170" s="21">
        <v>0.57848894147471841</v>
      </c>
      <c r="AV170" s="21" t="e">
        <v>#DIV/0!</v>
      </c>
      <c r="AW170" s="21" t="e">
        <v>#DIV/0!</v>
      </c>
      <c r="AX170" s="21" t="e">
        <v>#DIV/0!</v>
      </c>
      <c r="AY170" s="21">
        <v>0.24096910165944591</v>
      </c>
      <c r="AZ170" s="21">
        <v>0.74377246939734654</v>
      </c>
      <c r="BA170" s="21">
        <v>0.74209671659011589</v>
      </c>
      <c r="BB170" s="21" t="e">
        <v>#DIV/0!</v>
      </c>
      <c r="BC170" s="21">
        <v>0.32157799302780415</v>
      </c>
    </row>
    <row r="171" spans="1:55" x14ac:dyDescent="0.2">
      <c r="A171" s="3" t="s">
        <v>556</v>
      </c>
      <c r="B171" s="3" t="s">
        <v>557</v>
      </c>
      <c r="C171" s="3" t="s">
        <v>91</v>
      </c>
      <c r="D171" s="3">
        <v>78526</v>
      </c>
      <c r="E171" s="3" t="s">
        <v>16</v>
      </c>
      <c r="F171" s="3">
        <v>2020</v>
      </c>
      <c r="G171" s="3" t="s">
        <v>17</v>
      </c>
      <c r="H171" s="4">
        <v>43982</v>
      </c>
      <c r="I171" s="4">
        <v>44014</v>
      </c>
      <c r="J171" s="4">
        <v>44014</v>
      </c>
      <c r="K171" s="5">
        <v>611100000</v>
      </c>
      <c r="L171" s="5">
        <v>616600000</v>
      </c>
      <c r="M171" s="3" t="s">
        <v>558</v>
      </c>
      <c r="N171" s="20">
        <v>1.716292845381967E-2</v>
      </c>
      <c r="O171" s="21">
        <v>1.0064569210579907E-2</v>
      </c>
      <c r="P171" s="21">
        <v>4.8989349609790686E-3</v>
      </c>
      <c r="Q171" s="21">
        <v>0.2699051513654207</v>
      </c>
      <c r="R171" s="21">
        <v>0.13704630465354933</v>
      </c>
      <c r="S171" s="21">
        <v>0.14919565883846525</v>
      </c>
      <c r="T171" s="21">
        <v>0.11089334046898028</v>
      </c>
      <c r="U171" s="21">
        <v>0.67285614104790414</v>
      </c>
      <c r="V171" s="21">
        <v>0.55163895388559858</v>
      </c>
      <c r="W171" s="21">
        <v>0.64939860193273236</v>
      </c>
      <c r="X171" s="21">
        <v>0.10549210539176507</v>
      </c>
      <c r="Y171" s="21">
        <v>0.49594913685220343</v>
      </c>
      <c r="Z171" s="21">
        <v>0.89450789460823488</v>
      </c>
      <c r="AA171" s="21">
        <v>0.74546634580280424</v>
      </c>
      <c r="AB171" s="21">
        <v>0.83403688239359453</v>
      </c>
      <c r="AC171" s="21">
        <v>0.3247694706069098</v>
      </c>
      <c r="AD171" s="21">
        <v>0.43636067610303153</v>
      </c>
      <c r="AE171" s="21">
        <v>0.49613266475817103</v>
      </c>
      <c r="AF171" s="21">
        <v>0.40572149186099016</v>
      </c>
      <c r="AG171" s="21" t="e">
        <v>#DIV/0!</v>
      </c>
      <c r="AH171" s="21" t="e">
        <v>#DIV/0!</v>
      </c>
      <c r="AI171" s="21">
        <v>0.9890981913546204</v>
      </c>
      <c r="AJ171" s="21">
        <v>0.1054619201541111</v>
      </c>
      <c r="AK171" s="21" t="e">
        <v>#DIV/0!</v>
      </c>
      <c r="AL171" s="21" t="e">
        <v>#DIV/0!</v>
      </c>
      <c r="AM171" s="21">
        <v>0.31592256086928172</v>
      </c>
      <c r="AN171" s="21">
        <v>0.27776638907143431</v>
      </c>
      <c r="AO171" s="21">
        <v>0.10864592123428481</v>
      </c>
      <c r="AP171" s="21">
        <v>0.56775477490535287</v>
      </c>
      <c r="AQ171" s="21">
        <v>0.5566131919262256</v>
      </c>
      <c r="AR171" s="21">
        <v>0.32977156440791638</v>
      </c>
      <c r="AS171" s="21">
        <v>0.67938750870860809</v>
      </c>
      <c r="AT171" s="21">
        <v>0.37407156746511239</v>
      </c>
      <c r="AU171" s="21">
        <v>0.53754251693990329</v>
      </c>
      <c r="AV171" s="21" t="e">
        <v>#DIV/0!</v>
      </c>
      <c r="AW171" s="21" t="e">
        <v>#DIV/0!</v>
      </c>
      <c r="AX171" s="21" t="e">
        <v>#DIV/0!</v>
      </c>
      <c r="AY171" s="21">
        <v>0.30211854235627539</v>
      </c>
      <c r="AZ171" s="21">
        <v>0.80066737571451185</v>
      </c>
      <c r="BA171" s="21">
        <v>0.74030096868913753</v>
      </c>
      <c r="BB171" s="21" t="e">
        <v>#DIV/0!</v>
      </c>
      <c r="BC171" s="21">
        <v>0.23144733299891773</v>
      </c>
    </row>
    <row r="172" spans="1:55" x14ac:dyDescent="0.2">
      <c r="A172" s="3" t="s">
        <v>340</v>
      </c>
      <c r="B172" s="3" t="s">
        <v>341</v>
      </c>
      <c r="C172" s="3" t="s">
        <v>34</v>
      </c>
      <c r="D172" s="3">
        <v>261761</v>
      </c>
      <c r="E172" s="3" t="s">
        <v>16</v>
      </c>
      <c r="F172" s="3">
        <v>2019</v>
      </c>
      <c r="G172" s="3" t="s">
        <v>17</v>
      </c>
      <c r="H172" s="4">
        <v>43830</v>
      </c>
      <c r="I172" s="4">
        <v>43879</v>
      </c>
      <c r="J172" s="4">
        <v>43879</v>
      </c>
      <c r="K172" s="5">
        <v>764000000</v>
      </c>
      <c r="L172" s="5">
        <v>1002000000</v>
      </c>
      <c r="M172" s="3" t="s">
        <v>342</v>
      </c>
      <c r="N172" s="20">
        <v>8.6632242264916032E-2</v>
      </c>
      <c r="O172" s="21">
        <v>6.9701560942143526E-2</v>
      </c>
      <c r="P172" s="21">
        <v>0.12126893806429659</v>
      </c>
      <c r="Q172" s="21">
        <v>0.26001004711829717</v>
      </c>
      <c r="R172" s="21">
        <v>4.9484739637184173E-2</v>
      </c>
      <c r="S172" s="21">
        <v>1.9995055682360766E-2</v>
      </c>
      <c r="T172" s="21">
        <v>4.6301980889918458E-2</v>
      </c>
      <c r="U172" s="21">
        <v>0.64481235853504582</v>
      </c>
      <c r="V172" s="21">
        <v>0.49139268212153714</v>
      </c>
      <c r="W172" s="21">
        <v>0.62632045224659205</v>
      </c>
      <c r="X172" s="21">
        <v>0.25754910214654897</v>
      </c>
      <c r="Y172" s="21">
        <v>0.48668236253976566</v>
      </c>
      <c r="Z172" s="21">
        <v>0.74245089785345098</v>
      </c>
      <c r="AA172" s="21">
        <v>0.10000591763362709</v>
      </c>
      <c r="AB172" s="21">
        <v>0.92066815221504494</v>
      </c>
      <c r="AC172" s="21">
        <v>0.38017739258834127</v>
      </c>
      <c r="AD172" s="21">
        <v>0.43527698650792623</v>
      </c>
      <c r="AE172" s="21">
        <v>0.4883456595287553</v>
      </c>
      <c r="AF172" s="21">
        <v>0.34970570064315243</v>
      </c>
      <c r="AG172" s="21" t="e">
        <v>#DIV/0!</v>
      </c>
      <c r="AH172" s="21" t="e">
        <v>#DIV/0!</v>
      </c>
      <c r="AI172" s="21">
        <v>0.98541055591620996</v>
      </c>
      <c r="AJ172" s="21">
        <v>0.14056336594432903</v>
      </c>
      <c r="AK172" s="21" t="e">
        <v>#DIV/0!</v>
      </c>
      <c r="AL172" s="21" t="e">
        <v>#DIV/0!</v>
      </c>
      <c r="AM172" s="21">
        <v>0.30334583923251957</v>
      </c>
      <c r="AN172" s="21">
        <v>0.27202419734483313</v>
      </c>
      <c r="AO172" s="21">
        <v>7.4586718692151638E-2</v>
      </c>
      <c r="AP172" s="21">
        <v>0.57303173282122966</v>
      </c>
      <c r="AQ172" s="21">
        <v>0.40856386892082286</v>
      </c>
      <c r="AR172" s="21">
        <v>0.34719977436825555</v>
      </c>
      <c r="AS172" s="21">
        <v>0.57363564515672183</v>
      </c>
      <c r="AT172" s="21">
        <v>0.33423755100802593</v>
      </c>
      <c r="AU172" s="21">
        <v>0.62061059069794511</v>
      </c>
      <c r="AV172" s="21" t="e">
        <v>#DIV/0!</v>
      </c>
      <c r="AW172" s="21" t="e">
        <v>#DIV/0!</v>
      </c>
      <c r="AX172" s="21" t="e">
        <v>#DIV/0!</v>
      </c>
      <c r="AY172" s="21">
        <v>0.25190344235886419</v>
      </c>
      <c r="AZ172" s="21">
        <v>0.7427539251902131</v>
      </c>
      <c r="BA172" s="21">
        <v>0.74239875727371341</v>
      </c>
      <c r="BB172" s="21" t="e">
        <v>#DIV/0!</v>
      </c>
      <c r="BC172" s="21">
        <v>0.19725807306167287</v>
      </c>
    </row>
    <row r="173" spans="1:55" x14ac:dyDescent="0.2">
      <c r="A173" s="3" t="s">
        <v>559</v>
      </c>
      <c r="B173" s="3" t="s">
        <v>560</v>
      </c>
      <c r="C173" s="3" t="s">
        <v>45</v>
      </c>
      <c r="D173" s="3">
        <v>125620</v>
      </c>
      <c r="E173" s="3" t="s">
        <v>16</v>
      </c>
      <c r="F173" s="3">
        <v>2019</v>
      </c>
      <c r="G173" s="3" t="s">
        <v>17</v>
      </c>
      <c r="H173" s="4">
        <v>43830</v>
      </c>
      <c r="I173" s="4">
        <v>43866</v>
      </c>
      <c r="J173" s="4">
        <v>43866</v>
      </c>
      <c r="K173" s="5">
        <v>1431000000</v>
      </c>
      <c r="L173" s="5">
        <v>1440000000</v>
      </c>
      <c r="M173" s="3" t="s">
        <v>561</v>
      </c>
      <c r="N173" s="20">
        <v>2.7711366098237725E-2</v>
      </c>
      <c r="O173" s="21">
        <v>2.3310380571231543E-2</v>
      </c>
      <c r="P173" s="21">
        <v>2.7931887962429201E-2</v>
      </c>
      <c r="Q173" s="21">
        <v>0.273741340851961</v>
      </c>
      <c r="R173" s="21">
        <v>0.11764610314434008</v>
      </c>
      <c r="S173" s="21">
        <v>0.18407703711372889</v>
      </c>
      <c r="T173" s="21">
        <v>8.484598661789583E-2</v>
      </c>
      <c r="U173" s="21">
        <v>0.67506445538277859</v>
      </c>
      <c r="V173" s="21">
        <v>0.58557114266052868</v>
      </c>
      <c r="W173" s="21">
        <v>0.64809143707101402</v>
      </c>
      <c r="X173" s="21">
        <v>0.25956954154107692</v>
      </c>
      <c r="Y173" s="21">
        <v>0.43358295298610361</v>
      </c>
      <c r="Z173" s="21">
        <v>0.74043045845892297</v>
      </c>
      <c r="AA173" s="21">
        <v>0</v>
      </c>
      <c r="AB173" s="21">
        <v>0.8240610988525584</v>
      </c>
      <c r="AC173" s="21">
        <v>0.10808872798870288</v>
      </c>
      <c r="AD173" s="21">
        <v>0.35771233244567596</v>
      </c>
      <c r="AE173" s="21">
        <v>0.40671119656811128</v>
      </c>
      <c r="AF173" s="21">
        <v>0.3565301585467841</v>
      </c>
      <c r="AG173" s="21" t="e">
        <v>#DIV/0!</v>
      </c>
      <c r="AH173" s="21" t="e">
        <v>#DIV/0!</v>
      </c>
      <c r="AI173" s="21">
        <v>0.98748835288146719</v>
      </c>
      <c r="AJ173" s="21">
        <v>8.1582402180206168E-2</v>
      </c>
      <c r="AK173" s="21" t="e">
        <v>#DIV/0!</v>
      </c>
      <c r="AL173" s="21" t="e">
        <v>#DIV/0!</v>
      </c>
      <c r="AM173" s="21">
        <v>0.3007005242066571</v>
      </c>
      <c r="AN173" s="21">
        <v>0.28291074187480253</v>
      </c>
      <c r="AO173" s="21">
        <v>0.14856645029665069</v>
      </c>
      <c r="AP173" s="21">
        <v>0.55751796632185979</v>
      </c>
      <c r="AQ173" s="21">
        <v>0.40825362818225741</v>
      </c>
      <c r="AR173" s="21">
        <v>0.26893958994405859</v>
      </c>
      <c r="AS173" s="21">
        <v>0.62520164431245606</v>
      </c>
      <c r="AT173" s="21">
        <v>0.35159189013401981</v>
      </c>
      <c r="AU173" s="21">
        <v>0.59956901678550456</v>
      </c>
      <c r="AV173" s="21" t="e">
        <v>#DIV/0!</v>
      </c>
      <c r="AW173" s="21" t="e">
        <v>#DIV/0!</v>
      </c>
      <c r="AX173" s="21" t="e">
        <v>#DIV/0!</v>
      </c>
      <c r="AY173" s="21">
        <v>0.36247727116480521</v>
      </c>
      <c r="AZ173" s="21">
        <v>0.81450384817356547</v>
      </c>
      <c r="BA173" s="21">
        <v>0.74555054674688193</v>
      </c>
      <c r="BB173" s="21" t="e">
        <v>#DIV/0!</v>
      </c>
      <c r="BC173" s="21">
        <v>0.20208827875421773</v>
      </c>
    </row>
    <row r="174" spans="1:55" x14ac:dyDescent="0.2">
      <c r="A174" s="3" t="s">
        <v>86</v>
      </c>
      <c r="B174" s="3" t="s">
        <v>87</v>
      </c>
      <c r="C174" s="3" t="s">
        <v>38</v>
      </c>
      <c r="D174" s="3">
        <v>18</v>
      </c>
      <c r="E174" s="3" t="s">
        <v>16</v>
      </c>
      <c r="F174" s="3">
        <v>2019</v>
      </c>
      <c r="G174" s="3" t="s">
        <v>17</v>
      </c>
      <c r="H174" s="4">
        <v>43830</v>
      </c>
      <c r="I174" s="4">
        <v>43865</v>
      </c>
      <c r="J174" s="4">
        <v>43865</v>
      </c>
      <c r="K174" s="5">
        <v>688805000</v>
      </c>
      <c r="L174" s="5">
        <v>741678000</v>
      </c>
      <c r="M174" s="3" t="s">
        <v>88</v>
      </c>
      <c r="N174" s="20">
        <v>0.16246665575833366</v>
      </c>
      <c r="O174" s="21">
        <v>0.16148374965034087</v>
      </c>
      <c r="P174" s="21">
        <v>0.37973238454187985</v>
      </c>
      <c r="Q174" s="21">
        <v>0.2585134794540907</v>
      </c>
      <c r="R174" s="21">
        <v>5.3373566151859115E-3</v>
      </c>
      <c r="S174" s="21">
        <v>0</v>
      </c>
      <c r="T174" s="21">
        <v>5.3926266033099387E-3</v>
      </c>
      <c r="U174" s="21">
        <v>0.6408388660648171</v>
      </c>
      <c r="V174" s="21">
        <v>0.48825282224192584</v>
      </c>
      <c r="W174" s="21">
        <v>0.62247287672757634</v>
      </c>
      <c r="X174" s="21">
        <v>0.50963111767733593</v>
      </c>
      <c r="Y174" s="21">
        <v>0.51279351368148551</v>
      </c>
      <c r="Z174" s="21">
        <v>0.49036888232266401</v>
      </c>
      <c r="AA174" s="21">
        <v>0.13777523570388991</v>
      </c>
      <c r="AB174" s="21">
        <v>0.96843942041346764</v>
      </c>
      <c r="AC174" s="21">
        <v>0.57622566982806711</v>
      </c>
      <c r="AD174" s="21">
        <v>0.50681181954627119</v>
      </c>
      <c r="AE174" s="21">
        <v>0.57623409333763742</v>
      </c>
      <c r="AF174" s="21">
        <v>0.39929676944914616</v>
      </c>
      <c r="AG174" s="21" t="e">
        <v>#DIV/0!</v>
      </c>
      <c r="AH174" s="21" t="e">
        <v>#DIV/0!</v>
      </c>
      <c r="AI174" s="21">
        <v>0.98625556909371248</v>
      </c>
      <c r="AJ174" s="21">
        <v>0.27492872067564483</v>
      </c>
      <c r="AK174" s="21" t="e">
        <v>#DIV/0!</v>
      </c>
      <c r="AL174" s="21" t="e">
        <v>#DIV/0!</v>
      </c>
      <c r="AM174" s="21">
        <v>0.30735030231579785</v>
      </c>
      <c r="AN174" s="21">
        <v>0.27229935588499621</v>
      </c>
      <c r="AO174" s="21">
        <v>0.11981256913557342</v>
      </c>
      <c r="AP174" s="21">
        <v>0.57248487055294395</v>
      </c>
      <c r="AQ174" s="21">
        <v>0.54747997637529966</v>
      </c>
      <c r="AR174" s="21">
        <v>0.48227094593077041</v>
      </c>
      <c r="AS174" s="21">
        <v>0.59419822650417808</v>
      </c>
      <c r="AT174" s="21">
        <v>0.56486394263264827</v>
      </c>
      <c r="AU174" s="21">
        <v>0.62856452299635579</v>
      </c>
      <c r="AV174" s="21" t="e">
        <v>#DIV/0!</v>
      </c>
      <c r="AW174" s="21" t="e">
        <v>#DIV/0!</v>
      </c>
      <c r="AX174" s="21" t="e">
        <v>#DIV/0!</v>
      </c>
      <c r="AY174" s="21">
        <v>0.20230846656260298</v>
      </c>
      <c r="AZ174" s="21">
        <v>0.70042791578883634</v>
      </c>
      <c r="BA174" s="21">
        <v>0.74330463155262805</v>
      </c>
      <c r="BB174" s="21" t="e">
        <v>#DIV/0!</v>
      </c>
      <c r="BC174" s="21">
        <v>0.26862666936273588</v>
      </c>
    </row>
    <row r="175" spans="1:55" x14ac:dyDescent="0.2">
      <c r="A175" s="3" t="s">
        <v>562</v>
      </c>
      <c r="B175" s="3" t="s">
        <v>563</v>
      </c>
      <c r="C175" s="3" t="s">
        <v>45</v>
      </c>
      <c r="D175" s="3">
        <v>115285</v>
      </c>
      <c r="E175" s="3" t="s">
        <v>16</v>
      </c>
      <c r="F175" s="3">
        <v>2019</v>
      </c>
      <c r="G175" s="3" t="s">
        <v>17</v>
      </c>
      <c r="H175" s="4">
        <v>43830</v>
      </c>
      <c r="I175" s="4">
        <v>43882</v>
      </c>
      <c r="J175" s="4">
        <v>43882</v>
      </c>
      <c r="K175" s="5">
        <v>145316000</v>
      </c>
      <c r="L175" s="5">
        <v>146049000</v>
      </c>
      <c r="M175" s="3" t="s">
        <v>564</v>
      </c>
      <c r="N175" s="20">
        <v>4.1734161385141307E-2</v>
      </c>
      <c r="O175" s="21">
        <v>1.9871632429776787E-2</v>
      </c>
      <c r="P175" s="21">
        <v>5.1856326478502603E-3</v>
      </c>
      <c r="Q175" s="21">
        <v>0.26613205204055446</v>
      </c>
      <c r="R175" s="21">
        <v>6.9362064203630308E-2</v>
      </c>
      <c r="S175" s="21">
        <v>8.1216481195656748E-2</v>
      </c>
      <c r="T175" s="21">
        <v>5.507110858378552E-2</v>
      </c>
      <c r="U175" s="21">
        <v>0.65293556918050644</v>
      </c>
      <c r="V175" s="21">
        <v>0.51446380112316881</v>
      </c>
      <c r="W175" s="21">
        <v>0.632403703618173</v>
      </c>
      <c r="X175" s="21">
        <v>0.47626564023380324</v>
      </c>
      <c r="Y175" s="21">
        <v>0.45864757364642106</v>
      </c>
      <c r="Z175" s="21">
        <v>0.52373435976619664</v>
      </c>
      <c r="AA175" s="21">
        <v>0.28166857923948035</v>
      </c>
      <c r="AB175" s="21">
        <v>0.8501100370142709</v>
      </c>
      <c r="AC175" s="21">
        <v>0.27945454877403725</v>
      </c>
      <c r="AD175" s="21">
        <v>0.36048590561078836</v>
      </c>
      <c r="AE175" s="21">
        <v>0.40077394180980452</v>
      </c>
      <c r="AF175" s="21">
        <v>0.37610168770619395</v>
      </c>
      <c r="AG175" s="21" t="e">
        <v>#DIV/0!</v>
      </c>
      <c r="AH175" s="21" t="e">
        <v>#DIV/0!</v>
      </c>
      <c r="AI175" s="21">
        <v>0.98795314675287005</v>
      </c>
      <c r="AJ175" s="21">
        <v>7.0282497430184748E-2</v>
      </c>
      <c r="AK175" s="21" t="e">
        <v>#DIV/0!</v>
      </c>
      <c r="AL175" s="21" t="e">
        <v>#DIV/0!</v>
      </c>
      <c r="AM175" s="21">
        <v>0.31067189903065989</v>
      </c>
      <c r="AN175" s="21">
        <v>0.28512039867567424</v>
      </c>
      <c r="AO175" s="21">
        <v>0.29518492549369379</v>
      </c>
      <c r="AP175" s="21">
        <v>0.57860566819872594</v>
      </c>
      <c r="AQ175" s="21">
        <v>0.5230099194936112</v>
      </c>
      <c r="AR175" s="21">
        <v>0.20061128342754816</v>
      </c>
      <c r="AS175" s="21">
        <v>0.61831903285860301</v>
      </c>
      <c r="AT175" s="21">
        <v>0.31976208444857518</v>
      </c>
      <c r="AU175" s="21">
        <v>0.59809987749479254</v>
      </c>
      <c r="AV175" s="21" t="e">
        <v>#DIV/0!</v>
      </c>
      <c r="AW175" s="21" t="e">
        <v>#DIV/0!</v>
      </c>
      <c r="AX175" s="21" t="e">
        <v>#DIV/0!</v>
      </c>
      <c r="AY175" s="21">
        <v>0.24744536892795818</v>
      </c>
      <c r="AZ175" s="21">
        <v>0.76473210717901507</v>
      </c>
      <c r="BA175" s="21">
        <v>0.74168656375525577</v>
      </c>
      <c r="BB175" s="21" t="e">
        <v>#DIV/0!</v>
      </c>
      <c r="BC175" s="21">
        <v>0.25365751437987161</v>
      </c>
    </row>
    <row r="176" spans="1:55" x14ac:dyDescent="0.2">
      <c r="A176" s="3" t="s">
        <v>568</v>
      </c>
      <c r="B176" s="3" t="s">
        <v>569</v>
      </c>
      <c r="C176" s="3" t="s">
        <v>34</v>
      </c>
      <c r="D176" s="3">
        <v>182201</v>
      </c>
      <c r="E176" s="3" t="s">
        <v>16</v>
      </c>
      <c r="F176" s="3">
        <v>2019</v>
      </c>
      <c r="G176" s="3" t="s">
        <v>17</v>
      </c>
      <c r="H176" s="4">
        <v>43830</v>
      </c>
      <c r="I176" s="4">
        <v>43882</v>
      </c>
      <c r="J176" s="4">
        <v>43882</v>
      </c>
      <c r="K176" s="5">
        <v>301866000</v>
      </c>
      <c r="L176" s="5">
        <v>303713000</v>
      </c>
      <c r="M176" s="3" t="s">
        <v>570</v>
      </c>
      <c r="N176" s="20">
        <v>3.5132216018197139E-2</v>
      </c>
      <c r="O176" s="21">
        <v>3.5132216018197139E-2</v>
      </c>
      <c r="P176" s="21">
        <v>3.1559844985341978E-2</v>
      </c>
      <c r="Q176" s="21">
        <v>0.26511680876418559</v>
      </c>
      <c r="R176" s="21">
        <v>9.5113422968672992E-2</v>
      </c>
      <c r="S176" s="21">
        <v>1.1193813567102629E-2</v>
      </c>
      <c r="T176" s="21">
        <v>9.4029678017352014E-2</v>
      </c>
      <c r="U176" s="21">
        <v>0.6561022247040651</v>
      </c>
      <c r="V176" s="21">
        <v>0.49155780980367414</v>
      </c>
      <c r="W176" s="21">
        <v>0.63818985868388822</v>
      </c>
      <c r="X176" s="21">
        <v>0.26574098201830959</v>
      </c>
      <c r="Y176" s="21">
        <v>0.50329281515379043</v>
      </c>
      <c r="Z176" s="21">
        <v>0.73425901798169035</v>
      </c>
      <c r="AA176" s="21">
        <v>0.71227924746173543</v>
      </c>
      <c r="AB176" s="21">
        <v>0.85633331654148748</v>
      </c>
      <c r="AC176" s="21">
        <v>0.5001410754284491</v>
      </c>
      <c r="AD176" s="21">
        <v>0.41353906914959804</v>
      </c>
      <c r="AE176" s="21">
        <v>0.47018499052458101</v>
      </c>
      <c r="AF176" s="21">
        <v>0.40039473265098297</v>
      </c>
      <c r="AG176" s="21" t="e">
        <v>#DIV/0!</v>
      </c>
      <c r="AH176" s="21" t="e">
        <v>#DIV/0!</v>
      </c>
      <c r="AI176" s="21">
        <v>0.98743609189971537</v>
      </c>
      <c r="AJ176" s="21">
        <v>6.8124304512747591E-2</v>
      </c>
      <c r="AK176" s="21" t="e">
        <v>#DIV/0!</v>
      </c>
      <c r="AL176" s="21" t="e">
        <v>#DIV/0!</v>
      </c>
      <c r="AM176" s="21">
        <v>0.30857756365154099</v>
      </c>
      <c r="AN176" s="21">
        <v>0.27318693803050609</v>
      </c>
      <c r="AO176" s="21">
        <v>6.0103491787395741E-2</v>
      </c>
      <c r="AP176" s="21">
        <v>0.57803558143045719</v>
      </c>
      <c r="AQ176" s="21">
        <v>0.49995570092082658</v>
      </c>
      <c r="AR176" s="21">
        <v>0.27871360744547263</v>
      </c>
      <c r="AS176" s="21">
        <v>0.62565907744750959</v>
      </c>
      <c r="AT176" s="21">
        <v>0.26718220553949035</v>
      </c>
      <c r="AU176" s="21">
        <v>0.60655190249421465</v>
      </c>
      <c r="AV176" s="21" t="e">
        <v>#DIV/0!</v>
      </c>
      <c r="AW176" s="21" t="e">
        <v>#DIV/0!</v>
      </c>
      <c r="AX176" s="21" t="e">
        <v>#DIV/0!</v>
      </c>
      <c r="AY176" s="21">
        <v>0.34400447961597858</v>
      </c>
      <c r="AZ176" s="21">
        <v>0.8026705337521669</v>
      </c>
      <c r="BA176" s="21">
        <v>0.74251005937461978</v>
      </c>
      <c r="BB176" s="21" t="e">
        <v>#DIV/0!</v>
      </c>
      <c r="BC176" s="21">
        <v>0.19277988115142849</v>
      </c>
    </row>
    <row r="177" spans="1:55" x14ac:dyDescent="0.2">
      <c r="A177" s="3" t="s">
        <v>541</v>
      </c>
      <c r="B177" s="3" t="s">
        <v>542</v>
      </c>
      <c r="C177" s="3" t="s">
        <v>45</v>
      </c>
      <c r="D177" s="3">
        <v>250974</v>
      </c>
      <c r="E177" s="3" t="s">
        <v>16</v>
      </c>
      <c r="F177" s="3">
        <v>2019</v>
      </c>
      <c r="G177" s="3" t="s">
        <v>17</v>
      </c>
      <c r="H177" s="4">
        <v>43890</v>
      </c>
      <c r="I177" s="4">
        <v>43907</v>
      </c>
      <c r="J177" s="4">
        <v>43907</v>
      </c>
      <c r="K177" s="5">
        <v>372000000</v>
      </c>
      <c r="L177" s="5">
        <v>376000000</v>
      </c>
      <c r="M177" s="6" t="s">
        <v>543</v>
      </c>
      <c r="N177" s="20">
        <v>5.8243729413363442E-2</v>
      </c>
      <c r="O177" s="21">
        <v>3.2491973739700176E-2</v>
      </c>
      <c r="P177" s="21">
        <v>6.5309592267943112E-2</v>
      </c>
      <c r="Q177" s="21">
        <v>0.26266428310211104</v>
      </c>
      <c r="R177" s="21">
        <v>4.1479280892304876E-2</v>
      </c>
      <c r="S177" s="21">
        <v>0</v>
      </c>
      <c r="T177" s="21">
        <v>4.1908811749543841E-2</v>
      </c>
      <c r="U177" s="21">
        <v>0.64576990994836503</v>
      </c>
      <c r="V177" s="21">
        <v>0.48825282224192584</v>
      </c>
      <c r="W177" s="21">
        <v>0.62766476521522607</v>
      </c>
      <c r="X177" s="21">
        <v>0.46209159497565955</v>
      </c>
      <c r="Y177" s="21">
        <v>0.45893371832331004</v>
      </c>
      <c r="Z177" s="21">
        <v>0.53790840502434034</v>
      </c>
      <c r="AA177" s="21">
        <v>0</v>
      </c>
      <c r="AB177" s="21">
        <v>0.87753207954426671</v>
      </c>
      <c r="AC177" s="21">
        <v>0.36370412163086085</v>
      </c>
      <c r="AD177" s="21">
        <v>0.376752793327577</v>
      </c>
      <c r="AE177" s="21">
        <v>0.42835978937882269</v>
      </c>
      <c r="AF177" s="21">
        <v>0.38085804042560334</v>
      </c>
      <c r="AG177" s="21" t="e">
        <v>#DIV/0!</v>
      </c>
      <c r="AH177" s="21" t="e">
        <v>#DIV/0!</v>
      </c>
      <c r="AI177" s="21">
        <v>0.98579007718027867</v>
      </c>
      <c r="AJ177" s="21">
        <v>0.13114344771318429</v>
      </c>
      <c r="AK177" s="21" t="e">
        <v>#DIV/0!</v>
      </c>
      <c r="AL177" s="21" t="e">
        <v>#DIV/0!</v>
      </c>
      <c r="AM177" s="21">
        <v>0.31387705398614812</v>
      </c>
      <c r="AN177" s="21">
        <v>0.2861995132249911</v>
      </c>
      <c r="AO177" s="21">
        <v>0.45158686591710462</v>
      </c>
      <c r="AP177" s="21">
        <v>0.57754579856769983</v>
      </c>
      <c r="AQ177" s="21">
        <v>0.61835768668571645</v>
      </c>
      <c r="AR177" s="21">
        <v>0.23728962285254634</v>
      </c>
      <c r="AS177" s="21">
        <v>0.5975281831638275</v>
      </c>
      <c r="AT177" s="21">
        <v>0.53428950299098643</v>
      </c>
      <c r="AU177" s="21">
        <v>0.63911135477809833</v>
      </c>
      <c r="AV177" s="21" t="e">
        <v>#DIV/0!</v>
      </c>
      <c r="AW177" s="21" t="e">
        <v>#DIV/0!</v>
      </c>
      <c r="AX177" s="21" t="e">
        <v>#DIV/0!</v>
      </c>
      <c r="AY177" s="21">
        <v>0.21452607965538081</v>
      </c>
      <c r="AZ177" s="21">
        <v>0.73359188748173954</v>
      </c>
      <c r="BA177" s="21">
        <v>0.74379451653590656</v>
      </c>
      <c r="BB177" s="21" t="e">
        <v>#DIV/0!</v>
      </c>
      <c r="BC177" s="21">
        <v>0.34070145212206626</v>
      </c>
    </row>
    <row r="178" spans="1:55" x14ac:dyDescent="0.2">
      <c r="A178" s="3" t="s">
        <v>544</v>
      </c>
      <c r="B178" s="3" t="s">
        <v>545</v>
      </c>
      <c r="C178" s="3" t="s">
        <v>45</v>
      </c>
      <c r="D178" s="3">
        <v>388839</v>
      </c>
      <c r="E178" s="3" t="s">
        <v>16</v>
      </c>
      <c r="F178" s="3">
        <v>2019</v>
      </c>
      <c r="G178" s="3" t="s">
        <v>17</v>
      </c>
      <c r="H178" s="4">
        <v>43830</v>
      </c>
      <c r="I178" s="4">
        <v>43880</v>
      </c>
      <c r="J178" s="4">
        <v>43880</v>
      </c>
      <c r="K178" s="5">
        <v>190166000</v>
      </c>
      <c r="L178" s="5">
        <v>191321000</v>
      </c>
      <c r="M178" s="3" t="s">
        <v>546</v>
      </c>
      <c r="N178" s="20">
        <v>9.3333568343754308E-2</v>
      </c>
      <c r="O178" s="21">
        <v>7.2594781920366239E-2</v>
      </c>
      <c r="P178" s="21">
        <v>0.11985317599287262</v>
      </c>
      <c r="Q178" s="21">
        <v>0.25848267093264155</v>
      </c>
      <c r="R178" s="21">
        <v>0</v>
      </c>
      <c r="S178" s="21">
        <v>0</v>
      </c>
      <c r="T178" s="21">
        <v>0</v>
      </c>
      <c r="U178" s="21">
        <v>0.64049317262840244</v>
      </c>
      <c r="V178" s="21">
        <v>0.48825282224192584</v>
      </c>
      <c r="W178" s="21">
        <v>0.62210889664239277</v>
      </c>
      <c r="X178" s="21">
        <v>0.38242717131707055</v>
      </c>
      <c r="Y178" s="21">
        <v>0.51179349802312157</v>
      </c>
      <c r="Z178" s="21">
        <v>0.6175728286829294</v>
      </c>
      <c r="AA178" s="21">
        <v>0</v>
      </c>
      <c r="AB178" s="21">
        <v>0.96977425043153209</v>
      </c>
      <c r="AC178" s="21">
        <v>0.56471456437700007</v>
      </c>
      <c r="AD178" s="21">
        <v>0.47269908267152194</v>
      </c>
      <c r="AE178" s="21">
        <v>0.53744864823518379</v>
      </c>
      <c r="AF178" s="21">
        <v>0.43296483803376906</v>
      </c>
      <c r="AG178" s="21" t="e">
        <v>#DIV/0!</v>
      </c>
      <c r="AH178" s="21" t="e">
        <v>#DIV/0!</v>
      </c>
      <c r="AI178" s="21">
        <v>0.98558882044313434</v>
      </c>
      <c r="AJ178" s="21">
        <v>0.17156340051170654</v>
      </c>
      <c r="AK178" s="21" t="e">
        <v>#DIV/0!</v>
      </c>
      <c r="AL178" s="21" t="e">
        <v>#DIV/0!</v>
      </c>
      <c r="AM178" s="21">
        <v>0.31075422413895948</v>
      </c>
      <c r="AN178" s="21">
        <v>0.27253899099217588</v>
      </c>
      <c r="AO178" s="21">
        <v>0.13426567512497148</v>
      </c>
      <c r="AP178" s="21">
        <v>0.57317826638119806</v>
      </c>
      <c r="AQ178" s="21">
        <v>0.67628121614009595</v>
      </c>
      <c r="AR178" s="21">
        <v>0.36300423687132383</v>
      </c>
      <c r="AS178" s="21">
        <v>0.57682593391422765</v>
      </c>
      <c r="AT178" s="21">
        <v>0.45577466058518212</v>
      </c>
      <c r="AU178" s="21">
        <v>0.66712710325968905</v>
      </c>
      <c r="AV178" s="21" t="e">
        <v>#DIV/0!</v>
      </c>
      <c r="AW178" s="21" t="e">
        <v>#DIV/0!</v>
      </c>
      <c r="AX178" s="21" t="e">
        <v>#DIV/0!</v>
      </c>
      <c r="AY178" s="21">
        <v>0.19993393009915053</v>
      </c>
      <c r="AZ178" s="21">
        <v>0.72030374414415566</v>
      </c>
      <c r="BA178" s="21">
        <v>0.7436300539079862</v>
      </c>
      <c r="BB178" s="21" t="e">
        <v>#DIV/0!</v>
      </c>
      <c r="BC178" s="21">
        <v>0.26439817310111419</v>
      </c>
    </row>
    <row r="179" spans="1:55" x14ac:dyDescent="0.2">
      <c r="A179" s="3" t="s">
        <v>571</v>
      </c>
      <c r="B179" s="3" t="s">
        <v>572</v>
      </c>
      <c r="C179" s="3" t="s">
        <v>15</v>
      </c>
      <c r="D179" s="3">
        <v>504823</v>
      </c>
      <c r="E179" s="3" t="s">
        <v>16</v>
      </c>
      <c r="F179" s="3">
        <v>2019</v>
      </c>
      <c r="G179" s="3" t="s">
        <v>17</v>
      </c>
      <c r="H179" s="4">
        <v>43830</v>
      </c>
      <c r="I179" s="4">
        <v>43881</v>
      </c>
      <c r="J179" s="4">
        <v>43881</v>
      </c>
      <c r="K179" s="5">
        <v>53891818</v>
      </c>
      <c r="L179" s="5">
        <v>53918532</v>
      </c>
      <c r="M179" s="3" t="s">
        <v>573</v>
      </c>
      <c r="N179" s="20">
        <v>6.6866825699037916E-2</v>
      </c>
      <c r="O179" s="21">
        <v>3.6763287089310606E-2</v>
      </c>
      <c r="P179" s="21">
        <v>1.9557112370636613E-2</v>
      </c>
      <c r="Q179" s="21">
        <v>0.26477619780893463</v>
      </c>
      <c r="R179" s="21">
        <v>0.10706960740122408</v>
      </c>
      <c r="S179" s="21">
        <v>2.3569039356610328E-2</v>
      </c>
      <c r="T179" s="21">
        <v>0.10382266739964077</v>
      </c>
      <c r="U179" s="21">
        <v>0.6575157077617374</v>
      </c>
      <c r="V179" s="21">
        <v>0.49499432866180804</v>
      </c>
      <c r="W179" s="21">
        <v>0.63931024817279758</v>
      </c>
      <c r="X179" s="21">
        <v>0.44623735583038543</v>
      </c>
      <c r="Y179" s="21">
        <v>0.45847683059708333</v>
      </c>
      <c r="Z179" s="21">
        <v>0.5537626441696144</v>
      </c>
      <c r="AA179" s="21">
        <v>0.15209861746177314</v>
      </c>
      <c r="AB179" s="21">
        <v>0.85868908064125749</v>
      </c>
      <c r="AC179" s="21">
        <v>0.37448839001213763</v>
      </c>
      <c r="AD179" s="21">
        <v>0.38243676210518357</v>
      </c>
      <c r="AE179" s="21">
        <v>0.43482233912372764</v>
      </c>
      <c r="AF179" s="21">
        <v>0.38167808252802621</v>
      </c>
      <c r="AG179" s="21" t="e">
        <v>#DIV/0!</v>
      </c>
      <c r="AH179" s="21" t="e">
        <v>#DIV/0!</v>
      </c>
      <c r="AI179" s="21">
        <v>0.98539655963577577</v>
      </c>
      <c r="AJ179" s="21">
        <v>0.15190694984306752</v>
      </c>
      <c r="AK179" s="21" t="e">
        <v>#DIV/0!</v>
      </c>
      <c r="AL179" s="21" t="e">
        <v>#DIV/0!</v>
      </c>
      <c r="AM179" s="21">
        <v>0.31565120451462708</v>
      </c>
      <c r="AN179" s="21">
        <v>0.28832758308946432</v>
      </c>
      <c r="AO179" s="21">
        <v>0.40762206342854773</v>
      </c>
      <c r="AP179" s="21">
        <v>0.57644949298922676</v>
      </c>
      <c r="AQ179" s="21">
        <v>0.6095215460938469</v>
      </c>
      <c r="AR179" s="21">
        <v>0.2514520286917119</v>
      </c>
      <c r="AS179" s="21">
        <v>0.58978713455298226</v>
      </c>
      <c r="AT179" s="21">
        <v>0.55291042108496891</v>
      </c>
      <c r="AU179" s="21">
        <v>0.66858833334645817</v>
      </c>
      <c r="AV179" s="21" t="e">
        <v>#DIV/0!</v>
      </c>
      <c r="AW179" s="21" t="e">
        <v>#DIV/0!</v>
      </c>
      <c r="AX179" s="21" t="e">
        <v>#DIV/0!</v>
      </c>
      <c r="AY179" s="21">
        <v>0.23852980543898544</v>
      </c>
      <c r="AZ179" s="21">
        <v>0.75859078393710089</v>
      </c>
      <c r="BA179" s="21">
        <v>0.74449163301989418</v>
      </c>
      <c r="BB179" s="21" t="e">
        <v>#DIV/0!</v>
      </c>
      <c r="BC179" s="21">
        <v>0.32385734780315956</v>
      </c>
    </row>
    <row r="180" spans="1:55" x14ac:dyDescent="0.2">
      <c r="A180" s="3" t="s">
        <v>577</v>
      </c>
      <c r="B180" s="3" t="s">
        <v>578</v>
      </c>
      <c r="C180" s="3" t="s">
        <v>138</v>
      </c>
      <c r="D180" s="3">
        <v>378158</v>
      </c>
      <c r="E180" s="3" t="s">
        <v>16</v>
      </c>
      <c r="F180" s="3">
        <v>2019</v>
      </c>
      <c r="G180" s="3" t="s">
        <v>17</v>
      </c>
      <c r="H180" s="4">
        <v>43830</v>
      </c>
      <c r="I180" s="4">
        <v>43872</v>
      </c>
      <c r="J180" s="4">
        <v>43872</v>
      </c>
      <c r="K180" s="5">
        <v>877000000</v>
      </c>
      <c r="L180" s="5">
        <v>876000000</v>
      </c>
      <c r="M180" s="3" t="s">
        <v>579</v>
      </c>
      <c r="N180" s="20">
        <v>6.9681755666531994E-2</v>
      </c>
      <c r="O180" s="21">
        <v>5.4042637854883106E-2</v>
      </c>
      <c r="P180" s="21">
        <v>4.3329232949124441E-2</v>
      </c>
      <c r="Q180" s="21">
        <v>0.26420679025270677</v>
      </c>
      <c r="R180" s="21">
        <v>0.1157294279667558</v>
      </c>
      <c r="S180" s="21">
        <v>2.9605826648138635E-2</v>
      </c>
      <c r="T180" s="21">
        <v>0.11145653391471122</v>
      </c>
      <c r="U180" s="21">
        <v>0.65790113036311992</v>
      </c>
      <c r="V180" s="21">
        <v>0.49626477261986529</v>
      </c>
      <c r="W180" s="21">
        <v>0.63958006344488372</v>
      </c>
      <c r="X180" s="21">
        <v>0.34611556040624941</v>
      </c>
      <c r="Y180" s="21">
        <v>0.45653220269636052</v>
      </c>
      <c r="Z180" s="21">
        <v>0.65388443959375053</v>
      </c>
      <c r="AA180" s="21">
        <v>0.17424987273577308</v>
      </c>
      <c r="AB180" s="21">
        <v>0.86298570230542959</v>
      </c>
      <c r="AC180" s="21">
        <v>8.2612631933573974E-2</v>
      </c>
      <c r="AD180" s="21">
        <v>0.3799773733190473</v>
      </c>
      <c r="AE180" s="21">
        <v>0.43202606718868725</v>
      </c>
      <c r="AF180" s="21">
        <v>0.35780419049888845</v>
      </c>
      <c r="AG180" s="21" t="e">
        <v>#DIV/0!</v>
      </c>
      <c r="AH180" s="21" t="e">
        <v>#DIV/0!</v>
      </c>
      <c r="AI180" s="21">
        <v>0.98532235376813126</v>
      </c>
      <c r="AJ180" s="21">
        <v>0.12329115103692724</v>
      </c>
      <c r="AK180" s="21" t="e">
        <v>#DIV/0!</v>
      </c>
      <c r="AL180" s="21" t="e">
        <v>#DIV/0!</v>
      </c>
      <c r="AM180" s="21">
        <v>0.30250888824253486</v>
      </c>
      <c r="AN180" s="21">
        <v>0.2779123530065013</v>
      </c>
      <c r="AO180" s="21">
        <v>0.18047394223612453</v>
      </c>
      <c r="AP180" s="21">
        <v>0.57436081943949979</v>
      </c>
      <c r="AQ180" s="21">
        <v>0.40792113500930993</v>
      </c>
      <c r="AR180" s="21">
        <v>0.26960146942327928</v>
      </c>
      <c r="AS180" s="21">
        <v>0.58527298222149304</v>
      </c>
      <c r="AT180" s="21">
        <v>0.38532171173571012</v>
      </c>
      <c r="AU180" s="21">
        <v>0.62244982653052672</v>
      </c>
      <c r="AV180" s="21" t="e">
        <v>#DIV/0!</v>
      </c>
      <c r="AW180" s="21" t="e">
        <v>#DIV/0!</v>
      </c>
      <c r="AX180" s="21" t="e">
        <v>#DIV/0!</v>
      </c>
      <c r="AY180" s="21">
        <v>0.29404523202554095</v>
      </c>
      <c r="AZ180" s="21">
        <v>0.78444682806342203</v>
      </c>
      <c r="BA180" s="21">
        <v>0.74183611518858594</v>
      </c>
      <c r="BB180" s="21" t="e">
        <v>#DIV/0!</v>
      </c>
      <c r="BC180" s="21">
        <v>0.22031946280538495</v>
      </c>
    </row>
    <row r="181" spans="1:55" x14ac:dyDescent="0.2">
      <c r="A181" s="3" t="s">
        <v>583</v>
      </c>
      <c r="B181" s="3" t="s">
        <v>584</v>
      </c>
      <c r="C181" s="3" t="s">
        <v>45</v>
      </c>
      <c r="D181" s="3">
        <v>249756</v>
      </c>
      <c r="E181" s="3" t="s">
        <v>16</v>
      </c>
      <c r="F181" s="3">
        <v>2019</v>
      </c>
      <c r="G181" s="3" t="s">
        <v>17</v>
      </c>
      <c r="H181" s="4">
        <v>43830</v>
      </c>
      <c r="I181" s="4">
        <v>43888</v>
      </c>
      <c r="J181" s="4">
        <v>43888</v>
      </c>
      <c r="K181" s="5">
        <v>132515000</v>
      </c>
      <c r="L181" s="5">
        <v>131986000</v>
      </c>
      <c r="M181" s="3" t="s">
        <v>585</v>
      </c>
      <c r="N181" s="20">
        <v>9.1471795710428544E-2</v>
      </c>
      <c r="O181" s="21">
        <v>8.0486219187544367E-2</v>
      </c>
      <c r="P181" s="21">
        <v>0.11387651706120441</v>
      </c>
      <c r="Q181" s="21">
        <v>0.2638281445408831</v>
      </c>
      <c r="R181" s="21">
        <v>9.2713267234511579E-2</v>
      </c>
      <c r="S181" s="21">
        <v>4.2489171188426475E-2</v>
      </c>
      <c r="T181" s="21">
        <v>8.5821125673057969E-2</v>
      </c>
      <c r="U181" s="21">
        <v>0.65391092122104888</v>
      </c>
      <c r="V181" s="21">
        <v>0.49931582614941844</v>
      </c>
      <c r="W181" s="21">
        <v>0.63505217617818543</v>
      </c>
      <c r="X181" s="21">
        <v>0.55603490455892846</v>
      </c>
      <c r="Y181" s="21">
        <v>0.46046134357357721</v>
      </c>
      <c r="Z181" s="21">
        <v>0.44396509544107143</v>
      </c>
      <c r="AA181" s="21">
        <v>0.17583216119515513</v>
      </c>
      <c r="AB181" s="21">
        <v>0.86612445569902485</v>
      </c>
      <c r="AC181" s="21">
        <v>0.59769737083538332</v>
      </c>
      <c r="AD181" s="21">
        <v>0.43481322746656098</v>
      </c>
      <c r="AE181" s="21">
        <v>0.4834076491909009</v>
      </c>
      <c r="AF181" s="21">
        <v>0.38773201966287679</v>
      </c>
      <c r="AG181" s="21" t="e">
        <v>#DIV/0!</v>
      </c>
      <c r="AH181" s="21" t="e">
        <v>#DIV/0!</v>
      </c>
      <c r="AI181" s="21">
        <v>0.9859236165331825</v>
      </c>
      <c r="AJ181" s="21">
        <v>0.13379878786749266</v>
      </c>
      <c r="AK181" s="21" t="e">
        <v>#DIV/0!</v>
      </c>
      <c r="AL181" s="21" t="e">
        <v>#DIV/0!</v>
      </c>
      <c r="AM181" s="21">
        <v>0.31202452507370704</v>
      </c>
      <c r="AN181" s="21">
        <v>0.27912711206758145</v>
      </c>
      <c r="AO181" s="21">
        <v>0.21844609591353448</v>
      </c>
      <c r="AP181" s="21">
        <v>0.57333635845678643</v>
      </c>
      <c r="AQ181" s="21">
        <v>0.56571149046970104</v>
      </c>
      <c r="AR181" s="21">
        <v>0.2887528315754716</v>
      </c>
      <c r="AS181" s="21">
        <v>0.59464368040696147</v>
      </c>
      <c r="AT181" s="21">
        <v>0.4625552709381992</v>
      </c>
      <c r="AU181" s="21">
        <v>0.6563642314395447</v>
      </c>
      <c r="AV181" s="21" t="e">
        <v>#DIV/0!</v>
      </c>
      <c r="AW181" s="21" t="e">
        <v>#DIV/0!</v>
      </c>
      <c r="AX181" s="21" t="e">
        <v>#DIV/0!</v>
      </c>
      <c r="AY181" s="21">
        <v>0.23643993638772159</v>
      </c>
      <c r="AZ181" s="21">
        <v>0.74089101210206487</v>
      </c>
      <c r="BA181" s="21">
        <v>0.74443360243506373</v>
      </c>
      <c r="BB181" s="21" t="e">
        <v>#DIV/0!</v>
      </c>
      <c r="BC181" s="21">
        <v>0.29283771757931487</v>
      </c>
    </row>
    <row r="182" spans="1:55" x14ac:dyDescent="0.2">
      <c r="A182" s="3" t="s">
        <v>580</v>
      </c>
      <c r="B182" s="3" t="s">
        <v>581</v>
      </c>
      <c r="C182" s="3" t="s">
        <v>45</v>
      </c>
      <c r="D182" s="3">
        <v>331419</v>
      </c>
      <c r="E182" s="3" t="s">
        <v>16</v>
      </c>
      <c r="F182" s="3">
        <v>2019</v>
      </c>
      <c r="G182" s="3" t="s">
        <v>17</v>
      </c>
      <c r="H182" s="4">
        <v>43830</v>
      </c>
      <c r="I182" s="4">
        <v>43872</v>
      </c>
      <c r="J182" s="4">
        <v>43872</v>
      </c>
      <c r="K182" s="5">
        <v>364886000</v>
      </c>
      <c r="L182" s="5">
        <v>365643000</v>
      </c>
      <c r="M182" s="3" t="s">
        <v>582</v>
      </c>
      <c r="N182" s="20">
        <v>5.9755632840834183E-2</v>
      </c>
      <c r="O182" s="21">
        <v>2.6303358052849952E-2</v>
      </c>
      <c r="P182" s="21">
        <v>2.1364322626513908E-2</v>
      </c>
      <c r="Q182" s="21">
        <v>0.28764512684874166</v>
      </c>
      <c r="R182" s="21">
        <v>0.15251821675872215</v>
      </c>
      <c r="S182" s="21">
        <v>5.5005968645043951E-2</v>
      </c>
      <c r="T182" s="21">
        <v>0.14393220582597005</v>
      </c>
      <c r="U182" s="21">
        <v>0.71721416476447941</v>
      </c>
      <c r="V182" s="21">
        <v>0.53803333323465052</v>
      </c>
      <c r="W182" s="21">
        <v>0.69755952005353916</v>
      </c>
      <c r="X182" s="21">
        <v>0.39631084376072773</v>
      </c>
      <c r="Y182" s="21">
        <v>0.43166413808615556</v>
      </c>
      <c r="Z182" s="21">
        <v>0.60368915623927233</v>
      </c>
      <c r="AA182" s="21">
        <v>0.27472841739750276</v>
      </c>
      <c r="AB182" s="21">
        <v>0.80708770967261856</v>
      </c>
      <c r="AC182" s="21">
        <v>0.36603554644689817</v>
      </c>
      <c r="AD182" s="21">
        <v>0.39444617824608308</v>
      </c>
      <c r="AE182" s="21">
        <v>0.44847678591161239</v>
      </c>
      <c r="AF182" s="21">
        <v>0.36752442894357612</v>
      </c>
      <c r="AG182" s="21" t="e">
        <v>#DIV/0!</v>
      </c>
      <c r="AH182" s="21" t="e">
        <v>#DIV/0!</v>
      </c>
      <c r="AI182" s="21">
        <v>0.98529839915480233</v>
      </c>
      <c r="AJ182" s="21">
        <v>0.10275527730591773</v>
      </c>
      <c r="AK182" s="21" t="e">
        <v>#DIV/0!</v>
      </c>
      <c r="AL182" s="21" t="e">
        <v>#DIV/0!</v>
      </c>
      <c r="AM182" s="21">
        <v>0.30760094881317429</v>
      </c>
      <c r="AN182" s="21">
        <v>0.30033089567460797</v>
      </c>
      <c r="AO182" s="21">
        <v>0.20766247102364871</v>
      </c>
      <c r="AP182" s="21">
        <v>0.57478617711564195</v>
      </c>
      <c r="AQ182" s="21">
        <v>0.45425346126193877</v>
      </c>
      <c r="AR182" s="21">
        <v>0.25142787633677571</v>
      </c>
      <c r="AS182" s="21">
        <v>0.58825554560349624</v>
      </c>
      <c r="AT182" s="21">
        <v>0.37874631370864587</v>
      </c>
      <c r="AU182" s="21">
        <v>0.64103642142779971</v>
      </c>
      <c r="AV182" s="21" t="e">
        <v>#DIV/0!</v>
      </c>
      <c r="AW182" s="21" t="e">
        <v>#DIV/0!</v>
      </c>
      <c r="AX182" s="21" t="e">
        <v>#DIV/0!</v>
      </c>
      <c r="AY182" s="21">
        <v>0.29113752396312642</v>
      </c>
      <c r="AZ182" s="21">
        <v>0.78919462945826069</v>
      </c>
      <c r="BA182" s="21">
        <v>0.75166093898353714</v>
      </c>
      <c r="BB182" s="21" t="e">
        <v>#DIV/0!</v>
      </c>
      <c r="BC182" s="21">
        <v>0.25426848220372611</v>
      </c>
    </row>
    <row r="183" spans="1:55" x14ac:dyDescent="0.2">
      <c r="A183" s="3" t="s">
        <v>586</v>
      </c>
      <c r="B183" s="3" t="s">
        <v>587</v>
      </c>
      <c r="C183" s="3" t="s">
        <v>24</v>
      </c>
      <c r="D183" s="3">
        <v>378161</v>
      </c>
      <c r="E183" s="3" t="s">
        <v>16</v>
      </c>
      <c r="F183" s="3">
        <v>2019</v>
      </c>
      <c r="G183" s="3" t="s">
        <v>17</v>
      </c>
      <c r="H183" s="4">
        <v>43830</v>
      </c>
      <c r="I183" s="4">
        <v>43881</v>
      </c>
      <c r="J183" s="4">
        <v>43881</v>
      </c>
      <c r="K183" s="5">
        <v>339005000</v>
      </c>
      <c r="L183" s="5">
        <v>346728000</v>
      </c>
      <c r="M183" s="3" t="s">
        <v>588</v>
      </c>
      <c r="N183" s="20">
        <v>5.0754644686220873E-2</v>
      </c>
      <c r="O183" s="21">
        <v>4.2648218545599699E-2</v>
      </c>
      <c r="P183" s="21">
        <v>1.0715406212791214E-2</v>
      </c>
      <c r="Q183" s="21">
        <v>0.2298289770755742</v>
      </c>
      <c r="R183" s="21">
        <v>0.23968439581895126</v>
      </c>
      <c r="S183" s="21">
        <v>7.9278115165101349E-3</v>
      </c>
      <c r="T183" s="21">
        <v>0.24070130215901109</v>
      </c>
      <c r="U183" s="21">
        <v>0.55258552534548577</v>
      </c>
      <c r="V183" s="21">
        <v>0.4830216712702185</v>
      </c>
      <c r="W183" s="21">
        <v>0.53011104294305855</v>
      </c>
      <c r="X183" s="21">
        <v>0.21806231476795129</v>
      </c>
      <c r="Y183" s="21">
        <v>0.39338219039296213</v>
      </c>
      <c r="Z183" s="21">
        <v>0.78193768523204865</v>
      </c>
      <c r="AA183" s="21">
        <v>0</v>
      </c>
      <c r="AB183" s="21">
        <v>0.75053730549925513</v>
      </c>
      <c r="AC183" s="21">
        <v>0.82712396011127487</v>
      </c>
      <c r="AD183" s="21">
        <v>0.45020158273919886</v>
      </c>
      <c r="AE183" s="21">
        <v>0.46867090308523723</v>
      </c>
      <c r="AF183" s="21">
        <v>0.38004584905772942</v>
      </c>
      <c r="AG183" s="21" t="e">
        <v>#DIV/0!</v>
      </c>
      <c r="AH183" s="21" t="e">
        <v>#DIV/0!</v>
      </c>
      <c r="AI183" s="21">
        <v>0.98624194266941101</v>
      </c>
      <c r="AJ183" s="21">
        <v>0.17848728261190999</v>
      </c>
      <c r="AK183" s="21" t="e">
        <v>#DIV/0!</v>
      </c>
      <c r="AL183" s="21" t="e">
        <v>#DIV/0!</v>
      </c>
      <c r="AM183" s="21">
        <v>0.28893781751280462</v>
      </c>
      <c r="AN183" s="21">
        <v>0.24183761408254698</v>
      </c>
      <c r="AO183" s="21">
        <v>0.26672417093049561</v>
      </c>
      <c r="AP183" s="21">
        <v>0.58061760471370505</v>
      </c>
      <c r="AQ183" s="21">
        <v>0.541366364765271</v>
      </c>
      <c r="AR183" s="21">
        <v>0.27427243745276508</v>
      </c>
      <c r="AS183" s="21">
        <v>0.60207530619757987</v>
      </c>
      <c r="AT183" s="21">
        <v>0.48528716933509047</v>
      </c>
      <c r="AU183" s="21">
        <v>0.62946759807986674</v>
      </c>
      <c r="AV183" s="21" t="e">
        <v>#DIV/0!</v>
      </c>
      <c r="AW183" s="21" t="e">
        <v>#DIV/0!</v>
      </c>
      <c r="AX183" s="21" t="e">
        <v>#DIV/0!</v>
      </c>
      <c r="AY183" s="21">
        <v>0.26969670535737994</v>
      </c>
      <c r="AZ183" s="21">
        <v>0.78077580425434256</v>
      </c>
      <c r="BA183" s="21">
        <v>0.74348046126373279</v>
      </c>
      <c r="BB183" s="21" t="e">
        <v>#DIV/0!</v>
      </c>
      <c r="BC183" s="21">
        <v>0.29165343132526939</v>
      </c>
    </row>
    <row r="184" spans="1:55" x14ac:dyDescent="0.2">
      <c r="A184" s="3" t="s">
        <v>589</v>
      </c>
      <c r="B184" s="3" t="s">
        <v>590</v>
      </c>
      <c r="C184" s="3" t="s">
        <v>72</v>
      </c>
      <c r="D184" s="3">
        <v>378162</v>
      </c>
      <c r="E184" s="3" t="s">
        <v>16</v>
      </c>
      <c r="F184" s="3">
        <v>2019</v>
      </c>
      <c r="G184" s="3" t="s">
        <v>17</v>
      </c>
      <c r="H184" s="4">
        <v>43830</v>
      </c>
      <c r="I184" s="4">
        <v>43874</v>
      </c>
      <c r="J184" s="4">
        <v>43874</v>
      </c>
      <c r="K184" s="5">
        <v>497312000</v>
      </c>
      <c r="L184" s="5">
        <v>508267000</v>
      </c>
      <c r="M184" s="3" t="s">
        <v>591</v>
      </c>
      <c r="N184" s="20">
        <v>2.2692603168149261E-2</v>
      </c>
      <c r="O184" s="21">
        <v>2.2692603168149261E-2</v>
      </c>
      <c r="P184" s="21">
        <v>3.1886380044134155E-3</v>
      </c>
      <c r="Q184" s="21">
        <v>0.26258788412504119</v>
      </c>
      <c r="R184" s="21">
        <v>0.14840534638690714</v>
      </c>
      <c r="S184" s="21">
        <v>0.10471555250874319</v>
      </c>
      <c r="T184" s="21">
        <v>0.13059015990178988</v>
      </c>
      <c r="U184" s="21">
        <v>0.65920181165317615</v>
      </c>
      <c r="V184" s="21">
        <v>0.51200267267634769</v>
      </c>
      <c r="W184" s="21">
        <v>0.63926487390687126</v>
      </c>
      <c r="X184" s="21">
        <v>6.2268203575363404E-2</v>
      </c>
      <c r="Y184" s="21">
        <v>0.46073258977960491</v>
      </c>
      <c r="Z184" s="21">
        <v>0.93773179642463655</v>
      </c>
      <c r="AA184" s="21">
        <v>0</v>
      </c>
      <c r="AB184" s="21">
        <v>0.87839173925314595</v>
      </c>
      <c r="AC184" s="21">
        <v>0.62852113405161791</v>
      </c>
      <c r="AD184" s="21">
        <v>0.76418605084833158</v>
      </c>
      <c r="AE184" s="21">
        <v>0.61309139662605072</v>
      </c>
      <c r="AF184" s="21">
        <v>0.43245583880546595</v>
      </c>
      <c r="AG184" s="21" t="e">
        <v>#DIV/0!</v>
      </c>
      <c r="AH184" s="21" t="e">
        <v>#DIV/0!</v>
      </c>
      <c r="AI184" s="21">
        <v>0.98307658566268274</v>
      </c>
      <c r="AJ184" s="21">
        <v>0.12833633770865951</v>
      </c>
      <c r="AK184" s="21" t="e">
        <v>#DIV/0!</v>
      </c>
      <c r="AL184" s="21" t="e">
        <v>#DIV/0!</v>
      </c>
      <c r="AM184" s="21">
        <v>0.30702834219976632</v>
      </c>
      <c r="AN184" s="21">
        <v>0.27102225613965314</v>
      </c>
      <c r="AO184" s="21">
        <v>1.9380727951277571E-2</v>
      </c>
      <c r="AP184" s="21">
        <v>0.56808170496948474</v>
      </c>
      <c r="AQ184" s="21">
        <v>0.4886026325074731</v>
      </c>
      <c r="AR184" s="21">
        <v>0.60465852185565949</v>
      </c>
      <c r="AS184" s="21">
        <v>0.36446573268469584</v>
      </c>
      <c r="AT184" s="21">
        <v>0.30866107354376476</v>
      </c>
      <c r="AU184" s="21">
        <v>0.73732751425973864</v>
      </c>
      <c r="AV184" s="21" t="e">
        <v>#DIV/0!</v>
      </c>
      <c r="AW184" s="21" t="e">
        <v>#DIV/0!</v>
      </c>
      <c r="AX184" s="21" t="e">
        <v>#DIV/0!</v>
      </c>
      <c r="AY184" s="21">
        <v>0.32447589463178461</v>
      </c>
      <c r="AZ184" s="21">
        <v>0.81591488636592047</v>
      </c>
      <c r="BA184" s="21">
        <v>0.74791861739332521</v>
      </c>
      <c r="BB184" s="21" t="e">
        <v>#DIV/0!</v>
      </c>
      <c r="BC184" s="21">
        <v>0.18114202129282564</v>
      </c>
    </row>
    <row r="185" spans="1:55" x14ac:dyDescent="0.2">
      <c r="A185" s="3" t="s">
        <v>610</v>
      </c>
      <c r="B185" s="3" t="s">
        <v>611</v>
      </c>
      <c r="C185" s="3" t="s">
        <v>45</v>
      </c>
      <c r="D185" s="3">
        <v>261673</v>
      </c>
      <c r="E185" s="3" t="s">
        <v>16</v>
      </c>
      <c r="F185" s="3">
        <v>2019</v>
      </c>
      <c r="G185" s="3" t="s">
        <v>17</v>
      </c>
      <c r="H185" s="4">
        <v>43890</v>
      </c>
      <c r="I185" s="4">
        <v>43915</v>
      </c>
      <c r="J185" s="4">
        <v>43915</v>
      </c>
      <c r="K185" s="5">
        <v>1087000000</v>
      </c>
      <c r="L185" s="5">
        <v>1089000000</v>
      </c>
      <c r="M185" s="3" t="s">
        <v>612</v>
      </c>
      <c r="N185" s="20">
        <v>3.6441076541453427E-2</v>
      </c>
      <c r="O185" s="21">
        <v>1.1459012812048598E-2</v>
      </c>
      <c r="P185" s="21">
        <v>2.0011608722790977E-2</v>
      </c>
      <c r="Q185" s="21">
        <v>0.35612282639682374</v>
      </c>
      <c r="R185" s="21">
        <v>0.16103940952603446</v>
      </c>
      <c r="S185" s="21">
        <v>8.9938326173966687E-2</v>
      </c>
      <c r="T185" s="21">
        <v>0.14608595974810265</v>
      </c>
      <c r="U185" s="21">
        <v>0.88740112504631408</v>
      </c>
      <c r="V185" s="21">
        <v>0.73634024701928402</v>
      </c>
      <c r="W185" s="21">
        <v>0.8555212010627834</v>
      </c>
      <c r="X185" s="21">
        <v>0.34249702774733481</v>
      </c>
      <c r="Y185" s="21">
        <v>0.41723840788603039</v>
      </c>
      <c r="Z185" s="21">
        <v>0.65750297225266519</v>
      </c>
      <c r="AA185" s="21">
        <v>8.2925611047713219E-2</v>
      </c>
      <c r="AB185" s="21">
        <v>0.79106560015155103</v>
      </c>
      <c r="AC185" s="21">
        <v>0.32030566045512299</v>
      </c>
      <c r="AD185" s="21">
        <v>0.43130932957625262</v>
      </c>
      <c r="AE185" s="21">
        <v>0.47452140190640779</v>
      </c>
      <c r="AF185" s="21">
        <v>0.39058555954833474</v>
      </c>
      <c r="AG185" s="21" t="e">
        <v>#DIV/0!</v>
      </c>
      <c r="AH185" s="21" t="e">
        <v>#DIV/0!</v>
      </c>
      <c r="AI185" s="21">
        <v>0.98550942508480088</v>
      </c>
      <c r="AJ185" s="21">
        <v>0.15806496765355313</v>
      </c>
      <c r="AK185" s="21" t="e">
        <v>#DIV/0!</v>
      </c>
      <c r="AL185" s="21" t="e">
        <v>#DIV/0!</v>
      </c>
      <c r="AM185" s="21">
        <v>0.51194781883186402</v>
      </c>
      <c r="AN185" s="21">
        <v>0.4934591405949631</v>
      </c>
      <c r="AO185" s="21">
        <v>0.51721395759149402</v>
      </c>
      <c r="AP185" s="21">
        <v>0.60066295021610983</v>
      </c>
      <c r="AQ185" s="21">
        <v>0.76640315222477751</v>
      </c>
      <c r="AR185" s="21">
        <v>0.26914873877114004</v>
      </c>
      <c r="AS185" s="21">
        <v>0.5888006903005536</v>
      </c>
      <c r="AT185" s="21">
        <v>0.72952708736044325</v>
      </c>
      <c r="AU185" s="21">
        <v>0.66868645248904879</v>
      </c>
      <c r="AV185" s="21" t="e">
        <v>#DIV/0!</v>
      </c>
      <c r="AW185" s="21" t="e">
        <v>#DIV/0!</v>
      </c>
      <c r="AX185" s="21" t="e">
        <v>#DIV/0!</v>
      </c>
      <c r="AY185" s="21">
        <v>0.22825212665621994</v>
      </c>
      <c r="AZ185" s="21">
        <v>0.75310399917510729</v>
      </c>
      <c r="BA185" s="21">
        <v>0.74408348353821441</v>
      </c>
      <c r="BB185" s="21" t="e">
        <v>#DIV/0!</v>
      </c>
      <c r="BC185" s="21">
        <v>0.52003513718453243</v>
      </c>
    </row>
    <row r="186" spans="1:55" x14ac:dyDescent="0.2">
      <c r="A186" s="3" t="s">
        <v>595</v>
      </c>
      <c r="B186" s="3" t="s">
        <v>596</v>
      </c>
      <c r="C186" s="3" t="s">
        <v>138</v>
      </c>
      <c r="D186" s="3">
        <v>378163</v>
      </c>
      <c r="E186" s="3" t="s">
        <v>16</v>
      </c>
      <c r="F186" s="3">
        <v>2019</v>
      </c>
      <c r="G186" s="3" t="s">
        <v>17</v>
      </c>
      <c r="H186" s="4">
        <v>43830</v>
      </c>
      <c r="I186" s="4">
        <v>43881</v>
      </c>
      <c r="J186" s="4">
        <v>43881</v>
      </c>
      <c r="K186" s="5">
        <v>302700000</v>
      </c>
      <c r="L186" s="5">
        <v>300400000</v>
      </c>
      <c r="M186" s="6" t="s">
        <v>597</v>
      </c>
      <c r="N186" s="20">
        <v>7.9581993869724435E-2</v>
      </c>
      <c r="O186" s="21">
        <v>7.6558358538824714E-2</v>
      </c>
      <c r="P186" s="21">
        <v>0.17943670973098996</v>
      </c>
      <c r="Q186" s="21">
        <v>0.26043392349771316</v>
      </c>
      <c r="R186" s="21">
        <v>8.0092600626511842E-2</v>
      </c>
      <c r="S186" s="21">
        <v>3.6400873130347892E-2</v>
      </c>
      <c r="T186" s="21">
        <v>7.4194916775867051E-2</v>
      </c>
      <c r="U186" s="21">
        <v>0.64799464821448294</v>
      </c>
      <c r="V186" s="21">
        <v>0.49438653095170942</v>
      </c>
      <c r="W186" s="21">
        <v>0.62935060142747667</v>
      </c>
      <c r="X186" s="21">
        <v>0.21296424569845374</v>
      </c>
      <c r="Y186" s="21">
        <v>0.47628430345218276</v>
      </c>
      <c r="Z186" s="21">
        <v>0.78703575430154626</v>
      </c>
      <c r="AA186" s="21">
        <v>2.5282219262220549E-2</v>
      </c>
      <c r="AB186" s="21">
        <v>0.91131150537669736</v>
      </c>
      <c r="AC186" s="21">
        <v>1</v>
      </c>
      <c r="AD186" s="21">
        <v>0.54520791101760158</v>
      </c>
      <c r="AE186" s="21">
        <v>0.15356656094426188</v>
      </c>
      <c r="AF186" s="21">
        <v>0.13579334189975861</v>
      </c>
      <c r="AG186" s="21" t="e">
        <v>#DIV/0!</v>
      </c>
      <c r="AH186" s="21" t="e">
        <v>#DIV/0!</v>
      </c>
      <c r="AI186" s="21">
        <v>0.98623734274071229</v>
      </c>
      <c r="AJ186" s="21">
        <v>0.10562939025275855</v>
      </c>
      <c r="AK186" s="21" t="e">
        <v>#DIV/0!</v>
      </c>
      <c r="AL186" s="21" t="e">
        <v>#DIV/0!</v>
      </c>
      <c r="AM186" s="21">
        <v>0.29278861242187787</v>
      </c>
      <c r="AN186" s="21">
        <v>0.27138322503748608</v>
      </c>
      <c r="AO186" s="21">
        <v>4.3936813667149084E-2</v>
      </c>
      <c r="AP186" s="21">
        <v>0.57276986378373329</v>
      </c>
      <c r="AQ186" s="21">
        <v>0.13803367315531478</v>
      </c>
      <c r="AR186" s="21">
        <v>0.32224648214856938</v>
      </c>
      <c r="AS186" s="21">
        <v>0.5999733196278888</v>
      </c>
      <c r="AT186" s="21">
        <v>0.27012247817065865</v>
      </c>
      <c r="AU186" s="21">
        <v>0.70054574615898479</v>
      </c>
      <c r="AV186" s="21" t="e">
        <v>#DIV/0!</v>
      </c>
      <c r="AW186" s="21" t="e">
        <v>#DIV/0!</v>
      </c>
      <c r="AX186" s="21" t="e">
        <v>#DIV/0!</v>
      </c>
      <c r="AY186" s="21">
        <v>0.27110120309308183</v>
      </c>
      <c r="AZ186" s="21">
        <v>0.75131376208777523</v>
      </c>
      <c r="BA186" s="21">
        <v>0.74243052011226029</v>
      </c>
      <c r="BB186" s="21" t="e">
        <v>#DIV/0!</v>
      </c>
      <c r="BC186" s="21">
        <v>0.10806686750118615</v>
      </c>
    </row>
    <row r="187" spans="1:55" x14ac:dyDescent="0.2">
      <c r="A187" s="7" t="s">
        <v>604</v>
      </c>
      <c r="B187" s="7" t="s">
        <v>605</v>
      </c>
      <c r="C187" s="3" t="s">
        <v>138</v>
      </c>
      <c r="D187" s="7">
        <v>684316</v>
      </c>
      <c r="E187" s="7" t="s">
        <v>16</v>
      </c>
      <c r="F187" s="7">
        <v>2017</v>
      </c>
      <c r="G187" s="7" t="s">
        <v>17</v>
      </c>
      <c r="H187" s="8">
        <v>43100</v>
      </c>
      <c r="I187" s="8">
        <v>43152</v>
      </c>
      <c r="J187" s="8">
        <v>43222</v>
      </c>
      <c r="K187" s="9">
        <v>176190000</v>
      </c>
      <c r="L187" s="9">
        <v>179742000</v>
      </c>
      <c r="M187" s="7" t="s">
        <v>606</v>
      </c>
      <c r="N187" s="20">
        <v>5.2735690870554457E-2</v>
      </c>
      <c r="O187" s="21">
        <v>2.1691810684393822E-2</v>
      </c>
      <c r="P187" s="21">
        <v>2.2054016884580727E-2</v>
      </c>
      <c r="Q187" s="21">
        <v>0.25901299915572479</v>
      </c>
      <c r="R187" s="21">
        <v>3.2895564356889985E-2</v>
      </c>
      <c r="S187" s="21">
        <v>0</v>
      </c>
      <c r="T187" s="21">
        <v>3.3236208159135743E-2</v>
      </c>
      <c r="U187" s="21">
        <v>0.64287097881614785</v>
      </c>
      <c r="V187" s="21">
        <v>0.48825282224192584</v>
      </c>
      <c r="W187" s="21">
        <v>0.62461248510430178</v>
      </c>
      <c r="X187" s="21">
        <v>0.1364697538718381</v>
      </c>
      <c r="Y187" s="21">
        <v>0.52962801778125013</v>
      </c>
      <c r="Z187" s="21">
        <v>0.86353024612816187</v>
      </c>
      <c r="AA187" s="21">
        <v>0.45119479224159859</v>
      </c>
      <c r="AB187" s="21">
        <v>0.94918570572630689</v>
      </c>
      <c r="AC187" s="21">
        <v>0.18519031829480337</v>
      </c>
      <c r="AD187" s="21">
        <v>0.39764294801760075</v>
      </c>
      <c r="AE187" s="21">
        <v>0.42899304724320025</v>
      </c>
      <c r="AF187" s="21">
        <v>0.38159361082014076</v>
      </c>
      <c r="AG187" s="21" t="e">
        <v>#DIV/0!</v>
      </c>
      <c r="AH187" s="21" t="e">
        <v>#DIV/0!</v>
      </c>
      <c r="AI187" s="21">
        <v>0.98498996616251511</v>
      </c>
      <c r="AJ187" s="21">
        <v>0.21755970194331484</v>
      </c>
      <c r="AK187" s="21" t="e">
        <v>#DIV/0!</v>
      </c>
      <c r="AL187" s="21" t="e">
        <v>#DIV/0!</v>
      </c>
      <c r="AM187" s="21">
        <v>0.3089011496611484</v>
      </c>
      <c r="AN187" s="21">
        <v>0.27729658864933454</v>
      </c>
      <c r="AO187" s="21">
        <v>0.35680154999299907</v>
      </c>
      <c r="AP187" s="21">
        <v>0.58938213524671379</v>
      </c>
      <c r="AQ187" s="21">
        <v>0.58810054721806981</v>
      </c>
      <c r="AR187" s="21">
        <v>0.22485432253862611</v>
      </c>
      <c r="AS187" s="21">
        <v>0.58971724365190292</v>
      </c>
      <c r="AT187" s="21">
        <v>0.42367654508266506</v>
      </c>
      <c r="AU187" s="21">
        <v>0.6777279120794576</v>
      </c>
      <c r="AV187" s="21" t="e">
        <v>#DIV/0!</v>
      </c>
      <c r="AW187" s="21" t="e">
        <v>#DIV/0!</v>
      </c>
      <c r="AX187" s="21" t="e">
        <v>#DIV/0!</v>
      </c>
      <c r="AY187" s="21">
        <v>0.21123293728132583</v>
      </c>
      <c r="AZ187" s="21">
        <v>0.74325615233967046</v>
      </c>
      <c r="BA187" s="21">
        <v>0.74377173877215541</v>
      </c>
      <c r="BB187" s="21" t="e">
        <v>#DIV/0!</v>
      </c>
      <c r="BC187" s="21">
        <v>0.26752708715318024</v>
      </c>
    </row>
    <row r="188" spans="1:55" x14ac:dyDescent="0.2">
      <c r="A188" s="3" t="s">
        <v>625</v>
      </c>
      <c r="B188" s="3" t="s">
        <v>626</v>
      </c>
      <c r="C188" s="3" t="s">
        <v>15</v>
      </c>
      <c r="D188" s="3">
        <v>903401</v>
      </c>
      <c r="E188" s="3" t="s">
        <v>16</v>
      </c>
      <c r="F188" s="3">
        <v>2019</v>
      </c>
      <c r="G188" s="3" t="s">
        <v>17</v>
      </c>
      <c r="H188" s="4">
        <v>43830</v>
      </c>
      <c r="I188" s="4">
        <v>43874</v>
      </c>
      <c r="J188" s="4">
        <v>43874</v>
      </c>
      <c r="K188" s="5">
        <v>41300000</v>
      </c>
      <c r="L188" s="5">
        <v>41300000</v>
      </c>
      <c r="M188" s="3" t="s">
        <v>627</v>
      </c>
      <c r="N188" s="20">
        <v>4.9416454896205803E-2</v>
      </c>
      <c r="O188" s="21">
        <v>4.5241379219981906E-2</v>
      </c>
      <c r="P188" s="21">
        <v>4.5428472157385866E-2</v>
      </c>
      <c r="Q188" s="21">
        <v>0.26627388818468989</v>
      </c>
      <c r="R188" s="21">
        <v>5.3237749294156339E-2</v>
      </c>
      <c r="S188" s="21">
        <v>0</v>
      </c>
      <c r="T188" s="21">
        <v>5.3789042749584452E-2</v>
      </c>
      <c r="U188" s="21">
        <v>0.65015673486355485</v>
      </c>
      <c r="V188" s="21">
        <v>0.48825282224192584</v>
      </c>
      <c r="W188" s="21">
        <v>0.63228364639178558</v>
      </c>
      <c r="X188" s="21">
        <v>0.27656958344735283</v>
      </c>
      <c r="Y188" s="21">
        <v>0.45714631343965267</v>
      </c>
      <c r="Z188" s="21">
        <v>0.72343041655264717</v>
      </c>
      <c r="AA188" s="21">
        <v>0.30990511234142742</v>
      </c>
      <c r="AB188" s="21">
        <v>0.84932398142600229</v>
      </c>
      <c r="AC188" s="21">
        <v>0.1948884697335837</v>
      </c>
      <c r="AD188" s="21">
        <v>0.3950284825288623</v>
      </c>
      <c r="AE188" s="21">
        <v>0.44913885330525433</v>
      </c>
      <c r="AF188" s="21">
        <v>0.38416358696134412</v>
      </c>
      <c r="AG188" s="21" t="e">
        <v>#DIV/0!</v>
      </c>
      <c r="AH188" s="21" t="e">
        <v>#DIV/0!</v>
      </c>
      <c r="AI188" s="21">
        <v>0.98570234030915438</v>
      </c>
      <c r="AJ188" s="21">
        <v>0.13475543601210213</v>
      </c>
      <c r="AK188" s="21" t="e">
        <v>#DIV/0!</v>
      </c>
      <c r="AL188" s="21" t="e">
        <v>#DIV/0!</v>
      </c>
      <c r="AM188" s="21">
        <v>0.31397314563885304</v>
      </c>
      <c r="AN188" s="21">
        <v>0.28358990851177335</v>
      </c>
      <c r="AO188" s="21">
        <v>0.26101822614666881</v>
      </c>
      <c r="AP188" s="21">
        <v>0.57891009270276639</v>
      </c>
      <c r="AQ188" s="21">
        <v>0.5660084486656185</v>
      </c>
      <c r="AR188" s="21">
        <v>0.25941263819811877</v>
      </c>
      <c r="AS188" s="21">
        <v>0.59357373350085174</v>
      </c>
      <c r="AT188" s="21">
        <v>0.4440673537137661</v>
      </c>
      <c r="AU188" s="21">
        <v>0.64332053669924782</v>
      </c>
      <c r="AV188" s="21" t="e">
        <v>#DIV/0!</v>
      </c>
      <c r="AW188" s="21" t="e">
        <v>#DIV/0!</v>
      </c>
      <c r="AX188" s="21" t="e">
        <v>#DIV/0!</v>
      </c>
      <c r="AY188" s="21">
        <v>0.22536565258065425</v>
      </c>
      <c r="AZ188" s="21">
        <v>0.74482865212640925</v>
      </c>
      <c r="BA188" s="21">
        <v>0.74392242118860585</v>
      </c>
      <c r="BB188" s="21" t="e">
        <v>#DIV/0!</v>
      </c>
      <c r="BC188" s="21">
        <v>0.27403223582523034</v>
      </c>
    </row>
    <row r="189" spans="1:55" x14ac:dyDescent="0.2">
      <c r="A189" s="3" t="s">
        <v>601</v>
      </c>
      <c r="B189" s="3" t="s">
        <v>602</v>
      </c>
      <c r="C189" s="3" t="s">
        <v>45</v>
      </c>
      <c r="D189" s="3">
        <v>740329</v>
      </c>
      <c r="E189" s="3" t="s">
        <v>16</v>
      </c>
      <c r="F189" s="3">
        <v>2019</v>
      </c>
      <c r="G189" s="3" t="s">
        <v>17</v>
      </c>
      <c r="H189" s="4">
        <v>43830</v>
      </c>
      <c r="I189" s="4">
        <v>43872</v>
      </c>
      <c r="J189" s="4">
        <v>43872</v>
      </c>
      <c r="K189" s="5">
        <v>280000000</v>
      </c>
      <c r="L189" s="5">
        <v>285000000</v>
      </c>
      <c r="M189" s="3" t="s">
        <v>603</v>
      </c>
      <c r="N189" s="20">
        <v>2.5208557216478241E-2</v>
      </c>
      <c r="O189" s="21">
        <v>2.5208557216478241E-2</v>
      </c>
      <c r="P189" s="21">
        <v>2.0870076935135328E-2</v>
      </c>
      <c r="Q189" s="21">
        <v>0.28220823402119222</v>
      </c>
      <c r="R189" s="21">
        <v>0.12310986778013995</v>
      </c>
      <c r="S189" s="21">
        <v>4.6895947124993486E-3</v>
      </c>
      <c r="T189" s="21">
        <v>0.1235180476555518</v>
      </c>
      <c r="U189" s="21">
        <v>0.69235137839273975</v>
      </c>
      <c r="V189" s="21">
        <v>0.49180681857181702</v>
      </c>
      <c r="W189" s="21">
        <v>0.67632988128289162</v>
      </c>
      <c r="X189" s="21">
        <v>0.11071636651540538</v>
      </c>
      <c r="Y189" s="21">
        <v>0.48432455008903508</v>
      </c>
      <c r="Z189" s="21">
        <v>0.88928363348459449</v>
      </c>
      <c r="AA189" s="21">
        <v>0.59207090903383208</v>
      </c>
      <c r="AB189" s="21">
        <v>0.81171790799100907</v>
      </c>
      <c r="AC189" s="21">
        <v>0.83915606517658259</v>
      </c>
      <c r="AD189" s="21">
        <v>0.44996280944281009</v>
      </c>
      <c r="AE189" s="21">
        <v>0.47506315804030802</v>
      </c>
      <c r="AF189" s="21">
        <v>0.40509392892178464</v>
      </c>
      <c r="AG189" s="21" t="e">
        <v>#DIV/0!</v>
      </c>
      <c r="AH189" s="21" t="e">
        <v>#DIV/0!</v>
      </c>
      <c r="AI189" s="21">
        <v>0.9839834128718169</v>
      </c>
      <c r="AJ189" s="21">
        <v>0.10374000860433515</v>
      </c>
      <c r="AK189" s="21" t="e">
        <v>#DIV/0!</v>
      </c>
      <c r="AL189" s="21" t="e">
        <v>#DIV/0!</v>
      </c>
      <c r="AM189" s="21">
        <v>0.32685844653084345</v>
      </c>
      <c r="AN189" s="21">
        <v>0.28544415149450447</v>
      </c>
      <c r="AO189" s="21">
        <v>0.12205227875715138</v>
      </c>
      <c r="AP189" s="21">
        <v>0.55751954373001944</v>
      </c>
      <c r="AQ189" s="21">
        <v>0.56776275496439998</v>
      </c>
      <c r="AR189" s="21">
        <v>0.2636138233390613</v>
      </c>
      <c r="AS189" s="21">
        <v>0.56288490413891645</v>
      </c>
      <c r="AT189" s="21">
        <v>0.31831683782910947</v>
      </c>
      <c r="AU189" s="21">
        <v>0.63872025262159593</v>
      </c>
      <c r="AV189" s="21" t="e">
        <v>#DIV/0!</v>
      </c>
      <c r="AW189" s="21" t="e">
        <v>#DIV/0!</v>
      </c>
      <c r="AX189" s="21" t="e">
        <v>#DIV/0!</v>
      </c>
      <c r="AY189" s="21">
        <v>0.27478802453300394</v>
      </c>
      <c r="AZ189" s="21">
        <v>0.78088566145013938</v>
      </c>
      <c r="BA189" s="21">
        <v>0.74360724670948386</v>
      </c>
      <c r="BB189" s="21" t="e">
        <v>#DIV/0!</v>
      </c>
      <c r="BC189" s="21">
        <v>0.22148357165909613</v>
      </c>
    </row>
    <row r="190" spans="1:55" x14ac:dyDescent="0.2">
      <c r="A190" s="3" t="s">
        <v>607</v>
      </c>
      <c r="B190" s="3" t="s">
        <v>608</v>
      </c>
      <c r="C190" s="3" t="s">
        <v>24</v>
      </c>
      <c r="D190" s="3">
        <v>362221</v>
      </c>
      <c r="E190" s="3" t="s">
        <v>16</v>
      </c>
      <c r="F190" s="3">
        <v>2019</v>
      </c>
      <c r="G190" s="3" t="s">
        <v>17</v>
      </c>
      <c r="H190" s="4">
        <v>43738</v>
      </c>
      <c r="I190" s="4">
        <v>43796</v>
      </c>
      <c r="J190" s="4">
        <v>43796</v>
      </c>
      <c r="K190" s="5">
        <v>268895000</v>
      </c>
      <c r="L190" s="5">
        <v>265256000</v>
      </c>
      <c r="M190" s="3" t="s">
        <v>609</v>
      </c>
      <c r="N190" s="20">
        <v>2.4491711786376359E-2</v>
      </c>
      <c r="O190" s="21">
        <v>1.8850665535039356E-2</v>
      </c>
      <c r="P190" s="21">
        <v>2.6122698078566299E-2</v>
      </c>
      <c r="Q190" s="21">
        <v>0.26374410454939717</v>
      </c>
      <c r="R190" s="21">
        <v>0.11129143508127001</v>
      </c>
      <c r="S190" s="21">
        <v>0.20948043362046997</v>
      </c>
      <c r="T190" s="21">
        <v>7.3730836307010786E-2</v>
      </c>
      <c r="U190" s="21">
        <v>0.65645890416067443</v>
      </c>
      <c r="V190" s="21">
        <v>0.54231923874474275</v>
      </c>
      <c r="W190" s="21">
        <v>0.63313161217121317</v>
      </c>
      <c r="X190" s="21">
        <v>0.14680426114042022</v>
      </c>
      <c r="Y190" s="21">
        <v>0.56967155090552102</v>
      </c>
      <c r="Z190" s="21">
        <v>0.85319573885957967</v>
      </c>
      <c r="AA190" s="21">
        <v>0.64504903918786838</v>
      </c>
      <c r="AB190" s="21">
        <v>0.86685489997425225</v>
      </c>
      <c r="AC190" s="21">
        <v>0.51556621282594528</v>
      </c>
      <c r="AD190" s="21">
        <v>0.44309548257366349</v>
      </c>
      <c r="AE190" s="21">
        <v>0.48572487587119473</v>
      </c>
      <c r="AF190" s="21">
        <v>0.43960408967392273</v>
      </c>
      <c r="AG190" s="21" t="e">
        <v>#DIV/0!</v>
      </c>
      <c r="AH190" s="21" t="e">
        <v>#DIV/0!</v>
      </c>
      <c r="AI190" s="21">
        <v>0.98604588876374488</v>
      </c>
      <c r="AJ190" s="21">
        <v>0.12020605990252389</v>
      </c>
      <c r="AK190" s="21" t="e">
        <v>#DIV/0!</v>
      </c>
      <c r="AL190" s="21" t="e">
        <v>#DIV/0!</v>
      </c>
      <c r="AM190" s="21">
        <v>0.31393242403302474</v>
      </c>
      <c r="AN190" s="21">
        <v>0.27349587599100261</v>
      </c>
      <c r="AO190" s="21">
        <v>7.8176220418786371E-2</v>
      </c>
      <c r="AP190" s="21">
        <v>0.56537730678261633</v>
      </c>
      <c r="AQ190" s="21">
        <v>0.59899157009606607</v>
      </c>
      <c r="AR190" s="21">
        <v>0.44492099403560431</v>
      </c>
      <c r="AS190" s="21">
        <v>0.5860488042229296</v>
      </c>
      <c r="AT190" s="21">
        <v>0.41618570642378339</v>
      </c>
      <c r="AU190" s="21">
        <v>0.62679025080581696</v>
      </c>
      <c r="AV190" s="21" t="e">
        <v>#DIV/0!</v>
      </c>
      <c r="AW190" s="21" t="e">
        <v>#DIV/0!</v>
      </c>
      <c r="AX190" s="21" t="e">
        <v>#DIV/0!</v>
      </c>
      <c r="AY190" s="21">
        <v>0.30580455343513813</v>
      </c>
      <c r="AZ190" s="21">
        <v>0.79380082149583342</v>
      </c>
      <c r="BA190" s="21">
        <v>0.743355315753642</v>
      </c>
      <c r="BB190" s="21" t="e">
        <v>#DIV/0!</v>
      </c>
      <c r="BC190" s="21">
        <v>0.20585272795455878</v>
      </c>
    </row>
    <row r="191" spans="1:55" x14ac:dyDescent="0.2">
      <c r="A191" s="3" t="s">
        <v>613</v>
      </c>
      <c r="B191" s="3" t="s">
        <v>614</v>
      </c>
      <c r="C191" s="3" t="s">
        <v>15</v>
      </c>
      <c r="D191" s="3">
        <v>105257</v>
      </c>
      <c r="E191" s="3" t="s">
        <v>16</v>
      </c>
      <c r="F191" s="3">
        <v>2019</v>
      </c>
      <c r="G191" s="3" t="s">
        <v>17</v>
      </c>
      <c r="H191" s="4">
        <v>43830</v>
      </c>
      <c r="I191" s="4">
        <v>43875</v>
      </c>
      <c r="J191" s="4">
        <v>43875</v>
      </c>
      <c r="K191" s="5">
        <v>713500000</v>
      </c>
      <c r="L191" s="5">
        <v>722700000</v>
      </c>
      <c r="M191" s="3" t="s">
        <v>615</v>
      </c>
      <c r="N191" s="20">
        <v>4.3088801990586338E-2</v>
      </c>
      <c r="O191" s="21">
        <v>3.5327061261722512E-2</v>
      </c>
      <c r="P191" s="21">
        <v>5.169866845579596E-2</v>
      </c>
      <c r="Q191" s="21">
        <v>0.26608012830008765</v>
      </c>
      <c r="R191" s="21">
        <v>7.9777303595955473E-2</v>
      </c>
      <c r="S191" s="21">
        <v>0.12948996786840308</v>
      </c>
      <c r="T191" s="21">
        <v>5.6673013630338887E-2</v>
      </c>
      <c r="U191" s="21">
        <v>0.65474157151929768</v>
      </c>
      <c r="V191" s="21">
        <v>0.52986111307618733</v>
      </c>
      <c r="W191" s="21">
        <v>0.63265702433087756</v>
      </c>
      <c r="X191" s="21">
        <v>0.35232324009634797</v>
      </c>
      <c r="Y191" s="21">
        <v>0.46598329636702962</v>
      </c>
      <c r="Z191" s="21">
        <v>0.64767675990365192</v>
      </c>
      <c r="AA191" s="21">
        <v>0.49883531860517633</v>
      </c>
      <c r="AB191" s="21">
        <v>0.85040249478380636</v>
      </c>
      <c r="AC191" s="21">
        <v>0.29889496519909009</v>
      </c>
      <c r="AD191" s="21">
        <v>0.44140056951187567</v>
      </c>
      <c r="AE191" s="21">
        <v>0.50186291471872568</v>
      </c>
      <c r="AF191" s="21">
        <v>0.37701623432995801</v>
      </c>
      <c r="AG191" s="21" t="e">
        <v>#DIV/0!</v>
      </c>
      <c r="AH191" s="21" t="e">
        <v>#DIV/0!</v>
      </c>
      <c r="AI191" s="21">
        <v>0.98570944613457356</v>
      </c>
      <c r="AJ191" s="21">
        <v>9.50228099663952E-2</v>
      </c>
      <c r="AK191" s="21" t="e">
        <v>#DIV/0!</v>
      </c>
      <c r="AL191" s="21" t="e">
        <v>#DIV/0!</v>
      </c>
      <c r="AM191" s="21">
        <v>0.30791846352007657</v>
      </c>
      <c r="AN191" s="21">
        <v>0.2777893163290841</v>
      </c>
      <c r="AO191" s="21">
        <v>0.14772911856414514</v>
      </c>
      <c r="AP191" s="21">
        <v>0.57608796042066823</v>
      </c>
      <c r="AQ191" s="21">
        <v>0.48609209153215277</v>
      </c>
      <c r="AR191" s="21">
        <v>0.29681146468375735</v>
      </c>
      <c r="AS191" s="21">
        <v>0.58904358628537379</v>
      </c>
      <c r="AT191" s="21">
        <v>0.38919657098875277</v>
      </c>
      <c r="AU191" s="21">
        <v>0.62390516192713952</v>
      </c>
      <c r="AV191" s="21" t="e">
        <v>#DIV/0!</v>
      </c>
      <c r="AW191" s="21" t="e">
        <v>#DIV/0!</v>
      </c>
      <c r="AX191" s="21" t="e">
        <v>#DIV/0!</v>
      </c>
      <c r="AY191" s="21">
        <v>0.24314294053066565</v>
      </c>
      <c r="AZ191" s="21">
        <v>0.74836377016378453</v>
      </c>
      <c r="BA191" s="21">
        <v>0.74438522391125639</v>
      </c>
      <c r="BB191" s="21" t="e">
        <v>#DIV/0!</v>
      </c>
      <c r="BC191" s="21">
        <v>0.27524964399738799</v>
      </c>
    </row>
    <row r="192" spans="1:55" x14ac:dyDescent="0.2">
      <c r="A192" s="3" t="s">
        <v>598</v>
      </c>
      <c r="B192" s="3" t="s">
        <v>599</v>
      </c>
      <c r="C192" s="3" t="s">
        <v>34</v>
      </c>
      <c r="D192" s="3">
        <v>47023</v>
      </c>
      <c r="E192" s="3" t="s">
        <v>16</v>
      </c>
      <c r="F192" s="3">
        <v>2019</v>
      </c>
      <c r="G192" s="3" t="s">
        <v>17</v>
      </c>
      <c r="H192" s="4">
        <v>43769</v>
      </c>
      <c r="I192" s="4">
        <v>43812</v>
      </c>
      <c r="J192" s="4">
        <v>43812</v>
      </c>
      <c r="K192" s="5">
        <v>1310000000</v>
      </c>
      <c r="L192" s="5">
        <v>1336000000</v>
      </c>
      <c r="M192" s="3" t="s">
        <v>600</v>
      </c>
      <c r="N192" s="20">
        <v>3.5299484877362772E-2</v>
      </c>
      <c r="O192" s="21">
        <v>3.1417280025476786E-2</v>
      </c>
      <c r="P192" s="21">
        <v>4.5629370451298279E-2</v>
      </c>
      <c r="Q192" s="21">
        <v>0.26290200450727075</v>
      </c>
      <c r="R192" s="21">
        <v>6.0627543116893112E-2</v>
      </c>
      <c r="S192" s="21">
        <v>9.0943414834956951E-2</v>
      </c>
      <c r="T192" s="21">
        <v>4.4448551697264665E-2</v>
      </c>
      <c r="U192" s="21">
        <v>0.64842265603606064</v>
      </c>
      <c r="V192" s="21">
        <v>0.50965230246935855</v>
      </c>
      <c r="W192" s="21">
        <v>0.62816711468244324</v>
      </c>
      <c r="X192" s="21">
        <v>0.28052522546136033</v>
      </c>
      <c r="Y192" s="21">
        <v>0.47693235453402566</v>
      </c>
      <c r="Z192" s="21">
        <v>0.71947477453863962</v>
      </c>
      <c r="AA192" s="21">
        <v>0.46299291985686969</v>
      </c>
      <c r="AB192" s="21">
        <v>0.87495382946095912</v>
      </c>
      <c r="AC192" s="21">
        <v>0.27975244078416234</v>
      </c>
      <c r="AD192" s="21">
        <v>0.36352371488161922</v>
      </c>
      <c r="AE192" s="21">
        <v>0.40348857748629668</v>
      </c>
      <c r="AF192" s="21">
        <v>0.36823811198654871</v>
      </c>
      <c r="AG192" s="21" t="e">
        <v>#DIV/0!</v>
      </c>
      <c r="AH192" s="21" t="e">
        <v>#DIV/0!</v>
      </c>
      <c r="AI192" s="21">
        <v>0.98743418472588296</v>
      </c>
      <c r="AJ192" s="21">
        <v>5.5222166916391861E-2</v>
      </c>
      <c r="AK192" s="21" t="e">
        <v>#DIV/0!</v>
      </c>
      <c r="AL192" s="21" t="e">
        <v>#DIV/0!</v>
      </c>
      <c r="AM192" s="21">
        <v>0.30495927098127351</v>
      </c>
      <c r="AN192" s="21">
        <v>0.2739141052728587</v>
      </c>
      <c r="AO192" s="21">
        <v>9.8426531705880074E-2</v>
      </c>
      <c r="AP192" s="21">
        <v>0.58064637138340303</v>
      </c>
      <c r="AQ192" s="21">
        <v>0.44855377596282492</v>
      </c>
      <c r="AR192" s="21">
        <v>0.18162693979039726</v>
      </c>
      <c r="AS192" s="21">
        <v>0.61156603965038481</v>
      </c>
      <c r="AT192" s="21">
        <v>0.21720791929933597</v>
      </c>
      <c r="AU192" s="21">
        <v>0.59216727905872035</v>
      </c>
      <c r="AV192" s="21" t="e">
        <v>#DIV/0!</v>
      </c>
      <c r="AW192" s="21" t="e">
        <v>#DIV/0!</v>
      </c>
      <c r="AX192" s="21" t="e">
        <v>#DIV/0!</v>
      </c>
      <c r="AY192" s="21">
        <v>0.31004405851632616</v>
      </c>
      <c r="AZ192" s="21">
        <v>0.75968913888440437</v>
      </c>
      <c r="BA192" s="21">
        <v>0.7315844505047141</v>
      </c>
      <c r="BB192" s="21" t="e">
        <v>#DIV/0!</v>
      </c>
      <c r="BC192" s="21">
        <v>0.18091030878510148</v>
      </c>
    </row>
    <row r="193" spans="1:55" x14ac:dyDescent="0.2">
      <c r="A193" s="3" t="s">
        <v>622</v>
      </c>
      <c r="B193" s="3" t="s">
        <v>623</v>
      </c>
      <c r="C193" s="3" t="s">
        <v>34</v>
      </c>
      <c r="D193" s="3">
        <v>184360</v>
      </c>
      <c r="E193" s="3" t="s">
        <v>16</v>
      </c>
      <c r="F193" s="3">
        <v>2019</v>
      </c>
      <c r="G193" s="3" t="s">
        <v>17</v>
      </c>
      <c r="H193" s="4">
        <v>43769</v>
      </c>
      <c r="I193" s="4">
        <v>43811</v>
      </c>
      <c r="J193" s="4">
        <v>43811</v>
      </c>
      <c r="K193" s="5">
        <v>1476000000</v>
      </c>
      <c r="L193" s="5">
        <v>1485000000</v>
      </c>
      <c r="M193" s="3" t="s">
        <v>624</v>
      </c>
      <c r="N193" s="20">
        <v>3.0940396531294163E-2</v>
      </c>
      <c r="O193" s="21">
        <v>2.2747486088869097E-2</v>
      </c>
      <c r="P193" s="21">
        <v>2.8142877680806908E-2</v>
      </c>
      <c r="Q193" s="21">
        <v>0.2220697191018032</v>
      </c>
      <c r="R193" s="21">
        <v>6.3029657144855755E-2</v>
      </c>
      <c r="S193" s="21">
        <v>4.7244216588423801E-2</v>
      </c>
      <c r="T193" s="21">
        <v>5.4951375841639193E-2</v>
      </c>
      <c r="U193" s="21">
        <v>0.61001862965471532</v>
      </c>
      <c r="V193" s="21">
        <v>0.44715697388637549</v>
      </c>
      <c r="W193" s="21">
        <v>0.59442143214020704</v>
      </c>
      <c r="X193" s="21">
        <v>0.54881203021863778</v>
      </c>
      <c r="Y193" s="21">
        <v>0.39874502337168227</v>
      </c>
      <c r="Z193" s="21">
        <v>0.45118796978136216</v>
      </c>
      <c r="AA193" s="21">
        <v>0.27725130117702707</v>
      </c>
      <c r="AB193" s="21">
        <v>0.75843330246387686</v>
      </c>
      <c r="AC193" s="21">
        <v>0.15903040402839771</v>
      </c>
      <c r="AD193" s="21">
        <v>0.36414622040072719</v>
      </c>
      <c r="AE193" s="21">
        <v>0.41400940417888138</v>
      </c>
      <c r="AF193" s="21">
        <v>0.37935224556477021</v>
      </c>
      <c r="AG193" s="21" t="e">
        <v>#DIV/0!</v>
      </c>
      <c r="AH193" s="21" t="e">
        <v>#DIV/0!</v>
      </c>
      <c r="AI193" s="21">
        <v>0.98604630203242072</v>
      </c>
      <c r="AJ193" s="21">
        <v>7.25243703114022E-2</v>
      </c>
      <c r="AK193" s="21" t="e">
        <v>#DIV/0!</v>
      </c>
      <c r="AL193" s="21" t="e">
        <v>#DIV/0!</v>
      </c>
      <c r="AM193" s="21">
        <v>0.27853532911675055</v>
      </c>
      <c r="AN193" s="21">
        <v>0.22076492975422912</v>
      </c>
      <c r="AO193" s="21">
        <v>0.35761379648426694</v>
      </c>
      <c r="AP193" s="21">
        <v>0.13490468741571965</v>
      </c>
      <c r="AQ193" s="21">
        <v>0.56870849762591802</v>
      </c>
      <c r="AR193" s="21">
        <v>0.22105660518968739</v>
      </c>
      <c r="AS193" s="21">
        <v>0.60213694965061026</v>
      </c>
      <c r="AT193" s="21">
        <v>0.41203557641022831</v>
      </c>
      <c r="AU193" s="21">
        <v>0.62022089917088186</v>
      </c>
      <c r="AV193" s="21" t="e">
        <v>#DIV/0!</v>
      </c>
      <c r="AW193" s="21" t="e">
        <v>#DIV/0!</v>
      </c>
      <c r="AX193" s="21" t="e">
        <v>#DIV/0!</v>
      </c>
      <c r="AY193" s="21">
        <v>0.23360952654944403</v>
      </c>
      <c r="AZ193" s="21">
        <v>0.73978894044594301</v>
      </c>
      <c r="BA193" s="21">
        <v>0.74373240021088127</v>
      </c>
      <c r="BB193" s="21" t="e">
        <v>#DIV/0!</v>
      </c>
      <c r="BC193" s="21">
        <v>0.42258796657491732</v>
      </c>
    </row>
    <row r="194" spans="1:55" x14ac:dyDescent="0.2">
      <c r="A194" s="3" t="s">
        <v>574</v>
      </c>
      <c r="B194" s="3" t="s">
        <v>575</v>
      </c>
      <c r="C194" s="3" t="s">
        <v>45</v>
      </c>
      <c r="D194" s="3">
        <v>506954</v>
      </c>
      <c r="E194" s="3" t="s">
        <v>16</v>
      </c>
      <c r="F194" s="3">
        <v>2020</v>
      </c>
      <c r="G194" s="3" t="s">
        <v>17</v>
      </c>
      <c r="H194" s="4">
        <v>43951</v>
      </c>
      <c r="I194" s="4">
        <v>43999</v>
      </c>
      <c r="J194" s="4">
        <v>43999</v>
      </c>
      <c r="K194" s="5">
        <v>192611000</v>
      </c>
      <c r="L194" s="5">
        <v>198239000</v>
      </c>
      <c r="M194" s="3" t="s">
        <v>576</v>
      </c>
      <c r="N194" s="20">
        <v>7.0497849427475681E-2</v>
      </c>
      <c r="O194" s="21">
        <v>7.0497849427475681E-2</v>
      </c>
      <c r="P194" s="21">
        <v>0.1650772249068802</v>
      </c>
      <c r="Q194" s="21">
        <v>0.28075680285332366</v>
      </c>
      <c r="R194" s="21">
        <v>0.1263356550039105</v>
      </c>
      <c r="S194" s="21">
        <v>4.7381391643269342E-4</v>
      </c>
      <c r="T194" s="21">
        <v>0.12755633677602793</v>
      </c>
      <c r="U194" s="21">
        <v>0.69095159236190384</v>
      </c>
      <c r="V194" s="21">
        <v>0.48859328731250268</v>
      </c>
      <c r="W194" s="21">
        <v>0.67520004350408291</v>
      </c>
      <c r="X194" s="21">
        <v>0.48696301798867397</v>
      </c>
      <c r="Y194" s="21">
        <v>0.43347709363018494</v>
      </c>
      <c r="Z194" s="21">
        <v>0.51303698201132597</v>
      </c>
      <c r="AA194" s="21">
        <v>0.26244768821361641</v>
      </c>
      <c r="AB194" s="21">
        <v>0.81327469804492769</v>
      </c>
      <c r="AC194" s="21">
        <v>0.43259777912932179</v>
      </c>
      <c r="AD194" s="21">
        <v>0.48928237091190147</v>
      </c>
      <c r="AE194" s="21">
        <v>0.55630348881942038</v>
      </c>
      <c r="AF194" s="21">
        <v>0.4235281711057382</v>
      </c>
      <c r="AG194" s="21" t="e">
        <v>#DIV/0!</v>
      </c>
      <c r="AH194" s="21" t="e">
        <v>#DIV/0!</v>
      </c>
      <c r="AI194" s="21">
        <v>0.98620304008809545</v>
      </c>
      <c r="AJ194" s="21">
        <v>0.19716561022866469</v>
      </c>
      <c r="AK194" s="21" t="e">
        <v>#DIV/0!</v>
      </c>
      <c r="AL194" s="21" t="e">
        <v>#DIV/0!</v>
      </c>
      <c r="AM194" s="21">
        <v>0.35889294916051873</v>
      </c>
      <c r="AN194" s="21">
        <v>0.29580677824443818</v>
      </c>
      <c r="AO194" s="21">
        <v>0.22339084943633269</v>
      </c>
      <c r="AP194" s="21">
        <v>0.57398937371961312</v>
      </c>
      <c r="AQ194" s="21">
        <v>0.76877616040133223</v>
      </c>
      <c r="AR194" s="21">
        <v>0.41735590896693137</v>
      </c>
      <c r="AS194" s="21">
        <v>0.59455651470822046</v>
      </c>
      <c r="AT194" s="21">
        <v>0.73040128947410787</v>
      </c>
      <c r="AU194" s="21">
        <v>0.69389345271905944</v>
      </c>
      <c r="AV194" s="21" t="e">
        <v>#DIV/0!</v>
      </c>
      <c r="AW194" s="21" t="e">
        <v>#DIV/0!</v>
      </c>
      <c r="AX194" s="21" t="e">
        <v>#DIV/0!</v>
      </c>
      <c r="AY194" s="21">
        <v>0.23429794604368359</v>
      </c>
      <c r="AZ194" s="21">
        <v>0.73682749274103054</v>
      </c>
      <c r="BA194" s="21">
        <v>0.74414942386078309</v>
      </c>
      <c r="BB194" s="21" t="e">
        <v>#DIV/0!</v>
      </c>
      <c r="BC194" s="21">
        <v>0.38351087372325848</v>
      </c>
    </row>
    <row r="195" spans="1:55" x14ac:dyDescent="0.2">
      <c r="A195" s="3" t="s">
        <v>616</v>
      </c>
      <c r="B195" s="3" t="s">
        <v>617</v>
      </c>
      <c r="C195" s="3" t="s">
        <v>91</v>
      </c>
      <c r="D195" s="3">
        <v>375369</v>
      </c>
      <c r="E195" s="3" t="s">
        <v>16</v>
      </c>
      <c r="F195" s="3">
        <v>2019</v>
      </c>
      <c r="G195" s="3" t="s">
        <v>17</v>
      </c>
      <c r="H195" s="4">
        <v>43769</v>
      </c>
      <c r="I195" s="4">
        <v>43805</v>
      </c>
      <c r="J195" s="4">
        <v>43805</v>
      </c>
      <c r="K195" s="5">
        <v>534149000</v>
      </c>
      <c r="L195" s="5">
        <v>543802000</v>
      </c>
      <c r="M195" s="3" t="s">
        <v>618</v>
      </c>
      <c r="N195" s="20">
        <v>6.0112560895746486E-2</v>
      </c>
      <c r="O195" s="21">
        <v>3.2491667984348903E-2</v>
      </c>
      <c r="P195" s="21">
        <v>3.7832657416205652E-2</v>
      </c>
      <c r="Q195" s="21">
        <v>0.25890780106305805</v>
      </c>
      <c r="R195" s="21">
        <v>9.5082472326288685E-3</v>
      </c>
      <c r="S195" s="21">
        <v>0</v>
      </c>
      <c r="T195" s="21">
        <v>9.6067080905997398E-3</v>
      </c>
      <c r="U195" s="21">
        <v>0.64116541405575356</v>
      </c>
      <c r="V195" s="21">
        <v>0.48825282224192584</v>
      </c>
      <c r="W195" s="21">
        <v>0.6228166986027911</v>
      </c>
      <c r="X195" s="21">
        <v>0.23262823264898688</v>
      </c>
      <c r="Y195" s="21">
        <v>0.56301886972059356</v>
      </c>
      <c r="Z195" s="21">
        <v>0.76737176735101309</v>
      </c>
      <c r="AA195" s="21">
        <v>0.49322721103978645</v>
      </c>
      <c r="AB195" s="21">
        <v>0.95290028713996089</v>
      </c>
      <c r="AC195" s="21">
        <v>0.19459862406318401</v>
      </c>
      <c r="AD195" s="21">
        <v>0.40948440454114421</v>
      </c>
      <c r="AE195" s="21">
        <v>0.46557492443233334</v>
      </c>
      <c r="AF195" s="21">
        <v>0.39266076684759099</v>
      </c>
      <c r="AG195" s="21" t="e">
        <v>#DIV/0!</v>
      </c>
      <c r="AH195" s="21" t="e">
        <v>#DIV/0!</v>
      </c>
      <c r="AI195" s="21">
        <v>0.98598530937933382</v>
      </c>
      <c r="AJ195" s="21">
        <v>0.18934786224311104</v>
      </c>
      <c r="AK195" s="21" t="e">
        <v>#DIV/0!</v>
      </c>
      <c r="AL195" s="21" t="e">
        <v>#DIV/0!</v>
      </c>
      <c r="AM195" s="21">
        <v>0.31044027975150396</v>
      </c>
      <c r="AN195" s="21">
        <v>0.27593533060345049</v>
      </c>
      <c r="AO195" s="21">
        <v>0.29524429192030321</v>
      </c>
      <c r="AP195" s="21">
        <v>0.57907771434956379</v>
      </c>
      <c r="AQ195" s="21">
        <v>0.64408559253795894</v>
      </c>
      <c r="AR195" s="21">
        <v>0.26020339766742107</v>
      </c>
      <c r="AS195" s="21">
        <v>0.59828918044855506</v>
      </c>
      <c r="AT195" s="21">
        <v>0.47833965018725771</v>
      </c>
      <c r="AU195" s="21">
        <v>0.64893090575931234</v>
      </c>
      <c r="AV195" s="21" t="e">
        <v>#DIV/0!</v>
      </c>
      <c r="AW195" s="21" t="e">
        <v>#DIV/0!</v>
      </c>
      <c r="AX195" s="21" t="e">
        <v>#DIV/0!</v>
      </c>
      <c r="AY195" s="21">
        <v>0.20341467814552436</v>
      </c>
      <c r="AZ195" s="21">
        <v>0.73583268059419615</v>
      </c>
      <c r="BA195" s="21">
        <v>0.74345618576647443</v>
      </c>
      <c r="BB195" s="21" t="e">
        <v>#DIV/0!</v>
      </c>
      <c r="BC195" s="21">
        <v>0.29931534659998621</v>
      </c>
    </row>
    <row r="196" spans="1:55" x14ac:dyDescent="0.2">
      <c r="A196" s="3" t="s">
        <v>592</v>
      </c>
      <c r="B196" s="3" t="s">
        <v>593</v>
      </c>
      <c r="C196" s="3" t="s">
        <v>24</v>
      </c>
      <c r="D196" s="3">
        <v>378104</v>
      </c>
      <c r="E196" s="3" t="s">
        <v>16</v>
      </c>
      <c r="F196" s="3">
        <v>2019</v>
      </c>
      <c r="G196" s="3" t="s">
        <v>17</v>
      </c>
      <c r="H196" s="4">
        <v>43830</v>
      </c>
      <c r="I196" s="4">
        <v>43875</v>
      </c>
      <c r="J196" s="4">
        <v>43881</v>
      </c>
      <c r="K196" s="5">
        <v>145727000</v>
      </c>
      <c r="L196" s="5">
        <v>147874000</v>
      </c>
      <c r="M196" s="3" t="s">
        <v>594</v>
      </c>
      <c r="N196" s="20">
        <v>4.51748954231063E-2</v>
      </c>
      <c r="O196" s="21">
        <v>2.3481700823407156E-2</v>
      </c>
      <c r="P196" s="21">
        <v>5.5654029793156222E-3</v>
      </c>
      <c r="Q196" s="21">
        <v>0.26136520929187146</v>
      </c>
      <c r="R196" s="21">
        <v>3.1187815519198813E-2</v>
      </c>
      <c r="S196" s="21">
        <v>3.0727486444709555E-3</v>
      </c>
      <c r="T196" s="21">
        <v>3.0942915375856556E-2</v>
      </c>
      <c r="U196" s="21">
        <v>0.64385117717090767</v>
      </c>
      <c r="V196" s="21">
        <v>0.48884804619559497</v>
      </c>
      <c r="W196" s="21">
        <v>0.62558081826055034</v>
      </c>
      <c r="X196" s="21">
        <v>0.41950786019162145</v>
      </c>
      <c r="Y196" s="21">
        <v>0.50000522509092415</v>
      </c>
      <c r="Z196" s="21">
        <v>0.58049213980837855</v>
      </c>
      <c r="AA196" s="21">
        <v>0.47499176524805609</v>
      </c>
      <c r="AB196" s="21">
        <v>0.89464677525313663</v>
      </c>
      <c r="AC196" s="21">
        <v>0.25051947596104968</v>
      </c>
      <c r="AD196" s="21">
        <v>0.35817276900455286</v>
      </c>
      <c r="AE196" s="21">
        <v>0.40723470299162251</v>
      </c>
      <c r="AF196" s="21">
        <v>0.37451903555962818</v>
      </c>
      <c r="AG196" s="21" t="e">
        <v>#DIV/0!</v>
      </c>
      <c r="AH196" s="21" t="e">
        <v>#DIV/0!</v>
      </c>
      <c r="AI196" s="21">
        <v>0.98622736506812225</v>
      </c>
      <c r="AJ196" s="21">
        <v>7.6775414654854851E-2</v>
      </c>
      <c r="AK196" s="21" t="e">
        <v>#DIV/0!</v>
      </c>
      <c r="AL196" s="21" t="e">
        <v>#DIV/0!</v>
      </c>
      <c r="AM196" s="21">
        <v>0.30833222670637178</v>
      </c>
      <c r="AN196" s="21">
        <v>0.28093407209212479</v>
      </c>
      <c r="AO196" s="21">
        <v>0.35831532769664243</v>
      </c>
      <c r="AP196" s="21">
        <v>0.5794292858151372</v>
      </c>
      <c r="AQ196" s="21">
        <v>0.52634856273925545</v>
      </c>
      <c r="AR196" s="21">
        <v>0.19447587534666436</v>
      </c>
      <c r="AS196" s="21">
        <v>0.60526881309190717</v>
      </c>
      <c r="AT196" s="21">
        <v>0.32718517659172097</v>
      </c>
      <c r="AU196" s="21">
        <v>0.61875997070778421</v>
      </c>
      <c r="AV196" s="21" t="e">
        <v>#DIV/0!</v>
      </c>
      <c r="AW196" s="21" t="e">
        <v>#DIV/0!</v>
      </c>
      <c r="AX196" s="21" t="e">
        <v>#DIV/0!</v>
      </c>
      <c r="AY196" s="21">
        <v>0.21840659475022869</v>
      </c>
      <c r="AZ196" s="21">
        <v>0.7470399584447982</v>
      </c>
      <c r="BA196" s="21">
        <v>0.74346351228982099</v>
      </c>
      <c r="BB196" s="21" t="e">
        <v>#DIV/0!</v>
      </c>
      <c r="BC196" s="21">
        <v>0.2721306724680625</v>
      </c>
    </row>
    <row r="197" spans="1:55" x14ac:dyDescent="0.2">
      <c r="A197" s="3" t="s">
        <v>619</v>
      </c>
      <c r="B197" s="3" t="s">
        <v>620</v>
      </c>
      <c r="C197" s="3" t="s">
        <v>72</v>
      </c>
      <c r="D197" s="3">
        <v>346970</v>
      </c>
      <c r="E197" s="3" t="s">
        <v>16</v>
      </c>
      <c r="F197" s="3">
        <v>2019</v>
      </c>
      <c r="G197" s="3" t="s">
        <v>17</v>
      </c>
      <c r="H197" s="4">
        <v>43830</v>
      </c>
      <c r="I197" s="4">
        <v>43886</v>
      </c>
      <c r="J197" s="4">
        <v>43886</v>
      </c>
      <c r="K197" s="5">
        <v>714800000</v>
      </c>
      <c r="L197" s="5">
        <v>718000000</v>
      </c>
      <c r="M197" s="6" t="s">
        <v>621</v>
      </c>
      <c r="N197" s="20">
        <v>6.848755697272535E-2</v>
      </c>
      <c r="O197" s="21">
        <v>6.848755697272535E-2</v>
      </c>
      <c r="P197" s="21">
        <v>0.14438868622732781</v>
      </c>
      <c r="Q197" s="21">
        <v>0.25963604660745898</v>
      </c>
      <c r="R197" s="21">
        <v>8.9716416139308974E-2</v>
      </c>
      <c r="S197" s="21">
        <v>0</v>
      </c>
      <c r="T197" s="21">
        <v>9.0645457537899723E-2</v>
      </c>
      <c r="U197" s="21">
        <v>0.6478191177117324</v>
      </c>
      <c r="V197" s="21">
        <v>0.48825282224192584</v>
      </c>
      <c r="W197" s="21">
        <v>0.6298223729037169</v>
      </c>
      <c r="X197" s="21">
        <v>8.2292780332215834E-2</v>
      </c>
      <c r="Y197" s="21">
        <v>0.48442490146274991</v>
      </c>
      <c r="Z197" s="21">
        <v>0.91770721966778412</v>
      </c>
      <c r="AA197" s="21">
        <v>0</v>
      </c>
      <c r="AB197" s="21">
        <v>0.93013740650553522</v>
      </c>
      <c r="AC197" s="21">
        <v>0.3338549283766879</v>
      </c>
      <c r="AD197" s="21">
        <v>0.50818008263244829</v>
      </c>
      <c r="AE197" s="21">
        <v>0.45453469611065606</v>
      </c>
      <c r="AF197" s="21">
        <v>0.39640518403527775</v>
      </c>
      <c r="AG197" s="21" t="e">
        <v>#DIV/0!</v>
      </c>
      <c r="AH197" s="21" t="e">
        <v>#DIV/0!</v>
      </c>
      <c r="AI197" s="21">
        <v>0.98606441307151671</v>
      </c>
      <c r="AJ197" s="21">
        <v>0.36715836735036828</v>
      </c>
      <c r="AK197" s="21" t="e">
        <v>#DIV/0!</v>
      </c>
      <c r="AL197" s="21" t="e">
        <v>#DIV/0!</v>
      </c>
      <c r="AM197" s="21">
        <v>0.30719800375989648</v>
      </c>
      <c r="AN197" s="21">
        <v>0.27237832879348345</v>
      </c>
      <c r="AO197" s="21">
        <v>9.6219848765718236E-2</v>
      </c>
      <c r="AP197" s="21">
        <v>0.57793334924703843</v>
      </c>
      <c r="AQ197" s="21">
        <v>0.52055285900532744</v>
      </c>
      <c r="AR197" s="21">
        <v>0.3771114074439561</v>
      </c>
      <c r="AS197" s="21">
        <v>0.59157370265396103</v>
      </c>
      <c r="AT197" s="21">
        <v>0.39895715408777549</v>
      </c>
      <c r="AU197" s="21">
        <v>0.77014102804703932</v>
      </c>
      <c r="AV197" s="21" t="e">
        <v>#DIV/0!</v>
      </c>
      <c r="AW197" s="21" t="e">
        <v>#DIV/0!</v>
      </c>
      <c r="AX197" s="21" t="e">
        <v>#DIV/0!</v>
      </c>
      <c r="AY197" s="21">
        <v>0.24828649437094999</v>
      </c>
      <c r="AZ197" s="21">
        <v>0.7611116119243112</v>
      </c>
      <c r="BA197" s="21">
        <v>0.74464086740926549</v>
      </c>
      <c r="BB197" s="21" t="e">
        <v>#DIV/0!</v>
      </c>
      <c r="BC197" s="21">
        <v>0.19181648424669448</v>
      </c>
    </row>
    <row r="198" spans="1:55" x14ac:dyDescent="0.2">
      <c r="A198" s="3" t="s">
        <v>1132</v>
      </c>
      <c r="B198" s="3" t="s">
        <v>1133</v>
      </c>
      <c r="C198" s="3" t="s">
        <v>91</v>
      </c>
      <c r="D198" s="3">
        <v>248677</v>
      </c>
      <c r="E198" s="3" t="s">
        <v>16</v>
      </c>
      <c r="F198" s="3">
        <v>2019</v>
      </c>
      <c r="G198" s="3" t="s">
        <v>17</v>
      </c>
      <c r="H198" s="4">
        <v>43830</v>
      </c>
      <c r="I198" s="4">
        <v>43881</v>
      </c>
      <c r="J198" s="4">
        <v>43881</v>
      </c>
      <c r="K198" s="5">
        <v>210357000</v>
      </c>
      <c r="L198" s="5">
        <v>210357000</v>
      </c>
      <c r="M198" s="3" t="s">
        <v>1134</v>
      </c>
      <c r="N198" s="20">
        <v>2.9932907357577129E-2</v>
      </c>
      <c r="O198" s="21">
        <v>1.842755716776567E-2</v>
      </c>
      <c r="P198" s="21">
        <v>1.6503818478301006E-2</v>
      </c>
      <c r="Q198" s="21">
        <v>0.27404765706873541</v>
      </c>
      <c r="R198" s="21">
        <v>0.13951823977570676</v>
      </c>
      <c r="S198" s="21">
        <v>0.22447141276094498</v>
      </c>
      <c r="T198" s="21">
        <v>9.9479528679467785E-2</v>
      </c>
      <c r="U198" s="21">
        <v>0.68213469969320628</v>
      </c>
      <c r="V198" s="21">
        <v>0.60878798005082824</v>
      </c>
      <c r="W198" s="21">
        <v>0.65305042328504914</v>
      </c>
      <c r="X198" s="21">
        <v>0.28969926905962301</v>
      </c>
      <c r="Y198" s="21">
        <v>0.43802962020905817</v>
      </c>
      <c r="Z198" s="21">
        <v>0.71030073094037693</v>
      </c>
      <c r="AA198" s="21">
        <v>0.23996129437139097</v>
      </c>
      <c r="AB198" s="21">
        <v>0.82343086414486177</v>
      </c>
      <c r="AC198" s="21">
        <v>0.44175530321741152</v>
      </c>
      <c r="AD198" s="21">
        <v>0.46263697112289837</v>
      </c>
      <c r="AE198" s="21">
        <v>0.52600824471327279</v>
      </c>
      <c r="AF198" s="21">
        <v>0.39624935103122538</v>
      </c>
      <c r="AG198" s="21" t="e">
        <v>#DIV/0!</v>
      </c>
      <c r="AH198" s="21" t="e">
        <v>#DIV/0!</v>
      </c>
      <c r="AI198" s="21">
        <v>0.985593242215004</v>
      </c>
      <c r="AJ198" s="21">
        <v>0.13719929385097973</v>
      </c>
      <c r="AK198" s="21" t="e">
        <v>#DIV/0!</v>
      </c>
      <c r="AL198" s="21" t="e">
        <v>#DIV/0!</v>
      </c>
      <c r="AM198" s="21">
        <v>0.33383157435321742</v>
      </c>
      <c r="AN198" s="21">
        <v>0.29594046705877586</v>
      </c>
      <c r="AO198" s="21">
        <v>0.30435145784507894</v>
      </c>
      <c r="AP198" s="21">
        <v>0.49220272716389718</v>
      </c>
      <c r="AQ198" s="21">
        <v>0.67719237596639037</v>
      </c>
      <c r="AR198" s="21">
        <v>0.31568838261372995</v>
      </c>
      <c r="AS198" s="21">
        <v>0.58371324249024159</v>
      </c>
      <c r="AT198" s="21">
        <v>0.63897339895334693</v>
      </c>
      <c r="AU198" s="21">
        <v>0.65353612237574155</v>
      </c>
      <c r="AV198" s="21" t="e">
        <v>#DIV/0!</v>
      </c>
      <c r="AW198" s="21" t="e">
        <v>#DIV/0!</v>
      </c>
      <c r="AX198" s="21" t="e">
        <v>#DIV/0!</v>
      </c>
      <c r="AY198" s="21">
        <v>0.23289271175762777</v>
      </c>
      <c r="AZ198" s="21">
        <v>0.75571280253953721</v>
      </c>
      <c r="BA198" s="21">
        <v>0.74412265202063199</v>
      </c>
      <c r="BB198" s="21" t="e">
        <v>#DIV/0!</v>
      </c>
      <c r="BC198" s="21">
        <v>0.46436169772427882</v>
      </c>
    </row>
    <row r="199" spans="1:55" x14ac:dyDescent="0.2">
      <c r="A199" s="3" t="s">
        <v>655</v>
      </c>
      <c r="B199" s="3" t="s">
        <v>656</v>
      </c>
      <c r="C199" s="3" t="s">
        <v>34</v>
      </c>
      <c r="D199" s="3">
        <v>69543</v>
      </c>
      <c r="E199" s="3" t="s">
        <v>16</v>
      </c>
      <c r="F199" s="3">
        <v>2019</v>
      </c>
      <c r="G199" s="3" t="s">
        <v>17</v>
      </c>
      <c r="H199" s="4">
        <v>43830</v>
      </c>
      <c r="I199" s="4">
        <v>43886</v>
      </c>
      <c r="J199" s="4">
        <v>43886</v>
      </c>
      <c r="K199" s="5">
        <v>887058878</v>
      </c>
      <c r="L199" s="5">
        <v>893742978</v>
      </c>
      <c r="M199" s="3" t="s">
        <v>657</v>
      </c>
      <c r="N199" s="20">
        <v>4.1581947078102963E-2</v>
      </c>
      <c r="O199" s="21">
        <v>4.0237388997794082E-2</v>
      </c>
      <c r="P199" s="21">
        <v>3.0351219403750778E-2</v>
      </c>
      <c r="Q199" s="21">
        <v>0.27774450677184298</v>
      </c>
      <c r="R199" s="21">
        <v>9.9103285204378277E-2</v>
      </c>
      <c r="S199" s="21">
        <v>8.0848211737740025E-2</v>
      </c>
      <c r="T199" s="21">
        <v>8.5188367260597475E-2</v>
      </c>
      <c r="U199" s="21">
        <v>0.67558389785406525</v>
      </c>
      <c r="V199" s="21">
        <v>0.53975573042783198</v>
      </c>
      <c r="W199" s="21">
        <v>0.65354270108338419</v>
      </c>
      <c r="X199" s="21">
        <v>0.31930428035559616</v>
      </c>
      <c r="Y199" s="21">
        <v>0.43750228522590517</v>
      </c>
      <c r="Z199" s="21">
        <v>0.68069571964440378</v>
      </c>
      <c r="AA199" s="21">
        <v>0.47633746175607011</v>
      </c>
      <c r="AB199" s="21">
        <v>0.8171184166808062</v>
      </c>
      <c r="AC199" s="21">
        <v>0.44116275063688926</v>
      </c>
      <c r="AD199" s="21">
        <v>0.40573590158495515</v>
      </c>
      <c r="AE199" s="21">
        <v>0.46131295752661505</v>
      </c>
      <c r="AF199" s="21">
        <v>0.38668612988129369</v>
      </c>
      <c r="AG199" s="21" t="e">
        <v>#DIV/0!</v>
      </c>
      <c r="AH199" s="21" t="e">
        <v>#DIV/0!</v>
      </c>
      <c r="AI199" s="21">
        <v>0.98598751226740178</v>
      </c>
      <c r="AJ199" s="21">
        <v>0.11442456927810019</v>
      </c>
      <c r="AK199" s="21" t="e">
        <v>#DIV/0!</v>
      </c>
      <c r="AL199" s="21" t="e">
        <v>#DIV/0!</v>
      </c>
      <c r="AM199" s="21">
        <v>0.31579327082246195</v>
      </c>
      <c r="AN199" s="21">
        <v>0.28433845332246122</v>
      </c>
      <c r="AO199" s="21">
        <v>0.13600677044377635</v>
      </c>
      <c r="AP199" s="21">
        <v>0.57665604410431903</v>
      </c>
      <c r="AQ199" s="21">
        <v>0.51658692166566544</v>
      </c>
      <c r="AR199" s="21">
        <v>0.3602848597236139</v>
      </c>
      <c r="AS199" s="21">
        <v>0.59022468213143231</v>
      </c>
      <c r="AT199" s="21">
        <v>0.45550119670466599</v>
      </c>
      <c r="AU199" s="21">
        <v>0.63615180839323637</v>
      </c>
      <c r="AV199" s="21" t="e">
        <v>#DIV/0!</v>
      </c>
      <c r="AW199" s="21" t="e">
        <v>#DIV/0!</v>
      </c>
      <c r="AX199" s="21" t="e">
        <v>#DIV/0!</v>
      </c>
      <c r="AY199" s="21">
        <v>0.27824246908706951</v>
      </c>
      <c r="AZ199" s="21">
        <v>0.77383777043894952</v>
      </c>
      <c r="BA199" s="21">
        <v>0.74460810442382419</v>
      </c>
      <c r="BB199" s="21" t="e">
        <v>#DIV/0!</v>
      </c>
      <c r="BC199" s="21">
        <v>0.23325725393569602</v>
      </c>
    </row>
    <row r="200" spans="1:55" x14ac:dyDescent="0.2">
      <c r="A200" s="3" t="s">
        <v>652</v>
      </c>
      <c r="B200" s="3" t="s">
        <v>653</v>
      </c>
      <c r="C200" s="3" t="s">
        <v>113</v>
      </c>
      <c r="D200" s="3">
        <v>378167</v>
      </c>
      <c r="E200" s="3" t="s">
        <v>16</v>
      </c>
      <c r="F200" s="3">
        <v>2019</v>
      </c>
      <c r="G200" s="3" t="s">
        <v>17</v>
      </c>
      <c r="H200" s="4">
        <v>43830</v>
      </c>
      <c r="I200" s="4">
        <v>43867</v>
      </c>
      <c r="J200" s="4">
        <v>43867</v>
      </c>
      <c r="K200" s="5">
        <v>554000000</v>
      </c>
      <c r="L200" s="5">
        <v>561000000</v>
      </c>
      <c r="M200" s="3" t="s">
        <v>654</v>
      </c>
      <c r="N200" s="20">
        <v>3.0714410594379737E-2</v>
      </c>
      <c r="O200" s="21">
        <v>3.0714410594379737E-2</v>
      </c>
      <c r="P200" s="21">
        <v>8.9020925482402537E-4</v>
      </c>
      <c r="Q200" s="21">
        <v>0.26954218994456758</v>
      </c>
      <c r="R200" s="21">
        <v>2.0678974415314775E-2</v>
      </c>
      <c r="S200" s="21">
        <v>3.3972050477087824E-2</v>
      </c>
      <c r="T200" s="21">
        <v>1.4614902839018023E-2</v>
      </c>
      <c r="U200" s="21">
        <v>0.64526351838476836</v>
      </c>
      <c r="V200" s="21">
        <v>0.50235219084865013</v>
      </c>
      <c r="W200" s="21">
        <v>0.62562230924158857</v>
      </c>
      <c r="X200" s="21">
        <v>0.55393935934194194</v>
      </c>
      <c r="Y200" s="21">
        <v>0.4485965837414731</v>
      </c>
      <c r="Z200" s="21">
        <v>0.44606064065805795</v>
      </c>
      <c r="AA200" s="21">
        <v>0.25334783949923051</v>
      </c>
      <c r="AB200" s="21">
        <v>0.83523921470460982</v>
      </c>
      <c r="AC200" s="21">
        <v>0.78713333794890916</v>
      </c>
      <c r="AD200" s="21">
        <v>0.69261864542520868</v>
      </c>
      <c r="AE200" s="21">
        <v>0.70641514975406872</v>
      </c>
      <c r="AF200" s="21">
        <v>0.49544249531956508</v>
      </c>
      <c r="AG200" s="21" t="e">
        <v>#DIV/0!</v>
      </c>
      <c r="AH200" s="21" t="e">
        <v>#DIV/0!</v>
      </c>
      <c r="AI200" s="21">
        <v>0.98522808371799508</v>
      </c>
      <c r="AJ200" s="21">
        <v>5.3967428456901757E-2</v>
      </c>
      <c r="AK200" s="21" t="e">
        <v>#DIV/0!</v>
      </c>
      <c r="AL200" s="21" t="e">
        <v>#DIV/0!</v>
      </c>
      <c r="AM200" s="21">
        <v>0.30962216523792968</v>
      </c>
      <c r="AN200" s="21">
        <v>0.27106448904608516</v>
      </c>
      <c r="AO200" s="21">
        <v>6.1689286285417592E-3</v>
      </c>
      <c r="AP200" s="21">
        <v>0.56410673425403646</v>
      </c>
      <c r="AQ200" s="21">
        <v>0.49334215561470218</v>
      </c>
      <c r="AR200" s="21">
        <v>0.50483175533599434</v>
      </c>
      <c r="AS200" s="21">
        <v>0.53661493271551819</v>
      </c>
      <c r="AT200" s="21">
        <v>0.24157744142798748</v>
      </c>
      <c r="AU200" s="21">
        <v>0.61579741712269453</v>
      </c>
      <c r="AV200" s="21" t="e">
        <v>#DIV/0!</v>
      </c>
      <c r="AW200" s="21" t="e">
        <v>#DIV/0!</v>
      </c>
      <c r="AX200" s="21" t="e">
        <v>#DIV/0!</v>
      </c>
      <c r="AY200" s="21">
        <v>0.23610532818710722</v>
      </c>
      <c r="AZ200" s="21">
        <v>0.75845719158061042</v>
      </c>
      <c r="BA200" s="21">
        <v>0.74382019311419589</v>
      </c>
      <c r="BB200" s="21" t="e">
        <v>#DIV/0!</v>
      </c>
      <c r="BC200" s="21">
        <v>0.21990181379921631</v>
      </c>
    </row>
    <row r="201" spans="1:55" x14ac:dyDescent="0.2">
      <c r="A201" s="3" t="s">
        <v>631</v>
      </c>
      <c r="B201" s="3" t="s">
        <v>632</v>
      </c>
      <c r="C201" s="3" t="s">
        <v>24</v>
      </c>
      <c r="D201" s="3">
        <v>447447</v>
      </c>
      <c r="E201" s="3" t="s">
        <v>16</v>
      </c>
      <c r="F201" s="3">
        <v>2019</v>
      </c>
      <c r="G201" s="3" t="s">
        <v>17</v>
      </c>
      <c r="H201" s="4">
        <v>43830</v>
      </c>
      <c r="I201" s="4">
        <v>43875</v>
      </c>
      <c r="J201" s="4">
        <v>43875</v>
      </c>
      <c r="K201" s="5">
        <v>85843000</v>
      </c>
      <c r="L201" s="5">
        <v>87337000</v>
      </c>
      <c r="M201" s="3" t="s">
        <v>633</v>
      </c>
      <c r="N201" s="20">
        <v>3.0044205981198488E-2</v>
      </c>
      <c r="O201" s="21">
        <v>2.4853258621465962E-2</v>
      </c>
      <c r="P201" s="21">
        <v>4.2348294172954395E-2</v>
      </c>
      <c r="Q201" s="21">
        <v>0.14830736829568747</v>
      </c>
      <c r="R201" s="21">
        <v>9.3847942026001385E-2</v>
      </c>
      <c r="S201" s="21">
        <v>0</v>
      </c>
      <c r="T201" s="21">
        <v>9.4819766660406257E-2</v>
      </c>
      <c r="U201" s="21">
        <v>0.49097610854302942</v>
      </c>
      <c r="V201" s="21">
        <v>0.48825282224192584</v>
      </c>
      <c r="W201" s="21">
        <v>0.46468261083665929</v>
      </c>
      <c r="X201" s="21">
        <v>0.45841477504861172</v>
      </c>
      <c r="Y201" s="21">
        <v>0.40898994271813438</v>
      </c>
      <c r="Z201" s="21">
        <v>0.54158522495138817</v>
      </c>
      <c r="AA201" s="21">
        <v>0.18933963455481873</v>
      </c>
      <c r="AB201" s="21">
        <v>0.77571324999659252</v>
      </c>
      <c r="AC201" s="21">
        <v>0.54377024337061763</v>
      </c>
      <c r="AD201" s="21">
        <v>0.4673254815963816</v>
      </c>
      <c r="AE201" s="21">
        <v>0.53133897986505041</v>
      </c>
      <c r="AF201" s="21">
        <v>0.40519186616339059</v>
      </c>
      <c r="AG201" s="21" t="e">
        <v>#DIV/0!</v>
      </c>
      <c r="AH201" s="21" t="e">
        <v>#DIV/0!</v>
      </c>
      <c r="AI201" s="21">
        <v>0.98575280894258943</v>
      </c>
      <c r="AJ201" s="21">
        <v>0.10318946152345336</v>
      </c>
      <c r="AK201" s="21" t="e">
        <v>#DIV/0!</v>
      </c>
      <c r="AL201" s="21" t="e">
        <v>#DIV/0!</v>
      </c>
      <c r="AM201" s="21">
        <v>0.13358604821264261</v>
      </c>
      <c r="AN201" s="21">
        <v>0.15217801350616605</v>
      </c>
      <c r="AO201" s="21">
        <v>0.25677438903112498</v>
      </c>
      <c r="AP201" s="21">
        <v>0.52395462777872315</v>
      </c>
      <c r="AQ201" s="21">
        <v>0.69846445545473967</v>
      </c>
      <c r="AR201" s="21">
        <v>0.33875718031096302</v>
      </c>
      <c r="AS201" s="21">
        <v>0.5850973405035601</v>
      </c>
      <c r="AT201" s="21">
        <v>0.62468423195943756</v>
      </c>
      <c r="AU201" s="21">
        <v>0.63389025388049791</v>
      </c>
      <c r="AV201" s="21" t="e">
        <v>#DIV/0!</v>
      </c>
      <c r="AW201" s="21" t="e">
        <v>#DIV/0!</v>
      </c>
      <c r="AX201" s="21" t="e">
        <v>#DIV/0!</v>
      </c>
      <c r="AY201" s="21">
        <v>0.22528941284584697</v>
      </c>
      <c r="AZ201" s="21">
        <v>0.74110183560726195</v>
      </c>
      <c r="BA201" s="21">
        <v>0.74384509217857808</v>
      </c>
      <c r="BB201" s="21" t="e">
        <v>#DIV/0!</v>
      </c>
      <c r="BC201" s="21">
        <v>0.56623397930197783</v>
      </c>
    </row>
    <row r="202" spans="1:55" x14ac:dyDescent="0.2">
      <c r="A202" s="3" t="s">
        <v>628</v>
      </c>
      <c r="B202" s="3" t="s">
        <v>629</v>
      </c>
      <c r="C202" s="3" t="s">
        <v>15</v>
      </c>
      <c r="D202" s="3">
        <v>824090</v>
      </c>
      <c r="E202" s="3" t="s">
        <v>16</v>
      </c>
      <c r="F202" s="3">
        <v>2019</v>
      </c>
      <c r="G202" s="3" t="s">
        <v>17</v>
      </c>
      <c r="H202" s="4">
        <v>43830</v>
      </c>
      <c r="I202" s="4">
        <v>43882</v>
      </c>
      <c r="J202" s="4">
        <v>43882</v>
      </c>
      <c r="K202" s="5">
        <v>75776000</v>
      </c>
      <c r="L202" s="5">
        <v>76568000</v>
      </c>
      <c r="M202" s="3" t="s">
        <v>630</v>
      </c>
      <c r="N202" s="20">
        <v>8.7608859987723969E-2</v>
      </c>
      <c r="O202" s="21">
        <v>6.4775209462301642E-2</v>
      </c>
      <c r="P202" s="21">
        <v>9.3883702172635655E-2</v>
      </c>
      <c r="Q202" s="21">
        <v>0.26020507358200273</v>
      </c>
      <c r="R202" s="21">
        <v>6.704188609501073E-2</v>
      </c>
      <c r="S202" s="21">
        <v>1.1008031019938518E-4</v>
      </c>
      <c r="T202" s="21">
        <v>6.7715782276586728E-2</v>
      </c>
      <c r="U202" s="21">
        <v>0.64654150314868275</v>
      </c>
      <c r="V202" s="21">
        <v>0.48827068942052232</v>
      </c>
      <c r="W202" s="21">
        <v>0.62847526189888947</v>
      </c>
      <c r="X202" s="21">
        <v>0.23657328500546945</v>
      </c>
      <c r="Y202" s="21">
        <v>0.58426300974550138</v>
      </c>
      <c r="Z202" s="21">
        <v>0.76342671499453052</v>
      </c>
      <c r="AA202" s="21">
        <v>0.81363323778501573</v>
      </c>
      <c r="AB202" s="21">
        <v>0.91619885146733404</v>
      </c>
      <c r="AC202" s="21">
        <v>0.43199699201722158</v>
      </c>
      <c r="AD202" s="21">
        <v>0.47478883618229956</v>
      </c>
      <c r="AE202" s="21">
        <v>0.53982465284506087</v>
      </c>
      <c r="AF202" s="21">
        <v>0.40938356953663746</v>
      </c>
      <c r="AG202" s="21" t="e">
        <v>#DIV/0!</v>
      </c>
      <c r="AH202" s="21" t="e">
        <v>#DIV/0!</v>
      </c>
      <c r="AI202" s="21">
        <v>0.98563950857269766</v>
      </c>
      <c r="AJ202" s="21">
        <v>0.22543685738078204</v>
      </c>
      <c r="AK202" s="21" t="e">
        <v>#DIV/0!</v>
      </c>
      <c r="AL202" s="21" t="e">
        <v>#DIV/0!</v>
      </c>
      <c r="AM202" s="21">
        <v>0.3106974312362587</v>
      </c>
      <c r="AN202" s="21">
        <v>0.27386304106030507</v>
      </c>
      <c r="AO202" s="21">
        <v>0.14568284607284829</v>
      </c>
      <c r="AP202" s="21">
        <v>0.57441666831300364</v>
      </c>
      <c r="AQ202" s="21">
        <v>0.6066338995023145</v>
      </c>
      <c r="AR202" s="21">
        <v>0.33838739776384752</v>
      </c>
      <c r="AS202" s="21">
        <v>0.58183089628854168</v>
      </c>
      <c r="AT202" s="21">
        <v>0.44324172142625662</v>
      </c>
      <c r="AU202" s="21">
        <v>0.71003427430294697</v>
      </c>
      <c r="AV202" s="21" t="e">
        <v>#DIV/0!</v>
      </c>
      <c r="AW202" s="21" t="e">
        <v>#DIV/0!</v>
      </c>
      <c r="AX202" s="21" t="e">
        <v>#DIV/0!</v>
      </c>
      <c r="AY202" s="21">
        <v>0.2295184436968358</v>
      </c>
      <c r="AZ202" s="21">
        <v>0.74808861204632593</v>
      </c>
      <c r="BA202" s="21">
        <v>0.74406876354004259</v>
      </c>
      <c r="BB202" s="21" t="e">
        <v>#DIV/0!</v>
      </c>
      <c r="BC202" s="21">
        <v>0.26739467971957465</v>
      </c>
    </row>
    <row r="203" spans="1:55" x14ac:dyDescent="0.2">
      <c r="A203" s="3" t="s">
        <v>658</v>
      </c>
      <c r="B203" s="3" t="s">
        <v>659</v>
      </c>
      <c r="C203" s="3" t="s">
        <v>59</v>
      </c>
      <c r="D203" s="3">
        <v>378169</v>
      </c>
      <c r="E203" s="3" t="s">
        <v>16</v>
      </c>
      <c r="F203" s="3">
        <v>2019</v>
      </c>
      <c r="G203" s="3" t="s">
        <v>17</v>
      </c>
      <c r="H203" s="4">
        <v>43830</v>
      </c>
      <c r="I203" s="4">
        <v>43893</v>
      </c>
      <c r="J203" s="4">
        <v>43893</v>
      </c>
      <c r="K203" s="5">
        <v>112006000</v>
      </c>
      <c r="L203" s="5">
        <v>113474000</v>
      </c>
      <c r="M203" s="3" t="s">
        <v>660</v>
      </c>
      <c r="N203" s="20">
        <v>7.7628672242348554E-2</v>
      </c>
      <c r="O203" s="21">
        <v>5.0819125090166631E-2</v>
      </c>
      <c r="P203" s="21">
        <v>4.3156284510483638E-2</v>
      </c>
      <c r="Q203" s="21">
        <v>0.26326782956691608</v>
      </c>
      <c r="R203" s="21">
        <v>9.4563602296041202E-2</v>
      </c>
      <c r="S203" s="21">
        <v>2.1970927189669757E-3</v>
      </c>
      <c r="T203" s="21">
        <v>9.5136803836494283E-2</v>
      </c>
      <c r="U203" s="21">
        <v>0.65338158913929534</v>
      </c>
      <c r="V203" s="21">
        <v>0.48879156442462529</v>
      </c>
      <c r="W203" s="21">
        <v>0.63562142043165171</v>
      </c>
      <c r="X203" s="21">
        <v>0.33205909610556061</v>
      </c>
      <c r="Y203" s="21">
        <v>0.47803946489171356</v>
      </c>
      <c r="Z203" s="21">
        <v>0.66794090389443939</v>
      </c>
      <c r="AA203" s="21">
        <v>0.40809363253742753</v>
      </c>
      <c r="AB203" s="21">
        <v>0.87125052937145231</v>
      </c>
      <c r="AC203" s="21">
        <v>0.41788444346954517</v>
      </c>
      <c r="AD203" s="21">
        <v>0.43720396086400698</v>
      </c>
      <c r="AE203" s="21">
        <v>0.49709146131919274</v>
      </c>
      <c r="AF203" s="21">
        <v>0.39103068617075071</v>
      </c>
      <c r="AG203" s="21" t="e">
        <v>#DIV/0!</v>
      </c>
      <c r="AH203" s="21" t="e">
        <v>#DIV/0!</v>
      </c>
      <c r="AI203" s="21">
        <v>0.98635908125942728</v>
      </c>
      <c r="AJ203" s="21">
        <v>0.12339142219094311</v>
      </c>
      <c r="AK203" s="21" t="e">
        <v>#DIV/0!</v>
      </c>
      <c r="AL203" s="21" t="e">
        <v>#DIV/0!</v>
      </c>
      <c r="AM203" s="21">
        <v>0.31056643172046666</v>
      </c>
      <c r="AN203" s="21">
        <v>0.27643783869153643</v>
      </c>
      <c r="AO203" s="21">
        <v>0.16112321038718816</v>
      </c>
      <c r="AP203" s="21">
        <v>0.57398828882479291</v>
      </c>
      <c r="AQ203" s="21">
        <v>0.54766913264858741</v>
      </c>
      <c r="AR203" s="21">
        <v>0.2649323839578675</v>
      </c>
      <c r="AS203" s="21">
        <v>0.60454014907807696</v>
      </c>
      <c r="AT203" s="21">
        <v>0.35843672306359414</v>
      </c>
      <c r="AU203" s="21">
        <v>0.62309308925725582</v>
      </c>
      <c r="AV203" s="21" t="e">
        <v>#DIV/0!</v>
      </c>
      <c r="AW203" s="21" t="e">
        <v>#DIV/0!</v>
      </c>
      <c r="AX203" s="21" t="e">
        <v>#DIV/0!</v>
      </c>
      <c r="AY203" s="21">
        <v>0.24866147667700306</v>
      </c>
      <c r="AZ203" s="21">
        <v>0.76149110271139719</v>
      </c>
      <c r="BA203" s="21">
        <v>0.7432752605227092</v>
      </c>
      <c r="BB203" s="21" t="e">
        <v>#DIV/0!</v>
      </c>
      <c r="BC203" s="21">
        <v>0.25783304841818439</v>
      </c>
    </row>
    <row r="204" spans="1:55" x14ac:dyDescent="0.2">
      <c r="A204" s="3" t="s">
        <v>640</v>
      </c>
      <c r="B204" s="3" t="s">
        <v>641</v>
      </c>
      <c r="C204" s="3" t="s">
        <v>24</v>
      </c>
      <c r="D204" s="3">
        <v>86933</v>
      </c>
      <c r="E204" s="3" t="s">
        <v>16</v>
      </c>
      <c r="F204" s="3">
        <v>2019</v>
      </c>
      <c r="G204" s="3" t="s">
        <v>17</v>
      </c>
      <c r="H204" s="4">
        <v>43830</v>
      </c>
      <c r="I204" s="4">
        <v>43872</v>
      </c>
      <c r="J204" s="4">
        <v>43872</v>
      </c>
      <c r="K204" s="5">
        <v>147000000</v>
      </c>
      <c r="L204" s="5">
        <v>150000000</v>
      </c>
      <c r="M204" s="3" t="s">
        <v>642</v>
      </c>
      <c r="N204" s="20">
        <v>0.12610875205865643</v>
      </c>
      <c r="O204" s="21">
        <v>0.1119427990088466</v>
      </c>
      <c r="P204" s="21">
        <v>0.25919445838314359</v>
      </c>
      <c r="Q204" s="21">
        <v>0.26010053990448201</v>
      </c>
      <c r="R204" s="21">
        <v>6.0158843644511864E-2</v>
      </c>
      <c r="S204" s="21">
        <v>2.759201130146998E-3</v>
      </c>
      <c r="T204" s="21">
        <v>6.0271892695182433E-2</v>
      </c>
      <c r="U204" s="21">
        <v>0.64582592763366853</v>
      </c>
      <c r="V204" s="21">
        <v>0.4886928626444802</v>
      </c>
      <c r="W204" s="21">
        <v>0.62767664170737347</v>
      </c>
      <c r="X204" s="21">
        <v>0.45807556034083907</v>
      </c>
      <c r="Y204" s="21">
        <v>0.49320229364836987</v>
      </c>
      <c r="Z204" s="21">
        <v>0.54192443965916093</v>
      </c>
      <c r="AA204" s="21">
        <v>0.23804914313966999</v>
      </c>
      <c r="AB204" s="21">
        <v>0.91855759498118783</v>
      </c>
      <c r="AC204" s="21">
        <v>0.65322355901644835</v>
      </c>
      <c r="AD204" s="21">
        <v>0.4754470361613829</v>
      </c>
      <c r="AE204" s="21">
        <v>0.54057301200630037</v>
      </c>
      <c r="AF204" s="21">
        <v>0.44470913541798562</v>
      </c>
      <c r="AG204" s="21" t="e">
        <v>#DIV/0!</v>
      </c>
      <c r="AH204" s="21" t="e">
        <v>#DIV/0!</v>
      </c>
      <c r="AI204" s="21">
        <v>0.98623436646580021</v>
      </c>
      <c r="AJ204" s="21">
        <v>0.22160621016966048</v>
      </c>
      <c r="AK204" s="21" t="e">
        <v>#DIV/0!</v>
      </c>
      <c r="AL204" s="21" t="e">
        <v>#DIV/0!</v>
      </c>
      <c r="AM204" s="21">
        <v>0.31299629393075412</v>
      </c>
      <c r="AN204" s="21">
        <v>0.27294348295465853</v>
      </c>
      <c r="AO204" s="21">
        <v>0.11086208610509085</v>
      </c>
      <c r="AP204" s="21">
        <v>0.57258321080396868</v>
      </c>
      <c r="AQ204" s="21">
        <v>0.67232606318804855</v>
      </c>
      <c r="AR204" s="21">
        <v>0.46580405232412203</v>
      </c>
      <c r="AS204" s="21">
        <v>0.5938016363794284</v>
      </c>
      <c r="AT204" s="21">
        <v>0.52168163377051158</v>
      </c>
      <c r="AU204" s="21">
        <v>0.69495595192185045</v>
      </c>
      <c r="AV204" s="21" t="e">
        <v>#DIV/0!</v>
      </c>
      <c r="AW204" s="21" t="e">
        <v>#DIV/0!</v>
      </c>
      <c r="AX204" s="21" t="e">
        <v>#DIV/0!</v>
      </c>
      <c r="AY204" s="21">
        <v>0.23392216718234601</v>
      </c>
      <c r="AZ204" s="21">
        <v>0.72032536893640831</v>
      </c>
      <c r="BA204" s="21">
        <v>0.74386360922054373</v>
      </c>
      <c r="BB204" s="21" t="e">
        <v>#DIV/0!</v>
      </c>
      <c r="BC204" s="21">
        <v>0.24536562511159155</v>
      </c>
    </row>
    <row r="205" spans="1:55" x14ac:dyDescent="0.2">
      <c r="A205" s="3" t="s">
        <v>643</v>
      </c>
      <c r="B205" s="3" t="s">
        <v>644</v>
      </c>
      <c r="C205" s="3" t="s">
        <v>24</v>
      </c>
      <c r="D205" s="3">
        <v>671924</v>
      </c>
      <c r="E205" s="3" t="s">
        <v>16</v>
      </c>
      <c r="F205" s="3">
        <v>2019</v>
      </c>
      <c r="G205" s="3" t="s">
        <v>17</v>
      </c>
      <c r="H205" s="4">
        <v>43830</v>
      </c>
      <c r="I205" s="4">
        <v>43874</v>
      </c>
      <c r="J205" s="4">
        <v>43874</v>
      </c>
      <c r="K205" s="5">
        <v>215768000</v>
      </c>
      <c r="L205" s="5">
        <v>218293000</v>
      </c>
      <c r="M205" s="3" t="s">
        <v>645</v>
      </c>
      <c r="N205" s="20">
        <v>0.12655535214172636</v>
      </c>
      <c r="O205" s="21">
        <v>0.12600737836222992</v>
      </c>
      <c r="P205" s="21">
        <v>0.28086761787175035</v>
      </c>
      <c r="Q205" s="21">
        <v>0.25890736292766353</v>
      </c>
      <c r="R205" s="21">
        <v>2.7655112723433124E-3</v>
      </c>
      <c r="S205" s="21">
        <v>4.6572219657047701E-3</v>
      </c>
      <c r="T205" s="21">
        <v>1.9334705480271834E-3</v>
      </c>
      <c r="U205" s="21">
        <v>0.64068867847493416</v>
      </c>
      <c r="V205" s="21">
        <v>0.48884515846976639</v>
      </c>
      <c r="W205" s="21">
        <v>0.62225133738759231</v>
      </c>
      <c r="X205" s="21">
        <v>0.52879289519946127</v>
      </c>
      <c r="Y205" s="21">
        <v>0.51235774719041827</v>
      </c>
      <c r="Z205" s="21">
        <v>0.47120710480053868</v>
      </c>
      <c r="AA205" s="21">
        <v>0.10967942645907984</v>
      </c>
      <c r="AB205" s="21">
        <v>0.9529161056345189</v>
      </c>
      <c r="AC205" s="21">
        <v>0.94668036864659033</v>
      </c>
      <c r="AD205" s="21">
        <v>0.18474113514391416</v>
      </c>
      <c r="AE205" s="21">
        <v>0.21004668085113631</v>
      </c>
      <c r="AF205" s="21">
        <v>0.30273810557322411</v>
      </c>
      <c r="AG205" s="21" t="e">
        <v>#DIV/0!</v>
      </c>
      <c r="AH205" s="21" t="e">
        <v>#DIV/0!</v>
      </c>
      <c r="AI205" s="21">
        <v>0.9764701057593872</v>
      </c>
      <c r="AJ205" s="21">
        <v>1.1675911362279879E-2</v>
      </c>
      <c r="AK205" s="21" t="e">
        <v>#DIV/0!</v>
      </c>
      <c r="AL205" s="21" t="e">
        <v>#DIV/0!</v>
      </c>
      <c r="AM205" s="21">
        <v>0.29773398059088069</v>
      </c>
      <c r="AN205" s="21">
        <v>0.27299239995274033</v>
      </c>
      <c r="AO205" s="21">
        <v>0.14436729412050744</v>
      </c>
      <c r="AP205" s="21">
        <v>0.57268435797241912</v>
      </c>
      <c r="AQ205" s="21">
        <v>0.20941534760768593</v>
      </c>
      <c r="AR205" s="21">
        <v>9.1252371752161499E-2</v>
      </c>
      <c r="AS205" s="21">
        <v>0.70095777538595505</v>
      </c>
      <c r="AT205" s="21">
        <v>0.10729002956734401</v>
      </c>
      <c r="AU205" s="21">
        <v>0.50161054157959684</v>
      </c>
      <c r="AV205" s="21" t="e">
        <v>#DIV/0!</v>
      </c>
      <c r="AW205" s="21" t="e">
        <v>#DIV/0!</v>
      </c>
      <c r="AX205" s="21" t="e">
        <v>#DIV/0!</v>
      </c>
      <c r="AY205" s="21">
        <v>0.19817686788898875</v>
      </c>
      <c r="AZ205" s="21">
        <v>0.790694701401355</v>
      </c>
      <c r="BA205" s="21">
        <v>0.74435525219808085</v>
      </c>
      <c r="BB205" s="21" t="e">
        <v>#DIV/0!</v>
      </c>
      <c r="BC205" s="21">
        <v>6.1568368147542053E-2</v>
      </c>
    </row>
    <row r="206" spans="1:55" x14ac:dyDescent="0.2">
      <c r="A206" s="3" t="s">
        <v>634</v>
      </c>
      <c r="B206" s="3" t="s">
        <v>635</v>
      </c>
      <c r="C206" s="3" t="s">
        <v>15</v>
      </c>
      <c r="D206" s="3">
        <v>330628</v>
      </c>
      <c r="E206" s="3" t="s">
        <v>16</v>
      </c>
      <c r="F206" s="3">
        <v>2019</v>
      </c>
      <c r="G206" s="3" t="s">
        <v>17</v>
      </c>
      <c r="H206" s="4">
        <v>43799</v>
      </c>
      <c r="I206" s="4">
        <v>43847</v>
      </c>
      <c r="J206" s="4">
        <v>43847</v>
      </c>
      <c r="K206" s="5">
        <v>398300000</v>
      </c>
      <c r="L206" s="5">
        <v>408600000</v>
      </c>
      <c r="M206" s="3" t="s">
        <v>636</v>
      </c>
      <c r="N206" s="20">
        <v>1.6237351557724437E-2</v>
      </c>
      <c r="O206" s="21">
        <v>1.6237351557724437E-2</v>
      </c>
      <c r="P206" s="21">
        <v>6.3277261420478905E-3</v>
      </c>
      <c r="Q206" s="21">
        <v>0.2602447723502494</v>
      </c>
      <c r="R206" s="21">
        <v>7.644037853112115E-2</v>
      </c>
      <c r="S206" s="21">
        <v>5.7404972493000569E-2</v>
      </c>
      <c r="T206" s="21">
        <v>6.6623209728165184E-2</v>
      </c>
      <c r="U206" s="21">
        <v>0.64743506140920659</v>
      </c>
      <c r="V206" s="21">
        <v>0.49763192679961177</v>
      </c>
      <c r="W206" s="21">
        <v>0.62841400760606614</v>
      </c>
      <c r="X206" s="21">
        <v>5.2534141891646832E-2</v>
      </c>
      <c r="Y206" s="21">
        <v>1</v>
      </c>
      <c r="Z206" s="21">
        <v>0.94746585810835326</v>
      </c>
      <c r="AA206" s="21">
        <v>0.9789854303259824</v>
      </c>
      <c r="AB206" s="21">
        <v>0.91532447421317775</v>
      </c>
      <c r="AC206" s="21">
        <v>0.61395363835000638</v>
      </c>
      <c r="AD206" s="21">
        <v>0.54825291138974175</v>
      </c>
      <c r="AE206" s="21">
        <v>0.50238892757834486</v>
      </c>
      <c r="AF206" s="21">
        <v>0.39978066212634772</v>
      </c>
      <c r="AG206" s="21" t="e">
        <v>#DIV/0!</v>
      </c>
      <c r="AH206" s="21" t="e">
        <v>#DIV/0!</v>
      </c>
      <c r="AI206" s="21">
        <v>0.98604324241679397</v>
      </c>
      <c r="AJ206" s="21">
        <v>0.12282169138761236</v>
      </c>
      <c r="AK206" s="21" t="e">
        <v>#DIV/0!</v>
      </c>
      <c r="AL206" s="21" t="e">
        <v>#DIV/0!</v>
      </c>
      <c r="AM206" s="21">
        <v>0.30626414401927515</v>
      </c>
      <c r="AN206" s="21">
        <v>0.27140318243182066</v>
      </c>
      <c r="AO206" s="21">
        <v>4.6461564337876876E-2</v>
      </c>
      <c r="AP206" s="21">
        <v>0.56842620833574986</v>
      </c>
      <c r="AQ206" s="21">
        <v>0.48746867813629285</v>
      </c>
      <c r="AR206" s="21">
        <v>0.41548694381439216</v>
      </c>
      <c r="AS206" s="21">
        <v>0.58805436245514076</v>
      </c>
      <c r="AT206" s="21">
        <v>0.32056106995861272</v>
      </c>
      <c r="AU206" s="21">
        <v>0.62751192897297159</v>
      </c>
      <c r="AV206" s="21" t="e">
        <v>#DIV/0!</v>
      </c>
      <c r="AW206" s="21" t="e">
        <v>#DIV/0!</v>
      </c>
      <c r="AX206" s="21" t="e">
        <v>#DIV/0!</v>
      </c>
      <c r="AY206" s="21">
        <v>0.26407228451166609</v>
      </c>
      <c r="AZ206" s="21">
        <v>0.77689357746791321</v>
      </c>
      <c r="BA206" s="21">
        <v>0.74371301824641445</v>
      </c>
      <c r="BB206" s="21" t="e">
        <v>#DIV/0!</v>
      </c>
      <c r="BC206" s="21">
        <v>0.18527652835784206</v>
      </c>
    </row>
    <row r="207" spans="1:55" x14ac:dyDescent="0.2">
      <c r="A207" s="3" t="s">
        <v>649</v>
      </c>
      <c r="B207" s="3" t="s">
        <v>650</v>
      </c>
      <c r="C207" s="3" t="s">
        <v>34</v>
      </c>
      <c r="D207" s="3">
        <v>85652</v>
      </c>
      <c r="E207" s="3" t="s">
        <v>16</v>
      </c>
      <c r="F207" s="3">
        <v>2019</v>
      </c>
      <c r="G207" s="3" t="s">
        <v>17</v>
      </c>
      <c r="H207" s="4">
        <v>43830</v>
      </c>
      <c r="I207" s="4">
        <v>43854</v>
      </c>
      <c r="J207" s="4">
        <v>43854</v>
      </c>
      <c r="K207" s="5">
        <v>4319000000</v>
      </c>
      <c r="L207" s="5">
        <v>4372000000</v>
      </c>
      <c r="M207" s="3" t="s">
        <v>651</v>
      </c>
      <c r="N207" s="20">
        <v>5.3077330054004702E-2</v>
      </c>
      <c r="O207" s="21">
        <v>4.0356678593257013E-2</v>
      </c>
      <c r="P207" s="21">
        <v>2.7150337114497703E-2</v>
      </c>
      <c r="Q207" s="21">
        <v>0.26015077587497559</v>
      </c>
      <c r="R207" s="21">
        <v>5.7719585724507014E-2</v>
      </c>
      <c r="S207" s="21">
        <v>2.090166551123384E-2</v>
      </c>
      <c r="T207" s="21">
        <v>5.4454555234020006E-2</v>
      </c>
      <c r="U207" s="21">
        <v>0.6456533225510086</v>
      </c>
      <c r="V207" s="21">
        <v>0.49161466231553835</v>
      </c>
      <c r="W207" s="21">
        <v>0.62718213992998029</v>
      </c>
      <c r="X207" s="21">
        <v>0.19090119354795954</v>
      </c>
      <c r="Y207" s="21">
        <v>0.50629515284920223</v>
      </c>
      <c r="Z207" s="21">
        <v>0.80909880645204035</v>
      </c>
      <c r="AA207" s="21">
        <v>0.3211891092555742</v>
      </c>
      <c r="AB207" s="21">
        <v>0.9174136912833305</v>
      </c>
      <c r="AC207" s="21">
        <v>0.61143204930716644</v>
      </c>
      <c r="AD207" s="21">
        <v>0.53480495296889463</v>
      </c>
      <c r="AE207" s="21">
        <v>0.6055682623441172</v>
      </c>
      <c r="AF207" s="21">
        <v>0.41106248565924264</v>
      </c>
      <c r="AG207" s="21" t="e">
        <v>#DIV/0!</v>
      </c>
      <c r="AH207" s="21" t="e">
        <v>#DIV/0!</v>
      </c>
      <c r="AI207" s="21">
        <v>0.98598803875072649</v>
      </c>
      <c r="AJ207" s="21">
        <v>0.23582722471634801</v>
      </c>
      <c r="AK207" s="21" t="e">
        <v>#DIV/0!</v>
      </c>
      <c r="AL207" s="21" t="e">
        <v>#DIV/0!</v>
      </c>
      <c r="AM207" s="21">
        <v>0.30931079944986201</v>
      </c>
      <c r="AN207" s="21">
        <v>0.27288685823893366</v>
      </c>
      <c r="AO207" s="21">
        <v>0.10753407757168569</v>
      </c>
      <c r="AP207" s="21">
        <v>0.57570915782549192</v>
      </c>
      <c r="AQ207" s="21">
        <v>0.57065308168034501</v>
      </c>
      <c r="AR207" s="21">
        <v>0.4997858074528716</v>
      </c>
      <c r="AS207" s="21">
        <v>0.57896018183458431</v>
      </c>
      <c r="AT207" s="21">
        <v>0.54762395546622999</v>
      </c>
      <c r="AU207" s="21">
        <v>0.64613697121340363</v>
      </c>
      <c r="AV207" s="21" t="e">
        <v>#DIV/0!</v>
      </c>
      <c r="AW207" s="21" t="e">
        <v>#DIV/0!</v>
      </c>
      <c r="AX207" s="21" t="e">
        <v>#DIV/0!</v>
      </c>
      <c r="AY207" s="21">
        <v>0.22482827526308904</v>
      </c>
      <c r="AZ207" s="21">
        <v>0.75023406956822136</v>
      </c>
      <c r="BA207" s="21">
        <v>0.74362049034786071</v>
      </c>
      <c r="BB207" s="21" t="e">
        <v>#DIV/0!</v>
      </c>
      <c r="BC207" s="21">
        <v>0.27388578439916095</v>
      </c>
    </row>
    <row r="208" spans="1:55" x14ac:dyDescent="0.2">
      <c r="A208" s="3" t="s">
        <v>667</v>
      </c>
      <c r="B208" s="3" t="s">
        <v>668</v>
      </c>
      <c r="C208" s="3" t="s">
        <v>34</v>
      </c>
      <c r="D208" s="3">
        <v>183557</v>
      </c>
      <c r="E208" s="3" t="s">
        <v>16</v>
      </c>
      <c r="F208" s="3">
        <v>2019</v>
      </c>
      <c r="G208" s="3" t="s">
        <v>17</v>
      </c>
      <c r="H208" s="4">
        <v>43677</v>
      </c>
      <c r="I208" s="4">
        <v>43707</v>
      </c>
      <c r="J208" s="4">
        <v>43707</v>
      </c>
      <c r="K208" s="5">
        <v>260000000</v>
      </c>
      <c r="L208" s="5">
        <v>264000000</v>
      </c>
      <c r="M208" s="3" t="s">
        <v>669</v>
      </c>
      <c r="N208" s="20">
        <v>2.2437754591952717E-2</v>
      </c>
      <c r="O208" s="21">
        <v>2.2437754591952717E-2</v>
      </c>
      <c r="P208" s="21">
        <v>3.6029812427725044E-2</v>
      </c>
      <c r="Q208" s="21">
        <v>0.26420639048795286</v>
      </c>
      <c r="R208" s="21">
        <v>3.1827320622226069E-2</v>
      </c>
      <c r="S208" s="21">
        <v>1.7828319003420315E-2</v>
      </c>
      <c r="T208" s="21">
        <v>2.8862137835222422E-2</v>
      </c>
      <c r="U208" s="21">
        <v>0.64528042950709519</v>
      </c>
      <c r="V208" s="21">
        <v>0.49307734201734649</v>
      </c>
      <c r="W208" s="21">
        <v>0.62663294781676127</v>
      </c>
      <c r="X208" s="21">
        <v>0.27939952776600563</v>
      </c>
      <c r="Y208" s="21">
        <v>0.47038631503200101</v>
      </c>
      <c r="Z208" s="21">
        <v>0.72060047223399426</v>
      </c>
      <c r="AA208" s="21">
        <v>0.51670069499551485</v>
      </c>
      <c r="AB208" s="21">
        <v>0.86298889075656149</v>
      </c>
      <c r="AC208" s="21">
        <v>0.84134009702896984</v>
      </c>
      <c r="AD208" s="21">
        <v>0.51585289438424931</v>
      </c>
      <c r="AE208" s="21">
        <v>0.58412269832625041</v>
      </c>
      <c r="AF208" s="21">
        <v>0.42156143422499343</v>
      </c>
      <c r="AG208" s="21" t="e">
        <v>#DIV/0!</v>
      </c>
      <c r="AH208" s="21" t="e">
        <v>#DIV/0!</v>
      </c>
      <c r="AI208" s="21">
        <v>0.98512624377668301</v>
      </c>
      <c r="AJ208" s="21">
        <v>0.16982788829858506</v>
      </c>
      <c r="AK208" s="21" t="e">
        <v>#DIV/0!</v>
      </c>
      <c r="AL208" s="21" t="e">
        <v>#DIV/0!</v>
      </c>
      <c r="AM208" s="21">
        <v>0.32951868347598684</v>
      </c>
      <c r="AN208" s="21">
        <v>0.28227215721266613</v>
      </c>
      <c r="AO208" s="21">
        <v>0.28555430733294596</v>
      </c>
      <c r="AP208" s="21">
        <v>0.56389440002213231</v>
      </c>
      <c r="AQ208" s="21">
        <v>0.84220894631878629</v>
      </c>
      <c r="AR208" s="21">
        <v>0.45681392574594859</v>
      </c>
      <c r="AS208" s="21">
        <v>0.5413350057807893</v>
      </c>
      <c r="AT208" s="21">
        <v>0.97573172457419632</v>
      </c>
      <c r="AU208" s="21">
        <v>0.68491906861179863</v>
      </c>
      <c r="AV208" s="21" t="e">
        <v>#DIV/0!</v>
      </c>
      <c r="AW208" s="21" t="e">
        <v>#DIV/0!</v>
      </c>
      <c r="AX208" s="21" t="e">
        <v>#DIV/0!</v>
      </c>
      <c r="AY208" s="21">
        <v>0.20591851230089961</v>
      </c>
      <c r="AZ208" s="21">
        <v>0.73529948501138165</v>
      </c>
      <c r="BA208" s="21">
        <v>0.74449630566821912</v>
      </c>
      <c r="BB208" s="21" t="e">
        <v>#DIV/0!</v>
      </c>
      <c r="BC208" s="21">
        <v>0.61927035031774069</v>
      </c>
    </row>
    <row r="209" spans="1:55" x14ac:dyDescent="0.2">
      <c r="A209" s="3" t="s">
        <v>661</v>
      </c>
      <c r="B209" s="3" t="s">
        <v>662</v>
      </c>
      <c r="C209" s="3" t="s">
        <v>59</v>
      </c>
      <c r="D209" s="3">
        <v>261549</v>
      </c>
      <c r="E209" s="3" t="s">
        <v>16</v>
      </c>
      <c r="F209" s="3">
        <v>2019</v>
      </c>
      <c r="G209" s="3" t="s">
        <v>17</v>
      </c>
      <c r="H209" s="4">
        <v>43830</v>
      </c>
      <c r="I209" s="4">
        <v>43880</v>
      </c>
      <c r="J209" s="4">
        <v>43880</v>
      </c>
      <c r="K209" s="5">
        <v>392000000</v>
      </c>
      <c r="L209" s="5">
        <v>398400000</v>
      </c>
      <c r="M209" s="3" t="s">
        <v>663</v>
      </c>
      <c r="N209" s="20">
        <v>5.082243387465344E-2</v>
      </c>
      <c r="O209" s="21">
        <v>3.6435257406412888E-2</v>
      </c>
      <c r="P209" s="21">
        <v>1.7986413220739246E-2</v>
      </c>
      <c r="Q209" s="21">
        <v>0.27145674926209323</v>
      </c>
      <c r="R209" s="21">
        <v>0.13654277481858385</v>
      </c>
      <c r="S209" s="21">
        <v>1.3305879792666847E-2</v>
      </c>
      <c r="T209" s="21">
        <v>0.13549772304618296</v>
      </c>
      <c r="U209" s="21">
        <v>0.67592447184767435</v>
      </c>
      <c r="V209" s="21">
        <v>0.49446464407440094</v>
      </c>
      <c r="W209" s="21">
        <v>0.65874950791011722</v>
      </c>
      <c r="X209" s="21">
        <v>0.1948045340042735</v>
      </c>
      <c r="Y209" s="21">
        <v>0.43814867065058655</v>
      </c>
      <c r="Z209" s="21">
        <v>0.80519546599572633</v>
      </c>
      <c r="AA209" s="21">
        <v>0.16330286770493707</v>
      </c>
      <c r="AB209" s="21">
        <v>0.82946762374033567</v>
      </c>
      <c r="AC209" s="21">
        <v>0.27479800040523289</v>
      </c>
      <c r="AD209" s="21">
        <v>0.41819378141013214</v>
      </c>
      <c r="AE209" s="21">
        <v>0.42086776980208518</v>
      </c>
      <c r="AF209" s="21">
        <v>0.39455633658163564</v>
      </c>
      <c r="AG209" s="21" t="e">
        <v>#DIV/0!</v>
      </c>
      <c r="AH209" s="21" t="e">
        <v>#DIV/0!</v>
      </c>
      <c r="AI209" s="21">
        <v>0.98617413020429567</v>
      </c>
      <c r="AJ209" s="21">
        <v>9.5317241269351094E-2</v>
      </c>
      <c r="AK209" s="21" t="e">
        <v>#DIV/0!</v>
      </c>
      <c r="AL209" s="21" t="e">
        <v>#DIV/0!</v>
      </c>
      <c r="AM209" s="21">
        <v>0.3159067832820871</v>
      </c>
      <c r="AN209" s="21">
        <v>0.28066387105969859</v>
      </c>
      <c r="AO209" s="21">
        <v>0.13834120373290723</v>
      </c>
      <c r="AP209" s="21">
        <v>0.57701214252836797</v>
      </c>
      <c r="AQ209" s="21">
        <v>0.54589453775491481</v>
      </c>
      <c r="AR209" s="21">
        <v>0.22506973865022209</v>
      </c>
      <c r="AS209" s="21">
        <v>0.60332311144889661</v>
      </c>
      <c r="AT209" s="21">
        <v>0.28417438692358921</v>
      </c>
      <c r="AU209" s="21">
        <v>0.61875011207417552</v>
      </c>
      <c r="AV209" s="21" t="e">
        <v>#DIV/0!</v>
      </c>
      <c r="AW209" s="21" t="e">
        <v>#DIV/0!</v>
      </c>
      <c r="AX209" s="21" t="e">
        <v>#DIV/0!</v>
      </c>
      <c r="AY209" s="21">
        <v>0.29453337692389858</v>
      </c>
      <c r="AZ209" s="21">
        <v>0.79399625985630973</v>
      </c>
      <c r="BA209" s="21">
        <v>0.74314215433614694</v>
      </c>
      <c r="BB209" s="21" t="e">
        <v>#DIV/0!</v>
      </c>
      <c r="BC209" s="21">
        <v>0.19504368856862453</v>
      </c>
    </row>
    <row r="210" spans="1:55" x14ac:dyDescent="0.2">
      <c r="A210" s="3" t="s">
        <v>664</v>
      </c>
      <c r="B210" s="3" t="s">
        <v>665</v>
      </c>
      <c r="C210" s="3" t="s">
        <v>38</v>
      </c>
      <c r="D210" s="3">
        <v>378168</v>
      </c>
      <c r="E210" s="3" t="s">
        <v>16</v>
      </c>
      <c r="F210" s="3">
        <v>2019</v>
      </c>
      <c r="G210" s="3" t="s">
        <v>17</v>
      </c>
      <c r="H210" s="4">
        <v>43830</v>
      </c>
      <c r="I210" s="4">
        <v>43882</v>
      </c>
      <c r="J210" s="4">
        <v>43882</v>
      </c>
      <c r="K210" s="5">
        <v>387000000</v>
      </c>
      <c r="L210" s="5">
        <v>397300000</v>
      </c>
      <c r="M210" s="3" t="s">
        <v>666</v>
      </c>
      <c r="N210" s="20">
        <v>3.024738444987499E-2</v>
      </c>
      <c r="O210" s="21">
        <v>3.024738444987499E-2</v>
      </c>
      <c r="P210" s="21">
        <v>9.2888822801080028E-3</v>
      </c>
      <c r="Q210" s="21">
        <v>0.27113056469100333</v>
      </c>
      <c r="R210" s="21">
        <v>2.866217479114375E-2</v>
      </c>
      <c r="S210" s="21">
        <v>9.9214854160175579E-3</v>
      </c>
      <c r="T210" s="21">
        <v>2.7125439246733517E-2</v>
      </c>
      <c r="U210" s="21">
        <v>0.64779003165865046</v>
      </c>
      <c r="V210" s="21">
        <v>0.49279705487503028</v>
      </c>
      <c r="W210" s="21">
        <v>0.629305307584616</v>
      </c>
      <c r="X210" s="21">
        <v>0.47564819272504494</v>
      </c>
      <c r="Y210" s="21">
        <v>0.44589258358601025</v>
      </c>
      <c r="Z210" s="21">
        <v>0.52435180727495512</v>
      </c>
      <c r="AA210" s="21">
        <v>0.48808408133483433</v>
      </c>
      <c r="AB210" s="21">
        <v>0.83035863702488222</v>
      </c>
      <c r="AC210" s="21">
        <v>9.6701729285832552E-2</v>
      </c>
      <c r="AD210" s="21">
        <v>0.40026200659563976</v>
      </c>
      <c r="AE210" s="21">
        <v>0.45508925714208687</v>
      </c>
      <c r="AF210" s="21">
        <v>0.38692066246197532</v>
      </c>
      <c r="AG210" s="21" t="e">
        <v>#DIV/0!</v>
      </c>
      <c r="AH210" s="21" t="e">
        <v>#DIV/0!</v>
      </c>
      <c r="AI210" s="21">
        <v>0.98496538190233029</v>
      </c>
      <c r="AJ210" s="21">
        <v>6.5257512526548919E-2</v>
      </c>
      <c r="AK210" s="21" t="e">
        <v>#DIV/0!</v>
      </c>
      <c r="AL210" s="21" t="e">
        <v>#DIV/0!</v>
      </c>
      <c r="AM210" s="21">
        <v>0.31254955833184811</v>
      </c>
      <c r="AN210" s="21">
        <v>0.28011917206038806</v>
      </c>
      <c r="AO210" s="21">
        <v>0.13346791244782077</v>
      </c>
      <c r="AP210" s="21">
        <v>0.54050104215594796</v>
      </c>
      <c r="AQ210" s="21">
        <v>0.51606000049123291</v>
      </c>
      <c r="AR210" s="21">
        <v>0.2618625190120209</v>
      </c>
      <c r="AS210" s="21">
        <v>0.58053646222326383</v>
      </c>
      <c r="AT210" s="21">
        <v>0.32726271116558336</v>
      </c>
      <c r="AU210" s="21">
        <v>0.62039611711244369</v>
      </c>
      <c r="AV210" s="21" t="e">
        <v>#DIV/0!</v>
      </c>
      <c r="AW210" s="21" t="e">
        <v>#DIV/0!</v>
      </c>
      <c r="AX210" s="21" t="e">
        <v>#DIV/0!</v>
      </c>
      <c r="AY210" s="21">
        <v>0.22429278091711355</v>
      </c>
      <c r="AZ210" s="21">
        <v>0.74408665988735212</v>
      </c>
      <c r="BA210" s="21">
        <v>0.74413048047992569</v>
      </c>
      <c r="BB210" s="21" t="e">
        <v>#DIV/0!</v>
      </c>
      <c r="BC210" s="21">
        <v>0.28776542116798104</v>
      </c>
    </row>
    <row r="211" spans="1:55" x14ac:dyDescent="0.2">
      <c r="A211" s="3" t="s">
        <v>676</v>
      </c>
      <c r="B211" s="3" t="s">
        <v>677</v>
      </c>
      <c r="C211" s="3" t="s">
        <v>34</v>
      </c>
      <c r="D211" s="3">
        <v>570971</v>
      </c>
      <c r="E211" s="3" t="s">
        <v>16</v>
      </c>
      <c r="F211" s="3">
        <v>2019</v>
      </c>
      <c r="G211" s="3" t="s">
        <v>17</v>
      </c>
      <c r="H211" s="4">
        <v>43830</v>
      </c>
      <c r="I211" s="4">
        <v>43885</v>
      </c>
      <c r="J211" s="4">
        <v>43885</v>
      </c>
      <c r="K211" s="5">
        <v>53273000</v>
      </c>
      <c r="L211" s="5">
        <v>54012000</v>
      </c>
      <c r="M211" s="3" t="s">
        <v>678</v>
      </c>
      <c r="N211" s="20">
        <v>0.27919210677017214</v>
      </c>
      <c r="O211" s="21">
        <v>0.23009640281494076</v>
      </c>
      <c r="P211" s="21">
        <v>0.50584935053576219</v>
      </c>
      <c r="Q211" s="21">
        <v>0.25810363402453113</v>
      </c>
      <c r="R211" s="21">
        <v>5.4897513331259307E-3</v>
      </c>
      <c r="S211" s="21">
        <v>2.2083152727366802E-3</v>
      </c>
      <c r="T211" s="21">
        <v>5.1384914519113896E-3</v>
      </c>
      <c r="U211" s="21">
        <v>0.64081488797757991</v>
      </c>
      <c r="V211" s="21">
        <v>0.48848565132445987</v>
      </c>
      <c r="W211" s="21">
        <v>0.62242270687954815</v>
      </c>
      <c r="X211" s="21">
        <v>0.60008836112621389</v>
      </c>
      <c r="Y211" s="21">
        <v>0.51712485150328991</v>
      </c>
      <c r="Z211" s="21">
        <v>0.39991163887378595</v>
      </c>
      <c r="AA211" s="21">
        <v>3.8280763022565834E-2</v>
      </c>
      <c r="AB211" s="21">
        <v>0.98792449213388989</v>
      </c>
      <c r="AC211" s="21">
        <v>0.55234229946437685</v>
      </c>
      <c r="AD211" s="21">
        <v>0.61637080983948256</v>
      </c>
      <c r="AE211" s="21">
        <v>0.70080029918326059</v>
      </c>
      <c r="AF211" s="21">
        <v>0.43952420904361</v>
      </c>
      <c r="AG211" s="21" t="e">
        <v>#DIV/0!</v>
      </c>
      <c r="AH211" s="21" t="e">
        <v>#DIV/0!</v>
      </c>
      <c r="AI211" s="21">
        <v>0.98649510484134739</v>
      </c>
      <c r="AJ211" s="21">
        <v>0.34946398236404225</v>
      </c>
      <c r="AK211" s="21" t="e">
        <v>#DIV/0!</v>
      </c>
      <c r="AL211" s="21" t="e">
        <v>#DIV/0!</v>
      </c>
      <c r="AM211" s="21">
        <v>0.31045685752484375</v>
      </c>
      <c r="AN211" s="21">
        <v>0.27220196683257908</v>
      </c>
      <c r="AO211" s="21">
        <v>0.12757399819753287</v>
      </c>
      <c r="AP211" s="21">
        <v>0.57232621523059202</v>
      </c>
      <c r="AQ211" s="21">
        <v>0.68708845419021913</v>
      </c>
      <c r="AR211" s="21">
        <v>0.43590802046323301</v>
      </c>
      <c r="AS211" s="21">
        <v>0.60665487485866154</v>
      </c>
      <c r="AT211" s="21">
        <v>0.53131138297583491</v>
      </c>
      <c r="AU211" s="21">
        <v>0.72240915114804594</v>
      </c>
      <c r="AV211" s="21" t="e">
        <v>#DIV/0!</v>
      </c>
      <c r="AW211" s="21" t="e">
        <v>#DIV/0!</v>
      </c>
      <c r="AX211" s="21" t="e">
        <v>#DIV/0!</v>
      </c>
      <c r="AY211" s="21">
        <v>0.20143041941720824</v>
      </c>
      <c r="AZ211" s="21">
        <v>0.71688391292329667</v>
      </c>
      <c r="BA211" s="21">
        <v>0.74363382855350524</v>
      </c>
      <c r="BB211" s="21" t="e">
        <v>#DIV/0!</v>
      </c>
      <c r="BC211" s="21">
        <v>0.3358944026796199</v>
      </c>
    </row>
    <row r="212" spans="1:55" x14ac:dyDescent="0.2">
      <c r="A212" s="3" t="s">
        <v>679</v>
      </c>
      <c r="B212" s="3" t="s">
        <v>680</v>
      </c>
      <c r="C212" s="3" t="s">
        <v>24</v>
      </c>
      <c r="D212" s="3">
        <v>744724</v>
      </c>
      <c r="E212" s="3" t="s">
        <v>16</v>
      </c>
      <c r="F212" s="3">
        <v>2019</v>
      </c>
      <c r="G212" s="3" t="s">
        <v>17</v>
      </c>
      <c r="H212" s="4">
        <v>43830</v>
      </c>
      <c r="I212" s="4">
        <v>43879</v>
      </c>
      <c r="J212" s="4">
        <v>43879</v>
      </c>
      <c r="K212" s="5">
        <v>192700000</v>
      </c>
      <c r="L212" s="5">
        <v>197100000</v>
      </c>
      <c r="M212" s="3" t="s">
        <v>681</v>
      </c>
      <c r="N212" s="20">
        <v>3.5075585952071241E-2</v>
      </c>
      <c r="O212" s="21">
        <v>3.5075585952071241E-2</v>
      </c>
      <c r="P212" s="21">
        <v>2.8705578937014815E-2</v>
      </c>
      <c r="Q212" s="21">
        <v>0.26343477419196326</v>
      </c>
      <c r="R212" s="21">
        <v>0.11868758409176226</v>
      </c>
      <c r="S212" s="21">
        <v>6.5364107063123986E-3</v>
      </c>
      <c r="T212" s="21">
        <v>0.11870866879663751</v>
      </c>
      <c r="U212" s="21">
        <v>0.6569676219908781</v>
      </c>
      <c r="V212" s="21">
        <v>0.48988512980359422</v>
      </c>
      <c r="W212" s="21">
        <v>0.63928008738699449</v>
      </c>
      <c r="X212" s="21">
        <v>0.12248683138288045</v>
      </c>
      <c r="Y212" s="21">
        <v>0.62998584559344484</v>
      </c>
      <c r="Z212" s="21">
        <v>0.87751316861711959</v>
      </c>
      <c r="AA212" s="21">
        <v>0.84149074454738271</v>
      </c>
      <c r="AB212" s="21">
        <v>0.86965811091610756</v>
      </c>
      <c r="AC212" s="21">
        <v>0.33322064945154806</v>
      </c>
      <c r="AD212" s="21">
        <v>0.45057052557432264</v>
      </c>
      <c r="AE212" s="21">
        <v>0.4205088272292849</v>
      </c>
      <c r="AF212" s="21">
        <v>0.40542517533139288</v>
      </c>
      <c r="AG212" s="21" t="e">
        <v>#DIV/0!</v>
      </c>
      <c r="AH212" s="21" t="e">
        <v>#DIV/0!</v>
      </c>
      <c r="AI212" s="21">
        <v>0.98642689292153007</v>
      </c>
      <c r="AJ212" s="21">
        <v>9.3698320750543657E-2</v>
      </c>
      <c r="AK212" s="21" t="e">
        <v>#DIV/0!</v>
      </c>
      <c r="AL212" s="21" t="e">
        <v>#DIV/0!</v>
      </c>
      <c r="AM212" s="21">
        <v>0.30999865679256416</v>
      </c>
      <c r="AN212" s="21">
        <v>0.27376290558993971</v>
      </c>
      <c r="AO212" s="21">
        <v>8.8146832551664209E-2</v>
      </c>
      <c r="AP212" s="21">
        <v>0.59090828083303126</v>
      </c>
      <c r="AQ212" s="21">
        <v>0.53581185663142317</v>
      </c>
      <c r="AR212" s="21">
        <v>0.24971997423869671</v>
      </c>
      <c r="AS212" s="21">
        <v>0.60593258478560741</v>
      </c>
      <c r="AT212" s="21">
        <v>0.27322780557127158</v>
      </c>
      <c r="AU212" s="21">
        <v>0.60506863287579438</v>
      </c>
      <c r="AV212" s="21" t="e">
        <v>#DIV/0!</v>
      </c>
      <c r="AW212" s="21" t="e">
        <v>#DIV/0!</v>
      </c>
      <c r="AX212" s="21" t="e">
        <v>#DIV/0!</v>
      </c>
      <c r="AY212" s="21">
        <v>0.29632257162021042</v>
      </c>
      <c r="AZ212" s="21">
        <v>0.79262408028596576</v>
      </c>
      <c r="BA212" s="21">
        <v>0.74280058518792058</v>
      </c>
      <c r="BB212" s="21" t="e">
        <v>#DIV/0!</v>
      </c>
      <c r="BC212" s="21">
        <v>0.17908258192450766</v>
      </c>
    </row>
    <row r="213" spans="1:55" x14ac:dyDescent="0.2">
      <c r="A213" s="3" t="s">
        <v>646</v>
      </c>
      <c r="B213" s="3" t="s">
        <v>647</v>
      </c>
      <c r="C213" s="3" t="s">
        <v>15</v>
      </c>
      <c r="D213" s="3">
        <v>378166</v>
      </c>
      <c r="E213" s="3" t="s">
        <v>16</v>
      </c>
      <c r="F213" s="3">
        <v>2019</v>
      </c>
      <c r="G213" s="3" t="s">
        <v>17</v>
      </c>
      <c r="H213" s="4">
        <v>43830</v>
      </c>
      <c r="I213" s="4">
        <v>43879</v>
      </c>
      <c r="J213" s="4">
        <v>43879</v>
      </c>
      <c r="K213" s="5">
        <v>240100000</v>
      </c>
      <c r="L213" s="5">
        <v>242900000</v>
      </c>
      <c r="M213" s="3" t="s">
        <v>648</v>
      </c>
      <c r="N213" s="20">
        <v>3.9560085372169297E-2</v>
      </c>
      <c r="O213" s="21">
        <v>2.9336217571003815E-2</v>
      </c>
      <c r="P213" s="21">
        <v>2.8929007439977814E-2</v>
      </c>
      <c r="Q213" s="21">
        <v>0.26259979798402178</v>
      </c>
      <c r="R213" s="21">
        <v>5.933092302492185E-2</v>
      </c>
      <c r="S213" s="21">
        <v>8.8355819898913932E-2</v>
      </c>
      <c r="T213" s="21">
        <v>4.3616705487777026E-2</v>
      </c>
      <c r="U213" s="21">
        <v>0.64798332715332374</v>
      </c>
      <c r="V213" s="21">
        <v>0.50832071981770177</v>
      </c>
      <c r="W213" s="21">
        <v>0.6278470862055312</v>
      </c>
      <c r="X213" s="21">
        <v>0.2703211675566885</v>
      </c>
      <c r="Y213" s="21">
        <v>0.51174316305704048</v>
      </c>
      <c r="Z213" s="21">
        <v>0.72967883244331144</v>
      </c>
      <c r="AA213" s="21">
        <v>0.5301373081256433</v>
      </c>
      <c r="AB213" s="21">
        <v>0.87825665147214782</v>
      </c>
      <c r="AC213" s="21">
        <v>0.28778367155422846</v>
      </c>
      <c r="AD213" s="21">
        <v>0.39542435712743423</v>
      </c>
      <c r="AE213" s="21">
        <v>0.44958895417422717</v>
      </c>
      <c r="AF213" s="21">
        <v>0.39247418279228447</v>
      </c>
      <c r="AG213" s="21" t="e">
        <v>#DIV/0!</v>
      </c>
      <c r="AH213" s="21" t="e">
        <v>#DIV/0!</v>
      </c>
      <c r="AI213" s="21">
        <v>0.98523491858956991</v>
      </c>
      <c r="AJ213" s="21">
        <v>9.4910651582795963E-2</v>
      </c>
      <c r="AK213" s="21" t="e">
        <v>#DIV/0!</v>
      </c>
      <c r="AL213" s="21" t="e">
        <v>#DIV/0!</v>
      </c>
      <c r="AM213" s="21">
        <v>0.31076642540553989</v>
      </c>
      <c r="AN213" s="21">
        <v>0.27630284502125468</v>
      </c>
      <c r="AO213" s="21">
        <v>0.17096628258751759</v>
      </c>
      <c r="AP213" s="21">
        <v>0.58028344078944072</v>
      </c>
      <c r="AQ213" s="21">
        <v>0.56014396798266275</v>
      </c>
      <c r="AR213" s="21">
        <v>0.25734727617101982</v>
      </c>
      <c r="AS213" s="21">
        <v>0.58608806920826706</v>
      </c>
      <c r="AT213" s="21">
        <v>0.35616265845045331</v>
      </c>
      <c r="AU213" s="21">
        <v>0.63430424259382867</v>
      </c>
      <c r="AV213" s="21" t="e">
        <v>#DIV/0!</v>
      </c>
      <c r="AW213" s="21" t="e">
        <v>#DIV/0!</v>
      </c>
      <c r="AX213" s="21" t="e">
        <v>#DIV/0!</v>
      </c>
      <c r="AY213" s="21">
        <v>0.24210224291937146</v>
      </c>
      <c r="AZ213" s="21">
        <v>0.75407994638630749</v>
      </c>
      <c r="BA213" s="21">
        <v>0.74383577553743574</v>
      </c>
      <c r="BB213" s="21" t="e">
        <v>#DIV/0!</v>
      </c>
      <c r="BC213" s="21">
        <v>0.23852882114743892</v>
      </c>
    </row>
    <row r="214" spans="1:55" x14ac:dyDescent="0.2">
      <c r="A214" s="3" t="s">
        <v>682</v>
      </c>
      <c r="B214" s="3" t="s">
        <v>683</v>
      </c>
      <c r="C214" s="3" t="s">
        <v>72</v>
      </c>
      <c r="D214" s="3">
        <v>378171</v>
      </c>
      <c r="E214" s="3" t="s">
        <v>16</v>
      </c>
      <c r="F214" s="3">
        <v>2019</v>
      </c>
      <c r="G214" s="3" t="s">
        <v>17</v>
      </c>
      <c r="H214" s="4">
        <v>43830</v>
      </c>
      <c r="I214" s="4">
        <v>43874</v>
      </c>
      <c r="J214" s="4">
        <v>43874</v>
      </c>
      <c r="K214" s="5">
        <v>287279000</v>
      </c>
      <c r="L214" s="5">
        <v>288084000</v>
      </c>
      <c r="M214" s="3" t="s">
        <v>684</v>
      </c>
      <c r="N214" s="20">
        <v>4.5868786988236439E-2</v>
      </c>
      <c r="O214" s="21">
        <v>4.5868786988236439E-2</v>
      </c>
      <c r="P214" s="21">
        <v>6.2733412049767595E-2</v>
      </c>
      <c r="Q214" s="21">
        <v>0.26948439715591349</v>
      </c>
      <c r="R214" s="21">
        <v>0.170307545388901</v>
      </c>
      <c r="S214" s="21">
        <v>1.9340333191538543E-2</v>
      </c>
      <c r="T214" s="21">
        <v>0.16849694044842936</v>
      </c>
      <c r="U214" s="21">
        <v>0.67963263260411655</v>
      </c>
      <c r="V214" s="21">
        <v>0.49624935891339284</v>
      </c>
      <c r="W214" s="21">
        <v>0.66246277855553859</v>
      </c>
      <c r="X214" s="21">
        <v>0.14064501176037808</v>
      </c>
      <c r="Y214" s="21">
        <v>0.46368528000904519</v>
      </c>
      <c r="Z214" s="21">
        <v>0.85935498823962186</v>
      </c>
      <c r="AA214" s="21">
        <v>0.60210385770917962</v>
      </c>
      <c r="AB214" s="21">
        <v>0.83543592984311599</v>
      </c>
      <c r="AC214" s="21">
        <v>0.54834454217737427</v>
      </c>
      <c r="AD214" s="21">
        <v>0.54186934816799848</v>
      </c>
      <c r="AE214" s="21">
        <v>0.49599638445154698</v>
      </c>
      <c r="AF214" s="21">
        <v>0.37913243494820348</v>
      </c>
      <c r="AG214" s="21" t="e">
        <v>#DIV/0!</v>
      </c>
      <c r="AH214" s="21" t="e">
        <v>#DIV/0!</v>
      </c>
      <c r="AI214" s="21">
        <v>0.98751993903466828</v>
      </c>
      <c r="AJ214" s="21">
        <v>0.12837463398467383</v>
      </c>
      <c r="AK214" s="21" t="e">
        <v>#DIV/0!</v>
      </c>
      <c r="AL214" s="21" t="e">
        <v>#DIV/0!</v>
      </c>
      <c r="AM214" s="21">
        <v>0.30713619878225817</v>
      </c>
      <c r="AN214" s="21">
        <v>0.27513973745657788</v>
      </c>
      <c r="AO214" s="21">
        <v>7.0515704491200856E-2</v>
      </c>
      <c r="AP214" s="21">
        <v>0.57650187892613669</v>
      </c>
      <c r="AQ214" s="21">
        <v>0.46738613713179489</v>
      </c>
      <c r="AR214" s="21">
        <v>0.33668778929329557</v>
      </c>
      <c r="AS214" s="21">
        <v>0.63649640584650902</v>
      </c>
      <c r="AT214" s="21">
        <v>0.31984961591949279</v>
      </c>
      <c r="AU214" s="21">
        <v>0.62058618562003764</v>
      </c>
      <c r="AV214" s="21" t="e">
        <v>#DIV/0!</v>
      </c>
      <c r="AW214" s="21" t="e">
        <v>#DIV/0!</v>
      </c>
      <c r="AX214" s="21" t="e">
        <v>#DIV/0!</v>
      </c>
      <c r="AY214" s="21">
        <v>0.30348450586424436</v>
      </c>
      <c r="AZ214" s="21">
        <v>0.79454177815387628</v>
      </c>
      <c r="BA214" s="21">
        <v>0.74362038967164534</v>
      </c>
      <c r="BB214" s="21" t="e">
        <v>#DIV/0!</v>
      </c>
      <c r="BC214" s="21">
        <v>0.19768384147263171</v>
      </c>
    </row>
    <row r="215" spans="1:55" x14ac:dyDescent="0.2">
      <c r="A215" s="3" t="s">
        <v>670</v>
      </c>
      <c r="B215" s="3" t="s">
        <v>671</v>
      </c>
      <c r="C215" s="3" t="s">
        <v>24</v>
      </c>
      <c r="D215" s="3">
        <v>103498</v>
      </c>
      <c r="E215" s="3" t="s">
        <v>16</v>
      </c>
      <c r="F215" s="3">
        <v>2019</v>
      </c>
      <c r="G215" s="3" t="s">
        <v>17</v>
      </c>
      <c r="H215" s="4">
        <v>43830</v>
      </c>
      <c r="I215" s="4">
        <v>43868</v>
      </c>
      <c r="J215" s="4">
        <v>43868</v>
      </c>
      <c r="K215" s="5">
        <v>115800000</v>
      </c>
      <c r="L215" s="5">
        <v>119800000</v>
      </c>
      <c r="M215" s="3" t="s">
        <v>672</v>
      </c>
      <c r="N215" s="20">
        <v>0.13382965486478829</v>
      </c>
      <c r="O215" s="21">
        <v>0.12228089913013929</v>
      </c>
      <c r="P215" s="21">
        <v>0.26665132222067678</v>
      </c>
      <c r="Q215" s="21">
        <v>0.25822966329577329</v>
      </c>
      <c r="R215" s="21">
        <v>0</v>
      </c>
      <c r="S215" s="21">
        <v>0</v>
      </c>
      <c r="T215" s="21">
        <v>0</v>
      </c>
      <c r="U215" s="21">
        <v>0.64049317262840244</v>
      </c>
      <c r="V215" s="21">
        <v>0.48825282224192584</v>
      </c>
      <c r="W215" s="21">
        <v>0.62210889664239277</v>
      </c>
      <c r="X215" s="21">
        <v>0.39230365958534774</v>
      </c>
      <c r="Y215" s="21">
        <v>0.5164065979421516</v>
      </c>
      <c r="Z215" s="21">
        <v>0.60769634041465215</v>
      </c>
      <c r="AA215" s="21">
        <v>5.6503449254121638E-2</v>
      </c>
      <c r="AB215" s="21">
        <v>0.98150987436590476</v>
      </c>
      <c r="AC215" s="21">
        <v>0.69209690925319867</v>
      </c>
      <c r="AD215" s="21">
        <v>0.56630865428457189</v>
      </c>
      <c r="AE215" s="21">
        <v>0.64388070949701826</v>
      </c>
      <c r="AF215" s="21">
        <v>0.42865816104321353</v>
      </c>
      <c r="AG215" s="21" t="e">
        <v>#DIV/0!</v>
      </c>
      <c r="AH215" s="21" t="e">
        <v>#DIV/0!</v>
      </c>
      <c r="AI215" s="21">
        <v>0.98424488065256532</v>
      </c>
      <c r="AJ215" s="21">
        <v>0.30331537615051929</v>
      </c>
      <c r="AK215" s="21" t="e">
        <v>#DIV/0!</v>
      </c>
      <c r="AL215" s="21" t="e">
        <v>#DIV/0!</v>
      </c>
      <c r="AM215" s="21">
        <v>0.30927434091990919</v>
      </c>
      <c r="AN215" s="21">
        <v>0.27206624428386866</v>
      </c>
      <c r="AO215" s="21">
        <v>0.11509215203694735</v>
      </c>
      <c r="AP215" s="21">
        <v>0.57276149036396151</v>
      </c>
      <c r="AQ215" s="21">
        <v>0.63204441466599259</v>
      </c>
      <c r="AR215" s="21">
        <v>0.51295059434546442</v>
      </c>
      <c r="AS215" s="21">
        <v>0.47949332639172931</v>
      </c>
      <c r="AT215" s="21">
        <v>0.58493654896471969</v>
      </c>
      <c r="AU215" s="21">
        <v>0.82701544914680225</v>
      </c>
      <c r="AV215" s="21" t="e">
        <v>#DIV/0!</v>
      </c>
      <c r="AW215" s="21" t="e">
        <v>#DIV/0!</v>
      </c>
      <c r="AX215" s="21" t="e">
        <v>#DIV/0!</v>
      </c>
      <c r="AY215" s="21">
        <v>0.19993393009915053</v>
      </c>
      <c r="AZ215" s="21">
        <v>0.71718834023893019</v>
      </c>
      <c r="BA215" s="21">
        <v>0.74522555580530225</v>
      </c>
      <c r="BB215" s="21" t="e">
        <v>#DIV/0!</v>
      </c>
      <c r="BC215" s="21">
        <v>0.29680919469355432</v>
      </c>
    </row>
    <row r="216" spans="1:55" x14ac:dyDescent="0.2">
      <c r="A216" s="3" t="s">
        <v>547</v>
      </c>
      <c r="B216" s="3" t="s">
        <v>548</v>
      </c>
      <c r="C216" s="3" t="s">
        <v>34</v>
      </c>
      <c r="D216" s="3">
        <v>447532</v>
      </c>
      <c r="E216" s="3" t="s">
        <v>16</v>
      </c>
      <c r="F216" s="3">
        <v>2019</v>
      </c>
      <c r="G216" s="3" t="s">
        <v>17</v>
      </c>
      <c r="H216" s="4">
        <v>43830</v>
      </c>
      <c r="I216" s="4">
        <v>43880</v>
      </c>
      <c r="J216" s="4">
        <v>43880</v>
      </c>
      <c r="K216" s="5">
        <v>89428000</v>
      </c>
      <c r="L216" s="5">
        <v>90805000</v>
      </c>
      <c r="M216" s="3" t="s">
        <v>549</v>
      </c>
      <c r="N216" s="20">
        <v>2.3591282132285785E-2</v>
      </c>
      <c r="O216" s="21">
        <v>2.3591282132285785E-2</v>
      </c>
      <c r="P216" s="21">
        <v>1.8148706811600298E-2</v>
      </c>
      <c r="Q216" s="21">
        <v>0.27885270441831278</v>
      </c>
      <c r="R216" s="21">
        <v>0.11944320884889331</v>
      </c>
      <c r="S216" s="21">
        <v>7.5624989287969152E-2</v>
      </c>
      <c r="T216" s="21">
        <v>0.10670419538187192</v>
      </c>
      <c r="U216" s="21">
        <v>0.68477724505633641</v>
      </c>
      <c r="V216" s="21">
        <v>0.53869669925456909</v>
      </c>
      <c r="W216" s="21">
        <v>0.66333572690656728</v>
      </c>
      <c r="X216" s="21">
        <v>0.22477182925641259</v>
      </c>
      <c r="Y216" s="21">
        <v>0.45125476543188298</v>
      </c>
      <c r="Z216" s="21">
        <v>0.7752281707435873</v>
      </c>
      <c r="AA216" s="21">
        <v>0.66574446145101296</v>
      </c>
      <c r="AB216" s="21">
        <v>0.81559509096175198</v>
      </c>
      <c r="AC216" s="21">
        <v>0.5891321817347448</v>
      </c>
      <c r="AD216" s="21">
        <v>0.39633359522404821</v>
      </c>
      <c r="AE216" s="21">
        <v>0.38650053001045148</v>
      </c>
      <c r="AF216" s="21">
        <v>0.36492147852317613</v>
      </c>
      <c r="AG216" s="21" t="e">
        <v>#DIV/0!</v>
      </c>
      <c r="AH216" s="21" t="e">
        <v>#DIV/0!</v>
      </c>
      <c r="AI216" s="21">
        <v>1</v>
      </c>
      <c r="AJ216" s="21">
        <v>6.2331119461629177E-2</v>
      </c>
      <c r="AK216" s="21" t="e">
        <v>#DIV/0!</v>
      </c>
      <c r="AL216" s="21" t="e">
        <v>#DIV/0!</v>
      </c>
      <c r="AM216" s="21">
        <v>0.30456418549499076</v>
      </c>
      <c r="AN216" s="21">
        <v>0.28080255183309405</v>
      </c>
      <c r="AO216" s="21">
        <v>9.4814703518258062E-2</v>
      </c>
      <c r="AP216" s="21">
        <v>0.56747392447170486</v>
      </c>
      <c r="AQ216" s="21">
        <v>0.43985306827927306</v>
      </c>
      <c r="AR216" s="21">
        <v>0.22721518810188099</v>
      </c>
      <c r="AS216" s="21">
        <v>0.76729238220802598</v>
      </c>
      <c r="AT216" s="21">
        <v>0.25821749020648654</v>
      </c>
      <c r="AU216" s="21">
        <v>0.52470294148371832</v>
      </c>
      <c r="AV216" s="21" t="e">
        <v>#DIV/0!</v>
      </c>
      <c r="AW216" s="21" t="e">
        <v>#DIV/0!</v>
      </c>
      <c r="AX216" s="21" t="e">
        <v>#DIV/0!</v>
      </c>
      <c r="AY216" s="21">
        <v>0.34435695700109209</v>
      </c>
      <c r="AZ216" s="21">
        <v>0.81402508680656027</v>
      </c>
      <c r="BA216" s="21">
        <v>0</v>
      </c>
      <c r="BB216" s="21" t="e">
        <v>#DIV/0!</v>
      </c>
      <c r="BC216" s="21">
        <v>0.17285597924506393</v>
      </c>
    </row>
    <row r="217" spans="1:55" x14ac:dyDescent="0.2">
      <c r="A217" s="3" t="s">
        <v>637</v>
      </c>
      <c r="B217" s="3" t="s">
        <v>638</v>
      </c>
      <c r="C217" s="3" t="s">
        <v>15</v>
      </c>
      <c r="D217" s="3">
        <v>378165</v>
      </c>
      <c r="E217" s="3" t="s">
        <v>16</v>
      </c>
      <c r="F217" s="3">
        <v>2019</v>
      </c>
      <c r="G217" s="3" t="s">
        <v>17</v>
      </c>
      <c r="H217" s="4">
        <v>43830</v>
      </c>
      <c r="I217" s="4">
        <v>43875</v>
      </c>
      <c r="J217" s="4">
        <v>43875</v>
      </c>
      <c r="K217" s="5">
        <v>321200000</v>
      </c>
      <c r="L217" s="5">
        <v>322200000</v>
      </c>
      <c r="M217" s="3" t="s">
        <v>639</v>
      </c>
      <c r="N217" s="20">
        <v>7.4991271598058948E-2</v>
      </c>
      <c r="O217" s="21">
        <v>6.2309690059403108E-2</v>
      </c>
      <c r="P217" s="21">
        <v>9.1354668923781635E-2</v>
      </c>
      <c r="Q217" s="21">
        <v>0.26637658099443801</v>
      </c>
      <c r="R217" s="21">
        <v>0.13167701151170938</v>
      </c>
      <c r="S217" s="21">
        <v>7.3476473718744661E-2</v>
      </c>
      <c r="T217" s="21">
        <v>0.11946173954981944</v>
      </c>
      <c r="U217" s="21">
        <v>0.66459823352639336</v>
      </c>
      <c r="V217" s="21">
        <v>0.51245216767461976</v>
      </c>
      <c r="W217" s="21">
        <v>0.64489864164475108</v>
      </c>
      <c r="X217" s="21">
        <v>0.34946948145561718</v>
      </c>
      <c r="Y217" s="21">
        <v>0.46277717514941485</v>
      </c>
      <c r="Z217" s="21">
        <v>0.65053051854438271</v>
      </c>
      <c r="AA217" s="21">
        <v>0.45965786656540081</v>
      </c>
      <c r="AB217" s="21">
        <v>0.84876629491811595</v>
      </c>
      <c r="AC217" s="21">
        <v>0.40176092812665887</v>
      </c>
      <c r="AD217" s="21">
        <v>0.48886567238158579</v>
      </c>
      <c r="AE217" s="21">
        <v>0.555829711589784</v>
      </c>
      <c r="AF217" s="21">
        <v>0.40040041232020113</v>
      </c>
      <c r="AG217" s="21" t="e">
        <v>#DIV/0!</v>
      </c>
      <c r="AH217" s="21" t="e">
        <v>#DIV/0!</v>
      </c>
      <c r="AI217" s="21">
        <v>0.98556397674525054</v>
      </c>
      <c r="AJ217" s="21">
        <v>0.16454297828879841</v>
      </c>
      <c r="AK217" s="21" t="e">
        <v>#DIV/0!</v>
      </c>
      <c r="AL217" s="21" t="e">
        <v>#DIV/0!</v>
      </c>
      <c r="AM217" s="21">
        <v>0.31729957759108474</v>
      </c>
      <c r="AN217" s="21">
        <v>0.28000393585259148</v>
      </c>
      <c r="AO217" s="21">
        <v>0.18771097042191198</v>
      </c>
      <c r="AP217" s="21">
        <v>0.57428344100151318</v>
      </c>
      <c r="AQ217" s="21">
        <v>0.60888389731386072</v>
      </c>
      <c r="AR217" s="21">
        <v>0.31722001841798225</v>
      </c>
      <c r="AS217" s="21">
        <v>0.58273673179711971</v>
      </c>
      <c r="AT217" s="21">
        <v>0.47500271604145045</v>
      </c>
      <c r="AU217" s="21">
        <v>0.6779702674736402</v>
      </c>
      <c r="AV217" s="21" t="e">
        <v>#DIV/0!</v>
      </c>
      <c r="AW217" s="21" t="e">
        <v>#DIV/0!</v>
      </c>
      <c r="AX217" s="21" t="e">
        <v>#DIV/0!</v>
      </c>
      <c r="AY217" s="21">
        <v>0.24227039189108213</v>
      </c>
      <c r="AZ217" s="21">
        <v>0.75440698466791145</v>
      </c>
      <c r="BA217" s="21">
        <v>0.74421916434862612</v>
      </c>
      <c r="BB217" s="21" t="e">
        <v>#DIV/0!</v>
      </c>
      <c r="BC217" s="21">
        <v>0.32643576750379194</v>
      </c>
    </row>
    <row r="218" spans="1:55" x14ac:dyDescent="0.2">
      <c r="A218" s="3" t="s">
        <v>673</v>
      </c>
      <c r="B218" s="3" t="s">
        <v>674</v>
      </c>
      <c r="C218" s="3" t="s">
        <v>113</v>
      </c>
      <c r="D218" s="3">
        <v>378170</v>
      </c>
      <c r="E218" s="3" t="s">
        <v>16</v>
      </c>
      <c r="F218" s="3">
        <v>2019</v>
      </c>
      <c r="G218" s="3" t="s">
        <v>17</v>
      </c>
      <c r="H218" s="4">
        <v>43830</v>
      </c>
      <c r="I218" s="4">
        <v>43892</v>
      </c>
      <c r="J218" s="4">
        <v>43892</v>
      </c>
      <c r="K218" s="5">
        <v>455200000</v>
      </c>
      <c r="L218" s="5">
        <v>459400000</v>
      </c>
      <c r="M218" s="3" t="s">
        <v>675</v>
      </c>
      <c r="N218" s="20">
        <v>2.7544126809642112E-2</v>
      </c>
      <c r="O218" s="21">
        <v>2.7544126809642112E-2</v>
      </c>
      <c r="P218" s="21">
        <v>1.4883292282148101E-2</v>
      </c>
      <c r="Q218" s="21">
        <v>0.26566489617277933</v>
      </c>
      <c r="R218" s="21">
        <v>6.4168863057086092E-2</v>
      </c>
      <c r="S218" s="21">
        <v>0.2198431156646575</v>
      </c>
      <c r="T218" s="21">
        <v>2.4205218714786297E-2</v>
      </c>
      <c r="U218" s="21">
        <v>0.65155302036821727</v>
      </c>
      <c r="V218" s="21">
        <v>0.55642304541116261</v>
      </c>
      <c r="W218" s="21">
        <v>0.62645646255072041</v>
      </c>
      <c r="X218" s="21">
        <v>0.43831082466602977</v>
      </c>
      <c r="Y218" s="21">
        <v>0.45865209261344958</v>
      </c>
      <c r="Z218" s="21">
        <v>0.56168917533397011</v>
      </c>
      <c r="AA218" s="21">
        <v>0.33779262062204407</v>
      </c>
      <c r="AB218" s="21">
        <v>0.85283663374164775</v>
      </c>
      <c r="AC218" s="21">
        <v>0.39607987483739443</v>
      </c>
      <c r="AD218" s="21">
        <v>0.49666178147717299</v>
      </c>
      <c r="AE218" s="21">
        <v>0.56469371926087364</v>
      </c>
      <c r="AF218" s="21">
        <v>0.43094098267740039</v>
      </c>
      <c r="AG218" s="21" t="e">
        <v>#DIV/0!</v>
      </c>
      <c r="AH218" s="21" t="e">
        <v>#DIV/0!</v>
      </c>
      <c r="AI218" s="21">
        <v>0.98667307147734051</v>
      </c>
      <c r="AJ218" s="21">
        <v>5.8756175653217065E-2</v>
      </c>
      <c r="AK218" s="21" t="e">
        <v>#DIV/0!</v>
      </c>
      <c r="AL218" s="21" t="e">
        <v>#DIV/0!</v>
      </c>
      <c r="AM218" s="21">
        <v>0.30873192981096997</v>
      </c>
      <c r="AN218" s="21">
        <v>0.27176495349877272</v>
      </c>
      <c r="AO218" s="21">
        <v>2.678418969746443E-2</v>
      </c>
      <c r="AP218" s="21">
        <v>0.56971933374079109</v>
      </c>
      <c r="AQ218" s="21">
        <v>0.49921007872929435</v>
      </c>
      <c r="AR218" s="21">
        <v>0.41402082447785943</v>
      </c>
      <c r="AS218" s="21">
        <v>0.61399252573576801</v>
      </c>
      <c r="AT218" s="21">
        <v>0.27491996559265486</v>
      </c>
      <c r="AU218" s="21">
        <v>0.6140193519263345</v>
      </c>
      <c r="AV218" s="21" t="e">
        <v>#DIV/0!</v>
      </c>
      <c r="AW218" s="21" t="e">
        <v>#DIV/0!</v>
      </c>
      <c r="AX218" s="21" t="e">
        <v>#DIV/0!</v>
      </c>
      <c r="AY218" s="21">
        <v>0.30356616242166473</v>
      </c>
      <c r="AZ218" s="21">
        <v>0.77584691804230721</v>
      </c>
      <c r="BA218" s="21">
        <v>0.74333002484952881</v>
      </c>
      <c r="BB218" s="21" t="e">
        <v>#DIV/0!</v>
      </c>
      <c r="BC218" s="21">
        <v>0.22332646521492677</v>
      </c>
    </row>
    <row r="219" spans="1:55" x14ac:dyDescent="0.2">
      <c r="A219" s="3" t="s">
        <v>685</v>
      </c>
      <c r="B219" s="3" t="s">
        <v>686</v>
      </c>
      <c r="C219" s="3" t="s">
        <v>15</v>
      </c>
      <c r="D219" s="3">
        <v>378173</v>
      </c>
      <c r="E219" s="3" t="s">
        <v>16</v>
      </c>
      <c r="F219" s="3">
        <v>2019</v>
      </c>
      <c r="G219" s="3" t="s">
        <v>17</v>
      </c>
      <c r="H219" s="4">
        <v>43830</v>
      </c>
      <c r="I219" s="4">
        <v>43892</v>
      </c>
      <c r="J219" s="4">
        <v>43892</v>
      </c>
      <c r="K219" s="5">
        <v>106464000</v>
      </c>
      <c r="L219" s="5">
        <v>107499000</v>
      </c>
      <c r="M219" s="3" t="s">
        <v>687</v>
      </c>
      <c r="N219" s="20">
        <v>0.18859737423885789</v>
      </c>
      <c r="O219" s="21">
        <v>0.18788517506387981</v>
      </c>
      <c r="P219" s="21">
        <v>1.4288593240721821E-3</v>
      </c>
      <c r="Q219" s="21">
        <v>0.26228717683269054</v>
      </c>
      <c r="R219" s="21">
        <v>6.450527487069016E-2</v>
      </c>
      <c r="S219" s="21">
        <v>0</v>
      </c>
      <c r="T219" s="21">
        <v>6.5173247058626108E-2</v>
      </c>
      <c r="U219" s="21">
        <v>0.64833318119216388</v>
      </c>
      <c r="V219" s="21">
        <v>0.48825282224192584</v>
      </c>
      <c r="W219" s="21">
        <v>0.6303636295481525</v>
      </c>
      <c r="X219" s="21">
        <v>1</v>
      </c>
      <c r="Y219" s="21">
        <v>0.46231320346839144</v>
      </c>
      <c r="Z219" s="21">
        <v>0</v>
      </c>
      <c r="AA219" s="21">
        <v>1.4453894444733573E-2</v>
      </c>
      <c r="AB219" s="21">
        <v>0.88193331013719212</v>
      </c>
      <c r="AC219" s="21">
        <v>0.1962963027674938</v>
      </c>
      <c r="AD219" s="21">
        <v>0.41316332281497548</v>
      </c>
      <c r="AE219" s="21">
        <v>0.42259549068993324</v>
      </c>
      <c r="AF219" s="21">
        <v>0.39359887654688219</v>
      </c>
      <c r="AG219" s="21" t="e">
        <v>#DIV/0!</v>
      </c>
      <c r="AH219" s="21" t="e">
        <v>#DIV/0!</v>
      </c>
      <c r="AI219" s="21">
        <v>0.98619700480544137</v>
      </c>
      <c r="AJ219" s="21">
        <v>0.18536234642300425</v>
      </c>
      <c r="AK219" s="21" t="e">
        <v>#DIV/0!</v>
      </c>
      <c r="AL219" s="21" t="e">
        <v>#DIV/0!</v>
      </c>
      <c r="AM219" s="21">
        <v>0.31749142709839884</v>
      </c>
      <c r="AN219" s="21">
        <v>0.28254694387597074</v>
      </c>
      <c r="AO219" s="21">
        <v>0.36424948713150368</v>
      </c>
      <c r="AP219" s="21">
        <v>0.57285082228592299</v>
      </c>
      <c r="AQ219" s="21">
        <v>0.69864638789611433</v>
      </c>
      <c r="AR219" s="21">
        <v>0.26886317919798697</v>
      </c>
      <c r="AS219" s="21">
        <v>0.60147314235856497</v>
      </c>
      <c r="AT219" s="21">
        <v>0.57189837836661706</v>
      </c>
      <c r="AU219" s="21">
        <v>0.63273303251925561</v>
      </c>
      <c r="AV219" s="21" t="e">
        <v>#DIV/0!</v>
      </c>
      <c r="AW219" s="21" t="e">
        <v>#DIV/0!</v>
      </c>
      <c r="AX219" s="21" t="e">
        <v>#DIV/0!</v>
      </c>
      <c r="AY219" s="21">
        <v>0.21855705656364435</v>
      </c>
      <c r="AZ219" s="21">
        <v>0.74918824055069388</v>
      </c>
      <c r="BA219" s="21">
        <v>0.74326539277572079</v>
      </c>
      <c r="BB219" s="21" t="e">
        <v>#DIV/0!</v>
      </c>
      <c r="BC219" s="21">
        <v>0.27520907582828263</v>
      </c>
    </row>
    <row r="220" spans="1:55" x14ac:dyDescent="0.2">
      <c r="A220" s="7" t="s">
        <v>700</v>
      </c>
      <c r="B220" s="7" t="s">
        <v>701</v>
      </c>
      <c r="C220" s="3" t="s">
        <v>15</v>
      </c>
      <c r="D220" s="7">
        <v>360440</v>
      </c>
      <c r="E220" s="7" t="s">
        <v>16</v>
      </c>
      <c r="F220" s="7">
        <v>2016</v>
      </c>
      <c r="G220" s="7" t="s">
        <v>17</v>
      </c>
      <c r="H220" s="8">
        <v>42643</v>
      </c>
      <c r="I220" s="8">
        <v>42697</v>
      </c>
      <c r="J220" s="8">
        <v>42697</v>
      </c>
      <c r="K220" s="9">
        <v>615879500</v>
      </c>
      <c r="L220" s="9">
        <v>620463500</v>
      </c>
      <c r="M220" s="7" t="s">
        <v>702</v>
      </c>
      <c r="N220" s="20">
        <v>3.4908094137333007E-2</v>
      </c>
      <c r="O220" s="21">
        <v>2.8186019827141161E-2</v>
      </c>
      <c r="P220" s="21">
        <v>3.1528075471976935E-3</v>
      </c>
      <c r="Q220" s="21">
        <v>0.26349415233604639</v>
      </c>
      <c r="R220" s="21">
        <v>5.4027000977072498E-2</v>
      </c>
      <c r="S220" s="21">
        <v>1.4282263962327868E-2</v>
      </c>
      <c r="T220" s="21">
        <v>5.1947031905626717E-2</v>
      </c>
      <c r="U220" s="21">
        <v>0.64804066111629177</v>
      </c>
      <c r="V220" s="21">
        <v>0.49184241926067718</v>
      </c>
      <c r="W220" s="21">
        <v>0.6296713846110612</v>
      </c>
      <c r="X220" s="21">
        <v>0.32158984302878474</v>
      </c>
      <c r="Y220" s="21">
        <v>0.47002342213756493</v>
      </c>
      <c r="Z220" s="21">
        <v>0.67841015697121521</v>
      </c>
      <c r="AA220" s="21">
        <v>0.35263886669230898</v>
      </c>
      <c r="AB220" s="21">
        <v>0.86910553069416929</v>
      </c>
      <c r="AC220" s="21">
        <v>0.13709910076141019</v>
      </c>
      <c r="AD220" s="21">
        <v>0.3461370355806051</v>
      </c>
      <c r="AE220" s="21">
        <v>0.39355033402127959</v>
      </c>
      <c r="AF220" s="21">
        <v>0.37413998477575117</v>
      </c>
      <c r="AG220" s="21" t="e">
        <v>#DIV/0!</v>
      </c>
      <c r="AH220" s="21" t="e">
        <v>#DIV/0!</v>
      </c>
      <c r="AI220" s="21">
        <v>0.98627373961473641</v>
      </c>
      <c r="AJ220" s="21">
        <v>7.8544928733624855E-2</v>
      </c>
      <c r="AK220" s="21" t="e">
        <v>#DIV/0!</v>
      </c>
      <c r="AL220" s="21" t="e">
        <v>#DIV/0!</v>
      </c>
      <c r="AM220" s="21">
        <v>0.30806079765888267</v>
      </c>
      <c r="AN220" s="21">
        <v>0.28057367736745781</v>
      </c>
      <c r="AO220" s="21">
        <v>0.26424310981814136</v>
      </c>
      <c r="AP220" s="21">
        <v>0.59323725272686756</v>
      </c>
      <c r="AQ220" s="21">
        <v>0.50164475838609923</v>
      </c>
      <c r="AR220" s="21">
        <v>0.21232083006027461</v>
      </c>
      <c r="AS220" s="21">
        <v>0.60493460750509775</v>
      </c>
      <c r="AT220" s="21">
        <v>0.33447949706883434</v>
      </c>
      <c r="AU220" s="21">
        <v>0.61045236073897458</v>
      </c>
      <c r="AV220" s="21" t="e">
        <v>#DIV/0!</v>
      </c>
      <c r="AW220" s="21" t="e">
        <v>#DIV/0!</v>
      </c>
      <c r="AX220" s="21" t="e">
        <v>#DIV/0!</v>
      </c>
      <c r="AY220" s="21">
        <v>0.25518784191742444</v>
      </c>
      <c r="AZ220" s="21">
        <v>0.77041645615415233</v>
      </c>
      <c r="BA220" s="21">
        <v>0.74281673873917342</v>
      </c>
      <c r="BB220" s="21" t="e">
        <v>#DIV/0!</v>
      </c>
      <c r="BC220" s="21">
        <v>0.22004428592696917</v>
      </c>
    </row>
    <row r="221" spans="1:55" x14ac:dyDescent="0.2">
      <c r="A221" s="3" t="s">
        <v>691</v>
      </c>
      <c r="B221" s="3" t="s">
        <v>692</v>
      </c>
      <c r="C221" s="3" t="s">
        <v>15</v>
      </c>
      <c r="D221" s="3">
        <v>378172</v>
      </c>
      <c r="E221" s="3" t="s">
        <v>16</v>
      </c>
      <c r="F221" s="3">
        <v>2019</v>
      </c>
      <c r="G221" s="3" t="s">
        <v>17</v>
      </c>
      <c r="H221" s="4">
        <v>43738</v>
      </c>
      <c r="I221" s="4">
        <v>43794</v>
      </c>
      <c r="J221" s="4">
        <v>43794</v>
      </c>
      <c r="K221" s="5">
        <v>134528000</v>
      </c>
      <c r="L221" s="5">
        <v>136107000</v>
      </c>
      <c r="M221" s="3" t="s">
        <v>693</v>
      </c>
      <c r="N221" s="20">
        <v>4.8701279668933527E-2</v>
      </c>
      <c r="O221" s="21">
        <v>4.8701279668933527E-2</v>
      </c>
      <c r="P221" s="21">
        <v>3.6228925695939614E-2</v>
      </c>
      <c r="Q221" s="21">
        <v>0.25968185025905782</v>
      </c>
      <c r="R221" s="21">
        <v>8.5577735185018312E-3</v>
      </c>
      <c r="S221" s="21">
        <v>6.0352358130364347E-4</v>
      </c>
      <c r="T221" s="21">
        <v>8.5348576789648321E-3</v>
      </c>
      <c r="U221" s="21">
        <v>0.6411978689897464</v>
      </c>
      <c r="V221" s="21">
        <v>0.48834223356594242</v>
      </c>
      <c r="W221" s="21">
        <v>0.62284129925300902</v>
      </c>
      <c r="X221" s="21">
        <v>0.32679796125420818</v>
      </c>
      <c r="Y221" s="21">
        <v>0.54226025347369211</v>
      </c>
      <c r="Z221" s="21">
        <v>0.67320203874579176</v>
      </c>
      <c r="AA221" s="21">
        <v>0.66188829674907612</v>
      </c>
      <c r="AB221" s="21">
        <v>0.92890817677968518</v>
      </c>
      <c r="AC221" s="21">
        <v>0.15163909404319503</v>
      </c>
      <c r="AD221" s="21">
        <v>0.3346491840194471</v>
      </c>
      <c r="AE221" s="21">
        <v>0.38048889489646287</v>
      </c>
      <c r="AF221" s="21">
        <v>0.37351771689148799</v>
      </c>
      <c r="AG221" s="21" t="e">
        <v>#DIV/0!</v>
      </c>
      <c r="AH221" s="21" t="e">
        <v>#DIV/0!</v>
      </c>
      <c r="AI221" s="21">
        <v>0.98593576956468143</v>
      </c>
      <c r="AJ221" s="21">
        <v>9.2382872399284791E-2</v>
      </c>
      <c r="AK221" s="21" t="e">
        <v>#DIV/0!</v>
      </c>
      <c r="AL221" s="21" t="e">
        <v>#DIV/0!</v>
      </c>
      <c r="AM221" s="21">
        <v>0.30673599255920336</v>
      </c>
      <c r="AN221" s="21">
        <v>0.27715167472916352</v>
      </c>
      <c r="AO221" s="21">
        <v>0.30545236814569693</v>
      </c>
      <c r="AP221" s="21">
        <v>0.57899883029686272</v>
      </c>
      <c r="AQ221" s="21">
        <v>0.50630195511064602</v>
      </c>
      <c r="AR221" s="21">
        <v>0.20791638475462323</v>
      </c>
      <c r="AS221" s="21">
        <v>0.60210123903964075</v>
      </c>
      <c r="AT221" s="21">
        <v>0.34425420188274203</v>
      </c>
      <c r="AU221" s="21">
        <v>0.62849110600492053</v>
      </c>
      <c r="AV221" s="21" t="e">
        <v>#DIV/0!</v>
      </c>
      <c r="AW221" s="21" t="e">
        <v>#DIV/0!</v>
      </c>
      <c r="AX221" s="21" t="e">
        <v>#DIV/0!</v>
      </c>
      <c r="AY221" s="21">
        <v>0.21042083948956289</v>
      </c>
      <c r="AZ221" s="21">
        <v>0.72258100690135596</v>
      </c>
      <c r="BA221" s="21">
        <v>0.74410019209582923</v>
      </c>
      <c r="BB221" s="21" t="e">
        <v>#DIV/0!</v>
      </c>
      <c r="BC221" s="21">
        <v>0.20068995253066019</v>
      </c>
    </row>
    <row r="222" spans="1:55" x14ac:dyDescent="0.2">
      <c r="A222" s="3" t="s">
        <v>688</v>
      </c>
      <c r="B222" s="3" t="s">
        <v>689</v>
      </c>
      <c r="C222" s="3" t="s">
        <v>34</v>
      </c>
      <c r="D222" s="3">
        <v>447566</v>
      </c>
      <c r="E222" s="3" t="s">
        <v>16</v>
      </c>
      <c r="F222" s="3">
        <v>2020</v>
      </c>
      <c r="G222" s="3" t="s">
        <v>17</v>
      </c>
      <c r="H222" s="4">
        <v>44012</v>
      </c>
      <c r="I222" s="4">
        <v>44068</v>
      </c>
      <c r="J222" s="4">
        <v>44068</v>
      </c>
      <c r="K222" s="5">
        <v>76614000</v>
      </c>
      <c r="L222" s="5">
        <v>76850000</v>
      </c>
      <c r="M222" s="3" t="s">
        <v>690</v>
      </c>
      <c r="N222" s="20">
        <v>2.9814230538208569E-2</v>
      </c>
      <c r="O222" s="21">
        <v>2.9814230538208569E-2</v>
      </c>
      <c r="P222" s="21">
        <v>5.8088815763788458E-3</v>
      </c>
      <c r="Q222" s="21">
        <v>0.25959412880330729</v>
      </c>
      <c r="R222" s="21">
        <v>0</v>
      </c>
      <c r="S222" s="21">
        <v>0</v>
      </c>
      <c r="T222" s="21">
        <v>0</v>
      </c>
      <c r="U222" s="21">
        <v>0.64049317262840244</v>
      </c>
      <c r="V222" s="21">
        <v>0.48825282224192584</v>
      </c>
      <c r="W222" s="21">
        <v>0.62210889664239277</v>
      </c>
      <c r="X222" s="21">
        <v>0.18206433674520922</v>
      </c>
      <c r="Y222" s="21">
        <v>0.56665896222277568</v>
      </c>
      <c r="Z222" s="21">
        <v>0.81793566325479083</v>
      </c>
      <c r="AA222" s="21">
        <v>0.51451505870138337</v>
      </c>
      <c r="AB222" s="21">
        <v>0.93128067424771299</v>
      </c>
      <c r="AC222" s="21">
        <v>0.4140522976859175</v>
      </c>
      <c r="AD222" s="21">
        <v>0.50277587450820205</v>
      </c>
      <c r="AE222" s="21">
        <v>0.57164531099263527</v>
      </c>
      <c r="AF222" s="21">
        <v>0.43903724706628389</v>
      </c>
      <c r="AG222" s="21" t="e">
        <v>#DIV/0!</v>
      </c>
      <c r="AH222" s="21" t="e">
        <v>#DIV/0!</v>
      </c>
      <c r="AI222" s="21">
        <v>0.98583822390968867</v>
      </c>
      <c r="AJ222" s="21">
        <v>0.17310880531030257</v>
      </c>
      <c r="AK222" s="21" t="e">
        <v>#DIV/0!</v>
      </c>
      <c r="AL222" s="21" t="e">
        <v>#DIV/0!</v>
      </c>
      <c r="AM222" s="21">
        <v>0.31484213284314277</v>
      </c>
      <c r="AN222" s="21">
        <v>0.27386470559195414</v>
      </c>
      <c r="AO222" s="21">
        <v>0.16355477939941704</v>
      </c>
      <c r="AP222" s="21">
        <v>0.50902196927052346</v>
      </c>
      <c r="AQ222" s="21">
        <v>0.74935104887550696</v>
      </c>
      <c r="AR222" s="21">
        <v>0.416586138665691</v>
      </c>
      <c r="AS222" s="21">
        <v>0.57948411118285226</v>
      </c>
      <c r="AT222" s="21">
        <v>0.59094511547045225</v>
      </c>
      <c r="AU222" s="21">
        <v>0.63511432645242971</v>
      </c>
      <c r="AV222" s="21" t="e">
        <v>#DIV/0!</v>
      </c>
      <c r="AW222" s="21" t="e">
        <v>#DIV/0!</v>
      </c>
      <c r="AX222" s="21" t="e">
        <v>#DIV/0!</v>
      </c>
      <c r="AY222" s="21">
        <v>0.19993393009915053</v>
      </c>
      <c r="AZ222" s="21">
        <v>0.73666803275614923</v>
      </c>
      <c r="BA222" s="21">
        <v>0.74328719414822664</v>
      </c>
      <c r="BB222" s="21" t="e">
        <v>#DIV/0!</v>
      </c>
      <c r="BC222" s="21">
        <v>0.32895278029404273</v>
      </c>
    </row>
    <row r="223" spans="1:55" x14ac:dyDescent="0.2">
      <c r="A223" s="3" t="s">
        <v>697</v>
      </c>
      <c r="B223" s="3" t="s">
        <v>698</v>
      </c>
      <c r="C223" s="3" t="s">
        <v>24</v>
      </c>
      <c r="D223" s="3">
        <v>89661</v>
      </c>
      <c r="E223" s="3" t="s">
        <v>16</v>
      </c>
      <c r="F223" s="3">
        <v>2019</v>
      </c>
      <c r="G223" s="3" t="s">
        <v>17</v>
      </c>
      <c r="H223" s="4">
        <v>43861</v>
      </c>
      <c r="I223" s="4">
        <v>43879</v>
      </c>
      <c r="J223" s="4">
        <v>43879</v>
      </c>
      <c r="K223" s="5">
        <v>2631900000</v>
      </c>
      <c r="L223" s="5">
        <v>2676800000</v>
      </c>
      <c r="M223" s="3" t="s">
        <v>699</v>
      </c>
      <c r="N223" s="20">
        <v>4.4116945706388647E-2</v>
      </c>
      <c r="O223" s="21">
        <v>3.5008045515573891E-2</v>
      </c>
      <c r="P223" s="21">
        <v>5.4009110590838669E-2</v>
      </c>
      <c r="Q223" s="21">
        <v>0.26290958718717194</v>
      </c>
      <c r="R223" s="21">
        <v>5.8325939621936281E-2</v>
      </c>
      <c r="S223" s="21">
        <v>3.6017749218171233E-2</v>
      </c>
      <c r="T223" s="21">
        <v>5.2273658485008603E-2</v>
      </c>
      <c r="U223" s="21">
        <v>0.64812828256015853</v>
      </c>
      <c r="V223" s="21">
        <v>0.49673538657860866</v>
      </c>
      <c r="W223" s="21">
        <v>0.62923986987942526</v>
      </c>
      <c r="X223" s="21">
        <v>0.21909789298366847</v>
      </c>
      <c r="Y223" s="21">
        <v>0.51002479225370523</v>
      </c>
      <c r="Z223" s="21">
        <v>0.78090210701633145</v>
      </c>
      <c r="AA223" s="21">
        <v>0.32921951975170366</v>
      </c>
      <c r="AB223" s="21">
        <v>0.87487390859504532</v>
      </c>
      <c r="AC223" s="21">
        <v>0.65821261905978923</v>
      </c>
      <c r="AD223" s="21">
        <v>0.49871361409626186</v>
      </c>
      <c r="AE223" s="21">
        <v>0.5670266086358684</v>
      </c>
      <c r="AF223" s="21">
        <v>0.36978321150728505</v>
      </c>
      <c r="AG223" s="21" t="e">
        <v>#DIV/0!</v>
      </c>
      <c r="AH223" s="21" t="e">
        <v>#DIV/0!</v>
      </c>
      <c r="AI223" s="21">
        <v>0.98601359742675188</v>
      </c>
      <c r="AJ223" s="21">
        <v>0.15017311666508193</v>
      </c>
      <c r="AK223" s="21" t="e">
        <v>#DIV/0!</v>
      </c>
      <c r="AL223" s="21" t="e">
        <v>#DIV/0!</v>
      </c>
      <c r="AM223" s="21">
        <v>0.30520307746656278</v>
      </c>
      <c r="AN223" s="21">
        <v>0.27405093542387599</v>
      </c>
      <c r="AO223" s="21">
        <v>0.10212010216424164</v>
      </c>
      <c r="AP223" s="21">
        <v>0.57641515312207314</v>
      </c>
      <c r="AQ223" s="21">
        <v>0.45304992089670787</v>
      </c>
      <c r="AR223" s="21">
        <v>0.42371685537331882</v>
      </c>
      <c r="AS223" s="21">
        <v>0.58619895476725237</v>
      </c>
      <c r="AT223" s="21">
        <v>0.45638918633968362</v>
      </c>
      <c r="AU223" s="21">
        <v>0.63100024950702915</v>
      </c>
      <c r="AV223" s="21" t="e">
        <v>#DIV/0!</v>
      </c>
      <c r="AW223" s="21" t="e">
        <v>#DIV/0!</v>
      </c>
      <c r="AX223" s="21" t="e">
        <v>#DIV/0!</v>
      </c>
      <c r="AY223" s="21">
        <v>0.23118243490052809</v>
      </c>
      <c r="AZ223" s="21">
        <v>0.74687087952707543</v>
      </c>
      <c r="BA223" s="21">
        <v>0.74761788874357427</v>
      </c>
      <c r="BB223" s="21" t="e">
        <v>#DIV/0!</v>
      </c>
      <c r="BC223" s="21">
        <v>0.2571791765878369</v>
      </c>
    </row>
    <row r="224" spans="1:55" x14ac:dyDescent="0.2">
      <c r="A224" s="3" t="s">
        <v>703</v>
      </c>
      <c r="B224" s="3" t="s">
        <v>704</v>
      </c>
      <c r="C224" s="3" t="s">
        <v>34</v>
      </c>
      <c r="D224" s="3">
        <v>385619</v>
      </c>
      <c r="E224" s="3" t="s">
        <v>16</v>
      </c>
      <c r="F224" s="3">
        <v>2019</v>
      </c>
      <c r="G224" s="3" t="s">
        <v>17</v>
      </c>
      <c r="H224" s="4">
        <v>43830</v>
      </c>
      <c r="I224" s="4">
        <v>43881</v>
      </c>
      <c r="J224" s="4">
        <v>43881</v>
      </c>
      <c r="K224" s="5">
        <v>336200000</v>
      </c>
      <c r="L224" s="5">
        <v>345500000</v>
      </c>
      <c r="M224" s="3" t="s">
        <v>705</v>
      </c>
      <c r="N224" s="20">
        <v>7.5736753547951119E-2</v>
      </c>
      <c r="O224" s="21">
        <v>7.5736753547951119E-2</v>
      </c>
      <c r="P224" s="21">
        <v>0.15727244120436731</v>
      </c>
      <c r="Q224" s="21">
        <v>0.26119939927706626</v>
      </c>
      <c r="R224" s="21">
        <v>5.7637093269675609E-2</v>
      </c>
      <c r="S224" s="21">
        <v>0</v>
      </c>
      <c r="T224" s="21">
        <v>5.8233943300541956E-2</v>
      </c>
      <c r="U224" s="21">
        <v>0.64655520779551956</v>
      </c>
      <c r="V224" s="21">
        <v>0.48825282224192584</v>
      </c>
      <c r="W224" s="21">
        <v>0.62849160410538896</v>
      </c>
      <c r="X224" s="21">
        <v>0.34277324089533173</v>
      </c>
      <c r="Y224" s="21">
        <v>0.49546678983497872</v>
      </c>
      <c r="Z224" s="21">
        <v>0.65722675910466821</v>
      </c>
      <c r="AA224" s="21">
        <v>0.51104348546400391</v>
      </c>
      <c r="AB224" s="21">
        <v>0.89728896491151688</v>
      </c>
      <c r="AC224" s="21">
        <v>0.5991980366334948</v>
      </c>
      <c r="AD224" s="21">
        <v>0.44554635883973026</v>
      </c>
      <c r="AE224" s="21">
        <v>0.50657658764893454</v>
      </c>
      <c r="AF224" s="21">
        <v>0.38311184276959959</v>
      </c>
      <c r="AG224" s="21" t="e">
        <v>#DIV/0!</v>
      </c>
      <c r="AH224" s="21" t="e">
        <v>#DIV/0!</v>
      </c>
      <c r="AI224" s="21">
        <v>0.98565345956926265</v>
      </c>
      <c r="AJ224" s="21">
        <v>0.15540740149624094</v>
      </c>
      <c r="AK224" s="21" t="e">
        <v>#DIV/0!</v>
      </c>
      <c r="AL224" s="21" t="e">
        <v>#DIV/0!</v>
      </c>
      <c r="AM224" s="21">
        <v>0.30673452817350316</v>
      </c>
      <c r="AN224" s="21">
        <v>0.27341713514557509</v>
      </c>
      <c r="AO224" s="21">
        <v>0.10799936038131643</v>
      </c>
      <c r="AP224" s="21">
        <v>0.57323233336107626</v>
      </c>
      <c r="AQ224" s="21">
        <v>0.49167940647039943</v>
      </c>
      <c r="AR224" s="21">
        <v>0.39920855853138715</v>
      </c>
      <c r="AS224" s="21">
        <v>0.57414464282401456</v>
      </c>
      <c r="AT224" s="21">
        <v>0.4449356402517462</v>
      </c>
      <c r="AU224" s="21">
        <v>0.66324256669057879</v>
      </c>
      <c r="AV224" s="21" t="e">
        <v>#DIV/0!</v>
      </c>
      <c r="AW224" s="21" t="e">
        <v>#DIV/0!</v>
      </c>
      <c r="AX224" s="21" t="e">
        <v>#DIV/0!</v>
      </c>
      <c r="AY224" s="21">
        <v>0.24033414016929761</v>
      </c>
      <c r="AZ224" s="21">
        <v>0.72680395336529835</v>
      </c>
      <c r="BA224" s="21">
        <v>0.74600495135764588</v>
      </c>
      <c r="BB224" s="21" t="e">
        <v>#DIV/0!</v>
      </c>
      <c r="BC224" s="21">
        <v>0.22999659090404057</v>
      </c>
    </row>
    <row r="225" spans="1:55" x14ac:dyDescent="0.2">
      <c r="A225" s="3" t="s">
        <v>709</v>
      </c>
      <c r="B225" s="3" t="s">
        <v>710</v>
      </c>
      <c r="C225" s="3" t="s">
        <v>91</v>
      </c>
      <c r="D225" s="3">
        <v>97995</v>
      </c>
      <c r="E225" s="3" t="s">
        <v>16</v>
      </c>
      <c r="F225" s="3">
        <v>2019</v>
      </c>
      <c r="G225" s="3" t="s">
        <v>17</v>
      </c>
      <c r="H225" s="4">
        <v>43830</v>
      </c>
      <c r="I225" s="4">
        <v>43885</v>
      </c>
      <c r="J225" s="4">
        <v>43885</v>
      </c>
      <c r="K225" s="5">
        <v>342000000</v>
      </c>
      <c r="L225" s="5">
        <v>344000000</v>
      </c>
      <c r="M225" s="3" t="s">
        <v>711</v>
      </c>
      <c r="N225" s="20">
        <v>2.0849385997677383E-2</v>
      </c>
      <c r="O225" s="21">
        <v>1.2226554333617174E-2</v>
      </c>
      <c r="P225" s="21">
        <v>5.655389229824637E-3</v>
      </c>
      <c r="Q225" s="21">
        <v>0.27862905961696116</v>
      </c>
      <c r="R225" s="21">
        <v>0.13979728149707008</v>
      </c>
      <c r="S225" s="21">
        <v>6.9110022909977836E-2</v>
      </c>
      <c r="T225" s="21">
        <v>0.12847303991292561</v>
      </c>
      <c r="U225" s="21">
        <v>0.69185325002032927</v>
      </c>
      <c r="V225" s="21">
        <v>0.53393270936437964</v>
      </c>
      <c r="W225" s="21">
        <v>0.67129600633512065</v>
      </c>
      <c r="X225" s="21">
        <v>0.14712287360889573</v>
      </c>
      <c r="Y225" s="21">
        <v>0.44476180707638946</v>
      </c>
      <c r="Z225" s="21">
        <v>0.85287712639110425</v>
      </c>
      <c r="AA225" s="21">
        <v>0.54640025048297336</v>
      </c>
      <c r="AB225" s="21">
        <v>0.81589137735539041</v>
      </c>
      <c r="AC225" s="21">
        <v>0.36990541777683478</v>
      </c>
      <c r="AD225" s="21">
        <v>0.4213106756481908</v>
      </c>
      <c r="AE225" s="21">
        <v>0.47902113927206424</v>
      </c>
      <c r="AF225" s="21">
        <v>0.39443203815743177</v>
      </c>
      <c r="AG225" s="21" t="e">
        <v>#DIV/0!</v>
      </c>
      <c r="AH225" s="21" t="e">
        <v>#DIV/0!</v>
      </c>
      <c r="AI225" s="21">
        <v>0.98601016149850962</v>
      </c>
      <c r="AJ225" s="21">
        <v>0.10258562414766127</v>
      </c>
      <c r="AK225" s="21" t="e">
        <v>#DIV/0!</v>
      </c>
      <c r="AL225" s="21" t="e">
        <v>#DIV/0!</v>
      </c>
      <c r="AM225" s="21">
        <v>0.32435979245832819</v>
      </c>
      <c r="AN225" s="21">
        <v>0.28863856258928988</v>
      </c>
      <c r="AO225" s="21">
        <v>0.17310318132282754</v>
      </c>
      <c r="AP225" s="21">
        <v>0.56454950845253771</v>
      </c>
      <c r="AQ225" s="21">
        <v>0.57017254666194961</v>
      </c>
      <c r="AR225" s="21">
        <v>0.27720191657903787</v>
      </c>
      <c r="AS225" s="21">
        <v>0.59739600887572908</v>
      </c>
      <c r="AT225" s="21">
        <v>0.38990441230812795</v>
      </c>
      <c r="AU225" s="21">
        <v>0.62357006864047704</v>
      </c>
      <c r="AV225" s="21" t="e">
        <v>#DIV/0!</v>
      </c>
      <c r="AW225" s="21" t="e">
        <v>#DIV/0!</v>
      </c>
      <c r="AX225" s="21" t="e">
        <v>#DIV/0!</v>
      </c>
      <c r="AY225" s="21">
        <v>0.27642970591956856</v>
      </c>
      <c r="AZ225" s="21">
        <v>0.78444031885641075</v>
      </c>
      <c r="BA225" s="21">
        <v>0.74339989428039477</v>
      </c>
      <c r="BB225" s="21" t="e">
        <v>#DIV/0!</v>
      </c>
      <c r="BC225" s="21">
        <v>0.26654325852170285</v>
      </c>
    </row>
    <row r="226" spans="1:55" x14ac:dyDescent="0.2">
      <c r="A226" s="3" t="s">
        <v>712</v>
      </c>
      <c r="B226" s="3" t="s">
        <v>713</v>
      </c>
      <c r="C226" s="3" t="s">
        <v>34</v>
      </c>
      <c r="D226" s="3">
        <v>186556</v>
      </c>
      <c r="E226" s="3" t="s">
        <v>16</v>
      </c>
      <c r="F226" s="3">
        <v>2019</v>
      </c>
      <c r="G226" s="3" t="s">
        <v>17</v>
      </c>
      <c r="H226" s="4">
        <v>43769</v>
      </c>
      <c r="I226" s="4">
        <v>43817</v>
      </c>
      <c r="J226" s="4">
        <v>43817</v>
      </c>
      <c r="K226" s="5">
        <v>189000000</v>
      </c>
      <c r="L226" s="5">
        <v>192000000</v>
      </c>
      <c r="M226" s="3" t="s">
        <v>714</v>
      </c>
      <c r="N226" s="20">
        <v>8.3694155742532195E-2</v>
      </c>
      <c r="O226" s="21">
        <v>6.0909954055889566E-2</v>
      </c>
      <c r="P226" s="21">
        <v>9.003402065184328E-2</v>
      </c>
      <c r="Q226" s="21">
        <v>0.26275535758149154</v>
      </c>
      <c r="R226" s="21">
        <v>9.1583409036291058E-2</v>
      </c>
      <c r="S226" s="21">
        <v>2.4448205530394011E-3</v>
      </c>
      <c r="T226" s="21">
        <v>9.2079968376894208E-2</v>
      </c>
      <c r="U226" s="21">
        <v>0.65226932853160302</v>
      </c>
      <c r="V226" s="21">
        <v>0.48881839798010074</v>
      </c>
      <c r="W226" s="21">
        <v>0.63444745053870777</v>
      </c>
      <c r="X226" s="21">
        <v>0.29497587227112509</v>
      </c>
      <c r="Y226" s="21">
        <v>0.49715844744324411</v>
      </c>
      <c r="Z226" s="21">
        <v>0.70502412772887491</v>
      </c>
      <c r="AA226" s="21">
        <v>0.5148675161008327</v>
      </c>
      <c r="AB226" s="21">
        <v>0.87652736744248361</v>
      </c>
      <c r="AC226" s="21">
        <v>0.51944458291512541</v>
      </c>
      <c r="AD226" s="21">
        <v>0.36249324528530658</v>
      </c>
      <c r="AE226" s="21">
        <v>0.41214699121460785</v>
      </c>
      <c r="AF226" s="21">
        <v>0.37433103109421834</v>
      </c>
      <c r="AG226" s="21" t="e">
        <v>#DIV/0!</v>
      </c>
      <c r="AH226" s="21" t="e">
        <v>#DIV/0!</v>
      </c>
      <c r="AI226" s="21">
        <v>0.99272734461644874</v>
      </c>
      <c r="AJ226" s="21">
        <v>0.10475502339489987</v>
      </c>
      <c r="AK226" s="21" t="e">
        <v>#DIV/0!</v>
      </c>
      <c r="AL226" s="21" t="e">
        <v>#DIV/0!</v>
      </c>
      <c r="AM226" s="21">
        <v>0.30599131491273585</v>
      </c>
      <c r="AN226" s="21">
        <v>0.27440436779771793</v>
      </c>
      <c r="AO226" s="21">
        <v>0.11412906841345456</v>
      </c>
      <c r="AP226" s="21">
        <v>0.57346361244597266</v>
      </c>
      <c r="AQ226" s="21">
        <v>0.46812745137047973</v>
      </c>
      <c r="AR226" s="21">
        <v>0.24828536685734667</v>
      </c>
      <c r="AS226" s="21">
        <v>0.70143492922226536</v>
      </c>
      <c r="AT226" s="21">
        <v>0.2939004207644153</v>
      </c>
      <c r="AU226" s="21">
        <v>0.45103943096839344</v>
      </c>
      <c r="AV226" s="21" t="e">
        <v>#DIV/0!</v>
      </c>
      <c r="AW226" s="21" t="e">
        <v>#DIV/0!</v>
      </c>
      <c r="AX226" s="21" t="e">
        <v>#DIV/0!</v>
      </c>
      <c r="AY226" s="21">
        <v>0.34800051481001565</v>
      </c>
      <c r="AZ226" s="21">
        <v>0.79389907883384991</v>
      </c>
      <c r="BA226" s="21">
        <v>0.72950374835903564</v>
      </c>
      <c r="BB226" s="21" t="e">
        <v>#DIV/0!</v>
      </c>
      <c r="BC226" s="21">
        <v>0.18266866551987376</v>
      </c>
    </row>
    <row r="227" spans="1:55" x14ac:dyDescent="0.2">
      <c r="A227" s="3" t="s">
        <v>730</v>
      </c>
      <c r="B227" s="3" t="s">
        <v>731</v>
      </c>
      <c r="C227" s="3" t="s">
        <v>91</v>
      </c>
      <c r="D227" s="3">
        <v>693432</v>
      </c>
      <c r="E227" s="3" t="s">
        <v>16</v>
      </c>
      <c r="F227" s="3">
        <v>2019</v>
      </c>
      <c r="G227" s="3" t="s">
        <v>17</v>
      </c>
      <c r="H227" s="4">
        <v>43830</v>
      </c>
      <c r="I227" s="4">
        <v>43875</v>
      </c>
      <c r="J227" s="4">
        <v>43875</v>
      </c>
      <c r="K227" s="5">
        <v>1223000000</v>
      </c>
      <c r="L227" s="5">
        <v>1227000000</v>
      </c>
      <c r="M227" s="3" t="s">
        <v>732</v>
      </c>
      <c r="N227" s="20">
        <v>2.2096702615656216E-2</v>
      </c>
      <c r="O227" s="21">
        <v>1.3279646392910524E-2</v>
      </c>
      <c r="P227" s="21">
        <v>1.4493161983900216E-2</v>
      </c>
      <c r="Q227" s="21">
        <v>0.26024787841365327</v>
      </c>
      <c r="R227" s="21">
        <v>6.9590144276798743E-2</v>
      </c>
      <c r="S227" s="21">
        <v>3.8641876083578754E-2</v>
      </c>
      <c r="T227" s="21">
        <v>6.3169555408797776E-2</v>
      </c>
      <c r="U227" s="21">
        <v>0.6468162131515619</v>
      </c>
      <c r="V227" s="21">
        <v>0.49456956910812971</v>
      </c>
      <c r="W227" s="21">
        <v>0.62809023551871035</v>
      </c>
      <c r="X227" s="21">
        <v>4.4943205338522425E-2</v>
      </c>
      <c r="Y227" s="21">
        <v>0.89518646668027824</v>
      </c>
      <c r="Z227" s="21">
        <v>0.95505679466147753</v>
      </c>
      <c r="AA227" s="21">
        <v>0.60511895831947804</v>
      </c>
      <c r="AB227" s="21">
        <v>0.91525654709342619</v>
      </c>
      <c r="AC227" s="21">
        <v>0.35061507294673444</v>
      </c>
      <c r="AD227" s="21">
        <v>0.50499032004206701</v>
      </c>
      <c r="AE227" s="21">
        <v>0.57416308773982061</v>
      </c>
      <c r="AF227" s="21">
        <v>0.49191327458659406</v>
      </c>
      <c r="AG227" s="21" t="e">
        <v>#DIV/0!</v>
      </c>
      <c r="AH227" s="21" t="e">
        <v>#DIV/0!</v>
      </c>
      <c r="AI227" s="21">
        <v>0.97566307914127692</v>
      </c>
      <c r="AJ227" s="21">
        <v>5.5966356666831737E-2</v>
      </c>
      <c r="AK227" s="21" t="e">
        <v>#DIV/0!</v>
      </c>
      <c r="AL227" s="21" t="e">
        <v>#DIV/0!</v>
      </c>
      <c r="AM227" s="21">
        <v>0.31025204781200932</v>
      </c>
      <c r="AN227" s="21">
        <v>0.27123354773525693</v>
      </c>
      <c r="AO227" s="21">
        <v>3.966412629917114E-2</v>
      </c>
      <c r="AP227" s="21">
        <v>0.56439401704880765</v>
      </c>
      <c r="AQ227" s="21">
        <v>0.5935915248085909</v>
      </c>
      <c r="AR227" s="21">
        <v>0.17103587358791389</v>
      </c>
      <c r="AS227" s="21">
        <v>0.57351805714714243</v>
      </c>
      <c r="AT227" s="21">
        <v>0.19698367277376058</v>
      </c>
      <c r="AU227" s="21">
        <v>0.62758151185642319</v>
      </c>
      <c r="AV227" s="21" t="e">
        <v>#DIV/0!</v>
      </c>
      <c r="AW227" s="21" t="e">
        <v>#DIV/0!</v>
      </c>
      <c r="AX227" s="21" t="e">
        <v>#DIV/0!</v>
      </c>
      <c r="AY227" s="21">
        <v>0.28038846694716207</v>
      </c>
      <c r="AZ227" s="21">
        <v>0.78589655932658153</v>
      </c>
      <c r="BA227" s="21">
        <v>0.74312489713446039</v>
      </c>
      <c r="BB227" s="21" t="e">
        <v>#DIV/0!</v>
      </c>
      <c r="BC227" s="21">
        <v>0.19324820647299121</v>
      </c>
    </row>
    <row r="228" spans="1:55" x14ac:dyDescent="0.2">
      <c r="A228" s="3" t="s">
        <v>718</v>
      </c>
      <c r="B228" s="3" t="s">
        <v>719</v>
      </c>
      <c r="C228" s="3" t="s">
        <v>72</v>
      </c>
      <c r="D228" s="3">
        <v>378175</v>
      </c>
      <c r="E228" s="3" t="s">
        <v>16</v>
      </c>
      <c r="F228" s="3">
        <v>2019</v>
      </c>
      <c r="G228" s="3" t="s">
        <v>17</v>
      </c>
      <c r="H228" s="4">
        <v>43830</v>
      </c>
      <c r="I228" s="4">
        <v>43886</v>
      </c>
      <c r="J228" s="4">
        <v>43886</v>
      </c>
      <c r="K228" s="5">
        <v>422496000</v>
      </c>
      <c r="L228" s="5">
        <v>424785000</v>
      </c>
      <c r="M228" s="3" t="s">
        <v>720</v>
      </c>
      <c r="N228" s="20">
        <v>1.6328576473817217E-3</v>
      </c>
      <c r="O228" s="21">
        <v>1.6328576473817217E-3</v>
      </c>
      <c r="P228" s="21">
        <v>3.4536595588022657E-3</v>
      </c>
      <c r="Q228" s="21">
        <v>0.26127672601891738</v>
      </c>
      <c r="R228" s="21">
        <v>1.9910044471764334E-2</v>
      </c>
      <c r="S228" s="21">
        <v>0.10885098539894342</v>
      </c>
      <c r="T228" s="21">
        <v>0</v>
      </c>
      <c r="U228" s="21">
        <v>0.64261039176349544</v>
      </c>
      <c r="V228" s="21">
        <v>0.50907772523900519</v>
      </c>
      <c r="W228" s="21">
        <v>0.62210889664239277</v>
      </c>
      <c r="X228" s="21">
        <v>2.6856852215694317E-2</v>
      </c>
      <c r="Y228" s="21">
        <v>0.46790282572623515</v>
      </c>
      <c r="Z228" s="21">
        <v>0.97314314778430566</v>
      </c>
      <c r="AA228" s="21">
        <v>0</v>
      </c>
      <c r="AB228" s="21">
        <v>0.896041335270087</v>
      </c>
      <c r="AC228" s="21">
        <v>0.73298039487873656</v>
      </c>
      <c r="AD228" s="21">
        <v>0.79999719356855092</v>
      </c>
      <c r="AE228" s="21">
        <v>0.643930235443407</v>
      </c>
      <c r="AF228" s="21">
        <v>0.45878348781246486</v>
      </c>
      <c r="AG228" s="21" t="e">
        <v>#DIV/0!</v>
      </c>
      <c r="AH228" s="21" t="e">
        <v>#DIV/0!</v>
      </c>
      <c r="AI228" s="21">
        <v>0.9860134635751161</v>
      </c>
      <c r="AJ228" s="21">
        <v>6.2858965724527108E-2</v>
      </c>
      <c r="AK228" s="21" t="e">
        <v>#DIV/0!</v>
      </c>
      <c r="AL228" s="21" t="e">
        <v>#DIV/0!</v>
      </c>
      <c r="AM228" s="21">
        <v>0.30679875731475731</v>
      </c>
      <c r="AN228" s="21">
        <v>0.27065658357557831</v>
      </c>
      <c r="AO228" s="21">
        <v>1.2590394318866523E-2</v>
      </c>
      <c r="AP228" s="21">
        <v>0.57144781251504762</v>
      </c>
      <c r="AQ228" s="21">
        <v>0.49256490072333631</v>
      </c>
      <c r="AR228" s="21">
        <v>0.65730643818495826</v>
      </c>
      <c r="AS228" s="21">
        <v>0.56822912398311809</v>
      </c>
      <c r="AT228" s="21">
        <v>0.29280640535703878</v>
      </c>
      <c r="AU228" s="21">
        <v>0.61684567786888855</v>
      </c>
      <c r="AV228" s="21" t="e">
        <v>#DIV/0!</v>
      </c>
      <c r="AW228" s="21" t="e">
        <v>#DIV/0!</v>
      </c>
      <c r="AX228" s="21" t="e">
        <v>#DIV/0!</v>
      </c>
      <c r="AY228" s="21">
        <v>0.21985749733503174</v>
      </c>
      <c r="AZ228" s="21">
        <v>0.74675993696039555</v>
      </c>
      <c r="BA228" s="21">
        <v>0.74381330183525651</v>
      </c>
      <c r="BB228" s="21" t="e">
        <v>#DIV/0!</v>
      </c>
      <c r="BC228" s="21">
        <v>0.20153311534854607</v>
      </c>
    </row>
    <row r="229" spans="1:55" x14ac:dyDescent="0.2">
      <c r="A229" s="3" t="s">
        <v>724</v>
      </c>
      <c r="B229" s="3" t="s">
        <v>725</v>
      </c>
      <c r="C229" s="3" t="s">
        <v>34</v>
      </c>
      <c r="D229" s="3">
        <v>132518</v>
      </c>
      <c r="E229" s="3" t="s">
        <v>16</v>
      </c>
      <c r="F229" s="3">
        <v>2020</v>
      </c>
      <c r="G229" s="3" t="s">
        <v>17</v>
      </c>
      <c r="H229" s="4">
        <v>44012</v>
      </c>
      <c r="I229" s="4">
        <v>44053</v>
      </c>
      <c r="J229" s="4">
        <v>44053</v>
      </c>
      <c r="K229" s="5">
        <v>155134000</v>
      </c>
      <c r="L229" s="5">
        <v>156097000</v>
      </c>
      <c r="M229" s="3" t="s">
        <v>726</v>
      </c>
      <c r="N229" s="20">
        <v>0.11785503313281592</v>
      </c>
      <c r="O229" s="21">
        <v>9.3577352770461711E-2</v>
      </c>
      <c r="P229" s="21">
        <v>0.21315758900816831</v>
      </c>
      <c r="Q229" s="21">
        <v>0.26574787347888656</v>
      </c>
      <c r="R229" s="21">
        <v>0.10563763671387748</v>
      </c>
      <c r="S229" s="21">
        <v>0</v>
      </c>
      <c r="T229" s="21">
        <v>0.10673154730437732</v>
      </c>
      <c r="U229" s="21">
        <v>0.6588322554901217</v>
      </c>
      <c r="V229" s="21">
        <v>0.48825282224192584</v>
      </c>
      <c r="W229" s="21">
        <v>0.64141808865779748</v>
      </c>
      <c r="X229" s="21">
        <v>0.65603133171636618</v>
      </c>
      <c r="Y229" s="21">
        <v>0.4491119076303402</v>
      </c>
      <c r="Z229" s="21">
        <v>0.34396866828363365</v>
      </c>
      <c r="AA229" s="21">
        <v>0.10245246562512232</v>
      </c>
      <c r="AB229" s="21">
        <v>0.85233620582912673</v>
      </c>
      <c r="AC229" s="21">
        <v>0.63047849989799398</v>
      </c>
      <c r="AD229" s="21">
        <v>0.60033138120271834</v>
      </c>
      <c r="AE229" s="21">
        <v>0.68256381522273657</v>
      </c>
      <c r="AF229" s="21">
        <v>0.42495623773430385</v>
      </c>
      <c r="AG229" s="21" t="e">
        <v>#DIV/0!</v>
      </c>
      <c r="AH229" s="21" t="e">
        <v>#DIV/0!</v>
      </c>
      <c r="AI229" s="21">
        <v>0.98510906341843929</v>
      </c>
      <c r="AJ229" s="21">
        <v>0.19739196555069141</v>
      </c>
      <c r="AK229" s="21" t="e">
        <v>#DIV/0!</v>
      </c>
      <c r="AL229" s="21" t="e">
        <v>#DIV/0!</v>
      </c>
      <c r="AM229" s="21">
        <v>0.3217552692547006</v>
      </c>
      <c r="AN229" s="21">
        <v>0.27798078452095665</v>
      </c>
      <c r="AO229" s="21">
        <v>0.15630352629069472</v>
      </c>
      <c r="AP229" s="21">
        <v>0.57256745311753565</v>
      </c>
      <c r="AQ229" s="21">
        <v>0.68020720038284932</v>
      </c>
      <c r="AR229" s="21">
        <v>0.45247952204728731</v>
      </c>
      <c r="AS229" s="21">
        <v>0.5414606204764415</v>
      </c>
      <c r="AT229" s="21">
        <v>0.62643699990476365</v>
      </c>
      <c r="AU229" s="21">
        <v>0.72887090438873359</v>
      </c>
      <c r="AV229" s="21" t="e">
        <v>#DIV/0!</v>
      </c>
      <c r="AW229" s="21" t="e">
        <v>#DIV/0!</v>
      </c>
      <c r="AX229" s="21" t="e">
        <v>#DIV/0!</v>
      </c>
      <c r="AY229" s="21">
        <v>0.2250840667479479</v>
      </c>
      <c r="AZ229" s="21">
        <v>0.73296570842534559</v>
      </c>
      <c r="BA229" s="21">
        <v>0.74482432177403213</v>
      </c>
      <c r="BB229" s="21" t="e">
        <v>#DIV/0!</v>
      </c>
      <c r="BC229" s="21">
        <v>0.3991832718882245</v>
      </c>
    </row>
    <row r="230" spans="1:55" x14ac:dyDescent="0.2">
      <c r="A230" s="3" t="s">
        <v>715</v>
      </c>
      <c r="B230" s="3" t="s">
        <v>716</v>
      </c>
      <c r="C230" s="3" t="s">
        <v>91</v>
      </c>
      <c r="D230" s="3">
        <v>384594</v>
      </c>
      <c r="E230" s="3" t="s">
        <v>16</v>
      </c>
      <c r="F230" s="3">
        <v>2019</v>
      </c>
      <c r="G230" s="3" t="s">
        <v>17</v>
      </c>
      <c r="H230" s="4">
        <v>43830</v>
      </c>
      <c r="I230" s="4">
        <v>43874</v>
      </c>
      <c r="J230" s="4">
        <v>43874</v>
      </c>
      <c r="K230" s="5">
        <v>342100000</v>
      </c>
      <c r="L230" s="5">
        <v>344500000</v>
      </c>
      <c r="M230" s="3" t="s">
        <v>717</v>
      </c>
      <c r="N230" s="20">
        <v>2.75684406872851E-2</v>
      </c>
      <c r="O230" s="21">
        <v>1.787129197889778E-2</v>
      </c>
      <c r="P230" s="21">
        <v>9.4791323663578255E-3</v>
      </c>
      <c r="Q230" s="21">
        <v>0.31137327685854149</v>
      </c>
      <c r="R230" s="21">
        <v>0.13002185602939645</v>
      </c>
      <c r="S230" s="21">
        <v>9.1237407993843181E-2</v>
      </c>
      <c r="T230" s="21">
        <v>0.11450713286718391</v>
      </c>
      <c r="U230" s="21">
        <v>0.75231161726590079</v>
      </c>
      <c r="V230" s="21">
        <v>0.62941783327256873</v>
      </c>
      <c r="W230" s="21">
        <v>0.72473125387712978</v>
      </c>
      <c r="X230" s="21">
        <v>0.27621875988251787</v>
      </c>
      <c r="Y230" s="21">
        <v>0.42078661545919427</v>
      </c>
      <c r="Z230" s="21">
        <v>0.72378124011748202</v>
      </c>
      <c r="AA230" s="21">
        <v>0.16883603189070459</v>
      </c>
      <c r="AB230" s="21">
        <v>0.79718987407736508</v>
      </c>
      <c r="AC230" s="21">
        <v>0.33927831737889608</v>
      </c>
      <c r="AD230" s="21">
        <v>0.44471179209577544</v>
      </c>
      <c r="AE230" s="21">
        <v>0.50562770328498441</v>
      </c>
      <c r="AF230" s="21">
        <v>0.40249628855553332</v>
      </c>
      <c r="AG230" s="21" t="e">
        <v>#DIV/0!</v>
      </c>
      <c r="AH230" s="21" t="e">
        <v>#DIV/0!</v>
      </c>
      <c r="AI230" s="21">
        <v>0.98538867360593074</v>
      </c>
      <c r="AJ230" s="21">
        <v>0.12216659444087379</v>
      </c>
      <c r="AK230" s="21" t="e">
        <v>#DIV/0!</v>
      </c>
      <c r="AL230" s="21" t="e">
        <v>#DIV/0!</v>
      </c>
      <c r="AM230" s="21">
        <v>0.3947412834488136</v>
      </c>
      <c r="AN230" s="21">
        <v>0.33663030408347777</v>
      </c>
      <c r="AO230" s="21">
        <v>0.26981813535379279</v>
      </c>
      <c r="AP230" s="21">
        <v>0.54935716723110484</v>
      </c>
      <c r="AQ230" s="21">
        <v>0.6930171086219381</v>
      </c>
      <c r="AR230" s="21">
        <v>0.30990308268430133</v>
      </c>
      <c r="AS230" s="21">
        <v>0.57947045675092401</v>
      </c>
      <c r="AT230" s="21">
        <v>0.57552863292495515</v>
      </c>
      <c r="AU230" s="21">
        <v>0.64523304195511699</v>
      </c>
      <c r="AV230" s="21" t="e">
        <v>#DIV/0!</v>
      </c>
      <c r="AW230" s="21" t="e">
        <v>#DIV/0!</v>
      </c>
      <c r="AX230" s="21" t="e">
        <v>#DIV/0!</v>
      </c>
      <c r="AY230" s="21">
        <v>0.23882403818755141</v>
      </c>
      <c r="AZ230" s="21">
        <v>0.76014582326971913</v>
      </c>
      <c r="BA230" s="21">
        <v>0.74386530164878173</v>
      </c>
      <c r="BB230" s="21" t="e">
        <v>#DIV/0!</v>
      </c>
      <c r="BC230" s="21">
        <v>0.40328928572830081</v>
      </c>
    </row>
    <row r="231" spans="1:55" x14ac:dyDescent="0.2">
      <c r="A231" s="3" t="s">
        <v>721</v>
      </c>
      <c r="B231" s="3" t="s">
        <v>722</v>
      </c>
      <c r="C231" s="3" t="s">
        <v>138</v>
      </c>
      <c r="D231" s="3">
        <v>88392</v>
      </c>
      <c r="E231" s="3" t="s">
        <v>16</v>
      </c>
      <c r="F231" s="3">
        <v>2019</v>
      </c>
      <c r="G231" s="3" t="s">
        <v>17</v>
      </c>
      <c r="H231" s="4">
        <v>43830</v>
      </c>
      <c r="I231" s="4">
        <v>43873</v>
      </c>
      <c r="J231" s="4">
        <v>43873</v>
      </c>
      <c r="K231" s="5">
        <v>2268000000</v>
      </c>
      <c r="L231" s="5">
        <v>2268000000</v>
      </c>
      <c r="M231" s="3" t="s">
        <v>723</v>
      </c>
      <c r="N231" s="20">
        <v>1.3277998976314133E-2</v>
      </c>
      <c r="O231" s="21">
        <v>1.1101053734615365E-2</v>
      </c>
      <c r="P231" s="21">
        <v>3.8501923453526342E-3</v>
      </c>
      <c r="Q231" s="21">
        <v>0.26169825362105248</v>
      </c>
      <c r="R231" s="21">
        <v>0.12355731430393956</v>
      </c>
      <c r="S231" s="21">
        <v>5.1888533710536797E-2</v>
      </c>
      <c r="T231" s="21">
        <v>0.11524752214716473</v>
      </c>
      <c r="U231" s="21">
        <v>0.6544157040603118</v>
      </c>
      <c r="V231" s="21">
        <v>0.49877191264524012</v>
      </c>
      <c r="W231" s="21">
        <v>0.63564188486310413</v>
      </c>
      <c r="X231" s="21">
        <v>2.365968146611944E-2</v>
      </c>
      <c r="Y231" s="21">
        <v>0.48904959398134568</v>
      </c>
      <c r="Z231" s="21">
        <v>0.97634031853388048</v>
      </c>
      <c r="AA231" s="21">
        <v>0.45501931160805892</v>
      </c>
      <c r="AB231" s="21">
        <v>0.88969316416090061</v>
      </c>
      <c r="AC231" s="21">
        <v>0.67326341252113842</v>
      </c>
      <c r="AD231" s="21">
        <v>0.63347107575771844</v>
      </c>
      <c r="AE231" s="21">
        <v>0.57438387611148445</v>
      </c>
      <c r="AF231" s="21">
        <v>0.36521896062890497</v>
      </c>
      <c r="AG231" s="21" t="e">
        <v>#DIV/0!</v>
      </c>
      <c r="AH231" s="21" t="e">
        <v>#DIV/0!</v>
      </c>
      <c r="AI231" s="21">
        <v>0.9860123180234156</v>
      </c>
      <c r="AJ231" s="21">
        <v>0.15827900953072177</v>
      </c>
      <c r="AK231" s="21" t="e">
        <v>#DIV/0!</v>
      </c>
      <c r="AL231" s="21" t="e">
        <v>#DIV/0!</v>
      </c>
      <c r="AM231" s="21">
        <v>0.30447449810463872</v>
      </c>
      <c r="AN231" s="21">
        <v>0.27121492112986217</v>
      </c>
      <c r="AO231" s="21">
        <v>2.9212794870406907E-2</v>
      </c>
      <c r="AP231" s="21">
        <v>0.56849362283425886</v>
      </c>
      <c r="AQ231" s="21">
        <v>0.43966952116471253</v>
      </c>
      <c r="AR231" s="21">
        <v>0.48338590991977115</v>
      </c>
      <c r="AS231" s="21">
        <v>0.58154504859385547</v>
      </c>
      <c r="AT231" s="21">
        <v>0.30480816161016688</v>
      </c>
      <c r="AU231" s="21">
        <v>0.63017488981194181</v>
      </c>
      <c r="AV231" s="21" t="e">
        <v>#DIV/0!</v>
      </c>
      <c r="AW231" s="21" t="e">
        <v>#DIV/0!</v>
      </c>
      <c r="AX231" s="21" t="e">
        <v>#DIV/0!</v>
      </c>
      <c r="AY231" s="21">
        <v>0.30955878675910609</v>
      </c>
      <c r="AZ231" s="21">
        <v>0.80651752017968448</v>
      </c>
      <c r="BA231" s="21">
        <v>0.78624814684398503</v>
      </c>
      <c r="BB231" s="21" t="e">
        <v>#DIV/0!</v>
      </c>
      <c r="BC231" s="21">
        <v>0.18400699106371587</v>
      </c>
    </row>
    <row r="232" spans="1:55" x14ac:dyDescent="0.2">
      <c r="A232" s="3" t="s">
        <v>248</v>
      </c>
      <c r="B232" s="3" t="s">
        <v>249</v>
      </c>
      <c r="C232" s="3" t="s">
        <v>45</v>
      </c>
      <c r="D232" s="3">
        <v>327637</v>
      </c>
      <c r="E232" s="3" t="s">
        <v>16</v>
      </c>
      <c r="F232" s="3">
        <v>2019</v>
      </c>
      <c r="G232" s="3" t="s">
        <v>17</v>
      </c>
      <c r="H232" s="4">
        <v>43890</v>
      </c>
      <c r="I232" s="4">
        <v>43942</v>
      </c>
      <c r="J232" s="4">
        <v>43942</v>
      </c>
      <c r="K232" s="5">
        <v>163393000</v>
      </c>
      <c r="L232" s="5">
        <v>165831000</v>
      </c>
      <c r="M232" s="3" t="s">
        <v>250</v>
      </c>
      <c r="N232" s="20">
        <v>8.2090106217513684E-2</v>
      </c>
      <c r="O232" s="21">
        <v>1.7468934045719964E-2</v>
      </c>
      <c r="P232" s="21">
        <v>3.4186262177427454E-3</v>
      </c>
      <c r="Q232" s="21">
        <v>0.27175226022028132</v>
      </c>
      <c r="R232" s="21">
        <v>0.19904153637647132</v>
      </c>
      <c r="S232" s="21">
        <v>3.032324306290515E-2</v>
      </c>
      <c r="T232" s="21">
        <v>0.19549878289917005</v>
      </c>
      <c r="U232" s="21">
        <v>0.69302706947792259</v>
      </c>
      <c r="V232" s="21">
        <v>0.50265169820936662</v>
      </c>
      <c r="W232" s="21">
        <v>0.67588041742239835</v>
      </c>
      <c r="X232" s="21">
        <v>0.13846663647541604</v>
      </c>
      <c r="Y232" s="21">
        <v>0.43526562519929868</v>
      </c>
      <c r="Z232" s="21">
        <v>0.86153336352458398</v>
      </c>
      <c r="AA232" s="21">
        <v>0</v>
      </c>
      <c r="AB232" s="21">
        <v>0.82868900425318659</v>
      </c>
      <c r="AC232" s="21">
        <v>0.10959871218167122</v>
      </c>
      <c r="AD232" s="21">
        <v>0.33654603711375741</v>
      </c>
      <c r="AE232" s="21">
        <v>0.38264557589883796</v>
      </c>
      <c r="AF232" s="21">
        <v>0.376397283077543</v>
      </c>
      <c r="AG232" s="21" t="e">
        <v>#DIV/0!</v>
      </c>
      <c r="AH232" s="21" t="e">
        <v>#DIV/0!</v>
      </c>
      <c r="AI232" s="21">
        <v>0.97956578814540063</v>
      </c>
      <c r="AJ232" s="21">
        <v>3.8141760628796609E-2</v>
      </c>
      <c r="AK232" s="21" t="e">
        <v>#DIV/0!</v>
      </c>
      <c r="AL232" s="21" t="e">
        <v>#DIV/0!</v>
      </c>
      <c r="AM232" s="21">
        <v>0.31144745821764147</v>
      </c>
      <c r="AN232" s="21">
        <v>0.28658163400841391</v>
      </c>
      <c r="AO232" s="21">
        <v>0.21709976671523595</v>
      </c>
      <c r="AP232" s="21">
        <v>0.57876490052039409</v>
      </c>
      <c r="AQ232" s="21">
        <v>0.50323377368689348</v>
      </c>
      <c r="AR232" s="21">
        <v>0.1464983661337157</v>
      </c>
      <c r="AS232" s="21">
        <v>0.612196824395704</v>
      </c>
      <c r="AT232" s="21">
        <v>0.17897245817627855</v>
      </c>
      <c r="AU232" s="21">
        <v>0.57956881922251402</v>
      </c>
      <c r="AV232" s="21" t="e">
        <v>#DIV/0!</v>
      </c>
      <c r="AW232" s="21" t="e">
        <v>#DIV/0!</v>
      </c>
      <c r="AX232" s="21" t="e">
        <v>#DIV/0!</v>
      </c>
      <c r="AY232" s="21">
        <v>0.51838439445523443</v>
      </c>
      <c r="AZ232" s="21">
        <v>0.9386653530895801</v>
      </c>
      <c r="BA232" s="21">
        <v>0.7423774902681628</v>
      </c>
      <c r="BB232" s="21" t="e">
        <v>#DIV/0!</v>
      </c>
      <c r="BC232" s="21">
        <v>0.1804515017132676</v>
      </c>
    </row>
    <row r="233" spans="1:55" x14ac:dyDescent="0.2">
      <c r="A233" s="3" t="s">
        <v>310</v>
      </c>
      <c r="B233" s="3" t="s">
        <v>311</v>
      </c>
      <c r="C233" s="3" t="s">
        <v>91</v>
      </c>
      <c r="D233" s="3">
        <v>82117</v>
      </c>
      <c r="E233" s="3" t="s">
        <v>16</v>
      </c>
      <c r="F233" s="3">
        <v>2019</v>
      </c>
      <c r="G233" s="3" t="s">
        <v>17</v>
      </c>
      <c r="H233" s="4">
        <v>43830</v>
      </c>
      <c r="I233" s="4">
        <v>43885</v>
      </c>
      <c r="J233" s="4">
        <v>43885</v>
      </c>
      <c r="K233" s="5">
        <v>4284000000</v>
      </c>
      <c r="L233" s="5">
        <v>4324000000</v>
      </c>
      <c r="M233" s="3" t="s">
        <v>312</v>
      </c>
      <c r="N233" s="20">
        <v>4.1986027083806471E-2</v>
      </c>
      <c r="O233" s="21">
        <v>3.8887667461879091E-2</v>
      </c>
      <c r="P233" s="21">
        <v>6.8534566167247818E-2</v>
      </c>
      <c r="Q233" s="21">
        <v>0.26962166336276239</v>
      </c>
      <c r="R233" s="21">
        <v>0.143937474000258</v>
      </c>
      <c r="S233" s="21">
        <v>0.27234231477034132</v>
      </c>
      <c r="T233" s="21">
        <v>9.5097737765587831E-2</v>
      </c>
      <c r="U233" s="21">
        <v>0.67386959660503976</v>
      </c>
      <c r="V233" s="21">
        <v>0.60186845537888189</v>
      </c>
      <c r="W233" s="21">
        <v>0.64508881451891642</v>
      </c>
      <c r="X233" s="21">
        <v>0.33482212526778682</v>
      </c>
      <c r="Y233" s="21">
        <v>0.44416167187749994</v>
      </c>
      <c r="Z233" s="21">
        <v>0.66517787473221313</v>
      </c>
      <c r="AA233" s="21">
        <v>0.1736021752848991</v>
      </c>
      <c r="AB233" s="21">
        <v>0.83497111209717634</v>
      </c>
      <c r="AC233" s="21">
        <v>0.61418989655221345</v>
      </c>
      <c r="AD233" s="21">
        <v>0.46893794991184795</v>
      </c>
      <c r="AE233" s="21">
        <v>0.53317232151566585</v>
      </c>
      <c r="AF233" s="21">
        <v>0.37532051656296167</v>
      </c>
      <c r="AG233" s="21" t="e">
        <v>#DIV/0!</v>
      </c>
      <c r="AH233" s="21" t="e">
        <v>#DIV/0!</v>
      </c>
      <c r="AI233" s="21">
        <v>0.98507412013720419</v>
      </c>
      <c r="AJ233" s="21">
        <v>8.6291176065180303E-2</v>
      </c>
      <c r="AK233" s="21" t="e">
        <v>#DIV/0!</v>
      </c>
      <c r="AL233" s="21" t="e">
        <v>#DIV/0!</v>
      </c>
      <c r="AM233" s="21">
        <v>0.30674673093547278</v>
      </c>
      <c r="AN233" s="21">
        <v>0.27596771707808859</v>
      </c>
      <c r="AO233" s="21">
        <v>8.2731694418828897E-2</v>
      </c>
      <c r="AP233" s="21">
        <v>0.5745979528858991</v>
      </c>
      <c r="AQ233" s="21">
        <v>0.46307207302870673</v>
      </c>
      <c r="AR233" s="21">
        <v>0.34664662779545813</v>
      </c>
      <c r="AS233" s="21">
        <v>0.56346813470659451</v>
      </c>
      <c r="AT233" s="21">
        <v>0.34764941296634966</v>
      </c>
      <c r="AU233" s="21">
        <v>0.62790112271437348</v>
      </c>
      <c r="AV233" s="21" t="e">
        <v>#DIV/0!</v>
      </c>
      <c r="AW233" s="21" t="e">
        <v>#DIV/0!</v>
      </c>
      <c r="AX233" s="21" t="e">
        <v>#DIV/0!</v>
      </c>
      <c r="AY233" s="21">
        <v>0.30978078560780975</v>
      </c>
      <c r="AZ233" s="21">
        <v>0.77697484120092641</v>
      </c>
      <c r="BA233" s="21">
        <v>0.74657817814334526</v>
      </c>
      <c r="BB233" s="21" t="e">
        <v>#DIV/0!</v>
      </c>
      <c r="BC233" s="21">
        <v>0.23765953451279295</v>
      </c>
    </row>
    <row r="234" spans="1:55" x14ac:dyDescent="0.2">
      <c r="A234" s="3" t="s">
        <v>733</v>
      </c>
      <c r="B234" s="3" t="s">
        <v>734</v>
      </c>
      <c r="C234" s="3" t="s">
        <v>91</v>
      </c>
      <c r="D234" s="3">
        <v>258154</v>
      </c>
      <c r="E234" s="3" t="s">
        <v>16</v>
      </c>
      <c r="F234" s="3">
        <v>2019</v>
      </c>
      <c r="G234" s="3" t="s">
        <v>17</v>
      </c>
      <c r="H234" s="4">
        <v>43890</v>
      </c>
      <c r="I234" s="4">
        <v>43922</v>
      </c>
      <c r="J234" s="4">
        <v>43922</v>
      </c>
      <c r="K234" s="5">
        <v>796000000</v>
      </c>
      <c r="L234" s="5">
        <v>805000000</v>
      </c>
      <c r="M234" s="3" t="s">
        <v>735</v>
      </c>
      <c r="N234" s="20">
        <v>2.4188648776959299E-2</v>
      </c>
      <c r="O234" s="21">
        <v>9.5851651558355819E-3</v>
      </c>
      <c r="P234" s="21">
        <v>2.2032822485060725E-3</v>
      </c>
      <c r="Q234" s="21">
        <v>0.27213500097026433</v>
      </c>
      <c r="R234" s="21">
        <v>0.11119148840664045</v>
      </c>
      <c r="S234" s="21">
        <v>0.13882363742939122</v>
      </c>
      <c r="T234" s="21">
        <v>8.6687592194791732E-2</v>
      </c>
      <c r="U234" s="21">
        <v>0.67048066485028623</v>
      </c>
      <c r="V234" s="21">
        <v>0.55561080400086471</v>
      </c>
      <c r="W234" s="21">
        <v>0.64647229715441423</v>
      </c>
      <c r="X234" s="21">
        <v>0.23945224031844031</v>
      </c>
      <c r="Y234" s="21">
        <v>0.43741052475590941</v>
      </c>
      <c r="Z234" s="21">
        <v>0.76054775968155974</v>
      </c>
      <c r="AA234" s="21">
        <v>0.12763452816506937</v>
      </c>
      <c r="AB234" s="21">
        <v>0.8277187040303795</v>
      </c>
      <c r="AC234" s="21">
        <v>0.1962584079882109</v>
      </c>
      <c r="AD234" s="21">
        <v>0.33287598352078918</v>
      </c>
      <c r="AE234" s="21">
        <v>0.36091463951531866</v>
      </c>
      <c r="AF234" s="21">
        <v>0.36934064762914814</v>
      </c>
      <c r="AG234" s="21" t="e">
        <v>#DIV/0!</v>
      </c>
      <c r="AH234" s="21" t="e">
        <v>#DIV/0!</v>
      </c>
      <c r="AI234" s="21">
        <v>0.98623654574582165</v>
      </c>
      <c r="AJ234" s="21">
        <v>8.3805200401442487E-2</v>
      </c>
      <c r="AK234" s="21" t="e">
        <v>#DIV/0!</v>
      </c>
      <c r="AL234" s="21" t="e">
        <v>#DIV/0!</v>
      </c>
      <c r="AM234" s="21">
        <v>0.31410277644666029</v>
      </c>
      <c r="AN234" s="21">
        <v>0.32716955127573144</v>
      </c>
      <c r="AO234" s="21">
        <v>0.75777918692130919</v>
      </c>
      <c r="AP234" s="21">
        <v>0.54020621215992082</v>
      </c>
      <c r="AQ234" s="21">
        <v>0.52567614693027842</v>
      </c>
      <c r="AR234" s="21">
        <v>0.17869003482885135</v>
      </c>
      <c r="AS234" s="21">
        <v>0.60599541339406648</v>
      </c>
      <c r="AT234" s="21">
        <v>0.37203663514726532</v>
      </c>
      <c r="AU234" s="21">
        <v>0.61669058422342804</v>
      </c>
      <c r="AV234" s="21" t="e">
        <v>#DIV/0!</v>
      </c>
      <c r="AW234" s="21" t="e">
        <v>#DIV/0!</v>
      </c>
      <c r="AX234" s="21" t="e">
        <v>#DIV/0!</v>
      </c>
      <c r="AY234" s="21">
        <v>0.25951506313033323</v>
      </c>
      <c r="AZ234" s="21">
        <v>0.77446208414806073</v>
      </c>
      <c r="BA234" s="21">
        <v>0.74333672383471372</v>
      </c>
      <c r="BB234" s="21" t="e">
        <v>#DIV/0!</v>
      </c>
      <c r="BC234" s="21">
        <v>0.21410002520957619</v>
      </c>
    </row>
    <row r="235" spans="1:55" x14ac:dyDescent="0.2">
      <c r="A235" s="3" t="s">
        <v>727</v>
      </c>
      <c r="B235" s="3" t="s">
        <v>728</v>
      </c>
      <c r="C235" s="3" t="s">
        <v>45</v>
      </c>
      <c r="D235" s="3">
        <v>186130</v>
      </c>
      <c r="E235" s="3" t="s">
        <v>16</v>
      </c>
      <c r="F235" s="3">
        <v>2019</v>
      </c>
      <c r="G235" s="3" t="s">
        <v>17</v>
      </c>
      <c r="H235" s="4">
        <v>43890</v>
      </c>
      <c r="I235" s="4">
        <v>43908</v>
      </c>
      <c r="J235" s="4">
        <v>43908</v>
      </c>
      <c r="K235" s="5">
        <v>152000000</v>
      </c>
      <c r="L235" s="5">
        <v>154000000</v>
      </c>
      <c r="M235" s="6" t="s">
        <v>729</v>
      </c>
      <c r="N235" s="20">
        <v>6.3155796716439075E-2</v>
      </c>
      <c r="O235" s="21">
        <v>2.0754491917853099E-2</v>
      </c>
      <c r="P235" s="21">
        <v>4.4476976760777831E-2</v>
      </c>
      <c r="Q235" s="21">
        <v>0.26238974736773885</v>
      </c>
      <c r="R235" s="21">
        <v>8.9777379887087311E-2</v>
      </c>
      <c r="S235" s="21">
        <v>1.3700488478178627E-2</v>
      </c>
      <c r="T235" s="21">
        <v>8.8175132197539738E-2</v>
      </c>
      <c r="U235" s="21">
        <v>0.65154330141151839</v>
      </c>
      <c r="V235" s="21">
        <v>0.49128666806487409</v>
      </c>
      <c r="W235" s="21">
        <v>0.6334187999545936</v>
      </c>
      <c r="X235" s="21">
        <v>0.3216471552796149</v>
      </c>
      <c r="Y235" s="21">
        <v>0.46046688868360408</v>
      </c>
      <c r="Z235" s="21">
        <v>0.67835284472038504</v>
      </c>
      <c r="AA235" s="21">
        <v>0</v>
      </c>
      <c r="AB235" s="21">
        <v>0.88069603343567349</v>
      </c>
      <c r="AC235" s="21">
        <v>0.3428386627856469</v>
      </c>
      <c r="AD235" s="21">
        <v>0.40223577331268084</v>
      </c>
      <c r="AE235" s="21">
        <v>0.41144890158565006</v>
      </c>
      <c r="AF235" s="21">
        <v>0.37827783685374944</v>
      </c>
      <c r="AG235" s="21" t="e">
        <v>#DIV/0!</v>
      </c>
      <c r="AH235" s="21" t="e">
        <v>#DIV/0!</v>
      </c>
      <c r="AI235" s="21">
        <v>0.98586023802710243</v>
      </c>
      <c r="AJ235" s="21">
        <v>0.1425404020722556</v>
      </c>
      <c r="AK235" s="21" t="e">
        <v>#DIV/0!</v>
      </c>
      <c r="AL235" s="21" t="e">
        <v>#DIV/0!</v>
      </c>
      <c r="AM235" s="21">
        <v>0.30998221463530662</v>
      </c>
      <c r="AN235" s="21">
        <v>0.28129207100601844</v>
      </c>
      <c r="AO235" s="21">
        <v>0.32258431804938265</v>
      </c>
      <c r="AP235" s="21">
        <v>0.57723043094214976</v>
      </c>
      <c r="AQ235" s="21">
        <v>0.54784273544312345</v>
      </c>
      <c r="AR235" s="21">
        <v>0.23879228322885615</v>
      </c>
      <c r="AS235" s="21">
        <v>0.59831962623015178</v>
      </c>
      <c r="AT235" s="21">
        <v>0.44217462735177299</v>
      </c>
      <c r="AU235" s="21">
        <v>0.6488200967775356</v>
      </c>
      <c r="AV235" s="21" t="e">
        <v>#DIV/0!</v>
      </c>
      <c r="AW235" s="21" t="e">
        <v>#DIV/0!</v>
      </c>
      <c r="AX235" s="21" t="e">
        <v>#DIV/0!</v>
      </c>
      <c r="AY235" s="21">
        <v>0.23233881417931102</v>
      </c>
      <c r="AZ235" s="21">
        <v>0.7521302992543285</v>
      </c>
      <c r="BA235" s="21">
        <v>0.74415869257470535</v>
      </c>
      <c r="BB235" s="21" t="e">
        <v>#DIV/0!</v>
      </c>
      <c r="BC235" s="21">
        <v>0.24403040373873441</v>
      </c>
    </row>
    <row r="236" spans="1:55" x14ac:dyDescent="0.2">
      <c r="A236" s="3" t="s">
        <v>706</v>
      </c>
      <c r="B236" s="3" t="s">
        <v>707</v>
      </c>
      <c r="C236" s="3" t="s">
        <v>15</v>
      </c>
      <c r="D236" s="3">
        <v>99395</v>
      </c>
      <c r="E236" s="3" t="s">
        <v>16</v>
      </c>
      <c r="F236" s="3">
        <v>2019</v>
      </c>
      <c r="G236" s="3" t="s">
        <v>17</v>
      </c>
      <c r="H236" s="4">
        <v>43830</v>
      </c>
      <c r="I236" s="4">
        <v>43854</v>
      </c>
      <c r="J236" s="4">
        <v>43854</v>
      </c>
      <c r="K236" s="5">
        <v>97440000</v>
      </c>
      <c r="L236" s="5">
        <v>97952000</v>
      </c>
      <c r="M236" s="3" t="s">
        <v>708</v>
      </c>
      <c r="N236" s="20">
        <v>2.1550018701262007E-2</v>
      </c>
      <c r="O236" s="21">
        <v>1.662498132348952E-2</v>
      </c>
      <c r="P236" s="21">
        <v>1.2440384918560267E-2</v>
      </c>
      <c r="Q236" s="21">
        <v>0.26049989671598633</v>
      </c>
      <c r="R236" s="21">
        <v>7.555036542022292E-2</v>
      </c>
      <c r="S236" s="21">
        <v>6.0535898539794374E-2</v>
      </c>
      <c r="T236" s="21">
        <v>6.5145369097827741E-2</v>
      </c>
      <c r="U236" s="21">
        <v>0.64764420668847023</v>
      </c>
      <c r="V236" s="21">
        <v>0.49856148452652943</v>
      </c>
      <c r="W236" s="21">
        <v>0.62853471117040338</v>
      </c>
      <c r="X236" s="21">
        <v>5.5957128040716016E-2</v>
      </c>
      <c r="Y236" s="21">
        <v>0.47465161619116214</v>
      </c>
      <c r="Z236" s="21">
        <v>0.94404287195928394</v>
      </c>
      <c r="AA236" s="21">
        <v>0</v>
      </c>
      <c r="AB236" s="21">
        <v>0.90996859502333416</v>
      </c>
      <c r="AC236" s="21">
        <v>0.46517234617054892</v>
      </c>
      <c r="AD236" s="21">
        <v>0.67828165798406004</v>
      </c>
      <c r="AE236" s="21">
        <v>0.66134818786756366</v>
      </c>
      <c r="AF236" s="21">
        <v>0.47766756592464449</v>
      </c>
      <c r="AG236" s="21" t="e">
        <v>#DIV/0!</v>
      </c>
      <c r="AH236" s="21" t="e">
        <v>#DIV/0!</v>
      </c>
      <c r="AI236" s="21">
        <v>0.9860017090109251</v>
      </c>
      <c r="AJ236" s="21">
        <v>0.20467574438260178</v>
      </c>
      <c r="AK236" s="21" t="e">
        <v>#DIV/0!</v>
      </c>
      <c r="AL236" s="21" t="e">
        <v>#DIV/0!</v>
      </c>
      <c r="AM236" s="21">
        <v>0.31135858352426143</v>
      </c>
      <c r="AN236" s="21">
        <v>0.27166799995375834</v>
      </c>
      <c r="AO236" s="21">
        <v>5.4264851656688026E-2</v>
      </c>
      <c r="AP236" s="21">
        <v>0.56462676291329827</v>
      </c>
      <c r="AQ236" s="21">
        <v>0.6156762974537705</v>
      </c>
      <c r="AR236" s="21">
        <v>0.54517786423424264</v>
      </c>
      <c r="AS236" s="21">
        <v>0.57612968138046683</v>
      </c>
      <c r="AT236" s="21">
        <v>0.41219512400256575</v>
      </c>
      <c r="AU236" s="21">
        <v>0.6454844276186078</v>
      </c>
      <c r="AV236" s="21" t="e">
        <v>#DIV/0!</v>
      </c>
      <c r="AW236" s="21" t="e">
        <v>#DIV/0!</v>
      </c>
      <c r="AX236" s="21" t="e">
        <v>#DIV/0!</v>
      </c>
      <c r="AY236" s="21">
        <v>0.23636151956799564</v>
      </c>
      <c r="AZ236" s="21">
        <v>0.75944811755705599</v>
      </c>
      <c r="BA236" s="21">
        <v>0.74332782831361721</v>
      </c>
      <c r="BB236" s="21" t="e">
        <v>#DIV/0!</v>
      </c>
      <c r="BC236" s="21">
        <v>0.22939370663576908</v>
      </c>
    </row>
    <row r="237" spans="1:55" x14ac:dyDescent="0.2">
      <c r="A237" s="3" t="s">
        <v>736</v>
      </c>
      <c r="B237" s="3" t="s">
        <v>737</v>
      </c>
      <c r="C237" s="3" t="s">
        <v>45</v>
      </c>
      <c r="D237" s="3">
        <v>185942</v>
      </c>
      <c r="E237" s="3" t="s">
        <v>16</v>
      </c>
      <c r="F237" s="3">
        <v>2019</v>
      </c>
      <c r="G237" s="3" t="s">
        <v>17</v>
      </c>
      <c r="H237" s="4">
        <v>43890</v>
      </c>
      <c r="I237" s="4">
        <v>43920</v>
      </c>
      <c r="J237" s="4">
        <v>43920</v>
      </c>
      <c r="K237" s="5">
        <v>276000000</v>
      </c>
      <c r="L237" s="5">
        <v>272000000</v>
      </c>
      <c r="M237" s="3" t="s">
        <v>738</v>
      </c>
      <c r="N237" s="20">
        <v>5.0792723610101086E-2</v>
      </c>
      <c r="O237" s="21">
        <v>3.1417257731820893E-2</v>
      </c>
      <c r="P237" s="21">
        <v>6.7241896276719032E-2</v>
      </c>
      <c r="Q237" s="21">
        <v>0.21809866585740934</v>
      </c>
      <c r="R237" s="21">
        <v>0.18864068920437371</v>
      </c>
      <c r="S237" s="21">
        <v>1.548589360268623E-2</v>
      </c>
      <c r="T237" s="21">
        <v>0.18773224983343872</v>
      </c>
      <c r="U237" s="21">
        <v>0.53801670942942381</v>
      </c>
      <c r="V237" s="21">
        <v>0.47311783474512148</v>
      </c>
      <c r="W237" s="21">
        <v>0.51583172249233411</v>
      </c>
      <c r="X237" s="21">
        <v>0.32529649875911032</v>
      </c>
      <c r="Y237" s="21">
        <v>0.39959824211727613</v>
      </c>
      <c r="Z237" s="21">
        <v>0.67470350124088962</v>
      </c>
      <c r="AA237" s="21">
        <v>0.26849474861987799</v>
      </c>
      <c r="AB237" s="21">
        <v>0.76116159310967568</v>
      </c>
      <c r="AC237" s="21">
        <v>0.37399167441091952</v>
      </c>
      <c r="AD237" s="21">
        <v>0.41058842875593432</v>
      </c>
      <c r="AE237" s="21">
        <v>0.46683017612121847</v>
      </c>
      <c r="AF237" s="21">
        <v>0.38824534280337891</v>
      </c>
      <c r="AG237" s="21" t="e">
        <v>#DIV/0!</v>
      </c>
      <c r="AH237" s="21" t="e">
        <v>#DIV/0!</v>
      </c>
      <c r="AI237" s="21">
        <v>0.98542247492473489</v>
      </c>
      <c r="AJ237" s="21">
        <v>0.15057884673823291</v>
      </c>
      <c r="AK237" s="21" t="e">
        <v>#DIV/0!</v>
      </c>
      <c r="AL237" s="21" t="e">
        <v>#DIV/0!</v>
      </c>
      <c r="AM237" s="21">
        <v>0.25868765738195232</v>
      </c>
      <c r="AN237" s="21">
        <v>0.21578721482674695</v>
      </c>
      <c r="AO237" s="21">
        <v>0.35026919938143591</v>
      </c>
      <c r="AP237" s="21">
        <v>0.5795051049200387</v>
      </c>
      <c r="AQ237" s="21">
        <v>0.64281625047878854</v>
      </c>
      <c r="AR237" s="21">
        <v>0.26130352526252104</v>
      </c>
      <c r="AS237" s="21">
        <v>0.58852664630539542</v>
      </c>
      <c r="AT237" s="21">
        <v>0.53388677691004927</v>
      </c>
      <c r="AU237" s="21">
        <v>0.64465921402027393</v>
      </c>
      <c r="AV237" s="21" t="e">
        <v>#DIV/0!</v>
      </c>
      <c r="AW237" s="21" t="e">
        <v>#DIV/0!</v>
      </c>
      <c r="AX237" s="21" t="e">
        <v>#DIV/0!</v>
      </c>
      <c r="AY237" s="21">
        <v>0.25787143129830087</v>
      </c>
      <c r="AZ237" s="21">
        <v>0.76466067202771804</v>
      </c>
      <c r="BA237" s="21">
        <v>0.74367809192604029</v>
      </c>
      <c r="BB237" s="21" t="e">
        <v>#DIV/0!</v>
      </c>
      <c r="BC237" s="21">
        <v>0.35136391390230065</v>
      </c>
    </row>
    <row r="238" spans="1:55" x14ac:dyDescent="0.2">
      <c r="A238" s="3" t="s">
        <v>748</v>
      </c>
      <c r="B238" s="3" t="s">
        <v>749</v>
      </c>
      <c r="C238" s="3" t="s">
        <v>34</v>
      </c>
      <c r="D238" s="3">
        <v>902720</v>
      </c>
      <c r="E238" s="3" t="s">
        <v>16</v>
      </c>
      <c r="F238" s="3">
        <v>2019</v>
      </c>
      <c r="G238" s="3" t="s">
        <v>17</v>
      </c>
      <c r="H238" s="4">
        <v>43861</v>
      </c>
      <c r="I238" s="4">
        <v>43879</v>
      </c>
      <c r="J238" s="4">
        <v>43879</v>
      </c>
      <c r="K238" s="5">
        <v>140000000</v>
      </c>
      <c r="L238" s="5">
        <v>142000000</v>
      </c>
      <c r="M238" s="3" t="s">
        <v>750</v>
      </c>
      <c r="N238" s="20">
        <v>3.7875945045707134E-2</v>
      </c>
      <c r="O238" s="21">
        <v>3.7875945045707134E-2</v>
      </c>
      <c r="P238" s="21">
        <v>1.5965573937232691E-2</v>
      </c>
      <c r="Q238" s="21">
        <v>0.26305155352196935</v>
      </c>
      <c r="R238" s="21">
        <v>9.1812438193159041E-2</v>
      </c>
      <c r="S238" s="21">
        <v>8.8741003199672118E-3</v>
      </c>
      <c r="T238" s="21">
        <v>9.1123205397428075E-2</v>
      </c>
      <c r="U238" s="21">
        <v>0.65270789463923784</v>
      </c>
      <c r="V238" s="21">
        <v>0.49037686591721741</v>
      </c>
      <c r="W238" s="21">
        <v>0.6347423887919198</v>
      </c>
      <c r="X238" s="21">
        <v>0.23828846848800547</v>
      </c>
      <c r="Y238" s="21">
        <v>0.53753728728911276</v>
      </c>
      <c r="Z238" s="21">
        <v>0.76171153151199444</v>
      </c>
      <c r="AA238" s="21">
        <v>0.89804130175531682</v>
      </c>
      <c r="AB238" s="21">
        <v>0.8734028983862947</v>
      </c>
      <c r="AC238" s="21">
        <v>0.1145213069294049</v>
      </c>
      <c r="AD238" s="21">
        <v>0.35659109187903548</v>
      </c>
      <c r="AE238" s="21">
        <v>0.40543637025898949</v>
      </c>
      <c r="AF238" s="21">
        <v>0.37554635950285742</v>
      </c>
      <c r="AG238" s="21" t="e">
        <v>#DIV/0!</v>
      </c>
      <c r="AH238" s="21" t="e">
        <v>#DIV/0!</v>
      </c>
      <c r="AI238" s="21">
        <v>0.98540351079313682</v>
      </c>
      <c r="AJ238" s="21">
        <v>8.3579233469805239E-2</v>
      </c>
      <c r="AK238" s="21" t="e">
        <v>#DIV/0!</v>
      </c>
      <c r="AL238" s="21" t="e">
        <v>#DIV/0!</v>
      </c>
      <c r="AM238" s="21">
        <v>0.30822988262415874</v>
      </c>
      <c r="AN238" s="21">
        <v>0.27964003972517976</v>
      </c>
      <c r="AO238" s="21">
        <v>0.25259010340099541</v>
      </c>
      <c r="AP238" s="21">
        <v>0.58860306475884183</v>
      </c>
      <c r="AQ238" s="21">
        <v>0.5078491605823291</v>
      </c>
      <c r="AR238" s="21">
        <v>0.20233825864087346</v>
      </c>
      <c r="AS238" s="21">
        <v>0.5983471556665646</v>
      </c>
      <c r="AT238" s="21">
        <v>0.30542819455345671</v>
      </c>
      <c r="AU238" s="21">
        <v>0.6313737269266857</v>
      </c>
      <c r="AV238" s="21" t="e">
        <v>#DIV/0!</v>
      </c>
      <c r="AW238" s="21" t="e">
        <v>#DIV/0!</v>
      </c>
      <c r="AX238" s="21" t="e">
        <v>#DIV/0!</v>
      </c>
      <c r="AY238" s="21">
        <v>0.2784094944121957</v>
      </c>
      <c r="AZ238" s="21">
        <v>0.78104178156257364</v>
      </c>
      <c r="BA238" s="21">
        <v>0.74418807800094944</v>
      </c>
      <c r="BB238" s="21" t="e">
        <v>#DIV/0!</v>
      </c>
      <c r="BC238" s="21">
        <v>0.22144383892971095</v>
      </c>
    </row>
    <row r="239" spans="1:55" x14ac:dyDescent="0.2">
      <c r="A239" s="3" t="s">
        <v>745</v>
      </c>
      <c r="B239" s="3" t="s">
        <v>746</v>
      </c>
      <c r="C239" s="3" t="s">
        <v>45</v>
      </c>
      <c r="D239" s="3">
        <v>378178</v>
      </c>
      <c r="E239" s="3" t="s">
        <v>16</v>
      </c>
      <c r="F239" s="3">
        <v>2019</v>
      </c>
      <c r="G239" s="3" t="s">
        <v>17</v>
      </c>
      <c r="H239" s="4">
        <v>43830</v>
      </c>
      <c r="I239" s="4">
        <v>43881</v>
      </c>
      <c r="J239" s="4">
        <v>43881</v>
      </c>
      <c r="K239" s="5">
        <v>135200000</v>
      </c>
      <c r="L239" s="5">
        <v>136000000</v>
      </c>
      <c r="M239" s="3" t="s">
        <v>747</v>
      </c>
      <c r="N239" s="20">
        <v>5.6765242563569011E-2</v>
      </c>
      <c r="O239" s="21">
        <v>3.8199439092880094E-2</v>
      </c>
      <c r="P239" s="21">
        <v>4.8581032584034949E-2</v>
      </c>
      <c r="Q239" s="21">
        <v>0.26413128066420938</v>
      </c>
      <c r="R239" s="21">
        <v>9.3526620636006891E-2</v>
      </c>
      <c r="S239" s="21">
        <v>6.2827743282469012E-2</v>
      </c>
      <c r="T239" s="21">
        <v>8.2884229390942157E-2</v>
      </c>
      <c r="U239" s="21">
        <v>0.65445515227129103</v>
      </c>
      <c r="V239" s="21">
        <v>0.50512690832752261</v>
      </c>
      <c r="W239" s="21">
        <v>0.63500314472854813</v>
      </c>
      <c r="X239" s="21">
        <v>0.40148557403422536</v>
      </c>
      <c r="Y239" s="21">
        <v>0.46725884417831937</v>
      </c>
      <c r="Z239" s="21">
        <v>0.59851442596577464</v>
      </c>
      <c r="AA239" s="21">
        <v>0.37583868747576166</v>
      </c>
      <c r="AB239" s="21">
        <v>0.86359251165304418</v>
      </c>
      <c r="AC239" s="21">
        <v>0.19620674524908774</v>
      </c>
      <c r="AD239" s="21">
        <v>0.39674818037736509</v>
      </c>
      <c r="AE239" s="21">
        <v>0.44645358524234757</v>
      </c>
      <c r="AF239" s="21">
        <v>0.3871445923920751</v>
      </c>
      <c r="AG239" s="21" t="e">
        <v>#DIV/0!</v>
      </c>
      <c r="AH239" s="21" t="e">
        <v>#DIV/0!</v>
      </c>
      <c r="AI239" s="21">
        <v>0.98630978466371955</v>
      </c>
      <c r="AJ239" s="21">
        <v>0.11544551986187945</v>
      </c>
      <c r="AK239" s="21" t="e">
        <v>#DIV/0!</v>
      </c>
      <c r="AL239" s="21" t="e">
        <v>#DIV/0!</v>
      </c>
      <c r="AM239" s="21">
        <v>0.31303790997021386</v>
      </c>
      <c r="AN239" s="21">
        <v>0.28062452095216794</v>
      </c>
      <c r="AO239" s="21">
        <v>0.24779148100947854</v>
      </c>
      <c r="AP239" s="21">
        <v>0.57554700920992841</v>
      </c>
      <c r="AQ239" s="21">
        <v>0.57826095007311251</v>
      </c>
      <c r="AR239" s="21">
        <v>0.26249213741692068</v>
      </c>
      <c r="AS239" s="21">
        <v>0.60373984892979282</v>
      </c>
      <c r="AT239" s="21">
        <v>0.43856050229839233</v>
      </c>
      <c r="AU239" s="21">
        <v>0.63875401119721043</v>
      </c>
      <c r="AV239" s="21" t="e">
        <v>#DIV/0!</v>
      </c>
      <c r="AW239" s="21" t="e">
        <v>#DIV/0!</v>
      </c>
      <c r="AX239" s="21" t="e">
        <v>#DIV/0!</v>
      </c>
      <c r="AY239" s="21">
        <v>0.24602053393787454</v>
      </c>
      <c r="AZ239" s="21">
        <v>0.75447561796043849</v>
      </c>
      <c r="BA239" s="21">
        <v>0.74390459587662539</v>
      </c>
      <c r="BB239" s="21" t="e">
        <v>#DIV/0!</v>
      </c>
      <c r="BC239" s="21">
        <v>0.27392325291955533</v>
      </c>
    </row>
    <row r="240" spans="1:55" x14ac:dyDescent="0.2">
      <c r="A240" s="3" t="s">
        <v>739</v>
      </c>
      <c r="B240" s="3" t="s">
        <v>740</v>
      </c>
      <c r="C240" s="3" t="s">
        <v>24</v>
      </c>
      <c r="D240" s="3">
        <v>378177</v>
      </c>
      <c r="E240" s="3" t="s">
        <v>16</v>
      </c>
      <c r="F240" s="3">
        <v>2019</v>
      </c>
      <c r="G240" s="3" t="s">
        <v>17</v>
      </c>
      <c r="H240" s="4">
        <v>43830</v>
      </c>
      <c r="I240" s="4">
        <v>43889</v>
      </c>
      <c r="J240" s="4">
        <v>43889</v>
      </c>
      <c r="K240" s="5">
        <v>97300000</v>
      </c>
      <c r="L240" s="5">
        <v>97800000</v>
      </c>
      <c r="M240" s="3" t="s">
        <v>741</v>
      </c>
      <c r="N240" s="20">
        <v>3.903160404263286E-2</v>
      </c>
      <c r="O240" s="21">
        <v>3.5732787476756567E-2</v>
      </c>
      <c r="P240" s="21">
        <v>1.3057426841108664E-2</v>
      </c>
      <c r="Q240" s="21">
        <v>0.26233794412107869</v>
      </c>
      <c r="R240" s="21">
        <v>0.10760415470029945</v>
      </c>
      <c r="S240" s="21">
        <v>3.6321524275438173E-2</v>
      </c>
      <c r="T240" s="21">
        <v>0.10200602562500834</v>
      </c>
      <c r="U240" s="21">
        <v>0.6536536266058578</v>
      </c>
      <c r="V240" s="21">
        <v>0.4962449595815101</v>
      </c>
      <c r="W240" s="21">
        <v>0.63510999420126335</v>
      </c>
      <c r="X240" s="21">
        <v>0.1294023259346728</v>
      </c>
      <c r="Y240" s="21">
        <v>0.56842864589428677</v>
      </c>
      <c r="Z240" s="21">
        <v>0.87059767406532718</v>
      </c>
      <c r="AA240" s="21">
        <v>0.72047847020480482</v>
      </c>
      <c r="AB240" s="21">
        <v>0.8813170178059645</v>
      </c>
      <c r="AC240" s="21">
        <v>0.27852517847416303</v>
      </c>
      <c r="AD240" s="21">
        <v>0.4243566586796168</v>
      </c>
      <c r="AE240" s="21">
        <v>0.46391506327005666</v>
      </c>
      <c r="AF240" s="21">
        <v>0.40076071263557189</v>
      </c>
      <c r="AG240" s="21" t="e">
        <v>#DIV/0!</v>
      </c>
      <c r="AH240" s="21" t="e">
        <v>#DIV/0!</v>
      </c>
      <c r="AI240" s="21">
        <v>0.98704178116152907</v>
      </c>
      <c r="AJ240" s="21">
        <v>0.14956510907836787</v>
      </c>
      <c r="AK240" s="21" t="e">
        <v>#DIV/0!</v>
      </c>
      <c r="AL240" s="21" t="e">
        <v>#DIV/0!</v>
      </c>
      <c r="AM240" s="21">
        <v>0.31073335501053595</v>
      </c>
      <c r="AN240" s="21">
        <v>0.2748225042537753</v>
      </c>
      <c r="AO240" s="21">
        <v>0.13295797381087585</v>
      </c>
      <c r="AP240" s="21">
        <v>0.58644248738065885</v>
      </c>
      <c r="AQ240" s="21">
        <v>0.56338901949538855</v>
      </c>
      <c r="AR240" s="21">
        <v>0.29497932796323345</v>
      </c>
      <c r="AS240" s="21">
        <v>0.61917003744367849</v>
      </c>
      <c r="AT240" s="21">
        <v>0.36822417511922984</v>
      </c>
      <c r="AU240" s="21">
        <v>0.58075584140688652</v>
      </c>
      <c r="AV240" s="21" t="e">
        <v>#DIV/0!</v>
      </c>
      <c r="AW240" s="21" t="e">
        <v>#DIV/0!</v>
      </c>
      <c r="AX240" s="21" t="e">
        <v>#DIV/0!</v>
      </c>
      <c r="AY240" s="21">
        <v>0.27330078216750836</v>
      </c>
      <c r="AZ240" s="21">
        <v>0.78186185910964023</v>
      </c>
      <c r="BA240" s="21">
        <v>0.7423950140423542</v>
      </c>
      <c r="BB240" s="21" t="e">
        <v>#DIV/0!</v>
      </c>
      <c r="BC240" s="21">
        <v>0.21720215058091902</v>
      </c>
    </row>
    <row r="241" spans="1:55" x14ac:dyDescent="0.2">
      <c r="A241" s="3" t="s">
        <v>757</v>
      </c>
      <c r="B241" s="3" t="s">
        <v>758</v>
      </c>
      <c r="C241" s="3" t="s">
        <v>45</v>
      </c>
      <c r="D241" s="3">
        <v>124743</v>
      </c>
      <c r="E241" s="3" t="s">
        <v>16</v>
      </c>
      <c r="F241" s="3">
        <v>2019</v>
      </c>
      <c r="G241" s="3" t="s">
        <v>17</v>
      </c>
      <c r="H241" s="4">
        <v>43830</v>
      </c>
      <c r="I241" s="4">
        <v>43888</v>
      </c>
      <c r="J241" s="4">
        <v>43888</v>
      </c>
      <c r="K241" s="5">
        <v>306453000</v>
      </c>
      <c r="L241" s="5">
        <v>307179000</v>
      </c>
      <c r="M241" s="3" t="s">
        <v>759</v>
      </c>
      <c r="N241" s="20">
        <v>9.1039993933253072E-2</v>
      </c>
      <c r="O241" s="21">
        <v>3.3919629288531983E-2</v>
      </c>
      <c r="P241" s="21">
        <v>1.9066147251737262E-2</v>
      </c>
      <c r="Q241" s="21">
        <v>0.26161818735597814</v>
      </c>
      <c r="R241" s="21">
        <v>9.6417000271269121E-2</v>
      </c>
      <c r="S241" s="21">
        <v>1.9567546202316575E-2</v>
      </c>
      <c r="T241" s="21">
        <v>9.3799245622618155E-2</v>
      </c>
      <c r="U241" s="21">
        <v>0.65124137623173239</v>
      </c>
      <c r="V241" s="21">
        <v>0.49217724403609425</v>
      </c>
      <c r="W241" s="21">
        <v>0.63300557105223054</v>
      </c>
      <c r="X241" s="21">
        <v>0.32851831817779453</v>
      </c>
      <c r="Y241" s="21">
        <v>0.50925959823468592</v>
      </c>
      <c r="Z241" s="21">
        <v>0.67148168182220547</v>
      </c>
      <c r="AA241" s="21">
        <v>0.61281678098316716</v>
      </c>
      <c r="AB241" s="21">
        <v>0.89084339097459653</v>
      </c>
      <c r="AC241" s="21">
        <v>0.37157437426906736</v>
      </c>
      <c r="AD241" s="21">
        <v>0.39098807140382957</v>
      </c>
      <c r="AE241" s="21">
        <v>0.4246099906323878</v>
      </c>
      <c r="AF241" s="21">
        <v>0.38126237640935262</v>
      </c>
      <c r="AG241" s="21" t="e">
        <v>#DIV/0!</v>
      </c>
      <c r="AH241" s="21" t="e">
        <v>#DIV/0!</v>
      </c>
      <c r="AI241" s="21">
        <v>0.9862130137907118</v>
      </c>
      <c r="AJ241" s="21">
        <v>0.10625094550101132</v>
      </c>
      <c r="AK241" s="21" t="e">
        <v>#DIV/0!</v>
      </c>
      <c r="AL241" s="21" t="e">
        <v>#DIV/0!</v>
      </c>
      <c r="AM241" s="21">
        <v>0.3088833881721596</v>
      </c>
      <c r="AN241" s="21">
        <v>0.27741280207658209</v>
      </c>
      <c r="AO241" s="21">
        <v>0.23119391732094469</v>
      </c>
      <c r="AP241" s="21">
        <v>0.57468384706549602</v>
      </c>
      <c r="AQ241" s="21">
        <v>0.53532713559328349</v>
      </c>
      <c r="AR241" s="21">
        <v>0.20389326396299021</v>
      </c>
      <c r="AS241" s="21">
        <v>0.60474078134741838</v>
      </c>
      <c r="AT241" s="21">
        <v>0.29919296964217451</v>
      </c>
      <c r="AU241" s="21">
        <v>0.62153886243939771</v>
      </c>
      <c r="AV241" s="21" t="e">
        <v>#DIV/0!</v>
      </c>
      <c r="AW241" s="21" t="e">
        <v>#DIV/0!</v>
      </c>
      <c r="AX241" s="21" t="e">
        <v>#DIV/0!</v>
      </c>
      <c r="AY241" s="21">
        <v>0.25406765195802239</v>
      </c>
      <c r="AZ241" s="21">
        <v>0.76903100017890058</v>
      </c>
      <c r="BA241" s="21">
        <v>0.74322107125218084</v>
      </c>
      <c r="BB241" s="21" t="e">
        <v>#DIV/0!</v>
      </c>
      <c r="BC241" s="21">
        <v>0.22635745909766158</v>
      </c>
    </row>
    <row r="242" spans="1:55" x14ac:dyDescent="0.2">
      <c r="A242" s="3" t="s">
        <v>751</v>
      </c>
      <c r="B242" s="3" t="s">
        <v>752</v>
      </c>
      <c r="C242" s="3" t="s">
        <v>24</v>
      </c>
      <c r="D242" s="3">
        <v>378181</v>
      </c>
      <c r="E242" s="3" t="s">
        <v>16</v>
      </c>
      <c r="F242" s="3">
        <v>2019</v>
      </c>
      <c r="G242" s="3" t="s">
        <v>17</v>
      </c>
      <c r="H242" s="4">
        <v>43830</v>
      </c>
      <c r="I242" s="4">
        <v>43880</v>
      </c>
      <c r="J242" s="4">
        <v>43880</v>
      </c>
      <c r="K242" s="5">
        <v>909636000</v>
      </c>
      <c r="L242" s="5">
        <v>915636000</v>
      </c>
      <c r="M242" s="3" t="s">
        <v>753</v>
      </c>
      <c r="N242" s="20">
        <v>4.1260863250529863E-2</v>
      </c>
      <c r="O242" s="21">
        <v>3.1527391912073273E-2</v>
      </c>
      <c r="P242" s="21">
        <v>4.9823306908431446E-2</v>
      </c>
      <c r="Q242" s="21">
        <v>0.26703727235373453</v>
      </c>
      <c r="R242" s="21">
        <v>8.0495660631768065E-2</v>
      </c>
      <c r="S242" s="21">
        <v>0.11952753175035692</v>
      </c>
      <c r="T242" s="21">
        <v>5.9239918656795822E-2</v>
      </c>
      <c r="U242" s="21">
        <v>0.65602895932208083</v>
      </c>
      <c r="V242" s="21">
        <v>0.52975642273459977</v>
      </c>
      <c r="W242" s="21">
        <v>0.63402371961280768</v>
      </c>
      <c r="X242" s="21">
        <v>0.34389199193844583</v>
      </c>
      <c r="Y242" s="21">
        <v>0.45027415704043489</v>
      </c>
      <c r="Z242" s="21">
        <v>0.65610800806155412</v>
      </c>
      <c r="AA242" s="21">
        <v>0.15769302716126113</v>
      </c>
      <c r="AB242" s="21">
        <v>0.8453918254068743</v>
      </c>
      <c r="AC242" s="21">
        <v>0.72647364520476365</v>
      </c>
      <c r="AD242" s="21">
        <v>0.47187235786740173</v>
      </c>
      <c r="AE242" s="21">
        <v>0.53650867998746532</v>
      </c>
      <c r="AF242" s="21">
        <v>0.36191172351576295</v>
      </c>
      <c r="AG242" s="21" t="e">
        <v>#DIV/0!</v>
      </c>
      <c r="AH242" s="21" t="e">
        <v>#DIV/0!</v>
      </c>
      <c r="AI242" s="21">
        <v>0.98654068940384865</v>
      </c>
      <c r="AJ242" s="21">
        <v>0.10536870703550827</v>
      </c>
      <c r="AK242" s="21" t="e">
        <v>#DIV/0!</v>
      </c>
      <c r="AL242" s="21" t="e">
        <v>#DIV/0!</v>
      </c>
      <c r="AM242" s="21">
        <v>0.30383608756952246</v>
      </c>
      <c r="AN242" s="21">
        <v>0.27627124767268607</v>
      </c>
      <c r="AO242" s="21">
        <v>0.10735792777700988</v>
      </c>
      <c r="AP242" s="21">
        <v>0.57547700367105503</v>
      </c>
      <c r="AQ242" s="21">
        <v>0.43142959491448829</v>
      </c>
      <c r="AR242" s="21">
        <v>0.39413577309061115</v>
      </c>
      <c r="AS242" s="21">
        <v>0.6084563843484635</v>
      </c>
      <c r="AT242" s="21">
        <v>0.43833223205230887</v>
      </c>
      <c r="AU242" s="21">
        <v>0.6238312550503603</v>
      </c>
      <c r="AV242" s="21" t="e">
        <v>#DIV/0!</v>
      </c>
      <c r="AW242" s="21" t="e">
        <v>#DIV/0!</v>
      </c>
      <c r="AX242" s="21" t="e">
        <v>#DIV/0!</v>
      </c>
      <c r="AY242" s="21">
        <v>0.24775428166022742</v>
      </c>
      <c r="AZ242" s="21">
        <v>0.75000943464993308</v>
      </c>
      <c r="BA242" s="21">
        <v>0.73422177763752416</v>
      </c>
      <c r="BB242" s="21" t="e">
        <v>#DIV/0!</v>
      </c>
      <c r="BC242" s="21">
        <v>0.26514146487404777</v>
      </c>
    </row>
    <row r="243" spans="1:55" x14ac:dyDescent="0.2">
      <c r="A243" s="3" t="s">
        <v>760</v>
      </c>
      <c r="B243" s="3" t="s">
        <v>761</v>
      </c>
      <c r="C243" s="3" t="s">
        <v>15</v>
      </c>
      <c r="D243" s="3">
        <v>103644</v>
      </c>
      <c r="E243" s="3" t="s">
        <v>16</v>
      </c>
      <c r="F243" s="3">
        <v>2019</v>
      </c>
      <c r="G243" s="3" t="s">
        <v>17</v>
      </c>
      <c r="H243" s="4">
        <v>43830</v>
      </c>
      <c r="I243" s="4">
        <v>43868</v>
      </c>
      <c r="J243" s="4">
        <v>43868</v>
      </c>
      <c r="K243" s="5">
        <v>281300000</v>
      </c>
      <c r="L243" s="5">
        <v>283100000</v>
      </c>
      <c r="M243" s="3" t="s">
        <v>762</v>
      </c>
      <c r="N243" s="20">
        <v>4.3187949574532175E-2</v>
      </c>
      <c r="O243" s="21">
        <v>3.1919803298430666E-2</v>
      </c>
      <c r="P243" s="21">
        <v>2.0408501386810576E-2</v>
      </c>
      <c r="Q243" s="21">
        <v>0</v>
      </c>
      <c r="R243" s="21">
        <v>8.1343535017924601E-2</v>
      </c>
      <c r="S243" s="21">
        <v>2.338479451406263E-2</v>
      </c>
      <c r="T243" s="21">
        <v>7.7864242923631907E-2</v>
      </c>
      <c r="U243" s="21">
        <v>0.32940810593240882</v>
      </c>
      <c r="V243" s="21">
        <v>0.32735627603701029</v>
      </c>
      <c r="W243" s="21">
        <v>0.31179119727351462</v>
      </c>
      <c r="X243" s="21">
        <v>0.30183256759943683</v>
      </c>
      <c r="Y243" s="21">
        <v>0.41102797912870354</v>
      </c>
      <c r="Z243" s="21">
        <v>0.69816743240056311</v>
      </c>
      <c r="AA243" s="21">
        <v>0.37705641273811141</v>
      </c>
      <c r="AB243" s="21">
        <v>0.78010569703182697</v>
      </c>
      <c r="AC243" s="21">
        <v>8.1414273158646452E-2</v>
      </c>
      <c r="AD243" s="21">
        <v>0.3944091153075801</v>
      </c>
      <c r="AE243" s="21">
        <v>0.44843464615097339</v>
      </c>
      <c r="AF243" s="21">
        <v>0.37652687624440012</v>
      </c>
      <c r="AG243" s="21" t="e">
        <v>#DIV/0!</v>
      </c>
      <c r="AH243" s="21" t="e">
        <v>#DIV/0!</v>
      </c>
      <c r="AI243" s="21">
        <v>0.98560745954671292</v>
      </c>
      <c r="AJ243" s="21">
        <v>0.12400834631445153</v>
      </c>
      <c r="AK243" s="21" t="e">
        <v>#DIV/0!</v>
      </c>
      <c r="AL243" s="21" t="e">
        <v>#DIV/0!</v>
      </c>
      <c r="AM243" s="21">
        <v>0.18952146309528711</v>
      </c>
      <c r="AN243" s="21">
        <v>0</v>
      </c>
      <c r="AO243" s="21">
        <v>0.24467403049324668</v>
      </c>
      <c r="AP243" s="21">
        <v>0.57995663232237404</v>
      </c>
      <c r="AQ243" s="21">
        <v>0.51177139880116274</v>
      </c>
      <c r="AR243" s="21">
        <v>0.27669838695010035</v>
      </c>
      <c r="AS243" s="21">
        <v>0.58954669095791323</v>
      </c>
      <c r="AT243" s="21">
        <v>0.46710743154719669</v>
      </c>
      <c r="AU243" s="21">
        <v>0.65150018559113487</v>
      </c>
      <c r="AV243" s="21" t="e">
        <v>#DIV/0!</v>
      </c>
      <c r="AW243" s="21" t="e">
        <v>#DIV/0!</v>
      </c>
      <c r="AX243" s="21" t="e">
        <v>#DIV/0!</v>
      </c>
      <c r="AY243" s="21">
        <v>0.24155764410419858</v>
      </c>
      <c r="AZ243" s="21">
        <v>0.75863175864126542</v>
      </c>
      <c r="BA243" s="21">
        <v>0.74557164346521021</v>
      </c>
      <c r="BB243" s="21" t="e">
        <v>#DIV/0!</v>
      </c>
      <c r="BC243" s="21">
        <v>0.2742829451860474</v>
      </c>
    </row>
    <row r="244" spans="1:55" x14ac:dyDescent="0.2">
      <c r="A244" s="3" t="s">
        <v>83</v>
      </c>
      <c r="B244" s="3" t="s">
        <v>84</v>
      </c>
      <c r="C244" s="3" t="s">
        <v>52</v>
      </c>
      <c r="D244" s="3">
        <v>119577</v>
      </c>
      <c r="E244" s="3" t="s">
        <v>16</v>
      </c>
      <c r="F244" s="3">
        <v>2019</v>
      </c>
      <c r="G244" s="3" t="s">
        <v>17</v>
      </c>
      <c r="H244" s="4">
        <v>43830</v>
      </c>
      <c r="I244" s="4">
        <v>43882</v>
      </c>
      <c r="J244" s="4">
        <v>43882</v>
      </c>
      <c r="K244" s="5">
        <v>240900000</v>
      </c>
      <c r="L244" s="5">
        <v>241400000</v>
      </c>
      <c r="M244" s="3" t="s">
        <v>85</v>
      </c>
      <c r="N244" s="20">
        <v>1.2704333232066864E-2</v>
      </c>
      <c r="O244" s="21">
        <v>9.4200639415453011E-3</v>
      </c>
      <c r="P244" s="21">
        <v>1.1703210882736635E-3</v>
      </c>
      <c r="Q244" s="21">
        <v>0.26498232224028995</v>
      </c>
      <c r="R244" s="21">
        <v>9.8765081799679341E-2</v>
      </c>
      <c r="S244" s="21">
        <v>0.12993245916639071</v>
      </c>
      <c r="T244" s="21">
        <v>7.5775641527746462E-2</v>
      </c>
      <c r="U244" s="21">
        <v>0.65650167349335853</v>
      </c>
      <c r="V244" s="21">
        <v>0.52614258936901348</v>
      </c>
      <c r="W244" s="21">
        <v>0.63490828503181485</v>
      </c>
      <c r="X244" s="21">
        <v>4.7685088789782448E-2</v>
      </c>
      <c r="Y244" s="21">
        <v>0.44910344768609628</v>
      </c>
      <c r="Z244" s="21">
        <v>0.9523149112102175</v>
      </c>
      <c r="AA244" s="21">
        <v>0</v>
      </c>
      <c r="AB244" s="21">
        <v>0.85724566921330414</v>
      </c>
      <c r="AC244" s="21">
        <v>1</v>
      </c>
      <c r="AD244" s="21">
        <v>0.5606125758911974</v>
      </c>
      <c r="AE244" s="21">
        <v>0.51668792348270676</v>
      </c>
      <c r="AF244" s="21">
        <v>0.40566798366478829</v>
      </c>
      <c r="AG244" s="21" t="e">
        <v>#DIV/0!</v>
      </c>
      <c r="AH244" s="21" t="e">
        <v>#DIV/0!</v>
      </c>
      <c r="AI244" s="21">
        <v>0.98723869173099343</v>
      </c>
      <c r="AJ244" s="21">
        <v>0.11590223730571246</v>
      </c>
      <c r="AK244" s="21" t="e">
        <v>#DIV/0!</v>
      </c>
      <c r="AL244" s="21" t="e">
        <v>#DIV/0!</v>
      </c>
      <c r="AM244" s="21">
        <v>0.30809584502267112</v>
      </c>
      <c r="AN244" s="21">
        <v>0.27244394618651058</v>
      </c>
      <c r="AO244" s="21">
        <v>4.4376945123176685E-2</v>
      </c>
      <c r="AP244" s="21">
        <v>0.56946759903922362</v>
      </c>
      <c r="AQ244" s="21">
        <v>0.49352770845532146</v>
      </c>
      <c r="AR244" s="21">
        <v>0.43889328899037283</v>
      </c>
      <c r="AS244" s="21">
        <v>0.64003332158347304</v>
      </c>
      <c r="AT244" s="21">
        <v>0.32707375086944379</v>
      </c>
      <c r="AU244" s="21">
        <v>0.58970175413789383</v>
      </c>
      <c r="AV244" s="21" t="e">
        <v>#DIV/0!</v>
      </c>
      <c r="AW244" s="21" t="e">
        <v>#DIV/0!</v>
      </c>
      <c r="AX244" s="21" t="e">
        <v>#DIV/0!</v>
      </c>
      <c r="AY244" s="21">
        <v>0.28176712953268551</v>
      </c>
      <c r="AZ244" s="21">
        <v>0.7891299130305709</v>
      </c>
      <c r="BA244" s="21">
        <v>0.74188183843266853</v>
      </c>
      <c r="BB244" s="21" t="e">
        <v>#DIV/0!</v>
      </c>
      <c r="BC244" s="21">
        <v>0.18806499021540279</v>
      </c>
    </row>
    <row r="245" spans="1:55" x14ac:dyDescent="0.2">
      <c r="A245" s="3" t="s">
        <v>763</v>
      </c>
      <c r="B245" s="3" t="s">
        <v>764</v>
      </c>
      <c r="C245" s="3" t="s">
        <v>45</v>
      </c>
      <c r="D245" s="3">
        <v>186050</v>
      </c>
      <c r="E245" s="3" t="s">
        <v>16</v>
      </c>
      <c r="F245" s="3">
        <v>2019</v>
      </c>
      <c r="G245" s="3" t="s">
        <v>17</v>
      </c>
      <c r="H245" s="4">
        <v>43890</v>
      </c>
      <c r="I245" s="4">
        <v>43913</v>
      </c>
      <c r="J245" s="4">
        <v>43913</v>
      </c>
      <c r="K245" s="5">
        <v>762000000</v>
      </c>
      <c r="L245" s="5">
        <v>764000000</v>
      </c>
      <c r="M245" s="6" t="s">
        <v>765</v>
      </c>
      <c r="N245" s="20">
        <v>3.2847057115953426E-2</v>
      </c>
      <c r="O245" s="21">
        <v>2.9563140638793617E-3</v>
      </c>
      <c r="P245" s="21">
        <v>5.1421478023573391E-3</v>
      </c>
      <c r="Q245" s="21">
        <v>0.27420508990015363</v>
      </c>
      <c r="R245" s="21">
        <v>0.127766914128086</v>
      </c>
      <c r="S245" s="21">
        <v>5.8816205854842707E-2</v>
      </c>
      <c r="T245" s="21">
        <v>0.11822044442053735</v>
      </c>
      <c r="U245" s="21">
        <v>0.67892992999843171</v>
      </c>
      <c r="V245" s="21">
        <v>0.52008617514279731</v>
      </c>
      <c r="W245" s="21">
        <v>0.65917127488717286</v>
      </c>
      <c r="X245" s="21">
        <v>0.29087626263039507</v>
      </c>
      <c r="Y245" s="21">
        <v>0.43330742137410833</v>
      </c>
      <c r="Z245" s="21">
        <v>0.70912373736960488</v>
      </c>
      <c r="AA245" s="21">
        <v>6.0112092288724293E-2</v>
      </c>
      <c r="AB245" s="21">
        <v>0.823114463584112</v>
      </c>
      <c r="AC245" s="21">
        <v>0.3209884678563602</v>
      </c>
      <c r="AD245" s="21">
        <v>0.39524724126978361</v>
      </c>
      <c r="AE245" s="21">
        <v>0.43074370912620763</v>
      </c>
      <c r="AF245" s="21">
        <v>0.37987114396482846</v>
      </c>
      <c r="AG245" s="21" t="e">
        <v>#DIV/0!</v>
      </c>
      <c r="AH245" s="21" t="e">
        <v>#DIV/0!</v>
      </c>
      <c r="AI245" s="21">
        <v>0.98554339228770926</v>
      </c>
      <c r="AJ245" s="21">
        <v>0.11015760985557042</v>
      </c>
      <c r="AK245" s="21" t="e">
        <v>#DIV/0!</v>
      </c>
      <c r="AL245" s="21" t="e">
        <v>#DIV/0!</v>
      </c>
      <c r="AM245" s="21">
        <v>0.32496649233275154</v>
      </c>
      <c r="AN245" s="21">
        <v>0.30758701639792602</v>
      </c>
      <c r="AO245" s="21">
        <v>0.44220608737169664</v>
      </c>
      <c r="AP245" s="21">
        <v>0.65165876598583594</v>
      </c>
      <c r="AQ245" s="21">
        <v>0.60404917405721081</v>
      </c>
      <c r="AR245" s="21">
        <v>0.22420151747672923</v>
      </c>
      <c r="AS245" s="21">
        <v>0.59617932921731898</v>
      </c>
      <c r="AT245" s="21">
        <v>0.47575285998998229</v>
      </c>
      <c r="AU245" s="21">
        <v>0.64007430200662896</v>
      </c>
      <c r="AV245" s="21" t="e">
        <v>#DIV/0!</v>
      </c>
      <c r="AW245" s="21" t="e">
        <v>#DIV/0!</v>
      </c>
      <c r="AX245" s="21" t="e">
        <v>#DIV/0!</v>
      </c>
      <c r="AY245" s="21">
        <v>0.23649075004496944</v>
      </c>
      <c r="AZ245" s="21">
        <v>0.75977126152731844</v>
      </c>
      <c r="BA245" s="21">
        <v>0.74400100397253122</v>
      </c>
      <c r="BB245" s="21" t="e">
        <v>#DIV/0!</v>
      </c>
      <c r="BC245" s="21">
        <v>0.35243405331226335</v>
      </c>
    </row>
    <row r="246" spans="1:55" x14ac:dyDescent="0.2">
      <c r="A246" s="3" t="s">
        <v>742</v>
      </c>
      <c r="B246" s="3" t="s">
        <v>743</v>
      </c>
      <c r="C246" s="3" t="s">
        <v>34</v>
      </c>
      <c r="D246" s="3">
        <v>101897</v>
      </c>
      <c r="E246" s="3" t="s">
        <v>16</v>
      </c>
      <c r="F246" s="3">
        <v>2020</v>
      </c>
      <c r="G246" s="3" t="s">
        <v>17</v>
      </c>
      <c r="H246" s="4">
        <v>44012</v>
      </c>
      <c r="I246" s="4">
        <v>44061</v>
      </c>
      <c r="J246" s="4">
        <v>44061</v>
      </c>
      <c r="K246" s="5">
        <v>145295000</v>
      </c>
      <c r="L246" s="5">
        <v>147416000</v>
      </c>
      <c r="M246" s="3" t="s">
        <v>744</v>
      </c>
      <c r="N246" s="20">
        <v>9.1511472366480773E-2</v>
      </c>
      <c r="O246" s="21">
        <v>7.2611650476188325E-2</v>
      </c>
      <c r="P246" s="21">
        <v>0.14162955519558776</v>
      </c>
      <c r="Q246" s="21">
        <v>0.26059552849411449</v>
      </c>
      <c r="R246" s="21">
        <v>5.1376925906372675E-2</v>
      </c>
      <c r="S246" s="21">
        <v>7.0904877285185519E-2</v>
      </c>
      <c r="T246" s="21">
        <v>3.8805365759614227E-2</v>
      </c>
      <c r="U246" s="21">
        <v>0.6454300449425332</v>
      </c>
      <c r="V246" s="21">
        <v>0.50051074644014026</v>
      </c>
      <c r="W246" s="21">
        <v>0.62599476354146077</v>
      </c>
      <c r="X246" s="21">
        <v>0.59376596778224344</v>
      </c>
      <c r="Y246" s="21">
        <v>0.48394560128376435</v>
      </c>
      <c r="Z246" s="21">
        <v>0.40623403221775645</v>
      </c>
      <c r="AA246" s="21">
        <v>0.19313108436334944</v>
      </c>
      <c r="AB246" s="21">
        <v>0.90807122468187174</v>
      </c>
      <c r="AC246" s="21">
        <v>0.44995670073368876</v>
      </c>
      <c r="AD246" s="21">
        <v>0.52978929421998</v>
      </c>
      <c r="AE246" s="21">
        <v>0.60235898580294478</v>
      </c>
      <c r="AF246" s="21">
        <v>0.42986776180279923</v>
      </c>
      <c r="AG246" s="21" t="e">
        <v>#DIV/0!</v>
      </c>
      <c r="AH246" s="21" t="e">
        <v>#DIV/0!</v>
      </c>
      <c r="AI246" s="21">
        <v>0.98484034959132627</v>
      </c>
      <c r="AJ246" s="21">
        <v>0.17285442239855939</v>
      </c>
      <c r="AK246" s="21" t="e">
        <v>#DIV/0!</v>
      </c>
      <c r="AL246" s="21" t="e">
        <v>#DIV/0!</v>
      </c>
      <c r="AM246" s="21">
        <v>0.31724840055858389</v>
      </c>
      <c r="AN246" s="21">
        <v>0.2754450973994243</v>
      </c>
      <c r="AO246" s="21">
        <v>0.19577435333259027</v>
      </c>
      <c r="AP246" s="21">
        <v>0.57306772981152709</v>
      </c>
      <c r="AQ246" s="21">
        <v>0.76127138691133245</v>
      </c>
      <c r="AR246" s="21">
        <v>0.38841864319311192</v>
      </c>
      <c r="AS246" s="21">
        <v>0.54547919669841483</v>
      </c>
      <c r="AT246" s="21">
        <v>0.61457490011772686</v>
      </c>
      <c r="AU246" s="21">
        <v>0.77257167793929316</v>
      </c>
      <c r="AV246" s="21" t="e">
        <v>#DIV/0!</v>
      </c>
      <c r="AW246" s="21" t="e">
        <v>#DIV/0!</v>
      </c>
      <c r="AX246" s="21" t="e">
        <v>#DIV/0!</v>
      </c>
      <c r="AY246" s="21">
        <v>0.21292895758209868</v>
      </c>
      <c r="AZ246" s="21">
        <v>0.72891368392944866</v>
      </c>
      <c r="BA246" s="21">
        <v>0.74518951772930964</v>
      </c>
      <c r="BB246" s="21" t="e">
        <v>#DIV/0!</v>
      </c>
      <c r="BC246" s="21">
        <v>0.39572968894322375</v>
      </c>
    </row>
    <row r="247" spans="1:55" x14ac:dyDescent="0.2">
      <c r="A247" s="3" t="s">
        <v>1078</v>
      </c>
      <c r="B247" s="3" t="s">
        <v>1079</v>
      </c>
      <c r="C247" s="3" t="s">
        <v>15</v>
      </c>
      <c r="D247" s="3">
        <v>205563</v>
      </c>
      <c r="E247" s="3" t="s">
        <v>16</v>
      </c>
      <c r="F247" s="3">
        <v>2019</v>
      </c>
      <c r="G247" s="3" t="s">
        <v>17</v>
      </c>
      <c r="H247" s="4">
        <v>43830</v>
      </c>
      <c r="I247" s="4">
        <v>43865</v>
      </c>
      <c r="J247" s="4">
        <v>43865</v>
      </c>
      <c r="K247" s="5">
        <v>526000000</v>
      </c>
      <c r="L247" s="5">
        <v>528000000</v>
      </c>
      <c r="M247" s="6" t="s">
        <v>1080</v>
      </c>
      <c r="N247" s="20">
        <v>2.1603360641507963E-2</v>
      </c>
      <c r="O247" s="21">
        <v>1.9661242327842519E-2</v>
      </c>
      <c r="P247" s="21">
        <v>4.2990178601505225E-2</v>
      </c>
      <c r="Q247" s="21">
        <v>0.26287550245087293</v>
      </c>
      <c r="R247" s="21">
        <v>3.8756434457908079E-2</v>
      </c>
      <c r="S247" s="21">
        <v>2.0102675741663096E-2</v>
      </c>
      <c r="T247" s="21">
        <v>3.5442692035357985E-2</v>
      </c>
      <c r="U247" s="21">
        <v>0.64554667900843643</v>
      </c>
      <c r="V247" s="21">
        <v>0.49296867147337492</v>
      </c>
      <c r="W247" s="21">
        <v>0.62692491422216301</v>
      </c>
      <c r="X247" s="21">
        <v>0.1520731510659547</v>
      </c>
      <c r="Y247" s="21">
        <v>0.45961145755758864</v>
      </c>
      <c r="Z247" s="21">
        <v>0.84792684893404535</v>
      </c>
      <c r="AA247" s="21">
        <v>6.2701112000618175E-2</v>
      </c>
      <c r="AB247" s="21">
        <v>0.87523425759328266</v>
      </c>
      <c r="AC247" s="21">
        <v>0.33065757323311912</v>
      </c>
      <c r="AD247" s="21">
        <v>0.47805749293354888</v>
      </c>
      <c r="AE247" s="21">
        <v>0.49267619212354374</v>
      </c>
      <c r="AF247" s="21">
        <v>0.41463765905696387</v>
      </c>
      <c r="AG247" s="21" t="e">
        <v>#DIV/0!</v>
      </c>
      <c r="AH247" s="21" t="e">
        <v>#DIV/0!</v>
      </c>
      <c r="AI247" s="21">
        <v>0.98591921646707326</v>
      </c>
      <c r="AJ247" s="21">
        <v>0.13287867016058078</v>
      </c>
      <c r="AK247" s="21" t="e">
        <v>#DIV/0!</v>
      </c>
      <c r="AL247" s="21" t="e">
        <v>#DIV/0!</v>
      </c>
      <c r="AM247" s="21">
        <v>0.31709575972247805</v>
      </c>
      <c r="AN247" s="21">
        <v>0.27703048240430961</v>
      </c>
      <c r="AO247" s="21">
        <v>0.18540021031718484</v>
      </c>
      <c r="AP247" s="21">
        <v>0.56345988069975494</v>
      </c>
      <c r="AQ247" s="21">
        <v>0.67368934366071098</v>
      </c>
      <c r="AR247" s="21">
        <v>0.33481177489845371</v>
      </c>
      <c r="AS247" s="21">
        <v>0.59032975677289612</v>
      </c>
      <c r="AT247" s="21">
        <v>0.50169982663198043</v>
      </c>
      <c r="AU247" s="21">
        <v>0.63277678735860954</v>
      </c>
      <c r="AV247" s="21" t="e">
        <v>#DIV/0!</v>
      </c>
      <c r="AW247" s="21" t="e">
        <v>#DIV/0!</v>
      </c>
      <c r="AX247" s="21" t="e">
        <v>#DIV/0!</v>
      </c>
      <c r="AY247" s="21">
        <v>0.21332507872688208</v>
      </c>
      <c r="AZ247" s="21">
        <v>0.73845929361852136</v>
      </c>
      <c r="BA247" s="21">
        <v>0.74340094593237172</v>
      </c>
      <c r="BB247" s="21" t="e">
        <v>#DIV/0!</v>
      </c>
      <c r="BC247" s="21">
        <v>0.2870874263368674</v>
      </c>
    </row>
    <row r="248" spans="1:55" x14ac:dyDescent="0.2">
      <c r="A248" s="3" t="s">
        <v>766</v>
      </c>
      <c r="B248" s="3" t="s">
        <v>767</v>
      </c>
      <c r="C248" s="3" t="s">
        <v>59</v>
      </c>
      <c r="D248" s="3">
        <v>378183</v>
      </c>
      <c r="E248" s="3" t="s">
        <v>16</v>
      </c>
      <c r="F248" s="3">
        <v>2019</v>
      </c>
      <c r="G248" s="3" t="s">
        <v>17</v>
      </c>
      <c r="H248" s="4">
        <v>43830</v>
      </c>
      <c r="I248" s="4">
        <v>43881</v>
      </c>
      <c r="J248" s="4">
        <v>43881</v>
      </c>
      <c r="K248" s="5">
        <v>372000000</v>
      </c>
      <c r="L248" s="5">
        <v>372000000</v>
      </c>
      <c r="M248" s="3" t="s">
        <v>768</v>
      </c>
      <c r="N248" s="20">
        <v>7.7317647689032654E-2</v>
      </c>
      <c r="O248" s="21">
        <v>4.930276864068861E-2</v>
      </c>
      <c r="P248" s="21">
        <v>5.3403342126372343E-2</v>
      </c>
      <c r="Q248" s="21">
        <v>0.26395219071357923</v>
      </c>
      <c r="R248" s="21">
        <v>8.7260429329316685E-2</v>
      </c>
      <c r="S248" s="21">
        <v>3.8745265354605575E-3</v>
      </c>
      <c r="T248" s="21">
        <v>8.7448005887780886E-2</v>
      </c>
      <c r="U248" s="21">
        <v>0.65328461208455935</v>
      </c>
      <c r="V248" s="21">
        <v>0.48927465013983507</v>
      </c>
      <c r="W248" s="21">
        <v>0.63546760118182344</v>
      </c>
      <c r="X248" s="21">
        <v>0.36103883375569418</v>
      </c>
      <c r="Y248" s="21">
        <v>0.45469461733887517</v>
      </c>
      <c r="Z248" s="21">
        <v>0.63896116624430577</v>
      </c>
      <c r="AA248" s="21">
        <v>3.5304034636407647E-2</v>
      </c>
      <c r="AB248" s="21">
        <v>0.86506931721196179</v>
      </c>
      <c r="AC248" s="21">
        <v>0.16142563773282229</v>
      </c>
      <c r="AD248" s="21">
        <v>0.42733717761646839</v>
      </c>
      <c r="AE248" s="21">
        <v>0.48587314185715957</v>
      </c>
      <c r="AF248" s="21">
        <v>0.40757390822276646</v>
      </c>
      <c r="AG248" s="21" t="e">
        <v>#DIV/0!</v>
      </c>
      <c r="AH248" s="21" t="e">
        <v>#DIV/0!</v>
      </c>
      <c r="AI248" s="21">
        <v>0.98576375807944772</v>
      </c>
      <c r="AJ248" s="21">
        <v>0.20932378669660653</v>
      </c>
      <c r="AK248" s="21" t="e">
        <v>#DIV/0!</v>
      </c>
      <c r="AL248" s="21" t="e">
        <v>#DIV/0!</v>
      </c>
      <c r="AM248" s="21">
        <v>0.32350573732711696</v>
      </c>
      <c r="AN248" s="21">
        <v>0.28236708381718023</v>
      </c>
      <c r="AO248" s="21">
        <v>0.2956438248187499</v>
      </c>
      <c r="AP248" s="21">
        <v>0.57551832772102773</v>
      </c>
      <c r="AQ248" s="21">
        <v>0.75352134423159256</v>
      </c>
      <c r="AR248" s="21">
        <v>0.30055566987078397</v>
      </c>
      <c r="AS248" s="21">
        <v>0.58984408915475761</v>
      </c>
      <c r="AT248" s="21">
        <v>0.58622000810302566</v>
      </c>
      <c r="AU248" s="21">
        <v>0.67962270803160307</v>
      </c>
      <c r="AV248" s="21" t="e">
        <v>#DIV/0!</v>
      </c>
      <c r="AW248" s="21" t="e">
        <v>#DIV/0!</v>
      </c>
      <c r="AX248" s="21" t="e">
        <v>#DIV/0!</v>
      </c>
      <c r="AY248" s="21">
        <v>0.22721046796830227</v>
      </c>
      <c r="AZ248" s="21">
        <v>0.74915526684973366</v>
      </c>
      <c r="BA248" s="21">
        <v>0.74366528482551986</v>
      </c>
      <c r="BB248" s="21" t="e">
        <v>#DIV/0!</v>
      </c>
      <c r="BC248" s="21">
        <v>0.33157491358672664</v>
      </c>
    </row>
    <row r="249" spans="1:55" x14ac:dyDescent="0.2">
      <c r="A249" s="3" t="s">
        <v>754</v>
      </c>
      <c r="B249" s="3" t="s">
        <v>755</v>
      </c>
      <c r="C249" s="3" t="s">
        <v>38</v>
      </c>
      <c r="D249" s="3">
        <v>682157</v>
      </c>
      <c r="E249" s="3" t="s">
        <v>16</v>
      </c>
      <c r="F249" s="3">
        <v>2019</v>
      </c>
      <c r="G249" s="3" t="s">
        <v>17</v>
      </c>
      <c r="H249" s="4">
        <v>43830</v>
      </c>
      <c r="I249" s="4">
        <v>43888</v>
      </c>
      <c r="J249" s="4">
        <v>43888</v>
      </c>
      <c r="K249" s="5">
        <v>210802442</v>
      </c>
      <c r="L249" s="5">
        <v>202467037</v>
      </c>
      <c r="M249" s="3" t="s">
        <v>756</v>
      </c>
      <c r="N249" s="20">
        <v>2.7309483194345723E-2</v>
      </c>
      <c r="O249" s="21">
        <v>2.7309483194345723E-2</v>
      </c>
      <c r="P249" s="21">
        <v>4.5999995697058059E-2</v>
      </c>
      <c r="Q249" s="21">
        <v>0.26922606476084521</v>
      </c>
      <c r="R249" s="21">
        <v>8.1315483627369609E-2</v>
      </c>
      <c r="S249" s="21">
        <v>6.7186854921699068E-2</v>
      </c>
      <c r="T249" s="21">
        <v>6.9741056120014924E-2</v>
      </c>
      <c r="U249" s="21">
        <v>0.65886477803876886</v>
      </c>
      <c r="V249" s="21">
        <v>0.51556241433068328</v>
      </c>
      <c r="W249" s="21">
        <v>0.63852895662282994</v>
      </c>
      <c r="X249" s="21">
        <v>0.33837183259790421</v>
      </c>
      <c r="Y249" s="21">
        <v>0.4547493271981114</v>
      </c>
      <c r="Z249" s="21">
        <v>0.66162816740209573</v>
      </c>
      <c r="AA249" s="21">
        <v>0.3795050659604754</v>
      </c>
      <c r="AB249" s="21">
        <v>0.83633375135114396</v>
      </c>
      <c r="AC249" s="21">
        <v>0.22748372576480788</v>
      </c>
      <c r="AD249" s="21">
        <v>0.34528394988868943</v>
      </c>
      <c r="AE249" s="21">
        <v>0.35362035925747926</v>
      </c>
      <c r="AF249" s="21">
        <v>0.36175325084482801</v>
      </c>
      <c r="AG249" s="21" t="e">
        <v>#DIV/0!</v>
      </c>
      <c r="AH249" s="21" t="e">
        <v>#DIV/0!</v>
      </c>
      <c r="AI249" s="21">
        <v>0.98623052522267562</v>
      </c>
      <c r="AJ249" s="21">
        <v>7.4017774279151072E-2</v>
      </c>
      <c r="AK249" s="21" t="e">
        <v>#DIV/0!</v>
      </c>
      <c r="AL249" s="21" t="e">
        <v>#DIV/0!</v>
      </c>
      <c r="AM249" s="21">
        <v>0.30239472307672921</v>
      </c>
      <c r="AN249" s="21">
        <v>0.28997947788478357</v>
      </c>
      <c r="AO249" s="21">
        <v>0.31002302767753709</v>
      </c>
      <c r="AP249" s="21">
        <v>0.55239721148129595</v>
      </c>
      <c r="AQ249" s="21">
        <v>0.41711723780697446</v>
      </c>
      <c r="AR249" s="21">
        <v>0.21079568910791802</v>
      </c>
      <c r="AS249" s="21">
        <v>0.60458781974874354</v>
      </c>
      <c r="AT249" s="21">
        <v>0.35453678541258454</v>
      </c>
      <c r="AU249" s="21">
        <v>0.61976568043603264</v>
      </c>
      <c r="AV249" s="21" t="e">
        <v>#DIV/0!</v>
      </c>
      <c r="AW249" s="21" t="e">
        <v>#DIV/0!</v>
      </c>
      <c r="AX249" s="21" t="e">
        <v>#DIV/0!</v>
      </c>
      <c r="AY249" s="21">
        <v>0.27272576816783256</v>
      </c>
      <c r="AZ249" s="21">
        <v>0.74706493768934212</v>
      </c>
      <c r="BA249" s="21">
        <v>0.74002511146360217</v>
      </c>
      <c r="BB249" s="21" t="e">
        <v>#DIV/0!</v>
      </c>
      <c r="BC249" s="21">
        <v>0.16570061174372736</v>
      </c>
    </row>
    <row r="250" spans="1:55" x14ac:dyDescent="0.2">
      <c r="A250" s="3" t="s">
        <v>787</v>
      </c>
      <c r="B250" s="3" t="s">
        <v>788</v>
      </c>
      <c r="C250" s="3" t="s">
        <v>34</v>
      </c>
      <c r="D250" s="3">
        <v>331628</v>
      </c>
      <c r="E250" s="3" t="s">
        <v>16</v>
      </c>
      <c r="F250" s="3">
        <v>2019</v>
      </c>
      <c r="G250" s="3" t="s">
        <v>17</v>
      </c>
      <c r="H250" s="4">
        <v>43830</v>
      </c>
      <c r="I250" s="4">
        <v>43875</v>
      </c>
      <c r="J250" s="4">
        <v>43875</v>
      </c>
      <c r="K250" s="5">
        <v>1009000000</v>
      </c>
      <c r="L250" s="5">
        <v>1012000000</v>
      </c>
      <c r="M250" s="3" t="s">
        <v>789</v>
      </c>
      <c r="N250" s="20">
        <v>4.9133618978344035E-2</v>
      </c>
      <c r="O250" s="21">
        <v>4.9133618978344035E-2</v>
      </c>
      <c r="P250" s="21">
        <v>7.9779515823413624E-2</v>
      </c>
      <c r="Q250" s="21">
        <v>0.26695584969327013</v>
      </c>
      <c r="R250" s="21">
        <v>6.7469949954571368E-2</v>
      </c>
      <c r="S250" s="21">
        <v>0</v>
      </c>
      <c r="T250" s="21">
        <v>6.816862227526807E-2</v>
      </c>
      <c r="U250" s="21">
        <v>0.65343233099742704</v>
      </c>
      <c r="V250" s="21">
        <v>0.48825282224192584</v>
      </c>
      <c r="W250" s="21">
        <v>0.63573251650109086</v>
      </c>
      <c r="X250" s="21">
        <v>0.52333953207065531</v>
      </c>
      <c r="Y250" s="21">
        <v>0.45088443609295087</v>
      </c>
      <c r="Z250" s="21">
        <v>0.47666046792934469</v>
      </c>
      <c r="AA250" s="21">
        <v>0.2309608784558998</v>
      </c>
      <c r="AB250" s="21">
        <v>0.8457887927690656</v>
      </c>
      <c r="AC250" s="21">
        <v>1</v>
      </c>
      <c r="AD250" s="21">
        <v>0.7443217228168949</v>
      </c>
      <c r="AE250" s="21">
        <v>0.81543216842266542</v>
      </c>
      <c r="AF250" s="21">
        <v>0.45972660170641927</v>
      </c>
      <c r="AG250" s="21" t="e">
        <v>#DIV/0!</v>
      </c>
      <c r="AH250" s="21" t="e">
        <v>#DIV/0!</v>
      </c>
      <c r="AI250" s="21">
        <v>0.98534833913218001</v>
      </c>
      <c r="AJ250" s="21">
        <v>0.1408461673196939</v>
      </c>
      <c r="AK250" s="21" t="e">
        <v>#DIV/0!</v>
      </c>
      <c r="AL250" s="21" t="e">
        <v>#DIV/0!</v>
      </c>
      <c r="AM250" s="21">
        <v>0.32902891348939223</v>
      </c>
      <c r="AN250" s="21">
        <v>0.27718667591378615</v>
      </c>
      <c r="AO250" s="21">
        <v>0.12541895086001995</v>
      </c>
      <c r="AP250" s="21">
        <v>0.57358118678734049</v>
      </c>
      <c r="AQ250" s="21">
        <v>0.74908670439690728</v>
      </c>
      <c r="AR250" s="21">
        <v>0.58732437067389665</v>
      </c>
      <c r="AS250" s="21">
        <v>0.52834605518223643</v>
      </c>
      <c r="AT250" s="21">
        <v>0.70559767936853035</v>
      </c>
      <c r="AU250" s="21">
        <v>0.65172376719909686</v>
      </c>
      <c r="AV250" s="21" t="e">
        <v>#DIV/0!</v>
      </c>
      <c r="AW250" s="21" t="e">
        <v>#DIV/0!</v>
      </c>
      <c r="AX250" s="21" t="e">
        <v>#DIV/0!</v>
      </c>
      <c r="AY250" s="21">
        <v>0.21318469749790614</v>
      </c>
      <c r="AZ250" s="21">
        <v>0.73389492155851177</v>
      </c>
      <c r="BA250" s="21">
        <v>0.74390459153469568</v>
      </c>
      <c r="BB250" s="21" t="e">
        <v>#DIV/0!</v>
      </c>
      <c r="BC250" s="21">
        <v>0.52813153955511327</v>
      </c>
    </row>
    <row r="251" spans="1:55" x14ac:dyDescent="0.2">
      <c r="A251" s="7" t="s">
        <v>823</v>
      </c>
      <c r="B251" s="7" t="s">
        <v>824</v>
      </c>
      <c r="C251" s="3" t="s">
        <v>72</v>
      </c>
      <c r="D251" s="7">
        <v>744578</v>
      </c>
      <c r="E251" s="7" t="s">
        <v>16</v>
      </c>
      <c r="F251" s="7">
        <v>2012</v>
      </c>
      <c r="G251" s="7" t="s">
        <v>17</v>
      </c>
      <c r="H251" s="8">
        <v>41274</v>
      </c>
      <c r="I251" s="8">
        <v>41327</v>
      </c>
      <c r="J251" s="8">
        <v>41585</v>
      </c>
      <c r="K251" s="9">
        <v>42263000</v>
      </c>
      <c r="L251" s="9">
        <v>47892000</v>
      </c>
      <c r="M251" s="7" t="s">
        <v>825</v>
      </c>
      <c r="N251" s="20">
        <v>2.6516571267146425E-4</v>
      </c>
      <c r="O251" s="21">
        <v>2.6516571267146425E-4</v>
      </c>
      <c r="P251" s="21">
        <v>2.548611648876212E-3</v>
      </c>
      <c r="Q251" s="21">
        <v>0.26760276891232182</v>
      </c>
      <c r="R251" s="21">
        <v>0.1829110172847144</v>
      </c>
      <c r="S251" s="21">
        <v>1</v>
      </c>
      <c r="T251" s="21">
        <v>0</v>
      </c>
      <c r="U251" s="21">
        <v>0.67735137702812098</v>
      </c>
      <c r="V251" s="21">
        <v>0.8507889993188108</v>
      </c>
      <c r="W251" s="21">
        <v>0.62210889664239277</v>
      </c>
      <c r="X251" s="21">
        <v>1.3434091027551122E-2</v>
      </c>
      <c r="Y251" s="21">
        <v>0.44214245587751055</v>
      </c>
      <c r="Z251" s="21">
        <v>0.98656590897244889</v>
      </c>
      <c r="AA251" s="21">
        <v>3.0626734635731839E-3</v>
      </c>
      <c r="AB251" s="21">
        <v>0.84276796449096125</v>
      </c>
      <c r="AC251" s="21">
        <v>0.60580045128478144</v>
      </c>
      <c r="AD251" s="21">
        <v>0.68502434970127568</v>
      </c>
      <c r="AE251" s="21">
        <v>0.55003731948136669</v>
      </c>
      <c r="AF251" s="21">
        <v>0.37904631924258209</v>
      </c>
      <c r="AG251" s="21" t="e">
        <v>#DIV/0!</v>
      </c>
      <c r="AH251" s="21" t="e">
        <v>#DIV/0!</v>
      </c>
      <c r="AI251" s="21">
        <v>0.98804861865973437</v>
      </c>
      <c r="AJ251" s="21">
        <v>6.0447304428932452E-2</v>
      </c>
      <c r="AK251" s="21" t="e">
        <v>#DIV/0!</v>
      </c>
      <c r="AL251" s="21" t="e">
        <v>#DIV/0!</v>
      </c>
      <c r="AM251" s="21">
        <v>0.30561567959649943</v>
      </c>
      <c r="AN251" s="21">
        <v>0.27222281226511663</v>
      </c>
      <c r="AO251" s="21">
        <v>2.9523318123041719E-2</v>
      </c>
      <c r="AP251" s="21">
        <v>0.57142175058107525</v>
      </c>
      <c r="AQ251" s="21">
        <v>0.45311160243685189</v>
      </c>
      <c r="AR251" s="21">
        <v>0.49946201858097916</v>
      </c>
      <c r="AS251" s="21">
        <v>0.69097048999316835</v>
      </c>
      <c r="AT251" s="21">
        <v>0.31138955291339843</v>
      </c>
      <c r="AU251" s="21">
        <v>0.60509857562409308</v>
      </c>
      <c r="AV251" s="21" t="e">
        <v>#DIV/0!</v>
      </c>
      <c r="AW251" s="21" t="e">
        <v>#DIV/0!</v>
      </c>
      <c r="AX251" s="21" t="e">
        <v>#DIV/0!</v>
      </c>
      <c r="AY251" s="21">
        <v>0.33918015801088514</v>
      </c>
      <c r="AZ251" s="21">
        <v>0.82308468534860746</v>
      </c>
      <c r="BA251" s="21">
        <v>0.73647088403435024</v>
      </c>
      <c r="BB251" s="21" t="e">
        <v>#DIV/0!</v>
      </c>
      <c r="BC251" s="21">
        <v>0.26321633286628099</v>
      </c>
    </row>
    <row r="252" spans="1:55" x14ac:dyDescent="0.2">
      <c r="A252" s="3" t="s">
        <v>778</v>
      </c>
      <c r="B252" s="3" t="s">
        <v>779</v>
      </c>
      <c r="C252" s="3" t="s">
        <v>45</v>
      </c>
      <c r="D252" s="3">
        <v>98192</v>
      </c>
      <c r="E252" s="3" t="s">
        <v>16</v>
      </c>
      <c r="F252" s="3">
        <v>2019</v>
      </c>
      <c r="G252" s="3" t="s">
        <v>17</v>
      </c>
      <c r="H252" s="4">
        <v>43830</v>
      </c>
      <c r="I252" s="4">
        <v>43888</v>
      </c>
      <c r="J252" s="4">
        <v>43888</v>
      </c>
      <c r="K252" s="5">
        <v>327500000</v>
      </c>
      <c r="L252" s="5">
        <v>330300000</v>
      </c>
      <c r="M252" s="3" t="s">
        <v>780</v>
      </c>
      <c r="N252" s="20">
        <v>1.4312406226894454E-2</v>
      </c>
      <c r="O252" s="21">
        <v>1.4312406226894454E-2</v>
      </c>
      <c r="P252" s="21">
        <v>5.9454426042610748E-3</v>
      </c>
      <c r="Q252" s="21">
        <v>0.27636200802178507</v>
      </c>
      <c r="R252" s="21">
        <v>9.165738221544481E-2</v>
      </c>
      <c r="S252" s="21">
        <v>2.4209669947960841E-2</v>
      </c>
      <c r="T252" s="21">
        <v>8.8132452015662985E-2</v>
      </c>
      <c r="U252" s="21">
        <v>0.67104110217462642</v>
      </c>
      <c r="V252" s="21">
        <v>0.50276926618841378</v>
      </c>
      <c r="W252" s="21">
        <v>0.65271884126297441</v>
      </c>
      <c r="X252" s="21">
        <v>8.9379057824948427E-2</v>
      </c>
      <c r="Y252" s="21">
        <v>0.44785033911097899</v>
      </c>
      <c r="Z252" s="21">
        <v>0.91062094217505152</v>
      </c>
      <c r="AA252" s="21">
        <v>0.62669008699045481</v>
      </c>
      <c r="AB252" s="21">
        <v>0.81923245111828336</v>
      </c>
      <c r="AC252" s="21">
        <v>0.13605601677349122</v>
      </c>
      <c r="AD252" s="21">
        <v>0.39959057699605122</v>
      </c>
      <c r="AE252" s="21">
        <v>0.44312662536649616</v>
      </c>
      <c r="AF252" s="21">
        <v>0.38281424074909925</v>
      </c>
      <c r="AG252" s="21" t="e">
        <v>#DIV/0!</v>
      </c>
      <c r="AH252" s="21" t="e">
        <v>#DIV/0!</v>
      </c>
      <c r="AI252" s="21">
        <v>0.98432428924569293</v>
      </c>
      <c r="AJ252" s="21">
        <v>0.11026995397209863</v>
      </c>
      <c r="AK252" s="21" t="e">
        <v>#DIV/0!</v>
      </c>
      <c r="AL252" s="21" t="e">
        <v>#DIV/0!</v>
      </c>
      <c r="AM252" s="21">
        <v>0.3178382430022299</v>
      </c>
      <c r="AN252" s="21">
        <v>0.29054235591277427</v>
      </c>
      <c r="AO252" s="21">
        <v>0.21267172440611867</v>
      </c>
      <c r="AP252" s="21">
        <v>0.56572530477239336</v>
      </c>
      <c r="AQ252" s="21">
        <v>0.53626235348618623</v>
      </c>
      <c r="AR252" s="21">
        <v>0.25645321158457141</v>
      </c>
      <c r="AS252" s="21">
        <v>0.57130414908296867</v>
      </c>
      <c r="AT252" s="21">
        <v>0.39287510160522815</v>
      </c>
      <c r="AU252" s="21">
        <v>0.6677315551448374</v>
      </c>
      <c r="AV252" s="21" t="e">
        <v>#DIV/0!</v>
      </c>
      <c r="AW252" s="21" t="e">
        <v>#DIV/0!</v>
      </c>
      <c r="AX252" s="21" t="e">
        <v>#DIV/0!</v>
      </c>
      <c r="AY252" s="21">
        <v>0.25062712835502265</v>
      </c>
      <c r="AZ252" s="21">
        <v>0.76817662918342666</v>
      </c>
      <c r="BA252" s="21">
        <v>0.7454322913302518</v>
      </c>
      <c r="BB252" s="21" t="e">
        <v>#DIV/0!</v>
      </c>
      <c r="BC252" s="21">
        <v>0.24912167252707448</v>
      </c>
    </row>
    <row r="253" spans="1:55" x14ac:dyDescent="0.2">
      <c r="A253" s="3" t="s">
        <v>784</v>
      </c>
      <c r="B253" s="3" t="s">
        <v>785</v>
      </c>
      <c r="C253" s="3" t="s">
        <v>15</v>
      </c>
      <c r="D253" s="3">
        <v>255010</v>
      </c>
      <c r="E253" s="3" t="s">
        <v>16</v>
      </c>
      <c r="F253" s="3">
        <v>2019</v>
      </c>
      <c r="G253" s="3" t="s">
        <v>17</v>
      </c>
      <c r="H253" s="4">
        <v>43830</v>
      </c>
      <c r="I253" s="4">
        <v>43872</v>
      </c>
      <c r="J253" s="4">
        <v>43872</v>
      </c>
      <c r="K253" s="5">
        <v>280000000</v>
      </c>
      <c r="L253" s="5">
        <v>281000000</v>
      </c>
      <c r="M253" s="3" t="s">
        <v>786</v>
      </c>
      <c r="N253" s="20">
        <v>6.2009411079773348E-2</v>
      </c>
      <c r="O253" s="21">
        <v>4.6492721952883787E-2</v>
      </c>
      <c r="P253" s="21">
        <v>7.2093120929159385E-2</v>
      </c>
      <c r="Q253" s="21">
        <v>0.35797523648795643</v>
      </c>
      <c r="R253" s="21">
        <v>0.14353482901764031</v>
      </c>
      <c r="S253" s="21">
        <v>0</v>
      </c>
      <c r="T253" s="21">
        <v>0.14502117682370927</v>
      </c>
      <c r="U253" s="21">
        <v>0.86456285781170683</v>
      </c>
      <c r="V253" s="21">
        <v>0.48825282224192584</v>
      </c>
      <c r="W253" s="21">
        <v>0.85803152203534583</v>
      </c>
      <c r="X253" s="21">
        <v>0.47354294485355858</v>
      </c>
      <c r="Y253" s="21">
        <v>0.4178248262052931</v>
      </c>
      <c r="Z253" s="21">
        <v>0.52645705514644137</v>
      </c>
      <c r="AA253" s="21">
        <v>0.24873225926560941</v>
      </c>
      <c r="AB253" s="21">
        <v>0.79092593940605072</v>
      </c>
      <c r="AC253" s="21">
        <v>0.32143214893228794</v>
      </c>
      <c r="AD253" s="21">
        <v>0.42313507429767866</v>
      </c>
      <c r="AE253" s="21">
        <v>0.48109544113545649</v>
      </c>
      <c r="AF253" s="21">
        <v>0.38578923231242435</v>
      </c>
      <c r="AG253" s="21" t="e">
        <v>#DIV/0!</v>
      </c>
      <c r="AH253" s="21" t="e">
        <v>#DIV/0!</v>
      </c>
      <c r="AI253" s="21">
        <v>0.98546744347971493</v>
      </c>
      <c r="AJ253" s="21">
        <v>0.11644811325502565</v>
      </c>
      <c r="AK253" s="21" t="e">
        <v>#DIV/0!</v>
      </c>
      <c r="AL253" s="21" t="e">
        <v>#DIV/0!</v>
      </c>
      <c r="AM253" s="21">
        <v>0.41032097547433571</v>
      </c>
      <c r="AN253" s="21">
        <v>0.40983429062704457</v>
      </c>
      <c r="AO253" s="21">
        <v>0.31359412457533858</v>
      </c>
      <c r="AP253" s="21">
        <v>0.57541009411953592</v>
      </c>
      <c r="AQ253" s="21">
        <v>0.60311585179384541</v>
      </c>
      <c r="AR253" s="21">
        <v>0.24838145959724281</v>
      </c>
      <c r="AS253" s="21">
        <v>0.59139415336343248</v>
      </c>
      <c r="AT253" s="21">
        <v>0.46237519995764786</v>
      </c>
      <c r="AU253" s="21">
        <v>0.6537693369157529</v>
      </c>
      <c r="AV253" s="21" t="e">
        <v>#DIV/0!</v>
      </c>
      <c r="AW253" s="21" t="e">
        <v>#DIV/0!</v>
      </c>
      <c r="AX253" s="21" t="e">
        <v>#DIV/0!</v>
      </c>
      <c r="AY253" s="21">
        <v>0.24381939406723871</v>
      </c>
      <c r="AZ253" s="21">
        <v>0.75316022101544933</v>
      </c>
      <c r="BA253" s="21">
        <v>0.74430406708429364</v>
      </c>
      <c r="BB253" s="21" t="e">
        <v>#DIV/0!</v>
      </c>
      <c r="BC253" s="21">
        <v>0.3659671561562009</v>
      </c>
    </row>
    <row r="254" spans="1:55" x14ac:dyDescent="0.2">
      <c r="A254" s="3" t="s">
        <v>796</v>
      </c>
      <c r="B254" s="3" t="s">
        <v>797</v>
      </c>
      <c r="C254" s="3" t="s">
        <v>45</v>
      </c>
      <c r="D254" s="3">
        <v>243628</v>
      </c>
      <c r="E254" s="3" t="s">
        <v>16</v>
      </c>
      <c r="F254" s="3">
        <v>2019</v>
      </c>
      <c r="G254" s="3" t="s">
        <v>17</v>
      </c>
      <c r="H254" s="4">
        <v>43830</v>
      </c>
      <c r="I254" s="4">
        <v>43887</v>
      </c>
      <c r="J254" s="4">
        <v>43887</v>
      </c>
      <c r="K254" s="5">
        <v>749100000</v>
      </c>
      <c r="L254" s="5">
        <v>755400000</v>
      </c>
      <c r="M254" s="3" t="s">
        <v>798</v>
      </c>
      <c r="N254" s="20">
        <v>5.7824290791782189E-2</v>
      </c>
      <c r="O254" s="21">
        <v>5.7178741038050776E-2</v>
      </c>
      <c r="P254" s="21">
        <v>7.6834221542641037E-2</v>
      </c>
      <c r="Q254" s="21">
        <v>0.21978591639617703</v>
      </c>
      <c r="R254" s="21">
        <v>0.23182193336978427</v>
      </c>
      <c r="S254" s="21">
        <v>0</v>
      </c>
      <c r="T254" s="21">
        <v>0.23422252160624982</v>
      </c>
      <c r="U254" s="21">
        <v>0.52044347039083017</v>
      </c>
      <c r="V254" s="21">
        <v>0.48825282224192584</v>
      </c>
      <c r="W254" s="21">
        <v>0.49570875060585684</v>
      </c>
      <c r="X254" s="21">
        <v>0.12420301086773686</v>
      </c>
      <c r="Y254" s="21">
        <v>0.40116913757017736</v>
      </c>
      <c r="Z254" s="21">
        <v>0.875796989132263</v>
      </c>
      <c r="AA254" s="21">
        <v>0.11426367642735145</v>
      </c>
      <c r="AB254" s="21">
        <v>0.76007928679565617</v>
      </c>
      <c r="AC254" s="21">
        <v>0.449053578380463</v>
      </c>
      <c r="AD254" s="21">
        <v>0.62972411966952846</v>
      </c>
      <c r="AE254" s="21">
        <v>0.71598272407197328</v>
      </c>
      <c r="AF254" s="21">
        <v>0.4336952861900007</v>
      </c>
      <c r="AG254" s="21" t="e">
        <v>#DIV/0!</v>
      </c>
      <c r="AH254" s="21" t="e">
        <v>#DIV/0!</v>
      </c>
      <c r="AI254" s="21">
        <v>0.98521270876797051</v>
      </c>
      <c r="AJ254" s="21">
        <v>0.33206779238399076</v>
      </c>
      <c r="AK254" s="21" t="e">
        <v>#DIV/0!</v>
      </c>
      <c r="AL254" s="21" t="e">
        <v>#DIV/0!</v>
      </c>
      <c r="AM254" s="21">
        <v>0.2489020003045733</v>
      </c>
      <c r="AN254" s="21">
        <v>0.24746895772964675</v>
      </c>
      <c r="AO254" s="21">
        <v>0.14621299914007513</v>
      </c>
      <c r="AP254" s="21">
        <v>0.5789973875222364</v>
      </c>
      <c r="AQ254" s="21">
        <v>0.69850320894587015</v>
      </c>
      <c r="AR254" s="21">
        <v>0.39188499565566542</v>
      </c>
      <c r="AS254" s="21">
        <v>0.5585642614867764</v>
      </c>
      <c r="AT254" s="21">
        <v>0.51722167646707196</v>
      </c>
      <c r="AU254" s="21">
        <v>0.80994902515580758</v>
      </c>
      <c r="AV254" s="21" t="e">
        <v>#DIV/0!</v>
      </c>
      <c r="AW254" s="21" t="e">
        <v>#DIV/0!</v>
      </c>
      <c r="AX254" s="21" t="e">
        <v>#DIV/0!</v>
      </c>
      <c r="AY254" s="21">
        <v>0.25336039384824849</v>
      </c>
      <c r="AZ254" s="21">
        <v>0.76857807109288878</v>
      </c>
      <c r="BA254" s="21">
        <v>0.74412389579004834</v>
      </c>
      <c r="BB254" s="21" t="e">
        <v>#DIV/0!</v>
      </c>
      <c r="BC254" s="21">
        <v>0.37038160124206554</v>
      </c>
    </row>
    <row r="255" spans="1:55" x14ac:dyDescent="0.2">
      <c r="A255" s="3" t="s">
        <v>814</v>
      </c>
      <c r="B255" s="3" t="s">
        <v>815</v>
      </c>
      <c r="C255" s="3" t="s">
        <v>34</v>
      </c>
      <c r="D255" s="3">
        <v>333440</v>
      </c>
      <c r="E255" s="3" t="s">
        <v>16</v>
      </c>
      <c r="F255" s="3">
        <v>2019</v>
      </c>
      <c r="G255" s="3" t="s">
        <v>17</v>
      </c>
      <c r="H255" s="4">
        <v>43921</v>
      </c>
      <c r="I255" s="4">
        <v>43973</v>
      </c>
      <c r="J255" s="4">
        <v>43973</v>
      </c>
      <c r="K255" s="5">
        <v>240200000</v>
      </c>
      <c r="L255" s="5">
        <v>257300000</v>
      </c>
      <c r="M255" s="3" t="s">
        <v>816</v>
      </c>
      <c r="N255" s="20">
        <v>5.2135349547169883E-2</v>
      </c>
      <c r="O255" s="21">
        <v>4.4644384569546822E-2</v>
      </c>
      <c r="P255" s="21">
        <v>9.815133380941804E-2</v>
      </c>
      <c r="Q255" s="21">
        <v>0.26258628601685674</v>
      </c>
      <c r="R255" s="21">
        <v>9.8588490599842357E-2</v>
      </c>
      <c r="S255" s="21">
        <v>0.23010532789462901</v>
      </c>
      <c r="T255" s="21">
        <v>5.7084762868454791E-2</v>
      </c>
      <c r="U255" s="21">
        <v>0.65291930663168096</v>
      </c>
      <c r="V255" s="21">
        <v>0.54043155549686239</v>
      </c>
      <c r="W255" s="21">
        <v>0.62960684381515375</v>
      </c>
      <c r="X255" s="21">
        <v>0.32723057023372221</v>
      </c>
      <c r="Y255" s="21">
        <v>0.5018768271037487</v>
      </c>
      <c r="Z255" s="21">
        <v>0.67276942976627774</v>
      </c>
      <c r="AA255" s="21">
        <v>0.45191461727738841</v>
      </c>
      <c r="AB255" s="21">
        <v>0.87840988896129246</v>
      </c>
      <c r="AC255" s="21">
        <v>0.59610441480014864</v>
      </c>
      <c r="AD255" s="21">
        <v>0.58536710372300382</v>
      </c>
      <c r="AE255" s="21">
        <v>0.55772195305124705</v>
      </c>
      <c r="AF255" s="21">
        <v>0.38409828275481028</v>
      </c>
      <c r="AG255" s="21" t="e">
        <v>#DIV/0!</v>
      </c>
      <c r="AH255" s="21" t="e">
        <v>#DIV/0!</v>
      </c>
      <c r="AI255" s="21">
        <v>0.98611076935163533</v>
      </c>
      <c r="AJ255" s="21">
        <v>0.15226466614217898</v>
      </c>
      <c r="AK255" s="21" t="e">
        <v>#DIV/0!</v>
      </c>
      <c r="AL255" s="21" t="e">
        <v>#DIV/0!</v>
      </c>
      <c r="AM255" s="21">
        <v>0.30716998472959561</v>
      </c>
      <c r="AN255" s="21">
        <v>0.27386721573466655</v>
      </c>
      <c r="AO255" s="21">
        <v>0.10120964879935428</v>
      </c>
      <c r="AP255" s="21">
        <v>0.57395638255222903</v>
      </c>
      <c r="AQ255" s="21">
        <v>0.49132994290666304</v>
      </c>
      <c r="AR255" s="21">
        <v>0.50406382101303326</v>
      </c>
      <c r="AS255" s="21">
        <v>0.58537224183148551</v>
      </c>
      <c r="AT255" s="21">
        <v>0.53265695577730887</v>
      </c>
      <c r="AU255" s="21">
        <v>0.63095827968985085</v>
      </c>
      <c r="AV255" s="21" t="e">
        <v>#DIV/0!</v>
      </c>
      <c r="AW255" s="21" t="e">
        <v>#DIV/0!</v>
      </c>
      <c r="AX255" s="21" t="e">
        <v>#DIV/0!</v>
      </c>
      <c r="AY255" s="21">
        <v>0.23676984851521238</v>
      </c>
      <c r="AZ255" s="21">
        <v>0.74417722799027719</v>
      </c>
      <c r="BA255" s="21">
        <v>0.74453325352366273</v>
      </c>
      <c r="BB255" s="21" t="e">
        <v>#DIV/0!</v>
      </c>
      <c r="BC255" s="21">
        <v>0.25861956883004739</v>
      </c>
    </row>
    <row r="256" spans="1:55" x14ac:dyDescent="0.2">
      <c r="A256" s="3" t="s">
        <v>799</v>
      </c>
      <c r="B256" s="3" t="s">
        <v>800</v>
      </c>
      <c r="C256" s="3" t="s">
        <v>24</v>
      </c>
      <c r="D256" s="3">
        <v>380928</v>
      </c>
      <c r="E256" s="3" t="s">
        <v>16</v>
      </c>
      <c r="F256" s="3">
        <v>2019</v>
      </c>
      <c r="G256" s="3" t="s">
        <v>17</v>
      </c>
      <c r="H256" s="4">
        <v>43921</v>
      </c>
      <c r="I256" s="4">
        <v>43973</v>
      </c>
      <c r="J256" s="4">
        <v>43973</v>
      </c>
      <c r="K256" s="5">
        <v>174000000</v>
      </c>
      <c r="L256" s="5">
        <v>176000000</v>
      </c>
      <c r="M256" s="3" t="s">
        <v>801</v>
      </c>
      <c r="N256" s="20">
        <v>3.1463646590857715E-2</v>
      </c>
      <c r="O256" s="21">
        <v>1.7354334833564435E-2</v>
      </c>
      <c r="P256" s="21">
        <v>6.56576256345598E-3</v>
      </c>
      <c r="Q256" s="21">
        <v>0.27165515010123409</v>
      </c>
      <c r="R256" s="21">
        <v>3.4624787568027018E-2</v>
      </c>
      <c r="S256" s="21">
        <v>2.7121579412721461E-2</v>
      </c>
      <c r="T256" s="21">
        <v>2.9971131337093403E-2</v>
      </c>
      <c r="U256" s="21">
        <v>0.64958125856059357</v>
      </c>
      <c r="V256" s="21">
        <v>0.50106011467400569</v>
      </c>
      <c r="W256" s="21">
        <v>0.6303067624285329</v>
      </c>
      <c r="X256" s="21">
        <v>0.49736703880107724</v>
      </c>
      <c r="Y256" s="21">
        <v>0.44272476434477681</v>
      </c>
      <c r="Z256" s="21">
        <v>0.50263296119892276</v>
      </c>
      <c r="AA256" s="21">
        <v>0.29365108624825564</v>
      </c>
      <c r="AB256" s="21">
        <v>0.82894196271481169</v>
      </c>
      <c r="AC256" s="21">
        <v>2.4726606018939515E-2</v>
      </c>
      <c r="AD256" s="21">
        <v>0.31511688077535288</v>
      </c>
      <c r="AE256" s="21">
        <v>0.35828108794213265</v>
      </c>
      <c r="AF256" s="21">
        <v>0.36471849411858903</v>
      </c>
      <c r="AG256" s="21" t="e">
        <v>#DIV/0!</v>
      </c>
      <c r="AH256" s="21" t="e">
        <v>#DIV/0!</v>
      </c>
      <c r="AI256" s="21">
        <v>0.98554658455785049</v>
      </c>
      <c r="AJ256" s="21">
        <v>6.5782514199858075E-2</v>
      </c>
      <c r="AK256" s="21" t="e">
        <v>#DIV/0!</v>
      </c>
      <c r="AL256" s="21" t="e">
        <v>#DIV/0!</v>
      </c>
      <c r="AM256" s="21">
        <v>0.30465100380717175</v>
      </c>
      <c r="AN256" s="21">
        <v>0.32822277250351617</v>
      </c>
      <c r="AO256" s="21">
        <v>0.79347517941539902</v>
      </c>
      <c r="AP256" s="21">
        <v>0.93592829228750296</v>
      </c>
      <c r="AQ256" s="21">
        <v>0.44096670628274087</v>
      </c>
      <c r="AR256" s="21">
        <v>0.17179160967535811</v>
      </c>
      <c r="AS256" s="21">
        <v>0.60406415796009394</v>
      </c>
      <c r="AT256" s="21">
        <v>0.33237644034822778</v>
      </c>
      <c r="AU256" s="21">
        <v>0.61923822207908041</v>
      </c>
      <c r="AV256" s="21" t="e">
        <v>#DIV/0!</v>
      </c>
      <c r="AW256" s="21" t="e">
        <v>#DIV/0!</v>
      </c>
      <c r="AX256" s="21" t="e">
        <v>#DIV/0!</v>
      </c>
      <c r="AY256" s="21">
        <v>0.24654828391594638</v>
      </c>
      <c r="AZ256" s="21">
        <v>0.75706878426716173</v>
      </c>
      <c r="BA256" s="21">
        <v>0.78406743307520466</v>
      </c>
      <c r="BB256" s="21" t="e">
        <v>#DIV/0!</v>
      </c>
      <c r="BC256" s="21">
        <v>0.23744401446435268</v>
      </c>
    </row>
    <row r="257" spans="1:55" x14ac:dyDescent="0.2">
      <c r="A257" s="3" t="s">
        <v>838</v>
      </c>
      <c r="B257" s="3" t="s">
        <v>839</v>
      </c>
      <c r="C257" s="3" t="s">
        <v>113</v>
      </c>
      <c r="D257" s="3">
        <v>88874</v>
      </c>
      <c r="E257" s="3" t="s">
        <v>16</v>
      </c>
      <c r="F257" s="3">
        <v>2019</v>
      </c>
      <c r="G257" s="3" t="s">
        <v>17</v>
      </c>
      <c r="H257" s="4">
        <v>43830</v>
      </c>
      <c r="I257" s="4">
        <v>43885</v>
      </c>
      <c r="J257" s="4">
        <v>43885</v>
      </c>
      <c r="K257" s="5">
        <v>188400000</v>
      </c>
      <c r="L257" s="5">
        <v>191200000</v>
      </c>
      <c r="M257" s="3" t="s">
        <v>840</v>
      </c>
      <c r="N257" s="20">
        <v>3.9029970614529202E-2</v>
      </c>
      <c r="O257" s="21">
        <v>3.9029970614529202E-2</v>
      </c>
      <c r="P257" s="21">
        <v>5.1697522310066191E-2</v>
      </c>
      <c r="Q257" s="21">
        <v>5.2976909924761107E-3</v>
      </c>
      <c r="R257" s="21">
        <v>0.1710427633961582</v>
      </c>
      <c r="S257" s="21">
        <v>7.2473280520628805E-2</v>
      </c>
      <c r="T257" s="21">
        <v>0.15942053127826636</v>
      </c>
      <c r="U257" s="21">
        <v>0</v>
      </c>
      <c r="V257" s="21">
        <v>0</v>
      </c>
      <c r="W257" s="21">
        <v>0</v>
      </c>
      <c r="X257" s="21">
        <v>0.2405976587421165</v>
      </c>
      <c r="Y257" s="21">
        <v>0.40908673340216084</v>
      </c>
      <c r="Z257" s="21">
        <v>0.75940234125788342</v>
      </c>
      <c r="AA257" s="21">
        <v>0.70883715372051237</v>
      </c>
      <c r="AB257" s="21">
        <v>0.78003894159613996</v>
      </c>
      <c r="AC257" s="21">
        <v>0.70024294021745137</v>
      </c>
      <c r="AD257" s="21">
        <v>0.6722748268084876</v>
      </c>
      <c r="AE257" s="21">
        <v>0.7310715024065052</v>
      </c>
      <c r="AF257" s="21">
        <v>0.43687591213201704</v>
      </c>
      <c r="AG257" s="21" t="e">
        <v>#DIV/0!</v>
      </c>
      <c r="AH257" s="21" t="e">
        <v>#DIV/0!</v>
      </c>
      <c r="AI257" s="21">
        <v>0.98941372179579212</v>
      </c>
      <c r="AJ257" s="21">
        <v>0.1018158720555991</v>
      </c>
      <c r="AK257" s="21" t="e">
        <v>#DIV/0!</v>
      </c>
      <c r="AL257" s="21" t="e">
        <v>#DIV/0!</v>
      </c>
      <c r="AM257" s="21">
        <v>0</v>
      </c>
      <c r="AN257" s="21">
        <v>0.15211950568187926</v>
      </c>
      <c r="AO257" s="21">
        <v>0.1028602724259693</v>
      </c>
      <c r="AP257" s="21">
        <v>0.57802059533473416</v>
      </c>
      <c r="AQ257" s="21">
        <v>0.63572147804851564</v>
      </c>
      <c r="AR257" s="21">
        <v>0.32711113055781427</v>
      </c>
      <c r="AS257" s="21">
        <v>0.68697428261381166</v>
      </c>
      <c r="AT257" s="21">
        <v>0.36246479323718084</v>
      </c>
      <c r="AU257" s="21">
        <v>0.49082442409734173</v>
      </c>
      <c r="AV257" s="21" t="e">
        <v>#DIV/0!</v>
      </c>
      <c r="AW257" s="21" t="e">
        <v>#DIV/0!</v>
      </c>
      <c r="AX257" s="21" t="e">
        <v>#DIV/0!</v>
      </c>
      <c r="AY257" s="21">
        <v>0.24804474521086042</v>
      </c>
      <c r="AZ257" s="21">
        <v>0.76152222922374946</v>
      </c>
      <c r="BA257" s="21">
        <v>0.74037086014545117</v>
      </c>
      <c r="BB257" s="21" t="e">
        <v>#DIV/0!</v>
      </c>
      <c r="BC257" s="21">
        <v>0.34993693985635632</v>
      </c>
    </row>
    <row r="258" spans="1:55" x14ac:dyDescent="0.2">
      <c r="A258" s="3" t="s">
        <v>832</v>
      </c>
      <c r="B258" s="3" t="s">
        <v>833</v>
      </c>
      <c r="C258" s="3" t="s">
        <v>91</v>
      </c>
      <c r="D258" s="3">
        <v>378190</v>
      </c>
      <c r="E258" s="3" t="s">
        <v>16</v>
      </c>
      <c r="F258" s="3">
        <v>2019</v>
      </c>
      <c r="G258" s="3" t="s">
        <v>17</v>
      </c>
      <c r="H258" s="4">
        <v>43830</v>
      </c>
      <c r="I258" s="4">
        <v>43868</v>
      </c>
      <c r="J258" s="4">
        <v>43868</v>
      </c>
      <c r="K258" s="5">
        <v>1441000000</v>
      </c>
      <c r="L258" s="5">
        <v>1455000000</v>
      </c>
      <c r="M258" s="3" t="s">
        <v>834</v>
      </c>
      <c r="N258" s="20">
        <v>1.5090387444622546E-2</v>
      </c>
      <c r="O258" s="21">
        <v>9.9522409222096691E-3</v>
      </c>
      <c r="P258" s="21">
        <v>4.3436744109687413E-3</v>
      </c>
      <c r="Q258" s="21">
        <v>0.26222680200982201</v>
      </c>
      <c r="R258" s="21">
        <v>7.421023751842501E-2</v>
      </c>
      <c r="S258" s="21">
        <v>0.10756621590697896</v>
      </c>
      <c r="T258" s="21">
        <v>5.5099920414926069E-2</v>
      </c>
      <c r="U258" s="21">
        <v>0.6494453239042689</v>
      </c>
      <c r="V258" s="21">
        <v>0.51159796442916849</v>
      </c>
      <c r="W258" s="21">
        <v>0.62903560531372105</v>
      </c>
      <c r="X258" s="21">
        <v>9.6973662585265283E-2</v>
      </c>
      <c r="Y258" s="21">
        <v>0.54327520231064907</v>
      </c>
      <c r="Z258" s="21">
        <v>0.9030263374147347</v>
      </c>
      <c r="AA258" s="21">
        <v>0.54229116417372614</v>
      </c>
      <c r="AB258" s="21">
        <v>0.88267639241862983</v>
      </c>
      <c r="AC258" s="21">
        <v>0.36996788082703014</v>
      </c>
      <c r="AD258" s="21">
        <v>0.42895193446807994</v>
      </c>
      <c r="AE258" s="21">
        <v>0.48163194621121896</v>
      </c>
      <c r="AF258" s="21">
        <v>0.39887620646194033</v>
      </c>
      <c r="AG258" s="21" t="e">
        <v>#DIV/0!</v>
      </c>
      <c r="AH258" s="21" t="e">
        <v>#DIV/0!</v>
      </c>
      <c r="AI258" s="21">
        <v>0.98475365250197988</v>
      </c>
      <c r="AJ258" s="21">
        <v>7.2542512473909165E-2</v>
      </c>
      <c r="AK258" s="21" t="e">
        <v>#DIV/0!</v>
      </c>
      <c r="AL258" s="21" t="e">
        <v>#DIV/0!</v>
      </c>
      <c r="AM258" s="21">
        <v>0.30834794422280637</v>
      </c>
      <c r="AN258" s="21">
        <v>0.27314259638004668</v>
      </c>
      <c r="AO258" s="21">
        <v>8.4474877436306411E-2</v>
      </c>
      <c r="AP258" s="21">
        <v>0.56904437332534252</v>
      </c>
      <c r="AQ258" s="21">
        <v>0.51728806596743648</v>
      </c>
      <c r="AR258" s="21">
        <v>0.25024619976537077</v>
      </c>
      <c r="AS258" s="21">
        <v>0.58005585889180622</v>
      </c>
      <c r="AT258" s="21">
        <v>0.27052276996975366</v>
      </c>
      <c r="AU258" s="21">
        <v>0.62561818279164194</v>
      </c>
      <c r="AV258" s="21" t="e">
        <v>#DIV/0!</v>
      </c>
      <c r="AW258" s="21" t="e">
        <v>#DIV/0!</v>
      </c>
      <c r="AX258" s="21" t="e">
        <v>#DIV/0!</v>
      </c>
      <c r="AY258" s="21">
        <v>0.27336036365746896</v>
      </c>
      <c r="AZ258" s="21">
        <v>0.78207040935029781</v>
      </c>
      <c r="BA258" s="21">
        <v>0.74374065470682749</v>
      </c>
      <c r="BB258" s="21" t="e">
        <v>#DIV/0!</v>
      </c>
      <c r="BC258" s="21">
        <v>0.20936117098506685</v>
      </c>
    </row>
    <row r="259" spans="1:55" x14ac:dyDescent="0.2">
      <c r="A259" s="3" t="s">
        <v>802</v>
      </c>
      <c r="B259" s="3" t="s">
        <v>803</v>
      </c>
      <c r="C259" s="3" t="s">
        <v>24</v>
      </c>
      <c r="D259" s="3">
        <v>73420</v>
      </c>
      <c r="E259" s="3" t="s">
        <v>16</v>
      </c>
      <c r="F259" s="3">
        <v>2020</v>
      </c>
      <c r="G259" s="3" t="s">
        <v>17</v>
      </c>
      <c r="H259" s="4">
        <v>43951</v>
      </c>
      <c r="I259" s="4">
        <v>44001</v>
      </c>
      <c r="J259" s="4">
        <v>44001</v>
      </c>
      <c r="K259" s="5">
        <v>1340700000</v>
      </c>
      <c r="L259" s="5">
        <v>1349600000</v>
      </c>
      <c r="M259" s="3" t="s">
        <v>804</v>
      </c>
      <c r="N259" s="20">
        <v>7.1658221844995471E-2</v>
      </c>
      <c r="O259" s="21">
        <v>6.0394828436685061E-2</v>
      </c>
      <c r="P259" s="21">
        <v>0.1003617276168573</v>
      </c>
      <c r="Q259" s="21">
        <v>0.26019260752661078</v>
      </c>
      <c r="R259" s="21">
        <v>7.4772783143542618E-2</v>
      </c>
      <c r="S259" s="21">
        <v>3.2662827199188268E-2</v>
      </c>
      <c r="T259" s="21">
        <v>6.9510820946480381E-2</v>
      </c>
      <c r="U259" s="21">
        <v>0.64722494000892727</v>
      </c>
      <c r="V259" s="21">
        <v>0.49354331798740708</v>
      </c>
      <c r="W259" s="21">
        <v>0.62863043918661698</v>
      </c>
      <c r="X259" s="21">
        <v>0.20076285537548061</v>
      </c>
      <c r="Y259" s="21">
        <v>0.60909669722971138</v>
      </c>
      <c r="Z259" s="21">
        <v>0.79923714462451934</v>
      </c>
      <c r="AA259" s="21">
        <v>0.70227450594203467</v>
      </c>
      <c r="AB259" s="21">
        <v>0.91647581343749551</v>
      </c>
      <c r="AC259" s="21">
        <v>0.68844469105313666</v>
      </c>
      <c r="AD259" s="21">
        <v>0.52932221097365295</v>
      </c>
      <c r="AE259" s="21">
        <v>0.54801851368877863</v>
      </c>
      <c r="AF259" s="21">
        <v>0.39608111503818666</v>
      </c>
      <c r="AG259" s="21" t="e">
        <v>#DIV/0!</v>
      </c>
      <c r="AH259" s="21" t="e">
        <v>#DIV/0!</v>
      </c>
      <c r="AI259" s="21">
        <v>0.98305540843957162</v>
      </c>
      <c r="AJ259" s="21">
        <v>0.11692039571861573</v>
      </c>
      <c r="AK259" s="21" t="e">
        <v>#DIV/0!</v>
      </c>
      <c r="AL259" s="21" t="e">
        <v>#DIV/0!</v>
      </c>
      <c r="AM259" s="21">
        <v>0.30658284143196485</v>
      </c>
      <c r="AN259" s="21">
        <v>0.27185640339439782</v>
      </c>
      <c r="AO259" s="21">
        <v>6.5213099971689586E-2</v>
      </c>
      <c r="AP259" s="21">
        <v>0.57344338676040207</v>
      </c>
      <c r="AQ259" s="21">
        <v>0.496451614296537</v>
      </c>
      <c r="AR259" s="21">
        <v>0.30590926578637639</v>
      </c>
      <c r="AS259" s="21">
        <v>0.5238275274370271</v>
      </c>
      <c r="AT259" s="21">
        <v>0.29088591794242774</v>
      </c>
      <c r="AU259" s="21">
        <v>0.7098691173856464</v>
      </c>
      <c r="AV259" s="21" t="e">
        <v>#DIV/0!</v>
      </c>
      <c r="AW259" s="21" t="e">
        <v>#DIV/0!</v>
      </c>
      <c r="AX259" s="21" t="e">
        <v>#DIV/0!</v>
      </c>
      <c r="AY259" s="21">
        <v>0.2512615468470264</v>
      </c>
      <c r="AZ259" s="21">
        <v>0.75589439036799666</v>
      </c>
      <c r="BA259" s="21">
        <v>0.74628789570944609</v>
      </c>
      <c r="BB259" s="21" t="e">
        <v>#DIV/0!</v>
      </c>
      <c r="BC259" s="21">
        <v>0.20949797250475738</v>
      </c>
    </row>
    <row r="260" spans="1:55" x14ac:dyDescent="0.2">
      <c r="A260" s="3" t="s">
        <v>811</v>
      </c>
      <c r="B260" s="3" t="s">
        <v>812</v>
      </c>
      <c r="C260" s="3" t="s">
        <v>45</v>
      </c>
      <c r="D260" s="3">
        <v>139431</v>
      </c>
      <c r="E260" s="3" t="s">
        <v>16</v>
      </c>
      <c r="F260" s="3">
        <v>2019</v>
      </c>
      <c r="G260" s="3" t="s">
        <v>17</v>
      </c>
      <c r="H260" s="4">
        <v>43830</v>
      </c>
      <c r="I260" s="4">
        <v>43888</v>
      </c>
      <c r="J260" s="4">
        <v>43888</v>
      </c>
      <c r="K260" s="5">
        <v>511125000</v>
      </c>
      <c r="L260" s="5">
        <v>518674000</v>
      </c>
      <c r="M260" s="3" t="s">
        <v>813</v>
      </c>
      <c r="N260" s="20">
        <v>2.3368577157607987E-2</v>
      </c>
      <c r="O260" s="21">
        <v>2.2334178328308075E-2</v>
      </c>
      <c r="P260" s="21">
        <v>4.3085686063876832E-2</v>
      </c>
      <c r="Q260" s="21">
        <v>0.2625086093680688</v>
      </c>
      <c r="R260" s="21">
        <v>0.11745427255428781</v>
      </c>
      <c r="S260" s="21">
        <v>7.8615052370679273E-3</v>
      </c>
      <c r="T260" s="21">
        <v>0.11721770168371511</v>
      </c>
      <c r="U260" s="21">
        <v>0.65515990331277585</v>
      </c>
      <c r="V260" s="21">
        <v>0.49001897086824375</v>
      </c>
      <c r="W260" s="21">
        <v>0.63736241607006483</v>
      </c>
      <c r="X260" s="21">
        <v>6.2123707042011408E-2</v>
      </c>
      <c r="Y260" s="21">
        <v>0.47106186459047944</v>
      </c>
      <c r="Z260" s="21">
        <v>0.93787629295798847</v>
      </c>
      <c r="AA260" s="21">
        <v>0.10055588550637572</v>
      </c>
      <c r="AB260" s="21">
        <v>0.87930048775237568</v>
      </c>
      <c r="AC260" s="21">
        <v>0.42002390937558343</v>
      </c>
      <c r="AD260" s="21">
        <v>0.49680301217502548</v>
      </c>
      <c r="AE260" s="21">
        <v>0.48332796345038409</v>
      </c>
      <c r="AF260" s="21">
        <v>0.41985748274597001</v>
      </c>
      <c r="AG260" s="21" t="e">
        <v>#DIV/0!</v>
      </c>
      <c r="AH260" s="21" t="e">
        <v>#DIV/0!</v>
      </c>
      <c r="AI260" s="21">
        <v>0.98615777587407938</v>
      </c>
      <c r="AJ260" s="21">
        <v>0.15217333815489831</v>
      </c>
      <c r="AK260" s="21" t="e">
        <v>#DIV/0!</v>
      </c>
      <c r="AL260" s="21" t="e">
        <v>#DIV/0!</v>
      </c>
      <c r="AM260" s="21">
        <v>0.31030959340199088</v>
      </c>
      <c r="AN260" s="21">
        <v>0.27292625825464589</v>
      </c>
      <c r="AO260" s="21">
        <v>7.4945861300941816E-2</v>
      </c>
      <c r="AP260" s="21">
        <v>0.56046117190669409</v>
      </c>
      <c r="AQ260" s="21">
        <v>0.55262602648760606</v>
      </c>
      <c r="AR260" s="21">
        <v>0.35382045303538756</v>
      </c>
      <c r="AS260" s="21">
        <v>0.5961320221899451</v>
      </c>
      <c r="AT260" s="21">
        <v>0.33980126720170278</v>
      </c>
      <c r="AU260" s="21">
        <v>0.6306983679783722</v>
      </c>
      <c r="AV260" s="21" t="e">
        <v>#DIV/0!</v>
      </c>
      <c r="AW260" s="21" t="e">
        <v>#DIV/0!</v>
      </c>
      <c r="AX260" s="21" t="e">
        <v>#DIV/0!</v>
      </c>
      <c r="AY260" s="21">
        <v>0.28352870180972317</v>
      </c>
      <c r="AZ260" s="21">
        <v>0.78436468994426389</v>
      </c>
      <c r="BA260" s="21">
        <v>0.74328701875956327</v>
      </c>
      <c r="BB260" s="21" t="e">
        <v>#DIV/0!</v>
      </c>
      <c r="BC260" s="21">
        <v>0.19528589326809995</v>
      </c>
    </row>
    <row r="261" spans="1:55" x14ac:dyDescent="0.2">
      <c r="A261" s="3" t="s">
        <v>826</v>
      </c>
      <c r="B261" s="3" t="s">
        <v>827</v>
      </c>
      <c r="C261" s="3" t="s">
        <v>45</v>
      </c>
      <c r="D261" s="3">
        <v>333439</v>
      </c>
      <c r="E261" s="3" t="s">
        <v>16</v>
      </c>
      <c r="F261" s="3">
        <v>2019</v>
      </c>
      <c r="G261" s="3" t="s">
        <v>17</v>
      </c>
      <c r="H261" s="4">
        <v>43830</v>
      </c>
      <c r="I261" s="4">
        <v>43889</v>
      </c>
      <c r="J261" s="4">
        <v>43889</v>
      </c>
      <c r="K261" s="5">
        <v>71094000</v>
      </c>
      <c r="L261" s="5">
        <v>71338000</v>
      </c>
      <c r="M261" s="3" t="s">
        <v>828</v>
      </c>
      <c r="N261" s="20">
        <v>4.8015909253452706E-2</v>
      </c>
      <c r="O261" s="21">
        <v>2.4726710880990998E-2</v>
      </c>
      <c r="P261" s="21">
        <v>2.8816450737258682E-3</v>
      </c>
      <c r="Q261" s="21">
        <v>0.25987996458794344</v>
      </c>
      <c r="R261" s="21">
        <v>6.0622289445488385E-2</v>
      </c>
      <c r="S261" s="21">
        <v>0.14435534493586566</v>
      </c>
      <c r="T261" s="21">
        <v>3.4572445589855637E-2</v>
      </c>
      <c r="U261" s="21">
        <v>0.64566584304184793</v>
      </c>
      <c r="V261" s="21">
        <v>0.51041295634652939</v>
      </c>
      <c r="W261" s="21">
        <v>0.62518304579674733</v>
      </c>
      <c r="X261" s="21">
        <v>0.27035693110790843</v>
      </c>
      <c r="Y261" s="21">
        <v>0.50500061402696927</v>
      </c>
      <c r="Z261" s="21">
        <v>0.72964306889209152</v>
      </c>
      <c r="AA261" s="21">
        <v>0.33166759175533356</v>
      </c>
      <c r="AB261" s="21">
        <v>0.92382004784941896</v>
      </c>
      <c r="AC261" s="21">
        <v>0.29476696321839874</v>
      </c>
      <c r="AD261" s="21">
        <v>0.41516067249104416</v>
      </c>
      <c r="AE261" s="21">
        <v>0.47202871850244865</v>
      </c>
      <c r="AF261" s="21">
        <v>0.39569936384332288</v>
      </c>
      <c r="AG261" s="21" t="e">
        <v>#DIV/0!</v>
      </c>
      <c r="AH261" s="21" t="e">
        <v>#DIV/0!</v>
      </c>
      <c r="AI261" s="21">
        <v>0.9864984276970642</v>
      </c>
      <c r="AJ261" s="21">
        <v>0.11470478668950405</v>
      </c>
      <c r="AK261" s="21" t="e">
        <v>#DIV/0!</v>
      </c>
      <c r="AL261" s="21" t="e">
        <v>#DIV/0!</v>
      </c>
      <c r="AM261" s="21">
        <v>0.30923430106832855</v>
      </c>
      <c r="AN261" s="21">
        <v>0.27426571025074248</v>
      </c>
      <c r="AO261" s="21">
        <v>0.17178338364896764</v>
      </c>
      <c r="AP261" s="21">
        <v>0.57689155041850482</v>
      </c>
      <c r="AQ261" s="21">
        <v>0.57476648917918172</v>
      </c>
      <c r="AR261" s="21">
        <v>0.27560573462540217</v>
      </c>
      <c r="AS261" s="21">
        <v>0.6070007139703667</v>
      </c>
      <c r="AT261" s="21">
        <v>0.3859241861402834</v>
      </c>
      <c r="AU261" s="21">
        <v>0.61037672400979348</v>
      </c>
      <c r="AV261" s="21" t="e">
        <v>#DIV/0!</v>
      </c>
      <c r="AW261" s="21" t="e">
        <v>#DIV/0!</v>
      </c>
      <c r="AX261" s="21" t="e">
        <v>#DIV/0!</v>
      </c>
      <c r="AY261" s="21">
        <v>0.23519720023350224</v>
      </c>
      <c r="AZ261" s="21">
        <v>0.75920570383905683</v>
      </c>
      <c r="BA261" s="21">
        <v>0.74292838796171945</v>
      </c>
      <c r="BB261" s="21" t="e">
        <v>#DIV/0!</v>
      </c>
      <c r="BC261" s="21">
        <v>0.25189260447774248</v>
      </c>
    </row>
    <row r="262" spans="1:55" x14ac:dyDescent="0.2">
      <c r="A262" s="3" t="s">
        <v>793</v>
      </c>
      <c r="B262" s="3" t="s">
        <v>794</v>
      </c>
      <c r="C262" s="3" t="s">
        <v>91</v>
      </c>
      <c r="D262" s="3">
        <v>251282</v>
      </c>
      <c r="E262" s="3" t="s">
        <v>16</v>
      </c>
      <c r="F262" s="3">
        <v>2019</v>
      </c>
      <c r="G262" s="3" t="s">
        <v>17</v>
      </c>
      <c r="H262" s="4">
        <v>43799</v>
      </c>
      <c r="I262" s="4">
        <v>43858</v>
      </c>
      <c r="J262" s="4">
        <v>43858</v>
      </c>
      <c r="K262" s="5">
        <v>133100000</v>
      </c>
      <c r="L262" s="5">
        <v>134500000</v>
      </c>
      <c r="M262" s="3" t="s">
        <v>795</v>
      </c>
      <c r="N262" s="20">
        <v>2.569060206861791E-2</v>
      </c>
      <c r="O262" s="21">
        <v>1.2762196057317826E-2</v>
      </c>
      <c r="P262" s="21">
        <v>8.6473144323015259E-3</v>
      </c>
      <c r="Q262" s="21">
        <v>0.26765173778398027</v>
      </c>
      <c r="R262" s="21">
        <v>0.12842180527660288</v>
      </c>
      <c r="S262" s="21">
        <v>8.1451464335706353E-2</v>
      </c>
      <c r="T262" s="21">
        <v>0.11469900556132182</v>
      </c>
      <c r="U262" s="21">
        <v>0.66646592137581306</v>
      </c>
      <c r="V262" s="21">
        <v>0.51788987968730515</v>
      </c>
      <c r="W262" s="21">
        <v>0.64628304349309762</v>
      </c>
      <c r="X262" s="21">
        <v>0.12265396607540212</v>
      </c>
      <c r="Y262" s="21">
        <v>0.51891614874686021</v>
      </c>
      <c r="Z262" s="21">
        <v>0.87734603392459798</v>
      </c>
      <c r="AA262" s="21">
        <v>0.70172391842100124</v>
      </c>
      <c r="AB262" s="21">
        <v>0.84255113788168057</v>
      </c>
      <c r="AC262" s="21">
        <v>0.39796642643061386</v>
      </c>
      <c r="AD262" s="21">
        <v>0.42733656000638282</v>
      </c>
      <c r="AE262" s="21">
        <v>0.48587243964783067</v>
      </c>
      <c r="AF262" s="21">
        <v>0.3946019657128701</v>
      </c>
      <c r="AG262" s="21" t="e">
        <v>#DIV/0!</v>
      </c>
      <c r="AH262" s="21" t="e">
        <v>#DIV/0!</v>
      </c>
      <c r="AI262" s="21">
        <v>0.99273580154427565</v>
      </c>
      <c r="AJ262" s="21">
        <v>0.11015004572239341</v>
      </c>
      <c r="AK262" s="21" t="e">
        <v>#DIV/0!</v>
      </c>
      <c r="AL262" s="21" t="e">
        <v>#DIV/0!</v>
      </c>
      <c r="AM262" s="21">
        <v>0.31093948718277936</v>
      </c>
      <c r="AN262" s="21">
        <v>0.27601400112983782</v>
      </c>
      <c r="AO262" s="21">
        <v>9.7327491892221493E-2</v>
      </c>
      <c r="AP262" s="21">
        <v>0.56007048827810324</v>
      </c>
      <c r="AQ262" s="21">
        <v>0.51672358977252186</v>
      </c>
      <c r="AR262" s="21">
        <v>0.31805947720484801</v>
      </c>
      <c r="AS262" s="21">
        <v>0.76938158135112023</v>
      </c>
      <c r="AT262" s="21">
        <v>0.34548303099426386</v>
      </c>
      <c r="AU262" s="21">
        <v>0.43456140631292994</v>
      </c>
      <c r="AV262" s="21" t="e">
        <v>#DIV/0!</v>
      </c>
      <c r="AW262" s="21" t="e">
        <v>#DIV/0!</v>
      </c>
      <c r="AX262" s="21" t="e">
        <v>#DIV/0!</v>
      </c>
      <c r="AY262" s="21">
        <v>0.31342300979297738</v>
      </c>
      <c r="AZ262" s="21">
        <v>0.80679205871751103</v>
      </c>
      <c r="BA262" s="21">
        <v>0.73543142757312019</v>
      </c>
      <c r="BB262" s="21" t="e">
        <v>#DIV/0!</v>
      </c>
      <c r="BC262" s="21">
        <v>0.21413663271987687</v>
      </c>
    </row>
    <row r="263" spans="1:55" x14ac:dyDescent="0.2">
      <c r="A263" s="3" t="s">
        <v>775</v>
      </c>
      <c r="B263" s="3" t="s">
        <v>776</v>
      </c>
      <c r="C263" s="3" t="s">
        <v>113</v>
      </c>
      <c r="D263" s="3">
        <v>118024</v>
      </c>
      <c r="E263" s="3" t="s">
        <v>16</v>
      </c>
      <c r="F263" s="3">
        <v>2019</v>
      </c>
      <c r="G263" s="3" t="s">
        <v>17</v>
      </c>
      <c r="H263" s="4">
        <v>43830</v>
      </c>
      <c r="I263" s="4">
        <v>43879</v>
      </c>
      <c r="J263" s="4">
        <v>43879</v>
      </c>
      <c r="K263" s="5">
        <v>37174000</v>
      </c>
      <c r="L263" s="5">
        <v>38087000</v>
      </c>
      <c r="M263" s="3" t="s">
        <v>777</v>
      </c>
      <c r="N263" s="20">
        <v>0.22751965742623245</v>
      </c>
      <c r="O263" s="21">
        <v>0.22751965742623245</v>
      </c>
      <c r="P263" s="21">
        <v>0.5513770805734628</v>
      </c>
      <c r="Q263" s="21">
        <v>0.25796570192528318</v>
      </c>
      <c r="R263" s="21">
        <v>0</v>
      </c>
      <c r="S263" s="21">
        <v>0</v>
      </c>
      <c r="T263" s="21">
        <v>0</v>
      </c>
      <c r="U263" s="21">
        <v>0.64049317262840244</v>
      </c>
      <c r="V263" s="21">
        <v>0.48825282224192584</v>
      </c>
      <c r="W263" s="21">
        <v>0.62210889664239277</v>
      </c>
      <c r="X263" s="21">
        <v>0.66637126071491226</v>
      </c>
      <c r="Y263" s="21">
        <v>0.52858117838064334</v>
      </c>
      <c r="Z263" s="21">
        <v>0.33362873928508768</v>
      </c>
      <c r="AA263" s="21">
        <v>0</v>
      </c>
      <c r="AB263" s="21">
        <v>0.99543812245002905</v>
      </c>
      <c r="AC263" s="21">
        <v>0.73357950079767409</v>
      </c>
      <c r="AD263" s="21">
        <v>0.73665860229961044</v>
      </c>
      <c r="AE263" s="21">
        <v>0.79469247326043602</v>
      </c>
      <c r="AF263" s="21">
        <v>0.47773010004228444</v>
      </c>
      <c r="AG263" s="21" t="e">
        <v>#DIV/0!</v>
      </c>
      <c r="AH263" s="21" t="e">
        <v>#DIV/0!</v>
      </c>
      <c r="AI263" s="21">
        <v>0.98556428916338379</v>
      </c>
      <c r="AJ263" s="21">
        <v>0.42188100878756063</v>
      </c>
      <c r="AK263" s="21" t="e">
        <v>#DIV/0!</v>
      </c>
      <c r="AL263" s="21" t="e">
        <v>#DIV/0!</v>
      </c>
      <c r="AM263" s="21">
        <v>0.31450496982644915</v>
      </c>
      <c r="AN263" s="21">
        <v>0.27244501564396045</v>
      </c>
      <c r="AO263" s="21">
        <v>0.14825495077146525</v>
      </c>
      <c r="AP263" s="21">
        <v>0.57237361732145808</v>
      </c>
      <c r="AQ263" s="21">
        <v>0.86938670786076433</v>
      </c>
      <c r="AR263" s="21">
        <v>0.56952572136600177</v>
      </c>
      <c r="AS263" s="21">
        <v>0.54565872767603207</v>
      </c>
      <c r="AT263" s="21">
        <v>0.76743009317851851</v>
      </c>
      <c r="AU263" s="21">
        <v>0.77308773867201863</v>
      </c>
      <c r="AV263" s="21" t="e">
        <v>#DIV/0!</v>
      </c>
      <c r="AW263" s="21" t="e">
        <v>#DIV/0!</v>
      </c>
      <c r="AX263" s="21" t="e">
        <v>#DIV/0!</v>
      </c>
      <c r="AY263" s="21">
        <v>0.19993393009915053</v>
      </c>
      <c r="AZ263" s="21">
        <v>0.71740644412329213</v>
      </c>
      <c r="BA263" s="21">
        <v>0.74372894444022097</v>
      </c>
      <c r="BB263" s="21" t="e">
        <v>#DIV/0!</v>
      </c>
      <c r="BC263" s="21">
        <v>0.42974160138377243</v>
      </c>
    </row>
    <row r="264" spans="1:55" x14ac:dyDescent="0.2">
      <c r="A264" s="3" t="s">
        <v>781</v>
      </c>
      <c r="B264" s="3" t="s">
        <v>782</v>
      </c>
      <c r="C264" s="3" t="s">
        <v>59</v>
      </c>
      <c r="D264" s="3">
        <v>378186</v>
      </c>
      <c r="E264" s="3" t="s">
        <v>16</v>
      </c>
      <c r="F264" s="3">
        <v>2019</v>
      </c>
      <c r="G264" s="3" t="s">
        <v>17</v>
      </c>
      <c r="H264" s="4">
        <v>43830</v>
      </c>
      <c r="I264" s="4">
        <v>43882</v>
      </c>
      <c r="J264" s="4">
        <v>43882</v>
      </c>
      <c r="K264" s="5">
        <v>62343000</v>
      </c>
      <c r="L264" s="5">
        <v>62624000</v>
      </c>
      <c r="M264" s="3" t="s">
        <v>783</v>
      </c>
      <c r="N264" s="20">
        <v>0.11961825392499693</v>
      </c>
      <c r="O264" s="21">
        <v>9.2163055103998415E-2</v>
      </c>
      <c r="P264" s="21">
        <v>0.18781065519066212</v>
      </c>
      <c r="Q264" s="21">
        <v>0.2605991463064502</v>
      </c>
      <c r="R264" s="21">
        <v>8.9314458348755218E-2</v>
      </c>
      <c r="S264" s="21">
        <v>4.8375989046927859E-2</v>
      </c>
      <c r="T264" s="21">
        <v>8.1299206996340925E-2</v>
      </c>
      <c r="U264" s="21">
        <v>0.64908037042449074</v>
      </c>
      <c r="V264" s="21">
        <v>0.49662072446289252</v>
      </c>
      <c r="W264" s="21">
        <v>0.63025459580987386</v>
      </c>
      <c r="X264" s="21">
        <v>0.23433439724424809</v>
      </c>
      <c r="Y264" s="21">
        <v>0.49918232246026811</v>
      </c>
      <c r="Z264" s="21">
        <v>0.7656656027557518</v>
      </c>
      <c r="AA264" s="21">
        <v>0.38992519596460562</v>
      </c>
      <c r="AB264" s="21">
        <v>0.90800056063725776</v>
      </c>
      <c r="AC264" s="21">
        <v>0.22199859150747869</v>
      </c>
      <c r="AD264" s="21">
        <v>0.44155189401101747</v>
      </c>
      <c r="AE264" s="21">
        <v>0.50203496740613307</v>
      </c>
      <c r="AF264" s="21">
        <v>0.41923062753844936</v>
      </c>
      <c r="AG264" s="21" t="e">
        <v>#DIV/0!</v>
      </c>
      <c r="AH264" s="21" t="e">
        <v>#DIV/0!</v>
      </c>
      <c r="AI264" s="21">
        <v>0.98881852610263676</v>
      </c>
      <c r="AJ264" s="21">
        <v>0.18831799089909101</v>
      </c>
      <c r="AK264" s="21" t="e">
        <v>#DIV/0!</v>
      </c>
      <c r="AL264" s="21" t="e">
        <v>#DIV/0!</v>
      </c>
      <c r="AM264" s="21">
        <v>0.30977353950525532</v>
      </c>
      <c r="AN264" s="21">
        <v>0.27268580202226228</v>
      </c>
      <c r="AO264" s="21">
        <v>9.1622518726071689E-2</v>
      </c>
      <c r="AP264" s="21">
        <v>0.57322628007798526</v>
      </c>
      <c r="AQ264" s="21">
        <v>0.57306310661480397</v>
      </c>
      <c r="AR264" s="21">
        <v>0.31532857936755027</v>
      </c>
      <c r="AS264" s="21">
        <v>0.66638288897182207</v>
      </c>
      <c r="AT264" s="21">
        <v>0.33477811055333634</v>
      </c>
      <c r="AU264" s="21">
        <v>0.64862207201943367</v>
      </c>
      <c r="AV264" s="21" t="e">
        <v>#DIV/0!</v>
      </c>
      <c r="AW264" s="21" t="e">
        <v>#DIV/0!</v>
      </c>
      <c r="AX264" s="21" t="e">
        <v>#DIV/0!</v>
      </c>
      <c r="AY264" s="21">
        <v>0.27461872572241547</v>
      </c>
      <c r="AZ264" s="21">
        <v>0.76226086407739058</v>
      </c>
      <c r="BA264" s="21">
        <v>0.74334671657084506</v>
      </c>
      <c r="BB264" s="21" t="e">
        <v>#DIV/0!</v>
      </c>
      <c r="BC264" s="21">
        <v>0.20962584571654094</v>
      </c>
    </row>
    <row r="265" spans="1:55" x14ac:dyDescent="0.2">
      <c r="A265" s="3" t="s">
        <v>13</v>
      </c>
      <c r="B265" s="3" t="s">
        <v>14</v>
      </c>
      <c r="C265" s="3" t="s">
        <v>15</v>
      </c>
      <c r="D265" s="3">
        <v>22219</v>
      </c>
      <c r="E265" s="3" t="s">
        <v>16</v>
      </c>
      <c r="F265" s="3">
        <v>2019</v>
      </c>
      <c r="G265" s="3" t="s">
        <v>17</v>
      </c>
      <c r="H265" s="4">
        <v>43830</v>
      </c>
      <c r="I265" s="4">
        <v>43867</v>
      </c>
      <c r="J265" s="4">
        <v>43867</v>
      </c>
      <c r="K265" s="5">
        <v>576300000</v>
      </c>
      <c r="L265" s="5">
        <v>582800000</v>
      </c>
      <c r="M265" s="3" t="s">
        <v>18</v>
      </c>
      <c r="N265" s="20">
        <v>5.8279764568191811E-2</v>
      </c>
      <c r="O265" s="21">
        <v>4.1625732182565163E-2</v>
      </c>
      <c r="P265" s="21">
        <v>4.8420051248897734E-2</v>
      </c>
      <c r="Q265" s="21">
        <v>0.26508530071626474</v>
      </c>
      <c r="R265" s="21">
        <v>9.7424745260251189E-2</v>
      </c>
      <c r="S265" s="21">
        <v>7.0755753263515603E-2</v>
      </c>
      <c r="T265" s="21">
        <v>8.5357583490093966E-2</v>
      </c>
      <c r="U265" s="21">
        <v>0.65643535516166995</v>
      </c>
      <c r="V265" s="21">
        <v>0.50908320734737922</v>
      </c>
      <c r="W265" s="21">
        <v>0.6366645924116725</v>
      </c>
      <c r="X265" s="21">
        <v>0.30224309189420584</v>
      </c>
      <c r="Y265" s="21">
        <v>0.46823242093739115</v>
      </c>
      <c r="Z265" s="21">
        <v>0.69775690810579405</v>
      </c>
      <c r="AA265" s="21">
        <v>0.44920221509619396</v>
      </c>
      <c r="AB265" s="21">
        <v>0.85654504255218156</v>
      </c>
      <c r="AC265" s="21">
        <v>0.47908795832184581</v>
      </c>
      <c r="AD265" s="21">
        <v>0.48190767783078209</v>
      </c>
      <c r="AE265" s="21">
        <v>0.54791862205556585</v>
      </c>
      <c r="AF265" s="21">
        <v>0.41120826847049458</v>
      </c>
      <c r="AG265" s="21" t="e">
        <v>#DIV/0!</v>
      </c>
      <c r="AH265" s="21" t="e">
        <v>#DIV/0!</v>
      </c>
      <c r="AI265" s="21">
        <v>0.98593101633210634</v>
      </c>
      <c r="AJ265" s="21">
        <v>0.16823626428864591</v>
      </c>
      <c r="AK265" s="21" t="e">
        <v>#DIV/0!</v>
      </c>
      <c r="AL265" s="21" t="e">
        <v>#DIV/0!</v>
      </c>
      <c r="AM265" s="21">
        <v>0.3190609395607904</v>
      </c>
      <c r="AN265" s="21">
        <v>0.27873079750744728</v>
      </c>
      <c r="AO265" s="21">
        <v>0.18312277949514799</v>
      </c>
      <c r="AP265" s="21">
        <v>0.57539996750663991</v>
      </c>
      <c r="AQ265" s="21">
        <v>0.65507320272532354</v>
      </c>
      <c r="AR265" s="21">
        <v>0.34622083079077176</v>
      </c>
      <c r="AS265" s="21">
        <v>0.58964371353323275</v>
      </c>
      <c r="AT265" s="21">
        <v>0.5173178728591431</v>
      </c>
      <c r="AU265" s="21">
        <v>0.65043381244969245</v>
      </c>
      <c r="AV265" s="21" t="e">
        <v>#DIV/0!</v>
      </c>
      <c r="AW265" s="21" t="e">
        <v>#DIV/0!</v>
      </c>
      <c r="AX265" s="21" t="e">
        <v>#DIV/0!</v>
      </c>
      <c r="AY265" s="21">
        <v>0.23325274743805646</v>
      </c>
      <c r="AZ265" s="21">
        <v>0.75240985413260153</v>
      </c>
      <c r="BA265" s="21">
        <v>0.74360884310014941</v>
      </c>
      <c r="BB265" s="21" t="e">
        <v>#DIV/0!</v>
      </c>
      <c r="BC265" s="21">
        <v>0.32008882493325258</v>
      </c>
    </row>
    <row r="266" spans="1:55" x14ac:dyDescent="0.2">
      <c r="A266" s="3" t="s">
        <v>835</v>
      </c>
      <c r="B266" s="3" t="s">
        <v>836</v>
      </c>
      <c r="C266" s="3" t="s">
        <v>91</v>
      </c>
      <c r="D266" s="3">
        <v>333441</v>
      </c>
      <c r="E266" s="3" t="s">
        <v>16</v>
      </c>
      <c r="F266" s="3">
        <v>2019</v>
      </c>
      <c r="G266" s="3" t="s">
        <v>17</v>
      </c>
      <c r="H266" s="4">
        <v>43830</v>
      </c>
      <c r="I266" s="4">
        <v>43889</v>
      </c>
      <c r="J266" s="4">
        <v>43889</v>
      </c>
      <c r="K266" s="5">
        <v>537371000</v>
      </c>
      <c r="L266" s="5">
        <v>541519000</v>
      </c>
      <c r="M266" s="3" t="s">
        <v>837</v>
      </c>
      <c r="N266" s="20">
        <v>0.11749905380369585</v>
      </c>
      <c r="O266" s="21">
        <v>0.10301509128009989</v>
      </c>
      <c r="P266" s="21">
        <v>0.19329505628600221</v>
      </c>
      <c r="Q266" s="21">
        <v>0.25830134489599721</v>
      </c>
      <c r="R266" s="21">
        <v>0</v>
      </c>
      <c r="S266" s="21">
        <v>0</v>
      </c>
      <c r="T266" s="21">
        <v>0</v>
      </c>
      <c r="U266" s="21">
        <v>0.64049317262840244</v>
      </c>
      <c r="V266" s="21">
        <v>0.48825282224192584</v>
      </c>
      <c r="W266" s="21">
        <v>0.62210889664239277</v>
      </c>
      <c r="X266" s="21">
        <v>0.35089437270382634</v>
      </c>
      <c r="Y266" s="21">
        <v>0.59971105368800115</v>
      </c>
      <c r="Z266" s="21">
        <v>0.64910562729617372</v>
      </c>
      <c r="AA266" s="21">
        <v>0.4511394163865744</v>
      </c>
      <c r="AB266" s="21">
        <v>0.97803766721745089</v>
      </c>
      <c r="AC266" s="21">
        <v>0.62332786445684574</v>
      </c>
      <c r="AD266" s="21">
        <v>0.58090635809586033</v>
      </c>
      <c r="AE266" s="21">
        <v>0.66047798346754205</v>
      </c>
      <c r="AF266" s="21">
        <v>0.43857231714354716</v>
      </c>
      <c r="AG266" s="21" t="e">
        <v>#DIV/0!</v>
      </c>
      <c r="AH266" s="21" t="e">
        <v>#DIV/0!</v>
      </c>
      <c r="AI266" s="21">
        <v>0.98608040899245142</v>
      </c>
      <c r="AJ266" s="21">
        <v>0.30875940553750203</v>
      </c>
      <c r="AK266" s="21" t="e">
        <v>#DIV/0!</v>
      </c>
      <c r="AL266" s="21" t="e">
        <v>#DIV/0!</v>
      </c>
      <c r="AM266" s="21">
        <v>0.31181332048175553</v>
      </c>
      <c r="AN266" s="21">
        <v>0.27274383265820862</v>
      </c>
      <c r="AO266" s="21">
        <v>0.15276935389795443</v>
      </c>
      <c r="AP266" s="21">
        <v>0.5733527520360211</v>
      </c>
      <c r="AQ266" s="21">
        <v>0.72838545460552062</v>
      </c>
      <c r="AR266" s="21">
        <v>0.44128899425556573</v>
      </c>
      <c r="AS266" s="21">
        <v>0.58787245251207509</v>
      </c>
      <c r="AT266" s="21">
        <v>0.60125970802168383</v>
      </c>
      <c r="AU266" s="21">
        <v>0.68822327152946516</v>
      </c>
      <c r="AV266" s="21" t="e">
        <v>#DIV/0!</v>
      </c>
      <c r="AW266" s="21" t="e">
        <v>#DIV/0!</v>
      </c>
      <c r="AX266" s="21" t="e">
        <v>#DIV/0!</v>
      </c>
      <c r="AY266" s="21">
        <v>0.19993393009915053</v>
      </c>
      <c r="AZ266" s="21">
        <v>0.72657014370330542</v>
      </c>
      <c r="BA266" s="21">
        <v>0.74351778468894281</v>
      </c>
      <c r="BB266" s="21" t="e">
        <v>#DIV/0!</v>
      </c>
      <c r="BC266" s="21">
        <v>0.35201637735008706</v>
      </c>
    </row>
    <row r="267" spans="1:55" x14ac:dyDescent="0.2">
      <c r="A267" s="3" t="s">
        <v>89</v>
      </c>
      <c r="B267" s="3" t="s">
        <v>90</v>
      </c>
      <c r="C267" s="3" t="s">
        <v>91</v>
      </c>
      <c r="D267" s="3">
        <v>133574</v>
      </c>
      <c r="E267" s="3" t="s">
        <v>16</v>
      </c>
      <c r="F267" s="3">
        <v>2019</v>
      </c>
      <c r="G267" s="3" t="s">
        <v>17</v>
      </c>
      <c r="H267" s="4">
        <v>43830</v>
      </c>
      <c r="I267" s="4">
        <v>43886</v>
      </c>
      <c r="J267" s="4">
        <v>43886</v>
      </c>
      <c r="K267" s="5">
        <v>1864000000</v>
      </c>
      <c r="L267" s="5">
        <v>1864000000</v>
      </c>
      <c r="M267" s="3" t="s">
        <v>92</v>
      </c>
      <c r="N267" s="20">
        <v>1.9635393167719527E-2</v>
      </c>
      <c r="O267" s="21">
        <v>9.239238545903871E-3</v>
      </c>
      <c r="P267" s="21">
        <v>1.6629938254531101E-2</v>
      </c>
      <c r="Q267" s="21">
        <v>0.2635329034688087</v>
      </c>
      <c r="R267" s="21">
        <v>8.5326639818879349E-2</v>
      </c>
      <c r="S267" s="21">
        <v>2.9008897677843412E-2</v>
      </c>
      <c r="T267" s="21">
        <v>8.0849230966355198E-2</v>
      </c>
      <c r="U267" s="21">
        <v>0.65246291567095038</v>
      </c>
      <c r="V267" s="21">
        <v>0.4955741264401286</v>
      </c>
      <c r="W267" s="21">
        <v>0.63392810631458663</v>
      </c>
      <c r="X267" s="21">
        <v>7.7670202784294887E-2</v>
      </c>
      <c r="Y267" s="21">
        <v>0.48345478301621148</v>
      </c>
      <c r="Z267" s="21">
        <v>0.92232979721570518</v>
      </c>
      <c r="AA267" s="21">
        <v>0.19938636534187321</v>
      </c>
      <c r="AB267" s="21">
        <v>0.86874870300008677</v>
      </c>
      <c r="AC267" s="21">
        <v>0.45146006692913154</v>
      </c>
      <c r="AD267" s="21">
        <v>0.59685147568254304</v>
      </c>
      <c r="AE267" s="21">
        <v>0.67860723780093524</v>
      </c>
      <c r="AF267" s="21">
        <v>0.48595526970658698</v>
      </c>
      <c r="AG267" s="21" t="e">
        <v>#DIV/0!</v>
      </c>
      <c r="AH267" s="21" t="e">
        <v>#DIV/0!</v>
      </c>
      <c r="AI267" s="21">
        <v>0.98436230805648295</v>
      </c>
      <c r="AJ267" s="21">
        <v>0.15491071799588246</v>
      </c>
      <c r="AK267" s="21" t="e">
        <v>#DIV/0!</v>
      </c>
      <c r="AL267" s="21" t="e">
        <v>#DIV/0!</v>
      </c>
      <c r="AM267" s="21">
        <v>0.32762583740049156</v>
      </c>
      <c r="AN267" s="21">
        <v>0.2753007246405389</v>
      </c>
      <c r="AO267" s="21">
        <v>0.12683998440041205</v>
      </c>
      <c r="AP267" s="21">
        <v>0.56337289207161889</v>
      </c>
      <c r="AQ267" s="21">
        <v>0.83869137539162308</v>
      </c>
      <c r="AR267" s="21">
        <v>0.3407899644826764</v>
      </c>
      <c r="AS267" s="21">
        <v>0.54371542904314241</v>
      </c>
      <c r="AT267" s="21">
        <v>0.41549179212457282</v>
      </c>
      <c r="AU267" s="21">
        <v>0.67312964591649038</v>
      </c>
      <c r="AV267" s="21" t="e">
        <v>#DIV/0!</v>
      </c>
      <c r="AW267" s="21" t="e">
        <v>#DIV/0!</v>
      </c>
      <c r="AX267" s="21" t="e">
        <v>#DIV/0!</v>
      </c>
      <c r="AY267" s="21">
        <v>0.22487709535815467</v>
      </c>
      <c r="AZ267" s="21">
        <v>0.75192665268180559</v>
      </c>
      <c r="BA267" s="21">
        <v>0.74339870653510354</v>
      </c>
      <c r="BB267" s="21" t="e">
        <v>#DIV/0!</v>
      </c>
      <c r="BC267" s="21">
        <v>0.3384136999230008</v>
      </c>
    </row>
    <row r="268" spans="1:55" x14ac:dyDescent="0.2">
      <c r="A268" s="3" t="s">
        <v>1135</v>
      </c>
      <c r="B268" s="3" t="s">
        <v>1136</v>
      </c>
      <c r="C268" s="3" t="s">
        <v>59</v>
      </c>
      <c r="D268" s="3">
        <v>94993</v>
      </c>
      <c r="E268" s="3" t="s">
        <v>16</v>
      </c>
      <c r="F268" s="3">
        <v>2019</v>
      </c>
      <c r="G268" s="3" t="s">
        <v>17</v>
      </c>
      <c r="H268" s="4">
        <v>43830</v>
      </c>
      <c r="I268" s="4">
        <v>43881</v>
      </c>
      <c r="J268" s="4">
        <v>43881</v>
      </c>
      <c r="K268" s="5">
        <v>378900000</v>
      </c>
      <c r="L268" s="5">
        <v>377000000</v>
      </c>
      <c r="M268" s="3" t="s">
        <v>1137</v>
      </c>
      <c r="N268" s="20">
        <v>7.1469356858523972E-2</v>
      </c>
      <c r="O268" s="21">
        <v>4.7294965833017642E-2</v>
      </c>
      <c r="P268" s="21">
        <v>9.5576431830389968E-2</v>
      </c>
      <c r="Q268" s="21">
        <v>0.26064122815384094</v>
      </c>
      <c r="R268" s="21">
        <v>7.4435438533474715E-2</v>
      </c>
      <c r="S268" s="21">
        <v>2.7214518398561163E-2</v>
      </c>
      <c r="T268" s="21">
        <v>7.0176858377577533E-2</v>
      </c>
      <c r="U268" s="21">
        <v>0.64769694108497999</v>
      </c>
      <c r="V268" s="21">
        <v>0.49299128737178544</v>
      </c>
      <c r="W268" s="21">
        <v>0.62918650090573924</v>
      </c>
      <c r="X268" s="21">
        <v>0.19775465426283936</v>
      </c>
      <c r="Y268" s="21">
        <v>0.4793070643760507</v>
      </c>
      <c r="Z268" s="21">
        <v>0.80224534573716055</v>
      </c>
      <c r="AA268" s="21">
        <v>0.14752613328905564</v>
      </c>
      <c r="AB268" s="21">
        <v>0.90718444624017891</v>
      </c>
      <c r="AC268" s="21">
        <v>8.6634613503060981E-2</v>
      </c>
      <c r="AD268" s="21">
        <v>0.35309001920497052</v>
      </c>
      <c r="AE268" s="21">
        <v>0.40145572624035719</v>
      </c>
      <c r="AF268" s="21">
        <v>0.36022856780238954</v>
      </c>
      <c r="AG268" s="21" t="e">
        <v>#DIV/0!</v>
      </c>
      <c r="AH268" s="21" t="e">
        <v>#DIV/0!</v>
      </c>
      <c r="AI268" s="21">
        <v>0.98824202718954779</v>
      </c>
      <c r="AJ268" s="21">
        <v>0.11634255137395022</v>
      </c>
      <c r="AK268" s="21" t="e">
        <v>#DIV/0!</v>
      </c>
      <c r="AL268" s="21" t="e">
        <v>#DIV/0!</v>
      </c>
      <c r="AM268" s="21">
        <v>0.30405882040266763</v>
      </c>
      <c r="AN268" s="21">
        <v>0.27243389024315545</v>
      </c>
      <c r="AO268" s="21">
        <v>8.151402186654215E-2</v>
      </c>
      <c r="AP268" s="21">
        <v>0.57387174806381114</v>
      </c>
      <c r="AQ268" s="21">
        <v>0.42937655928228297</v>
      </c>
      <c r="AR268" s="21">
        <v>0.27610218463462249</v>
      </c>
      <c r="AS268" s="21">
        <v>0.64099228841821831</v>
      </c>
      <c r="AT268" s="21">
        <v>0.2887909187580685</v>
      </c>
      <c r="AU268" s="21">
        <v>0.62437100873533136</v>
      </c>
      <c r="AV268" s="21" t="e">
        <v>#DIV/0!</v>
      </c>
      <c r="AW268" s="21" t="e">
        <v>#DIV/0!</v>
      </c>
      <c r="AX268" s="21" t="e">
        <v>#DIV/0!</v>
      </c>
      <c r="AY268" s="21">
        <v>0.3939016348495436</v>
      </c>
      <c r="AZ268" s="21">
        <v>0.80982918238125357</v>
      </c>
      <c r="BA268" s="21">
        <v>0.74054025821091174</v>
      </c>
      <c r="BB268" s="21" t="e">
        <v>#DIV/0!</v>
      </c>
      <c r="BC268" s="21">
        <v>0.16929667282676783</v>
      </c>
    </row>
    <row r="269" spans="1:55" x14ac:dyDescent="0.2">
      <c r="A269" s="3" t="s">
        <v>772</v>
      </c>
      <c r="B269" s="3" t="s">
        <v>773</v>
      </c>
      <c r="C269" s="3" t="s">
        <v>138</v>
      </c>
      <c r="D269" s="3">
        <v>353184</v>
      </c>
      <c r="E269" s="3" t="s">
        <v>16</v>
      </c>
      <c r="F269" s="3">
        <v>2019</v>
      </c>
      <c r="G269" s="3" t="s">
        <v>17</v>
      </c>
      <c r="H269" s="4">
        <v>43830</v>
      </c>
      <c r="I269" s="4">
        <v>43889</v>
      </c>
      <c r="J269" s="4">
        <v>43889</v>
      </c>
      <c r="K269" s="5">
        <v>645000000</v>
      </c>
      <c r="L269" s="5">
        <v>657000000</v>
      </c>
      <c r="M269" s="3" t="s">
        <v>774</v>
      </c>
      <c r="N269" s="20">
        <v>3.9926506582073723E-2</v>
      </c>
      <c r="O269" s="21">
        <v>2.3116999400108119E-2</v>
      </c>
      <c r="P269" s="21">
        <v>2.5904165396916326E-2</v>
      </c>
      <c r="Q269" s="21">
        <v>0.26168572818285785</v>
      </c>
      <c r="R269" s="21">
        <v>7.0030036955606556E-2</v>
      </c>
      <c r="S269" s="21">
        <v>1.8454125824001567E-2</v>
      </c>
      <c r="T269" s="21">
        <v>6.7344802877364204E-2</v>
      </c>
      <c r="U269" s="21">
        <v>0.64837101400307007</v>
      </c>
      <c r="V269" s="21">
        <v>0.49198767423035705</v>
      </c>
      <c r="W269" s="21">
        <v>0.63000366373226757</v>
      </c>
      <c r="X269" s="21">
        <v>0.21853541964217574</v>
      </c>
      <c r="Y269" s="21">
        <v>0.46898882782292645</v>
      </c>
      <c r="Z269" s="21">
        <v>0.78146458035782418</v>
      </c>
      <c r="AA269" s="21">
        <v>0.11867194440458192</v>
      </c>
      <c r="AB269" s="21">
        <v>0.88987147848785175</v>
      </c>
      <c r="AC269" s="21">
        <v>0.18280224660799368</v>
      </c>
      <c r="AD269" s="21">
        <v>0.36473114559041664</v>
      </c>
      <c r="AE269" s="21">
        <v>0.38946968601473853</v>
      </c>
      <c r="AF269" s="21">
        <v>0.37868090430665274</v>
      </c>
      <c r="AG269" s="21" t="e">
        <v>#DIV/0!</v>
      </c>
      <c r="AH269" s="21" t="e">
        <v>#DIV/0!</v>
      </c>
      <c r="AI269" s="21">
        <v>0.98628313353408426</v>
      </c>
      <c r="AJ269" s="21">
        <v>0.14148791120989895</v>
      </c>
      <c r="AK269" s="21" t="e">
        <v>#DIV/0!</v>
      </c>
      <c r="AL269" s="21" t="e">
        <v>#DIV/0!</v>
      </c>
      <c r="AM269" s="21">
        <v>0.30994436740025688</v>
      </c>
      <c r="AN269" s="21">
        <v>0.28089187635582136</v>
      </c>
      <c r="AO269" s="21">
        <v>0.34111591449988604</v>
      </c>
      <c r="AP269" s="21">
        <v>0.59160395780757213</v>
      </c>
      <c r="AQ269" s="21">
        <v>0.55726805001886281</v>
      </c>
      <c r="AR269" s="21">
        <v>0.2394140157243686</v>
      </c>
      <c r="AS269" s="21">
        <v>0.60408064549839136</v>
      </c>
      <c r="AT269" s="21">
        <v>0.45817632465961711</v>
      </c>
      <c r="AU269" s="21">
        <v>0.64075091699058306</v>
      </c>
      <c r="AV269" s="21" t="e">
        <v>#DIV/0!</v>
      </c>
      <c r="AW269" s="21" t="e">
        <v>#DIV/0!</v>
      </c>
      <c r="AX269" s="21" t="e">
        <v>#DIV/0!</v>
      </c>
      <c r="AY269" s="21">
        <v>0.23872311548264813</v>
      </c>
      <c r="AZ269" s="21">
        <v>0.75640939345296188</v>
      </c>
      <c r="BA269" s="21">
        <v>0.74388926161980284</v>
      </c>
      <c r="BB269" s="21" t="e">
        <v>#DIV/0!</v>
      </c>
      <c r="BC269" s="21">
        <v>0.21700657279375668</v>
      </c>
    </row>
    <row r="270" spans="1:55" x14ac:dyDescent="0.2">
      <c r="A270" s="3" t="s">
        <v>805</v>
      </c>
      <c r="B270" s="3" t="s">
        <v>806</v>
      </c>
      <c r="C270" s="3" t="s">
        <v>24</v>
      </c>
      <c r="D270" s="3">
        <v>262201</v>
      </c>
      <c r="E270" s="3" t="s">
        <v>16</v>
      </c>
      <c r="F270" s="3">
        <v>2019</v>
      </c>
      <c r="G270" s="3" t="s">
        <v>17</v>
      </c>
      <c r="H270" s="4">
        <v>43830</v>
      </c>
      <c r="I270" s="4">
        <v>43887</v>
      </c>
      <c r="J270" s="4">
        <v>43887</v>
      </c>
      <c r="K270" s="5">
        <v>2543000000</v>
      </c>
      <c r="L270" s="5">
        <v>2557000000</v>
      </c>
      <c r="M270" s="3" t="s">
        <v>807</v>
      </c>
      <c r="N270" s="20">
        <v>4.1562087054445529E-2</v>
      </c>
      <c r="O270" s="21">
        <v>3.287388121089823E-2</v>
      </c>
      <c r="P270" s="21">
        <v>4.1154209127891701E-2</v>
      </c>
      <c r="Q270" s="21">
        <v>0.26266727844977955</v>
      </c>
      <c r="R270" s="21">
        <v>7.3701863629805006E-2</v>
      </c>
      <c r="S270" s="21">
        <v>5.0462209672018074E-2</v>
      </c>
      <c r="T270" s="21">
        <v>6.5139394753912283E-2</v>
      </c>
      <c r="U270" s="21">
        <v>0.64987238861515295</v>
      </c>
      <c r="V270" s="21">
        <v>0.49980626383120297</v>
      </c>
      <c r="W270" s="21">
        <v>0.63074751218078184</v>
      </c>
      <c r="X270" s="21">
        <v>0.22556253509951865</v>
      </c>
      <c r="Y270" s="21">
        <v>0.48568238978052719</v>
      </c>
      <c r="Z270" s="21">
        <v>0.77443746490048126</v>
      </c>
      <c r="AA270" s="21">
        <v>0.337730997664629</v>
      </c>
      <c r="AB270" s="21">
        <v>0.87749869151020432</v>
      </c>
      <c r="AC270" s="21">
        <v>0.67185532343494536</v>
      </c>
      <c r="AD270" s="21">
        <v>0.44587148396592124</v>
      </c>
      <c r="AE270" s="21">
        <v>0.5069462478957687</v>
      </c>
      <c r="AF270" s="21">
        <v>0.38273520143081619</v>
      </c>
      <c r="AG270" s="21" t="e">
        <v>#DIV/0!</v>
      </c>
      <c r="AH270" s="21" t="e">
        <v>#DIV/0!</v>
      </c>
      <c r="AI270" s="21">
        <v>0.98440768128085332</v>
      </c>
      <c r="AJ270" s="21">
        <v>9.946162763844664E-2</v>
      </c>
      <c r="AK270" s="21" t="e">
        <v>#DIV/0!</v>
      </c>
      <c r="AL270" s="21" t="e">
        <v>#DIV/0!</v>
      </c>
      <c r="AM270" s="21">
        <v>0.30686870585025794</v>
      </c>
      <c r="AN270" s="21">
        <v>0.27369621120986348</v>
      </c>
      <c r="AO270" s="21">
        <v>9.5262108033783599E-2</v>
      </c>
      <c r="AP270" s="21">
        <v>0.57675474323187159</v>
      </c>
      <c r="AQ270" s="21">
        <v>0.48510413885536829</v>
      </c>
      <c r="AR270" s="21">
        <v>0.31017113911448624</v>
      </c>
      <c r="AS270" s="21">
        <v>0.55508417162086132</v>
      </c>
      <c r="AT270" s="21">
        <v>0.33519815291340882</v>
      </c>
      <c r="AU270" s="21">
        <v>0.65791784044657831</v>
      </c>
      <c r="AV270" s="21" t="e">
        <v>#DIV/0!</v>
      </c>
      <c r="AW270" s="21" t="e">
        <v>#DIV/0!</v>
      </c>
      <c r="AX270" s="21" t="e">
        <v>#DIV/0!</v>
      </c>
      <c r="AY270" s="21">
        <v>0.25764177093384893</v>
      </c>
      <c r="AZ270" s="21">
        <v>0.76138408636097843</v>
      </c>
      <c r="BA270" s="21">
        <v>0.74669337522540957</v>
      </c>
      <c r="BB270" s="21" t="e">
        <v>#DIV/0!</v>
      </c>
      <c r="BC270" s="21">
        <v>0.22474999871069512</v>
      </c>
    </row>
    <row r="271" spans="1:55" x14ac:dyDescent="0.2">
      <c r="A271" s="3" t="s">
        <v>769</v>
      </c>
      <c r="B271" s="3" t="s">
        <v>770</v>
      </c>
      <c r="C271" s="3" t="s">
        <v>138</v>
      </c>
      <c r="D271" s="3">
        <v>378185</v>
      </c>
      <c r="E271" s="3" t="s">
        <v>16</v>
      </c>
      <c r="F271" s="3">
        <v>2019</v>
      </c>
      <c r="G271" s="3" t="s">
        <v>17</v>
      </c>
      <c r="H271" s="4">
        <v>43830</v>
      </c>
      <c r="I271" s="4">
        <v>43881</v>
      </c>
      <c r="J271" s="4">
        <v>43881</v>
      </c>
      <c r="K271" s="5">
        <v>806000000</v>
      </c>
      <c r="L271" s="5">
        <v>803000000</v>
      </c>
      <c r="M271" s="3" t="s">
        <v>771</v>
      </c>
      <c r="N271" s="20">
        <v>4.0716595280260712E-2</v>
      </c>
      <c r="O271" s="21">
        <v>3.8684772416436627E-2</v>
      </c>
      <c r="P271" s="21">
        <v>2.5788171142002467E-2</v>
      </c>
      <c r="Q271" s="21">
        <v>0.26046477531694595</v>
      </c>
      <c r="R271" s="21">
        <v>6.6220179302342044E-2</v>
      </c>
      <c r="S271" s="21">
        <v>0</v>
      </c>
      <c r="T271" s="21">
        <v>6.6905909859149501E-2</v>
      </c>
      <c r="U271" s="21">
        <v>0.64672609209441534</v>
      </c>
      <c r="V271" s="21">
        <v>0.48825282224192584</v>
      </c>
      <c r="W271" s="21">
        <v>0.62867152791971903</v>
      </c>
      <c r="X271" s="21">
        <v>9.0740430327138064E-2</v>
      </c>
      <c r="Y271" s="21">
        <v>0.47532065319091954</v>
      </c>
      <c r="Z271" s="21">
        <v>0.90925956967286192</v>
      </c>
      <c r="AA271" s="21">
        <v>8.4798575691883669E-3</v>
      </c>
      <c r="AB271" s="21">
        <v>0.91067997936367995</v>
      </c>
      <c r="AC271" s="21">
        <v>0.84730359091008844</v>
      </c>
      <c r="AD271" s="21">
        <v>0.70697135967989788</v>
      </c>
      <c r="AE271" s="21">
        <v>0.36369871574665968</v>
      </c>
      <c r="AF271" s="21">
        <v>0</v>
      </c>
      <c r="AG271" s="21" t="e">
        <v>#DIV/0!</v>
      </c>
      <c r="AH271" s="21" t="e">
        <v>#DIV/0!</v>
      </c>
      <c r="AI271" s="21">
        <v>0.98514394765085733</v>
      </c>
      <c r="AJ271" s="21">
        <v>0.19755475839786044</v>
      </c>
      <c r="AK271" s="21" t="e">
        <v>#DIV/0!</v>
      </c>
      <c r="AL271" s="21" t="e">
        <v>#DIV/0!</v>
      </c>
      <c r="AM271" s="21">
        <v>0.28735876178153935</v>
      </c>
      <c r="AN271" s="21">
        <v>0.27126901938542297</v>
      </c>
      <c r="AO271" s="21">
        <v>3.9266444771575607E-2</v>
      </c>
      <c r="AP271" s="21">
        <v>0.57789538559098308</v>
      </c>
      <c r="AQ271" s="21">
        <v>0</v>
      </c>
      <c r="AR271" s="21">
        <v>0.56403177046312503</v>
      </c>
      <c r="AS271" s="21">
        <v>0.51938760246202142</v>
      </c>
      <c r="AT271" s="21">
        <v>0.36915085113002932</v>
      </c>
      <c r="AU271" s="21">
        <v>0.60937396738024741</v>
      </c>
      <c r="AV271" s="21" t="e">
        <v>#DIV/0!</v>
      </c>
      <c r="AW271" s="21" t="e">
        <v>#DIV/0!</v>
      </c>
      <c r="AX271" s="21" t="e">
        <v>#DIV/0!</v>
      </c>
      <c r="AY271" s="21">
        <v>0.23839917549806064</v>
      </c>
      <c r="AZ271" s="21">
        <v>0.75942328970419382</v>
      </c>
      <c r="BA271" s="21">
        <v>0.74298521233174353</v>
      </c>
      <c r="BB271" s="21" t="e">
        <v>#DIV/0!</v>
      </c>
      <c r="BC271" s="21">
        <v>0.15264916261334879</v>
      </c>
    </row>
    <row r="272" spans="1:55" x14ac:dyDescent="0.2">
      <c r="A272" s="3" t="s">
        <v>844</v>
      </c>
      <c r="B272" s="3" t="s">
        <v>845</v>
      </c>
      <c r="C272" s="3" t="s">
        <v>113</v>
      </c>
      <c r="D272" s="3">
        <v>549638</v>
      </c>
      <c r="E272" s="3" t="s">
        <v>16</v>
      </c>
      <c r="F272" s="3">
        <v>2019</v>
      </c>
      <c r="G272" s="3" t="s">
        <v>17</v>
      </c>
      <c r="H272" s="4">
        <v>43830</v>
      </c>
      <c r="I272" s="4">
        <v>43879</v>
      </c>
      <c r="J272" s="4">
        <v>43879</v>
      </c>
      <c r="K272" s="5">
        <v>84808000</v>
      </c>
      <c r="L272" s="5">
        <v>85552000</v>
      </c>
      <c r="M272" s="3" t="s">
        <v>846</v>
      </c>
      <c r="N272" s="20">
        <v>6.551317270571283E-2</v>
      </c>
      <c r="O272" s="21">
        <v>6.551317270571283E-2</v>
      </c>
      <c r="P272" s="21">
        <v>0.13195190390934219</v>
      </c>
      <c r="Q272" s="21">
        <v>0.28139141581256155</v>
      </c>
      <c r="R272" s="21">
        <v>0.16831634922263058</v>
      </c>
      <c r="S272" s="21">
        <v>0</v>
      </c>
      <c r="T272" s="21">
        <v>0.17005931737959162</v>
      </c>
      <c r="U272" s="21">
        <v>0.70932561579888764</v>
      </c>
      <c r="V272" s="21">
        <v>0.48825282224192584</v>
      </c>
      <c r="W272" s="21">
        <v>0.69458246972617421</v>
      </c>
      <c r="X272" s="21">
        <v>0.31120976191000105</v>
      </c>
      <c r="Y272" s="21">
        <v>0.44666090979078393</v>
      </c>
      <c r="Z272" s="21">
        <v>0.68879023808999895</v>
      </c>
      <c r="AA272" s="21">
        <v>0.77329960793459607</v>
      </c>
      <c r="AB272" s="21">
        <v>0.81257356525303304</v>
      </c>
      <c r="AC272" s="21">
        <v>0.77845007097603869</v>
      </c>
      <c r="AD272" s="21">
        <v>0.70649906290687758</v>
      </c>
      <c r="AE272" s="21">
        <v>0.74777286725877534</v>
      </c>
      <c r="AF272" s="21">
        <v>0.43704548938499144</v>
      </c>
      <c r="AG272" s="21" t="e">
        <v>#DIV/0!</v>
      </c>
      <c r="AH272" s="21" t="e">
        <v>#DIV/0!</v>
      </c>
      <c r="AI272" s="21">
        <v>0.9856112267026691</v>
      </c>
      <c r="AJ272" s="21">
        <v>0.14656291790133352</v>
      </c>
      <c r="AK272" s="21" t="e">
        <v>#DIV/0!</v>
      </c>
      <c r="AL272" s="21" t="e">
        <v>#DIV/0!</v>
      </c>
      <c r="AM272" s="21">
        <v>0.33094777408987125</v>
      </c>
      <c r="AN272" s="21">
        <v>0.28019135193030531</v>
      </c>
      <c r="AO272" s="21">
        <v>7.9494551655714396E-2</v>
      </c>
      <c r="AP272" s="21">
        <v>0.57313543898663644</v>
      </c>
      <c r="AQ272" s="21">
        <v>0.59581317951338608</v>
      </c>
      <c r="AR272" s="21">
        <v>0.46505399514646933</v>
      </c>
      <c r="AS272" s="21">
        <v>0.5633137693542708</v>
      </c>
      <c r="AT272" s="21">
        <v>0.43540311380453378</v>
      </c>
      <c r="AU272" s="21">
        <v>0.66687844799057572</v>
      </c>
      <c r="AV272" s="21" t="e">
        <v>#DIV/0!</v>
      </c>
      <c r="AW272" s="21" t="e">
        <v>#DIV/0!</v>
      </c>
      <c r="AX272" s="21" t="e">
        <v>#DIV/0!</v>
      </c>
      <c r="AY272" s="21">
        <v>0.25440792920310845</v>
      </c>
      <c r="AZ272" s="21">
        <v>0.75728995648050179</v>
      </c>
      <c r="BA272" s="21">
        <v>0.74411821021758073</v>
      </c>
      <c r="BB272" s="21" t="e">
        <v>#DIV/0!</v>
      </c>
      <c r="BC272" s="21">
        <v>0.30458798427178113</v>
      </c>
    </row>
    <row r="273" spans="1:55" x14ac:dyDescent="0.2">
      <c r="A273" s="3" t="s">
        <v>820</v>
      </c>
      <c r="B273" s="3" t="s">
        <v>821</v>
      </c>
      <c r="C273" s="3" t="s">
        <v>34</v>
      </c>
      <c r="D273" s="3">
        <v>59265</v>
      </c>
      <c r="E273" s="3" t="s">
        <v>16</v>
      </c>
      <c r="F273" s="3">
        <v>2020</v>
      </c>
      <c r="G273" s="3" t="s">
        <v>17</v>
      </c>
      <c r="H273" s="4">
        <v>44012</v>
      </c>
      <c r="I273" s="4">
        <v>44043</v>
      </c>
      <c r="J273" s="4">
        <v>44043</v>
      </c>
      <c r="K273" s="5">
        <v>7583000000</v>
      </c>
      <c r="L273" s="5">
        <v>7656000000</v>
      </c>
      <c r="M273" s="3" t="s">
        <v>822</v>
      </c>
      <c r="N273" s="20">
        <v>9.1395655106297449E-2</v>
      </c>
      <c r="O273" s="21">
        <v>8.9951274420940835E-2</v>
      </c>
      <c r="P273" s="21">
        <v>0.20616868739883989</v>
      </c>
      <c r="Q273" s="21">
        <v>0.26462187128298509</v>
      </c>
      <c r="R273" s="21">
        <v>7.8144654485199819E-2</v>
      </c>
      <c r="S273" s="21">
        <v>2.2403677495691953E-2</v>
      </c>
      <c r="T273" s="21">
        <v>7.4813552433991501E-2</v>
      </c>
      <c r="U273" s="21">
        <v>0.65273562537919372</v>
      </c>
      <c r="V273" s="21">
        <v>0.49456741744590232</v>
      </c>
      <c r="W273" s="21">
        <v>0.6343230058352769</v>
      </c>
      <c r="X273" s="21">
        <v>0.53034256896549503</v>
      </c>
      <c r="Y273" s="21">
        <v>0.45788805030286595</v>
      </c>
      <c r="Z273" s="21">
        <v>0.46965743103450486</v>
      </c>
      <c r="AA273" s="21">
        <v>0.22375191850719719</v>
      </c>
      <c r="AB273" s="21">
        <v>0.8598071772327468</v>
      </c>
      <c r="AC273" s="21">
        <v>0.64184198321155095</v>
      </c>
      <c r="AD273" s="21">
        <v>0.55123715930288253</v>
      </c>
      <c r="AE273" s="21">
        <v>0.62674474519809631</v>
      </c>
      <c r="AF273" s="21">
        <v>0.4102054262030525</v>
      </c>
      <c r="AG273" s="21" t="e">
        <v>#DIV/0!</v>
      </c>
      <c r="AH273" s="21" t="e">
        <v>#DIV/0!</v>
      </c>
      <c r="AI273" s="21">
        <v>0.98547134037193163</v>
      </c>
      <c r="AJ273" s="21">
        <v>0.1591552761796893</v>
      </c>
      <c r="AK273" s="21" t="e">
        <v>#DIV/0!</v>
      </c>
      <c r="AL273" s="21" t="e">
        <v>#DIV/0!</v>
      </c>
      <c r="AM273" s="21">
        <v>0.31145121570092787</v>
      </c>
      <c r="AN273" s="21">
        <v>0.27425510010400317</v>
      </c>
      <c r="AO273" s="21">
        <v>8.8209022690817943E-2</v>
      </c>
      <c r="AP273" s="21">
        <v>0.5723945873648506</v>
      </c>
      <c r="AQ273" s="21">
        <v>0.54721019551864269</v>
      </c>
      <c r="AR273" s="21">
        <v>0.54467015437331956</v>
      </c>
      <c r="AS273" s="21">
        <v>0.54360518967532334</v>
      </c>
      <c r="AT273" s="21">
        <v>0.5278746963450982</v>
      </c>
      <c r="AU273" s="21">
        <v>0.67255437977736199</v>
      </c>
      <c r="AV273" s="21" t="e">
        <v>#DIV/0!</v>
      </c>
      <c r="AW273" s="21" t="e">
        <v>#DIV/0!</v>
      </c>
      <c r="AX273" s="21" t="e">
        <v>#DIV/0!</v>
      </c>
      <c r="AY273" s="21">
        <v>0.2375108136294784</v>
      </c>
      <c r="AZ273" s="21">
        <v>0.71957714766019953</v>
      </c>
      <c r="BA273" s="21">
        <v>0.74520167348499899</v>
      </c>
      <c r="BB273" s="21" t="e">
        <v>#DIV/0!</v>
      </c>
      <c r="BC273" s="21">
        <v>0.27444884387296958</v>
      </c>
    </row>
    <row r="274" spans="1:55" x14ac:dyDescent="0.2">
      <c r="A274" s="3" t="s">
        <v>841</v>
      </c>
      <c r="B274" s="3" t="s">
        <v>842</v>
      </c>
      <c r="C274" s="3" t="s">
        <v>34</v>
      </c>
      <c r="D274" s="3">
        <v>333970</v>
      </c>
      <c r="E274" s="3" t="s">
        <v>16</v>
      </c>
      <c r="F274" s="3">
        <v>2019</v>
      </c>
      <c r="G274" s="3" t="s">
        <v>17</v>
      </c>
      <c r="H274" s="4">
        <v>43830</v>
      </c>
      <c r="I274" s="4">
        <v>43875</v>
      </c>
      <c r="J274" s="4">
        <v>43875</v>
      </c>
      <c r="K274" s="5">
        <v>170800000</v>
      </c>
      <c r="L274" s="5">
        <v>175300000</v>
      </c>
      <c r="M274" s="3" t="s">
        <v>843</v>
      </c>
      <c r="N274" s="20">
        <v>4.2106630031487624E-2</v>
      </c>
      <c r="O274" s="21">
        <v>3.8566067033610825E-2</v>
      </c>
      <c r="P274" s="21">
        <v>3.7060260820051434E-2</v>
      </c>
      <c r="Q274" s="21">
        <v>0.23839200307739722</v>
      </c>
      <c r="R274" s="21">
        <v>0.14452018987923249</v>
      </c>
      <c r="S274" s="21">
        <v>9.1894037249208565E-3</v>
      </c>
      <c r="T274" s="21">
        <v>0.14431849256593776</v>
      </c>
      <c r="U274" s="21">
        <v>0.60610588616880223</v>
      </c>
      <c r="V274" s="21">
        <v>0.48431900882735934</v>
      </c>
      <c r="W274" s="21">
        <v>0.58632367374295569</v>
      </c>
      <c r="X274" s="21">
        <v>0.38822459594355324</v>
      </c>
      <c r="Y274" s="21">
        <v>0.38195818099273121</v>
      </c>
      <c r="Z274" s="21">
        <v>0.6117754040564467</v>
      </c>
      <c r="AA274" s="21">
        <v>0.18548795456666869</v>
      </c>
      <c r="AB274" s="21">
        <v>0.73283063450562991</v>
      </c>
      <c r="AC274" s="21">
        <v>0.45788889799571425</v>
      </c>
      <c r="AD274" s="21">
        <v>0.46046797129110145</v>
      </c>
      <c r="AE274" s="21">
        <v>0.5235421387478596</v>
      </c>
      <c r="AF274" s="21">
        <v>0.35724536816740649</v>
      </c>
      <c r="AG274" s="21" t="e">
        <v>#DIV/0!</v>
      </c>
      <c r="AH274" s="21" t="e">
        <v>#DIV/0!</v>
      </c>
      <c r="AI274" s="21">
        <v>0.98578102552025149</v>
      </c>
      <c r="AJ274" s="21">
        <v>0.11614173895094394</v>
      </c>
      <c r="AK274" s="21" t="e">
        <v>#DIV/0!</v>
      </c>
      <c r="AL274" s="21" t="e">
        <v>#DIV/0!</v>
      </c>
      <c r="AM274" s="21">
        <v>0.30758532457900684</v>
      </c>
      <c r="AN274" s="21">
        <v>0.25806056790260729</v>
      </c>
      <c r="AO274" s="21">
        <v>0.17004666167943555</v>
      </c>
      <c r="AP274" s="21">
        <v>0.57654912712667739</v>
      </c>
      <c r="AQ274" s="21">
        <v>0.40720038258760466</v>
      </c>
      <c r="AR274" s="21">
        <v>0.35993592859648699</v>
      </c>
      <c r="AS274" s="21">
        <v>0.58352644406700505</v>
      </c>
      <c r="AT274" s="21">
        <v>0.51675614223580413</v>
      </c>
      <c r="AU274" s="21">
        <v>0.64070849724207712</v>
      </c>
      <c r="AV274" s="21" t="e">
        <v>#DIV/0!</v>
      </c>
      <c r="AW274" s="21" t="e">
        <v>#DIV/0!</v>
      </c>
      <c r="AX274" s="21" t="e">
        <v>#DIV/0!</v>
      </c>
      <c r="AY274" s="21">
        <v>0.26019566802919775</v>
      </c>
      <c r="AZ274" s="21">
        <v>0.76544150399912758</v>
      </c>
      <c r="BA274" s="21">
        <v>0.73732547556347228</v>
      </c>
      <c r="BB274" s="21" t="e">
        <v>#DIV/0!</v>
      </c>
      <c r="BC274" s="21">
        <v>0.32309126996847148</v>
      </c>
    </row>
    <row r="275" spans="1:55" x14ac:dyDescent="0.2">
      <c r="A275" s="3" t="s">
        <v>808</v>
      </c>
      <c r="B275" s="3" t="s">
        <v>809</v>
      </c>
      <c r="C275" s="3" t="s">
        <v>24</v>
      </c>
      <c r="D275" s="3">
        <v>334921</v>
      </c>
      <c r="E275" s="3" t="s">
        <v>16</v>
      </c>
      <c r="F275" s="3">
        <v>2019</v>
      </c>
      <c r="G275" s="3" t="s">
        <v>17</v>
      </c>
      <c r="H275" s="4">
        <v>43830</v>
      </c>
      <c r="I275" s="4">
        <v>43868</v>
      </c>
      <c r="J275" s="4">
        <v>43868</v>
      </c>
      <c r="K275" s="5">
        <v>24233796</v>
      </c>
      <c r="L275" s="5">
        <v>24588772</v>
      </c>
      <c r="M275" s="3" t="s">
        <v>810</v>
      </c>
      <c r="N275" s="20">
        <v>4.5548300537829697E-2</v>
      </c>
      <c r="O275" s="21">
        <v>3.1680017000898592E-2</v>
      </c>
      <c r="P275" s="21">
        <v>1.4005211693944806E-2</v>
      </c>
      <c r="Q275" s="21">
        <v>0.2691153734939799</v>
      </c>
      <c r="R275" s="21">
        <v>0.10494659534444045</v>
      </c>
      <c r="S275" s="21">
        <v>8.5942555213160028E-3</v>
      </c>
      <c r="T275" s="21">
        <v>0.10444508758282765</v>
      </c>
      <c r="U275" s="21">
        <v>0.66402899209256427</v>
      </c>
      <c r="V275" s="21">
        <v>0.49172040052107885</v>
      </c>
      <c r="W275" s="21">
        <v>0.64651853518161406</v>
      </c>
      <c r="X275" s="21">
        <v>0.29681927084765197</v>
      </c>
      <c r="Y275" s="21">
        <v>0.45060744472560144</v>
      </c>
      <c r="Z275" s="21">
        <v>0.70318072915234797</v>
      </c>
      <c r="AA275" s="21">
        <v>0.3520229754425151</v>
      </c>
      <c r="AB275" s="21">
        <v>0.83672797662364506</v>
      </c>
      <c r="AC275" s="21">
        <v>0.56442140997054557</v>
      </c>
      <c r="AD275" s="21">
        <v>0.49157465072615508</v>
      </c>
      <c r="AE275" s="21">
        <v>0.545065501564299</v>
      </c>
      <c r="AF275" s="21">
        <v>0.4065061339523639</v>
      </c>
      <c r="AG275" s="21" t="e">
        <v>#DIV/0!</v>
      </c>
      <c r="AH275" s="21" t="e">
        <v>#DIV/0!</v>
      </c>
      <c r="AI275" s="21">
        <v>0.98566953615103114</v>
      </c>
      <c r="AJ275" s="21">
        <v>0.16808071323171234</v>
      </c>
      <c r="AK275" s="21" t="e">
        <v>#DIV/0!</v>
      </c>
      <c r="AL275" s="21" t="e">
        <v>#DIV/0!</v>
      </c>
      <c r="AM275" s="21">
        <v>0.32788778906368105</v>
      </c>
      <c r="AN275" s="21">
        <v>0.28560932324138849</v>
      </c>
      <c r="AO275" s="21">
        <v>0.24176919748681699</v>
      </c>
      <c r="AP275" s="21">
        <v>0.57900938229579213</v>
      </c>
      <c r="AQ275" s="21">
        <v>0.69187343642012367</v>
      </c>
      <c r="AR275" s="21">
        <v>0.33866072069616499</v>
      </c>
      <c r="AS275" s="21">
        <v>0.5826724254411515</v>
      </c>
      <c r="AT275" s="21">
        <v>0.60003287432438923</v>
      </c>
      <c r="AU275" s="21">
        <v>0.65596841273538165</v>
      </c>
      <c r="AV275" s="21" t="e">
        <v>#DIV/0!</v>
      </c>
      <c r="AW275" s="21" t="e">
        <v>#DIV/0!</v>
      </c>
      <c r="AX275" s="21" t="e">
        <v>#DIV/0!</v>
      </c>
      <c r="AY275" s="21">
        <v>0.22608234822961548</v>
      </c>
      <c r="AZ275" s="21">
        <v>0.75246572772890985</v>
      </c>
      <c r="BA275" s="21">
        <v>0.74375121400252642</v>
      </c>
      <c r="BB275" s="21" t="e">
        <v>#DIV/0!</v>
      </c>
      <c r="BC275" s="21">
        <v>0.38354884815498252</v>
      </c>
    </row>
    <row r="276" spans="1:55" x14ac:dyDescent="0.2">
      <c r="A276" s="3" t="s">
        <v>817</v>
      </c>
      <c r="B276" s="3" t="s">
        <v>818</v>
      </c>
      <c r="C276" s="3" t="s">
        <v>34</v>
      </c>
      <c r="D276" s="3">
        <v>60906</v>
      </c>
      <c r="E276" s="3" t="s">
        <v>16</v>
      </c>
      <c r="F276" s="3">
        <v>2019</v>
      </c>
      <c r="G276" s="3" t="s">
        <v>17</v>
      </c>
      <c r="H276" s="4">
        <v>43708</v>
      </c>
      <c r="I276" s="4">
        <v>43755</v>
      </c>
      <c r="J276" s="4">
        <v>43755</v>
      </c>
      <c r="K276" s="5">
        <v>1104000000</v>
      </c>
      <c r="L276" s="5">
        <v>1128000000</v>
      </c>
      <c r="M276" s="3" t="s">
        <v>819</v>
      </c>
      <c r="N276" s="20">
        <v>7.3452462425852447E-2</v>
      </c>
      <c r="O276" s="21">
        <v>5.4871878216548181E-2</v>
      </c>
      <c r="P276" s="21">
        <v>9.1732677645832969E-2</v>
      </c>
      <c r="Q276" s="21">
        <v>0.26024784474934948</v>
      </c>
      <c r="R276" s="21">
        <v>8.375551044565327E-2</v>
      </c>
      <c r="S276" s="21">
        <v>5.1804001218509886E-2</v>
      </c>
      <c r="T276" s="21">
        <v>7.5049180265309753E-2</v>
      </c>
      <c r="U276" s="21">
        <v>0.64810325219094722</v>
      </c>
      <c r="V276" s="21">
        <v>0.4967211206674117</v>
      </c>
      <c r="W276" s="21">
        <v>0.62921504254709926</v>
      </c>
      <c r="X276" s="21">
        <v>0.28322813581533457</v>
      </c>
      <c r="Y276" s="21">
        <v>0.48027814639026079</v>
      </c>
      <c r="Z276" s="21">
        <v>0.71677186418466543</v>
      </c>
      <c r="AA276" s="21">
        <v>5.6406766167852576E-2</v>
      </c>
      <c r="AB276" s="21">
        <v>0.91525728293027975</v>
      </c>
      <c r="AC276" s="21">
        <v>0.39722350780065557</v>
      </c>
      <c r="AD276" s="21">
        <v>0.52943883945951142</v>
      </c>
      <c r="AE276" s="21">
        <v>0.60196052630897479</v>
      </c>
      <c r="AF276" s="21">
        <v>0.44064416712444521</v>
      </c>
      <c r="AG276" s="21" t="e">
        <v>#DIV/0!</v>
      </c>
      <c r="AH276" s="21" t="e">
        <v>#DIV/0!</v>
      </c>
      <c r="AI276" s="21">
        <v>0.9865642349999667</v>
      </c>
      <c r="AJ276" s="21">
        <v>0.27415040871080582</v>
      </c>
      <c r="AK276" s="21" t="e">
        <v>#DIV/0!</v>
      </c>
      <c r="AL276" s="21" t="e">
        <v>#DIV/0!</v>
      </c>
      <c r="AM276" s="21">
        <v>0.31358536038382151</v>
      </c>
      <c r="AN276" s="21">
        <v>0.27331980294599478</v>
      </c>
      <c r="AO276" s="21">
        <v>0.12289849085073225</v>
      </c>
      <c r="AP276" s="21">
        <v>0.57386161416172565</v>
      </c>
      <c r="AQ276" s="21">
        <v>0.68231707395856001</v>
      </c>
      <c r="AR276" s="21">
        <v>0.54818008514741434</v>
      </c>
      <c r="AS276" s="21">
        <v>0.61074027666339792</v>
      </c>
      <c r="AT276" s="21">
        <v>0.65047591761008872</v>
      </c>
      <c r="AU276" s="21">
        <v>0.62284422581434895</v>
      </c>
      <c r="AV276" s="21" t="e">
        <v>#DIV/0!</v>
      </c>
      <c r="AW276" s="21" t="e">
        <v>#DIV/0!</v>
      </c>
      <c r="AX276" s="21" t="e">
        <v>#DIV/0!</v>
      </c>
      <c r="AY276" s="21">
        <v>0.23268114158976039</v>
      </c>
      <c r="AZ276" s="21">
        <v>0.74819966270080562</v>
      </c>
      <c r="BA276" s="21">
        <v>0.74309371963970927</v>
      </c>
      <c r="BB276" s="21" t="e">
        <v>#DIV/0!</v>
      </c>
      <c r="BC276" s="21">
        <v>0.28962991681453326</v>
      </c>
    </row>
    <row r="277" spans="1:55" x14ac:dyDescent="0.2">
      <c r="A277" s="3" t="s">
        <v>790</v>
      </c>
      <c r="B277" s="3" t="s">
        <v>791</v>
      </c>
      <c r="C277" s="3" t="s">
        <v>34</v>
      </c>
      <c r="D277" s="3">
        <v>153611</v>
      </c>
      <c r="E277" s="3" t="s">
        <v>16</v>
      </c>
      <c r="F277" s="3">
        <v>2020</v>
      </c>
      <c r="G277" s="3" t="s">
        <v>17</v>
      </c>
      <c r="H277" s="4">
        <v>44012</v>
      </c>
      <c r="I277" s="4">
        <v>44062</v>
      </c>
      <c r="J277" s="4">
        <v>44062</v>
      </c>
      <c r="K277" s="5">
        <v>266643000</v>
      </c>
      <c r="L277" s="5">
        <v>268828000</v>
      </c>
      <c r="M277" s="3" t="s">
        <v>792</v>
      </c>
      <c r="N277" s="20">
        <v>0.12710787695700526</v>
      </c>
      <c r="O277" s="21">
        <v>0.11586917388291716</v>
      </c>
      <c r="P277" s="21">
        <v>0.29690973625762851</v>
      </c>
      <c r="Q277" s="21">
        <v>0.26188010226951408</v>
      </c>
      <c r="R277" s="21">
        <v>8.883749325019992E-2</v>
      </c>
      <c r="S277" s="21">
        <v>0.16272817847736382</v>
      </c>
      <c r="T277" s="21">
        <v>5.9684432940904551E-2</v>
      </c>
      <c r="U277" s="21">
        <v>0.65074648569511495</v>
      </c>
      <c r="V277" s="21">
        <v>0.52204278611954902</v>
      </c>
      <c r="W277" s="21">
        <v>0.62928752308441971</v>
      </c>
      <c r="X277" s="21">
        <v>0.5839690382427889</v>
      </c>
      <c r="Y277" s="21">
        <v>0.47160827690369733</v>
      </c>
      <c r="Z277" s="21">
        <v>0.4160309617572111</v>
      </c>
      <c r="AA277" s="21">
        <v>0.19406820041491532</v>
      </c>
      <c r="AB277" s="21">
        <v>0.88716992543373763</v>
      </c>
      <c r="AC277" s="21">
        <v>0.64514274442932995</v>
      </c>
      <c r="AD277" s="21">
        <v>0.56721710670808567</v>
      </c>
      <c r="AE277" s="21">
        <v>0.64332115473755691</v>
      </c>
      <c r="AF277" s="21">
        <v>0.42182534077639167</v>
      </c>
      <c r="AG277" s="21" t="e">
        <v>#DIV/0!</v>
      </c>
      <c r="AH277" s="21" t="e">
        <v>#DIV/0!</v>
      </c>
      <c r="AI277" s="21">
        <v>0.98516640901258046</v>
      </c>
      <c r="AJ277" s="21">
        <v>0.20014281743376156</v>
      </c>
      <c r="AK277" s="21" t="e">
        <v>#DIV/0!</v>
      </c>
      <c r="AL277" s="21" t="e">
        <v>#DIV/0!</v>
      </c>
      <c r="AM277" s="21">
        <v>0.31290851024685989</v>
      </c>
      <c r="AN277" s="21">
        <v>0.27409475091759533</v>
      </c>
      <c r="AO277" s="21">
        <v>0.11870452156220709</v>
      </c>
      <c r="AP277" s="21">
        <v>0.57242227412124602</v>
      </c>
      <c r="AQ277" s="21">
        <v>0.61638595891508763</v>
      </c>
      <c r="AR277" s="21">
        <v>0.47814424778141629</v>
      </c>
      <c r="AS277" s="21">
        <v>0.53879103234398817</v>
      </c>
      <c r="AT277" s="21">
        <v>0.55702400353659831</v>
      </c>
      <c r="AU277" s="21">
        <v>0.62487576486131513</v>
      </c>
      <c r="AV277" s="21" t="e">
        <v>#DIV/0!</v>
      </c>
      <c r="AW277" s="21" t="e">
        <v>#DIV/0!</v>
      </c>
      <c r="AX277" s="21" t="e">
        <v>#DIV/0!</v>
      </c>
      <c r="AY277" s="21">
        <v>0.23063902080345103</v>
      </c>
      <c r="AZ277" s="21">
        <v>0.72271779913698708</v>
      </c>
      <c r="BA277" s="21">
        <v>0.74320397445666742</v>
      </c>
      <c r="BB277" s="21" t="e">
        <v>#DIV/0!</v>
      </c>
      <c r="BC277" s="21">
        <v>0.3126312350521519</v>
      </c>
    </row>
    <row r="278" spans="1:55" x14ac:dyDescent="0.2">
      <c r="A278" s="3" t="s">
        <v>847</v>
      </c>
      <c r="B278" s="3" t="s">
        <v>848</v>
      </c>
      <c r="C278" s="3" t="s">
        <v>24</v>
      </c>
      <c r="D278" s="3">
        <v>333504</v>
      </c>
      <c r="E278" s="3" t="s">
        <v>16</v>
      </c>
      <c r="F278" s="3">
        <v>2019</v>
      </c>
      <c r="G278" s="3" t="s">
        <v>17</v>
      </c>
      <c r="H278" s="4">
        <v>43830</v>
      </c>
      <c r="I278" s="4">
        <v>43889</v>
      </c>
      <c r="J278" s="4">
        <v>43889</v>
      </c>
      <c r="K278" s="5">
        <v>516300000</v>
      </c>
      <c r="L278" s="5">
        <v>519300000</v>
      </c>
      <c r="M278" s="3" t="s">
        <v>849</v>
      </c>
      <c r="N278" s="20">
        <v>3.5188685020027588E-2</v>
      </c>
      <c r="O278" s="21">
        <v>2.255138754705718E-2</v>
      </c>
      <c r="P278" s="21">
        <v>4.1237040894966702E-3</v>
      </c>
      <c r="Q278" s="21">
        <v>0.26316223902158858</v>
      </c>
      <c r="R278" s="21">
        <v>0.10907625472384005</v>
      </c>
      <c r="S278" s="21">
        <v>7.516219291306421E-2</v>
      </c>
      <c r="T278" s="21">
        <v>9.6315415360413228E-2</v>
      </c>
      <c r="U278" s="21">
        <v>0.6551863018442956</v>
      </c>
      <c r="V278" s="21">
        <v>0.50646829993022602</v>
      </c>
      <c r="W278" s="21">
        <v>0.63562938075320941</v>
      </c>
      <c r="X278" s="21">
        <v>0.15998379323969905</v>
      </c>
      <c r="Y278" s="21">
        <v>0.56245169077488844</v>
      </c>
      <c r="Z278" s="21">
        <v>0.84001620676030087</v>
      </c>
      <c r="AA278" s="21">
        <v>0.46262976730322103</v>
      </c>
      <c r="AB278" s="21">
        <v>0.87228837158525063</v>
      </c>
      <c r="AC278" s="21">
        <v>0.38337712771155824</v>
      </c>
      <c r="AD278" s="21">
        <v>0.39720664100957193</v>
      </c>
      <c r="AE278" s="21">
        <v>0.45161537245668426</v>
      </c>
      <c r="AF278" s="21">
        <v>0.38236530163631116</v>
      </c>
      <c r="AG278" s="21" t="e">
        <v>#DIV/0!</v>
      </c>
      <c r="AH278" s="21" t="e">
        <v>#DIV/0!</v>
      </c>
      <c r="AI278" s="21">
        <v>0.98526659374249947</v>
      </c>
      <c r="AJ278" s="21">
        <v>9.6065147389780031E-2</v>
      </c>
      <c r="AK278" s="21" t="e">
        <v>#DIV/0!</v>
      </c>
      <c r="AL278" s="21" t="e">
        <v>#DIV/0!</v>
      </c>
      <c r="AM278" s="21">
        <v>0.30627606794792028</v>
      </c>
      <c r="AN278" s="21">
        <v>0.27284007970039947</v>
      </c>
      <c r="AO278" s="21">
        <v>6.6337183890416554E-2</v>
      </c>
      <c r="AP278" s="21">
        <v>0.58295260873915966</v>
      </c>
      <c r="AQ278" s="21">
        <v>0.47192052031966092</v>
      </c>
      <c r="AR278" s="21">
        <v>0.32275461859772037</v>
      </c>
      <c r="AS278" s="21">
        <v>0.57396064995068685</v>
      </c>
      <c r="AT278" s="21">
        <v>0.30373795165574147</v>
      </c>
      <c r="AU278" s="21">
        <v>0.62902884194002495</v>
      </c>
      <c r="AV278" s="21" t="e">
        <v>#DIV/0!</v>
      </c>
      <c r="AW278" s="21" t="e">
        <v>#DIV/0!</v>
      </c>
      <c r="AX278" s="21" t="e">
        <v>#DIV/0!</v>
      </c>
      <c r="AY278" s="21">
        <v>0.37855943959842309</v>
      </c>
      <c r="AZ278" s="21">
        <v>0.84849585928623494</v>
      </c>
      <c r="BA278" s="21">
        <v>0.74460025558624032</v>
      </c>
      <c r="BB278" s="21" t="e">
        <v>#DIV/0!</v>
      </c>
      <c r="BC278" s="21">
        <v>0.18386124962594913</v>
      </c>
    </row>
    <row r="279" spans="1:55" x14ac:dyDescent="0.2">
      <c r="A279" s="3" t="s">
        <v>883</v>
      </c>
      <c r="B279" s="3" t="s">
        <v>884</v>
      </c>
      <c r="C279" s="3" t="s">
        <v>138</v>
      </c>
      <c r="D279" s="3">
        <v>249388</v>
      </c>
      <c r="E279" s="3" t="s">
        <v>16</v>
      </c>
      <c r="F279" s="3">
        <v>2019</v>
      </c>
      <c r="G279" s="3" t="s">
        <v>17</v>
      </c>
      <c r="H279" s="4">
        <v>43830</v>
      </c>
      <c r="I279" s="4">
        <v>43873</v>
      </c>
      <c r="J279" s="4">
        <v>43873</v>
      </c>
      <c r="K279" s="5">
        <v>478000000</v>
      </c>
      <c r="L279" s="5">
        <v>476000000</v>
      </c>
      <c r="M279" s="3" t="s">
        <v>885</v>
      </c>
      <c r="N279" s="20">
        <v>3.9541069369333159E-2</v>
      </c>
      <c r="O279" s="21">
        <v>3.9541069369333159E-2</v>
      </c>
      <c r="P279" s="21">
        <v>3.4989797882080488E-2</v>
      </c>
      <c r="Q279" s="21">
        <v>0.26093842398874667</v>
      </c>
      <c r="R279" s="21">
        <v>8.3340124126793161E-2</v>
      </c>
      <c r="S279" s="21">
        <v>0</v>
      </c>
      <c r="T279" s="21">
        <v>8.4203137038022874E-2</v>
      </c>
      <c r="U279" s="21">
        <v>0.64893134300881339</v>
      </c>
      <c r="V279" s="21">
        <v>0.48825282224192584</v>
      </c>
      <c r="W279" s="21">
        <v>0.63099343320087919</v>
      </c>
      <c r="X279" s="21">
        <v>7.9325182034123184E-2</v>
      </c>
      <c r="Y279" s="21">
        <v>0.47437957174116235</v>
      </c>
      <c r="Z279" s="21">
        <v>0.92067481796587669</v>
      </c>
      <c r="AA279" s="21">
        <v>9.9007506257742253E-2</v>
      </c>
      <c r="AB279" s="21">
        <v>0.9017113320244633</v>
      </c>
      <c r="AC279" s="21">
        <v>0.67818195695144401</v>
      </c>
      <c r="AD279" s="21">
        <v>0.79752760246058418</v>
      </c>
      <c r="AE279" s="21">
        <v>0.48029113274855079</v>
      </c>
      <c r="AF279" s="21">
        <v>0.28487267594306398</v>
      </c>
      <c r="AG279" s="21" t="e">
        <v>#DIV/0!</v>
      </c>
      <c r="AH279" s="21" t="e">
        <v>#DIV/0!</v>
      </c>
      <c r="AI279" s="21">
        <v>0.9859172330088577</v>
      </c>
      <c r="AJ279" s="21">
        <v>0.21406785945599371</v>
      </c>
      <c r="AK279" s="21" t="e">
        <v>#DIV/0!</v>
      </c>
      <c r="AL279" s="21" t="e">
        <v>#DIV/0!</v>
      </c>
      <c r="AM279" s="21">
        <v>0.30076692513835329</v>
      </c>
      <c r="AN279" s="21">
        <v>0.27124906577669416</v>
      </c>
      <c r="AO279" s="21">
        <v>3.4999401676442422E-2</v>
      </c>
      <c r="AP279" s="21">
        <v>0.57884498625647018</v>
      </c>
      <c r="AQ279" s="21">
        <v>0.35117419270224226</v>
      </c>
      <c r="AR279" s="21">
        <v>0.60480683590106599</v>
      </c>
      <c r="AS279" s="21">
        <v>0.56545512863186942</v>
      </c>
      <c r="AT279" s="21">
        <v>0.37021517768951018</v>
      </c>
      <c r="AU279" s="21">
        <v>0.63060256930309411</v>
      </c>
      <c r="AV279" s="21" t="e">
        <v>#DIV/0!</v>
      </c>
      <c r="AW279" s="21" t="e">
        <v>#DIV/0!</v>
      </c>
      <c r="AX279" s="21" t="e">
        <v>#DIV/0!</v>
      </c>
      <c r="AY279" s="21">
        <v>0.24310646810005829</v>
      </c>
      <c r="AZ279" s="21">
        <v>0.76216675531114941</v>
      </c>
      <c r="BA279" s="21">
        <v>0.74267471823058773</v>
      </c>
      <c r="BB279" s="21" t="e">
        <v>#DIV/0!</v>
      </c>
      <c r="BC279" s="21">
        <v>0.17268240447674255</v>
      </c>
    </row>
    <row r="280" spans="1:55" x14ac:dyDescent="0.2">
      <c r="A280" s="3" t="s">
        <v>892</v>
      </c>
      <c r="B280" s="3" t="s">
        <v>893</v>
      </c>
      <c r="C280" s="3" t="s">
        <v>45</v>
      </c>
      <c r="D280" s="3">
        <v>744483</v>
      </c>
      <c r="E280" s="3" t="s">
        <v>16</v>
      </c>
      <c r="F280" s="3">
        <v>2019</v>
      </c>
      <c r="G280" s="3" t="s">
        <v>17</v>
      </c>
      <c r="H280" s="4">
        <v>43830</v>
      </c>
      <c r="I280" s="4">
        <v>43888</v>
      </c>
      <c r="J280" s="4">
        <v>43888</v>
      </c>
      <c r="K280" s="5">
        <v>212844278</v>
      </c>
      <c r="L280" s="5">
        <v>214716804</v>
      </c>
      <c r="M280" s="3" t="s">
        <v>894</v>
      </c>
      <c r="N280" s="20">
        <v>5.9445290849972398E-3</v>
      </c>
      <c r="O280" s="21">
        <v>4.8979028626016047E-3</v>
      </c>
      <c r="P280" s="21">
        <v>6.3784548942443405E-3</v>
      </c>
      <c r="Q280" s="21">
        <v>0.26236594802681718</v>
      </c>
      <c r="R280" s="21">
        <v>0.11873415411697327</v>
      </c>
      <c r="S280" s="21">
        <v>6.3740073789117127E-2</v>
      </c>
      <c r="T280" s="21">
        <v>0.10818419137607392</v>
      </c>
      <c r="U280" s="21">
        <v>0.65506489568972404</v>
      </c>
      <c r="V280" s="21">
        <v>0.50232641078939233</v>
      </c>
      <c r="W280" s="21">
        <v>0.63594492391011592</v>
      </c>
      <c r="X280" s="21">
        <v>2.5643392753217052E-2</v>
      </c>
      <c r="Y280" s="21">
        <v>0.469394799663507</v>
      </c>
      <c r="Z280" s="21">
        <v>0.97435660724678286</v>
      </c>
      <c r="AA280" s="21">
        <v>0.15994469823525959</v>
      </c>
      <c r="AB280" s="21">
        <v>0.88098034544522741</v>
      </c>
      <c r="AC280" s="21">
        <v>0.41488760187670243</v>
      </c>
      <c r="AD280" s="21">
        <v>0.52884007456682691</v>
      </c>
      <c r="AE280" s="21">
        <v>0.51772725139430542</v>
      </c>
      <c r="AF280" s="21">
        <v>0.40737077196197113</v>
      </c>
      <c r="AG280" s="21" t="e">
        <v>#DIV/0!</v>
      </c>
      <c r="AH280" s="21" t="e">
        <v>#DIV/0!</v>
      </c>
      <c r="AI280" s="21">
        <v>0.98639293970940101</v>
      </c>
      <c r="AJ280" s="21">
        <v>0.14238759068130749</v>
      </c>
      <c r="AK280" s="21" t="e">
        <v>#DIV/0!</v>
      </c>
      <c r="AL280" s="21" t="e">
        <v>#DIV/0!</v>
      </c>
      <c r="AM280" s="21">
        <v>0.30906784130970427</v>
      </c>
      <c r="AN280" s="21">
        <v>0.27298081599041546</v>
      </c>
      <c r="AO280" s="21">
        <v>7.8064118599593724E-2</v>
      </c>
      <c r="AP280" s="21">
        <v>0.56945355693615096</v>
      </c>
      <c r="AQ280" s="21">
        <v>0.5301409255331625</v>
      </c>
      <c r="AR280" s="21">
        <v>0.44196743707149455</v>
      </c>
      <c r="AS280" s="21">
        <v>0.60200848513207217</v>
      </c>
      <c r="AT280" s="21">
        <v>0.41361049987973691</v>
      </c>
      <c r="AU280" s="21">
        <v>0.61883344904454063</v>
      </c>
      <c r="AV280" s="21" t="e">
        <v>#DIV/0!</v>
      </c>
      <c r="AW280" s="21" t="e">
        <v>#DIV/0!</v>
      </c>
      <c r="AX280" s="21" t="e">
        <v>#DIV/0!</v>
      </c>
      <c r="AY280" s="21">
        <v>0.26985640670467637</v>
      </c>
      <c r="AZ280" s="21">
        <v>0.78061823902687322</v>
      </c>
      <c r="BA280" s="21">
        <v>0.74320777195413601</v>
      </c>
      <c r="BB280" s="21" t="e">
        <v>#DIV/0!</v>
      </c>
      <c r="BC280" s="21">
        <v>0.21390355862796132</v>
      </c>
    </row>
    <row r="281" spans="1:55" x14ac:dyDescent="0.2">
      <c r="A281" s="3" t="s">
        <v>850</v>
      </c>
      <c r="B281" s="3" t="s">
        <v>851</v>
      </c>
      <c r="C281" s="3" t="s">
        <v>113</v>
      </c>
      <c r="D281" s="3">
        <v>378192</v>
      </c>
      <c r="E281" s="3" t="s">
        <v>16</v>
      </c>
      <c r="F281" s="3">
        <v>2019</v>
      </c>
      <c r="G281" s="3" t="s">
        <v>17</v>
      </c>
      <c r="H281" s="4">
        <v>43830</v>
      </c>
      <c r="I281" s="4">
        <v>43886</v>
      </c>
      <c r="J281" s="4">
        <v>43886</v>
      </c>
      <c r="K281" s="5">
        <v>164454538</v>
      </c>
      <c r="L281" s="5">
        <v>166782726</v>
      </c>
      <c r="M281" s="3" t="s">
        <v>852</v>
      </c>
      <c r="N281" s="20">
        <v>3.2746961083650904E-2</v>
      </c>
      <c r="O281" s="21">
        <v>3.2746961083650904E-2</v>
      </c>
      <c r="P281" s="21">
        <v>1.0540347928039186E-2</v>
      </c>
      <c r="Q281" s="21">
        <v>0.26289787489077665</v>
      </c>
      <c r="R281" s="21">
        <v>7.2696278217288426E-2</v>
      </c>
      <c r="S281" s="21">
        <v>4.5346214431208336E-2</v>
      </c>
      <c r="T281" s="21">
        <v>6.5068858294612938E-2</v>
      </c>
      <c r="U281" s="21">
        <v>0.64999661094335104</v>
      </c>
      <c r="V281" s="21">
        <v>0.49891796473322308</v>
      </c>
      <c r="W281" s="21">
        <v>0.63097339429568078</v>
      </c>
      <c r="X281" s="21">
        <v>0.28839536250495634</v>
      </c>
      <c r="Y281" s="21">
        <v>0.52160404086866963</v>
      </c>
      <c r="Z281" s="21">
        <v>0.71160463749504366</v>
      </c>
      <c r="AA281" s="21">
        <v>0.69622627895761413</v>
      </c>
      <c r="AB281" s="21">
        <v>0.87499741396889141</v>
      </c>
      <c r="AC281" s="21">
        <v>0.60049915358010819</v>
      </c>
      <c r="AD281" s="21">
        <v>0.5456361691828524</v>
      </c>
      <c r="AE281" s="21">
        <v>0.57845603267587964</v>
      </c>
      <c r="AF281" s="21">
        <v>0.4208205146866637</v>
      </c>
      <c r="AG281" s="21" t="e">
        <v>#DIV/0!</v>
      </c>
      <c r="AH281" s="21" t="e">
        <v>#DIV/0!</v>
      </c>
      <c r="AI281" s="21">
        <v>0.98642751095350656</v>
      </c>
      <c r="AJ281" s="21">
        <v>7.3944208366555603E-2</v>
      </c>
      <c r="AK281" s="21" t="e">
        <v>#DIV/0!</v>
      </c>
      <c r="AL281" s="21" t="e">
        <v>#DIV/0!</v>
      </c>
      <c r="AM281" s="21">
        <v>0.30881168553886001</v>
      </c>
      <c r="AN281" s="21">
        <v>0.27212998909945457</v>
      </c>
      <c r="AO281" s="21">
        <v>4.9006107989781826E-2</v>
      </c>
      <c r="AP281" s="21">
        <v>0.58294051332655317</v>
      </c>
      <c r="AQ281" s="21">
        <v>0.51982858751325767</v>
      </c>
      <c r="AR281" s="21">
        <v>0.37803030217438949</v>
      </c>
      <c r="AS281" s="21">
        <v>0.60436368163711263</v>
      </c>
      <c r="AT281" s="21">
        <v>0.30681737133593451</v>
      </c>
      <c r="AU281" s="21">
        <v>0.61237657971011461</v>
      </c>
      <c r="AV281" s="21" t="e">
        <v>#DIV/0!</v>
      </c>
      <c r="AW281" s="21" t="e">
        <v>#DIV/0!</v>
      </c>
      <c r="AX281" s="21" t="e">
        <v>#DIV/0!</v>
      </c>
      <c r="AY281" s="21">
        <v>0.25898659035098931</v>
      </c>
      <c r="AZ281" s="21">
        <v>0.76952375762299574</v>
      </c>
      <c r="BA281" s="21">
        <v>0.74300091442501004</v>
      </c>
      <c r="BB281" s="21" t="e">
        <v>#DIV/0!</v>
      </c>
      <c r="BC281" s="21">
        <v>0.22298246996689638</v>
      </c>
    </row>
    <row r="282" spans="1:55" x14ac:dyDescent="0.2">
      <c r="A282" s="3" t="s">
        <v>871</v>
      </c>
      <c r="B282" s="3" t="s">
        <v>872</v>
      </c>
      <c r="C282" s="3" t="s">
        <v>52</v>
      </c>
      <c r="D282" s="3">
        <v>188922</v>
      </c>
      <c r="E282" s="3" t="s">
        <v>16</v>
      </c>
      <c r="F282" s="3">
        <v>2019</v>
      </c>
      <c r="G282" s="3" t="s">
        <v>17</v>
      </c>
      <c r="H282" s="4">
        <v>43830</v>
      </c>
      <c r="I282" s="4">
        <v>43875</v>
      </c>
      <c r="J282" s="4">
        <v>43875</v>
      </c>
      <c r="K282" s="5">
        <v>488900000</v>
      </c>
      <c r="L282" s="5">
        <v>491400000</v>
      </c>
      <c r="M282" s="3" t="s">
        <v>873</v>
      </c>
      <c r="N282" s="20">
        <v>2.0202625881916163E-2</v>
      </c>
      <c r="O282" s="21">
        <v>1.649154460735399E-2</v>
      </c>
      <c r="P282" s="21">
        <v>1.4193180653102754E-2</v>
      </c>
      <c r="Q282" s="21">
        <v>0.26524454254424534</v>
      </c>
      <c r="R282" s="21">
        <v>9.4450891524086339E-2</v>
      </c>
      <c r="S282" s="21">
        <v>4.986427030103923E-2</v>
      </c>
      <c r="T282" s="21">
        <v>8.6213787542631634E-2</v>
      </c>
      <c r="U282" s="21">
        <v>0.65617499746660035</v>
      </c>
      <c r="V282" s="21">
        <v>0.50314770355348426</v>
      </c>
      <c r="W282" s="21">
        <v>0.63702583248002542</v>
      </c>
      <c r="X282" s="21">
        <v>5.532523077924284E-2</v>
      </c>
      <c r="Y282" s="21">
        <v>0.44825141796141055</v>
      </c>
      <c r="Z282" s="21">
        <v>0.9446747692207571</v>
      </c>
      <c r="AA282" s="21">
        <v>0</v>
      </c>
      <c r="AB282" s="21">
        <v>0.85548736313536988</v>
      </c>
      <c r="AC282" s="21">
        <v>0.68078300139268055</v>
      </c>
      <c r="AD282" s="21">
        <v>0.62470946695568508</v>
      </c>
      <c r="AE282" s="21">
        <v>0.58909047649691415</v>
      </c>
      <c r="AF282" s="21">
        <v>0.4595718195851754</v>
      </c>
      <c r="AG282" s="21" t="e">
        <v>#DIV/0!</v>
      </c>
      <c r="AH282" s="21" t="e">
        <v>#DIV/0!</v>
      </c>
      <c r="AI282" s="21">
        <v>0.98712478475449228</v>
      </c>
      <c r="AJ282" s="21">
        <v>0.13533393147408662</v>
      </c>
      <c r="AK282" s="21" t="e">
        <v>#DIV/0!</v>
      </c>
      <c r="AL282" s="21" t="e">
        <v>#DIV/0!</v>
      </c>
      <c r="AM282" s="21">
        <v>0.31082145222113539</v>
      </c>
      <c r="AN282" s="21">
        <v>0.27183563102154185</v>
      </c>
      <c r="AO282" s="21">
        <v>2.9774598548384934E-2</v>
      </c>
      <c r="AP282" s="21">
        <v>0.56797550026333499</v>
      </c>
      <c r="AQ282" s="21">
        <v>0.53193676538137236</v>
      </c>
      <c r="AR282" s="21">
        <v>0.52023963792392602</v>
      </c>
      <c r="AS282" s="21">
        <v>0.64276877898653773</v>
      </c>
      <c r="AT282" s="21">
        <v>0.31954327339782723</v>
      </c>
      <c r="AU282" s="21">
        <v>0.59050254176391126</v>
      </c>
      <c r="AV282" s="21" t="e">
        <v>#DIV/0!</v>
      </c>
      <c r="AW282" s="21" t="e">
        <v>#DIV/0!</v>
      </c>
      <c r="AX282" s="21" t="e">
        <v>#DIV/0!</v>
      </c>
      <c r="AY282" s="21">
        <v>0.28484536317772147</v>
      </c>
      <c r="AZ282" s="21">
        <v>0.78870628826157774</v>
      </c>
      <c r="BA282" s="21">
        <v>0.74252140817943901</v>
      </c>
      <c r="BB282" s="21" t="e">
        <v>#DIV/0!</v>
      </c>
      <c r="BC282" s="21">
        <v>0.18815817188193512</v>
      </c>
    </row>
    <row r="283" spans="1:55" x14ac:dyDescent="0.2">
      <c r="A283" s="3" t="s">
        <v>865</v>
      </c>
      <c r="B283" s="3" t="s">
        <v>866</v>
      </c>
      <c r="C283" s="3" t="s">
        <v>59</v>
      </c>
      <c r="D283" s="3">
        <v>103736</v>
      </c>
      <c r="E283" s="3" t="s">
        <v>16</v>
      </c>
      <c r="F283" s="3">
        <v>2019</v>
      </c>
      <c r="G283" s="3" t="s">
        <v>17</v>
      </c>
      <c r="H283" s="4">
        <v>43830</v>
      </c>
      <c r="I283" s="4">
        <v>43881</v>
      </c>
      <c r="J283" s="4">
        <v>43881</v>
      </c>
      <c r="K283" s="5">
        <v>820000000</v>
      </c>
      <c r="L283" s="5">
        <v>824000000</v>
      </c>
      <c r="M283" s="3" t="s">
        <v>867</v>
      </c>
      <c r="N283" s="20">
        <v>0.11433851120948399</v>
      </c>
      <c r="O283" s="21">
        <v>8.3579489695825959E-2</v>
      </c>
      <c r="P283" s="21">
        <v>0.21414056645445981</v>
      </c>
      <c r="Q283" s="21">
        <v>0.26017279734299498</v>
      </c>
      <c r="R283" s="21">
        <v>5.2237914271072196E-2</v>
      </c>
      <c r="S283" s="21">
        <v>2.8102528995801155E-4</v>
      </c>
      <c r="T283" s="21">
        <v>5.2726919211995252E-2</v>
      </c>
      <c r="U283" s="21">
        <v>0.64518056539873869</v>
      </c>
      <c r="V283" s="21">
        <v>0.48829819006743791</v>
      </c>
      <c r="W283" s="21">
        <v>0.62703938881773369</v>
      </c>
      <c r="X283" s="21">
        <v>0.19581341749915351</v>
      </c>
      <c r="Y283" s="21">
        <v>0.47801927526888816</v>
      </c>
      <c r="Z283" s="21">
        <v>0.8041865825008464</v>
      </c>
      <c r="AA283" s="21">
        <v>0</v>
      </c>
      <c r="AB283" s="21">
        <v>0.91691832371614501</v>
      </c>
      <c r="AC283" s="21">
        <v>0.43267824636119107</v>
      </c>
      <c r="AD283" s="21">
        <v>0.57462300287656531</v>
      </c>
      <c r="AE283" s="21">
        <v>0.50224612510835187</v>
      </c>
      <c r="AF283" s="21">
        <v>0.35993070822293882</v>
      </c>
      <c r="AG283" s="21" t="e">
        <v>#DIV/0!</v>
      </c>
      <c r="AH283" s="21" t="e">
        <v>#DIV/0!</v>
      </c>
      <c r="AI283" s="21">
        <v>0.9860810834573186</v>
      </c>
      <c r="AJ283" s="21">
        <v>0.27279339126001595</v>
      </c>
      <c r="AK283" s="21" t="e">
        <v>#DIV/0!</v>
      </c>
      <c r="AL283" s="21" t="e">
        <v>#DIV/0!</v>
      </c>
      <c r="AM283" s="21">
        <v>0.30410163520820221</v>
      </c>
      <c r="AN283" s="21">
        <v>0.27202137177386815</v>
      </c>
      <c r="AO283" s="21">
        <v>7.2131395086204836E-2</v>
      </c>
      <c r="AP283" s="21">
        <v>0.57319818862459537</v>
      </c>
      <c r="AQ283" s="21">
        <v>0.42976746018613704</v>
      </c>
      <c r="AR283" s="21">
        <v>0.43600992475512995</v>
      </c>
      <c r="AS283" s="21">
        <v>0.58825327281151152</v>
      </c>
      <c r="AT283" s="21">
        <v>0.3943208068541556</v>
      </c>
      <c r="AU283" s="21">
        <v>0.69089200347321233</v>
      </c>
      <c r="AV283" s="21" t="e">
        <v>#DIV/0!</v>
      </c>
      <c r="AW283" s="21" t="e">
        <v>#DIV/0!</v>
      </c>
      <c r="AX283" s="21" t="e">
        <v>#DIV/0!</v>
      </c>
      <c r="AY283" s="21">
        <v>0.2273073403073628</v>
      </c>
      <c r="AZ283" s="21">
        <v>0.74072034981700563</v>
      </c>
      <c r="BA283" s="21">
        <v>0.73289802228409917</v>
      </c>
      <c r="BB283" s="21" t="e">
        <v>#DIV/0!</v>
      </c>
      <c r="BC283" s="21">
        <v>0.19774447621285229</v>
      </c>
    </row>
    <row r="284" spans="1:55" x14ac:dyDescent="0.2">
      <c r="A284" s="3" t="s">
        <v>859</v>
      </c>
      <c r="B284" s="3" t="s">
        <v>860</v>
      </c>
      <c r="C284" s="3" t="s">
        <v>38</v>
      </c>
      <c r="D284" s="3">
        <v>83548</v>
      </c>
      <c r="E284" s="3" t="s">
        <v>16</v>
      </c>
      <c r="F284" s="3">
        <v>2019</v>
      </c>
      <c r="G284" s="3" t="s">
        <v>17</v>
      </c>
      <c r="H284" s="4">
        <v>43830</v>
      </c>
      <c r="I284" s="4">
        <v>43859</v>
      </c>
      <c r="J284" s="4">
        <v>43859</v>
      </c>
      <c r="K284" s="5">
        <v>438572000</v>
      </c>
      <c r="L284" s="5">
        <v>451391000</v>
      </c>
      <c r="M284" s="6" t="s">
        <v>861</v>
      </c>
      <c r="N284" s="20">
        <v>4.3867046160128674E-2</v>
      </c>
      <c r="O284" s="21">
        <v>4.3867046160128674E-2</v>
      </c>
      <c r="P284" s="21">
        <v>4.6550265918422984E-2</v>
      </c>
      <c r="Q284" s="21">
        <v>0.27187195709029027</v>
      </c>
      <c r="R284" s="21">
        <v>9.0696776279143881E-2</v>
      </c>
      <c r="S284" s="21">
        <v>0</v>
      </c>
      <c r="T284" s="21">
        <v>9.1635969611958343E-2</v>
      </c>
      <c r="U284" s="21">
        <v>0.66459448723168968</v>
      </c>
      <c r="V284" s="21">
        <v>0.48825282224192584</v>
      </c>
      <c r="W284" s="21">
        <v>0.64748513355716097</v>
      </c>
      <c r="X284" s="21">
        <v>0.32473658319868959</v>
      </c>
      <c r="Y284" s="21">
        <v>0.43511639242452527</v>
      </c>
      <c r="Z284" s="21">
        <v>0.6752634168013103</v>
      </c>
      <c r="AA284" s="21">
        <v>0</v>
      </c>
      <c r="AB284" s="21">
        <v>0.82838103742138636</v>
      </c>
      <c r="AC284" s="21">
        <v>0.32487907238860103</v>
      </c>
      <c r="AD284" s="21">
        <v>0.359990531525757</v>
      </c>
      <c r="AE284" s="21">
        <v>0.40930145972047505</v>
      </c>
      <c r="AF284" s="21">
        <v>0.37913269737834743</v>
      </c>
      <c r="AG284" s="21" t="e">
        <v>#DIV/0!</v>
      </c>
      <c r="AH284" s="21" t="e">
        <v>#DIV/0!</v>
      </c>
      <c r="AI284" s="21">
        <v>0.9841766586812789</v>
      </c>
      <c r="AJ284" s="21">
        <v>0</v>
      </c>
      <c r="AK284" s="21" t="e">
        <v>#DIV/0!</v>
      </c>
      <c r="AL284" s="21" t="e">
        <v>#DIV/0!</v>
      </c>
      <c r="AM284" s="21">
        <v>0.30990279698124013</v>
      </c>
      <c r="AN284" s="21">
        <v>0.28047136990610622</v>
      </c>
      <c r="AO284" s="21">
        <v>0.13219972572725999</v>
      </c>
      <c r="AP284" s="21">
        <v>0.57579602831470678</v>
      </c>
      <c r="AQ284" s="21">
        <v>0.48874096254059896</v>
      </c>
      <c r="AR284" s="21">
        <v>0</v>
      </c>
      <c r="AS284" s="21">
        <v>0.66209905688925685</v>
      </c>
      <c r="AT284" s="21">
        <v>0</v>
      </c>
      <c r="AU284" s="21">
        <v>0.58204958532238815</v>
      </c>
      <c r="AV284" s="21" t="e">
        <v>#DIV/0!</v>
      </c>
      <c r="AW284" s="21" t="e">
        <v>#DIV/0!</v>
      </c>
      <c r="AX284" s="21" t="e">
        <v>#DIV/0!</v>
      </c>
      <c r="AY284" s="21">
        <v>0.33384135035779333</v>
      </c>
      <c r="AZ284" s="21">
        <v>0.78554859057748805</v>
      </c>
      <c r="BA284" s="21">
        <v>0.73991932905687474</v>
      </c>
      <c r="BB284" s="21" t="e">
        <v>#DIV/0!</v>
      </c>
      <c r="BC284" s="21">
        <v>0.19353064390500366</v>
      </c>
    </row>
    <row r="285" spans="1:55" x14ac:dyDescent="0.2">
      <c r="A285" s="3" t="s">
        <v>880</v>
      </c>
      <c r="B285" s="3" t="s">
        <v>881</v>
      </c>
      <c r="C285" s="3" t="s">
        <v>52</v>
      </c>
      <c r="D285" s="3">
        <v>119873</v>
      </c>
      <c r="E285" s="3" t="s">
        <v>16</v>
      </c>
      <c r="F285" s="3">
        <v>2019</v>
      </c>
      <c r="G285" s="3" t="s">
        <v>17</v>
      </c>
      <c r="H285" s="4">
        <v>43830</v>
      </c>
      <c r="I285" s="4">
        <v>43889</v>
      </c>
      <c r="J285" s="4">
        <v>43889</v>
      </c>
      <c r="K285" s="5">
        <v>377000000</v>
      </c>
      <c r="L285" s="5">
        <v>380000000</v>
      </c>
      <c r="M285" s="3" t="s">
        <v>882</v>
      </c>
      <c r="N285" s="20">
        <v>1.6944253973628212E-2</v>
      </c>
      <c r="O285" s="21">
        <v>1.2240496252217209E-2</v>
      </c>
      <c r="P285" s="21">
        <v>8.2248254280802881E-4</v>
      </c>
      <c r="Q285" s="21">
        <v>0.26958487400284836</v>
      </c>
      <c r="R285" s="21">
        <v>0.11964989844995601</v>
      </c>
      <c r="S285" s="21">
        <v>0.1082704845196668</v>
      </c>
      <c r="T285" s="21">
        <v>0.10087997072710943</v>
      </c>
      <c r="U285" s="21">
        <v>0.66817153760085679</v>
      </c>
      <c r="V285" s="21">
        <v>0.53331324059390917</v>
      </c>
      <c r="W285" s="21">
        <v>0.64642787939269242</v>
      </c>
      <c r="X285" s="21">
        <v>6.7704106574912618E-2</v>
      </c>
      <c r="Y285" s="21">
        <v>0.44104740671174458</v>
      </c>
      <c r="Z285" s="21">
        <v>0.93229589342508734</v>
      </c>
      <c r="AA285" s="21">
        <v>0.13747358233246915</v>
      </c>
      <c r="AB285" s="21">
        <v>0.83509487604144439</v>
      </c>
      <c r="AC285" s="21">
        <v>0.67891498561535102</v>
      </c>
      <c r="AD285" s="21">
        <v>0.54045163872641833</v>
      </c>
      <c r="AE285" s="21">
        <v>0.51104475843865904</v>
      </c>
      <c r="AF285" s="21">
        <v>0.37262372497638618</v>
      </c>
      <c r="AG285" s="21" t="e">
        <v>#DIV/0!</v>
      </c>
      <c r="AH285" s="21" t="e">
        <v>#DIV/0!</v>
      </c>
      <c r="AI285" s="21">
        <v>0.98845339894096862</v>
      </c>
      <c r="AJ285" s="21">
        <v>8.2787166222697772E-2</v>
      </c>
      <c r="AK285" s="21" t="e">
        <v>#DIV/0!</v>
      </c>
      <c r="AL285" s="21" t="e">
        <v>#DIV/0!</v>
      </c>
      <c r="AM285" s="21">
        <v>0.30548749987131602</v>
      </c>
      <c r="AN285" s="21">
        <v>0.2735922450110998</v>
      </c>
      <c r="AO285" s="21">
        <v>4.5731748240795511E-2</v>
      </c>
      <c r="AP285" s="21">
        <v>0.56889534445292911</v>
      </c>
      <c r="AQ285" s="21">
        <v>0.44996442307673812</v>
      </c>
      <c r="AR285" s="21">
        <v>0.30183235776905193</v>
      </c>
      <c r="AS285" s="21">
        <v>0.65292976327125318</v>
      </c>
      <c r="AT285" s="21">
        <v>0.26269603300325378</v>
      </c>
      <c r="AU285" s="21">
        <v>0.58064170523370784</v>
      </c>
      <c r="AV285" s="21" t="e">
        <v>#DIV/0!</v>
      </c>
      <c r="AW285" s="21" t="e">
        <v>#DIV/0!</v>
      </c>
      <c r="AX285" s="21" t="e">
        <v>#DIV/0!</v>
      </c>
      <c r="AY285" s="21">
        <v>0.3049722900080688</v>
      </c>
      <c r="AZ285" s="21">
        <v>0.80389474302880926</v>
      </c>
      <c r="BA285" s="21">
        <v>0.73488294054868109</v>
      </c>
      <c r="BB285" s="21" t="e">
        <v>#DIV/0!</v>
      </c>
      <c r="BC285" s="21">
        <v>0.18805196606585817</v>
      </c>
    </row>
    <row r="286" spans="1:55" x14ac:dyDescent="0.2">
      <c r="A286" s="3" t="s">
        <v>877</v>
      </c>
      <c r="B286" s="3" t="s">
        <v>878</v>
      </c>
      <c r="C286" s="3" t="s">
        <v>45</v>
      </c>
      <c r="D286" s="3">
        <v>101814</v>
      </c>
      <c r="E286" s="3" t="s">
        <v>16</v>
      </c>
      <c r="F286" s="3">
        <v>2020</v>
      </c>
      <c r="G286" s="3" t="s">
        <v>17</v>
      </c>
      <c r="H286" s="4">
        <v>43982</v>
      </c>
      <c r="I286" s="4">
        <v>44036</v>
      </c>
      <c r="J286" s="4">
        <v>44036</v>
      </c>
      <c r="K286" s="5">
        <v>1555900000</v>
      </c>
      <c r="L286" s="5">
        <v>1582900000</v>
      </c>
      <c r="M286" s="3" t="s">
        <v>879</v>
      </c>
      <c r="N286" s="20">
        <v>7.8854848067201097E-2</v>
      </c>
      <c r="O286" s="21">
        <v>5.1212702147950588E-2</v>
      </c>
      <c r="P286" s="21">
        <v>7.8279095148722014E-2</v>
      </c>
      <c r="Q286" s="21">
        <v>0.26185278299753734</v>
      </c>
      <c r="R286" s="21">
        <v>4.4854843226205247E-2</v>
      </c>
      <c r="S286" s="21">
        <v>2.2012562818088863E-2</v>
      </c>
      <c r="T286" s="21">
        <v>4.1251294817491291E-2</v>
      </c>
      <c r="U286" s="21">
        <v>0.64565241362955472</v>
      </c>
      <c r="V286" s="21">
        <v>0.49280798734206754</v>
      </c>
      <c r="W286" s="21">
        <v>0.62705344259009654</v>
      </c>
      <c r="X286" s="21">
        <v>0.54347444035811876</v>
      </c>
      <c r="Y286" s="21">
        <v>0.46478117056733731</v>
      </c>
      <c r="Z286" s="21">
        <v>0.45652555964188113</v>
      </c>
      <c r="AA286" s="21">
        <v>1.1091597683782487E-2</v>
      </c>
      <c r="AB286" s="21">
        <v>0.8875413310598167</v>
      </c>
      <c r="AC286" s="21">
        <v>0.42120659027808838</v>
      </c>
      <c r="AD286" s="21">
        <v>0.39918095479246868</v>
      </c>
      <c r="AE286" s="21">
        <v>0.45386012458908326</v>
      </c>
      <c r="AF286" s="21">
        <v>0.38074391287742615</v>
      </c>
      <c r="AG286" s="21" t="e">
        <v>#DIV/0!</v>
      </c>
      <c r="AH286" s="21" t="e">
        <v>#DIV/0!</v>
      </c>
      <c r="AI286" s="21">
        <v>0.98518689795280934</v>
      </c>
      <c r="AJ286" s="21">
        <v>0.16950771990611904</v>
      </c>
      <c r="AK286" s="21" t="e">
        <v>#DIV/0!</v>
      </c>
      <c r="AL286" s="21" t="e">
        <v>#DIV/0!</v>
      </c>
      <c r="AM286" s="21">
        <v>0.31133698983494668</v>
      </c>
      <c r="AN286" s="21">
        <v>0.28190850755843277</v>
      </c>
      <c r="AO286" s="21">
        <v>0.36541094087445974</v>
      </c>
      <c r="AP286" s="21">
        <v>0.5747679306800636</v>
      </c>
      <c r="AQ286" s="21">
        <v>0.58395223055056844</v>
      </c>
      <c r="AR286" s="21">
        <v>0.28587867599688604</v>
      </c>
      <c r="AS286" s="21">
        <v>0.57941857778636152</v>
      </c>
      <c r="AT286" s="21">
        <v>0.62872252394090344</v>
      </c>
      <c r="AU286" s="21">
        <v>0.69308437203198758</v>
      </c>
      <c r="AV286" s="21" t="e">
        <v>#DIV/0!</v>
      </c>
      <c r="AW286" s="21" t="e">
        <v>#DIV/0!</v>
      </c>
      <c r="AX286" s="21" t="e">
        <v>#DIV/0!</v>
      </c>
      <c r="AY286" s="21">
        <v>0.21474471989235511</v>
      </c>
      <c r="AZ286" s="21">
        <v>0.73401039839845839</v>
      </c>
      <c r="BA286" s="21">
        <v>0.74561486493836682</v>
      </c>
      <c r="BB286" s="21" t="e">
        <v>#DIV/0!</v>
      </c>
      <c r="BC286" s="21">
        <v>0.34207001078207105</v>
      </c>
    </row>
    <row r="287" spans="1:55" x14ac:dyDescent="0.2">
      <c r="A287" s="3" t="s">
        <v>874</v>
      </c>
      <c r="B287" s="3" t="s">
        <v>875</v>
      </c>
      <c r="C287" s="3" t="s">
        <v>15</v>
      </c>
      <c r="D287" s="3">
        <v>333689</v>
      </c>
      <c r="E287" s="3" t="s">
        <v>16</v>
      </c>
      <c r="F287" s="3">
        <v>2019</v>
      </c>
      <c r="G287" s="3" t="s">
        <v>17</v>
      </c>
      <c r="H287" s="4">
        <v>43830</v>
      </c>
      <c r="I287" s="4">
        <v>43888</v>
      </c>
      <c r="J287" s="4">
        <v>43888</v>
      </c>
      <c r="K287" s="5">
        <v>356073091</v>
      </c>
      <c r="L287" s="5">
        <v>354163383</v>
      </c>
      <c r="M287" s="3" t="s">
        <v>876</v>
      </c>
      <c r="N287" s="20">
        <v>4.201342625891364E-2</v>
      </c>
      <c r="O287" s="21">
        <v>4.201342625891364E-2</v>
      </c>
      <c r="P287" s="21">
        <v>3.4846506110662659E-2</v>
      </c>
      <c r="Q287" s="21">
        <v>0.26684085526324824</v>
      </c>
      <c r="R287" s="21">
        <v>0.13278316177834629</v>
      </c>
      <c r="S287" s="21">
        <v>7.2241794655481589E-3</v>
      </c>
      <c r="T287" s="21">
        <v>0.13282310738854586</v>
      </c>
      <c r="U287" s="21">
        <v>0.66572816403774016</v>
      </c>
      <c r="V287" s="21">
        <v>0.49072287212343491</v>
      </c>
      <c r="W287" s="21">
        <v>0.64841437184443129</v>
      </c>
      <c r="X287" s="21">
        <v>0.106019066753914</v>
      </c>
      <c r="Y287" s="21">
        <v>0.56984192550079238</v>
      </c>
      <c r="Z287" s="21">
        <v>0.89398093324608596</v>
      </c>
      <c r="AA287" s="21">
        <v>0.81752587803928489</v>
      </c>
      <c r="AB287" s="21">
        <v>0.84635815275604243</v>
      </c>
      <c r="AC287" s="21">
        <v>0.56640465722646238</v>
      </c>
      <c r="AD287" s="21">
        <v>0.53434995007778152</v>
      </c>
      <c r="AE287" s="21">
        <v>0.52144610870332353</v>
      </c>
      <c r="AF287" s="21">
        <v>0.38443798684332975</v>
      </c>
      <c r="AG287" s="21" t="e">
        <v>#DIV/0!</v>
      </c>
      <c r="AH287" s="21" t="e">
        <v>#DIV/0!</v>
      </c>
      <c r="AI287" s="21">
        <v>0.98628442595051924</v>
      </c>
      <c r="AJ287" s="21">
        <v>0.16235348560748719</v>
      </c>
      <c r="AK287" s="21" t="e">
        <v>#DIV/0!</v>
      </c>
      <c r="AL287" s="21" t="e">
        <v>#DIV/0!</v>
      </c>
      <c r="AM287" s="21">
        <v>0.30782324060796895</v>
      </c>
      <c r="AN287" s="21">
        <v>0.27472211508073535</v>
      </c>
      <c r="AO287" s="21">
        <v>7.9652858346321354E-2</v>
      </c>
      <c r="AP287" s="21">
        <v>0.58047086597315711</v>
      </c>
      <c r="AQ287" s="21">
        <v>0.4820500407836254</v>
      </c>
      <c r="AR287" s="21">
        <v>0.3484154965245071</v>
      </c>
      <c r="AS287" s="21">
        <v>0.60032406702942676</v>
      </c>
      <c r="AT287" s="21">
        <v>0.34381936312962152</v>
      </c>
      <c r="AU287" s="21">
        <v>0.616117633540465</v>
      </c>
      <c r="AV287" s="21" t="e">
        <v>#DIV/0!</v>
      </c>
      <c r="AW287" s="21" t="e">
        <v>#DIV/0!</v>
      </c>
      <c r="AX287" s="21" t="e">
        <v>#DIV/0!</v>
      </c>
      <c r="AY287" s="21">
        <v>0.27492323057139367</v>
      </c>
      <c r="AZ287" s="21">
        <v>0.78137365375926648</v>
      </c>
      <c r="BA287" s="21">
        <v>0.74314389538030468</v>
      </c>
      <c r="BB287" s="21" t="e">
        <v>#DIV/0!</v>
      </c>
      <c r="BC287" s="21">
        <v>0.2107925091379429</v>
      </c>
    </row>
    <row r="288" spans="1:55" x14ac:dyDescent="0.2">
      <c r="A288" s="3" t="s">
        <v>889</v>
      </c>
      <c r="B288" s="3" t="s">
        <v>890</v>
      </c>
      <c r="C288" s="3" t="s">
        <v>15</v>
      </c>
      <c r="D288" s="3">
        <v>333824</v>
      </c>
      <c r="E288" s="3" t="s">
        <v>16</v>
      </c>
      <c r="F288" s="3">
        <v>2019</v>
      </c>
      <c r="G288" s="3" t="s">
        <v>17</v>
      </c>
      <c r="H288" s="4">
        <v>43830</v>
      </c>
      <c r="I288" s="4">
        <v>43860</v>
      </c>
      <c r="J288" s="4">
        <v>43860</v>
      </c>
      <c r="K288" s="5">
        <v>168400000</v>
      </c>
      <c r="L288" s="5">
        <v>169100000</v>
      </c>
      <c r="M288" s="3" t="s">
        <v>891</v>
      </c>
      <c r="N288" s="20">
        <v>7.3561533294959985E-2</v>
      </c>
      <c r="O288" s="21">
        <v>7.1780570950164713E-2</v>
      </c>
      <c r="P288" s="21">
        <v>0.14267729457346384</v>
      </c>
      <c r="Q288" s="21">
        <v>0.27059902150965426</v>
      </c>
      <c r="R288" s="21">
        <v>0.108752715283708</v>
      </c>
      <c r="S288" s="21">
        <v>0</v>
      </c>
      <c r="T288" s="21">
        <v>0.10987888348185394</v>
      </c>
      <c r="U288" s="21">
        <v>0.66730994906322683</v>
      </c>
      <c r="V288" s="21">
        <v>0.48825282224192584</v>
      </c>
      <c r="W288" s="21">
        <v>0.65034423912481731</v>
      </c>
      <c r="X288" s="21">
        <v>0.38084152704480295</v>
      </c>
      <c r="Y288" s="21">
        <v>0.44984780004273567</v>
      </c>
      <c r="Z288" s="21">
        <v>0.61915847295519699</v>
      </c>
      <c r="AA288" s="21">
        <v>0.57549364115473223</v>
      </c>
      <c r="AB288" s="21">
        <v>0.83188659428700462</v>
      </c>
      <c r="AC288" s="21">
        <v>0.20721494000893931</v>
      </c>
      <c r="AD288" s="21">
        <v>0.40363500517249856</v>
      </c>
      <c r="AE288" s="21">
        <v>0.45892428367817956</v>
      </c>
      <c r="AF288" s="21">
        <v>0.38832835982425384</v>
      </c>
      <c r="AG288" s="21" t="e">
        <v>#DIV/0!</v>
      </c>
      <c r="AH288" s="21" t="e">
        <v>#DIV/0!</v>
      </c>
      <c r="AI288" s="21">
        <v>0.99010808381053272</v>
      </c>
      <c r="AJ288" s="21">
        <v>0.10272609292176167</v>
      </c>
      <c r="AK288" s="21" t="e">
        <v>#DIV/0!</v>
      </c>
      <c r="AL288" s="21" t="e">
        <v>#DIV/0!</v>
      </c>
      <c r="AM288" s="21">
        <v>0.31432486933360171</v>
      </c>
      <c r="AN288" s="21">
        <v>0.28161011139539988</v>
      </c>
      <c r="AO288" s="21">
        <v>0.16007796760313053</v>
      </c>
      <c r="AP288" s="21">
        <v>0.57375478025422799</v>
      </c>
      <c r="AQ288" s="21">
        <v>0.53596814465209353</v>
      </c>
      <c r="AR288" s="21">
        <v>0.25137040572424785</v>
      </c>
      <c r="AS288" s="21">
        <v>0.66347323611694131</v>
      </c>
      <c r="AT288" s="21">
        <v>0.33723581061538771</v>
      </c>
      <c r="AU288" s="21">
        <v>0.63478576710814527</v>
      </c>
      <c r="AV288" s="21" t="e">
        <v>#DIV/0!</v>
      </c>
      <c r="AW288" s="21" t="e">
        <v>#DIV/0!</v>
      </c>
      <c r="AX288" s="21" t="e">
        <v>#DIV/0!</v>
      </c>
      <c r="AY288" s="21">
        <v>0.27535193230317534</v>
      </c>
      <c r="AZ288" s="21">
        <v>0.74808055918555416</v>
      </c>
      <c r="BA288" s="21">
        <v>0.74381008209741972</v>
      </c>
      <c r="BB288" s="21" t="e">
        <v>#DIV/0!</v>
      </c>
      <c r="BC288" s="21">
        <v>0.23343644271564909</v>
      </c>
    </row>
    <row r="289" spans="1:55" x14ac:dyDescent="0.2">
      <c r="A289" s="3" t="s">
        <v>853</v>
      </c>
      <c r="B289" s="3" t="s">
        <v>854</v>
      </c>
      <c r="C289" s="3" t="s">
        <v>138</v>
      </c>
      <c r="D289" s="3">
        <v>378193</v>
      </c>
      <c r="E289" s="3" t="s">
        <v>16</v>
      </c>
      <c r="F289" s="3">
        <v>2019</v>
      </c>
      <c r="G289" s="3" t="s">
        <v>17</v>
      </c>
      <c r="H289" s="4">
        <v>43830</v>
      </c>
      <c r="I289" s="4">
        <v>43874</v>
      </c>
      <c r="J289" s="4">
        <v>43874</v>
      </c>
      <c r="K289" s="5">
        <v>384000000</v>
      </c>
      <c r="L289" s="5">
        <v>384000000</v>
      </c>
      <c r="M289" s="3" t="s">
        <v>855</v>
      </c>
      <c r="N289" s="20">
        <v>9.663338748789739E-2</v>
      </c>
      <c r="O289" s="21">
        <v>5.6148842201234506E-2</v>
      </c>
      <c r="P289" s="21">
        <v>5.5028484526788046E-2</v>
      </c>
      <c r="Q289" s="21">
        <v>0.25895693162991112</v>
      </c>
      <c r="R289" s="21">
        <v>3.5609882277072472E-2</v>
      </c>
      <c r="S289" s="21">
        <v>4.3071722284022869E-4</v>
      </c>
      <c r="T289" s="21">
        <v>3.5899034938674017E-2</v>
      </c>
      <c r="U289" s="21">
        <v>0.64303714274841406</v>
      </c>
      <c r="V289" s="21">
        <v>0.48830818156206074</v>
      </c>
      <c r="W289" s="21">
        <v>0.62478151287355987</v>
      </c>
      <c r="X289" s="21">
        <v>0.28701425562828697</v>
      </c>
      <c r="Y289" s="21">
        <v>0.56720353410477797</v>
      </c>
      <c r="Z289" s="21">
        <v>0.71298574437171303</v>
      </c>
      <c r="AA289" s="21">
        <v>0.50020581777706619</v>
      </c>
      <c r="AB289" s="21">
        <v>0.95114498681291859</v>
      </c>
      <c r="AC289" s="21">
        <v>9.5268363123295285E-2</v>
      </c>
      <c r="AD289" s="21">
        <v>0.27472519517268412</v>
      </c>
      <c r="AE289" s="21">
        <v>0.31235661374089957</v>
      </c>
      <c r="AF289" s="21">
        <v>0.35477014557826392</v>
      </c>
      <c r="AG289" s="21" t="e">
        <v>#DIV/0!</v>
      </c>
      <c r="AH289" s="21" t="e">
        <v>#DIV/0!</v>
      </c>
      <c r="AI289" s="21">
        <v>0.98553933287135664</v>
      </c>
      <c r="AJ289" s="21">
        <v>0.10050915123145333</v>
      </c>
      <c r="AK289" s="21" t="e">
        <v>#DIV/0!</v>
      </c>
      <c r="AL289" s="21" t="e">
        <v>#DIV/0!</v>
      </c>
      <c r="AM289" s="21">
        <v>0.30386248759909884</v>
      </c>
      <c r="AN289" s="21">
        <v>0.27161952417448382</v>
      </c>
      <c r="AO289" s="21">
        <v>7.3080733604225082E-2</v>
      </c>
      <c r="AP289" s="21">
        <v>0.57279619317505459</v>
      </c>
      <c r="AQ289" s="21">
        <v>0.41928383638785433</v>
      </c>
      <c r="AR289" s="21">
        <v>0.26388203691358642</v>
      </c>
      <c r="AS289" s="21">
        <v>0.5901459607327908</v>
      </c>
      <c r="AT289" s="21">
        <v>0.27069957566506142</v>
      </c>
      <c r="AU289" s="21">
        <v>0.63537271094586611</v>
      </c>
      <c r="AV289" s="21" t="e">
        <v>#DIV/0!</v>
      </c>
      <c r="AW289" s="21" t="e">
        <v>#DIV/0!</v>
      </c>
      <c r="AX289" s="21" t="e">
        <v>#DIV/0!</v>
      </c>
      <c r="AY289" s="21">
        <v>3.0759421414315761E-2</v>
      </c>
      <c r="AZ289" s="21">
        <v>0.68714374703067549</v>
      </c>
      <c r="BA289" s="21">
        <v>0.74056016147639425</v>
      </c>
      <c r="BB289" s="21" t="e">
        <v>#DIV/0!</v>
      </c>
      <c r="BC289" s="21">
        <v>0.13811646242357473</v>
      </c>
    </row>
    <row r="290" spans="1:55" x14ac:dyDescent="0.2">
      <c r="A290" s="3" t="s">
        <v>1057</v>
      </c>
      <c r="B290" s="3" t="s">
        <v>1058</v>
      </c>
      <c r="C290" s="3" t="s">
        <v>34</v>
      </c>
      <c r="D290" s="3">
        <v>617429</v>
      </c>
      <c r="E290" s="3" t="s">
        <v>16</v>
      </c>
      <c r="F290" s="3">
        <v>2019</v>
      </c>
      <c r="G290" s="3" t="s">
        <v>17</v>
      </c>
      <c r="H290" s="4">
        <v>43830</v>
      </c>
      <c r="I290" s="4">
        <v>43881</v>
      </c>
      <c r="J290" s="4">
        <v>43881</v>
      </c>
      <c r="K290" s="5">
        <v>189050496</v>
      </c>
      <c r="L290" s="5">
        <v>222274584</v>
      </c>
      <c r="M290" s="3" t="s">
        <v>1059</v>
      </c>
      <c r="N290" s="20">
        <v>3.702492221951887E-2</v>
      </c>
      <c r="O290" s="21">
        <v>3.702492221951887E-2</v>
      </c>
      <c r="P290" s="21">
        <v>7.8644199407042245E-2</v>
      </c>
      <c r="Q290" s="21">
        <v>0.26937948282463847</v>
      </c>
      <c r="R290" s="21">
        <v>8.7692466355279095E-2</v>
      </c>
      <c r="S290" s="21">
        <v>0.22202252198270422</v>
      </c>
      <c r="T290" s="21">
        <v>4.7569650801707337E-2</v>
      </c>
      <c r="U290" s="21">
        <v>0.66050792717700346</v>
      </c>
      <c r="V290" s="21">
        <v>0.57942074447132752</v>
      </c>
      <c r="W290" s="21">
        <v>0.63342326481845834</v>
      </c>
      <c r="X290" s="21">
        <v>0.55215826347667551</v>
      </c>
      <c r="Y290" s="21">
        <v>0.44035680437619862</v>
      </c>
      <c r="Z290" s="21">
        <v>0.44784173652332437</v>
      </c>
      <c r="AA290" s="21">
        <v>5.8852500393694954E-2</v>
      </c>
      <c r="AB290" s="21">
        <v>0.83579686719472512</v>
      </c>
      <c r="AC290" s="21">
        <v>0.73354660796345683</v>
      </c>
      <c r="AD290" s="21">
        <v>0.26341924393750116</v>
      </c>
      <c r="AE290" s="21">
        <v>0.29950199135826117</v>
      </c>
      <c r="AF290" s="21">
        <v>0.34119973343338678</v>
      </c>
      <c r="AG290" s="21" t="e">
        <v>#DIV/0!</v>
      </c>
      <c r="AH290" s="21" t="e">
        <v>#DIV/0!</v>
      </c>
      <c r="AI290" s="21">
        <v>0.98763994328698068</v>
      </c>
      <c r="AJ290" s="21">
        <v>9.485652754462065E-2</v>
      </c>
      <c r="AK290" s="21" t="e">
        <v>#DIV/0!</v>
      </c>
      <c r="AL290" s="21" t="e">
        <v>#DIV/0!</v>
      </c>
      <c r="AM290" s="21">
        <v>0.29775274988543532</v>
      </c>
      <c r="AN290" s="21">
        <v>0.27795254156931154</v>
      </c>
      <c r="AO290" s="21">
        <v>0.11575553395337217</v>
      </c>
      <c r="AP290" s="21">
        <v>0.57559730174791657</v>
      </c>
      <c r="AQ290" s="21">
        <v>0.36815149389107532</v>
      </c>
      <c r="AR290" s="21">
        <v>0.48024841806236646</v>
      </c>
      <c r="AS290" s="21">
        <v>0.66536228916552265</v>
      </c>
      <c r="AT290" s="21">
        <v>0.55097169415298053</v>
      </c>
      <c r="AU290" s="21">
        <v>0.6009727063738266</v>
      </c>
      <c r="AV290" s="21" t="e">
        <v>#DIV/0!</v>
      </c>
      <c r="AW290" s="21" t="e">
        <v>#DIV/0!</v>
      </c>
      <c r="AX290" s="21" t="e">
        <v>#DIV/0!</v>
      </c>
      <c r="AY290" s="21">
        <v>0</v>
      </c>
      <c r="AZ290" s="21">
        <v>0.80296242926572214</v>
      </c>
      <c r="BA290" s="21">
        <v>0.74455255259367981</v>
      </c>
      <c r="BB290" s="21" t="e">
        <v>#DIV/0!</v>
      </c>
      <c r="BC290" s="21">
        <v>0.1011790699984844</v>
      </c>
    </row>
    <row r="291" spans="1:55" x14ac:dyDescent="0.2">
      <c r="A291" s="3" t="s">
        <v>895</v>
      </c>
      <c r="B291" s="3" t="s">
        <v>896</v>
      </c>
      <c r="C291" s="3" t="s">
        <v>52</v>
      </c>
      <c r="D291" s="3">
        <v>378196</v>
      </c>
      <c r="E291" s="3" t="s">
        <v>16</v>
      </c>
      <c r="F291" s="3">
        <v>2019</v>
      </c>
      <c r="G291" s="3" t="s">
        <v>17</v>
      </c>
      <c r="H291" s="4">
        <v>43830</v>
      </c>
      <c r="I291" s="4">
        <v>43888</v>
      </c>
      <c r="J291" s="4">
        <v>43888</v>
      </c>
      <c r="K291" s="5">
        <v>251000000</v>
      </c>
      <c r="L291" s="5">
        <v>253000000</v>
      </c>
      <c r="M291" s="3" t="s">
        <v>897</v>
      </c>
      <c r="N291" s="20">
        <v>4.1578528587059932E-2</v>
      </c>
      <c r="O291" s="21">
        <v>3.648866019700802E-2</v>
      </c>
      <c r="P291" s="21">
        <v>2.6931802807215594E-2</v>
      </c>
      <c r="Q291" s="21">
        <v>0.29213479551597366</v>
      </c>
      <c r="R291" s="21">
        <v>0.18900168744765736</v>
      </c>
      <c r="S291" s="21">
        <v>4.2797507482347306E-2</v>
      </c>
      <c r="T291" s="21">
        <v>0.18304966030632294</v>
      </c>
      <c r="U291" s="21">
        <v>0.74833214061892439</v>
      </c>
      <c r="V291" s="21">
        <v>0.53218528603305648</v>
      </c>
      <c r="W291" s="21">
        <v>0.7309495971898271</v>
      </c>
      <c r="X291" s="21">
        <v>0.15010096572921267</v>
      </c>
      <c r="Y291" s="21">
        <v>0.42453705924428548</v>
      </c>
      <c r="Z291" s="21">
        <v>0.84989903427078728</v>
      </c>
      <c r="AA291" s="21">
        <v>3.7518691950683053E-2</v>
      </c>
      <c r="AB291" s="21">
        <v>0.8042649253762888</v>
      </c>
      <c r="AC291" s="21">
        <v>0.26930605137076291</v>
      </c>
      <c r="AD291" s="21">
        <v>0.45923919966471699</v>
      </c>
      <c r="AE291" s="21">
        <v>0.4343068600467232</v>
      </c>
      <c r="AF291" s="21">
        <v>0.30312693393715673</v>
      </c>
      <c r="AG291" s="21" t="e">
        <v>#DIV/0!</v>
      </c>
      <c r="AH291" s="21" t="e">
        <v>#DIV/0!</v>
      </c>
      <c r="AI291" s="21">
        <v>0.98603352027589808</v>
      </c>
      <c r="AJ291" s="21">
        <v>0.11007123134691695</v>
      </c>
      <c r="AK291" s="21" t="e">
        <v>#DIV/0!</v>
      </c>
      <c r="AL291" s="21" t="e">
        <v>#DIV/0!</v>
      </c>
      <c r="AM291" s="21">
        <v>0.26765925632744808</v>
      </c>
      <c r="AN291" s="21">
        <v>0.28668928655451381</v>
      </c>
      <c r="AO291" s="21">
        <v>9.5083050602992325E-2</v>
      </c>
      <c r="AP291" s="21">
        <v>0.57924551856360862</v>
      </c>
      <c r="AQ291" s="21">
        <v>0.28315731682509521</v>
      </c>
      <c r="AR291" s="21">
        <v>0.28029174522219746</v>
      </c>
      <c r="AS291" s="21">
        <v>0.5976274529587895</v>
      </c>
      <c r="AT291" s="21">
        <v>0.30737662483133765</v>
      </c>
      <c r="AU291" s="21">
        <v>0.62109318014703818</v>
      </c>
      <c r="AV291" s="21" t="e">
        <v>#DIV/0!</v>
      </c>
      <c r="AW291" s="21" t="e">
        <v>#DIV/0!</v>
      </c>
      <c r="AX291" s="21" t="e">
        <v>#DIV/0!</v>
      </c>
      <c r="AY291" s="21">
        <v>0.33538730470859263</v>
      </c>
      <c r="AZ291" s="21">
        <v>0.8182624043260911</v>
      </c>
      <c r="BA291" s="21">
        <v>0.74283026425093601</v>
      </c>
      <c r="BB291" s="21" t="e">
        <v>#DIV/0!</v>
      </c>
      <c r="BC291" s="21">
        <v>0.1872582889768919</v>
      </c>
    </row>
    <row r="292" spans="1:55" x14ac:dyDescent="0.2">
      <c r="A292" s="3" t="s">
        <v>886</v>
      </c>
      <c r="B292" s="3" t="s">
        <v>887</v>
      </c>
      <c r="C292" s="3" t="s">
        <v>15</v>
      </c>
      <c r="D292" s="3">
        <v>378195</v>
      </c>
      <c r="E292" s="3" t="s">
        <v>16</v>
      </c>
      <c r="F292" s="3">
        <v>2019</v>
      </c>
      <c r="G292" s="3" t="s">
        <v>17</v>
      </c>
      <c r="H292" s="4">
        <v>43830</v>
      </c>
      <c r="I292" s="4">
        <v>43867</v>
      </c>
      <c r="J292" s="4">
        <v>43867</v>
      </c>
      <c r="K292" s="5">
        <v>259200000</v>
      </c>
      <c r="L292" s="5">
        <v>261600000</v>
      </c>
      <c r="M292" s="3" t="s">
        <v>888</v>
      </c>
      <c r="N292" s="20">
        <v>2.6135536922756764E-2</v>
      </c>
      <c r="O292" s="21">
        <v>2.3367285193835182E-2</v>
      </c>
      <c r="P292" s="21">
        <v>2.4439850615840621E-2</v>
      </c>
      <c r="Q292" s="21">
        <v>0.26147268555046482</v>
      </c>
      <c r="R292" s="21">
        <v>7.3076495136985234E-2</v>
      </c>
      <c r="S292" s="21">
        <v>2.8432651672672112E-2</v>
      </c>
      <c r="T292" s="21">
        <v>6.8578725436288734E-2</v>
      </c>
      <c r="U292" s="21">
        <v>0.6484795042892274</v>
      </c>
      <c r="V292" s="21">
        <v>0.49384323711220357</v>
      </c>
      <c r="W292" s="21">
        <v>0.62991926292036471</v>
      </c>
      <c r="X292" s="21">
        <v>4.4734672179313345E-2</v>
      </c>
      <c r="Y292" s="21">
        <v>0.46642837799033671</v>
      </c>
      <c r="Z292" s="21">
        <v>0.95526532782068663</v>
      </c>
      <c r="AA292" s="21">
        <v>0</v>
      </c>
      <c r="AB292" s="21">
        <v>0.89299856535195643</v>
      </c>
      <c r="AC292" s="21">
        <v>0.42272747788867948</v>
      </c>
      <c r="AD292" s="21">
        <v>0.64625601756062079</v>
      </c>
      <c r="AE292" s="21">
        <v>0.64637537981122273</v>
      </c>
      <c r="AF292" s="21">
        <v>0.52011085013443625</v>
      </c>
      <c r="AG292" s="21" t="e">
        <v>#DIV/0!</v>
      </c>
      <c r="AH292" s="21" t="e">
        <v>#DIV/0!</v>
      </c>
      <c r="AI292" s="21">
        <v>0.98565919963235427</v>
      </c>
      <c r="AJ292" s="21">
        <v>0.23716229617409265</v>
      </c>
      <c r="AK292" s="21" t="e">
        <v>#DIV/0!</v>
      </c>
      <c r="AL292" s="21" t="e">
        <v>#DIV/0!</v>
      </c>
      <c r="AM292" s="21">
        <v>0.31599626050738061</v>
      </c>
      <c r="AN292" s="21">
        <v>0.27203545306271348</v>
      </c>
      <c r="AO292" s="21">
        <v>5.7684783346144068E-2</v>
      </c>
      <c r="AP292" s="21">
        <v>0.55060082595409021</v>
      </c>
      <c r="AQ292" s="21">
        <v>0.69466004222166233</v>
      </c>
      <c r="AR292" s="21">
        <v>0.4562655484653203</v>
      </c>
      <c r="AS292" s="21">
        <v>0.56682501040428268</v>
      </c>
      <c r="AT292" s="21">
        <v>0.37070962391985279</v>
      </c>
      <c r="AU292" s="21">
        <v>0.67719487513785404</v>
      </c>
      <c r="AV292" s="21" t="e">
        <v>#DIV/0!</v>
      </c>
      <c r="AW292" s="21" t="e">
        <v>#DIV/0!</v>
      </c>
      <c r="AX292" s="21" t="e">
        <v>#DIV/0!</v>
      </c>
      <c r="AY292" s="21">
        <v>0.23655507851693838</v>
      </c>
      <c r="AZ292" s="21">
        <v>0.75912459411609012</v>
      </c>
      <c r="BA292" s="21">
        <v>0.743295460997765</v>
      </c>
      <c r="BB292" s="21" t="e">
        <v>#DIV/0!</v>
      </c>
      <c r="BC292" s="21">
        <v>0.22660351572237122</v>
      </c>
    </row>
    <row r="293" spans="1:55" x14ac:dyDescent="0.2">
      <c r="A293" s="3" t="s">
        <v>856</v>
      </c>
      <c r="B293" s="3" t="s">
        <v>857</v>
      </c>
      <c r="C293" s="3" t="s">
        <v>34</v>
      </c>
      <c r="D293" s="3">
        <v>183964</v>
      </c>
      <c r="E293" s="3" t="s">
        <v>16</v>
      </c>
      <c r="F293" s="3">
        <v>2020</v>
      </c>
      <c r="G293" s="3" t="s">
        <v>17</v>
      </c>
      <c r="H293" s="4">
        <v>43951</v>
      </c>
      <c r="I293" s="4">
        <v>43997</v>
      </c>
      <c r="J293" s="4">
        <v>43997</v>
      </c>
      <c r="K293" s="5">
        <v>220000000</v>
      </c>
      <c r="L293" s="5">
        <v>224000000</v>
      </c>
      <c r="M293" s="3" t="s">
        <v>858</v>
      </c>
      <c r="N293" s="20">
        <v>6.1820003945242563E-2</v>
      </c>
      <c r="O293" s="21">
        <v>6.0723519424214063E-2</v>
      </c>
      <c r="P293" s="21">
        <v>0.13762865232378305</v>
      </c>
      <c r="Q293" s="21">
        <v>0.26881635698185352</v>
      </c>
      <c r="R293" s="21">
        <v>0.14045131491297899</v>
      </c>
      <c r="S293" s="21">
        <v>0.30444637529236579</v>
      </c>
      <c r="T293" s="21">
        <v>8.5642483730810223E-2</v>
      </c>
      <c r="U293" s="21">
        <v>0.67135963684600775</v>
      </c>
      <c r="V293" s="21">
        <v>0.60862577769098858</v>
      </c>
      <c r="W293" s="21">
        <v>0.64172273932680979</v>
      </c>
      <c r="X293" s="21">
        <v>0.56328020153461678</v>
      </c>
      <c r="Y293" s="21">
        <v>0.44563423267968005</v>
      </c>
      <c r="Z293" s="21">
        <v>0.43671979846538317</v>
      </c>
      <c r="AA293" s="21">
        <v>0.28251456619632653</v>
      </c>
      <c r="AB293" s="21">
        <v>0.83782278739352978</v>
      </c>
      <c r="AC293" s="21">
        <v>0.61520363424103686</v>
      </c>
      <c r="AD293" s="21">
        <v>0.42770755912933789</v>
      </c>
      <c r="AE293" s="21">
        <v>0.48629425763825651</v>
      </c>
      <c r="AF293" s="21">
        <v>0.37057050733312236</v>
      </c>
      <c r="AG293" s="21" t="e">
        <v>#DIV/0!</v>
      </c>
      <c r="AH293" s="21" t="e">
        <v>#DIV/0!</v>
      </c>
      <c r="AI293" s="21">
        <v>0.98560427439776876</v>
      </c>
      <c r="AJ293" s="21">
        <v>0.11013468154675131</v>
      </c>
      <c r="AK293" s="21" t="e">
        <v>#DIV/0!</v>
      </c>
      <c r="AL293" s="21" t="e">
        <v>#DIV/0!</v>
      </c>
      <c r="AM293" s="21">
        <v>0.30622941960093558</v>
      </c>
      <c r="AN293" s="21">
        <v>0.27833379358530852</v>
      </c>
      <c r="AO293" s="21">
        <v>0.12693875690150785</v>
      </c>
      <c r="AP293" s="21">
        <v>0.57297618114624371</v>
      </c>
      <c r="AQ293" s="21">
        <v>0.45870106846999981</v>
      </c>
      <c r="AR293" s="21">
        <v>0.39826635617416623</v>
      </c>
      <c r="AS293" s="21">
        <v>0.57237361835366463</v>
      </c>
      <c r="AT293" s="21">
        <v>0.48459276831521947</v>
      </c>
      <c r="AU293" s="21">
        <v>0.65065165928720747</v>
      </c>
      <c r="AV293" s="21" t="e">
        <v>#DIV/0!</v>
      </c>
      <c r="AW293" s="21" t="e">
        <v>#DIV/0!</v>
      </c>
      <c r="AX293" s="21" t="e">
        <v>#DIV/0!</v>
      </c>
      <c r="AY293" s="21">
        <v>0.29715731139592577</v>
      </c>
      <c r="AZ293" s="21">
        <v>0.73635724959360094</v>
      </c>
      <c r="BA293" s="21">
        <v>0.75522522316494745</v>
      </c>
      <c r="BB293" s="21" t="e">
        <v>#DIV/0!</v>
      </c>
      <c r="BC293" s="21">
        <v>0.25336167991451453</v>
      </c>
    </row>
    <row r="294" spans="1:55" x14ac:dyDescent="0.2">
      <c r="A294" s="3" t="s">
        <v>898</v>
      </c>
      <c r="B294" s="3" t="s">
        <v>899</v>
      </c>
      <c r="C294" s="3" t="s">
        <v>59</v>
      </c>
      <c r="D294" s="3">
        <v>334772</v>
      </c>
      <c r="E294" s="3" t="s">
        <v>16</v>
      </c>
      <c r="F294" s="3">
        <v>2019</v>
      </c>
      <c r="G294" s="3" t="s">
        <v>17</v>
      </c>
      <c r="H294" s="4">
        <v>43830</v>
      </c>
      <c r="I294" s="4">
        <v>43889</v>
      </c>
      <c r="J294" s="4">
        <v>43889</v>
      </c>
      <c r="K294" s="5">
        <v>303477000</v>
      </c>
      <c r="L294" s="5">
        <v>303900000</v>
      </c>
      <c r="M294" s="3" t="s">
        <v>900</v>
      </c>
      <c r="N294" s="20">
        <v>7.6008097672197628E-2</v>
      </c>
      <c r="O294" s="21">
        <v>3.7117385689668679E-2</v>
      </c>
      <c r="P294" s="21">
        <v>3.1883483926474616E-2</v>
      </c>
      <c r="Q294" s="21">
        <v>0.26001096409811253</v>
      </c>
      <c r="R294" s="21">
        <v>6.3561172103060129E-2</v>
      </c>
      <c r="S294" s="21">
        <v>5.0620406495349629E-2</v>
      </c>
      <c r="T294" s="21">
        <v>5.4864457629220188E-2</v>
      </c>
      <c r="U294" s="21">
        <v>0.64604187129294732</v>
      </c>
      <c r="V294" s="21">
        <v>0.49620309288185915</v>
      </c>
      <c r="W294" s="21">
        <v>0.62710007044177674</v>
      </c>
      <c r="X294" s="21">
        <v>0.34707906078238293</v>
      </c>
      <c r="Y294" s="21">
        <v>0.4960952328380831</v>
      </c>
      <c r="Z294" s="21">
        <v>0.65292093921761696</v>
      </c>
      <c r="AA294" s="21">
        <v>0.22501131637153668</v>
      </c>
      <c r="AB294" s="21">
        <v>0.9206464354136652</v>
      </c>
      <c r="AC294" s="21">
        <v>0.1001579486937655</v>
      </c>
      <c r="AD294" s="21">
        <v>0.37647152645456239</v>
      </c>
      <c r="AE294" s="21">
        <v>0.42803999501865447</v>
      </c>
      <c r="AF294" s="21">
        <v>0.38438812844929082</v>
      </c>
      <c r="AG294" s="21" t="e">
        <v>#DIV/0!</v>
      </c>
      <c r="AH294" s="21" t="e">
        <v>#DIV/0!</v>
      </c>
      <c r="AI294" s="21">
        <v>0.9849136601606292</v>
      </c>
      <c r="AJ294" s="21">
        <v>0.10327525650025268</v>
      </c>
      <c r="AK294" s="21" t="e">
        <v>#DIV/0!</v>
      </c>
      <c r="AL294" s="21" t="e">
        <v>#DIV/0!</v>
      </c>
      <c r="AM294" s="21">
        <v>0.30952219563259037</v>
      </c>
      <c r="AN294" s="21">
        <v>0.27713782527903214</v>
      </c>
      <c r="AO294" s="21">
        <v>0.28691689134053994</v>
      </c>
      <c r="AP294" s="21">
        <v>0.5756047940734681</v>
      </c>
      <c r="AQ294" s="21">
        <v>0.57967946645554991</v>
      </c>
      <c r="AR294" s="21">
        <v>0.20252365443902637</v>
      </c>
      <c r="AS294" s="21">
        <v>0.5943890724745019</v>
      </c>
      <c r="AT294" s="21">
        <v>0.32116182683178934</v>
      </c>
      <c r="AU294" s="21">
        <v>0.61642219974622137</v>
      </c>
      <c r="AV294" s="21" t="e">
        <v>#DIV/0!</v>
      </c>
      <c r="AW294" s="21" t="e">
        <v>#DIV/0!</v>
      </c>
      <c r="AX294" s="21" t="e">
        <v>#DIV/0!</v>
      </c>
      <c r="AY294" s="21">
        <v>0.23478004522762874</v>
      </c>
      <c r="AZ294" s="21">
        <v>0.75381427539848977</v>
      </c>
      <c r="BA294" s="21">
        <v>0.74307356640109101</v>
      </c>
      <c r="BB294" s="21" t="e">
        <v>#DIV/0!</v>
      </c>
      <c r="BC294" s="21">
        <v>0.25269281453750719</v>
      </c>
    </row>
    <row r="295" spans="1:55" x14ac:dyDescent="0.2">
      <c r="A295" s="3" t="s">
        <v>901</v>
      </c>
      <c r="B295" s="3" t="s">
        <v>902</v>
      </c>
      <c r="C295" s="3" t="s">
        <v>34</v>
      </c>
      <c r="D295" s="3">
        <v>172199</v>
      </c>
      <c r="E295" s="3" t="s">
        <v>16</v>
      </c>
      <c r="F295" s="3">
        <v>2019</v>
      </c>
      <c r="G295" s="3" t="s">
        <v>17</v>
      </c>
      <c r="H295" s="4">
        <v>43861</v>
      </c>
      <c r="I295" s="4">
        <v>43881</v>
      </c>
      <c r="J295" s="4">
        <v>43881</v>
      </c>
      <c r="K295" s="5">
        <v>610000000</v>
      </c>
      <c r="L295" s="5">
        <v>622000000</v>
      </c>
      <c r="M295" s="3" t="s">
        <v>903</v>
      </c>
      <c r="N295" s="20">
        <v>0.25407270899857543</v>
      </c>
      <c r="O295" s="21">
        <v>0.23216362842739049</v>
      </c>
      <c r="P295" s="21">
        <v>0.55571913981355581</v>
      </c>
      <c r="Q295" s="21">
        <v>0.25921530391486014</v>
      </c>
      <c r="R295" s="21">
        <v>4.7204809491022931E-2</v>
      </c>
      <c r="S295" s="21">
        <v>1.9355644970887069E-3</v>
      </c>
      <c r="T295" s="21">
        <v>4.7335927753194805E-2</v>
      </c>
      <c r="U295" s="21">
        <v>0.6440489685989147</v>
      </c>
      <c r="V295" s="21">
        <v>0.48851513249929107</v>
      </c>
      <c r="W295" s="21">
        <v>0.62582470953621805</v>
      </c>
      <c r="X295" s="21">
        <v>0.66729060679297014</v>
      </c>
      <c r="Y295" s="21">
        <v>0.49529693263472041</v>
      </c>
      <c r="Z295" s="21">
        <v>0.33270939320702986</v>
      </c>
      <c r="AA295" s="21">
        <v>8.9234696073317105E-2</v>
      </c>
      <c r="AB295" s="21">
        <v>0.94248095960266787</v>
      </c>
      <c r="AC295" s="21">
        <v>0.58708395359288945</v>
      </c>
      <c r="AD295" s="21">
        <v>0.56117609296583026</v>
      </c>
      <c r="AE295" s="21">
        <v>0.63804509812423549</v>
      </c>
      <c r="AF295" s="21">
        <v>0.4598467620521442</v>
      </c>
      <c r="AG295" s="21" t="e">
        <v>#DIV/0!</v>
      </c>
      <c r="AH295" s="21" t="e">
        <v>#DIV/0!</v>
      </c>
      <c r="AI295" s="21">
        <v>0.98552405596241677</v>
      </c>
      <c r="AJ295" s="21">
        <v>0.49710967463987971</v>
      </c>
      <c r="AK295" s="21" t="e">
        <v>#DIV/0!</v>
      </c>
      <c r="AL295" s="21" t="e">
        <v>#DIV/0!</v>
      </c>
      <c r="AM295" s="21">
        <v>0.31870586138900436</v>
      </c>
      <c r="AN295" s="21">
        <v>0.27414578053021094</v>
      </c>
      <c r="AO295" s="21">
        <v>0.19030379346287959</v>
      </c>
      <c r="AP295" s="21">
        <v>0.57255726022799414</v>
      </c>
      <c r="AQ295" s="21">
        <v>0.89687555105404415</v>
      </c>
      <c r="AR295" s="21">
        <v>0.50792220927615794</v>
      </c>
      <c r="AS295" s="21">
        <v>0.55247413109481558</v>
      </c>
      <c r="AT295" s="21">
        <v>0.81238306759207468</v>
      </c>
      <c r="AU295" s="21">
        <v>1</v>
      </c>
      <c r="AV295" s="21" t="e">
        <v>#DIV/0!</v>
      </c>
      <c r="AW295" s="21" t="e">
        <v>#DIV/0!</v>
      </c>
      <c r="AX295" s="21" t="e">
        <v>#DIV/0!</v>
      </c>
      <c r="AY295" s="21">
        <v>0.21069982091456402</v>
      </c>
      <c r="AZ295" s="21">
        <v>0.72012093217132722</v>
      </c>
      <c r="BA295" s="21">
        <v>0.74450560849233383</v>
      </c>
      <c r="BB295" s="21" t="e">
        <v>#DIV/0!</v>
      </c>
      <c r="BC295" s="21">
        <v>0.37695303007460623</v>
      </c>
    </row>
    <row r="296" spans="1:55" x14ac:dyDescent="0.2">
      <c r="A296" s="3" t="s">
        <v>904</v>
      </c>
      <c r="B296" s="3" t="s">
        <v>905</v>
      </c>
      <c r="C296" s="3" t="s">
        <v>45</v>
      </c>
      <c r="D296" s="3">
        <v>896899</v>
      </c>
      <c r="E296" s="3" t="s">
        <v>16</v>
      </c>
      <c r="F296" s="3">
        <v>2019</v>
      </c>
      <c r="G296" s="3" t="s">
        <v>17</v>
      </c>
      <c r="H296" s="4">
        <v>43830</v>
      </c>
      <c r="I296" s="4">
        <v>43880</v>
      </c>
      <c r="J296" s="4">
        <v>43958</v>
      </c>
      <c r="K296" s="5">
        <v>3673000</v>
      </c>
      <c r="L296" s="5">
        <v>3990000</v>
      </c>
      <c r="M296" s="3" t="s">
        <v>906</v>
      </c>
      <c r="N296" s="20">
        <v>8.5032241759317589E-2</v>
      </c>
      <c r="O296" s="21">
        <v>8.4335475002396784E-2</v>
      </c>
      <c r="P296" s="21">
        <v>7.6402607965905825E-2</v>
      </c>
      <c r="Q296" s="21">
        <v>0.26040429705294377</v>
      </c>
      <c r="R296" s="21">
        <v>5.2992827339649079E-2</v>
      </c>
      <c r="S296" s="21">
        <v>0</v>
      </c>
      <c r="T296" s="21">
        <v>5.3541584552046627E-2</v>
      </c>
      <c r="U296" s="21">
        <v>0.6454328634756763</v>
      </c>
      <c r="V296" s="21">
        <v>0.48825282224192584</v>
      </c>
      <c r="W296" s="21">
        <v>0.62730988950479194</v>
      </c>
      <c r="X296" s="21">
        <v>0.57538364283734378</v>
      </c>
      <c r="Y296" s="21">
        <v>0.47559909086256302</v>
      </c>
      <c r="Z296" s="21">
        <v>0.42461635716265617</v>
      </c>
      <c r="AA296" s="21">
        <v>0</v>
      </c>
      <c r="AB296" s="21">
        <v>0.91192386773876366</v>
      </c>
      <c r="AC296" s="21">
        <v>0.18439942419463604</v>
      </c>
      <c r="AD296" s="21">
        <v>0.40960829979132468</v>
      </c>
      <c r="AE296" s="21">
        <v>0.46571579065605423</v>
      </c>
      <c r="AF296" s="21">
        <v>0.39049901907433093</v>
      </c>
      <c r="AG296" s="21" t="e">
        <v>#DIV/0!</v>
      </c>
      <c r="AH296" s="21" t="e">
        <v>#DIV/0!</v>
      </c>
      <c r="AI296" s="21">
        <v>0.98583863448187992</v>
      </c>
      <c r="AJ296" s="21">
        <v>0.15541196071877092</v>
      </c>
      <c r="AK296" s="21" t="e">
        <v>#DIV/0!</v>
      </c>
      <c r="AL296" s="21" t="e">
        <v>#DIV/0!</v>
      </c>
      <c r="AM296" s="21">
        <v>0.31615230048380089</v>
      </c>
      <c r="AN296" s="21">
        <v>0.2826076855504881</v>
      </c>
      <c r="AO296" s="21">
        <v>0.48070867044570709</v>
      </c>
      <c r="AP296" s="21">
        <v>0.57532925366217669</v>
      </c>
      <c r="AQ296" s="21">
        <v>0.74277606812445129</v>
      </c>
      <c r="AR296" s="21">
        <v>0.24066396988090522</v>
      </c>
      <c r="AS296" s="21">
        <v>0.59782922134188632</v>
      </c>
      <c r="AT296" s="21">
        <v>0.57047825579110112</v>
      </c>
      <c r="AU296" s="21">
        <v>0.67807428358196287</v>
      </c>
      <c r="AV296" s="21" t="e">
        <v>#DIV/0!</v>
      </c>
      <c r="AW296" s="21" t="e">
        <v>#DIV/0!</v>
      </c>
      <c r="AX296" s="21" t="e">
        <v>#DIV/0!</v>
      </c>
      <c r="AY296" s="21">
        <v>0.21200519981955587</v>
      </c>
      <c r="AZ296" s="21">
        <v>0.73665208061516263</v>
      </c>
      <c r="BA296" s="21">
        <v>0.74398293084054368</v>
      </c>
      <c r="BB296" s="21" t="e">
        <v>#DIV/0!</v>
      </c>
      <c r="BC296" s="21">
        <v>0.42693070771194008</v>
      </c>
    </row>
    <row r="297" spans="1:55" x14ac:dyDescent="0.2">
      <c r="A297" s="3" t="s">
        <v>862</v>
      </c>
      <c r="B297" s="3" t="s">
        <v>863</v>
      </c>
      <c r="C297" s="3" t="s">
        <v>45</v>
      </c>
      <c r="D297" s="3">
        <v>378194</v>
      </c>
      <c r="E297" s="3" t="s">
        <v>16</v>
      </c>
      <c r="F297" s="3">
        <v>2019</v>
      </c>
      <c r="G297" s="3" t="s">
        <v>17</v>
      </c>
      <c r="H297" s="4">
        <v>43830</v>
      </c>
      <c r="I297" s="4">
        <v>43892</v>
      </c>
      <c r="J297" s="4">
        <v>43892</v>
      </c>
      <c r="K297" s="5">
        <v>423500000</v>
      </c>
      <c r="L297" s="5">
        <v>425700000</v>
      </c>
      <c r="M297" s="3" t="s">
        <v>864</v>
      </c>
      <c r="N297" s="20">
        <v>7.1349094032665358E-2</v>
      </c>
      <c r="O297" s="21">
        <v>6.0707769725663024E-2</v>
      </c>
      <c r="P297" s="21">
        <v>8.831309459262927E-3</v>
      </c>
      <c r="Q297" s="21">
        <v>0.26198385483542791</v>
      </c>
      <c r="R297" s="21">
        <v>8.4481437718883057E-2</v>
      </c>
      <c r="S297" s="21">
        <v>2.8970405280725371E-2</v>
      </c>
      <c r="T297" s="21">
        <v>8.0002390127666037E-2</v>
      </c>
      <c r="U297" s="21">
        <v>0.65037558911142213</v>
      </c>
      <c r="V297" s="21">
        <v>0.4943497839756224</v>
      </c>
      <c r="W297" s="21">
        <v>0.63186142402640444</v>
      </c>
      <c r="X297" s="21">
        <v>0.27260101224459593</v>
      </c>
      <c r="Y297" s="21">
        <v>0.5157441037110907</v>
      </c>
      <c r="Z297" s="21">
        <v>0.72739898775540401</v>
      </c>
      <c r="AA297" s="21">
        <v>0.33666892878964633</v>
      </c>
      <c r="AB297" s="21">
        <v>0.88578318556776114</v>
      </c>
      <c r="AC297" s="21">
        <v>0.32518840498439322</v>
      </c>
      <c r="AD297" s="21">
        <v>0.37912667959689711</v>
      </c>
      <c r="AE297" s="21">
        <v>0.43105884679881934</v>
      </c>
      <c r="AF297" s="21">
        <v>0.42122674979999764</v>
      </c>
      <c r="AG297" s="21" t="e">
        <v>#DIV/0!</v>
      </c>
      <c r="AH297" s="21" t="e">
        <v>#DIV/0!</v>
      </c>
      <c r="AI297" s="21">
        <v>0.98337017252515468</v>
      </c>
      <c r="AJ297" s="21">
        <v>7.6060057234034223E-2</v>
      </c>
      <c r="AK297" s="21" t="e">
        <v>#DIV/0!</v>
      </c>
      <c r="AL297" s="21" t="e">
        <v>#DIV/0!</v>
      </c>
      <c r="AM297" s="21">
        <v>0.31122402698898438</v>
      </c>
      <c r="AN297" s="21">
        <v>0.2733062521787859</v>
      </c>
      <c r="AO297" s="21">
        <v>9.2536182282307325E-2</v>
      </c>
      <c r="AP297" s="21">
        <v>0.57345946284330784</v>
      </c>
      <c r="AQ297" s="21">
        <v>0.57919384003373864</v>
      </c>
      <c r="AR297" s="21">
        <v>0.21371799780760631</v>
      </c>
      <c r="AS297" s="21">
        <v>0.57654016087167448</v>
      </c>
      <c r="AT297" s="21">
        <v>0.24455537836478924</v>
      </c>
      <c r="AU297" s="21">
        <v>0.64998720979199942</v>
      </c>
      <c r="AV297" s="21" t="e">
        <v>#DIV/0!</v>
      </c>
      <c r="AW297" s="21" t="e">
        <v>#DIV/0!</v>
      </c>
      <c r="AX297" s="21" t="e">
        <v>#DIV/0!</v>
      </c>
      <c r="AY297" s="21">
        <v>0.3283055798382376</v>
      </c>
      <c r="AZ297" s="21">
        <v>0.81515084387030734</v>
      </c>
      <c r="BA297" s="21">
        <v>0.74368898155772079</v>
      </c>
      <c r="BB297" s="21" t="e">
        <v>#DIV/0!</v>
      </c>
      <c r="BC297" s="21">
        <v>0.18529303790682819</v>
      </c>
    </row>
    <row r="298" spans="1:55" x14ac:dyDescent="0.2">
      <c r="A298" s="3" t="s">
        <v>868</v>
      </c>
      <c r="B298" s="3" t="s">
        <v>869</v>
      </c>
      <c r="C298" s="3" t="s">
        <v>38</v>
      </c>
      <c r="D298" s="3">
        <v>160346</v>
      </c>
      <c r="E298" s="3" t="s">
        <v>16</v>
      </c>
      <c r="F298" s="3">
        <v>2020</v>
      </c>
      <c r="G298" s="3" t="s">
        <v>17</v>
      </c>
      <c r="H298" s="4">
        <v>44012</v>
      </c>
      <c r="I298" s="4">
        <v>44054</v>
      </c>
      <c r="J298" s="4">
        <v>44054</v>
      </c>
      <c r="K298" s="5">
        <v>588400000</v>
      </c>
      <c r="L298" s="5">
        <v>586300000</v>
      </c>
      <c r="M298" s="3" t="s">
        <v>870</v>
      </c>
      <c r="N298" s="20">
        <v>4.1658299688341151E-2</v>
      </c>
      <c r="O298" s="21">
        <v>3.8036930367585375E-2</v>
      </c>
      <c r="P298" s="21">
        <v>5.5645848962379292E-2</v>
      </c>
      <c r="Q298" s="21">
        <v>0.25939030973107036</v>
      </c>
      <c r="R298" s="21">
        <v>3.1683235113475018E-2</v>
      </c>
      <c r="S298" s="21">
        <v>4.0996975392306609E-2</v>
      </c>
      <c r="T298" s="21">
        <v>2.4434874003692743E-2</v>
      </c>
      <c r="U298" s="21">
        <v>0.64296319103890076</v>
      </c>
      <c r="V298" s="21">
        <v>0.49400297694607914</v>
      </c>
      <c r="W298" s="21">
        <v>0.62409404575484662</v>
      </c>
      <c r="X298" s="21">
        <v>0.21493314338417735</v>
      </c>
      <c r="Y298" s="21">
        <v>0.55734997129558128</v>
      </c>
      <c r="Z298" s="21">
        <v>0.78506685661582254</v>
      </c>
      <c r="AA298" s="21">
        <v>0.51813484712340208</v>
      </c>
      <c r="AB298" s="21">
        <v>0.93710325228563651</v>
      </c>
      <c r="AC298" s="21">
        <v>0.44004924500925807</v>
      </c>
      <c r="AD298" s="21">
        <v>0.39659065270290456</v>
      </c>
      <c r="AE298" s="21">
        <v>0.40467107138864922</v>
      </c>
      <c r="AF298" s="21">
        <v>0.31368690863777066</v>
      </c>
      <c r="AG298" s="21" t="e">
        <v>#DIV/0!</v>
      </c>
      <c r="AH298" s="21" t="e">
        <v>#DIV/0!</v>
      </c>
      <c r="AI298" s="21">
        <v>0.98579541914505542</v>
      </c>
      <c r="AJ298" s="21">
        <v>8.2229813828187989E-2</v>
      </c>
      <c r="AK298" s="21" t="e">
        <v>#DIV/0!</v>
      </c>
      <c r="AL298" s="21" t="e">
        <v>#DIV/0!</v>
      </c>
      <c r="AM298" s="21">
        <v>0.29940527633921832</v>
      </c>
      <c r="AN298" s="21">
        <v>0.27272693952977267</v>
      </c>
      <c r="AO298" s="21">
        <v>0.11752429408191688</v>
      </c>
      <c r="AP298" s="21">
        <v>0.57808691151721214</v>
      </c>
      <c r="AQ298" s="21">
        <v>0.28266764343936257</v>
      </c>
      <c r="AR298" s="21">
        <v>0.2341709632780265</v>
      </c>
      <c r="AS298" s="21">
        <v>0.59794591674296937</v>
      </c>
      <c r="AT298" s="21">
        <v>0.28098806254421688</v>
      </c>
      <c r="AU298" s="21">
        <v>0.62441978337510207</v>
      </c>
      <c r="AV298" s="21" t="e">
        <v>#DIV/0!</v>
      </c>
      <c r="AW298" s="21" t="e">
        <v>#DIV/0!</v>
      </c>
      <c r="AX298" s="21" t="e">
        <v>#DIV/0!</v>
      </c>
      <c r="AY298" s="21">
        <v>0.23139764771954033</v>
      </c>
      <c r="AZ298" s="21">
        <v>0.7367078482945264</v>
      </c>
      <c r="BA298" s="21">
        <v>0.74269481621039846</v>
      </c>
      <c r="BB298" s="21" t="e">
        <v>#DIV/0!</v>
      </c>
      <c r="BC298" s="21">
        <v>0.18212405185141878</v>
      </c>
    </row>
    <row r="299" spans="1:55" x14ac:dyDescent="0.2">
      <c r="A299" s="3" t="s">
        <v>1006</v>
      </c>
      <c r="B299" s="3" t="s">
        <v>1007</v>
      </c>
      <c r="C299" s="3" t="s">
        <v>72</v>
      </c>
      <c r="D299" s="3">
        <v>81605</v>
      </c>
      <c r="E299" s="3" t="s">
        <v>16</v>
      </c>
      <c r="F299" s="3">
        <v>2019</v>
      </c>
      <c r="G299" s="3" t="s">
        <v>17</v>
      </c>
      <c r="H299" s="4">
        <v>43830</v>
      </c>
      <c r="I299" s="4">
        <v>43885</v>
      </c>
      <c r="J299" s="4">
        <v>43885</v>
      </c>
      <c r="K299" s="5">
        <v>328840808</v>
      </c>
      <c r="L299" s="5">
        <v>329232051</v>
      </c>
      <c r="M299" s="3" t="s">
        <v>1008</v>
      </c>
      <c r="N299" s="20">
        <v>1.7240988791589569E-5</v>
      </c>
      <c r="O299" s="21">
        <v>1.7240988791589569E-5</v>
      </c>
      <c r="P299" s="21">
        <v>9.9935185012526212E-5</v>
      </c>
      <c r="Q299" s="21">
        <v>0.26053818216273517</v>
      </c>
      <c r="R299" s="21">
        <v>1.0479709842860174E-2</v>
      </c>
      <c r="S299" s="21">
        <v>1.1349725401806357E-2</v>
      </c>
      <c r="T299" s="21">
        <v>8.490743158833863E-3</v>
      </c>
      <c r="U299" s="21">
        <v>0.64149113979756245</v>
      </c>
      <c r="V299" s="21">
        <v>0.49019732870964489</v>
      </c>
      <c r="W299" s="21">
        <v>0.62295150363628371</v>
      </c>
      <c r="X299" s="21">
        <v>3.3672961405508098E-3</v>
      </c>
      <c r="Y299" s="21">
        <v>0.48002794721652992</v>
      </c>
      <c r="Z299" s="21">
        <v>0.99663270385944913</v>
      </c>
      <c r="AA299" s="21">
        <v>1.7283964064174057E-3</v>
      </c>
      <c r="AB299" s="21">
        <v>0.90920211581280064</v>
      </c>
      <c r="AC299" s="21">
        <v>1</v>
      </c>
      <c r="AD299" s="21">
        <v>1</v>
      </c>
      <c r="AE299" s="21">
        <v>0.77425367445547666</v>
      </c>
      <c r="AF299" s="21">
        <v>0.43991090019371953</v>
      </c>
      <c r="AG299" s="21" t="e">
        <v>#DIV/0!</v>
      </c>
      <c r="AH299" s="21" t="e">
        <v>#DIV/0!</v>
      </c>
      <c r="AI299" s="21">
        <v>0.98699275668888053</v>
      </c>
      <c r="AJ299" s="21">
        <v>7.3046672460085005E-2</v>
      </c>
      <c r="AK299" s="21" t="e">
        <v>#DIV/0!</v>
      </c>
      <c r="AL299" s="21" t="e">
        <v>#DIV/0!</v>
      </c>
      <c r="AM299" s="21">
        <v>0.30587386723321752</v>
      </c>
      <c r="AN299" s="21">
        <v>0.27048806811128701</v>
      </c>
      <c r="AO299" s="21">
        <v>8.9529795714461055E-3</v>
      </c>
      <c r="AP299" s="21">
        <v>0.57145432678271957</v>
      </c>
      <c r="AQ299" s="21">
        <v>0.47531458478686034</v>
      </c>
      <c r="AR299" s="21">
        <v>1</v>
      </c>
      <c r="AS299" s="21">
        <v>0.6715760203353931</v>
      </c>
      <c r="AT299" s="21">
        <v>0.33682362367726959</v>
      </c>
      <c r="AU299" s="21">
        <v>0.60634183926588237</v>
      </c>
      <c r="AV299" s="21" t="e">
        <v>#DIV/0!</v>
      </c>
      <c r="AW299" s="21" t="e">
        <v>#DIV/0!</v>
      </c>
      <c r="AX299" s="21" t="e">
        <v>#DIV/0!</v>
      </c>
      <c r="AY299" s="21">
        <v>0.20875407885049579</v>
      </c>
      <c r="AZ299" s="21">
        <v>0.74306541448539676</v>
      </c>
      <c r="BA299" s="21">
        <v>0.74175089183304366</v>
      </c>
      <c r="BB299" s="21" t="e">
        <v>#DIV/0!</v>
      </c>
      <c r="BC299" s="21">
        <v>0.20302166754989398</v>
      </c>
    </row>
    <row r="300" spans="1:55" x14ac:dyDescent="0.2">
      <c r="A300" s="3" t="s">
        <v>913</v>
      </c>
      <c r="B300" s="3" t="s">
        <v>914</v>
      </c>
      <c r="C300" s="3" t="s">
        <v>15</v>
      </c>
      <c r="D300" s="3">
        <v>782146</v>
      </c>
      <c r="E300" s="3" t="s">
        <v>16</v>
      </c>
      <c r="F300" s="3">
        <v>2019</v>
      </c>
      <c r="G300" s="3" t="s">
        <v>17</v>
      </c>
      <c r="H300" s="4">
        <v>43830</v>
      </c>
      <c r="I300" s="4">
        <v>43887</v>
      </c>
      <c r="J300" s="4">
        <v>43887</v>
      </c>
      <c r="K300" s="5">
        <v>119503329</v>
      </c>
      <c r="L300" s="5">
        <v>119770865</v>
      </c>
      <c r="M300" s="3" t="s">
        <v>915</v>
      </c>
      <c r="N300" s="20">
        <v>5.2191506331931668E-2</v>
      </c>
      <c r="O300" s="21">
        <v>5.2191506331931668E-2</v>
      </c>
      <c r="P300" s="21">
        <v>3.2730318496577704E-2</v>
      </c>
      <c r="Q300" s="21">
        <v>0.25869297724234519</v>
      </c>
      <c r="R300" s="21">
        <v>8.2142787358291964E-3</v>
      </c>
      <c r="S300" s="21">
        <v>2.3636108212526642E-2</v>
      </c>
      <c r="T300" s="21">
        <v>3.9312663856488879E-3</v>
      </c>
      <c r="U300" s="21">
        <v>0.64104738216733015</v>
      </c>
      <c r="V300" s="21">
        <v>0.49112186864363611</v>
      </c>
      <c r="W300" s="21">
        <v>0.62238530386906055</v>
      </c>
      <c r="X300" s="21">
        <v>0.15107974921268691</v>
      </c>
      <c r="Y300" s="21">
        <v>0.49994317506756758</v>
      </c>
      <c r="Z300" s="21">
        <v>0.84892025078731315</v>
      </c>
      <c r="AA300" s="21">
        <v>1.0295433392105664E-2</v>
      </c>
      <c r="AB300" s="21">
        <v>0.96102707648535735</v>
      </c>
      <c r="AC300" s="21">
        <v>1</v>
      </c>
      <c r="AD300" s="21">
        <v>0.485214495123442</v>
      </c>
      <c r="AE300" s="21">
        <v>0.49750526515616139</v>
      </c>
      <c r="AF300" s="21">
        <v>0.40654769041941474</v>
      </c>
      <c r="AG300" s="21" t="e">
        <v>#DIV/0!</v>
      </c>
      <c r="AH300" s="21" t="e">
        <v>#DIV/0!</v>
      </c>
      <c r="AI300" s="21">
        <v>0.98637711374731674</v>
      </c>
      <c r="AJ300" s="21">
        <v>0.27403121940068387</v>
      </c>
      <c r="AK300" s="21" t="e">
        <v>#DIV/0!</v>
      </c>
      <c r="AL300" s="21" t="e">
        <v>#DIV/0!</v>
      </c>
      <c r="AM300" s="21">
        <v>0.31156866263305821</v>
      </c>
      <c r="AN300" s="21">
        <v>0.27470830035977756</v>
      </c>
      <c r="AO300" s="21">
        <v>0.24399741004563288</v>
      </c>
      <c r="AP300" s="21">
        <v>0.58294784026375313</v>
      </c>
      <c r="AQ300" s="21">
        <v>0.69435287029740178</v>
      </c>
      <c r="AR300" s="21">
        <v>0.30919748903506605</v>
      </c>
      <c r="AS300" s="21">
        <v>0.60396767163931442</v>
      </c>
      <c r="AT300" s="21">
        <v>0.53837835935654865</v>
      </c>
      <c r="AU300" s="21">
        <v>0.65696803745487897</v>
      </c>
      <c r="AV300" s="21" t="e">
        <v>#DIV/0!</v>
      </c>
      <c r="AW300" s="21" t="e">
        <v>#DIV/0!</v>
      </c>
      <c r="AX300" s="21" t="e">
        <v>#DIV/0!</v>
      </c>
      <c r="AY300" s="21">
        <v>0.20203401492249218</v>
      </c>
      <c r="AZ300" s="21">
        <v>0.737090686979331</v>
      </c>
      <c r="BA300" s="21">
        <v>0.74333010381206155</v>
      </c>
      <c r="BB300" s="21" t="e">
        <v>#DIV/0!</v>
      </c>
      <c r="BC300" s="21">
        <v>0.30089512226849374</v>
      </c>
    </row>
    <row r="301" spans="1:55" x14ac:dyDescent="0.2">
      <c r="A301" s="3" t="s">
        <v>919</v>
      </c>
      <c r="B301" s="3" t="s">
        <v>920</v>
      </c>
      <c r="C301" s="3" t="s">
        <v>138</v>
      </c>
      <c r="D301" s="3">
        <v>334076</v>
      </c>
      <c r="E301" s="3" t="s">
        <v>16</v>
      </c>
      <c r="F301" s="3">
        <v>2019</v>
      </c>
      <c r="G301" s="3" t="s">
        <v>17</v>
      </c>
      <c r="H301" s="4">
        <v>43830</v>
      </c>
      <c r="I301" s="4">
        <v>43886</v>
      </c>
      <c r="J301" s="4">
        <v>43886</v>
      </c>
      <c r="K301" s="5">
        <v>413910000</v>
      </c>
      <c r="L301" s="5">
        <v>415916000</v>
      </c>
      <c r="M301" s="3" t="s">
        <v>921</v>
      </c>
      <c r="N301" s="20">
        <v>2.0331344375335805E-2</v>
      </c>
      <c r="O301" s="21">
        <v>1.5184472941692062E-2</v>
      </c>
      <c r="P301" s="21">
        <v>1.2569583559345295E-3</v>
      </c>
      <c r="Q301" s="21">
        <v>0.26406865506408794</v>
      </c>
      <c r="R301" s="21">
        <v>0.1439336787504775</v>
      </c>
      <c r="S301" s="21">
        <v>9.0179288638492242E-2</v>
      </c>
      <c r="T301" s="21">
        <v>0.12875856271238681</v>
      </c>
      <c r="U301" s="21">
        <v>0.66184448684870834</v>
      </c>
      <c r="V301" s="21">
        <v>0.51232004809008935</v>
      </c>
      <c r="W301" s="21">
        <v>0.64201336885791527</v>
      </c>
      <c r="X301" s="21">
        <v>8.1088265264141951E-2</v>
      </c>
      <c r="Y301" s="21">
        <v>0.45488181343983142</v>
      </c>
      <c r="Z301" s="21">
        <v>0.91891173473585808</v>
      </c>
      <c r="AA301" s="21">
        <v>0</v>
      </c>
      <c r="AB301" s="21">
        <v>0.86410283318164949</v>
      </c>
      <c r="AC301" s="21">
        <v>0.1925485564547913</v>
      </c>
      <c r="AD301" s="21">
        <v>0.41933551246266249</v>
      </c>
      <c r="AE301" s="21">
        <v>0.44726563071351533</v>
      </c>
      <c r="AF301" s="21">
        <v>0.3742734809856017</v>
      </c>
      <c r="AG301" s="21" t="e">
        <v>#DIV/0!</v>
      </c>
      <c r="AH301" s="21" t="e">
        <v>#DIV/0!</v>
      </c>
      <c r="AI301" s="21">
        <v>0.98552005672135679</v>
      </c>
      <c r="AJ301" s="21">
        <v>0.12115522292899424</v>
      </c>
      <c r="AK301" s="21" t="e">
        <v>#DIV/0!</v>
      </c>
      <c r="AL301" s="21" t="e">
        <v>#DIV/0!</v>
      </c>
      <c r="AM301" s="21">
        <v>0.30682779842768976</v>
      </c>
      <c r="AN301" s="21">
        <v>0.27685445093685535</v>
      </c>
      <c r="AO301" s="21">
        <v>0.15730738674432737</v>
      </c>
      <c r="AP301" s="21">
        <v>0.56097895277671472</v>
      </c>
      <c r="AQ301" s="21">
        <v>0.47789799974421976</v>
      </c>
      <c r="AR301" s="21">
        <v>0.25808442753139837</v>
      </c>
      <c r="AS301" s="21">
        <v>0.59069911363810701</v>
      </c>
      <c r="AT301" s="21">
        <v>0.34464836740787286</v>
      </c>
      <c r="AU301" s="21">
        <v>0.63827225974459534</v>
      </c>
      <c r="AV301" s="21" t="e">
        <v>#DIV/0!</v>
      </c>
      <c r="AW301" s="21" t="e">
        <v>#DIV/0!</v>
      </c>
      <c r="AX301" s="21" t="e">
        <v>#DIV/0!</v>
      </c>
      <c r="AY301" s="21">
        <v>0.28755329574341598</v>
      </c>
      <c r="AZ301" s="21">
        <v>0.79284463212196166</v>
      </c>
      <c r="BA301" s="21">
        <v>0.74485974343650829</v>
      </c>
      <c r="BB301" s="21" t="e">
        <v>#DIV/0!</v>
      </c>
      <c r="BC301" s="21">
        <v>0.21968374042709937</v>
      </c>
    </row>
    <row r="302" spans="1:55" x14ac:dyDescent="0.2">
      <c r="A302" s="3" t="s">
        <v>916</v>
      </c>
      <c r="B302" s="3" t="s">
        <v>917</v>
      </c>
      <c r="C302" s="3" t="s">
        <v>38</v>
      </c>
      <c r="D302" s="3">
        <v>251397</v>
      </c>
      <c r="E302" s="3" t="s">
        <v>16</v>
      </c>
      <c r="F302" s="3">
        <v>2019</v>
      </c>
      <c r="G302" s="3" t="s">
        <v>17</v>
      </c>
      <c r="H302" s="4">
        <v>43830</v>
      </c>
      <c r="I302" s="4">
        <v>43872</v>
      </c>
      <c r="J302" s="4">
        <v>43872</v>
      </c>
      <c r="K302" s="5">
        <v>218200000</v>
      </c>
      <c r="L302" s="5">
        <v>219100000</v>
      </c>
      <c r="M302" s="3" t="s">
        <v>918</v>
      </c>
      <c r="N302" s="20">
        <v>2.8987985723789564E-2</v>
      </c>
      <c r="O302" s="21">
        <v>2.6655251750213379E-2</v>
      </c>
      <c r="P302" s="21">
        <v>2.2650425293475863E-2</v>
      </c>
      <c r="Q302" s="21">
        <v>0.27908862553007918</v>
      </c>
      <c r="R302" s="21">
        <v>5.2408025564398282E-2</v>
      </c>
      <c r="S302" s="21">
        <v>6.8653101345284896E-4</v>
      </c>
      <c r="T302" s="21">
        <v>5.2823852527696141E-2</v>
      </c>
      <c r="U302" s="21">
        <v>0.66010967648130792</v>
      </c>
      <c r="V302" s="21">
        <v>0.48871514046513609</v>
      </c>
      <c r="W302" s="21">
        <v>0.64271359405854422</v>
      </c>
      <c r="X302" s="21">
        <v>0.45753302789182104</v>
      </c>
      <c r="Y302" s="21">
        <v>0.43867132733608538</v>
      </c>
      <c r="Z302" s="21">
        <v>0.54246697210817885</v>
      </c>
      <c r="AA302" s="21">
        <v>0.60790771304931956</v>
      </c>
      <c r="AB302" s="21">
        <v>0.81528831393059886</v>
      </c>
      <c r="AC302" s="21">
        <v>0.15871642710429001</v>
      </c>
      <c r="AD302" s="21">
        <v>0.42466763065309132</v>
      </c>
      <c r="AE302" s="21">
        <v>0.46650839969498453</v>
      </c>
      <c r="AF302" s="21">
        <v>0.38625442285431749</v>
      </c>
      <c r="AG302" s="21" t="e">
        <v>#DIV/0!</v>
      </c>
      <c r="AH302" s="21" t="e">
        <v>#DIV/0!</v>
      </c>
      <c r="AI302" s="21">
        <v>0.98560933843467347</v>
      </c>
      <c r="AJ302" s="21">
        <v>6.8074970018040734E-2</v>
      </c>
      <c r="AK302" s="21" t="e">
        <v>#DIV/0!</v>
      </c>
      <c r="AL302" s="21" t="e">
        <v>#DIV/0!</v>
      </c>
      <c r="AM302" s="21">
        <v>0.31585844549535308</v>
      </c>
      <c r="AN302" s="21">
        <v>0.28470967079101805</v>
      </c>
      <c r="AO302" s="21">
        <v>0.13164855487837224</v>
      </c>
      <c r="AP302" s="21">
        <v>0.55948115265714959</v>
      </c>
      <c r="AQ302" s="21">
        <v>0.51282155010334618</v>
      </c>
      <c r="AR302" s="21">
        <v>0.28228843763538453</v>
      </c>
      <c r="AS302" s="21">
        <v>0.58880111320340434</v>
      </c>
      <c r="AT302" s="21">
        <v>0.350848511031913</v>
      </c>
      <c r="AU302" s="21">
        <v>0.62385778452518903</v>
      </c>
      <c r="AV302" s="21" t="e">
        <v>#DIV/0!</v>
      </c>
      <c r="AW302" s="21" t="e">
        <v>#DIV/0!</v>
      </c>
      <c r="AX302" s="21" t="e">
        <v>#DIV/0!</v>
      </c>
      <c r="AY302" s="21">
        <v>0.23590127694828206</v>
      </c>
      <c r="AZ302" s="21">
        <v>0.74276751573480815</v>
      </c>
      <c r="BA302" s="21">
        <v>0.74468577264558455</v>
      </c>
      <c r="BB302" s="21" t="e">
        <v>#DIV/0!</v>
      </c>
      <c r="BC302" s="21">
        <v>0.30105442300100338</v>
      </c>
    </row>
    <row r="303" spans="1:55" x14ac:dyDescent="0.2">
      <c r="A303" s="3" t="s">
        <v>922</v>
      </c>
      <c r="B303" s="3" t="s">
        <v>923</v>
      </c>
      <c r="C303" s="3" t="s">
        <v>34</v>
      </c>
      <c r="D303" s="3">
        <v>257930</v>
      </c>
      <c r="E303" s="3" t="s">
        <v>16</v>
      </c>
      <c r="F303" s="3">
        <v>2020</v>
      </c>
      <c r="G303" s="3" t="s">
        <v>17</v>
      </c>
      <c r="H303" s="4">
        <v>43982</v>
      </c>
      <c r="I303" s="4">
        <v>44004</v>
      </c>
      <c r="J303" s="4">
        <v>44004</v>
      </c>
      <c r="K303" s="5">
        <v>3092000000</v>
      </c>
      <c r="L303" s="5">
        <v>3164000000</v>
      </c>
      <c r="M303" s="3" t="s">
        <v>924</v>
      </c>
      <c r="N303" s="20">
        <v>0.12492981896240864</v>
      </c>
      <c r="O303" s="21">
        <v>0.12492981896240864</v>
      </c>
      <c r="P303" s="21">
        <v>0.31587295727921161</v>
      </c>
      <c r="Q303" s="21">
        <v>0.26409027777928673</v>
      </c>
      <c r="R303" s="21">
        <v>0.11716916060807918</v>
      </c>
      <c r="S303" s="21">
        <v>4.7457815197176109E-2</v>
      </c>
      <c r="T303" s="21">
        <v>0.10961203658918807</v>
      </c>
      <c r="U303" s="21">
        <v>0.6579123169521458</v>
      </c>
      <c r="V303" s="21">
        <v>0.50094623146382566</v>
      </c>
      <c r="W303" s="21">
        <v>0.63909071164976061</v>
      </c>
      <c r="X303" s="21">
        <v>0.44710510551394456</v>
      </c>
      <c r="Y303" s="21">
        <v>0.47504320478583906</v>
      </c>
      <c r="Z303" s="21">
        <v>0.55289489448605533</v>
      </c>
      <c r="AA303" s="21">
        <v>0.51739384649394693</v>
      </c>
      <c r="AB303" s="21">
        <v>0.86392590358935106</v>
      </c>
      <c r="AC303" s="21">
        <v>0.79091112556636023</v>
      </c>
      <c r="AD303" s="21">
        <v>0.61538675044847124</v>
      </c>
      <c r="AE303" s="21">
        <v>0.66372260428113294</v>
      </c>
      <c r="AF303" s="21">
        <v>0.39377438649067575</v>
      </c>
      <c r="AG303" s="21" t="e">
        <v>#DIV/0!</v>
      </c>
      <c r="AH303" s="21" t="e">
        <v>#DIV/0!</v>
      </c>
      <c r="AI303" s="21">
        <v>0.9856290820494078</v>
      </c>
      <c r="AJ303" s="21">
        <v>0.16672939423123845</v>
      </c>
      <c r="AK303" s="21" t="e">
        <v>#DIV/0!</v>
      </c>
      <c r="AL303" s="21" t="e">
        <v>#DIV/0!</v>
      </c>
      <c r="AM303" s="21">
        <v>0.30734054153404661</v>
      </c>
      <c r="AN303" s="21">
        <v>0.27273344843749431</v>
      </c>
      <c r="AO303" s="21">
        <v>5.6454179501597819E-2</v>
      </c>
      <c r="AP303" s="21">
        <v>0.57216507411587703</v>
      </c>
      <c r="AQ303" s="21">
        <v>0.48615432995075969</v>
      </c>
      <c r="AR303" s="21">
        <v>0.53342608448318174</v>
      </c>
      <c r="AS303" s="21">
        <v>0.55482955857356508</v>
      </c>
      <c r="AT303" s="21">
        <v>0.41278048776659376</v>
      </c>
      <c r="AU303" s="21">
        <v>0.65962493408124223</v>
      </c>
      <c r="AV303" s="21" t="e">
        <v>#DIV/0!</v>
      </c>
      <c r="AW303" s="21" t="e">
        <v>#DIV/0!</v>
      </c>
      <c r="AX303" s="21" t="e">
        <v>#DIV/0!</v>
      </c>
      <c r="AY303" s="21">
        <v>0.26565016977666972</v>
      </c>
      <c r="AZ303" s="21">
        <v>0.73298242107111511</v>
      </c>
      <c r="BA303" s="21">
        <v>0.7454644211326007</v>
      </c>
      <c r="BB303" s="21" t="e">
        <v>#DIV/0!</v>
      </c>
      <c r="BC303" s="21">
        <v>0.23601750021006215</v>
      </c>
    </row>
    <row r="304" spans="1:55" x14ac:dyDescent="0.2">
      <c r="A304" s="3" t="s">
        <v>907</v>
      </c>
      <c r="B304" s="3" t="s">
        <v>908</v>
      </c>
      <c r="C304" s="3" t="s">
        <v>45</v>
      </c>
      <c r="D304" s="3">
        <v>334679</v>
      </c>
      <c r="E304" s="3" t="s">
        <v>16</v>
      </c>
      <c r="F304" s="3">
        <v>2019</v>
      </c>
      <c r="G304" s="3" t="s">
        <v>17</v>
      </c>
      <c r="H304" s="4">
        <v>43830</v>
      </c>
      <c r="I304" s="4">
        <v>43889</v>
      </c>
      <c r="J304" s="4">
        <v>43889</v>
      </c>
      <c r="K304" s="5">
        <v>75671000</v>
      </c>
      <c r="L304" s="5">
        <v>76474000</v>
      </c>
      <c r="M304" s="3" t="s">
        <v>909</v>
      </c>
      <c r="N304" s="20">
        <v>2.8900952602656117E-2</v>
      </c>
      <c r="O304" s="21">
        <v>2.7131725598426117E-3</v>
      </c>
      <c r="P304" s="21">
        <v>1.1454836531320659E-3</v>
      </c>
      <c r="Q304" s="21">
        <v>0.29279319260624292</v>
      </c>
      <c r="R304" s="21">
        <v>0.10436112619788716</v>
      </c>
      <c r="S304" s="21">
        <v>0</v>
      </c>
      <c r="T304" s="21">
        <v>0.10544181812489013</v>
      </c>
      <c r="U304" s="21">
        <v>0.701072349161867</v>
      </c>
      <c r="V304" s="21">
        <v>0.48825282224192584</v>
      </c>
      <c r="W304" s="21">
        <v>0.68589261803346935</v>
      </c>
      <c r="X304" s="21">
        <v>0.36169911287393836</v>
      </c>
      <c r="Y304" s="21">
        <v>0.42442137808001951</v>
      </c>
      <c r="Z304" s="21">
        <v>0.6383008871260617</v>
      </c>
      <c r="AA304" s="21">
        <v>0.16914343243938756</v>
      </c>
      <c r="AB304" s="21">
        <v>0.80390620240605493</v>
      </c>
      <c r="AC304" s="21">
        <v>0.51131532680200875</v>
      </c>
      <c r="AD304" s="21">
        <v>0.45366105092395942</v>
      </c>
      <c r="AE304" s="21">
        <v>0.5158028172977539</v>
      </c>
      <c r="AF304" s="21">
        <v>0.40296089110867339</v>
      </c>
      <c r="AG304" s="21" t="e">
        <v>#DIV/0!</v>
      </c>
      <c r="AH304" s="21" t="e">
        <v>#DIV/0!</v>
      </c>
      <c r="AI304" s="21">
        <v>0.98550477338598441</v>
      </c>
      <c r="AJ304" s="21">
        <v>0.10515048161338578</v>
      </c>
      <c r="AK304" s="21" t="e">
        <v>#DIV/0!</v>
      </c>
      <c r="AL304" s="21" t="e">
        <v>#DIV/0!</v>
      </c>
      <c r="AM304" s="21">
        <v>0.36514449894214551</v>
      </c>
      <c r="AN304" s="21">
        <v>0.31423320342929217</v>
      </c>
      <c r="AO304" s="21">
        <v>0.2652780370753961</v>
      </c>
      <c r="AP304" s="21">
        <v>0.54325835240705433</v>
      </c>
      <c r="AQ304" s="21">
        <v>0.69197940843895789</v>
      </c>
      <c r="AR304" s="21">
        <v>0.30588338771766238</v>
      </c>
      <c r="AS304" s="21">
        <v>0.58297434640846724</v>
      </c>
      <c r="AT304" s="21">
        <v>0.55962222000811568</v>
      </c>
      <c r="AU304" s="21">
        <v>0.63614106390694614</v>
      </c>
      <c r="AV304" s="21" t="e">
        <v>#DIV/0!</v>
      </c>
      <c r="AW304" s="21" t="e">
        <v>#DIV/0!</v>
      </c>
      <c r="AX304" s="21" t="e">
        <v>#DIV/0!</v>
      </c>
      <c r="AY304" s="21">
        <v>0.22976142492984467</v>
      </c>
      <c r="AZ304" s="21">
        <v>0.75615324688919139</v>
      </c>
      <c r="BA304" s="21">
        <v>0.74378376148060388</v>
      </c>
      <c r="BB304" s="21" t="e">
        <v>#DIV/0!</v>
      </c>
      <c r="BC304" s="21">
        <v>0.46387068667836517</v>
      </c>
    </row>
    <row r="305" spans="1:55" x14ac:dyDescent="0.2">
      <c r="A305" s="3" t="s">
        <v>910</v>
      </c>
      <c r="B305" s="3" t="s">
        <v>911</v>
      </c>
      <c r="C305" s="3" t="s">
        <v>138</v>
      </c>
      <c r="D305" s="3">
        <v>334205</v>
      </c>
      <c r="E305" s="3" t="s">
        <v>16</v>
      </c>
      <c r="F305" s="3">
        <v>2019</v>
      </c>
      <c r="G305" s="3" t="s">
        <v>17</v>
      </c>
      <c r="H305" s="4">
        <v>43830</v>
      </c>
      <c r="I305" s="4">
        <v>43889</v>
      </c>
      <c r="J305" s="4">
        <v>43889</v>
      </c>
      <c r="K305" s="5">
        <v>895100000</v>
      </c>
      <c r="L305" s="5">
        <v>892300000</v>
      </c>
      <c r="M305" s="3" t="s">
        <v>912</v>
      </c>
      <c r="N305" s="20">
        <v>3.4804522454789592E-2</v>
      </c>
      <c r="O305" s="21">
        <v>2.9461011370037118E-2</v>
      </c>
      <c r="P305" s="21">
        <v>2.036769093900306E-2</v>
      </c>
      <c r="Q305" s="21">
        <v>0.26100651471223968</v>
      </c>
      <c r="R305" s="21">
        <v>6.2045214885616637E-2</v>
      </c>
      <c r="S305" s="21">
        <v>1.7257317304981163E-2</v>
      </c>
      <c r="T305" s="21">
        <v>5.9498471830183176E-2</v>
      </c>
      <c r="U305" s="21">
        <v>0.64683879474743089</v>
      </c>
      <c r="V305" s="21">
        <v>0.49142820615011151</v>
      </c>
      <c r="W305" s="21">
        <v>0.62845028110897794</v>
      </c>
      <c r="X305" s="21">
        <v>0.15617377771559629</v>
      </c>
      <c r="Y305" s="21">
        <v>0.47007537795964921</v>
      </c>
      <c r="Z305" s="21">
        <v>0.84382622228440374</v>
      </c>
      <c r="AA305" s="21">
        <v>0</v>
      </c>
      <c r="AB305" s="21">
        <v>0.9005247607727016</v>
      </c>
      <c r="AC305" s="21">
        <v>0.53908417708198575</v>
      </c>
      <c r="AD305" s="21">
        <v>0.62108932514444737</v>
      </c>
      <c r="AE305" s="21">
        <v>0.42328590166560986</v>
      </c>
      <c r="AF305" s="21">
        <v>0.39644052991411971</v>
      </c>
      <c r="AG305" s="21" t="e">
        <v>#DIV/0!</v>
      </c>
      <c r="AH305" s="21" t="e">
        <v>#DIV/0!</v>
      </c>
      <c r="AI305" s="21">
        <v>0.98587220311037893</v>
      </c>
      <c r="AJ305" s="21">
        <v>0.14804680643625512</v>
      </c>
      <c r="AK305" s="21" t="e">
        <v>#DIV/0!</v>
      </c>
      <c r="AL305" s="21" t="e">
        <v>#DIV/0!</v>
      </c>
      <c r="AM305" s="21">
        <v>0.30667553747692466</v>
      </c>
      <c r="AN305" s="21">
        <v>0.27191643562388346</v>
      </c>
      <c r="AO305" s="21">
        <v>5.8190840648437055E-2</v>
      </c>
      <c r="AP305" s="21">
        <v>0.58294924251653635</v>
      </c>
      <c r="AQ305" s="21">
        <v>0.49177646353503479</v>
      </c>
      <c r="AR305" s="21">
        <v>0.54643196553785944</v>
      </c>
      <c r="AS305" s="21">
        <v>0.56804371306695289</v>
      </c>
      <c r="AT305" s="21">
        <v>0.42638100561087811</v>
      </c>
      <c r="AU305" s="21">
        <v>0.63457240077065713</v>
      </c>
      <c r="AV305" s="21" t="e">
        <v>#DIV/0!</v>
      </c>
      <c r="AW305" s="21" t="e">
        <v>#DIV/0!</v>
      </c>
      <c r="AX305" s="21" t="e">
        <v>#DIV/0!</v>
      </c>
      <c r="AY305" s="21">
        <v>0.23325166911600034</v>
      </c>
      <c r="AZ305" s="21">
        <v>0.75506718616478219</v>
      </c>
      <c r="BA305" s="21">
        <v>0.74430130361911773</v>
      </c>
      <c r="BB305" s="21" t="e">
        <v>#DIV/0!</v>
      </c>
      <c r="BC305" s="21">
        <v>0.17185404232177506</v>
      </c>
    </row>
    <row r="306" spans="1:55" x14ac:dyDescent="0.2">
      <c r="A306" s="3" t="s">
        <v>934</v>
      </c>
      <c r="B306" s="3" t="s">
        <v>935</v>
      </c>
      <c r="C306" s="3" t="s">
        <v>34</v>
      </c>
      <c r="D306" s="3">
        <v>746934</v>
      </c>
      <c r="E306" s="3" t="s">
        <v>16</v>
      </c>
      <c r="F306" s="3">
        <v>2019</v>
      </c>
      <c r="G306" s="3" t="s">
        <v>17</v>
      </c>
      <c r="H306" s="4">
        <v>43830</v>
      </c>
      <c r="I306" s="4">
        <v>43874</v>
      </c>
      <c r="J306" s="4">
        <v>43874</v>
      </c>
      <c r="K306" s="5">
        <v>57663510</v>
      </c>
      <c r="L306" s="5">
        <v>58470846</v>
      </c>
      <c r="M306" s="3" t="s">
        <v>936</v>
      </c>
      <c r="N306" s="20">
        <v>3.2078673373654838E-2</v>
      </c>
      <c r="O306" s="21">
        <v>3.2051423761178428E-2</v>
      </c>
      <c r="P306" s="21">
        <v>3.6429959185233403E-3</v>
      </c>
      <c r="Q306" s="21">
        <v>0.27254996027786632</v>
      </c>
      <c r="R306" s="21">
        <v>6.0421311714422068E-3</v>
      </c>
      <c r="S306" s="21">
        <v>8.3092904392836615E-4</v>
      </c>
      <c r="T306" s="21">
        <v>5.9511393795199487E-3</v>
      </c>
      <c r="U306" s="21">
        <v>0.64216040827102527</v>
      </c>
      <c r="V306" s="21">
        <v>0.48866532591314843</v>
      </c>
      <c r="W306" s="21">
        <v>0.62382016972209775</v>
      </c>
      <c r="X306" s="21">
        <v>0.61466321437750293</v>
      </c>
      <c r="Y306" s="21">
        <v>0.43505132713644856</v>
      </c>
      <c r="Z306" s="21">
        <v>0.3853367856224969</v>
      </c>
      <c r="AA306" s="21">
        <v>5.4331933436952487E-2</v>
      </c>
      <c r="AB306" s="21">
        <v>0.82671247694640848</v>
      </c>
      <c r="AC306" s="21">
        <v>0.82858321338819929</v>
      </c>
      <c r="AD306" s="21">
        <v>0.55473726333282947</v>
      </c>
      <c r="AE306" s="21">
        <v>0.61070611480293013</v>
      </c>
      <c r="AF306" s="21">
        <v>0.45119006605569362</v>
      </c>
      <c r="AG306" s="21" t="e">
        <v>#DIV/0!</v>
      </c>
      <c r="AH306" s="21" t="e">
        <v>#DIV/0!</v>
      </c>
      <c r="AI306" s="21">
        <v>0.98801975974870881</v>
      </c>
      <c r="AJ306" s="21">
        <v>6.5148537758084837E-2</v>
      </c>
      <c r="AK306" s="21" t="e">
        <v>#DIV/0!</v>
      </c>
      <c r="AL306" s="21" t="e">
        <v>#DIV/0!</v>
      </c>
      <c r="AM306" s="21">
        <v>0.31979739665164841</v>
      </c>
      <c r="AN306" s="21">
        <v>0.27491714861936528</v>
      </c>
      <c r="AO306" s="21">
        <v>5.3931524717864582E-2</v>
      </c>
      <c r="AP306" s="21">
        <v>0.58106802463267571</v>
      </c>
      <c r="AQ306" s="21">
        <v>0.57362898100298876</v>
      </c>
      <c r="AR306" s="21">
        <v>0.44857664041319761</v>
      </c>
      <c r="AS306" s="21">
        <v>0.67738631655025239</v>
      </c>
      <c r="AT306" s="21">
        <v>0.35641880489354405</v>
      </c>
      <c r="AU306" s="21">
        <v>0.59892516390964301</v>
      </c>
      <c r="AV306" s="21" t="e">
        <v>#DIV/0!</v>
      </c>
      <c r="AW306" s="21" t="e">
        <v>#DIV/0!</v>
      </c>
      <c r="AX306" s="21" t="e">
        <v>#DIV/0!</v>
      </c>
      <c r="AY306" s="21">
        <v>0.20430616427822082</v>
      </c>
      <c r="AZ306" s="21">
        <v>0.73669975293104484</v>
      </c>
      <c r="BA306" s="21">
        <v>0.74171404237093708</v>
      </c>
      <c r="BB306" s="21" t="e">
        <v>#DIV/0!</v>
      </c>
      <c r="BC306" s="21">
        <v>0.37564819975486863</v>
      </c>
    </row>
    <row r="307" spans="1:55" x14ac:dyDescent="0.2">
      <c r="A307" s="3" t="s">
        <v>931</v>
      </c>
      <c r="B307" s="3" t="s">
        <v>932</v>
      </c>
      <c r="C307" s="3" t="s">
        <v>34</v>
      </c>
      <c r="D307" s="3">
        <v>106287</v>
      </c>
      <c r="E307" s="3" t="s">
        <v>16</v>
      </c>
      <c r="F307" s="3">
        <v>2020</v>
      </c>
      <c r="G307" s="3" t="s">
        <v>17</v>
      </c>
      <c r="H307" s="4">
        <v>43982</v>
      </c>
      <c r="I307" s="4">
        <v>44029</v>
      </c>
      <c r="J307" s="4">
        <v>44029</v>
      </c>
      <c r="K307" s="5">
        <v>358800000</v>
      </c>
      <c r="L307" s="5">
        <v>360900000</v>
      </c>
      <c r="M307" s="3" t="s">
        <v>933</v>
      </c>
      <c r="N307" s="20">
        <v>3.4649821310051787E-2</v>
      </c>
      <c r="O307" s="21">
        <v>3.4649821310051787E-2</v>
      </c>
      <c r="P307" s="21">
        <v>7.2194237118667426E-3</v>
      </c>
      <c r="Q307" s="21">
        <v>0.26538478511952918</v>
      </c>
      <c r="R307" s="21">
        <v>0</v>
      </c>
      <c r="S307" s="21">
        <v>0</v>
      </c>
      <c r="T307" s="21">
        <v>0</v>
      </c>
      <c r="U307" s="21">
        <v>0.64049317262840244</v>
      </c>
      <c r="V307" s="21">
        <v>0.48825282224192584</v>
      </c>
      <c r="W307" s="21">
        <v>0.62210889664239277</v>
      </c>
      <c r="X307" s="21">
        <v>0.60304723439788266</v>
      </c>
      <c r="Y307" s="21">
        <v>0.45255741104683062</v>
      </c>
      <c r="Z307" s="21">
        <v>0.39695276560211723</v>
      </c>
      <c r="AA307" s="21">
        <v>0.1669174571064673</v>
      </c>
      <c r="AB307" s="21">
        <v>0.85458083609045188</v>
      </c>
      <c r="AC307" s="21">
        <v>0.68974617171467112</v>
      </c>
      <c r="AD307" s="21">
        <v>0.60034011824476186</v>
      </c>
      <c r="AE307" s="21">
        <v>0.68257374905084844</v>
      </c>
      <c r="AF307" s="21">
        <v>0.4484617309482834</v>
      </c>
      <c r="AG307" s="21" t="e">
        <v>#DIV/0!</v>
      </c>
      <c r="AH307" s="21" t="e">
        <v>#DIV/0!</v>
      </c>
      <c r="AI307" s="21">
        <v>0.98605738390824638</v>
      </c>
      <c r="AJ307" s="21">
        <v>8.3890514221890852E-2</v>
      </c>
      <c r="AK307" s="21" t="e">
        <v>#DIV/0!</v>
      </c>
      <c r="AL307" s="21" t="e">
        <v>#DIV/0!</v>
      </c>
      <c r="AM307" s="21">
        <v>0.31829784657811011</v>
      </c>
      <c r="AN307" s="21">
        <v>0.27457831303228197</v>
      </c>
      <c r="AO307" s="21">
        <v>8.8390633990815565E-2</v>
      </c>
      <c r="AP307" s="21">
        <v>0.5760783886163835</v>
      </c>
      <c r="AQ307" s="21">
        <v>0.63830976137216699</v>
      </c>
      <c r="AR307" s="21">
        <v>0.52476749050957994</v>
      </c>
      <c r="AS307" s="21">
        <v>0.58098229808786117</v>
      </c>
      <c r="AT307" s="21">
        <v>0.51128429404294307</v>
      </c>
      <c r="AU307" s="21">
        <v>0.62259170841716827</v>
      </c>
      <c r="AV307" s="21" t="e">
        <v>#DIV/0!</v>
      </c>
      <c r="AW307" s="21" t="e">
        <v>#DIV/0!</v>
      </c>
      <c r="AX307" s="21" t="e">
        <v>#DIV/0!</v>
      </c>
      <c r="AY307" s="21">
        <v>0.19993393009915053</v>
      </c>
      <c r="AZ307" s="21">
        <v>0.73393767844253466</v>
      </c>
      <c r="BA307" s="21">
        <v>0.74359965784592597</v>
      </c>
      <c r="BB307" s="21" t="e">
        <v>#DIV/0!</v>
      </c>
      <c r="BC307" s="21">
        <v>0.50109354036299636</v>
      </c>
    </row>
    <row r="308" spans="1:55" x14ac:dyDescent="0.2">
      <c r="A308" s="3" t="s">
        <v>979</v>
      </c>
      <c r="B308" s="3" t="s">
        <v>980</v>
      </c>
      <c r="C308" s="3" t="s">
        <v>52</v>
      </c>
      <c r="D308" s="3">
        <v>117316</v>
      </c>
      <c r="E308" s="3" t="s">
        <v>16</v>
      </c>
      <c r="F308" s="3">
        <v>2019</v>
      </c>
      <c r="G308" s="3" t="s">
        <v>17</v>
      </c>
      <c r="H308" s="4">
        <v>43830</v>
      </c>
      <c r="I308" s="4">
        <v>43887</v>
      </c>
      <c r="J308" s="4">
        <v>43887</v>
      </c>
      <c r="K308" s="5">
        <v>504000000</v>
      </c>
      <c r="L308" s="5">
        <v>507000000</v>
      </c>
      <c r="M308" s="3" t="s">
        <v>981</v>
      </c>
      <c r="N308" s="20">
        <v>2.4555918328429367E-2</v>
      </c>
      <c r="O308" s="21">
        <v>2.0162642257733256E-2</v>
      </c>
      <c r="P308" s="21">
        <v>6.7694575658639325E-3</v>
      </c>
      <c r="Q308" s="21">
        <v>0.26447402790176799</v>
      </c>
      <c r="R308" s="21">
        <v>8.4533480148886744E-2</v>
      </c>
      <c r="S308" s="21">
        <v>5.2361868073096327E-2</v>
      </c>
      <c r="T308" s="21">
        <v>7.5732109437073633E-2</v>
      </c>
      <c r="U308" s="21">
        <v>0.65354850723439761</v>
      </c>
      <c r="V308" s="21">
        <v>0.50280176490743889</v>
      </c>
      <c r="W308" s="21">
        <v>0.63429743622366574</v>
      </c>
      <c r="X308" s="21">
        <v>5.8894720716156514E-2</v>
      </c>
      <c r="Y308" s="21">
        <v>0.45099389476412693</v>
      </c>
      <c r="Z308" s="21">
        <v>0.94110527928384358</v>
      </c>
      <c r="AA308" s="21">
        <v>6.0796646750990138E-4</v>
      </c>
      <c r="AB308" s="21">
        <v>0.86090983159673695</v>
      </c>
      <c r="AC308" s="21">
        <v>0.68233604861431818</v>
      </c>
      <c r="AD308" s="21">
        <v>0.59654536315086359</v>
      </c>
      <c r="AE308" s="21">
        <v>0.4849671431905449</v>
      </c>
      <c r="AF308" s="21">
        <v>0.41722360257276725</v>
      </c>
      <c r="AG308" s="21" t="e">
        <v>#DIV/0!</v>
      </c>
      <c r="AH308" s="21" t="e">
        <v>#DIV/0!</v>
      </c>
      <c r="AI308" s="21">
        <v>0.98687332509975978</v>
      </c>
      <c r="AJ308" s="21">
        <v>0.16389610589301881</v>
      </c>
      <c r="AK308" s="21" t="e">
        <v>#DIV/0!</v>
      </c>
      <c r="AL308" s="21" t="e">
        <v>#DIV/0!</v>
      </c>
      <c r="AM308" s="21">
        <v>0.3084215627521128</v>
      </c>
      <c r="AN308" s="21">
        <v>0.27207107438802769</v>
      </c>
      <c r="AO308" s="21">
        <v>3.8377393069697521E-2</v>
      </c>
      <c r="AP308" s="21">
        <v>0.56324321979050218</v>
      </c>
      <c r="AQ308" s="21">
        <v>0.50132362862338031</v>
      </c>
      <c r="AR308" s="21">
        <v>0.50641029458781361</v>
      </c>
      <c r="AS308" s="21">
        <v>0.62749591957460427</v>
      </c>
      <c r="AT308" s="21">
        <v>0.34115537372625659</v>
      </c>
      <c r="AU308" s="21">
        <v>0.58969665766711288</v>
      </c>
      <c r="AV308" s="21" t="e">
        <v>#DIV/0!</v>
      </c>
      <c r="AW308" s="21" t="e">
        <v>#DIV/0!</v>
      </c>
      <c r="AX308" s="21" t="e">
        <v>#DIV/0!</v>
      </c>
      <c r="AY308" s="21">
        <v>0.26879795858126854</v>
      </c>
      <c r="AZ308" s="21">
        <v>0.78018156446884956</v>
      </c>
      <c r="BA308" s="21">
        <v>0.74235916372678556</v>
      </c>
      <c r="BB308" s="21" t="e">
        <v>#DIV/0!</v>
      </c>
      <c r="BC308" s="21">
        <v>0.1757524130162664</v>
      </c>
    </row>
    <row r="309" spans="1:55" x14ac:dyDescent="0.2">
      <c r="A309" s="3" t="s">
        <v>943</v>
      </c>
      <c r="B309" s="3" t="s">
        <v>944</v>
      </c>
      <c r="C309" s="3" t="s">
        <v>91</v>
      </c>
      <c r="D309" s="3">
        <v>218222</v>
      </c>
      <c r="E309" s="3" t="s">
        <v>16</v>
      </c>
      <c r="F309" s="3">
        <v>2019</v>
      </c>
      <c r="G309" s="3" t="s">
        <v>17</v>
      </c>
      <c r="H309" s="4">
        <v>43830</v>
      </c>
      <c r="I309" s="4">
        <v>43874</v>
      </c>
      <c r="J309" s="4">
        <v>44025</v>
      </c>
      <c r="K309" s="5">
        <v>1392000000</v>
      </c>
      <c r="L309" s="5">
        <v>1401000000</v>
      </c>
      <c r="M309" s="3" t="s">
        <v>945</v>
      </c>
      <c r="N309" s="20">
        <v>4.7365194331068124E-2</v>
      </c>
      <c r="O309" s="21">
        <v>4.2803519768915832E-2</v>
      </c>
      <c r="P309" s="21">
        <v>8.5782417879047751E-2</v>
      </c>
      <c r="Q309" s="21">
        <v>0.27839292481133487</v>
      </c>
      <c r="R309" s="21">
        <v>0.13059275286386179</v>
      </c>
      <c r="S309" s="21">
        <v>9.969498405015724E-2</v>
      </c>
      <c r="T309" s="21">
        <v>0.11352093817683495</v>
      </c>
      <c r="U309" s="21">
        <v>0.68800767859136835</v>
      </c>
      <c r="V309" s="21">
        <v>0.55351138297577318</v>
      </c>
      <c r="W309" s="21">
        <v>0.66515119688453994</v>
      </c>
      <c r="X309" s="21">
        <v>0.3128081228529237</v>
      </c>
      <c r="Y309" s="21">
        <v>0.43813302686694611</v>
      </c>
      <c r="Z309" s="21">
        <v>0.6871918771470763</v>
      </c>
      <c r="AA309" s="21">
        <v>0.29987543004736533</v>
      </c>
      <c r="AB309" s="21">
        <v>0.81621015793432961</v>
      </c>
      <c r="AC309" s="21">
        <v>0.53283045936344853</v>
      </c>
      <c r="AD309" s="21">
        <v>0.43000342209890213</v>
      </c>
      <c r="AE309" s="21">
        <v>0.48890460425148008</v>
      </c>
      <c r="AF309" s="21">
        <v>0.38783242069418905</v>
      </c>
      <c r="AG309" s="21" t="e">
        <v>#DIV/0!</v>
      </c>
      <c r="AH309" s="21" t="e">
        <v>#DIV/0!</v>
      </c>
      <c r="AI309" s="21">
        <v>0.98594201353680511</v>
      </c>
      <c r="AJ309" s="21">
        <v>0.12057368681212217</v>
      </c>
      <c r="AK309" s="21" t="e">
        <v>#DIV/0!</v>
      </c>
      <c r="AL309" s="21" t="e">
        <v>#DIV/0!</v>
      </c>
      <c r="AM309" s="21">
        <v>0.31991078703694337</v>
      </c>
      <c r="AN309" s="21">
        <v>0.28858936153070391</v>
      </c>
      <c r="AO309" s="21">
        <v>0.17441261621604373</v>
      </c>
      <c r="AP309" s="21">
        <v>0.57637137205979438</v>
      </c>
      <c r="AQ309" s="21">
        <v>0.54187906815022513</v>
      </c>
      <c r="AR309" s="21">
        <v>0.30740583338775895</v>
      </c>
      <c r="AS309" s="21">
        <v>0.59339619878936445</v>
      </c>
      <c r="AT309" s="21">
        <v>0.44001340894010366</v>
      </c>
      <c r="AU309" s="21">
        <v>0.63772145212120646</v>
      </c>
      <c r="AV309" s="21" t="e">
        <v>#DIV/0!</v>
      </c>
      <c r="AW309" s="21" t="e">
        <v>#DIV/0!</v>
      </c>
      <c r="AX309" s="21" t="e">
        <v>#DIV/0!</v>
      </c>
      <c r="AY309" s="21">
        <v>0.2659855461149167</v>
      </c>
      <c r="AZ309" s="21">
        <v>0.75861324694064747</v>
      </c>
      <c r="BA309" s="21">
        <v>0.74410553687865089</v>
      </c>
      <c r="BB309" s="21" t="e">
        <v>#DIV/0!</v>
      </c>
      <c r="BC309" s="21">
        <v>0.27323752505438059</v>
      </c>
    </row>
    <row r="310" spans="1:55" x14ac:dyDescent="0.2">
      <c r="A310" s="3" t="s">
        <v>952</v>
      </c>
      <c r="B310" s="3" t="s">
        <v>953</v>
      </c>
      <c r="C310" s="3" t="s">
        <v>24</v>
      </c>
      <c r="D310" s="3">
        <v>262090</v>
      </c>
      <c r="E310" s="3" t="s">
        <v>16</v>
      </c>
      <c r="F310" s="3">
        <v>2019</v>
      </c>
      <c r="G310" s="3" t="s">
        <v>17</v>
      </c>
      <c r="H310" s="4">
        <v>43830</v>
      </c>
      <c r="I310" s="4">
        <v>43888</v>
      </c>
      <c r="J310" s="4">
        <v>43888</v>
      </c>
      <c r="K310" s="5">
        <v>5534000000</v>
      </c>
      <c r="L310" s="5">
        <v>5629000000</v>
      </c>
      <c r="M310" s="3" t="s">
        <v>954</v>
      </c>
      <c r="N310" s="20">
        <v>4.2250576291613932E-2</v>
      </c>
      <c r="O310" s="21">
        <v>3.4346518043882036E-2</v>
      </c>
      <c r="P310" s="21">
        <v>5.9230940023061361E-2</v>
      </c>
      <c r="Q310" s="21">
        <v>0.26218667585367028</v>
      </c>
      <c r="R310" s="21">
        <v>6.7165309342951882E-2</v>
      </c>
      <c r="S310" s="21">
        <v>8.4034914902933161E-2</v>
      </c>
      <c r="T310" s="21">
        <v>5.2330744669947228E-2</v>
      </c>
      <c r="U310" s="21">
        <v>0.64855497980852372</v>
      </c>
      <c r="V310" s="21">
        <v>0.50639979527132395</v>
      </c>
      <c r="W310" s="21">
        <v>0.62865460515623106</v>
      </c>
      <c r="X310" s="21">
        <v>0.19100517377972173</v>
      </c>
      <c r="Y310" s="21">
        <v>0.53721979589272362</v>
      </c>
      <c r="Z310" s="21">
        <v>0.80899482622027818</v>
      </c>
      <c r="AA310" s="21">
        <v>0.52862811926085351</v>
      </c>
      <c r="AB310" s="21">
        <v>0.88317647881712935</v>
      </c>
      <c r="AC310" s="21">
        <v>0.77954818554548211</v>
      </c>
      <c r="AD310" s="21">
        <v>0.58339064219350445</v>
      </c>
      <c r="AE310" s="21">
        <v>0.58324605100039373</v>
      </c>
      <c r="AF310" s="21">
        <v>0.48773392272914884</v>
      </c>
      <c r="AG310" s="21" t="e">
        <v>#DIV/0!</v>
      </c>
      <c r="AH310" s="21" t="e">
        <v>#DIV/0!</v>
      </c>
      <c r="AI310" s="21">
        <v>0.98543603700092275</v>
      </c>
      <c r="AJ310" s="21">
        <v>0.12826187095879224</v>
      </c>
      <c r="AK310" s="21" t="e">
        <v>#DIV/0!</v>
      </c>
      <c r="AL310" s="21" t="e">
        <v>#DIV/0!</v>
      </c>
      <c r="AM310" s="21">
        <v>0.31484401567851128</v>
      </c>
      <c r="AN310" s="21">
        <v>0.27231996972492006</v>
      </c>
      <c r="AO310" s="21">
        <v>6.0111371645701211E-2</v>
      </c>
      <c r="AP310" s="21">
        <v>0.57547860115567551</v>
      </c>
      <c r="AQ310" s="21">
        <v>0.64857123545940965</v>
      </c>
      <c r="AR310" s="21">
        <v>0.46130229025653846</v>
      </c>
      <c r="AS310" s="21">
        <v>0.55535998609679049</v>
      </c>
      <c r="AT310" s="21">
        <v>0.3802564050849066</v>
      </c>
      <c r="AU310" s="21">
        <v>0.64810585298759693</v>
      </c>
      <c r="AV310" s="21" t="e">
        <v>#DIV/0!</v>
      </c>
      <c r="AW310" s="21" t="e">
        <v>#DIV/0!</v>
      </c>
      <c r="AX310" s="21" t="e">
        <v>#DIV/0!</v>
      </c>
      <c r="AY310" s="21">
        <v>0.23976918420528903</v>
      </c>
      <c r="AZ310" s="21">
        <v>0.75118522083691797</v>
      </c>
      <c r="BA310" s="21">
        <v>0.74351238292751876</v>
      </c>
      <c r="BB310" s="21" t="e">
        <v>#DIV/0!</v>
      </c>
      <c r="BC310" s="21">
        <v>0.2206377662622126</v>
      </c>
    </row>
    <row r="311" spans="1:55" x14ac:dyDescent="0.2">
      <c r="A311" s="3" t="s">
        <v>973</v>
      </c>
      <c r="B311" s="3" t="s">
        <v>974</v>
      </c>
      <c r="C311" s="3" t="s">
        <v>91</v>
      </c>
      <c r="D311" s="3">
        <v>133209</v>
      </c>
      <c r="E311" s="3" t="s">
        <v>16</v>
      </c>
      <c r="F311" s="3">
        <v>2020</v>
      </c>
      <c r="G311" s="3" t="s">
        <v>17</v>
      </c>
      <c r="H311" s="4">
        <v>44012</v>
      </c>
      <c r="I311" s="4">
        <v>44049</v>
      </c>
      <c r="J311" s="4">
        <v>44049</v>
      </c>
      <c r="K311" s="5">
        <v>2481200000</v>
      </c>
      <c r="L311" s="5">
        <v>2612300000</v>
      </c>
      <c r="M311" s="3" t="s">
        <v>975</v>
      </c>
      <c r="N311" s="20">
        <v>2.5547357388170152E-2</v>
      </c>
      <c r="O311" s="21">
        <v>2.0222390708103475E-2</v>
      </c>
      <c r="P311" s="21">
        <v>3.7830060817273636E-2</v>
      </c>
      <c r="Q311" s="21">
        <v>0.26165320395223285</v>
      </c>
      <c r="R311" s="21">
        <v>7.016003354536382E-2</v>
      </c>
      <c r="S311" s="21">
        <v>0.12778874931632828</v>
      </c>
      <c r="T311" s="21">
        <v>4.7270547651449044E-2</v>
      </c>
      <c r="U311" s="21">
        <v>0.64835130844852951</v>
      </c>
      <c r="V311" s="21">
        <v>0.51400295096548898</v>
      </c>
      <c r="W311" s="21">
        <v>0.62762627461252762</v>
      </c>
      <c r="X311" s="21">
        <v>0.15644000161504684</v>
      </c>
      <c r="Y311" s="21">
        <v>0.53795149387110663</v>
      </c>
      <c r="Z311" s="21">
        <v>0.84355999838495321</v>
      </c>
      <c r="AA311" s="21">
        <v>0.61976483122277248</v>
      </c>
      <c r="AB311" s="21">
        <v>0.89033730086434437</v>
      </c>
      <c r="AC311" s="21">
        <v>0.47156529982006062</v>
      </c>
      <c r="AD311" s="21">
        <v>0.46374618266919598</v>
      </c>
      <c r="AE311" s="21">
        <v>0.52726939428605246</v>
      </c>
      <c r="AF311" s="21">
        <v>0.40891037881876674</v>
      </c>
      <c r="AG311" s="21" t="e">
        <v>#DIV/0!</v>
      </c>
      <c r="AH311" s="21" t="e">
        <v>#DIV/0!</v>
      </c>
      <c r="AI311" s="21">
        <v>0.98519889937511995</v>
      </c>
      <c r="AJ311" s="21">
        <v>0.12608372275943405</v>
      </c>
      <c r="AK311" s="21" t="e">
        <v>#DIV/0!</v>
      </c>
      <c r="AL311" s="21" t="e">
        <v>#DIV/0!</v>
      </c>
      <c r="AM311" s="21">
        <v>0.31089318405955108</v>
      </c>
      <c r="AN311" s="21">
        <v>0.27402836889192284</v>
      </c>
      <c r="AO311" s="21">
        <v>0.12051553753151724</v>
      </c>
      <c r="AP311" s="21">
        <v>0.56089333913556894</v>
      </c>
      <c r="AQ311" s="21">
        <v>0.57827218242578082</v>
      </c>
      <c r="AR311" s="21">
        <v>0.37129825448269899</v>
      </c>
      <c r="AS311" s="21">
        <v>0.56224526418000331</v>
      </c>
      <c r="AT311" s="21">
        <v>0.43997028230685048</v>
      </c>
      <c r="AU311" s="21">
        <v>0.64967245441656951</v>
      </c>
      <c r="AV311" s="21" t="e">
        <v>#DIV/0!</v>
      </c>
      <c r="AW311" s="21" t="e">
        <v>#DIV/0!</v>
      </c>
      <c r="AX311" s="21" t="e">
        <v>#DIV/0!</v>
      </c>
      <c r="AY311" s="21">
        <v>0.2393620363191124</v>
      </c>
      <c r="AZ311" s="21">
        <v>0.75306761478124207</v>
      </c>
      <c r="BA311" s="21">
        <v>0.74411156774010556</v>
      </c>
      <c r="BB311" s="21" t="e">
        <v>#DIV/0!</v>
      </c>
      <c r="BC311" s="21">
        <v>0.25816404304244889</v>
      </c>
    </row>
    <row r="312" spans="1:55" x14ac:dyDescent="0.2">
      <c r="A312" s="3" t="s">
        <v>928</v>
      </c>
      <c r="B312" s="3" t="s">
        <v>929</v>
      </c>
      <c r="C312" s="3" t="s">
        <v>15</v>
      </c>
      <c r="D312" s="3">
        <v>354246</v>
      </c>
      <c r="E312" s="3" t="s">
        <v>16</v>
      </c>
      <c r="F312" s="3">
        <v>2020</v>
      </c>
      <c r="G312" s="3" t="s">
        <v>17</v>
      </c>
      <c r="H312" s="4">
        <v>44012</v>
      </c>
      <c r="I312" s="4">
        <v>44069</v>
      </c>
      <c r="J312" s="4">
        <v>44069</v>
      </c>
      <c r="K312" s="5">
        <v>128523335</v>
      </c>
      <c r="L312" s="5">
        <v>128848132</v>
      </c>
      <c r="M312" s="3" t="s">
        <v>930</v>
      </c>
      <c r="N312" s="20">
        <v>4.9809538267737714E-2</v>
      </c>
      <c r="O312" s="21">
        <v>3.3718035581729269E-2</v>
      </c>
      <c r="P312" s="21">
        <v>2.4108054097831979E-2</v>
      </c>
      <c r="Q312" s="21">
        <v>0.26290012616648184</v>
      </c>
      <c r="R312" s="21">
        <v>8.584620063986978E-2</v>
      </c>
      <c r="S312" s="21">
        <v>6.0450219138792081E-2</v>
      </c>
      <c r="T312" s="21">
        <v>7.5563654885850845E-2</v>
      </c>
      <c r="U312" s="21">
        <v>0.65171858134420513</v>
      </c>
      <c r="V312" s="21">
        <v>0.50247401440883244</v>
      </c>
      <c r="W312" s="21">
        <v>0.63240579436914179</v>
      </c>
      <c r="X312" s="21">
        <v>0.26642540941567233</v>
      </c>
      <c r="Y312" s="21">
        <v>0.50054785286584391</v>
      </c>
      <c r="Z312" s="21">
        <v>0.73357459058432761</v>
      </c>
      <c r="AA312" s="21">
        <v>0.58317722380798487</v>
      </c>
      <c r="AB312" s="21">
        <v>0.87497364857854321</v>
      </c>
      <c r="AC312" s="21">
        <v>0.22445808375023532</v>
      </c>
      <c r="AD312" s="21">
        <v>0.40655952561808817</v>
      </c>
      <c r="AE312" s="21">
        <v>0.46224940026468775</v>
      </c>
      <c r="AF312" s="21">
        <v>0.38713763370618248</v>
      </c>
      <c r="AG312" s="21" t="e">
        <v>#DIV/0!</v>
      </c>
      <c r="AH312" s="21" t="e">
        <v>#DIV/0!</v>
      </c>
      <c r="AI312" s="21">
        <v>0.98508512863299114</v>
      </c>
      <c r="AJ312" s="21">
        <v>0.1222380202736959</v>
      </c>
      <c r="AK312" s="21" t="e">
        <v>#DIV/0!</v>
      </c>
      <c r="AL312" s="21" t="e">
        <v>#DIV/0!</v>
      </c>
      <c r="AM312" s="21">
        <v>0.3107703087428802</v>
      </c>
      <c r="AN312" s="21">
        <v>0.27781135112975153</v>
      </c>
      <c r="AO312" s="21">
        <v>0.20649064988698315</v>
      </c>
      <c r="AP312" s="21">
        <v>0.57758639931704503</v>
      </c>
      <c r="AQ312" s="21">
        <v>0.5560331488132384</v>
      </c>
      <c r="AR312" s="21">
        <v>0.26188229591681339</v>
      </c>
      <c r="AS312" s="21">
        <v>0.58260053572134751</v>
      </c>
      <c r="AT312" s="21">
        <v>0.39748583474587851</v>
      </c>
      <c r="AU312" s="21">
        <v>0.65946103218963759</v>
      </c>
      <c r="AV312" s="21" t="e">
        <v>#DIV/0!</v>
      </c>
      <c r="AW312" s="21" t="e">
        <v>#DIV/0!</v>
      </c>
      <c r="AX312" s="21" t="e">
        <v>#DIV/0!</v>
      </c>
      <c r="AY312" s="21">
        <v>0.24543634367907513</v>
      </c>
      <c r="AZ312" s="21">
        <v>0.76140637329911243</v>
      </c>
      <c r="BA312" s="21">
        <v>0.74446537636646193</v>
      </c>
      <c r="BB312" s="21" t="e">
        <v>#DIV/0!</v>
      </c>
      <c r="BC312" s="21">
        <v>0.2603534098736946</v>
      </c>
    </row>
    <row r="313" spans="1:55" x14ac:dyDescent="0.2">
      <c r="A313" s="3" t="s">
        <v>985</v>
      </c>
      <c r="B313" s="3" t="s">
        <v>986</v>
      </c>
      <c r="C313" s="3" t="s">
        <v>45</v>
      </c>
      <c r="D313" s="3">
        <v>404717</v>
      </c>
      <c r="E313" s="3" t="s">
        <v>16</v>
      </c>
      <c r="F313" s="3">
        <v>2019</v>
      </c>
      <c r="G313" s="3" t="s">
        <v>17</v>
      </c>
      <c r="H313" s="4">
        <v>43830</v>
      </c>
      <c r="I313" s="4">
        <v>43860</v>
      </c>
      <c r="J313" s="4">
        <v>43860</v>
      </c>
      <c r="K313" s="5">
        <v>270699000</v>
      </c>
      <c r="L313" s="5">
        <v>271332000</v>
      </c>
      <c r="M313" s="6" t="s">
        <v>987</v>
      </c>
      <c r="N313" s="20">
        <v>4.6496629547405424E-2</v>
      </c>
      <c r="O313" s="21">
        <v>4.4477805312846319E-3</v>
      </c>
      <c r="P313" s="21">
        <v>4.513794189719882E-3</v>
      </c>
      <c r="Q313" s="21">
        <v>0.26196823796518376</v>
      </c>
      <c r="R313" s="21">
        <v>0</v>
      </c>
      <c r="S313" s="21">
        <v>0</v>
      </c>
      <c r="T313" s="21">
        <v>0</v>
      </c>
      <c r="U313" s="21">
        <v>0.64049317262840244</v>
      </c>
      <c r="V313" s="21">
        <v>0.48825282224192584</v>
      </c>
      <c r="W313" s="21">
        <v>0.62210889664239277</v>
      </c>
      <c r="X313" s="21">
        <v>0.67714547584181961</v>
      </c>
      <c r="Y313" s="21">
        <v>0.46376738205909041</v>
      </c>
      <c r="Z313" s="21">
        <v>0.32285452415818033</v>
      </c>
      <c r="AA313" s="21">
        <v>0</v>
      </c>
      <c r="AB313" s="21">
        <v>0.88598954738974756</v>
      </c>
      <c r="AC313" s="21">
        <v>0.20714108287215016</v>
      </c>
      <c r="AD313" s="21">
        <v>0.39190370510154776</v>
      </c>
      <c r="AE313" s="21">
        <v>0.44558604885542413</v>
      </c>
      <c r="AF313" s="21">
        <v>0.38045730581338749</v>
      </c>
      <c r="AG313" s="21" t="e">
        <v>#DIV/0!</v>
      </c>
      <c r="AH313" s="21" t="e">
        <v>#DIV/0!</v>
      </c>
      <c r="AI313" s="21">
        <v>0.98440606379014206</v>
      </c>
      <c r="AJ313" s="21">
        <v>6.6273243848555832E-2</v>
      </c>
      <c r="AK313" s="21" t="e">
        <v>#DIV/0!</v>
      </c>
      <c r="AL313" s="21" t="e">
        <v>#DIV/0!</v>
      </c>
      <c r="AM313" s="21">
        <v>0.30821141164404608</v>
      </c>
      <c r="AN313" s="21">
        <v>0.2766050657652625</v>
      </c>
      <c r="AO313" s="21">
        <v>0.1951776754460918</v>
      </c>
      <c r="AP313" s="21">
        <v>0.57416628551963567</v>
      </c>
      <c r="AQ313" s="21">
        <v>0.51706506893670279</v>
      </c>
      <c r="AR313" s="21">
        <v>0.22769404978257654</v>
      </c>
      <c r="AS313" s="21">
        <v>0.58207219385759468</v>
      </c>
      <c r="AT313" s="21">
        <v>0.3253498978665636</v>
      </c>
      <c r="AU313" s="21">
        <v>0.62256816440197371</v>
      </c>
      <c r="AV313" s="21" t="e">
        <v>#DIV/0!</v>
      </c>
      <c r="AW313" s="21" t="e">
        <v>#DIV/0!</v>
      </c>
      <c r="AX313" s="21" t="e">
        <v>#DIV/0!</v>
      </c>
      <c r="AY313" s="21">
        <v>0.19993393009915053</v>
      </c>
      <c r="AZ313" s="21">
        <v>0.73445695711237602</v>
      </c>
      <c r="BA313" s="21">
        <v>0.7443120804885982</v>
      </c>
      <c r="BB313" s="21" t="e">
        <v>#DIV/0!</v>
      </c>
      <c r="BC313" s="21">
        <v>0.31237150311140599</v>
      </c>
    </row>
    <row r="314" spans="1:55" x14ac:dyDescent="0.2">
      <c r="A314" s="3" t="s">
        <v>925</v>
      </c>
      <c r="B314" s="3" t="s">
        <v>926</v>
      </c>
      <c r="C314" s="3" t="s">
        <v>59</v>
      </c>
      <c r="D314" s="3">
        <v>448316</v>
      </c>
      <c r="E314" s="3" t="s">
        <v>16</v>
      </c>
      <c r="F314" s="3">
        <v>2019</v>
      </c>
      <c r="G314" s="3" t="s">
        <v>17</v>
      </c>
      <c r="H314" s="4">
        <v>43830</v>
      </c>
      <c r="I314" s="4">
        <v>43887</v>
      </c>
      <c r="J314" s="4">
        <v>43887</v>
      </c>
      <c r="K314" s="5">
        <v>93800000</v>
      </c>
      <c r="L314" s="5">
        <v>94100000</v>
      </c>
      <c r="M314" s="3" t="s">
        <v>927</v>
      </c>
      <c r="N314" s="20">
        <v>7.2324986724522977E-2</v>
      </c>
      <c r="O314" s="21">
        <v>4.3265249996472431E-2</v>
      </c>
      <c r="P314" s="21">
        <v>2.3480548100687806E-2</v>
      </c>
      <c r="Q314" s="21">
        <v>0.26365754238178052</v>
      </c>
      <c r="R314" s="21">
        <v>0.11347632018791466</v>
      </c>
      <c r="S314" s="21">
        <v>3.5411451514658375E-2</v>
      </c>
      <c r="T314" s="21">
        <v>0.10810718531672765</v>
      </c>
      <c r="U314" s="21">
        <v>0.65662457044288591</v>
      </c>
      <c r="V314" s="21">
        <v>0.49730947106531659</v>
      </c>
      <c r="W314" s="21">
        <v>0.63812414497851</v>
      </c>
      <c r="X314" s="21">
        <v>0.24772704948107169</v>
      </c>
      <c r="Y314" s="21">
        <v>0.46491255203010301</v>
      </c>
      <c r="Z314" s="21">
        <v>0.75227295051892829</v>
      </c>
      <c r="AA314" s="21">
        <v>0.231309114733948</v>
      </c>
      <c r="AB314" s="21">
        <v>0.86762084962067409</v>
      </c>
      <c r="AC314" s="21">
        <v>0.20482429229153024</v>
      </c>
      <c r="AD314" s="21">
        <v>0.41656891789356643</v>
      </c>
      <c r="AE314" s="21">
        <v>0.47362986311159727</v>
      </c>
      <c r="AF314" s="21">
        <v>0.39611509341019419</v>
      </c>
      <c r="AG314" s="21" t="e">
        <v>#DIV/0!</v>
      </c>
      <c r="AH314" s="21" t="e">
        <v>#DIV/0!</v>
      </c>
      <c r="AI314" s="21">
        <v>0.98608083746133957</v>
      </c>
      <c r="AJ314" s="21">
        <v>0.20020561878898038</v>
      </c>
      <c r="AK314" s="21" t="e">
        <v>#DIV/0!</v>
      </c>
      <c r="AL314" s="21" t="e">
        <v>#DIV/0!</v>
      </c>
      <c r="AM314" s="21">
        <v>0.31515700442223826</v>
      </c>
      <c r="AN314" s="21">
        <v>0.27946821130670746</v>
      </c>
      <c r="AO314" s="21">
        <v>0.23129056729805275</v>
      </c>
      <c r="AP314" s="21">
        <v>0.57630721204714219</v>
      </c>
      <c r="AQ314" s="21">
        <v>0.6212899753824479</v>
      </c>
      <c r="AR314" s="21">
        <v>0.28260909712775978</v>
      </c>
      <c r="AS314" s="21">
        <v>0.59842699706489599</v>
      </c>
      <c r="AT314" s="21">
        <v>0.46496442804053473</v>
      </c>
      <c r="AU314" s="21">
        <v>0.63979563950139851</v>
      </c>
      <c r="AV314" s="21" t="e">
        <v>#DIV/0!</v>
      </c>
      <c r="AW314" s="21" t="e">
        <v>#DIV/0!</v>
      </c>
      <c r="AX314" s="21" t="e">
        <v>#DIV/0!</v>
      </c>
      <c r="AY314" s="21">
        <v>0.24912005616120869</v>
      </c>
      <c r="AZ314" s="21">
        <v>0.76616458756089822</v>
      </c>
      <c r="BA314" s="21">
        <v>0.74333595695130594</v>
      </c>
      <c r="BB314" s="21" t="e">
        <v>#DIV/0!</v>
      </c>
      <c r="BC314" s="21">
        <v>0.27344749500269105</v>
      </c>
    </row>
    <row r="315" spans="1:55" x14ac:dyDescent="0.2">
      <c r="A315" s="3" t="s">
        <v>946</v>
      </c>
      <c r="B315" s="3" t="s">
        <v>947</v>
      </c>
      <c r="C315" s="3" t="s">
        <v>24</v>
      </c>
      <c r="D315" s="3">
        <v>378197</v>
      </c>
      <c r="E315" s="3" t="s">
        <v>16</v>
      </c>
      <c r="F315" s="3">
        <v>2019</v>
      </c>
      <c r="G315" s="3" t="s">
        <v>17</v>
      </c>
      <c r="H315" s="4">
        <v>43861</v>
      </c>
      <c r="I315" s="4">
        <v>43886</v>
      </c>
      <c r="J315" s="4">
        <v>43886</v>
      </c>
      <c r="K315" s="5">
        <v>110974000</v>
      </c>
      <c r="L315" s="5">
        <v>111624000</v>
      </c>
      <c r="M315" s="3" t="s">
        <v>948</v>
      </c>
      <c r="N315" s="20">
        <v>4.1629899173286314E-2</v>
      </c>
      <c r="O315" s="21">
        <v>2.878455451579922E-2</v>
      </c>
      <c r="P315" s="21">
        <v>1.7600791022166908E-2</v>
      </c>
      <c r="Q315" s="21">
        <v>0.26218660154429102</v>
      </c>
      <c r="R315" s="21">
        <v>8.9970760992655566E-2</v>
      </c>
      <c r="S315" s="21">
        <v>5.1557436542293833E-2</v>
      </c>
      <c r="T315" s="21">
        <v>8.1374358079225981E-2</v>
      </c>
      <c r="U315" s="21">
        <v>0.65129213948467979</v>
      </c>
      <c r="V315" s="21">
        <v>0.49938625709380163</v>
      </c>
      <c r="W315" s="21">
        <v>0.6322873256021585</v>
      </c>
      <c r="X315" s="21">
        <v>0.15996557021393437</v>
      </c>
      <c r="Y315" s="21">
        <v>0.57863071325341031</v>
      </c>
      <c r="Z315" s="21">
        <v>0.84003442978606557</v>
      </c>
      <c r="AA315" s="21">
        <v>0.79427352488112346</v>
      </c>
      <c r="AB315" s="21">
        <v>0.88317740959037971</v>
      </c>
      <c r="AC315" s="21">
        <v>0.45937931168267843</v>
      </c>
      <c r="AD315" s="21">
        <v>0.41359109198699617</v>
      </c>
      <c r="AE315" s="21">
        <v>0.47024413936717863</v>
      </c>
      <c r="AF315" s="21">
        <v>0.40398275724261179</v>
      </c>
      <c r="AG315" s="21" t="e">
        <v>#DIV/0!</v>
      </c>
      <c r="AH315" s="21" t="e">
        <v>#DIV/0!</v>
      </c>
      <c r="AI315" s="21">
        <v>0.99017329602220649</v>
      </c>
      <c r="AJ315" s="21">
        <v>9.4312852445223583E-2</v>
      </c>
      <c r="AK315" s="21" t="e">
        <v>#DIV/0!</v>
      </c>
      <c r="AL315" s="21" t="e">
        <v>#DIV/0!</v>
      </c>
      <c r="AM315" s="21">
        <v>0.30845132554941207</v>
      </c>
      <c r="AN315" s="21">
        <v>0.27280293766702574</v>
      </c>
      <c r="AO315" s="21">
        <v>7.4698815300857146E-2</v>
      </c>
      <c r="AP315" s="21">
        <v>0.57739003050660698</v>
      </c>
      <c r="AQ315" s="21">
        <v>0.51976514531149698</v>
      </c>
      <c r="AR315" s="21">
        <v>0.27763233626097916</v>
      </c>
      <c r="AS315" s="21">
        <v>0.6795186407543683</v>
      </c>
      <c r="AT315" s="21">
        <v>0.28253926088398484</v>
      </c>
      <c r="AU315" s="21">
        <v>0.51492435986607443</v>
      </c>
      <c r="AV315" s="21" t="e">
        <v>#DIV/0!</v>
      </c>
      <c r="AW315" s="21" t="e">
        <v>#DIV/0!</v>
      </c>
      <c r="AX315" s="21" t="e">
        <v>#DIV/0!</v>
      </c>
      <c r="AY315" s="21">
        <v>0.31300887030984437</v>
      </c>
      <c r="AZ315" s="21">
        <v>0.80296576620598292</v>
      </c>
      <c r="BA315" s="21">
        <v>0.73977322062914341</v>
      </c>
      <c r="BB315" s="21" t="e">
        <v>#DIV/0!</v>
      </c>
      <c r="BC315" s="21">
        <v>0.19291242427344515</v>
      </c>
    </row>
    <row r="316" spans="1:55" x14ac:dyDescent="0.2">
      <c r="A316" s="3" t="s">
        <v>976</v>
      </c>
      <c r="B316" s="3" t="s">
        <v>977</v>
      </c>
      <c r="C316" s="3" t="s">
        <v>72</v>
      </c>
      <c r="D316" s="3">
        <v>113992</v>
      </c>
      <c r="E316" s="3" t="s">
        <v>16</v>
      </c>
      <c r="F316" s="3">
        <v>2019</v>
      </c>
      <c r="G316" s="3" t="s">
        <v>17</v>
      </c>
      <c r="H316" s="4">
        <v>43830</v>
      </c>
      <c r="I316" s="4">
        <v>43872</v>
      </c>
      <c r="J316" s="4">
        <v>43872</v>
      </c>
      <c r="K316" s="5">
        <v>631444000</v>
      </c>
      <c r="L316" s="5">
        <v>654547000</v>
      </c>
      <c r="M316" s="3" t="s">
        <v>978</v>
      </c>
      <c r="N316" s="20">
        <v>1.8513217322752826E-2</v>
      </c>
      <c r="O316" s="21">
        <v>1.8513217322752826E-2</v>
      </c>
      <c r="P316" s="21">
        <v>2.9572513878082404E-2</v>
      </c>
      <c r="Q316" s="21">
        <v>0.25945299692259027</v>
      </c>
      <c r="R316" s="21">
        <v>8.47088760335208E-2</v>
      </c>
      <c r="S316" s="21">
        <v>0</v>
      </c>
      <c r="T316" s="21">
        <v>8.5586062796543433E-2</v>
      </c>
      <c r="U316" s="21">
        <v>0.64717694561811767</v>
      </c>
      <c r="V316" s="21">
        <v>0.48825282224192584</v>
      </c>
      <c r="W316" s="21">
        <v>0.62914623089835942</v>
      </c>
      <c r="X316" s="21">
        <v>1.8426859952832022E-2</v>
      </c>
      <c r="Y316" s="21">
        <v>0.4869092394188857</v>
      </c>
      <c r="Z316" s="21">
        <v>0.98157314004716789</v>
      </c>
      <c r="AA316" s="21">
        <v>0</v>
      </c>
      <c r="AB316" s="21">
        <v>0.93526425408063318</v>
      </c>
      <c r="AC316" s="21">
        <v>0.71474593356857985</v>
      </c>
      <c r="AD316" s="21">
        <v>0.79433944025798231</v>
      </c>
      <c r="AE316" s="21">
        <v>0.60626876751796466</v>
      </c>
      <c r="AF316" s="21">
        <v>0.55501068923553876</v>
      </c>
      <c r="AG316" s="21" t="e">
        <v>#DIV/0!</v>
      </c>
      <c r="AH316" s="21" t="e">
        <v>#DIV/0!</v>
      </c>
      <c r="AI316" s="21">
        <v>0.98441736954423564</v>
      </c>
      <c r="AJ316" s="21">
        <v>0.23124675517005386</v>
      </c>
      <c r="AK316" s="21" t="e">
        <v>#DIV/0!</v>
      </c>
      <c r="AL316" s="21" t="e">
        <v>#DIV/0!</v>
      </c>
      <c r="AM316" s="21">
        <v>0.30751630767797972</v>
      </c>
      <c r="AN316" s="21">
        <v>0.27040904989710196</v>
      </c>
      <c r="AO316" s="21">
        <v>9.4953951094179766E-3</v>
      </c>
      <c r="AP316" s="21">
        <v>0.56778371648222892</v>
      </c>
      <c r="AQ316" s="21">
        <v>0.53315241793259771</v>
      </c>
      <c r="AR316" s="21">
        <v>0.78890974978083794</v>
      </c>
      <c r="AS316" s="21">
        <v>0.39928401995453239</v>
      </c>
      <c r="AT316" s="21">
        <v>0.30286774171030756</v>
      </c>
      <c r="AU316" s="21">
        <v>0.76521527694976776</v>
      </c>
      <c r="AV316" s="21" t="e">
        <v>#DIV/0!</v>
      </c>
      <c r="AW316" s="21" t="e">
        <v>#DIV/0!</v>
      </c>
      <c r="AX316" s="21" t="e">
        <v>#DIV/0!</v>
      </c>
      <c r="AY316" s="21">
        <v>0.29849329117225354</v>
      </c>
      <c r="AZ316" s="21">
        <v>0.79703698163483849</v>
      </c>
      <c r="BA316" s="21">
        <v>0.74430053155995413</v>
      </c>
      <c r="BB316" s="21" t="e">
        <v>#DIV/0!</v>
      </c>
      <c r="BC316" s="21">
        <v>0.16884708656357544</v>
      </c>
    </row>
    <row r="317" spans="1:55" x14ac:dyDescent="0.2">
      <c r="A317" s="3" t="s">
        <v>955</v>
      </c>
      <c r="B317" s="3" t="s">
        <v>956</v>
      </c>
      <c r="C317" s="3" t="s">
        <v>91</v>
      </c>
      <c r="D317" s="3">
        <v>82860</v>
      </c>
      <c r="E317" s="3" t="s">
        <v>16</v>
      </c>
      <c r="F317" s="3">
        <v>2019</v>
      </c>
      <c r="G317" s="3" t="s">
        <v>17</v>
      </c>
      <c r="H317" s="4">
        <v>43830</v>
      </c>
      <c r="I317" s="4">
        <v>43868</v>
      </c>
      <c r="J317" s="4">
        <v>43868</v>
      </c>
      <c r="K317" s="5">
        <v>1553000000</v>
      </c>
      <c r="L317" s="5">
        <v>1556000000</v>
      </c>
      <c r="M317" s="3" t="s">
        <v>957</v>
      </c>
      <c r="N317" s="20">
        <v>4.2270861800146893E-2</v>
      </c>
      <c r="O317" s="21">
        <v>2.4763054145246807E-2</v>
      </c>
      <c r="P317" s="21">
        <v>4.7703740150688907E-2</v>
      </c>
      <c r="Q317" s="21">
        <v>0.24023079808214154</v>
      </c>
      <c r="R317" s="21">
        <v>0.21203312091480461</v>
      </c>
      <c r="S317" s="21">
        <v>0.10144267041811166</v>
      </c>
      <c r="T317" s="21">
        <v>0.19548166518880142</v>
      </c>
      <c r="U317" s="21">
        <v>0.59590726784450576</v>
      </c>
      <c r="V317" s="21">
        <v>0.44987577174996429</v>
      </c>
      <c r="W317" s="21">
        <v>0.57927256541142746</v>
      </c>
      <c r="X317" s="21">
        <v>0.4056187097633816</v>
      </c>
      <c r="Y317" s="21">
        <v>0.37710966801099505</v>
      </c>
      <c r="Z317" s="21">
        <v>0.59438129023661834</v>
      </c>
      <c r="AA317" s="21">
        <v>0.28958355617856385</v>
      </c>
      <c r="AB317" s="21">
        <v>0.72619876476100287</v>
      </c>
      <c r="AC317" s="21">
        <v>0.21110799284984658</v>
      </c>
      <c r="AD317" s="21">
        <v>0.41962471903136955</v>
      </c>
      <c r="AE317" s="21">
        <v>0.47610802443229722</v>
      </c>
      <c r="AF317" s="21">
        <v>0.38808033411803833</v>
      </c>
      <c r="AG317" s="21" t="e">
        <v>#DIV/0!</v>
      </c>
      <c r="AH317" s="21" t="e">
        <v>#DIV/0!</v>
      </c>
      <c r="AI317" s="21">
        <v>0.98608621678561215</v>
      </c>
      <c r="AJ317" s="21">
        <v>0.13078559526425002</v>
      </c>
      <c r="AK317" s="21" t="e">
        <v>#DIV/0!</v>
      </c>
      <c r="AL317" s="21" t="e">
        <v>#DIV/0!</v>
      </c>
      <c r="AM317" s="21">
        <v>0.2838235832854174</v>
      </c>
      <c r="AN317" s="21">
        <v>0.24537162504685101</v>
      </c>
      <c r="AO317" s="21">
        <v>0.41263884653381061</v>
      </c>
      <c r="AP317" s="21">
        <v>0.58254692404399677</v>
      </c>
      <c r="AQ317" s="21">
        <v>0.67629787825025023</v>
      </c>
      <c r="AR317" s="21">
        <v>0.26408278214593017</v>
      </c>
      <c r="AS317" s="21">
        <v>0.59975178852802224</v>
      </c>
      <c r="AT317" s="21">
        <v>0.60375779718864497</v>
      </c>
      <c r="AU317" s="21">
        <v>0.64661562025648489</v>
      </c>
      <c r="AV317" s="21" t="e">
        <v>#DIV/0!</v>
      </c>
      <c r="AW317" s="21" t="e">
        <v>#DIV/0!</v>
      </c>
      <c r="AX317" s="21" t="e">
        <v>#DIV/0!</v>
      </c>
      <c r="AY317" s="21">
        <v>0.25112470994216035</v>
      </c>
      <c r="AZ317" s="21">
        <v>0.76200561016749158</v>
      </c>
      <c r="BA317" s="21">
        <v>0.74392878634044612</v>
      </c>
      <c r="BB317" s="21" t="e">
        <v>#DIV/0!</v>
      </c>
      <c r="BC317" s="21">
        <v>0.45406301267525473</v>
      </c>
    </row>
    <row r="318" spans="1:55" x14ac:dyDescent="0.2">
      <c r="A318" s="3" t="s">
        <v>940</v>
      </c>
      <c r="B318" s="3" t="s">
        <v>941</v>
      </c>
      <c r="C318" s="3" t="s">
        <v>15</v>
      </c>
      <c r="D318" s="3">
        <v>334445</v>
      </c>
      <c r="E318" s="3" t="s">
        <v>16</v>
      </c>
      <c r="F318" s="3">
        <v>2019</v>
      </c>
      <c r="G318" s="3" t="s">
        <v>17</v>
      </c>
      <c r="H318" s="4">
        <v>43830</v>
      </c>
      <c r="I318" s="4">
        <v>43886</v>
      </c>
      <c r="J318" s="4">
        <v>43886</v>
      </c>
      <c r="K318" s="5">
        <v>168100000</v>
      </c>
      <c r="L318" s="5">
        <v>170000000</v>
      </c>
      <c r="M318" s="3" t="s">
        <v>942</v>
      </c>
      <c r="N318" s="20">
        <v>4.5610171845851442E-2</v>
      </c>
      <c r="O318" s="21">
        <v>3.6166891226477836E-2</v>
      </c>
      <c r="P318" s="21">
        <v>6.4861052872260171E-3</v>
      </c>
      <c r="Q318" s="21">
        <v>0.25991136735029041</v>
      </c>
      <c r="R318" s="21">
        <v>4.4272882999641508E-2</v>
      </c>
      <c r="S318" s="21">
        <v>0</v>
      </c>
      <c r="T318" s="21">
        <v>4.47313424757508E-2</v>
      </c>
      <c r="U318" s="21">
        <v>0.644291725785335</v>
      </c>
      <c r="V318" s="21">
        <v>0.48825282224192584</v>
      </c>
      <c r="W318" s="21">
        <v>0.626108387393429</v>
      </c>
      <c r="X318" s="21">
        <v>0.16088255427741346</v>
      </c>
      <c r="Y318" s="21">
        <v>0.50759450485572288</v>
      </c>
      <c r="Z318" s="21">
        <v>0.83911744572258651</v>
      </c>
      <c r="AA318" s="21">
        <v>0.39720220964748559</v>
      </c>
      <c r="AB318" s="21">
        <v>0.9230459944751368</v>
      </c>
      <c r="AC318" s="21">
        <v>0.35126840765754941</v>
      </c>
      <c r="AD318" s="21">
        <v>0.41145626484276621</v>
      </c>
      <c r="AE318" s="21">
        <v>0.46781688700951013</v>
      </c>
      <c r="AF318" s="21">
        <v>0.40560934120532166</v>
      </c>
      <c r="AG318" s="21" t="e">
        <v>#DIV/0!</v>
      </c>
      <c r="AH318" s="21" t="e">
        <v>#DIV/0!</v>
      </c>
      <c r="AI318" s="21">
        <v>0.97902236642893881</v>
      </c>
      <c r="AJ318" s="21">
        <v>0.12469230956161532</v>
      </c>
      <c r="AK318" s="21" t="e">
        <v>#DIV/0!</v>
      </c>
      <c r="AL318" s="21" t="e">
        <v>#DIV/0!</v>
      </c>
      <c r="AM318" s="21">
        <v>0.30907283301208194</v>
      </c>
      <c r="AN318" s="21">
        <v>0.27311411165270982</v>
      </c>
      <c r="AO318" s="21">
        <v>0.12212044389960955</v>
      </c>
      <c r="AP318" s="21">
        <v>0.57869739734633219</v>
      </c>
      <c r="AQ318" s="21">
        <v>0.5694679816862348</v>
      </c>
      <c r="AR318" s="21">
        <v>0.27548568766066323</v>
      </c>
      <c r="AS318" s="21">
        <v>0.46197110807111724</v>
      </c>
      <c r="AT318" s="21">
        <v>0.33212612619723841</v>
      </c>
      <c r="AU318" s="21">
        <v>0.86566145528775595</v>
      </c>
      <c r="AV318" s="21" t="e">
        <v>#DIV/0!</v>
      </c>
      <c r="AW318" s="21" t="e">
        <v>#DIV/0!</v>
      </c>
      <c r="AX318" s="21" t="e">
        <v>#DIV/0!</v>
      </c>
      <c r="AY318" s="21">
        <v>0.23650006160754475</v>
      </c>
      <c r="AZ318" s="21">
        <v>0.75932966859122297</v>
      </c>
      <c r="BA318" s="21">
        <v>0.74773211004384676</v>
      </c>
      <c r="BB318" s="21" t="e">
        <v>#DIV/0!</v>
      </c>
      <c r="BC318" s="21">
        <v>0.21476086314531401</v>
      </c>
    </row>
    <row r="319" spans="1:55" x14ac:dyDescent="0.2">
      <c r="A319" s="3" t="s">
        <v>961</v>
      </c>
      <c r="B319" s="3" t="s">
        <v>962</v>
      </c>
      <c r="C319" s="3" t="s">
        <v>52</v>
      </c>
      <c r="D319" s="3">
        <v>327292</v>
      </c>
      <c r="E319" s="3" t="s">
        <v>16</v>
      </c>
      <c r="F319" s="3">
        <v>2019</v>
      </c>
      <c r="G319" s="3" t="s">
        <v>17</v>
      </c>
      <c r="H319" s="4">
        <v>43830</v>
      </c>
      <c r="I319" s="4">
        <v>43882</v>
      </c>
      <c r="J319" s="4">
        <v>43882</v>
      </c>
      <c r="K319" s="5">
        <v>112635000</v>
      </c>
      <c r="L319" s="5">
        <v>112900000</v>
      </c>
      <c r="M319" s="3" t="s">
        <v>963</v>
      </c>
      <c r="N319" s="20">
        <v>2.6263256959344328E-2</v>
      </c>
      <c r="O319" s="21">
        <v>1.8599519379376501E-2</v>
      </c>
      <c r="P319" s="21">
        <v>1.0454393800919724E-3</v>
      </c>
      <c r="Q319" s="21">
        <v>0.26523610345750981</v>
      </c>
      <c r="R319" s="21">
        <v>7.7433539389921105E-2</v>
      </c>
      <c r="S319" s="21">
        <v>1.5119548448769581E-2</v>
      </c>
      <c r="T319" s="21">
        <v>7.5441217847049422E-2</v>
      </c>
      <c r="U319" s="21">
        <v>0.65333974981969434</v>
      </c>
      <c r="V319" s="21">
        <v>0.49276570637036765</v>
      </c>
      <c r="W319" s="21">
        <v>0.63515195298661531</v>
      </c>
      <c r="X319" s="21">
        <v>4.4357036497103437E-2</v>
      </c>
      <c r="Y319" s="21">
        <v>0.44881577260452371</v>
      </c>
      <c r="Z319" s="21">
        <v>0.95564296350289646</v>
      </c>
      <c r="AA319" s="21">
        <v>0</v>
      </c>
      <c r="AB319" s="21">
        <v>0.85554264879904007</v>
      </c>
      <c r="AC319" s="21">
        <v>0.71634288764985921</v>
      </c>
      <c r="AD319" s="21">
        <v>0.62451132156113043</v>
      </c>
      <c r="AE319" s="21">
        <v>0.57760541678496957</v>
      </c>
      <c r="AF319" s="21">
        <v>0.40621294276730735</v>
      </c>
      <c r="AG319" s="21" t="e">
        <v>#DIV/0!</v>
      </c>
      <c r="AH319" s="21" t="e">
        <v>#DIV/0!</v>
      </c>
      <c r="AI319" s="21">
        <v>0.98688794626848586</v>
      </c>
      <c r="AJ319" s="21">
        <v>0.18620651440199323</v>
      </c>
      <c r="AK319" s="21" t="e">
        <v>#DIV/0!</v>
      </c>
      <c r="AL319" s="21" t="e">
        <v>#DIV/0!</v>
      </c>
      <c r="AM319" s="21">
        <v>0.30777265272367182</v>
      </c>
      <c r="AN319" s="21">
        <v>0.27219406056981299</v>
      </c>
      <c r="AO319" s="21">
        <v>3.7637647182263624E-2</v>
      </c>
      <c r="AP319" s="21">
        <v>0.55612670913697781</v>
      </c>
      <c r="AQ319" s="21">
        <v>0.48756364515055894</v>
      </c>
      <c r="AR319" s="21">
        <v>0.46148730740960214</v>
      </c>
      <c r="AS319" s="21">
        <v>0.62563167618190418</v>
      </c>
      <c r="AT319" s="21">
        <v>0.31982093639864745</v>
      </c>
      <c r="AU319" s="21">
        <v>0.58777905037535172</v>
      </c>
      <c r="AV319" s="21" t="e">
        <v>#DIV/0!</v>
      </c>
      <c r="AW319" s="21" t="e">
        <v>#DIV/0!</v>
      </c>
      <c r="AX319" s="21" t="e">
        <v>#DIV/0!</v>
      </c>
      <c r="AY319" s="21">
        <v>0.25837817998079704</v>
      </c>
      <c r="AZ319" s="21">
        <v>0.77447849319487072</v>
      </c>
      <c r="BA319" s="21">
        <v>0.74235571994988325</v>
      </c>
      <c r="BB319" s="21" t="e">
        <v>#DIV/0!</v>
      </c>
      <c r="BC319" s="21">
        <v>0.19149104148312948</v>
      </c>
    </row>
    <row r="320" spans="1:55" x14ac:dyDescent="0.2">
      <c r="A320" s="3" t="s">
        <v>967</v>
      </c>
      <c r="B320" s="3" t="s">
        <v>968</v>
      </c>
      <c r="C320" s="3" t="s">
        <v>59</v>
      </c>
      <c r="D320" s="3">
        <v>256062</v>
      </c>
      <c r="E320" s="3" t="s">
        <v>16</v>
      </c>
      <c r="F320" s="3">
        <v>2019</v>
      </c>
      <c r="G320" s="3" t="s">
        <v>17</v>
      </c>
      <c r="H320" s="4">
        <v>43830</v>
      </c>
      <c r="I320" s="4">
        <v>43881</v>
      </c>
      <c r="J320" s="4">
        <v>43881</v>
      </c>
      <c r="K320" s="5">
        <v>236900000</v>
      </c>
      <c r="L320" s="5">
        <v>238000000</v>
      </c>
      <c r="M320" s="3" t="s">
        <v>969</v>
      </c>
      <c r="N320" s="20">
        <v>5.2110759153030539E-2</v>
      </c>
      <c r="O320" s="21">
        <v>3.8015306303243471E-2</v>
      </c>
      <c r="P320" s="21">
        <v>3.4507017524368196E-2</v>
      </c>
      <c r="Q320" s="21">
        <v>0.26391119775607708</v>
      </c>
      <c r="R320" s="21">
        <v>6.6513149305347949E-2</v>
      </c>
      <c r="S320" s="21">
        <v>1.0524939176091016E-3</v>
      </c>
      <c r="T320" s="21">
        <v>6.7007407395279647E-2</v>
      </c>
      <c r="U320" s="21">
        <v>0.65020226537614201</v>
      </c>
      <c r="V320" s="21">
        <v>0.48852922843836816</v>
      </c>
      <c r="W320" s="21">
        <v>0.63230199729755887</v>
      </c>
      <c r="X320" s="21">
        <v>0.31513589420281446</v>
      </c>
      <c r="Y320" s="21">
        <v>0.4756566791336036</v>
      </c>
      <c r="Z320" s="21">
        <v>0.68486410579718549</v>
      </c>
      <c r="AA320" s="21">
        <v>0.38688674778651783</v>
      </c>
      <c r="AB320" s="21">
        <v>0.86541501927702846</v>
      </c>
      <c r="AC320" s="21">
        <v>0.42649351589274859</v>
      </c>
      <c r="AD320" s="21">
        <v>0.43729640649842283</v>
      </c>
      <c r="AE320" s="21">
        <v>0.46962023292596294</v>
      </c>
      <c r="AF320" s="21">
        <v>0.39743311168224849</v>
      </c>
      <c r="AG320" s="21" t="e">
        <v>#DIV/0!</v>
      </c>
      <c r="AH320" s="21" t="e">
        <v>#DIV/0!</v>
      </c>
      <c r="AI320" s="21">
        <v>0.98482127416682919</v>
      </c>
      <c r="AJ320" s="21">
        <v>0.10776870395397435</v>
      </c>
      <c r="AK320" s="21" t="e">
        <v>#DIV/0!</v>
      </c>
      <c r="AL320" s="21" t="e">
        <v>#DIV/0!</v>
      </c>
      <c r="AM320" s="21">
        <v>0.31427243534757321</v>
      </c>
      <c r="AN320" s="21">
        <v>0.27833226679933926</v>
      </c>
      <c r="AO320" s="21">
        <v>0.19674149188503082</v>
      </c>
      <c r="AP320" s="21">
        <v>0.57611604615750678</v>
      </c>
      <c r="AQ320" s="21">
        <v>0.60187132527318077</v>
      </c>
      <c r="AR320" s="21">
        <v>0.25637015936322638</v>
      </c>
      <c r="AS320" s="21">
        <v>0.57949125343989161</v>
      </c>
      <c r="AT320" s="21">
        <v>0.37816195346646669</v>
      </c>
      <c r="AU320" s="21">
        <v>0.64810013664667521</v>
      </c>
      <c r="AV320" s="21" t="e">
        <v>#DIV/0!</v>
      </c>
      <c r="AW320" s="21" t="e">
        <v>#DIV/0!</v>
      </c>
      <c r="AX320" s="21" t="e">
        <v>#DIV/0!</v>
      </c>
      <c r="AY320" s="21">
        <v>0.22831736521394072</v>
      </c>
      <c r="AZ320" s="21">
        <v>0.74906378311697275</v>
      </c>
      <c r="BA320" s="21">
        <v>0.74389402540389693</v>
      </c>
      <c r="BB320" s="21" t="e">
        <v>#DIV/0!</v>
      </c>
      <c r="BC320" s="21">
        <v>0.26605908900680603</v>
      </c>
    </row>
    <row r="321" spans="1:55" x14ac:dyDescent="0.2">
      <c r="A321" s="3" t="s">
        <v>970</v>
      </c>
      <c r="B321" s="3" t="s">
        <v>971</v>
      </c>
      <c r="C321" s="3" t="s">
        <v>52</v>
      </c>
      <c r="D321" s="3">
        <v>26853</v>
      </c>
      <c r="E321" s="3" t="s">
        <v>16</v>
      </c>
      <c r="F321" s="3">
        <v>2019</v>
      </c>
      <c r="G321" s="3" t="s">
        <v>17</v>
      </c>
      <c r="H321" s="4">
        <v>43830</v>
      </c>
      <c r="I321" s="4">
        <v>43875</v>
      </c>
      <c r="J321" s="4">
        <v>43875</v>
      </c>
      <c r="K321" s="5">
        <v>748981000</v>
      </c>
      <c r="L321" s="5">
        <v>754997000</v>
      </c>
      <c r="M321" s="3" t="s">
        <v>972</v>
      </c>
      <c r="N321" s="20">
        <v>1.7434410798115932E-2</v>
      </c>
      <c r="O321" s="21">
        <v>1.4910114456994344E-2</v>
      </c>
      <c r="P321" s="21">
        <v>1.0867482487075213E-2</v>
      </c>
      <c r="Q321" s="21">
        <v>0.26703547758045509</v>
      </c>
      <c r="R321" s="21">
        <v>0.13608256684972786</v>
      </c>
      <c r="S321" s="21">
        <v>4.9936864069068665E-2</v>
      </c>
      <c r="T321" s="21">
        <v>0.128263156117427</v>
      </c>
      <c r="U321" s="21">
        <v>0.66675364364995926</v>
      </c>
      <c r="V321" s="21">
        <v>0.50558999700266027</v>
      </c>
      <c r="W321" s="21">
        <v>0.64790263564165296</v>
      </c>
      <c r="X321" s="21">
        <v>4.0759861744944677E-2</v>
      </c>
      <c r="Y321" s="21">
        <v>0.44653825345884712</v>
      </c>
      <c r="Z321" s="21">
        <v>0.95924013825505527</v>
      </c>
      <c r="AA321" s="21">
        <v>0.12748909078992729</v>
      </c>
      <c r="AB321" s="21">
        <v>0.8454005213107274</v>
      </c>
      <c r="AC321" s="21">
        <v>0.80016439607245493</v>
      </c>
      <c r="AD321" s="21">
        <v>0.71238818140624527</v>
      </c>
      <c r="AE321" s="21">
        <v>0.69029838882529437</v>
      </c>
      <c r="AF321" s="21">
        <v>0.41060505049366097</v>
      </c>
      <c r="AG321" s="21" t="e">
        <v>#DIV/0!</v>
      </c>
      <c r="AH321" s="21" t="e">
        <v>#DIV/0!</v>
      </c>
      <c r="AI321" s="21">
        <v>0.98695910080291882</v>
      </c>
      <c r="AJ321" s="21">
        <v>0.13867762613982337</v>
      </c>
      <c r="AK321" s="21" t="e">
        <v>#DIV/0!</v>
      </c>
      <c r="AL321" s="21" t="e">
        <v>#DIV/0!</v>
      </c>
      <c r="AM321" s="21">
        <v>0.30811224109274749</v>
      </c>
      <c r="AN321" s="21">
        <v>0.27218704609983546</v>
      </c>
      <c r="AO321" s="21">
        <v>3.065308435586361E-2</v>
      </c>
      <c r="AP321" s="21">
        <v>0.5682152624521225</v>
      </c>
      <c r="AQ321" s="21">
        <v>0.4850202207565425</v>
      </c>
      <c r="AR321" s="21">
        <v>0.47819215149553251</v>
      </c>
      <c r="AS321" s="21">
        <v>0.63025709350933168</v>
      </c>
      <c r="AT321" s="21">
        <v>0.3070746553497693</v>
      </c>
      <c r="AU321" s="21">
        <v>0.59575366258330376</v>
      </c>
      <c r="AV321" s="21" t="e">
        <v>#DIV/0!</v>
      </c>
      <c r="AW321" s="21" t="e">
        <v>#DIV/0!</v>
      </c>
      <c r="AX321" s="21" t="e">
        <v>#DIV/0!</v>
      </c>
      <c r="AY321" s="21">
        <v>0.29397745657450608</v>
      </c>
      <c r="AZ321" s="21">
        <v>0.79578305378894532</v>
      </c>
      <c r="BA321" s="21">
        <v>0.7423704572120422</v>
      </c>
      <c r="BB321" s="21" t="e">
        <v>#DIV/0!</v>
      </c>
      <c r="BC321" s="21">
        <v>0.20465202204237071</v>
      </c>
    </row>
    <row r="322" spans="1:55" x14ac:dyDescent="0.2">
      <c r="A322" s="7" t="s">
        <v>949</v>
      </c>
      <c r="B322" s="7" t="s">
        <v>950</v>
      </c>
      <c r="C322" s="3" t="s">
        <v>24</v>
      </c>
      <c r="D322" s="7">
        <v>334568</v>
      </c>
      <c r="E322" s="7" t="s">
        <v>16</v>
      </c>
      <c r="F322" s="7">
        <v>2013</v>
      </c>
      <c r="G322" s="7" t="s">
        <v>17</v>
      </c>
      <c r="H322" s="8">
        <v>41455</v>
      </c>
      <c r="I322" s="8">
        <v>41501</v>
      </c>
      <c r="J322" s="8">
        <v>41582</v>
      </c>
      <c r="K322" s="9">
        <v>94097000</v>
      </c>
      <c r="L322" s="9">
        <v>94750000</v>
      </c>
      <c r="M322" s="7" t="s">
        <v>951</v>
      </c>
      <c r="N322" s="20">
        <v>7.1460571355829283E-2</v>
      </c>
      <c r="O322" s="21">
        <v>4.4985987938021305E-2</v>
      </c>
      <c r="P322" s="21">
        <v>4.6126117896592662E-2</v>
      </c>
      <c r="Q322" s="21">
        <v>0.26114042740455301</v>
      </c>
      <c r="R322" s="21">
        <v>7.427047036952085E-2</v>
      </c>
      <c r="S322" s="21">
        <v>8.082098683748094E-3</v>
      </c>
      <c r="T322" s="21">
        <v>7.3545950995581089E-2</v>
      </c>
      <c r="U322" s="21">
        <v>0.6482387475527378</v>
      </c>
      <c r="V322" s="21">
        <v>0.48976923935086392</v>
      </c>
      <c r="W322" s="21">
        <v>0.63010187455226951</v>
      </c>
      <c r="X322" s="21">
        <v>0.34794245089706632</v>
      </c>
      <c r="Y322" s="21">
        <v>0.50316319639416751</v>
      </c>
      <c r="Z322" s="21">
        <v>0.65205754910293356</v>
      </c>
      <c r="AA322" s="21">
        <v>0.32821568396124962</v>
      </c>
      <c r="AB322" s="21">
        <v>0.89825915534070144</v>
      </c>
      <c r="AC322" s="21">
        <v>0.3228389257054301</v>
      </c>
      <c r="AD322" s="21">
        <v>0.4428297453950249</v>
      </c>
      <c r="AE322" s="21">
        <v>0.50348785683231689</v>
      </c>
      <c r="AF322" s="21">
        <v>0.40198775510499302</v>
      </c>
      <c r="AG322" s="21" t="e">
        <v>#DIV/0!</v>
      </c>
      <c r="AH322" s="21" t="e">
        <v>#DIV/0!</v>
      </c>
      <c r="AI322" s="21">
        <v>0.98629381687327244</v>
      </c>
      <c r="AJ322" s="21">
        <v>0.13949902763545427</v>
      </c>
      <c r="AK322" s="21" t="e">
        <v>#DIV/0!</v>
      </c>
      <c r="AL322" s="21" t="e">
        <v>#DIV/0!</v>
      </c>
      <c r="AM322" s="21">
        <v>0.31219096550474057</v>
      </c>
      <c r="AN322" s="21">
        <v>0.27575370821526152</v>
      </c>
      <c r="AO322" s="21">
        <v>0.19023134485828783</v>
      </c>
      <c r="AP322" s="21">
        <v>0.57442866414797622</v>
      </c>
      <c r="AQ322" s="21">
        <v>0.61866329293519362</v>
      </c>
      <c r="AR322" s="21">
        <v>0.28553417016125554</v>
      </c>
      <c r="AS322" s="21">
        <v>0.6026983485084626</v>
      </c>
      <c r="AT322" s="21">
        <v>0.42322057623281162</v>
      </c>
      <c r="AU322" s="21">
        <v>0.65272565764664614</v>
      </c>
      <c r="AV322" s="21" t="e">
        <v>#DIV/0!</v>
      </c>
      <c r="AW322" s="21" t="e">
        <v>#DIV/0!</v>
      </c>
      <c r="AX322" s="21" t="e">
        <v>#DIV/0!</v>
      </c>
      <c r="AY322" s="21">
        <v>0.23134586304755025</v>
      </c>
      <c r="AZ322" s="21">
        <v>0.75053709763920484</v>
      </c>
      <c r="BA322" s="21">
        <v>0.74373349892545182</v>
      </c>
      <c r="BB322" s="21" t="e">
        <v>#DIV/0!</v>
      </c>
      <c r="BC322" s="21">
        <v>0.28528365267827022</v>
      </c>
    </row>
    <row r="323" spans="1:55" x14ac:dyDescent="0.2">
      <c r="A323" s="3" t="s">
        <v>982</v>
      </c>
      <c r="B323" s="3" t="s">
        <v>983</v>
      </c>
      <c r="C323" s="3" t="s">
        <v>72</v>
      </c>
      <c r="D323" s="3">
        <v>378204</v>
      </c>
      <c r="E323" s="3" t="s">
        <v>16</v>
      </c>
      <c r="F323" s="3">
        <v>2019</v>
      </c>
      <c r="G323" s="3" t="s">
        <v>17</v>
      </c>
      <c r="H323" s="4">
        <v>43830</v>
      </c>
      <c r="I323" s="4">
        <v>43886</v>
      </c>
      <c r="J323" s="4">
        <v>43886</v>
      </c>
      <c r="K323" s="5">
        <v>174384000</v>
      </c>
      <c r="L323" s="5">
        <v>174591000</v>
      </c>
      <c r="M323" s="3" t="s">
        <v>984</v>
      </c>
      <c r="N323" s="20">
        <v>4.0124857271407417E-2</v>
      </c>
      <c r="O323" s="21">
        <v>4.0124857271407417E-2</v>
      </c>
      <c r="P323" s="21">
        <v>0.1158545903307765</v>
      </c>
      <c r="Q323" s="21">
        <v>0.25819255547814779</v>
      </c>
      <c r="R323" s="21">
        <v>3.5381951978786977E-2</v>
      </c>
      <c r="S323" s="21">
        <v>0</v>
      </c>
      <c r="T323" s="21">
        <v>3.574834309833639E-2</v>
      </c>
      <c r="U323" s="21">
        <v>0.64261398962733385</v>
      </c>
      <c r="V323" s="21">
        <v>0.48825282224192584</v>
      </c>
      <c r="W323" s="21">
        <v>0.62434190158438918</v>
      </c>
      <c r="X323" s="21">
        <v>2.8582980006083267E-2</v>
      </c>
      <c r="Y323" s="21">
        <v>0.51219526426934647</v>
      </c>
      <c r="Z323" s="21">
        <v>0.97141701999391672</v>
      </c>
      <c r="AA323" s="21">
        <v>0</v>
      </c>
      <c r="AB323" s="21">
        <v>0.98335643032515463</v>
      </c>
      <c r="AC323" s="21">
        <v>0.72657701117820428</v>
      </c>
      <c r="AD323" s="21">
        <v>0.85136583522422249</v>
      </c>
      <c r="AE323" s="21">
        <v>0.8173936282494676</v>
      </c>
      <c r="AF323" s="21">
        <v>0.49790904662131263</v>
      </c>
      <c r="AG323" s="21" t="e">
        <v>#DIV/0!</v>
      </c>
      <c r="AH323" s="21" t="e">
        <v>#DIV/0!</v>
      </c>
      <c r="AI323" s="21">
        <v>0.98582725385817049</v>
      </c>
      <c r="AJ323" s="21">
        <v>0.91408914984301592</v>
      </c>
      <c r="AK323" s="21" t="e">
        <v>#DIV/0!</v>
      </c>
      <c r="AL323" s="21" t="e">
        <v>#DIV/0!</v>
      </c>
      <c r="AM323" s="21">
        <v>0.30901677073905293</v>
      </c>
      <c r="AN323" s="21">
        <v>0.27091699283673909</v>
      </c>
      <c r="AO323" s="21">
        <v>4.6765552469367144E-2</v>
      </c>
      <c r="AP323" s="21">
        <v>0.59349225984718101</v>
      </c>
      <c r="AQ323" s="21">
        <v>0.62344899887207195</v>
      </c>
      <c r="AR323" s="21">
        <v>0.88383077138666177</v>
      </c>
      <c r="AS323" s="21">
        <v>0.52952113368958031</v>
      </c>
      <c r="AT323" s="21">
        <v>0.55700878030033429</v>
      </c>
      <c r="AU323" s="21">
        <v>0.95500991347528208</v>
      </c>
      <c r="AV323" s="21" t="e">
        <v>#DIV/0!</v>
      </c>
      <c r="AW323" s="21" t="e">
        <v>#DIV/0!</v>
      </c>
      <c r="AX323" s="21" t="e">
        <v>#DIV/0!</v>
      </c>
      <c r="AY323" s="21">
        <v>0.21310568222987189</v>
      </c>
      <c r="AZ323" s="21">
        <v>0.74336517454151219</v>
      </c>
      <c r="BA323" s="21">
        <v>0.74400437942714026</v>
      </c>
      <c r="BB323" s="21" t="e">
        <v>#DIV/0!</v>
      </c>
      <c r="BC323" s="21">
        <v>0.2471970785183247</v>
      </c>
    </row>
    <row r="324" spans="1:55" x14ac:dyDescent="0.2">
      <c r="A324" s="3" t="s">
        <v>958</v>
      </c>
      <c r="B324" s="3" t="s">
        <v>959</v>
      </c>
      <c r="C324" s="3" t="s">
        <v>138</v>
      </c>
      <c r="D324" s="3">
        <v>353084</v>
      </c>
      <c r="E324" s="3" t="s">
        <v>16</v>
      </c>
      <c r="F324" s="3">
        <v>2019</v>
      </c>
      <c r="G324" s="3" t="s">
        <v>17</v>
      </c>
      <c r="H324" s="4">
        <v>43830</v>
      </c>
      <c r="I324" s="4">
        <v>43882</v>
      </c>
      <c r="J324" s="4">
        <v>43882</v>
      </c>
      <c r="K324" s="5">
        <v>445171000</v>
      </c>
      <c r="L324" s="5">
        <v>449677000</v>
      </c>
      <c r="M324" s="3" t="s">
        <v>960</v>
      </c>
      <c r="N324" s="20">
        <v>4.4521762682438466E-2</v>
      </c>
      <c r="O324" s="21">
        <v>3.3861745493785914E-2</v>
      </c>
      <c r="P324" s="21">
        <v>2.7818284989769397E-2</v>
      </c>
      <c r="Q324" s="21">
        <v>0.26080499459777234</v>
      </c>
      <c r="R324" s="21">
        <v>4.9333853100638501E-2</v>
      </c>
      <c r="S324" s="21">
        <v>1.0937998822690286E-3</v>
      </c>
      <c r="T324" s="21">
        <v>4.9642580680478436E-2</v>
      </c>
      <c r="U324" s="21">
        <v>0.64538918592947236</v>
      </c>
      <c r="V324" s="21">
        <v>0.48844811784555181</v>
      </c>
      <c r="W324" s="21">
        <v>0.62724299592516131</v>
      </c>
      <c r="X324" s="21">
        <v>0.2115486660441184</v>
      </c>
      <c r="Y324" s="21">
        <v>0.47664622531621065</v>
      </c>
      <c r="Z324" s="21">
        <v>0.78845133395588152</v>
      </c>
      <c r="AA324" s="21">
        <v>9.7618168115263818E-2</v>
      </c>
      <c r="AB324" s="21">
        <v>0.90410754677719241</v>
      </c>
      <c r="AC324" s="21">
        <v>0.21385645367623879</v>
      </c>
      <c r="AD324" s="21">
        <v>0.34017472776414098</v>
      </c>
      <c r="AE324" s="21">
        <v>0.3755776517421614</v>
      </c>
      <c r="AF324" s="21">
        <v>0.37951128005310147</v>
      </c>
      <c r="AG324" s="21" t="e">
        <v>#DIV/0!</v>
      </c>
      <c r="AH324" s="21" t="e">
        <v>#DIV/0!</v>
      </c>
      <c r="AI324" s="21">
        <v>0.98572386918627053</v>
      </c>
      <c r="AJ324" s="21">
        <v>0.10161700583369568</v>
      </c>
      <c r="AK324" s="21" t="e">
        <v>#DIV/0!</v>
      </c>
      <c r="AL324" s="21" t="e">
        <v>#DIV/0!</v>
      </c>
      <c r="AM324" s="21">
        <v>0.31095579263691286</v>
      </c>
      <c r="AN324" s="21">
        <v>0.28218179414512712</v>
      </c>
      <c r="AO324" s="21">
        <v>0.43527207207862145</v>
      </c>
      <c r="AP324" s="21">
        <v>0.59077877791206901</v>
      </c>
      <c r="AQ324" s="21">
        <v>0.59769356005817587</v>
      </c>
      <c r="AR324" s="21">
        <v>0.18583355453560019</v>
      </c>
      <c r="AS324" s="21">
        <v>0.60292063421327846</v>
      </c>
      <c r="AT324" s="21">
        <v>0.32262891961083917</v>
      </c>
      <c r="AU324" s="21">
        <v>0.63520317941225413</v>
      </c>
      <c r="AV324" s="21" t="e">
        <v>#DIV/0!</v>
      </c>
      <c r="AW324" s="21" t="e">
        <v>#DIV/0!</v>
      </c>
      <c r="AX324" s="21" t="e">
        <v>#DIV/0!</v>
      </c>
      <c r="AY324" s="21">
        <v>0.23622251871793903</v>
      </c>
      <c r="AZ324" s="21">
        <v>0.75344730360704504</v>
      </c>
      <c r="BA324" s="21">
        <v>0.74345355635771593</v>
      </c>
      <c r="BB324" s="21" t="e">
        <v>#DIV/0!</v>
      </c>
      <c r="BC324" s="21">
        <v>0.20574687050071383</v>
      </c>
    </row>
    <row r="325" spans="1:55" x14ac:dyDescent="0.2">
      <c r="A325" s="3" t="s">
        <v>988</v>
      </c>
      <c r="B325" s="3" t="s">
        <v>989</v>
      </c>
      <c r="C325" s="3" t="s">
        <v>45</v>
      </c>
      <c r="D325" s="3">
        <v>46764</v>
      </c>
      <c r="E325" s="3" t="s">
        <v>16</v>
      </c>
      <c r="F325" s="3">
        <v>2019</v>
      </c>
      <c r="G325" s="3" t="s">
        <v>17</v>
      </c>
      <c r="H325" s="4">
        <v>43890</v>
      </c>
      <c r="I325" s="4">
        <v>43922</v>
      </c>
      <c r="J325" s="4">
        <v>43922</v>
      </c>
      <c r="K325" s="5">
        <v>72900000</v>
      </c>
      <c r="L325" s="5">
        <v>73200000</v>
      </c>
      <c r="M325" s="3" t="s">
        <v>990</v>
      </c>
      <c r="N325" s="20">
        <v>5.0729073329913006E-2</v>
      </c>
      <c r="O325" s="21">
        <v>2.3746745268089998E-2</v>
      </c>
      <c r="P325" s="21">
        <v>2.3788290455791967E-2</v>
      </c>
      <c r="Q325" s="21">
        <v>0.2613498749680464</v>
      </c>
      <c r="R325" s="21">
        <v>6.8770145424991547E-2</v>
      </c>
      <c r="S325" s="21">
        <v>2.379749166250738E-3</v>
      </c>
      <c r="T325" s="21">
        <v>6.9042491849325108E-2</v>
      </c>
      <c r="U325" s="21">
        <v>0.64788181695745983</v>
      </c>
      <c r="V325" s="21">
        <v>0.48871281717053494</v>
      </c>
      <c r="W325" s="21">
        <v>0.62983914835388388</v>
      </c>
      <c r="X325" s="21">
        <v>0.20366205189937026</v>
      </c>
      <c r="Y325" s="21">
        <v>0.56193738157648165</v>
      </c>
      <c r="Z325" s="21">
        <v>0.79633794810062963</v>
      </c>
      <c r="AA325" s="21">
        <v>0.52366898225182734</v>
      </c>
      <c r="AB325" s="21">
        <v>0.89488597979586015</v>
      </c>
      <c r="AC325" s="21">
        <v>0.53522293633814244</v>
      </c>
      <c r="AD325" s="21">
        <v>0.36058117319470717</v>
      </c>
      <c r="AE325" s="21">
        <v>0.40997300654213281</v>
      </c>
      <c r="AF325" s="21">
        <v>0.38293515338893774</v>
      </c>
      <c r="AG325" s="21" t="e">
        <v>#DIV/0!</v>
      </c>
      <c r="AH325" s="21" t="e">
        <v>#DIV/0!</v>
      </c>
      <c r="AI325" s="21">
        <v>0.98552437311495877</v>
      </c>
      <c r="AJ325" s="21">
        <v>0.10353313406699501</v>
      </c>
      <c r="AK325" s="21" t="e">
        <v>#DIV/0!</v>
      </c>
      <c r="AL325" s="21" t="e">
        <v>#DIV/0!</v>
      </c>
      <c r="AM325" s="21">
        <v>0.30784238039558187</v>
      </c>
      <c r="AN325" s="21">
        <v>0.27514225312681706</v>
      </c>
      <c r="AO325" s="21">
        <v>0.16369294881595317</v>
      </c>
      <c r="AP325" s="21">
        <v>0.57767635574324772</v>
      </c>
      <c r="AQ325" s="21">
        <v>0.51550937547259157</v>
      </c>
      <c r="AR325" s="21">
        <v>0.22883817499133655</v>
      </c>
      <c r="AS325" s="21">
        <v>0.59525214585636432</v>
      </c>
      <c r="AT325" s="21">
        <v>0.30616553931890927</v>
      </c>
      <c r="AU325" s="21">
        <v>0.62407211166488763</v>
      </c>
      <c r="AV325" s="21" t="e">
        <v>#DIV/0!</v>
      </c>
      <c r="AW325" s="21" t="e">
        <v>#DIV/0!</v>
      </c>
      <c r="AX325" s="21" t="e">
        <v>#DIV/0!</v>
      </c>
      <c r="AY325" s="21">
        <v>0.28231388686288006</v>
      </c>
      <c r="AZ325" s="21">
        <v>0.78138108962772812</v>
      </c>
      <c r="BA325" s="21">
        <v>0.74341215907328972</v>
      </c>
      <c r="BB325" s="21" t="e">
        <v>#DIV/0!</v>
      </c>
      <c r="BC325" s="21">
        <v>0.19540400814732997</v>
      </c>
    </row>
    <row r="326" spans="1:55" x14ac:dyDescent="0.2">
      <c r="A326" s="3" t="s">
        <v>997</v>
      </c>
      <c r="B326" s="3" t="s">
        <v>998</v>
      </c>
      <c r="C326" s="3" t="s">
        <v>15</v>
      </c>
      <c r="D326" s="3">
        <v>378205</v>
      </c>
      <c r="E326" s="3" t="s">
        <v>16</v>
      </c>
      <c r="F326" s="3">
        <v>2019</v>
      </c>
      <c r="G326" s="3" t="s">
        <v>17</v>
      </c>
      <c r="H326" s="4">
        <v>43830</v>
      </c>
      <c r="I326" s="4">
        <v>43889</v>
      </c>
      <c r="J326" s="4">
        <v>43889</v>
      </c>
      <c r="K326" s="5">
        <v>145882000</v>
      </c>
      <c r="L326" s="5">
        <v>148999000</v>
      </c>
      <c r="M326" s="3" t="s">
        <v>999</v>
      </c>
      <c r="N326" s="20">
        <v>6.0379115520655044E-2</v>
      </c>
      <c r="O326" s="21">
        <v>5.8658646320572487E-2</v>
      </c>
      <c r="P326" s="21">
        <v>8.3545678767575626E-3</v>
      </c>
      <c r="Q326" s="21">
        <v>0.2598896823639017</v>
      </c>
      <c r="R326" s="21">
        <v>2.7511040473558641E-2</v>
      </c>
      <c r="S326" s="21">
        <v>2.730837386926758E-4</v>
      </c>
      <c r="T326" s="21">
        <v>2.77454585834556E-2</v>
      </c>
      <c r="U326" s="21">
        <v>0.64284460752677608</v>
      </c>
      <c r="V326" s="21">
        <v>0.48829481542791225</v>
      </c>
      <c r="W326" s="21">
        <v>0.62458022362358756</v>
      </c>
      <c r="X326" s="21">
        <v>0.35693032453598256</v>
      </c>
      <c r="Y326" s="21">
        <v>0.51458587764480401</v>
      </c>
      <c r="Z326" s="21">
        <v>0.64306967546401739</v>
      </c>
      <c r="AA326" s="21">
        <v>0.46803813388375293</v>
      </c>
      <c r="AB326" s="21">
        <v>0.92357959806116563</v>
      </c>
      <c r="AC326" s="21">
        <v>0.10460568245309829</v>
      </c>
      <c r="AD326" s="21">
        <v>0.3423249418194329</v>
      </c>
      <c r="AE326" s="21">
        <v>0.38620828101549937</v>
      </c>
      <c r="AF326" s="21">
        <v>0.37472206069131125</v>
      </c>
      <c r="AG326" s="21" t="e">
        <v>#DIV/0!</v>
      </c>
      <c r="AH326" s="21" t="e">
        <v>#DIV/0!</v>
      </c>
      <c r="AI326" s="21">
        <v>0.98733320741839525</v>
      </c>
      <c r="AJ326" s="21">
        <v>8.5169736214172037E-2</v>
      </c>
      <c r="AK326" s="21" t="e">
        <v>#DIV/0!</v>
      </c>
      <c r="AL326" s="21" t="e">
        <v>#DIV/0!</v>
      </c>
      <c r="AM326" s="21">
        <v>0.30734876344295115</v>
      </c>
      <c r="AN326" s="21">
        <v>0.27799058230399354</v>
      </c>
      <c r="AO326" s="21">
        <v>0.32944778351628357</v>
      </c>
      <c r="AP326" s="21">
        <v>0.57702975280355107</v>
      </c>
      <c r="AQ326" s="21">
        <v>0.52118208319601567</v>
      </c>
      <c r="AR326" s="21">
        <v>0.19009271517500734</v>
      </c>
      <c r="AS326" s="21">
        <v>0.61217813098795248</v>
      </c>
      <c r="AT326" s="21">
        <v>0.3033643183500635</v>
      </c>
      <c r="AU326" s="21">
        <v>0.59928282864169757</v>
      </c>
      <c r="AV326" s="21" t="e">
        <v>#DIV/0!</v>
      </c>
      <c r="AW326" s="21" t="e">
        <v>#DIV/0!</v>
      </c>
      <c r="AX326" s="21" t="e">
        <v>#DIV/0!</v>
      </c>
      <c r="AY326" s="21">
        <v>0.22496009667638384</v>
      </c>
      <c r="AZ326" s="21">
        <v>0.75014091082317957</v>
      </c>
      <c r="BA326" s="21">
        <v>0.74234604336176213</v>
      </c>
      <c r="BB326" s="21" t="e">
        <v>#DIV/0!</v>
      </c>
      <c r="BC326" s="21">
        <v>0.21116645664746381</v>
      </c>
    </row>
    <row r="327" spans="1:55" x14ac:dyDescent="0.2">
      <c r="A327" s="3" t="s">
        <v>964</v>
      </c>
      <c r="B327" s="3" t="s">
        <v>965</v>
      </c>
      <c r="C327" s="3" t="s">
        <v>138</v>
      </c>
      <c r="D327" s="3">
        <v>378199</v>
      </c>
      <c r="E327" s="3" t="s">
        <v>16</v>
      </c>
      <c r="F327" s="3">
        <v>2019</v>
      </c>
      <c r="G327" s="3" t="s">
        <v>17</v>
      </c>
      <c r="H327" s="4">
        <v>43830</v>
      </c>
      <c r="I327" s="4">
        <v>43885</v>
      </c>
      <c r="J327" s="4">
        <v>43885</v>
      </c>
      <c r="K327" s="5">
        <v>164000000</v>
      </c>
      <c r="L327" s="5">
        <v>164000000</v>
      </c>
      <c r="M327" s="3" t="s">
        <v>966</v>
      </c>
      <c r="N327" s="20">
        <v>4.4182139671995017E-2</v>
      </c>
      <c r="O327" s="21">
        <v>4.1020556368672634E-2</v>
      </c>
      <c r="P327" s="21">
        <v>8.9339228774869245E-2</v>
      </c>
      <c r="Q327" s="21">
        <v>0.2592248678371466</v>
      </c>
      <c r="R327" s="21">
        <v>4.2630099036958899E-2</v>
      </c>
      <c r="S327" s="21">
        <v>3.8303823049997431E-2</v>
      </c>
      <c r="T327" s="21">
        <v>3.5992804444306019E-2</v>
      </c>
      <c r="U327" s="21">
        <v>0.64371050310240918</v>
      </c>
      <c r="V327" s="21">
        <v>0.49345372214331407</v>
      </c>
      <c r="W327" s="21">
        <v>0.62493968484847973</v>
      </c>
      <c r="X327" s="21">
        <v>0.13991393851331146</v>
      </c>
      <c r="Y327" s="21">
        <v>0.49150187339273632</v>
      </c>
      <c r="Z327" s="21">
        <v>0.86008606148668854</v>
      </c>
      <c r="AA327" s="21">
        <v>2.5774392089121391E-2</v>
      </c>
      <c r="AB327" s="21">
        <v>0.94217738037115617</v>
      </c>
      <c r="AC327" s="21">
        <v>0.54695488517341195</v>
      </c>
      <c r="AD327" s="21">
        <v>0.64775912775765299</v>
      </c>
      <c r="AE327" s="21">
        <v>0.50958256868305374</v>
      </c>
      <c r="AF327" s="21">
        <v>0.41097953826905581</v>
      </c>
      <c r="AG327" s="21" t="e">
        <v>#DIV/0!</v>
      </c>
      <c r="AH327" s="21" t="e">
        <v>#DIV/0!</v>
      </c>
      <c r="AI327" s="21">
        <v>0.98616409633579383</v>
      </c>
      <c r="AJ327" s="21">
        <v>0.19341420186863495</v>
      </c>
      <c r="AK327" s="21" t="e">
        <v>#DIV/0!</v>
      </c>
      <c r="AL327" s="21" t="e">
        <v>#DIV/0!</v>
      </c>
      <c r="AM327" s="21">
        <v>0.30702956637860135</v>
      </c>
      <c r="AN327" s="21">
        <v>0.27151589516719976</v>
      </c>
      <c r="AO327" s="21">
        <v>6.3601085836558047E-2</v>
      </c>
      <c r="AP327" s="21">
        <v>0.57650565695520972</v>
      </c>
      <c r="AQ327" s="21">
        <v>0.52183194319368431</v>
      </c>
      <c r="AR327" s="21">
        <v>0.53031145742711872</v>
      </c>
      <c r="AS327" s="21">
        <v>0.58690696738219394</v>
      </c>
      <c r="AT327" s="21">
        <v>0.43447672973191054</v>
      </c>
      <c r="AU327" s="21">
        <v>0.62553763957367858</v>
      </c>
      <c r="AV327" s="21" t="e">
        <v>#DIV/0!</v>
      </c>
      <c r="AW327" s="21" t="e">
        <v>#DIV/0!</v>
      </c>
      <c r="AX327" s="21" t="e">
        <v>#DIV/0!</v>
      </c>
      <c r="AY327" s="21">
        <v>0.21952186536922272</v>
      </c>
      <c r="AZ327" s="21">
        <v>0.74037608991224246</v>
      </c>
      <c r="BA327" s="21">
        <v>0.74333509751857996</v>
      </c>
      <c r="BB327" s="21" t="e">
        <v>#DIV/0!</v>
      </c>
      <c r="BC327" s="21">
        <v>0.19781597896463893</v>
      </c>
    </row>
    <row r="328" spans="1:55" x14ac:dyDescent="0.2">
      <c r="A328" s="3" t="s">
        <v>937</v>
      </c>
      <c r="B328" s="3" t="s">
        <v>938</v>
      </c>
      <c r="C328" s="3" t="s">
        <v>34</v>
      </c>
      <c r="D328" s="3">
        <v>109664</v>
      </c>
      <c r="E328" s="3" t="s">
        <v>16</v>
      </c>
      <c r="F328" s="3">
        <v>2019</v>
      </c>
      <c r="G328" s="3" t="s">
        <v>17</v>
      </c>
      <c r="H328" s="4">
        <v>43830</v>
      </c>
      <c r="I328" s="4">
        <v>43867</v>
      </c>
      <c r="J328" s="4">
        <v>43867</v>
      </c>
      <c r="K328" s="5">
        <v>1175000000</v>
      </c>
      <c r="L328" s="5">
        <v>1189000000</v>
      </c>
      <c r="M328" s="3" t="s">
        <v>939</v>
      </c>
      <c r="N328" s="20">
        <v>4.4651469135027738E-2</v>
      </c>
      <c r="O328" s="21">
        <v>4.4651469135027738E-2</v>
      </c>
      <c r="P328" s="21">
        <v>2.2454208708812186E-2</v>
      </c>
      <c r="Q328" s="21">
        <v>0.26269190542943133</v>
      </c>
      <c r="R328" s="21">
        <v>0</v>
      </c>
      <c r="S328" s="21">
        <v>0</v>
      </c>
      <c r="T328" s="21">
        <v>0</v>
      </c>
      <c r="U328" s="21">
        <v>0.64049317262840244</v>
      </c>
      <c r="V328" s="21">
        <v>0.48825282224192584</v>
      </c>
      <c r="W328" s="21">
        <v>0.62210889664239277</v>
      </c>
      <c r="X328" s="21">
        <v>0.64877860325653147</v>
      </c>
      <c r="Y328" s="21">
        <v>0.46444454358035464</v>
      </c>
      <c r="Z328" s="21">
        <v>0.35122139674346842</v>
      </c>
      <c r="AA328" s="21">
        <v>0.17272553760036671</v>
      </c>
      <c r="AB328" s="21">
        <v>0.8772250774451984</v>
      </c>
      <c r="AC328" s="21">
        <v>1</v>
      </c>
      <c r="AD328" s="21">
        <v>0.48617552536074049</v>
      </c>
      <c r="AE328" s="21">
        <v>0.49841658315815746</v>
      </c>
      <c r="AF328" s="21">
        <v>0.40623806676394836</v>
      </c>
      <c r="AG328" s="21" t="e">
        <v>#DIV/0!</v>
      </c>
      <c r="AH328" s="21" t="e">
        <v>#DIV/0!</v>
      </c>
      <c r="AI328" s="21">
        <v>0.9886882535255811</v>
      </c>
      <c r="AJ328" s="21">
        <v>6.4639063341776049E-2</v>
      </c>
      <c r="AK328" s="21" t="e">
        <v>#DIV/0!</v>
      </c>
      <c r="AL328" s="21" t="e">
        <v>#DIV/0!</v>
      </c>
      <c r="AM328" s="21">
        <v>0.30837117674161202</v>
      </c>
      <c r="AN328" s="21">
        <v>0.27259492057015794</v>
      </c>
      <c r="AO328" s="21">
        <v>6.3673442106720976E-2</v>
      </c>
      <c r="AP328" s="21">
        <v>0.57266736046260192</v>
      </c>
      <c r="AQ328" s="21">
        <v>0.51344137676762724</v>
      </c>
      <c r="AR328" s="21">
        <v>0.34244230748693194</v>
      </c>
      <c r="AS328" s="21">
        <v>0.6722764151413122</v>
      </c>
      <c r="AT328" s="21">
        <v>0.31256966956896248</v>
      </c>
      <c r="AU328" s="21">
        <v>0.60403883367054756</v>
      </c>
      <c r="AV328" s="21" t="e">
        <v>#DIV/0!</v>
      </c>
      <c r="AW328" s="21" t="e">
        <v>#DIV/0!</v>
      </c>
      <c r="AX328" s="21" t="e">
        <v>#DIV/0!</v>
      </c>
      <c r="AY328" s="21">
        <v>0.19993393009915053</v>
      </c>
      <c r="AZ328" s="21">
        <v>0.71719285200690452</v>
      </c>
      <c r="BA328" s="21">
        <v>0.74191402561037911</v>
      </c>
      <c r="BB328" s="21" t="e">
        <v>#DIV/0!</v>
      </c>
      <c r="BC328" s="21">
        <v>0.23948648691722965</v>
      </c>
    </row>
    <row r="329" spans="1:55" x14ac:dyDescent="0.2">
      <c r="A329" s="3" t="s">
        <v>994</v>
      </c>
      <c r="B329" s="3" t="s">
        <v>995</v>
      </c>
      <c r="C329" s="3" t="s">
        <v>34</v>
      </c>
      <c r="D329" s="3">
        <v>85758</v>
      </c>
      <c r="E329" s="3" t="s">
        <v>16</v>
      </c>
      <c r="F329" s="3">
        <v>2019</v>
      </c>
      <c r="G329" s="3" t="s">
        <v>17</v>
      </c>
      <c r="H329" s="4">
        <v>43738</v>
      </c>
      <c r="I329" s="4">
        <v>43775</v>
      </c>
      <c r="J329" s="4">
        <v>43775</v>
      </c>
      <c r="K329" s="5">
        <v>1197000000</v>
      </c>
      <c r="L329" s="5">
        <v>1209000000</v>
      </c>
      <c r="M329" s="3" t="s">
        <v>996</v>
      </c>
      <c r="N329" s="20">
        <v>0.12617707723691801</v>
      </c>
      <c r="O329" s="21">
        <v>0.12025601682073576</v>
      </c>
      <c r="P329" s="21">
        <v>0.30834286112553227</v>
      </c>
      <c r="Q329" s="21">
        <v>0.26129613113567679</v>
      </c>
      <c r="R329" s="21">
        <v>8.8698855217570732E-2</v>
      </c>
      <c r="S329" s="21">
        <v>5.5264140810632821E-2</v>
      </c>
      <c r="T329" s="21">
        <v>7.9404263405321182E-2</v>
      </c>
      <c r="U329" s="21">
        <v>0.64995123619234385</v>
      </c>
      <c r="V329" s="21">
        <v>0.49885474603098412</v>
      </c>
      <c r="W329" s="21">
        <v>0.63093238658200279</v>
      </c>
      <c r="X329" s="21">
        <v>0.53869116938488726</v>
      </c>
      <c r="Y329" s="21">
        <v>0.47799739635992933</v>
      </c>
      <c r="Z329" s="21">
        <v>0.46130883061511263</v>
      </c>
      <c r="AA329" s="21">
        <v>0.16415590615934225</v>
      </c>
      <c r="AB329" s="21">
        <v>0.8957325159943883</v>
      </c>
      <c r="AC329" s="21">
        <v>0.54728083399573935</v>
      </c>
      <c r="AD329" s="21">
        <v>0.39540303994949394</v>
      </c>
      <c r="AE329" s="21">
        <v>0.44956471700329076</v>
      </c>
      <c r="AF329" s="21">
        <v>0.39820578344196328</v>
      </c>
      <c r="AG329" s="21" t="e">
        <v>#DIV/0!</v>
      </c>
      <c r="AH329" s="21" t="e">
        <v>#DIV/0!</v>
      </c>
      <c r="AI329" s="21">
        <v>0.98820027816117506</v>
      </c>
      <c r="AJ329" s="21">
        <v>0.11186300719267948</v>
      </c>
      <c r="AK329" s="21" t="e">
        <v>#DIV/0!</v>
      </c>
      <c r="AL329" s="21" t="e">
        <v>#DIV/0!</v>
      </c>
      <c r="AM329" s="21">
        <v>0.30725161482865765</v>
      </c>
      <c r="AN329" s="21">
        <v>0.27229322510577025</v>
      </c>
      <c r="AO329" s="21">
        <v>6.8164171607942789E-2</v>
      </c>
      <c r="AP329" s="21">
        <v>0.57214957136674882</v>
      </c>
      <c r="AQ329" s="21">
        <v>0.50268971573603272</v>
      </c>
      <c r="AR329" s="21">
        <v>0.35950209230308733</v>
      </c>
      <c r="AS329" s="21">
        <v>0.66222103972889523</v>
      </c>
      <c r="AT329" s="21">
        <v>0.33178429210374644</v>
      </c>
      <c r="AU329" s="21">
        <v>0.81071501192720519</v>
      </c>
      <c r="AV329" s="21" t="e">
        <v>#DIV/0!</v>
      </c>
      <c r="AW329" s="21" t="e">
        <v>#DIV/0!</v>
      </c>
      <c r="AX329" s="21" t="e">
        <v>#DIV/0!</v>
      </c>
      <c r="AY329" s="21">
        <v>0.34465264640866294</v>
      </c>
      <c r="AZ329" s="21">
        <v>0.67297218783137291</v>
      </c>
      <c r="BA329" s="21">
        <v>0.75213342763582114</v>
      </c>
      <c r="BB329" s="21" t="e">
        <v>#DIV/0!</v>
      </c>
      <c r="BC329" s="21">
        <v>0.18349845081421534</v>
      </c>
    </row>
    <row r="330" spans="1:55" x14ac:dyDescent="0.2">
      <c r="A330" s="3" t="s">
        <v>991</v>
      </c>
      <c r="B330" s="3" t="s">
        <v>992</v>
      </c>
      <c r="C330" s="3" t="s">
        <v>34</v>
      </c>
      <c r="D330" s="3">
        <v>35151</v>
      </c>
      <c r="E330" s="3" t="s">
        <v>16</v>
      </c>
      <c r="F330" s="3">
        <v>2019</v>
      </c>
      <c r="G330" s="3" t="s">
        <v>17</v>
      </c>
      <c r="H330" s="4">
        <v>43921</v>
      </c>
      <c r="I330" s="4">
        <v>43971</v>
      </c>
      <c r="J330" s="4">
        <v>43971</v>
      </c>
      <c r="K330" s="5">
        <v>115849000</v>
      </c>
      <c r="L330" s="5">
        <v>118165000</v>
      </c>
      <c r="M330" s="3" t="s">
        <v>993</v>
      </c>
      <c r="N330" s="20">
        <v>0.13193793273340423</v>
      </c>
      <c r="O330" s="21">
        <v>9.7972455504022227E-2</v>
      </c>
      <c r="P330" s="21">
        <v>0.18917002533040847</v>
      </c>
      <c r="Q330" s="21">
        <v>0.25865512812140284</v>
      </c>
      <c r="R330" s="21">
        <v>4.088074081544648E-2</v>
      </c>
      <c r="S330" s="21">
        <v>0</v>
      </c>
      <c r="T330" s="21">
        <v>4.1304073603992492E-2</v>
      </c>
      <c r="U330" s="21">
        <v>0.64322807940264537</v>
      </c>
      <c r="V330" s="21">
        <v>0.48825282224192584</v>
      </c>
      <c r="W330" s="21">
        <v>0.62498847576018612</v>
      </c>
      <c r="X330" s="21">
        <v>0.23134399596227959</v>
      </c>
      <c r="Y330" s="21">
        <v>0.57888361310312286</v>
      </c>
      <c r="Z330" s="21">
        <v>0.76865600403772039</v>
      </c>
      <c r="AA330" s="21">
        <v>0.55292155395175113</v>
      </c>
      <c r="AB330" s="21">
        <v>0.96254026626979139</v>
      </c>
      <c r="AC330" s="21">
        <v>0.36693231194728665</v>
      </c>
      <c r="AD330" s="21">
        <v>0.32259482744374179</v>
      </c>
      <c r="AE330" s="21">
        <v>0.36678335180477112</v>
      </c>
      <c r="AF330" s="21">
        <v>0.3605076403165548</v>
      </c>
      <c r="AG330" s="21" t="e">
        <v>#DIV/0!</v>
      </c>
      <c r="AH330" s="21" t="e">
        <v>#DIV/0!</v>
      </c>
      <c r="AI330" s="21">
        <v>0.98619412700748987</v>
      </c>
      <c r="AJ330" s="21">
        <v>0.33376687563480861</v>
      </c>
      <c r="AK330" s="21" t="e">
        <v>#DIV/0!</v>
      </c>
      <c r="AL330" s="21" t="e">
        <v>#DIV/0!</v>
      </c>
      <c r="AM330" s="21">
        <v>0.30415269127205041</v>
      </c>
      <c r="AN330" s="21">
        <v>0.27196360313251278</v>
      </c>
      <c r="AO330" s="21">
        <v>9.7445886251400826E-2</v>
      </c>
      <c r="AP330" s="21">
        <v>0.57328367569875771</v>
      </c>
      <c r="AQ330" s="21">
        <v>0.42843059789370852</v>
      </c>
      <c r="AR330" s="21">
        <v>0.43488032523311754</v>
      </c>
      <c r="AS330" s="21">
        <v>0.59333258931991217</v>
      </c>
      <c r="AT330" s="21">
        <v>0.4558596534355055</v>
      </c>
      <c r="AU330" s="21">
        <v>0.73400048037537935</v>
      </c>
      <c r="AV330" s="21" t="e">
        <v>#DIV/0!</v>
      </c>
      <c r="AW330" s="21" t="e">
        <v>#DIV/0!</v>
      </c>
      <c r="AX330" s="21" t="e">
        <v>#DIV/0!</v>
      </c>
      <c r="AY330" s="21">
        <v>0.44168172344197126</v>
      </c>
      <c r="AZ330" s="21">
        <v>0.74646552522015641</v>
      </c>
      <c r="BA330" s="21">
        <v>0.72905389238869989</v>
      </c>
      <c r="BB330" s="21" t="e">
        <v>#DIV/0!</v>
      </c>
      <c r="BC330" s="21">
        <v>0.15768906590857906</v>
      </c>
    </row>
    <row r="331" spans="1:55" x14ac:dyDescent="0.2">
      <c r="A331" s="3" t="s">
        <v>1033</v>
      </c>
      <c r="B331" s="3" t="s">
        <v>1034</v>
      </c>
      <c r="C331" s="3" t="s">
        <v>45</v>
      </c>
      <c r="D331" s="3">
        <v>403292</v>
      </c>
      <c r="E331" s="3" t="s">
        <v>16</v>
      </c>
      <c r="F331" s="3">
        <v>2019</v>
      </c>
      <c r="G331" s="3" t="s">
        <v>17</v>
      </c>
      <c r="H331" s="4">
        <v>43830</v>
      </c>
      <c r="I331" s="4">
        <v>43886</v>
      </c>
      <c r="J331" s="4">
        <v>43886</v>
      </c>
      <c r="K331" s="5">
        <v>209192000</v>
      </c>
      <c r="L331" s="5">
        <v>209673000</v>
      </c>
      <c r="M331" s="3" t="s">
        <v>1035</v>
      </c>
      <c r="N331" s="20">
        <v>4.9233583822883755E-3</v>
      </c>
      <c r="O331" s="21">
        <v>4.1853881505200053E-3</v>
      </c>
      <c r="P331" s="21">
        <v>2.2602901511734369E-3</v>
      </c>
      <c r="Q331" s="21">
        <v>0.2611411102252556</v>
      </c>
      <c r="R331" s="21">
        <v>8.9715564486240115E-2</v>
      </c>
      <c r="S331" s="21">
        <v>7.7320117924321294E-2</v>
      </c>
      <c r="T331" s="21">
        <v>7.635544356673124E-2</v>
      </c>
      <c r="U331" s="21">
        <v>0.64985041879343208</v>
      </c>
      <c r="V331" s="21">
        <v>0.50276156599040178</v>
      </c>
      <c r="W331" s="21">
        <v>0.63040802773893501</v>
      </c>
      <c r="X331" s="21">
        <v>2.6487978848925033E-2</v>
      </c>
      <c r="Y331" s="21">
        <v>0.46970261276913283</v>
      </c>
      <c r="Z331" s="21">
        <v>0.97351202115107505</v>
      </c>
      <c r="AA331" s="21">
        <v>2.1002982597116374E-2</v>
      </c>
      <c r="AB331" s="21">
        <v>0.89824782729823671</v>
      </c>
      <c r="AC331" s="21">
        <v>0.42510055966730637</v>
      </c>
      <c r="AD331" s="21">
        <v>0.54298053811777647</v>
      </c>
      <c r="AE331" s="21">
        <v>0.52155106527460249</v>
      </c>
      <c r="AF331" s="21">
        <v>0.42082674367819989</v>
      </c>
      <c r="AG331" s="21" t="e">
        <v>#DIV/0!</v>
      </c>
      <c r="AH331" s="21" t="e">
        <v>#DIV/0!</v>
      </c>
      <c r="AI331" s="21">
        <v>0.98524765220217914</v>
      </c>
      <c r="AJ331" s="21">
        <v>0.13695644986037242</v>
      </c>
      <c r="AK331" s="21" t="e">
        <v>#DIV/0!</v>
      </c>
      <c r="AL331" s="21" t="e">
        <v>#DIV/0!</v>
      </c>
      <c r="AM331" s="21">
        <v>0.30975627037605663</v>
      </c>
      <c r="AN331" s="21">
        <v>0.27259975405848347</v>
      </c>
      <c r="AO331" s="21">
        <v>8.0592796864213029E-2</v>
      </c>
      <c r="AP331" s="21">
        <v>0.56985813168332011</v>
      </c>
      <c r="AQ331" s="21">
        <v>0.5621898059360666</v>
      </c>
      <c r="AR331" s="21">
        <v>0.4752342327795625</v>
      </c>
      <c r="AS331" s="21">
        <v>0.5435075461604737</v>
      </c>
      <c r="AT331" s="21">
        <v>0.44651026082652706</v>
      </c>
      <c r="AU331" s="21">
        <v>0.66402126883618795</v>
      </c>
      <c r="AV331" s="21" t="e">
        <v>#DIV/0!</v>
      </c>
      <c r="AW331" s="21" t="e">
        <v>#DIV/0!</v>
      </c>
      <c r="AX331" s="21" t="e">
        <v>#DIV/0!</v>
      </c>
      <c r="AY331" s="21">
        <v>0.24826937006576844</v>
      </c>
      <c r="AZ331" s="21">
        <v>0.76768805542656593</v>
      </c>
      <c r="BA331" s="21">
        <v>0.74457254256051786</v>
      </c>
      <c r="BB331" s="21" t="e">
        <v>#DIV/0!</v>
      </c>
      <c r="BC331" s="21">
        <v>0.22052239647655364</v>
      </c>
    </row>
    <row r="332" spans="1:55" x14ac:dyDescent="0.2">
      <c r="A332" s="3" t="s">
        <v>469</v>
      </c>
      <c r="B332" s="3" t="s">
        <v>470</v>
      </c>
      <c r="C332" s="3" t="s">
        <v>113</v>
      </c>
      <c r="D332" s="3">
        <v>741323</v>
      </c>
      <c r="E332" s="3" t="s">
        <v>16</v>
      </c>
      <c r="F332" s="3">
        <v>2019</v>
      </c>
      <c r="G332" s="3" t="s">
        <v>17</v>
      </c>
      <c r="H332" s="4">
        <v>43830</v>
      </c>
      <c r="I332" s="4">
        <v>43892</v>
      </c>
      <c r="J332" s="4">
        <v>43892</v>
      </c>
      <c r="K332" s="5">
        <v>40296000</v>
      </c>
      <c r="L332" s="5">
        <v>40420000</v>
      </c>
      <c r="M332" s="3" t="s">
        <v>471</v>
      </c>
      <c r="N332" s="20">
        <v>7.7852551409657023E-3</v>
      </c>
      <c r="O332" s="21">
        <v>7.7852551409657023E-3</v>
      </c>
      <c r="P332" s="21">
        <v>0</v>
      </c>
      <c r="Q332" s="21">
        <v>0.26358888459770219</v>
      </c>
      <c r="R332" s="21">
        <v>7.1231961172630439E-3</v>
      </c>
      <c r="S332" s="21">
        <v>0</v>
      </c>
      <c r="T332" s="21">
        <v>7.1969590289796955E-3</v>
      </c>
      <c r="U332" s="21">
        <v>0.64149842382333266</v>
      </c>
      <c r="V332" s="21">
        <v>0.48825282224192584</v>
      </c>
      <c r="W332" s="21">
        <v>0.62316732407265096</v>
      </c>
      <c r="X332" s="21">
        <v>0.12991863707959442</v>
      </c>
      <c r="Y332" s="21">
        <v>0.45443025280970223</v>
      </c>
      <c r="Z332" s="21">
        <v>0.87008136292040561</v>
      </c>
      <c r="AA332" s="21">
        <v>0</v>
      </c>
      <c r="AB332" s="21">
        <v>0.86823842398868767</v>
      </c>
      <c r="AC332" s="21">
        <v>1</v>
      </c>
      <c r="AD332" s="21">
        <v>0.87952418193574489</v>
      </c>
      <c r="AE332" s="21">
        <v>1</v>
      </c>
      <c r="AF332" s="21">
        <v>0.38661339313674842</v>
      </c>
      <c r="AG332" s="21" t="e">
        <v>#DIV/0!</v>
      </c>
      <c r="AH332" s="21" t="e">
        <v>#DIV/0!</v>
      </c>
      <c r="AI332" s="21">
        <v>0.98618599695127018</v>
      </c>
      <c r="AJ332" s="21">
        <v>6.0057037439372019E-2</v>
      </c>
      <c r="AK332" s="21" t="e">
        <v>#DIV/0!</v>
      </c>
      <c r="AL332" s="21" t="e">
        <v>#DIV/0!</v>
      </c>
      <c r="AM332" s="21">
        <v>0.306406602866167</v>
      </c>
      <c r="AN332" s="21">
        <v>0.27244942487890189</v>
      </c>
      <c r="AO332" s="21">
        <v>5.2775373094719816E-2</v>
      </c>
      <c r="AP332" s="21">
        <v>0.57113494205887561</v>
      </c>
      <c r="AQ332" s="21">
        <v>0.47266449229269997</v>
      </c>
      <c r="AR332" s="21">
        <v>0.32889387794931124</v>
      </c>
      <c r="AS332" s="21">
        <v>0.598270364256698</v>
      </c>
      <c r="AT332" s="21">
        <v>0.28694414591121514</v>
      </c>
      <c r="AU332" s="21">
        <v>0.61479583736877763</v>
      </c>
      <c r="AV332" s="21" t="e">
        <v>#DIV/0!</v>
      </c>
      <c r="AW332" s="21" t="e">
        <v>#DIV/0!</v>
      </c>
      <c r="AX332" s="21" t="e">
        <v>#DIV/0!</v>
      </c>
      <c r="AY332" s="21">
        <v>0.20221905246430583</v>
      </c>
      <c r="AZ332" s="21">
        <v>0.7389935448688032</v>
      </c>
      <c r="BA332" s="21">
        <v>0.74387012972728295</v>
      </c>
      <c r="BB332" s="21" t="e">
        <v>#DIV/0!</v>
      </c>
      <c r="BC332" s="21">
        <v>0.52997525908873455</v>
      </c>
    </row>
    <row r="333" spans="1:55" x14ac:dyDescent="0.2">
      <c r="A333" s="3" t="s">
        <v>1009</v>
      </c>
      <c r="B333" s="3" t="s">
        <v>1010</v>
      </c>
      <c r="C333" s="3" t="s">
        <v>24</v>
      </c>
      <c r="D333" s="3">
        <v>378206</v>
      </c>
      <c r="E333" s="3" t="s">
        <v>16</v>
      </c>
      <c r="F333" s="3">
        <v>2019</v>
      </c>
      <c r="G333" s="3" t="s">
        <v>17</v>
      </c>
      <c r="H333" s="4">
        <v>43830</v>
      </c>
      <c r="I333" s="4">
        <v>43868</v>
      </c>
      <c r="J333" s="4">
        <v>43868</v>
      </c>
      <c r="K333" s="5">
        <v>109300000</v>
      </c>
      <c r="L333" s="5">
        <v>114100000</v>
      </c>
      <c r="M333" s="3" t="s">
        <v>1011</v>
      </c>
      <c r="N333" s="20">
        <v>0.12049629644847305</v>
      </c>
      <c r="O333" s="21">
        <v>0.10020177008111987</v>
      </c>
      <c r="P333" s="21">
        <v>0.11190418678128251</v>
      </c>
      <c r="Q333" s="21">
        <v>0.25895521225512186</v>
      </c>
      <c r="R333" s="21">
        <v>2.1295103063092544E-2</v>
      </c>
      <c r="S333" s="21">
        <v>0</v>
      </c>
      <c r="T333" s="21">
        <v>2.1515620479906759E-2</v>
      </c>
      <c r="U333" s="21">
        <v>0.64201394404002776</v>
      </c>
      <c r="V333" s="21">
        <v>0.48825282224192584</v>
      </c>
      <c r="W333" s="21">
        <v>0.62371011451244818</v>
      </c>
      <c r="X333" s="21">
        <v>0.39914504667875056</v>
      </c>
      <c r="Y333" s="21">
        <v>0.49463410183599532</v>
      </c>
      <c r="Z333" s="21">
        <v>0.60085495332124939</v>
      </c>
      <c r="AA333" s="21">
        <v>0</v>
      </c>
      <c r="AB333" s="21">
        <v>0.95120580182912251</v>
      </c>
      <c r="AC333" s="21">
        <v>0.93031465982817751</v>
      </c>
      <c r="AD333" s="21">
        <v>0.57959695534272859</v>
      </c>
      <c r="AE333" s="21">
        <v>0.65898922081607081</v>
      </c>
      <c r="AF333" s="21">
        <v>0.42658207979630458</v>
      </c>
      <c r="AG333" s="21" t="e">
        <v>#DIV/0!</v>
      </c>
      <c r="AH333" s="21" t="e">
        <v>#DIV/0!</v>
      </c>
      <c r="AI333" s="21">
        <v>0.9864811105073471</v>
      </c>
      <c r="AJ333" s="21">
        <v>0.21838896008874342</v>
      </c>
      <c r="AK333" s="21" t="e">
        <v>#DIV/0!</v>
      </c>
      <c r="AL333" s="21" t="e">
        <v>#DIV/0!</v>
      </c>
      <c r="AM333" s="21">
        <v>0.31126720090729643</v>
      </c>
      <c r="AN333" s="21">
        <v>0.27303637297294248</v>
      </c>
      <c r="AO333" s="21">
        <v>0.14503113229802439</v>
      </c>
      <c r="AP333" s="21">
        <v>0.57305908872255762</v>
      </c>
      <c r="AQ333" s="21">
        <v>0.67004245965628517</v>
      </c>
      <c r="AR333" s="21">
        <v>0.37143570911885077</v>
      </c>
      <c r="AS333" s="21">
        <v>0.60628703039908993</v>
      </c>
      <c r="AT333" s="21">
        <v>0.48701222949554618</v>
      </c>
      <c r="AU333" s="21">
        <v>0.63692071269210371</v>
      </c>
      <c r="AV333" s="21" t="e">
        <v>#DIV/0!</v>
      </c>
      <c r="AW333" s="21" t="e">
        <v>#DIV/0!</v>
      </c>
      <c r="AX333" s="21" t="e">
        <v>#DIV/0!</v>
      </c>
      <c r="AY333" s="21">
        <v>0.20577889845965938</v>
      </c>
      <c r="AZ333" s="21">
        <v>0.73382735513229091</v>
      </c>
      <c r="BA333" s="21">
        <v>0.7432213568109598</v>
      </c>
      <c r="BB333" s="21" t="e">
        <v>#DIV/0!</v>
      </c>
      <c r="BC333" s="21">
        <v>0.34431585513308155</v>
      </c>
    </row>
    <row r="334" spans="1:55" x14ac:dyDescent="0.2">
      <c r="A334" s="3" t="s">
        <v>1018</v>
      </c>
      <c r="B334" s="3" t="s">
        <v>1019</v>
      </c>
      <c r="C334" s="3" t="s">
        <v>15</v>
      </c>
      <c r="D334" s="3">
        <v>378208</v>
      </c>
      <c r="E334" s="3" t="s">
        <v>16</v>
      </c>
      <c r="F334" s="3">
        <v>2019</v>
      </c>
      <c r="G334" s="3" t="s">
        <v>17</v>
      </c>
      <c r="H334" s="4">
        <v>43830</v>
      </c>
      <c r="I334" s="4">
        <v>43875</v>
      </c>
      <c r="J334" s="4">
        <v>43875</v>
      </c>
      <c r="K334" s="5">
        <v>113994000</v>
      </c>
      <c r="L334" s="5">
        <v>114822000</v>
      </c>
      <c r="M334" s="3" t="s">
        <v>1020</v>
      </c>
      <c r="N334" s="20">
        <v>6.0096221324267216E-2</v>
      </c>
      <c r="O334" s="21">
        <v>6.0096221324267216E-2</v>
      </c>
      <c r="P334" s="21">
        <v>3.5526650743761594E-2</v>
      </c>
      <c r="Q334" s="21">
        <v>0.25983088314953112</v>
      </c>
      <c r="R334" s="21">
        <v>1.1934124785146369E-4</v>
      </c>
      <c r="S334" s="21">
        <v>1.4214202986721208E-4</v>
      </c>
      <c r="T334" s="21">
        <v>9.430848902865998E-5</v>
      </c>
      <c r="U334" s="21">
        <v>0.64050326744522212</v>
      </c>
      <c r="V334" s="21">
        <v>0.48827445378113121</v>
      </c>
      <c r="W334" s="21">
        <v>0.62211720989571684</v>
      </c>
      <c r="X334" s="21">
        <v>0.62113734851504021</v>
      </c>
      <c r="Y334" s="21">
        <v>0.49093786426230923</v>
      </c>
      <c r="Z334" s="21">
        <v>0.37886265148495979</v>
      </c>
      <c r="AA334" s="21">
        <v>0.18329305029472159</v>
      </c>
      <c r="AB334" s="21">
        <v>0.92504718435002586</v>
      </c>
      <c r="AC334" s="21">
        <v>0.392816914738222</v>
      </c>
      <c r="AD334" s="21">
        <v>0.38058838529591132</v>
      </c>
      <c r="AE334" s="21">
        <v>0.43245839811046949</v>
      </c>
      <c r="AF334" s="21">
        <v>0.38137055018957133</v>
      </c>
      <c r="AG334" s="21" t="e">
        <v>#DIV/0!</v>
      </c>
      <c r="AH334" s="21" t="e">
        <v>#DIV/0!</v>
      </c>
      <c r="AI334" s="21">
        <v>0.98545295411538292</v>
      </c>
      <c r="AJ334" s="21">
        <v>0.13778428279341862</v>
      </c>
      <c r="AK334" s="21" t="e">
        <v>#DIV/0!</v>
      </c>
      <c r="AL334" s="21" t="e">
        <v>#DIV/0!</v>
      </c>
      <c r="AM334" s="21">
        <v>0.31363893382110319</v>
      </c>
      <c r="AN334" s="21">
        <v>0.2853049728273177</v>
      </c>
      <c r="AO334" s="21">
        <v>0.64646861978543224</v>
      </c>
      <c r="AP334" s="21">
        <v>0.57768409307042989</v>
      </c>
      <c r="AQ334" s="21">
        <v>0.70188571152817103</v>
      </c>
      <c r="AR334" s="21">
        <v>0.23627047732729498</v>
      </c>
      <c r="AS334" s="21">
        <v>0.59316491042633479</v>
      </c>
      <c r="AT334" s="21">
        <v>0.67420506363051802</v>
      </c>
      <c r="AU334" s="21">
        <v>0.65889613739653896</v>
      </c>
      <c r="AV334" s="21" t="e">
        <v>#DIV/0!</v>
      </c>
      <c r="AW334" s="21" t="e">
        <v>#DIV/0!</v>
      </c>
      <c r="AX334" s="21" t="e">
        <v>#DIV/0!</v>
      </c>
      <c r="AY334" s="21">
        <v>0.19996198951377575</v>
      </c>
      <c r="AZ334" s="21">
        <v>0.73132376031586843</v>
      </c>
      <c r="BA334" s="21">
        <v>0.74423254375186787</v>
      </c>
      <c r="BB334" s="21" t="e">
        <v>#DIV/0!</v>
      </c>
      <c r="BC334" s="21">
        <v>0.4788980918405194</v>
      </c>
    </row>
    <row r="335" spans="1:55" x14ac:dyDescent="0.2">
      <c r="A335" s="3" t="s">
        <v>1003</v>
      </c>
      <c r="B335" s="3" t="s">
        <v>1004</v>
      </c>
      <c r="C335" s="3" t="s">
        <v>45</v>
      </c>
      <c r="D335" s="3">
        <v>331016</v>
      </c>
      <c r="E335" s="3" t="s">
        <v>16</v>
      </c>
      <c r="F335" s="3">
        <v>2019</v>
      </c>
      <c r="G335" s="3" t="s">
        <v>17</v>
      </c>
      <c r="H335" s="4">
        <v>43921</v>
      </c>
      <c r="I335" s="4">
        <v>43978</v>
      </c>
      <c r="J335" s="4">
        <v>43978</v>
      </c>
      <c r="K335" s="5">
        <v>73600000</v>
      </c>
      <c r="L335" s="5">
        <v>75200000</v>
      </c>
      <c r="M335" s="3" t="s">
        <v>1005</v>
      </c>
      <c r="N335" s="20">
        <v>7.0286549346663549E-2</v>
      </c>
      <c r="O335" s="21">
        <v>5.5064799971807549E-2</v>
      </c>
      <c r="P335" s="21">
        <v>0.11381599655386024</v>
      </c>
      <c r="Q335" s="21">
        <v>0.260121257482678</v>
      </c>
      <c r="R335" s="21">
        <v>2.5748471252575698E-2</v>
      </c>
      <c r="S335" s="21">
        <v>7.276997849938191E-2</v>
      </c>
      <c r="T335" s="21">
        <v>1.2566840235696961E-2</v>
      </c>
      <c r="U335" s="21">
        <v>0.64278366008732735</v>
      </c>
      <c r="V335" s="21">
        <v>0.49989906283276525</v>
      </c>
      <c r="W335" s="21">
        <v>0.6232738671282696</v>
      </c>
      <c r="X335" s="21">
        <v>0.46683830858000797</v>
      </c>
      <c r="Y335" s="21">
        <v>0.49344767260260813</v>
      </c>
      <c r="Z335" s="21">
        <v>0.53316169141999192</v>
      </c>
      <c r="AA335" s="21">
        <v>0.2511311692479854</v>
      </c>
      <c r="AB335" s="21">
        <v>0.91808348805579088</v>
      </c>
      <c r="AC335" s="21">
        <v>0.59481771819997997</v>
      </c>
      <c r="AD335" s="21">
        <v>0.38675191445043655</v>
      </c>
      <c r="AE335" s="21">
        <v>0.43972857414702826</v>
      </c>
      <c r="AF335" s="21">
        <v>0.37261525626808045</v>
      </c>
      <c r="AG335" s="21" t="e">
        <v>#DIV/0!</v>
      </c>
      <c r="AH335" s="21" t="e">
        <v>#DIV/0!</v>
      </c>
      <c r="AI335" s="21">
        <v>0.98623247274535153</v>
      </c>
      <c r="AJ335" s="21">
        <v>0.13906475850094147</v>
      </c>
      <c r="AK335" s="21" t="e">
        <v>#DIV/0!</v>
      </c>
      <c r="AL335" s="21" t="e">
        <v>#DIV/0!</v>
      </c>
      <c r="AM335" s="21">
        <v>0.30609380250414775</v>
      </c>
      <c r="AN335" s="21">
        <v>0.27571713150281041</v>
      </c>
      <c r="AO335" s="21">
        <v>0.22346197016165045</v>
      </c>
      <c r="AP335" s="21">
        <v>0.57409763174347839</v>
      </c>
      <c r="AQ335" s="21">
        <v>0.4838480400731307</v>
      </c>
      <c r="AR335" s="21">
        <v>0.30724143532162057</v>
      </c>
      <c r="AS335" s="21">
        <v>0.60048452489774196</v>
      </c>
      <c r="AT335" s="21">
        <v>0.50621630487004388</v>
      </c>
      <c r="AU335" s="21">
        <v>0.65837971928755601</v>
      </c>
      <c r="AV335" s="21" t="e">
        <v>#DIV/0!</v>
      </c>
      <c r="AW335" s="21" t="e">
        <v>#DIV/0!</v>
      </c>
      <c r="AX335" s="21" t="e">
        <v>#DIV/0!</v>
      </c>
      <c r="AY335" s="21">
        <v>0.21563324690372226</v>
      </c>
      <c r="AZ335" s="21">
        <v>0.71405347115023965</v>
      </c>
      <c r="BA335" s="21">
        <v>0.74768421574796273</v>
      </c>
      <c r="BB335" s="21" t="e">
        <v>#DIV/0!</v>
      </c>
      <c r="BC335" s="21">
        <v>0.25229949498048398</v>
      </c>
    </row>
    <row r="336" spans="1:55" x14ac:dyDescent="0.2">
      <c r="A336" s="3" t="s">
        <v>1015</v>
      </c>
      <c r="B336" s="3" t="s">
        <v>1016</v>
      </c>
      <c r="C336" s="3" t="s">
        <v>24</v>
      </c>
      <c r="D336" s="3">
        <v>129653</v>
      </c>
      <c r="E336" s="3" t="s">
        <v>16</v>
      </c>
      <c r="F336" s="3">
        <v>2020</v>
      </c>
      <c r="G336" s="3" t="s">
        <v>17</v>
      </c>
      <c r="H336" s="4">
        <v>44012</v>
      </c>
      <c r="I336" s="4">
        <v>44056</v>
      </c>
      <c r="J336" s="4">
        <v>44056</v>
      </c>
      <c r="K336" s="5">
        <v>144783000</v>
      </c>
      <c r="L336" s="5">
        <v>146254000</v>
      </c>
      <c r="M336" s="3" t="s">
        <v>1017</v>
      </c>
      <c r="N336" s="20">
        <v>6.5491402546369232E-2</v>
      </c>
      <c r="O336" s="21">
        <v>4.8812126239108571E-2</v>
      </c>
      <c r="P336" s="21">
        <v>3.3272005036336108E-2</v>
      </c>
      <c r="Q336" s="21">
        <v>0.25916026275992488</v>
      </c>
      <c r="R336" s="21">
        <v>2.437197813488088E-2</v>
      </c>
      <c r="S336" s="21">
        <v>5.4281948283948916E-3</v>
      </c>
      <c r="T336" s="21">
        <v>2.3621199365696302E-2</v>
      </c>
      <c r="U336" s="21">
        <v>0.64230885915672242</v>
      </c>
      <c r="V336" s="21">
        <v>0.48898037176480313</v>
      </c>
      <c r="W336" s="21">
        <v>0.62394274911997749</v>
      </c>
      <c r="X336" s="21">
        <v>0.27939204752883451</v>
      </c>
      <c r="Y336" s="21">
        <v>0.5475560863876594</v>
      </c>
      <c r="Z336" s="21">
        <v>0.72060795247116549</v>
      </c>
      <c r="AA336" s="21">
        <v>0.56627492168949822</v>
      </c>
      <c r="AB336" s="21">
        <v>0.94425087617779047</v>
      </c>
      <c r="AC336" s="21">
        <v>0.56928711921539477</v>
      </c>
      <c r="AD336" s="21">
        <v>0.48425640174932788</v>
      </c>
      <c r="AE336" s="21">
        <v>0.5505890704261569</v>
      </c>
      <c r="AF336" s="21">
        <v>0.4055609753886566</v>
      </c>
      <c r="AG336" s="21" t="e">
        <v>#DIV/0!</v>
      </c>
      <c r="AH336" s="21" t="e">
        <v>#DIV/0!</v>
      </c>
      <c r="AI336" s="21">
        <v>0.98375738977729343</v>
      </c>
      <c r="AJ336" s="21">
        <v>0.19425428912861184</v>
      </c>
      <c r="AK336" s="21" t="e">
        <v>#DIV/0!</v>
      </c>
      <c r="AL336" s="21" t="e">
        <v>#DIV/0!</v>
      </c>
      <c r="AM336" s="21">
        <v>0.30980609004259785</v>
      </c>
      <c r="AN336" s="21">
        <v>0.27361873994812808</v>
      </c>
      <c r="AO336" s="21">
        <v>0.16689858751512748</v>
      </c>
      <c r="AP336" s="21">
        <v>0.57494008292869292</v>
      </c>
      <c r="AQ336" s="21">
        <v>0.61304680345716356</v>
      </c>
      <c r="AR336" s="21">
        <v>0.36471896351479349</v>
      </c>
      <c r="AS336" s="21">
        <v>0.51555322623897282</v>
      </c>
      <c r="AT336" s="21">
        <v>0.51844614533070688</v>
      </c>
      <c r="AU336" s="21">
        <v>0.6858412365563078</v>
      </c>
      <c r="AV336" s="21" t="e">
        <v>#DIV/0!</v>
      </c>
      <c r="AW336" s="21" t="e">
        <v>#DIV/0!</v>
      </c>
      <c r="AX336" s="21" t="e">
        <v>#DIV/0!</v>
      </c>
      <c r="AY336" s="21">
        <v>0.20890963538154675</v>
      </c>
      <c r="AZ336" s="21">
        <v>0.73941991429253118</v>
      </c>
      <c r="BA336" s="21">
        <v>0.74422167758202562</v>
      </c>
      <c r="BB336" s="21" t="e">
        <v>#DIV/0!</v>
      </c>
      <c r="BC336" s="21">
        <v>0.3011333343201632</v>
      </c>
    </row>
    <row r="337" spans="1:55" x14ac:dyDescent="0.2">
      <c r="A337" s="3" t="s">
        <v>1021</v>
      </c>
      <c r="B337" s="3" t="s">
        <v>1022</v>
      </c>
      <c r="C337" s="3" t="s">
        <v>15</v>
      </c>
      <c r="D337" s="3">
        <v>121874</v>
      </c>
      <c r="E337" s="3" t="s">
        <v>16</v>
      </c>
      <c r="F337" s="3">
        <v>2019</v>
      </c>
      <c r="G337" s="3" t="s">
        <v>17</v>
      </c>
      <c r="H337" s="4">
        <v>43738</v>
      </c>
      <c r="I337" s="4">
        <v>43781</v>
      </c>
      <c r="J337" s="4">
        <v>43781</v>
      </c>
      <c r="K337" s="5">
        <v>116400000</v>
      </c>
      <c r="L337" s="5">
        <v>117100000</v>
      </c>
      <c r="M337" s="3" t="s">
        <v>1023</v>
      </c>
      <c r="N337" s="20">
        <v>6.4717951689531664E-2</v>
      </c>
      <c r="O337" s="21">
        <v>5.6455102572140189E-2</v>
      </c>
      <c r="P337" s="21">
        <v>0.10651520729189923</v>
      </c>
      <c r="Q337" s="21">
        <v>0.26315579657295612</v>
      </c>
      <c r="R337" s="21">
        <v>6.8306005279490892E-2</v>
      </c>
      <c r="S337" s="21">
        <v>0.12160344963969635</v>
      </c>
      <c r="T337" s="21">
        <v>4.6540395381302384E-2</v>
      </c>
      <c r="U337" s="21">
        <v>0.64968772050656087</v>
      </c>
      <c r="V337" s="21">
        <v>0.51770208508516136</v>
      </c>
      <c r="W337" s="21">
        <v>0.62863740432494697</v>
      </c>
      <c r="X337" s="21">
        <v>0.49919578863463437</v>
      </c>
      <c r="Y337" s="21">
        <v>0.46614203097587548</v>
      </c>
      <c r="Z337" s="21">
        <v>0.50080421136536546</v>
      </c>
      <c r="AA337" s="21">
        <v>0.2442485418642312</v>
      </c>
      <c r="AB337" s="21">
        <v>0.87235248683327526</v>
      </c>
      <c r="AC337" s="21">
        <v>0.39792149841099789</v>
      </c>
      <c r="AD337" s="21">
        <v>0.44142049766000296</v>
      </c>
      <c r="AE337" s="21">
        <v>0.50188557259276323</v>
      </c>
      <c r="AF337" s="21">
        <v>0.4043385771073767</v>
      </c>
      <c r="AG337" s="21" t="e">
        <v>#DIV/0!</v>
      </c>
      <c r="AH337" s="21" t="e">
        <v>#DIV/0!</v>
      </c>
      <c r="AI337" s="21">
        <v>0.98565684513986784</v>
      </c>
      <c r="AJ337" s="21">
        <v>0.1194877042743705</v>
      </c>
      <c r="AK337" s="21" t="e">
        <v>#DIV/0!</v>
      </c>
      <c r="AL337" s="21" t="e">
        <v>#DIV/0!</v>
      </c>
      <c r="AM337" s="21">
        <v>0.31528503148086334</v>
      </c>
      <c r="AN337" s="21">
        <v>0.27758934578724748</v>
      </c>
      <c r="AO337" s="21">
        <v>0.19429126390968196</v>
      </c>
      <c r="AP337" s="21">
        <v>0.57379955930218463</v>
      </c>
      <c r="AQ337" s="21">
        <v>0.6338071571727707</v>
      </c>
      <c r="AR337" s="21">
        <v>0.31328666755142304</v>
      </c>
      <c r="AS337" s="21">
        <v>0.58566439706439333</v>
      </c>
      <c r="AT337" s="21">
        <v>0.47747213758117901</v>
      </c>
      <c r="AU337" s="21">
        <v>0.6345971792662618</v>
      </c>
      <c r="AV337" s="21" t="e">
        <v>#DIV/0!</v>
      </c>
      <c r="AW337" s="21" t="e">
        <v>#DIV/0!</v>
      </c>
      <c r="AX337" s="21" t="e">
        <v>#DIV/0!</v>
      </c>
      <c r="AY337" s="21">
        <v>0.22854338585001469</v>
      </c>
      <c r="AZ337" s="21">
        <v>0.73074396494419125</v>
      </c>
      <c r="BA337" s="21">
        <v>0.7435866661246211</v>
      </c>
      <c r="BB337" s="21" t="e">
        <v>#DIV/0!</v>
      </c>
      <c r="BC337" s="21">
        <v>0.30811402942117738</v>
      </c>
    </row>
    <row r="338" spans="1:55" x14ac:dyDescent="0.2">
      <c r="A338" s="3" t="s">
        <v>1024</v>
      </c>
      <c r="B338" s="3" t="s">
        <v>1025</v>
      </c>
      <c r="C338" s="3" t="s">
        <v>15</v>
      </c>
      <c r="D338" s="3">
        <v>744726</v>
      </c>
      <c r="E338" s="3" t="s">
        <v>16</v>
      </c>
      <c r="F338" s="3">
        <v>2019</v>
      </c>
      <c r="G338" s="3" t="s">
        <v>17</v>
      </c>
      <c r="H338" s="4">
        <v>43830</v>
      </c>
      <c r="I338" s="4">
        <v>43889</v>
      </c>
      <c r="J338" s="4">
        <v>43889</v>
      </c>
      <c r="K338" s="5">
        <v>327437000</v>
      </c>
      <c r="L338" s="5">
        <v>327437000</v>
      </c>
      <c r="M338" s="3" t="s">
        <v>1026</v>
      </c>
      <c r="N338" s="20">
        <v>2.7650354882691512E-2</v>
      </c>
      <c r="O338" s="21">
        <v>2.6036174254023901E-2</v>
      </c>
      <c r="P338" s="21">
        <v>3.275947054969431E-2</v>
      </c>
      <c r="Q338" s="21">
        <v>0.25946851758774114</v>
      </c>
      <c r="R338" s="21">
        <v>0</v>
      </c>
      <c r="S338" s="21">
        <v>0</v>
      </c>
      <c r="T338" s="21">
        <v>0</v>
      </c>
      <c r="U338" s="21">
        <v>0.64049317262840244</v>
      </c>
      <c r="V338" s="21">
        <v>0.48825282224192584</v>
      </c>
      <c r="W338" s="21">
        <v>0.62210889664239277</v>
      </c>
      <c r="X338" s="21">
        <v>0.20304298849330177</v>
      </c>
      <c r="Y338" s="21">
        <v>0.5324004502690326</v>
      </c>
      <c r="Z338" s="21">
        <v>0.79695701150669807</v>
      </c>
      <c r="AA338" s="21">
        <v>0.54411667614352799</v>
      </c>
      <c r="AB338" s="21">
        <v>0.9348157076296173</v>
      </c>
      <c r="AC338" s="21">
        <v>0.49519180949781244</v>
      </c>
      <c r="AD338" s="21">
        <v>0.46707145013639606</v>
      </c>
      <c r="AE338" s="21">
        <v>0.50116671623978548</v>
      </c>
      <c r="AF338" s="21">
        <v>0.39710641782577161</v>
      </c>
      <c r="AG338" s="21" t="e">
        <v>#DIV/0!</v>
      </c>
      <c r="AH338" s="21" t="e">
        <v>#DIV/0!</v>
      </c>
      <c r="AI338" s="21">
        <v>0.98575799061972691</v>
      </c>
      <c r="AJ338" s="21">
        <v>0.16635536627844377</v>
      </c>
      <c r="AK338" s="21" t="e">
        <v>#DIV/0!</v>
      </c>
      <c r="AL338" s="21" t="e">
        <v>#DIV/0!</v>
      </c>
      <c r="AM338" s="21">
        <v>0.31402394349841267</v>
      </c>
      <c r="AN338" s="21">
        <v>0.27820255345273143</v>
      </c>
      <c r="AO338" s="21">
        <v>0.36643266072118985</v>
      </c>
      <c r="AP338" s="21">
        <v>0.53006668785731959</v>
      </c>
      <c r="AQ338" s="21">
        <v>0.73175503385359697</v>
      </c>
      <c r="AR338" s="21">
        <v>0.29030163764819739</v>
      </c>
      <c r="AS338" s="21">
        <v>0.59090696488416705</v>
      </c>
      <c r="AT338" s="21">
        <v>0.64441900325902934</v>
      </c>
      <c r="AU338" s="21">
        <v>0.63783178281241371</v>
      </c>
      <c r="AV338" s="21" t="e">
        <v>#DIV/0!</v>
      </c>
      <c r="AW338" s="21" t="e">
        <v>#DIV/0!</v>
      </c>
      <c r="AX338" s="21" t="e">
        <v>#DIV/0!</v>
      </c>
      <c r="AY338" s="21">
        <v>0.19993393009915053</v>
      </c>
      <c r="AZ338" s="21">
        <v>0.73420185267634153</v>
      </c>
      <c r="BA338" s="21">
        <v>0.74341774260135163</v>
      </c>
      <c r="BB338" s="21" t="e">
        <v>#DIV/0!</v>
      </c>
      <c r="BC338" s="21">
        <v>0.43391160512541366</v>
      </c>
    </row>
    <row r="339" spans="1:55" x14ac:dyDescent="0.2">
      <c r="A339" s="3" t="s">
        <v>1027</v>
      </c>
      <c r="B339" s="3" t="s">
        <v>1028</v>
      </c>
      <c r="C339" s="3" t="s">
        <v>15</v>
      </c>
      <c r="D339" s="3">
        <v>119446</v>
      </c>
      <c r="E339" s="3" t="s">
        <v>16</v>
      </c>
      <c r="F339" s="3">
        <v>2019</v>
      </c>
      <c r="G339" s="3" t="s">
        <v>17</v>
      </c>
      <c r="H339" s="4">
        <v>43830</v>
      </c>
      <c r="I339" s="4">
        <v>43889</v>
      </c>
      <c r="J339" s="4">
        <v>43889</v>
      </c>
      <c r="K339" s="5">
        <v>104100000</v>
      </c>
      <c r="L339" s="5">
        <v>105400000</v>
      </c>
      <c r="M339" s="3" t="s">
        <v>1029</v>
      </c>
      <c r="N339" s="20">
        <v>2.6851231099870913E-2</v>
      </c>
      <c r="O339" s="21">
        <v>2.3646565579625845E-2</v>
      </c>
      <c r="P339" s="21">
        <v>2.9819597373678321E-2</v>
      </c>
      <c r="Q339" s="21">
        <v>0.26114955437857701</v>
      </c>
      <c r="R339" s="21">
        <v>9.5543777359765714E-2</v>
      </c>
      <c r="S339" s="21">
        <v>8.1150139399780455E-2</v>
      </c>
      <c r="T339" s="21">
        <v>8.1536201827801677E-2</v>
      </c>
      <c r="U339" s="21">
        <v>0.6504704331130069</v>
      </c>
      <c r="V339" s="21">
        <v>0.5034987976742934</v>
      </c>
      <c r="W339" s="21">
        <v>0.63098192236106576</v>
      </c>
      <c r="X339" s="21">
        <v>9.5897159115563582E-2</v>
      </c>
      <c r="Y339" s="21">
        <v>0.8075589475514946</v>
      </c>
      <c r="Z339" s="21">
        <v>0.90410284088443638</v>
      </c>
      <c r="AA339" s="21">
        <v>1</v>
      </c>
      <c r="AB339" s="21">
        <v>0.89810792241292214</v>
      </c>
      <c r="AC339" s="21">
        <v>0.61020091215876859</v>
      </c>
      <c r="AD339" s="21">
        <v>0.50846918602622238</v>
      </c>
      <c r="AE339" s="21">
        <v>0.57811848323161796</v>
      </c>
      <c r="AF339" s="21">
        <v>0.42865071795109538</v>
      </c>
      <c r="AG339" s="21" t="e">
        <v>#DIV/0!</v>
      </c>
      <c r="AH339" s="21" t="e">
        <v>#DIV/0!</v>
      </c>
      <c r="AI339" s="21">
        <v>0.9852247627434394</v>
      </c>
      <c r="AJ339" s="21">
        <v>0.13816984461756668</v>
      </c>
      <c r="AK339" s="21" t="e">
        <v>#DIV/0!</v>
      </c>
      <c r="AL339" s="21" t="e">
        <v>#DIV/0!</v>
      </c>
      <c r="AM339" s="21">
        <v>0.3093974145761253</v>
      </c>
      <c r="AN339" s="21">
        <v>0.27212024525821027</v>
      </c>
      <c r="AO339" s="21">
        <v>6.3835598248983605E-2</v>
      </c>
      <c r="AP339" s="21">
        <v>0.5581551924692647</v>
      </c>
      <c r="AQ339" s="21">
        <v>0.5537290188905587</v>
      </c>
      <c r="AR339" s="21">
        <v>0.41630328547453477</v>
      </c>
      <c r="AS339" s="21">
        <v>0.55413422611282293</v>
      </c>
      <c r="AT339" s="21">
        <v>0.36096449521884072</v>
      </c>
      <c r="AU339" s="21">
        <v>0.65929823870129733</v>
      </c>
      <c r="AV339" s="21" t="e">
        <v>#DIV/0!</v>
      </c>
      <c r="AW339" s="21" t="e">
        <v>#DIV/0!</v>
      </c>
      <c r="AX339" s="21" t="e">
        <v>#DIV/0!</v>
      </c>
      <c r="AY339" s="21">
        <v>0.27354234977955288</v>
      </c>
      <c r="AZ339" s="21">
        <v>0.77811772896661813</v>
      </c>
      <c r="BA339" s="21">
        <v>0.74400425004978421</v>
      </c>
      <c r="BB339" s="21" t="e">
        <v>#DIV/0!</v>
      </c>
      <c r="BC339" s="21">
        <v>0.21971510741523939</v>
      </c>
    </row>
    <row r="340" spans="1:55" x14ac:dyDescent="0.2">
      <c r="A340" s="3" t="s">
        <v>1030</v>
      </c>
      <c r="B340" s="3" t="s">
        <v>1031</v>
      </c>
      <c r="C340" s="3" t="s">
        <v>45</v>
      </c>
      <c r="D340" s="3">
        <v>200092</v>
      </c>
      <c r="E340" s="3" t="s">
        <v>16</v>
      </c>
      <c r="F340" s="3">
        <v>2019</v>
      </c>
      <c r="G340" s="3" t="s">
        <v>17</v>
      </c>
      <c r="H340" s="4">
        <v>43890</v>
      </c>
      <c r="I340" s="4">
        <v>43921</v>
      </c>
      <c r="J340" s="4">
        <v>43921</v>
      </c>
      <c r="K340" s="5">
        <v>354090000</v>
      </c>
      <c r="L340" s="5">
        <v>357443000</v>
      </c>
      <c r="M340" s="3" t="s">
        <v>1032</v>
      </c>
      <c r="N340" s="20">
        <v>5.1249853632714878E-2</v>
      </c>
      <c r="O340" s="21">
        <v>2.4204259364881648E-2</v>
      </c>
      <c r="P340" s="21">
        <v>6.0401997073427E-2</v>
      </c>
      <c r="Q340" s="21">
        <v>0.26045288191480664</v>
      </c>
      <c r="R340" s="21">
        <v>1.8406189217753791E-2</v>
      </c>
      <c r="S340" s="21">
        <v>2.1540241265786048E-2</v>
      </c>
      <c r="T340" s="21">
        <v>1.4616044209090379E-2</v>
      </c>
      <c r="U340" s="21">
        <v>0.6422223465863276</v>
      </c>
      <c r="V340" s="21">
        <v>0.49189350141345728</v>
      </c>
      <c r="W340" s="21">
        <v>0.62353982210455439</v>
      </c>
      <c r="X340" s="21">
        <v>0.44489337397098055</v>
      </c>
      <c r="Y340" s="21">
        <v>0.47511394794793804</v>
      </c>
      <c r="Z340" s="21">
        <v>0.55510662602901939</v>
      </c>
      <c r="AA340" s="21">
        <v>0</v>
      </c>
      <c r="AB340" s="21">
        <v>0.91092269405815474</v>
      </c>
      <c r="AC340" s="21">
        <v>0.26777043934414918</v>
      </c>
      <c r="AD340" s="21">
        <v>0.4169056210758606</v>
      </c>
      <c r="AE340" s="21">
        <v>0.47401268735817242</v>
      </c>
      <c r="AF340" s="21">
        <v>0.39389003179546639</v>
      </c>
      <c r="AG340" s="21" t="e">
        <v>#DIV/0!</v>
      </c>
      <c r="AH340" s="21" t="e">
        <v>#DIV/0!</v>
      </c>
      <c r="AI340" s="21">
        <v>0.98558185082714744</v>
      </c>
      <c r="AJ340" s="21">
        <v>0.17724972868185676</v>
      </c>
      <c r="AK340" s="21" t="e">
        <v>#DIV/0!</v>
      </c>
      <c r="AL340" s="21" t="e">
        <v>#DIV/0!</v>
      </c>
      <c r="AM340" s="21">
        <v>0.32007147097101724</v>
      </c>
      <c r="AN340" s="21">
        <v>0.2848869660840887</v>
      </c>
      <c r="AO340" s="21">
        <v>0.56483072693120806</v>
      </c>
      <c r="AP340" s="21">
        <v>0.58071270608263381</v>
      </c>
      <c r="AQ340" s="21">
        <v>0.84130693621707453</v>
      </c>
      <c r="AR340" s="21">
        <v>0.2688661399304394</v>
      </c>
      <c r="AS340" s="21">
        <v>0.5901748470809407</v>
      </c>
      <c r="AT340" s="21">
        <v>0.77689272398069398</v>
      </c>
      <c r="AU340" s="21">
        <v>0.67655827653206713</v>
      </c>
      <c r="AV340" s="21" t="e">
        <v>#DIV/0!</v>
      </c>
      <c r="AW340" s="21" t="e">
        <v>#DIV/0!</v>
      </c>
      <c r="AX340" s="21" t="e">
        <v>#DIV/0!</v>
      </c>
      <c r="AY340" s="21">
        <v>0.20328254722387262</v>
      </c>
      <c r="AZ340" s="21">
        <v>0.73276728908721889</v>
      </c>
      <c r="BA340" s="21">
        <v>0.74392618762039064</v>
      </c>
      <c r="BB340" s="21" t="e">
        <v>#DIV/0!</v>
      </c>
      <c r="BC340" s="21">
        <v>0.53545608077478679</v>
      </c>
    </row>
    <row r="341" spans="1:55" x14ac:dyDescent="0.2">
      <c r="A341" s="3" t="s">
        <v>1012</v>
      </c>
      <c r="B341" s="3" t="s">
        <v>1013</v>
      </c>
      <c r="C341" s="3" t="s">
        <v>15</v>
      </c>
      <c r="D341" s="3">
        <v>101495</v>
      </c>
      <c r="E341" s="3" t="s">
        <v>16</v>
      </c>
      <c r="F341" s="3">
        <v>2019</v>
      </c>
      <c r="G341" s="3" t="s">
        <v>17</v>
      </c>
      <c r="H341" s="4">
        <v>43830</v>
      </c>
      <c r="I341" s="4">
        <v>43875</v>
      </c>
      <c r="J341" s="4">
        <v>43875</v>
      </c>
      <c r="K341" s="5">
        <v>319800000</v>
      </c>
      <c r="L341" s="5">
        <v>320000000</v>
      </c>
      <c r="M341" s="3" t="s">
        <v>1014</v>
      </c>
      <c r="N341" s="20">
        <v>1.6644056851953373E-2</v>
      </c>
      <c r="O341" s="21">
        <v>1.6644056851953373E-2</v>
      </c>
      <c r="P341" s="21">
        <v>2.8499326026353443E-3</v>
      </c>
      <c r="Q341" s="21">
        <v>0.26304784816305465</v>
      </c>
      <c r="R341" s="21">
        <v>0.10617603752426417</v>
      </c>
      <c r="S341" s="21">
        <v>4.8473866482781777E-2</v>
      </c>
      <c r="T341" s="21">
        <v>9.8317304818543602E-2</v>
      </c>
      <c r="U341" s="21">
        <v>0.65461290848967413</v>
      </c>
      <c r="V341" s="21">
        <v>0.49985033243936683</v>
      </c>
      <c r="W341" s="21">
        <v>0.63573408087770777</v>
      </c>
      <c r="X341" s="21">
        <v>5.1069895399295913E-2</v>
      </c>
      <c r="Y341" s="21">
        <v>0.50862434260131362</v>
      </c>
      <c r="Z341" s="21">
        <v>0.94893010460070404</v>
      </c>
      <c r="AA341" s="21">
        <v>0.86850308840548018</v>
      </c>
      <c r="AB341" s="21">
        <v>0.87344069162320759</v>
      </c>
      <c r="AC341" s="21">
        <v>0.36217488496010258</v>
      </c>
      <c r="AD341" s="21">
        <v>0.51868342790613331</v>
      </c>
      <c r="AE341" s="21">
        <v>0.49848901831199721</v>
      </c>
      <c r="AF341" s="21">
        <v>0.40327081485473731</v>
      </c>
      <c r="AG341" s="21" t="e">
        <v>#DIV/0!</v>
      </c>
      <c r="AH341" s="21" t="e">
        <v>#DIV/0!</v>
      </c>
      <c r="AI341" s="21">
        <v>0.9861441514957886</v>
      </c>
      <c r="AJ341" s="21">
        <v>0.15544183786740243</v>
      </c>
      <c r="AK341" s="21" t="e">
        <v>#DIV/0!</v>
      </c>
      <c r="AL341" s="21" t="e">
        <v>#DIV/0!</v>
      </c>
      <c r="AM341" s="21">
        <v>0.31006153873444375</v>
      </c>
      <c r="AN341" s="21">
        <v>0.27402047750254688</v>
      </c>
      <c r="AO341" s="21">
        <v>9.9517184272623779E-2</v>
      </c>
      <c r="AP341" s="21">
        <v>0.56500196688906734</v>
      </c>
      <c r="AQ341" s="21">
        <v>0.54118901676036657</v>
      </c>
      <c r="AR341" s="21">
        <v>0.33945930028792071</v>
      </c>
      <c r="AS341" s="21">
        <v>0.59651279771968424</v>
      </c>
      <c r="AT341" s="21">
        <v>0.3692287242348205</v>
      </c>
      <c r="AU341" s="21">
        <v>0.6307653234671623</v>
      </c>
      <c r="AV341" s="21" t="e">
        <v>#DIV/0!</v>
      </c>
      <c r="AW341" s="21" t="e">
        <v>#DIV/0!</v>
      </c>
      <c r="AX341" s="21" t="e">
        <v>#DIV/0!</v>
      </c>
      <c r="AY341" s="21">
        <v>0.25273439125540742</v>
      </c>
      <c r="AZ341" s="21">
        <v>0.77067620809240722</v>
      </c>
      <c r="BA341" s="21">
        <v>0.74337793202952107</v>
      </c>
      <c r="BB341" s="21" t="e">
        <v>#DIV/0!</v>
      </c>
      <c r="BC341" s="21">
        <v>0.21622745679536615</v>
      </c>
    </row>
    <row r="342" spans="1:55" x14ac:dyDescent="0.2">
      <c r="A342" s="3" t="s">
        <v>1042</v>
      </c>
      <c r="B342" s="3" t="s">
        <v>1043</v>
      </c>
      <c r="C342" s="3" t="s">
        <v>72</v>
      </c>
      <c r="D342" s="3">
        <v>100897</v>
      </c>
      <c r="E342" s="3" t="s">
        <v>16</v>
      </c>
      <c r="F342" s="3">
        <v>2019</v>
      </c>
      <c r="G342" s="3" t="s">
        <v>17</v>
      </c>
      <c r="H342" s="4">
        <v>43830</v>
      </c>
      <c r="I342" s="4">
        <v>43885</v>
      </c>
      <c r="J342" s="4">
        <v>43885</v>
      </c>
      <c r="K342" s="5">
        <v>112286000</v>
      </c>
      <c r="L342" s="5">
        <v>114304000</v>
      </c>
      <c r="M342" s="3" t="s">
        <v>1044</v>
      </c>
      <c r="N342" s="20">
        <v>2.8869261124986619E-2</v>
      </c>
      <c r="O342" s="21">
        <v>2.8869261124986619E-2</v>
      </c>
      <c r="P342" s="21">
        <v>2.2231156540468353E-2</v>
      </c>
      <c r="Q342" s="21">
        <v>0.24483572229010173</v>
      </c>
      <c r="R342" s="21">
        <v>0.3374579301230986</v>
      </c>
      <c r="S342" s="21">
        <v>3.9630366475208734E-3</v>
      </c>
      <c r="T342" s="21">
        <v>0.34022002251339173</v>
      </c>
      <c r="U342" s="21">
        <v>0.59291125661429178</v>
      </c>
      <c r="V342" s="21">
        <v>0.48724749507645027</v>
      </c>
      <c r="W342" s="21">
        <v>0.57211758674564162</v>
      </c>
      <c r="X342" s="21">
        <v>2.4566133488365689E-2</v>
      </c>
      <c r="Y342" s="21">
        <v>0.33217038181190561</v>
      </c>
      <c r="Z342" s="21">
        <v>0.97543386651163433</v>
      </c>
      <c r="AA342" s="21">
        <v>0</v>
      </c>
      <c r="AB342" s="21">
        <v>0.69817204608204009</v>
      </c>
      <c r="AC342" s="21">
        <v>0.7337658301505855</v>
      </c>
      <c r="AD342" s="21">
        <v>0.80003334043447227</v>
      </c>
      <c r="AE342" s="21">
        <v>0.58052009489665923</v>
      </c>
      <c r="AF342" s="21">
        <v>0.38283485629355968</v>
      </c>
      <c r="AG342" s="21" t="e">
        <v>#DIV/0!</v>
      </c>
      <c r="AH342" s="21" t="e">
        <v>#DIV/0!</v>
      </c>
      <c r="AI342" s="21">
        <v>0.98601968378624405</v>
      </c>
      <c r="AJ342" s="21">
        <v>0.48193184671228562</v>
      </c>
      <c r="AK342" s="21" t="e">
        <v>#DIV/0!</v>
      </c>
      <c r="AL342" s="21" t="e">
        <v>#DIV/0!</v>
      </c>
      <c r="AM342" s="21">
        <v>0.30305339915780827</v>
      </c>
      <c r="AN342" s="21">
        <v>0.26781750457145398</v>
      </c>
      <c r="AO342" s="21">
        <v>4.3823459451243656E-2</v>
      </c>
      <c r="AP342" s="21">
        <v>0.50128274628661929</v>
      </c>
      <c r="AQ342" s="21">
        <v>0.46300686236162925</v>
      </c>
      <c r="AR342" s="21">
        <v>0.61997702523156539</v>
      </c>
      <c r="AS342" s="21">
        <v>0.57155493818413505</v>
      </c>
      <c r="AT342" s="21">
        <v>0.41221777200126691</v>
      </c>
      <c r="AU342" s="21">
        <v>0.68362724866985036</v>
      </c>
      <c r="AV342" s="21" t="e">
        <v>#DIV/0!</v>
      </c>
      <c r="AW342" s="21" t="e">
        <v>#DIV/0!</v>
      </c>
      <c r="AX342" s="21" t="e">
        <v>#DIV/0!</v>
      </c>
      <c r="AY342" s="21">
        <v>0.34597747524173966</v>
      </c>
      <c r="AZ342" s="21">
        <v>0.82941081032326547</v>
      </c>
      <c r="BA342" s="21">
        <v>0.74498315178889374</v>
      </c>
      <c r="BB342" s="21" t="e">
        <v>#DIV/0!</v>
      </c>
      <c r="BC342" s="21">
        <v>0.19582407702606308</v>
      </c>
    </row>
    <row r="343" spans="1:55" x14ac:dyDescent="0.2">
      <c r="A343" s="3" t="s">
        <v>1084</v>
      </c>
      <c r="B343" s="3" t="s">
        <v>1085</v>
      </c>
      <c r="C343" s="3" t="s">
        <v>45</v>
      </c>
      <c r="D343" s="3">
        <v>86689</v>
      </c>
      <c r="E343" s="3" t="s">
        <v>16</v>
      </c>
      <c r="F343" s="3">
        <v>2019</v>
      </c>
      <c r="G343" s="3" t="s">
        <v>17</v>
      </c>
      <c r="H343" s="4">
        <v>43738</v>
      </c>
      <c r="I343" s="4">
        <v>43784</v>
      </c>
      <c r="J343" s="4">
        <v>43784</v>
      </c>
      <c r="K343" s="5">
        <v>1192600000</v>
      </c>
      <c r="L343" s="5">
        <v>1205700000</v>
      </c>
      <c r="M343" s="3" t="s">
        <v>1086</v>
      </c>
      <c r="N343" s="20">
        <v>3.9063863912923123E-2</v>
      </c>
      <c r="O343" s="21">
        <v>2.8808046555928845E-2</v>
      </c>
      <c r="P343" s="21">
        <v>5.7471206880104458E-2</v>
      </c>
      <c r="Q343" s="21">
        <v>0.26296870460441835</v>
      </c>
      <c r="R343" s="21">
        <v>7.2630194408699389E-2</v>
      </c>
      <c r="S343" s="21">
        <v>0</v>
      </c>
      <c r="T343" s="21">
        <v>7.3382302665995366E-2</v>
      </c>
      <c r="U343" s="21">
        <v>0.65006536449925612</v>
      </c>
      <c r="V343" s="21">
        <v>0.48825282224192584</v>
      </c>
      <c r="W343" s="21">
        <v>0.63218744267636173</v>
      </c>
      <c r="X343" s="21">
        <v>0.29566980217801458</v>
      </c>
      <c r="Y343" s="21">
        <v>0.46439887758399406</v>
      </c>
      <c r="Z343" s="21">
        <v>0.70433019782198536</v>
      </c>
      <c r="AA343" s="21">
        <v>0.17390877925293155</v>
      </c>
      <c r="AB343" s="21">
        <v>0.87425555961779966</v>
      </c>
      <c r="AC343" s="21">
        <v>0.58391988971719611</v>
      </c>
      <c r="AD343" s="21">
        <v>0.47470191934393557</v>
      </c>
      <c r="AE343" s="21">
        <v>0.49978263474863444</v>
      </c>
      <c r="AF343" s="21">
        <v>0.40374001409639798</v>
      </c>
      <c r="AG343" s="21" t="e">
        <v>#DIV/0!</v>
      </c>
      <c r="AH343" s="21" t="e">
        <v>#DIV/0!</v>
      </c>
      <c r="AI343" s="21">
        <v>0.98553402894206654</v>
      </c>
      <c r="AJ343" s="21">
        <v>0.19442847099136301</v>
      </c>
      <c r="AK343" s="21" t="e">
        <v>#DIV/0!</v>
      </c>
      <c r="AL343" s="21" t="e">
        <v>#DIV/0!</v>
      </c>
      <c r="AM343" s="21">
        <v>0.32292834127827841</v>
      </c>
      <c r="AN343" s="21">
        <v>0.28317042638579654</v>
      </c>
      <c r="AO343" s="21">
        <v>0.35218905038666698</v>
      </c>
      <c r="AP343" s="21">
        <v>0.58822403549618341</v>
      </c>
      <c r="AQ343" s="21">
        <v>0.77822480423745877</v>
      </c>
      <c r="AR343" s="21">
        <v>0.33568115875879667</v>
      </c>
      <c r="AS343" s="21">
        <v>0.57916001183602261</v>
      </c>
      <c r="AT343" s="21">
        <v>0.77038466918366832</v>
      </c>
      <c r="AU343" s="21">
        <v>0.68574367333244546</v>
      </c>
      <c r="AV343" s="21" t="e">
        <v>#DIV/0!</v>
      </c>
      <c r="AW343" s="21" t="e">
        <v>#DIV/0!</v>
      </c>
      <c r="AX343" s="21" t="e">
        <v>#DIV/0!</v>
      </c>
      <c r="AY343" s="21">
        <v>0.21377859764819412</v>
      </c>
      <c r="AZ343" s="21">
        <v>0.74031563024368074</v>
      </c>
      <c r="BA343" s="21">
        <v>0.74409954502374553</v>
      </c>
      <c r="BB343" s="21" t="e">
        <v>#DIV/0!</v>
      </c>
      <c r="BC343" s="21">
        <v>0.42412709743444349</v>
      </c>
    </row>
    <row r="344" spans="1:55" x14ac:dyDescent="0.2">
      <c r="A344" s="3" t="s">
        <v>1051</v>
      </c>
      <c r="B344" s="3" t="s">
        <v>1052</v>
      </c>
      <c r="C344" s="3" t="s">
        <v>59</v>
      </c>
      <c r="D344" s="3">
        <v>378213</v>
      </c>
      <c r="E344" s="3" t="s">
        <v>16</v>
      </c>
      <c r="F344" s="3">
        <v>2019</v>
      </c>
      <c r="G344" s="3" t="s">
        <v>17</v>
      </c>
      <c r="H344" s="4">
        <v>43830</v>
      </c>
      <c r="I344" s="4">
        <v>43892</v>
      </c>
      <c r="J344" s="4">
        <v>43892</v>
      </c>
      <c r="K344" s="5">
        <v>153900000</v>
      </c>
      <c r="L344" s="5">
        <v>155300000</v>
      </c>
      <c r="M344" s="3" t="s">
        <v>1053</v>
      </c>
      <c r="N344" s="20">
        <v>4.2315042350159003E-2</v>
      </c>
      <c r="O344" s="21">
        <v>3.0645206353495939E-2</v>
      </c>
      <c r="P344" s="21">
        <v>3.8851826654263108E-2</v>
      </c>
      <c r="Q344" s="21">
        <v>0.36958451419329569</v>
      </c>
      <c r="R344" s="21">
        <v>0.1637018862986783</v>
      </c>
      <c r="S344" s="21">
        <v>7.5543209549178295E-3</v>
      </c>
      <c r="T344" s="21">
        <v>0.16400099308282642</v>
      </c>
      <c r="U344" s="21">
        <v>0.92463603482334478</v>
      </c>
      <c r="V344" s="21">
        <v>0.5118432350899611</v>
      </c>
      <c r="W344" s="21">
        <v>0.9187572245588127</v>
      </c>
      <c r="X344" s="21">
        <v>0.28399069462298565</v>
      </c>
      <c r="Y344" s="21">
        <v>0.41867240580204096</v>
      </c>
      <c r="Z344" s="21">
        <v>0.71600930537701435</v>
      </c>
      <c r="AA344" s="21">
        <v>0.5962777154661133</v>
      </c>
      <c r="AB344" s="21">
        <v>0.79015279207828648</v>
      </c>
      <c r="AC344" s="21">
        <v>0.29676883392173486</v>
      </c>
      <c r="AD344" s="21">
        <v>0.41248354982140606</v>
      </c>
      <c r="AE344" s="21">
        <v>0.466388960455694</v>
      </c>
      <c r="AF344" s="21">
        <v>0.42006995552692838</v>
      </c>
      <c r="AG344" s="21" t="e">
        <v>#DIV/0!</v>
      </c>
      <c r="AH344" s="21" t="e">
        <v>#DIV/0!</v>
      </c>
      <c r="AI344" s="21">
        <v>0.98056641379999232</v>
      </c>
      <c r="AJ344" s="21">
        <v>9.3785035713623829E-2</v>
      </c>
      <c r="AK344" s="21" t="e">
        <v>#DIV/0!</v>
      </c>
      <c r="AL344" s="21" t="e">
        <v>#DIV/0!</v>
      </c>
      <c r="AM344" s="21">
        <v>0.49150573061104086</v>
      </c>
      <c r="AN344" s="21">
        <v>0.36430481597022496</v>
      </c>
      <c r="AO344" s="21">
        <v>0.18582503780480503</v>
      </c>
      <c r="AP344" s="21">
        <v>0.57881854011961553</v>
      </c>
      <c r="AQ344" s="21">
        <v>0.69973070779067092</v>
      </c>
      <c r="AR344" s="21">
        <v>0.24528972996452897</v>
      </c>
      <c r="AS344" s="21">
        <v>0.51991003820503634</v>
      </c>
      <c r="AT344" s="21">
        <v>0.34923528575264035</v>
      </c>
      <c r="AU344" s="21">
        <v>0.76400051311438488</v>
      </c>
      <c r="AV344" s="21" t="e">
        <v>#DIV/0!</v>
      </c>
      <c r="AW344" s="21" t="e">
        <v>#DIV/0!</v>
      </c>
      <c r="AX344" s="21" t="e">
        <v>#DIV/0!</v>
      </c>
      <c r="AY344" s="21">
        <v>0.29055822501861372</v>
      </c>
      <c r="AZ344" s="21">
        <v>0.78450429852016967</v>
      </c>
      <c r="BA344" s="21">
        <v>0.74565406342079732</v>
      </c>
      <c r="BB344" s="21" t="e">
        <v>#DIV/0!</v>
      </c>
      <c r="BC344" s="21">
        <v>0.26075353413908703</v>
      </c>
    </row>
    <row r="345" spans="1:55" x14ac:dyDescent="0.2">
      <c r="A345" s="3" t="s">
        <v>1060</v>
      </c>
      <c r="B345" s="3" t="s">
        <v>1061</v>
      </c>
      <c r="C345" s="3" t="s">
        <v>59</v>
      </c>
      <c r="D345" s="3">
        <v>378215</v>
      </c>
      <c r="E345" s="3" t="s">
        <v>16</v>
      </c>
      <c r="F345" s="3">
        <v>2019</v>
      </c>
      <c r="G345" s="3" t="s">
        <v>17</v>
      </c>
      <c r="H345" s="4">
        <v>43830</v>
      </c>
      <c r="I345" s="4">
        <v>43882</v>
      </c>
      <c r="J345" s="4">
        <v>43882</v>
      </c>
      <c r="K345" s="5">
        <v>91662416</v>
      </c>
      <c r="L345" s="5">
        <v>92952655</v>
      </c>
      <c r="M345" s="3" t="s">
        <v>1062</v>
      </c>
      <c r="N345" s="20">
        <v>3.4883295157803237E-2</v>
      </c>
      <c r="O345" s="21">
        <v>2.0545621832494206E-2</v>
      </c>
      <c r="P345" s="21">
        <v>4.616945905523296E-3</v>
      </c>
      <c r="Q345" s="21">
        <v>0.27219695330562615</v>
      </c>
      <c r="R345" s="21">
        <v>0.13985489472861612</v>
      </c>
      <c r="S345" s="21">
        <v>4.614314522792979E-2</v>
      </c>
      <c r="T345" s="21">
        <v>0.13277564628223887</v>
      </c>
      <c r="U345" s="21">
        <v>0.67834131310013468</v>
      </c>
      <c r="V345" s="21">
        <v>0.51071909937477544</v>
      </c>
      <c r="W345" s="21">
        <v>0.65955422644377304</v>
      </c>
      <c r="X345" s="21">
        <v>0.1781785965641165</v>
      </c>
      <c r="Y345" s="21">
        <v>0.47326606741743404</v>
      </c>
      <c r="Z345" s="21">
        <v>0.8218214034358835</v>
      </c>
      <c r="AA345" s="21">
        <v>0.55417640256230238</v>
      </c>
      <c r="AB345" s="21">
        <v>0.82756552894351187</v>
      </c>
      <c r="AC345" s="21">
        <v>0.4358225492473578</v>
      </c>
      <c r="AD345" s="21">
        <v>0.40670745955408638</v>
      </c>
      <c r="AE345" s="21">
        <v>0.45021744762938426</v>
      </c>
      <c r="AF345" s="21">
        <v>0.40052852278237111</v>
      </c>
      <c r="AG345" s="21" t="e">
        <v>#DIV/0!</v>
      </c>
      <c r="AH345" s="21" t="e">
        <v>#DIV/0!</v>
      </c>
      <c r="AI345" s="21">
        <v>0.99118178425647574</v>
      </c>
      <c r="AJ345" s="21">
        <v>0.11810378524479871</v>
      </c>
      <c r="AK345" s="21" t="e">
        <v>#DIV/0!</v>
      </c>
      <c r="AL345" s="21" t="e">
        <v>#DIV/0!</v>
      </c>
      <c r="AM345" s="21">
        <v>0.32122856235049618</v>
      </c>
      <c r="AN345" s="21">
        <v>0.28302820590697481</v>
      </c>
      <c r="AO345" s="21">
        <v>0.16385753261298952</v>
      </c>
      <c r="AP345" s="21">
        <v>0.59629727042138758</v>
      </c>
      <c r="AQ345" s="21">
        <v>0.58905899673368112</v>
      </c>
      <c r="AR345" s="21">
        <v>0.27558285621054096</v>
      </c>
      <c r="AS345" s="21">
        <v>0.69792520934464342</v>
      </c>
      <c r="AT345" s="21">
        <v>0.37732580334002197</v>
      </c>
      <c r="AU345" s="21">
        <v>0.44390700171246794</v>
      </c>
      <c r="AV345" s="21" t="e">
        <v>#DIV/0!</v>
      </c>
      <c r="AW345" s="21" t="e">
        <v>#DIV/0!</v>
      </c>
      <c r="AX345" s="21" t="e">
        <v>#DIV/0!</v>
      </c>
      <c r="AY345" s="21">
        <v>0.29198224873600298</v>
      </c>
      <c r="AZ345" s="21">
        <v>0.79474501046197543</v>
      </c>
      <c r="BA345" s="21">
        <v>0.73903373291299035</v>
      </c>
      <c r="BB345" s="21" t="e">
        <v>#DIV/0!</v>
      </c>
      <c r="BC345" s="21">
        <v>0.22845472202317921</v>
      </c>
    </row>
    <row r="346" spans="1:55" x14ac:dyDescent="0.2">
      <c r="A346" s="3" t="s">
        <v>694</v>
      </c>
      <c r="B346" s="3" t="s">
        <v>695</v>
      </c>
      <c r="C346" s="3" t="s">
        <v>91</v>
      </c>
      <c r="D346" s="3">
        <v>254348</v>
      </c>
      <c r="E346" s="3" t="s">
        <v>16</v>
      </c>
      <c r="F346" s="3">
        <v>2020</v>
      </c>
      <c r="G346" s="3" t="s">
        <v>17</v>
      </c>
      <c r="H346" s="4">
        <v>43951</v>
      </c>
      <c r="I346" s="4">
        <v>44001</v>
      </c>
      <c r="J346" s="4">
        <v>44001</v>
      </c>
      <c r="K346" s="5">
        <v>113600000</v>
      </c>
      <c r="L346" s="5">
        <v>113500000</v>
      </c>
      <c r="M346" s="3" t="s">
        <v>696</v>
      </c>
      <c r="N346" s="20">
        <v>4.7073068008234999E-2</v>
      </c>
      <c r="O346" s="21">
        <v>2.0845072301631382E-2</v>
      </c>
      <c r="P346" s="21">
        <v>1.679411017298604E-2</v>
      </c>
      <c r="Q346" s="21">
        <v>0.2606609935366454</v>
      </c>
      <c r="R346" s="21">
        <v>8.3784298002014895E-2</v>
      </c>
      <c r="S346" s="21">
        <v>1.3650807316617771E-2</v>
      </c>
      <c r="T346" s="21">
        <v>8.2129171418100264E-2</v>
      </c>
      <c r="U346" s="21">
        <v>0.6486266254672719</v>
      </c>
      <c r="V346" s="21">
        <v>0.49063693996374519</v>
      </c>
      <c r="W346" s="21">
        <v>0.63041738697155481</v>
      </c>
      <c r="X346" s="21">
        <v>7.8547254063410524E-2</v>
      </c>
      <c r="Y346" s="21">
        <v>0.67937638053106419</v>
      </c>
      <c r="Z346" s="21">
        <v>0.92145274593658932</v>
      </c>
      <c r="AA346" s="21">
        <v>0.63033583064451659</v>
      </c>
      <c r="AB346" s="21">
        <v>0.90680480021933296</v>
      </c>
      <c r="AC346" s="21">
        <v>0.36669214331510491</v>
      </c>
      <c r="AD346" s="21">
        <v>0.45991424729505848</v>
      </c>
      <c r="AE346" s="21">
        <v>0.49806088659258635</v>
      </c>
      <c r="AF346" s="21">
        <v>0.4198572060799543</v>
      </c>
      <c r="AG346" s="21" t="e">
        <v>#DIV/0!</v>
      </c>
      <c r="AH346" s="21" t="e">
        <v>#DIV/0!</v>
      </c>
      <c r="AI346" s="21">
        <v>0.9854827642886349</v>
      </c>
      <c r="AJ346" s="21">
        <v>0.22238280732630139</v>
      </c>
      <c r="AK346" s="21" t="e">
        <v>#DIV/0!</v>
      </c>
      <c r="AL346" s="21" t="e">
        <v>#DIV/0!</v>
      </c>
      <c r="AM346" s="21">
        <v>0.31037804332724972</v>
      </c>
      <c r="AN346" s="21">
        <v>0.2729609301962827</v>
      </c>
      <c r="AO346" s="21">
        <v>0.10091069853228574</v>
      </c>
      <c r="AP346" s="21">
        <v>0.58274317246815932</v>
      </c>
      <c r="AQ346" s="21">
        <v>0.58683926107824447</v>
      </c>
      <c r="AR346" s="21">
        <v>0.31499003512764834</v>
      </c>
      <c r="AS346" s="21">
        <v>0.58098858678017273</v>
      </c>
      <c r="AT346" s="21">
        <v>0.34768730253337565</v>
      </c>
      <c r="AU346" s="21">
        <v>0.69716399103207316</v>
      </c>
      <c r="AV346" s="21" t="e">
        <v>#DIV/0!</v>
      </c>
      <c r="AW346" s="21" t="e">
        <v>#DIV/0!</v>
      </c>
      <c r="AX346" s="21" t="e">
        <v>#DIV/0!</v>
      </c>
      <c r="AY346" s="21">
        <v>0.2566126070350172</v>
      </c>
      <c r="AZ346" s="21">
        <v>0.77203156165741338</v>
      </c>
      <c r="BA346" s="21">
        <v>0.74366081124062933</v>
      </c>
      <c r="BB346" s="21" t="e">
        <v>#DIV/0!</v>
      </c>
      <c r="BC346" s="21">
        <v>0.21274208684005771</v>
      </c>
    </row>
    <row r="347" spans="1:55" x14ac:dyDescent="0.2">
      <c r="A347" s="3" t="s">
        <v>1045</v>
      </c>
      <c r="B347" s="3" t="s">
        <v>1046</v>
      </c>
      <c r="C347" s="3" t="s">
        <v>138</v>
      </c>
      <c r="D347" s="3">
        <v>353500</v>
      </c>
      <c r="E347" s="3" t="s">
        <v>16</v>
      </c>
      <c r="F347" s="3">
        <v>2019</v>
      </c>
      <c r="G347" s="3" t="s">
        <v>17</v>
      </c>
      <c r="H347" s="4">
        <v>43830</v>
      </c>
      <c r="I347" s="4">
        <v>43852</v>
      </c>
      <c r="J347" s="4">
        <v>43852</v>
      </c>
      <c r="K347" s="5">
        <v>1386000000</v>
      </c>
      <c r="L347" s="5">
        <v>1363000000</v>
      </c>
      <c r="M347" s="3" t="s">
        <v>1047</v>
      </c>
      <c r="N347" s="20">
        <v>3.7749881410635476E-2</v>
      </c>
      <c r="O347" s="21">
        <v>2.9347815672834499E-2</v>
      </c>
      <c r="P347" s="21">
        <v>3.0018535347098967E-2</v>
      </c>
      <c r="Q347" s="21">
        <v>0.26063743649054349</v>
      </c>
      <c r="R347" s="21">
        <v>6.7074068694547809E-2</v>
      </c>
      <c r="S347" s="21">
        <v>6.6977398716562039E-2</v>
      </c>
      <c r="T347" s="21">
        <v>5.539087548392526E-2</v>
      </c>
      <c r="U347" s="21">
        <v>0.6469806908848903</v>
      </c>
      <c r="V347" s="21">
        <v>0.49990774124847781</v>
      </c>
      <c r="W347" s="21">
        <v>0.62769198538430104</v>
      </c>
      <c r="X347" s="21">
        <v>0.20525580670988494</v>
      </c>
      <c r="Y347" s="21">
        <v>0.52855802083691505</v>
      </c>
      <c r="Z347" s="21">
        <v>0.79474419329011492</v>
      </c>
      <c r="AA347" s="21">
        <v>0.56634517199087131</v>
      </c>
      <c r="AB347" s="21">
        <v>0.90725754192898755</v>
      </c>
      <c r="AC347" s="21">
        <v>0.10134625829913302</v>
      </c>
      <c r="AD347" s="21">
        <v>0.37834860384418334</v>
      </c>
      <c r="AE347" s="21">
        <v>0.43017419147188862</v>
      </c>
      <c r="AF347" s="21">
        <v>0.34961115406333454</v>
      </c>
      <c r="AG347" s="21" t="e">
        <v>#DIV/0!</v>
      </c>
      <c r="AH347" s="21" t="e">
        <v>#DIV/0!</v>
      </c>
      <c r="AI347" s="21">
        <v>0.98530458074440852</v>
      </c>
      <c r="AJ347" s="21">
        <v>0.10303986830080522</v>
      </c>
      <c r="AK347" s="21" t="e">
        <v>#DIV/0!</v>
      </c>
      <c r="AL347" s="21" t="e">
        <v>#DIV/0!</v>
      </c>
      <c r="AM347" s="21">
        <v>0.30303556100029327</v>
      </c>
      <c r="AN347" s="21">
        <v>0.27258931017090099</v>
      </c>
      <c r="AO347" s="21">
        <v>8.739366043546927E-2</v>
      </c>
      <c r="AP347" s="21">
        <v>0.57907817366426351</v>
      </c>
      <c r="AQ347" s="21">
        <v>0.40378461380580805</v>
      </c>
      <c r="AR347" s="21">
        <v>0.33526111493138766</v>
      </c>
      <c r="AS347" s="21">
        <v>0.57263263218477078</v>
      </c>
      <c r="AT347" s="21">
        <v>0.34581475057954891</v>
      </c>
      <c r="AU347" s="21">
        <v>0.63582119552458827</v>
      </c>
      <c r="AV347" s="21" t="e">
        <v>#DIV/0!</v>
      </c>
      <c r="AW347" s="21" t="e">
        <v>#DIV/0!</v>
      </c>
      <c r="AX347" s="21" t="e">
        <v>#DIV/0!</v>
      </c>
      <c r="AY347" s="21">
        <v>0.3082954591667883</v>
      </c>
      <c r="AZ347" s="21">
        <v>0.78701294887416939</v>
      </c>
      <c r="BA347" s="21">
        <v>0.74045879564382189</v>
      </c>
      <c r="BB347" s="21" t="e">
        <v>#DIV/0!</v>
      </c>
      <c r="BC347" s="21">
        <v>0.18584824320938376</v>
      </c>
    </row>
    <row r="348" spans="1:55" x14ac:dyDescent="0.2">
      <c r="A348" s="3" t="s">
        <v>1069</v>
      </c>
      <c r="B348" s="3" t="s">
        <v>1070</v>
      </c>
      <c r="C348" s="3" t="s">
        <v>72</v>
      </c>
      <c r="D348" s="3">
        <v>127650</v>
      </c>
      <c r="E348" s="3" t="s">
        <v>16</v>
      </c>
      <c r="F348" s="3">
        <v>2019</v>
      </c>
      <c r="G348" s="3" t="s">
        <v>17</v>
      </c>
      <c r="H348" s="4">
        <v>43830</v>
      </c>
      <c r="I348" s="4">
        <v>43889</v>
      </c>
      <c r="J348" s="4">
        <v>43889</v>
      </c>
      <c r="K348" s="5">
        <v>78356000</v>
      </c>
      <c r="L348" s="5">
        <v>84326000</v>
      </c>
      <c r="M348" s="3" t="s">
        <v>1071</v>
      </c>
      <c r="N348" s="20">
        <v>3.3271923505384181E-2</v>
      </c>
      <c r="O348" s="21">
        <v>3.3271923505384181E-2</v>
      </c>
      <c r="P348" s="21">
        <v>1.8424218870249327E-2</v>
      </c>
      <c r="Q348" s="21">
        <v>0.26053645874040271</v>
      </c>
      <c r="R348" s="21">
        <v>0.11190944779153561</v>
      </c>
      <c r="S348" s="21">
        <v>0</v>
      </c>
      <c r="T348" s="21">
        <v>0.11306830493681354</v>
      </c>
      <c r="U348" s="21">
        <v>0.65114724124691192</v>
      </c>
      <c r="V348" s="21">
        <v>0.48825282224192584</v>
      </c>
      <c r="W348" s="21">
        <v>0.6333265490327159</v>
      </c>
      <c r="X348" s="21">
        <v>3.4677085710171973E-2</v>
      </c>
      <c r="Y348" s="21">
        <v>0.47429682288046798</v>
      </c>
      <c r="Z348" s="21">
        <v>0.96532291428982797</v>
      </c>
      <c r="AA348" s="21">
        <v>0</v>
      </c>
      <c r="AB348" s="21">
        <v>0.90923641958798296</v>
      </c>
      <c r="AC348" s="21">
        <v>0.61072154309314208</v>
      </c>
      <c r="AD348" s="21">
        <v>0.72791108972153262</v>
      </c>
      <c r="AE348" s="21">
        <v>0.59170109972897555</v>
      </c>
      <c r="AF348" s="21">
        <v>0.38197947052660153</v>
      </c>
      <c r="AG348" s="21" t="e">
        <v>#DIV/0!</v>
      </c>
      <c r="AH348" s="21" t="e">
        <v>#DIV/0!</v>
      </c>
      <c r="AI348" s="21">
        <v>0.9848269231273441</v>
      </c>
      <c r="AJ348" s="21">
        <v>0.17778701187219187</v>
      </c>
      <c r="AK348" s="21" t="e">
        <v>#DIV/0!</v>
      </c>
      <c r="AL348" s="21" t="e">
        <v>#DIV/0!</v>
      </c>
      <c r="AM348" s="21">
        <v>0.30485852160233651</v>
      </c>
      <c r="AN348" s="21">
        <v>0.27062028986499909</v>
      </c>
      <c r="AO348" s="21">
        <v>1.3993057542843124E-2</v>
      </c>
      <c r="AP348" s="21">
        <v>0.59910962414949642</v>
      </c>
      <c r="AQ348" s="21">
        <v>0.44953100056361062</v>
      </c>
      <c r="AR348" s="21">
        <v>0.51019477447769535</v>
      </c>
      <c r="AS348" s="21">
        <v>0.51307206400417726</v>
      </c>
      <c r="AT348" s="21">
        <v>0.26677563184438841</v>
      </c>
      <c r="AU348" s="21">
        <v>0.69123189608780267</v>
      </c>
      <c r="AV348" s="21" t="e">
        <v>#DIV/0!</v>
      </c>
      <c r="AW348" s="21" t="e">
        <v>#DIV/0!</v>
      </c>
      <c r="AX348" s="21" t="e">
        <v>#DIV/0!</v>
      </c>
      <c r="AY348" s="21">
        <v>0.32368051362950068</v>
      </c>
      <c r="AZ348" s="21">
        <v>0.81426434435986328</v>
      </c>
      <c r="BA348" s="21">
        <v>0.74895108821234624</v>
      </c>
      <c r="BB348" s="21" t="e">
        <v>#DIV/0!</v>
      </c>
      <c r="BC348" s="21">
        <v>0.17173810376552961</v>
      </c>
    </row>
    <row r="349" spans="1:55" x14ac:dyDescent="0.2">
      <c r="A349" s="3" t="s">
        <v>1072</v>
      </c>
      <c r="B349" s="3" t="s">
        <v>1073</v>
      </c>
      <c r="C349" s="3" t="s">
        <v>15</v>
      </c>
      <c r="D349" s="3">
        <v>288357</v>
      </c>
      <c r="E349" s="3" t="s">
        <v>16</v>
      </c>
      <c r="F349" s="3">
        <v>2019</v>
      </c>
      <c r="G349" s="3" t="s">
        <v>17</v>
      </c>
      <c r="H349" s="4">
        <v>43830</v>
      </c>
      <c r="I349" s="4">
        <v>43874</v>
      </c>
      <c r="J349" s="4">
        <v>43874</v>
      </c>
      <c r="K349" s="5">
        <v>54700000</v>
      </c>
      <c r="L349" s="5">
        <v>55600000</v>
      </c>
      <c r="M349" s="3" t="s">
        <v>1074</v>
      </c>
      <c r="N349" s="20">
        <v>5.5699945327996776E-2</v>
      </c>
      <c r="O349" s="21">
        <v>3.871142090414021E-2</v>
      </c>
      <c r="P349" s="21">
        <v>6.9498499753975675E-3</v>
      </c>
      <c r="Q349" s="21">
        <v>0.26008515307143787</v>
      </c>
      <c r="R349" s="21">
        <v>5.9986551019056325E-2</v>
      </c>
      <c r="S349" s="21">
        <v>0.11970848586996581</v>
      </c>
      <c r="T349" s="21">
        <v>3.8484989586574432E-2</v>
      </c>
      <c r="U349" s="21">
        <v>0.64579676906759975</v>
      </c>
      <c r="V349" s="21">
        <v>0.50729420825900595</v>
      </c>
      <c r="W349" s="21">
        <v>0.62565474624475292</v>
      </c>
      <c r="X349" s="21">
        <v>0.32500831979812417</v>
      </c>
      <c r="Y349" s="21">
        <v>0.49800403043049218</v>
      </c>
      <c r="Z349" s="21">
        <v>0.67499168020187583</v>
      </c>
      <c r="AA349" s="21">
        <v>0.28574875393076837</v>
      </c>
      <c r="AB349" s="21">
        <v>0.91891187482561099</v>
      </c>
      <c r="AC349" s="21">
        <v>0.47951844168062341</v>
      </c>
      <c r="AD349" s="21">
        <v>0.49013310863489967</v>
      </c>
      <c r="AE349" s="21">
        <v>0.55727075923730229</v>
      </c>
      <c r="AF349" s="21">
        <v>0.41054278511452869</v>
      </c>
      <c r="AG349" s="21" t="e">
        <v>#DIV/0!</v>
      </c>
      <c r="AH349" s="21" t="e">
        <v>#DIV/0!</v>
      </c>
      <c r="AI349" s="21">
        <v>0.98772786503238175</v>
      </c>
      <c r="AJ349" s="21">
        <v>1.3172843096408473E-2</v>
      </c>
      <c r="AK349" s="21" t="e">
        <v>#DIV/0!</v>
      </c>
      <c r="AL349" s="21" t="e">
        <v>#DIV/0!</v>
      </c>
      <c r="AM349" s="21">
        <v>0.31100726589469191</v>
      </c>
      <c r="AN349" s="21">
        <v>0.27395316464591074</v>
      </c>
      <c r="AO349" s="21">
        <v>0.15257952257770652</v>
      </c>
      <c r="AP349" s="21">
        <v>0.57475154729065037</v>
      </c>
      <c r="AQ349" s="21">
        <v>0.61852798135825382</v>
      </c>
      <c r="AR349" s="21">
        <v>7.5058941223320644E-2</v>
      </c>
      <c r="AS349" s="21">
        <v>0.59265147379765415</v>
      </c>
      <c r="AT349" s="21">
        <v>7.9991640415946266E-2</v>
      </c>
      <c r="AU349" s="21">
        <v>0.63298359130061399</v>
      </c>
      <c r="AV349" s="21" t="e">
        <v>#DIV/0!</v>
      </c>
      <c r="AW349" s="21" t="e">
        <v>#DIV/0!</v>
      </c>
      <c r="AX349" s="21" t="e">
        <v>#DIV/0!</v>
      </c>
      <c r="AY349" s="21">
        <v>0.22319770723774501</v>
      </c>
      <c r="AZ349" s="21">
        <v>0.75114507626142368</v>
      </c>
      <c r="BA349" s="21">
        <v>0.74344275010409189</v>
      </c>
      <c r="BB349" s="21" t="e">
        <v>#DIV/0!</v>
      </c>
      <c r="BC349" s="21">
        <v>0.30477110265565283</v>
      </c>
    </row>
    <row r="350" spans="1:55" x14ac:dyDescent="0.2">
      <c r="A350" s="3" t="s">
        <v>1093</v>
      </c>
      <c r="B350" s="3" t="s">
        <v>1094</v>
      </c>
      <c r="C350" s="3" t="s">
        <v>34</v>
      </c>
      <c r="D350" s="3">
        <v>744723</v>
      </c>
      <c r="E350" s="3" t="s">
        <v>16</v>
      </c>
      <c r="F350" s="3">
        <v>2019</v>
      </c>
      <c r="G350" s="3" t="s">
        <v>17</v>
      </c>
      <c r="H350" s="4">
        <v>43769</v>
      </c>
      <c r="I350" s="4">
        <v>43819</v>
      </c>
      <c r="J350" s="4">
        <v>43819</v>
      </c>
      <c r="K350" s="5">
        <v>150365000</v>
      </c>
      <c r="L350" s="5">
        <v>155595000</v>
      </c>
      <c r="M350" s="3" t="s">
        <v>1095</v>
      </c>
      <c r="N350" s="20">
        <v>3.2419969373254288E-2</v>
      </c>
      <c r="O350" s="21">
        <v>3.2419969373254288E-2</v>
      </c>
      <c r="P350" s="21">
        <v>5.8548148946463159E-2</v>
      </c>
      <c r="Q350" s="21">
        <v>0.25968375491130596</v>
      </c>
      <c r="R350" s="21">
        <v>7.0791191856232139E-3</v>
      </c>
      <c r="S350" s="21">
        <v>2.6674901937823485E-3</v>
      </c>
      <c r="T350" s="21">
        <v>6.6594598275897202E-3</v>
      </c>
      <c r="U350" s="21">
        <v>0.64107631091909523</v>
      </c>
      <c r="V350" s="21">
        <v>0.48864814535677464</v>
      </c>
      <c r="W350" s="21">
        <v>0.62268056439997854</v>
      </c>
      <c r="X350" s="21">
        <v>0.25000032966989327</v>
      </c>
      <c r="Y350" s="21">
        <v>0.5695822154036978</v>
      </c>
      <c r="Z350" s="21">
        <v>0.74999967033010673</v>
      </c>
      <c r="AA350" s="21">
        <v>0.81419615232807552</v>
      </c>
      <c r="AB350" s="21">
        <v>0.92885750711246962</v>
      </c>
      <c r="AC350" s="21">
        <v>0.75257728701985116</v>
      </c>
      <c r="AD350" s="21">
        <v>0.4228628298778544</v>
      </c>
      <c r="AE350" s="21">
        <v>0.47052834799082494</v>
      </c>
      <c r="AF350" s="21">
        <v>0.37983567583871308</v>
      </c>
      <c r="AG350" s="21" t="e">
        <v>#DIV/0!</v>
      </c>
      <c r="AH350" s="21" t="e">
        <v>#DIV/0!</v>
      </c>
      <c r="AI350" s="21">
        <v>0.98571126652443342</v>
      </c>
      <c r="AJ350" s="21">
        <v>0.10637505927012254</v>
      </c>
      <c r="AK350" s="21" t="e">
        <v>#DIV/0!</v>
      </c>
      <c r="AL350" s="21" t="e">
        <v>#DIV/0!</v>
      </c>
      <c r="AM350" s="21">
        <v>0.30590331068234206</v>
      </c>
      <c r="AN350" s="21">
        <v>0.27263403140406395</v>
      </c>
      <c r="AO350" s="21">
        <v>0.10653636327617942</v>
      </c>
      <c r="AP350" s="21">
        <v>0.60298835570472875</v>
      </c>
      <c r="AQ350" s="21">
        <v>0.48183126955215028</v>
      </c>
      <c r="AR350" s="21">
        <v>0.38161485156498692</v>
      </c>
      <c r="AS350" s="21">
        <v>0.57856458190245719</v>
      </c>
      <c r="AT350" s="21">
        <v>0.42379910699818057</v>
      </c>
      <c r="AU350" s="21">
        <v>0.63785323392110971</v>
      </c>
      <c r="AV350" s="21" t="e">
        <v>#DIV/0!</v>
      </c>
      <c r="AW350" s="21" t="e">
        <v>#DIV/0!</v>
      </c>
      <c r="AX350" s="21" t="e">
        <v>#DIV/0!</v>
      </c>
      <c r="AY350" s="21">
        <v>0.20591807985501265</v>
      </c>
      <c r="AZ350" s="21">
        <v>0.71372693429427314</v>
      </c>
      <c r="BA350" s="21">
        <v>0.7461556302213268</v>
      </c>
      <c r="BB350" s="21" t="e">
        <v>#DIV/0!</v>
      </c>
      <c r="BC350" s="21">
        <v>0.22191004488088897</v>
      </c>
    </row>
    <row r="351" spans="1:55" x14ac:dyDescent="0.2">
      <c r="A351" s="3" t="s">
        <v>1075</v>
      </c>
      <c r="B351" s="3" t="s">
        <v>1076</v>
      </c>
      <c r="C351" s="3" t="s">
        <v>52</v>
      </c>
      <c r="D351" s="3">
        <v>189248</v>
      </c>
      <c r="E351" s="3" t="s">
        <v>16</v>
      </c>
      <c r="F351" s="3">
        <v>2019</v>
      </c>
      <c r="G351" s="3" t="s">
        <v>17</v>
      </c>
      <c r="H351" s="4">
        <v>43830</v>
      </c>
      <c r="I351" s="4">
        <v>43881</v>
      </c>
      <c r="J351" s="4">
        <v>43881</v>
      </c>
      <c r="K351" s="5">
        <v>1054000000</v>
      </c>
      <c r="L351" s="5">
        <v>1062000000</v>
      </c>
      <c r="M351" s="6" t="s">
        <v>1077</v>
      </c>
      <c r="N351" s="20">
        <v>2.2851404699445757E-2</v>
      </c>
      <c r="O351" s="21">
        <v>1.9494399510732528E-2</v>
      </c>
      <c r="P351" s="21">
        <v>1.4124386100739203E-2</v>
      </c>
      <c r="Q351" s="21">
        <v>0.26849737448047106</v>
      </c>
      <c r="R351" s="21">
        <v>0.12140107283625012</v>
      </c>
      <c r="S351" s="21">
        <v>8.272773017434179E-2</v>
      </c>
      <c r="T351" s="21">
        <v>0.10736971079388735</v>
      </c>
      <c r="U351" s="21">
        <v>0.66659045540496742</v>
      </c>
      <c r="V351" s="21">
        <v>0.52024773403315805</v>
      </c>
      <c r="W351" s="21">
        <v>0.6461617669614802</v>
      </c>
      <c r="X351" s="21">
        <v>6.9662364670292673E-2</v>
      </c>
      <c r="Y351" s="21">
        <v>0.44214104467037557</v>
      </c>
      <c r="Z351" s="21">
        <v>0.93033763532970726</v>
      </c>
      <c r="AA351" s="21">
        <v>9.1650886100134388E-2</v>
      </c>
      <c r="AB351" s="21">
        <v>0.83904121281743571</v>
      </c>
      <c r="AC351" s="21">
        <v>0.66989354550424529</v>
      </c>
      <c r="AD351" s="21">
        <v>0.60548675753079073</v>
      </c>
      <c r="AE351" s="21">
        <v>0.5728765303140505</v>
      </c>
      <c r="AF351" s="21">
        <v>0.3757197732706386</v>
      </c>
      <c r="AG351" s="21" t="e">
        <v>#DIV/0!</v>
      </c>
      <c r="AH351" s="21" t="e">
        <v>#DIV/0!</v>
      </c>
      <c r="AI351" s="21">
        <v>0.98670743804186045</v>
      </c>
      <c r="AJ351" s="21">
        <v>0.11779667596264058</v>
      </c>
      <c r="AK351" s="21" t="e">
        <v>#DIV/0!</v>
      </c>
      <c r="AL351" s="21" t="e">
        <v>#DIV/0!</v>
      </c>
      <c r="AM351" s="21">
        <v>0.30558627363931873</v>
      </c>
      <c r="AN351" s="21">
        <v>0.27282743688210948</v>
      </c>
      <c r="AO351" s="21">
        <v>3.7168688634681375E-2</v>
      </c>
      <c r="AP351" s="21">
        <v>0.5664550917338077</v>
      </c>
      <c r="AQ351" s="21">
        <v>0.45190308582312472</v>
      </c>
      <c r="AR351" s="21">
        <v>0.425940906763354</v>
      </c>
      <c r="AS351" s="21">
        <v>0.61577605284236203</v>
      </c>
      <c r="AT351" s="21">
        <v>0.30362612929966687</v>
      </c>
      <c r="AU351" s="21">
        <v>0.60655715583041292</v>
      </c>
      <c r="AV351" s="21" t="e">
        <v>#DIV/0!</v>
      </c>
      <c r="AW351" s="21" t="e">
        <v>#DIV/0!</v>
      </c>
      <c r="AX351" s="21" t="e">
        <v>#DIV/0!</v>
      </c>
      <c r="AY351" s="21">
        <v>0.29829380760230106</v>
      </c>
      <c r="AZ351" s="21">
        <v>0.79726309406123086</v>
      </c>
      <c r="BA351" s="21">
        <v>0.74205369323255999</v>
      </c>
      <c r="BB351" s="21" t="e">
        <v>#DIV/0!</v>
      </c>
      <c r="BC351" s="21">
        <v>0.1926647498636504</v>
      </c>
    </row>
    <row r="352" spans="1:55" x14ac:dyDescent="0.2">
      <c r="A352" s="3" t="s">
        <v>1063</v>
      </c>
      <c r="B352" s="3" t="s">
        <v>1064</v>
      </c>
      <c r="C352" s="3" t="s">
        <v>72</v>
      </c>
      <c r="D352" s="3">
        <v>111127</v>
      </c>
      <c r="E352" s="3" t="s">
        <v>16</v>
      </c>
      <c r="F352" s="3">
        <v>2019</v>
      </c>
      <c r="G352" s="3" t="s">
        <v>17</v>
      </c>
      <c r="H352" s="4">
        <v>43830</v>
      </c>
      <c r="I352" s="4">
        <v>43882</v>
      </c>
      <c r="J352" s="4">
        <v>43882</v>
      </c>
      <c r="K352" s="5">
        <v>306838367</v>
      </c>
      <c r="L352" s="5">
        <v>306838367</v>
      </c>
      <c r="M352" s="3" t="s">
        <v>1065</v>
      </c>
      <c r="N352" s="20">
        <v>2.1432104735628812E-2</v>
      </c>
      <c r="O352" s="21">
        <v>2.1432104735628812E-2</v>
      </c>
      <c r="P352" s="21">
        <v>4.1809848523005039E-2</v>
      </c>
      <c r="Q352" s="21">
        <v>0.27844422204819408</v>
      </c>
      <c r="R352" s="21">
        <v>0.20259861710271398</v>
      </c>
      <c r="S352" s="21">
        <v>0</v>
      </c>
      <c r="T352" s="21">
        <v>0.2046965888082867</v>
      </c>
      <c r="U352" s="21">
        <v>0.71436244272576366</v>
      </c>
      <c r="V352" s="21">
        <v>0.48825282224192584</v>
      </c>
      <c r="W352" s="21">
        <v>0.6998857370167334</v>
      </c>
      <c r="X352" s="21">
        <v>5.1911675589581582E-2</v>
      </c>
      <c r="Y352" s="21">
        <v>0.42918488533005794</v>
      </c>
      <c r="Z352" s="21">
        <v>0.94808832441041835</v>
      </c>
      <c r="AA352" s="21">
        <v>0</v>
      </c>
      <c r="AB352" s="21">
        <v>0.81614037882305046</v>
      </c>
      <c r="AC352" s="21">
        <v>0.81763335142829463</v>
      </c>
      <c r="AD352" s="21">
        <v>0.87672350289779222</v>
      </c>
      <c r="AE352" s="21">
        <v>0.79321799306670515</v>
      </c>
      <c r="AF352" s="21">
        <v>0.47121012345618835</v>
      </c>
      <c r="AG352" s="21" t="e">
        <v>#DIV/0!</v>
      </c>
      <c r="AH352" s="21" t="e">
        <v>#DIV/0!</v>
      </c>
      <c r="AI352" s="21">
        <v>0.98578766721518651</v>
      </c>
      <c r="AJ352" s="21">
        <v>0.2144490341666051</v>
      </c>
      <c r="AK352" s="21" t="e">
        <v>#DIV/0!</v>
      </c>
      <c r="AL352" s="21" t="e">
        <v>#DIV/0!</v>
      </c>
      <c r="AM352" s="21">
        <v>0.31979656378078286</v>
      </c>
      <c r="AN352" s="21">
        <v>0.27398553432243838</v>
      </c>
      <c r="AO352" s="21">
        <v>2.8825641493103415E-2</v>
      </c>
      <c r="AP352" s="21">
        <v>0.56711342500738837</v>
      </c>
      <c r="AQ352" s="21">
        <v>0.54090385845773847</v>
      </c>
      <c r="AR352" s="21">
        <v>0.7932754242038017</v>
      </c>
      <c r="AS352" s="21">
        <v>0.53515010987953016</v>
      </c>
      <c r="AT352" s="21">
        <v>0.4114147318520735</v>
      </c>
      <c r="AU352" s="21">
        <v>0.69497169469505171</v>
      </c>
      <c r="AV352" s="21" t="e">
        <v>#DIV/0!</v>
      </c>
      <c r="AW352" s="21" t="e">
        <v>#DIV/0!</v>
      </c>
      <c r="AX352" s="21" t="e">
        <v>#DIV/0!</v>
      </c>
      <c r="AY352" s="21">
        <v>0.30431164321257165</v>
      </c>
      <c r="AZ352" s="21">
        <v>0.79971010057262371</v>
      </c>
      <c r="BA352" s="21">
        <v>0.74439611729135224</v>
      </c>
      <c r="BB352" s="21" t="e">
        <v>#DIV/0!</v>
      </c>
      <c r="BC352" s="21">
        <v>0.21823316258392644</v>
      </c>
    </row>
    <row r="353" spans="1:55" x14ac:dyDescent="0.2">
      <c r="A353" s="3" t="s">
        <v>1036</v>
      </c>
      <c r="B353" s="3" t="s">
        <v>1037</v>
      </c>
      <c r="C353" s="3" t="s">
        <v>113</v>
      </c>
      <c r="D353" s="3">
        <v>378217</v>
      </c>
      <c r="E353" s="3" t="s">
        <v>16</v>
      </c>
      <c r="F353" s="3">
        <v>2019</v>
      </c>
      <c r="G353" s="3" t="s">
        <v>17</v>
      </c>
      <c r="H353" s="4">
        <v>43830</v>
      </c>
      <c r="I353" s="4">
        <v>43871</v>
      </c>
      <c r="J353" s="4">
        <v>43871</v>
      </c>
      <c r="K353" s="5">
        <v>243800000</v>
      </c>
      <c r="L353" s="5">
        <v>245400000</v>
      </c>
      <c r="M353" s="3" t="s">
        <v>1038</v>
      </c>
      <c r="N353" s="20">
        <v>4.2033674715313531E-2</v>
      </c>
      <c r="O353" s="21">
        <v>4.2033674715313531E-2</v>
      </c>
      <c r="P353" s="21">
        <v>7.8280070303889879E-2</v>
      </c>
      <c r="Q353" s="21">
        <v>0.2690168039178763</v>
      </c>
      <c r="R353" s="21">
        <v>0.10046768389340971</v>
      </c>
      <c r="S353" s="21">
        <v>6.1406291948349331E-2</v>
      </c>
      <c r="T353" s="21">
        <v>9.015986099884471E-2</v>
      </c>
      <c r="U353" s="21">
        <v>0.66287554755803912</v>
      </c>
      <c r="V353" s="21">
        <v>0.51286498003788339</v>
      </c>
      <c r="W353" s="21">
        <v>0.64304063845275183</v>
      </c>
      <c r="X353" s="21">
        <v>0.3699039687232365</v>
      </c>
      <c r="Y353" s="21">
        <v>0.46195593764489334</v>
      </c>
      <c r="Z353" s="21">
        <v>0.63009603127676339</v>
      </c>
      <c r="AA353" s="21">
        <v>0.51474813014967613</v>
      </c>
      <c r="AB353" s="21">
        <v>0.83708399144343071</v>
      </c>
      <c r="AC353" s="21">
        <v>0.70882316393311628</v>
      </c>
      <c r="AD353" s="21">
        <v>0.66204508671672613</v>
      </c>
      <c r="AE353" s="21">
        <v>0.72648292956584548</v>
      </c>
      <c r="AF353" s="21">
        <v>0.43952826990494087</v>
      </c>
      <c r="AG353" s="21" t="e">
        <v>#DIV/0!</v>
      </c>
      <c r="AH353" s="21" t="e">
        <v>#DIV/0!</v>
      </c>
      <c r="AI353" s="21">
        <v>0.98549555451181692</v>
      </c>
      <c r="AJ353" s="21">
        <v>0.14097153579150923</v>
      </c>
      <c r="AK353" s="21" t="e">
        <v>#DIV/0!</v>
      </c>
      <c r="AL353" s="21" t="e">
        <v>#DIV/0!</v>
      </c>
      <c r="AM353" s="21">
        <v>0.32914084591602427</v>
      </c>
      <c r="AN353" s="21">
        <v>0.27917755912874037</v>
      </c>
      <c r="AO353" s="21">
        <v>0.13879813863617249</v>
      </c>
      <c r="AP353" s="21">
        <v>0.5759191456138113</v>
      </c>
      <c r="AQ353" s="21">
        <v>0.70715902530407615</v>
      </c>
      <c r="AR353" s="21">
        <v>0.48021098573402909</v>
      </c>
      <c r="AS353" s="21">
        <v>0.55525799953170485</v>
      </c>
      <c r="AT353" s="21">
        <v>0.61675889220765034</v>
      </c>
      <c r="AU353" s="21">
        <v>0.66465120966017666</v>
      </c>
      <c r="AV353" s="21" t="e">
        <v>#DIV/0!</v>
      </c>
      <c r="AW353" s="21" t="e">
        <v>#DIV/0!</v>
      </c>
      <c r="AX353" s="21" t="e">
        <v>#DIV/0!</v>
      </c>
      <c r="AY353" s="21">
        <v>0.22203775097152983</v>
      </c>
      <c r="AZ353" s="21">
        <v>0.74059888793358519</v>
      </c>
      <c r="BA353" s="21">
        <v>0.74415366930692317</v>
      </c>
      <c r="BB353" s="21" t="e">
        <v>#DIV/0!</v>
      </c>
      <c r="BC353" s="21">
        <v>0.44996913978998349</v>
      </c>
    </row>
    <row r="354" spans="1:55" x14ac:dyDescent="0.2">
      <c r="A354" s="3" t="s">
        <v>1054</v>
      </c>
      <c r="B354" s="3" t="s">
        <v>1055</v>
      </c>
      <c r="C354" s="3" t="s">
        <v>52</v>
      </c>
      <c r="D354" s="3">
        <v>378214</v>
      </c>
      <c r="E354" s="3" t="s">
        <v>16</v>
      </c>
      <c r="F354" s="3">
        <v>2019</v>
      </c>
      <c r="G354" s="3" t="s">
        <v>17</v>
      </c>
      <c r="H354" s="4">
        <v>43830</v>
      </c>
      <c r="I354" s="4">
        <v>43888</v>
      </c>
      <c r="J354" s="4">
        <v>43888</v>
      </c>
      <c r="K354" s="5">
        <v>284595000</v>
      </c>
      <c r="L354" s="5">
        <v>275496000</v>
      </c>
      <c r="M354" s="3" t="s">
        <v>1056</v>
      </c>
      <c r="N354" s="20">
        <v>1.6131438982366228E-2</v>
      </c>
      <c r="O354" s="21">
        <v>1.46630610795017E-2</v>
      </c>
      <c r="P354" s="21">
        <v>3.9128103944577044E-3</v>
      </c>
      <c r="Q354" s="21">
        <v>0.26529812807557773</v>
      </c>
      <c r="R354" s="21">
        <v>0.10207887643041666</v>
      </c>
      <c r="S354" s="21">
        <v>8.5298870361694354E-2</v>
      </c>
      <c r="T354" s="21">
        <v>8.737226716829212E-2</v>
      </c>
      <c r="U354" s="21">
        <v>0.65752377392024064</v>
      </c>
      <c r="V354" s="21">
        <v>0.51385603246009404</v>
      </c>
      <c r="W354" s="21">
        <v>0.63729967633566831</v>
      </c>
      <c r="X354" s="21">
        <v>5.2411595366644761E-2</v>
      </c>
      <c r="Y354" s="21">
        <v>0.45027928842151227</v>
      </c>
      <c r="Z354" s="21">
        <v>0.94758840463335525</v>
      </c>
      <c r="AA354" s="21">
        <v>7.711212170478135E-2</v>
      </c>
      <c r="AB354" s="21">
        <v>0.85513828002433123</v>
      </c>
      <c r="AC354" s="21">
        <v>0.6474264207306083</v>
      </c>
      <c r="AD354" s="21">
        <v>0.56926902574023708</v>
      </c>
      <c r="AE354" s="21">
        <v>0.52970033949195394</v>
      </c>
      <c r="AF354" s="21">
        <v>0.3715556296737143</v>
      </c>
      <c r="AG354" s="21" t="e">
        <v>#DIV/0!</v>
      </c>
      <c r="AH354" s="21" t="e">
        <v>#DIV/0!</v>
      </c>
      <c r="AI354" s="21">
        <v>0.98688198454481302</v>
      </c>
      <c r="AJ354" s="21">
        <v>0.12901514617218668</v>
      </c>
      <c r="AK354" s="21" t="e">
        <v>#DIV/0!</v>
      </c>
      <c r="AL354" s="21" t="e">
        <v>#DIV/0!</v>
      </c>
      <c r="AM354" s="21">
        <v>0.30503875849719203</v>
      </c>
      <c r="AN354" s="21">
        <v>0.2723422414685317</v>
      </c>
      <c r="AO354" s="21">
        <v>4.0584067484455269E-2</v>
      </c>
      <c r="AP354" s="21">
        <v>0.56878282598078933</v>
      </c>
      <c r="AQ354" s="21">
        <v>0.4476618422308537</v>
      </c>
      <c r="AR354" s="21">
        <v>0.4712548389863811</v>
      </c>
      <c r="AS354" s="21">
        <v>0.62591547376896872</v>
      </c>
      <c r="AT354" s="21">
        <v>0.33215184500813061</v>
      </c>
      <c r="AU354" s="21">
        <v>0.59687476532925621</v>
      </c>
      <c r="AV354" s="21" t="e">
        <v>#DIV/0!</v>
      </c>
      <c r="AW354" s="21" t="e">
        <v>#DIV/0!</v>
      </c>
      <c r="AX354" s="21" t="e">
        <v>#DIV/0!</v>
      </c>
      <c r="AY354" s="21">
        <v>0.2877414938103115</v>
      </c>
      <c r="AZ354" s="21">
        <v>0.79236431599248836</v>
      </c>
      <c r="BA354" s="21">
        <v>0.7388803553790938</v>
      </c>
      <c r="BB354" s="21" t="e">
        <v>#DIV/0!</v>
      </c>
      <c r="BC354" s="21">
        <v>0.187276852737878</v>
      </c>
    </row>
    <row r="355" spans="1:55" x14ac:dyDescent="0.2">
      <c r="A355" s="7" t="s">
        <v>1087</v>
      </c>
      <c r="B355" s="7" t="s">
        <v>1088</v>
      </c>
      <c r="C355" s="3" t="s">
        <v>24</v>
      </c>
      <c r="D355" s="7">
        <v>749030</v>
      </c>
      <c r="E355" s="7" t="s">
        <v>16</v>
      </c>
      <c r="F355" s="7">
        <v>2017</v>
      </c>
      <c r="G355" s="7" t="s">
        <v>17</v>
      </c>
      <c r="H355" s="8">
        <v>43190</v>
      </c>
      <c r="I355" s="8">
        <v>43250</v>
      </c>
      <c r="J355" s="8">
        <v>43320</v>
      </c>
      <c r="K355" s="9">
        <v>84819000</v>
      </c>
      <c r="L355" s="9">
        <v>85544000</v>
      </c>
      <c r="M355" s="7" t="s">
        <v>1089</v>
      </c>
      <c r="N355" s="20">
        <v>7.6379681665607865E-2</v>
      </c>
      <c r="O355" s="21">
        <v>6.1107117756066795E-2</v>
      </c>
      <c r="P355" s="21">
        <v>5.5994030734597688E-2</v>
      </c>
      <c r="Q355" s="21">
        <v>0.26006293857681539</v>
      </c>
      <c r="R355" s="21">
        <v>7.7801506353074243E-2</v>
      </c>
      <c r="S355" s="21">
        <v>0</v>
      </c>
      <c r="T355" s="21">
        <v>7.8607165154273906E-2</v>
      </c>
      <c r="U355" s="21">
        <v>0.647345843293748</v>
      </c>
      <c r="V355" s="21">
        <v>0.48825282224192584</v>
      </c>
      <c r="W355" s="21">
        <v>0.62932406300012222</v>
      </c>
      <c r="X355" s="21">
        <v>0.14403448302983296</v>
      </c>
      <c r="Y355" s="21">
        <v>0.58397751220183347</v>
      </c>
      <c r="Z355" s="21">
        <v>0.8559655169701671</v>
      </c>
      <c r="AA355" s="21">
        <v>0</v>
      </c>
      <c r="AB355" s="21">
        <v>0.91942664566700283</v>
      </c>
      <c r="AC355" s="21">
        <v>0.38163310398153227</v>
      </c>
      <c r="AD355" s="21">
        <v>0.37788811901367214</v>
      </c>
      <c r="AE355" s="21">
        <v>0.42965063016457167</v>
      </c>
      <c r="AF355" s="21">
        <v>0.37964077352870429</v>
      </c>
      <c r="AG355" s="21" t="e">
        <v>#DIV/0!</v>
      </c>
      <c r="AH355" s="21" t="e">
        <v>#DIV/0!</v>
      </c>
      <c r="AI355" s="21">
        <v>0.98948121745259565</v>
      </c>
      <c r="AJ355" s="21">
        <v>0.14222296783328472</v>
      </c>
      <c r="AK355" s="21" t="e">
        <v>#DIV/0!</v>
      </c>
      <c r="AL355" s="21" t="e">
        <v>#DIV/0!</v>
      </c>
      <c r="AM355" s="21">
        <v>0.30572186509615429</v>
      </c>
      <c r="AN355" s="21">
        <v>0.27233090327411497</v>
      </c>
      <c r="AO355" s="21">
        <v>8.6434515546552168E-2</v>
      </c>
      <c r="AP355" s="21">
        <v>0.57469866802084624</v>
      </c>
      <c r="AQ355" s="21">
        <v>0.4740811094598098</v>
      </c>
      <c r="AR355" s="21">
        <v>0.26373040736900594</v>
      </c>
      <c r="AS355" s="21">
        <v>0.65940827840356964</v>
      </c>
      <c r="AT355" s="21">
        <v>0.28364013882654182</v>
      </c>
      <c r="AU355" s="21">
        <v>0.50109772091326987</v>
      </c>
      <c r="AV355" s="21" t="e">
        <v>#DIV/0!</v>
      </c>
      <c r="AW355" s="21" t="e">
        <v>#DIV/0!</v>
      </c>
      <c r="AX355" s="21" t="e">
        <v>#DIV/0!</v>
      </c>
      <c r="AY355" s="21">
        <v>0.32765412082237716</v>
      </c>
      <c r="AZ355" s="21">
        <v>0.80563644233696818</v>
      </c>
      <c r="BA355" s="21">
        <v>0.73879414727352111</v>
      </c>
      <c r="BB355" s="21" t="e">
        <v>#DIV/0!</v>
      </c>
      <c r="BC355" s="21">
        <v>0.17991451865854746</v>
      </c>
    </row>
    <row r="356" spans="1:55" x14ac:dyDescent="0.2">
      <c r="A356" s="3" t="s">
        <v>1048</v>
      </c>
      <c r="B356" s="3" t="s">
        <v>1049</v>
      </c>
      <c r="C356" s="3" t="s">
        <v>34</v>
      </c>
      <c r="D356" s="3">
        <v>378212</v>
      </c>
      <c r="E356" s="3" t="s">
        <v>16</v>
      </c>
      <c r="F356" s="3">
        <v>2020</v>
      </c>
      <c r="G356" s="3" t="s">
        <v>17</v>
      </c>
      <c r="H356" s="4">
        <v>44012</v>
      </c>
      <c r="I356" s="4">
        <v>44053</v>
      </c>
      <c r="J356" s="4">
        <v>44053</v>
      </c>
      <c r="K356" s="5">
        <v>259000000</v>
      </c>
      <c r="L356" s="5">
        <v>262000000</v>
      </c>
      <c r="M356" s="3" t="s">
        <v>1050</v>
      </c>
      <c r="N356" s="20">
        <v>4.2215616905474401E-2</v>
      </c>
      <c r="O356" s="21">
        <v>3.1740036848764225E-2</v>
      </c>
      <c r="P356" s="21">
        <v>5.2362693617501947E-2</v>
      </c>
      <c r="Q356" s="21">
        <v>0.27301582328883051</v>
      </c>
      <c r="R356" s="21">
        <v>0.13587154201655202</v>
      </c>
      <c r="S356" s="21">
        <v>7.6918757175878871E-2</v>
      </c>
      <c r="T356" s="21">
        <v>0.12306355412320477</v>
      </c>
      <c r="U356" s="21">
        <v>0.67893714554779039</v>
      </c>
      <c r="V356" s="21">
        <v>0.52740798726515548</v>
      </c>
      <c r="W356" s="21">
        <v>0.65839510347005648</v>
      </c>
      <c r="X356" s="21">
        <v>0.36928686731738397</v>
      </c>
      <c r="Y356" s="21">
        <v>0.43745214518704117</v>
      </c>
      <c r="Z356" s="21">
        <v>0.63071313268261597</v>
      </c>
      <c r="AA356" s="21">
        <v>0.21336849687534001</v>
      </c>
      <c r="AB356" s="21">
        <v>0.82563572028318533</v>
      </c>
      <c r="AC356" s="21">
        <v>0.27939607618950191</v>
      </c>
      <c r="AD356" s="21">
        <v>0.42769797385998609</v>
      </c>
      <c r="AE356" s="21">
        <v>0.48209358548895326</v>
      </c>
      <c r="AF356" s="21">
        <v>0.39670579529290312</v>
      </c>
      <c r="AG356" s="21" t="e">
        <v>#DIV/0!</v>
      </c>
      <c r="AH356" s="21" t="e">
        <v>#DIV/0!</v>
      </c>
      <c r="AI356" s="21">
        <v>0.98573137993337023</v>
      </c>
      <c r="AJ356" s="21">
        <v>0.14616230553183507</v>
      </c>
      <c r="AK356" s="21" t="e">
        <v>#DIV/0!</v>
      </c>
      <c r="AL356" s="21" t="e">
        <v>#DIV/0!</v>
      </c>
      <c r="AM356" s="21">
        <v>0.3292661143196543</v>
      </c>
      <c r="AN356" s="21">
        <v>0.29159135199122305</v>
      </c>
      <c r="AO356" s="21">
        <v>0.26594426004256116</v>
      </c>
      <c r="AP356" s="21">
        <v>0.57948634104117824</v>
      </c>
      <c r="AQ356" s="21">
        <v>0.65123139253338203</v>
      </c>
      <c r="AR356" s="21">
        <v>0.33812359187166152</v>
      </c>
      <c r="AS356" s="21">
        <v>0.58454669596051634</v>
      </c>
      <c r="AT356" s="21">
        <v>0.63809496404921684</v>
      </c>
      <c r="AU356" s="21">
        <v>0.6274382772646433</v>
      </c>
      <c r="AV356" s="21" t="e">
        <v>#DIV/0!</v>
      </c>
      <c r="AW356" s="21" t="e">
        <v>#DIV/0!</v>
      </c>
      <c r="AX356" s="21" t="e">
        <v>#DIV/0!</v>
      </c>
      <c r="AY356" s="21">
        <v>0.24681947552840816</v>
      </c>
      <c r="AZ356" s="21">
        <v>0.75583246183077946</v>
      </c>
      <c r="BA356" s="21">
        <v>0.74340884153102149</v>
      </c>
      <c r="BB356" s="21" t="e">
        <v>#DIV/0!</v>
      </c>
      <c r="BC356" s="21">
        <v>0.34747372529351611</v>
      </c>
    </row>
    <row r="357" spans="1:55" x14ac:dyDescent="0.2">
      <c r="A357" s="3" t="s">
        <v>334</v>
      </c>
      <c r="B357" s="3" t="s">
        <v>335</v>
      </c>
      <c r="C357" s="3" t="s">
        <v>91</v>
      </c>
      <c r="D357" s="3">
        <v>256994</v>
      </c>
      <c r="E357" s="3" t="s">
        <v>16</v>
      </c>
      <c r="F357" s="3">
        <v>2019</v>
      </c>
      <c r="G357" s="3" t="s">
        <v>17</v>
      </c>
      <c r="H357" s="4">
        <v>43890</v>
      </c>
      <c r="I357" s="4">
        <v>43942</v>
      </c>
      <c r="J357" s="4">
        <v>43942</v>
      </c>
      <c r="K357" s="5">
        <v>191847000</v>
      </c>
      <c r="L357" s="5">
        <v>165337000</v>
      </c>
      <c r="M357" s="3" t="s">
        <v>336</v>
      </c>
      <c r="N357" s="20">
        <v>5.6029814908501362E-2</v>
      </c>
      <c r="O357" s="21">
        <v>2.2021470318377912E-2</v>
      </c>
      <c r="P357" s="21">
        <v>4.185741259971165E-3</v>
      </c>
      <c r="Q357" s="21">
        <v>0.26268557942712939</v>
      </c>
      <c r="R357" s="21">
        <v>0.13158966045512147</v>
      </c>
      <c r="S357" s="21">
        <v>5.4316427302622206E-2</v>
      </c>
      <c r="T357" s="21">
        <v>0.12291435858027033</v>
      </c>
      <c r="U357" s="21">
        <v>0.6572755989604222</v>
      </c>
      <c r="V357" s="21">
        <v>0.50071578281857732</v>
      </c>
      <c r="W357" s="21">
        <v>0.63844498080125001</v>
      </c>
      <c r="X357" s="21">
        <v>0.13362673731257871</v>
      </c>
      <c r="Y357" s="21">
        <v>0.51553501481152419</v>
      </c>
      <c r="Z357" s="21">
        <v>0.86637326268742121</v>
      </c>
      <c r="AA357" s="21">
        <v>0.63878575364968593</v>
      </c>
      <c r="AB357" s="21">
        <v>0.87729520973847042</v>
      </c>
      <c r="AC357" s="21">
        <v>0.48805974008356029</v>
      </c>
      <c r="AD357" s="21">
        <v>0.53841996106198065</v>
      </c>
      <c r="AE357" s="21">
        <v>0.61217186760797415</v>
      </c>
      <c r="AF357" s="21">
        <v>0.45743351090661122</v>
      </c>
      <c r="AG357" s="21" t="e">
        <v>#DIV/0!</v>
      </c>
      <c r="AH357" s="21" t="e">
        <v>#DIV/0!</v>
      </c>
      <c r="AI357" s="21">
        <v>0.98608544315555968</v>
      </c>
      <c r="AJ357" s="21">
        <v>0.19504236891244386</v>
      </c>
      <c r="AK357" s="21" t="e">
        <v>#DIV/0!</v>
      </c>
      <c r="AL357" s="21" t="e">
        <v>#DIV/0!</v>
      </c>
      <c r="AM357" s="21">
        <v>0.31450280296054295</v>
      </c>
      <c r="AN357" s="21">
        <v>0.27298817004956671</v>
      </c>
      <c r="AO357" s="21">
        <v>7.490573175372689E-2</v>
      </c>
      <c r="AP357" s="21">
        <v>0.57552298003378854</v>
      </c>
      <c r="AQ357" s="21">
        <v>0.62977092848965532</v>
      </c>
      <c r="AR357" s="21">
        <v>0.40314497855390474</v>
      </c>
      <c r="AS357" s="21">
        <v>0.59060540924560401</v>
      </c>
      <c r="AT357" s="21">
        <v>0.37660952933933239</v>
      </c>
      <c r="AU357" s="21">
        <v>0.63649703100188959</v>
      </c>
      <c r="AV357" s="21" t="e">
        <v>#DIV/0!</v>
      </c>
      <c r="AW357" s="21" t="e">
        <v>#DIV/0!</v>
      </c>
      <c r="AX357" s="21" t="e">
        <v>#DIV/0!</v>
      </c>
      <c r="AY357" s="21">
        <v>0.27698299311111946</v>
      </c>
      <c r="AZ357" s="21">
        <v>0.78593928655019374</v>
      </c>
      <c r="BA357" s="21">
        <v>0.74318944431551837</v>
      </c>
      <c r="BB357" s="21" t="e">
        <v>#DIV/0!</v>
      </c>
      <c r="BC357" s="21">
        <v>0.23715234567802851</v>
      </c>
    </row>
    <row r="358" spans="1:55" x14ac:dyDescent="0.2">
      <c r="A358" s="3" t="s">
        <v>1081</v>
      </c>
      <c r="B358" s="3" t="s">
        <v>1082</v>
      </c>
      <c r="C358" s="3" t="s">
        <v>15</v>
      </c>
      <c r="D358" s="3">
        <v>244442</v>
      </c>
      <c r="E358" s="3" t="s">
        <v>16</v>
      </c>
      <c r="F358" s="3">
        <v>2019</v>
      </c>
      <c r="G358" s="3" t="s">
        <v>17</v>
      </c>
      <c r="H358" s="4">
        <v>43830</v>
      </c>
      <c r="I358" s="4">
        <v>43882</v>
      </c>
      <c r="J358" s="4">
        <v>43882</v>
      </c>
      <c r="K358" s="5">
        <v>149148000</v>
      </c>
      <c r="L358" s="5">
        <v>151343000</v>
      </c>
      <c r="M358" s="3" t="s">
        <v>1083</v>
      </c>
      <c r="N358" s="20">
        <v>3.2283936816948425E-2</v>
      </c>
      <c r="O358" s="21">
        <v>1.7697986078602759E-2</v>
      </c>
      <c r="P358" s="21">
        <v>1.3085928558806097E-2</v>
      </c>
      <c r="Q358" s="21">
        <v>0.26186065785351831</v>
      </c>
      <c r="R358" s="21">
        <v>5.2944284472868766E-2</v>
      </c>
      <c r="S358" s="21">
        <v>7.4645806936512904E-2</v>
      </c>
      <c r="T358" s="21">
        <v>3.9697611866867252E-2</v>
      </c>
      <c r="U358" s="21">
        <v>0.64658832948043743</v>
      </c>
      <c r="V358" s="21">
        <v>0.50371349051350622</v>
      </c>
      <c r="W358" s="21">
        <v>0.62687147949352406</v>
      </c>
      <c r="X358" s="21">
        <v>0.19038480146772022</v>
      </c>
      <c r="Y358" s="21">
        <v>0.5547444530650647</v>
      </c>
      <c r="Z358" s="21">
        <v>0.8096151985322797</v>
      </c>
      <c r="AA358" s="21">
        <v>0.74588301537842538</v>
      </c>
      <c r="AB358" s="21">
        <v>0.88743400032664399</v>
      </c>
      <c r="AC358" s="21">
        <v>0.35570174605288307</v>
      </c>
      <c r="AD358" s="21">
        <v>0.39621884267579283</v>
      </c>
      <c r="AE358" s="21">
        <v>0.45049226708440782</v>
      </c>
      <c r="AF358" s="21">
        <v>0.39381909074151</v>
      </c>
      <c r="AG358" s="21" t="e">
        <v>#DIV/0!</v>
      </c>
      <c r="AH358" s="21" t="e">
        <v>#DIV/0!</v>
      </c>
      <c r="AI358" s="21">
        <v>0.98710346511064484</v>
      </c>
      <c r="AJ358" s="21">
        <v>7.0775035217739035E-2</v>
      </c>
      <c r="AK358" s="21" t="e">
        <v>#DIV/0!</v>
      </c>
      <c r="AL358" s="21" t="e">
        <v>#DIV/0!</v>
      </c>
      <c r="AM358" s="21">
        <v>0.30960849452420686</v>
      </c>
      <c r="AN358" s="21">
        <v>0.27490150786517664</v>
      </c>
      <c r="AO358" s="21">
        <v>0.14443772351244527</v>
      </c>
      <c r="AP358" s="21">
        <v>0.63162504857717761</v>
      </c>
      <c r="AQ358" s="21">
        <v>0.54751072120654742</v>
      </c>
      <c r="AR358" s="21">
        <v>0.20305290336955845</v>
      </c>
      <c r="AS358" s="21">
        <v>0.61198979461992709</v>
      </c>
      <c r="AT358" s="21">
        <v>0.25833433711876225</v>
      </c>
      <c r="AU358" s="21">
        <v>0.59289429098882307</v>
      </c>
      <c r="AV358" s="21" t="e">
        <v>#DIV/0!</v>
      </c>
      <c r="AW358" s="21" t="e">
        <v>#DIV/0!</v>
      </c>
      <c r="AX358" s="21" t="e">
        <v>#DIV/0!</v>
      </c>
      <c r="AY358" s="21">
        <v>0.24359607032296238</v>
      </c>
      <c r="AZ358" s="21">
        <v>0.76058607004969869</v>
      </c>
      <c r="BA358" s="21">
        <v>0.74226109138282959</v>
      </c>
      <c r="BB358" s="21" t="e">
        <v>#DIV/0!</v>
      </c>
      <c r="BC358" s="21">
        <v>0.22261900359563785</v>
      </c>
    </row>
    <row r="359" spans="1:55" x14ac:dyDescent="0.2">
      <c r="A359" s="3" t="s">
        <v>1066</v>
      </c>
      <c r="B359" s="3" t="s">
        <v>1067</v>
      </c>
      <c r="C359" s="3" t="s">
        <v>34</v>
      </c>
      <c r="D359" s="3">
        <v>353611</v>
      </c>
      <c r="E359" s="3" t="s">
        <v>16</v>
      </c>
      <c r="F359" s="3">
        <v>2019</v>
      </c>
      <c r="G359" s="3" t="s">
        <v>17</v>
      </c>
      <c r="H359" s="4">
        <v>43738</v>
      </c>
      <c r="I359" s="4">
        <v>43783</v>
      </c>
      <c r="J359" s="4">
        <v>43783</v>
      </c>
      <c r="K359" s="5">
        <v>171000000</v>
      </c>
      <c r="L359" s="5">
        <v>172300000</v>
      </c>
      <c r="M359" s="3" t="s">
        <v>1068</v>
      </c>
      <c r="N359" s="20">
        <v>0.21480841326642805</v>
      </c>
      <c r="O359" s="21">
        <v>0.17443385633331132</v>
      </c>
      <c r="P359" s="21">
        <v>0.37572817572373685</v>
      </c>
      <c r="Q359" s="21">
        <v>0.25795175397214826</v>
      </c>
      <c r="R359" s="21">
        <v>0</v>
      </c>
      <c r="S359" s="21">
        <v>0</v>
      </c>
      <c r="T359" s="21">
        <v>0</v>
      </c>
      <c r="U359" s="21">
        <v>0.64049317262840244</v>
      </c>
      <c r="V359" s="21">
        <v>0.48825282224192584</v>
      </c>
      <c r="W359" s="21">
        <v>0.62210889664239277</v>
      </c>
      <c r="X359" s="21">
        <v>0.46540538297205242</v>
      </c>
      <c r="Y359" s="21">
        <v>0.54353782912315751</v>
      </c>
      <c r="Z359" s="21">
        <v>0.53459461702794753</v>
      </c>
      <c r="AA359" s="21">
        <v>0.3133666291036199</v>
      </c>
      <c r="AB359" s="21">
        <v>0.99622874071522061</v>
      </c>
      <c r="AC359" s="21">
        <v>0.48924784901410812</v>
      </c>
      <c r="AD359" s="21">
        <v>0.57723156980930168</v>
      </c>
      <c r="AE359" s="21">
        <v>0.6496169811049185</v>
      </c>
      <c r="AF359" s="21">
        <v>0.44861107647851606</v>
      </c>
      <c r="AG359" s="21" t="e">
        <v>#DIV/0!</v>
      </c>
      <c r="AH359" s="21" t="e">
        <v>#DIV/0!</v>
      </c>
      <c r="AI359" s="21">
        <v>0.9859435245029633</v>
      </c>
      <c r="AJ359" s="21">
        <v>0.60878068507893823</v>
      </c>
      <c r="AK359" s="21" t="e">
        <v>#DIV/0!</v>
      </c>
      <c r="AL359" s="21" t="e">
        <v>#DIV/0!</v>
      </c>
      <c r="AM359" s="21">
        <v>0.31313411072439051</v>
      </c>
      <c r="AN359" s="21">
        <v>0.27285068914211319</v>
      </c>
      <c r="AO359" s="21">
        <v>0.17496104468530807</v>
      </c>
      <c r="AP359" s="21">
        <v>0.57289391900329922</v>
      </c>
      <c r="AQ359" s="21">
        <v>0.81212050296387384</v>
      </c>
      <c r="AR359" s="21">
        <v>0.54991242097040871</v>
      </c>
      <c r="AS359" s="21">
        <v>0.57213678610121588</v>
      </c>
      <c r="AT359" s="21">
        <v>0.83273099468139977</v>
      </c>
      <c r="AU359" s="21">
        <v>0.88836765004661411</v>
      </c>
      <c r="AV359" s="21" t="e">
        <v>#DIV/0!</v>
      </c>
      <c r="AW359" s="21" t="e">
        <v>#DIV/0!</v>
      </c>
      <c r="AX359" s="21" t="e">
        <v>#DIV/0!</v>
      </c>
      <c r="AY359" s="21">
        <v>0.19993393009915053</v>
      </c>
      <c r="AZ359" s="21">
        <v>0.72373578207219091</v>
      </c>
      <c r="BA359" s="21">
        <v>0.74408144884086735</v>
      </c>
      <c r="BB359" s="21" t="e">
        <v>#DIV/0!</v>
      </c>
      <c r="BC359" s="21">
        <v>0.36370364345211353</v>
      </c>
    </row>
    <row r="360" spans="1:55" x14ac:dyDescent="0.2">
      <c r="A360" s="3" t="s">
        <v>1090</v>
      </c>
      <c r="B360" s="3" t="s">
        <v>1091</v>
      </c>
      <c r="C360" s="3" t="s">
        <v>24</v>
      </c>
      <c r="D360" s="3">
        <v>105030</v>
      </c>
      <c r="E360" s="3" t="s">
        <v>16</v>
      </c>
      <c r="F360" s="3">
        <v>2019</v>
      </c>
      <c r="G360" s="3" t="s">
        <v>17</v>
      </c>
      <c r="H360" s="4">
        <v>43830</v>
      </c>
      <c r="I360" s="4">
        <v>43867</v>
      </c>
      <c r="J360" s="4">
        <v>43867</v>
      </c>
      <c r="K360" s="5">
        <v>374600000</v>
      </c>
      <c r="L360" s="5">
        <v>380500000</v>
      </c>
      <c r="M360" s="3" t="s">
        <v>1092</v>
      </c>
      <c r="N360" s="20">
        <v>7.2124289248284137E-2</v>
      </c>
      <c r="O360" s="21">
        <v>4.9677484276513403E-2</v>
      </c>
      <c r="P360" s="21">
        <v>7.2244600898159414E-2</v>
      </c>
      <c r="Q360" s="21">
        <v>0.26160976083954246</v>
      </c>
      <c r="R360" s="21">
        <v>8.6322578296945257E-2</v>
      </c>
      <c r="S360" s="21">
        <v>4.1299437111445285E-2</v>
      </c>
      <c r="T360" s="21">
        <v>7.9584128109704125E-2</v>
      </c>
      <c r="U360" s="21">
        <v>0.65010514507060291</v>
      </c>
      <c r="V360" s="21">
        <v>0.496526322559323</v>
      </c>
      <c r="W360" s="21">
        <v>0.63134368477155656</v>
      </c>
      <c r="X360" s="21">
        <v>0.2893984107575337</v>
      </c>
      <c r="Y360" s="21">
        <v>0.51354505686336471</v>
      </c>
      <c r="Z360" s="21">
        <v>0.71060158924246619</v>
      </c>
      <c r="AA360" s="21">
        <v>0.52414800380756499</v>
      </c>
      <c r="AB360" s="21">
        <v>0.89096589309991236</v>
      </c>
      <c r="AC360" s="21">
        <v>0.64628245921243876</v>
      </c>
      <c r="AD360" s="21">
        <v>0.48130768856513684</v>
      </c>
      <c r="AE360" s="21">
        <v>0.52087763819556876</v>
      </c>
      <c r="AF360" s="21">
        <v>0.38950491007915017</v>
      </c>
      <c r="AG360" s="21" t="e">
        <v>#DIV/0!</v>
      </c>
      <c r="AH360" s="21" t="e">
        <v>#DIV/0!</v>
      </c>
      <c r="AI360" s="21">
        <v>0.98581767468789983</v>
      </c>
      <c r="AJ360" s="21">
        <v>0.11438573027245172</v>
      </c>
      <c r="AK360" s="21" t="e">
        <v>#DIV/0!</v>
      </c>
      <c r="AL360" s="21" t="e">
        <v>#DIV/0!</v>
      </c>
      <c r="AM360" s="21">
        <v>0.30802069598280479</v>
      </c>
      <c r="AN360" s="21">
        <v>0.27397401444734903</v>
      </c>
      <c r="AO360" s="21">
        <v>0.11951919711913106</v>
      </c>
      <c r="AP360" s="21">
        <v>0.57378860285819899</v>
      </c>
      <c r="AQ360" s="21">
        <v>0.51669918152036431</v>
      </c>
      <c r="AR360" s="21">
        <v>0.27513505446480113</v>
      </c>
      <c r="AS360" s="21">
        <v>0.59383246199722017</v>
      </c>
      <c r="AT360" s="21">
        <v>0.32892030934852912</v>
      </c>
      <c r="AU360" s="21">
        <v>0.61058681747515109</v>
      </c>
      <c r="AV360" s="21" t="e">
        <v>#DIV/0!</v>
      </c>
      <c r="AW360" s="21" t="e">
        <v>#DIV/0!</v>
      </c>
      <c r="AX360" s="21" t="e">
        <v>#DIV/0!</v>
      </c>
      <c r="AY360" s="21">
        <v>0.24396737324227352</v>
      </c>
      <c r="AZ360" s="21">
        <v>0.7546582227513341</v>
      </c>
      <c r="BA360" s="21">
        <v>0.74292403816528663</v>
      </c>
      <c r="BB360" s="21" t="e">
        <v>#DIV/0!</v>
      </c>
      <c r="BC360" s="21">
        <v>0.24342502389335866</v>
      </c>
    </row>
    <row r="361" spans="1:55" x14ac:dyDescent="0.2">
      <c r="A361" s="3" t="s">
        <v>1096</v>
      </c>
      <c r="B361" s="3" t="s">
        <v>1097</v>
      </c>
      <c r="C361" s="3" t="s">
        <v>91</v>
      </c>
      <c r="D361" s="3">
        <v>247719</v>
      </c>
      <c r="E361" s="3" t="s">
        <v>16</v>
      </c>
      <c r="F361" s="3">
        <v>2020</v>
      </c>
      <c r="G361" s="3" t="s">
        <v>17</v>
      </c>
      <c r="H361" s="4">
        <v>44012</v>
      </c>
      <c r="I361" s="4">
        <v>44069</v>
      </c>
      <c r="J361" s="4">
        <v>44069</v>
      </c>
      <c r="K361" s="5">
        <v>508257992</v>
      </c>
      <c r="L361" s="5">
        <v>509166991</v>
      </c>
      <c r="M361" s="3" t="s">
        <v>1098</v>
      </c>
      <c r="N361" s="20">
        <v>3.7887530841018105E-2</v>
      </c>
      <c r="O361" s="21">
        <v>2.2833769008254127E-2</v>
      </c>
      <c r="P361" s="21">
        <v>7.5566477569519782E-3</v>
      </c>
      <c r="Q361" s="21">
        <v>0.27784048466103334</v>
      </c>
      <c r="R361" s="21">
        <v>0.12226326392510706</v>
      </c>
      <c r="S361" s="21">
        <v>6.3132787036426816E-2</v>
      </c>
      <c r="T361" s="21">
        <v>0.11186207591397639</v>
      </c>
      <c r="U361" s="21">
        <v>0.68396097397270161</v>
      </c>
      <c r="V361" s="21">
        <v>0.52863443798722887</v>
      </c>
      <c r="W361" s="21">
        <v>0.66355339835612348</v>
      </c>
      <c r="X361" s="21">
        <v>0.35695281973669202</v>
      </c>
      <c r="Y361" s="21">
        <v>0.43573496701045578</v>
      </c>
      <c r="Z361" s="21">
        <v>0.64304718026330787</v>
      </c>
      <c r="AA361" s="21">
        <v>0.35528927784629771</v>
      </c>
      <c r="AB361" s="21">
        <v>0.81698083482997474</v>
      </c>
      <c r="AC361" s="21">
        <v>0.16394241758915534</v>
      </c>
      <c r="AD361" s="21">
        <v>0.33505330934024852</v>
      </c>
      <c r="AE361" s="21">
        <v>0.38094837665842191</v>
      </c>
      <c r="AF361" s="21">
        <v>0.37201707963930136</v>
      </c>
      <c r="AG361" s="21" t="e">
        <v>#DIV/0!</v>
      </c>
      <c r="AH361" s="21" t="e">
        <v>#DIV/0!</v>
      </c>
      <c r="AI361" s="21">
        <v>0.98562281172406774</v>
      </c>
      <c r="AJ361" s="21">
        <v>9.6694122874703886E-2</v>
      </c>
      <c r="AK361" s="21" t="e">
        <v>#DIV/0!</v>
      </c>
      <c r="AL361" s="21" t="e">
        <v>#DIV/0!</v>
      </c>
      <c r="AM361" s="21">
        <v>0.3241047574743196</v>
      </c>
      <c r="AN361" s="21">
        <v>0.34428669976418624</v>
      </c>
      <c r="AO361" s="21">
        <v>0.74665250712452202</v>
      </c>
      <c r="AP361" s="21">
        <v>0.60434743180815176</v>
      </c>
      <c r="AQ361" s="21">
        <v>0.5728116036967702</v>
      </c>
      <c r="AR361" s="21">
        <v>0.18752972835355863</v>
      </c>
      <c r="AS361" s="21">
        <v>0.60213998942124403</v>
      </c>
      <c r="AT361" s="21">
        <v>0.42753900671374234</v>
      </c>
      <c r="AU361" s="21">
        <v>0.62971950041970048</v>
      </c>
      <c r="AV361" s="21" t="e">
        <v>#DIV/0!</v>
      </c>
      <c r="AW361" s="21" t="e">
        <v>#DIV/0!</v>
      </c>
      <c r="AX361" s="21" t="e">
        <v>#DIV/0!</v>
      </c>
      <c r="AY361" s="21">
        <v>0.26171607956702847</v>
      </c>
      <c r="AZ361" s="21">
        <v>0.77410049575263662</v>
      </c>
      <c r="BA361" s="21">
        <v>0.74382427896398917</v>
      </c>
      <c r="BB361" s="21" t="e">
        <v>#DIV/0!</v>
      </c>
      <c r="BC361" s="21">
        <v>0.2943935918519805</v>
      </c>
    </row>
    <row r="362" spans="1:55" x14ac:dyDescent="0.2">
      <c r="A362" s="3" t="s">
        <v>158</v>
      </c>
      <c r="B362" s="3" t="s">
        <v>159</v>
      </c>
      <c r="C362" s="3" t="s">
        <v>38</v>
      </c>
      <c r="D362" s="3">
        <v>66790</v>
      </c>
      <c r="E362" s="3" t="s">
        <v>16</v>
      </c>
      <c r="F362" s="3">
        <v>2019</v>
      </c>
      <c r="G362" s="3" t="s">
        <v>17</v>
      </c>
      <c r="H362" s="4">
        <v>43830</v>
      </c>
      <c r="I362" s="4">
        <v>43881</v>
      </c>
      <c r="J362" s="4">
        <v>43881</v>
      </c>
      <c r="K362" s="5">
        <v>7313000000</v>
      </c>
      <c r="L362" s="5">
        <v>7341000000</v>
      </c>
      <c r="M362" s="3" t="s">
        <v>160</v>
      </c>
      <c r="N362" s="20">
        <v>3.0198910582279796E-2</v>
      </c>
      <c r="O362" s="21">
        <v>3.0198910582279796E-2</v>
      </c>
      <c r="P362" s="21">
        <v>5.5930114508846336E-2</v>
      </c>
      <c r="Q362" s="21">
        <v>0.26461523855825914</v>
      </c>
      <c r="R362" s="21">
        <v>9.8184402210885924E-2</v>
      </c>
      <c r="S362" s="21">
        <v>0.12533736728069489</v>
      </c>
      <c r="T362" s="21">
        <v>7.6038145318268496E-2</v>
      </c>
      <c r="U362" s="21">
        <v>0.65586533488019616</v>
      </c>
      <c r="V362" s="21">
        <v>0.52355732258361853</v>
      </c>
      <c r="W362" s="21">
        <v>0.63451502683611383</v>
      </c>
      <c r="X362" s="21">
        <v>0.14102883844084502</v>
      </c>
      <c r="Y362" s="21">
        <v>0.48449490639768239</v>
      </c>
      <c r="Z362" s="21">
        <v>0.85897116155915487</v>
      </c>
      <c r="AA362" s="21">
        <v>0.38540278417246154</v>
      </c>
      <c r="AB362" s="21">
        <v>0.85985597458823337</v>
      </c>
      <c r="AC362" s="21">
        <v>0.50051442130360957</v>
      </c>
      <c r="AD362" s="21">
        <v>0.53317300523311006</v>
      </c>
      <c r="AE362" s="21">
        <v>0.47190781490782702</v>
      </c>
      <c r="AF362" s="21">
        <v>0.42030949709234283</v>
      </c>
      <c r="AG362" s="21" t="e">
        <v>#DIV/0!</v>
      </c>
      <c r="AH362" s="21" t="e">
        <v>#DIV/0!</v>
      </c>
      <c r="AI362" s="21">
        <v>0.98742880927495869</v>
      </c>
      <c r="AJ362" s="21">
        <v>0.11729251903809609</v>
      </c>
      <c r="AK362" s="21" t="e">
        <v>#DIV/0!</v>
      </c>
      <c r="AL362" s="21" t="e">
        <v>#DIV/0!</v>
      </c>
      <c r="AM362" s="21">
        <v>0.31169778537889298</v>
      </c>
      <c r="AN362" s="21">
        <v>0.27359931868602594</v>
      </c>
      <c r="AO362" s="21">
        <v>7.3088737400291912E-2</v>
      </c>
      <c r="AP362" s="21">
        <v>0.51516781268972056</v>
      </c>
      <c r="AQ362" s="21">
        <v>0.55108793113067467</v>
      </c>
      <c r="AR362" s="21">
        <v>0.38545103577410222</v>
      </c>
      <c r="AS362" s="21">
        <v>0.64087681365533566</v>
      </c>
      <c r="AT362" s="21">
        <v>0.35968416180559054</v>
      </c>
      <c r="AU362" s="21">
        <v>0.63396029806903054</v>
      </c>
      <c r="AV362" s="21" t="e">
        <v>#DIV/0!</v>
      </c>
      <c r="AW362" s="21" t="e">
        <v>#DIV/0!</v>
      </c>
      <c r="AX362" s="21" t="e">
        <v>#DIV/0!</v>
      </c>
      <c r="AY362" s="21">
        <v>0.2600083182563645</v>
      </c>
      <c r="AZ362" s="21">
        <v>0.76391758129435527</v>
      </c>
      <c r="BA362" s="21">
        <v>0.74360708565251288</v>
      </c>
      <c r="BB362" s="21" t="e">
        <v>#DIV/0!</v>
      </c>
      <c r="BC362" s="21">
        <v>0.19437560823676095</v>
      </c>
    </row>
    <row r="363" spans="1:55" x14ac:dyDescent="0.2">
      <c r="A363" s="3" t="s">
        <v>829</v>
      </c>
      <c r="B363" s="3" t="s">
        <v>830</v>
      </c>
      <c r="C363" s="3" t="s">
        <v>91</v>
      </c>
      <c r="D363" s="3">
        <v>248956</v>
      </c>
      <c r="E363" s="3" t="s">
        <v>16</v>
      </c>
      <c r="F363" s="3">
        <v>2019</v>
      </c>
      <c r="G363" s="3" t="s">
        <v>17</v>
      </c>
      <c r="H363" s="4">
        <v>43830</v>
      </c>
      <c r="I363" s="4">
        <v>43873</v>
      </c>
      <c r="J363" s="4">
        <v>43873</v>
      </c>
      <c r="K363" s="5">
        <v>216700000</v>
      </c>
      <c r="L363" s="5">
        <v>217200000</v>
      </c>
      <c r="M363" s="3" t="s">
        <v>831</v>
      </c>
      <c r="N363" s="20">
        <v>1.9780932466663445E-2</v>
      </c>
      <c r="O363" s="21">
        <v>1.4258814923468465E-2</v>
      </c>
      <c r="P363" s="21">
        <v>1.1100613270135239E-2</v>
      </c>
      <c r="Q363" s="21">
        <v>0.26170028595947781</v>
      </c>
      <c r="R363" s="21">
        <v>9.9237842100812795E-2</v>
      </c>
      <c r="S363" s="21">
        <v>3.4278752599034755E-2</v>
      </c>
      <c r="T363" s="21">
        <v>9.3930591916150427E-2</v>
      </c>
      <c r="U363" s="21">
        <v>0.65167840174672265</v>
      </c>
      <c r="V363" s="21">
        <v>0.49520385962164648</v>
      </c>
      <c r="W363" s="21">
        <v>0.63314172829422055</v>
      </c>
      <c r="X363" s="21">
        <v>5.470070225427888E-2</v>
      </c>
      <c r="Y363" s="21">
        <v>0.61998088135300322</v>
      </c>
      <c r="Z363" s="21">
        <v>0.94529929774572119</v>
      </c>
      <c r="AA363" s="21">
        <v>0.45105853344811492</v>
      </c>
      <c r="AB363" s="21">
        <v>0.88966428765495575</v>
      </c>
      <c r="AC363" s="21">
        <v>0.41765728419278436</v>
      </c>
      <c r="AD363" s="21">
        <v>0.4281201947884346</v>
      </c>
      <c r="AE363" s="21">
        <v>0.48676341547106161</v>
      </c>
      <c r="AF363" s="21">
        <v>0.40364096506476943</v>
      </c>
      <c r="AG363" s="21" t="e">
        <v>#DIV/0!</v>
      </c>
      <c r="AH363" s="21" t="e">
        <v>#DIV/0!</v>
      </c>
      <c r="AI363" s="21">
        <v>0.98542215630403529</v>
      </c>
      <c r="AJ363" s="21">
        <v>0.1294111270468116</v>
      </c>
      <c r="AK363" s="21" t="e">
        <v>#DIV/0!</v>
      </c>
      <c r="AL363" s="21" t="e">
        <v>#DIV/0!</v>
      </c>
      <c r="AM363" s="21">
        <v>0.30812760263057914</v>
      </c>
      <c r="AN363" s="21">
        <v>0.27259583323065412</v>
      </c>
      <c r="AO363" s="21">
        <v>7.3614615192306887E-2</v>
      </c>
      <c r="AP363" s="21">
        <v>0.56443864774433605</v>
      </c>
      <c r="AQ363" s="21">
        <v>0.5180554136331802</v>
      </c>
      <c r="AR363" s="21">
        <v>0.3190139180485233</v>
      </c>
      <c r="AS363" s="21">
        <v>0.57875856096987499</v>
      </c>
      <c r="AT363" s="21">
        <v>0.31182499187467932</v>
      </c>
      <c r="AU363" s="21">
        <v>0.64859913698897442</v>
      </c>
      <c r="AV363" s="21" t="e">
        <v>#DIV/0!</v>
      </c>
      <c r="AW363" s="21" t="e">
        <v>#DIV/0!</v>
      </c>
      <c r="AX363" s="21" t="e">
        <v>#DIV/0!</v>
      </c>
      <c r="AY363" s="21">
        <v>0.31143795058340207</v>
      </c>
      <c r="AZ363" s="21">
        <v>0.80559205665835565</v>
      </c>
      <c r="BA363" s="21">
        <v>0.74389154953225745</v>
      </c>
      <c r="BB363" s="21" t="e">
        <v>#DIV/0!</v>
      </c>
      <c r="BC363" s="21">
        <v>0.19595717179125233</v>
      </c>
    </row>
    <row r="364" spans="1:55" x14ac:dyDescent="0.2">
      <c r="A364" s="3" t="s">
        <v>1153</v>
      </c>
      <c r="B364" s="3" t="s">
        <v>1154</v>
      </c>
      <c r="C364" s="3" t="s">
        <v>15</v>
      </c>
      <c r="D364" s="3">
        <v>378229</v>
      </c>
      <c r="E364" s="3" t="s">
        <v>16</v>
      </c>
      <c r="F364" s="3">
        <v>2019</v>
      </c>
      <c r="G364" s="3" t="s">
        <v>17</v>
      </c>
      <c r="H364" s="4">
        <v>43921</v>
      </c>
      <c r="I364" s="4">
        <v>43921</v>
      </c>
      <c r="J364" s="4">
        <v>43921</v>
      </c>
      <c r="K364" s="5">
        <v>56264000</v>
      </c>
      <c r="L364" s="5">
        <v>56264000</v>
      </c>
      <c r="M364" s="3" t="s">
        <v>1155</v>
      </c>
      <c r="N364" s="20">
        <v>7.7075483915298254E-2</v>
      </c>
      <c r="O364" s="21">
        <v>5.0452725991128884E-2</v>
      </c>
      <c r="P364" s="21">
        <v>6.7330230957134099E-2</v>
      </c>
      <c r="Q364" s="21">
        <v>0.24295958173657342</v>
      </c>
      <c r="R364" s="21">
        <v>0.31284203337984051</v>
      </c>
      <c r="S364" s="21">
        <v>5.3660445316159301E-2</v>
      </c>
      <c r="T364" s="21">
        <v>0.30616488503985684</v>
      </c>
      <c r="U364" s="21">
        <v>0.58755219898810951</v>
      </c>
      <c r="V364" s="21">
        <v>0.47191560295308549</v>
      </c>
      <c r="W364" s="21">
        <v>0.56811625669666788</v>
      </c>
      <c r="X364" s="21">
        <v>0.17011764203438984</v>
      </c>
      <c r="Y364" s="21">
        <v>0.2768681270154244</v>
      </c>
      <c r="Z364" s="21">
        <v>0.82988235796561016</v>
      </c>
      <c r="AA364" s="21">
        <v>0.93481166434090379</v>
      </c>
      <c r="AB364" s="21">
        <v>0.71236073258001953</v>
      </c>
      <c r="AC364" s="21">
        <v>0.55307604760529328</v>
      </c>
      <c r="AD364" s="21">
        <v>0.65239035518514388</v>
      </c>
      <c r="AE364" s="21">
        <v>0.71924227944857855</v>
      </c>
      <c r="AF364" s="21">
        <v>0.40253387881129971</v>
      </c>
      <c r="AG364" s="21" t="e">
        <v>#DIV/0!</v>
      </c>
      <c r="AH364" s="21" t="e">
        <v>#DIV/0!</v>
      </c>
      <c r="AI364" s="21">
        <v>0.98403130750280843</v>
      </c>
      <c r="AJ364" s="21">
        <v>0.18209660339921024</v>
      </c>
      <c r="AK364" s="21" t="e">
        <v>#DIV/0!</v>
      </c>
      <c r="AL364" s="21" t="e">
        <v>#DIV/0!</v>
      </c>
      <c r="AM364" s="21">
        <v>0.29926344529985704</v>
      </c>
      <c r="AN364" s="21">
        <v>0.26613412744963116</v>
      </c>
      <c r="AO364" s="21">
        <v>7.0703723925287024E-2</v>
      </c>
      <c r="AP364" s="21">
        <v>0.57380052517317015</v>
      </c>
      <c r="AQ364" s="21">
        <v>0.5131823448596543</v>
      </c>
      <c r="AR364" s="21">
        <v>0.37389436595883818</v>
      </c>
      <c r="AS364" s="21">
        <v>0.52113742084287218</v>
      </c>
      <c r="AT364" s="21">
        <v>0.34661367817348521</v>
      </c>
      <c r="AU364" s="21">
        <v>0.66594406704914866</v>
      </c>
      <c r="AV364" s="21" t="e">
        <v>#DIV/0!</v>
      </c>
      <c r="AW364" s="21" t="e">
        <v>#DIV/0!</v>
      </c>
      <c r="AX364" s="21" t="e">
        <v>#DIV/0!</v>
      </c>
      <c r="AY364" s="21">
        <v>0.32947075619521338</v>
      </c>
      <c r="AZ364" s="21">
        <v>0.81509396686583513</v>
      </c>
      <c r="BA364" s="21">
        <v>0.74409377205962268</v>
      </c>
      <c r="BB364" s="21" t="e">
        <v>#DIV/0!</v>
      </c>
      <c r="BC364" s="21">
        <v>0.26554557751843016</v>
      </c>
    </row>
    <row r="365" spans="1:55" x14ac:dyDescent="0.2">
      <c r="A365" s="3" t="s">
        <v>1114</v>
      </c>
      <c r="B365" s="3" t="s">
        <v>1115</v>
      </c>
      <c r="C365" s="3" t="s">
        <v>34</v>
      </c>
      <c r="D365" s="3">
        <v>104745</v>
      </c>
      <c r="E365" s="3" t="s">
        <v>16</v>
      </c>
      <c r="F365" s="3">
        <v>2019</v>
      </c>
      <c r="G365" s="3" t="s">
        <v>17</v>
      </c>
      <c r="H365" s="4">
        <v>43738</v>
      </c>
      <c r="I365" s="4">
        <v>43781</v>
      </c>
      <c r="J365" s="4">
        <v>43781</v>
      </c>
      <c r="K365" s="5">
        <v>335000000</v>
      </c>
      <c r="L365" s="5">
        <v>337000000</v>
      </c>
      <c r="M365" s="3" t="s">
        <v>1116</v>
      </c>
      <c r="N365" s="20">
        <v>4.8223837920643338E-2</v>
      </c>
      <c r="O365" s="21">
        <v>3.3267818864445187E-2</v>
      </c>
      <c r="P365" s="21">
        <v>2.8540550452447008E-2</v>
      </c>
      <c r="Q365" s="21">
        <v>0.26083005248682978</v>
      </c>
      <c r="R365" s="21">
        <v>5.9399410415771514E-2</v>
      </c>
      <c r="S365" s="21">
        <v>5.3077541834972763E-2</v>
      </c>
      <c r="T365" s="21">
        <v>5.0205508419181352E-2</v>
      </c>
      <c r="U365" s="21">
        <v>0.64641050868450467</v>
      </c>
      <c r="V365" s="21">
        <v>0.49776570059471609</v>
      </c>
      <c r="W365" s="21">
        <v>0.6273209377125758</v>
      </c>
      <c r="X365" s="21">
        <v>0.24479433459211214</v>
      </c>
      <c r="Y365" s="21">
        <v>0.5082897943929251</v>
      </c>
      <c r="Z365" s="21">
        <v>0.75520566540788792</v>
      </c>
      <c r="AA365" s="21">
        <v>0.47272290426541747</v>
      </c>
      <c r="AB365" s="21">
        <v>0.90365017563088468</v>
      </c>
      <c r="AC365" s="21">
        <v>0.31914711644389976</v>
      </c>
      <c r="AD365" s="21">
        <v>0.43473563297408585</v>
      </c>
      <c r="AE365" s="21">
        <v>0.49428502581620454</v>
      </c>
      <c r="AF365" s="21">
        <v>0.40358480083919579</v>
      </c>
      <c r="AG365" s="21" t="e">
        <v>#DIV/0!</v>
      </c>
      <c r="AH365" s="21" t="e">
        <v>#DIV/0!</v>
      </c>
      <c r="AI365" s="21">
        <v>0.98603212028494502</v>
      </c>
      <c r="AJ365" s="21">
        <v>0.13743555574156949</v>
      </c>
      <c r="AK365" s="21" t="e">
        <v>#DIV/0!</v>
      </c>
      <c r="AL365" s="21" t="e">
        <v>#DIV/0!</v>
      </c>
      <c r="AM365" s="21">
        <v>0.31048164876389905</v>
      </c>
      <c r="AN365" s="21">
        <v>0.27428928222981791</v>
      </c>
      <c r="AO365" s="21">
        <v>0.14638497226720593</v>
      </c>
      <c r="AP365" s="21">
        <v>0.57658565355032287</v>
      </c>
      <c r="AQ365" s="21">
        <v>0.58558246591930774</v>
      </c>
      <c r="AR365" s="21">
        <v>0.32631676677996063</v>
      </c>
      <c r="AS365" s="21">
        <v>0.59419368150865548</v>
      </c>
      <c r="AT365" s="21">
        <v>0.42786741302616282</v>
      </c>
      <c r="AU365" s="21">
        <v>0.64582560165832492</v>
      </c>
      <c r="AV365" s="21" t="e">
        <v>#DIV/0!</v>
      </c>
      <c r="AW365" s="21" t="e">
        <v>#DIV/0!</v>
      </c>
      <c r="AX365" s="21" t="e">
        <v>#DIV/0!</v>
      </c>
      <c r="AY365" s="21">
        <v>0.23403710259890551</v>
      </c>
      <c r="AZ365" s="21">
        <v>0.75309735023136382</v>
      </c>
      <c r="BA365" s="21">
        <v>0.74378055993884806</v>
      </c>
      <c r="BB365" s="21" t="e">
        <v>#DIV/0!</v>
      </c>
      <c r="BC365" s="21">
        <v>0.25048316982962693</v>
      </c>
    </row>
    <row r="366" spans="1:55" x14ac:dyDescent="0.2">
      <c r="A366" s="3" t="s">
        <v>1120</v>
      </c>
      <c r="B366" s="3" t="s">
        <v>1121</v>
      </c>
      <c r="C366" s="3" t="s">
        <v>24</v>
      </c>
      <c r="D366" s="3">
        <v>448874</v>
      </c>
      <c r="E366" s="3" t="s">
        <v>16</v>
      </c>
      <c r="F366" s="3">
        <v>2019</v>
      </c>
      <c r="G366" s="3" t="s">
        <v>17</v>
      </c>
      <c r="H366" s="4">
        <v>43830</v>
      </c>
      <c r="I366" s="4">
        <v>43882</v>
      </c>
      <c r="J366" s="4">
        <v>43882</v>
      </c>
      <c r="K366" s="5">
        <v>46330000</v>
      </c>
      <c r="L366" s="5">
        <v>47206000</v>
      </c>
      <c r="M366" s="3" t="s">
        <v>1122</v>
      </c>
      <c r="N366" s="20">
        <v>7.337147317532014E-2</v>
      </c>
      <c r="O366" s="21">
        <v>4.741649611959356E-2</v>
      </c>
      <c r="P366" s="21">
        <v>6.2140468361171187E-2</v>
      </c>
      <c r="Q366" s="21">
        <v>0.26267172934104516</v>
      </c>
      <c r="R366" s="21">
        <v>9.6552589644966116E-2</v>
      </c>
      <c r="S366" s="21">
        <v>2.0326905697766129E-2</v>
      </c>
      <c r="T366" s="21">
        <v>9.379590554547361E-2</v>
      </c>
      <c r="U366" s="21">
        <v>0.65278681135133121</v>
      </c>
      <c r="V366" s="21">
        <v>0.4929091638445553</v>
      </c>
      <c r="W366" s="21">
        <v>0.63455440841867794</v>
      </c>
      <c r="X366" s="21">
        <v>0.14461248844991162</v>
      </c>
      <c r="Y366" s="21">
        <v>0.59388296299650079</v>
      </c>
      <c r="Z366" s="21">
        <v>0.8553875115500883</v>
      </c>
      <c r="AA366" s="21">
        <v>0.58701534862722593</v>
      </c>
      <c r="AB366" s="21">
        <v>0.87744912271863096</v>
      </c>
      <c r="AC366" s="21">
        <v>0.53207280695157055</v>
      </c>
      <c r="AD366" s="21">
        <v>0.4444506532458436</v>
      </c>
      <c r="AE366" s="21">
        <v>0.50533079405236148</v>
      </c>
      <c r="AF366" s="21">
        <v>0.38619557997826998</v>
      </c>
      <c r="AG366" s="21" t="e">
        <v>#DIV/0!</v>
      </c>
      <c r="AH366" s="21" t="e">
        <v>#DIV/0!</v>
      </c>
      <c r="AI366" s="21">
        <v>0.99012635896044898</v>
      </c>
      <c r="AJ366" s="21">
        <v>0.17846994399044022</v>
      </c>
      <c r="AK366" s="21" t="e">
        <v>#DIV/0!</v>
      </c>
      <c r="AL366" s="21" t="e">
        <v>#DIV/0!</v>
      </c>
      <c r="AM366" s="21">
        <v>0.30664157159935623</v>
      </c>
      <c r="AN366" s="21">
        <v>0.27280225332959324</v>
      </c>
      <c r="AO366" s="21">
        <v>6.9754805450920457E-2</v>
      </c>
      <c r="AP366" s="21">
        <v>0.57423614856324645</v>
      </c>
      <c r="AQ366" s="21">
        <v>0.48076564163331326</v>
      </c>
      <c r="AR366" s="21">
        <v>0.34771343960193757</v>
      </c>
      <c r="AS366" s="21">
        <v>0.71817589942820692</v>
      </c>
      <c r="AT366" s="21">
        <v>0.32637455889375755</v>
      </c>
      <c r="AU366" s="21">
        <v>0.34000849859781257</v>
      </c>
      <c r="AV366" s="21" t="e">
        <v>#DIV/0!</v>
      </c>
      <c r="AW366" s="21" t="e">
        <v>#DIV/0!</v>
      </c>
      <c r="AX366" s="21" t="e">
        <v>#DIV/0!</v>
      </c>
      <c r="AY366" s="21">
        <v>0.30035680586814795</v>
      </c>
      <c r="AZ366" s="21">
        <v>0.79174808862002855</v>
      </c>
      <c r="BA366" s="21">
        <v>0.73398235352190555</v>
      </c>
      <c r="BB366" s="21" t="e">
        <v>#DIV/0!</v>
      </c>
      <c r="BC366" s="21">
        <v>0.19784181246394358</v>
      </c>
    </row>
    <row r="367" spans="1:55" x14ac:dyDescent="0.2">
      <c r="A367" s="3" t="s">
        <v>1111</v>
      </c>
      <c r="B367" s="3" t="s">
        <v>1112</v>
      </c>
      <c r="C367" s="3" t="s">
        <v>45</v>
      </c>
      <c r="D367" s="3">
        <v>72458</v>
      </c>
      <c r="E367" s="3" t="s">
        <v>16</v>
      </c>
      <c r="F367" s="3">
        <v>2019</v>
      </c>
      <c r="G367" s="3" t="s">
        <v>17</v>
      </c>
      <c r="H367" s="4">
        <v>43861</v>
      </c>
      <c r="I367" s="4">
        <v>43901</v>
      </c>
      <c r="J367" s="4">
        <v>43901</v>
      </c>
      <c r="K367" s="5">
        <v>506100000</v>
      </c>
      <c r="L367" s="5">
        <v>512000000</v>
      </c>
      <c r="M367" s="6" t="s">
        <v>1113</v>
      </c>
      <c r="N367" s="20">
        <v>2.9828602845909713E-2</v>
      </c>
      <c r="O367" s="21">
        <v>8.9255242424592252E-3</v>
      </c>
      <c r="P367" s="21">
        <v>1.8253970359050076E-2</v>
      </c>
      <c r="Q367" s="21">
        <v>0.26571973218727352</v>
      </c>
      <c r="R367" s="21">
        <v>7.5033029119953035E-2</v>
      </c>
      <c r="S367" s="21">
        <v>1.0113239252344386E-2</v>
      </c>
      <c r="T367" s="21">
        <v>7.3941041107108738E-2</v>
      </c>
      <c r="U367" s="21">
        <v>0.65348741684038203</v>
      </c>
      <c r="V367" s="21">
        <v>0.49140380385214538</v>
      </c>
      <c r="W367" s="21">
        <v>0.6354532172016224</v>
      </c>
      <c r="X367" s="21">
        <v>0.24946578379333564</v>
      </c>
      <c r="Y367" s="21">
        <v>0.44680629737723199</v>
      </c>
      <c r="Z367" s="21">
        <v>0.75053421620666427</v>
      </c>
      <c r="AA367" s="21">
        <v>0</v>
      </c>
      <c r="AB367" s="21">
        <v>0.8525051147080086</v>
      </c>
      <c r="AC367" s="21">
        <v>0.26697578335733552</v>
      </c>
      <c r="AD367" s="21">
        <v>0.37459909467504832</v>
      </c>
      <c r="AE367" s="21">
        <v>0.39892458608459008</v>
      </c>
      <c r="AF367" s="21">
        <v>0.3770127969436245</v>
      </c>
      <c r="AG367" s="21" t="e">
        <v>#DIV/0!</v>
      </c>
      <c r="AH367" s="21" t="e">
        <v>#DIV/0!</v>
      </c>
      <c r="AI367" s="21">
        <v>0.98578034697841788</v>
      </c>
      <c r="AJ367" s="21">
        <v>0.12666136977921838</v>
      </c>
      <c r="AK367" s="21" t="e">
        <v>#DIV/0!</v>
      </c>
      <c r="AL367" s="21" t="e">
        <v>#DIV/0!</v>
      </c>
      <c r="AM367" s="21">
        <v>0.31325140099321258</v>
      </c>
      <c r="AN367" s="21">
        <v>0.28982719282220065</v>
      </c>
      <c r="AO367" s="21">
        <v>0.40468222822164002</v>
      </c>
      <c r="AP367" s="21">
        <v>0.4609036856291332</v>
      </c>
      <c r="AQ367" s="21">
        <v>0.56203881185709392</v>
      </c>
      <c r="AR367" s="21">
        <v>0.24646917035128549</v>
      </c>
      <c r="AS367" s="21">
        <v>0.59635757700132674</v>
      </c>
      <c r="AT367" s="21">
        <v>0.53235868311221857</v>
      </c>
      <c r="AU367" s="21">
        <v>0.63962675053944418</v>
      </c>
      <c r="AV367" s="21" t="e">
        <v>#DIV/0!</v>
      </c>
      <c r="AW367" s="21" t="e">
        <v>#DIV/0!</v>
      </c>
      <c r="AX367" s="21" t="e">
        <v>#DIV/0!</v>
      </c>
      <c r="AY367" s="21">
        <v>0.23020582461807201</v>
      </c>
      <c r="AZ367" s="21">
        <v>0.75228066953511485</v>
      </c>
      <c r="BA367" s="21">
        <v>0.74425473745275716</v>
      </c>
      <c r="BB367" s="21" t="e">
        <v>#DIV/0!</v>
      </c>
      <c r="BC367" s="21">
        <v>0.26246657628252601</v>
      </c>
    </row>
    <row r="368" spans="1:55" x14ac:dyDescent="0.2">
      <c r="A368" s="3" t="s">
        <v>1144</v>
      </c>
      <c r="B368" s="3" t="s">
        <v>1145</v>
      </c>
      <c r="C368" s="3" t="s">
        <v>45</v>
      </c>
      <c r="D368" s="3">
        <v>249289</v>
      </c>
      <c r="E368" s="3" t="s">
        <v>16</v>
      </c>
      <c r="F368" s="3">
        <v>2019</v>
      </c>
      <c r="G368" s="3" t="s">
        <v>17</v>
      </c>
      <c r="H368" s="4">
        <v>43861</v>
      </c>
      <c r="I368" s="4">
        <v>43910</v>
      </c>
      <c r="J368" s="4">
        <v>43910</v>
      </c>
      <c r="K368" s="5">
        <v>121600000</v>
      </c>
      <c r="L368" s="5">
        <v>122500000</v>
      </c>
      <c r="M368" s="3" t="s">
        <v>1146</v>
      </c>
      <c r="N368" s="20">
        <v>0.17374588823560716</v>
      </c>
      <c r="O368" s="21">
        <v>7.5077105638776634E-2</v>
      </c>
      <c r="P368" s="21">
        <v>0.16058781006677769</v>
      </c>
      <c r="Q368" s="21">
        <v>0.25981033809365234</v>
      </c>
      <c r="R368" s="21">
        <v>4.8690264068945228E-2</v>
      </c>
      <c r="S368" s="21">
        <v>3.1991322637600662E-2</v>
      </c>
      <c r="T368" s="21">
        <v>4.3282306752561416E-2</v>
      </c>
      <c r="U368" s="21">
        <v>0.64459672697028902</v>
      </c>
      <c r="V368" s="21">
        <v>0.49310355441959902</v>
      </c>
      <c r="W368" s="21">
        <v>0.6259102725464234</v>
      </c>
      <c r="X368" s="21">
        <v>0.58990313804471239</v>
      </c>
      <c r="Y368" s="21">
        <v>0.48221031533682807</v>
      </c>
      <c r="Z368" s="21">
        <v>0.41009686195528749</v>
      </c>
      <c r="AA368" s="21">
        <v>0</v>
      </c>
      <c r="AB368" s="21">
        <v>0.92556723702376809</v>
      </c>
      <c r="AC368" s="21">
        <v>0.61317556989287525</v>
      </c>
      <c r="AD368" s="21">
        <v>0.45237797318627193</v>
      </c>
      <c r="AE368" s="21">
        <v>0.51434398562030803</v>
      </c>
      <c r="AF368" s="21">
        <v>0.39156626658745475</v>
      </c>
      <c r="AG368" s="21" t="e">
        <v>#DIV/0!</v>
      </c>
      <c r="AH368" s="21" t="e">
        <v>#DIV/0!</v>
      </c>
      <c r="AI368" s="21">
        <v>0.98589552599959351</v>
      </c>
      <c r="AJ368" s="21">
        <v>0.23833788337324566</v>
      </c>
      <c r="AK368" s="21" t="e">
        <v>#DIV/0!</v>
      </c>
      <c r="AL368" s="21" t="e">
        <v>#DIV/0!</v>
      </c>
      <c r="AM368" s="21">
        <v>0.30843097389767221</v>
      </c>
      <c r="AN368" s="21">
        <v>0.27409263703824421</v>
      </c>
      <c r="AO368" s="21">
        <v>0.16661353291589759</v>
      </c>
      <c r="AP368" s="21">
        <v>0.57262090307163638</v>
      </c>
      <c r="AQ368" s="21">
        <v>0.55340019458686862</v>
      </c>
      <c r="AR368" s="21">
        <v>0.37239333311752737</v>
      </c>
      <c r="AS368" s="21">
        <v>0.58606912716489701</v>
      </c>
      <c r="AT368" s="21">
        <v>0.52976584847124197</v>
      </c>
      <c r="AU368" s="21">
        <v>0.6702802390864887</v>
      </c>
      <c r="AV368" s="21" t="e">
        <v>#DIV/0!</v>
      </c>
      <c r="AW368" s="21" t="e">
        <v>#DIV/0!</v>
      </c>
      <c r="AX368" s="21" t="e">
        <v>#DIV/0!</v>
      </c>
      <c r="AY368" s="21">
        <v>0.22175864016887267</v>
      </c>
      <c r="AZ368" s="21">
        <v>0.73358028297606892</v>
      </c>
      <c r="BA368" s="21">
        <v>0.74416436988305601</v>
      </c>
      <c r="BB368" s="21" t="e">
        <v>#DIV/0!</v>
      </c>
      <c r="BC368" s="21">
        <v>0.26909863327073535</v>
      </c>
    </row>
    <row r="369" spans="1:55" x14ac:dyDescent="0.2">
      <c r="A369" s="3" t="s">
        <v>1147</v>
      </c>
      <c r="B369" s="3" t="s">
        <v>1148</v>
      </c>
      <c r="C369" s="3" t="s">
        <v>45</v>
      </c>
      <c r="D369" s="3">
        <v>256569</v>
      </c>
      <c r="E369" s="3" t="s">
        <v>16</v>
      </c>
      <c r="F369" s="3">
        <v>2019</v>
      </c>
      <c r="G369" s="3" t="s">
        <v>17</v>
      </c>
      <c r="H369" s="4">
        <v>43861</v>
      </c>
      <c r="I369" s="4">
        <v>43917</v>
      </c>
      <c r="J369" s="4">
        <v>43917</v>
      </c>
      <c r="K369" s="5">
        <v>1201227000</v>
      </c>
      <c r="L369" s="5">
        <v>1219395000</v>
      </c>
      <c r="M369" s="3" t="s">
        <v>1149</v>
      </c>
      <c r="N369" s="20">
        <v>5.187836217032582E-2</v>
      </c>
      <c r="O369" s="21">
        <v>2.595274018952989E-2</v>
      </c>
      <c r="P369" s="21">
        <v>5.7416066153763136E-2</v>
      </c>
      <c r="Q369" s="21">
        <v>0.26329516073388803</v>
      </c>
      <c r="R369" s="21">
        <v>4.2097883290866119E-2</v>
      </c>
      <c r="S369" s="21">
        <v>0</v>
      </c>
      <c r="T369" s="21">
        <v>4.2533819968380369E-2</v>
      </c>
      <c r="U369" s="21">
        <v>0.64624815542468406</v>
      </c>
      <c r="V369" s="21">
        <v>0.48825282224192584</v>
      </c>
      <c r="W369" s="21">
        <v>0.62816830913846211</v>
      </c>
      <c r="X369" s="21">
        <v>0.48806239242765298</v>
      </c>
      <c r="Y369" s="21">
        <v>0.45606639868820065</v>
      </c>
      <c r="Z369" s="21">
        <v>0.51193760757234708</v>
      </c>
      <c r="AA369" s="21">
        <v>1.1553824835038497E-2</v>
      </c>
      <c r="AB369" s="21">
        <v>0.87098582276246539</v>
      </c>
      <c r="AC369" s="21">
        <v>0.26717994375964804</v>
      </c>
      <c r="AD369" s="21">
        <v>0.39066954692132061</v>
      </c>
      <c r="AE369" s="21">
        <v>0.44418283765830746</v>
      </c>
      <c r="AF369" s="21">
        <v>0.38669648894471076</v>
      </c>
      <c r="AG369" s="21" t="e">
        <v>#DIV/0!</v>
      </c>
      <c r="AH369" s="21" t="e">
        <v>#DIV/0!</v>
      </c>
      <c r="AI369" s="21">
        <v>0.98547962996437877</v>
      </c>
      <c r="AJ369" s="21">
        <v>0.13551104212723825</v>
      </c>
      <c r="AK369" s="21" t="e">
        <v>#DIV/0!</v>
      </c>
      <c r="AL369" s="21" t="e">
        <v>#DIV/0!</v>
      </c>
      <c r="AM369" s="21">
        <v>0.3221571299242566</v>
      </c>
      <c r="AN369" s="21">
        <v>0.29239386686438046</v>
      </c>
      <c r="AO369" s="21">
        <v>0.58371222995885519</v>
      </c>
      <c r="AP369" s="21">
        <v>0.58002864100038132</v>
      </c>
      <c r="AQ369" s="21">
        <v>0.75239742681791388</v>
      </c>
      <c r="AR369" s="21">
        <v>0.23464087896375649</v>
      </c>
      <c r="AS369" s="21">
        <v>0.59378023814556091</v>
      </c>
      <c r="AT369" s="21">
        <v>0.61941343667391269</v>
      </c>
      <c r="AU369" s="21">
        <v>0.64878811629312538</v>
      </c>
      <c r="AV369" s="21" t="e">
        <v>#DIV/0!</v>
      </c>
      <c r="AW369" s="21" t="e">
        <v>#DIV/0!</v>
      </c>
      <c r="AX369" s="21" t="e">
        <v>#DIV/0!</v>
      </c>
      <c r="AY369" s="21">
        <v>0.2096001224296479</v>
      </c>
      <c r="AZ369" s="21">
        <v>0.73470584166476238</v>
      </c>
      <c r="BA369" s="21">
        <v>0.74372839965938353</v>
      </c>
      <c r="BB369" s="21" t="e">
        <v>#DIV/0!</v>
      </c>
      <c r="BC369" s="21">
        <v>0.46870169358252101</v>
      </c>
    </row>
    <row r="370" spans="1:55" x14ac:dyDescent="0.2">
      <c r="A370" s="3" t="s">
        <v>1141</v>
      </c>
      <c r="B370" s="3" t="s">
        <v>1142</v>
      </c>
      <c r="C370" s="3" t="s">
        <v>24</v>
      </c>
      <c r="D370" s="3">
        <v>372802</v>
      </c>
      <c r="E370" s="3" t="s">
        <v>16</v>
      </c>
      <c r="F370" s="3">
        <v>2019</v>
      </c>
      <c r="G370" s="3" t="s">
        <v>17</v>
      </c>
      <c r="H370" s="4">
        <v>43830</v>
      </c>
      <c r="I370" s="4">
        <v>43887</v>
      </c>
      <c r="J370" s="4">
        <v>43887</v>
      </c>
      <c r="K370" s="5">
        <v>399000000</v>
      </c>
      <c r="L370" s="5">
        <v>402000000</v>
      </c>
      <c r="M370" s="3" t="s">
        <v>1143</v>
      </c>
      <c r="N370" s="20">
        <v>4.1758443084963758E-2</v>
      </c>
      <c r="O370" s="21">
        <v>2.8380875663458188E-2</v>
      </c>
      <c r="P370" s="21">
        <v>1.7074681573992556E-2</v>
      </c>
      <c r="Q370" s="21">
        <v>0.26162897357844495</v>
      </c>
      <c r="R370" s="21">
        <v>9.8355887410826667E-2</v>
      </c>
      <c r="S370" s="21">
        <v>5.4647923782712257E-2</v>
      </c>
      <c r="T370" s="21">
        <v>8.9275177231516636E-2</v>
      </c>
      <c r="U370" s="21">
        <v>0.65147347618215823</v>
      </c>
      <c r="V370" s="21">
        <v>0.49922883729059248</v>
      </c>
      <c r="W370" s="21">
        <v>0.63249510584714874</v>
      </c>
      <c r="X370" s="21">
        <v>0.13126261860587018</v>
      </c>
      <c r="Y370" s="21">
        <v>0.61402382822616031</v>
      </c>
      <c r="Z370" s="21">
        <v>0.86873738139412982</v>
      </c>
      <c r="AA370" s="21">
        <v>0.72435840184383005</v>
      </c>
      <c r="AB370" s="21">
        <v>0.89068699014482144</v>
      </c>
      <c r="AC370" s="21">
        <v>0.43474571552476732</v>
      </c>
      <c r="AD370" s="21">
        <v>0.41815382399995671</v>
      </c>
      <c r="AE370" s="21">
        <v>0.47543186712574736</v>
      </c>
      <c r="AF370" s="21">
        <v>0.39691254484096322</v>
      </c>
      <c r="AG370" s="21" t="e">
        <v>#DIV/0!</v>
      </c>
      <c r="AH370" s="21" t="e">
        <v>#DIV/0!</v>
      </c>
      <c r="AI370" s="21">
        <v>0.98780757213546133</v>
      </c>
      <c r="AJ370" s="21">
        <v>0.13225154395990821</v>
      </c>
      <c r="AK370" s="21" t="e">
        <v>#DIV/0!</v>
      </c>
      <c r="AL370" s="21" t="e">
        <v>#DIV/0!</v>
      </c>
      <c r="AM370" s="21">
        <v>0.30750850338605012</v>
      </c>
      <c r="AN370" s="21">
        <v>0.27260922004173249</v>
      </c>
      <c r="AO370" s="21">
        <v>7.4864490837621062E-2</v>
      </c>
      <c r="AP370" s="21">
        <v>0.57856313754612065</v>
      </c>
      <c r="AQ370" s="21">
        <v>0.50540232767463011</v>
      </c>
      <c r="AR370" s="21">
        <v>0.34062859536111201</v>
      </c>
      <c r="AS370" s="21">
        <v>0.64562304341529253</v>
      </c>
      <c r="AT370" s="21">
        <v>0.32979955421252177</v>
      </c>
      <c r="AU370" s="21">
        <v>0.56259035687177894</v>
      </c>
      <c r="AV370" s="21" t="e">
        <v>#DIV/0!</v>
      </c>
      <c r="AW370" s="21" t="e">
        <v>#DIV/0!</v>
      </c>
      <c r="AX370" s="21" t="e">
        <v>#DIV/0!</v>
      </c>
      <c r="AY370" s="21">
        <v>0.31836870464126527</v>
      </c>
      <c r="AZ370" s="21">
        <v>0.80782917986843972</v>
      </c>
      <c r="BA370" s="21">
        <v>0.74134337545197382</v>
      </c>
      <c r="BB370" s="21" t="e">
        <v>#DIV/0!</v>
      </c>
      <c r="BC370" s="21">
        <v>0.19342813034398673</v>
      </c>
    </row>
    <row r="371" spans="1:55" x14ac:dyDescent="0.2">
      <c r="A371" s="3" t="s">
        <v>1099</v>
      </c>
      <c r="B371" s="3" t="s">
        <v>1100</v>
      </c>
      <c r="C371" s="3" t="s">
        <v>38</v>
      </c>
      <c r="D371" s="3">
        <v>515267</v>
      </c>
      <c r="E371" s="3" t="s">
        <v>16</v>
      </c>
      <c r="F371" s="3">
        <v>2019</v>
      </c>
      <c r="G371" s="3" t="s">
        <v>17</v>
      </c>
      <c r="H371" s="4">
        <v>43830</v>
      </c>
      <c r="I371" s="4">
        <v>43867</v>
      </c>
      <c r="J371" s="4">
        <v>43867</v>
      </c>
      <c r="K371" s="5">
        <v>856404822</v>
      </c>
      <c r="L371" s="5">
        <v>872264219</v>
      </c>
      <c r="M371" s="3" t="s">
        <v>1101</v>
      </c>
      <c r="N371" s="20">
        <v>2.3907945061965936E-2</v>
      </c>
      <c r="O371" s="21">
        <v>1.95920765246233E-2</v>
      </c>
      <c r="P371" s="21">
        <v>9.5428260249461917E-3</v>
      </c>
      <c r="Q371" s="21">
        <v>0.26461737402001545</v>
      </c>
      <c r="R371" s="21">
        <v>0.1064785377090922</v>
      </c>
      <c r="S371" s="21">
        <v>3.3136706191611215E-2</v>
      </c>
      <c r="T371" s="21">
        <v>0.10145732320075064</v>
      </c>
      <c r="U371" s="21">
        <v>0.65716732030051628</v>
      </c>
      <c r="V371" s="21">
        <v>0.49758854495905191</v>
      </c>
      <c r="W371" s="21">
        <v>0.63866573179900865</v>
      </c>
      <c r="X371" s="21">
        <v>9.8709089216085261E-2</v>
      </c>
      <c r="Y371" s="21">
        <v>0.45138780902883929</v>
      </c>
      <c r="Z371" s="21">
        <v>0.90129091078391466</v>
      </c>
      <c r="AA371" s="21">
        <v>3.8713042191743027E-2</v>
      </c>
      <c r="AB371" s="21">
        <v>0.85984025707960776</v>
      </c>
      <c r="AC371" s="21">
        <v>0.55054344141556744</v>
      </c>
      <c r="AD371" s="21">
        <v>0.50792435830833704</v>
      </c>
      <c r="AE371" s="21">
        <v>0.44720195819760694</v>
      </c>
      <c r="AF371" s="21">
        <v>0.39812411226877165</v>
      </c>
      <c r="AG371" s="21" t="e">
        <v>#DIV/0!</v>
      </c>
      <c r="AH371" s="21" t="e">
        <v>#DIV/0!</v>
      </c>
      <c r="AI371" s="21">
        <v>0.98630612035898424</v>
      </c>
      <c r="AJ371" s="21">
        <v>0.15045710000421941</v>
      </c>
      <c r="AK371" s="21" t="e">
        <v>#DIV/0!</v>
      </c>
      <c r="AL371" s="21" t="e">
        <v>#DIV/0!</v>
      </c>
      <c r="AM371" s="21">
        <v>0.3113919040548393</v>
      </c>
      <c r="AN371" s="21">
        <v>0.27575502779471223</v>
      </c>
      <c r="AO371" s="21">
        <v>0.12297346561603334</v>
      </c>
      <c r="AP371" s="21">
        <v>0.55929654142485008</v>
      </c>
      <c r="AQ371" s="21">
        <v>0.54634089243322315</v>
      </c>
      <c r="AR371" s="21">
        <v>0.34520771191071065</v>
      </c>
      <c r="AS371" s="21">
        <v>0.60109200244435701</v>
      </c>
      <c r="AT371" s="21">
        <v>0.41427266688664327</v>
      </c>
      <c r="AU371" s="21">
        <v>0.58682704849496614</v>
      </c>
      <c r="AV371" s="21" t="e">
        <v>#DIV/0!</v>
      </c>
      <c r="AW371" s="21" t="e">
        <v>#DIV/0!</v>
      </c>
      <c r="AX371" s="21" t="e">
        <v>#DIV/0!</v>
      </c>
      <c r="AY371" s="21">
        <v>0.24593667669243061</v>
      </c>
      <c r="AZ371" s="21">
        <v>0.76544291564713307</v>
      </c>
      <c r="BA371" s="21">
        <v>0.74230054225101227</v>
      </c>
      <c r="BB371" s="21" t="e">
        <v>#DIV/0!</v>
      </c>
      <c r="BC371" s="21">
        <v>0.20561778666639233</v>
      </c>
    </row>
    <row r="372" spans="1:55" x14ac:dyDescent="0.2">
      <c r="A372" s="3" t="s">
        <v>1108</v>
      </c>
      <c r="B372" s="3" t="s">
        <v>1109</v>
      </c>
      <c r="C372" s="3" t="s">
        <v>45</v>
      </c>
      <c r="D372" s="3">
        <v>331230</v>
      </c>
      <c r="E372" s="3" t="s">
        <v>16</v>
      </c>
      <c r="F372" s="3">
        <v>2020</v>
      </c>
      <c r="G372" s="3" t="s">
        <v>17</v>
      </c>
      <c r="H372" s="4">
        <v>44012</v>
      </c>
      <c r="I372" s="4">
        <v>44056</v>
      </c>
      <c r="J372" s="4">
        <v>44056</v>
      </c>
      <c r="K372" s="5">
        <v>277900000</v>
      </c>
      <c r="L372" s="5">
        <v>275400000</v>
      </c>
      <c r="M372" s="3" t="s">
        <v>1110</v>
      </c>
      <c r="N372" s="20">
        <v>8.1622412621377177E-2</v>
      </c>
      <c r="O372" s="21">
        <v>5.8830751965640811E-2</v>
      </c>
      <c r="P372" s="21">
        <v>0.12010243910115109</v>
      </c>
      <c r="Q372" s="21">
        <v>0.26105778834272542</v>
      </c>
      <c r="R372" s="21">
        <v>6.3588428128403568E-2</v>
      </c>
      <c r="S372" s="21">
        <v>1.5203845647586867E-4</v>
      </c>
      <c r="T372" s="21">
        <v>6.4218808598250951E-2</v>
      </c>
      <c r="U372" s="21">
        <v>0.64704567554465275</v>
      </c>
      <c r="V372" s="21">
        <v>0.4882810086429808</v>
      </c>
      <c r="W372" s="21">
        <v>0.62900499960716638</v>
      </c>
      <c r="X372" s="21">
        <v>0.2927925759259189</v>
      </c>
      <c r="Y372" s="21">
        <v>0.52208171437651374</v>
      </c>
      <c r="Z372" s="21">
        <v>0.7072074240740811</v>
      </c>
      <c r="AA372" s="21">
        <v>0.36074970499508502</v>
      </c>
      <c r="AB372" s="21">
        <v>0.89964682053006539</v>
      </c>
      <c r="AC372" s="21">
        <v>0.64488372343278788</v>
      </c>
      <c r="AD372" s="21">
        <v>0.39292603340328425</v>
      </c>
      <c r="AE372" s="21">
        <v>0.44674841405553317</v>
      </c>
      <c r="AF372" s="21">
        <v>0.38514385547936553</v>
      </c>
      <c r="AG372" s="21" t="e">
        <v>#DIV/0!</v>
      </c>
      <c r="AH372" s="21" t="e">
        <v>#DIV/0!</v>
      </c>
      <c r="AI372" s="21">
        <v>0.98616731815598624</v>
      </c>
      <c r="AJ372" s="21">
        <v>0.20526714593102671</v>
      </c>
      <c r="AK372" s="21" t="e">
        <v>#DIV/0!</v>
      </c>
      <c r="AL372" s="21" t="e">
        <v>#DIV/0!</v>
      </c>
      <c r="AM372" s="21">
        <v>0.30873062426843817</v>
      </c>
      <c r="AN372" s="21">
        <v>0.27579476792542951</v>
      </c>
      <c r="AO372" s="21">
        <v>0.19410618764829776</v>
      </c>
      <c r="AP372" s="21">
        <v>0.57471460694147281</v>
      </c>
      <c r="AQ372" s="21">
        <v>0.53961520161486942</v>
      </c>
      <c r="AR372" s="21">
        <v>0.31890144053360692</v>
      </c>
      <c r="AS372" s="21">
        <v>0.59828094592052783</v>
      </c>
      <c r="AT372" s="21">
        <v>0.48722027702386461</v>
      </c>
      <c r="AU372" s="21">
        <v>0.49552330925519372</v>
      </c>
      <c r="AV372" s="21" t="e">
        <v>#DIV/0!</v>
      </c>
      <c r="AW372" s="21" t="e">
        <v>#DIV/0!</v>
      </c>
      <c r="AX372" s="21" t="e">
        <v>#DIV/0!</v>
      </c>
      <c r="AY372" s="21">
        <v>0.24116406600677887</v>
      </c>
      <c r="AZ372" s="21">
        <v>0.74326857248952471</v>
      </c>
      <c r="BA372" s="21">
        <v>0.74010976564548681</v>
      </c>
      <c r="BB372" s="21" t="e">
        <v>#DIV/0!</v>
      </c>
      <c r="BC372" s="21">
        <v>0.23285812231449582</v>
      </c>
    </row>
    <row r="373" spans="1:55" x14ac:dyDescent="0.2">
      <c r="A373" s="3" t="s">
        <v>1102</v>
      </c>
      <c r="B373" s="3" t="s">
        <v>1103</v>
      </c>
      <c r="C373" s="3" t="s">
        <v>113</v>
      </c>
      <c r="D373" s="3">
        <v>378221</v>
      </c>
      <c r="E373" s="3" t="s">
        <v>16</v>
      </c>
      <c r="F373" s="3">
        <v>2019</v>
      </c>
      <c r="G373" s="3" t="s">
        <v>17</v>
      </c>
      <c r="H373" s="4">
        <v>43830</v>
      </c>
      <c r="I373" s="4">
        <v>43874</v>
      </c>
      <c r="J373" s="4">
        <v>43874</v>
      </c>
      <c r="K373" s="5">
        <v>234200000</v>
      </c>
      <c r="L373" s="5">
        <v>237400000</v>
      </c>
      <c r="M373" s="3" t="s">
        <v>1104</v>
      </c>
      <c r="N373" s="20">
        <v>0.36404212107232603</v>
      </c>
      <c r="O373" s="21">
        <v>0.36404212107232603</v>
      </c>
      <c r="P373" s="21">
        <v>0.43643041666262511</v>
      </c>
      <c r="Q373" s="21">
        <v>0.25788662228486031</v>
      </c>
      <c r="R373" s="21">
        <v>0</v>
      </c>
      <c r="S373" s="21">
        <v>0</v>
      </c>
      <c r="T373" s="21">
        <v>0</v>
      </c>
      <c r="U373" s="21">
        <v>0.64049317262840244</v>
      </c>
      <c r="V373" s="21">
        <v>0.48825282224192584</v>
      </c>
      <c r="W373" s="21">
        <v>0.62210889664239277</v>
      </c>
      <c r="X373" s="21">
        <v>0.48458369462837347</v>
      </c>
      <c r="Y373" s="21">
        <v>0.52845682386868709</v>
      </c>
      <c r="Z373" s="21">
        <v>0.51541630537162653</v>
      </c>
      <c r="AA373" s="21">
        <v>0.14339118957130689</v>
      </c>
      <c r="AB373" s="21">
        <v>1</v>
      </c>
      <c r="AC373" s="21">
        <v>1</v>
      </c>
      <c r="AD373" s="21">
        <v>0.66152814115603575</v>
      </c>
      <c r="AE373" s="21">
        <v>0.72565461683058052</v>
      </c>
      <c r="AF373" s="21">
        <v>0.45949047490650213</v>
      </c>
      <c r="AG373" s="21" t="e">
        <v>#DIV/0!</v>
      </c>
      <c r="AH373" s="21" t="e">
        <v>#DIV/0!</v>
      </c>
      <c r="AI373" s="21">
        <v>0.98922548571727098</v>
      </c>
      <c r="AJ373" s="21">
        <v>0.13457499878791956</v>
      </c>
      <c r="AK373" s="21" t="e">
        <v>#DIV/0!</v>
      </c>
      <c r="AL373" s="21" t="e">
        <v>#DIV/0!</v>
      </c>
      <c r="AM373" s="21">
        <v>0.31212866206933781</v>
      </c>
      <c r="AN373" s="21">
        <v>0.27222259662860132</v>
      </c>
      <c r="AO373" s="21">
        <v>0.13711337432870283</v>
      </c>
      <c r="AP373" s="21">
        <v>0.57252841942175592</v>
      </c>
      <c r="AQ373" s="21">
        <v>0.77478357445042523</v>
      </c>
      <c r="AR373" s="21">
        <v>0.19853969081506409</v>
      </c>
      <c r="AS373" s="21">
        <v>0.62725835819589704</v>
      </c>
      <c r="AT373" s="21">
        <v>0.24922226724668678</v>
      </c>
      <c r="AU373" s="21">
        <v>0.67597259408102695</v>
      </c>
      <c r="AV373" s="21" t="e">
        <v>#DIV/0!</v>
      </c>
      <c r="AW373" s="21" t="e">
        <v>#DIV/0!</v>
      </c>
      <c r="AX373" s="21" t="e">
        <v>#DIV/0!</v>
      </c>
      <c r="AY373" s="21">
        <v>0.19993393009915053</v>
      </c>
      <c r="AZ373" s="21">
        <v>0.72808549251384191</v>
      </c>
      <c r="BA373" s="21">
        <v>0.7431504966420468</v>
      </c>
      <c r="BB373" s="21" t="e">
        <v>#DIV/0!</v>
      </c>
      <c r="BC373" s="21">
        <v>0.35551862576861942</v>
      </c>
    </row>
    <row r="374" spans="1:55" x14ac:dyDescent="0.2">
      <c r="A374" s="3" t="s">
        <v>1150</v>
      </c>
      <c r="B374" s="3" t="s">
        <v>1151</v>
      </c>
      <c r="C374" s="3" t="s">
        <v>45</v>
      </c>
      <c r="D374" s="3">
        <v>378228</v>
      </c>
      <c r="E374" s="3" t="s">
        <v>16</v>
      </c>
      <c r="F374" s="3">
        <v>2019</v>
      </c>
      <c r="G374" s="3" t="s">
        <v>17</v>
      </c>
      <c r="H374" s="4">
        <v>43830</v>
      </c>
      <c r="I374" s="4">
        <v>43881</v>
      </c>
      <c r="J374" s="4">
        <v>43881</v>
      </c>
      <c r="K374" s="5">
        <v>118370000</v>
      </c>
      <c r="L374" s="5">
        <v>119254000</v>
      </c>
      <c r="M374" s="6" t="s">
        <v>1152</v>
      </c>
      <c r="N374" s="20">
        <v>6.1199484777918922E-2</v>
      </c>
      <c r="O374" s="21">
        <v>6.8930831935858118E-3</v>
      </c>
      <c r="P374" s="21">
        <v>1.158606284662313E-2</v>
      </c>
      <c r="Q374" s="21">
        <v>0.26093754849523071</v>
      </c>
      <c r="R374" s="21">
        <v>4.2748875056094419E-2</v>
      </c>
      <c r="S374" s="21">
        <v>1.4432973172083989E-2</v>
      </c>
      <c r="T374" s="21">
        <v>4.0524265649018516E-2</v>
      </c>
      <c r="U374" s="21">
        <v>0.64482092436529093</v>
      </c>
      <c r="V374" s="21">
        <v>0.49088157956096451</v>
      </c>
      <c r="W374" s="21">
        <v>0.62638418253814199</v>
      </c>
      <c r="X374" s="21">
        <v>0.46636997684682768</v>
      </c>
      <c r="Y374" s="21">
        <v>0.47326239550441684</v>
      </c>
      <c r="Z374" s="21">
        <v>0.53363002315317221</v>
      </c>
      <c r="AA374" s="21">
        <v>0</v>
      </c>
      <c r="AB374" s="21">
        <v>0.90172674502068462</v>
      </c>
      <c r="AC374" s="21">
        <v>0.32333041506651627</v>
      </c>
      <c r="AD374" s="21">
        <v>0.39554035991289505</v>
      </c>
      <c r="AE374" s="21">
        <v>0.42951554626842248</v>
      </c>
      <c r="AF374" s="21">
        <v>0.38230114704826723</v>
      </c>
      <c r="AG374" s="21" t="e">
        <v>#DIV/0!</v>
      </c>
      <c r="AH374" s="21" t="e">
        <v>#DIV/0!</v>
      </c>
      <c r="AI374" s="21">
        <v>0.98578199003263622</v>
      </c>
      <c r="AJ374" s="21">
        <v>0.15815960969611775</v>
      </c>
      <c r="AK374" s="21" t="e">
        <v>#DIV/0!</v>
      </c>
      <c r="AL374" s="21" t="e">
        <v>#DIV/0!</v>
      </c>
      <c r="AM374" s="21">
        <v>0.314861641099064</v>
      </c>
      <c r="AN374" s="21">
        <v>0.28643129624847247</v>
      </c>
      <c r="AO374" s="21">
        <v>0.57864051859178811</v>
      </c>
      <c r="AP374" s="21">
        <v>0.57870999799454648</v>
      </c>
      <c r="AQ374" s="21">
        <v>0.68787811401838672</v>
      </c>
      <c r="AR374" s="21">
        <v>0.23727097957756171</v>
      </c>
      <c r="AS374" s="21">
        <v>0.59742160268607003</v>
      </c>
      <c r="AT374" s="21">
        <v>0.62920618505255932</v>
      </c>
      <c r="AU374" s="21">
        <v>0.65539921976034354</v>
      </c>
      <c r="AV374" s="21" t="e">
        <v>#DIV/0!</v>
      </c>
      <c r="AW374" s="21" t="e">
        <v>#DIV/0!</v>
      </c>
      <c r="AX374" s="21" t="e">
        <v>#DIV/0!</v>
      </c>
      <c r="AY374" s="21">
        <v>0.209305975691332</v>
      </c>
      <c r="AZ374" s="21">
        <v>0.74208216151575068</v>
      </c>
      <c r="BA374" s="21">
        <v>0.74388375825136754</v>
      </c>
      <c r="BB374" s="21" t="e">
        <v>#DIV/0!</v>
      </c>
      <c r="BC374" s="21">
        <v>0.39246061669447097</v>
      </c>
    </row>
    <row r="375" spans="1:55" x14ac:dyDescent="0.2">
      <c r="A375" s="3" t="s">
        <v>1162</v>
      </c>
      <c r="B375" s="3" t="s">
        <v>1163</v>
      </c>
      <c r="C375" s="3" t="s">
        <v>91</v>
      </c>
      <c r="D375" s="3">
        <v>138054</v>
      </c>
      <c r="E375" s="3" t="s">
        <v>16</v>
      </c>
      <c r="F375" s="3">
        <v>2019</v>
      </c>
      <c r="G375" s="3" t="s">
        <v>17</v>
      </c>
      <c r="H375" s="4">
        <v>43738</v>
      </c>
      <c r="I375" s="4">
        <v>43781</v>
      </c>
      <c r="J375" s="4">
        <v>43781</v>
      </c>
      <c r="K375" s="5">
        <v>361000000</v>
      </c>
      <c r="L375" s="5">
        <v>365000000</v>
      </c>
      <c r="M375" s="3" t="s">
        <v>1164</v>
      </c>
      <c r="N375" s="20">
        <v>4.8593940272150082E-2</v>
      </c>
      <c r="O375" s="21">
        <v>2.3100360860493479E-2</v>
      </c>
      <c r="P375" s="21">
        <v>7.1095782658679727E-3</v>
      </c>
      <c r="Q375" s="21">
        <v>0.26305359076168472</v>
      </c>
      <c r="R375" s="21">
        <v>9.6451406958135658E-2</v>
      </c>
      <c r="S375" s="21">
        <v>4.6824054119260272E-2</v>
      </c>
      <c r="T375" s="21">
        <v>8.8796866445850539E-2</v>
      </c>
      <c r="U375" s="21">
        <v>0.65332801888994207</v>
      </c>
      <c r="V375" s="21">
        <v>0.49946288796213256</v>
      </c>
      <c r="W375" s="21">
        <v>0.63442269687643604</v>
      </c>
      <c r="X375" s="21">
        <v>0.1775400943025989</v>
      </c>
      <c r="Y375" s="21">
        <v>0.51132380601895844</v>
      </c>
      <c r="Z375" s="21">
        <v>0.82245990569740113</v>
      </c>
      <c r="AA375" s="21">
        <v>0.53922741666573892</v>
      </c>
      <c r="AB375" s="21">
        <v>0.87338213281434796</v>
      </c>
      <c r="AC375" s="21">
        <v>0.10632589297872459</v>
      </c>
      <c r="AD375" s="21">
        <v>0.36378585915953981</v>
      </c>
      <c r="AE375" s="21">
        <v>0.41361666527335667</v>
      </c>
      <c r="AF375" s="21">
        <v>0.37869719877639901</v>
      </c>
      <c r="AG375" s="21" t="e">
        <v>#DIV/0!</v>
      </c>
      <c r="AH375" s="21" t="e">
        <v>#DIV/0!</v>
      </c>
      <c r="AI375" s="21">
        <v>0.9873023771324213</v>
      </c>
      <c r="AJ375" s="21">
        <v>0.14353354666843796</v>
      </c>
      <c r="AK375" s="21" t="e">
        <v>#DIV/0!</v>
      </c>
      <c r="AL375" s="21" t="e">
        <v>#DIV/0!</v>
      </c>
      <c r="AM375" s="21">
        <v>0.31032120489509352</v>
      </c>
      <c r="AN375" s="21">
        <v>0.28162792109770085</v>
      </c>
      <c r="AO375" s="21">
        <v>0.30668177130065755</v>
      </c>
      <c r="AP375" s="21">
        <v>0.58516576684157018</v>
      </c>
      <c r="AQ375" s="21">
        <v>0.54584203272904663</v>
      </c>
      <c r="AR375" s="21">
        <v>0.2183791777511491</v>
      </c>
      <c r="AS375" s="21">
        <v>0.61550407534929807</v>
      </c>
      <c r="AT375" s="21">
        <v>0.37373652136477903</v>
      </c>
      <c r="AU375" s="21">
        <v>0.57571353447680884</v>
      </c>
      <c r="AV375" s="21" t="e">
        <v>#DIV/0!</v>
      </c>
      <c r="AW375" s="21" t="e">
        <v>#DIV/0!</v>
      </c>
      <c r="AX375" s="21" t="e">
        <v>#DIV/0!</v>
      </c>
      <c r="AY375" s="21">
        <v>0.26008413013443216</v>
      </c>
      <c r="AZ375" s="21">
        <v>0.77447512644139116</v>
      </c>
      <c r="BA375" s="21">
        <v>0.74211531091539318</v>
      </c>
      <c r="BB375" s="21" t="e">
        <v>#DIV/0!</v>
      </c>
      <c r="BC375" s="21">
        <v>0.23650108494582098</v>
      </c>
    </row>
    <row r="376" spans="1:55" x14ac:dyDescent="0.2">
      <c r="A376" s="7" t="s">
        <v>1105</v>
      </c>
      <c r="B376" s="7" t="s">
        <v>1106</v>
      </c>
      <c r="C376" s="3" t="s">
        <v>38</v>
      </c>
      <c r="D376" s="7">
        <v>372538</v>
      </c>
      <c r="E376" s="7" t="s">
        <v>16</v>
      </c>
      <c r="F376" s="7">
        <v>2018</v>
      </c>
      <c r="G376" s="7" t="s">
        <v>17</v>
      </c>
      <c r="H376" s="8">
        <v>43555</v>
      </c>
      <c r="I376" s="8">
        <v>43599</v>
      </c>
      <c r="J376" s="8">
        <v>43599</v>
      </c>
      <c r="K376" s="9">
        <v>112595000</v>
      </c>
      <c r="L376" s="9">
        <v>113975000</v>
      </c>
      <c r="M376" s="7" t="s">
        <v>1107</v>
      </c>
      <c r="N376" s="20">
        <v>4.0661475785399553E-2</v>
      </c>
      <c r="O376" s="21">
        <v>4.035421253329851E-2</v>
      </c>
      <c r="P376" s="21">
        <v>7.4447316871641106E-2</v>
      </c>
      <c r="Q376" s="21">
        <v>0.26464907587282699</v>
      </c>
      <c r="R376" s="21">
        <v>2.1224890831222712E-2</v>
      </c>
      <c r="S376" s="21">
        <v>0</v>
      </c>
      <c r="T376" s="21">
        <v>2.1444681178533914E-2</v>
      </c>
      <c r="U376" s="21">
        <v>0.64382703523228768</v>
      </c>
      <c r="V376" s="21">
        <v>0.48825282224192584</v>
      </c>
      <c r="W376" s="21">
        <v>0.62561911542796644</v>
      </c>
      <c r="X376" s="21">
        <v>0.56431068441421683</v>
      </c>
      <c r="Y376" s="21">
        <v>0.45672959294735477</v>
      </c>
      <c r="Z376" s="21">
        <v>0.43568931558578305</v>
      </c>
      <c r="AA376" s="21">
        <v>0.18509294614890848</v>
      </c>
      <c r="AB376" s="21">
        <v>0.8596076800703657</v>
      </c>
      <c r="AC376" s="21">
        <v>0.40763861211054753</v>
      </c>
      <c r="AD376" s="21">
        <v>0.35752484710459209</v>
      </c>
      <c r="AE376" s="21">
        <v>0.3912437835759156</v>
      </c>
      <c r="AF376" s="21">
        <v>0.37610126093224056</v>
      </c>
      <c r="AG376" s="21" t="e">
        <v>#DIV/0!</v>
      </c>
      <c r="AH376" s="21" t="e">
        <v>#DIV/0!</v>
      </c>
      <c r="AI376" s="21">
        <v>0.9863463022897988</v>
      </c>
      <c r="AJ376" s="21">
        <v>8.5138542873625919E-2</v>
      </c>
      <c r="AK376" s="21" t="e">
        <v>#DIV/0!</v>
      </c>
      <c r="AL376" s="21" t="e">
        <v>#DIV/0!</v>
      </c>
      <c r="AM376" s="21">
        <v>0.30679180168287912</v>
      </c>
      <c r="AN376" s="21">
        <v>0.27566882959944627</v>
      </c>
      <c r="AO376" s="21">
        <v>0.12057670409405655</v>
      </c>
      <c r="AP376" s="21">
        <v>0.57436720923673901</v>
      </c>
      <c r="AQ376" s="21">
        <v>0.47518651223359443</v>
      </c>
      <c r="AR376" s="21">
        <v>0.38497368253088282</v>
      </c>
      <c r="AS376" s="21">
        <v>0.60131557471552766</v>
      </c>
      <c r="AT376" s="21">
        <v>0.4557344220791737</v>
      </c>
      <c r="AU376" s="21">
        <v>0.62327179988643866</v>
      </c>
      <c r="AV376" s="21" t="e">
        <v>#DIV/0!</v>
      </c>
      <c r="AW376" s="21" t="e">
        <v>#DIV/0!</v>
      </c>
      <c r="AX376" s="21" t="e">
        <v>#DIV/0!</v>
      </c>
      <c r="AY376" s="21">
        <v>0.23561194023023821</v>
      </c>
      <c r="AZ376" s="21">
        <v>0.63519988096576585</v>
      </c>
      <c r="BA376" s="21">
        <v>0.7459085382442564</v>
      </c>
      <c r="BB376" s="21" t="e">
        <v>#DIV/0!</v>
      </c>
      <c r="BC376" s="21">
        <v>0.19387905290069979</v>
      </c>
    </row>
    <row r="377" spans="1:55" x14ac:dyDescent="0.2">
      <c r="A377" s="3" t="s">
        <v>1156</v>
      </c>
      <c r="B377" s="3" t="s">
        <v>1157</v>
      </c>
      <c r="C377" s="3" t="s">
        <v>38</v>
      </c>
      <c r="D377" s="3">
        <v>30388</v>
      </c>
      <c r="E377" s="3" t="s">
        <v>16</v>
      </c>
      <c r="F377" s="3">
        <v>2019</v>
      </c>
      <c r="G377" s="3" t="s">
        <v>17</v>
      </c>
      <c r="H377" s="4">
        <v>43830</v>
      </c>
      <c r="I377" s="4">
        <v>43880</v>
      </c>
      <c r="J377" s="4">
        <v>43880</v>
      </c>
      <c r="K377" s="5">
        <v>776822000</v>
      </c>
      <c r="L377" s="5">
        <v>788856000</v>
      </c>
      <c r="M377" s="3" t="s">
        <v>1158</v>
      </c>
      <c r="N377" s="20">
        <v>0.2888927822759953</v>
      </c>
      <c r="O377" s="21">
        <v>0.2888927822759953</v>
      </c>
      <c r="P377" s="21">
        <v>0.68048787782268771</v>
      </c>
      <c r="Q377" s="21">
        <v>0.2590955309758099</v>
      </c>
      <c r="R377" s="21">
        <v>6.420344087456023E-2</v>
      </c>
      <c r="S377" s="21">
        <v>1.6628545439160848E-2</v>
      </c>
      <c r="T377" s="21">
        <v>6.1795247179348048E-2</v>
      </c>
      <c r="U377" s="21">
        <v>0.64521373752296873</v>
      </c>
      <c r="V377" s="21">
        <v>0.4904524387568398</v>
      </c>
      <c r="W377" s="21">
        <v>0.62684371259185545</v>
      </c>
      <c r="X377" s="21">
        <v>0.58133876160001408</v>
      </c>
      <c r="Y377" s="21">
        <v>0.50815690912197231</v>
      </c>
      <c r="Z377" s="21">
        <v>0.41866123839998587</v>
      </c>
      <c r="AA377" s="21">
        <v>0.26034244234653403</v>
      </c>
      <c r="AB377" s="21">
        <v>0.94638341895286648</v>
      </c>
      <c r="AC377" s="21">
        <v>0.63672491629634065</v>
      </c>
      <c r="AD377" s="21">
        <v>0.31654487988697511</v>
      </c>
      <c r="AE377" s="21">
        <v>0.35990469209191212</v>
      </c>
      <c r="AF377" s="21">
        <v>0.35119380730705474</v>
      </c>
      <c r="AG377" s="21" t="e">
        <v>#DIV/0!</v>
      </c>
      <c r="AH377" s="21" t="e">
        <v>#DIV/0!</v>
      </c>
      <c r="AI377" s="21">
        <v>0.98637885585404872</v>
      </c>
      <c r="AJ377" s="21">
        <v>0.25886603794545998</v>
      </c>
      <c r="AK377" s="21" t="e">
        <v>#DIV/0!</v>
      </c>
      <c r="AL377" s="21" t="e">
        <v>#DIV/0!</v>
      </c>
      <c r="AM377" s="21">
        <v>0.30369911504380415</v>
      </c>
      <c r="AN377" s="21">
        <v>0.27151733186268079</v>
      </c>
      <c r="AO377" s="21">
        <v>6.5651817120649131E-2</v>
      </c>
      <c r="AP377" s="21">
        <v>0.57201838401579352</v>
      </c>
      <c r="AQ377" s="21">
        <v>0.4144717214505434</v>
      </c>
      <c r="AR377" s="21">
        <v>0.48782193936835361</v>
      </c>
      <c r="AS377" s="21">
        <v>0.60045724142821333</v>
      </c>
      <c r="AT377" s="21">
        <v>0.41287244931007849</v>
      </c>
      <c r="AU377" s="21">
        <v>0.72670156307881606</v>
      </c>
      <c r="AV377" s="21" t="e">
        <v>#DIV/0!</v>
      </c>
      <c r="AW377" s="21" t="e">
        <v>#DIV/0!</v>
      </c>
      <c r="AX377" s="21" t="e">
        <v>#DIV/0!</v>
      </c>
      <c r="AY377" s="21">
        <v>1</v>
      </c>
      <c r="AZ377" s="21">
        <v>0</v>
      </c>
      <c r="BA377" s="21">
        <v>0.7365257373405929</v>
      </c>
      <c r="BB377" s="21" t="e">
        <v>#DIV/0!</v>
      </c>
      <c r="BC377" s="21">
        <v>0.15328128439742481</v>
      </c>
    </row>
    <row r="378" spans="1:55" x14ac:dyDescent="0.2">
      <c r="A378" s="3" t="s">
        <v>1123</v>
      </c>
      <c r="B378" s="3" t="s">
        <v>1124</v>
      </c>
      <c r="C378" s="3" t="s">
        <v>34</v>
      </c>
      <c r="D378" s="3">
        <v>252464</v>
      </c>
      <c r="E378" s="3" t="s">
        <v>16</v>
      </c>
      <c r="F378" s="3">
        <v>2019</v>
      </c>
      <c r="G378" s="3" t="s">
        <v>17</v>
      </c>
      <c r="H378" s="4">
        <v>43830</v>
      </c>
      <c r="I378" s="4">
        <v>43881</v>
      </c>
      <c r="J378" s="4">
        <v>43881</v>
      </c>
      <c r="K378" s="5">
        <v>933000000</v>
      </c>
      <c r="L378" s="5">
        <v>949000000</v>
      </c>
      <c r="M378" s="3" t="s">
        <v>1125</v>
      </c>
      <c r="N378" s="20">
        <v>0.12209066248637657</v>
      </c>
      <c r="O378" s="21">
        <v>9.458593919570174E-2</v>
      </c>
      <c r="P378" s="21">
        <v>0.17841183499799612</v>
      </c>
      <c r="Q378" s="21">
        <v>0.25988774303125112</v>
      </c>
      <c r="R378" s="21">
        <v>6.131321582708809E-2</v>
      </c>
      <c r="S378" s="21">
        <v>4.1109625726059314E-2</v>
      </c>
      <c r="T378" s="21">
        <v>5.4350864026854059E-2</v>
      </c>
      <c r="U378" s="21">
        <v>0.64573197203167976</v>
      </c>
      <c r="V378" s="21">
        <v>0.49457225706433039</v>
      </c>
      <c r="W378" s="21">
        <v>0.626948351984282</v>
      </c>
      <c r="X378" s="21">
        <v>0.39950737469024672</v>
      </c>
      <c r="Y378" s="21">
        <v>0.51142179064668758</v>
      </c>
      <c r="Z378" s="21">
        <v>0.60049262530975323</v>
      </c>
      <c r="AA378" s="21">
        <v>0.40131746939575713</v>
      </c>
      <c r="AB378" s="21">
        <v>0.92362751782017727</v>
      </c>
      <c r="AC378" s="21">
        <v>0.63167042737378754</v>
      </c>
      <c r="AD378" s="21">
        <v>0.63748264338287164</v>
      </c>
      <c r="AE378" s="21">
        <v>0.72480399797517348</v>
      </c>
      <c r="AF378" s="21">
        <v>0.43933519179783898</v>
      </c>
      <c r="AG378" s="21" t="e">
        <v>#DIV/0!</v>
      </c>
      <c r="AH378" s="21" t="e">
        <v>#DIV/0!</v>
      </c>
      <c r="AI378" s="21">
        <v>0.9855648788481246</v>
      </c>
      <c r="AJ378" s="21">
        <v>0.39925698435577517</v>
      </c>
      <c r="AK378" s="21" t="e">
        <v>#DIV/0!</v>
      </c>
      <c r="AL378" s="21" t="e">
        <v>#DIV/0!</v>
      </c>
      <c r="AM378" s="21">
        <v>0.31690026281689765</v>
      </c>
      <c r="AN378" s="21">
        <v>0.27461952133522832</v>
      </c>
      <c r="AO378" s="21">
        <v>0.18654353953131977</v>
      </c>
      <c r="AP378" s="21">
        <v>0.57343358007939005</v>
      </c>
      <c r="AQ378" s="21">
        <v>0.79156742889343989</v>
      </c>
      <c r="AR378" s="21">
        <v>0.50589818346324156</v>
      </c>
      <c r="AS378" s="21">
        <v>0.55504389889677486</v>
      </c>
      <c r="AT378" s="21">
        <v>0.79726101034089103</v>
      </c>
      <c r="AU378" s="21">
        <v>0.78759618392409625</v>
      </c>
      <c r="AV378" s="21" t="e">
        <v>#DIV/0!</v>
      </c>
      <c r="AW378" s="21" t="e">
        <v>#DIV/0!</v>
      </c>
      <c r="AX378" s="21" t="e">
        <v>#DIV/0!</v>
      </c>
      <c r="AY378" s="21">
        <v>0.21092075506037597</v>
      </c>
      <c r="AZ378" s="21">
        <v>0.7368760095011897</v>
      </c>
      <c r="BA378" s="21">
        <v>0.74409766425103852</v>
      </c>
      <c r="BB378" s="21" t="e">
        <v>#DIV/0!</v>
      </c>
      <c r="BC378" s="21">
        <v>0.44751754207347555</v>
      </c>
    </row>
    <row r="379" spans="1:55" x14ac:dyDescent="0.2">
      <c r="A379" s="3" t="s">
        <v>1159</v>
      </c>
      <c r="B379" s="3" t="s">
        <v>1160</v>
      </c>
      <c r="C379" s="3" t="s">
        <v>34</v>
      </c>
      <c r="D379" s="3">
        <v>693134</v>
      </c>
      <c r="E379" s="3" t="s">
        <v>16</v>
      </c>
      <c r="F379" s="3">
        <v>2019</v>
      </c>
      <c r="G379" s="3" t="s">
        <v>17</v>
      </c>
      <c r="H379" s="4">
        <v>43830</v>
      </c>
      <c r="I379" s="4">
        <v>43880</v>
      </c>
      <c r="J379" s="4">
        <v>43880</v>
      </c>
      <c r="K379" s="5">
        <v>39085000</v>
      </c>
      <c r="L379" s="5">
        <v>40742000</v>
      </c>
      <c r="M379" s="3" t="s">
        <v>1161</v>
      </c>
      <c r="N379" s="20">
        <v>4.3833184373991071E-2</v>
      </c>
      <c r="O379" s="21">
        <v>4.3833184373991071E-2</v>
      </c>
      <c r="P379" s="21">
        <v>5.5592922290252658E-2</v>
      </c>
      <c r="Q379" s="21">
        <v>0.25870776752395142</v>
      </c>
      <c r="R379" s="21">
        <v>0</v>
      </c>
      <c r="S379" s="21">
        <v>0</v>
      </c>
      <c r="T379" s="21">
        <v>0</v>
      </c>
      <c r="U379" s="21">
        <v>0.64049317262840244</v>
      </c>
      <c r="V379" s="21">
        <v>0.48825282224192584</v>
      </c>
      <c r="W379" s="21">
        <v>0.62210889664239277</v>
      </c>
      <c r="X379" s="21">
        <v>0.25931483716382769</v>
      </c>
      <c r="Y379" s="21">
        <v>0.60441716709173332</v>
      </c>
      <c r="Z379" s="21">
        <v>0.74068516283617225</v>
      </c>
      <c r="AA379" s="21">
        <v>0.66279218934009021</v>
      </c>
      <c r="AB379" s="21">
        <v>0.96044268571377667</v>
      </c>
      <c r="AC379" s="21">
        <v>0.4587250113441837</v>
      </c>
      <c r="AD379" s="21">
        <v>0.46594301043170744</v>
      </c>
      <c r="AE379" s="21">
        <v>0.51513593725343199</v>
      </c>
      <c r="AF379" s="21">
        <v>0.42382574385233018</v>
      </c>
      <c r="AG379" s="21" t="e">
        <v>#DIV/0!</v>
      </c>
      <c r="AH379" s="21" t="e">
        <v>#DIV/0!</v>
      </c>
      <c r="AI379" s="21">
        <v>0.98677861618109663</v>
      </c>
      <c r="AJ379" s="21">
        <v>0.12615428282253061</v>
      </c>
      <c r="AK379" s="21" t="e">
        <v>#DIV/0!</v>
      </c>
      <c r="AL379" s="21" t="e">
        <v>#DIV/0!</v>
      </c>
      <c r="AM379" s="21">
        <v>0.30925701679462148</v>
      </c>
      <c r="AN379" s="21">
        <v>0.2722301167387533</v>
      </c>
      <c r="AO379" s="21">
        <v>0.11044700709365302</v>
      </c>
      <c r="AP379" s="21">
        <v>0.57605046798910464</v>
      </c>
      <c r="AQ379" s="21">
        <v>0.61092312620159439</v>
      </c>
      <c r="AR379" s="21">
        <v>0.38159506630677736</v>
      </c>
      <c r="AS379" s="21">
        <v>0.61694392844303925</v>
      </c>
      <c r="AT379" s="21">
        <v>0.43160270127808881</v>
      </c>
      <c r="AU379" s="21">
        <v>0.63983970749255015</v>
      </c>
      <c r="AV379" s="21" t="e">
        <v>#DIV/0!</v>
      </c>
      <c r="AW379" s="21" t="e">
        <v>#DIV/0!</v>
      </c>
      <c r="AX379" s="21" t="e">
        <v>#DIV/0!</v>
      </c>
      <c r="AY379" s="21">
        <v>0.19993393009915053</v>
      </c>
      <c r="AZ379" s="21">
        <v>0.72319829337645702</v>
      </c>
      <c r="BA379" s="21">
        <v>0.74363216558291356</v>
      </c>
      <c r="BB379" s="21" t="e">
        <v>#DIV/0!</v>
      </c>
      <c r="BC379" s="21">
        <v>0.24211324980785728</v>
      </c>
    </row>
    <row r="380" spans="1:55" x14ac:dyDescent="0.2">
      <c r="A380" s="3" t="s">
        <v>1171</v>
      </c>
      <c r="B380" s="3" t="s">
        <v>1172</v>
      </c>
      <c r="C380" s="3" t="s">
        <v>45</v>
      </c>
      <c r="D380" s="3">
        <v>80553</v>
      </c>
      <c r="E380" s="3" t="s">
        <v>16</v>
      </c>
      <c r="F380" s="3">
        <v>2019</v>
      </c>
      <c r="G380" s="3" t="s">
        <v>17</v>
      </c>
      <c r="H380" s="4">
        <v>43830</v>
      </c>
      <c r="I380" s="4">
        <v>43887</v>
      </c>
      <c r="J380" s="4">
        <v>43887</v>
      </c>
      <c r="K380" s="5">
        <v>451656000</v>
      </c>
      <c r="L380" s="5">
        <v>458105000</v>
      </c>
      <c r="M380" s="3" t="s">
        <v>1173</v>
      </c>
      <c r="N380" s="20">
        <v>6.930093673051696E-2</v>
      </c>
      <c r="O380" s="21">
        <v>3.4627655360024677E-2</v>
      </c>
      <c r="P380" s="21">
        <v>2.6564653676012004E-2</v>
      </c>
      <c r="Q380" s="21">
        <v>0.26081287123937064</v>
      </c>
      <c r="R380" s="21">
        <v>5.2451857958729531E-2</v>
      </c>
      <c r="S380" s="21">
        <v>9.7753962433280508E-3</v>
      </c>
      <c r="T380" s="21">
        <v>5.1188470010906775E-2</v>
      </c>
      <c r="U380" s="21">
        <v>0.6457048398158407</v>
      </c>
      <c r="V380" s="21">
        <v>0.49000028210801233</v>
      </c>
      <c r="W380" s="21">
        <v>0.62740919487187208</v>
      </c>
      <c r="X380" s="21">
        <v>0.47164004088288952</v>
      </c>
      <c r="Y380" s="21">
        <v>0.48209955575052621</v>
      </c>
      <c r="Z380" s="21">
        <v>0.52835995911711053</v>
      </c>
      <c r="AA380" s="21">
        <v>0.22512284480813469</v>
      </c>
      <c r="AB380" s="21">
        <v>0.90396340374019102</v>
      </c>
      <c r="AC380" s="21">
        <v>0.43302374329421678</v>
      </c>
      <c r="AD380" s="21">
        <v>0.30856603847087005</v>
      </c>
      <c r="AE380" s="21">
        <v>0.35083292171881736</v>
      </c>
      <c r="AF380" s="21">
        <v>0.36167686159337259</v>
      </c>
      <c r="AG380" s="21" t="e">
        <v>#DIV/0!</v>
      </c>
      <c r="AH380" s="21" t="e">
        <v>#DIV/0!</v>
      </c>
      <c r="AI380" s="21">
        <v>0.98712310801077641</v>
      </c>
      <c r="AJ380" s="21">
        <v>8.0898975838385845E-2</v>
      </c>
      <c r="AK380" s="21" t="e">
        <v>#DIV/0!</v>
      </c>
      <c r="AL380" s="21" t="e">
        <v>#DIV/0!</v>
      </c>
      <c r="AM380" s="21">
        <v>0.30361182843019452</v>
      </c>
      <c r="AN380" s="21">
        <v>0.27789799113169084</v>
      </c>
      <c r="AO380" s="21">
        <v>0.27845245202768387</v>
      </c>
      <c r="AP380" s="21">
        <v>0.57468420610038928</v>
      </c>
      <c r="AQ380" s="21">
        <v>0.41874908335742983</v>
      </c>
      <c r="AR380" s="21">
        <v>0.19769933593656588</v>
      </c>
      <c r="AS380" s="21">
        <v>0.61163367371508537</v>
      </c>
      <c r="AT380" s="21">
        <v>0.30525448827086815</v>
      </c>
      <c r="AU380" s="21">
        <v>0.6077191483213441</v>
      </c>
      <c r="AV380" s="21" t="e">
        <v>#DIV/0!</v>
      </c>
      <c r="AW380" s="21" t="e">
        <v>#DIV/0!</v>
      </c>
      <c r="AX380" s="21" t="e">
        <v>#DIV/0!</v>
      </c>
      <c r="AY380" s="21">
        <v>0.69147451892362766</v>
      </c>
      <c r="AZ380" s="21">
        <v>0.92614660880739019</v>
      </c>
      <c r="BA380" s="21">
        <v>0.74396434390520283</v>
      </c>
      <c r="BB380" s="21" t="e">
        <v>#DIV/0!</v>
      </c>
      <c r="BC380" s="21">
        <v>0.1559854702766296</v>
      </c>
    </row>
    <row r="381" spans="1:55" x14ac:dyDescent="0.2">
      <c r="A381" s="3" t="s">
        <v>1177</v>
      </c>
      <c r="B381" s="3" t="s">
        <v>1178</v>
      </c>
      <c r="C381" s="3" t="s">
        <v>15</v>
      </c>
      <c r="D381" s="3">
        <v>219075</v>
      </c>
      <c r="E381" s="3" t="s">
        <v>16</v>
      </c>
      <c r="F381" s="3">
        <v>2019</v>
      </c>
      <c r="G381" s="3" t="s">
        <v>17</v>
      </c>
      <c r="H381" s="4">
        <v>43830</v>
      </c>
      <c r="I381" s="4">
        <v>43886</v>
      </c>
      <c r="J381" s="4">
        <v>43886</v>
      </c>
      <c r="K381" s="5">
        <v>252100000</v>
      </c>
      <c r="L381" s="5">
        <v>253300000</v>
      </c>
      <c r="M381" s="3" t="s">
        <v>1179</v>
      </c>
      <c r="N381" s="20">
        <v>1.7074531567020559E-2</v>
      </c>
      <c r="O381" s="21">
        <v>1.4777010014822088E-2</v>
      </c>
      <c r="P381" s="21">
        <v>2.682498168575604E-2</v>
      </c>
      <c r="Q381" s="21">
        <v>0.27034278685666363</v>
      </c>
      <c r="R381" s="21">
        <v>9.017163793661466E-2</v>
      </c>
      <c r="S381" s="21">
        <v>5.7991708160445909E-2</v>
      </c>
      <c r="T381" s="21">
        <v>8.0388228842275186E-2</v>
      </c>
      <c r="U381" s="21">
        <v>0.66238054047844053</v>
      </c>
      <c r="V381" s="21">
        <v>0.51357765123352617</v>
      </c>
      <c r="W381" s="21">
        <v>0.64244315786131989</v>
      </c>
      <c r="X381" s="21">
        <v>0.13305696695509364</v>
      </c>
      <c r="Y381" s="21">
        <v>0.4428204659608172</v>
      </c>
      <c r="Z381" s="21">
        <v>0.86694303304490639</v>
      </c>
      <c r="AA381" s="21">
        <v>0.17336619444146109</v>
      </c>
      <c r="AB381" s="21">
        <v>0.83265912144551979</v>
      </c>
      <c r="AC381" s="21">
        <v>0.45213626525108896</v>
      </c>
      <c r="AD381" s="21">
        <v>0.52469222720750464</v>
      </c>
      <c r="AE381" s="21">
        <v>0.54627851014115658</v>
      </c>
      <c r="AF381" s="21">
        <v>0.38184739141074853</v>
      </c>
      <c r="AG381" s="21" t="e">
        <v>#DIV/0!</v>
      </c>
      <c r="AH381" s="21" t="e">
        <v>#DIV/0!</v>
      </c>
      <c r="AI381" s="21">
        <v>0.98642909484807162</v>
      </c>
      <c r="AJ381" s="21">
        <v>8.7796649872049853E-2</v>
      </c>
      <c r="AK381" s="21" t="e">
        <v>#DIV/0!</v>
      </c>
      <c r="AL381" s="21" t="e">
        <v>#DIV/0!</v>
      </c>
      <c r="AM381" s="21">
        <v>0.31302952932946931</v>
      </c>
      <c r="AN381" s="21">
        <v>0.28389081207190497</v>
      </c>
      <c r="AO381" s="21">
        <v>0.19685903035859217</v>
      </c>
      <c r="AP381" s="21">
        <v>0.566319449363473</v>
      </c>
      <c r="AQ381" s="21">
        <v>0.5246002537487835</v>
      </c>
      <c r="AR381" s="21">
        <v>0.24054591173349049</v>
      </c>
      <c r="AS381" s="21">
        <v>0.60607703568741489</v>
      </c>
      <c r="AT381" s="21">
        <v>0.34968349963004464</v>
      </c>
      <c r="AU381" s="21">
        <v>0.60824607776809114</v>
      </c>
      <c r="AV381" s="21" t="e">
        <v>#DIV/0!</v>
      </c>
      <c r="AW381" s="21" t="e">
        <v>#DIV/0!</v>
      </c>
      <c r="AX381" s="21" t="e">
        <v>#DIV/0!</v>
      </c>
      <c r="AY381" s="21">
        <v>0.22314713223559846</v>
      </c>
      <c r="AZ381" s="21">
        <v>0.74837382545789555</v>
      </c>
      <c r="BA381" s="21">
        <v>0.74274049799373743</v>
      </c>
      <c r="BB381" s="21" t="e">
        <v>#DIV/0!</v>
      </c>
      <c r="BC381" s="21">
        <v>0.35640617678715997</v>
      </c>
    </row>
    <row r="382" spans="1:55" x14ac:dyDescent="0.2">
      <c r="A382" s="3" t="s">
        <v>1165</v>
      </c>
      <c r="B382" s="3" t="s">
        <v>1166</v>
      </c>
      <c r="C382" s="3" t="s">
        <v>72</v>
      </c>
      <c r="D382" s="3">
        <v>424210</v>
      </c>
      <c r="E382" s="3" t="s">
        <v>16</v>
      </c>
      <c r="F382" s="3">
        <v>2019</v>
      </c>
      <c r="G382" s="3" t="s">
        <v>17</v>
      </c>
      <c r="H382" s="4">
        <v>43830</v>
      </c>
      <c r="I382" s="4">
        <v>43879</v>
      </c>
      <c r="J382" s="4">
        <v>43879</v>
      </c>
      <c r="K382" s="5">
        <v>293320000</v>
      </c>
      <c r="L382" s="5">
        <v>294399000</v>
      </c>
      <c r="M382" s="3" t="s">
        <v>1167</v>
      </c>
      <c r="N382" s="20">
        <v>4.0510250689239427E-3</v>
      </c>
      <c r="O382" s="21">
        <v>4.0510250689239427E-3</v>
      </c>
      <c r="P382" s="21">
        <v>6.6058383317922111E-4</v>
      </c>
      <c r="Q382" s="21">
        <v>0.26101008206941767</v>
      </c>
      <c r="R382" s="21">
        <v>0.12596812717385655</v>
      </c>
      <c r="S382" s="21">
        <v>0</v>
      </c>
      <c r="T382" s="21">
        <v>0.12727256631758846</v>
      </c>
      <c r="U382" s="21">
        <v>0.65338321720920034</v>
      </c>
      <c r="V382" s="21">
        <v>0.48825282224192584</v>
      </c>
      <c r="W382" s="21">
        <v>0.63568080466933652</v>
      </c>
      <c r="X382" s="21">
        <v>0</v>
      </c>
      <c r="Y382" s="21">
        <v>0.47004557131174518</v>
      </c>
      <c r="Z382" s="21">
        <v>1</v>
      </c>
      <c r="AA382" s="21">
        <v>0</v>
      </c>
      <c r="AB382" s="21">
        <v>0.90046324976122605</v>
      </c>
      <c r="AC382" s="21">
        <v>0.6761914546228055</v>
      </c>
      <c r="AD382" s="21">
        <v>0.79250075058328151</v>
      </c>
      <c r="AE382" s="21">
        <v>0.51353981027981144</v>
      </c>
      <c r="AF382" s="21">
        <v>0.40054961944391748</v>
      </c>
      <c r="AG382" s="21" t="e">
        <v>#DIV/0!</v>
      </c>
      <c r="AH382" s="21" t="e">
        <v>#DIV/0!</v>
      </c>
      <c r="AI382" s="21">
        <v>0.98621519300432503</v>
      </c>
      <c r="AJ382" s="21">
        <v>0.324131843876654</v>
      </c>
      <c r="AK382" s="21" t="e">
        <v>#DIV/0!</v>
      </c>
      <c r="AL382" s="21" t="e">
        <v>#DIV/0!</v>
      </c>
      <c r="AM382" s="21">
        <v>0.30553657362554276</v>
      </c>
      <c r="AN382" s="21">
        <v>0.27080591894207012</v>
      </c>
      <c r="AO382" s="21">
        <v>1.8813846991068747E-2</v>
      </c>
      <c r="AP382" s="21">
        <v>0.56829575726195258</v>
      </c>
      <c r="AQ382" s="21">
        <v>0.464829738403089</v>
      </c>
      <c r="AR382" s="21">
        <v>0.66708813056601135</v>
      </c>
      <c r="AS382" s="21">
        <v>0.58371616311752073</v>
      </c>
      <c r="AT382" s="21">
        <v>0.3227043672254592</v>
      </c>
      <c r="AU382" s="21">
        <v>0.64962704017581496</v>
      </c>
      <c r="AV382" s="21" t="e">
        <v>#DIV/0!</v>
      </c>
      <c r="AW382" s="21" t="e">
        <v>#DIV/0!</v>
      </c>
      <c r="AX382" s="21" t="e">
        <v>#DIV/0!</v>
      </c>
      <c r="AY382" s="21">
        <v>0.30139644973438379</v>
      </c>
      <c r="AZ382" s="21">
        <v>0.80180744317223285</v>
      </c>
      <c r="BA382" s="21">
        <v>0.74390012284911911</v>
      </c>
      <c r="BB382" s="21" t="e">
        <v>#DIV/0!</v>
      </c>
      <c r="BC382" s="21">
        <v>0.16734877496145206</v>
      </c>
    </row>
    <row r="383" spans="1:55" x14ac:dyDescent="0.2">
      <c r="A383" s="3" t="s">
        <v>1189</v>
      </c>
      <c r="B383" s="3" t="s">
        <v>1190</v>
      </c>
      <c r="C383" s="3" t="s">
        <v>24</v>
      </c>
      <c r="D383" s="3">
        <v>378232</v>
      </c>
      <c r="E383" s="3" t="s">
        <v>16</v>
      </c>
      <c r="F383" s="3">
        <v>2019</v>
      </c>
      <c r="G383" s="3" t="s">
        <v>17</v>
      </c>
      <c r="H383" s="4">
        <v>43830</v>
      </c>
      <c r="I383" s="4">
        <v>43887</v>
      </c>
      <c r="J383" s="4">
        <v>43887</v>
      </c>
      <c r="K383" s="5">
        <v>87184000</v>
      </c>
      <c r="L383" s="5">
        <v>87603000</v>
      </c>
      <c r="M383" s="3" t="s">
        <v>1191</v>
      </c>
      <c r="N383" s="20">
        <v>3.0214331059382933E-2</v>
      </c>
      <c r="O383" s="21">
        <v>2.7875848165627513E-2</v>
      </c>
      <c r="P383" s="21">
        <v>3.6302326493240123E-3</v>
      </c>
      <c r="Q383" s="21">
        <v>0.26128855483647417</v>
      </c>
      <c r="R383" s="21">
        <v>9.9599575469765445E-2</v>
      </c>
      <c r="S383" s="21">
        <v>7.3540194615968599E-2</v>
      </c>
      <c r="T383" s="21">
        <v>8.7040355730922933E-2</v>
      </c>
      <c r="U383" s="21">
        <v>0.65110224062326338</v>
      </c>
      <c r="V383" s="21">
        <v>0.50234576092148531</v>
      </c>
      <c r="W383" s="21">
        <v>0.63177057916319557</v>
      </c>
      <c r="X383" s="21">
        <v>0.1319365115449371</v>
      </c>
      <c r="Y383" s="21">
        <v>0.49790261131895119</v>
      </c>
      <c r="Z383" s="21">
        <v>0.86806348845506298</v>
      </c>
      <c r="AA383" s="21">
        <v>0.57691713737926509</v>
      </c>
      <c r="AB383" s="21">
        <v>0.8958528862248607</v>
      </c>
      <c r="AC383" s="21">
        <v>1</v>
      </c>
      <c r="AD383" s="21">
        <v>0.43329100697898632</v>
      </c>
      <c r="AE383" s="21">
        <v>0.45461334064349329</v>
      </c>
      <c r="AF383" s="21">
        <v>0.3865604558005783</v>
      </c>
      <c r="AG383" s="21" t="e">
        <v>#DIV/0!</v>
      </c>
      <c r="AH383" s="21" t="e">
        <v>#DIV/0!</v>
      </c>
      <c r="AI383" s="21">
        <v>0.98591273567107707</v>
      </c>
      <c r="AJ383" s="21">
        <v>0.14284193387865812</v>
      </c>
      <c r="AK383" s="21" t="e">
        <v>#DIV/0!</v>
      </c>
      <c r="AL383" s="21" t="e">
        <v>#DIV/0!</v>
      </c>
      <c r="AM383" s="21">
        <v>0.30964727565973121</v>
      </c>
      <c r="AN383" s="21">
        <v>0.27658639183263334</v>
      </c>
      <c r="AO383" s="21">
        <v>0.21435494874052638</v>
      </c>
      <c r="AP383" s="21">
        <v>0.40753597589461754</v>
      </c>
      <c r="AQ383" s="21">
        <v>0.55715162210502767</v>
      </c>
      <c r="AR383" s="21">
        <v>0.26357700436632703</v>
      </c>
      <c r="AS383" s="21">
        <v>0.59674188996192801</v>
      </c>
      <c r="AT383" s="21">
        <v>0.40836478779779201</v>
      </c>
      <c r="AU383" s="21">
        <v>0.64030243645080875</v>
      </c>
      <c r="AV383" s="21" t="e">
        <v>#DIV/0!</v>
      </c>
      <c r="AW383" s="21" t="e">
        <v>#DIV/0!</v>
      </c>
      <c r="AX383" s="21" t="e">
        <v>#DIV/0!</v>
      </c>
      <c r="AY383" s="21">
        <v>0.2403336103771441</v>
      </c>
      <c r="AZ383" s="21">
        <v>0.7626754545878256</v>
      </c>
      <c r="BA383" s="21">
        <v>0.7436992746762644</v>
      </c>
      <c r="BB383" s="21" t="e">
        <v>#DIV/0!</v>
      </c>
      <c r="BC383" s="21">
        <v>0.25200673876598112</v>
      </c>
    </row>
    <row r="384" spans="1:55" x14ac:dyDescent="0.2">
      <c r="A384" s="3" t="s">
        <v>1168</v>
      </c>
      <c r="B384" s="3" t="s">
        <v>1169</v>
      </c>
      <c r="C384" s="3" t="s">
        <v>45</v>
      </c>
      <c r="D384" s="3">
        <v>178804</v>
      </c>
      <c r="E384" s="3" t="s">
        <v>16</v>
      </c>
      <c r="F384" s="3">
        <v>2019</v>
      </c>
      <c r="G384" s="3" t="s">
        <v>17</v>
      </c>
      <c r="H384" s="4">
        <v>43861</v>
      </c>
      <c r="I384" s="4">
        <v>43917</v>
      </c>
      <c r="J384" s="4">
        <v>43917</v>
      </c>
      <c r="K384" s="5">
        <v>56990000</v>
      </c>
      <c r="L384" s="5">
        <v>57218000</v>
      </c>
      <c r="M384" s="3" t="s">
        <v>1170</v>
      </c>
      <c r="N384" s="20">
        <v>8.3041279260623505E-2</v>
      </c>
      <c r="O384" s="21">
        <v>2.8857210007227151E-2</v>
      </c>
      <c r="P384" s="21">
        <v>5.5791363191459123E-2</v>
      </c>
      <c r="Q384" s="21">
        <v>0.25966389946184726</v>
      </c>
      <c r="R384" s="21">
        <v>0</v>
      </c>
      <c r="S384" s="21">
        <v>0</v>
      </c>
      <c r="T384" s="21">
        <v>0</v>
      </c>
      <c r="U384" s="21">
        <v>0.64049317262840244</v>
      </c>
      <c r="V384" s="21">
        <v>0.48825282224192584</v>
      </c>
      <c r="W384" s="21">
        <v>0.62210889664239277</v>
      </c>
      <c r="X384" s="21">
        <v>0.47067255558868071</v>
      </c>
      <c r="Y384" s="21">
        <v>0.48406149759693728</v>
      </c>
      <c r="Z384" s="21">
        <v>0.52932744441131918</v>
      </c>
      <c r="AA384" s="21">
        <v>0</v>
      </c>
      <c r="AB384" s="21">
        <v>0.92938746174716569</v>
      </c>
      <c r="AC384" s="21">
        <v>0.33663546730772692</v>
      </c>
      <c r="AD384" s="21">
        <v>0.40798747961286808</v>
      </c>
      <c r="AE384" s="21">
        <v>0.46387295311759186</v>
      </c>
      <c r="AF384" s="21">
        <v>0.39326573371286977</v>
      </c>
      <c r="AG384" s="21" t="e">
        <v>#DIV/0!</v>
      </c>
      <c r="AH384" s="21" t="e">
        <v>#DIV/0!</v>
      </c>
      <c r="AI384" s="21">
        <v>0.98588831488026174</v>
      </c>
      <c r="AJ384" s="21">
        <v>0.22762494814160336</v>
      </c>
      <c r="AK384" s="21" t="e">
        <v>#DIV/0!</v>
      </c>
      <c r="AL384" s="21" t="e">
        <v>#DIV/0!</v>
      </c>
      <c r="AM384" s="21">
        <v>0.3153882315754501</v>
      </c>
      <c r="AN384" s="21">
        <v>0.28063993648377505</v>
      </c>
      <c r="AO384" s="21">
        <v>0.46055930078100238</v>
      </c>
      <c r="AP384" s="21">
        <v>0.57602459867384259</v>
      </c>
      <c r="AQ384" s="21">
        <v>0.76147492145383711</v>
      </c>
      <c r="AR384" s="21">
        <v>0.28222317532614483</v>
      </c>
      <c r="AS384" s="21">
        <v>0.59451544398714207</v>
      </c>
      <c r="AT384" s="21">
        <v>0.72504072232211392</v>
      </c>
      <c r="AU384" s="21">
        <v>0.64827255552537766</v>
      </c>
      <c r="AV384" s="21" t="e">
        <v>#DIV/0!</v>
      </c>
      <c r="AW384" s="21" t="e">
        <v>#DIV/0!</v>
      </c>
      <c r="AX384" s="21" t="e">
        <v>#DIV/0!</v>
      </c>
      <c r="AY384" s="21">
        <v>0.19993393009915053</v>
      </c>
      <c r="AZ384" s="21">
        <v>0.73200351130338026</v>
      </c>
      <c r="BA384" s="21">
        <v>0.74341242108111261</v>
      </c>
      <c r="BB384" s="21" t="e">
        <v>#DIV/0!</v>
      </c>
      <c r="BC384" s="21">
        <v>0.39718861718982357</v>
      </c>
    </row>
    <row r="385" spans="1:55" x14ac:dyDescent="0.2">
      <c r="A385" s="3" t="s">
        <v>1180</v>
      </c>
      <c r="B385" s="3" t="s">
        <v>1181</v>
      </c>
      <c r="C385" s="3" t="s">
        <v>24</v>
      </c>
      <c r="D385" s="3">
        <v>367714</v>
      </c>
      <c r="E385" s="3" t="s">
        <v>16</v>
      </c>
      <c r="F385" s="3">
        <v>2019</v>
      </c>
      <c r="G385" s="3" t="s">
        <v>17</v>
      </c>
      <c r="H385" s="4">
        <v>43830</v>
      </c>
      <c r="I385" s="4">
        <v>43875</v>
      </c>
      <c r="J385" s="4">
        <v>43875</v>
      </c>
      <c r="K385" s="5">
        <v>947000000</v>
      </c>
      <c r="L385" s="5">
        <v>962000000</v>
      </c>
      <c r="M385" s="3" t="s">
        <v>1182</v>
      </c>
      <c r="N385" s="20">
        <v>2.2659722795171106E-2</v>
      </c>
      <c r="O385" s="21">
        <v>2.2659722795171106E-2</v>
      </c>
      <c r="P385" s="21">
        <v>2.7670410059952081E-2</v>
      </c>
      <c r="Q385" s="21">
        <v>0.26310365605371971</v>
      </c>
      <c r="R385" s="21">
        <v>6.0466505409542612E-2</v>
      </c>
      <c r="S385" s="21">
        <v>2.9801326651295985E-2</v>
      </c>
      <c r="T385" s="21">
        <v>5.5585217201821663E-2</v>
      </c>
      <c r="U385" s="21">
        <v>0.64858502920773442</v>
      </c>
      <c r="V385" s="21">
        <v>0.49542788900591117</v>
      </c>
      <c r="W385" s="21">
        <v>0.62986073973950396</v>
      </c>
      <c r="X385" s="21">
        <v>0.21319403494352934</v>
      </c>
      <c r="Y385" s="21">
        <v>0.49270069365535324</v>
      </c>
      <c r="Z385" s="21">
        <v>0.7868059650564706</v>
      </c>
      <c r="AA385" s="21">
        <v>0.63679077515335336</v>
      </c>
      <c r="AB385" s="21">
        <v>0.87287480663106987</v>
      </c>
      <c r="AC385" s="21">
        <v>0.21025760170318455</v>
      </c>
      <c r="AD385" s="21">
        <v>0.37168615153804224</v>
      </c>
      <c r="AE385" s="21">
        <v>0.41273204471715347</v>
      </c>
      <c r="AF385" s="21">
        <v>0.3805548010655293</v>
      </c>
      <c r="AG385" s="21" t="e">
        <v>#DIV/0!</v>
      </c>
      <c r="AH385" s="21" t="e">
        <v>#DIV/0!</v>
      </c>
      <c r="AI385" s="21">
        <v>0.98616412460219516</v>
      </c>
      <c r="AJ385" s="21">
        <v>8.8093895757614088E-2</v>
      </c>
      <c r="AK385" s="21" t="e">
        <v>#DIV/0!</v>
      </c>
      <c r="AL385" s="21" t="e">
        <v>#DIV/0!</v>
      </c>
      <c r="AM385" s="21">
        <v>0.3115428582806673</v>
      </c>
      <c r="AN385" s="21">
        <v>0.28241167433571784</v>
      </c>
      <c r="AO385" s="21">
        <v>0.32612286226513876</v>
      </c>
      <c r="AP385" s="21">
        <v>0.559755097926393</v>
      </c>
      <c r="AQ385" s="21">
        <v>0.56731918572681594</v>
      </c>
      <c r="AR385" s="21">
        <v>0.21804109727940182</v>
      </c>
      <c r="AS385" s="21">
        <v>0.60358302827738974</v>
      </c>
      <c r="AT385" s="21">
        <v>0.384092862686984</v>
      </c>
      <c r="AU385" s="21">
        <v>0.62130363209221096</v>
      </c>
      <c r="AV385" s="21" t="e">
        <v>#DIV/0!</v>
      </c>
      <c r="AW385" s="21" t="e">
        <v>#DIV/0!</v>
      </c>
      <c r="AX385" s="21" t="e">
        <v>#DIV/0!</v>
      </c>
      <c r="AY385" s="21">
        <v>0.23130863743351202</v>
      </c>
      <c r="AZ385" s="21">
        <v>0.74770999819570161</v>
      </c>
      <c r="BA385" s="21">
        <v>0.74343724875310746</v>
      </c>
      <c r="BB385" s="21" t="e">
        <v>#DIV/0!</v>
      </c>
      <c r="BC385" s="21">
        <v>0.2720826274710868</v>
      </c>
    </row>
    <row r="386" spans="1:55" x14ac:dyDescent="0.2">
      <c r="A386" s="3" t="s">
        <v>1174</v>
      </c>
      <c r="B386" s="3" t="s">
        <v>1175</v>
      </c>
      <c r="C386" s="3" t="s">
        <v>15</v>
      </c>
      <c r="D386" s="3">
        <v>367644</v>
      </c>
      <c r="E386" s="3" t="s">
        <v>16</v>
      </c>
      <c r="F386" s="3">
        <v>2019</v>
      </c>
      <c r="G386" s="3" t="s">
        <v>17</v>
      </c>
      <c r="H386" s="4">
        <v>43830</v>
      </c>
      <c r="I386" s="4">
        <v>43868</v>
      </c>
      <c r="J386" s="4">
        <v>43868</v>
      </c>
      <c r="K386" s="5">
        <v>692400000</v>
      </c>
      <c r="L386" s="5">
        <v>695000000</v>
      </c>
      <c r="M386" s="3" t="s">
        <v>1176</v>
      </c>
      <c r="N386" s="20">
        <v>3.16132949093096E-2</v>
      </c>
      <c r="O386" s="21">
        <v>2.5578865254679003E-2</v>
      </c>
      <c r="P386" s="21">
        <v>3.1238049843679193E-2</v>
      </c>
      <c r="Q386" s="21">
        <v>0.26194749098915787</v>
      </c>
      <c r="R386" s="21">
        <v>7.776859011651599E-2</v>
      </c>
      <c r="S386" s="21">
        <v>2.0074207301917127E-2</v>
      </c>
      <c r="T386" s="21">
        <v>7.4864091815283251E-2</v>
      </c>
      <c r="U386" s="21">
        <v>0.64954779362799775</v>
      </c>
      <c r="V386" s="21">
        <v>0.49245777864740992</v>
      </c>
      <c r="W386" s="21">
        <v>0.63119237051521471</v>
      </c>
      <c r="X386" s="21">
        <v>5.2177162332261114E-2</v>
      </c>
      <c r="Y386" s="21">
        <v>0.46316545965362743</v>
      </c>
      <c r="Z386" s="21">
        <v>0.94782283766773889</v>
      </c>
      <c r="AA386" s="21">
        <v>0</v>
      </c>
      <c r="AB386" s="21">
        <v>0.88626498672551224</v>
      </c>
      <c r="AC386" s="21">
        <v>0.5517601403841802</v>
      </c>
      <c r="AD386" s="21">
        <v>0.67639736401945683</v>
      </c>
      <c r="AE386" s="21">
        <v>0.68142794095405534</v>
      </c>
      <c r="AF386" s="21">
        <v>0.51772846773638537</v>
      </c>
      <c r="AG386" s="21" t="e">
        <v>#DIV/0!</v>
      </c>
      <c r="AH386" s="21" t="e">
        <v>#DIV/0!</v>
      </c>
      <c r="AI386" s="21">
        <v>0.98573094020416596</v>
      </c>
      <c r="AJ386" s="21">
        <v>0.31951589513694534</v>
      </c>
      <c r="AK386" s="21" t="e">
        <v>#DIV/0!</v>
      </c>
      <c r="AL386" s="21" t="e">
        <v>#DIV/0!</v>
      </c>
      <c r="AM386" s="21">
        <v>0.31951409176868029</v>
      </c>
      <c r="AN386" s="21">
        <v>0.27271034658954463</v>
      </c>
      <c r="AO386" s="21">
        <v>7.447037369971958E-2</v>
      </c>
      <c r="AP386" s="21">
        <v>0.82160429789122158</v>
      </c>
      <c r="AQ386" s="21">
        <v>0.75205330109547464</v>
      </c>
      <c r="AR386" s="21">
        <v>0.48801592465074994</v>
      </c>
      <c r="AS386" s="21">
        <v>0.56639893063567626</v>
      </c>
      <c r="AT386" s="21">
        <v>0.43879244450537447</v>
      </c>
      <c r="AU386" s="21">
        <v>0.71048911444230067</v>
      </c>
      <c r="AV386" s="21" t="e">
        <v>#DIV/0!</v>
      </c>
      <c r="AW386" s="21" t="e">
        <v>#DIV/0!</v>
      </c>
      <c r="AX386" s="21" t="e">
        <v>#DIV/0!</v>
      </c>
      <c r="AY386" s="21">
        <v>0.2287338211705717</v>
      </c>
      <c r="AZ386" s="21">
        <v>0.75432591599753707</v>
      </c>
      <c r="BA386" s="21">
        <v>0.74335295294118031</v>
      </c>
      <c r="BB386" s="21" t="e">
        <v>#DIV/0!</v>
      </c>
      <c r="BC386" s="21">
        <v>0.25632141621187859</v>
      </c>
    </row>
    <row r="387" spans="1:55" x14ac:dyDescent="0.2">
      <c r="A387" s="3" t="s">
        <v>1183</v>
      </c>
      <c r="B387" s="3" t="s">
        <v>1184</v>
      </c>
      <c r="C387" s="3" t="s">
        <v>15</v>
      </c>
      <c r="D387" s="3">
        <v>106423</v>
      </c>
      <c r="E387" s="3" t="s">
        <v>16</v>
      </c>
      <c r="F387" s="3">
        <v>2019</v>
      </c>
      <c r="G387" s="3" t="s">
        <v>17</v>
      </c>
      <c r="H387" s="4">
        <v>43830</v>
      </c>
      <c r="I387" s="4">
        <v>43881</v>
      </c>
      <c r="J387" s="4">
        <v>43881</v>
      </c>
      <c r="K387" s="5">
        <v>861000000</v>
      </c>
      <c r="L387" s="5">
        <v>868000000</v>
      </c>
      <c r="M387" s="3" t="s">
        <v>1185</v>
      </c>
      <c r="N387" s="20">
        <v>3.8048038578138196E-2</v>
      </c>
      <c r="O387" s="21">
        <v>3.8048038578138196E-2</v>
      </c>
      <c r="P387" s="21">
        <v>2.8464712769577162E-2</v>
      </c>
      <c r="Q387" s="21">
        <v>0.40231504601783674</v>
      </c>
      <c r="R387" s="21">
        <v>0.14140139312847602</v>
      </c>
      <c r="S387" s="21">
        <v>0.12766059088182755</v>
      </c>
      <c r="T387" s="21">
        <v>0.11927331800977307</v>
      </c>
      <c r="U387" s="21">
        <v>0.95555461175768663</v>
      </c>
      <c r="V387" s="21">
        <v>1</v>
      </c>
      <c r="W387" s="21">
        <v>0.89905625357497376</v>
      </c>
      <c r="X387" s="21">
        <v>0.2769953244217897</v>
      </c>
      <c r="Y387" s="21">
        <v>0.41623504621777502</v>
      </c>
      <c r="Z387" s="21">
        <v>0.72300467557821035</v>
      </c>
      <c r="AA387" s="21">
        <v>0.13790131964560964</v>
      </c>
      <c r="AB387" s="21">
        <v>0.78862559753142214</v>
      </c>
      <c r="AC387" s="21">
        <v>0.21981172345120017</v>
      </c>
      <c r="AD387" s="21">
        <v>0.42003239971506406</v>
      </c>
      <c r="AE387" s="21">
        <v>0.44693920094963607</v>
      </c>
      <c r="AF387" s="21">
        <v>0.38724966192804489</v>
      </c>
      <c r="AG387" s="21" t="e">
        <v>#DIV/0!</v>
      </c>
      <c r="AH387" s="21" t="e">
        <v>#DIV/0!</v>
      </c>
      <c r="AI387" s="21">
        <v>0.98951154989979484</v>
      </c>
      <c r="AJ387" s="21">
        <v>6.5240918849221771E-2</v>
      </c>
      <c r="AK387" s="21" t="e">
        <v>#DIV/0!</v>
      </c>
      <c r="AL387" s="21" t="e">
        <v>#DIV/0!</v>
      </c>
      <c r="AM387" s="21">
        <v>0.4720783612935327</v>
      </c>
      <c r="AN387" s="21">
        <v>0.47713269298808492</v>
      </c>
      <c r="AO387" s="21">
        <v>0.32584351414971119</v>
      </c>
      <c r="AP387" s="21">
        <v>0.58995412541401515</v>
      </c>
      <c r="AQ387" s="21">
        <v>0.62104451224337087</v>
      </c>
      <c r="AR387" s="21">
        <v>0.17337401294450827</v>
      </c>
      <c r="AS387" s="21">
        <v>0.61757325512527905</v>
      </c>
      <c r="AT387" s="21">
        <v>0.25322228462505164</v>
      </c>
      <c r="AU387" s="21">
        <v>0.58664789218337521</v>
      </c>
      <c r="AV387" s="21" t="e">
        <v>#DIV/0!</v>
      </c>
      <c r="AW387" s="21" t="e">
        <v>#DIV/0!</v>
      </c>
      <c r="AX387" s="21" t="e">
        <v>#DIV/0!</v>
      </c>
      <c r="AY387" s="21">
        <v>0.24271201784097127</v>
      </c>
      <c r="AZ387" s="21">
        <v>0.76011289895237988</v>
      </c>
      <c r="BA387" s="21">
        <v>0.74228127109111364</v>
      </c>
      <c r="BB387" s="21" t="e">
        <v>#DIV/0!</v>
      </c>
      <c r="BC387" s="21">
        <v>0.3140650972689461</v>
      </c>
    </row>
    <row r="388" spans="1:55" x14ac:dyDescent="0.2">
      <c r="A388" s="3" t="s">
        <v>1186</v>
      </c>
      <c r="B388" s="3" t="s">
        <v>1187</v>
      </c>
      <c r="C388" s="3" t="s">
        <v>15</v>
      </c>
      <c r="D388" s="3">
        <v>102754</v>
      </c>
      <c r="E388" s="3" t="s">
        <v>16</v>
      </c>
      <c r="F388" s="3">
        <v>2019</v>
      </c>
      <c r="G388" s="3" t="s">
        <v>17</v>
      </c>
      <c r="H388" s="4">
        <v>43830</v>
      </c>
      <c r="I388" s="4">
        <v>43859</v>
      </c>
      <c r="J388" s="4">
        <v>43859</v>
      </c>
      <c r="K388" s="5">
        <v>75000000</v>
      </c>
      <c r="L388" s="5">
        <v>75469000</v>
      </c>
      <c r="M388" s="3" t="s">
        <v>1188</v>
      </c>
      <c r="N388" s="20">
        <v>3.3052189129672525E-2</v>
      </c>
      <c r="O388" s="21">
        <v>3.162524946854222E-2</v>
      </c>
      <c r="P388" s="21">
        <v>1.9023212539268287E-2</v>
      </c>
      <c r="Q388" s="21">
        <v>0.27031154785612238</v>
      </c>
      <c r="R388" s="21">
        <v>0.16663806544684889</v>
      </c>
      <c r="S388" s="21">
        <v>6.9775129784931084E-2</v>
      </c>
      <c r="T388" s="21">
        <v>0.15546885337592553</v>
      </c>
      <c r="U388" s="21">
        <v>0.68086292794188863</v>
      </c>
      <c r="V388" s="21">
        <v>0.51866444515235632</v>
      </c>
      <c r="W388" s="21">
        <v>0.66135871554773573</v>
      </c>
      <c r="X388" s="21">
        <v>9.1821134573919952E-2</v>
      </c>
      <c r="Y388" s="21">
        <v>0.44904284886801654</v>
      </c>
      <c r="Z388" s="21">
        <v>0.90817886542608006</v>
      </c>
      <c r="AA388" s="21">
        <v>0.44082299545058357</v>
      </c>
      <c r="AB388" s="21">
        <v>0.83275498589534325</v>
      </c>
      <c r="AC388" s="21">
        <v>0.3991184125266995</v>
      </c>
      <c r="AD388" s="21">
        <v>0.52270860659754803</v>
      </c>
      <c r="AE388" s="21">
        <v>0.55982753125937956</v>
      </c>
      <c r="AF388" s="21">
        <v>0.42615163005838613</v>
      </c>
      <c r="AG388" s="21" t="e">
        <v>#DIV/0!</v>
      </c>
      <c r="AH388" s="21" t="e">
        <v>#DIV/0!</v>
      </c>
      <c r="AI388" s="21">
        <v>0.98741408589406299</v>
      </c>
      <c r="AJ388" s="21">
        <v>0.24584216416892812</v>
      </c>
      <c r="AK388" s="21" t="e">
        <v>#DIV/0!</v>
      </c>
      <c r="AL388" s="21" t="e">
        <v>#DIV/0!</v>
      </c>
      <c r="AM388" s="21">
        <v>0.31959773209691322</v>
      </c>
      <c r="AN388" s="21">
        <v>0.2768442864604822</v>
      </c>
      <c r="AO388" s="21">
        <v>9.1823329796061531E-2</v>
      </c>
      <c r="AP388" s="21">
        <v>0.62196734013732813</v>
      </c>
      <c r="AQ388" s="21">
        <v>0.5903366914451208</v>
      </c>
      <c r="AR388" s="21">
        <v>0.48346103244684313</v>
      </c>
      <c r="AS388" s="21">
        <v>0.65421996153156048</v>
      </c>
      <c r="AT388" s="21">
        <v>0.48546789166195364</v>
      </c>
      <c r="AU388" s="21">
        <v>0.52928308665083168</v>
      </c>
      <c r="AV388" s="21" t="e">
        <v>#DIV/0!</v>
      </c>
      <c r="AW388" s="21" t="e">
        <v>#DIV/0!</v>
      </c>
      <c r="AX388" s="21" t="e">
        <v>#DIV/0!</v>
      </c>
      <c r="AY388" s="21">
        <v>0.28734880947883595</v>
      </c>
      <c r="AZ388" s="21">
        <v>0.79087542161520252</v>
      </c>
      <c r="BA388" s="21">
        <v>0.74190694511665245</v>
      </c>
      <c r="BB388" s="21" t="e">
        <v>#DIV/0!</v>
      </c>
      <c r="BC388" s="21">
        <v>0.23529457396046202</v>
      </c>
    </row>
    <row r="389" spans="1:55" x14ac:dyDescent="0.2">
      <c r="A389" s="3" t="s">
        <v>1216</v>
      </c>
      <c r="B389" s="3" t="s">
        <v>1217</v>
      </c>
      <c r="C389" s="3" t="s">
        <v>34</v>
      </c>
      <c r="D389" s="3">
        <v>107326</v>
      </c>
      <c r="E389" s="3" t="s">
        <v>16</v>
      </c>
      <c r="F389" s="3">
        <v>2019</v>
      </c>
      <c r="G389" s="3" t="s">
        <v>17</v>
      </c>
      <c r="H389" s="4">
        <v>43738</v>
      </c>
      <c r="I389" s="4">
        <v>43783</v>
      </c>
      <c r="J389" s="4">
        <v>43783</v>
      </c>
      <c r="K389" s="5">
        <v>2177250000</v>
      </c>
      <c r="L389" s="5">
        <v>2705250000</v>
      </c>
      <c r="M389" s="3" t="s">
        <v>1218</v>
      </c>
      <c r="N389" s="20">
        <v>5.9744358139010585E-2</v>
      </c>
      <c r="O389" s="21">
        <v>5.9744358139010585E-2</v>
      </c>
      <c r="P389" s="21">
        <v>0.12046872341956634</v>
      </c>
      <c r="Q389" s="21">
        <v>0.26110248115077667</v>
      </c>
      <c r="R389" s="21">
        <v>7.1483552972281095E-2</v>
      </c>
      <c r="S389" s="21">
        <v>3.732064591954435E-2</v>
      </c>
      <c r="T389" s="21">
        <v>6.5326741036398836E-2</v>
      </c>
      <c r="U389" s="21">
        <v>0.64790729575876149</v>
      </c>
      <c r="V389" s="21">
        <v>0.49521683980140607</v>
      </c>
      <c r="W389" s="21">
        <v>0.62916974715229312</v>
      </c>
      <c r="X389" s="21">
        <v>0.2239333398771054</v>
      </c>
      <c r="Y389" s="21">
        <v>0.56550756160096216</v>
      </c>
      <c r="Z389" s="21">
        <v>0.77606666012289449</v>
      </c>
      <c r="AA389" s="21">
        <v>0.36078850466993528</v>
      </c>
      <c r="AB389" s="21">
        <v>0.89889221361827021</v>
      </c>
      <c r="AC389" s="21">
        <v>1</v>
      </c>
      <c r="AD389" s="21">
        <v>0.84296543417339154</v>
      </c>
      <c r="AE389" s="21">
        <v>0.93165653133604964</v>
      </c>
      <c r="AF389" s="21">
        <v>0.47540187621645508</v>
      </c>
      <c r="AG389" s="21" t="e">
        <v>#DIV/0!</v>
      </c>
      <c r="AH389" s="21" t="e">
        <v>#DIV/0!</v>
      </c>
      <c r="AI389" s="21">
        <v>0.9856364082856387</v>
      </c>
      <c r="AJ389" s="21">
        <v>0.18443108570298261</v>
      </c>
      <c r="AK389" s="21" t="e">
        <v>#DIV/0!</v>
      </c>
      <c r="AL389" s="21" t="e">
        <v>#DIV/0!</v>
      </c>
      <c r="AM389" s="21">
        <v>0.31158517792062285</v>
      </c>
      <c r="AN389" s="21">
        <v>0.27176017120113782</v>
      </c>
      <c r="AO389" s="21">
        <v>5.1763188619383248E-2</v>
      </c>
      <c r="AP389" s="21">
        <v>0.57321514572656729</v>
      </c>
      <c r="AQ389" s="21">
        <v>0.60552592529539717</v>
      </c>
      <c r="AR389" s="21">
        <v>0.64752669711025956</v>
      </c>
      <c r="AS389" s="21">
        <v>0.53977896146277071</v>
      </c>
      <c r="AT389" s="21">
        <v>0.45959739779960523</v>
      </c>
      <c r="AU389" s="21">
        <v>0.70514121495816484</v>
      </c>
      <c r="AV389" s="21" t="e">
        <v>#DIV/0!</v>
      </c>
      <c r="AW389" s="21" t="e">
        <v>#DIV/0!</v>
      </c>
      <c r="AX389" s="21" t="e">
        <v>#DIV/0!</v>
      </c>
      <c r="AY389" s="21">
        <v>0.22481556787777296</v>
      </c>
      <c r="AZ389" s="21">
        <v>0.74181473489789218</v>
      </c>
      <c r="BA389" s="21">
        <v>0.74442319469127383</v>
      </c>
      <c r="BB389" s="21" t="e">
        <v>#DIV/0!</v>
      </c>
      <c r="BC389" s="21">
        <v>0.29934999664222989</v>
      </c>
    </row>
    <row r="390" spans="1:55" x14ac:dyDescent="0.2">
      <c r="A390" s="3" t="s">
        <v>1195</v>
      </c>
      <c r="B390" s="3" t="s">
        <v>1196</v>
      </c>
      <c r="C390" s="3" t="s">
        <v>24</v>
      </c>
      <c r="D390" s="3">
        <v>361284</v>
      </c>
      <c r="E390" s="3" t="s">
        <v>16</v>
      </c>
      <c r="F390" s="3">
        <v>2019</v>
      </c>
      <c r="G390" s="3" t="s">
        <v>17</v>
      </c>
      <c r="H390" s="4">
        <v>43738</v>
      </c>
      <c r="I390" s="4">
        <v>43794</v>
      </c>
      <c r="J390" s="4">
        <v>43794</v>
      </c>
      <c r="K390" s="5">
        <v>91000000</v>
      </c>
      <c r="L390" s="5">
        <v>91900000</v>
      </c>
      <c r="M390" s="3" t="s">
        <v>1197</v>
      </c>
      <c r="N390" s="20">
        <v>4.3645251624774575E-2</v>
      </c>
      <c r="O390" s="21">
        <v>3.5587524332123789E-2</v>
      </c>
      <c r="P390" s="21">
        <v>3.9244541297573696E-2</v>
      </c>
      <c r="Q390" s="21">
        <v>0.26141180402319947</v>
      </c>
      <c r="R390" s="21">
        <v>2.8187263571667991E-2</v>
      </c>
      <c r="S390" s="21">
        <v>0.1541036947369466</v>
      </c>
      <c r="T390" s="21">
        <v>0</v>
      </c>
      <c r="U390" s="21">
        <v>0.64354786514876972</v>
      </c>
      <c r="V390" s="21">
        <v>0.51829868493424269</v>
      </c>
      <c r="W390" s="21">
        <v>0.62210889664239277</v>
      </c>
      <c r="X390" s="21">
        <v>0.56438708820299321</v>
      </c>
      <c r="Y390" s="21">
        <v>0.47213729222542916</v>
      </c>
      <c r="Z390" s="21">
        <v>0.43561291179700673</v>
      </c>
      <c r="AA390" s="21">
        <v>0.10967283053024918</v>
      </c>
      <c r="AB390" s="21">
        <v>0.89392617926800455</v>
      </c>
      <c r="AC390" s="21">
        <v>0.41575804057382415</v>
      </c>
      <c r="AD390" s="21">
        <v>0.41883673252440112</v>
      </c>
      <c r="AE390" s="21">
        <v>0.47620831936943825</v>
      </c>
      <c r="AF390" s="21">
        <v>0.3930201231673357</v>
      </c>
      <c r="AG390" s="21" t="e">
        <v>#DIV/0!</v>
      </c>
      <c r="AH390" s="21" t="e">
        <v>#DIV/0!</v>
      </c>
      <c r="AI390" s="21">
        <v>0.98517685083747264</v>
      </c>
      <c r="AJ390" s="21">
        <v>8.4129758574631591E-2</v>
      </c>
      <c r="AK390" s="21" t="e">
        <v>#DIV/0!</v>
      </c>
      <c r="AL390" s="21" t="e">
        <v>#DIV/0!</v>
      </c>
      <c r="AM390" s="21">
        <v>0.31018126626889769</v>
      </c>
      <c r="AN390" s="21">
        <v>0.2756046287496986</v>
      </c>
      <c r="AO390" s="21">
        <v>0.17765569881016835</v>
      </c>
      <c r="AP390" s="21">
        <v>0.5748404061042538</v>
      </c>
      <c r="AQ390" s="21">
        <v>0.56704859913074468</v>
      </c>
      <c r="AR390" s="21">
        <v>0.29917805096393557</v>
      </c>
      <c r="AS390" s="21">
        <v>0.57644855422866315</v>
      </c>
      <c r="AT390" s="21">
        <v>0.4309214121608429</v>
      </c>
      <c r="AU390" s="21">
        <v>0.62733899558664086</v>
      </c>
      <c r="AV390" s="21" t="e">
        <v>#DIV/0!</v>
      </c>
      <c r="AW390" s="21" t="e">
        <v>#DIV/0!</v>
      </c>
      <c r="AX390" s="21" t="e">
        <v>#DIV/0!</v>
      </c>
      <c r="AY390" s="21">
        <v>0.21531084127524647</v>
      </c>
      <c r="AZ390" s="21">
        <v>0.72734992874343596</v>
      </c>
      <c r="BA390" s="21">
        <v>0.74402672670495618</v>
      </c>
      <c r="BB390" s="21" t="e">
        <v>#DIV/0!</v>
      </c>
      <c r="BC390" s="21">
        <v>0.31988766571059302</v>
      </c>
    </row>
    <row r="391" spans="1:55" x14ac:dyDescent="0.2">
      <c r="A391" s="7" t="s">
        <v>1213</v>
      </c>
      <c r="B391" s="7" t="s">
        <v>1214</v>
      </c>
      <c r="C391" s="3" t="s">
        <v>45</v>
      </c>
      <c r="D391" s="7">
        <v>330907</v>
      </c>
      <c r="E391" s="7" t="s">
        <v>16</v>
      </c>
      <c r="F391" s="7">
        <v>2018</v>
      </c>
      <c r="G391" s="7" t="s">
        <v>17</v>
      </c>
      <c r="H391" s="8">
        <v>43555</v>
      </c>
      <c r="I391" s="8">
        <v>43609</v>
      </c>
      <c r="J391" s="8">
        <v>43769</v>
      </c>
      <c r="K391" s="9">
        <v>321913238</v>
      </c>
      <c r="L391" s="9">
        <v>326252252</v>
      </c>
      <c r="M391" s="7" t="s">
        <v>1215</v>
      </c>
      <c r="N391" s="20">
        <v>7.5647344123826704E-2</v>
      </c>
      <c r="O391" s="21">
        <v>4.9495272524810598E-2</v>
      </c>
      <c r="P391" s="21">
        <v>6.1994230185682633E-2</v>
      </c>
      <c r="Q391" s="21">
        <v>0.26076782551850575</v>
      </c>
      <c r="R391" s="21">
        <v>6.3170699140766742E-2</v>
      </c>
      <c r="S391" s="21">
        <v>4.1659551172431426E-2</v>
      </c>
      <c r="T391" s="21">
        <v>5.6125953121200486E-2</v>
      </c>
      <c r="U391" s="21">
        <v>0.64672706514727163</v>
      </c>
      <c r="V391" s="21">
        <v>0.49564913479385969</v>
      </c>
      <c r="W391" s="21">
        <v>0.62788080883547737</v>
      </c>
      <c r="X391" s="21">
        <v>0.35523818608420682</v>
      </c>
      <c r="Y391" s="21">
        <v>0.50526657110367568</v>
      </c>
      <c r="Z391" s="21">
        <v>0.64476181391579312</v>
      </c>
      <c r="AA391" s="21">
        <v>0.28470365698842021</v>
      </c>
      <c r="AB391" s="21">
        <v>0.90479241427739499</v>
      </c>
      <c r="AC391" s="21">
        <v>0.46868329107835749</v>
      </c>
      <c r="AD391" s="21">
        <v>0.40636527586706805</v>
      </c>
      <c r="AE391" s="21">
        <v>0.46202854249294056</v>
      </c>
      <c r="AF391" s="21">
        <v>0.39175147126663079</v>
      </c>
      <c r="AG391" s="21" t="e">
        <v>#DIV/0!</v>
      </c>
      <c r="AH391" s="21" t="e">
        <v>#DIV/0!</v>
      </c>
      <c r="AI391" s="21">
        <v>0.98552107645676201</v>
      </c>
      <c r="AJ391" s="21">
        <v>0.17060361654176101</v>
      </c>
      <c r="AK391" s="21" t="e">
        <v>#DIV/0!</v>
      </c>
      <c r="AL391" s="21" t="e">
        <v>#DIV/0!</v>
      </c>
      <c r="AM391" s="21">
        <v>0.31204758492345241</v>
      </c>
      <c r="AN391" s="21">
        <v>0.27779250262723537</v>
      </c>
      <c r="AO391" s="21">
        <v>0.27656664071919529</v>
      </c>
      <c r="AP391" s="21">
        <v>0.57539133209189242</v>
      </c>
      <c r="AQ391" s="21">
        <v>0.62534944926847247</v>
      </c>
      <c r="AR391" s="21">
        <v>0.27284303125557263</v>
      </c>
      <c r="AS391" s="21">
        <v>0.58844726970408123</v>
      </c>
      <c r="AT391" s="21">
        <v>0.49223636559909673</v>
      </c>
      <c r="AU391" s="21">
        <v>0.68360993486547816</v>
      </c>
      <c r="AV391" s="21" t="e">
        <v>#DIV/0!</v>
      </c>
      <c r="AW391" s="21" t="e">
        <v>#DIV/0!</v>
      </c>
      <c r="AX391" s="21" t="e">
        <v>#DIV/0!</v>
      </c>
      <c r="AY391" s="21">
        <v>0.22531209885372155</v>
      </c>
      <c r="AZ391" s="21">
        <v>0.74511215887596638</v>
      </c>
      <c r="BA391" s="21">
        <v>0.74421550713372719</v>
      </c>
      <c r="BB391" s="21" t="e">
        <v>#DIV/0!</v>
      </c>
      <c r="BC391" s="21">
        <v>0.29128746673281652</v>
      </c>
    </row>
    <row r="392" spans="1:55" x14ac:dyDescent="0.2">
      <c r="A392" s="7" t="s">
        <v>1192</v>
      </c>
      <c r="B392" s="7" t="s">
        <v>1193</v>
      </c>
      <c r="C392" s="3" t="s">
        <v>138</v>
      </c>
      <c r="D392" s="7">
        <v>410846</v>
      </c>
      <c r="E392" s="7" t="s">
        <v>16</v>
      </c>
      <c r="F392" s="7">
        <v>2018</v>
      </c>
      <c r="G392" s="7" t="s">
        <v>17</v>
      </c>
      <c r="H392" s="8">
        <v>43465</v>
      </c>
      <c r="I392" s="8">
        <v>43524</v>
      </c>
      <c r="J392" s="8">
        <v>43524</v>
      </c>
      <c r="K392" s="9">
        <v>419000000</v>
      </c>
      <c r="L392" s="9">
        <v>422000000</v>
      </c>
      <c r="M392" s="7" t="s">
        <v>1194</v>
      </c>
      <c r="N392" s="20">
        <v>6.3357371905514853E-2</v>
      </c>
      <c r="O392" s="21">
        <v>4.1602340300719215E-2</v>
      </c>
      <c r="P392" s="21">
        <v>5.2129433418289621E-2</v>
      </c>
      <c r="Q392" s="21">
        <v>0.26188576589194357</v>
      </c>
      <c r="R392" s="21">
        <v>4.5974538552532848E-2</v>
      </c>
      <c r="S392" s="21">
        <v>3.6126932173261828E-3</v>
      </c>
      <c r="T392" s="21">
        <v>4.578297500575898E-2</v>
      </c>
      <c r="U392" s="21">
        <v>0.64558930236172152</v>
      </c>
      <c r="V392" s="21">
        <v>0.48897328447864852</v>
      </c>
      <c r="W392" s="21">
        <v>0.62739748136664097</v>
      </c>
      <c r="X392" s="21">
        <v>0.29246188290680775</v>
      </c>
      <c r="Y392" s="21">
        <v>0.46568011832704559</v>
      </c>
      <c r="Z392" s="21">
        <v>0.70753811709319214</v>
      </c>
      <c r="AA392" s="21">
        <v>0</v>
      </c>
      <c r="AB392" s="21">
        <v>0.89145440618036997</v>
      </c>
      <c r="AC392" s="21">
        <v>2.9219593159860498E-2</v>
      </c>
      <c r="AD392" s="21">
        <v>0.34142100143316945</v>
      </c>
      <c r="AE392" s="21">
        <v>0.3876273959066478</v>
      </c>
      <c r="AF392" s="21">
        <v>0.37380559132710006</v>
      </c>
      <c r="AG392" s="21" t="e">
        <v>#DIV/0!</v>
      </c>
      <c r="AH392" s="21" t="e">
        <v>#DIV/0!</v>
      </c>
      <c r="AI392" s="21">
        <v>0.98594190613173815</v>
      </c>
      <c r="AJ392" s="21">
        <v>0.13380672015006648</v>
      </c>
      <c r="AK392" s="21" t="e">
        <v>#DIV/0!</v>
      </c>
      <c r="AL392" s="21" t="e">
        <v>#DIV/0!</v>
      </c>
      <c r="AM392" s="21">
        <v>0.30828494877371598</v>
      </c>
      <c r="AN392" s="21">
        <v>0.28164268363384148</v>
      </c>
      <c r="AO392" s="21">
        <v>0.37089989194259099</v>
      </c>
      <c r="AP392" s="21">
        <v>0.57865419895476844</v>
      </c>
      <c r="AQ392" s="21">
        <v>0.52281666666543192</v>
      </c>
      <c r="AR392" s="21">
        <v>0.21419996466401658</v>
      </c>
      <c r="AS392" s="21">
        <v>0.60160219433589124</v>
      </c>
      <c r="AT392" s="21">
        <v>0.39735205528242884</v>
      </c>
      <c r="AU392" s="21">
        <v>0.64365784117880032</v>
      </c>
      <c r="AV392" s="21" t="e">
        <v>#DIV/0!</v>
      </c>
      <c r="AW392" s="21" t="e">
        <v>#DIV/0!</v>
      </c>
      <c r="AX392" s="21" t="e">
        <v>#DIV/0!</v>
      </c>
      <c r="AY392" s="21">
        <v>0.23812490173579914</v>
      </c>
      <c r="AZ392" s="21">
        <v>0.74717964145015037</v>
      </c>
      <c r="BA392" s="21">
        <v>0.74417460815210801</v>
      </c>
      <c r="BB392" s="21" t="e">
        <v>#DIV/0!</v>
      </c>
      <c r="BC392" s="21">
        <v>0.21677155576446294</v>
      </c>
    </row>
    <row r="393" spans="1:55" x14ac:dyDescent="0.2">
      <c r="A393" s="3" t="s">
        <v>1222</v>
      </c>
      <c r="B393" s="3" t="s">
        <v>1223</v>
      </c>
      <c r="C393" s="3" t="s">
        <v>59</v>
      </c>
      <c r="D393" s="3">
        <v>378238</v>
      </c>
      <c r="E393" s="3" t="s">
        <v>16</v>
      </c>
      <c r="F393" s="3">
        <v>2019</v>
      </c>
      <c r="G393" s="3" t="s">
        <v>17</v>
      </c>
      <c r="H393" s="4">
        <v>43830</v>
      </c>
      <c r="I393" s="4">
        <v>43887</v>
      </c>
      <c r="J393" s="4">
        <v>43887</v>
      </c>
      <c r="K393" s="5">
        <v>132474000</v>
      </c>
      <c r="L393" s="5">
        <v>133757000</v>
      </c>
      <c r="M393" s="3" t="s">
        <v>1224</v>
      </c>
      <c r="N393" s="20">
        <v>8.3901549330406971E-2</v>
      </c>
      <c r="O393" s="21">
        <v>5.6360816357755632E-2</v>
      </c>
      <c r="P393" s="21">
        <v>2.8831240863141115E-2</v>
      </c>
      <c r="Q393" s="21">
        <v>0.26057391730121382</v>
      </c>
      <c r="R393" s="21">
        <v>7.9689231171054462E-2</v>
      </c>
      <c r="S393" s="21">
        <v>6.315331707424804E-3</v>
      </c>
      <c r="T393" s="21">
        <v>7.934733233004293E-2</v>
      </c>
      <c r="U393" s="21">
        <v>0.64812470069398309</v>
      </c>
      <c r="V393" s="21">
        <v>0.48934091288878373</v>
      </c>
      <c r="W393" s="21">
        <v>0.630027645305833</v>
      </c>
      <c r="X393" s="21">
        <v>9.6927632098673083E-2</v>
      </c>
      <c r="Y393" s="21">
        <v>0.52170333558951787</v>
      </c>
      <c r="Z393" s="21">
        <v>0.90307236790132683</v>
      </c>
      <c r="AA393" s="21">
        <v>0.53318832431472318</v>
      </c>
      <c r="AB393" s="21">
        <v>0.9084950130429319</v>
      </c>
      <c r="AC393" s="21">
        <v>0.23446967452051037</v>
      </c>
      <c r="AD393" s="21">
        <v>0.42999836822826853</v>
      </c>
      <c r="AE393" s="21">
        <v>0.48889885810971689</v>
      </c>
      <c r="AF393" s="21">
        <v>0.41153527301988713</v>
      </c>
      <c r="AG393" s="21" t="e">
        <v>#DIV/0!</v>
      </c>
      <c r="AH393" s="21" t="e">
        <v>#DIV/0!</v>
      </c>
      <c r="AI393" s="21">
        <v>0.98756230957452629</v>
      </c>
      <c r="AJ393" s="21">
        <v>0.26338948037168591</v>
      </c>
      <c r="AK393" s="21" t="e">
        <v>#DIV/0!</v>
      </c>
      <c r="AL393" s="21" t="e">
        <v>#DIV/0!</v>
      </c>
      <c r="AM393" s="21">
        <v>0.30867743170483497</v>
      </c>
      <c r="AN393" s="21">
        <v>0.27247977846799831</v>
      </c>
      <c r="AO393" s="21">
        <v>8.4231526256588543E-2</v>
      </c>
      <c r="AP393" s="21">
        <v>0.57577306420408803</v>
      </c>
      <c r="AQ393" s="21">
        <v>0.54591282198585656</v>
      </c>
      <c r="AR393" s="21">
        <v>0.31514839397865907</v>
      </c>
      <c r="AS393" s="21">
        <v>0.63417414888987989</v>
      </c>
      <c r="AT393" s="21">
        <v>0.32409417698905091</v>
      </c>
      <c r="AU393" s="21">
        <v>0.4800095791682592</v>
      </c>
      <c r="AV393" s="21" t="e">
        <v>#DIV/0!</v>
      </c>
      <c r="AW393" s="21" t="e">
        <v>#DIV/0!</v>
      </c>
      <c r="AX393" s="21" t="e">
        <v>#DIV/0!</v>
      </c>
      <c r="AY393" s="21">
        <v>0.27832488682087969</v>
      </c>
      <c r="AZ393" s="21">
        <v>0.78475772155019974</v>
      </c>
      <c r="BA393" s="21">
        <v>0.74196208331781965</v>
      </c>
      <c r="BB393" s="21" t="e">
        <v>#DIV/0!</v>
      </c>
      <c r="BC393" s="21">
        <v>0.19891987633515992</v>
      </c>
    </row>
    <row r="394" spans="1:55" x14ac:dyDescent="0.2">
      <c r="A394" s="3" t="s">
        <v>1219</v>
      </c>
      <c r="B394" s="3" t="s">
        <v>1220</v>
      </c>
      <c r="C394" s="3" t="s">
        <v>72</v>
      </c>
      <c r="D394" s="3">
        <v>378237</v>
      </c>
      <c r="E394" s="3" t="s">
        <v>16</v>
      </c>
      <c r="F394" s="3">
        <v>2019</v>
      </c>
      <c r="G394" s="3" t="s">
        <v>17</v>
      </c>
      <c r="H394" s="4">
        <v>43830</v>
      </c>
      <c r="I394" s="4">
        <v>43869</v>
      </c>
      <c r="J394" s="4">
        <v>43879</v>
      </c>
      <c r="K394" s="5">
        <v>190920000</v>
      </c>
      <c r="L394" s="5">
        <v>191134000</v>
      </c>
      <c r="M394" s="3" t="s">
        <v>1221</v>
      </c>
      <c r="N394" s="20">
        <v>6.1104132379868059E-3</v>
      </c>
      <c r="O394" s="21">
        <v>6.1104132379868059E-3</v>
      </c>
      <c r="P394" s="21">
        <v>1.7716943840954132E-2</v>
      </c>
      <c r="Q394" s="21">
        <v>0.2638695720412102</v>
      </c>
      <c r="R394" s="21">
        <v>2.4282953552344985E-2</v>
      </c>
      <c r="S394" s="21">
        <v>0</v>
      </c>
      <c r="T394" s="21">
        <v>2.4534411090452107E-2</v>
      </c>
      <c r="U394" s="21">
        <v>0.64402261030192276</v>
      </c>
      <c r="V394" s="21">
        <v>0.48825282224192584</v>
      </c>
      <c r="W394" s="21">
        <v>0.62582503611666629</v>
      </c>
      <c r="X394" s="21">
        <v>8.8179651283674304E-2</v>
      </c>
      <c r="Y394" s="21">
        <v>0.45360311492950461</v>
      </c>
      <c r="Z394" s="21">
        <v>0.91182034871632578</v>
      </c>
      <c r="AA394" s="21">
        <v>0</v>
      </c>
      <c r="AB394" s="21">
        <v>0.86576905940802884</v>
      </c>
      <c r="AC394" s="21">
        <v>0.56158154832723828</v>
      </c>
      <c r="AD394" s="21">
        <v>0.69218013558266878</v>
      </c>
      <c r="AE394" s="21">
        <v>0.6048398205203781</v>
      </c>
      <c r="AF394" s="21">
        <v>0.38822116000051127</v>
      </c>
      <c r="AG394" s="21" t="e">
        <v>#DIV/0!</v>
      </c>
      <c r="AH394" s="21" t="e">
        <v>#DIV/0!</v>
      </c>
      <c r="AI394" s="21">
        <v>0.98597445238550829</v>
      </c>
      <c r="AJ394" s="21">
        <v>6.202392298892908E-2</v>
      </c>
      <c r="AK394" s="21" t="e">
        <v>#DIV/0!</v>
      </c>
      <c r="AL394" s="21" t="e">
        <v>#DIV/0!</v>
      </c>
      <c r="AM394" s="21">
        <v>0.30539280443040434</v>
      </c>
      <c r="AN394" s="21">
        <v>0.27107834247105145</v>
      </c>
      <c r="AO394" s="21">
        <v>1.6720799071647641E-2</v>
      </c>
      <c r="AP394" s="21">
        <v>0.5713858590615245</v>
      </c>
      <c r="AQ394" s="21">
        <v>0.4548200460821753</v>
      </c>
      <c r="AR394" s="21">
        <v>0.55958078351605134</v>
      </c>
      <c r="AS394" s="21">
        <v>0.57325865309077062</v>
      </c>
      <c r="AT394" s="21">
        <v>0.28725574800274484</v>
      </c>
      <c r="AU394" s="21">
        <v>0.61865283663646653</v>
      </c>
      <c r="AV394" s="21" t="e">
        <v>#DIV/0!</v>
      </c>
      <c r="AW394" s="21" t="e">
        <v>#DIV/0!</v>
      </c>
      <c r="AX394" s="21" t="e">
        <v>#DIV/0!</v>
      </c>
      <c r="AY394" s="21">
        <v>0.22639494508311689</v>
      </c>
      <c r="AZ394" s="21">
        <v>0.7351727968945776</v>
      </c>
      <c r="BA394" s="21">
        <v>0.74691134813245585</v>
      </c>
      <c r="BB394" s="21" t="e">
        <v>#DIV/0!</v>
      </c>
      <c r="BC394" s="21">
        <v>0.20282781438666339</v>
      </c>
    </row>
    <row r="395" spans="1:55" x14ac:dyDescent="0.2">
      <c r="A395" s="3" t="s">
        <v>1204</v>
      </c>
      <c r="B395" s="3" t="s">
        <v>1205</v>
      </c>
      <c r="C395" s="3" t="s">
        <v>15</v>
      </c>
      <c r="D395" s="3">
        <v>378235</v>
      </c>
      <c r="E395" s="3" t="s">
        <v>16</v>
      </c>
      <c r="F395" s="3">
        <v>2019</v>
      </c>
      <c r="G395" s="3" t="s">
        <v>17</v>
      </c>
      <c r="H395" s="4">
        <v>43830</v>
      </c>
      <c r="I395" s="4">
        <v>43879</v>
      </c>
      <c r="J395" s="4">
        <v>43879</v>
      </c>
      <c r="K395" s="5">
        <v>163289011</v>
      </c>
      <c r="L395" s="5">
        <v>166218621</v>
      </c>
      <c r="M395" s="3" t="s">
        <v>1206</v>
      </c>
      <c r="N395" s="20">
        <v>1.3516679664341015E-2</v>
      </c>
      <c r="O395" s="21">
        <v>1.3516679664341015E-2</v>
      </c>
      <c r="P395" s="21">
        <v>9.8460310000494395E-3</v>
      </c>
      <c r="Q395" s="21">
        <v>0.26461353921912922</v>
      </c>
      <c r="R395" s="21">
        <v>0.13259782136973788</v>
      </c>
      <c r="S395" s="21">
        <v>0.17453464404021057</v>
      </c>
      <c r="T395" s="21">
        <v>0.10171601761253481</v>
      </c>
      <c r="U395" s="21">
        <v>0.66124985440414041</v>
      </c>
      <c r="V395" s="21">
        <v>0.53740697615982491</v>
      </c>
      <c r="W395" s="21">
        <v>0.63870183297192851</v>
      </c>
      <c r="X395" s="21">
        <v>7.6620510684309723E-2</v>
      </c>
      <c r="Y395" s="21">
        <v>0.58436822680736245</v>
      </c>
      <c r="Z395" s="21">
        <v>0.92337948931569036</v>
      </c>
      <c r="AA395" s="21">
        <v>0.90822703390841641</v>
      </c>
      <c r="AB395" s="21">
        <v>0.85986848673971505</v>
      </c>
      <c r="AC395" s="21">
        <v>0.6234483987019277</v>
      </c>
      <c r="AD395" s="21">
        <v>0.68069396942176874</v>
      </c>
      <c r="AE395" s="21">
        <v>0.67609245936346885</v>
      </c>
      <c r="AF395" s="21">
        <v>0.44317773359335588</v>
      </c>
      <c r="AG395" s="21" t="e">
        <v>#DIV/0!</v>
      </c>
      <c r="AH395" s="21" t="e">
        <v>#DIV/0!</v>
      </c>
      <c r="AI395" s="21">
        <v>0.98716563016065573</v>
      </c>
      <c r="AJ395" s="21">
        <v>0.13041915821988678</v>
      </c>
      <c r="AK395" s="21" t="e">
        <v>#DIV/0!</v>
      </c>
      <c r="AL395" s="21" t="e">
        <v>#DIV/0!</v>
      </c>
      <c r="AM395" s="21">
        <v>0.31452673863733882</v>
      </c>
      <c r="AN395" s="21">
        <v>0.27354652742830515</v>
      </c>
      <c r="AO395" s="21">
        <v>7.1880002003750804E-2</v>
      </c>
      <c r="AP395" s="21">
        <v>0.5693257408324256</v>
      </c>
      <c r="AQ395" s="21">
        <v>0.59481296829931007</v>
      </c>
      <c r="AR395" s="21">
        <v>0.49414388624420286</v>
      </c>
      <c r="AS395" s="21">
        <v>0.64243660651642287</v>
      </c>
      <c r="AT395" s="21">
        <v>0.43563747311399659</v>
      </c>
      <c r="AU395" s="21">
        <v>0.58671042521342398</v>
      </c>
      <c r="AV395" s="21" t="e">
        <v>#DIV/0!</v>
      </c>
      <c r="AW395" s="21" t="e">
        <v>#DIV/0!</v>
      </c>
      <c r="AX395" s="21" t="e">
        <v>#DIV/0!</v>
      </c>
      <c r="AY395" s="21">
        <v>0.24999152851826556</v>
      </c>
      <c r="AZ395" s="21">
        <v>0.76772704228961219</v>
      </c>
      <c r="BA395" s="21">
        <v>0.7423396709351836</v>
      </c>
      <c r="BB395" s="21" t="e">
        <v>#DIV/0!</v>
      </c>
      <c r="BC395" s="21">
        <v>0.27167399916199714</v>
      </c>
    </row>
    <row r="396" spans="1:55" x14ac:dyDescent="0.2">
      <c r="A396" s="3" t="s">
        <v>1201</v>
      </c>
      <c r="B396" s="3" t="s">
        <v>1202</v>
      </c>
      <c r="C396" s="3" t="s">
        <v>34</v>
      </c>
      <c r="D396" s="3">
        <v>378234</v>
      </c>
      <c r="E396" s="3" t="s">
        <v>16</v>
      </c>
      <c r="F396" s="3">
        <v>2019</v>
      </c>
      <c r="G396" s="3" t="s">
        <v>17</v>
      </c>
      <c r="H396" s="4">
        <v>43830</v>
      </c>
      <c r="I396" s="4">
        <v>43875</v>
      </c>
      <c r="J396" s="4">
        <v>43875</v>
      </c>
      <c r="K396" s="5">
        <v>117136000</v>
      </c>
      <c r="L396" s="5">
        <v>117625000</v>
      </c>
      <c r="M396" s="6" t="s">
        <v>1203</v>
      </c>
      <c r="N396" s="20">
        <v>4.9083706042167163E-2</v>
      </c>
      <c r="O396" s="21">
        <v>4.9083706042167163E-2</v>
      </c>
      <c r="P396" s="21">
        <v>0.13948838052442128</v>
      </c>
      <c r="Q396" s="21">
        <v>0.24644188388970872</v>
      </c>
      <c r="R396" s="21">
        <v>0.21741103701135472</v>
      </c>
      <c r="S396" s="21">
        <v>0.30952273734462959</v>
      </c>
      <c r="T396" s="21">
        <v>0.16246101000565147</v>
      </c>
      <c r="U396" s="21">
        <v>0.61509135446285523</v>
      </c>
      <c r="V396" s="21">
        <v>0.42319001245318139</v>
      </c>
      <c r="W396" s="21">
        <v>0.60232805692202862</v>
      </c>
      <c r="X396" s="21">
        <v>0.6741132757698467</v>
      </c>
      <c r="Y396" s="21">
        <v>0.36259055974805826</v>
      </c>
      <c r="Z396" s="21">
        <v>0.32588672423015319</v>
      </c>
      <c r="AA396" s="21">
        <v>2.898745140473288E-2</v>
      </c>
      <c r="AB396" s="21">
        <v>0.68057865043766397</v>
      </c>
      <c r="AC396" s="21">
        <v>0.82899218626568028</v>
      </c>
      <c r="AD396" s="21">
        <v>0.7765623042135944</v>
      </c>
      <c r="AE396" s="21">
        <v>0.88293456867150422</v>
      </c>
      <c r="AF396" s="21">
        <v>0.48376459351797457</v>
      </c>
      <c r="AG396" s="21" t="e">
        <v>#DIV/0!</v>
      </c>
      <c r="AH396" s="21" t="e">
        <v>#DIV/0!</v>
      </c>
      <c r="AI396" s="21">
        <v>0.98638114344982952</v>
      </c>
      <c r="AJ396" s="21">
        <v>0.11482751656954432</v>
      </c>
      <c r="AK396" s="21" t="e">
        <v>#DIV/0!</v>
      </c>
      <c r="AL396" s="21" t="e">
        <v>#DIV/0!</v>
      </c>
      <c r="AM396" s="21">
        <v>0.29176351438125203</v>
      </c>
      <c r="AN396" s="21">
        <v>0.26698091417063186</v>
      </c>
      <c r="AO396" s="21">
        <v>8.1161885180746629E-2</v>
      </c>
      <c r="AP396" s="21">
        <v>0.57264920838145117</v>
      </c>
      <c r="AQ396" s="21">
        <v>0.70164816123968887</v>
      </c>
      <c r="AR396" s="21">
        <v>0.74807132263726106</v>
      </c>
      <c r="AS396" s="21">
        <v>0.59549313917930813</v>
      </c>
      <c r="AT396" s="21">
        <v>0.6669249074541983</v>
      </c>
      <c r="AU396" s="21">
        <v>0.62988847145584792</v>
      </c>
      <c r="AV396" s="21" t="e">
        <v>#DIV/0!</v>
      </c>
      <c r="AW396" s="21" t="e">
        <v>#DIV/0!</v>
      </c>
      <c r="AX396" s="21" t="e">
        <v>#DIV/0!</v>
      </c>
      <c r="AY396" s="21">
        <v>0.2587783767328572</v>
      </c>
      <c r="AZ396" s="21">
        <v>0.7374741778134537</v>
      </c>
      <c r="BA396" s="21">
        <v>0.74361059644443739</v>
      </c>
      <c r="BB396" s="21" t="e">
        <v>#DIV/0!</v>
      </c>
      <c r="BC396" s="21">
        <v>0.51608054230084621</v>
      </c>
    </row>
    <row r="397" spans="1:55" x14ac:dyDescent="0.2">
      <c r="A397" s="3" t="s">
        <v>1210</v>
      </c>
      <c r="B397" s="3" t="s">
        <v>1211</v>
      </c>
      <c r="C397" s="3" t="s">
        <v>24</v>
      </c>
      <c r="D397" s="3">
        <v>344083</v>
      </c>
      <c r="E397" s="3" t="s">
        <v>16</v>
      </c>
      <c r="F397" s="3">
        <v>2019</v>
      </c>
      <c r="G397" s="3" t="s">
        <v>17</v>
      </c>
      <c r="H397" s="4">
        <v>43830</v>
      </c>
      <c r="I397" s="4">
        <v>43874</v>
      </c>
      <c r="J397" s="4">
        <v>43874</v>
      </c>
      <c r="K397" s="5">
        <v>258117000</v>
      </c>
      <c r="L397" s="5">
        <v>262222000</v>
      </c>
      <c r="M397" s="3" t="s">
        <v>1212</v>
      </c>
      <c r="N397" s="20">
        <v>0.1034748311029256</v>
      </c>
      <c r="O397" s="21">
        <v>9.9078551726212466E-2</v>
      </c>
      <c r="P397" s="21">
        <v>0.23323450805704671</v>
      </c>
      <c r="Q397" s="21">
        <v>0.25998622860313275</v>
      </c>
      <c r="R397" s="21">
        <v>3.2193027608074173E-3</v>
      </c>
      <c r="S397" s="21">
        <v>9.2164009055573093E-3</v>
      </c>
      <c r="T397" s="21">
        <v>1.5494015876099049E-3</v>
      </c>
      <c r="U397" s="21">
        <v>0.64077301007377319</v>
      </c>
      <c r="V397" s="21">
        <v>0.48969414885362111</v>
      </c>
      <c r="W397" s="21">
        <v>0.62224924920994884</v>
      </c>
      <c r="X397" s="21">
        <v>0.60504723818206552</v>
      </c>
      <c r="Y397" s="21">
        <v>0.48107465145863415</v>
      </c>
      <c r="Z397" s="21">
        <v>0.39495276181793443</v>
      </c>
      <c r="AA397" s="21">
        <v>2.306228946833138E-2</v>
      </c>
      <c r="AB397" s="21">
        <v>0.92123466015990441</v>
      </c>
      <c r="AC397" s="21">
        <v>0.88708069971154202</v>
      </c>
      <c r="AD397" s="21">
        <v>0.42695910875506371</v>
      </c>
      <c r="AE397" s="21">
        <v>0.48544328572679984</v>
      </c>
      <c r="AF397" s="21">
        <v>0.39676271413473085</v>
      </c>
      <c r="AG397" s="21" t="e">
        <v>#DIV/0!</v>
      </c>
      <c r="AH397" s="21" t="e">
        <v>#DIV/0!</v>
      </c>
      <c r="AI397" s="21">
        <v>0.98661582245571777</v>
      </c>
      <c r="AJ397" s="21">
        <v>0.20295087300333459</v>
      </c>
      <c r="AK397" s="21" t="e">
        <v>#DIV/0!</v>
      </c>
      <c r="AL397" s="21" t="e">
        <v>#DIV/0!</v>
      </c>
      <c r="AM397" s="21">
        <v>0.30895792542080092</v>
      </c>
      <c r="AN397" s="21">
        <v>0.27388273081257575</v>
      </c>
      <c r="AO397" s="21">
        <v>0.152446523698401</v>
      </c>
      <c r="AP397" s="21">
        <v>0.57267737272583741</v>
      </c>
      <c r="AQ397" s="21">
        <v>0.56458175952123424</v>
      </c>
      <c r="AR397" s="21">
        <v>0.4871474950209716</v>
      </c>
      <c r="AS397" s="21">
        <v>0.61289351577582929</v>
      </c>
      <c r="AT397" s="21">
        <v>0.66560571533856394</v>
      </c>
      <c r="AU397" s="21">
        <v>0.65924874307776837</v>
      </c>
      <c r="AV397" s="21" t="e">
        <v>#DIV/0!</v>
      </c>
      <c r="AW397" s="21" t="e">
        <v>#DIV/0!</v>
      </c>
      <c r="AX397" s="21" t="e">
        <v>#DIV/0!</v>
      </c>
      <c r="AY397" s="21">
        <v>0.20182654621075188</v>
      </c>
      <c r="AZ397" s="21">
        <v>0.68052373946290823</v>
      </c>
      <c r="BA397" s="21">
        <v>0.74448309981810112</v>
      </c>
      <c r="BB397" s="21" t="e">
        <v>#DIV/0!</v>
      </c>
      <c r="BC397" s="21">
        <v>0.25187493793973909</v>
      </c>
    </row>
    <row r="398" spans="1:55" x14ac:dyDescent="0.2">
      <c r="A398" s="3" t="s">
        <v>1198</v>
      </c>
      <c r="B398" s="3" t="s">
        <v>1199</v>
      </c>
      <c r="C398" s="3" t="s">
        <v>72</v>
      </c>
      <c r="D398" s="3">
        <v>398980</v>
      </c>
      <c r="E398" s="3" t="s">
        <v>16</v>
      </c>
      <c r="F398" s="3">
        <v>2019</v>
      </c>
      <c r="G398" s="3" t="s">
        <v>17</v>
      </c>
      <c r="H398" s="4">
        <v>43830</v>
      </c>
      <c r="I398" s="4">
        <v>43885</v>
      </c>
      <c r="J398" s="4">
        <v>43885</v>
      </c>
      <c r="K398" s="5">
        <v>372907000</v>
      </c>
      <c r="L398" s="5">
        <v>376747000</v>
      </c>
      <c r="M398" s="6" t="s">
        <v>1200</v>
      </c>
      <c r="N398" s="20">
        <v>6.1844022074190536E-3</v>
      </c>
      <c r="O398" s="21">
        <v>6.1844022074190536E-3</v>
      </c>
      <c r="P398" s="21">
        <v>5.4822504192293493E-3</v>
      </c>
      <c r="Q398" s="21">
        <v>0.26139589265247481</v>
      </c>
      <c r="R398" s="21">
        <v>0.12489090219077173</v>
      </c>
      <c r="S398" s="21">
        <v>0</v>
      </c>
      <c r="T398" s="21">
        <v>0.12618418633469483</v>
      </c>
      <c r="U398" s="21">
        <v>0.65399787602889337</v>
      </c>
      <c r="V398" s="21">
        <v>0.48825282224192584</v>
      </c>
      <c r="W398" s="21">
        <v>0.63632797799108376</v>
      </c>
      <c r="X398" s="21">
        <v>5.470929816267219E-3</v>
      </c>
      <c r="Y398" s="21">
        <v>0.4694231187565488</v>
      </c>
      <c r="Z398" s="21">
        <v>0.99452907018373271</v>
      </c>
      <c r="AA398" s="21">
        <v>7.010549372595605E-2</v>
      </c>
      <c r="AB398" s="21">
        <v>0.89417120105110226</v>
      </c>
      <c r="AC398" s="21">
        <v>0.57236168462071202</v>
      </c>
      <c r="AD398" s="21">
        <v>0.72894300319005145</v>
      </c>
      <c r="AE398" s="21">
        <v>0.6091447031741809</v>
      </c>
      <c r="AF398" s="21">
        <v>0.47983831295863438</v>
      </c>
      <c r="AG398" s="21" t="e">
        <v>#DIV/0!</v>
      </c>
      <c r="AH398" s="21" t="e">
        <v>#DIV/0!</v>
      </c>
      <c r="AI398" s="21">
        <v>0.98587690955928375</v>
      </c>
      <c r="AJ398" s="21">
        <v>0.20759325182364247</v>
      </c>
      <c r="AK398" s="21" t="e">
        <v>#DIV/0!</v>
      </c>
      <c r="AL398" s="21" t="e">
        <v>#DIV/0!</v>
      </c>
      <c r="AM398" s="21">
        <v>0.30872349256229747</v>
      </c>
      <c r="AN398" s="21">
        <v>0.27099616940817245</v>
      </c>
      <c r="AO398" s="21">
        <v>2.3579994099288393E-2</v>
      </c>
      <c r="AP398" s="21">
        <v>0.56892526770563001</v>
      </c>
      <c r="AQ398" s="21">
        <v>0.53472716293205813</v>
      </c>
      <c r="AR398" s="21">
        <v>0.55046829534098607</v>
      </c>
      <c r="AS398" s="21">
        <v>0.56793756919795524</v>
      </c>
      <c r="AT398" s="21">
        <v>0.30882503639303804</v>
      </c>
      <c r="AU398" s="21">
        <v>0.64461310863565302</v>
      </c>
      <c r="AV398" s="21" t="e">
        <v>#DIV/0!</v>
      </c>
      <c r="AW398" s="21" t="e">
        <v>#DIV/0!</v>
      </c>
      <c r="AX398" s="21" t="e">
        <v>#DIV/0!</v>
      </c>
      <c r="AY398" s="21">
        <v>0.29974048024746153</v>
      </c>
      <c r="AZ398" s="21">
        <v>0.80033740359445749</v>
      </c>
      <c r="BA398" s="21">
        <v>0.74331046536232948</v>
      </c>
      <c r="BB398" s="21" t="e">
        <v>#DIV/0!</v>
      </c>
      <c r="BC398" s="21">
        <v>0.18289849084568108</v>
      </c>
    </row>
    <row r="399" spans="1:55" x14ac:dyDescent="0.2">
      <c r="A399" s="3" t="s">
        <v>1207</v>
      </c>
      <c r="B399" s="3" t="s">
        <v>1208</v>
      </c>
      <c r="C399" s="3" t="s">
        <v>38</v>
      </c>
      <c r="D399" s="3">
        <v>101219</v>
      </c>
      <c r="E399" s="3" t="s">
        <v>16</v>
      </c>
      <c r="F399" s="3">
        <v>2019</v>
      </c>
      <c r="G399" s="3" t="s">
        <v>17</v>
      </c>
      <c r="H399" s="4">
        <v>43830</v>
      </c>
      <c r="I399" s="4">
        <v>43882</v>
      </c>
      <c r="J399" s="4">
        <v>43882</v>
      </c>
      <c r="K399" s="5">
        <v>4138000000</v>
      </c>
      <c r="L399" s="5">
        <v>4141000000</v>
      </c>
      <c r="M399" s="3" t="s">
        <v>1209</v>
      </c>
      <c r="N399" s="20">
        <v>2.8072604369513848E-2</v>
      </c>
      <c r="O399" s="21">
        <v>2.707935035862611E-2</v>
      </c>
      <c r="P399" s="21">
        <v>5.6727171423606552E-3</v>
      </c>
      <c r="Q399" s="21">
        <v>0.27353740036577096</v>
      </c>
      <c r="R399" s="21">
        <v>0.12081610934032094</v>
      </c>
      <c r="S399" s="21">
        <v>1.9477948277069217E-2</v>
      </c>
      <c r="T399" s="21">
        <v>0.11846757321141414</v>
      </c>
      <c r="U399" s="21">
        <v>0.67562531169017648</v>
      </c>
      <c r="V399" s="21">
        <v>0.49844295864103599</v>
      </c>
      <c r="W399" s="21">
        <v>0.65800866109114931</v>
      </c>
      <c r="X399" s="21">
        <v>9.0540965668775536E-2</v>
      </c>
      <c r="Y399" s="21">
        <v>0.43685067881975548</v>
      </c>
      <c r="Z399" s="21">
        <v>0.90945903433122444</v>
      </c>
      <c r="AA399" s="21">
        <v>0.1841372784807806</v>
      </c>
      <c r="AB399" s="21">
        <v>0.82449177586253819</v>
      </c>
      <c r="AC399" s="21">
        <v>0.57842143320826223</v>
      </c>
      <c r="AD399" s="21">
        <v>0.57795768475081866</v>
      </c>
      <c r="AE399" s="21">
        <v>0.53819405921081653</v>
      </c>
      <c r="AF399" s="21">
        <v>0.43712686247338117</v>
      </c>
      <c r="AG399" s="21" t="e">
        <v>#DIV/0!</v>
      </c>
      <c r="AH399" s="21" t="e">
        <v>#DIV/0!</v>
      </c>
      <c r="AI399" s="21">
        <v>0.98614651315723811</v>
      </c>
      <c r="AJ399" s="21">
        <v>0.16146816064126787</v>
      </c>
      <c r="AK399" s="21" t="e">
        <v>#DIV/0!</v>
      </c>
      <c r="AL399" s="21" t="e">
        <v>#DIV/0!</v>
      </c>
      <c r="AM399" s="21">
        <v>0.32821787203464947</v>
      </c>
      <c r="AN399" s="21">
        <v>0.2791268950778979</v>
      </c>
      <c r="AO399" s="21">
        <v>0.10308255484254818</v>
      </c>
      <c r="AP399" s="21">
        <v>0.53979735930919859</v>
      </c>
      <c r="AQ399" s="21">
        <v>0.63678886968578718</v>
      </c>
      <c r="AR399" s="21">
        <v>0.34984911811795483</v>
      </c>
      <c r="AS399" s="21">
        <v>0.5959988474309067</v>
      </c>
      <c r="AT399" s="21">
        <v>0.38536737122570836</v>
      </c>
      <c r="AU399" s="21">
        <v>0.62884291557144989</v>
      </c>
      <c r="AV399" s="21" t="e">
        <v>#DIV/0!</v>
      </c>
      <c r="AW399" s="21" t="e">
        <v>#DIV/0!</v>
      </c>
      <c r="AX399" s="21" t="e">
        <v>#DIV/0!</v>
      </c>
      <c r="AY399" s="21">
        <v>0.24553693983532307</v>
      </c>
      <c r="AZ399" s="21">
        <v>0.76593137358214924</v>
      </c>
      <c r="BA399" s="21">
        <v>0.74316789537530803</v>
      </c>
      <c r="BB399" s="21" t="e">
        <v>#DIV/0!</v>
      </c>
      <c r="BC399" s="21">
        <v>0.23676861449308295</v>
      </c>
    </row>
    <row r="400" spans="1:55" x14ac:dyDescent="0.2">
      <c r="A400" s="3" t="s">
        <v>1225</v>
      </c>
      <c r="B400" s="3" t="s">
        <v>1226</v>
      </c>
      <c r="C400" s="3" t="s">
        <v>15</v>
      </c>
      <c r="D400" s="3">
        <v>749129</v>
      </c>
      <c r="E400" s="3" t="s">
        <v>16</v>
      </c>
      <c r="F400" s="3">
        <v>2019</v>
      </c>
      <c r="G400" s="3" t="s">
        <v>17</v>
      </c>
      <c r="H400" s="4">
        <v>43830</v>
      </c>
      <c r="I400" s="4">
        <v>43885</v>
      </c>
      <c r="J400" s="4">
        <v>43885</v>
      </c>
      <c r="K400" s="5">
        <v>193826000</v>
      </c>
      <c r="L400" s="5">
        <v>205021000</v>
      </c>
      <c r="M400" s="3" t="s">
        <v>1227</v>
      </c>
      <c r="N400" s="20">
        <v>4.5027233911655848E-2</v>
      </c>
      <c r="O400" s="21">
        <v>3.0047800149713064E-2</v>
      </c>
      <c r="P400" s="21">
        <v>1.3372731707870228E-2</v>
      </c>
      <c r="Q400" s="21">
        <v>0.26194966178680978</v>
      </c>
      <c r="R400" s="21">
        <v>7.5422485704727288E-2</v>
      </c>
      <c r="S400" s="21">
        <v>1.0410431461985541E-2</v>
      </c>
      <c r="T400" s="21">
        <v>7.4279607994669636E-2</v>
      </c>
      <c r="U400" s="21">
        <v>0.64927709909213838</v>
      </c>
      <c r="V400" s="21">
        <v>0.49043411331035142</v>
      </c>
      <c r="W400" s="21">
        <v>0.63112398137170012</v>
      </c>
      <c r="X400" s="21">
        <v>0.27646793774149497</v>
      </c>
      <c r="Y400" s="21">
        <v>0.52588298760668517</v>
      </c>
      <c r="Z400" s="21">
        <v>0.72353206225850497</v>
      </c>
      <c r="AA400" s="21">
        <v>0.60684662168032566</v>
      </c>
      <c r="AB400" s="21">
        <v>0.88623609780087265</v>
      </c>
      <c r="AC400" s="21">
        <v>0.25224425006911205</v>
      </c>
      <c r="AD400" s="21">
        <v>0.39601340340518199</v>
      </c>
      <c r="AE400" s="21">
        <v>0.44194168438369263</v>
      </c>
      <c r="AF400" s="21">
        <v>0.38513184054067068</v>
      </c>
      <c r="AG400" s="21" t="e">
        <v>#DIV/0!</v>
      </c>
      <c r="AH400" s="21" t="e">
        <v>#DIV/0!</v>
      </c>
      <c r="AI400" s="21">
        <v>0.98580858366385438</v>
      </c>
      <c r="AJ400" s="21">
        <v>6.6013995315721788E-2</v>
      </c>
      <c r="AK400" s="21" t="e">
        <v>#DIV/0!</v>
      </c>
      <c r="AL400" s="21" t="e">
        <v>#DIV/0!</v>
      </c>
      <c r="AM400" s="21">
        <v>0.30768911449990266</v>
      </c>
      <c r="AN400" s="21">
        <v>0.27437808016107956</v>
      </c>
      <c r="AO400" s="21">
        <v>0.12635603041482393</v>
      </c>
      <c r="AP400" s="21">
        <v>0.57603670077117963</v>
      </c>
      <c r="AQ400" s="21">
        <v>0.5064060586308039</v>
      </c>
      <c r="AR400" s="21">
        <v>0.19929010499190389</v>
      </c>
      <c r="AS400" s="21">
        <v>0.60191397873272434</v>
      </c>
      <c r="AT400" s="21">
        <v>0.24569306202965727</v>
      </c>
      <c r="AU400" s="21">
        <v>0.6068669714813183</v>
      </c>
      <c r="AV400" s="21" t="e">
        <v>#DIV/0!</v>
      </c>
      <c r="AW400" s="21" t="e">
        <v>#DIV/0!</v>
      </c>
      <c r="AX400" s="21" t="e">
        <v>#DIV/0!</v>
      </c>
      <c r="AY400" s="21">
        <v>0.2704661731490075</v>
      </c>
      <c r="AZ400" s="21">
        <v>0.77666514835218792</v>
      </c>
      <c r="BA400" s="21">
        <v>0.74265245198479513</v>
      </c>
      <c r="BB400" s="21" t="e">
        <v>#DIV/0!</v>
      </c>
      <c r="BC400" s="21">
        <v>0.20950702535795637</v>
      </c>
    </row>
    <row r="401" spans="1:55" x14ac:dyDescent="0.2">
      <c r="A401" s="3" t="s">
        <v>1237</v>
      </c>
      <c r="B401" s="3" t="s">
        <v>1238</v>
      </c>
      <c r="C401" s="3" t="s">
        <v>24</v>
      </c>
      <c r="D401" s="3">
        <v>378240</v>
      </c>
      <c r="E401" s="3" t="s">
        <v>16</v>
      </c>
      <c r="F401" s="3">
        <v>2019</v>
      </c>
      <c r="G401" s="3" t="s">
        <v>17</v>
      </c>
      <c r="H401" s="4">
        <v>43830</v>
      </c>
      <c r="I401" s="4">
        <v>43886</v>
      </c>
      <c r="J401" s="4">
        <v>43886</v>
      </c>
      <c r="K401" s="5">
        <v>63589000</v>
      </c>
      <c r="L401" s="5">
        <v>63987000</v>
      </c>
      <c r="M401" s="3" t="s">
        <v>1239</v>
      </c>
      <c r="N401" s="20">
        <v>0.2228997358317801</v>
      </c>
      <c r="O401" s="21">
        <v>0.20874858784908595</v>
      </c>
      <c r="P401" s="21">
        <v>0.50469115616896687</v>
      </c>
      <c r="Q401" s="21">
        <v>0.26214023143941739</v>
      </c>
      <c r="R401" s="21">
        <v>9.9549855835717529E-2</v>
      </c>
      <c r="S401" s="21">
        <v>2.7317340882507431E-2</v>
      </c>
      <c r="T401" s="21">
        <v>9.5532341162458831E-2</v>
      </c>
      <c r="U401" s="21">
        <v>0.65237244875454303</v>
      </c>
      <c r="V401" s="21">
        <v>0.49411750879884875</v>
      </c>
      <c r="W401" s="21">
        <v>0.63398877852372904</v>
      </c>
      <c r="X401" s="21">
        <v>0.6498942854107268</v>
      </c>
      <c r="Y401" s="21">
        <v>0.46800191927614881</v>
      </c>
      <c r="Z401" s="21">
        <v>0.3501057145892732</v>
      </c>
      <c r="AA401" s="21">
        <v>0.1096900895665785</v>
      </c>
      <c r="AB401" s="21">
        <v>0.88376162614033926</v>
      </c>
      <c r="AC401" s="21">
        <v>0.57730303597360411</v>
      </c>
      <c r="AD401" s="21">
        <v>0.53491487697493723</v>
      </c>
      <c r="AE401" s="21">
        <v>0.60560483989475877</v>
      </c>
      <c r="AF401" s="21">
        <v>0.36729125415959263</v>
      </c>
      <c r="AG401" s="21" t="e">
        <v>#DIV/0!</v>
      </c>
      <c r="AH401" s="21" t="e">
        <v>#DIV/0!</v>
      </c>
      <c r="AI401" s="21">
        <v>0.98638255801459818</v>
      </c>
      <c r="AJ401" s="21">
        <v>0.21835531073996242</v>
      </c>
      <c r="AK401" s="21" t="e">
        <v>#DIV/0!</v>
      </c>
      <c r="AL401" s="21" t="e">
        <v>#DIV/0!</v>
      </c>
      <c r="AM401" s="21">
        <v>0.30476550286124904</v>
      </c>
      <c r="AN401" s="21">
        <v>0.27328742137404849</v>
      </c>
      <c r="AO401" s="21">
        <v>8.9918739300094738E-2</v>
      </c>
      <c r="AP401" s="21">
        <v>0.57210875187605836</v>
      </c>
      <c r="AQ401" s="21">
        <v>0.44553524855830673</v>
      </c>
      <c r="AR401" s="21">
        <v>0.4501469786474378</v>
      </c>
      <c r="AS401" s="21">
        <v>0.60137942303228942</v>
      </c>
      <c r="AT401" s="21">
        <v>0.45072272743157643</v>
      </c>
      <c r="AU401" s="21">
        <v>0.63703004038182798</v>
      </c>
      <c r="AV401" s="21" t="e">
        <v>#DIV/0!</v>
      </c>
      <c r="AW401" s="21" t="e">
        <v>#DIV/0!</v>
      </c>
      <c r="AX401" s="21" t="e">
        <v>#DIV/0!</v>
      </c>
      <c r="AY401" s="21">
        <v>0.25032411175811858</v>
      </c>
      <c r="AZ401" s="21">
        <v>0.71523274927307656</v>
      </c>
      <c r="BA401" s="21">
        <v>0.75074890904007996</v>
      </c>
      <c r="BB401" s="21" t="e">
        <v>#DIV/0!</v>
      </c>
      <c r="BC401" s="21">
        <v>0.25211226903307737</v>
      </c>
    </row>
    <row r="402" spans="1:55" x14ac:dyDescent="0.2">
      <c r="A402" s="3" t="s">
        <v>1228</v>
      </c>
      <c r="B402" s="3" t="s">
        <v>1229</v>
      </c>
      <c r="C402" s="3" t="s">
        <v>91</v>
      </c>
      <c r="D402" s="3">
        <v>87466</v>
      </c>
      <c r="E402" s="3" t="s">
        <v>16</v>
      </c>
      <c r="F402" s="3">
        <v>2019</v>
      </c>
      <c r="G402" s="3" t="s">
        <v>17</v>
      </c>
      <c r="H402" s="4">
        <v>43708</v>
      </c>
      <c r="I402" s="4">
        <v>43766</v>
      </c>
      <c r="J402" s="4">
        <v>43766</v>
      </c>
      <c r="K402" s="5">
        <v>899500000</v>
      </c>
      <c r="L402" s="5">
        <v>900700000</v>
      </c>
      <c r="M402" s="3" t="s">
        <v>1230</v>
      </c>
      <c r="N402" s="20">
        <v>3.3137044864665566E-2</v>
      </c>
      <c r="O402" s="21">
        <v>1.7910269988544138E-2</v>
      </c>
      <c r="P402" s="21">
        <v>1.6043868559308765E-2</v>
      </c>
      <c r="Q402" s="21">
        <v>0.26197738371511137</v>
      </c>
      <c r="R402" s="21">
        <v>5.1990558281635048E-2</v>
      </c>
      <c r="S402" s="21">
        <v>5.5155890948762661E-3</v>
      </c>
      <c r="T402" s="21">
        <v>5.1509627593897982E-2</v>
      </c>
      <c r="U402" s="21">
        <v>0.646569830055435</v>
      </c>
      <c r="V402" s="21">
        <v>0.48941263857053574</v>
      </c>
      <c r="W402" s="21">
        <v>0.62838284648510656</v>
      </c>
      <c r="X402" s="21">
        <v>0.23976132400027578</v>
      </c>
      <c r="Y402" s="21">
        <v>0.49485821596029544</v>
      </c>
      <c r="Z402" s="21">
        <v>0.76023867599972428</v>
      </c>
      <c r="AA402" s="21">
        <v>0.38438073636551728</v>
      </c>
      <c r="AB402" s="21">
        <v>0.88586859449741617</v>
      </c>
      <c r="AC402" s="21">
        <v>0.22364242860442379</v>
      </c>
      <c r="AD402" s="21">
        <v>0.33988111920974418</v>
      </c>
      <c r="AE402" s="21">
        <v>0.3864374922150518</v>
      </c>
      <c r="AF402" s="21">
        <v>0.37509358015449956</v>
      </c>
      <c r="AG402" s="21" t="e">
        <v>#DIV/0!</v>
      </c>
      <c r="AH402" s="21" t="e">
        <v>#DIV/0!</v>
      </c>
      <c r="AI402" s="21">
        <v>0.98409435684069158</v>
      </c>
      <c r="AJ402" s="21">
        <v>0.10605237008339913</v>
      </c>
      <c r="AK402" s="21" t="e">
        <v>#DIV/0!</v>
      </c>
      <c r="AL402" s="21" t="e">
        <v>#DIV/0!</v>
      </c>
      <c r="AM402" s="21">
        <v>0.30948996367377524</v>
      </c>
      <c r="AN402" s="21">
        <v>0.28342360898776786</v>
      </c>
      <c r="AO402" s="21">
        <v>0.40641061613818874</v>
      </c>
      <c r="AP402" s="21">
        <v>0.64890989440725955</v>
      </c>
      <c r="AQ402" s="21">
        <v>0.54342917119646539</v>
      </c>
      <c r="AR402" s="21">
        <v>0.21185557700666174</v>
      </c>
      <c r="AS402" s="21">
        <v>0.58431033136573174</v>
      </c>
      <c r="AT402" s="21">
        <v>0.40828870925455041</v>
      </c>
      <c r="AU402" s="21">
        <v>0.64436947225533148</v>
      </c>
      <c r="AV402" s="21" t="e">
        <v>#DIV/0!</v>
      </c>
      <c r="AW402" s="21" t="e">
        <v>#DIV/0!</v>
      </c>
      <c r="AX402" s="21" t="e">
        <v>#DIV/0!</v>
      </c>
      <c r="AY402" s="21">
        <v>0.24115620237954236</v>
      </c>
      <c r="AZ402" s="21">
        <v>0.75700181476131378</v>
      </c>
      <c r="BA402" s="21">
        <v>0.74450814645557173</v>
      </c>
      <c r="BB402" s="21" t="e">
        <v>#DIV/0!</v>
      </c>
      <c r="BC402" s="21">
        <v>0.230980647930115</v>
      </c>
    </row>
    <row r="403" spans="1:55" x14ac:dyDescent="0.2">
      <c r="A403" s="3" t="s">
        <v>1246</v>
      </c>
      <c r="B403" s="3" t="s">
        <v>1247</v>
      </c>
      <c r="C403" s="3" t="s">
        <v>34</v>
      </c>
      <c r="D403" s="3">
        <v>250582</v>
      </c>
      <c r="E403" s="3" t="s">
        <v>16</v>
      </c>
      <c r="F403" s="3">
        <v>2020</v>
      </c>
      <c r="G403" s="3" t="s">
        <v>17</v>
      </c>
      <c r="H403" s="4">
        <v>44012</v>
      </c>
      <c r="I403" s="4">
        <v>44071</v>
      </c>
      <c r="J403" s="4">
        <v>44071</v>
      </c>
      <c r="K403" s="5">
        <v>299000000</v>
      </c>
      <c r="L403" s="5">
        <v>295000000</v>
      </c>
      <c r="M403" s="3" t="s">
        <v>1248</v>
      </c>
      <c r="N403" s="20">
        <v>7.5101018206990652E-2</v>
      </c>
      <c r="O403" s="21">
        <v>5.4134176542032016E-2</v>
      </c>
      <c r="P403" s="21">
        <v>0.10125025895248174</v>
      </c>
      <c r="Q403" s="21">
        <v>0.26264534451520699</v>
      </c>
      <c r="R403" s="21">
        <v>0.10138857759012336</v>
      </c>
      <c r="S403" s="21">
        <v>8.8811922047946478E-3</v>
      </c>
      <c r="T403" s="21">
        <v>0.1007971980802345</v>
      </c>
      <c r="U403" s="21">
        <v>0.6533623127352588</v>
      </c>
      <c r="V403" s="21">
        <v>0.49028091964872422</v>
      </c>
      <c r="W403" s="21">
        <v>0.63544169523178473</v>
      </c>
      <c r="X403" s="21">
        <v>0.29248628237237267</v>
      </c>
      <c r="Y403" s="21">
        <v>0.49447862311160368</v>
      </c>
      <c r="Z403" s="21">
        <v>0.70751371762762727</v>
      </c>
      <c r="AA403" s="21">
        <v>0.55936099374356718</v>
      </c>
      <c r="AB403" s="21">
        <v>0.87774372977663728</v>
      </c>
      <c r="AC403" s="21">
        <v>0.35400156533215732</v>
      </c>
      <c r="AD403" s="21">
        <v>0.44853601891551398</v>
      </c>
      <c r="AE403" s="21">
        <v>0.50997576658816934</v>
      </c>
      <c r="AF403" s="21">
        <v>0.37454580326926062</v>
      </c>
      <c r="AG403" s="21" t="e">
        <v>#DIV/0!</v>
      </c>
      <c r="AH403" s="21" t="e">
        <v>#DIV/0!</v>
      </c>
      <c r="AI403" s="21">
        <v>0.98525222922895195</v>
      </c>
      <c r="AJ403" s="21">
        <v>0.18772917434597297</v>
      </c>
      <c r="AK403" s="21" t="e">
        <v>#DIV/0!</v>
      </c>
      <c r="AL403" s="21" t="e">
        <v>#DIV/0!</v>
      </c>
      <c r="AM403" s="21">
        <v>0.30649411079873001</v>
      </c>
      <c r="AN403" s="21">
        <v>0.27572495422130905</v>
      </c>
      <c r="AO403" s="21">
        <v>0.15347859472087308</v>
      </c>
      <c r="AP403" s="21">
        <v>0.57424553276708301</v>
      </c>
      <c r="AQ403" s="21">
        <v>0.47808626008060356</v>
      </c>
      <c r="AR403" s="21">
        <v>0.35270158670713081</v>
      </c>
      <c r="AS403" s="21">
        <v>0.5677160538217334</v>
      </c>
      <c r="AT403" s="21">
        <v>0.47638083978793638</v>
      </c>
      <c r="AU403" s="21">
        <v>0.66559024461574579</v>
      </c>
      <c r="AV403" s="21" t="e">
        <v>#DIV/0!</v>
      </c>
      <c r="AW403" s="21" t="e">
        <v>#DIV/0!</v>
      </c>
      <c r="AX403" s="21" t="e">
        <v>#DIV/0!</v>
      </c>
      <c r="AY403" s="21">
        <v>0.2503107135450347</v>
      </c>
      <c r="AZ403" s="21">
        <v>0.75516776670933938</v>
      </c>
      <c r="BA403" s="21">
        <v>0.74665997046102306</v>
      </c>
      <c r="BB403" s="21" t="e">
        <v>#DIV/0!</v>
      </c>
      <c r="BC403" s="21">
        <v>0.25990037508074237</v>
      </c>
    </row>
    <row r="404" spans="1:55" x14ac:dyDescent="0.2">
      <c r="A404" s="3" t="s">
        <v>1240</v>
      </c>
      <c r="B404" s="3" t="s">
        <v>1241</v>
      </c>
      <c r="C404" s="3" t="s">
        <v>52</v>
      </c>
      <c r="D404" s="3">
        <v>378244</v>
      </c>
      <c r="E404" s="3" t="s">
        <v>16</v>
      </c>
      <c r="F404" s="3">
        <v>2019</v>
      </c>
      <c r="G404" s="3" t="s">
        <v>17</v>
      </c>
      <c r="H404" s="4">
        <v>43830</v>
      </c>
      <c r="I404" s="4">
        <v>43888</v>
      </c>
      <c r="J404" s="4">
        <v>43888</v>
      </c>
      <c r="K404" s="5">
        <v>315300000</v>
      </c>
      <c r="L404" s="5">
        <v>316600000</v>
      </c>
      <c r="M404" s="3" t="s">
        <v>1242</v>
      </c>
      <c r="N404" s="20">
        <v>1.7492996117931023E-2</v>
      </c>
      <c r="O404" s="21">
        <v>1.3072237992108019E-2</v>
      </c>
      <c r="P404" s="21">
        <v>9.0626339966129866E-4</v>
      </c>
      <c r="Q404" s="21">
        <v>0.2652837913736048</v>
      </c>
      <c r="R404" s="21">
        <v>9.266380482817059E-2</v>
      </c>
      <c r="S404" s="21">
        <v>0.1049963080172287</v>
      </c>
      <c r="T404" s="21">
        <v>7.4219512285022077E-2</v>
      </c>
      <c r="U404" s="21">
        <v>0.65593299936643579</v>
      </c>
      <c r="V404" s="21">
        <v>0.51972765013040911</v>
      </c>
      <c r="W404" s="21">
        <v>0.63499622071821482</v>
      </c>
      <c r="X404" s="21">
        <v>5.2803487830500449E-2</v>
      </c>
      <c r="Y404" s="21">
        <v>0.45186000614640115</v>
      </c>
      <c r="Z404" s="21">
        <v>0.94719651216949963</v>
      </c>
      <c r="AA404" s="21">
        <v>0.15688869338578454</v>
      </c>
      <c r="AB404" s="21">
        <v>0.85523134554188596</v>
      </c>
      <c r="AC404" s="21">
        <v>0.61964347962209532</v>
      </c>
      <c r="AD404" s="21">
        <v>0.56690469938081112</v>
      </c>
      <c r="AE404" s="21">
        <v>0.55224496495604525</v>
      </c>
      <c r="AF404" s="21">
        <v>0.41239829000798855</v>
      </c>
      <c r="AG404" s="21" t="e">
        <v>#DIV/0!</v>
      </c>
      <c r="AH404" s="21" t="e">
        <v>#DIV/0!</v>
      </c>
      <c r="AI404" s="21">
        <v>0.98661129804649428</v>
      </c>
      <c r="AJ404" s="21">
        <v>0.12770239409276435</v>
      </c>
      <c r="AK404" s="21" t="e">
        <v>#DIV/0!</v>
      </c>
      <c r="AL404" s="21" t="e">
        <v>#DIV/0!</v>
      </c>
      <c r="AM404" s="21">
        <v>0.30888107398931791</v>
      </c>
      <c r="AN404" s="21">
        <v>0.27255343549759264</v>
      </c>
      <c r="AO404" s="21">
        <v>4.5245835750411363E-2</v>
      </c>
      <c r="AP404" s="21">
        <v>0.56796914311019653</v>
      </c>
      <c r="AQ404" s="21">
        <v>0.50344349071942618</v>
      </c>
      <c r="AR404" s="21">
        <v>0.42022806251594297</v>
      </c>
      <c r="AS404" s="21">
        <v>0.6115605502846343</v>
      </c>
      <c r="AT404" s="21">
        <v>0.32009508626702304</v>
      </c>
      <c r="AU404" s="21">
        <v>0.60816714787529924</v>
      </c>
      <c r="AV404" s="21" t="e">
        <v>#DIV/0!</v>
      </c>
      <c r="AW404" s="21" t="e">
        <v>#DIV/0!</v>
      </c>
      <c r="AX404" s="21" t="e">
        <v>#DIV/0!</v>
      </c>
      <c r="AY404" s="21">
        <v>0.27371951781088955</v>
      </c>
      <c r="AZ404" s="21">
        <v>0.78413916132419903</v>
      </c>
      <c r="BA404" s="21">
        <v>0.74284603492450518</v>
      </c>
      <c r="BB404" s="21" t="e">
        <v>#DIV/0!</v>
      </c>
      <c r="BC404" s="21">
        <v>0.19531050537620043</v>
      </c>
    </row>
    <row r="405" spans="1:55" x14ac:dyDescent="0.2">
      <c r="A405" s="3" t="s">
        <v>1243</v>
      </c>
      <c r="B405" s="3" t="s">
        <v>1244</v>
      </c>
      <c r="C405" s="3" t="s">
        <v>72</v>
      </c>
      <c r="D405" s="3">
        <v>378241</v>
      </c>
      <c r="E405" s="3" t="s">
        <v>16</v>
      </c>
      <c r="F405" s="3">
        <v>2019</v>
      </c>
      <c r="G405" s="3" t="s">
        <v>17</v>
      </c>
      <c r="H405" s="4">
        <v>43830</v>
      </c>
      <c r="I405" s="4">
        <v>43875</v>
      </c>
      <c r="J405" s="4">
        <v>43875</v>
      </c>
      <c r="K405" s="5">
        <v>406276000</v>
      </c>
      <c r="L405" s="5">
        <v>408216000</v>
      </c>
      <c r="M405" s="3" t="s">
        <v>1245</v>
      </c>
      <c r="N405" s="20">
        <v>0.13588883144940511</v>
      </c>
      <c r="O405" s="21">
        <v>0.13588883144940511</v>
      </c>
      <c r="P405" s="21">
        <v>2.4099075213554196E-2</v>
      </c>
      <c r="Q405" s="21">
        <v>0.26028598968321676</v>
      </c>
      <c r="R405" s="21">
        <v>0.11138722846303192</v>
      </c>
      <c r="S405" s="21">
        <v>0</v>
      </c>
      <c r="T405" s="21">
        <v>0.11254067786470837</v>
      </c>
      <c r="U405" s="21">
        <v>0.65067780816311793</v>
      </c>
      <c r="V405" s="21">
        <v>0.48825282224192584</v>
      </c>
      <c r="W405" s="21">
        <v>0.63283228366395616</v>
      </c>
      <c r="X405" s="21">
        <v>0.11018327538077761</v>
      </c>
      <c r="Y405" s="21">
        <v>0.47696868696509093</v>
      </c>
      <c r="Z405" s="21">
        <v>0.88981672461922234</v>
      </c>
      <c r="AA405" s="21">
        <v>3.9683406645631978E-3</v>
      </c>
      <c r="AB405" s="21">
        <v>0.9144287364083391</v>
      </c>
      <c r="AC405" s="21">
        <v>1</v>
      </c>
      <c r="AD405" s="21">
        <v>0.68444152515991863</v>
      </c>
      <c r="AE405" s="21">
        <v>0.58941133136872725</v>
      </c>
      <c r="AF405" s="21">
        <v>0.39722506828929183</v>
      </c>
      <c r="AG405" s="21" t="e">
        <v>#DIV/0!</v>
      </c>
      <c r="AH405" s="21" t="e">
        <v>#DIV/0!</v>
      </c>
      <c r="AI405" s="21">
        <v>0.98470219923132651</v>
      </c>
      <c r="AJ405" s="21">
        <v>0.28069708826832696</v>
      </c>
      <c r="AK405" s="21" t="e">
        <v>#DIV/0!</v>
      </c>
      <c r="AL405" s="21" t="e">
        <v>#DIV/0!</v>
      </c>
      <c r="AM405" s="21">
        <v>0.30550688052610903</v>
      </c>
      <c r="AN405" s="21">
        <v>0.27086688001240905</v>
      </c>
      <c r="AO405" s="21">
        <v>2.4808177327800808E-2</v>
      </c>
      <c r="AP405" s="21">
        <v>0.57274204068849</v>
      </c>
      <c r="AQ405" s="21">
        <v>0.46711059822747197</v>
      </c>
      <c r="AR405" s="21">
        <v>0.4799488285314133</v>
      </c>
      <c r="AS405" s="21">
        <v>0.51459917948900491</v>
      </c>
      <c r="AT405" s="21">
        <v>0.2910286635467324</v>
      </c>
      <c r="AU405" s="21">
        <v>0.77508657483826182</v>
      </c>
      <c r="AV405" s="21" t="e">
        <v>#DIV/0!</v>
      </c>
      <c r="AW405" s="21" t="e">
        <v>#DIV/0!</v>
      </c>
      <c r="AX405" s="21" t="e">
        <v>#DIV/0!</v>
      </c>
      <c r="AY405" s="21">
        <v>0.29597711132422633</v>
      </c>
      <c r="AZ405" s="21">
        <v>0.79714417394946491</v>
      </c>
      <c r="BA405" s="21">
        <v>0.74631790999846559</v>
      </c>
      <c r="BB405" s="21" t="e">
        <v>#DIV/0!</v>
      </c>
      <c r="BC405" s="21">
        <v>0.18069985338704223</v>
      </c>
    </row>
    <row r="406" spans="1:55" x14ac:dyDescent="0.2">
      <c r="A406" s="3" t="s">
        <v>1258</v>
      </c>
      <c r="B406" s="3" t="s">
        <v>1259</v>
      </c>
      <c r="C406" s="3" t="s">
        <v>45</v>
      </c>
      <c r="D406" s="3">
        <v>104227</v>
      </c>
      <c r="E406" s="3" t="s">
        <v>16</v>
      </c>
      <c r="F406" s="3">
        <v>2019</v>
      </c>
      <c r="G406" s="3" t="s">
        <v>17</v>
      </c>
      <c r="H406" s="4">
        <v>43830</v>
      </c>
      <c r="I406" s="4">
        <v>43872</v>
      </c>
      <c r="J406" s="4">
        <v>43872</v>
      </c>
      <c r="K406" s="5">
        <v>63400000</v>
      </c>
      <c r="L406" s="5">
        <v>63800000</v>
      </c>
      <c r="M406" s="3" t="s">
        <v>1260</v>
      </c>
      <c r="N406" s="20">
        <v>2.8927972789397318E-2</v>
      </c>
      <c r="O406" s="21">
        <v>1.7778696771307792E-2</v>
      </c>
      <c r="P406" s="21">
        <v>1.267634658240387E-2</v>
      </c>
      <c r="Q406" s="21">
        <v>0.26721184752372501</v>
      </c>
      <c r="R406" s="21">
        <v>6.3131059195368586E-2</v>
      </c>
      <c r="S406" s="21">
        <v>2.721791220822797E-2</v>
      </c>
      <c r="T406" s="21">
        <v>5.8754791481402648E-2</v>
      </c>
      <c r="U406" s="21">
        <v>0.65284336733248605</v>
      </c>
      <c r="V406" s="21">
        <v>0.49783231645310277</v>
      </c>
      <c r="W406" s="21">
        <v>0.63408695370314316</v>
      </c>
      <c r="X406" s="21">
        <v>0.31848431173243957</v>
      </c>
      <c r="Y406" s="21">
        <v>0.45479292633861307</v>
      </c>
      <c r="Z406" s="21">
        <v>0.68151568826756037</v>
      </c>
      <c r="AA406" s="21">
        <v>0.25256429834048089</v>
      </c>
      <c r="AB406" s="21">
        <v>0.84455745883106459</v>
      </c>
      <c r="AC406" s="21">
        <v>0.14407423302803721</v>
      </c>
      <c r="AD406" s="21">
        <v>0.35873167344933538</v>
      </c>
      <c r="AE406" s="21">
        <v>0.40458377811262669</v>
      </c>
      <c r="AF406" s="21">
        <v>0.36962039422238613</v>
      </c>
      <c r="AG406" s="21" t="e">
        <v>#DIV/0!</v>
      </c>
      <c r="AH406" s="21" t="e">
        <v>#DIV/0!</v>
      </c>
      <c r="AI406" s="21">
        <v>0.98591476390634902</v>
      </c>
      <c r="AJ406" s="21">
        <v>7.0241954953511695E-2</v>
      </c>
      <c r="AK406" s="21" t="e">
        <v>#DIV/0!</v>
      </c>
      <c r="AL406" s="21" t="e">
        <v>#DIV/0!</v>
      </c>
      <c r="AM406" s="21">
        <v>0.30683374339458164</v>
      </c>
      <c r="AN406" s="21">
        <v>0.28330601377905862</v>
      </c>
      <c r="AO406" s="21">
        <v>0.23612132473686279</v>
      </c>
      <c r="AP406" s="21">
        <v>0.54246438648456718</v>
      </c>
      <c r="AQ406" s="21">
        <v>0.4685916090910342</v>
      </c>
      <c r="AR406" s="21">
        <v>0.21001097291236898</v>
      </c>
      <c r="AS406" s="21">
        <v>0.60172186260906357</v>
      </c>
      <c r="AT406" s="21">
        <v>0.31458579326972519</v>
      </c>
      <c r="AU406" s="21">
        <v>0.618737793362372</v>
      </c>
      <c r="AV406" s="21" t="e">
        <v>#DIV/0!</v>
      </c>
      <c r="AW406" s="21" t="e">
        <v>#DIV/0!</v>
      </c>
      <c r="AX406" s="21" t="e">
        <v>#DIV/0!</v>
      </c>
      <c r="AY406" s="21">
        <v>0.25522754532711422</v>
      </c>
      <c r="AZ406" s="21">
        <v>0.76379608386129549</v>
      </c>
      <c r="BA406" s="21">
        <v>0.74467261511011917</v>
      </c>
      <c r="BB406" s="21" t="e">
        <v>#DIV/0!</v>
      </c>
      <c r="BC406" s="21">
        <v>0.23678187925290403</v>
      </c>
    </row>
    <row r="407" spans="1:55" x14ac:dyDescent="0.2">
      <c r="A407" s="3" t="s">
        <v>1264</v>
      </c>
      <c r="B407" s="3" t="s">
        <v>1265</v>
      </c>
      <c r="C407" s="3" t="s">
        <v>113</v>
      </c>
      <c r="D407" s="3">
        <v>378243</v>
      </c>
      <c r="E407" s="3" t="s">
        <v>16</v>
      </c>
      <c r="F407" s="3">
        <v>2019</v>
      </c>
      <c r="G407" s="3" t="s">
        <v>17</v>
      </c>
      <c r="H407" s="4">
        <v>43830</v>
      </c>
      <c r="I407" s="4">
        <v>43887</v>
      </c>
      <c r="J407" s="4">
        <v>43887</v>
      </c>
      <c r="K407" s="5">
        <v>130000000</v>
      </c>
      <c r="L407" s="5">
        <v>130000000</v>
      </c>
      <c r="M407" s="3" t="s">
        <v>1266</v>
      </c>
      <c r="N407" s="20">
        <v>3.3452290567443047E-2</v>
      </c>
      <c r="O407" s="21">
        <v>3.3452290567443047E-2</v>
      </c>
      <c r="P407" s="21">
        <v>6.2926742997297704E-3</v>
      </c>
      <c r="Q407" s="21">
        <v>0.26471848431570599</v>
      </c>
      <c r="R407" s="21">
        <v>3.7069500738196287E-2</v>
      </c>
      <c r="S407" s="21">
        <v>3.7985557612931643E-3</v>
      </c>
      <c r="T407" s="21">
        <v>3.6751374405300824E-2</v>
      </c>
      <c r="U407" s="21">
        <v>0.64635450715890674</v>
      </c>
      <c r="V407" s="21">
        <v>0.4893333982484514</v>
      </c>
      <c r="W407" s="21">
        <v>0.62816461567738879</v>
      </c>
      <c r="X407" s="21">
        <v>0.39428127101219679</v>
      </c>
      <c r="Y407" s="21">
        <v>0.47932114452824787</v>
      </c>
      <c r="Z407" s="21">
        <v>0.60571872898780321</v>
      </c>
      <c r="AA407" s="21">
        <v>0.52602080398419282</v>
      </c>
      <c r="AB407" s="21">
        <v>0.85910337163701922</v>
      </c>
      <c r="AC407" s="21">
        <v>1</v>
      </c>
      <c r="AD407" s="21">
        <v>0.4865291071248305</v>
      </c>
      <c r="AE407" s="21">
        <v>0.4686630732726848</v>
      </c>
      <c r="AF407" s="21">
        <v>0.38564457725635326</v>
      </c>
      <c r="AG407" s="21" t="e">
        <v>#DIV/0!</v>
      </c>
      <c r="AH407" s="21" t="e">
        <v>#DIV/0!</v>
      </c>
      <c r="AI407" s="21">
        <v>0.98575495467117691</v>
      </c>
      <c r="AJ407" s="21">
        <v>5.6913203808815968E-2</v>
      </c>
      <c r="AK407" s="21" t="e">
        <v>#DIV/0!</v>
      </c>
      <c r="AL407" s="21" t="e">
        <v>#DIV/0!</v>
      </c>
      <c r="AM407" s="21">
        <v>0.30637983311981448</v>
      </c>
      <c r="AN407" s="21">
        <v>0.2725286113061719</v>
      </c>
      <c r="AO407" s="21">
        <v>4.7713480381738033E-2</v>
      </c>
      <c r="AP407" s="21">
        <v>0.57745984009032292</v>
      </c>
      <c r="AQ407" s="21">
        <v>0.46864687650153636</v>
      </c>
      <c r="AR407" s="21">
        <v>0.25515967566509684</v>
      </c>
      <c r="AS407" s="21">
        <v>0.59496107699920486</v>
      </c>
      <c r="AT407" s="21">
        <v>0.24141073870562407</v>
      </c>
      <c r="AU407" s="21">
        <v>0.6153793043401945</v>
      </c>
      <c r="AV407" s="21" t="e">
        <v>#DIV/0!</v>
      </c>
      <c r="AW407" s="21" t="e">
        <v>#DIV/0!</v>
      </c>
      <c r="AX407" s="21" t="e">
        <v>#DIV/0!</v>
      </c>
      <c r="AY407" s="21">
        <v>0.24068349865395022</v>
      </c>
      <c r="AZ407" s="21">
        <v>0.7575037392785916</v>
      </c>
      <c r="BA407" s="21">
        <v>0.74388052853203335</v>
      </c>
      <c r="BB407" s="21" t="e">
        <v>#DIV/0!</v>
      </c>
      <c r="BC407" s="21">
        <v>0.19526828762865248</v>
      </c>
    </row>
    <row r="408" spans="1:55" x14ac:dyDescent="0.2">
      <c r="A408" s="3" t="s">
        <v>1234</v>
      </c>
      <c r="B408" s="3" t="s">
        <v>1235</v>
      </c>
      <c r="C408" s="3" t="s">
        <v>15</v>
      </c>
      <c r="D408" s="3">
        <v>378239</v>
      </c>
      <c r="E408" s="3" t="s">
        <v>16</v>
      </c>
      <c r="F408" s="3">
        <v>2019</v>
      </c>
      <c r="G408" s="3" t="s">
        <v>17</v>
      </c>
      <c r="H408" s="4">
        <v>43830</v>
      </c>
      <c r="I408" s="4">
        <v>43874</v>
      </c>
      <c r="J408" s="4">
        <v>43874</v>
      </c>
      <c r="K408" s="5">
        <v>424600000</v>
      </c>
      <c r="L408" s="5">
        <v>428200000</v>
      </c>
      <c r="M408" s="3" t="s">
        <v>1236</v>
      </c>
      <c r="N408" s="20">
        <v>2.4866565657367501E-2</v>
      </c>
      <c r="O408" s="21">
        <v>2.3932606965123591E-2</v>
      </c>
      <c r="P408" s="21">
        <v>6.0796134494749208E-4</v>
      </c>
      <c r="Q408" s="21">
        <v>0.26623117745837271</v>
      </c>
      <c r="R408" s="21">
        <v>0.11535577304893022</v>
      </c>
      <c r="S408" s="21">
        <v>4.9105703111155183E-2</v>
      </c>
      <c r="T408" s="21">
        <v>0.10747533271773164</v>
      </c>
      <c r="U408" s="21">
        <v>0.66135809756582842</v>
      </c>
      <c r="V408" s="21">
        <v>0.50423244301122261</v>
      </c>
      <c r="W408" s="21">
        <v>0.64236699385041118</v>
      </c>
      <c r="X408" s="21">
        <v>9.3705185047081987E-2</v>
      </c>
      <c r="Y408" s="21">
        <v>0.45989981678261477</v>
      </c>
      <c r="Z408" s="21">
        <v>0.90629481495291797</v>
      </c>
      <c r="AA408" s="21">
        <v>0.46450231909551937</v>
      </c>
      <c r="AB408" s="21">
        <v>0.84955873263459081</v>
      </c>
      <c r="AC408" s="21">
        <v>0.35816527305316004</v>
      </c>
      <c r="AD408" s="21">
        <v>0.5187348927884432</v>
      </c>
      <c r="AE408" s="21">
        <v>0.50580341999243328</v>
      </c>
      <c r="AF408" s="21">
        <v>0.40546917568591612</v>
      </c>
      <c r="AG408" s="21" t="e">
        <v>#DIV/0!</v>
      </c>
      <c r="AH408" s="21" t="e">
        <v>#DIV/0!</v>
      </c>
      <c r="AI408" s="21">
        <v>0.98573627751791959</v>
      </c>
      <c r="AJ408" s="21">
        <v>0.19233829617706963</v>
      </c>
      <c r="AK408" s="21" t="e">
        <v>#DIV/0!</v>
      </c>
      <c r="AL408" s="21" t="e">
        <v>#DIV/0!</v>
      </c>
      <c r="AM408" s="21">
        <v>0.31572487489105527</v>
      </c>
      <c r="AN408" s="21">
        <v>0.2776792729557907</v>
      </c>
      <c r="AO408" s="21">
        <v>0.14352680735062107</v>
      </c>
      <c r="AP408" s="21">
        <v>0.55370798229296037</v>
      </c>
      <c r="AQ408" s="21">
        <v>0.58988183480388923</v>
      </c>
      <c r="AR408" s="21">
        <v>0.36841266419814062</v>
      </c>
      <c r="AS408" s="21">
        <v>0.58105022824401376</v>
      </c>
      <c r="AT408" s="21">
        <v>0.48007402461432086</v>
      </c>
      <c r="AU408" s="21">
        <v>0.66370486390329653</v>
      </c>
      <c r="AV408" s="21" t="e">
        <v>#DIV/0!</v>
      </c>
      <c r="AW408" s="21" t="e">
        <v>#DIV/0!</v>
      </c>
      <c r="AX408" s="21" t="e">
        <v>#DIV/0!</v>
      </c>
      <c r="AY408" s="21">
        <v>0.24097432222006859</v>
      </c>
      <c r="AZ408" s="21">
        <v>0.76349281424098103</v>
      </c>
      <c r="BA408" s="21">
        <v>0.74387686812349363</v>
      </c>
      <c r="BB408" s="21" t="e">
        <v>#DIV/0!</v>
      </c>
      <c r="BC408" s="21">
        <v>0.25021246672529329</v>
      </c>
    </row>
    <row r="409" spans="1:55" x14ac:dyDescent="0.2">
      <c r="A409" s="3" t="s">
        <v>1261</v>
      </c>
      <c r="B409" s="3" t="s">
        <v>1262</v>
      </c>
      <c r="C409" s="3" t="s">
        <v>138</v>
      </c>
      <c r="D409" s="3">
        <v>344928</v>
      </c>
      <c r="E409" s="3" t="s">
        <v>16</v>
      </c>
      <c r="F409" s="3">
        <v>2019</v>
      </c>
      <c r="G409" s="3" t="s">
        <v>17</v>
      </c>
      <c r="H409" s="4">
        <v>43830</v>
      </c>
      <c r="I409" s="4">
        <v>43885</v>
      </c>
      <c r="J409" s="4">
        <v>43885</v>
      </c>
      <c r="K409" s="5">
        <v>1212344000</v>
      </c>
      <c r="L409" s="5">
        <v>1214222000</v>
      </c>
      <c r="M409" s="3" t="s">
        <v>1263</v>
      </c>
      <c r="N409" s="20">
        <v>2.5472475476944395E-2</v>
      </c>
      <c r="O409" s="21">
        <v>2.4117195582318625E-2</v>
      </c>
      <c r="P409" s="21">
        <v>3.0627185916814893E-2</v>
      </c>
      <c r="Q409" s="21">
        <v>0.26374457623784631</v>
      </c>
      <c r="R409" s="21">
        <v>0.11983003571726791</v>
      </c>
      <c r="S409" s="21">
        <v>1.5677997262108574E-2</v>
      </c>
      <c r="T409" s="21">
        <v>0.11817353888407997</v>
      </c>
      <c r="U409" s="21">
        <v>0.65768469156965148</v>
      </c>
      <c r="V409" s="21">
        <v>0.49229947731176904</v>
      </c>
      <c r="W409" s="21">
        <v>0.63977664326894468</v>
      </c>
      <c r="X409" s="21">
        <v>3.3992809343473845E-2</v>
      </c>
      <c r="Y409" s="21">
        <v>0.46324009748661577</v>
      </c>
      <c r="Z409" s="21">
        <v>0.96600719065652618</v>
      </c>
      <c r="AA409" s="21">
        <v>0</v>
      </c>
      <c r="AB409" s="21">
        <v>0.86685076430752195</v>
      </c>
      <c r="AC409" s="21">
        <v>0.70484833461891749</v>
      </c>
      <c r="AD409" s="21">
        <v>0.57377782946931677</v>
      </c>
      <c r="AE409" s="21">
        <v>0.46125923406828456</v>
      </c>
      <c r="AF409" s="21">
        <v>0.44680171643873551</v>
      </c>
      <c r="AG409" s="21" t="e">
        <v>#DIV/0!</v>
      </c>
      <c r="AH409" s="21" t="e">
        <v>#DIV/0!</v>
      </c>
      <c r="AI409" s="21">
        <v>0.98540861402600555</v>
      </c>
      <c r="AJ409" s="21">
        <v>0.19102671590544718</v>
      </c>
      <c r="AK409" s="21" t="e">
        <v>#DIV/0!</v>
      </c>
      <c r="AL409" s="21" t="e">
        <v>#DIV/0!</v>
      </c>
      <c r="AM409" s="21">
        <v>0.30914642856189961</v>
      </c>
      <c r="AN409" s="21">
        <v>0.27155732735462479</v>
      </c>
      <c r="AO409" s="21">
        <v>2.9189664998171695E-2</v>
      </c>
      <c r="AP409" s="21">
        <v>0.55805051824229945</v>
      </c>
      <c r="AQ409" s="21">
        <v>0.51830327465795356</v>
      </c>
      <c r="AR409" s="21">
        <v>0.46611690523785104</v>
      </c>
      <c r="AS409" s="21">
        <v>0.55320829563416196</v>
      </c>
      <c r="AT409" s="21">
        <v>0.29868384732458336</v>
      </c>
      <c r="AU409" s="21">
        <v>0.71120680416552884</v>
      </c>
      <c r="AV409" s="21" t="e">
        <v>#DIV/0!</v>
      </c>
      <c r="AW409" s="21" t="e">
        <v>#DIV/0!</v>
      </c>
      <c r="AX409" s="21" t="e">
        <v>#DIV/0!</v>
      </c>
      <c r="AY409" s="21">
        <v>0.32986970537723737</v>
      </c>
      <c r="AZ409" s="21">
        <v>0.81635094198798541</v>
      </c>
      <c r="BA409" s="21">
        <v>0.74423354347765969</v>
      </c>
      <c r="BB409" s="21" t="e">
        <v>#DIV/0!</v>
      </c>
      <c r="BC409" s="21">
        <v>0.16638244426165072</v>
      </c>
    </row>
    <row r="410" spans="1:55" x14ac:dyDescent="0.2">
      <c r="A410" s="3" t="s">
        <v>1231</v>
      </c>
      <c r="B410" s="3" t="s">
        <v>1232</v>
      </c>
      <c r="C410" s="3" t="s">
        <v>91</v>
      </c>
      <c r="D410" s="3">
        <v>239962</v>
      </c>
      <c r="E410" s="3" t="s">
        <v>16</v>
      </c>
      <c r="F410" s="3">
        <v>2019</v>
      </c>
      <c r="G410" s="3" t="s">
        <v>17</v>
      </c>
      <c r="H410" s="4">
        <v>43861</v>
      </c>
      <c r="I410" s="4">
        <v>43910</v>
      </c>
      <c r="J410" s="4">
        <v>43910</v>
      </c>
      <c r="K410" s="5">
        <v>2835000000</v>
      </c>
      <c r="L410" s="5">
        <v>2856000000</v>
      </c>
      <c r="M410" s="3" t="s">
        <v>1233</v>
      </c>
      <c r="N410" s="20">
        <v>2.3452232563573806E-2</v>
      </c>
      <c r="O410" s="21">
        <v>5.7568447076386765E-3</v>
      </c>
      <c r="P410" s="21">
        <v>7.7560582479786339E-3</v>
      </c>
      <c r="Q410" s="21">
        <v>0.26262931896392727</v>
      </c>
      <c r="R410" s="21">
        <v>6.0304912361002792E-2</v>
      </c>
      <c r="S410" s="21">
        <v>6.8524888636189704E-2</v>
      </c>
      <c r="T410" s="21">
        <v>4.8265638373916467E-2</v>
      </c>
      <c r="U410" s="21">
        <v>0.64813306958887018</v>
      </c>
      <c r="V410" s="21">
        <v>0.50387135349206436</v>
      </c>
      <c r="W410" s="21">
        <v>0.62848103541105815</v>
      </c>
      <c r="X410" s="21">
        <v>0.23362429506117172</v>
      </c>
      <c r="Y410" s="21">
        <v>0.46361636879729984</v>
      </c>
      <c r="Z410" s="21">
        <v>0.76637570493882823</v>
      </c>
      <c r="AA410" s="21">
        <v>0.14477135589700682</v>
      </c>
      <c r="AB410" s="21">
        <v>0.87792356866220522</v>
      </c>
      <c r="AC410" s="21">
        <v>0.23088928650448129</v>
      </c>
      <c r="AD410" s="21">
        <v>0.33597754261547647</v>
      </c>
      <c r="AE410" s="21">
        <v>0.38199920993192416</v>
      </c>
      <c r="AF410" s="21">
        <v>0.3706046830069033</v>
      </c>
      <c r="AG410" s="21" t="e">
        <v>#DIV/0!</v>
      </c>
      <c r="AH410" s="21" t="e">
        <v>#DIV/0!</v>
      </c>
      <c r="AI410" s="21">
        <v>0.98555794513075123</v>
      </c>
      <c r="AJ410" s="21">
        <v>0.10160908308614758</v>
      </c>
      <c r="AK410" s="21" t="e">
        <v>#DIV/0!</v>
      </c>
      <c r="AL410" s="21" t="e">
        <v>#DIV/0!</v>
      </c>
      <c r="AM410" s="21">
        <v>0.30871349322508834</v>
      </c>
      <c r="AN410" s="21">
        <v>0.28989590920593972</v>
      </c>
      <c r="AO410" s="21">
        <v>0.55927614683406202</v>
      </c>
      <c r="AP410" s="21">
        <v>0.55068788350327258</v>
      </c>
      <c r="AQ410" s="21">
        <v>0.52052881863899425</v>
      </c>
      <c r="AR410" s="21">
        <v>0.20720163754164775</v>
      </c>
      <c r="AS410" s="21">
        <v>0.59886081252968248</v>
      </c>
      <c r="AT410" s="21">
        <v>0.46579787658516253</v>
      </c>
      <c r="AU410" s="21">
        <v>0.63501133664034481</v>
      </c>
      <c r="AV410" s="21" t="e">
        <v>#DIV/0!</v>
      </c>
      <c r="AW410" s="21" t="e">
        <v>#DIV/0!</v>
      </c>
      <c r="AX410" s="21" t="e">
        <v>#DIV/0!</v>
      </c>
      <c r="AY410" s="21">
        <v>0.23923816829308719</v>
      </c>
      <c r="AZ410" s="21">
        <v>0.75883306151242691</v>
      </c>
      <c r="BA410" s="21">
        <v>0.74488197774879983</v>
      </c>
      <c r="BB410" s="21" t="e">
        <v>#DIV/0!</v>
      </c>
      <c r="BC410" s="21">
        <v>0.2653038475324711</v>
      </c>
    </row>
    <row r="411" spans="1:55" x14ac:dyDescent="0.2">
      <c r="A411" s="7" t="s">
        <v>1252</v>
      </c>
      <c r="B411" s="7" t="s">
        <v>1253</v>
      </c>
      <c r="C411" s="3" t="s">
        <v>59</v>
      </c>
      <c r="D411" s="7">
        <v>359889</v>
      </c>
      <c r="E411" s="7" t="s">
        <v>16</v>
      </c>
      <c r="F411" s="7">
        <v>2017</v>
      </c>
      <c r="G411" s="7" t="s">
        <v>17</v>
      </c>
      <c r="H411" s="8">
        <v>43008</v>
      </c>
      <c r="I411" s="8">
        <v>43059</v>
      </c>
      <c r="J411" s="8">
        <v>43138</v>
      </c>
      <c r="K411" s="9">
        <v>254300000</v>
      </c>
      <c r="L411" s="9">
        <v>257600000</v>
      </c>
      <c r="M411" s="7" t="s">
        <v>1254</v>
      </c>
      <c r="N411" s="20">
        <v>6.0163557177133488E-2</v>
      </c>
      <c r="O411" s="21">
        <v>3.4513851775127648E-2</v>
      </c>
      <c r="P411" s="21">
        <v>8.5973660797446852E-3</v>
      </c>
      <c r="Q411" s="21">
        <v>0.26136483895217394</v>
      </c>
      <c r="R411" s="21">
        <v>5.8787199011652365E-2</v>
      </c>
      <c r="S411" s="21">
        <v>3.6416585176543893E-3</v>
      </c>
      <c r="T411" s="21">
        <v>5.8722961614026042E-2</v>
      </c>
      <c r="U411" s="21">
        <v>0.64682248627627947</v>
      </c>
      <c r="V411" s="21">
        <v>0.4889582135604027</v>
      </c>
      <c r="W411" s="21">
        <v>0.62869751208260161</v>
      </c>
      <c r="X411" s="21">
        <v>0.12991022647043335</v>
      </c>
      <c r="Y411" s="21">
        <v>0.48963694491006932</v>
      </c>
      <c r="Z411" s="21">
        <v>0.87008977352956651</v>
      </c>
      <c r="AA411" s="21">
        <v>0.29728342107047262</v>
      </c>
      <c r="AB411" s="21">
        <v>0.89465254020956664</v>
      </c>
      <c r="AC411" s="21">
        <v>0.16749779102052664</v>
      </c>
      <c r="AD411" s="21">
        <v>0.37444940647600161</v>
      </c>
      <c r="AE411" s="21">
        <v>0.42574088827424378</v>
      </c>
      <c r="AF411" s="21">
        <v>0.37845915121311607</v>
      </c>
      <c r="AG411" s="21" t="e">
        <v>#DIV/0!</v>
      </c>
      <c r="AH411" s="21" t="e">
        <v>#DIV/0!</v>
      </c>
      <c r="AI411" s="21">
        <v>0.98569970472226109</v>
      </c>
      <c r="AJ411" s="21">
        <v>0.12991198434326684</v>
      </c>
      <c r="AK411" s="21" t="e">
        <v>#DIV/0!</v>
      </c>
      <c r="AL411" s="21" t="e">
        <v>#DIV/0!</v>
      </c>
      <c r="AM411" s="21">
        <v>0.30595025967115286</v>
      </c>
      <c r="AN411" s="21">
        <v>0.27299507700868103</v>
      </c>
      <c r="AO411" s="21">
        <v>9.1033042750358145E-2</v>
      </c>
      <c r="AP411" s="21">
        <v>0.57600434103688014</v>
      </c>
      <c r="AQ411" s="21">
        <v>0.47284662709619563</v>
      </c>
      <c r="AR411" s="21">
        <v>0.25822194028077866</v>
      </c>
      <c r="AS411" s="21">
        <v>0.59367907614250459</v>
      </c>
      <c r="AT411" s="21">
        <v>0.28324475551185857</v>
      </c>
      <c r="AU411" s="21">
        <v>0.65159055424642209</v>
      </c>
      <c r="AV411" s="21" t="e">
        <v>#DIV/0!</v>
      </c>
      <c r="AW411" s="21" t="e">
        <v>#DIV/0!</v>
      </c>
      <c r="AX411" s="21" t="e">
        <v>#DIV/0!</v>
      </c>
      <c r="AY411" s="21">
        <v>0.29661211712955743</v>
      </c>
      <c r="AZ411" s="21">
        <v>0.79654671537911625</v>
      </c>
      <c r="BA411" s="21">
        <v>0.74474674688753884</v>
      </c>
      <c r="BB411" s="21" t="e">
        <v>#DIV/0!</v>
      </c>
      <c r="BC411" s="21">
        <v>0.18022662648419951</v>
      </c>
    </row>
    <row r="412" spans="1:55" x14ac:dyDescent="0.2">
      <c r="A412" s="3" t="s">
        <v>1249</v>
      </c>
      <c r="B412" s="3" t="s">
        <v>1250</v>
      </c>
      <c r="C412" s="3" t="s">
        <v>34</v>
      </c>
      <c r="D412" s="3">
        <v>378242</v>
      </c>
      <c r="E412" s="3" t="s">
        <v>16</v>
      </c>
      <c r="F412" s="3">
        <v>2019</v>
      </c>
      <c r="G412" s="3" t="s">
        <v>17</v>
      </c>
      <c r="H412" s="4">
        <v>43830</v>
      </c>
      <c r="I412" s="4">
        <v>43881</v>
      </c>
      <c r="J412" s="4">
        <v>43881</v>
      </c>
      <c r="K412" s="5">
        <v>419400000</v>
      </c>
      <c r="L412" s="5">
        <v>424600000</v>
      </c>
      <c r="M412" s="6" t="s">
        <v>1251</v>
      </c>
      <c r="N412" s="20">
        <v>3.4205554306397708E-3</v>
      </c>
      <c r="O412" s="21">
        <v>3.4205554306397708E-3</v>
      </c>
      <c r="P412" s="21">
        <v>1.1595527065626164E-2</v>
      </c>
      <c r="Q412" s="21">
        <v>0.19169236004484633</v>
      </c>
      <c r="R412" s="21">
        <v>8.7187042795187228E-2</v>
      </c>
      <c r="S412" s="21">
        <v>0</v>
      </c>
      <c r="T412" s="21">
        <v>8.8089891745948432E-2</v>
      </c>
      <c r="U412" s="21">
        <v>0.55849413833448192</v>
      </c>
      <c r="V412" s="21">
        <v>0.48825282224192584</v>
      </c>
      <c r="W412" s="21">
        <v>0.53577224010412594</v>
      </c>
      <c r="X412" s="21">
        <v>6.9714691517600194E-2</v>
      </c>
      <c r="Y412" s="21">
        <v>0.40360155551768112</v>
      </c>
      <c r="Z412" s="21">
        <v>0.93028530848239988</v>
      </c>
      <c r="AA412" s="21">
        <v>0.47963525493548265</v>
      </c>
      <c r="AB412" s="21">
        <v>0.77048829377745021</v>
      </c>
      <c r="AC412" s="21">
        <v>0.37402920275588059</v>
      </c>
      <c r="AD412" s="21">
        <v>0.4361648398431604</v>
      </c>
      <c r="AE412" s="21">
        <v>0.49591000316012368</v>
      </c>
      <c r="AF412" s="21">
        <v>0.33400570834632054</v>
      </c>
      <c r="AG412" s="21" t="e">
        <v>#DIV/0!</v>
      </c>
      <c r="AH412" s="21" t="e">
        <v>#DIV/0!</v>
      </c>
      <c r="AI412" s="21">
        <v>0.98545792716990477</v>
      </c>
      <c r="AJ412" s="21">
        <v>6.4966482059752154E-2</v>
      </c>
      <c r="AK412" s="21" t="e">
        <v>#DIV/0!</v>
      </c>
      <c r="AL412" s="21" t="e">
        <v>#DIV/0!</v>
      </c>
      <c r="AM412" s="21">
        <v>0.34408182678661026</v>
      </c>
      <c r="AN412" s="21">
        <v>0.23375255178561313</v>
      </c>
      <c r="AO412" s="21">
        <v>0.12833600706976986</v>
      </c>
      <c r="AP412" s="21">
        <v>0.57084454209818647</v>
      </c>
      <c r="AQ412" s="21">
        <v>0.33717314942802074</v>
      </c>
      <c r="AR412" s="21">
        <v>0.28296499565266137</v>
      </c>
      <c r="AS412" s="21">
        <v>0.58559246713702329</v>
      </c>
      <c r="AT412" s="21">
        <v>0.34789691404340295</v>
      </c>
      <c r="AU412" s="21">
        <v>0.61966565473738755</v>
      </c>
      <c r="AV412" s="21" t="e">
        <v>#DIV/0!</v>
      </c>
      <c r="AW412" s="21" t="e">
        <v>#DIV/0!</v>
      </c>
      <c r="AX412" s="21" t="e">
        <v>#DIV/0!</v>
      </c>
      <c r="AY412" s="21">
        <v>0.25585279849696319</v>
      </c>
      <c r="AZ412" s="21">
        <v>0.76319048644663623</v>
      </c>
      <c r="BA412" s="21">
        <v>0.74204575360061376</v>
      </c>
      <c r="BB412" s="21" t="e">
        <v>#DIV/0!</v>
      </c>
      <c r="BC412" s="21">
        <v>0.39630647876030023</v>
      </c>
    </row>
    <row r="413" spans="1:55" x14ac:dyDescent="0.2">
      <c r="A413" s="3" t="s">
        <v>1255</v>
      </c>
      <c r="B413" s="3" t="s">
        <v>1256</v>
      </c>
      <c r="C413" s="3" t="s">
        <v>72</v>
      </c>
      <c r="D413" s="3">
        <v>57524</v>
      </c>
      <c r="E413" s="3" t="s">
        <v>16</v>
      </c>
      <c r="F413" s="3">
        <v>2019</v>
      </c>
      <c r="G413" s="3" t="s">
        <v>17</v>
      </c>
      <c r="H413" s="4">
        <v>43830</v>
      </c>
      <c r="I413" s="4">
        <v>43875</v>
      </c>
      <c r="J413" s="4">
        <v>43875</v>
      </c>
      <c r="K413" s="5">
        <v>745873000</v>
      </c>
      <c r="L413" s="5">
        <v>744239000</v>
      </c>
      <c r="M413" s="3" t="s">
        <v>1257</v>
      </c>
      <c r="N413" s="20">
        <v>4.6055753487651271E-2</v>
      </c>
      <c r="O413" s="21">
        <v>3.5622656596376569E-2</v>
      </c>
      <c r="P413" s="21">
        <v>6.375856432103881E-2</v>
      </c>
      <c r="Q413" s="21">
        <v>0.26096144068990651</v>
      </c>
      <c r="R413" s="21">
        <v>9.5539124549152574E-2</v>
      </c>
      <c r="S413" s="21">
        <v>2.1766917395539785E-2</v>
      </c>
      <c r="T413" s="21">
        <v>9.2505824171921977E-2</v>
      </c>
      <c r="U413" s="21">
        <v>0.6501995712168458</v>
      </c>
      <c r="V413" s="21">
        <v>0.49223142734199149</v>
      </c>
      <c r="W413" s="21">
        <v>0.6319028560703599</v>
      </c>
      <c r="X413" s="21">
        <v>7.3114594451941795E-2</v>
      </c>
      <c r="Y413" s="21">
        <v>0.47058170391116405</v>
      </c>
      <c r="Z413" s="21">
        <v>0.92688540554805821</v>
      </c>
      <c r="AA413" s="21">
        <v>3.5951458588727157E-3</v>
      </c>
      <c r="AB413" s="21">
        <v>0.9013075583485648</v>
      </c>
      <c r="AC413" s="21">
        <v>0.24123406090759</v>
      </c>
      <c r="AD413" s="21">
        <v>0.45776997223961885</v>
      </c>
      <c r="AE413" s="21">
        <v>0.5204745720943259</v>
      </c>
      <c r="AF413" s="21">
        <v>0.38917432169360466</v>
      </c>
      <c r="AG413" s="21" t="e">
        <v>#DIV/0!</v>
      </c>
      <c r="AH413" s="21" t="e">
        <v>#DIV/0!</v>
      </c>
      <c r="AI413" s="21">
        <v>0.98490757902434256</v>
      </c>
      <c r="AJ413" s="21">
        <v>0.20061937240520172</v>
      </c>
      <c r="AK413" s="21" t="e">
        <v>#DIV/0!</v>
      </c>
      <c r="AL413" s="21" t="e">
        <v>#DIV/0!</v>
      </c>
      <c r="AM413" s="21">
        <v>0.30673403300437418</v>
      </c>
      <c r="AN413" s="21">
        <v>0.27256254778741179</v>
      </c>
      <c r="AO413" s="21">
        <v>8.1707779593963928E-2</v>
      </c>
      <c r="AP413" s="21">
        <v>0.58192930912662721</v>
      </c>
      <c r="AQ413" s="21">
        <v>0.49352058240136853</v>
      </c>
      <c r="AR413" s="21">
        <v>0.3163199967631205</v>
      </c>
      <c r="AS413" s="21">
        <v>0.56595334606597303</v>
      </c>
      <c r="AT413" s="21">
        <v>0.32144611599938916</v>
      </c>
      <c r="AU413" s="21">
        <v>0.73799087783471418</v>
      </c>
      <c r="AV413" s="21" t="e">
        <v>#DIV/0!</v>
      </c>
      <c r="AW413" s="21" t="e">
        <v>#DIV/0!</v>
      </c>
      <c r="AX413" s="21" t="e">
        <v>#DIV/0!</v>
      </c>
      <c r="AY413" s="21">
        <v>0.27900992847781164</v>
      </c>
      <c r="AZ413" s="21">
        <v>0.78130697536005489</v>
      </c>
      <c r="BA413" s="21">
        <v>0.74560316366052226</v>
      </c>
      <c r="BB413" s="21" t="e">
        <v>#DIV/0!</v>
      </c>
      <c r="BC413" s="21">
        <v>0.20941980790212877</v>
      </c>
    </row>
    <row r="414" spans="1:55" x14ac:dyDescent="0.2">
      <c r="A414" s="3" t="s">
        <v>1267</v>
      </c>
      <c r="B414" s="3" t="s">
        <v>1268</v>
      </c>
      <c r="C414" s="3" t="s">
        <v>45</v>
      </c>
      <c r="D414" s="3">
        <v>378245</v>
      </c>
      <c r="E414" s="3" t="s">
        <v>16</v>
      </c>
      <c r="F414" s="3">
        <v>2019</v>
      </c>
      <c r="G414" s="3" t="s">
        <v>17</v>
      </c>
      <c r="H414" s="4">
        <v>43830</v>
      </c>
      <c r="I414" s="4">
        <v>43889</v>
      </c>
      <c r="J414" s="4">
        <v>43889</v>
      </c>
      <c r="K414" s="5">
        <v>106605000</v>
      </c>
      <c r="L414" s="5">
        <v>107019000</v>
      </c>
      <c r="M414" s="3" t="s">
        <v>1269</v>
      </c>
      <c r="N414" s="20">
        <v>5.5627446431236273E-2</v>
      </c>
      <c r="O414" s="21">
        <v>5.4449707153552816E-2</v>
      </c>
      <c r="P414" s="21">
        <v>0.13875653251616685</v>
      </c>
      <c r="Q414" s="21">
        <v>0.29334427333810459</v>
      </c>
      <c r="R414" s="21">
        <v>0.20144046186359285</v>
      </c>
      <c r="S414" s="21">
        <v>7.1703572687369438E-3</v>
      </c>
      <c r="T414" s="21">
        <v>0.20220132179187986</v>
      </c>
      <c r="U414" s="21">
        <v>0.75909466381230761</v>
      </c>
      <c r="V414" s="21">
        <v>0.49584805833322082</v>
      </c>
      <c r="W414" s="21">
        <v>0.74617118597388643</v>
      </c>
      <c r="X414" s="21">
        <v>0.21588396292222975</v>
      </c>
      <c r="Y414" s="21">
        <v>0.4232127694556595</v>
      </c>
      <c r="Z414" s="21">
        <v>0.78411603707777022</v>
      </c>
      <c r="AA414" s="21">
        <v>0</v>
      </c>
      <c r="AB414" s="21">
        <v>0.80361522912519967</v>
      </c>
      <c r="AC414" s="21">
        <v>0.35229856968746237</v>
      </c>
      <c r="AD414" s="21">
        <v>0.50248148448766217</v>
      </c>
      <c r="AE414" s="21">
        <v>0.49387135673188304</v>
      </c>
      <c r="AF414" s="21">
        <v>0.40058977534262319</v>
      </c>
      <c r="AG414" s="21" t="e">
        <v>#DIV/0!</v>
      </c>
      <c r="AH414" s="21" t="e">
        <v>#DIV/0!</v>
      </c>
      <c r="AI414" s="21">
        <v>0.98610015922912486</v>
      </c>
      <c r="AJ414" s="21">
        <v>0.19194101833100033</v>
      </c>
      <c r="AK414" s="21" t="e">
        <v>#DIV/0!</v>
      </c>
      <c r="AL414" s="21" t="e">
        <v>#DIV/0!</v>
      </c>
      <c r="AM414" s="21">
        <v>0.32867119679707341</v>
      </c>
      <c r="AN414" s="21">
        <v>0.28879281274996055</v>
      </c>
      <c r="AO414" s="21">
        <v>0.10474931703725211</v>
      </c>
      <c r="AP414" s="21">
        <v>0.57494161664925092</v>
      </c>
      <c r="AQ414" s="21">
        <v>0.53859636769678909</v>
      </c>
      <c r="AR414" s="21">
        <v>0.44563366469913868</v>
      </c>
      <c r="AS414" s="21">
        <v>0.58849117609458801</v>
      </c>
      <c r="AT414" s="21">
        <v>0.48467611128711857</v>
      </c>
      <c r="AU414" s="21">
        <v>0.65658795909660772</v>
      </c>
      <c r="AV414" s="21" t="e">
        <v>#DIV/0!</v>
      </c>
      <c r="AW414" s="21" t="e">
        <v>#DIV/0!</v>
      </c>
      <c r="AX414" s="21" t="e">
        <v>#DIV/0!</v>
      </c>
      <c r="AY414" s="21">
        <v>0.30340558074044882</v>
      </c>
      <c r="AZ414" s="21">
        <v>0.78288215952933526</v>
      </c>
      <c r="BA414" s="21">
        <v>0.74417511877931952</v>
      </c>
      <c r="BB414" s="21" t="e">
        <v>#DIV/0!</v>
      </c>
      <c r="BC414" s="21">
        <v>0.21948677940515915</v>
      </c>
    </row>
    <row r="415" spans="1:55" x14ac:dyDescent="0.2">
      <c r="A415" s="3" t="s">
        <v>1270</v>
      </c>
      <c r="B415" s="3" t="s">
        <v>1271</v>
      </c>
      <c r="C415" s="3" t="s">
        <v>52</v>
      </c>
      <c r="D415" s="3">
        <v>378246</v>
      </c>
      <c r="E415" s="3" t="s">
        <v>16</v>
      </c>
      <c r="F415" s="3">
        <v>2019</v>
      </c>
      <c r="G415" s="3" t="s">
        <v>17</v>
      </c>
      <c r="H415" s="4">
        <v>43830</v>
      </c>
      <c r="I415" s="4">
        <v>43882</v>
      </c>
      <c r="J415" s="4">
        <v>43882</v>
      </c>
      <c r="K415" s="5">
        <v>526000000</v>
      </c>
      <c r="L415" s="5">
        <v>525000000</v>
      </c>
      <c r="M415" s="3" t="s">
        <v>1272</v>
      </c>
      <c r="N415" s="20">
        <v>2.2417756085405624E-2</v>
      </c>
      <c r="O415" s="21">
        <v>1.7682326971227996E-2</v>
      </c>
      <c r="P415" s="21">
        <v>1.8302248521076508E-3</v>
      </c>
      <c r="Q415" s="21">
        <v>0.26670892280537617</v>
      </c>
      <c r="R415" s="21">
        <v>9.7364242386106262E-2</v>
      </c>
      <c r="S415" s="21">
        <v>4.2844545558083424E-2</v>
      </c>
      <c r="T415" s="21">
        <v>9.0454588116961165E-2</v>
      </c>
      <c r="U415" s="21">
        <v>0.65880366885829089</v>
      </c>
      <c r="V415" s="21">
        <v>0.50274899005544615</v>
      </c>
      <c r="W415" s="21">
        <v>0.63983623710152082</v>
      </c>
      <c r="X415" s="21">
        <v>5.2006312390676414E-2</v>
      </c>
      <c r="Y415" s="21">
        <v>0.44415042610686939</v>
      </c>
      <c r="Z415" s="21">
        <v>0.94799368760932357</v>
      </c>
      <c r="AA415" s="21">
        <v>0</v>
      </c>
      <c r="AB415" s="21">
        <v>0.84702427940192593</v>
      </c>
      <c r="AC415" s="21">
        <v>0.58302750385628854</v>
      </c>
      <c r="AD415" s="21">
        <v>0.55439406307571437</v>
      </c>
      <c r="AE415" s="21">
        <v>0.51567119769049696</v>
      </c>
      <c r="AF415" s="21">
        <v>0.39518171760084175</v>
      </c>
      <c r="AG415" s="21" t="e">
        <v>#DIV/0!</v>
      </c>
      <c r="AH415" s="21" t="e">
        <v>#DIV/0!</v>
      </c>
      <c r="AI415" s="21">
        <v>0.98657902331916048</v>
      </c>
      <c r="AJ415" s="21">
        <v>0.16127867523074571</v>
      </c>
      <c r="AK415" s="21" t="e">
        <v>#DIV/0!</v>
      </c>
      <c r="AL415" s="21" t="e">
        <v>#DIV/0!</v>
      </c>
      <c r="AM415" s="21">
        <v>0.30795125959531516</v>
      </c>
      <c r="AN415" s="21">
        <v>0.27316453247339451</v>
      </c>
      <c r="AO415" s="21">
        <v>5.0588458375305713E-2</v>
      </c>
      <c r="AP415" s="21">
        <v>0.5635463091018027</v>
      </c>
      <c r="AQ415" s="21">
        <v>0.48414974706392017</v>
      </c>
      <c r="AR415" s="21">
        <v>0.42242293153122967</v>
      </c>
      <c r="AS415" s="21">
        <v>0.61023044219408762</v>
      </c>
      <c r="AT415" s="21">
        <v>0.33375341431289479</v>
      </c>
      <c r="AU415" s="21">
        <v>0.60814525173016343</v>
      </c>
      <c r="AV415" s="21" t="e">
        <v>#DIV/0!</v>
      </c>
      <c r="AW415" s="21" t="e">
        <v>#DIV/0!</v>
      </c>
      <c r="AX415" s="21" t="e">
        <v>#DIV/0!</v>
      </c>
      <c r="AY415" s="21">
        <v>0.27430207179858962</v>
      </c>
      <c r="AZ415" s="21">
        <v>0.78442547626259662</v>
      </c>
      <c r="BA415" s="21">
        <v>0.74283124990660188</v>
      </c>
      <c r="BB415" s="21" t="e">
        <v>#DIV/0!</v>
      </c>
      <c r="BC415" s="21">
        <v>0.18946986243051531</v>
      </c>
    </row>
    <row r="416" spans="1:55" x14ac:dyDescent="0.2">
      <c r="A416" s="3" t="s">
        <v>1276</v>
      </c>
      <c r="B416" s="3" t="s">
        <v>1277</v>
      </c>
      <c r="C416" s="3" t="s">
        <v>34</v>
      </c>
      <c r="D416" s="3">
        <v>396684</v>
      </c>
      <c r="E416" s="3" t="s">
        <v>16</v>
      </c>
      <c r="F416" s="3">
        <v>2019</v>
      </c>
      <c r="G416" s="3" t="s">
        <v>17</v>
      </c>
      <c r="H416" s="4">
        <v>43921</v>
      </c>
      <c r="I416" s="4">
        <v>43959</v>
      </c>
      <c r="J416" s="4">
        <v>43959</v>
      </c>
      <c r="K416" s="5">
        <v>250715000</v>
      </c>
      <c r="L416" s="5">
        <v>253767000</v>
      </c>
      <c r="M416" s="3" t="s">
        <v>1278</v>
      </c>
      <c r="N416" s="20">
        <v>0.14391552754442843</v>
      </c>
      <c r="O416" s="21">
        <v>0.13570018978982057</v>
      </c>
      <c r="P416" s="21">
        <v>0.34078595634156761</v>
      </c>
      <c r="Q416" s="21">
        <v>0.26134297268871953</v>
      </c>
      <c r="R416" s="21">
        <v>8.9842076585287756E-2</v>
      </c>
      <c r="S416" s="21">
        <v>0.14308241782229592</v>
      </c>
      <c r="T416" s="21">
        <v>6.4330056160472548E-2</v>
      </c>
      <c r="U416" s="21">
        <v>0.65013645000362763</v>
      </c>
      <c r="V416" s="21">
        <v>0.51588328696090802</v>
      </c>
      <c r="W416" s="21">
        <v>0.62930456547584401</v>
      </c>
      <c r="X416" s="21">
        <v>0.66537414657658234</v>
      </c>
      <c r="Y416" s="21">
        <v>0.46923811311559088</v>
      </c>
      <c r="Z416" s="21">
        <v>0.33462585342341761</v>
      </c>
      <c r="AA416" s="21">
        <v>5.2094867628630213E-2</v>
      </c>
      <c r="AB416" s="21">
        <v>0.89499398601633573</v>
      </c>
      <c r="AC416" s="21">
        <v>0.69298698293953764</v>
      </c>
      <c r="AD416" s="21">
        <v>0.54327214772772703</v>
      </c>
      <c r="AE416" s="21">
        <v>0.61693933862231587</v>
      </c>
      <c r="AF416" s="21">
        <v>0.42588557293989193</v>
      </c>
      <c r="AG416" s="21" t="e">
        <v>#DIV/0!</v>
      </c>
      <c r="AH416" s="21" t="e">
        <v>#DIV/0!</v>
      </c>
      <c r="AI416" s="21">
        <v>0.98559012217206288</v>
      </c>
      <c r="AJ416" s="21">
        <v>0.18115848367336498</v>
      </c>
      <c r="AK416" s="21" t="e">
        <v>#DIV/0!</v>
      </c>
      <c r="AL416" s="21" t="e">
        <v>#DIV/0!</v>
      </c>
      <c r="AM416" s="21">
        <v>0.31203668747804342</v>
      </c>
      <c r="AN416" s="21">
        <v>0.27342263190349014</v>
      </c>
      <c r="AO416" s="21">
        <v>0.10578605213476389</v>
      </c>
      <c r="AP416" s="21">
        <v>0.57222924231934569</v>
      </c>
      <c r="AQ416" s="21">
        <v>0.61008934858986741</v>
      </c>
      <c r="AR416" s="21">
        <v>0.47077325985381724</v>
      </c>
      <c r="AS416" s="21">
        <v>0.56146251162794236</v>
      </c>
      <c r="AT416" s="21">
        <v>0.51286284900452872</v>
      </c>
      <c r="AU416" s="21">
        <v>0.793493062448693</v>
      </c>
      <c r="AV416" s="21" t="e">
        <v>#DIV/0!</v>
      </c>
      <c r="AW416" s="21" t="e">
        <v>#DIV/0!</v>
      </c>
      <c r="AX416" s="21" t="e">
        <v>#DIV/0!</v>
      </c>
      <c r="AY416" s="21">
        <v>0.23786861035337706</v>
      </c>
      <c r="AZ416" s="21">
        <v>0.71322087246741583</v>
      </c>
      <c r="BA416" s="21">
        <v>0.74634136058406719</v>
      </c>
      <c r="BB416" s="21" t="e">
        <v>#DIV/0!</v>
      </c>
      <c r="BC416" s="21">
        <v>0.2835063203238618</v>
      </c>
    </row>
    <row r="417" spans="1:55" x14ac:dyDescent="0.2">
      <c r="A417" s="3" t="s">
        <v>487</v>
      </c>
      <c r="B417" s="3" t="s">
        <v>488</v>
      </c>
      <c r="C417" s="3" t="s">
        <v>138</v>
      </c>
      <c r="D417" s="3">
        <v>121214</v>
      </c>
      <c r="E417" s="3" t="s">
        <v>16</v>
      </c>
      <c r="F417" s="3">
        <v>2019</v>
      </c>
      <c r="G417" s="3" t="s">
        <v>17</v>
      </c>
      <c r="H417" s="4">
        <v>43830</v>
      </c>
      <c r="I417" s="4">
        <v>43866</v>
      </c>
      <c r="J417" s="4">
        <v>43887</v>
      </c>
      <c r="K417" s="5">
        <v>4268000000</v>
      </c>
      <c r="L417" s="5">
        <v>4268000000</v>
      </c>
      <c r="M417" s="3" t="s">
        <v>489</v>
      </c>
      <c r="N417" s="20">
        <v>2.5230314069034834E-2</v>
      </c>
      <c r="O417" s="21">
        <v>1.5896159112817412E-2</v>
      </c>
      <c r="P417" s="21">
        <v>4.9572928185373528E-3</v>
      </c>
      <c r="Q417" s="21">
        <v>0.26017417072383114</v>
      </c>
      <c r="R417" s="21">
        <v>3.2212934229809337E-2</v>
      </c>
      <c r="S417" s="21">
        <v>7.45866132815034E-2</v>
      </c>
      <c r="T417" s="21">
        <v>1.8762521333205572E-2</v>
      </c>
      <c r="U417" s="21">
        <v>0.64338435702271868</v>
      </c>
      <c r="V417" s="21">
        <v>0.50029661946374981</v>
      </c>
      <c r="W417" s="21">
        <v>0.62386378326738912</v>
      </c>
      <c r="X417" s="21">
        <v>0.10591491860197297</v>
      </c>
      <c r="Y417" s="21">
        <v>0.47800436360303905</v>
      </c>
      <c r="Z417" s="21">
        <v>0.894085081398027</v>
      </c>
      <c r="AA417" s="21">
        <v>0</v>
      </c>
      <c r="AB417" s="21">
        <v>0.91688755099550512</v>
      </c>
      <c r="AC417" s="21">
        <v>0.29452627823846739</v>
      </c>
      <c r="AD417" s="21">
        <v>0.50773368111793249</v>
      </c>
      <c r="AE417" s="21">
        <v>0.50312268532732074</v>
      </c>
      <c r="AF417" s="21">
        <v>0.38985116000553161</v>
      </c>
      <c r="AG417" s="21" t="e">
        <v>#DIV/0!</v>
      </c>
      <c r="AH417" s="21" t="e">
        <v>#DIV/0!</v>
      </c>
      <c r="AI417" s="21">
        <v>0.98582588877073141</v>
      </c>
      <c r="AJ417" s="21">
        <v>0.1251862030435717</v>
      </c>
      <c r="AK417" s="21" t="e">
        <v>#DIV/0!</v>
      </c>
      <c r="AL417" s="21" t="e">
        <v>#DIV/0!</v>
      </c>
      <c r="AM417" s="21">
        <v>0.30799036296392407</v>
      </c>
      <c r="AN417" s="21">
        <v>0.2738852811665704</v>
      </c>
      <c r="AO417" s="21">
        <v>0.14739381084677064</v>
      </c>
      <c r="AP417" s="21">
        <v>0.5540295771253203</v>
      </c>
      <c r="AQ417" s="21">
        <v>0.53455633565055738</v>
      </c>
      <c r="AR417" s="21">
        <v>0.27661239925626679</v>
      </c>
      <c r="AS417" s="21">
        <v>0.59383450715159491</v>
      </c>
      <c r="AT417" s="21">
        <v>0.36095827836660743</v>
      </c>
      <c r="AU417" s="21">
        <v>0.63525942072670116</v>
      </c>
      <c r="AV417" s="21" t="e">
        <v>#DIV/0!</v>
      </c>
      <c r="AW417" s="21" t="e">
        <v>#DIV/0!</v>
      </c>
      <c r="AX417" s="21" t="e">
        <v>#DIV/0!</v>
      </c>
      <c r="AY417" s="21">
        <v>0.2117193778842025</v>
      </c>
      <c r="AZ417" s="21">
        <v>0.74445352633591422</v>
      </c>
      <c r="BA417" s="21">
        <v>0.74368501856015157</v>
      </c>
      <c r="BB417" s="21" t="e">
        <v>#DIV/0!</v>
      </c>
      <c r="BC417" s="21">
        <v>0.25298279662392398</v>
      </c>
    </row>
    <row r="418" spans="1:55" x14ac:dyDescent="0.2">
      <c r="A418" s="3" t="s">
        <v>376</v>
      </c>
      <c r="B418" s="3" t="s">
        <v>377</v>
      </c>
      <c r="C418" s="3" t="s">
        <v>24</v>
      </c>
      <c r="D418" s="3">
        <v>378126</v>
      </c>
      <c r="E418" s="3" t="s">
        <v>16</v>
      </c>
      <c r="F418" s="3">
        <v>2019</v>
      </c>
      <c r="G418" s="3" t="s">
        <v>17</v>
      </c>
      <c r="H418" s="4">
        <v>43830</v>
      </c>
      <c r="I418" s="4">
        <v>43892</v>
      </c>
      <c r="J418" s="4">
        <v>43892</v>
      </c>
      <c r="K418" s="5">
        <v>221800000</v>
      </c>
      <c r="L418" s="5">
        <v>222000000</v>
      </c>
      <c r="M418" s="3" t="s">
        <v>378</v>
      </c>
      <c r="N418" s="20">
        <v>6.591731789535088E-2</v>
      </c>
      <c r="O418" s="21">
        <v>4.5200539972469277E-2</v>
      </c>
      <c r="P418" s="21">
        <v>3.0277835718573332E-2</v>
      </c>
      <c r="Q418" s="21">
        <v>0.25941716599932269</v>
      </c>
      <c r="R418" s="21">
        <v>4.1984387771421085E-2</v>
      </c>
      <c r="S418" s="21">
        <v>4.2084353199633839E-3</v>
      </c>
      <c r="T418" s="21">
        <v>4.1641408782592905E-2</v>
      </c>
      <c r="U418" s="21">
        <v>0.64378322965090018</v>
      </c>
      <c r="V418" s="21">
        <v>0.48884614813174065</v>
      </c>
      <c r="W418" s="21">
        <v>0.62550947960131165</v>
      </c>
      <c r="X418" s="21">
        <v>0.15310516850998998</v>
      </c>
      <c r="Y418" s="21">
        <v>0.6668202385130565</v>
      </c>
      <c r="Z418" s="21">
        <v>0.84689483149000999</v>
      </c>
      <c r="AA418" s="21">
        <v>0.7101700697999509</v>
      </c>
      <c r="AB418" s="21">
        <v>0.93630997443321118</v>
      </c>
      <c r="AC418" s="21">
        <v>0.5342022790608022</v>
      </c>
      <c r="AD418" s="21">
        <v>0</v>
      </c>
      <c r="AE418" s="21">
        <v>0</v>
      </c>
      <c r="AF418" s="21">
        <v>0.24678715742877369</v>
      </c>
      <c r="AG418" s="21" t="e">
        <v>#DIV/0!</v>
      </c>
      <c r="AH418" s="21" t="e">
        <v>#DIV/0!</v>
      </c>
      <c r="AI418" s="21">
        <v>0.98560593271453001</v>
      </c>
      <c r="AJ418" s="21">
        <v>0.1414645320420512</v>
      </c>
      <c r="AK418" s="21" t="e">
        <v>#DIV/0!</v>
      </c>
      <c r="AL418" s="21" t="e">
        <v>#DIV/0!</v>
      </c>
      <c r="AM418" s="21">
        <v>0.29627186909866482</v>
      </c>
      <c r="AN418" s="21">
        <v>0.27189873117401109</v>
      </c>
      <c r="AO418" s="21">
        <v>7.8548654731583747E-2</v>
      </c>
      <c r="AP418" s="21">
        <v>0.57461667022129981</v>
      </c>
      <c r="AQ418" s="21">
        <v>0.18676990661413406</v>
      </c>
      <c r="AR418" s="21">
        <v>0.30031334112437236</v>
      </c>
      <c r="AS418" s="21">
        <v>0.58619909031631001</v>
      </c>
      <c r="AT418" s="21">
        <v>0.30444204640318717</v>
      </c>
      <c r="AU418" s="21">
        <v>0.64296938681552396</v>
      </c>
      <c r="AV418" s="21" t="e">
        <v>#DIV/0!</v>
      </c>
      <c r="AW418" s="21" t="e">
        <v>#DIV/0!</v>
      </c>
      <c r="AX418" s="21" t="e">
        <v>#DIV/0!</v>
      </c>
      <c r="AY418" s="21">
        <v>0.18177650032418974</v>
      </c>
      <c r="AZ418" s="21">
        <v>0.72828597567390052</v>
      </c>
      <c r="BA418" s="21">
        <v>0.74277715755387408</v>
      </c>
      <c r="BB418" s="21" t="e">
        <v>#DIV/0!</v>
      </c>
      <c r="BC418" s="21">
        <v>3.0525175938493677E-2</v>
      </c>
    </row>
    <row r="419" spans="1:55" x14ac:dyDescent="0.2">
      <c r="A419" s="3" t="s">
        <v>1273</v>
      </c>
      <c r="B419" s="3" t="s">
        <v>1274</v>
      </c>
      <c r="C419" s="3" t="s">
        <v>34</v>
      </c>
      <c r="D419" s="3">
        <v>378247</v>
      </c>
      <c r="E419" s="3" t="s">
        <v>16</v>
      </c>
      <c r="F419" s="3">
        <v>2019</v>
      </c>
      <c r="G419" s="3" t="s">
        <v>17</v>
      </c>
      <c r="H419" s="4">
        <v>43830</v>
      </c>
      <c r="I419" s="4">
        <v>43889</v>
      </c>
      <c r="J419" s="4">
        <v>43889</v>
      </c>
      <c r="K419" s="5">
        <v>215434000</v>
      </c>
      <c r="L419" s="5">
        <v>226612000</v>
      </c>
      <c r="M419" s="3" t="s">
        <v>1275</v>
      </c>
      <c r="N419" s="20">
        <v>5.9890996233894822E-2</v>
      </c>
      <c r="O419" s="21">
        <v>4.92971796238484E-2</v>
      </c>
      <c r="P419" s="21">
        <v>4.2523277669626276E-2</v>
      </c>
      <c r="Q419" s="21">
        <v>0.26384417928959242</v>
      </c>
      <c r="R419" s="21">
        <v>9.1793604874781887E-2</v>
      </c>
      <c r="S419" s="21">
        <v>2.5651849593713409E-2</v>
      </c>
      <c r="T419" s="21">
        <v>8.8003563123736098E-2</v>
      </c>
      <c r="U419" s="21">
        <v>0.65379996809827334</v>
      </c>
      <c r="V419" s="21">
        <v>0.49494298653031998</v>
      </c>
      <c r="W419" s="21">
        <v>0.63540344757659073</v>
      </c>
      <c r="X419" s="21">
        <v>0.26320247393157559</v>
      </c>
      <c r="Y419" s="21">
        <v>0.467666766934138</v>
      </c>
      <c r="Z419" s="21">
        <v>0.73679752606842441</v>
      </c>
      <c r="AA419" s="21">
        <v>0.40002857225472327</v>
      </c>
      <c r="AB419" s="21">
        <v>0.86598653505649248</v>
      </c>
      <c r="AC419" s="21">
        <v>0.39047951363625655</v>
      </c>
      <c r="AD419" s="21">
        <v>0.37815053573128826</v>
      </c>
      <c r="AE419" s="21">
        <v>0.42538411833007334</v>
      </c>
      <c r="AF419" s="21">
        <v>0.37038795705344446</v>
      </c>
      <c r="AG419" s="21" t="e">
        <v>#DIV/0!</v>
      </c>
      <c r="AH419" s="21" t="e">
        <v>#DIV/0!</v>
      </c>
      <c r="AI419" s="21">
        <v>0.94733226997868969</v>
      </c>
      <c r="AJ419" s="21">
        <v>5.011319502834044E-2</v>
      </c>
      <c r="AK419" s="21" t="e">
        <v>#DIV/0!</v>
      </c>
      <c r="AL419" s="21" t="e">
        <v>#DIV/0!</v>
      </c>
      <c r="AM419" s="21">
        <v>0.30568554149186083</v>
      </c>
      <c r="AN419" s="21">
        <v>0.27596143145647251</v>
      </c>
      <c r="AO419" s="21">
        <v>0.13890213952954611</v>
      </c>
      <c r="AP419" s="21">
        <v>0.5748640092659737</v>
      </c>
      <c r="AQ419" s="21">
        <v>0.45974532496767717</v>
      </c>
      <c r="AR419" s="21">
        <v>0.15443232231109838</v>
      </c>
      <c r="AS419" s="21">
        <v>0.58711954155039703</v>
      </c>
      <c r="AT419" s="21">
        <v>0.19247369536671408</v>
      </c>
      <c r="AU419" s="21">
        <v>0.61213929159055291</v>
      </c>
      <c r="AV419" s="21" t="e">
        <v>#DIV/0!</v>
      </c>
      <c r="AW419" s="21" t="e">
        <v>#DIV/0!</v>
      </c>
      <c r="AX419" s="21" t="e">
        <v>#DIV/0!</v>
      </c>
      <c r="AY419" s="21">
        <v>0.29760775028763536</v>
      </c>
      <c r="AZ419" s="21">
        <v>0.78493567362402705</v>
      </c>
      <c r="BA419" s="21">
        <v>0.74299067331536472</v>
      </c>
      <c r="BB419" s="21" t="e">
        <v>#DIV/0!</v>
      </c>
      <c r="BC419" s="21">
        <v>0.19924635639110319</v>
      </c>
    </row>
    <row r="420" spans="1:55" x14ac:dyDescent="0.2">
      <c r="A420" s="3" t="s">
        <v>1279</v>
      </c>
      <c r="B420" s="3" t="s">
        <v>1280</v>
      </c>
      <c r="C420" s="3" t="s">
        <v>15</v>
      </c>
      <c r="D420" s="3">
        <v>124467</v>
      </c>
      <c r="E420" s="3" t="s">
        <v>16</v>
      </c>
      <c r="F420" s="3">
        <v>2019</v>
      </c>
      <c r="G420" s="3" t="s">
        <v>17</v>
      </c>
      <c r="H420" s="4">
        <v>43830</v>
      </c>
      <c r="I420" s="4">
        <v>43889</v>
      </c>
      <c r="J420" s="4">
        <v>43889</v>
      </c>
      <c r="K420" s="5">
        <v>180200000</v>
      </c>
      <c r="L420" s="5">
        <v>181300000</v>
      </c>
      <c r="M420" s="3" t="s">
        <v>1281</v>
      </c>
      <c r="N420" s="20">
        <v>5.9086971338688822E-2</v>
      </c>
      <c r="O420" s="21">
        <v>4.3969505570239834E-2</v>
      </c>
      <c r="P420" s="21">
        <v>3.3926956263989658E-2</v>
      </c>
      <c r="Q420" s="21">
        <v>0.26327084996635902</v>
      </c>
      <c r="R420" s="21">
        <v>8.5086325049190614E-2</v>
      </c>
      <c r="S420" s="21">
        <v>0</v>
      </c>
      <c r="T420" s="21">
        <v>8.5967420414189394E-2</v>
      </c>
      <c r="U420" s="21">
        <v>0.65209376288853194</v>
      </c>
      <c r="V420" s="21">
        <v>0.48825282224192584</v>
      </c>
      <c r="W420" s="21">
        <v>0.63432314020701763</v>
      </c>
      <c r="X420" s="21">
        <v>0.24192146952772323</v>
      </c>
      <c r="Y420" s="21">
        <v>0.5132630990945436</v>
      </c>
      <c r="Z420" s="21">
        <v>0.75807853047227669</v>
      </c>
      <c r="AA420" s="21">
        <v>0.65492593926012532</v>
      </c>
      <c r="AB420" s="21">
        <v>0.87122119786021102</v>
      </c>
      <c r="AC420" s="21">
        <v>0.37468185233157347</v>
      </c>
      <c r="AD420" s="21">
        <v>0.40019785729211876</v>
      </c>
      <c r="AE420" s="21">
        <v>0.45501632076939968</v>
      </c>
      <c r="AF420" s="21">
        <v>0.38596923033801173</v>
      </c>
      <c r="AG420" s="21" t="e">
        <v>#DIV/0!</v>
      </c>
      <c r="AH420" s="21" t="e">
        <v>#DIV/0!</v>
      </c>
      <c r="AI420" s="21">
        <v>0.98567650239708449</v>
      </c>
      <c r="AJ420" s="21">
        <v>0.14043668798194547</v>
      </c>
      <c r="AK420" s="21" t="e">
        <v>#DIV/0!</v>
      </c>
      <c r="AL420" s="21" t="e">
        <v>#DIV/0!</v>
      </c>
      <c r="AM420" s="21">
        <v>0.3090414226719308</v>
      </c>
      <c r="AN420" s="21">
        <v>0.27597626988715929</v>
      </c>
      <c r="AO420" s="21">
        <v>0.14879348137372647</v>
      </c>
      <c r="AP420" s="21">
        <v>0.57543449654157808</v>
      </c>
      <c r="AQ420" s="21">
        <v>0.52058113500330006</v>
      </c>
      <c r="AR420" s="21">
        <v>0.29538177117646769</v>
      </c>
      <c r="AS420" s="21">
        <v>0.58848000260325661</v>
      </c>
      <c r="AT420" s="21">
        <v>0.38855646006110989</v>
      </c>
      <c r="AU420" s="21">
        <v>0.65499946757063687</v>
      </c>
      <c r="AV420" s="21" t="e">
        <v>#DIV/0!</v>
      </c>
      <c r="AW420" s="21" t="e">
        <v>#DIV/0!</v>
      </c>
      <c r="AX420" s="21" t="e">
        <v>#DIV/0!</v>
      </c>
      <c r="AY420" s="21">
        <v>0.26536312195668071</v>
      </c>
      <c r="AZ420" s="21">
        <v>0.77120590338013073</v>
      </c>
      <c r="BA420" s="21">
        <v>0.74446359797204942</v>
      </c>
      <c r="BB420" s="21" t="e">
        <v>#DIV/0!</v>
      </c>
      <c r="BC420" s="21">
        <v>0.22141140326602349</v>
      </c>
    </row>
    <row r="421" spans="1:55" x14ac:dyDescent="0.2">
      <c r="A421" s="3" t="s">
        <v>1282</v>
      </c>
      <c r="B421" s="3" t="s">
        <v>1283</v>
      </c>
      <c r="C421" s="3" t="s">
        <v>45</v>
      </c>
      <c r="D421" s="3">
        <v>98663</v>
      </c>
      <c r="E421" s="3" t="s">
        <v>16</v>
      </c>
      <c r="F421" s="3">
        <v>2019</v>
      </c>
      <c r="G421" s="3" t="s">
        <v>17</v>
      </c>
      <c r="H421" s="4">
        <v>43830</v>
      </c>
      <c r="I421" s="4">
        <v>43881</v>
      </c>
      <c r="J421" s="4">
        <v>43881</v>
      </c>
      <c r="K421" s="5">
        <v>303000000</v>
      </c>
      <c r="L421" s="5">
        <v>310000000</v>
      </c>
      <c r="M421" s="3" t="s">
        <v>1284</v>
      </c>
      <c r="N421" s="20">
        <v>5.1957403152230741E-2</v>
      </c>
      <c r="O421" s="21">
        <v>5.1957403152230741E-2</v>
      </c>
      <c r="P421" s="21">
        <v>9.0740277741308634E-2</v>
      </c>
      <c r="Q421" s="21">
        <v>0.25141789583836033</v>
      </c>
      <c r="R421" s="21">
        <v>0.48976551489758274</v>
      </c>
      <c r="S421" s="21">
        <v>0.10241800278560606</v>
      </c>
      <c r="T421" s="21">
        <v>0.47590981809672783</v>
      </c>
      <c r="U421" s="21">
        <v>0.61993375456520317</v>
      </c>
      <c r="V421" s="21">
        <v>0.48051789986753413</v>
      </c>
      <c r="W421" s="21">
        <v>0.60128990746594513</v>
      </c>
      <c r="X421" s="21">
        <v>0.38072057648650148</v>
      </c>
      <c r="Y421" s="21">
        <v>0.25641182533370221</v>
      </c>
      <c r="Z421" s="21">
        <v>0.61927942351349841</v>
      </c>
      <c r="AA421" s="21">
        <v>0.15647461119128117</v>
      </c>
      <c r="AB421" s="21">
        <v>0.49749839153219444</v>
      </c>
      <c r="AC421" s="21">
        <v>0.48207373293997152</v>
      </c>
      <c r="AD421" s="21">
        <v>0.52884546365399732</v>
      </c>
      <c r="AE421" s="21">
        <v>0.60128587083309215</v>
      </c>
      <c r="AF421" s="21">
        <v>0.43382880880649904</v>
      </c>
      <c r="AG421" s="21" t="e">
        <v>#DIV/0!</v>
      </c>
      <c r="AH421" s="21" t="e">
        <v>#DIV/0!</v>
      </c>
      <c r="AI421" s="21">
        <v>0.98415668882318696</v>
      </c>
      <c r="AJ421" s="21">
        <v>0.14923873059655257</v>
      </c>
      <c r="AK421" s="21" t="e">
        <v>#DIV/0!</v>
      </c>
      <c r="AL421" s="21" t="e">
        <v>#DIV/0!</v>
      </c>
      <c r="AM421" s="21">
        <v>0.297051590815127</v>
      </c>
      <c r="AN421" s="21">
        <v>0.26696955243979603</v>
      </c>
      <c r="AO421" s="21">
        <v>0.24687741759334453</v>
      </c>
      <c r="AP421" s="21">
        <v>0.57627036109611685</v>
      </c>
      <c r="AQ421" s="21">
        <v>0.8652015080143447</v>
      </c>
      <c r="AR421" s="21">
        <v>0.32506997090920203</v>
      </c>
      <c r="AS421" s="21">
        <v>0.54339463293677071</v>
      </c>
      <c r="AT421" s="21">
        <v>0.5778956318645031</v>
      </c>
      <c r="AU421" s="21">
        <v>0.76707831207629196</v>
      </c>
      <c r="AV421" s="21" t="e">
        <v>#DIV/0!</v>
      </c>
      <c r="AW421" s="21" t="e">
        <v>#DIV/0!</v>
      </c>
      <c r="AX421" s="21" t="e">
        <v>#DIV/0!</v>
      </c>
      <c r="AY421" s="21">
        <v>0.29970178266374048</v>
      </c>
      <c r="AZ421" s="21">
        <v>0.79095417543326418</v>
      </c>
      <c r="BA421" s="21">
        <v>0.74479881616973209</v>
      </c>
      <c r="BB421" s="21" t="e">
        <v>#DIV/0!</v>
      </c>
      <c r="BC421" s="21">
        <v>0.46910486087802972</v>
      </c>
    </row>
    <row r="422" spans="1:55" x14ac:dyDescent="0.2">
      <c r="A422" s="3" t="s">
        <v>1285</v>
      </c>
      <c r="B422" s="3" t="s">
        <v>1286</v>
      </c>
      <c r="C422" s="3" t="s">
        <v>24</v>
      </c>
      <c r="D422" s="3">
        <v>378249</v>
      </c>
      <c r="E422" s="3" t="s">
        <v>16</v>
      </c>
      <c r="F422" s="3">
        <v>2019</v>
      </c>
      <c r="G422" s="3" t="s">
        <v>17</v>
      </c>
      <c r="H422" s="4">
        <v>43830</v>
      </c>
      <c r="I422" s="4">
        <v>43882</v>
      </c>
      <c r="J422" s="4">
        <v>43882</v>
      </c>
      <c r="K422" s="5">
        <v>205900000</v>
      </c>
      <c r="L422" s="5">
        <v>207800000</v>
      </c>
      <c r="M422" s="3" t="s">
        <v>1287</v>
      </c>
      <c r="N422" s="20">
        <v>4.6530125494448293E-2</v>
      </c>
      <c r="O422" s="21">
        <v>2.5147649663971199E-2</v>
      </c>
      <c r="P422" s="21">
        <v>1.5399406802345155E-2</v>
      </c>
      <c r="Q422" s="21">
        <v>0.26158495086810896</v>
      </c>
      <c r="R422" s="21">
        <v>0.10344251758539653</v>
      </c>
      <c r="S422" s="21">
        <v>6.830465294821593E-2</v>
      </c>
      <c r="T422" s="21">
        <v>9.1890647602141551E-2</v>
      </c>
      <c r="U422" s="21">
        <v>0.65197283176408483</v>
      </c>
      <c r="V422" s="21">
        <v>0.50189040006221719</v>
      </c>
      <c r="W422" s="21">
        <v>0.63273596766201146</v>
      </c>
      <c r="X422" s="21">
        <v>0.13879110789364582</v>
      </c>
      <c r="Y422" s="21">
        <v>0.60810343544665291</v>
      </c>
      <c r="Z422" s="21">
        <v>0.86120889210635421</v>
      </c>
      <c r="AA422" s="21">
        <v>0.66564454355839664</v>
      </c>
      <c r="AB422" s="21">
        <v>0.89132819797149943</v>
      </c>
      <c r="AC422" s="21">
        <v>0.71830494816683921</v>
      </c>
      <c r="AD422" s="21">
        <v>0.52302897210881882</v>
      </c>
      <c r="AE422" s="21">
        <v>0.52625019851752541</v>
      </c>
      <c r="AF422" s="21">
        <v>0.43518626743202021</v>
      </c>
      <c r="AG422" s="21" t="e">
        <v>#DIV/0!</v>
      </c>
      <c r="AH422" s="21" t="e">
        <v>#DIV/0!</v>
      </c>
      <c r="AI422" s="21">
        <v>0.98547188319882861</v>
      </c>
      <c r="AJ422" s="21">
        <v>0.12445079813862983</v>
      </c>
      <c r="AK422" s="21" t="e">
        <v>#DIV/0!</v>
      </c>
      <c r="AL422" s="21" t="e">
        <v>#DIV/0!</v>
      </c>
      <c r="AM422" s="21">
        <v>0.30985093455782187</v>
      </c>
      <c r="AN422" s="21">
        <v>0.27209975248909124</v>
      </c>
      <c r="AO422" s="21">
        <v>5.8736547257672148E-2</v>
      </c>
      <c r="AP422" s="21">
        <v>0.57572758890329978</v>
      </c>
      <c r="AQ422" s="21">
        <v>0.55684633665508554</v>
      </c>
      <c r="AR422" s="21">
        <v>0.35182244664502632</v>
      </c>
      <c r="AS422" s="21">
        <v>0.57476543455461238</v>
      </c>
      <c r="AT422" s="21">
        <v>0.31006737898516873</v>
      </c>
      <c r="AU422" s="21">
        <v>0.64470227673664093</v>
      </c>
      <c r="AV422" s="21" t="e">
        <v>#DIV/0!</v>
      </c>
      <c r="AW422" s="21" t="e">
        <v>#DIV/0!</v>
      </c>
      <c r="AX422" s="21" t="e">
        <v>#DIV/0!</v>
      </c>
      <c r="AY422" s="21">
        <v>0.27974759317889675</v>
      </c>
      <c r="AZ422" s="21">
        <v>0.78550898394859148</v>
      </c>
      <c r="BA422" s="21">
        <v>0.74355180069316196</v>
      </c>
      <c r="BB422" s="21" t="e">
        <v>#DIV/0!</v>
      </c>
      <c r="BC422" s="21">
        <v>0.19887656092881512</v>
      </c>
    </row>
    <row r="423" spans="1:55" x14ac:dyDescent="0.2">
      <c r="A423" s="3" t="s">
        <v>1288</v>
      </c>
      <c r="B423" s="3" t="s">
        <v>1289</v>
      </c>
      <c r="C423" s="3" t="s">
        <v>24</v>
      </c>
      <c r="D423" s="3">
        <v>378251</v>
      </c>
      <c r="E423" s="3" t="s">
        <v>16</v>
      </c>
      <c r="F423" s="3">
        <v>2019</v>
      </c>
      <c r="G423" s="3" t="s">
        <v>17</v>
      </c>
      <c r="H423" s="4">
        <v>43830</v>
      </c>
      <c r="I423" s="4">
        <v>43874</v>
      </c>
      <c r="J423" s="4">
        <v>43874</v>
      </c>
      <c r="K423" s="5">
        <v>476312000</v>
      </c>
      <c r="L423" s="5">
        <v>480248000</v>
      </c>
      <c r="M423" s="3" t="s">
        <v>1290</v>
      </c>
      <c r="N423" s="20">
        <v>0.12166658554706941</v>
      </c>
      <c r="O423" s="21">
        <v>8.0271665970589837E-2</v>
      </c>
      <c r="P423" s="21">
        <v>0.12887143655019431</v>
      </c>
      <c r="Q423" s="21">
        <v>0.27020628795053214</v>
      </c>
      <c r="R423" s="21">
        <v>0.15305187177142907</v>
      </c>
      <c r="S423" s="21">
        <v>0</v>
      </c>
      <c r="T423" s="21">
        <v>0.15463677151582667</v>
      </c>
      <c r="U423" s="21">
        <v>0.67732917121428859</v>
      </c>
      <c r="V423" s="21">
        <v>0.48825282224192584</v>
      </c>
      <c r="W423" s="21">
        <v>0.66089346265025761</v>
      </c>
      <c r="X423" s="21">
        <v>0.3963093741603923</v>
      </c>
      <c r="Y423" s="21">
        <v>0.44895122089356715</v>
      </c>
      <c r="Z423" s="21">
        <v>0.60369062583960775</v>
      </c>
      <c r="AA423" s="21">
        <v>0.28545409966435875</v>
      </c>
      <c r="AB423" s="21">
        <v>0.83308075748395394</v>
      </c>
      <c r="AC423" s="21">
        <v>0.65530395713627076</v>
      </c>
      <c r="AD423" s="21">
        <v>0.57030415078722629</v>
      </c>
      <c r="AE423" s="21">
        <v>0.63326332890118608</v>
      </c>
      <c r="AF423" s="21">
        <v>0.41404571986136401</v>
      </c>
      <c r="AG423" s="21" t="e">
        <v>#DIV/0!</v>
      </c>
      <c r="AH423" s="21" t="e">
        <v>#DIV/0!</v>
      </c>
      <c r="AI423" s="21">
        <v>0.98625419569754291</v>
      </c>
      <c r="AJ423" s="21">
        <v>0.2300920784529174</v>
      </c>
      <c r="AK423" s="21" t="e">
        <v>#DIV/0!</v>
      </c>
      <c r="AL423" s="21" t="e">
        <v>#DIV/0!</v>
      </c>
      <c r="AM423" s="21">
        <v>0.32135999163526607</v>
      </c>
      <c r="AN423" s="21">
        <v>0.27952808260788042</v>
      </c>
      <c r="AO423" s="21">
        <v>0.13292396559382061</v>
      </c>
      <c r="AP423" s="21">
        <v>0.57295183895175683</v>
      </c>
      <c r="AQ423" s="21">
        <v>0.60904024802719847</v>
      </c>
      <c r="AR423" s="21">
        <v>0.40214857032800388</v>
      </c>
      <c r="AS423" s="21">
        <v>0.59727957606293769</v>
      </c>
      <c r="AT423" s="21">
        <v>0.5022914830050591</v>
      </c>
      <c r="AU423" s="21">
        <v>0.7040790303993647</v>
      </c>
      <c r="AV423" s="21" t="e">
        <v>#DIV/0!</v>
      </c>
      <c r="AW423" s="21" t="e">
        <v>#DIV/0!</v>
      </c>
      <c r="AX423" s="21" t="e">
        <v>#DIV/0!</v>
      </c>
      <c r="AY423" s="21">
        <v>0.24706176535247243</v>
      </c>
      <c r="AZ423" s="21">
        <v>0.75798024584989687</v>
      </c>
      <c r="BA423" s="21">
        <v>0.74419022451194905</v>
      </c>
      <c r="BB423" s="21" t="e">
        <v>#DIV/0!</v>
      </c>
      <c r="BC423" s="21">
        <v>0.31400528191477489</v>
      </c>
    </row>
    <row r="424" spans="1:55" x14ac:dyDescent="0.2">
      <c r="A424" s="1"/>
      <c r="B424" s="1"/>
      <c r="C424" s="16"/>
      <c r="D424" s="1"/>
      <c r="E424" s="1"/>
      <c r="F424" s="1"/>
      <c r="G424" s="1"/>
      <c r="H424" s="11"/>
      <c r="I424" s="11"/>
      <c r="J424" s="11"/>
      <c r="K424" s="2"/>
      <c r="L424" s="2"/>
      <c r="M424" s="1"/>
    </row>
    <row r="425" spans="1:55" x14ac:dyDescent="0.2">
      <c r="A425" s="1"/>
      <c r="B425" s="1"/>
      <c r="C425" s="16"/>
      <c r="D425" s="1"/>
      <c r="E425" s="1"/>
      <c r="F425" s="1"/>
      <c r="G425" s="1"/>
      <c r="H425" s="11"/>
      <c r="I425" s="11"/>
      <c r="J425" s="11"/>
      <c r="K425" s="2"/>
      <c r="L425" s="2"/>
      <c r="M425" s="1"/>
    </row>
    <row r="426" spans="1:55" x14ac:dyDescent="0.2">
      <c r="A426" s="1"/>
      <c r="B426" s="1"/>
      <c r="C426" s="16"/>
      <c r="D426" s="1"/>
      <c r="E426" s="1"/>
      <c r="F426" s="1"/>
      <c r="G426" s="1"/>
      <c r="H426" s="11"/>
      <c r="I426" s="11"/>
      <c r="J426" s="11"/>
      <c r="K426" s="2"/>
      <c r="L426" s="2"/>
      <c r="M426" s="1"/>
    </row>
    <row r="427" spans="1:55" x14ac:dyDescent="0.2">
      <c r="A427" s="1"/>
      <c r="B427" s="1"/>
      <c r="C427" s="16"/>
      <c r="D427" s="1"/>
      <c r="E427" s="1"/>
      <c r="F427" s="1"/>
      <c r="G427" s="1"/>
      <c r="H427" s="11"/>
      <c r="I427" s="11"/>
      <c r="J427" s="11"/>
      <c r="K427" s="2"/>
      <c r="L427" s="2"/>
      <c r="M427" s="1"/>
    </row>
    <row r="428" spans="1:55" x14ac:dyDescent="0.2">
      <c r="A428" s="1"/>
      <c r="B428" s="1"/>
      <c r="C428" s="16"/>
      <c r="D428" s="1"/>
      <c r="E428" s="1"/>
      <c r="F428" s="1"/>
      <c r="G428" s="1"/>
      <c r="H428" s="11"/>
      <c r="I428" s="11"/>
      <c r="J428" s="11"/>
      <c r="K428" s="2"/>
      <c r="L428" s="2"/>
      <c r="M428" s="1"/>
    </row>
    <row r="429" spans="1:55" x14ac:dyDescent="0.2">
      <c r="A429" s="1"/>
      <c r="B429" s="1"/>
      <c r="C429" s="16"/>
      <c r="D429" s="1"/>
      <c r="E429" s="1"/>
      <c r="F429" s="1"/>
      <c r="G429" s="1"/>
      <c r="H429" s="11"/>
      <c r="I429" s="11"/>
      <c r="J429" s="11"/>
      <c r="K429" s="2"/>
      <c r="L429" s="2"/>
      <c r="M429" s="1"/>
    </row>
    <row r="430" spans="1:55" x14ac:dyDescent="0.2">
      <c r="A430" s="1"/>
      <c r="B430" s="1"/>
      <c r="C430" s="16"/>
      <c r="D430" s="1"/>
      <c r="E430" s="1"/>
      <c r="F430" s="1"/>
      <c r="G430" s="1"/>
      <c r="H430" s="11"/>
      <c r="I430" s="11"/>
      <c r="J430" s="11"/>
      <c r="K430" s="2"/>
      <c r="L430" s="2"/>
      <c r="M430" s="1"/>
    </row>
    <row r="431" spans="1:55" x14ac:dyDescent="0.2">
      <c r="A431" s="1"/>
      <c r="B431" s="1"/>
      <c r="C431" s="16"/>
      <c r="D431" s="1"/>
      <c r="E431" s="1"/>
      <c r="F431" s="1"/>
      <c r="G431" s="1"/>
      <c r="H431" s="11"/>
      <c r="I431" s="11"/>
      <c r="J431" s="11"/>
      <c r="K431" s="2"/>
      <c r="L431" s="2"/>
      <c r="M431" s="1"/>
    </row>
    <row r="432" spans="1:55" x14ac:dyDescent="0.2">
      <c r="A432" s="1"/>
      <c r="B432" s="1"/>
      <c r="C432" s="16"/>
      <c r="D432" s="1"/>
      <c r="E432" s="1"/>
      <c r="F432" s="1"/>
      <c r="G432" s="1"/>
      <c r="H432" s="11"/>
      <c r="I432" s="11"/>
      <c r="J432" s="11"/>
      <c r="K432" s="2"/>
      <c r="L432" s="2"/>
      <c r="M432" s="1"/>
    </row>
    <row r="433" spans="1:13" x14ac:dyDescent="0.2">
      <c r="A433" s="1"/>
      <c r="B433" s="1"/>
      <c r="C433" s="16"/>
      <c r="D433" s="1"/>
      <c r="E433" s="1"/>
      <c r="F433" s="1"/>
      <c r="G433" s="1"/>
      <c r="H433" s="11"/>
      <c r="I433" s="11"/>
      <c r="J433" s="11"/>
      <c r="K433" s="2"/>
      <c r="L433" s="2"/>
      <c r="M433" s="1"/>
    </row>
    <row r="434" spans="1:13" x14ac:dyDescent="0.2">
      <c r="A434" s="1"/>
      <c r="B434" s="1"/>
      <c r="C434" s="16"/>
      <c r="D434" s="1"/>
      <c r="E434" s="1"/>
      <c r="F434" s="1"/>
      <c r="G434" s="1"/>
      <c r="H434" s="11"/>
      <c r="I434" s="11"/>
      <c r="J434" s="11"/>
      <c r="K434" s="2"/>
      <c r="L434" s="2"/>
      <c r="M434" s="1"/>
    </row>
    <row r="435" spans="1:13" x14ac:dyDescent="0.2">
      <c r="A435" s="1"/>
      <c r="B435" s="1"/>
      <c r="C435" s="16"/>
      <c r="D435" s="1"/>
      <c r="E435" s="1"/>
      <c r="F435" s="1"/>
      <c r="G435" s="1"/>
      <c r="H435" s="11"/>
      <c r="I435" s="11"/>
      <c r="J435" s="11"/>
      <c r="K435" s="2"/>
      <c r="L435" s="2"/>
      <c r="M435" s="1"/>
    </row>
    <row r="436" spans="1:13" x14ac:dyDescent="0.2">
      <c r="A436" s="1"/>
      <c r="B436" s="1"/>
      <c r="C436" s="16"/>
      <c r="D436" s="1"/>
      <c r="E436" s="1"/>
      <c r="F436" s="1"/>
      <c r="G436" s="1"/>
      <c r="H436" s="11"/>
      <c r="I436" s="11"/>
      <c r="J436" s="11"/>
      <c r="K436" s="2"/>
      <c r="L436" s="2"/>
      <c r="M436" s="1"/>
    </row>
    <row r="437" spans="1:13" x14ac:dyDescent="0.2">
      <c r="A437" s="1"/>
      <c r="B437" s="1"/>
      <c r="C437" s="16"/>
      <c r="D437" s="1"/>
      <c r="E437" s="1"/>
      <c r="F437" s="1"/>
      <c r="G437" s="1"/>
      <c r="H437" s="11"/>
      <c r="I437" s="11"/>
      <c r="J437" s="11"/>
      <c r="K437" s="2"/>
      <c r="L437" s="2"/>
      <c r="M437" s="1"/>
    </row>
    <row r="438" spans="1:13" x14ac:dyDescent="0.2">
      <c r="A438" s="1"/>
      <c r="B438" s="1"/>
      <c r="C438" s="16"/>
      <c r="D438" s="1"/>
      <c r="E438" s="1"/>
      <c r="F438" s="1"/>
      <c r="G438" s="1"/>
      <c r="H438" s="11"/>
      <c r="I438" s="11"/>
      <c r="J438" s="11"/>
      <c r="K438" s="2"/>
      <c r="L438" s="2"/>
      <c r="M438" s="1"/>
    </row>
    <row r="439" spans="1:13" x14ac:dyDescent="0.2">
      <c r="A439" s="1"/>
      <c r="B439" s="1"/>
      <c r="C439" s="16"/>
      <c r="D439" s="1"/>
      <c r="E439" s="1"/>
      <c r="F439" s="1"/>
      <c r="G439" s="1"/>
      <c r="H439" s="11"/>
      <c r="I439" s="11"/>
      <c r="J439" s="11"/>
      <c r="K439" s="2"/>
      <c r="L439" s="2"/>
      <c r="M439" s="1"/>
    </row>
    <row r="440" spans="1:13" x14ac:dyDescent="0.2">
      <c r="A440" s="1"/>
      <c r="B440" s="1"/>
      <c r="C440" s="16"/>
      <c r="D440" s="1"/>
      <c r="E440" s="1"/>
      <c r="F440" s="1"/>
      <c r="G440" s="1"/>
      <c r="H440" s="11"/>
      <c r="I440" s="11"/>
      <c r="J440" s="11"/>
      <c r="K440" s="2"/>
      <c r="L440" s="2"/>
      <c r="M440" s="1"/>
    </row>
    <row r="441" spans="1:13" x14ac:dyDescent="0.2">
      <c r="A441" s="1"/>
      <c r="B441" s="1"/>
      <c r="C441" s="16"/>
      <c r="D441" s="1"/>
      <c r="E441" s="1"/>
      <c r="F441" s="1"/>
      <c r="G441" s="1"/>
      <c r="H441" s="11"/>
      <c r="I441" s="11"/>
      <c r="J441" s="11"/>
      <c r="K441" s="2"/>
      <c r="L441" s="2"/>
      <c r="M441" s="1"/>
    </row>
    <row r="442" spans="1:13" x14ac:dyDescent="0.2">
      <c r="A442" s="1"/>
      <c r="B442" s="1"/>
      <c r="C442" s="16"/>
      <c r="D442" s="1"/>
      <c r="E442" s="1"/>
      <c r="F442" s="1"/>
      <c r="G442" s="1"/>
      <c r="H442" s="11"/>
      <c r="I442" s="11"/>
      <c r="J442" s="11"/>
      <c r="K442" s="2"/>
      <c r="L442" s="2"/>
      <c r="M442" s="1"/>
    </row>
    <row r="443" spans="1:13" x14ac:dyDescent="0.2">
      <c r="A443" s="1"/>
      <c r="B443" s="1"/>
      <c r="C443" s="16"/>
      <c r="D443" s="1"/>
      <c r="E443" s="1"/>
      <c r="F443" s="1"/>
      <c r="G443" s="1"/>
      <c r="H443" s="11"/>
      <c r="I443" s="11"/>
      <c r="J443" s="11"/>
      <c r="K443" s="2"/>
      <c r="L443" s="2"/>
      <c r="M443" s="1"/>
    </row>
    <row r="444" spans="1:13" x14ac:dyDescent="0.2">
      <c r="A444" s="1"/>
      <c r="B444" s="1"/>
      <c r="C444" s="16"/>
      <c r="D444" s="1"/>
      <c r="E444" s="1"/>
      <c r="F444" s="1"/>
      <c r="G444" s="1"/>
      <c r="H444" s="11"/>
      <c r="I444" s="11"/>
      <c r="J444" s="11"/>
      <c r="K444" s="2"/>
      <c r="L444" s="2"/>
      <c r="M444" s="1"/>
    </row>
    <row r="445" spans="1:13" x14ac:dyDescent="0.2">
      <c r="A445" s="1"/>
      <c r="B445" s="1"/>
      <c r="C445" s="16"/>
      <c r="D445" s="1"/>
      <c r="E445" s="1"/>
      <c r="F445" s="1"/>
      <c r="G445" s="1"/>
      <c r="H445" s="11"/>
      <c r="I445" s="11"/>
      <c r="J445" s="11"/>
      <c r="K445" s="2"/>
      <c r="L445" s="2"/>
      <c r="M445" s="1"/>
    </row>
    <row r="446" spans="1:13" x14ac:dyDescent="0.2">
      <c r="A446" s="1"/>
      <c r="B446" s="1"/>
      <c r="C446" s="16"/>
      <c r="D446" s="1"/>
      <c r="E446" s="1"/>
      <c r="F446" s="1"/>
      <c r="G446" s="1"/>
      <c r="H446" s="11"/>
      <c r="I446" s="11"/>
      <c r="J446" s="11"/>
      <c r="K446" s="2"/>
      <c r="L446" s="2"/>
      <c r="M446" s="1"/>
    </row>
    <row r="447" spans="1:13" x14ac:dyDescent="0.2">
      <c r="A447" s="1"/>
      <c r="B447" s="1"/>
      <c r="C447" s="16"/>
      <c r="D447" s="1"/>
      <c r="E447" s="1"/>
      <c r="F447" s="1"/>
      <c r="G447" s="1"/>
      <c r="H447" s="11"/>
      <c r="I447" s="11"/>
      <c r="J447" s="11"/>
      <c r="K447" s="2"/>
      <c r="L447" s="2"/>
      <c r="M447" s="1"/>
    </row>
    <row r="448" spans="1:13" x14ac:dyDescent="0.2">
      <c r="A448" s="1"/>
      <c r="B448" s="1"/>
      <c r="C448" s="16"/>
      <c r="D448" s="1"/>
      <c r="E448" s="1"/>
      <c r="F448" s="1"/>
      <c r="G448" s="1"/>
      <c r="H448" s="11"/>
      <c r="I448" s="11"/>
      <c r="J448" s="11"/>
      <c r="K448" s="2"/>
      <c r="L448" s="2"/>
      <c r="M448" s="1"/>
    </row>
    <row r="449" spans="1:13" x14ac:dyDescent="0.2">
      <c r="A449" s="1"/>
      <c r="B449" s="1"/>
      <c r="C449" s="16"/>
      <c r="D449" s="1"/>
      <c r="E449" s="1"/>
      <c r="F449" s="1"/>
      <c r="G449" s="1"/>
      <c r="H449" s="11"/>
      <c r="I449" s="11"/>
      <c r="J449" s="11"/>
      <c r="K449" s="2"/>
      <c r="L449" s="2"/>
      <c r="M449" s="1"/>
    </row>
    <row r="450" spans="1:13" x14ac:dyDescent="0.2">
      <c r="A450" s="1"/>
      <c r="B450" s="1"/>
      <c r="C450" s="16"/>
      <c r="D450" s="1"/>
      <c r="E450" s="1"/>
      <c r="F450" s="1"/>
      <c r="G450" s="1"/>
      <c r="H450" s="11"/>
      <c r="I450" s="11"/>
      <c r="J450" s="11"/>
      <c r="K450" s="2"/>
      <c r="L450" s="2"/>
      <c r="M450" s="1"/>
    </row>
    <row r="451" spans="1:13" x14ac:dyDescent="0.2">
      <c r="A451" s="1"/>
      <c r="B451" s="1"/>
      <c r="C451" s="16"/>
      <c r="D451" s="1"/>
      <c r="E451" s="1"/>
      <c r="F451" s="1"/>
      <c r="G451" s="1"/>
      <c r="H451" s="11"/>
      <c r="I451" s="11"/>
      <c r="J451" s="11"/>
      <c r="K451" s="2"/>
      <c r="L451" s="2"/>
      <c r="M451" s="1"/>
    </row>
    <row r="452" spans="1:13" x14ac:dyDescent="0.2">
      <c r="A452" s="1"/>
      <c r="B452" s="1"/>
      <c r="C452" s="16"/>
      <c r="D452" s="1"/>
      <c r="E452" s="1"/>
      <c r="F452" s="1"/>
      <c r="G452" s="1"/>
      <c r="H452" s="11"/>
      <c r="I452" s="11"/>
      <c r="J452" s="11"/>
      <c r="K452" s="2"/>
      <c r="L452" s="2"/>
      <c r="M452" s="1"/>
    </row>
    <row r="453" spans="1:13" x14ac:dyDescent="0.2">
      <c r="A453" s="1"/>
      <c r="B453" s="1"/>
      <c r="C453" s="16"/>
      <c r="D453" s="1"/>
      <c r="E453" s="1"/>
      <c r="F453" s="1"/>
      <c r="G453" s="1"/>
      <c r="H453" s="11"/>
      <c r="I453" s="11"/>
      <c r="J453" s="11"/>
      <c r="K453" s="2"/>
      <c r="L453" s="2"/>
      <c r="M453" s="1"/>
    </row>
    <row r="454" spans="1:13" x14ac:dyDescent="0.2">
      <c r="A454" s="1"/>
      <c r="B454" s="1"/>
      <c r="C454" s="16"/>
      <c r="D454" s="1"/>
      <c r="E454" s="1"/>
      <c r="F454" s="1"/>
      <c r="G454" s="1"/>
      <c r="H454" s="11"/>
      <c r="I454" s="11"/>
      <c r="J454" s="11"/>
      <c r="K454" s="2"/>
      <c r="L454" s="2"/>
      <c r="M454" s="1"/>
    </row>
    <row r="455" spans="1:13" x14ac:dyDescent="0.2">
      <c r="A455" s="1"/>
      <c r="B455" s="1"/>
      <c r="C455" s="16"/>
      <c r="D455" s="1"/>
      <c r="E455" s="1"/>
      <c r="F455" s="1"/>
      <c r="G455" s="1"/>
      <c r="H455" s="11"/>
      <c r="I455" s="11"/>
      <c r="J455" s="11"/>
      <c r="K455" s="2"/>
      <c r="L455" s="2"/>
      <c r="M455" s="1"/>
    </row>
    <row r="456" spans="1:13" x14ac:dyDescent="0.2">
      <c r="A456" s="1"/>
      <c r="B456" s="1"/>
      <c r="C456" s="16"/>
      <c r="D456" s="1"/>
      <c r="E456" s="1"/>
      <c r="F456" s="1"/>
      <c r="G456" s="1"/>
      <c r="H456" s="11"/>
      <c r="I456" s="11"/>
      <c r="J456" s="11"/>
      <c r="K456" s="2"/>
      <c r="L456" s="2"/>
      <c r="M456" s="1"/>
    </row>
    <row r="457" spans="1:13" x14ac:dyDescent="0.2">
      <c r="A457" s="1"/>
      <c r="B457" s="1"/>
      <c r="C457" s="16"/>
      <c r="D457" s="1"/>
      <c r="E457" s="1"/>
      <c r="F457" s="1"/>
      <c r="G457" s="1"/>
      <c r="H457" s="11"/>
      <c r="I457" s="11"/>
      <c r="J457" s="11"/>
      <c r="K457" s="2"/>
      <c r="L457" s="2"/>
      <c r="M457" s="1"/>
    </row>
    <row r="458" spans="1:13" x14ac:dyDescent="0.2">
      <c r="A458" s="1"/>
      <c r="B458" s="1"/>
      <c r="C458" s="16"/>
      <c r="D458" s="1"/>
      <c r="E458" s="1"/>
      <c r="F458" s="1"/>
      <c r="G458" s="1"/>
      <c r="H458" s="11"/>
      <c r="I458" s="11"/>
      <c r="J458" s="11"/>
      <c r="K458" s="2"/>
      <c r="L458" s="2"/>
      <c r="M458" s="1"/>
    </row>
    <row r="459" spans="1:13" x14ac:dyDescent="0.2">
      <c r="A459" s="1"/>
      <c r="B459" s="1"/>
      <c r="C459" s="16"/>
      <c r="D459" s="1"/>
      <c r="E459" s="1"/>
      <c r="F459" s="1"/>
      <c r="G459" s="1"/>
      <c r="H459" s="11"/>
      <c r="I459" s="11"/>
      <c r="J459" s="11"/>
      <c r="K459" s="2"/>
      <c r="L459" s="2"/>
      <c r="M459" s="1"/>
    </row>
    <row r="460" spans="1:13" x14ac:dyDescent="0.2">
      <c r="A460" s="1"/>
      <c r="B460" s="1"/>
      <c r="C460" s="16"/>
      <c r="D460" s="1"/>
      <c r="E460" s="1"/>
      <c r="F460" s="1"/>
      <c r="G460" s="1"/>
      <c r="H460" s="11"/>
      <c r="I460" s="11"/>
      <c r="J460" s="11"/>
      <c r="K460" s="2"/>
      <c r="L460" s="2"/>
      <c r="M460" s="1"/>
    </row>
    <row r="461" spans="1:13" x14ac:dyDescent="0.2">
      <c r="A461" s="1"/>
      <c r="B461" s="1"/>
      <c r="C461" s="16"/>
      <c r="D461" s="1"/>
      <c r="E461" s="1"/>
      <c r="F461" s="1"/>
      <c r="G461" s="1"/>
      <c r="H461" s="11"/>
      <c r="I461" s="11"/>
      <c r="J461" s="11"/>
      <c r="K461" s="2"/>
      <c r="L461" s="2"/>
      <c r="M461" s="1"/>
    </row>
    <row r="462" spans="1:13" x14ac:dyDescent="0.2">
      <c r="A462" s="1"/>
      <c r="B462" s="1"/>
      <c r="C462" s="16"/>
      <c r="D462" s="1"/>
      <c r="E462" s="1"/>
      <c r="F462" s="1"/>
      <c r="G462" s="1"/>
      <c r="H462" s="11"/>
      <c r="I462" s="11"/>
      <c r="J462" s="11"/>
      <c r="K462" s="2"/>
      <c r="L462" s="2"/>
      <c r="M462" s="1"/>
    </row>
    <row r="463" spans="1:13" x14ac:dyDescent="0.2">
      <c r="A463" s="1"/>
      <c r="B463" s="1"/>
      <c r="C463" s="16"/>
      <c r="D463" s="1"/>
      <c r="E463" s="1"/>
      <c r="F463" s="1"/>
      <c r="G463" s="1"/>
      <c r="H463" s="11"/>
      <c r="I463" s="11"/>
      <c r="J463" s="11"/>
      <c r="K463" s="2"/>
      <c r="L463" s="2"/>
      <c r="M463" s="1"/>
    </row>
    <row r="464" spans="1:13" x14ac:dyDescent="0.2">
      <c r="A464" s="1"/>
      <c r="B464" s="1"/>
      <c r="C464" s="16"/>
      <c r="D464" s="1"/>
      <c r="E464" s="1"/>
      <c r="F464" s="1"/>
      <c r="G464" s="1"/>
      <c r="H464" s="11"/>
      <c r="I464" s="11"/>
      <c r="J464" s="11"/>
      <c r="K464" s="2"/>
      <c r="L464" s="2"/>
      <c r="M464" s="1"/>
    </row>
    <row r="465" spans="1:13" x14ac:dyDescent="0.2">
      <c r="A465" s="1"/>
      <c r="B465" s="1"/>
      <c r="C465" s="16"/>
      <c r="D465" s="1"/>
      <c r="E465" s="1"/>
      <c r="F465" s="1"/>
      <c r="G465" s="1"/>
      <c r="H465" s="11"/>
      <c r="I465" s="11"/>
      <c r="J465" s="11"/>
      <c r="K465" s="2"/>
      <c r="L465" s="2"/>
      <c r="M465" s="1"/>
    </row>
    <row r="466" spans="1:13" x14ac:dyDescent="0.2">
      <c r="A466" s="1"/>
      <c r="B466" s="1"/>
      <c r="C466" s="16"/>
      <c r="D466" s="1"/>
      <c r="E466" s="1"/>
      <c r="F466" s="1"/>
      <c r="G466" s="1"/>
      <c r="H466" s="11"/>
      <c r="I466" s="11"/>
      <c r="J466" s="11"/>
      <c r="K466" s="2"/>
      <c r="L466" s="2"/>
      <c r="M466" s="1"/>
    </row>
    <row r="467" spans="1:13" x14ac:dyDescent="0.2">
      <c r="A467" s="1"/>
      <c r="B467" s="1"/>
      <c r="C467" s="16"/>
      <c r="D467" s="1"/>
      <c r="E467" s="1"/>
      <c r="F467" s="1"/>
      <c r="G467" s="1"/>
      <c r="H467" s="11"/>
      <c r="I467" s="11"/>
      <c r="J467" s="11"/>
      <c r="K467" s="2"/>
      <c r="L467" s="2"/>
      <c r="M467" s="1"/>
    </row>
    <row r="468" spans="1:13" x14ac:dyDescent="0.2">
      <c r="A468" s="1"/>
      <c r="B468" s="1"/>
      <c r="C468" s="16"/>
      <c r="D468" s="1"/>
      <c r="E468" s="1"/>
      <c r="F468" s="1"/>
      <c r="G468" s="1"/>
      <c r="H468" s="11"/>
      <c r="I468" s="11"/>
      <c r="J468" s="11"/>
      <c r="K468" s="2"/>
      <c r="L468" s="2"/>
      <c r="M468" s="1"/>
    </row>
    <row r="469" spans="1:13" x14ac:dyDescent="0.2">
      <c r="A469" s="1"/>
      <c r="B469" s="1"/>
      <c r="C469" s="16"/>
      <c r="D469" s="1"/>
      <c r="E469" s="1"/>
      <c r="F469" s="1"/>
      <c r="G469" s="1"/>
      <c r="H469" s="11"/>
      <c r="I469" s="11"/>
      <c r="J469" s="11"/>
      <c r="K469" s="2"/>
      <c r="L469" s="2"/>
      <c r="M469" s="1"/>
    </row>
    <row r="470" spans="1:13" x14ac:dyDescent="0.2">
      <c r="A470" s="1"/>
      <c r="B470" s="1"/>
      <c r="C470" s="16"/>
      <c r="D470" s="1"/>
      <c r="E470" s="1"/>
      <c r="F470" s="1"/>
      <c r="G470" s="1"/>
      <c r="H470" s="11"/>
      <c r="I470" s="11"/>
      <c r="J470" s="11"/>
      <c r="K470" s="2"/>
      <c r="L470" s="2"/>
      <c r="M470" s="1"/>
    </row>
    <row r="471" spans="1:13" x14ac:dyDescent="0.2">
      <c r="A471" s="1"/>
      <c r="B471" s="1"/>
      <c r="C471" s="16"/>
      <c r="D471" s="1"/>
      <c r="E471" s="1"/>
      <c r="F471" s="1"/>
      <c r="G471" s="1"/>
      <c r="H471" s="11"/>
      <c r="I471" s="11"/>
      <c r="J471" s="11"/>
      <c r="K471" s="2"/>
      <c r="L471" s="2"/>
      <c r="M471" s="1"/>
    </row>
    <row r="472" spans="1:13" x14ac:dyDescent="0.2">
      <c r="A472" s="1"/>
      <c r="B472" s="1"/>
      <c r="C472" s="16"/>
      <c r="D472" s="1"/>
      <c r="E472" s="1"/>
      <c r="F472" s="1"/>
      <c r="G472" s="1"/>
      <c r="H472" s="11"/>
      <c r="I472" s="11"/>
      <c r="J472" s="11"/>
      <c r="K472" s="2"/>
      <c r="L472" s="2"/>
      <c r="M472" s="1"/>
    </row>
    <row r="473" spans="1:13" x14ac:dyDescent="0.2">
      <c r="A473" s="1"/>
      <c r="B473" s="1"/>
      <c r="C473" s="16"/>
      <c r="D473" s="1"/>
      <c r="E473" s="1"/>
      <c r="F473" s="1"/>
      <c r="G473" s="1"/>
      <c r="H473" s="11"/>
      <c r="I473" s="11"/>
      <c r="J473" s="11"/>
      <c r="K473" s="2"/>
      <c r="L473" s="2"/>
      <c r="M473" s="1"/>
    </row>
    <row r="474" spans="1:13" x14ac:dyDescent="0.2">
      <c r="A474" s="1"/>
      <c r="B474" s="1"/>
      <c r="C474" s="16"/>
      <c r="D474" s="1"/>
      <c r="E474" s="1"/>
      <c r="F474" s="1"/>
      <c r="G474" s="1"/>
      <c r="H474" s="11"/>
      <c r="I474" s="11"/>
      <c r="J474" s="11"/>
      <c r="K474" s="2"/>
      <c r="L474" s="2"/>
      <c r="M474" s="1"/>
    </row>
    <row r="475" spans="1:13" x14ac:dyDescent="0.2">
      <c r="A475" s="1"/>
      <c r="B475" s="1"/>
      <c r="C475" s="16"/>
      <c r="D475" s="1"/>
      <c r="E475" s="1"/>
      <c r="F475" s="1"/>
      <c r="G475" s="1"/>
      <c r="H475" s="11"/>
      <c r="I475" s="11"/>
      <c r="J475" s="11"/>
      <c r="K475" s="2"/>
      <c r="L475" s="2"/>
      <c r="M475" s="1"/>
    </row>
    <row r="476" spans="1:13" x14ac:dyDescent="0.2">
      <c r="A476" s="1"/>
      <c r="B476" s="1"/>
      <c r="C476" s="16"/>
      <c r="D476" s="1"/>
      <c r="E476" s="1"/>
      <c r="F476" s="1"/>
      <c r="G476" s="1"/>
      <c r="H476" s="11"/>
      <c r="I476" s="11"/>
      <c r="J476" s="11"/>
      <c r="K476" s="2"/>
      <c r="L476" s="2"/>
      <c r="M476" s="1"/>
    </row>
    <row r="477" spans="1:13" x14ac:dyDescent="0.2">
      <c r="A477" s="1"/>
      <c r="B477" s="1"/>
      <c r="C477" s="16"/>
      <c r="D477" s="1"/>
      <c r="E477" s="1"/>
      <c r="F477" s="1"/>
      <c r="G477" s="1"/>
      <c r="H477" s="11"/>
      <c r="I477" s="11"/>
      <c r="J477" s="11"/>
      <c r="K477" s="2"/>
      <c r="L477" s="2"/>
      <c r="M477" s="1"/>
    </row>
    <row r="478" spans="1:13" x14ac:dyDescent="0.2">
      <c r="A478" s="1"/>
      <c r="B478" s="1"/>
      <c r="C478" s="16"/>
      <c r="D478" s="1"/>
      <c r="E478" s="1"/>
      <c r="F478" s="1"/>
      <c r="G478" s="1"/>
      <c r="H478" s="11"/>
      <c r="I478" s="11"/>
      <c r="J478" s="11"/>
      <c r="K478" s="2"/>
      <c r="L478" s="2"/>
      <c r="M478" s="1"/>
    </row>
    <row r="479" spans="1:13" x14ac:dyDescent="0.2">
      <c r="A479" s="1"/>
      <c r="B479" s="1"/>
      <c r="C479" s="16"/>
      <c r="D479" s="1"/>
      <c r="E479" s="1"/>
      <c r="F479" s="1"/>
      <c r="G479" s="1"/>
      <c r="H479" s="11"/>
      <c r="I479" s="11"/>
      <c r="J479" s="11"/>
      <c r="K479" s="2"/>
      <c r="L479" s="2"/>
      <c r="M479" s="1"/>
    </row>
    <row r="480" spans="1:13" x14ac:dyDescent="0.2">
      <c r="A480" s="1"/>
      <c r="B480" s="1"/>
      <c r="C480" s="16"/>
      <c r="D480" s="1"/>
      <c r="E480" s="1"/>
      <c r="F480" s="1"/>
      <c r="G480" s="1"/>
      <c r="H480" s="11"/>
      <c r="I480" s="11"/>
      <c r="J480" s="11"/>
      <c r="K480" s="2"/>
      <c r="L480" s="2"/>
      <c r="M480" s="1"/>
    </row>
    <row r="481" spans="1:13" x14ac:dyDescent="0.2">
      <c r="A481" s="1"/>
      <c r="B481" s="1"/>
      <c r="C481" s="16"/>
      <c r="D481" s="1"/>
      <c r="E481" s="1"/>
      <c r="F481" s="1"/>
      <c r="G481" s="1"/>
      <c r="H481" s="11"/>
      <c r="I481" s="11"/>
      <c r="J481" s="11"/>
      <c r="K481" s="2"/>
      <c r="L481" s="2"/>
      <c r="M481" s="1"/>
    </row>
    <row r="482" spans="1:13" x14ac:dyDescent="0.2">
      <c r="A482" s="1"/>
      <c r="B482" s="1"/>
      <c r="C482" s="16"/>
      <c r="D482" s="1"/>
      <c r="E482" s="1"/>
      <c r="F482" s="1"/>
      <c r="G482" s="1"/>
      <c r="H482" s="11"/>
      <c r="I482" s="11"/>
      <c r="J482" s="11"/>
      <c r="K482" s="2"/>
      <c r="L482" s="2"/>
      <c r="M482" s="1"/>
    </row>
    <row r="483" spans="1:13" x14ac:dyDescent="0.2">
      <c r="A483" s="1"/>
      <c r="B483" s="1"/>
      <c r="C483" s="16"/>
      <c r="D483" s="1"/>
      <c r="E483" s="1"/>
      <c r="F483" s="1"/>
      <c r="G483" s="1"/>
      <c r="H483" s="11"/>
      <c r="I483" s="11"/>
      <c r="J483" s="11"/>
      <c r="K483" s="2"/>
      <c r="L483" s="2"/>
      <c r="M483" s="1"/>
    </row>
    <row r="484" spans="1:13" x14ac:dyDescent="0.2">
      <c r="A484" s="1"/>
      <c r="B484" s="1"/>
      <c r="C484" s="16"/>
      <c r="D484" s="1"/>
      <c r="E484" s="1"/>
      <c r="F484" s="1"/>
      <c r="G484" s="1"/>
      <c r="H484" s="11"/>
      <c r="I484" s="11"/>
      <c r="J484" s="11"/>
      <c r="K484" s="2"/>
      <c r="L484" s="2"/>
      <c r="M484" s="1"/>
    </row>
    <row r="485" spans="1:13" x14ac:dyDescent="0.2">
      <c r="A485" s="1"/>
      <c r="B485" s="1"/>
      <c r="C485" s="16"/>
      <c r="D485" s="1"/>
      <c r="E485" s="1"/>
      <c r="F485" s="1"/>
      <c r="G485" s="1"/>
      <c r="H485" s="11"/>
      <c r="I485" s="11"/>
      <c r="J485" s="11"/>
      <c r="K485" s="2"/>
      <c r="L485" s="2"/>
      <c r="M485" s="1"/>
    </row>
    <row r="486" spans="1:13" x14ac:dyDescent="0.2">
      <c r="A486" s="1"/>
      <c r="B486" s="1"/>
      <c r="C486" s="16"/>
      <c r="D486" s="1"/>
      <c r="E486" s="1"/>
      <c r="F486" s="1"/>
      <c r="G486" s="1"/>
      <c r="H486" s="11"/>
      <c r="I486" s="11"/>
      <c r="J486" s="11"/>
      <c r="K486" s="2"/>
      <c r="L486" s="2"/>
      <c r="M486" s="1"/>
    </row>
    <row r="487" spans="1:13" x14ac:dyDescent="0.2">
      <c r="A487" s="1"/>
      <c r="B487" s="1"/>
      <c r="C487" s="16"/>
      <c r="D487" s="1"/>
      <c r="E487" s="1"/>
      <c r="F487" s="1"/>
      <c r="G487" s="1"/>
      <c r="H487" s="11"/>
      <c r="I487" s="11"/>
      <c r="J487" s="11"/>
      <c r="K487" s="2"/>
      <c r="L487" s="2"/>
      <c r="M487" s="1"/>
    </row>
    <row r="488" spans="1:13" x14ac:dyDescent="0.2">
      <c r="A488" s="1"/>
      <c r="B488" s="1"/>
      <c r="C488" s="16"/>
      <c r="D488" s="1"/>
      <c r="E488" s="1"/>
      <c r="F488" s="1"/>
      <c r="G488" s="1"/>
      <c r="H488" s="11"/>
      <c r="I488" s="11"/>
      <c r="J488" s="11"/>
      <c r="K488" s="2"/>
      <c r="L488" s="2"/>
      <c r="M488" s="1"/>
    </row>
    <row r="489" spans="1:13" x14ac:dyDescent="0.2">
      <c r="A489" s="1"/>
      <c r="B489" s="1"/>
      <c r="C489" s="16"/>
      <c r="D489" s="1"/>
      <c r="E489" s="1"/>
      <c r="F489" s="1"/>
      <c r="G489" s="1"/>
      <c r="H489" s="11"/>
      <c r="I489" s="11"/>
      <c r="J489" s="11"/>
      <c r="K489" s="2"/>
      <c r="L489" s="2"/>
      <c r="M489" s="1"/>
    </row>
    <row r="490" spans="1:13" x14ac:dyDescent="0.2">
      <c r="A490" s="1"/>
      <c r="B490" s="1"/>
      <c r="C490" s="16"/>
      <c r="D490" s="1"/>
      <c r="E490" s="1"/>
      <c r="F490" s="1"/>
      <c r="G490" s="1"/>
      <c r="H490" s="11"/>
      <c r="I490" s="11"/>
      <c r="J490" s="11"/>
      <c r="K490" s="2"/>
      <c r="L490" s="2"/>
      <c r="M490" s="1"/>
    </row>
    <row r="491" spans="1:13" x14ac:dyDescent="0.2">
      <c r="A491" s="1"/>
      <c r="B491" s="1"/>
      <c r="C491" s="16"/>
      <c r="D491" s="1"/>
      <c r="E491" s="1"/>
      <c r="F491" s="1"/>
      <c r="G491" s="1"/>
      <c r="H491" s="11"/>
      <c r="I491" s="11"/>
      <c r="J491" s="11"/>
      <c r="K491" s="2"/>
      <c r="L491" s="2"/>
      <c r="M491" s="1"/>
    </row>
    <row r="492" spans="1:13" x14ac:dyDescent="0.2">
      <c r="A492" s="1"/>
      <c r="B492" s="1"/>
      <c r="C492" s="16"/>
      <c r="D492" s="1"/>
      <c r="E492" s="1"/>
      <c r="F492" s="1"/>
      <c r="G492" s="1"/>
      <c r="H492" s="11"/>
      <c r="I492" s="11"/>
      <c r="J492" s="11"/>
      <c r="K492" s="2"/>
      <c r="L492" s="2"/>
      <c r="M492" s="1"/>
    </row>
    <row r="493" spans="1:13" x14ac:dyDescent="0.2">
      <c r="A493" s="1"/>
      <c r="B493" s="1"/>
      <c r="C493" s="16"/>
      <c r="D493" s="1"/>
      <c r="E493" s="1"/>
      <c r="F493" s="1"/>
      <c r="G493" s="1"/>
      <c r="H493" s="11"/>
      <c r="I493" s="11"/>
      <c r="J493" s="11"/>
      <c r="K493" s="2"/>
      <c r="L493" s="2"/>
      <c r="M493" s="1"/>
    </row>
    <row r="494" spans="1:13" x14ac:dyDescent="0.2">
      <c r="A494" s="1"/>
      <c r="B494" s="1"/>
      <c r="C494" s="16"/>
      <c r="D494" s="1"/>
      <c r="E494" s="1"/>
      <c r="F494" s="1"/>
      <c r="G494" s="1"/>
      <c r="H494" s="11"/>
      <c r="I494" s="11"/>
      <c r="J494" s="11"/>
      <c r="K494" s="2"/>
      <c r="L494" s="2"/>
      <c r="M494" s="1"/>
    </row>
    <row r="495" spans="1:13" x14ac:dyDescent="0.2">
      <c r="A495" s="1"/>
      <c r="B495" s="1"/>
      <c r="C495" s="16"/>
      <c r="D495" s="1"/>
      <c r="E495" s="1"/>
      <c r="F495" s="1"/>
      <c r="G495" s="1"/>
      <c r="H495" s="11"/>
      <c r="I495" s="11"/>
      <c r="J495" s="11"/>
      <c r="K495" s="2"/>
      <c r="L495" s="2"/>
      <c r="M495" s="1"/>
    </row>
    <row r="496" spans="1:13" x14ac:dyDescent="0.2">
      <c r="A496" s="1"/>
      <c r="B496" s="1"/>
      <c r="C496" s="16"/>
      <c r="D496" s="1"/>
      <c r="E496" s="1"/>
      <c r="F496" s="1"/>
      <c r="G496" s="1"/>
      <c r="H496" s="11"/>
      <c r="I496" s="11"/>
      <c r="J496" s="11"/>
      <c r="K496" s="2"/>
      <c r="L496" s="2"/>
      <c r="M496" s="1"/>
    </row>
    <row r="497" spans="1:13" x14ac:dyDescent="0.2">
      <c r="A497" s="1"/>
      <c r="B497" s="1"/>
      <c r="C497" s="16"/>
      <c r="D497" s="1"/>
      <c r="E497" s="1"/>
      <c r="F497" s="1"/>
      <c r="G497" s="1"/>
      <c r="H497" s="11"/>
      <c r="I497" s="11"/>
      <c r="J497" s="11"/>
      <c r="K497" s="2"/>
      <c r="L497" s="2"/>
      <c r="M497" s="1"/>
    </row>
    <row r="498" spans="1:13" x14ac:dyDescent="0.2">
      <c r="A498" s="1"/>
      <c r="B498" s="1"/>
      <c r="C498" s="16"/>
      <c r="D498" s="1"/>
      <c r="E498" s="1"/>
      <c r="F498" s="1"/>
      <c r="G498" s="1"/>
      <c r="H498" s="11"/>
      <c r="I498" s="11"/>
      <c r="J498" s="11"/>
      <c r="K498" s="2"/>
      <c r="L498" s="2"/>
      <c r="M498" s="1"/>
    </row>
    <row r="499" spans="1:13" x14ac:dyDescent="0.2">
      <c r="A499" s="1"/>
      <c r="B499" s="1"/>
      <c r="C499" s="16"/>
      <c r="D499" s="1"/>
      <c r="E499" s="1"/>
      <c r="F499" s="1"/>
      <c r="G499" s="1"/>
      <c r="H499" s="11"/>
      <c r="I499" s="11"/>
      <c r="J499" s="11"/>
      <c r="K499" s="2"/>
      <c r="L499" s="2"/>
      <c r="M499" s="1"/>
    </row>
    <row r="500" spans="1:13" x14ac:dyDescent="0.2">
      <c r="A500" s="1"/>
      <c r="B500" s="1"/>
      <c r="C500" s="16"/>
      <c r="D500" s="1"/>
      <c r="E500" s="1"/>
      <c r="F500" s="1"/>
      <c r="G500" s="1"/>
      <c r="H500" s="11"/>
      <c r="I500" s="11"/>
      <c r="J500" s="11"/>
      <c r="K500" s="2"/>
      <c r="L500" s="2"/>
      <c r="M500" s="1"/>
    </row>
    <row r="501" spans="1:13" x14ac:dyDescent="0.2">
      <c r="A501" s="1"/>
      <c r="B501" s="1"/>
      <c r="C501" s="16"/>
      <c r="D501" s="1"/>
      <c r="E501" s="1"/>
      <c r="F501" s="1"/>
      <c r="G501" s="1"/>
      <c r="H501" s="11"/>
      <c r="I501" s="11"/>
      <c r="J501" s="11"/>
      <c r="K501" s="2"/>
      <c r="L501" s="2"/>
      <c r="M501" s="1"/>
    </row>
    <row r="502" spans="1:13" x14ac:dyDescent="0.2">
      <c r="A502" s="1"/>
      <c r="B502" s="1"/>
      <c r="C502" s="16"/>
      <c r="D502" s="1"/>
      <c r="E502" s="1"/>
      <c r="F502" s="1"/>
      <c r="G502" s="1"/>
      <c r="H502" s="11"/>
      <c r="I502" s="11"/>
      <c r="J502" s="11"/>
      <c r="K502" s="2"/>
      <c r="L502" s="2"/>
      <c r="M502" s="1"/>
    </row>
    <row r="503" spans="1:13" x14ac:dyDescent="0.2">
      <c r="A503" s="1"/>
      <c r="B503" s="1"/>
      <c r="C503" s="16"/>
      <c r="D503" s="1"/>
      <c r="E503" s="1"/>
      <c r="F503" s="1"/>
      <c r="G503" s="1"/>
      <c r="H503" s="11"/>
      <c r="I503" s="11"/>
      <c r="J503" s="11"/>
      <c r="K503" s="2"/>
      <c r="L503" s="2"/>
      <c r="M503" s="1"/>
    </row>
    <row r="504" spans="1:13" x14ac:dyDescent="0.2">
      <c r="A504" s="1"/>
      <c r="B504" s="1"/>
      <c r="C504" s="16"/>
      <c r="D504" s="1"/>
      <c r="E504" s="1"/>
      <c r="F504" s="1"/>
      <c r="G504" s="1"/>
      <c r="H504" s="11"/>
      <c r="I504" s="11"/>
      <c r="J504" s="11"/>
      <c r="K504" s="2"/>
      <c r="L504" s="2"/>
      <c r="M504" s="1"/>
    </row>
    <row r="505" spans="1:13" x14ac:dyDescent="0.2">
      <c r="A505" s="1"/>
      <c r="B505" s="1"/>
      <c r="C505" s="16"/>
      <c r="D505" s="1"/>
      <c r="E505" s="1"/>
      <c r="F505" s="1"/>
      <c r="G505" s="1"/>
      <c r="H505" s="11"/>
      <c r="I505" s="11"/>
      <c r="J505" s="11"/>
      <c r="K505" s="2"/>
      <c r="L505" s="2"/>
      <c r="M505" s="1"/>
    </row>
    <row r="506" spans="1:13" x14ac:dyDescent="0.2">
      <c r="A506" s="1"/>
      <c r="B506" s="1"/>
      <c r="C506" s="16"/>
      <c r="D506" s="1"/>
      <c r="E506" s="1"/>
      <c r="F506" s="1"/>
      <c r="G506" s="1"/>
      <c r="H506" s="11"/>
      <c r="I506" s="11"/>
      <c r="J506" s="11"/>
      <c r="K506" s="2"/>
      <c r="L506" s="2"/>
      <c r="M506" s="1"/>
    </row>
    <row r="507" spans="1:13" x14ac:dyDescent="0.2">
      <c r="A507" s="1"/>
      <c r="B507" s="1"/>
      <c r="C507" s="16"/>
      <c r="D507" s="1"/>
      <c r="E507" s="1"/>
      <c r="F507" s="1"/>
      <c r="G507" s="1"/>
      <c r="H507" s="11"/>
      <c r="I507" s="11"/>
      <c r="J507" s="11"/>
      <c r="K507" s="2"/>
      <c r="L507" s="2"/>
      <c r="M507" s="1"/>
    </row>
    <row r="508" spans="1:13" x14ac:dyDescent="0.2">
      <c r="A508" s="1"/>
      <c r="B508" s="1"/>
      <c r="C508" s="16"/>
      <c r="D508" s="1"/>
      <c r="E508" s="1"/>
      <c r="F508" s="1"/>
      <c r="G508" s="1"/>
      <c r="H508" s="11"/>
      <c r="I508" s="11"/>
      <c r="J508" s="11"/>
      <c r="K508" s="2"/>
      <c r="L508" s="2"/>
      <c r="M508" s="1"/>
    </row>
    <row r="509" spans="1:13" x14ac:dyDescent="0.2">
      <c r="A509" s="1"/>
      <c r="B509" s="1"/>
      <c r="C509" s="16"/>
      <c r="D509" s="1"/>
      <c r="E509" s="1"/>
      <c r="F509" s="1"/>
      <c r="G509" s="1"/>
      <c r="H509" s="11"/>
      <c r="I509" s="11"/>
      <c r="J509" s="11"/>
      <c r="K509" s="2"/>
      <c r="L509" s="2"/>
      <c r="M509" s="1"/>
    </row>
    <row r="510" spans="1:13" x14ac:dyDescent="0.2">
      <c r="A510" s="1"/>
      <c r="B510" s="1"/>
      <c r="C510" s="16"/>
      <c r="D510" s="1"/>
      <c r="E510" s="1"/>
      <c r="F510" s="1"/>
      <c r="G510" s="1"/>
      <c r="H510" s="11"/>
      <c r="I510" s="11"/>
      <c r="J510" s="11"/>
      <c r="K510" s="2"/>
      <c r="L510" s="2"/>
      <c r="M510" s="1"/>
    </row>
    <row r="511" spans="1:13" x14ac:dyDescent="0.2">
      <c r="A511" s="1"/>
      <c r="B511" s="1"/>
      <c r="C511" s="16"/>
      <c r="D511" s="1"/>
      <c r="E511" s="1"/>
      <c r="F511" s="1"/>
      <c r="G511" s="1"/>
      <c r="H511" s="11"/>
      <c r="I511" s="11"/>
      <c r="J511" s="11"/>
      <c r="K511" s="2"/>
      <c r="L511" s="2"/>
      <c r="M511" s="1"/>
    </row>
    <row r="512" spans="1:13" x14ac:dyDescent="0.2">
      <c r="A512" s="1"/>
      <c r="B512" s="1"/>
      <c r="C512" s="16"/>
      <c r="D512" s="1"/>
      <c r="E512" s="1"/>
      <c r="F512" s="1"/>
      <c r="G512" s="1"/>
      <c r="H512" s="11"/>
      <c r="I512" s="11"/>
      <c r="J512" s="11"/>
      <c r="K512" s="2"/>
      <c r="L512" s="2"/>
      <c r="M512" s="1"/>
    </row>
    <row r="513" spans="1:13" x14ac:dyDescent="0.2">
      <c r="A513" s="1"/>
      <c r="B513" s="1"/>
      <c r="C513" s="16"/>
      <c r="D513" s="1"/>
      <c r="E513" s="1"/>
      <c r="F513" s="1"/>
      <c r="G513" s="1"/>
      <c r="H513" s="11"/>
      <c r="I513" s="11"/>
      <c r="J513" s="11"/>
      <c r="K513" s="2"/>
      <c r="L513" s="2"/>
      <c r="M513" s="1"/>
    </row>
    <row r="514" spans="1:13" x14ac:dyDescent="0.2">
      <c r="A514" s="1"/>
      <c r="B514" s="1"/>
      <c r="C514" s="16"/>
      <c r="D514" s="1"/>
      <c r="E514" s="1"/>
      <c r="F514" s="1"/>
      <c r="G514" s="1"/>
      <c r="H514" s="11"/>
      <c r="I514" s="11"/>
      <c r="J514" s="11"/>
      <c r="K514" s="2"/>
      <c r="L514" s="2"/>
      <c r="M514" s="1"/>
    </row>
    <row r="515" spans="1:13" x14ac:dyDescent="0.2">
      <c r="A515" s="1"/>
      <c r="B515" s="1"/>
      <c r="C515" s="16"/>
      <c r="D515" s="1"/>
      <c r="E515" s="1"/>
      <c r="F515" s="1"/>
      <c r="G515" s="1"/>
      <c r="H515" s="11"/>
      <c r="I515" s="11"/>
      <c r="J515" s="11"/>
      <c r="K515" s="2"/>
      <c r="L515" s="2"/>
      <c r="M515" s="1"/>
    </row>
    <row r="516" spans="1:13" x14ac:dyDescent="0.2">
      <c r="A516" s="1"/>
      <c r="B516" s="1"/>
      <c r="C516" s="16"/>
      <c r="D516" s="1"/>
      <c r="E516" s="1"/>
      <c r="F516" s="1"/>
      <c r="G516" s="1"/>
      <c r="H516" s="11"/>
      <c r="I516" s="11"/>
      <c r="J516" s="11"/>
      <c r="K516" s="2"/>
      <c r="L516" s="2"/>
      <c r="M516" s="1"/>
    </row>
    <row r="517" spans="1:13" x14ac:dyDescent="0.2">
      <c r="A517" s="1"/>
      <c r="B517" s="1"/>
      <c r="C517" s="16"/>
      <c r="D517" s="1"/>
      <c r="E517" s="1"/>
      <c r="F517" s="1"/>
      <c r="G517" s="1"/>
      <c r="H517" s="11"/>
      <c r="I517" s="11"/>
      <c r="J517" s="11"/>
      <c r="K517" s="2"/>
      <c r="L517" s="2"/>
      <c r="M517" s="1"/>
    </row>
    <row r="518" spans="1:13" x14ac:dyDescent="0.2">
      <c r="A518" s="1"/>
      <c r="B518" s="1"/>
      <c r="C518" s="16"/>
      <c r="D518" s="1"/>
      <c r="E518" s="1"/>
      <c r="F518" s="1"/>
      <c r="G518" s="1"/>
      <c r="H518" s="11"/>
      <c r="I518" s="11"/>
      <c r="J518" s="11"/>
      <c r="K518" s="2"/>
      <c r="L518" s="2"/>
      <c r="M518" s="1"/>
    </row>
    <row r="519" spans="1:13" x14ac:dyDescent="0.2">
      <c r="A519" s="1"/>
      <c r="B519" s="1"/>
      <c r="C519" s="16"/>
      <c r="D519" s="1"/>
      <c r="E519" s="1"/>
      <c r="F519" s="1"/>
      <c r="G519" s="1"/>
      <c r="H519" s="11"/>
      <c r="I519" s="11"/>
      <c r="J519" s="11"/>
      <c r="K519" s="2"/>
      <c r="L519" s="2"/>
      <c r="M519" s="1"/>
    </row>
    <row r="520" spans="1:13" x14ac:dyDescent="0.2">
      <c r="A520" s="1"/>
      <c r="B520" s="1"/>
      <c r="C520" s="16"/>
      <c r="D520" s="1"/>
      <c r="E520" s="1"/>
      <c r="F520" s="1"/>
      <c r="G520" s="1"/>
      <c r="H520" s="11"/>
      <c r="I520" s="11"/>
      <c r="J520" s="11"/>
      <c r="K520" s="2"/>
      <c r="L520" s="2"/>
      <c r="M520" s="1"/>
    </row>
    <row r="521" spans="1:13" x14ac:dyDescent="0.2">
      <c r="A521" s="1"/>
      <c r="B521" s="1"/>
      <c r="C521" s="16"/>
      <c r="D521" s="1"/>
      <c r="E521" s="1"/>
      <c r="F521" s="1"/>
      <c r="G521" s="1"/>
      <c r="H521" s="11"/>
      <c r="I521" s="11"/>
      <c r="J521" s="11"/>
      <c r="K521" s="2"/>
      <c r="L521" s="2"/>
      <c r="M521" s="1"/>
    </row>
    <row r="522" spans="1:13" x14ac:dyDescent="0.2">
      <c r="A522" s="1"/>
      <c r="B522" s="1"/>
      <c r="C522" s="16"/>
      <c r="D522" s="1"/>
      <c r="E522" s="1"/>
      <c r="F522" s="1"/>
      <c r="G522" s="1"/>
      <c r="H522" s="11"/>
      <c r="I522" s="11"/>
      <c r="J522" s="11"/>
      <c r="K522" s="2"/>
      <c r="L522" s="2"/>
      <c r="M522" s="1"/>
    </row>
    <row r="523" spans="1:13" x14ac:dyDescent="0.2">
      <c r="A523" s="1"/>
      <c r="B523" s="1"/>
      <c r="C523" s="16"/>
      <c r="D523" s="1"/>
      <c r="E523" s="1"/>
      <c r="F523" s="1"/>
      <c r="G523" s="1"/>
      <c r="H523" s="11"/>
      <c r="I523" s="11"/>
      <c r="J523" s="11"/>
      <c r="K523" s="2"/>
      <c r="L523" s="2"/>
      <c r="M523" s="1"/>
    </row>
    <row r="524" spans="1:13" x14ac:dyDescent="0.2">
      <c r="A524" s="1"/>
      <c r="B524" s="1"/>
      <c r="C524" s="16"/>
      <c r="D524" s="1"/>
      <c r="E524" s="1"/>
      <c r="F524" s="1"/>
      <c r="G524" s="1"/>
      <c r="H524" s="11"/>
      <c r="I524" s="11"/>
      <c r="J524" s="11"/>
      <c r="K524" s="2"/>
      <c r="L524" s="2"/>
      <c r="M524" s="1"/>
    </row>
    <row r="525" spans="1:13" x14ac:dyDescent="0.2">
      <c r="A525" s="1"/>
      <c r="B525" s="1"/>
      <c r="C525" s="16"/>
      <c r="D525" s="1"/>
      <c r="E525" s="1"/>
      <c r="F525" s="1"/>
      <c r="G525" s="1"/>
      <c r="H525" s="11"/>
      <c r="I525" s="11"/>
      <c r="J525" s="11"/>
      <c r="K525" s="2"/>
      <c r="L525" s="2"/>
      <c r="M525" s="1"/>
    </row>
    <row r="526" spans="1:13" x14ac:dyDescent="0.2">
      <c r="A526" s="1"/>
      <c r="B526" s="1"/>
      <c r="C526" s="16"/>
      <c r="D526" s="1"/>
      <c r="E526" s="1"/>
      <c r="F526" s="1"/>
      <c r="G526" s="1"/>
      <c r="H526" s="11"/>
      <c r="I526" s="11"/>
      <c r="J526" s="11"/>
      <c r="K526" s="2"/>
      <c r="L526" s="2"/>
      <c r="M526" s="1"/>
    </row>
    <row r="527" spans="1:13" x14ac:dyDescent="0.2">
      <c r="A527" s="1"/>
      <c r="B527" s="1"/>
      <c r="C527" s="16"/>
      <c r="D527" s="1"/>
      <c r="E527" s="1"/>
      <c r="F527" s="1"/>
      <c r="G527" s="1"/>
      <c r="H527" s="11"/>
      <c r="I527" s="11"/>
      <c r="J527" s="11"/>
      <c r="K527" s="2"/>
      <c r="L527" s="2"/>
      <c r="M527" s="1"/>
    </row>
    <row r="528" spans="1:13" x14ac:dyDescent="0.2">
      <c r="A528" s="1"/>
      <c r="B528" s="1"/>
      <c r="C528" s="16"/>
      <c r="D528" s="1"/>
      <c r="E528" s="1"/>
      <c r="F528" s="1"/>
      <c r="G528" s="1"/>
      <c r="H528" s="11"/>
      <c r="I528" s="11"/>
      <c r="J528" s="11"/>
      <c r="K528" s="2"/>
      <c r="L528" s="2"/>
      <c r="M528" s="1"/>
    </row>
    <row r="529" spans="1:13" x14ac:dyDescent="0.2">
      <c r="A529" s="1"/>
      <c r="B529" s="1"/>
      <c r="C529" s="16"/>
      <c r="D529" s="1"/>
      <c r="E529" s="1"/>
      <c r="F529" s="1"/>
      <c r="G529" s="1"/>
      <c r="H529" s="11"/>
      <c r="I529" s="11"/>
      <c r="J529" s="11"/>
      <c r="K529" s="2"/>
      <c r="L529" s="2"/>
      <c r="M529" s="1"/>
    </row>
    <row r="530" spans="1:13" x14ac:dyDescent="0.2">
      <c r="A530" s="1"/>
      <c r="B530" s="1"/>
      <c r="C530" s="16"/>
      <c r="D530" s="1"/>
      <c r="E530" s="1"/>
      <c r="F530" s="1"/>
      <c r="G530" s="1"/>
      <c r="H530" s="11"/>
      <c r="I530" s="11"/>
      <c r="J530" s="11"/>
      <c r="K530" s="2"/>
      <c r="L530" s="2"/>
      <c r="M530" s="1"/>
    </row>
    <row r="531" spans="1:13" x14ac:dyDescent="0.2">
      <c r="A531" s="1"/>
      <c r="B531" s="1"/>
      <c r="C531" s="16"/>
      <c r="D531" s="1"/>
      <c r="E531" s="1"/>
      <c r="F531" s="1"/>
      <c r="G531" s="1"/>
      <c r="H531" s="11"/>
      <c r="I531" s="11"/>
      <c r="J531" s="11"/>
      <c r="K531" s="2"/>
      <c r="L531" s="2"/>
      <c r="M531" s="1"/>
    </row>
    <row r="532" spans="1:13" x14ac:dyDescent="0.2">
      <c r="A532" s="1"/>
      <c r="B532" s="1"/>
      <c r="C532" s="16"/>
      <c r="D532" s="1"/>
      <c r="E532" s="1"/>
      <c r="F532" s="1"/>
      <c r="G532" s="1"/>
      <c r="H532" s="11"/>
      <c r="I532" s="11"/>
      <c r="J532" s="11"/>
      <c r="K532" s="2"/>
      <c r="L532" s="2"/>
      <c r="M532" s="1"/>
    </row>
    <row r="533" spans="1:13" x14ac:dyDescent="0.2">
      <c r="A533" s="1"/>
      <c r="B533" s="1"/>
      <c r="C533" s="16"/>
      <c r="D533" s="1"/>
      <c r="E533" s="1"/>
      <c r="F533" s="1"/>
      <c r="G533" s="1"/>
      <c r="H533" s="11"/>
      <c r="I533" s="11"/>
      <c r="J533" s="11"/>
      <c r="K533" s="2"/>
      <c r="L533" s="2"/>
      <c r="M533" s="1"/>
    </row>
    <row r="534" spans="1:13" x14ac:dyDescent="0.2">
      <c r="A534" s="1"/>
      <c r="B534" s="1"/>
      <c r="C534" s="16"/>
      <c r="D534" s="1"/>
      <c r="E534" s="1"/>
      <c r="F534" s="1"/>
      <c r="G534" s="1"/>
      <c r="H534" s="11"/>
      <c r="I534" s="11"/>
      <c r="J534" s="11"/>
      <c r="K534" s="2"/>
      <c r="L534" s="2"/>
      <c r="M534" s="1"/>
    </row>
    <row r="535" spans="1:13" x14ac:dyDescent="0.2">
      <c r="A535" s="1"/>
      <c r="B535" s="1"/>
      <c r="C535" s="16"/>
      <c r="D535" s="1"/>
      <c r="E535" s="1"/>
      <c r="F535" s="1"/>
      <c r="G535" s="1"/>
      <c r="H535" s="11"/>
      <c r="I535" s="11"/>
      <c r="J535" s="11"/>
      <c r="K535" s="2"/>
      <c r="L535" s="2"/>
      <c r="M535" s="1"/>
    </row>
    <row r="536" spans="1:13" x14ac:dyDescent="0.2">
      <c r="A536" s="1"/>
      <c r="B536" s="1"/>
      <c r="C536" s="16"/>
      <c r="D536" s="1"/>
      <c r="E536" s="1"/>
      <c r="F536" s="1"/>
      <c r="G536" s="1"/>
      <c r="H536" s="11"/>
      <c r="I536" s="11"/>
      <c r="J536" s="11"/>
      <c r="K536" s="2"/>
      <c r="L536" s="2"/>
      <c r="M536" s="1"/>
    </row>
    <row r="537" spans="1:13" x14ac:dyDescent="0.2">
      <c r="A537" s="1"/>
      <c r="B537" s="1"/>
      <c r="C537" s="16"/>
      <c r="D537" s="1"/>
      <c r="E537" s="1"/>
      <c r="F537" s="1"/>
      <c r="G537" s="1"/>
      <c r="H537" s="11"/>
      <c r="I537" s="11"/>
      <c r="J537" s="11"/>
      <c r="K537" s="2"/>
      <c r="L537" s="2"/>
      <c r="M537" s="1"/>
    </row>
    <row r="538" spans="1:13" x14ac:dyDescent="0.2">
      <c r="A538" s="1"/>
      <c r="B538" s="1"/>
      <c r="C538" s="16"/>
      <c r="D538" s="1"/>
      <c r="E538" s="1"/>
      <c r="F538" s="1"/>
      <c r="G538" s="1"/>
      <c r="H538" s="11"/>
      <c r="I538" s="11"/>
      <c r="J538" s="11"/>
      <c r="K538" s="2"/>
      <c r="L538" s="2"/>
      <c r="M538" s="1"/>
    </row>
    <row r="539" spans="1:13" x14ac:dyDescent="0.2">
      <c r="A539" s="1"/>
      <c r="B539" s="1"/>
      <c r="C539" s="16"/>
      <c r="D539" s="1"/>
      <c r="E539" s="1"/>
      <c r="F539" s="1"/>
      <c r="G539" s="1"/>
      <c r="H539" s="11"/>
      <c r="I539" s="11"/>
      <c r="J539" s="11"/>
      <c r="K539" s="2"/>
      <c r="L539" s="2"/>
      <c r="M539" s="1"/>
    </row>
    <row r="540" spans="1:13" x14ac:dyDescent="0.2">
      <c r="A540" s="1"/>
      <c r="B540" s="1"/>
      <c r="C540" s="16"/>
      <c r="D540" s="1"/>
      <c r="E540" s="1"/>
      <c r="F540" s="1"/>
      <c r="G540" s="1"/>
      <c r="H540" s="11"/>
      <c r="I540" s="11"/>
      <c r="J540" s="11"/>
      <c r="K540" s="2"/>
      <c r="L540" s="2"/>
      <c r="M540" s="1"/>
    </row>
    <row r="541" spans="1:13" x14ac:dyDescent="0.2">
      <c r="A541" s="1"/>
      <c r="B541" s="1"/>
      <c r="C541" s="16"/>
      <c r="D541" s="1"/>
      <c r="E541" s="1"/>
      <c r="F541" s="1"/>
      <c r="G541" s="1"/>
      <c r="H541" s="11"/>
      <c r="I541" s="11"/>
      <c r="J541" s="11"/>
      <c r="K541" s="2"/>
      <c r="L541" s="2"/>
      <c r="M541" s="1"/>
    </row>
    <row r="542" spans="1:13" x14ac:dyDescent="0.2">
      <c r="A542" s="1"/>
      <c r="B542" s="1"/>
      <c r="C542" s="16"/>
      <c r="D542" s="1"/>
      <c r="E542" s="1"/>
      <c r="F542" s="1"/>
      <c r="G542" s="1"/>
      <c r="H542" s="11"/>
      <c r="I542" s="11"/>
      <c r="J542" s="11"/>
      <c r="K542" s="2"/>
      <c r="L542" s="2"/>
      <c r="M542" s="1"/>
    </row>
    <row r="543" spans="1:13" x14ac:dyDescent="0.2">
      <c r="A543" s="1"/>
      <c r="B543" s="1"/>
      <c r="C543" s="16"/>
      <c r="D543" s="1"/>
      <c r="E543" s="1"/>
      <c r="F543" s="1"/>
      <c r="G543" s="1"/>
      <c r="H543" s="11"/>
      <c r="I543" s="11"/>
      <c r="J543" s="11"/>
      <c r="K543" s="2"/>
      <c r="L543" s="2"/>
      <c r="M543" s="1"/>
    </row>
    <row r="544" spans="1:13" x14ac:dyDescent="0.2">
      <c r="A544" s="1"/>
      <c r="B544" s="1"/>
      <c r="C544" s="16"/>
      <c r="D544" s="1"/>
      <c r="E544" s="1"/>
      <c r="F544" s="1"/>
      <c r="G544" s="1"/>
      <c r="H544" s="11"/>
      <c r="I544" s="11"/>
      <c r="J544" s="11"/>
      <c r="K544" s="2"/>
      <c r="L544" s="2"/>
      <c r="M544" s="1"/>
    </row>
    <row r="545" spans="1:13" x14ac:dyDescent="0.2">
      <c r="A545" s="1"/>
      <c r="B545" s="1"/>
      <c r="C545" s="16"/>
      <c r="D545" s="1"/>
      <c r="E545" s="1"/>
      <c r="F545" s="1"/>
      <c r="G545" s="1"/>
      <c r="H545" s="11"/>
      <c r="I545" s="11"/>
      <c r="J545" s="11"/>
      <c r="K545" s="2"/>
      <c r="L545" s="2"/>
      <c r="M545" s="1"/>
    </row>
    <row r="546" spans="1:13" x14ac:dyDescent="0.2">
      <c r="A546" s="1"/>
      <c r="B546" s="1"/>
      <c r="C546" s="16"/>
      <c r="D546" s="1"/>
      <c r="E546" s="1"/>
      <c r="F546" s="1"/>
      <c r="G546" s="1"/>
      <c r="H546" s="11"/>
      <c r="I546" s="11"/>
      <c r="J546" s="11"/>
      <c r="K546" s="2"/>
      <c r="L546" s="2"/>
      <c r="M546" s="1"/>
    </row>
    <row r="547" spans="1:13" x14ac:dyDescent="0.2">
      <c r="A547" s="1"/>
      <c r="B547" s="1"/>
      <c r="C547" s="16"/>
      <c r="D547" s="1"/>
      <c r="E547" s="1"/>
      <c r="F547" s="1"/>
      <c r="G547" s="1"/>
      <c r="H547" s="11"/>
      <c r="I547" s="11"/>
      <c r="J547" s="11"/>
      <c r="K547" s="2"/>
      <c r="L547" s="2"/>
      <c r="M547" s="1"/>
    </row>
    <row r="548" spans="1:13" x14ac:dyDescent="0.2">
      <c r="A548" s="1"/>
      <c r="B548" s="1"/>
      <c r="C548" s="16"/>
      <c r="D548" s="1"/>
      <c r="E548" s="1"/>
      <c r="F548" s="1"/>
      <c r="G548" s="1"/>
      <c r="H548" s="11"/>
      <c r="I548" s="11"/>
      <c r="J548" s="11"/>
      <c r="K548" s="2"/>
      <c r="L548" s="2"/>
      <c r="M548" s="1"/>
    </row>
    <row r="549" spans="1:13" x14ac:dyDescent="0.2">
      <c r="A549" s="1"/>
      <c r="B549" s="1"/>
      <c r="C549" s="16"/>
      <c r="D549" s="1"/>
      <c r="E549" s="1"/>
      <c r="F549" s="1"/>
      <c r="G549" s="1"/>
      <c r="H549" s="11"/>
      <c r="I549" s="11"/>
      <c r="J549" s="11"/>
      <c r="K549" s="2"/>
      <c r="L549" s="2"/>
      <c r="M549" s="1"/>
    </row>
    <row r="550" spans="1:13" x14ac:dyDescent="0.2">
      <c r="A550" s="1"/>
      <c r="B550" s="1"/>
      <c r="C550" s="16"/>
      <c r="D550" s="1"/>
      <c r="E550" s="1"/>
      <c r="F550" s="1"/>
      <c r="G550" s="1"/>
      <c r="H550" s="11"/>
      <c r="I550" s="11"/>
      <c r="J550" s="11"/>
      <c r="K550" s="2"/>
      <c r="L550" s="2"/>
      <c r="M550" s="1"/>
    </row>
    <row r="551" spans="1:13" x14ac:dyDescent="0.2">
      <c r="A551" s="1"/>
      <c r="B551" s="1"/>
      <c r="C551" s="16"/>
      <c r="D551" s="1"/>
      <c r="E551" s="1"/>
      <c r="F551" s="1"/>
      <c r="G551" s="1"/>
      <c r="H551" s="11"/>
      <c r="I551" s="11"/>
      <c r="J551" s="11"/>
      <c r="K551" s="2"/>
      <c r="L551" s="2"/>
      <c r="M551" s="1"/>
    </row>
    <row r="552" spans="1:13" x14ac:dyDescent="0.2">
      <c r="A552" s="1"/>
      <c r="B552" s="1"/>
      <c r="C552" s="16"/>
      <c r="D552" s="1"/>
      <c r="E552" s="1"/>
      <c r="F552" s="1"/>
      <c r="G552" s="1"/>
      <c r="H552" s="11"/>
      <c r="I552" s="11"/>
      <c r="J552" s="11"/>
      <c r="K552" s="2"/>
      <c r="L552" s="2"/>
      <c r="M552" s="1"/>
    </row>
    <row r="553" spans="1:13" x14ac:dyDescent="0.2">
      <c r="A553" s="1"/>
      <c r="B553" s="1"/>
      <c r="C553" s="16"/>
      <c r="D553" s="1"/>
      <c r="E553" s="1"/>
      <c r="F553" s="1"/>
      <c r="G553" s="1"/>
      <c r="H553" s="11"/>
      <c r="I553" s="11"/>
      <c r="J553" s="11"/>
      <c r="K553" s="2"/>
      <c r="L553" s="2"/>
      <c r="M553" s="1"/>
    </row>
    <row r="554" spans="1:13" x14ac:dyDescent="0.2">
      <c r="A554" s="1"/>
      <c r="B554" s="1"/>
      <c r="C554" s="16"/>
      <c r="D554" s="1"/>
      <c r="E554" s="1"/>
      <c r="F554" s="1"/>
      <c r="G554" s="1"/>
      <c r="H554" s="11"/>
      <c r="I554" s="11"/>
      <c r="J554" s="11"/>
      <c r="K554" s="2"/>
      <c r="L554" s="2"/>
      <c r="M554" s="1"/>
    </row>
    <row r="555" spans="1:13" x14ac:dyDescent="0.2">
      <c r="A555" s="1"/>
      <c r="B555" s="1"/>
      <c r="C555" s="16"/>
      <c r="D555" s="1"/>
      <c r="E555" s="1"/>
      <c r="F555" s="1"/>
      <c r="G555" s="1"/>
      <c r="H555" s="11"/>
      <c r="I555" s="11"/>
      <c r="J555" s="11"/>
      <c r="K555" s="2"/>
      <c r="L555" s="2"/>
      <c r="M555" s="1"/>
    </row>
    <row r="556" spans="1:13" x14ac:dyDescent="0.2">
      <c r="A556" s="1"/>
      <c r="B556" s="1"/>
      <c r="C556" s="16"/>
      <c r="D556" s="1"/>
      <c r="E556" s="1"/>
      <c r="F556" s="1"/>
      <c r="G556" s="1"/>
      <c r="H556" s="11"/>
      <c r="I556" s="11"/>
      <c r="J556" s="11"/>
      <c r="K556" s="2"/>
      <c r="L556" s="2"/>
      <c r="M556" s="1"/>
    </row>
    <row r="557" spans="1:13" x14ac:dyDescent="0.2">
      <c r="A557" s="1"/>
      <c r="B557" s="1"/>
      <c r="C557" s="16"/>
      <c r="D557" s="1"/>
      <c r="E557" s="1"/>
      <c r="F557" s="1"/>
      <c r="G557" s="1"/>
      <c r="H557" s="11"/>
      <c r="I557" s="11"/>
      <c r="J557" s="11"/>
      <c r="K557" s="2"/>
      <c r="L557" s="2"/>
      <c r="M557" s="1"/>
    </row>
    <row r="558" spans="1:13" x14ac:dyDescent="0.2">
      <c r="A558" s="1"/>
      <c r="B558" s="1"/>
      <c r="C558" s="16"/>
      <c r="D558" s="1"/>
      <c r="E558" s="1"/>
      <c r="F558" s="1"/>
      <c r="G558" s="1"/>
      <c r="H558" s="11"/>
      <c r="I558" s="11"/>
      <c r="J558" s="11"/>
      <c r="K558" s="2"/>
      <c r="L558" s="2"/>
      <c r="M558" s="1"/>
    </row>
    <row r="559" spans="1:13" x14ac:dyDescent="0.2">
      <c r="A559" s="1"/>
      <c r="B559" s="1"/>
      <c r="C559" s="16"/>
      <c r="D559" s="1"/>
      <c r="E559" s="1"/>
      <c r="F559" s="1"/>
      <c r="G559" s="1"/>
      <c r="H559" s="11"/>
      <c r="I559" s="11"/>
      <c r="J559" s="11"/>
      <c r="K559" s="2"/>
      <c r="L559" s="2"/>
      <c r="M559" s="1"/>
    </row>
    <row r="560" spans="1:13" x14ac:dyDescent="0.2">
      <c r="A560" s="1"/>
      <c r="B560" s="1"/>
      <c r="C560" s="16"/>
      <c r="D560" s="1"/>
      <c r="E560" s="1"/>
      <c r="F560" s="1"/>
      <c r="G560" s="1"/>
      <c r="H560" s="11"/>
      <c r="I560" s="11"/>
      <c r="J560" s="11"/>
      <c r="K560" s="2"/>
      <c r="L560" s="2"/>
      <c r="M560" s="1"/>
    </row>
    <row r="561" spans="1:13" x14ac:dyDescent="0.2">
      <c r="A561" s="1"/>
      <c r="B561" s="1"/>
      <c r="C561" s="16"/>
      <c r="D561" s="1"/>
      <c r="E561" s="1"/>
      <c r="F561" s="1"/>
      <c r="G561" s="1"/>
      <c r="H561" s="11"/>
      <c r="I561" s="11"/>
      <c r="J561" s="11"/>
      <c r="K561" s="2"/>
      <c r="L561" s="2"/>
      <c r="M561" s="1"/>
    </row>
    <row r="562" spans="1:13" x14ac:dyDescent="0.2">
      <c r="A562" s="1"/>
      <c r="B562" s="1"/>
      <c r="C562" s="16"/>
      <c r="D562" s="1"/>
      <c r="E562" s="1"/>
      <c r="F562" s="1"/>
      <c r="G562" s="1"/>
      <c r="H562" s="11"/>
      <c r="I562" s="11"/>
      <c r="J562" s="11"/>
      <c r="K562" s="2"/>
      <c r="L562" s="2"/>
      <c r="M562" s="1"/>
    </row>
    <row r="563" spans="1:13" x14ac:dyDescent="0.2">
      <c r="A563" s="1"/>
      <c r="B563" s="1"/>
      <c r="C563" s="16"/>
      <c r="D563" s="1"/>
      <c r="E563" s="1"/>
      <c r="F563" s="1"/>
      <c r="G563" s="1"/>
      <c r="H563" s="11"/>
      <c r="I563" s="11"/>
      <c r="J563" s="11"/>
      <c r="K563" s="2"/>
      <c r="L563" s="2"/>
      <c r="M563" s="1"/>
    </row>
    <row r="564" spans="1:13" x14ac:dyDescent="0.2">
      <c r="A564" s="1"/>
      <c r="B564" s="1"/>
      <c r="C564" s="16"/>
      <c r="D564" s="1"/>
      <c r="E564" s="1"/>
      <c r="F564" s="1"/>
      <c r="G564" s="1"/>
      <c r="H564" s="11"/>
      <c r="I564" s="11"/>
      <c r="J564" s="11"/>
      <c r="K564" s="2"/>
      <c r="L564" s="2"/>
      <c r="M564" s="1"/>
    </row>
    <row r="565" spans="1:13" x14ac:dyDescent="0.2">
      <c r="A565" s="1"/>
      <c r="B565" s="1"/>
      <c r="C565" s="16"/>
      <c r="D565" s="1"/>
      <c r="E565" s="1"/>
      <c r="F565" s="1"/>
      <c r="G565" s="1"/>
      <c r="H565" s="11"/>
      <c r="I565" s="11"/>
      <c r="J565" s="11"/>
      <c r="K565" s="2"/>
      <c r="L565" s="2"/>
      <c r="M565" s="1"/>
    </row>
    <row r="566" spans="1:13" x14ac:dyDescent="0.2">
      <c r="A566" s="1"/>
      <c r="B566" s="1"/>
      <c r="C566" s="16"/>
      <c r="D566" s="1"/>
      <c r="E566" s="1"/>
      <c r="F566" s="1"/>
      <c r="G566" s="1"/>
      <c r="H566" s="11"/>
      <c r="I566" s="11"/>
      <c r="J566" s="11"/>
      <c r="K566" s="2"/>
      <c r="L566" s="2"/>
      <c r="M566" s="1"/>
    </row>
    <row r="567" spans="1:13" x14ac:dyDescent="0.2">
      <c r="A567" s="1"/>
      <c r="B567" s="1"/>
      <c r="C567" s="16"/>
      <c r="D567" s="1"/>
      <c r="E567" s="1"/>
      <c r="F567" s="1"/>
      <c r="G567" s="1"/>
      <c r="H567" s="11"/>
      <c r="I567" s="11"/>
      <c r="J567" s="11"/>
      <c r="K567" s="2"/>
      <c r="L567" s="2"/>
      <c r="M567" s="1"/>
    </row>
    <row r="568" spans="1:13" x14ac:dyDescent="0.2">
      <c r="A568" s="1"/>
      <c r="B568" s="1"/>
      <c r="C568" s="16"/>
      <c r="D568" s="1"/>
      <c r="E568" s="1"/>
      <c r="F568" s="1"/>
      <c r="G568" s="1"/>
      <c r="H568" s="11"/>
      <c r="I568" s="11"/>
      <c r="J568" s="11"/>
      <c r="K568" s="2"/>
      <c r="L568" s="2"/>
      <c r="M568" s="1"/>
    </row>
    <row r="569" spans="1:13" x14ac:dyDescent="0.2">
      <c r="A569" s="1"/>
      <c r="B569" s="1"/>
      <c r="C569" s="16"/>
      <c r="D569" s="1"/>
      <c r="E569" s="1"/>
      <c r="F569" s="1"/>
      <c r="G569" s="1"/>
      <c r="H569" s="11"/>
      <c r="I569" s="11"/>
      <c r="J569" s="11"/>
      <c r="K569" s="2"/>
      <c r="L569" s="2"/>
      <c r="M569" s="1"/>
    </row>
    <row r="570" spans="1:13" x14ac:dyDescent="0.2">
      <c r="A570" s="1"/>
      <c r="B570" s="1"/>
      <c r="C570" s="16"/>
      <c r="D570" s="1"/>
      <c r="E570" s="1"/>
      <c r="F570" s="1"/>
      <c r="G570" s="1"/>
      <c r="H570" s="11"/>
      <c r="I570" s="11"/>
      <c r="J570" s="11"/>
      <c r="K570" s="2"/>
      <c r="L570" s="2"/>
      <c r="M570" s="1"/>
    </row>
    <row r="571" spans="1:13" x14ac:dyDescent="0.2">
      <c r="A571" s="1"/>
      <c r="B571" s="1"/>
      <c r="C571" s="16"/>
      <c r="D571" s="1"/>
      <c r="E571" s="1"/>
      <c r="F571" s="1"/>
      <c r="G571" s="1"/>
      <c r="H571" s="11"/>
      <c r="I571" s="11"/>
      <c r="J571" s="11"/>
      <c r="K571" s="2"/>
      <c r="L571" s="2"/>
      <c r="M571" s="1"/>
    </row>
    <row r="572" spans="1:13" x14ac:dyDescent="0.2">
      <c r="A572" s="1"/>
      <c r="B572" s="1"/>
      <c r="C572" s="16"/>
      <c r="D572" s="1"/>
      <c r="E572" s="1"/>
      <c r="F572" s="1"/>
      <c r="G572" s="1"/>
      <c r="H572" s="11"/>
      <c r="I572" s="11"/>
      <c r="J572" s="11"/>
      <c r="K572" s="2"/>
      <c r="L572" s="2"/>
      <c r="M572" s="1"/>
    </row>
    <row r="573" spans="1:13" x14ac:dyDescent="0.2">
      <c r="A573" s="1"/>
      <c r="B573" s="1"/>
      <c r="C573" s="16"/>
      <c r="D573" s="1"/>
      <c r="E573" s="1"/>
      <c r="F573" s="1"/>
      <c r="G573" s="1"/>
      <c r="H573" s="11"/>
      <c r="I573" s="11"/>
      <c r="J573" s="11"/>
      <c r="K573" s="2"/>
      <c r="L573" s="2"/>
      <c r="M573" s="1"/>
    </row>
    <row r="574" spans="1:13" x14ac:dyDescent="0.2">
      <c r="A574" s="1"/>
      <c r="B574" s="1"/>
      <c r="C574" s="16"/>
      <c r="D574" s="1"/>
      <c r="E574" s="1"/>
      <c r="F574" s="1"/>
      <c r="G574" s="1"/>
      <c r="H574" s="11"/>
      <c r="I574" s="11"/>
      <c r="J574" s="11"/>
      <c r="K574" s="2"/>
      <c r="L574" s="2"/>
      <c r="M574" s="1"/>
    </row>
    <row r="575" spans="1:13" x14ac:dyDescent="0.2">
      <c r="A575" s="1"/>
      <c r="B575" s="1"/>
      <c r="C575" s="16"/>
      <c r="D575" s="1"/>
      <c r="E575" s="1"/>
      <c r="F575" s="1"/>
      <c r="G575" s="1"/>
      <c r="H575" s="11"/>
      <c r="I575" s="11"/>
      <c r="J575" s="11"/>
      <c r="K575" s="2"/>
      <c r="L575" s="2"/>
      <c r="M575" s="1"/>
    </row>
    <row r="576" spans="1:13" x14ac:dyDescent="0.2">
      <c r="A576" s="1"/>
      <c r="B576" s="1"/>
      <c r="C576" s="16"/>
      <c r="D576" s="1"/>
      <c r="E576" s="1"/>
      <c r="F576" s="1"/>
      <c r="G576" s="1"/>
      <c r="H576" s="11"/>
      <c r="I576" s="11"/>
      <c r="J576" s="11"/>
      <c r="K576" s="2"/>
      <c r="L576" s="2"/>
      <c r="M576" s="1"/>
    </row>
    <row r="577" spans="1:13" x14ac:dyDescent="0.2">
      <c r="A577" s="1"/>
      <c r="B577" s="1"/>
      <c r="C577" s="16"/>
      <c r="D577" s="1"/>
      <c r="E577" s="1"/>
      <c r="F577" s="1"/>
      <c r="G577" s="1"/>
      <c r="H577" s="11"/>
      <c r="I577" s="11"/>
      <c r="J577" s="11"/>
      <c r="K577" s="2"/>
      <c r="L577" s="2"/>
      <c r="M577" s="1"/>
    </row>
    <row r="578" spans="1:13" x14ac:dyDescent="0.2">
      <c r="A578" s="1"/>
      <c r="B578" s="1"/>
      <c r="C578" s="16"/>
      <c r="D578" s="1"/>
      <c r="E578" s="1"/>
      <c r="F578" s="1"/>
      <c r="G578" s="1"/>
      <c r="H578" s="11"/>
      <c r="I578" s="11"/>
      <c r="J578" s="11"/>
      <c r="K578" s="2"/>
      <c r="L578" s="2"/>
      <c r="M578" s="1"/>
    </row>
    <row r="579" spans="1:13" x14ac:dyDescent="0.2">
      <c r="A579" s="1"/>
      <c r="B579" s="1"/>
      <c r="C579" s="16"/>
      <c r="D579" s="1"/>
      <c r="E579" s="1"/>
      <c r="F579" s="1"/>
      <c r="G579" s="1"/>
      <c r="H579" s="11"/>
      <c r="I579" s="11"/>
      <c r="J579" s="11"/>
      <c r="K579" s="2"/>
      <c r="L579" s="2"/>
      <c r="M579" s="1"/>
    </row>
    <row r="580" spans="1:13" x14ac:dyDescent="0.2">
      <c r="A580" s="1"/>
      <c r="B580" s="1"/>
      <c r="C580" s="16"/>
      <c r="D580" s="1"/>
      <c r="E580" s="1"/>
      <c r="F580" s="1"/>
      <c r="G580" s="1"/>
      <c r="H580" s="11"/>
      <c r="I580" s="11"/>
      <c r="J580" s="11"/>
      <c r="K580" s="2"/>
      <c r="L580" s="2"/>
      <c r="M580" s="1"/>
    </row>
    <row r="581" spans="1:13" x14ac:dyDescent="0.2">
      <c r="A581" s="1"/>
      <c r="B581" s="1"/>
      <c r="C581" s="16"/>
      <c r="D581" s="1"/>
      <c r="E581" s="1"/>
      <c r="F581" s="1"/>
      <c r="G581" s="1"/>
      <c r="H581" s="11"/>
      <c r="I581" s="11"/>
      <c r="J581" s="11"/>
      <c r="K581" s="2"/>
      <c r="L581" s="2"/>
      <c r="M581" s="1"/>
    </row>
    <row r="582" spans="1:13" x14ac:dyDescent="0.2">
      <c r="A582" s="1"/>
      <c r="B582" s="1"/>
      <c r="C582" s="16"/>
      <c r="D582" s="1"/>
      <c r="E582" s="1"/>
      <c r="F582" s="1"/>
      <c r="G582" s="1"/>
      <c r="H582" s="11"/>
      <c r="I582" s="11"/>
      <c r="J582" s="11"/>
      <c r="K582" s="2"/>
      <c r="L582" s="2"/>
      <c r="M582" s="1"/>
    </row>
    <row r="583" spans="1:13" x14ac:dyDescent="0.2">
      <c r="A583" s="1"/>
      <c r="B583" s="1"/>
      <c r="C583" s="16"/>
      <c r="D583" s="1"/>
      <c r="E583" s="1"/>
      <c r="F583" s="1"/>
      <c r="G583" s="1"/>
      <c r="H583" s="11"/>
      <c r="I583" s="11"/>
      <c r="J583" s="11"/>
      <c r="K583" s="2"/>
      <c r="L583" s="2"/>
      <c r="M583" s="1"/>
    </row>
    <row r="584" spans="1:13" x14ac:dyDescent="0.2">
      <c r="A584" s="1"/>
      <c r="B584" s="1"/>
      <c r="C584" s="16"/>
      <c r="D584" s="1"/>
      <c r="E584" s="1"/>
      <c r="F584" s="1"/>
      <c r="G584" s="1"/>
      <c r="H584" s="11"/>
      <c r="I584" s="11"/>
      <c r="J584" s="11"/>
      <c r="K584" s="2"/>
      <c r="L584" s="2"/>
      <c r="M584" s="1"/>
    </row>
    <row r="585" spans="1:13" x14ac:dyDescent="0.2">
      <c r="A585" s="1"/>
      <c r="B585" s="1"/>
      <c r="C585" s="16"/>
      <c r="D585" s="1"/>
      <c r="E585" s="1"/>
      <c r="F585" s="1"/>
      <c r="G585" s="1"/>
      <c r="H585" s="11"/>
      <c r="I585" s="11"/>
      <c r="J585" s="11"/>
      <c r="K585" s="2"/>
      <c r="L585" s="2"/>
      <c r="M585" s="1"/>
    </row>
    <row r="586" spans="1:13" x14ac:dyDescent="0.2">
      <c r="A586" s="1"/>
      <c r="B586" s="1"/>
      <c r="C586" s="16"/>
      <c r="D586" s="1"/>
      <c r="E586" s="1"/>
      <c r="F586" s="1"/>
      <c r="G586" s="1"/>
      <c r="H586" s="11"/>
      <c r="I586" s="11"/>
      <c r="J586" s="11"/>
      <c r="K586" s="2"/>
      <c r="L586" s="2"/>
      <c r="M586" s="1"/>
    </row>
    <row r="587" spans="1:13" x14ac:dyDescent="0.2">
      <c r="A587" s="1"/>
      <c r="B587" s="1"/>
      <c r="C587" s="16"/>
      <c r="D587" s="1"/>
      <c r="E587" s="1"/>
      <c r="F587" s="1"/>
      <c r="G587" s="1"/>
      <c r="H587" s="11"/>
      <c r="I587" s="11"/>
      <c r="J587" s="11"/>
      <c r="K587" s="2"/>
      <c r="L587" s="2"/>
      <c r="M587" s="1"/>
    </row>
    <row r="588" spans="1:13" x14ac:dyDescent="0.2">
      <c r="A588" s="1"/>
      <c r="B588" s="1"/>
      <c r="C588" s="16"/>
      <c r="D588" s="1"/>
      <c r="E588" s="1"/>
      <c r="F588" s="1"/>
      <c r="G588" s="1"/>
      <c r="H588" s="11"/>
      <c r="I588" s="11"/>
      <c r="J588" s="11"/>
      <c r="K588" s="2"/>
      <c r="L588" s="2"/>
      <c r="M588" s="1"/>
    </row>
    <row r="589" spans="1:13" x14ac:dyDescent="0.2">
      <c r="A589" s="1"/>
      <c r="B589" s="1"/>
      <c r="C589" s="16"/>
      <c r="D589" s="1"/>
      <c r="E589" s="1"/>
      <c r="F589" s="1"/>
      <c r="G589" s="1"/>
      <c r="H589" s="11"/>
      <c r="I589" s="11"/>
      <c r="J589" s="11"/>
      <c r="K589" s="2"/>
      <c r="L589" s="2"/>
      <c r="M589" s="1"/>
    </row>
    <row r="590" spans="1:13" x14ac:dyDescent="0.2">
      <c r="A590" s="1"/>
      <c r="B590" s="1"/>
      <c r="C590" s="16"/>
      <c r="D590" s="1"/>
      <c r="E590" s="1"/>
      <c r="F590" s="1"/>
      <c r="G590" s="1"/>
      <c r="H590" s="11"/>
      <c r="I590" s="11"/>
      <c r="J590" s="11"/>
      <c r="K590" s="2"/>
      <c r="L590" s="2"/>
      <c r="M590" s="1"/>
    </row>
    <row r="591" spans="1:13" x14ac:dyDescent="0.2">
      <c r="A591" s="1"/>
      <c r="B591" s="1"/>
      <c r="C591" s="16"/>
      <c r="D591" s="1"/>
      <c r="E591" s="1"/>
      <c r="F591" s="1"/>
      <c r="G591" s="1"/>
      <c r="H591" s="11"/>
      <c r="I591" s="11"/>
      <c r="J591" s="11"/>
      <c r="K591" s="2"/>
      <c r="L591" s="2"/>
      <c r="M591" s="1"/>
    </row>
    <row r="592" spans="1:13" x14ac:dyDescent="0.2">
      <c r="A592" s="1"/>
      <c r="B592" s="1"/>
      <c r="C592" s="16"/>
      <c r="D592" s="1"/>
      <c r="E592" s="1"/>
      <c r="F592" s="1"/>
      <c r="G592" s="1"/>
      <c r="H592" s="11"/>
      <c r="I592" s="11"/>
      <c r="J592" s="11"/>
      <c r="K592" s="2"/>
      <c r="L592" s="2"/>
      <c r="M592" s="1"/>
    </row>
    <row r="593" spans="1:13" x14ac:dyDescent="0.2">
      <c r="A593" s="1"/>
      <c r="B593" s="1"/>
      <c r="C593" s="16"/>
      <c r="D593" s="1"/>
      <c r="E593" s="1"/>
      <c r="F593" s="1"/>
      <c r="G593" s="1"/>
      <c r="H593" s="11"/>
      <c r="I593" s="11"/>
      <c r="J593" s="11"/>
      <c r="K593" s="2"/>
      <c r="L593" s="2"/>
      <c r="M593" s="1"/>
    </row>
    <row r="594" spans="1:13" x14ac:dyDescent="0.2">
      <c r="A594" s="1"/>
      <c r="B594" s="1"/>
      <c r="C594" s="16"/>
      <c r="D594" s="1"/>
      <c r="E594" s="1"/>
      <c r="F594" s="1"/>
      <c r="G594" s="1"/>
      <c r="H594" s="11"/>
      <c r="I594" s="11"/>
      <c r="J594" s="11"/>
      <c r="K594" s="2"/>
      <c r="L594" s="2"/>
      <c r="M594" s="1"/>
    </row>
    <row r="595" spans="1:13" x14ac:dyDescent="0.2">
      <c r="A595" s="1"/>
      <c r="B595" s="1"/>
      <c r="C595" s="16"/>
      <c r="D595" s="1"/>
      <c r="E595" s="1"/>
      <c r="F595" s="1"/>
      <c r="G595" s="1"/>
      <c r="H595" s="11"/>
      <c r="I595" s="11"/>
      <c r="J595" s="11"/>
      <c r="K595" s="2"/>
      <c r="L595" s="2"/>
      <c r="M595" s="1"/>
    </row>
    <row r="596" spans="1:13" x14ac:dyDescent="0.2">
      <c r="A596" s="1"/>
      <c r="B596" s="1"/>
      <c r="C596" s="16"/>
      <c r="D596" s="1"/>
      <c r="E596" s="1"/>
      <c r="F596" s="1"/>
      <c r="G596" s="1"/>
      <c r="H596" s="11"/>
      <c r="I596" s="11"/>
      <c r="J596" s="11"/>
      <c r="K596" s="2"/>
      <c r="L596" s="2"/>
      <c r="M596" s="1"/>
    </row>
    <row r="597" spans="1:13" x14ac:dyDescent="0.2">
      <c r="A597" s="1"/>
      <c r="B597" s="1"/>
      <c r="C597" s="16"/>
      <c r="D597" s="1"/>
      <c r="E597" s="1"/>
      <c r="F597" s="1"/>
      <c r="G597" s="1"/>
      <c r="H597" s="11"/>
      <c r="I597" s="11"/>
      <c r="J597" s="11"/>
      <c r="K597" s="2"/>
      <c r="L597" s="2"/>
      <c r="M597" s="1"/>
    </row>
    <row r="598" spans="1:13" x14ac:dyDescent="0.2">
      <c r="A598" s="1"/>
      <c r="B598" s="1"/>
      <c r="C598" s="16"/>
      <c r="D598" s="1"/>
      <c r="E598" s="1"/>
      <c r="F598" s="1"/>
      <c r="G598" s="1"/>
      <c r="H598" s="11"/>
      <c r="I598" s="11"/>
      <c r="J598" s="11"/>
      <c r="K598" s="2"/>
      <c r="L598" s="2"/>
      <c r="M598" s="1"/>
    </row>
    <row r="599" spans="1:13" x14ac:dyDescent="0.2">
      <c r="A599" s="1"/>
      <c r="B599" s="1"/>
      <c r="C599" s="16"/>
      <c r="D599" s="1"/>
      <c r="E599" s="1"/>
      <c r="F599" s="1"/>
      <c r="G599" s="1"/>
      <c r="H599" s="11"/>
      <c r="I599" s="11"/>
      <c r="J599" s="11"/>
      <c r="K599" s="2"/>
      <c r="L599" s="2"/>
      <c r="M599" s="1"/>
    </row>
    <row r="600" spans="1:13" x14ac:dyDescent="0.2">
      <c r="A600" s="1"/>
      <c r="B600" s="1"/>
      <c r="C600" s="16"/>
      <c r="D600" s="1"/>
      <c r="E600" s="1"/>
      <c r="F600" s="1"/>
      <c r="G600" s="1"/>
      <c r="H600" s="11"/>
      <c r="I600" s="11"/>
      <c r="J600" s="11"/>
      <c r="K600" s="2"/>
      <c r="L600" s="2"/>
      <c r="M600" s="1"/>
    </row>
    <row r="601" spans="1:13" x14ac:dyDescent="0.2">
      <c r="A601" s="1"/>
      <c r="B601" s="1"/>
      <c r="C601" s="16"/>
      <c r="D601" s="1"/>
      <c r="E601" s="1"/>
      <c r="F601" s="1"/>
      <c r="G601" s="1"/>
      <c r="H601" s="11"/>
      <c r="I601" s="11"/>
      <c r="J601" s="11"/>
      <c r="K601" s="2"/>
      <c r="L601" s="2"/>
      <c r="M601" s="1"/>
    </row>
    <row r="602" spans="1:13" x14ac:dyDescent="0.2">
      <c r="A602" s="1"/>
      <c r="B602" s="1"/>
      <c r="C602" s="16"/>
      <c r="D602" s="1"/>
      <c r="E602" s="1"/>
      <c r="F602" s="1"/>
      <c r="G602" s="1"/>
      <c r="H602" s="11"/>
      <c r="I602" s="11"/>
      <c r="J602" s="11"/>
      <c r="K602" s="2"/>
      <c r="L602" s="2"/>
      <c r="M602" s="1"/>
    </row>
    <row r="603" spans="1:13" x14ac:dyDescent="0.2">
      <c r="A603" s="1"/>
      <c r="B603" s="1"/>
      <c r="C603" s="16"/>
      <c r="D603" s="1"/>
      <c r="E603" s="1"/>
      <c r="F603" s="1"/>
      <c r="G603" s="1"/>
      <c r="H603" s="11"/>
      <c r="I603" s="11"/>
      <c r="J603" s="11"/>
      <c r="K603" s="2"/>
      <c r="L603" s="2"/>
      <c r="M603" s="1"/>
    </row>
    <row r="604" spans="1:13" x14ac:dyDescent="0.2">
      <c r="A604" s="1"/>
      <c r="B604" s="1"/>
      <c r="C604" s="16"/>
      <c r="D604" s="1"/>
      <c r="E604" s="1"/>
      <c r="F604" s="1"/>
      <c r="G604" s="1"/>
      <c r="H604" s="11"/>
      <c r="I604" s="11"/>
      <c r="J604" s="11"/>
      <c r="K604" s="2"/>
      <c r="L604" s="2"/>
      <c r="M604" s="1"/>
    </row>
    <row r="605" spans="1:13" x14ac:dyDescent="0.2">
      <c r="A605" s="1"/>
      <c r="B605" s="1"/>
      <c r="C605" s="16"/>
      <c r="D605" s="1"/>
      <c r="E605" s="1"/>
      <c r="F605" s="1"/>
      <c r="G605" s="1"/>
      <c r="H605" s="11"/>
      <c r="I605" s="11"/>
      <c r="J605" s="11"/>
      <c r="K605" s="2"/>
      <c r="L605" s="2"/>
      <c r="M605" s="1"/>
    </row>
    <row r="606" spans="1:13" x14ac:dyDescent="0.2">
      <c r="A606" s="1"/>
      <c r="B606" s="1"/>
      <c r="C606" s="16"/>
      <c r="D606" s="1"/>
      <c r="E606" s="1"/>
      <c r="F606" s="1"/>
      <c r="G606" s="1"/>
      <c r="H606" s="11"/>
      <c r="I606" s="11"/>
      <c r="J606" s="11"/>
      <c r="K606" s="2"/>
      <c r="L606" s="2"/>
      <c r="M606" s="1"/>
    </row>
    <row r="607" spans="1:13" x14ac:dyDescent="0.2">
      <c r="A607" s="1"/>
      <c r="B607" s="1"/>
      <c r="C607" s="16"/>
      <c r="D607" s="1"/>
      <c r="E607" s="1"/>
      <c r="F607" s="1"/>
      <c r="G607" s="1"/>
      <c r="H607" s="11"/>
      <c r="I607" s="11"/>
      <c r="J607" s="11"/>
      <c r="K607" s="2"/>
      <c r="L607" s="2"/>
      <c r="M607" s="1"/>
    </row>
    <row r="608" spans="1:13" x14ac:dyDescent="0.2">
      <c r="A608" s="1"/>
      <c r="B608" s="1"/>
      <c r="C608" s="16"/>
      <c r="D608" s="1"/>
      <c r="E608" s="1"/>
      <c r="F608" s="1"/>
      <c r="G608" s="1"/>
      <c r="H608" s="11"/>
      <c r="I608" s="11"/>
      <c r="J608" s="11"/>
      <c r="K608" s="2"/>
      <c r="L608" s="2"/>
      <c r="M608" s="1"/>
    </row>
    <row r="609" spans="1:13" x14ac:dyDescent="0.2">
      <c r="A609" s="1"/>
      <c r="B609" s="1"/>
      <c r="C609" s="16"/>
      <c r="D609" s="1"/>
      <c r="E609" s="1"/>
      <c r="F609" s="1"/>
      <c r="G609" s="1"/>
      <c r="H609" s="11"/>
      <c r="I609" s="11"/>
      <c r="J609" s="11"/>
      <c r="K609" s="2"/>
      <c r="L609" s="2"/>
      <c r="M609" s="1"/>
    </row>
    <row r="610" spans="1:13" x14ac:dyDescent="0.2">
      <c r="A610" s="1"/>
      <c r="B610" s="1"/>
      <c r="C610" s="16"/>
      <c r="D610" s="1"/>
      <c r="E610" s="1"/>
      <c r="F610" s="1"/>
      <c r="G610" s="1"/>
      <c r="H610" s="11"/>
      <c r="I610" s="11"/>
      <c r="J610" s="11"/>
      <c r="K610" s="2"/>
      <c r="L610" s="2"/>
      <c r="M610" s="1"/>
    </row>
    <row r="611" spans="1:13" x14ac:dyDescent="0.2">
      <c r="A611" s="1"/>
      <c r="B611" s="1"/>
      <c r="C611" s="16"/>
      <c r="D611" s="1"/>
      <c r="E611" s="1"/>
      <c r="F611" s="1"/>
      <c r="G611" s="1"/>
      <c r="H611" s="11"/>
      <c r="I611" s="11"/>
      <c r="J611" s="11"/>
      <c r="K611" s="2"/>
      <c r="L611" s="2"/>
      <c r="M611" s="1"/>
    </row>
    <row r="612" spans="1:13" x14ac:dyDescent="0.2">
      <c r="A612" s="1"/>
      <c r="B612" s="1"/>
      <c r="C612" s="16"/>
      <c r="D612" s="1"/>
      <c r="E612" s="1"/>
      <c r="F612" s="1"/>
      <c r="G612" s="1"/>
      <c r="H612" s="11"/>
      <c r="I612" s="11"/>
      <c r="J612" s="11"/>
      <c r="K612" s="2"/>
      <c r="L612" s="2"/>
      <c r="M612" s="1"/>
    </row>
    <row r="613" spans="1:13" x14ac:dyDescent="0.2">
      <c r="A613" s="1"/>
      <c r="B613" s="1"/>
      <c r="C613" s="16"/>
      <c r="D613" s="1"/>
      <c r="E613" s="1"/>
      <c r="F613" s="1"/>
      <c r="G613" s="1"/>
      <c r="H613" s="11"/>
      <c r="I613" s="11"/>
      <c r="J613" s="11"/>
      <c r="K613" s="2"/>
      <c r="L613" s="2"/>
      <c r="M613" s="1"/>
    </row>
    <row r="614" spans="1:13" x14ac:dyDescent="0.2">
      <c r="A614" s="1"/>
      <c r="B614" s="1"/>
      <c r="C614" s="16"/>
      <c r="D614" s="1"/>
      <c r="E614" s="1"/>
      <c r="F614" s="1"/>
      <c r="G614" s="1"/>
      <c r="H614" s="11"/>
      <c r="I614" s="11"/>
      <c r="J614" s="11"/>
      <c r="K614" s="2"/>
      <c r="L614" s="2"/>
      <c r="M614" s="1"/>
    </row>
    <row r="615" spans="1:13" x14ac:dyDescent="0.2">
      <c r="A615" s="1"/>
      <c r="B615" s="1"/>
      <c r="C615" s="16"/>
      <c r="D615" s="1"/>
      <c r="E615" s="1"/>
      <c r="F615" s="1"/>
      <c r="G615" s="1"/>
      <c r="H615" s="11"/>
      <c r="I615" s="11"/>
      <c r="J615" s="11"/>
      <c r="K615" s="2"/>
      <c r="L615" s="2"/>
      <c r="M615" s="1"/>
    </row>
    <row r="616" spans="1:13" x14ac:dyDescent="0.2">
      <c r="A616" s="1"/>
      <c r="B616" s="1"/>
      <c r="C616" s="16"/>
      <c r="D616" s="1"/>
      <c r="E616" s="1"/>
      <c r="F616" s="1"/>
      <c r="G616" s="1"/>
      <c r="H616" s="11"/>
      <c r="I616" s="11"/>
      <c r="J616" s="11"/>
      <c r="K616" s="2"/>
      <c r="L616" s="2"/>
      <c r="M616" s="1"/>
    </row>
    <row r="617" spans="1:13" x14ac:dyDescent="0.2">
      <c r="A617" s="1"/>
      <c r="B617" s="1"/>
      <c r="C617" s="16"/>
      <c r="D617" s="1"/>
      <c r="E617" s="1"/>
      <c r="F617" s="1"/>
      <c r="G617" s="1"/>
      <c r="H617" s="11"/>
      <c r="I617" s="11"/>
      <c r="J617" s="11"/>
      <c r="K617" s="2"/>
      <c r="L617" s="2"/>
      <c r="M617" s="1"/>
    </row>
    <row r="618" spans="1:13" x14ac:dyDescent="0.2">
      <c r="A618" s="1"/>
      <c r="B618" s="1"/>
      <c r="C618" s="16"/>
      <c r="D618" s="1"/>
      <c r="E618" s="1"/>
      <c r="F618" s="1"/>
      <c r="G618" s="1"/>
      <c r="H618" s="11"/>
      <c r="I618" s="11"/>
      <c r="J618" s="11"/>
      <c r="K618" s="2"/>
      <c r="L618" s="2"/>
      <c r="M618" s="1"/>
    </row>
    <row r="619" spans="1:13" x14ac:dyDescent="0.2">
      <c r="A619" s="1"/>
      <c r="B619" s="1"/>
      <c r="C619" s="16"/>
      <c r="D619" s="1"/>
      <c r="E619" s="1"/>
      <c r="F619" s="1"/>
      <c r="G619" s="1"/>
      <c r="H619" s="11"/>
      <c r="I619" s="11"/>
      <c r="J619" s="11"/>
      <c r="K619" s="2"/>
      <c r="L619" s="2"/>
      <c r="M619" s="1"/>
    </row>
    <row r="620" spans="1:13" x14ac:dyDescent="0.2">
      <c r="A620" s="1"/>
      <c r="B620" s="1"/>
      <c r="C620" s="16"/>
      <c r="D620" s="1"/>
      <c r="E620" s="1"/>
      <c r="F620" s="1"/>
      <c r="G620" s="1"/>
      <c r="H620" s="11"/>
      <c r="I620" s="11"/>
      <c r="J620" s="11"/>
      <c r="K620" s="2"/>
      <c r="L620" s="2"/>
      <c r="M620" s="1"/>
    </row>
    <row r="621" spans="1:13" x14ac:dyDescent="0.2">
      <c r="A621" s="1"/>
      <c r="B621" s="1"/>
      <c r="C621" s="16"/>
      <c r="D621" s="1"/>
      <c r="E621" s="1"/>
      <c r="F621" s="1"/>
      <c r="G621" s="1"/>
      <c r="H621" s="11"/>
      <c r="I621" s="11"/>
      <c r="J621" s="11"/>
      <c r="K621" s="2"/>
      <c r="L621" s="2"/>
      <c r="M621" s="1"/>
    </row>
    <row r="622" spans="1:13" x14ac:dyDescent="0.2">
      <c r="A622" s="1"/>
      <c r="B622" s="1"/>
      <c r="C622" s="16"/>
      <c r="D622" s="1"/>
      <c r="E622" s="1"/>
      <c r="F622" s="1"/>
      <c r="G622" s="1"/>
      <c r="H622" s="11"/>
      <c r="I622" s="11"/>
      <c r="J622" s="11"/>
      <c r="K622" s="2"/>
      <c r="L622" s="2"/>
      <c r="M622" s="1"/>
    </row>
    <row r="623" spans="1:13" x14ac:dyDescent="0.2">
      <c r="A623" s="1"/>
      <c r="B623" s="1"/>
      <c r="C623" s="16"/>
      <c r="D623" s="1"/>
      <c r="E623" s="1"/>
      <c r="F623" s="1"/>
      <c r="G623" s="1"/>
      <c r="H623" s="11"/>
      <c r="I623" s="11"/>
      <c r="J623" s="11"/>
      <c r="K623" s="2"/>
      <c r="L623" s="2"/>
      <c r="M623" s="1"/>
    </row>
    <row r="624" spans="1:13" x14ac:dyDescent="0.2">
      <c r="A624" s="1"/>
      <c r="B624" s="1"/>
      <c r="C624" s="16"/>
      <c r="D624" s="1"/>
      <c r="E624" s="1"/>
      <c r="F624" s="1"/>
      <c r="G624" s="1"/>
      <c r="H624" s="11"/>
      <c r="I624" s="11"/>
      <c r="J624" s="11"/>
      <c r="K624" s="2"/>
      <c r="L624" s="2"/>
      <c r="M624" s="1"/>
    </row>
    <row r="625" spans="1:13" x14ac:dyDescent="0.2">
      <c r="A625" s="1"/>
      <c r="B625" s="1"/>
      <c r="C625" s="16"/>
      <c r="D625" s="1"/>
      <c r="E625" s="1"/>
      <c r="F625" s="1"/>
      <c r="G625" s="1"/>
      <c r="H625" s="11"/>
      <c r="I625" s="11"/>
      <c r="J625" s="11"/>
      <c r="K625" s="2"/>
      <c r="L625" s="2"/>
      <c r="M625" s="1"/>
    </row>
    <row r="626" spans="1:13" x14ac:dyDescent="0.2">
      <c r="A626" s="1"/>
      <c r="B626" s="1"/>
      <c r="C626" s="16"/>
      <c r="D626" s="1"/>
      <c r="E626" s="1"/>
      <c r="F626" s="1"/>
      <c r="G626" s="1"/>
      <c r="H626" s="11"/>
      <c r="I626" s="11"/>
      <c r="J626" s="11"/>
      <c r="K626" s="2"/>
      <c r="L626" s="2"/>
      <c r="M626" s="1"/>
    </row>
    <row r="627" spans="1:13" x14ac:dyDescent="0.2">
      <c r="A627" s="1"/>
      <c r="B627" s="1"/>
      <c r="C627" s="16"/>
      <c r="D627" s="1"/>
      <c r="E627" s="1"/>
      <c r="F627" s="1"/>
      <c r="G627" s="1"/>
      <c r="H627" s="11"/>
      <c r="I627" s="11"/>
      <c r="J627" s="11"/>
      <c r="K627" s="2"/>
      <c r="L627" s="2"/>
      <c r="M627" s="1"/>
    </row>
    <row r="628" spans="1:13" x14ac:dyDescent="0.2">
      <c r="A628" s="1"/>
      <c r="B628" s="1"/>
      <c r="C628" s="16"/>
      <c r="D628" s="1"/>
      <c r="E628" s="1"/>
      <c r="F628" s="1"/>
      <c r="G628" s="1"/>
      <c r="H628" s="11"/>
      <c r="I628" s="11"/>
      <c r="J628" s="11"/>
      <c r="K628" s="2"/>
      <c r="L628" s="2"/>
      <c r="M628" s="1"/>
    </row>
    <row r="629" spans="1:13" x14ac:dyDescent="0.2">
      <c r="A629" s="1"/>
      <c r="B629" s="1"/>
      <c r="C629" s="16"/>
      <c r="D629" s="1"/>
      <c r="E629" s="1"/>
      <c r="F629" s="1"/>
      <c r="G629" s="1"/>
      <c r="H629" s="11"/>
      <c r="I629" s="11"/>
      <c r="J629" s="11"/>
      <c r="K629" s="2"/>
      <c r="L629" s="2"/>
      <c r="M629" s="1"/>
    </row>
    <row r="630" spans="1:13" x14ac:dyDescent="0.2">
      <c r="A630" s="1"/>
      <c r="B630" s="1"/>
      <c r="C630" s="16"/>
      <c r="D630" s="1"/>
      <c r="E630" s="1"/>
      <c r="F630" s="1"/>
      <c r="G630" s="1"/>
      <c r="H630" s="11"/>
      <c r="I630" s="11"/>
      <c r="J630" s="11"/>
      <c r="K630" s="2"/>
      <c r="L630" s="2"/>
      <c r="M630" s="1"/>
    </row>
    <row r="631" spans="1:13" x14ac:dyDescent="0.2">
      <c r="A631" s="1"/>
      <c r="B631" s="1"/>
      <c r="C631" s="16"/>
      <c r="D631" s="1"/>
      <c r="E631" s="1"/>
      <c r="F631" s="1"/>
      <c r="G631" s="1"/>
      <c r="H631" s="11"/>
      <c r="I631" s="11"/>
      <c r="J631" s="11"/>
      <c r="K631" s="2"/>
      <c r="L631" s="2"/>
      <c r="M631" s="1"/>
    </row>
    <row r="632" spans="1:13" x14ac:dyDescent="0.2">
      <c r="A632" s="1"/>
      <c r="B632" s="1"/>
      <c r="C632" s="16"/>
      <c r="D632" s="1"/>
      <c r="E632" s="1"/>
      <c r="F632" s="1"/>
      <c r="G632" s="1"/>
      <c r="H632" s="11"/>
      <c r="I632" s="11"/>
      <c r="J632" s="11"/>
      <c r="K632" s="2"/>
      <c r="L632" s="2"/>
      <c r="M632" s="1"/>
    </row>
    <row r="633" spans="1:13" x14ac:dyDescent="0.2">
      <c r="A633" s="1"/>
      <c r="B633" s="1"/>
      <c r="C633" s="16"/>
      <c r="D633" s="1"/>
      <c r="E633" s="1"/>
      <c r="F633" s="1"/>
      <c r="G633" s="1"/>
      <c r="H633" s="11"/>
      <c r="I633" s="11"/>
      <c r="J633" s="11"/>
      <c r="K633" s="2"/>
      <c r="L633" s="2"/>
      <c r="M633" s="1"/>
    </row>
    <row r="634" spans="1:13" x14ac:dyDescent="0.2">
      <c r="A634" s="1"/>
      <c r="B634" s="1"/>
      <c r="C634" s="16"/>
      <c r="D634" s="1"/>
      <c r="E634" s="1"/>
      <c r="F634" s="1"/>
      <c r="G634" s="1"/>
      <c r="H634" s="11"/>
      <c r="I634" s="11"/>
      <c r="J634" s="11"/>
      <c r="K634" s="2"/>
      <c r="L634" s="2"/>
      <c r="M634" s="1"/>
    </row>
    <row r="635" spans="1:13" x14ac:dyDescent="0.2">
      <c r="A635" s="1"/>
      <c r="B635" s="1"/>
      <c r="C635" s="16"/>
      <c r="D635" s="1"/>
      <c r="E635" s="1"/>
      <c r="F635" s="1"/>
      <c r="G635" s="1"/>
      <c r="H635" s="11"/>
      <c r="I635" s="11"/>
      <c r="J635" s="11"/>
      <c r="K635" s="2"/>
      <c r="L635" s="2"/>
      <c r="M635" s="1"/>
    </row>
    <row r="636" spans="1:13" x14ac:dyDescent="0.2">
      <c r="A636" s="1"/>
      <c r="B636" s="1"/>
      <c r="C636" s="16"/>
      <c r="D636" s="1"/>
      <c r="E636" s="1"/>
      <c r="F636" s="1"/>
      <c r="G636" s="1"/>
      <c r="H636" s="11"/>
      <c r="I636" s="11"/>
      <c r="J636" s="11"/>
      <c r="K636" s="2"/>
      <c r="L636" s="2"/>
      <c r="M636" s="1"/>
    </row>
    <row r="637" spans="1:13" x14ac:dyDescent="0.2">
      <c r="A637" s="1"/>
      <c r="B637" s="1"/>
      <c r="C637" s="16"/>
      <c r="D637" s="1"/>
      <c r="E637" s="1"/>
      <c r="F637" s="1"/>
      <c r="G637" s="1"/>
      <c r="H637" s="11"/>
      <c r="I637" s="11"/>
      <c r="J637" s="11"/>
      <c r="K637" s="2"/>
      <c r="L637" s="2"/>
      <c r="M637" s="1"/>
    </row>
    <row r="638" spans="1:13" x14ac:dyDescent="0.2">
      <c r="A638" s="1"/>
      <c r="B638" s="1"/>
      <c r="C638" s="16"/>
      <c r="D638" s="1"/>
      <c r="E638" s="1"/>
      <c r="F638" s="1"/>
      <c r="G638" s="1"/>
      <c r="H638" s="11"/>
      <c r="I638" s="11"/>
      <c r="J638" s="11"/>
      <c r="K638" s="2"/>
      <c r="L638" s="2"/>
      <c r="M638" s="1"/>
    </row>
    <row r="639" spans="1:13" x14ac:dyDescent="0.2">
      <c r="A639" s="1"/>
      <c r="B639" s="1"/>
      <c r="C639" s="16"/>
      <c r="D639" s="1"/>
      <c r="E639" s="1"/>
      <c r="F639" s="1"/>
      <c r="G639" s="1"/>
      <c r="H639" s="11"/>
      <c r="I639" s="11"/>
      <c r="J639" s="11"/>
      <c r="K639" s="2"/>
      <c r="L639" s="2"/>
      <c r="M639" s="1"/>
    </row>
    <row r="640" spans="1:13" x14ac:dyDescent="0.2">
      <c r="A640" s="1"/>
      <c r="B640" s="1"/>
      <c r="C640" s="16"/>
      <c r="D640" s="1"/>
      <c r="E640" s="1"/>
      <c r="F640" s="1"/>
      <c r="G640" s="1"/>
      <c r="H640" s="11"/>
      <c r="I640" s="11"/>
      <c r="J640" s="11"/>
      <c r="K640" s="2"/>
      <c r="L640" s="2"/>
      <c r="M640" s="1"/>
    </row>
    <row r="641" spans="1:13" x14ac:dyDescent="0.2">
      <c r="A641" s="1"/>
      <c r="B641" s="1"/>
      <c r="C641" s="16"/>
      <c r="D641" s="1"/>
      <c r="E641" s="1"/>
      <c r="F641" s="1"/>
      <c r="G641" s="1"/>
      <c r="H641" s="11"/>
      <c r="I641" s="11"/>
      <c r="J641" s="11"/>
      <c r="K641" s="2"/>
      <c r="L641" s="2"/>
      <c r="M641" s="1"/>
    </row>
    <row r="642" spans="1:13" x14ac:dyDescent="0.2">
      <c r="A642" s="1"/>
      <c r="B642" s="1"/>
      <c r="C642" s="16"/>
      <c r="D642" s="1"/>
      <c r="E642" s="1"/>
      <c r="F642" s="1"/>
      <c r="G642" s="1"/>
      <c r="H642" s="11"/>
      <c r="I642" s="11"/>
      <c r="J642" s="11"/>
      <c r="K642" s="2"/>
      <c r="L642" s="2"/>
      <c r="M642" s="1"/>
    </row>
    <row r="643" spans="1:13" x14ac:dyDescent="0.2">
      <c r="A643" s="1"/>
      <c r="B643" s="1"/>
      <c r="C643" s="16"/>
      <c r="D643" s="1"/>
      <c r="E643" s="1"/>
      <c r="F643" s="1"/>
      <c r="G643" s="1"/>
      <c r="H643" s="11"/>
      <c r="I643" s="11"/>
      <c r="J643" s="11"/>
      <c r="K643" s="2"/>
      <c r="L643" s="2"/>
      <c r="M643" s="1"/>
    </row>
    <row r="644" spans="1:13" x14ac:dyDescent="0.2">
      <c r="A644" s="1"/>
      <c r="B644" s="1"/>
      <c r="C644" s="16"/>
      <c r="D644" s="1"/>
      <c r="E644" s="1"/>
      <c r="F644" s="1"/>
      <c r="G644" s="1"/>
      <c r="H644" s="11"/>
      <c r="I644" s="11"/>
      <c r="J644" s="11"/>
      <c r="K644" s="2"/>
      <c r="L644" s="2"/>
      <c r="M644" s="1"/>
    </row>
    <row r="645" spans="1:13" x14ac:dyDescent="0.2">
      <c r="A645" s="1"/>
      <c r="B645" s="1"/>
      <c r="C645" s="16"/>
      <c r="D645" s="1"/>
      <c r="E645" s="1"/>
      <c r="F645" s="1"/>
      <c r="G645" s="1"/>
      <c r="H645" s="11"/>
      <c r="I645" s="11"/>
      <c r="J645" s="11"/>
      <c r="K645" s="2"/>
      <c r="L645" s="2"/>
      <c r="M645" s="1"/>
    </row>
    <row r="646" spans="1:13" x14ac:dyDescent="0.2">
      <c r="A646" s="1"/>
      <c r="B646" s="1"/>
      <c r="C646" s="16"/>
      <c r="D646" s="1"/>
      <c r="E646" s="1"/>
      <c r="F646" s="1"/>
      <c r="G646" s="1"/>
      <c r="H646" s="11"/>
      <c r="I646" s="11"/>
      <c r="J646" s="11"/>
      <c r="K646" s="2"/>
      <c r="L646" s="2"/>
      <c r="M646" s="1"/>
    </row>
    <row r="647" spans="1:13" x14ac:dyDescent="0.2">
      <c r="A647" s="1"/>
      <c r="B647" s="1"/>
      <c r="C647" s="16"/>
      <c r="D647" s="1"/>
      <c r="E647" s="1"/>
      <c r="F647" s="1"/>
      <c r="G647" s="1"/>
      <c r="H647" s="11"/>
      <c r="I647" s="11"/>
      <c r="J647" s="11"/>
      <c r="K647" s="2"/>
      <c r="L647" s="2"/>
      <c r="M647" s="1"/>
    </row>
    <row r="648" spans="1:13" x14ac:dyDescent="0.2">
      <c r="A648" s="1"/>
      <c r="B648" s="1"/>
      <c r="C648" s="16"/>
      <c r="D648" s="1"/>
      <c r="E648" s="1"/>
      <c r="F648" s="1"/>
      <c r="G648" s="1"/>
      <c r="H648" s="11"/>
      <c r="I648" s="11"/>
      <c r="J648" s="11"/>
      <c r="K648" s="2"/>
      <c r="L648" s="2"/>
      <c r="M648" s="1"/>
    </row>
    <row r="649" spans="1:13" x14ac:dyDescent="0.2">
      <c r="A649" s="1"/>
      <c r="B649" s="1"/>
      <c r="C649" s="16"/>
      <c r="D649" s="1"/>
      <c r="E649" s="1"/>
      <c r="F649" s="1"/>
      <c r="G649" s="1"/>
      <c r="H649" s="11"/>
      <c r="I649" s="11"/>
      <c r="J649" s="11"/>
      <c r="K649" s="2"/>
      <c r="L649" s="2"/>
      <c r="M649" s="1"/>
    </row>
    <row r="650" spans="1:13" x14ac:dyDescent="0.2">
      <c r="A650" s="1"/>
      <c r="B650" s="1"/>
      <c r="C650" s="16"/>
      <c r="D650" s="1"/>
      <c r="E650" s="1"/>
      <c r="F650" s="1"/>
      <c r="G650" s="1"/>
      <c r="H650" s="11"/>
      <c r="I650" s="11"/>
      <c r="J650" s="11"/>
      <c r="K650" s="2"/>
      <c r="L650" s="2"/>
      <c r="M650" s="1"/>
    </row>
    <row r="651" spans="1:13" x14ac:dyDescent="0.2">
      <c r="A651" s="1"/>
      <c r="B651" s="1"/>
      <c r="C651" s="16"/>
      <c r="D651" s="1"/>
      <c r="E651" s="1"/>
      <c r="F651" s="1"/>
      <c r="G651" s="1"/>
      <c r="H651" s="11"/>
      <c r="I651" s="11"/>
      <c r="J651" s="11"/>
      <c r="K651" s="2"/>
      <c r="L651" s="2"/>
      <c r="M651" s="1"/>
    </row>
    <row r="652" spans="1:13" x14ac:dyDescent="0.2">
      <c r="A652" s="1"/>
      <c r="B652" s="1"/>
      <c r="C652" s="16"/>
      <c r="D652" s="1"/>
      <c r="E652" s="1"/>
      <c r="F652" s="1"/>
      <c r="G652" s="1"/>
      <c r="H652" s="11"/>
      <c r="I652" s="11"/>
      <c r="J652" s="11"/>
      <c r="K652" s="2"/>
      <c r="L652" s="2"/>
      <c r="M652" s="1"/>
    </row>
    <row r="653" spans="1:13" x14ac:dyDescent="0.2">
      <c r="A653" s="1"/>
      <c r="B653" s="1"/>
      <c r="C653" s="16"/>
      <c r="D653" s="1"/>
      <c r="E653" s="1"/>
      <c r="F653" s="1"/>
      <c r="G653" s="1"/>
      <c r="H653" s="11"/>
      <c r="I653" s="11"/>
      <c r="J653" s="11"/>
      <c r="K653" s="2"/>
      <c r="L653" s="2"/>
      <c r="M653" s="1"/>
    </row>
    <row r="654" spans="1:13" x14ac:dyDescent="0.2">
      <c r="A654" s="1"/>
      <c r="B654" s="1"/>
      <c r="C654" s="16"/>
      <c r="D654" s="1"/>
      <c r="E654" s="1"/>
      <c r="F654" s="1"/>
      <c r="G654" s="1"/>
      <c r="H654" s="11"/>
      <c r="I654" s="11"/>
      <c r="J654" s="11"/>
      <c r="K654" s="2"/>
      <c r="L654" s="2"/>
      <c r="M654" s="1"/>
    </row>
    <row r="655" spans="1:13" x14ac:dyDescent="0.2">
      <c r="A655" s="1"/>
      <c r="B655" s="1"/>
      <c r="C655" s="16"/>
      <c r="D655" s="1"/>
      <c r="E655" s="1"/>
      <c r="F655" s="1"/>
      <c r="G655" s="1"/>
      <c r="H655" s="11"/>
      <c r="I655" s="11"/>
      <c r="J655" s="11"/>
      <c r="K655" s="2"/>
      <c r="L655" s="2"/>
      <c r="M655" s="1"/>
    </row>
    <row r="656" spans="1:13" x14ac:dyDescent="0.2">
      <c r="A656" s="1"/>
      <c r="B656" s="1"/>
      <c r="C656" s="16"/>
      <c r="D656" s="1"/>
      <c r="E656" s="1"/>
      <c r="F656" s="1"/>
      <c r="G656" s="1"/>
      <c r="H656" s="11"/>
      <c r="I656" s="11"/>
      <c r="J656" s="11"/>
      <c r="K656" s="2"/>
      <c r="L656" s="2"/>
      <c r="M656" s="1"/>
    </row>
    <row r="657" spans="1:13" x14ac:dyDescent="0.2">
      <c r="A657" s="1"/>
      <c r="B657" s="1"/>
      <c r="C657" s="16"/>
      <c r="D657" s="1"/>
      <c r="E657" s="1"/>
      <c r="F657" s="1"/>
      <c r="G657" s="1"/>
      <c r="H657" s="11"/>
      <c r="I657" s="11"/>
      <c r="J657" s="11"/>
      <c r="K657" s="2"/>
      <c r="L657" s="2"/>
      <c r="M657" s="1"/>
    </row>
    <row r="658" spans="1:13" x14ac:dyDescent="0.2">
      <c r="A658" s="1"/>
      <c r="B658" s="1"/>
      <c r="C658" s="16"/>
      <c r="D658" s="1"/>
      <c r="E658" s="1"/>
      <c r="F658" s="1"/>
      <c r="G658" s="1"/>
      <c r="H658" s="11"/>
      <c r="I658" s="11"/>
      <c r="J658" s="11"/>
      <c r="K658" s="2"/>
      <c r="L658" s="2"/>
      <c r="M658" s="1"/>
    </row>
    <row r="659" spans="1:13" x14ac:dyDescent="0.2">
      <c r="A659" s="1"/>
      <c r="B659" s="1"/>
      <c r="C659" s="16"/>
      <c r="D659" s="1"/>
      <c r="E659" s="1"/>
      <c r="F659" s="1"/>
      <c r="G659" s="1"/>
      <c r="H659" s="11"/>
      <c r="I659" s="11"/>
      <c r="J659" s="11"/>
      <c r="K659" s="2"/>
      <c r="L659" s="2"/>
      <c r="M659" s="1"/>
    </row>
    <row r="660" spans="1:13" x14ac:dyDescent="0.2">
      <c r="A660" s="1"/>
      <c r="B660" s="1"/>
      <c r="C660" s="16"/>
      <c r="D660" s="1"/>
      <c r="E660" s="1"/>
      <c r="F660" s="1"/>
      <c r="G660" s="1"/>
      <c r="H660" s="11"/>
      <c r="I660" s="11"/>
      <c r="J660" s="11"/>
      <c r="K660" s="2"/>
      <c r="L660" s="2"/>
      <c r="M660" s="1"/>
    </row>
    <row r="661" spans="1:13" x14ac:dyDescent="0.2">
      <c r="A661" s="1"/>
      <c r="B661" s="1"/>
      <c r="C661" s="16"/>
      <c r="D661" s="1"/>
      <c r="E661" s="1"/>
      <c r="F661" s="1"/>
      <c r="G661" s="1"/>
      <c r="H661" s="11"/>
      <c r="I661" s="11"/>
      <c r="J661" s="11"/>
      <c r="K661" s="2"/>
      <c r="L661" s="2"/>
      <c r="M661" s="1"/>
    </row>
    <row r="662" spans="1:13" x14ac:dyDescent="0.2">
      <c r="A662" s="1"/>
      <c r="B662" s="1"/>
      <c r="C662" s="16"/>
      <c r="D662" s="1"/>
      <c r="E662" s="1"/>
      <c r="F662" s="1"/>
      <c r="G662" s="1"/>
      <c r="H662" s="11"/>
      <c r="I662" s="11"/>
      <c r="J662" s="11"/>
      <c r="K662" s="2"/>
      <c r="L662" s="2"/>
      <c r="M662" s="1"/>
    </row>
    <row r="663" spans="1:13" x14ac:dyDescent="0.2">
      <c r="A663" s="1"/>
      <c r="B663" s="1"/>
      <c r="C663" s="16"/>
      <c r="D663" s="1"/>
      <c r="E663" s="1"/>
      <c r="F663" s="1"/>
      <c r="G663" s="1"/>
      <c r="H663" s="11"/>
      <c r="I663" s="11"/>
      <c r="J663" s="11"/>
      <c r="K663" s="2"/>
      <c r="L663" s="2"/>
      <c r="M663" s="1"/>
    </row>
    <row r="664" spans="1:13" x14ac:dyDescent="0.2">
      <c r="A664" s="1"/>
      <c r="B664" s="1"/>
      <c r="C664" s="16"/>
      <c r="D664" s="1"/>
      <c r="E664" s="1"/>
      <c r="F664" s="1"/>
      <c r="G664" s="1"/>
      <c r="H664" s="11"/>
      <c r="I664" s="11"/>
      <c r="J664" s="11"/>
      <c r="K664" s="2"/>
      <c r="L664" s="2"/>
      <c r="M664" s="1"/>
    </row>
    <row r="665" spans="1:13" x14ac:dyDescent="0.2">
      <c r="A665" s="1"/>
      <c r="B665" s="1"/>
      <c r="C665" s="16"/>
      <c r="D665" s="1"/>
      <c r="E665" s="1"/>
      <c r="F665" s="1"/>
      <c r="G665" s="1"/>
      <c r="H665" s="11"/>
      <c r="I665" s="11"/>
      <c r="J665" s="11"/>
      <c r="K665" s="2"/>
      <c r="L665" s="2"/>
      <c r="M665" s="1"/>
    </row>
    <row r="666" spans="1:13" x14ac:dyDescent="0.2">
      <c r="A666" s="1"/>
      <c r="B666" s="1"/>
      <c r="C666" s="16"/>
      <c r="D666" s="1"/>
      <c r="E666" s="1"/>
      <c r="F666" s="1"/>
      <c r="G666" s="1"/>
      <c r="H666" s="11"/>
      <c r="I666" s="11"/>
      <c r="J666" s="11"/>
      <c r="K666" s="2"/>
      <c r="L666" s="2"/>
      <c r="M666" s="1"/>
    </row>
    <row r="667" spans="1:13" x14ac:dyDescent="0.2">
      <c r="A667" s="1"/>
      <c r="B667" s="1"/>
      <c r="C667" s="16"/>
      <c r="D667" s="1"/>
      <c r="E667" s="1"/>
      <c r="F667" s="1"/>
      <c r="G667" s="1"/>
      <c r="H667" s="11"/>
      <c r="I667" s="11"/>
      <c r="J667" s="11"/>
      <c r="K667" s="2"/>
      <c r="L667" s="2"/>
      <c r="M667" s="1"/>
    </row>
    <row r="668" spans="1:13" x14ac:dyDescent="0.2">
      <c r="A668" s="1"/>
      <c r="B668" s="1"/>
      <c r="C668" s="16"/>
      <c r="D668" s="1"/>
      <c r="E668" s="1"/>
      <c r="F668" s="1"/>
      <c r="G668" s="1"/>
      <c r="H668" s="11"/>
      <c r="I668" s="11"/>
      <c r="J668" s="11"/>
      <c r="K668" s="2"/>
      <c r="L668" s="2"/>
      <c r="M668" s="1"/>
    </row>
    <row r="669" spans="1:13" x14ac:dyDescent="0.2">
      <c r="A669" s="1"/>
      <c r="B669" s="1"/>
      <c r="C669" s="16"/>
      <c r="D669" s="1"/>
      <c r="E669" s="1"/>
      <c r="F669" s="1"/>
      <c r="G669" s="1"/>
      <c r="H669" s="11"/>
      <c r="I669" s="11"/>
      <c r="J669" s="11"/>
      <c r="K669" s="2"/>
      <c r="L669" s="2"/>
      <c r="M669" s="1"/>
    </row>
    <row r="670" spans="1:13" x14ac:dyDescent="0.2">
      <c r="A670" s="1"/>
      <c r="B670" s="1"/>
      <c r="C670" s="16"/>
      <c r="D670" s="1"/>
      <c r="E670" s="1"/>
      <c r="F670" s="1"/>
      <c r="G670" s="1"/>
      <c r="H670" s="11"/>
      <c r="I670" s="11"/>
      <c r="J670" s="11"/>
      <c r="K670" s="2"/>
      <c r="L670" s="2"/>
      <c r="M670" s="1"/>
    </row>
    <row r="671" spans="1:13" x14ac:dyDescent="0.2">
      <c r="A671" s="1"/>
      <c r="B671" s="1"/>
      <c r="C671" s="16"/>
      <c r="D671" s="1"/>
      <c r="E671" s="1"/>
      <c r="F671" s="1"/>
      <c r="G671" s="1"/>
      <c r="H671" s="11"/>
      <c r="I671" s="11"/>
      <c r="J671" s="11"/>
      <c r="K671" s="2"/>
      <c r="L671" s="2"/>
      <c r="M671" s="1"/>
    </row>
    <row r="672" spans="1:13" x14ac:dyDescent="0.2">
      <c r="A672" s="1"/>
      <c r="B672" s="1"/>
      <c r="C672" s="16"/>
      <c r="D672" s="1"/>
      <c r="E672" s="1"/>
      <c r="F672" s="1"/>
      <c r="G672" s="1"/>
      <c r="H672" s="11"/>
      <c r="I672" s="11"/>
      <c r="J672" s="11"/>
      <c r="K672" s="2"/>
      <c r="L672" s="2"/>
      <c r="M672" s="1"/>
    </row>
    <row r="673" spans="1:13" x14ac:dyDescent="0.2">
      <c r="A673" s="1"/>
      <c r="B673" s="1"/>
      <c r="C673" s="16"/>
      <c r="D673" s="1"/>
      <c r="E673" s="1"/>
      <c r="F673" s="1"/>
      <c r="G673" s="1"/>
      <c r="H673" s="11"/>
      <c r="I673" s="11"/>
      <c r="J673" s="11"/>
      <c r="K673" s="2"/>
      <c r="L673" s="2"/>
      <c r="M673" s="1"/>
    </row>
    <row r="674" spans="1:13" x14ac:dyDescent="0.2">
      <c r="A674" s="1"/>
      <c r="B674" s="1"/>
      <c r="C674" s="16"/>
      <c r="D674" s="1"/>
      <c r="E674" s="1"/>
      <c r="F674" s="1"/>
      <c r="G674" s="1"/>
      <c r="H674" s="11"/>
      <c r="I674" s="11"/>
      <c r="J674" s="11"/>
      <c r="K674" s="2"/>
      <c r="L674" s="2"/>
      <c r="M674" s="1"/>
    </row>
    <row r="675" spans="1:13" x14ac:dyDescent="0.2">
      <c r="A675" s="1"/>
      <c r="B675" s="1"/>
      <c r="C675" s="16"/>
      <c r="D675" s="1"/>
      <c r="E675" s="1"/>
      <c r="F675" s="1"/>
      <c r="G675" s="1"/>
      <c r="H675" s="11"/>
      <c r="I675" s="11"/>
      <c r="J675" s="11"/>
      <c r="K675" s="2"/>
      <c r="L675" s="2"/>
      <c r="M675" s="1"/>
    </row>
    <row r="676" spans="1:13" x14ac:dyDescent="0.2">
      <c r="A676" s="1"/>
      <c r="B676" s="1"/>
      <c r="C676" s="16"/>
      <c r="D676" s="1"/>
      <c r="E676" s="1"/>
      <c r="F676" s="1"/>
      <c r="G676" s="1"/>
      <c r="H676" s="11"/>
      <c r="I676" s="11"/>
      <c r="J676" s="11"/>
      <c r="K676" s="2"/>
      <c r="L676" s="2"/>
      <c r="M676" s="1"/>
    </row>
    <row r="677" spans="1:13" x14ac:dyDescent="0.2">
      <c r="A677" s="1"/>
      <c r="B677" s="1"/>
      <c r="C677" s="16"/>
      <c r="D677" s="1"/>
      <c r="E677" s="1"/>
      <c r="F677" s="1"/>
      <c r="G677" s="1"/>
      <c r="H677" s="11"/>
      <c r="I677" s="11"/>
      <c r="J677" s="11"/>
      <c r="K677" s="2"/>
      <c r="L677" s="2"/>
      <c r="M677" s="1"/>
    </row>
    <row r="678" spans="1:13" x14ac:dyDescent="0.2">
      <c r="A678" s="1"/>
      <c r="B678" s="1"/>
      <c r="C678" s="16"/>
      <c r="D678" s="1"/>
      <c r="E678" s="1"/>
      <c r="F678" s="1"/>
      <c r="G678" s="1"/>
      <c r="H678" s="11"/>
      <c r="I678" s="11"/>
      <c r="J678" s="11"/>
      <c r="K678" s="2"/>
      <c r="L678" s="2"/>
      <c r="M678" s="1"/>
    </row>
    <row r="679" spans="1:13" x14ac:dyDescent="0.2">
      <c r="A679" s="1"/>
      <c r="B679" s="1"/>
      <c r="C679" s="16"/>
      <c r="D679" s="1"/>
      <c r="E679" s="1"/>
      <c r="F679" s="1"/>
      <c r="G679" s="1"/>
      <c r="H679" s="11"/>
      <c r="I679" s="11"/>
      <c r="J679" s="11"/>
      <c r="K679" s="2"/>
      <c r="L679" s="2"/>
      <c r="M679" s="1"/>
    </row>
    <row r="680" spans="1:13" x14ac:dyDescent="0.2">
      <c r="A680" s="1"/>
      <c r="B680" s="1"/>
      <c r="C680" s="16"/>
      <c r="D680" s="1"/>
      <c r="E680" s="1"/>
      <c r="F680" s="1"/>
      <c r="G680" s="1"/>
      <c r="H680" s="11"/>
      <c r="I680" s="11"/>
      <c r="J680" s="11"/>
      <c r="K680" s="2"/>
      <c r="L680" s="2"/>
      <c r="M680" s="1"/>
    </row>
    <row r="681" spans="1:13" x14ac:dyDescent="0.2">
      <c r="A681" s="1"/>
      <c r="B681" s="1"/>
      <c r="C681" s="16"/>
      <c r="D681" s="1"/>
      <c r="E681" s="1"/>
      <c r="F681" s="1"/>
      <c r="G681" s="1"/>
      <c r="H681" s="11"/>
      <c r="I681" s="11"/>
      <c r="J681" s="11"/>
      <c r="K681" s="2"/>
      <c r="L681" s="2"/>
      <c r="M681" s="1"/>
    </row>
    <row r="682" spans="1:13" x14ac:dyDescent="0.2">
      <c r="A682" s="1"/>
      <c r="B682" s="1"/>
      <c r="C682" s="16"/>
      <c r="D682" s="1"/>
      <c r="E682" s="1"/>
      <c r="F682" s="1"/>
      <c r="G682" s="1"/>
      <c r="H682" s="11"/>
      <c r="I682" s="11"/>
      <c r="J682" s="11"/>
      <c r="K682" s="2"/>
      <c r="L682" s="2"/>
      <c r="M682" s="1"/>
    </row>
    <row r="683" spans="1:13" x14ac:dyDescent="0.2">
      <c r="A683" s="1"/>
      <c r="B683" s="1"/>
      <c r="C683" s="16"/>
      <c r="D683" s="1"/>
      <c r="E683" s="1"/>
      <c r="F683" s="1"/>
      <c r="G683" s="1"/>
      <c r="H683" s="11"/>
      <c r="I683" s="11"/>
      <c r="J683" s="11"/>
      <c r="K683" s="2"/>
      <c r="L683" s="2"/>
      <c r="M683" s="1"/>
    </row>
    <row r="684" spans="1:13" x14ac:dyDescent="0.2">
      <c r="A684" s="1"/>
      <c r="B684" s="1"/>
      <c r="C684" s="16"/>
      <c r="D684" s="1"/>
      <c r="E684" s="1"/>
      <c r="F684" s="1"/>
      <c r="G684" s="1"/>
      <c r="H684" s="11"/>
      <c r="I684" s="11"/>
      <c r="J684" s="11"/>
      <c r="K684" s="2"/>
      <c r="L684" s="2"/>
      <c r="M684" s="1"/>
    </row>
    <row r="685" spans="1:13" x14ac:dyDescent="0.2">
      <c r="A685" s="1"/>
      <c r="B685" s="1"/>
      <c r="C685" s="16"/>
      <c r="D685" s="1"/>
      <c r="E685" s="1"/>
      <c r="F685" s="1"/>
      <c r="G685" s="1"/>
      <c r="H685" s="11"/>
      <c r="I685" s="11"/>
      <c r="J685" s="11"/>
      <c r="K685" s="2"/>
      <c r="L685" s="2"/>
      <c r="M685" s="1"/>
    </row>
    <row r="686" spans="1:13" x14ac:dyDescent="0.2">
      <c r="A686" s="1"/>
      <c r="B686" s="1"/>
      <c r="C686" s="16"/>
      <c r="D686" s="1"/>
      <c r="E686" s="1"/>
      <c r="F686" s="1"/>
      <c r="G686" s="1"/>
      <c r="H686" s="11"/>
      <c r="I686" s="11"/>
      <c r="J686" s="11"/>
      <c r="K686" s="2"/>
      <c r="L686" s="2"/>
      <c r="M686" s="1"/>
    </row>
    <row r="687" spans="1:13" x14ac:dyDescent="0.2">
      <c r="A687" s="1"/>
      <c r="B687" s="1"/>
      <c r="C687" s="16"/>
      <c r="D687" s="1"/>
      <c r="E687" s="1"/>
      <c r="F687" s="1"/>
      <c r="G687" s="1"/>
      <c r="H687" s="11"/>
      <c r="I687" s="11"/>
      <c r="J687" s="11"/>
      <c r="K687" s="2"/>
      <c r="L687" s="2"/>
      <c r="M687" s="1"/>
    </row>
    <row r="688" spans="1:13" x14ac:dyDescent="0.2">
      <c r="A688" s="1"/>
      <c r="B688" s="1"/>
      <c r="C688" s="16"/>
      <c r="D688" s="1"/>
      <c r="E688" s="1"/>
      <c r="F688" s="1"/>
      <c r="G688" s="1"/>
      <c r="H688" s="11"/>
      <c r="I688" s="11"/>
      <c r="J688" s="11"/>
      <c r="K688" s="2"/>
      <c r="L688" s="2"/>
      <c r="M688" s="1"/>
    </row>
    <row r="689" spans="1:13" x14ac:dyDescent="0.2">
      <c r="A689" s="1"/>
      <c r="B689" s="1"/>
      <c r="C689" s="16"/>
      <c r="D689" s="1"/>
      <c r="E689" s="1"/>
      <c r="F689" s="1"/>
      <c r="G689" s="1"/>
      <c r="H689" s="11"/>
      <c r="I689" s="11"/>
      <c r="J689" s="11"/>
      <c r="K689" s="2"/>
      <c r="L689" s="2"/>
      <c r="M689" s="1"/>
    </row>
    <row r="690" spans="1:13" x14ac:dyDescent="0.2">
      <c r="A690" s="1"/>
      <c r="B690" s="1"/>
      <c r="C690" s="16"/>
      <c r="D690" s="1"/>
      <c r="E690" s="1"/>
      <c r="F690" s="1"/>
      <c r="G690" s="1"/>
      <c r="H690" s="11"/>
      <c r="I690" s="11"/>
      <c r="J690" s="11"/>
      <c r="K690" s="2"/>
      <c r="L690" s="2"/>
      <c r="M690" s="1"/>
    </row>
    <row r="691" spans="1:13" x14ac:dyDescent="0.2">
      <c r="A691" s="1"/>
      <c r="B691" s="1"/>
      <c r="C691" s="16"/>
      <c r="D691" s="1"/>
      <c r="E691" s="1"/>
      <c r="F691" s="1"/>
      <c r="G691" s="1"/>
      <c r="H691" s="11"/>
      <c r="I691" s="11"/>
      <c r="J691" s="11"/>
      <c r="K691" s="2"/>
      <c r="L691" s="2"/>
      <c r="M691" s="1"/>
    </row>
    <row r="692" spans="1:13" x14ac:dyDescent="0.2">
      <c r="A692" s="1"/>
      <c r="B692" s="1"/>
      <c r="C692" s="16"/>
      <c r="D692" s="1"/>
      <c r="E692" s="1"/>
      <c r="F692" s="1"/>
      <c r="G692" s="1"/>
      <c r="H692" s="11"/>
      <c r="I692" s="11"/>
      <c r="J692" s="11"/>
      <c r="K692" s="2"/>
      <c r="L692" s="2"/>
      <c r="M692" s="1"/>
    </row>
    <row r="693" spans="1:13" x14ac:dyDescent="0.2">
      <c r="A693" s="1"/>
      <c r="B693" s="1"/>
      <c r="C693" s="16"/>
      <c r="D693" s="1"/>
      <c r="E693" s="1"/>
      <c r="F693" s="1"/>
      <c r="G693" s="1"/>
      <c r="H693" s="11"/>
      <c r="I693" s="11"/>
      <c r="J693" s="11"/>
      <c r="K693" s="2"/>
      <c r="L693" s="2"/>
      <c r="M693" s="1"/>
    </row>
    <row r="694" spans="1:13" x14ac:dyDescent="0.2">
      <c r="A694" s="1"/>
      <c r="B694" s="1"/>
      <c r="C694" s="16"/>
      <c r="D694" s="1"/>
      <c r="E694" s="1"/>
      <c r="F694" s="1"/>
      <c r="G694" s="1"/>
      <c r="H694" s="11"/>
      <c r="I694" s="11"/>
      <c r="J694" s="11"/>
      <c r="K694" s="2"/>
      <c r="L694" s="2"/>
      <c r="M694" s="1"/>
    </row>
    <row r="695" spans="1:13" x14ac:dyDescent="0.2">
      <c r="A695" s="1"/>
      <c r="B695" s="1"/>
      <c r="C695" s="16"/>
      <c r="D695" s="1"/>
      <c r="E695" s="1"/>
      <c r="F695" s="1"/>
      <c r="G695" s="1"/>
      <c r="H695" s="11"/>
      <c r="I695" s="11"/>
      <c r="J695" s="11"/>
      <c r="K695" s="2"/>
      <c r="L695" s="2"/>
      <c r="M695" s="1"/>
    </row>
    <row r="696" spans="1:13" x14ac:dyDescent="0.2">
      <c r="A696" s="1"/>
      <c r="B696" s="1"/>
      <c r="C696" s="16"/>
      <c r="D696" s="1"/>
      <c r="E696" s="1"/>
      <c r="F696" s="1"/>
      <c r="G696" s="1"/>
      <c r="H696" s="11"/>
      <c r="I696" s="11"/>
      <c r="J696" s="11"/>
      <c r="K696" s="2"/>
      <c r="L696" s="2"/>
      <c r="M696" s="1"/>
    </row>
    <row r="697" spans="1:13" x14ac:dyDescent="0.2">
      <c r="A697" s="1"/>
      <c r="B697" s="1"/>
      <c r="C697" s="16"/>
      <c r="D697" s="1"/>
      <c r="E697" s="1"/>
      <c r="F697" s="1"/>
      <c r="G697" s="1"/>
      <c r="H697" s="11"/>
      <c r="I697" s="11"/>
      <c r="J697" s="11"/>
      <c r="K697" s="2"/>
      <c r="L697" s="2"/>
      <c r="M697" s="1"/>
    </row>
    <row r="698" spans="1:13" x14ac:dyDescent="0.2">
      <c r="A698" s="1"/>
      <c r="B698" s="1"/>
      <c r="C698" s="16"/>
      <c r="D698" s="1"/>
      <c r="E698" s="1"/>
      <c r="F698" s="1"/>
      <c r="G698" s="1"/>
      <c r="H698" s="11"/>
      <c r="I698" s="11"/>
      <c r="J698" s="11"/>
      <c r="K698" s="2"/>
      <c r="L698" s="2"/>
      <c r="M698" s="1"/>
    </row>
    <row r="699" spans="1:13" x14ac:dyDescent="0.2">
      <c r="A699" s="1"/>
      <c r="B699" s="1"/>
      <c r="C699" s="16"/>
      <c r="D699" s="1"/>
      <c r="E699" s="1"/>
      <c r="F699" s="1"/>
      <c r="G699" s="1"/>
      <c r="H699" s="11"/>
      <c r="I699" s="11"/>
      <c r="J699" s="11"/>
      <c r="K699" s="2"/>
      <c r="L699" s="2"/>
      <c r="M699" s="1"/>
    </row>
    <row r="700" spans="1:13" x14ac:dyDescent="0.2">
      <c r="A700" s="1"/>
      <c r="B700" s="1"/>
      <c r="C700" s="16"/>
      <c r="D700" s="1"/>
      <c r="E700" s="1"/>
      <c r="F700" s="1"/>
      <c r="G700" s="1"/>
      <c r="H700" s="11"/>
      <c r="I700" s="11"/>
      <c r="J700" s="11"/>
      <c r="K700" s="2"/>
      <c r="L700" s="2"/>
      <c r="M700" s="1"/>
    </row>
    <row r="701" spans="1:13" x14ac:dyDescent="0.2">
      <c r="A701" s="1"/>
      <c r="B701" s="1"/>
      <c r="C701" s="16"/>
      <c r="D701" s="1"/>
      <c r="E701" s="1"/>
      <c r="F701" s="1"/>
      <c r="G701" s="1"/>
      <c r="H701" s="11"/>
      <c r="I701" s="11"/>
      <c r="J701" s="11"/>
      <c r="K701" s="2"/>
      <c r="L701" s="2"/>
      <c r="M701" s="1"/>
    </row>
    <row r="702" spans="1:13" x14ac:dyDescent="0.2">
      <c r="A702" s="1"/>
      <c r="B702" s="1"/>
      <c r="C702" s="16"/>
      <c r="D702" s="1"/>
      <c r="E702" s="1"/>
      <c r="F702" s="1"/>
      <c r="G702" s="1"/>
      <c r="H702" s="11"/>
      <c r="I702" s="11"/>
      <c r="J702" s="11"/>
      <c r="K702" s="2"/>
      <c r="L702" s="2"/>
      <c r="M702" s="1"/>
    </row>
    <row r="703" spans="1:13" x14ac:dyDescent="0.2">
      <c r="A703" s="1"/>
      <c r="B703" s="1"/>
      <c r="C703" s="16"/>
      <c r="D703" s="1"/>
      <c r="E703" s="1"/>
      <c r="F703" s="1"/>
      <c r="G703" s="1"/>
      <c r="H703" s="11"/>
      <c r="I703" s="11"/>
      <c r="J703" s="11"/>
      <c r="K703" s="2"/>
      <c r="L703" s="2"/>
      <c r="M703" s="1"/>
    </row>
    <row r="704" spans="1:13" x14ac:dyDescent="0.2">
      <c r="A704" s="1"/>
      <c r="B704" s="1"/>
      <c r="C704" s="16"/>
      <c r="D704" s="1"/>
      <c r="E704" s="1"/>
      <c r="F704" s="1"/>
      <c r="G704" s="1"/>
      <c r="H704" s="11"/>
      <c r="I704" s="11"/>
      <c r="J704" s="11"/>
      <c r="K704" s="2"/>
      <c r="L704" s="2"/>
      <c r="M704" s="1"/>
    </row>
    <row r="705" spans="1:13" x14ac:dyDescent="0.2">
      <c r="A705" s="1"/>
      <c r="B705" s="1"/>
      <c r="C705" s="16"/>
      <c r="D705" s="1"/>
      <c r="E705" s="1"/>
      <c r="F705" s="1"/>
      <c r="G705" s="1"/>
      <c r="H705" s="11"/>
      <c r="I705" s="11"/>
      <c r="J705" s="11"/>
      <c r="K705" s="2"/>
      <c r="L705" s="2"/>
      <c r="M705" s="1"/>
    </row>
    <row r="706" spans="1:13" x14ac:dyDescent="0.2">
      <c r="A706" s="1"/>
      <c r="B706" s="1"/>
      <c r="C706" s="16"/>
      <c r="D706" s="1"/>
      <c r="E706" s="1"/>
      <c r="F706" s="1"/>
      <c r="G706" s="1"/>
      <c r="H706" s="11"/>
      <c r="I706" s="11"/>
      <c r="J706" s="11"/>
      <c r="K706" s="2"/>
      <c r="L706" s="2"/>
      <c r="M706" s="1"/>
    </row>
    <row r="707" spans="1:13" x14ac:dyDescent="0.2">
      <c r="A707" s="1"/>
      <c r="B707" s="1"/>
      <c r="C707" s="16"/>
      <c r="D707" s="1"/>
      <c r="E707" s="1"/>
      <c r="F707" s="1"/>
      <c r="G707" s="1"/>
      <c r="H707" s="11"/>
      <c r="I707" s="11"/>
      <c r="J707" s="11"/>
      <c r="K707" s="2"/>
      <c r="L707" s="2"/>
      <c r="M707" s="1"/>
    </row>
    <row r="708" spans="1:13" x14ac:dyDescent="0.2">
      <c r="A708" s="1"/>
      <c r="B708" s="1"/>
      <c r="C708" s="16"/>
      <c r="D708" s="1"/>
      <c r="E708" s="1"/>
      <c r="F708" s="1"/>
      <c r="G708" s="1"/>
      <c r="H708" s="11"/>
      <c r="I708" s="11"/>
      <c r="J708" s="11"/>
      <c r="K708" s="2"/>
      <c r="L708" s="2"/>
      <c r="M708" s="1"/>
    </row>
    <row r="709" spans="1:13" x14ac:dyDescent="0.2">
      <c r="A709" s="1"/>
      <c r="B709" s="1"/>
      <c r="C709" s="16"/>
      <c r="D709" s="1"/>
      <c r="E709" s="1"/>
      <c r="F709" s="1"/>
      <c r="G709" s="1"/>
      <c r="H709" s="11"/>
      <c r="I709" s="11"/>
      <c r="J709" s="11"/>
      <c r="K709" s="2"/>
      <c r="L709" s="2"/>
      <c r="M709" s="1"/>
    </row>
    <row r="710" spans="1:13" x14ac:dyDescent="0.2">
      <c r="A710" s="1"/>
      <c r="B710" s="1"/>
      <c r="C710" s="16"/>
      <c r="D710" s="1"/>
      <c r="E710" s="1"/>
      <c r="F710" s="1"/>
      <c r="G710" s="1"/>
      <c r="H710" s="11"/>
      <c r="I710" s="11"/>
      <c r="J710" s="11"/>
      <c r="K710" s="2"/>
      <c r="L710" s="2"/>
      <c r="M710" s="1"/>
    </row>
    <row r="711" spans="1:13" x14ac:dyDescent="0.2">
      <c r="A711" s="1"/>
      <c r="B711" s="1"/>
      <c r="C711" s="16"/>
      <c r="D711" s="1"/>
      <c r="E711" s="1"/>
      <c r="F711" s="1"/>
      <c r="G711" s="1"/>
      <c r="H711" s="11"/>
      <c r="I711" s="11"/>
      <c r="J711" s="11"/>
      <c r="K711" s="2"/>
      <c r="L711" s="2"/>
      <c r="M711" s="1"/>
    </row>
    <row r="712" spans="1:13" x14ac:dyDescent="0.2">
      <c r="A712" s="1"/>
      <c r="B712" s="1"/>
      <c r="C712" s="16"/>
      <c r="D712" s="1"/>
      <c r="E712" s="1"/>
      <c r="F712" s="1"/>
      <c r="G712" s="1"/>
      <c r="H712" s="11"/>
      <c r="I712" s="11"/>
      <c r="J712" s="11"/>
      <c r="K712" s="2"/>
      <c r="L712" s="2"/>
      <c r="M712" s="1"/>
    </row>
    <row r="713" spans="1:13" x14ac:dyDescent="0.2">
      <c r="A713" s="1"/>
      <c r="B713" s="1"/>
      <c r="C713" s="16"/>
      <c r="D713" s="1"/>
      <c r="E713" s="1"/>
      <c r="F713" s="1"/>
      <c r="G713" s="1"/>
      <c r="H713" s="11"/>
      <c r="I713" s="11"/>
      <c r="J713" s="11"/>
      <c r="K713" s="2"/>
      <c r="L713" s="2"/>
      <c r="M713" s="1"/>
    </row>
    <row r="714" spans="1:13" x14ac:dyDescent="0.2">
      <c r="A714" s="1"/>
      <c r="B714" s="1"/>
      <c r="C714" s="16"/>
      <c r="D714" s="1"/>
      <c r="E714" s="1"/>
      <c r="F714" s="1"/>
      <c r="G714" s="1"/>
      <c r="H714" s="11"/>
      <c r="I714" s="11"/>
      <c r="J714" s="11"/>
      <c r="K714" s="2"/>
      <c r="L714" s="2"/>
      <c r="M714" s="1"/>
    </row>
    <row r="715" spans="1:13" x14ac:dyDescent="0.2">
      <c r="A715" s="1"/>
      <c r="B715" s="1"/>
      <c r="C715" s="16"/>
      <c r="D715" s="1"/>
      <c r="E715" s="1"/>
      <c r="F715" s="1"/>
      <c r="G715" s="1"/>
      <c r="H715" s="11"/>
      <c r="I715" s="11"/>
      <c r="J715" s="11"/>
      <c r="K715" s="2"/>
      <c r="L715" s="2"/>
      <c r="M715" s="1"/>
    </row>
    <row r="716" spans="1:13" x14ac:dyDescent="0.2">
      <c r="A716" s="1"/>
      <c r="B716" s="1"/>
      <c r="C716" s="16"/>
      <c r="D716" s="1"/>
      <c r="E716" s="1"/>
      <c r="F716" s="1"/>
      <c r="G716" s="1"/>
      <c r="H716" s="11"/>
      <c r="I716" s="11"/>
      <c r="J716" s="11"/>
      <c r="K716" s="2"/>
      <c r="L716" s="2"/>
      <c r="M716" s="1"/>
    </row>
    <row r="717" spans="1:13" x14ac:dyDescent="0.2">
      <c r="A717" s="1"/>
      <c r="B717" s="1"/>
      <c r="C717" s="16"/>
      <c r="D717" s="1"/>
      <c r="E717" s="1"/>
      <c r="F717" s="1"/>
      <c r="G717" s="1"/>
      <c r="H717" s="11"/>
      <c r="I717" s="11"/>
      <c r="J717" s="11"/>
      <c r="K717" s="2"/>
      <c r="L717" s="2"/>
      <c r="M717" s="1"/>
    </row>
    <row r="718" spans="1:13" x14ac:dyDescent="0.2">
      <c r="A718" s="1"/>
      <c r="B718" s="1"/>
      <c r="C718" s="16"/>
      <c r="D718" s="1"/>
      <c r="E718" s="1"/>
      <c r="F718" s="1"/>
      <c r="G718" s="1"/>
      <c r="H718" s="11"/>
      <c r="I718" s="11"/>
      <c r="J718" s="11"/>
      <c r="K718" s="2"/>
      <c r="L718" s="2"/>
      <c r="M718" s="1"/>
    </row>
    <row r="719" spans="1:13" x14ac:dyDescent="0.2">
      <c r="A719" s="1"/>
      <c r="B719" s="1"/>
      <c r="C719" s="16"/>
      <c r="D719" s="1"/>
      <c r="E719" s="1"/>
      <c r="F719" s="1"/>
      <c r="G719" s="1"/>
      <c r="H719" s="11"/>
      <c r="I719" s="11"/>
      <c r="J719" s="11"/>
      <c r="K719" s="2"/>
      <c r="L719" s="2"/>
      <c r="M719" s="1"/>
    </row>
    <row r="720" spans="1:13" x14ac:dyDescent="0.2">
      <c r="A720" s="1"/>
      <c r="B720" s="1"/>
      <c r="C720" s="16"/>
      <c r="D720" s="1"/>
      <c r="E720" s="1"/>
      <c r="F720" s="1"/>
      <c r="G720" s="1"/>
      <c r="H720" s="11"/>
      <c r="I720" s="11"/>
      <c r="J720" s="11"/>
      <c r="K720" s="2"/>
      <c r="L720" s="2"/>
      <c r="M720" s="1"/>
    </row>
    <row r="721" spans="1:13" x14ac:dyDescent="0.2">
      <c r="A721" s="1"/>
      <c r="B721" s="1"/>
      <c r="C721" s="16"/>
      <c r="D721" s="1"/>
      <c r="E721" s="1"/>
      <c r="F721" s="1"/>
      <c r="G721" s="1"/>
      <c r="H721" s="11"/>
      <c r="I721" s="11"/>
      <c r="J721" s="11"/>
      <c r="K721" s="2"/>
      <c r="L721" s="2"/>
      <c r="M721" s="1"/>
    </row>
    <row r="722" spans="1:13" x14ac:dyDescent="0.2">
      <c r="A722" s="1"/>
      <c r="B722" s="1"/>
      <c r="C722" s="16"/>
      <c r="D722" s="1"/>
      <c r="E722" s="1"/>
      <c r="F722" s="1"/>
      <c r="G722" s="1"/>
      <c r="H722" s="11"/>
      <c r="I722" s="11"/>
      <c r="J722" s="11"/>
      <c r="K722" s="2"/>
      <c r="L722" s="2"/>
      <c r="M722" s="1"/>
    </row>
    <row r="723" spans="1:13" x14ac:dyDescent="0.2">
      <c r="A723" s="1"/>
      <c r="B723" s="1"/>
      <c r="C723" s="16"/>
      <c r="D723" s="1"/>
      <c r="E723" s="1"/>
      <c r="F723" s="1"/>
      <c r="G723" s="1"/>
      <c r="H723" s="11"/>
      <c r="I723" s="11"/>
      <c r="J723" s="11"/>
      <c r="K723" s="2"/>
      <c r="L723" s="2"/>
      <c r="M723" s="1"/>
    </row>
    <row r="724" spans="1:13" x14ac:dyDescent="0.2">
      <c r="A724" s="1"/>
      <c r="B724" s="1"/>
      <c r="C724" s="16"/>
      <c r="D724" s="1"/>
      <c r="E724" s="1"/>
      <c r="F724" s="1"/>
      <c r="G724" s="1"/>
      <c r="H724" s="11"/>
      <c r="I724" s="11"/>
      <c r="J724" s="11"/>
      <c r="K724" s="2"/>
      <c r="L724" s="2"/>
      <c r="M724" s="1"/>
    </row>
    <row r="725" spans="1:13" x14ac:dyDescent="0.2">
      <c r="A725" s="1"/>
      <c r="B725" s="1"/>
      <c r="C725" s="16"/>
      <c r="D725" s="1"/>
      <c r="E725" s="1"/>
      <c r="F725" s="1"/>
      <c r="G725" s="1"/>
      <c r="H725" s="11"/>
      <c r="I725" s="11"/>
      <c r="J725" s="11"/>
      <c r="K725" s="2"/>
      <c r="L725" s="2"/>
      <c r="M725" s="1"/>
    </row>
    <row r="726" spans="1:13" x14ac:dyDescent="0.2">
      <c r="A726" s="1"/>
      <c r="B726" s="1"/>
      <c r="C726" s="16"/>
      <c r="D726" s="1"/>
      <c r="E726" s="1"/>
      <c r="F726" s="1"/>
      <c r="G726" s="1"/>
      <c r="H726" s="11"/>
      <c r="I726" s="11"/>
      <c r="J726" s="11"/>
      <c r="K726" s="2"/>
      <c r="L726" s="2"/>
      <c r="M726" s="1"/>
    </row>
    <row r="727" spans="1:13" x14ac:dyDescent="0.2">
      <c r="A727" s="1"/>
      <c r="B727" s="1"/>
      <c r="C727" s="16"/>
      <c r="D727" s="1"/>
      <c r="E727" s="1"/>
      <c r="F727" s="1"/>
      <c r="G727" s="1"/>
      <c r="H727" s="11"/>
      <c r="I727" s="11"/>
      <c r="J727" s="11"/>
      <c r="K727" s="2"/>
      <c r="L727" s="2"/>
      <c r="M727" s="1"/>
    </row>
    <row r="728" spans="1:13" x14ac:dyDescent="0.2">
      <c r="A728" s="1"/>
      <c r="B728" s="1"/>
      <c r="C728" s="16"/>
      <c r="D728" s="1"/>
      <c r="E728" s="1"/>
      <c r="F728" s="1"/>
      <c r="G728" s="1"/>
      <c r="H728" s="11"/>
      <c r="I728" s="11"/>
      <c r="J728" s="11"/>
      <c r="K728" s="2"/>
      <c r="L728" s="2"/>
      <c r="M728" s="1"/>
    </row>
    <row r="729" spans="1:13" x14ac:dyDescent="0.2">
      <c r="A729" s="1"/>
      <c r="B729" s="1"/>
      <c r="C729" s="16"/>
      <c r="D729" s="1"/>
      <c r="E729" s="1"/>
      <c r="F729" s="1"/>
      <c r="G729" s="1"/>
      <c r="H729" s="11"/>
      <c r="I729" s="11"/>
      <c r="J729" s="11"/>
      <c r="K729" s="2"/>
      <c r="L729" s="2"/>
      <c r="M729" s="1"/>
    </row>
    <row r="730" spans="1:13" x14ac:dyDescent="0.2">
      <c r="A730" s="1"/>
      <c r="B730" s="1"/>
      <c r="C730" s="16"/>
      <c r="D730" s="1"/>
      <c r="E730" s="1"/>
      <c r="F730" s="1"/>
      <c r="G730" s="1"/>
      <c r="H730" s="11"/>
      <c r="I730" s="11"/>
      <c r="J730" s="11"/>
      <c r="K730" s="2"/>
      <c r="L730" s="2"/>
      <c r="M730" s="1"/>
    </row>
    <row r="731" spans="1:13" x14ac:dyDescent="0.2">
      <c r="A731" s="1"/>
      <c r="B731" s="1"/>
      <c r="C731" s="16"/>
      <c r="D731" s="1"/>
      <c r="E731" s="1"/>
      <c r="F731" s="1"/>
      <c r="G731" s="1"/>
      <c r="H731" s="11"/>
      <c r="I731" s="11"/>
      <c r="J731" s="11"/>
      <c r="K731" s="2"/>
      <c r="L731" s="2"/>
      <c r="M731" s="1"/>
    </row>
    <row r="732" spans="1:13" x14ac:dyDescent="0.2">
      <c r="A732" s="1"/>
      <c r="B732" s="1"/>
      <c r="C732" s="16"/>
      <c r="D732" s="1"/>
      <c r="E732" s="1"/>
      <c r="F732" s="1"/>
      <c r="G732" s="1"/>
      <c r="H732" s="11"/>
      <c r="I732" s="11"/>
      <c r="J732" s="11"/>
      <c r="K732" s="2"/>
      <c r="L732" s="2"/>
      <c r="M732" s="1"/>
    </row>
    <row r="733" spans="1:13" x14ac:dyDescent="0.2">
      <c r="A733" s="1"/>
      <c r="B733" s="1"/>
      <c r="C733" s="16"/>
      <c r="D733" s="1"/>
      <c r="E733" s="1"/>
      <c r="F733" s="1"/>
      <c r="G733" s="1"/>
      <c r="H733" s="11"/>
      <c r="I733" s="11"/>
      <c r="J733" s="11"/>
      <c r="K733" s="2"/>
      <c r="L733" s="2"/>
      <c r="M733" s="1"/>
    </row>
    <row r="734" spans="1:13" x14ac:dyDescent="0.2">
      <c r="A734" s="1"/>
      <c r="B734" s="1"/>
      <c r="C734" s="16"/>
      <c r="D734" s="1"/>
      <c r="E734" s="1"/>
      <c r="F734" s="1"/>
      <c r="G734" s="1"/>
      <c r="H734" s="11"/>
      <c r="I734" s="11"/>
      <c r="J734" s="11"/>
      <c r="K734" s="2"/>
      <c r="L734" s="2"/>
      <c r="M734" s="1"/>
    </row>
    <row r="735" spans="1:13" x14ac:dyDescent="0.2">
      <c r="A735" s="1"/>
      <c r="B735" s="1"/>
      <c r="C735" s="16"/>
      <c r="D735" s="1"/>
      <c r="E735" s="1"/>
      <c r="F735" s="1"/>
      <c r="G735" s="1"/>
      <c r="H735" s="11"/>
      <c r="I735" s="11"/>
      <c r="J735" s="11"/>
      <c r="K735" s="2"/>
      <c r="L735" s="2"/>
      <c r="M735" s="1"/>
    </row>
    <row r="736" spans="1:13" x14ac:dyDescent="0.2">
      <c r="A736" s="1"/>
      <c r="B736" s="1"/>
      <c r="C736" s="16"/>
      <c r="D736" s="1"/>
      <c r="E736" s="1"/>
      <c r="F736" s="1"/>
      <c r="G736" s="1"/>
      <c r="H736" s="11"/>
      <c r="I736" s="11"/>
      <c r="J736" s="11"/>
      <c r="K736" s="2"/>
      <c r="L736" s="2"/>
      <c r="M736" s="1"/>
    </row>
    <row r="737" spans="1:13" x14ac:dyDescent="0.2">
      <c r="A737" s="1"/>
      <c r="B737" s="1"/>
      <c r="C737" s="16"/>
      <c r="D737" s="1"/>
      <c r="E737" s="1"/>
      <c r="F737" s="1"/>
      <c r="G737" s="1"/>
      <c r="H737" s="11"/>
      <c r="I737" s="11"/>
      <c r="J737" s="11"/>
      <c r="K737" s="2"/>
      <c r="L737" s="2"/>
      <c r="M737" s="1"/>
    </row>
    <row r="738" spans="1:13" x14ac:dyDescent="0.2">
      <c r="A738" s="1"/>
      <c r="B738" s="1"/>
      <c r="C738" s="16"/>
      <c r="D738" s="1"/>
      <c r="E738" s="1"/>
      <c r="F738" s="1"/>
      <c r="G738" s="1"/>
      <c r="H738" s="11"/>
      <c r="I738" s="11"/>
      <c r="J738" s="11"/>
      <c r="K738" s="2"/>
      <c r="L738" s="2"/>
      <c r="M738" s="1"/>
    </row>
    <row r="739" spans="1:13" x14ac:dyDescent="0.2">
      <c r="A739" s="1"/>
      <c r="B739" s="1"/>
      <c r="C739" s="16"/>
      <c r="D739" s="1"/>
      <c r="E739" s="1"/>
      <c r="F739" s="1"/>
      <c r="G739" s="1"/>
      <c r="H739" s="11"/>
      <c r="I739" s="11"/>
      <c r="J739" s="11"/>
      <c r="K739" s="2"/>
      <c r="L739" s="2"/>
      <c r="M739" s="1"/>
    </row>
    <row r="740" spans="1:13" x14ac:dyDescent="0.2">
      <c r="A740" s="1"/>
      <c r="B740" s="1"/>
      <c r="C740" s="16"/>
      <c r="D740" s="1"/>
      <c r="E740" s="1"/>
      <c r="F740" s="1"/>
      <c r="G740" s="1"/>
      <c r="H740" s="11"/>
      <c r="I740" s="11"/>
      <c r="J740" s="11"/>
      <c r="K740" s="2"/>
      <c r="L740" s="2"/>
      <c r="M740" s="1"/>
    </row>
    <row r="741" spans="1:13" x14ac:dyDescent="0.2">
      <c r="A741" s="1"/>
      <c r="B741" s="1"/>
      <c r="C741" s="16"/>
      <c r="D741" s="1"/>
      <c r="E741" s="1"/>
      <c r="F741" s="1"/>
      <c r="G741" s="1"/>
      <c r="H741" s="11"/>
      <c r="I741" s="11"/>
      <c r="J741" s="11"/>
      <c r="K741" s="2"/>
      <c r="L741" s="2"/>
      <c r="M741" s="1"/>
    </row>
    <row r="742" spans="1:13" x14ac:dyDescent="0.2">
      <c r="A742" s="1"/>
      <c r="B742" s="1"/>
      <c r="C742" s="16"/>
      <c r="D742" s="1"/>
      <c r="E742" s="1"/>
      <c r="F742" s="1"/>
      <c r="G742" s="1"/>
      <c r="H742" s="11"/>
      <c r="I742" s="11"/>
      <c r="J742" s="11"/>
      <c r="K742" s="2"/>
      <c r="L742" s="2"/>
      <c r="M742" s="1"/>
    </row>
    <row r="743" spans="1:13" x14ac:dyDescent="0.2">
      <c r="A743" s="1"/>
      <c r="B743" s="1"/>
      <c r="C743" s="16"/>
      <c r="D743" s="1"/>
      <c r="E743" s="1"/>
      <c r="F743" s="1"/>
      <c r="G743" s="1"/>
      <c r="H743" s="11"/>
      <c r="I743" s="11"/>
      <c r="J743" s="11"/>
      <c r="K743" s="2"/>
      <c r="L743" s="2"/>
      <c r="M743" s="1"/>
    </row>
    <row r="744" spans="1:13" x14ac:dyDescent="0.2">
      <c r="A744" s="1"/>
      <c r="B744" s="1"/>
      <c r="C744" s="16"/>
      <c r="D744" s="1"/>
      <c r="E744" s="1"/>
      <c r="F744" s="1"/>
      <c r="G744" s="1"/>
      <c r="H744" s="11"/>
      <c r="I744" s="11"/>
      <c r="J744" s="11"/>
      <c r="K744" s="2"/>
      <c r="L744" s="2"/>
      <c r="M744" s="1"/>
    </row>
    <row r="745" spans="1:13" x14ac:dyDescent="0.2">
      <c r="A745" s="1"/>
      <c r="B745" s="1"/>
      <c r="C745" s="16"/>
      <c r="D745" s="1"/>
      <c r="E745" s="1"/>
      <c r="F745" s="1"/>
      <c r="G745" s="1"/>
      <c r="H745" s="11"/>
      <c r="I745" s="11"/>
      <c r="J745" s="11"/>
      <c r="K745" s="2"/>
      <c r="L745" s="2"/>
      <c r="M745" s="1"/>
    </row>
    <row r="746" spans="1:13" x14ac:dyDescent="0.2">
      <c r="A746" s="1"/>
      <c r="B746" s="1"/>
      <c r="C746" s="16"/>
      <c r="D746" s="1"/>
      <c r="E746" s="1"/>
      <c r="F746" s="1"/>
      <c r="G746" s="1"/>
      <c r="H746" s="11"/>
      <c r="I746" s="11"/>
      <c r="J746" s="11"/>
      <c r="K746" s="2"/>
      <c r="L746" s="2"/>
      <c r="M746" s="1"/>
    </row>
    <row r="747" spans="1:13" x14ac:dyDescent="0.2">
      <c r="A747" s="1"/>
      <c r="B747" s="1"/>
      <c r="C747" s="16"/>
      <c r="D747" s="1"/>
      <c r="E747" s="1"/>
      <c r="F747" s="1"/>
      <c r="G747" s="1"/>
      <c r="H747" s="11"/>
      <c r="I747" s="11"/>
      <c r="J747" s="11"/>
      <c r="K747" s="2"/>
      <c r="L747" s="2"/>
      <c r="M747" s="1"/>
    </row>
    <row r="748" spans="1:13" x14ac:dyDescent="0.2">
      <c r="A748" s="1"/>
      <c r="B748" s="1"/>
      <c r="C748" s="16"/>
      <c r="D748" s="1"/>
      <c r="E748" s="1"/>
      <c r="F748" s="1"/>
      <c r="G748" s="1"/>
      <c r="H748" s="11"/>
      <c r="I748" s="11"/>
      <c r="J748" s="11"/>
      <c r="K748" s="2"/>
      <c r="L748" s="2"/>
      <c r="M748" s="1"/>
    </row>
    <row r="749" spans="1:13" x14ac:dyDescent="0.2">
      <c r="A749" s="1"/>
      <c r="B749" s="1"/>
      <c r="C749" s="16"/>
      <c r="D749" s="1"/>
      <c r="E749" s="1"/>
      <c r="F749" s="1"/>
      <c r="G749" s="1"/>
      <c r="H749" s="11"/>
      <c r="I749" s="11"/>
      <c r="J749" s="11"/>
      <c r="K749" s="2"/>
      <c r="L749" s="2"/>
      <c r="M749" s="1"/>
    </row>
    <row r="750" spans="1:13" x14ac:dyDescent="0.2">
      <c r="A750" s="1"/>
      <c r="B750" s="1"/>
      <c r="C750" s="16"/>
      <c r="D750" s="1"/>
      <c r="E750" s="1"/>
      <c r="F750" s="1"/>
      <c r="G750" s="1"/>
      <c r="H750" s="11"/>
      <c r="I750" s="11"/>
      <c r="J750" s="11"/>
      <c r="K750" s="2"/>
      <c r="L750" s="2"/>
      <c r="M750" s="1"/>
    </row>
    <row r="751" spans="1:13" x14ac:dyDescent="0.2">
      <c r="A751" s="1"/>
      <c r="B751" s="1"/>
      <c r="C751" s="16"/>
      <c r="D751" s="1"/>
      <c r="E751" s="1"/>
      <c r="F751" s="1"/>
      <c r="G751" s="1"/>
      <c r="H751" s="11"/>
      <c r="I751" s="11"/>
      <c r="J751" s="11"/>
      <c r="K751" s="2"/>
      <c r="L751" s="2"/>
      <c r="M751" s="1"/>
    </row>
    <row r="752" spans="1:13" x14ac:dyDescent="0.2">
      <c r="A752" s="1"/>
      <c r="B752" s="1"/>
      <c r="C752" s="16"/>
      <c r="D752" s="1"/>
      <c r="E752" s="1"/>
      <c r="F752" s="1"/>
      <c r="G752" s="1"/>
      <c r="H752" s="11"/>
      <c r="I752" s="11"/>
      <c r="J752" s="11"/>
      <c r="K752" s="2"/>
      <c r="L752" s="2"/>
      <c r="M752" s="1"/>
    </row>
    <row r="753" spans="1:13" x14ac:dyDescent="0.2">
      <c r="A753" s="1"/>
      <c r="B753" s="1"/>
      <c r="C753" s="16"/>
      <c r="D753" s="1"/>
      <c r="E753" s="1"/>
      <c r="F753" s="1"/>
      <c r="G753" s="1"/>
      <c r="H753" s="11"/>
      <c r="I753" s="11"/>
      <c r="J753" s="11"/>
      <c r="K753" s="2"/>
      <c r="L753" s="2"/>
      <c r="M753" s="1"/>
    </row>
    <row r="754" spans="1:13" x14ac:dyDescent="0.2">
      <c r="A754" s="1"/>
      <c r="B754" s="1"/>
      <c r="C754" s="16"/>
      <c r="D754" s="1"/>
      <c r="E754" s="1"/>
      <c r="F754" s="1"/>
      <c r="G754" s="1"/>
      <c r="H754" s="11"/>
      <c r="I754" s="11"/>
      <c r="J754" s="11"/>
      <c r="K754" s="2"/>
      <c r="L754" s="2"/>
      <c r="M754" s="1"/>
    </row>
    <row r="755" spans="1:13" x14ac:dyDescent="0.2">
      <c r="A755" s="1"/>
      <c r="B755" s="1"/>
      <c r="C755" s="16"/>
      <c r="D755" s="1"/>
      <c r="E755" s="1"/>
      <c r="F755" s="1"/>
      <c r="G755" s="1"/>
      <c r="H755" s="11"/>
      <c r="I755" s="11"/>
      <c r="J755" s="11"/>
      <c r="K755" s="2"/>
      <c r="L755" s="2"/>
      <c r="M755" s="1"/>
    </row>
    <row r="756" spans="1:13" x14ac:dyDescent="0.2">
      <c r="A756" s="1"/>
      <c r="B756" s="1"/>
      <c r="C756" s="16"/>
      <c r="D756" s="1"/>
      <c r="E756" s="1"/>
      <c r="F756" s="1"/>
      <c r="G756" s="1"/>
      <c r="H756" s="11"/>
      <c r="I756" s="11"/>
      <c r="J756" s="11"/>
      <c r="K756" s="2"/>
      <c r="L756" s="2"/>
      <c r="M756" s="1"/>
    </row>
    <row r="757" spans="1:13" x14ac:dyDescent="0.2">
      <c r="A757" s="1"/>
      <c r="B757" s="1"/>
      <c r="C757" s="16"/>
      <c r="D757" s="1"/>
      <c r="E757" s="1"/>
      <c r="F757" s="1"/>
      <c r="G757" s="1"/>
      <c r="H757" s="11"/>
      <c r="I757" s="11"/>
      <c r="J757" s="11"/>
      <c r="K757" s="2"/>
      <c r="L757" s="2"/>
      <c r="M757" s="1"/>
    </row>
    <row r="758" spans="1:13" x14ac:dyDescent="0.2">
      <c r="A758" s="1"/>
      <c r="B758" s="1"/>
      <c r="C758" s="16"/>
      <c r="D758" s="1"/>
      <c r="E758" s="1"/>
      <c r="F758" s="1"/>
      <c r="G758" s="1"/>
      <c r="H758" s="11"/>
      <c r="I758" s="11"/>
      <c r="J758" s="11"/>
      <c r="K758" s="2"/>
      <c r="L758" s="2"/>
      <c r="M758" s="1"/>
    </row>
    <row r="759" spans="1:13" x14ac:dyDescent="0.2">
      <c r="A759" s="1"/>
      <c r="B759" s="1"/>
      <c r="C759" s="16"/>
      <c r="D759" s="1"/>
      <c r="E759" s="1"/>
      <c r="F759" s="1"/>
      <c r="G759" s="1"/>
      <c r="H759" s="11"/>
      <c r="I759" s="11"/>
      <c r="J759" s="11"/>
      <c r="K759" s="2"/>
      <c r="L759" s="2"/>
      <c r="M759" s="1"/>
    </row>
    <row r="760" spans="1:13" x14ac:dyDescent="0.2">
      <c r="A760" s="1"/>
      <c r="B760" s="1"/>
      <c r="C760" s="16"/>
      <c r="D760" s="1"/>
      <c r="E760" s="1"/>
      <c r="F760" s="1"/>
      <c r="G760" s="1"/>
      <c r="H760" s="11"/>
      <c r="I760" s="11"/>
      <c r="J760" s="11"/>
      <c r="K760" s="2"/>
      <c r="L760" s="2"/>
      <c r="M760" s="1"/>
    </row>
    <row r="761" spans="1:13" x14ac:dyDescent="0.2">
      <c r="A761" s="1"/>
      <c r="B761" s="1"/>
      <c r="C761" s="16"/>
      <c r="D761" s="1"/>
      <c r="E761" s="1"/>
      <c r="F761" s="1"/>
      <c r="G761" s="1"/>
      <c r="H761" s="11"/>
      <c r="I761" s="11"/>
      <c r="J761" s="11"/>
      <c r="K761" s="2"/>
      <c r="L761" s="2"/>
      <c r="M761" s="1"/>
    </row>
    <row r="762" spans="1:13" x14ac:dyDescent="0.2">
      <c r="A762" s="1"/>
      <c r="B762" s="1"/>
      <c r="C762" s="16"/>
      <c r="D762" s="1"/>
      <c r="E762" s="1"/>
      <c r="F762" s="1"/>
      <c r="G762" s="1"/>
      <c r="H762" s="11"/>
      <c r="I762" s="11"/>
      <c r="J762" s="11"/>
      <c r="K762" s="2"/>
      <c r="L762" s="2"/>
      <c r="M762" s="1"/>
    </row>
    <row r="763" spans="1:13" x14ac:dyDescent="0.2">
      <c r="A763" s="1"/>
      <c r="B763" s="1"/>
      <c r="C763" s="16"/>
      <c r="D763" s="1"/>
      <c r="E763" s="1"/>
      <c r="F763" s="1"/>
      <c r="G763" s="1"/>
      <c r="H763" s="11"/>
      <c r="I763" s="11"/>
      <c r="J763" s="11"/>
      <c r="K763" s="2"/>
      <c r="L763" s="2"/>
      <c r="M763" s="1"/>
    </row>
    <row r="764" spans="1:13" x14ac:dyDescent="0.2">
      <c r="A764" s="1"/>
      <c r="B764" s="1"/>
      <c r="C764" s="16"/>
      <c r="D764" s="1"/>
      <c r="E764" s="1"/>
      <c r="F764" s="1"/>
      <c r="G764" s="1"/>
      <c r="H764" s="11"/>
      <c r="I764" s="11"/>
      <c r="J764" s="11"/>
      <c r="K764" s="2"/>
      <c r="L764" s="2"/>
      <c r="M764" s="1"/>
    </row>
    <row r="765" spans="1:13" x14ac:dyDescent="0.2">
      <c r="A765" s="1"/>
      <c r="B765" s="1"/>
      <c r="C765" s="16"/>
      <c r="D765" s="1"/>
      <c r="E765" s="1"/>
      <c r="F765" s="1"/>
      <c r="G765" s="1"/>
      <c r="H765" s="11"/>
      <c r="I765" s="11"/>
      <c r="J765" s="11"/>
      <c r="K765" s="2"/>
      <c r="L765" s="2"/>
      <c r="M765" s="1"/>
    </row>
    <row r="766" spans="1:13" x14ac:dyDescent="0.2">
      <c r="A766" s="1"/>
      <c r="B766" s="1"/>
      <c r="C766" s="16"/>
      <c r="D766" s="1"/>
      <c r="E766" s="1"/>
      <c r="F766" s="1"/>
      <c r="G766" s="1"/>
      <c r="H766" s="11"/>
      <c r="I766" s="11"/>
      <c r="J766" s="11"/>
      <c r="K766" s="2"/>
      <c r="L766" s="2"/>
      <c r="M766" s="1"/>
    </row>
    <row r="767" spans="1:13" x14ac:dyDescent="0.2">
      <c r="A767" s="1"/>
      <c r="B767" s="1"/>
      <c r="C767" s="16"/>
      <c r="D767" s="1"/>
      <c r="E767" s="1"/>
      <c r="F767" s="1"/>
      <c r="G767" s="1"/>
      <c r="H767" s="11"/>
      <c r="I767" s="11"/>
      <c r="J767" s="11"/>
      <c r="K767" s="2"/>
      <c r="L767" s="2"/>
      <c r="M767" s="1"/>
    </row>
    <row r="768" spans="1:13" x14ac:dyDescent="0.2">
      <c r="A768" s="1"/>
      <c r="B768" s="1"/>
      <c r="C768" s="16"/>
      <c r="D768" s="1"/>
      <c r="E768" s="1"/>
      <c r="F768" s="1"/>
      <c r="G768" s="1"/>
      <c r="H768" s="11"/>
      <c r="I768" s="11"/>
      <c r="J768" s="11"/>
      <c r="K768" s="2"/>
      <c r="L768" s="2"/>
      <c r="M768" s="1"/>
    </row>
    <row r="769" spans="1:13" x14ac:dyDescent="0.2">
      <c r="A769" s="1"/>
      <c r="B769" s="1"/>
      <c r="C769" s="16"/>
      <c r="D769" s="1"/>
      <c r="E769" s="1"/>
      <c r="F769" s="1"/>
      <c r="G769" s="1"/>
      <c r="H769" s="11"/>
      <c r="I769" s="11"/>
      <c r="J769" s="11"/>
      <c r="K769" s="2"/>
      <c r="L769" s="2"/>
      <c r="M769" s="1"/>
    </row>
    <row r="770" spans="1:13" x14ac:dyDescent="0.2">
      <c r="A770" s="1"/>
      <c r="B770" s="1"/>
      <c r="C770" s="16"/>
      <c r="D770" s="1"/>
      <c r="E770" s="1"/>
      <c r="F770" s="1"/>
      <c r="G770" s="1"/>
      <c r="H770" s="11"/>
      <c r="I770" s="11"/>
      <c r="J770" s="11"/>
      <c r="K770" s="2"/>
      <c r="L770" s="2"/>
      <c r="M770" s="1"/>
    </row>
    <row r="771" spans="1:13" x14ac:dyDescent="0.2">
      <c r="A771" s="1"/>
      <c r="B771" s="1"/>
      <c r="C771" s="16"/>
      <c r="D771" s="1"/>
      <c r="E771" s="1"/>
      <c r="F771" s="1"/>
      <c r="G771" s="1"/>
      <c r="H771" s="11"/>
      <c r="I771" s="11"/>
      <c r="J771" s="11"/>
      <c r="K771" s="2"/>
      <c r="L771" s="2"/>
      <c r="M771" s="1"/>
    </row>
    <row r="772" spans="1:13" x14ac:dyDescent="0.2">
      <c r="A772" s="1"/>
      <c r="B772" s="1"/>
      <c r="C772" s="16"/>
      <c r="D772" s="1"/>
      <c r="E772" s="1"/>
      <c r="F772" s="1"/>
      <c r="G772" s="1"/>
      <c r="H772" s="11"/>
      <c r="I772" s="11"/>
      <c r="J772" s="11"/>
      <c r="K772" s="2"/>
      <c r="L772" s="2"/>
      <c r="M772" s="1"/>
    </row>
    <row r="773" spans="1:13" x14ac:dyDescent="0.2">
      <c r="A773" s="1"/>
      <c r="B773" s="1"/>
      <c r="C773" s="16"/>
      <c r="D773" s="1"/>
      <c r="E773" s="1"/>
      <c r="F773" s="1"/>
      <c r="G773" s="1"/>
      <c r="H773" s="11"/>
      <c r="I773" s="11"/>
      <c r="J773" s="11"/>
      <c r="K773" s="2"/>
      <c r="L773" s="2"/>
      <c r="M773" s="1"/>
    </row>
    <row r="774" spans="1:13" x14ac:dyDescent="0.2">
      <c r="A774" s="1"/>
      <c r="B774" s="1"/>
      <c r="C774" s="16"/>
      <c r="D774" s="1"/>
      <c r="E774" s="1"/>
      <c r="F774" s="1"/>
      <c r="G774" s="1"/>
      <c r="H774" s="11"/>
      <c r="I774" s="11"/>
      <c r="J774" s="11"/>
      <c r="K774" s="2"/>
      <c r="L774" s="2"/>
      <c r="M774" s="1"/>
    </row>
    <row r="775" spans="1:13" x14ac:dyDescent="0.2">
      <c r="A775" s="1"/>
      <c r="B775" s="1"/>
      <c r="C775" s="16"/>
      <c r="D775" s="1"/>
      <c r="E775" s="1"/>
      <c r="F775" s="1"/>
      <c r="G775" s="1"/>
      <c r="H775" s="11"/>
      <c r="I775" s="11"/>
      <c r="J775" s="11"/>
      <c r="K775" s="2"/>
      <c r="L775" s="2"/>
      <c r="M775" s="1"/>
    </row>
    <row r="776" spans="1:13" x14ac:dyDescent="0.2">
      <c r="A776" s="1"/>
      <c r="B776" s="1"/>
      <c r="C776" s="16"/>
      <c r="D776" s="1"/>
      <c r="E776" s="1"/>
      <c r="F776" s="1"/>
      <c r="G776" s="1"/>
      <c r="H776" s="11"/>
      <c r="I776" s="11"/>
      <c r="J776" s="11"/>
      <c r="K776" s="2"/>
      <c r="L776" s="2"/>
      <c r="M776" s="1"/>
    </row>
    <row r="777" spans="1:13" x14ac:dyDescent="0.2">
      <c r="A777" s="1"/>
      <c r="B777" s="1"/>
      <c r="C777" s="16"/>
      <c r="D777" s="1"/>
      <c r="E777" s="1"/>
      <c r="F777" s="1"/>
      <c r="G777" s="1"/>
      <c r="H777" s="11"/>
      <c r="I777" s="11"/>
      <c r="J777" s="11"/>
      <c r="K777" s="2"/>
      <c r="L777" s="2"/>
      <c r="M777" s="1"/>
    </row>
    <row r="778" spans="1:13" x14ac:dyDescent="0.2">
      <c r="A778" s="1"/>
      <c r="B778" s="1"/>
      <c r="C778" s="16"/>
      <c r="D778" s="1"/>
      <c r="E778" s="1"/>
      <c r="F778" s="1"/>
      <c r="G778" s="1"/>
      <c r="H778" s="11"/>
      <c r="I778" s="11"/>
      <c r="J778" s="11"/>
      <c r="K778" s="2"/>
      <c r="L778" s="2"/>
      <c r="M778" s="1"/>
    </row>
    <row r="779" spans="1:13" x14ac:dyDescent="0.2">
      <c r="A779" s="1"/>
      <c r="B779" s="1"/>
      <c r="C779" s="16"/>
      <c r="D779" s="1"/>
      <c r="E779" s="1"/>
      <c r="F779" s="1"/>
      <c r="G779" s="1"/>
      <c r="H779" s="11"/>
      <c r="I779" s="11"/>
      <c r="J779" s="11"/>
      <c r="K779" s="2"/>
      <c r="L779" s="2"/>
      <c r="M779" s="1"/>
    </row>
    <row r="780" spans="1:13" x14ac:dyDescent="0.2">
      <c r="A780" s="1"/>
      <c r="B780" s="1"/>
      <c r="C780" s="16"/>
      <c r="D780" s="1"/>
      <c r="E780" s="1"/>
      <c r="F780" s="1"/>
      <c r="G780" s="1"/>
      <c r="H780" s="11"/>
      <c r="I780" s="11"/>
      <c r="J780" s="11"/>
      <c r="K780" s="2"/>
      <c r="L780" s="2"/>
      <c r="M780" s="1"/>
    </row>
    <row r="781" spans="1:13" x14ac:dyDescent="0.2">
      <c r="A781" s="1"/>
      <c r="B781" s="1"/>
      <c r="C781" s="16"/>
      <c r="D781" s="1"/>
      <c r="E781" s="1"/>
      <c r="F781" s="1"/>
      <c r="G781" s="1"/>
      <c r="H781" s="11"/>
      <c r="I781" s="11"/>
      <c r="J781" s="11"/>
      <c r="K781" s="2"/>
      <c r="L781" s="2"/>
      <c r="M781" s="1"/>
    </row>
    <row r="782" spans="1:13" x14ac:dyDescent="0.2">
      <c r="A782" s="1"/>
      <c r="B782" s="1"/>
      <c r="C782" s="16"/>
      <c r="D782" s="1"/>
      <c r="E782" s="1"/>
      <c r="F782" s="1"/>
      <c r="G782" s="1"/>
      <c r="H782" s="11"/>
      <c r="I782" s="11"/>
      <c r="J782" s="11"/>
      <c r="K782" s="2"/>
      <c r="L782" s="2"/>
      <c r="M782" s="1"/>
    </row>
    <row r="783" spans="1:13" x14ac:dyDescent="0.2">
      <c r="A783" s="1"/>
      <c r="B783" s="1"/>
      <c r="C783" s="16"/>
      <c r="D783" s="1"/>
      <c r="E783" s="1"/>
      <c r="F783" s="1"/>
      <c r="G783" s="1"/>
      <c r="H783" s="11"/>
      <c r="I783" s="11"/>
      <c r="J783" s="11"/>
      <c r="K783" s="2"/>
      <c r="L783" s="2"/>
      <c r="M783" s="1"/>
    </row>
    <row r="784" spans="1:13" x14ac:dyDescent="0.2">
      <c r="A784" s="1"/>
      <c r="B784" s="1"/>
      <c r="C784" s="16"/>
      <c r="D784" s="1"/>
      <c r="E784" s="1"/>
      <c r="F784" s="1"/>
      <c r="G784" s="1"/>
      <c r="H784" s="11"/>
      <c r="I784" s="11"/>
      <c r="J784" s="11"/>
      <c r="K784" s="2"/>
      <c r="L784" s="2"/>
      <c r="M784" s="1"/>
    </row>
    <row r="785" spans="1:13" x14ac:dyDescent="0.2">
      <c r="A785" s="1"/>
      <c r="B785" s="1"/>
      <c r="C785" s="16"/>
      <c r="D785" s="1"/>
      <c r="E785" s="1"/>
      <c r="F785" s="1"/>
      <c r="G785" s="1"/>
      <c r="H785" s="11"/>
      <c r="I785" s="11"/>
      <c r="J785" s="11"/>
      <c r="K785" s="2"/>
      <c r="L785" s="2"/>
      <c r="M785" s="1"/>
    </row>
    <row r="786" spans="1:13" x14ac:dyDescent="0.2">
      <c r="A786" s="1"/>
      <c r="B786" s="1"/>
      <c r="C786" s="16"/>
      <c r="D786" s="1"/>
      <c r="E786" s="1"/>
      <c r="F786" s="1"/>
      <c r="G786" s="1"/>
      <c r="H786" s="11"/>
      <c r="I786" s="11"/>
      <c r="J786" s="11"/>
      <c r="K786" s="2"/>
      <c r="L786" s="2"/>
      <c r="M786" s="1"/>
    </row>
    <row r="787" spans="1:13" x14ac:dyDescent="0.2">
      <c r="A787" s="1"/>
      <c r="B787" s="1"/>
      <c r="C787" s="16"/>
      <c r="D787" s="1"/>
      <c r="E787" s="1"/>
      <c r="F787" s="1"/>
      <c r="G787" s="1"/>
      <c r="H787" s="11"/>
      <c r="I787" s="11"/>
      <c r="J787" s="11"/>
      <c r="K787" s="2"/>
      <c r="L787" s="2"/>
      <c r="M787" s="1"/>
    </row>
    <row r="788" spans="1:13" x14ac:dyDescent="0.2">
      <c r="A788" s="1"/>
      <c r="B788" s="1"/>
      <c r="C788" s="16"/>
      <c r="D788" s="1"/>
      <c r="E788" s="1"/>
      <c r="F788" s="1"/>
      <c r="G788" s="1"/>
      <c r="H788" s="11"/>
      <c r="I788" s="11"/>
      <c r="J788" s="11"/>
      <c r="K788" s="2"/>
      <c r="L788" s="2"/>
      <c r="M788" s="1"/>
    </row>
    <row r="789" spans="1:13" x14ac:dyDescent="0.2">
      <c r="A789" s="1"/>
      <c r="B789" s="1"/>
      <c r="C789" s="16"/>
      <c r="D789" s="1"/>
      <c r="E789" s="1"/>
      <c r="F789" s="1"/>
      <c r="G789" s="1"/>
      <c r="H789" s="11"/>
      <c r="I789" s="11"/>
      <c r="J789" s="11"/>
      <c r="K789" s="2"/>
      <c r="L789" s="2"/>
      <c r="M789" s="1"/>
    </row>
    <row r="790" spans="1:13" x14ac:dyDescent="0.2">
      <c r="A790" s="1"/>
      <c r="B790" s="1"/>
      <c r="C790" s="16"/>
      <c r="D790" s="1"/>
      <c r="E790" s="1"/>
      <c r="F790" s="1"/>
      <c r="G790" s="1"/>
      <c r="H790" s="11"/>
      <c r="I790" s="11"/>
      <c r="J790" s="11"/>
      <c r="K790" s="2"/>
      <c r="L790" s="2"/>
      <c r="M790" s="1"/>
    </row>
    <row r="791" spans="1:13" x14ac:dyDescent="0.2">
      <c r="A791" s="1"/>
      <c r="B791" s="1"/>
      <c r="C791" s="16"/>
      <c r="D791" s="1"/>
      <c r="E791" s="1"/>
      <c r="F791" s="1"/>
      <c r="G791" s="1"/>
      <c r="H791" s="11"/>
      <c r="I791" s="11"/>
      <c r="J791" s="11"/>
      <c r="K791" s="2"/>
      <c r="L791" s="2"/>
      <c r="M791" s="1"/>
    </row>
    <row r="792" spans="1:13" x14ac:dyDescent="0.2">
      <c r="A792" s="1"/>
      <c r="B792" s="1"/>
      <c r="C792" s="16"/>
      <c r="D792" s="1"/>
      <c r="E792" s="1"/>
      <c r="F792" s="1"/>
      <c r="G792" s="1"/>
      <c r="H792" s="11"/>
      <c r="I792" s="11"/>
      <c r="J792" s="11"/>
      <c r="K792" s="2"/>
      <c r="L792" s="2"/>
      <c r="M792" s="1"/>
    </row>
    <row r="793" spans="1:13" x14ac:dyDescent="0.2">
      <c r="A793" s="1"/>
      <c r="B793" s="1"/>
      <c r="C793" s="16"/>
      <c r="D793" s="1"/>
      <c r="E793" s="1"/>
      <c r="F793" s="1"/>
      <c r="G793" s="1"/>
      <c r="H793" s="11"/>
      <c r="I793" s="11"/>
      <c r="J793" s="11"/>
      <c r="K793" s="2"/>
      <c r="L793" s="2"/>
      <c r="M793" s="1"/>
    </row>
    <row r="794" spans="1:13" x14ac:dyDescent="0.2">
      <c r="A794" s="1"/>
      <c r="B794" s="1"/>
      <c r="C794" s="16"/>
      <c r="D794" s="1"/>
      <c r="E794" s="1"/>
      <c r="F794" s="1"/>
      <c r="G794" s="1"/>
      <c r="H794" s="11"/>
      <c r="I794" s="11"/>
      <c r="J794" s="11"/>
      <c r="K794" s="2"/>
      <c r="L794" s="2"/>
      <c r="M794" s="1"/>
    </row>
    <row r="795" spans="1:13" x14ac:dyDescent="0.2">
      <c r="A795" s="1"/>
      <c r="B795" s="1"/>
      <c r="C795" s="16"/>
      <c r="D795" s="1"/>
      <c r="E795" s="1"/>
      <c r="F795" s="1"/>
      <c r="G795" s="1"/>
      <c r="H795" s="11"/>
      <c r="I795" s="11"/>
      <c r="J795" s="11"/>
      <c r="K795" s="2"/>
      <c r="L795" s="2"/>
      <c r="M795" s="1"/>
    </row>
    <row r="796" spans="1:13" x14ac:dyDescent="0.2">
      <c r="A796" s="1"/>
      <c r="B796" s="1"/>
      <c r="C796" s="16"/>
      <c r="D796" s="1"/>
      <c r="E796" s="1"/>
      <c r="F796" s="1"/>
      <c r="G796" s="1"/>
      <c r="H796" s="11"/>
      <c r="I796" s="11"/>
      <c r="J796" s="11"/>
      <c r="K796" s="2"/>
      <c r="L796" s="2"/>
      <c r="M796" s="1"/>
    </row>
    <row r="797" spans="1:13" x14ac:dyDescent="0.2">
      <c r="A797" s="1"/>
      <c r="B797" s="1"/>
      <c r="C797" s="16"/>
      <c r="D797" s="1"/>
      <c r="E797" s="1"/>
      <c r="F797" s="1"/>
      <c r="G797" s="1"/>
      <c r="H797" s="11"/>
      <c r="I797" s="11"/>
      <c r="J797" s="11"/>
      <c r="K797" s="2"/>
      <c r="L797" s="2"/>
      <c r="M797" s="1"/>
    </row>
    <row r="798" spans="1:13" x14ac:dyDescent="0.2">
      <c r="A798" s="1"/>
      <c r="B798" s="1"/>
      <c r="C798" s="16"/>
      <c r="D798" s="1"/>
      <c r="E798" s="1"/>
      <c r="F798" s="1"/>
      <c r="G798" s="1"/>
      <c r="H798" s="11"/>
      <c r="I798" s="11"/>
      <c r="J798" s="11"/>
      <c r="K798" s="2"/>
      <c r="L798" s="2"/>
      <c r="M798" s="1"/>
    </row>
    <row r="799" spans="1:13" x14ac:dyDescent="0.2">
      <c r="A799" s="1"/>
      <c r="B799" s="1"/>
      <c r="C799" s="16"/>
      <c r="D799" s="1"/>
      <c r="E799" s="1"/>
      <c r="F799" s="1"/>
      <c r="G799" s="1"/>
      <c r="H799" s="11"/>
      <c r="I799" s="11"/>
      <c r="J799" s="11"/>
      <c r="K799" s="2"/>
      <c r="L799" s="2"/>
      <c r="M799" s="1"/>
    </row>
    <row r="800" spans="1:13" x14ac:dyDescent="0.2">
      <c r="A800" s="1"/>
      <c r="B800" s="1"/>
      <c r="C800" s="16"/>
      <c r="D800" s="1"/>
      <c r="E800" s="1"/>
      <c r="F800" s="1"/>
      <c r="G800" s="1"/>
      <c r="H800" s="11"/>
      <c r="I800" s="11"/>
      <c r="J800" s="11"/>
      <c r="K800" s="2"/>
      <c r="L800" s="2"/>
      <c r="M800" s="1"/>
    </row>
    <row r="801" spans="1:13" x14ac:dyDescent="0.2">
      <c r="A801" s="1"/>
      <c r="B801" s="1"/>
      <c r="C801" s="16"/>
      <c r="D801" s="1"/>
      <c r="E801" s="1"/>
      <c r="F801" s="1"/>
      <c r="G801" s="1"/>
      <c r="H801" s="11"/>
      <c r="I801" s="11"/>
      <c r="J801" s="11"/>
      <c r="K801" s="2"/>
      <c r="L801" s="2"/>
      <c r="M801" s="1"/>
    </row>
    <row r="802" spans="1:13" x14ac:dyDescent="0.2">
      <c r="A802" s="1"/>
      <c r="B802" s="1"/>
      <c r="C802" s="16"/>
      <c r="D802" s="1"/>
      <c r="E802" s="1"/>
      <c r="F802" s="1"/>
      <c r="G802" s="1"/>
      <c r="H802" s="11"/>
      <c r="I802" s="11"/>
      <c r="J802" s="11"/>
      <c r="K802" s="2"/>
      <c r="L802" s="2"/>
      <c r="M802" s="1"/>
    </row>
    <row r="803" spans="1:13" x14ac:dyDescent="0.2">
      <c r="A803" s="1"/>
      <c r="B803" s="1"/>
      <c r="C803" s="16"/>
      <c r="D803" s="1"/>
      <c r="E803" s="1"/>
      <c r="F803" s="1"/>
      <c r="G803" s="1"/>
      <c r="H803" s="11"/>
      <c r="I803" s="11"/>
      <c r="J803" s="11"/>
      <c r="K803" s="2"/>
      <c r="L803" s="2"/>
      <c r="M803" s="1"/>
    </row>
    <row r="804" spans="1:13" x14ac:dyDescent="0.2">
      <c r="A804" s="1"/>
      <c r="B804" s="1"/>
      <c r="C804" s="16"/>
      <c r="D804" s="1"/>
      <c r="E804" s="1"/>
      <c r="F804" s="1"/>
      <c r="G804" s="1"/>
      <c r="H804" s="11"/>
      <c r="I804" s="11"/>
      <c r="J804" s="11"/>
      <c r="K804" s="2"/>
      <c r="L804" s="2"/>
      <c r="M804" s="1"/>
    </row>
    <row r="805" spans="1:13" x14ac:dyDescent="0.2">
      <c r="A805" s="1"/>
      <c r="B805" s="1"/>
      <c r="C805" s="16"/>
      <c r="D805" s="1"/>
      <c r="E805" s="1"/>
      <c r="F805" s="1"/>
      <c r="G805" s="1"/>
      <c r="H805" s="11"/>
      <c r="I805" s="11"/>
      <c r="J805" s="11"/>
      <c r="K805" s="2"/>
      <c r="L805" s="2"/>
      <c r="M805" s="1"/>
    </row>
    <row r="806" spans="1:13" x14ac:dyDescent="0.2">
      <c r="A806" s="1"/>
      <c r="B806" s="1"/>
      <c r="C806" s="16"/>
      <c r="D806" s="1"/>
      <c r="E806" s="1"/>
      <c r="F806" s="1"/>
      <c r="G806" s="1"/>
      <c r="H806" s="11"/>
      <c r="I806" s="11"/>
      <c r="J806" s="11"/>
      <c r="K806" s="2"/>
      <c r="L806" s="2"/>
      <c r="M806" s="1"/>
    </row>
    <row r="807" spans="1:13" x14ac:dyDescent="0.2">
      <c r="A807" s="1"/>
      <c r="B807" s="1"/>
      <c r="C807" s="16"/>
      <c r="D807" s="1"/>
      <c r="E807" s="1"/>
      <c r="F807" s="1"/>
      <c r="G807" s="1"/>
      <c r="H807" s="11"/>
      <c r="I807" s="11"/>
      <c r="J807" s="11"/>
      <c r="K807" s="2"/>
      <c r="L807" s="2"/>
      <c r="M807" s="1"/>
    </row>
    <row r="808" spans="1:13" x14ac:dyDescent="0.2">
      <c r="A808" s="1"/>
      <c r="B808" s="1"/>
      <c r="C808" s="16"/>
      <c r="D808" s="1"/>
      <c r="E808" s="1"/>
      <c r="F808" s="1"/>
      <c r="G808" s="1"/>
      <c r="H808" s="11"/>
      <c r="I808" s="11"/>
      <c r="J808" s="11"/>
      <c r="K808" s="2"/>
      <c r="L808" s="2"/>
      <c r="M808" s="1"/>
    </row>
    <row r="809" spans="1:13" x14ac:dyDescent="0.2">
      <c r="A809" s="1"/>
      <c r="B809" s="1"/>
      <c r="C809" s="16"/>
      <c r="D809" s="1"/>
      <c r="E809" s="1"/>
      <c r="F809" s="1"/>
      <c r="G809" s="1"/>
      <c r="H809" s="11"/>
      <c r="I809" s="11"/>
      <c r="J809" s="11"/>
      <c r="K809" s="2"/>
      <c r="L809" s="2"/>
      <c r="M809" s="1"/>
    </row>
    <row r="810" spans="1:13" x14ac:dyDescent="0.2">
      <c r="A810" s="1"/>
      <c r="B810" s="1"/>
      <c r="C810" s="16"/>
      <c r="D810" s="1"/>
      <c r="E810" s="1"/>
      <c r="F810" s="1"/>
      <c r="G810" s="1"/>
      <c r="H810" s="11"/>
      <c r="I810" s="11"/>
      <c r="J810" s="11"/>
      <c r="K810" s="2"/>
      <c r="L810" s="2"/>
      <c r="M810" s="1"/>
    </row>
    <row r="811" spans="1:13" x14ac:dyDescent="0.2">
      <c r="A811" s="1"/>
      <c r="B811" s="1"/>
      <c r="C811" s="16"/>
      <c r="D811" s="1"/>
      <c r="E811" s="1"/>
      <c r="F811" s="1"/>
      <c r="G811" s="1"/>
      <c r="H811" s="11"/>
      <c r="I811" s="11"/>
      <c r="J811" s="11"/>
      <c r="K811" s="2"/>
      <c r="L811" s="2"/>
      <c r="M811" s="1"/>
    </row>
    <row r="812" spans="1:13" x14ac:dyDescent="0.2">
      <c r="A812" s="1"/>
      <c r="B812" s="1"/>
      <c r="C812" s="16"/>
      <c r="D812" s="1"/>
      <c r="E812" s="1"/>
      <c r="F812" s="1"/>
      <c r="G812" s="1"/>
      <c r="H812" s="11"/>
      <c r="I812" s="11"/>
      <c r="J812" s="11"/>
      <c r="K812" s="2"/>
      <c r="L812" s="2"/>
      <c r="M812" s="1"/>
    </row>
    <row r="813" spans="1:13" x14ac:dyDescent="0.2">
      <c r="A813" s="1"/>
      <c r="B813" s="1"/>
      <c r="C813" s="16"/>
      <c r="D813" s="1"/>
      <c r="E813" s="1"/>
      <c r="F813" s="1"/>
      <c r="G813" s="1"/>
      <c r="H813" s="11"/>
      <c r="I813" s="11"/>
      <c r="J813" s="11"/>
      <c r="K813" s="2"/>
      <c r="L813" s="2"/>
      <c r="M813" s="1"/>
    </row>
    <row r="814" spans="1:13" x14ac:dyDescent="0.2">
      <c r="A814" s="1"/>
      <c r="B814" s="1"/>
      <c r="C814" s="16"/>
      <c r="D814" s="1"/>
      <c r="E814" s="1"/>
      <c r="F814" s="1"/>
      <c r="G814" s="1"/>
      <c r="H814" s="11"/>
      <c r="I814" s="11"/>
      <c r="J814" s="11"/>
      <c r="K814" s="2"/>
      <c r="L814" s="2"/>
      <c r="M814" s="1"/>
    </row>
    <row r="815" spans="1:13" x14ac:dyDescent="0.2">
      <c r="A815" s="1"/>
      <c r="B815" s="1"/>
      <c r="C815" s="16"/>
      <c r="D815" s="1"/>
      <c r="E815" s="1"/>
      <c r="F815" s="1"/>
      <c r="G815" s="1"/>
      <c r="H815" s="11"/>
      <c r="I815" s="11"/>
      <c r="J815" s="11"/>
      <c r="K815" s="2"/>
      <c r="L815" s="2"/>
      <c r="M815" s="1"/>
    </row>
    <row r="816" spans="1:13" x14ac:dyDescent="0.2">
      <c r="A816" s="1"/>
      <c r="B816" s="1"/>
      <c r="C816" s="16"/>
      <c r="D816" s="1"/>
      <c r="E816" s="1"/>
      <c r="F816" s="1"/>
      <c r="G816" s="1"/>
      <c r="H816" s="11"/>
      <c r="I816" s="11"/>
      <c r="J816" s="11"/>
      <c r="K816" s="2"/>
      <c r="L816" s="2"/>
      <c r="M816" s="1"/>
    </row>
    <row r="817" spans="1:13" x14ac:dyDescent="0.2">
      <c r="A817" s="1"/>
      <c r="B817" s="1"/>
      <c r="C817" s="16"/>
      <c r="D817" s="1"/>
      <c r="E817" s="1"/>
      <c r="F817" s="1"/>
      <c r="G817" s="1"/>
      <c r="H817" s="11"/>
      <c r="I817" s="11"/>
      <c r="J817" s="11"/>
      <c r="K817" s="2"/>
      <c r="L817" s="2"/>
      <c r="M817" s="1"/>
    </row>
    <row r="818" spans="1:13" x14ac:dyDescent="0.2">
      <c r="A818" s="1"/>
      <c r="B818" s="1"/>
      <c r="C818" s="16"/>
      <c r="D818" s="1"/>
      <c r="E818" s="1"/>
      <c r="F818" s="1"/>
      <c r="G818" s="1"/>
      <c r="H818" s="11"/>
      <c r="I818" s="11"/>
      <c r="J818" s="11"/>
      <c r="K818" s="2"/>
      <c r="L818" s="2"/>
      <c r="M818" s="1"/>
    </row>
    <row r="819" spans="1:13" x14ac:dyDescent="0.2">
      <c r="A819" s="1"/>
      <c r="B819" s="1"/>
      <c r="C819" s="16"/>
      <c r="D819" s="1"/>
      <c r="E819" s="1"/>
      <c r="F819" s="1"/>
      <c r="G819" s="1"/>
      <c r="H819" s="11"/>
      <c r="I819" s="11"/>
      <c r="J819" s="11"/>
      <c r="K819" s="2"/>
      <c r="L819" s="2"/>
      <c r="M819" s="1"/>
    </row>
    <row r="820" spans="1:13" x14ac:dyDescent="0.2">
      <c r="A820" s="1"/>
      <c r="B820" s="1"/>
      <c r="C820" s="16"/>
      <c r="D820" s="1"/>
      <c r="E820" s="1"/>
      <c r="F820" s="1"/>
      <c r="G820" s="1"/>
      <c r="H820" s="11"/>
      <c r="I820" s="11"/>
      <c r="J820" s="11"/>
      <c r="K820" s="2"/>
      <c r="L820" s="2"/>
      <c r="M820" s="1"/>
    </row>
    <row r="821" spans="1:13" x14ac:dyDescent="0.2">
      <c r="A821" s="1"/>
      <c r="B821" s="1"/>
      <c r="C821" s="16"/>
      <c r="D821" s="1"/>
      <c r="E821" s="1"/>
      <c r="F821" s="1"/>
      <c r="G821" s="1"/>
      <c r="H821" s="11"/>
      <c r="I821" s="11"/>
      <c r="J821" s="11"/>
      <c r="K821" s="2"/>
      <c r="L821" s="2"/>
      <c r="M821" s="1"/>
    </row>
    <row r="822" spans="1:13" x14ac:dyDescent="0.2">
      <c r="A822" s="1"/>
      <c r="B822" s="1"/>
      <c r="C822" s="16"/>
      <c r="D822" s="1"/>
      <c r="E822" s="1"/>
      <c r="F822" s="1"/>
      <c r="G822" s="1"/>
      <c r="H822" s="11"/>
      <c r="I822" s="11"/>
      <c r="J822" s="11"/>
      <c r="K822" s="2"/>
      <c r="L822" s="2"/>
      <c r="M822" s="1"/>
    </row>
    <row r="823" spans="1:13" x14ac:dyDescent="0.2">
      <c r="A823" s="1"/>
      <c r="B823" s="1"/>
      <c r="C823" s="16"/>
      <c r="D823" s="1"/>
      <c r="E823" s="1"/>
      <c r="F823" s="1"/>
      <c r="G823" s="1"/>
      <c r="H823" s="11"/>
      <c r="I823" s="11"/>
      <c r="J823" s="11"/>
      <c r="K823" s="2"/>
      <c r="L823" s="2"/>
      <c r="M823" s="1"/>
    </row>
    <row r="824" spans="1:13" x14ac:dyDescent="0.2">
      <c r="A824" s="1"/>
      <c r="B824" s="1"/>
      <c r="C824" s="16"/>
      <c r="D824" s="1"/>
      <c r="E824" s="1"/>
      <c r="F824" s="1"/>
      <c r="G824" s="1"/>
      <c r="H824" s="11"/>
      <c r="I824" s="11"/>
      <c r="J824" s="11"/>
      <c r="K824" s="2"/>
      <c r="L824" s="2"/>
      <c r="M824" s="1"/>
    </row>
    <row r="825" spans="1:13" x14ac:dyDescent="0.2">
      <c r="A825" s="1"/>
      <c r="B825" s="1"/>
      <c r="C825" s="16"/>
      <c r="D825" s="1"/>
      <c r="E825" s="1"/>
      <c r="F825" s="1"/>
      <c r="G825" s="1"/>
      <c r="H825" s="11"/>
      <c r="I825" s="11"/>
      <c r="J825" s="11"/>
      <c r="K825" s="2"/>
      <c r="L825" s="2"/>
      <c r="M825" s="1"/>
    </row>
    <row r="826" spans="1:13" x14ac:dyDescent="0.2">
      <c r="A826" s="1"/>
      <c r="B826" s="1"/>
      <c r="C826" s="16"/>
      <c r="D826" s="1"/>
      <c r="E826" s="1"/>
      <c r="F826" s="1"/>
      <c r="G826" s="1"/>
      <c r="H826" s="11"/>
      <c r="I826" s="11"/>
      <c r="J826" s="11"/>
      <c r="K826" s="2"/>
      <c r="L826" s="2"/>
      <c r="M826" s="1"/>
    </row>
    <row r="827" spans="1:13" x14ac:dyDescent="0.2">
      <c r="A827" s="1"/>
      <c r="B827" s="1"/>
      <c r="C827" s="16"/>
      <c r="D827" s="1"/>
      <c r="E827" s="1"/>
      <c r="F827" s="1"/>
      <c r="G827" s="1"/>
      <c r="H827" s="11"/>
      <c r="I827" s="11"/>
      <c r="J827" s="11"/>
      <c r="K827" s="2"/>
      <c r="L827" s="2"/>
      <c r="M827" s="1"/>
    </row>
    <row r="828" spans="1:13" x14ac:dyDescent="0.2">
      <c r="A828" s="1"/>
      <c r="B828" s="1"/>
      <c r="C828" s="16"/>
      <c r="D828" s="1"/>
      <c r="E828" s="1"/>
      <c r="F828" s="1"/>
      <c r="G828" s="1"/>
      <c r="H828" s="11"/>
      <c r="I828" s="11"/>
      <c r="J828" s="11"/>
      <c r="K828" s="2"/>
      <c r="L828" s="2"/>
      <c r="M828" s="1"/>
    </row>
    <row r="829" spans="1:13" x14ac:dyDescent="0.2">
      <c r="A829" s="1"/>
      <c r="B829" s="1"/>
      <c r="C829" s="16"/>
      <c r="D829" s="1"/>
      <c r="E829" s="1"/>
      <c r="F829" s="1"/>
      <c r="G829" s="1"/>
      <c r="H829" s="11"/>
      <c r="I829" s="11"/>
      <c r="J829" s="11"/>
      <c r="K829" s="2"/>
      <c r="L829" s="2"/>
      <c r="M829" s="1"/>
    </row>
    <row r="830" spans="1:13" x14ac:dyDescent="0.2">
      <c r="A830" s="1"/>
      <c r="B830" s="1"/>
      <c r="C830" s="16"/>
      <c r="D830" s="1"/>
      <c r="E830" s="1"/>
      <c r="F830" s="1"/>
      <c r="G830" s="1"/>
      <c r="H830" s="11"/>
      <c r="I830" s="11"/>
      <c r="J830" s="11"/>
      <c r="K830" s="2"/>
      <c r="L830" s="2"/>
      <c r="M830" s="1"/>
    </row>
    <row r="831" spans="1:13" x14ac:dyDescent="0.2">
      <c r="A831" s="1"/>
      <c r="B831" s="1"/>
      <c r="C831" s="16"/>
      <c r="D831" s="1"/>
      <c r="E831" s="1"/>
      <c r="F831" s="1"/>
      <c r="G831" s="1"/>
      <c r="H831" s="11"/>
      <c r="I831" s="11"/>
      <c r="J831" s="11"/>
      <c r="K831" s="2"/>
      <c r="L831" s="2"/>
      <c r="M831" s="1"/>
    </row>
    <row r="832" spans="1:13" x14ac:dyDescent="0.2">
      <c r="A832" s="1"/>
      <c r="B832" s="1"/>
      <c r="C832" s="16"/>
      <c r="D832" s="1"/>
      <c r="E832" s="1"/>
      <c r="F832" s="1"/>
      <c r="G832" s="1"/>
      <c r="H832" s="11"/>
      <c r="I832" s="11"/>
      <c r="J832" s="11"/>
      <c r="K832" s="2"/>
      <c r="L832" s="2"/>
      <c r="M832" s="1"/>
    </row>
    <row r="833" spans="1:13" x14ac:dyDescent="0.2">
      <c r="A833" s="1"/>
      <c r="B833" s="1"/>
      <c r="C833" s="16"/>
      <c r="D833" s="1"/>
      <c r="E833" s="1"/>
      <c r="F833" s="1"/>
      <c r="G833" s="1"/>
      <c r="H833" s="11"/>
      <c r="I833" s="11"/>
      <c r="J833" s="11"/>
      <c r="K833" s="2"/>
      <c r="L833" s="2"/>
      <c r="M833" s="1"/>
    </row>
    <row r="834" spans="1:13" x14ac:dyDescent="0.2">
      <c r="A834" s="1"/>
      <c r="B834" s="1"/>
      <c r="C834" s="16"/>
      <c r="D834" s="1"/>
      <c r="E834" s="1"/>
      <c r="F834" s="1"/>
      <c r="G834" s="1"/>
      <c r="H834" s="11"/>
      <c r="I834" s="11"/>
      <c r="J834" s="11"/>
      <c r="K834" s="2"/>
      <c r="L834" s="2"/>
      <c r="M834" s="1"/>
    </row>
    <row r="835" spans="1:13" x14ac:dyDescent="0.2">
      <c r="A835" s="1"/>
      <c r="B835" s="1"/>
      <c r="C835" s="16"/>
      <c r="D835" s="1"/>
      <c r="E835" s="1"/>
      <c r="F835" s="1"/>
      <c r="G835" s="1"/>
      <c r="H835" s="11"/>
      <c r="I835" s="11"/>
      <c r="J835" s="11"/>
      <c r="K835" s="2"/>
      <c r="L835" s="2"/>
      <c r="M835" s="1"/>
    </row>
    <row r="836" spans="1:13" x14ac:dyDescent="0.2">
      <c r="A836" s="1"/>
      <c r="B836" s="1"/>
      <c r="C836" s="16"/>
      <c r="D836" s="1"/>
      <c r="E836" s="1"/>
      <c r="F836" s="1"/>
      <c r="G836" s="1"/>
      <c r="H836" s="11"/>
      <c r="I836" s="11"/>
      <c r="J836" s="11"/>
      <c r="K836" s="2"/>
      <c r="L836" s="2"/>
      <c r="M836" s="1"/>
    </row>
    <row r="837" spans="1:13" x14ac:dyDescent="0.2">
      <c r="A837" s="1"/>
      <c r="B837" s="1"/>
      <c r="C837" s="16"/>
      <c r="D837" s="1"/>
      <c r="E837" s="1"/>
      <c r="F837" s="1"/>
      <c r="G837" s="1"/>
      <c r="H837" s="11"/>
      <c r="I837" s="11"/>
      <c r="J837" s="11"/>
      <c r="K837" s="2"/>
      <c r="L837" s="2"/>
      <c r="M837" s="1"/>
    </row>
    <row r="838" spans="1:13" x14ac:dyDescent="0.2">
      <c r="A838" s="1"/>
      <c r="B838" s="1"/>
      <c r="C838" s="16"/>
      <c r="D838" s="1"/>
      <c r="E838" s="1"/>
      <c r="F838" s="1"/>
      <c r="G838" s="1"/>
      <c r="H838" s="11"/>
      <c r="I838" s="11"/>
      <c r="J838" s="11"/>
      <c r="K838" s="2"/>
      <c r="L838" s="2"/>
      <c r="M838" s="1"/>
    </row>
    <row r="839" spans="1:13" x14ac:dyDescent="0.2">
      <c r="A839" s="1"/>
      <c r="B839" s="1"/>
      <c r="C839" s="16"/>
      <c r="D839" s="1"/>
      <c r="E839" s="1"/>
      <c r="F839" s="1"/>
      <c r="G839" s="1"/>
      <c r="H839" s="11"/>
      <c r="I839" s="11"/>
      <c r="J839" s="11"/>
      <c r="K839" s="2"/>
      <c r="L839" s="2"/>
      <c r="M839" s="1"/>
    </row>
    <row r="840" spans="1:13" x14ac:dyDescent="0.2">
      <c r="A840" s="1"/>
      <c r="B840" s="1"/>
      <c r="C840" s="16"/>
      <c r="D840" s="1"/>
      <c r="E840" s="1"/>
      <c r="F840" s="1"/>
      <c r="G840" s="1"/>
      <c r="H840" s="11"/>
      <c r="I840" s="11"/>
      <c r="J840" s="11"/>
      <c r="K840" s="2"/>
      <c r="L840" s="2"/>
      <c r="M840" s="1"/>
    </row>
    <row r="841" spans="1:13" x14ac:dyDescent="0.2">
      <c r="A841" s="1"/>
      <c r="B841" s="1"/>
      <c r="C841" s="16"/>
      <c r="D841" s="1"/>
      <c r="E841" s="1"/>
      <c r="F841" s="1"/>
      <c r="G841" s="1"/>
      <c r="H841" s="11"/>
      <c r="I841" s="11"/>
      <c r="J841" s="11"/>
      <c r="K841" s="2"/>
      <c r="L841" s="2"/>
      <c r="M841" s="1"/>
    </row>
    <row r="842" spans="1:13" x14ac:dyDescent="0.2">
      <c r="A842" s="1"/>
      <c r="B842" s="1"/>
      <c r="C842" s="16"/>
      <c r="D842" s="1"/>
      <c r="E842" s="1"/>
      <c r="F842" s="1"/>
      <c r="G842" s="1"/>
      <c r="H842" s="11"/>
      <c r="I842" s="11"/>
      <c r="J842" s="11"/>
      <c r="K842" s="2"/>
      <c r="L842" s="2"/>
      <c r="M842" s="1"/>
    </row>
    <row r="843" spans="1:13" x14ac:dyDescent="0.2">
      <c r="A843" s="1"/>
      <c r="B843" s="1"/>
      <c r="C843" s="16"/>
      <c r="D843" s="1"/>
      <c r="E843" s="1"/>
      <c r="F843" s="1"/>
      <c r="G843" s="1"/>
      <c r="H843" s="11"/>
      <c r="I843" s="11"/>
      <c r="J843" s="11"/>
      <c r="K843" s="2"/>
      <c r="L843" s="2"/>
      <c r="M843" s="1"/>
    </row>
    <row r="844" spans="1:13" x14ac:dyDescent="0.2">
      <c r="A844" s="1"/>
      <c r="B844" s="1"/>
      <c r="C844" s="16"/>
      <c r="D844" s="1"/>
      <c r="E844" s="1"/>
      <c r="F844" s="1"/>
      <c r="G844" s="1"/>
      <c r="H844" s="11"/>
      <c r="I844" s="11"/>
      <c r="J844" s="11"/>
      <c r="K844" s="2"/>
      <c r="L844" s="2"/>
      <c r="M844" s="1"/>
    </row>
    <row r="845" spans="1:13" x14ac:dyDescent="0.2">
      <c r="A845" s="1"/>
      <c r="B845" s="1"/>
      <c r="C845" s="16"/>
      <c r="D845" s="1"/>
      <c r="E845" s="1"/>
      <c r="F845" s="1"/>
      <c r="G845" s="1"/>
      <c r="H845" s="11"/>
      <c r="I845" s="11"/>
      <c r="J845" s="11"/>
      <c r="K845" s="2"/>
      <c r="L845" s="2"/>
      <c r="M845" s="1"/>
    </row>
    <row r="846" spans="1:13" x14ac:dyDescent="0.2">
      <c r="A846" s="1"/>
      <c r="B846" s="1"/>
      <c r="C846" s="16"/>
      <c r="D846" s="1"/>
      <c r="E846" s="1"/>
      <c r="F846" s="1"/>
      <c r="G846" s="1"/>
      <c r="H846" s="11"/>
      <c r="I846" s="11"/>
      <c r="J846" s="11"/>
      <c r="K846" s="2"/>
      <c r="L846" s="2"/>
      <c r="M846" s="1"/>
    </row>
    <row r="847" spans="1:13" x14ac:dyDescent="0.2">
      <c r="A847" s="1"/>
      <c r="B847" s="1"/>
      <c r="C847" s="16"/>
      <c r="D847" s="1"/>
      <c r="E847" s="1"/>
      <c r="F847" s="1"/>
      <c r="G847" s="1"/>
      <c r="H847" s="11"/>
      <c r="I847" s="11"/>
      <c r="J847" s="11"/>
      <c r="K847" s="2"/>
      <c r="L847" s="2"/>
      <c r="M847" s="1"/>
    </row>
    <row r="848" spans="1:13" x14ac:dyDescent="0.2">
      <c r="A848" s="1"/>
      <c r="B848" s="1"/>
      <c r="C848" s="16"/>
      <c r="D848" s="1"/>
      <c r="E848" s="1"/>
      <c r="F848" s="1"/>
      <c r="G848" s="1"/>
      <c r="H848" s="11"/>
      <c r="I848" s="11"/>
      <c r="J848" s="11"/>
      <c r="K848" s="2"/>
      <c r="L848" s="2"/>
      <c r="M848" s="1"/>
    </row>
    <row r="849" spans="1:13" x14ac:dyDescent="0.2">
      <c r="A849" s="1"/>
      <c r="B849" s="1"/>
      <c r="C849" s="16"/>
      <c r="D849" s="1"/>
      <c r="E849" s="1"/>
      <c r="F849" s="1"/>
      <c r="G849" s="1"/>
      <c r="H849" s="11"/>
      <c r="I849" s="11"/>
      <c r="J849" s="11"/>
      <c r="K849" s="2"/>
      <c r="L849" s="2"/>
      <c r="M849" s="1"/>
    </row>
    <row r="850" spans="1:13" x14ac:dyDescent="0.2">
      <c r="A850" s="1"/>
      <c r="B850" s="1"/>
      <c r="C850" s="16"/>
      <c r="D850" s="1"/>
      <c r="E850" s="1"/>
      <c r="F850" s="1"/>
      <c r="G850" s="1"/>
      <c r="H850" s="11"/>
      <c r="I850" s="11"/>
      <c r="J850" s="11"/>
      <c r="K850" s="2"/>
      <c r="L850" s="2"/>
      <c r="M850" s="1"/>
    </row>
    <row r="851" spans="1:13" x14ac:dyDescent="0.2">
      <c r="A851" s="1"/>
      <c r="B851" s="1"/>
      <c r="C851" s="16"/>
      <c r="D851" s="1"/>
      <c r="E851" s="1"/>
      <c r="F851" s="1"/>
      <c r="G851" s="1"/>
      <c r="H851" s="11"/>
      <c r="I851" s="11"/>
      <c r="J851" s="11"/>
      <c r="K851" s="2"/>
      <c r="L851" s="2"/>
      <c r="M851" s="1"/>
    </row>
    <row r="852" spans="1:13" x14ac:dyDescent="0.2">
      <c r="A852" s="1"/>
      <c r="B852" s="1"/>
      <c r="C852" s="16"/>
      <c r="D852" s="1"/>
      <c r="E852" s="1"/>
      <c r="F852" s="1"/>
      <c r="G852" s="1"/>
      <c r="H852" s="11"/>
      <c r="I852" s="11"/>
      <c r="J852" s="11"/>
      <c r="K852" s="2"/>
      <c r="L852" s="2"/>
      <c r="M852" s="1"/>
    </row>
    <row r="853" spans="1:13" x14ac:dyDescent="0.2">
      <c r="A853" s="1"/>
      <c r="B853" s="1"/>
      <c r="C853" s="16"/>
      <c r="D853" s="1"/>
      <c r="E853" s="1"/>
      <c r="F853" s="1"/>
      <c r="G853" s="1"/>
      <c r="H853" s="11"/>
      <c r="I853" s="11"/>
      <c r="J853" s="11"/>
      <c r="K853" s="2"/>
      <c r="L853" s="2"/>
      <c r="M853" s="1"/>
    </row>
    <row r="854" spans="1:13" x14ac:dyDescent="0.2">
      <c r="A854" s="1"/>
      <c r="B854" s="1"/>
      <c r="C854" s="16"/>
      <c r="D854" s="1"/>
      <c r="E854" s="1"/>
      <c r="F854" s="1"/>
      <c r="G854" s="1"/>
      <c r="H854" s="11"/>
      <c r="I854" s="11"/>
      <c r="J854" s="11"/>
      <c r="K854" s="2"/>
      <c r="L854" s="2"/>
      <c r="M854" s="1"/>
    </row>
    <row r="855" spans="1:13" x14ac:dyDescent="0.2">
      <c r="A855" s="1"/>
      <c r="B855" s="1"/>
      <c r="C855" s="16"/>
      <c r="D855" s="1"/>
      <c r="E855" s="1"/>
      <c r="F855" s="1"/>
      <c r="G855" s="1"/>
      <c r="H855" s="11"/>
      <c r="I855" s="11"/>
      <c r="J855" s="11"/>
      <c r="K855" s="2"/>
      <c r="L855" s="2"/>
      <c r="M855" s="1"/>
    </row>
    <row r="856" spans="1:13" x14ac:dyDescent="0.2">
      <c r="A856" s="1"/>
      <c r="B856" s="1"/>
      <c r="C856" s="16"/>
      <c r="D856" s="1"/>
      <c r="E856" s="1"/>
      <c r="F856" s="1"/>
      <c r="G856" s="1"/>
      <c r="H856" s="11"/>
      <c r="I856" s="11"/>
      <c r="J856" s="11"/>
      <c r="K856" s="2"/>
      <c r="L856" s="2"/>
      <c r="M856" s="1"/>
    </row>
    <row r="857" spans="1:13" x14ac:dyDescent="0.2">
      <c r="A857" s="1"/>
      <c r="B857" s="1"/>
      <c r="C857" s="16"/>
      <c r="D857" s="1"/>
      <c r="E857" s="1"/>
      <c r="F857" s="1"/>
      <c r="G857" s="1"/>
      <c r="H857" s="11"/>
      <c r="I857" s="11"/>
      <c r="J857" s="11"/>
      <c r="K857" s="2"/>
      <c r="L857" s="2"/>
      <c r="M857" s="1"/>
    </row>
    <row r="858" spans="1:13" x14ac:dyDescent="0.2">
      <c r="A858" s="1"/>
      <c r="B858" s="1"/>
      <c r="C858" s="16"/>
      <c r="D858" s="1"/>
      <c r="E858" s="1"/>
      <c r="F858" s="1"/>
      <c r="G858" s="1"/>
      <c r="H858" s="11"/>
      <c r="I858" s="11"/>
      <c r="J858" s="11"/>
      <c r="K858" s="2"/>
      <c r="L858" s="2"/>
      <c r="M858" s="1"/>
    </row>
    <row r="859" spans="1:13" x14ac:dyDescent="0.2">
      <c r="A859" s="1"/>
      <c r="B859" s="1"/>
      <c r="C859" s="16"/>
      <c r="D859" s="1"/>
      <c r="E859" s="1"/>
      <c r="F859" s="1"/>
      <c r="G859" s="1"/>
      <c r="H859" s="11"/>
      <c r="I859" s="11"/>
      <c r="J859" s="11"/>
      <c r="K859" s="2"/>
      <c r="L859" s="2"/>
      <c r="M859" s="1"/>
    </row>
    <row r="860" spans="1:13" x14ac:dyDescent="0.2">
      <c r="A860" s="1"/>
      <c r="B860" s="1"/>
      <c r="C860" s="16"/>
      <c r="D860" s="1"/>
      <c r="E860" s="1"/>
      <c r="F860" s="1"/>
      <c r="G860" s="1"/>
      <c r="H860" s="11"/>
      <c r="I860" s="11"/>
      <c r="J860" s="11"/>
      <c r="K860" s="2"/>
      <c r="L860" s="2"/>
      <c r="M860" s="1"/>
    </row>
    <row r="861" spans="1:13" x14ac:dyDescent="0.2">
      <c r="A861" s="1"/>
      <c r="B861" s="1"/>
      <c r="C861" s="16"/>
      <c r="D861" s="1"/>
      <c r="E861" s="1"/>
      <c r="F861" s="1"/>
      <c r="G861" s="1"/>
      <c r="H861" s="11"/>
      <c r="I861" s="11"/>
      <c r="J861" s="11"/>
      <c r="K861" s="2"/>
      <c r="L861" s="2"/>
      <c r="M861" s="1"/>
    </row>
    <row r="862" spans="1:13" x14ac:dyDescent="0.2">
      <c r="A862" s="1"/>
      <c r="B862" s="1"/>
      <c r="C862" s="16"/>
      <c r="D862" s="1"/>
      <c r="E862" s="1"/>
      <c r="F862" s="1"/>
      <c r="G862" s="1"/>
      <c r="H862" s="11"/>
      <c r="I862" s="11"/>
      <c r="J862" s="11"/>
      <c r="K862" s="2"/>
      <c r="L862" s="2"/>
      <c r="M862" s="1"/>
    </row>
    <row r="863" spans="1:13" x14ac:dyDescent="0.2">
      <c r="A863" s="1"/>
      <c r="B863" s="1"/>
      <c r="C863" s="16"/>
      <c r="D863" s="1"/>
      <c r="E863" s="1"/>
      <c r="F863" s="1"/>
      <c r="G863" s="1"/>
      <c r="H863" s="11"/>
      <c r="I863" s="11"/>
      <c r="J863" s="11"/>
      <c r="K863" s="2"/>
      <c r="L863" s="2"/>
      <c r="M863" s="1"/>
    </row>
    <row r="864" spans="1:13" x14ac:dyDescent="0.2">
      <c r="A864" s="1"/>
      <c r="B864" s="1"/>
      <c r="C864" s="16"/>
      <c r="D864" s="1"/>
      <c r="E864" s="1"/>
      <c r="F864" s="1"/>
      <c r="G864" s="1"/>
      <c r="H864" s="11"/>
      <c r="I864" s="11"/>
      <c r="J864" s="11"/>
      <c r="K864" s="2"/>
      <c r="L864" s="2"/>
      <c r="M864" s="1"/>
    </row>
    <row r="865" spans="1:13" x14ac:dyDescent="0.2">
      <c r="A865" s="1"/>
      <c r="B865" s="1"/>
      <c r="C865" s="16"/>
      <c r="D865" s="1"/>
      <c r="E865" s="1"/>
      <c r="F865" s="1"/>
      <c r="G865" s="1"/>
      <c r="H865" s="11"/>
      <c r="I865" s="11"/>
      <c r="J865" s="11"/>
      <c r="K865" s="2"/>
      <c r="L865" s="2"/>
      <c r="M865" s="1"/>
    </row>
    <row r="866" spans="1:13" x14ac:dyDescent="0.2">
      <c r="A866" s="1"/>
      <c r="B866" s="1"/>
      <c r="C866" s="16"/>
      <c r="D866" s="1"/>
      <c r="E866" s="1"/>
      <c r="F866" s="1"/>
      <c r="G866" s="1"/>
      <c r="H866" s="11"/>
      <c r="I866" s="11"/>
      <c r="J866" s="11"/>
      <c r="K866" s="2"/>
      <c r="L866" s="2"/>
      <c r="M866" s="1"/>
    </row>
    <row r="867" spans="1:13" x14ac:dyDescent="0.2">
      <c r="A867" s="1"/>
      <c r="B867" s="1"/>
      <c r="C867" s="16"/>
      <c r="D867" s="1"/>
      <c r="E867" s="1"/>
      <c r="F867" s="1"/>
      <c r="G867" s="1"/>
      <c r="H867" s="11"/>
      <c r="I867" s="11"/>
      <c r="J867" s="11"/>
      <c r="K867" s="2"/>
      <c r="L867" s="2"/>
      <c r="M867" s="1"/>
    </row>
    <row r="868" spans="1:13" x14ac:dyDescent="0.2">
      <c r="A868" s="1"/>
      <c r="B868" s="1"/>
      <c r="C868" s="16"/>
      <c r="D868" s="1"/>
      <c r="E868" s="1"/>
      <c r="F868" s="1"/>
      <c r="G868" s="1"/>
      <c r="H868" s="11"/>
      <c r="I868" s="11"/>
      <c r="J868" s="11"/>
      <c r="K868" s="2"/>
      <c r="L868" s="2"/>
      <c r="M868" s="1"/>
    </row>
    <row r="869" spans="1:13" x14ac:dyDescent="0.2">
      <c r="A869" s="1"/>
      <c r="B869" s="1"/>
      <c r="C869" s="16"/>
      <c r="D869" s="1"/>
      <c r="E869" s="1"/>
      <c r="F869" s="1"/>
      <c r="G869" s="1"/>
      <c r="H869" s="11"/>
      <c r="I869" s="11"/>
      <c r="J869" s="11"/>
      <c r="K869" s="2"/>
      <c r="L869" s="2"/>
      <c r="M869" s="1"/>
    </row>
    <row r="870" spans="1:13" x14ac:dyDescent="0.2">
      <c r="A870" s="1"/>
      <c r="B870" s="1"/>
      <c r="C870" s="16"/>
      <c r="D870" s="1"/>
      <c r="E870" s="1"/>
      <c r="F870" s="1"/>
      <c r="G870" s="1"/>
      <c r="H870" s="11"/>
      <c r="I870" s="11"/>
      <c r="J870" s="11"/>
      <c r="K870" s="2"/>
      <c r="L870" s="2"/>
      <c r="M870" s="1"/>
    </row>
    <row r="871" spans="1:13" x14ac:dyDescent="0.2">
      <c r="A871" s="1"/>
      <c r="B871" s="1"/>
      <c r="C871" s="16"/>
      <c r="D871" s="1"/>
      <c r="E871" s="1"/>
      <c r="F871" s="1"/>
      <c r="G871" s="1"/>
      <c r="H871" s="11"/>
      <c r="I871" s="11"/>
      <c r="J871" s="11"/>
      <c r="K871" s="2"/>
      <c r="L871" s="2"/>
      <c r="M871" s="1"/>
    </row>
    <row r="872" spans="1:13" x14ac:dyDescent="0.2">
      <c r="A872" s="1"/>
      <c r="B872" s="1"/>
      <c r="C872" s="16"/>
      <c r="D872" s="1"/>
      <c r="E872" s="1"/>
      <c r="F872" s="1"/>
      <c r="G872" s="1"/>
      <c r="H872" s="11"/>
      <c r="I872" s="11"/>
      <c r="J872" s="11"/>
      <c r="K872" s="2"/>
      <c r="L872" s="2"/>
      <c r="M872" s="1"/>
    </row>
    <row r="873" spans="1:13" x14ac:dyDescent="0.2">
      <c r="A873" s="1"/>
      <c r="B873" s="1"/>
      <c r="C873" s="16"/>
      <c r="D873" s="1"/>
      <c r="E873" s="1"/>
      <c r="F873" s="1"/>
      <c r="G873" s="1"/>
      <c r="H873" s="11"/>
      <c r="I873" s="11"/>
      <c r="J873" s="11"/>
      <c r="K873" s="2"/>
      <c r="L873" s="2"/>
      <c r="M873" s="1"/>
    </row>
    <row r="874" spans="1:13" x14ac:dyDescent="0.2">
      <c r="A874" s="1"/>
      <c r="B874" s="1"/>
      <c r="C874" s="16"/>
      <c r="D874" s="1"/>
      <c r="E874" s="1"/>
      <c r="F874" s="1"/>
      <c r="G874" s="1"/>
      <c r="H874" s="11"/>
      <c r="I874" s="11"/>
      <c r="J874" s="11"/>
      <c r="K874" s="2"/>
      <c r="L874" s="2"/>
      <c r="M874" s="1"/>
    </row>
    <row r="875" spans="1:13" x14ac:dyDescent="0.2">
      <c r="A875" s="1"/>
      <c r="B875" s="1"/>
      <c r="C875" s="16"/>
      <c r="D875" s="1"/>
      <c r="E875" s="1"/>
      <c r="F875" s="1"/>
      <c r="G875" s="1"/>
      <c r="H875" s="11"/>
      <c r="I875" s="11"/>
      <c r="J875" s="11"/>
      <c r="K875" s="2"/>
      <c r="L875" s="2"/>
      <c r="M875" s="1"/>
    </row>
    <row r="876" spans="1:13" x14ac:dyDescent="0.2">
      <c r="A876" s="1"/>
      <c r="B876" s="1"/>
      <c r="C876" s="16"/>
      <c r="D876" s="1"/>
      <c r="E876" s="1"/>
      <c r="F876" s="1"/>
      <c r="G876" s="1"/>
      <c r="H876" s="11"/>
      <c r="I876" s="11"/>
      <c r="J876" s="11"/>
      <c r="K876" s="2"/>
      <c r="L876" s="2"/>
      <c r="M876" s="1"/>
    </row>
    <row r="877" spans="1:13" x14ac:dyDescent="0.2">
      <c r="A877" s="1"/>
      <c r="B877" s="1"/>
      <c r="C877" s="16"/>
      <c r="D877" s="1"/>
      <c r="E877" s="1"/>
      <c r="F877" s="1"/>
      <c r="G877" s="1"/>
      <c r="H877" s="11"/>
      <c r="I877" s="11"/>
      <c r="J877" s="11"/>
      <c r="K877" s="2"/>
      <c r="L877" s="2"/>
      <c r="M877" s="1"/>
    </row>
    <row r="878" spans="1:13" x14ac:dyDescent="0.2">
      <c r="A878" s="1"/>
      <c r="B878" s="1"/>
      <c r="C878" s="16"/>
      <c r="D878" s="1"/>
      <c r="E878" s="1"/>
      <c r="F878" s="1"/>
      <c r="G878" s="1"/>
      <c r="H878" s="11"/>
      <c r="I878" s="11"/>
      <c r="J878" s="11"/>
      <c r="K878" s="2"/>
      <c r="L878" s="2"/>
      <c r="M878" s="1"/>
    </row>
    <row r="879" spans="1:13" x14ac:dyDescent="0.2">
      <c r="A879" s="1"/>
      <c r="B879" s="1"/>
      <c r="C879" s="16"/>
      <c r="D879" s="1"/>
      <c r="E879" s="1"/>
      <c r="F879" s="1"/>
      <c r="G879" s="1"/>
      <c r="H879" s="11"/>
      <c r="I879" s="11"/>
      <c r="J879" s="11"/>
      <c r="K879" s="2"/>
      <c r="L879" s="2"/>
      <c r="M879" s="1"/>
    </row>
    <row r="880" spans="1:13" x14ac:dyDescent="0.2">
      <c r="A880" s="1"/>
      <c r="B880" s="1"/>
      <c r="C880" s="16"/>
      <c r="D880" s="1"/>
      <c r="E880" s="1"/>
      <c r="F880" s="1"/>
      <c r="G880" s="1"/>
      <c r="H880" s="11"/>
      <c r="I880" s="11"/>
      <c r="J880" s="11"/>
      <c r="K880" s="2"/>
      <c r="L880" s="2"/>
      <c r="M880" s="1"/>
    </row>
    <row r="881" spans="1:13" x14ac:dyDescent="0.2">
      <c r="A881" s="1"/>
      <c r="B881" s="1"/>
      <c r="C881" s="16"/>
      <c r="D881" s="1"/>
      <c r="E881" s="1"/>
      <c r="F881" s="1"/>
      <c r="G881" s="1"/>
      <c r="H881" s="11"/>
      <c r="I881" s="11"/>
      <c r="J881" s="11"/>
      <c r="K881" s="2"/>
      <c r="L881" s="2"/>
      <c r="M881" s="1"/>
    </row>
    <row r="882" spans="1:13" x14ac:dyDescent="0.2">
      <c r="A882" s="1"/>
      <c r="B882" s="1"/>
      <c r="C882" s="16"/>
      <c r="D882" s="1"/>
      <c r="E882" s="1"/>
      <c r="F882" s="1"/>
      <c r="G882" s="1"/>
      <c r="H882" s="11"/>
      <c r="I882" s="11"/>
      <c r="J882" s="11"/>
      <c r="K882" s="2"/>
      <c r="L882" s="2"/>
      <c r="M882" s="1"/>
    </row>
    <row r="883" spans="1:13" x14ac:dyDescent="0.2">
      <c r="A883" s="1"/>
      <c r="B883" s="1"/>
      <c r="C883" s="16"/>
      <c r="D883" s="1"/>
      <c r="E883" s="1"/>
      <c r="F883" s="1"/>
      <c r="G883" s="1"/>
      <c r="H883" s="11"/>
      <c r="I883" s="11"/>
      <c r="J883" s="11"/>
      <c r="K883" s="2"/>
      <c r="L883" s="2"/>
      <c r="M883" s="1"/>
    </row>
    <row r="884" spans="1:13" x14ac:dyDescent="0.2">
      <c r="A884" s="1"/>
      <c r="B884" s="1"/>
      <c r="C884" s="16"/>
      <c r="D884" s="1"/>
      <c r="E884" s="1"/>
      <c r="F884" s="1"/>
      <c r="G884" s="1"/>
      <c r="H884" s="11"/>
      <c r="I884" s="11"/>
      <c r="J884" s="11"/>
      <c r="K884" s="2"/>
      <c r="L884" s="2"/>
      <c r="M884" s="1"/>
    </row>
    <row r="885" spans="1:13" x14ac:dyDescent="0.2">
      <c r="A885" s="1"/>
      <c r="B885" s="1"/>
      <c r="C885" s="16"/>
      <c r="D885" s="1"/>
      <c r="E885" s="1"/>
      <c r="F885" s="1"/>
      <c r="G885" s="1"/>
      <c r="H885" s="11"/>
      <c r="I885" s="11"/>
      <c r="J885" s="11"/>
      <c r="K885" s="2"/>
      <c r="L885" s="2"/>
      <c r="M885" s="1"/>
    </row>
    <row r="886" spans="1:13" x14ac:dyDescent="0.2">
      <c r="A886" s="1"/>
      <c r="B886" s="1"/>
      <c r="C886" s="16"/>
      <c r="D886" s="1"/>
      <c r="E886" s="1"/>
      <c r="F886" s="1"/>
      <c r="G886" s="1"/>
      <c r="H886" s="11"/>
      <c r="I886" s="11"/>
      <c r="J886" s="11"/>
      <c r="K886" s="2"/>
      <c r="L886" s="2"/>
      <c r="M886" s="1"/>
    </row>
    <row r="887" spans="1:13" x14ac:dyDescent="0.2">
      <c r="A887" s="1"/>
      <c r="B887" s="1"/>
      <c r="C887" s="16"/>
      <c r="D887" s="1"/>
      <c r="E887" s="1"/>
      <c r="F887" s="1"/>
      <c r="G887" s="1"/>
      <c r="H887" s="11"/>
      <c r="I887" s="11"/>
      <c r="J887" s="11"/>
      <c r="K887" s="2"/>
      <c r="L887" s="2"/>
      <c r="M887" s="1"/>
    </row>
    <row r="888" spans="1:13" x14ac:dyDescent="0.2">
      <c r="A888" s="1"/>
      <c r="B888" s="1"/>
      <c r="C888" s="16"/>
      <c r="D888" s="1"/>
      <c r="E888" s="1"/>
      <c r="F888" s="1"/>
      <c r="G888" s="1"/>
      <c r="H888" s="11"/>
      <c r="I888" s="11"/>
      <c r="J888" s="11"/>
      <c r="K888" s="2"/>
      <c r="L888" s="2"/>
      <c r="M888" s="1"/>
    </row>
    <row r="889" spans="1:13" x14ac:dyDescent="0.2">
      <c r="A889" s="1"/>
      <c r="B889" s="1"/>
      <c r="C889" s="16"/>
      <c r="D889" s="1"/>
      <c r="E889" s="1"/>
      <c r="F889" s="1"/>
      <c r="G889" s="1"/>
      <c r="H889" s="11"/>
      <c r="I889" s="11"/>
      <c r="J889" s="11"/>
      <c r="K889" s="2"/>
      <c r="L889" s="2"/>
      <c r="M889" s="1"/>
    </row>
    <row r="890" spans="1:13" x14ac:dyDescent="0.2">
      <c r="A890" s="1"/>
      <c r="B890" s="1"/>
      <c r="C890" s="16"/>
      <c r="D890" s="1"/>
      <c r="E890" s="1"/>
      <c r="F890" s="1"/>
      <c r="G890" s="1"/>
      <c r="H890" s="11"/>
      <c r="I890" s="11"/>
      <c r="J890" s="11"/>
      <c r="K890" s="2"/>
      <c r="L890" s="2"/>
      <c r="M890" s="1"/>
    </row>
    <row r="891" spans="1:13" x14ac:dyDescent="0.2">
      <c r="A891" s="1"/>
      <c r="B891" s="1"/>
      <c r="C891" s="16"/>
      <c r="D891" s="1"/>
      <c r="E891" s="1"/>
      <c r="F891" s="1"/>
      <c r="G891" s="1"/>
      <c r="H891" s="11"/>
      <c r="I891" s="11"/>
      <c r="J891" s="11"/>
      <c r="K891" s="2"/>
      <c r="L891" s="2"/>
      <c r="M891" s="1"/>
    </row>
    <row r="892" spans="1:13" x14ac:dyDescent="0.2">
      <c r="A892" s="1"/>
      <c r="B892" s="1"/>
      <c r="C892" s="16"/>
      <c r="D892" s="1"/>
      <c r="E892" s="1"/>
      <c r="F892" s="1"/>
      <c r="G892" s="1"/>
      <c r="H892" s="11"/>
      <c r="I892" s="11"/>
      <c r="J892" s="11"/>
      <c r="K892" s="2"/>
      <c r="L892" s="2"/>
      <c r="M892" s="1"/>
    </row>
    <row r="893" spans="1:13" x14ac:dyDescent="0.2">
      <c r="A893" s="1"/>
      <c r="B893" s="1"/>
      <c r="C893" s="16"/>
      <c r="D893" s="1"/>
      <c r="E893" s="1"/>
      <c r="F893" s="1"/>
      <c r="G893" s="1"/>
      <c r="H893" s="11"/>
      <c r="I893" s="11"/>
      <c r="J893" s="11"/>
      <c r="K893" s="2"/>
      <c r="L893" s="2"/>
      <c r="M893" s="1"/>
    </row>
    <row r="894" spans="1:13" x14ac:dyDescent="0.2">
      <c r="A894" s="1"/>
      <c r="B894" s="1"/>
      <c r="C894" s="16"/>
      <c r="D894" s="1"/>
      <c r="E894" s="1"/>
      <c r="F894" s="1"/>
      <c r="G894" s="1"/>
      <c r="H894" s="11"/>
      <c r="I894" s="11"/>
      <c r="J894" s="11"/>
      <c r="K894" s="2"/>
      <c r="L894" s="2"/>
      <c r="M894" s="1"/>
    </row>
    <row r="895" spans="1:13" x14ac:dyDescent="0.2">
      <c r="A895" s="1"/>
      <c r="B895" s="1"/>
      <c r="C895" s="16"/>
      <c r="D895" s="1"/>
      <c r="E895" s="1"/>
      <c r="F895" s="1"/>
      <c r="G895" s="1"/>
      <c r="H895" s="11"/>
      <c r="I895" s="11"/>
      <c r="J895" s="11"/>
      <c r="K895" s="2"/>
      <c r="L895" s="2"/>
      <c r="M895" s="1"/>
    </row>
    <row r="896" spans="1:13" x14ac:dyDescent="0.2">
      <c r="A896" s="1"/>
      <c r="B896" s="1"/>
      <c r="C896" s="16"/>
      <c r="D896" s="1"/>
      <c r="E896" s="1"/>
      <c r="F896" s="1"/>
      <c r="G896" s="1"/>
      <c r="H896" s="11"/>
      <c r="I896" s="11"/>
      <c r="J896" s="11"/>
      <c r="K896" s="2"/>
      <c r="L896" s="2"/>
      <c r="M896" s="1"/>
    </row>
    <row r="897" spans="1:13" x14ac:dyDescent="0.2">
      <c r="A897" s="1"/>
      <c r="B897" s="1"/>
      <c r="C897" s="16"/>
      <c r="D897" s="1"/>
      <c r="E897" s="1"/>
      <c r="F897" s="1"/>
      <c r="G897" s="1"/>
      <c r="H897" s="11"/>
      <c r="I897" s="11"/>
      <c r="J897" s="11"/>
      <c r="K897" s="2"/>
      <c r="L897" s="2"/>
      <c r="M897" s="1"/>
    </row>
    <row r="898" spans="1:13" x14ac:dyDescent="0.2">
      <c r="A898" s="1"/>
      <c r="B898" s="1"/>
      <c r="C898" s="16"/>
      <c r="D898" s="1"/>
      <c r="E898" s="1"/>
      <c r="F898" s="1"/>
      <c r="G898" s="1"/>
      <c r="H898" s="11"/>
      <c r="I898" s="11"/>
      <c r="J898" s="11"/>
      <c r="K898" s="2"/>
      <c r="L898" s="2"/>
      <c r="M898" s="1"/>
    </row>
    <row r="899" spans="1:13" x14ac:dyDescent="0.2">
      <c r="A899" s="1"/>
      <c r="B899" s="1"/>
      <c r="C899" s="16"/>
      <c r="D899" s="1"/>
      <c r="E899" s="1"/>
      <c r="F899" s="1"/>
      <c r="G899" s="1"/>
      <c r="H899" s="11"/>
      <c r="I899" s="11"/>
      <c r="J899" s="11"/>
      <c r="K899" s="2"/>
      <c r="L899" s="2"/>
      <c r="M899" s="1"/>
    </row>
    <row r="900" spans="1:13" x14ac:dyDescent="0.2">
      <c r="A900" s="1"/>
      <c r="B900" s="1"/>
      <c r="C900" s="16"/>
      <c r="D900" s="1"/>
      <c r="E900" s="1"/>
      <c r="F900" s="1"/>
      <c r="G900" s="1"/>
      <c r="H900" s="11"/>
      <c r="I900" s="11"/>
      <c r="J900" s="11"/>
      <c r="K900" s="2"/>
      <c r="L900" s="2"/>
      <c r="M900" s="1"/>
    </row>
    <row r="901" spans="1:13" x14ac:dyDescent="0.2">
      <c r="A901" s="1"/>
      <c r="B901" s="1"/>
      <c r="C901" s="16"/>
      <c r="D901" s="1"/>
      <c r="E901" s="1"/>
      <c r="F901" s="1"/>
      <c r="G901" s="1"/>
      <c r="H901" s="11"/>
      <c r="I901" s="11"/>
      <c r="J901" s="11"/>
      <c r="K901" s="2"/>
      <c r="L901" s="2"/>
      <c r="M901" s="1"/>
    </row>
    <row r="902" spans="1:13" x14ac:dyDescent="0.2">
      <c r="A902" s="1"/>
      <c r="B902" s="1"/>
      <c r="C902" s="16"/>
      <c r="D902" s="1"/>
      <c r="E902" s="1"/>
      <c r="F902" s="1"/>
      <c r="G902" s="1"/>
      <c r="H902" s="11"/>
      <c r="I902" s="11"/>
      <c r="J902" s="11"/>
      <c r="K902" s="2"/>
      <c r="L902" s="2"/>
      <c r="M902" s="1"/>
    </row>
    <row r="903" spans="1:13" x14ac:dyDescent="0.2">
      <c r="A903" s="1"/>
      <c r="B903" s="1"/>
      <c r="C903" s="16"/>
      <c r="D903" s="1"/>
      <c r="E903" s="1"/>
      <c r="F903" s="1"/>
      <c r="G903" s="1"/>
      <c r="H903" s="11"/>
      <c r="I903" s="11"/>
      <c r="J903" s="11"/>
      <c r="K903" s="2"/>
      <c r="L903" s="2"/>
      <c r="M903" s="1"/>
    </row>
    <row r="904" spans="1:13" x14ac:dyDescent="0.2">
      <c r="A904" s="1"/>
      <c r="B904" s="1"/>
      <c r="C904" s="16"/>
      <c r="D904" s="1"/>
      <c r="E904" s="1"/>
      <c r="F904" s="1"/>
      <c r="G904" s="1"/>
      <c r="H904" s="11"/>
      <c r="I904" s="11"/>
      <c r="J904" s="11"/>
      <c r="K904" s="2"/>
      <c r="L904" s="2"/>
      <c r="M904" s="1"/>
    </row>
    <row r="905" spans="1:13" x14ac:dyDescent="0.2">
      <c r="A905" s="1"/>
      <c r="B905" s="1"/>
      <c r="C905" s="16"/>
      <c r="D905" s="1"/>
      <c r="E905" s="1"/>
      <c r="F905" s="1"/>
      <c r="G905" s="1"/>
      <c r="H905" s="11"/>
      <c r="I905" s="11"/>
      <c r="J905" s="11"/>
      <c r="K905" s="2"/>
      <c r="L905" s="2"/>
      <c r="M905" s="1"/>
    </row>
    <row r="906" spans="1:13" x14ac:dyDescent="0.2">
      <c r="A906" s="1"/>
      <c r="B906" s="1"/>
      <c r="C906" s="16"/>
      <c r="D906" s="1"/>
      <c r="E906" s="1"/>
      <c r="F906" s="1"/>
      <c r="G906" s="1"/>
      <c r="H906" s="11"/>
      <c r="I906" s="11"/>
      <c r="J906" s="11"/>
      <c r="K906" s="2"/>
      <c r="L906" s="2"/>
      <c r="M906" s="1"/>
    </row>
    <row r="907" spans="1:13" x14ac:dyDescent="0.2">
      <c r="A907" s="1"/>
      <c r="B907" s="1"/>
      <c r="C907" s="16"/>
      <c r="D907" s="1"/>
      <c r="E907" s="1"/>
      <c r="F907" s="1"/>
      <c r="G907" s="1"/>
      <c r="H907" s="11"/>
      <c r="I907" s="11"/>
      <c r="J907" s="11"/>
      <c r="K907" s="2"/>
      <c r="L907" s="2"/>
      <c r="M907" s="1"/>
    </row>
    <row r="908" spans="1:13" x14ac:dyDescent="0.2">
      <c r="A908" s="1"/>
      <c r="B908" s="1"/>
      <c r="C908" s="16"/>
      <c r="D908" s="1"/>
      <c r="E908" s="1"/>
      <c r="F908" s="1"/>
      <c r="G908" s="1"/>
      <c r="H908" s="11"/>
      <c r="I908" s="11"/>
      <c r="J908" s="11"/>
      <c r="K908" s="2"/>
      <c r="L908" s="2"/>
      <c r="M908" s="1"/>
    </row>
    <row r="909" spans="1:13" x14ac:dyDescent="0.2">
      <c r="A909" s="1"/>
      <c r="B909" s="1"/>
      <c r="C909" s="16"/>
      <c r="D909" s="1"/>
      <c r="E909" s="1"/>
      <c r="F909" s="1"/>
      <c r="G909" s="1"/>
      <c r="H909" s="11"/>
      <c r="I909" s="11"/>
      <c r="J909" s="11"/>
      <c r="K909" s="2"/>
      <c r="L909" s="2"/>
      <c r="M909" s="1"/>
    </row>
    <row r="910" spans="1:13" x14ac:dyDescent="0.2">
      <c r="A910" s="1"/>
      <c r="B910" s="1"/>
      <c r="C910" s="16"/>
      <c r="D910" s="1"/>
      <c r="E910" s="1"/>
      <c r="F910" s="1"/>
      <c r="G910" s="1"/>
      <c r="H910" s="11"/>
      <c r="I910" s="11"/>
      <c r="J910" s="11"/>
      <c r="K910" s="2"/>
      <c r="L910" s="2"/>
      <c r="M910" s="1"/>
    </row>
    <row r="911" spans="1:13" x14ac:dyDescent="0.2">
      <c r="A911" s="1"/>
      <c r="B911" s="1"/>
      <c r="C911" s="16"/>
      <c r="D911" s="1"/>
      <c r="E911" s="1"/>
      <c r="F911" s="1"/>
      <c r="G911" s="1"/>
      <c r="H911" s="11"/>
      <c r="I911" s="11"/>
      <c r="J911" s="11"/>
      <c r="K911" s="2"/>
      <c r="L911" s="2"/>
      <c r="M911" s="1"/>
    </row>
    <row r="912" spans="1:13" x14ac:dyDescent="0.2">
      <c r="A912" s="1"/>
      <c r="B912" s="1"/>
      <c r="C912" s="16"/>
      <c r="D912" s="1"/>
      <c r="E912" s="1"/>
      <c r="F912" s="1"/>
      <c r="G912" s="1"/>
      <c r="H912" s="11"/>
      <c r="I912" s="11"/>
      <c r="J912" s="11"/>
      <c r="K912" s="2"/>
      <c r="L912" s="2"/>
      <c r="M912" s="1"/>
    </row>
    <row r="913" spans="1:13" x14ac:dyDescent="0.2">
      <c r="A913" s="1"/>
      <c r="B913" s="1"/>
      <c r="C913" s="16"/>
      <c r="D913" s="1"/>
      <c r="E913" s="1"/>
      <c r="F913" s="1"/>
      <c r="G913" s="1"/>
      <c r="H913" s="11"/>
      <c r="I913" s="11"/>
      <c r="J913" s="11"/>
      <c r="K913" s="2"/>
      <c r="L913" s="2"/>
      <c r="M913" s="1"/>
    </row>
    <row r="914" spans="1:13" x14ac:dyDescent="0.2">
      <c r="A914" s="1"/>
      <c r="B914" s="1"/>
      <c r="C914" s="16"/>
      <c r="D914" s="1"/>
      <c r="E914" s="1"/>
      <c r="F914" s="1"/>
      <c r="G914" s="1"/>
      <c r="H914" s="11"/>
      <c r="I914" s="11"/>
      <c r="J914" s="11"/>
      <c r="K914" s="2"/>
      <c r="L914" s="2"/>
      <c r="M914" s="1"/>
    </row>
    <row r="915" spans="1:13" x14ac:dyDescent="0.2">
      <c r="A915" s="1"/>
      <c r="B915" s="1"/>
      <c r="C915" s="16"/>
      <c r="D915" s="1"/>
      <c r="E915" s="1"/>
      <c r="F915" s="1"/>
      <c r="G915" s="1"/>
      <c r="H915" s="11"/>
      <c r="I915" s="11"/>
      <c r="J915" s="11"/>
      <c r="K915" s="2"/>
      <c r="L915" s="2"/>
      <c r="M915" s="1"/>
    </row>
    <row r="916" spans="1:13" x14ac:dyDescent="0.2">
      <c r="A916" s="1"/>
      <c r="B916" s="1"/>
      <c r="C916" s="16"/>
      <c r="D916" s="1"/>
      <c r="E916" s="1"/>
      <c r="F916" s="1"/>
      <c r="G916" s="1"/>
      <c r="H916" s="11"/>
      <c r="I916" s="11"/>
      <c r="J916" s="11"/>
      <c r="K916" s="2"/>
      <c r="L916" s="2"/>
      <c r="M916" s="1"/>
    </row>
    <row r="917" spans="1:13" x14ac:dyDescent="0.2">
      <c r="A917" s="1"/>
      <c r="B917" s="1"/>
      <c r="C917" s="16"/>
      <c r="D917" s="1"/>
      <c r="E917" s="1"/>
      <c r="F917" s="1"/>
      <c r="G917" s="1"/>
      <c r="H917" s="11"/>
      <c r="I917" s="11"/>
      <c r="J917" s="11"/>
      <c r="K917" s="2"/>
      <c r="L917" s="2"/>
      <c r="M917" s="1"/>
    </row>
    <row r="918" spans="1:13" x14ac:dyDescent="0.2">
      <c r="A918" s="1"/>
      <c r="B918" s="1"/>
      <c r="C918" s="16"/>
      <c r="D918" s="1"/>
      <c r="E918" s="1"/>
      <c r="F918" s="1"/>
      <c r="G918" s="1"/>
      <c r="H918" s="11"/>
      <c r="I918" s="11"/>
      <c r="J918" s="11"/>
      <c r="K918" s="2"/>
      <c r="L918" s="2"/>
      <c r="M918" s="1"/>
    </row>
    <row r="919" spans="1:13" x14ac:dyDescent="0.2">
      <c r="A919" s="1"/>
      <c r="B919" s="1"/>
      <c r="C919" s="16"/>
      <c r="D919" s="1"/>
      <c r="E919" s="1"/>
      <c r="F919" s="1"/>
      <c r="G919" s="1"/>
      <c r="H919" s="11"/>
      <c r="I919" s="11"/>
      <c r="J919" s="11"/>
      <c r="K919" s="2"/>
      <c r="L919" s="2"/>
      <c r="M919" s="1"/>
    </row>
    <row r="920" spans="1:13" x14ac:dyDescent="0.2">
      <c r="A920" s="1"/>
      <c r="B920" s="1"/>
      <c r="C920" s="16"/>
      <c r="D920" s="1"/>
      <c r="E920" s="1"/>
      <c r="F920" s="1"/>
      <c r="G920" s="1"/>
      <c r="H920" s="11"/>
      <c r="I920" s="11"/>
      <c r="J920" s="11"/>
      <c r="K920" s="2"/>
      <c r="L920" s="2"/>
      <c r="M920" s="1"/>
    </row>
    <row r="921" spans="1:13" x14ac:dyDescent="0.2">
      <c r="A921" s="1"/>
      <c r="B921" s="1"/>
      <c r="C921" s="16"/>
      <c r="D921" s="1"/>
      <c r="E921" s="1"/>
      <c r="F921" s="1"/>
      <c r="G921" s="1"/>
      <c r="H921" s="11"/>
      <c r="I921" s="11"/>
      <c r="J921" s="11"/>
      <c r="K921" s="2"/>
      <c r="L921" s="2"/>
      <c r="M921" s="1"/>
    </row>
    <row r="922" spans="1:13" x14ac:dyDescent="0.2">
      <c r="A922" s="1"/>
      <c r="B922" s="1"/>
      <c r="C922" s="16"/>
      <c r="D922" s="1"/>
      <c r="E922" s="1"/>
      <c r="F922" s="1"/>
      <c r="G922" s="1"/>
      <c r="H922" s="11"/>
      <c r="I922" s="11"/>
      <c r="J922" s="11"/>
      <c r="K922" s="2"/>
      <c r="L922" s="2"/>
      <c r="M922" s="1"/>
    </row>
    <row r="923" spans="1:13" x14ac:dyDescent="0.2">
      <c r="A923" s="1"/>
      <c r="B923" s="1"/>
      <c r="C923" s="16"/>
      <c r="D923" s="1"/>
      <c r="E923" s="1"/>
      <c r="F923" s="1"/>
      <c r="G923" s="1"/>
      <c r="H923" s="11"/>
      <c r="I923" s="11"/>
      <c r="J923" s="11"/>
      <c r="K923" s="2"/>
      <c r="L923" s="2"/>
      <c r="M923" s="1"/>
    </row>
    <row r="924" spans="1:13" x14ac:dyDescent="0.2">
      <c r="A924" s="1"/>
      <c r="B924" s="1"/>
      <c r="C924" s="16"/>
      <c r="D924" s="1"/>
      <c r="E924" s="1"/>
      <c r="F924" s="1"/>
      <c r="G924" s="1"/>
      <c r="H924" s="11"/>
      <c r="I924" s="11"/>
      <c r="J924" s="11"/>
      <c r="K924" s="2"/>
      <c r="L924" s="2"/>
      <c r="M924" s="1"/>
    </row>
    <row r="925" spans="1:13" x14ac:dyDescent="0.2">
      <c r="A925" s="1"/>
      <c r="B925" s="1"/>
      <c r="C925" s="16"/>
      <c r="D925" s="1"/>
      <c r="E925" s="1"/>
      <c r="F925" s="1"/>
      <c r="G925" s="1"/>
      <c r="H925" s="11"/>
      <c r="I925" s="11"/>
      <c r="J925" s="11"/>
      <c r="K925" s="2"/>
      <c r="L925" s="2"/>
      <c r="M925" s="1"/>
    </row>
    <row r="926" spans="1:13" x14ac:dyDescent="0.2">
      <c r="A926" s="1"/>
      <c r="B926" s="1"/>
      <c r="C926" s="16"/>
      <c r="D926" s="1"/>
      <c r="E926" s="1"/>
      <c r="F926" s="1"/>
      <c r="G926" s="1"/>
      <c r="H926" s="11"/>
      <c r="I926" s="11"/>
      <c r="J926" s="11"/>
      <c r="K926" s="2"/>
      <c r="L926" s="2"/>
      <c r="M926" s="1"/>
    </row>
    <row r="927" spans="1:13" x14ac:dyDescent="0.2">
      <c r="A927" s="1"/>
      <c r="B927" s="1"/>
      <c r="C927" s="16"/>
      <c r="D927" s="1"/>
      <c r="E927" s="1"/>
      <c r="F927" s="1"/>
      <c r="G927" s="1"/>
      <c r="H927" s="11"/>
      <c r="I927" s="11"/>
      <c r="J927" s="11"/>
      <c r="K927" s="2"/>
      <c r="L927" s="2"/>
      <c r="M927" s="1"/>
    </row>
    <row r="928" spans="1:13" x14ac:dyDescent="0.2">
      <c r="A928" s="1"/>
      <c r="B928" s="1"/>
      <c r="C928" s="16"/>
      <c r="D928" s="1"/>
      <c r="E928" s="1"/>
      <c r="F928" s="1"/>
      <c r="G928" s="1"/>
      <c r="H928" s="11"/>
      <c r="I928" s="11"/>
      <c r="J928" s="11"/>
      <c r="K928" s="2"/>
      <c r="L928" s="2"/>
      <c r="M928" s="1"/>
    </row>
    <row r="929" spans="1:13" x14ac:dyDescent="0.2">
      <c r="A929" s="1"/>
      <c r="B929" s="1"/>
      <c r="C929" s="16"/>
      <c r="D929" s="1"/>
      <c r="E929" s="1"/>
      <c r="F929" s="1"/>
      <c r="G929" s="1"/>
      <c r="H929" s="11"/>
      <c r="I929" s="11"/>
      <c r="J929" s="11"/>
      <c r="K929" s="2"/>
      <c r="L929" s="2"/>
      <c r="M929" s="1"/>
    </row>
    <row r="930" spans="1:13" x14ac:dyDescent="0.2">
      <c r="A930" s="1"/>
      <c r="B930" s="1"/>
      <c r="C930" s="16"/>
      <c r="D930" s="1"/>
      <c r="E930" s="1"/>
      <c r="F930" s="1"/>
      <c r="G930" s="1"/>
      <c r="H930" s="11"/>
      <c r="I930" s="11"/>
      <c r="J930" s="11"/>
      <c r="K930" s="2"/>
      <c r="L930" s="2"/>
      <c r="M930" s="1"/>
    </row>
    <row r="931" spans="1:13" x14ac:dyDescent="0.2">
      <c r="A931" s="1"/>
      <c r="B931" s="1"/>
      <c r="C931" s="16"/>
      <c r="D931" s="1"/>
      <c r="E931" s="1"/>
      <c r="F931" s="1"/>
      <c r="G931" s="1"/>
      <c r="H931" s="11"/>
      <c r="I931" s="11"/>
      <c r="J931" s="11"/>
      <c r="K931" s="2"/>
      <c r="L931" s="2"/>
      <c r="M931" s="1"/>
    </row>
    <row r="932" spans="1:13" x14ac:dyDescent="0.2">
      <c r="A932" s="1"/>
      <c r="B932" s="1"/>
      <c r="C932" s="16"/>
      <c r="D932" s="1"/>
      <c r="E932" s="1"/>
      <c r="F932" s="1"/>
      <c r="G932" s="1"/>
      <c r="H932" s="11"/>
      <c r="I932" s="11"/>
      <c r="J932" s="11"/>
      <c r="K932" s="2"/>
      <c r="L932" s="2"/>
      <c r="M932" s="1"/>
    </row>
    <row r="933" spans="1:13" x14ac:dyDescent="0.2">
      <c r="A933" s="1"/>
      <c r="B933" s="1"/>
      <c r="C933" s="16"/>
      <c r="D933" s="1"/>
      <c r="E933" s="1"/>
      <c r="F933" s="1"/>
      <c r="G933" s="1"/>
      <c r="H933" s="11"/>
      <c r="I933" s="11"/>
      <c r="J933" s="11"/>
      <c r="K933" s="2"/>
      <c r="L933" s="2"/>
      <c r="M933" s="1"/>
    </row>
    <row r="934" spans="1:13" x14ac:dyDescent="0.2">
      <c r="A934" s="1"/>
      <c r="B934" s="1"/>
      <c r="C934" s="16"/>
      <c r="D934" s="1"/>
      <c r="E934" s="1"/>
      <c r="F934" s="1"/>
      <c r="G934" s="1"/>
      <c r="H934" s="11"/>
      <c r="I934" s="11"/>
      <c r="J934" s="11"/>
      <c r="K934" s="2"/>
      <c r="L934" s="2"/>
      <c r="M934" s="1"/>
    </row>
    <row r="935" spans="1:13" x14ac:dyDescent="0.2">
      <c r="A935" s="1"/>
      <c r="B935" s="1"/>
      <c r="C935" s="16"/>
      <c r="D935" s="1"/>
      <c r="E935" s="1"/>
      <c r="F935" s="1"/>
      <c r="G935" s="1"/>
      <c r="H935" s="11"/>
      <c r="I935" s="11"/>
      <c r="J935" s="11"/>
      <c r="K935" s="2"/>
      <c r="L935" s="2"/>
      <c r="M935" s="1"/>
    </row>
    <row r="936" spans="1:13" x14ac:dyDescent="0.2">
      <c r="A936" s="1"/>
      <c r="B936" s="1"/>
      <c r="C936" s="16"/>
      <c r="D936" s="1"/>
      <c r="E936" s="1"/>
      <c r="F936" s="1"/>
      <c r="G936" s="1"/>
      <c r="H936" s="11"/>
      <c r="I936" s="11"/>
      <c r="J936" s="11"/>
      <c r="K936" s="2"/>
      <c r="L936" s="2"/>
      <c r="M936" s="1"/>
    </row>
    <row r="937" spans="1:13" x14ac:dyDescent="0.2">
      <c r="A937" s="1"/>
      <c r="B937" s="1"/>
      <c r="C937" s="16"/>
      <c r="D937" s="1"/>
      <c r="E937" s="1"/>
      <c r="F937" s="1"/>
      <c r="G937" s="1"/>
      <c r="H937" s="11"/>
      <c r="I937" s="11"/>
      <c r="J937" s="11"/>
      <c r="K937" s="2"/>
      <c r="L937" s="2"/>
      <c r="M937" s="1"/>
    </row>
    <row r="938" spans="1:13" x14ac:dyDescent="0.2">
      <c r="A938" s="1"/>
      <c r="B938" s="1"/>
      <c r="C938" s="16"/>
      <c r="D938" s="1"/>
      <c r="E938" s="1"/>
      <c r="F938" s="1"/>
      <c r="G938" s="1"/>
      <c r="H938" s="11"/>
      <c r="I938" s="11"/>
      <c r="J938" s="11"/>
      <c r="K938" s="2"/>
      <c r="L938" s="2"/>
      <c r="M938" s="1"/>
    </row>
    <row r="939" spans="1:13" x14ac:dyDescent="0.2">
      <c r="A939" s="1"/>
      <c r="B939" s="1"/>
      <c r="C939" s="16"/>
      <c r="D939" s="1"/>
      <c r="E939" s="1"/>
      <c r="F939" s="1"/>
      <c r="G939" s="1"/>
      <c r="H939" s="11"/>
      <c r="I939" s="11"/>
      <c r="J939" s="11"/>
      <c r="K939" s="2"/>
      <c r="L939" s="2"/>
      <c r="M939" s="1"/>
    </row>
    <row r="940" spans="1:13" x14ac:dyDescent="0.2">
      <c r="A940" s="1"/>
      <c r="B940" s="1"/>
      <c r="C940" s="16"/>
      <c r="D940" s="1"/>
      <c r="E940" s="1"/>
      <c r="F940" s="1"/>
      <c r="G940" s="1"/>
      <c r="H940" s="11"/>
      <c r="I940" s="11"/>
      <c r="J940" s="11"/>
      <c r="K940" s="2"/>
      <c r="L940" s="2"/>
      <c r="M940" s="1"/>
    </row>
    <row r="941" spans="1:13" x14ac:dyDescent="0.2">
      <c r="A941" s="1"/>
      <c r="B941" s="1"/>
      <c r="C941" s="16"/>
      <c r="D941" s="1"/>
      <c r="E941" s="1"/>
      <c r="F941" s="1"/>
      <c r="G941" s="1"/>
      <c r="H941" s="11"/>
      <c r="I941" s="11"/>
      <c r="J941" s="11"/>
      <c r="K941" s="2"/>
      <c r="L941" s="2"/>
      <c r="M941" s="1"/>
    </row>
    <row r="942" spans="1:13" x14ac:dyDescent="0.2">
      <c r="A942" s="1"/>
      <c r="B942" s="1"/>
      <c r="C942" s="16"/>
      <c r="D942" s="1"/>
      <c r="E942" s="1"/>
      <c r="F942" s="1"/>
      <c r="G942" s="1"/>
      <c r="H942" s="11"/>
      <c r="I942" s="11"/>
      <c r="J942" s="11"/>
      <c r="K942" s="2"/>
      <c r="L942" s="2"/>
      <c r="M942" s="1"/>
    </row>
    <row r="943" spans="1:13" x14ac:dyDescent="0.2">
      <c r="A943" s="1"/>
      <c r="B943" s="1"/>
      <c r="C943" s="16"/>
      <c r="D943" s="1"/>
      <c r="E943" s="1"/>
      <c r="F943" s="1"/>
      <c r="G943" s="1"/>
      <c r="H943" s="11"/>
      <c r="I943" s="11"/>
      <c r="J943" s="11"/>
      <c r="K943" s="2"/>
      <c r="L943" s="2"/>
      <c r="M943" s="1"/>
    </row>
    <row r="944" spans="1:13" x14ac:dyDescent="0.2">
      <c r="A944" s="1"/>
      <c r="B944" s="1"/>
      <c r="C944" s="16"/>
      <c r="D944" s="1"/>
      <c r="E944" s="1"/>
      <c r="F944" s="1"/>
      <c r="G944" s="1"/>
      <c r="H944" s="11"/>
      <c r="I944" s="11"/>
      <c r="J944" s="11"/>
      <c r="K944" s="2"/>
      <c r="L944" s="2"/>
      <c r="M944" s="1"/>
    </row>
    <row r="945" spans="1:13" x14ac:dyDescent="0.2">
      <c r="A945" s="1"/>
      <c r="B945" s="1"/>
      <c r="C945" s="16"/>
      <c r="D945" s="1"/>
      <c r="E945" s="1"/>
      <c r="F945" s="1"/>
      <c r="G945" s="1"/>
      <c r="H945" s="11"/>
      <c r="I945" s="11"/>
      <c r="J945" s="11"/>
      <c r="K945" s="2"/>
      <c r="L945" s="2"/>
      <c r="M945" s="1"/>
    </row>
    <row r="946" spans="1:13" x14ac:dyDescent="0.2">
      <c r="A946" s="1"/>
      <c r="B946" s="1"/>
      <c r="C946" s="16"/>
      <c r="D946" s="1"/>
      <c r="E946" s="1"/>
      <c r="F946" s="1"/>
      <c r="G946" s="1"/>
      <c r="H946" s="11"/>
      <c r="I946" s="11"/>
      <c r="J946" s="11"/>
      <c r="K946" s="2"/>
      <c r="L946" s="2"/>
      <c r="M946" s="1"/>
    </row>
    <row r="947" spans="1:13" x14ac:dyDescent="0.2">
      <c r="A947" s="1"/>
      <c r="B947" s="1"/>
      <c r="C947" s="16"/>
      <c r="D947" s="1"/>
      <c r="E947" s="1"/>
      <c r="F947" s="1"/>
      <c r="G947" s="1"/>
      <c r="H947" s="11"/>
      <c r="I947" s="11"/>
      <c r="J947" s="11"/>
      <c r="K947" s="2"/>
      <c r="L947" s="2"/>
      <c r="M947" s="1"/>
    </row>
    <row r="948" spans="1:13" x14ac:dyDescent="0.2">
      <c r="A948" s="1"/>
      <c r="B948" s="1"/>
      <c r="C948" s="16"/>
      <c r="D948" s="1"/>
      <c r="E948" s="1"/>
      <c r="F948" s="1"/>
      <c r="G948" s="1"/>
      <c r="H948" s="11"/>
      <c r="I948" s="11"/>
      <c r="J948" s="11"/>
      <c r="K948" s="2"/>
      <c r="L948" s="2"/>
      <c r="M948" s="1"/>
    </row>
    <row r="949" spans="1:13" x14ac:dyDescent="0.2">
      <c r="A949" s="1"/>
      <c r="B949" s="1"/>
      <c r="C949" s="16"/>
      <c r="D949" s="1"/>
      <c r="E949" s="1"/>
      <c r="F949" s="1"/>
      <c r="G949" s="1"/>
      <c r="H949" s="11"/>
      <c r="I949" s="11"/>
      <c r="J949" s="11"/>
      <c r="K949" s="2"/>
      <c r="L949" s="2"/>
      <c r="M949" s="1"/>
    </row>
    <row r="950" spans="1:13" x14ac:dyDescent="0.2">
      <c r="A950" s="1"/>
      <c r="B950" s="1"/>
      <c r="C950" s="16"/>
      <c r="D950" s="1"/>
      <c r="E950" s="1"/>
      <c r="F950" s="1"/>
      <c r="G950" s="1"/>
      <c r="H950" s="11"/>
      <c r="I950" s="11"/>
      <c r="J950" s="11"/>
      <c r="K950" s="2"/>
      <c r="L950" s="2"/>
      <c r="M950" s="1"/>
    </row>
    <row r="951" spans="1:13" x14ac:dyDescent="0.2">
      <c r="A951" s="1"/>
      <c r="B951" s="1"/>
      <c r="C951" s="16"/>
      <c r="D951" s="1"/>
      <c r="E951" s="1"/>
      <c r="F951" s="1"/>
      <c r="G951" s="1"/>
      <c r="H951" s="11"/>
      <c r="I951" s="11"/>
      <c r="J951" s="11"/>
      <c r="K951" s="2"/>
      <c r="L951" s="2"/>
      <c r="M951" s="1"/>
    </row>
    <row r="952" spans="1:13" x14ac:dyDescent="0.2">
      <c r="A952" s="1"/>
      <c r="B952" s="1"/>
      <c r="C952" s="16"/>
      <c r="D952" s="1"/>
      <c r="E952" s="1"/>
      <c r="F952" s="1"/>
      <c r="G952" s="1"/>
      <c r="H952" s="11"/>
      <c r="I952" s="11"/>
      <c r="J952" s="11"/>
      <c r="K952" s="2"/>
      <c r="L952" s="2"/>
      <c r="M952" s="1"/>
    </row>
    <row r="953" spans="1:13" x14ac:dyDescent="0.2">
      <c r="A953" s="1"/>
      <c r="B953" s="1"/>
      <c r="C953" s="16"/>
      <c r="D953" s="1"/>
      <c r="E953" s="1"/>
      <c r="F953" s="1"/>
      <c r="G953" s="1"/>
      <c r="H953" s="11"/>
      <c r="I953" s="11"/>
      <c r="J953" s="11"/>
      <c r="K953" s="2"/>
      <c r="L953" s="2"/>
      <c r="M953" s="1"/>
    </row>
    <row r="954" spans="1:13" x14ac:dyDescent="0.2">
      <c r="A954" s="1"/>
      <c r="B954" s="1"/>
      <c r="C954" s="16"/>
      <c r="D954" s="1"/>
      <c r="E954" s="1"/>
      <c r="F954" s="1"/>
      <c r="G954" s="1"/>
      <c r="H954" s="11"/>
      <c r="I954" s="11"/>
      <c r="J954" s="11"/>
      <c r="K954" s="2"/>
      <c r="L954" s="2"/>
      <c r="M954" s="1"/>
    </row>
    <row r="955" spans="1:13" x14ac:dyDescent="0.2">
      <c r="A955" s="1"/>
      <c r="B955" s="1"/>
      <c r="C955" s="16"/>
      <c r="D955" s="1"/>
      <c r="E955" s="1"/>
      <c r="F955" s="1"/>
      <c r="G955" s="1"/>
      <c r="H955" s="11"/>
      <c r="I955" s="11"/>
      <c r="J955" s="11"/>
      <c r="K955" s="2"/>
      <c r="L955" s="2"/>
      <c r="M955" s="1"/>
    </row>
    <row r="956" spans="1:13" x14ac:dyDescent="0.2">
      <c r="A956" s="1"/>
      <c r="B956" s="1"/>
      <c r="C956" s="16"/>
      <c r="D956" s="1"/>
      <c r="E956" s="1"/>
      <c r="F956" s="1"/>
      <c r="G956" s="1"/>
      <c r="H956" s="11"/>
      <c r="I956" s="11"/>
      <c r="J956" s="11"/>
      <c r="K956" s="2"/>
      <c r="L956" s="2"/>
      <c r="M956" s="1"/>
    </row>
    <row r="957" spans="1:13" x14ac:dyDescent="0.2">
      <c r="A957" s="1"/>
      <c r="B957" s="1"/>
      <c r="C957" s="16"/>
      <c r="D957" s="1"/>
      <c r="E957" s="1"/>
      <c r="F957" s="1"/>
      <c r="G957" s="1"/>
      <c r="H957" s="11"/>
      <c r="I957" s="11"/>
      <c r="J957" s="11"/>
      <c r="K957" s="2"/>
      <c r="L957" s="2"/>
      <c r="M957" s="1"/>
    </row>
    <row r="958" spans="1:13" x14ac:dyDescent="0.2">
      <c r="A958" s="1"/>
      <c r="B958" s="1"/>
      <c r="C958" s="16"/>
      <c r="D958" s="1"/>
      <c r="E958" s="1"/>
      <c r="F958" s="1"/>
      <c r="G958" s="1"/>
      <c r="H958" s="11"/>
      <c r="I958" s="11"/>
      <c r="J958" s="11"/>
      <c r="K958" s="2"/>
      <c r="L958" s="2"/>
      <c r="M958" s="1"/>
    </row>
    <row r="959" spans="1:13" x14ac:dyDescent="0.2">
      <c r="A959" s="1"/>
      <c r="B959" s="1"/>
      <c r="C959" s="16"/>
      <c r="D959" s="1"/>
      <c r="E959" s="1"/>
      <c r="F959" s="1"/>
      <c r="G959" s="1"/>
      <c r="H959" s="11"/>
      <c r="I959" s="11"/>
      <c r="J959" s="11"/>
      <c r="K959" s="2"/>
      <c r="L959" s="2"/>
      <c r="M959" s="1"/>
    </row>
    <row r="960" spans="1:13" x14ac:dyDescent="0.2">
      <c r="A960" s="1"/>
      <c r="B960" s="1"/>
      <c r="C960" s="16"/>
      <c r="D960" s="1"/>
      <c r="E960" s="1"/>
      <c r="F960" s="1"/>
      <c r="G960" s="1"/>
      <c r="H960" s="11"/>
      <c r="I960" s="11"/>
      <c r="J960" s="11"/>
      <c r="K960" s="2"/>
      <c r="L960" s="2"/>
      <c r="M960" s="1"/>
    </row>
    <row r="961" spans="1:13" x14ac:dyDescent="0.2">
      <c r="A961" s="1"/>
      <c r="B961" s="1"/>
      <c r="C961" s="16"/>
      <c r="D961" s="1"/>
      <c r="E961" s="1"/>
      <c r="F961" s="1"/>
      <c r="G961" s="1"/>
      <c r="H961" s="11"/>
      <c r="I961" s="11"/>
      <c r="J961" s="11"/>
      <c r="K961" s="2"/>
      <c r="L961" s="2"/>
      <c r="M961" s="1"/>
    </row>
    <row r="962" spans="1:13" x14ac:dyDescent="0.2">
      <c r="A962" s="1"/>
      <c r="B962" s="1"/>
      <c r="C962" s="16"/>
      <c r="D962" s="1"/>
      <c r="E962" s="1"/>
      <c r="F962" s="1"/>
      <c r="G962" s="1"/>
      <c r="H962" s="11"/>
      <c r="I962" s="11"/>
      <c r="J962" s="11"/>
      <c r="K962" s="2"/>
      <c r="L962" s="2"/>
      <c r="M962" s="1"/>
    </row>
    <row r="963" spans="1:13" x14ac:dyDescent="0.2">
      <c r="A963" s="1"/>
      <c r="B963" s="1"/>
      <c r="C963" s="16"/>
      <c r="D963" s="1"/>
      <c r="E963" s="1"/>
      <c r="F963" s="1"/>
      <c r="G963" s="1"/>
      <c r="H963" s="11"/>
      <c r="I963" s="11"/>
      <c r="J963" s="11"/>
      <c r="K963" s="2"/>
      <c r="L963" s="2"/>
      <c r="M963" s="1"/>
    </row>
    <row r="964" spans="1:13" x14ac:dyDescent="0.2">
      <c r="A964" s="1"/>
      <c r="B964" s="1"/>
      <c r="C964" s="16"/>
      <c r="D964" s="1"/>
      <c r="E964" s="1"/>
      <c r="F964" s="1"/>
      <c r="G964" s="1"/>
      <c r="H964" s="11"/>
      <c r="I964" s="11"/>
      <c r="J964" s="11"/>
      <c r="K964" s="2"/>
      <c r="L964" s="2"/>
      <c r="M964" s="1"/>
    </row>
    <row r="965" spans="1:13" x14ac:dyDescent="0.2">
      <c r="A965" s="1"/>
      <c r="B965" s="1"/>
      <c r="C965" s="16"/>
      <c r="D965" s="1"/>
      <c r="E965" s="1"/>
      <c r="F965" s="1"/>
      <c r="G965" s="1"/>
      <c r="H965" s="11"/>
      <c r="I965" s="11"/>
      <c r="J965" s="11"/>
      <c r="K965" s="2"/>
      <c r="L965" s="2"/>
      <c r="M965" s="1"/>
    </row>
    <row r="966" spans="1:13" x14ac:dyDescent="0.2">
      <c r="A966" s="1"/>
      <c r="B966" s="1"/>
      <c r="C966" s="16"/>
      <c r="D966" s="1"/>
      <c r="E966" s="1"/>
      <c r="F966" s="1"/>
      <c r="G966" s="1"/>
      <c r="H966" s="11"/>
      <c r="I966" s="11"/>
      <c r="J966" s="11"/>
      <c r="K966" s="2"/>
      <c r="L966" s="2"/>
      <c r="M966" s="1"/>
    </row>
    <row r="967" spans="1:13" x14ac:dyDescent="0.2">
      <c r="A967" s="1"/>
      <c r="B967" s="1"/>
      <c r="C967" s="16"/>
      <c r="D967" s="1"/>
      <c r="E967" s="1"/>
      <c r="F967" s="1"/>
      <c r="G967" s="1"/>
      <c r="H967" s="11"/>
      <c r="I967" s="11"/>
      <c r="J967" s="11"/>
      <c r="K967" s="2"/>
      <c r="L967" s="2"/>
      <c r="M967" s="1"/>
    </row>
    <row r="968" spans="1:13" x14ac:dyDescent="0.2">
      <c r="A968" s="1"/>
      <c r="B968" s="1"/>
      <c r="C968" s="16"/>
      <c r="D968" s="1"/>
      <c r="E968" s="1"/>
      <c r="F968" s="1"/>
      <c r="G968" s="1"/>
      <c r="H968" s="11"/>
      <c r="I968" s="11"/>
      <c r="J968" s="11"/>
      <c r="K968" s="2"/>
      <c r="L968" s="2"/>
      <c r="M968" s="1"/>
    </row>
    <row r="969" spans="1:13" x14ac:dyDescent="0.2">
      <c r="A969" s="1"/>
      <c r="B969" s="1"/>
      <c r="C969" s="16"/>
      <c r="D969" s="1"/>
      <c r="E969" s="1"/>
      <c r="F969" s="1"/>
      <c r="G969" s="1"/>
      <c r="H969" s="11"/>
      <c r="I969" s="11"/>
      <c r="J969" s="11"/>
      <c r="K969" s="2"/>
      <c r="L969" s="2"/>
      <c r="M969" s="1"/>
    </row>
    <row r="970" spans="1:13" x14ac:dyDescent="0.2">
      <c r="A970" s="1"/>
      <c r="B970" s="1"/>
      <c r="C970" s="16"/>
      <c r="D970" s="1"/>
      <c r="E970" s="1"/>
      <c r="F970" s="1"/>
      <c r="G970" s="1"/>
      <c r="H970" s="11"/>
      <c r="I970" s="11"/>
      <c r="J970" s="11"/>
      <c r="K970" s="2"/>
      <c r="L970" s="2"/>
      <c r="M970" s="1"/>
    </row>
    <row r="971" spans="1:13" x14ac:dyDescent="0.2">
      <c r="A971" s="1"/>
      <c r="B971" s="1"/>
      <c r="C971" s="16"/>
      <c r="D971" s="1"/>
      <c r="E971" s="1"/>
      <c r="F971" s="1"/>
      <c r="G971" s="1"/>
      <c r="H971" s="11"/>
      <c r="I971" s="11"/>
      <c r="J971" s="11"/>
      <c r="K971" s="2"/>
      <c r="L971" s="2"/>
      <c r="M971" s="1"/>
    </row>
    <row r="972" spans="1:13" x14ac:dyDescent="0.2">
      <c r="A972" s="1"/>
      <c r="B972" s="1"/>
      <c r="C972" s="16"/>
      <c r="D972" s="1"/>
      <c r="E972" s="1"/>
      <c r="F972" s="1"/>
      <c r="G972" s="1"/>
      <c r="H972" s="11"/>
      <c r="I972" s="11"/>
      <c r="J972" s="11"/>
      <c r="K972" s="2"/>
      <c r="L972" s="2"/>
      <c r="M972" s="1"/>
    </row>
    <row r="973" spans="1:13" x14ac:dyDescent="0.2">
      <c r="A973" s="1"/>
      <c r="B973" s="1"/>
      <c r="C973" s="16"/>
      <c r="D973" s="1"/>
      <c r="E973" s="1"/>
      <c r="F973" s="1"/>
      <c r="G973" s="1"/>
      <c r="H973" s="11"/>
      <c r="I973" s="11"/>
      <c r="J973" s="11"/>
      <c r="K973" s="2"/>
      <c r="L973" s="2"/>
      <c r="M973" s="1"/>
    </row>
    <row r="974" spans="1:13" x14ac:dyDescent="0.2">
      <c r="A974" s="1"/>
      <c r="B974" s="1"/>
      <c r="C974" s="16"/>
      <c r="D974" s="1"/>
      <c r="E974" s="1"/>
      <c r="F974" s="1"/>
      <c r="G974" s="1"/>
      <c r="H974" s="11"/>
      <c r="I974" s="11"/>
      <c r="J974" s="11"/>
      <c r="K974" s="2"/>
      <c r="L974" s="2"/>
      <c r="M974" s="1"/>
    </row>
    <row r="975" spans="1:13" x14ac:dyDescent="0.2">
      <c r="A975" s="1"/>
      <c r="B975" s="1"/>
      <c r="C975" s="16"/>
      <c r="D975" s="1"/>
      <c r="E975" s="1"/>
      <c r="F975" s="1"/>
      <c r="G975" s="1"/>
      <c r="H975" s="11"/>
      <c r="I975" s="11"/>
      <c r="J975" s="11"/>
      <c r="K975" s="2"/>
      <c r="L975" s="2"/>
      <c r="M975" s="1"/>
    </row>
    <row r="976" spans="1:13" x14ac:dyDescent="0.2">
      <c r="A976" s="1"/>
      <c r="B976" s="1"/>
      <c r="C976" s="16"/>
      <c r="D976" s="1"/>
      <c r="E976" s="1"/>
      <c r="F976" s="1"/>
      <c r="G976" s="1"/>
      <c r="H976" s="11"/>
      <c r="I976" s="11"/>
      <c r="J976" s="11"/>
      <c r="K976" s="2"/>
      <c r="L976" s="2"/>
      <c r="M976" s="1"/>
    </row>
    <row r="977" spans="1:13" x14ac:dyDescent="0.2">
      <c r="A977" s="1"/>
      <c r="B977" s="1"/>
      <c r="C977" s="16"/>
      <c r="D977" s="1"/>
      <c r="E977" s="1"/>
      <c r="F977" s="1"/>
      <c r="G977" s="1"/>
      <c r="H977" s="11"/>
      <c r="I977" s="11"/>
      <c r="J977" s="11"/>
      <c r="K977" s="2"/>
      <c r="L977" s="2"/>
      <c r="M977" s="1"/>
    </row>
    <row r="978" spans="1:13" x14ac:dyDescent="0.2">
      <c r="A978" s="1"/>
      <c r="B978" s="1"/>
      <c r="C978" s="16"/>
      <c r="D978" s="1"/>
      <c r="E978" s="1"/>
      <c r="F978" s="1"/>
      <c r="G978" s="1"/>
      <c r="H978" s="11"/>
      <c r="I978" s="11"/>
      <c r="J978" s="11"/>
      <c r="K978" s="2"/>
      <c r="L978" s="2"/>
      <c r="M978" s="1"/>
    </row>
    <row r="979" spans="1:13" x14ac:dyDescent="0.2">
      <c r="A979" s="1"/>
      <c r="B979" s="1"/>
      <c r="C979" s="16"/>
      <c r="D979" s="1"/>
      <c r="E979" s="1"/>
      <c r="F979" s="1"/>
      <c r="G979" s="1"/>
      <c r="H979" s="11"/>
      <c r="I979" s="11"/>
      <c r="J979" s="11"/>
      <c r="K979" s="2"/>
      <c r="L979" s="2"/>
      <c r="M979" s="1"/>
    </row>
    <row r="980" spans="1:13" x14ac:dyDescent="0.2">
      <c r="A980" s="1"/>
      <c r="B980" s="1"/>
      <c r="C980" s="16"/>
      <c r="D980" s="1"/>
      <c r="E980" s="1"/>
      <c r="F980" s="1"/>
      <c r="G980" s="1"/>
      <c r="H980" s="11"/>
      <c r="I980" s="11"/>
      <c r="J980" s="11"/>
      <c r="K980" s="2"/>
      <c r="L980" s="2"/>
      <c r="M980" s="1"/>
    </row>
    <row r="981" spans="1:13" x14ac:dyDescent="0.2">
      <c r="A981" s="1"/>
      <c r="B981" s="1"/>
      <c r="C981" s="16"/>
      <c r="D981" s="1"/>
      <c r="E981" s="1"/>
      <c r="F981" s="1"/>
      <c r="G981" s="1"/>
      <c r="H981" s="11"/>
      <c r="I981" s="11"/>
      <c r="J981" s="11"/>
      <c r="K981" s="2"/>
      <c r="L981" s="2"/>
      <c r="M981" s="1"/>
    </row>
    <row r="982" spans="1:13" x14ac:dyDescent="0.2">
      <c r="A982" s="1"/>
      <c r="B982" s="1"/>
      <c r="C982" s="16"/>
      <c r="D982" s="1"/>
      <c r="E982" s="1"/>
      <c r="F982" s="1"/>
      <c r="G982" s="1"/>
      <c r="H982" s="11"/>
      <c r="I982" s="11"/>
      <c r="J982" s="11"/>
      <c r="K982" s="2"/>
      <c r="L982" s="2"/>
      <c r="M982" s="1"/>
    </row>
    <row r="983" spans="1:13" x14ac:dyDescent="0.2">
      <c r="A983" s="1"/>
      <c r="B983" s="1"/>
      <c r="C983" s="16"/>
      <c r="D983" s="1"/>
      <c r="E983" s="1"/>
      <c r="F983" s="1"/>
      <c r="G983" s="1"/>
      <c r="H983" s="11"/>
      <c r="I983" s="11"/>
      <c r="J983" s="11"/>
      <c r="K983" s="2"/>
      <c r="L983" s="2"/>
      <c r="M983" s="1"/>
    </row>
    <row r="984" spans="1:13" x14ac:dyDescent="0.2">
      <c r="A984" s="1"/>
      <c r="B984" s="1"/>
      <c r="C984" s="16"/>
      <c r="D984" s="1"/>
      <c r="E984" s="1"/>
      <c r="F984" s="1"/>
      <c r="G984" s="1"/>
      <c r="H984" s="11"/>
      <c r="I984" s="11"/>
      <c r="J984" s="11"/>
      <c r="K984" s="2"/>
      <c r="L984" s="2"/>
      <c r="M984" s="1"/>
    </row>
    <row r="985" spans="1:13" x14ac:dyDescent="0.2">
      <c r="A985" s="1"/>
      <c r="B985" s="1"/>
      <c r="C985" s="16"/>
      <c r="D985" s="1"/>
      <c r="E985" s="1"/>
      <c r="F985" s="1"/>
      <c r="G985" s="1"/>
      <c r="H985" s="11"/>
      <c r="I985" s="11"/>
      <c r="J985" s="11"/>
      <c r="K985" s="2"/>
      <c r="L985" s="2"/>
      <c r="M985" s="1"/>
    </row>
    <row r="986" spans="1:13" x14ac:dyDescent="0.2">
      <c r="A986" s="1"/>
      <c r="B986" s="1"/>
      <c r="C986" s="16"/>
      <c r="D986" s="1"/>
      <c r="E986" s="1"/>
      <c r="F986" s="1"/>
      <c r="G986" s="1"/>
      <c r="H986" s="11"/>
      <c r="I986" s="11"/>
      <c r="J986" s="11"/>
      <c r="K986" s="2"/>
      <c r="L986" s="2"/>
      <c r="M986" s="1"/>
    </row>
    <row r="987" spans="1:13" x14ac:dyDescent="0.2">
      <c r="A987" s="1"/>
      <c r="B987" s="1"/>
      <c r="C987" s="16"/>
      <c r="D987" s="1"/>
      <c r="E987" s="1"/>
      <c r="F987" s="1"/>
      <c r="G987" s="1"/>
      <c r="H987" s="11"/>
      <c r="I987" s="11"/>
      <c r="J987" s="11"/>
      <c r="K987" s="2"/>
      <c r="L987" s="2"/>
      <c r="M987" s="1"/>
    </row>
    <row r="988" spans="1:13" x14ac:dyDescent="0.2">
      <c r="A988" s="1"/>
      <c r="B988" s="1"/>
      <c r="C988" s="16"/>
      <c r="D988" s="1"/>
      <c r="E988" s="1"/>
      <c r="F988" s="1"/>
      <c r="G988" s="1"/>
      <c r="H988" s="11"/>
      <c r="I988" s="11"/>
      <c r="J988" s="11"/>
      <c r="K988" s="2"/>
      <c r="L988" s="2"/>
      <c r="M988" s="1"/>
    </row>
    <row r="989" spans="1:13" x14ac:dyDescent="0.2">
      <c r="A989" s="1"/>
      <c r="B989" s="1"/>
      <c r="C989" s="16"/>
      <c r="D989" s="1"/>
      <c r="E989" s="1"/>
      <c r="F989" s="1"/>
      <c r="G989" s="1"/>
      <c r="H989" s="11"/>
      <c r="I989" s="11"/>
      <c r="J989" s="11"/>
      <c r="K989" s="2"/>
      <c r="L989" s="2"/>
      <c r="M989" s="1"/>
    </row>
    <row r="990" spans="1:13" x14ac:dyDescent="0.2">
      <c r="A990" s="1"/>
      <c r="B990" s="1"/>
      <c r="C990" s="16"/>
      <c r="D990" s="1"/>
      <c r="E990" s="1"/>
      <c r="F990" s="1"/>
      <c r="G990" s="1"/>
      <c r="H990" s="11"/>
      <c r="I990" s="11"/>
      <c r="J990" s="11"/>
      <c r="K990" s="2"/>
      <c r="L990" s="2"/>
      <c r="M990" s="1"/>
    </row>
    <row r="991" spans="1:13" x14ac:dyDescent="0.2">
      <c r="A991" s="1"/>
      <c r="B991" s="1"/>
      <c r="C991" s="16"/>
      <c r="D991" s="1"/>
      <c r="E991" s="1"/>
      <c r="F991" s="1"/>
      <c r="G991" s="1"/>
      <c r="H991" s="11"/>
      <c r="I991" s="11"/>
      <c r="J991" s="11"/>
      <c r="K991" s="2"/>
      <c r="L991" s="2"/>
      <c r="M991" s="1"/>
    </row>
    <row r="992" spans="1:13" x14ac:dyDescent="0.2">
      <c r="A992" s="1"/>
      <c r="B992" s="1"/>
      <c r="C992" s="16"/>
      <c r="D992" s="1"/>
      <c r="E992" s="1"/>
      <c r="F992" s="1"/>
      <c r="G992" s="1"/>
      <c r="H992" s="11"/>
      <c r="I992" s="11"/>
      <c r="J992" s="11"/>
      <c r="K992" s="2"/>
      <c r="L992" s="2"/>
      <c r="M992" s="1"/>
    </row>
    <row r="993" spans="1:13" x14ac:dyDescent="0.2">
      <c r="A993" s="1"/>
      <c r="B993" s="1"/>
      <c r="C993" s="16"/>
      <c r="D993" s="1"/>
      <c r="E993" s="1"/>
      <c r="F993" s="1"/>
      <c r="G993" s="1"/>
      <c r="H993" s="11"/>
      <c r="I993" s="11"/>
      <c r="J993" s="11"/>
      <c r="K993" s="2"/>
      <c r="L993" s="2"/>
      <c r="M993" s="1"/>
    </row>
    <row r="994" spans="1:13" x14ac:dyDescent="0.2">
      <c r="A994" s="1"/>
      <c r="B994" s="1"/>
      <c r="C994" s="16"/>
      <c r="D994" s="1"/>
      <c r="E994" s="1"/>
      <c r="F994" s="1"/>
      <c r="G994" s="1"/>
      <c r="H994" s="11"/>
      <c r="I994" s="11"/>
      <c r="J994" s="11"/>
      <c r="K994" s="2"/>
      <c r="L994" s="2"/>
      <c r="M994" s="1"/>
    </row>
    <row r="995" spans="1:13" x14ac:dyDescent="0.2">
      <c r="A995" s="1"/>
      <c r="B995" s="1"/>
      <c r="C995" s="16"/>
      <c r="D995" s="1"/>
      <c r="E995" s="1"/>
      <c r="F995" s="1"/>
      <c r="G995" s="1"/>
      <c r="H995" s="11"/>
      <c r="I995" s="11"/>
      <c r="J995" s="11"/>
      <c r="K995" s="2"/>
      <c r="L995" s="2"/>
      <c r="M995" s="1"/>
    </row>
    <row r="996" spans="1:13" x14ac:dyDescent="0.2">
      <c r="A996" s="1"/>
      <c r="B996" s="1"/>
      <c r="C996" s="16"/>
      <c r="D996" s="1"/>
      <c r="E996" s="1"/>
      <c r="F996" s="1"/>
      <c r="G996" s="1"/>
      <c r="H996" s="11"/>
      <c r="I996" s="11"/>
      <c r="J996" s="11"/>
      <c r="K996" s="2"/>
      <c r="L996" s="2"/>
      <c r="M996" s="1"/>
    </row>
    <row r="997" spans="1:13" x14ac:dyDescent="0.2">
      <c r="A997" s="1"/>
      <c r="B997" s="1"/>
      <c r="C997" s="16"/>
      <c r="D997" s="1"/>
      <c r="E997" s="1"/>
      <c r="F997" s="1"/>
      <c r="G997" s="1"/>
      <c r="H997" s="11"/>
      <c r="I997" s="11"/>
      <c r="J997" s="11"/>
      <c r="K997" s="2"/>
      <c r="L997" s="2"/>
      <c r="M997" s="1"/>
    </row>
    <row r="998" spans="1:13" x14ac:dyDescent="0.2">
      <c r="A998" s="1"/>
      <c r="B998" s="1"/>
      <c r="C998" s="16"/>
      <c r="D998" s="1"/>
      <c r="E998" s="1"/>
      <c r="F998" s="1"/>
      <c r="G998" s="1"/>
      <c r="H998" s="11"/>
      <c r="I998" s="11"/>
      <c r="J998" s="11"/>
      <c r="K998" s="2"/>
      <c r="L998" s="2"/>
      <c r="M998" s="1"/>
    </row>
    <row r="999" spans="1:13" x14ac:dyDescent="0.2">
      <c r="A999" s="1"/>
      <c r="B999" s="1"/>
      <c r="C999" s="16"/>
      <c r="D999" s="1"/>
      <c r="E999" s="1"/>
      <c r="F999" s="1"/>
      <c r="G999" s="1"/>
      <c r="H999" s="11"/>
      <c r="I999" s="11"/>
      <c r="J999" s="11"/>
      <c r="K999" s="2"/>
      <c r="L999" s="2"/>
      <c r="M999" s="1"/>
    </row>
    <row r="1000" spans="1:13" x14ac:dyDescent="0.2">
      <c r="A1000" s="1"/>
      <c r="B1000" s="1"/>
      <c r="C1000" s="16"/>
      <c r="D1000" s="1"/>
      <c r="E1000" s="1"/>
      <c r="F1000" s="1"/>
      <c r="G1000" s="1"/>
      <c r="H1000" s="11"/>
      <c r="I1000" s="11"/>
      <c r="J1000" s="11"/>
      <c r="K1000" s="2"/>
      <c r="L1000" s="2"/>
      <c r="M1000" s="1"/>
    </row>
    <row r="1001" spans="1:13" x14ac:dyDescent="0.2">
      <c r="A1001" s="1"/>
      <c r="B1001" s="1"/>
      <c r="C1001" s="16"/>
      <c r="D1001" s="1"/>
      <c r="E1001" s="1"/>
      <c r="F1001" s="1"/>
      <c r="G1001" s="1"/>
      <c r="H1001" s="11"/>
      <c r="I1001" s="11"/>
      <c r="J1001" s="11"/>
      <c r="K1001" s="2"/>
      <c r="L1001" s="2"/>
      <c r="M1001" s="1"/>
    </row>
    <row r="1002" spans="1:13" x14ac:dyDescent="0.2">
      <c r="A1002" s="1"/>
      <c r="B1002" s="1"/>
      <c r="C1002" s="16"/>
      <c r="D1002" s="1"/>
      <c r="E1002" s="1"/>
      <c r="F1002" s="1"/>
      <c r="G1002" s="1"/>
      <c r="H1002" s="11"/>
      <c r="I1002" s="11"/>
      <c r="J1002" s="11"/>
      <c r="K1002" s="2"/>
      <c r="L1002" s="2"/>
      <c r="M1002" s="1"/>
    </row>
    <row r="1003" spans="1:13" x14ac:dyDescent="0.2">
      <c r="A1003" s="1"/>
      <c r="B1003" s="1"/>
      <c r="C1003" s="16"/>
      <c r="D1003" s="1"/>
      <c r="E1003" s="1"/>
      <c r="F1003" s="1"/>
      <c r="G1003" s="1"/>
      <c r="H1003" s="11"/>
      <c r="I1003" s="11"/>
      <c r="J1003" s="11"/>
      <c r="K1003" s="2"/>
      <c r="L1003" s="2"/>
      <c r="M1003" s="1"/>
    </row>
    <row r="1004" spans="1:13" x14ac:dyDescent="0.2">
      <c r="A1004" s="1"/>
      <c r="B1004" s="1"/>
      <c r="C1004" s="16"/>
      <c r="D1004" s="1"/>
      <c r="E1004" s="1"/>
      <c r="F1004" s="1"/>
      <c r="G1004" s="1"/>
      <c r="H1004" s="11"/>
      <c r="I1004" s="11"/>
      <c r="J1004" s="11"/>
      <c r="K1004" s="2"/>
      <c r="L1004" s="2"/>
      <c r="M1004" s="1"/>
    </row>
    <row r="1005" spans="1:13" x14ac:dyDescent="0.2">
      <c r="A1005" s="1"/>
      <c r="B1005" s="1"/>
      <c r="C1005" s="16"/>
      <c r="D1005" s="1"/>
      <c r="E1005" s="1"/>
      <c r="F1005" s="1"/>
      <c r="G1005" s="1"/>
      <c r="H1005" s="11"/>
      <c r="I1005" s="11"/>
      <c r="J1005" s="11"/>
      <c r="K1005" s="2"/>
      <c r="L1005" s="2"/>
      <c r="M1005" s="1"/>
    </row>
    <row r="1006" spans="1:13" x14ac:dyDescent="0.2">
      <c r="A1006" s="1"/>
      <c r="B1006" s="1"/>
      <c r="C1006" s="16"/>
      <c r="D1006" s="1"/>
      <c r="E1006" s="1"/>
      <c r="F1006" s="1"/>
      <c r="G1006" s="1"/>
      <c r="H1006" s="11"/>
      <c r="I1006" s="11"/>
      <c r="J1006" s="11"/>
      <c r="K1006" s="2"/>
      <c r="L1006" s="2"/>
      <c r="M1006" s="1"/>
    </row>
    <row r="1007" spans="1:13" x14ac:dyDescent="0.2">
      <c r="A1007" s="1"/>
      <c r="B1007" s="1"/>
      <c r="C1007" s="16"/>
      <c r="D1007" s="1"/>
      <c r="E1007" s="1"/>
      <c r="F1007" s="1"/>
      <c r="G1007" s="1"/>
      <c r="H1007" s="11"/>
      <c r="I1007" s="11"/>
      <c r="J1007" s="11"/>
      <c r="K1007" s="2"/>
      <c r="L1007" s="2"/>
      <c r="M1007" s="1"/>
    </row>
    <row r="1008" spans="1:13" x14ac:dyDescent="0.2">
      <c r="A1008" s="1"/>
      <c r="B1008" s="1"/>
      <c r="C1008" s="16"/>
      <c r="D1008" s="1"/>
      <c r="E1008" s="1"/>
      <c r="F1008" s="1"/>
      <c r="G1008" s="1"/>
      <c r="H1008" s="11"/>
      <c r="I1008" s="11"/>
      <c r="J1008" s="11"/>
      <c r="K1008" s="2"/>
      <c r="L1008" s="2"/>
      <c r="M1008" s="1"/>
    </row>
    <row r="1009" spans="1:13" x14ac:dyDescent="0.2">
      <c r="A1009" s="1"/>
      <c r="B1009" s="1"/>
      <c r="C1009" s="16"/>
      <c r="D1009" s="1"/>
      <c r="E1009" s="1"/>
      <c r="F1009" s="1"/>
      <c r="G1009" s="1"/>
      <c r="H1009" s="11"/>
      <c r="I1009" s="11"/>
      <c r="J1009" s="11"/>
      <c r="K1009" s="2"/>
      <c r="L1009" s="2"/>
      <c r="M1009" s="1"/>
    </row>
    <row r="1010" spans="1:13" x14ac:dyDescent="0.2">
      <c r="A1010" s="1"/>
      <c r="B1010" s="1"/>
      <c r="C1010" s="16"/>
      <c r="D1010" s="1"/>
      <c r="E1010" s="1"/>
      <c r="F1010" s="1"/>
      <c r="G1010" s="1"/>
      <c r="H1010" s="11"/>
      <c r="I1010" s="11"/>
      <c r="J1010" s="11"/>
      <c r="K1010" s="2"/>
      <c r="L1010" s="2"/>
      <c r="M1010" s="1"/>
    </row>
    <row r="1011" spans="1:13" x14ac:dyDescent="0.2">
      <c r="A1011" s="1"/>
      <c r="B1011" s="1"/>
      <c r="C1011" s="16"/>
      <c r="D1011" s="1"/>
      <c r="E1011" s="1"/>
      <c r="F1011" s="1"/>
      <c r="G1011" s="1"/>
      <c r="H1011" s="11"/>
      <c r="I1011" s="11"/>
      <c r="J1011" s="11"/>
      <c r="K1011" s="2"/>
      <c r="L1011" s="2"/>
      <c r="M1011" s="1"/>
    </row>
    <row r="1012" spans="1:13" x14ac:dyDescent="0.2">
      <c r="A1012" s="1"/>
      <c r="B1012" s="1"/>
      <c r="C1012" s="16"/>
      <c r="D1012" s="1"/>
      <c r="E1012" s="1"/>
      <c r="F1012" s="1"/>
      <c r="G1012" s="1"/>
      <c r="H1012" s="11"/>
      <c r="I1012" s="11"/>
      <c r="J1012" s="11"/>
      <c r="K1012" s="2"/>
      <c r="L1012" s="2"/>
      <c r="M1012" s="1"/>
    </row>
    <row r="1013" spans="1:13" x14ac:dyDescent="0.2">
      <c r="A1013" s="1"/>
      <c r="B1013" s="1"/>
      <c r="C1013" s="16"/>
      <c r="D1013" s="1"/>
      <c r="E1013" s="1"/>
      <c r="F1013" s="1"/>
      <c r="G1013" s="1"/>
      <c r="H1013" s="11"/>
      <c r="I1013" s="11"/>
      <c r="J1013" s="11"/>
      <c r="K1013" s="2"/>
      <c r="L1013" s="2"/>
      <c r="M1013" s="1"/>
    </row>
    <row r="1014" spans="1:13" x14ac:dyDescent="0.2">
      <c r="A1014" s="1"/>
      <c r="B1014" s="1"/>
      <c r="C1014" s="16"/>
      <c r="D1014" s="1"/>
      <c r="E1014" s="1"/>
      <c r="F1014" s="1"/>
      <c r="G1014" s="1"/>
      <c r="H1014" s="11"/>
      <c r="I1014" s="11"/>
      <c r="J1014" s="11"/>
      <c r="K1014" s="2"/>
      <c r="L1014" s="2"/>
      <c r="M1014" s="1"/>
    </row>
    <row r="1015" spans="1:13" x14ac:dyDescent="0.2">
      <c r="A1015" s="1"/>
      <c r="B1015" s="1"/>
      <c r="C1015" s="16"/>
      <c r="D1015" s="1"/>
      <c r="E1015" s="1"/>
      <c r="F1015" s="1"/>
      <c r="G1015" s="1"/>
      <c r="H1015" s="11"/>
      <c r="I1015" s="11"/>
      <c r="J1015" s="11"/>
      <c r="K1015" s="2"/>
      <c r="L1015" s="2"/>
      <c r="M1015" s="1"/>
    </row>
    <row r="1016" spans="1:13" x14ac:dyDescent="0.2">
      <c r="A1016" s="1"/>
      <c r="B1016" s="1"/>
      <c r="C1016" s="16"/>
      <c r="D1016" s="1"/>
      <c r="E1016" s="1"/>
      <c r="F1016" s="1"/>
      <c r="G1016" s="1"/>
      <c r="H1016" s="11"/>
      <c r="I1016" s="11"/>
      <c r="J1016" s="11"/>
      <c r="K1016" s="2"/>
      <c r="L1016" s="2"/>
      <c r="M1016" s="1"/>
    </row>
    <row r="1017" spans="1:13" x14ac:dyDescent="0.2">
      <c r="A1017" s="1"/>
      <c r="B1017" s="1"/>
      <c r="C1017" s="16"/>
      <c r="D1017" s="1"/>
      <c r="E1017" s="1"/>
      <c r="F1017" s="1"/>
      <c r="G1017" s="1"/>
      <c r="H1017" s="11"/>
      <c r="I1017" s="11"/>
      <c r="J1017" s="11"/>
      <c r="K1017" s="2"/>
      <c r="L1017" s="2"/>
      <c r="M1017" s="1"/>
    </row>
    <row r="1018" spans="1:13" x14ac:dyDescent="0.2">
      <c r="A1018" s="1"/>
      <c r="B1018" s="1"/>
      <c r="C1018" s="16"/>
      <c r="D1018" s="1"/>
      <c r="E1018" s="1"/>
      <c r="F1018" s="1"/>
      <c r="G1018" s="1"/>
      <c r="H1018" s="11"/>
      <c r="I1018" s="11"/>
      <c r="J1018" s="11"/>
      <c r="K1018" s="2"/>
      <c r="L1018" s="2"/>
      <c r="M1018" s="1"/>
    </row>
    <row r="1019" spans="1:13" x14ac:dyDescent="0.2">
      <c r="A1019" s="1"/>
      <c r="B1019" s="1"/>
      <c r="C1019" s="16"/>
      <c r="D1019" s="1"/>
      <c r="E1019" s="1"/>
      <c r="F1019" s="1"/>
      <c r="G1019" s="1"/>
      <c r="H1019" s="11"/>
      <c r="I1019" s="11"/>
      <c r="J1019" s="11"/>
      <c r="K1019" s="2"/>
      <c r="L1019" s="2"/>
      <c r="M1019" s="1"/>
    </row>
    <row r="1020" spans="1:13" x14ac:dyDescent="0.2">
      <c r="A1020" s="1"/>
      <c r="B1020" s="1"/>
      <c r="C1020" s="16"/>
      <c r="D1020" s="1"/>
      <c r="E1020" s="1"/>
      <c r="F1020" s="1"/>
      <c r="G1020" s="1"/>
      <c r="H1020" s="11"/>
      <c r="I1020" s="11"/>
      <c r="J1020" s="11"/>
      <c r="K1020" s="2"/>
      <c r="L1020" s="2"/>
      <c r="M1020" s="1"/>
    </row>
    <row r="1021" spans="1:13" x14ac:dyDescent="0.2">
      <c r="A1021" s="1"/>
      <c r="B1021" s="1"/>
      <c r="C1021" s="16"/>
      <c r="D1021" s="1"/>
      <c r="E1021" s="1"/>
      <c r="F1021" s="1"/>
      <c r="G1021" s="1"/>
      <c r="H1021" s="11"/>
      <c r="I1021" s="11"/>
      <c r="J1021" s="11"/>
      <c r="K1021" s="2"/>
      <c r="L1021" s="2"/>
      <c r="M1021" s="1"/>
    </row>
    <row r="1022" spans="1:13" x14ac:dyDescent="0.2">
      <c r="A1022" s="1"/>
      <c r="B1022" s="1"/>
      <c r="C1022" s="16"/>
      <c r="D1022" s="1"/>
      <c r="E1022" s="1"/>
      <c r="F1022" s="1"/>
      <c r="G1022" s="1"/>
      <c r="H1022" s="11"/>
      <c r="I1022" s="11"/>
      <c r="J1022" s="11"/>
      <c r="K1022" s="2"/>
      <c r="L1022" s="2"/>
      <c r="M1022" s="1"/>
    </row>
    <row r="1023" spans="1:13" x14ac:dyDescent="0.2">
      <c r="A1023" s="1"/>
      <c r="B1023" s="1"/>
      <c r="C1023" s="16"/>
      <c r="D1023" s="1"/>
      <c r="E1023" s="1"/>
      <c r="F1023" s="1"/>
      <c r="G1023" s="1"/>
      <c r="H1023" s="11"/>
      <c r="I1023" s="11"/>
      <c r="J1023" s="11"/>
      <c r="K1023" s="2"/>
      <c r="L1023" s="2"/>
      <c r="M1023" s="1"/>
    </row>
    <row r="1024" spans="1:13" x14ac:dyDescent="0.2">
      <c r="A1024" s="1"/>
      <c r="B1024" s="1"/>
      <c r="C1024" s="16"/>
      <c r="D1024" s="1"/>
      <c r="E1024" s="1"/>
      <c r="F1024" s="1"/>
      <c r="G1024" s="1"/>
      <c r="H1024" s="11"/>
      <c r="I1024" s="11"/>
      <c r="J1024" s="11"/>
      <c r="K1024" s="2"/>
      <c r="L1024" s="2"/>
      <c r="M1024" s="1"/>
    </row>
    <row r="1025" spans="1:13" x14ac:dyDescent="0.2">
      <c r="A1025" s="1"/>
      <c r="B1025" s="1"/>
      <c r="C1025" s="16"/>
      <c r="D1025" s="1"/>
      <c r="E1025" s="1"/>
      <c r="F1025" s="1"/>
      <c r="G1025" s="1"/>
      <c r="H1025" s="11"/>
      <c r="I1025" s="11"/>
      <c r="J1025" s="11"/>
      <c r="K1025" s="2"/>
      <c r="L1025" s="2"/>
      <c r="M1025" s="1"/>
    </row>
    <row r="1026" spans="1:13" x14ac:dyDescent="0.2">
      <c r="A1026" s="1"/>
      <c r="B1026" s="1"/>
      <c r="C1026" s="16"/>
      <c r="D1026" s="1"/>
      <c r="E1026" s="1"/>
      <c r="F1026" s="1"/>
      <c r="G1026" s="1"/>
      <c r="H1026" s="11"/>
      <c r="I1026" s="11"/>
      <c r="J1026" s="11"/>
      <c r="K1026" s="2"/>
      <c r="L1026" s="2"/>
      <c r="M1026" s="1"/>
    </row>
    <row r="1027" spans="1:13" x14ac:dyDescent="0.2">
      <c r="A1027" s="1"/>
      <c r="B1027" s="1"/>
      <c r="C1027" s="16"/>
      <c r="D1027" s="1"/>
      <c r="E1027" s="1"/>
      <c r="F1027" s="1"/>
      <c r="G1027" s="1"/>
      <c r="H1027" s="11"/>
      <c r="I1027" s="11"/>
      <c r="J1027" s="11"/>
      <c r="K1027" s="2"/>
      <c r="L1027" s="2"/>
      <c r="M1027" s="1"/>
    </row>
    <row r="1028" spans="1:13" x14ac:dyDescent="0.2">
      <c r="A1028" s="1"/>
      <c r="B1028" s="1"/>
      <c r="C1028" s="16"/>
      <c r="D1028" s="1"/>
      <c r="E1028" s="1"/>
      <c r="F1028" s="1"/>
      <c r="G1028" s="1"/>
      <c r="H1028" s="11"/>
      <c r="I1028" s="11"/>
      <c r="J1028" s="11"/>
      <c r="K1028" s="2"/>
      <c r="L1028" s="2"/>
      <c r="M1028" s="1"/>
    </row>
    <row r="1029" spans="1:13" x14ac:dyDescent="0.2">
      <c r="A1029" s="1"/>
      <c r="B1029" s="1"/>
      <c r="C1029" s="16"/>
      <c r="D1029" s="1"/>
      <c r="E1029" s="1"/>
      <c r="F1029" s="1"/>
      <c r="G1029" s="1"/>
      <c r="H1029" s="11"/>
      <c r="I1029" s="11"/>
      <c r="J1029" s="11"/>
      <c r="K1029" s="2"/>
      <c r="L1029" s="2"/>
      <c r="M1029" s="1"/>
    </row>
    <row r="1030" spans="1:13" x14ac:dyDescent="0.2">
      <c r="A1030" s="1"/>
      <c r="B1030" s="1"/>
      <c r="C1030" s="16"/>
      <c r="D1030" s="1"/>
      <c r="E1030" s="1"/>
      <c r="F1030" s="1"/>
      <c r="G1030" s="1"/>
      <c r="H1030" s="11"/>
      <c r="I1030" s="11"/>
      <c r="J1030" s="11"/>
      <c r="K1030" s="2"/>
      <c r="L1030" s="2"/>
      <c r="M1030" s="1"/>
    </row>
    <row r="1031" spans="1:13" x14ac:dyDescent="0.2">
      <c r="A1031" s="1"/>
      <c r="B1031" s="1"/>
      <c r="C1031" s="16"/>
      <c r="D1031" s="1"/>
      <c r="E1031" s="1"/>
      <c r="F1031" s="1"/>
      <c r="G1031" s="1"/>
      <c r="H1031" s="11"/>
      <c r="I1031" s="11"/>
      <c r="J1031" s="11"/>
      <c r="K1031" s="2"/>
      <c r="L1031" s="2"/>
      <c r="M1031" s="1"/>
    </row>
    <row r="1032" spans="1:13" x14ac:dyDescent="0.2">
      <c r="A1032" s="1"/>
      <c r="B1032" s="1"/>
      <c r="C1032" s="16"/>
      <c r="D1032" s="1"/>
      <c r="E1032" s="1"/>
      <c r="F1032" s="1"/>
      <c r="G1032" s="1"/>
      <c r="H1032" s="11"/>
      <c r="I1032" s="11"/>
      <c r="J1032" s="11"/>
      <c r="K1032" s="2"/>
      <c r="L1032" s="2"/>
      <c r="M1032" s="1"/>
    </row>
    <row r="1033" spans="1:13" x14ac:dyDescent="0.2">
      <c r="A1033" s="1"/>
      <c r="B1033" s="1"/>
      <c r="C1033" s="16"/>
      <c r="D1033" s="1"/>
      <c r="E1033" s="1"/>
      <c r="F1033" s="1"/>
      <c r="G1033" s="1"/>
      <c r="H1033" s="11"/>
      <c r="I1033" s="11"/>
      <c r="J1033" s="11"/>
      <c r="K1033" s="2"/>
      <c r="L1033" s="2"/>
      <c r="M1033" s="1"/>
    </row>
    <row r="1034" spans="1:13" x14ac:dyDescent="0.2">
      <c r="A1034" s="1"/>
      <c r="B1034" s="1"/>
      <c r="C1034" s="16"/>
      <c r="D1034" s="1"/>
      <c r="E1034" s="1"/>
      <c r="F1034" s="1"/>
      <c r="G1034" s="1"/>
      <c r="H1034" s="11"/>
      <c r="I1034" s="11"/>
      <c r="J1034" s="11"/>
      <c r="K1034" s="2"/>
      <c r="L1034" s="2"/>
      <c r="M1034" s="1"/>
    </row>
    <row r="1035" spans="1:13" x14ac:dyDescent="0.2">
      <c r="A1035" s="1"/>
      <c r="B1035" s="1"/>
      <c r="C1035" s="16"/>
      <c r="D1035" s="1"/>
      <c r="E1035" s="1"/>
      <c r="F1035" s="1"/>
      <c r="G1035" s="1"/>
      <c r="H1035" s="11"/>
      <c r="I1035" s="11"/>
      <c r="J1035" s="11"/>
      <c r="K1035" s="2"/>
      <c r="L1035" s="2"/>
      <c r="M1035" s="1"/>
    </row>
    <row r="1036" spans="1:13" x14ac:dyDescent="0.2">
      <c r="A1036" s="1"/>
      <c r="B1036" s="1"/>
      <c r="C1036" s="16"/>
      <c r="D1036" s="1"/>
      <c r="E1036" s="1"/>
      <c r="F1036" s="1"/>
      <c r="G1036" s="1"/>
      <c r="H1036" s="11"/>
      <c r="I1036" s="11"/>
      <c r="J1036" s="11"/>
      <c r="K1036" s="2"/>
      <c r="L1036" s="2"/>
      <c r="M1036" s="1"/>
    </row>
    <row r="1037" spans="1:13" x14ac:dyDescent="0.2">
      <c r="A1037" s="1"/>
      <c r="B1037" s="1"/>
      <c r="C1037" s="16"/>
      <c r="D1037" s="1"/>
      <c r="E1037" s="1"/>
      <c r="F1037" s="1"/>
      <c r="G1037" s="1"/>
      <c r="H1037" s="11"/>
      <c r="I1037" s="11"/>
      <c r="J1037" s="11"/>
      <c r="K1037" s="2"/>
      <c r="L1037" s="2"/>
      <c r="M1037" s="1"/>
    </row>
    <row r="1038" spans="1:13" x14ac:dyDescent="0.2">
      <c r="A1038" s="1"/>
      <c r="B1038" s="1"/>
      <c r="C1038" s="16"/>
      <c r="D1038" s="1"/>
      <c r="E1038" s="1"/>
      <c r="F1038" s="1"/>
      <c r="G1038" s="1"/>
      <c r="H1038" s="11"/>
      <c r="I1038" s="11"/>
      <c r="J1038" s="11"/>
      <c r="K1038" s="2"/>
      <c r="L1038" s="2"/>
      <c r="M1038" s="1"/>
    </row>
    <row r="1039" spans="1:13" x14ac:dyDescent="0.2">
      <c r="A1039" s="1"/>
      <c r="B1039" s="1"/>
      <c r="C1039" s="16"/>
      <c r="D1039" s="1"/>
      <c r="E1039" s="1"/>
      <c r="F1039" s="1"/>
      <c r="G1039" s="1"/>
      <c r="H1039" s="11"/>
      <c r="I1039" s="11"/>
      <c r="J1039" s="11"/>
      <c r="K1039" s="2"/>
      <c r="L1039" s="2"/>
      <c r="M1039" s="1"/>
    </row>
    <row r="1040" spans="1:13" x14ac:dyDescent="0.2">
      <c r="A1040" s="1"/>
      <c r="B1040" s="1"/>
      <c r="C1040" s="16"/>
      <c r="D1040" s="1"/>
      <c r="E1040" s="1"/>
      <c r="F1040" s="1"/>
      <c r="G1040" s="1"/>
      <c r="H1040" s="11"/>
      <c r="I1040" s="11"/>
      <c r="J1040" s="11"/>
      <c r="K1040" s="2"/>
      <c r="L1040" s="2"/>
      <c r="M1040" s="1"/>
    </row>
    <row r="1041" spans="1:13" x14ac:dyDescent="0.2">
      <c r="A1041" s="1"/>
      <c r="B1041" s="1"/>
      <c r="C1041" s="16"/>
      <c r="D1041" s="1"/>
      <c r="E1041" s="1"/>
      <c r="F1041" s="1"/>
      <c r="G1041" s="1"/>
      <c r="H1041" s="11"/>
      <c r="I1041" s="11"/>
      <c r="J1041" s="11"/>
      <c r="K1041" s="2"/>
      <c r="L1041" s="2"/>
      <c r="M1041" s="1"/>
    </row>
    <row r="1042" spans="1:13" x14ac:dyDescent="0.2">
      <c r="A1042" s="1"/>
      <c r="B1042" s="1"/>
      <c r="C1042" s="16"/>
      <c r="D1042" s="1"/>
      <c r="E1042" s="1"/>
      <c r="F1042" s="1"/>
      <c r="G1042" s="1"/>
      <c r="H1042" s="11"/>
      <c r="I1042" s="11"/>
      <c r="J1042" s="11"/>
      <c r="K1042" s="2"/>
      <c r="L1042" s="2"/>
      <c r="M1042" s="1"/>
    </row>
    <row r="1043" spans="1:13" x14ac:dyDescent="0.2">
      <c r="A1043" s="1"/>
      <c r="B1043" s="1"/>
      <c r="C1043" s="16"/>
      <c r="D1043" s="1"/>
      <c r="E1043" s="1"/>
      <c r="F1043" s="1"/>
      <c r="G1043" s="1"/>
      <c r="H1043" s="11"/>
      <c r="I1043" s="11"/>
      <c r="J1043" s="11"/>
      <c r="K1043" s="2"/>
      <c r="L1043" s="2"/>
      <c r="M1043" s="1"/>
    </row>
    <row r="1044" spans="1:13" x14ac:dyDescent="0.2">
      <c r="A1044" s="1"/>
      <c r="B1044" s="1"/>
      <c r="C1044" s="16"/>
      <c r="D1044" s="1"/>
      <c r="E1044" s="1"/>
      <c r="F1044" s="1"/>
      <c r="G1044" s="1"/>
      <c r="H1044" s="11"/>
      <c r="I1044" s="11"/>
      <c r="J1044" s="11"/>
      <c r="K1044" s="2"/>
      <c r="L1044" s="2"/>
      <c r="M1044" s="1"/>
    </row>
    <row r="1045" spans="1:13" x14ac:dyDescent="0.2">
      <c r="A1045" s="1"/>
      <c r="B1045" s="1"/>
      <c r="C1045" s="16"/>
      <c r="D1045" s="1"/>
      <c r="E1045" s="1"/>
      <c r="F1045" s="1"/>
      <c r="G1045" s="1"/>
      <c r="H1045" s="11"/>
      <c r="I1045" s="11"/>
      <c r="J1045" s="11"/>
      <c r="K1045" s="2"/>
      <c r="L1045" s="2"/>
      <c r="M1045" s="1"/>
    </row>
    <row r="1046" spans="1:13" x14ac:dyDescent="0.2">
      <c r="A1046" s="1"/>
      <c r="B1046" s="1"/>
      <c r="C1046" s="16"/>
      <c r="D1046" s="1"/>
      <c r="E1046" s="1"/>
      <c r="F1046" s="1"/>
      <c r="G1046" s="1"/>
      <c r="H1046" s="11"/>
      <c r="I1046" s="11"/>
      <c r="J1046" s="11"/>
      <c r="K1046" s="2"/>
      <c r="L1046" s="2"/>
      <c r="M1046" s="1"/>
    </row>
    <row r="1047" spans="1:13" x14ac:dyDescent="0.2">
      <c r="A1047" s="1"/>
      <c r="B1047" s="1"/>
      <c r="C1047" s="16"/>
      <c r="D1047" s="1"/>
      <c r="E1047" s="1"/>
      <c r="F1047" s="1"/>
      <c r="G1047" s="1"/>
      <c r="H1047" s="11"/>
      <c r="I1047" s="11"/>
      <c r="J1047" s="11"/>
      <c r="K1047" s="2"/>
      <c r="L1047" s="2"/>
      <c r="M1047" s="1"/>
    </row>
    <row r="1048" spans="1:13" x14ac:dyDescent="0.2">
      <c r="A1048" s="1"/>
      <c r="B1048" s="1"/>
      <c r="C1048" s="16"/>
      <c r="D1048" s="1"/>
      <c r="E1048" s="1"/>
      <c r="F1048" s="1"/>
      <c r="G1048" s="1"/>
      <c r="H1048" s="11"/>
      <c r="I1048" s="11"/>
      <c r="J1048" s="11"/>
      <c r="K1048" s="2"/>
      <c r="L1048" s="2"/>
      <c r="M1048" s="1"/>
    </row>
    <row r="1049" spans="1:13" x14ac:dyDescent="0.2">
      <c r="A1049" s="1"/>
      <c r="B1049" s="1"/>
      <c r="C1049" s="16"/>
      <c r="D1049" s="1"/>
      <c r="E1049" s="1"/>
      <c r="F1049" s="1"/>
      <c r="G1049" s="1"/>
      <c r="H1049" s="11"/>
      <c r="I1049" s="11"/>
      <c r="J1049" s="11"/>
      <c r="K1049" s="2"/>
      <c r="L1049" s="2"/>
      <c r="M1049" s="1"/>
    </row>
    <row r="1050" spans="1:13" x14ac:dyDescent="0.2">
      <c r="A1050" s="1"/>
      <c r="B1050" s="1"/>
      <c r="C1050" s="16"/>
      <c r="D1050" s="1"/>
      <c r="E1050" s="1"/>
      <c r="F1050" s="1"/>
      <c r="G1050" s="1"/>
      <c r="H1050" s="11"/>
      <c r="I1050" s="11"/>
      <c r="J1050" s="11"/>
      <c r="K1050" s="2"/>
      <c r="L1050" s="2"/>
      <c r="M1050" s="1"/>
    </row>
    <row r="1051" spans="1:13" x14ac:dyDescent="0.2">
      <c r="A1051" s="1"/>
      <c r="B1051" s="1"/>
      <c r="C1051" s="16"/>
      <c r="D1051" s="1"/>
      <c r="E1051" s="1"/>
      <c r="F1051" s="1"/>
      <c r="G1051" s="1"/>
      <c r="H1051" s="11"/>
      <c r="I1051" s="11"/>
      <c r="J1051" s="11"/>
      <c r="K1051" s="2"/>
      <c r="L1051" s="2"/>
      <c r="M1051" s="1"/>
    </row>
    <row r="1052" spans="1:13" x14ac:dyDescent="0.2">
      <c r="A1052" s="1"/>
      <c r="B1052" s="1"/>
      <c r="C1052" s="16"/>
      <c r="D1052" s="1"/>
      <c r="E1052" s="1"/>
      <c r="F1052" s="1"/>
      <c r="G1052" s="1"/>
      <c r="H1052" s="11"/>
      <c r="I1052" s="11"/>
      <c r="J1052" s="11"/>
      <c r="K1052" s="2"/>
      <c r="L1052" s="2"/>
      <c r="M1052" s="1"/>
    </row>
    <row r="1053" spans="1:13" x14ac:dyDescent="0.2">
      <c r="A1053" s="1"/>
      <c r="B1053" s="1"/>
      <c r="C1053" s="16"/>
      <c r="D1053" s="1"/>
      <c r="E1053" s="1"/>
      <c r="F1053" s="1"/>
      <c r="G1053" s="1"/>
      <c r="H1053" s="11"/>
      <c r="I1053" s="11"/>
      <c r="J1053" s="11"/>
      <c r="K1053" s="2"/>
      <c r="L1053" s="2"/>
      <c r="M1053" s="1"/>
    </row>
    <row r="1054" spans="1:13" x14ac:dyDescent="0.2">
      <c r="A1054" s="1"/>
      <c r="B1054" s="1"/>
      <c r="C1054" s="16"/>
      <c r="D1054" s="1"/>
      <c r="E1054" s="1"/>
      <c r="F1054" s="1"/>
      <c r="G1054" s="1"/>
      <c r="H1054" s="11"/>
      <c r="I1054" s="11"/>
      <c r="J1054" s="11"/>
      <c r="K1054" s="2"/>
      <c r="L1054" s="2"/>
      <c r="M1054" s="1"/>
    </row>
    <row r="1055" spans="1:13" x14ac:dyDescent="0.2">
      <c r="A1055" s="1"/>
      <c r="B1055" s="1"/>
      <c r="C1055" s="16"/>
      <c r="D1055" s="1"/>
      <c r="E1055" s="1"/>
      <c r="F1055" s="1"/>
      <c r="G1055" s="1"/>
      <c r="H1055" s="11"/>
      <c r="I1055" s="11"/>
      <c r="J1055" s="11"/>
      <c r="K1055" s="2"/>
      <c r="L1055" s="2"/>
      <c r="M1055" s="1"/>
    </row>
    <row r="1056" spans="1:13" x14ac:dyDescent="0.2">
      <c r="A1056" s="1"/>
      <c r="B1056" s="1"/>
      <c r="C1056" s="16"/>
      <c r="D1056" s="1"/>
      <c r="E1056" s="1"/>
      <c r="F1056" s="1"/>
      <c r="G1056" s="1"/>
      <c r="H1056" s="11"/>
      <c r="I1056" s="11"/>
      <c r="J1056" s="11"/>
      <c r="K1056" s="2"/>
      <c r="L1056" s="2"/>
      <c r="M1056" s="1"/>
    </row>
    <row r="1057" spans="1:13" x14ac:dyDescent="0.2">
      <c r="A1057" s="1"/>
      <c r="B1057" s="1"/>
      <c r="C1057" s="16"/>
      <c r="D1057" s="1"/>
      <c r="E1057" s="1"/>
      <c r="F1057" s="1"/>
      <c r="G1057" s="1"/>
      <c r="H1057" s="11"/>
      <c r="I1057" s="11"/>
      <c r="J1057" s="11"/>
      <c r="K1057" s="2"/>
      <c r="L1057" s="2"/>
      <c r="M1057" s="1"/>
    </row>
    <row r="1058" spans="1:13" x14ac:dyDescent="0.2">
      <c r="A1058" s="1"/>
      <c r="B1058" s="1"/>
      <c r="C1058" s="16"/>
      <c r="D1058" s="1"/>
      <c r="E1058" s="1"/>
      <c r="F1058" s="1"/>
      <c r="G1058" s="1"/>
      <c r="H1058" s="11"/>
      <c r="I1058" s="11"/>
      <c r="J1058" s="11"/>
      <c r="K1058" s="2"/>
      <c r="L1058" s="2"/>
      <c r="M1058" s="1"/>
    </row>
    <row r="1059" spans="1:13" x14ac:dyDescent="0.2">
      <c r="A1059" s="1"/>
      <c r="B1059" s="1"/>
      <c r="C1059" s="16"/>
      <c r="D1059" s="1"/>
      <c r="E1059" s="1"/>
      <c r="F1059" s="1"/>
      <c r="G1059" s="1"/>
      <c r="H1059" s="11"/>
      <c r="I1059" s="11"/>
      <c r="J1059" s="11"/>
      <c r="K1059" s="2"/>
      <c r="L1059" s="2"/>
      <c r="M1059" s="1"/>
    </row>
    <row r="1060" spans="1:13" x14ac:dyDescent="0.2">
      <c r="A1060" s="1"/>
      <c r="B1060" s="1"/>
      <c r="C1060" s="16"/>
      <c r="D1060" s="1"/>
      <c r="E1060" s="1"/>
      <c r="F1060" s="1"/>
      <c r="G1060" s="1"/>
      <c r="H1060" s="11"/>
      <c r="I1060" s="11"/>
      <c r="J1060" s="11"/>
      <c r="K1060" s="2"/>
      <c r="L1060" s="2"/>
      <c r="M1060" s="1"/>
    </row>
    <row r="1061" spans="1:13" x14ac:dyDescent="0.2">
      <c r="A1061" s="1"/>
      <c r="B1061" s="1"/>
      <c r="C1061" s="16"/>
      <c r="D1061" s="1"/>
      <c r="E1061" s="1"/>
      <c r="F1061" s="1"/>
      <c r="G1061" s="1"/>
      <c r="H1061" s="11"/>
      <c r="I1061" s="11"/>
      <c r="J1061" s="11"/>
      <c r="K1061" s="2"/>
      <c r="L1061" s="2"/>
      <c r="M1061" s="1"/>
    </row>
    <row r="1062" spans="1:13" x14ac:dyDescent="0.2">
      <c r="A1062" s="1"/>
      <c r="B1062" s="1"/>
      <c r="C1062" s="16"/>
      <c r="D1062" s="1"/>
      <c r="E1062" s="1"/>
      <c r="F1062" s="1"/>
      <c r="G1062" s="1"/>
      <c r="H1062" s="11"/>
      <c r="I1062" s="11"/>
      <c r="J1062" s="11"/>
      <c r="K1062" s="2"/>
      <c r="L1062" s="2"/>
      <c r="M1062" s="1"/>
    </row>
    <row r="1063" spans="1:13" x14ac:dyDescent="0.2">
      <c r="A1063" s="1"/>
      <c r="B1063" s="1"/>
      <c r="C1063" s="16"/>
      <c r="D1063" s="1"/>
      <c r="E1063" s="1"/>
      <c r="F1063" s="1"/>
      <c r="G1063" s="1"/>
      <c r="H1063" s="11"/>
      <c r="I1063" s="11"/>
      <c r="J1063" s="11"/>
      <c r="K1063" s="2"/>
      <c r="L1063" s="2"/>
      <c r="M1063" s="1"/>
    </row>
    <row r="1064" spans="1:13" x14ac:dyDescent="0.2">
      <c r="A1064" s="1"/>
      <c r="B1064" s="1"/>
      <c r="C1064" s="16"/>
      <c r="D1064" s="1"/>
      <c r="E1064" s="1"/>
      <c r="F1064" s="1"/>
      <c r="G1064" s="1"/>
      <c r="H1064" s="11"/>
      <c r="I1064" s="11"/>
      <c r="J1064" s="11"/>
      <c r="K1064" s="2"/>
      <c r="L1064" s="2"/>
      <c r="M1064" s="1"/>
    </row>
    <row r="1065" spans="1:13" x14ac:dyDescent="0.2">
      <c r="A1065" s="1"/>
      <c r="B1065" s="1"/>
      <c r="C1065" s="16"/>
      <c r="D1065" s="1"/>
      <c r="E1065" s="1"/>
      <c r="F1065" s="1"/>
      <c r="G1065" s="1"/>
      <c r="H1065" s="11"/>
      <c r="I1065" s="11"/>
      <c r="J1065" s="11"/>
      <c r="K1065" s="2"/>
      <c r="L1065" s="2"/>
      <c r="M1065" s="1"/>
    </row>
    <row r="1066" spans="1:13" x14ac:dyDescent="0.2">
      <c r="A1066" s="1"/>
      <c r="B1066" s="1"/>
      <c r="C1066" s="16"/>
      <c r="D1066" s="1"/>
      <c r="E1066" s="1"/>
      <c r="F1066" s="1"/>
      <c r="G1066" s="1"/>
      <c r="H1066" s="11"/>
      <c r="I1066" s="11"/>
      <c r="J1066" s="11"/>
      <c r="K1066" s="2"/>
      <c r="L1066" s="2"/>
      <c r="M1066" s="1"/>
    </row>
    <row r="1067" spans="1:13" x14ac:dyDescent="0.2">
      <c r="A1067" s="1"/>
      <c r="B1067" s="1"/>
      <c r="C1067" s="16"/>
      <c r="D1067" s="1"/>
      <c r="E1067" s="1"/>
      <c r="F1067" s="1"/>
      <c r="G1067" s="1"/>
      <c r="H1067" s="11"/>
      <c r="I1067" s="11"/>
      <c r="J1067" s="11"/>
      <c r="K1067" s="2"/>
      <c r="L1067" s="2"/>
      <c r="M1067" s="1"/>
    </row>
    <row r="1068" spans="1:13" x14ac:dyDescent="0.2">
      <c r="A1068" s="1"/>
      <c r="B1068" s="1"/>
      <c r="C1068" s="16"/>
      <c r="D1068" s="1"/>
      <c r="E1068" s="1"/>
      <c r="F1068" s="1"/>
      <c r="G1068" s="1"/>
      <c r="H1068" s="11"/>
      <c r="I1068" s="11"/>
      <c r="J1068" s="11"/>
      <c r="K1068" s="2"/>
      <c r="L1068" s="2"/>
      <c r="M1068" s="1"/>
    </row>
    <row r="1069" spans="1:13" x14ac:dyDescent="0.2">
      <c r="A1069" s="1"/>
      <c r="B1069" s="1"/>
      <c r="C1069" s="16"/>
      <c r="D1069" s="1"/>
      <c r="E1069" s="1"/>
      <c r="F1069" s="1"/>
      <c r="G1069" s="1"/>
      <c r="H1069" s="11"/>
      <c r="I1069" s="11"/>
      <c r="J1069" s="11"/>
      <c r="K1069" s="2"/>
      <c r="L1069" s="2"/>
      <c r="M1069" s="1"/>
    </row>
    <row r="1070" spans="1:13" x14ac:dyDescent="0.2">
      <c r="A1070" s="1"/>
      <c r="B1070" s="1"/>
      <c r="C1070" s="16"/>
      <c r="D1070" s="1"/>
      <c r="E1070" s="1"/>
      <c r="F1070" s="1"/>
      <c r="G1070" s="1"/>
      <c r="H1070" s="11"/>
      <c r="I1070" s="11"/>
      <c r="J1070" s="11"/>
      <c r="K1070" s="2"/>
      <c r="L1070" s="2"/>
      <c r="M1070" s="1"/>
    </row>
    <row r="1071" spans="1:13" x14ac:dyDescent="0.2">
      <c r="A1071" s="1"/>
      <c r="B1071" s="1"/>
      <c r="C1071" s="16"/>
      <c r="D1071" s="1"/>
      <c r="E1071" s="1"/>
      <c r="F1071" s="1"/>
      <c r="G1071" s="1"/>
      <c r="H1071" s="11"/>
      <c r="I1071" s="11"/>
      <c r="J1071" s="11"/>
      <c r="K1071" s="2"/>
      <c r="L1071" s="2"/>
      <c r="M1071" s="1"/>
    </row>
    <row r="1072" spans="1:13" x14ac:dyDescent="0.2">
      <c r="A1072" s="1"/>
      <c r="B1072" s="1"/>
      <c r="C1072" s="16"/>
      <c r="D1072" s="1"/>
      <c r="E1072" s="1"/>
      <c r="F1072" s="1"/>
      <c r="G1072" s="1"/>
      <c r="H1072" s="11"/>
      <c r="I1072" s="11"/>
      <c r="J1072" s="11"/>
      <c r="K1072" s="2"/>
      <c r="L1072" s="2"/>
      <c r="M1072" s="1"/>
    </row>
    <row r="1073" spans="1:13" x14ac:dyDescent="0.2">
      <c r="A1073" s="1"/>
      <c r="B1073" s="1"/>
      <c r="C1073" s="16"/>
      <c r="D1073" s="1"/>
      <c r="E1073" s="1"/>
      <c r="F1073" s="1"/>
      <c r="G1073" s="1"/>
      <c r="H1073" s="11"/>
      <c r="I1073" s="11"/>
      <c r="J1073" s="11"/>
      <c r="K1073" s="2"/>
      <c r="L1073" s="2"/>
      <c r="M1073" s="1"/>
    </row>
    <row r="1074" spans="1:13" x14ac:dyDescent="0.2">
      <c r="A1074" s="1"/>
      <c r="B1074" s="1"/>
      <c r="C1074" s="16"/>
      <c r="D1074" s="1"/>
      <c r="E1074" s="1"/>
      <c r="F1074" s="1"/>
      <c r="G1074" s="1"/>
      <c r="H1074" s="11"/>
      <c r="I1074" s="11"/>
      <c r="J1074" s="11"/>
      <c r="K1074" s="2"/>
      <c r="L1074" s="2"/>
      <c r="M1074" s="1"/>
    </row>
    <row r="1075" spans="1:13" x14ac:dyDescent="0.2">
      <c r="A1075" s="1"/>
      <c r="B1075" s="1"/>
      <c r="C1075" s="16"/>
      <c r="D1075" s="1"/>
      <c r="E1075" s="1"/>
      <c r="F1075" s="1"/>
      <c r="G1075" s="1"/>
      <c r="H1075" s="11"/>
      <c r="I1075" s="11"/>
      <c r="J1075" s="11"/>
      <c r="K1075" s="2"/>
      <c r="L1075" s="2"/>
      <c r="M1075" s="1"/>
    </row>
    <row r="1076" spans="1:13" x14ac:dyDescent="0.2">
      <c r="A1076" s="1"/>
      <c r="B1076" s="1"/>
      <c r="C1076" s="16"/>
      <c r="D1076" s="1"/>
      <c r="E1076" s="1"/>
      <c r="F1076" s="1"/>
      <c r="G1076" s="1"/>
      <c r="H1076" s="11"/>
      <c r="I1076" s="11"/>
      <c r="J1076" s="11"/>
      <c r="K1076" s="2"/>
      <c r="L1076" s="2"/>
      <c r="M1076" s="1"/>
    </row>
    <row r="1077" spans="1:13" x14ac:dyDescent="0.2">
      <c r="A1077" s="1"/>
      <c r="B1077" s="1"/>
      <c r="C1077" s="16"/>
      <c r="D1077" s="1"/>
      <c r="E1077" s="1"/>
      <c r="F1077" s="1"/>
      <c r="G1077" s="1"/>
      <c r="H1077" s="11"/>
      <c r="I1077" s="11"/>
      <c r="J1077" s="11"/>
      <c r="K1077" s="2"/>
      <c r="L1077" s="2"/>
      <c r="M1077" s="1"/>
    </row>
    <row r="1078" spans="1:13" x14ac:dyDescent="0.2">
      <c r="A1078" s="1"/>
      <c r="B1078" s="1"/>
      <c r="C1078" s="16"/>
      <c r="D1078" s="1"/>
      <c r="E1078" s="1"/>
      <c r="F1078" s="1"/>
      <c r="G1078" s="1"/>
      <c r="H1078" s="11"/>
      <c r="I1078" s="11"/>
      <c r="J1078" s="11"/>
      <c r="K1078" s="2"/>
      <c r="L1078" s="2"/>
      <c r="M1078" s="1"/>
    </row>
    <row r="1079" spans="1:13" x14ac:dyDescent="0.2">
      <c r="A1079" s="1"/>
      <c r="B1079" s="1"/>
      <c r="C1079" s="16"/>
      <c r="D1079" s="1"/>
      <c r="E1079" s="1"/>
      <c r="F1079" s="1"/>
      <c r="G1079" s="1"/>
      <c r="H1079" s="11"/>
      <c r="I1079" s="11"/>
      <c r="J1079" s="11"/>
      <c r="K1079" s="2"/>
      <c r="L1079" s="2"/>
      <c r="M1079" s="1"/>
    </row>
    <row r="1080" spans="1:13" x14ac:dyDescent="0.2">
      <c r="A1080" s="1"/>
      <c r="B1080" s="1"/>
      <c r="C1080" s="16"/>
      <c r="D1080" s="1"/>
      <c r="E1080" s="1"/>
      <c r="F1080" s="1"/>
      <c r="G1080" s="1"/>
      <c r="H1080" s="11"/>
      <c r="I1080" s="11"/>
      <c r="J1080" s="11"/>
      <c r="K1080" s="2"/>
      <c r="L1080" s="2"/>
      <c r="M1080" s="1"/>
    </row>
    <row r="1081" spans="1:13" x14ac:dyDescent="0.2">
      <c r="A1081" s="1"/>
      <c r="B1081" s="1"/>
      <c r="C1081" s="16"/>
      <c r="D1081" s="1"/>
      <c r="E1081" s="1"/>
      <c r="F1081" s="1"/>
      <c r="G1081" s="1"/>
      <c r="H1081" s="11"/>
      <c r="I1081" s="11"/>
      <c r="J1081" s="11"/>
      <c r="K1081" s="2"/>
      <c r="L1081" s="2"/>
      <c r="M1081" s="1"/>
    </row>
    <row r="1082" spans="1:13" x14ac:dyDescent="0.2">
      <c r="A1082" s="1"/>
      <c r="B1082" s="1"/>
      <c r="C1082" s="16"/>
      <c r="D1082" s="1"/>
      <c r="E1082" s="1"/>
      <c r="F1082" s="1"/>
      <c r="G1082" s="1"/>
      <c r="H1082" s="11"/>
      <c r="I1082" s="11"/>
      <c r="J1082" s="11"/>
      <c r="K1082" s="2"/>
      <c r="L1082" s="2"/>
      <c r="M1082" s="1"/>
    </row>
    <row r="1083" spans="1:13" x14ac:dyDescent="0.2">
      <c r="A1083" s="1"/>
      <c r="B1083" s="1"/>
      <c r="C1083" s="16"/>
      <c r="D1083" s="1"/>
      <c r="E1083" s="1"/>
      <c r="F1083" s="1"/>
      <c r="G1083" s="1"/>
      <c r="H1083" s="11"/>
      <c r="I1083" s="11"/>
      <c r="J1083" s="11"/>
      <c r="K1083" s="2"/>
      <c r="L1083" s="2"/>
      <c r="M1083" s="1"/>
    </row>
    <row r="1084" spans="1:13" x14ac:dyDescent="0.2">
      <c r="A1084" s="1"/>
      <c r="B1084" s="1"/>
      <c r="C1084" s="16"/>
      <c r="D1084" s="1"/>
      <c r="E1084" s="1"/>
      <c r="F1084" s="1"/>
      <c r="G1084" s="1"/>
      <c r="H1084" s="11"/>
      <c r="I1084" s="11"/>
      <c r="J1084" s="11"/>
      <c r="K1084" s="2"/>
      <c r="L1084" s="2"/>
      <c r="M1084" s="1"/>
    </row>
    <row r="1085" spans="1:13" x14ac:dyDescent="0.2">
      <c r="A1085" s="1"/>
      <c r="B1085" s="1"/>
      <c r="C1085" s="16"/>
      <c r="D1085" s="1"/>
      <c r="E1085" s="1"/>
      <c r="F1085" s="1"/>
      <c r="G1085" s="1"/>
      <c r="H1085" s="11"/>
      <c r="I1085" s="11"/>
      <c r="J1085" s="11"/>
      <c r="K1085" s="2"/>
      <c r="L1085" s="2"/>
      <c r="M1085" s="1"/>
    </row>
    <row r="1086" spans="1:13" x14ac:dyDescent="0.2">
      <c r="A1086" s="1"/>
      <c r="B1086" s="1"/>
      <c r="C1086" s="16"/>
      <c r="D1086" s="1"/>
      <c r="E1086" s="1"/>
      <c r="F1086" s="1"/>
      <c r="G1086" s="1"/>
      <c r="H1086" s="11"/>
      <c r="I1086" s="11"/>
      <c r="J1086" s="11"/>
      <c r="K1086" s="2"/>
      <c r="L1086" s="2"/>
      <c r="M1086" s="1"/>
    </row>
    <row r="1087" spans="1:13" x14ac:dyDescent="0.2">
      <c r="A1087" s="1"/>
      <c r="B1087" s="1"/>
      <c r="C1087" s="16"/>
      <c r="D1087" s="1"/>
      <c r="E1087" s="1"/>
      <c r="F1087" s="1"/>
      <c r="G1087" s="1"/>
      <c r="H1087" s="11"/>
      <c r="I1087" s="11"/>
      <c r="J1087" s="11"/>
      <c r="K1087" s="2"/>
      <c r="L1087" s="2"/>
      <c r="M1087" s="1"/>
    </row>
    <row r="1088" spans="1:13" x14ac:dyDescent="0.2">
      <c r="A1088" s="1"/>
      <c r="B1088" s="1"/>
      <c r="C1088" s="16"/>
      <c r="D1088" s="1"/>
      <c r="E1088" s="1"/>
      <c r="F1088" s="1"/>
      <c r="G1088" s="1"/>
      <c r="H1088" s="11"/>
      <c r="I1088" s="11"/>
      <c r="J1088" s="11"/>
      <c r="K1088" s="2"/>
      <c r="L1088" s="2"/>
      <c r="M1088" s="1"/>
    </row>
    <row r="1089" spans="1:13" x14ac:dyDescent="0.2">
      <c r="A1089" s="1"/>
      <c r="B1089" s="1"/>
      <c r="C1089" s="16"/>
      <c r="D1089" s="1"/>
      <c r="E1089" s="1"/>
      <c r="F1089" s="1"/>
      <c r="G1089" s="1"/>
      <c r="H1089" s="11"/>
      <c r="I1089" s="11"/>
      <c r="J1089" s="11"/>
      <c r="K1089" s="2"/>
      <c r="L1089" s="2"/>
      <c r="M1089" s="1"/>
    </row>
    <row r="1090" spans="1:13" x14ac:dyDescent="0.2">
      <c r="A1090" s="1"/>
      <c r="B1090" s="1"/>
      <c r="C1090" s="16"/>
      <c r="D1090" s="1"/>
      <c r="E1090" s="1"/>
      <c r="F1090" s="1"/>
      <c r="G1090" s="1"/>
      <c r="H1090" s="11"/>
      <c r="I1090" s="11"/>
      <c r="J1090" s="11"/>
      <c r="K1090" s="2"/>
      <c r="L1090" s="2"/>
      <c r="M1090" s="1"/>
    </row>
    <row r="1091" spans="1:13" x14ac:dyDescent="0.2">
      <c r="A1091" s="1"/>
      <c r="B1091" s="1"/>
      <c r="C1091" s="16"/>
      <c r="D1091" s="1"/>
      <c r="E1091" s="1"/>
      <c r="F1091" s="1"/>
      <c r="G1091" s="1"/>
      <c r="H1091" s="11"/>
      <c r="I1091" s="11"/>
      <c r="J1091" s="11"/>
      <c r="K1091" s="2"/>
      <c r="L1091" s="2"/>
      <c r="M1091" s="1"/>
    </row>
    <row r="1092" spans="1:13" x14ac:dyDescent="0.2">
      <c r="A1092" s="1"/>
      <c r="B1092" s="1"/>
      <c r="C1092" s="16"/>
      <c r="D1092" s="1"/>
      <c r="E1092" s="1"/>
      <c r="F1092" s="1"/>
      <c r="G1092" s="1"/>
      <c r="H1092" s="11"/>
      <c r="I1092" s="11"/>
      <c r="J1092" s="11"/>
      <c r="K1092" s="2"/>
      <c r="L1092" s="2"/>
      <c r="M1092" s="1"/>
    </row>
    <row r="1093" spans="1:13" x14ac:dyDescent="0.2">
      <c r="A1093" s="1"/>
      <c r="B1093" s="1"/>
      <c r="C1093" s="16"/>
      <c r="D1093" s="1"/>
      <c r="E1093" s="1"/>
      <c r="F1093" s="1"/>
      <c r="G1093" s="1"/>
      <c r="H1093" s="11"/>
      <c r="I1093" s="11"/>
      <c r="J1093" s="11"/>
      <c r="K1093" s="2"/>
      <c r="L1093" s="2"/>
      <c r="M1093" s="1"/>
    </row>
    <row r="1094" spans="1:13" x14ac:dyDescent="0.2">
      <c r="A1094" s="1"/>
      <c r="B1094" s="1"/>
      <c r="C1094" s="16"/>
      <c r="D1094" s="1"/>
      <c r="E1094" s="1"/>
      <c r="F1094" s="1"/>
      <c r="G1094" s="1"/>
      <c r="H1094" s="11"/>
      <c r="I1094" s="11"/>
      <c r="J1094" s="11"/>
      <c r="K1094" s="2"/>
      <c r="L1094" s="2"/>
      <c r="M1094" s="1"/>
    </row>
    <row r="1095" spans="1:13" x14ac:dyDescent="0.2">
      <c r="A1095" s="1"/>
      <c r="B1095" s="1"/>
      <c r="C1095" s="16"/>
      <c r="D1095" s="1"/>
      <c r="E1095" s="1"/>
      <c r="F1095" s="1"/>
      <c r="G1095" s="1"/>
      <c r="H1095" s="11"/>
      <c r="I1095" s="11"/>
      <c r="J1095" s="11"/>
      <c r="K1095" s="2"/>
      <c r="L1095" s="2"/>
      <c r="M1095" s="1"/>
    </row>
    <row r="1096" spans="1:13" x14ac:dyDescent="0.2">
      <c r="A1096" s="1"/>
      <c r="B1096" s="1"/>
      <c r="C1096" s="16"/>
      <c r="D1096" s="1"/>
      <c r="E1096" s="1"/>
      <c r="F1096" s="1"/>
      <c r="G1096" s="1"/>
      <c r="H1096" s="11"/>
      <c r="I1096" s="11"/>
      <c r="J1096" s="11"/>
      <c r="K1096" s="2"/>
      <c r="L1096" s="2"/>
      <c r="M1096" s="1"/>
    </row>
    <row r="1097" spans="1:13" x14ac:dyDescent="0.2">
      <c r="A1097" s="1"/>
      <c r="B1097" s="1"/>
      <c r="C1097" s="16"/>
      <c r="D1097" s="1"/>
      <c r="E1097" s="1"/>
      <c r="F1097" s="1"/>
      <c r="G1097" s="1"/>
      <c r="H1097" s="11"/>
      <c r="I1097" s="11"/>
      <c r="J1097" s="11"/>
      <c r="K1097" s="2"/>
      <c r="L1097" s="2"/>
      <c r="M1097" s="1"/>
    </row>
    <row r="1098" spans="1:13" x14ac:dyDescent="0.2">
      <c r="A1098" s="1"/>
      <c r="B1098" s="1"/>
      <c r="C1098" s="16"/>
      <c r="D1098" s="1"/>
      <c r="E1098" s="1"/>
      <c r="F1098" s="1"/>
      <c r="G1098" s="1"/>
      <c r="H1098" s="11"/>
      <c r="I1098" s="11"/>
      <c r="J1098" s="11"/>
      <c r="K1098" s="2"/>
      <c r="L1098" s="2"/>
      <c r="M1098" s="1"/>
    </row>
    <row r="1099" spans="1:13" x14ac:dyDescent="0.2">
      <c r="A1099" s="1"/>
      <c r="B1099" s="1"/>
      <c r="C1099" s="16"/>
      <c r="D1099" s="1"/>
      <c r="E1099" s="1"/>
      <c r="F1099" s="1"/>
      <c r="G1099" s="1"/>
      <c r="H1099" s="11"/>
      <c r="I1099" s="11"/>
      <c r="J1099" s="11"/>
      <c r="K1099" s="2"/>
      <c r="L1099" s="2"/>
      <c r="M1099" s="1"/>
    </row>
    <row r="1100" spans="1:13" x14ac:dyDescent="0.2">
      <c r="A1100" s="1"/>
      <c r="B1100" s="1"/>
      <c r="C1100" s="16"/>
      <c r="D1100" s="1"/>
      <c r="E1100" s="1"/>
      <c r="F1100" s="1"/>
      <c r="G1100" s="1"/>
      <c r="H1100" s="11"/>
      <c r="I1100" s="11"/>
      <c r="J1100" s="11"/>
      <c r="K1100" s="2"/>
      <c r="L1100" s="2"/>
      <c r="M1100" s="1"/>
    </row>
    <row r="1101" spans="1:13" x14ac:dyDescent="0.2">
      <c r="A1101" s="1"/>
      <c r="B1101" s="1"/>
      <c r="C1101" s="16"/>
      <c r="D1101" s="1"/>
      <c r="E1101" s="1"/>
      <c r="F1101" s="1"/>
      <c r="G1101" s="1"/>
      <c r="H1101" s="11"/>
      <c r="I1101" s="11"/>
      <c r="J1101" s="11"/>
      <c r="K1101" s="2"/>
      <c r="L1101" s="2"/>
      <c r="M1101" s="1"/>
    </row>
    <row r="1102" spans="1:13" x14ac:dyDescent="0.2">
      <c r="A1102" s="1"/>
      <c r="B1102" s="1"/>
      <c r="C1102" s="16"/>
      <c r="D1102" s="1"/>
      <c r="E1102" s="1"/>
      <c r="F1102" s="1"/>
      <c r="G1102" s="1"/>
      <c r="H1102" s="11"/>
      <c r="I1102" s="11"/>
      <c r="J1102" s="11"/>
      <c r="K1102" s="2"/>
      <c r="L1102" s="2"/>
      <c r="M1102" s="1"/>
    </row>
    <row r="1103" spans="1:13" x14ac:dyDescent="0.2">
      <c r="A1103" s="1"/>
      <c r="B1103" s="1"/>
      <c r="C1103" s="16"/>
      <c r="D1103" s="1"/>
      <c r="E1103" s="1"/>
      <c r="F1103" s="1"/>
      <c r="G1103" s="1"/>
      <c r="H1103" s="11"/>
      <c r="I1103" s="11"/>
      <c r="J1103" s="11"/>
      <c r="K1103" s="2"/>
      <c r="L1103" s="2"/>
      <c r="M1103" s="1"/>
    </row>
    <row r="1104" spans="1:13" x14ac:dyDescent="0.2">
      <c r="A1104" s="1"/>
      <c r="B1104" s="1"/>
      <c r="C1104" s="16"/>
      <c r="D1104" s="1"/>
      <c r="E1104" s="1"/>
      <c r="F1104" s="1"/>
      <c r="G1104" s="1"/>
      <c r="H1104" s="11"/>
      <c r="I1104" s="11"/>
      <c r="J1104" s="11"/>
      <c r="K1104" s="2"/>
      <c r="L1104" s="2"/>
      <c r="M1104" s="1"/>
    </row>
    <row r="1105" spans="1:13" x14ac:dyDescent="0.2">
      <c r="A1105" s="1"/>
      <c r="B1105" s="1"/>
      <c r="C1105" s="16"/>
      <c r="D1105" s="1"/>
      <c r="E1105" s="1"/>
      <c r="F1105" s="1"/>
      <c r="G1105" s="1"/>
      <c r="H1105" s="11"/>
      <c r="I1105" s="11"/>
      <c r="J1105" s="11"/>
      <c r="K1105" s="2"/>
      <c r="L1105" s="2"/>
      <c r="M1105" s="1"/>
    </row>
    <row r="1106" spans="1:13" x14ac:dyDescent="0.2">
      <c r="A1106" s="1"/>
      <c r="B1106" s="1"/>
      <c r="C1106" s="16"/>
      <c r="D1106" s="1"/>
      <c r="E1106" s="1"/>
      <c r="F1106" s="1"/>
      <c r="G1106" s="1"/>
      <c r="H1106" s="11"/>
      <c r="I1106" s="11"/>
      <c r="J1106" s="11"/>
      <c r="K1106" s="2"/>
      <c r="L1106" s="2"/>
      <c r="M1106" s="1"/>
    </row>
    <row r="1107" spans="1:13" x14ac:dyDescent="0.2">
      <c r="A1107" s="1"/>
      <c r="B1107" s="1"/>
      <c r="C1107" s="16"/>
      <c r="D1107" s="1"/>
      <c r="E1107" s="1"/>
      <c r="F1107" s="1"/>
      <c r="G1107" s="1"/>
      <c r="H1107" s="11"/>
      <c r="I1107" s="11"/>
      <c r="J1107" s="11"/>
      <c r="K1107" s="2"/>
      <c r="L1107" s="2"/>
      <c r="M1107" s="1"/>
    </row>
    <row r="1108" spans="1:13" x14ac:dyDescent="0.2">
      <c r="A1108" s="1"/>
      <c r="B1108" s="1"/>
      <c r="C1108" s="16"/>
      <c r="D1108" s="1"/>
      <c r="E1108" s="1"/>
      <c r="F1108" s="1"/>
      <c r="G1108" s="1"/>
      <c r="H1108" s="11"/>
      <c r="I1108" s="11"/>
      <c r="J1108" s="11"/>
      <c r="K1108" s="2"/>
      <c r="L1108" s="2"/>
      <c r="M1108" s="1"/>
    </row>
    <row r="1109" spans="1:13" x14ac:dyDescent="0.2">
      <c r="A1109" s="1"/>
      <c r="B1109" s="1"/>
      <c r="C1109" s="16"/>
      <c r="D1109" s="1"/>
      <c r="E1109" s="1"/>
      <c r="F1109" s="1"/>
      <c r="G1109" s="1"/>
      <c r="H1109" s="11"/>
      <c r="I1109" s="11"/>
      <c r="J1109" s="11"/>
      <c r="K1109" s="2"/>
      <c r="L1109" s="2"/>
      <c r="M1109" s="1"/>
    </row>
    <row r="1110" spans="1:13" x14ac:dyDescent="0.2">
      <c r="A1110" s="1"/>
      <c r="B1110" s="1"/>
      <c r="C1110" s="16"/>
      <c r="D1110" s="1"/>
      <c r="E1110" s="1"/>
      <c r="F1110" s="1"/>
      <c r="G1110" s="1"/>
      <c r="H1110" s="11"/>
      <c r="I1110" s="11"/>
      <c r="J1110" s="11"/>
      <c r="K1110" s="2"/>
      <c r="L1110" s="2"/>
      <c r="M1110" s="1"/>
    </row>
    <row r="1111" spans="1:13" x14ac:dyDescent="0.2">
      <c r="A1111" s="1"/>
      <c r="B1111" s="1"/>
      <c r="C1111" s="16"/>
      <c r="D1111" s="1"/>
      <c r="E1111" s="1"/>
      <c r="F1111" s="1"/>
      <c r="G1111" s="1"/>
      <c r="H1111" s="11"/>
      <c r="I1111" s="11"/>
      <c r="J1111" s="11"/>
      <c r="K1111" s="2"/>
      <c r="L1111" s="2"/>
      <c r="M1111" s="1"/>
    </row>
    <row r="1112" spans="1:13" x14ac:dyDescent="0.2">
      <c r="A1112" s="1"/>
      <c r="B1112" s="1"/>
      <c r="C1112" s="16"/>
      <c r="D1112" s="1"/>
      <c r="E1112" s="1"/>
      <c r="F1112" s="1"/>
      <c r="G1112" s="1"/>
      <c r="H1112" s="11"/>
      <c r="I1112" s="11"/>
      <c r="J1112" s="11"/>
      <c r="K1112" s="2"/>
      <c r="L1112" s="2"/>
      <c r="M1112" s="1"/>
    </row>
    <row r="1113" spans="1:13" x14ac:dyDescent="0.2">
      <c r="A1113" s="1"/>
      <c r="B1113" s="1"/>
      <c r="C1113" s="16"/>
      <c r="D1113" s="1"/>
      <c r="E1113" s="1"/>
      <c r="F1113" s="1"/>
      <c r="G1113" s="1"/>
      <c r="H1113" s="11"/>
      <c r="I1113" s="11"/>
      <c r="J1113" s="11"/>
      <c r="K1113" s="2"/>
      <c r="L1113" s="2"/>
      <c r="M1113" s="1"/>
    </row>
    <row r="1114" spans="1:13" x14ac:dyDescent="0.2">
      <c r="A1114" s="1"/>
      <c r="B1114" s="1"/>
      <c r="C1114" s="16"/>
      <c r="D1114" s="1"/>
      <c r="E1114" s="1"/>
      <c r="F1114" s="1"/>
      <c r="G1114" s="1"/>
      <c r="H1114" s="11"/>
      <c r="I1114" s="11"/>
      <c r="J1114" s="11"/>
      <c r="K1114" s="2"/>
      <c r="L1114" s="2"/>
      <c r="M1114" s="1"/>
    </row>
    <row r="1115" spans="1:13" x14ac:dyDescent="0.2">
      <c r="A1115" s="1"/>
      <c r="B1115" s="1"/>
      <c r="C1115" s="16"/>
      <c r="D1115" s="1"/>
      <c r="E1115" s="1"/>
      <c r="F1115" s="1"/>
      <c r="G1115" s="1"/>
      <c r="H1115" s="11"/>
      <c r="I1115" s="11"/>
      <c r="J1115" s="11"/>
      <c r="K1115" s="2"/>
      <c r="L1115" s="2"/>
      <c r="M1115" s="1"/>
    </row>
    <row r="1116" spans="1:13" x14ac:dyDescent="0.2">
      <c r="A1116" s="1"/>
      <c r="B1116" s="1"/>
      <c r="C1116" s="16"/>
      <c r="D1116" s="1"/>
      <c r="E1116" s="1"/>
      <c r="F1116" s="1"/>
      <c r="G1116" s="1"/>
      <c r="H1116" s="11"/>
      <c r="I1116" s="11"/>
      <c r="J1116" s="11"/>
      <c r="K1116" s="2"/>
      <c r="L1116" s="2"/>
      <c r="M1116" s="1"/>
    </row>
    <row r="1117" spans="1:13" x14ac:dyDescent="0.2">
      <c r="A1117" s="1"/>
      <c r="B1117" s="1"/>
      <c r="C1117" s="16"/>
      <c r="D1117" s="1"/>
      <c r="E1117" s="1"/>
      <c r="F1117" s="1"/>
      <c r="G1117" s="1"/>
      <c r="H1117" s="11"/>
      <c r="I1117" s="11"/>
      <c r="J1117" s="11"/>
      <c r="K1117" s="2"/>
      <c r="L1117" s="2"/>
      <c r="M1117" s="1"/>
    </row>
    <row r="1118" spans="1:13" x14ac:dyDescent="0.2">
      <c r="A1118" s="1"/>
      <c r="B1118" s="1"/>
      <c r="C1118" s="16"/>
      <c r="D1118" s="1"/>
      <c r="E1118" s="1"/>
      <c r="F1118" s="1"/>
      <c r="G1118" s="1"/>
      <c r="H1118" s="11"/>
      <c r="I1118" s="11"/>
      <c r="J1118" s="11"/>
      <c r="K1118" s="2"/>
      <c r="L1118" s="2"/>
      <c r="M1118" s="1"/>
    </row>
    <row r="1119" spans="1:13" x14ac:dyDescent="0.2">
      <c r="A1119" s="1"/>
      <c r="B1119" s="1"/>
      <c r="C1119" s="16"/>
      <c r="D1119" s="1"/>
      <c r="E1119" s="1"/>
      <c r="F1119" s="1"/>
      <c r="G1119" s="1"/>
      <c r="H1119" s="11"/>
      <c r="I1119" s="11"/>
      <c r="J1119" s="11"/>
      <c r="K1119" s="2"/>
      <c r="L1119" s="2"/>
      <c r="M1119" s="1"/>
    </row>
    <row r="1120" spans="1:13" x14ac:dyDescent="0.2">
      <c r="A1120" s="1"/>
      <c r="B1120" s="1"/>
      <c r="C1120" s="16"/>
      <c r="D1120" s="1"/>
      <c r="E1120" s="1"/>
      <c r="F1120" s="1"/>
      <c r="G1120" s="1"/>
      <c r="H1120" s="11"/>
      <c r="I1120" s="11"/>
      <c r="J1120" s="11"/>
      <c r="K1120" s="2"/>
      <c r="L1120" s="2"/>
      <c r="M1120" s="1"/>
    </row>
    <row r="1121" spans="1:13" x14ac:dyDescent="0.2">
      <c r="A1121" s="1"/>
      <c r="B1121" s="1"/>
      <c r="C1121" s="16"/>
      <c r="D1121" s="1"/>
      <c r="E1121" s="1"/>
      <c r="F1121" s="1"/>
      <c r="G1121" s="1"/>
      <c r="H1121" s="11"/>
      <c r="I1121" s="11"/>
      <c r="J1121" s="11"/>
      <c r="K1121" s="2"/>
      <c r="L1121" s="2"/>
      <c r="M1121" s="1"/>
    </row>
    <row r="1122" spans="1:13" x14ac:dyDescent="0.2">
      <c r="A1122" s="1"/>
      <c r="B1122" s="1"/>
      <c r="C1122" s="16"/>
      <c r="D1122" s="1"/>
      <c r="E1122" s="1"/>
      <c r="F1122" s="1"/>
      <c r="G1122" s="1"/>
      <c r="H1122" s="11"/>
      <c r="I1122" s="11"/>
      <c r="J1122" s="11"/>
      <c r="K1122" s="2"/>
      <c r="L1122" s="2"/>
      <c r="M1122" s="1"/>
    </row>
    <row r="1123" spans="1:13" x14ac:dyDescent="0.2">
      <c r="A1123" s="1"/>
      <c r="B1123" s="1"/>
      <c r="C1123" s="16"/>
      <c r="D1123" s="1"/>
      <c r="E1123" s="1"/>
      <c r="F1123" s="1"/>
      <c r="G1123" s="1"/>
      <c r="H1123" s="11"/>
      <c r="I1123" s="11"/>
      <c r="J1123" s="11"/>
      <c r="K1123" s="2"/>
      <c r="L1123" s="2"/>
      <c r="M1123" s="1"/>
    </row>
    <row r="1124" spans="1:13" x14ac:dyDescent="0.2">
      <c r="A1124" s="1"/>
      <c r="B1124" s="1"/>
      <c r="C1124" s="16"/>
      <c r="D1124" s="1"/>
      <c r="E1124" s="1"/>
      <c r="F1124" s="1"/>
      <c r="G1124" s="1"/>
      <c r="H1124" s="11"/>
      <c r="I1124" s="11"/>
      <c r="J1124" s="11"/>
      <c r="K1124" s="2"/>
      <c r="L1124" s="2"/>
      <c r="M1124" s="1"/>
    </row>
    <row r="1125" spans="1:13" x14ac:dyDescent="0.2">
      <c r="A1125" s="1"/>
      <c r="B1125" s="1"/>
      <c r="C1125" s="16"/>
      <c r="D1125" s="1"/>
      <c r="E1125" s="1"/>
      <c r="F1125" s="1"/>
      <c r="G1125" s="1"/>
      <c r="H1125" s="11"/>
      <c r="I1125" s="11"/>
      <c r="J1125" s="11"/>
      <c r="K1125" s="2"/>
      <c r="L1125" s="2"/>
      <c r="M1125" s="1"/>
    </row>
    <row r="1126" spans="1:13" x14ac:dyDescent="0.2">
      <c r="A1126" s="1"/>
      <c r="B1126" s="1"/>
      <c r="C1126" s="16"/>
      <c r="D1126" s="1"/>
      <c r="E1126" s="1"/>
      <c r="F1126" s="1"/>
      <c r="G1126" s="1"/>
      <c r="H1126" s="11"/>
      <c r="I1126" s="11"/>
      <c r="J1126" s="11"/>
      <c r="K1126" s="2"/>
      <c r="L1126" s="2"/>
      <c r="M1126" s="1"/>
    </row>
    <row r="1127" spans="1:13" x14ac:dyDescent="0.2">
      <c r="A1127" s="1"/>
      <c r="B1127" s="1"/>
      <c r="C1127" s="16"/>
      <c r="D1127" s="1"/>
      <c r="E1127" s="1"/>
      <c r="F1127" s="1"/>
      <c r="G1127" s="1"/>
      <c r="H1127" s="11"/>
      <c r="I1127" s="11"/>
      <c r="J1127" s="11"/>
      <c r="K1127" s="2"/>
      <c r="L1127" s="2"/>
      <c r="M1127" s="1"/>
    </row>
    <row r="1128" spans="1:13" x14ac:dyDescent="0.2">
      <c r="A1128" s="1"/>
      <c r="B1128" s="1"/>
      <c r="C1128" s="16"/>
      <c r="D1128" s="1"/>
      <c r="E1128" s="1"/>
      <c r="F1128" s="1"/>
      <c r="G1128" s="1"/>
      <c r="H1128" s="11"/>
      <c r="I1128" s="11"/>
      <c r="J1128" s="11"/>
      <c r="K1128" s="2"/>
      <c r="L1128" s="2"/>
      <c r="M1128" s="1"/>
    </row>
    <row r="1129" spans="1:13" x14ac:dyDescent="0.2">
      <c r="A1129" s="1"/>
      <c r="B1129" s="1"/>
      <c r="C1129" s="16"/>
      <c r="D1129" s="1"/>
      <c r="E1129" s="1"/>
      <c r="F1129" s="1"/>
      <c r="G1129" s="1"/>
      <c r="H1129" s="11"/>
      <c r="I1129" s="11"/>
      <c r="J1129" s="11"/>
      <c r="K1129" s="2"/>
      <c r="L1129" s="2"/>
      <c r="M1129" s="1"/>
    </row>
    <row r="1130" spans="1:13" x14ac:dyDescent="0.2">
      <c r="A1130" s="1"/>
      <c r="B1130" s="1"/>
      <c r="C1130" s="16"/>
      <c r="D1130" s="1"/>
      <c r="E1130" s="1"/>
      <c r="F1130" s="1"/>
      <c r="G1130" s="1"/>
      <c r="H1130" s="11"/>
      <c r="I1130" s="11"/>
      <c r="J1130" s="11"/>
      <c r="K1130" s="2"/>
      <c r="L1130" s="2"/>
      <c r="M1130" s="1"/>
    </row>
    <row r="1131" spans="1:13" x14ac:dyDescent="0.2">
      <c r="A1131" s="1"/>
      <c r="B1131" s="1"/>
      <c r="C1131" s="16"/>
      <c r="D1131" s="1"/>
      <c r="E1131" s="1"/>
      <c r="F1131" s="1"/>
      <c r="G1131" s="1"/>
      <c r="H1131" s="11"/>
      <c r="I1131" s="11"/>
      <c r="J1131" s="11"/>
      <c r="K1131" s="2"/>
      <c r="L1131" s="2"/>
      <c r="M1131" s="1"/>
    </row>
    <row r="1132" spans="1:13" x14ac:dyDescent="0.2">
      <c r="A1132" s="1"/>
      <c r="B1132" s="1"/>
      <c r="C1132" s="16"/>
      <c r="D1132" s="1"/>
      <c r="E1132" s="1"/>
      <c r="F1132" s="1"/>
      <c r="G1132" s="1"/>
      <c r="H1132" s="11"/>
      <c r="I1132" s="11"/>
      <c r="J1132" s="11"/>
      <c r="K1132" s="2"/>
      <c r="L1132" s="2"/>
      <c r="M1132" s="1"/>
    </row>
    <row r="1133" spans="1:13" x14ac:dyDescent="0.2">
      <c r="A1133" s="1"/>
      <c r="B1133" s="1"/>
      <c r="C1133" s="16"/>
      <c r="D1133" s="1"/>
      <c r="E1133" s="1"/>
      <c r="F1133" s="1"/>
      <c r="G1133" s="1"/>
      <c r="H1133" s="11"/>
      <c r="I1133" s="11"/>
      <c r="J1133" s="11"/>
      <c r="K1133" s="2"/>
      <c r="L1133" s="2"/>
      <c r="M1133" s="1"/>
    </row>
    <row r="1134" spans="1:13" x14ac:dyDescent="0.2">
      <c r="A1134" s="1"/>
      <c r="B1134" s="1"/>
      <c r="C1134" s="16"/>
      <c r="D1134" s="1"/>
      <c r="E1134" s="1"/>
      <c r="F1134" s="1"/>
      <c r="G1134" s="1"/>
      <c r="H1134" s="11"/>
      <c r="I1134" s="11"/>
      <c r="J1134" s="11"/>
      <c r="K1134" s="2"/>
      <c r="L1134" s="2"/>
      <c r="M1134" s="1"/>
    </row>
    <row r="1135" spans="1:13" x14ac:dyDescent="0.2">
      <c r="A1135" s="1"/>
      <c r="B1135" s="1"/>
      <c r="C1135" s="16"/>
      <c r="D1135" s="1"/>
      <c r="E1135" s="1"/>
      <c r="F1135" s="1"/>
      <c r="G1135" s="1"/>
      <c r="H1135" s="11"/>
      <c r="I1135" s="11"/>
      <c r="J1135" s="11"/>
      <c r="K1135" s="2"/>
      <c r="L1135" s="2"/>
      <c r="M1135" s="1"/>
    </row>
    <row r="1136" spans="1:13" x14ac:dyDescent="0.2">
      <c r="A1136" s="1"/>
      <c r="B1136" s="1"/>
      <c r="C1136" s="16"/>
      <c r="D1136" s="1"/>
      <c r="E1136" s="1"/>
      <c r="F1136" s="1"/>
      <c r="G1136" s="1"/>
      <c r="H1136" s="11"/>
      <c r="I1136" s="11"/>
      <c r="J1136" s="11"/>
      <c r="K1136" s="2"/>
      <c r="L1136" s="2"/>
      <c r="M1136" s="1"/>
    </row>
    <row r="1137" spans="1:13" x14ac:dyDescent="0.2">
      <c r="A1137" s="1"/>
      <c r="B1137" s="1"/>
      <c r="C1137" s="16"/>
      <c r="D1137" s="1"/>
      <c r="E1137" s="1"/>
      <c r="F1137" s="1"/>
      <c r="G1137" s="1"/>
      <c r="H1137" s="11"/>
      <c r="I1137" s="11"/>
      <c r="J1137" s="11"/>
      <c r="K1137" s="2"/>
      <c r="L1137" s="2"/>
      <c r="M1137" s="1"/>
    </row>
    <row r="1138" spans="1:13" x14ac:dyDescent="0.2">
      <c r="A1138" s="1"/>
      <c r="B1138" s="1"/>
      <c r="C1138" s="16"/>
      <c r="D1138" s="1"/>
      <c r="E1138" s="1"/>
      <c r="F1138" s="1"/>
      <c r="G1138" s="1"/>
      <c r="H1138" s="11"/>
      <c r="I1138" s="11"/>
      <c r="J1138" s="11"/>
      <c r="K1138" s="2"/>
      <c r="L1138" s="2"/>
      <c r="M1138" s="1"/>
    </row>
    <row r="1139" spans="1:13" x14ac:dyDescent="0.2">
      <c r="A1139" s="1"/>
      <c r="B1139" s="1"/>
      <c r="C1139" s="16"/>
      <c r="D1139" s="1"/>
      <c r="E1139" s="1"/>
      <c r="F1139" s="1"/>
      <c r="G1139" s="1"/>
      <c r="H1139" s="11"/>
      <c r="I1139" s="11"/>
      <c r="J1139" s="11"/>
      <c r="K1139" s="2"/>
      <c r="L1139" s="2"/>
      <c r="M1139" s="1"/>
    </row>
    <row r="1140" spans="1:13" x14ac:dyDescent="0.2">
      <c r="A1140" s="1"/>
      <c r="B1140" s="1"/>
      <c r="C1140" s="16"/>
      <c r="D1140" s="1"/>
      <c r="E1140" s="1"/>
      <c r="F1140" s="1"/>
      <c r="G1140" s="1"/>
      <c r="H1140" s="11"/>
      <c r="I1140" s="11"/>
      <c r="J1140" s="11"/>
      <c r="K1140" s="2"/>
      <c r="L1140" s="2"/>
      <c r="M1140" s="1"/>
    </row>
    <row r="1141" spans="1:13" x14ac:dyDescent="0.2">
      <c r="A1141" s="1"/>
      <c r="B1141" s="1"/>
      <c r="C1141" s="16"/>
      <c r="D1141" s="1"/>
      <c r="E1141" s="1"/>
      <c r="F1141" s="1"/>
      <c r="G1141" s="1"/>
      <c r="H1141" s="11"/>
      <c r="I1141" s="11"/>
      <c r="J1141" s="11"/>
      <c r="K1141" s="2"/>
      <c r="L1141" s="2"/>
      <c r="M1141" s="1"/>
    </row>
    <row r="1142" spans="1:13" x14ac:dyDescent="0.2">
      <c r="A1142" s="1"/>
      <c r="B1142" s="1"/>
      <c r="C1142" s="16"/>
      <c r="D1142" s="1"/>
      <c r="E1142" s="1"/>
      <c r="F1142" s="1"/>
      <c r="G1142" s="1"/>
      <c r="H1142" s="11"/>
      <c r="I1142" s="11"/>
      <c r="J1142" s="11"/>
      <c r="K1142" s="2"/>
      <c r="L1142" s="2"/>
      <c r="M1142" s="1"/>
    </row>
    <row r="1143" spans="1:13" x14ac:dyDescent="0.2">
      <c r="A1143" s="1"/>
      <c r="B1143" s="1"/>
      <c r="C1143" s="16"/>
      <c r="D1143" s="1"/>
      <c r="E1143" s="1"/>
      <c r="F1143" s="1"/>
      <c r="G1143" s="1"/>
      <c r="H1143" s="11"/>
      <c r="I1143" s="11"/>
      <c r="J1143" s="11"/>
      <c r="K1143" s="2"/>
      <c r="L1143" s="2"/>
      <c r="M1143" s="1"/>
    </row>
    <row r="1144" spans="1:13" x14ac:dyDescent="0.2">
      <c r="A1144" s="1"/>
      <c r="B1144" s="1"/>
      <c r="C1144" s="16"/>
      <c r="D1144" s="1"/>
      <c r="E1144" s="1"/>
      <c r="F1144" s="1"/>
      <c r="G1144" s="1"/>
      <c r="H1144" s="11"/>
      <c r="I1144" s="11"/>
      <c r="J1144" s="11"/>
      <c r="K1144" s="2"/>
      <c r="L1144" s="2"/>
      <c r="M1144" s="1"/>
    </row>
    <row r="1145" spans="1:13" x14ac:dyDescent="0.2">
      <c r="A1145" s="1"/>
      <c r="B1145" s="1"/>
      <c r="C1145" s="16"/>
      <c r="D1145" s="1"/>
      <c r="E1145" s="1"/>
      <c r="F1145" s="1"/>
      <c r="G1145" s="1"/>
      <c r="H1145" s="11"/>
      <c r="I1145" s="11"/>
      <c r="J1145" s="11"/>
      <c r="K1145" s="2"/>
      <c r="L1145" s="2"/>
      <c r="M1145" s="1"/>
    </row>
    <row r="1146" spans="1:13" x14ac:dyDescent="0.2">
      <c r="A1146" s="1"/>
      <c r="B1146" s="1"/>
      <c r="C1146" s="16"/>
      <c r="D1146" s="1"/>
      <c r="E1146" s="1"/>
      <c r="F1146" s="1"/>
      <c r="G1146" s="1"/>
      <c r="H1146" s="11"/>
      <c r="I1146" s="11"/>
      <c r="J1146" s="11"/>
      <c r="K1146" s="2"/>
      <c r="L1146" s="2"/>
      <c r="M1146" s="1"/>
    </row>
    <row r="1147" spans="1:13" x14ac:dyDescent="0.2">
      <c r="A1147" s="1"/>
      <c r="B1147" s="1"/>
      <c r="C1147" s="16"/>
      <c r="D1147" s="1"/>
      <c r="E1147" s="1"/>
      <c r="F1147" s="1"/>
      <c r="G1147" s="1"/>
      <c r="H1147" s="11"/>
      <c r="I1147" s="11"/>
      <c r="J1147" s="11"/>
      <c r="K1147" s="2"/>
      <c r="L1147" s="2"/>
      <c r="M1147" s="1"/>
    </row>
    <row r="1148" spans="1:13" x14ac:dyDescent="0.2">
      <c r="A1148" s="1"/>
      <c r="B1148" s="1"/>
      <c r="C1148" s="16"/>
      <c r="D1148" s="1"/>
      <c r="E1148" s="1"/>
      <c r="F1148" s="1"/>
      <c r="G1148" s="1"/>
      <c r="H1148" s="11"/>
      <c r="I1148" s="11"/>
      <c r="J1148" s="11"/>
      <c r="K1148" s="2"/>
      <c r="L1148" s="2"/>
      <c r="M1148" s="1"/>
    </row>
    <row r="1149" spans="1:13" x14ac:dyDescent="0.2">
      <c r="A1149" s="1"/>
      <c r="B1149" s="1"/>
      <c r="C1149" s="16"/>
      <c r="D1149" s="1"/>
      <c r="E1149" s="1"/>
      <c r="F1149" s="1"/>
      <c r="G1149" s="1"/>
      <c r="H1149" s="11"/>
      <c r="I1149" s="11"/>
      <c r="J1149" s="11"/>
      <c r="K1149" s="2"/>
      <c r="L1149" s="2"/>
      <c r="M1149" s="1"/>
    </row>
    <row r="1150" spans="1:13" x14ac:dyDescent="0.2">
      <c r="A1150" s="1"/>
      <c r="B1150" s="1"/>
      <c r="C1150" s="16"/>
      <c r="D1150" s="1"/>
      <c r="E1150" s="1"/>
      <c r="F1150" s="1"/>
      <c r="G1150" s="1"/>
      <c r="H1150" s="11"/>
      <c r="I1150" s="11"/>
      <c r="J1150" s="11"/>
      <c r="K1150" s="2"/>
      <c r="L1150" s="2"/>
      <c r="M1150" s="1"/>
    </row>
    <row r="1151" spans="1:13" x14ac:dyDescent="0.2">
      <c r="A1151" s="1"/>
      <c r="B1151" s="1"/>
      <c r="C1151" s="16"/>
      <c r="D1151" s="1"/>
      <c r="E1151" s="1"/>
      <c r="F1151" s="1"/>
      <c r="G1151" s="1"/>
      <c r="H1151" s="11"/>
      <c r="I1151" s="11"/>
      <c r="J1151" s="11"/>
      <c r="K1151" s="2"/>
      <c r="L1151" s="2"/>
      <c r="M1151" s="1"/>
    </row>
    <row r="1152" spans="1:13" x14ac:dyDescent="0.2">
      <c r="A1152" s="1"/>
      <c r="B1152" s="1"/>
      <c r="C1152" s="16"/>
      <c r="D1152" s="1"/>
      <c r="E1152" s="1"/>
      <c r="F1152" s="1"/>
      <c r="G1152" s="1"/>
      <c r="H1152" s="11"/>
      <c r="I1152" s="11"/>
      <c r="J1152" s="11"/>
      <c r="K1152" s="2"/>
      <c r="L1152" s="2"/>
      <c r="M1152" s="1"/>
    </row>
    <row r="1153" spans="1:13" x14ac:dyDescent="0.2">
      <c r="A1153" s="1"/>
      <c r="B1153" s="1"/>
      <c r="C1153" s="16"/>
      <c r="D1153" s="1"/>
      <c r="E1153" s="1"/>
      <c r="F1153" s="1"/>
      <c r="G1153" s="1"/>
      <c r="H1153" s="11"/>
      <c r="I1153" s="11"/>
      <c r="J1153" s="11"/>
      <c r="K1153" s="2"/>
      <c r="L1153" s="2"/>
      <c r="M1153" s="1"/>
    </row>
    <row r="1154" spans="1:13" x14ac:dyDescent="0.2">
      <c r="A1154" s="1"/>
      <c r="B1154" s="1"/>
      <c r="C1154" s="16"/>
      <c r="D1154" s="1"/>
      <c r="E1154" s="1"/>
      <c r="F1154" s="1"/>
      <c r="G1154" s="1"/>
      <c r="H1154" s="11"/>
      <c r="I1154" s="11"/>
      <c r="J1154" s="11"/>
      <c r="K1154" s="2"/>
      <c r="L1154" s="2"/>
      <c r="M1154" s="1"/>
    </row>
    <row r="1155" spans="1:13" x14ac:dyDescent="0.2">
      <c r="A1155" s="1"/>
      <c r="B1155" s="1"/>
      <c r="C1155" s="16"/>
      <c r="D1155" s="1"/>
      <c r="E1155" s="1"/>
      <c r="F1155" s="1"/>
      <c r="G1155" s="1"/>
      <c r="H1155" s="11"/>
      <c r="I1155" s="11"/>
      <c r="J1155" s="11"/>
      <c r="K1155" s="2"/>
      <c r="L1155" s="2"/>
      <c r="M1155" s="1"/>
    </row>
    <row r="1156" spans="1:13" x14ac:dyDescent="0.2">
      <c r="A1156" s="1"/>
      <c r="B1156" s="1"/>
      <c r="C1156" s="16"/>
      <c r="D1156" s="1"/>
      <c r="E1156" s="1"/>
      <c r="F1156" s="1"/>
      <c r="G1156" s="1"/>
      <c r="H1156" s="11"/>
      <c r="I1156" s="11"/>
      <c r="J1156" s="11"/>
      <c r="K1156" s="2"/>
      <c r="L1156" s="2"/>
      <c r="M1156" s="1"/>
    </row>
    <row r="1157" spans="1:13" x14ac:dyDescent="0.2">
      <c r="A1157" s="1"/>
      <c r="B1157" s="1"/>
      <c r="C1157" s="16"/>
      <c r="D1157" s="1"/>
      <c r="E1157" s="1"/>
      <c r="F1157" s="1"/>
      <c r="G1157" s="1"/>
      <c r="H1157" s="11"/>
      <c r="I1157" s="11"/>
      <c r="J1157" s="11"/>
      <c r="K1157" s="2"/>
      <c r="L1157" s="2"/>
      <c r="M1157" s="1"/>
    </row>
    <row r="1158" spans="1:13" x14ac:dyDescent="0.2">
      <c r="A1158" s="1"/>
      <c r="B1158" s="1"/>
      <c r="C1158" s="16"/>
      <c r="D1158" s="1"/>
      <c r="E1158" s="1"/>
      <c r="F1158" s="1"/>
      <c r="G1158" s="1"/>
      <c r="H1158" s="11"/>
      <c r="I1158" s="11"/>
      <c r="J1158" s="11"/>
      <c r="K1158" s="2"/>
      <c r="L1158" s="2"/>
      <c r="M1158" s="1"/>
    </row>
    <row r="1159" spans="1:13" x14ac:dyDescent="0.2">
      <c r="A1159" s="1"/>
      <c r="B1159" s="1"/>
      <c r="C1159" s="16"/>
      <c r="D1159" s="1"/>
      <c r="E1159" s="1"/>
      <c r="F1159" s="1"/>
      <c r="G1159" s="1"/>
      <c r="H1159" s="11"/>
      <c r="I1159" s="11"/>
      <c r="J1159" s="11"/>
      <c r="K1159" s="2"/>
      <c r="L1159" s="2"/>
      <c r="M1159" s="1"/>
    </row>
    <row r="1160" spans="1:13" x14ac:dyDescent="0.2">
      <c r="A1160" s="1"/>
      <c r="B1160" s="1"/>
      <c r="C1160" s="16"/>
      <c r="D1160" s="1"/>
      <c r="E1160" s="1"/>
      <c r="F1160" s="1"/>
      <c r="G1160" s="1"/>
      <c r="H1160" s="11"/>
      <c r="I1160" s="11"/>
      <c r="J1160" s="11"/>
      <c r="K1160" s="2"/>
      <c r="L1160" s="2"/>
      <c r="M1160" s="1"/>
    </row>
    <row r="1161" spans="1:13" x14ac:dyDescent="0.2">
      <c r="A1161" s="1"/>
      <c r="B1161" s="1"/>
      <c r="C1161" s="16"/>
      <c r="D1161" s="1"/>
      <c r="E1161" s="1"/>
      <c r="F1161" s="1"/>
      <c r="G1161" s="1"/>
      <c r="H1161" s="11"/>
      <c r="I1161" s="11"/>
      <c r="J1161" s="11"/>
      <c r="K1161" s="2"/>
      <c r="L1161" s="2"/>
      <c r="M1161" s="1"/>
    </row>
    <row r="1162" spans="1:13" x14ac:dyDescent="0.2">
      <c r="A1162" s="1"/>
      <c r="B1162" s="1"/>
      <c r="C1162" s="16"/>
      <c r="D1162" s="1"/>
      <c r="E1162" s="1"/>
      <c r="F1162" s="1"/>
      <c r="G1162" s="1"/>
      <c r="H1162" s="11"/>
      <c r="I1162" s="11"/>
      <c r="J1162" s="11"/>
      <c r="K1162" s="2"/>
      <c r="L1162" s="2"/>
      <c r="M1162" s="1"/>
    </row>
    <row r="1163" spans="1:13" x14ac:dyDescent="0.2">
      <c r="A1163" s="1"/>
      <c r="B1163" s="1"/>
      <c r="C1163" s="16"/>
      <c r="D1163" s="1"/>
      <c r="E1163" s="1"/>
      <c r="F1163" s="1"/>
      <c r="G1163" s="1"/>
      <c r="H1163" s="11"/>
      <c r="I1163" s="11"/>
      <c r="J1163" s="11"/>
      <c r="K1163" s="2"/>
      <c r="L1163" s="2"/>
      <c r="M1163" s="1"/>
    </row>
    <row r="1164" spans="1:13" x14ac:dyDescent="0.2">
      <c r="A1164" s="1"/>
      <c r="B1164" s="1"/>
      <c r="C1164" s="16"/>
      <c r="D1164" s="1"/>
      <c r="E1164" s="1"/>
      <c r="F1164" s="1"/>
      <c r="G1164" s="1"/>
      <c r="H1164" s="11"/>
      <c r="I1164" s="11"/>
      <c r="J1164" s="11"/>
      <c r="K1164" s="2"/>
      <c r="L1164" s="2"/>
      <c r="M1164" s="1"/>
    </row>
    <row r="1165" spans="1:13" x14ac:dyDescent="0.2">
      <c r="A1165" s="1"/>
      <c r="B1165" s="1"/>
      <c r="C1165" s="16"/>
      <c r="D1165" s="1"/>
      <c r="E1165" s="1"/>
      <c r="F1165" s="1"/>
      <c r="G1165" s="1"/>
      <c r="H1165" s="11"/>
      <c r="I1165" s="11"/>
      <c r="J1165" s="11"/>
      <c r="K1165" s="2"/>
      <c r="L1165" s="2"/>
      <c r="M1165" s="1"/>
    </row>
    <row r="1166" spans="1:13" x14ac:dyDescent="0.2">
      <c r="A1166" s="1"/>
      <c r="B1166" s="1"/>
      <c r="C1166" s="16"/>
      <c r="D1166" s="1"/>
      <c r="E1166" s="1"/>
      <c r="F1166" s="1"/>
      <c r="G1166" s="1"/>
      <c r="H1166" s="11"/>
      <c r="I1166" s="11"/>
      <c r="J1166" s="11"/>
      <c r="K1166" s="2"/>
      <c r="L1166" s="2"/>
      <c r="M1166" s="1"/>
    </row>
    <row r="1167" spans="1:13" x14ac:dyDescent="0.2">
      <c r="A1167" s="1"/>
      <c r="B1167" s="1"/>
      <c r="C1167" s="16"/>
      <c r="D1167" s="1"/>
      <c r="E1167" s="1"/>
      <c r="F1167" s="1"/>
      <c r="G1167" s="1"/>
      <c r="H1167" s="11"/>
      <c r="I1167" s="11"/>
      <c r="J1167" s="11"/>
      <c r="K1167" s="2"/>
      <c r="L1167" s="2"/>
      <c r="M1167" s="1"/>
    </row>
    <row r="1168" spans="1:13" x14ac:dyDescent="0.2">
      <c r="A1168" s="1"/>
      <c r="B1168" s="1"/>
      <c r="C1168" s="16"/>
      <c r="D1168" s="1"/>
      <c r="E1168" s="1"/>
      <c r="F1168" s="1"/>
      <c r="G1168" s="1"/>
      <c r="H1168" s="11"/>
      <c r="I1168" s="11"/>
      <c r="J1168" s="11"/>
      <c r="K1168" s="2"/>
      <c r="L1168" s="2"/>
      <c r="M1168" s="1"/>
    </row>
    <row r="1169" spans="1:13" x14ac:dyDescent="0.2">
      <c r="A1169" s="1"/>
      <c r="B1169" s="1"/>
      <c r="C1169" s="16"/>
      <c r="D1169" s="1"/>
      <c r="E1169" s="1"/>
      <c r="F1169" s="1"/>
      <c r="G1169" s="1"/>
      <c r="H1169" s="11"/>
      <c r="I1169" s="11"/>
      <c r="J1169" s="11"/>
      <c r="K1169" s="2"/>
      <c r="L1169" s="2"/>
      <c r="M1169" s="1"/>
    </row>
    <row r="1170" spans="1:13" x14ac:dyDescent="0.2">
      <c r="A1170" s="1"/>
      <c r="B1170" s="1"/>
      <c r="C1170" s="16"/>
      <c r="D1170" s="1"/>
      <c r="E1170" s="1"/>
      <c r="F1170" s="1"/>
      <c r="G1170" s="1"/>
      <c r="H1170" s="11"/>
      <c r="I1170" s="11"/>
      <c r="J1170" s="11"/>
      <c r="K1170" s="2"/>
      <c r="L1170" s="2"/>
      <c r="M1170" s="1"/>
    </row>
    <row r="1171" spans="1:13" x14ac:dyDescent="0.2">
      <c r="A1171" s="1"/>
      <c r="B1171" s="1"/>
      <c r="C1171" s="16"/>
      <c r="D1171" s="1"/>
      <c r="E1171" s="1"/>
      <c r="F1171" s="1"/>
      <c r="G1171" s="1"/>
      <c r="H1171" s="11"/>
      <c r="I1171" s="11"/>
      <c r="J1171" s="11"/>
      <c r="K1171" s="2"/>
      <c r="L1171" s="2"/>
      <c r="M1171" s="1"/>
    </row>
    <row r="1172" spans="1:13" x14ac:dyDescent="0.2">
      <c r="A1172" s="1"/>
      <c r="B1172" s="1"/>
      <c r="C1172" s="16"/>
      <c r="D1172" s="1"/>
      <c r="E1172" s="1"/>
      <c r="F1172" s="1"/>
      <c r="G1172" s="1"/>
      <c r="H1172" s="11"/>
      <c r="I1172" s="11"/>
      <c r="J1172" s="11"/>
      <c r="K1172" s="2"/>
      <c r="L1172" s="2"/>
      <c r="M1172" s="1"/>
    </row>
    <row r="1173" spans="1:13" x14ac:dyDescent="0.2">
      <c r="A1173" s="1"/>
      <c r="B1173" s="1"/>
      <c r="C1173" s="16"/>
      <c r="D1173" s="1"/>
      <c r="E1173" s="1"/>
      <c r="F1173" s="1"/>
      <c r="G1173" s="1"/>
      <c r="H1173" s="11"/>
      <c r="I1173" s="11"/>
      <c r="J1173" s="11"/>
      <c r="K1173" s="2"/>
      <c r="L1173" s="2"/>
      <c r="M1173" s="1"/>
    </row>
    <row r="1174" spans="1:13" x14ac:dyDescent="0.2">
      <c r="A1174" s="1"/>
      <c r="B1174" s="1"/>
      <c r="C1174" s="16"/>
      <c r="D1174" s="1"/>
      <c r="E1174" s="1"/>
      <c r="F1174" s="1"/>
      <c r="G1174" s="1"/>
      <c r="H1174" s="11"/>
      <c r="I1174" s="11"/>
      <c r="J1174" s="11"/>
      <c r="K1174" s="2"/>
      <c r="L1174" s="2"/>
      <c r="M1174" s="1"/>
    </row>
    <row r="1175" spans="1:13" x14ac:dyDescent="0.2">
      <c r="A1175" s="1"/>
      <c r="B1175" s="1"/>
      <c r="C1175" s="16"/>
      <c r="D1175" s="1"/>
      <c r="E1175" s="1"/>
      <c r="F1175" s="1"/>
      <c r="G1175" s="1"/>
      <c r="H1175" s="11"/>
      <c r="I1175" s="11"/>
      <c r="J1175" s="11"/>
      <c r="K1175" s="2"/>
      <c r="L1175" s="2"/>
      <c r="M1175" s="1"/>
    </row>
    <row r="1176" spans="1:13" x14ac:dyDescent="0.2">
      <c r="A1176" s="1"/>
      <c r="B1176" s="1"/>
      <c r="C1176" s="16"/>
      <c r="D1176" s="1"/>
      <c r="E1176" s="1"/>
      <c r="F1176" s="1"/>
      <c r="G1176" s="1"/>
      <c r="H1176" s="11"/>
      <c r="I1176" s="11"/>
      <c r="J1176" s="11"/>
      <c r="K1176" s="2"/>
      <c r="L1176" s="2"/>
      <c r="M1176" s="1"/>
    </row>
    <row r="1177" spans="1:13" x14ac:dyDescent="0.2">
      <c r="A1177" s="1"/>
      <c r="B1177" s="1"/>
      <c r="C1177" s="16"/>
      <c r="D1177" s="1"/>
      <c r="E1177" s="1"/>
      <c r="F1177" s="1"/>
      <c r="G1177" s="1"/>
      <c r="H1177" s="11"/>
      <c r="I1177" s="11"/>
      <c r="J1177" s="11"/>
      <c r="K1177" s="2"/>
      <c r="L1177" s="2"/>
      <c r="M1177" s="1"/>
    </row>
    <row r="1178" spans="1:13" x14ac:dyDescent="0.2">
      <c r="A1178" s="1"/>
      <c r="B1178" s="1"/>
      <c r="C1178" s="16"/>
      <c r="D1178" s="1"/>
      <c r="E1178" s="1"/>
      <c r="F1178" s="1"/>
      <c r="G1178" s="1"/>
      <c r="H1178" s="11"/>
      <c r="I1178" s="11"/>
      <c r="J1178" s="11"/>
      <c r="K1178" s="2"/>
      <c r="L1178" s="2"/>
      <c r="M1178" s="1"/>
    </row>
    <row r="1179" spans="1:13" x14ac:dyDescent="0.2">
      <c r="A1179" s="1"/>
      <c r="B1179" s="1"/>
      <c r="C1179" s="16"/>
      <c r="D1179" s="1"/>
      <c r="E1179" s="1"/>
      <c r="F1179" s="1"/>
      <c r="G1179" s="1"/>
      <c r="H1179" s="11"/>
      <c r="I1179" s="11"/>
      <c r="J1179" s="11"/>
      <c r="K1179" s="2"/>
      <c r="L1179" s="2"/>
      <c r="M1179" s="1"/>
    </row>
    <row r="1180" spans="1:13" x14ac:dyDescent="0.2">
      <c r="A1180" s="1"/>
      <c r="B1180" s="1"/>
      <c r="C1180" s="16"/>
      <c r="D1180" s="1"/>
      <c r="E1180" s="1"/>
      <c r="F1180" s="1"/>
      <c r="G1180" s="1"/>
      <c r="H1180" s="11"/>
      <c r="I1180" s="11"/>
      <c r="J1180" s="11"/>
      <c r="K1180" s="2"/>
      <c r="L1180" s="2"/>
      <c r="M1180" s="1"/>
    </row>
    <row r="1181" spans="1:13" x14ac:dyDescent="0.2">
      <c r="A1181" s="1"/>
      <c r="B1181" s="1"/>
      <c r="C1181" s="16"/>
      <c r="D1181" s="1"/>
      <c r="E1181" s="1"/>
      <c r="F1181" s="1"/>
      <c r="G1181" s="1"/>
      <c r="H1181" s="11"/>
      <c r="I1181" s="11"/>
      <c r="J1181" s="11"/>
      <c r="K1181" s="2"/>
      <c r="L1181" s="2"/>
      <c r="M1181" s="1"/>
    </row>
    <row r="1182" spans="1:13" x14ac:dyDescent="0.2">
      <c r="A1182" s="1"/>
      <c r="B1182" s="1"/>
      <c r="C1182" s="16"/>
      <c r="D1182" s="1"/>
      <c r="E1182" s="1"/>
      <c r="F1182" s="1"/>
      <c r="G1182" s="1"/>
      <c r="H1182" s="11"/>
      <c r="I1182" s="11"/>
      <c r="J1182" s="11"/>
      <c r="K1182" s="2"/>
      <c r="L1182" s="2"/>
      <c r="M1182" s="1"/>
    </row>
    <row r="1183" spans="1:13" x14ac:dyDescent="0.2">
      <c r="A1183" s="1"/>
      <c r="B1183" s="1"/>
      <c r="C1183" s="16"/>
      <c r="D1183" s="1"/>
      <c r="E1183" s="1"/>
      <c r="F1183" s="1"/>
      <c r="G1183" s="1"/>
      <c r="H1183" s="11"/>
      <c r="I1183" s="11"/>
      <c r="J1183" s="11"/>
      <c r="K1183" s="2"/>
      <c r="L1183" s="2"/>
      <c r="M1183" s="1"/>
    </row>
    <row r="1184" spans="1:13" x14ac:dyDescent="0.2">
      <c r="A1184" s="1"/>
      <c r="B1184" s="1"/>
      <c r="C1184" s="16"/>
      <c r="D1184" s="1"/>
      <c r="E1184" s="1"/>
      <c r="F1184" s="1"/>
      <c r="G1184" s="1"/>
      <c r="H1184" s="11"/>
      <c r="I1184" s="11"/>
      <c r="J1184" s="11"/>
      <c r="K1184" s="2"/>
      <c r="L1184" s="2"/>
      <c r="M1184" s="1"/>
    </row>
    <row r="1185" spans="1:13" x14ac:dyDescent="0.2">
      <c r="A1185" s="1"/>
      <c r="B1185" s="1"/>
      <c r="C1185" s="16"/>
      <c r="D1185" s="1"/>
      <c r="E1185" s="1"/>
      <c r="F1185" s="1"/>
      <c r="G1185" s="1"/>
      <c r="H1185" s="11"/>
      <c r="I1185" s="11"/>
      <c r="J1185" s="11"/>
      <c r="K1185" s="2"/>
      <c r="L1185" s="2"/>
      <c r="M1185" s="1"/>
    </row>
    <row r="1186" spans="1:13" x14ac:dyDescent="0.2">
      <c r="A1186" s="1"/>
      <c r="B1186" s="1"/>
      <c r="C1186" s="16"/>
      <c r="D1186" s="1"/>
      <c r="E1186" s="1"/>
      <c r="F1186" s="1"/>
      <c r="G1186" s="1"/>
      <c r="H1186" s="11"/>
      <c r="I1186" s="11"/>
      <c r="J1186" s="11"/>
      <c r="K1186" s="2"/>
      <c r="L1186" s="2"/>
      <c r="M1186" s="1"/>
    </row>
    <row r="1187" spans="1:13" x14ac:dyDescent="0.2">
      <c r="A1187" s="1"/>
      <c r="B1187" s="1"/>
      <c r="C1187" s="16"/>
      <c r="D1187" s="1"/>
      <c r="E1187" s="1"/>
      <c r="F1187" s="1"/>
      <c r="G1187" s="1"/>
      <c r="H1187" s="11"/>
      <c r="I1187" s="11"/>
      <c r="J1187" s="11"/>
      <c r="K1187" s="2"/>
      <c r="L1187" s="2"/>
      <c r="M1187" s="1"/>
    </row>
    <row r="1188" spans="1:13" x14ac:dyDescent="0.2">
      <c r="A1188" s="1"/>
      <c r="B1188" s="1"/>
      <c r="C1188" s="16"/>
      <c r="D1188" s="1"/>
      <c r="E1188" s="1"/>
      <c r="F1188" s="1"/>
      <c r="G1188" s="1"/>
      <c r="H1188" s="11"/>
      <c r="I1188" s="11"/>
      <c r="J1188" s="11"/>
      <c r="K1188" s="2"/>
      <c r="L1188" s="2"/>
      <c r="M1188" s="1"/>
    </row>
    <row r="1189" spans="1:13" x14ac:dyDescent="0.2">
      <c r="A1189" s="1"/>
      <c r="B1189" s="1"/>
      <c r="C1189" s="16"/>
      <c r="D1189" s="1"/>
      <c r="E1189" s="1"/>
      <c r="F1189" s="1"/>
      <c r="G1189" s="1"/>
      <c r="H1189" s="11"/>
      <c r="I1189" s="11"/>
      <c r="J1189" s="11"/>
      <c r="K1189" s="2"/>
      <c r="L1189" s="2"/>
      <c r="M1189" s="1"/>
    </row>
    <row r="1190" spans="1:13" x14ac:dyDescent="0.2">
      <c r="A1190" s="1"/>
      <c r="B1190" s="1"/>
      <c r="C1190" s="16"/>
      <c r="D1190" s="1"/>
      <c r="E1190" s="1"/>
      <c r="F1190" s="1"/>
      <c r="G1190" s="1"/>
      <c r="H1190" s="11"/>
      <c r="I1190" s="11"/>
      <c r="J1190" s="11"/>
      <c r="K1190" s="2"/>
      <c r="L1190" s="2"/>
      <c r="M1190" s="1"/>
    </row>
    <row r="1191" spans="1:13" x14ac:dyDescent="0.2">
      <c r="A1191" s="1"/>
      <c r="B1191" s="1"/>
      <c r="C1191" s="16"/>
      <c r="D1191" s="1"/>
      <c r="E1191" s="1"/>
      <c r="F1191" s="1"/>
      <c r="G1191" s="1"/>
      <c r="H1191" s="11"/>
      <c r="I1191" s="11"/>
      <c r="J1191" s="11"/>
      <c r="K1191" s="2"/>
      <c r="L1191" s="2"/>
      <c r="M1191" s="1"/>
    </row>
    <row r="1192" spans="1:13" x14ac:dyDescent="0.2">
      <c r="A1192" s="1"/>
      <c r="B1192" s="1"/>
      <c r="C1192" s="16"/>
      <c r="D1192" s="1"/>
      <c r="E1192" s="1"/>
      <c r="F1192" s="1"/>
      <c r="G1192" s="1"/>
      <c r="H1192" s="11"/>
      <c r="I1192" s="11"/>
      <c r="J1192" s="11"/>
      <c r="K1192" s="2"/>
      <c r="L1192" s="2"/>
      <c r="M1192" s="1"/>
    </row>
    <row r="1193" spans="1:13" x14ac:dyDescent="0.2">
      <c r="A1193" s="1"/>
      <c r="B1193" s="1"/>
      <c r="C1193" s="16"/>
      <c r="D1193" s="1"/>
      <c r="E1193" s="1"/>
      <c r="F1193" s="1"/>
      <c r="G1193" s="1"/>
      <c r="H1193" s="11"/>
      <c r="I1193" s="11"/>
      <c r="J1193" s="11"/>
      <c r="K1193" s="2"/>
      <c r="L1193" s="2"/>
      <c r="M1193" s="1"/>
    </row>
    <row r="1194" spans="1:13" x14ac:dyDescent="0.2">
      <c r="A1194" s="1"/>
      <c r="B1194" s="1"/>
      <c r="C1194" s="16"/>
      <c r="D1194" s="1"/>
      <c r="E1194" s="1"/>
      <c r="F1194" s="1"/>
      <c r="G1194" s="1"/>
      <c r="H1194" s="11"/>
      <c r="I1194" s="11"/>
      <c r="J1194" s="11"/>
      <c r="K1194" s="2"/>
      <c r="L1194" s="2"/>
      <c r="M1194" s="1"/>
    </row>
    <row r="1195" spans="1:13" x14ac:dyDescent="0.2">
      <c r="A1195" s="1"/>
      <c r="B1195" s="1"/>
      <c r="C1195" s="16"/>
      <c r="D1195" s="1"/>
      <c r="E1195" s="1"/>
      <c r="F1195" s="1"/>
      <c r="G1195" s="1"/>
      <c r="H1195" s="11"/>
      <c r="I1195" s="11"/>
      <c r="J1195" s="11"/>
      <c r="K1195" s="2"/>
      <c r="L1195" s="2"/>
      <c r="M1195" s="1"/>
    </row>
    <row r="1196" spans="1:13" x14ac:dyDescent="0.2">
      <c r="A1196" s="1"/>
      <c r="B1196" s="1"/>
      <c r="C1196" s="16"/>
      <c r="D1196" s="1"/>
      <c r="E1196" s="1"/>
      <c r="F1196" s="1"/>
      <c r="G1196" s="1"/>
      <c r="H1196" s="11"/>
      <c r="I1196" s="11"/>
      <c r="J1196" s="11"/>
      <c r="K1196" s="2"/>
      <c r="L1196" s="2"/>
      <c r="M1196" s="1"/>
    </row>
    <row r="1197" spans="1:13" x14ac:dyDescent="0.2">
      <c r="A1197" s="1"/>
      <c r="B1197" s="1"/>
      <c r="C1197" s="16"/>
      <c r="D1197" s="1"/>
      <c r="E1197" s="1"/>
      <c r="F1197" s="1"/>
      <c r="G1197" s="1"/>
      <c r="H1197" s="11"/>
      <c r="I1197" s="11"/>
      <c r="J1197" s="11"/>
      <c r="K1197" s="2"/>
      <c r="L1197" s="2"/>
      <c r="M1197" s="1"/>
    </row>
    <row r="1198" spans="1:13" x14ac:dyDescent="0.2">
      <c r="A1198" s="1"/>
      <c r="B1198" s="1"/>
      <c r="C1198" s="16"/>
      <c r="D1198" s="1"/>
      <c r="E1198" s="1"/>
      <c r="F1198" s="1"/>
      <c r="G1198" s="1"/>
      <c r="H1198" s="11"/>
      <c r="I1198" s="11"/>
      <c r="J1198" s="11"/>
      <c r="K1198" s="2"/>
      <c r="L1198" s="2"/>
      <c r="M1198" s="1"/>
    </row>
    <row r="1199" spans="1:13" x14ac:dyDescent="0.2">
      <c r="A1199" s="1"/>
      <c r="B1199" s="1"/>
      <c r="C1199" s="16"/>
      <c r="D1199" s="1"/>
      <c r="E1199" s="1"/>
      <c r="F1199" s="1"/>
      <c r="G1199" s="1"/>
      <c r="H1199" s="11"/>
      <c r="I1199" s="11"/>
      <c r="J1199" s="11"/>
      <c r="K1199" s="2"/>
      <c r="L1199" s="2"/>
      <c r="M1199" s="1"/>
    </row>
    <row r="1200" spans="1:13" x14ac:dyDescent="0.2">
      <c r="A1200" s="1"/>
      <c r="B1200" s="1"/>
      <c r="C1200" s="16"/>
      <c r="D1200" s="1"/>
      <c r="E1200" s="1"/>
      <c r="F1200" s="1"/>
      <c r="G1200" s="1"/>
      <c r="H1200" s="11"/>
      <c r="I1200" s="11"/>
      <c r="J1200" s="11"/>
      <c r="K1200" s="2"/>
      <c r="L1200" s="2"/>
      <c r="M1200" s="1"/>
    </row>
    <row r="1201" spans="1:13" x14ac:dyDescent="0.2">
      <c r="A1201" s="1"/>
      <c r="B1201" s="1"/>
      <c r="C1201" s="16"/>
      <c r="D1201" s="1"/>
      <c r="E1201" s="1"/>
      <c r="F1201" s="1"/>
      <c r="G1201" s="1"/>
      <c r="H1201" s="11"/>
      <c r="I1201" s="11"/>
      <c r="J1201" s="11"/>
      <c r="K1201" s="2"/>
      <c r="L1201" s="2"/>
      <c r="M1201" s="1"/>
    </row>
    <row r="1202" spans="1:13" x14ac:dyDescent="0.2">
      <c r="A1202" s="1"/>
      <c r="B1202" s="1"/>
      <c r="C1202" s="16"/>
      <c r="D1202" s="1"/>
      <c r="E1202" s="1"/>
      <c r="F1202" s="1"/>
      <c r="G1202" s="1"/>
      <c r="H1202" s="11"/>
      <c r="I1202" s="11"/>
      <c r="J1202" s="11"/>
      <c r="K1202" s="2"/>
      <c r="L1202" s="2"/>
      <c r="M1202" s="1"/>
    </row>
    <row r="1203" spans="1:13" x14ac:dyDescent="0.2">
      <c r="A1203" s="1"/>
      <c r="B1203" s="1"/>
      <c r="C1203" s="16"/>
      <c r="D1203" s="1"/>
      <c r="E1203" s="1"/>
      <c r="F1203" s="1"/>
      <c r="G1203" s="1"/>
      <c r="H1203" s="11"/>
      <c r="I1203" s="11"/>
      <c r="J1203" s="11"/>
      <c r="K1203" s="2"/>
      <c r="L1203" s="2"/>
      <c r="M1203" s="1"/>
    </row>
    <row r="1204" spans="1:13" x14ac:dyDescent="0.2">
      <c r="A1204" s="1"/>
      <c r="B1204" s="1"/>
      <c r="C1204" s="16"/>
      <c r="D1204" s="1"/>
      <c r="E1204" s="1"/>
      <c r="F1204" s="1"/>
      <c r="G1204" s="1"/>
      <c r="H1204" s="11"/>
      <c r="I1204" s="11"/>
      <c r="J1204" s="11"/>
      <c r="K1204" s="2"/>
      <c r="L1204" s="2"/>
      <c r="M1204" s="1"/>
    </row>
    <row r="1205" spans="1:13" x14ac:dyDescent="0.2">
      <c r="A1205" s="1"/>
      <c r="B1205" s="1"/>
      <c r="C1205" s="16"/>
      <c r="D1205" s="1"/>
      <c r="E1205" s="1"/>
      <c r="F1205" s="1"/>
      <c r="G1205" s="1"/>
      <c r="H1205" s="11"/>
      <c r="I1205" s="11"/>
      <c r="J1205" s="11"/>
      <c r="K1205" s="2"/>
      <c r="L1205" s="2"/>
      <c r="M1205" s="1"/>
    </row>
    <row r="1206" spans="1:13" x14ac:dyDescent="0.2">
      <c r="A1206" s="1"/>
      <c r="B1206" s="1"/>
      <c r="C1206" s="16"/>
      <c r="D1206" s="1"/>
      <c r="E1206" s="1"/>
      <c r="F1206" s="1"/>
      <c r="G1206" s="1"/>
      <c r="H1206" s="11"/>
      <c r="I1206" s="11"/>
      <c r="J1206" s="11"/>
      <c r="K1206" s="2"/>
      <c r="L1206" s="2"/>
      <c r="M1206" s="1"/>
    </row>
    <row r="1207" spans="1:13" x14ac:dyDescent="0.2">
      <c r="A1207" s="1"/>
      <c r="B1207" s="1"/>
      <c r="C1207" s="16"/>
      <c r="D1207" s="1"/>
      <c r="E1207" s="1"/>
      <c r="F1207" s="1"/>
      <c r="G1207" s="1"/>
      <c r="H1207" s="11"/>
      <c r="I1207" s="11"/>
      <c r="J1207" s="11"/>
      <c r="K1207" s="2"/>
      <c r="L1207" s="2"/>
      <c r="M1207" s="1"/>
    </row>
    <row r="1208" spans="1:13" x14ac:dyDescent="0.2">
      <c r="A1208" s="1"/>
      <c r="B1208" s="1"/>
      <c r="C1208" s="16"/>
      <c r="D1208" s="1"/>
      <c r="E1208" s="1"/>
      <c r="F1208" s="1"/>
      <c r="G1208" s="1"/>
      <c r="H1208" s="11"/>
      <c r="I1208" s="11"/>
      <c r="J1208" s="11"/>
      <c r="K1208" s="2"/>
      <c r="L1208" s="2"/>
      <c r="M1208" s="1"/>
    </row>
    <row r="1209" spans="1:13" x14ac:dyDescent="0.2">
      <c r="A1209" s="1"/>
      <c r="B1209" s="1"/>
      <c r="C1209" s="16"/>
      <c r="D1209" s="1"/>
      <c r="E1209" s="1"/>
      <c r="F1209" s="1"/>
      <c r="G1209" s="1"/>
      <c r="H1209" s="11"/>
      <c r="I1209" s="11"/>
      <c r="J1209" s="11"/>
      <c r="K1209" s="2"/>
      <c r="L1209" s="2"/>
      <c r="M1209" s="1"/>
    </row>
    <row r="1210" spans="1:13" x14ac:dyDescent="0.2">
      <c r="A1210" s="1"/>
      <c r="B1210" s="1"/>
      <c r="C1210" s="16"/>
      <c r="D1210" s="1"/>
      <c r="E1210" s="1"/>
      <c r="F1210" s="1"/>
      <c r="G1210" s="1"/>
      <c r="H1210" s="11"/>
      <c r="I1210" s="11"/>
      <c r="J1210" s="11"/>
      <c r="K1210" s="2"/>
      <c r="L1210" s="2"/>
      <c r="M1210" s="1"/>
    </row>
    <row r="1211" spans="1:13" x14ac:dyDescent="0.2">
      <c r="A1211" s="1"/>
      <c r="B1211" s="1"/>
      <c r="C1211" s="16"/>
      <c r="D1211" s="1"/>
      <c r="E1211" s="1"/>
      <c r="F1211" s="1"/>
      <c r="G1211" s="1"/>
      <c r="H1211" s="11"/>
      <c r="I1211" s="11"/>
      <c r="J1211" s="11"/>
      <c r="K1211" s="2"/>
      <c r="L1211" s="2"/>
      <c r="M1211" s="1"/>
    </row>
    <row r="1212" spans="1:13" x14ac:dyDescent="0.2">
      <c r="A1212" s="1"/>
      <c r="B1212" s="1"/>
      <c r="C1212" s="16"/>
      <c r="D1212" s="1"/>
      <c r="E1212" s="1"/>
      <c r="F1212" s="1"/>
      <c r="G1212" s="1"/>
      <c r="H1212" s="11"/>
      <c r="I1212" s="11"/>
      <c r="J1212" s="11"/>
      <c r="K1212" s="2"/>
      <c r="L1212" s="2"/>
      <c r="M1212" s="1"/>
    </row>
    <row r="1213" spans="1:13" x14ac:dyDescent="0.2">
      <c r="A1213" s="1"/>
      <c r="B1213" s="1"/>
      <c r="C1213" s="16"/>
      <c r="D1213" s="1"/>
      <c r="E1213" s="1"/>
      <c r="F1213" s="1"/>
      <c r="G1213" s="1"/>
      <c r="H1213" s="11"/>
      <c r="I1213" s="11"/>
      <c r="J1213" s="11"/>
      <c r="K1213" s="2"/>
      <c r="L1213" s="2"/>
      <c r="M1213" s="1"/>
    </row>
    <row r="1214" spans="1:13" x14ac:dyDescent="0.2">
      <c r="A1214" s="1"/>
      <c r="B1214" s="1"/>
      <c r="C1214" s="16"/>
      <c r="D1214" s="1"/>
      <c r="E1214" s="1"/>
      <c r="F1214" s="1"/>
      <c r="G1214" s="1"/>
      <c r="H1214" s="11"/>
      <c r="I1214" s="11"/>
      <c r="J1214" s="11"/>
      <c r="K1214" s="2"/>
      <c r="L1214" s="2"/>
      <c r="M1214" s="1"/>
    </row>
    <row r="1215" spans="1:13" x14ac:dyDescent="0.2">
      <c r="A1215" s="1"/>
      <c r="B1215" s="1"/>
      <c r="C1215" s="16"/>
      <c r="D1215" s="1"/>
      <c r="E1215" s="1"/>
      <c r="F1215" s="1"/>
      <c r="G1215" s="1"/>
      <c r="H1215" s="11"/>
      <c r="I1215" s="11"/>
      <c r="J1215" s="11"/>
      <c r="K1215" s="2"/>
      <c r="L1215" s="2"/>
      <c r="M1215" s="1"/>
    </row>
    <row r="1216" spans="1:13" x14ac:dyDescent="0.2">
      <c r="A1216" s="1"/>
      <c r="B1216" s="1"/>
      <c r="C1216" s="16"/>
      <c r="D1216" s="1"/>
      <c r="E1216" s="1"/>
      <c r="F1216" s="1"/>
      <c r="G1216" s="1"/>
      <c r="H1216" s="11"/>
      <c r="I1216" s="11"/>
      <c r="J1216" s="11"/>
      <c r="K1216" s="2"/>
      <c r="L1216" s="2"/>
      <c r="M1216" s="1"/>
    </row>
    <row r="1217" spans="1:13" x14ac:dyDescent="0.2">
      <c r="A1217" s="1"/>
      <c r="B1217" s="1"/>
      <c r="C1217" s="16"/>
      <c r="D1217" s="1"/>
      <c r="E1217" s="1"/>
      <c r="F1217" s="1"/>
      <c r="G1217" s="1"/>
      <c r="H1217" s="11"/>
      <c r="I1217" s="11"/>
      <c r="J1217" s="11"/>
      <c r="K1217" s="2"/>
      <c r="L1217" s="2"/>
      <c r="M1217" s="1"/>
    </row>
    <row r="1218" spans="1:13" x14ac:dyDescent="0.2">
      <c r="A1218" s="1"/>
      <c r="B1218" s="1"/>
      <c r="C1218" s="16"/>
      <c r="D1218" s="1"/>
      <c r="E1218" s="1"/>
      <c r="F1218" s="1"/>
      <c r="G1218" s="1"/>
      <c r="H1218" s="11"/>
      <c r="I1218" s="11"/>
      <c r="J1218" s="11"/>
      <c r="K1218" s="2"/>
      <c r="L1218" s="2"/>
      <c r="M1218" s="1"/>
    </row>
    <row r="1219" spans="1:13" x14ac:dyDescent="0.2">
      <c r="A1219" s="1"/>
      <c r="B1219" s="1"/>
      <c r="C1219" s="16"/>
      <c r="D1219" s="1"/>
      <c r="E1219" s="1"/>
      <c r="F1219" s="1"/>
      <c r="G1219" s="1"/>
      <c r="H1219" s="11"/>
      <c r="I1219" s="11"/>
      <c r="J1219" s="11"/>
      <c r="K1219" s="2"/>
      <c r="L1219" s="2"/>
      <c r="M1219" s="1"/>
    </row>
    <row r="1220" spans="1:13" x14ac:dyDescent="0.2">
      <c r="A1220" s="1"/>
      <c r="B1220" s="1"/>
      <c r="C1220" s="16"/>
      <c r="D1220" s="1"/>
      <c r="E1220" s="1"/>
      <c r="F1220" s="1"/>
      <c r="G1220" s="1"/>
      <c r="H1220" s="11"/>
      <c r="I1220" s="11"/>
      <c r="J1220" s="11"/>
      <c r="K1220" s="2"/>
      <c r="L1220" s="2"/>
      <c r="M1220" s="1"/>
    </row>
    <row r="1221" spans="1:13" x14ac:dyDescent="0.2">
      <c r="A1221" s="1"/>
      <c r="B1221" s="1"/>
      <c r="C1221" s="16"/>
      <c r="D1221" s="1"/>
      <c r="E1221" s="1"/>
      <c r="F1221" s="1"/>
      <c r="G1221" s="1"/>
      <c r="H1221" s="11"/>
      <c r="I1221" s="11"/>
      <c r="J1221" s="11"/>
      <c r="K1221" s="2"/>
      <c r="L1221" s="2"/>
      <c r="M1221" s="1"/>
    </row>
    <row r="1222" spans="1:13" x14ac:dyDescent="0.2">
      <c r="A1222" s="1"/>
      <c r="B1222" s="1"/>
      <c r="C1222" s="16"/>
      <c r="D1222" s="1"/>
      <c r="E1222" s="1"/>
      <c r="F1222" s="1"/>
      <c r="G1222" s="1"/>
      <c r="H1222" s="11"/>
      <c r="I1222" s="11"/>
      <c r="J1222" s="11"/>
      <c r="K1222" s="2"/>
      <c r="L1222" s="2"/>
      <c r="M1222" s="1"/>
    </row>
    <row r="1223" spans="1:13" x14ac:dyDescent="0.2">
      <c r="A1223" s="1"/>
      <c r="B1223" s="1"/>
      <c r="C1223" s="16"/>
      <c r="D1223" s="1"/>
      <c r="E1223" s="1"/>
      <c r="F1223" s="1"/>
      <c r="G1223" s="1"/>
      <c r="H1223" s="11"/>
      <c r="I1223" s="11"/>
      <c r="J1223" s="11"/>
      <c r="K1223" s="2"/>
      <c r="L1223" s="2"/>
      <c r="M1223" s="1"/>
    </row>
    <row r="1224" spans="1:13" x14ac:dyDescent="0.2">
      <c r="A1224" s="1"/>
      <c r="B1224" s="1"/>
      <c r="C1224" s="16"/>
      <c r="D1224" s="1"/>
      <c r="E1224" s="1"/>
      <c r="F1224" s="1"/>
      <c r="G1224" s="1"/>
      <c r="H1224" s="11"/>
      <c r="I1224" s="11"/>
      <c r="J1224" s="11"/>
      <c r="K1224" s="2"/>
      <c r="L1224" s="2"/>
      <c r="M1224" s="1"/>
    </row>
    <row r="1225" spans="1:13" x14ac:dyDescent="0.2">
      <c r="A1225" s="1"/>
      <c r="B1225" s="1"/>
      <c r="C1225" s="16"/>
      <c r="D1225" s="1"/>
      <c r="E1225" s="1"/>
      <c r="F1225" s="1"/>
      <c r="G1225" s="1"/>
      <c r="H1225" s="11"/>
      <c r="I1225" s="11"/>
      <c r="J1225" s="11"/>
      <c r="K1225" s="2"/>
      <c r="L1225" s="2"/>
      <c r="M1225" s="1"/>
    </row>
    <row r="1226" spans="1:13" x14ac:dyDescent="0.2">
      <c r="A1226" s="1"/>
      <c r="B1226" s="1"/>
      <c r="C1226" s="16"/>
      <c r="D1226" s="1"/>
      <c r="E1226" s="1"/>
      <c r="F1226" s="1"/>
      <c r="G1226" s="1"/>
      <c r="H1226" s="11"/>
      <c r="I1226" s="11"/>
      <c r="J1226" s="11"/>
      <c r="K1226" s="2"/>
      <c r="L1226" s="2"/>
      <c r="M1226" s="1"/>
    </row>
    <row r="1227" spans="1:13" x14ac:dyDescent="0.2">
      <c r="A1227" s="1"/>
      <c r="B1227" s="1"/>
      <c r="C1227" s="16"/>
      <c r="D1227" s="1"/>
      <c r="E1227" s="1"/>
      <c r="F1227" s="1"/>
      <c r="G1227" s="1"/>
      <c r="H1227" s="11"/>
      <c r="I1227" s="11"/>
      <c r="J1227" s="11"/>
      <c r="K1227" s="2"/>
      <c r="L1227" s="2"/>
      <c r="M1227" s="1"/>
    </row>
    <row r="1228" spans="1:13" x14ac:dyDescent="0.2">
      <c r="A1228" s="1"/>
      <c r="B1228" s="1"/>
      <c r="C1228" s="16"/>
      <c r="D1228" s="1"/>
      <c r="E1228" s="1"/>
      <c r="F1228" s="1"/>
      <c r="G1228" s="1"/>
      <c r="H1228" s="11"/>
      <c r="I1228" s="11"/>
      <c r="J1228" s="11"/>
      <c r="K1228" s="2"/>
      <c r="L1228" s="2"/>
      <c r="M1228" s="1"/>
    </row>
    <row r="1229" spans="1:13" x14ac:dyDescent="0.2">
      <c r="A1229" s="1"/>
      <c r="B1229" s="1"/>
      <c r="C1229" s="16"/>
      <c r="D1229" s="1"/>
      <c r="E1229" s="1"/>
      <c r="F1229" s="1"/>
      <c r="G1229" s="1"/>
      <c r="H1229" s="11"/>
      <c r="I1229" s="11"/>
      <c r="J1229" s="11"/>
      <c r="K1229" s="2"/>
      <c r="L1229" s="2"/>
      <c r="M1229" s="1"/>
    </row>
    <row r="1230" spans="1:13" x14ac:dyDescent="0.2">
      <c r="A1230" s="1"/>
      <c r="B1230" s="1"/>
      <c r="C1230" s="16"/>
      <c r="D1230" s="1"/>
      <c r="E1230" s="1"/>
      <c r="F1230" s="1"/>
      <c r="G1230" s="1"/>
      <c r="H1230" s="11"/>
      <c r="I1230" s="11"/>
      <c r="J1230" s="11"/>
      <c r="K1230" s="2"/>
      <c r="L1230" s="2"/>
      <c r="M1230" s="1"/>
    </row>
    <row r="1231" spans="1:13" x14ac:dyDescent="0.2">
      <c r="A1231" s="1"/>
      <c r="B1231" s="1"/>
      <c r="C1231" s="16"/>
      <c r="D1231" s="1"/>
      <c r="E1231" s="1"/>
      <c r="F1231" s="1"/>
      <c r="G1231" s="1"/>
      <c r="H1231" s="11"/>
      <c r="I1231" s="11"/>
      <c r="J1231" s="11"/>
      <c r="K1231" s="2"/>
      <c r="L1231" s="2"/>
      <c r="M1231" s="1"/>
    </row>
    <row r="1232" spans="1:13" x14ac:dyDescent="0.2">
      <c r="A1232" s="1"/>
      <c r="B1232" s="1"/>
      <c r="C1232" s="16"/>
      <c r="D1232" s="1"/>
      <c r="E1232" s="1"/>
      <c r="F1232" s="1"/>
      <c r="G1232" s="1"/>
      <c r="H1232" s="11"/>
      <c r="I1232" s="11"/>
      <c r="J1232" s="11"/>
      <c r="K1232" s="2"/>
      <c r="L1232" s="2"/>
      <c r="M1232" s="1"/>
    </row>
    <row r="1233" spans="1:13" x14ac:dyDescent="0.2">
      <c r="A1233" s="1"/>
      <c r="B1233" s="1"/>
      <c r="C1233" s="16"/>
      <c r="D1233" s="1"/>
      <c r="E1233" s="1"/>
      <c r="F1233" s="1"/>
      <c r="G1233" s="1"/>
      <c r="H1233" s="11"/>
      <c r="I1233" s="11"/>
      <c r="J1233" s="11"/>
      <c r="K1233" s="2"/>
      <c r="L1233" s="2"/>
      <c r="M1233" s="1"/>
    </row>
    <row r="1234" spans="1:13" x14ac:dyDescent="0.2">
      <c r="A1234" s="1"/>
      <c r="B1234" s="1"/>
      <c r="C1234" s="16"/>
      <c r="D1234" s="1"/>
      <c r="E1234" s="1"/>
      <c r="F1234" s="1"/>
      <c r="G1234" s="1"/>
      <c r="H1234" s="11"/>
      <c r="I1234" s="11"/>
      <c r="J1234" s="11"/>
      <c r="K1234" s="2"/>
      <c r="L1234" s="2"/>
      <c r="M1234" s="1"/>
    </row>
    <row r="1235" spans="1:13" x14ac:dyDescent="0.2">
      <c r="A1235" s="1"/>
      <c r="B1235" s="1"/>
      <c r="C1235" s="16"/>
      <c r="D1235" s="1"/>
      <c r="E1235" s="1"/>
      <c r="F1235" s="1"/>
      <c r="G1235" s="1"/>
      <c r="H1235" s="11"/>
      <c r="I1235" s="11"/>
      <c r="J1235" s="11"/>
      <c r="K1235" s="2"/>
      <c r="L1235" s="2"/>
      <c r="M1235" s="1"/>
    </row>
    <row r="1236" spans="1:13" x14ac:dyDescent="0.2">
      <c r="A1236" s="1"/>
      <c r="B1236" s="1"/>
      <c r="C1236" s="16"/>
      <c r="D1236" s="1"/>
      <c r="E1236" s="1"/>
      <c r="F1236" s="1"/>
      <c r="G1236" s="1"/>
      <c r="H1236" s="11"/>
      <c r="I1236" s="11"/>
      <c r="J1236" s="11"/>
      <c r="K1236" s="2"/>
      <c r="L1236" s="2"/>
      <c r="M1236" s="1"/>
    </row>
    <row r="1237" spans="1:13" x14ac:dyDescent="0.2">
      <c r="A1237" s="1"/>
      <c r="B1237" s="1"/>
      <c r="C1237" s="16"/>
      <c r="D1237" s="1"/>
      <c r="E1237" s="1"/>
      <c r="F1237" s="1"/>
      <c r="G1237" s="1"/>
      <c r="H1237" s="11"/>
      <c r="I1237" s="11"/>
      <c r="J1237" s="11"/>
      <c r="K1237" s="2"/>
      <c r="L1237" s="2"/>
      <c r="M1237" s="1"/>
    </row>
    <row r="1238" spans="1:13" x14ac:dyDescent="0.2">
      <c r="A1238" s="1"/>
      <c r="B1238" s="1"/>
      <c r="C1238" s="16"/>
      <c r="D1238" s="1"/>
      <c r="E1238" s="1"/>
      <c r="F1238" s="1"/>
      <c r="G1238" s="1"/>
      <c r="H1238" s="11"/>
      <c r="I1238" s="11"/>
      <c r="J1238" s="11"/>
      <c r="K1238" s="2"/>
      <c r="L1238" s="2"/>
      <c r="M1238" s="1"/>
    </row>
    <row r="1239" spans="1:13" x14ac:dyDescent="0.2">
      <c r="A1239" s="1"/>
      <c r="B1239" s="1"/>
      <c r="C1239" s="16"/>
      <c r="D1239" s="1"/>
      <c r="E1239" s="1"/>
      <c r="F1239" s="1"/>
      <c r="G1239" s="1"/>
      <c r="H1239" s="11"/>
      <c r="I1239" s="11"/>
      <c r="J1239" s="11"/>
      <c r="K1239" s="2"/>
      <c r="L1239" s="2"/>
      <c r="M1239" s="1"/>
    </row>
    <row r="1240" spans="1:13" x14ac:dyDescent="0.2">
      <c r="A1240" s="1"/>
      <c r="B1240" s="1"/>
      <c r="C1240" s="16"/>
      <c r="D1240" s="1"/>
      <c r="E1240" s="1"/>
      <c r="F1240" s="1"/>
      <c r="G1240" s="1"/>
      <c r="H1240" s="11"/>
      <c r="I1240" s="11"/>
      <c r="J1240" s="11"/>
      <c r="K1240" s="2"/>
      <c r="L1240" s="2"/>
      <c r="M1240" s="1"/>
    </row>
    <row r="1241" spans="1:13" x14ac:dyDescent="0.2">
      <c r="A1241" s="1"/>
      <c r="B1241" s="1"/>
      <c r="C1241" s="16"/>
      <c r="D1241" s="1"/>
      <c r="E1241" s="1"/>
      <c r="F1241" s="1"/>
      <c r="G1241" s="1"/>
      <c r="H1241" s="11"/>
      <c r="I1241" s="11"/>
      <c r="J1241" s="11"/>
      <c r="K1241" s="2"/>
      <c r="L1241" s="2"/>
      <c r="M1241" s="1"/>
    </row>
    <row r="1242" spans="1:13" x14ac:dyDescent="0.2">
      <c r="A1242" s="1"/>
      <c r="B1242" s="1"/>
      <c r="C1242" s="16"/>
      <c r="D1242" s="1"/>
      <c r="E1242" s="1"/>
      <c r="F1242" s="1"/>
      <c r="G1242" s="1"/>
      <c r="H1242" s="11"/>
      <c r="I1242" s="11"/>
      <c r="J1242" s="11"/>
      <c r="K1242" s="2"/>
      <c r="L1242" s="2"/>
      <c r="M1242" s="1"/>
    </row>
    <row r="1243" spans="1:13" x14ac:dyDescent="0.2">
      <c r="A1243" s="1"/>
      <c r="B1243" s="1"/>
      <c r="C1243" s="16"/>
      <c r="D1243" s="1"/>
      <c r="E1243" s="1"/>
      <c r="F1243" s="1"/>
      <c r="G1243" s="1"/>
      <c r="H1243" s="11"/>
      <c r="I1243" s="11"/>
      <c r="J1243" s="11"/>
      <c r="K1243" s="2"/>
      <c r="L1243" s="2"/>
      <c r="M1243" s="1"/>
    </row>
    <row r="1244" spans="1:13" x14ac:dyDescent="0.2">
      <c r="A1244" s="1"/>
      <c r="B1244" s="1"/>
      <c r="C1244" s="16"/>
      <c r="D1244" s="1"/>
      <c r="E1244" s="1"/>
      <c r="F1244" s="1"/>
      <c r="G1244" s="1"/>
      <c r="H1244" s="11"/>
      <c r="I1244" s="11"/>
      <c r="J1244" s="11"/>
      <c r="K1244" s="2"/>
      <c r="L1244" s="2"/>
      <c r="M1244" s="1"/>
    </row>
    <row r="1245" spans="1:13" x14ac:dyDescent="0.2">
      <c r="A1245" s="1"/>
      <c r="B1245" s="1"/>
      <c r="C1245" s="16"/>
      <c r="D1245" s="1"/>
      <c r="E1245" s="1"/>
      <c r="F1245" s="1"/>
      <c r="G1245" s="1"/>
      <c r="H1245" s="11"/>
      <c r="I1245" s="11"/>
      <c r="J1245" s="11"/>
      <c r="K1245" s="2"/>
      <c r="L1245" s="2"/>
      <c r="M1245" s="1"/>
    </row>
    <row r="1246" spans="1:13" x14ac:dyDescent="0.2">
      <c r="A1246" s="1"/>
      <c r="B1246" s="1"/>
      <c r="C1246" s="16"/>
      <c r="D1246" s="1"/>
      <c r="E1246" s="1"/>
      <c r="F1246" s="1"/>
      <c r="G1246" s="1"/>
      <c r="H1246" s="11"/>
      <c r="I1246" s="11"/>
      <c r="J1246" s="11"/>
      <c r="K1246" s="2"/>
      <c r="L1246" s="2"/>
      <c r="M1246" s="1"/>
    </row>
    <row r="1247" spans="1:13" x14ac:dyDescent="0.2">
      <c r="A1247" s="1"/>
      <c r="B1247" s="1"/>
      <c r="C1247" s="16"/>
      <c r="D1247" s="1"/>
      <c r="E1247" s="1"/>
      <c r="F1247" s="1"/>
      <c r="G1247" s="1"/>
      <c r="H1247" s="11"/>
      <c r="I1247" s="11"/>
      <c r="J1247" s="11"/>
      <c r="K1247" s="2"/>
      <c r="L1247" s="2"/>
      <c r="M1247" s="1"/>
    </row>
    <row r="1248" spans="1:13" x14ac:dyDescent="0.2">
      <c r="A1248" s="1"/>
      <c r="B1248" s="1"/>
      <c r="C1248" s="16"/>
      <c r="D1248" s="1"/>
      <c r="E1248" s="1"/>
      <c r="F1248" s="1"/>
      <c r="G1248" s="1"/>
      <c r="H1248" s="11"/>
      <c r="I1248" s="11"/>
      <c r="J1248" s="11"/>
      <c r="K1248" s="2"/>
      <c r="L1248" s="2"/>
      <c r="M1248" s="1"/>
    </row>
    <row r="1249" spans="1:13" x14ac:dyDescent="0.2">
      <c r="A1249" s="1"/>
      <c r="B1249" s="1"/>
      <c r="C1249" s="16"/>
      <c r="D1249" s="1"/>
      <c r="E1249" s="1"/>
      <c r="F1249" s="1"/>
      <c r="G1249" s="1"/>
      <c r="H1249" s="11"/>
      <c r="I1249" s="11"/>
      <c r="J1249" s="11"/>
      <c r="K1249" s="2"/>
      <c r="L1249" s="2"/>
      <c r="M1249" s="1"/>
    </row>
    <row r="1250" spans="1:13" x14ac:dyDescent="0.2">
      <c r="A1250" s="1"/>
      <c r="B1250" s="1"/>
      <c r="C1250" s="16"/>
      <c r="D1250" s="1"/>
      <c r="E1250" s="1"/>
      <c r="F1250" s="1"/>
      <c r="G1250" s="1"/>
      <c r="H1250" s="11"/>
      <c r="I1250" s="11"/>
      <c r="J1250" s="11"/>
      <c r="K1250" s="2"/>
      <c r="L1250" s="2"/>
      <c r="M1250" s="1"/>
    </row>
    <row r="1251" spans="1:13" x14ac:dyDescent="0.2">
      <c r="A1251" s="1"/>
      <c r="B1251" s="1"/>
      <c r="C1251" s="16"/>
      <c r="D1251" s="1"/>
      <c r="E1251" s="1"/>
      <c r="F1251" s="1"/>
      <c r="G1251" s="1"/>
      <c r="H1251" s="11"/>
      <c r="I1251" s="11"/>
      <c r="J1251" s="11"/>
      <c r="K1251" s="2"/>
      <c r="L1251" s="2"/>
      <c r="M1251" s="1"/>
    </row>
    <row r="1252" spans="1:13" x14ac:dyDescent="0.2">
      <c r="A1252" s="1"/>
      <c r="B1252" s="1"/>
      <c r="C1252" s="16"/>
      <c r="D1252" s="1"/>
      <c r="E1252" s="1"/>
      <c r="F1252" s="1"/>
      <c r="G1252" s="1"/>
      <c r="H1252" s="11"/>
      <c r="I1252" s="11"/>
      <c r="J1252" s="11"/>
      <c r="K1252" s="2"/>
      <c r="L1252" s="2"/>
      <c r="M1252" s="1"/>
    </row>
    <row r="1253" spans="1:13" x14ac:dyDescent="0.2">
      <c r="A1253" s="1"/>
      <c r="B1253" s="1"/>
      <c r="C1253" s="16"/>
      <c r="D1253" s="1"/>
      <c r="E1253" s="1"/>
      <c r="F1253" s="1"/>
      <c r="G1253" s="1"/>
      <c r="H1253" s="11"/>
      <c r="I1253" s="11"/>
      <c r="J1253" s="11"/>
      <c r="K1253" s="2"/>
      <c r="L1253" s="2"/>
      <c r="M1253" s="1"/>
    </row>
    <row r="1254" spans="1:13" x14ac:dyDescent="0.2">
      <c r="A1254" s="1"/>
      <c r="B1254" s="1"/>
      <c r="C1254" s="16"/>
      <c r="D1254" s="1"/>
      <c r="E1254" s="1"/>
      <c r="F1254" s="1"/>
      <c r="G1254" s="1"/>
      <c r="H1254" s="11"/>
      <c r="I1254" s="11"/>
      <c r="J1254" s="11"/>
      <c r="K1254" s="2"/>
      <c r="L1254" s="2"/>
      <c r="M1254" s="1"/>
    </row>
    <row r="1255" spans="1:13" x14ac:dyDescent="0.2">
      <c r="A1255" s="1"/>
      <c r="B1255" s="1"/>
      <c r="C1255" s="16"/>
      <c r="D1255" s="1"/>
      <c r="E1255" s="1"/>
      <c r="F1255" s="1"/>
      <c r="G1255" s="1"/>
      <c r="H1255" s="11"/>
      <c r="I1255" s="11"/>
      <c r="J1255" s="11"/>
      <c r="K1255" s="2"/>
      <c r="L1255" s="2"/>
      <c r="M1255" s="1"/>
    </row>
    <row r="1256" spans="1:13" x14ac:dyDescent="0.2">
      <c r="A1256" s="1"/>
      <c r="B1256" s="1"/>
      <c r="C1256" s="16"/>
      <c r="D1256" s="1"/>
      <c r="E1256" s="1"/>
      <c r="F1256" s="1"/>
      <c r="G1256" s="1"/>
      <c r="H1256" s="11"/>
      <c r="I1256" s="11"/>
      <c r="J1256" s="11"/>
      <c r="K1256" s="2"/>
      <c r="L1256" s="2"/>
      <c r="M1256" s="1"/>
    </row>
    <row r="1257" spans="1:13" x14ac:dyDescent="0.2">
      <c r="A1257" s="1"/>
      <c r="B1257" s="1"/>
      <c r="C1257" s="16"/>
      <c r="D1257" s="1"/>
      <c r="E1257" s="1"/>
      <c r="F1257" s="1"/>
      <c r="G1257" s="1"/>
      <c r="H1257" s="11"/>
      <c r="I1257" s="11"/>
      <c r="J1257" s="11"/>
      <c r="K1257" s="2"/>
      <c r="L1257" s="2"/>
      <c r="M1257" s="1"/>
    </row>
    <row r="1258" spans="1:13" x14ac:dyDescent="0.2">
      <c r="A1258" s="1"/>
      <c r="B1258" s="1"/>
      <c r="C1258" s="16"/>
      <c r="D1258" s="1"/>
      <c r="E1258" s="1"/>
      <c r="F1258" s="1"/>
      <c r="G1258" s="1"/>
      <c r="H1258" s="11"/>
      <c r="I1258" s="11"/>
      <c r="J1258" s="11"/>
      <c r="K1258" s="2"/>
      <c r="L1258" s="2"/>
      <c r="M1258" s="1"/>
    </row>
    <row r="1259" spans="1:13" x14ac:dyDescent="0.2">
      <c r="A1259" s="1"/>
      <c r="B1259" s="1"/>
      <c r="C1259" s="16"/>
      <c r="D1259" s="1"/>
      <c r="E1259" s="1"/>
      <c r="F1259" s="1"/>
      <c r="G1259" s="1"/>
      <c r="H1259" s="11"/>
      <c r="I1259" s="11"/>
      <c r="J1259" s="11"/>
      <c r="K1259" s="2"/>
      <c r="L1259" s="2"/>
      <c r="M1259" s="1"/>
    </row>
    <row r="1260" spans="1:13" x14ac:dyDescent="0.2">
      <c r="A1260" s="1"/>
      <c r="B1260" s="1"/>
      <c r="C1260" s="16"/>
      <c r="D1260" s="1"/>
      <c r="E1260" s="1"/>
      <c r="F1260" s="1"/>
      <c r="G1260" s="1"/>
      <c r="H1260" s="11"/>
      <c r="I1260" s="11"/>
      <c r="J1260" s="11"/>
      <c r="K1260" s="2"/>
      <c r="L1260" s="2"/>
      <c r="M1260" s="1"/>
    </row>
    <row r="1261" spans="1:13" x14ac:dyDescent="0.2">
      <c r="A1261" s="1"/>
      <c r="B1261" s="1"/>
      <c r="C1261" s="16"/>
      <c r="D1261" s="1"/>
      <c r="E1261" s="1"/>
      <c r="F1261" s="1"/>
      <c r="G1261" s="1"/>
      <c r="H1261" s="11"/>
      <c r="I1261" s="11"/>
      <c r="J1261" s="11"/>
      <c r="K1261" s="2"/>
      <c r="L1261" s="2"/>
      <c r="M1261" s="1"/>
    </row>
    <row r="1262" spans="1:13" x14ac:dyDescent="0.2">
      <c r="A1262" s="1"/>
      <c r="B1262" s="1"/>
      <c r="C1262" s="16"/>
      <c r="D1262" s="1"/>
      <c r="E1262" s="1"/>
      <c r="F1262" s="1"/>
      <c r="G1262" s="1"/>
      <c r="H1262" s="11"/>
      <c r="I1262" s="11"/>
      <c r="J1262" s="11"/>
      <c r="K1262" s="2"/>
      <c r="L1262" s="2"/>
      <c r="M1262" s="1"/>
    </row>
    <row r="1263" spans="1:13" x14ac:dyDescent="0.2">
      <c r="A1263" s="1"/>
      <c r="B1263" s="1"/>
      <c r="C1263" s="16"/>
      <c r="D1263" s="1"/>
      <c r="E1263" s="1"/>
      <c r="F1263" s="1"/>
      <c r="G1263" s="1"/>
      <c r="H1263" s="11"/>
      <c r="I1263" s="11"/>
      <c r="J1263" s="11"/>
      <c r="K1263" s="2"/>
      <c r="L1263" s="2"/>
      <c r="M1263" s="1"/>
    </row>
    <row r="1264" spans="1:13" x14ac:dyDescent="0.2">
      <c r="A1264" s="1"/>
      <c r="B1264" s="1"/>
      <c r="C1264" s="16"/>
      <c r="D1264" s="1"/>
      <c r="E1264" s="1"/>
      <c r="F1264" s="1"/>
      <c r="G1264" s="1"/>
      <c r="H1264" s="11"/>
      <c r="I1264" s="11"/>
      <c r="J1264" s="11"/>
      <c r="K1264" s="2"/>
      <c r="L1264" s="2"/>
      <c r="M1264" s="1"/>
    </row>
    <row r="1265" spans="1:13" x14ac:dyDescent="0.2">
      <c r="A1265" s="1"/>
      <c r="B1265" s="1"/>
      <c r="C1265" s="16"/>
      <c r="D1265" s="1"/>
      <c r="E1265" s="1"/>
      <c r="F1265" s="1"/>
      <c r="G1265" s="1"/>
      <c r="H1265" s="11"/>
      <c r="I1265" s="11"/>
      <c r="J1265" s="11"/>
      <c r="K1265" s="2"/>
      <c r="L1265" s="2"/>
      <c r="M1265" s="1"/>
    </row>
    <row r="1266" spans="1:13" x14ac:dyDescent="0.2">
      <c r="A1266" s="1"/>
      <c r="B1266" s="1"/>
      <c r="C1266" s="16"/>
      <c r="D1266" s="1"/>
      <c r="E1266" s="1"/>
      <c r="F1266" s="1"/>
      <c r="G1266" s="1"/>
      <c r="H1266" s="11"/>
      <c r="I1266" s="11"/>
      <c r="J1266" s="11"/>
      <c r="K1266" s="2"/>
      <c r="L1266" s="2"/>
      <c r="M1266" s="1"/>
    </row>
    <row r="1267" spans="1:13" x14ac:dyDescent="0.2">
      <c r="A1267" s="1"/>
      <c r="B1267" s="1"/>
      <c r="C1267" s="16"/>
      <c r="D1267" s="1"/>
      <c r="E1267" s="1"/>
      <c r="F1267" s="1"/>
      <c r="G1267" s="1"/>
      <c r="H1267" s="11"/>
      <c r="I1267" s="11"/>
      <c r="J1267" s="11"/>
      <c r="K1267" s="2"/>
      <c r="L1267" s="2"/>
      <c r="M1267" s="1"/>
    </row>
    <row r="1268" spans="1:13" x14ac:dyDescent="0.2">
      <c r="A1268" s="1"/>
      <c r="B1268" s="1"/>
      <c r="C1268" s="16"/>
      <c r="D1268" s="1"/>
      <c r="E1268" s="1"/>
      <c r="F1268" s="1"/>
      <c r="G1268" s="1"/>
      <c r="H1268" s="11"/>
      <c r="I1268" s="11"/>
      <c r="J1268" s="11"/>
      <c r="K1268" s="2"/>
      <c r="L1268" s="2"/>
      <c r="M1268" s="1"/>
    </row>
    <row r="1269" spans="1:13" x14ac:dyDescent="0.2">
      <c r="A1269" s="1"/>
      <c r="B1269" s="1"/>
      <c r="C1269" s="16"/>
      <c r="D1269" s="1"/>
      <c r="E1269" s="1"/>
      <c r="F1269" s="1"/>
      <c r="G1269" s="1"/>
      <c r="H1269" s="11"/>
      <c r="I1269" s="11"/>
      <c r="J1269" s="11"/>
      <c r="K1269" s="2"/>
      <c r="L1269" s="2"/>
      <c r="M1269" s="1"/>
    </row>
    <row r="1270" spans="1:13" x14ac:dyDescent="0.2">
      <c r="A1270" s="1"/>
      <c r="B1270" s="1"/>
      <c r="C1270" s="16"/>
      <c r="D1270" s="1"/>
      <c r="E1270" s="1"/>
      <c r="F1270" s="1"/>
      <c r="G1270" s="1"/>
      <c r="H1270" s="11"/>
      <c r="I1270" s="11"/>
      <c r="J1270" s="11"/>
      <c r="K1270" s="2"/>
      <c r="L1270" s="2"/>
      <c r="M1270" s="1"/>
    </row>
    <row r="1271" spans="1:13" x14ac:dyDescent="0.2">
      <c r="A1271" s="1"/>
      <c r="B1271" s="1"/>
      <c r="C1271" s="16"/>
      <c r="D1271" s="1"/>
      <c r="E1271" s="1"/>
      <c r="F1271" s="1"/>
      <c r="G1271" s="1"/>
      <c r="H1271" s="11"/>
      <c r="I1271" s="11"/>
      <c r="J1271" s="11"/>
      <c r="K1271" s="2"/>
      <c r="L1271" s="2"/>
      <c r="M1271" s="1"/>
    </row>
    <row r="1272" spans="1:13" x14ac:dyDescent="0.2">
      <c r="A1272" s="1"/>
      <c r="B1272" s="1"/>
      <c r="C1272" s="16"/>
      <c r="D1272" s="1"/>
      <c r="E1272" s="1"/>
      <c r="F1272" s="1"/>
      <c r="G1272" s="1"/>
      <c r="H1272" s="11"/>
      <c r="I1272" s="11"/>
      <c r="J1272" s="11"/>
      <c r="K1272" s="2"/>
      <c r="L1272" s="2"/>
      <c r="M1272" s="1"/>
    </row>
    <row r="1273" spans="1:13" x14ac:dyDescent="0.2">
      <c r="A1273" s="1"/>
      <c r="B1273" s="1"/>
      <c r="C1273" s="16"/>
      <c r="D1273" s="1"/>
      <c r="E1273" s="1"/>
      <c r="F1273" s="1"/>
      <c r="G1273" s="1"/>
      <c r="H1273" s="11"/>
      <c r="I1273" s="11"/>
      <c r="J1273" s="11"/>
      <c r="K1273" s="2"/>
      <c r="L1273" s="2"/>
      <c r="M1273" s="1"/>
    </row>
    <row r="1274" spans="1:13" x14ac:dyDescent="0.2">
      <c r="A1274" s="1"/>
      <c r="B1274" s="1"/>
      <c r="C1274" s="16"/>
      <c r="D1274" s="1"/>
      <c r="E1274" s="1"/>
      <c r="F1274" s="1"/>
      <c r="G1274" s="1"/>
      <c r="H1274" s="11"/>
      <c r="I1274" s="11"/>
      <c r="J1274" s="11"/>
      <c r="K1274" s="2"/>
      <c r="L1274" s="2"/>
      <c r="M1274" s="1"/>
    </row>
    <row r="1275" spans="1:13" x14ac:dyDescent="0.2">
      <c r="A1275" s="1"/>
      <c r="B1275" s="1"/>
      <c r="C1275" s="16"/>
      <c r="D1275" s="1"/>
      <c r="E1275" s="1"/>
      <c r="F1275" s="1"/>
      <c r="G1275" s="1"/>
      <c r="H1275" s="11"/>
      <c r="I1275" s="11"/>
      <c r="J1275" s="11"/>
      <c r="K1275" s="2"/>
      <c r="L1275" s="2"/>
      <c r="M1275" s="1"/>
    </row>
    <row r="1276" spans="1:13" x14ac:dyDescent="0.2">
      <c r="A1276" s="1"/>
      <c r="B1276" s="1"/>
      <c r="C1276" s="16"/>
      <c r="D1276" s="1"/>
      <c r="E1276" s="1"/>
      <c r="F1276" s="1"/>
      <c r="G1276" s="1"/>
      <c r="H1276" s="11"/>
      <c r="I1276" s="11"/>
      <c r="J1276" s="11"/>
      <c r="K1276" s="2"/>
      <c r="L1276" s="2"/>
      <c r="M1276" s="1"/>
    </row>
    <row r="1277" spans="1:13" x14ac:dyDescent="0.2">
      <c r="A1277" s="1"/>
      <c r="B1277" s="1"/>
      <c r="C1277" s="16"/>
      <c r="D1277" s="1"/>
      <c r="E1277" s="1"/>
      <c r="F1277" s="1"/>
      <c r="G1277" s="1"/>
      <c r="H1277" s="11"/>
      <c r="I1277" s="11"/>
      <c r="J1277" s="11"/>
      <c r="K1277" s="2"/>
      <c r="L1277" s="2"/>
      <c r="M1277" s="1"/>
    </row>
    <row r="1278" spans="1:13" x14ac:dyDescent="0.2">
      <c r="A1278" s="1"/>
      <c r="B1278" s="1"/>
      <c r="C1278" s="16"/>
      <c r="D1278" s="1"/>
      <c r="E1278" s="1"/>
      <c r="F1278" s="1"/>
      <c r="G1278" s="1"/>
      <c r="H1278" s="11"/>
      <c r="I1278" s="11"/>
      <c r="J1278" s="11"/>
      <c r="K1278" s="2"/>
      <c r="L1278" s="2"/>
      <c r="M1278" s="1"/>
    </row>
    <row r="1279" spans="1:13" x14ac:dyDescent="0.2">
      <c r="A1279" s="1"/>
      <c r="B1279" s="1"/>
      <c r="C1279" s="16"/>
      <c r="D1279" s="1"/>
      <c r="E1279" s="1"/>
      <c r="F1279" s="1"/>
      <c r="G1279" s="1"/>
      <c r="H1279" s="11"/>
      <c r="I1279" s="11"/>
      <c r="J1279" s="11"/>
      <c r="K1279" s="2"/>
      <c r="L1279" s="2"/>
      <c r="M1279" s="1"/>
    </row>
    <row r="1280" spans="1:13" x14ac:dyDescent="0.2">
      <c r="A1280" s="1"/>
      <c r="B1280" s="1"/>
      <c r="C1280" s="16"/>
      <c r="D1280" s="1"/>
      <c r="E1280" s="1"/>
      <c r="F1280" s="1"/>
      <c r="G1280" s="1"/>
      <c r="H1280" s="11"/>
      <c r="I1280" s="11"/>
      <c r="J1280" s="11"/>
      <c r="K1280" s="2"/>
      <c r="L1280" s="2"/>
      <c r="M1280" s="1"/>
    </row>
    <row r="1281" spans="1:13" x14ac:dyDescent="0.2">
      <c r="A1281" s="1"/>
      <c r="B1281" s="1"/>
      <c r="C1281" s="16"/>
      <c r="D1281" s="1"/>
      <c r="E1281" s="1"/>
      <c r="F1281" s="1"/>
      <c r="G1281" s="1"/>
      <c r="H1281" s="11"/>
      <c r="I1281" s="11"/>
      <c r="J1281" s="11"/>
      <c r="K1281" s="2"/>
      <c r="L1281" s="2"/>
      <c r="M1281" s="1"/>
    </row>
    <row r="1282" spans="1:13" x14ac:dyDescent="0.2">
      <c r="A1282" s="1"/>
      <c r="B1282" s="1"/>
      <c r="C1282" s="16"/>
      <c r="D1282" s="1"/>
      <c r="E1282" s="1"/>
      <c r="F1282" s="1"/>
      <c r="G1282" s="1"/>
      <c r="H1282" s="11"/>
      <c r="I1282" s="11"/>
      <c r="J1282" s="11"/>
      <c r="K1282" s="2"/>
      <c r="L1282" s="2"/>
      <c r="M1282" s="1"/>
    </row>
    <row r="1283" spans="1:13" x14ac:dyDescent="0.2">
      <c r="A1283" s="1"/>
      <c r="B1283" s="1"/>
      <c r="C1283" s="16"/>
      <c r="D1283" s="1"/>
      <c r="E1283" s="1"/>
      <c r="F1283" s="1"/>
      <c r="G1283" s="1"/>
      <c r="H1283" s="11"/>
      <c r="I1283" s="11"/>
      <c r="J1283" s="11"/>
      <c r="K1283" s="2"/>
      <c r="L1283" s="2"/>
      <c r="M1283" s="1"/>
    </row>
    <row r="1284" spans="1:13" x14ac:dyDescent="0.2">
      <c r="A1284" s="1"/>
      <c r="B1284" s="1"/>
      <c r="C1284" s="16"/>
      <c r="D1284" s="1"/>
      <c r="E1284" s="1"/>
      <c r="F1284" s="1"/>
      <c r="G1284" s="1"/>
      <c r="H1284" s="11"/>
      <c r="I1284" s="11"/>
      <c r="J1284" s="11"/>
      <c r="K1284" s="2"/>
      <c r="L1284" s="2"/>
      <c r="M1284" s="1"/>
    </row>
    <row r="1285" spans="1:13" x14ac:dyDescent="0.2">
      <c r="A1285" s="1"/>
      <c r="B1285" s="1"/>
      <c r="C1285" s="16"/>
      <c r="D1285" s="1"/>
      <c r="E1285" s="1"/>
      <c r="F1285" s="1"/>
      <c r="G1285" s="1"/>
      <c r="H1285" s="11"/>
      <c r="I1285" s="11"/>
      <c r="J1285" s="11"/>
      <c r="K1285" s="2"/>
      <c r="L1285" s="2"/>
      <c r="M1285" s="1"/>
    </row>
    <row r="1286" spans="1:13" x14ac:dyDescent="0.2">
      <c r="A1286" s="1"/>
      <c r="B1286" s="1"/>
      <c r="C1286" s="16"/>
      <c r="D1286" s="1"/>
      <c r="E1286" s="1"/>
      <c r="F1286" s="1"/>
      <c r="G1286" s="1"/>
      <c r="H1286" s="11"/>
      <c r="I1286" s="11"/>
      <c r="J1286" s="11"/>
      <c r="K1286" s="2"/>
      <c r="L1286" s="2"/>
      <c r="M1286" s="1"/>
    </row>
    <row r="1287" spans="1:13" x14ac:dyDescent="0.2">
      <c r="A1287" s="1"/>
      <c r="B1287" s="1"/>
      <c r="C1287" s="16"/>
      <c r="D1287" s="1"/>
      <c r="E1287" s="1"/>
      <c r="F1287" s="1"/>
      <c r="G1287" s="1"/>
      <c r="H1287" s="11"/>
      <c r="I1287" s="11"/>
      <c r="J1287" s="11"/>
      <c r="K1287" s="2"/>
      <c r="L1287" s="2"/>
      <c r="M1287" s="1"/>
    </row>
    <row r="1288" spans="1:13" x14ac:dyDescent="0.2">
      <c r="A1288" s="1"/>
      <c r="B1288" s="1"/>
      <c r="C1288" s="16"/>
      <c r="D1288" s="1"/>
      <c r="E1288" s="1"/>
      <c r="F1288" s="1"/>
      <c r="G1288" s="1"/>
      <c r="H1288" s="11"/>
      <c r="I1288" s="11"/>
      <c r="J1288" s="11"/>
      <c r="K1288" s="2"/>
      <c r="L1288" s="2"/>
      <c r="M1288" s="1"/>
    </row>
    <row r="1289" spans="1:13" x14ac:dyDescent="0.2">
      <c r="A1289" s="1"/>
      <c r="B1289" s="1"/>
      <c r="C1289" s="16"/>
      <c r="D1289" s="1"/>
      <c r="E1289" s="1"/>
      <c r="F1289" s="1"/>
      <c r="G1289" s="1"/>
      <c r="H1289" s="11"/>
      <c r="I1289" s="11"/>
      <c r="J1289" s="11"/>
      <c r="K1289" s="2"/>
      <c r="L1289" s="2"/>
      <c r="M1289" s="1"/>
    </row>
    <row r="1290" spans="1:13" x14ac:dyDescent="0.2">
      <c r="A1290" s="1"/>
      <c r="B1290" s="1"/>
      <c r="C1290" s="16"/>
      <c r="D1290" s="1"/>
      <c r="E1290" s="1"/>
      <c r="F1290" s="1"/>
      <c r="G1290" s="1"/>
      <c r="H1290" s="11"/>
      <c r="I1290" s="11"/>
      <c r="J1290" s="11"/>
      <c r="K1290" s="2"/>
      <c r="L1290" s="2"/>
      <c r="M1290" s="1"/>
    </row>
    <row r="1291" spans="1:13" x14ac:dyDescent="0.2">
      <c r="A1291" s="1"/>
      <c r="B1291" s="1"/>
      <c r="C1291" s="16"/>
      <c r="D1291" s="1"/>
      <c r="E1291" s="1"/>
      <c r="F1291" s="1"/>
      <c r="G1291" s="1"/>
      <c r="H1291" s="11"/>
      <c r="I1291" s="11"/>
      <c r="J1291" s="11"/>
      <c r="K1291" s="2"/>
      <c r="L1291" s="2"/>
      <c r="M1291" s="1"/>
    </row>
    <row r="1292" spans="1:13" x14ac:dyDescent="0.2">
      <c r="A1292" s="1"/>
      <c r="B1292" s="1"/>
      <c r="C1292" s="16"/>
      <c r="D1292" s="1"/>
      <c r="E1292" s="1"/>
      <c r="F1292" s="1"/>
      <c r="G1292" s="1"/>
      <c r="H1292" s="11"/>
      <c r="I1292" s="11"/>
      <c r="J1292" s="11"/>
      <c r="K1292" s="2"/>
      <c r="L1292" s="2"/>
      <c r="M1292" s="1"/>
    </row>
    <row r="1293" spans="1:13" x14ac:dyDescent="0.2">
      <c r="A1293" s="1"/>
      <c r="B1293" s="1"/>
      <c r="C1293" s="16"/>
      <c r="D1293" s="1"/>
      <c r="E1293" s="1"/>
      <c r="F1293" s="1"/>
      <c r="G1293" s="1"/>
      <c r="H1293" s="11"/>
      <c r="I1293" s="11"/>
      <c r="J1293" s="11"/>
      <c r="K1293" s="2"/>
      <c r="L1293" s="2"/>
      <c r="M1293" s="1"/>
    </row>
    <row r="1294" spans="1:13" x14ac:dyDescent="0.2">
      <c r="A1294" s="1"/>
      <c r="B1294" s="1"/>
      <c r="C1294" s="16"/>
      <c r="D1294" s="1"/>
      <c r="E1294" s="1"/>
      <c r="F1294" s="1"/>
      <c r="G1294" s="1"/>
      <c r="H1294" s="11"/>
      <c r="I1294" s="11"/>
      <c r="J1294" s="11"/>
      <c r="K1294" s="2"/>
      <c r="L1294" s="2"/>
      <c r="M1294" s="1"/>
    </row>
    <row r="1295" spans="1:13" x14ac:dyDescent="0.2">
      <c r="A1295" s="1"/>
      <c r="B1295" s="1"/>
      <c r="C1295" s="16"/>
      <c r="D1295" s="1"/>
      <c r="E1295" s="1"/>
      <c r="F1295" s="1"/>
      <c r="G1295" s="1"/>
      <c r="H1295" s="11"/>
      <c r="I1295" s="11"/>
      <c r="J1295" s="11"/>
      <c r="K1295" s="2"/>
      <c r="L1295" s="2"/>
      <c r="M1295" s="1"/>
    </row>
    <row r="1296" spans="1:13" x14ac:dyDescent="0.2">
      <c r="A1296" s="1"/>
      <c r="B1296" s="1"/>
      <c r="C1296" s="16"/>
      <c r="D1296" s="1"/>
      <c r="E1296" s="1"/>
      <c r="F1296" s="1"/>
      <c r="G1296" s="1"/>
      <c r="H1296" s="11"/>
      <c r="I1296" s="11"/>
      <c r="J1296" s="11"/>
      <c r="K1296" s="2"/>
      <c r="L1296" s="2"/>
      <c r="M1296" s="1"/>
    </row>
    <row r="1297" spans="1:13" x14ac:dyDescent="0.2">
      <c r="A1297" s="1"/>
      <c r="B1297" s="1"/>
      <c r="C1297" s="16"/>
      <c r="D1297" s="1"/>
      <c r="E1297" s="1"/>
      <c r="F1297" s="1"/>
      <c r="G1297" s="1"/>
      <c r="H1297" s="11"/>
      <c r="I1297" s="11"/>
      <c r="J1297" s="11"/>
      <c r="K1297" s="2"/>
      <c r="L1297" s="2"/>
      <c r="M1297" s="1"/>
    </row>
    <row r="1298" spans="1:13" x14ac:dyDescent="0.2">
      <c r="A1298" s="1"/>
      <c r="B1298" s="1"/>
      <c r="C1298" s="16"/>
      <c r="D1298" s="1"/>
      <c r="E1298" s="1"/>
      <c r="F1298" s="1"/>
      <c r="G1298" s="1"/>
      <c r="H1298" s="11"/>
      <c r="I1298" s="11"/>
      <c r="J1298" s="11"/>
      <c r="K1298" s="2"/>
      <c r="L1298" s="2"/>
      <c r="M1298" s="1"/>
    </row>
    <row r="1299" spans="1:13" x14ac:dyDescent="0.2">
      <c r="A1299" s="1"/>
      <c r="B1299" s="1"/>
      <c r="C1299" s="16"/>
      <c r="D1299" s="1"/>
      <c r="E1299" s="1"/>
      <c r="F1299" s="1"/>
      <c r="G1299" s="1"/>
      <c r="H1299" s="11"/>
      <c r="I1299" s="11"/>
      <c r="J1299" s="11"/>
      <c r="K1299" s="2"/>
      <c r="L1299" s="2"/>
      <c r="M1299" s="1"/>
    </row>
    <row r="1300" spans="1:13" x14ac:dyDescent="0.2">
      <c r="A1300" s="1"/>
      <c r="B1300" s="1"/>
      <c r="C1300" s="16"/>
      <c r="D1300" s="1"/>
      <c r="E1300" s="1"/>
      <c r="F1300" s="1"/>
      <c r="G1300" s="1"/>
      <c r="H1300" s="11"/>
      <c r="I1300" s="11"/>
      <c r="J1300" s="11"/>
      <c r="K1300" s="2"/>
      <c r="L1300" s="2"/>
      <c r="M1300" s="1"/>
    </row>
    <row r="1301" spans="1:13" x14ac:dyDescent="0.2">
      <c r="A1301" s="1"/>
      <c r="B1301" s="1"/>
      <c r="C1301" s="16"/>
      <c r="D1301" s="1"/>
      <c r="E1301" s="1"/>
      <c r="F1301" s="1"/>
      <c r="G1301" s="1"/>
      <c r="H1301" s="11"/>
      <c r="I1301" s="11"/>
      <c r="J1301" s="11"/>
      <c r="K1301" s="2"/>
      <c r="L1301" s="2"/>
      <c r="M1301" s="1"/>
    </row>
    <row r="1302" spans="1:13" x14ac:dyDescent="0.2">
      <c r="A1302" s="1"/>
      <c r="B1302" s="1"/>
      <c r="C1302" s="16"/>
      <c r="D1302" s="1"/>
      <c r="E1302" s="1"/>
      <c r="F1302" s="1"/>
      <c r="G1302" s="1"/>
      <c r="H1302" s="11"/>
      <c r="I1302" s="11"/>
      <c r="J1302" s="11"/>
      <c r="K1302" s="2"/>
      <c r="L1302" s="2"/>
      <c r="M1302" s="1"/>
    </row>
    <row r="1303" spans="1:13" x14ac:dyDescent="0.2">
      <c r="A1303" s="1"/>
      <c r="B1303" s="1"/>
      <c r="C1303" s="16"/>
      <c r="D1303" s="1"/>
      <c r="E1303" s="1"/>
      <c r="F1303" s="1"/>
      <c r="G1303" s="1"/>
      <c r="H1303" s="11"/>
      <c r="I1303" s="11"/>
      <c r="J1303" s="11"/>
      <c r="K1303" s="2"/>
      <c r="L1303" s="2"/>
      <c r="M1303" s="1"/>
    </row>
    <row r="1304" spans="1:13" x14ac:dyDescent="0.2">
      <c r="A1304" s="1"/>
      <c r="B1304" s="1"/>
      <c r="C1304" s="16"/>
      <c r="D1304" s="1"/>
      <c r="E1304" s="1"/>
      <c r="F1304" s="1"/>
      <c r="G1304" s="1"/>
      <c r="H1304" s="11"/>
      <c r="I1304" s="11"/>
      <c r="J1304" s="11"/>
      <c r="K1304" s="2"/>
      <c r="L1304" s="2"/>
      <c r="M1304" s="1"/>
    </row>
    <row r="1305" spans="1:13" x14ac:dyDescent="0.2">
      <c r="A1305" s="1"/>
      <c r="B1305" s="1"/>
      <c r="C1305" s="16"/>
      <c r="D1305" s="1"/>
      <c r="E1305" s="1"/>
      <c r="F1305" s="1"/>
      <c r="G1305" s="1"/>
      <c r="H1305" s="11"/>
      <c r="I1305" s="11"/>
      <c r="J1305" s="11"/>
      <c r="K1305" s="2"/>
      <c r="L1305" s="2"/>
      <c r="M1305" s="1"/>
    </row>
    <row r="1306" spans="1:13" x14ac:dyDescent="0.2">
      <c r="A1306" s="1"/>
      <c r="B1306" s="1"/>
      <c r="C1306" s="16"/>
      <c r="D1306" s="1"/>
      <c r="E1306" s="1"/>
      <c r="F1306" s="1"/>
      <c r="G1306" s="1"/>
      <c r="H1306" s="11"/>
      <c r="I1306" s="11"/>
      <c r="J1306" s="11"/>
      <c r="K1306" s="2"/>
      <c r="L1306" s="2"/>
      <c r="M1306" s="1"/>
    </row>
    <row r="1307" spans="1:13" x14ac:dyDescent="0.2">
      <c r="A1307" s="1"/>
      <c r="B1307" s="1"/>
      <c r="C1307" s="16"/>
      <c r="D1307" s="1"/>
      <c r="E1307" s="1"/>
      <c r="F1307" s="1"/>
      <c r="G1307" s="1"/>
      <c r="H1307" s="11"/>
      <c r="I1307" s="11"/>
      <c r="J1307" s="11"/>
      <c r="K1307" s="2"/>
      <c r="L1307" s="2"/>
      <c r="M1307" s="1"/>
    </row>
    <row r="1308" spans="1:13" x14ac:dyDescent="0.2">
      <c r="A1308" s="1"/>
      <c r="B1308" s="1"/>
      <c r="C1308" s="16"/>
      <c r="D1308" s="1"/>
      <c r="E1308" s="1"/>
      <c r="F1308" s="1"/>
      <c r="G1308" s="1"/>
      <c r="H1308" s="11"/>
      <c r="I1308" s="11"/>
      <c r="J1308" s="11"/>
      <c r="K1308" s="2"/>
      <c r="L1308" s="2"/>
      <c r="M1308" s="1"/>
    </row>
    <row r="1309" spans="1:13" x14ac:dyDescent="0.2">
      <c r="A1309" s="1"/>
      <c r="B1309" s="1"/>
      <c r="C1309" s="16"/>
      <c r="D1309" s="1"/>
      <c r="E1309" s="1"/>
      <c r="F1309" s="1"/>
      <c r="G1309" s="1"/>
      <c r="H1309" s="11"/>
      <c r="I1309" s="11"/>
      <c r="J1309" s="11"/>
      <c r="K1309" s="2"/>
      <c r="L1309" s="2"/>
      <c r="M1309" s="1"/>
    </row>
    <row r="1310" spans="1:13" x14ac:dyDescent="0.2">
      <c r="A1310" s="1"/>
      <c r="B1310" s="1"/>
      <c r="C1310" s="16"/>
      <c r="D1310" s="1"/>
      <c r="E1310" s="1"/>
      <c r="F1310" s="1"/>
      <c r="G1310" s="1"/>
      <c r="H1310" s="11"/>
      <c r="I1310" s="11"/>
      <c r="J1310" s="11"/>
      <c r="K1310" s="2"/>
      <c r="L1310" s="2"/>
      <c r="M1310" s="1"/>
    </row>
    <row r="1311" spans="1:13" x14ac:dyDescent="0.2">
      <c r="A1311" s="1"/>
      <c r="B1311" s="1"/>
      <c r="C1311" s="16"/>
      <c r="D1311" s="1"/>
      <c r="E1311" s="1"/>
      <c r="F1311" s="1"/>
      <c r="G1311" s="1"/>
      <c r="H1311" s="11"/>
      <c r="I1311" s="11"/>
      <c r="J1311" s="11"/>
      <c r="K1311" s="2"/>
      <c r="L1311" s="2"/>
      <c r="M1311" s="1"/>
    </row>
    <row r="1312" spans="1:13" x14ac:dyDescent="0.2">
      <c r="A1312" s="1"/>
      <c r="B1312" s="1"/>
      <c r="C1312" s="16"/>
      <c r="D1312" s="1"/>
      <c r="E1312" s="1"/>
      <c r="F1312" s="1"/>
      <c r="G1312" s="1"/>
      <c r="H1312" s="11"/>
      <c r="I1312" s="11"/>
      <c r="J1312" s="11"/>
      <c r="K1312" s="2"/>
      <c r="L1312" s="2"/>
      <c r="M1312" s="1"/>
    </row>
    <row r="1313" spans="1:13" x14ac:dyDescent="0.2">
      <c r="A1313" s="1"/>
      <c r="B1313" s="1"/>
      <c r="C1313" s="16"/>
      <c r="D1313" s="1"/>
      <c r="E1313" s="1"/>
      <c r="F1313" s="1"/>
      <c r="G1313" s="1"/>
      <c r="H1313" s="11"/>
      <c r="I1313" s="11"/>
      <c r="J1313" s="11"/>
      <c r="K1313" s="2"/>
      <c r="L1313" s="2"/>
      <c r="M1313" s="1"/>
    </row>
    <row r="1314" spans="1:13" x14ac:dyDescent="0.2">
      <c r="A1314" s="1"/>
      <c r="B1314" s="1"/>
      <c r="C1314" s="16"/>
      <c r="D1314" s="1"/>
      <c r="E1314" s="1"/>
      <c r="F1314" s="1"/>
      <c r="G1314" s="1"/>
      <c r="H1314" s="11"/>
      <c r="I1314" s="11"/>
      <c r="J1314" s="11"/>
      <c r="K1314" s="2"/>
      <c r="L1314" s="2"/>
      <c r="M1314" s="1"/>
    </row>
    <row r="1315" spans="1:13" x14ac:dyDescent="0.2">
      <c r="A1315" s="1"/>
      <c r="B1315" s="1"/>
      <c r="C1315" s="16"/>
      <c r="D1315" s="1"/>
      <c r="E1315" s="1"/>
      <c r="F1315" s="1"/>
      <c r="G1315" s="1"/>
      <c r="H1315" s="11"/>
      <c r="I1315" s="11"/>
      <c r="J1315" s="11"/>
      <c r="K1315" s="2"/>
      <c r="L1315" s="2"/>
      <c r="M1315" s="1"/>
    </row>
    <row r="1316" spans="1:13" x14ac:dyDescent="0.2">
      <c r="A1316" s="1"/>
      <c r="B1316" s="1"/>
      <c r="C1316" s="16"/>
      <c r="D1316" s="1"/>
      <c r="E1316" s="1"/>
      <c r="F1316" s="1"/>
      <c r="G1316" s="1"/>
      <c r="H1316" s="11"/>
      <c r="I1316" s="11"/>
      <c r="J1316" s="11"/>
      <c r="K1316" s="2"/>
      <c r="L1316" s="2"/>
      <c r="M1316" s="1"/>
    </row>
    <row r="1317" spans="1:13" x14ac:dyDescent="0.2">
      <c r="A1317" s="1"/>
      <c r="B1317" s="1"/>
      <c r="C1317" s="16"/>
      <c r="D1317" s="1"/>
      <c r="E1317" s="1"/>
      <c r="F1317" s="1"/>
      <c r="G1317" s="1"/>
      <c r="H1317" s="11"/>
      <c r="I1317" s="11"/>
      <c r="J1317" s="11"/>
      <c r="K1317" s="2"/>
      <c r="L1317" s="2"/>
      <c r="M1317" s="1"/>
    </row>
    <row r="1318" spans="1:13" x14ac:dyDescent="0.2">
      <c r="A1318" s="1"/>
      <c r="B1318" s="1"/>
      <c r="C1318" s="16"/>
      <c r="D1318" s="1"/>
      <c r="E1318" s="1"/>
      <c r="F1318" s="1"/>
      <c r="G1318" s="1"/>
      <c r="H1318" s="11"/>
      <c r="I1318" s="11"/>
      <c r="J1318" s="11"/>
      <c r="K1318" s="2"/>
      <c r="L1318" s="2"/>
      <c r="M1318" s="1"/>
    </row>
    <row r="1319" spans="1:13" x14ac:dyDescent="0.2">
      <c r="A1319" s="1"/>
      <c r="B1319" s="1"/>
      <c r="C1319" s="16"/>
      <c r="D1319" s="1"/>
      <c r="E1319" s="1"/>
      <c r="F1319" s="1"/>
      <c r="G1319" s="1"/>
      <c r="H1319" s="11"/>
      <c r="I1319" s="11"/>
      <c r="J1319" s="11"/>
      <c r="K1319" s="2"/>
      <c r="L1319" s="2"/>
      <c r="M1319" s="1"/>
    </row>
    <row r="1320" spans="1:13" x14ac:dyDescent="0.2">
      <c r="A1320" s="1"/>
      <c r="B1320" s="1"/>
      <c r="C1320" s="16"/>
      <c r="D1320" s="1"/>
      <c r="E1320" s="1"/>
      <c r="F1320" s="1"/>
      <c r="G1320" s="1"/>
      <c r="H1320" s="11"/>
      <c r="I1320" s="11"/>
      <c r="J1320" s="11"/>
      <c r="K1320" s="2"/>
      <c r="L1320" s="2"/>
      <c r="M1320" s="1"/>
    </row>
    <row r="1321" spans="1:13" x14ac:dyDescent="0.2">
      <c r="A1321" s="1"/>
      <c r="B1321" s="1"/>
      <c r="C1321" s="16"/>
      <c r="D1321" s="1"/>
      <c r="E1321" s="1"/>
      <c r="F1321" s="1"/>
      <c r="G1321" s="1"/>
      <c r="H1321" s="11"/>
      <c r="I1321" s="11"/>
      <c r="J1321" s="11"/>
      <c r="K1321" s="2"/>
      <c r="L1321" s="2"/>
      <c r="M1321" s="1"/>
    </row>
    <row r="1322" spans="1:13" x14ac:dyDescent="0.2">
      <c r="A1322" s="1"/>
      <c r="B1322" s="1"/>
      <c r="C1322" s="16"/>
      <c r="D1322" s="1"/>
      <c r="E1322" s="1"/>
      <c r="F1322" s="1"/>
      <c r="G1322" s="1"/>
      <c r="H1322" s="11"/>
      <c r="I1322" s="11"/>
      <c r="J1322" s="11"/>
      <c r="K1322" s="2"/>
      <c r="L1322" s="2"/>
      <c r="M1322" s="1"/>
    </row>
    <row r="1323" spans="1:13" x14ac:dyDescent="0.2">
      <c r="A1323" s="1"/>
      <c r="B1323" s="1"/>
      <c r="C1323" s="16"/>
      <c r="D1323" s="1"/>
      <c r="E1323" s="1"/>
      <c r="F1323" s="1"/>
      <c r="G1323" s="1"/>
      <c r="H1323" s="11"/>
      <c r="I1323" s="11"/>
      <c r="J1323" s="11"/>
      <c r="K1323" s="2"/>
      <c r="L1323" s="2"/>
      <c r="M1323" s="1"/>
    </row>
    <row r="1324" spans="1:13" x14ac:dyDescent="0.2">
      <c r="A1324" s="1"/>
      <c r="B1324" s="1"/>
      <c r="C1324" s="16"/>
      <c r="D1324" s="1"/>
      <c r="E1324" s="1"/>
      <c r="F1324" s="1"/>
      <c r="G1324" s="1"/>
      <c r="H1324" s="11"/>
      <c r="I1324" s="11"/>
      <c r="J1324" s="11"/>
      <c r="K1324" s="2"/>
      <c r="L1324" s="2"/>
      <c r="M1324" s="1"/>
    </row>
    <row r="1325" spans="1:13" x14ac:dyDescent="0.2">
      <c r="A1325" s="1"/>
      <c r="B1325" s="1"/>
      <c r="C1325" s="16"/>
      <c r="D1325" s="1"/>
      <c r="E1325" s="1"/>
      <c r="F1325" s="1"/>
      <c r="G1325" s="1"/>
      <c r="H1325" s="11"/>
      <c r="I1325" s="11"/>
      <c r="J1325" s="11"/>
      <c r="K1325" s="2"/>
      <c r="L1325" s="2"/>
      <c r="M1325" s="1"/>
    </row>
    <row r="1326" spans="1:13" x14ac:dyDescent="0.2">
      <c r="A1326" s="1"/>
      <c r="B1326" s="1"/>
      <c r="C1326" s="16"/>
      <c r="D1326" s="1"/>
      <c r="E1326" s="1"/>
      <c r="F1326" s="1"/>
      <c r="G1326" s="1"/>
      <c r="H1326" s="11"/>
      <c r="I1326" s="11"/>
      <c r="J1326" s="11"/>
      <c r="K1326" s="2"/>
      <c r="L1326" s="2"/>
      <c r="M1326" s="1"/>
    </row>
    <row r="1327" spans="1:13" x14ac:dyDescent="0.2">
      <c r="A1327" s="1"/>
      <c r="B1327" s="1"/>
      <c r="C1327" s="16"/>
      <c r="D1327" s="1"/>
      <c r="E1327" s="1"/>
      <c r="F1327" s="1"/>
      <c r="G1327" s="1"/>
      <c r="H1327" s="11"/>
      <c r="I1327" s="11"/>
      <c r="J1327" s="11"/>
      <c r="K1327" s="2"/>
      <c r="L1327" s="2"/>
      <c r="M1327" s="1"/>
    </row>
    <row r="1328" spans="1:13" x14ac:dyDescent="0.2">
      <c r="A1328" s="1"/>
      <c r="B1328" s="1"/>
      <c r="C1328" s="16"/>
      <c r="D1328" s="1"/>
      <c r="E1328" s="1"/>
      <c r="F1328" s="1"/>
      <c r="G1328" s="1"/>
      <c r="H1328" s="11"/>
      <c r="I1328" s="11"/>
      <c r="J1328" s="11"/>
      <c r="K1328" s="2"/>
      <c r="L1328" s="2"/>
      <c r="M1328" s="1"/>
    </row>
    <row r="1329" spans="1:13" x14ac:dyDescent="0.2">
      <c r="A1329" s="1"/>
      <c r="B1329" s="1"/>
      <c r="C1329" s="16"/>
      <c r="D1329" s="1"/>
      <c r="E1329" s="1"/>
      <c r="F1329" s="1"/>
      <c r="G1329" s="1"/>
      <c r="H1329" s="11"/>
      <c r="I1329" s="11"/>
      <c r="J1329" s="11"/>
      <c r="K1329" s="2"/>
      <c r="L1329" s="2"/>
      <c r="M1329" s="1"/>
    </row>
    <row r="1330" spans="1:13" x14ac:dyDescent="0.2">
      <c r="A1330" s="1"/>
      <c r="B1330" s="1"/>
      <c r="C1330" s="16"/>
      <c r="D1330" s="1"/>
      <c r="E1330" s="1"/>
      <c r="F1330" s="1"/>
      <c r="G1330" s="1"/>
      <c r="H1330" s="11"/>
      <c r="I1330" s="11"/>
      <c r="J1330" s="11"/>
      <c r="K1330" s="2"/>
      <c r="L1330" s="2"/>
      <c r="M1330" s="1"/>
    </row>
    <row r="1331" spans="1:13" x14ac:dyDescent="0.2">
      <c r="A1331" s="1"/>
      <c r="B1331" s="1"/>
      <c r="C1331" s="16"/>
      <c r="D1331" s="1"/>
      <c r="E1331" s="1"/>
      <c r="F1331" s="1"/>
      <c r="G1331" s="1"/>
      <c r="H1331" s="11"/>
      <c r="I1331" s="11"/>
      <c r="J1331" s="11"/>
      <c r="K1331" s="2"/>
      <c r="L1331" s="2"/>
      <c r="M1331" s="1"/>
    </row>
    <row r="1332" spans="1:13" x14ac:dyDescent="0.2">
      <c r="A1332" s="1"/>
      <c r="B1332" s="1"/>
      <c r="C1332" s="16"/>
      <c r="D1332" s="1"/>
      <c r="E1332" s="1"/>
      <c r="F1332" s="1"/>
      <c r="G1332" s="1"/>
      <c r="H1332" s="11"/>
      <c r="I1332" s="11"/>
      <c r="J1332" s="11"/>
      <c r="K1332" s="2"/>
      <c r="L1332" s="2"/>
      <c r="M1332" s="1"/>
    </row>
    <row r="1333" spans="1:13" x14ac:dyDescent="0.2">
      <c r="A1333" s="1"/>
      <c r="B1333" s="1"/>
      <c r="C1333" s="16"/>
      <c r="D1333" s="1"/>
      <c r="E1333" s="1"/>
      <c r="F1333" s="1"/>
      <c r="G1333" s="1"/>
      <c r="H1333" s="11"/>
      <c r="I1333" s="11"/>
      <c r="J1333" s="11"/>
      <c r="K1333" s="2"/>
      <c r="L1333" s="2"/>
      <c r="M1333" s="1"/>
    </row>
    <row r="1334" spans="1:13" x14ac:dyDescent="0.2">
      <c r="A1334" s="1"/>
      <c r="B1334" s="1"/>
      <c r="C1334" s="16"/>
      <c r="D1334" s="1"/>
      <c r="E1334" s="1"/>
      <c r="F1334" s="1"/>
      <c r="G1334" s="1"/>
      <c r="H1334" s="11"/>
      <c r="I1334" s="11"/>
      <c r="J1334" s="11"/>
      <c r="K1334" s="2"/>
      <c r="L1334" s="2"/>
      <c r="M1334" s="1"/>
    </row>
    <row r="1335" spans="1:13" x14ac:dyDescent="0.2">
      <c r="A1335" s="1"/>
      <c r="B1335" s="1"/>
      <c r="C1335" s="16"/>
      <c r="D1335" s="1"/>
      <c r="E1335" s="1"/>
      <c r="F1335" s="1"/>
      <c r="G1335" s="1"/>
      <c r="H1335" s="11"/>
      <c r="I1335" s="11"/>
      <c r="J1335" s="11"/>
      <c r="K1335" s="2"/>
      <c r="L1335" s="2"/>
      <c r="M1335" s="1"/>
    </row>
    <row r="1336" spans="1:13" x14ac:dyDescent="0.2">
      <c r="A1336" s="1"/>
      <c r="B1336" s="1"/>
      <c r="C1336" s="16"/>
      <c r="D1336" s="1"/>
      <c r="E1336" s="1"/>
      <c r="F1336" s="1"/>
      <c r="G1336" s="1"/>
      <c r="H1336" s="11"/>
      <c r="I1336" s="11"/>
      <c r="J1336" s="11"/>
      <c r="K1336" s="2"/>
      <c r="L1336" s="2"/>
      <c r="M1336" s="1"/>
    </row>
    <row r="1337" spans="1:13" x14ac:dyDescent="0.2">
      <c r="A1337" s="1"/>
      <c r="B1337" s="1"/>
      <c r="C1337" s="16"/>
      <c r="D1337" s="1"/>
      <c r="E1337" s="1"/>
      <c r="F1337" s="1"/>
      <c r="G1337" s="1"/>
      <c r="H1337" s="11"/>
      <c r="I1337" s="11"/>
      <c r="J1337" s="11"/>
      <c r="K1337" s="2"/>
      <c r="L1337" s="2"/>
      <c r="M1337" s="1"/>
    </row>
    <row r="1338" spans="1:13" x14ac:dyDescent="0.2">
      <c r="A1338" s="1"/>
      <c r="B1338" s="1"/>
      <c r="C1338" s="16"/>
      <c r="D1338" s="1"/>
      <c r="E1338" s="1"/>
      <c r="F1338" s="1"/>
      <c r="G1338" s="1"/>
      <c r="H1338" s="11"/>
      <c r="I1338" s="11"/>
      <c r="J1338" s="11"/>
      <c r="K1338" s="2"/>
      <c r="L1338" s="2"/>
      <c r="M1338" s="1"/>
    </row>
    <row r="1339" spans="1:13" x14ac:dyDescent="0.2">
      <c r="A1339" s="1"/>
      <c r="B1339" s="1"/>
      <c r="C1339" s="16"/>
      <c r="D1339" s="1"/>
      <c r="E1339" s="1"/>
      <c r="F1339" s="1"/>
      <c r="G1339" s="1"/>
      <c r="H1339" s="11"/>
      <c r="I1339" s="11"/>
      <c r="J1339" s="11"/>
      <c r="K1339" s="2"/>
      <c r="L1339" s="2"/>
      <c r="M1339" s="1"/>
    </row>
    <row r="1340" spans="1:13" x14ac:dyDescent="0.2">
      <c r="A1340" s="1"/>
      <c r="B1340" s="1"/>
      <c r="C1340" s="16"/>
      <c r="D1340" s="1"/>
      <c r="E1340" s="1"/>
      <c r="F1340" s="1"/>
      <c r="G1340" s="1"/>
      <c r="H1340" s="11"/>
      <c r="I1340" s="11"/>
      <c r="J1340" s="11"/>
      <c r="K1340" s="2"/>
      <c r="L1340" s="2"/>
      <c r="M1340" s="1"/>
    </row>
    <row r="1341" spans="1:13" x14ac:dyDescent="0.2">
      <c r="A1341" s="1"/>
      <c r="B1341" s="1"/>
      <c r="C1341" s="16"/>
      <c r="D1341" s="1"/>
      <c r="E1341" s="1"/>
      <c r="F1341" s="1"/>
      <c r="G1341" s="1"/>
      <c r="H1341" s="11"/>
      <c r="I1341" s="11"/>
      <c r="J1341" s="11"/>
      <c r="K1341" s="2"/>
      <c r="L1341" s="2"/>
      <c r="M1341" s="1"/>
    </row>
    <row r="1342" spans="1:13" x14ac:dyDescent="0.2">
      <c r="A1342" s="1"/>
      <c r="B1342" s="1"/>
      <c r="C1342" s="16"/>
      <c r="D1342" s="1"/>
      <c r="E1342" s="1"/>
      <c r="F1342" s="1"/>
      <c r="G1342" s="1"/>
      <c r="H1342" s="11"/>
      <c r="I1342" s="11"/>
      <c r="J1342" s="11"/>
      <c r="K1342" s="2"/>
      <c r="L1342" s="2"/>
      <c r="M1342" s="1"/>
    </row>
    <row r="1343" spans="1:13" x14ac:dyDescent="0.2">
      <c r="A1343" s="1"/>
      <c r="B1343" s="1"/>
      <c r="C1343" s="16"/>
      <c r="D1343" s="1"/>
      <c r="E1343" s="1"/>
      <c r="F1343" s="1"/>
      <c r="G1343" s="1"/>
      <c r="H1343" s="11"/>
      <c r="I1343" s="11"/>
      <c r="J1343" s="11"/>
      <c r="K1343" s="2"/>
      <c r="L1343" s="2"/>
      <c r="M1343" s="1"/>
    </row>
    <row r="1344" spans="1:13" x14ac:dyDescent="0.2">
      <c r="A1344" s="1"/>
      <c r="B1344" s="1"/>
      <c r="C1344" s="16"/>
      <c r="D1344" s="1"/>
      <c r="E1344" s="1"/>
      <c r="F1344" s="1"/>
      <c r="G1344" s="1"/>
      <c r="H1344" s="11"/>
      <c r="I1344" s="11"/>
      <c r="J1344" s="11"/>
      <c r="K1344" s="2"/>
      <c r="L1344" s="2"/>
      <c r="M1344" s="1"/>
    </row>
    <row r="1345" spans="1:13" x14ac:dyDescent="0.2">
      <c r="A1345" s="1"/>
      <c r="B1345" s="1"/>
      <c r="C1345" s="16"/>
      <c r="D1345" s="1"/>
      <c r="E1345" s="1"/>
      <c r="F1345" s="1"/>
      <c r="G1345" s="1"/>
      <c r="H1345" s="11"/>
      <c r="I1345" s="11"/>
      <c r="J1345" s="11"/>
      <c r="K1345" s="2"/>
      <c r="L1345" s="2"/>
      <c r="M1345" s="1"/>
    </row>
    <row r="1346" spans="1:13" x14ac:dyDescent="0.2">
      <c r="A1346" s="1"/>
      <c r="B1346" s="1"/>
      <c r="C1346" s="16"/>
      <c r="D1346" s="1"/>
      <c r="E1346" s="1"/>
      <c r="F1346" s="1"/>
      <c r="G1346" s="1"/>
      <c r="H1346" s="11"/>
      <c r="I1346" s="11"/>
      <c r="J1346" s="11"/>
      <c r="K1346" s="2"/>
      <c r="L1346" s="2"/>
      <c r="M1346" s="1"/>
    </row>
    <row r="1347" spans="1:13" x14ac:dyDescent="0.2">
      <c r="A1347" s="1"/>
      <c r="B1347" s="1"/>
      <c r="C1347" s="16"/>
      <c r="D1347" s="1"/>
      <c r="E1347" s="1"/>
      <c r="F1347" s="1"/>
      <c r="G1347" s="1"/>
      <c r="H1347" s="11"/>
      <c r="I1347" s="11"/>
      <c r="J1347" s="11"/>
      <c r="K1347" s="2"/>
      <c r="L1347" s="2"/>
      <c r="M1347" s="1"/>
    </row>
    <row r="1348" spans="1:13" x14ac:dyDescent="0.2">
      <c r="A1348" s="1"/>
      <c r="B1348" s="1"/>
      <c r="C1348" s="16"/>
      <c r="D1348" s="1"/>
      <c r="E1348" s="1"/>
      <c r="F1348" s="1"/>
      <c r="G1348" s="1"/>
      <c r="H1348" s="11"/>
      <c r="I1348" s="11"/>
      <c r="J1348" s="11"/>
      <c r="K1348" s="2"/>
      <c r="L1348" s="2"/>
      <c r="M1348" s="1"/>
    </row>
    <row r="1349" spans="1:13" x14ac:dyDescent="0.2">
      <c r="A1349" s="1"/>
      <c r="B1349" s="1"/>
      <c r="C1349" s="16"/>
      <c r="D1349" s="1"/>
      <c r="E1349" s="1"/>
      <c r="F1349" s="1"/>
      <c r="G1349" s="1"/>
      <c r="H1349" s="11"/>
      <c r="I1349" s="11"/>
      <c r="J1349" s="11"/>
      <c r="K1349" s="2"/>
      <c r="L1349" s="2"/>
      <c r="M1349" s="1"/>
    </row>
    <row r="1350" spans="1:13" x14ac:dyDescent="0.2">
      <c r="A1350" s="1"/>
      <c r="B1350" s="1"/>
      <c r="C1350" s="16"/>
      <c r="D1350" s="1"/>
      <c r="E1350" s="1"/>
      <c r="F1350" s="1"/>
      <c r="G1350" s="1"/>
      <c r="H1350" s="11"/>
      <c r="I1350" s="11"/>
      <c r="J1350" s="11"/>
      <c r="K1350" s="2"/>
      <c r="L1350" s="2"/>
      <c r="M1350" s="1"/>
    </row>
    <row r="1351" spans="1:13" x14ac:dyDescent="0.2">
      <c r="A1351" s="1"/>
      <c r="B1351" s="1"/>
      <c r="C1351" s="16"/>
      <c r="D1351" s="1"/>
      <c r="E1351" s="1"/>
      <c r="F1351" s="1"/>
      <c r="G1351" s="1"/>
      <c r="H1351" s="11"/>
      <c r="I1351" s="11"/>
      <c r="J1351" s="11"/>
      <c r="K1351" s="2"/>
      <c r="L1351" s="2"/>
      <c r="M1351" s="1"/>
    </row>
    <row r="1352" spans="1:13" x14ac:dyDescent="0.2">
      <c r="A1352" s="1"/>
      <c r="B1352" s="1"/>
      <c r="C1352" s="16"/>
      <c r="D1352" s="1"/>
      <c r="E1352" s="1"/>
      <c r="F1352" s="1"/>
      <c r="G1352" s="1"/>
      <c r="H1352" s="11"/>
      <c r="I1352" s="11"/>
      <c r="J1352" s="11"/>
      <c r="K1352" s="2"/>
      <c r="L1352" s="2"/>
      <c r="M1352" s="1"/>
    </row>
    <row r="1353" spans="1:13" x14ac:dyDescent="0.2">
      <c r="A1353" s="1"/>
      <c r="B1353" s="1"/>
      <c r="C1353" s="16"/>
      <c r="D1353" s="1"/>
      <c r="E1353" s="1"/>
      <c r="F1353" s="1"/>
      <c r="G1353" s="1"/>
      <c r="H1353" s="11"/>
      <c r="I1353" s="11"/>
      <c r="J1353" s="11"/>
      <c r="K1353" s="2"/>
      <c r="L1353" s="2"/>
      <c r="M1353" s="1"/>
    </row>
    <row r="1354" spans="1:13" x14ac:dyDescent="0.2">
      <c r="A1354" s="1"/>
      <c r="B1354" s="1"/>
      <c r="C1354" s="16"/>
      <c r="D1354" s="1"/>
      <c r="E1354" s="1"/>
      <c r="F1354" s="1"/>
      <c r="G1354" s="1"/>
      <c r="H1354" s="11"/>
      <c r="I1354" s="11"/>
      <c r="J1354" s="11"/>
      <c r="K1354" s="2"/>
      <c r="L1354" s="2"/>
      <c r="M1354" s="1"/>
    </row>
    <row r="1355" spans="1:13" x14ac:dyDescent="0.2">
      <c r="A1355" s="1"/>
      <c r="B1355" s="1"/>
      <c r="C1355" s="16"/>
      <c r="D1355" s="1"/>
      <c r="E1355" s="1"/>
      <c r="F1355" s="1"/>
      <c r="G1355" s="1"/>
      <c r="H1355" s="11"/>
      <c r="I1355" s="11"/>
      <c r="J1355" s="11"/>
      <c r="K1355" s="2"/>
      <c r="L1355" s="2"/>
      <c r="M1355" s="1"/>
    </row>
    <row r="1356" spans="1:13" x14ac:dyDescent="0.2">
      <c r="A1356" s="1"/>
      <c r="B1356" s="1"/>
      <c r="C1356" s="16"/>
      <c r="D1356" s="1"/>
      <c r="E1356" s="1"/>
      <c r="F1356" s="1"/>
      <c r="G1356" s="1"/>
      <c r="H1356" s="11"/>
      <c r="I1356" s="11"/>
      <c r="J1356" s="11"/>
      <c r="K1356" s="2"/>
      <c r="L1356" s="2"/>
      <c r="M1356" s="1"/>
    </row>
    <row r="1357" spans="1:13" x14ac:dyDescent="0.2">
      <c r="A1357" s="1"/>
      <c r="B1357" s="1"/>
      <c r="C1357" s="16"/>
      <c r="D1357" s="1"/>
      <c r="E1357" s="1"/>
      <c r="F1357" s="1"/>
      <c r="G1357" s="1"/>
      <c r="H1357" s="11"/>
      <c r="I1357" s="11"/>
      <c r="J1357" s="11"/>
      <c r="K1357" s="2"/>
      <c r="L1357" s="2"/>
      <c r="M1357" s="1"/>
    </row>
    <row r="1358" spans="1:13" x14ac:dyDescent="0.2">
      <c r="A1358" s="1"/>
      <c r="B1358" s="1"/>
      <c r="C1358" s="16"/>
      <c r="D1358" s="1"/>
      <c r="E1358" s="1"/>
      <c r="F1358" s="1"/>
      <c r="G1358" s="1"/>
      <c r="H1358" s="11"/>
      <c r="I1358" s="11"/>
      <c r="J1358" s="11"/>
      <c r="K1358" s="2"/>
      <c r="L1358" s="2"/>
      <c r="M1358" s="1"/>
    </row>
    <row r="1359" spans="1:13" x14ac:dyDescent="0.2">
      <c r="A1359" s="1"/>
      <c r="B1359" s="1"/>
      <c r="C1359" s="16"/>
      <c r="D1359" s="1"/>
      <c r="E1359" s="1"/>
      <c r="F1359" s="1"/>
      <c r="G1359" s="1"/>
      <c r="H1359" s="11"/>
      <c r="I1359" s="11"/>
      <c r="J1359" s="11"/>
      <c r="K1359" s="2"/>
      <c r="L1359" s="2"/>
      <c r="M1359" s="1"/>
    </row>
    <row r="1360" spans="1:13" x14ac:dyDescent="0.2">
      <c r="A1360" s="1"/>
      <c r="B1360" s="1"/>
      <c r="C1360" s="16"/>
      <c r="D1360" s="1"/>
      <c r="E1360" s="1"/>
      <c r="F1360" s="1"/>
      <c r="G1360" s="1"/>
      <c r="H1360" s="11"/>
      <c r="I1360" s="11"/>
      <c r="J1360" s="11"/>
      <c r="K1360" s="2"/>
      <c r="L1360" s="2"/>
      <c r="M1360" s="1"/>
    </row>
    <row r="1361" spans="1:13" x14ac:dyDescent="0.2">
      <c r="A1361" s="1"/>
      <c r="B1361" s="1"/>
      <c r="C1361" s="16"/>
      <c r="D1361" s="1"/>
      <c r="E1361" s="1"/>
      <c r="F1361" s="1"/>
      <c r="G1361" s="1"/>
      <c r="H1361" s="11"/>
      <c r="I1361" s="11"/>
      <c r="J1361" s="11"/>
      <c r="K1361" s="2"/>
      <c r="L1361" s="2"/>
      <c r="M1361" s="1"/>
    </row>
    <row r="1362" spans="1:13" x14ac:dyDescent="0.2">
      <c r="A1362" s="1"/>
      <c r="B1362" s="1"/>
      <c r="C1362" s="16"/>
      <c r="D1362" s="1"/>
      <c r="E1362" s="1"/>
      <c r="F1362" s="1"/>
      <c r="G1362" s="1"/>
      <c r="H1362" s="11"/>
      <c r="I1362" s="11"/>
      <c r="J1362" s="11"/>
      <c r="K1362" s="2"/>
      <c r="L1362" s="2"/>
      <c r="M1362" s="1"/>
    </row>
    <row r="1363" spans="1:13" x14ac:dyDescent="0.2">
      <c r="A1363" s="1"/>
      <c r="B1363" s="1"/>
      <c r="C1363" s="16"/>
      <c r="D1363" s="1"/>
      <c r="E1363" s="1"/>
      <c r="F1363" s="1"/>
      <c r="G1363" s="1"/>
      <c r="H1363" s="11"/>
      <c r="I1363" s="11"/>
      <c r="J1363" s="11"/>
      <c r="K1363" s="2"/>
      <c r="L1363" s="2"/>
      <c r="M1363" s="1"/>
    </row>
    <row r="1364" spans="1:13" x14ac:dyDescent="0.2">
      <c r="A1364" s="1"/>
      <c r="B1364" s="1"/>
      <c r="C1364" s="16"/>
      <c r="D1364" s="1"/>
      <c r="E1364" s="1"/>
      <c r="F1364" s="1"/>
      <c r="G1364" s="1"/>
      <c r="H1364" s="11"/>
      <c r="I1364" s="11"/>
      <c r="J1364" s="11"/>
      <c r="K1364" s="2"/>
      <c r="L1364" s="2"/>
      <c r="M1364" s="1"/>
    </row>
    <row r="1365" spans="1:13" x14ac:dyDescent="0.2">
      <c r="A1365" s="1"/>
      <c r="B1365" s="1"/>
      <c r="C1365" s="16"/>
      <c r="D1365" s="1"/>
      <c r="E1365" s="1"/>
      <c r="F1365" s="1"/>
      <c r="G1365" s="1"/>
      <c r="H1365" s="11"/>
      <c r="I1365" s="11"/>
      <c r="J1365" s="11"/>
      <c r="K1365" s="2"/>
      <c r="L1365" s="2"/>
      <c r="M1365" s="1"/>
    </row>
    <row r="1366" spans="1:13" x14ac:dyDescent="0.2">
      <c r="A1366" s="1"/>
      <c r="B1366" s="1"/>
      <c r="C1366" s="16"/>
      <c r="D1366" s="1"/>
      <c r="E1366" s="1"/>
      <c r="F1366" s="1"/>
      <c r="G1366" s="1"/>
      <c r="H1366" s="11"/>
      <c r="I1366" s="11"/>
      <c r="J1366" s="11"/>
      <c r="K1366" s="2"/>
      <c r="L1366" s="2"/>
      <c r="M1366" s="1"/>
    </row>
    <row r="1367" spans="1:13" x14ac:dyDescent="0.2">
      <c r="A1367" s="1"/>
      <c r="B1367" s="1"/>
      <c r="C1367" s="16"/>
      <c r="D1367" s="1"/>
      <c r="E1367" s="1"/>
      <c r="F1367" s="1"/>
      <c r="G1367" s="1"/>
      <c r="H1367" s="11"/>
      <c r="I1367" s="11"/>
      <c r="J1367" s="11"/>
      <c r="K1367" s="2"/>
      <c r="L1367" s="2"/>
      <c r="M1367" s="1"/>
    </row>
    <row r="1368" spans="1:13" x14ac:dyDescent="0.2">
      <c r="A1368" s="1"/>
      <c r="B1368" s="1"/>
      <c r="C1368" s="16"/>
      <c r="D1368" s="1"/>
      <c r="E1368" s="1"/>
      <c r="F1368" s="1"/>
      <c r="G1368" s="1"/>
      <c r="H1368" s="11"/>
      <c r="I1368" s="11"/>
      <c r="J1368" s="11"/>
      <c r="K1368" s="2"/>
      <c r="L1368" s="2"/>
      <c r="M1368" s="1"/>
    </row>
    <row r="1369" spans="1:13" x14ac:dyDescent="0.2">
      <c r="A1369" s="1"/>
      <c r="B1369" s="1"/>
      <c r="C1369" s="16"/>
      <c r="D1369" s="1"/>
      <c r="E1369" s="1"/>
      <c r="F1369" s="1"/>
      <c r="G1369" s="1"/>
      <c r="H1369" s="11"/>
      <c r="I1369" s="11"/>
      <c r="J1369" s="11"/>
      <c r="K1369" s="2"/>
      <c r="L1369" s="2"/>
      <c r="M1369" s="1"/>
    </row>
    <row r="1370" spans="1:13" x14ac:dyDescent="0.2">
      <c r="A1370" s="1"/>
      <c r="B1370" s="1"/>
      <c r="C1370" s="16"/>
      <c r="D1370" s="1"/>
      <c r="E1370" s="1"/>
      <c r="F1370" s="1"/>
      <c r="G1370" s="1"/>
      <c r="H1370" s="11"/>
      <c r="I1370" s="11"/>
      <c r="J1370" s="11"/>
      <c r="K1370" s="2"/>
      <c r="L1370" s="2"/>
      <c r="M1370" s="1"/>
    </row>
    <row r="1371" spans="1:13" x14ac:dyDescent="0.2">
      <c r="A1371" s="1"/>
      <c r="B1371" s="1"/>
      <c r="C1371" s="16"/>
      <c r="D1371" s="1"/>
      <c r="E1371" s="1"/>
      <c r="F1371" s="1"/>
      <c r="G1371" s="1"/>
      <c r="H1371" s="11"/>
      <c r="I1371" s="11"/>
      <c r="J1371" s="11"/>
      <c r="K1371" s="2"/>
      <c r="L1371" s="2"/>
      <c r="M1371" s="1"/>
    </row>
    <row r="1372" spans="1:13" x14ac:dyDescent="0.2">
      <c r="A1372" s="1"/>
      <c r="B1372" s="1"/>
      <c r="C1372" s="16"/>
      <c r="D1372" s="1"/>
      <c r="E1372" s="1"/>
      <c r="F1372" s="1"/>
      <c r="G1372" s="1"/>
      <c r="H1372" s="11"/>
      <c r="I1372" s="11"/>
      <c r="J1372" s="11"/>
      <c r="K1372" s="2"/>
      <c r="L1372" s="2"/>
      <c r="M1372" s="1"/>
    </row>
    <row r="1373" spans="1:13" x14ac:dyDescent="0.2">
      <c r="A1373" s="1"/>
      <c r="B1373" s="1"/>
      <c r="C1373" s="16"/>
      <c r="D1373" s="1"/>
      <c r="E1373" s="1"/>
      <c r="F1373" s="1"/>
      <c r="G1373" s="1"/>
      <c r="H1373" s="11"/>
      <c r="I1373" s="11"/>
      <c r="J1373" s="11"/>
      <c r="K1373" s="2"/>
      <c r="L1373" s="2"/>
      <c r="M1373" s="1"/>
    </row>
    <row r="1374" spans="1:13" x14ac:dyDescent="0.2">
      <c r="A1374" s="1"/>
      <c r="B1374" s="1"/>
      <c r="C1374" s="16"/>
      <c r="D1374" s="1"/>
      <c r="E1374" s="1"/>
      <c r="F1374" s="1"/>
      <c r="G1374" s="1"/>
      <c r="H1374" s="11"/>
      <c r="I1374" s="11"/>
      <c r="J1374" s="11"/>
      <c r="K1374" s="2"/>
      <c r="L1374" s="2"/>
      <c r="M1374" s="1"/>
    </row>
    <row r="1375" spans="1:13" x14ac:dyDescent="0.2">
      <c r="A1375" s="1"/>
      <c r="B1375" s="1"/>
      <c r="C1375" s="16"/>
      <c r="D1375" s="1"/>
      <c r="E1375" s="1"/>
      <c r="F1375" s="1"/>
      <c r="G1375" s="1"/>
      <c r="H1375" s="11"/>
      <c r="I1375" s="11"/>
      <c r="J1375" s="11"/>
      <c r="K1375" s="2"/>
      <c r="L1375" s="2"/>
      <c r="M1375" s="1"/>
    </row>
    <row r="1376" spans="1:13" x14ac:dyDescent="0.2">
      <c r="A1376" s="1"/>
      <c r="B1376" s="1"/>
      <c r="C1376" s="16"/>
      <c r="D1376" s="1"/>
      <c r="E1376" s="1"/>
      <c r="F1376" s="1"/>
      <c r="G1376" s="1"/>
      <c r="H1376" s="11"/>
      <c r="I1376" s="11"/>
      <c r="J1376" s="11"/>
      <c r="K1376" s="2"/>
      <c r="L1376" s="2"/>
      <c r="M1376" s="1"/>
    </row>
    <row r="1377" spans="1:13" x14ac:dyDescent="0.2">
      <c r="A1377" s="1"/>
      <c r="B1377" s="1"/>
      <c r="C1377" s="16"/>
      <c r="D1377" s="1"/>
      <c r="E1377" s="1"/>
      <c r="F1377" s="1"/>
      <c r="G1377" s="1"/>
      <c r="H1377" s="11"/>
      <c r="I1377" s="11"/>
      <c r="J1377" s="11"/>
      <c r="K1377" s="2"/>
      <c r="L1377" s="2"/>
      <c r="M1377" s="1"/>
    </row>
    <row r="1378" spans="1:13" x14ac:dyDescent="0.2">
      <c r="A1378" s="1"/>
      <c r="B1378" s="1"/>
      <c r="C1378" s="16"/>
      <c r="D1378" s="1"/>
      <c r="E1378" s="1"/>
      <c r="F1378" s="1"/>
      <c r="G1378" s="1"/>
      <c r="H1378" s="11"/>
      <c r="I1378" s="11"/>
      <c r="J1378" s="11"/>
      <c r="K1378" s="2"/>
      <c r="L1378" s="2"/>
      <c r="M1378" s="1"/>
    </row>
    <row r="1379" spans="1:13" x14ac:dyDescent="0.2">
      <c r="A1379" s="1"/>
      <c r="B1379" s="1"/>
      <c r="C1379" s="16"/>
      <c r="D1379" s="1"/>
      <c r="E1379" s="1"/>
      <c r="F1379" s="1"/>
      <c r="G1379" s="1"/>
      <c r="H1379" s="11"/>
      <c r="I1379" s="11"/>
      <c r="J1379" s="11"/>
      <c r="K1379" s="2"/>
      <c r="L1379" s="2"/>
      <c r="M1379" s="1"/>
    </row>
    <row r="1380" spans="1:13" x14ac:dyDescent="0.2">
      <c r="A1380" s="1"/>
      <c r="B1380" s="1"/>
      <c r="C1380" s="16"/>
      <c r="D1380" s="1"/>
      <c r="E1380" s="1"/>
      <c r="F1380" s="1"/>
      <c r="G1380" s="1"/>
      <c r="H1380" s="11"/>
      <c r="I1380" s="11"/>
      <c r="J1380" s="11"/>
      <c r="K1380" s="2"/>
      <c r="L1380" s="2"/>
      <c r="M1380" s="1"/>
    </row>
    <row r="1381" spans="1:13" x14ac:dyDescent="0.2">
      <c r="A1381" s="1"/>
      <c r="B1381" s="1"/>
      <c r="C1381" s="16"/>
      <c r="D1381" s="1"/>
      <c r="E1381" s="1"/>
      <c r="F1381" s="1"/>
      <c r="G1381" s="1"/>
      <c r="H1381" s="11"/>
      <c r="I1381" s="11"/>
      <c r="J1381" s="11"/>
      <c r="K1381" s="2"/>
      <c r="L1381" s="2"/>
      <c r="M1381" s="1"/>
    </row>
    <row r="1382" spans="1:13" x14ac:dyDescent="0.2">
      <c r="A1382" s="1"/>
      <c r="B1382" s="1"/>
      <c r="C1382" s="16"/>
      <c r="D1382" s="1"/>
      <c r="E1382" s="1"/>
      <c r="F1382" s="1"/>
      <c r="G1382" s="1"/>
      <c r="H1382" s="11"/>
      <c r="I1382" s="11"/>
      <c r="J1382" s="11"/>
      <c r="K1382" s="2"/>
      <c r="L1382" s="2"/>
      <c r="M1382" s="1"/>
    </row>
    <row r="1383" spans="1:13" x14ac:dyDescent="0.2">
      <c r="A1383" s="1"/>
      <c r="B1383" s="1"/>
      <c r="C1383" s="16"/>
      <c r="D1383" s="1"/>
      <c r="E1383" s="1"/>
      <c r="F1383" s="1"/>
      <c r="G1383" s="1"/>
      <c r="H1383" s="11"/>
      <c r="I1383" s="11"/>
      <c r="J1383" s="11"/>
      <c r="K1383" s="2"/>
      <c r="L1383" s="2"/>
      <c r="M1383" s="1"/>
    </row>
    <row r="1384" spans="1:13" x14ac:dyDescent="0.2">
      <c r="A1384" s="1"/>
      <c r="B1384" s="1"/>
      <c r="C1384" s="16"/>
      <c r="D1384" s="1"/>
      <c r="E1384" s="1"/>
      <c r="F1384" s="1"/>
      <c r="G1384" s="1"/>
      <c r="H1384" s="11"/>
      <c r="I1384" s="11"/>
      <c r="J1384" s="11"/>
      <c r="K1384" s="2"/>
      <c r="L1384" s="2"/>
      <c r="M1384" s="1"/>
    </row>
    <row r="1385" spans="1:13" x14ac:dyDescent="0.2">
      <c r="A1385" s="1"/>
      <c r="B1385" s="1"/>
      <c r="C1385" s="16"/>
      <c r="D1385" s="1"/>
      <c r="E1385" s="1"/>
      <c r="F1385" s="1"/>
      <c r="G1385" s="1"/>
      <c r="H1385" s="11"/>
      <c r="I1385" s="11"/>
      <c r="J1385" s="11"/>
      <c r="K1385" s="2"/>
      <c r="L1385" s="2"/>
      <c r="M1385" s="1"/>
    </row>
    <row r="1386" spans="1:13" x14ac:dyDescent="0.2">
      <c r="A1386" s="1"/>
      <c r="B1386" s="1"/>
      <c r="C1386" s="16"/>
      <c r="D1386" s="1"/>
      <c r="E1386" s="1"/>
      <c r="F1386" s="1"/>
      <c r="G1386" s="1"/>
      <c r="H1386" s="11"/>
      <c r="I1386" s="11"/>
      <c r="J1386" s="11"/>
      <c r="K1386" s="2"/>
      <c r="L1386" s="2"/>
      <c r="M1386" s="1"/>
    </row>
    <row r="1387" spans="1:13" x14ac:dyDescent="0.2">
      <c r="A1387" s="1"/>
      <c r="B1387" s="1"/>
      <c r="C1387" s="16"/>
      <c r="D1387" s="1"/>
      <c r="E1387" s="1"/>
      <c r="F1387" s="1"/>
      <c r="G1387" s="1"/>
      <c r="H1387" s="11"/>
      <c r="I1387" s="11"/>
      <c r="J1387" s="11"/>
      <c r="K1387" s="2"/>
      <c r="L1387" s="2"/>
      <c r="M1387" s="1"/>
    </row>
    <row r="1388" spans="1:13" x14ac:dyDescent="0.2">
      <c r="A1388" s="1"/>
      <c r="B1388" s="1"/>
      <c r="C1388" s="16"/>
      <c r="D1388" s="1"/>
      <c r="E1388" s="1"/>
      <c r="F1388" s="1"/>
      <c r="G1388" s="1"/>
      <c r="H1388" s="11"/>
      <c r="I1388" s="11"/>
      <c r="J1388" s="11"/>
      <c r="K1388" s="2"/>
      <c r="L1388" s="2"/>
      <c r="M1388" s="1"/>
    </row>
    <row r="1389" spans="1:13" x14ac:dyDescent="0.2">
      <c r="A1389" s="1"/>
      <c r="B1389" s="1"/>
      <c r="C1389" s="16"/>
      <c r="D1389" s="1"/>
      <c r="E1389" s="1"/>
      <c r="F1389" s="1"/>
      <c r="G1389" s="1"/>
      <c r="H1389" s="11"/>
      <c r="I1389" s="11"/>
      <c r="J1389" s="11"/>
      <c r="K1389" s="2"/>
      <c r="L1389" s="2"/>
      <c r="M1389" s="1"/>
    </row>
    <row r="1390" spans="1:13" x14ac:dyDescent="0.2">
      <c r="A1390" s="1"/>
      <c r="B1390" s="1"/>
      <c r="C1390" s="16"/>
      <c r="D1390" s="1"/>
      <c r="E1390" s="1"/>
      <c r="F1390" s="1"/>
      <c r="G1390" s="1"/>
      <c r="H1390" s="11"/>
      <c r="I1390" s="11"/>
      <c r="J1390" s="11"/>
      <c r="K1390" s="2"/>
      <c r="L1390" s="2"/>
      <c r="M1390" s="1"/>
    </row>
    <row r="1391" spans="1:13" x14ac:dyDescent="0.2">
      <c r="A1391" s="1"/>
      <c r="B1391" s="1"/>
      <c r="C1391" s="16"/>
      <c r="D1391" s="1"/>
      <c r="E1391" s="1"/>
      <c r="F1391" s="1"/>
      <c r="G1391" s="1"/>
      <c r="H1391" s="11"/>
      <c r="I1391" s="11"/>
      <c r="J1391" s="11"/>
      <c r="K1391" s="2"/>
      <c r="L1391" s="2"/>
      <c r="M1391" s="1"/>
    </row>
    <row r="1392" spans="1:13" x14ac:dyDescent="0.2">
      <c r="A1392" s="1"/>
      <c r="B1392" s="1"/>
      <c r="C1392" s="16"/>
      <c r="D1392" s="1"/>
      <c r="E1392" s="1"/>
      <c r="F1392" s="1"/>
      <c r="G1392" s="1"/>
      <c r="H1392" s="11"/>
      <c r="I1392" s="11"/>
      <c r="J1392" s="11"/>
      <c r="K1392" s="2"/>
      <c r="L1392" s="2"/>
      <c r="M1392" s="1"/>
    </row>
    <row r="1393" spans="1:13" x14ac:dyDescent="0.2">
      <c r="A1393" s="1"/>
      <c r="B1393" s="1"/>
      <c r="C1393" s="16"/>
      <c r="D1393" s="1"/>
      <c r="E1393" s="1"/>
      <c r="F1393" s="1"/>
      <c r="G1393" s="1"/>
      <c r="H1393" s="11"/>
      <c r="I1393" s="11"/>
      <c r="J1393" s="11"/>
      <c r="K1393" s="2"/>
      <c r="L1393" s="2"/>
      <c r="M1393" s="1"/>
    </row>
    <row r="1394" spans="1:13" x14ac:dyDescent="0.2">
      <c r="A1394" s="1"/>
      <c r="B1394" s="1"/>
      <c r="C1394" s="16"/>
      <c r="D1394" s="1"/>
      <c r="E1394" s="1"/>
      <c r="F1394" s="1"/>
      <c r="G1394" s="1"/>
      <c r="H1394" s="11"/>
      <c r="I1394" s="11"/>
      <c r="J1394" s="11"/>
      <c r="K1394" s="2"/>
      <c r="L1394" s="2"/>
      <c r="M1394" s="1"/>
    </row>
    <row r="1395" spans="1:13" x14ac:dyDescent="0.2">
      <c r="A1395" s="1"/>
      <c r="B1395" s="1"/>
      <c r="C1395" s="16"/>
      <c r="D1395" s="1"/>
      <c r="E1395" s="1"/>
      <c r="F1395" s="1"/>
      <c r="G1395" s="1"/>
      <c r="H1395" s="11"/>
      <c r="I1395" s="11"/>
      <c r="J1395" s="11"/>
      <c r="K1395" s="2"/>
      <c r="L1395" s="2"/>
      <c r="M1395" s="1"/>
    </row>
    <row r="1396" spans="1:13" x14ac:dyDescent="0.2">
      <c r="A1396" s="1"/>
      <c r="B1396" s="1"/>
      <c r="C1396" s="16"/>
      <c r="D1396" s="1"/>
      <c r="E1396" s="1"/>
      <c r="F1396" s="1"/>
      <c r="G1396" s="1"/>
      <c r="H1396" s="11"/>
      <c r="I1396" s="11"/>
      <c r="J1396" s="11"/>
      <c r="K1396" s="2"/>
      <c r="L1396" s="2"/>
      <c r="M1396" s="1"/>
    </row>
    <row r="1397" spans="1:13" x14ac:dyDescent="0.2">
      <c r="A1397" s="1"/>
      <c r="B1397" s="1"/>
      <c r="C1397" s="16"/>
      <c r="D1397" s="1"/>
      <c r="E1397" s="1"/>
      <c r="F1397" s="1"/>
      <c r="G1397" s="1"/>
      <c r="H1397" s="11"/>
      <c r="I1397" s="11"/>
      <c r="J1397" s="11"/>
      <c r="K1397" s="2"/>
      <c r="L1397" s="2"/>
      <c r="M1397" s="1"/>
    </row>
    <row r="1398" spans="1:13" x14ac:dyDescent="0.2">
      <c r="A1398" s="1"/>
      <c r="B1398" s="1"/>
      <c r="C1398" s="16"/>
      <c r="D1398" s="1"/>
      <c r="E1398" s="1"/>
      <c r="F1398" s="1"/>
      <c r="G1398" s="1"/>
      <c r="H1398" s="11"/>
      <c r="I1398" s="11"/>
      <c r="J1398" s="11"/>
      <c r="K1398" s="2"/>
      <c r="L1398" s="2"/>
      <c r="M1398" s="1"/>
    </row>
    <row r="1399" spans="1:13" x14ac:dyDescent="0.2">
      <c r="A1399" s="1"/>
      <c r="B1399" s="1"/>
      <c r="C1399" s="16"/>
      <c r="D1399" s="1"/>
      <c r="E1399" s="1"/>
      <c r="F1399" s="1"/>
      <c r="G1399" s="1"/>
      <c r="H1399" s="11"/>
      <c r="I1399" s="11"/>
      <c r="J1399" s="11"/>
      <c r="K1399" s="2"/>
      <c r="L1399" s="2"/>
      <c r="M1399" s="1"/>
    </row>
    <row r="1400" spans="1:13" x14ac:dyDescent="0.2">
      <c r="A1400" s="1"/>
      <c r="B1400" s="1"/>
      <c r="C1400" s="16"/>
      <c r="D1400" s="1"/>
      <c r="E1400" s="1"/>
      <c r="F1400" s="1"/>
      <c r="G1400" s="1"/>
      <c r="H1400" s="11"/>
      <c r="I1400" s="11"/>
      <c r="J1400" s="11"/>
      <c r="K1400" s="2"/>
      <c r="L1400" s="2"/>
      <c r="M1400" s="1"/>
    </row>
    <row r="1401" spans="1:13" x14ac:dyDescent="0.2">
      <c r="A1401" s="1"/>
      <c r="B1401" s="1"/>
      <c r="C1401" s="16"/>
      <c r="D1401" s="1"/>
      <c r="E1401" s="1"/>
      <c r="F1401" s="1"/>
      <c r="G1401" s="1"/>
      <c r="H1401" s="11"/>
      <c r="I1401" s="11"/>
      <c r="J1401" s="11"/>
      <c r="K1401" s="2"/>
      <c r="L1401" s="2"/>
      <c r="M1401" s="1"/>
    </row>
    <row r="1402" spans="1:13" x14ac:dyDescent="0.2">
      <c r="A1402" s="1"/>
      <c r="B1402" s="1"/>
      <c r="C1402" s="16"/>
      <c r="D1402" s="1"/>
      <c r="E1402" s="1"/>
      <c r="F1402" s="1"/>
      <c r="G1402" s="1"/>
      <c r="H1402" s="11"/>
      <c r="I1402" s="11"/>
      <c r="J1402" s="11"/>
      <c r="K1402" s="2"/>
      <c r="L1402" s="2"/>
      <c r="M1402" s="1"/>
    </row>
    <row r="1403" spans="1:13" x14ac:dyDescent="0.2">
      <c r="A1403" s="1"/>
      <c r="B1403" s="1"/>
      <c r="C1403" s="16"/>
      <c r="D1403" s="1"/>
      <c r="E1403" s="1"/>
      <c r="F1403" s="1"/>
      <c r="G1403" s="1"/>
      <c r="H1403" s="11"/>
      <c r="I1403" s="11"/>
      <c r="J1403" s="11"/>
      <c r="K1403" s="2"/>
      <c r="L1403" s="2"/>
      <c r="M1403" s="1"/>
    </row>
    <row r="1404" spans="1:13" x14ac:dyDescent="0.2">
      <c r="A1404" s="1"/>
      <c r="B1404" s="1"/>
      <c r="C1404" s="16"/>
      <c r="D1404" s="1"/>
      <c r="E1404" s="1"/>
      <c r="F1404" s="1"/>
      <c r="G1404" s="1"/>
      <c r="H1404" s="11"/>
      <c r="I1404" s="11"/>
      <c r="J1404" s="11"/>
      <c r="K1404" s="2"/>
      <c r="L1404" s="2"/>
      <c r="M1404" s="1"/>
    </row>
    <row r="1405" spans="1:13" x14ac:dyDescent="0.2">
      <c r="A1405" s="1"/>
      <c r="B1405" s="1"/>
      <c r="C1405" s="16"/>
      <c r="D1405" s="1"/>
      <c r="E1405" s="1"/>
      <c r="F1405" s="1"/>
      <c r="G1405" s="1"/>
      <c r="H1405" s="11"/>
      <c r="I1405" s="11"/>
      <c r="J1405" s="11"/>
      <c r="K1405" s="2"/>
      <c r="L1405" s="2"/>
      <c r="M1405" s="1"/>
    </row>
    <row r="1406" spans="1:13" x14ac:dyDescent="0.2">
      <c r="A1406" s="1"/>
      <c r="B1406" s="1"/>
      <c r="C1406" s="16"/>
      <c r="D1406" s="1"/>
      <c r="E1406" s="1"/>
      <c r="F1406" s="1"/>
      <c r="G1406" s="1"/>
      <c r="H1406" s="11"/>
      <c r="I1406" s="11"/>
      <c r="J1406" s="11"/>
      <c r="K1406" s="2"/>
      <c r="L1406" s="2"/>
      <c r="M1406" s="1"/>
    </row>
    <row r="1407" spans="1:13" x14ac:dyDescent="0.2">
      <c r="A1407" s="1"/>
      <c r="B1407" s="1"/>
      <c r="C1407" s="16"/>
      <c r="D1407" s="1"/>
      <c r="E1407" s="1"/>
      <c r="F1407" s="1"/>
      <c r="G1407" s="1"/>
      <c r="H1407" s="11"/>
      <c r="I1407" s="11"/>
      <c r="J1407" s="11"/>
      <c r="K1407" s="2"/>
      <c r="L1407" s="2"/>
      <c r="M1407" s="1"/>
    </row>
    <row r="1408" spans="1:13" x14ac:dyDescent="0.2">
      <c r="A1408" s="1"/>
      <c r="B1408" s="1"/>
      <c r="C1408" s="16"/>
      <c r="D1408" s="1"/>
      <c r="E1408" s="1"/>
      <c r="F1408" s="1"/>
      <c r="G1408" s="1"/>
      <c r="H1408" s="11"/>
      <c r="I1408" s="11"/>
      <c r="J1408" s="11"/>
      <c r="K1408" s="2"/>
      <c r="L1408" s="2"/>
      <c r="M1408" s="1"/>
    </row>
    <row r="1409" spans="1:13" x14ac:dyDescent="0.2">
      <c r="A1409" s="1"/>
      <c r="B1409" s="1"/>
      <c r="C1409" s="16"/>
      <c r="D1409" s="1"/>
      <c r="E1409" s="1"/>
      <c r="F1409" s="1"/>
      <c r="G1409" s="1"/>
      <c r="H1409" s="11"/>
      <c r="I1409" s="11"/>
      <c r="J1409" s="11"/>
      <c r="K1409" s="2"/>
      <c r="L1409" s="2"/>
      <c r="M1409" s="1"/>
    </row>
    <row r="1410" spans="1:13" x14ac:dyDescent="0.2">
      <c r="A1410" s="1"/>
      <c r="B1410" s="1"/>
      <c r="C1410" s="16"/>
      <c r="D1410" s="1"/>
      <c r="E1410" s="1"/>
      <c r="F1410" s="1"/>
      <c r="G1410" s="1"/>
      <c r="H1410" s="11"/>
      <c r="I1410" s="11"/>
      <c r="J1410" s="11"/>
      <c r="K1410" s="2"/>
      <c r="L1410" s="2"/>
      <c r="M1410" s="1"/>
    </row>
    <row r="1411" spans="1:13" x14ac:dyDescent="0.2">
      <c r="A1411" s="1"/>
      <c r="B1411" s="1"/>
      <c r="C1411" s="16"/>
      <c r="D1411" s="1"/>
      <c r="E1411" s="1"/>
      <c r="F1411" s="1"/>
      <c r="G1411" s="1"/>
      <c r="H1411" s="11"/>
      <c r="I1411" s="11"/>
      <c r="J1411" s="11"/>
      <c r="K1411" s="2"/>
      <c r="L1411" s="2"/>
      <c r="M1411" s="1"/>
    </row>
    <row r="1412" spans="1:13" x14ac:dyDescent="0.2">
      <c r="A1412" s="1"/>
      <c r="B1412" s="1"/>
      <c r="C1412" s="16"/>
      <c r="D1412" s="1"/>
      <c r="E1412" s="1"/>
      <c r="F1412" s="1"/>
      <c r="G1412" s="1"/>
      <c r="H1412" s="11"/>
      <c r="I1412" s="11"/>
      <c r="J1412" s="11"/>
      <c r="K1412" s="2"/>
      <c r="L1412" s="2"/>
      <c r="M1412" s="1"/>
    </row>
    <row r="1413" spans="1:13" x14ac:dyDescent="0.2">
      <c r="A1413" s="1"/>
      <c r="B1413" s="1"/>
      <c r="C1413" s="16"/>
      <c r="D1413" s="1"/>
      <c r="E1413" s="1"/>
      <c r="F1413" s="1"/>
      <c r="G1413" s="1"/>
      <c r="H1413" s="11"/>
      <c r="I1413" s="11"/>
      <c r="J1413" s="11"/>
      <c r="K1413" s="2"/>
      <c r="L1413" s="2"/>
      <c r="M1413" s="1"/>
    </row>
    <row r="1414" spans="1:13" x14ac:dyDescent="0.2">
      <c r="A1414" s="1"/>
      <c r="B1414" s="1"/>
      <c r="C1414" s="16"/>
      <c r="D1414" s="1"/>
      <c r="E1414" s="1"/>
      <c r="F1414" s="1"/>
      <c r="G1414" s="1"/>
      <c r="H1414" s="11"/>
      <c r="I1414" s="11"/>
      <c r="J1414" s="11"/>
      <c r="K1414" s="2"/>
      <c r="L1414" s="2"/>
      <c r="M1414" s="1"/>
    </row>
    <row r="1415" spans="1:13" x14ac:dyDescent="0.2">
      <c r="A1415" s="1"/>
      <c r="B1415" s="1"/>
      <c r="C1415" s="16"/>
      <c r="D1415" s="1"/>
      <c r="E1415" s="1"/>
      <c r="F1415" s="1"/>
      <c r="G1415" s="1"/>
      <c r="H1415" s="11"/>
      <c r="I1415" s="11"/>
      <c r="J1415" s="11"/>
      <c r="K1415" s="2"/>
      <c r="L1415" s="2"/>
      <c r="M1415" s="1"/>
    </row>
    <row r="1416" spans="1:13" x14ac:dyDescent="0.2">
      <c r="A1416" s="1"/>
      <c r="B1416" s="1"/>
      <c r="C1416" s="16"/>
      <c r="D1416" s="1"/>
      <c r="E1416" s="1"/>
      <c r="F1416" s="1"/>
      <c r="G1416" s="1"/>
      <c r="H1416" s="11"/>
      <c r="I1416" s="11"/>
      <c r="J1416" s="11"/>
      <c r="K1416" s="2"/>
      <c r="L1416" s="2"/>
      <c r="M1416" s="1"/>
    </row>
    <row r="1417" spans="1:13" x14ac:dyDescent="0.2">
      <c r="A1417" s="1"/>
      <c r="B1417" s="1"/>
      <c r="C1417" s="16"/>
      <c r="D1417" s="1"/>
      <c r="E1417" s="1"/>
      <c r="F1417" s="1"/>
      <c r="G1417" s="1"/>
      <c r="H1417" s="11"/>
      <c r="I1417" s="11"/>
      <c r="J1417" s="11"/>
      <c r="K1417" s="2"/>
      <c r="L1417" s="2"/>
      <c r="M1417" s="1"/>
    </row>
    <row r="1418" spans="1:13" x14ac:dyDescent="0.2">
      <c r="A1418" s="1"/>
      <c r="B1418" s="1"/>
      <c r="C1418" s="16"/>
      <c r="D1418" s="1"/>
      <c r="E1418" s="1"/>
      <c r="F1418" s="1"/>
      <c r="G1418" s="1"/>
      <c r="H1418" s="11"/>
      <c r="I1418" s="11"/>
      <c r="J1418" s="11"/>
      <c r="K1418" s="2"/>
      <c r="L1418" s="2"/>
      <c r="M1418" s="1"/>
    </row>
    <row r="1419" spans="1:13" x14ac:dyDescent="0.2">
      <c r="A1419" s="1"/>
      <c r="B1419" s="1"/>
      <c r="C1419" s="16"/>
      <c r="D1419" s="1"/>
      <c r="E1419" s="1"/>
      <c r="F1419" s="1"/>
      <c r="G1419" s="1"/>
      <c r="H1419" s="11"/>
      <c r="I1419" s="11"/>
      <c r="J1419" s="11"/>
      <c r="K1419" s="2"/>
      <c r="L1419" s="2"/>
      <c r="M1419" s="1"/>
    </row>
    <row r="1420" spans="1:13" x14ac:dyDescent="0.2">
      <c r="A1420" s="1"/>
      <c r="B1420" s="1"/>
      <c r="C1420" s="16"/>
      <c r="D1420" s="1"/>
      <c r="E1420" s="1"/>
      <c r="F1420" s="1"/>
      <c r="G1420" s="1"/>
      <c r="H1420" s="11"/>
      <c r="I1420" s="11"/>
      <c r="J1420" s="11"/>
      <c r="K1420" s="2"/>
      <c r="L1420" s="2"/>
      <c r="M1420" s="1"/>
    </row>
    <row r="1421" spans="1:13" x14ac:dyDescent="0.2">
      <c r="A1421" s="1"/>
      <c r="B1421" s="1"/>
      <c r="C1421" s="16"/>
      <c r="D1421" s="1"/>
      <c r="E1421" s="1"/>
      <c r="F1421" s="1"/>
      <c r="G1421" s="1"/>
      <c r="H1421" s="11"/>
      <c r="I1421" s="11"/>
      <c r="J1421" s="11"/>
      <c r="K1421" s="2"/>
      <c r="L1421" s="2"/>
      <c r="M1421" s="1"/>
    </row>
    <row r="1422" spans="1:13" x14ac:dyDescent="0.2">
      <c r="A1422" s="1"/>
      <c r="B1422" s="1"/>
      <c r="C1422" s="16"/>
      <c r="D1422" s="1"/>
      <c r="E1422" s="1"/>
      <c r="F1422" s="1"/>
      <c r="G1422" s="1"/>
      <c r="H1422" s="11"/>
      <c r="I1422" s="11"/>
      <c r="J1422" s="11"/>
      <c r="K1422" s="2"/>
      <c r="L1422" s="2"/>
      <c r="M1422" s="1"/>
    </row>
    <row r="1423" spans="1:13" x14ac:dyDescent="0.2">
      <c r="A1423" s="1"/>
      <c r="B1423" s="1"/>
      <c r="C1423" s="16"/>
      <c r="D1423" s="1"/>
      <c r="E1423" s="1"/>
      <c r="F1423" s="1"/>
      <c r="G1423" s="1"/>
      <c r="H1423" s="11"/>
      <c r="I1423" s="11"/>
      <c r="J1423" s="11"/>
      <c r="K1423" s="2"/>
      <c r="L1423" s="2"/>
      <c r="M1423" s="1"/>
    </row>
    <row r="1424" spans="1:13" x14ac:dyDescent="0.2">
      <c r="A1424" s="1"/>
      <c r="B1424" s="1"/>
      <c r="C1424" s="16"/>
      <c r="D1424" s="1"/>
      <c r="E1424" s="1"/>
      <c r="F1424" s="1"/>
      <c r="G1424" s="1"/>
      <c r="H1424" s="11"/>
      <c r="I1424" s="11"/>
      <c r="J1424" s="11"/>
      <c r="K1424" s="2"/>
      <c r="L1424" s="2"/>
      <c r="M1424" s="1"/>
    </row>
    <row r="1425" spans="1:13" x14ac:dyDescent="0.2">
      <c r="A1425" s="1"/>
      <c r="B1425" s="1"/>
      <c r="C1425" s="16"/>
      <c r="D1425" s="1"/>
      <c r="E1425" s="1"/>
      <c r="F1425" s="1"/>
      <c r="G1425" s="1"/>
      <c r="H1425" s="11"/>
      <c r="I1425" s="11"/>
      <c r="J1425" s="11"/>
      <c r="K1425" s="2"/>
      <c r="L1425" s="2"/>
      <c r="M1425" s="1"/>
    </row>
    <row r="1426" spans="1:13" x14ac:dyDescent="0.2">
      <c r="A1426" s="1"/>
      <c r="B1426" s="1"/>
      <c r="C1426" s="16"/>
      <c r="D1426" s="1"/>
      <c r="E1426" s="1"/>
      <c r="F1426" s="1"/>
      <c r="G1426" s="1"/>
      <c r="H1426" s="11"/>
      <c r="I1426" s="11"/>
      <c r="J1426" s="11"/>
      <c r="K1426" s="2"/>
      <c r="L1426" s="2"/>
      <c r="M1426" s="1"/>
    </row>
    <row r="1427" spans="1:13" x14ac:dyDescent="0.2">
      <c r="A1427" s="1"/>
      <c r="B1427" s="1"/>
      <c r="C1427" s="16"/>
      <c r="D1427" s="1"/>
      <c r="E1427" s="1"/>
      <c r="F1427" s="1"/>
      <c r="G1427" s="1"/>
      <c r="H1427" s="11"/>
      <c r="I1427" s="11"/>
      <c r="J1427" s="11"/>
      <c r="K1427" s="2"/>
      <c r="L1427" s="2"/>
      <c r="M1427" s="1"/>
    </row>
    <row r="1428" spans="1:13" x14ac:dyDescent="0.2">
      <c r="A1428" s="1"/>
      <c r="B1428" s="1"/>
      <c r="C1428" s="16"/>
      <c r="D1428" s="1"/>
      <c r="E1428" s="1"/>
      <c r="F1428" s="1"/>
      <c r="G1428" s="1"/>
      <c r="H1428" s="11"/>
      <c r="I1428" s="11"/>
      <c r="J1428" s="11"/>
      <c r="K1428" s="2"/>
      <c r="L1428" s="2"/>
      <c r="M1428" s="1"/>
    </row>
    <row r="1429" spans="1:13" x14ac:dyDescent="0.2">
      <c r="A1429" s="1"/>
      <c r="B1429" s="1"/>
      <c r="C1429" s="16"/>
      <c r="D1429" s="1"/>
      <c r="E1429" s="1"/>
      <c r="F1429" s="1"/>
      <c r="G1429" s="1"/>
      <c r="H1429" s="11"/>
      <c r="I1429" s="11"/>
      <c r="J1429" s="11"/>
      <c r="K1429" s="2"/>
      <c r="L1429" s="2"/>
      <c r="M1429" s="1"/>
    </row>
    <row r="1430" spans="1:13" x14ac:dyDescent="0.2">
      <c r="A1430" s="1"/>
      <c r="B1430" s="1"/>
      <c r="C1430" s="16"/>
      <c r="D1430" s="1"/>
      <c r="E1430" s="1"/>
      <c r="F1430" s="1"/>
      <c r="G1430" s="1"/>
      <c r="H1430" s="11"/>
      <c r="I1430" s="11"/>
      <c r="J1430" s="11"/>
      <c r="K1430" s="2"/>
      <c r="L1430" s="2"/>
      <c r="M1430" s="1"/>
    </row>
    <row r="1431" spans="1:13" x14ac:dyDescent="0.2">
      <c r="A1431" s="1"/>
      <c r="B1431" s="1"/>
      <c r="C1431" s="16"/>
      <c r="D1431" s="1"/>
      <c r="E1431" s="1"/>
      <c r="F1431" s="1"/>
      <c r="G1431" s="1"/>
      <c r="H1431" s="11"/>
      <c r="I1431" s="11"/>
      <c r="J1431" s="11"/>
      <c r="K1431" s="2"/>
      <c r="L1431" s="2"/>
      <c r="M1431" s="1"/>
    </row>
    <row r="1432" spans="1:13" x14ac:dyDescent="0.2">
      <c r="A1432" s="1"/>
      <c r="B1432" s="1"/>
      <c r="C1432" s="16"/>
      <c r="D1432" s="1"/>
      <c r="E1432" s="1"/>
      <c r="F1432" s="1"/>
      <c r="G1432" s="1"/>
      <c r="H1432" s="11"/>
      <c r="I1432" s="11"/>
      <c r="J1432" s="11"/>
      <c r="K1432" s="2"/>
      <c r="L1432" s="2"/>
      <c r="M1432" s="1"/>
    </row>
    <row r="1433" spans="1:13" x14ac:dyDescent="0.2">
      <c r="A1433" s="1"/>
      <c r="B1433" s="1"/>
      <c r="C1433" s="16"/>
      <c r="D1433" s="1"/>
      <c r="E1433" s="1"/>
      <c r="F1433" s="1"/>
      <c r="G1433" s="1"/>
      <c r="H1433" s="11"/>
      <c r="I1433" s="11"/>
      <c r="J1433" s="11"/>
      <c r="K1433" s="2"/>
      <c r="L1433" s="2"/>
      <c r="M1433" s="1"/>
    </row>
    <row r="1434" spans="1:13" x14ac:dyDescent="0.2">
      <c r="A1434" s="1"/>
      <c r="B1434" s="1"/>
      <c r="C1434" s="16"/>
      <c r="D1434" s="1"/>
      <c r="E1434" s="1"/>
      <c r="F1434" s="1"/>
      <c r="G1434" s="1"/>
      <c r="H1434" s="11"/>
      <c r="I1434" s="11"/>
      <c r="J1434" s="11"/>
      <c r="K1434" s="2"/>
      <c r="L1434" s="2"/>
      <c r="M1434" s="1"/>
    </row>
    <row r="1435" spans="1:13" x14ac:dyDescent="0.2">
      <c r="A1435" s="1"/>
      <c r="B1435" s="1"/>
      <c r="C1435" s="16"/>
      <c r="D1435" s="1"/>
      <c r="E1435" s="1"/>
      <c r="F1435" s="1"/>
      <c r="G1435" s="1"/>
      <c r="H1435" s="11"/>
      <c r="I1435" s="11"/>
      <c r="J1435" s="11"/>
      <c r="K1435" s="2"/>
      <c r="L1435" s="2"/>
      <c r="M1435" s="1"/>
    </row>
    <row r="1436" spans="1:13" x14ac:dyDescent="0.2">
      <c r="A1436" s="1"/>
      <c r="B1436" s="1"/>
      <c r="C1436" s="16"/>
      <c r="D1436" s="1"/>
      <c r="E1436" s="1"/>
      <c r="F1436" s="1"/>
      <c r="G1436" s="1"/>
      <c r="H1436" s="11"/>
      <c r="I1436" s="11"/>
      <c r="J1436" s="11"/>
      <c r="K1436" s="2"/>
      <c r="L1436" s="2"/>
      <c r="M1436" s="1"/>
    </row>
    <row r="1437" spans="1:13" x14ac:dyDescent="0.2">
      <c r="A1437" s="1"/>
      <c r="B1437" s="1"/>
      <c r="C1437" s="16"/>
      <c r="D1437" s="1"/>
      <c r="E1437" s="1"/>
      <c r="F1437" s="1"/>
      <c r="G1437" s="1"/>
      <c r="H1437" s="11"/>
      <c r="I1437" s="11"/>
      <c r="J1437" s="11"/>
      <c r="K1437" s="2"/>
      <c r="L1437" s="2"/>
      <c r="M1437" s="1"/>
    </row>
    <row r="1438" spans="1:13" x14ac:dyDescent="0.2">
      <c r="A1438" s="1"/>
      <c r="B1438" s="1"/>
      <c r="C1438" s="16"/>
      <c r="D1438" s="1"/>
      <c r="E1438" s="1"/>
      <c r="F1438" s="1"/>
      <c r="G1438" s="1"/>
      <c r="H1438" s="11"/>
      <c r="I1438" s="11"/>
      <c r="J1438" s="11"/>
      <c r="K1438" s="2"/>
      <c r="L1438" s="2"/>
      <c r="M1438" s="1"/>
    </row>
    <row r="1439" spans="1:13" x14ac:dyDescent="0.2">
      <c r="A1439" s="1"/>
      <c r="B1439" s="1"/>
      <c r="C1439" s="16"/>
      <c r="D1439" s="1"/>
      <c r="E1439" s="1"/>
      <c r="F1439" s="1"/>
      <c r="G1439" s="1"/>
      <c r="H1439" s="11"/>
      <c r="I1439" s="11"/>
      <c r="J1439" s="11"/>
      <c r="K1439" s="2"/>
      <c r="L1439" s="2"/>
      <c r="M1439" s="1"/>
    </row>
    <row r="1440" spans="1:13" x14ac:dyDescent="0.2">
      <c r="A1440" s="1"/>
      <c r="B1440" s="1"/>
      <c r="C1440" s="16"/>
      <c r="D1440" s="1"/>
      <c r="E1440" s="1"/>
      <c r="F1440" s="1"/>
      <c r="G1440" s="1"/>
      <c r="H1440" s="11"/>
      <c r="I1440" s="11"/>
      <c r="J1440" s="11"/>
      <c r="K1440" s="2"/>
      <c r="L1440" s="2"/>
      <c r="M1440" s="1"/>
    </row>
    <row r="1441" spans="1:13" x14ac:dyDescent="0.2">
      <c r="A1441" s="1"/>
      <c r="B1441" s="1"/>
      <c r="C1441" s="16"/>
      <c r="D1441" s="1"/>
      <c r="E1441" s="1"/>
      <c r="F1441" s="1"/>
      <c r="G1441" s="1"/>
      <c r="H1441" s="11"/>
      <c r="I1441" s="11"/>
      <c r="J1441" s="11"/>
      <c r="K1441" s="2"/>
      <c r="L1441" s="2"/>
      <c r="M1441" s="1"/>
    </row>
    <row r="1442" spans="1:13" x14ac:dyDescent="0.2">
      <c r="A1442" s="1"/>
      <c r="B1442" s="1"/>
      <c r="C1442" s="16"/>
      <c r="D1442" s="1"/>
      <c r="E1442" s="1"/>
      <c r="F1442" s="1"/>
      <c r="G1442" s="1"/>
      <c r="H1442" s="11"/>
      <c r="I1442" s="11"/>
      <c r="J1442" s="11"/>
      <c r="K1442" s="2"/>
      <c r="L1442" s="2"/>
      <c r="M1442" s="1"/>
    </row>
    <row r="1443" spans="1:13" x14ac:dyDescent="0.2">
      <c r="A1443" s="1"/>
      <c r="B1443" s="1"/>
      <c r="C1443" s="16"/>
      <c r="D1443" s="1"/>
      <c r="E1443" s="1"/>
      <c r="F1443" s="1"/>
      <c r="G1443" s="1"/>
      <c r="H1443" s="11"/>
      <c r="I1443" s="11"/>
      <c r="J1443" s="11"/>
      <c r="K1443" s="2"/>
      <c r="L1443" s="2"/>
      <c r="M1443" s="1"/>
    </row>
    <row r="1444" spans="1:13" x14ac:dyDescent="0.2">
      <c r="A1444" s="1"/>
      <c r="B1444" s="1"/>
      <c r="C1444" s="16"/>
      <c r="D1444" s="1"/>
      <c r="E1444" s="1"/>
      <c r="F1444" s="1"/>
      <c r="G1444" s="1"/>
      <c r="H1444" s="11"/>
      <c r="I1444" s="11"/>
      <c r="J1444" s="11"/>
      <c r="K1444" s="2"/>
      <c r="L1444" s="2"/>
      <c r="M1444" s="1"/>
    </row>
    <row r="1445" spans="1:13" x14ac:dyDescent="0.2">
      <c r="A1445" s="1"/>
      <c r="B1445" s="1"/>
      <c r="C1445" s="16"/>
      <c r="D1445" s="1"/>
      <c r="E1445" s="1"/>
      <c r="F1445" s="1"/>
      <c r="G1445" s="1"/>
      <c r="H1445" s="11"/>
      <c r="I1445" s="11"/>
      <c r="J1445" s="11"/>
      <c r="K1445" s="2"/>
      <c r="L1445" s="2"/>
      <c r="M1445" s="1"/>
    </row>
    <row r="1446" spans="1:13" x14ac:dyDescent="0.2">
      <c r="A1446" s="1"/>
      <c r="B1446" s="1"/>
      <c r="C1446" s="16"/>
      <c r="D1446" s="1"/>
      <c r="E1446" s="1"/>
      <c r="F1446" s="1"/>
      <c r="G1446" s="1"/>
      <c r="H1446" s="11"/>
      <c r="I1446" s="11"/>
      <c r="J1446" s="11"/>
      <c r="K1446" s="2"/>
      <c r="L1446" s="2"/>
      <c r="M1446" s="1"/>
    </row>
    <row r="1447" spans="1:13" x14ac:dyDescent="0.2">
      <c r="A1447" s="1"/>
      <c r="B1447" s="1"/>
      <c r="C1447" s="16"/>
      <c r="D1447" s="1"/>
      <c r="E1447" s="1"/>
      <c r="F1447" s="1"/>
      <c r="G1447" s="1"/>
      <c r="H1447" s="11"/>
      <c r="I1447" s="11"/>
      <c r="J1447" s="11"/>
      <c r="K1447" s="2"/>
      <c r="L1447" s="2"/>
      <c r="M1447" s="1"/>
    </row>
    <row r="1448" spans="1:13" x14ac:dyDescent="0.2">
      <c r="A1448" s="1"/>
      <c r="B1448" s="1"/>
      <c r="C1448" s="16"/>
      <c r="D1448" s="1"/>
      <c r="E1448" s="1"/>
      <c r="F1448" s="1"/>
      <c r="G1448" s="1"/>
      <c r="H1448" s="11"/>
      <c r="I1448" s="11"/>
      <c r="J1448" s="11"/>
      <c r="K1448" s="2"/>
      <c r="L1448" s="2"/>
      <c r="M1448" s="1"/>
    </row>
    <row r="1449" spans="1:13" x14ac:dyDescent="0.2">
      <c r="A1449" s="1"/>
      <c r="B1449" s="1"/>
      <c r="C1449" s="16"/>
      <c r="D1449" s="1"/>
      <c r="E1449" s="1"/>
      <c r="F1449" s="1"/>
      <c r="G1449" s="1"/>
      <c r="H1449" s="11"/>
      <c r="I1449" s="11"/>
      <c r="J1449" s="11"/>
      <c r="K1449" s="2"/>
      <c r="L1449" s="2"/>
      <c r="M1449" s="1"/>
    </row>
    <row r="1450" spans="1:13" x14ac:dyDescent="0.2">
      <c r="A1450" s="1"/>
      <c r="B1450" s="1"/>
      <c r="C1450" s="16"/>
      <c r="D1450" s="1"/>
      <c r="E1450" s="1"/>
      <c r="F1450" s="1"/>
      <c r="G1450" s="1"/>
      <c r="H1450" s="11"/>
      <c r="I1450" s="11"/>
      <c r="J1450" s="11"/>
      <c r="K1450" s="2"/>
      <c r="L1450" s="2"/>
      <c r="M1450" s="1"/>
    </row>
    <row r="1451" spans="1:13" x14ac:dyDescent="0.2">
      <c r="A1451" s="1"/>
      <c r="B1451" s="1"/>
      <c r="C1451" s="16"/>
      <c r="D1451" s="1"/>
      <c r="E1451" s="1"/>
      <c r="F1451" s="1"/>
      <c r="G1451" s="1"/>
      <c r="H1451" s="11"/>
      <c r="I1451" s="11"/>
      <c r="J1451" s="11"/>
      <c r="K1451" s="2"/>
      <c r="L1451" s="2"/>
      <c r="M1451" s="1"/>
    </row>
    <row r="1452" spans="1:13" x14ac:dyDescent="0.2">
      <c r="A1452" s="1"/>
      <c r="B1452" s="1"/>
      <c r="C1452" s="16"/>
      <c r="D1452" s="1"/>
      <c r="E1452" s="1"/>
      <c r="F1452" s="1"/>
      <c r="G1452" s="1"/>
      <c r="H1452" s="11"/>
      <c r="I1452" s="11"/>
      <c r="J1452" s="11"/>
      <c r="K1452" s="2"/>
      <c r="L1452" s="2"/>
      <c r="M1452" s="1"/>
    </row>
    <row r="1453" spans="1:13" x14ac:dyDescent="0.2">
      <c r="A1453" s="1"/>
      <c r="B1453" s="1"/>
      <c r="C1453" s="16"/>
      <c r="D1453" s="1"/>
      <c r="E1453" s="1"/>
      <c r="F1453" s="1"/>
      <c r="G1453" s="1"/>
      <c r="H1453" s="11"/>
      <c r="I1453" s="11"/>
      <c r="J1453" s="11"/>
      <c r="K1453" s="2"/>
      <c r="L1453" s="2"/>
      <c r="M1453" s="1"/>
    </row>
    <row r="1454" spans="1:13" x14ac:dyDescent="0.2">
      <c r="A1454" s="1"/>
      <c r="B1454" s="1"/>
      <c r="C1454" s="16"/>
      <c r="D1454" s="1"/>
      <c r="E1454" s="1"/>
      <c r="F1454" s="1"/>
      <c r="G1454" s="1"/>
      <c r="H1454" s="11"/>
      <c r="I1454" s="11"/>
      <c r="J1454" s="11"/>
      <c r="K1454" s="2"/>
      <c r="L1454" s="2"/>
      <c r="M1454" s="1"/>
    </row>
    <row r="1455" spans="1:13" x14ac:dyDescent="0.2">
      <c r="A1455" s="1"/>
      <c r="B1455" s="1"/>
      <c r="C1455" s="16"/>
      <c r="D1455" s="1"/>
      <c r="E1455" s="1"/>
      <c r="F1455" s="1"/>
      <c r="G1455" s="1"/>
      <c r="H1455" s="11"/>
      <c r="I1455" s="11"/>
      <c r="J1455" s="11"/>
      <c r="K1455" s="2"/>
      <c r="L1455" s="2"/>
      <c r="M1455" s="1"/>
    </row>
    <row r="1456" spans="1:13" x14ac:dyDescent="0.2">
      <c r="A1456" s="1"/>
      <c r="B1456" s="1"/>
      <c r="C1456" s="16"/>
      <c r="D1456" s="1"/>
      <c r="E1456" s="1"/>
      <c r="F1456" s="1"/>
      <c r="G1456" s="1"/>
      <c r="H1456" s="11"/>
      <c r="I1456" s="11"/>
      <c r="J1456" s="11"/>
      <c r="K1456" s="2"/>
      <c r="L1456" s="2"/>
      <c r="M1456" s="1"/>
    </row>
    <row r="1457" spans="1:13" x14ac:dyDescent="0.2">
      <c r="A1457" s="1"/>
      <c r="B1457" s="1"/>
      <c r="C1457" s="16"/>
      <c r="D1457" s="1"/>
      <c r="E1457" s="1"/>
      <c r="F1457" s="1"/>
      <c r="G1457" s="1"/>
      <c r="H1457" s="11"/>
      <c r="I1457" s="11"/>
      <c r="J1457" s="11"/>
      <c r="K1457" s="2"/>
      <c r="L1457" s="2"/>
      <c r="M1457" s="1"/>
    </row>
    <row r="1458" spans="1:13" x14ac:dyDescent="0.2">
      <c r="A1458" s="1"/>
      <c r="B1458" s="1"/>
      <c r="C1458" s="16"/>
      <c r="D1458" s="1"/>
      <c r="E1458" s="1"/>
      <c r="F1458" s="1"/>
      <c r="G1458" s="1"/>
      <c r="H1458" s="11"/>
      <c r="I1458" s="11"/>
      <c r="J1458" s="11"/>
      <c r="K1458" s="2"/>
      <c r="L1458" s="2"/>
      <c r="M1458" s="1"/>
    </row>
    <row r="1459" spans="1:13" x14ac:dyDescent="0.2">
      <c r="A1459" s="1"/>
      <c r="B1459" s="1"/>
      <c r="C1459" s="16"/>
      <c r="D1459" s="1"/>
      <c r="E1459" s="1"/>
      <c r="F1459" s="1"/>
      <c r="G1459" s="1"/>
      <c r="H1459" s="11"/>
      <c r="I1459" s="11"/>
      <c r="J1459" s="11"/>
      <c r="K1459" s="2"/>
      <c r="L1459" s="2"/>
      <c r="M1459" s="1"/>
    </row>
    <row r="1460" spans="1:13" x14ac:dyDescent="0.2">
      <c r="A1460" s="1"/>
      <c r="B1460" s="1"/>
      <c r="C1460" s="16"/>
      <c r="D1460" s="1"/>
      <c r="E1460" s="1"/>
      <c r="F1460" s="1"/>
      <c r="G1460" s="1"/>
      <c r="H1460" s="11"/>
      <c r="I1460" s="11"/>
      <c r="J1460" s="11"/>
      <c r="K1460" s="2"/>
      <c r="L1460" s="2"/>
      <c r="M1460" s="1"/>
    </row>
    <row r="1461" spans="1:13" x14ac:dyDescent="0.2">
      <c r="A1461" s="1"/>
      <c r="B1461" s="1"/>
      <c r="C1461" s="16"/>
      <c r="D1461" s="1"/>
      <c r="E1461" s="1"/>
      <c r="F1461" s="1"/>
      <c r="G1461" s="1"/>
      <c r="H1461" s="11"/>
      <c r="I1461" s="11"/>
      <c r="J1461" s="11"/>
      <c r="K1461" s="2"/>
      <c r="L1461" s="2"/>
      <c r="M1461" s="1"/>
    </row>
    <row r="1462" spans="1:13" x14ac:dyDescent="0.2">
      <c r="A1462" s="1"/>
      <c r="B1462" s="1"/>
      <c r="C1462" s="16"/>
      <c r="D1462" s="1"/>
      <c r="E1462" s="1"/>
      <c r="F1462" s="1"/>
      <c r="G1462" s="1"/>
      <c r="H1462" s="11"/>
      <c r="I1462" s="11"/>
      <c r="J1462" s="11"/>
      <c r="K1462" s="2"/>
      <c r="L1462" s="2"/>
      <c r="M1462" s="1"/>
    </row>
    <row r="1463" spans="1:13" x14ac:dyDescent="0.2">
      <c r="A1463" s="1"/>
      <c r="B1463" s="1"/>
      <c r="C1463" s="16"/>
      <c r="D1463" s="1"/>
      <c r="E1463" s="1"/>
      <c r="F1463" s="1"/>
      <c r="G1463" s="1"/>
      <c r="H1463" s="11"/>
      <c r="I1463" s="11"/>
      <c r="J1463" s="11"/>
      <c r="K1463" s="2"/>
      <c r="L1463" s="2"/>
      <c r="M1463" s="1"/>
    </row>
    <row r="1464" spans="1:13" x14ac:dyDescent="0.2">
      <c r="A1464" s="1"/>
      <c r="B1464" s="1"/>
      <c r="C1464" s="16"/>
      <c r="D1464" s="1"/>
      <c r="E1464" s="1"/>
      <c r="F1464" s="1"/>
      <c r="G1464" s="1"/>
      <c r="H1464" s="11"/>
      <c r="I1464" s="11"/>
      <c r="J1464" s="11"/>
      <c r="K1464" s="2"/>
      <c r="L1464" s="2"/>
      <c r="M1464" s="1"/>
    </row>
    <row r="1465" spans="1:13" x14ac:dyDescent="0.2">
      <c r="A1465" s="1"/>
      <c r="B1465" s="1"/>
      <c r="C1465" s="16"/>
      <c r="D1465" s="1"/>
      <c r="E1465" s="1"/>
      <c r="F1465" s="1"/>
      <c r="G1465" s="1"/>
      <c r="H1465" s="11"/>
      <c r="I1465" s="11"/>
      <c r="J1465" s="11"/>
      <c r="K1465" s="2"/>
      <c r="L1465" s="2"/>
      <c r="M1465" s="1"/>
    </row>
    <row r="1466" spans="1:13" x14ac:dyDescent="0.2">
      <c r="A1466" s="1"/>
      <c r="B1466" s="1"/>
      <c r="C1466" s="16"/>
      <c r="D1466" s="1"/>
      <c r="E1466" s="1"/>
      <c r="F1466" s="1"/>
      <c r="G1466" s="1"/>
      <c r="H1466" s="11"/>
      <c r="I1466" s="11"/>
      <c r="J1466" s="11"/>
      <c r="K1466" s="2"/>
      <c r="L1466" s="2"/>
      <c r="M1466" s="1"/>
    </row>
    <row r="1467" spans="1:13" x14ac:dyDescent="0.2">
      <c r="A1467" s="1"/>
      <c r="B1467" s="1"/>
      <c r="C1467" s="16"/>
      <c r="D1467" s="1"/>
      <c r="E1467" s="1"/>
      <c r="F1467" s="1"/>
      <c r="G1467" s="1"/>
      <c r="H1467" s="11"/>
      <c r="I1467" s="11"/>
      <c r="J1467" s="11"/>
      <c r="K1467" s="2"/>
      <c r="L1467" s="2"/>
      <c r="M1467" s="1"/>
    </row>
    <row r="1468" spans="1:13" x14ac:dyDescent="0.2">
      <c r="A1468" s="1"/>
      <c r="B1468" s="1"/>
      <c r="C1468" s="16"/>
      <c r="D1468" s="1"/>
      <c r="E1468" s="1"/>
      <c r="F1468" s="1"/>
      <c r="G1468" s="1"/>
      <c r="H1468" s="11"/>
      <c r="I1468" s="11"/>
      <c r="J1468" s="11"/>
      <c r="K1468" s="2"/>
      <c r="L1468" s="2"/>
      <c r="M1468" s="1"/>
    </row>
    <row r="1469" spans="1:13" x14ac:dyDescent="0.2">
      <c r="A1469" s="1"/>
      <c r="B1469" s="1"/>
      <c r="C1469" s="16"/>
      <c r="D1469" s="1"/>
      <c r="E1469" s="1"/>
      <c r="F1469" s="1"/>
      <c r="G1469" s="1"/>
      <c r="H1469" s="11"/>
      <c r="I1469" s="11"/>
      <c r="J1469" s="11"/>
      <c r="K1469" s="2"/>
      <c r="L1469" s="2"/>
      <c r="M1469" s="1"/>
    </row>
    <row r="1470" spans="1:13" x14ac:dyDescent="0.2">
      <c r="A1470" s="1"/>
      <c r="B1470" s="1"/>
      <c r="C1470" s="16"/>
      <c r="D1470" s="1"/>
      <c r="E1470" s="1"/>
      <c r="F1470" s="1"/>
      <c r="G1470" s="1"/>
      <c r="H1470" s="11"/>
      <c r="I1470" s="11"/>
      <c r="J1470" s="11"/>
      <c r="K1470" s="2"/>
      <c r="L1470" s="2"/>
      <c r="M1470" s="1"/>
    </row>
    <row r="1471" spans="1:13" x14ac:dyDescent="0.2">
      <c r="A1471" s="1"/>
      <c r="B1471" s="1"/>
      <c r="C1471" s="16"/>
      <c r="D1471" s="1"/>
      <c r="E1471" s="1"/>
      <c r="F1471" s="1"/>
      <c r="G1471" s="1"/>
      <c r="H1471" s="11"/>
      <c r="I1471" s="11"/>
      <c r="J1471" s="11"/>
      <c r="K1471" s="2"/>
      <c r="L1471" s="2"/>
      <c r="M1471" s="1"/>
    </row>
    <row r="1472" spans="1:13" x14ac:dyDescent="0.2">
      <c r="A1472" s="1"/>
      <c r="B1472" s="1"/>
      <c r="C1472" s="16"/>
      <c r="D1472" s="1"/>
      <c r="E1472" s="1"/>
      <c r="F1472" s="1"/>
      <c r="G1472" s="1"/>
      <c r="H1472" s="11"/>
      <c r="I1472" s="11"/>
      <c r="J1472" s="11"/>
      <c r="K1472" s="2"/>
      <c r="L1472" s="2"/>
      <c r="M1472" s="1"/>
    </row>
    <row r="1473" spans="1:13" x14ac:dyDescent="0.2">
      <c r="A1473" s="1"/>
      <c r="B1473" s="1"/>
      <c r="C1473" s="16"/>
      <c r="D1473" s="1"/>
      <c r="E1473" s="1"/>
      <c r="F1473" s="1"/>
      <c r="G1473" s="1"/>
      <c r="H1473" s="11"/>
      <c r="I1473" s="11"/>
      <c r="J1473" s="11"/>
      <c r="K1473" s="2"/>
      <c r="L1473" s="2"/>
      <c r="M1473" s="1"/>
    </row>
    <row r="1474" spans="1:13" x14ac:dyDescent="0.2">
      <c r="A1474" s="1"/>
      <c r="B1474" s="1"/>
      <c r="C1474" s="16"/>
      <c r="D1474" s="1"/>
      <c r="E1474" s="1"/>
      <c r="F1474" s="1"/>
      <c r="G1474" s="1"/>
      <c r="H1474" s="11"/>
      <c r="I1474" s="11"/>
      <c r="J1474" s="11"/>
      <c r="K1474" s="2"/>
      <c r="L1474" s="2"/>
      <c r="M1474" s="1"/>
    </row>
    <row r="1475" spans="1:13" x14ac:dyDescent="0.2">
      <c r="A1475" s="1"/>
      <c r="B1475" s="1"/>
      <c r="C1475" s="16"/>
      <c r="D1475" s="1"/>
      <c r="E1475" s="1"/>
      <c r="F1475" s="1"/>
      <c r="G1475" s="1"/>
      <c r="H1475" s="11"/>
      <c r="I1475" s="11"/>
      <c r="J1475" s="11"/>
      <c r="K1475" s="2"/>
      <c r="L1475" s="2"/>
      <c r="M1475" s="1"/>
    </row>
    <row r="1476" spans="1:13" x14ac:dyDescent="0.2">
      <c r="A1476" s="1"/>
      <c r="B1476" s="1"/>
      <c r="C1476" s="16"/>
      <c r="D1476" s="1"/>
      <c r="E1476" s="1"/>
      <c r="F1476" s="1"/>
      <c r="G1476" s="1"/>
      <c r="H1476" s="11"/>
      <c r="I1476" s="11"/>
      <c r="J1476" s="11"/>
      <c r="K1476" s="2"/>
      <c r="L1476" s="2"/>
      <c r="M1476" s="1"/>
    </row>
    <row r="1477" spans="1:13" x14ac:dyDescent="0.2">
      <c r="A1477" s="1"/>
      <c r="B1477" s="1"/>
      <c r="C1477" s="16"/>
      <c r="D1477" s="1"/>
      <c r="E1477" s="1"/>
      <c r="F1477" s="1"/>
      <c r="G1477" s="1"/>
      <c r="H1477" s="11"/>
      <c r="I1477" s="11"/>
      <c r="J1477" s="11"/>
      <c r="K1477" s="2"/>
      <c r="L1477" s="2"/>
      <c r="M1477" s="1"/>
    </row>
    <row r="1478" spans="1:13" x14ac:dyDescent="0.2">
      <c r="A1478" s="1"/>
      <c r="B1478" s="1"/>
      <c r="C1478" s="16"/>
      <c r="D1478" s="1"/>
      <c r="E1478" s="1"/>
      <c r="F1478" s="1"/>
      <c r="G1478" s="1"/>
      <c r="H1478" s="11"/>
      <c r="I1478" s="11"/>
      <c r="J1478" s="11"/>
      <c r="K1478" s="2"/>
      <c r="L1478" s="2"/>
      <c r="M1478" s="1"/>
    </row>
    <row r="1479" spans="1:13" x14ac:dyDescent="0.2">
      <c r="A1479" s="1"/>
      <c r="B1479" s="1"/>
      <c r="C1479" s="16"/>
      <c r="D1479" s="1"/>
      <c r="E1479" s="1"/>
      <c r="F1479" s="1"/>
      <c r="G1479" s="1"/>
      <c r="H1479" s="11"/>
      <c r="I1479" s="11"/>
      <c r="J1479" s="11"/>
      <c r="K1479" s="2"/>
      <c r="L1479" s="2"/>
      <c r="M1479" s="1"/>
    </row>
    <row r="1480" spans="1:13" x14ac:dyDescent="0.2">
      <c r="A1480" s="1"/>
      <c r="B1480" s="1"/>
      <c r="C1480" s="16"/>
      <c r="D1480" s="1"/>
      <c r="E1480" s="1"/>
      <c r="F1480" s="1"/>
      <c r="G1480" s="1"/>
      <c r="H1480" s="11"/>
      <c r="I1480" s="11"/>
      <c r="J1480" s="11"/>
      <c r="K1480" s="2"/>
      <c r="L1480" s="2"/>
      <c r="M1480" s="1"/>
    </row>
    <row r="1481" spans="1:13" x14ac:dyDescent="0.2">
      <c r="A1481" s="1"/>
      <c r="B1481" s="1"/>
      <c r="C1481" s="16"/>
      <c r="D1481" s="1"/>
      <c r="E1481" s="1"/>
      <c r="F1481" s="1"/>
      <c r="G1481" s="1"/>
      <c r="H1481" s="11"/>
      <c r="I1481" s="11"/>
      <c r="J1481" s="11"/>
      <c r="K1481" s="2"/>
      <c r="L1481" s="2"/>
      <c r="M1481" s="1"/>
    </row>
    <row r="1482" spans="1:13" x14ac:dyDescent="0.2">
      <c r="A1482" s="1"/>
      <c r="B1482" s="1"/>
      <c r="C1482" s="16"/>
      <c r="D1482" s="1"/>
      <c r="E1482" s="1"/>
      <c r="F1482" s="1"/>
      <c r="G1482" s="1"/>
      <c r="H1482" s="11"/>
      <c r="I1482" s="11"/>
      <c r="J1482" s="11"/>
      <c r="K1482" s="2"/>
      <c r="L1482" s="2"/>
      <c r="M1482" s="1"/>
    </row>
    <row r="1483" spans="1:13" x14ac:dyDescent="0.2">
      <c r="A1483" s="1"/>
      <c r="B1483" s="1"/>
      <c r="C1483" s="16"/>
      <c r="D1483" s="1"/>
      <c r="E1483" s="1"/>
      <c r="F1483" s="1"/>
      <c r="G1483" s="1"/>
      <c r="H1483" s="11"/>
      <c r="I1483" s="11"/>
      <c r="J1483" s="11"/>
      <c r="K1483" s="2"/>
      <c r="L1483" s="2"/>
      <c r="M1483" s="1"/>
    </row>
    <row r="1484" spans="1:13" x14ac:dyDescent="0.2">
      <c r="A1484" s="1"/>
      <c r="B1484" s="1"/>
      <c r="C1484" s="16"/>
      <c r="D1484" s="1"/>
      <c r="E1484" s="1"/>
      <c r="F1484" s="1"/>
      <c r="G1484" s="1"/>
      <c r="H1484" s="11"/>
      <c r="I1484" s="11"/>
      <c r="J1484" s="11"/>
      <c r="K1484" s="2"/>
      <c r="L1484" s="2"/>
      <c r="M1484" s="1"/>
    </row>
    <row r="1485" spans="1:13" x14ac:dyDescent="0.2">
      <c r="A1485" s="1"/>
      <c r="B1485" s="1"/>
      <c r="C1485" s="16"/>
      <c r="D1485" s="1"/>
      <c r="E1485" s="1"/>
      <c r="F1485" s="1"/>
      <c r="G1485" s="1"/>
      <c r="H1485" s="11"/>
      <c r="I1485" s="11"/>
      <c r="J1485" s="11"/>
      <c r="K1485" s="2"/>
      <c r="L1485" s="2"/>
      <c r="M1485" s="1"/>
    </row>
    <row r="1486" spans="1:13" x14ac:dyDescent="0.2">
      <c r="A1486" s="1"/>
      <c r="B1486" s="1"/>
      <c r="C1486" s="16"/>
      <c r="D1486" s="1"/>
      <c r="E1486" s="1"/>
      <c r="F1486" s="1"/>
      <c r="G1486" s="1"/>
      <c r="H1486" s="11"/>
      <c r="I1486" s="11"/>
      <c r="J1486" s="11"/>
      <c r="K1486" s="2"/>
      <c r="L1486" s="2"/>
      <c r="M1486" s="1"/>
    </row>
    <row r="1487" spans="1:13" x14ac:dyDescent="0.2">
      <c r="A1487" s="1"/>
      <c r="B1487" s="1"/>
      <c r="C1487" s="16"/>
      <c r="D1487" s="1"/>
      <c r="E1487" s="1"/>
      <c r="F1487" s="1"/>
      <c r="G1487" s="1"/>
      <c r="H1487" s="11"/>
      <c r="I1487" s="11"/>
      <c r="J1487" s="11"/>
      <c r="K1487" s="2"/>
      <c r="L1487" s="2"/>
      <c r="M1487" s="1"/>
    </row>
    <row r="1488" spans="1:13" x14ac:dyDescent="0.2">
      <c r="A1488" s="1"/>
      <c r="B1488" s="1"/>
      <c r="C1488" s="16"/>
      <c r="D1488" s="1"/>
      <c r="E1488" s="1"/>
      <c r="F1488" s="1"/>
      <c r="G1488" s="1"/>
      <c r="H1488" s="11"/>
      <c r="I1488" s="11"/>
      <c r="J1488" s="11"/>
      <c r="K1488" s="2"/>
      <c r="L1488" s="2"/>
      <c r="M1488" s="1"/>
    </row>
    <row r="1489" spans="1:13" x14ac:dyDescent="0.2">
      <c r="A1489" s="1"/>
      <c r="B1489" s="1"/>
      <c r="C1489" s="16"/>
      <c r="D1489" s="1"/>
      <c r="E1489" s="1"/>
      <c r="F1489" s="1"/>
      <c r="G1489" s="1"/>
      <c r="H1489" s="11"/>
      <c r="I1489" s="11"/>
      <c r="J1489" s="11"/>
      <c r="K1489" s="2"/>
      <c r="L1489" s="2"/>
      <c r="M1489" s="1"/>
    </row>
    <row r="1490" spans="1:13" x14ac:dyDescent="0.2">
      <c r="A1490" s="1"/>
      <c r="B1490" s="1"/>
      <c r="C1490" s="16"/>
      <c r="D1490" s="1"/>
      <c r="E1490" s="1"/>
      <c r="F1490" s="1"/>
      <c r="G1490" s="1"/>
      <c r="H1490" s="11"/>
      <c r="I1490" s="11"/>
      <c r="J1490" s="11"/>
      <c r="K1490" s="2"/>
      <c r="L1490" s="2"/>
      <c r="M1490" s="1"/>
    </row>
    <row r="1491" spans="1:13" x14ac:dyDescent="0.2">
      <c r="A1491" s="1"/>
      <c r="B1491" s="1"/>
      <c r="C1491" s="16"/>
      <c r="D1491" s="1"/>
      <c r="E1491" s="1"/>
      <c r="F1491" s="1"/>
      <c r="G1491" s="1"/>
      <c r="H1491" s="11"/>
      <c r="I1491" s="11"/>
      <c r="J1491" s="11"/>
      <c r="K1491" s="2"/>
      <c r="L1491" s="2"/>
      <c r="M1491" s="1"/>
    </row>
    <row r="1492" spans="1:13" x14ac:dyDescent="0.2">
      <c r="A1492" s="1"/>
      <c r="B1492" s="1"/>
      <c r="C1492" s="16"/>
      <c r="D1492" s="1"/>
      <c r="E1492" s="1"/>
      <c r="F1492" s="1"/>
      <c r="G1492" s="1"/>
      <c r="H1492" s="11"/>
      <c r="I1492" s="11"/>
      <c r="J1492" s="11"/>
      <c r="K1492" s="2"/>
      <c r="L1492" s="2"/>
      <c r="M1492" s="1"/>
    </row>
    <row r="1493" spans="1:13" x14ac:dyDescent="0.2">
      <c r="A1493" s="1"/>
      <c r="B1493" s="1"/>
      <c r="C1493" s="16"/>
      <c r="D1493" s="1"/>
      <c r="E1493" s="1"/>
      <c r="F1493" s="1"/>
      <c r="G1493" s="1"/>
      <c r="H1493" s="11"/>
      <c r="I1493" s="11"/>
      <c r="J1493" s="11"/>
      <c r="K1493" s="2"/>
      <c r="L1493" s="2"/>
      <c r="M1493" s="1"/>
    </row>
    <row r="1494" spans="1:13" x14ac:dyDescent="0.2">
      <c r="A1494" s="1"/>
      <c r="B1494" s="1"/>
      <c r="C1494" s="16"/>
      <c r="D1494" s="1"/>
      <c r="E1494" s="1"/>
      <c r="F1494" s="1"/>
      <c r="G1494" s="1"/>
      <c r="H1494" s="11"/>
      <c r="I1494" s="11"/>
      <c r="J1494" s="11"/>
      <c r="K1494" s="2"/>
      <c r="L1494" s="2"/>
      <c r="M1494" s="1"/>
    </row>
    <row r="1495" spans="1:13" x14ac:dyDescent="0.2">
      <c r="A1495" s="1"/>
      <c r="B1495" s="1"/>
      <c r="C1495" s="16"/>
      <c r="D1495" s="1"/>
      <c r="E1495" s="1"/>
      <c r="F1495" s="1"/>
      <c r="G1495" s="1"/>
      <c r="H1495" s="11"/>
      <c r="I1495" s="11"/>
      <c r="J1495" s="11"/>
      <c r="K1495" s="2"/>
      <c r="L1495" s="2"/>
      <c r="M1495" s="1"/>
    </row>
    <row r="1496" spans="1:13" x14ac:dyDescent="0.2">
      <c r="A1496" s="1"/>
      <c r="B1496" s="1"/>
      <c r="C1496" s="16"/>
      <c r="D1496" s="1"/>
      <c r="E1496" s="1"/>
      <c r="F1496" s="1"/>
      <c r="G1496" s="1"/>
      <c r="H1496" s="11"/>
      <c r="I1496" s="11"/>
      <c r="J1496" s="11"/>
      <c r="K1496" s="2"/>
      <c r="L1496" s="2"/>
      <c r="M1496" s="1"/>
    </row>
    <row r="1497" spans="1:13" x14ac:dyDescent="0.2">
      <c r="A1497" s="1"/>
      <c r="B1497" s="1"/>
      <c r="C1497" s="16"/>
      <c r="D1497" s="1"/>
      <c r="E1497" s="1"/>
      <c r="F1497" s="1"/>
      <c r="G1497" s="1"/>
      <c r="H1497" s="11"/>
      <c r="I1497" s="11"/>
      <c r="J1497" s="11"/>
      <c r="K1497" s="2"/>
      <c r="L1497" s="2"/>
      <c r="M1497" s="1"/>
    </row>
    <row r="1498" spans="1:13" x14ac:dyDescent="0.2">
      <c r="A1498" s="1"/>
      <c r="B1498" s="1"/>
      <c r="C1498" s="16"/>
      <c r="D1498" s="1"/>
      <c r="E1498" s="1"/>
      <c r="F1498" s="1"/>
      <c r="G1498" s="1"/>
      <c r="H1498" s="11"/>
      <c r="I1498" s="11"/>
      <c r="J1498" s="11"/>
      <c r="K1498" s="2"/>
      <c r="L1498" s="2"/>
      <c r="M1498" s="1"/>
    </row>
    <row r="1499" spans="1:13" x14ac:dyDescent="0.2">
      <c r="A1499" s="1"/>
      <c r="B1499" s="1"/>
      <c r="C1499" s="16"/>
      <c r="D1499" s="1"/>
      <c r="E1499" s="1"/>
      <c r="F1499" s="1"/>
      <c r="G1499" s="1"/>
      <c r="H1499" s="11"/>
      <c r="I1499" s="11"/>
      <c r="J1499" s="11"/>
      <c r="K1499" s="2"/>
      <c r="L1499" s="2"/>
      <c r="M1499" s="1"/>
    </row>
    <row r="1500" spans="1:13" x14ac:dyDescent="0.2">
      <c r="A1500" s="1"/>
      <c r="B1500" s="1"/>
      <c r="C1500" s="16"/>
      <c r="D1500" s="1"/>
      <c r="E1500" s="1"/>
      <c r="F1500" s="1"/>
      <c r="G1500" s="1"/>
      <c r="H1500" s="11"/>
      <c r="I1500" s="11"/>
      <c r="J1500" s="11"/>
      <c r="K1500" s="2"/>
      <c r="L1500" s="2"/>
      <c r="M1500" s="1"/>
    </row>
    <row r="1501" spans="1:13" x14ac:dyDescent="0.2">
      <c r="A1501" s="1"/>
      <c r="B1501" s="1"/>
      <c r="C1501" s="16"/>
      <c r="D1501" s="1"/>
      <c r="E1501" s="1"/>
      <c r="F1501" s="1"/>
      <c r="G1501" s="1"/>
      <c r="H1501" s="11"/>
      <c r="I1501" s="11"/>
      <c r="J1501" s="11"/>
      <c r="K1501" s="2"/>
      <c r="L1501" s="2"/>
      <c r="M1501" s="1"/>
    </row>
    <row r="1502" spans="1:13" x14ac:dyDescent="0.2">
      <c r="A1502" s="1"/>
      <c r="B1502" s="1"/>
      <c r="C1502" s="16"/>
      <c r="D1502" s="1"/>
      <c r="E1502" s="1"/>
      <c r="F1502" s="1"/>
      <c r="G1502" s="1"/>
      <c r="H1502" s="11"/>
      <c r="I1502" s="11"/>
      <c r="J1502" s="11"/>
      <c r="K1502" s="2"/>
      <c r="L1502" s="2"/>
      <c r="M1502" s="1"/>
    </row>
    <row r="1503" spans="1:13" x14ac:dyDescent="0.2">
      <c r="A1503" s="1"/>
      <c r="B1503" s="1"/>
      <c r="C1503" s="16"/>
      <c r="D1503" s="1"/>
      <c r="E1503" s="1"/>
      <c r="F1503" s="1"/>
      <c r="G1503" s="1"/>
      <c r="H1503" s="11"/>
      <c r="I1503" s="11"/>
      <c r="J1503" s="11"/>
      <c r="K1503" s="2"/>
      <c r="L1503" s="2"/>
      <c r="M1503" s="1"/>
    </row>
    <row r="1504" spans="1:13" x14ac:dyDescent="0.2">
      <c r="A1504" s="1"/>
      <c r="B1504" s="1"/>
      <c r="C1504" s="16"/>
      <c r="D1504" s="1"/>
      <c r="E1504" s="1"/>
      <c r="F1504" s="1"/>
      <c r="G1504" s="1"/>
      <c r="H1504" s="11"/>
      <c r="I1504" s="11"/>
      <c r="J1504" s="11"/>
      <c r="K1504" s="2"/>
      <c r="L1504" s="2"/>
      <c r="M1504" s="1"/>
    </row>
    <row r="1505" spans="1:13" x14ac:dyDescent="0.2">
      <c r="A1505" s="1"/>
      <c r="B1505" s="1"/>
      <c r="C1505" s="16"/>
      <c r="D1505" s="1"/>
      <c r="E1505" s="1"/>
      <c r="F1505" s="1"/>
      <c r="G1505" s="1"/>
      <c r="H1505" s="11"/>
      <c r="I1505" s="11"/>
      <c r="J1505" s="11"/>
      <c r="K1505" s="2"/>
      <c r="L1505" s="2"/>
      <c r="M1505" s="1"/>
    </row>
    <row r="1506" spans="1:13" x14ac:dyDescent="0.2">
      <c r="A1506" s="1"/>
      <c r="B1506" s="1"/>
      <c r="C1506" s="16"/>
      <c r="D1506" s="1"/>
      <c r="E1506" s="1"/>
      <c r="F1506" s="1"/>
      <c r="G1506" s="1"/>
      <c r="H1506" s="11"/>
      <c r="I1506" s="11"/>
      <c r="J1506" s="11"/>
      <c r="K1506" s="2"/>
      <c r="L1506" s="2"/>
      <c r="M1506" s="1"/>
    </row>
    <row r="1507" spans="1:13" x14ac:dyDescent="0.2">
      <c r="A1507" s="1"/>
      <c r="B1507" s="1"/>
      <c r="C1507" s="16"/>
      <c r="D1507" s="1"/>
      <c r="E1507" s="1"/>
      <c r="F1507" s="1"/>
      <c r="G1507" s="1"/>
      <c r="H1507" s="11"/>
      <c r="I1507" s="11"/>
      <c r="J1507" s="11"/>
      <c r="K1507" s="2"/>
      <c r="L1507" s="2"/>
      <c r="M1507" s="1"/>
    </row>
    <row r="1508" spans="1:13" x14ac:dyDescent="0.2">
      <c r="A1508" s="1"/>
      <c r="B1508" s="1"/>
      <c r="C1508" s="16"/>
      <c r="D1508" s="1"/>
      <c r="E1508" s="1"/>
      <c r="F1508" s="1"/>
      <c r="G1508" s="1"/>
      <c r="H1508" s="11"/>
      <c r="I1508" s="11"/>
      <c r="J1508" s="11"/>
      <c r="K1508" s="2"/>
      <c r="L1508" s="2"/>
      <c r="M1508" s="1"/>
    </row>
    <row r="1509" spans="1:13" x14ac:dyDescent="0.2">
      <c r="A1509" s="1"/>
      <c r="B1509" s="1"/>
      <c r="C1509" s="16"/>
      <c r="D1509" s="1"/>
      <c r="E1509" s="1"/>
      <c r="F1509" s="1"/>
      <c r="G1509" s="1"/>
      <c r="H1509" s="11"/>
      <c r="I1509" s="11"/>
      <c r="J1509" s="11"/>
      <c r="K1509" s="2"/>
      <c r="L1509" s="2"/>
      <c r="M1509" s="1"/>
    </row>
    <row r="1510" spans="1:13" x14ac:dyDescent="0.2">
      <c r="A1510" s="1"/>
      <c r="B1510" s="1"/>
      <c r="C1510" s="16"/>
      <c r="D1510" s="1"/>
      <c r="E1510" s="1"/>
      <c r="F1510" s="1"/>
      <c r="G1510" s="1"/>
      <c r="H1510" s="11"/>
      <c r="I1510" s="11"/>
      <c r="J1510" s="11"/>
      <c r="K1510" s="2"/>
      <c r="L1510" s="2"/>
      <c r="M1510" s="1"/>
    </row>
    <row r="1511" spans="1:13" x14ac:dyDescent="0.2">
      <c r="A1511" s="1"/>
      <c r="B1511" s="1"/>
      <c r="C1511" s="16"/>
      <c r="D1511" s="1"/>
      <c r="E1511" s="1"/>
      <c r="F1511" s="1"/>
      <c r="G1511" s="1"/>
      <c r="H1511" s="11"/>
      <c r="I1511" s="11"/>
      <c r="J1511" s="11"/>
      <c r="K1511" s="2"/>
      <c r="L1511" s="2"/>
      <c r="M1511" s="1"/>
    </row>
    <row r="1512" spans="1:13" x14ac:dyDescent="0.2">
      <c r="A1512" s="1"/>
      <c r="B1512" s="1"/>
      <c r="C1512" s="16"/>
      <c r="D1512" s="1"/>
      <c r="E1512" s="1"/>
      <c r="F1512" s="1"/>
      <c r="G1512" s="1"/>
      <c r="H1512" s="11"/>
      <c r="I1512" s="11"/>
      <c r="J1512" s="11"/>
      <c r="K1512" s="2"/>
      <c r="L1512" s="2"/>
      <c r="M1512" s="1"/>
    </row>
    <row r="1513" spans="1:13" x14ac:dyDescent="0.2">
      <c r="A1513" s="1"/>
      <c r="B1513" s="1"/>
      <c r="C1513" s="16"/>
      <c r="D1513" s="1"/>
      <c r="E1513" s="1"/>
      <c r="F1513" s="1"/>
      <c r="G1513" s="1"/>
      <c r="H1513" s="11"/>
      <c r="I1513" s="11"/>
      <c r="J1513" s="11"/>
      <c r="K1513" s="2"/>
      <c r="L1513" s="2"/>
      <c r="M1513" s="1"/>
    </row>
    <row r="1514" spans="1:13" x14ac:dyDescent="0.2">
      <c r="A1514" s="1"/>
      <c r="B1514" s="1"/>
      <c r="C1514" s="16"/>
      <c r="D1514" s="1"/>
      <c r="E1514" s="1"/>
      <c r="F1514" s="1"/>
      <c r="G1514" s="1"/>
      <c r="H1514" s="11"/>
      <c r="I1514" s="11"/>
      <c r="J1514" s="11"/>
      <c r="K1514" s="2"/>
      <c r="L1514" s="2"/>
      <c r="M1514" s="1"/>
    </row>
    <row r="1515" spans="1:13" x14ac:dyDescent="0.2">
      <c r="A1515" s="1"/>
      <c r="B1515" s="1"/>
      <c r="C1515" s="16"/>
      <c r="D1515" s="1"/>
      <c r="E1515" s="1"/>
      <c r="F1515" s="1"/>
      <c r="G1515" s="1"/>
      <c r="H1515" s="11"/>
      <c r="I1515" s="11"/>
      <c r="J1515" s="11"/>
      <c r="K1515" s="2"/>
      <c r="L1515" s="2"/>
      <c r="M1515" s="1"/>
    </row>
    <row r="1516" spans="1:13" x14ac:dyDescent="0.2">
      <c r="A1516" s="1"/>
      <c r="B1516" s="1"/>
      <c r="C1516" s="16"/>
      <c r="D1516" s="1"/>
      <c r="E1516" s="1"/>
      <c r="F1516" s="1"/>
      <c r="G1516" s="1"/>
      <c r="H1516" s="11"/>
      <c r="I1516" s="11"/>
      <c r="J1516" s="11"/>
      <c r="K1516" s="2"/>
      <c r="L1516" s="2"/>
      <c r="M1516" s="1"/>
    </row>
    <row r="1517" spans="1:13" x14ac:dyDescent="0.2">
      <c r="A1517" s="1"/>
      <c r="B1517" s="1"/>
      <c r="C1517" s="16"/>
      <c r="D1517" s="1"/>
      <c r="E1517" s="1"/>
      <c r="F1517" s="1"/>
      <c r="G1517" s="1"/>
      <c r="H1517" s="11"/>
      <c r="I1517" s="11"/>
      <c r="J1517" s="11"/>
      <c r="K1517" s="2"/>
      <c r="L1517" s="2"/>
      <c r="M1517" s="1"/>
    </row>
    <row r="1518" spans="1:13" x14ac:dyDescent="0.2">
      <c r="A1518" s="1"/>
      <c r="B1518" s="1"/>
      <c r="C1518" s="16"/>
      <c r="D1518" s="1"/>
      <c r="E1518" s="1"/>
      <c r="F1518" s="1"/>
      <c r="G1518" s="1"/>
      <c r="H1518" s="11"/>
      <c r="I1518" s="11"/>
      <c r="J1518" s="11"/>
      <c r="K1518" s="2"/>
      <c r="L1518" s="2"/>
      <c r="M1518" s="1"/>
    </row>
    <row r="1519" spans="1:13" x14ac:dyDescent="0.2">
      <c r="A1519" s="1"/>
      <c r="B1519" s="1"/>
      <c r="C1519" s="16"/>
      <c r="D1519" s="1"/>
      <c r="E1519" s="1"/>
      <c r="F1519" s="1"/>
      <c r="G1519" s="1"/>
      <c r="H1519" s="11"/>
      <c r="I1519" s="11"/>
      <c r="J1519" s="11"/>
      <c r="K1519" s="2"/>
      <c r="L1519" s="2"/>
      <c r="M1519" s="1"/>
    </row>
    <row r="1520" spans="1:13" x14ac:dyDescent="0.2">
      <c r="A1520" s="1"/>
      <c r="B1520" s="1"/>
      <c r="C1520" s="16"/>
      <c r="D1520" s="1"/>
      <c r="E1520" s="1"/>
      <c r="F1520" s="1"/>
      <c r="G1520" s="1"/>
      <c r="H1520" s="11"/>
      <c r="I1520" s="11"/>
      <c r="J1520" s="11"/>
      <c r="K1520" s="2"/>
      <c r="L1520" s="2"/>
      <c r="M1520" s="1"/>
    </row>
    <row r="1521" spans="1:13" x14ac:dyDescent="0.2">
      <c r="A1521" s="1"/>
      <c r="B1521" s="1"/>
      <c r="C1521" s="16"/>
      <c r="D1521" s="1"/>
      <c r="E1521" s="1"/>
      <c r="F1521" s="1"/>
      <c r="G1521" s="1"/>
      <c r="H1521" s="11"/>
      <c r="I1521" s="11"/>
      <c r="J1521" s="11"/>
      <c r="K1521" s="2"/>
      <c r="L1521" s="2"/>
      <c r="M1521" s="1"/>
    </row>
    <row r="1522" spans="1:13" x14ac:dyDescent="0.2">
      <c r="A1522" s="1"/>
      <c r="B1522" s="1"/>
      <c r="C1522" s="16"/>
      <c r="D1522" s="1"/>
      <c r="E1522" s="1"/>
      <c r="F1522" s="1"/>
      <c r="G1522" s="1"/>
      <c r="H1522" s="11"/>
      <c r="I1522" s="11"/>
      <c r="J1522" s="11"/>
      <c r="K1522" s="2"/>
      <c r="L1522" s="2"/>
      <c r="M1522" s="1"/>
    </row>
    <row r="1523" spans="1:13" x14ac:dyDescent="0.2">
      <c r="A1523" s="1"/>
      <c r="B1523" s="1"/>
      <c r="C1523" s="16"/>
      <c r="D1523" s="1"/>
      <c r="E1523" s="1"/>
      <c r="F1523" s="1"/>
      <c r="G1523" s="1"/>
      <c r="H1523" s="11"/>
      <c r="I1523" s="11"/>
      <c r="J1523" s="11"/>
      <c r="K1523" s="2"/>
      <c r="L1523" s="2"/>
      <c r="M1523" s="1"/>
    </row>
    <row r="1524" spans="1:13" x14ac:dyDescent="0.2">
      <c r="A1524" s="1"/>
      <c r="B1524" s="1"/>
      <c r="C1524" s="16"/>
      <c r="D1524" s="1"/>
      <c r="E1524" s="1"/>
      <c r="F1524" s="1"/>
      <c r="G1524" s="1"/>
      <c r="H1524" s="11"/>
      <c r="I1524" s="11"/>
      <c r="J1524" s="11"/>
      <c r="K1524" s="2"/>
      <c r="L1524" s="2"/>
      <c r="M1524" s="1"/>
    </row>
    <row r="1525" spans="1:13" x14ac:dyDescent="0.2">
      <c r="A1525" s="1"/>
      <c r="B1525" s="1"/>
      <c r="C1525" s="16"/>
      <c r="D1525" s="1"/>
      <c r="E1525" s="1"/>
      <c r="F1525" s="1"/>
      <c r="G1525" s="1"/>
      <c r="H1525" s="11"/>
      <c r="I1525" s="11"/>
      <c r="J1525" s="11"/>
      <c r="K1525" s="2"/>
      <c r="L1525" s="2"/>
      <c r="M1525" s="1"/>
    </row>
    <row r="1526" spans="1:13" x14ac:dyDescent="0.2">
      <c r="A1526" s="1"/>
      <c r="B1526" s="1"/>
      <c r="C1526" s="16"/>
      <c r="D1526" s="1"/>
      <c r="E1526" s="1"/>
      <c r="F1526" s="1"/>
      <c r="G1526" s="1"/>
      <c r="H1526" s="11"/>
      <c r="I1526" s="11"/>
      <c r="J1526" s="11"/>
      <c r="K1526" s="2"/>
      <c r="L1526" s="2"/>
      <c r="M1526" s="1"/>
    </row>
    <row r="1527" spans="1:13" x14ac:dyDescent="0.2">
      <c r="A1527" s="1"/>
      <c r="B1527" s="1"/>
      <c r="C1527" s="16"/>
      <c r="D1527" s="1"/>
      <c r="E1527" s="1"/>
      <c r="F1527" s="1"/>
      <c r="G1527" s="1"/>
      <c r="H1527" s="11"/>
      <c r="I1527" s="11"/>
      <c r="J1527" s="11"/>
      <c r="K1527" s="2"/>
      <c r="L1527" s="2"/>
      <c r="M1527" s="1"/>
    </row>
    <row r="1528" spans="1:13" x14ac:dyDescent="0.2">
      <c r="A1528" s="1"/>
      <c r="B1528" s="1"/>
      <c r="C1528" s="16"/>
      <c r="D1528" s="1"/>
      <c r="E1528" s="1"/>
      <c r="F1528" s="1"/>
      <c r="G1528" s="1"/>
      <c r="H1528" s="11"/>
      <c r="I1528" s="11"/>
      <c r="J1528" s="11"/>
      <c r="K1528" s="2"/>
      <c r="L1528" s="2"/>
      <c r="M1528" s="1"/>
    </row>
    <row r="1529" spans="1:13" x14ac:dyDescent="0.2">
      <c r="A1529" s="1"/>
      <c r="B1529" s="1"/>
      <c r="C1529" s="16"/>
      <c r="D1529" s="1"/>
      <c r="E1529" s="1"/>
      <c r="F1529" s="1"/>
      <c r="G1529" s="1"/>
      <c r="H1529" s="11"/>
      <c r="I1529" s="11"/>
      <c r="J1529" s="11"/>
      <c r="K1529" s="2"/>
      <c r="L1529" s="2"/>
      <c r="M1529" s="1"/>
    </row>
    <row r="1530" spans="1:13" x14ac:dyDescent="0.2">
      <c r="A1530" s="1"/>
      <c r="B1530" s="1"/>
      <c r="C1530" s="16"/>
      <c r="D1530" s="1"/>
      <c r="E1530" s="1"/>
      <c r="F1530" s="1"/>
      <c r="G1530" s="1"/>
      <c r="H1530" s="11"/>
      <c r="I1530" s="11"/>
      <c r="J1530" s="11"/>
      <c r="K1530" s="2"/>
      <c r="L1530" s="2"/>
      <c r="M1530" s="1"/>
    </row>
    <row r="1531" spans="1:13" x14ac:dyDescent="0.2">
      <c r="A1531" s="1"/>
      <c r="B1531" s="1"/>
      <c r="C1531" s="16"/>
      <c r="D1531" s="1"/>
      <c r="E1531" s="1"/>
      <c r="F1531" s="1"/>
      <c r="G1531" s="1"/>
      <c r="H1531" s="11"/>
      <c r="I1531" s="11"/>
      <c r="J1531" s="11"/>
      <c r="K1531" s="2"/>
      <c r="L1531" s="2"/>
      <c r="M1531" s="1"/>
    </row>
    <row r="1532" spans="1:13" x14ac:dyDescent="0.2">
      <c r="A1532" s="1"/>
      <c r="B1532" s="1"/>
      <c r="C1532" s="16"/>
      <c r="D1532" s="1"/>
      <c r="E1532" s="1"/>
      <c r="F1532" s="1"/>
      <c r="G1532" s="1"/>
      <c r="H1532" s="11"/>
      <c r="I1532" s="11"/>
      <c r="J1532" s="11"/>
      <c r="K1532" s="2"/>
      <c r="L1532" s="2"/>
      <c r="M1532" s="1"/>
    </row>
    <row r="1533" spans="1:13" x14ac:dyDescent="0.2">
      <c r="A1533" s="1"/>
      <c r="B1533" s="1"/>
      <c r="C1533" s="16"/>
      <c r="D1533" s="1"/>
      <c r="E1533" s="1"/>
      <c r="F1533" s="1"/>
      <c r="G1533" s="1"/>
      <c r="H1533" s="11"/>
      <c r="I1533" s="11"/>
      <c r="J1533" s="11"/>
      <c r="K1533" s="2"/>
      <c r="L1533" s="2"/>
      <c r="M1533" s="1"/>
    </row>
    <row r="1534" spans="1:13" x14ac:dyDescent="0.2">
      <c r="A1534" s="1"/>
      <c r="B1534" s="1"/>
      <c r="C1534" s="16"/>
      <c r="D1534" s="1"/>
      <c r="E1534" s="1"/>
      <c r="F1534" s="1"/>
      <c r="G1534" s="1"/>
      <c r="H1534" s="11"/>
      <c r="I1534" s="11"/>
      <c r="J1534" s="11"/>
      <c r="K1534" s="2"/>
      <c r="L1534" s="2"/>
      <c r="M1534" s="1"/>
    </row>
    <row r="1535" spans="1:13" x14ac:dyDescent="0.2">
      <c r="A1535" s="1"/>
      <c r="B1535" s="1"/>
      <c r="C1535" s="16"/>
      <c r="D1535" s="1"/>
      <c r="E1535" s="1"/>
      <c r="F1535" s="1"/>
      <c r="G1535" s="1"/>
      <c r="H1535" s="11"/>
      <c r="I1535" s="11"/>
      <c r="J1535" s="11"/>
      <c r="K1535" s="2"/>
      <c r="L1535" s="2"/>
      <c r="M1535" s="1"/>
    </row>
    <row r="1536" spans="1:13" x14ac:dyDescent="0.2">
      <c r="A1536" s="1"/>
      <c r="B1536" s="1"/>
      <c r="C1536" s="16"/>
      <c r="D1536" s="1"/>
      <c r="E1536" s="1"/>
      <c r="F1536" s="1"/>
      <c r="G1536" s="1"/>
      <c r="H1536" s="11"/>
      <c r="I1536" s="11"/>
      <c r="J1536" s="11"/>
      <c r="K1536" s="2"/>
      <c r="L1536" s="2"/>
      <c r="M1536" s="1"/>
    </row>
    <row r="1537" spans="1:13" x14ac:dyDescent="0.2">
      <c r="A1537" s="1"/>
      <c r="B1537" s="1"/>
      <c r="C1537" s="16"/>
      <c r="D1537" s="1"/>
      <c r="E1537" s="1"/>
      <c r="F1537" s="1"/>
      <c r="G1537" s="1"/>
      <c r="H1537" s="11"/>
      <c r="I1537" s="11"/>
      <c r="J1537" s="11"/>
      <c r="K1537" s="2"/>
      <c r="L1537" s="2"/>
      <c r="M1537" s="1"/>
    </row>
    <row r="1538" spans="1:13" x14ac:dyDescent="0.2">
      <c r="A1538" s="1"/>
      <c r="B1538" s="1"/>
      <c r="C1538" s="16"/>
      <c r="D1538" s="1"/>
      <c r="E1538" s="1"/>
      <c r="F1538" s="1"/>
      <c r="G1538" s="1"/>
      <c r="H1538" s="11"/>
      <c r="I1538" s="11"/>
      <c r="J1538" s="11"/>
      <c r="K1538" s="2"/>
      <c r="L1538" s="2"/>
      <c r="M1538" s="1"/>
    </row>
    <row r="1539" spans="1:13" x14ac:dyDescent="0.2">
      <c r="A1539" s="1"/>
      <c r="B1539" s="1"/>
      <c r="C1539" s="16"/>
      <c r="D1539" s="1"/>
      <c r="E1539" s="1"/>
      <c r="F1539" s="1"/>
      <c r="G1539" s="1"/>
      <c r="H1539" s="11"/>
      <c r="I1539" s="11"/>
      <c r="J1539" s="11"/>
      <c r="K1539" s="2"/>
      <c r="L1539" s="2"/>
      <c r="M1539" s="1"/>
    </row>
    <row r="1540" spans="1:13" x14ac:dyDescent="0.2">
      <c r="A1540" s="1"/>
      <c r="B1540" s="1"/>
      <c r="C1540" s="16"/>
      <c r="D1540" s="1"/>
      <c r="E1540" s="1"/>
      <c r="F1540" s="1"/>
      <c r="G1540" s="1"/>
      <c r="H1540" s="11"/>
      <c r="I1540" s="11"/>
      <c r="J1540" s="11"/>
      <c r="K1540" s="2"/>
      <c r="L1540" s="2"/>
      <c r="M1540" s="1"/>
    </row>
    <row r="1541" spans="1:13" x14ac:dyDescent="0.2">
      <c r="A1541" s="1"/>
      <c r="B1541" s="1"/>
      <c r="C1541" s="16"/>
      <c r="D1541" s="1"/>
      <c r="E1541" s="1"/>
      <c r="F1541" s="1"/>
      <c r="G1541" s="1"/>
      <c r="H1541" s="11"/>
      <c r="I1541" s="11"/>
      <c r="J1541" s="11"/>
      <c r="K1541" s="2"/>
      <c r="L1541" s="2"/>
      <c r="M1541" s="1"/>
    </row>
    <row r="1542" spans="1:13" x14ac:dyDescent="0.2">
      <c r="A1542" s="1"/>
      <c r="B1542" s="1"/>
      <c r="C1542" s="16"/>
      <c r="D1542" s="1"/>
      <c r="E1542" s="1"/>
      <c r="F1542" s="1"/>
      <c r="G1542" s="1"/>
      <c r="H1542" s="11"/>
      <c r="I1542" s="11"/>
      <c r="J1542" s="11"/>
      <c r="K1542" s="2"/>
      <c r="L1542" s="2"/>
      <c r="M1542" s="1"/>
    </row>
    <row r="1543" spans="1:13" x14ac:dyDescent="0.2">
      <c r="A1543" s="1"/>
      <c r="B1543" s="1"/>
      <c r="C1543" s="16"/>
      <c r="D1543" s="1"/>
      <c r="E1543" s="1"/>
      <c r="F1543" s="1"/>
      <c r="G1543" s="1"/>
      <c r="H1543" s="11"/>
      <c r="I1543" s="11"/>
      <c r="J1543" s="11"/>
      <c r="K1543" s="2"/>
      <c r="L1543" s="2"/>
      <c r="M1543" s="1"/>
    </row>
    <row r="1544" spans="1:13" x14ac:dyDescent="0.2">
      <c r="A1544" s="1"/>
      <c r="B1544" s="1"/>
      <c r="C1544" s="16"/>
      <c r="D1544" s="1"/>
      <c r="E1544" s="1"/>
      <c r="F1544" s="1"/>
      <c r="G1544" s="1"/>
      <c r="H1544" s="11"/>
      <c r="I1544" s="11"/>
      <c r="J1544" s="11"/>
      <c r="K1544" s="2"/>
      <c r="L1544" s="2"/>
      <c r="M1544" s="1"/>
    </row>
    <row r="1545" spans="1:13" x14ac:dyDescent="0.2">
      <c r="A1545" s="1"/>
      <c r="B1545" s="1"/>
      <c r="C1545" s="16"/>
      <c r="D1545" s="1"/>
      <c r="E1545" s="1"/>
      <c r="F1545" s="1"/>
      <c r="G1545" s="1"/>
      <c r="H1545" s="11"/>
      <c r="I1545" s="11"/>
      <c r="J1545" s="11"/>
      <c r="K1545" s="2"/>
      <c r="L1545" s="2"/>
      <c r="M1545" s="1"/>
    </row>
    <row r="1546" spans="1:13" x14ac:dyDescent="0.2">
      <c r="A1546" s="1"/>
      <c r="B1546" s="1"/>
      <c r="C1546" s="16"/>
      <c r="D1546" s="1"/>
      <c r="E1546" s="1"/>
      <c r="F1546" s="1"/>
      <c r="G1546" s="1"/>
      <c r="H1546" s="11"/>
      <c r="I1546" s="11"/>
      <c r="J1546" s="11"/>
      <c r="K1546" s="2"/>
      <c r="L1546" s="2"/>
      <c r="M1546" s="1"/>
    </row>
    <row r="1547" spans="1:13" x14ac:dyDescent="0.2">
      <c r="A1547" s="1"/>
      <c r="B1547" s="1"/>
      <c r="C1547" s="16"/>
      <c r="D1547" s="1"/>
      <c r="E1547" s="1"/>
      <c r="F1547" s="1"/>
      <c r="G1547" s="1"/>
      <c r="H1547" s="11"/>
      <c r="I1547" s="11"/>
      <c r="J1547" s="11"/>
      <c r="K1547" s="2"/>
      <c r="L1547" s="2"/>
      <c r="M1547" s="1"/>
    </row>
    <row r="1548" spans="1:13" x14ac:dyDescent="0.2">
      <c r="A1548" s="1"/>
      <c r="B1548" s="1"/>
      <c r="C1548" s="16"/>
      <c r="D1548" s="1"/>
      <c r="E1548" s="1"/>
      <c r="F1548" s="1"/>
      <c r="G1548" s="1"/>
      <c r="H1548" s="11"/>
      <c r="I1548" s="11"/>
      <c r="J1548" s="11"/>
      <c r="K1548" s="2"/>
      <c r="L1548" s="2"/>
      <c r="M1548" s="1"/>
    </row>
    <row r="1549" spans="1:13" x14ac:dyDescent="0.2">
      <c r="A1549" s="1"/>
      <c r="B1549" s="1"/>
      <c r="C1549" s="16"/>
      <c r="D1549" s="1"/>
      <c r="E1549" s="1"/>
      <c r="F1549" s="1"/>
      <c r="G1549" s="1"/>
      <c r="H1549" s="11"/>
      <c r="I1549" s="11"/>
      <c r="J1549" s="11"/>
      <c r="K1549" s="2"/>
      <c r="L1549" s="2"/>
      <c r="M1549" s="1"/>
    </row>
    <row r="1550" spans="1:13" x14ac:dyDescent="0.2">
      <c r="A1550" s="1"/>
      <c r="B1550" s="1"/>
      <c r="C1550" s="16"/>
      <c r="D1550" s="1"/>
      <c r="E1550" s="1"/>
      <c r="F1550" s="1"/>
      <c r="G1550" s="1"/>
      <c r="H1550" s="11"/>
      <c r="I1550" s="11"/>
      <c r="J1550" s="11"/>
      <c r="K1550" s="2"/>
      <c r="L1550" s="2"/>
      <c r="M1550" s="1"/>
    </row>
    <row r="1551" spans="1:13" x14ac:dyDescent="0.2">
      <c r="A1551" s="1"/>
      <c r="B1551" s="1"/>
      <c r="C1551" s="16"/>
      <c r="D1551" s="1"/>
      <c r="E1551" s="1"/>
      <c r="F1551" s="1"/>
      <c r="G1551" s="1"/>
      <c r="H1551" s="11"/>
      <c r="I1551" s="11"/>
      <c r="J1551" s="11"/>
      <c r="K1551" s="2"/>
      <c r="L1551" s="2"/>
      <c r="M1551" s="1"/>
    </row>
    <row r="1552" spans="1:13" x14ac:dyDescent="0.2">
      <c r="A1552" s="1"/>
      <c r="B1552" s="1"/>
      <c r="C1552" s="16"/>
      <c r="D1552" s="1"/>
      <c r="E1552" s="1"/>
      <c r="F1552" s="1"/>
      <c r="G1552" s="1"/>
      <c r="H1552" s="11"/>
      <c r="I1552" s="11"/>
      <c r="J1552" s="11"/>
      <c r="K1552" s="2"/>
      <c r="L1552" s="2"/>
      <c r="M1552" s="1"/>
    </row>
    <row r="1553" spans="1:13" x14ac:dyDescent="0.2">
      <c r="A1553" s="1"/>
      <c r="B1553" s="1"/>
      <c r="C1553" s="16"/>
      <c r="D1553" s="1"/>
      <c r="E1553" s="1"/>
      <c r="F1553" s="1"/>
      <c r="G1553" s="1"/>
      <c r="H1553" s="11"/>
      <c r="I1553" s="11"/>
      <c r="J1553" s="11"/>
      <c r="K1553" s="2"/>
      <c r="L1553" s="2"/>
      <c r="M1553" s="1"/>
    </row>
    <row r="1554" spans="1:13" x14ac:dyDescent="0.2">
      <c r="A1554" s="1"/>
      <c r="B1554" s="1"/>
      <c r="C1554" s="16"/>
      <c r="D1554" s="1"/>
      <c r="E1554" s="1"/>
      <c r="F1554" s="1"/>
      <c r="G1554" s="1"/>
      <c r="H1554" s="11"/>
      <c r="I1554" s="11"/>
      <c r="J1554" s="11"/>
      <c r="K1554" s="2"/>
      <c r="L1554" s="2"/>
      <c r="M1554" s="1"/>
    </row>
    <row r="1555" spans="1:13" x14ac:dyDescent="0.2">
      <c r="A1555" s="1"/>
      <c r="B1555" s="1"/>
      <c r="C1555" s="16"/>
      <c r="D1555" s="1"/>
      <c r="E1555" s="1"/>
      <c r="F1555" s="1"/>
      <c r="G1555" s="1"/>
      <c r="H1555" s="11"/>
      <c r="I1555" s="11"/>
      <c r="J1555" s="11"/>
      <c r="K1555" s="2"/>
      <c r="L1555" s="2"/>
      <c r="M1555" s="1"/>
    </row>
    <row r="1556" spans="1:13" x14ac:dyDescent="0.2">
      <c r="A1556" s="1"/>
      <c r="B1556" s="1"/>
      <c r="C1556" s="16"/>
      <c r="D1556" s="1"/>
      <c r="E1556" s="1"/>
      <c r="F1556" s="1"/>
      <c r="G1556" s="1"/>
      <c r="H1556" s="11"/>
      <c r="I1556" s="11"/>
      <c r="J1556" s="11"/>
      <c r="K1556" s="2"/>
      <c r="L1556" s="2"/>
      <c r="M1556" s="1"/>
    </row>
    <row r="1557" spans="1:13" x14ac:dyDescent="0.2">
      <c r="A1557" s="1"/>
      <c r="B1557" s="1"/>
      <c r="C1557" s="16"/>
      <c r="D1557" s="1"/>
      <c r="E1557" s="1"/>
      <c r="F1557" s="1"/>
      <c r="G1557" s="1"/>
      <c r="H1557" s="11"/>
      <c r="I1557" s="11"/>
      <c r="J1557" s="11"/>
      <c r="K1557" s="2"/>
      <c r="L1557" s="2"/>
      <c r="M1557" s="1"/>
    </row>
    <row r="1558" spans="1:13" x14ac:dyDescent="0.2">
      <c r="A1558" s="1"/>
      <c r="B1558" s="1"/>
      <c r="C1558" s="16"/>
      <c r="D1558" s="1"/>
      <c r="E1558" s="1"/>
      <c r="F1558" s="1"/>
      <c r="G1558" s="1"/>
      <c r="H1558" s="11"/>
      <c r="I1558" s="11"/>
      <c r="J1558" s="11"/>
      <c r="K1558" s="2"/>
      <c r="L1558" s="2"/>
      <c r="M1558" s="1"/>
    </row>
    <row r="1559" spans="1:13" x14ac:dyDescent="0.2">
      <c r="A1559" s="1"/>
      <c r="B1559" s="1"/>
      <c r="C1559" s="16"/>
      <c r="D1559" s="1"/>
      <c r="E1559" s="1"/>
      <c r="F1559" s="1"/>
      <c r="G1559" s="1"/>
      <c r="H1559" s="11"/>
      <c r="I1559" s="11"/>
      <c r="J1559" s="11"/>
      <c r="K1559" s="2"/>
      <c r="L1559" s="2"/>
      <c r="M1559" s="1"/>
    </row>
    <row r="1560" spans="1:13" x14ac:dyDescent="0.2">
      <c r="A1560" s="1"/>
      <c r="B1560" s="1"/>
      <c r="C1560" s="16"/>
      <c r="D1560" s="1"/>
      <c r="E1560" s="1"/>
      <c r="F1560" s="1"/>
      <c r="G1560" s="1"/>
      <c r="H1560" s="11"/>
      <c r="I1560" s="11"/>
      <c r="J1560" s="11"/>
      <c r="K1560" s="2"/>
      <c r="L1560" s="2"/>
      <c r="M1560" s="1"/>
    </row>
    <row r="1561" spans="1:13" x14ac:dyDescent="0.2">
      <c r="A1561" s="1"/>
      <c r="B1561" s="1"/>
      <c r="C1561" s="16"/>
      <c r="D1561" s="1"/>
      <c r="E1561" s="1"/>
      <c r="F1561" s="1"/>
      <c r="G1561" s="1"/>
      <c r="H1561" s="11"/>
      <c r="I1561" s="11"/>
      <c r="J1561" s="11"/>
      <c r="K1561" s="2"/>
      <c r="L1561" s="2"/>
      <c r="M1561" s="1"/>
    </row>
    <row r="1562" spans="1:13" x14ac:dyDescent="0.2">
      <c r="A1562" s="1"/>
      <c r="B1562" s="1"/>
      <c r="C1562" s="16"/>
      <c r="D1562" s="1"/>
      <c r="E1562" s="1"/>
      <c r="F1562" s="1"/>
      <c r="G1562" s="1"/>
      <c r="H1562" s="11"/>
      <c r="I1562" s="11"/>
      <c r="J1562" s="11"/>
      <c r="K1562" s="2"/>
      <c r="L1562" s="2"/>
      <c r="M1562" s="1"/>
    </row>
    <row r="1563" spans="1:13" x14ac:dyDescent="0.2">
      <c r="A1563" s="1"/>
      <c r="B1563" s="1"/>
      <c r="C1563" s="16"/>
      <c r="D1563" s="1"/>
      <c r="E1563" s="1"/>
      <c r="F1563" s="1"/>
      <c r="G1563" s="1"/>
      <c r="H1563" s="11"/>
      <c r="I1563" s="11"/>
      <c r="J1563" s="11"/>
      <c r="K1563" s="2"/>
      <c r="L1563" s="2"/>
      <c r="M1563" s="1"/>
    </row>
    <row r="1564" spans="1:13" x14ac:dyDescent="0.2">
      <c r="A1564" s="1"/>
      <c r="B1564" s="1"/>
      <c r="C1564" s="16"/>
      <c r="D1564" s="1"/>
      <c r="E1564" s="1"/>
      <c r="F1564" s="1"/>
      <c r="G1564" s="1"/>
      <c r="H1564" s="11"/>
      <c r="I1564" s="11"/>
      <c r="J1564" s="11"/>
      <c r="K1564" s="2"/>
      <c r="L1564" s="2"/>
      <c r="M1564" s="1"/>
    </row>
    <row r="1565" spans="1:13" x14ac:dyDescent="0.2">
      <c r="A1565" s="1"/>
      <c r="B1565" s="1"/>
      <c r="C1565" s="16"/>
      <c r="D1565" s="1"/>
      <c r="E1565" s="1"/>
      <c r="F1565" s="1"/>
      <c r="G1565" s="1"/>
      <c r="H1565" s="11"/>
      <c r="I1565" s="11"/>
      <c r="J1565" s="11"/>
      <c r="K1565" s="2"/>
      <c r="L1565" s="2"/>
      <c r="M1565" s="1"/>
    </row>
    <row r="1566" spans="1:13" x14ac:dyDescent="0.2">
      <c r="A1566" s="1"/>
      <c r="B1566" s="1"/>
      <c r="C1566" s="16"/>
      <c r="D1566" s="1"/>
      <c r="E1566" s="1"/>
      <c r="F1566" s="1"/>
      <c r="G1566" s="1"/>
      <c r="H1566" s="11"/>
      <c r="I1566" s="11"/>
      <c r="J1566" s="11"/>
      <c r="K1566" s="2"/>
      <c r="L1566" s="2"/>
      <c r="M1566" s="1"/>
    </row>
    <row r="1567" spans="1:13" x14ac:dyDescent="0.2">
      <c r="A1567" s="1"/>
      <c r="B1567" s="1"/>
      <c r="C1567" s="16"/>
      <c r="D1567" s="1"/>
      <c r="E1567" s="1"/>
      <c r="F1567" s="1"/>
      <c r="G1567" s="1"/>
      <c r="H1567" s="11"/>
      <c r="I1567" s="11"/>
      <c r="J1567" s="11"/>
      <c r="K1567" s="2"/>
      <c r="L1567" s="2"/>
      <c r="M1567" s="1"/>
    </row>
    <row r="1568" spans="1:13" x14ac:dyDescent="0.2">
      <c r="A1568" s="1"/>
      <c r="B1568" s="1"/>
      <c r="C1568" s="16"/>
      <c r="D1568" s="1"/>
      <c r="E1568" s="1"/>
      <c r="F1568" s="1"/>
      <c r="G1568" s="1"/>
      <c r="H1568" s="11"/>
      <c r="I1568" s="11"/>
      <c r="J1568" s="11"/>
      <c r="K1568" s="2"/>
      <c r="L1568" s="2"/>
      <c r="M1568" s="1"/>
    </row>
    <row r="1569" spans="1:13" x14ac:dyDescent="0.2">
      <c r="A1569" s="1"/>
      <c r="B1569" s="1"/>
      <c r="C1569" s="16"/>
      <c r="D1569" s="1"/>
      <c r="E1569" s="1"/>
      <c r="F1569" s="1"/>
      <c r="G1569" s="1"/>
      <c r="H1569" s="11"/>
      <c r="I1569" s="11"/>
      <c r="J1569" s="11"/>
      <c r="K1569" s="2"/>
      <c r="L1569" s="2"/>
      <c r="M1569" s="1"/>
    </row>
    <row r="1570" spans="1:13" x14ac:dyDescent="0.2">
      <c r="A1570" s="1"/>
      <c r="B1570" s="1"/>
      <c r="C1570" s="16"/>
      <c r="D1570" s="1"/>
      <c r="E1570" s="1"/>
      <c r="F1570" s="1"/>
      <c r="G1570" s="1"/>
      <c r="H1570" s="11"/>
      <c r="I1570" s="11"/>
      <c r="J1570" s="11"/>
      <c r="K1570" s="2"/>
      <c r="L1570" s="2"/>
      <c r="M1570" s="1"/>
    </row>
    <row r="1571" spans="1:13" x14ac:dyDescent="0.2">
      <c r="A1571" s="1"/>
      <c r="B1571" s="1"/>
      <c r="C1571" s="16"/>
      <c r="D1571" s="1"/>
      <c r="E1571" s="1"/>
      <c r="F1571" s="1"/>
      <c r="G1571" s="1"/>
      <c r="H1571" s="11"/>
      <c r="I1571" s="11"/>
      <c r="J1571" s="11"/>
      <c r="K1571" s="2"/>
      <c r="L1571" s="2"/>
      <c r="M1571" s="1"/>
    </row>
    <row r="1572" spans="1:13" x14ac:dyDescent="0.2">
      <c r="A1572" s="1"/>
      <c r="B1572" s="1"/>
      <c r="C1572" s="16"/>
      <c r="D1572" s="1"/>
      <c r="E1572" s="1"/>
      <c r="F1572" s="1"/>
      <c r="G1572" s="1"/>
      <c r="H1572" s="11"/>
      <c r="I1572" s="11"/>
      <c r="J1572" s="11"/>
      <c r="K1572" s="2"/>
      <c r="L1572" s="2"/>
      <c r="M1572" s="1"/>
    </row>
    <row r="1573" spans="1:13" x14ac:dyDescent="0.2">
      <c r="A1573" s="1"/>
      <c r="B1573" s="1"/>
      <c r="C1573" s="16"/>
      <c r="D1573" s="1"/>
      <c r="E1573" s="1"/>
      <c r="F1573" s="1"/>
      <c r="G1573" s="1"/>
      <c r="H1573" s="11"/>
      <c r="I1573" s="11"/>
      <c r="J1573" s="11"/>
      <c r="K1573" s="2"/>
      <c r="L1573" s="2"/>
      <c r="M1573" s="1"/>
    </row>
    <row r="1574" spans="1:13" x14ac:dyDescent="0.2">
      <c r="A1574" s="1"/>
      <c r="B1574" s="1"/>
      <c r="C1574" s="16"/>
      <c r="D1574" s="1"/>
      <c r="E1574" s="1"/>
      <c r="F1574" s="1"/>
      <c r="G1574" s="1"/>
      <c r="H1574" s="11"/>
      <c r="I1574" s="11"/>
      <c r="J1574" s="11"/>
      <c r="K1574" s="2"/>
      <c r="L1574" s="2"/>
      <c r="M1574" s="1"/>
    </row>
    <row r="1575" spans="1:13" x14ac:dyDescent="0.2">
      <c r="A1575" s="1"/>
      <c r="B1575" s="1"/>
      <c r="C1575" s="16"/>
      <c r="D1575" s="1"/>
      <c r="E1575" s="1"/>
      <c r="F1575" s="1"/>
      <c r="G1575" s="1"/>
      <c r="H1575" s="11"/>
      <c r="I1575" s="11"/>
      <c r="J1575" s="11"/>
      <c r="K1575" s="2"/>
      <c r="L1575" s="2"/>
      <c r="M1575" s="1"/>
    </row>
    <row r="1576" spans="1:13" x14ac:dyDescent="0.2">
      <c r="A1576" s="1"/>
      <c r="B1576" s="1"/>
      <c r="C1576" s="16"/>
      <c r="D1576" s="1"/>
      <c r="E1576" s="1"/>
      <c r="F1576" s="1"/>
      <c r="G1576" s="1"/>
      <c r="H1576" s="11"/>
      <c r="I1576" s="11"/>
      <c r="J1576" s="11"/>
      <c r="K1576" s="2"/>
      <c r="L1576" s="2"/>
      <c r="M1576" s="1"/>
    </row>
    <row r="1577" spans="1:13" x14ac:dyDescent="0.2">
      <c r="A1577" s="1"/>
      <c r="B1577" s="1"/>
      <c r="C1577" s="16"/>
      <c r="D1577" s="1"/>
      <c r="E1577" s="1"/>
      <c r="F1577" s="1"/>
      <c r="G1577" s="1"/>
      <c r="H1577" s="11"/>
      <c r="I1577" s="11"/>
      <c r="J1577" s="11"/>
      <c r="K1577" s="2"/>
      <c r="L1577" s="2"/>
      <c r="M1577" s="1"/>
    </row>
    <row r="1578" spans="1:13" x14ac:dyDescent="0.2">
      <c r="A1578" s="1"/>
      <c r="B1578" s="1"/>
      <c r="C1578" s="16"/>
      <c r="D1578" s="1"/>
      <c r="E1578" s="1"/>
      <c r="F1578" s="1"/>
      <c r="G1578" s="1"/>
      <c r="H1578" s="11"/>
      <c r="I1578" s="11"/>
      <c r="J1578" s="11"/>
      <c r="K1578" s="2"/>
      <c r="L1578" s="2"/>
      <c r="M1578" s="1"/>
    </row>
    <row r="1579" spans="1:13" x14ac:dyDescent="0.2">
      <c r="A1579" s="1"/>
      <c r="B1579" s="1"/>
      <c r="C1579" s="16"/>
      <c r="D1579" s="1"/>
      <c r="E1579" s="1"/>
      <c r="F1579" s="1"/>
      <c r="G1579" s="1"/>
      <c r="H1579" s="11"/>
      <c r="I1579" s="11"/>
      <c r="J1579" s="11"/>
      <c r="K1579" s="2"/>
      <c r="L1579" s="2"/>
      <c r="M1579" s="1"/>
    </row>
    <row r="1580" spans="1:13" x14ac:dyDescent="0.2">
      <c r="A1580" s="1"/>
      <c r="B1580" s="1"/>
      <c r="C1580" s="16"/>
      <c r="D1580" s="1"/>
      <c r="E1580" s="1"/>
      <c r="F1580" s="1"/>
      <c r="G1580" s="1"/>
      <c r="H1580" s="11"/>
      <c r="I1580" s="11"/>
      <c r="J1580" s="11"/>
      <c r="K1580" s="2"/>
      <c r="L1580" s="2"/>
      <c r="M1580" s="1"/>
    </row>
    <row r="1581" spans="1:13" x14ac:dyDescent="0.2">
      <c r="A1581" s="1"/>
      <c r="B1581" s="1"/>
      <c r="C1581" s="16"/>
      <c r="D1581" s="1"/>
      <c r="E1581" s="1"/>
      <c r="F1581" s="1"/>
      <c r="G1581" s="1"/>
      <c r="H1581" s="11"/>
      <c r="I1581" s="11"/>
      <c r="J1581" s="11"/>
      <c r="K1581" s="2"/>
      <c r="L1581" s="2"/>
      <c r="M1581" s="1"/>
    </row>
    <row r="1582" spans="1:13" x14ac:dyDescent="0.2">
      <c r="A1582" s="1"/>
      <c r="B1582" s="1"/>
      <c r="C1582" s="16"/>
      <c r="D1582" s="1"/>
      <c r="E1582" s="1"/>
      <c r="F1582" s="1"/>
      <c r="G1582" s="1"/>
      <c r="H1582" s="11"/>
      <c r="I1582" s="11"/>
      <c r="J1582" s="11"/>
      <c r="K1582" s="2"/>
      <c r="L1582" s="2"/>
      <c r="M1582" s="1"/>
    </row>
    <row r="1583" spans="1:13" x14ac:dyDescent="0.2">
      <c r="A1583" s="1"/>
      <c r="B1583" s="1"/>
      <c r="C1583" s="16"/>
      <c r="D1583" s="1"/>
      <c r="E1583" s="1"/>
      <c r="F1583" s="1"/>
      <c r="G1583" s="1"/>
      <c r="H1583" s="11"/>
      <c r="I1583" s="11"/>
      <c r="J1583" s="11"/>
      <c r="K1583" s="2"/>
      <c r="L1583" s="2"/>
      <c r="M1583" s="1"/>
    </row>
    <row r="1584" spans="1:13" x14ac:dyDescent="0.2">
      <c r="A1584" s="1"/>
      <c r="B1584" s="1"/>
      <c r="C1584" s="16"/>
      <c r="D1584" s="1"/>
      <c r="E1584" s="1"/>
      <c r="F1584" s="1"/>
      <c r="G1584" s="1"/>
      <c r="H1584" s="11"/>
      <c r="I1584" s="11"/>
      <c r="J1584" s="11"/>
      <c r="K1584" s="2"/>
      <c r="L1584" s="2"/>
      <c r="M1584" s="1"/>
    </row>
    <row r="1585" spans="1:13" x14ac:dyDescent="0.2">
      <c r="A1585" s="1"/>
      <c r="B1585" s="1"/>
      <c r="C1585" s="16"/>
      <c r="D1585" s="1"/>
      <c r="E1585" s="1"/>
      <c r="F1585" s="1"/>
      <c r="G1585" s="1"/>
      <c r="H1585" s="11"/>
      <c r="I1585" s="11"/>
      <c r="J1585" s="11"/>
      <c r="K1585" s="2"/>
      <c r="L1585" s="2"/>
      <c r="M1585" s="1"/>
    </row>
    <row r="1586" spans="1:13" x14ac:dyDescent="0.2">
      <c r="A1586" s="1"/>
      <c r="B1586" s="1"/>
      <c r="C1586" s="16"/>
      <c r="D1586" s="1"/>
      <c r="E1586" s="1"/>
      <c r="F1586" s="1"/>
      <c r="G1586" s="1"/>
      <c r="H1586" s="11"/>
      <c r="I1586" s="11"/>
      <c r="J1586" s="11"/>
      <c r="K1586" s="2"/>
      <c r="L1586" s="2"/>
      <c r="M1586" s="1"/>
    </row>
    <row r="1587" spans="1:13" x14ac:dyDescent="0.2">
      <c r="A1587" s="1"/>
      <c r="B1587" s="1"/>
      <c r="C1587" s="16"/>
      <c r="D1587" s="1"/>
      <c r="E1587" s="1"/>
      <c r="F1587" s="1"/>
      <c r="G1587" s="1"/>
      <c r="H1587" s="11"/>
      <c r="I1587" s="11"/>
      <c r="J1587" s="11"/>
      <c r="K1587" s="2"/>
      <c r="L1587" s="2"/>
      <c r="M1587" s="1"/>
    </row>
    <row r="1588" spans="1:13" x14ac:dyDescent="0.2">
      <c r="A1588" s="1"/>
      <c r="B1588" s="1"/>
      <c r="C1588" s="16"/>
      <c r="D1588" s="1"/>
      <c r="E1588" s="1"/>
      <c r="F1588" s="1"/>
      <c r="G1588" s="1"/>
      <c r="H1588" s="11"/>
      <c r="I1588" s="11"/>
      <c r="J1588" s="11"/>
      <c r="K1588" s="2"/>
      <c r="L1588" s="2"/>
      <c r="M1588" s="1"/>
    </row>
    <row r="1589" spans="1:13" x14ac:dyDescent="0.2">
      <c r="A1589" s="1"/>
      <c r="B1589" s="1"/>
      <c r="C1589" s="16"/>
      <c r="D1589" s="1"/>
      <c r="E1589" s="1"/>
      <c r="F1589" s="1"/>
      <c r="G1589" s="1"/>
      <c r="H1589" s="11"/>
      <c r="I1589" s="11"/>
      <c r="J1589" s="11"/>
      <c r="K1589" s="2"/>
      <c r="L1589" s="2"/>
      <c r="M1589" s="1"/>
    </row>
    <row r="1590" spans="1:13" x14ac:dyDescent="0.2">
      <c r="A1590" s="1"/>
      <c r="B1590" s="1"/>
      <c r="C1590" s="16"/>
      <c r="D1590" s="1"/>
      <c r="E1590" s="1"/>
      <c r="F1590" s="1"/>
      <c r="G1590" s="1"/>
      <c r="H1590" s="11"/>
      <c r="I1590" s="11"/>
      <c r="J1590" s="11"/>
      <c r="K1590" s="2"/>
      <c r="L1590" s="2"/>
      <c r="M1590" s="1"/>
    </row>
    <row r="1591" spans="1:13" x14ac:dyDescent="0.2">
      <c r="A1591" s="1"/>
      <c r="B1591" s="1"/>
      <c r="C1591" s="16"/>
      <c r="D1591" s="1"/>
      <c r="E1591" s="1"/>
      <c r="F1591" s="1"/>
      <c r="G1591" s="1"/>
      <c r="H1591" s="11"/>
      <c r="I1591" s="11"/>
      <c r="J1591" s="11"/>
      <c r="K1591" s="2"/>
      <c r="L1591" s="2"/>
      <c r="M1591" s="1"/>
    </row>
    <row r="1592" spans="1:13" x14ac:dyDescent="0.2">
      <c r="A1592" s="1"/>
      <c r="B1592" s="1"/>
      <c r="C1592" s="16"/>
      <c r="D1592" s="1"/>
      <c r="E1592" s="1"/>
      <c r="F1592" s="1"/>
      <c r="G1592" s="1"/>
      <c r="H1592" s="11"/>
      <c r="I1592" s="11"/>
      <c r="J1592" s="11"/>
      <c r="K1592" s="2"/>
      <c r="L1592" s="2"/>
      <c r="M1592" s="1"/>
    </row>
    <row r="1593" spans="1:13" x14ac:dyDescent="0.2">
      <c r="A1593" s="1"/>
      <c r="B1593" s="1"/>
      <c r="C1593" s="16"/>
      <c r="D1593" s="1"/>
      <c r="E1593" s="1"/>
      <c r="F1593" s="1"/>
      <c r="G1593" s="1"/>
      <c r="H1593" s="11"/>
      <c r="I1593" s="11"/>
      <c r="J1593" s="11"/>
      <c r="K1593" s="2"/>
      <c r="L1593" s="2"/>
      <c r="M1593" s="1"/>
    </row>
    <row r="1594" spans="1:13" x14ac:dyDescent="0.2">
      <c r="A1594" s="1"/>
      <c r="B1594" s="1"/>
      <c r="C1594" s="16"/>
      <c r="D1594" s="1"/>
      <c r="E1594" s="1"/>
      <c r="F1594" s="1"/>
      <c r="G1594" s="1"/>
      <c r="H1594" s="11"/>
      <c r="I1594" s="11"/>
      <c r="J1594" s="11"/>
      <c r="K1594" s="2"/>
      <c r="L1594" s="2"/>
      <c r="M1594" s="1"/>
    </row>
    <row r="1595" spans="1:13" x14ac:dyDescent="0.2">
      <c r="A1595" s="1"/>
      <c r="B1595" s="1"/>
      <c r="C1595" s="16"/>
      <c r="D1595" s="1"/>
      <c r="E1595" s="1"/>
      <c r="F1595" s="1"/>
      <c r="G1595" s="1"/>
      <c r="H1595" s="11"/>
      <c r="I1595" s="11"/>
      <c r="J1595" s="11"/>
      <c r="K1595" s="2"/>
      <c r="L1595" s="2"/>
      <c r="M1595" s="1"/>
    </row>
    <row r="1596" spans="1:13" x14ac:dyDescent="0.2">
      <c r="A1596" s="1"/>
      <c r="B1596" s="1"/>
      <c r="C1596" s="16"/>
      <c r="D1596" s="1"/>
      <c r="E1596" s="1"/>
      <c r="F1596" s="1"/>
      <c r="G1596" s="1"/>
      <c r="H1596" s="11"/>
      <c r="I1596" s="11"/>
      <c r="J1596" s="11"/>
      <c r="K1596" s="2"/>
      <c r="L1596" s="2"/>
      <c r="M1596" s="1"/>
    </row>
    <row r="1597" spans="1:13" x14ac:dyDescent="0.2">
      <c r="A1597" s="1"/>
      <c r="B1597" s="1"/>
      <c r="C1597" s="16"/>
      <c r="D1597" s="1"/>
      <c r="E1597" s="1"/>
      <c r="F1597" s="1"/>
      <c r="G1597" s="1"/>
      <c r="H1597" s="11"/>
      <c r="I1597" s="11"/>
      <c r="J1597" s="11"/>
      <c r="K1597" s="2"/>
      <c r="L1597" s="2"/>
      <c r="M1597" s="1"/>
    </row>
    <row r="1598" spans="1:13" x14ac:dyDescent="0.2">
      <c r="A1598" s="1"/>
      <c r="B1598" s="1"/>
      <c r="C1598" s="16"/>
      <c r="D1598" s="1"/>
      <c r="E1598" s="1"/>
      <c r="F1598" s="1"/>
      <c r="G1598" s="1"/>
      <c r="H1598" s="11"/>
      <c r="I1598" s="11"/>
      <c r="J1598" s="11"/>
      <c r="K1598" s="2"/>
      <c r="L1598" s="2"/>
      <c r="M1598" s="1"/>
    </row>
    <row r="1599" spans="1:13" x14ac:dyDescent="0.2">
      <c r="A1599" s="1"/>
      <c r="B1599" s="1"/>
      <c r="C1599" s="16"/>
      <c r="D1599" s="1"/>
      <c r="E1599" s="1"/>
      <c r="F1599" s="1"/>
      <c r="G1599" s="1"/>
      <c r="H1599" s="11"/>
      <c r="I1599" s="11"/>
      <c r="J1599" s="11"/>
      <c r="K1599" s="2"/>
      <c r="L1599" s="2"/>
      <c r="M1599" s="1"/>
    </row>
    <row r="1600" spans="1:13" x14ac:dyDescent="0.2">
      <c r="A1600" s="1"/>
      <c r="B1600" s="1"/>
      <c r="C1600" s="16"/>
      <c r="D1600" s="1"/>
      <c r="E1600" s="1"/>
      <c r="F1600" s="1"/>
      <c r="G1600" s="1"/>
      <c r="H1600" s="11"/>
      <c r="I1600" s="11"/>
      <c r="J1600" s="11"/>
      <c r="K1600" s="2"/>
      <c r="L1600" s="2"/>
      <c r="M1600" s="1"/>
    </row>
    <row r="1601" spans="1:13" x14ac:dyDescent="0.2">
      <c r="A1601" s="1"/>
      <c r="B1601" s="1"/>
      <c r="C1601" s="16"/>
      <c r="D1601" s="1"/>
      <c r="E1601" s="1"/>
      <c r="F1601" s="1"/>
      <c r="G1601" s="1"/>
      <c r="H1601" s="11"/>
      <c r="I1601" s="11"/>
      <c r="J1601" s="11"/>
      <c r="K1601" s="2"/>
      <c r="L1601" s="2"/>
      <c r="M1601" s="1"/>
    </row>
    <row r="1602" spans="1:13" x14ac:dyDescent="0.2">
      <c r="A1602" s="1"/>
      <c r="B1602" s="1"/>
      <c r="C1602" s="16"/>
      <c r="D1602" s="1"/>
      <c r="E1602" s="1"/>
      <c r="F1602" s="1"/>
      <c r="G1602" s="1"/>
      <c r="H1602" s="11"/>
      <c r="I1602" s="11"/>
      <c r="J1602" s="11"/>
      <c r="K1602" s="2"/>
      <c r="L1602" s="2"/>
      <c r="M1602" s="1"/>
    </row>
    <row r="1603" spans="1:13" x14ac:dyDescent="0.2">
      <c r="A1603" s="1"/>
      <c r="B1603" s="1"/>
      <c r="C1603" s="16"/>
      <c r="D1603" s="1"/>
      <c r="E1603" s="1"/>
      <c r="F1603" s="1"/>
      <c r="G1603" s="1"/>
      <c r="H1603" s="11"/>
      <c r="I1603" s="11"/>
      <c r="J1603" s="11"/>
      <c r="K1603" s="2"/>
      <c r="L1603" s="2"/>
      <c r="M1603" s="1"/>
    </row>
    <row r="1604" spans="1:13" x14ac:dyDescent="0.2">
      <c r="A1604" s="1"/>
      <c r="B1604" s="1"/>
      <c r="C1604" s="16"/>
      <c r="D1604" s="1"/>
      <c r="E1604" s="1"/>
      <c r="F1604" s="1"/>
      <c r="G1604" s="1"/>
      <c r="H1604" s="11"/>
      <c r="I1604" s="11"/>
      <c r="J1604" s="11"/>
      <c r="K1604" s="2"/>
      <c r="L1604" s="2"/>
      <c r="M1604" s="1"/>
    </row>
    <row r="1605" spans="1:13" x14ac:dyDescent="0.2">
      <c r="A1605" s="1"/>
      <c r="B1605" s="1"/>
      <c r="C1605" s="16"/>
      <c r="D1605" s="1"/>
      <c r="E1605" s="1"/>
      <c r="F1605" s="1"/>
      <c r="G1605" s="1"/>
      <c r="H1605" s="11"/>
      <c r="I1605" s="11"/>
      <c r="J1605" s="11"/>
      <c r="K1605" s="2"/>
      <c r="L1605" s="2"/>
      <c r="M1605" s="1"/>
    </row>
    <row r="1606" spans="1:13" x14ac:dyDescent="0.2">
      <c r="A1606" s="1"/>
      <c r="B1606" s="1"/>
      <c r="C1606" s="16"/>
      <c r="D1606" s="1"/>
      <c r="E1606" s="1"/>
      <c r="F1606" s="1"/>
      <c r="G1606" s="1"/>
      <c r="H1606" s="11"/>
      <c r="I1606" s="11"/>
      <c r="J1606" s="11"/>
      <c r="K1606" s="2"/>
      <c r="L1606" s="2"/>
      <c r="M1606" s="1"/>
    </row>
    <row r="1607" spans="1:13" x14ac:dyDescent="0.2">
      <c r="A1607" s="1"/>
      <c r="B1607" s="1"/>
      <c r="C1607" s="16"/>
      <c r="D1607" s="1"/>
      <c r="E1607" s="1"/>
      <c r="F1607" s="1"/>
      <c r="G1607" s="1"/>
      <c r="H1607" s="11"/>
      <c r="I1607" s="11"/>
      <c r="J1607" s="11"/>
      <c r="K1607" s="2"/>
      <c r="L1607" s="2"/>
      <c r="M1607" s="1"/>
    </row>
    <row r="1608" spans="1:13" x14ac:dyDescent="0.2">
      <c r="A1608" s="1"/>
      <c r="B1608" s="1"/>
      <c r="C1608" s="16"/>
      <c r="D1608" s="1"/>
      <c r="E1608" s="1"/>
      <c r="F1608" s="1"/>
      <c r="G1608" s="1"/>
      <c r="H1608" s="11"/>
      <c r="I1608" s="11"/>
      <c r="J1608" s="11"/>
      <c r="K1608" s="2"/>
      <c r="L1608" s="2"/>
      <c r="M1608" s="1"/>
    </row>
    <row r="1609" spans="1:13" x14ac:dyDescent="0.2">
      <c r="A1609" s="1"/>
      <c r="B1609" s="1"/>
      <c r="C1609" s="16"/>
      <c r="D1609" s="1"/>
      <c r="E1609" s="1"/>
      <c r="F1609" s="1"/>
      <c r="G1609" s="1"/>
      <c r="H1609" s="11"/>
      <c r="I1609" s="11"/>
      <c r="J1609" s="11"/>
      <c r="K1609" s="2"/>
      <c r="L1609" s="2"/>
      <c r="M1609" s="1"/>
    </row>
    <row r="1610" spans="1:13" x14ac:dyDescent="0.2">
      <c r="A1610" s="1"/>
      <c r="B1610" s="1"/>
      <c r="C1610" s="16"/>
      <c r="D1610" s="1"/>
      <c r="E1610" s="1"/>
      <c r="F1610" s="1"/>
      <c r="G1610" s="1"/>
      <c r="H1610" s="11"/>
      <c r="I1610" s="11"/>
      <c r="J1610" s="11"/>
      <c r="K1610" s="2"/>
      <c r="L1610" s="2"/>
      <c r="M1610" s="1"/>
    </row>
    <row r="1611" spans="1:13" x14ac:dyDescent="0.2">
      <c r="A1611" s="1"/>
      <c r="B1611" s="1"/>
      <c r="C1611" s="16"/>
      <c r="D1611" s="1"/>
      <c r="E1611" s="1"/>
      <c r="F1611" s="1"/>
      <c r="G1611" s="1"/>
      <c r="H1611" s="11"/>
      <c r="I1611" s="11"/>
      <c r="J1611" s="11"/>
      <c r="K1611" s="2"/>
      <c r="L1611" s="2"/>
      <c r="M1611" s="1"/>
    </row>
    <row r="1612" spans="1:13" x14ac:dyDescent="0.2">
      <c r="A1612" s="1"/>
      <c r="B1612" s="1"/>
      <c r="C1612" s="16"/>
      <c r="D1612" s="1"/>
      <c r="E1612" s="1"/>
      <c r="F1612" s="1"/>
      <c r="G1612" s="1"/>
      <c r="H1612" s="11"/>
      <c r="I1612" s="11"/>
      <c r="J1612" s="11"/>
      <c r="K1612" s="2"/>
      <c r="L1612" s="2"/>
      <c r="M1612" s="1"/>
    </row>
    <row r="1613" spans="1:13" x14ac:dyDescent="0.2">
      <c r="A1613" s="1"/>
      <c r="B1613" s="1"/>
      <c r="C1613" s="16"/>
      <c r="D1613" s="1"/>
      <c r="E1613" s="1"/>
      <c r="F1613" s="1"/>
      <c r="G1613" s="1"/>
      <c r="H1613" s="11"/>
      <c r="I1613" s="11"/>
      <c r="J1613" s="11"/>
      <c r="K1613" s="2"/>
      <c r="L1613" s="2"/>
      <c r="M1613" s="1"/>
    </row>
    <row r="1614" spans="1:13" x14ac:dyDescent="0.2">
      <c r="A1614" s="1"/>
      <c r="B1614" s="1"/>
      <c r="C1614" s="16"/>
      <c r="D1614" s="1"/>
      <c r="E1614" s="1"/>
      <c r="F1614" s="1"/>
      <c r="G1614" s="1"/>
      <c r="H1614" s="11"/>
      <c r="I1614" s="11"/>
      <c r="J1614" s="11"/>
      <c r="K1614" s="2"/>
      <c r="L1614" s="2"/>
      <c r="M1614" s="1"/>
    </row>
    <row r="1615" spans="1:13" x14ac:dyDescent="0.2">
      <c r="A1615" s="1"/>
      <c r="B1615" s="1"/>
      <c r="C1615" s="16"/>
      <c r="D1615" s="1"/>
      <c r="E1615" s="1"/>
      <c r="F1615" s="1"/>
      <c r="G1615" s="1"/>
      <c r="H1615" s="11"/>
      <c r="I1615" s="11"/>
      <c r="J1615" s="11"/>
      <c r="K1615" s="2"/>
      <c r="L1615" s="2"/>
      <c r="M1615" s="1"/>
    </row>
    <row r="1616" spans="1:13" x14ac:dyDescent="0.2">
      <c r="A1616" s="1"/>
      <c r="B1616" s="1"/>
      <c r="C1616" s="16"/>
      <c r="D1616" s="1"/>
      <c r="E1616" s="1"/>
      <c r="F1616" s="1"/>
      <c r="G1616" s="1"/>
      <c r="H1616" s="11"/>
      <c r="I1616" s="11"/>
      <c r="J1616" s="11"/>
      <c r="K1616" s="2"/>
      <c r="L1616" s="2"/>
      <c r="M1616" s="1"/>
    </row>
    <row r="1617" spans="1:13" x14ac:dyDescent="0.2">
      <c r="A1617" s="1"/>
      <c r="B1617" s="1"/>
      <c r="C1617" s="16"/>
      <c r="D1617" s="1"/>
      <c r="E1617" s="1"/>
      <c r="F1617" s="1"/>
      <c r="G1617" s="1"/>
      <c r="H1617" s="11"/>
      <c r="I1617" s="11"/>
      <c r="J1617" s="11"/>
      <c r="K1617" s="2"/>
      <c r="L1617" s="2"/>
      <c r="M1617" s="1"/>
    </row>
    <row r="1618" spans="1:13" x14ac:dyDescent="0.2">
      <c r="A1618" s="1"/>
      <c r="B1618" s="1"/>
      <c r="C1618" s="16"/>
      <c r="D1618" s="1"/>
      <c r="E1618" s="1"/>
      <c r="F1618" s="1"/>
      <c r="G1618" s="1"/>
      <c r="H1618" s="11"/>
      <c r="I1618" s="11"/>
      <c r="J1618" s="11"/>
      <c r="K1618" s="2"/>
      <c r="L1618" s="2"/>
      <c r="M1618" s="1"/>
    </row>
    <row r="1619" spans="1:13" x14ac:dyDescent="0.2">
      <c r="A1619" s="1"/>
      <c r="B1619" s="1"/>
      <c r="C1619" s="16"/>
      <c r="D1619" s="1"/>
      <c r="E1619" s="1"/>
      <c r="F1619" s="1"/>
      <c r="G1619" s="1"/>
      <c r="H1619" s="11"/>
      <c r="I1619" s="11"/>
      <c r="J1619" s="11"/>
      <c r="K1619" s="2"/>
      <c r="L1619" s="2"/>
      <c r="M1619" s="1"/>
    </row>
    <row r="1620" spans="1:13" x14ac:dyDescent="0.2">
      <c r="A1620" s="1"/>
      <c r="B1620" s="1"/>
      <c r="C1620" s="16"/>
      <c r="D1620" s="1"/>
      <c r="E1620" s="1"/>
      <c r="F1620" s="1"/>
      <c r="G1620" s="1"/>
      <c r="H1620" s="11"/>
      <c r="I1620" s="11"/>
      <c r="J1620" s="11"/>
      <c r="K1620" s="2"/>
      <c r="L1620" s="2"/>
      <c r="M1620" s="1"/>
    </row>
    <row r="1621" spans="1:13" x14ac:dyDescent="0.2">
      <c r="A1621" s="1"/>
      <c r="B1621" s="1"/>
      <c r="C1621" s="16"/>
      <c r="D1621" s="1"/>
      <c r="E1621" s="1"/>
      <c r="F1621" s="1"/>
      <c r="G1621" s="1"/>
      <c r="H1621" s="11"/>
      <c r="I1621" s="11"/>
      <c r="J1621" s="11"/>
      <c r="K1621" s="2"/>
      <c r="L1621" s="2"/>
      <c r="M1621" s="1"/>
    </row>
    <row r="1622" spans="1:13" x14ac:dyDescent="0.2">
      <c r="A1622" s="1"/>
      <c r="B1622" s="1"/>
      <c r="C1622" s="16"/>
      <c r="D1622" s="1"/>
      <c r="E1622" s="1"/>
      <c r="F1622" s="1"/>
      <c r="G1622" s="1"/>
      <c r="H1622" s="11"/>
      <c r="I1622" s="11"/>
      <c r="J1622" s="11"/>
      <c r="K1622" s="2"/>
      <c r="L1622" s="2"/>
      <c r="M1622" s="1"/>
    </row>
    <row r="1623" spans="1:13" x14ac:dyDescent="0.2">
      <c r="A1623" s="1"/>
      <c r="B1623" s="1"/>
      <c r="C1623" s="16"/>
      <c r="D1623" s="1"/>
      <c r="E1623" s="1"/>
      <c r="F1623" s="1"/>
      <c r="G1623" s="1"/>
      <c r="H1623" s="11"/>
      <c r="I1623" s="11"/>
      <c r="J1623" s="11"/>
      <c r="K1623" s="2"/>
      <c r="L1623" s="2"/>
      <c r="M1623" s="1"/>
    </row>
    <row r="1624" spans="1:13" x14ac:dyDescent="0.2">
      <c r="A1624" s="1"/>
      <c r="B1624" s="1"/>
      <c r="C1624" s="16"/>
      <c r="D1624" s="1"/>
      <c r="E1624" s="1"/>
      <c r="F1624" s="1"/>
      <c r="G1624" s="1"/>
      <c r="H1624" s="11"/>
      <c r="I1624" s="11"/>
      <c r="J1624" s="11"/>
      <c r="K1624" s="2"/>
      <c r="L1624" s="2"/>
      <c r="M1624" s="1"/>
    </row>
    <row r="1625" spans="1:13" x14ac:dyDescent="0.2">
      <c r="A1625" s="1"/>
      <c r="B1625" s="1"/>
      <c r="C1625" s="16"/>
      <c r="D1625" s="1"/>
      <c r="E1625" s="1"/>
      <c r="F1625" s="1"/>
      <c r="G1625" s="1"/>
      <c r="H1625" s="11"/>
      <c r="I1625" s="11"/>
      <c r="J1625" s="11"/>
      <c r="K1625" s="2"/>
      <c r="L1625" s="2"/>
      <c r="M1625" s="1"/>
    </row>
    <row r="1626" spans="1:13" x14ac:dyDescent="0.2">
      <c r="A1626" s="1"/>
      <c r="B1626" s="1"/>
      <c r="C1626" s="16"/>
      <c r="D1626" s="1"/>
      <c r="E1626" s="1"/>
      <c r="F1626" s="1"/>
      <c r="G1626" s="1"/>
      <c r="H1626" s="11"/>
      <c r="I1626" s="11"/>
      <c r="J1626" s="11"/>
      <c r="K1626" s="2"/>
      <c r="L1626" s="2"/>
      <c r="M1626" s="1"/>
    </row>
    <row r="1627" spans="1:13" x14ac:dyDescent="0.2">
      <c r="A1627" s="1"/>
      <c r="B1627" s="1"/>
      <c r="C1627" s="16"/>
      <c r="D1627" s="1"/>
      <c r="E1627" s="1"/>
      <c r="F1627" s="1"/>
      <c r="G1627" s="1"/>
      <c r="H1627" s="11"/>
      <c r="I1627" s="11"/>
      <c r="J1627" s="11"/>
      <c r="K1627" s="2"/>
      <c r="L1627" s="2"/>
      <c r="M1627" s="1"/>
    </row>
    <row r="1628" spans="1:13" x14ac:dyDescent="0.2">
      <c r="A1628" s="1"/>
      <c r="B1628" s="1"/>
      <c r="C1628" s="16"/>
      <c r="D1628" s="1"/>
      <c r="E1628" s="1"/>
      <c r="F1628" s="1"/>
      <c r="G1628" s="1"/>
      <c r="H1628" s="11"/>
      <c r="I1628" s="11"/>
      <c r="J1628" s="11"/>
      <c r="K1628" s="2"/>
      <c r="L1628" s="2"/>
      <c r="M1628" s="1"/>
    </row>
    <row r="1629" spans="1:13" x14ac:dyDescent="0.2">
      <c r="A1629" s="1"/>
      <c r="B1629" s="1"/>
      <c r="C1629" s="16"/>
      <c r="D1629" s="1"/>
      <c r="E1629" s="1"/>
      <c r="F1629" s="1"/>
      <c r="G1629" s="1"/>
      <c r="H1629" s="11"/>
      <c r="I1629" s="11"/>
      <c r="J1629" s="11"/>
      <c r="K1629" s="2"/>
      <c r="L1629" s="2"/>
      <c r="M1629" s="1"/>
    </row>
    <row r="1630" spans="1:13" x14ac:dyDescent="0.2">
      <c r="A1630" s="1"/>
      <c r="B1630" s="1"/>
      <c r="C1630" s="16"/>
      <c r="D1630" s="1"/>
      <c r="E1630" s="1"/>
      <c r="F1630" s="1"/>
      <c r="G1630" s="1"/>
      <c r="H1630" s="11"/>
      <c r="I1630" s="11"/>
      <c r="J1630" s="11"/>
      <c r="K1630" s="2"/>
      <c r="L1630" s="2"/>
      <c r="M1630" s="1"/>
    </row>
    <row r="1631" spans="1:13" x14ac:dyDescent="0.2">
      <c r="A1631" s="1"/>
      <c r="B1631" s="1"/>
      <c r="C1631" s="16"/>
      <c r="D1631" s="1"/>
      <c r="E1631" s="1"/>
      <c r="F1631" s="1"/>
      <c r="G1631" s="1"/>
      <c r="H1631" s="11"/>
      <c r="I1631" s="11"/>
      <c r="J1631" s="11"/>
      <c r="K1631" s="2"/>
      <c r="L1631" s="2"/>
      <c r="M1631" s="1"/>
    </row>
    <row r="1632" spans="1:13" x14ac:dyDescent="0.2">
      <c r="A1632" s="1"/>
      <c r="B1632" s="1"/>
      <c r="C1632" s="16"/>
      <c r="D1632" s="1"/>
      <c r="E1632" s="1"/>
      <c r="F1632" s="1"/>
      <c r="G1632" s="1"/>
      <c r="H1632" s="11"/>
      <c r="I1632" s="11"/>
      <c r="J1632" s="11"/>
      <c r="K1632" s="2"/>
      <c r="L1632" s="2"/>
      <c r="M1632" s="1"/>
    </row>
    <row r="1633" spans="1:13" x14ac:dyDescent="0.2">
      <c r="A1633" s="1"/>
      <c r="B1633" s="1"/>
      <c r="C1633" s="16"/>
      <c r="D1633" s="1"/>
      <c r="E1633" s="1"/>
      <c r="F1633" s="1"/>
      <c r="G1633" s="1"/>
      <c r="H1633" s="11"/>
      <c r="I1633" s="11"/>
      <c r="J1633" s="11"/>
      <c r="K1633" s="2"/>
      <c r="L1633" s="2"/>
      <c r="M1633" s="1"/>
    </row>
    <row r="1634" spans="1:13" x14ac:dyDescent="0.2">
      <c r="A1634" s="1"/>
      <c r="B1634" s="1"/>
      <c r="C1634" s="16"/>
      <c r="D1634" s="1"/>
      <c r="E1634" s="1"/>
      <c r="F1634" s="1"/>
      <c r="G1634" s="1"/>
      <c r="H1634" s="11"/>
      <c r="I1634" s="11"/>
      <c r="J1634" s="11"/>
      <c r="K1634" s="2"/>
      <c r="L1634" s="2"/>
      <c r="M1634" s="1"/>
    </row>
    <row r="1635" spans="1:13" x14ac:dyDescent="0.2">
      <c r="A1635" s="1"/>
      <c r="B1635" s="1"/>
      <c r="C1635" s="16"/>
      <c r="D1635" s="1"/>
      <c r="E1635" s="1"/>
      <c r="F1635" s="1"/>
      <c r="G1635" s="1"/>
      <c r="H1635" s="11"/>
      <c r="I1635" s="11"/>
      <c r="J1635" s="11"/>
      <c r="K1635" s="2"/>
      <c r="L1635" s="2"/>
      <c r="M1635" s="1"/>
    </row>
    <row r="1636" spans="1:13" x14ac:dyDescent="0.2">
      <c r="A1636" s="1"/>
      <c r="B1636" s="1"/>
      <c r="C1636" s="16"/>
      <c r="D1636" s="1"/>
      <c r="E1636" s="1"/>
      <c r="F1636" s="1"/>
      <c r="G1636" s="1"/>
      <c r="H1636" s="11"/>
      <c r="I1636" s="11"/>
      <c r="J1636" s="11"/>
      <c r="K1636" s="2"/>
      <c r="L1636" s="2"/>
      <c r="M1636" s="1"/>
    </row>
    <row r="1637" spans="1:13" x14ac:dyDescent="0.2">
      <c r="A1637" s="1"/>
      <c r="B1637" s="1"/>
      <c r="C1637" s="16"/>
      <c r="D1637" s="1"/>
      <c r="E1637" s="1"/>
      <c r="F1637" s="1"/>
      <c r="G1637" s="1"/>
      <c r="H1637" s="11"/>
      <c r="I1637" s="11"/>
      <c r="J1637" s="11"/>
      <c r="K1637" s="2"/>
      <c r="L1637" s="2"/>
      <c r="M1637" s="1"/>
    </row>
    <row r="1638" spans="1:13" x14ac:dyDescent="0.2">
      <c r="A1638" s="1"/>
      <c r="B1638" s="1"/>
      <c r="C1638" s="16"/>
      <c r="D1638" s="1"/>
      <c r="E1638" s="1"/>
      <c r="F1638" s="1"/>
      <c r="G1638" s="1"/>
      <c r="H1638" s="11"/>
      <c r="I1638" s="11"/>
      <c r="J1638" s="11"/>
      <c r="K1638" s="2"/>
      <c r="L1638" s="2"/>
      <c r="M1638" s="1"/>
    </row>
    <row r="1639" spans="1:13" x14ac:dyDescent="0.2">
      <c r="A1639" s="1"/>
      <c r="B1639" s="1"/>
      <c r="C1639" s="16"/>
      <c r="D1639" s="1"/>
      <c r="E1639" s="1"/>
      <c r="F1639" s="1"/>
      <c r="G1639" s="1"/>
      <c r="H1639" s="11"/>
      <c r="I1639" s="11"/>
      <c r="J1639" s="11"/>
      <c r="K1639" s="2"/>
      <c r="L1639" s="2"/>
      <c r="M1639" s="1"/>
    </row>
    <row r="1640" spans="1:13" x14ac:dyDescent="0.2">
      <c r="A1640" s="1"/>
      <c r="B1640" s="1"/>
      <c r="C1640" s="16"/>
      <c r="D1640" s="1"/>
      <c r="E1640" s="1"/>
      <c r="F1640" s="1"/>
      <c r="G1640" s="1"/>
      <c r="H1640" s="11"/>
      <c r="I1640" s="11"/>
      <c r="J1640" s="11"/>
      <c r="K1640" s="2"/>
      <c r="L1640" s="2"/>
      <c r="M1640" s="1"/>
    </row>
    <row r="1641" spans="1:13" x14ac:dyDescent="0.2">
      <c r="A1641" s="1"/>
      <c r="B1641" s="1"/>
      <c r="C1641" s="16"/>
      <c r="D1641" s="1"/>
      <c r="E1641" s="1"/>
      <c r="F1641" s="1"/>
      <c r="G1641" s="1"/>
      <c r="H1641" s="11"/>
      <c r="I1641" s="11"/>
      <c r="J1641" s="11"/>
      <c r="K1641" s="2"/>
      <c r="L1641" s="2"/>
      <c r="M1641" s="1"/>
    </row>
    <row r="1642" spans="1:13" x14ac:dyDescent="0.2">
      <c r="A1642" s="1"/>
      <c r="B1642" s="1"/>
      <c r="C1642" s="16"/>
      <c r="D1642" s="1"/>
      <c r="E1642" s="1"/>
      <c r="F1642" s="1"/>
      <c r="G1642" s="1"/>
      <c r="H1642" s="11"/>
      <c r="I1642" s="11"/>
      <c r="J1642" s="11"/>
      <c r="K1642" s="2"/>
      <c r="L1642" s="2"/>
      <c r="M1642" s="1"/>
    </row>
    <row r="1643" spans="1:13" x14ac:dyDescent="0.2">
      <c r="A1643" s="1"/>
      <c r="B1643" s="1"/>
      <c r="C1643" s="16"/>
      <c r="D1643" s="1"/>
      <c r="E1643" s="1"/>
      <c r="F1643" s="1"/>
      <c r="G1643" s="1"/>
      <c r="H1643" s="11"/>
      <c r="I1643" s="11"/>
      <c r="J1643" s="11"/>
      <c r="K1643" s="2"/>
      <c r="L1643" s="2"/>
      <c r="M1643" s="1"/>
    </row>
    <row r="1644" spans="1:13" x14ac:dyDescent="0.2">
      <c r="A1644" s="1"/>
      <c r="B1644" s="1"/>
      <c r="C1644" s="16"/>
      <c r="D1644" s="1"/>
      <c r="E1644" s="1"/>
      <c r="F1644" s="1"/>
      <c r="G1644" s="1"/>
      <c r="H1644" s="11"/>
      <c r="I1644" s="11"/>
      <c r="J1644" s="11"/>
      <c r="K1644" s="2"/>
      <c r="L1644" s="2"/>
      <c r="M1644" s="1"/>
    </row>
    <row r="1645" spans="1:13" x14ac:dyDescent="0.2">
      <c r="A1645" s="1"/>
      <c r="B1645" s="1"/>
      <c r="C1645" s="16"/>
      <c r="D1645" s="1"/>
      <c r="E1645" s="1"/>
      <c r="F1645" s="1"/>
      <c r="G1645" s="1"/>
      <c r="H1645" s="11"/>
      <c r="I1645" s="11"/>
      <c r="J1645" s="11"/>
      <c r="K1645" s="2"/>
      <c r="L1645" s="2"/>
      <c r="M1645" s="1"/>
    </row>
    <row r="1646" spans="1:13" x14ac:dyDescent="0.2">
      <c r="A1646" s="1"/>
      <c r="B1646" s="1"/>
      <c r="C1646" s="16"/>
      <c r="D1646" s="1"/>
      <c r="E1646" s="1"/>
      <c r="F1646" s="1"/>
      <c r="G1646" s="1"/>
      <c r="H1646" s="11"/>
      <c r="I1646" s="11"/>
      <c r="J1646" s="11"/>
      <c r="K1646" s="2"/>
      <c r="L1646" s="2"/>
      <c r="M1646" s="1"/>
    </row>
    <row r="1647" spans="1:13" x14ac:dyDescent="0.2">
      <c r="A1647" s="1"/>
      <c r="B1647" s="1"/>
      <c r="C1647" s="16"/>
      <c r="D1647" s="1"/>
      <c r="E1647" s="1"/>
      <c r="F1647" s="1"/>
      <c r="G1647" s="1"/>
      <c r="H1647" s="11"/>
      <c r="I1647" s="11"/>
      <c r="J1647" s="11"/>
      <c r="K1647" s="2"/>
      <c r="L1647" s="2"/>
      <c r="M1647" s="1"/>
    </row>
    <row r="1648" spans="1:13" x14ac:dyDescent="0.2">
      <c r="A1648" s="1"/>
      <c r="B1648" s="1"/>
      <c r="C1648" s="16"/>
      <c r="D1648" s="1"/>
      <c r="E1648" s="1"/>
      <c r="F1648" s="1"/>
      <c r="G1648" s="1"/>
      <c r="H1648" s="11"/>
      <c r="I1648" s="11"/>
      <c r="J1648" s="11"/>
      <c r="K1648" s="2"/>
      <c r="L1648" s="2"/>
      <c r="M1648" s="1"/>
    </row>
    <row r="1649" spans="1:13" x14ac:dyDescent="0.2">
      <c r="A1649" s="1"/>
      <c r="B1649" s="1"/>
      <c r="C1649" s="16"/>
      <c r="D1649" s="1"/>
      <c r="E1649" s="1"/>
      <c r="F1649" s="1"/>
      <c r="G1649" s="1"/>
      <c r="H1649" s="11"/>
      <c r="I1649" s="11"/>
      <c r="J1649" s="11"/>
      <c r="K1649" s="2"/>
      <c r="L1649" s="2"/>
      <c r="M1649" s="1"/>
    </row>
    <row r="1650" spans="1:13" x14ac:dyDescent="0.2">
      <c r="A1650" s="1"/>
      <c r="B1650" s="1"/>
      <c r="C1650" s="16"/>
      <c r="D1650" s="1"/>
      <c r="E1650" s="1"/>
      <c r="F1650" s="1"/>
      <c r="G1650" s="1"/>
      <c r="H1650" s="11"/>
      <c r="I1650" s="11"/>
      <c r="J1650" s="11"/>
      <c r="K1650" s="2"/>
      <c r="L1650" s="2"/>
      <c r="M1650" s="1"/>
    </row>
    <row r="1651" spans="1:13" x14ac:dyDescent="0.2">
      <c r="A1651" s="1"/>
      <c r="B1651" s="1"/>
      <c r="C1651" s="16"/>
      <c r="D1651" s="1"/>
      <c r="E1651" s="1"/>
      <c r="F1651" s="1"/>
      <c r="G1651" s="1"/>
      <c r="H1651" s="11"/>
      <c r="I1651" s="11"/>
      <c r="J1651" s="11"/>
      <c r="K1651" s="2"/>
      <c r="L1651" s="2"/>
      <c r="M1651" s="1"/>
    </row>
    <row r="1652" spans="1:13" x14ac:dyDescent="0.2">
      <c r="A1652" s="1"/>
      <c r="B1652" s="1"/>
      <c r="C1652" s="16"/>
      <c r="D1652" s="1"/>
      <c r="E1652" s="1"/>
      <c r="F1652" s="1"/>
      <c r="G1652" s="1"/>
      <c r="H1652" s="11"/>
      <c r="I1652" s="11"/>
      <c r="J1652" s="11"/>
      <c r="K1652" s="2"/>
      <c r="L1652" s="2"/>
      <c r="M1652" s="1"/>
    </row>
    <row r="1653" spans="1:13" x14ac:dyDescent="0.2">
      <c r="A1653" s="1"/>
      <c r="B1653" s="1"/>
      <c r="C1653" s="16"/>
      <c r="D1653" s="1"/>
      <c r="E1653" s="1"/>
      <c r="F1653" s="1"/>
      <c r="G1653" s="1"/>
      <c r="H1653" s="11"/>
      <c r="I1653" s="11"/>
      <c r="J1653" s="11"/>
      <c r="K1653" s="2"/>
      <c r="L1653" s="2"/>
      <c r="M1653" s="1"/>
    </row>
    <row r="1654" spans="1:13" x14ac:dyDescent="0.2">
      <c r="A1654" s="1"/>
      <c r="B1654" s="1"/>
      <c r="C1654" s="16"/>
      <c r="D1654" s="1"/>
      <c r="E1654" s="1"/>
      <c r="F1654" s="1"/>
      <c r="G1654" s="1"/>
      <c r="H1654" s="11"/>
      <c r="I1654" s="11"/>
      <c r="J1654" s="11"/>
      <c r="K1654" s="2"/>
      <c r="L1654" s="2"/>
      <c r="M1654" s="1"/>
    </row>
    <row r="1655" spans="1:13" x14ac:dyDescent="0.2">
      <c r="A1655" s="1"/>
      <c r="B1655" s="1"/>
      <c r="C1655" s="16"/>
      <c r="D1655" s="1"/>
      <c r="E1655" s="1"/>
      <c r="F1655" s="1"/>
      <c r="G1655" s="1"/>
      <c r="H1655" s="11"/>
      <c r="I1655" s="11"/>
      <c r="J1655" s="11"/>
      <c r="K1655" s="2"/>
      <c r="L1655" s="2"/>
      <c r="M1655" s="1"/>
    </row>
    <row r="1656" spans="1:13" x14ac:dyDescent="0.2">
      <c r="A1656" s="1"/>
      <c r="B1656" s="1"/>
      <c r="C1656" s="16"/>
      <c r="D1656" s="1"/>
      <c r="E1656" s="1"/>
      <c r="F1656" s="1"/>
      <c r="G1656" s="1"/>
      <c r="H1656" s="11"/>
      <c r="I1656" s="11"/>
      <c r="J1656" s="11"/>
      <c r="K1656" s="2"/>
      <c r="L1656" s="2"/>
      <c r="M1656" s="1"/>
    </row>
    <row r="1657" spans="1:13" x14ac:dyDescent="0.2">
      <c r="A1657" s="1"/>
      <c r="B1657" s="1"/>
      <c r="C1657" s="16"/>
      <c r="D1657" s="1"/>
      <c r="E1657" s="1"/>
      <c r="F1657" s="1"/>
      <c r="G1657" s="1"/>
      <c r="H1657" s="11"/>
      <c r="I1657" s="11"/>
      <c r="J1657" s="11"/>
      <c r="K1657" s="2"/>
      <c r="L1657" s="2"/>
      <c r="M1657" s="1"/>
    </row>
    <row r="1658" spans="1:13" x14ac:dyDescent="0.2">
      <c r="A1658" s="1"/>
      <c r="B1658" s="1"/>
      <c r="C1658" s="16"/>
      <c r="D1658" s="1"/>
      <c r="E1658" s="1"/>
      <c r="F1658" s="1"/>
      <c r="G1658" s="1"/>
      <c r="H1658" s="11"/>
      <c r="I1658" s="11"/>
      <c r="J1658" s="11"/>
      <c r="K1658" s="2"/>
      <c r="L1658" s="2"/>
      <c r="M1658" s="1"/>
    </row>
    <row r="1659" spans="1:13" x14ac:dyDescent="0.2">
      <c r="A1659" s="1"/>
      <c r="B1659" s="1"/>
      <c r="C1659" s="16"/>
      <c r="D1659" s="1"/>
      <c r="E1659" s="1"/>
      <c r="F1659" s="1"/>
      <c r="G1659" s="1"/>
      <c r="H1659" s="11"/>
      <c r="I1659" s="11"/>
      <c r="J1659" s="11"/>
      <c r="K1659" s="2"/>
      <c r="L1659" s="2"/>
      <c r="M1659" s="1"/>
    </row>
    <row r="1660" spans="1:13" x14ac:dyDescent="0.2">
      <c r="A1660" s="1"/>
      <c r="B1660" s="1"/>
      <c r="C1660" s="16"/>
      <c r="D1660" s="1"/>
      <c r="E1660" s="1"/>
      <c r="F1660" s="1"/>
      <c r="G1660" s="1"/>
      <c r="H1660" s="11"/>
      <c r="I1660" s="11"/>
      <c r="J1660" s="11"/>
      <c r="K1660" s="2"/>
      <c r="L1660" s="2"/>
      <c r="M1660" s="1"/>
    </row>
    <row r="1661" spans="1:13" x14ac:dyDescent="0.2">
      <c r="A1661" s="1"/>
      <c r="B1661" s="1"/>
      <c r="C1661" s="16"/>
      <c r="D1661" s="1"/>
      <c r="E1661" s="1"/>
      <c r="F1661" s="1"/>
      <c r="G1661" s="1"/>
      <c r="H1661" s="11"/>
      <c r="I1661" s="11"/>
      <c r="J1661" s="11"/>
      <c r="K1661" s="2"/>
      <c r="L1661" s="2"/>
      <c r="M1661" s="1"/>
    </row>
    <row r="1662" spans="1:13" x14ac:dyDescent="0.2">
      <c r="A1662" s="1"/>
      <c r="B1662" s="1"/>
      <c r="C1662" s="16"/>
      <c r="D1662" s="1"/>
      <c r="E1662" s="1"/>
      <c r="F1662" s="1"/>
      <c r="G1662" s="1"/>
      <c r="H1662" s="11"/>
      <c r="I1662" s="11"/>
      <c r="J1662" s="11"/>
      <c r="K1662" s="2"/>
      <c r="L1662" s="2"/>
      <c r="M1662" s="1"/>
    </row>
    <row r="1663" spans="1:13" x14ac:dyDescent="0.2">
      <c r="A1663" s="1"/>
      <c r="B1663" s="1"/>
      <c r="C1663" s="16"/>
      <c r="D1663" s="1"/>
      <c r="E1663" s="1"/>
      <c r="F1663" s="1"/>
      <c r="G1663" s="1"/>
      <c r="H1663" s="11"/>
      <c r="I1663" s="11"/>
      <c r="J1663" s="11"/>
      <c r="K1663" s="2"/>
      <c r="L1663" s="2"/>
      <c r="M1663" s="1"/>
    </row>
    <row r="1664" spans="1:13" x14ac:dyDescent="0.2">
      <c r="A1664" s="1"/>
      <c r="B1664" s="1"/>
      <c r="C1664" s="16"/>
      <c r="D1664" s="1"/>
      <c r="E1664" s="1"/>
      <c r="F1664" s="1"/>
      <c r="G1664" s="1"/>
      <c r="H1664" s="11"/>
      <c r="I1664" s="11"/>
      <c r="J1664" s="11"/>
      <c r="K1664" s="2"/>
      <c r="L1664" s="2"/>
      <c r="M1664" s="1"/>
    </row>
    <row r="1665" spans="1:13" x14ac:dyDescent="0.2">
      <c r="A1665" s="1"/>
      <c r="B1665" s="1"/>
      <c r="C1665" s="16"/>
      <c r="D1665" s="1"/>
      <c r="E1665" s="1"/>
      <c r="F1665" s="1"/>
      <c r="G1665" s="1"/>
      <c r="H1665" s="11"/>
      <c r="I1665" s="11"/>
      <c r="J1665" s="11"/>
      <c r="K1665" s="2"/>
      <c r="L1665" s="2"/>
      <c r="M1665" s="1"/>
    </row>
    <row r="1666" spans="1:13" x14ac:dyDescent="0.2">
      <c r="A1666" s="1"/>
      <c r="B1666" s="1"/>
      <c r="C1666" s="16"/>
      <c r="D1666" s="1"/>
      <c r="E1666" s="1"/>
      <c r="F1666" s="1"/>
      <c r="G1666" s="1"/>
      <c r="H1666" s="11"/>
      <c r="I1666" s="11"/>
      <c r="J1666" s="11"/>
      <c r="K1666" s="2"/>
      <c r="L1666" s="2"/>
      <c r="M1666" s="1"/>
    </row>
    <row r="1667" spans="1:13" x14ac:dyDescent="0.2">
      <c r="A1667" s="1"/>
      <c r="B1667" s="1"/>
      <c r="C1667" s="16"/>
      <c r="D1667" s="1"/>
      <c r="E1667" s="1"/>
      <c r="F1667" s="1"/>
      <c r="G1667" s="1"/>
      <c r="H1667" s="11"/>
      <c r="I1667" s="11"/>
      <c r="J1667" s="11"/>
      <c r="K1667" s="2"/>
      <c r="L1667" s="2"/>
      <c r="M1667" s="1"/>
    </row>
    <row r="1668" spans="1:13" x14ac:dyDescent="0.2">
      <c r="A1668" s="1"/>
      <c r="B1668" s="1"/>
      <c r="C1668" s="16"/>
      <c r="D1668" s="1"/>
      <c r="E1668" s="1"/>
      <c r="F1668" s="1"/>
      <c r="G1668" s="1"/>
      <c r="H1668" s="11"/>
      <c r="I1668" s="11"/>
      <c r="J1668" s="11"/>
      <c r="K1668" s="2"/>
      <c r="L1668" s="2"/>
      <c r="M1668" s="1"/>
    </row>
    <row r="1669" spans="1:13" x14ac:dyDescent="0.2">
      <c r="A1669" s="1"/>
      <c r="B1669" s="1"/>
      <c r="C1669" s="16"/>
      <c r="D1669" s="1"/>
      <c r="E1669" s="1"/>
      <c r="F1669" s="1"/>
      <c r="G1669" s="1"/>
      <c r="H1669" s="11"/>
      <c r="I1669" s="11"/>
      <c r="J1669" s="11"/>
      <c r="K1669" s="2"/>
      <c r="L1669" s="2"/>
      <c r="M1669" s="1"/>
    </row>
    <row r="1670" spans="1:13" x14ac:dyDescent="0.2">
      <c r="A1670" s="1"/>
      <c r="B1670" s="1"/>
      <c r="C1670" s="16"/>
      <c r="D1670" s="1"/>
      <c r="E1670" s="1"/>
      <c r="F1670" s="1"/>
      <c r="G1670" s="1"/>
      <c r="H1670" s="11"/>
      <c r="I1670" s="11"/>
      <c r="J1670" s="11"/>
      <c r="K1670" s="2"/>
      <c r="L1670" s="2"/>
      <c r="M1670" s="1"/>
    </row>
    <row r="1671" spans="1:13" x14ac:dyDescent="0.2">
      <c r="A1671" s="1"/>
      <c r="B1671" s="1"/>
      <c r="C1671" s="16"/>
      <c r="D1671" s="1"/>
      <c r="E1671" s="1"/>
      <c r="F1671" s="1"/>
      <c r="G1671" s="1"/>
      <c r="H1671" s="11"/>
      <c r="I1671" s="11"/>
      <c r="J1671" s="11"/>
      <c r="K1671" s="2"/>
      <c r="L1671" s="2"/>
      <c r="M1671" s="1"/>
    </row>
    <row r="1672" spans="1:13" x14ac:dyDescent="0.2">
      <c r="A1672" s="1"/>
      <c r="B1672" s="1"/>
      <c r="C1672" s="16"/>
      <c r="D1672" s="1"/>
      <c r="E1672" s="1"/>
      <c r="F1672" s="1"/>
      <c r="G1672" s="1"/>
      <c r="H1672" s="11"/>
      <c r="I1672" s="11"/>
      <c r="J1672" s="11"/>
      <c r="K1672" s="2"/>
      <c r="L1672" s="2"/>
      <c r="M1672" s="1"/>
    </row>
    <row r="1673" spans="1:13" x14ac:dyDescent="0.2">
      <c r="A1673" s="1"/>
      <c r="B1673" s="1"/>
      <c r="C1673" s="16"/>
      <c r="D1673" s="1"/>
      <c r="E1673" s="1"/>
      <c r="F1673" s="1"/>
      <c r="G1673" s="1"/>
      <c r="H1673" s="11"/>
      <c r="I1673" s="11"/>
      <c r="J1673" s="11"/>
      <c r="K1673" s="2"/>
      <c r="L1673" s="2"/>
      <c r="M1673" s="1"/>
    </row>
    <row r="1674" spans="1:13" x14ac:dyDescent="0.2">
      <c r="A1674" s="1"/>
      <c r="B1674" s="1"/>
      <c r="C1674" s="16"/>
      <c r="D1674" s="1"/>
      <c r="E1674" s="1"/>
      <c r="F1674" s="1"/>
      <c r="G1674" s="1"/>
      <c r="H1674" s="11"/>
      <c r="I1674" s="11"/>
      <c r="J1674" s="11"/>
      <c r="K1674" s="2"/>
      <c r="L1674" s="2"/>
      <c r="M1674" s="1"/>
    </row>
    <row r="1675" spans="1:13" x14ac:dyDescent="0.2">
      <c r="A1675" s="1"/>
      <c r="B1675" s="1"/>
      <c r="C1675" s="16"/>
      <c r="D1675" s="1"/>
      <c r="E1675" s="1"/>
      <c r="F1675" s="1"/>
      <c r="G1675" s="1"/>
      <c r="H1675" s="11"/>
      <c r="I1675" s="11"/>
      <c r="J1675" s="11"/>
      <c r="K1675" s="2"/>
      <c r="L1675" s="2"/>
      <c r="M1675" s="1"/>
    </row>
    <row r="1676" spans="1:13" x14ac:dyDescent="0.2">
      <c r="A1676" s="1"/>
      <c r="B1676" s="1"/>
      <c r="C1676" s="16"/>
      <c r="D1676" s="1"/>
      <c r="E1676" s="1"/>
      <c r="F1676" s="1"/>
      <c r="G1676" s="1"/>
      <c r="H1676" s="11"/>
      <c r="I1676" s="11"/>
      <c r="J1676" s="11"/>
      <c r="K1676" s="2"/>
      <c r="L1676" s="2"/>
      <c r="M1676" s="1"/>
    </row>
    <row r="1677" spans="1:13" x14ac:dyDescent="0.2">
      <c r="A1677" s="1"/>
      <c r="B1677" s="1"/>
      <c r="C1677" s="16"/>
      <c r="D1677" s="1"/>
      <c r="E1677" s="1"/>
      <c r="F1677" s="1"/>
      <c r="G1677" s="1"/>
      <c r="H1677" s="11"/>
      <c r="I1677" s="11"/>
      <c r="J1677" s="11"/>
      <c r="K1677" s="2"/>
      <c r="L1677" s="2"/>
      <c r="M1677" s="1"/>
    </row>
    <row r="1678" spans="1:13" x14ac:dyDescent="0.2">
      <c r="A1678" s="1"/>
      <c r="B1678" s="1"/>
      <c r="C1678" s="16"/>
      <c r="D1678" s="1"/>
      <c r="E1678" s="1"/>
      <c r="F1678" s="1"/>
      <c r="G1678" s="1"/>
      <c r="H1678" s="11"/>
      <c r="I1678" s="11"/>
      <c r="J1678" s="11"/>
      <c r="K1678" s="2"/>
      <c r="L1678" s="2"/>
      <c r="M1678" s="1"/>
    </row>
    <row r="1679" spans="1:13" x14ac:dyDescent="0.2">
      <c r="A1679" s="1"/>
      <c r="B1679" s="1"/>
      <c r="C1679" s="16"/>
      <c r="D1679" s="1"/>
      <c r="E1679" s="1"/>
      <c r="F1679" s="1"/>
      <c r="G1679" s="1"/>
      <c r="H1679" s="11"/>
      <c r="I1679" s="11"/>
      <c r="J1679" s="11"/>
      <c r="K1679" s="2"/>
      <c r="L1679" s="2"/>
      <c r="M1679" s="1"/>
    </row>
    <row r="1680" spans="1:13" x14ac:dyDescent="0.2">
      <c r="A1680" s="1"/>
      <c r="B1680" s="1"/>
      <c r="C1680" s="16"/>
      <c r="D1680" s="1"/>
      <c r="E1680" s="1"/>
      <c r="F1680" s="1"/>
      <c r="G1680" s="1"/>
      <c r="H1680" s="11"/>
      <c r="I1680" s="11"/>
      <c r="J1680" s="11"/>
      <c r="K1680" s="2"/>
      <c r="L1680" s="2"/>
      <c r="M1680" s="1"/>
    </row>
    <row r="1681" spans="1:13" x14ac:dyDescent="0.2">
      <c r="A1681" s="1"/>
      <c r="B1681" s="1"/>
      <c r="C1681" s="16"/>
      <c r="D1681" s="1"/>
      <c r="E1681" s="1"/>
      <c r="F1681" s="1"/>
      <c r="G1681" s="1"/>
      <c r="H1681" s="11"/>
      <c r="I1681" s="11"/>
      <c r="J1681" s="11"/>
      <c r="K1681" s="2"/>
      <c r="L1681" s="2"/>
      <c r="M1681" s="1"/>
    </row>
    <row r="1682" spans="1:13" x14ac:dyDescent="0.2">
      <c r="A1682" s="1"/>
      <c r="B1682" s="1"/>
      <c r="C1682" s="16"/>
      <c r="D1682" s="1"/>
      <c r="E1682" s="1"/>
      <c r="F1682" s="1"/>
      <c r="G1682" s="1"/>
      <c r="H1682" s="11"/>
      <c r="I1682" s="11"/>
      <c r="J1682" s="11"/>
      <c r="K1682" s="2"/>
      <c r="L1682" s="2"/>
      <c r="M1682" s="1"/>
    </row>
    <row r="1683" spans="1:13" x14ac:dyDescent="0.2">
      <c r="A1683" s="1"/>
      <c r="B1683" s="1"/>
      <c r="C1683" s="16"/>
      <c r="D1683" s="1"/>
      <c r="E1683" s="1"/>
      <c r="F1683" s="1"/>
      <c r="G1683" s="1"/>
      <c r="H1683" s="11"/>
      <c r="I1683" s="11"/>
      <c r="J1683" s="11"/>
      <c r="K1683" s="2"/>
      <c r="L1683" s="2"/>
      <c r="M1683" s="1"/>
    </row>
    <row r="1684" spans="1:13" x14ac:dyDescent="0.2">
      <c r="A1684" s="1"/>
      <c r="B1684" s="1"/>
      <c r="C1684" s="16"/>
      <c r="D1684" s="1"/>
      <c r="E1684" s="1"/>
      <c r="F1684" s="1"/>
      <c r="G1684" s="1"/>
      <c r="H1684" s="11"/>
      <c r="I1684" s="11"/>
      <c r="J1684" s="11"/>
      <c r="K1684" s="2"/>
      <c r="L1684" s="2"/>
      <c r="M1684" s="1"/>
    </row>
    <row r="1685" spans="1:13" x14ac:dyDescent="0.2">
      <c r="A1685" s="1"/>
      <c r="B1685" s="1"/>
      <c r="C1685" s="16"/>
      <c r="D1685" s="1"/>
      <c r="E1685" s="1"/>
      <c r="F1685" s="1"/>
      <c r="G1685" s="1"/>
      <c r="H1685" s="11"/>
      <c r="I1685" s="11"/>
      <c r="J1685" s="11"/>
      <c r="K1685" s="2"/>
      <c r="L1685" s="2"/>
      <c r="M1685" s="1"/>
    </row>
    <row r="1686" spans="1:13" x14ac:dyDescent="0.2">
      <c r="A1686" s="1"/>
      <c r="B1686" s="1"/>
      <c r="C1686" s="16"/>
      <c r="D1686" s="1"/>
      <c r="E1686" s="1"/>
      <c r="F1686" s="1"/>
      <c r="G1686" s="1"/>
      <c r="H1686" s="11"/>
      <c r="I1686" s="11"/>
      <c r="J1686" s="11"/>
      <c r="K1686" s="2"/>
      <c r="L1686" s="2"/>
      <c r="M1686" s="1"/>
    </row>
    <row r="1687" spans="1:13" x14ac:dyDescent="0.2">
      <c r="A1687" s="1"/>
      <c r="B1687" s="1"/>
      <c r="C1687" s="16"/>
      <c r="D1687" s="1"/>
      <c r="E1687" s="1"/>
      <c r="F1687" s="1"/>
      <c r="G1687" s="1"/>
      <c r="H1687" s="11"/>
      <c r="I1687" s="11"/>
      <c r="J1687" s="11"/>
      <c r="K1687" s="2"/>
      <c r="L1687" s="2"/>
      <c r="M1687" s="1"/>
    </row>
    <row r="1688" spans="1:13" x14ac:dyDescent="0.2">
      <c r="A1688" s="1"/>
      <c r="B1688" s="1"/>
      <c r="C1688" s="16"/>
      <c r="D1688" s="1"/>
      <c r="E1688" s="1"/>
      <c r="F1688" s="1"/>
      <c r="G1688" s="1"/>
      <c r="H1688" s="11"/>
      <c r="I1688" s="11"/>
      <c r="J1688" s="11"/>
      <c r="K1688" s="2"/>
      <c r="L1688" s="2"/>
      <c r="M1688" s="1"/>
    </row>
    <row r="1689" spans="1:13" x14ac:dyDescent="0.2">
      <c r="A1689" s="1"/>
      <c r="B1689" s="1"/>
      <c r="C1689" s="16"/>
      <c r="D1689" s="1"/>
      <c r="E1689" s="1"/>
      <c r="F1689" s="1"/>
      <c r="G1689" s="1"/>
      <c r="H1689" s="11"/>
      <c r="I1689" s="11"/>
      <c r="J1689" s="11"/>
      <c r="K1689" s="2"/>
      <c r="L1689" s="2"/>
      <c r="M1689" s="1"/>
    </row>
    <row r="1690" spans="1:13" x14ac:dyDescent="0.2">
      <c r="A1690" s="1"/>
      <c r="B1690" s="1"/>
      <c r="C1690" s="16"/>
      <c r="D1690" s="1"/>
      <c r="E1690" s="1"/>
      <c r="F1690" s="1"/>
      <c r="G1690" s="1"/>
      <c r="H1690" s="11"/>
      <c r="I1690" s="11"/>
      <c r="J1690" s="11"/>
      <c r="K1690" s="2"/>
      <c r="L1690" s="2"/>
      <c r="M1690" s="1"/>
    </row>
    <row r="1691" spans="1:13" x14ac:dyDescent="0.2">
      <c r="A1691" s="1"/>
      <c r="B1691" s="1"/>
      <c r="C1691" s="16"/>
      <c r="D1691" s="1"/>
      <c r="E1691" s="1"/>
      <c r="F1691" s="1"/>
      <c r="G1691" s="1"/>
      <c r="H1691" s="11"/>
      <c r="I1691" s="11"/>
      <c r="J1691" s="11"/>
      <c r="K1691" s="2"/>
      <c r="L1691" s="2"/>
      <c r="M1691" s="1"/>
    </row>
    <row r="1692" spans="1:13" x14ac:dyDescent="0.2">
      <c r="A1692" s="1"/>
      <c r="B1692" s="1"/>
      <c r="C1692" s="16"/>
      <c r="D1692" s="1"/>
      <c r="E1692" s="1"/>
      <c r="F1692" s="1"/>
      <c r="G1692" s="1"/>
      <c r="H1692" s="11"/>
      <c r="I1692" s="11"/>
      <c r="J1692" s="11"/>
      <c r="K1692" s="2"/>
      <c r="L1692" s="2"/>
      <c r="M1692" s="1"/>
    </row>
    <row r="1693" spans="1:13" x14ac:dyDescent="0.2">
      <c r="A1693" s="1"/>
      <c r="B1693" s="1"/>
      <c r="C1693" s="16"/>
      <c r="D1693" s="1"/>
      <c r="E1693" s="1"/>
      <c r="F1693" s="1"/>
      <c r="G1693" s="1"/>
      <c r="H1693" s="11"/>
      <c r="I1693" s="11"/>
      <c r="J1693" s="11"/>
      <c r="K1693" s="2"/>
      <c r="L1693" s="2"/>
      <c r="M1693" s="1"/>
    </row>
    <row r="1694" spans="1:13" x14ac:dyDescent="0.2">
      <c r="A1694" s="1"/>
      <c r="B1694" s="1"/>
      <c r="C1694" s="16"/>
      <c r="D1694" s="1"/>
      <c r="E1694" s="1"/>
      <c r="F1694" s="1"/>
      <c r="G1694" s="1"/>
      <c r="H1694" s="11"/>
      <c r="I1694" s="11"/>
      <c r="J1694" s="11"/>
      <c r="K1694" s="2"/>
      <c r="L1694" s="2"/>
      <c r="M1694" s="1"/>
    </row>
    <row r="1695" spans="1:13" x14ac:dyDescent="0.2">
      <c r="A1695" s="1"/>
      <c r="B1695" s="1"/>
      <c r="C1695" s="16"/>
      <c r="D1695" s="1"/>
      <c r="E1695" s="1"/>
      <c r="F1695" s="1"/>
      <c r="G1695" s="1"/>
      <c r="H1695" s="11"/>
      <c r="I1695" s="11"/>
      <c r="J1695" s="11"/>
      <c r="K1695" s="2"/>
      <c r="L1695" s="2"/>
      <c r="M1695" s="1"/>
    </row>
    <row r="1696" spans="1:13" x14ac:dyDescent="0.2">
      <c r="A1696" s="1"/>
      <c r="B1696" s="1"/>
      <c r="C1696" s="16"/>
      <c r="D1696" s="1"/>
      <c r="E1696" s="1"/>
      <c r="F1696" s="1"/>
      <c r="G1696" s="1"/>
      <c r="H1696" s="11"/>
      <c r="I1696" s="11"/>
      <c r="J1696" s="11"/>
      <c r="K1696" s="2"/>
      <c r="L1696" s="2"/>
      <c r="M1696" s="1"/>
    </row>
    <row r="1697" spans="1:13" x14ac:dyDescent="0.2">
      <c r="A1697" s="1"/>
      <c r="B1697" s="1"/>
      <c r="C1697" s="16"/>
      <c r="D1697" s="1"/>
      <c r="E1697" s="1"/>
      <c r="F1697" s="1"/>
      <c r="G1697" s="1"/>
      <c r="H1697" s="11"/>
      <c r="I1697" s="11"/>
      <c r="J1697" s="11"/>
      <c r="K1697" s="2"/>
      <c r="L1697" s="2"/>
      <c r="M1697" s="1"/>
    </row>
    <row r="1698" spans="1:13" x14ac:dyDescent="0.2">
      <c r="A1698" s="1"/>
      <c r="B1698" s="1"/>
      <c r="C1698" s="16"/>
      <c r="D1698" s="1"/>
      <c r="E1698" s="1"/>
      <c r="F1698" s="1"/>
      <c r="G1698" s="1"/>
      <c r="H1698" s="11"/>
      <c r="I1698" s="11"/>
      <c r="J1698" s="11"/>
      <c r="K1698" s="2"/>
      <c r="L1698" s="2"/>
      <c r="M1698" s="1"/>
    </row>
    <row r="1699" spans="1:13" x14ac:dyDescent="0.2">
      <c r="A1699" s="1"/>
      <c r="B1699" s="1"/>
      <c r="C1699" s="16"/>
      <c r="D1699" s="1"/>
      <c r="E1699" s="1"/>
      <c r="F1699" s="1"/>
      <c r="G1699" s="1"/>
      <c r="H1699" s="11"/>
      <c r="I1699" s="11"/>
      <c r="J1699" s="11"/>
      <c r="K1699" s="2"/>
      <c r="L1699" s="2"/>
      <c r="M1699" s="1"/>
    </row>
    <row r="1700" spans="1:13" x14ac:dyDescent="0.2">
      <c r="A1700" s="1"/>
      <c r="B1700" s="1"/>
      <c r="C1700" s="16"/>
      <c r="D1700" s="1"/>
      <c r="E1700" s="1"/>
      <c r="F1700" s="1"/>
      <c r="G1700" s="1"/>
      <c r="H1700" s="11"/>
      <c r="I1700" s="11"/>
      <c r="J1700" s="11"/>
      <c r="K1700" s="2"/>
      <c r="L1700" s="2"/>
      <c r="M1700" s="1"/>
    </row>
    <row r="1701" spans="1:13" x14ac:dyDescent="0.2">
      <c r="A1701" s="1"/>
      <c r="B1701" s="1"/>
      <c r="C1701" s="16"/>
      <c r="D1701" s="1"/>
      <c r="E1701" s="1"/>
      <c r="F1701" s="1"/>
      <c r="G1701" s="1"/>
      <c r="H1701" s="11"/>
      <c r="I1701" s="11"/>
      <c r="J1701" s="11"/>
      <c r="K1701" s="2"/>
      <c r="L1701" s="2"/>
      <c r="M1701" s="1"/>
    </row>
    <row r="1702" spans="1:13" x14ac:dyDescent="0.2">
      <c r="A1702" s="1"/>
      <c r="B1702" s="1"/>
      <c r="C1702" s="16"/>
      <c r="D1702" s="1"/>
      <c r="E1702" s="1"/>
      <c r="F1702" s="1"/>
      <c r="G1702" s="1"/>
      <c r="H1702" s="11"/>
      <c r="I1702" s="11"/>
      <c r="J1702" s="11"/>
      <c r="K1702" s="2"/>
      <c r="L1702" s="2"/>
      <c r="M1702" s="1"/>
    </row>
    <row r="1703" spans="1:13" x14ac:dyDescent="0.2">
      <c r="A1703" s="1"/>
      <c r="B1703" s="1"/>
      <c r="C1703" s="16"/>
      <c r="D1703" s="1"/>
      <c r="E1703" s="1"/>
      <c r="F1703" s="1"/>
      <c r="G1703" s="1"/>
      <c r="H1703" s="11"/>
      <c r="I1703" s="11"/>
      <c r="J1703" s="11"/>
      <c r="K1703" s="2"/>
      <c r="L1703" s="2"/>
      <c r="M1703" s="1"/>
    </row>
    <row r="1704" spans="1:13" x14ac:dyDescent="0.2">
      <c r="A1704" s="1"/>
      <c r="B1704" s="1"/>
      <c r="C1704" s="16"/>
      <c r="D1704" s="1"/>
      <c r="E1704" s="1"/>
      <c r="F1704" s="1"/>
      <c r="G1704" s="1"/>
      <c r="H1704" s="11"/>
      <c r="I1704" s="11"/>
      <c r="J1704" s="11"/>
      <c r="K1704" s="2"/>
      <c r="L1704" s="2"/>
      <c r="M1704" s="1"/>
    </row>
    <row r="1705" spans="1:13" x14ac:dyDescent="0.2">
      <c r="A1705" s="1"/>
      <c r="B1705" s="1"/>
      <c r="C1705" s="16"/>
      <c r="D1705" s="1"/>
      <c r="E1705" s="1"/>
      <c r="F1705" s="1"/>
      <c r="G1705" s="1"/>
      <c r="H1705" s="11"/>
      <c r="I1705" s="11"/>
      <c r="J1705" s="11"/>
      <c r="K1705" s="2"/>
      <c r="L1705" s="2"/>
      <c r="M1705" s="1"/>
    </row>
    <row r="1706" spans="1:13" x14ac:dyDescent="0.2">
      <c r="A1706" s="1"/>
      <c r="B1706" s="1"/>
      <c r="C1706" s="16"/>
      <c r="D1706" s="1"/>
      <c r="E1706" s="1"/>
      <c r="F1706" s="1"/>
      <c r="G1706" s="1"/>
      <c r="H1706" s="11"/>
      <c r="I1706" s="11"/>
      <c r="J1706" s="11"/>
      <c r="K1706" s="2"/>
      <c r="L1706" s="2"/>
      <c r="M1706" s="1"/>
    </row>
    <row r="1707" spans="1:13" x14ac:dyDescent="0.2">
      <c r="A1707" s="1"/>
      <c r="B1707" s="1"/>
      <c r="C1707" s="16"/>
      <c r="D1707" s="1"/>
      <c r="E1707" s="1"/>
      <c r="F1707" s="1"/>
      <c r="G1707" s="1"/>
      <c r="H1707" s="11"/>
      <c r="I1707" s="11"/>
      <c r="J1707" s="11"/>
      <c r="K1707" s="2"/>
      <c r="L1707" s="2"/>
      <c r="M1707" s="1"/>
    </row>
    <row r="1708" spans="1:13" x14ac:dyDescent="0.2">
      <c r="A1708" s="1"/>
      <c r="B1708" s="1"/>
      <c r="C1708" s="16"/>
      <c r="D1708" s="1"/>
      <c r="E1708" s="1"/>
      <c r="F1708" s="1"/>
      <c r="G1708" s="1"/>
      <c r="H1708" s="11"/>
      <c r="I1708" s="11"/>
      <c r="J1708" s="11"/>
      <c r="K1708" s="2"/>
      <c r="L1708" s="2"/>
      <c r="M1708" s="1"/>
    </row>
    <row r="1709" spans="1:13" x14ac:dyDescent="0.2">
      <c r="A1709" s="1"/>
      <c r="B1709" s="1"/>
      <c r="C1709" s="16"/>
      <c r="D1709" s="1"/>
      <c r="E1709" s="1"/>
      <c r="F1709" s="1"/>
      <c r="G1709" s="1"/>
      <c r="H1709" s="11"/>
      <c r="I1709" s="11"/>
      <c r="J1709" s="11"/>
      <c r="K1709" s="2"/>
      <c r="L1709" s="2"/>
      <c r="M1709" s="1"/>
    </row>
    <row r="1710" spans="1:13" x14ac:dyDescent="0.2">
      <c r="A1710" s="1"/>
      <c r="B1710" s="1"/>
      <c r="C1710" s="16"/>
      <c r="D1710" s="1"/>
      <c r="E1710" s="1"/>
      <c r="F1710" s="1"/>
      <c r="G1710" s="1"/>
      <c r="H1710" s="11"/>
      <c r="I1710" s="11"/>
      <c r="J1710" s="11"/>
      <c r="K1710" s="2"/>
      <c r="L1710" s="2"/>
      <c r="M1710" s="1"/>
    </row>
    <row r="1711" spans="1:13" x14ac:dyDescent="0.2">
      <c r="A1711" s="1"/>
      <c r="B1711" s="1"/>
      <c r="C1711" s="16"/>
      <c r="D1711" s="1"/>
      <c r="E1711" s="1"/>
      <c r="F1711" s="1"/>
      <c r="G1711" s="1"/>
      <c r="H1711" s="11"/>
      <c r="I1711" s="11"/>
      <c r="J1711" s="11"/>
      <c r="K1711" s="2"/>
      <c r="L1711" s="2"/>
      <c r="M1711" s="1"/>
    </row>
    <row r="1712" spans="1:13" x14ac:dyDescent="0.2">
      <c r="A1712" s="1"/>
      <c r="B1712" s="1"/>
      <c r="C1712" s="16"/>
      <c r="D1712" s="1"/>
      <c r="E1712" s="1"/>
      <c r="F1712" s="1"/>
      <c r="G1712" s="1"/>
      <c r="H1712" s="11"/>
      <c r="I1712" s="11"/>
      <c r="J1712" s="11"/>
      <c r="K1712" s="2"/>
      <c r="L1712" s="2"/>
      <c r="M1712" s="1"/>
    </row>
    <row r="1713" spans="1:13" x14ac:dyDescent="0.2">
      <c r="A1713" s="1"/>
      <c r="B1713" s="1"/>
      <c r="C1713" s="16"/>
      <c r="D1713" s="1"/>
      <c r="E1713" s="1"/>
      <c r="F1713" s="1"/>
      <c r="G1713" s="1"/>
      <c r="H1713" s="11"/>
      <c r="I1713" s="11"/>
      <c r="J1713" s="11"/>
      <c r="K1713" s="2"/>
      <c r="L1713" s="2"/>
      <c r="M1713" s="1"/>
    </row>
    <row r="1714" spans="1:13" x14ac:dyDescent="0.2">
      <c r="A1714" s="1"/>
      <c r="B1714" s="1"/>
      <c r="C1714" s="16"/>
      <c r="D1714" s="1"/>
      <c r="E1714" s="1"/>
      <c r="F1714" s="1"/>
      <c r="G1714" s="1"/>
      <c r="H1714" s="11"/>
      <c r="I1714" s="11"/>
      <c r="J1714" s="11"/>
      <c r="K1714" s="2"/>
      <c r="L1714" s="2"/>
      <c r="M1714" s="1"/>
    </row>
    <row r="1715" spans="1:13" x14ac:dyDescent="0.2">
      <c r="A1715" s="1"/>
      <c r="B1715" s="1"/>
      <c r="C1715" s="16"/>
      <c r="D1715" s="1"/>
      <c r="E1715" s="1"/>
      <c r="F1715" s="1"/>
      <c r="G1715" s="1"/>
      <c r="H1715" s="11"/>
      <c r="I1715" s="11"/>
      <c r="J1715" s="11"/>
      <c r="K1715" s="2"/>
      <c r="L1715" s="2"/>
      <c r="M1715" s="1"/>
    </row>
    <row r="1716" spans="1:13" x14ac:dyDescent="0.2">
      <c r="A1716" s="1"/>
      <c r="B1716" s="1"/>
      <c r="C1716" s="16"/>
      <c r="D1716" s="1"/>
      <c r="E1716" s="1"/>
      <c r="F1716" s="1"/>
      <c r="G1716" s="1"/>
      <c r="H1716" s="11"/>
      <c r="I1716" s="11"/>
      <c r="J1716" s="11"/>
      <c r="K1716" s="2"/>
      <c r="L1716" s="2"/>
      <c r="M1716" s="1"/>
    </row>
    <row r="1717" spans="1:13" x14ac:dyDescent="0.2">
      <c r="A1717" s="1"/>
      <c r="B1717" s="1"/>
      <c r="C1717" s="16"/>
      <c r="D1717" s="1"/>
      <c r="E1717" s="1"/>
      <c r="F1717" s="1"/>
      <c r="G1717" s="1"/>
      <c r="H1717" s="11"/>
      <c r="I1717" s="11"/>
      <c r="J1717" s="11"/>
      <c r="K1717" s="2"/>
      <c r="L1717" s="2"/>
      <c r="M1717" s="1"/>
    </row>
    <row r="1718" spans="1:13" x14ac:dyDescent="0.2">
      <c r="A1718" s="1"/>
      <c r="B1718" s="1"/>
      <c r="C1718" s="16"/>
      <c r="D1718" s="1"/>
      <c r="E1718" s="1"/>
      <c r="F1718" s="1"/>
      <c r="G1718" s="1"/>
      <c r="H1718" s="11"/>
      <c r="I1718" s="11"/>
      <c r="J1718" s="11"/>
      <c r="K1718" s="2"/>
      <c r="L1718" s="2"/>
      <c r="M1718" s="1"/>
    </row>
    <row r="1719" spans="1:13" x14ac:dyDescent="0.2">
      <c r="A1719" s="1"/>
      <c r="B1719" s="1"/>
      <c r="C1719" s="16"/>
      <c r="D1719" s="1"/>
      <c r="E1719" s="1"/>
      <c r="F1719" s="1"/>
      <c r="G1719" s="1"/>
      <c r="H1719" s="11"/>
      <c r="I1719" s="11"/>
      <c r="J1719" s="11"/>
      <c r="K1719" s="2"/>
      <c r="L1719" s="2"/>
      <c r="M1719" s="1"/>
    </row>
    <row r="1720" spans="1:13" x14ac:dyDescent="0.2">
      <c r="A1720" s="1"/>
      <c r="B1720" s="1"/>
      <c r="C1720" s="16"/>
      <c r="D1720" s="1"/>
      <c r="E1720" s="1"/>
      <c r="F1720" s="1"/>
      <c r="G1720" s="1"/>
      <c r="H1720" s="11"/>
      <c r="I1720" s="11"/>
      <c r="J1720" s="11"/>
      <c r="K1720" s="2"/>
      <c r="L1720" s="2"/>
      <c r="M1720" s="1"/>
    </row>
    <row r="1721" spans="1:13" x14ac:dyDescent="0.2">
      <c r="A1721" s="1"/>
      <c r="B1721" s="1"/>
      <c r="C1721" s="16"/>
      <c r="D1721" s="1"/>
      <c r="E1721" s="1"/>
      <c r="F1721" s="1"/>
      <c r="G1721" s="1"/>
      <c r="H1721" s="11"/>
      <c r="I1721" s="11"/>
      <c r="J1721" s="11"/>
      <c r="K1721" s="2"/>
      <c r="L1721" s="2"/>
      <c r="M1721" s="1"/>
    </row>
    <row r="1722" spans="1:13" x14ac:dyDescent="0.2">
      <c r="A1722" s="1"/>
      <c r="B1722" s="1"/>
      <c r="C1722" s="16"/>
      <c r="D1722" s="1"/>
      <c r="E1722" s="1"/>
      <c r="F1722" s="1"/>
      <c r="G1722" s="1"/>
      <c r="H1722" s="11"/>
      <c r="I1722" s="11"/>
      <c r="J1722" s="11"/>
      <c r="K1722" s="2"/>
      <c r="L1722" s="2"/>
      <c r="M1722" s="1"/>
    </row>
    <row r="1723" spans="1:13" x14ac:dyDescent="0.2">
      <c r="A1723" s="1"/>
      <c r="B1723" s="1"/>
      <c r="C1723" s="16"/>
      <c r="D1723" s="1"/>
      <c r="E1723" s="1"/>
      <c r="F1723" s="1"/>
      <c r="G1723" s="1"/>
      <c r="H1723" s="11"/>
      <c r="I1723" s="11"/>
      <c r="J1723" s="11"/>
      <c r="K1723" s="2"/>
      <c r="L1723" s="2"/>
      <c r="M1723" s="1"/>
    </row>
    <row r="1724" spans="1:13" x14ac:dyDescent="0.2">
      <c r="A1724" s="1"/>
      <c r="B1724" s="1"/>
      <c r="C1724" s="16"/>
      <c r="D1724" s="1"/>
      <c r="E1724" s="1"/>
      <c r="F1724" s="1"/>
      <c r="G1724" s="1"/>
      <c r="H1724" s="11"/>
      <c r="I1724" s="11"/>
      <c r="J1724" s="11"/>
      <c r="K1724" s="2"/>
      <c r="L1724" s="2"/>
      <c r="M1724" s="1"/>
    </row>
    <row r="1725" spans="1:13" x14ac:dyDescent="0.2">
      <c r="A1725" s="1"/>
      <c r="B1725" s="1"/>
      <c r="C1725" s="16"/>
      <c r="D1725" s="1"/>
      <c r="E1725" s="1"/>
      <c r="F1725" s="1"/>
      <c r="G1725" s="1"/>
      <c r="H1725" s="11"/>
      <c r="I1725" s="11"/>
      <c r="J1725" s="11"/>
      <c r="K1725" s="2"/>
      <c r="L1725" s="2"/>
      <c r="M1725" s="1"/>
    </row>
    <row r="1726" spans="1:13" x14ac:dyDescent="0.2">
      <c r="A1726" s="1"/>
      <c r="B1726" s="1"/>
      <c r="C1726" s="16"/>
      <c r="D1726" s="1"/>
      <c r="E1726" s="1"/>
      <c r="F1726" s="1"/>
      <c r="G1726" s="1"/>
      <c r="H1726" s="11"/>
      <c r="I1726" s="11"/>
      <c r="J1726" s="11"/>
      <c r="K1726" s="2"/>
      <c r="L1726" s="2"/>
      <c r="M1726" s="1"/>
    </row>
    <row r="1727" spans="1:13" x14ac:dyDescent="0.2">
      <c r="A1727" s="1"/>
      <c r="B1727" s="1"/>
      <c r="C1727" s="16"/>
      <c r="D1727" s="1"/>
      <c r="E1727" s="1"/>
      <c r="F1727" s="1"/>
      <c r="G1727" s="1"/>
      <c r="H1727" s="11"/>
      <c r="I1727" s="11"/>
      <c r="J1727" s="11"/>
      <c r="K1727" s="2"/>
      <c r="L1727" s="2"/>
      <c r="M1727" s="1"/>
    </row>
    <row r="1728" spans="1:13" x14ac:dyDescent="0.2">
      <c r="A1728" s="1"/>
      <c r="B1728" s="1"/>
      <c r="C1728" s="16"/>
      <c r="D1728" s="1"/>
      <c r="E1728" s="1"/>
      <c r="F1728" s="1"/>
      <c r="G1728" s="1"/>
      <c r="H1728" s="11"/>
      <c r="I1728" s="11"/>
      <c r="J1728" s="11"/>
      <c r="K1728" s="2"/>
      <c r="L1728" s="2"/>
      <c r="M1728" s="1"/>
    </row>
    <row r="1729" spans="1:13" x14ac:dyDescent="0.2">
      <c r="A1729" s="1"/>
      <c r="B1729" s="1"/>
      <c r="C1729" s="16"/>
      <c r="D1729" s="1"/>
      <c r="E1729" s="1"/>
      <c r="F1729" s="1"/>
      <c r="G1729" s="1"/>
      <c r="H1729" s="11"/>
      <c r="I1729" s="11"/>
      <c r="J1729" s="11"/>
      <c r="K1729" s="2"/>
      <c r="L1729" s="2"/>
      <c r="M1729" s="1"/>
    </row>
    <row r="1730" spans="1:13" x14ac:dyDescent="0.2">
      <c r="A1730" s="1"/>
      <c r="B1730" s="1"/>
      <c r="C1730" s="16"/>
      <c r="D1730" s="1"/>
      <c r="E1730" s="1"/>
      <c r="F1730" s="1"/>
      <c r="G1730" s="1"/>
      <c r="H1730" s="11"/>
      <c r="I1730" s="11"/>
      <c r="J1730" s="11"/>
      <c r="K1730" s="2"/>
      <c r="L1730" s="2"/>
      <c r="M1730" s="1"/>
    </row>
    <row r="1731" spans="1:13" x14ac:dyDescent="0.2">
      <c r="A1731" s="1"/>
      <c r="B1731" s="1"/>
      <c r="C1731" s="16"/>
      <c r="D1731" s="1"/>
      <c r="E1731" s="1"/>
      <c r="F1731" s="1"/>
      <c r="G1731" s="1"/>
      <c r="H1731" s="11"/>
      <c r="I1731" s="11"/>
      <c r="J1731" s="11"/>
      <c r="K1731" s="2"/>
      <c r="L1731" s="2"/>
      <c r="M1731" s="1"/>
    </row>
    <row r="1732" spans="1:13" x14ac:dyDescent="0.2">
      <c r="A1732" s="1"/>
      <c r="B1732" s="1"/>
      <c r="C1732" s="16"/>
      <c r="D1732" s="1"/>
      <c r="E1732" s="1"/>
      <c r="F1732" s="1"/>
      <c r="G1732" s="1"/>
      <c r="H1732" s="11"/>
      <c r="I1732" s="11"/>
      <c r="J1732" s="11"/>
      <c r="K1732" s="2"/>
      <c r="L1732" s="2"/>
      <c r="M1732" s="1"/>
    </row>
    <row r="1733" spans="1:13" x14ac:dyDescent="0.2">
      <c r="A1733" s="1"/>
      <c r="B1733" s="1"/>
      <c r="C1733" s="16"/>
      <c r="D1733" s="1"/>
      <c r="E1733" s="1"/>
      <c r="F1733" s="1"/>
      <c r="G1733" s="1"/>
      <c r="H1733" s="11"/>
      <c r="I1733" s="11"/>
      <c r="J1733" s="11"/>
      <c r="K1733" s="2"/>
      <c r="L1733" s="2"/>
      <c r="M1733" s="1"/>
    </row>
    <row r="1734" spans="1:13" x14ac:dyDescent="0.2">
      <c r="A1734" s="1"/>
      <c r="B1734" s="1"/>
      <c r="C1734" s="16"/>
      <c r="D1734" s="1"/>
      <c r="E1734" s="1"/>
      <c r="F1734" s="1"/>
      <c r="G1734" s="1"/>
      <c r="H1734" s="11"/>
      <c r="I1734" s="11"/>
      <c r="J1734" s="11"/>
      <c r="K1734" s="2"/>
      <c r="L1734" s="2"/>
      <c r="M1734" s="1"/>
    </row>
    <row r="1735" spans="1:13" x14ac:dyDescent="0.2">
      <c r="A1735" s="1"/>
      <c r="B1735" s="1"/>
      <c r="C1735" s="16"/>
      <c r="D1735" s="1"/>
      <c r="E1735" s="1"/>
      <c r="F1735" s="1"/>
      <c r="G1735" s="1"/>
      <c r="H1735" s="11"/>
      <c r="I1735" s="11"/>
      <c r="J1735" s="11"/>
      <c r="K1735" s="2"/>
      <c r="L1735" s="2"/>
      <c r="M1735" s="1"/>
    </row>
    <row r="1736" spans="1:13" x14ac:dyDescent="0.2">
      <c r="A1736" s="1"/>
      <c r="B1736" s="1"/>
      <c r="C1736" s="16"/>
      <c r="D1736" s="1"/>
      <c r="E1736" s="1"/>
      <c r="F1736" s="1"/>
      <c r="G1736" s="1"/>
      <c r="H1736" s="11"/>
      <c r="I1736" s="11"/>
      <c r="J1736" s="11"/>
      <c r="K1736" s="2"/>
      <c r="L1736" s="2"/>
      <c r="M1736" s="1"/>
    </row>
    <row r="1737" spans="1:13" x14ac:dyDescent="0.2">
      <c r="A1737" s="1"/>
      <c r="B1737" s="1"/>
      <c r="C1737" s="16"/>
      <c r="D1737" s="1"/>
      <c r="E1737" s="1"/>
      <c r="F1737" s="1"/>
      <c r="G1737" s="1"/>
      <c r="H1737" s="11"/>
      <c r="I1737" s="11"/>
      <c r="J1737" s="11"/>
      <c r="K1737" s="2"/>
      <c r="L1737" s="2"/>
      <c r="M1737" s="1"/>
    </row>
    <row r="1738" spans="1:13" x14ac:dyDescent="0.2">
      <c r="A1738" s="1"/>
      <c r="B1738" s="1"/>
      <c r="C1738" s="16"/>
      <c r="D1738" s="1"/>
      <c r="E1738" s="1"/>
      <c r="F1738" s="1"/>
      <c r="G1738" s="1"/>
      <c r="H1738" s="11"/>
      <c r="I1738" s="11"/>
      <c r="J1738" s="11"/>
      <c r="K1738" s="2"/>
      <c r="L1738" s="2"/>
      <c r="M1738" s="1"/>
    </row>
    <row r="1739" spans="1:13" x14ac:dyDescent="0.2">
      <c r="A1739" s="1"/>
      <c r="B1739" s="1"/>
      <c r="C1739" s="16"/>
      <c r="D1739" s="1"/>
      <c r="E1739" s="1"/>
      <c r="F1739" s="1"/>
      <c r="G1739" s="1"/>
      <c r="H1739" s="11"/>
      <c r="I1739" s="11"/>
      <c r="J1739" s="11"/>
      <c r="K1739" s="2"/>
      <c r="L1739" s="2"/>
      <c r="M1739" s="1"/>
    </row>
    <row r="1740" spans="1:13" x14ac:dyDescent="0.2">
      <c r="A1740" s="1"/>
      <c r="B1740" s="1"/>
      <c r="C1740" s="16"/>
      <c r="D1740" s="1"/>
      <c r="E1740" s="1"/>
      <c r="F1740" s="1"/>
      <c r="G1740" s="1"/>
      <c r="H1740" s="11"/>
      <c r="I1740" s="11"/>
      <c r="J1740" s="11"/>
      <c r="K1740" s="2"/>
      <c r="L1740" s="2"/>
      <c r="M1740" s="1"/>
    </row>
    <row r="1741" spans="1:13" x14ac:dyDescent="0.2">
      <c r="A1741" s="1"/>
      <c r="B1741" s="1"/>
      <c r="C1741" s="16"/>
      <c r="D1741" s="1"/>
      <c r="E1741" s="1"/>
      <c r="F1741" s="1"/>
      <c r="G1741" s="1"/>
      <c r="H1741" s="11"/>
      <c r="I1741" s="11"/>
      <c r="J1741" s="11"/>
      <c r="K1741" s="2"/>
      <c r="L1741" s="2"/>
      <c r="M1741" s="1"/>
    </row>
    <row r="1742" spans="1:13" x14ac:dyDescent="0.2">
      <c r="A1742" s="1"/>
      <c r="B1742" s="1"/>
      <c r="C1742" s="16"/>
      <c r="D1742" s="1"/>
      <c r="E1742" s="1"/>
      <c r="F1742" s="1"/>
      <c r="G1742" s="1"/>
      <c r="H1742" s="11"/>
      <c r="I1742" s="11"/>
      <c r="J1742" s="11"/>
      <c r="K1742" s="2"/>
      <c r="L1742" s="2"/>
      <c r="M1742" s="1"/>
    </row>
    <row r="1743" spans="1:13" x14ac:dyDescent="0.2">
      <c r="A1743" s="1"/>
      <c r="B1743" s="1"/>
      <c r="C1743" s="16"/>
      <c r="D1743" s="1"/>
      <c r="E1743" s="1"/>
      <c r="F1743" s="1"/>
      <c r="G1743" s="1"/>
      <c r="H1743" s="11"/>
      <c r="I1743" s="11"/>
      <c r="J1743" s="11"/>
      <c r="K1743" s="2"/>
      <c r="L1743" s="2"/>
      <c r="M1743" s="1"/>
    </row>
    <row r="1744" spans="1:13" x14ac:dyDescent="0.2">
      <c r="A1744" s="1"/>
      <c r="B1744" s="1"/>
      <c r="C1744" s="16"/>
      <c r="D1744" s="1"/>
      <c r="E1744" s="1"/>
      <c r="F1744" s="1"/>
      <c r="G1744" s="1"/>
      <c r="H1744" s="11"/>
      <c r="I1744" s="11"/>
      <c r="J1744" s="11"/>
      <c r="K1744" s="2"/>
      <c r="L1744" s="2"/>
      <c r="M1744" s="1"/>
    </row>
    <row r="1745" spans="1:13" x14ac:dyDescent="0.2">
      <c r="A1745" s="1"/>
      <c r="B1745" s="1"/>
      <c r="C1745" s="16"/>
      <c r="D1745" s="1"/>
      <c r="E1745" s="1"/>
      <c r="F1745" s="1"/>
      <c r="G1745" s="1"/>
      <c r="H1745" s="11"/>
      <c r="I1745" s="11"/>
      <c r="J1745" s="11"/>
      <c r="K1745" s="2"/>
      <c r="L1745" s="2"/>
      <c r="M1745" s="1"/>
    </row>
    <row r="1746" spans="1:13" x14ac:dyDescent="0.2">
      <c r="A1746" s="1"/>
      <c r="B1746" s="1"/>
      <c r="C1746" s="16"/>
      <c r="D1746" s="1"/>
      <c r="E1746" s="1"/>
      <c r="F1746" s="1"/>
      <c r="G1746" s="1"/>
      <c r="H1746" s="11"/>
      <c r="I1746" s="11"/>
      <c r="J1746" s="11"/>
      <c r="K1746" s="2"/>
      <c r="L1746" s="2"/>
      <c r="M1746" s="1"/>
    </row>
    <row r="1747" spans="1:13" x14ac:dyDescent="0.2">
      <c r="A1747" s="1"/>
      <c r="B1747" s="1"/>
      <c r="C1747" s="16"/>
      <c r="D1747" s="1"/>
      <c r="E1747" s="1"/>
      <c r="F1747" s="1"/>
      <c r="G1747" s="1"/>
      <c r="H1747" s="11"/>
      <c r="I1747" s="11"/>
      <c r="J1747" s="11"/>
      <c r="K1747" s="2"/>
      <c r="L1747" s="2"/>
      <c r="M1747" s="1"/>
    </row>
    <row r="1748" spans="1:13" x14ac:dyDescent="0.2">
      <c r="A1748" s="1"/>
      <c r="B1748" s="1"/>
      <c r="C1748" s="16"/>
      <c r="D1748" s="1"/>
      <c r="E1748" s="1"/>
      <c r="F1748" s="1"/>
      <c r="G1748" s="1"/>
      <c r="H1748" s="11"/>
      <c r="I1748" s="11"/>
      <c r="J1748" s="11"/>
      <c r="K1748" s="2"/>
      <c r="L1748" s="2"/>
      <c r="M1748" s="1"/>
    </row>
    <row r="1749" spans="1:13" x14ac:dyDescent="0.2">
      <c r="A1749" s="1"/>
      <c r="B1749" s="1"/>
      <c r="C1749" s="16"/>
      <c r="D1749" s="1"/>
      <c r="E1749" s="1"/>
      <c r="F1749" s="1"/>
      <c r="G1749" s="1"/>
      <c r="H1749" s="11"/>
      <c r="I1749" s="11"/>
      <c r="J1749" s="11"/>
      <c r="K1749" s="2"/>
      <c r="L1749" s="2"/>
      <c r="M1749" s="1"/>
    </row>
    <row r="1750" spans="1:13" x14ac:dyDescent="0.2">
      <c r="A1750" s="1"/>
      <c r="B1750" s="1"/>
      <c r="C1750" s="16"/>
      <c r="D1750" s="1"/>
      <c r="E1750" s="1"/>
      <c r="F1750" s="1"/>
      <c r="G1750" s="1"/>
      <c r="H1750" s="11"/>
      <c r="I1750" s="11"/>
      <c r="J1750" s="11"/>
      <c r="K1750" s="2"/>
      <c r="L1750" s="2"/>
      <c r="M1750" s="1"/>
    </row>
    <row r="1751" spans="1:13" x14ac:dyDescent="0.2">
      <c r="A1751" s="1"/>
      <c r="B1751" s="1"/>
      <c r="C1751" s="16"/>
      <c r="D1751" s="1"/>
      <c r="E1751" s="1"/>
      <c r="F1751" s="1"/>
      <c r="G1751" s="1"/>
      <c r="H1751" s="11"/>
      <c r="I1751" s="11"/>
      <c r="J1751" s="11"/>
      <c r="K1751" s="2"/>
      <c r="L1751" s="2"/>
      <c r="M1751" s="1"/>
    </row>
    <row r="1752" spans="1:13" x14ac:dyDescent="0.2">
      <c r="A1752" s="1"/>
      <c r="B1752" s="1"/>
      <c r="C1752" s="16"/>
      <c r="D1752" s="1"/>
      <c r="E1752" s="1"/>
      <c r="F1752" s="1"/>
      <c r="G1752" s="1"/>
      <c r="H1752" s="11"/>
      <c r="I1752" s="11"/>
      <c r="J1752" s="11"/>
      <c r="K1752" s="2"/>
      <c r="L1752" s="2"/>
      <c r="M1752" s="1"/>
    </row>
    <row r="1753" spans="1:13" x14ac:dyDescent="0.2">
      <c r="A1753" s="1"/>
      <c r="B1753" s="1"/>
      <c r="C1753" s="16"/>
      <c r="D1753" s="1"/>
      <c r="E1753" s="1"/>
      <c r="F1753" s="1"/>
      <c r="G1753" s="1"/>
      <c r="H1753" s="11"/>
      <c r="I1753" s="11"/>
      <c r="J1753" s="11"/>
      <c r="K1753" s="2"/>
      <c r="L1753" s="2"/>
      <c r="M1753" s="1"/>
    </row>
    <row r="1754" spans="1:13" x14ac:dyDescent="0.2">
      <c r="A1754" s="1"/>
      <c r="B1754" s="1"/>
      <c r="C1754" s="16"/>
      <c r="D1754" s="1"/>
      <c r="E1754" s="1"/>
      <c r="F1754" s="1"/>
      <c r="G1754" s="1"/>
      <c r="H1754" s="11"/>
      <c r="I1754" s="11"/>
      <c r="J1754" s="11"/>
      <c r="K1754" s="2"/>
      <c r="L1754" s="2"/>
      <c r="M1754" s="1"/>
    </row>
    <row r="1755" spans="1:13" x14ac:dyDescent="0.2">
      <c r="A1755" s="1"/>
      <c r="B1755" s="1"/>
      <c r="C1755" s="16"/>
      <c r="D1755" s="1"/>
      <c r="E1755" s="1"/>
      <c r="F1755" s="1"/>
      <c r="G1755" s="1"/>
      <c r="H1755" s="11"/>
      <c r="I1755" s="11"/>
      <c r="J1755" s="11"/>
      <c r="K1755" s="2"/>
      <c r="L1755" s="2"/>
      <c r="M1755" s="1"/>
    </row>
    <row r="1756" spans="1:13" x14ac:dyDescent="0.2">
      <c r="A1756" s="1"/>
      <c r="B1756" s="1"/>
      <c r="C1756" s="16"/>
      <c r="D1756" s="1"/>
      <c r="E1756" s="1"/>
      <c r="F1756" s="1"/>
      <c r="G1756" s="1"/>
      <c r="H1756" s="11"/>
      <c r="I1756" s="11"/>
      <c r="J1756" s="11"/>
      <c r="K1756" s="2"/>
      <c r="L1756" s="2"/>
      <c r="M1756" s="1"/>
    </row>
    <row r="1757" spans="1:13" x14ac:dyDescent="0.2">
      <c r="A1757" s="1"/>
      <c r="B1757" s="1"/>
      <c r="C1757" s="16"/>
      <c r="D1757" s="1"/>
      <c r="E1757" s="1"/>
      <c r="F1757" s="1"/>
      <c r="G1757" s="1"/>
      <c r="H1757" s="11"/>
      <c r="I1757" s="11"/>
      <c r="J1757" s="11"/>
      <c r="K1757" s="2"/>
      <c r="L1757" s="2"/>
      <c r="M1757" s="1"/>
    </row>
    <row r="1758" spans="1:13" x14ac:dyDescent="0.2">
      <c r="A1758" s="1"/>
      <c r="B1758" s="1"/>
      <c r="C1758" s="16"/>
      <c r="D1758" s="1"/>
      <c r="E1758" s="1"/>
      <c r="F1758" s="1"/>
      <c r="G1758" s="1"/>
      <c r="H1758" s="11"/>
      <c r="I1758" s="11"/>
      <c r="J1758" s="11"/>
      <c r="K1758" s="2"/>
      <c r="L1758" s="2"/>
      <c r="M1758" s="1"/>
    </row>
    <row r="1759" spans="1:13" x14ac:dyDescent="0.2">
      <c r="A1759" s="1"/>
      <c r="B1759" s="1"/>
      <c r="C1759" s="16"/>
      <c r="D1759" s="1"/>
      <c r="E1759" s="1"/>
      <c r="F1759" s="1"/>
      <c r="G1759" s="1"/>
      <c r="H1759" s="11"/>
      <c r="I1759" s="11"/>
      <c r="J1759" s="11"/>
      <c r="K1759" s="2"/>
      <c r="L1759" s="2"/>
      <c r="M1759" s="1"/>
    </row>
    <row r="1760" spans="1:13" x14ac:dyDescent="0.2">
      <c r="A1760" s="1"/>
      <c r="B1760" s="1"/>
      <c r="C1760" s="16"/>
      <c r="D1760" s="1"/>
      <c r="E1760" s="1"/>
      <c r="F1760" s="1"/>
      <c r="G1760" s="1"/>
      <c r="H1760" s="11"/>
      <c r="I1760" s="11"/>
      <c r="J1760" s="11"/>
      <c r="K1760" s="2"/>
      <c r="L1760" s="2"/>
      <c r="M1760" s="1"/>
    </row>
    <row r="1761" spans="1:13" x14ac:dyDescent="0.2">
      <c r="A1761" s="1"/>
      <c r="B1761" s="1"/>
      <c r="C1761" s="16"/>
      <c r="D1761" s="1"/>
      <c r="E1761" s="1"/>
      <c r="F1761" s="1"/>
      <c r="G1761" s="1"/>
      <c r="H1761" s="11"/>
      <c r="I1761" s="11"/>
      <c r="J1761" s="11"/>
      <c r="K1761" s="2"/>
      <c r="L1761" s="2"/>
      <c r="M1761" s="1"/>
    </row>
    <row r="1762" spans="1:13" x14ac:dyDescent="0.2">
      <c r="A1762" s="1"/>
      <c r="B1762" s="1"/>
      <c r="C1762" s="16"/>
      <c r="D1762" s="1"/>
      <c r="E1762" s="1"/>
      <c r="F1762" s="1"/>
      <c r="G1762" s="1"/>
      <c r="H1762" s="11"/>
      <c r="I1762" s="11"/>
      <c r="J1762" s="11"/>
      <c r="K1762" s="2"/>
      <c r="L1762" s="2"/>
      <c r="M1762" s="1"/>
    </row>
    <row r="1763" spans="1:13" x14ac:dyDescent="0.2">
      <c r="A1763" s="1"/>
      <c r="B1763" s="1"/>
      <c r="C1763" s="16"/>
      <c r="D1763" s="1"/>
      <c r="E1763" s="1"/>
      <c r="F1763" s="1"/>
      <c r="G1763" s="1"/>
      <c r="H1763" s="11"/>
      <c r="I1763" s="11"/>
      <c r="J1763" s="11"/>
      <c r="K1763" s="2"/>
      <c r="L1763" s="2"/>
      <c r="M1763" s="1"/>
    </row>
    <row r="1764" spans="1:13" x14ac:dyDescent="0.2">
      <c r="A1764" s="1"/>
      <c r="B1764" s="1"/>
      <c r="C1764" s="16"/>
      <c r="D1764" s="1"/>
      <c r="E1764" s="1"/>
      <c r="F1764" s="1"/>
      <c r="G1764" s="1"/>
      <c r="H1764" s="11"/>
      <c r="I1764" s="11"/>
      <c r="J1764" s="11"/>
      <c r="K1764" s="2"/>
      <c r="L1764" s="2"/>
      <c r="M1764" s="1"/>
    </row>
    <row r="1765" spans="1:13" x14ac:dyDescent="0.2">
      <c r="A1765" s="1"/>
      <c r="B1765" s="1"/>
      <c r="C1765" s="16"/>
      <c r="D1765" s="1"/>
      <c r="E1765" s="1"/>
      <c r="F1765" s="1"/>
      <c r="G1765" s="1"/>
      <c r="H1765" s="11"/>
      <c r="I1765" s="11"/>
      <c r="J1765" s="11"/>
      <c r="K1765" s="2"/>
      <c r="L1765" s="2"/>
      <c r="M1765" s="1"/>
    </row>
    <row r="1766" spans="1:13" x14ac:dyDescent="0.2">
      <c r="A1766" s="1"/>
      <c r="B1766" s="1"/>
      <c r="C1766" s="16"/>
      <c r="D1766" s="1"/>
      <c r="E1766" s="1"/>
      <c r="F1766" s="1"/>
      <c r="G1766" s="1"/>
      <c r="H1766" s="11"/>
      <c r="I1766" s="11"/>
      <c r="J1766" s="11"/>
      <c r="K1766" s="2"/>
      <c r="L1766" s="2"/>
      <c r="M1766" s="1"/>
    </row>
    <row r="1767" spans="1:13" x14ac:dyDescent="0.2">
      <c r="A1767" s="1"/>
      <c r="B1767" s="1"/>
      <c r="C1767" s="16"/>
      <c r="D1767" s="1"/>
      <c r="E1767" s="1"/>
      <c r="F1767" s="1"/>
      <c r="G1767" s="1"/>
      <c r="H1767" s="11"/>
      <c r="I1767" s="11"/>
      <c r="J1767" s="11"/>
      <c r="K1767" s="2"/>
      <c r="L1767" s="2"/>
      <c r="M1767" s="1"/>
    </row>
    <row r="1768" spans="1:13" x14ac:dyDescent="0.2">
      <c r="A1768" s="1"/>
      <c r="B1768" s="1"/>
      <c r="C1768" s="16"/>
      <c r="D1768" s="1"/>
      <c r="E1768" s="1"/>
      <c r="F1768" s="1"/>
      <c r="G1768" s="1"/>
      <c r="H1768" s="11"/>
      <c r="I1768" s="11"/>
      <c r="J1768" s="11"/>
      <c r="K1768" s="2"/>
      <c r="L1768" s="2"/>
      <c r="M1768" s="1"/>
    </row>
    <row r="1769" spans="1:13" x14ac:dyDescent="0.2">
      <c r="A1769" s="1"/>
      <c r="B1769" s="1"/>
      <c r="C1769" s="16"/>
      <c r="D1769" s="1"/>
      <c r="E1769" s="1"/>
      <c r="F1769" s="1"/>
      <c r="G1769" s="1"/>
      <c r="H1769" s="11"/>
      <c r="I1769" s="11"/>
      <c r="J1769" s="11"/>
      <c r="K1769" s="2"/>
      <c r="L1769" s="2"/>
      <c r="M1769" s="1"/>
    </row>
    <row r="1770" spans="1:13" x14ac:dyDescent="0.2">
      <c r="A1770" s="1"/>
      <c r="B1770" s="1"/>
      <c r="C1770" s="16"/>
      <c r="D1770" s="1"/>
      <c r="E1770" s="1"/>
      <c r="F1770" s="1"/>
      <c r="G1770" s="1"/>
      <c r="H1770" s="11"/>
      <c r="I1770" s="11"/>
      <c r="J1770" s="11"/>
      <c r="K1770" s="2"/>
      <c r="L1770" s="2"/>
      <c r="M1770" s="1"/>
    </row>
    <row r="1771" spans="1:13" x14ac:dyDescent="0.2">
      <c r="A1771" s="1"/>
      <c r="B1771" s="1"/>
      <c r="C1771" s="16"/>
      <c r="D1771" s="1"/>
      <c r="E1771" s="1"/>
      <c r="F1771" s="1"/>
      <c r="G1771" s="1"/>
      <c r="H1771" s="11"/>
      <c r="I1771" s="11"/>
      <c r="J1771" s="11"/>
      <c r="K1771" s="2"/>
      <c r="L1771" s="2"/>
      <c r="M1771" s="1"/>
    </row>
    <row r="1772" spans="1:13" x14ac:dyDescent="0.2">
      <c r="A1772" s="1"/>
      <c r="B1772" s="1"/>
      <c r="C1772" s="16"/>
      <c r="D1772" s="1"/>
      <c r="E1772" s="1"/>
      <c r="F1772" s="1"/>
      <c r="G1772" s="1"/>
      <c r="H1772" s="11"/>
      <c r="I1772" s="11"/>
      <c r="J1772" s="11"/>
      <c r="K1772" s="2"/>
      <c r="L1772" s="2"/>
      <c r="M1772" s="1"/>
    </row>
    <row r="1773" spans="1:13" x14ac:dyDescent="0.2">
      <c r="A1773" s="1"/>
      <c r="B1773" s="1"/>
      <c r="C1773" s="16"/>
      <c r="D1773" s="1"/>
      <c r="E1773" s="1"/>
      <c r="F1773" s="1"/>
      <c r="G1773" s="1"/>
      <c r="H1773" s="11"/>
      <c r="I1773" s="11"/>
      <c r="J1773" s="11"/>
      <c r="K1773" s="2"/>
      <c r="L1773" s="2"/>
      <c r="M1773" s="1"/>
    </row>
    <row r="1774" spans="1:13" x14ac:dyDescent="0.2">
      <c r="A1774" s="1"/>
      <c r="B1774" s="1"/>
      <c r="C1774" s="16"/>
      <c r="D1774" s="1"/>
      <c r="E1774" s="1"/>
      <c r="F1774" s="1"/>
      <c r="G1774" s="1"/>
      <c r="H1774" s="11"/>
      <c r="I1774" s="11"/>
      <c r="J1774" s="11"/>
      <c r="K1774" s="2"/>
      <c r="L1774" s="2"/>
      <c r="M1774" s="1"/>
    </row>
    <row r="1775" spans="1:13" x14ac:dyDescent="0.2">
      <c r="A1775" s="1"/>
      <c r="B1775" s="1"/>
      <c r="C1775" s="16"/>
      <c r="D1775" s="1"/>
      <c r="E1775" s="1"/>
      <c r="F1775" s="1"/>
      <c r="G1775" s="1"/>
      <c r="H1775" s="11"/>
      <c r="I1775" s="11"/>
      <c r="J1775" s="11"/>
      <c r="K1775" s="2"/>
      <c r="L1775" s="2"/>
      <c r="M1775" s="1"/>
    </row>
    <row r="1776" spans="1:13" x14ac:dyDescent="0.2">
      <c r="A1776" s="1"/>
      <c r="B1776" s="1"/>
      <c r="C1776" s="16"/>
      <c r="D1776" s="1"/>
      <c r="E1776" s="1"/>
      <c r="F1776" s="1"/>
      <c r="G1776" s="1"/>
      <c r="H1776" s="11"/>
      <c r="I1776" s="11"/>
      <c r="J1776" s="11"/>
      <c r="K1776" s="2"/>
      <c r="L1776" s="2"/>
      <c r="M1776" s="1"/>
    </row>
    <row r="1777" spans="1:13" x14ac:dyDescent="0.2">
      <c r="A1777" s="1"/>
      <c r="B1777" s="1"/>
      <c r="C1777" s="16"/>
      <c r="D1777" s="1"/>
      <c r="E1777" s="1"/>
      <c r="F1777" s="1"/>
      <c r="G1777" s="1"/>
      <c r="H1777" s="11"/>
      <c r="I1777" s="11"/>
      <c r="J1777" s="11"/>
      <c r="K1777" s="2"/>
      <c r="L1777" s="2"/>
      <c r="M1777" s="1"/>
    </row>
    <row r="1778" spans="1:13" x14ac:dyDescent="0.2">
      <c r="A1778" s="1"/>
      <c r="B1778" s="1"/>
      <c r="C1778" s="16"/>
      <c r="D1778" s="1"/>
      <c r="E1778" s="1"/>
      <c r="F1778" s="1"/>
      <c r="G1778" s="1"/>
      <c r="H1778" s="11"/>
      <c r="I1778" s="11"/>
      <c r="J1778" s="11"/>
      <c r="K1778" s="2"/>
      <c r="L1778" s="2"/>
      <c r="M1778" s="1"/>
    </row>
    <row r="1779" spans="1:13" x14ac:dyDescent="0.2">
      <c r="A1779" s="1"/>
      <c r="B1779" s="1"/>
      <c r="C1779" s="16"/>
      <c r="D1779" s="1"/>
      <c r="E1779" s="1"/>
      <c r="F1779" s="1"/>
      <c r="G1779" s="1"/>
      <c r="H1779" s="11"/>
      <c r="I1779" s="11"/>
      <c r="J1779" s="11"/>
      <c r="K1779" s="2"/>
      <c r="L1779" s="2"/>
      <c r="M1779" s="1"/>
    </row>
    <row r="1780" spans="1:13" x14ac:dyDescent="0.2">
      <c r="A1780" s="1"/>
      <c r="B1780" s="1"/>
      <c r="C1780" s="16"/>
      <c r="D1780" s="1"/>
      <c r="E1780" s="1"/>
      <c r="F1780" s="1"/>
      <c r="G1780" s="1"/>
      <c r="H1780" s="11"/>
      <c r="I1780" s="11"/>
      <c r="J1780" s="11"/>
      <c r="K1780" s="2"/>
      <c r="L1780" s="2"/>
      <c r="M1780" s="1"/>
    </row>
    <row r="1781" spans="1:13" x14ac:dyDescent="0.2">
      <c r="A1781" s="1"/>
      <c r="B1781" s="1"/>
      <c r="C1781" s="16"/>
      <c r="D1781" s="1"/>
      <c r="E1781" s="1"/>
      <c r="F1781" s="1"/>
      <c r="G1781" s="1"/>
      <c r="H1781" s="11"/>
      <c r="I1781" s="11"/>
      <c r="J1781" s="11"/>
      <c r="K1781" s="2"/>
      <c r="L1781" s="2"/>
      <c r="M1781" s="1"/>
    </row>
    <row r="1782" spans="1:13" x14ac:dyDescent="0.2">
      <c r="A1782" s="1"/>
      <c r="B1782" s="1"/>
      <c r="C1782" s="16"/>
      <c r="D1782" s="1"/>
      <c r="E1782" s="1"/>
      <c r="F1782" s="1"/>
      <c r="G1782" s="1"/>
      <c r="H1782" s="11"/>
      <c r="I1782" s="11"/>
      <c r="J1782" s="11"/>
      <c r="K1782" s="2"/>
      <c r="L1782" s="2"/>
      <c r="M1782" s="1"/>
    </row>
    <row r="1783" spans="1:13" x14ac:dyDescent="0.2">
      <c r="A1783" s="1"/>
      <c r="B1783" s="1"/>
      <c r="C1783" s="16"/>
      <c r="D1783" s="1"/>
      <c r="E1783" s="1"/>
      <c r="F1783" s="1"/>
      <c r="G1783" s="1"/>
      <c r="H1783" s="11"/>
      <c r="I1783" s="11"/>
      <c r="J1783" s="11"/>
      <c r="K1783" s="2"/>
      <c r="L1783" s="2"/>
      <c r="M1783" s="1"/>
    </row>
    <row r="1784" spans="1:13" x14ac:dyDescent="0.2">
      <c r="A1784" s="1"/>
      <c r="B1784" s="1"/>
      <c r="C1784" s="16"/>
      <c r="D1784" s="1"/>
      <c r="E1784" s="1"/>
      <c r="F1784" s="1"/>
      <c r="G1784" s="1"/>
      <c r="H1784" s="11"/>
      <c r="I1784" s="11"/>
      <c r="J1784" s="11"/>
      <c r="K1784" s="2"/>
      <c r="L1784" s="2"/>
      <c r="M1784" s="1"/>
    </row>
    <row r="1785" spans="1:13" x14ac:dyDescent="0.2">
      <c r="A1785" s="1"/>
      <c r="B1785" s="1"/>
      <c r="C1785" s="16"/>
      <c r="D1785" s="1"/>
      <c r="E1785" s="1"/>
      <c r="F1785" s="1"/>
      <c r="G1785" s="1"/>
      <c r="H1785" s="11"/>
      <c r="I1785" s="11"/>
      <c r="J1785" s="11"/>
      <c r="K1785" s="2"/>
      <c r="L1785" s="2"/>
      <c r="M1785" s="1"/>
    </row>
    <row r="1786" spans="1:13" x14ac:dyDescent="0.2">
      <c r="A1786" s="1"/>
      <c r="B1786" s="1"/>
      <c r="C1786" s="16"/>
      <c r="D1786" s="1"/>
      <c r="E1786" s="1"/>
      <c r="F1786" s="1"/>
      <c r="G1786" s="1"/>
      <c r="H1786" s="11"/>
      <c r="I1786" s="11"/>
      <c r="J1786" s="11"/>
      <c r="K1786" s="2"/>
      <c r="L1786" s="2"/>
      <c r="M1786" s="1"/>
    </row>
    <row r="1787" spans="1:13" x14ac:dyDescent="0.2">
      <c r="A1787" s="1"/>
      <c r="B1787" s="1"/>
      <c r="C1787" s="16"/>
      <c r="D1787" s="1"/>
      <c r="E1787" s="1"/>
      <c r="F1787" s="1"/>
      <c r="G1787" s="1"/>
      <c r="H1787" s="11"/>
      <c r="I1787" s="11"/>
      <c r="J1787" s="11"/>
      <c r="K1787" s="2"/>
      <c r="L1787" s="2"/>
      <c r="M1787" s="1"/>
    </row>
    <row r="1788" spans="1:13" x14ac:dyDescent="0.2">
      <c r="A1788" s="1"/>
      <c r="B1788" s="1"/>
      <c r="C1788" s="16"/>
      <c r="D1788" s="1"/>
      <c r="E1788" s="1"/>
      <c r="F1788" s="1"/>
      <c r="G1788" s="1"/>
      <c r="H1788" s="11"/>
      <c r="I1788" s="11"/>
      <c r="J1788" s="11"/>
      <c r="K1788" s="2"/>
      <c r="L1788" s="2"/>
      <c r="M1788" s="1"/>
    </row>
    <row r="1789" spans="1:13" x14ac:dyDescent="0.2">
      <c r="A1789" s="1"/>
      <c r="B1789" s="1"/>
      <c r="C1789" s="16"/>
      <c r="D1789" s="1"/>
      <c r="E1789" s="1"/>
      <c r="F1789" s="1"/>
      <c r="G1789" s="1"/>
      <c r="H1789" s="11"/>
      <c r="I1789" s="11"/>
      <c r="J1789" s="11"/>
      <c r="K1789" s="2"/>
      <c r="L1789" s="2"/>
      <c r="M1789" s="1"/>
    </row>
    <row r="1790" spans="1:13" x14ac:dyDescent="0.2">
      <c r="A1790" s="1"/>
      <c r="B1790" s="1"/>
      <c r="C1790" s="16"/>
      <c r="D1790" s="1"/>
      <c r="E1790" s="1"/>
      <c r="F1790" s="1"/>
      <c r="G1790" s="1"/>
      <c r="H1790" s="11"/>
      <c r="I1790" s="11"/>
      <c r="J1790" s="11"/>
      <c r="K1790" s="2"/>
      <c r="L1790" s="2"/>
      <c r="M1790" s="1"/>
    </row>
    <row r="1791" spans="1:13" x14ac:dyDescent="0.2">
      <c r="A1791" s="1"/>
      <c r="B1791" s="1"/>
      <c r="C1791" s="16"/>
      <c r="D1791" s="1"/>
      <c r="E1791" s="1"/>
      <c r="F1791" s="1"/>
      <c r="G1791" s="1"/>
      <c r="H1791" s="11"/>
      <c r="I1791" s="11"/>
      <c r="J1791" s="11"/>
      <c r="K1791" s="2"/>
      <c r="L1791" s="2"/>
      <c r="M1791" s="1"/>
    </row>
    <row r="1792" spans="1:13" x14ac:dyDescent="0.2">
      <c r="A1792" s="1"/>
      <c r="B1792" s="1"/>
      <c r="C1792" s="16"/>
      <c r="D1792" s="1"/>
      <c r="E1792" s="1"/>
      <c r="F1792" s="1"/>
      <c r="G1792" s="1"/>
      <c r="H1792" s="11"/>
      <c r="I1792" s="11"/>
      <c r="J1792" s="11"/>
      <c r="K1792" s="2"/>
      <c r="L1792" s="2"/>
      <c r="M1792" s="1"/>
    </row>
    <row r="1793" spans="1:13" x14ac:dyDescent="0.2">
      <c r="A1793" s="1"/>
      <c r="B1793" s="1"/>
      <c r="C1793" s="16"/>
      <c r="D1793" s="1"/>
      <c r="E1793" s="1"/>
      <c r="F1793" s="1"/>
      <c r="G1793" s="1"/>
      <c r="H1793" s="11"/>
      <c r="I1793" s="11"/>
      <c r="J1793" s="11"/>
      <c r="K1793" s="2"/>
      <c r="L1793" s="2"/>
      <c r="M1793" s="1"/>
    </row>
    <row r="1794" spans="1:13" x14ac:dyDescent="0.2">
      <c r="A1794" s="1"/>
      <c r="B1794" s="1"/>
      <c r="C1794" s="16"/>
      <c r="D1794" s="1"/>
      <c r="E1794" s="1"/>
      <c r="F1794" s="1"/>
      <c r="G1794" s="1"/>
      <c r="H1794" s="11"/>
      <c r="I1794" s="11"/>
      <c r="J1794" s="11"/>
      <c r="K1794" s="2"/>
      <c r="L1794" s="2"/>
      <c r="M1794" s="1"/>
    </row>
    <row r="1795" spans="1:13" x14ac:dyDescent="0.2">
      <c r="A1795" s="1"/>
      <c r="B1795" s="1"/>
      <c r="C1795" s="16"/>
      <c r="D1795" s="1"/>
      <c r="E1795" s="1"/>
      <c r="F1795" s="1"/>
      <c r="G1795" s="1"/>
      <c r="H1795" s="11"/>
      <c r="I1795" s="11"/>
      <c r="J1795" s="11"/>
      <c r="K1795" s="2"/>
      <c r="L1795" s="2"/>
      <c r="M1795" s="1"/>
    </row>
    <row r="1796" spans="1:13" x14ac:dyDescent="0.2">
      <c r="A1796" s="1"/>
      <c r="B1796" s="1"/>
      <c r="C1796" s="16"/>
      <c r="D1796" s="1"/>
      <c r="E1796" s="1"/>
      <c r="F1796" s="1"/>
      <c r="G1796" s="1"/>
      <c r="H1796" s="11"/>
      <c r="I1796" s="11"/>
      <c r="J1796" s="11"/>
      <c r="K1796" s="2"/>
      <c r="L1796" s="2"/>
      <c r="M1796" s="1"/>
    </row>
    <row r="1797" spans="1:13" x14ac:dyDescent="0.2">
      <c r="A1797" s="1"/>
      <c r="B1797" s="1"/>
      <c r="C1797" s="16"/>
      <c r="D1797" s="1"/>
      <c r="E1797" s="1"/>
      <c r="F1797" s="1"/>
      <c r="G1797" s="1"/>
      <c r="H1797" s="11"/>
      <c r="I1797" s="11"/>
      <c r="J1797" s="11"/>
      <c r="K1797" s="2"/>
      <c r="L1797" s="2"/>
      <c r="M1797" s="1"/>
    </row>
    <row r="1798" spans="1:13" x14ac:dyDescent="0.2">
      <c r="A1798" s="1"/>
      <c r="B1798" s="1"/>
      <c r="C1798" s="16"/>
      <c r="D1798" s="1"/>
      <c r="E1798" s="1"/>
      <c r="F1798" s="1"/>
      <c r="G1798" s="1"/>
      <c r="H1798" s="11"/>
      <c r="I1798" s="11"/>
      <c r="J1798" s="11"/>
      <c r="K1798" s="2"/>
      <c r="L1798" s="2"/>
      <c r="M1798" s="1"/>
    </row>
    <row r="1799" spans="1:13" x14ac:dyDescent="0.2">
      <c r="A1799" s="1"/>
      <c r="B1799" s="1"/>
      <c r="C1799" s="16"/>
      <c r="D1799" s="1"/>
      <c r="E1799" s="1"/>
      <c r="F1799" s="1"/>
      <c r="G1799" s="1"/>
      <c r="H1799" s="11"/>
      <c r="I1799" s="11"/>
      <c r="J1799" s="11"/>
      <c r="K1799" s="2"/>
      <c r="L1799" s="2"/>
      <c r="M1799" s="1"/>
    </row>
    <row r="1800" spans="1:13" x14ac:dyDescent="0.2">
      <c r="A1800" s="1"/>
      <c r="B1800" s="1"/>
      <c r="C1800" s="16"/>
      <c r="D1800" s="1"/>
      <c r="E1800" s="1"/>
      <c r="F1800" s="1"/>
      <c r="G1800" s="1"/>
      <c r="H1800" s="11"/>
      <c r="I1800" s="11"/>
      <c r="J1800" s="11"/>
      <c r="K1800" s="2"/>
      <c r="L1800" s="2"/>
      <c r="M1800" s="1"/>
    </row>
    <row r="1801" spans="1:13" x14ac:dyDescent="0.2">
      <c r="A1801" s="1"/>
      <c r="B1801" s="1"/>
      <c r="C1801" s="16"/>
      <c r="D1801" s="1"/>
      <c r="E1801" s="1"/>
      <c r="F1801" s="1"/>
      <c r="G1801" s="1"/>
      <c r="H1801" s="11"/>
      <c r="I1801" s="11"/>
      <c r="J1801" s="11"/>
      <c r="K1801" s="2"/>
      <c r="L1801" s="2"/>
      <c r="M1801" s="1"/>
    </row>
    <row r="1802" spans="1:13" x14ac:dyDescent="0.2">
      <c r="A1802" s="1"/>
      <c r="B1802" s="1"/>
      <c r="C1802" s="16"/>
      <c r="D1802" s="1"/>
      <c r="E1802" s="1"/>
      <c r="F1802" s="1"/>
      <c r="G1802" s="1"/>
      <c r="H1802" s="11"/>
      <c r="I1802" s="11"/>
      <c r="J1802" s="11"/>
      <c r="K1802" s="2"/>
      <c r="L1802" s="2"/>
      <c r="M1802" s="1"/>
    </row>
    <row r="1803" spans="1:13" x14ac:dyDescent="0.2">
      <c r="A1803" s="1"/>
      <c r="B1803" s="1"/>
      <c r="C1803" s="16"/>
      <c r="D1803" s="1"/>
      <c r="E1803" s="1"/>
      <c r="F1803" s="1"/>
      <c r="G1803" s="1"/>
      <c r="H1803" s="11"/>
      <c r="I1803" s="11"/>
      <c r="J1803" s="11"/>
      <c r="K1803" s="2"/>
      <c r="L1803" s="2"/>
      <c r="M1803" s="1"/>
    </row>
    <row r="1804" spans="1:13" x14ac:dyDescent="0.2">
      <c r="A1804" s="1"/>
      <c r="B1804" s="1"/>
      <c r="C1804" s="16"/>
      <c r="D1804" s="1"/>
      <c r="E1804" s="1"/>
      <c r="F1804" s="1"/>
      <c r="G1804" s="1"/>
      <c r="H1804" s="11"/>
      <c r="I1804" s="11"/>
      <c r="J1804" s="11"/>
      <c r="K1804" s="2"/>
      <c r="L1804" s="2"/>
      <c r="M1804" s="1"/>
    </row>
    <row r="1805" spans="1:13" x14ac:dyDescent="0.2">
      <c r="A1805" s="1"/>
      <c r="B1805" s="1"/>
      <c r="C1805" s="16"/>
      <c r="D1805" s="1"/>
      <c r="E1805" s="1"/>
      <c r="F1805" s="1"/>
      <c r="G1805" s="1"/>
      <c r="H1805" s="11"/>
      <c r="I1805" s="11"/>
      <c r="J1805" s="11"/>
      <c r="K1805" s="2"/>
      <c r="L1805" s="2"/>
      <c r="M1805" s="1"/>
    </row>
    <row r="1806" spans="1:13" x14ac:dyDescent="0.2">
      <c r="A1806" s="1"/>
      <c r="B1806" s="1"/>
      <c r="C1806" s="16"/>
      <c r="D1806" s="1"/>
      <c r="E1806" s="1"/>
      <c r="F1806" s="1"/>
      <c r="G1806" s="1"/>
      <c r="H1806" s="11"/>
      <c r="I1806" s="11"/>
      <c r="J1806" s="11"/>
      <c r="K1806" s="2"/>
      <c r="L1806" s="2"/>
      <c r="M1806" s="1"/>
    </row>
    <row r="1807" spans="1:13" x14ac:dyDescent="0.2">
      <c r="A1807" s="1"/>
      <c r="B1807" s="1"/>
      <c r="C1807" s="16"/>
      <c r="D1807" s="1"/>
      <c r="E1807" s="1"/>
      <c r="F1807" s="1"/>
      <c r="G1807" s="1"/>
      <c r="H1807" s="11"/>
      <c r="I1807" s="11"/>
      <c r="J1807" s="11"/>
      <c r="K1807" s="2"/>
      <c r="L1807" s="2"/>
      <c r="M1807" s="1"/>
    </row>
    <row r="1808" spans="1:13" x14ac:dyDescent="0.2">
      <c r="A1808" s="1"/>
      <c r="B1808" s="1"/>
      <c r="C1808" s="16"/>
      <c r="D1808" s="1"/>
      <c r="E1808" s="1"/>
      <c r="F1808" s="1"/>
      <c r="G1808" s="1"/>
      <c r="H1808" s="11"/>
      <c r="I1808" s="11"/>
      <c r="J1808" s="11"/>
      <c r="K1808" s="2"/>
      <c r="L1808" s="2"/>
      <c r="M1808" s="1"/>
    </row>
    <row r="1809" spans="1:13" x14ac:dyDescent="0.2">
      <c r="A1809" s="1"/>
      <c r="B1809" s="1"/>
      <c r="C1809" s="16"/>
      <c r="D1809" s="1"/>
      <c r="E1809" s="1"/>
      <c r="F1809" s="1"/>
      <c r="G1809" s="1"/>
      <c r="H1809" s="11"/>
      <c r="I1809" s="11"/>
      <c r="J1809" s="11"/>
      <c r="K1809" s="2"/>
      <c r="L1809" s="2"/>
      <c r="M1809" s="1"/>
    </row>
    <row r="1810" spans="1:13" x14ac:dyDescent="0.2">
      <c r="A1810" s="1"/>
      <c r="B1810" s="1"/>
      <c r="C1810" s="16"/>
      <c r="D1810" s="1"/>
      <c r="E1810" s="1"/>
      <c r="F1810" s="1"/>
      <c r="G1810" s="1"/>
      <c r="H1810" s="11"/>
      <c r="I1810" s="11"/>
      <c r="J1810" s="11"/>
      <c r="K1810" s="2"/>
      <c r="L1810" s="2"/>
      <c r="M1810" s="1"/>
    </row>
    <row r="1811" spans="1:13" x14ac:dyDescent="0.2">
      <c r="A1811" s="1"/>
      <c r="B1811" s="1"/>
      <c r="C1811" s="16"/>
      <c r="D1811" s="1"/>
      <c r="E1811" s="1"/>
      <c r="F1811" s="1"/>
      <c r="G1811" s="1"/>
      <c r="H1811" s="11"/>
      <c r="I1811" s="11"/>
      <c r="J1811" s="11"/>
      <c r="K1811" s="2"/>
      <c r="L1811" s="2"/>
      <c r="M1811" s="1"/>
    </row>
    <row r="1812" spans="1:13" x14ac:dyDescent="0.2">
      <c r="A1812" s="1"/>
      <c r="B1812" s="1"/>
      <c r="C1812" s="16"/>
      <c r="D1812" s="1"/>
      <c r="E1812" s="1"/>
      <c r="F1812" s="1"/>
      <c r="G1812" s="1"/>
      <c r="H1812" s="11"/>
      <c r="I1812" s="11"/>
      <c r="J1812" s="11"/>
      <c r="K1812" s="2"/>
      <c r="L1812" s="2"/>
      <c r="M1812" s="1"/>
    </row>
    <row r="1813" spans="1:13" x14ac:dyDescent="0.2">
      <c r="A1813" s="1"/>
      <c r="B1813" s="1"/>
      <c r="C1813" s="16"/>
      <c r="D1813" s="1"/>
      <c r="E1813" s="1"/>
      <c r="F1813" s="1"/>
      <c r="G1813" s="1"/>
      <c r="H1813" s="11"/>
      <c r="I1813" s="11"/>
      <c r="J1813" s="11"/>
      <c r="K1813" s="2"/>
      <c r="L1813" s="2"/>
      <c r="M1813" s="1"/>
    </row>
    <row r="1814" spans="1:13" x14ac:dyDescent="0.2">
      <c r="A1814" s="1"/>
      <c r="B1814" s="1"/>
      <c r="C1814" s="16"/>
      <c r="D1814" s="1"/>
      <c r="E1814" s="1"/>
      <c r="F1814" s="1"/>
      <c r="G1814" s="1"/>
      <c r="H1814" s="11"/>
      <c r="I1814" s="11"/>
      <c r="J1814" s="11"/>
      <c r="K1814" s="2"/>
      <c r="L1814" s="2"/>
      <c r="M1814" s="1"/>
    </row>
    <row r="1815" spans="1:13" x14ac:dyDescent="0.2">
      <c r="A1815" s="1"/>
      <c r="B1815" s="1"/>
      <c r="C1815" s="16"/>
      <c r="D1815" s="1"/>
      <c r="E1815" s="1"/>
      <c r="F1815" s="1"/>
      <c r="G1815" s="1"/>
      <c r="H1815" s="11"/>
      <c r="I1815" s="11"/>
      <c r="J1815" s="11"/>
      <c r="K1815" s="2"/>
      <c r="L1815" s="2"/>
      <c r="M1815" s="1"/>
    </row>
    <row r="1816" spans="1:13" x14ac:dyDescent="0.2">
      <c r="A1816" s="1"/>
      <c r="B1816" s="1"/>
      <c r="C1816" s="16"/>
      <c r="D1816" s="1"/>
      <c r="E1816" s="1"/>
      <c r="F1816" s="1"/>
      <c r="G1816" s="1"/>
      <c r="H1816" s="11"/>
      <c r="I1816" s="11"/>
      <c r="J1816" s="11"/>
      <c r="K1816" s="2"/>
      <c r="L1816" s="2"/>
      <c r="M1816" s="1"/>
    </row>
    <row r="1817" spans="1:13" x14ac:dyDescent="0.2">
      <c r="A1817" s="1"/>
      <c r="B1817" s="1"/>
      <c r="C1817" s="16"/>
      <c r="D1817" s="1"/>
      <c r="E1817" s="1"/>
      <c r="F1817" s="1"/>
      <c r="G1817" s="1"/>
      <c r="H1817" s="11"/>
      <c r="I1817" s="11"/>
      <c r="J1817" s="11"/>
      <c r="K1817" s="2"/>
      <c r="L1817" s="2"/>
      <c r="M1817" s="1"/>
    </row>
    <row r="1818" spans="1:13" x14ac:dyDescent="0.2">
      <c r="A1818" s="1"/>
      <c r="B1818" s="1"/>
      <c r="C1818" s="16"/>
      <c r="D1818" s="1"/>
      <c r="E1818" s="1"/>
      <c r="F1818" s="1"/>
      <c r="G1818" s="1"/>
      <c r="H1818" s="11"/>
      <c r="I1818" s="11"/>
      <c r="J1818" s="11"/>
      <c r="K1818" s="2"/>
      <c r="L1818" s="2"/>
      <c r="M1818" s="1"/>
    </row>
    <row r="1819" spans="1:13" x14ac:dyDescent="0.2">
      <c r="A1819" s="1"/>
      <c r="B1819" s="1"/>
      <c r="C1819" s="16"/>
      <c r="D1819" s="1"/>
      <c r="E1819" s="1"/>
      <c r="F1819" s="1"/>
      <c r="G1819" s="1"/>
      <c r="H1819" s="11"/>
      <c r="I1819" s="11"/>
      <c r="J1819" s="11"/>
      <c r="K1819" s="2"/>
      <c r="L1819" s="2"/>
      <c r="M1819" s="1"/>
    </row>
    <row r="1820" spans="1:13" x14ac:dyDescent="0.2">
      <c r="A1820" s="1"/>
      <c r="B1820" s="1"/>
      <c r="C1820" s="16"/>
      <c r="D1820" s="1"/>
      <c r="E1820" s="1"/>
      <c r="F1820" s="1"/>
      <c r="G1820" s="1"/>
      <c r="H1820" s="11"/>
      <c r="I1820" s="11"/>
      <c r="J1820" s="11"/>
      <c r="K1820" s="2"/>
      <c r="L1820" s="2"/>
      <c r="M1820" s="1"/>
    </row>
    <row r="1821" spans="1:13" x14ac:dyDescent="0.2">
      <c r="A1821" s="1"/>
      <c r="B1821" s="1"/>
      <c r="C1821" s="16"/>
      <c r="D1821" s="1"/>
      <c r="E1821" s="1"/>
      <c r="F1821" s="1"/>
      <c r="G1821" s="1"/>
      <c r="H1821" s="11"/>
      <c r="I1821" s="11"/>
      <c r="J1821" s="11"/>
      <c r="K1821" s="2"/>
      <c r="L1821" s="2"/>
      <c r="M1821" s="1"/>
    </row>
    <row r="1822" spans="1:13" x14ac:dyDescent="0.2">
      <c r="A1822" s="1"/>
      <c r="B1822" s="1"/>
      <c r="C1822" s="16"/>
      <c r="D1822" s="1"/>
      <c r="E1822" s="1"/>
      <c r="F1822" s="1"/>
      <c r="G1822" s="1"/>
      <c r="H1822" s="11"/>
      <c r="I1822" s="11"/>
      <c r="J1822" s="11"/>
      <c r="K1822" s="2"/>
      <c r="L1822" s="2"/>
      <c r="M1822" s="1"/>
    </row>
    <row r="1823" spans="1:13" x14ac:dyDescent="0.2">
      <c r="A1823" s="1"/>
      <c r="B1823" s="1"/>
      <c r="C1823" s="16"/>
      <c r="D1823" s="1"/>
      <c r="E1823" s="1"/>
      <c r="F1823" s="1"/>
      <c r="G1823" s="1"/>
      <c r="H1823" s="11"/>
      <c r="I1823" s="11"/>
      <c r="J1823" s="11"/>
      <c r="K1823" s="2"/>
      <c r="L1823" s="2"/>
      <c r="M1823" s="1"/>
    </row>
    <row r="1824" spans="1:13" x14ac:dyDescent="0.2">
      <c r="A1824" s="1"/>
      <c r="B1824" s="1"/>
      <c r="C1824" s="16"/>
      <c r="D1824" s="1"/>
      <c r="E1824" s="1"/>
      <c r="F1824" s="1"/>
      <c r="G1824" s="1"/>
      <c r="H1824" s="11"/>
      <c r="I1824" s="11"/>
      <c r="J1824" s="11"/>
      <c r="K1824" s="2"/>
      <c r="L1824" s="2"/>
      <c r="M1824" s="1"/>
    </row>
    <row r="1825" spans="1:13" x14ac:dyDescent="0.2">
      <c r="A1825" s="1"/>
      <c r="B1825" s="1"/>
      <c r="C1825" s="16"/>
      <c r="D1825" s="1"/>
      <c r="E1825" s="1"/>
      <c r="F1825" s="1"/>
      <c r="G1825" s="1"/>
      <c r="H1825" s="11"/>
      <c r="I1825" s="11"/>
      <c r="J1825" s="11"/>
      <c r="K1825" s="2"/>
      <c r="L1825" s="2"/>
      <c r="M1825" s="1"/>
    </row>
    <row r="1826" spans="1:13" x14ac:dyDescent="0.2">
      <c r="A1826" s="1"/>
      <c r="B1826" s="1"/>
      <c r="C1826" s="16"/>
      <c r="D1826" s="1"/>
      <c r="E1826" s="1"/>
      <c r="F1826" s="1"/>
      <c r="G1826" s="1"/>
      <c r="H1826" s="11"/>
      <c r="I1826" s="11"/>
      <c r="J1826" s="11"/>
      <c r="K1826" s="2"/>
      <c r="L1826" s="2"/>
      <c r="M1826" s="1"/>
    </row>
    <row r="1827" spans="1:13" x14ac:dyDescent="0.2">
      <c r="A1827" s="1"/>
      <c r="B1827" s="1"/>
      <c r="C1827" s="16"/>
      <c r="D1827" s="1"/>
      <c r="E1827" s="1"/>
      <c r="F1827" s="1"/>
      <c r="G1827" s="1"/>
      <c r="H1827" s="11"/>
      <c r="I1827" s="11"/>
      <c r="J1827" s="11"/>
      <c r="K1827" s="2"/>
      <c r="L1827" s="2"/>
      <c r="M1827" s="1"/>
    </row>
    <row r="1828" spans="1:13" x14ac:dyDescent="0.2">
      <c r="A1828" s="1"/>
      <c r="B1828" s="1"/>
      <c r="C1828" s="16"/>
      <c r="D1828" s="1"/>
      <c r="E1828" s="1"/>
      <c r="F1828" s="1"/>
      <c r="G1828" s="1"/>
      <c r="H1828" s="11"/>
      <c r="I1828" s="11"/>
      <c r="J1828" s="11"/>
      <c r="K1828" s="2"/>
      <c r="L1828" s="2"/>
      <c r="M1828" s="1"/>
    </row>
    <row r="1829" spans="1:13" x14ac:dyDescent="0.2">
      <c r="A1829" s="1"/>
      <c r="B1829" s="1"/>
      <c r="C1829" s="16"/>
      <c r="D1829" s="1"/>
      <c r="E1829" s="1"/>
      <c r="F1829" s="1"/>
      <c r="G1829" s="1"/>
      <c r="H1829" s="11"/>
      <c r="I1829" s="11"/>
      <c r="J1829" s="11"/>
      <c r="K1829" s="2"/>
      <c r="L1829" s="2"/>
      <c r="M1829" s="1"/>
    </row>
    <row r="1830" spans="1:13" x14ac:dyDescent="0.2">
      <c r="A1830" s="1"/>
      <c r="B1830" s="1"/>
      <c r="C1830" s="16"/>
      <c r="D1830" s="1"/>
      <c r="E1830" s="1"/>
      <c r="F1830" s="1"/>
      <c r="G1830" s="1"/>
      <c r="H1830" s="11"/>
      <c r="I1830" s="11"/>
      <c r="J1830" s="11"/>
      <c r="K1830" s="2"/>
      <c r="L1830" s="2"/>
      <c r="M1830" s="1"/>
    </row>
    <row r="1831" spans="1:13" x14ac:dyDescent="0.2">
      <c r="A1831" s="1"/>
      <c r="B1831" s="1"/>
      <c r="C1831" s="16"/>
      <c r="D1831" s="1"/>
      <c r="E1831" s="1"/>
      <c r="F1831" s="1"/>
      <c r="G1831" s="1"/>
      <c r="H1831" s="11"/>
      <c r="I1831" s="11"/>
      <c r="J1831" s="11"/>
      <c r="K1831" s="2"/>
      <c r="L1831" s="2"/>
      <c r="M1831" s="1"/>
    </row>
    <row r="1832" spans="1:13" x14ac:dyDescent="0.2">
      <c r="A1832" s="1"/>
      <c r="B1832" s="1"/>
      <c r="C1832" s="16"/>
      <c r="D1832" s="1"/>
      <c r="E1832" s="1"/>
      <c r="F1832" s="1"/>
      <c r="G1832" s="1"/>
      <c r="H1832" s="11"/>
      <c r="I1832" s="11"/>
      <c r="J1832" s="11"/>
      <c r="K1832" s="2"/>
      <c r="L1832" s="2"/>
      <c r="M1832" s="1"/>
    </row>
    <row r="1833" spans="1:13" x14ac:dyDescent="0.2">
      <c r="A1833" s="1"/>
      <c r="B1833" s="1"/>
      <c r="C1833" s="16"/>
      <c r="D1833" s="1"/>
      <c r="E1833" s="1"/>
      <c r="F1833" s="1"/>
      <c r="G1833" s="1"/>
      <c r="H1833" s="11"/>
      <c r="I1833" s="11"/>
      <c r="J1833" s="11"/>
      <c r="K1833" s="2"/>
      <c r="L1833" s="2"/>
      <c r="M1833" s="1"/>
    </row>
    <row r="1834" spans="1:13" x14ac:dyDescent="0.2">
      <c r="A1834" s="1"/>
      <c r="B1834" s="1"/>
      <c r="C1834" s="16"/>
      <c r="D1834" s="1"/>
      <c r="E1834" s="1"/>
      <c r="F1834" s="1"/>
      <c r="G1834" s="1"/>
      <c r="H1834" s="11"/>
      <c r="I1834" s="11"/>
      <c r="J1834" s="11"/>
      <c r="K1834" s="2"/>
      <c r="L1834" s="2"/>
      <c r="M1834" s="1"/>
    </row>
    <row r="1835" spans="1:13" x14ac:dyDescent="0.2">
      <c r="A1835" s="1"/>
      <c r="B1835" s="1"/>
      <c r="C1835" s="16"/>
      <c r="D1835" s="1"/>
      <c r="E1835" s="1"/>
      <c r="F1835" s="1"/>
      <c r="G1835" s="1"/>
      <c r="H1835" s="11"/>
      <c r="I1835" s="11"/>
      <c r="J1835" s="11"/>
      <c r="K1835" s="2"/>
      <c r="L1835" s="2"/>
      <c r="M1835" s="1"/>
    </row>
    <row r="1836" spans="1:13" x14ac:dyDescent="0.2">
      <c r="A1836" s="1"/>
      <c r="B1836" s="1"/>
      <c r="C1836" s="16"/>
      <c r="D1836" s="1"/>
      <c r="E1836" s="1"/>
      <c r="F1836" s="1"/>
      <c r="G1836" s="1"/>
      <c r="H1836" s="11"/>
      <c r="I1836" s="11"/>
      <c r="J1836" s="11"/>
      <c r="K1836" s="2"/>
      <c r="L1836" s="2"/>
      <c r="M1836" s="1"/>
    </row>
    <row r="1837" spans="1:13" x14ac:dyDescent="0.2">
      <c r="A1837" s="1"/>
      <c r="B1837" s="1"/>
      <c r="C1837" s="16"/>
      <c r="D1837" s="1"/>
      <c r="E1837" s="1"/>
      <c r="F1837" s="1"/>
      <c r="G1837" s="1"/>
      <c r="H1837" s="11"/>
      <c r="I1837" s="11"/>
      <c r="J1837" s="11"/>
      <c r="K1837" s="2"/>
      <c r="L1837" s="2"/>
      <c r="M1837" s="1"/>
    </row>
    <row r="1838" spans="1:13" x14ac:dyDescent="0.2">
      <c r="A1838" s="1"/>
      <c r="B1838" s="1"/>
      <c r="C1838" s="16"/>
      <c r="D1838" s="1"/>
      <c r="E1838" s="1"/>
      <c r="F1838" s="1"/>
      <c r="G1838" s="1"/>
      <c r="H1838" s="11"/>
      <c r="I1838" s="11"/>
      <c r="J1838" s="11"/>
      <c r="K1838" s="2"/>
      <c r="L1838" s="2"/>
      <c r="M1838" s="1"/>
    </row>
    <row r="1839" spans="1:13" x14ac:dyDescent="0.2">
      <c r="A1839" s="1"/>
      <c r="B1839" s="1"/>
      <c r="C1839" s="16"/>
      <c r="D1839" s="1"/>
      <c r="E1839" s="1"/>
      <c r="F1839" s="1"/>
      <c r="G1839" s="1"/>
      <c r="H1839" s="11"/>
      <c r="I1839" s="11"/>
      <c r="J1839" s="11"/>
      <c r="K1839" s="2"/>
      <c r="L1839" s="2"/>
      <c r="M1839" s="1"/>
    </row>
    <row r="1840" spans="1:13" x14ac:dyDescent="0.2">
      <c r="A1840" s="1"/>
      <c r="B1840" s="1"/>
      <c r="C1840" s="16"/>
      <c r="D1840" s="1"/>
      <c r="E1840" s="1"/>
      <c r="F1840" s="1"/>
      <c r="G1840" s="1"/>
      <c r="H1840" s="11"/>
      <c r="I1840" s="11"/>
      <c r="J1840" s="11"/>
      <c r="K1840" s="2"/>
      <c r="L1840" s="2"/>
      <c r="M1840" s="1"/>
    </row>
    <row r="1841" spans="1:13" x14ac:dyDescent="0.2">
      <c r="A1841" s="1"/>
      <c r="B1841" s="1"/>
      <c r="C1841" s="16"/>
      <c r="D1841" s="1"/>
      <c r="E1841" s="1"/>
      <c r="F1841" s="1"/>
      <c r="G1841" s="1"/>
      <c r="H1841" s="11"/>
      <c r="I1841" s="11"/>
      <c r="J1841" s="11"/>
      <c r="K1841" s="2"/>
      <c r="L1841" s="2"/>
      <c r="M1841" s="1"/>
    </row>
    <row r="1842" spans="1:13" x14ac:dyDescent="0.2">
      <c r="A1842" s="1"/>
      <c r="B1842" s="1"/>
      <c r="C1842" s="16"/>
      <c r="D1842" s="1"/>
      <c r="E1842" s="1"/>
      <c r="F1842" s="1"/>
      <c r="G1842" s="1"/>
      <c r="H1842" s="11"/>
      <c r="I1842" s="11"/>
      <c r="J1842" s="11"/>
      <c r="K1842" s="2"/>
      <c r="L1842" s="2"/>
      <c r="M1842" s="1"/>
    </row>
    <row r="1843" spans="1:13" x14ac:dyDescent="0.2">
      <c r="A1843" s="1"/>
      <c r="B1843" s="1"/>
      <c r="C1843" s="16"/>
      <c r="D1843" s="1"/>
      <c r="E1843" s="1"/>
      <c r="F1843" s="1"/>
      <c r="G1843" s="1"/>
      <c r="H1843" s="11"/>
      <c r="I1843" s="11"/>
      <c r="J1843" s="11"/>
      <c r="K1843" s="2"/>
      <c r="L1843" s="2"/>
      <c r="M1843" s="1"/>
    </row>
    <row r="1844" spans="1:13" x14ac:dyDescent="0.2">
      <c r="A1844" s="1"/>
      <c r="B1844" s="1"/>
      <c r="C1844" s="16"/>
      <c r="D1844" s="1"/>
      <c r="E1844" s="1"/>
      <c r="F1844" s="1"/>
      <c r="G1844" s="1"/>
      <c r="H1844" s="11"/>
      <c r="I1844" s="11"/>
      <c r="J1844" s="11"/>
      <c r="K1844" s="2"/>
      <c r="L1844" s="2"/>
      <c r="M1844" s="1"/>
    </row>
    <row r="1845" spans="1:13" x14ac:dyDescent="0.2">
      <c r="A1845" s="1"/>
      <c r="B1845" s="1"/>
      <c r="C1845" s="16"/>
      <c r="D1845" s="1"/>
      <c r="E1845" s="1"/>
      <c r="F1845" s="1"/>
      <c r="G1845" s="1"/>
      <c r="H1845" s="11"/>
      <c r="I1845" s="11"/>
      <c r="J1845" s="11"/>
      <c r="K1845" s="2"/>
      <c r="L1845" s="2"/>
      <c r="M1845" s="1"/>
    </row>
    <row r="1846" spans="1:13" x14ac:dyDescent="0.2">
      <c r="A1846" s="1"/>
      <c r="B1846" s="1"/>
      <c r="C1846" s="16"/>
      <c r="D1846" s="1"/>
      <c r="E1846" s="1"/>
      <c r="F1846" s="1"/>
      <c r="G1846" s="1"/>
      <c r="H1846" s="11"/>
      <c r="I1846" s="11"/>
      <c r="J1846" s="11"/>
      <c r="K1846" s="2"/>
      <c r="L1846" s="2"/>
      <c r="M1846" s="1"/>
    </row>
    <row r="1847" spans="1:13" x14ac:dyDescent="0.2">
      <c r="A1847" s="1"/>
      <c r="B1847" s="1"/>
      <c r="C1847" s="16"/>
      <c r="D1847" s="1"/>
      <c r="E1847" s="1"/>
      <c r="F1847" s="1"/>
      <c r="G1847" s="1"/>
      <c r="H1847" s="11"/>
      <c r="I1847" s="11"/>
      <c r="J1847" s="11"/>
      <c r="K1847" s="2"/>
      <c r="L1847" s="2"/>
      <c r="M1847" s="1"/>
    </row>
    <row r="1848" spans="1:13" x14ac:dyDescent="0.2">
      <c r="A1848" s="1"/>
      <c r="B1848" s="1"/>
      <c r="C1848" s="16"/>
      <c r="D1848" s="1"/>
      <c r="E1848" s="1"/>
      <c r="F1848" s="1"/>
      <c r="G1848" s="1"/>
      <c r="H1848" s="11"/>
      <c r="I1848" s="11"/>
      <c r="J1848" s="11"/>
      <c r="K1848" s="2"/>
      <c r="L1848" s="2"/>
      <c r="M1848" s="1"/>
    </row>
    <row r="1849" spans="1:13" x14ac:dyDescent="0.2">
      <c r="A1849" s="1"/>
      <c r="B1849" s="1"/>
      <c r="C1849" s="16"/>
      <c r="D1849" s="1"/>
      <c r="E1849" s="1"/>
      <c r="F1849" s="1"/>
      <c r="G1849" s="1"/>
      <c r="H1849" s="11"/>
      <c r="I1849" s="11"/>
      <c r="J1849" s="11"/>
      <c r="K1849" s="2"/>
      <c r="L1849" s="2"/>
      <c r="M1849" s="1"/>
    </row>
    <row r="1850" spans="1:13" x14ac:dyDescent="0.2">
      <c r="A1850" s="1"/>
      <c r="B1850" s="1"/>
      <c r="C1850" s="16"/>
      <c r="D1850" s="1"/>
      <c r="E1850" s="1"/>
      <c r="F1850" s="1"/>
      <c r="G1850" s="1"/>
      <c r="H1850" s="11"/>
      <c r="I1850" s="11"/>
      <c r="J1850" s="11"/>
      <c r="K1850" s="2"/>
      <c r="L1850" s="2"/>
      <c r="M1850" s="1"/>
    </row>
    <row r="1851" spans="1:13" x14ac:dyDescent="0.2">
      <c r="A1851" s="1"/>
      <c r="B1851" s="1"/>
      <c r="C1851" s="16"/>
      <c r="D1851" s="1"/>
      <c r="E1851" s="1"/>
      <c r="F1851" s="1"/>
      <c r="G1851" s="1"/>
      <c r="H1851" s="11"/>
      <c r="I1851" s="11"/>
      <c r="J1851" s="11"/>
      <c r="K1851" s="2"/>
      <c r="L1851" s="2"/>
      <c r="M1851" s="1"/>
    </row>
    <row r="1852" spans="1:13" x14ac:dyDescent="0.2">
      <c r="A1852" s="1"/>
      <c r="B1852" s="1"/>
      <c r="C1852" s="16"/>
      <c r="D1852" s="1"/>
      <c r="E1852" s="1"/>
      <c r="F1852" s="1"/>
      <c r="G1852" s="1"/>
      <c r="H1852" s="11"/>
      <c r="I1852" s="11"/>
      <c r="J1852" s="11"/>
      <c r="K1852" s="2"/>
      <c r="L1852" s="2"/>
      <c r="M1852" s="1"/>
    </row>
    <row r="1853" spans="1:13" x14ac:dyDescent="0.2">
      <c r="A1853" s="1"/>
      <c r="B1853" s="1"/>
      <c r="C1853" s="16"/>
      <c r="D1853" s="1"/>
      <c r="E1853" s="1"/>
      <c r="F1853" s="1"/>
      <c r="G1853" s="1"/>
      <c r="H1853" s="11"/>
      <c r="I1853" s="11"/>
      <c r="J1853" s="11"/>
      <c r="K1853" s="2"/>
      <c r="L1853" s="2"/>
      <c r="M1853" s="1"/>
    </row>
    <row r="1854" spans="1:13" x14ac:dyDescent="0.2">
      <c r="A1854" s="1"/>
      <c r="B1854" s="1"/>
      <c r="C1854" s="16"/>
      <c r="D1854" s="1"/>
      <c r="E1854" s="1"/>
      <c r="F1854" s="1"/>
      <c r="G1854" s="1"/>
      <c r="H1854" s="11"/>
      <c r="I1854" s="11"/>
      <c r="J1854" s="11"/>
      <c r="K1854" s="2"/>
      <c r="L1854" s="2"/>
      <c r="M1854" s="1"/>
    </row>
    <row r="1855" spans="1:13" x14ac:dyDescent="0.2">
      <c r="A1855" s="1"/>
      <c r="B1855" s="1"/>
      <c r="C1855" s="16"/>
      <c r="D1855" s="1"/>
      <c r="E1855" s="1"/>
      <c r="F1855" s="1"/>
      <c r="G1855" s="1"/>
      <c r="H1855" s="11"/>
      <c r="I1855" s="11"/>
      <c r="J1855" s="11"/>
      <c r="K1855" s="2"/>
      <c r="L1855" s="2"/>
      <c r="M1855" s="1"/>
    </row>
    <row r="1856" spans="1:13" x14ac:dyDescent="0.2">
      <c r="A1856" s="1"/>
      <c r="B1856" s="1"/>
      <c r="C1856" s="16"/>
      <c r="D1856" s="1"/>
      <c r="E1856" s="1"/>
      <c r="F1856" s="1"/>
      <c r="G1856" s="1"/>
      <c r="H1856" s="11"/>
      <c r="I1856" s="11"/>
      <c r="J1856" s="11"/>
      <c r="K1856" s="2"/>
      <c r="L1856" s="2"/>
      <c r="M1856" s="1"/>
    </row>
    <row r="1857" spans="1:13" x14ac:dyDescent="0.2">
      <c r="A1857" s="1"/>
      <c r="B1857" s="1"/>
      <c r="C1857" s="16"/>
      <c r="D1857" s="1"/>
      <c r="E1857" s="1"/>
      <c r="F1857" s="1"/>
      <c r="G1857" s="1"/>
      <c r="H1857" s="11"/>
      <c r="I1857" s="11"/>
      <c r="J1857" s="11"/>
      <c r="K1857" s="2"/>
      <c r="L1857" s="2"/>
      <c r="M1857" s="1"/>
    </row>
    <row r="1858" spans="1:13" x14ac:dyDescent="0.2">
      <c r="A1858" s="1"/>
      <c r="B1858" s="1"/>
      <c r="C1858" s="16"/>
      <c r="D1858" s="1"/>
      <c r="E1858" s="1"/>
      <c r="F1858" s="1"/>
      <c r="G1858" s="1"/>
      <c r="H1858" s="11"/>
      <c r="I1858" s="11"/>
      <c r="J1858" s="11"/>
      <c r="K1858" s="2"/>
      <c r="L1858" s="2"/>
      <c r="M1858" s="1"/>
    </row>
    <row r="1859" spans="1:13" x14ac:dyDescent="0.2">
      <c r="A1859" s="1"/>
      <c r="B1859" s="1"/>
      <c r="C1859" s="16"/>
      <c r="D1859" s="1"/>
      <c r="E1859" s="1"/>
      <c r="F1859" s="1"/>
      <c r="G1859" s="1"/>
      <c r="H1859" s="11"/>
      <c r="I1859" s="11"/>
      <c r="J1859" s="11"/>
      <c r="K1859" s="2"/>
      <c r="L1859" s="2"/>
      <c r="M1859" s="1"/>
    </row>
    <row r="1860" spans="1:13" x14ac:dyDescent="0.2">
      <c r="A1860" s="1"/>
      <c r="B1860" s="1"/>
      <c r="C1860" s="16"/>
      <c r="D1860" s="1"/>
      <c r="E1860" s="1"/>
      <c r="F1860" s="1"/>
      <c r="G1860" s="1"/>
      <c r="H1860" s="11"/>
      <c r="I1860" s="11"/>
      <c r="J1860" s="11"/>
      <c r="K1860" s="2"/>
      <c r="L1860" s="2"/>
      <c r="M1860" s="1"/>
    </row>
    <row r="1861" spans="1:13" x14ac:dyDescent="0.2">
      <c r="A1861" s="1"/>
      <c r="B1861" s="1"/>
      <c r="C1861" s="16"/>
      <c r="D1861" s="1"/>
      <c r="E1861" s="1"/>
      <c r="F1861" s="1"/>
      <c r="G1861" s="1"/>
      <c r="H1861" s="11"/>
      <c r="I1861" s="11"/>
      <c r="J1861" s="11"/>
      <c r="K1861" s="2"/>
      <c r="L1861" s="2"/>
      <c r="M1861" s="1"/>
    </row>
    <row r="1862" spans="1:13" x14ac:dyDescent="0.2">
      <c r="A1862" s="1"/>
      <c r="B1862" s="1"/>
      <c r="C1862" s="16"/>
      <c r="D1862" s="1"/>
      <c r="E1862" s="1"/>
      <c r="F1862" s="1"/>
      <c r="G1862" s="1"/>
      <c r="H1862" s="11"/>
      <c r="I1862" s="11"/>
      <c r="J1862" s="11"/>
      <c r="K1862" s="2"/>
      <c r="L1862" s="2"/>
      <c r="M1862" s="1"/>
    </row>
    <row r="1863" spans="1:13" x14ac:dyDescent="0.2">
      <c r="A1863" s="1"/>
      <c r="B1863" s="1"/>
      <c r="C1863" s="16"/>
      <c r="D1863" s="1"/>
      <c r="E1863" s="1"/>
      <c r="F1863" s="1"/>
      <c r="G1863" s="1"/>
      <c r="H1863" s="11"/>
      <c r="I1863" s="11"/>
      <c r="J1863" s="11"/>
      <c r="K1863" s="2"/>
      <c r="L1863" s="2"/>
      <c r="M1863" s="1"/>
    </row>
    <row r="1864" spans="1:13" x14ac:dyDescent="0.2">
      <c r="A1864" s="1"/>
      <c r="B1864" s="1"/>
      <c r="C1864" s="16"/>
      <c r="D1864" s="1"/>
      <c r="E1864" s="1"/>
      <c r="F1864" s="1"/>
      <c r="G1864" s="1"/>
      <c r="H1864" s="11"/>
      <c r="I1864" s="11"/>
      <c r="J1864" s="11"/>
      <c r="K1864" s="2"/>
      <c r="L1864" s="2"/>
      <c r="M1864" s="1"/>
    </row>
    <row r="1865" spans="1:13" x14ac:dyDescent="0.2">
      <c r="A1865" s="1"/>
      <c r="B1865" s="1"/>
      <c r="C1865" s="16"/>
      <c r="D1865" s="1"/>
      <c r="E1865" s="1"/>
      <c r="F1865" s="1"/>
      <c r="G1865" s="1"/>
      <c r="H1865" s="11"/>
      <c r="I1865" s="11"/>
      <c r="J1865" s="11"/>
      <c r="K1865" s="2"/>
      <c r="L1865" s="2"/>
      <c r="M1865" s="1"/>
    </row>
    <row r="1866" spans="1:13" x14ac:dyDescent="0.2">
      <c r="A1866" s="1"/>
      <c r="B1866" s="1"/>
      <c r="C1866" s="16"/>
      <c r="D1866" s="1"/>
      <c r="E1866" s="1"/>
      <c r="F1866" s="1"/>
      <c r="G1866" s="1"/>
      <c r="H1866" s="11"/>
      <c r="I1866" s="11"/>
      <c r="J1866" s="11"/>
      <c r="K1866" s="2"/>
      <c r="L1866" s="2"/>
      <c r="M1866" s="1"/>
    </row>
    <row r="1867" spans="1:13" x14ac:dyDescent="0.2">
      <c r="A1867" s="1"/>
      <c r="B1867" s="1"/>
      <c r="C1867" s="16"/>
      <c r="D1867" s="1"/>
      <c r="E1867" s="1"/>
      <c r="F1867" s="1"/>
      <c r="G1867" s="1"/>
      <c r="H1867" s="11"/>
      <c r="I1867" s="11"/>
      <c r="J1867" s="11"/>
      <c r="K1867" s="2"/>
      <c r="L1867" s="2"/>
      <c r="M1867" s="1"/>
    </row>
    <row r="1868" spans="1:13" x14ac:dyDescent="0.2">
      <c r="A1868" s="1"/>
      <c r="B1868" s="1"/>
      <c r="C1868" s="16"/>
      <c r="D1868" s="1"/>
      <c r="E1868" s="1"/>
      <c r="F1868" s="1"/>
      <c r="G1868" s="1"/>
      <c r="H1868" s="11"/>
      <c r="I1868" s="11"/>
      <c r="J1868" s="11"/>
      <c r="K1868" s="2"/>
      <c r="L1868" s="2"/>
      <c r="M1868" s="1"/>
    </row>
    <row r="1869" spans="1:13" x14ac:dyDescent="0.2">
      <c r="A1869" s="1"/>
      <c r="B1869" s="1"/>
      <c r="C1869" s="16"/>
      <c r="D1869" s="1"/>
      <c r="E1869" s="1"/>
      <c r="F1869" s="1"/>
      <c r="G1869" s="1"/>
      <c r="H1869" s="11"/>
      <c r="I1869" s="11"/>
      <c r="J1869" s="11"/>
      <c r="K1869" s="2"/>
      <c r="L1869" s="2"/>
      <c r="M1869" s="1"/>
    </row>
    <row r="1870" spans="1:13" x14ac:dyDescent="0.2">
      <c r="A1870" s="1"/>
      <c r="B1870" s="1"/>
      <c r="C1870" s="16"/>
      <c r="D1870" s="1"/>
      <c r="E1870" s="1"/>
      <c r="F1870" s="1"/>
      <c r="G1870" s="1"/>
      <c r="H1870" s="11"/>
      <c r="I1870" s="11"/>
      <c r="J1870" s="11"/>
      <c r="K1870" s="2"/>
      <c r="L1870" s="2"/>
      <c r="M1870" s="1"/>
    </row>
    <row r="1871" spans="1:13" x14ac:dyDescent="0.2">
      <c r="A1871" s="1"/>
      <c r="B1871" s="1"/>
      <c r="C1871" s="16"/>
      <c r="D1871" s="1"/>
      <c r="E1871" s="1"/>
      <c r="F1871" s="1"/>
      <c r="G1871" s="1"/>
      <c r="H1871" s="11"/>
      <c r="I1871" s="11"/>
      <c r="J1871" s="11"/>
      <c r="K1871" s="2"/>
      <c r="L1871" s="2"/>
      <c r="M1871" s="1"/>
    </row>
    <row r="1872" spans="1:13" x14ac:dyDescent="0.2">
      <c r="A1872" s="1"/>
      <c r="B1872" s="1"/>
      <c r="C1872" s="16"/>
      <c r="D1872" s="1"/>
      <c r="E1872" s="1"/>
      <c r="F1872" s="1"/>
      <c r="G1872" s="1"/>
      <c r="H1872" s="11"/>
      <c r="I1872" s="11"/>
      <c r="J1872" s="11"/>
      <c r="K1872" s="2"/>
      <c r="L1872" s="2"/>
      <c r="M1872" s="1"/>
    </row>
    <row r="1873" spans="1:13" x14ac:dyDescent="0.2">
      <c r="A1873" s="1"/>
      <c r="B1873" s="1"/>
      <c r="C1873" s="16"/>
      <c r="D1873" s="1"/>
      <c r="E1873" s="1"/>
      <c r="F1873" s="1"/>
      <c r="G1873" s="1"/>
      <c r="H1873" s="11"/>
      <c r="I1873" s="11"/>
      <c r="J1873" s="11"/>
      <c r="K1873" s="2"/>
      <c r="L1873" s="2"/>
      <c r="M1873" s="1"/>
    </row>
    <row r="1874" spans="1:13" x14ac:dyDescent="0.2">
      <c r="A1874" s="1"/>
      <c r="B1874" s="1"/>
      <c r="C1874" s="16"/>
      <c r="D1874" s="1"/>
      <c r="E1874" s="1"/>
      <c r="F1874" s="1"/>
      <c r="G1874" s="1"/>
      <c r="H1874" s="11"/>
      <c r="I1874" s="11"/>
      <c r="J1874" s="11"/>
      <c r="K1874" s="2"/>
      <c r="L1874" s="2"/>
      <c r="M1874" s="1"/>
    </row>
    <row r="1875" spans="1:13" x14ac:dyDescent="0.2">
      <c r="A1875" s="1"/>
      <c r="B1875" s="1"/>
      <c r="C1875" s="16"/>
      <c r="D1875" s="1"/>
      <c r="E1875" s="1"/>
      <c r="F1875" s="1"/>
      <c r="G1875" s="1"/>
      <c r="H1875" s="11"/>
      <c r="I1875" s="11"/>
      <c r="J1875" s="11"/>
      <c r="K1875" s="2"/>
      <c r="L1875" s="2"/>
      <c r="M1875" s="1"/>
    </row>
    <row r="1876" spans="1:13" x14ac:dyDescent="0.2">
      <c r="A1876" s="1"/>
      <c r="B1876" s="1"/>
      <c r="C1876" s="16"/>
      <c r="D1876" s="1"/>
      <c r="E1876" s="1"/>
      <c r="F1876" s="1"/>
      <c r="G1876" s="1"/>
      <c r="H1876" s="11"/>
      <c r="I1876" s="11"/>
      <c r="J1876" s="11"/>
      <c r="K1876" s="2"/>
      <c r="L1876" s="2"/>
      <c r="M1876" s="1"/>
    </row>
    <row r="1877" spans="1:13" x14ac:dyDescent="0.2">
      <c r="A1877" s="1"/>
      <c r="B1877" s="1"/>
      <c r="C1877" s="16"/>
      <c r="D1877" s="1"/>
      <c r="E1877" s="1"/>
      <c r="F1877" s="1"/>
      <c r="G1877" s="1"/>
      <c r="H1877" s="11"/>
      <c r="I1877" s="11"/>
      <c r="J1877" s="11"/>
      <c r="K1877" s="2"/>
      <c r="L1877" s="2"/>
      <c r="M1877" s="1"/>
    </row>
    <row r="1878" spans="1:13" x14ac:dyDescent="0.2">
      <c r="A1878" s="1"/>
      <c r="B1878" s="1"/>
      <c r="C1878" s="16"/>
      <c r="D1878" s="1"/>
      <c r="E1878" s="1"/>
      <c r="F1878" s="1"/>
      <c r="G1878" s="1"/>
      <c r="H1878" s="11"/>
      <c r="I1878" s="11"/>
      <c r="J1878" s="11"/>
      <c r="K1878" s="2"/>
      <c r="L1878" s="2"/>
      <c r="M1878" s="1"/>
    </row>
    <row r="1879" spans="1:13" x14ac:dyDescent="0.2">
      <c r="A1879" s="1"/>
      <c r="B1879" s="1"/>
      <c r="C1879" s="16"/>
      <c r="D1879" s="1"/>
      <c r="E1879" s="1"/>
      <c r="F1879" s="1"/>
      <c r="G1879" s="1"/>
      <c r="H1879" s="11"/>
      <c r="I1879" s="11"/>
      <c r="J1879" s="11"/>
      <c r="K1879" s="2"/>
      <c r="L1879" s="2"/>
      <c r="M1879" s="1"/>
    </row>
    <row r="1880" spans="1:13" x14ac:dyDescent="0.2">
      <c r="A1880" s="1"/>
      <c r="B1880" s="1"/>
      <c r="C1880" s="16"/>
      <c r="D1880" s="1"/>
      <c r="E1880" s="1"/>
      <c r="F1880" s="1"/>
      <c r="G1880" s="1"/>
      <c r="H1880" s="11"/>
      <c r="I1880" s="11"/>
      <c r="J1880" s="11"/>
      <c r="K1880" s="2"/>
      <c r="L1880" s="2"/>
      <c r="M1880" s="1"/>
    </row>
    <row r="1881" spans="1:13" x14ac:dyDescent="0.2">
      <c r="A1881" s="1"/>
      <c r="B1881" s="1"/>
      <c r="C1881" s="16"/>
      <c r="D1881" s="1"/>
      <c r="E1881" s="1"/>
      <c r="F1881" s="1"/>
      <c r="G1881" s="1"/>
      <c r="H1881" s="11"/>
      <c r="I1881" s="11"/>
      <c r="J1881" s="11"/>
      <c r="K1881" s="2"/>
      <c r="L1881" s="2"/>
      <c r="M1881" s="1"/>
    </row>
    <row r="1882" spans="1:13" x14ac:dyDescent="0.2">
      <c r="A1882" s="1"/>
      <c r="B1882" s="1"/>
      <c r="C1882" s="16"/>
      <c r="D1882" s="1"/>
      <c r="E1882" s="1"/>
      <c r="F1882" s="1"/>
      <c r="G1882" s="1"/>
      <c r="H1882" s="11"/>
      <c r="I1882" s="11"/>
      <c r="J1882" s="11"/>
      <c r="K1882" s="2"/>
      <c r="L1882" s="2"/>
      <c r="M1882" s="1"/>
    </row>
    <row r="1883" spans="1:13" x14ac:dyDescent="0.2">
      <c r="A1883" s="1"/>
      <c r="B1883" s="1"/>
      <c r="C1883" s="16"/>
      <c r="D1883" s="1"/>
      <c r="E1883" s="1"/>
      <c r="F1883" s="1"/>
      <c r="G1883" s="1"/>
      <c r="H1883" s="11"/>
      <c r="I1883" s="11"/>
      <c r="J1883" s="11"/>
      <c r="K1883" s="2"/>
      <c r="L1883" s="2"/>
      <c r="M1883" s="1"/>
    </row>
    <row r="1884" spans="1:13" x14ac:dyDescent="0.2">
      <c r="A1884" s="1"/>
      <c r="B1884" s="1"/>
      <c r="C1884" s="16"/>
      <c r="D1884" s="1"/>
      <c r="E1884" s="1"/>
      <c r="F1884" s="1"/>
      <c r="G1884" s="1"/>
      <c r="H1884" s="11"/>
      <c r="I1884" s="11"/>
      <c r="J1884" s="11"/>
      <c r="K1884" s="2"/>
      <c r="L1884" s="2"/>
      <c r="M1884" s="1"/>
    </row>
    <row r="1885" spans="1:13" x14ac:dyDescent="0.2">
      <c r="A1885" s="1"/>
      <c r="B1885" s="1"/>
      <c r="C1885" s="16"/>
      <c r="D1885" s="1"/>
      <c r="E1885" s="1"/>
      <c r="F1885" s="1"/>
      <c r="G1885" s="1"/>
      <c r="H1885" s="11"/>
      <c r="I1885" s="11"/>
      <c r="J1885" s="11"/>
      <c r="K1885" s="2"/>
      <c r="L1885" s="2"/>
      <c r="M1885" s="1"/>
    </row>
    <row r="1886" spans="1:13" x14ac:dyDescent="0.2">
      <c r="A1886" s="1"/>
      <c r="B1886" s="1"/>
      <c r="C1886" s="16"/>
      <c r="D1886" s="1"/>
      <c r="E1886" s="1"/>
      <c r="F1886" s="1"/>
      <c r="G1886" s="1"/>
      <c r="H1886" s="11"/>
      <c r="I1886" s="11"/>
      <c r="J1886" s="11"/>
      <c r="K1886" s="2"/>
      <c r="L1886" s="2"/>
      <c r="M1886" s="1"/>
    </row>
    <row r="1887" spans="1:13" x14ac:dyDescent="0.2">
      <c r="A1887" s="1"/>
      <c r="B1887" s="1"/>
      <c r="C1887" s="16"/>
      <c r="D1887" s="1"/>
      <c r="E1887" s="1"/>
      <c r="F1887" s="1"/>
      <c r="G1887" s="1"/>
      <c r="H1887" s="11"/>
      <c r="I1887" s="11"/>
      <c r="J1887" s="11"/>
      <c r="K1887" s="2"/>
      <c r="L1887" s="2"/>
      <c r="M1887" s="1"/>
    </row>
    <row r="1888" spans="1:13" x14ac:dyDescent="0.2">
      <c r="A1888" s="1"/>
      <c r="B1888" s="1"/>
      <c r="C1888" s="16"/>
      <c r="D1888" s="1"/>
      <c r="E1888" s="1"/>
      <c r="F1888" s="1"/>
      <c r="G1888" s="1"/>
      <c r="H1888" s="11"/>
      <c r="I1888" s="11"/>
      <c r="J1888" s="11"/>
      <c r="K1888" s="2"/>
      <c r="L1888" s="2"/>
      <c r="M1888" s="1"/>
    </row>
    <row r="1889" spans="1:13" x14ac:dyDescent="0.2">
      <c r="A1889" s="1"/>
      <c r="B1889" s="1"/>
      <c r="C1889" s="16"/>
      <c r="D1889" s="1"/>
      <c r="E1889" s="1"/>
      <c r="F1889" s="1"/>
      <c r="G1889" s="1"/>
      <c r="H1889" s="11"/>
      <c r="I1889" s="11"/>
      <c r="J1889" s="11"/>
      <c r="K1889" s="2"/>
      <c r="L1889" s="2"/>
      <c r="M1889" s="1"/>
    </row>
    <row r="1890" spans="1:13" x14ac:dyDescent="0.2">
      <c r="A1890" s="1"/>
      <c r="B1890" s="1"/>
      <c r="C1890" s="16"/>
      <c r="D1890" s="1"/>
      <c r="E1890" s="1"/>
      <c r="F1890" s="1"/>
      <c r="G1890" s="1"/>
      <c r="H1890" s="11"/>
      <c r="I1890" s="11"/>
      <c r="J1890" s="11"/>
      <c r="K1890" s="2"/>
      <c r="L1890" s="2"/>
      <c r="M1890" s="1"/>
    </row>
    <row r="1891" spans="1:13" x14ac:dyDescent="0.2">
      <c r="A1891" s="1"/>
      <c r="B1891" s="1"/>
      <c r="C1891" s="16"/>
      <c r="D1891" s="1"/>
      <c r="E1891" s="1"/>
      <c r="F1891" s="1"/>
      <c r="G1891" s="1"/>
      <c r="H1891" s="11"/>
      <c r="I1891" s="11"/>
      <c r="J1891" s="11"/>
      <c r="K1891" s="2"/>
      <c r="L1891" s="2"/>
      <c r="M1891" s="1"/>
    </row>
    <row r="1892" spans="1:13" x14ac:dyDescent="0.2">
      <c r="A1892" s="1"/>
      <c r="B1892" s="1"/>
      <c r="C1892" s="16"/>
      <c r="D1892" s="1"/>
      <c r="E1892" s="1"/>
      <c r="F1892" s="1"/>
      <c r="G1892" s="1"/>
      <c r="H1892" s="11"/>
      <c r="I1892" s="11"/>
      <c r="J1892" s="11"/>
      <c r="K1892" s="2"/>
      <c r="L1892" s="2"/>
      <c r="M1892" s="1"/>
    </row>
    <row r="1893" spans="1:13" x14ac:dyDescent="0.2">
      <c r="A1893" s="1"/>
      <c r="B1893" s="1"/>
      <c r="C1893" s="16"/>
      <c r="D1893" s="1"/>
      <c r="E1893" s="1"/>
      <c r="F1893" s="1"/>
      <c r="G1893" s="1"/>
      <c r="H1893" s="11"/>
      <c r="I1893" s="11"/>
      <c r="J1893" s="11"/>
      <c r="K1893" s="2"/>
      <c r="L1893" s="2"/>
      <c r="M1893" s="1"/>
    </row>
    <row r="1894" spans="1:13" x14ac:dyDescent="0.2">
      <c r="A1894" s="1"/>
      <c r="B1894" s="1"/>
      <c r="C1894" s="16"/>
      <c r="D1894" s="1"/>
      <c r="E1894" s="1"/>
      <c r="F1894" s="1"/>
      <c r="G1894" s="1"/>
      <c r="H1894" s="11"/>
      <c r="I1894" s="11"/>
      <c r="J1894" s="11"/>
      <c r="K1894" s="2"/>
      <c r="L1894" s="2"/>
      <c r="M1894" s="1"/>
    </row>
    <row r="1895" spans="1:13" x14ac:dyDescent="0.2">
      <c r="A1895" s="1"/>
      <c r="B1895" s="1"/>
      <c r="C1895" s="16"/>
      <c r="D1895" s="1"/>
      <c r="E1895" s="1"/>
      <c r="F1895" s="1"/>
      <c r="G1895" s="1"/>
      <c r="H1895" s="11"/>
      <c r="I1895" s="11"/>
      <c r="J1895" s="11"/>
      <c r="K1895" s="2"/>
      <c r="L1895" s="2"/>
      <c r="M1895" s="1"/>
    </row>
    <row r="1896" spans="1:13" x14ac:dyDescent="0.2">
      <c r="A1896" s="1"/>
      <c r="B1896" s="1"/>
      <c r="C1896" s="16"/>
      <c r="D1896" s="1"/>
      <c r="E1896" s="1"/>
      <c r="F1896" s="1"/>
      <c r="G1896" s="1"/>
      <c r="H1896" s="11"/>
      <c r="I1896" s="11"/>
      <c r="J1896" s="11"/>
      <c r="K1896" s="2"/>
      <c r="L1896" s="2"/>
      <c r="M1896" s="1"/>
    </row>
    <row r="1897" spans="1:13" x14ac:dyDescent="0.2">
      <c r="A1897" s="1"/>
      <c r="B1897" s="1"/>
      <c r="C1897" s="16"/>
      <c r="D1897" s="1"/>
      <c r="E1897" s="1"/>
      <c r="F1897" s="1"/>
      <c r="G1897" s="1"/>
      <c r="H1897" s="11"/>
      <c r="I1897" s="11"/>
      <c r="J1897" s="11"/>
      <c r="K1897" s="2"/>
      <c r="L1897" s="2"/>
      <c r="M1897" s="1"/>
    </row>
    <row r="1898" spans="1:13" x14ac:dyDescent="0.2">
      <c r="A1898" s="1"/>
      <c r="B1898" s="1"/>
      <c r="C1898" s="16"/>
      <c r="D1898" s="1"/>
      <c r="E1898" s="1"/>
      <c r="F1898" s="1"/>
      <c r="G1898" s="1"/>
      <c r="H1898" s="11"/>
      <c r="I1898" s="11"/>
      <c r="J1898" s="11"/>
      <c r="K1898" s="2"/>
      <c r="L1898" s="2"/>
      <c r="M1898" s="1"/>
    </row>
    <row r="1899" spans="1:13" x14ac:dyDescent="0.2">
      <c r="A1899" s="1"/>
      <c r="B1899" s="1"/>
      <c r="C1899" s="16"/>
      <c r="D1899" s="1"/>
      <c r="E1899" s="1"/>
      <c r="F1899" s="1"/>
      <c r="G1899" s="1"/>
      <c r="H1899" s="11"/>
      <c r="I1899" s="11"/>
      <c r="J1899" s="11"/>
      <c r="K1899" s="2"/>
      <c r="L1899" s="2"/>
      <c r="M1899" s="1"/>
    </row>
    <row r="1900" spans="1:13" x14ac:dyDescent="0.2">
      <c r="A1900" s="1"/>
      <c r="B1900" s="1"/>
      <c r="C1900" s="16"/>
      <c r="D1900" s="1"/>
      <c r="E1900" s="1"/>
      <c r="F1900" s="1"/>
      <c r="G1900" s="1"/>
      <c r="H1900" s="11"/>
      <c r="I1900" s="11"/>
      <c r="J1900" s="11"/>
      <c r="K1900" s="2"/>
      <c r="L1900" s="2"/>
      <c r="M1900" s="1"/>
    </row>
    <row r="1901" spans="1:13" x14ac:dyDescent="0.2">
      <c r="A1901" s="1"/>
      <c r="B1901" s="1"/>
      <c r="C1901" s="16"/>
      <c r="D1901" s="1"/>
      <c r="E1901" s="1"/>
      <c r="F1901" s="1"/>
      <c r="G1901" s="1"/>
      <c r="H1901" s="11"/>
      <c r="I1901" s="11"/>
      <c r="J1901" s="11"/>
      <c r="K1901" s="2"/>
      <c r="L1901" s="2"/>
      <c r="M1901" s="1"/>
    </row>
    <row r="1902" spans="1:13" x14ac:dyDescent="0.2">
      <c r="A1902" s="1"/>
      <c r="B1902" s="1"/>
      <c r="C1902" s="16"/>
      <c r="D1902" s="1"/>
      <c r="E1902" s="1"/>
      <c r="F1902" s="1"/>
      <c r="G1902" s="1"/>
      <c r="H1902" s="11"/>
      <c r="I1902" s="11"/>
      <c r="J1902" s="11"/>
      <c r="K1902" s="2"/>
      <c r="L1902" s="2"/>
      <c r="M1902" s="1"/>
    </row>
    <row r="1903" spans="1:13" x14ac:dyDescent="0.2">
      <c r="A1903" s="1"/>
      <c r="B1903" s="1"/>
      <c r="C1903" s="16"/>
      <c r="D1903" s="1"/>
      <c r="E1903" s="1"/>
      <c r="F1903" s="1"/>
      <c r="G1903" s="1"/>
      <c r="H1903" s="11"/>
      <c r="I1903" s="11"/>
      <c r="J1903" s="11"/>
      <c r="K1903" s="2"/>
      <c r="L1903" s="2"/>
      <c r="M1903" s="1"/>
    </row>
    <row r="1904" spans="1:13" x14ac:dyDescent="0.2">
      <c r="A1904" s="1"/>
      <c r="B1904" s="1"/>
      <c r="C1904" s="16"/>
      <c r="D1904" s="1"/>
      <c r="E1904" s="1"/>
      <c r="F1904" s="1"/>
      <c r="G1904" s="1"/>
      <c r="H1904" s="11"/>
      <c r="I1904" s="11"/>
      <c r="J1904" s="11"/>
      <c r="K1904" s="2"/>
      <c r="L1904" s="2"/>
      <c r="M1904" s="1"/>
    </row>
    <row r="1905" spans="1:13" x14ac:dyDescent="0.2">
      <c r="A1905" s="1"/>
      <c r="B1905" s="1"/>
      <c r="C1905" s="16"/>
      <c r="D1905" s="1"/>
      <c r="E1905" s="1"/>
      <c r="F1905" s="1"/>
      <c r="G1905" s="1"/>
      <c r="H1905" s="11"/>
      <c r="I1905" s="11"/>
      <c r="J1905" s="11"/>
      <c r="K1905" s="2"/>
      <c r="L1905" s="2"/>
      <c r="M1905" s="1"/>
    </row>
    <row r="1906" spans="1:13" x14ac:dyDescent="0.2">
      <c r="A1906" s="1"/>
      <c r="B1906" s="1"/>
      <c r="C1906" s="16"/>
      <c r="D1906" s="1"/>
      <c r="E1906" s="1"/>
      <c r="F1906" s="1"/>
      <c r="G1906" s="1"/>
      <c r="H1906" s="11"/>
      <c r="I1906" s="11"/>
      <c r="J1906" s="11"/>
      <c r="K1906" s="2"/>
      <c r="L1906" s="2"/>
      <c r="M1906" s="1"/>
    </row>
    <row r="1907" spans="1:13" x14ac:dyDescent="0.2">
      <c r="A1907" s="1"/>
      <c r="B1907" s="1"/>
      <c r="C1907" s="16"/>
      <c r="D1907" s="1"/>
      <c r="E1907" s="1"/>
      <c r="F1907" s="1"/>
      <c r="G1907" s="1"/>
      <c r="H1907" s="11"/>
      <c r="I1907" s="11"/>
      <c r="J1907" s="11"/>
      <c r="K1907" s="2"/>
      <c r="L1907" s="2"/>
      <c r="M1907" s="1"/>
    </row>
    <row r="1908" spans="1:13" x14ac:dyDescent="0.2">
      <c r="A1908" s="1"/>
      <c r="B1908" s="1"/>
      <c r="C1908" s="16"/>
      <c r="D1908" s="1"/>
      <c r="E1908" s="1"/>
      <c r="F1908" s="1"/>
      <c r="G1908" s="1"/>
      <c r="H1908" s="11"/>
      <c r="I1908" s="11"/>
      <c r="J1908" s="11"/>
      <c r="K1908" s="2"/>
      <c r="L1908" s="2"/>
      <c r="M1908" s="1"/>
    </row>
    <row r="1909" spans="1:13" x14ac:dyDescent="0.2">
      <c r="A1909" s="1"/>
      <c r="B1909" s="1"/>
      <c r="C1909" s="16"/>
      <c r="D1909" s="1"/>
      <c r="E1909" s="1"/>
      <c r="F1909" s="1"/>
      <c r="G1909" s="1"/>
      <c r="H1909" s="11"/>
      <c r="I1909" s="11"/>
      <c r="J1909" s="11"/>
      <c r="K1909" s="2"/>
      <c r="L1909" s="2"/>
      <c r="M1909" s="1"/>
    </row>
    <row r="1910" spans="1:13" x14ac:dyDescent="0.2">
      <c r="A1910" s="1"/>
      <c r="B1910" s="1"/>
      <c r="C1910" s="16"/>
      <c r="D1910" s="1"/>
      <c r="E1910" s="1"/>
      <c r="F1910" s="1"/>
      <c r="G1910" s="1"/>
      <c r="H1910" s="11"/>
      <c r="I1910" s="11"/>
      <c r="J1910" s="11"/>
      <c r="K1910" s="2"/>
      <c r="L1910" s="2"/>
      <c r="M1910" s="1"/>
    </row>
    <row r="1911" spans="1:13" x14ac:dyDescent="0.2">
      <c r="A1911" s="1"/>
      <c r="B1911" s="1"/>
      <c r="C1911" s="16"/>
      <c r="D1911" s="1"/>
      <c r="E1911" s="1"/>
      <c r="F1911" s="1"/>
      <c r="G1911" s="1"/>
      <c r="H1911" s="11"/>
      <c r="I1911" s="11"/>
      <c r="J1911" s="11"/>
      <c r="K1911" s="2"/>
      <c r="L1911" s="2"/>
      <c r="M1911" s="1"/>
    </row>
    <row r="1912" spans="1:13" x14ac:dyDescent="0.2">
      <c r="A1912" s="1"/>
      <c r="B1912" s="1"/>
      <c r="C1912" s="16"/>
      <c r="D1912" s="1"/>
      <c r="E1912" s="1"/>
      <c r="F1912" s="1"/>
      <c r="G1912" s="1"/>
      <c r="H1912" s="11"/>
      <c r="I1912" s="11"/>
      <c r="J1912" s="11"/>
      <c r="K1912" s="2"/>
      <c r="L1912" s="2"/>
      <c r="M1912" s="1"/>
    </row>
    <row r="1913" spans="1:13" x14ac:dyDescent="0.2">
      <c r="A1913" s="1"/>
      <c r="B1913" s="1"/>
      <c r="C1913" s="16"/>
      <c r="D1913" s="1"/>
      <c r="E1913" s="1"/>
      <c r="F1913" s="1"/>
      <c r="G1913" s="1"/>
      <c r="H1913" s="11"/>
      <c r="I1913" s="11"/>
      <c r="J1913" s="11"/>
      <c r="K1913" s="2"/>
      <c r="L1913" s="2"/>
      <c r="M1913" s="1"/>
    </row>
    <row r="1914" spans="1:13" x14ac:dyDescent="0.2">
      <c r="A1914" s="1"/>
      <c r="B1914" s="1"/>
      <c r="C1914" s="16"/>
      <c r="D1914" s="1"/>
      <c r="E1914" s="1"/>
      <c r="F1914" s="1"/>
      <c r="G1914" s="1"/>
      <c r="H1914" s="11"/>
      <c r="I1914" s="11"/>
      <c r="J1914" s="11"/>
      <c r="K1914" s="2"/>
      <c r="L1914" s="2"/>
      <c r="M1914" s="1"/>
    </row>
    <row r="1915" spans="1:13" x14ac:dyDescent="0.2">
      <c r="A1915" s="1"/>
      <c r="B1915" s="1"/>
      <c r="C1915" s="16"/>
      <c r="D1915" s="1"/>
      <c r="E1915" s="1"/>
      <c r="F1915" s="1"/>
      <c r="G1915" s="1"/>
      <c r="H1915" s="11"/>
      <c r="I1915" s="11"/>
      <c r="J1915" s="11"/>
      <c r="K1915" s="2"/>
      <c r="L1915" s="2"/>
      <c r="M1915" s="1"/>
    </row>
    <row r="1916" spans="1:13" x14ac:dyDescent="0.2">
      <c r="A1916" s="1"/>
      <c r="B1916" s="1"/>
      <c r="C1916" s="16"/>
      <c r="D1916" s="1"/>
      <c r="E1916" s="1"/>
      <c r="F1916" s="1"/>
      <c r="G1916" s="1"/>
      <c r="H1916" s="11"/>
      <c r="I1916" s="11"/>
      <c r="J1916" s="11"/>
      <c r="K1916" s="2"/>
      <c r="L1916" s="2"/>
      <c r="M1916" s="1"/>
    </row>
    <row r="1917" spans="1:13" x14ac:dyDescent="0.2">
      <c r="A1917" s="1"/>
      <c r="B1917" s="1"/>
      <c r="C1917" s="16"/>
      <c r="D1917" s="1"/>
      <c r="E1917" s="1"/>
      <c r="F1917" s="1"/>
      <c r="G1917" s="1"/>
      <c r="H1917" s="11"/>
      <c r="I1917" s="11"/>
      <c r="J1917" s="11"/>
      <c r="K1917" s="2"/>
      <c r="L1917" s="2"/>
      <c r="M1917" s="1"/>
    </row>
    <row r="1918" spans="1:13" x14ac:dyDescent="0.2">
      <c r="A1918" s="1"/>
      <c r="B1918" s="1"/>
      <c r="C1918" s="16"/>
      <c r="D1918" s="1"/>
      <c r="E1918" s="1"/>
      <c r="F1918" s="1"/>
      <c r="G1918" s="1"/>
      <c r="H1918" s="11"/>
      <c r="I1918" s="11"/>
      <c r="J1918" s="11"/>
      <c r="K1918" s="2"/>
      <c r="L1918" s="2"/>
      <c r="M1918" s="1"/>
    </row>
    <row r="1919" spans="1:13" x14ac:dyDescent="0.2">
      <c r="A1919" s="1"/>
      <c r="B1919" s="1"/>
      <c r="C1919" s="16"/>
      <c r="D1919" s="1"/>
      <c r="E1919" s="1"/>
      <c r="F1919" s="1"/>
      <c r="G1919" s="1"/>
      <c r="H1919" s="11"/>
      <c r="I1919" s="11"/>
      <c r="J1919" s="11"/>
      <c r="K1919" s="2"/>
      <c r="L1919" s="2"/>
      <c r="M1919" s="1"/>
    </row>
    <row r="1920" spans="1:13" x14ac:dyDescent="0.2">
      <c r="A1920" s="1"/>
      <c r="B1920" s="1"/>
      <c r="C1920" s="16"/>
      <c r="D1920" s="1"/>
      <c r="E1920" s="1"/>
      <c r="F1920" s="1"/>
      <c r="G1920" s="1"/>
      <c r="H1920" s="11"/>
      <c r="I1920" s="11"/>
      <c r="J1920" s="11"/>
      <c r="K1920" s="2"/>
      <c r="L1920" s="2"/>
      <c r="M1920" s="1"/>
    </row>
    <row r="1921" spans="1:13" x14ac:dyDescent="0.2">
      <c r="A1921" s="1"/>
      <c r="B1921" s="1"/>
      <c r="C1921" s="16"/>
      <c r="D1921" s="1"/>
      <c r="E1921" s="1"/>
      <c r="F1921" s="1"/>
      <c r="G1921" s="1"/>
      <c r="H1921" s="11"/>
      <c r="I1921" s="11"/>
      <c r="J1921" s="11"/>
      <c r="K1921" s="2"/>
      <c r="L1921" s="2"/>
      <c r="M1921" s="1"/>
    </row>
    <row r="1922" spans="1:13" x14ac:dyDescent="0.2">
      <c r="A1922" s="1"/>
      <c r="B1922" s="1"/>
      <c r="C1922" s="16"/>
      <c r="D1922" s="1"/>
      <c r="E1922" s="1"/>
      <c r="F1922" s="1"/>
      <c r="G1922" s="1"/>
      <c r="H1922" s="11"/>
      <c r="I1922" s="11"/>
      <c r="J1922" s="11"/>
      <c r="K1922" s="2"/>
      <c r="L1922" s="2"/>
      <c r="M1922" s="1"/>
    </row>
    <row r="1923" spans="1:13" x14ac:dyDescent="0.2">
      <c r="A1923" s="1"/>
      <c r="B1923" s="1"/>
      <c r="C1923" s="16"/>
      <c r="D1923" s="1"/>
      <c r="E1923" s="1"/>
      <c r="F1923" s="1"/>
      <c r="G1923" s="1"/>
      <c r="H1923" s="11"/>
      <c r="I1923" s="11"/>
      <c r="J1923" s="11"/>
      <c r="K1923" s="2"/>
      <c r="L1923" s="2"/>
      <c r="M1923" s="1"/>
    </row>
    <row r="1924" spans="1:13" x14ac:dyDescent="0.2">
      <c r="A1924" s="1"/>
      <c r="B1924" s="1"/>
      <c r="C1924" s="16"/>
      <c r="D1924" s="1"/>
      <c r="E1924" s="1"/>
      <c r="F1924" s="1"/>
      <c r="G1924" s="1"/>
      <c r="H1924" s="11"/>
      <c r="I1924" s="11"/>
      <c r="J1924" s="11"/>
      <c r="K1924" s="2"/>
      <c r="L1924" s="2"/>
      <c r="M1924" s="1"/>
    </row>
    <row r="1925" spans="1:13" x14ac:dyDescent="0.2">
      <c r="A1925" s="1"/>
      <c r="B1925" s="1"/>
      <c r="C1925" s="16"/>
      <c r="D1925" s="1"/>
      <c r="E1925" s="1"/>
      <c r="F1925" s="1"/>
      <c r="G1925" s="1"/>
      <c r="H1925" s="11"/>
      <c r="I1925" s="11"/>
      <c r="J1925" s="11"/>
      <c r="K1925" s="2"/>
      <c r="L1925" s="2"/>
      <c r="M1925" s="1"/>
    </row>
    <row r="1926" spans="1:13" x14ac:dyDescent="0.2">
      <c r="A1926" s="1"/>
      <c r="B1926" s="1"/>
      <c r="C1926" s="16"/>
      <c r="D1926" s="1"/>
      <c r="E1926" s="1"/>
      <c r="F1926" s="1"/>
      <c r="G1926" s="1"/>
      <c r="H1926" s="11"/>
      <c r="I1926" s="11"/>
      <c r="J1926" s="11"/>
      <c r="K1926" s="2"/>
      <c r="L1926" s="2"/>
      <c r="M1926" s="1"/>
    </row>
    <row r="1927" spans="1:13" x14ac:dyDescent="0.2">
      <c r="A1927" s="1"/>
      <c r="B1927" s="1"/>
      <c r="C1927" s="16"/>
      <c r="D1927" s="1"/>
      <c r="E1927" s="1"/>
      <c r="F1927" s="1"/>
      <c r="G1927" s="1"/>
      <c r="H1927" s="11"/>
      <c r="I1927" s="11"/>
      <c r="J1927" s="11"/>
      <c r="K1927" s="2"/>
      <c r="L1927" s="2"/>
      <c r="M1927" s="1"/>
    </row>
    <row r="1928" spans="1:13" x14ac:dyDescent="0.2">
      <c r="A1928" s="1"/>
      <c r="B1928" s="1"/>
      <c r="C1928" s="16"/>
      <c r="D1928" s="1"/>
      <c r="E1928" s="1"/>
      <c r="F1928" s="1"/>
      <c r="G1928" s="1"/>
      <c r="H1928" s="11"/>
      <c r="I1928" s="11"/>
      <c r="J1928" s="11"/>
      <c r="K1928" s="2"/>
      <c r="L1928" s="2"/>
      <c r="M1928" s="1"/>
    </row>
    <row r="1929" spans="1:13" x14ac:dyDescent="0.2">
      <c r="A1929" s="1"/>
      <c r="B1929" s="1"/>
      <c r="C1929" s="16"/>
      <c r="D1929" s="1"/>
      <c r="E1929" s="1"/>
      <c r="F1929" s="1"/>
      <c r="G1929" s="1"/>
      <c r="H1929" s="11"/>
      <c r="I1929" s="11"/>
      <c r="J1929" s="11"/>
      <c r="K1929" s="2"/>
      <c r="L1929" s="2"/>
      <c r="M1929" s="1"/>
    </row>
    <row r="1930" spans="1:13" x14ac:dyDescent="0.2">
      <c r="A1930" s="1"/>
      <c r="B1930" s="1"/>
      <c r="C1930" s="16"/>
      <c r="D1930" s="1"/>
      <c r="E1930" s="1"/>
      <c r="F1930" s="1"/>
      <c r="G1930" s="1"/>
      <c r="H1930" s="11"/>
      <c r="I1930" s="11"/>
      <c r="J1930" s="11"/>
      <c r="K1930" s="2"/>
      <c r="L1930" s="2"/>
      <c r="M1930" s="1"/>
    </row>
    <row r="1931" spans="1:13" x14ac:dyDescent="0.2">
      <c r="A1931" s="1"/>
      <c r="B1931" s="1"/>
      <c r="C1931" s="16"/>
      <c r="D1931" s="1"/>
      <c r="E1931" s="1"/>
      <c r="F1931" s="1"/>
      <c r="G1931" s="1"/>
      <c r="H1931" s="11"/>
      <c r="I1931" s="11"/>
      <c r="J1931" s="11"/>
      <c r="K1931" s="2"/>
      <c r="L1931" s="2"/>
      <c r="M1931" s="1"/>
    </row>
    <row r="1932" spans="1:13" x14ac:dyDescent="0.2">
      <c r="A1932" s="1"/>
      <c r="B1932" s="1"/>
      <c r="C1932" s="16"/>
      <c r="D1932" s="1"/>
      <c r="E1932" s="1"/>
      <c r="F1932" s="1"/>
      <c r="G1932" s="1"/>
      <c r="H1932" s="11"/>
      <c r="I1932" s="11"/>
      <c r="J1932" s="11"/>
      <c r="K1932" s="2"/>
      <c r="L1932" s="2"/>
      <c r="M1932" s="1"/>
    </row>
    <row r="1933" spans="1:13" x14ac:dyDescent="0.2">
      <c r="A1933" s="1"/>
      <c r="B1933" s="1"/>
      <c r="C1933" s="16"/>
      <c r="D1933" s="1"/>
      <c r="E1933" s="1"/>
      <c r="F1933" s="1"/>
      <c r="G1933" s="1"/>
      <c r="H1933" s="11"/>
      <c r="I1933" s="11"/>
      <c r="J1933" s="11"/>
      <c r="K1933" s="2"/>
      <c r="L1933" s="2"/>
      <c r="M1933" s="1"/>
    </row>
    <row r="1934" spans="1:13" x14ac:dyDescent="0.2">
      <c r="A1934" s="1"/>
      <c r="B1934" s="1"/>
      <c r="C1934" s="16"/>
      <c r="D1934" s="1"/>
      <c r="E1934" s="1"/>
      <c r="F1934" s="1"/>
      <c r="G1934" s="1"/>
      <c r="H1934" s="11"/>
      <c r="I1934" s="11"/>
      <c r="J1934" s="11"/>
      <c r="K1934" s="2"/>
      <c r="L1934" s="2"/>
      <c r="M1934" s="1"/>
    </row>
    <row r="1935" spans="1:13" x14ac:dyDescent="0.2">
      <c r="A1935" s="1"/>
      <c r="B1935" s="1"/>
      <c r="C1935" s="16"/>
      <c r="D1935" s="1"/>
      <c r="E1935" s="1"/>
      <c r="F1935" s="1"/>
      <c r="G1935" s="1"/>
      <c r="H1935" s="11"/>
      <c r="I1935" s="11"/>
      <c r="J1935" s="11"/>
      <c r="K1935" s="2"/>
      <c r="L1935" s="2"/>
      <c r="M1935" s="1"/>
    </row>
    <row r="1936" spans="1:13" x14ac:dyDescent="0.2">
      <c r="A1936" s="1"/>
      <c r="B1936" s="1"/>
      <c r="C1936" s="16"/>
      <c r="D1936" s="1"/>
      <c r="E1936" s="1"/>
      <c r="F1936" s="1"/>
      <c r="G1936" s="1"/>
      <c r="H1936" s="11"/>
      <c r="I1936" s="11"/>
      <c r="J1936" s="11"/>
      <c r="K1936" s="2"/>
      <c r="L1936" s="2"/>
      <c r="M1936" s="1"/>
    </row>
    <row r="1937" spans="1:13" x14ac:dyDescent="0.2">
      <c r="A1937" s="1"/>
      <c r="B1937" s="1"/>
      <c r="C1937" s="16"/>
      <c r="D1937" s="1"/>
      <c r="E1937" s="1"/>
      <c r="F1937" s="1"/>
      <c r="G1937" s="1"/>
      <c r="H1937" s="11"/>
      <c r="I1937" s="11"/>
      <c r="J1937" s="11"/>
      <c r="K1937" s="2"/>
      <c r="L1937" s="2"/>
      <c r="M1937" s="1"/>
    </row>
    <row r="1938" spans="1:13" x14ac:dyDescent="0.2">
      <c r="A1938" s="1"/>
      <c r="B1938" s="1"/>
      <c r="C1938" s="16"/>
      <c r="D1938" s="1"/>
      <c r="E1938" s="1"/>
      <c r="F1938" s="1"/>
      <c r="G1938" s="1"/>
      <c r="H1938" s="11"/>
      <c r="I1938" s="11"/>
      <c r="J1938" s="11"/>
      <c r="K1938" s="2"/>
      <c r="L1938" s="2"/>
      <c r="M1938" s="1"/>
    </row>
    <row r="1939" spans="1:13" x14ac:dyDescent="0.2">
      <c r="A1939" s="1"/>
      <c r="B1939" s="1"/>
      <c r="C1939" s="16"/>
      <c r="D1939" s="1"/>
      <c r="E1939" s="1"/>
      <c r="F1939" s="1"/>
      <c r="G1939" s="1"/>
      <c r="H1939" s="11"/>
      <c r="I1939" s="11"/>
      <c r="J1939" s="11"/>
      <c r="K1939" s="2"/>
      <c r="L1939" s="2"/>
      <c r="M1939" s="1"/>
    </row>
    <row r="1940" spans="1:13" x14ac:dyDescent="0.2">
      <c r="A1940" s="1"/>
      <c r="B1940" s="1"/>
      <c r="C1940" s="16"/>
      <c r="D1940" s="1"/>
      <c r="E1940" s="1"/>
      <c r="F1940" s="1"/>
      <c r="G1940" s="1"/>
      <c r="H1940" s="11"/>
      <c r="I1940" s="11"/>
      <c r="J1940" s="11"/>
      <c r="K1940" s="2"/>
      <c r="L1940" s="2"/>
      <c r="M1940" s="1"/>
    </row>
    <row r="1941" spans="1:13" x14ac:dyDescent="0.2">
      <c r="A1941" s="1"/>
      <c r="B1941" s="1"/>
      <c r="C1941" s="16"/>
      <c r="D1941" s="1"/>
      <c r="E1941" s="1"/>
      <c r="F1941" s="1"/>
      <c r="G1941" s="1"/>
      <c r="H1941" s="11"/>
      <c r="I1941" s="11"/>
      <c r="J1941" s="11"/>
      <c r="K1941" s="2"/>
      <c r="L1941" s="2"/>
      <c r="M1941" s="1"/>
    </row>
    <row r="1942" spans="1:13" x14ac:dyDescent="0.2">
      <c r="A1942" s="1"/>
      <c r="B1942" s="1"/>
      <c r="C1942" s="16"/>
      <c r="D1942" s="1"/>
      <c r="E1942" s="1"/>
      <c r="F1942" s="1"/>
      <c r="G1942" s="1"/>
      <c r="H1942" s="11"/>
      <c r="I1942" s="11"/>
      <c r="J1942" s="11"/>
      <c r="K1942" s="2"/>
      <c r="L1942" s="2"/>
      <c r="M1942" s="1"/>
    </row>
    <row r="1943" spans="1:13" x14ac:dyDescent="0.2">
      <c r="A1943" s="1"/>
      <c r="B1943" s="1"/>
      <c r="C1943" s="16"/>
      <c r="D1943" s="1"/>
      <c r="E1943" s="1"/>
      <c r="F1943" s="1"/>
      <c r="G1943" s="1"/>
      <c r="H1943" s="11"/>
      <c r="I1943" s="11"/>
      <c r="J1943" s="11"/>
      <c r="K1943" s="2"/>
      <c r="L1943" s="2"/>
      <c r="M1943" s="1"/>
    </row>
    <row r="1944" spans="1:13" x14ac:dyDescent="0.2">
      <c r="A1944" s="1"/>
      <c r="B1944" s="1"/>
      <c r="C1944" s="16"/>
      <c r="D1944" s="1"/>
      <c r="E1944" s="1"/>
      <c r="F1944" s="1"/>
      <c r="G1944" s="1"/>
      <c r="H1944" s="11"/>
      <c r="I1944" s="11"/>
      <c r="J1944" s="11"/>
      <c r="K1944" s="2"/>
      <c r="L1944" s="2"/>
      <c r="M1944" s="1"/>
    </row>
    <row r="1945" spans="1:13" x14ac:dyDescent="0.2">
      <c r="A1945" s="1"/>
      <c r="B1945" s="1"/>
      <c r="C1945" s="16"/>
      <c r="D1945" s="1"/>
      <c r="E1945" s="1"/>
      <c r="F1945" s="1"/>
      <c r="G1945" s="1"/>
      <c r="H1945" s="11"/>
      <c r="I1945" s="11"/>
      <c r="J1945" s="11"/>
      <c r="K1945" s="2"/>
      <c r="L1945" s="2"/>
      <c r="M1945" s="1"/>
    </row>
    <row r="1946" spans="1:13" x14ac:dyDescent="0.2">
      <c r="A1946" s="1"/>
      <c r="B1946" s="1"/>
      <c r="C1946" s="16"/>
      <c r="D1946" s="1"/>
      <c r="E1946" s="1"/>
      <c r="F1946" s="1"/>
      <c r="G1946" s="1"/>
      <c r="H1946" s="11"/>
      <c r="I1946" s="11"/>
      <c r="J1946" s="11"/>
      <c r="K1946" s="2"/>
      <c r="L1946" s="2"/>
      <c r="M1946" s="1"/>
    </row>
    <row r="1947" spans="1:13" x14ac:dyDescent="0.2">
      <c r="A1947" s="1"/>
      <c r="B1947" s="1"/>
      <c r="C1947" s="16"/>
      <c r="D1947" s="1"/>
      <c r="E1947" s="1"/>
      <c r="F1947" s="1"/>
      <c r="G1947" s="1"/>
      <c r="H1947" s="11"/>
      <c r="I1947" s="11"/>
      <c r="J1947" s="11"/>
      <c r="K1947" s="2"/>
      <c r="L1947" s="2"/>
      <c r="M1947" s="1"/>
    </row>
    <row r="1948" spans="1:13" x14ac:dyDescent="0.2">
      <c r="A1948" s="1"/>
      <c r="B1948" s="1"/>
      <c r="C1948" s="16"/>
      <c r="D1948" s="1"/>
      <c r="E1948" s="1"/>
      <c r="F1948" s="1"/>
      <c r="G1948" s="1"/>
      <c r="H1948" s="11"/>
      <c r="I1948" s="11"/>
      <c r="J1948" s="11"/>
      <c r="K1948" s="2"/>
      <c r="L1948" s="2"/>
      <c r="M1948" s="1"/>
    </row>
    <row r="1949" spans="1:13" x14ac:dyDescent="0.2">
      <c r="A1949" s="1"/>
      <c r="B1949" s="1"/>
      <c r="C1949" s="16"/>
      <c r="D1949" s="1"/>
      <c r="E1949" s="1"/>
      <c r="F1949" s="1"/>
      <c r="G1949" s="1"/>
      <c r="H1949" s="11"/>
      <c r="I1949" s="11"/>
      <c r="J1949" s="11"/>
      <c r="K1949" s="2"/>
      <c r="L1949" s="2"/>
      <c r="M1949" s="1"/>
    </row>
    <row r="1950" spans="1:13" x14ac:dyDescent="0.2">
      <c r="A1950" s="1"/>
      <c r="B1950" s="1"/>
      <c r="C1950" s="16"/>
      <c r="D1950" s="1"/>
      <c r="E1950" s="1"/>
      <c r="F1950" s="1"/>
      <c r="G1950" s="1"/>
      <c r="H1950" s="11"/>
      <c r="I1950" s="11"/>
      <c r="J1950" s="11"/>
      <c r="K1950" s="2"/>
      <c r="L1950" s="2"/>
      <c r="M1950" s="1"/>
    </row>
    <row r="1951" spans="1:13" x14ac:dyDescent="0.2">
      <c r="A1951" s="1"/>
      <c r="B1951" s="1"/>
      <c r="C1951" s="16"/>
      <c r="D1951" s="1"/>
      <c r="E1951" s="1"/>
      <c r="F1951" s="1"/>
      <c r="G1951" s="1"/>
      <c r="H1951" s="11"/>
      <c r="I1951" s="11"/>
      <c r="J1951" s="11"/>
      <c r="K1951" s="2"/>
      <c r="L1951" s="2"/>
      <c r="M1951" s="1"/>
    </row>
    <row r="1952" spans="1:13" x14ac:dyDescent="0.2">
      <c r="A1952" s="1"/>
      <c r="B1952" s="1"/>
      <c r="C1952" s="16"/>
      <c r="D1952" s="1"/>
      <c r="E1952" s="1"/>
      <c r="F1952" s="1"/>
      <c r="G1952" s="1"/>
      <c r="H1952" s="11"/>
      <c r="I1952" s="11"/>
      <c r="J1952" s="11"/>
      <c r="K1952" s="2"/>
      <c r="L1952" s="2"/>
      <c r="M1952" s="1"/>
    </row>
    <row r="1953" spans="1:13" x14ac:dyDescent="0.2">
      <c r="A1953" s="1"/>
      <c r="B1953" s="1"/>
      <c r="C1953" s="16"/>
      <c r="D1953" s="1"/>
      <c r="E1953" s="1"/>
      <c r="F1953" s="1"/>
      <c r="G1953" s="1"/>
      <c r="H1953" s="11"/>
      <c r="I1953" s="11"/>
      <c r="J1953" s="11"/>
      <c r="K1953" s="2"/>
      <c r="L1953" s="2"/>
      <c r="M1953" s="1"/>
    </row>
    <row r="1954" spans="1:13" x14ac:dyDescent="0.2">
      <c r="A1954" s="1"/>
      <c r="B1954" s="1"/>
      <c r="C1954" s="16"/>
      <c r="D1954" s="1"/>
      <c r="E1954" s="1"/>
      <c r="F1954" s="1"/>
      <c r="G1954" s="1"/>
      <c r="H1954" s="11"/>
      <c r="I1954" s="11"/>
      <c r="J1954" s="11"/>
      <c r="K1954" s="2"/>
      <c r="L1954" s="2"/>
      <c r="M1954" s="1"/>
    </row>
    <row r="1955" spans="1:13" x14ac:dyDescent="0.2">
      <c r="A1955" s="1"/>
      <c r="B1955" s="1"/>
      <c r="C1955" s="16"/>
      <c r="D1955" s="1"/>
      <c r="E1955" s="1"/>
      <c r="F1955" s="1"/>
      <c r="G1955" s="1"/>
      <c r="H1955" s="11"/>
      <c r="I1955" s="11"/>
      <c r="J1955" s="11"/>
      <c r="K1955" s="2"/>
      <c r="L1955" s="2"/>
      <c r="M1955" s="1"/>
    </row>
    <row r="1956" spans="1:13" x14ac:dyDescent="0.2">
      <c r="A1956" s="1"/>
      <c r="B1956" s="1"/>
      <c r="C1956" s="16"/>
      <c r="D1956" s="1"/>
      <c r="E1956" s="1"/>
      <c r="F1956" s="1"/>
      <c r="G1956" s="1"/>
      <c r="H1956" s="11"/>
      <c r="I1956" s="11"/>
      <c r="J1956" s="11"/>
      <c r="K1956" s="2"/>
      <c r="L1956" s="2"/>
      <c r="M1956" s="1"/>
    </row>
    <row r="1957" spans="1:13" x14ac:dyDescent="0.2">
      <c r="A1957" s="1"/>
      <c r="B1957" s="1"/>
      <c r="C1957" s="16"/>
      <c r="D1957" s="1"/>
      <c r="E1957" s="1"/>
      <c r="F1957" s="1"/>
      <c r="G1957" s="1"/>
      <c r="H1957" s="11"/>
      <c r="I1957" s="11"/>
      <c r="J1957" s="11"/>
      <c r="K1957" s="2"/>
      <c r="L1957" s="2"/>
      <c r="M1957" s="1"/>
    </row>
    <row r="1958" spans="1:13" x14ac:dyDescent="0.2">
      <c r="A1958" s="1"/>
      <c r="B1958" s="1"/>
      <c r="C1958" s="16"/>
      <c r="D1958" s="1"/>
      <c r="E1958" s="1"/>
      <c r="F1958" s="1"/>
      <c r="G1958" s="1"/>
      <c r="H1958" s="11"/>
      <c r="I1958" s="11"/>
      <c r="J1958" s="11"/>
      <c r="K1958" s="2"/>
      <c r="L1958" s="2"/>
      <c r="M1958" s="1"/>
    </row>
    <row r="1959" spans="1:13" x14ac:dyDescent="0.2">
      <c r="A1959" s="1"/>
      <c r="B1959" s="1"/>
      <c r="C1959" s="16"/>
      <c r="D1959" s="1"/>
      <c r="E1959" s="1"/>
      <c r="F1959" s="1"/>
      <c r="G1959" s="1"/>
      <c r="H1959" s="11"/>
      <c r="I1959" s="11"/>
      <c r="J1959" s="11"/>
      <c r="K1959" s="2"/>
      <c r="L1959" s="2"/>
      <c r="M1959" s="1"/>
    </row>
    <row r="1960" spans="1:13" x14ac:dyDescent="0.2">
      <c r="A1960" s="1"/>
      <c r="B1960" s="1"/>
      <c r="C1960" s="16"/>
      <c r="D1960" s="1"/>
      <c r="E1960" s="1"/>
      <c r="F1960" s="1"/>
      <c r="G1960" s="1"/>
      <c r="H1960" s="11"/>
      <c r="I1960" s="11"/>
      <c r="J1960" s="11"/>
      <c r="K1960" s="2"/>
      <c r="L1960" s="2"/>
      <c r="M1960" s="1"/>
    </row>
    <row r="1961" spans="1:13" x14ac:dyDescent="0.2">
      <c r="A1961" s="1"/>
      <c r="B1961" s="1"/>
      <c r="C1961" s="16"/>
      <c r="D1961" s="1"/>
      <c r="E1961" s="1"/>
      <c r="F1961" s="1"/>
      <c r="G1961" s="1"/>
      <c r="H1961" s="11"/>
      <c r="I1961" s="11"/>
      <c r="J1961" s="11"/>
      <c r="K1961" s="2"/>
      <c r="L1961" s="2"/>
      <c r="M1961" s="1"/>
    </row>
    <row r="1962" spans="1:13" x14ac:dyDescent="0.2">
      <c r="A1962" s="1"/>
      <c r="B1962" s="1"/>
      <c r="C1962" s="16"/>
      <c r="D1962" s="1"/>
      <c r="E1962" s="1"/>
      <c r="F1962" s="1"/>
      <c r="G1962" s="1"/>
      <c r="H1962" s="11"/>
      <c r="I1962" s="11"/>
      <c r="J1962" s="11"/>
      <c r="K1962" s="2"/>
      <c r="L1962" s="2"/>
      <c r="M1962" s="1"/>
    </row>
    <row r="1963" spans="1:13" x14ac:dyDescent="0.2">
      <c r="A1963" s="1"/>
      <c r="B1963" s="1"/>
      <c r="C1963" s="16"/>
      <c r="D1963" s="1"/>
      <c r="E1963" s="1"/>
      <c r="F1963" s="1"/>
      <c r="G1963" s="1"/>
      <c r="H1963" s="11"/>
      <c r="I1963" s="11"/>
      <c r="J1963" s="11"/>
      <c r="K1963" s="2"/>
      <c r="L1963" s="2"/>
      <c r="M1963" s="1"/>
    </row>
    <row r="1964" spans="1:13" x14ac:dyDescent="0.2">
      <c r="A1964" s="1"/>
      <c r="B1964" s="1"/>
      <c r="C1964" s="16"/>
      <c r="D1964" s="1"/>
      <c r="E1964" s="1"/>
      <c r="F1964" s="1"/>
      <c r="G1964" s="1"/>
      <c r="H1964" s="11"/>
      <c r="I1964" s="11"/>
      <c r="J1964" s="11"/>
      <c r="K1964" s="2"/>
      <c r="L1964" s="2"/>
      <c r="M1964" s="1"/>
    </row>
    <row r="1965" spans="1:13" x14ac:dyDescent="0.2">
      <c r="A1965" s="1"/>
      <c r="B1965" s="1"/>
      <c r="C1965" s="16"/>
      <c r="D1965" s="1"/>
      <c r="E1965" s="1"/>
      <c r="F1965" s="1"/>
      <c r="G1965" s="1"/>
      <c r="H1965" s="11"/>
      <c r="I1965" s="11"/>
      <c r="J1965" s="11"/>
      <c r="K1965" s="2"/>
      <c r="L1965" s="2"/>
      <c r="M1965" s="1"/>
    </row>
    <row r="1966" spans="1:13" x14ac:dyDescent="0.2">
      <c r="A1966" s="1"/>
      <c r="B1966" s="1"/>
      <c r="C1966" s="16"/>
      <c r="D1966" s="1"/>
      <c r="E1966" s="1"/>
      <c r="F1966" s="1"/>
      <c r="G1966" s="1"/>
      <c r="H1966" s="11"/>
      <c r="I1966" s="11"/>
      <c r="J1966" s="11"/>
      <c r="K1966" s="2"/>
      <c r="L1966" s="2"/>
      <c r="M1966" s="1"/>
    </row>
    <row r="1967" spans="1:13" x14ac:dyDescent="0.2">
      <c r="A1967" s="1"/>
      <c r="B1967" s="1"/>
      <c r="C1967" s="16"/>
      <c r="D1967" s="1"/>
      <c r="E1967" s="1"/>
      <c r="F1967" s="1"/>
      <c r="G1967" s="1"/>
      <c r="H1967" s="11"/>
      <c r="I1967" s="11"/>
      <c r="J1967" s="11"/>
      <c r="K1967" s="2"/>
      <c r="L1967" s="2"/>
      <c r="M1967" s="1"/>
    </row>
    <row r="1968" spans="1:13" x14ac:dyDescent="0.2">
      <c r="A1968" s="1"/>
      <c r="B1968" s="1"/>
      <c r="C1968" s="16"/>
      <c r="D1968" s="1"/>
      <c r="E1968" s="1"/>
      <c r="F1968" s="1"/>
      <c r="G1968" s="1"/>
      <c r="H1968" s="11"/>
      <c r="I1968" s="11"/>
      <c r="J1968" s="11"/>
      <c r="K1968" s="2"/>
      <c r="L1968" s="2"/>
      <c r="M1968" s="1"/>
    </row>
    <row r="1969" spans="1:13" x14ac:dyDescent="0.2">
      <c r="A1969" s="1"/>
      <c r="B1969" s="1"/>
      <c r="C1969" s="16"/>
      <c r="D1969" s="1"/>
      <c r="E1969" s="1"/>
      <c r="F1969" s="1"/>
      <c r="G1969" s="1"/>
      <c r="H1969" s="11"/>
      <c r="I1969" s="11"/>
      <c r="J1969" s="11"/>
      <c r="K1969" s="2"/>
      <c r="L1969" s="2"/>
      <c r="M1969" s="1"/>
    </row>
    <row r="1970" spans="1:13" x14ac:dyDescent="0.2">
      <c r="A1970" s="1"/>
      <c r="B1970" s="1"/>
      <c r="C1970" s="16"/>
      <c r="D1970" s="1"/>
      <c r="E1970" s="1"/>
      <c r="F1970" s="1"/>
      <c r="G1970" s="1"/>
      <c r="H1970" s="11"/>
      <c r="I1970" s="11"/>
      <c r="J1970" s="11"/>
      <c r="K1970" s="2"/>
      <c r="L1970" s="2"/>
      <c r="M1970" s="1"/>
    </row>
    <row r="1971" spans="1:13" x14ac:dyDescent="0.2">
      <c r="A1971" s="1"/>
      <c r="B1971" s="1"/>
      <c r="C1971" s="16"/>
      <c r="D1971" s="1"/>
      <c r="E1971" s="1"/>
      <c r="F1971" s="1"/>
      <c r="G1971" s="1"/>
      <c r="H1971" s="11"/>
      <c r="I1971" s="11"/>
      <c r="J1971" s="11"/>
      <c r="K1971" s="2"/>
      <c r="L1971" s="2"/>
      <c r="M1971" s="1"/>
    </row>
    <row r="1972" spans="1:13" x14ac:dyDescent="0.2">
      <c r="A1972" s="1"/>
      <c r="B1972" s="1"/>
      <c r="C1972" s="16"/>
      <c r="D1972" s="1"/>
      <c r="E1972" s="1"/>
      <c r="F1972" s="1"/>
      <c r="G1972" s="1"/>
      <c r="H1972" s="11"/>
      <c r="I1972" s="11"/>
      <c r="J1972" s="11"/>
      <c r="K1972" s="2"/>
      <c r="L1972" s="2"/>
      <c r="M1972" s="1"/>
    </row>
    <row r="1973" spans="1:13" x14ac:dyDescent="0.2">
      <c r="A1973" s="1"/>
      <c r="B1973" s="1"/>
      <c r="C1973" s="16"/>
      <c r="D1973" s="1"/>
      <c r="E1973" s="1"/>
      <c r="F1973" s="1"/>
      <c r="G1973" s="1"/>
      <c r="H1973" s="11"/>
      <c r="I1973" s="11"/>
      <c r="J1973" s="11"/>
      <c r="K1973" s="2"/>
      <c r="L1973" s="2"/>
      <c r="M1973" s="1"/>
    </row>
    <row r="1974" spans="1:13" x14ac:dyDescent="0.2">
      <c r="A1974" s="1"/>
      <c r="B1974" s="1"/>
      <c r="C1974" s="16"/>
      <c r="D1974" s="1"/>
      <c r="E1974" s="1"/>
      <c r="F1974" s="1"/>
      <c r="G1974" s="1"/>
      <c r="H1974" s="11"/>
      <c r="I1974" s="11"/>
      <c r="J1974" s="11"/>
      <c r="K1974" s="2"/>
      <c r="L1974" s="2"/>
      <c r="M1974" s="1"/>
    </row>
    <row r="1975" spans="1:13" x14ac:dyDescent="0.2">
      <c r="A1975" s="1"/>
      <c r="B1975" s="1"/>
      <c r="C1975" s="16"/>
      <c r="D1975" s="1"/>
      <c r="E1975" s="1"/>
      <c r="F1975" s="1"/>
      <c r="G1975" s="1"/>
      <c r="H1975" s="11"/>
      <c r="I1975" s="11"/>
      <c r="J1975" s="11"/>
      <c r="K1975" s="2"/>
      <c r="L1975" s="2"/>
      <c r="M1975" s="1"/>
    </row>
    <row r="1976" spans="1:13" x14ac:dyDescent="0.2">
      <c r="A1976" s="1"/>
      <c r="B1976" s="1"/>
      <c r="C1976" s="16"/>
      <c r="D1976" s="1"/>
      <c r="E1976" s="1"/>
      <c r="F1976" s="1"/>
      <c r="G1976" s="1"/>
      <c r="H1976" s="11"/>
      <c r="I1976" s="11"/>
      <c r="J1976" s="11"/>
      <c r="K1976" s="2"/>
      <c r="L1976" s="2"/>
      <c r="M1976" s="1"/>
    </row>
    <row r="1977" spans="1:13" x14ac:dyDescent="0.2">
      <c r="A1977" s="1"/>
      <c r="B1977" s="1"/>
      <c r="C1977" s="16"/>
      <c r="D1977" s="1"/>
      <c r="E1977" s="1"/>
      <c r="F1977" s="1"/>
      <c r="G1977" s="1"/>
      <c r="H1977" s="11"/>
      <c r="I1977" s="11"/>
      <c r="J1977" s="11"/>
      <c r="K1977" s="2"/>
      <c r="L1977" s="2"/>
      <c r="M1977" s="1"/>
    </row>
    <row r="1978" spans="1:13" x14ac:dyDescent="0.2">
      <c r="A1978" s="1"/>
      <c r="B1978" s="1"/>
      <c r="C1978" s="16"/>
      <c r="D1978" s="1"/>
      <c r="E1978" s="1"/>
      <c r="F1978" s="1"/>
      <c r="G1978" s="1"/>
      <c r="H1978" s="11"/>
      <c r="I1978" s="11"/>
      <c r="J1978" s="11"/>
      <c r="K1978" s="2"/>
      <c r="L1978" s="2"/>
      <c r="M1978" s="1"/>
    </row>
    <row r="1979" spans="1:13" x14ac:dyDescent="0.2">
      <c r="A1979" s="1"/>
      <c r="B1979" s="1"/>
      <c r="C1979" s="16"/>
      <c r="D1979" s="1"/>
      <c r="E1979" s="1"/>
      <c r="F1979" s="1"/>
      <c r="G1979" s="1"/>
      <c r="H1979" s="11"/>
      <c r="I1979" s="11"/>
      <c r="J1979" s="11"/>
      <c r="K1979" s="2"/>
      <c r="L1979" s="2"/>
      <c r="M1979" s="1"/>
    </row>
    <row r="1980" spans="1:13" x14ac:dyDescent="0.2">
      <c r="A1980" s="1"/>
      <c r="B1980" s="1"/>
      <c r="C1980" s="16"/>
      <c r="D1980" s="1"/>
      <c r="E1980" s="1"/>
      <c r="F1980" s="1"/>
      <c r="G1980" s="1"/>
      <c r="H1980" s="11"/>
      <c r="I1980" s="11"/>
      <c r="J1980" s="11"/>
      <c r="K1980" s="2"/>
      <c r="L1980" s="2"/>
      <c r="M1980" s="1"/>
    </row>
    <row r="1981" spans="1:13" x14ac:dyDescent="0.2">
      <c r="A1981" s="1"/>
      <c r="B1981" s="1"/>
      <c r="C1981" s="16"/>
      <c r="D1981" s="1"/>
      <c r="E1981" s="1"/>
      <c r="F1981" s="1"/>
      <c r="G1981" s="1"/>
      <c r="H1981" s="11"/>
      <c r="I1981" s="11"/>
      <c r="J1981" s="11"/>
      <c r="K1981" s="2"/>
      <c r="L1981" s="2"/>
      <c r="M1981" s="1"/>
    </row>
    <row r="1982" spans="1:13" x14ac:dyDescent="0.2">
      <c r="A1982" s="1"/>
      <c r="B1982" s="1"/>
      <c r="C1982" s="16"/>
      <c r="D1982" s="1"/>
      <c r="E1982" s="1"/>
      <c r="F1982" s="1"/>
      <c r="G1982" s="1"/>
      <c r="H1982" s="11"/>
      <c r="I1982" s="11"/>
      <c r="J1982" s="11"/>
      <c r="K1982" s="2"/>
      <c r="L1982" s="2"/>
      <c r="M1982" s="1"/>
    </row>
    <row r="1983" spans="1:13" x14ac:dyDescent="0.2">
      <c r="A1983" s="1"/>
      <c r="B1983" s="1"/>
      <c r="C1983" s="16"/>
      <c r="D1983" s="1"/>
      <c r="E1983" s="1"/>
      <c r="F1983" s="1"/>
      <c r="G1983" s="1"/>
      <c r="H1983" s="11"/>
      <c r="I1983" s="11"/>
      <c r="J1983" s="11"/>
      <c r="K1983" s="2"/>
      <c r="L1983" s="2"/>
      <c r="M1983" s="1"/>
    </row>
    <row r="1984" spans="1:13" x14ac:dyDescent="0.2">
      <c r="A1984" s="1"/>
      <c r="B1984" s="1"/>
      <c r="C1984" s="16"/>
      <c r="D1984" s="1"/>
      <c r="E1984" s="1"/>
      <c r="F1984" s="1"/>
      <c r="G1984" s="1"/>
      <c r="H1984" s="11"/>
      <c r="I1984" s="11"/>
      <c r="J1984" s="11"/>
      <c r="K1984" s="2"/>
      <c r="L1984" s="2"/>
      <c r="M1984" s="1"/>
    </row>
    <row r="1985" spans="1:13" x14ac:dyDescent="0.2">
      <c r="A1985" s="1"/>
      <c r="B1985" s="1"/>
      <c r="C1985" s="16"/>
      <c r="D1985" s="1"/>
      <c r="E1985" s="1"/>
      <c r="F1985" s="1"/>
      <c r="G1985" s="1"/>
      <c r="H1985" s="11"/>
      <c r="I1985" s="11"/>
      <c r="J1985" s="11"/>
      <c r="K1985" s="2"/>
      <c r="L1985" s="2"/>
      <c r="M1985" s="1"/>
    </row>
    <row r="1986" spans="1:13" x14ac:dyDescent="0.2">
      <c r="A1986" s="1"/>
      <c r="B1986" s="1"/>
      <c r="C1986" s="16"/>
      <c r="D1986" s="1"/>
      <c r="E1986" s="1"/>
      <c r="F1986" s="1"/>
      <c r="G1986" s="1"/>
      <c r="H1986" s="11"/>
      <c r="I1986" s="11"/>
      <c r="J1986" s="11"/>
      <c r="K1986" s="2"/>
      <c r="L1986" s="2"/>
      <c r="M1986" s="1"/>
    </row>
    <row r="1987" spans="1:13" x14ac:dyDescent="0.2">
      <c r="A1987" s="1"/>
      <c r="B1987" s="1"/>
      <c r="C1987" s="16"/>
      <c r="D1987" s="1"/>
      <c r="E1987" s="1"/>
      <c r="F1987" s="1"/>
      <c r="G1987" s="1"/>
      <c r="H1987" s="11"/>
      <c r="I1987" s="11"/>
      <c r="J1987" s="11"/>
      <c r="K1987" s="2"/>
      <c r="L1987" s="2"/>
      <c r="M1987" s="1"/>
    </row>
    <row r="1988" spans="1:13" x14ac:dyDescent="0.2">
      <c r="A1988" s="1"/>
      <c r="B1988" s="1"/>
      <c r="C1988" s="16"/>
      <c r="D1988" s="1"/>
      <c r="E1988" s="1"/>
      <c r="F1988" s="1"/>
      <c r="G1988" s="1"/>
      <c r="H1988" s="11"/>
      <c r="I1988" s="11"/>
      <c r="J1988" s="11"/>
      <c r="K1988" s="2"/>
      <c r="L1988" s="2"/>
      <c r="M1988" s="1"/>
    </row>
    <row r="1989" spans="1:13" x14ac:dyDescent="0.2">
      <c r="A1989" s="1"/>
      <c r="B1989" s="1"/>
      <c r="C1989" s="16"/>
      <c r="D1989" s="1"/>
      <c r="E1989" s="1"/>
      <c r="F1989" s="1"/>
      <c r="G1989" s="1"/>
      <c r="H1989" s="11"/>
      <c r="I1989" s="11"/>
      <c r="J1989" s="11"/>
      <c r="K1989" s="2"/>
      <c r="L1989" s="2"/>
      <c r="M1989" s="1"/>
    </row>
    <row r="1990" spans="1:13" x14ac:dyDescent="0.2">
      <c r="A1990" s="1"/>
      <c r="B1990" s="1"/>
      <c r="C1990" s="16"/>
      <c r="D1990" s="1"/>
      <c r="E1990" s="1"/>
      <c r="F1990" s="1"/>
      <c r="G1990" s="1"/>
      <c r="H1990" s="11"/>
      <c r="I1990" s="11"/>
      <c r="J1990" s="11"/>
      <c r="K1990" s="2"/>
      <c r="L1990" s="2"/>
      <c r="M1990" s="1"/>
    </row>
    <row r="1991" spans="1:13" x14ac:dyDescent="0.2">
      <c r="A1991" s="1"/>
      <c r="B1991" s="1"/>
      <c r="C1991" s="16"/>
      <c r="D1991" s="1"/>
      <c r="E1991" s="1"/>
      <c r="F1991" s="1"/>
      <c r="G1991" s="1"/>
      <c r="H1991" s="11"/>
      <c r="I1991" s="11"/>
      <c r="J1991" s="11"/>
      <c r="K1991" s="2"/>
      <c r="L1991" s="2"/>
      <c r="M1991" s="1"/>
    </row>
    <row r="1992" spans="1:13" x14ac:dyDescent="0.2">
      <c r="A1992" s="1"/>
      <c r="B1992" s="1"/>
      <c r="C1992" s="16"/>
      <c r="D1992" s="1"/>
      <c r="E1992" s="1"/>
      <c r="F1992" s="1"/>
      <c r="G1992" s="1"/>
      <c r="H1992" s="11"/>
      <c r="I1992" s="11"/>
      <c r="J1992" s="11"/>
      <c r="K1992" s="2"/>
      <c r="L1992" s="2"/>
      <c r="M1992" s="1"/>
    </row>
    <row r="1993" spans="1:13" x14ac:dyDescent="0.2">
      <c r="A1993" s="1"/>
      <c r="B1993" s="1"/>
      <c r="C1993" s="16"/>
      <c r="D1993" s="1"/>
      <c r="E1993" s="1"/>
      <c r="F1993" s="1"/>
      <c r="G1993" s="1"/>
      <c r="H1993" s="11"/>
      <c r="I1993" s="11"/>
      <c r="J1993" s="11"/>
      <c r="K1993" s="2"/>
      <c r="L1993" s="2"/>
      <c r="M1993" s="1"/>
    </row>
    <row r="1994" spans="1:13" x14ac:dyDescent="0.2">
      <c r="A1994" s="1"/>
      <c r="B1994" s="1"/>
      <c r="C1994" s="16"/>
      <c r="D1994" s="1"/>
      <c r="E1994" s="1"/>
      <c r="F1994" s="1"/>
      <c r="G1994" s="1"/>
      <c r="H1994" s="11"/>
      <c r="I1994" s="11"/>
      <c r="J1994" s="11"/>
      <c r="K1994" s="2"/>
      <c r="L1994" s="2"/>
      <c r="M1994" s="1"/>
    </row>
    <row r="1995" spans="1:13" x14ac:dyDescent="0.2">
      <c r="A1995" s="1"/>
      <c r="B1995" s="1"/>
      <c r="C1995" s="16"/>
      <c r="D1995" s="1"/>
      <c r="E1995" s="1"/>
      <c r="F1995" s="1"/>
      <c r="G1995" s="1"/>
      <c r="H1995" s="11"/>
      <c r="I1995" s="11"/>
      <c r="J1995" s="11"/>
      <c r="K1995" s="2"/>
      <c r="L1995" s="2"/>
      <c r="M1995" s="1"/>
    </row>
    <row r="1996" spans="1:13" x14ac:dyDescent="0.2">
      <c r="A1996" s="1"/>
      <c r="B1996" s="1"/>
      <c r="C1996" s="16"/>
      <c r="D1996" s="1"/>
      <c r="E1996" s="1"/>
      <c r="F1996" s="1"/>
      <c r="G1996" s="1"/>
      <c r="H1996" s="11"/>
      <c r="I1996" s="11"/>
      <c r="J1996" s="11"/>
      <c r="K1996" s="2"/>
      <c r="L1996" s="2"/>
      <c r="M1996" s="1"/>
    </row>
    <row r="1997" spans="1:13" x14ac:dyDescent="0.2">
      <c r="A1997" s="1"/>
      <c r="B1997" s="1"/>
      <c r="C1997" s="16"/>
      <c r="D1997" s="1"/>
      <c r="E1997" s="1"/>
      <c r="F1997" s="1"/>
      <c r="G1997" s="1"/>
      <c r="H1997" s="11"/>
      <c r="I1997" s="11"/>
      <c r="J1997" s="11"/>
      <c r="K1997" s="2"/>
      <c r="L1997" s="2"/>
      <c r="M1997" s="1"/>
    </row>
    <row r="1998" spans="1:13" x14ac:dyDescent="0.2">
      <c r="A1998" s="1"/>
      <c r="B1998" s="1"/>
      <c r="C1998" s="16"/>
      <c r="D1998" s="1"/>
      <c r="E1998" s="1"/>
      <c r="F1998" s="1"/>
      <c r="G1998" s="1"/>
      <c r="H1998" s="11"/>
      <c r="I1998" s="11"/>
      <c r="J1998" s="11"/>
      <c r="K1998" s="2"/>
      <c r="L1998" s="2"/>
      <c r="M1998" s="1"/>
    </row>
    <row r="1999" spans="1:13" x14ac:dyDescent="0.2">
      <c r="A1999" s="1"/>
      <c r="B1999" s="1"/>
      <c r="C1999" s="16"/>
      <c r="D1999" s="1"/>
      <c r="E1999" s="1"/>
      <c r="F1999" s="1"/>
      <c r="G1999" s="1"/>
      <c r="H1999" s="11"/>
      <c r="I1999" s="11"/>
      <c r="J1999" s="11"/>
      <c r="K1999" s="2"/>
      <c r="L1999" s="2"/>
      <c r="M1999" s="1"/>
    </row>
    <row r="2000" spans="1:13" x14ac:dyDescent="0.2">
      <c r="A2000" s="1"/>
      <c r="B2000" s="1"/>
      <c r="C2000" s="16"/>
      <c r="D2000" s="1"/>
      <c r="E2000" s="1"/>
      <c r="F2000" s="1"/>
      <c r="G2000" s="1"/>
      <c r="H2000" s="11"/>
      <c r="I2000" s="11"/>
      <c r="J2000" s="11"/>
      <c r="K2000" s="2"/>
      <c r="L2000" s="2"/>
      <c r="M2000" s="1"/>
    </row>
    <row r="2001" spans="1:13" x14ac:dyDescent="0.2">
      <c r="A2001" s="1"/>
      <c r="B2001" s="1"/>
      <c r="C2001" s="16"/>
      <c r="D2001" s="1"/>
      <c r="E2001" s="1"/>
      <c r="F2001" s="1"/>
      <c r="G2001" s="1"/>
      <c r="H2001" s="11"/>
      <c r="I2001" s="11"/>
      <c r="J2001" s="11"/>
      <c r="K2001" s="2"/>
      <c r="L2001" s="2"/>
      <c r="M2001" s="1"/>
    </row>
    <row r="2002" spans="1:13" x14ac:dyDescent="0.2">
      <c r="A2002" s="1"/>
      <c r="B2002" s="1"/>
      <c r="C2002" s="16"/>
      <c r="D2002" s="1"/>
      <c r="E2002" s="1"/>
      <c r="F2002" s="1"/>
      <c r="G2002" s="1"/>
      <c r="H2002" s="11"/>
      <c r="I2002" s="11"/>
      <c r="J2002" s="11"/>
      <c r="K2002" s="2"/>
      <c r="L2002" s="2"/>
      <c r="M2002" s="1"/>
    </row>
    <row r="2003" spans="1:13" x14ac:dyDescent="0.2">
      <c r="A2003" s="1"/>
      <c r="B2003" s="1"/>
      <c r="C2003" s="16"/>
      <c r="D2003" s="1"/>
      <c r="E2003" s="1"/>
      <c r="F2003" s="1"/>
      <c r="G2003" s="1"/>
      <c r="H2003" s="11"/>
      <c r="I2003" s="11"/>
      <c r="J2003" s="11"/>
      <c r="K2003" s="2"/>
      <c r="L2003" s="2"/>
      <c r="M2003" s="1"/>
    </row>
    <row r="2004" spans="1:13" x14ac:dyDescent="0.2">
      <c r="A2004" s="1"/>
      <c r="B2004" s="1"/>
      <c r="C2004" s="16"/>
      <c r="D2004" s="1"/>
      <c r="E2004" s="1"/>
      <c r="F2004" s="1"/>
      <c r="G2004" s="1"/>
      <c r="H2004" s="11"/>
      <c r="I2004" s="11"/>
      <c r="J2004" s="11"/>
      <c r="K2004" s="2"/>
      <c r="L2004" s="2"/>
      <c r="M2004" s="1"/>
    </row>
    <row r="2005" spans="1:13" x14ac:dyDescent="0.2">
      <c r="A2005" s="1"/>
      <c r="B2005" s="1"/>
      <c r="C2005" s="16"/>
      <c r="D2005" s="1"/>
      <c r="E2005" s="1"/>
      <c r="F2005" s="1"/>
      <c r="G2005" s="1"/>
      <c r="H2005" s="11"/>
      <c r="I2005" s="11"/>
      <c r="J2005" s="11"/>
      <c r="K2005" s="2"/>
      <c r="L2005" s="2"/>
      <c r="M2005" s="1"/>
    </row>
    <row r="2006" spans="1:13" x14ac:dyDescent="0.2">
      <c r="A2006" s="1"/>
      <c r="B2006" s="1"/>
      <c r="C2006" s="16"/>
      <c r="D2006" s="1"/>
      <c r="E2006" s="1"/>
      <c r="F2006" s="1"/>
      <c r="G2006" s="1"/>
      <c r="H2006" s="11"/>
      <c r="I2006" s="11"/>
      <c r="J2006" s="11"/>
      <c r="K2006" s="2"/>
      <c r="L2006" s="2"/>
      <c r="M2006" s="1"/>
    </row>
    <row r="2007" spans="1:13" x14ac:dyDescent="0.2">
      <c r="A2007" s="1"/>
      <c r="B2007" s="1"/>
      <c r="C2007" s="16"/>
      <c r="D2007" s="1"/>
      <c r="E2007" s="1"/>
      <c r="F2007" s="1"/>
      <c r="G2007" s="1"/>
      <c r="H2007" s="11"/>
      <c r="I2007" s="11"/>
      <c r="J2007" s="11"/>
      <c r="K2007" s="2"/>
      <c r="L2007" s="2"/>
      <c r="M2007" s="1"/>
    </row>
    <row r="2008" spans="1:13" x14ac:dyDescent="0.2">
      <c r="A2008" s="1"/>
      <c r="B2008" s="1"/>
      <c r="C2008" s="16"/>
      <c r="D2008" s="1"/>
      <c r="E2008" s="1"/>
      <c r="F2008" s="1"/>
      <c r="G2008" s="1"/>
      <c r="H2008" s="11"/>
      <c r="I2008" s="11"/>
      <c r="J2008" s="11"/>
      <c r="K2008" s="2"/>
      <c r="L2008" s="2"/>
      <c r="M2008" s="1"/>
    </row>
    <row r="2009" spans="1:13" x14ac:dyDescent="0.2">
      <c r="A2009" s="1"/>
      <c r="B2009" s="1"/>
      <c r="C2009" s="16"/>
      <c r="D2009" s="1"/>
      <c r="E2009" s="1"/>
      <c r="F2009" s="1"/>
      <c r="G2009" s="1"/>
      <c r="H2009" s="11"/>
      <c r="I2009" s="11"/>
      <c r="J2009" s="11"/>
      <c r="K2009" s="2"/>
      <c r="L2009" s="2"/>
      <c r="M2009" s="1"/>
    </row>
    <row r="2010" spans="1:13" x14ac:dyDescent="0.2">
      <c r="A2010" s="1"/>
      <c r="B2010" s="1"/>
      <c r="C2010" s="16"/>
      <c r="D2010" s="1"/>
      <c r="E2010" s="1"/>
      <c r="F2010" s="1"/>
      <c r="G2010" s="1"/>
      <c r="H2010" s="11"/>
      <c r="I2010" s="11"/>
      <c r="J2010" s="11"/>
      <c r="K2010" s="2"/>
      <c r="L2010" s="2"/>
      <c r="M2010" s="1"/>
    </row>
    <row r="2011" spans="1:13" x14ac:dyDescent="0.2">
      <c r="A2011" s="1"/>
      <c r="B2011" s="1"/>
      <c r="C2011" s="16"/>
      <c r="D2011" s="1"/>
      <c r="E2011" s="1"/>
      <c r="F2011" s="1"/>
      <c r="G2011" s="1"/>
      <c r="H2011" s="11"/>
      <c r="I2011" s="11"/>
      <c r="J2011" s="11"/>
      <c r="K2011" s="2"/>
      <c r="L2011" s="2"/>
      <c r="M2011" s="1"/>
    </row>
    <row r="2012" spans="1:13" x14ac:dyDescent="0.2">
      <c r="A2012" s="1"/>
      <c r="B2012" s="1"/>
      <c r="C2012" s="16"/>
      <c r="D2012" s="1"/>
      <c r="E2012" s="1"/>
      <c r="F2012" s="1"/>
      <c r="G2012" s="1"/>
      <c r="H2012" s="11"/>
      <c r="I2012" s="11"/>
      <c r="J2012" s="11"/>
      <c r="K2012" s="2"/>
      <c r="L2012" s="2"/>
      <c r="M2012" s="1"/>
    </row>
    <row r="2013" spans="1:13" x14ac:dyDescent="0.2">
      <c r="A2013" s="1"/>
      <c r="B2013" s="1"/>
      <c r="C2013" s="16"/>
      <c r="D2013" s="1"/>
      <c r="E2013" s="1"/>
      <c r="F2013" s="1"/>
      <c r="G2013" s="1"/>
      <c r="H2013" s="11"/>
      <c r="I2013" s="11"/>
      <c r="J2013" s="11"/>
      <c r="K2013" s="2"/>
      <c r="L2013" s="2"/>
      <c r="M2013" s="1"/>
    </row>
    <row r="2014" spans="1:13" x14ac:dyDescent="0.2">
      <c r="A2014" s="1"/>
      <c r="B2014" s="1"/>
      <c r="C2014" s="16"/>
      <c r="D2014" s="1"/>
      <c r="E2014" s="1"/>
      <c r="F2014" s="1"/>
      <c r="G2014" s="1"/>
      <c r="H2014" s="11"/>
      <c r="I2014" s="11"/>
      <c r="J2014" s="11"/>
      <c r="K2014" s="2"/>
      <c r="L2014" s="2"/>
      <c r="M2014" s="1"/>
    </row>
    <row r="2015" spans="1:13" x14ac:dyDescent="0.2">
      <c r="A2015" s="1"/>
      <c r="B2015" s="1"/>
      <c r="C2015" s="16"/>
      <c r="D2015" s="1"/>
      <c r="E2015" s="1"/>
      <c r="F2015" s="1"/>
      <c r="G2015" s="1"/>
      <c r="H2015" s="11"/>
      <c r="I2015" s="11"/>
      <c r="J2015" s="11"/>
      <c r="K2015" s="2"/>
      <c r="L2015" s="2"/>
      <c r="M2015" s="1"/>
    </row>
    <row r="2016" spans="1:13" x14ac:dyDescent="0.2">
      <c r="A2016" s="1"/>
      <c r="B2016" s="1"/>
      <c r="C2016" s="16"/>
      <c r="D2016" s="1"/>
      <c r="E2016" s="1"/>
      <c r="F2016" s="1"/>
      <c r="G2016" s="1"/>
      <c r="H2016" s="11"/>
      <c r="I2016" s="11"/>
      <c r="J2016" s="11"/>
      <c r="K2016" s="2"/>
      <c r="L2016" s="2"/>
      <c r="M2016" s="1"/>
    </row>
    <row r="2017" spans="1:13" x14ac:dyDescent="0.2">
      <c r="A2017" s="1"/>
      <c r="B2017" s="1"/>
      <c r="C2017" s="16"/>
      <c r="D2017" s="1"/>
      <c r="E2017" s="1"/>
      <c r="F2017" s="1"/>
      <c r="G2017" s="1"/>
      <c r="H2017" s="11"/>
      <c r="I2017" s="11"/>
      <c r="J2017" s="11"/>
      <c r="K2017" s="2"/>
      <c r="L2017" s="2"/>
      <c r="M2017" s="1"/>
    </row>
    <row r="2018" spans="1:13" x14ac:dyDescent="0.2">
      <c r="A2018" s="1"/>
      <c r="B2018" s="1"/>
      <c r="C2018" s="16"/>
      <c r="D2018" s="1"/>
      <c r="E2018" s="1"/>
      <c r="F2018" s="1"/>
      <c r="G2018" s="1"/>
      <c r="H2018" s="11"/>
      <c r="I2018" s="11"/>
      <c r="J2018" s="11"/>
      <c r="K2018" s="2"/>
      <c r="L2018" s="2"/>
      <c r="M2018" s="1"/>
    </row>
    <row r="2019" spans="1:13" x14ac:dyDescent="0.2">
      <c r="A2019" s="1"/>
      <c r="B2019" s="1"/>
      <c r="C2019" s="16"/>
      <c r="D2019" s="1"/>
      <c r="E2019" s="1"/>
      <c r="F2019" s="1"/>
      <c r="G2019" s="1"/>
      <c r="H2019" s="11"/>
      <c r="I2019" s="11"/>
      <c r="J2019" s="11"/>
      <c r="K2019" s="2"/>
      <c r="L2019" s="2"/>
      <c r="M2019" s="1"/>
    </row>
    <row r="2020" spans="1:13" x14ac:dyDescent="0.2">
      <c r="A2020" s="1"/>
      <c r="B2020" s="1"/>
      <c r="C2020" s="16"/>
      <c r="D2020" s="1"/>
      <c r="E2020" s="1"/>
      <c r="F2020" s="1"/>
      <c r="G2020" s="1"/>
      <c r="H2020" s="11"/>
      <c r="I2020" s="11"/>
      <c r="J2020" s="11"/>
      <c r="K2020" s="2"/>
      <c r="L2020" s="2"/>
      <c r="M2020" s="1"/>
    </row>
    <row r="2021" spans="1:13" x14ac:dyDescent="0.2">
      <c r="A2021" s="1"/>
      <c r="B2021" s="1"/>
      <c r="C2021" s="16"/>
      <c r="D2021" s="1"/>
      <c r="E2021" s="1"/>
      <c r="F2021" s="1"/>
      <c r="G2021" s="1"/>
      <c r="H2021" s="11"/>
      <c r="I2021" s="11"/>
      <c r="J2021" s="11"/>
      <c r="K2021" s="2"/>
      <c r="L2021" s="2"/>
      <c r="M2021" s="1"/>
    </row>
    <row r="2022" spans="1:13" x14ac:dyDescent="0.2">
      <c r="A2022" s="1"/>
      <c r="B2022" s="1"/>
      <c r="C2022" s="16"/>
      <c r="D2022" s="1"/>
      <c r="E2022" s="1"/>
      <c r="F2022" s="1"/>
      <c r="G2022" s="1"/>
      <c r="H2022" s="11"/>
      <c r="I2022" s="11"/>
      <c r="J2022" s="11"/>
      <c r="K2022" s="2"/>
      <c r="L2022" s="2"/>
      <c r="M2022" s="1"/>
    </row>
    <row r="2023" spans="1:13" x14ac:dyDescent="0.2">
      <c r="A2023" s="1"/>
      <c r="B2023" s="1"/>
      <c r="C2023" s="16"/>
      <c r="D2023" s="1"/>
      <c r="E2023" s="1"/>
      <c r="F2023" s="1"/>
      <c r="G2023" s="1"/>
      <c r="H2023" s="11"/>
      <c r="I2023" s="11"/>
      <c r="J2023" s="11"/>
      <c r="K2023" s="2"/>
      <c r="L2023" s="2"/>
      <c r="M2023" s="1"/>
    </row>
    <row r="2024" spans="1:13" x14ac:dyDescent="0.2">
      <c r="A2024" s="1"/>
      <c r="B2024" s="1"/>
      <c r="C2024" s="16"/>
      <c r="D2024" s="1"/>
      <c r="E2024" s="1"/>
      <c r="F2024" s="1"/>
      <c r="G2024" s="1"/>
      <c r="H2024" s="11"/>
      <c r="I2024" s="11"/>
      <c r="J2024" s="11"/>
      <c r="K2024" s="2"/>
      <c r="L2024" s="2"/>
      <c r="M2024" s="1"/>
    </row>
    <row r="2025" spans="1:13" x14ac:dyDescent="0.2">
      <c r="A2025" s="1"/>
      <c r="B2025" s="1"/>
      <c r="C2025" s="16"/>
      <c r="D2025" s="1"/>
      <c r="E2025" s="1"/>
      <c r="F2025" s="1"/>
      <c r="G2025" s="1"/>
      <c r="H2025" s="11"/>
      <c r="I2025" s="11"/>
      <c r="J2025" s="11"/>
      <c r="K2025" s="2"/>
      <c r="L2025" s="2"/>
      <c r="M2025" s="1"/>
    </row>
    <row r="2026" spans="1:13" x14ac:dyDescent="0.2">
      <c r="A2026" s="1"/>
      <c r="B2026" s="1"/>
      <c r="C2026" s="16"/>
      <c r="D2026" s="1"/>
      <c r="E2026" s="1"/>
      <c r="F2026" s="1"/>
      <c r="G2026" s="1"/>
      <c r="H2026" s="11"/>
      <c r="I2026" s="11"/>
      <c r="J2026" s="11"/>
      <c r="K2026" s="2"/>
      <c r="L2026" s="2"/>
      <c r="M2026" s="1"/>
    </row>
    <row r="2027" spans="1:13" x14ac:dyDescent="0.2">
      <c r="A2027" s="1"/>
      <c r="B2027" s="1"/>
      <c r="C2027" s="16"/>
      <c r="D2027" s="1"/>
      <c r="E2027" s="1"/>
      <c r="F2027" s="1"/>
      <c r="G2027" s="1"/>
      <c r="H2027" s="11"/>
      <c r="I2027" s="11"/>
      <c r="J2027" s="11"/>
      <c r="K2027" s="2"/>
      <c r="L2027" s="2"/>
      <c r="M2027" s="1"/>
    </row>
    <row r="2028" spans="1:13" x14ac:dyDescent="0.2">
      <c r="A2028" s="1"/>
      <c r="B2028" s="1"/>
      <c r="C2028" s="16"/>
      <c r="D2028" s="1"/>
      <c r="E2028" s="1"/>
      <c r="F2028" s="1"/>
      <c r="G2028" s="1"/>
      <c r="H2028" s="11"/>
      <c r="I2028" s="11"/>
      <c r="J2028" s="11"/>
      <c r="K2028" s="2"/>
      <c r="L2028" s="2"/>
      <c r="M2028" s="1"/>
    </row>
    <row r="2029" spans="1:13" x14ac:dyDescent="0.2">
      <c r="A2029" s="1"/>
      <c r="B2029" s="1"/>
      <c r="C2029" s="16"/>
      <c r="D2029" s="1"/>
      <c r="E2029" s="1"/>
      <c r="F2029" s="1"/>
      <c r="G2029" s="1"/>
      <c r="H2029" s="11"/>
      <c r="I2029" s="11"/>
      <c r="J2029" s="11"/>
      <c r="K2029" s="2"/>
      <c r="L2029" s="2"/>
      <c r="M2029" s="1"/>
    </row>
    <row r="2030" spans="1:13" x14ac:dyDescent="0.2">
      <c r="A2030" s="1"/>
      <c r="B2030" s="1"/>
      <c r="C2030" s="16"/>
      <c r="D2030" s="1"/>
      <c r="E2030" s="1"/>
      <c r="F2030" s="1"/>
      <c r="G2030" s="1"/>
      <c r="H2030" s="11"/>
      <c r="I2030" s="11"/>
      <c r="J2030" s="11"/>
      <c r="K2030" s="2"/>
      <c r="L2030" s="2"/>
      <c r="M2030" s="1"/>
    </row>
    <row r="2031" spans="1:13" x14ac:dyDescent="0.2">
      <c r="A2031" s="1"/>
      <c r="B2031" s="1"/>
      <c r="C2031" s="16"/>
      <c r="D2031" s="1"/>
      <c r="E2031" s="1"/>
      <c r="F2031" s="1"/>
      <c r="G2031" s="1"/>
      <c r="H2031" s="11"/>
      <c r="I2031" s="11"/>
      <c r="J2031" s="11"/>
      <c r="K2031" s="2"/>
      <c r="L2031" s="2"/>
      <c r="M2031" s="1"/>
    </row>
    <row r="2032" spans="1:13" x14ac:dyDescent="0.2">
      <c r="A2032" s="1"/>
      <c r="B2032" s="1"/>
      <c r="C2032" s="16"/>
      <c r="D2032" s="1"/>
      <c r="E2032" s="1"/>
      <c r="F2032" s="1"/>
      <c r="G2032" s="1"/>
      <c r="H2032" s="11"/>
      <c r="I2032" s="11"/>
      <c r="J2032" s="11"/>
      <c r="K2032" s="2"/>
      <c r="L2032" s="2"/>
      <c r="M2032" s="1"/>
    </row>
    <row r="2033" spans="1:13" x14ac:dyDescent="0.2">
      <c r="A2033" s="1"/>
      <c r="B2033" s="1"/>
      <c r="C2033" s="16"/>
      <c r="D2033" s="1"/>
      <c r="E2033" s="1"/>
      <c r="F2033" s="1"/>
      <c r="G2033" s="1"/>
      <c r="H2033" s="11"/>
      <c r="I2033" s="11"/>
      <c r="J2033" s="11"/>
      <c r="K2033" s="2"/>
      <c r="L2033" s="2"/>
      <c r="M2033" s="1"/>
    </row>
    <row r="2034" spans="1:13" x14ac:dyDescent="0.2">
      <c r="A2034" s="1"/>
      <c r="B2034" s="1"/>
      <c r="C2034" s="16"/>
      <c r="D2034" s="1"/>
      <c r="E2034" s="1"/>
      <c r="F2034" s="1"/>
      <c r="G2034" s="1"/>
      <c r="H2034" s="11"/>
      <c r="I2034" s="11"/>
      <c r="J2034" s="11"/>
      <c r="K2034" s="2"/>
      <c r="L2034" s="2"/>
      <c r="M2034" s="1"/>
    </row>
    <row r="2035" spans="1:13" x14ac:dyDescent="0.2">
      <c r="A2035" s="1"/>
      <c r="B2035" s="1"/>
      <c r="C2035" s="16"/>
      <c r="D2035" s="1"/>
      <c r="E2035" s="1"/>
      <c r="F2035" s="1"/>
      <c r="G2035" s="1"/>
      <c r="H2035" s="11"/>
      <c r="I2035" s="11"/>
      <c r="J2035" s="11"/>
      <c r="K2035" s="2"/>
      <c r="L2035" s="2"/>
      <c r="M2035" s="1"/>
    </row>
    <row r="2036" spans="1:13" x14ac:dyDescent="0.2">
      <c r="A2036" s="1"/>
      <c r="B2036" s="1"/>
      <c r="C2036" s="16"/>
      <c r="D2036" s="1"/>
      <c r="E2036" s="1"/>
      <c r="F2036" s="1"/>
      <c r="G2036" s="1"/>
      <c r="H2036" s="11"/>
      <c r="I2036" s="11"/>
      <c r="J2036" s="11"/>
      <c r="K2036" s="2"/>
      <c r="L2036" s="2"/>
      <c r="M2036" s="1"/>
    </row>
    <row r="2037" spans="1:13" x14ac:dyDescent="0.2">
      <c r="A2037" s="1"/>
      <c r="B2037" s="1"/>
      <c r="C2037" s="16"/>
      <c r="D2037" s="1"/>
      <c r="E2037" s="1"/>
      <c r="F2037" s="1"/>
      <c r="G2037" s="1"/>
      <c r="H2037" s="11"/>
      <c r="I2037" s="11"/>
      <c r="J2037" s="11"/>
      <c r="K2037" s="2"/>
      <c r="L2037" s="2"/>
      <c r="M2037" s="1"/>
    </row>
    <row r="2038" spans="1:13" x14ac:dyDescent="0.2">
      <c r="A2038" s="1"/>
      <c r="B2038" s="1"/>
      <c r="C2038" s="16"/>
      <c r="D2038" s="1"/>
      <c r="E2038" s="1"/>
      <c r="F2038" s="1"/>
      <c r="G2038" s="1"/>
      <c r="H2038" s="11"/>
      <c r="I2038" s="11"/>
      <c r="J2038" s="11"/>
      <c r="K2038" s="2"/>
      <c r="L2038" s="2"/>
      <c r="M2038" s="1"/>
    </row>
    <row r="2039" spans="1:13" x14ac:dyDescent="0.2">
      <c r="A2039" s="1"/>
      <c r="B2039" s="1"/>
      <c r="C2039" s="16"/>
      <c r="D2039" s="1"/>
      <c r="E2039" s="1"/>
      <c r="F2039" s="1"/>
      <c r="G2039" s="1"/>
      <c r="H2039" s="11"/>
      <c r="I2039" s="11"/>
      <c r="J2039" s="11"/>
      <c r="K2039" s="2"/>
      <c r="L2039" s="2"/>
      <c r="M2039" s="1"/>
    </row>
    <row r="2040" spans="1:13" x14ac:dyDescent="0.2">
      <c r="A2040" s="1"/>
      <c r="B2040" s="1"/>
      <c r="C2040" s="16"/>
      <c r="D2040" s="1"/>
      <c r="E2040" s="1"/>
      <c r="F2040" s="1"/>
      <c r="G2040" s="1"/>
      <c r="H2040" s="11"/>
      <c r="I2040" s="11"/>
      <c r="J2040" s="11"/>
      <c r="K2040" s="2"/>
      <c r="L2040" s="2"/>
      <c r="M2040" s="1"/>
    </row>
    <row r="2041" spans="1:13" x14ac:dyDescent="0.2">
      <c r="A2041" s="1"/>
      <c r="B2041" s="1"/>
      <c r="C2041" s="16"/>
      <c r="D2041" s="1"/>
      <c r="E2041" s="1"/>
      <c r="F2041" s="1"/>
      <c r="G2041" s="1"/>
      <c r="H2041" s="11"/>
      <c r="I2041" s="11"/>
      <c r="J2041" s="11"/>
      <c r="K2041" s="2"/>
      <c r="L2041" s="2"/>
      <c r="M2041" s="1"/>
    </row>
    <row r="2042" spans="1:13" x14ac:dyDescent="0.2">
      <c r="A2042" s="1"/>
      <c r="B2042" s="1"/>
      <c r="C2042" s="16"/>
      <c r="D2042" s="1"/>
      <c r="E2042" s="1"/>
      <c r="F2042" s="1"/>
      <c r="G2042" s="1"/>
      <c r="H2042" s="11"/>
      <c r="I2042" s="11"/>
      <c r="J2042" s="11"/>
      <c r="K2042" s="2"/>
      <c r="L2042" s="2"/>
      <c r="M2042" s="1"/>
    </row>
    <row r="2043" spans="1:13" x14ac:dyDescent="0.2">
      <c r="A2043" s="1"/>
      <c r="B2043" s="1"/>
      <c r="C2043" s="16"/>
      <c r="D2043" s="1"/>
      <c r="E2043" s="1"/>
      <c r="F2043" s="1"/>
      <c r="G2043" s="1"/>
      <c r="H2043" s="11"/>
      <c r="I2043" s="11"/>
      <c r="J2043" s="11"/>
      <c r="K2043" s="2"/>
      <c r="L2043" s="2"/>
      <c r="M2043" s="1"/>
    </row>
    <row r="2044" spans="1:13" x14ac:dyDescent="0.2">
      <c r="A2044" s="1"/>
      <c r="B2044" s="1"/>
      <c r="C2044" s="16"/>
      <c r="D2044" s="1"/>
      <c r="E2044" s="1"/>
      <c r="F2044" s="1"/>
      <c r="G2044" s="1"/>
      <c r="H2044" s="11"/>
      <c r="I2044" s="11"/>
      <c r="J2044" s="11"/>
      <c r="K2044" s="2"/>
      <c r="L2044" s="2"/>
      <c r="M2044" s="1"/>
    </row>
    <row r="2045" spans="1:13" x14ac:dyDescent="0.2">
      <c r="A2045" s="1"/>
      <c r="B2045" s="1"/>
      <c r="C2045" s="16"/>
      <c r="D2045" s="1"/>
      <c r="E2045" s="1"/>
      <c r="F2045" s="1"/>
      <c r="G2045" s="1"/>
      <c r="H2045" s="11"/>
      <c r="I2045" s="11"/>
      <c r="J2045" s="11"/>
      <c r="K2045" s="2"/>
      <c r="L2045" s="2"/>
      <c r="M2045" s="1"/>
    </row>
    <row r="2046" spans="1:13" x14ac:dyDescent="0.2">
      <c r="A2046" s="1"/>
      <c r="B2046" s="1"/>
      <c r="C2046" s="16"/>
      <c r="D2046" s="1"/>
      <c r="E2046" s="1"/>
      <c r="F2046" s="1"/>
      <c r="G2046" s="1"/>
      <c r="H2046" s="11"/>
      <c r="I2046" s="11"/>
      <c r="J2046" s="11"/>
      <c r="K2046" s="2"/>
      <c r="L2046" s="2"/>
      <c r="M2046" s="1"/>
    </row>
    <row r="2047" spans="1:13" x14ac:dyDescent="0.2">
      <c r="A2047" s="1"/>
      <c r="B2047" s="1"/>
      <c r="C2047" s="16"/>
      <c r="D2047" s="1"/>
      <c r="E2047" s="1"/>
      <c r="F2047" s="1"/>
      <c r="G2047" s="1"/>
      <c r="H2047" s="11"/>
      <c r="I2047" s="11"/>
      <c r="J2047" s="11"/>
      <c r="K2047" s="2"/>
      <c r="L2047" s="2"/>
      <c r="M2047" s="1"/>
    </row>
    <row r="2048" spans="1:13" x14ac:dyDescent="0.2">
      <c r="A2048" s="1"/>
      <c r="B2048" s="1"/>
      <c r="C2048" s="16"/>
      <c r="D2048" s="1"/>
      <c r="E2048" s="1"/>
      <c r="F2048" s="1"/>
      <c r="G2048" s="1"/>
      <c r="H2048" s="11"/>
      <c r="I2048" s="11"/>
      <c r="J2048" s="11"/>
      <c r="K2048" s="2"/>
      <c r="L2048" s="2"/>
      <c r="M2048" s="1"/>
    </row>
    <row r="2049" spans="1:13" x14ac:dyDescent="0.2">
      <c r="A2049" s="1"/>
      <c r="B2049" s="1"/>
      <c r="C2049" s="16"/>
      <c r="D2049" s="1"/>
      <c r="E2049" s="1"/>
      <c r="F2049" s="1"/>
      <c r="G2049" s="1"/>
      <c r="H2049" s="11"/>
      <c r="I2049" s="11"/>
      <c r="J2049" s="11"/>
      <c r="K2049" s="2"/>
      <c r="L2049" s="2"/>
      <c r="M2049" s="1"/>
    </row>
    <row r="2050" spans="1:13" x14ac:dyDescent="0.2">
      <c r="A2050" s="1"/>
      <c r="B2050" s="1"/>
      <c r="C2050" s="16"/>
      <c r="D2050" s="1"/>
      <c r="E2050" s="1"/>
      <c r="F2050" s="1"/>
      <c r="G2050" s="1"/>
      <c r="H2050" s="11"/>
      <c r="I2050" s="11"/>
      <c r="J2050" s="11"/>
      <c r="K2050" s="2"/>
      <c r="L2050" s="2"/>
      <c r="M2050" s="1"/>
    </row>
    <row r="2051" spans="1:13" x14ac:dyDescent="0.2">
      <c r="A2051" s="1"/>
      <c r="B2051" s="1"/>
      <c r="C2051" s="16"/>
      <c r="D2051" s="1"/>
      <c r="E2051" s="1"/>
      <c r="F2051" s="1"/>
      <c r="G2051" s="1"/>
      <c r="H2051" s="11"/>
      <c r="I2051" s="11"/>
      <c r="J2051" s="11"/>
      <c r="K2051" s="2"/>
      <c r="L2051" s="2"/>
      <c r="M2051" s="1"/>
    </row>
    <row r="2052" spans="1:13" x14ac:dyDescent="0.2">
      <c r="A2052" s="1"/>
      <c r="B2052" s="1"/>
      <c r="C2052" s="16"/>
      <c r="D2052" s="1"/>
      <c r="E2052" s="1"/>
      <c r="F2052" s="1"/>
      <c r="G2052" s="1"/>
      <c r="H2052" s="11"/>
      <c r="I2052" s="11"/>
      <c r="J2052" s="11"/>
      <c r="K2052" s="2"/>
      <c r="L2052" s="2"/>
      <c r="M2052" s="1"/>
    </row>
    <row r="2053" spans="1:13" x14ac:dyDescent="0.2">
      <c r="A2053" s="1"/>
      <c r="B2053" s="1"/>
      <c r="C2053" s="16"/>
      <c r="D2053" s="1"/>
      <c r="E2053" s="1"/>
      <c r="F2053" s="1"/>
      <c r="G2053" s="1"/>
      <c r="H2053" s="11"/>
      <c r="I2053" s="11"/>
      <c r="J2053" s="11"/>
      <c r="K2053" s="2"/>
      <c r="L2053" s="2"/>
      <c r="M2053" s="1"/>
    </row>
    <row r="2054" spans="1:13" x14ac:dyDescent="0.2">
      <c r="A2054" s="1"/>
      <c r="B2054" s="1"/>
      <c r="C2054" s="16"/>
      <c r="D2054" s="1"/>
      <c r="E2054" s="1"/>
      <c r="F2054" s="1"/>
      <c r="G2054" s="1"/>
      <c r="H2054" s="11"/>
      <c r="I2054" s="11"/>
      <c r="J2054" s="11"/>
      <c r="K2054" s="2"/>
      <c r="L2054" s="2"/>
      <c r="M2054" s="1"/>
    </row>
    <row r="2055" spans="1:13" x14ac:dyDescent="0.2">
      <c r="A2055" s="1"/>
      <c r="B2055" s="1"/>
      <c r="C2055" s="16"/>
      <c r="D2055" s="1"/>
      <c r="E2055" s="1"/>
      <c r="F2055" s="1"/>
      <c r="G2055" s="1"/>
      <c r="H2055" s="11"/>
      <c r="I2055" s="11"/>
      <c r="J2055" s="11"/>
      <c r="K2055" s="2"/>
      <c r="L2055" s="2"/>
      <c r="M2055" s="1"/>
    </row>
    <row r="2056" spans="1:13" x14ac:dyDescent="0.2">
      <c r="A2056" s="1"/>
      <c r="B2056" s="1"/>
      <c r="C2056" s="16"/>
      <c r="D2056" s="1"/>
      <c r="E2056" s="1"/>
      <c r="F2056" s="1"/>
      <c r="G2056" s="1"/>
      <c r="H2056" s="11"/>
      <c r="I2056" s="11"/>
      <c r="J2056" s="11"/>
      <c r="K2056" s="2"/>
      <c r="L2056" s="2"/>
      <c r="M2056" s="1"/>
    </row>
    <row r="2057" spans="1:13" x14ac:dyDescent="0.2">
      <c r="A2057" s="1"/>
      <c r="B2057" s="1"/>
      <c r="C2057" s="16"/>
      <c r="D2057" s="1"/>
      <c r="E2057" s="1"/>
      <c r="F2057" s="1"/>
      <c r="G2057" s="1"/>
      <c r="H2057" s="11"/>
      <c r="I2057" s="11"/>
      <c r="J2057" s="11"/>
      <c r="K2057" s="2"/>
      <c r="L2057" s="2"/>
      <c r="M2057" s="1"/>
    </row>
    <row r="2058" spans="1:13" x14ac:dyDescent="0.2">
      <c r="A2058" s="1"/>
      <c r="B2058" s="1"/>
      <c r="C2058" s="16"/>
      <c r="D2058" s="1"/>
      <c r="E2058" s="1"/>
      <c r="F2058" s="1"/>
      <c r="G2058" s="1"/>
      <c r="H2058" s="11"/>
      <c r="I2058" s="11"/>
      <c r="J2058" s="11"/>
      <c r="K2058" s="2"/>
      <c r="L2058" s="2"/>
      <c r="M2058" s="1"/>
    </row>
    <row r="2059" spans="1:13" x14ac:dyDescent="0.2">
      <c r="A2059" s="1"/>
      <c r="B2059" s="1"/>
      <c r="C2059" s="16"/>
      <c r="D2059" s="1"/>
      <c r="E2059" s="1"/>
      <c r="F2059" s="1"/>
      <c r="G2059" s="1"/>
      <c r="H2059" s="11"/>
      <c r="I2059" s="11"/>
      <c r="J2059" s="11"/>
      <c r="K2059" s="2"/>
      <c r="L2059" s="2"/>
      <c r="M2059" s="1"/>
    </row>
    <row r="2060" spans="1:13" x14ac:dyDescent="0.2">
      <c r="A2060" s="1"/>
      <c r="B2060" s="1"/>
      <c r="C2060" s="16"/>
      <c r="D2060" s="1"/>
      <c r="E2060" s="1"/>
      <c r="F2060" s="1"/>
      <c r="G2060" s="1"/>
      <c r="H2060" s="11"/>
      <c r="I2060" s="11"/>
      <c r="J2060" s="11"/>
      <c r="K2060" s="2"/>
      <c r="L2060" s="2"/>
      <c r="M2060" s="1"/>
    </row>
    <row r="2061" spans="1:13" x14ac:dyDescent="0.2">
      <c r="A2061" s="1"/>
      <c r="B2061" s="1"/>
      <c r="C2061" s="16"/>
      <c r="D2061" s="1"/>
      <c r="E2061" s="1"/>
      <c r="F2061" s="1"/>
      <c r="G2061" s="1"/>
      <c r="H2061" s="11"/>
      <c r="I2061" s="11"/>
      <c r="J2061" s="11"/>
      <c r="K2061" s="2"/>
      <c r="L2061" s="2"/>
      <c r="M2061" s="1"/>
    </row>
    <row r="2062" spans="1:13" x14ac:dyDescent="0.2">
      <c r="A2062" s="1"/>
      <c r="B2062" s="1"/>
      <c r="C2062" s="16"/>
      <c r="D2062" s="1"/>
      <c r="E2062" s="1"/>
      <c r="F2062" s="1"/>
      <c r="G2062" s="1"/>
      <c r="H2062" s="11"/>
      <c r="I2062" s="11"/>
      <c r="J2062" s="11"/>
      <c r="K2062" s="2"/>
      <c r="L2062" s="2"/>
      <c r="M2062" s="1"/>
    </row>
    <row r="2063" spans="1:13" x14ac:dyDescent="0.2">
      <c r="A2063" s="1"/>
      <c r="B2063" s="1"/>
      <c r="C2063" s="16"/>
      <c r="D2063" s="1"/>
      <c r="E2063" s="1"/>
      <c r="F2063" s="1"/>
      <c r="G2063" s="1"/>
      <c r="H2063" s="11"/>
      <c r="I2063" s="11"/>
      <c r="J2063" s="11"/>
      <c r="K2063" s="2"/>
      <c r="L2063" s="2"/>
      <c r="M2063" s="1"/>
    </row>
    <row r="2064" spans="1:13" x14ac:dyDescent="0.2">
      <c r="A2064" s="1"/>
      <c r="B2064" s="1"/>
      <c r="C2064" s="16"/>
      <c r="D2064" s="1"/>
      <c r="E2064" s="1"/>
      <c r="F2064" s="1"/>
      <c r="G2064" s="1"/>
      <c r="H2064" s="11"/>
      <c r="I2064" s="11"/>
      <c r="J2064" s="11"/>
      <c r="K2064" s="2"/>
      <c r="L2064" s="2"/>
      <c r="M2064" s="1"/>
    </row>
    <row r="2065" spans="1:13" x14ac:dyDescent="0.2">
      <c r="A2065" s="1"/>
      <c r="B2065" s="1"/>
      <c r="C2065" s="16"/>
      <c r="D2065" s="1"/>
      <c r="E2065" s="1"/>
      <c r="F2065" s="1"/>
      <c r="G2065" s="1"/>
      <c r="H2065" s="11"/>
      <c r="I2065" s="11"/>
      <c r="J2065" s="11"/>
      <c r="K2065" s="2"/>
      <c r="L2065" s="2"/>
      <c r="M2065" s="1"/>
    </row>
    <row r="2066" spans="1:13" x14ac:dyDescent="0.2">
      <c r="A2066" s="1"/>
      <c r="B2066" s="1"/>
      <c r="C2066" s="16"/>
      <c r="D2066" s="1"/>
      <c r="E2066" s="1"/>
      <c r="F2066" s="1"/>
      <c r="G2066" s="1"/>
      <c r="H2066" s="11"/>
      <c r="I2066" s="11"/>
      <c r="J2066" s="11"/>
      <c r="K2066" s="2"/>
      <c r="L2066" s="2"/>
      <c r="M2066" s="1"/>
    </row>
    <row r="2067" spans="1:13" x14ac:dyDescent="0.2">
      <c r="A2067" s="1"/>
      <c r="B2067" s="1"/>
      <c r="C2067" s="16"/>
      <c r="D2067" s="1"/>
      <c r="E2067" s="1"/>
      <c r="F2067" s="1"/>
      <c r="G2067" s="1"/>
      <c r="H2067" s="11"/>
      <c r="I2067" s="11"/>
      <c r="J2067" s="11"/>
      <c r="K2067" s="2"/>
      <c r="L2067" s="2"/>
      <c r="M2067" s="1"/>
    </row>
    <row r="2068" spans="1:13" x14ac:dyDescent="0.2">
      <c r="A2068" s="1"/>
      <c r="B2068" s="1"/>
      <c r="C2068" s="16"/>
      <c r="D2068" s="1"/>
      <c r="E2068" s="1"/>
      <c r="F2068" s="1"/>
      <c r="G2068" s="1"/>
      <c r="H2068" s="11"/>
      <c r="I2068" s="11"/>
      <c r="J2068" s="11"/>
      <c r="K2068" s="2"/>
      <c r="L2068" s="2"/>
      <c r="M2068" s="1"/>
    </row>
    <row r="2069" spans="1:13" x14ac:dyDescent="0.2">
      <c r="A2069" s="1"/>
      <c r="B2069" s="1"/>
      <c r="C2069" s="16"/>
      <c r="D2069" s="1"/>
      <c r="E2069" s="1"/>
      <c r="F2069" s="1"/>
      <c r="G2069" s="1"/>
      <c r="H2069" s="11"/>
      <c r="I2069" s="11"/>
      <c r="J2069" s="11"/>
      <c r="K2069" s="2"/>
      <c r="L2069" s="2"/>
      <c r="M2069" s="1"/>
    </row>
    <row r="2070" spans="1:13" x14ac:dyDescent="0.2">
      <c r="A2070" s="1"/>
      <c r="B2070" s="1"/>
      <c r="C2070" s="16"/>
      <c r="D2070" s="1"/>
      <c r="E2070" s="1"/>
      <c r="F2070" s="1"/>
      <c r="G2070" s="1"/>
      <c r="H2070" s="11"/>
      <c r="I2070" s="11"/>
      <c r="J2070" s="11"/>
      <c r="K2070" s="2"/>
      <c r="L2070" s="2"/>
      <c r="M2070" s="1"/>
    </row>
    <row r="2071" spans="1:13" x14ac:dyDescent="0.2">
      <c r="A2071" s="1"/>
      <c r="B2071" s="1"/>
      <c r="C2071" s="16"/>
      <c r="D2071" s="1"/>
      <c r="E2071" s="1"/>
      <c r="F2071" s="1"/>
      <c r="G2071" s="1"/>
      <c r="H2071" s="11"/>
      <c r="I2071" s="11"/>
      <c r="J2071" s="11"/>
      <c r="K2071" s="2"/>
      <c r="L2071" s="2"/>
      <c r="M2071" s="1"/>
    </row>
    <row r="2072" spans="1:13" x14ac:dyDescent="0.2">
      <c r="A2072" s="1"/>
      <c r="B2072" s="1"/>
      <c r="C2072" s="16"/>
      <c r="D2072" s="1"/>
      <c r="E2072" s="1"/>
      <c r="F2072" s="1"/>
      <c r="G2072" s="1"/>
      <c r="H2072" s="11"/>
      <c r="I2072" s="11"/>
      <c r="J2072" s="11"/>
      <c r="K2072" s="2"/>
      <c r="L2072" s="2"/>
      <c r="M2072" s="1"/>
    </row>
    <row r="2073" spans="1:13" x14ac:dyDescent="0.2">
      <c r="A2073" s="1"/>
      <c r="B2073" s="1"/>
      <c r="C2073" s="16"/>
      <c r="D2073" s="1"/>
      <c r="E2073" s="1"/>
      <c r="F2073" s="1"/>
      <c r="G2073" s="1"/>
      <c r="H2073" s="11"/>
      <c r="I2073" s="11"/>
      <c r="J2073" s="11"/>
      <c r="K2073" s="2"/>
      <c r="L2073" s="2"/>
      <c r="M2073" s="1"/>
    </row>
    <row r="2074" spans="1:13" x14ac:dyDescent="0.2">
      <c r="A2074" s="1"/>
      <c r="B2074" s="1"/>
      <c r="C2074" s="16"/>
      <c r="D2074" s="1"/>
      <c r="E2074" s="1"/>
      <c r="F2074" s="1"/>
      <c r="G2074" s="1"/>
      <c r="H2074" s="11"/>
      <c r="I2074" s="11"/>
      <c r="J2074" s="11"/>
      <c r="K2074" s="2"/>
      <c r="L2074" s="2"/>
      <c r="M2074" s="1"/>
    </row>
    <row r="2075" spans="1:13" x14ac:dyDescent="0.2">
      <c r="A2075" s="1"/>
      <c r="B2075" s="1"/>
      <c r="C2075" s="16"/>
      <c r="D2075" s="1"/>
      <c r="E2075" s="1"/>
      <c r="F2075" s="1"/>
      <c r="G2075" s="1"/>
      <c r="H2075" s="11"/>
      <c r="I2075" s="11"/>
      <c r="J2075" s="11"/>
      <c r="K2075" s="2"/>
      <c r="L2075" s="2"/>
      <c r="M2075" s="1"/>
    </row>
    <row r="2076" spans="1:13" x14ac:dyDescent="0.2">
      <c r="A2076" s="1"/>
      <c r="B2076" s="1"/>
      <c r="C2076" s="16"/>
      <c r="D2076" s="1"/>
      <c r="E2076" s="1"/>
      <c r="F2076" s="1"/>
      <c r="G2076" s="1"/>
      <c r="H2076" s="11"/>
      <c r="I2076" s="11"/>
      <c r="J2076" s="11"/>
      <c r="K2076" s="2"/>
      <c r="L2076" s="2"/>
      <c r="M2076" s="1"/>
    </row>
    <row r="2077" spans="1:13" x14ac:dyDescent="0.2">
      <c r="A2077" s="1"/>
      <c r="B2077" s="1"/>
      <c r="C2077" s="16"/>
      <c r="D2077" s="1"/>
      <c r="E2077" s="1"/>
      <c r="F2077" s="1"/>
      <c r="G2077" s="1"/>
      <c r="H2077" s="11"/>
      <c r="I2077" s="11"/>
      <c r="J2077" s="11"/>
      <c r="K2077" s="2"/>
      <c r="L2077" s="2"/>
      <c r="M2077" s="1"/>
    </row>
    <row r="2078" spans="1:13" x14ac:dyDescent="0.2">
      <c r="A2078" s="1"/>
      <c r="B2078" s="1"/>
      <c r="C2078" s="16"/>
      <c r="D2078" s="1"/>
      <c r="E2078" s="1"/>
      <c r="F2078" s="1"/>
      <c r="G2078" s="1"/>
      <c r="H2078" s="11"/>
      <c r="I2078" s="11"/>
      <c r="J2078" s="11"/>
      <c r="K2078" s="2"/>
      <c r="L2078" s="2"/>
      <c r="M2078" s="1"/>
    </row>
    <row r="2079" spans="1:13" x14ac:dyDescent="0.2">
      <c r="A2079" s="1"/>
      <c r="B2079" s="1"/>
      <c r="C2079" s="16"/>
      <c r="D2079" s="1"/>
      <c r="E2079" s="1"/>
      <c r="F2079" s="1"/>
      <c r="G2079" s="1"/>
      <c r="H2079" s="11"/>
      <c r="I2079" s="11"/>
      <c r="J2079" s="11"/>
      <c r="K2079" s="2"/>
      <c r="L2079" s="2"/>
      <c r="M2079" s="1"/>
    </row>
    <row r="2080" spans="1:13" x14ac:dyDescent="0.2">
      <c r="A2080" s="1"/>
      <c r="B2080" s="1"/>
      <c r="C2080" s="16"/>
      <c r="D2080" s="1"/>
      <c r="E2080" s="1"/>
      <c r="F2080" s="1"/>
      <c r="G2080" s="1"/>
      <c r="H2080" s="11"/>
      <c r="I2080" s="11"/>
      <c r="J2080" s="11"/>
      <c r="K2080" s="2"/>
      <c r="L2080" s="2"/>
      <c r="M2080" s="1"/>
    </row>
    <row r="2081" spans="1:13" x14ac:dyDescent="0.2">
      <c r="A2081" s="1"/>
      <c r="B2081" s="1"/>
      <c r="C2081" s="16"/>
      <c r="D2081" s="1"/>
      <c r="E2081" s="1"/>
      <c r="F2081" s="1"/>
      <c r="G2081" s="1"/>
      <c r="H2081" s="11"/>
      <c r="I2081" s="11"/>
      <c r="J2081" s="11"/>
      <c r="K2081" s="2"/>
      <c r="L2081" s="2"/>
      <c r="M2081" s="1"/>
    </row>
    <row r="2082" spans="1:13" x14ac:dyDescent="0.2">
      <c r="A2082" s="1"/>
      <c r="B2082" s="1"/>
      <c r="C2082" s="16"/>
      <c r="D2082" s="1"/>
      <c r="E2082" s="1"/>
      <c r="F2082" s="1"/>
      <c r="G2082" s="1"/>
      <c r="H2082" s="11"/>
      <c r="I2082" s="11"/>
      <c r="J2082" s="11"/>
      <c r="K2082" s="2"/>
      <c r="L2082" s="2"/>
      <c r="M2082" s="1"/>
    </row>
    <row r="2083" spans="1:13" x14ac:dyDescent="0.2">
      <c r="A2083" s="1"/>
      <c r="B2083" s="1"/>
      <c r="C2083" s="16"/>
      <c r="D2083" s="1"/>
      <c r="E2083" s="1"/>
      <c r="F2083" s="1"/>
      <c r="G2083" s="1"/>
      <c r="H2083" s="11"/>
      <c r="I2083" s="11"/>
      <c r="J2083" s="11"/>
      <c r="K2083" s="2"/>
      <c r="L2083" s="2"/>
      <c r="M2083" s="1"/>
    </row>
    <row r="2084" spans="1:13" x14ac:dyDescent="0.2">
      <c r="A2084" s="1"/>
      <c r="B2084" s="1"/>
      <c r="C2084" s="16"/>
      <c r="D2084" s="1"/>
      <c r="E2084" s="1"/>
      <c r="F2084" s="1"/>
      <c r="G2084" s="1"/>
      <c r="H2084" s="11"/>
      <c r="I2084" s="11"/>
      <c r="J2084" s="11"/>
      <c r="K2084" s="2"/>
      <c r="L2084" s="2"/>
      <c r="M2084" s="1"/>
    </row>
    <row r="2085" spans="1:13" x14ac:dyDescent="0.2">
      <c r="A2085" s="1"/>
      <c r="B2085" s="1"/>
      <c r="C2085" s="16"/>
      <c r="D2085" s="1"/>
      <c r="E2085" s="1"/>
      <c r="F2085" s="1"/>
      <c r="G2085" s="1"/>
      <c r="H2085" s="11"/>
      <c r="I2085" s="11"/>
      <c r="J2085" s="11"/>
      <c r="K2085" s="2"/>
      <c r="L2085" s="2"/>
      <c r="M2085" s="1"/>
    </row>
    <row r="2086" spans="1:13" x14ac:dyDescent="0.2">
      <c r="A2086" s="1"/>
      <c r="B2086" s="1"/>
      <c r="C2086" s="16"/>
      <c r="D2086" s="1"/>
      <c r="E2086" s="1"/>
      <c r="F2086" s="1"/>
      <c r="G2086" s="1"/>
      <c r="H2086" s="11"/>
      <c r="I2086" s="11"/>
      <c r="J2086" s="11"/>
      <c r="K2086" s="2"/>
      <c r="L2086" s="2"/>
      <c r="M2086" s="1"/>
    </row>
    <row r="2087" spans="1:13" x14ac:dyDescent="0.2">
      <c r="A2087" s="1"/>
      <c r="B2087" s="1"/>
      <c r="C2087" s="16"/>
      <c r="D2087" s="1"/>
      <c r="E2087" s="1"/>
      <c r="F2087" s="1"/>
      <c r="G2087" s="1"/>
      <c r="H2087" s="11"/>
      <c r="I2087" s="11"/>
      <c r="J2087" s="11"/>
      <c r="K2087" s="2"/>
      <c r="L2087" s="2"/>
      <c r="M2087" s="1"/>
    </row>
    <row r="2088" spans="1:13" x14ac:dyDescent="0.2">
      <c r="A2088" s="1"/>
      <c r="B2088" s="1"/>
      <c r="C2088" s="16"/>
      <c r="D2088" s="1"/>
      <c r="E2088" s="1"/>
      <c r="F2088" s="1"/>
      <c r="G2088" s="1"/>
      <c r="H2088" s="11"/>
      <c r="I2088" s="11"/>
      <c r="J2088" s="11"/>
      <c r="K2088" s="2"/>
      <c r="L2088" s="2"/>
      <c r="M2088" s="1"/>
    </row>
    <row r="2089" spans="1:13" x14ac:dyDescent="0.2">
      <c r="A2089" s="1"/>
      <c r="B2089" s="1"/>
      <c r="C2089" s="16"/>
      <c r="D2089" s="1"/>
      <c r="E2089" s="1"/>
      <c r="F2089" s="1"/>
      <c r="G2089" s="1"/>
      <c r="H2089" s="11"/>
      <c r="I2089" s="11"/>
      <c r="J2089" s="11"/>
      <c r="K2089" s="2"/>
      <c r="L2089" s="2"/>
      <c r="M2089" s="1"/>
    </row>
    <row r="2090" spans="1:13" x14ac:dyDescent="0.2">
      <c r="A2090" s="1"/>
      <c r="B2090" s="1"/>
      <c r="C2090" s="16"/>
      <c r="D2090" s="1"/>
      <c r="E2090" s="1"/>
      <c r="F2090" s="1"/>
      <c r="G2090" s="1"/>
      <c r="H2090" s="11"/>
      <c r="I2090" s="11"/>
      <c r="J2090" s="11"/>
      <c r="K2090" s="2"/>
      <c r="L2090" s="2"/>
      <c r="M2090" s="1"/>
    </row>
    <row r="2091" spans="1:13" x14ac:dyDescent="0.2">
      <c r="A2091" s="1"/>
      <c r="B2091" s="1"/>
      <c r="C2091" s="16"/>
      <c r="D2091" s="1"/>
      <c r="E2091" s="1"/>
      <c r="F2091" s="1"/>
      <c r="G2091" s="1"/>
      <c r="H2091" s="11"/>
      <c r="I2091" s="11"/>
      <c r="J2091" s="11"/>
      <c r="K2091" s="2"/>
      <c r="L2091" s="2"/>
      <c r="M2091" s="1"/>
    </row>
    <row r="2092" spans="1:13" x14ac:dyDescent="0.2">
      <c r="A2092" s="1"/>
      <c r="B2092" s="1"/>
      <c r="C2092" s="16"/>
      <c r="D2092" s="1"/>
      <c r="E2092" s="1"/>
      <c r="F2092" s="1"/>
      <c r="G2092" s="1"/>
      <c r="H2092" s="11"/>
      <c r="I2092" s="11"/>
      <c r="J2092" s="11"/>
      <c r="K2092" s="2"/>
      <c r="L2092" s="2"/>
      <c r="M2092" s="1"/>
    </row>
    <row r="2093" spans="1:13" x14ac:dyDescent="0.2">
      <c r="A2093" s="1"/>
      <c r="B2093" s="1"/>
      <c r="C2093" s="16"/>
      <c r="D2093" s="1"/>
      <c r="E2093" s="1"/>
      <c r="F2093" s="1"/>
      <c r="G2093" s="1"/>
      <c r="H2093" s="11"/>
      <c r="I2093" s="11"/>
      <c r="J2093" s="11"/>
      <c r="K2093" s="2"/>
      <c r="L2093" s="2"/>
      <c r="M2093" s="1"/>
    </row>
    <row r="2094" spans="1:13" x14ac:dyDescent="0.2">
      <c r="A2094" s="1"/>
      <c r="B2094" s="1"/>
      <c r="C2094" s="16"/>
      <c r="D2094" s="1"/>
      <c r="E2094" s="1"/>
      <c r="F2094" s="1"/>
      <c r="G2094" s="1"/>
      <c r="H2094" s="11"/>
      <c r="I2094" s="11"/>
      <c r="J2094" s="11"/>
      <c r="K2094" s="2"/>
      <c r="L2094" s="2"/>
      <c r="M2094" s="1"/>
    </row>
    <row r="2095" spans="1:13" x14ac:dyDescent="0.2">
      <c r="A2095" s="1"/>
      <c r="B2095" s="1"/>
      <c r="C2095" s="16"/>
      <c r="D2095" s="1"/>
      <c r="E2095" s="1"/>
      <c r="F2095" s="1"/>
      <c r="G2095" s="1"/>
      <c r="H2095" s="11"/>
      <c r="I2095" s="11"/>
      <c r="J2095" s="11"/>
      <c r="K2095" s="2"/>
      <c r="L2095" s="2"/>
      <c r="M2095" s="1"/>
    </row>
    <row r="2096" spans="1:13" x14ac:dyDescent="0.2">
      <c r="A2096" s="1"/>
      <c r="B2096" s="1"/>
      <c r="C2096" s="16"/>
      <c r="D2096" s="1"/>
      <c r="E2096" s="1"/>
      <c r="F2096" s="1"/>
      <c r="G2096" s="1"/>
      <c r="H2096" s="11"/>
      <c r="I2096" s="11"/>
      <c r="J2096" s="11"/>
      <c r="K2096" s="2"/>
      <c r="L2096" s="2"/>
      <c r="M2096" s="1"/>
    </row>
    <row r="2097" spans="1:13" x14ac:dyDescent="0.2">
      <c r="A2097" s="1"/>
      <c r="B2097" s="1"/>
      <c r="C2097" s="16"/>
      <c r="D2097" s="1"/>
      <c r="E2097" s="1"/>
      <c r="F2097" s="1"/>
      <c r="G2097" s="1"/>
      <c r="H2097" s="11"/>
      <c r="I2097" s="11"/>
      <c r="J2097" s="11"/>
      <c r="K2097" s="2"/>
      <c r="L2097" s="2"/>
      <c r="M2097" s="1"/>
    </row>
    <row r="2098" spans="1:13" x14ac:dyDescent="0.2">
      <c r="A2098" s="1"/>
      <c r="B2098" s="1"/>
      <c r="C2098" s="16"/>
      <c r="D2098" s="1"/>
      <c r="E2098" s="1"/>
      <c r="F2098" s="1"/>
      <c r="G2098" s="1"/>
      <c r="H2098" s="11"/>
      <c r="I2098" s="11"/>
      <c r="J2098" s="11"/>
      <c r="K2098" s="2"/>
      <c r="L2098" s="2"/>
      <c r="M2098" s="1"/>
    </row>
    <row r="2099" spans="1:13" x14ac:dyDescent="0.2">
      <c r="A2099" s="1"/>
      <c r="B2099" s="1"/>
      <c r="C2099" s="16"/>
      <c r="D2099" s="1"/>
      <c r="E2099" s="1"/>
      <c r="F2099" s="1"/>
      <c r="G2099" s="1"/>
      <c r="H2099" s="11"/>
      <c r="I2099" s="11"/>
      <c r="J2099" s="11"/>
      <c r="K2099" s="2"/>
      <c r="L2099" s="2"/>
      <c r="M2099" s="1"/>
    </row>
    <row r="2100" spans="1:13" x14ac:dyDescent="0.2">
      <c r="A2100" s="1"/>
      <c r="B2100" s="1"/>
      <c r="C2100" s="16"/>
      <c r="D2100" s="1"/>
      <c r="E2100" s="1"/>
      <c r="F2100" s="1"/>
      <c r="G2100" s="1"/>
      <c r="H2100" s="11"/>
      <c r="I2100" s="11"/>
      <c r="J2100" s="11"/>
      <c r="K2100" s="2"/>
      <c r="L2100" s="2"/>
      <c r="M2100" s="1"/>
    </row>
    <row r="2101" spans="1:13" x14ac:dyDescent="0.2">
      <c r="A2101" s="1"/>
      <c r="B2101" s="1"/>
      <c r="C2101" s="16"/>
      <c r="D2101" s="1"/>
      <c r="E2101" s="1"/>
      <c r="F2101" s="1"/>
      <c r="G2101" s="1"/>
      <c r="H2101" s="11"/>
      <c r="I2101" s="11"/>
      <c r="J2101" s="11"/>
      <c r="K2101" s="2"/>
      <c r="L2101" s="2"/>
      <c r="M2101" s="1"/>
    </row>
    <row r="2102" spans="1:13" x14ac:dyDescent="0.2">
      <c r="A2102" s="1"/>
      <c r="B2102" s="1"/>
      <c r="C2102" s="16"/>
      <c r="D2102" s="1"/>
      <c r="E2102" s="1"/>
      <c r="F2102" s="1"/>
      <c r="G2102" s="1"/>
      <c r="H2102" s="11"/>
      <c r="I2102" s="11"/>
      <c r="J2102" s="11"/>
      <c r="K2102" s="2"/>
      <c r="L2102" s="2"/>
      <c r="M2102" s="1"/>
    </row>
    <row r="2103" spans="1:13" x14ac:dyDescent="0.2">
      <c r="A2103" s="1"/>
      <c r="B2103" s="1"/>
      <c r="C2103" s="16"/>
      <c r="D2103" s="1"/>
      <c r="E2103" s="1"/>
      <c r="F2103" s="1"/>
      <c r="G2103" s="1"/>
      <c r="H2103" s="11"/>
      <c r="I2103" s="11"/>
      <c r="J2103" s="11"/>
      <c r="K2103" s="2"/>
      <c r="L2103" s="2"/>
      <c r="M2103" s="1"/>
    </row>
    <row r="2104" spans="1:13" x14ac:dyDescent="0.2">
      <c r="A2104" s="1"/>
      <c r="B2104" s="1"/>
      <c r="C2104" s="16"/>
      <c r="D2104" s="1"/>
      <c r="E2104" s="1"/>
      <c r="F2104" s="1"/>
      <c r="G2104" s="1"/>
      <c r="H2104" s="11"/>
      <c r="I2104" s="11"/>
      <c r="J2104" s="11"/>
      <c r="K2104" s="2"/>
      <c r="L2104" s="2"/>
      <c r="M2104" s="1"/>
    </row>
    <row r="2105" spans="1:13" x14ac:dyDescent="0.2">
      <c r="A2105" s="1"/>
      <c r="B2105" s="1"/>
      <c r="C2105" s="16"/>
      <c r="D2105" s="1"/>
      <c r="E2105" s="1"/>
      <c r="F2105" s="1"/>
      <c r="G2105" s="1"/>
      <c r="H2105" s="11"/>
      <c r="I2105" s="11"/>
      <c r="J2105" s="11"/>
      <c r="K2105" s="2"/>
      <c r="L2105" s="2"/>
      <c r="M2105" s="1"/>
    </row>
    <row r="2106" spans="1:13" x14ac:dyDescent="0.2">
      <c r="A2106" s="1"/>
      <c r="B2106" s="1"/>
      <c r="C2106" s="16"/>
      <c r="D2106" s="1"/>
      <c r="E2106" s="1"/>
      <c r="F2106" s="1"/>
      <c r="G2106" s="1"/>
      <c r="H2106" s="11"/>
      <c r="I2106" s="11"/>
      <c r="J2106" s="11"/>
      <c r="K2106" s="2"/>
      <c r="L2106" s="2"/>
      <c r="M2106" s="1"/>
    </row>
    <row r="2107" spans="1:13" x14ac:dyDescent="0.2">
      <c r="A2107" s="1"/>
      <c r="B2107" s="1"/>
      <c r="C2107" s="16"/>
      <c r="D2107" s="1"/>
      <c r="E2107" s="1"/>
      <c r="F2107" s="1"/>
      <c r="G2107" s="1"/>
      <c r="H2107" s="11"/>
      <c r="I2107" s="11"/>
      <c r="J2107" s="11"/>
      <c r="K2107" s="2"/>
      <c r="L2107" s="2"/>
      <c r="M2107" s="1"/>
    </row>
    <row r="2108" spans="1:13" x14ac:dyDescent="0.2">
      <c r="A2108" s="1"/>
      <c r="B2108" s="1"/>
      <c r="C2108" s="16"/>
      <c r="D2108" s="1"/>
      <c r="E2108" s="1"/>
      <c r="F2108" s="1"/>
      <c r="G2108" s="1"/>
      <c r="H2108" s="11"/>
      <c r="I2108" s="11"/>
      <c r="J2108" s="11"/>
      <c r="K2108" s="2"/>
      <c r="L2108" s="2"/>
      <c r="M2108" s="1"/>
    </row>
    <row r="2109" spans="1:13" x14ac:dyDescent="0.2">
      <c r="A2109" s="1"/>
      <c r="B2109" s="1"/>
      <c r="C2109" s="16"/>
      <c r="D2109" s="1"/>
      <c r="E2109" s="1"/>
      <c r="F2109" s="1"/>
      <c r="G2109" s="1"/>
      <c r="H2109" s="11"/>
      <c r="I2109" s="11"/>
      <c r="J2109" s="11"/>
      <c r="K2109" s="2"/>
      <c r="L2109" s="2"/>
      <c r="M2109" s="1"/>
    </row>
    <row r="2110" spans="1:13" x14ac:dyDescent="0.2">
      <c r="A2110" s="1"/>
      <c r="B2110" s="1"/>
      <c r="C2110" s="16"/>
      <c r="D2110" s="1"/>
      <c r="E2110" s="1"/>
      <c r="F2110" s="1"/>
      <c r="G2110" s="1"/>
      <c r="H2110" s="11"/>
      <c r="I2110" s="11"/>
      <c r="J2110" s="11"/>
      <c r="K2110" s="2"/>
      <c r="L2110" s="2"/>
      <c r="M2110" s="1"/>
    </row>
    <row r="2111" spans="1:13" x14ac:dyDescent="0.2">
      <c r="A2111" s="1"/>
      <c r="B2111" s="1"/>
      <c r="C2111" s="16"/>
      <c r="D2111" s="1"/>
      <c r="E2111" s="1"/>
      <c r="F2111" s="1"/>
      <c r="G2111" s="1"/>
      <c r="H2111" s="11"/>
      <c r="I2111" s="11"/>
      <c r="J2111" s="11"/>
      <c r="K2111" s="2"/>
      <c r="L2111" s="2"/>
      <c r="M2111" s="1"/>
    </row>
    <row r="2112" spans="1:13" x14ac:dyDescent="0.2">
      <c r="A2112" s="1"/>
      <c r="B2112" s="1"/>
      <c r="C2112" s="16"/>
      <c r="D2112" s="1"/>
      <c r="E2112" s="1"/>
      <c r="F2112" s="1"/>
      <c r="G2112" s="1"/>
      <c r="H2112" s="11"/>
      <c r="I2112" s="11"/>
      <c r="J2112" s="11"/>
      <c r="K2112" s="2"/>
      <c r="L2112" s="2"/>
      <c r="M2112" s="1"/>
    </row>
    <row r="2113" spans="1:13" x14ac:dyDescent="0.2">
      <c r="A2113" s="1"/>
      <c r="B2113" s="1"/>
      <c r="C2113" s="16"/>
      <c r="D2113" s="1"/>
      <c r="E2113" s="1"/>
      <c r="F2113" s="1"/>
      <c r="G2113" s="1"/>
      <c r="H2113" s="11"/>
      <c r="I2113" s="11"/>
      <c r="J2113" s="11"/>
      <c r="K2113" s="2"/>
      <c r="L2113" s="2"/>
      <c r="M2113" s="1"/>
    </row>
    <row r="2114" spans="1:13" x14ac:dyDescent="0.2">
      <c r="A2114" s="1"/>
      <c r="B2114" s="1"/>
      <c r="C2114" s="16"/>
      <c r="D2114" s="1"/>
      <c r="E2114" s="1"/>
      <c r="F2114" s="1"/>
      <c r="G2114" s="1"/>
      <c r="H2114" s="11"/>
      <c r="I2114" s="11"/>
      <c r="J2114" s="11"/>
      <c r="K2114" s="2"/>
      <c r="L2114" s="2"/>
      <c r="M2114" s="1"/>
    </row>
    <row r="2115" spans="1:13" x14ac:dyDescent="0.2">
      <c r="A2115" s="1"/>
      <c r="B2115" s="1"/>
      <c r="C2115" s="16"/>
      <c r="D2115" s="1"/>
      <c r="E2115" s="1"/>
      <c r="F2115" s="1"/>
      <c r="G2115" s="1"/>
      <c r="H2115" s="11"/>
      <c r="I2115" s="11"/>
      <c r="J2115" s="11"/>
      <c r="K2115" s="2"/>
      <c r="L2115" s="2"/>
      <c r="M2115" s="1"/>
    </row>
    <row r="2116" spans="1:13" x14ac:dyDescent="0.2">
      <c r="A2116" s="1"/>
      <c r="B2116" s="1"/>
      <c r="C2116" s="16"/>
      <c r="D2116" s="1"/>
      <c r="E2116" s="1"/>
      <c r="F2116" s="1"/>
      <c r="G2116" s="1"/>
      <c r="H2116" s="11"/>
      <c r="I2116" s="11"/>
      <c r="J2116" s="11"/>
      <c r="K2116" s="2"/>
      <c r="L2116" s="2"/>
      <c r="M2116" s="1"/>
    </row>
    <row r="2117" spans="1:13" x14ac:dyDescent="0.2">
      <c r="A2117" s="1"/>
      <c r="B2117" s="1"/>
      <c r="C2117" s="16"/>
      <c r="D2117" s="1"/>
      <c r="E2117" s="1"/>
      <c r="F2117" s="1"/>
      <c r="G2117" s="1"/>
      <c r="H2117" s="11"/>
      <c r="I2117" s="11"/>
      <c r="J2117" s="11"/>
      <c r="K2117" s="2"/>
      <c r="L2117" s="2"/>
      <c r="M2117" s="1"/>
    </row>
    <row r="2118" spans="1:13" x14ac:dyDescent="0.2">
      <c r="A2118" s="1"/>
      <c r="B2118" s="1"/>
      <c r="C2118" s="16"/>
      <c r="D2118" s="1"/>
      <c r="E2118" s="1"/>
      <c r="F2118" s="1"/>
      <c r="G2118" s="1"/>
      <c r="H2118" s="11"/>
      <c r="I2118" s="11"/>
      <c r="J2118" s="11"/>
      <c r="K2118" s="2"/>
      <c r="L2118" s="2"/>
      <c r="M2118" s="1"/>
    </row>
    <row r="2119" spans="1:13" x14ac:dyDescent="0.2">
      <c r="A2119" s="1"/>
      <c r="B2119" s="1"/>
      <c r="C2119" s="16"/>
      <c r="D2119" s="1"/>
      <c r="E2119" s="1"/>
      <c r="F2119" s="1"/>
      <c r="G2119" s="1"/>
      <c r="H2119" s="11"/>
      <c r="I2119" s="11"/>
      <c r="J2119" s="11"/>
      <c r="K2119" s="2"/>
      <c r="L2119" s="2"/>
      <c r="M2119" s="1"/>
    </row>
    <row r="2120" spans="1:13" x14ac:dyDescent="0.2">
      <c r="A2120" s="1"/>
      <c r="B2120" s="1"/>
      <c r="C2120" s="16"/>
      <c r="D2120" s="1"/>
      <c r="E2120" s="1"/>
      <c r="F2120" s="1"/>
      <c r="G2120" s="1"/>
      <c r="H2120" s="11"/>
      <c r="I2120" s="11"/>
      <c r="J2120" s="11"/>
      <c r="K2120" s="2"/>
      <c r="L2120" s="2"/>
      <c r="M2120" s="1"/>
    </row>
    <row r="2121" spans="1:13" x14ac:dyDescent="0.2">
      <c r="A2121" s="1"/>
      <c r="B2121" s="1"/>
      <c r="C2121" s="16"/>
      <c r="D2121" s="1"/>
      <c r="E2121" s="1"/>
      <c r="F2121" s="1"/>
      <c r="G2121" s="1"/>
      <c r="H2121" s="11"/>
      <c r="I2121" s="11"/>
      <c r="J2121" s="11"/>
      <c r="K2121" s="2"/>
      <c r="L2121" s="2"/>
      <c r="M2121" s="1"/>
    </row>
    <row r="2122" spans="1:13" x14ac:dyDescent="0.2">
      <c r="A2122" s="1"/>
      <c r="B2122" s="1"/>
      <c r="C2122" s="16"/>
      <c r="D2122" s="1"/>
      <c r="E2122" s="1"/>
      <c r="F2122" s="1"/>
      <c r="G2122" s="1"/>
      <c r="H2122" s="11"/>
      <c r="I2122" s="11"/>
      <c r="J2122" s="11"/>
      <c r="K2122" s="2"/>
      <c r="L2122" s="2"/>
      <c r="M2122" s="1"/>
    </row>
    <row r="2123" spans="1:13" x14ac:dyDescent="0.2">
      <c r="A2123" s="1"/>
      <c r="B2123" s="1"/>
      <c r="C2123" s="16"/>
      <c r="D2123" s="1"/>
      <c r="E2123" s="1"/>
      <c r="F2123" s="1"/>
      <c r="G2123" s="1"/>
      <c r="H2123" s="11"/>
      <c r="I2123" s="11"/>
      <c r="J2123" s="11"/>
      <c r="K2123" s="2"/>
      <c r="L2123" s="2"/>
      <c r="M2123" s="1"/>
    </row>
    <row r="2124" spans="1:13" x14ac:dyDescent="0.2">
      <c r="A2124" s="1"/>
      <c r="B2124" s="1"/>
      <c r="C2124" s="16"/>
      <c r="D2124" s="1"/>
      <c r="E2124" s="1"/>
      <c r="F2124" s="1"/>
      <c r="G2124" s="1"/>
      <c r="H2124" s="11"/>
      <c r="I2124" s="11"/>
      <c r="J2124" s="11"/>
      <c r="K2124" s="2"/>
      <c r="L2124" s="2"/>
      <c r="M2124" s="1"/>
    </row>
    <row r="2125" spans="1:13" x14ac:dyDescent="0.2">
      <c r="A2125" s="1"/>
      <c r="B2125" s="1"/>
      <c r="C2125" s="16"/>
      <c r="D2125" s="1"/>
      <c r="E2125" s="1"/>
      <c r="F2125" s="1"/>
      <c r="G2125" s="1"/>
      <c r="H2125" s="11"/>
      <c r="I2125" s="11"/>
      <c r="J2125" s="11"/>
      <c r="K2125" s="2"/>
      <c r="L2125" s="2"/>
      <c r="M2125" s="1"/>
    </row>
    <row r="2126" spans="1:13" x14ac:dyDescent="0.2">
      <c r="A2126" s="1"/>
      <c r="B2126" s="1"/>
      <c r="C2126" s="16"/>
      <c r="D2126" s="1"/>
      <c r="E2126" s="1"/>
      <c r="F2126" s="1"/>
      <c r="G2126" s="1"/>
      <c r="H2126" s="11"/>
      <c r="I2126" s="11"/>
      <c r="J2126" s="11"/>
      <c r="K2126" s="2"/>
      <c r="L2126" s="2"/>
      <c r="M2126" s="1"/>
    </row>
    <row r="2127" spans="1:13" x14ac:dyDescent="0.2">
      <c r="A2127" s="1"/>
      <c r="B2127" s="1"/>
      <c r="C2127" s="16"/>
      <c r="D2127" s="1"/>
      <c r="E2127" s="1"/>
      <c r="F2127" s="1"/>
      <c r="G2127" s="1"/>
      <c r="H2127" s="11"/>
      <c r="I2127" s="11"/>
      <c r="J2127" s="11"/>
      <c r="K2127" s="2"/>
      <c r="L2127" s="2"/>
      <c r="M2127" s="1"/>
    </row>
    <row r="2128" spans="1:13" x14ac:dyDescent="0.2">
      <c r="A2128" s="1"/>
      <c r="B2128" s="1"/>
      <c r="C2128" s="16"/>
      <c r="D2128" s="1"/>
      <c r="E2128" s="1"/>
      <c r="F2128" s="1"/>
      <c r="G2128" s="1"/>
      <c r="H2128" s="11"/>
      <c r="I2128" s="11"/>
      <c r="J2128" s="11"/>
      <c r="K2128" s="2"/>
      <c r="L2128" s="2"/>
      <c r="M2128" s="1"/>
    </row>
    <row r="2129" spans="1:13" x14ac:dyDescent="0.2">
      <c r="A2129" s="1"/>
      <c r="B2129" s="1"/>
      <c r="C2129" s="16"/>
      <c r="D2129" s="1"/>
      <c r="E2129" s="1"/>
      <c r="F2129" s="1"/>
      <c r="G2129" s="1"/>
      <c r="H2129" s="11"/>
      <c r="I2129" s="11"/>
      <c r="J2129" s="11"/>
      <c r="K2129" s="2"/>
      <c r="L2129" s="2"/>
      <c r="M2129" s="1"/>
    </row>
    <row r="2130" spans="1:13" x14ac:dyDescent="0.2">
      <c r="A2130" s="1"/>
      <c r="B2130" s="1"/>
      <c r="C2130" s="16"/>
      <c r="D2130" s="1"/>
      <c r="E2130" s="1"/>
      <c r="F2130" s="1"/>
      <c r="G2130" s="1"/>
      <c r="H2130" s="11"/>
      <c r="I2130" s="11"/>
      <c r="J2130" s="11"/>
      <c r="K2130" s="2"/>
      <c r="L2130" s="2"/>
      <c r="M2130" s="1"/>
    </row>
    <row r="2131" spans="1:13" x14ac:dyDescent="0.2">
      <c r="A2131" s="1"/>
      <c r="B2131" s="1"/>
      <c r="C2131" s="16"/>
      <c r="D2131" s="1"/>
      <c r="E2131" s="1"/>
      <c r="F2131" s="1"/>
      <c r="G2131" s="1"/>
      <c r="H2131" s="11"/>
      <c r="I2131" s="11"/>
      <c r="J2131" s="11"/>
      <c r="K2131" s="2"/>
      <c r="L2131" s="2"/>
      <c r="M2131" s="1"/>
    </row>
    <row r="2132" spans="1:13" x14ac:dyDescent="0.2">
      <c r="A2132" s="1"/>
      <c r="B2132" s="1"/>
      <c r="C2132" s="16"/>
      <c r="D2132" s="1"/>
      <c r="E2132" s="1"/>
      <c r="F2132" s="1"/>
      <c r="G2132" s="1"/>
      <c r="H2132" s="11"/>
      <c r="I2132" s="11"/>
      <c r="J2132" s="11"/>
      <c r="K2132" s="2"/>
      <c r="L2132" s="2"/>
      <c r="M2132" s="1"/>
    </row>
    <row r="2133" spans="1:13" x14ac:dyDescent="0.2">
      <c r="A2133" s="1"/>
      <c r="B2133" s="1"/>
      <c r="C2133" s="16"/>
      <c r="D2133" s="1"/>
      <c r="E2133" s="1"/>
      <c r="F2133" s="1"/>
      <c r="G2133" s="1"/>
      <c r="H2133" s="11"/>
      <c r="I2133" s="11"/>
      <c r="J2133" s="11"/>
      <c r="K2133" s="2"/>
      <c r="L2133" s="2"/>
      <c r="M2133" s="1"/>
    </row>
    <row r="2134" spans="1:13" x14ac:dyDescent="0.2">
      <c r="A2134" s="1"/>
      <c r="B2134" s="1"/>
      <c r="C2134" s="16"/>
      <c r="D2134" s="1"/>
      <c r="E2134" s="1"/>
      <c r="F2134" s="1"/>
      <c r="G2134" s="1"/>
      <c r="H2134" s="11"/>
      <c r="I2134" s="11"/>
      <c r="J2134" s="11"/>
      <c r="K2134" s="2"/>
      <c r="L2134" s="2"/>
      <c r="M2134" s="1"/>
    </row>
    <row r="2135" spans="1:13" x14ac:dyDescent="0.2">
      <c r="A2135" s="1"/>
      <c r="B2135" s="1"/>
      <c r="C2135" s="16"/>
      <c r="D2135" s="1"/>
      <c r="E2135" s="1"/>
      <c r="F2135" s="1"/>
      <c r="G2135" s="1"/>
      <c r="H2135" s="11"/>
      <c r="I2135" s="11"/>
      <c r="J2135" s="11"/>
      <c r="K2135" s="2"/>
      <c r="L2135" s="2"/>
      <c r="M2135" s="1"/>
    </row>
    <row r="2136" spans="1:13" x14ac:dyDescent="0.2">
      <c r="A2136" s="1"/>
      <c r="B2136" s="1"/>
      <c r="C2136" s="16"/>
      <c r="D2136" s="1"/>
      <c r="E2136" s="1"/>
      <c r="F2136" s="1"/>
      <c r="G2136" s="1"/>
      <c r="H2136" s="11"/>
      <c r="I2136" s="11"/>
      <c r="J2136" s="11"/>
      <c r="K2136" s="2"/>
      <c r="L2136" s="2"/>
      <c r="M2136" s="1"/>
    </row>
    <row r="2137" spans="1:13" x14ac:dyDescent="0.2">
      <c r="A2137" s="1"/>
      <c r="B2137" s="1"/>
      <c r="C2137" s="16"/>
      <c r="D2137" s="1"/>
      <c r="E2137" s="1"/>
      <c r="F2137" s="1"/>
      <c r="G2137" s="1"/>
      <c r="H2137" s="11"/>
      <c r="I2137" s="11"/>
      <c r="J2137" s="11"/>
      <c r="K2137" s="2"/>
      <c r="L2137" s="2"/>
      <c r="M2137" s="1"/>
    </row>
    <row r="2138" spans="1:13" x14ac:dyDescent="0.2">
      <c r="A2138" s="1"/>
      <c r="B2138" s="1"/>
      <c r="C2138" s="16"/>
      <c r="D2138" s="1"/>
      <c r="E2138" s="1"/>
      <c r="F2138" s="1"/>
      <c r="G2138" s="1"/>
      <c r="H2138" s="11"/>
      <c r="I2138" s="11"/>
      <c r="J2138" s="11"/>
      <c r="K2138" s="2"/>
      <c r="L2138" s="2"/>
      <c r="M2138" s="1"/>
    </row>
    <row r="2139" spans="1:13" x14ac:dyDescent="0.2">
      <c r="A2139" s="1"/>
      <c r="B2139" s="1"/>
      <c r="C2139" s="16"/>
      <c r="D2139" s="1"/>
      <c r="E2139" s="1"/>
      <c r="F2139" s="1"/>
      <c r="G2139" s="1"/>
      <c r="H2139" s="11"/>
      <c r="I2139" s="11"/>
      <c r="J2139" s="11"/>
      <c r="K2139" s="2"/>
      <c r="L2139" s="2"/>
      <c r="M2139" s="1"/>
    </row>
    <row r="2140" spans="1:13" x14ac:dyDescent="0.2">
      <c r="A2140" s="1"/>
      <c r="B2140" s="1"/>
      <c r="C2140" s="16"/>
      <c r="D2140" s="1"/>
      <c r="E2140" s="1"/>
      <c r="F2140" s="1"/>
      <c r="G2140" s="1"/>
      <c r="H2140" s="11"/>
      <c r="I2140" s="11"/>
      <c r="J2140" s="11"/>
      <c r="K2140" s="2"/>
      <c r="L2140" s="2"/>
      <c r="M2140" s="1"/>
    </row>
    <row r="2141" spans="1:13" x14ac:dyDescent="0.2">
      <c r="A2141" s="1"/>
      <c r="B2141" s="1"/>
      <c r="C2141" s="16"/>
      <c r="D2141" s="1"/>
      <c r="E2141" s="1"/>
      <c r="F2141" s="1"/>
      <c r="G2141" s="1"/>
      <c r="H2141" s="11"/>
      <c r="I2141" s="11"/>
      <c r="J2141" s="11"/>
      <c r="K2141" s="2"/>
      <c r="L2141" s="2"/>
      <c r="M2141" s="1"/>
    </row>
    <row r="2142" spans="1:13" x14ac:dyDescent="0.2">
      <c r="A2142" s="1"/>
      <c r="B2142" s="1"/>
      <c r="C2142" s="16"/>
      <c r="D2142" s="1"/>
      <c r="E2142" s="1"/>
      <c r="F2142" s="1"/>
      <c r="G2142" s="1"/>
      <c r="H2142" s="11"/>
      <c r="I2142" s="11"/>
      <c r="J2142" s="11"/>
      <c r="K2142" s="2"/>
      <c r="L2142" s="2"/>
      <c r="M2142" s="1"/>
    </row>
    <row r="2143" spans="1:13" x14ac:dyDescent="0.2">
      <c r="A2143" s="1"/>
      <c r="B2143" s="1"/>
      <c r="C2143" s="16"/>
      <c r="D2143" s="1"/>
      <c r="E2143" s="1"/>
      <c r="F2143" s="1"/>
      <c r="G2143" s="1"/>
      <c r="H2143" s="11"/>
      <c r="I2143" s="11"/>
      <c r="J2143" s="11"/>
      <c r="K2143" s="2"/>
      <c r="L2143" s="2"/>
      <c r="M2143" s="1"/>
    </row>
    <row r="2144" spans="1:13" x14ac:dyDescent="0.2">
      <c r="A2144" s="1"/>
      <c r="B2144" s="1"/>
      <c r="C2144" s="16"/>
      <c r="D2144" s="1"/>
      <c r="E2144" s="1"/>
      <c r="F2144" s="1"/>
      <c r="G2144" s="1"/>
      <c r="H2144" s="11"/>
      <c r="I2144" s="11"/>
      <c r="J2144" s="11"/>
      <c r="K2144" s="2"/>
      <c r="L2144" s="2"/>
      <c r="M2144" s="1"/>
    </row>
    <row r="2145" spans="1:13" x14ac:dyDescent="0.2">
      <c r="A2145" s="1"/>
      <c r="B2145" s="1"/>
      <c r="C2145" s="16"/>
      <c r="D2145" s="1"/>
      <c r="E2145" s="1"/>
      <c r="F2145" s="1"/>
      <c r="G2145" s="1"/>
      <c r="H2145" s="11"/>
      <c r="I2145" s="11"/>
      <c r="J2145" s="11"/>
      <c r="K2145" s="2"/>
      <c r="L2145" s="2"/>
      <c r="M2145" s="1"/>
    </row>
    <row r="2146" spans="1:13" x14ac:dyDescent="0.2">
      <c r="A2146" s="1"/>
      <c r="B2146" s="1"/>
      <c r="C2146" s="16"/>
      <c r="D2146" s="1"/>
      <c r="E2146" s="1"/>
      <c r="F2146" s="1"/>
      <c r="G2146" s="1"/>
      <c r="H2146" s="11"/>
      <c r="I2146" s="11"/>
      <c r="J2146" s="11"/>
      <c r="K2146" s="2"/>
      <c r="L2146" s="2"/>
      <c r="M2146" s="1"/>
    </row>
    <row r="2147" spans="1:13" x14ac:dyDescent="0.2">
      <c r="A2147" s="1"/>
      <c r="B2147" s="1"/>
      <c r="C2147" s="16"/>
      <c r="D2147" s="1"/>
      <c r="E2147" s="1"/>
      <c r="F2147" s="1"/>
      <c r="G2147" s="1"/>
      <c r="H2147" s="11"/>
      <c r="I2147" s="11"/>
      <c r="J2147" s="11"/>
      <c r="K2147" s="2"/>
      <c r="L2147" s="2"/>
      <c r="M2147" s="1"/>
    </row>
    <row r="2148" spans="1:13" x14ac:dyDescent="0.2">
      <c r="A2148" s="1"/>
      <c r="B2148" s="1"/>
      <c r="C2148" s="16"/>
      <c r="D2148" s="1"/>
      <c r="E2148" s="1"/>
      <c r="F2148" s="1"/>
      <c r="G2148" s="1"/>
      <c r="H2148" s="11"/>
      <c r="I2148" s="11"/>
      <c r="J2148" s="11"/>
      <c r="K2148" s="2"/>
      <c r="L2148" s="2"/>
      <c r="M2148" s="1"/>
    </row>
    <row r="2149" spans="1:13" x14ac:dyDescent="0.2">
      <c r="A2149" s="1"/>
      <c r="B2149" s="1"/>
      <c r="C2149" s="16"/>
      <c r="D2149" s="1"/>
      <c r="E2149" s="1"/>
      <c r="F2149" s="1"/>
      <c r="G2149" s="1"/>
      <c r="H2149" s="11"/>
      <c r="I2149" s="11"/>
      <c r="J2149" s="11"/>
      <c r="K2149" s="2"/>
      <c r="L2149" s="2"/>
      <c r="M2149" s="1"/>
    </row>
    <row r="2150" spans="1:13" x14ac:dyDescent="0.2">
      <c r="A2150" s="1"/>
      <c r="B2150" s="1"/>
      <c r="C2150" s="16"/>
      <c r="D2150" s="1"/>
      <c r="E2150" s="1"/>
      <c r="F2150" s="1"/>
      <c r="G2150" s="1"/>
      <c r="H2150" s="11"/>
      <c r="I2150" s="11"/>
      <c r="J2150" s="11"/>
      <c r="K2150" s="2"/>
      <c r="L2150" s="2"/>
      <c r="M2150" s="1"/>
    </row>
    <row r="2151" spans="1:13" x14ac:dyDescent="0.2">
      <c r="A2151" s="1"/>
      <c r="B2151" s="1"/>
      <c r="C2151" s="16"/>
      <c r="D2151" s="1"/>
      <c r="E2151" s="1"/>
      <c r="F2151" s="1"/>
      <c r="G2151" s="1"/>
      <c r="H2151" s="11"/>
      <c r="I2151" s="11"/>
      <c r="J2151" s="11"/>
      <c r="K2151" s="2"/>
      <c r="L2151" s="2"/>
      <c r="M2151" s="1"/>
    </row>
    <row r="2152" spans="1:13" x14ac:dyDescent="0.2">
      <c r="A2152" s="1"/>
      <c r="B2152" s="1"/>
      <c r="C2152" s="16"/>
      <c r="D2152" s="1"/>
      <c r="E2152" s="1"/>
      <c r="F2152" s="1"/>
      <c r="G2152" s="1"/>
      <c r="H2152" s="11"/>
      <c r="I2152" s="11"/>
      <c r="J2152" s="11"/>
      <c r="K2152" s="2"/>
      <c r="L2152" s="2"/>
      <c r="M2152" s="1"/>
    </row>
    <row r="2153" spans="1:13" x14ac:dyDescent="0.2">
      <c r="A2153" s="1"/>
      <c r="B2153" s="1"/>
      <c r="C2153" s="16"/>
      <c r="D2153" s="1"/>
      <c r="E2153" s="1"/>
      <c r="F2153" s="1"/>
      <c r="G2153" s="1"/>
      <c r="H2153" s="11"/>
      <c r="I2153" s="11"/>
      <c r="J2153" s="11"/>
      <c r="K2153" s="2"/>
      <c r="L2153" s="2"/>
      <c r="M2153" s="1"/>
    </row>
    <row r="2154" spans="1:13" x14ac:dyDescent="0.2">
      <c r="A2154" s="1"/>
      <c r="B2154" s="1"/>
      <c r="C2154" s="16"/>
      <c r="D2154" s="1"/>
      <c r="E2154" s="1"/>
      <c r="F2154" s="1"/>
      <c r="G2154" s="1"/>
      <c r="H2154" s="11"/>
      <c r="I2154" s="11"/>
      <c r="J2154" s="11"/>
      <c r="K2154" s="2"/>
      <c r="L2154" s="2"/>
      <c r="M2154" s="1"/>
    </row>
    <row r="2155" spans="1:13" x14ac:dyDescent="0.2">
      <c r="A2155" s="1"/>
      <c r="B2155" s="1"/>
      <c r="C2155" s="16"/>
      <c r="D2155" s="1"/>
      <c r="E2155" s="1"/>
      <c r="F2155" s="1"/>
      <c r="G2155" s="1"/>
      <c r="H2155" s="11"/>
      <c r="I2155" s="11"/>
      <c r="J2155" s="11"/>
      <c r="K2155" s="2"/>
      <c r="L2155" s="2"/>
      <c r="M2155" s="1"/>
    </row>
    <row r="2156" spans="1:13" x14ac:dyDescent="0.2">
      <c r="A2156" s="1"/>
      <c r="B2156" s="1"/>
      <c r="C2156" s="16"/>
      <c r="D2156" s="1"/>
      <c r="E2156" s="1"/>
      <c r="F2156" s="1"/>
      <c r="G2156" s="1"/>
      <c r="H2156" s="11"/>
      <c r="I2156" s="11"/>
      <c r="J2156" s="11"/>
      <c r="K2156" s="2"/>
      <c r="L2156" s="2"/>
      <c r="M2156" s="1"/>
    </row>
    <row r="2157" spans="1:13" x14ac:dyDescent="0.2">
      <c r="A2157" s="1"/>
      <c r="B2157" s="1"/>
      <c r="C2157" s="16"/>
      <c r="D2157" s="1"/>
      <c r="E2157" s="1"/>
      <c r="F2157" s="1"/>
      <c r="G2157" s="1"/>
      <c r="H2157" s="11"/>
      <c r="I2157" s="11"/>
      <c r="J2157" s="11"/>
      <c r="K2157" s="2"/>
      <c r="L2157" s="2"/>
      <c r="M2157" s="1"/>
    </row>
    <row r="2158" spans="1:13" x14ac:dyDescent="0.2">
      <c r="A2158" s="1"/>
      <c r="B2158" s="1"/>
      <c r="C2158" s="16"/>
      <c r="D2158" s="1"/>
      <c r="E2158" s="1"/>
      <c r="F2158" s="1"/>
      <c r="G2158" s="1"/>
      <c r="H2158" s="11"/>
      <c r="I2158" s="11"/>
      <c r="J2158" s="11"/>
      <c r="K2158" s="2"/>
      <c r="L2158" s="2"/>
      <c r="M2158" s="1"/>
    </row>
    <row r="2159" spans="1:13" x14ac:dyDescent="0.2">
      <c r="A2159" s="1"/>
      <c r="B2159" s="1"/>
      <c r="C2159" s="16"/>
      <c r="D2159" s="1"/>
      <c r="E2159" s="1"/>
      <c r="F2159" s="1"/>
      <c r="G2159" s="1"/>
      <c r="H2159" s="11"/>
      <c r="I2159" s="11"/>
      <c r="J2159" s="11"/>
      <c r="K2159" s="2"/>
      <c r="L2159" s="2"/>
      <c r="M2159" s="1"/>
    </row>
    <row r="2160" spans="1:13" x14ac:dyDescent="0.2">
      <c r="A2160" s="1"/>
      <c r="B2160" s="1"/>
      <c r="C2160" s="16"/>
      <c r="D2160" s="1"/>
      <c r="E2160" s="1"/>
      <c r="F2160" s="1"/>
      <c r="G2160" s="1"/>
      <c r="H2160" s="11"/>
      <c r="I2160" s="11"/>
      <c r="J2160" s="11"/>
      <c r="K2160" s="2"/>
      <c r="L2160" s="2"/>
      <c r="M2160" s="1"/>
    </row>
    <row r="2161" spans="1:13" x14ac:dyDescent="0.2">
      <c r="A2161" s="1"/>
      <c r="B2161" s="1"/>
      <c r="C2161" s="16"/>
      <c r="D2161" s="1"/>
      <c r="E2161" s="1"/>
      <c r="F2161" s="1"/>
      <c r="G2161" s="1"/>
      <c r="H2161" s="11"/>
      <c r="I2161" s="11"/>
      <c r="J2161" s="11"/>
      <c r="K2161" s="2"/>
      <c r="L2161" s="2"/>
      <c r="M2161" s="1"/>
    </row>
    <row r="2162" spans="1:13" x14ac:dyDescent="0.2">
      <c r="A2162" s="1"/>
      <c r="B2162" s="1"/>
      <c r="C2162" s="16"/>
      <c r="D2162" s="1"/>
      <c r="E2162" s="1"/>
      <c r="F2162" s="1"/>
      <c r="G2162" s="1"/>
      <c r="H2162" s="11"/>
      <c r="I2162" s="11"/>
      <c r="J2162" s="11"/>
      <c r="K2162" s="2"/>
      <c r="L2162" s="2"/>
      <c r="M2162" s="1"/>
    </row>
    <row r="2163" spans="1:13" x14ac:dyDescent="0.2">
      <c r="A2163" s="1"/>
      <c r="B2163" s="1"/>
      <c r="C2163" s="16"/>
      <c r="D2163" s="1"/>
      <c r="E2163" s="1"/>
      <c r="F2163" s="1"/>
      <c r="G2163" s="1"/>
      <c r="H2163" s="11"/>
      <c r="I2163" s="11"/>
      <c r="J2163" s="11"/>
      <c r="K2163" s="2"/>
      <c r="L2163" s="2"/>
      <c r="M2163" s="1"/>
    </row>
    <row r="2164" spans="1:13" x14ac:dyDescent="0.2">
      <c r="A2164" s="1"/>
      <c r="B2164" s="1"/>
      <c r="C2164" s="16"/>
      <c r="D2164" s="1"/>
      <c r="E2164" s="1"/>
      <c r="F2164" s="1"/>
      <c r="G2164" s="1"/>
      <c r="H2164" s="11"/>
      <c r="I2164" s="11"/>
      <c r="J2164" s="11"/>
      <c r="K2164" s="2"/>
      <c r="L2164" s="2"/>
      <c r="M2164" s="1"/>
    </row>
    <row r="2165" spans="1:13" x14ac:dyDescent="0.2">
      <c r="A2165" s="1"/>
      <c r="B2165" s="1"/>
      <c r="C2165" s="16"/>
      <c r="D2165" s="1"/>
      <c r="E2165" s="1"/>
      <c r="F2165" s="1"/>
      <c r="G2165" s="1"/>
      <c r="H2165" s="11"/>
      <c r="I2165" s="11"/>
      <c r="J2165" s="11"/>
      <c r="K2165" s="2"/>
      <c r="L2165" s="2"/>
      <c r="M2165" s="1"/>
    </row>
    <row r="2166" spans="1:13" x14ac:dyDescent="0.2">
      <c r="A2166" s="1"/>
      <c r="B2166" s="1"/>
      <c r="C2166" s="16"/>
      <c r="D2166" s="1"/>
      <c r="E2166" s="1"/>
      <c r="F2166" s="1"/>
      <c r="G2166" s="1"/>
      <c r="H2166" s="11"/>
      <c r="I2166" s="11"/>
      <c r="J2166" s="11"/>
      <c r="K2166" s="2"/>
      <c r="L2166" s="2"/>
      <c r="M2166" s="1"/>
    </row>
    <row r="2167" spans="1:13" x14ac:dyDescent="0.2">
      <c r="A2167" s="1"/>
      <c r="B2167" s="1"/>
      <c r="C2167" s="16"/>
      <c r="D2167" s="1"/>
      <c r="E2167" s="1"/>
      <c r="F2167" s="1"/>
      <c r="G2167" s="1"/>
      <c r="H2167" s="11"/>
      <c r="I2167" s="11"/>
      <c r="J2167" s="11"/>
      <c r="K2167" s="2"/>
      <c r="L2167" s="2"/>
      <c r="M2167" s="1"/>
    </row>
    <row r="2168" spans="1:13" x14ac:dyDescent="0.2">
      <c r="A2168" s="1"/>
      <c r="B2168" s="1"/>
      <c r="C2168" s="16"/>
      <c r="D2168" s="1"/>
      <c r="E2168" s="1"/>
      <c r="F2168" s="1"/>
      <c r="G2168" s="1"/>
      <c r="H2168" s="11"/>
      <c r="I2168" s="11"/>
      <c r="J2168" s="11"/>
      <c r="K2168" s="2"/>
      <c r="L2168" s="2"/>
      <c r="M2168" s="1"/>
    </row>
    <row r="2169" spans="1:13" x14ac:dyDescent="0.2">
      <c r="A2169" s="1"/>
      <c r="B2169" s="1"/>
      <c r="C2169" s="16"/>
      <c r="D2169" s="1"/>
      <c r="E2169" s="1"/>
      <c r="F2169" s="1"/>
      <c r="G2169" s="1"/>
      <c r="H2169" s="11"/>
      <c r="I2169" s="11"/>
      <c r="J2169" s="11"/>
      <c r="K2169" s="2"/>
      <c r="L2169" s="2"/>
      <c r="M2169" s="1"/>
    </row>
    <row r="2170" spans="1:13" x14ac:dyDescent="0.2">
      <c r="A2170" s="1"/>
      <c r="B2170" s="1"/>
      <c r="C2170" s="16"/>
      <c r="D2170" s="1"/>
      <c r="E2170" s="1"/>
      <c r="F2170" s="1"/>
      <c r="G2170" s="1"/>
      <c r="H2170" s="11"/>
      <c r="I2170" s="11"/>
      <c r="J2170" s="11"/>
      <c r="K2170" s="2"/>
      <c r="L2170" s="2"/>
      <c r="M2170" s="1"/>
    </row>
    <row r="2171" spans="1:13" x14ac:dyDescent="0.2">
      <c r="A2171" s="1"/>
      <c r="B2171" s="1"/>
      <c r="C2171" s="16"/>
      <c r="D2171" s="1"/>
      <c r="E2171" s="1"/>
      <c r="F2171" s="1"/>
      <c r="G2171" s="1"/>
      <c r="H2171" s="11"/>
      <c r="I2171" s="11"/>
      <c r="J2171" s="11"/>
      <c r="K2171" s="2"/>
      <c r="L2171" s="2"/>
      <c r="M2171" s="1"/>
    </row>
    <row r="2172" spans="1:13" x14ac:dyDescent="0.2">
      <c r="A2172" s="1"/>
      <c r="B2172" s="1"/>
      <c r="C2172" s="16"/>
      <c r="D2172" s="1"/>
      <c r="E2172" s="1"/>
      <c r="F2172" s="1"/>
      <c r="G2172" s="1"/>
      <c r="H2172" s="11"/>
      <c r="I2172" s="11"/>
      <c r="J2172" s="11"/>
      <c r="K2172" s="2"/>
      <c r="L2172" s="2"/>
      <c r="M2172" s="1"/>
    </row>
    <row r="2173" spans="1:13" x14ac:dyDescent="0.2">
      <c r="A2173" s="1"/>
      <c r="B2173" s="1"/>
      <c r="C2173" s="16"/>
      <c r="D2173" s="1"/>
      <c r="E2173" s="1"/>
      <c r="F2173" s="1"/>
      <c r="G2173" s="1"/>
      <c r="H2173" s="11"/>
      <c r="I2173" s="11"/>
      <c r="J2173" s="11"/>
      <c r="K2173" s="2"/>
      <c r="L2173" s="2"/>
      <c r="M2173" s="1"/>
    </row>
    <row r="2174" spans="1:13" x14ac:dyDescent="0.2">
      <c r="A2174" s="1"/>
      <c r="B2174" s="1"/>
      <c r="C2174" s="16"/>
      <c r="D2174" s="1"/>
      <c r="E2174" s="1"/>
      <c r="F2174" s="1"/>
      <c r="G2174" s="1"/>
      <c r="H2174" s="11"/>
      <c r="I2174" s="11"/>
      <c r="J2174" s="11"/>
      <c r="K2174" s="2"/>
      <c r="L2174" s="2"/>
      <c r="M2174" s="1"/>
    </row>
    <row r="2175" spans="1:13" x14ac:dyDescent="0.2">
      <c r="A2175" s="1"/>
      <c r="B2175" s="1"/>
      <c r="C2175" s="16"/>
      <c r="D2175" s="1"/>
      <c r="E2175" s="1"/>
      <c r="F2175" s="1"/>
      <c r="G2175" s="1"/>
      <c r="H2175" s="11"/>
      <c r="I2175" s="11"/>
      <c r="J2175" s="11"/>
      <c r="K2175" s="2"/>
      <c r="L2175" s="2"/>
      <c r="M2175" s="1"/>
    </row>
    <row r="2176" spans="1:13" x14ac:dyDescent="0.2">
      <c r="A2176" s="1"/>
      <c r="B2176" s="1"/>
      <c r="C2176" s="16"/>
      <c r="D2176" s="1"/>
      <c r="E2176" s="1"/>
      <c r="F2176" s="1"/>
      <c r="G2176" s="1"/>
      <c r="H2176" s="11"/>
      <c r="I2176" s="11"/>
      <c r="J2176" s="11"/>
      <c r="K2176" s="2"/>
      <c r="L2176" s="2"/>
      <c r="M2176" s="1"/>
    </row>
    <row r="2177" spans="1:13" x14ac:dyDescent="0.2">
      <c r="A2177" s="1"/>
      <c r="B2177" s="1"/>
      <c r="C2177" s="16"/>
      <c r="D2177" s="1"/>
      <c r="E2177" s="1"/>
      <c r="F2177" s="1"/>
      <c r="G2177" s="1"/>
      <c r="H2177" s="11"/>
      <c r="I2177" s="11"/>
      <c r="J2177" s="11"/>
      <c r="K2177" s="2"/>
      <c r="L2177" s="2"/>
      <c r="M2177" s="1"/>
    </row>
    <row r="2178" spans="1:13" x14ac:dyDescent="0.2">
      <c r="A2178" s="1"/>
      <c r="B2178" s="1"/>
      <c r="C2178" s="16"/>
      <c r="D2178" s="1"/>
      <c r="E2178" s="1"/>
      <c r="F2178" s="1"/>
      <c r="G2178" s="1"/>
      <c r="H2178" s="11"/>
      <c r="I2178" s="11"/>
      <c r="J2178" s="11"/>
      <c r="K2178" s="2"/>
      <c r="L2178" s="2"/>
      <c r="M2178" s="1"/>
    </row>
    <row r="2179" spans="1:13" x14ac:dyDescent="0.2">
      <c r="A2179" s="1"/>
      <c r="B2179" s="1"/>
      <c r="C2179" s="16"/>
      <c r="D2179" s="1"/>
      <c r="E2179" s="1"/>
      <c r="F2179" s="1"/>
      <c r="G2179" s="1"/>
      <c r="H2179" s="11"/>
      <c r="I2179" s="11"/>
      <c r="J2179" s="11"/>
      <c r="K2179" s="2"/>
      <c r="L2179" s="2"/>
      <c r="M2179" s="1"/>
    </row>
    <row r="2180" spans="1:13" x14ac:dyDescent="0.2">
      <c r="A2180" s="1"/>
      <c r="B2180" s="1"/>
      <c r="C2180" s="16"/>
      <c r="D2180" s="1"/>
      <c r="E2180" s="1"/>
      <c r="F2180" s="1"/>
      <c r="G2180" s="1"/>
      <c r="H2180" s="11"/>
      <c r="I2180" s="11"/>
      <c r="J2180" s="11"/>
      <c r="K2180" s="2"/>
      <c r="L2180" s="2"/>
      <c r="M2180" s="1"/>
    </row>
    <row r="2181" spans="1:13" x14ac:dyDescent="0.2">
      <c r="A2181" s="1"/>
      <c r="B2181" s="1"/>
      <c r="C2181" s="16"/>
      <c r="D2181" s="1"/>
      <c r="E2181" s="1"/>
      <c r="F2181" s="1"/>
      <c r="G2181" s="1"/>
      <c r="H2181" s="11"/>
      <c r="I2181" s="11"/>
      <c r="J2181" s="11"/>
      <c r="K2181" s="2"/>
      <c r="L2181" s="2"/>
      <c r="M2181" s="1"/>
    </row>
    <row r="2182" spans="1:13" x14ac:dyDescent="0.2">
      <c r="A2182" s="1"/>
      <c r="B2182" s="1"/>
      <c r="C2182" s="16"/>
      <c r="D2182" s="1"/>
      <c r="E2182" s="1"/>
      <c r="F2182" s="1"/>
      <c r="G2182" s="1"/>
      <c r="H2182" s="11"/>
      <c r="I2182" s="11"/>
      <c r="J2182" s="11"/>
      <c r="K2182" s="2"/>
      <c r="L2182" s="2"/>
      <c r="M2182" s="1"/>
    </row>
    <row r="2183" spans="1:13" x14ac:dyDescent="0.2">
      <c r="A2183" s="1"/>
      <c r="B2183" s="1"/>
      <c r="C2183" s="16"/>
      <c r="D2183" s="1"/>
      <c r="E2183" s="1"/>
      <c r="F2183" s="1"/>
      <c r="G2183" s="1"/>
      <c r="H2183" s="11"/>
      <c r="I2183" s="11"/>
      <c r="J2183" s="11"/>
      <c r="K2183" s="2"/>
      <c r="L2183" s="2"/>
      <c r="M2183" s="1"/>
    </row>
    <row r="2184" spans="1:13" x14ac:dyDescent="0.2">
      <c r="A2184" s="1"/>
      <c r="B2184" s="1"/>
      <c r="C2184" s="16"/>
      <c r="D2184" s="1"/>
      <c r="E2184" s="1"/>
      <c r="F2184" s="1"/>
      <c r="G2184" s="1"/>
      <c r="H2184" s="11"/>
      <c r="I2184" s="11"/>
      <c r="J2184" s="11"/>
      <c r="K2184" s="2"/>
      <c r="L2184" s="2"/>
      <c r="M2184" s="1"/>
    </row>
    <row r="2185" spans="1:13" x14ac:dyDescent="0.2">
      <c r="A2185" s="1"/>
      <c r="B2185" s="1"/>
      <c r="C2185" s="16"/>
      <c r="D2185" s="1"/>
      <c r="E2185" s="1"/>
      <c r="F2185" s="1"/>
      <c r="G2185" s="1"/>
      <c r="H2185" s="11"/>
      <c r="I2185" s="11"/>
      <c r="J2185" s="11"/>
      <c r="K2185" s="2"/>
      <c r="L2185" s="2"/>
      <c r="M2185" s="1"/>
    </row>
    <row r="2186" spans="1:13" x14ac:dyDescent="0.2">
      <c r="A2186" s="1"/>
      <c r="B2186" s="1"/>
      <c r="C2186" s="16"/>
      <c r="D2186" s="1"/>
      <c r="E2186" s="1"/>
      <c r="F2186" s="1"/>
      <c r="G2186" s="1"/>
      <c r="H2186" s="11"/>
      <c r="I2186" s="11"/>
      <c r="J2186" s="11"/>
      <c r="K2186" s="2"/>
      <c r="L2186" s="2"/>
      <c r="M2186" s="1"/>
    </row>
    <row r="2187" spans="1:13" x14ac:dyDescent="0.2">
      <c r="A2187" s="1"/>
      <c r="B2187" s="1"/>
      <c r="C2187" s="16"/>
      <c r="D2187" s="1"/>
      <c r="E2187" s="1"/>
      <c r="F2187" s="1"/>
      <c r="G2187" s="1"/>
      <c r="H2187" s="11"/>
      <c r="I2187" s="11"/>
      <c r="J2187" s="11"/>
      <c r="K2187" s="2"/>
      <c r="L2187" s="2"/>
      <c r="M2187" s="1"/>
    </row>
    <row r="2188" spans="1:13" x14ac:dyDescent="0.2">
      <c r="A2188" s="1"/>
      <c r="B2188" s="1"/>
      <c r="C2188" s="16"/>
      <c r="D2188" s="1"/>
      <c r="E2188" s="1"/>
      <c r="F2188" s="1"/>
      <c r="G2188" s="1"/>
      <c r="H2188" s="11"/>
      <c r="I2188" s="11"/>
      <c r="J2188" s="11"/>
      <c r="K2188" s="2"/>
      <c r="L2188" s="2"/>
      <c r="M2188" s="1"/>
    </row>
    <row r="2189" spans="1:13" x14ac:dyDescent="0.2">
      <c r="A2189" s="1"/>
      <c r="B2189" s="1"/>
      <c r="C2189" s="16"/>
      <c r="D2189" s="1"/>
      <c r="E2189" s="1"/>
      <c r="F2189" s="1"/>
      <c r="G2189" s="1"/>
      <c r="H2189" s="11"/>
      <c r="I2189" s="11"/>
      <c r="J2189" s="11"/>
      <c r="K2189" s="2"/>
      <c r="L2189" s="2"/>
      <c r="M2189" s="1"/>
    </row>
    <row r="2190" spans="1:13" x14ac:dyDescent="0.2">
      <c r="A2190" s="1"/>
      <c r="B2190" s="1"/>
      <c r="C2190" s="16"/>
      <c r="D2190" s="1"/>
      <c r="E2190" s="1"/>
      <c r="F2190" s="1"/>
      <c r="G2190" s="1"/>
      <c r="H2190" s="11"/>
      <c r="I2190" s="11"/>
      <c r="J2190" s="11"/>
      <c r="K2190" s="2"/>
      <c r="L2190" s="2"/>
      <c r="M2190" s="1"/>
    </row>
    <row r="2191" spans="1:13" x14ac:dyDescent="0.2">
      <c r="A2191" s="1"/>
      <c r="B2191" s="1"/>
      <c r="C2191" s="16"/>
      <c r="D2191" s="1"/>
      <c r="E2191" s="1"/>
      <c r="F2191" s="1"/>
      <c r="G2191" s="1"/>
      <c r="H2191" s="11"/>
      <c r="I2191" s="11"/>
      <c r="J2191" s="11"/>
      <c r="K2191" s="2"/>
      <c r="L2191" s="2"/>
      <c r="M2191" s="1"/>
    </row>
    <row r="2192" spans="1:13" x14ac:dyDescent="0.2">
      <c r="A2192" s="1"/>
      <c r="B2192" s="1"/>
      <c r="C2192" s="16"/>
      <c r="D2192" s="1"/>
      <c r="E2192" s="1"/>
      <c r="F2192" s="1"/>
      <c r="G2192" s="1"/>
      <c r="H2192" s="11"/>
      <c r="I2192" s="11"/>
      <c r="J2192" s="11"/>
      <c r="K2192" s="2"/>
      <c r="L2192" s="2"/>
      <c r="M2192" s="1"/>
    </row>
    <row r="2193" spans="1:13" x14ac:dyDescent="0.2">
      <c r="A2193" s="1"/>
      <c r="B2193" s="1"/>
      <c r="C2193" s="16"/>
      <c r="D2193" s="1"/>
      <c r="E2193" s="1"/>
      <c r="F2193" s="1"/>
      <c r="G2193" s="1"/>
      <c r="H2193" s="11"/>
      <c r="I2193" s="11"/>
      <c r="J2193" s="11"/>
      <c r="K2193" s="2"/>
      <c r="L2193" s="2"/>
      <c r="M2193" s="1"/>
    </row>
    <row r="2194" spans="1:13" x14ac:dyDescent="0.2">
      <c r="A2194" s="1"/>
      <c r="B2194" s="1"/>
      <c r="C2194" s="16"/>
      <c r="D2194" s="1"/>
      <c r="E2194" s="1"/>
      <c r="F2194" s="1"/>
      <c r="G2194" s="1"/>
      <c r="H2194" s="11"/>
      <c r="I2194" s="11"/>
      <c r="J2194" s="11"/>
      <c r="K2194" s="2"/>
      <c r="L2194" s="2"/>
      <c r="M2194" s="1"/>
    </row>
    <row r="2195" spans="1:13" x14ac:dyDescent="0.2">
      <c r="A2195" s="1"/>
      <c r="B2195" s="1"/>
      <c r="C2195" s="16"/>
      <c r="D2195" s="1"/>
      <c r="E2195" s="1"/>
      <c r="F2195" s="1"/>
      <c r="G2195" s="1"/>
      <c r="H2195" s="11"/>
      <c r="I2195" s="11"/>
      <c r="J2195" s="11"/>
      <c r="K2195" s="2"/>
      <c r="L2195" s="2"/>
      <c r="M2195" s="1"/>
    </row>
    <row r="2196" spans="1:13" x14ac:dyDescent="0.2">
      <c r="A2196" s="1"/>
      <c r="B2196" s="1"/>
      <c r="C2196" s="16"/>
      <c r="D2196" s="1"/>
      <c r="E2196" s="1"/>
      <c r="F2196" s="1"/>
      <c r="G2196" s="1"/>
      <c r="H2196" s="11"/>
      <c r="I2196" s="11"/>
      <c r="J2196" s="11"/>
      <c r="K2196" s="2"/>
      <c r="L2196" s="2"/>
      <c r="M2196" s="1"/>
    </row>
    <row r="2197" spans="1:13" x14ac:dyDescent="0.2">
      <c r="A2197" s="1"/>
      <c r="B2197" s="1"/>
      <c r="C2197" s="16"/>
      <c r="D2197" s="1"/>
      <c r="E2197" s="1"/>
      <c r="F2197" s="1"/>
      <c r="G2197" s="1"/>
      <c r="H2197" s="11"/>
      <c r="I2197" s="11"/>
      <c r="J2197" s="11"/>
      <c r="K2197" s="2"/>
      <c r="L2197" s="2"/>
      <c r="M2197" s="1"/>
    </row>
    <row r="2198" spans="1:13" x14ac:dyDescent="0.2">
      <c r="A2198" s="1"/>
      <c r="B2198" s="1"/>
      <c r="C2198" s="16"/>
      <c r="D2198" s="1"/>
      <c r="E2198" s="1"/>
      <c r="F2198" s="1"/>
      <c r="G2198" s="1"/>
      <c r="H2198" s="11"/>
      <c r="I2198" s="11"/>
      <c r="J2198" s="11"/>
      <c r="K2198" s="2"/>
      <c r="L2198" s="2"/>
      <c r="M2198" s="1"/>
    </row>
    <row r="2199" spans="1:13" x14ac:dyDescent="0.2">
      <c r="A2199" s="1"/>
      <c r="B2199" s="1"/>
      <c r="C2199" s="16"/>
      <c r="D2199" s="1"/>
      <c r="E2199" s="1"/>
      <c r="F2199" s="1"/>
      <c r="G2199" s="1"/>
      <c r="H2199" s="11"/>
      <c r="I2199" s="11"/>
      <c r="J2199" s="11"/>
      <c r="K2199" s="2"/>
      <c r="L2199" s="2"/>
      <c r="M2199" s="1"/>
    </row>
    <row r="2200" spans="1:13" x14ac:dyDescent="0.2">
      <c r="A2200" s="1"/>
      <c r="B2200" s="1"/>
      <c r="C2200" s="16"/>
      <c r="D2200" s="1"/>
      <c r="E2200" s="1"/>
      <c r="F2200" s="1"/>
      <c r="G2200" s="1"/>
      <c r="H2200" s="11"/>
      <c r="I2200" s="11"/>
      <c r="J2200" s="11"/>
      <c r="K2200" s="2"/>
      <c r="L2200" s="2"/>
      <c r="M2200" s="1"/>
    </row>
    <row r="2201" spans="1:13" x14ac:dyDescent="0.2">
      <c r="A2201" s="1"/>
      <c r="B2201" s="1"/>
      <c r="C2201" s="16"/>
      <c r="D2201" s="1"/>
      <c r="E2201" s="1"/>
      <c r="F2201" s="1"/>
      <c r="G2201" s="1"/>
      <c r="H2201" s="11"/>
      <c r="I2201" s="11"/>
      <c r="J2201" s="11"/>
      <c r="K2201" s="2"/>
      <c r="L2201" s="2"/>
      <c r="M2201" s="1"/>
    </row>
    <row r="2202" spans="1:13" x14ac:dyDescent="0.2">
      <c r="A2202" s="1"/>
      <c r="B2202" s="1"/>
      <c r="C2202" s="16"/>
      <c r="D2202" s="1"/>
      <c r="E2202" s="1"/>
      <c r="F2202" s="1"/>
      <c r="G2202" s="1"/>
      <c r="H2202" s="11"/>
      <c r="I2202" s="11"/>
      <c r="J2202" s="11"/>
      <c r="K2202" s="2"/>
      <c r="L2202" s="2"/>
      <c r="M2202" s="1"/>
    </row>
    <row r="2203" spans="1:13" x14ac:dyDescent="0.2">
      <c r="A2203" s="1"/>
      <c r="B2203" s="1"/>
      <c r="C2203" s="16"/>
      <c r="D2203" s="1"/>
      <c r="E2203" s="1"/>
      <c r="F2203" s="1"/>
      <c r="G2203" s="1"/>
      <c r="H2203" s="11"/>
      <c r="I2203" s="11"/>
      <c r="J2203" s="11"/>
      <c r="K2203" s="2"/>
      <c r="L2203" s="2"/>
      <c r="M2203" s="1"/>
    </row>
    <row r="2204" spans="1:13" x14ac:dyDescent="0.2">
      <c r="A2204" s="1"/>
      <c r="B2204" s="1"/>
      <c r="C2204" s="16"/>
      <c r="D2204" s="1"/>
      <c r="E2204" s="1"/>
      <c r="F2204" s="1"/>
      <c r="G2204" s="1"/>
      <c r="H2204" s="11"/>
      <c r="I2204" s="11"/>
      <c r="J2204" s="11"/>
      <c r="K2204" s="2"/>
      <c r="L2204" s="2"/>
      <c r="M2204" s="1"/>
    </row>
    <row r="2205" spans="1:13" x14ac:dyDescent="0.2">
      <c r="A2205" s="1"/>
      <c r="B2205" s="1"/>
      <c r="C2205" s="16"/>
      <c r="D2205" s="1"/>
      <c r="E2205" s="1"/>
      <c r="F2205" s="1"/>
      <c r="G2205" s="1"/>
      <c r="H2205" s="11"/>
      <c r="I2205" s="11"/>
      <c r="J2205" s="11"/>
      <c r="K2205" s="2"/>
      <c r="L2205" s="2"/>
      <c r="M2205" s="1"/>
    </row>
    <row r="2206" spans="1:13" x14ac:dyDescent="0.2">
      <c r="A2206" s="1"/>
      <c r="B2206" s="1"/>
      <c r="C2206" s="16"/>
      <c r="D2206" s="1"/>
      <c r="E2206" s="1"/>
      <c r="F2206" s="1"/>
      <c r="G2206" s="1"/>
      <c r="H2206" s="11"/>
      <c r="I2206" s="11"/>
      <c r="J2206" s="11"/>
      <c r="K2206" s="2"/>
      <c r="L2206" s="2"/>
      <c r="M2206" s="1"/>
    </row>
    <row r="2207" spans="1:13" x14ac:dyDescent="0.2">
      <c r="A2207" s="1"/>
      <c r="B2207" s="1"/>
      <c r="C2207" s="16"/>
      <c r="D2207" s="1"/>
      <c r="E2207" s="1"/>
      <c r="F2207" s="1"/>
      <c r="G2207" s="1"/>
      <c r="H2207" s="11"/>
      <c r="I2207" s="11"/>
      <c r="J2207" s="11"/>
      <c r="K2207" s="2"/>
      <c r="L2207" s="2"/>
      <c r="M2207" s="1"/>
    </row>
    <row r="2208" spans="1:13" x14ac:dyDescent="0.2">
      <c r="A2208" s="1"/>
      <c r="B2208" s="1"/>
      <c r="C2208" s="16"/>
      <c r="D2208" s="1"/>
      <c r="E2208" s="1"/>
      <c r="F2208" s="1"/>
      <c r="G2208" s="1"/>
      <c r="H2208" s="11"/>
      <c r="I2208" s="11"/>
      <c r="J2208" s="11"/>
      <c r="K2208" s="2"/>
      <c r="L2208" s="2"/>
      <c r="M2208" s="1"/>
    </row>
    <row r="2209" spans="1:13" x14ac:dyDescent="0.2">
      <c r="A2209" s="1"/>
      <c r="B2209" s="1"/>
      <c r="C2209" s="16"/>
      <c r="D2209" s="1"/>
      <c r="E2209" s="1"/>
      <c r="F2209" s="1"/>
      <c r="G2209" s="1"/>
      <c r="H2209" s="11"/>
      <c r="I2209" s="11"/>
      <c r="J2209" s="11"/>
      <c r="K2209" s="2"/>
      <c r="L2209" s="2"/>
      <c r="M2209" s="1"/>
    </row>
    <row r="2210" spans="1:13" x14ac:dyDescent="0.2">
      <c r="A2210" s="1"/>
      <c r="B2210" s="1"/>
      <c r="C2210" s="16"/>
      <c r="D2210" s="1"/>
      <c r="E2210" s="1"/>
      <c r="F2210" s="1"/>
      <c r="G2210" s="1"/>
      <c r="H2210" s="11"/>
      <c r="I2210" s="11"/>
      <c r="J2210" s="11"/>
      <c r="K2210" s="2"/>
      <c r="L2210" s="2"/>
      <c r="M2210" s="1"/>
    </row>
    <row r="2211" spans="1:13" x14ac:dyDescent="0.2">
      <c r="A2211" s="1"/>
      <c r="B2211" s="1"/>
      <c r="C2211" s="16"/>
      <c r="D2211" s="1"/>
      <c r="E2211" s="1"/>
      <c r="F2211" s="1"/>
      <c r="G2211" s="1"/>
      <c r="H2211" s="11"/>
      <c r="I2211" s="11"/>
      <c r="J2211" s="11"/>
      <c r="K2211" s="2"/>
      <c r="L2211" s="2"/>
      <c r="M2211" s="1"/>
    </row>
    <row r="2212" spans="1:13" x14ac:dyDescent="0.2">
      <c r="A2212" s="1"/>
      <c r="B2212" s="1"/>
      <c r="C2212" s="16"/>
      <c r="D2212" s="1"/>
      <c r="E2212" s="1"/>
      <c r="F2212" s="1"/>
      <c r="G2212" s="1"/>
      <c r="H2212" s="11"/>
      <c r="I2212" s="11"/>
      <c r="J2212" s="11"/>
      <c r="K2212" s="2"/>
      <c r="L2212" s="2"/>
      <c r="M2212" s="1"/>
    </row>
    <row r="2213" spans="1:13" x14ac:dyDescent="0.2">
      <c r="A2213" s="1"/>
      <c r="B2213" s="1"/>
      <c r="C2213" s="16"/>
      <c r="D2213" s="1"/>
      <c r="E2213" s="1"/>
      <c r="F2213" s="1"/>
      <c r="G2213" s="1"/>
      <c r="H2213" s="11"/>
      <c r="I2213" s="11"/>
      <c r="J2213" s="11"/>
      <c r="K2213" s="2"/>
      <c r="L2213" s="2"/>
      <c r="M2213" s="1"/>
    </row>
    <row r="2214" spans="1:13" x14ac:dyDescent="0.2">
      <c r="A2214" s="1"/>
      <c r="B2214" s="1"/>
      <c r="C2214" s="16"/>
      <c r="D2214" s="1"/>
      <c r="E2214" s="1"/>
      <c r="F2214" s="1"/>
      <c r="G2214" s="1"/>
      <c r="H2214" s="11"/>
      <c r="I2214" s="11"/>
      <c r="J2214" s="11"/>
      <c r="K2214" s="2"/>
      <c r="L2214" s="2"/>
      <c r="M2214" s="1"/>
    </row>
    <row r="2215" spans="1:13" x14ac:dyDescent="0.2">
      <c r="A2215" s="1"/>
      <c r="B2215" s="1"/>
      <c r="C2215" s="16"/>
      <c r="D2215" s="1"/>
      <c r="E2215" s="1"/>
      <c r="F2215" s="1"/>
      <c r="G2215" s="1"/>
      <c r="H2215" s="11"/>
      <c r="I2215" s="11"/>
      <c r="J2215" s="11"/>
      <c r="K2215" s="2"/>
      <c r="L2215" s="2"/>
      <c r="M2215" s="1"/>
    </row>
    <row r="2216" spans="1:13" x14ac:dyDescent="0.2">
      <c r="A2216" s="1"/>
      <c r="B2216" s="1"/>
      <c r="C2216" s="16"/>
      <c r="D2216" s="1"/>
      <c r="E2216" s="1"/>
      <c r="F2216" s="1"/>
      <c r="G2216" s="1"/>
      <c r="H2216" s="11"/>
      <c r="I2216" s="11"/>
      <c r="J2216" s="11"/>
      <c r="K2216" s="2"/>
      <c r="L2216" s="2"/>
      <c r="M2216" s="1"/>
    </row>
    <row r="2217" spans="1:13" x14ac:dyDescent="0.2">
      <c r="A2217" s="1"/>
      <c r="B2217" s="1"/>
      <c r="C2217" s="16"/>
      <c r="D2217" s="1"/>
      <c r="E2217" s="1"/>
      <c r="F2217" s="1"/>
      <c r="G2217" s="1"/>
      <c r="H2217" s="11"/>
      <c r="I2217" s="11"/>
      <c r="J2217" s="11"/>
      <c r="K2217" s="2"/>
      <c r="L2217" s="2"/>
      <c r="M2217" s="1"/>
    </row>
    <row r="2218" spans="1:13" x14ac:dyDescent="0.2">
      <c r="A2218" s="1"/>
      <c r="B2218" s="1"/>
      <c r="C2218" s="16"/>
      <c r="D2218" s="1"/>
      <c r="E2218" s="1"/>
      <c r="F2218" s="1"/>
      <c r="G2218" s="1"/>
      <c r="H2218" s="11"/>
      <c r="I2218" s="11"/>
      <c r="J2218" s="11"/>
      <c r="K2218" s="2"/>
      <c r="L2218" s="2"/>
      <c r="M2218" s="1"/>
    </row>
    <row r="2219" spans="1:13" x14ac:dyDescent="0.2">
      <c r="A2219" s="1"/>
      <c r="B2219" s="1"/>
      <c r="C2219" s="16"/>
      <c r="D2219" s="1"/>
      <c r="E2219" s="1"/>
      <c r="F2219" s="1"/>
      <c r="G2219" s="1"/>
      <c r="H2219" s="11"/>
      <c r="I2219" s="11"/>
      <c r="J2219" s="11"/>
      <c r="K2219" s="2"/>
      <c r="L2219" s="2"/>
      <c r="M2219" s="1"/>
    </row>
    <row r="2220" spans="1:13" x14ac:dyDescent="0.2">
      <c r="A2220" s="1"/>
      <c r="B2220" s="1"/>
      <c r="C2220" s="16"/>
      <c r="D2220" s="1"/>
      <c r="E2220" s="1"/>
      <c r="F2220" s="1"/>
      <c r="G2220" s="1"/>
      <c r="H2220" s="11"/>
      <c r="I2220" s="11"/>
      <c r="J2220" s="11"/>
      <c r="K2220" s="2"/>
      <c r="L2220" s="2"/>
      <c r="M2220" s="1"/>
    </row>
    <row r="2221" spans="1:13" x14ac:dyDescent="0.2">
      <c r="A2221" s="1"/>
      <c r="B2221" s="1"/>
      <c r="C2221" s="16"/>
      <c r="D2221" s="1"/>
      <c r="E2221" s="1"/>
      <c r="F2221" s="1"/>
      <c r="G2221" s="1"/>
      <c r="H2221" s="11"/>
      <c r="I2221" s="11"/>
      <c r="J2221" s="11"/>
      <c r="K2221" s="2"/>
      <c r="L2221" s="2"/>
      <c r="M2221" s="1"/>
    </row>
    <row r="2222" spans="1:13" x14ac:dyDescent="0.2">
      <c r="A2222" s="1"/>
      <c r="B2222" s="1"/>
      <c r="C2222" s="16"/>
      <c r="D2222" s="1"/>
      <c r="E2222" s="1"/>
      <c r="F2222" s="1"/>
      <c r="G2222" s="1"/>
      <c r="H2222" s="11"/>
      <c r="I2222" s="11"/>
      <c r="J2222" s="11"/>
      <c r="K2222" s="2"/>
      <c r="L2222" s="2"/>
      <c r="M2222" s="1"/>
    </row>
    <row r="2223" spans="1:13" x14ac:dyDescent="0.2">
      <c r="A2223" s="1"/>
      <c r="B2223" s="1"/>
      <c r="C2223" s="16"/>
      <c r="D2223" s="1"/>
      <c r="E2223" s="1"/>
      <c r="F2223" s="1"/>
      <c r="G2223" s="1"/>
      <c r="H2223" s="11"/>
      <c r="I2223" s="11"/>
      <c r="J2223" s="11"/>
      <c r="K2223" s="2"/>
      <c r="L2223" s="2"/>
      <c r="M2223" s="1"/>
    </row>
    <row r="2224" spans="1:13" x14ac:dyDescent="0.2">
      <c r="A2224" s="1"/>
      <c r="B2224" s="1"/>
      <c r="C2224" s="16"/>
      <c r="D2224" s="1"/>
      <c r="E2224" s="1"/>
      <c r="F2224" s="1"/>
      <c r="G2224" s="1"/>
      <c r="H2224" s="11"/>
      <c r="I2224" s="11"/>
      <c r="J2224" s="11"/>
      <c r="K2224" s="2"/>
      <c r="L2224" s="2"/>
      <c r="M2224" s="1"/>
    </row>
    <row r="2225" spans="1:13" x14ac:dyDescent="0.2">
      <c r="A2225" s="1"/>
      <c r="B2225" s="1"/>
      <c r="C2225" s="16"/>
      <c r="D2225" s="1"/>
      <c r="E2225" s="1"/>
      <c r="F2225" s="1"/>
      <c r="G2225" s="1"/>
      <c r="H2225" s="11"/>
      <c r="I2225" s="11"/>
      <c r="J2225" s="11"/>
      <c r="K2225" s="2"/>
      <c r="L2225" s="2"/>
      <c r="M2225" s="1"/>
    </row>
    <row r="2226" spans="1:13" x14ac:dyDescent="0.2">
      <c r="A2226" s="1"/>
      <c r="B2226" s="1"/>
      <c r="C2226" s="16"/>
      <c r="D2226" s="1"/>
      <c r="E2226" s="1"/>
      <c r="F2226" s="1"/>
      <c r="G2226" s="1"/>
      <c r="H2226" s="11"/>
      <c r="I2226" s="11"/>
      <c r="J2226" s="11"/>
      <c r="K2226" s="2"/>
      <c r="L2226" s="2"/>
      <c r="M2226" s="1"/>
    </row>
    <row r="2227" spans="1:13" x14ac:dyDescent="0.2">
      <c r="A2227" s="1"/>
      <c r="B2227" s="1"/>
      <c r="C2227" s="16"/>
      <c r="D2227" s="1"/>
      <c r="E2227" s="1"/>
      <c r="F2227" s="1"/>
      <c r="G2227" s="1"/>
      <c r="H2227" s="11"/>
      <c r="I2227" s="11"/>
      <c r="J2227" s="11"/>
      <c r="K2227" s="2"/>
      <c r="L2227" s="2"/>
      <c r="M2227" s="1"/>
    </row>
    <row r="2228" spans="1:13" x14ac:dyDescent="0.2">
      <c r="A2228" s="1"/>
      <c r="B2228" s="1"/>
      <c r="C2228" s="16"/>
      <c r="D2228" s="1"/>
      <c r="E2228" s="1"/>
      <c r="F2228" s="1"/>
      <c r="G2228" s="1"/>
      <c r="H2228" s="11"/>
      <c r="I2228" s="11"/>
      <c r="J2228" s="11"/>
      <c r="K2228" s="2"/>
      <c r="L2228" s="2"/>
      <c r="M2228" s="1"/>
    </row>
    <row r="2229" spans="1:13" x14ac:dyDescent="0.2">
      <c r="A2229" s="1"/>
      <c r="B2229" s="1"/>
      <c r="C2229" s="16"/>
      <c r="D2229" s="1"/>
      <c r="E2229" s="1"/>
      <c r="F2229" s="1"/>
      <c r="G2229" s="1"/>
      <c r="H2229" s="11"/>
      <c r="I2229" s="11"/>
      <c r="J2229" s="11"/>
      <c r="K2229" s="2"/>
      <c r="L2229" s="2"/>
      <c r="M2229" s="1"/>
    </row>
    <row r="2230" spans="1:13" x14ac:dyDescent="0.2">
      <c r="A2230" s="1"/>
      <c r="B2230" s="1"/>
      <c r="C2230" s="16"/>
      <c r="D2230" s="1"/>
      <c r="E2230" s="1"/>
      <c r="F2230" s="1"/>
      <c r="G2230" s="1"/>
      <c r="H2230" s="11"/>
      <c r="I2230" s="11"/>
      <c r="J2230" s="11"/>
      <c r="K2230" s="2"/>
      <c r="L2230" s="2"/>
      <c r="M2230" s="1"/>
    </row>
    <row r="2231" spans="1:13" x14ac:dyDescent="0.2">
      <c r="A2231" s="1"/>
      <c r="B2231" s="1"/>
      <c r="C2231" s="16"/>
      <c r="D2231" s="1"/>
      <c r="E2231" s="1"/>
      <c r="F2231" s="1"/>
      <c r="G2231" s="1"/>
      <c r="H2231" s="11"/>
      <c r="I2231" s="11"/>
      <c r="J2231" s="11"/>
      <c r="K2231" s="2"/>
      <c r="L2231" s="2"/>
      <c r="M2231" s="1"/>
    </row>
    <row r="2232" spans="1:13" x14ac:dyDescent="0.2">
      <c r="A2232" s="1"/>
      <c r="B2232" s="1"/>
      <c r="C2232" s="16"/>
      <c r="D2232" s="1"/>
      <c r="E2232" s="1"/>
      <c r="F2232" s="1"/>
      <c r="G2232" s="1"/>
      <c r="H2232" s="11"/>
      <c r="I2232" s="11"/>
      <c r="J2232" s="11"/>
      <c r="K2232" s="2"/>
      <c r="L2232" s="2"/>
      <c r="M2232" s="1"/>
    </row>
    <row r="2233" spans="1:13" x14ac:dyDescent="0.2">
      <c r="A2233" s="1"/>
      <c r="B2233" s="1"/>
      <c r="C2233" s="16"/>
      <c r="D2233" s="1"/>
      <c r="E2233" s="1"/>
      <c r="F2233" s="1"/>
      <c r="G2233" s="1"/>
      <c r="H2233" s="11"/>
      <c r="I2233" s="11"/>
      <c r="J2233" s="11"/>
      <c r="K2233" s="2"/>
      <c r="L2233" s="2"/>
      <c r="M2233" s="1"/>
    </row>
    <row r="2234" spans="1:13" x14ac:dyDescent="0.2">
      <c r="A2234" s="1"/>
      <c r="B2234" s="1"/>
      <c r="C2234" s="16"/>
      <c r="D2234" s="1"/>
      <c r="E2234" s="1"/>
      <c r="F2234" s="1"/>
      <c r="G2234" s="1"/>
      <c r="H2234" s="11"/>
      <c r="I2234" s="11"/>
      <c r="J2234" s="11"/>
      <c r="K2234" s="2"/>
      <c r="L2234" s="2"/>
      <c r="M2234" s="1"/>
    </row>
    <row r="2235" spans="1:13" x14ac:dyDescent="0.2">
      <c r="A2235" s="1"/>
      <c r="B2235" s="1"/>
      <c r="C2235" s="16"/>
      <c r="D2235" s="1"/>
      <c r="E2235" s="1"/>
      <c r="F2235" s="1"/>
      <c r="G2235" s="1"/>
      <c r="H2235" s="11"/>
      <c r="I2235" s="11"/>
      <c r="J2235" s="11"/>
      <c r="K2235" s="2"/>
      <c r="L2235" s="2"/>
      <c r="M2235" s="1"/>
    </row>
    <row r="2236" spans="1:13" x14ac:dyDescent="0.2">
      <c r="A2236" s="1"/>
      <c r="B2236" s="1"/>
      <c r="C2236" s="16"/>
      <c r="D2236" s="1"/>
      <c r="E2236" s="1"/>
      <c r="F2236" s="1"/>
      <c r="G2236" s="1"/>
      <c r="H2236" s="11"/>
      <c r="I2236" s="11"/>
      <c r="J2236" s="11"/>
      <c r="K2236" s="2"/>
      <c r="L2236" s="2"/>
      <c r="M2236" s="1"/>
    </row>
    <row r="2237" spans="1:13" x14ac:dyDescent="0.2">
      <c r="A2237" s="1"/>
      <c r="B2237" s="1"/>
      <c r="C2237" s="16"/>
      <c r="D2237" s="1"/>
      <c r="E2237" s="1"/>
      <c r="F2237" s="1"/>
      <c r="G2237" s="1"/>
      <c r="H2237" s="11"/>
      <c r="I2237" s="11"/>
      <c r="J2237" s="11"/>
      <c r="K2237" s="2"/>
      <c r="L2237" s="2"/>
      <c r="M2237" s="1"/>
    </row>
    <row r="2238" spans="1:13" x14ac:dyDescent="0.2">
      <c r="A2238" s="1"/>
      <c r="B2238" s="1"/>
      <c r="C2238" s="16"/>
      <c r="D2238" s="1"/>
      <c r="E2238" s="1"/>
      <c r="F2238" s="1"/>
      <c r="G2238" s="1"/>
      <c r="H2238" s="11"/>
      <c r="I2238" s="11"/>
      <c r="J2238" s="11"/>
      <c r="K2238" s="2"/>
      <c r="L2238" s="2"/>
      <c r="M2238" s="1"/>
    </row>
    <row r="2239" spans="1:13" x14ac:dyDescent="0.2">
      <c r="A2239" s="1"/>
      <c r="B2239" s="1"/>
      <c r="C2239" s="16"/>
      <c r="D2239" s="1"/>
      <c r="E2239" s="1"/>
      <c r="F2239" s="1"/>
      <c r="G2239" s="1"/>
      <c r="H2239" s="11"/>
      <c r="I2239" s="11"/>
      <c r="J2239" s="11"/>
      <c r="K2239" s="2"/>
      <c r="L2239" s="2"/>
      <c r="M2239" s="1"/>
    </row>
    <row r="2240" spans="1:13" x14ac:dyDescent="0.2">
      <c r="A2240" s="1"/>
      <c r="B2240" s="1"/>
      <c r="C2240" s="16"/>
      <c r="D2240" s="1"/>
      <c r="E2240" s="1"/>
      <c r="F2240" s="1"/>
      <c r="G2240" s="1"/>
      <c r="H2240" s="11"/>
      <c r="I2240" s="11"/>
      <c r="J2240" s="11"/>
      <c r="K2240" s="2"/>
      <c r="L2240" s="2"/>
      <c r="M2240" s="1"/>
    </row>
    <row r="2241" spans="1:13" x14ac:dyDescent="0.2">
      <c r="A2241" s="1"/>
      <c r="B2241" s="1"/>
      <c r="C2241" s="16"/>
      <c r="D2241" s="1"/>
      <c r="E2241" s="1"/>
      <c r="F2241" s="1"/>
      <c r="G2241" s="1"/>
      <c r="H2241" s="11"/>
      <c r="I2241" s="11"/>
      <c r="J2241" s="11"/>
      <c r="K2241" s="2"/>
      <c r="L2241" s="2"/>
      <c r="M2241" s="1"/>
    </row>
    <row r="2242" spans="1:13" x14ac:dyDescent="0.2">
      <c r="A2242" s="1"/>
      <c r="B2242" s="1"/>
      <c r="C2242" s="16"/>
      <c r="D2242" s="1"/>
      <c r="E2242" s="1"/>
      <c r="F2242" s="1"/>
      <c r="G2242" s="1"/>
      <c r="H2242" s="11"/>
      <c r="I2242" s="11"/>
      <c r="J2242" s="11"/>
      <c r="K2242" s="2"/>
      <c r="L2242" s="2"/>
      <c r="M2242" s="1"/>
    </row>
    <row r="2243" spans="1:13" x14ac:dyDescent="0.2">
      <c r="A2243" s="1"/>
      <c r="B2243" s="1"/>
      <c r="C2243" s="16"/>
      <c r="D2243" s="1"/>
      <c r="E2243" s="1"/>
      <c r="F2243" s="1"/>
      <c r="G2243" s="1"/>
      <c r="H2243" s="11"/>
      <c r="I2243" s="11"/>
      <c r="J2243" s="11"/>
      <c r="K2243" s="2"/>
      <c r="L2243" s="2"/>
      <c r="M2243" s="1"/>
    </row>
    <row r="2244" spans="1:13" x14ac:dyDescent="0.2">
      <c r="A2244" s="1"/>
      <c r="B2244" s="1"/>
      <c r="C2244" s="16"/>
      <c r="D2244" s="1"/>
      <c r="E2244" s="1"/>
      <c r="F2244" s="1"/>
      <c r="G2244" s="1"/>
      <c r="H2244" s="11"/>
      <c r="I2244" s="11"/>
      <c r="J2244" s="11"/>
      <c r="K2244" s="2"/>
      <c r="L2244" s="2"/>
      <c r="M2244" s="1"/>
    </row>
    <row r="2245" spans="1:13" x14ac:dyDescent="0.2">
      <c r="A2245" s="1"/>
      <c r="B2245" s="1"/>
      <c r="C2245" s="16"/>
      <c r="D2245" s="1"/>
      <c r="E2245" s="1"/>
      <c r="F2245" s="1"/>
      <c r="G2245" s="1"/>
      <c r="H2245" s="11"/>
      <c r="I2245" s="11"/>
      <c r="J2245" s="11"/>
      <c r="K2245" s="2"/>
      <c r="L2245" s="2"/>
      <c r="M2245" s="1"/>
    </row>
    <row r="2246" spans="1:13" x14ac:dyDescent="0.2">
      <c r="A2246" s="1"/>
      <c r="B2246" s="1"/>
      <c r="C2246" s="16"/>
      <c r="D2246" s="1"/>
      <c r="E2246" s="1"/>
      <c r="F2246" s="1"/>
      <c r="G2246" s="1"/>
      <c r="H2246" s="11"/>
      <c r="I2246" s="11"/>
      <c r="J2246" s="11"/>
      <c r="K2246" s="2"/>
      <c r="L2246" s="2"/>
      <c r="M2246" s="1"/>
    </row>
    <row r="2247" spans="1:13" x14ac:dyDescent="0.2">
      <c r="A2247" s="1"/>
      <c r="B2247" s="1"/>
      <c r="C2247" s="16"/>
      <c r="D2247" s="1"/>
      <c r="E2247" s="1"/>
      <c r="F2247" s="1"/>
      <c r="G2247" s="1"/>
      <c r="H2247" s="11"/>
      <c r="I2247" s="11"/>
      <c r="J2247" s="11"/>
      <c r="K2247" s="2"/>
      <c r="L2247" s="2"/>
      <c r="M2247" s="1"/>
    </row>
    <row r="2248" spans="1:13" x14ac:dyDescent="0.2">
      <c r="A2248" s="1"/>
      <c r="B2248" s="1"/>
      <c r="C2248" s="16"/>
      <c r="D2248" s="1"/>
      <c r="E2248" s="1"/>
      <c r="F2248" s="1"/>
      <c r="G2248" s="1"/>
      <c r="H2248" s="11"/>
      <c r="I2248" s="11"/>
      <c r="J2248" s="11"/>
      <c r="K2248" s="2"/>
      <c r="L2248" s="2"/>
      <c r="M2248" s="1"/>
    </row>
    <row r="2249" spans="1:13" x14ac:dyDescent="0.2">
      <c r="A2249" s="1"/>
      <c r="B2249" s="1"/>
      <c r="C2249" s="16"/>
      <c r="D2249" s="1"/>
      <c r="E2249" s="1"/>
      <c r="F2249" s="1"/>
      <c r="G2249" s="1"/>
      <c r="H2249" s="11"/>
      <c r="I2249" s="11"/>
      <c r="J2249" s="11"/>
      <c r="K2249" s="2"/>
      <c r="L2249" s="2"/>
      <c r="M2249" s="1"/>
    </row>
    <row r="2250" spans="1:13" x14ac:dyDescent="0.2">
      <c r="A2250" s="1"/>
      <c r="B2250" s="1"/>
      <c r="C2250" s="16"/>
      <c r="D2250" s="1"/>
      <c r="E2250" s="1"/>
      <c r="F2250" s="1"/>
      <c r="G2250" s="1"/>
      <c r="H2250" s="11"/>
      <c r="I2250" s="11"/>
      <c r="J2250" s="11"/>
      <c r="K2250" s="2"/>
      <c r="L2250" s="2"/>
      <c r="M2250" s="1"/>
    </row>
    <row r="2251" spans="1:13" x14ac:dyDescent="0.2">
      <c r="A2251" s="1"/>
      <c r="B2251" s="1"/>
      <c r="C2251" s="16"/>
      <c r="D2251" s="1"/>
      <c r="E2251" s="1"/>
      <c r="F2251" s="1"/>
      <c r="G2251" s="1"/>
      <c r="H2251" s="11"/>
      <c r="I2251" s="11"/>
      <c r="J2251" s="11"/>
      <c r="K2251" s="2"/>
      <c r="L2251" s="2"/>
      <c r="M2251" s="1"/>
    </row>
    <row r="2252" spans="1:13" x14ac:dyDescent="0.2">
      <c r="A2252" s="1"/>
      <c r="B2252" s="1"/>
      <c r="C2252" s="16"/>
      <c r="D2252" s="1"/>
      <c r="E2252" s="1"/>
      <c r="F2252" s="1"/>
      <c r="G2252" s="1"/>
      <c r="H2252" s="11"/>
      <c r="I2252" s="11"/>
      <c r="J2252" s="11"/>
      <c r="K2252" s="2"/>
      <c r="L2252" s="2"/>
      <c r="M2252" s="1"/>
    </row>
    <row r="2253" spans="1:13" x14ac:dyDescent="0.2">
      <c r="A2253" s="1"/>
      <c r="B2253" s="1"/>
      <c r="C2253" s="16"/>
      <c r="D2253" s="1"/>
      <c r="E2253" s="1"/>
      <c r="F2253" s="1"/>
      <c r="G2253" s="1"/>
      <c r="H2253" s="11"/>
      <c r="I2253" s="11"/>
      <c r="J2253" s="11"/>
      <c r="K2253" s="2"/>
      <c r="L2253" s="2"/>
      <c r="M2253" s="1"/>
    </row>
    <row r="2254" spans="1:13" x14ac:dyDescent="0.2">
      <c r="A2254" s="1"/>
      <c r="B2254" s="1"/>
      <c r="C2254" s="16"/>
      <c r="D2254" s="1"/>
      <c r="E2254" s="1"/>
      <c r="F2254" s="1"/>
      <c r="G2254" s="1"/>
      <c r="H2254" s="11"/>
      <c r="I2254" s="11"/>
      <c r="J2254" s="11"/>
      <c r="K2254" s="2"/>
      <c r="L2254" s="2"/>
      <c r="M2254" s="1"/>
    </row>
    <row r="2255" spans="1:13" x14ac:dyDescent="0.2">
      <c r="A2255" s="1"/>
      <c r="B2255" s="1"/>
      <c r="C2255" s="16"/>
      <c r="D2255" s="1"/>
      <c r="E2255" s="1"/>
      <c r="F2255" s="1"/>
      <c r="G2255" s="1"/>
      <c r="H2255" s="11"/>
      <c r="I2255" s="11"/>
      <c r="J2255" s="11"/>
      <c r="K2255" s="2"/>
      <c r="L2255" s="2"/>
      <c r="M2255" s="1"/>
    </row>
    <row r="2256" spans="1:13" x14ac:dyDescent="0.2">
      <c r="A2256" s="1"/>
      <c r="B2256" s="1"/>
      <c r="C2256" s="16"/>
      <c r="D2256" s="1"/>
      <c r="E2256" s="1"/>
      <c r="F2256" s="1"/>
      <c r="G2256" s="1"/>
      <c r="H2256" s="11"/>
      <c r="I2256" s="11"/>
      <c r="J2256" s="11"/>
      <c r="K2256" s="2"/>
      <c r="L2256" s="2"/>
      <c r="M2256" s="1"/>
    </row>
    <row r="2257" spans="1:13" x14ac:dyDescent="0.2">
      <c r="A2257" s="1"/>
      <c r="B2257" s="1"/>
      <c r="C2257" s="16"/>
      <c r="D2257" s="1"/>
      <c r="E2257" s="1"/>
      <c r="F2257" s="1"/>
      <c r="G2257" s="1"/>
      <c r="H2257" s="11"/>
      <c r="I2257" s="11"/>
      <c r="J2257" s="11"/>
      <c r="K2257" s="2"/>
      <c r="L2257" s="2"/>
      <c r="M2257" s="1"/>
    </row>
    <row r="2258" spans="1:13" x14ac:dyDescent="0.2">
      <c r="A2258" s="1"/>
      <c r="B2258" s="1"/>
      <c r="C2258" s="16"/>
      <c r="D2258" s="1"/>
      <c r="E2258" s="1"/>
      <c r="F2258" s="1"/>
      <c r="G2258" s="1"/>
      <c r="H2258" s="11"/>
      <c r="I2258" s="11"/>
      <c r="J2258" s="11"/>
      <c r="K2258" s="2"/>
      <c r="L2258" s="2"/>
      <c r="M2258" s="1"/>
    </row>
    <row r="2259" spans="1:13" x14ac:dyDescent="0.2">
      <c r="A2259" s="1"/>
      <c r="B2259" s="1"/>
      <c r="C2259" s="16"/>
      <c r="D2259" s="1"/>
      <c r="E2259" s="1"/>
      <c r="F2259" s="1"/>
      <c r="G2259" s="1"/>
      <c r="H2259" s="11"/>
      <c r="I2259" s="11"/>
      <c r="J2259" s="11"/>
      <c r="K2259" s="2"/>
      <c r="L2259" s="2"/>
      <c r="M2259" s="1"/>
    </row>
    <row r="2260" spans="1:13" x14ac:dyDescent="0.2">
      <c r="A2260" s="1"/>
      <c r="B2260" s="1"/>
      <c r="C2260" s="16"/>
      <c r="D2260" s="1"/>
      <c r="E2260" s="1"/>
      <c r="F2260" s="1"/>
      <c r="G2260" s="1"/>
      <c r="H2260" s="11"/>
      <c r="I2260" s="11"/>
      <c r="J2260" s="11"/>
      <c r="K2260" s="2"/>
      <c r="L2260" s="2"/>
      <c r="M2260" s="1"/>
    </row>
    <row r="2261" spans="1:13" x14ac:dyDescent="0.2">
      <c r="A2261" s="1"/>
      <c r="B2261" s="1"/>
      <c r="C2261" s="16"/>
      <c r="D2261" s="1"/>
      <c r="E2261" s="1"/>
      <c r="F2261" s="1"/>
      <c r="G2261" s="1"/>
      <c r="H2261" s="11"/>
      <c r="I2261" s="11"/>
      <c r="J2261" s="11"/>
      <c r="K2261" s="2"/>
      <c r="L2261" s="2"/>
      <c r="M2261" s="1"/>
    </row>
    <row r="2262" spans="1:13" x14ac:dyDescent="0.2">
      <c r="A2262" s="1"/>
      <c r="B2262" s="1"/>
      <c r="C2262" s="16"/>
      <c r="D2262" s="1"/>
      <c r="E2262" s="1"/>
      <c r="F2262" s="1"/>
      <c r="G2262" s="1"/>
      <c r="H2262" s="11"/>
      <c r="I2262" s="11"/>
      <c r="J2262" s="11"/>
      <c r="K2262" s="2"/>
      <c r="L2262" s="2"/>
      <c r="M2262" s="1"/>
    </row>
    <row r="2263" spans="1:13" x14ac:dyDescent="0.2">
      <c r="A2263" s="1"/>
      <c r="B2263" s="1"/>
      <c r="C2263" s="16"/>
      <c r="D2263" s="1"/>
      <c r="E2263" s="1"/>
      <c r="F2263" s="1"/>
      <c r="G2263" s="1"/>
      <c r="H2263" s="11"/>
      <c r="I2263" s="11"/>
      <c r="J2263" s="11"/>
      <c r="K2263" s="2"/>
      <c r="L2263" s="2"/>
      <c r="M2263" s="1"/>
    </row>
    <row r="2264" spans="1:13" x14ac:dyDescent="0.2">
      <c r="A2264" s="1"/>
      <c r="B2264" s="1"/>
      <c r="C2264" s="16"/>
      <c r="D2264" s="1"/>
      <c r="E2264" s="1"/>
      <c r="F2264" s="1"/>
      <c r="G2264" s="1"/>
      <c r="H2264" s="11"/>
      <c r="I2264" s="11"/>
      <c r="J2264" s="11"/>
      <c r="K2264" s="2"/>
      <c r="L2264" s="2"/>
      <c r="M2264" s="1"/>
    </row>
    <row r="2265" spans="1:13" x14ac:dyDescent="0.2">
      <c r="A2265" s="1"/>
      <c r="B2265" s="1"/>
      <c r="C2265" s="16"/>
      <c r="D2265" s="1"/>
      <c r="E2265" s="1"/>
      <c r="F2265" s="1"/>
      <c r="G2265" s="1"/>
      <c r="H2265" s="11"/>
      <c r="I2265" s="11"/>
      <c r="J2265" s="11"/>
      <c r="K2265" s="2"/>
      <c r="L2265" s="2"/>
      <c r="M2265" s="1"/>
    </row>
    <row r="2266" spans="1:13" x14ac:dyDescent="0.2">
      <c r="A2266" s="1"/>
      <c r="B2266" s="1"/>
      <c r="C2266" s="16"/>
      <c r="D2266" s="1"/>
      <c r="E2266" s="1"/>
      <c r="F2266" s="1"/>
      <c r="G2266" s="1"/>
      <c r="H2266" s="11"/>
      <c r="I2266" s="11"/>
      <c r="J2266" s="11"/>
      <c r="K2266" s="2"/>
      <c r="L2266" s="2"/>
      <c r="M2266" s="1"/>
    </row>
    <row r="2267" spans="1:13" x14ac:dyDescent="0.2">
      <c r="A2267" s="1"/>
      <c r="B2267" s="1"/>
      <c r="C2267" s="16"/>
      <c r="D2267" s="1"/>
      <c r="E2267" s="1"/>
      <c r="F2267" s="1"/>
      <c r="G2267" s="1"/>
      <c r="H2267" s="11"/>
      <c r="I2267" s="11"/>
      <c r="J2267" s="11"/>
      <c r="K2267" s="2"/>
      <c r="L2267" s="2"/>
      <c r="M2267" s="1"/>
    </row>
    <row r="2268" spans="1:13" x14ac:dyDescent="0.2">
      <c r="A2268" s="1"/>
      <c r="B2268" s="1"/>
      <c r="C2268" s="16"/>
      <c r="D2268" s="1"/>
      <c r="E2268" s="1"/>
      <c r="F2268" s="1"/>
      <c r="G2268" s="1"/>
      <c r="H2268" s="11"/>
      <c r="I2268" s="11"/>
      <c r="J2268" s="11"/>
      <c r="K2268" s="2"/>
      <c r="L2268" s="2"/>
      <c r="M2268" s="1"/>
    </row>
    <row r="2269" spans="1:13" x14ac:dyDescent="0.2">
      <c r="A2269" s="1"/>
      <c r="B2269" s="1"/>
      <c r="C2269" s="16"/>
      <c r="D2269" s="1"/>
      <c r="E2269" s="1"/>
      <c r="F2269" s="1"/>
      <c r="G2269" s="1"/>
      <c r="H2269" s="11"/>
      <c r="I2269" s="11"/>
      <c r="J2269" s="11"/>
      <c r="K2269" s="2"/>
      <c r="L2269" s="2"/>
      <c r="M2269" s="1"/>
    </row>
    <row r="2270" spans="1:13" x14ac:dyDescent="0.2">
      <c r="A2270" s="1"/>
      <c r="B2270" s="1"/>
      <c r="C2270" s="16"/>
      <c r="D2270" s="1"/>
      <c r="E2270" s="1"/>
      <c r="F2270" s="1"/>
      <c r="G2270" s="1"/>
      <c r="H2270" s="11"/>
      <c r="I2270" s="11"/>
      <c r="J2270" s="11"/>
      <c r="K2270" s="2"/>
      <c r="L2270" s="2"/>
      <c r="M2270" s="1"/>
    </row>
    <row r="2271" spans="1:13" x14ac:dyDescent="0.2">
      <c r="A2271" s="1"/>
      <c r="B2271" s="1"/>
      <c r="C2271" s="16"/>
      <c r="D2271" s="1"/>
      <c r="E2271" s="1"/>
      <c r="F2271" s="1"/>
      <c r="G2271" s="1"/>
      <c r="H2271" s="11"/>
      <c r="I2271" s="11"/>
      <c r="J2271" s="11"/>
      <c r="K2271" s="2"/>
      <c r="L2271" s="2"/>
      <c r="M2271" s="1"/>
    </row>
    <row r="2272" spans="1:13" x14ac:dyDescent="0.2">
      <c r="A2272" s="1"/>
      <c r="B2272" s="1"/>
      <c r="C2272" s="16"/>
      <c r="D2272" s="1"/>
      <c r="E2272" s="1"/>
      <c r="F2272" s="1"/>
      <c r="G2272" s="1"/>
      <c r="H2272" s="11"/>
      <c r="I2272" s="11"/>
      <c r="J2272" s="11"/>
      <c r="K2272" s="2"/>
      <c r="L2272" s="2"/>
      <c r="M2272" s="1"/>
    </row>
    <row r="2273" spans="1:13" x14ac:dyDescent="0.2">
      <c r="A2273" s="1"/>
      <c r="B2273" s="1"/>
      <c r="C2273" s="16"/>
      <c r="D2273" s="1"/>
      <c r="E2273" s="1"/>
      <c r="F2273" s="1"/>
      <c r="G2273" s="1"/>
      <c r="H2273" s="11"/>
      <c r="I2273" s="11"/>
      <c r="J2273" s="11"/>
      <c r="K2273" s="2"/>
      <c r="L2273" s="2"/>
      <c r="M2273" s="1"/>
    </row>
    <row r="2274" spans="1:13" x14ac:dyDescent="0.2">
      <c r="A2274" s="1"/>
      <c r="B2274" s="1"/>
      <c r="C2274" s="16"/>
      <c r="D2274" s="1"/>
      <c r="E2274" s="1"/>
      <c r="F2274" s="1"/>
      <c r="G2274" s="1"/>
      <c r="H2274" s="11"/>
      <c r="I2274" s="11"/>
      <c r="J2274" s="11"/>
      <c r="K2274" s="2"/>
      <c r="L2274" s="2"/>
      <c r="M2274" s="1"/>
    </row>
    <row r="2275" spans="1:13" x14ac:dyDescent="0.2">
      <c r="A2275" s="1"/>
      <c r="B2275" s="1"/>
      <c r="C2275" s="16"/>
      <c r="D2275" s="1"/>
      <c r="E2275" s="1"/>
      <c r="F2275" s="1"/>
      <c r="G2275" s="1"/>
      <c r="H2275" s="11"/>
      <c r="I2275" s="11"/>
      <c r="J2275" s="11"/>
      <c r="K2275" s="2"/>
      <c r="L2275" s="2"/>
      <c r="M2275" s="1"/>
    </row>
    <row r="2276" spans="1:13" x14ac:dyDescent="0.2">
      <c r="A2276" s="1"/>
      <c r="B2276" s="1"/>
      <c r="C2276" s="16"/>
      <c r="D2276" s="1"/>
      <c r="E2276" s="1"/>
      <c r="F2276" s="1"/>
      <c r="G2276" s="1"/>
      <c r="H2276" s="11"/>
      <c r="I2276" s="11"/>
      <c r="J2276" s="11"/>
      <c r="K2276" s="2"/>
      <c r="L2276" s="2"/>
      <c r="M2276" s="1"/>
    </row>
    <row r="2277" spans="1:13" x14ac:dyDescent="0.2">
      <c r="A2277" s="1"/>
      <c r="B2277" s="1"/>
      <c r="C2277" s="16"/>
      <c r="D2277" s="1"/>
      <c r="E2277" s="1"/>
      <c r="F2277" s="1"/>
      <c r="G2277" s="1"/>
      <c r="H2277" s="11"/>
      <c r="I2277" s="11"/>
      <c r="J2277" s="11"/>
      <c r="K2277" s="2"/>
      <c r="L2277" s="2"/>
      <c r="M2277" s="1"/>
    </row>
    <row r="2278" spans="1:13" x14ac:dyDescent="0.2">
      <c r="A2278" s="1"/>
      <c r="B2278" s="1"/>
      <c r="C2278" s="16"/>
      <c r="D2278" s="1"/>
      <c r="E2278" s="1"/>
      <c r="F2278" s="1"/>
      <c r="G2278" s="1"/>
      <c r="H2278" s="11"/>
      <c r="I2278" s="11"/>
      <c r="J2278" s="11"/>
      <c r="K2278" s="2"/>
      <c r="L2278" s="2"/>
      <c r="M2278" s="1"/>
    </row>
    <row r="2279" spans="1:13" x14ac:dyDescent="0.2">
      <c r="A2279" s="1"/>
      <c r="B2279" s="1"/>
      <c r="C2279" s="16"/>
      <c r="D2279" s="1"/>
      <c r="E2279" s="1"/>
      <c r="F2279" s="1"/>
      <c r="G2279" s="1"/>
      <c r="H2279" s="11"/>
      <c r="I2279" s="11"/>
      <c r="J2279" s="11"/>
      <c r="K2279" s="2"/>
      <c r="L2279" s="2"/>
      <c r="M2279" s="1"/>
    </row>
    <row r="2280" spans="1:13" x14ac:dyDescent="0.2">
      <c r="A2280" s="1"/>
      <c r="B2280" s="1"/>
      <c r="C2280" s="16"/>
      <c r="D2280" s="1"/>
      <c r="E2280" s="1"/>
      <c r="F2280" s="1"/>
      <c r="G2280" s="1"/>
      <c r="H2280" s="11"/>
      <c r="I2280" s="11"/>
      <c r="J2280" s="11"/>
      <c r="K2280" s="2"/>
      <c r="L2280" s="2"/>
      <c r="M2280" s="1"/>
    </row>
    <row r="2281" spans="1:13" x14ac:dyDescent="0.2">
      <c r="A2281" s="1"/>
      <c r="B2281" s="1"/>
      <c r="C2281" s="16"/>
      <c r="D2281" s="1"/>
      <c r="E2281" s="1"/>
      <c r="F2281" s="1"/>
      <c r="G2281" s="1"/>
      <c r="H2281" s="11"/>
      <c r="I2281" s="11"/>
      <c r="J2281" s="11"/>
      <c r="K2281" s="2"/>
      <c r="L2281" s="2"/>
      <c r="M2281" s="1"/>
    </row>
    <row r="2282" spans="1:13" x14ac:dyDescent="0.2">
      <c r="A2282" s="1"/>
      <c r="B2282" s="1"/>
      <c r="C2282" s="16"/>
      <c r="D2282" s="1"/>
      <c r="E2282" s="1"/>
      <c r="F2282" s="1"/>
      <c r="G2282" s="1"/>
      <c r="H2282" s="11"/>
      <c r="I2282" s="11"/>
      <c r="J2282" s="11"/>
      <c r="K2282" s="2"/>
      <c r="L2282" s="2"/>
      <c r="M2282" s="1"/>
    </row>
    <row r="2283" spans="1:13" x14ac:dyDescent="0.2">
      <c r="A2283" s="1"/>
      <c r="B2283" s="1"/>
      <c r="C2283" s="16"/>
      <c r="D2283" s="1"/>
      <c r="E2283" s="1"/>
      <c r="F2283" s="1"/>
      <c r="G2283" s="1"/>
      <c r="H2283" s="11"/>
      <c r="I2283" s="11"/>
      <c r="J2283" s="11"/>
      <c r="K2283" s="2"/>
      <c r="L2283" s="2"/>
      <c r="M2283" s="1"/>
    </row>
    <row r="2284" spans="1:13" x14ac:dyDescent="0.2">
      <c r="A2284" s="1"/>
      <c r="B2284" s="1"/>
      <c r="C2284" s="16"/>
      <c r="D2284" s="1"/>
      <c r="E2284" s="1"/>
      <c r="F2284" s="1"/>
      <c r="G2284" s="1"/>
      <c r="H2284" s="11"/>
      <c r="I2284" s="11"/>
      <c r="J2284" s="11"/>
      <c r="K2284" s="2"/>
      <c r="L2284" s="2"/>
      <c r="M2284" s="1"/>
    </row>
    <row r="2285" spans="1:13" x14ac:dyDescent="0.2">
      <c r="A2285" s="1"/>
      <c r="B2285" s="1"/>
      <c r="C2285" s="16"/>
      <c r="D2285" s="1"/>
      <c r="E2285" s="1"/>
      <c r="F2285" s="1"/>
      <c r="G2285" s="1"/>
      <c r="H2285" s="11"/>
      <c r="I2285" s="11"/>
      <c r="J2285" s="11"/>
      <c r="K2285" s="2"/>
      <c r="L2285" s="2"/>
      <c r="M2285" s="1"/>
    </row>
    <row r="2286" spans="1:13" x14ac:dyDescent="0.2">
      <c r="A2286" s="1"/>
      <c r="B2286" s="1"/>
      <c r="C2286" s="16"/>
      <c r="D2286" s="1"/>
      <c r="E2286" s="1"/>
      <c r="F2286" s="1"/>
      <c r="G2286" s="1"/>
      <c r="H2286" s="11"/>
      <c r="I2286" s="11"/>
      <c r="J2286" s="11"/>
      <c r="K2286" s="2"/>
      <c r="L2286" s="2"/>
      <c r="M2286" s="1"/>
    </row>
    <row r="2287" spans="1:13" x14ac:dyDescent="0.2">
      <c r="A2287" s="1"/>
      <c r="B2287" s="1"/>
      <c r="C2287" s="16"/>
      <c r="D2287" s="1"/>
      <c r="E2287" s="1"/>
      <c r="F2287" s="1"/>
      <c r="G2287" s="1"/>
      <c r="H2287" s="11"/>
      <c r="I2287" s="11"/>
      <c r="J2287" s="11"/>
      <c r="K2287" s="2"/>
      <c r="L2287" s="2"/>
      <c r="M2287" s="1"/>
    </row>
    <row r="2288" spans="1:13" x14ac:dyDescent="0.2">
      <c r="A2288" s="1"/>
      <c r="B2288" s="1"/>
      <c r="C2288" s="16"/>
      <c r="D2288" s="1"/>
      <c r="E2288" s="1"/>
      <c r="F2288" s="1"/>
      <c r="G2288" s="1"/>
      <c r="H2288" s="11"/>
      <c r="I2288" s="11"/>
      <c r="J2288" s="11"/>
      <c r="K2288" s="2"/>
      <c r="L2288" s="2"/>
      <c r="M2288" s="1"/>
    </row>
    <row r="2289" spans="1:13" x14ac:dyDescent="0.2">
      <c r="A2289" s="1"/>
      <c r="B2289" s="1"/>
      <c r="C2289" s="16"/>
      <c r="D2289" s="1"/>
      <c r="E2289" s="1"/>
      <c r="F2289" s="1"/>
      <c r="G2289" s="1"/>
      <c r="H2289" s="11"/>
      <c r="I2289" s="11"/>
      <c r="J2289" s="11"/>
      <c r="K2289" s="2"/>
      <c r="L2289" s="2"/>
      <c r="M2289" s="1"/>
    </row>
    <row r="2290" spans="1:13" x14ac:dyDescent="0.2">
      <c r="A2290" s="1"/>
      <c r="B2290" s="1"/>
      <c r="C2290" s="16"/>
      <c r="D2290" s="1"/>
      <c r="E2290" s="1"/>
      <c r="F2290" s="1"/>
      <c r="G2290" s="1"/>
      <c r="H2290" s="11"/>
      <c r="I2290" s="11"/>
      <c r="J2290" s="11"/>
      <c r="K2290" s="2"/>
      <c r="L2290" s="2"/>
      <c r="M2290" s="1"/>
    </row>
    <row r="2291" spans="1:13" x14ac:dyDescent="0.2">
      <c r="A2291" s="1"/>
      <c r="B2291" s="1"/>
      <c r="C2291" s="16"/>
      <c r="D2291" s="1"/>
      <c r="E2291" s="1"/>
      <c r="F2291" s="1"/>
      <c r="G2291" s="1"/>
      <c r="H2291" s="11"/>
      <c r="I2291" s="11"/>
      <c r="J2291" s="11"/>
      <c r="K2291" s="2"/>
      <c r="L2291" s="2"/>
      <c r="M2291" s="1"/>
    </row>
    <row r="2292" spans="1:13" x14ac:dyDescent="0.2">
      <c r="A2292" s="1"/>
      <c r="B2292" s="1"/>
      <c r="C2292" s="16"/>
      <c r="D2292" s="1"/>
      <c r="E2292" s="1"/>
      <c r="F2292" s="1"/>
      <c r="G2292" s="1"/>
      <c r="H2292" s="11"/>
      <c r="I2292" s="11"/>
      <c r="J2292" s="11"/>
      <c r="K2292" s="2"/>
      <c r="L2292" s="2"/>
      <c r="M2292" s="1"/>
    </row>
    <row r="2293" spans="1:13" x14ac:dyDescent="0.2">
      <c r="A2293" s="1"/>
      <c r="B2293" s="1"/>
      <c r="C2293" s="16"/>
      <c r="D2293" s="1"/>
      <c r="E2293" s="1"/>
      <c r="F2293" s="1"/>
      <c r="G2293" s="1"/>
      <c r="H2293" s="11"/>
      <c r="I2293" s="11"/>
      <c r="J2293" s="11"/>
      <c r="K2293" s="2"/>
      <c r="L2293" s="2"/>
      <c r="M2293" s="1"/>
    </row>
    <row r="2294" spans="1:13" x14ac:dyDescent="0.2">
      <c r="A2294" s="1"/>
      <c r="B2294" s="1"/>
      <c r="C2294" s="16"/>
      <c r="D2294" s="1"/>
      <c r="E2294" s="1"/>
      <c r="F2294" s="1"/>
      <c r="G2294" s="1"/>
      <c r="H2294" s="11"/>
      <c r="I2294" s="11"/>
      <c r="J2294" s="11"/>
      <c r="K2294" s="2"/>
      <c r="L2294" s="2"/>
      <c r="M2294" s="1"/>
    </row>
    <row r="2295" spans="1:13" x14ac:dyDescent="0.2">
      <c r="A2295" s="1"/>
      <c r="B2295" s="1"/>
      <c r="C2295" s="16"/>
      <c r="D2295" s="1"/>
      <c r="E2295" s="1"/>
      <c r="F2295" s="1"/>
      <c r="G2295" s="1"/>
      <c r="H2295" s="11"/>
      <c r="I2295" s="11"/>
      <c r="J2295" s="11"/>
      <c r="K2295" s="2"/>
      <c r="L2295" s="2"/>
      <c r="M2295" s="1"/>
    </row>
    <row r="2296" spans="1:13" x14ac:dyDescent="0.2">
      <c r="A2296" s="1"/>
      <c r="B2296" s="1"/>
      <c r="C2296" s="16"/>
      <c r="D2296" s="1"/>
      <c r="E2296" s="1"/>
      <c r="F2296" s="1"/>
      <c r="G2296" s="1"/>
      <c r="H2296" s="11"/>
      <c r="I2296" s="11"/>
      <c r="J2296" s="11"/>
      <c r="K2296" s="2"/>
      <c r="L2296" s="2"/>
      <c r="M2296" s="1"/>
    </row>
    <row r="2297" spans="1:13" x14ac:dyDescent="0.2">
      <c r="A2297" s="1"/>
      <c r="B2297" s="1"/>
      <c r="C2297" s="16"/>
      <c r="D2297" s="1"/>
      <c r="E2297" s="1"/>
      <c r="F2297" s="1"/>
      <c r="G2297" s="1"/>
      <c r="H2297" s="11"/>
      <c r="I2297" s="11"/>
      <c r="J2297" s="11"/>
      <c r="K2297" s="2"/>
      <c r="L2297" s="2"/>
      <c r="M2297" s="1"/>
    </row>
    <row r="2298" spans="1:13" x14ac:dyDescent="0.2">
      <c r="A2298" s="1"/>
      <c r="B2298" s="1"/>
      <c r="C2298" s="16"/>
      <c r="D2298" s="1"/>
      <c r="E2298" s="1"/>
      <c r="F2298" s="1"/>
      <c r="G2298" s="1"/>
      <c r="H2298" s="11"/>
      <c r="I2298" s="11"/>
      <c r="J2298" s="11"/>
      <c r="K2298" s="2"/>
      <c r="L2298" s="2"/>
      <c r="M2298" s="1"/>
    </row>
    <row r="2299" spans="1:13" x14ac:dyDescent="0.2">
      <c r="A2299" s="1"/>
      <c r="B2299" s="1"/>
      <c r="C2299" s="16"/>
      <c r="D2299" s="1"/>
      <c r="E2299" s="1"/>
      <c r="F2299" s="1"/>
      <c r="G2299" s="1"/>
      <c r="H2299" s="11"/>
      <c r="I2299" s="11"/>
      <c r="J2299" s="11"/>
      <c r="K2299" s="2"/>
      <c r="L2299" s="2"/>
      <c r="M2299" s="1"/>
    </row>
    <row r="2300" spans="1:13" x14ac:dyDescent="0.2">
      <c r="A2300" s="1"/>
      <c r="B2300" s="1"/>
      <c r="C2300" s="16"/>
      <c r="D2300" s="1"/>
      <c r="E2300" s="1"/>
      <c r="F2300" s="1"/>
      <c r="G2300" s="1"/>
      <c r="H2300" s="11"/>
      <c r="I2300" s="11"/>
      <c r="J2300" s="11"/>
      <c r="K2300" s="2"/>
      <c r="L2300" s="2"/>
      <c r="M2300" s="1"/>
    </row>
    <row r="2301" spans="1:13" x14ac:dyDescent="0.2">
      <c r="A2301" s="1"/>
      <c r="B2301" s="1"/>
      <c r="C2301" s="16"/>
      <c r="D2301" s="1"/>
      <c r="E2301" s="1"/>
      <c r="F2301" s="1"/>
      <c r="G2301" s="1"/>
      <c r="H2301" s="11"/>
      <c r="I2301" s="11"/>
      <c r="J2301" s="11"/>
      <c r="K2301" s="2"/>
      <c r="L2301" s="2"/>
      <c r="M2301" s="1"/>
    </row>
    <row r="2302" spans="1:13" x14ac:dyDescent="0.2">
      <c r="A2302" s="1"/>
      <c r="B2302" s="1"/>
      <c r="C2302" s="16"/>
      <c r="D2302" s="1"/>
      <c r="E2302" s="1"/>
      <c r="F2302" s="1"/>
      <c r="G2302" s="1"/>
      <c r="H2302" s="11"/>
      <c r="I2302" s="11"/>
      <c r="J2302" s="11"/>
      <c r="K2302" s="2"/>
      <c r="L2302" s="2"/>
      <c r="M2302" s="1"/>
    </row>
    <row r="2303" spans="1:13" x14ac:dyDescent="0.2">
      <c r="A2303" s="1"/>
      <c r="B2303" s="1"/>
      <c r="C2303" s="16"/>
      <c r="D2303" s="1"/>
      <c r="E2303" s="1"/>
      <c r="F2303" s="1"/>
      <c r="G2303" s="1"/>
      <c r="H2303" s="11"/>
      <c r="I2303" s="11"/>
      <c r="J2303" s="11"/>
      <c r="K2303" s="2"/>
      <c r="L2303" s="2"/>
      <c r="M2303" s="1"/>
    </row>
    <row r="2304" spans="1:13" x14ac:dyDescent="0.2">
      <c r="A2304" s="1"/>
      <c r="B2304" s="1"/>
      <c r="C2304" s="16"/>
      <c r="D2304" s="1"/>
      <c r="E2304" s="1"/>
      <c r="F2304" s="1"/>
      <c r="G2304" s="1"/>
      <c r="H2304" s="11"/>
      <c r="I2304" s="11"/>
      <c r="J2304" s="11"/>
      <c r="K2304" s="2"/>
      <c r="L2304" s="2"/>
      <c r="M2304" s="1"/>
    </row>
    <row r="2305" spans="1:13" x14ac:dyDescent="0.2">
      <c r="A2305" s="1"/>
      <c r="B2305" s="1"/>
      <c r="C2305" s="16"/>
      <c r="D2305" s="1"/>
      <c r="E2305" s="1"/>
      <c r="F2305" s="1"/>
      <c r="G2305" s="1"/>
      <c r="H2305" s="11"/>
      <c r="I2305" s="11"/>
      <c r="J2305" s="11"/>
      <c r="K2305" s="2"/>
      <c r="L2305" s="2"/>
      <c r="M2305" s="1"/>
    </row>
    <row r="2306" spans="1:13" x14ac:dyDescent="0.2">
      <c r="A2306" s="1"/>
      <c r="B2306" s="1"/>
      <c r="C2306" s="16"/>
      <c r="D2306" s="1"/>
      <c r="E2306" s="1"/>
      <c r="F2306" s="1"/>
      <c r="G2306" s="1"/>
      <c r="H2306" s="11"/>
      <c r="I2306" s="11"/>
      <c r="J2306" s="11"/>
      <c r="K2306" s="2"/>
      <c r="L2306" s="2"/>
      <c r="M2306" s="1"/>
    </row>
    <row r="2307" spans="1:13" x14ac:dyDescent="0.2">
      <c r="A2307" s="1"/>
      <c r="B2307" s="1"/>
      <c r="C2307" s="16"/>
      <c r="D2307" s="1"/>
      <c r="E2307" s="1"/>
      <c r="F2307" s="1"/>
      <c r="G2307" s="1"/>
      <c r="H2307" s="11"/>
      <c r="I2307" s="11"/>
      <c r="J2307" s="11"/>
      <c r="K2307" s="2"/>
      <c r="L2307" s="2"/>
      <c r="M2307" s="1"/>
    </row>
    <row r="2308" spans="1:13" x14ac:dyDescent="0.2">
      <c r="A2308" s="1"/>
      <c r="B2308" s="1"/>
      <c r="C2308" s="16"/>
      <c r="D2308" s="1"/>
      <c r="E2308" s="1"/>
      <c r="F2308" s="1"/>
      <c r="G2308" s="1"/>
      <c r="H2308" s="11"/>
      <c r="I2308" s="11"/>
      <c r="J2308" s="11"/>
      <c r="K2308" s="2"/>
      <c r="L2308" s="2"/>
      <c r="M2308" s="1"/>
    </row>
    <row r="2309" spans="1:13" x14ac:dyDescent="0.2">
      <c r="A2309" s="1"/>
      <c r="B2309" s="1"/>
      <c r="C2309" s="16"/>
      <c r="D2309" s="1"/>
      <c r="E2309" s="1"/>
      <c r="F2309" s="1"/>
      <c r="G2309" s="1"/>
      <c r="H2309" s="11"/>
      <c r="I2309" s="11"/>
      <c r="J2309" s="11"/>
      <c r="K2309" s="2"/>
      <c r="L2309" s="2"/>
      <c r="M2309" s="1"/>
    </row>
    <row r="2310" spans="1:13" x14ac:dyDescent="0.2">
      <c r="A2310" s="1"/>
      <c r="B2310" s="1"/>
      <c r="C2310" s="16"/>
      <c r="D2310" s="1"/>
      <c r="E2310" s="1"/>
      <c r="F2310" s="1"/>
      <c r="G2310" s="1"/>
      <c r="H2310" s="11"/>
      <c r="I2310" s="11"/>
      <c r="J2310" s="11"/>
      <c r="K2310" s="2"/>
      <c r="L2310" s="2"/>
      <c r="M2310" s="1"/>
    </row>
    <row r="2311" spans="1:13" x14ac:dyDescent="0.2">
      <c r="A2311" s="1"/>
      <c r="B2311" s="1"/>
      <c r="C2311" s="16"/>
      <c r="D2311" s="1"/>
      <c r="E2311" s="1"/>
      <c r="F2311" s="1"/>
      <c r="G2311" s="1"/>
      <c r="H2311" s="11"/>
      <c r="I2311" s="11"/>
      <c r="J2311" s="11"/>
      <c r="K2311" s="2"/>
      <c r="L2311" s="2"/>
      <c r="M2311" s="1"/>
    </row>
    <row r="2312" spans="1:13" x14ac:dyDescent="0.2">
      <c r="A2312" s="1"/>
      <c r="B2312" s="1"/>
      <c r="C2312" s="16"/>
      <c r="D2312" s="1"/>
      <c r="E2312" s="1"/>
      <c r="F2312" s="1"/>
      <c r="G2312" s="1"/>
      <c r="H2312" s="11"/>
      <c r="I2312" s="11"/>
      <c r="J2312" s="11"/>
      <c r="K2312" s="2"/>
      <c r="L2312" s="2"/>
      <c r="M2312" s="1"/>
    </row>
    <row r="2313" spans="1:13" x14ac:dyDescent="0.2">
      <c r="A2313" s="1"/>
      <c r="B2313" s="1"/>
      <c r="C2313" s="16"/>
      <c r="D2313" s="1"/>
      <c r="E2313" s="1"/>
      <c r="F2313" s="1"/>
      <c r="G2313" s="1"/>
      <c r="H2313" s="11"/>
      <c r="I2313" s="11"/>
      <c r="J2313" s="11"/>
      <c r="K2313" s="2"/>
      <c r="L2313" s="2"/>
      <c r="M2313" s="1"/>
    </row>
    <row r="2314" spans="1:13" x14ac:dyDescent="0.2">
      <c r="A2314" s="1"/>
      <c r="B2314" s="1"/>
      <c r="C2314" s="16"/>
      <c r="D2314" s="1"/>
      <c r="E2314" s="1"/>
      <c r="F2314" s="1"/>
      <c r="G2314" s="1"/>
      <c r="H2314" s="11"/>
      <c r="I2314" s="11"/>
      <c r="J2314" s="11"/>
      <c r="K2314" s="2"/>
      <c r="L2314" s="2"/>
      <c r="M2314" s="1"/>
    </row>
    <row r="2315" spans="1:13" x14ac:dyDescent="0.2">
      <c r="A2315" s="1"/>
      <c r="B2315" s="1"/>
      <c r="C2315" s="16"/>
      <c r="D2315" s="1"/>
      <c r="E2315" s="1"/>
      <c r="F2315" s="1"/>
      <c r="G2315" s="1"/>
      <c r="H2315" s="11"/>
      <c r="I2315" s="11"/>
      <c r="J2315" s="11"/>
      <c r="K2315" s="2"/>
      <c r="L2315" s="2"/>
      <c r="M2315" s="1"/>
    </row>
    <row r="2316" spans="1:13" x14ac:dyDescent="0.2">
      <c r="A2316" s="1"/>
      <c r="B2316" s="1"/>
      <c r="C2316" s="16"/>
      <c r="D2316" s="1"/>
      <c r="E2316" s="1"/>
      <c r="F2316" s="1"/>
      <c r="G2316" s="1"/>
      <c r="H2316" s="11"/>
      <c r="I2316" s="11"/>
      <c r="J2316" s="11"/>
      <c r="K2316" s="2"/>
      <c r="L2316" s="2"/>
      <c r="M2316" s="1"/>
    </row>
    <row r="2317" spans="1:13" x14ac:dyDescent="0.2">
      <c r="A2317" s="1"/>
      <c r="B2317" s="1"/>
      <c r="C2317" s="16"/>
      <c r="D2317" s="1"/>
      <c r="E2317" s="1"/>
      <c r="F2317" s="1"/>
      <c r="G2317" s="1"/>
      <c r="H2317" s="11"/>
      <c r="I2317" s="11"/>
      <c r="J2317" s="11"/>
      <c r="K2317" s="2"/>
      <c r="L2317" s="2"/>
      <c r="M2317" s="1"/>
    </row>
    <row r="2318" spans="1:13" x14ac:dyDescent="0.2">
      <c r="A2318" s="1"/>
      <c r="B2318" s="1"/>
      <c r="C2318" s="16"/>
      <c r="D2318" s="1"/>
      <c r="E2318" s="1"/>
      <c r="F2318" s="1"/>
      <c r="G2318" s="1"/>
      <c r="H2318" s="11"/>
      <c r="I2318" s="11"/>
      <c r="J2318" s="11"/>
      <c r="K2318" s="2"/>
      <c r="L2318" s="2"/>
      <c r="M2318" s="1"/>
    </row>
    <row r="2319" spans="1:13" x14ac:dyDescent="0.2">
      <c r="A2319" s="1"/>
      <c r="B2319" s="1"/>
      <c r="C2319" s="16"/>
      <c r="D2319" s="1"/>
      <c r="E2319" s="1"/>
      <c r="F2319" s="1"/>
      <c r="G2319" s="1"/>
      <c r="H2319" s="11"/>
      <c r="I2319" s="11"/>
      <c r="J2319" s="11"/>
      <c r="K2319" s="2"/>
      <c r="L2319" s="2"/>
      <c r="M2319" s="1"/>
    </row>
    <row r="2320" spans="1:13" x14ac:dyDescent="0.2">
      <c r="A2320" s="1"/>
      <c r="B2320" s="1"/>
      <c r="C2320" s="16"/>
      <c r="D2320" s="1"/>
      <c r="E2320" s="1"/>
      <c r="F2320" s="1"/>
      <c r="G2320" s="1"/>
      <c r="H2320" s="11"/>
      <c r="I2320" s="11"/>
      <c r="J2320" s="11"/>
      <c r="K2320" s="2"/>
      <c r="L2320" s="2"/>
      <c r="M2320" s="1"/>
    </row>
    <row r="2321" spans="1:13" x14ac:dyDescent="0.2">
      <c r="A2321" s="1"/>
      <c r="B2321" s="1"/>
      <c r="C2321" s="16"/>
      <c r="D2321" s="1"/>
      <c r="E2321" s="1"/>
      <c r="F2321" s="1"/>
      <c r="G2321" s="1"/>
      <c r="H2321" s="11"/>
      <c r="I2321" s="11"/>
      <c r="J2321" s="11"/>
      <c r="K2321" s="2"/>
      <c r="L2321" s="2"/>
      <c r="M2321" s="1"/>
    </row>
    <row r="2322" spans="1:13" x14ac:dyDescent="0.2">
      <c r="A2322" s="1"/>
      <c r="B2322" s="1"/>
      <c r="C2322" s="16"/>
      <c r="D2322" s="1"/>
      <c r="E2322" s="1"/>
      <c r="F2322" s="1"/>
      <c r="G2322" s="1"/>
      <c r="H2322" s="11"/>
      <c r="I2322" s="11"/>
      <c r="J2322" s="11"/>
      <c r="K2322" s="2"/>
      <c r="L2322" s="2"/>
      <c r="M2322" s="1"/>
    </row>
    <row r="2323" spans="1:13" x14ac:dyDescent="0.2">
      <c r="A2323" s="1"/>
      <c r="B2323" s="1"/>
      <c r="C2323" s="16"/>
      <c r="D2323" s="1"/>
      <c r="E2323" s="1"/>
      <c r="F2323" s="1"/>
      <c r="G2323" s="1"/>
      <c r="H2323" s="11"/>
      <c r="I2323" s="11"/>
      <c r="J2323" s="11"/>
      <c r="K2323" s="2"/>
      <c r="L2323" s="2"/>
      <c r="M2323" s="1"/>
    </row>
    <row r="2324" spans="1:13" x14ac:dyDescent="0.2">
      <c r="A2324" s="1"/>
      <c r="B2324" s="1"/>
      <c r="C2324" s="16"/>
      <c r="D2324" s="1"/>
      <c r="E2324" s="1"/>
      <c r="F2324" s="1"/>
      <c r="G2324" s="1"/>
      <c r="H2324" s="11"/>
      <c r="I2324" s="11"/>
      <c r="J2324" s="11"/>
      <c r="K2324" s="2"/>
      <c r="L2324" s="2"/>
      <c r="M2324" s="1"/>
    </row>
    <row r="2325" spans="1:13" x14ac:dyDescent="0.2">
      <c r="A2325" s="1"/>
      <c r="B2325" s="1"/>
      <c r="C2325" s="16"/>
      <c r="D2325" s="1"/>
      <c r="E2325" s="1"/>
      <c r="F2325" s="1"/>
      <c r="G2325" s="1"/>
      <c r="H2325" s="11"/>
      <c r="I2325" s="11"/>
      <c r="J2325" s="11"/>
      <c r="K2325" s="2"/>
      <c r="L2325" s="2"/>
      <c r="M2325" s="1"/>
    </row>
    <row r="2326" spans="1:13" x14ac:dyDescent="0.2">
      <c r="A2326" s="1"/>
      <c r="B2326" s="1"/>
      <c r="C2326" s="16"/>
      <c r="D2326" s="1"/>
      <c r="E2326" s="1"/>
      <c r="F2326" s="1"/>
      <c r="G2326" s="1"/>
      <c r="H2326" s="11"/>
      <c r="I2326" s="11"/>
      <c r="J2326" s="11"/>
      <c r="K2326" s="2"/>
      <c r="L2326" s="2"/>
      <c r="M2326" s="1"/>
    </row>
    <row r="2327" spans="1:13" x14ac:dyDescent="0.2">
      <c r="A2327" s="1"/>
      <c r="B2327" s="1"/>
      <c r="C2327" s="16"/>
      <c r="D2327" s="1"/>
      <c r="E2327" s="1"/>
      <c r="F2327" s="1"/>
      <c r="G2327" s="1"/>
      <c r="H2327" s="11"/>
      <c r="I2327" s="11"/>
      <c r="J2327" s="11"/>
      <c r="K2327" s="2"/>
      <c r="L2327" s="2"/>
      <c r="M2327" s="1"/>
    </row>
    <row r="2328" spans="1:13" x14ac:dyDescent="0.2">
      <c r="A2328" s="1"/>
      <c r="B2328" s="1"/>
      <c r="C2328" s="16"/>
      <c r="D2328" s="1"/>
      <c r="E2328" s="1"/>
      <c r="F2328" s="1"/>
      <c r="G2328" s="1"/>
      <c r="H2328" s="11"/>
      <c r="I2328" s="11"/>
      <c r="J2328" s="11"/>
      <c r="K2328" s="2"/>
      <c r="L2328" s="2"/>
      <c r="M2328" s="1"/>
    </row>
    <row r="2329" spans="1:13" x14ac:dyDescent="0.2">
      <c r="A2329" s="1"/>
      <c r="B2329" s="1"/>
      <c r="C2329" s="16"/>
      <c r="D2329" s="1"/>
      <c r="E2329" s="1"/>
      <c r="F2329" s="1"/>
      <c r="G2329" s="1"/>
      <c r="H2329" s="11"/>
      <c r="I2329" s="11"/>
      <c r="J2329" s="11"/>
      <c r="K2329" s="2"/>
      <c r="L2329" s="2"/>
      <c r="M2329" s="1"/>
    </row>
    <row r="2330" spans="1:13" x14ac:dyDescent="0.2">
      <c r="A2330" s="1"/>
      <c r="B2330" s="1"/>
      <c r="C2330" s="16"/>
      <c r="D2330" s="1"/>
      <c r="E2330" s="1"/>
      <c r="F2330" s="1"/>
      <c r="G2330" s="1"/>
      <c r="H2330" s="11"/>
      <c r="I2330" s="11"/>
      <c r="J2330" s="11"/>
      <c r="K2330" s="2"/>
      <c r="L2330" s="2"/>
      <c r="M2330" s="1"/>
    </row>
    <row r="2331" spans="1:13" x14ac:dyDescent="0.2">
      <c r="A2331" s="1"/>
      <c r="B2331" s="1"/>
      <c r="C2331" s="16"/>
      <c r="D2331" s="1"/>
      <c r="E2331" s="1"/>
      <c r="F2331" s="1"/>
      <c r="G2331" s="1"/>
      <c r="H2331" s="11"/>
      <c r="I2331" s="11"/>
      <c r="J2331" s="11"/>
      <c r="K2331" s="2"/>
      <c r="L2331" s="2"/>
      <c r="M2331" s="1"/>
    </row>
    <row r="2332" spans="1:13" x14ac:dyDescent="0.2">
      <c r="A2332" s="1"/>
      <c r="B2332" s="1"/>
      <c r="C2332" s="16"/>
      <c r="D2332" s="1"/>
      <c r="E2332" s="1"/>
      <c r="F2332" s="1"/>
      <c r="G2332" s="1"/>
      <c r="H2332" s="11"/>
      <c r="I2332" s="11"/>
      <c r="J2332" s="11"/>
      <c r="K2332" s="2"/>
      <c r="L2332" s="2"/>
      <c r="M2332" s="1"/>
    </row>
    <row r="2333" spans="1:13" x14ac:dyDescent="0.2">
      <c r="A2333" s="1"/>
      <c r="B2333" s="1"/>
      <c r="C2333" s="16"/>
      <c r="D2333" s="1"/>
      <c r="E2333" s="1"/>
      <c r="F2333" s="1"/>
      <c r="G2333" s="1"/>
      <c r="H2333" s="11"/>
      <c r="I2333" s="11"/>
      <c r="J2333" s="11"/>
      <c r="K2333" s="2"/>
      <c r="L2333" s="2"/>
      <c r="M2333" s="1"/>
    </row>
    <row r="2334" spans="1:13" x14ac:dyDescent="0.2">
      <c r="A2334" s="1"/>
      <c r="B2334" s="1"/>
      <c r="C2334" s="16"/>
      <c r="D2334" s="1"/>
      <c r="E2334" s="1"/>
      <c r="F2334" s="1"/>
      <c r="G2334" s="1"/>
      <c r="H2334" s="11"/>
      <c r="I2334" s="11"/>
      <c r="J2334" s="11"/>
      <c r="K2334" s="2"/>
      <c r="L2334" s="2"/>
      <c r="M2334" s="1"/>
    </row>
    <row r="2335" spans="1:13" x14ac:dyDescent="0.2">
      <c r="A2335" s="1"/>
      <c r="B2335" s="1"/>
      <c r="C2335" s="16"/>
      <c r="D2335" s="1"/>
      <c r="E2335" s="1"/>
      <c r="F2335" s="1"/>
      <c r="G2335" s="1"/>
      <c r="H2335" s="11"/>
      <c r="I2335" s="11"/>
      <c r="J2335" s="11"/>
      <c r="K2335" s="2"/>
      <c r="L2335" s="2"/>
      <c r="M2335" s="1"/>
    </row>
    <row r="2336" spans="1:13" x14ac:dyDescent="0.2">
      <c r="A2336" s="1"/>
      <c r="B2336" s="1"/>
      <c r="C2336" s="16"/>
      <c r="D2336" s="1"/>
      <c r="E2336" s="1"/>
      <c r="F2336" s="1"/>
      <c r="G2336" s="1"/>
      <c r="H2336" s="11"/>
      <c r="I2336" s="11"/>
      <c r="J2336" s="11"/>
      <c r="K2336" s="2"/>
      <c r="L2336" s="2"/>
      <c r="M2336" s="1"/>
    </row>
    <row r="2337" spans="1:13" x14ac:dyDescent="0.2">
      <c r="A2337" s="1"/>
      <c r="B2337" s="1"/>
      <c r="C2337" s="16"/>
      <c r="D2337" s="1"/>
      <c r="E2337" s="1"/>
      <c r="F2337" s="1"/>
      <c r="G2337" s="1"/>
      <c r="H2337" s="11"/>
      <c r="I2337" s="11"/>
      <c r="J2337" s="11"/>
      <c r="K2337" s="2"/>
      <c r="L2337" s="2"/>
      <c r="M2337" s="1"/>
    </row>
    <row r="2338" spans="1:13" x14ac:dyDescent="0.2">
      <c r="A2338" s="1"/>
      <c r="B2338" s="1"/>
      <c r="C2338" s="16"/>
      <c r="D2338" s="1"/>
      <c r="E2338" s="1"/>
      <c r="F2338" s="1"/>
      <c r="G2338" s="1"/>
      <c r="H2338" s="11"/>
      <c r="I2338" s="11"/>
      <c r="J2338" s="11"/>
      <c r="K2338" s="2"/>
      <c r="L2338" s="2"/>
      <c r="M2338" s="1"/>
    </row>
    <row r="2339" spans="1:13" x14ac:dyDescent="0.2">
      <c r="A2339" s="1"/>
      <c r="B2339" s="1"/>
      <c r="C2339" s="16"/>
      <c r="D2339" s="1"/>
      <c r="E2339" s="1"/>
      <c r="F2339" s="1"/>
      <c r="G2339" s="1"/>
      <c r="H2339" s="11"/>
      <c r="I2339" s="11"/>
      <c r="J2339" s="11"/>
      <c r="K2339" s="2"/>
      <c r="L2339" s="2"/>
      <c r="M2339" s="1"/>
    </row>
    <row r="2340" spans="1:13" x14ac:dyDescent="0.2">
      <c r="A2340" s="1"/>
      <c r="B2340" s="1"/>
      <c r="C2340" s="16"/>
      <c r="D2340" s="1"/>
      <c r="E2340" s="1"/>
      <c r="F2340" s="1"/>
      <c r="G2340" s="1"/>
      <c r="H2340" s="11"/>
      <c r="I2340" s="11"/>
      <c r="J2340" s="11"/>
      <c r="K2340" s="2"/>
      <c r="L2340" s="2"/>
      <c r="M2340" s="1"/>
    </row>
    <row r="2341" spans="1:13" x14ac:dyDescent="0.2">
      <c r="A2341" s="1"/>
      <c r="B2341" s="1"/>
      <c r="C2341" s="16"/>
      <c r="D2341" s="1"/>
      <c r="E2341" s="1"/>
      <c r="F2341" s="1"/>
      <c r="G2341" s="1"/>
      <c r="H2341" s="11"/>
      <c r="I2341" s="11"/>
      <c r="J2341" s="11"/>
      <c r="K2341" s="2"/>
      <c r="L2341" s="2"/>
      <c r="M2341" s="1"/>
    </row>
    <row r="2342" spans="1:13" x14ac:dyDescent="0.2">
      <c r="A2342" s="1"/>
      <c r="B2342" s="1"/>
      <c r="C2342" s="16"/>
      <c r="D2342" s="1"/>
      <c r="E2342" s="1"/>
      <c r="F2342" s="1"/>
      <c r="G2342" s="1"/>
      <c r="H2342" s="11"/>
      <c r="I2342" s="11"/>
      <c r="J2342" s="11"/>
      <c r="K2342" s="2"/>
      <c r="L2342" s="2"/>
      <c r="M2342" s="1"/>
    </row>
    <row r="2343" spans="1:13" x14ac:dyDescent="0.2">
      <c r="A2343" s="1"/>
      <c r="B2343" s="1"/>
      <c r="C2343" s="16"/>
      <c r="D2343" s="1"/>
      <c r="E2343" s="1"/>
      <c r="F2343" s="1"/>
      <c r="G2343" s="1"/>
      <c r="H2343" s="11"/>
      <c r="I2343" s="11"/>
      <c r="J2343" s="11"/>
      <c r="K2343" s="2"/>
      <c r="L2343" s="2"/>
      <c r="M2343" s="1"/>
    </row>
    <row r="2344" spans="1:13" x14ac:dyDescent="0.2">
      <c r="A2344" s="1"/>
      <c r="B2344" s="1"/>
      <c r="C2344" s="16"/>
      <c r="D2344" s="1"/>
      <c r="E2344" s="1"/>
      <c r="F2344" s="1"/>
      <c r="G2344" s="1"/>
      <c r="H2344" s="11"/>
      <c r="I2344" s="11"/>
      <c r="J2344" s="11"/>
      <c r="K2344" s="2"/>
      <c r="L2344" s="2"/>
      <c r="M2344" s="1"/>
    </row>
    <row r="2345" spans="1:13" x14ac:dyDescent="0.2">
      <c r="A2345" s="1"/>
      <c r="B2345" s="1"/>
      <c r="C2345" s="16"/>
      <c r="D2345" s="1"/>
      <c r="E2345" s="1"/>
      <c r="F2345" s="1"/>
      <c r="G2345" s="1"/>
      <c r="H2345" s="11"/>
      <c r="I2345" s="11"/>
      <c r="J2345" s="11"/>
      <c r="K2345" s="2"/>
      <c r="L2345" s="2"/>
      <c r="M2345" s="1"/>
    </row>
    <row r="2346" spans="1:13" x14ac:dyDescent="0.2">
      <c r="A2346" s="1"/>
      <c r="B2346" s="1"/>
      <c r="C2346" s="16"/>
      <c r="D2346" s="1"/>
      <c r="E2346" s="1"/>
      <c r="F2346" s="1"/>
      <c r="G2346" s="1"/>
      <c r="H2346" s="11"/>
      <c r="I2346" s="11"/>
      <c r="J2346" s="11"/>
      <c r="K2346" s="2"/>
      <c r="L2346" s="2"/>
      <c r="M2346" s="1"/>
    </row>
    <row r="2347" spans="1:13" x14ac:dyDescent="0.2">
      <c r="A2347" s="1"/>
      <c r="B2347" s="1"/>
      <c r="C2347" s="16"/>
      <c r="D2347" s="1"/>
      <c r="E2347" s="1"/>
      <c r="F2347" s="1"/>
      <c r="G2347" s="1"/>
      <c r="H2347" s="11"/>
      <c r="I2347" s="11"/>
      <c r="J2347" s="11"/>
      <c r="K2347" s="2"/>
      <c r="L2347" s="2"/>
      <c r="M2347" s="1"/>
    </row>
    <row r="2348" spans="1:13" x14ac:dyDescent="0.2">
      <c r="A2348" s="1"/>
      <c r="B2348" s="1"/>
      <c r="C2348" s="16"/>
      <c r="D2348" s="1"/>
      <c r="E2348" s="1"/>
      <c r="F2348" s="1"/>
      <c r="G2348" s="1"/>
      <c r="H2348" s="11"/>
      <c r="I2348" s="11"/>
      <c r="J2348" s="11"/>
      <c r="K2348" s="2"/>
      <c r="L2348" s="2"/>
      <c r="M2348" s="1"/>
    </row>
    <row r="2349" spans="1:13" x14ac:dyDescent="0.2">
      <c r="A2349" s="1"/>
      <c r="B2349" s="1"/>
      <c r="C2349" s="16"/>
      <c r="D2349" s="1"/>
      <c r="E2349" s="1"/>
      <c r="F2349" s="1"/>
      <c r="G2349" s="1"/>
      <c r="H2349" s="11"/>
      <c r="I2349" s="11"/>
      <c r="J2349" s="11"/>
      <c r="K2349" s="2"/>
      <c r="L2349" s="2"/>
      <c r="M2349" s="1"/>
    </row>
    <row r="2350" spans="1:13" x14ac:dyDescent="0.2">
      <c r="A2350" s="1"/>
      <c r="B2350" s="1"/>
      <c r="C2350" s="16"/>
      <c r="D2350" s="1"/>
      <c r="E2350" s="1"/>
      <c r="F2350" s="1"/>
      <c r="G2350" s="1"/>
      <c r="H2350" s="11"/>
      <c r="I2350" s="11"/>
      <c r="J2350" s="11"/>
      <c r="K2350" s="2"/>
      <c r="L2350" s="2"/>
      <c r="M2350" s="1"/>
    </row>
    <row r="2351" spans="1:13" x14ac:dyDescent="0.2">
      <c r="A2351" s="1"/>
      <c r="B2351" s="1"/>
      <c r="C2351" s="16"/>
      <c r="D2351" s="1"/>
      <c r="E2351" s="1"/>
      <c r="F2351" s="1"/>
      <c r="G2351" s="1"/>
      <c r="H2351" s="11"/>
      <c r="I2351" s="11"/>
      <c r="J2351" s="11"/>
      <c r="K2351" s="2"/>
      <c r="L2351" s="2"/>
      <c r="M2351" s="1"/>
    </row>
    <row r="2352" spans="1:13" x14ac:dyDescent="0.2">
      <c r="A2352" s="1"/>
      <c r="B2352" s="1"/>
      <c r="C2352" s="16"/>
      <c r="D2352" s="1"/>
      <c r="E2352" s="1"/>
      <c r="F2352" s="1"/>
      <c r="G2352" s="1"/>
      <c r="H2352" s="11"/>
      <c r="I2352" s="11"/>
      <c r="J2352" s="11"/>
      <c r="K2352" s="2"/>
      <c r="L2352" s="2"/>
      <c r="M2352" s="1"/>
    </row>
    <row r="2353" spans="1:13" x14ac:dyDescent="0.2">
      <c r="A2353" s="1"/>
      <c r="B2353" s="1"/>
      <c r="C2353" s="16"/>
      <c r="D2353" s="1"/>
      <c r="E2353" s="1"/>
      <c r="F2353" s="1"/>
      <c r="G2353" s="1"/>
      <c r="H2353" s="11"/>
      <c r="I2353" s="11"/>
      <c r="J2353" s="11"/>
      <c r="K2353" s="2"/>
      <c r="L2353" s="2"/>
      <c r="M2353" s="1"/>
    </row>
    <row r="2354" spans="1:13" x14ac:dyDescent="0.2">
      <c r="A2354" s="1"/>
      <c r="B2354" s="1"/>
      <c r="C2354" s="16"/>
      <c r="D2354" s="1"/>
      <c r="E2354" s="1"/>
      <c r="F2354" s="1"/>
      <c r="G2354" s="1"/>
      <c r="H2354" s="11"/>
      <c r="I2354" s="11"/>
      <c r="J2354" s="11"/>
      <c r="K2354" s="2"/>
      <c r="L2354" s="2"/>
      <c r="M2354" s="1"/>
    </row>
    <row r="2355" spans="1:13" x14ac:dyDescent="0.2">
      <c r="A2355" s="1"/>
      <c r="B2355" s="1"/>
      <c r="C2355" s="16"/>
      <c r="D2355" s="1"/>
      <c r="E2355" s="1"/>
      <c r="F2355" s="1"/>
      <c r="G2355" s="1"/>
      <c r="H2355" s="11"/>
      <c r="I2355" s="11"/>
      <c r="J2355" s="11"/>
      <c r="K2355" s="2"/>
      <c r="L2355" s="2"/>
      <c r="M2355" s="1"/>
    </row>
    <row r="2356" spans="1:13" x14ac:dyDescent="0.2">
      <c r="A2356" s="1"/>
      <c r="B2356" s="1"/>
      <c r="C2356" s="16"/>
      <c r="D2356" s="1"/>
      <c r="E2356" s="1"/>
      <c r="F2356" s="1"/>
      <c r="G2356" s="1"/>
      <c r="H2356" s="11"/>
      <c r="I2356" s="11"/>
      <c r="J2356" s="11"/>
      <c r="K2356" s="2"/>
      <c r="L2356" s="2"/>
      <c r="M2356" s="1"/>
    </row>
    <row r="2357" spans="1:13" x14ac:dyDescent="0.2">
      <c r="A2357" s="1"/>
      <c r="B2357" s="1"/>
      <c r="C2357" s="16"/>
      <c r="D2357" s="1"/>
      <c r="E2357" s="1"/>
      <c r="F2357" s="1"/>
      <c r="G2357" s="1"/>
      <c r="H2357" s="11"/>
      <c r="I2357" s="11"/>
      <c r="J2357" s="11"/>
      <c r="K2357" s="2"/>
      <c r="L2357" s="2"/>
      <c r="M2357" s="1"/>
    </row>
    <row r="2358" spans="1:13" x14ac:dyDescent="0.2">
      <c r="A2358" s="1"/>
      <c r="B2358" s="1"/>
      <c r="C2358" s="16"/>
      <c r="D2358" s="1"/>
      <c r="E2358" s="1"/>
      <c r="F2358" s="1"/>
      <c r="G2358" s="1"/>
      <c r="H2358" s="11"/>
      <c r="I2358" s="11"/>
      <c r="J2358" s="11"/>
      <c r="K2358" s="2"/>
      <c r="L2358" s="2"/>
      <c r="M2358" s="1"/>
    </row>
    <row r="2359" spans="1:13" x14ac:dyDescent="0.2">
      <c r="A2359" s="1"/>
      <c r="B2359" s="1"/>
      <c r="C2359" s="16"/>
      <c r="D2359" s="1"/>
      <c r="E2359" s="1"/>
      <c r="F2359" s="1"/>
      <c r="G2359" s="1"/>
      <c r="H2359" s="11"/>
      <c r="I2359" s="11"/>
      <c r="J2359" s="11"/>
      <c r="K2359" s="2"/>
      <c r="L2359" s="2"/>
      <c r="M2359" s="1"/>
    </row>
    <row r="2360" spans="1:13" x14ac:dyDescent="0.2">
      <c r="A2360" s="1"/>
      <c r="B2360" s="1"/>
      <c r="C2360" s="16"/>
      <c r="D2360" s="1"/>
      <c r="E2360" s="1"/>
      <c r="F2360" s="1"/>
      <c r="G2360" s="1"/>
      <c r="H2360" s="11"/>
      <c r="I2360" s="11"/>
      <c r="J2360" s="11"/>
      <c r="K2360" s="2"/>
      <c r="L2360" s="2"/>
      <c r="M2360" s="1"/>
    </row>
    <row r="2361" spans="1:13" x14ac:dyDescent="0.2">
      <c r="A2361" s="1"/>
      <c r="B2361" s="1"/>
      <c r="C2361" s="16"/>
      <c r="D2361" s="1"/>
      <c r="E2361" s="1"/>
      <c r="F2361" s="1"/>
      <c r="G2361" s="1"/>
      <c r="H2361" s="11"/>
      <c r="I2361" s="11"/>
      <c r="J2361" s="11"/>
      <c r="K2361" s="2"/>
      <c r="L2361" s="2"/>
      <c r="M2361" s="1"/>
    </row>
    <row r="2362" spans="1:13" x14ac:dyDescent="0.2">
      <c r="A2362" s="1"/>
      <c r="B2362" s="1"/>
      <c r="C2362" s="16"/>
      <c r="D2362" s="1"/>
      <c r="E2362" s="1"/>
      <c r="F2362" s="1"/>
      <c r="G2362" s="1"/>
      <c r="H2362" s="11"/>
      <c r="I2362" s="11"/>
      <c r="J2362" s="11"/>
      <c r="K2362" s="2"/>
      <c r="L2362" s="2"/>
      <c r="M2362" s="1"/>
    </row>
    <row r="2363" spans="1:13" x14ac:dyDescent="0.2">
      <c r="A2363" s="1"/>
      <c r="B2363" s="1"/>
      <c r="C2363" s="16"/>
      <c r="D2363" s="1"/>
      <c r="E2363" s="1"/>
      <c r="F2363" s="1"/>
      <c r="G2363" s="1"/>
      <c r="H2363" s="11"/>
      <c r="I2363" s="11"/>
      <c r="J2363" s="11"/>
      <c r="K2363" s="2"/>
      <c r="L2363" s="2"/>
      <c r="M2363" s="1"/>
    </row>
    <row r="2364" spans="1:13" x14ac:dyDescent="0.2">
      <c r="A2364" s="1"/>
      <c r="B2364" s="1"/>
      <c r="C2364" s="16"/>
      <c r="D2364" s="1"/>
      <c r="E2364" s="1"/>
      <c r="F2364" s="1"/>
      <c r="G2364" s="1"/>
      <c r="H2364" s="11"/>
      <c r="I2364" s="11"/>
      <c r="J2364" s="11"/>
      <c r="K2364" s="2"/>
      <c r="L2364" s="2"/>
      <c r="M2364" s="1"/>
    </row>
    <row r="2365" spans="1:13" x14ac:dyDescent="0.2">
      <c r="A2365" s="1"/>
      <c r="B2365" s="1"/>
      <c r="C2365" s="16"/>
      <c r="D2365" s="1"/>
      <c r="E2365" s="1"/>
      <c r="F2365" s="1"/>
      <c r="G2365" s="1"/>
      <c r="H2365" s="11"/>
      <c r="I2365" s="11"/>
      <c r="J2365" s="11"/>
      <c r="K2365" s="2"/>
      <c r="L2365" s="2"/>
      <c r="M2365" s="1"/>
    </row>
    <row r="2366" spans="1:13" x14ac:dyDescent="0.2">
      <c r="A2366" s="1"/>
      <c r="B2366" s="1"/>
      <c r="C2366" s="16"/>
      <c r="D2366" s="1"/>
      <c r="E2366" s="1"/>
      <c r="F2366" s="1"/>
      <c r="G2366" s="1"/>
      <c r="H2366" s="11"/>
      <c r="I2366" s="11"/>
      <c r="J2366" s="11"/>
      <c r="K2366" s="2"/>
      <c r="L2366" s="2"/>
      <c r="M2366" s="1"/>
    </row>
    <row r="2367" spans="1:13" x14ac:dyDescent="0.2">
      <c r="A2367" s="1"/>
      <c r="B2367" s="1"/>
      <c r="C2367" s="16"/>
      <c r="D2367" s="1"/>
      <c r="E2367" s="1"/>
      <c r="F2367" s="1"/>
      <c r="G2367" s="1"/>
      <c r="H2367" s="11"/>
      <c r="I2367" s="11"/>
      <c r="J2367" s="11"/>
      <c r="K2367" s="2"/>
      <c r="L2367" s="2"/>
      <c r="M2367" s="1"/>
    </row>
    <row r="2368" spans="1:13" x14ac:dyDescent="0.2">
      <c r="A2368" s="1"/>
      <c r="B2368" s="1"/>
      <c r="C2368" s="16"/>
      <c r="D2368" s="1"/>
      <c r="E2368" s="1"/>
      <c r="F2368" s="1"/>
      <c r="G2368" s="1"/>
      <c r="H2368" s="11"/>
      <c r="I2368" s="11"/>
      <c r="J2368" s="11"/>
      <c r="K2368" s="2"/>
      <c r="L2368" s="2"/>
      <c r="M2368" s="1"/>
    </row>
    <row r="2369" spans="1:13" x14ac:dyDescent="0.2">
      <c r="A2369" s="1"/>
      <c r="B2369" s="1"/>
      <c r="C2369" s="16"/>
      <c r="D2369" s="1"/>
      <c r="E2369" s="1"/>
      <c r="F2369" s="1"/>
      <c r="G2369" s="1"/>
      <c r="H2369" s="11"/>
      <c r="I2369" s="11"/>
      <c r="J2369" s="11"/>
      <c r="K2369" s="2"/>
      <c r="L2369" s="2"/>
      <c r="M2369" s="1"/>
    </row>
    <row r="2370" spans="1:13" x14ac:dyDescent="0.2">
      <c r="A2370" s="1"/>
      <c r="B2370" s="1"/>
      <c r="C2370" s="16"/>
      <c r="D2370" s="1"/>
      <c r="E2370" s="1"/>
      <c r="F2370" s="1"/>
      <c r="G2370" s="1"/>
      <c r="H2370" s="11"/>
      <c r="I2370" s="11"/>
      <c r="J2370" s="11"/>
      <c r="K2370" s="2"/>
      <c r="L2370" s="2"/>
      <c r="M2370" s="1"/>
    </row>
    <row r="2371" spans="1:13" x14ac:dyDescent="0.2">
      <c r="A2371" s="1"/>
      <c r="B2371" s="1"/>
      <c r="C2371" s="16"/>
      <c r="D2371" s="1"/>
      <c r="E2371" s="1"/>
      <c r="F2371" s="1"/>
      <c r="G2371" s="1"/>
      <c r="H2371" s="11"/>
      <c r="I2371" s="11"/>
      <c r="J2371" s="11"/>
      <c r="K2371" s="2"/>
      <c r="L2371" s="2"/>
      <c r="M2371" s="1"/>
    </row>
    <row r="2372" spans="1:13" x14ac:dyDescent="0.2">
      <c r="A2372" s="1"/>
      <c r="B2372" s="1"/>
      <c r="C2372" s="16"/>
      <c r="D2372" s="1"/>
      <c r="E2372" s="1"/>
      <c r="F2372" s="1"/>
      <c r="G2372" s="1"/>
      <c r="H2372" s="11"/>
      <c r="I2372" s="11"/>
      <c r="J2372" s="11"/>
      <c r="K2372" s="2"/>
      <c r="L2372" s="2"/>
      <c r="M2372" s="1"/>
    </row>
    <row r="2373" spans="1:13" x14ac:dyDescent="0.2">
      <c r="A2373" s="1"/>
      <c r="B2373" s="1"/>
      <c r="C2373" s="16"/>
      <c r="D2373" s="1"/>
      <c r="E2373" s="1"/>
      <c r="F2373" s="1"/>
      <c r="G2373" s="1"/>
      <c r="H2373" s="11"/>
      <c r="I2373" s="11"/>
      <c r="J2373" s="11"/>
      <c r="K2373" s="2"/>
      <c r="L2373" s="2"/>
      <c r="M2373" s="1"/>
    </row>
    <row r="2374" spans="1:13" x14ac:dyDescent="0.2">
      <c r="A2374" s="1"/>
      <c r="B2374" s="1"/>
      <c r="C2374" s="16"/>
      <c r="D2374" s="1"/>
      <c r="E2374" s="1"/>
      <c r="F2374" s="1"/>
      <c r="G2374" s="1"/>
      <c r="H2374" s="11"/>
      <c r="I2374" s="11"/>
      <c r="J2374" s="11"/>
      <c r="K2374" s="2"/>
      <c r="L2374" s="2"/>
      <c r="M2374" s="1"/>
    </row>
    <row r="2375" spans="1:13" x14ac:dyDescent="0.2">
      <c r="A2375" s="1"/>
      <c r="B2375" s="1"/>
      <c r="C2375" s="16"/>
      <c r="D2375" s="1"/>
      <c r="E2375" s="1"/>
      <c r="F2375" s="1"/>
      <c r="G2375" s="1"/>
      <c r="H2375" s="11"/>
      <c r="I2375" s="11"/>
      <c r="J2375" s="11"/>
      <c r="K2375" s="2"/>
      <c r="L2375" s="2"/>
      <c r="M2375" s="1"/>
    </row>
    <row r="2376" spans="1:13" x14ac:dyDescent="0.2">
      <c r="A2376" s="1"/>
      <c r="B2376" s="1"/>
      <c r="C2376" s="16"/>
      <c r="D2376" s="1"/>
      <c r="E2376" s="1"/>
      <c r="F2376" s="1"/>
      <c r="G2376" s="1"/>
      <c r="H2376" s="11"/>
      <c r="I2376" s="11"/>
      <c r="J2376" s="11"/>
      <c r="K2376" s="2"/>
      <c r="L2376" s="2"/>
      <c r="M2376" s="1"/>
    </row>
    <row r="2377" spans="1:13" x14ac:dyDescent="0.2">
      <c r="A2377" s="1"/>
      <c r="B2377" s="1"/>
      <c r="C2377" s="16"/>
      <c r="D2377" s="1"/>
      <c r="E2377" s="1"/>
      <c r="F2377" s="1"/>
      <c r="G2377" s="1"/>
      <c r="H2377" s="11"/>
      <c r="I2377" s="11"/>
      <c r="J2377" s="11"/>
      <c r="K2377" s="2"/>
      <c r="L2377" s="2"/>
      <c r="M2377" s="1"/>
    </row>
    <row r="2378" spans="1:13" x14ac:dyDescent="0.2">
      <c r="A2378" s="1"/>
      <c r="B2378" s="1"/>
      <c r="C2378" s="16"/>
      <c r="D2378" s="1"/>
      <c r="E2378" s="1"/>
      <c r="F2378" s="1"/>
      <c r="G2378" s="1"/>
      <c r="H2378" s="11"/>
      <c r="I2378" s="11"/>
      <c r="J2378" s="11"/>
      <c r="K2378" s="2"/>
      <c r="L2378" s="2"/>
      <c r="M2378" s="1"/>
    </row>
    <row r="2379" spans="1:13" x14ac:dyDescent="0.2">
      <c r="A2379" s="1"/>
      <c r="B2379" s="1"/>
      <c r="C2379" s="16"/>
      <c r="D2379" s="1"/>
      <c r="E2379" s="1"/>
      <c r="F2379" s="1"/>
      <c r="G2379" s="1"/>
      <c r="H2379" s="11"/>
      <c r="I2379" s="11"/>
      <c r="J2379" s="11"/>
      <c r="K2379" s="2"/>
      <c r="L2379" s="2"/>
      <c r="M2379" s="1"/>
    </row>
    <row r="2380" spans="1:13" x14ac:dyDescent="0.2">
      <c r="A2380" s="1"/>
      <c r="B2380" s="1"/>
      <c r="C2380" s="16"/>
      <c r="D2380" s="1"/>
      <c r="E2380" s="1"/>
      <c r="F2380" s="1"/>
      <c r="G2380" s="1"/>
      <c r="H2380" s="11"/>
      <c r="I2380" s="11"/>
      <c r="J2380" s="11"/>
      <c r="K2380" s="2"/>
      <c r="L2380" s="2"/>
      <c r="M2380" s="1"/>
    </row>
    <row r="2381" spans="1:13" x14ac:dyDescent="0.2">
      <c r="A2381" s="1"/>
      <c r="B2381" s="1"/>
      <c r="C2381" s="16"/>
      <c r="D2381" s="1"/>
      <c r="E2381" s="1"/>
      <c r="F2381" s="1"/>
      <c r="G2381" s="1"/>
      <c r="H2381" s="11"/>
      <c r="I2381" s="11"/>
      <c r="J2381" s="11"/>
      <c r="K2381" s="2"/>
      <c r="L2381" s="2"/>
      <c r="M2381" s="1"/>
    </row>
    <row r="2382" spans="1:13" x14ac:dyDescent="0.2">
      <c r="A2382" s="1"/>
      <c r="B2382" s="1"/>
      <c r="C2382" s="16"/>
      <c r="D2382" s="1"/>
      <c r="E2382" s="1"/>
      <c r="F2382" s="1"/>
      <c r="G2382" s="1"/>
      <c r="H2382" s="11"/>
      <c r="I2382" s="11"/>
      <c r="J2382" s="11"/>
      <c r="K2382" s="2"/>
      <c r="L2382" s="2"/>
      <c r="M2382" s="1"/>
    </row>
    <row r="2383" spans="1:13" x14ac:dyDescent="0.2">
      <c r="A2383" s="1"/>
      <c r="B2383" s="1"/>
      <c r="C2383" s="16"/>
      <c r="D2383" s="1"/>
      <c r="E2383" s="1"/>
      <c r="F2383" s="1"/>
      <c r="G2383" s="1"/>
      <c r="H2383" s="11"/>
      <c r="I2383" s="11"/>
      <c r="J2383" s="11"/>
      <c r="K2383" s="2"/>
      <c r="L2383" s="2"/>
      <c r="M2383" s="1"/>
    </row>
    <row r="2384" spans="1:13" x14ac:dyDescent="0.2">
      <c r="A2384" s="1"/>
      <c r="B2384" s="1"/>
      <c r="C2384" s="16"/>
      <c r="D2384" s="1"/>
      <c r="E2384" s="1"/>
      <c r="F2384" s="1"/>
      <c r="G2384" s="1"/>
      <c r="H2384" s="11"/>
      <c r="I2384" s="11"/>
      <c r="J2384" s="11"/>
      <c r="K2384" s="2"/>
      <c r="L2384" s="2"/>
      <c r="M2384" s="1"/>
    </row>
    <row r="2385" spans="1:13" x14ac:dyDescent="0.2">
      <c r="A2385" s="1"/>
      <c r="B2385" s="1"/>
      <c r="C2385" s="16"/>
      <c r="D2385" s="1"/>
      <c r="E2385" s="1"/>
      <c r="F2385" s="1"/>
      <c r="G2385" s="1"/>
      <c r="H2385" s="11"/>
      <c r="I2385" s="11"/>
      <c r="J2385" s="11"/>
      <c r="K2385" s="2"/>
      <c r="L2385" s="2"/>
      <c r="M2385" s="1"/>
    </row>
    <row r="2386" spans="1:13" x14ac:dyDescent="0.2">
      <c r="A2386" s="1"/>
      <c r="B2386" s="1"/>
      <c r="C2386" s="16"/>
      <c r="D2386" s="1"/>
      <c r="E2386" s="1"/>
      <c r="F2386" s="1"/>
      <c r="G2386" s="1"/>
      <c r="H2386" s="11"/>
      <c r="I2386" s="11"/>
      <c r="J2386" s="11"/>
      <c r="K2386" s="2"/>
      <c r="L2386" s="2"/>
      <c r="M2386" s="1"/>
    </row>
    <row r="2387" spans="1:13" x14ac:dyDescent="0.2">
      <c r="A2387" s="1"/>
      <c r="B2387" s="1"/>
      <c r="C2387" s="16"/>
      <c r="D2387" s="1"/>
      <c r="E2387" s="1"/>
      <c r="F2387" s="1"/>
      <c r="G2387" s="1"/>
      <c r="H2387" s="11"/>
      <c r="I2387" s="11"/>
      <c r="J2387" s="11"/>
      <c r="K2387" s="2"/>
      <c r="L2387" s="2"/>
      <c r="M2387" s="1"/>
    </row>
    <row r="2388" spans="1:13" x14ac:dyDescent="0.2">
      <c r="A2388" s="1"/>
      <c r="B2388" s="1"/>
      <c r="C2388" s="16"/>
      <c r="D2388" s="1"/>
      <c r="E2388" s="1"/>
      <c r="F2388" s="1"/>
      <c r="G2388" s="1"/>
      <c r="H2388" s="11"/>
      <c r="I2388" s="11"/>
      <c r="J2388" s="11"/>
      <c r="K2388" s="2"/>
      <c r="L2388" s="2"/>
      <c r="M2388" s="1"/>
    </row>
    <row r="2389" spans="1:13" x14ac:dyDescent="0.2">
      <c r="A2389" s="1"/>
      <c r="B2389" s="1"/>
      <c r="C2389" s="16"/>
      <c r="D2389" s="1"/>
      <c r="E2389" s="1"/>
      <c r="F2389" s="1"/>
      <c r="G2389" s="1"/>
      <c r="H2389" s="11"/>
      <c r="I2389" s="11"/>
      <c r="J2389" s="11"/>
      <c r="K2389" s="2"/>
      <c r="L2389" s="2"/>
      <c r="M2389" s="1"/>
    </row>
    <row r="2390" spans="1:13" x14ac:dyDescent="0.2">
      <c r="A2390" s="1"/>
      <c r="B2390" s="1"/>
      <c r="C2390" s="16"/>
      <c r="D2390" s="1"/>
      <c r="E2390" s="1"/>
      <c r="F2390" s="1"/>
      <c r="G2390" s="1"/>
      <c r="H2390" s="11"/>
      <c r="I2390" s="11"/>
      <c r="J2390" s="11"/>
      <c r="K2390" s="2"/>
      <c r="L2390" s="2"/>
      <c r="M2390" s="1"/>
    </row>
    <row r="2391" spans="1:13" x14ac:dyDescent="0.2">
      <c r="A2391" s="1"/>
      <c r="B2391" s="1"/>
      <c r="C2391" s="16"/>
      <c r="D2391" s="1"/>
      <c r="E2391" s="1"/>
      <c r="F2391" s="1"/>
      <c r="G2391" s="1"/>
      <c r="H2391" s="11"/>
      <c r="I2391" s="11"/>
      <c r="J2391" s="11"/>
      <c r="K2391" s="2"/>
      <c r="L2391" s="2"/>
      <c r="M2391" s="1"/>
    </row>
    <row r="2392" spans="1:13" x14ac:dyDescent="0.2">
      <c r="A2392" s="1"/>
      <c r="B2392" s="1"/>
      <c r="C2392" s="16"/>
      <c r="D2392" s="1"/>
      <c r="E2392" s="1"/>
      <c r="F2392" s="1"/>
      <c r="G2392" s="1"/>
      <c r="H2392" s="11"/>
      <c r="I2392" s="11"/>
      <c r="J2392" s="11"/>
      <c r="K2392" s="2"/>
      <c r="L2392" s="2"/>
      <c r="M2392" s="1"/>
    </row>
    <row r="2393" spans="1:13" x14ac:dyDescent="0.2">
      <c r="A2393" s="1"/>
      <c r="B2393" s="1"/>
      <c r="C2393" s="16"/>
      <c r="D2393" s="1"/>
      <c r="E2393" s="1"/>
      <c r="F2393" s="1"/>
      <c r="G2393" s="1"/>
      <c r="H2393" s="11"/>
      <c r="I2393" s="11"/>
      <c r="J2393" s="11"/>
      <c r="K2393" s="2"/>
      <c r="L2393" s="2"/>
      <c r="M2393" s="1"/>
    </row>
    <row r="2394" spans="1:13" x14ac:dyDescent="0.2">
      <c r="A2394" s="1"/>
      <c r="B2394" s="1"/>
      <c r="C2394" s="16"/>
      <c r="D2394" s="1"/>
      <c r="E2394" s="1"/>
      <c r="F2394" s="1"/>
      <c r="G2394" s="1"/>
      <c r="H2394" s="11"/>
      <c r="I2394" s="11"/>
      <c r="J2394" s="11"/>
      <c r="K2394" s="2"/>
      <c r="L2394" s="2"/>
      <c r="M2394" s="1"/>
    </row>
    <row r="2395" spans="1:13" x14ac:dyDescent="0.2">
      <c r="A2395" s="1"/>
      <c r="B2395" s="1"/>
      <c r="C2395" s="16"/>
      <c r="D2395" s="1"/>
      <c r="E2395" s="1"/>
      <c r="F2395" s="1"/>
      <c r="G2395" s="1"/>
      <c r="H2395" s="11"/>
      <c r="I2395" s="11"/>
      <c r="J2395" s="11"/>
      <c r="K2395" s="2"/>
      <c r="L2395" s="2"/>
      <c r="M2395" s="1"/>
    </row>
    <row r="2396" spans="1:13" x14ac:dyDescent="0.2">
      <c r="A2396" s="1"/>
      <c r="B2396" s="1"/>
      <c r="C2396" s="16"/>
      <c r="D2396" s="1"/>
      <c r="E2396" s="1"/>
      <c r="F2396" s="1"/>
      <c r="G2396" s="1"/>
      <c r="H2396" s="11"/>
      <c r="I2396" s="11"/>
      <c r="J2396" s="11"/>
      <c r="K2396" s="2"/>
      <c r="L2396" s="2"/>
      <c r="M2396" s="1"/>
    </row>
    <row r="2397" spans="1:13" x14ac:dyDescent="0.2">
      <c r="A2397" s="1"/>
      <c r="B2397" s="1"/>
      <c r="C2397" s="16"/>
      <c r="D2397" s="1"/>
      <c r="E2397" s="1"/>
      <c r="F2397" s="1"/>
      <c r="G2397" s="1"/>
      <c r="H2397" s="11"/>
      <c r="I2397" s="11"/>
      <c r="J2397" s="11"/>
      <c r="K2397" s="2"/>
      <c r="L2397" s="2"/>
      <c r="M2397" s="1"/>
    </row>
    <row r="2398" spans="1:13" x14ac:dyDescent="0.2">
      <c r="A2398" s="1"/>
      <c r="B2398" s="1"/>
      <c r="C2398" s="16"/>
      <c r="D2398" s="1"/>
      <c r="E2398" s="1"/>
      <c r="F2398" s="1"/>
      <c r="G2398" s="1"/>
      <c r="H2398" s="11"/>
      <c r="I2398" s="11"/>
      <c r="J2398" s="11"/>
      <c r="K2398" s="2"/>
      <c r="L2398" s="2"/>
      <c r="M2398" s="1"/>
    </row>
    <row r="2399" spans="1:13" x14ac:dyDescent="0.2">
      <c r="A2399" s="1"/>
      <c r="B2399" s="1"/>
      <c r="C2399" s="16"/>
      <c r="D2399" s="1"/>
      <c r="E2399" s="1"/>
      <c r="F2399" s="1"/>
      <c r="G2399" s="1"/>
      <c r="H2399" s="11"/>
      <c r="I2399" s="11"/>
      <c r="J2399" s="11"/>
      <c r="K2399" s="2"/>
      <c r="L2399" s="2"/>
      <c r="M2399" s="1"/>
    </row>
    <row r="2400" spans="1:13" x14ac:dyDescent="0.2">
      <c r="A2400" s="1"/>
      <c r="B2400" s="1"/>
      <c r="C2400" s="16"/>
      <c r="D2400" s="1"/>
      <c r="E2400" s="1"/>
      <c r="F2400" s="1"/>
      <c r="G2400" s="1"/>
      <c r="H2400" s="11"/>
      <c r="I2400" s="11"/>
      <c r="J2400" s="11"/>
      <c r="K2400" s="2"/>
      <c r="L2400" s="2"/>
      <c r="M2400" s="1"/>
    </row>
    <row r="2401" spans="1:13" x14ac:dyDescent="0.2">
      <c r="A2401" s="1"/>
      <c r="B2401" s="1"/>
      <c r="C2401" s="16"/>
      <c r="D2401" s="1"/>
      <c r="E2401" s="1"/>
      <c r="F2401" s="1"/>
      <c r="G2401" s="1"/>
      <c r="H2401" s="11"/>
      <c r="I2401" s="11"/>
      <c r="J2401" s="11"/>
      <c r="K2401" s="2"/>
      <c r="L2401" s="2"/>
      <c r="M2401" s="1"/>
    </row>
    <row r="2402" spans="1:13" x14ac:dyDescent="0.2">
      <c r="A2402" s="1"/>
      <c r="B2402" s="1"/>
      <c r="C2402" s="16"/>
      <c r="D2402" s="1"/>
      <c r="E2402" s="1"/>
      <c r="F2402" s="1"/>
      <c r="G2402" s="1"/>
      <c r="H2402" s="11"/>
      <c r="I2402" s="11"/>
      <c r="J2402" s="11"/>
      <c r="K2402" s="2"/>
      <c r="L2402" s="2"/>
      <c r="M2402" s="1"/>
    </row>
    <row r="2403" spans="1:13" x14ac:dyDescent="0.2">
      <c r="A2403" s="1"/>
      <c r="B2403" s="1"/>
      <c r="C2403" s="16"/>
      <c r="D2403" s="1"/>
      <c r="E2403" s="1"/>
      <c r="F2403" s="1"/>
      <c r="G2403" s="1"/>
      <c r="H2403" s="11"/>
      <c r="I2403" s="11"/>
      <c r="J2403" s="11"/>
      <c r="K2403" s="2"/>
      <c r="L2403" s="2"/>
      <c r="M2403" s="1"/>
    </row>
    <row r="2404" spans="1:13" x14ac:dyDescent="0.2">
      <c r="A2404" s="1"/>
      <c r="B2404" s="1"/>
      <c r="C2404" s="16"/>
      <c r="D2404" s="1"/>
      <c r="E2404" s="1"/>
      <c r="F2404" s="1"/>
      <c r="G2404" s="1"/>
      <c r="H2404" s="11"/>
      <c r="I2404" s="11"/>
      <c r="J2404" s="11"/>
      <c r="K2404" s="2"/>
      <c r="L2404" s="2"/>
      <c r="M2404" s="1"/>
    </row>
    <row r="2405" spans="1:13" x14ac:dyDescent="0.2">
      <c r="A2405" s="1"/>
      <c r="B2405" s="1"/>
      <c r="C2405" s="16"/>
      <c r="D2405" s="1"/>
      <c r="E2405" s="1"/>
      <c r="F2405" s="1"/>
      <c r="G2405" s="1"/>
      <c r="H2405" s="11"/>
      <c r="I2405" s="11"/>
      <c r="J2405" s="11"/>
      <c r="K2405" s="2"/>
      <c r="L2405" s="2"/>
      <c r="M2405" s="1"/>
    </row>
    <row r="2406" spans="1:13" x14ac:dyDescent="0.2">
      <c r="A2406" s="1"/>
      <c r="B2406" s="1"/>
      <c r="C2406" s="16"/>
      <c r="D2406" s="1"/>
      <c r="E2406" s="1"/>
      <c r="F2406" s="1"/>
      <c r="G2406" s="1"/>
      <c r="H2406" s="11"/>
      <c r="I2406" s="11"/>
      <c r="J2406" s="11"/>
      <c r="K2406" s="2"/>
      <c r="L2406" s="2"/>
      <c r="M2406" s="1"/>
    </row>
    <row r="2407" spans="1:13" x14ac:dyDescent="0.2">
      <c r="A2407" s="1"/>
      <c r="B2407" s="1"/>
      <c r="C2407" s="16"/>
      <c r="D2407" s="1"/>
      <c r="E2407" s="1"/>
      <c r="F2407" s="1"/>
      <c r="G2407" s="1"/>
      <c r="H2407" s="11"/>
      <c r="I2407" s="11"/>
      <c r="J2407" s="11"/>
      <c r="K2407" s="2"/>
      <c r="L2407" s="2"/>
      <c r="M2407" s="1"/>
    </row>
    <row r="2408" spans="1:13" x14ac:dyDescent="0.2">
      <c r="A2408" s="1"/>
      <c r="B2408" s="1"/>
      <c r="C2408" s="16"/>
      <c r="D2408" s="1"/>
      <c r="E2408" s="1"/>
      <c r="F2408" s="1"/>
      <c r="G2408" s="1"/>
      <c r="H2408" s="11"/>
      <c r="I2408" s="11"/>
      <c r="J2408" s="11"/>
      <c r="K2408" s="2"/>
      <c r="L2408" s="2"/>
      <c r="M2408" s="1"/>
    </row>
    <row r="2409" spans="1:13" x14ac:dyDescent="0.2">
      <c r="A2409" s="1"/>
      <c r="B2409" s="1"/>
      <c r="C2409" s="16"/>
      <c r="D2409" s="1"/>
      <c r="E2409" s="1"/>
      <c r="F2409" s="1"/>
      <c r="G2409" s="1"/>
      <c r="H2409" s="11"/>
      <c r="I2409" s="11"/>
      <c r="J2409" s="11"/>
      <c r="K2409" s="2"/>
      <c r="L2409" s="2"/>
      <c r="M2409" s="1"/>
    </row>
    <row r="2410" spans="1:13" x14ac:dyDescent="0.2">
      <c r="A2410" s="1"/>
      <c r="B2410" s="1"/>
      <c r="C2410" s="16"/>
      <c r="D2410" s="1"/>
      <c r="E2410" s="1"/>
      <c r="F2410" s="1"/>
      <c r="G2410" s="1"/>
      <c r="H2410" s="11"/>
      <c r="I2410" s="11"/>
      <c r="J2410" s="11"/>
      <c r="K2410" s="2"/>
      <c r="L2410" s="2"/>
      <c r="M2410" s="1"/>
    </row>
    <row r="2411" spans="1:13" x14ac:dyDescent="0.2">
      <c r="A2411" s="1"/>
      <c r="B2411" s="1"/>
      <c r="C2411" s="16"/>
      <c r="D2411" s="1"/>
      <c r="E2411" s="1"/>
      <c r="F2411" s="1"/>
      <c r="G2411" s="1"/>
      <c r="H2411" s="11"/>
      <c r="I2411" s="11"/>
      <c r="J2411" s="11"/>
      <c r="K2411" s="2"/>
      <c r="L2411" s="2"/>
      <c r="M2411" s="1"/>
    </row>
    <row r="2412" spans="1:13" x14ac:dyDescent="0.2">
      <c r="A2412" s="1"/>
      <c r="B2412" s="1"/>
      <c r="C2412" s="16"/>
      <c r="D2412" s="1"/>
      <c r="E2412" s="1"/>
      <c r="F2412" s="1"/>
      <c r="G2412" s="1"/>
      <c r="H2412" s="11"/>
      <c r="I2412" s="11"/>
      <c r="J2412" s="11"/>
      <c r="K2412" s="2"/>
      <c r="L2412" s="2"/>
      <c r="M2412" s="1"/>
    </row>
    <row r="2413" spans="1:13" x14ac:dyDescent="0.2">
      <c r="A2413" s="1"/>
      <c r="B2413" s="1"/>
      <c r="C2413" s="16"/>
      <c r="D2413" s="1"/>
      <c r="E2413" s="1"/>
      <c r="F2413" s="1"/>
      <c r="G2413" s="1"/>
      <c r="H2413" s="11"/>
      <c r="I2413" s="11"/>
      <c r="J2413" s="11"/>
      <c r="K2413" s="2"/>
      <c r="L2413" s="2"/>
      <c r="M2413" s="1"/>
    </row>
    <row r="2414" spans="1:13" x14ac:dyDescent="0.2">
      <c r="A2414" s="1"/>
      <c r="B2414" s="1"/>
      <c r="C2414" s="16"/>
      <c r="D2414" s="1"/>
      <c r="E2414" s="1"/>
      <c r="F2414" s="1"/>
      <c r="G2414" s="1"/>
      <c r="H2414" s="11"/>
      <c r="I2414" s="11"/>
      <c r="J2414" s="11"/>
      <c r="K2414" s="2"/>
      <c r="L2414" s="2"/>
      <c r="M2414" s="1"/>
    </row>
    <row r="2415" spans="1:13" x14ac:dyDescent="0.2">
      <c r="A2415" s="1"/>
      <c r="B2415" s="1"/>
      <c r="C2415" s="16"/>
      <c r="D2415" s="1"/>
      <c r="E2415" s="1"/>
      <c r="F2415" s="1"/>
      <c r="G2415" s="1"/>
      <c r="H2415" s="11"/>
      <c r="I2415" s="11"/>
      <c r="J2415" s="11"/>
      <c r="K2415" s="2"/>
      <c r="L2415" s="2"/>
      <c r="M2415" s="1"/>
    </row>
    <row r="2416" spans="1:13" x14ac:dyDescent="0.2">
      <c r="A2416" s="1"/>
      <c r="B2416" s="1"/>
      <c r="C2416" s="16"/>
      <c r="D2416" s="1"/>
      <c r="E2416" s="1"/>
      <c r="F2416" s="1"/>
      <c r="G2416" s="1"/>
      <c r="H2416" s="11"/>
      <c r="I2416" s="11"/>
      <c r="J2416" s="11"/>
      <c r="K2416" s="2"/>
      <c r="L2416" s="2"/>
      <c r="M2416" s="1"/>
    </row>
    <row r="2417" spans="1:13" x14ac:dyDescent="0.2">
      <c r="A2417" s="1"/>
      <c r="B2417" s="1"/>
      <c r="C2417" s="16"/>
      <c r="D2417" s="1"/>
      <c r="E2417" s="1"/>
      <c r="F2417" s="1"/>
      <c r="G2417" s="1"/>
      <c r="H2417" s="11"/>
      <c r="I2417" s="11"/>
      <c r="J2417" s="11"/>
      <c r="K2417" s="2"/>
      <c r="L2417" s="2"/>
      <c r="M2417" s="1"/>
    </row>
    <row r="2418" spans="1:13" x14ac:dyDescent="0.2">
      <c r="A2418" s="1"/>
      <c r="B2418" s="1"/>
      <c r="C2418" s="16"/>
      <c r="D2418" s="1"/>
      <c r="E2418" s="1"/>
      <c r="F2418" s="1"/>
      <c r="G2418" s="1"/>
      <c r="H2418" s="11"/>
      <c r="I2418" s="11"/>
      <c r="J2418" s="11"/>
      <c r="K2418" s="2"/>
      <c r="L2418" s="2"/>
      <c r="M2418" s="1"/>
    </row>
    <row r="2419" spans="1:13" x14ac:dyDescent="0.2">
      <c r="A2419" s="1"/>
      <c r="B2419" s="1"/>
      <c r="C2419" s="16"/>
      <c r="D2419" s="1"/>
      <c r="E2419" s="1"/>
      <c r="F2419" s="1"/>
      <c r="G2419" s="1"/>
      <c r="H2419" s="11"/>
      <c r="I2419" s="11"/>
      <c r="J2419" s="11"/>
      <c r="K2419" s="2"/>
      <c r="L2419" s="2"/>
      <c r="M2419" s="1"/>
    </row>
    <row r="2420" spans="1:13" x14ac:dyDescent="0.2">
      <c r="A2420" s="1"/>
      <c r="B2420" s="1"/>
      <c r="C2420" s="16"/>
      <c r="D2420" s="1"/>
      <c r="E2420" s="1"/>
      <c r="F2420" s="1"/>
      <c r="G2420" s="1"/>
      <c r="H2420" s="11"/>
      <c r="I2420" s="11"/>
      <c r="J2420" s="11"/>
      <c r="K2420" s="2"/>
      <c r="L2420" s="2"/>
      <c r="M2420" s="1"/>
    </row>
    <row r="2421" spans="1:13" x14ac:dyDescent="0.2">
      <c r="A2421" s="1"/>
      <c r="B2421" s="1"/>
      <c r="C2421" s="16"/>
      <c r="D2421" s="1"/>
      <c r="E2421" s="1"/>
      <c r="F2421" s="1"/>
      <c r="G2421" s="1"/>
      <c r="H2421" s="11"/>
      <c r="I2421" s="11"/>
      <c r="J2421" s="11"/>
      <c r="K2421" s="2"/>
      <c r="L2421" s="2"/>
      <c r="M2421" s="1"/>
    </row>
    <row r="2422" spans="1:13" x14ac:dyDescent="0.2">
      <c r="A2422" s="1"/>
      <c r="B2422" s="1"/>
      <c r="C2422" s="16"/>
      <c r="D2422" s="1"/>
      <c r="E2422" s="1"/>
      <c r="F2422" s="1"/>
      <c r="G2422" s="1"/>
      <c r="H2422" s="11"/>
      <c r="I2422" s="11"/>
      <c r="J2422" s="11"/>
      <c r="K2422" s="2"/>
      <c r="L2422" s="2"/>
      <c r="M2422" s="1"/>
    </row>
    <row r="2423" spans="1:13" x14ac:dyDescent="0.2">
      <c r="A2423" s="1"/>
      <c r="B2423" s="1"/>
      <c r="C2423" s="16"/>
      <c r="D2423" s="1"/>
      <c r="E2423" s="1"/>
      <c r="F2423" s="1"/>
      <c r="G2423" s="1"/>
      <c r="H2423" s="11"/>
      <c r="I2423" s="11"/>
      <c r="J2423" s="11"/>
      <c r="K2423" s="2"/>
      <c r="L2423" s="2"/>
      <c r="M2423" s="1"/>
    </row>
    <row r="2424" spans="1:13" x14ac:dyDescent="0.2">
      <c r="A2424" s="1"/>
      <c r="B2424" s="1"/>
      <c r="C2424" s="16"/>
      <c r="D2424" s="1"/>
      <c r="E2424" s="1"/>
      <c r="F2424" s="1"/>
      <c r="G2424" s="1"/>
      <c r="H2424" s="11"/>
      <c r="I2424" s="11"/>
      <c r="J2424" s="11"/>
      <c r="K2424" s="2"/>
      <c r="L2424" s="2"/>
      <c r="M2424" s="1"/>
    </row>
    <row r="2425" spans="1:13" x14ac:dyDescent="0.2">
      <c r="A2425" s="1"/>
      <c r="B2425" s="1"/>
      <c r="C2425" s="16"/>
      <c r="D2425" s="1"/>
      <c r="E2425" s="1"/>
      <c r="F2425" s="1"/>
      <c r="G2425" s="1"/>
      <c r="H2425" s="11"/>
      <c r="I2425" s="11"/>
      <c r="J2425" s="11"/>
      <c r="K2425" s="2"/>
      <c r="L2425" s="2"/>
      <c r="M2425" s="1"/>
    </row>
    <row r="2426" spans="1:13" x14ac:dyDescent="0.2">
      <c r="A2426" s="1"/>
      <c r="B2426" s="1"/>
      <c r="C2426" s="16"/>
      <c r="D2426" s="1"/>
      <c r="E2426" s="1"/>
      <c r="F2426" s="1"/>
      <c r="G2426" s="1"/>
      <c r="H2426" s="11"/>
      <c r="I2426" s="11"/>
      <c r="J2426" s="11"/>
      <c r="K2426" s="2"/>
      <c r="L2426" s="2"/>
      <c r="M2426" s="1"/>
    </row>
    <row r="2427" spans="1:13" x14ac:dyDescent="0.2">
      <c r="A2427" s="1"/>
      <c r="B2427" s="1"/>
      <c r="C2427" s="16"/>
      <c r="D2427" s="1"/>
      <c r="E2427" s="1"/>
      <c r="F2427" s="1"/>
      <c r="G2427" s="1"/>
      <c r="H2427" s="11"/>
      <c r="I2427" s="11"/>
      <c r="J2427" s="11"/>
      <c r="K2427" s="2"/>
      <c r="L2427" s="2"/>
      <c r="M2427" s="1"/>
    </row>
    <row r="2428" spans="1:13" x14ac:dyDescent="0.2">
      <c r="A2428" s="1"/>
      <c r="B2428" s="1"/>
      <c r="C2428" s="16"/>
      <c r="D2428" s="1"/>
      <c r="E2428" s="1"/>
      <c r="F2428" s="1"/>
      <c r="G2428" s="1"/>
      <c r="H2428" s="11"/>
      <c r="I2428" s="11"/>
      <c r="J2428" s="11"/>
      <c r="K2428" s="2"/>
      <c r="L2428" s="2"/>
      <c r="M2428" s="1"/>
    </row>
    <row r="2429" spans="1:13" x14ac:dyDescent="0.2">
      <c r="A2429" s="1"/>
      <c r="B2429" s="1"/>
      <c r="C2429" s="16"/>
      <c r="D2429" s="1"/>
      <c r="E2429" s="1"/>
      <c r="F2429" s="1"/>
      <c r="G2429" s="1"/>
      <c r="H2429" s="11"/>
      <c r="I2429" s="11"/>
      <c r="J2429" s="11"/>
      <c r="K2429" s="2"/>
      <c r="L2429" s="2"/>
      <c r="M2429" s="1"/>
    </row>
    <row r="2430" spans="1:13" x14ac:dyDescent="0.2">
      <c r="A2430" s="1"/>
      <c r="B2430" s="1"/>
      <c r="C2430" s="16"/>
      <c r="D2430" s="1"/>
      <c r="E2430" s="1"/>
      <c r="F2430" s="1"/>
      <c r="G2430" s="1"/>
      <c r="H2430" s="11"/>
      <c r="I2430" s="11"/>
      <c r="J2430" s="11"/>
      <c r="K2430" s="2"/>
      <c r="L2430" s="2"/>
      <c r="M2430" s="1"/>
    </row>
    <row r="2431" spans="1:13" x14ac:dyDescent="0.2">
      <c r="A2431" s="1"/>
      <c r="B2431" s="1"/>
      <c r="C2431" s="16"/>
      <c r="D2431" s="1"/>
      <c r="E2431" s="1"/>
      <c r="F2431" s="1"/>
      <c r="G2431" s="1"/>
      <c r="H2431" s="11"/>
      <c r="I2431" s="11"/>
      <c r="J2431" s="11"/>
      <c r="K2431" s="2"/>
      <c r="L2431" s="2"/>
      <c r="M2431" s="1"/>
    </row>
    <row r="2432" spans="1:13" x14ac:dyDescent="0.2">
      <c r="A2432" s="1"/>
      <c r="B2432" s="1"/>
      <c r="C2432" s="16"/>
      <c r="D2432" s="1"/>
      <c r="E2432" s="1"/>
      <c r="F2432" s="1"/>
      <c r="G2432" s="1"/>
      <c r="H2432" s="11"/>
      <c r="I2432" s="11"/>
      <c r="J2432" s="11"/>
      <c r="K2432" s="2"/>
      <c r="L2432" s="2"/>
      <c r="M2432" s="1"/>
    </row>
    <row r="2433" spans="1:13" x14ac:dyDescent="0.2">
      <c r="A2433" s="1"/>
      <c r="B2433" s="1"/>
      <c r="C2433" s="16"/>
      <c r="D2433" s="1"/>
      <c r="E2433" s="1"/>
      <c r="F2433" s="1"/>
      <c r="G2433" s="1"/>
      <c r="H2433" s="11"/>
      <c r="I2433" s="11"/>
      <c r="J2433" s="11"/>
      <c r="K2433" s="2"/>
      <c r="L2433" s="2"/>
      <c r="M2433" s="1"/>
    </row>
    <row r="2434" spans="1:13" x14ac:dyDescent="0.2">
      <c r="A2434" s="1"/>
      <c r="B2434" s="1"/>
      <c r="C2434" s="16"/>
      <c r="D2434" s="1"/>
      <c r="E2434" s="1"/>
      <c r="F2434" s="1"/>
      <c r="G2434" s="1"/>
      <c r="H2434" s="11"/>
      <c r="I2434" s="11"/>
      <c r="J2434" s="11"/>
      <c r="K2434" s="2"/>
      <c r="L2434" s="2"/>
      <c r="M2434" s="1"/>
    </row>
    <row r="2435" spans="1:13" x14ac:dyDescent="0.2">
      <c r="A2435" s="1"/>
      <c r="B2435" s="1"/>
      <c r="C2435" s="16"/>
      <c r="D2435" s="1"/>
      <c r="E2435" s="1"/>
      <c r="F2435" s="1"/>
      <c r="G2435" s="1"/>
      <c r="H2435" s="11"/>
      <c r="I2435" s="11"/>
      <c r="J2435" s="11"/>
      <c r="K2435" s="2"/>
      <c r="L2435" s="2"/>
      <c r="M2435" s="1"/>
    </row>
    <row r="2436" spans="1:13" x14ac:dyDescent="0.2">
      <c r="A2436" s="1"/>
      <c r="B2436" s="1"/>
      <c r="C2436" s="16"/>
      <c r="D2436" s="1"/>
      <c r="E2436" s="1"/>
      <c r="F2436" s="1"/>
      <c r="G2436" s="1"/>
      <c r="H2436" s="11"/>
      <c r="I2436" s="11"/>
      <c r="J2436" s="11"/>
      <c r="K2436" s="2"/>
      <c r="L2436" s="2"/>
      <c r="M2436" s="1"/>
    </row>
    <row r="2437" spans="1:13" x14ac:dyDescent="0.2">
      <c r="A2437" s="1"/>
      <c r="B2437" s="1"/>
      <c r="C2437" s="16"/>
      <c r="D2437" s="1"/>
      <c r="E2437" s="1"/>
      <c r="F2437" s="1"/>
      <c r="G2437" s="1"/>
      <c r="H2437" s="11"/>
      <c r="I2437" s="11"/>
      <c r="J2437" s="11"/>
      <c r="K2437" s="2"/>
      <c r="L2437" s="2"/>
      <c r="M2437" s="1"/>
    </row>
    <row r="2438" spans="1:13" x14ac:dyDescent="0.2">
      <c r="A2438" s="1"/>
      <c r="B2438" s="1"/>
      <c r="C2438" s="16"/>
      <c r="D2438" s="1"/>
      <c r="E2438" s="1"/>
      <c r="F2438" s="1"/>
      <c r="G2438" s="1"/>
      <c r="H2438" s="11"/>
      <c r="I2438" s="11"/>
      <c r="J2438" s="11"/>
      <c r="K2438" s="2"/>
      <c r="L2438" s="2"/>
      <c r="M2438" s="1"/>
    </row>
    <row r="2439" spans="1:13" x14ac:dyDescent="0.2">
      <c r="A2439" s="1"/>
      <c r="B2439" s="1"/>
      <c r="C2439" s="16"/>
      <c r="D2439" s="1"/>
      <c r="E2439" s="1"/>
      <c r="F2439" s="1"/>
      <c r="G2439" s="1"/>
      <c r="H2439" s="11"/>
      <c r="I2439" s="11"/>
      <c r="J2439" s="11"/>
      <c r="K2439" s="2"/>
      <c r="L2439" s="2"/>
      <c r="M2439" s="1"/>
    </row>
    <row r="2440" spans="1:13" x14ac:dyDescent="0.2">
      <c r="A2440" s="1"/>
      <c r="B2440" s="1"/>
      <c r="C2440" s="16"/>
      <c r="D2440" s="1"/>
      <c r="E2440" s="1"/>
      <c r="F2440" s="1"/>
      <c r="G2440" s="1"/>
      <c r="H2440" s="11"/>
      <c r="I2440" s="11"/>
      <c r="J2440" s="11"/>
      <c r="K2440" s="2"/>
      <c r="L2440" s="2"/>
      <c r="M2440" s="1"/>
    </row>
    <row r="2441" spans="1:13" x14ac:dyDescent="0.2">
      <c r="A2441" s="1"/>
      <c r="B2441" s="1"/>
      <c r="C2441" s="16"/>
      <c r="D2441" s="1"/>
      <c r="E2441" s="1"/>
      <c r="F2441" s="1"/>
      <c r="G2441" s="1"/>
      <c r="H2441" s="11"/>
      <c r="I2441" s="11"/>
      <c r="J2441" s="11"/>
      <c r="K2441" s="2"/>
      <c r="L2441" s="2"/>
      <c r="M2441" s="1"/>
    </row>
    <row r="2442" spans="1:13" x14ac:dyDescent="0.2">
      <c r="A2442" s="1"/>
      <c r="B2442" s="1"/>
      <c r="C2442" s="16"/>
      <c r="D2442" s="1"/>
      <c r="E2442" s="1"/>
      <c r="F2442" s="1"/>
      <c r="G2442" s="1"/>
      <c r="H2442" s="11"/>
      <c r="I2442" s="11"/>
      <c r="J2442" s="11"/>
      <c r="K2442" s="2"/>
      <c r="L2442" s="2"/>
      <c r="M2442" s="1"/>
    </row>
    <row r="2443" spans="1:13" x14ac:dyDescent="0.2">
      <c r="A2443" s="1"/>
      <c r="B2443" s="1"/>
      <c r="C2443" s="16"/>
      <c r="D2443" s="1"/>
      <c r="E2443" s="1"/>
      <c r="F2443" s="1"/>
      <c r="G2443" s="1"/>
      <c r="H2443" s="11"/>
      <c r="I2443" s="11"/>
      <c r="J2443" s="11"/>
      <c r="K2443" s="2"/>
      <c r="L2443" s="2"/>
      <c r="M2443" s="1"/>
    </row>
    <row r="2444" spans="1:13" x14ac:dyDescent="0.2">
      <c r="A2444" s="1"/>
      <c r="B2444" s="1"/>
      <c r="C2444" s="16"/>
      <c r="D2444" s="1"/>
      <c r="E2444" s="1"/>
      <c r="F2444" s="1"/>
      <c r="G2444" s="1"/>
      <c r="H2444" s="11"/>
      <c r="I2444" s="11"/>
      <c r="J2444" s="11"/>
      <c r="K2444" s="2"/>
      <c r="L2444" s="2"/>
      <c r="M2444" s="1"/>
    </row>
    <row r="2445" spans="1:13" x14ac:dyDescent="0.2">
      <c r="A2445" s="1"/>
      <c r="B2445" s="1"/>
      <c r="C2445" s="16"/>
      <c r="D2445" s="1"/>
      <c r="E2445" s="1"/>
      <c r="F2445" s="1"/>
      <c r="G2445" s="1"/>
      <c r="H2445" s="11"/>
      <c r="I2445" s="11"/>
      <c r="J2445" s="11"/>
      <c r="K2445" s="2"/>
      <c r="L2445" s="2"/>
      <c r="M2445" s="1"/>
    </row>
    <row r="2446" spans="1:13" x14ac:dyDescent="0.2">
      <c r="A2446" s="1"/>
      <c r="B2446" s="1"/>
      <c r="C2446" s="16"/>
      <c r="D2446" s="1"/>
      <c r="E2446" s="1"/>
      <c r="F2446" s="1"/>
      <c r="G2446" s="1"/>
      <c r="H2446" s="11"/>
      <c r="I2446" s="11"/>
      <c r="J2446" s="11"/>
      <c r="K2446" s="2"/>
      <c r="L2446" s="2"/>
      <c r="M2446" s="1"/>
    </row>
    <row r="2447" spans="1:13" x14ac:dyDescent="0.2">
      <c r="A2447" s="1"/>
      <c r="B2447" s="1"/>
      <c r="C2447" s="16"/>
      <c r="D2447" s="1"/>
      <c r="E2447" s="1"/>
      <c r="F2447" s="1"/>
      <c r="G2447" s="1"/>
      <c r="H2447" s="11"/>
      <c r="I2447" s="11"/>
      <c r="J2447" s="11"/>
      <c r="K2447" s="2"/>
      <c r="L2447" s="2"/>
      <c r="M2447" s="1"/>
    </row>
    <row r="2448" spans="1:13" x14ac:dyDescent="0.2">
      <c r="A2448" s="1"/>
      <c r="B2448" s="1"/>
      <c r="C2448" s="16"/>
      <c r="D2448" s="1"/>
      <c r="E2448" s="1"/>
      <c r="F2448" s="1"/>
      <c r="G2448" s="1"/>
      <c r="H2448" s="11"/>
      <c r="I2448" s="11"/>
      <c r="J2448" s="11"/>
      <c r="K2448" s="2"/>
      <c r="L2448" s="2"/>
      <c r="M2448" s="1"/>
    </row>
    <row r="2449" spans="1:13" x14ac:dyDescent="0.2">
      <c r="A2449" s="1"/>
      <c r="B2449" s="1"/>
      <c r="C2449" s="16"/>
      <c r="D2449" s="1"/>
      <c r="E2449" s="1"/>
      <c r="F2449" s="1"/>
      <c r="G2449" s="1"/>
      <c r="H2449" s="11"/>
      <c r="I2449" s="11"/>
      <c r="J2449" s="11"/>
      <c r="K2449" s="2"/>
      <c r="L2449" s="2"/>
      <c r="M2449" s="1"/>
    </row>
    <row r="2450" spans="1:13" x14ac:dyDescent="0.2">
      <c r="A2450" s="1"/>
      <c r="B2450" s="1"/>
      <c r="C2450" s="16"/>
      <c r="D2450" s="1"/>
      <c r="E2450" s="1"/>
      <c r="F2450" s="1"/>
      <c r="G2450" s="1"/>
      <c r="H2450" s="11"/>
      <c r="I2450" s="11"/>
      <c r="J2450" s="11"/>
      <c r="K2450" s="2"/>
      <c r="L2450" s="2"/>
      <c r="M2450" s="1"/>
    </row>
    <row r="2451" spans="1:13" x14ac:dyDescent="0.2">
      <c r="A2451" s="1"/>
      <c r="B2451" s="1"/>
      <c r="C2451" s="16"/>
      <c r="D2451" s="1"/>
      <c r="E2451" s="1"/>
      <c r="F2451" s="1"/>
      <c r="G2451" s="1"/>
      <c r="H2451" s="11"/>
      <c r="I2451" s="11"/>
      <c r="J2451" s="11"/>
      <c r="K2451" s="2"/>
      <c r="L2451" s="2"/>
      <c r="M2451" s="1"/>
    </row>
    <row r="2452" spans="1:13" x14ac:dyDescent="0.2">
      <c r="A2452" s="1"/>
      <c r="B2452" s="1"/>
      <c r="C2452" s="16"/>
      <c r="D2452" s="1"/>
      <c r="E2452" s="1"/>
      <c r="F2452" s="1"/>
      <c r="G2452" s="1"/>
      <c r="H2452" s="11"/>
      <c r="I2452" s="11"/>
      <c r="J2452" s="11"/>
      <c r="K2452" s="2"/>
      <c r="L2452" s="2"/>
      <c r="M2452" s="1"/>
    </row>
    <row r="2453" spans="1:13" x14ac:dyDescent="0.2">
      <c r="A2453" s="1"/>
      <c r="B2453" s="1"/>
      <c r="C2453" s="16"/>
      <c r="D2453" s="1"/>
      <c r="E2453" s="1"/>
      <c r="F2453" s="1"/>
      <c r="G2453" s="1"/>
      <c r="H2453" s="11"/>
      <c r="I2453" s="11"/>
      <c r="J2453" s="11"/>
      <c r="K2453" s="2"/>
      <c r="L2453" s="2"/>
      <c r="M2453" s="1"/>
    </row>
    <row r="2454" spans="1:13" x14ac:dyDescent="0.2">
      <c r="A2454" s="1"/>
      <c r="B2454" s="1"/>
      <c r="C2454" s="16"/>
      <c r="D2454" s="1"/>
      <c r="E2454" s="1"/>
      <c r="F2454" s="1"/>
      <c r="G2454" s="1"/>
      <c r="H2454" s="11"/>
      <c r="I2454" s="11"/>
      <c r="J2454" s="11"/>
      <c r="K2454" s="2"/>
      <c r="L2454" s="2"/>
      <c r="M2454" s="1"/>
    </row>
    <row r="2455" spans="1:13" x14ac:dyDescent="0.2">
      <c r="A2455" s="1"/>
      <c r="B2455" s="1"/>
      <c r="C2455" s="16"/>
      <c r="D2455" s="1"/>
      <c r="E2455" s="1"/>
      <c r="F2455" s="1"/>
      <c r="G2455" s="1"/>
      <c r="H2455" s="11"/>
      <c r="I2455" s="11"/>
      <c r="J2455" s="11"/>
      <c r="K2455" s="2"/>
      <c r="L2455" s="2"/>
      <c r="M2455" s="1"/>
    </row>
    <row r="2456" spans="1:13" x14ac:dyDescent="0.2">
      <c r="A2456" s="1"/>
      <c r="B2456" s="1"/>
      <c r="C2456" s="16"/>
      <c r="D2456" s="1"/>
      <c r="E2456" s="1"/>
      <c r="F2456" s="1"/>
      <c r="G2456" s="1"/>
      <c r="H2456" s="11"/>
      <c r="I2456" s="11"/>
      <c r="J2456" s="11"/>
      <c r="K2456" s="2"/>
      <c r="L2456" s="2"/>
      <c r="M2456" s="1"/>
    </row>
    <row r="2457" spans="1:13" x14ac:dyDescent="0.2">
      <c r="A2457" s="1"/>
      <c r="B2457" s="1"/>
      <c r="C2457" s="16"/>
      <c r="D2457" s="1"/>
      <c r="E2457" s="1"/>
      <c r="F2457" s="1"/>
      <c r="G2457" s="1"/>
      <c r="H2457" s="11"/>
      <c r="I2457" s="11"/>
      <c r="J2457" s="11"/>
      <c r="K2457" s="2"/>
      <c r="L2457" s="2"/>
      <c r="M2457" s="1"/>
    </row>
    <row r="2458" spans="1:13" x14ac:dyDescent="0.2">
      <c r="A2458" s="1"/>
      <c r="B2458" s="1"/>
      <c r="C2458" s="16"/>
      <c r="D2458" s="1"/>
      <c r="E2458" s="1"/>
      <c r="F2458" s="1"/>
      <c r="G2458" s="1"/>
      <c r="H2458" s="11"/>
      <c r="I2458" s="11"/>
      <c r="J2458" s="11"/>
      <c r="K2458" s="2"/>
      <c r="L2458" s="2"/>
      <c r="M2458" s="1"/>
    </row>
    <row r="2459" spans="1:13" x14ac:dyDescent="0.2">
      <c r="A2459" s="1"/>
      <c r="B2459" s="1"/>
      <c r="C2459" s="16"/>
      <c r="D2459" s="1"/>
      <c r="E2459" s="1"/>
      <c r="F2459" s="1"/>
      <c r="G2459" s="1"/>
      <c r="H2459" s="11"/>
      <c r="I2459" s="11"/>
      <c r="J2459" s="11"/>
      <c r="K2459" s="2"/>
      <c r="L2459" s="2"/>
      <c r="M2459" s="1"/>
    </row>
    <row r="2460" spans="1:13" x14ac:dyDescent="0.2">
      <c r="A2460" s="1"/>
      <c r="B2460" s="1"/>
      <c r="C2460" s="16"/>
      <c r="D2460" s="1"/>
      <c r="E2460" s="1"/>
      <c r="F2460" s="1"/>
      <c r="G2460" s="1"/>
      <c r="H2460" s="11"/>
      <c r="I2460" s="11"/>
      <c r="J2460" s="11"/>
      <c r="K2460" s="2"/>
      <c r="L2460" s="2"/>
      <c r="M2460" s="1"/>
    </row>
    <row r="2461" spans="1:13" x14ac:dyDescent="0.2">
      <c r="A2461" s="1"/>
      <c r="B2461" s="1"/>
      <c r="C2461" s="16"/>
      <c r="D2461" s="1"/>
      <c r="E2461" s="1"/>
      <c r="F2461" s="1"/>
      <c r="G2461" s="1"/>
      <c r="H2461" s="11"/>
      <c r="I2461" s="11"/>
      <c r="J2461" s="11"/>
      <c r="K2461" s="2"/>
      <c r="L2461" s="2"/>
      <c r="M2461" s="1"/>
    </row>
    <row r="2462" spans="1:13" x14ac:dyDescent="0.2">
      <c r="A2462" s="1"/>
      <c r="B2462" s="1"/>
      <c r="C2462" s="16"/>
      <c r="D2462" s="1"/>
      <c r="E2462" s="1"/>
      <c r="F2462" s="1"/>
      <c r="G2462" s="1"/>
      <c r="H2462" s="11"/>
      <c r="I2462" s="11"/>
      <c r="J2462" s="11"/>
      <c r="K2462" s="2"/>
      <c r="L2462" s="2"/>
      <c r="M2462" s="1"/>
    </row>
    <row r="2463" spans="1:13" x14ac:dyDescent="0.2">
      <c r="A2463" s="1"/>
      <c r="B2463" s="1"/>
      <c r="C2463" s="16"/>
      <c r="D2463" s="1"/>
      <c r="E2463" s="1"/>
      <c r="F2463" s="1"/>
      <c r="G2463" s="1"/>
      <c r="H2463" s="11"/>
      <c r="I2463" s="11"/>
      <c r="J2463" s="11"/>
      <c r="K2463" s="2"/>
      <c r="L2463" s="2"/>
      <c r="M2463" s="1"/>
    </row>
    <row r="2464" spans="1:13" x14ac:dyDescent="0.2">
      <c r="A2464" s="1"/>
      <c r="B2464" s="1"/>
      <c r="C2464" s="16"/>
      <c r="D2464" s="1"/>
      <c r="E2464" s="1"/>
      <c r="F2464" s="1"/>
      <c r="G2464" s="1"/>
      <c r="H2464" s="11"/>
      <c r="I2464" s="11"/>
      <c r="J2464" s="11"/>
      <c r="K2464" s="2"/>
      <c r="L2464" s="2"/>
      <c r="M2464" s="1"/>
    </row>
    <row r="2465" spans="1:13" x14ac:dyDescent="0.2">
      <c r="A2465" s="1"/>
      <c r="B2465" s="1"/>
      <c r="C2465" s="16"/>
      <c r="D2465" s="1"/>
      <c r="E2465" s="1"/>
      <c r="F2465" s="1"/>
      <c r="G2465" s="1"/>
      <c r="H2465" s="11"/>
      <c r="I2465" s="11"/>
      <c r="J2465" s="11"/>
      <c r="K2465" s="2"/>
      <c r="L2465" s="2"/>
      <c r="M2465" s="1"/>
    </row>
    <row r="2466" spans="1:13" x14ac:dyDescent="0.2">
      <c r="A2466" s="1"/>
      <c r="B2466" s="1"/>
      <c r="C2466" s="16"/>
      <c r="D2466" s="1"/>
      <c r="E2466" s="1"/>
      <c r="F2466" s="1"/>
      <c r="G2466" s="1"/>
      <c r="H2466" s="11"/>
      <c r="I2466" s="11"/>
      <c r="J2466" s="11"/>
      <c r="K2466" s="2"/>
      <c r="L2466" s="2"/>
      <c r="M2466" s="1"/>
    </row>
    <row r="2467" spans="1:13" x14ac:dyDescent="0.2">
      <c r="A2467" s="1"/>
      <c r="B2467" s="1"/>
      <c r="C2467" s="16"/>
      <c r="D2467" s="1"/>
      <c r="E2467" s="1"/>
      <c r="F2467" s="1"/>
      <c r="G2467" s="1"/>
      <c r="H2467" s="11"/>
      <c r="I2467" s="11"/>
      <c r="J2467" s="11"/>
      <c r="K2467" s="2"/>
      <c r="L2467" s="2"/>
      <c r="M2467" s="1"/>
    </row>
    <row r="2468" spans="1:13" x14ac:dyDescent="0.2">
      <c r="A2468" s="1"/>
      <c r="B2468" s="1"/>
      <c r="C2468" s="16"/>
      <c r="D2468" s="1"/>
      <c r="E2468" s="1"/>
      <c r="F2468" s="1"/>
      <c r="G2468" s="1"/>
      <c r="H2468" s="11"/>
      <c r="I2468" s="11"/>
      <c r="J2468" s="11"/>
      <c r="K2468" s="2"/>
      <c r="L2468" s="2"/>
      <c r="M2468" s="1"/>
    </row>
    <row r="2469" spans="1:13" x14ac:dyDescent="0.2">
      <c r="A2469" s="1"/>
      <c r="B2469" s="1"/>
      <c r="C2469" s="16"/>
      <c r="D2469" s="1"/>
      <c r="E2469" s="1"/>
      <c r="F2469" s="1"/>
      <c r="G2469" s="1"/>
      <c r="H2469" s="11"/>
      <c r="I2469" s="11"/>
      <c r="J2469" s="11"/>
      <c r="K2469" s="2"/>
      <c r="L2469" s="2"/>
      <c r="M2469" s="1"/>
    </row>
    <row r="2470" spans="1:13" x14ac:dyDescent="0.2">
      <c r="A2470" s="1"/>
      <c r="B2470" s="1"/>
      <c r="C2470" s="16"/>
      <c r="D2470" s="1"/>
      <c r="E2470" s="1"/>
      <c r="F2470" s="1"/>
      <c r="G2470" s="1"/>
      <c r="H2470" s="11"/>
      <c r="I2470" s="11"/>
      <c r="J2470" s="11"/>
      <c r="K2470" s="2"/>
      <c r="L2470" s="2"/>
      <c r="M2470" s="1"/>
    </row>
    <row r="2471" spans="1:13" x14ac:dyDescent="0.2">
      <c r="A2471" s="1"/>
      <c r="B2471" s="1"/>
      <c r="C2471" s="16"/>
      <c r="D2471" s="1"/>
      <c r="E2471" s="1"/>
      <c r="F2471" s="1"/>
      <c r="G2471" s="1"/>
      <c r="H2471" s="11"/>
      <c r="I2471" s="11"/>
      <c r="J2471" s="11"/>
      <c r="K2471" s="2"/>
      <c r="L2471" s="2"/>
      <c r="M2471" s="1"/>
    </row>
    <row r="2472" spans="1:13" x14ac:dyDescent="0.2">
      <c r="A2472" s="1"/>
      <c r="B2472" s="1"/>
      <c r="C2472" s="16"/>
      <c r="D2472" s="1"/>
      <c r="E2472" s="1"/>
      <c r="F2472" s="1"/>
      <c r="G2472" s="1"/>
      <c r="H2472" s="11"/>
      <c r="I2472" s="11"/>
      <c r="J2472" s="11"/>
      <c r="K2472" s="2"/>
      <c r="L2472" s="2"/>
      <c r="M2472" s="1"/>
    </row>
    <row r="2473" spans="1:13" x14ac:dyDescent="0.2">
      <c r="A2473" s="1"/>
      <c r="B2473" s="1"/>
      <c r="C2473" s="16"/>
      <c r="D2473" s="1"/>
      <c r="E2473" s="1"/>
      <c r="F2473" s="1"/>
      <c r="G2473" s="1"/>
      <c r="H2473" s="11"/>
      <c r="I2473" s="11"/>
      <c r="J2473" s="11"/>
      <c r="K2473" s="2"/>
      <c r="L2473" s="2"/>
      <c r="M2473" s="1"/>
    </row>
    <row r="2474" spans="1:13" x14ac:dyDescent="0.2">
      <c r="A2474" s="1"/>
      <c r="B2474" s="1"/>
      <c r="C2474" s="16"/>
      <c r="D2474" s="1"/>
      <c r="E2474" s="1"/>
      <c r="F2474" s="1"/>
      <c r="G2474" s="1"/>
      <c r="H2474" s="11"/>
      <c r="I2474" s="11"/>
      <c r="J2474" s="11"/>
      <c r="K2474" s="2"/>
      <c r="L2474" s="2"/>
      <c r="M2474" s="1"/>
    </row>
    <row r="2475" spans="1:13" x14ac:dyDescent="0.2">
      <c r="A2475" s="1"/>
      <c r="B2475" s="1"/>
      <c r="C2475" s="16"/>
      <c r="D2475" s="1"/>
      <c r="E2475" s="1"/>
      <c r="F2475" s="1"/>
      <c r="G2475" s="1"/>
      <c r="H2475" s="11"/>
      <c r="I2475" s="11"/>
      <c r="J2475" s="11"/>
      <c r="K2475" s="2"/>
      <c r="L2475" s="2"/>
      <c r="M2475" s="1"/>
    </row>
    <row r="2476" spans="1:13" x14ac:dyDescent="0.2">
      <c r="A2476" s="1"/>
      <c r="B2476" s="1"/>
      <c r="C2476" s="16"/>
      <c r="D2476" s="1"/>
      <c r="E2476" s="1"/>
      <c r="F2476" s="1"/>
      <c r="G2476" s="1"/>
      <c r="H2476" s="11"/>
      <c r="I2476" s="11"/>
      <c r="J2476" s="11"/>
      <c r="K2476" s="2"/>
      <c r="L2476" s="2"/>
      <c r="M2476" s="1"/>
    </row>
    <row r="2477" spans="1:13" x14ac:dyDescent="0.2">
      <c r="A2477" s="1"/>
      <c r="B2477" s="1"/>
      <c r="C2477" s="16"/>
      <c r="D2477" s="1"/>
      <c r="E2477" s="1"/>
      <c r="F2477" s="1"/>
      <c r="G2477" s="1"/>
      <c r="H2477" s="11"/>
      <c r="I2477" s="11"/>
      <c r="J2477" s="11"/>
      <c r="K2477" s="2"/>
      <c r="L2477" s="2"/>
      <c r="M2477" s="1"/>
    </row>
    <row r="2478" spans="1:13" x14ac:dyDescent="0.2">
      <c r="A2478" s="1"/>
      <c r="B2478" s="1"/>
      <c r="C2478" s="16"/>
      <c r="D2478" s="1"/>
      <c r="E2478" s="1"/>
      <c r="F2478" s="1"/>
      <c r="G2478" s="1"/>
      <c r="H2478" s="11"/>
      <c r="I2478" s="11"/>
      <c r="J2478" s="11"/>
      <c r="K2478" s="2"/>
      <c r="L2478" s="2"/>
      <c r="M2478" s="1"/>
    </row>
    <row r="2479" spans="1:13" x14ac:dyDescent="0.2">
      <c r="A2479" s="1"/>
      <c r="B2479" s="1"/>
      <c r="C2479" s="16"/>
      <c r="D2479" s="1"/>
      <c r="E2479" s="1"/>
      <c r="F2479" s="1"/>
      <c r="G2479" s="1"/>
      <c r="H2479" s="11"/>
      <c r="I2479" s="11"/>
      <c r="J2479" s="11"/>
      <c r="K2479" s="2"/>
      <c r="L2479" s="2"/>
      <c r="M2479" s="1"/>
    </row>
    <row r="2480" spans="1:13" x14ac:dyDescent="0.2">
      <c r="A2480" s="1"/>
      <c r="B2480" s="1"/>
      <c r="C2480" s="16"/>
      <c r="D2480" s="1"/>
      <c r="E2480" s="1"/>
      <c r="F2480" s="1"/>
      <c r="G2480" s="1"/>
      <c r="H2480" s="11"/>
      <c r="I2480" s="11"/>
      <c r="J2480" s="11"/>
      <c r="K2480" s="2"/>
      <c r="L2480" s="2"/>
      <c r="M2480" s="1"/>
    </row>
    <row r="2481" spans="1:13" x14ac:dyDescent="0.2">
      <c r="A2481" s="1"/>
      <c r="B2481" s="1"/>
      <c r="C2481" s="16"/>
      <c r="D2481" s="1"/>
      <c r="E2481" s="1"/>
      <c r="F2481" s="1"/>
      <c r="G2481" s="1"/>
      <c r="H2481" s="11"/>
      <c r="I2481" s="11"/>
      <c r="J2481" s="11"/>
      <c r="K2481" s="2"/>
      <c r="L2481" s="2"/>
      <c r="M2481" s="1"/>
    </row>
    <row r="2482" spans="1:13" x14ac:dyDescent="0.2">
      <c r="A2482" s="1"/>
      <c r="B2482" s="1"/>
      <c r="C2482" s="16"/>
      <c r="D2482" s="1"/>
      <c r="E2482" s="1"/>
      <c r="F2482" s="1"/>
      <c r="G2482" s="1"/>
      <c r="H2482" s="11"/>
      <c r="I2482" s="11"/>
      <c r="J2482" s="11"/>
      <c r="K2482" s="2"/>
      <c r="L2482" s="2"/>
      <c r="M2482" s="1"/>
    </row>
    <row r="2483" spans="1:13" x14ac:dyDescent="0.2">
      <c r="A2483" s="1"/>
      <c r="B2483" s="1"/>
      <c r="C2483" s="16"/>
      <c r="D2483" s="1"/>
      <c r="E2483" s="1"/>
      <c r="F2483" s="1"/>
      <c r="G2483" s="1"/>
      <c r="H2483" s="11"/>
      <c r="I2483" s="11"/>
      <c r="J2483" s="11"/>
      <c r="K2483" s="2"/>
      <c r="L2483" s="2"/>
      <c r="M2483" s="1"/>
    </row>
    <row r="2484" spans="1:13" x14ac:dyDescent="0.2">
      <c r="A2484" s="1"/>
      <c r="B2484" s="1"/>
      <c r="C2484" s="16"/>
      <c r="D2484" s="1"/>
      <c r="E2484" s="1"/>
      <c r="F2484" s="1"/>
      <c r="G2484" s="1"/>
      <c r="H2484" s="11"/>
      <c r="I2484" s="11"/>
      <c r="J2484" s="11"/>
      <c r="K2484" s="2"/>
      <c r="L2484" s="2"/>
      <c r="M2484" s="1"/>
    </row>
    <row r="2485" spans="1:13" x14ac:dyDescent="0.2">
      <c r="A2485" s="1"/>
      <c r="B2485" s="1"/>
      <c r="C2485" s="16"/>
      <c r="D2485" s="1"/>
      <c r="E2485" s="1"/>
      <c r="F2485" s="1"/>
      <c r="G2485" s="1"/>
      <c r="H2485" s="11"/>
      <c r="I2485" s="11"/>
      <c r="J2485" s="11"/>
      <c r="K2485" s="2"/>
      <c r="L2485" s="2"/>
      <c r="M2485" s="1"/>
    </row>
    <row r="2486" spans="1:13" x14ac:dyDescent="0.2">
      <c r="A2486" s="1"/>
      <c r="B2486" s="1"/>
      <c r="C2486" s="16"/>
      <c r="D2486" s="1"/>
      <c r="E2486" s="1"/>
      <c r="F2486" s="1"/>
      <c r="G2486" s="1"/>
      <c r="H2486" s="11"/>
      <c r="I2486" s="11"/>
      <c r="J2486" s="11"/>
      <c r="K2486" s="2"/>
      <c r="L2486" s="2"/>
      <c r="M2486" s="1"/>
    </row>
    <row r="2487" spans="1:13" x14ac:dyDescent="0.2">
      <c r="A2487" s="1"/>
      <c r="B2487" s="1"/>
      <c r="C2487" s="16"/>
      <c r="D2487" s="1"/>
      <c r="E2487" s="1"/>
      <c r="F2487" s="1"/>
      <c r="G2487" s="1"/>
      <c r="H2487" s="11"/>
      <c r="I2487" s="11"/>
      <c r="J2487" s="11"/>
      <c r="K2487" s="2"/>
      <c r="L2487" s="2"/>
      <c r="M2487" s="1"/>
    </row>
    <row r="2488" spans="1:13" x14ac:dyDescent="0.2">
      <c r="A2488" s="1"/>
      <c r="B2488" s="1"/>
      <c r="C2488" s="16"/>
      <c r="D2488" s="1"/>
      <c r="E2488" s="1"/>
      <c r="F2488" s="1"/>
      <c r="G2488" s="1"/>
      <c r="H2488" s="11"/>
      <c r="I2488" s="11"/>
      <c r="J2488" s="11"/>
      <c r="K2488" s="2"/>
      <c r="L2488" s="2"/>
      <c r="M2488" s="1"/>
    </row>
    <row r="2489" spans="1:13" x14ac:dyDescent="0.2">
      <c r="A2489" s="1"/>
      <c r="B2489" s="1"/>
      <c r="C2489" s="16"/>
      <c r="D2489" s="1"/>
      <c r="E2489" s="1"/>
      <c r="F2489" s="1"/>
      <c r="G2489" s="1"/>
      <c r="H2489" s="11"/>
      <c r="I2489" s="11"/>
      <c r="J2489" s="11"/>
      <c r="K2489" s="2"/>
      <c r="L2489" s="2"/>
      <c r="M2489" s="1"/>
    </row>
    <row r="2490" spans="1:13" x14ac:dyDescent="0.2">
      <c r="A2490" s="1"/>
      <c r="B2490" s="1"/>
      <c r="C2490" s="16"/>
      <c r="D2490" s="1"/>
      <c r="E2490" s="1"/>
      <c r="F2490" s="1"/>
      <c r="G2490" s="1"/>
      <c r="H2490" s="11"/>
      <c r="I2490" s="11"/>
      <c r="J2490" s="11"/>
      <c r="K2490" s="2"/>
      <c r="L2490" s="2"/>
      <c r="M2490" s="1"/>
    </row>
    <row r="2491" spans="1:13" x14ac:dyDescent="0.2">
      <c r="A2491" s="1"/>
      <c r="B2491" s="1"/>
      <c r="C2491" s="16"/>
      <c r="D2491" s="1"/>
      <c r="E2491" s="1"/>
      <c r="F2491" s="1"/>
      <c r="G2491" s="1"/>
      <c r="H2491" s="11"/>
      <c r="I2491" s="11"/>
      <c r="J2491" s="11"/>
      <c r="K2491" s="2"/>
      <c r="L2491" s="2"/>
      <c r="M2491" s="1"/>
    </row>
    <row r="2492" spans="1:13" x14ac:dyDescent="0.2">
      <c r="A2492" s="1"/>
      <c r="B2492" s="1"/>
      <c r="C2492" s="16"/>
      <c r="D2492" s="1"/>
      <c r="E2492" s="1"/>
      <c r="F2492" s="1"/>
      <c r="G2492" s="1"/>
      <c r="H2492" s="11"/>
      <c r="I2492" s="11"/>
      <c r="J2492" s="11"/>
      <c r="K2492" s="2"/>
      <c r="L2492" s="2"/>
      <c r="M2492" s="1"/>
    </row>
    <row r="2493" spans="1:13" x14ac:dyDescent="0.2">
      <c r="A2493" s="1"/>
      <c r="B2493" s="1"/>
      <c r="C2493" s="16"/>
      <c r="D2493" s="1"/>
      <c r="E2493" s="1"/>
      <c r="F2493" s="1"/>
      <c r="G2493" s="1"/>
      <c r="H2493" s="11"/>
      <c r="I2493" s="11"/>
      <c r="J2493" s="11"/>
      <c r="K2493" s="2"/>
      <c r="L2493" s="2"/>
      <c r="M2493" s="1"/>
    </row>
    <row r="2494" spans="1:13" x14ac:dyDescent="0.2">
      <c r="A2494" s="1"/>
      <c r="B2494" s="1"/>
      <c r="C2494" s="16"/>
      <c r="D2494" s="1"/>
      <c r="E2494" s="1"/>
      <c r="F2494" s="1"/>
      <c r="G2494" s="1"/>
      <c r="H2494" s="11"/>
      <c r="I2494" s="11"/>
      <c r="J2494" s="11"/>
      <c r="K2494" s="2"/>
      <c r="L2494" s="2"/>
      <c r="M2494" s="1"/>
    </row>
    <row r="2495" spans="1:13" x14ac:dyDescent="0.2">
      <c r="A2495" s="1"/>
      <c r="B2495" s="1"/>
      <c r="C2495" s="16"/>
      <c r="D2495" s="1"/>
      <c r="E2495" s="1"/>
      <c r="F2495" s="1"/>
      <c r="G2495" s="1"/>
      <c r="H2495" s="11"/>
      <c r="I2495" s="11"/>
      <c r="J2495" s="11"/>
      <c r="K2495" s="2"/>
      <c r="L2495" s="2"/>
      <c r="M2495" s="1"/>
    </row>
    <row r="2496" spans="1:13" x14ac:dyDescent="0.2">
      <c r="A2496" s="1"/>
      <c r="B2496" s="1"/>
      <c r="C2496" s="16"/>
      <c r="D2496" s="1"/>
      <c r="E2496" s="1"/>
      <c r="F2496" s="1"/>
      <c r="G2496" s="1"/>
      <c r="H2496" s="11"/>
      <c r="I2496" s="11"/>
      <c r="J2496" s="11"/>
      <c r="K2496" s="2"/>
      <c r="L2496" s="2"/>
      <c r="M2496" s="1"/>
    </row>
    <row r="2497" spans="1:13" x14ac:dyDescent="0.2">
      <c r="A2497" s="1"/>
      <c r="B2497" s="1"/>
      <c r="C2497" s="16"/>
      <c r="D2497" s="1"/>
      <c r="E2497" s="1"/>
      <c r="F2497" s="1"/>
      <c r="G2497" s="1"/>
      <c r="H2497" s="11"/>
      <c r="I2497" s="11"/>
      <c r="J2497" s="11"/>
      <c r="K2497" s="2"/>
      <c r="L2497" s="2"/>
      <c r="M2497" s="1"/>
    </row>
    <row r="2498" spans="1:13" x14ac:dyDescent="0.2">
      <c r="A2498" s="1"/>
      <c r="B2498" s="1"/>
      <c r="C2498" s="16"/>
      <c r="D2498" s="1"/>
      <c r="E2498" s="1"/>
      <c r="F2498" s="1"/>
      <c r="G2498" s="1"/>
      <c r="H2498" s="11"/>
      <c r="I2498" s="11"/>
      <c r="J2498" s="11"/>
      <c r="K2498" s="2"/>
      <c r="L2498" s="2"/>
      <c r="M2498" s="1"/>
    </row>
    <row r="2499" spans="1:13" x14ac:dyDescent="0.2">
      <c r="A2499" s="1"/>
      <c r="B2499" s="1"/>
      <c r="C2499" s="16"/>
      <c r="D2499" s="1"/>
      <c r="E2499" s="1"/>
      <c r="F2499" s="1"/>
      <c r="G2499" s="1"/>
      <c r="H2499" s="11"/>
      <c r="I2499" s="11"/>
      <c r="J2499" s="11"/>
      <c r="K2499" s="2"/>
      <c r="L2499" s="2"/>
      <c r="M2499" s="1"/>
    </row>
    <row r="2500" spans="1:13" x14ac:dyDescent="0.2">
      <c r="A2500" s="1"/>
      <c r="B2500" s="1"/>
      <c r="C2500" s="16"/>
      <c r="D2500" s="1"/>
      <c r="E2500" s="1"/>
      <c r="F2500" s="1"/>
      <c r="G2500" s="1"/>
      <c r="H2500" s="11"/>
      <c r="I2500" s="11"/>
      <c r="J2500" s="11"/>
      <c r="K2500" s="2"/>
      <c r="L2500" s="2"/>
      <c r="M2500" s="1"/>
    </row>
    <row r="2501" spans="1:13" x14ac:dyDescent="0.2">
      <c r="A2501" s="1"/>
      <c r="B2501" s="1"/>
      <c r="C2501" s="16"/>
      <c r="D2501" s="1"/>
      <c r="E2501" s="1"/>
      <c r="F2501" s="1"/>
      <c r="G2501" s="1"/>
      <c r="H2501" s="11"/>
      <c r="I2501" s="11"/>
      <c r="J2501" s="11"/>
      <c r="K2501" s="2"/>
      <c r="L2501" s="2"/>
      <c r="M2501" s="1"/>
    </row>
    <row r="2502" spans="1:13" x14ac:dyDescent="0.2">
      <c r="A2502" s="1"/>
      <c r="B2502" s="1"/>
      <c r="C2502" s="16"/>
      <c r="D2502" s="1"/>
      <c r="E2502" s="1"/>
      <c r="F2502" s="1"/>
      <c r="G2502" s="1"/>
      <c r="H2502" s="11"/>
      <c r="I2502" s="11"/>
      <c r="J2502" s="11"/>
      <c r="K2502" s="2"/>
      <c r="L2502" s="2"/>
      <c r="M2502" s="1"/>
    </row>
    <row r="2503" spans="1:13" x14ac:dyDescent="0.2">
      <c r="A2503" s="1"/>
      <c r="B2503" s="1"/>
      <c r="C2503" s="16"/>
      <c r="D2503" s="1"/>
      <c r="E2503" s="1"/>
      <c r="F2503" s="1"/>
      <c r="G2503" s="1"/>
      <c r="H2503" s="11"/>
      <c r="I2503" s="11"/>
      <c r="J2503" s="11"/>
      <c r="K2503" s="2"/>
      <c r="L2503" s="2"/>
      <c r="M2503" s="1"/>
    </row>
    <row r="2504" spans="1:13" x14ac:dyDescent="0.2">
      <c r="A2504" s="1"/>
      <c r="B2504" s="1"/>
      <c r="C2504" s="16"/>
      <c r="D2504" s="1"/>
      <c r="E2504" s="1"/>
      <c r="F2504" s="1"/>
      <c r="G2504" s="1"/>
      <c r="H2504" s="11"/>
      <c r="I2504" s="11"/>
      <c r="J2504" s="11"/>
      <c r="K2504" s="2"/>
      <c r="L2504" s="2"/>
      <c r="M2504" s="1"/>
    </row>
    <row r="2505" spans="1:13" x14ac:dyDescent="0.2">
      <c r="A2505" s="1"/>
      <c r="B2505" s="1"/>
      <c r="C2505" s="16"/>
      <c r="D2505" s="1"/>
      <c r="E2505" s="1"/>
      <c r="F2505" s="1"/>
      <c r="G2505" s="1"/>
      <c r="H2505" s="11"/>
      <c r="I2505" s="11"/>
      <c r="J2505" s="11"/>
      <c r="K2505" s="2"/>
      <c r="L2505" s="2"/>
      <c r="M2505" s="1"/>
    </row>
    <row r="2506" spans="1:13" x14ac:dyDescent="0.2">
      <c r="A2506" s="1"/>
      <c r="B2506" s="1"/>
      <c r="C2506" s="16"/>
      <c r="D2506" s="1"/>
      <c r="E2506" s="1"/>
      <c r="F2506" s="1"/>
      <c r="G2506" s="1"/>
      <c r="H2506" s="11"/>
      <c r="I2506" s="11"/>
      <c r="J2506" s="11"/>
      <c r="K2506" s="2"/>
      <c r="L2506" s="2"/>
      <c r="M2506" s="1"/>
    </row>
    <row r="2507" spans="1:13" x14ac:dyDescent="0.2">
      <c r="A2507" s="1"/>
      <c r="B2507" s="1"/>
      <c r="C2507" s="16"/>
      <c r="D2507" s="1"/>
      <c r="E2507" s="1"/>
      <c r="F2507" s="1"/>
      <c r="G2507" s="1"/>
      <c r="H2507" s="11"/>
      <c r="I2507" s="11"/>
      <c r="J2507" s="11"/>
      <c r="K2507" s="2"/>
      <c r="L2507" s="2"/>
      <c r="M2507" s="1"/>
    </row>
    <row r="2508" spans="1:13" x14ac:dyDescent="0.2">
      <c r="A2508" s="1"/>
      <c r="B2508" s="1"/>
      <c r="C2508" s="16"/>
      <c r="D2508" s="1"/>
      <c r="E2508" s="1"/>
      <c r="F2508" s="1"/>
      <c r="G2508" s="1"/>
      <c r="H2508" s="11"/>
      <c r="I2508" s="11"/>
      <c r="J2508" s="11"/>
      <c r="K2508" s="2"/>
      <c r="L2508" s="2"/>
      <c r="M2508" s="1"/>
    </row>
    <row r="2509" spans="1:13" x14ac:dyDescent="0.2">
      <c r="A2509" s="1"/>
      <c r="B2509" s="1"/>
      <c r="C2509" s="16"/>
      <c r="D2509" s="1"/>
      <c r="E2509" s="1"/>
      <c r="F2509" s="1"/>
      <c r="G2509" s="1"/>
      <c r="H2509" s="11"/>
      <c r="I2509" s="11"/>
      <c r="J2509" s="11"/>
      <c r="K2509" s="2"/>
      <c r="L2509" s="2"/>
      <c r="M2509" s="1"/>
    </row>
    <row r="2510" spans="1:13" x14ac:dyDescent="0.2">
      <c r="A2510" s="1"/>
      <c r="B2510" s="1"/>
      <c r="C2510" s="16"/>
      <c r="D2510" s="1"/>
      <c r="E2510" s="1"/>
      <c r="F2510" s="1"/>
      <c r="G2510" s="1"/>
      <c r="H2510" s="11"/>
      <c r="I2510" s="11"/>
      <c r="J2510" s="11"/>
      <c r="K2510" s="2"/>
      <c r="L2510" s="2"/>
      <c r="M2510" s="1"/>
    </row>
    <row r="2511" spans="1:13" x14ac:dyDescent="0.2">
      <c r="A2511" s="1"/>
      <c r="B2511" s="1"/>
      <c r="C2511" s="16"/>
      <c r="D2511" s="1"/>
      <c r="E2511" s="1"/>
      <c r="F2511" s="1"/>
      <c r="G2511" s="1"/>
      <c r="H2511" s="11"/>
      <c r="I2511" s="11"/>
      <c r="J2511" s="11"/>
      <c r="K2511" s="2"/>
      <c r="L2511" s="2"/>
      <c r="M2511" s="1"/>
    </row>
    <row r="2512" spans="1:13" x14ac:dyDescent="0.2">
      <c r="A2512" s="1"/>
      <c r="B2512" s="1"/>
      <c r="C2512" s="16"/>
      <c r="D2512" s="1"/>
      <c r="E2512" s="1"/>
      <c r="F2512" s="1"/>
      <c r="G2512" s="1"/>
      <c r="H2512" s="11"/>
      <c r="I2512" s="11"/>
      <c r="J2512" s="11"/>
      <c r="K2512" s="2"/>
      <c r="L2512" s="2"/>
      <c r="M2512" s="1"/>
    </row>
    <row r="2513" spans="1:13" x14ac:dyDescent="0.2">
      <c r="A2513" s="1"/>
      <c r="B2513" s="1"/>
      <c r="C2513" s="16"/>
      <c r="D2513" s="1"/>
      <c r="E2513" s="1"/>
      <c r="F2513" s="1"/>
      <c r="G2513" s="1"/>
      <c r="H2513" s="11"/>
      <c r="I2513" s="11"/>
      <c r="J2513" s="11"/>
      <c r="K2513" s="2"/>
      <c r="L2513" s="2"/>
      <c r="M2513" s="1"/>
    </row>
    <row r="2514" spans="1:13" x14ac:dyDescent="0.2">
      <c r="A2514" s="1"/>
      <c r="B2514" s="1"/>
      <c r="C2514" s="16"/>
      <c r="D2514" s="1"/>
      <c r="E2514" s="1"/>
      <c r="F2514" s="1"/>
      <c r="G2514" s="1"/>
      <c r="H2514" s="11"/>
      <c r="I2514" s="11"/>
      <c r="J2514" s="11"/>
      <c r="K2514" s="2"/>
      <c r="L2514" s="2"/>
      <c r="M2514" s="1"/>
    </row>
    <row r="2515" spans="1:13" x14ac:dyDescent="0.2">
      <c r="A2515" s="1"/>
      <c r="B2515" s="1"/>
      <c r="C2515" s="16"/>
      <c r="D2515" s="1"/>
      <c r="E2515" s="1"/>
      <c r="F2515" s="1"/>
      <c r="G2515" s="1"/>
      <c r="H2515" s="11"/>
      <c r="I2515" s="11"/>
      <c r="J2515" s="11"/>
      <c r="K2515" s="2"/>
      <c r="L2515" s="2"/>
      <c r="M2515" s="1"/>
    </row>
    <row r="2516" spans="1:13" x14ac:dyDescent="0.2">
      <c r="A2516" s="1"/>
      <c r="B2516" s="1"/>
      <c r="C2516" s="16"/>
      <c r="D2516" s="1"/>
      <c r="E2516" s="1"/>
      <c r="F2516" s="1"/>
      <c r="G2516" s="1"/>
      <c r="H2516" s="11"/>
      <c r="I2516" s="11"/>
      <c r="J2516" s="11"/>
      <c r="K2516" s="2"/>
      <c r="L2516" s="2"/>
      <c r="M2516" s="1"/>
    </row>
    <row r="2517" spans="1:13" x14ac:dyDescent="0.2">
      <c r="A2517" s="1"/>
      <c r="B2517" s="1"/>
      <c r="C2517" s="16"/>
      <c r="D2517" s="1"/>
      <c r="E2517" s="1"/>
      <c r="F2517" s="1"/>
      <c r="G2517" s="1"/>
      <c r="H2517" s="11"/>
      <c r="I2517" s="11"/>
      <c r="J2517" s="11"/>
      <c r="K2517" s="2"/>
      <c r="L2517" s="2"/>
      <c r="M2517" s="1"/>
    </row>
    <row r="2518" spans="1:13" x14ac:dyDescent="0.2">
      <c r="A2518" s="1"/>
      <c r="B2518" s="1"/>
      <c r="C2518" s="16"/>
      <c r="D2518" s="1"/>
      <c r="E2518" s="1"/>
      <c r="F2518" s="1"/>
      <c r="G2518" s="1"/>
      <c r="H2518" s="11"/>
      <c r="I2518" s="11"/>
      <c r="J2518" s="11"/>
      <c r="K2518" s="2"/>
      <c r="L2518" s="2"/>
      <c r="M2518" s="1"/>
    </row>
    <row r="2519" spans="1:13" x14ac:dyDescent="0.2">
      <c r="A2519" s="1"/>
      <c r="B2519" s="1"/>
      <c r="C2519" s="16"/>
      <c r="D2519" s="1"/>
      <c r="E2519" s="1"/>
      <c r="F2519" s="1"/>
      <c r="G2519" s="1"/>
      <c r="H2519" s="11"/>
      <c r="I2519" s="11"/>
      <c r="J2519" s="11"/>
      <c r="K2519" s="2"/>
      <c r="L2519" s="2"/>
      <c r="M2519" s="1"/>
    </row>
    <row r="2520" spans="1:13" x14ac:dyDescent="0.2">
      <c r="A2520" s="1"/>
      <c r="B2520" s="1"/>
      <c r="C2520" s="16"/>
      <c r="D2520" s="1"/>
      <c r="E2520" s="1"/>
      <c r="F2520" s="1"/>
      <c r="G2520" s="1"/>
      <c r="H2520" s="11"/>
      <c r="I2520" s="11"/>
      <c r="J2520" s="11"/>
      <c r="K2520" s="2"/>
      <c r="L2520" s="2"/>
      <c r="M2520" s="1"/>
    </row>
    <row r="2521" spans="1:13" x14ac:dyDescent="0.2">
      <c r="A2521" s="1"/>
      <c r="B2521" s="1"/>
      <c r="C2521" s="16"/>
      <c r="D2521" s="1"/>
      <c r="E2521" s="1"/>
      <c r="F2521" s="1"/>
      <c r="G2521" s="1"/>
      <c r="H2521" s="11"/>
      <c r="I2521" s="11"/>
      <c r="J2521" s="11"/>
      <c r="K2521" s="2"/>
      <c r="L2521" s="2"/>
      <c r="M2521" s="1"/>
    </row>
    <row r="2522" spans="1:13" x14ac:dyDescent="0.2">
      <c r="A2522" s="1"/>
      <c r="B2522" s="1"/>
      <c r="C2522" s="16"/>
      <c r="D2522" s="1"/>
      <c r="E2522" s="1"/>
      <c r="F2522" s="1"/>
      <c r="G2522" s="1"/>
      <c r="H2522" s="11"/>
      <c r="I2522" s="11"/>
      <c r="J2522" s="11"/>
      <c r="K2522" s="2"/>
      <c r="L2522" s="2"/>
      <c r="M2522" s="1"/>
    </row>
    <row r="2523" spans="1:13" x14ac:dyDescent="0.2">
      <c r="A2523" s="1"/>
      <c r="B2523" s="1"/>
      <c r="C2523" s="16"/>
      <c r="D2523" s="1"/>
      <c r="E2523" s="1"/>
      <c r="F2523" s="1"/>
      <c r="G2523" s="1"/>
      <c r="H2523" s="11"/>
      <c r="I2523" s="11"/>
      <c r="J2523" s="11"/>
      <c r="K2523" s="2"/>
      <c r="L2523" s="2"/>
      <c r="M2523" s="1"/>
    </row>
    <row r="2524" spans="1:13" x14ac:dyDescent="0.2">
      <c r="A2524" s="1"/>
      <c r="B2524" s="1"/>
      <c r="C2524" s="16"/>
      <c r="D2524" s="1"/>
      <c r="E2524" s="1"/>
      <c r="F2524" s="1"/>
      <c r="G2524" s="1"/>
      <c r="H2524" s="11"/>
      <c r="I2524" s="11"/>
      <c r="J2524" s="11"/>
      <c r="K2524" s="2"/>
      <c r="L2524" s="2"/>
      <c r="M2524" s="1"/>
    </row>
    <row r="2525" spans="1:13" x14ac:dyDescent="0.2">
      <c r="A2525" s="1"/>
      <c r="B2525" s="1"/>
      <c r="C2525" s="16"/>
      <c r="D2525" s="1"/>
      <c r="E2525" s="1"/>
      <c r="F2525" s="1"/>
      <c r="G2525" s="1"/>
      <c r="H2525" s="11"/>
      <c r="I2525" s="11"/>
      <c r="J2525" s="11"/>
      <c r="K2525" s="2"/>
      <c r="L2525" s="2"/>
      <c r="M2525" s="1"/>
    </row>
    <row r="2526" spans="1:13" x14ac:dyDescent="0.2">
      <c r="A2526" s="1"/>
      <c r="B2526" s="1"/>
      <c r="C2526" s="16"/>
      <c r="D2526" s="1"/>
      <c r="E2526" s="1"/>
      <c r="F2526" s="1"/>
      <c r="G2526" s="1"/>
      <c r="H2526" s="11"/>
      <c r="I2526" s="11"/>
      <c r="J2526" s="11"/>
      <c r="K2526" s="2"/>
      <c r="L2526" s="2"/>
      <c r="M2526" s="1"/>
    </row>
    <row r="2527" spans="1:13" x14ac:dyDescent="0.2">
      <c r="A2527" s="1"/>
      <c r="B2527" s="1"/>
      <c r="C2527" s="16"/>
      <c r="D2527" s="1"/>
      <c r="E2527" s="1"/>
      <c r="F2527" s="1"/>
      <c r="G2527" s="1"/>
      <c r="H2527" s="11"/>
      <c r="I2527" s="11"/>
      <c r="J2527" s="11"/>
      <c r="K2527" s="2"/>
      <c r="L2527" s="2"/>
      <c r="M2527" s="1"/>
    </row>
    <row r="2528" spans="1:13" x14ac:dyDescent="0.2">
      <c r="A2528" s="1"/>
      <c r="B2528" s="1"/>
      <c r="C2528" s="16"/>
      <c r="D2528" s="1"/>
      <c r="E2528" s="1"/>
      <c r="F2528" s="1"/>
      <c r="G2528" s="1"/>
      <c r="H2528" s="11"/>
      <c r="I2528" s="11"/>
      <c r="J2528" s="11"/>
      <c r="K2528" s="2"/>
      <c r="L2528" s="2"/>
      <c r="M2528" s="1"/>
    </row>
    <row r="2529" spans="1:13" x14ac:dyDescent="0.2">
      <c r="A2529" s="1"/>
      <c r="B2529" s="1"/>
      <c r="C2529" s="16"/>
      <c r="D2529" s="1"/>
      <c r="E2529" s="1"/>
      <c r="F2529" s="1"/>
      <c r="G2529" s="1"/>
      <c r="H2529" s="11"/>
      <c r="I2529" s="11"/>
      <c r="J2529" s="11"/>
      <c r="K2529" s="2"/>
      <c r="L2529" s="2"/>
      <c r="M2529" s="1"/>
    </row>
    <row r="2530" spans="1:13" x14ac:dyDescent="0.2">
      <c r="A2530" s="1"/>
      <c r="B2530" s="1"/>
      <c r="C2530" s="16"/>
      <c r="D2530" s="1"/>
      <c r="E2530" s="1"/>
      <c r="F2530" s="1"/>
      <c r="G2530" s="1"/>
      <c r="H2530" s="11"/>
      <c r="I2530" s="11"/>
      <c r="J2530" s="11"/>
      <c r="K2530" s="2"/>
      <c r="L2530" s="2"/>
      <c r="M2530" s="1"/>
    </row>
    <row r="2531" spans="1:13" x14ac:dyDescent="0.2">
      <c r="A2531" s="1"/>
      <c r="B2531" s="1"/>
      <c r="C2531" s="16"/>
      <c r="D2531" s="1"/>
      <c r="E2531" s="1"/>
      <c r="F2531" s="1"/>
      <c r="G2531" s="1"/>
      <c r="H2531" s="11"/>
      <c r="I2531" s="11"/>
      <c r="J2531" s="11"/>
      <c r="K2531" s="2"/>
      <c r="L2531" s="2"/>
      <c r="M2531" s="1"/>
    </row>
    <row r="2532" spans="1:13" x14ac:dyDescent="0.2">
      <c r="A2532" s="1"/>
      <c r="B2532" s="1"/>
      <c r="C2532" s="16"/>
      <c r="D2532" s="1"/>
      <c r="E2532" s="1"/>
      <c r="F2532" s="1"/>
      <c r="G2532" s="1"/>
      <c r="H2532" s="11"/>
      <c r="I2532" s="11"/>
      <c r="J2532" s="11"/>
      <c r="K2532" s="2"/>
      <c r="L2532" s="2"/>
      <c r="M2532" s="1"/>
    </row>
    <row r="2533" spans="1:13" x14ac:dyDescent="0.2">
      <c r="A2533" s="1"/>
      <c r="B2533" s="1"/>
      <c r="C2533" s="16"/>
      <c r="D2533" s="1"/>
      <c r="E2533" s="1"/>
      <c r="F2533" s="1"/>
      <c r="G2533" s="1"/>
      <c r="H2533" s="11"/>
      <c r="I2533" s="11"/>
      <c r="J2533" s="11"/>
      <c r="K2533" s="2"/>
      <c r="L2533" s="2"/>
      <c r="M2533" s="1"/>
    </row>
    <row r="2534" spans="1:13" x14ac:dyDescent="0.2">
      <c r="A2534" s="1"/>
      <c r="B2534" s="1"/>
      <c r="C2534" s="16"/>
      <c r="D2534" s="1"/>
      <c r="E2534" s="1"/>
      <c r="F2534" s="1"/>
      <c r="G2534" s="1"/>
      <c r="H2534" s="11"/>
      <c r="I2534" s="11"/>
      <c r="J2534" s="11"/>
      <c r="K2534" s="2"/>
      <c r="L2534" s="2"/>
      <c r="M2534" s="1"/>
    </row>
    <row r="2535" spans="1:13" x14ac:dyDescent="0.2">
      <c r="A2535" s="1"/>
      <c r="B2535" s="1"/>
      <c r="C2535" s="16"/>
      <c r="D2535" s="1"/>
      <c r="E2535" s="1"/>
      <c r="F2535" s="1"/>
      <c r="G2535" s="1"/>
      <c r="H2535" s="11"/>
      <c r="I2535" s="11"/>
      <c r="J2535" s="11"/>
      <c r="K2535" s="2"/>
      <c r="L2535" s="2"/>
      <c r="M2535" s="1"/>
    </row>
    <row r="2536" spans="1:13" x14ac:dyDescent="0.2">
      <c r="A2536" s="1"/>
      <c r="B2536" s="1"/>
      <c r="C2536" s="16"/>
      <c r="D2536" s="1"/>
      <c r="E2536" s="1"/>
      <c r="F2536" s="1"/>
      <c r="G2536" s="1"/>
      <c r="H2536" s="11"/>
      <c r="I2536" s="11"/>
      <c r="J2536" s="11"/>
      <c r="K2536" s="2"/>
      <c r="L2536" s="2"/>
      <c r="M2536" s="1"/>
    </row>
    <row r="2537" spans="1:13" x14ac:dyDescent="0.2">
      <c r="A2537" s="1"/>
      <c r="B2537" s="1"/>
      <c r="C2537" s="16"/>
      <c r="D2537" s="1"/>
      <c r="E2537" s="1"/>
      <c r="F2537" s="1"/>
      <c r="G2537" s="1"/>
      <c r="H2537" s="11"/>
      <c r="I2537" s="11"/>
      <c r="J2537" s="11"/>
      <c r="K2537" s="2"/>
      <c r="L2537" s="2"/>
      <c r="M2537" s="1"/>
    </row>
    <row r="2538" spans="1:13" x14ac:dyDescent="0.2">
      <c r="A2538" s="1"/>
      <c r="B2538" s="1"/>
      <c r="C2538" s="16"/>
      <c r="D2538" s="1"/>
      <c r="E2538" s="1"/>
      <c r="F2538" s="1"/>
      <c r="G2538" s="1"/>
      <c r="H2538" s="11"/>
      <c r="I2538" s="11"/>
      <c r="J2538" s="11"/>
      <c r="K2538" s="2"/>
      <c r="L2538" s="2"/>
      <c r="M2538" s="1"/>
    </row>
    <row r="2539" spans="1:13" x14ac:dyDescent="0.2">
      <c r="A2539" s="1"/>
      <c r="B2539" s="1"/>
      <c r="C2539" s="16"/>
      <c r="D2539" s="1"/>
      <c r="E2539" s="1"/>
      <c r="F2539" s="1"/>
      <c r="G2539" s="1"/>
      <c r="H2539" s="11"/>
      <c r="I2539" s="11"/>
      <c r="J2539" s="11"/>
      <c r="K2539" s="2"/>
      <c r="L2539" s="2"/>
      <c r="M2539" s="1"/>
    </row>
    <row r="2540" spans="1:13" x14ac:dyDescent="0.2">
      <c r="A2540" s="1"/>
      <c r="B2540" s="1"/>
      <c r="C2540" s="16"/>
      <c r="D2540" s="1"/>
      <c r="E2540" s="1"/>
      <c r="F2540" s="1"/>
      <c r="G2540" s="1"/>
      <c r="H2540" s="11"/>
      <c r="I2540" s="11"/>
      <c r="J2540" s="11"/>
      <c r="K2540" s="2"/>
      <c r="L2540" s="2"/>
      <c r="M2540" s="1"/>
    </row>
    <row r="2541" spans="1:13" x14ac:dyDescent="0.2">
      <c r="A2541" s="1"/>
      <c r="B2541" s="1"/>
      <c r="C2541" s="16"/>
      <c r="D2541" s="1"/>
      <c r="E2541" s="1"/>
      <c r="F2541" s="1"/>
      <c r="G2541" s="1"/>
      <c r="H2541" s="11"/>
      <c r="I2541" s="11"/>
      <c r="J2541" s="11"/>
      <c r="K2541" s="2"/>
      <c r="L2541" s="2"/>
      <c r="M2541" s="1"/>
    </row>
    <row r="2542" spans="1:13" x14ac:dyDescent="0.2">
      <c r="A2542" s="1"/>
      <c r="B2542" s="1"/>
      <c r="C2542" s="16"/>
      <c r="D2542" s="1"/>
      <c r="E2542" s="1"/>
      <c r="F2542" s="1"/>
      <c r="G2542" s="1"/>
      <c r="H2542" s="11"/>
      <c r="I2542" s="11"/>
      <c r="J2542" s="11"/>
      <c r="K2542" s="2"/>
      <c r="L2542" s="2"/>
      <c r="M2542" s="1"/>
    </row>
    <row r="2543" spans="1:13" x14ac:dyDescent="0.2">
      <c r="A2543" s="1"/>
      <c r="B2543" s="1"/>
      <c r="C2543" s="16"/>
      <c r="D2543" s="1"/>
      <c r="E2543" s="1"/>
      <c r="F2543" s="1"/>
      <c r="G2543" s="1"/>
      <c r="H2543" s="11"/>
      <c r="I2543" s="11"/>
      <c r="J2543" s="11"/>
      <c r="K2543" s="2"/>
      <c r="L2543" s="2"/>
      <c r="M2543" s="1"/>
    </row>
    <row r="2544" spans="1:13" x14ac:dyDescent="0.2">
      <c r="A2544" s="1"/>
      <c r="B2544" s="1"/>
      <c r="C2544" s="16"/>
      <c r="D2544" s="1"/>
      <c r="E2544" s="1"/>
      <c r="F2544" s="1"/>
      <c r="G2544" s="1"/>
      <c r="H2544" s="11"/>
      <c r="I2544" s="11"/>
      <c r="J2544" s="11"/>
      <c r="K2544" s="2"/>
      <c r="L2544" s="2"/>
      <c r="M2544" s="1"/>
    </row>
    <row r="2545" spans="1:13" x14ac:dyDescent="0.2">
      <c r="A2545" s="1"/>
      <c r="B2545" s="1"/>
      <c r="C2545" s="16"/>
      <c r="D2545" s="1"/>
      <c r="E2545" s="1"/>
      <c r="F2545" s="1"/>
      <c r="G2545" s="1"/>
      <c r="H2545" s="11"/>
      <c r="I2545" s="11"/>
      <c r="J2545" s="11"/>
      <c r="K2545" s="2"/>
      <c r="L2545" s="2"/>
      <c r="M2545" s="1"/>
    </row>
    <row r="2546" spans="1:13" x14ac:dyDescent="0.2">
      <c r="A2546" s="1"/>
      <c r="B2546" s="1"/>
      <c r="C2546" s="16"/>
      <c r="D2546" s="1"/>
      <c r="E2546" s="1"/>
      <c r="F2546" s="1"/>
      <c r="G2546" s="1"/>
      <c r="H2546" s="11"/>
      <c r="I2546" s="11"/>
      <c r="J2546" s="11"/>
      <c r="K2546" s="2"/>
      <c r="L2546" s="2"/>
      <c r="M2546" s="1"/>
    </row>
    <row r="2547" spans="1:13" x14ac:dyDescent="0.2">
      <c r="A2547" s="1"/>
      <c r="B2547" s="1"/>
      <c r="C2547" s="16"/>
      <c r="D2547" s="1"/>
      <c r="E2547" s="1"/>
      <c r="F2547" s="1"/>
      <c r="G2547" s="1"/>
      <c r="H2547" s="11"/>
      <c r="I2547" s="11"/>
      <c r="J2547" s="11"/>
      <c r="K2547" s="2"/>
      <c r="L2547" s="2"/>
      <c r="M2547" s="1"/>
    </row>
    <row r="2548" spans="1:13" x14ac:dyDescent="0.2">
      <c r="A2548" s="1"/>
      <c r="B2548" s="1"/>
      <c r="C2548" s="16"/>
      <c r="D2548" s="1"/>
      <c r="E2548" s="1"/>
      <c r="F2548" s="1"/>
      <c r="G2548" s="1"/>
      <c r="H2548" s="11"/>
      <c r="I2548" s="11"/>
      <c r="J2548" s="11"/>
      <c r="K2548" s="2"/>
      <c r="L2548" s="2"/>
      <c r="M2548" s="1"/>
    </row>
    <row r="2549" spans="1:13" x14ac:dyDescent="0.2">
      <c r="A2549" s="1"/>
      <c r="B2549" s="1"/>
      <c r="C2549" s="16"/>
      <c r="D2549" s="1"/>
      <c r="E2549" s="1"/>
      <c r="F2549" s="1"/>
      <c r="G2549" s="1"/>
      <c r="H2549" s="11"/>
      <c r="I2549" s="11"/>
      <c r="J2549" s="11"/>
      <c r="K2549" s="2"/>
      <c r="L2549" s="2"/>
      <c r="M2549" s="1"/>
    </row>
    <row r="2550" spans="1:13" x14ac:dyDescent="0.2">
      <c r="A2550" s="1"/>
      <c r="B2550" s="1"/>
      <c r="C2550" s="16"/>
      <c r="D2550" s="1"/>
      <c r="E2550" s="1"/>
      <c r="F2550" s="1"/>
      <c r="G2550" s="1"/>
      <c r="H2550" s="11"/>
      <c r="I2550" s="11"/>
      <c r="J2550" s="11"/>
      <c r="K2550" s="2"/>
      <c r="L2550" s="2"/>
      <c r="M2550" s="1"/>
    </row>
    <row r="2551" spans="1:13" x14ac:dyDescent="0.2">
      <c r="A2551" s="1"/>
      <c r="B2551" s="1"/>
      <c r="C2551" s="16"/>
      <c r="D2551" s="1"/>
      <c r="E2551" s="1"/>
      <c r="F2551" s="1"/>
      <c r="G2551" s="1"/>
      <c r="H2551" s="11"/>
      <c r="I2551" s="11"/>
      <c r="J2551" s="11"/>
      <c r="K2551" s="2"/>
      <c r="L2551" s="2"/>
      <c r="M2551" s="1"/>
    </row>
    <row r="2552" spans="1:13" x14ac:dyDescent="0.2">
      <c r="A2552" s="1"/>
      <c r="B2552" s="1"/>
      <c r="C2552" s="16"/>
      <c r="D2552" s="1"/>
      <c r="E2552" s="1"/>
      <c r="F2552" s="1"/>
      <c r="G2552" s="1"/>
      <c r="H2552" s="11"/>
      <c r="I2552" s="11"/>
      <c r="J2552" s="11"/>
      <c r="K2552" s="2"/>
      <c r="L2552" s="2"/>
      <c r="M2552" s="1"/>
    </row>
    <row r="2553" spans="1:13" x14ac:dyDescent="0.2">
      <c r="A2553" s="1"/>
      <c r="B2553" s="1"/>
      <c r="C2553" s="16"/>
      <c r="D2553" s="1"/>
      <c r="E2553" s="1"/>
      <c r="F2553" s="1"/>
      <c r="G2553" s="1"/>
      <c r="H2553" s="11"/>
      <c r="I2553" s="11"/>
      <c r="J2553" s="11"/>
      <c r="K2553" s="2"/>
      <c r="L2553" s="2"/>
      <c r="M2553" s="1"/>
    </row>
    <row r="2554" spans="1:13" x14ac:dyDescent="0.2">
      <c r="A2554" s="1"/>
      <c r="B2554" s="1"/>
      <c r="C2554" s="16"/>
      <c r="D2554" s="1"/>
      <c r="E2554" s="1"/>
      <c r="F2554" s="1"/>
      <c r="G2554" s="1"/>
      <c r="H2554" s="11"/>
      <c r="I2554" s="11"/>
      <c r="J2554" s="11"/>
      <c r="K2554" s="2"/>
      <c r="L2554" s="2"/>
      <c r="M2554" s="1"/>
    </row>
    <row r="2555" spans="1:13" x14ac:dyDescent="0.2">
      <c r="A2555" s="1"/>
      <c r="B2555" s="1"/>
      <c r="C2555" s="16"/>
      <c r="D2555" s="1"/>
      <c r="E2555" s="1"/>
      <c r="F2555" s="1"/>
      <c r="G2555" s="1"/>
      <c r="H2555" s="11"/>
      <c r="I2555" s="11"/>
      <c r="J2555" s="11"/>
      <c r="K2555" s="2"/>
      <c r="L2555" s="2"/>
      <c r="M2555" s="1"/>
    </row>
    <row r="2556" spans="1:13" x14ac:dyDescent="0.2">
      <c r="A2556" s="1"/>
      <c r="B2556" s="1"/>
      <c r="C2556" s="16"/>
      <c r="D2556" s="1"/>
      <c r="E2556" s="1"/>
      <c r="F2556" s="1"/>
      <c r="G2556" s="1"/>
      <c r="H2556" s="11"/>
      <c r="I2556" s="11"/>
      <c r="J2556" s="11"/>
      <c r="K2556" s="2"/>
      <c r="L2556" s="2"/>
      <c r="M2556" s="1"/>
    </row>
    <row r="2557" spans="1:13" x14ac:dyDescent="0.2">
      <c r="A2557" s="1"/>
      <c r="B2557" s="1"/>
      <c r="C2557" s="16"/>
      <c r="D2557" s="1"/>
      <c r="E2557" s="1"/>
      <c r="F2557" s="1"/>
      <c r="G2557" s="1"/>
      <c r="H2557" s="11"/>
      <c r="I2557" s="11"/>
      <c r="J2557" s="11"/>
      <c r="K2557" s="2"/>
      <c r="L2557" s="2"/>
      <c r="M2557" s="1"/>
    </row>
    <row r="2558" spans="1:13" x14ac:dyDescent="0.2">
      <c r="A2558" s="1"/>
      <c r="B2558" s="1"/>
      <c r="C2558" s="16"/>
      <c r="D2558" s="1"/>
      <c r="E2558" s="1"/>
      <c r="F2558" s="1"/>
      <c r="G2558" s="1"/>
      <c r="H2558" s="11"/>
      <c r="I2558" s="11"/>
      <c r="J2558" s="11"/>
      <c r="K2558" s="2"/>
      <c r="L2558" s="2"/>
      <c r="M2558" s="1"/>
    </row>
    <row r="2559" spans="1:13" x14ac:dyDescent="0.2">
      <c r="A2559" s="1"/>
      <c r="B2559" s="1"/>
      <c r="C2559" s="16"/>
      <c r="D2559" s="1"/>
      <c r="E2559" s="1"/>
      <c r="F2559" s="1"/>
      <c r="G2559" s="1"/>
      <c r="H2559" s="11"/>
      <c r="I2559" s="11"/>
      <c r="J2559" s="11"/>
      <c r="K2559" s="2"/>
      <c r="L2559" s="2"/>
      <c r="M2559" s="1"/>
    </row>
    <row r="2560" spans="1:13" x14ac:dyDescent="0.2">
      <c r="A2560" s="1"/>
      <c r="B2560" s="1"/>
      <c r="C2560" s="16"/>
      <c r="D2560" s="1"/>
      <c r="E2560" s="1"/>
      <c r="F2560" s="1"/>
      <c r="G2560" s="1"/>
      <c r="H2560" s="11"/>
      <c r="I2560" s="11"/>
      <c r="J2560" s="11"/>
      <c r="K2560" s="2"/>
      <c r="L2560" s="2"/>
      <c r="M2560" s="1"/>
    </row>
    <row r="2561" spans="1:13" x14ac:dyDescent="0.2">
      <c r="A2561" s="1"/>
      <c r="B2561" s="1"/>
      <c r="C2561" s="16"/>
      <c r="D2561" s="1"/>
      <c r="E2561" s="1"/>
      <c r="F2561" s="1"/>
      <c r="G2561" s="1"/>
      <c r="H2561" s="11"/>
      <c r="I2561" s="11"/>
      <c r="J2561" s="11"/>
      <c r="K2561" s="2"/>
      <c r="L2561" s="2"/>
      <c r="M2561" s="1"/>
    </row>
    <row r="2562" spans="1:13" x14ac:dyDescent="0.2">
      <c r="A2562" s="1"/>
      <c r="B2562" s="1"/>
      <c r="C2562" s="16"/>
      <c r="D2562" s="1"/>
      <c r="E2562" s="1"/>
      <c r="F2562" s="1"/>
      <c r="G2562" s="1"/>
      <c r="H2562" s="11"/>
      <c r="I2562" s="11"/>
      <c r="J2562" s="11"/>
      <c r="K2562" s="2"/>
      <c r="L2562" s="2"/>
      <c r="M2562" s="1"/>
    </row>
    <row r="2563" spans="1:13" x14ac:dyDescent="0.2">
      <c r="A2563" s="1"/>
      <c r="B2563" s="1"/>
      <c r="C2563" s="16"/>
      <c r="D2563" s="1"/>
      <c r="E2563" s="1"/>
      <c r="F2563" s="1"/>
      <c r="G2563" s="1"/>
      <c r="H2563" s="11"/>
      <c r="I2563" s="11"/>
      <c r="J2563" s="11"/>
      <c r="K2563" s="2"/>
      <c r="L2563" s="2"/>
      <c r="M2563" s="1"/>
    </row>
    <row r="2564" spans="1:13" x14ac:dyDescent="0.2">
      <c r="A2564" s="1"/>
      <c r="B2564" s="1"/>
      <c r="C2564" s="16"/>
      <c r="D2564" s="1"/>
      <c r="E2564" s="1"/>
      <c r="F2564" s="1"/>
      <c r="G2564" s="1"/>
      <c r="H2564" s="11"/>
      <c r="I2564" s="11"/>
      <c r="J2564" s="11"/>
      <c r="K2564" s="2"/>
      <c r="L2564" s="2"/>
      <c r="M2564" s="1"/>
    </row>
    <row r="2565" spans="1:13" x14ac:dyDescent="0.2">
      <c r="A2565" s="1"/>
      <c r="B2565" s="1"/>
      <c r="C2565" s="16"/>
      <c r="D2565" s="1"/>
      <c r="E2565" s="1"/>
      <c r="F2565" s="1"/>
      <c r="G2565" s="1"/>
      <c r="H2565" s="11"/>
      <c r="I2565" s="11"/>
      <c r="J2565" s="11"/>
      <c r="K2565" s="2"/>
      <c r="L2565" s="2"/>
      <c r="M2565" s="1"/>
    </row>
    <row r="2566" spans="1:13" x14ac:dyDescent="0.2">
      <c r="A2566" s="1"/>
      <c r="B2566" s="1"/>
      <c r="C2566" s="16"/>
      <c r="D2566" s="1"/>
      <c r="E2566" s="1"/>
      <c r="F2566" s="1"/>
      <c r="G2566" s="1"/>
      <c r="H2566" s="11"/>
      <c r="I2566" s="11"/>
      <c r="J2566" s="11"/>
      <c r="K2566" s="2"/>
      <c r="L2566" s="2"/>
      <c r="M2566" s="1"/>
    </row>
    <row r="2567" spans="1:13" x14ac:dyDescent="0.2">
      <c r="A2567" s="1"/>
      <c r="B2567" s="1"/>
      <c r="C2567" s="16"/>
      <c r="D2567" s="1"/>
      <c r="E2567" s="1"/>
      <c r="F2567" s="1"/>
      <c r="G2567" s="1"/>
      <c r="H2567" s="11"/>
      <c r="I2567" s="11"/>
      <c r="J2567" s="11"/>
      <c r="K2567" s="2"/>
      <c r="L2567" s="2"/>
      <c r="M2567" s="1"/>
    </row>
    <row r="2568" spans="1:13" x14ac:dyDescent="0.2">
      <c r="A2568" s="1"/>
      <c r="B2568" s="1"/>
      <c r="C2568" s="16"/>
      <c r="D2568" s="1"/>
      <c r="E2568" s="1"/>
      <c r="F2568" s="1"/>
      <c r="G2568" s="1"/>
      <c r="H2568" s="11"/>
      <c r="I2568" s="11"/>
      <c r="J2568" s="11"/>
      <c r="K2568" s="2"/>
      <c r="L2568" s="2"/>
      <c r="M2568" s="1"/>
    </row>
    <row r="2569" spans="1:13" x14ac:dyDescent="0.2">
      <c r="A2569" s="1"/>
      <c r="B2569" s="1"/>
      <c r="C2569" s="16"/>
      <c r="D2569" s="1"/>
      <c r="E2569" s="1"/>
      <c r="F2569" s="1"/>
      <c r="G2569" s="1"/>
      <c r="H2569" s="11"/>
      <c r="I2569" s="11"/>
      <c r="J2569" s="11"/>
      <c r="K2569" s="2"/>
      <c r="L2569" s="2"/>
      <c r="M2569" s="1"/>
    </row>
    <row r="2570" spans="1:13" x14ac:dyDescent="0.2">
      <c r="A2570" s="1"/>
      <c r="B2570" s="1"/>
      <c r="C2570" s="16"/>
      <c r="D2570" s="1"/>
      <c r="E2570" s="1"/>
      <c r="F2570" s="1"/>
      <c r="G2570" s="1"/>
      <c r="H2570" s="11"/>
      <c r="I2570" s="11"/>
      <c r="J2570" s="11"/>
      <c r="K2570" s="2"/>
      <c r="L2570" s="2"/>
      <c r="M2570" s="1"/>
    </row>
    <row r="2571" spans="1:13" x14ac:dyDescent="0.2">
      <c r="A2571" s="1"/>
      <c r="B2571" s="1"/>
      <c r="C2571" s="16"/>
      <c r="D2571" s="1"/>
      <c r="E2571" s="1"/>
      <c r="F2571" s="1"/>
      <c r="G2571" s="1"/>
      <c r="H2571" s="11"/>
      <c r="I2571" s="11"/>
      <c r="J2571" s="11"/>
      <c r="K2571" s="2"/>
      <c r="L2571" s="2"/>
      <c r="M2571" s="1"/>
    </row>
    <row r="2572" spans="1:13" x14ac:dyDescent="0.2">
      <c r="A2572" s="1"/>
      <c r="B2572" s="1"/>
      <c r="C2572" s="16"/>
      <c r="D2572" s="1"/>
      <c r="E2572" s="1"/>
      <c r="F2572" s="1"/>
      <c r="G2572" s="1"/>
      <c r="H2572" s="11"/>
      <c r="I2572" s="11"/>
      <c r="J2572" s="11"/>
      <c r="K2572" s="2"/>
      <c r="L2572" s="2"/>
      <c r="M2572" s="1"/>
    </row>
    <row r="2573" spans="1:13" x14ac:dyDescent="0.2">
      <c r="A2573" s="1"/>
      <c r="B2573" s="1"/>
      <c r="C2573" s="16"/>
      <c r="D2573" s="1"/>
      <c r="E2573" s="1"/>
      <c r="F2573" s="1"/>
      <c r="G2573" s="1"/>
      <c r="H2573" s="11"/>
      <c r="I2573" s="11"/>
      <c r="J2573" s="11"/>
      <c r="K2573" s="2"/>
      <c r="L2573" s="2"/>
      <c r="M2573" s="1"/>
    </row>
    <row r="2574" spans="1:13" x14ac:dyDescent="0.2">
      <c r="A2574" s="1"/>
      <c r="B2574" s="1"/>
      <c r="C2574" s="16"/>
      <c r="D2574" s="1"/>
      <c r="E2574" s="1"/>
      <c r="F2574" s="1"/>
      <c r="G2574" s="1"/>
      <c r="H2574" s="11"/>
      <c r="I2574" s="11"/>
      <c r="J2574" s="11"/>
      <c r="K2574" s="2"/>
      <c r="L2574" s="2"/>
      <c r="M2574" s="1"/>
    </row>
    <row r="2575" spans="1:13" x14ac:dyDescent="0.2">
      <c r="A2575" s="1"/>
      <c r="B2575" s="1"/>
      <c r="C2575" s="16"/>
      <c r="D2575" s="1"/>
      <c r="E2575" s="1"/>
      <c r="F2575" s="1"/>
      <c r="G2575" s="1"/>
      <c r="H2575" s="11"/>
      <c r="I2575" s="11"/>
      <c r="J2575" s="11"/>
      <c r="K2575" s="2"/>
      <c r="L2575" s="2"/>
      <c r="M2575" s="1"/>
    </row>
    <row r="2576" spans="1:13" x14ac:dyDescent="0.2">
      <c r="A2576" s="1"/>
      <c r="B2576" s="1"/>
      <c r="C2576" s="16"/>
      <c r="D2576" s="1"/>
      <c r="E2576" s="1"/>
      <c r="F2576" s="1"/>
      <c r="G2576" s="1"/>
      <c r="H2576" s="11"/>
      <c r="I2576" s="11"/>
      <c r="J2576" s="11"/>
      <c r="K2576" s="2"/>
      <c r="L2576" s="2"/>
      <c r="M2576" s="1"/>
    </row>
    <row r="2577" spans="1:13" x14ac:dyDescent="0.2">
      <c r="A2577" s="1"/>
      <c r="B2577" s="1"/>
      <c r="C2577" s="16"/>
      <c r="D2577" s="1"/>
      <c r="E2577" s="1"/>
      <c r="F2577" s="1"/>
      <c r="G2577" s="1"/>
      <c r="H2577" s="11"/>
      <c r="I2577" s="11"/>
      <c r="J2577" s="11"/>
      <c r="K2577" s="2"/>
      <c r="L2577" s="2"/>
      <c r="M2577" s="1"/>
    </row>
    <row r="2578" spans="1:13" x14ac:dyDescent="0.2">
      <c r="A2578" s="1"/>
      <c r="B2578" s="1"/>
      <c r="C2578" s="16"/>
      <c r="D2578" s="1"/>
      <c r="E2578" s="1"/>
      <c r="F2578" s="1"/>
      <c r="G2578" s="1"/>
      <c r="H2578" s="11"/>
      <c r="I2578" s="11"/>
      <c r="J2578" s="11"/>
      <c r="K2578" s="2"/>
      <c r="L2578" s="2"/>
      <c r="M2578" s="1"/>
    </row>
    <row r="2579" spans="1:13" x14ac:dyDescent="0.2">
      <c r="A2579" s="1"/>
      <c r="B2579" s="1"/>
      <c r="C2579" s="16"/>
      <c r="D2579" s="1"/>
      <c r="E2579" s="1"/>
      <c r="F2579" s="1"/>
      <c r="G2579" s="1"/>
      <c r="H2579" s="11"/>
      <c r="I2579" s="11"/>
      <c r="J2579" s="11"/>
      <c r="K2579" s="2"/>
      <c r="L2579" s="2"/>
      <c r="M2579" s="1"/>
    </row>
    <row r="2580" spans="1:13" x14ac:dyDescent="0.2">
      <c r="A2580" s="1"/>
      <c r="B2580" s="1"/>
      <c r="C2580" s="16"/>
      <c r="D2580" s="1"/>
      <c r="E2580" s="1"/>
      <c r="F2580" s="1"/>
      <c r="G2580" s="1"/>
      <c r="H2580" s="11"/>
      <c r="I2580" s="11"/>
      <c r="J2580" s="11"/>
      <c r="K2580" s="2"/>
      <c r="L2580" s="2"/>
      <c r="M2580" s="1"/>
    </row>
    <row r="2581" spans="1:13" x14ac:dyDescent="0.2">
      <c r="A2581" s="1"/>
      <c r="B2581" s="1"/>
      <c r="C2581" s="16"/>
      <c r="D2581" s="1"/>
      <c r="E2581" s="1"/>
      <c r="F2581" s="1"/>
      <c r="G2581" s="1"/>
      <c r="H2581" s="11"/>
      <c r="I2581" s="11"/>
      <c r="J2581" s="11"/>
      <c r="K2581" s="2"/>
      <c r="L2581" s="2"/>
      <c r="M2581" s="1"/>
    </row>
    <row r="2582" spans="1:13" x14ac:dyDescent="0.2">
      <c r="A2582" s="1"/>
      <c r="B2582" s="1"/>
      <c r="C2582" s="16"/>
      <c r="D2582" s="1"/>
      <c r="E2582" s="1"/>
      <c r="F2582" s="1"/>
      <c r="G2582" s="1"/>
      <c r="H2582" s="11"/>
      <c r="I2582" s="11"/>
      <c r="J2582" s="11"/>
      <c r="K2582" s="2"/>
      <c r="L2582" s="2"/>
      <c r="M2582" s="1"/>
    </row>
    <row r="2583" spans="1:13" x14ac:dyDescent="0.2">
      <c r="A2583" s="1"/>
      <c r="B2583" s="1"/>
      <c r="C2583" s="16"/>
      <c r="D2583" s="1"/>
      <c r="E2583" s="1"/>
      <c r="F2583" s="1"/>
      <c r="G2583" s="1"/>
      <c r="H2583" s="11"/>
      <c r="I2583" s="11"/>
      <c r="J2583" s="11"/>
      <c r="K2583" s="2"/>
      <c r="L2583" s="2"/>
      <c r="M2583" s="1"/>
    </row>
    <row r="2584" spans="1:13" x14ac:dyDescent="0.2">
      <c r="A2584" s="1"/>
      <c r="B2584" s="1"/>
      <c r="C2584" s="16"/>
      <c r="D2584" s="1"/>
      <c r="E2584" s="1"/>
      <c r="F2584" s="1"/>
      <c r="G2584" s="1"/>
      <c r="H2584" s="11"/>
      <c r="I2584" s="11"/>
      <c r="J2584" s="11"/>
      <c r="K2584" s="2"/>
      <c r="L2584" s="2"/>
      <c r="M2584" s="1"/>
    </row>
    <row r="2585" spans="1:13" x14ac:dyDescent="0.2">
      <c r="A2585" s="1"/>
      <c r="B2585" s="1"/>
      <c r="C2585" s="16"/>
      <c r="D2585" s="1"/>
      <c r="E2585" s="1"/>
      <c r="F2585" s="1"/>
      <c r="G2585" s="1"/>
      <c r="H2585" s="11"/>
      <c r="I2585" s="11"/>
      <c r="J2585" s="11"/>
      <c r="K2585" s="2"/>
      <c r="L2585" s="2"/>
      <c r="M2585" s="1"/>
    </row>
    <row r="2586" spans="1:13" x14ac:dyDescent="0.2">
      <c r="A2586" s="1"/>
      <c r="B2586" s="1"/>
      <c r="C2586" s="16"/>
      <c r="D2586" s="1"/>
      <c r="E2586" s="1"/>
      <c r="F2586" s="1"/>
      <c r="G2586" s="1"/>
      <c r="H2586" s="11"/>
      <c r="I2586" s="11"/>
      <c r="J2586" s="11"/>
      <c r="K2586" s="2"/>
      <c r="L2586" s="2"/>
      <c r="M2586" s="1"/>
    </row>
    <row r="2587" spans="1:13" x14ac:dyDescent="0.2">
      <c r="A2587" s="1"/>
      <c r="B2587" s="1"/>
      <c r="C2587" s="16"/>
      <c r="D2587" s="1"/>
      <c r="E2587" s="1"/>
      <c r="F2587" s="1"/>
      <c r="G2587" s="1"/>
      <c r="H2587" s="11"/>
      <c r="I2587" s="11"/>
      <c r="J2587" s="11"/>
      <c r="K2587" s="2"/>
      <c r="L2587" s="2"/>
      <c r="M2587" s="1"/>
    </row>
    <row r="2588" spans="1:13" x14ac:dyDescent="0.2">
      <c r="A2588" s="1"/>
      <c r="B2588" s="1"/>
      <c r="C2588" s="16"/>
      <c r="D2588" s="1"/>
      <c r="E2588" s="1"/>
      <c r="F2588" s="1"/>
      <c r="G2588" s="1"/>
      <c r="H2588" s="11"/>
      <c r="I2588" s="11"/>
      <c r="J2588" s="11"/>
      <c r="K2588" s="2"/>
      <c r="L2588" s="2"/>
      <c r="M2588" s="1"/>
    </row>
    <row r="2589" spans="1:13" x14ac:dyDescent="0.2">
      <c r="A2589" s="1"/>
      <c r="B2589" s="1"/>
      <c r="C2589" s="16"/>
      <c r="D2589" s="1"/>
      <c r="E2589" s="1"/>
      <c r="F2589" s="1"/>
      <c r="G2589" s="1"/>
      <c r="H2589" s="11"/>
      <c r="I2589" s="11"/>
      <c r="J2589" s="11"/>
      <c r="K2589" s="2"/>
      <c r="L2589" s="2"/>
      <c r="M2589" s="1"/>
    </row>
    <row r="2590" spans="1:13" x14ac:dyDescent="0.2">
      <c r="A2590" s="1"/>
      <c r="B2590" s="1"/>
      <c r="C2590" s="16"/>
      <c r="D2590" s="1"/>
      <c r="E2590" s="1"/>
      <c r="F2590" s="1"/>
      <c r="G2590" s="1"/>
      <c r="H2590" s="11"/>
      <c r="I2590" s="11"/>
      <c r="J2590" s="11"/>
      <c r="K2590" s="2"/>
      <c r="L2590" s="2"/>
      <c r="M2590" s="1"/>
    </row>
    <row r="2591" spans="1:13" x14ac:dyDescent="0.2">
      <c r="A2591" s="1"/>
      <c r="B2591" s="1"/>
      <c r="C2591" s="16"/>
      <c r="D2591" s="1"/>
      <c r="E2591" s="1"/>
      <c r="F2591" s="1"/>
      <c r="G2591" s="1"/>
      <c r="H2591" s="11"/>
      <c r="I2591" s="11"/>
      <c r="J2591" s="11"/>
      <c r="K2591" s="2"/>
      <c r="L2591" s="2"/>
      <c r="M2591" s="1"/>
    </row>
    <row r="2592" spans="1:13" x14ac:dyDescent="0.2">
      <c r="A2592" s="1"/>
      <c r="B2592" s="1"/>
      <c r="C2592" s="16"/>
      <c r="D2592" s="1"/>
      <c r="E2592" s="1"/>
      <c r="F2592" s="1"/>
      <c r="G2592" s="1"/>
      <c r="H2592" s="11"/>
      <c r="I2592" s="11"/>
      <c r="J2592" s="11"/>
      <c r="K2592" s="2"/>
      <c r="L2592" s="2"/>
      <c r="M2592" s="1"/>
    </row>
    <row r="2593" spans="1:13" x14ac:dyDescent="0.2">
      <c r="A2593" s="1"/>
      <c r="B2593" s="1"/>
      <c r="C2593" s="16"/>
      <c r="D2593" s="1"/>
      <c r="E2593" s="1"/>
      <c r="F2593" s="1"/>
      <c r="G2593" s="1"/>
      <c r="H2593" s="11"/>
      <c r="I2593" s="11"/>
      <c r="J2593" s="11"/>
      <c r="K2593" s="2"/>
      <c r="L2593" s="2"/>
      <c r="M2593" s="1"/>
    </row>
    <row r="2594" spans="1:13" x14ac:dyDescent="0.2">
      <c r="A2594" s="1"/>
      <c r="B2594" s="1"/>
      <c r="C2594" s="16"/>
      <c r="D2594" s="1"/>
      <c r="E2594" s="1"/>
      <c r="F2594" s="1"/>
      <c r="G2594" s="1"/>
      <c r="H2594" s="11"/>
      <c r="I2594" s="11"/>
      <c r="J2594" s="11"/>
      <c r="K2594" s="2"/>
      <c r="L2594" s="2"/>
      <c r="M2594" s="1"/>
    </row>
    <row r="2595" spans="1:13" x14ac:dyDescent="0.2">
      <c r="A2595" s="1"/>
      <c r="B2595" s="1"/>
      <c r="C2595" s="16"/>
      <c r="D2595" s="1"/>
      <c r="E2595" s="1"/>
      <c r="F2595" s="1"/>
      <c r="G2595" s="1"/>
      <c r="H2595" s="11"/>
      <c r="I2595" s="11"/>
      <c r="J2595" s="11"/>
      <c r="K2595" s="2"/>
      <c r="L2595" s="2"/>
      <c r="M2595" s="1"/>
    </row>
    <row r="2596" spans="1:13" x14ac:dyDescent="0.2">
      <c r="A2596" s="1"/>
      <c r="B2596" s="1"/>
      <c r="C2596" s="16"/>
      <c r="D2596" s="1"/>
      <c r="E2596" s="1"/>
      <c r="F2596" s="1"/>
      <c r="G2596" s="1"/>
      <c r="H2596" s="11"/>
      <c r="I2596" s="11"/>
      <c r="J2596" s="11"/>
      <c r="K2596" s="2"/>
      <c r="L2596" s="2"/>
      <c r="M2596" s="1"/>
    </row>
    <row r="2597" spans="1:13" x14ac:dyDescent="0.2">
      <c r="A2597" s="1"/>
      <c r="B2597" s="1"/>
      <c r="C2597" s="16"/>
      <c r="D2597" s="1"/>
      <c r="E2597" s="1"/>
      <c r="F2597" s="1"/>
      <c r="G2597" s="1"/>
      <c r="H2597" s="11"/>
      <c r="I2597" s="11"/>
      <c r="J2597" s="11"/>
      <c r="K2597" s="2"/>
      <c r="L2597" s="2"/>
      <c r="M2597" s="1"/>
    </row>
    <row r="2598" spans="1:13" x14ac:dyDescent="0.2">
      <c r="A2598" s="1"/>
      <c r="B2598" s="1"/>
      <c r="C2598" s="16"/>
      <c r="D2598" s="1"/>
      <c r="E2598" s="1"/>
      <c r="F2598" s="1"/>
      <c r="G2598" s="1"/>
      <c r="H2598" s="11"/>
      <c r="I2598" s="11"/>
      <c r="J2598" s="11"/>
      <c r="K2598" s="2"/>
      <c r="L2598" s="2"/>
      <c r="M2598" s="1"/>
    </row>
    <row r="2599" spans="1:13" x14ac:dyDescent="0.2">
      <c r="A2599" s="1"/>
      <c r="B2599" s="1"/>
      <c r="C2599" s="16"/>
      <c r="D2599" s="1"/>
      <c r="E2599" s="1"/>
      <c r="F2599" s="1"/>
      <c r="G2599" s="1"/>
      <c r="H2599" s="11"/>
      <c r="I2599" s="11"/>
      <c r="J2599" s="11"/>
      <c r="K2599" s="2"/>
      <c r="L2599" s="2"/>
      <c r="M2599" s="1"/>
    </row>
    <row r="2600" spans="1:13" x14ac:dyDescent="0.2">
      <c r="A2600" s="1"/>
      <c r="B2600" s="1"/>
      <c r="C2600" s="16"/>
      <c r="D2600" s="1"/>
      <c r="E2600" s="1"/>
      <c r="F2600" s="1"/>
      <c r="G2600" s="1"/>
      <c r="H2600" s="11"/>
      <c r="I2600" s="11"/>
      <c r="J2600" s="11"/>
      <c r="K2600" s="2"/>
      <c r="L2600" s="2"/>
      <c r="M2600" s="1"/>
    </row>
    <row r="2601" spans="1:13" x14ac:dyDescent="0.2">
      <c r="A2601" s="1"/>
      <c r="B2601" s="1"/>
      <c r="C2601" s="16"/>
      <c r="D2601" s="1"/>
      <c r="E2601" s="1"/>
      <c r="F2601" s="1"/>
      <c r="G2601" s="1"/>
      <c r="H2601" s="11"/>
      <c r="I2601" s="11"/>
      <c r="J2601" s="11"/>
      <c r="K2601" s="2"/>
      <c r="L2601" s="2"/>
      <c r="M2601" s="1"/>
    </row>
    <row r="2602" spans="1:13" x14ac:dyDescent="0.2">
      <c r="A2602" s="1"/>
      <c r="B2602" s="1"/>
      <c r="C2602" s="16"/>
      <c r="D2602" s="1"/>
      <c r="E2602" s="1"/>
      <c r="F2602" s="1"/>
      <c r="G2602" s="1"/>
      <c r="H2602" s="11"/>
      <c r="I2602" s="11"/>
      <c r="J2602" s="11"/>
      <c r="K2602" s="2"/>
      <c r="L2602" s="2"/>
      <c r="M2602" s="1"/>
    </row>
    <row r="2603" spans="1:13" x14ac:dyDescent="0.2">
      <c r="A2603" s="1"/>
      <c r="B2603" s="1"/>
      <c r="C2603" s="16"/>
      <c r="D2603" s="1"/>
      <c r="E2603" s="1"/>
      <c r="F2603" s="1"/>
      <c r="G2603" s="1"/>
      <c r="H2603" s="11"/>
      <c r="I2603" s="11"/>
      <c r="J2603" s="11"/>
      <c r="K2603" s="2"/>
      <c r="L2603" s="2"/>
      <c r="M2603" s="1"/>
    </row>
    <row r="2604" spans="1:13" x14ac:dyDescent="0.2">
      <c r="A2604" s="1"/>
      <c r="B2604" s="1"/>
      <c r="C2604" s="16"/>
      <c r="D2604" s="1"/>
      <c r="E2604" s="1"/>
      <c r="F2604" s="1"/>
      <c r="G2604" s="1"/>
      <c r="H2604" s="11"/>
      <c r="I2604" s="11"/>
      <c r="J2604" s="11"/>
      <c r="K2604" s="2"/>
      <c r="L2604" s="2"/>
      <c r="M2604" s="1"/>
    </row>
    <row r="2605" spans="1:13" x14ac:dyDescent="0.2">
      <c r="A2605" s="1"/>
      <c r="B2605" s="1"/>
      <c r="C2605" s="16"/>
      <c r="D2605" s="1"/>
      <c r="E2605" s="1"/>
      <c r="F2605" s="1"/>
      <c r="G2605" s="1"/>
      <c r="H2605" s="11"/>
      <c r="I2605" s="11"/>
      <c r="J2605" s="11"/>
      <c r="K2605" s="2"/>
      <c r="L2605" s="2"/>
      <c r="M2605" s="1"/>
    </row>
    <row r="2606" spans="1:13" x14ac:dyDescent="0.2">
      <c r="A2606" s="1"/>
      <c r="B2606" s="1"/>
      <c r="C2606" s="16"/>
      <c r="D2606" s="1"/>
      <c r="E2606" s="1"/>
      <c r="F2606" s="1"/>
      <c r="G2606" s="1"/>
      <c r="H2606" s="11"/>
      <c r="I2606" s="11"/>
      <c r="J2606" s="11"/>
      <c r="K2606" s="2"/>
      <c r="L2606" s="2"/>
      <c r="M2606" s="1"/>
    </row>
    <row r="2607" spans="1:13" x14ac:dyDescent="0.2">
      <c r="A2607" s="1"/>
      <c r="B2607" s="1"/>
      <c r="C2607" s="16"/>
      <c r="D2607" s="1"/>
      <c r="E2607" s="1"/>
      <c r="F2607" s="1"/>
      <c r="G2607" s="1"/>
      <c r="H2607" s="11"/>
      <c r="I2607" s="11"/>
      <c r="J2607" s="11"/>
      <c r="K2607" s="2"/>
      <c r="L2607" s="2"/>
      <c r="M2607" s="1"/>
    </row>
    <row r="2608" spans="1:13" x14ac:dyDescent="0.2">
      <c r="A2608" s="1"/>
      <c r="B2608" s="1"/>
      <c r="C2608" s="16"/>
      <c r="D2608" s="1"/>
      <c r="E2608" s="1"/>
      <c r="F2608" s="1"/>
      <c r="G2608" s="1"/>
      <c r="H2608" s="11"/>
      <c r="I2608" s="11"/>
      <c r="J2608" s="11"/>
      <c r="K2608" s="2"/>
      <c r="L2608" s="2"/>
      <c r="M2608" s="1"/>
    </row>
    <row r="2609" spans="1:13" x14ac:dyDescent="0.2">
      <c r="A2609" s="1"/>
      <c r="B2609" s="1"/>
      <c r="C2609" s="16"/>
      <c r="D2609" s="1"/>
      <c r="E2609" s="1"/>
      <c r="F2609" s="1"/>
      <c r="G2609" s="1"/>
      <c r="H2609" s="11"/>
      <c r="I2609" s="11"/>
      <c r="J2609" s="11"/>
      <c r="K2609" s="2"/>
      <c r="L2609" s="2"/>
      <c r="M2609" s="1"/>
    </row>
    <row r="2610" spans="1:13" x14ac:dyDescent="0.2">
      <c r="A2610" s="1"/>
      <c r="B2610" s="1"/>
      <c r="C2610" s="16"/>
      <c r="D2610" s="1"/>
      <c r="E2610" s="1"/>
      <c r="F2610" s="1"/>
      <c r="G2610" s="1"/>
      <c r="H2610" s="11"/>
      <c r="I2610" s="11"/>
      <c r="J2610" s="11"/>
      <c r="K2610" s="2"/>
      <c r="L2610" s="2"/>
      <c r="M2610" s="1"/>
    </row>
    <row r="2611" spans="1:13" x14ac:dyDescent="0.2">
      <c r="A2611" s="1"/>
      <c r="B2611" s="1"/>
      <c r="C2611" s="16"/>
      <c r="D2611" s="1"/>
      <c r="E2611" s="1"/>
      <c r="F2611" s="1"/>
      <c r="G2611" s="1"/>
      <c r="H2611" s="11"/>
      <c r="I2611" s="11"/>
      <c r="J2611" s="11"/>
      <c r="K2611" s="2"/>
      <c r="L2611" s="2"/>
      <c r="M2611" s="1"/>
    </row>
    <row r="2612" spans="1:13" x14ac:dyDescent="0.2">
      <c r="A2612" s="1"/>
      <c r="B2612" s="1"/>
      <c r="C2612" s="16"/>
      <c r="D2612" s="1"/>
      <c r="E2612" s="1"/>
      <c r="F2612" s="1"/>
      <c r="G2612" s="1"/>
      <c r="H2612" s="11"/>
      <c r="I2612" s="11"/>
      <c r="J2612" s="11"/>
      <c r="K2612" s="2"/>
      <c r="L2612" s="2"/>
      <c r="M2612" s="1"/>
    </row>
    <row r="2613" spans="1:13" x14ac:dyDescent="0.2">
      <c r="A2613" s="1"/>
      <c r="B2613" s="1"/>
      <c r="C2613" s="16"/>
      <c r="D2613" s="1"/>
      <c r="E2613" s="1"/>
      <c r="F2613" s="1"/>
      <c r="G2613" s="1"/>
      <c r="H2613" s="11"/>
      <c r="I2613" s="11"/>
      <c r="J2613" s="11"/>
      <c r="K2613" s="2"/>
      <c r="L2613" s="2"/>
      <c r="M2613" s="1"/>
    </row>
    <row r="2614" spans="1:13" x14ac:dyDescent="0.2">
      <c r="A2614" s="1"/>
      <c r="B2614" s="1"/>
      <c r="C2614" s="16"/>
      <c r="D2614" s="1"/>
      <c r="E2614" s="1"/>
      <c r="F2614" s="1"/>
      <c r="G2614" s="1"/>
      <c r="H2614" s="11"/>
      <c r="I2614" s="11"/>
      <c r="J2614" s="11"/>
      <c r="K2614" s="2"/>
      <c r="L2614" s="2"/>
      <c r="M2614" s="1"/>
    </row>
    <row r="2615" spans="1:13" x14ac:dyDescent="0.2">
      <c r="A2615" s="1"/>
      <c r="B2615" s="1"/>
      <c r="C2615" s="16"/>
      <c r="D2615" s="1"/>
      <c r="E2615" s="1"/>
      <c r="F2615" s="1"/>
      <c r="G2615" s="1"/>
      <c r="H2615" s="11"/>
      <c r="I2615" s="11"/>
      <c r="J2615" s="11"/>
      <c r="K2615" s="2"/>
      <c r="L2615" s="2"/>
      <c r="M2615" s="1"/>
    </row>
    <row r="2616" spans="1:13" x14ac:dyDescent="0.2">
      <c r="A2616" s="1"/>
      <c r="B2616" s="1"/>
      <c r="C2616" s="16"/>
      <c r="D2616" s="1"/>
      <c r="E2616" s="1"/>
      <c r="F2616" s="1"/>
      <c r="G2616" s="1"/>
      <c r="H2616" s="11"/>
      <c r="I2616" s="11"/>
      <c r="J2616" s="11"/>
      <c r="K2616" s="2"/>
      <c r="L2616" s="2"/>
      <c r="M2616" s="1"/>
    </row>
    <row r="2617" spans="1:13" x14ac:dyDescent="0.2">
      <c r="A2617" s="1"/>
      <c r="B2617" s="1"/>
      <c r="C2617" s="16"/>
      <c r="D2617" s="1"/>
      <c r="E2617" s="1"/>
      <c r="F2617" s="1"/>
      <c r="G2617" s="1"/>
      <c r="H2617" s="11"/>
      <c r="I2617" s="11"/>
      <c r="J2617" s="11"/>
      <c r="K2617" s="2"/>
      <c r="L2617" s="2"/>
      <c r="M2617" s="1"/>
    </row>
    <row r="2618" spans="1:13" x14ac:dyDescent="0.2">
      <c r="A2618" s="1"/>
      <c r="B2618" s="1"/>
      <c r="C2618" s="16"/>
      <c r="D2618" s="1"/>
      <c r="E2618" s="1"/>
      <c r="F2618" s="1"/>
      <c r="G2618" s="1"/>
      <c r="H2618" s="11"/>
      <c r="I2618" s="11"/>
      <c r="J2618" s="11"/>
      <c r="K2618" s="2"/>
      <c r="L2618" s="2"/>
      <c r="M2618" s="1"/>
    </row>
    <row r="2619" spans="1:13" x14ac:dyDescent="0.2">
      <c r="A2619" s="1"/>
      <c r="B2619" s="1"/>
      <c r="C2619" s="16"/>
      <c r="D2619" s="1"/>
      <c r="E2619" s="1"/>
      <c r="F2619" s="1"/>
      <c r="G2619" s="1"/>
      <c r="H2619" s="11"/>
      <c r="I2619" s="11"/>
      <c r="J2619" s="11"/>
      <c r="K2619" s="2"/>
      <c r="L2619" s="2"/>
      <c r="M2619" s="1"/>
    </row>
    <row r="2620" spans="1:13" x14ac:dyDescent="0.2">
      <c r="A2620" s="1"/>
      <c r="B2620" s="1"/>
      <c r="C2620" s="16"/>
      <c r="D2620" s="1"/>
      <c r="E2620" s="1"/>
      <c r="F2620" s="1"/>
      <c r="G2620" s="1"/>
      <c r="H2620" s="11"/>
      <c r="I2620" s="11"/>
      <c r="J2620" s="11"/>
      <c r="K2620" s="2"/>
      <c r="L2620" s="2"/>
      <c r="M2620" s="1"/>
    </row>
    <row r="2621" spans="1:13" x14ac:dyDescent="0.2">
      <c r="A2621" s="1"/>
      <c r="B2621" s="1"/>
      <c r="C2621" s="16"/>
      <c r="D2621" s="1"/>
      <c r="E2621" s="1"/>
      <c r="F2621" s="1"/>
      <c r="G2621" s="1"/>
      <c r="H2621" s="11"/>
      <c r="I2621" s="11"/>
      <c r="J2621" s="11"/>
      <c r="K2621" s="2"/>
      <c r="L2621" s="2"/>
      <c r="M2621" s="1"/>
    </row>
    <row r="2622" spans="1:13" x14ac:dyDescent="0.2">
      <c r="A2622" s="1"/>
      <c r="B2622" s="1"/>
      <c r="C2622" s="16"/>
      <c r="D2622" s="1"/>
      <c r="E2622" s="1"/>
      <c r="F2622" s="1"/>
      <c r="G2622" s="1"/>
      <c r="H2622" s="11"/>
      <c r="I2622" s="11"/>
      <c r="J2622" s="11"/>
      <c r="K2622" s="2"/>
      <c r="L2622" s="2"/>
      <c r="M2622" s="1"/>
    </row>
    <row r="2623" spans="1:13" x14ac:dyDescent="0.2">
      <c r="A2623" s="1"/>
      <c r="B2623" s="1"/>
      <c r="C2623" s="16"/>
      <c r="D2623" s="1"/>
      <c r="E2623" s="1"/>
      <c r="F2623" s="1"/>
      <c r="G2623" s="1"/>
      <c r="H2623" s="11"/>
      <c r="I2623" s="11"/>
      <c r="J2623" s="11"/>
      <c r="K2623" s="2"/>
      <c r="L2623" s="2"/>
      <c r="M2623" s="1"/>
    </row>
    <row r="2624" spans="1:13" x14ac:dyDescent="0.2">
      <c r="A2624" s="1"/>
      <c r="B2624" s="1"/>
      <c r="C2624" s="16"/>
      <c r="D2624" s="1"/>
      <c r="E2624" s="1"/>
      <c r="F2624" s="1"/>
      <c r="G2624" s="1"/>
      <c r="H2624" s="11"/>
      <c r="I2624" s="11"/>
      <c r="J2624" s="11"/>
      <c r="K2624" s="2"/>
      <c r="L2624" s="2"/>
      <c r="M2624" s="1"/>
    </row>
    <row r="2625" spans="1:13" x14ac:dyDescent="0.2">
      <c r="A2625" s="1"/>
      <c r="B2625" s="1"/>
      <c r="C2625" s="16"/>
      <c r="D2625" s="1"/>
      <c r="E2625" s="1"/>
      <c r="F2625" s="1"/>
      <c r="G2625" s="1"/>
      <c r="H2625" s="11"/>
      <c r="I2625" s="11"/>
      <c r="J2625" s="11"/>
      <c r="K2625" s="2"/>
      <c r="L2625" s="2"/>
      <c r="M2625" s="1"/>
    </row>
    <row r="2626" spans="1:13" x14ac:dyDescent="0.2">
      <c r="A2626" s="1"/>
      <c r="B2626" s="1"/>
      <c r="C2626" s="16"/>
      <c r="D2626" s="1"/>
      <c r="E2626" s="1"/>
      <c r="F2626" s="1"/>
      <c r="G2626" s="1"/>
      <c r="H2626" s="11"/>
      <c r="I2626" s="11"/>
      <c r="J2626" s="11"/>
      <c r="K2626" s="2"/>
      <c r="L2626" s="2"/>
      <c r="M2626" s="1"/>
    </row>
    <row r="2627" spans="1:13" x14ac:dyDescent="0.2">
      <c r="A2627" s="1"/>
      <c r="B2627" s="1"/>
      <c r="C2627" s="16"/>
      <c r="D2627" s="1"/>
      <c r="E2627" s="1"/>
      <c r="F2627" s="1"/>
      <c r="G2627" s="1"/>
      <c r="H2627" s="11"/>
      <c r="I2627" s="11"/>
      <c r="J2627" s="11"/>
      <c r="K2627" s="2"/>
      <c r="L2627" s="2"/>
      <c r="M2627" s="1"/>
    </row>
    <row r="2628" spans="1:13" x14ac:dyDescent="0.2">
      <c r="A2628" s="1"/>
      <c r="B2628" s="1"/>
      <c r="C2628" s="16"/>
      <c r="D2628" s="1"/>
      <c r="E2628" s="1"/>
      <c r="F2628" s="1"/>
      <c r="G2628" s="1"/>
      <c r="H2628" s="11"/>
      <c r="I2628" s="11"/>
      <c r="J2628" s="11"/>
      <c r="K2628" s="2"/>
      <c r="L2628" s="2"/>
      <c r="M2628" s="1"/>
    </row>
    <row r="2629" spans="1:13" x14ac:dyDescent="0.2">
      <c r="A2629" s="1"/>
      <c r="B2629" s="1"/>
      <c r="C2629" s="16"/>
      <c r="D2629" s="1"/>
      <c r="E2629" s="1"/>
      <c r="F2629" s="1"/>
      <c r="G2629" s="1"/>
      <c r="H2629" s="11"/>
      <c r="I2629" s="11"/>
      <c r="J2629" s="11"/>
      <c r="K2629" s="2"/>
      <c r="L2629" s="2"/>
      <c r="M2629" s="1"/>
    </row>
    <row r="2630" spans="1:13" x14ac:dyDescent="0.2">
      <c r="A2630" s="1"/>
      <c r="B2630" s="1"/>
      <c r="C2630" s="16"/>
      <c r="D2630" s="1"/>
      <c r="E2630" s="1"/>
      <c r="F2630" s="1"/>
      <c r="G2630" s="1"/>
      <c r="H2630" s="11"/>
      <c r="I2630" s="11"/>
      <c r="J2630" s="11"/>
      <c r="K2630" s="2"/>
      <c r="L2630" s="2"/>
      <c r="M2630" s="1"/>
    </row>
    <row r="2631" spans="1:13" x14ac:dyDescent="0.2">
      <c r="A2631" s="1"/>
      <c r="B2631" s="1"/>
      <c r="C2631" s="16"/>
      <c r="D2631" s="1"/>
      <c r="E2631" s="1"/>
      <c r="F2631" s="1"/>
      <c r="G2631" s="1"/>
      <c r="H2631" s="11"/>
      <c r="I2631" s="11"/>
      <c r="J2631" s="11"/>
      <c r="K2631" s="2"/>
      <c r="L2631" s="2"/>
      <c r="M2631" s="1"/>
    </row>
    <row r="2632" spans="1:13" x14ac:dyDescent="0.2">
      <c r="A2632" s="1"/>
      <c r="B2632" s="1"/>
      <c r="C2632" s="16"/>
      <c r="D2632" s="1"/>
      <c r="E2632" s="1"/>
      <c r="F2632" s="1"/>
      <c r="G2632" s="1"/>
      <c r="H2632" s="11"/>
      <c r="I2632" s="11"/>
      <c r="J2632" s="11"/>
      <c r="K2632" s="2"/>
      <c r="L2632" s="2"/>
      <c r="M2632" s="1"/>
    </row>
    <row r="2633" spans="1:13" x14ac:dyDescent="0.2">
      <c r="A2633" s="1"/>
      <c r="B2633" s="1"/>
      <c r="C2633" s="16"/>
      <c r="D2633" s="1"/>
      <c r="E2633" s="1"/>
      <c r="F2633" s="1"/>
      <c r="G2633" s="1"/>
      <c r="H2633" s="11"/>
      <c r="I2633" s="11"/>
      <c r="J2633" s="11"/>
      <c r="K2633" s="2"/>
      <c r="L2633" s="2"/>
      <c r="M2633" s="1"/>
    </row>
    <row r="2634" spans="1:13" x14ac:dyDescent="0.2">
      <c r="A2634" s="1"/>
      <c r="B2634" s="1"/>
      <c r="C2634" s="16"/>
      <c r="D2634" s="1"/>
      <c r="E2634" s="1"/>
      <c r="F2634" s="1"/>
      <c r="G2634" s="1"/>
      <c r="H2634" s="11"/>
      <c r="I2634" s="11"/>
      <c r="J2634" s="11"/>
      <c r="K2634" s="2"/>
      <c r="L2634" s="2"/>
      <c r="M2634" s="1"/>
    </row>
    <row r="2635" spans="1:13" x14ac:dyDescent="0.2">
      <c r="A2635" s="1"/>
      <c r="B2635" s="1"/>
      <c r="C2635" s="16"/>
      <c r="D2635" s="1"/>
      <c r="E2635" s="1"/>
      <c r="F2635" s="1"/>
      <c r="G2635" s="1"/>
      <c r="H2635" s="11"/>
      <c r="I2635" s="11"/>
      <c r="J2635" s="11"/>
      <c r="K2635" s="2"/>
      <c r="L2635" s="2"/>
      <c r="M2635" s="1"/>
    </row>
    <row r="2636" spans="1:13" x14ac:dyDescent="0.2">
      <c r="A2636" s="1"/>
      <c r="B2636" s="1"/>
      <c r="C2636" s="16"/>
      <c r="D2636" s="1"/>
      <c r="E2636" s="1"/>
      <c r="F2636" s="1"/>
      <c r="G2636" s="1"/>
      <c r="H2636" s="11"/>
      <c r="I2636" s="11"/>
      <c r="J2636" s="11"/>
      <c r="K2636" s="2"/>
      <c r="L2636" s="2"/>
      <c r="M2636" s="1"/>
    </row>
    <row r="2637" spans="1:13" x14ac:dyDescent="0.2">
      <c r="A2637" s="1"/>
      <c r="B2637" s="1"/>
      <c r="C2637" s="16"/>
      <c r="D2637" s="1"/>
      <c r="E2637" s="1"/>
      <c r="F2637" s="1"/>
      <c r="G2637" s="1"/>
      <c r="H2637" s="11"/>
      <c r="I2637" s="11"/>
      <c r="J2637" s="11"/>
      <c r="K2637" s="2"/>
      <c r="L2637" s="2"/>
      <c r="M2637" s="1"/>
    </row>
    <row r="2638" spans="1:13" x14ac:dyDescent="0.2">
      <c r="A2638" s="1"/>
      <c r="B2638" s="1"/>
      <c r="C2638" s="16"/>
      <c r="D2638" s="1"/>
      <c r="E2638" s="1"/>
      <c r="F2638" s="1"/>
      <c r="G2638" s="1"/>
      <c r="H2638" s="11"/>
      <c r="I2638" s="11"/>
      <c r="J2638" s="11"/>
      <c r="K2638" s="2"/>
      <c r="L2638" s="2"/>
      <c r="M2638" s="1"/>
    </row>
    <row r="2639" spans="1:13" x14ac:dyDescent="0.2">
      <c r="A2639" s="1"/>
      <c r="B2639" s="1"/>
      <c r="C2639" s="16"/>
      <c r="D2639" s="1"/>
      <c r="E2639" s="1"/>
      <c r="F2639" s="1"/>
      <c r="G2639" s="1"/>
      <c r="H2639" s="11"/>
      <c r="I2639" s="11"/>
      <c r="J2639" s="11"/>
      <c r="K2639" s="2"/>
      <c r="L2639" s="2"/>
      <c r="M2639" s="1"/>
    </row>
    <row r="2640" spans="1:13" x14ac:dyDescent="0.2">
      <c r="A2640" s="1"/>
      <c r="B2640" s="1"/>
      <c r="C2640" s="16"/>
      <c r="D2640" s="1"/>
      <c r="E2640" s="1"/>
      <c r="F2640" s="1"/>
      <c r="G2640" s="1"/>
      <c r="H2640" s="11"/>
      <c r="I2640" s="11"/>
      <c r="J2640" s="11"/>
      <c r="K2640" s="2"/>
      <c r="L2640" s="2"/>
      <c r="M2640" s="1"/>
    </row>
    <row r="2641" spans="1:13" x14ac:dyDescent="0.2">
      <c r="A2641" s="1"/>
      <c r="B2641" s="1"/>
      <c r="C2641" s="16"/>
      <c r="D2641" s="1"/>
      <c r="E2641" s="1"/>
      <c r="F2641" s="1"/>
      <c r="G2641" s="1"/>
      <c r="H2641" s="11"/>
      <c r="I2641" s="11"/>
      <c r="J2641" s="11"/>
      <c r="K2641" s="2"/>
      <c r="L2641" s="2"/>
      <c r="M2641" s="1"/>
    </row>
    <row r="2642" spans="1:13" x14ac:dyDescent="0.2">
      <c r="A2642" s="1"/>
      <c r="B2642" s="1"/>
      <c r="C2642" s="16"/>
      <c r="D2642" s="1"/>
      <c r="E2642" s="1"/>
      <c r="F2642" s="1"/>
      <c r="G2642" s="1"/>
      <c r="H2642" s="11"/>
      <c r="I2642" s="11"/>
      <c r="J2642" s="11"/>
      <c r="K2642" s="2"/>
      <c r="L2642" s="2"/>
      <c r="M2642" s="1"/>
    </row>
    <row r="2643" spans="1:13" x14ac:dyDescent="0.2">
      <c r="A2643" s="1"/>
      <c r="B2643" s="1"/>
      <c r="C2643" s="16"/>
      <c r="D2643" s="1"/>
      <c r="E2643" s="1"/>
      <c r="F2643" s="1"/>
      <c r="G2643" s="1"/>
      <c r="H2643" s="11"/>
      <c r="I2643" s="11"/>
      <c r="J2643" s="11"/>
      <c r="K2643" s="2"/>
      <c r="L2643" s="2"/>
      <c r="M2643" s="1"/>
    </row>
    <row r="2644" spans="1:13" x14ac:dyDescent="0.2">
      <c r="A2644" s="1"/>
      <c r="B2644" s="1"/>
      <c r="C2644" s="16"/>
      <c r="D2644" s="1"/>
      <c r="E2644" s="1"/>
      <c r="F2644" s="1"/>
      <c r="G2644" s="1"/>
      <c r="H2644" s="11"/>
      <c r="I2644" s="11"/>
      <c r="J2644" s="11"/>
      <c r="K2644" s="2"/>
      <c r="L2644" s="2"/>
      <c r="M2644" s="1"/>
    </row>
    <row r="2645" spans="1:13" x14ac:dyDescent="0.2">
      <c r="A2645" s="1"/>
      <c r="B2645" s="1"/>
      <c r="C2645" s="16"/>
      <c r="D2645" s="1"/>
      <c r="E2645" s="1"/>
      <c r="F2645" s="1"/>
      <c r="G2645" s="1"/>
      <c r="H2645" s="11"/>
      <c r="I2645" s="11"/>
      <c r="J2645" s="11"/>
      <c r="K2645" s="2"/>
      <c r="L2645" s="2"/>
      <c r="M2645" s="1"/>
    </row>
    <row r="2646" spans="1:13" x14ac:dyDescent="0.2">
      <c r="A2646" s="1"/>
      <c r="B2646" s="1"/>
      <c r="C2646" s="16"/>
      <c r="D2646" s="1"/>
      <c r="E2646" s="1"/>
      <c r="F2646" s="1"/>
      <c r="G2646" s="1"/>
      <c r="H2646" s="11"/>
      <c r="I2646" s="11"/>
      <c r="J2646" s="11"/>
      <c r="K2646" s="2"/>
      <c r="L2646" s="2"/>
      <c r="M2646" s="1"/>
    </row>
    <row r="2647" spans="1:13" x14ac:dyDescent="0.2">
      <c r="A2647" s="1"/>
      <c r="B2647" s="1"/>
      <c r="C2647" s="16"/>
      <c r="D2647" s="1"/>
      <c r="E2647" s="1"/>
      <c r="F2647" s="1"/>
      <c r="G2647" s="1"/>
      <c r="H2647" s="11"/>
      <c r="I2647" s="11"/>
      <c r="J2647" s="11"/>
      <c r="K2647" s="2"/>
      <c r="L2647" s="2"/>
      <c r="M2647" s="1"/>
    </row>
    <row r="2648" spans="1:13" x14ac:dyDescent="0.2">
      <c r="A2648" s="1"/>
      <c r="B2648" s="1"/>
      <c r="C2648" s="16"/>
      <c r="D2648" s="1"/>
      <c r="E2648" s="1"/>
      <c r="F2648" s="1"/>
      <c r="G2648" s="1"/>
      <c r="H2648" s="11"/>
      <c r="I2648" s="11"/>
      <c r="J2648" s="11"/>
      <c r="K2648" s="2"/>
      <c r="L2648" s="2"/>
      <c r="M2648" s="1"/>
    </row>
    <row r="2649" spans="1:13" x14ac:dyDescent="0.2">
      <c r="A2649" s="1"/>
      <c r="B2649" s="1"/>
      <c r="C2649" s="16"/>
      <c r="D2649" s="1"/>
      <c r="E2649" s="1"/>
      <c r="F2649" s="1"/>
      <c r="G2649" s="1"/>
      <c r="H2649" s="11"/>
      <c r="I2649" s="11"/>
      <c r="J2649" s="11"/>
      <c r="K2649" s="2"/>
      <c r="L2649" s="2"/>
      <c r="M2649" s="1"/>
    </row>
    <row r="2650" spans="1:13" x14ac:dyDescent="0.2">
      <c r="A2650" s="1"/>
      <c r="B2650" s="1"/>
      <c r="C2650" s="16"/>
      <c r="D2650" s="1"/>
      <c r="E2650" s="1"/>
      <c r="F2650" s="1"/>
      <c r="G2650" s="1"/>
      <c r="H2650" s="11"/>
      <c r="I2650" s="11"/>
      <c r="J2650" s="11"/>
      <c r="K2650" s="2"/>
      <c r="L2650" s="2"/>
      <c r="M2650" s="1"/>
    </row>
    <row r="2651" spans="1:13" x14ac:dyDescent="0.2">
      <c r="A2651" s="1"/>
      <c r="B2651" s="1"/>
      <c r="C2651" s="16"/>
      <c r="D2651" s="1"/>
      <c r="E2651" s="1"/>
      <c r="F2651" s="1"/>
      <c r="G2651" s="1"/>
      <c r="H2651" s="11"/>
      <c r="I2651" s="11"/>
      <c r="J2651" s="11"/>
      <c r="K2651" s="2"/>
      <c r="L2651" s="2"/>
      <c r="M2651" s="1"/>
    </row>
    <row r="2652" spans="1:13" x14ac:dyDescent="0.2">
      <c r="A2652" s="1"/>
      <c r="B2652" s="1"/>
      <c r="C2652" s="16"/>
      <c r="D2652" s="1"/>
      <c r="E2652" s="1"/>
      <c r="F2652" s="1"/>
      <c r="G2652" s="1"/>
      <c r="H2652" s="11"/>
      <c r="I2652" s="11"/>
      <c r="J2652" s="11"/>
      <c r="K2652" s="2"/>
      <c r="L2652" s="2"/>
      <c r="M2652" s="1"/>
    </row>
    <row r="2653" spans="1:13" x14ac:dyDescent="0.2">
      <c r="A2653" s="1"/>
      <c r="B2653" s="1"/>
      <c r="C2653" s="16"/>
      <c r="D2653" s="1"/>
      <c r="E2653" s="1"/>
      <c r="F2653" s="1"/>
      <c r="G2653" s="1"/>
      <c r="H2653" s="11"/>
      <c r="I2653" s="11"/>
      <c r="J2653" s="11"/>
      <c r="K2653" s="2"/>
      <c r="L2653" s="2"/>
      <c r="M2653" s="1"/>
    </row>
    <row r="2654" spans="1:13" x14ac:dyDescent="0.2">
      <c r="A2654" s="1"/>
      <c r="B2654" s="1"/>
      <c r="C2654" s="16"/>
      <c r="D2654" s="1"/>
      <c r="E2654" s="1"/>
      <c r="F2654" s="1"/>
      <c r="G2654" s="1"/>
      <c r="H2654" s="11"/>
      <c r="I2654" s="11"/>
      <c r="J2654" s="11"/>
      <c r="K2654" s="2"/>
      <c r="L2654" s="2"/>
      <c r="M2654" s="1"/>
    </row>
    <row r="2655" spans="1:13" x14ac:dyDescent="0.2">
      <c r="A2655" s="1"/>
      <c r="B2655" s="1"/>
      <c r="C2655" s="16"/>
      <c r="D2655" s="1"/>
      <c r="E2655" s="1"/>
      <c r="F2655" s="1"/>
      <c r="G2655" s="1"/>
      <c r="H2655" s="11"/>
      <c r="I2655" s="11"/>
      <c r="J2655" s="11"/>
      <c r="K2655" s="2"/>
      <c r="L2655" s="2"/>
      <c r="M2655" s="1"/>
    </row>
    <row r="2656" spans="1:13" x14ac:dyDescent="0.2">
      <c r="A2656" s="1"/>
      <c r="B2656" s="1"/>
      <c r="C2656" s="16"/>
      <c r="D2656" s="1"/>
      <c r="E2656" s="1"/>
      <c r="F2656" s="1"/>
      <c r="G2656" s="1"/>
      <c r="H2656" s="11"/>
      <c r="I2656" s="11"/>
      <c r="J2656" s="11"/>
      <c r="K2656" s="2"/>
      <c r="L2656" s="2"/>
      <c r="M2656" s="1"/>
    </row>
    <row r="2657" spans="1:13" x14ac:dyDescent="0.2">
      <c r="A2657" s="1"/>
      <c r="B2657" s="1"/>
      <c r="C2657" s="16"/>
      <c r="D2657" s="1"/>
      <c r="E2657" s="1"/>
      <c r="F2657" s="1"/>
      <c r="G2657" s="1"/>
      <c r="H2657" s="11"/>
      <c r="I2657" s="11"/>
      <c r="J2657" s="11"/>
      <c r="K2657" s="2"/>
      <c r="L2657" s="2"/>
      <c r="M2657" s="1"/>
    </row>
    <row r="2658" spans="1:13" x14ac:dyDescent="0.2">
      <c r="A2658" s="1"/>
      <c r="B2658" s="1"/>
      <c r="C2658" s="16"/>
      <c r="D2658" s="1"/>
      <c r="E2658" s="1"/>
      <c r="F2658" s="1"/>
      <c r="G2658" s="1"/>
      <c r="H2658" s="11"/>
      <c r="I2658" s="11"/>
      <c r="J2658" s="11"/>
      <c r="K2658" s="2"/>
      <c r="L2658" s="2"/>
      <c r="M2658" s="1"/>
    </row>
    <row r="2659" spans="1:13" x14ac:dyDescent="0.2">
      <c r="A2659" s="1"/>
      <c r="B2659" s="1"/>
      <c r="C2659" s="16"/>
      <c r="D2659" s="1"/>
      <c r="E2659" s="1"/>
      <c r="F2659" s="1"/>
      <c r="G2659" s="1"/>
      <c r="H2659" s="11"/>
      <c r="I2659" s="11"/>
      <c r="J2659" s="11"/>
      <c r="K2659" s="2"/>
      <c r="L2659" s="2"/>
      <c r="M2659" s="1"/>
    </row>
    <row r="2660" spans="1:13" x14ac:dyDescent="0.2">
      <c r="A2660" s="1"/>
      <c r="B2660" s="1"/>
      <c r="C2660" s="16"/>
      <c r="D2660" s="1"/>
      <c r="E2660" s="1"/>
      <c r="F2660" s="1"/>
      <c r="G2660" s="1"/>
      <c r="H2660" s="11"/>
      <c r="I2660" s="11"/>
      <c r="J2660" s="11"/>
      <c r="K2660" s="2"/>
      <c r="L2660" s="2"/>
      <c r="M2660" s="1"/>
    </row>
    <row r="2661" spans="1:13" x14ac:dyDescent="0.2">
      <c r="A2661" s="1"/>
      <c r="B2661" s="1"/>
      <c r="C2661" s="16"/>
      <c r="D2661" s="1"/>
      <c r="E2661" s="1"/>
      <c r="F2661" s="1"/>
      <c r="G2661" s="1"/>
      <c r="H2661" s="11"/>
      <c r="I2661" s="11"/>
      <c r="J2661" s="11"/>
      <c r="K2661" s="2"/>
      <c r="L2661" s="2"/>
      <c r="M2661" s="1"/>
    </row>
    <row r="2662" spans="1:13" x14ac:dyDescent="0.2">
      <c r="A2662" s="1"/>
      <c r="B2662" s="1"/>
      <c r="C2662" s="16"/>
      <c r="D2662" s="1"/>
      <c r="E2662" s="1"/>
      <c r="F2662" s="1"/>
      <c r="G2662" s="1"/>
      <c r="H2662" s="11"/>
      <c r="I2662" s="11"/>
      <c r="J2662" s="11"/>
      <c r="K2662" s="2"/>
      <c r="L2662" s="2"/>
      <c r="M2662" s="1"/>
    </row>
    <row r="2663" spans="1:13" x14ac:dyDescent="0.2">
      <c r="A2663" s="1"/>
      <c r="B2663" s="1"/>
      <c r="C2663" s="16"/>
      <c r="D2663" s="1"/>
      <c r="E2663" s="1"/>
      <c r="F2663" s="1"/>
      <c r="G2663" s="1"/>
      <c r="H2663" s="11"/>
      <c r="I2663" s="11"/>
      <c r="J2663" s="11"/>
      <c r="K2663" s="2"/>
      <c r="L2663" s="2"/>
      <c r="M2663" s="1"/>
    </row>
    <row r="2664" spans="1:13" x14ac:dyDescent="0.2">
      <c r="A2664" s="1"/>
      <c r="B2664" s="1"/>
      <c r="C2664" s="16"/>
      <c r="D2664" s="1"/>
      <c r="E2664" s="1"/>
      <c r="F2664" s="1"/>
      <c r="G2664" s="1"/>
      <c r="H2664" s="11"/>
      <c r="I2664" s="11"/>
      <c r="J2664" s="11"/>
      <c r="K2664" s="2"/>
      <c r="L2664" s="2"/>
      <c r="M2664" s="1"/>
    </row>
    <row r="2665" spans="1:13" x14ac:dyDescent="0.2">
      <c r="A2665" s="1"/>
      <c r="B2665" s="1"/>
      <c r="C2665" s="16"/>
      <c r="D2665" s="1"/>
      <c r="E2665" s="1"/>
      <c r="F2665" s="1"/>
      <c r="G2665" s="1"/>
      <c r="H2665" s="11"/>
      <c r="I2665" s="11"/>
      <c r="J2665" s="11"/>
      <c r="K2665" s="2"/>
      <c r="L2665" s="2"/>
      <c r="M2665" s="1"/>
    </row>
    <row r="2666" spans="1:13" x14ac:dyDescent="0.2">
      <c r="A2666" s="1"/>
      <c r="B2666" s="1"/>
      <c r="C2666" s="16"/>
      <c r="D2666" s="1"/>
      <c r="E2666" s="1"/>
      <c r="F2666" s="1"/>
      <c r="G2666" s="1"/>
      <c r="H2666" s="11"/>
      <c r="I2666" s="11"/>
      <c r="J2666" s="11"/>
      <c r="K2666" s="2"/>
      <c r="L2666" s="2"/>
      <c r="M2666" s="1"/>
    </row>
    <row r="2667" spans="1:13" x14ac:dyDescent="0.2">
      <c r="A2667" s="1"/>
      <c r="B2667" s="1"/>
      <c r="C2667" s="16"/>
      <c r="D2667" s="1"/>
      <c r="E2667" s="1"/>
      <c r="F2667" s="1"/>
      <c r="G2667" s="1"/>
      <c r="H2667" s="11"/>
      <c r="I2667" s="11"/>
      <c r="J2667" s="11"/>
      <c r="K2667" s="2"/>
      <c r="L2667" s="2"/>
      <c r="M2667" s="1"/>
    </row>
    <row r="2668" spans="1:13" x14ac:dyDescent="0.2">
      <c r="A2668" s="1"/>
      <c r="B2668" s="1"/>
      <c r="C2668" s="16"/>
      <c r="D2668" s="1"/>
      <c r="E2668" s="1"/>
      <c r="F2668" s="1"/>
      <c r="G2668" s="1"/>
      <c r="H2668" s="11"/>
      <c r="I2668" s="11"/>
      <c r="J2668" s="11"/>
      <c r="K2668" s="2"/>
      <c r="L2668" s="2"/>
      <c r="M2668" s="1"/>
    </row>
    <row r="2669" spans="1:13" x14ac:dyDescent="0.2">
      <c r="A2669" s="1"/>
      <c r="B2669" s="1"/>
      <c r="C2669" s="16"/>
      <c r="D2669" s="1"/>
      <c r="E2669" s="1"/>
      <c r="F2669" s="1"/>
      <c r="G2669" s="1"/>
      <c r="H2669" s="11"/>
      <c r="I2669" s="11"/>
      <c r="J2669" s="11"/>
      <c r="K2669" s="2"/>
      <c r="L2669" s="2"/>
      <c r="M2669" s="1"/>
    </row>
    <row r="2670" spans="1:13" x14ac:dyDescent="0.2">
      <c r="A2670" s="1"/>
      <c r="B2670" s="1"/>
      <c r="C2670" s="16"/>
      <c r="D2670" s="1"/>
      <c r="E2670" s="1"/>
      <c r="F2670" s="1"/>
      <c r="G2670" s="1"/>
      <c r="H2670" s="11"/>
      <c r="I2670" s="11"/>
      <c r="J2670" s="11"/>
      <c r="K2670" s="2"/>
      <c r="L2670" s="2"/>
      <c r="M2670" s="1"/>
    </row>
    <row r="2671" spans="1:13" x14ac:dyDescent="0.2">
      <c r="A2671" s="1"/>
      <c r="B2671" s="1"/>
      <c r="C2671" s="16"/>
      <c r="D2671" s="1"/>
      <c r="E2671" s="1"/>
      <c r="F2671" s="1"/>
      <c r="G2671" s="1"/>
      <c r="H2671" s="11"/>
      <c r="I2671" s="11"/>
      <c r="J2671" s="11"/>
      <c r="K2671" s="2"/>
      <c r="L2671" s="2"/>
      <c r="M2671" s="1"/>
    </row>
    <row r="2672" spans="1:13" x14ac:dyDescent="0.2">
      <c r="A2672" s="1"/>
      <c r="B2672" s="1"/>
      <c r="C2672" s="16"/>
      <c r="D2672" s="1"/>
      <c r="E2672" s="1"/>
      <c r="F2672" s="1"/>
      <c r="G2672" s="1"/>
      <c r="H2672" s="11"/>
      <c r="I2672" s="11"/>
      <c r="J2672" s="11"/>
      <c r="K2672" s="2"/>
      <c r="L2672" s="2"/>
      <c r="M2672" s="1"/>
    </row>
    <row r="2673" spans="1:13" x14ac:dyDescent="0.2">
      <c r="A2673" s="1"/>
      <c r="B2673" s="1"/>
      <c r="C2673" s="16"/>
      <c r="D2673" s="1"/>
      <c r="E2673" s="1"/>
      <c r="F2673" s="1"/>
      <c r="G2673" s="1"/>
      <c r="H2673" s="11"/>
      <c r="I2673" s="11"/>
      <c r="J2673" s="11"/>
      <c r="K2673" s="2"/>
      <c r="L2673" s="2"/>
      <c r="M2673" s="1"/>
    </row>
    <row r="2674" spans="1:13" x14ac:dyDescent="0.2">
      <c r="A2674" s="1"/>
      <c r="B2674" s="1"/>
      <c r="C2674" s="16"/>
      <c r="D2674" s="1"/>
      <c r="E2674" s="1"/>
      <c r="F2674" s="1"/>
      <c r="G2674" s="1"/>
      <c r="H2674" s="11"/>
      <c r="I2674" s="11"/>
      <c r="J2674" s="11"/>
      <c r="K2674" s="2"/>
      <c r="L2674" s="2"/>
      <c r="M2674" s="1"/>
    </row>
    <row r="2675" spans="1:13" x14ac:dyDescent="0.2">
      <c r="A2675" s="1"/>
      <c r="B2675" s="1"/>
      <c r="C2675" s="16"/>
      <c r="D2675" s="1"/>
      <c r="E2675" s="1"/>
      <c r="F2675" s="1"/>
      <c r="G2675" s="1"/>
      <c r="H2675" s="11"/>
      <c r="I2675" s="11"/>
      <c r="J2675" s="11"/>
      <c r="K2675" s="2"/>
      <c r="L2675" s="2"/>
      <c r="M2675" s="1"/>
    </row>
    <row r="2676" spans="1:13" x14ac:dyDescent="0.2">
      <c r="A2676" s="1"/>
      <c r="B2676" s="1"/>
      <c r="C2676" s="16"/>
      <c r="D2676" s="1"/>
      <c r="E2676" s="1"/>
      <c r="F2676" s="1"/>
      <c r="G2676" s="1"/>
      <c r="H2676" s="11"/>
      <c r="I2676" s="11"/>
      <c r="J2676" s="11"/>
      <c r="K2676" s="2"/>
      <c r="L2676" s="2"/>
      <c r="M2676" s="1"/>
    </row>
    <row r="2677" spans="1:13" x14ac:dyDescent="0.2">
      <c r="A2677" s="1"/>
      <c r="B2677" s="1"/>
      <c r="C2677" s="16"/>
      <c r="D2677" s="1"/>
      <c r="E2677" s="1"/>
      <c r="F2677" s="1"/>
      <c r="G2677" s="1"/>
      <c r="H2677" s="11"/>
      <c r="I2677" s="11"/>
      <c r="J2677" s="11"/>
      <c r="K2677" s="2"/>
      <c r="L2677" s="2"/>
      <c r="M2677" s="1"/>
    </row>
    <row r="2678" spans="1:13" x14ac:dyDescent="0.2">
      <c r="A2678" s="1"/>
      <c r="B2678" s="1"/>
      <c r="C2678" s="16"/>
      <c r="D2678" s="1"/>
      <c r="E2678" s="1"/>
      <c r="F2678" s="1"/>
      <c r="G2678" s="1"/>
      <c r="H2678" s="11"/>
      <c r="I2678" s="11"/>
      <c r="J2678" s="11"/>
      <c r="K2678" s="2"/>
      <c r="L2678" s="2"/>
      <c r="M2678" s="1"/>
    </row>
    <row r="2679" spans="1:13" x14ac:dyDescent="0.2">
      <c r="A2679" s="1"/>
      <c r="B2679" s="1"/>
      <c r="C2679" s="16"/>
      <c r="D2679" s="1"/>
      <c r="E2679" s="1"/>
      <c r="F2679" s="1"/>
      <c r="G2679" s="1"/>
      <c r="H2679" s="11"/>
      <c r="I2679" s="11"/>
      <c r="J2679" s="11"/>
      <c r="K2679" s="2"/>
      <c r="L2679" s="2"/>
      <c r="M2679" s="1"/>
    </row>
    <row r="2680" spans="1:13" x14ac:dyDescent="0.2">
      <c r="A2680" s="1"/>
      <c r="B2680" s="1"/>
      <c r="C2680" s="16"/>
      <c r="D2680" s="1"/>
      <c r="E2680" s="1"/>
      <c r="F2680" s="1"/>
      <c r="G2680" s="1"/>
      <c r="H2680" s="11"/>
      <c r="I2680" s="11"/>
      <c r="J2680" s="11"/>
      <c r="K2680" s="2"/>
      <c r="L2680" s="2"/>
      <c r="M2680" s="1"/>
    </row>
    <row r="2681" spans="1:13" x14ac:dyDescent="0.2">
      <c r="A2681" s="1"/>
      <c r="B2681" s="1"/>
      <c r="C2681" s="16"/>
      <c r="D2681" s="1"/>
      <c r="E2681" s="1"/>
      <c r="F2681" s="1"/>
      <c r="G2681" s="1"/>
      <c r="H2681" s="11"/>
      <c r="I2681" s="11"/>
      <c r="J2681" s="11"/>
      <c r="K2681" s="2"/>
      <c r="L2681" s="2"/>
      <c r="M2681" s="1"/>
    </row>
    <row r="2682" spans="1:13" x14ac:dyDescent="0.2">
      <c r="A2682" s="1"/>
      <c r="B2682" s="1"/>
      <c r="C2682" s="16"/>
      <c r="D2682" s="1"/>
      <c r="E2682" s="1"/>
      <c r="F2682" s="1"/>
      <c r="G2682" s="1"/>
      <c r="H2682" s="11"/>
      <c r="I2682" s="11"/>
      <c r="J2682" s="11"/>
      <c r="K2682" s="2"/>
      <c r="L2682" s="2"/>
      <c r="M2682" s="1"/>
    </row>
    <row r="2683" spans="1:13" x14ac:dyDescent="0.2">
      <c r="A2683" s="1"/>
      <c r="B2683" s="1"/>
      <c r="C2683" s="16"/>
      <c r="D2683" s="1"/>
      <c r="E2683" s="1"/>
      <c r="F2683" s="1"/>
      <c r="G2683" s="1"/>
      <c r="H2683" s="11"/>
      <c r="I2683" s="11"/>
      <c r="J2683" s="11"/>
      <c r="K2683" s="2"/>
      <c r="L2683" s="2"/>
      <c r="M2683" s="1"/>
    </row>
    <row r="2684" spans="1:13" x14ac:dyDescent="0.2">
      <c r="A2684" s="1"/>
      <c r="B2684" s="1"/>
      <c r="C2684" s="16"/>
      <c r="D2684" s="1"/>
      <c r="E2684" s="1"/>
      <c r="F2684" s="1"/>
      <c r="G2684" s="1"/>
      <c r="H2684" s="11"/>
      <c r="I2684" s="11"/>
      <c r="J2684" s="11"/>
      <c r="K2684" s="2"/>
      <c r="L2684" s="2"/>
      <c r="M2684" s="1"/>
    </row>
    <row r="2685" spans="1:13" x14ac:dyDescent="0.2">
      <c r="A2685" s="1"/>
      <c r="B2685" s="1"/>
      <c r="C2685" s="16"/>
      <c r="D2685" s="1"/>
      <c r="E2685" s="1"/>
      <c r="F2685" s="1"/>
      <c r="G2685" s="1"/>
      <c r="H2685" s="11"/>
      <c r="I2685" s="11"/>
      <c r="J2685" s="11"/>
      <c r="K2685" s="2"/>
      <c r="L2685" s="2"/>
      <c r="M2685" s="1"/>
    </row>
    <row r="2686" spans="1:13" x14ac:dyDescent="0.2">
      <c r="A2686" s="1"/>
      <c r="B2686" s="1"/>
      <c r="C2686" s="16"/>
      <c r="D2686" s="1"/>
      <c r="E2686" s="1"/>
      <c r="F2686" s="1"/>
      <c r="G2686" s="1"/>
      <c r="H2686" s="11"/>
      <c r="I2686" s="11"/>
      <c r="J2686" s="11"/>
      <c r="K2686" s="2"/>
      <c r="L2686" s="2"/>
      <c r="M2686" s="1"/>
    </row>
    <row r="2687" spans="1:13" x14ac:dyDescent="0.2">
      <c r="A2687" s="1"/>
      <c r="B2687" s="1"/>
      <c r="C2687" s="16"/>
      <c r="D2687" s="1"/>
      <c r="E2687" s="1"/>
      <c r="F2687" s="1"/>
      <c r="G2687" s="1"/>
      <c r="H2687" s="11"/>
      <c r="I2687" s="11"/>
      <c r="J2687" s="11"/>
      <c r="K2687" s="2"/>
      <c r="L2687" s="2"/>
      <c r="M2687" s="1"/>
    </row>
    <row r="2688" spans="1:13" x14ac:dyDescent="0.2">
      <c r="A2688" s="1"/>
      <c r="B2688" s="1"/>
      <c r="C2688" s="16"/>
      <c r="D2688" s="1"/>
      <c r="E2688" s="1"/>
      <c r="F2688" s="1"/>
      <c r="G2688" s="1"/>
      <c r="H2688" s="11"/>
      <c r="I2688" s="11"/>
      <c r="J2688" s="11"/>
      <c r="K2688" s="2"/>
      <c r="L2688" s="2"/>
      <c r="M2688" s="1"/>
    </row>
    <row r="2689" spans="1:13" x14ac:dyDescent="0.2">
      <c r="A2689" s="1"/>
      <c r="B2689" s="1"/>
      <c r="C2689" s="16"/>
      <c r="D2689" s="1"/>
      <c r="E2689" s="1"/>
      <c r="F2689" s="1"/>
      <c r="G2689" s="1"/>
      <c r="H2689" s="11"/>
      <c r="I2689" s="11"/>
      <c r="J2689" s="11"/>
      <c r="K2689" s="2"/>
      <c r="L2689" s="2"/>
      <c r="M2689" s="1"/>
    </row>
    <row r="2690" spans="1:13" x14ac:dyDescent="0.2">
      <c r="A2690" s="1"/>
      <c r="B2690" s="1"/>
      <c r="C2690" s="16"/>
      <c r="D2690" s="1"/>
      <c r="E2690" s="1"/>
      <c r="F2690" s="1"/>
      <c r="G2690" s="1"/>
      <c r="H2690" s="11"/>
      <c r="I2690" s="11"/>
      <c r="J2690" s="11"/>
      <c r="K2690" s="2"/>
      <c r="L2690" s="2"/>
      <c r="M2690" s="1"/>
    </row>
    <row r="2691" spans="1:13" x14ac:dyDescent="0.2">
      <c r="A2691" s="1"/>
      <c r="B2691" s="1"/>
      <c r="C2691" s="16"/>
      <c r="D2691" s="1"/>
      <c r="E2691" s="1"/>
      <c r="F2691" s="1"/>
      <c r="G2691" s="1"/>
      <c r="H2691" s="11"/>
      <c r="I2691" s="11"/>
      <c r="J2691" s="11"/>
      <c r="K2691" s="2"/>
      <c r="L2691" s="2"/>
      <c r="M2691" s="1"/>
    </row>
    <row r="2692" spans="1:13" x14ac:dyDescent="0.2">
      <c r="A2692" s="1"/>
      <c r="B2692" s="1"/>
      <c r="C2692" s="16"/>
      <c r="D2692" s="1"/>
      <c r="E2692" s="1"/>
      <c r="F2692" s="1"/>
      <c r="G2692" s="1"/>
      <c r="H2692" s="11"/>
      <c r="I2692" s="11"/>
      <c r="J2692" s="11"/>
      <c r="K2692" s="2"/>
      <c r="L2692" s="2"/>
      <c r="M2692" s="1"/>
    </row>
    <row r="2693" spans="1:13" x14ac:dyDescent="0.2">
      <c r="A2693" s="1"/>
      <c r="B2693" s="1"/>
      <c r="C2693" s="16"/>
      <c r="D2693" s="1"/>
      <c r="E2693" s="1"/>
      <c r="F2693" s="1"/>
      <c r="G2693" s="1"/>
      <c r="H2693" s="11"/>
      <c r="I2693" s="11"/>
      <c r="J2693" s="11"/>
      <c r="K2693" s="2"/>
      <c r="L2693" s="2"/>
      <c r="M2693" s="1"/>
    </row>
    <row r="2694" spans="1:13" x14ac:dyDescent="0.2">
      <c r="A2694" s="1"/>
      <c r="B2694" s="1"/>
      <c r="C2694" s="16"/>
      <c r="D2694" s="1"/>
      <c r="E2694" s="1"/>
      <c r="F2694" s="1"/>
      <c r="G2694" s="1"/>
      <c r="H2694" s="11"/>
      <c r="I2694" s="11"/>
      <c r="J2694" s="11"/>
      <c r="K2694" s="2"/>
      <c r="L2694" s="2"/>
      <c r="M2694" s="1"/>
    </row>
    <row r="2695" spans="1:13" x14ac:dyDescent="0.2">
      <c r="A2695" s="1"/>
      <c r="B2695" s="1"/>
      <c r="C2695" s="16"/>
      <c r="D2695" s="1"/>
      <c r="E2695" s="1"/>
      <c r="F2695" s="1"/>
      <c r="G2695" s="1"/>
      <c r="H2695" s="11"/>
      <c r="I2695" s="11"/>
      <c r="J2695" s="11"/>
      <c r="K2695" s="2"/>
      <c r="L2695" s="2"/>
      <c r="M2695" s="1"/>
    </row>
    <row r="2696" spans="1:13" x14ac:dyDescent="0.2">
      <c r="A2696" s="1"/>
      <c r="B2696" s="1"/>
      <c r="C2696" s="16"/>
      <c r="D2696" s="1"/>
      <c r="E2696" s="1"/>
      <c r="F2696" s="1"/>
      <c r="G2696" s="1"/>
      <c r="H2696" s="11"/>
      <c r="I2696" s="11"/>
      <c r="J2696" s="11"/>
      <c r="K2696" s="2"/>
      <c r="L2696" s="2"/>
      <c r="M2696" s="1"/>
    </row>
    <row r="2697" spans="1:13" x14ac:dyDescent="0.2">
      <c r="A2697" s="1"/>
      <c r="B2697" s="1"/>
      <c r="C2697" s="16"/>
      <c r="D2697" s="1"/>
      <c r="E2697" s="1"/>
      <c r="F2697" s="1"/>
      <c r="G2697" s="1"/>
      <c r="H2697" s="11"/>
      <c r="I2697" s="11"/>
      <c r="J2697" s="11"/>
      <c r="K2697" s="2"/>
      <c r="L2697" s="2"/>
      <c r="M2697" s="1"/>
    </row>
    <row r="2698" spans="1:13" x14ac:dyDescent="0.2">
      <c r="A2698" s="1"/>
      <c r="B2698" s="1"/>
      <c r="C2698" s="16"/>
      <c r="D2698" s="1"/>
      <c r="E2698" s="1"/>
      <c r="F2698" s="1"/>
      <c r="G2698" s="1"/>
      <c r="H2698" s="11"/>
      <c r="I2698" s="11"/>
      <c r="J2698" s="11"/>
      <c r="K2698" s="2"/>
      <c r="L2698" s="2"/>
      <c r="M2698" s="1"/>
    </row>
    <row r="2699" spans="1:13" x14ac:dyDescent="0.2">
      <c r="A2699" s="1"/>
      <c r="B2699" s="1"/>
      <c r="C2699" s="16"/>
      <c r="D2699" s="1"/>
      <c r="E2699" s="1"/>
      <c r="F2699" s="1"/>
      <c r="G2699" s="1"/>
      <c r="H2699" s="11"/>
      <c r="I2699" s="11"/>
      <c r="J2699" s="11"/>
      <c r="K2699" s="2"/>
      <c r="L2699" s="2"/>
      <c r="M2699" s="1"/>
    </row>
    <row r="2700" spans="1:13" x14ac:dyDescent="0.2">
      <c r="A2700" s="1"/>
      <c r="B2700" s="1"/>
      <c r="C2700" s="16"/>
      <c r="D2700" s="1"/>
      <c r="E2700" s="1"/>
      <c r="F2700" s="1"/>
      <c r="G2700" s="1"/>
      <c r="H2700" s="11"/>
      <c r="I2700" s="11"/>
      <c r="J2700" s="11"/>
      <c r="K2700" s="2"/>
      <c r="L2700" s="2"/>
      <c r="M2700" s="1"/>
    </row>
    <row r="2701" spans="1:13" x14ac:dyDescent="0.2">
      <c r="A2701" s="1"/>
      <c r="B2701" s="1"/>
      <c r="C2701" s="16"/>
      <c r="D2701" s="1"/>
      <c r="E2701" s="1"/>
      <c r="F2701" s="1"/>
      <c r="G2701" s="1"/>
      <c r="H2701" s="11"/>
      <c r="I2701" s="11"/>
      <c r="J2701" s="11"/>
      <c r="K2701" s="2"/>
      <c r="L2701" s="2"/>
      <c r="M2701" s="1"/>
    </row>
    <row r="2702" spans="1:13" x14ac:dyDescent="0.2">
      <c r="A2702" s="1"/>
      <c r="B2702" s="1"/>
      <c r="C2702" s="16"/>
      <c r="D2702" s="1"/>
      <c r="E2702" s="1"/>
      <c r="F2702" s="1"/>
      <c r="G2702" s="1"/>
      <c r="H2702" s="11"/>
      <c r="I2702" s="11"/>
      <c r="J2702" s="11"/>
      <c r="K2702" s="2"/>
      <c r="L2702" s="2"/>
      <c r="M2702" s="1"/>
    </row>
    <row r="2703" spans="1:13" x14ac:dyDescent="0.2">
      <c r="A2703" s="1"/>
      <c r="B2703" s="1"/>
      <c r="C2703" s="16"/>
      <c r="D2703" s="1"/>
      <c r="E2703" s="1"/>
      <c r="F2703" s="1"/>
      <c r="G2703" s="1"/>
      <c r="H2703" s="11"/>
      <c r="I2703" s="11"/>
      <c r="J2703" s="11"/>
      <c r="K2703" s="2"/>
      <c r="L2703" s="2"/>
      <c r="M2703" s="1"/>
    </row>
    <row r="2704" spans="1:13" x14ac:dyDescent="0.2">
      <c r="A2704" s="1"/>
      <c r="B2704" s="1"/>
      <c r="C2704" s="16"/>
      <c r="D2704" s="1"/>
      <c r="E2704" s="1"/>
      <c r="F2704" s="1"/>
      <c r="G2704" s="1"/>
      <c r="H2704" s="11"/>
      <c r="I2704" s="11"/>
      <c r="J2704" s="11"/>
      <c r="K2704" s="2"/>
      <c r="L2704" s="2"/>
      <c r="M2704" s="1"/>
    </row>
    <row r="2705" spans="1:13" x14ac:dyDescent="0.2">
      <c r="A2705" s="1"/>
      <c r="B2705" s="1"/>
      <c r="C2705" s="16"/>
      <c r="D2705" s="1"/>
      <c r="E2705" s="1"/>
      <c r="F2705" s="1"/>
      <c r="G2705" s="1"/>
      <c r="H2705" s="11"/>
      <c r="I2705" s="11"/>
      <c r="J2705" s="11"/>
      <c r="K2705" s="2"/>
      <c r="L2705" s="2"/>
      <c r="M2705" s="1"/>
    </row>
    <row r="2706" spans="1:13" x14ac:dyDescent="0.2">
      <c r="A2706" s="1"/>
      <c r="B2706" s="1"/>
      <c r="C2706" s="16"/>
      <c r="D2706" s="1"/>
      <c r="E2706" s="1"/>
      <c r="F2706" s="1"/>
      <c r="G2706" s="1"/>
      <c r="H2706" s="11"/>
      <c r="I2706" s="11"/>
      <c r="J2706" s="11"/>
      <c r="K2706" s="2"/>
      <c r="L2706" s="2"/>
      <c r="M2706" s="1"/>
    </row>
    <row r="2707" spans="1:13" x14ac:dyDescent="0.2">
      <c r="A2707" s="1"/>
      <c r="B2707" s="1"/>
      <c r="C2707" s="16"/>
      <c r="D2707" s="1"/>
      <c r="E2707" s="1"/>
      <c r="F2707" s="1"/>
      <c r="G2707" s="1"/>
      <c r="H2707" s="11"/>
      <c r="I2707" s="11"/>
      <c r="J2707" s="11"/>
      <c r="K2707" s="2"/>
      <c r="L2707" s="2"/>
      <c r="M2707" s="1"/>
    </row>
    <row r="2708" spans="1:13" x14ac:dyDescent="0.2">
      <c r="A2708" s="1"/>
      <c r="B2708" s="1"/>
      <c r="C2708" s="16"/>
      <c r="D2708" s="1"/>
      <c r="E2708" s="1"/>
      <c r="F2708" s="1"/>
      <c r="G2708" s="1"/>
      <c r="H2708" s="11"/>
      <c r="I2708" s="11"/>
      <c r="J2708" s="11"/>
      <c r="K2708" s="2"/>
      <c r="L2708" s="2"/>
      <c r="M2708" s="1"/>
    </row>
    <row r="2709" spans="1:13" x14ac:dyDescent="0.2">
      <c r="A2709" s="1"/>
      <c r="B2709" s="1"/>
      <c r="C2709" s="16"/>
      <c r="D2709" s="1"/>
      <c r="E2709" s="1"/>
      <c r="F2709" s="1"/>
      <c r="G2709" s="1"/>
      <c r="H2709" s="11"/>
      <c r="I2709" s="11"/>
      <c r="J2709" s="11"/>
      <c r="K2709" s="2"/>
      <c r="L2709" s="2"/>
      <c r="M2709" s="1"/>
    </row>
    <row r="2710" spans="1:13" x14ac:dyDescent="0.2">
      <c r="A2710" s="1"/>
      <c r="B2710" s="1"/>
      <c r="C2710" s="16"/>
      <c r="D2710" s="1"/>
      <c r="E2710" s="1"/>
      <c r="F2710" s="1"/>
      <c r="G2710" s="1"/>
      <c r="H2710" s="11"/>
      <c r="I2710" s="11"/>
      <c r="J2710" s="11"/>
      <c r="K2710" s="2"/>
      <c r="L2710" s="2"/>
      <c r="M2710" s="1"/>
    </row>
    <row r="2711" spans="1:13" x14ac:dyDescent="0.2">
      <c r="A2711" s="1"/>
      <c r="B2711" s="1"/>
      <c r="C2711" s="16"/>
      <c r="D2711" s="1"/>
      <c r="E2711" s="1"/>
      <c r="F2711" s="1"/>
      <c r="G2711" s="1"/>
      <c r="H2711" s="11"/>
      <c r="I2711" s="11"/>
      <c r="J2711" s="11"/>
      <c r="K2711" s="2"/>
      <c r="L2711" s="2"/>
      <c r="M2711" s="1"/>
    </row>
    <row r="2712" spans="1:13" x14ac:dyDescent="0.2">
      <c r="A2712" s="1"/>
      <c r="B2712" s="1"/>
      <c r="C2712" s="16"/>
      <c r="D2712" s="1"/>
      <c r="E2712" s="1"/>
      <c r="F2712" s="1"/>
      <c r="G2712" s="1"/>
      <c r="H2712" s="11"/>
      <c r="I2712" s="11"/>
      <c r="J2712" s="11"/>
      <c r="K2712" s="2"/>
      <c r="L2712" s="2"/>
      <c r="M2712" s="1"/>
    </row>
    <row r="2713" spans="1:13" x14ac:dyDescent="0.2">
      <c r="A2713" s="1"/>
      <c r="B2713" s="1"/>
      <c r="C2713" s="16"/>
      <c r="D2713" s="1"/>
      <c r="E2713" s="1"/>
      <c r="F2713" s="1"/>
      <c r="G2713" s="1"/>
      <c r="H2713" s="11"/>
      <c r="I2713" s="11"/>
      <c r="J2713" s="11"/>
      <c r="K2713" s="2"/>
      <c r="L2713" s="2"/>
      <c r="M2713" s="1"/>
    </row>
    <row r="2714" spans="1:13" x14ac:dyDescent="0.2">
      <c r="A2714" s="1"/>
      <c r="B2714" s="1"/>
      <c r="C2714" s="16"/>
      <c r="D2714" s="1"/>
      <c r="E2714" s="1"/>
      <c r="F2714" s="1"/>
      <c r="G2714" s="1"/>
      <c r="H2714" s="11"/>
      <c r="I2714" s="11"/>
      <c r="J2714" s="11"/>
      <c r="K2714" s="2"/>
      <c r="L2714" s="2"/>
      <c r="M2714" s="1"/>
    </row>
    <row r="2715" spans="1:13" x14ac:dyDescent="0.2">
      <c r="A2715" s="1"/>
      <c r="B2715" s="1"/>
      <c r="C2715" s="16"/>
      <c r="D2715" s="1"/>
      <c r="E2715" s="1"/>
      <c r="F2715" s="1"/>
      <c r="G2715" s="1"/>
      <c r="H2715" s="11"/>
      <c r="I2715" s="11"/>
      <c r="J2715" s="11"/>
      <c r="K2715" s="2"/>
      <c r="L2715" s="2"/>
      <c r="M2715" s="1"/>
    </row>
    <row r="2716" spans="1:13" x14ac:dyDescent="0.2">
      <c r="A2716" s="1"/>
      <c r="B2716" s="1"/>
      <c r="C2716" s="16"/>
      <c r="D2716" s="1"/>
      <c r="E2716" s="1"/>
      <c r="F2716" s="1"/>
      <c r="G2716" s="1"/>
      <c r="H2716" s="11"/>
      <c r="I2716" s="11"/>
      <c r="J2716" s="11"/>
      <c r="K2716" s="2"/>
      <c r="L2716" s="2"/>
      <c r="M2716" s="1"/>
    </row>
    <row r="2717" spans="1:13" x14ac:dyDescent="0.2">
      <c r="A2717" s="1"/>
      <c r="B2717" s="1"/>
      <c r="C2717" s="16"/>
      <c r="D2717" s="1"/>
      <c r="E2717" s="1"/>
      <c r="F2717" s="1"/>
      <c r="G2717" s="1"/>
      <c r="H2717" s="11"/>
      <c r="I2717" s="11"/>
      <c r="J2717" s="11"/>
      <c r="K2717" s="2"/>
      <c r="L2717" s="2"/>
      <c r="M2717" s="1"/>
    </row>
    <row r="2718" spans="1:13" x14ac:dyDescent="0.2">
      <c r="A2718" s="1"/>
      <c r="B2718" s="1"/>
      <c r="C2718" s="16"/>
      <c r="D2718" s="1"/>
      <c r="E2718" s="1"/>
      <c r="F2718" s="1"/>
      <c r="G2718" s="1"/>
      <c r="H2718" s="11"/>
      <c r="I2718" s="11"/>
      <c r="J2718" s="11"/>
      <c r="K2718" s="2"/>
      <c r="L2718" s="2"/>
      <c r="M2718" s="1"/>
    </row>
    <row r="2719" spans="1:13" x14ac:dyDescent="0.2">
      <c r="A2719" s="1"/>
      <c r="B2719" s="1"/>
      <c r="C2719" s="16"/>
      <c r="D2719" s="1"/>
      <c r="E2719" s="1"/>
      <c r="F2719" s="1"/>
      <c r="G2719" s="1"/>
      <c r="H2719" s="11"/>
      <c r="I2719" s="11"/>
      <c r="J2719" s="11"/>
      <c r="K2719" s="2"/>
      <c r="L2719" s="2"/>
      <c r="M2719" s="1"/>
    </row>
    <row r="2720" spans="1:13" x14ac:dyDescent="0.2">
      <c r="A2720" s="1"/>
      <c r="B2720" s="1"/>
      <c r="C2720" s="16"/>
      <c r="D2720" s="1"/>
      <c r="E2720" s="1"/>
      <c r="F2720" s="1"/>
      <c r="G2720" s="1"/>
      <c r="H2720" s="11"/>
      <c r="I2720" s="11"/>
      <c r="J2720" s="11"/>
      <c r="K2720" s="2"/>
      <c r="L2720" s="2"/>
      <c r="M2720" s="1"/>
    </row>
    <row r="2721" spans="1:13" x14ac:dyDescent="0.2">
      <c r="A2721" s="1"/>
      <c r="B2721" s="1"/>
      <c r="C2721" s="16"/>
      <c r="D2721" s="1"/>
      <c r="E2721" s="1"/>
      <c r="F2721" s="1"/>
      <c r="G2721" s="1"/>
      <c r="H2721" s="11"/>
      <c r="I2721" s="11"/>
      <c r="J2721" s="11"/>
      <c r="K2721" s="2"/>
      <c r="L2721" s="2"/>
      <c r="M2721" s="1"/>
    </row>
    <row r="2722" spans="1:13" x14ac:dyDescent="0.2">
      <c r="A2722" s="1"/>
      <c r="B2722" s="1"/>
      <c r="C2722" s="16"/>
      <c r="D2722" s="1"/>
      <c r="E2722" s="1"/>
      <c r="F2722" s="1"/>
      <c r="G2722" s="1"/>
      <c r="H2722" s="11"/>
      <c r="I2722" s="11"/>
      <c r="J2722" s="11"/>
      <c r="K2722" s="2"/>
      <c r="L2722" s="2"/>
      <c r="M2722" s="1"/>
    </row>
    <row r="2723" spans="1:13" x14ac:dyDescent="0.2">
      <c r="A2723" s="1"/>
      <c r="B2723" s="1"/>
      <c r="C2723" s="16"/>
      <c r="D2723" s="1"/>
      <c r="E2723" s="1"/>
      <c r="F2723" s="1"/>
      <c r="G2723" s="1"/>
      <c r="H2723" s="11"/>
      <c r="I2723" s="11"/>
      <c r="J2723" s="11"/>
      <c r="K2723" s="2"/>
      <c r="L2723" s="2"/>
      <c r="M2723" s="1"/>
    </row>
    <row r="2724" spans="1:13" x14ac:dyDescent="0.2">
      <c r="A2724" s="1"/>
      <c r="B2724" s="1"/>
      <c r="C2724" s="16"/>
      <c r="D2724" s="1"/>
      <c r="E2724" s="1"/>
      <c r="F2724" s="1"/>
      <c r="G2724" s="1"/>
      <c r="H2724" s="11"/>
      <c r="I2724" s="11"/>
      <c r="J2724" s="11"/>
      <c r="K2724" s="2"/>
      <c r="L2724" s="2"/>
      <c r="M2724" s="1"/>
    </row>
    <row r="2725" spans="1:13" x14ac:dyDescent="0.2">
      <c r="A2725" s="1"/>
      <c r="B2725" s="1"/>
      <c r="C2725" s="16"/>
      <c r="D2725" s="1"/>
      <c r="E2725" s="1"/>
      <c r="F2725" s="1"/>
      <c r="G2725" s="1"/>
      <c r="H2725" s="11"/>
      <c r="I2725" s="11"/>
      <c r="J2725" s="11"/>
      <c r="K2725" s="2"/>
      <c r="L2725" s="2"/>
      <c r="M2725" s="1"/>
    </row>
    <row r="2726" spans="1:13" x14ac:dyDescent="0.2">
      <c r="A2726" s="1"/>
      <c r="B2726" s="1"/>
      <c r="C2726" s="16"/>
      <c r="D2726" s="1"/>
      <c r="E2726" s="1"/>
      <c r="F2726" s="1"/>
      <c r="G2726" s="1"/>
      <c r="H2726" s="11"/>
      <c r="I2726" s="11"/>
      <c r="J2726" s="11"/>
      <c r="K2726" s="2"/>
      <c r="L2726" s="2"/>
      <c r="M2726" s="1"/>
    </row>
    <row r="2727" spans="1:13" x14ac:dyDescent="0.2">
      <c r="A2727" s="1"/>
      <c r="B2727" s="1"/>
      <c r="C2727" s="16"/>
      <c r="D2727" s="1"/>
      <c r="E2727" s="1"/>
      <c r="F2727" s="1"/>
      <c r="G2727" s="1"/>
      <c r="H2727" s="11"/>
      <c r="I2727" s="11"/>
      <c r="J2727" s="11"/>
      <c r="K2727" s="2"/>
      <c r="L2727" s="2"/>
      <c r="M2727" s="1"/>
    </row>
    <row r="2728" spans="1:13" x14ac:dyDescent="0.2">
      <c r="A2728" s="1"/>
      <c r="B2728" s="1"/>
      <c r="C2728" s="16"/>
      <c r="D2728" s="1"/>
      <c r="E2728" s="1"/>
      <c r="F2728" s="1"/>
      <c r="G2728" s="1"/>
      <c r="H2728" s="11"/>
      <c r="I2728" s="11"/>
      <c r="J2728" s="11"/>
      <c r="K2728" s="2"/>
      <c r="L2728" s="2"/>
      <c r="M2728" s="1"/>
    </row>
    <row r="2729" spans="1:13" x14ac:dyDescent="0.2">
      <c r="A2729" s="1"/>
      <c r="B2729" s="1"/>
      <c r="C2729" s="16"/>
      <c r="D2729" s="1"/>
      <c r="E2729" s="1"/>
      <c r="F2729" s="1"/>
      <c r="G2729" s="1"/>
      <c r="H2729" s="11"/>
      <c r="I2729" s="11"/>
      <c r="J2729" s="11"/>
      <c r="K2729" s="2"/>
      <c r="L2729" s="2"/>
      <c r="M2729" s="1"/>
    </row>
    <row r="2730" spans="1:13" x14ac:dyDescent="0.2">
      <c r="A2730" s="1"/>
      <c r="B2730" s="1"/>
      <c r="C2730" s="16"/>
      <c r="D2730" s="1"/>
      <c r="E2730" s="1"/>
      <c r="F2730" s="1"/>
      <c r="G2730" s="1"/>
      <c r="H2730" s="11"/>
      <c r="I2730" s="11"/>
      <c r="J2730" s="11"/>
      <c r="K2730" s="2"/>
      <c r="L2730" s="2"/>
      <c r="M2730" s="1"/>
    </row>
    <row r="2731" spans="1:13" x14ac:dyDescent="0.2">
      <c r="A2731" s="1"/>
      <c r="B2731" s="1"/>
      <c r="C2731" s="16"/>
      <c r="D2731" s="1"/>
      <c r="E2731" s="1"/>
      <c r="F2731" s="1"/>
      <c r="G2731" s="1"/>
      <c r="H2731" s="11"/>
      <c r="I2731" s="11"/>
      <c r="J2731" s="11"/>
      <c r="K2731" s="2"/>
      <c r="L2731" s="2"/>
      <c r="M2731" s="1"/>
    </row>
    <row r="2732" spans="1:13" x14ac:dyDescent="0.2">
      <c r="A2732" s="1"/>
      <c r="B2732" s="1"/>
      <c r="C2732" s="16"/>
      <c r="D2732" s="1"/>
      <c r="E2732" s="1"/>
      <c r="F2732" s="1"/>
      <c r="G2732" s="1"/>
      <c r="H2732" s="11"/>
      <c r="I2732" s="11"/>
      <c r="J2732" s="11"/>
      <c r="K2732" s="2"/>
      <c r="L2732" s="2"/>
      <c r="M2732" s="1"/>
    </row>
    <row r="2733" spans="1:13" x14ac:dyDescent="0.2">
      <c r="A2733" s="1"/>
      <c r="B2733" s="1"/>
      <c r="C2733" s="16"/>
      <c r="D2733" s="1"/>
      <c r="E2733" s="1"/>
      <c r="F2733" s="1"/>
      <c r="G2733" s="1"/>
      <c r="H2733" s="11"/>
      <c r="I2733" s="11"/>
      <c r="J2733" s="11"/>
      <c r="K2733" s="2"/>
      <c r="L2733" s="2"/>
      <c r="M2733" s="1"/>
    </row>
    <row r="2734" spans="1:13" x14ac:dyDescent="0.2">
      <c r="A2734" s="1"/>
      <c r="B2734" s="1"/>
      <c r="C2734" s="16"/>
      <c r="D2734" s="1"/>
      <c r="E2734" s="1"/>
      <c r="F2734" s="1"/>
      <c r="G2734" s="1"/>
      <c r="H2734" s="11"/>
      <c r="I2734" s="11"/>
      <c r="J2734" s="11"/>
      <c r="K2734" s="2"/>
      <c r="L2734" s="2"/>
      <c r="M2734" s="1"/>
    </row>
    <row r="2735" spans="1:13" x14ac:dyDescent="0.2">
      <c r="A2735" s="1"/>
      <c r="B2735" s="1"/>
      <c r="C2735" s="16"/>
      <c r="D2735" s="1"/>
      <c r="E2735" s="1"/>
      <c r="F2735" s="1"/>
      <c r="G2735" s="1"/>
      <c r="H2735" s="11"/>
      <c r="I2735" s="11"/>
      <c r="J2735" s="11"/>
      <c r="K2735" s="2"/>
      <c r="L2735" s="2"/>
      <c r="M2735" s="1"/>
    </row>
    <row r="2736" spans="1:13" x14ac:dyDescent="0.2">
      <c r="A2736" s="1"/>
      <c r="B2736" s="1"/>
      <c r="C2736" s="16"/>
      <c r="D2736" s="1"/>
      <c r="E2736" s="1"/>
      <c r="F2736" s="1"/>
      <c r="G2736" s="1"/>
      <c r="H2736" s="11"/>
      <c r="I2736" s="11"/>
      <c r="J2736" s="11"/>
      <c r="K2736" s="2"/>
      <c r="L2736" s="2"/>
      <c r="M2736" s="1"/>
    </row>
    <row r="2737" spans="1:13" x14ac:dyDescent="0.2">
      <c r="A2737" s="1"/>
      <c r="B2737" s="1"/>
      <c r="C2737" s="16"/>
      <c r="D2737" s="1"/>
      <c r="E2737" s="1"/>
      <c r="F2737" s="1"/>
      <c r="G2737" s="1"/>
      <c r="H2737" s="11"/>
      <c r="I2737" s="11"/>
      <c r="J2737" s="11"/>
      <c r="K2737" s="2"/>
      <c r="L2737" s="2"/>
      <c r="M2737" s="1"/>
    </row>
    <row r="2738" spans="1:13" x14ac:dyDescent="0.2">
      <c r="A2738" s="1"/>
      <c r="B2738" s="1"/>
      <c r="C2738" s="16"/>
      <c r="D2738" s="1"/>
      <c r="E2738" s="1"/>
      <c r="F2738" s="1"/>
      <c r="G2738" s="1"/>
      <c r="H2738" s="11"/>
      <c r="I2738" s="11"/>
      <c r="J2738" s="11"/>
      <c r="K2738" s="2"/>
      <c r="L2738" s="2"/>
      <c r="M2738" s="1"/>
    </row>
    <row r="2739" spans="1:13" x14ac:dyDescent="0.2">
      <c r="A2739" s="1"/>
      <c r="B2739" s="1"/>
      <c r="C2739" s="16"/>
      <c r="D2739" s="1"/>
      <c r="E2739" s="1"/>
      <c r="F2739" s="1"/>
      <c r="G2739" s="1"/>
      <c r="H2739" s="11"/>
      <c r="I2739" s="11"/>
      <c r="J2739" s="11"/>
      <c r="K2739" s="2"/>
      <c r="L2739" s="2"/>
      <c r="M2739" s="1"/>
    </row>
    <row r="2740" spans="1:13" x14ac:dyDescent="0.2">
      <c r="A2740" s="1"/>
      <c r="B2740" s="1"/>
      <c r="C2740" s="16"/>
      <c r="D2740" s="1"/>
      <c r="E2740" s="1"/>
      <c r="F2740" s="1"/>
      <c r="G2740" s="1"/>
      <c r="H2740" s="11"/>
      <c r="I2740" s="11"/>
      <c r="J2740" s="11"/>
      <c r="K2740" s="2"/>
      <c r="L2740" s="2"/>
      <c r="M2740" s="1"/>
    </row>
    <row r="2741" spans="1:13" x14ac:dyDescent="0.2">
      <c r="A2741" s="1"/>
      <c r="B2741" s="1"/>
      <c r="C2741" s="16"/>
      <c r="D2741" s="1"/>
      <c r="E2741" s="1"/>
      <c r="F2741" s="1"/>
      <c r="G2741" s="1"/>
      <c r="H2741" s="11"/>
      <c r="I2741" s="11"/>
      <c r="J2741" s="11"/>
      <c r="K2741" s="2"/>
      <c r="L2741" s="2"/>
      <c r="M2741" s="1"/>
    </row>
    <row r="2742" spans="1:13" x14ac:dyDescent="0.2">
      <c r="A2742" s="1"/>
      <c r="B2742" s="1"/>
      <c r="C2742" s="16"/>
      <c r="D2742" s="1"/>
      <c r="E2742" s="1"/>
      <c r="F2742" s="1"/>
      <c r="G2742" s="1"/>
      <c r="H2742" s="11"/>
      <c r="I2742" s="11"/>
      <c r="J2742" s="11"/>
      <c r="K2742" s="2"/>
      <c r="L2742" s="2"/>
      <c r="M2742" s="1"/>
    </row>
    <row r="2743" spans="1:13" x14ac:dyDescent="0.2">
      <c r="A2743" s="1"/>
      <c r="B2743" s="1"/>
      <c r="C2743" s="16"/>
      <c r="D2743" s="1"/>
      <c r="E2743" s="1"/>
      <c r="F2743" s="1"/>
      <c r="G2743" s="1"/>
      <c r="H2743" s="11"/>
      <c r="I2743" s="11"/>
      <c r="J2743" s="11"/>
      <c r="K2743" s="2"/>
      <c r="L2743" s="2"/>
      <c r="M2743" s="1"/>
    </row>
    <row r="2744" spans="1:13" x14ac:dyDescent="0.2">
      <c r="A2744" s="1"/>
      <c r="B2744" s="1"/>
      <c r="C2744" s="16"/>
      <c r="D2744" s="1"/>
      <c r="E2744" s="1"/>
      <c r="F2744" s="1"/>
      <c r="G2744" s="1"/>
      <c r="H2744" s="11"/>
      <c r="I2744" s="11"/>
      <c r="J2744" s="11"/>
      <c r="K2744" s="2"/>
      <c r="L2744" s="2"/>
      <c r="M2744" s="1"/>
    </row>
    <row r="2745" spans="1:13" x14ac:dyDescent="0.2">
      <c r="A2745" s="1"/>
      <c r="B2745" s="1"/>
      <c r="C2745" s="16"/>
      <c r="D2745" s="1"/>
      <c r="E2745" s="1"/>
      <c r="F2745" s="1"/>
      <c r="G2745" s="1"/>
      <c r="H2745" s="11"/>
      <c r="I2745" s="11"/>
      <c r="J2745" s="11"/>
      <c r="K2745" s="2"/>
      <c r="L2745" s="2"/>
      <c r="M2745" s="1"/>
    </row>
    <row r="2746" spans="1:13" x14ac:dyDescent="0.2">
      <c r="A2746" s="1"/>
      <c r="B2746" s="1"/>
      <c r="C2746" s="16"/>
      <c r="D2746" s="1"/>
      <c r="E2746" s="1"/>
      <c r="F2746" s="1"/>
      <c r="G2746" s="1"/>
      <c r="H2746" s="11"/>
      <c r="I2746" s="11"/>
      <c r="J2746" s="11"/>
      <c r="K2746" s="2"/>
      <c r="L2746" s="2"/>
      <c r="M2746" s="1"/>
    </row>
    <row r="2747" spans="1:13" x14ac:dyDescent="0.2">
      <c r="A2747" s="1"/>
      <c r="B2747" s="1"/>
      <c r="C2747" s="16"/>
      <c r="D2747" s="1"/>
      <c r="E2747" s="1"/>
      <c r="F2747" s="1"/>
      <c r="G2747" s="1"/>
      <c r="H2747" s="11"/>
      <c r="I2747" s="11"/>
      <c r="J2747" s="11"/>
      <c r="K2747" s="2"/>
      <c r="L2747" s="2"/>
      <c r="M2747" s="1"/>
    </row>
    <row r="2748" spans="1:13" x14ac:dyDescent="0.2">
      <c r="A2748" s="1"/>
      <c r="B2748" s="1"/>
      <c r="C2748" s="16"/>
      <c r="D2748" s="1"/>
      <c r="E2748" s="1"/>
      <c r="F2748" s="1"/>
      <c r="G2748" s="1"/>
      <c r="H2748" s="11"/>
      <c r="I2748" s="11"/>
      <c r="J2748" s="11"/>
      <c r="K2748" s="2"/>
      <c r="L2748" s="2"/>
      <c r="M2748" s="1"/>
    </row>
    <row r="2749" spans="1:13" x14ac:dyDescent="0.2">
      <c r="A2749" s="1"/>
      <c r="B2749" s="1"/>
      <c r="C2749" s="16"/>
      <c r="D2749" s="1"/>
      <c r="E2749" s="1"/>
      <c r="F2749" s="1"/>
      <c r="G2749" s="1"/>
      <c r="H2749" s="11"/>
      <c r="I2749" s="11"/>
      <c r="J2749" s="11"/>
      <c r="K2749" s="2"/>
      <c r="L2749" s="2"/>
      <c r="M2749" s="1"/>
    </row>
    <row r="2750" spans="1:13" x14ac:dyDescent="0.2">
      <c r="A2750" s="1"/>
      <c r="B2750" s="1"/>
      <c r="C2750" s="16"/>
      <c r="D2750" s="1"/>
      <c r="E2750" s="1"/>
      <c r="F2750" s="1"/>
      <c r="G2750" s="1"/>
      <c r="H2750" s="11"/>
      <c r="I2750" s="11"/>
      <c r="J2750" s="11"/>
      <c r="K2750" s="2"/>
      <c r="L2750" s="2"/>
      <c r="M2750" s="1"/>
    </row>
    <row r="2751" spans="1:13" x14ac:dyDescent="0.2">
      <c r="A2751" s="1"/>
      <c r="B2751" s="1"/>
      <c r="C2751" s="16"/>
      <c r="D2751" s="1"/>
      <c r="E2751" s="1"/>
      <c r="F2751" s="1"/>
      <c r="G2751" s="1"/>
      <c r="H2751" s="11"/>
      <c r="I2751" s="11"/>
      <c r="J2751" s="11"/>
      <c r="K2751" s="2"/>
      <c r="L2751" s="2"/>
      <c r="M2751" s="1"/>
    </row>
    <row r="2752" spans="1:13" x14ac:dyDescent="0.2">
      <c r="A2752" s="1"/>
      <c r="B2752" s="1"/>
      <c r="C2752" s="16"/>
      <c r="D2752" s="1"/>
      <c r="E2752" s="1"/>
      <c r="F2752" s="1"/>
      <c r="G2752" s="1"/>
      <c r="H2752" s="11"/>
      <c r="I2752" s="11"/>
      <c r="J2752" s="11"/>
      <c r="K2752" s="2"/>
      <c r="L2752" s="2"/>
      <c r="M2752" s="1"/>
    </row>
    <row r="2753" spans="1:13" x14ac:dyDescent="0.2">
      <c r="A2753" s="1"/>
      <c r="B2753" s="1"/>
      <c r="C2753" s="16"/>
      <c r="D2753" s="1"/>
      <c r="E2753" s="1"/>
      <c r="F2753" s="1"/>
      <c r="G2753" s="1"/>
      <c r="H2753" s="11"/>
      <c r="I2753" s="11"/>
      <c r="J2753" s="11"/>
      <c r="K2753" s="2"/>
      <c r="L2753" s="2"/>
      <c r="M2753" s="1"/>
    </row>
    <row r="2754" spans="1:13" x14ac:dyDescent="0.2">
      <c r="A2754" s="1"/>
      <c r="B2754" s="1"/>
      <c r="C2754" s="16"/>
      <c r="D2754" s="1"/>
      <c r="E2754" s="1"/>
      <c r="F2754" s="1"/>
      <c r="G2754" s="1"/>
      <c r="H2754" s="11"/>
      <c r="I2754" s="11"/>
      <c r="J2754" s="11"/>
      <c r="K2754" s="2"/>
      <c r="L2754" s="2"/>
      <c r="M2754" s="1"/>
    </row>
    <row r="2755" spans="1:13" x14ac:dyDescent="0.2">
      <c r="A2755" s="1"/>
      <c r="B2755" s="1"/>
      <c r="C2755" s="16"/>
      <c r="D2755" s="1"/>
      <c r="E2755" s="1"/>
      <c r="F2755" s="1"/>
      <c r="G2755" s="1"/>
      <c r="H2755" s="11"/>
      <c r="I2755" s="11"/>
      <c r="J2755" s="11"/>
      <c r="K2755" s="2"/>
      <c r="L2755" s="2"/>
      <c r="M2755" s="1"/>
    </row>
    <row r="2756" spans="1:13" x14ac:dyDescent="0.2">
      <c r="A2756" s="1"/>
      <c r="B2756" s="1"/>
      <c r="C2756" s="16"/>
      <c r="D2756" s="1"/>
      <c r="E2756" s="1"/>
      <c r="F2756" s="1"/>
      <c r="G2756" s="1"/>
      <c r="H2756" s="11"/>
      <c r="I2756" s="11"/>
      <c r="J2756" s="11"/>
      <c r="K2756" s="2"/>
      <c r="L2756" s="2"/>
      <c r="M2756" s="1"/>
    </row>
    <row r="2757" spans="1:13" x14ac:dyDescent="0.2">
      <c r="A2757" s="1"/>
      <c r="B2757" s="1"/>
      <c r="C2757" s="16"/>
      <c r="D2757" s="1"/>
      <c r="E2757" s="1"/>
      <c r="F2757" s="1"/>
      <c r="G2757" s="1"/>
      <c r="H2757" s="11"/>
      <c r="I2757" s="11"/>
      <c r="J2757" s="11"/>
      <c r="K2757" s="2"/>
      <c r="L2757" s="2"/>
      <c r="M2757" s="1"/>
    </row>
    <row r="2758" spans="1:13" x14ac:dyDescent="0.2">
      <c r="A2758" s="1"/>
      <c r="B2758" s="1"/>
      <c r="C2758" s="16"/>
      <c r="D2758" s="1"/>
      <c r="E2758" s="1"/>
      <c r="F2758" s="1"/>
      <c r="G2758" s="1"/>
      <c r="H2758" s="11"/>
      <c r="I2758" s="11"/>
      <c r="J2758" s="11"/>
      <c r="K2758" s="2"/>
      <c r="L2758" s="2"/>
      <c r="M2758" s="1"/>
    </row>
    <row r="2759" spans="1:13" x14ac:dyDescent="0.2">
      <c r="A2759" s="1"/>
      <c r="B2759" s="1"/>
      <c r="C2759" s="16"/>
      <c r="D2759" s="1"/>
      <c r="E2759" s="1"/>
      <c r="F2759" s="1"/>
      <c r="G2759" s="1"/>
      <c r="H2759" s="11"/>
      <c r="I2759" s="11"/>
      <c r="J2759" s="11"/>
      <c r="K2759" s="2"/>
      <c r="L2759" s="2"/>
      <c r="M2759" s="1"/>
    </row>
    <row r="2760" spans="1:13" x14ac:dyDescent="0.2">
      <c r="A2760" s="1"/>
      <c r="B2760" s="1"/>
      <c r="C2760" s="16"/>
      <c r="D2760" s="1"/>
      <c r="E2760" s="1"/>
      <c r="F2760" s="1"/>
      <c r="G2760" s="1"/>
      <c r="H2760" s="11"/>
      <c r="I2760" s="11"/>
      <c r="J2760" s="11"/>
      <c r="K2760" s="2"/>
      <c r="L2760" s="2"/>
      <c r="M2760" s="1"/>
    </row>
    <row r="2761" spans="1:13" x14ac:dyDescent="0.2">
      <c r="A2761" s="1"/>
      <c r="B2761" s="1"/>
      <c r="C2761" s="16"/>
      <c r="D2761" s="1"/>
      <c r="E2761" s="1"/>
      <c r="F2761" s="1"/>
      <c r="G2761" s="1"/>
      <c r="H2761" s="11"/>
      <c r="I2761" s="11"/>
      <c r="J2761" s="11"/>
      <c r="K2761" s="2"/>
      <c r="L2761" s="2"/>
      <c r="M2761" s="1"/>
    </row>
    <row r="2762" spans="1:13" x14ac:dyDescent="0.2">
      <c r="A2762" s="1"/>
      <c r="B2762" s="1"/>
      <c r="C2762" s="16"/>
      <c r="D2762" s="1"/>
      <c r="E2762" s="1"/>
      <c r="F2762" s="1"/>
      <c r="G2762" s="1"/>
      <c r="H2762" s="11"/>
      <c r="I2762" s="11"/>
      <c r="J2762" s="11"/>
      <c r="K2762" s="2"/>
      <c r="L2762" s="2"/>
      <c r="M2762" s="1"/>
    </row>
    <row r="2763" spans="1:13" x14ac:dyDescent="0.2">
      <c r="A2763" s="1"/>
      <c r="B2763" s="1"/>
      <c r="C2763" s="16"/>
      <c r="D2763" s="1"/>
      <c r="E2763" s="1"/>
      <c r="F2763" s="1"/>
      <c r="G2763" s="1"/>
      <c r="H2763" s="11"/>
      <c r="I2763" s="11"/>
      <c r="J2763" s="11"/>
      <c r="K2763" s="2"/>
      <c r="L2763" s="2"/>
      <c r="M2763" s="1"/>
    </row>
    <row r="2764" spans="1:13" x14ac:dyDescent="0.2">
      <c r="A2764" s="1"/>
      <c r="B2764" s="1"/>
      <c r="C2764" s="16"/>
      <c r="D2764" s="1"/>
      <c r="E2764" s="1"/>
      <c r="F2764" s="1"/>
      <c r="G2764" s="1"/>
      <c r="H2764" s="11"/>
      <c r="I2764" s="11"/>
      <c r="J2764" s="11"/>
      <c r="K2764" s="2"/>
      <c r="L2764" s="2"/>
      <c r="M2764" s="1"/>
    </row>
    <row r="2765" spans="1:13" x14ac:dyDescent="0.2">
      <c r="A2765" s="1"/>
      <c r="B2765" s="1"/>
      <c r="C2765" s="16"/>
      <c r="D2765" s="1"/>
      <c r="E2765" s="1"/>
      <c r="F2765" s="1"/>
      <c r="G2765" s="1"/>
      <c r="H2765" s="11"/>
      <c r="I2765" s="11"/>
      <c r="J2765" s="11"/>
      <c r="K2765" s="2"/>
      <c r="L2765" s="2"/>
      <c r="M2765" s="1"/>
    </row>
    <row r="2766" spans="1:13" x14ac:dyDescent="0.2">
      <c r="A2766" s="1"/>
      <c r="B2766" s="1"/>
      <c r="C2766" s="16"/>
      <c r="D2766" s="1"/>
      <c r="E2766" s="1"/>
      <c r="F2766" s="1"/>
      <c r="G2766" s="1"/>
      <c r="H2766" s="11"/>
      <c r="I2766" s="11"/>
      <c r="J2766" s="11"/>
      <c r="K2766" s="2"/>
      <c r="L2766" s="2"/>
      <c r="M2766" s="1"/>
    </row>
    <row r="2767" spans="1:13" x14ac:dyDescent="0.2">
      <c r="A2767" s="1"/>
      <c r="B2767" s="1"/>
      <c r="C2767" s="16"/>
      <c r="D2767" s="1"/>
      <c r="E2767" s="1"/>
      <c r="F2767" s="1"/>
      <c r="G2767" s="1"/>
      <c r="H2767" s="11"/>
      <c r="I2767" s="11"/>
      <c r="J2767" s="11"/>
      <c r="K2767" s="2"/>
      <c r="L2767" s="2"/>
      <c r="M2767" s="1"/>
    </row>
    <row r="2768" spans="1:13" x14ac:dyDescent="0.2">
      <c r="A2768" s="1"/>
      <c r="B2768" s="1"/>
      <c r="C2768" s="16"/>
      <c r="D2768" s="1"/>
      <c r="E2768" s="1"/>
      <c r="F2768" s="1"/>
      <c r="G2768" s="1"/>
      <c r="H2768" s="11"/>
      <c r="I2768" s="11"/>
      <c r="J2768" s="11"/>
      <c r="K2768" s="2"/>
      <c r="L2768" s="2"/>
      <c r="M2768" s="1"/>
    </row>
    <row r="2769" spans="1:13" x14ac:dyDescent="0.2">
      <c r="A2769" s="1"/>
      <c r="B2769" s="1"/>
      <c r="C2769" s="16"/>
      <c r="D2769" s="1"/>
      <c r="E2769" s="1"/>
      <c r="F2769" s="1"/>
      <c r="G2769" s="1"/>
      <c r="H2769" s="11"/>
      <c r="I2769" s="11"/>
      <c r="J2769" s="11"/>
      <c r="K2769" s="2"/>
      <c r="L2769" s="2"/>
      <c r="M2769" s="1"/>
    </row>
    <row r="2770" spans="1:13" x14ac:dyDescent="0.2">
      <c r="A2770" s="1"/>
      <c r="B2770" s="1"/>
      <c r="C2770" s="16"/>
      <c r="D2770" s="1"/>
      <c r="E2770" s="1"/>
      <c r="F2770" s="1"/>
      <c r="G2770" s="1"/>
      <c r="H2770" s="11"/>
      <c r="I2770" s="11"/>
      <c r="J2770" s="11"/>
      <c r="K2770" s="2"/>
      <c r="L2770" s="2"/>
      <c r="M2770" s="1"/>
    </row>
    <row r="2771" spans="1:13" x14ac:dyDescent="0.2">
      <c r="A2771" s="1"/>
      <c r="B2771" s="1"/>
      <c r="C2771" s="16"/>
      <c r="D2771" s="1"/>
      <c r="E2771" s="1"/>
      <c r="F2771" s="1"/>
      <c r="G2771" s="1"/>
      <c r="H2771" s="11"/>
      <c r="I2771" s="11"/>
      <c r="J2771" s="11"/>
      <c r="K2771" s="2"/>
      <c r="L2771" s="2"/>
      <c r="M2771" s="1"/>
    </row>
    <row r="2772" spans="1:13" x14ac:dyDescent="0.2">
      <c r="A2772" s="1"/>
      <c r="B2772" s="1"/>
      <c r="C2772" s="16"/>
      <c r="D2772" s="1"/>
      <c r="E2772" s="1"/>
      <c r="F2772" s="1"/>
      <c r="G2772" s="1"/>
      <c r="H2772" s="11"/>
      <c r="I2772" s="11"/>
      <c r="J2772" s="11"/>
      <c r="K2772" s="2"/>
      <c r="L2772" s="2"/>
      <c r="M2772" s="1"/>
    </row>
    <row r="2773" spans="1:13" x14ac:dyDescent="0.2">
      <c r="A2773" s="1"/>
      <c r="B2773" s="1"/>
      <c r="C2773" s="16"/>
      <c r="D2773" s="1"/>
      <c r="E2773" s="1"/>
      <c r="F2773" s="1"/>
      <c r="G2773" s="1"/>
      <c r="H2773" s="11"/>
      <c r="I2773" s="11"/>
      <c r="J2773" s="11"/>
      <c r="K2773" s="2"/>
      <c r="L2773" s="2"/>
      <c r="M2773" s="1"/>
    </row>
    <row r="2774" spans="1:13" x14ac:dyDescent="0.2">
      <c r="A2774" s="1"/>
      <c r="B2774" s="1"/>
      <c r="C2774" s="16"/>
      <c r="D2774" s="1"/>
      <c r="E2774" s="1"/>
      <c r="F2774" s="1"/>
      <c r="G2774" s="1"/>
      <c r="H2774" s="11"/>
      <c r="I2774" s="11"/>
      <c r="J2774" s="11"/>
      <c r="K2774" s="2"/>
      <c r="L2774" s="2"/>
      <c r="M2774" s="1"/>
    </row>
    <row r="2775" spans="1:13" x14ac:dyDescent="0.2">
      <c r="A2775" s="1"/>
      <c r="B2775" s="1"/>
      <c r="C2775" s="16"/>
      <c r="D2775" s="1"/>
      <c r="E2775" s="1"/>
      <c r="F2775" s="1"/>
      <c r="G2775" s="1"/>
      <c r="H2775" s="11"/>
      <c r="I2775" s="11"/>
      <c r="J2775" s="11"/>
      <c r="K2775" s="2"/>
      <c r="L2775" s="2"/>
      <c r="M2775" s="1"/>
    </row>
    <row r="2776" spans="1:13" x14ac:dyDescent="0.2">
      <c r="A2776" s="1"/>
      <c r="B2776" s="1"/>
      <c r="C2776" s="16"/>
      <c r="D2776" s="1"/>
      <c r="E2776" s="1"/>
      <c r="F2776" s="1"/>
      <c r="G2776" s="1"/>
      <c r="H2776" s="11"/>
      <c r="I2776" s="11"/>
      <c r="J2776" s="11"/>
      <c r="K2776" s="2"/>
      <c r="L2776" s="2"/>
      <c r="M2776" s="1"/>
    </row>
    <row r="2777" spans="1:13" x14ac:dyDescent="0.2">
      <c r="A2777" s="1"/>
      <c r="B2777" s="1"/>
      <c r="C2777" s="16"/>
      <c r="D2777" s="1"/>
      <c r="E2777" s="1"/>
      <c r="F2777" s="1"/>
      <c r="G2777" s="1"/>
      <c r="H2777" s="11"/>
      <c r="I2777" s="11"/>
      <c r="J2777" s="11"/>
      <c r="K2777" s="2"/>
      <c r="L2777" s="2"/>
      <c r="M2777" s="1"/>
    </row>
    <row r="2778" spans="1:13" x14ac:dyDescent="0.2">
      <c r="A2778" s="1"/>
      <c r="B2778" s="1"/>
      <c r="C2778" s="16"/>
      <c r="D2778" s="1"/>
      <c r="E2778" s="1"/>
      <c r="F2778" s="1"/>
      <c r="G2778" s="1"/>
      <c r="H2778" s="11"/>
      <c r="I2778" s="11"/>
      <c r="J2778" s="11"/>
      <c r="K2778" s="2"/>
      <c r="L2778" s="2"/>
      <c r="M2778" s="1"/>
    </row>
    <row r="2779" spans="1:13" x14ac:dyDescent="0.2">
      <c r="A2779" s="1"/>
      <c r="B2779" s="1"/>
      <c r="C2779" s="16"/>
      <c r="D2779" s="1"/>
      <c r="E2779" s="1"/>
      <c r="F2779" s="1"/>
      <c r="G2779" s="1"/>
      <c r="H2779" s="11"/>
      <c r="I2779" s="11"/>
      <c r="J2779" s="11"/>
      <c r="K2779" s="2"/>
      <c r="L2779" s="2"/>
      <c r="M2779" s="1"/>
    </row>
    <row r="2780" spans="1:13" x14ac:dyDescent="0.2">
      <c r="A2780" s="1"/>
      <c r="B2780" s="1"/>
      <c r="C2780" s="16"/>
      <c r="D2780" s="1"/>
      <c r="E2780" s="1"/>
      <c r="F2780" s="1"/>
      <c r="G2780" s="1"/>
      <c r="H2780" s="11"/>
      <c r="I2780" s="11"/>
      <c r="J2780" s="11"/>
      <c r="K2780" s="2"/>
      <c r="L2780" s="2"/>
      <c r="M2780" s="1"/>
    </row>
    <row r="2781" spans="1:13" x14ac:dyDescent="0.2">
      <c r="A2781" s="1"/>
      <c r="B2781" s="1"/>
      <c r="C2781" s="16"/>
      <c r="D2781" s="1"/>
      <c r="E2781" s="1"/>
      <c r="F2781" s="1"/>
      <c r="G2781" s="1"/>
      <c r="H2781" s="11"/>
      <c r="I2781" s="11"/>
      <c r="J2781" s="11"/>
      <c r="K2781" s="2"/>
      <c r="L2781" s="2"/>
      <c r="M2781" s="1"/>
    </row>
    <row r="2782" spans="1:13" x14ac:dyDescent="0.2">
      <c r="A2782" s="1"/>
      <c r="B2782" s="1"/>
      <c r="C2782" s="16"/>
      <c r="D2782" s="1"/>
      <c r="E2782" s="1"/>
      <c r="F2782" s="1"/>
      <c r="G2782" s="1"/>
      <c r="H2782" s="11"/>
      <c r="I2782" s="11"/>
      <c r="J2782" s="11"/>
      <c r="K2782" s="2"/>
      <c r="L2782" s="2"/>
      <c r="M2782" s="1"/>
    </row>
    <row r="2783" spans="1:13" x14ac:dyDescent="0.2">
      <c r="A2783" s="1"/>
      <c r="B2783" s="1"/>
      <c r="C2783" s="16"/>
      <c r="D2783" s="1"/>
      <c r="E2783" s="1"/>
      <c r="F2783" s="1"/>
      <c r="G2783" s="1"/>
      <c r="H2783" s="11"/>
      <c r="I2783" s="11"/>
      <c r="J2783" s="11"/>
      <c r="K2783" s="2"/>
      <c r="L2783" s="2"/>
      <c r="M2783" s="1"/>
    </row>
    <row r="2784" spans="1:13" x14ac:dyDescent="0.2">
      <c r="A2784" s="1"/>
      <c r="B2784" s="1"/>
      <c r="C2784" s="16"/>
      <c r="D2784" s="1"/>
      <c r="E2784" s="1"/>
      <c r="F2784" s="1"/>
      <c r="G2784" s="1"/>
      <c r="H2784" s="11"/>
      <c r="I2784" s="11"/>
      <c r="J2784" s="11"/>
      <c r="K2784" s="2"/>
      <c r="L2784" s="2"/>
      <c r="M2784" s="1"/>
    </row>
    <row r="2785" spans="1:13" x14ac:dyDescent="0.2">
      <c r="A2785" s="1"/>
      <c r="B2785" s="1"/>
      <c r="C2785" s="16"/>
      <c r="D2785" s="1"/>
      <c r="E2785" s="1"/>
      <c r="F2785" s="1"/>
      <c r="G2785" s="1"/>
      <c r="H2785" s="11"/>
      <c r="I2785" s="11"/>
      <c r="J2785" s="11"/>
      <c r="K2785" s="2"/>
      <c r="L2785" s="2"/>
      <c r="M2785" s="1"/>
    </row>
    <row r="2786" spans="1:13" x14ac:dyDescent="0.2">
      <c r="A2786" s="1"/>
      <c r="B2786" s="1"/>
      <c r="C2786" s="16"/>
      <c r="D2786" s="1"/>
      <c r="E2786" s="1"/>
      <c r="F2786" s="1"/>
      <c r="G2786" s="1"/>
      <c r="H2786" s="11"/>
      <c r="I2786" s="11"/>
      <c r="J2786" s="11"/>
      <c r="K2786" s="2"/>
      <c r="L2786" s="2"/>
      <c r="M2786" s="1"/>
    </row>
    <row r="2787" spans="1:13" x14ac:dyDescent="0.2">
      <c r="A2787" s="1"/>
      <c r="B2787" s="1"/>
      <c r="C2787" s="16"/>
      <c r="D2787" s="1"/>
      <c r="E2787" s="1"/>
      <c r="F2787" s="1"/>
      <c r="G2787" s="1"/>
      <c r="H2787" s="11"/>
      <c r="I2787" s="11"/>
      <c r="J2787" s="11"/>
      <c r="K2787" s="2"/>
      <c r="L2787" s="2"/>
      <c r="M2787" s="1"/>
    </row>
    <row r="2788" spans="1:13" x14ac:dyDescent="0.2">
      <c r="A2788" s="1"/>
      <c r="B2788" s="1"/>
      <c r="C2788" s="16"/>
      <c r="D2788" s="1"/>
      <c r="E2788" s="1"/>
      <c r="F2788" s="1"/>
      <c r="G2788" s="1"/>
      <c r="H2788" s="11"/>
      <c r="I2788" s="11"/>
      <c r="J2788" s="11"/>
      <c r="K2788" s="2"/>
      <c r="L2788" s="2"/>
      <c r="M2788" s="1"/>
    </row>
    <row r="2789" spans="1:13" x14ac:dyDescent="0.2">
      <c r="A2789" s="1"/>
      <c r="B2789" s="1"/>
      <c r="C2789" s="16"/>
      <c r="D2789" s="1"/>
      <c r="E2789" s="1"/>
      <c r="F2789" s="1"/>
      <c r="G2789" s="1"/>
      <c r="H2789" s="11"/>
      <c r="I2789" s="11"/>
      <c r="J2789" s="11"/>
      <c r="K2789" s="2"/>
      <c r="L2789" s="2"/>
      <c r="M2789" s="1"/>
    </row>
    <row r="2790" spans="1:13" x14ac:dyDescent="0.2">
      <c r="A2790" s="1"/>
      <c r="B2790" s="1"/>
      <c r="C2790" s="16"/>
      <c r="D2790" s="1"/>
      <c r="E2790" s="1"/>
      <c r="F2790" s="1"/>
      <c r="G2790" s="1"/>
      <c r="H2790" s="11"/>
      <c r="I2790" s="11"/>
      <c r="J2790" s="11"/>
      <c r="K2790" s="2"/>
      <c r="L2790" s="2"/>
      <c r="M2790" s="1"/>
    </row>
    <row r="2791" spans="1:13" x14ac:dyDescent="0.2">
      <c r="A2791" s="1"/>
      <c r="B2791" s="1"/>
      <c r="C2791" s="16"/>
      <c r="D2791" s="1"/>
      <c r="E2791" s="1"/>
      <c r="F2791" s="1"/>
      <c r="G2791" s="1"/>
      <c r="H2791" s="11"/>
      <c r="I2791" s="11"/>
      <c r="J2791" s="11"/>
      <c r="K2791" s="2"/>
      <c r="L2791" s="2"/>
      <c r="M2791" s="1"/>
    </row>
    <row r="2792" spans="1:13" x14ac:dyDescent="0.2">
      <c r="A2792" s="1"/>
      <c r="B2792" s="1"/>
      <c r="C2792" s="16"/>
      <c r="D2792" s="1"/>
      <c r="E2792" s="1"/>
      <c r="F2792" s="1"/>
      <c r="G2792" s="1"/>
      <c r="H2792" s="11"/>
      <c r="I2792" s="11"/>
      <c r="J2792" s="11"/>
      <c r="K2792" s="2"/>
      <c r="L2792" s="2"/>
      <c r="M2792" s="1"/>
    </row>
    <row r="2793" spans="1:13" x14ac:dyDescent="0.2">
      <c r="A2793" s="1"/>
      <c r="B2793" s="1"/>
      <c r="C2793" s="16"/>
      <c r="D2793" s="1"/>
      <c r="E2793" s="1"/>
      <c r="F2793" s="1"/>
      <c r="G2793" s="1"/>
      <c r="H2793" s="11"/>
      <c r="I2793" s="11"/>
      <c r="J2793" s="11"/>
      <c r="K2793" s="2"/>
      <c r="L2793" s="2"/>
      <c r="M2793" s="1"/>
    </row>
    <row r="2794" spans="1:13" x14ac:dyDescent="0.2">
      <c r="A2794" s="1"/>
      <c r="B2794" s="1"/>
      <c r="C2794" s="16"/>
      <c r="D2794" s="1"/>
      <c r="E2794" s="1"/>
      <c r="F2794" s="1"/>
      <c r="G2794" s="1"/>
      <c r="H2794" s="11"/>
      <c r="I2794" s="11"/>
      <c r="J2794" s="11"/>
      <c r="K2794" s="2"/>
      <c r="L2794" s="2"/>
      <c r="M2794" s="1"/>
    </row>
    <row r="2795" spans="1:13" x14ac:dyDescent="0.2">
      <c r="A2795" s="1"/>
      <c r="B2795" s="1"/>
      <c r="C2795" s="16"/>
      <c r="D2795" s="1"/>
      <c r="E2795" s="1"/>
      <c r="F2795" s="1"/>
      <c r="G2795" s="1"/>
      <c r="H2795" s="11"/>
      <c r="I2795" s="11"/>
      <c r="J2795" s="11"/>
      <c r="K2795" s="2"/>
      <c r="L2795" s="2"/>
      <c r="M2795" s="1"/>
    </row>
    <row r="2796" spans="1:13" x14ac:dyDescent="0.2">
      <c r="A2796" s="1"/>
      <c r="B2796" s="1"/>
      <c r="C2796" s="16"/>
      <c r="D2796" s="1"/>
      <c r="E2796" s="1"/>
      <c r="F2796" s="1"/>
      <c r="G2796" s="1"/>
      <c r="H2796" s="11"/>
      <c r="I2796" s="11"/>
      <c r="J2796" s="11"/>
      <c r="K2796" s="2"/>
      <c r="L2796" s="2"/>
      <c r="M2796" s="1"/>
    </row>
    <row r="2797" spans="1:13" x14ac:dyDescent="0.2">
      <c r="A2797" s="1"/>
      <c r="B2797" s="1"/>
      <c r="C2797" s="16"/>
      <c r="D2797" s="1"/>
      <c r="E2797" s="1"/>
      <c r="F2797" s="1"/>
      <c r="G2797" s="1"/>
      <c r="H2797" s="11"/>
      <c r="I2797" s="11"/>
      <c r="J2797" s="11"/>
      <c r="K2797" s="2"/>
      <c r="L2797" s="2"/>
      <c r="M2797" s="1"/>
    </row>
    <row r="2798" spans="1:13" x14ac:dyDescent="0.2">
      <c r="A2798" s="1"/>
      <c r="B2798" s="1"/>
      <c r="C2798" s="16"/>
      <c r="D2798" s="1"/>
      <c r="E2798" s="1"/>
      <c r="F2798" s="1"/>
      <c r="G2798" s="1"/>
      <c r="H2798" s="11"/>
      <c r="I2798" s="11"/>
      <c r="J2798" s="11"/>
      <c r="K2798" s="2"/>
      <c r="L2798" s="2"/>
      <c r="M2798" s="1"/>
    </row>
    <row r="2799" spans="1:13" x14ac:dyDescent="0.2">
      <c r="A2799" s="1"/>
      <c r="B2799" s="1"/>
      <c r="C2799" s="16"/>
      <c r="D2799" s="1"/>
      <c r="E2799" s="1"/>
      <c r="F2799" s="1"/>
      <c r="G2799" s="1"/>
      <c r="H2799" s="11"/>
      <c r="I2799" s="11"/>
      <c r="J2799" s="11"/>
      <c r="K2799" s="2"/>
      <c r="L2799" s="2"/>
      <c r="M2799" s="1"/>
    </row>
    <row r="2800" spans="1:13" x14ac:dyDescent="0.2">
      <c r="A2800" s="1"/>
      <c r="B2800" s="1"/>
      <c r="C2800" s="16"/>
      <c r="D2800" s="1"/>
      <c r="E2800" s="1"/>
      <c r="F2800" s="1"/>
      <c r="G2800" s="1"/>
      <c r="H2800" s="11"/>
      <c r="I2800" s="11"/>
      <c r="J2800" s="11"/>
      <c r="K2800" s="2"/>
      <c r="L2800" s="2"/>
      <c r="M2800" s="1"/>
    </row>
    <row r="2801" spans="1:13" x14ac:dyDescent="0.2">
      <c r="A2801" s="1"/>
      <c r="B2801" s="1"/>
      <c r="C2801" s="16"/>
      <c r="D2801" s="1"/>
      <c r="E2801" s="1"/>
      <c r="F2801" s="1"/>
      <c r="G2801" s="1"/>
      <c r="H2801" s="11"/>
      <c r="I2801" s="11"/>
      <c r="J2801" s="11"/>
      <c r="K2801" s="2"/>
      <c r="L2801" s="2"/>
      <c r="M2801" s="1"/>
    </row>
    <row r="2802" spans="1:13" x14ac:dyDescent="0.2">
      <c r="A2802" s="1"/>
      <c r="B2802" s="1"/>
      <c r="C2802" s="16"/>
      <c r="D2802" s="1"/>
      <c r="E2802" s="1"/>
      <c r="F2802" s="1"/>
      <c r="G2802" s="1"/>
      <c r="H2802" s="11"/>
      <c r="I2802" s="11"/>
      <c r="J2802" s="11"/>
      <c r="K2802" s="2"/>
      <c r="L2802" s="2"/>
      <c r="M2802" s="1"/>
    </row>
    <row r="2803" spans="1:13" x14ac:dyDescent="0.2">
      <c r="A2803" s="1"/>
      <c r="B2803" s="1"/>
      <c r="C2803" s="16"/>
      <c r="D2803" s="1"/>
      <c r="E2803" s="1"/>
      <c r="F2803" s="1"/>
      <c r="G2803" s="1"/>
      <c r="H2803" s="11"/>
      <c r="I2803" s="11"/>
      <c r="J2803" s="11"/>
      <c r="K2803" s="2"/>
      <c r="L2803" s="2"/>
      <c r="M2803" s="1"/>
    </row>
    <row r="2804" spans="1:13" x14ac:dyDescent="0.2">
      <c r="A2804" s="1"/>
      <c r="B2804" s="1"/>
      <c r="C2804" s="16"/>
      <c r="D2804" s="1"/>
      <c r="E2804" s="1"/>
      <c r="F2804" s="1"/>
      <c r="G2804" s="1"/>
      <c r="H2804" s="11"/>
      <c r="I2804" s="11"/>
      <c r="J2804" s="11"/>
      <c r="K2804" s="2"/>
      <c r="L2804" s="2"/>
      <c r="M2804" s="1"/>
    </row>
    <row r="2805" spans="1:13" x14ac:dyDescent="0.2">
      <c r="A2805" s="1"/>
      <c r="B2805" s="1"/>
      <c r="C2805" s="16"/>
      <c r="D2805" s="1"/>
      <c r="E2805" s="1"/>
      <c r="F2805" s="1"/>
      <c r="G2805" s="1"/>
      <c r="H2805" s="11"/>
      <c r="I2805" s="11"/>
      <c r="J2805" s="11"/>
      <c r="K2805" s="2"/>
      <c r="L2805" s="2"/>
      <c r="M2805" s="1"/>
    </row>
    <row r="2806" spans="1:13" x14ac:dyDescent="0.2">
      <c r="A2806" s="1"/>
      <c r="B2806" s="1"/>
      <c r="C2806" s="16"/>
      <c r="D2806" s="1"/>
      <c r="E2806" s="1"/>
      <c r="F2806" s="1"/>
      <c r="G2806" s="1"/>
      <c r="H2806" s="11"/>
      <c r="I2806" s="11"/>
      <c r="J2806" s="11"/>
      <c r="K2806" s="2"/>
      <c r="L2806" s="2"/>
      <c r="M2806" s="1"/>
    </row>
    <row r="2807" spans="1:13" x14ac:dyDescent="0.2">
      <c r="A2807" s="1"/>
      <c r="B2807" s="1"/>
      <c r="C2807" s="16"/>
      <c r="D2807" s="1"/>
      <c r="E2807" s="1"/>
      <c r="F2807" s="1"/>
      <c r="G2807" s="1"/>
      <c r="H2807" s="11"/>
      <c r="I2807" s="11"/>
      <c r="J2807" s="11"/>
      <c r="K2807" s="2"/>
      <c r="L2807" s="2"/>
      <c r="M2807" s="1"/>
    </row>
    <row r="2808" spans="1:13" x14ac:dyDescent="0.2">
      <c r="A2808" s="1"/>
      <c r="B2808" s="1"/>
      <c r="C2808" s="16"/>
      <c r="D2808" s="1"/>
      <c r="E2808" s="1"/>
      <c r="F2808" s="1"/>
      <c r="G2808" s="1"/>
      <c r="H2808" s="11"/>
      <c r="I2808" s="11"/>
      <c r="J2808" s="11"/>
      <c r="K2808" s="2"/>
      <c r="L2808" s="2"/>
      <c r="M2808" s="1"/>
    </row>
    <row r="2809" spans="1:13" x14ac:dyDescent="0.2">
      <c r="A2809" s="1"/>
      <c r="B2809" s="1"/>
      <c r="C2809" s="16"/>
      <c r="D2809" s="1"/>
      <c r="E2809" s="1"/>
      <c r="F2809" s="1"/>
      <c r="G2809" s="1"/>
      <c r="H2809" s="11"/>
      <c r="I2809" s="11"/>
      <c r="J2809" s="11"/>
      <c r="K2809" s="2"/>
      <c r="L2809" s="2"/>
      <c r="M2809" s="1"/>
    </row>
    <row r="2810" spans="1:13" x14ac:dyDescent="0.2">
      <c r="A2810" s="1"/>
      <c r="B2810" s="1"/>
      <c r="C2810" s="16"/>
      <c r="D2810" s="1"/>
      <c r="E2810" s="1"/>
      <c r="F2810" s="1"/>
      <c r="G2810" s="1"/>
      <c r="H2810" s="11"/>
      <c r="I2810" s="11"/>
      <c r="J2810" s="11"/>
      <c r="K2810" s="2"/>
      <c r="L2810" s="2"/>
      <c r="M2810" s="1"/>
    </row>
    <row r="2811" spans="1:13" x14ac:dyDescent="0.2">
      <c r="A2811" s="1"/>
      <c r="B2811" s="1"/>
      <c r="C2811" s="16"/>
      <c r="D2811" s="1"/>
      <c r="E2811" s="1"/>
      <c r="F2811" s="1"/>
      <c r="G2811" s="1"/>
      <c r="H2811" s="11"/>
      <c r="I2811" s="11"/>
      <c r="J2811" s="11"/>
      <c r="K2811" s="2"/>
      <c r="L2811" s="2"/>
      <c r="M2811" s="1"/>
    </row>
    <row r="2812" spans="1:13" x14ac:dyDescent="0.2">
      <c r="A2812" s="1"/>
      <c r="B2812" s="1"/>
      <c r="C2812" s="16"/>
      <c r="D2812" s="1"/>
      <c r="E2812" s="1"/>
      <c r="F2812" s="1"/>
      <c r="G2812" s="1"/>
      <c r="H2812" s="11"/>
      <c r="I2812" s="11"/>
      <c r="J2812" s="11"/>
      <c r="K2812" s="2"/>
      <c r="L2812" s="2"/>
      <c r="M2812" s="1"/>
    </row>
    <row r="2813" spans="1:13" x14ac:dyDescent="0.2">
      <c r="A2813" s="1"/>
      <c r="B2813" s="1"/>
      <c r="C2813" s="16"/>
      <c r="D2813" s="1"/>
      <c r="E2813" s="1"/>
      <c r="F2813" s="1"/>
      <c r="G2813" s="1"/>
      <c r="H2813" s="11"/>
      <c r="I2813" s="11"/>
      <c r="J2813" s="11"/>
      <c r="K2813" s="2"/>
      <c r="L2813" s="2"/>
      <c r="M2813" s="1"/>
    </row>
    <row r="2814" spans="1:13" x14ac:dyDescent="0.2">
      <c r="A2814" s="1"/>
      <c r="B2814" s="1"/>
      <c r="C2814" s="16"/>
      <c r="D2814" s="1"/>
      <c r="E2814" s="1"/>
      <c r="F2814" s="1"/>
      <c r="G2814" s="1"/>
      <c r="H2814" s="11"/>
      <c r="I2814" s="11"/>
      <c r="J2814" s="11"/>
      <c r="K2814" s="2"/>
      <c r="L2814" s="2"/>
      <c r="M2814" s="1"/>
    </row>
    <row r="2815" spans="1:13" x14ac:dyDescent="0.2">
      <c r="A2815" s="1"/>
      <c r="B2815" s="1"/>
      <c r="C2815" s="16"/>
      <c r="D2815" s="1"/>
      <c r="E2815" s="1"/>
      <c r="F2815" s="1"/>
      <c r="G2815" s="1"/>
      <c r="H2815" s="11"/>
      <c r="I2815" s="11"/>
      <c r="J2815" s="11"/>
      <c r="K2815" s="2"/>
      <c r="L2815" s="2"/>
      <c r="M2815" s="1"/>
    </row>
    <row r="2816" spans="1:13" x14ac:dyDescent="0.2">
      <c r="A2816" s="1"/>
      <c r="B2816" s="1"/>
      <c r="C2816" s="16"/>
      <c r="D2816" s="1"/>
      <c r="E2816" s="1"/>
      <c r="F2816" s="1"/>
      <c r="G2816" s="1"/>
      <c r="H2816" s="11"/>
      <c r="I2816" s="11"/>
      <c r="J2816" s="11"/>
      <c r="K2816" s="2"/>
      <c r="L2816" s="2"/>
      <c r="M2816" s="1"/>
    </row>
    <row r="2817" spans="1:13" x14ac:dyDescent="0.2">
      <c r="A2817" s="1"/>
      <c r="B2817" s="1"/>
      <c r="C2817" s="16"/>
      <c r="D2817" s="1"/>
      <c r="E2817" s="1"/>
      <c r="F2817" s="1"/>
      <c r="G2817" s="1"/>
      <c r="H2817" s="11"/>
      <c r="I2817" s="11"/>
      <c r="J2817" s="11"/>
      <c r="K2817" s="2"/>
      <c r="L2817" s="2"/>
      <c r="M2817" s="1"/>
    </row>
    <row r="2818" spans="1:13" x14ac:dyDescent="0.2">
      <c r="A2818" s="1"/>
      <c r="B2818" s="1"/>
      <c r="C2818" s="16"/>
      <c r="D2818" s="1"/>
      <c r="E2818" s="1"/>
      <c r="F2818" s="1"/>
      <c r="G2818" s="1"/>
      <c r="H2818" s="11"/>
      <c r="I2818" s="11"/>
      <c r="J2818" s="11"/>
      <c r="K2818" s="2"/>
      <c r="L2818" s="2"/>
      <c r="M2818" s="1"/>
    </row>
    <row r="2819" spans="1:13" x14ac:dyDescent="0.2">
      <c r="A2819" s="1"/>
      <c r="B2819" s="1"/>
      <c r="C2819" s="16"/>
      <c r="D2819" s="1"/>
      <c r="E2819" s="1"/>
      <c r="F2819" s="1"/>
      <c r="G2819" s="1"/>
      <c r="H2819" s="11"/>
      <c r="I2819" s="11"/>
      <c r="J2819" s="11"/>
      <c r="K2819" s="2"/>
      <c r="L2819" s="2"/>
      <c r="M2819" s="1"/>
    </row>
    <row r="2820" spans="1:13" x14ac:dyDescent="0.2">
      <c r="A2820" s="1"/>
      <c r="B2820" s="1"/>
      <c r="C2820" s="16"/>
      <c r="D2820" s="1"/>
      <c r="E2820" s="1"/>
      <c r="F2820" s="1"/>
      <c r="G2820" s="1"/>
      <c r="H2820" s="11"/>
      <c r="I2820" s="11"/>
      <c r="J2820" s="11"/>
      <c r="K2820" s="2"/>
      <c r="L2820" s="2"/>
      <c r="M2820" s="1"/>
    </row>
    <row r="2821" spans="1:13" x14ac:dyDescent="0.2">
      <c r="A2821" s="1"/>
      <c r="B2821" s="1"/>
      <c r="C2821" s="16"/>
      <c r="D2821" s="1"/>
      <c r="E2821" s="1"/>
      <c r="F2821" s="1"/>
      <c r="G2821" s="1"/>
      <c r="H2821" s="11"/>
      <c r="I2821" s="11"/>
      <c r="J2821" s="11"/>
      <c r="K2821" s="2"/>
      <c r="L2821" s="2"/>
      <c r="M2821" s="1"/>
    </row>
    <row r="2822" spans="1:13" x14ac:dyDescent="0.2">
      <c r="A2822" s="1"/>
      <c r="B2822" s="1"/>
      <c r="C2822" s="16"/>
      <c r="D2822" s="1"/>
      <c r="E2822" s="1"/>
      <c r="F2822" s="1"/>
      <c r="G2822" s="1"/>
      <c r="H2822" s="11"/>
      <c r="I2822" s="11"/>
      <c r="J2822" s="11"/>
      <c r="K2822" s="2"/>
      <c r="L2822" s="2"/>
      <c r="M2822" s="1"/>
    </row>
    <row r="2823" spans="1:13" x14ac:dyDescent="0.2">
      <c r="A2823" s="1"/>
      <c r="B2823" s="1"/>
      <c r="C2823" s="16"/>
      <c r="D2823" s="1"/>
      <c r="E2823" s="1"/>
      <c r="F2823" s="1"/>
      <c r="G2823" s="1"/>
      <c r="H2823" s="11"/>
      <c r="I2823" s="11"/>
      <c r="J2823" s="11"/>
      <c r="K2823" s="2"/>
      <c r="L2823" s="2"/>
      <c r="M2823" s="1"/>
    </row>
    <row r="2824" spans="1:13" x14ac:dyDescent="0.2">
      <c r="A2824" s="1"/>
      <c r="B2824" s="1"/>
      <c r="C2824" s="16"/>
      <c r="D2824" s="1"/>
      <c r="E2824" s="1"/>
      <c r="F2824" s="1"/>
      <c r="G2824" s="1"/>
      <c r="H2824" s="11"/>
      <c r="I2824" s="11"/>
      <c r="J2824" s="11"/>
      <c r="K2824" s="2"/>
      <c r="L2824" s="2"/>
      <c r="M2824" s="1"/>
    </row>
    <row r="2825" spans="1:13" x14ac:dyDescent="0.2">
      <c r="A2825" s="1"/>
      <c r="B2825" s="1"/>
      <c r="C2825" s="16"/>
      <c r="D2825" s="1"/>
      <c r="E2825" s="1"/>
      <c r="F2825" s="1"/>
      <c r="G2825" s="1"/>
      <c r="H2825" s="11"/>
      <c r="I2825" s="11"/>
      <c r="J2825" s="11"/>
      <c r="K2825" s="2"/>
      <c r="L2825" s="2"/>
      <c r="M2825" s="1"/>
    </row>
    <row r="2826" spans="1:13" x14ac:dyDescent="0.2">
      <c r="A2826" s="1"/>
      <c r="B2826" s="1"/>
      <c r="C2826" s="16"/>
      <c r="D2826" s="1"/>
      <c r="E2826" s="1"/>
      <c r="F2826" s="1"/>
      <c r="G2826" s="1"/>
      <c r="H2826" s="11"/>
      <c r="I2826" s="11"/>
      <c r="J2826" s="11"/>
      <c r="K2826" s="2"/>
      <c r="L2826" s="2"/>
      <c r="M2826" s="1"/>
    </row>
    <row r="2827" spans="1:13" x14ac:dyDescent="0.2">
      <c r="A2827" s="1"/>
      <c r="B2827" s="1"/>
      <c r="C2827" s="16"/>
      <c r="D2827" s="1"/>
      <c r="E2827" s="1"/>
      <c r="F2827" s="1"/>
      <c r="G2827" s="1"/>
      <c r="H2827" s="11"/>
      <c r="I2827" s="11"/>
      <c r="J2827" s="11"/>
      <c r="K2827" s="2"/>
      <c r="L2827" s="2"/>
      <c r="M2827" s="1"/>
    </row>
    <row r="2828" spans="1:13" x14ac:dyDescent="0.2">
      <c r="A2828" s="1"/>
      <c r="B2828" s="1"/>
      <c r="C2828" s="16"/>
      <c r="D2828" s="1"/>
      <c r="E2828" s="1"/>
      <c r="F2828" s="1"/>
      <c r="G2828" s="1"/>
      <c r="H2828" s="11"/>
      <c r="I2828" s="11"/>
      <c r="J2828" s="11"/>
      <c r="K2828" s="2"/>
      <c r="L2828" s="2"/>
      <c r="M2828" s="1"/>
    </row>
    <row r="2829" spans="1:13" x14ac:dyDescent="0.2">
      <c r="A2829" s="1"/>
      <c r="B2829" s="1"/>
      <c r="C2829" s="16"/>
      <c r="D2829" s="1"/>
      <c r="E2829" s="1"/>
      <c r="F2829" s="1"/>
      <c r="G2829" s="1"/>
      <c r="H2829" s="11"/>
      <c r="I2829" s="11"/>
      <c r="J2829" s="11"/>
      <c r="K2829" s="2"/>
      <c r="L2829" s="2"/>
      <c r="M2829" s="1"/>
    </row>
    <row r="2830" spans="1:13" x14ac:dyDescent="0.2">
      <c r="A2830" s="1"/>
      <c r="B2830" s="1"/>
      <c r="C2830" s="16"/>
      <c r="D2830" s="1"/>
      <c r="E2830" s="1"/>
      <c r="F2830" s="1"/>
      <c r="G2830" s="1"/>
      <c r="H2830" s="11"/>
      <c r="I2830" s="11"/>
      <c r="J2830" s="11"/>
      <c r="K2830" s="2"/>
      <c r="L2830" s="2"/>
      <c r="M2830" s="1"/>
    </row>
    <row r="2831" spans="1:13" x14ac:dyDescent="0.2">
      <c r="A2831" s="1"/>
      <c r="B2831" s="1"/>
      <c r="C2831" s="16"/>
      <c r="D2831" s="1"/>
      <c r="E2831" s="1"/>
      <c r="F2831" s="1"/>
      <c r="G2831" s="1"/>
      <c r="H2831" s="11"/>
      <c r="I2831" s="11"/>
      <c r="J2831" s="11"/>
      <c r="K2831" s="2"/>
      <c r="L2831" s="2"/>
      <c r="M2831" s="1"/>
    </row>
    <row r="2832" spans="1:13" x14ac:dyDescent="0.2">
      <c r="A2832" s="1"/>
      <c r="B2832" s="1"/>
      <c r="C2832" s="16"/>
      <c r="D2832" s="1"/>
      <c r="E2832" s="1"/>
      <c r="F2832" s="1"/>
      <c r="G2832" s="1"/>
      <c r="H2832" s="11"/>
      <c r="I2832" s="11"/>
      <c r="J2832" s="11"/>
      <c r="K2832" s="2"/>
      <c r="L2832" s="2"/>
      <c r="M2832" s="1"/>
    </row>
    <row r="2833" spans="1:13" x14ac:dyDescent="0.2">
      <c r="A2833" s="1"/>
      <c r="B2833" s="1"/>
      <c r="C2833" s="16"/>
      <c r="D2833" s="1"/>
      <c r="E2833" s="1"/>
      <c r="F2833" s="1"/>
      <c r="G2833" s="1"/>
      <c r="H2833" s="11"/>
      <c r="I2833" s="11"/>
      <c r="J2833" s="11"/>
      <c r="K2833" s="2"/>
      <c r="L2833" s="2"/>
      <c r="M2833" s="1"/>
    </row>
    <row r="2834" spans="1:13" x14ac:dyDescent="0.2">
      <c r="A2834" s="1"/>
      <c r="B2834" s="1"/>
      <c r="C2834" s="16"/>
      <c r="D2834" s="1"/>
      <c r="E2834" s="1"/>
      <c r="F2834" s="1"/>
      <c r="G2834" s="1"/>
      <c r="H2834" s="11"/>
      <c r="I2834" s="11"/>
      <c r="J2834" s="11"/>
      <c r="K2834" s="2"/>
      <c r="L2834" s="2"/>
      <c r="M2834" s="1"/>
    </row>
    <row r="2835" spans="1:13" x14ac:dyDescent="0.2">
      <c r="A2835" s="1"/>
      <c r="B2835" s="1"/>
      <c r="C2835" s="16"/>
      <c r="D2835" s="1"/>
      <c r="E2835" s="1"/>
      <c r="F2835" s="1"/>
      <c r="G2835" s="1"/>
      <c r="H2835" s="11"/>
      <c r="I2835" s="11"/>
      <c r="J2835" s="11"/>
      <c r="K2835" s="2"/>
      <c r="L2835" s="2"/>
      <c r="M2835" s="1"/>
    </row>
    <row r="2836" spans="1:13" x14ac:dyDescent="0.2">
      <c r="A2836" s="1"/>
      <c r="B2836" s="1"/>
      <c r="C2836" s="16"/>
      <c r="D2836" s="1"/>
      <c r="E2836" s="1"/>
      <c r="F2836" s="1"/>
      <c r="G2836" s="1"/>
      <c r="H2836" s="11"/>
      <c r="I2836" s="11"/>
      <c r="J2836" s="11"/>
      <c r="K2836" s="2"/>
      <c r="L2836" s="2"/>
      <c r="M2836" s="1"/>
    </row>
    <row r="2837" spans="1:13" x14ac:dyDescent="0.2">
      <c r="A2837" s="1"/>
      <c r="B2837" s="1"/>
      <c r="C2837" s="16"/>
      <c r="D2837" s="1"/>
      <c r="E2837" s="1"/>
      <c r="F2837" s="1"/>
      <c r="G2837" s="1"/>
      <c r="H2837" s="11"/>
      <c r="I2837" s="11"/>
      <c r="J2837" s="11"/>
      <c r="K2837" s="2"/>
      <c r="L2837" s="2"/>
      <c r="M2837" s="1"/>
    </row>
    <row r="2838" spans="1:13" x14ac:dyDescent="0.2">
      <c r="A2838" s="1"/>
      <c r="B2838" s="1"/>
      <c r="C2838" s="16"/>
      <c r="D2838" s="1"/>
      <c r="E2838" s="1"/>
      <c r="F2838" s="1"/>
      <c r="G2838" s="1"/>
      <c r="H2838" s="11"/>
      <c r="I2838" s="11"/>
      <c r="J2838" s="11"/>
      <c r="K2838" s="2"/>
      <c r="L2838" s="2"/>
      <c r="M2838" s="1"/>
    </row>
    <row r="2839" spans="1:13" x14ac:dyDescent="0.2">
      <c r="A2839" s="1"/>
      <c r="B2839" s="1"/>
      <c r="C2839" s="16"/>
      <c r="D2839" s="1"/>
      <c r="E2839" s="1"/>
      <c r="F2839" s="1"/>
      <c r="G2839" s="1"/>
      <c r="H2839" s="11"/>
      <c r="I2839" s="11"/>
      <c r="J2839" s="11"/>
      <c r="K2839" s="2"/>
      <c r="L2839" s="2"/>
      <c r="M2839" s="1"/>
    </row>
    <row r="2840" spans="1:13" x14ac:dyDescent="0.2">
      <c r="A2840" s="1"/>
      <c r="B2840" s="1"/>
      <c r="C2840" s="16"/>
      <c r="D2840" s="1"/>
      <c r="E2840" s="1"/>
      <c r="F2840" s="1"/>
      <c r="G2840" s="1"/>
      <c r="H2840" s="11"/>
      <c r="I2840" s="11"/>
      <c r="J2840" s="11"/>
      <c r="K2840" s="2"/>
      <c r="L2840" s="2"/>
      <c r="M2840" s="1"/>
    </row>
    <row r="2841" spans="1:13" x14ac:dyDescent="0.2">
      <c r="A2841" s="1"/>
      <c r="B2841" s="1"/>
      <c r="C2841" s="16"/>
      <c r="D2841" s="1"/>
      <c r="E2841" s="1"/>
      <c r="F2841" s="1"/>
      <c r="G2841" s="1"/>
      <c r="H2841" s="11"/>
      <c r="I2841" s="11"/>
      <c r="J2841" s="11"/>
      <c r="K2841" s="2"/>
      <c r="L2841" s="2"/>
      <c r="M2841" s="1"/>
    </row>
    <row r="2842" spans="1:13" x14ac:dyDescent="0.2">
      <c r="A2842" s="1"/>
      <c r="B2842" s="1"/>
      <c r="C2842" s="16"/>
      <c r="D2842" s="1"/>
      <c r="E2842" s="1"/>
      <c r="F2842" s="1"/>
      <c r="G2842" s="1"/>
      <c r="H2842" s="11"/>
      <c r="I2842" s="11"/>
      <c r="J2842" s="11"/>
      <c r="K2842" s="2"/>
      <c r="L2842" s="2"/>
      <c r="M2842" s="1"/>
    </row>
    <row r="2843" spans="1:13" x14ac:dyDescent="0.2">
      <c r="A2843" s="1"/>
      <c r="B2843" s="1"/>
      <c r="C2843" s="16"/>
      <c r="D2843" s="1"/>
      <c r="E2843" s="1"/>
      <c r="F2843" s="1"/>
      <c r="G2843" s="1"/>
      <c r="H2843" s="11"/>
      <c r="I2843" s="11"/>
      <c r="J2843" s="11"/>
      <c r="K2843" s="2"/>
      <c r="L2843" s="2"/>
      <c r="M2843" s="1"/>
    </row>
    <row r="2844" spans="1:13" x14ac:dyDescent="0.2">
      <c r="A2844" s="1"/>
      <c r="B2844" s="1"/>
      <c r="C2844" s="16"/>
      <c r="D2844" s="1"/>
      <c r="E2844" s="1"/>
      <c r="F2844" s="1"/>
      <c r="G2844" s="1"/>
      <c r="H2844" s="11"/>
      <c r="I2844" s="11"/>
      <c r="J2844" s="11"/>
      <c r="K2844" s="2"/>
      <c r="L2844" s="2"/>
      <c r="M2844" s="1"/>
    </row>
    <row r="2845" spans="1:13" x14ac:dyDescent="0.2">
      <c r="A2845" s="1"/>
      <c r="B2845" s="1"/>
      <c r="C2845" s="16"/>
      <c r="D2845" s="1"/>
      <c r="E2845" s="1"/>
      <c r="F2845" s="1"/>
      <c r="G2845" s="1"/>
      <c r="H2845" s="11"/>
      <c r="I2845" s="11"/>
      <c r="J2845" s="11"/>
      <c r="K2845" s="2"/>
      <c r="L2845" s="2"/>
      <c r="M2845" s="1"/>
    </row>
    <row r="2846" spans="1:13" x14ac:dyDescent="0.2">
      <c r="A2846" s="1"/>
      <c r="B2846" s="1"/>
      <c r="C2846" s="16"/>
      <c r="D2846" s="1"/>
      <c r="E2846" s="1"/>
      <c r="F2846" s="1"/>
      <c r="G2846" s="1"/>
      <c r="H2846" s="11"/>
      <c r="I2846" s="11"/>
      <c r="J2846" s="11"/>
      <c r="K2846" s="2"/>
      <c r="L2846" s="2"/>
      <c r="M2846" s="1"/>
    </row>
    <row r="2847" spans="1:13" x14ac:dyDescent="0.2">
      <c r="A2847" s="1"/>
      <c r="B2847" s="1"/>
      <c r="C2847" s="16"/>
      <c r="D2847" s="1"/>
      <c r="E2847" s="1"/>
      <c r="F2847" s="1"/>
      <c r="G2847" s="1"/>
      <c r="H2847" s="11"/>
      <c r="I2847" s="11"/>
      <c r="J2847" s="11"/>
      <c r="K2847" s="2"/>
      <c r="L2847" s="2"/>
      <c r="M2847" s="1"/>
    </row>
    <row r="2848" spans="1:13" x14ac:dyDescent="0.2">
      <c r="A2848" s="1"/>
      <c r="B2848" s="1"/>
      <c r="C2848" s="16"/>
      <c r="D2848" s="1"/>
      <c r="E2848" s="1"/>
      <c r="F2848" s="1"/>
      <c r="G2848" s="1"/>
      <c r="H2848" s="11"/>
      <c r="I2848" s="11"/>
      <c r="J2848" s="11"/>
      <c r="K2848" s="2"/>
      <c r="L2848" s="2"/>
      <c r="M2848" s="1"/>
    </row>
    <row r="2849" spans="1:13" x14ac:dyDescent="0.2">
      <c r="A2849" s="1"/>
      <c r="B2849" s="1"/>
      <c r="C2849" s="16"/>
      <c r="D2849" s="1"/>
      <c r="E2849" s="1"/>
      <c r="F2849" s="1"/>
      <c r="G2849" s="1"/>
      <c r="H2849" s="11"/>
      <c r="I2849" s="11"/>
      <c r="J2849" s="11"/>
      <c r="K2849" s="2"/>
      <c r="L2849" s="2"/>
      <c r="M2849" s="1"/>
    </row>
    <row r="2850" spans="1:13" x14ac:dyDescent="0.2">
      <c r="A2850" s="1"/>
      <c r="B2850" s="1"/>
      <c r="C2850" s="16"/>
      <c r="D2850" s="1"/>
      <c r="E2850" s="1"/>
      <c r="F2850" s="1"/>
      <c r="G2850" s="1"/>
      <c r="H2850" s="11"/>
      <c r="I2850" s="11"/>
      <c r="J2850" s="11"/>
      <c r="K2850" s="2"/>
      <c r="L2850" s="2"/>
      <c r="M2850" s="1"/>
    </row>
    <row r="2851" spans="1:13" x14ac:dyDescent="0.2">
      <c r="A2851" s="1"/>
      <c r="B2851" s="1"/>
      <c r="C2851" s="16"/>
      <c r="D2851" s="1"/>
      <c r="E2851" s="1"/>
      <c r="F2851" s="1"/>
      <c r="G2851" s="1"/>
      <c r="H2851" s="11"/>
      <c r="I2851" s="11"/>
      <c r="J2851" s="11"/>
      <c r="K2851" s="2"/>
      <c r="L2851" s="2"/>
      <c r="M2851" s="1"/>
    </row>
    <row r="2852" spans="1:13" x14ac:dyDescent="0.2">
      <c r="A2852" s="1"/>
      <c r="B2852" s="1"/>
      <c r="C2852" s="16"/>
      <c r="D2852" s="1"/>
      <c r="E2852" s="1"/>
      <c r="F2852" s="1"/>
      <c r="G2852" s="1"/>
      <c r="H2852" s="11"/>
      <c r="I2852" s="11"/>
      <c r="J2852" s="11"/>
      <c r="K2852" s="2"/>
      <c r="L2852" s="2"/>
      <c r="M2852" s="1"/>
    </row>
    <row r="2853" spans="1:13" x14ac:dyDescent="0.2">
      <c r="A2853" s="1"/>
      <c r="B2853" s="1"/>
      <c r="C2853" s="16"/>
      <c r="D2853" s="1"/>
      <c r="E2853" s="1"/>
      <c r="F2853" s="1"/>
      <c r="G2853" s="1"/>
      <c r="H2853" s="11"/>
      <c r="I2853" s="11"/>
      <c r="J2853" s="11"/>
      <c r="K2853" s="2"/>
      <c r="L2853" s="2"/>
      <c r="M2853" s="1"/>
    </row>
    <row r="2854" spans="1:13" x14ac:dyDescent="0.2">
      <c r="A2854" s="1"/>
      <c r="B2854" s="1"/>
      <c r="C2854" s="16"/>
      <c r="D2854" s="1"/>
      <c r="E2854" s="1"/>
      <c r="F2854" s="1"/>
      <c r="G2854" s="1"/>
      <c r="H2854" s="11"/>
      <c r="I2854" s="11"/>
      <c r="J2854" s="11"/>
      <c r="K2854" s="2"/>
      <c r="L2854" s="2"/>
      <c r="M2854" s="1"/>
    </row>
    <row r="2855" spans="1:13" x14ac:dyDescent="0.2">
      <c r="A2855" s="1"/>
      <c r="B2855" s="1"/>
      <c r="C2855" s="16"/>
      <c r="D2855" s="1"/>
      <c r="E2855" s="1"/>
      <c r="F2855" s="1"/>
      <c r="G2855" s="1"/>
      <c r="H2855" s="11"/>
      <c r="I2855" s="11"/>
      <c r="J2855" s="11"/>
      <c r="K2855" s="2"/>
      <c r="L2855" s="2"/>
      <c r="M2855" s="1"/>
    </row>
    <row r="2856" spans="1:13" x14ac:dyDescent="0.2">
      <c r="A2856" s="1"/>
      <c r="B2856" s="1"/>
      <c r="C2856" s="16"/>
      <c r="D2856" s="1"/>
      <c r="E2856" s="1"/>
      <c r="F2856" s="1"/>
      <c r="G2856" s="1"/>
      <c r="H2856" s="11"/>
      <c r="I2856" s="11"/>
      <c r="J2856" s="11"/>
      <c r="K2856" s="2"/>
      <c r="L2856" s="2"/>
      <c r="M2856" s="1"/>
    </row>
    <row r="2857" spans="1:13" x14ac:dyDescent="0.2">
      <c r="A2857" s="1"/>
      <c r="B2857" s="1"/>
      <c r="C2857" s="16"/>
      <c r="D2857" s="1"/>
      <c r="E2857" s="1"/>
      <c r="F2857" s="1"/>
      <c r="G2857" s="1"/>
      <c r="H2857" s="11"/>
      <c r="I2857" s="11"/>
      <c r="J2857" s="11"/>
      <c r="K2857" s="2"/>
      <c r="L2857" s="2"/>
      <c r="M2857" s="1"/>
    </row>
    <row r="2858" spans="1:13" x14ac:dyDescent="0.2">
      <c r="A2858" s="1"/>
      <c r="B2858" s="1"/>
      <c r="C2858" s="16"/>
      <c r="D2858" s="1"/>
      <c r="E2858" s="1"/>
      <c r="F2858" s="1"/>
      <c r="G2858" s="1"/>
      <c r="H2858" s="11"/>
      <c r="I2858" s="11"/>
      <c r="J2858" s="11"/>
      <c r="K2858" s="2"/>
      <c r="L2858" s="2"/>
      <c r="M2858" s="1"/>
    </row>
    <row r="2859" spans="1:13" x14ac:dyDescent="0.2">
      <c r="A2859" s="1"/>
      <c r="B2859" s="1"/>
      <c r="C2859" s="16"/>
      <c r="D2859" s="1"/>
      <c r="E2859" s="1"/>
      <c r="F2859" s="1"/>
      <c r="G2859" s="1"/>
      <c r="H2859" s="11"/>
      <c r="I2859" s="11"/>
      <c r="J2859" s="11"/>
      <c r="K2859" s="2"/>
      <c r="L2859" s="2"/>
      <c r="M2859" s="1"/>
    </row>
    <row r="2860" spans="1:13" x14ac:dyDescent="0.2">
      <c r="A2860" s="1"/>
      <c r="B2860" s="1"/>
      <c r="C2860" s="16"/>
      <c r="D2860" s="1"/>
      <c r="E2860" s="1"/>
      <c r="F2860" s="1"/>
      <c r="G2860" s="1"/>
      <c r="H2860" s="11"/>
      <c r="I2860" s="11"/>
      <c r="J2860" s="11"/>
      <c r="K2860" s="2"/>
      <c r="L2860" s="2"/>
      <c r="M2860" s="1"/>
    </row>
    <row r="2861" spans="1:13" x14ac:dyDescent="0.2">
      <c r="A2861" s="1"/>
      <c r="B2861" s="1"/>
      <c r="C2861" s="16"/>
      <c r="D2861" s="1"/>
      <c r="E2861" s="1"/>
      <c r="F2861" s="1"/>
      <c r="G2861" s="1"/>
      <c r="H2861" s="11"/>
      <c r="I2861" s="11"/>
      <c r="J2861" s="11"/>
      <c r="K2861" s="2"/>
      <c r="L2861" s="2"/>
      <c r="M2861" s="1"/>
    </row>
    <row r="2862" spans="1:13" x14ac:dyDescent="0.2">
      <c r="A2862" s="1"/>
      <c r="B2862" s="1"/>
      <c r="C2862" s="16"/>
      <c r="D2862" s="1"/>
      <c r="E2862" s="1"/>
      <c r="F2862" s="1"/>
      <c r="G2862" s="1"/>
      <c r="H2862" s="11"/>
      <c r="I2862" s="11"/>
      <c r="J2862" s="11"/>
      <c r="K2862" s="2"/>
      <c r="L2862" s="2"/>
      <c r="M2862" s="1"/>
    </row>
    <row r="2863" spans="1:13" x14ac:dyDescent="0.2">
      <c r="A2863" s="1"/>
      <c r="B2863" s="1"/>
      <c r="C2863" s="16"/>
      <c r="D2863" s="1"/>
      <c r="E2863" s="1"/>
      <c r="F2863" s="1"/>
      <c r="G2863" s="1"/>
      <c r="H2863" s="11"/>
      <c r="I2863" s="11"/>
      <c r="J2863" s="11"/>
      <c r="K2863" s="2"/>
      <c r="L2863" s="2"/>
      <c r="M2863" s="1"/>
    </row>
    <row r="2864" spans="1:13" x14ac:dyDescent="0.2">
      <c r="A2864" s="1"/>
      <c r="B2864" s="1"/>
      <c r="C2864" s="16"/>
      <c r="D2864" s="1"/>
      <c r="E2864" s="1"/>
      <c r="F2864" s="1"/>
      <c r="G2864" s="1"/>
      <c r="H2864" s="11"/>
      <c r="I2864" s="11"/>
      <c r="J2864" s="11"/>
      <c r="K2864" s="2"/>
      <c r="L2864" s="2"/>
      <c r="M2864" s="1"/>
    </row>
    <row r="2865" spans="1:13" x14ac:dyDescent="0.2">
      <c r="A2865" s="1"/>
      <c r="B2865" s="1"/>
      <c r="C2865" s="16"/>
      <c r="D2865" s="1"/>
      <c r="E2865" s="1"/>
      <c r="F2865" s="1"/>
      <c r="G2865" s="1"/>
      <c r="H2865" s="11"/>
      <c r="I2865" s="11"/>
      <c r="J2865" s="11"/>
      <c r="K2865" s="2"/>
      <c r="L2865" s="2"/>
      <c r="M2865" s="1"/>
    </row>
    <row r="2866" spans="1:13" x14ac:dyDescent="0.2">
      <c r="A2866" s="1"/>
      <c r="B2866" s="1"/>
      <c r="C2866" s="16"/>
      <c r="D2866" s="1"/>
      <c r="E2866" s="1"/>
      <c r="F2866" s="1"/>
      <c r="G2866" s="1"/>
      <c r="H2866" s="11"/>
      <c r="I2866" s="11"/>
      <c r="J2866" s="11"/>
      <c r="K2866" s="2"/>
      <c r="L2866" s="2"/>
      <c r="M2866" s="1"/>
    </row>
    <row r="2867" spans="1:13" x14ac:dyDescent="0.2">
      <c r="A2867" s="1"/>
      <c r="B2867" s="1"/>
      <c r="C2867" s="16"/>
      <c r="D2867" s="1"/>
      <c r="E2867" s="1"/>
      <c r="F2867" s="1"/>
      <c r="G2867" s="1"/>
      <c r="H2867" s="11"/>
      <c r="I2867" s="11"/>
      <c r="J2867" s="11"/>
      <c r="K2867" s="2"/>
      <c r="L2867" s="2"/>
      <c r="M2867" s="1"/>
    </row>
    <row r="2868" spans="1:13" x14ac:dyDescent="0.2">
      <c r="A2868" s="1"/>
      <c r="B2868" s="1"/>
      <c r="C2868" s="16"/>
      <c r="D2868" s="1"/>
      <c r="E2868" s="1"/>
      <c r="F2868" s="1"/>
      <c r="G2868" s="1"/>
      <c r="H2868" s="11"/>
      <c r="I2868" s="11"/>
      <c r="J2868" s="11"/>
      <c r="K2868" s="2"/>
      <c r="L2868" s="2"/>
      <c r="M2868" s="1"/>
    </row>
    <row r="2869" spans="1:13" x14ac:dyDescent="0.2">
      <c r="A2869" s="1"/>
      <c r="B2869" s="1"/>
      <c r="C2869" s="16"/>
      <c r="D2869" s="1"/>
      <c r="E2869" s="1"/>
      <c r="F2869" s="1"/>
      <c r="G2869" s="1"/>
      <c r="H2869" s="11"/>
      <c r="I2869" s="11"/>
      <c r="J2869" s="11"/>
      <c r="K2869" s="2"/>
      <c r="L2869" s="2"/>
      <c r="M2869" s="1"/>
    </row>
    <row r="2870" spans="1:13" x14ac:dyDescent="0.2">
      <c r="A2870" s="1"/>
      <c r="B2870" s="1"/>
      <c r="C2870" s="16"/>
      <c r="D2870" s="1"/>
      <c r="E2870" s="1"/>
      <c r="F2870" s="1"/>
      <c r="G2870" s="1"/>
      <c r="H2870" s="11"/>
      <c r="I2870" s="11"/>
      <c r="J2870" s="11"/>
      <c r="K2870" s="2"/>
      <c r="L2870" s="2"/>
      <c r="M2870" s="1"/>
    </row>
    <row r="2871" spans="1:13" x14ac:dyDescent="0.2">
      <c r="A2871" s="1"/>
      <c r="B2871" s="1"/>
      <c r="C2871" s="16"/>
      <c r="D2871" s="1"/>
      <c r="E2871" s="1"/>
      <c r="F2871" s="1"/>
      <c r="G2871" s="1"/>
      <c r="H2871" s="11"/>
      <c r="I2871" s="11"/>
      <c r="J2871" s="11"/>
      <c r="K2871" s="2"/>
      <c r="L2871" s="2"/>
      <c r="M2871" s="1"/>
    </row>
    <row r="2872" spans="1:13" x14ac:dyDescent="0.2">
      <c r="A2872" s="1"/>
      <c r="B2872" s="1"/>
      <c r="C2872" s="16"/>
      <c r="D2872" s="1"/>
      <c r="E2872" s="1"/>
      <c r="F2872" s="1"/>
      <c r="G2872" s="1"/>
      <c r="H2872" s="11"/>
      <c r="I2872" s="11"/>
      <c r="J2872" s="11"/>
      <c r="K2872" s="2"/>
      <c r="L2872" s="2"/>
      <c r="M2872" s="1"/>
    </row>
    <row r="2873" spans="1:13" x14ac:dyDescent="0.2">
      <c r="A2873" s="1"/>
      <c r="B2873" s="1"/>
      <c r="C2873" s="16"/>
      <c r="D2873" s="1"/>
      <c r="E2873" s="1"/>
      <c r="F2873" s="1"/>
      <c r="G2873" s="1"/>
      <c r="H2873" s="11"/>
      <c r="I2873" s="11"/>
      <c r="J2873" s="11"/>
      <c r="K2873" s="2"/>
      <c r="L2873" s="2"/>
      <c r="M2873" s="1"/>
    </row>
    <row r="2874" spans="1:13" x14ac:dyDescent="0.2">
      <c r="A2874" s="1"/>
      <c r="B2874" s="1"/>
      <c r="C2874" s="16"/>
      <c r="D2874" s="1"/>
      <c r="E2874" s="1"/>
      <c r="F2874" s="1"/>
      <c r="G2874" s="1"/>
      <c r="H2874" s="11"/>
      <c r="I2874" s="11"/>
      <c r="J2874" s="11"/>
      <c r="K2874" s="2"/>
      <c r="L2874" s="2"/>
      <c r="M2874" s="1"/>
    </row>
    <row r="2875" spans="1:13" x14ac:dyDescent="0.2">
      <c r="A2875" s="1"/>
      <c r="B2875" s="1"/>
      <c r="C2875" s="16"/>
      <c r="D2875" s="1"/>
      <c r="E2875" s="1"/>
      <c r="F2875" s="1"/>
      <c r="G2875" s="1"/>
      <c r="H2875" s="11"/>
      <c r="I2875" s="11"/>
      <c r="J2875" s="11"/>
      <c r="K2875" s="2"/>
      <c r="L2875" s="2"/>
      <c r="M2875" s="1"/>
    </row>
    <row r="2876" spans="1:13" x14ac:dyDescent="0.2">
      <c r="A2876" s="1"/>
      <c r="B2876" s="1"/>
      <c r="C2876" s="16"/>
      <c r="D2876" s="1"/>
      <c r="E2876" s="1"/>
      <c r="F2876" s="1"/>
      <c r="G2876" s="1"/>
      <c r="H2876" s="11"/>
      <c r="I2876" s="11"/>
      <c r="J2876" s="11"/>
      <c r="K2876" s="2"/>
      <c r="L2876" s="2"/>
      <c r="M2876" s="1"/>
    </row>
    <row r="2877" spans="1:13" x14ac:dyDescent="0.2">
      <c r="A2877" s="1"/>
      <c r="B2877" s="1"/>
      <c r="C2877" s="16"/>
      <c r="D2877" s="1"/>
      <c r="E2877" s="1"/>
      <c r="F2877" s="1"/>
      <c r="G2877" s="1"/>
      <c r="H2877" s="11"/>
      <c r="I2877" s="11"/>
      <c r="J2877" s="11"/>
      <c r="K2877" s="2"/>
      <c r="L2877" s="2"/>
      <c r="M2877" s="1"/>
    </row>
    <row r="2878" spans="1:13" x14ac:dyDescent="0.2">
      <c r="A2878" s="1"/>
      <c r="B2878" s="1"/>
      <c r="C2878" s="16"/>
      <c r="D2878" s="1"/>
      <c r="E2878" s="1"/>
      <c r="F2878" s="1"/>
      <c r="G2878" s="1"/>
      <c r="H2878" s="11"/>
      <c r="I2878" s="11"/>
      <c r="J2878" s="11"/>
      <c r="K2878" s="2"/>
      <c r="L2878" s="2"/>
      <c r="M2878" s="1"/>
    </row>
    <row r="2879" spans="1:13" x14ac:dyDescent="0.2">
      <c r="A2879" s="1"/>
      <c r="B2879" s="1"/>
      <c r="C2879" s="16"/>
      <c r="D2879" s="1"/>
      <c r="E2879" s="1"/>
      <c r="F2879" s="1"/>
      <c r="G2879" s="1"/>
      <c r="H2879" s="11"/>
      <c r="I2879" s="11"/>
      <c r="J2879" s="11"/>
      <c r="K2879" s="2"/>
      <c r="L2879" s="2"/>
      <c r="M2879" s="1"/>
    </row>
    <row r="2880" spans="1:13" x14ac:dyDescent="0.2">
      <c r="A2880" s="1"/>
      <c r="B2880" s="1"/>
      <c r="C2880" s="16"/>
      <c r="D2880" s="1"/>
      <c r="E2880" s="1"/>
      <c r="F2880" s="1"/>
      <c r="G2880" s="1"/>
      <c r="H2880" s="11"/>
      <c r="I2880" s="11"/>
      <c r="J2880" s="11"/>
      <c r="K2880" s="2"/>
      <c r="L2880" s="2"/>
      <c r="M2880" s="1"/>
    </row>
    <row r="2881" spans="1:13" x14ac:dyDescent="0.2">
      <c r="A2881" s="1"/>
      <c r="B2881" s="1"/>
      <c r="C2881" s="16"/>
      <c r="D2881" s="1"/>
      <c r="E2881" s="1"/>
      <c r="F2881" s="1"/>
      <c r="G2881" s="1"/>
      <c r="H2881" s="11"/>
      <c r="I2881" s="11"/>
      <c r="J2881" s="11"/>
      <c r="K2881" s="2"/>
      <c r="L2881" s="2"/>
      <c r="M2881" s="1"/>
    </row>
    <row r="2882" spans="1:13" x14ac:dyDescent="0.2">
      <c r="A2882" s="1"/>
      <c r="B2882" s="1"/>
      <c r="C2882" s="16"/>
      <c r="D2882" s="1"/>
      <c r="E2882" s="1"/>
      <c r="F2882" s="1"/>
      <c r="G2882" s="1"/>
      <c r="H2882" s="11"/>
      <c r="I2882" s="11"/>
      <c r="J2882" s="11"/>
      <c r="K2882" s="2"/>
      <c r="L2882" s="2"/>
      <c r="M2882" s="1"/>
    </row>
    <row r="2883" spans="1:13" x14ac:dyDescent="0.2">
      <c r="A2883" s="1"/>
      <c r="B2883" s="1"/>
      <c r="C2883" s="16"/>
      <c r="D2883" s="1"/>
      <c r="E2883" s="1"/>
      <c r="F2883" s="1"/>
      <c r="G2883" s="1"/>
      <c r="H2883" s="11"/>
      <c r="I2883" s="11"/>
      <c r="J2883" s="11"/>
      <c r="K2883" s="2"/>
      <c r="L2883" s="2"/>
      <c r="M2883" s="1"/>
    </row>
    <row r="2884" spans="1:13" x14ac:dyDescent="0.2">
      <c r="A2884" s="1"/>
      <c r="B2884" s="1"/>
      <c r="C2884" s="16"/>
      <c r="D2884" s="1"/>
      <c r="E2884" s="1"/>
      <c r="F2884" s="1"/>
      <c r="G2884" s="1"/>
      <c r="H2884" s="11"/>
      <c r="I2884" s="11"/>
      <c r="J2884" s="11"/>
      <c r="K2884" s="2"/>
      <c r="L2884" s="2"/>
      <c r="M2884" s="1"/>
    </row>
    <row r="2885" spans="1:13" x14ac:dyDescent="0.2">
      <c r="A2885" s="1"/>
      <c r="B2885" s="1"/>
      <c r="C2885" s="16"/>
      <c r="D2885" s="1"/>
      <c r="E2885" s="1"/>
      <c r="F2885" s="1"/>
      <c r="G2885" s="1"/>
      <c r="H2885" s="11"/>
      <c r="I2885" s="11"/>
      <c r="J2885" s="11"/>
      <c r="K2885" s="2"/>
      <c r="L2885" s="2"/>
      <c r="M2885" s="1"/>
    </row>
    <row r="2886" spans="1:13" x14ac:dyDescent="0.2">
      <c r="A2886" s="1"/>
      <c r="B2886" s="1"/>
      <c r="C2886" s="16"/>
      <c r="D2886" s="1"/>
      <c r="E2886" s="1"/>
      <c r="F2886" s="1"/>
      <c r="G2886" s="1"/>
      <c r="H2886" s="11"/>
      <c r="I2886" s="11"/>
      <c r="J2886" s="11"/>
      <c r="K2886" s="2"/>
      <c r="L2886" s="2"/>
      <c r="M2886" s="1"/>
    </row>
    <row r="2887" spans="1:13" x14ac:dyDescent="0.2">
      <c r="A2887" s="1"/>
      <c r="B2887" s="1"/>
      <c r="C2887" s="16"/>
      <c r="D2887" s="1"/>
      <c r="E2887" s="1"/>
      <c r="F2887" s="1"/>
      <c r="G2887" s="1"/>
      <c r="H2887" s="11"/>
      <c r="I2887" s="11"/>
      <c r="J2887" s="11"/>
      <c r="K2887" s="2"/>
      <c r="L2887" s="2"/>
      <c r="M2887" s="1"/>
    </row>
    <row r="2888" spans="1:13" x14ac:dyDescent="0.2">
      <c r="A2888" s="1"/>
      <c r="B2888" s="1"/>
      <c r="C2888" s="16"/>
      <c r="D2888" s="1"/>
      <c r="E2888" s="1"/>
      <c r="F2888" s="1"/>
      <c r="G2888" s="1"/>
      <c r="H2888" s="11"/>
      <c r="I2888" s="11"/>
      <c r="J2888" s="11"/>
      <c r="K2888" s="2"/>
      <c r="L2888" s="2"/>
      <c r="M2888" s="1"/>
    </row>
    <row r="2889" spans="1:13" x14ac:dyDescent="0.2">
      <c r="A2889" s="1"/>
      <c r="B2889" s="1"/>
      <c r="C2889" s="16"/>
      <c r="D2889" s="1"/>
      <c r="E2889" s="1"/>
      <c r="F2889" s="1"/>
      <c r="G2889" s="1"/>
      <c r="H2889" s="11"/>
      <c r="I2889" s="11"/>
      <c r="J2889" s="11"/>
      <c r="K2889" s="2"/>
      <c r="L2889" s="2"/>
      <c r="M2889" s="1"/>
    </row>
    <row r="2890" spans="1:13" x14ac:dyDescent="0.2">
      <c r="A2890" s="1"/>
      <c r="B2890" s="1"/>
      <c r="C2890" s="16"/>
      <c r="D2890" s="1"/>
      <c r="E2890" s="1"/>
      <c r="F2890" s="1"/>
      <c r="G2890" s="1"/>
      <c r="H2890" s="11"/>
      <c r="I2890" s="11"/>
      <c r="J2890" s="11"/>
      <c r="K2890" s="2"/>
      <c r="L2890" s="2"/>
      <c r="M2890" s="1"/>
    </row>
    <row r="2891" spans="1:13" x14ac:dyDescent="0.2">
      <c r="A2891" s="1"/>
      <c r="B2891" s="1"/>
      <c r="C2891" s="16"/>
      <c r="D2891" s="1"/>
      <c r="E2891" s="1"/>
      <c r="F2891" s="1"/>
      <c r="G2891" s="1"/>
      <c r="H2891" s="11"/>
      <c r="I2891" s="11"/>
      <c r="J2891" s="11"/>
      <c r="K2891" s="2"/>
      <c r="L2891" s="2"/>
      <c r="M2891" s="1"/>
    </row>
    <row r="2892" spans="1:13" x14ac:dyDescent="0.2">
      <c r="A2892" s="1"/>
      <c r="B2892" s="1"/>
      <c r="C2892" s="16"/>
      <c r="D2892" s="1"/>
      <c r="E2892" s="1"/>
      <c r="F2892" s="1"/>
      <c r="G2892" s="1"/>
      <c r="H2892" s="11"/>
      <c r="I2892" s="11"/>
      <c r="J2892" s="11"/>
      <c r="K2892" s="2"/>
      <c r="L2892" s="2"/>
      <c r="M2892" s="1"/>
    </row>
    <row r="2893" spans="1:13" x14ac:dyDescent="0.2">
      <c r="A2893" s="1"/>
      <c r="B2893" s="1"/>
      <c r="C2893" s="16"/>
      <c r="D2893" s="1"/>
      <c r="E2893" s="1"/>
      <c r="F2893" s="1"/>
      <c r="G2893" s="1"/>
      <c r="H2893" s="11"/>
      <c r="I2893" s="11"/>
      <c r="J2893" s="11"/>
      <c r="K2893" s="2"/>
      <c r="L2893" s="2"/>
      <c r="M2893" s="1"/>
    </row>
    <row r="2894" spans="1:13" x14ac:dyDescent="0.2">
      <c r="A2894" s="1"/>
      <c r="B2894" s="1"/>
      <c r="C2894" s="16"/>
      <c r="D2894" s="1"/>
      <c r="E2894" s="1"/>
      <c r="F2894" s="1"/>
      <c r="G2894" s="1"/>
      <c r="H2894" s="11"/>
      <c r="I2894" s="11"/>
      <c r="J2894" s="11"/>
      <c r="K2894" s="2"/>
      <c r="L2894" s="2"/>
      <c r="M2894" s="1"/>
    </row>
    <row r="2895" spans="1:13" x14ac:dyDescent="0.2">
      <c r="A2895" s="1"/>
      <c r="B2895" s="1"/>
      <c r="C2895" s="16"/>
      <c r="D2895" s="1"/>
      <c r="E2895" s="1"/>
      <c r="F2895" s="1"/>
      <c r="G2895" s="1"/>
      <c r="H2895" s="11"/>
      <c r="I2895" s="11"/>
      <c r="J2895" s="11"/>
      <c r="K2895" s="2"/>
      <c r="L2895" s="2"/>
      <c r="M2895" s="1"/>
    </row>
    <row r="2896" spans="1:13" x14ac:dyDescent="0.2">
      <c r="A2896" s="1"/>
      <c r="B2896" s="1"/>
      <c r="C2896" s="16"/>
      <c r="D2896" s="1"/>
      <c r="E2896" s="1"/>
      <c r="F2896" s="1"/>
      <c r="G2896" s="1"/>
      <c r="H2896" s="11"/>
      <c r="I2896" s="11"/>
      <c r="J2896" s="11"/>
      <c r="K2896" s="2"/>
      <c r="L2896" s="2"/>
      <c r="M2896" s="1"/>
    </row>
    <row r="2897" spans="1:13" x14ac:dyDescent="0.2">
      <c r="A2897" s="1"/>
      <c r="B2897" s="1"/>
      <c r="C2897" s="16"/>
      <c r="D2897" s="1"/>
      <c r="E2897" s="1"/>
      <c r="F2897" s="1"/>
      <c r="G2897" s="1"/>
      <c r="H2897" s="11"/>
      <c r="I2897" s="11"/>
      <c r="J2897" s="11"/>
      <c r="K2897" s="2"/>
      <c r="L2897" s="2"/>
      <c r="M2897" s="1"/>
    </row>
    <row r="2898" spans="1:13" x14ac:dyDescent="0.2">
      <c r="A2898" s="1"/>
      <c r="B2898" s="1"/>
      <c r="C2898" s="16"/>
      <c r="D2898" s="1"/>
      <c r="E2898" s="1"/>
      <c r="F2898" s="1"/>
      <c r="G2898" s="1"/>
      <c r="H2898" s="11"/>
      <c r="I2898" s="11"/>
      <c r="J2898" s="11"/>
      <c r="K2898" s="2"/>
      <c r="L2898" s="2"/>
      <c r="M2898" s="1"/>
    </row>
    <row r="2899" spans="1:13" x14ac:dyDescent="0.2">
      <c r="A2899" s="1"/>
      <c r="B2899" s="1"/>
      <c r="C2899" s="16"/>
      <c r="D2899" s="1"/>
      <c r="E2899" s="1"/>
      <c r="F2899" s="1"/>
      <c r="G2899" s="1"/>
      <c r="H2899" s="11"/>
      <c r="I2899" s="11"/>
      <c r="J2899" s="11"/>
      <c r="K2899" s="2"/>
      <c r="L2899" s="2"/>
      <c r="M2899" s="1"/>
    </row>
    <row r="2900" spans="1:13" x14ac:dyDescent="0.2">
      <c r="A2900" s="1"/>
      <c r="B2900" s="1"/>
      <c r="C2900" s="16"/>
      <c r="D2900" s="1"/>
      <c r="E2900" s="1"/>
      <c r="F2900" s="1"/>
      <c r="G2900" s="1"/>
      <c r="H2900" s="11"/>
      <c r="I2900" s="11"/>
      <c r="J2900" s="11"/>
      <c r="K2900" s="2"/>
      <c r="L2900" s="2"/>
      <c r="M2900" s="1"/>
    </row>
    <row r="2901" spans="1:13" x14ac:dyDescent="0.2">
      <c r="A2901" s="1"/>
      <c r="B2901" s="1"/>
      <c r="C2901" s="16"/>
      <c r="D2901" s="1"/>
      <c r="E2901" s="1"/>
      <c r="F2901" s="1"/>
      <c r="G2901" s="1"/>
      <c r="H2901" s="11"/>
      <c r="I2901" s="11"/>
      <c r="J2901" s="11"/>
      <c r="K2901" s="2"/>
      <c r="L2901" s="2"/>
      <c r="M2901" s="1"/>
    </row>
    <row r="2902" spans="1:13" x14ac:dyDescent="0.2">
      <c r="A2902" s="1"/>
      <c r="B2902" s="1"/>
      <c r="C2902" s="16"/>
      <c r="D2902" s="1"/>
      <c r="E2902" s="1"/>
      <c r="F2902" s="1"/>
      <c r="G2902" s="1"/>
      <c r="H2902" s="11"/>
      <c r="I2902" s="11"/>
      <c r="J2902" s="11"/>
      <c r="K2902" s="2"/>
      <c r="L2902" s="2"/>
      <c r="M2902" s="1"/>
    </row>
    <row r="2903" spans="1:13" x14ac:dyDescent="0.2">
      <c r="A2903" s="1"/>
      <c r="B2903" s="1"/>
      <c r="C2903" s="16"/>
      <c r="D2903" s="1"/>
      <c r="E2903" s="1"/>
      <c r="F2903" s="1"/>
      <c r="G2903" s="1"/>
      <c r="H2903" s="11"/>
      <c r="I2903" s="11"/>
      <c r="J2903" s="11"/>
      <c r="K2903" s="2"/>
      <c r="L2903" s="2"/>
      <c r="M2903" s="1"/>
    </row>
    <row r="2904" spans="1:13" x14ac:dyDescent="0.2">
      <c r="A2904" s="1"/>
      <c r="B2904" s="1"/>
      <c r="C2904" s="16"/>
      <c r="D2904" s="1"/>
      <c r="E2904" s="1"/>
      <c r="F2904" s="1"/>
      <c r="G2904" s="1"/>
      <c r="H2904" s="11"/>
      <c r="I2904" s="11"/>
      <c r="J2904" s="11"/>
      <c r="K2904" s="2"/>
      <c r="L2904" s="2"/>
      <c r="M2904" s="1"/>
    </row>
    <row r="2905" spans="1:13" x14ac:dyDescent="0.2">
      <c r="A2905" s="1"/>
      <c r="B2905" s="1"/>
      <c r="C2905" s="16"/>
      <c r="D2905" s="1"/>
      <c r="E2905" s="1"/>
      <c r="F2905" s="1"/>
      <c r="G2905" s="1"/>
      <c r="H2905" s="11"/>
      <c r="I2905" s="11"/>
      <c r="J2905" s="11"/>
      <c r="K2905" s="2"/>
      <c r="L2905" s="2"/>
      <c r="M2905" s="1"/>
    </row>
    <row r="2906" spans="1:13" x14ac:dyDescent="0.2">
      <c r="A2906" s="1"/>
      <c r="B2906" s="1"/>
      <c r="C2906" s="16"/>
      <c r="D2906" s="1"/>
      <c r="E2906" s="1"/>
      <c r="F2906" s="1"/>
      <c r="G2906" s="1"/>
      <c r="H2906" s="11"/>
      <c r="I2906" s="11"/>
      <c r="J2906" s="11"/>
      <c r="K2906" s="2"/>
      <c r="L2906" s="2"/>
      <c r="M2906" s="1"/>
    </row>
    <row r="2907" spans="1:13" x14ac:dyDescent="0.2">
      <c r="A2907" s="1"/>
      <c r="B2907" s="1"/>
      <c r="C2907" s="16"/>
      <c r="D2907" s="1"/>
      <c r="E2907" s="1"/>
      <c r="F2907" s="1"/>
      <c r="G2907" s="1"/>
      <c r="H2907" s="11"/>
      <c r="I2907" s="11"/>
      <c r="J2907" s="11"/>
      <c r="K2907" s="2"/>
      <c r="L2907" s="2"/>
      <c r="M2907" s="1"/>
    </row>
    <row r="2908" spans="1:13" x14ac:dyDescent="0.2">
      <c r="A2908" s="1"/>
      <c r="B2908" s="1"/>
      <c r="C2908" s="16"/>
      <c r="D2908" s="1"/>
      <c r="E2908" s="1"/>
      <c r="F2908" s="1"/>
      <c r="G2908" s="1"/>
      <c r="H2908" s="11"/>
      <c r="I2908" s="11"/>
      <c r="J2908" s="11"/>
      <c r="K2908" s="2"/>
      <c r="L2908" s="2"/>
      <c r="M2908" s="1"/>
    </row>
    <row r="2909" spans="1:13" x14ac:dyDescent="0.2">
      <c r="A2909" s="1"/>
      <c r="B2909" s="1"/>
      <c r="C2909" s="16"/>
      <c r="D2909" s="1"/>
      <c r="E2909" s="1"/>
      <c r="F2909" s="1"/>
      <c r="G2909" s="1"/>
      <c r="H2909" s="11"/>
      <c r="I2909" s="11"/>
      <c r="J2909" s="11"/>
      <c r="K2909" s="2"/>
      <c r="L2909" s="2"/>
      <c r="M2909" s="1"/>
    </row>
    <row r="2910" spans="1:13" x14ac:dyDescent="0.2">
      <c r="A2910" s="1"/>
      <c r="B2910" s="1"/>
      <c r="C2910" s="16"/>
      <c r="D2910" s="1"/>
      <c r="E2910" s="1"/>
      <c r="F2910" s="1"/>
      <c r="G2910" s="1"/>
      <c r="H2910" s="11"/>
      <c r="I2910" s="11"/>
      <c r="J2910" s="11"/>
      <c r="K2910" s="2"/>
      <c r="L2910" s="2"/>
      <c r="M2910" s="1"/>
    </row>
    <row r="2911" spans="1:13" x14ac:dyDescent="0.2">
      <c r="A2911" s="1"/>
      <c r="B2911" s="1"/>
      <c r="C2911" s="16"/>
      <c r="D2911" s="1"/>
      <c r="E2911" s="1"/>
      <c r="F2911" s="1"/>
      <c r="G2911" s="1"/>
      <c r="H2911" s="11"/>
      <c r="I2911" s="11"/>
      <c r="J2911" s="11"/>
      <c r="K2911" s="2"/>
      <c r="L2911" s="2"/>
      <c r="M2911" s="1"/>
    </row>
    <row r="2912" spans="1:13" x14ac:dyDescent="0.2">
      <c r="A2912" s="1"/>
      <c r="B2912" s="1"/>
      <c r="C2912" s="16"/>
      <c r="D2912" s="1"/>
      <c r="E2912" s="1"/>
      <c r="F2912" s="1"/>
      <c r="G2912" s="1"/>
      <c r="H2912" s="11"/>
      <c r="I2912" s="11"/>
      <c r="J2912" s="11"/>
      <c r="K2912" s="2"/>
      <c r="L2912" s="2"/>
      <c r="M2912" s="1"/>
    </row>
    <row r="2913" spans="1:13" x14ac:dyDescent="0.2">
      <c r="A2913" s="1"/>
      <c r="B2913" s="1"/>
      <c r="C2913" s="16"/>
      <c r="D2913" s="1"/>
      <c r="E2913" s="1"/>
      <c r="F2913" s="1"/>
      <c r="G2913" s="1"/>
      <c r="H2913" s="11"/>
      <c r="I2913" s="11"/>
      <c r="J2913" s="11"/>
      <c r="K2913" s="2"/>
      <c r="L2913" s="2"/>
      <c r="M2913" s="1"/>
    </row>
    <row r="2914" spans="1:13" x14ac:dyDescent="0.2">
      <c r="A2914" s="1"/>
      <c r="B2914" s="1"/>
      <c r="C2914" s="16"/>
      <c r="D2914" s="1"/>
      <c r="E2914" s="1"/>
      <c r="F2914" s="1"/>
      <c r="G2914" s="1"/>
      <c r="H2914" s="11"/>
      <c r="I2914" s="11"/>
      <c r="J2914" s="11"/>
      <c r="K2914" s="2"/>
      <c r="L2914" s="2"/>
      <c r="M2914" s="1"/>
    </row>
    <row r="2915" spans="1:13" x14ac:dyDescent="0.2">
      <c r="A2915" s="1"/>
      <c r="B2915" s="1"/>
      <c r="C2915" s="16"/>
      <c r="D2915" s="1"/>
      <c r="E2915" s="1"/>
      <c r="F2915" s="1"/>
      <c r="G2915" s="1"/>
      <c r="H2915" s="11"/>
      <c r="I2915" s="11"/>
      <c r="J2915" s="11"/>
      <c r="K2915" s="2"/>
      <c r="L2915" s="2"/>
      <c r="M2915" s="1"/>
    </row>
    <row r="2916" spans="1:13" x14ac:dyDescent="0.2">
      <c r="A2916" s="1"/>
      <c r="B2916" s="1"/>
      <c r="C2916" s="16"/>
      <c r="D2916" s="1"/>
      <c r="E2916" s="1"/>
      <c r="F2916" s="1"/>
      <c r="G2916" s="1"/>
      <c r="H2916" s="11"/>
      <c r="I2916" s="11"/>
      <c r="J2916" s="11"/>
      <c r="K2916" s="2"/>
      <c r="L2916" s="2"/>
      <c r="M2916" s="1"/>
    </row>
    <row r="2917" spans="1:13" x14ac:dyDescent="0.2">
      <c r="A2917" s="1"/>
      <c r="B2917" s="1"/>
      <c r="C2917" s="16"/>
      <c r="D2917" s="1"/>
      <c r="E2917" s="1"/>
      <c r="F2917" s="1"/>
      <c r="G2917" s="1"/>
      <c r="H2917" s="11"/>
      <c r="I2917" s="11"/>
      <c r="J2917" s="11"/>
      <c r="K2917" s="2"/>
      <c r="L2917" s="2"/>
      <c r="M2917" s="1"/>
    </row>
    <row r="2918" spans="1:13" x14ac:dyDescent="0.2">
      <c r="A2918" s="1"/>
      <c r="B2918" s="1"/>
      <c r="C2918" s="16"/>
      <c r="D2918" s="1"/>
      <c r="E2918" s="1"/>
      <c r="F2918" s="1"/>
      <c r="G2918" s="1"/>
      <c r="H2918" s="11"/>
      <c r="I2918" s="11"/>
      <c r="J2918" s="11"/>
      <c r="K2918" s="2"/>
      <c r="L2918" s="2"/>
      <c r="M2918" s="1"/>
    </row>
    <row r="2919" spans="1:13" x14ac:dyDescent="0.2">
      <c r="A2919" s="1"/>
      <c r="B2919" s="1"/>
      <c r="C2919" s="16"/>
      <c r="D2919" s="1"/>
      <c r="E2919" s="1"/>
      <c r="F2919" s="1"/>
      <c r="G2919" s="1"/>
      <c r="H2919" s="11"/>
      <c r="I2919" s="11"/>
      <c r="J2919" s="11"/>
      <c r="K2919" s="2"/>
      <c r="L2919" s="2"/>
      <c r="M2919" s="1"/>
    </row>
    <row r="2920" spans="1:13" x14ac:dyDescent="0.2">
      <c r="A2920" s="1"/>
      <c r="B2920" s="1"/>
      <c r="C2920" s="16"/>
      <c r="D2920" s="1"/>
      <c r="E2920" s="1"/>
      <c r="F2920" s="1"/>
      <c r="G2920" s="1"/>
      <c r="H2920" s="11"/>
      <c r="I2920" s="11"/>
      <c r="J2920" s="11"/>
      <c r="K2920" s="2"/>
      <c r="L2920" s="2"/>
      <c r="M2920" s="1"/>
    </row>
    <row r="2921" spans="1:13" x14ac:dyDescent="0.2">
      <c r="A2921" s="1"/>
      <c r="B2921" s="1"/>
      <c r="C2921" s="16"/>
      <c r="D2921" s="1"/>
      <c r="E2921" s="1"/>
      <c r="F2921" s="1"/>
      <c r="G2921" s="1"/>
      <c r="H2921" s="11"/>
      <c r="I2921" s="11"/>
      <c r="J2921" s="11"/>
      <c r="K2921" s="2"/>
      <c r="L2921" s="2"/>
      <c r="M2921" s="1"/>
    </row>
    <row r="2922" spans="1:13" x14ac:dyDescent="0.2">
      <c r="A2922" s="1"/>
      <c r="B2922" s="1"/>
      <c r="C2922" s="16"/>
      <c r="D2922" s="1"/>
      <c r="E2922" s="1"/>
      <c r="F2922" s="1"/>
      <c r="G2922" s="1"/>
      <c r="H2922" s="11"/>
      <c r="I2922" s="11"/>
      <c r="J2922" s="11"/>
      <c r="K2922" s="2"/>
      <c r="L2922" s="2"/>
      <c r="M2922" s="1"/>
    </row>
    <row r="2923" spans="1:13" x14ac:dyDescent="0.2">
      <c r="A2923" s="1"/>
      <c r="B2923" s="1"/>
      <c r="C2923" s="16"/>
      <c r="D2923" s="1"/>
      <c r="E2923" s="1"/>
      <c r="F2923" s="1"/>
      <c r="G2923" s="1"/>
      <c r="H2923" s="11"/>
      <c r="I2923" s="11"/>
      <c r="J2923" s="11"/>
      <c r="K2923" s="2"/>
      <c r="L2923" s="2"/>
      <c r="M2923" s="1"/>
    </row>
    <row r="2924" spans="1:13" x14ac:dyDescent="0.2">
      <c r="A2924" s="1"/>
      <c r="B2924" s="1"/>
      <c r="C2924" s="16"/>
      <c r="D2924" s="1"/>
      <c r="E2924" s="1"/>
      <c r="F2924" s="1"/>
      <c r="G2924" s="1"/>
      <c r="H2924" s="11"/>
      <c r="I2924" s="11"/>
      <c r="J2924" s="11"/>
      <c r="K2924" s="2"/>
      <c r="L2924" s="2"/>
      <c r="M2924" s="1"/>
    </row>
    <row r="2925" spans="1:13" x14ac:dyDescent="0.2">
      <c r="A2925" s="1"/>
      <c r="B2925" s="1"/>
      <c r="C2925" s="16"/>
      <c r="D2925" s="1"/>
      <c r="E2925" s="1"/>
      <c r="F2925" s="1"/>
      <c r="G2925" s="1"/>
      <c r="H2925" s="11"/>
      <c r="I2925" s="11"/>
      <c r="J2925" s="11"/>
      <c r="K2925" s="2"/>
      <c r="L2925" s="2"/>
      <c r="M2925" s="1"/>
    </row>
    <row r="2926" spans="1:13" x14ac:dyDescent="0.2">
      <c r="A2926" s="1"/>
      <c r="B2926" s="1"/>
      <c r="C2926" s="16"/>
      <c r="D2926" s="1"/>
      <c r="E2926" s="1"/>
      <c r="F2926" s="1"/>
      <c r="G2926" s="1"/>
      <c r="H2926" s="11"/>
      <c r="I2926" s="11"/>
      <c r="J2926" s="11"/>
      <c r="K2926" s="2"/>
      <c r="L2926" s="2"/>
      <c r="M2926" s="1"/>
    </row>
    <row r="2927" spans="1:13" x14ac:dyDescent="0.2">
      <c r="A2927" s="1"/>
      <c r="B2927" s="1"/>
      <c r="C2927" s="16"/>
      <c r="D2927" s="1"/>
      <c r="E2927" s="1"/>
      <c r="F2927" s="1"/>
      <c r="G2927" s="1"/>
      <c r="H2927" s="11"/>
      <c r="I2927" s="11"/>
      <c r="J2927" s="11"/>
      <c r="K2927" s="2"/>
      <c r="L2927" s="2"/>
      <c r="M2927" s="1"/>
    </row>
    <row r="2928" spans="1:13" x14ac:dyDescent="0.2">
      <c r="A2928" s="1"/>
      <c r="B2928" s="1"/>
      <c r="C2928" s="16"/>
      <c r="D2928" s="1"/>
      <c r="E2928" s="1"/>
      <c r="F2928" s="1"/>
      <c r="G2928" s="1"/>
      <c r="H2928" s="11"/>
      <c r="I2928" s="11"/>
      <c r="J2928" s="11"/>
      <c r="K2928" s="2"/>
      <c r="L2928" s="2"/>
      <c r="M2928" s="1"/>
    </row>
    <row r="2929" spans="1:13" x14ac:dyDescent="0.2">
      <c r="A2929" s="1"/>
      <c r="B2929" s="1"/>
      <c r="C2929" s="16"/>
      <c r="D2929" s="1"/>
      <c r="E2929" s="1"/>
      <c r="F2929" s="1"/>
      <c r="G2929" s="1"/>
      <c r="H2929" s="11"/>
      <c r="I2929" s="11"/>
      <c r="J2929" s="11"/>
      <c r="K2929" s="2"/>
      <c r="L2929" s="2"/>
      <c r="M2929" s="1"/>
    </row>
    <row r="2930" spans="1:13" x14ac:dyDescent="0.2">
      <c r="A2930" s="1"/>
      <c r="B2930" s="1"/>
      <c r="C2930" s="16"/>
      <c r="D2930" s="1"/>
      <c r="E2930" s="1"/>
      <c r="F2930" s="1"/>
      <c r="G2930" s="1"/>
      <c r="H2930" s="11"/>
      <c r="I2930" s="11"/>
      <c r="J2930" s="11"/>
      <c r="K2930" s="2"/>
      <c r="L2930" s="2"/>
      <c r="M2930" s="1"/>
    </row>
    <row r="2931" spans="1:13" x14ac:dyDescent="0.2">
      <c r="A2931" s="1"/>
      <c r="B2931" s="1"/>
      <c r="C2931" s="16"/>
      <c r="D2931" s="1"/>
      <c r="E2931" s="1"/>
      <c r="F2931" s="1"/>
      <c r="G2931" s="1"/>
      <c r="H2931" s="11"/>
      <c r="I2931" s="11"/>
      <c r="J2931" s="11"/>
      <c r="K2931" s="2"/>
      <c r="L2931" s="2"/>
      <c r="M2931" s="1"/>
    </row>
    <row r="2932" spans="1:13" x14ac:dyDescent="0.2">
      <c r="A2932" s="1"/>
      <c r="B2932" s="1"/>
      <c r="C2932" s="16"/>
      <c r="D2932" s="1"/>
      <c r="E2932" s="1"/>
      <c r="F2932" s="1"/>
      <c r="G2932" s="1"/>
      <c r="H2932" s="11"/>
      <c r="I2932" s="11"/>
      <c r="J2932" s="11"/>
      <c r="K2932" s="2"/>
      <c r="L2932" s="2"/>
      <c r="M2932" s="1"/>
    </row>
    <row r="2933" spans="1:13" x14ac:dyDescent="0.2">
      <c r="A2933" s="1"/>
      <c r="B2933" s="1"/>
      <c r="C2933" s="16"/>
      <c r="D2933" s="1"/>
      <c r="E2933" s="1"/>
      <c r="F2933" s="1"/>
      <c r="G2933" s="1"/>
      <c r="H2933" s="11"/>
      <c r="I2933" s="11"/>
      <c r="J2933" s="11"/>
      <c r="K2933" s="2"/>
      <c r="L2933" s="2"/>
      <c r="M2933" s="1"/>
    </row>
    <row r="2934" spans="1:13" x14ac:dyDescent="0.2">
      <c r="A2934" s="1"/>
      <c r="B2934" s="1"/>
      <c r="C2934" s="16"/>
      <c r="D2934" s="1"/>
      <c r="E2934" s="1"/>
      <c r="F2934" s="1"/>
      <c r="G2934" s="1"/>
      <c r="H2934" s="11"/>
      <c r="I2934" s="11"/>
      <c r="J2934" s="11"/>
      <c r="K2934" s="2"/>
      <c r="L2934" s="2"/>
      <c r="M2934" s="1"/>
    </row>
    <row r="2935" spans="1:13" x14ac:dyDescent="0.2">
      <c r="A2935" s="1"/>
      <c r="B2935" s="1"/>
      <c r="C2935" s="16"/>
      <c r="D2935" s="1"/>
      <c r="E2935" s="1"/>
      <c r="F2935" s="1"/>
      <c r="G2935" s="1"/>
      <c r="H2935" s="11"/>
      <c r="I2935" s="11"/>
      <c r="J2935" s="11"/>
      <c r="K2935" s="2"/>
      <c r="L2935" s="2"/>
      <c r="M2935" s="1"/>
    </row>
    <row r="2936" spans="1:13" x14ac:dyDescent="0.2">
      <c r="A2936" s="1"/>
      <c r="B2936" s="1"/>
      <c r="C2936" s="16"/>
      <c r="D2936" s="1"/>
      <c r="E2936" s="1"/>
      <c r="F2936" s="1"/>
      <c r="G2936" s="1"/>
      <c r="H2936" s="11"/>
      <c r="I2936" s="11"/>
      <c r="J2936" s="11"/>
      <c r="K2936" s="2"/>
      <c r="L2936" s="2"/>
      <c r="M2936" s="1"/>
    </row>
    <row r="2937" spans="1:13" x14ac:dyDescent="0.2">
      <c r="A2937" s="1"/>
      <c r="B2937" s="1"/>
      <c r="C2937" s="16"/>
      <c r="D2937" s="1"/>
      <c r="E2937" s="1"/>
      <c r="F2937" s="1"/>
      <c r="G2937" s="1"/>
      <c r="H2937" s="11"/>
      <c r="I2937" s="11"/>
      <c r="J2937" s="11"/>
      <c r="K2937" s="2"/>
      <c r="L2937" s="2"/>
      <c r="M2937" s="1"/>
    </row>
    <row r="2938" spans="1:13" x14ac:dyDescent="0.2">
      <c r="A2938" s="1"/>
      <c r="B2938" s="1"/>
      <c r="C2938" s="16"/>
      <c r="D2938" s="1"/>
      <c r="E2938" s="1"/>
      <c r="F2938" s="1"/>
      <c r="G2938" s="1"/>
      <c r="H2938" s="11"/>
      <c r="I2938" s="11"/>
      <c r="J2938" s="11"/>
      <c r="K2938" s="2"/>
      <c r="L2938" s="2"/>
      <c r="M2938" s="1"/>
    </row>
    <row r="2939" spans="1:13" x14ac:dyDescent="0.2">
      <c r="A2939" s="1"/>
      <c r="B2939" s="1"/>
      <c r="C2939" s="16"/>
      <c r="D2939" s="1"/>
      <c r="E2939" s="1"/>
      <c r="F2939" s="1"/>
      <c r="G2939" s="1"/>
      <c r="H2939" s="11"/>
      <c r="I2939" s="11"/>
      <c r="J2939" s="11"/>
      <c r="K2939" s="2"/>
      <c r="L2939" s="2"/>
      <c r="M2939" s="1"/>
    </row>
    <row r="2940" spans="1:13" x14ac:dyDescent="0.2">
      <c r="A2940" s="1"/>
      <c r="B2940" s="1"/>
      <c r="C2940" s="16"/>
      <c r="D2940" s="1"/>
      <c r="E2940" s="1"/>
      <c r="F2940" s="1"/>
      <c r="G2940" s="1"/>
      <c r="H2940" s="11"/>
      <c r="I2940" s="11"/>
      <c r="J2940" s="11"/>
      <c r="K2940" s="2"/>
      <c r="L2940" s="2"/>
      <c r="M2940" s="1"/>
    </row>
    <row r="2941" spans="1:13" x14ac:dyDescent="0.2">
      <c r="A2941" s="1"/>
      <c r="B2941" s="1"/>
      <c r="C2941" s="16"/>
      <c r="D2941" s="1"/>
      <c r="E2941" s="1"/>
      <c r="F2941" s="1"/>
      <c r="G2941" s="1"/>
      <c r="H2941" s="11"/>
      <c r="I2941" s="11"/>
      <c r="J2941" s="11"/>
      <c r="K2941" s="2"/>
      <c r="L2941" s="2"/>
      <c r="M2941" s="1"/>
    </row>
    <row r="2942" spans="1:13" x14ac:dyDescent="0.2">
      <c r="A2942" s="1"/>
      <c r="B2942" s="1"/>
      <c r="C2942" s="16"/>
      <c r="D2942" s="1"/>
      <c r="E2942" s="1"/>
      <c r="F2942" s="1"/>
      <c r="G2942" s="1"/>
      <c r="H2942" s="11"/>
      <c r="I2942" s="11"/>
      <c r="J2942" s="11"/>
      <c r="K2942" s="2"/>
      <c r="L2942" s="2"/>
      <c r="M2942" s="1"/>
    </row>
    <row r="2943" spans="1:13" x14ac:dyDescent="0.2">
      <c r="A2943" s="1"/>
      <c r="B2943" s="1"/>
      <c r="C2943" s="16"/>
      <c r="D2943" s="1"/>
      <c r="E2943" s="1"/>
      <c r="F2943" s="1"/>
      <c r="G2943" s="1"/>
      <c r="H2943" s="11"/>
      <c r="I2943" s="11"/>
      <c r="J2943" s="11"/>
      <c r="K2943" s="2"/>
      <c r="L2943" s="2"/>
      <c r="M2943" s="1"/>
    </row>
    <row r="2944" spans="1:13" x14ac:dyDescent="0.2">
      <c r="A2944" s="1"/>
      <c r="B2944" s="1"/>
      <c r="C2944" s="16"/>
      <c r="D2944" s="1"/>
      <c r="E2944" s="1"/>
      <c r="F2944" s="1"/>
      <c r="G2944" s="1"/>
      <c r="H2944" s="11"/>
      <c r="I2944" s="11"/>
      <c r="J2944" s="11"/>
      <c r="K2944" s="2"/>
      <c r="L2944" s="2"/>
      <c r="M2944" s="1"/>
    </row>
    <row r="2945" spans="1:13" x14ac:dyDescent="0.2">
      <c r="A2945" s="1"/>
      <c r="B2945" s="1"/>
      <c r="C2945" s="16"/>
      <c r="D2945" s="1"/>
      <c r="E2945" s="1"/>
      <c r="F2945" s="1"/>
      <c r="G2945" s="1"/>
      <c r="H2945" s="11"/>
      <c r="I2945" s="11"/>
      <c r="J2945" s="11"/>
      <c r="K2945" s="2"/>
      <c r="L2945" s="2"/>
      <c r="M2945" s="1"/>
    </row>
    <row r="2946" spans="1:13" x14ac:dyDescent="0.2">
      <c r="A2946" s="1"/>
      <c r="B2946" s="1"/>
      <c r="C2946" s="16"/>
      <c r="D2946" s="1"/>
      <c r="E2946" s="1"/>
      <c r="F2946" s="1"/>
      <c r="G2946" s="1"/>
      <c r="H2946" s="11"/>
      <c r="I2946" s="11"/>
      <c r="J2946" s="11"/>
      <c r="K2946" s="2"/>
      <c r="L2946" s="2"/>
      <c r="M2946" s="1"/>
    </row>
    <row r="2947" spans="1:13" x14ac:dyDescent="0.2">
      <c r="A2947" s="1"/>
      <c r="B2947" s="1"/>
      <c r="C2947" s="16"/>
      <c r="D2947" s="1"/>
      <c r="E2947" s="1"/>
      <c r="F2947" s="1"/>
      <c r="G2947" s="1"/>
      <c r="H2947" s="11"/>
      <c r="I2947" s="11"/>
      <c r="J2947" s="11"/>
      <c r="K2947" s="2"/>
      <c r="L2947" s="2"/>
      <c r="M2947" s="1"/>
    </row>
    <row r="2948" spans="1:13" x14ac:dyDescent="0.2">
      <c r="A2948" s="1"/>
      <c r="B2948" s="1"/>
      <c r="C2948" s="16"/>
      <c r="D2948" s="1"/>
      <c r="E2948" s="1"/>
      <c r="F2948" s="1"/>
      <c r="G2948" s="1"/>
      <c r="H2948" s="11"/>
      <c r="I2948" s="11"/>
      <c r="J2948" s="11"/>
      <c r="K2948" s="2"/>
      <c r="L2948" s="2"/>
      <c r="M2948" s="1"/>
    </row>
    <row r="2949" spans="1:13" x14ac:dyDescent="0.2">
      <c r="A2949" s="1"/>
      <c r="B2949" s="1"/>
      <c r="C2949" s="16"/>
      <c r="D2949" s="1"/>
      <c r="E2949" s="1"/>
      <c r="F2949" s="1"/>
      <c r="G2949" s="1"/>
      <c r="H2949" s="11"/>
      <c r="I2949" s="11"/>
      <c r="J2949" s="11"/>
      <c r="K2949" s="2"/>
      <c r="L2949" s="2"/>
      <c r="M2949" s="1"/>
    </row>
    <row r="2950" spans="1:13" x14ac:dyDescent="0.2">
      <c r="A2950" s="1"/>
      <c r="B2950" s="1"/>
      <c r="C2950" s="16"/>
      <c r="D2950" s="1"/>
      <c r="E2950" s="1"/>
      <c r="F2950" s="1"/>
      <c r="G2950" s="1"/>
      <c r="H2950" s="11"/>
      <c r="I2950" s="11"/>
      <c r="J2950" s="11"/>
      <c r="K2950" s="2"/>
      <c r="L2950" s="2"/>
      <c r="M2950" s="1"/>
    </row>
    <row r="2951" spans="1:13" x14ac:dyDescent="0.2">
      <c r="A2951" s="1"/>
      <c r="B2951" s="1"/>
      <c r="C2951" s="16"/>
      <c r="D2951" s="1"/>
      <c r="E2951" s="1"/>
      <c r="F2951" s="1"/>
      <c r="G2951" s="1"/>
      <c r="H2951" s="11"/>
      <c r="I2951" s="11"/>
      <c r="J2951" s="11"/>
      <c r="K2951" s="2"/>
      <c r="L2951" s="2"/>
      <c r="M2951" s="1"/>
    </row>
    <row r="2952" spans="1:13" x14ac:dyDescent="0.2">
      <c r="A2952" s="1"/>
      <c r="B2952" s="1"/>
      <c r="C2952" s="16"/>
      <c r="D2952" s="1"/>
      <c r="E2952" s="1"/>
      <c r="F2952" s="1"/>
      <c r="G2952" s="1"/>
      <c r="H2952" s="11"/>
      <c r="I2952" s="11"/>
      <c r="J2952" s="11"/>
      <c r="K2952" s="2"/>
      <c r="L2952" s="2"/>
      <c r="M2952" s="1"/>
    </row>
    <row r="2953" spans="1:13" x14ac:dyDescent="0.2">
      <c r="A2953" s="1"/>
      <c r="B2953" s="1"/>
      <c r="C2953" s="16"/>
      <c r="D2953" s="1"/>
      <c r="E2953" s="1"/>
      <c r="F2953" s="1"/>
      <c r="G2953" s="1"/>
      <c r="H2953" s="11"/>
      <c r="I2953" s="11"/>
      <c r="J2953" s="11"/>
      <c r="K2953" s="2"/>
      <c r="L2953" s="2"/>
      <c r="M2953" s="1"/>
    </row>
    <row r="2954" spans="1:13" x14ac:dyDescent="0.2">
      <c r="A2954" s="1"/>
      <c r="B2954" s="1"/>
      <c r="C2954" s="16"/>
      <c r="D2954" s="1"/>
      <c r="E2954" s="1"/>
      <c r="F2954" s="1"/>
      <c r="G2954" s="1"/>
      <c r="H2954" s="11"/>
      <c r="I2954" s="11"/>
      <c r="J2954" s="11"/>
      <c r="K2954" s="2"/>
      <c r="L2954" s="2"/>
      <c r="M2954" s="1"/>
    </row>
    <row r="2955" spans="1:13" x14ac:dyDescent="0.2">
      <c r="A2955" s="1"/>
      <c r="B2955" s="1"/>
      <c r="C2955" s="16"/>
      <c r="D2955" s="1"/>
      <c r="E2955" s="1"/>
      <c r="F2955" s="1"/>
      <c r="G2955" s="1"/>
      <c r="H2955" s="11"/>
      <c r="I2955" s="11"/>
      <c r="J2955" s="11"/>
      <c r="K2955" s="2"/>
      <c r="L2955" s="2"/>
      <c r="M2955" s="1"/>
    </row>
    <row r="2956" spans="1:13" x14ac:dyDescent="0.2">
      <c r="A2956" s="1"/>
      <c r="B2956" s="1"/>
      <c r="C2956" s="16"/>
      <c r="D2956" s="1"/>
      <c r="E2956" s="1"/>
      <c r="F2956" s="1"/>
      <c r="G2956" s="1"/>
      <c r="H2956" s="11"/>
      <c r="I2956" s="11"/>
      <c r="J2956" s="11"/>
      <c r="K2956" s="2"/>
      <c r="L2956" s="2"/>
      <c r="M2956" s="1"/>
    </row>
    <row r="2957" spans="1:13" x14ac:dyDescent="0.2">
      <c r="A2957" s="1"/>
      <c r="B2957" s="1"/>
      <c r="C2957" s="16"/>
      <c r="D2957" s="1"/>
      <c r="E2957" s="1"/>
      <c r="F2957" s="1"/>
      <c r="G2957" s="1"/>
      <c r="H2957" s="11"/>
      <c r="I2957" s="11"/>
      <c r="J2957" s="11"/>
      <c r="K2957" s="2"/>
      <c r="L2957" s="2"/>
      <c r="M2957" s="1"/>
    </row>
    <row r="2958" spans="1:13" x14ac:dyDescent="0.2">
      <c r="A2958" s="1"/>
      <c r="B2958" s="1"/>
      <c r="C2958" s="16"/>
      <c r="D2958" s="1"/>
      <c r="E2958" s="1"/>
      <c r="F2958" s="1"/>
      <c r="G2958" s="1"/>
      <c r="H2958" s="11"/>
      <c r="I2958" s="11"/>
      <c r="J2958" s="11"/>
      <c r="K2958" s="2"/>
      <c r="L2958" s="2"/>
      <c r="M2958" s="1"/>
    </row>
    <row r="2959" spans="1:13" x14ac:dyDescent="0.2">
      <c r="A2959" s="1"/>
      <c r="B2959" s="1"/>
      <c r="C2959" s="16"/>
      <c r="D2959" s="1"/>
      <c r="E2959" s="1"/>
      <c r="F2959" s="1"/>
      <c r="G2959" s="1"/>
      <c r="H2959" s="11"/>
      <c r="I2959" s="11"/>
      <c r="J2959" s="11"/>
      <c r="K2959" s="2"/>
      <c r="L2959" s="2"/>
      <c r="M2959" s="1"/>
    </row>
    <row r="2960" spans="1:13" x14ac:dyDescent="0.2">
      <c r="A2960" s="1"/>
      <c r="B2960" s="1"/>
      <c r="C2960" s="16"/>
      <c r="D2960" s="1"/>
      <c r="E2960" s="1"/>
      <c r="F2960" s="1"/>
      <c r="G2960" s="1"/>
      <c r="H2960" s="11"/>
      <c r="I2960" s="11"/>
      <c r="J2960" s="11"/>
      <c r="K2960" s="2"/>
      <c r="L2960" s="2"/>
      <c r="M2960" s="1"/>
    </row>
    <row r="2961" spans="1:13" x14ac:dyDescent="0.2">
      <c r="A2961" s="1"/>
      <c r="B2961" s="1"/>
      <c r="C2961" s="16"/>
      <c r="D2961" s="1"/>
      <c r="E2961" s="1"/>
      <c r="F2961" s="1"/>
      <c r="G2961" s="1"/>
      <c r="H2961" s="11"/>
      <c r="I2961" s="11"/>
      <c r="J2961" s="11"/>
      <c r="K2961" s="2"/>
      <c r="L2961" s="2"/>
      <c r="M2961" s="1"/>
    </row>
    <row r="2962" spans="1:13" x14ac:dyDescent="0.2">
      <c r="A2962" s="1"/>
      <c r="B2962" s="1"/>
      <c r="C2962" s="16"/>
      <c r="D2962" s="1"/>
      <c r="E2962" s="1"/>
      <c r="F2962" s="1"/>
      <c r="G2962" s="1"/>
      <c r="H2962" s="11"/>
      <c r="I2962" s="11"/>
      <c r="J2962" s="11"/>
      <c r="K2962" s="2"/>
      <c r="L2962" s="2"/>
      <c r="M2962" s="1"/>
    </row>
    <row r="2963" spans="1:13" x14ac:dyDescent="0.2">
      <c r="A2963" s="1"/>
      <c r="B2963" s="1"/>
      <c r="C2963" s="16"/>
      <c r="D2963" s="1"/>
      <c r="E2963" s="1"/>
      <c r="F2963" s="1"/>
      <c r="G2963" s="1"/>
      <c r="H2963" s="11"/>
      <c r="I2963" s="11"/>
      <c r="J2963" s="11"/>
      <c r="K2963" s="2"/>
      <c r="L2963" s="2"/>
      <c r="M2963" s="1"/>
    </row>
    <row r="2964" spans="1:13" x14ac:dyDescent="0.2">
      <c r="A2964" s="1"/>
      <c r="B2964" s="1"/>
      <c r="C2964" s="16"/>
      <c r="D2964" s="1"/>
      <c r="E2964" s="1"/>
      <c r="F2964" s="1"/>
      <c r="G2964" s="1"/>
      <c r="H2964" s="11"/>
      <c r="I2964" s="11"/>
      <c r="J2964" s="11"/>
      <c r="K2964" s="2"/>
      <c r="L2964" s="2"/>
      <c r="M2964" s="1"/>
    </row>
    <row r="2965" spans="1:13" x14ac:dyDescent="0.2">
      <c r="A2965" s="1"/>
      <c r="B2965" s="1"/>
      <c r="C2965" s="16"/>
      <c r="D2965" s="1"/>
      <c r="E2965" s="1"/>
      <c r="F2965" s="1"/>
      <c r="G2965" s="1"/>
      <c r="H2965" s="11"/>
      <c r="I2965" s="11"/>
      <c r="J2965" s="11"/>
      <c r="K2965" s="2"/>
      <c r="L2965" s="2"/>
      <c r="M2965" s="1"/>
    </row>
    <row r="2966" spans="1:13" x14ac:dyDescent="0.2">
      <c r="A2966" s="1"/>
      <c r="B2966" s="1"/>
      <c r="C2966" s="16"/>
      <c r="D2966" s="1"/>
      <c r="E2966" s="1"/>
      <c r="F2966" s="1"/>
      <c r="G2966" s="1"/>
      <c r="H2966" s="11"/>
      <c r="I2966" s="11"/>
      <c r="J2966" s="11"/>
      <c r="K2966" s="2"/>
      <c r="L2966" s="2"/>
      <c r="M2966" s="1"/>
    </row>
    <row r="2967" spans="1:13" x14ac:dyDescent="0.2">
      <c r="A2967" s="1"/>
      <c r="B2967" s="1"/>
      <c r="C2967" s="16"/>
      <c r="D2967" s="1"/>
      <c r="E2967" s="1"/>
      <c r="F2967" s="1"/>
      <c r="G2967" s="1"/>
      <c r="H2967" s="11"/>
      <c r="I2967" s="11"/>
      <c r="J2967" s="11"/>
      <c r="K2967" s="2"/>
      <c r="L2967" s="2"/>
      <c r="M2967" s="1"/>
    </row>
    <row r="2968" spans="1:13" x14ac:dyDescent="0.2">
      <c r="A2968" s="1"/>
      <c r="B2968" s="1"/>
      <c r="C2968" s="16"/>
      <c r="D2968" s="1"/>
      <c r="E2968" s="1"/>
      <c r="F2968" s="1"/>
      <c r="G2968" s="1"/>
      <c r="H2968" s="11"/>
      <c r="I2968" s="11"/>
      <c r="J2968" s="11"/>
      <c r="K2968" s="2"/>
      <c r="L2968" s="2"/>
      <c r="M2968" s="1"/>
    </row>
    <row r="2969" spans="1:13" x14ac:dyDescent="0.2">
      <c r="A2969" s="1"/>
      <c r="B2969" s="1"/>
      <c r="C2969" s="16"/>
      <c r="D2969" s="1"/>
      <c r="E2969" s="1"/>
      <c r="F2969" s="1"/>
      <c r="G2969" s="1"/>
      <c r="H2969" s="11"/>
      <c r="I2969" s="11"/>
      <c r="J2969" s="11"/>
      <c r="K2969" s="2"/>
      <c r="L2969" s="2"/>
      <c r="M2969" s="1"/>
    </row>
    <row r="2970" spans="1:13" x14ac:dyDescent="0.2">
      <c r="A2970" s="1"/>
      <c r="B2970" s="1"/>
      <c r="C2970" s="16"/>
      <c r="D2970" s="1"/>
      <c r="E2970" s="1"/>
      <c r="F2970" s="1"/>
      <c r="G2970" s="1"/>
      <c r="H2970" s="11"/>
      <c r="I2970" s="11"/>
      <c r="J2970" s="11"/>
      <c r="K2970" s="2"/>
      <c r="L2970" s="2"/>
      <c r="M2970" s="1"/>
    </row>
    <row r="2971" spans="1:13" x14ac:dyDescent="0.2">
      <c r="A2971" s="1"/>
      <c r="B2971" s="1"/>
      <c r="C2971" s="16"/>
      <c r="D2971" s="1"/>
      <c r="E2971" s="1"/>
      <c r="F2971" s="1"/>
      <c r="G2971" s="1"/>
      <c r="H2971" s="11"/>
      <c r="I2971" s="11"/>
      <c r="J2971" s="11"/>
      <c r="K2971" s="2"/>
      <c r="L2971" s="2"/>
      <c r="M2971" s="1"/>
    </row>
    <row r="2972" spans="1:13" x14ac:dyDescent="0.2">
      <c r="A2972" s="1"/>
      <c r="B2972" s="1"/>
      <c r="C2972" s="16"/>
      <c r="D2972" s="1"/>
      <c r="E2972" s="1"/>
      <c r="F2972" s="1"/>
      <c r="G2972" s="1"/>
      <c r="H2972" s="11"/>
      <c r="I2972" s="11"/>
      <c r="J2972" s="11"/>
      <c r="K2972" s="2"/>
      <c r="L2972" s="2"/>
      <c r="M2972" s="1"/>
    </row>
    <row r="2973" spans="1:13" x14ac:dyDescent="0.2">
      <c r="A2973" s="1"/>
      <c r="B2973" s="1"/>
      <c r="C2973" s="16"/>
      <c r="D2973" s="1"/>
      <c r="E2973" s="1"/>
      <c r="F2973" s="1"/>
      <c r="G2973" s="1"/>
      <c r="H2973" s="11"/>
      <c r="I2973" s="11"/>
      <c r="J2973" s="11"/>
      <c r="K2973" s="2"/>
      <c r="L2973" s="2"/>
      <c r="M2973" s="1"/>
    </row>
    <row r="2974" spans="1:13" x14ac:dyDescent="0.2">
      <c r="A2974" s="1"/>
      <c r="B2974" s="1"/>
      <c r="C2974" s="16"/>
      <c r="D2974" s="1"/>
      <c r="E2974" s="1"/>
      <c r="F2974" s="1"/>
      <c r="G2974" s="1"/>
      <c r="H2974" s="11"/>
      <c r="I2974" s="11"/>
      <c r="J2974" s="11"/>
      <c r="K2974" s="2"/>
      <c r="L2974" s="2"/>
      <c r="M2974" s="1"/>
    </row>
    <row r="2975" spans="1:13" x14ac:dyDescent="0.2">
      <c r="A2975" s="1"/>
      <c r="B2975" s="1"/>
      <c r="C2975" s="16"/>
      <c r="D2975" s="1"/>
      <c r="E2975" s="1"/>
      <c r="F2975" s="1"/>
      <c r="G2975" s="1"/>
      <c r="H2975" s="11"/>
      <c r="I2975" s="11"/>
      <c r="J2975" s="11"/>
      <c r="K2975" s="2"/>
      <c r="L2975" s="2"/>
      <c r="M2975" s="1"/>
    </row>
    <row r="2976" spans="1:13" x14ac:dyDescent="0.2">
      <c r="A2976" s="1"/>
      <c r="B2976" s="1"/>
      <c r="C2976" s="16"/>
      <c r="D2976" s="1"/>
      <c r="E2976" s="1"/>
      <c r="F2976" s="1"/>
      <c r="G2976" s="1"/>
      <c r="H2976" s="11"/>
      <c r="I2976" s="11"/>
      <c r="J2976" s="11"/>
      <c r="K2976" s="2"/>
      <c r="L2976" s="2"/>
      <c r="M2976" s="1"/>
    </row>
    <row r="2977" spans="1:13" x14ac:dyDescent="0.2">
      <c r="A2977" s="1"/>
      <c r="B2977" s="1"/>
      <c r="C2977" s="16"/>
      <c r="D2977" s="1"/>
      <c r="E2977" s="1"/>
      <c r="F2977" s="1"/>
      <c r="G2977" s="1"/>
      <c r="H2977" s="11"/>
      <c r="I2977" s="11"/>
      <c r="J2977" s="11"/>
      <c r="K2977" s="2"/>
      <c r="L2977" s="2"/>
      <c r="M2977" s="1"/>
    </row>
    <row r="2978" spans="1:13" x14ac:dyDescent="0.2">
      <c r="A2978" s="1"/>
      <c r="B2978" s="1"/>
      <c r="C2978" s="16"/>
      <c r="D2978" s="1"/>
      <c r="E2978" s="1"/>
      <c r="F2978" s="1"/>
      <c r="G2978" s="1"/>
      <c r="H2978" s="11"/>
      <c r="I2978" s="11"/>
      <c r="J2978" s="11"/>
      <c r="K2978" s="2"/>
      <c r="L2978" s="2"/>
      <c r="M2978" s="1"/>
    </row>
    <row r="2979" spans="1:13" x14ac:dyDescent="0.2">
      <c r="A2979" s="1"/>
      <c r="B2979" s="1"/>
      <c r="C2979" s="16"/>
      <c r="D2979" s="1"/>
      <c r="E2979" s="1"/>
      <c r="F2979" s="1"/>
      <c r="G2979" s="1"/>
      <c r="H2979" s="11"/>
      <c r="I2979" s="11"/>
      <c r="J2979" s="11"/>
      <c r="K2979" s="2"/>
      <c r="L2979" s="2"/>
      <c r="M2979" s="1"/>
    </row>
    <row r="2980" spans="1:13" x14ac:dyDescent="0.2">
      <c r="A2980" s="1"/>
      <c r="B2980" s="1"/>
      <c r="C2980" s="16"/>
      <c r="D2980" s="1"/>
      <c r="E2980" s="1"/>
      <c r="F2980" s="1"/>
      <c r="G2980" s="1"/>
      <c r="H2980" s="11"/>
      <c r="I2980" s="11"/>
      <c r="J2980" s="11"/>
      <c r="K2980" s="2"/>
      <c r="L2980" s="2"/>
      <c r="M2980" s="1"/>
    </row>
    <row r="2981" spans="1:13" x14ac:dyDescent="0.2">
      <c r="A2981" s="1"/>
      <c r="B2981" s="1"/>
      <c r="C2981" s="16"/>
      <c r="D2981" s="1"/>
      <c r="E2981" s="1"/>
      <c r="F2981" s="1"/>
      <c r="G2981" s="1"/>
      <c r="H2981" s="11"/>
      <c r="I2981" s="11"/>
      <c r="J2981" s="11"/>
      <c r="K2981" s="2"/>
      <c r="L2981" s="2"/>
      <c r="M2981" s="1"/>
    </row>
    <row r="2982" spans="1:13" x14ac:dyDescent="0.2">
      <c r="A2982" s="1"/>
      <c r="B2982" s="1"/>
      <c r="C2982" s="16"/>
      <c r="D2982" s="1"/>
      <c r="E2982" s="1"/>
      <c r="F2982" s="1"/>
      <c r="G2982" s="1"/>
      <c r="H2982" s="11"/>
      <c r="I2982" s="11"/>
      <c r="J2982" s="11"/>
      <c r="K2982" s="2"/>
      <c r="L2982" s="2"/>
      <c r="M2982" s="1"/>
    </row>
    <row r="2983" spans="1:13" x14ac:dyDescent="0.2">
      <c r="A2983" s="1"/>
      <c r="B2983" s="1"/>
      <c r="C2983" s="16"/>
      <c r="D2983" s="1"/>
      <c r="E2983" s="1"/>
      <c r="F2983" s="1"/>
      <c r="G2983" s="1"/>
      <c r="H2983" s="11"/>
      <c r="I2983" s="11"/>
      <c r="J2983" s="11"/>
      <c r="K2983" s="2"/>
      <c r="L2983" s="2"/>
      <c r="M2983" s="1"/>
    </row>
    <row r="2984" spans="1:13" x14ac:dyDescent="0.2">
      <c r="A2984" s="1"/>
      <c r="B2984" s="1"/>
      <c r="C2984" s="16"/>
      <c r="D2984" s="1"/>
      <c r="E2984" s="1"/>
      <c r="F2984" s="1"/>
      <c r="G2984" s="1"/>
      <c r="H2984" s="11"/>
      <c r="I2984" s="11"/>
      <c r="J2984" s="11"/>
      <c r="K2984" s="2"/>
      <c r="L2984" s="2"/>
      <c r="M2984" s="1"/>
    </row>
    <row r="2985" spans="1:13" x14ac:dyDescent="0.2">
      <c r="A2985" s="1"/>
      <c r="B2985" s="1"/>
      <c r="C2985" s="16"/>
      <c r="D2985" s="1"/>
      <c r="E2985" s="1"/>
      <c r="F2985" s="1"/>
      <c r="G2985" s="1"/>
      <c r="H2985" s="11"/>
      <c r="I2985" s="11"/>
      <c r="J2985" s="11"/>
      <c r="K2985" s="2"/>
      <c r="L2985" s="2"/>
      <c r="M2985" s="1"/>
    </row>
    <row r="2986" spans="1:13" x14ac:dyDescent="0.2">
      <c r="A2986" s="1"/>
      <c r="B2986" s="1"/>
      <c r="C2986" s="16"/>
      <c r="D2986" s="1"/>
      <c r="E2986" s="1"/>
      <c r="F2986" s="1"/>
      <c r="G2986" s="1"/>
      <c r="H2986" s="11"/>
      <c r="I2986" s="11"/>
      <c r="J2986" s="11"/>
      <c r="K2986" s="2"/>
      <c r="L2986" s="2"/>
      <c r="M2986" s="1"/>
    </row>
    <row r="2987" spans="1:13" x14ac:dyDescent="0.2">
      <c r="A2987" s="1"/>
      <c r="B2987" s="1"/>
      <c r="C2987" s="16"/>
      <c r="D2987" s="1"/>
      <c r="E2987" s="1"/>
      <c r="F2987" s="1"/>
      <c r="G2987" s="1"/>
      <c r="H2987" s="11"/>
      <c r="I2987" s="11"/>
      <c r="J2987" s="11"/>
      <c r="K2987" s="2"/>
      <c r="L2987" s="2"/>
      <c r="M2987" s="1"/>
    </row>
    <row r="2988" spans="1:13" x14ac:dyDescent="0.2">
      <c r="A2988" s="1"/>
      <c r="B2988" s="1"/>
      <c r="C2988" s="16"/>
      <c r="D2988" s="1"/>
      <c r="E2988" s="1"/>
      <c r="F2988" s="1"/>
      <c r="G2988" s="1"/>
      <c r="H2988" s="11"/>
      <c r="I2988" s="11"/>
      <c r="J2988" s="11"/>
      <c r="K2988" s="2"/>
      <c r="L2988" s="2"/>
      <c r="M2988" s="1"/>
    </row>
    <row r="2989" spans="1:13" x14ac:dyDescent="0.2">
      <c r="A2989" s="1"/>
      <c r="B2989" s="1"/>
      <c r="C2989" s="16"/>
      <c r="D2989" s="1"/>
      <c r="E2989" s="1"/>
      <c r="F2989" s="1"/>
      <c r="G2989" s="1"/>
      <c r="H2989" s="11"/>
      <c r="I2989" s="11"/>
      <c r="J2989" s="11"/>
      <c r="K2989" s="2"/>
      <c r="L2989" s="2"/>
      <c r="M2989" s="1"/>
    </row>
    <row r="2990" spans="1:13" x14ac:dyDescent="0.2">
      <c r="A2990" s="1"/>
      <c r="B2990" s="1"/>
      <c r="C2990" s="16"/>
      <c r="D2990" s="1"/>
      <c r="E2990" s="1"/>
      <c r="F2990" s="1"/>
      <c r="G2990" s="1"/>
      <c r="H2990" s="11"/>
      <c r="I2990" s="11"/>
      <c r="J2990" s="11"/>
      <c r="K2990" s="2"/>
      <c r="L2990" s="2"/>
      <c r="M2990" s="1"/>
    </row>
    <row r="2991" spans="1:13" x14ac:dyDescent="0.2">
      <c r="A2991" s="1"/>
      <c r="B2991" s="1"/>
      <c r="C2991" s="16"/>
      <c r="D2991" s="1"/>
      <c r="E2991" s="1"/>
      <c r="F2991" s="1"/>
      <c r="G2991" s="1"/>
      <c r="H2991" s="11"/>
      <c r="I2991" s="11"/>
      <c r="J2991" s="11"/>
      <c r="K2991" s="2"/>
      <c r="L2991" s="2"/>
      <c r="M2991" s="1"/>
    </row>
    <row r="2992" spans="1:13" x14ac:dyDescent="0.2">
      <c r="A2992" s="1"/>
      <c r="B2992" s="1"/>
      <c r="C2992" s="16"/>
      <c r="D2992" s="1"/>
      <c r="E2992" s="1"/>
      <c r="F2992" s="1"/>
      <c r="G2992" s="1"/>
      <c r="H2992" s="11"/>
      <c r="I2992" s="11"/>
      <c r="J2992" s="11"/>
      <c r="K2992" s="2"/>
      <c r="L2992" s="2"/>
      <c r="M2992" s="1"/>
    </row>
    <row r="2993" spans="1:13" x14ac:dyDescent="0.2">
      <c r="A2993" s="1"/>
      <c r="B2993" s="1"/>
      <c r="C2993" s="16"/>
      <c r="D2993" s="1"/>
      <c r="E2993" s="1"/>
      <c r="F2993" s="1"/>
      <c r="G2993" s="1"/>
      <c r="H2993" s="11"/>
      <c r="I2993" s="11"/>
      <c r="J2993" s="11"/>
      <c r="K2993" s="2"/>
      <c r="L2993" s="2"/>
      <c r="M2993" s="1"/>
    </row>
    <row r="2994" spans="1:13" x14ac:dyDescent="0.2">
      <c r="A2994" s="1"/>
      <c r="B2994" s="1"/>
      <c r="C2994" s="16"/>
      <c r="D2994" s="1"/>
      <c r="E2994" s="1"/>
      <c r="F2994" s="1"/>
      <c r="G2994" s="1"/>
      <c r="H2994" s="11"/>
      <c r="I2994" s="11"/>
      <c r="J2994" s="11"/>
      <c r="K2994" s="2"/>
      <c r="L2994" s="2"/>
      <c r="M2994" s="1"/>
    </row>
    <row r="2995" spans="1:13" x14ac:dyDescent="0.2">
      <c r="A2995" s="1"/>
      <c r="B2995" s="1"/>
      <c r="C2995" s="16"/>
      <c r="D2995" s="1"/>
      <c r="E2995" s="1"/>
      <c r="F2995" s="1"/>
      <c r="G2995" s="1"/>
      <c r="H2995" s="11"/>
      <c r="I2995" s="11"/>
      <c r="J2995" s="11"/>
      <c r="K2995" s="2"/>
      <c r="L2995" s="2"/>
      <c r="M2995" s="1"/>
    </row>
    <row r="2996" spans="1:13" x14ac:dyDescent="0.2">
      <c r="A2996" s="1"/>
      <c r="B2996" s="1"/>
      <c r="C2996" s="16"/>
      <c r="D2996" s="1"/>
      <c r="E2996" s="1"/>
      <c r="F2996" s="1"/>
      <c r="G2996" s="1"/>
      <c r="H2996" s="11"/>
      <c r="I2996" s="11"/>
      <c r="J2996" s="11"/>
      <c r="K2996" s="2"/>
      <c r="L2996" s="2"/>
      <c r="M2996" s="1"/>
    </row>
    <row r="2997" spans="1:13" x14ac:dyDescent="0.2">
      <c r="A2997" s="1"/>
      <c r="B2997" s="1"/>
      <c r="C2997" s="16"/>
      <c r="D2997" s="1"/>
      <c r="E2997" s="1"/>
      <c r="F2997" s="1"/>
      <c r="G2997" s="1"/>
      <c r="H2997" s="11"/>
      <c r="I2997" s="11"/>
      <c r="J2997" s="11"/>
      <c r="K2997" s="2"/>
      <c r="L2997" s="2"/>
      <c r="M2997" s="1"/>
    </row>
    <row r="2998" spans="1:13" x14ac:dyDescent="0.2">
      <c r="A2998" s="1"/>
      <c r="B2998" s="1"/>
      <c r="C2998" s="16"/>
      <c r="D2998" s="1"/>
      <c r="E2998" s="1"/>
      <c r="F2998" s="1"/>
      <c r="G2998" s="1"/>
      <c r="H2998" s="11"/>
      <c r="I2998" s="11"/>
      <c r="J2998" s="11"/>
      <c r="K2998" s="2"/>
      <c r="L2998" s="2"/>
      <c r="M2998" s="1"/>
    </row>
    <row r="2999" spans="1:13" x14ac:dyDescent="0.2">
      <c r="A2999" s="1"/>
      <c r="B2999" s="1"/>
      <c r="C2999" s="16"/>
      <c r="D2999" s="1"/>
      <c r="E2999" s="1"/>
      <c r="F2999" s="1"/>
      <c r="G2999" s="1"/>
      <c r="H2999" s="11"/>
      <c r="I2999" s="11"/>
      <c r="J2999" s="11"/>
      <c r="K2999" s="2"/>
      <c r="L2999" s="2"/>
      <c r="M2999" s="1"/>
    </row>
    <row r="3000" spans="1:13" x14ac:dyDescent="0.2">
      <c r="A3000" s="1"/>
      <c r="B3000" s="1"/>
      <c r="C3000" s="16"/>
      <c r="D3000" s="1"/>
      <c r="E3000" s="1"/>
      <c r="F3000" s="1"/>
      <c r="G3000" s="1"/>
      <c r="H3000" s="11"/>
      <c r="I3000" s="11"/>
      <c r="J3000" s="11"/>
      <c r="K3000" s="2"/>
      <c r="L3000" s="2"/>
      <c r="M3000" s="1"/>
    </row>
    <row r="3001" spans="1:13" x14ac:dyDescent="0.2">
      <c r="A3001" s="1"/>
      <c r="B3001" s="1"/>
      <c r="C3001" s="16"/>
      <c r="D3001" s="1"/>
      <c r="E3001" s="1"/>
      <c r="F3001" s="1"/>
      <c r="G3001" s="1"/>
      <c r="H3001" s="11"/>
      <c r="I3001" s="11"/>
      <c r="J3001" s="11"/>
      <c r="K3001" s="2"/>
      <c r="L3001" s="2"/>
      <c r="M3001" s="1"/>
    </row>
    <row r="3002" spans="1:13" x14ac:dyDescent="0.2">
      <c r="A3002" s="1"/>
      <c r="B3002" s="1"/>
      <c r="C3002" s="16"/>
      <c r="D3002" s="1"/>
      <c r="E3002" s="1"/>
      <c r="F3002" s="1"/>
      <c r="G3002" s="1"/>
      <c r="H3002" s="11"/>
      <c r="I3002" s="11"/>
      <c r="J3002" s="11"/>
      <c r="K3002" s="2"/>
      <c r="L3002" s="2"/>
      <c r="M3002" s="1"/>
    </row>
    <row r="3003" spans="1:13" x14ac:dyDescent="0.2">
      <c r="A3003" s="1"/>
      <c r="B3003" s="1"/>
      <c r="C3003" s="16"/>
      <c r="D3003" s="1"/>
      <c r="E3003" s="1"/>
      <c r="F3003" s="1"/>
      <c r="G3003" s="1"/>
      <c r="H3003" s="11"/>
      <c r="I3003" s="11"/>
      <c r="J3003" s="11"/>
      <c r="K3003" s="2"/>
      <c r="L3003" s="2"/>
      <c r="M3003" s="1"/>
    </row>
    <row r="3004" spans="1:13" x14ac:dyDescent="0.2">
      <c r="A3004" s="1"/>
      <c r="B3004" s="1"/>
      <c r="C3004" s="16"/>
      <c r="D3004" s="1"/>
      <c r="E3004" s="1"/>
      <c r="F3004" s="1"/>
      <c r="G3004" s="1"/>
      <c r="H3004" s="11"/>
      <c r="I3004" s="11"/>
      <c r="J3004" s="11"/>
      <c r="K3004" s="2"/>
      <c r="L3004" s="2"/>
      <c r="M3004" s="1"/>
    </row>
    <row r="3005" spans="1:13" x14ac:dyDescent="0.2">
      <c r="A3005" s="1"/>
      <c r="B3005" s="1"/>
      <c r="C3005" s="16"/>
      <c r="D3005" s="1"/>
      <c r="E3005" s="1"/>
      <c r="F3005" s="1"/>
      <c r="G3005" s="1"/>
      <c r="H3005" s="11"/>
      <c r="I3005" s="11"/>
      <c r="J3005" s="11"/>
      <c r="K3005" s="2"/>
      <c r="L3005" s="2"/>
      <c r="M3005" s="1"/>
    </row>
    <row r="3006" spans="1:13" x14ac:dyDescent="0.2">
      <c r="A3006" s="1"/>
      <c r="B3006" s="1"/>
      <c r="C3006" s="16"/>
      <c r="D3006" s="1"/>
      <c r="E3006" s="1"/>
      <c r="F3006" s="1"/>
      <c r="G3006" s="1"/>
      <c r="H3006" s="11"/>
      <c r="I3006" s="11"/>
      <c r="J3006" s="11"/>
      <c r="K3006" s="2"/>
      <c r="L3006" s="2"/>
      <c r="M3006" s="1"/>
    </row>
    <row r="3007" spans="1:13" x14ac:dyDescent="0.2">
      <c r="A3007" s="1"/>
      <c r="B3007" s="1"/>
      <c r="C3007" s="16"/>
      <c r="D3007" s="1"/>
      <c r="E3007" s="1"/>
      <c r="F3007" s="1"/>
      <c r="G3007" s="1"/>
      <c r="H3007" s="11"/>
      <c r="I3007" s="11"/>
      <c r="J3007" s="11"/>
      <c r="K3007" s="2"/>
      <c r="L3007" s="2"/>
      <c r="M3007" s="1"/>
    </row>
    <row r="3008" spans="1:13" x14ac:dyDescent="0.2">
      <c r="A3008" s="1"/>
      <c r="B3008" s="1"/>
      <c r="C3008" s="16"/>
      <c r="D3008" s="1"/>
      <c r="E3008" s="1"/>
      <c r="F3008" s="1"/>
      <c r="G3008" s="1"/>
      <c r="H3008" s="11"/>
      <c r="I3008" s="11"/>
      <c r="J3008" s="11"/>
      <c r="K3008" s="2"/>
      <c r="L3008" s="2"/>
      <c r="M3008" s="1"/>
    </row>
    <row r="3009" spans="1:13" x14ac:dyDescent="0.2">
      <c r="A3009" s="1"/>
      <c r="B3009" s="1"/>
      <c r="C3009" s="16"/>
      <c r="D3009" s="1"/>
      <c r="E3009" s="1"/>
      <c r="F3009" s="1"/>
      <c r="G3009" s="1"/>
      <c r="H3009" s="11"/>
      <c r="I3009" s="11"/>
      <c r="J3009" s="11"/>
      <c r="K3009" s="2"/>
      <c r="L3009" s="2"/>
      <c r="M3009" s="1"/>
    </row>
    <row r="3010" spans="1:13" x14ac:dyDescent="0.2">
      <c r="A3010" s="1"/>
      <c r="B3010" s="1"/>
      <c r="C3010" s="16"/>
      <c r="D3010" s="1"/>
      <c r="E3010" s="1"/>
      <c r="F3010" s="1"/>
      <c r="G3010" s="1"/>
      <c r="H3010" s="11"/>
      <c r="I3010" s="11"/>
      <c r="J3010" s="11"/>
      <c r="K3010" s="2"/>
      <c r="L3010" s="2"/>
      <c r="M3010" s="1"/>
    </row>
    <row r="3011" spans="1:13" x14ac:dyDescent="0.2">
      <c r="A3011" s="1"/>
      <c r="B3011" s="1"/>
      <c r="C3011" s="16"/>
      <c r="D3011" s="1"/>
      <c r="E3011" s="1"/>
      <c r="F3011" s="1"/>
      <c r="G3011" s="1"/>
      <c r="H3011" s="11"/>
      <c r="I3011" s="11"/>
      <c r="J3011" s="11"/>
      <c r="K3011" s="2"/>
      <c r="L3011" s="2"/>
      <c r="M3011" s="1"/>
    </row>
    <row r="3012" spans="1:13" x14ac:dyDescent="0.2">
      <c r="A3012" s="1"/>
      <c r="B3012" s="1"/>
      <c r="C3012" s="16"/>
      <c r="D3012" s="1"/>
      <c r="E3012" s="1"/>
      <c r="F3012" s="1"/>
      <c r="G3012" s="1"/>
      <c r="H3012" s="11"/>
      <c r="I3012" s="11"/>
      <c r="J3012" s="11"/>
      <c r="K3012" s="2"/>
      <c r="L3012" s="2"/>
      <c r="M3012" s="1"/>
    </row>
    <row r="3013" spans="1:13" x14ac:dyDescent="0.2">
      <c r="A3013" s="1"/>
      <c r="B3013" s="1"/>
      <c r="C3013" s="16"/>
      <c r="D3013" s="1"/>
      <c r="E3013" s="1"/>
      <c r="F3013" s="1"/>
      <c r="G3013" s="1"/>
      <c r="H3013" s="11"/>
      <c r="I3013" s="11"/>
      <c r="J3013" s="11"/>
      <c r="K3013" s="2"/>
      <c r="L3013" s="2"/>
      <c r="M3013" s="1"/>
    </row>
    <row r="3014" spans="1:13" x14ac:dyDescent="0.2">
      <c r="A3014" s="1"/>
      <c r="B3014" s="1"/>
      <c r="C3014" s="16"/>
      <c r="D3014" s="1"/>
      <c r="E3014" s="1"/>
      <c r="F3014" s="1"/>
      <c r="G3014" s="1"/>
      <c r="H3014" s="11"/>
      <c r="I3014" s="11"/>
      <c r="J3014" s="11"/>
      <c r="K3014" s="2"/>
      <c r="L3014" s="2"/>
      <c r="M3014" s="1"/>
    </row>
    <row r="3015" spans="1:13" x14ac:dyDescent="0.2">
      <c r="A3015" s="1"/>
      <c r="B3015" s="1"/>
      <c r="C3015" s="16"/>
      <c r="D3015" s="1"/>
      <c r="E3015" s="1"/>
      <c r="F3015" s="1"/>
      <c r="G3015" s="1"/>
      <c r="H3015" s="11"/>
      <c r="I3015" s="11"/>
      <c r="J3015" s="11"/>
      <c r="K3015" s="2"/>
      <c r="L3015" s="2"/>
      <c r="M3015" s="1"/>
    </row>
    <row r="3016" spans="1:13" x14ac:dyDescent="0.2">
      <c r="A3016" s="1"/>
      <c r="B3016" s="1"/>
      <c r="C3016" s="16"/>
      <c r="D3016" s="1"/>
      <c r="E3016" s="1"/>
      <c r="F3016" s="1"/>
      <c r="G3016" s="1"/>
      <c r="H3016" s="11"/>
      <c r="I3016" s="11"/>
      <c r="J3016" s="11"/>
      <c r="K3016" s="2"/>
      <c r="L3016" s="2"/>
      <c r="M3016" s="1"/>
    </row>
    <row r="3017" spans="1:13" x14ac:dyDescent="0.2">
      <c r="A3017" s="1"/>
      <c r="B3017" s="1"/>
      <c r="C3017" s="16"/>
      <c r="D3017" s="1"/>
      <c r="E3017" s="1"/>
      <c r="F3017" s="1"/>
      <c r="G3017" s="1"/>
      <c r="H3017" s="11"/>
      <c r="I3017" s="11"/>
      <c r="J3017" s="11"/>
      <c r="K3017" s="2"/>
      <c r="L3017" s="2"/>
      <c r="M3017" s="1"/>
    </row>
    <row r="3018" spans="1:13" x14ac:dyDescent="0.2">
      <c r="A3018" s="1"/>
      <c r="B3018" s="1"/>
      <c r="C3018" s="16"/>
      <c r="D3018" s="1"/>
      <c r="E3018" s="1"/>
      <c r="F3018" s="1"/>
      <c r="G3018" s="1"/>
      <c r="H3018" s="11"/>
      <c r="I3018" s="11"/>
      <c r="J3018" s="11"/>
      <c r="K3018" s="2"/>
      <c r="L3018" s="2"/>
      <c r="M3018" s="1"/>
    </row>
    <row r="3019" spans="1:13" x14ac:dyDescent="0.2">
      <c r="A3019" s="1"/>
      <c r="B3019" s="1"/>
      <c r="C3019" s="16"/>
      <c r="D3019" s="1"/>
      <c r="E3019" s="1"/>
      <c r="F3019" s="1"/>
      <c r="G3019" s="1"/>
      <c r="H3019" s="11"/>
      <c r="I3019" s="11"/>
      <c r="J3019" s="11"/>
      <c r="K3019" s="2"/>
      <c r="L3019" s="2"/>
      <c r="M3019" s="1"/>
    </row>
    <row r="3020" spans="1:13" x14ac:dyDescent="0.2">
      <c r="A3020" s="1"/>
      <c r="B3020" s="1"/>
      <c r="C3020" s="16"/>
      <c r="D3020" s="1"/>
      <c r="E3020" s="1"/>
      <c r="F3020" s="1"/>
      <c r="G3020" s="1"/>
      <c r="H3020" s="11"/>
      <c r="I3020" s="11"/>
      <c r="J3020" s="11"/>
      <c r="K3020" s="2"/>
      <c r="L3020" s="2"/>
      <c r="M3020" s="1"/>
    </row>
    <row r="3021" spans="1:13" x14ac:dyDescent="0.2">
      <c r="A3021" s="1"/>
      <c r="B3021" s="1"/>
      <c r="C3021" s="16"/>
      <c r="D3021" s="1"/>
      <c r="E3021" s="1"/>
      <c r="F3021" s="1"/>
      <c r="G3021" s="1"/>
      <c r="H3021" s="11"/>
      <c r="I3021" s="11"/>
      <c r="J3021" s="11"/>
      <c r="K3021" s="2"/>
      <c r="L3021" s="2"/>
      <c r="M3021" s="1"/>
    </row>
    <row r="3022" spans="1:13" x14ac:dyDescent="0.2">
      <c r="A3022" s="1"/>
      <c r="B3022" s="1"/>
      <c r="C3022" s="16"/>
      <c r="D3022" s="1"/>
      <c r="E3022" s="1"/>
      <c r="F3022" s="1"/>
      <c r="G3022" s="1"/>
      <c r="H3022" s="11"/>
      <c r="I3022" s="11"/>
      <c r="J3022" s="11"/>
      <c r="K3022" s="2"/>
      <c r="L3022" s="2"/>
      <c r="M3022" s="1"/>
    </row>
    <row r="3023" spans="1:13" x14ac:dyDescent="0.2">
      <c r="A3023" s="1"/>
      <c r="B3023" s="1"/>
      <c r="C3023" s="16"/>
      <c r="D3023" s="1"/>
      <c r="E3023" s="1"/>
      <c r="F3023" s="1"/>
      <c r="G3023" s="1"/>
      <c r="H3023" s="11"/>
      <c r="I3023" s="11"/>
      <c r="J3023" s="11"/>
      <c r="K3023" s="2"/>
      <c r="L3023" s="2"/>
      <c r="M3023" s="1"/>
    </row>
    <row r="3024" spans="1:13" x14ac:dyDescent="0.2">
      <c r="A3024" s="1"/>
      <c r="B3024" s="1"/>
      <c r="C3024" s="16"/>
      <c r="D3024" s="1"/>
      <c r="E3024" s="1"/>
      <c r="F3024" s="1"/>
      <c r="G3024" s="1"/>
      <c r="H3024" s="11"/>
      <c r="I3024" s="11"/>
      <c r="J3024" s="11"/>
      <c r="K3024" s="2"/>
      <c r="L3024" s="2"/>
      <c r="M3024" s="1"/>
    </row>
    <row r="3025" spans="1:13" x14ac:dyDescent="0.2">
      <c r="A3025" s="1"/>
      <c r="B3025" s="1"/>
      <c r="C3025" s="16"/>
      <c r="D3025" s="1"/>
      <c r="E3025" s="1"/>
      <c r="F3025" s="1"/>
      <c r="G3025" s="1"/>
      <c r="H3025" s="11"/>
      <c r="I3025" s="11"/>
      <c r="J3025" s="11"/>
      <c r="K3025" s="2"/>
      <c r="L3025" s="2"/>
      <c r="M3025" s="1"/>
    </row>
    <row r="3026" spans="1:13" x14ac:dyDescent="0.2">
      <c r="A3026" s="1"/>
      <c r="B3026" s="1"/>
      <c r="C3026" s="16"/>
      <c r="D3026" s="1"/>
      <c r="E3026" s="1"/>
      <c r="F3026" s="1"/>
      <c r="G3026" s="1"/>
      <c r="H3026" s="11"/>
      <c r="I3026" s="11"/>
      <c r="J3026" s="11"/>
      <c r="K3026" s="2"/>
      <c r="L3026" s="2"/>
      <c r="M3026" s="1"/>
    </row>
    <row r="3027" spans="1:13" x14ac:dyDescent="0.2">
      <c r="A3027" s="1"/>
      <c r="B3027" s="1"/>
      <c r="C3027" s="16"/>
      <c r="D3027" s="1"/>
      <c r="E3027" s="1"/>
      <c r="F3027" s="1"/>
      <c r="G3027" s="1"/>
      <c r="H3027" s="11"/>
      <c r="I3027" s="11"/>
      <c r="J3027" s="11"/>
      <c r="K3027" s="2"/>
      <c r="L3027" s="2"/>
      <c r="M3027" s="1"/>
    </row>
    <row r="3028" spans="1:13" x14ac:dyDescent="0.2">
      <c r="A3028" s="1"/>
      <c r="B3028" s="1"/>
      <c r="C3028" s="16"/>
      <c r="D3028" s="1"/>
      <c r="E3028" s="1"/>
      <c r="F3028" s="1"/>
      <c r="G3028" s="1"/>
      <c r="H3028" s="11"/>
      <c r="I3028" s="11"/>
      <c r="J3028" s="11"/>
      <c r="K3028" s="2"/>
      <c r="L3028" s="2"/>
      <c r="M3028" s="1"/>
    </row>
    <row r="3029" spans="1:13" x14ac:dyDescent="0.2">
      <c r="A3029" s="1"/>
      <c r="B3029" s="1"/>
      <c r="C3029" s="16"/>
      <c r="D3029" s="1"/>
      <c r="E3029" s="1"/>
      <c r="F3029" s="1"/>
      <c r="G3029" s="1"/>
      <c r="H3029" s="11"/>
      <c r="I3029" s="11"/>
      <c r="J3029" s="11"/>
      <c r="K3029" s="2"/>
      <c r="L3029" s="2"/>
      <c r="M3029" s="1"/>
    </row>
    <row r="3030" spans="1:13" x14ac:dyDescent="0.2">
      <c r="A3030" s="1"/>
      <c r="B3030" s="1"/>
      <c r="C3030" s="16"/>
      <c r="D3030" s="1"/>
      <c r="E3030" s="1"/>
      <c r="F3030" s="1"/>
      <c r="G3030" s="1"/>
      <c r="H3030" s="11"/>
      <c r="I3030" s="11"/>
      <c r="J3030" s="11"/>
      <c r="K3030" s="2"/>
      <c r="L3030" s="2"/>
      <c r="M3030" s="1"/>
    </row>
    <row r="3031" spans="1:13" x14ac:dyDescent="0.2">
      <c r="A3031" s="1"/>
      <c r="B3031" s="1"/>
      <c r="C3031" s="16"/>
      <c r="D3031" s="1"/>
      <c r="E3031" s="1"/>
      <c r="F3031" s="1"/>
      <c r="G3031" s="1"/>
      <c r="H3031" s="11"/>
      <c r="I3031" s="11"/>
      <c r="J3031" s="11"/>
      <c r="K3031" s="2"/>
      <c r="L3031" s="2"/>
      <c r="M3031" s="1"/>
    </row>
    <row r="3032" spans="1:13" x14ac:dyDescent="0.2">
      <c r="A3032" s="1"/>
      <c r="B3032" s="1"/>
      <c r="C3032" s="16"/>
      <c r="D3032" s="1"/>
      <c r="E3032" s="1"/>
      <c r="F3032" s="1"/>
      <c r="G3032" s="1"/>
      <c r="H3032" s="11"/>
      <c r="I3032" s="11"/>
      <c r="J3032" s="11"/>
      <c r="K3032" s="2"/>
      <c r="L3032" s="2"/>
      <c r="M3032" s="1"/>
    </row>
    <row r="3033" spans="1:13" x14ac:dyDescent="0.2">
      <c r="A3033" s="1"/>
      <c r="B3033" s="1"/>
      <c r="C3033" s="16"/>
      <c r="D3033" s="1"/>
      <c r="E3033" s="1"/>
      <c r="F3033" s="1"/>
      <c r="G3033" s="1"/>
      <c r="H3033" s="11"/>
      <c r="I3033" s="11"/>
      <c r="J3033" s="11"/>
      <c r="K3033" s="2"/>
      <c r="L3033" s="2"/>
      <c r="M3033" s="1"/>
    </row>
    <row r="3034" spans="1:13" x14ac:dyDescent="0.2">
      <c r="A3034" s="1"/>
      <c r="B3034" s="1"/>
      <c r="C3034" s="16"/>
      <c r="D3034" s="1"/>
      <c r="E3034" s="1"/>
      <c r="F3034" s="1"/>
      <c r="G3034" s="1"/>
      <c r="H3034" s="11"/>
      <c r="I3034" s="11"/>
      <c r="J3034" s="11"/>
      <c r="K3034" s="2"/>
      <c r="L3034" s="2"/>
      <c r="M3034" s="1"/>
    </row>
    <row r="3035" spans="1:13" x14ac:dyDescent="0.2">
      <c r="A3035" s="1"/>
      <c r="B3035" s="1"/>
      <c r="C3035" s="16"/>
      <c r="D3035" s="1"/>
      <c r="E3035" s="1"/>
      <c r="F3035" s="1"/>
      <c r="G3035" s="1"/>
      <c r="H3035" s="11"/>
      <c r="I3035" s="11"/>
      <c r="J3035" s="11"/>
      <c r="K3035" s="2"/>
      <c r="L3035" s="2"/>
      <c r="M3035" s="1"/>
    </row>
    <row r="3036" spans="1:13" x14ac:dyDescent="0.2">
      <c r="A3036" s="1"/>
      <c r="B3036" s="1"/>
      <c r="C3036" s="16"/>
      <c r="D3036" s="1"/>
      <c r="E3036" s="1"/>
      <c r="F3036" s="1"/>
      <c r="G3036" s="1"/>
      <c r="H3036" s="11"/>
      <c r="I3036" s="11"/>
      <c r="J3036" s="11"/>
      <c r="K3036" s="2"/>
      <c r="L3036" s="2"/>
      <c r="M3036" s="1"/>
    </row>
    <row r="3037" spans="1:13" x14ac:dyDescent="0.2">
      <c r="A3037" s="1"/>
      <c r="B3037" s="1"/>
      <c r="C3037" s="16"/>
      <c r="D3037" s="1"/>
      <c r="E3037" s="1"/>
      <c r="F3037" s="1"/>
      <c r="G3037" s="1"/>
      <c r="H3037" s="11"/>
      <c r="I3037" s="11"/>
      <c r="J3037" s="11"/>
      <c r="K3037" s="2"/>
      <c r="L3037" s="2"/>
      <c r="M3037" s="1"/>
    </row>
    <row r="3038" spans="1:13" x14ac:dyDescent="0.2">
      <c r="A3038" s="1"/>
      <c r="B3038" s="1"/>
      <c r="C3038" s="16"/>
      <c r="D3038" s="1"/>
      <c r="E3038" s="1"/>
      <c r="F3038" s="1"/>
      <c r="G3038" s="1"/>
      <c r="H3038" s="11"/>
      <c r="I3038" s="11"/>
      <c r="J3038" s="11"/>
      <c r="K3038" s="2"/>
      <c r="L3038" s="2"/>
      <c r="M3038" s="1"/>
    </row>
    <row r="3039" spans="1:13" x14ac:dyDescent="0.2">
      <c r="A3039" s="1"/>
      <c r="B3039" s="1"/>
      <c r="C3039" s="16"/>
      <c r="D3039" s="1"/>
      <c r="E3039" s="1"/>
      <c r="F3039" s="1"/>
      <c r="G3039" s="1"/>
      <c r="H3039" s="11"/>
      <c r="I3039" s="11"/>
      <c r="J3039" s="11"/>
      <c r="K3039" s="2"/>
      <c r="L3039" s="2"/>
      <c r="M3039" s="1"/>
    </row>
    <row r="3040" spans="1:13" x14ac:dyDescent="0.2">
      <c r="A3040" s="1"/>
      <c r="B3040" s="1"/>
      <c r="C3040" s="16"/>
      <c r="D3040" s="1"/>
      <c r="E3040" s="1"/>
      <c r="F3040" s="1"/>
      <c r="G3040" s="1"/>
      <c r="H3040" s="11"/>
      <c r="I3040" s="11"/>
      <c r="J3040" s="11"/>
      <c r="K3040" s="2"/>
      <c r="L3040" s="2"/>
      <c r="M3040" s="1"/>
    </row>
    <row r="3041" spans="1:13" x14ac:dyDescent="0.2">
      <c r="A3041" s="1"/>
      <c r="B3041" s="1"/>
      <c r="C3041" s="16"/>
      <c r="D3041" s="1"/>
      <c r="E3041" s="1"/>
      <c r="F3041" s="1"/>
      <c r="G3041" s="1"/>
      <c r="H3041" s="11"/>
      <c r="I3041" s="11"/>
      <c r="J3041" s="11"/>
      <c r="K3041" s="2"/>
      <c r="L3041" s="2"/>
      <c r="M3041" s="1"/>
    </row>
    <row r="3042" spans="1:13" x14ac:dyDescent="0.2">
      <c r="A3042" s="1"/>
      <c r="B3042" s="1"/>
      <c r="C3042" s="16"/>
      <c r="D3042" s="1"/>
      <c r="E3042" s="1"/>
      <c r="F3042" s="1"/>
      <c r="G3042" s="1"/>
      <c r="H3042" s="11"/>
      <c r="I3042" s="11"/>
      <c r="J3042" s="11"/>
      <c r="K3042" s="2"/>
      <c r="L3042" s="2"/>
      <c r="M3042" s="1"/>
    </row>
    <row r="3043" spans="1:13" x14ac:dyDescent="0.2">
      <c r="A3043" s="1"/>
      <c r="B3043" s="1"/>
      <c r="C3043" s="16"/>
      <c r="D3043" s="1"/>
      <c r="E3043" s="1"/>
      <c r="F3043" s="1"/>
      <c r="G3043" s="1"/>
      <c r="H3043" s="11"/>
      <c r="I3043" s="11"/>
      <c r="J3043" s="11"/>
      <c r="K3043" s="2"/>
      <c r="L3043" s="2"/>
      <c r="M3043" s="1"/>
    </row>
    <row r="3044" spans="1:13" x14ac:dyDescent="0.2">
      <c r="A3044" s="1"/>
      <c r="B3044" s="1"/>
      <c r="C3044" s="16"/>
      <c r="D3044" s="1"/>
      <c r="E3044" s="1"/>
      <c r="F3044" s="1"/>
      <c r="G3044" s="1"/>
      <c r="H3044" s="11"/>
      <c r="I3044" s="11"/>
      <c r="J3044" s="11"/>
      <c r="K3044" s="2"/>
      <c r="L3044" s="2"/>
      <c r="M3044" s="1"/>
    </row>
    <row r="3045" spans="1:13" x14ac:dyDescent="0.2">
      <c r="A3045" s="1"/>
      <c r="B3045" s="1"/>
      <c r="C3045" s="16"/>
      <c r="D3045" s="1"/>
      <c r="E3045" s="1"/>
      <c r="F3045" s="1"/>
      <c r="G3045" s="1"/>
      <c r="H3045" s="11"/>
      <c r="I3045" s="11"/>
      <c r="J3045" s="11"/>
      <c r="K3045" s="2"/>
      <c r="L3045" s="2"/>
      <c r="M3045" s="1"/>
    </row>
    <row r="3046" spans="1:13" x14ac:dyDescent="0.2">
      <c r="A3046" s="1"/>
      <c r="B3046" s="1"/>
      <c r="C3046" s="16"/>
      <c r="D3046" s="1"/>
      <c r="E3046" s="1"/>
      <c r="F3046" s="1"/>
      <c r="G3046" s="1"/>
      <c r="H3046" s="11"/>
      <c r="I3046" s="11"/>
      <c r="J3046" s="11"/>
      <c r="K3046" s="2"/>
      <c r="L3046" s="2"/>
      <c r="M3046" s="1"/>
    </row>
    <row r="3047" spans="1:13" x14ac:dyDescent="0.2">
      <c r="A3047" s="1"/>
      <c r="B3047" s="1"/>
      <c r="C3047" s="16"/>
      <c r="D3047" s="1"/>
      <c r="E3047" s="1"/>
      <c r="F3047" s="1"/>
      <c r="G3047" s="1"/>
      <c r="H3047" s="11"/>
      <c r="I3047" s="11"/>
      <c r="J3047" s="11"/>
      <c r="K3047" s="2"/>
      <c r="L3047" s="2"/>
      <c r="M3047" s="1"/>
    </row>
    <row r="3048" spans="1:13" x14ac:dyDescent="0.2">
      <c r="A3048" s="1"/>
      <c r="B3048" s="1"/>
      <c r="C3048" s="16"/>
      <c r="D3048" s="1"/>
      <c r="E3048" s="1"/>
      <c r="F3048" s="1"/>
      <c r="G3048" s="1"/>
      <c r="H3048" s="11"/>
      <c r="I3048" s="11"/>
      <c r="J3048" s="11"/>
      <c r="K3048" s="2"/>
      <c r="L3048" s="2"/>
      <c r="M3048" s="1"/>
    </row>
    <row r="3049" spans="1:13" x14ac:dyDescent="0.2">
      <c r="A3049" s="1"/>
      <c r="B3049" s="1"/>
      <c r="C3049" s="16"/>
      <c r="D3049" s="1"/>
      <c r="E3049" s="1"/>
      <c r="F3049" s="1"/>
      <c r="G3049" s="1"/>
      <c r="H3049" s="11"/>
      <c r="I3049" s="11"/>
      <c r="J3049" s="11"/>
      <c r="K3049" s="2"/>
      <c r="L3049" s="2"/>
      <c r="M3049" s="1"/>
    </row>
    <row r="3050" spans="1:13" x14ac:dyDescent="0.2">
      <c r="A3050" s="1"/>
      <c r="B3050" s="1"/>
      <c r="C3050" s="16"/>
      <c r="D3050" s="1"/>
      <c r="E3050" s="1"/>
      <c r="F3050" s="1"/>
      <c r="G3050" s="1"/>
      <c r="H3050" s="11"/>
      <c r="I3050" s="11"/>
      <c r="J3050" s="11"/>
      <c r="K3050" s="2"/>
      <c r="L3050" s="2"/>
      <c r="M3050" s="1"/>
    </row>
    <row r="3051" spans="1:13" x14ac:dyDescent="0.2">
      <c r="A3051" s="1"/>
      <c r="B3051" s="1"/>
      <c r="C3051" s="16"/>
      <c r="D3051" s="1"/>
      <c r="E3051" s="1"/>
      <c r="F3051" s="1"/>
      <c r="G3051" s="1"/>
      <c r="H3051" s="11"/>
      <c r="I3051" s="11"/>
      <c r="J3051" s="11"/>
      <c r="K3051" s="2"/>
      <c r="L3051" s="2"/>
      <c r="M3051" s="1"/>
    </row>
    <row r="3052" spans="1:13" x14ac:dyDescent="0.2">
      <c r="A3052" s="1"/>
      <c r="B3052" s="1"/>
      <c r="C3052" s="16"/>
      <c r="D3052" s="1"/>
      <c r="E3052" s="1"/>
      <c r="F3052" s="1"/>
      <c r="G3052" s="1"/>
      <c r="H3052" s="11"/>
      <c r="I3052" s="11"/>
      <c r="J3052" s="11"/>
      <c r="K3052" s="2"/>
      <c r="L3052" s="2"/>
      <c r="M3052" s="1"/>
    </row>
    <row r="3053" spans="1:13" x14ac:dyDescent="0.2">
      <c r="A3053" s="1"/>
      <c r="B3053" s="1"/>
      <c r="C3053" s="16"/>
      <c r="D3053" s="1"/>
      <c r="E3053" s="1"/>
      <c r="F3053" s="1"/>
      <c r="G3053" s="1"/>
      <c r="H3053" s="11"/>
      <c r="I3053" s="11"/>
      <c r="J3053" s="11"/>
      <c r="K3053" s="2"/>
      <c r="L3053" s="2"/>
      <c r="M3053" s="1"/>
    </row>
    <row r="3054" spans="1:13" x14ac:dyDescent="0.2">
      <c r="A3054" s="1"/>
      <c r="B3054" s="1"/>
      <c r="C3054" s="16"/>
      <c r="D3054" s="1"/>
      <c r="E3054" s="1"/>
      <c r="F3054" s="1"/>
      <c r="G3054" s="1"/>
      <c r="H3054" s="11"/>
      <c r="I3054" s="11"/>
      <c r="J3054" s="11"/>
      <c r="K3054" s="2"/>
      <c r="L3054" s="2"/>
      <c r="M3054" s="1"/>
    </row>
    <row r="3055" spans="1:13" x14ac:dyDescent="0.2">
      <c r="A3055" s="1"/>
      <c r="B3055" s="1"/>
      <c r="C3055" s="16"/>
      <c r="D3055" s="1"/>
      <c r="E3055" s="1"/>
      <c r="F3055" s="1"/>
      <c r="G3055" s="1"/>
      <c r="H3055" s="11"/>
      <c r="I3055" s="11"/>
      <c r="J3055" s="11"/>
      <c r="K3055" s="2"/>
      <c r="L3055" s="2"/>
      <c r="M3055" s="1"/>
    </row>
    <row r="3056" spans="1:13" x14ac:dyDescent="0.2">
      <c r="A3056" s="1"/>
      <c r="B3056" s="1"/>
      <c r="C3056" s="16"/>
      <c r="D3056" s="1"/>
      <c r="E3056" s="1"/>
      <c r="F3056" s="1"/>
      <c r="G3056" s="1"/>
      <c r="H3056" s="11"/>
      <c r="I3056" s="11"/>
      <c r="J3056" s="11"/>
      <c r="K3056" s="2"/>
      <c r="L3056" s="2"/>
      <c r="M3056" s="1"/>
    </row>
    <row r="3057" spans="1:13" x14ac:dyDescent="0.2">
      <c r="A3057" s="1"/>
      <c r="B3057" s="1"/>
      <c r="C3057" s="16"/>
      <c r="D3057" s="1"/>
      <c r="E3057" s="1"/>
      <c r="F3057" s="1"/>
      <c r="G3057" s="1"/>
      <c r="H3057" s="11"/>
      <c r="I3057" s="11"/>
      <c r="J3057" s="11"/>
      <c r="K3057" s="2"/>
      <c r="L3057" s="2"/>
      <c r="M3057" s="1"/>
    </row>
    <row r="3058" spans="1:13" x14ac:dyDescent="0.2">
      <c r="A3058" s="1"/>
      <c r="B3058" s="1"/>
      <c r="C3058" s="16"/>
      <c r="D3058" s="1"/>
      <c r="E3058" s="1"/>
      <c r="F3058" s="1"/>
      <c r="G3058" s="1"/>
      <c r="H3058" s="11"/>
      <c r="I3058" s="11"/>
      <c r="J3058" s="11"/>
      <c r="K3058" s="2"/>
      <c r="L3058" s="2"/>
      <c r="M3058" s="1"/>
    </row>
    <row r="3059" spans="1:13" x14ac:dyDescent="0.2">
      <c r="A3059" s="1"/>
      <c r="B3059" s="1"/>
      <c r="C3059" s="16"/>
      <c r="D3059" s="1"/>
      <c r="E3059" s="1"/>
      <c r="F3059" s="1"/>
      <c r="G3059" s="1"/>
      <c r="H3059" s="11"/>
      <c r="I3059" s="11"/>
      <c r="J3059" s="11"/>
      <c r="K3059" s="2"/>
      <c r="L3059" s="2"/>
      <c r="M3059" s="1"/>
    </row>
    <row r="3060" spans="1:13" x14ac:dyDescent="0.2">
      <c r="A3060" s="1"/>
      <c r="B3060" s="1"/>
      <c r="C3060" s="16"/>
      <c r="D3060" s="1"/>
      <c r="E3060" s="1"/>
      <c r="F3060" s="1"/>
      <c r="G3060" s="1"/>
      <c r="H3060" s="11"/>
      <c r="I3060" s="11"/>
      <c r="J3060" s="11"/>
      <c r="K3060" s="2"/>
      <c r="L3060" s="2"/>
      <c r="M3060" s="1"/>
    </row>
    <row r="3061" spans="1:13" x14ac:dyDescent="0.2">
      <c r="A3061" s="1"/>
      <c r="B3061" s="1"/>
      <c r="C3061" s="16"/>
      <c r="D3061" s="1"/>
      <c r="E3061" s="1"/>
      <c r="F3061" s="1"/>
      <c r="G3061" s="1"/>
      <c r="H3061" s="11"/>
      <c r="I3061" s="11"/>
      <c r="J3061" s="11"/>
      <c r="K3061" s="2"/>
      <c r="L3061" s="2"/>
      <c r="M3061" s="1"/>
    </row>
    <row r="3062" spans="1:13" x14ac:dyDescent="0.2">
      <c r="A3062" s="1"/>
      <c r="B3062" s="1"/>
      <c r="C3062" s="16"/>
      <c r="D3062" s="1"/>
      <c r="E3062" s="1"/>
      <c r="F3062" s="1"/>
      <c r="G3062" s="1"/>
      <c r="H3062" s="11"/>
      <c r="I3062" s="11"/>
      <c r="J3062" s="11"/>
      <c r="K3062" s="2"/>
      <c r="L3062" s="2"/>
      <c r="M3062" s="1"/>
    </row>
    <row r="3063" spans="1:13" x14ac:dyDescent="0.2">
      <c r="A3063" s="1"/>
      <c r="B3063" s="1"/>
      <c r="C3063" s="16"/>
      <c r="D3063" s="1"/>
      <c r="E3063" s="1"/>
      <c r="F3063" s="1"/>
      <c r="G3063" s="1"/>
      <c r="H3063" s="11"/>
      <c r="I3063" s="11"/>
      <c r="J3063" s="11"/>
      <c r="K3063" s="2"/>
      <c r="L3063" s="2"/>
      <c r="M3063" s="1"/>
    </row>
    <row r="3064" spans="1:13" x14ac:dyDescent="0.2">
      <c r="A3064" s="1"/>
      <c r="B3064" s="1"/>
      <c r="C3064" s="16"/>
      <c r="D3064" s="1"/>
      <c r="E3064" s="1"/>
      <c r="F3064" s="1"/>
      <c r="G3064" s="1"/>
      <c r="H3064" s="11"/>
      <c r="I3064" s="11"/>
      <c r="J3064" s="11"/>
      <c r="K3064" s="2"/>
      <c r="L3064" s="2"/>
      <c r="M3064" s="1"/>
    </row>
    <row r="3065" spans="1:13" x14ac:dyDescent="0.2">
      <c r="A3065" s="1"/>
      <c r="B3065" s="1"/>
      <c r="C3065" s="16"/>
      <c r="D3065" s="1"/>
      <c r="E3065" s="1"/>
      <c r="F3065" s="1"/>
      <c r="G3065" s="1"/>
      <c r="H3065" s="11"/>
      <c r="I3065" s="11"/>
      <c r="J3065" s="11"/>
      <c r="K3065" s="2"/>
      <c r="L3065" s="2"/>
      <c r="M3065" s="1"/>
    </row>
    <row r="3066" spans="1:13" x14ac:dyDescent="0.2">
      <c r="A3066" s="1"/>
      <c r="B3066" s="1"/>
      <c r="C3066" s="16"/>
      <c r="D3066" s="1"/>
      <c r="E3066" s="1"/>
      <c r="F3066" s="1"/>
      <c r="G3066" s="1"/>
      <c r="H3066" s="11"/>
      <c r="I3066" s="11"/>
      <c r="J3066" s="11"/>
      <c r="K3066" s="2"/>
      <c r="L3066" s="2"/>
      <c r="M3066" s="1"/>
    </row>
    <row r="3067" spans="1:13" x14ac:dyDescent="0.2">
      <c r="A3067" s="1"/>
      <c r="B3067" s="1"/>
      <c r="C3067" s="16"/>
      <c r="D3067" s="1"/>
      <c r="E3067" s="1"/>
      <c r="F3067" s="1"/>
      <c r="G3067" s="1"/>
      <c r="H3067" s="11"/>
      <c r="I3067" s="11"/>
      <c r="J3067" s="11"/>
      <c r="K3067" s="2"/>
      <c r="L3067" s="2"/>
      <c r="M3067" s="1"/>
    </row>
    <row r="3068" spans="1:13" x14ac:dyDescent="0.2">
      <c r="A3068" s="1"/>
      <c r="B3068" s="1"/>
      <c r="C3068" s="16"/>
      <c r="D3068" s="1"/>
      <c r="E3068" s="1"/>
      <c r="F3068" s="1"/>
      <c r="G3068" s="1"/>
      <c r="H3068" s="11"/>
      <c r="I3068" s="11"/>
      <c r="J3068" s="11"/>
      <c r="K3068" s="2"/>
      <c r="L3068" s="2"/>
      <c r="M3068" s="1"/>
    </row>
    <row r="3069" spans="1:13" x14ac:dyDescent="0.2">
      <c r="A3069" s="1"/>
      <c r="B3069" s="1"/>
      <c r="C3069" s="16"/>
      <c r="D3069" s="1"/>
      <c r="E3069" s="1"/>
      <c r="F3069" s="1"/>
      <c r="G3069" s="1"/>
      <c r="H3069" s="11"/>
      <c r="I3069" s="11"/>
      <c r="J3069" s="11"/>
      <c r="K3069" s="2"/>
      <c r="L3069" s="2"/>
      <c r="M3069" s="1"/>
    </row>
    <row r="3070" spans="1:13" x14ac:dyDescent="0.2">
      <c r="A3070" s="1"/>
      <c r="B3070" s="1"/>
      <c r="C3070" s="16"/>
      <c r="D3070" s="1"/>
      <c r="E3070" s="1"/>
      <c r="F3070" s="1"/>
      <c r="G3070" s="1"/>
      <c r="H3070" s="11"/>
      <c r="I3070" s="11"/>
      <c r="J3070" s="11"/>
      <c r="K3070" s="2"/>
      <c r="L3070" s="2"/>
      <c r="M3070" s="1"/>
    </row>
    <row r="3071" spans="1:13" x14ac:dyDescent="0.2">
      <c r="A3071" s="1"/>
      <c r="B3071" s="1"/>
      <c r="C3071" s="16"/>
      <c r="D3071" s="1"/>
      <c r="E3071" s="1"/>
      <c r="F3071" s="1"/>
      <c r="G3071" s="1"/>
      <c r="H3071" s="11"/>
      <c r="I3071" s="11"/>
      <c r="J3071" s="11"/>
      <c r="K3071" s="2"/>
      <c r="L3071" s="2"/>
      <c r="M3071" s="1"/>
    </row>
    <row r="3072" spans="1:13" x14ac:dyDescent="0.2">
      <c r="A3072" s="1"/>
      <c r="B3072" s="1"/>
      <c r="C3072" s="16"/>
      <c r="D3072" s="1"/>
      <c r="E3072" s="1"/>
      <c r="F3072" s="1"/>
      <c r="G3072" s="1"/>
      <c r="H3072" s="11"/>
      <c r="I3072" s="11"/>
      <c r="J3072" s="11"/>
      <c r="K3072" s="2"/>
      <c r="L3072" s="2"/>
      <c r="M3072" s="1"/>
    </row>
    <row r="3073" spans="1:13" x14ac:dyDescent="0.2">
      <c r="A3073" s="1"/>
      <c r="B3073" s="1"/>
      <c r="C3073" s="16"/>
      <c r="D3073" s="1"/>
      <c r="E3073" s="1"/>
      <c r="F3073" s="1"/>
      <c r="G3073" s="1"/>
      <c r="H3073" s="11"/>
      <c r="I3073" s="11"/>
      <c r="J3073" s="11"/>
      <c r="K3073" s="2"/>
      <c r="L3073" s="2"/>
      <c r="M3073" s="1"/>
    </row>
    <row r="3074" spans="1:13" x14ac:dyDescent="0.2">
      <c r="A3074" s="1"/>
      <c r="B3074" s="1"/>
      <c r="C3074" s="16"/>
      <c r="D3074" s="1"/>
      <c r="E3074" s="1"/>
      <c r="F3074" s="1"/>
      <c r="G3074" s="1"/>
      <c r="H3074" s="11"/>
      <c r="I3074" s="11"/>
      <c r="J3074" s="11"/>
      <c r="K3074" s="2"/>
      <c r="L3074" s="2"/>
      <c r="M3074" s="1"/>
    </row>
    <row r="3075" spans="1:13" x14ac:dyDescent="0.2">
      <c r="A3075" s="1"/>
      <c r="B3075" s="1"/>
      <c r="C3075" s="16"/>
      <c r="D3075" s="1"/>
      <c r="E3075" s="1"/>
      <c r="F3075" s="1"/>
      <c r="G3075" s="1"/>
      <c r="H3075" s="11"/>
      <c r="I3075" s="11"/>
      <c r="J3075" s="11"/>
      <c r="K3075" s="2"/>
      <c r="L3075" s="2"/>
      <c r="M3075" s="1"/>
    </row>
    <row r="3076" spans="1:13" x14ac:dyDescent="0.2">
      <c r="A3076" s="1"/>
      <c r="B3076" s="1"/>
      <c r="C3076" s="16"/>
      <c r="D3076" s="1"/>
      <c r="E3076" s="1"/>
      <c r="F3076" s="1"/>
      <c r="G3076" s="1"/>
      <c r="H3076" s="11"/>
      <c r="I3076" s="11"/>
      <c r="J3076" s="11"/>
      <c r="K3076" s="2"/>
      <c r="L3076" s="2"/>
      <c r="M3076" s="1"/>
    </row>
    <row r="3077" spans="1:13" x14ac:dyDescent="0.2">
      <c r="A3077" s="1"/>
      <c r="B3077" s="1"/>
      <c r="C3077" s="16"/>
      <c r="D3077" s="1"/>
      <c r="E3077" s="1"/>
      <c r="F3077" s="1"/>
      <c r="G3077" s="1"/>
      <c r="H3077" s="11"/>
      <c r="I3077" s="11"/>
      <c r="J3077" s="11"/>
      <c r="K3077" s="2"/>
      <c r="L3077" s="2"/>
      <c r="M3077" s="1"/>
    </row>
    <row r="3078" spans="1:13" x14ac:dyDescent="0.2">
      <c r="A3078" s="1"/>
      <c r="B3078" s="1"/>
      <c r="C3078" s="16"/>
      <c r="D3078" s="1"/>
      <c r="E3078" s="1"/>
      <c r="F3078" s="1"/>
      <c r="G3078" s="1"/>
      <c r="H3078" s="11"/>
      <c r="I3078" s="11"/>
      <c r="J3078" s="11"/>
      <c r="K3078" s="2"/>
      <c r="L3078" s="2"/>
      <c r="M3078" s="1"/>
    </row>
    <row r="3079" spans="1:13" x14ac:dyDescent="0.2">
      <c r="A3079" s="1"/>
      <c r="B3079" s="1"/>
      <c r="C3079" s="16"/>
      <c r="D3079" s="1"/>
      <c r="E3079" s="1"/>
      <c r="F3079" s="1"/>
      <c r="G3079" s="1"/>
      <c r="H3079" s="11"/>
      <c r="I3079" s="11"/>
      <c r="J3079" s="11"/>
      <c r="K3079" s="2"/>
      <c r="L3079" s="2"/>
      <c r="M3079" s="1"/>
    </row>
    <row r="3080" spans="1:13" x14ac:dyDescent="0.2">
      <c r="A3080" s="1"/>
      <c r="B3080" s="1"/>
      <c r="C3080" s="16"/>
      <c r="D3080" s="1"/>
      <c r="E3080" s="1"/>
      <c r="F3080" s="1"/>
      <c r="G3080" s="1"/>
      <c r="H3080" s="11"/>
      <c r="I3080" s="11"/>
      <c r="J3080" s="11"/>
      <c r="K3080" s="2"/>
      <c r="L3080" s="2"/>
      <c r="M3080" s="1"/>
    </row>
    <row r="3081" spans="1:13" x14ac:dyDescent="0.2">
      <c r="A3081" s="1"/>
      <c r="B3081" s="1"/>
      <c r="C3081" s="16"/>
      <c r="D3081" s="1"/>
      <c r="E3081" s="1"/>
      <c r="F3081" s="1"/>
      <c r="G3081" s="1"/>
      <c r="H3081" s="11"/>
      <c r="I3081" s="11"/>
      <c r="J3081" s="11"/>
      <c r="K3081" s="2"/>
      <c r="L3081" s="2"/>
      <c r="M3081" s="1"/>
    </row>
    <row r="3082" spans="1:13" x14ac:dyDescent="0.2">
      <c r="A3082" s="1"/>
      <c r="B3082" s="1"/>
      <c r="C3082" s="16"/>
      <c r="D3082" s="1"/>
      <c r="E3082" s="1"/>
      <c r="F3082" s="1"/>
      <c r="G3082" s="1"/>
      <c r="H3082" s="11"/>
      <c r="I3082" s="11"/>
      <c r="J3082" s="11"/>
      <c r="K3082" s="2"/>
      <c r="L3082" s="2"/>
      <c r="M3082" s="1"/>
    </row>
    <row r="3083" spans="1:13" x14ac:dyDescent="0.2">
      <c r="A3083" s="1"/>
      <c r="B3083" s="1"/>
      <c r="C3083" s="16"/>
      <c r="D3083" s="1"/>
      <c r="E3083" s="1"/>
      <c r="F3083" s="1"/>
      <c r="G3083" s="1"/>
      <c r="H3083" s="11"/>
      <c r="I3083" s="11"/>
      <c r="J3083" s="11"/>
      <c r="K3083" s="2"/>
      <c r="L3083" s="2"/>
      <c r="M3083" s="1"/>
    </row>
    <row r="3084" spans="1:13" x14ac:dyDescent="0.2">
      <c r="A3084" s="1"/>
      <c r="B3084" s="1"/>
      <c r="C3084" s="16"/>
      <c r="D3084" s="1"/>
      <c r="E3084" s="1"/>
      <c r="F3084" s="1"/>
      <c r="G3084" s="1"/>
      <c r="H3084" s="11"/>
      <c r="I3084" s="11"/>
      <c r="J3084" s="11"/>
      <c r="K3084" s="2"/>
      <c r="L3084" s="2"/>
      <c r="M3084" s="1"/>
    </row>
    <row r="3085" spans="1:13" x14ac:dyDescent="0.2">
      <c r="A3085" s="1"/>
      <c r="B3085" s="1"/>
      <c r="C3085" s="16"/>
      <c r="D3085" s="1"/>
      <c r="E3085" s="1"/>
      <c r="F3085" s="1"/>
      <c r="G3085" s="1"/>
      <c r="H3085" s="11"/>
      <c r="I3085" s="11"/>
      <c r="J3085" s="11"/>
      <c r="K3085" s="2"/>
      <c r="L3085" s="2"/>
      <c r="M3085" s="1"/>
    </row>
    <row r="3086" spans="1:13" x14ac:dyDescent="0.2">
      <c r="A3086" s="1"/>
      <c r="B3086" s="1"/>
      <c r="C3086" s="16"/>
      <c r="D3086" s="1"/>
      <c r="E3086" s="1"/>
      <c r="F3086" s="1"/>
      <c r="G3086" s="1"/>
      <c r="H3086" s="11"/>
      <c r="I3086" s="11"/>
      <c r="J3086" s="11"/>
      <c r="K3086" s="2"/>
      <c r="L3086" s="2"/>
      <c r="M3086" s="1"/>
    </row>
    <row r="3087" spans="1:13" x14ac:dyDescent="0.2">
      <c r="A3087" s="1"/>
      <c r="B3087" s="1"/>
      <c r="C3087" s="16"/>
      <c r="D3087" s="1"/>
      <c r="E3087" s="1"/>
      <c r="F3087" s="1"/>
      <c r="G3087" s="1"/>
      <c r="H3087" s="11"/>
      <c r="I3087" s="11"/>
      <c r="J3087" s="11"/>
      <c r="K3087" s="2"/>
      <c r="L3087" s="2"/>
      <c r="M3087" s="1"/>
    </row>
    <row r="3088" spans="1:13" x14ac:dyDescent="0.2">
      <c r="A3088" s="1"/>
      <c r="B3088" s="1"/>
      <c r="C3088" s="16"/>
      <c r="D3088" s="1"/>
      <c r="E3088" s="1"/>
      <c r="F3088" s="1"/>
      <c r="G3088" s="1"/>
      <c r="H3088" s="11"/>
      <c r="I3088" s="11"/>
      <c r="J3088" s="11"/>
      <c r="K3088" s="2"/>
      <c r="L3088" s="2"/>
      <c r="M3088" s="1"/>
    </row>
    <row r="3089" spans="1:13" x14ac:dyDescent="0.2">
      <c r="A3089" s="1"/>
      <c r="B3089" s="1"/>
      <c r="C3089" s="16"/>
      <c r="D3089" s="1"/>
      <c r="E3089" s="1"/>
      <c r="F3089" s="1"/>
      <c r="G3089" s="1"/>
      <c r="H3089" s="11"/>
      <c r="I3089" s="11"/>
      <c r="J3089" s="11"/>
      <c r="K3089" s="2"/>
      <c r="L3089" s="2"/>
      <c r="M3089" s="1"/>
    </row>
    <row r="3090" spans="1:13" x14ac:dyDescent="0.2">
      <c r="A3090" s="1"/>
      <c r="B3090" s="1"/>
      <c r="C3090" s="16"/>
      <c r="D3090" s="1"/>
      <c r="E3090" s="1"/>
      <c r="F3090" s="1"/>
      <c r="G3090" s="1"/>
      <c r="H3090" s="11"/>
      <c r="I3090" s="11"/>
      <c r="J3090" s="11"/>
      <c r="K3090" s="2"/>
      <c r="L3090" s="2"/>
      <c r="M3090" s="1"/>
    </row>
    <row r="3091" spans="1:13" x14ac:dyDescent="0.2">
      <c r="A3091" s="1"/>
      <c r="B3091" s="1"/>
      <c r="C3091" s="16"/>
      <c r="D3091" s="1"/>
      <c r="E3091" s="1"/>
      <c r="F3091" s="1"/>
      <c r="G3091" s="1"/>
      <c r="H3091" s="11"/>
      <c r="I3091" s="11"/>
      <c r="J3091" s="11"/>
      <c r="K3091" s="2"/>
      <c r="L3091" s="2"/>
      <c r="M3091" s="1"/>
    </row>
    <row r="3092" spans="1:13" x14ac:dyDescent="0.2">
      <c r="A3092" s="1"/>
      <c r="B3092" s="1"/>
      <c r="C3092" s="16"/>
      <c r="D3092" s="1"/>
      <c r="E3092" s="1"/>
      <c r="F3092" s="1"/>
      <c r="G3092" s="1"/>
      <c r="H3092" s="11"/>
      <c r="I3092" s="11"/>
      <c r="J3092" s="11"/>
      <c r="K3092" s="2"/>
      <c r="L3092" s="2"/>
      <c r="M3092" s="1"/>
    </row>
    <row r="3093" spans="1:13" x14ac:dyDescent="0.2">
      <c r="A3093" s="1"/>
      <c r="B3093" s="1"/>
      <c r="C3093" s="16"/>
      <c r="D3093" s="1"/>
      <c r="E3093" s="1"/>
      <c r="F3093" s="1"/>
      <c r="G3093" s="1"/>
      <c r="H3093" s="11"/>
      <c r="I3093" s="11"/>
      <c r="J3093" s="11"/>
      <c r="K3093" s="2"/>
      <c r="L3093" s="2"/>
      <c r="M3093" s="1"/>
    </row>
    <row r="3094" spans="1:13" x14ac:dyDescent="0.2">
      <c r="A3094" s="1"/>
      <c r="B3094" s="1"/>
      <c r="C3094" s="16"/>
      <c r="D3094" s="1"/>
      <c r="E3094" s="1"/>
      <c r="F3094" s="1"/>
      <c r="G3094" s="1"/>
      <c r="H3094" s="11"/>
      <c r="I3094" s="11"/>
      <c r="J3094" s="11"/>
      <c r="K3094" s="2"/>
      <c r="L3094" s="2"/>
      <c r="M3094" s="1"/>
    </row>
    <row r="3095" spans="1:13" x14ac:dyDescent="0.2">
      <c r="A3095" s="1"/>
      <c r="B3095" s="1"/>
      <c r="C3095" s="16"/>
      <c r="D3095" s="1"/>
      <c r="E3095" s="1"/>
      <c r="F3095" s="1"/>
      <c r="G3095" s="1"/>
      <c r="H3095" s="11"/>
      <c r="I3095" s="11"/>
      <c r="J3095" s="11"/>
      <c r="K3095" s="2"/>
      <c r="L3095" s="2"/>
      <c r="M3095" s="1"/>
    </row>
    <row r="3096" spans="1:13" x14ac:dyDescent="0.2">
      <c r="A3096" s="1"/>
      <c r="B3096" s="1"/>
      <c r="C3096" s="16"/>
      <c r="D3096" s="1"/>
      <c r="E3096" s="1"/>
      <c r="F3096" s="1"/>
      <c r="G3096" s="1"/>
      <c r="H3096" s="11"/>
      <c r="I3096" s="11"/>
      <c r="J3096" s="11"/>
      <c r="K3096" s="2"/>
      <c r="L3096" s="2"/>
      <c r="M3096" s="1"/>
    </row>
    <row r="3097" spans="1:13" x14ac:dyDescent="0.2">
      <c r="A3097" s="1"/>
      <c r="B3097" s="1"/>
      <c r="C3097" s="16"/>
      <c r="D3097" s="1"/>
      <c r="E3097" s="1"/>
      <c r="F3097" s="1"/>
      <c r="G3097" s="1"/>
      <c r="H3097" s="11"/>
      <c r="I3097" s="11"/>
      <c r="J3097" s="11"/>
      <c r="K3097" s="2"/>
      <c r="L3097" s="2"/>
      <c r="M3097" s="1"/>
    </row>
    <row r="3098" spans="1:13" x14ac:dyDescent="0.2">
      <c r="A3098" s="1"/>
      <c r="B3098" s="1"/>
      <c r="C3098" s="16"/>
      <c r="D3098" s="1"/>
      <c r="E3098" s="1"/>
      <c r="F3098" s="1"/>
      <c r="G3098" s="1"/>
      <c r="H3098" s="11"/>
      <c r="I3098" s="11"/>
      <c r="J3098" s="11"/>
      <c r="K3098" s="2"/>
      <c r="L3098" s="2"/>
      <c r="M3098" s="1"/>
    </row>
    <row r="3099" spans="1:13" x14ac:dyDescent="0.2">
      <c r="A3099" s="1"/>
      <c r="B3099" s="1"/>
      <c r="C3099" s="16"/>
      <c r="D3099" s="1"/>
      <c r="E3099" s="1"/>
      <c r="F3099" s="1"/>
      <c r="G3099" s="1"/>
      <c r="H3099" s="11"/>
      <c r="I3099" s="11"/>
      <c r="J3099" s="11"/>
      <c r="K3099" s="2"/>
      <c r="L3099" s="2"/>
      <c r="M3099" s="1"/>
    </row>
    <row r="3100" spans="1:13" x14ac:dyDescent="0.2">
      <c r="A3100" s="1"/>
      <c r="B3100" s="1"/>
      <c r="C3100" s="16"/>
      <c r="D3100" s="1"/>
      <c r="E3100" s="1"/>
      <c r="F3100" s="1"/>
      <c r="G3100" s="1"/>
      <c r="H3100" s="11"/>
      <c r="I3100" s="11"/>
      <c r="J3100" s="11"/>
      <c r="K3100" s="2"/>
      <c r="L3100" s="2"/>
      <c r="M3100" s="1"/>
    </row>
    <row r="3101" spans="1:13" x14ac:dyDescent="0.2">
      <c r="A3101" s="1"/>
      <c r="B3101" s="1"/>
      <c r="C3101" s="16"/>
      <c r="D3101" s="1"/>
      <c r="E3101" s="1"/>
      <c r="F3101" s="1"/>
      <c r="G3101" s="1"/>
      <c r="H3101" s="11"/>
      <c r="I3101" s="11"/>
      <c r="J3101" s="11"/>
      <c r="K3101" s="2"/>
      <c r="L3101" s="2"/>
      <c r="M3101" s="1"/>
    </row>
    <row r="3102" spans="1:13" x14ac:dyDescent="0.2">
      <c r="A3102" s="1"/>
      <c r="B3102" s="1"/>
      <c r="C3102" s="16"/>
      <c r="D3102" s="1"/>
      <c r="E3102" s="1"/>
      <c r="F3102" s="1"/>
      <c r="G3102" s="1"/>
      <c r="H3102" s="11"/>
      <c r="I3102" s="11"/>
      <c r="J3102" s="11"/>
      <c r="K3102" s="2"/>
      <c r="L3102" s="2"/>
      <c r="M3102" s="1"/>
    </row>
    <row r="3103" spans="1:13" x14ac:dyDescent="0.2">
      <c r="A3103" s="1"/>
      <c r="B3103" s="1"/>
      <c r="C3103" s="16"/>
      <c r="D3103" s="1"/>
      <c r="E3103" s="1"/>
      <c r="F3103" s="1"/>
      <c r="G3103" s="1"/>
      <c r="H3103" s="11"/>
      <c r="I3103" s="11"/>
      <c r="J3103" s="11"/>
      <c r="K3103" s="2"/>
      <c r="L3103" s="2"/>
      <c r="M3103" s="1"/>
    </row>
    <row r="3104" spans="1:13" x14ac:dyDescent="0.2">
      <c r="A3104" s="1"/>
      <c r="B3104" s="1"/>
      <c r="C3104" s="16"/>
      <c r="D3104" s="1"/>
      <c r="E3104" s="1"/>
      <c r="F3104" s="1"/>
      <c r="G3104" s="1"/>
      <c r="H3104" s="11"/>
      <c r="I3104" s="11"/>
      <c r="J3104" s="11"/>
      <c r="K3104" s="2"/>
      <c r="L3104" s="2"/>
      <c r="M3104" s="1"/>
    </row>
    <row r="3105" spans="1:13" x14ac:dyDescent="0.2">
      <c r="A3105" s="1"/>
      <c r="B3105" s="1"/>
      <c r="C3105" s="16"/>
      <c r="D3105" s="1"/>
      <c r="E3105" s="1"/>
      <c r="F3105" s="1"/>
      <c r="G3105" s="1"/>
      <c r="H3105" s="11"/>
      <c r="I3105" s="11"/>
      <c r="J3105" s="11"/>
      <c r="K3105" s="2"/>
      <c r="L3105" s="2"/>
      <c r="M3105" s="1"/>
    </row>
    <row r="3106" spans="1:13" x14ac:dyDescent="0.2">
      <c r="A3106" s="1"/>
      <c r="B3106" s="1"/>
      <c r="C3106" s="16"/>
      <c r="D3106" s="1"/>
      <c r="E3106" s="1"/>
      <c r="F3106" s="1"/>
      <c r="G3106" s="1"/>
      <c r="H3106" s="11"/>
      <c r="I3106" s="11"/>
      <c r="J3106" s="11"/>
      <c r="K3106" s="2"/>
      <c r="L3106" s="2"/>
      <c r="M3106" s="1"/>
    </row>
    <row r="3107" spans="1:13" x14ac:dyDescent="0.2">
      <c r="A3107" s="1"/>
      <c r="B3107" s="1"/>
      <c r="C3107" s="16"/>
      <c r="D3107" s="1"/>
      <c r="E3107" s="1"/>
      <c r="F3107" s="1"/>
      <c r="G3107" s="1"/>
      <c r="H3107" s="11"/>
      <c r="I3107" s="11"/>
      <c r="J3107" s="11"/>
      <c r="K3107" s="2"/>
      <c r="L3107" s="2"/>
      <c r="M3107" s="1"/>
    </row>
    <row r="3108" spans="1:13" x14ac:dyDescent="0.2">
      <c r="A3108" s="1"/>
      <c r="B3108" s="1"/>
      <c r="C3108" s="16"/>
      <c r="D3108" s="1"/>
      <c r="E3108" s="1"/>
      <c r="F3108" s="1"/>
      <c r="G3108" s="1"/>
      <c r="H3108" s="11"/>
      <c r="I3108" s="11"/>
      <c r="J3108" s="11"/>
      <c r="K3108" s="2"/>
      <c r="L3108" s="2"/>
      <c r="M3108" s="1"/>
    </row>
    <row r="3109" spans="1:13" x14ac:dyDescent="0.2">
      <c r="A3109" s="1"/>
      <c r="B3109" s="1"/>
      <c r="C3109" s="16"/>
      <c r="D3109" s="1"/>
      <c r="E3109" s="1"/>
      <c r="F3109" s="1"/>
      <c r="G3109" s="1"/>
      <c r="H3109" s="11"/>
      <c r="I3109" s="11"/>
      <c r="J3109" s="11"/>
      <c r="K3109" s="2"/>
      <c r="L3109" s="2"/>
      <c r="M3109" s="1"/>
    </row>
    <row r="3110" spans="1:13" x14ac:dyDescent="0.2">
      <c r="A3110" s="1"/>
      <c r="B3110" s="1"/>
      <c r="C3110" s="16"/>
      <c r="D3110" s="1"/>
      <c r="E3110" s="1"/>
      <c r="F3110" s="1"/>
      <c r="G3110" s="1"/>
      <c r="H3110" s="11"/>
      <c r="I3110" s="11"/>
      <c r="J3110" s="11"/>
      <c r="K3110" s="2"/>
      <c r="L3110" s="2"/>
      <c r="M3110" s="1"/>
    </row>
    <row r="3111" spans="1:13" x14ac:dyDescent="0.2">
      <c r="A3111" s="1"/>
      <c r="B3111" s="1"/>
      <c r="C3111" s="16"/>
      <c r="D3111" s="1"/>
      <c r="E3111" s="1"/>
      <c r="F3111" s="1"/>
      <c r="G3111" s="1"/>
      <c r="H3111" s="11"/>
      <c r="I3111" s="11"/>
      <c r="J3111" s="11"/>
      <c r="K3111" s="2"/>
      <c r="L3111" s="2"/>
      <c r="M3111" s="1"/>
    </row>
    <row r="3112" spans="1:13" x14ac:dyDescent="0.2">
      <c r="A3112" s="1"/>
      <c r="B3112" s="1"/>
      <c r="C3112" s="16"/>
      <c r="D3112" s="1"/>
      <c r="E3112" s="1"/>
      <c r="F3112" s="1"/>
      <c r="G3112" s="1"/>
      <c r="H3112" s="11"/>
      <c r="I3112" s="11"/>
      <c r="J3112" s="11"/>
      <c r="K3112" s="2"/>
      <c r="L3112" s="2"/>
      <c r="M3112" s="1"/>
    </row>
    <row r="3113" spans="1:13" x14ac:dyDescent="0.2">
      <c r="A3113" s="1"/>
      <c r="B3113" s="1"/>
      <c r="C3113" s="16"/>
      <c r="D3113" s="1"/>
      <c r="E3113" s="1"/>
      <c r="F3113" s="1"/>
      <c r="G3113" s="1"/>
      <c r="H3113" s="11"/>
      <c r="I3113" s="11"/>
      <c r="J3113" s="11"/>
      <c r="K3113" s="2"/>
      <c r="L3113" s="2"/>
      <c r="M3113" s="1"/>
    </row>
    <row r="3114" spans="1:13" x14ac:dyDescent="0.2">
      <c r="A3114" s="1"/>
      <c r="B3114" s="1"/>
      <c r="C3114" s="16"/>
      <c r="D3114" s="1"/>
      <c r="E3114" s="1"/>
      <c r="F3114" s="1"/>
      <c r="G3114" s="1"/>
      <c r="H3114" s="11"/>
      <c r="I3114" s="11"/>
      <c r="J3114" s="11"/>
      <c r="K3114" s="2"/>
      <c r="L3114" s="2"/>
      <c r="M3114" s="1"/>
    </row>
    <row r="3115" spans="1:13" x14ac:dyDescent="0.2">
      <c r="A3115" s="1"/>
      <c r="B3115" s="1"/>
      <c r="C3115" s="16"/>
      <c r="D3115" s="1"/>
      <c r="E3115" s="1"/>
      <c r="F3115" s="1"/>
      <c r="G3115" s="1"/>
      <c r="H3115" s="11"/>
      <c r="I3115" s="11"/>
      <c r="J3115" s="11"/>
      <c r="K3115" s="2"/>
      <c r="L3115" s="2"/>
      <c r="M3115" s="1"/>
    </row>
    <row r="3116" spans="1:13" x14ac:dyDescent="0.2">
      <c r="A3116" s="1"/>
      <c r="B3116" s="1"/>
      <c r="C3116" s="16"/>
      <c r="D3116" s="1"/>
      <c r="E3116" s="1"/>
      <c r="F3116" s="1"/>
      <c r="G3116" s="1"/>
      <c r="H3116" s="11"/>
      <c r="I3116" s="11"/>
      <c r="J3116" s="11"/>
      <c r="K3116" s="2"/>
      <c r="L3116" s="2"/>
      <c r="M3116" s="1"/>
    </row>
    <row r="3117" spans="1:13" x14ac:dyDescent="0.2">
      <c r="A3117" s="1"/>
      <c r="B3117" s="1"/>
      <c r="C3117" s="16"/>
      <c r="D3117" s="1"/>
      <c r="E3117" s="1"/>
      <c r="F3117" s="1"/>
      <c r="G3117" s="1"/>
      <c r="H3117" s="11"/>
      <c r="I3117" s="11"/>
      <c r="J3117" s="11"/>
      <c r="K3117" s="2"/>
      <c r="L3117" s="2"/>
      <c r="M3117" s="1"/>
    </row>
    <row r="3118" spans="1:13" x14ac:dyDescent="0.2">
      <c r="A3118" s="1"/>
      <c r="B3118" s="1"/>
      <c r="C3118" s="16"/>
      <c r="D3118" s="1"/>
      <c r="E3118" s="1"/>
      <c r="F3118" s="1"/>
      <c r="G3118" s="1"/>
      <c r="H3118" s="11"/>
      <c r="I3118" s="11"/>
      <c r="J3118" s="11"/>
      <c r="K3118" s="2"/>
      <c r="L3118" s="2"/>
      <c r="M3118" s="1"/>
    </row>
    <row r="3119" spans="1:13" x14ac:dyDescent="0.2">
      <c r="A3119" s="1"/>
      <c r="B3119" s="1"/>
      <c r="C3119" s="16"/>
      <c r="D3119" s="1"/>
      <c r="E3119" s="1"/>
      <c r="F3119" s="1"/>
      <c r="G3119" s="1"/>
      <c r="H3119" s="11"/>
      <c r="I3119" s="11"/>
      <c r="J3119" s="11"/>
      <c r="K3119" s="2"/>
      <c r="L3119" s="2"/>
      <c r="M3119" s="1"/>
    </row>
    <row r="3120" spans="1:13" x14ac:dyDescent="0.2">
      <c r="A3120" s="1"/>
      <c r="B3120" s="1"/>
      <c r="C3120" s="16"/>
      <c r="D3120" s="1"/>
      <c r="E3120" s="1"/>
      <c r="F3120" s="1"/>
      <c r="G3120" s="1"/>
      <c r="H3120" s="11"/>
      <c r="I3120" s="11"/>
      <c r="J3120" s="11"/>
      <c r="K3120" s="2"/>
      <c r="L3120" s="2"/>
      <c r="M3120" s="1"/>
    </row>
    <row r="3121" spans="1:13" x14ac:dyDescent="0.2">
      <c r="A3121" s="1"/>
      <c r="B3121" s="1"/>
      <c r="C3121" s="16"/>
      <c r="D3121" s="1"/>
      <c r="E3121" s="1"/>
      <c r="F3121" s="1"/>
      <c r="G3121" s="1"/>
      <c r="H3121" s="11"/>
      <c r="I3121" s="11"/>
      <c r="J3121" s="11"/>
      <c r="K3121" s="2"/>
      <c r="L3121" s="2"/>
      <c r="M3121" s="1"/>
    </row>
    <row r="3122" spans="1:13" x14ac:dyDescent="0.2">
      <c r="A3122" s="1"/>
      <c r="B3122" s="1"/>
      <c r="C3122" s="16"/>
      <c r="D3122" s="1"/>
      <c r="E3122" s="1"/>
      <c r="F3122" s="1"/>
      <c r="G3122" s="1"/>
      <c r="H3122" s="11"/>
      <c r="I3122" s="11"/>
      <c r="J3122" s="11"/>
      <c r="K3122" s="2"/>
      <c r="L3122" s="2"/>
      <c r="M3122" s="1"/>
    </row>
    <row r="3123" spans="1:13" x14ac:dyDescent="0.2">
      <c r="A3123" s="1"/>
      <c r="B3123" s="1"/>
      <c r="C3123" s="16"/>
      <c r="D3123" s="1"/>
      <c r="E3123" s="1"/>
      <c r="F3123" s="1"/>
      <c r="G3123" s="1"/>
      <c r="H3123" s="11"/>
      <c r="I3123" s="11"/>
      <c r="J3123" s="11"/>
      <c r="K3123" s="2"/>
      <c r="L3123" s="2"/>
      <c r="M3123" s="1"/>
    </row>
    <row r="3124" spans="1:13" x14ac:dyDescent="0.2">
      <c r="A3124" s="1"/>
      <c r="B3124" s="1"/>
      <c r="C3124" s="16"/>
      <c r="D3124" s="1"/>
      <c r="E3124" s="1"/>
      <c r="F3124" s="1"/>
      <c r="G3124" s="1"/>
      <c r="H3124" s="11"/>
      <c r="I3124" s="11"/>
      <c r="J3124" s="11"/>
      <c r="K3124" s="2"/>
      <c r="L3124" s="2"/>
      <c r="M3124" s="1"/>
    </row>
    <row r="3125" spans="1:13" x14ac:dyDescent="0.2">
      <c r="A3125" s="1"/>
      <c r="B3125" s="1"/>
      <c r="C3125" s="16"/>
      <c r="D3125" s="1"/>
      <c r="E3125" s="1"/>
      <c r="F3125" s="1"/>
      <c r="G3125" s="1"/>
      <c r="H3125" s="11"/>
      <c r="I3125" s="11"/>
      <c r="J3125" s="11"/>
      <c r="K3125" s="2"/>
      <c r="L3125" s="2"/>
      <c r="M3125" s="1"/>
    </row>
    <row r="3126" spans="1:13" x14ac:dyDescent="0.2">
      <c r="A3126" s="1"/>
      <c r="B3126" s="1"/>
      <c r="C3126" s="16"/>
      <c r="D3126" s="1"/>
      <c r="E3126" s="1"/>
      <c r="F3126" s="1"/>
      <c r="G3126" s="1"/>
      <c r="H3126" s="11"/>
      <c r="I3126" s="11"/>
      <c r="J3126" s="11"/>
      <c r="K3126" s="2"/>
      <c r="L3126" s="2"/>
      <c r="M3126" s="1"/>
    </row>
    <row r="3127" spans="1:13" x14ac:dyDescent="0.2">
      <c r="A3127" s="1"/>
      <c r="B3127" s="1"/>
      <c r="C3127" s="16"/>
      <c r="D3127" s="1"/>
      <c r="E3127" s="1"/>
      <c r="F3127" s="1"/>
      <c r="G3127" s="1"/>
      <c r="H3127" s="11"/>
      <c r="I3127" s="11"/>
      <c r="J3127" s="11"/>
      <c r="K3127" s="2"/>
      <c r="L3127" s="2"/>
      <c r="M3127" s="1"/>
    </row>
    <row r="3128" spans="1:13" x14ac:dyDescent="0.2">
      <c r="A3128" s="1"/>
      <c r="B3128" s="1"/>
      <c r="C3128" s="16"/>
      <c r="D3128" s="1"/>
      <c r="E3128" s="1"/>
      <c r="F3128" s="1"/>
      <c r="G3128" s="1"/>
      <c r="H3128" s="11"/>
      <c r="I3128" s="11"/>
      <c r="J3128" s="11"/>
      <c r="K3128" s="2"/>
      <c r="L3128" s="2"/>
      <c r="M3128" s="1"/>
    </row>
    <row r="3129" spans="1:13" x14ac:dyDescent="0.2">
      <c r="A3129" s="1"/>
      <c r="B3129" s="1"/>
      <c r="C3129" s="16"/>
      <c r="D3129" s="1"/>
      <c r="E3129" s="1"/>
      <c r="F3129" s="1"/>
      <c r="G3129" s="1"/>
      <c r="H3129" s="11"/>
      <c r="I3129" s="11"/>
      <c r="J3129" s="11"/>
      <c r="K3129" s="2"/>
      <c r="L3129" s="2"/>
      <c r="M3129" s="1"/>
    </row>
    <row r="3130" spans="1:13" x14ac:dyDescent="0.2">
      <c r="A3130" s="1"/>
      <c r="B3130" s="1"/>
      <c r="C3130" s="16"/>
      <c r="D3130" s="1"/>
      <c r="E3130" s="1"/>
      <c r="F3130" s="1"/>
      <c r="G3130" s="1"/>
      <c r="H3130" s="11"/>
      <c r="I3130" s="11"/>
      <c r="J3130" s="11"/>
      <c r="K3130" s="2"/>
      <c r="L3130" s="2"/>
      <c r="M3130" s="1"/>
    </row>
    <row r="3131" spans="1:13" x14ac:dyDescent="0.2">
      <c r="A3131" s="1"/>
      <c r="B3131" s="1"/>
      <c r="C3131" s="16"/>
      <c r="D3131" s="1"/>
      <c r="E3131" s="1"/>
      <c r="F3131" s="1"/>
      <c r="G3131" s="1"/>
      <c r="H3131" s="11"/>
      <c r="I3131" s="11"/>
      <c r="J3131" s="11"/>
      <c r="K3131" s="2"/>
      <c r="L3131" s="2"/>
      <c r="M3131" s="1"/>
    </row>
    <row r="3132" spans="1:13" x14ac:dyDescent="0.2">
      <c r="A3132" s="1"/>
      <c r="B3132" s="1"/>
      <c r="C3132" s="16"/>
      <c r="D3132" s="1"/>
      <c r="E3132" s="1"/>
      <c r="F3132" s="1"/>
      <c r="G3132" s="1"/>
      <c r="H3132" s="11"/>
      <c r="I3132" s="11"/>
      <c r="J3132" s="11"/>
      <c r="K3132" s="2"/>
      <c r="L3132" s="2"/>
      <c r="M3132" s="1"/>
    </row>
    <row r="3133" spans="1:13" x14ac:dyDescent="0.2">
      <c r="A3133" s="1"/>
      <c r="B3133" s="1"/>
      <c r="C3133" s="16"/>
      <c r="D3133" s="1"/>
      <c r="E3133" s="1"/>
      <c r="F3133" s="1"/>
      <c r="G3133" s="1"/>
      <c r="H3133" s="11"/>
      <c r="I3133" s="11"/>
      <c r="J3133" s="11"/>
      <c r="K3133" s="2"/>
      <c r="L3133" s="2"/>
      <c r="M3133" s="1"/>
    </row>
    <row r="3134" spans="1:13" x14ac:dyDescent="0.2">
      <c r="A3134" s="1"/>
      <c r="B3134" s="1"/>
      <c r="C3134" s="16"/>
      <c r="D3134" s="1"/>
      <c r="E3134" s="1"/>
      <c r="F3134" s="1"/>
      <c r="G3134" s="1"/>
      <c r="H3134" s="11"/>
      <c r="I3134" s="11"/>
      <c r="J3134" s="11"/>
      <c r="K3134" s="2"/>
      <c r="L3134" s="2"/>
      <c r="M3134" s="1"/>
    </row>
    <row r="3135" spans="1:13" x14ac:dyDescent="0.2">
      <c r="A3135" s="1"/>
      <c r="B3135" s="1"/>
      <c r="C3135" s="16"/>
      <c r="D3135" s="1"/>
      <c r="E3135" s="1"/>
      <c r="F3135" s="1"/>
      <c r="G3135" s="1"/>
      <c r="H3135" s="11"/>
      <c r="I3135" s="11"/>
      <c r="J3135" s="11"/>
      <c r="K3135" s="2"/>
      <c r="L3135" s="2"/>
      <c r="M3135" s="1"/>
    </row>
    <row r="3136" spans="1:13" x14ac:dyDescent="0.2">
      <c r="A3136" s="1"/>
      <c r="B3136" s="1"/>
      <c r="C3136" s="16"/>
      <c r="D3136" s="1"/>
      <c r="E3136" s="1"/>
      <c r="F3136" s="1"/>
      <c r="G3136" s="1"/>
      <c r="H3136" s="11"/>
      <c r="I3136" s="11"/>
      <c r="J3136" s="11"/>
      <c r="K3136" s="2"/>
      <c r="L3136" s="2"/>
      <c r="M3136" s="1"/>
    </row>
    <row r="3137" spans="1:13" x14ac:dyDescent="0.2">
      <c r="A3137" s="1"/>
      <c r="B3137" s="1"/>
      <c r="C3137" s="16"/>
      <c r="D3137" s="1"/>
      <c r="E3137" s="1"/>
      <c r="F3137" s="1"/>
      <c r="G3137" s="1"/>
      <c r="H3137" s="11"/>
      <c r="I3137" s="11"/>
      <c r="J3137" s="11"/>
      <c r="K3137" s="2"/>
      <c r="L3137" s="2"/>
      <c r="M3137" s="1"/>
    </row>
    <row r="3138" spans="1:13" x14ac:dyDescent="0.2">
      <c r="A3138" s="1"/>
      <c r="B3138" s="1"/>
      <c r="C3138" s="16"/>
      <c r="D3138" s="1"/>
      <c r="E3138" s="1"/>
      <c r="F3138" s="1"/>
      <c r="G3138" s="1"/>
      <c r="H3138" s="11"/>
      <c r="I3138" s="11"/>
      <c r="J3138" s="11"/>
      <c r="K3138" s="2"/>
      <c r="L3138" s="2"/>
      <c r="M3138" s="1"/>
    </row>
    <row r="3139" spans="1:13" x14ac:dyDescent="0.2">
      <c r="A3139" s="1"/>
      <c r="B3139" s="1"/>
      <c r="C3139" s="16"/>
      <c r="D3139" s="1"/>
      <c r="E3139" s="1"/>
      <c r="F3139" s="1"/>
      <c r="G3139" s="1"/>
      <c r="H3139" s="11"/>
      <c r="I3139" s="11"/>
      <c r="J3139" s="11"/>
      <c r="K3139" s="2"/>
      <c r="L3139" s="2"/>
      <c r="M3139" s="1"/>
    </row>
    <row r="3140" spans="1:13" x14ac:dyDescent="0.2">
      <c r="A3140" s="1"/>
      <c r="B3140" s="1"/>
      <c r="C3140" s="16"/>
      <c r="D3140" s="1"/>
      <c r="E3140" s="1"/>
      <c r="F3140" s="1"/>
      <c r="G3140" s="1"/>
      <c r="H3140" s="11"/>
      <c r="I3140" s="11"/>
      <c r="J3140" s="11"/>
      <c r="K3140" s="2"/>
      <c r="L3140" s="2"/>
      <c r="M3140" s="1"/>
    </row>
    <row r="3141" spans="1:13" x14ac:dyDescent="0.2">
      <c r="A3141" s="1"/>
      <c r="B3141" s="1"/>
      <c r="C3141" s="16"/>
      <c r="D3141" s="1"/>
      <c r="E3141" s="1"/>
      <c r="F3141" s="1"/>
      <c r="G3141" s="1"/>
      <c r="H3141" s="11"/>
      <c r="I3141" s="11"/>
      <c r="J3141" s="11"/>
      <c r="K3141" s="2"/>
      <c r="L3141" s="2"/>
      <c r="M3141" s="1"/>
    </row>
    <row r="3142" spans="1:13" x14ac:dyDescent="0.2">
      <c r="A3142" s="1"/>
      <c r="B3142" s="1"/>
      <c r="C3142" s="16"/>
      <c r="D3142" s="1"/>
      <c r="E3142" s="1"/>
      <c r="F3142" s="1"/>
      <c r="G3142" s="1"/>
      <c r="H3142" s="11"/>
      <c r="I3142" s="11"/>
      <c r="J3142" s="11"/>
      <c r="K3142" s="2"/>
      <c r="L3142" s="2"/>
      <c r="M3142" s="1"/>
    </row>
    <row r="3143" spans="1:13" x14ac:dyDescent="0.2">
      <c r="A3143" s="1"/>
      <c r="B3143" s="1"/>
      <c r="C3143" s="16"/>
      <c r="D3143" s="1"/>
      <c r="E3143" s="1"/>
      <c r="F3143" s="1"/>
      <c r="G3143" s="1"/>
      <c r="H3143" s="11"/>
      <c r="I3143" s="11"/>
      <c r="J3143" s="11"/>
      <c r="K3143" s="2"/>
      <c r="L3143" s="2"/>
      <c r="M3143" s="1"/>
    </row>
    <row r="3144" spans="1:13" x14ac:dyDescent="0.2">
      <c r="A3144" s="1"/>
      <c r="B3144" s="1"/>
      <c r="C3144" s="16"/>
      <c r="D3144" s="1"/>
      <c r="E3144" s="1"/>
      <c r="F3144" s="1"/>
      <c r="G3144" s="1"/>
      <c r="H3144" s="11"/>
      <c r="I3144" s="11"/>
      <c r="J3144" s="11"/>
      <c r="K3144" s="2"/>
      <c r="L3144" s="2"/>
      <c r="M3144" s="1"/>
    </row>
    <row r="3145" spans="1:13" x14ac:dyDescent="0.2">
      <c r="A3145" s="1"/>
      <c r="B3145" s="1"/>
      <c r="C3145" s="16"/>
      <c r="D3145" s="1"/>
      <c r="E3145" s="1"/>
      <c r="F3145" s="1"/>
      <c r="G3145" s="1"/>
      <c r="H3145" s="11"/>
      <c r="I3145" s="11"/>
      <c r="J3145" s="11"/>
      <c r="K3145" s="2"/>
      <c r="L3145" s="2"/>
      <c r="M3145" s="1"/>
    </row>
    <row r="3146" spans="1:13" x14ac:dyDescent="0.2">
      <c r="A3146" s="1"/>
      <c r="B3146" s="1"/>
      <c r="C3146" s="16"/>
      <c r="D3146" s="1"/>
      <c r="E3146" s="1"/>
      <c r="F3146" s="1"/>
      <c r="G3146" s="1"/>
      <c r="H3146" s="11"/>
      <c r="I3146" s="11"/>
      <c r="J3146" s="11"/>
      <c r="K3146" s="2"/>
      <c r="L3146" s="2"/>
      <c r="M3146" s="1"/>
    </row>
    <row r="3147" spans="1:13" x14ac:dyDescent="0.2">
      <c r="A3147" s="1"/>
      <c r="B3147" s="1"/>
      <c r="C3147" s="16"/>
      <c r="D3147" s="1"/>
      <c r="E3147" s="1"/>
      <c r="F3147" s="1"/>
      <c r="G3147" s="1"/>
      <c r="H3147" s="11"/>
      <c r="I3147" s="11"/>
      <c r="J3147" s="11"/>
      <c r="K3147" s="2"/>
      <c r="L3147" s="2"/>
      <c r="M3147" s="1"/>
    </row>
    <row r="3148" spans="1:13" x14ac:dyDescent="0.2">
      <c r="A3148" s="1"/>
      <c r="B3148" s="1"/>
      <c r="C3148" s="16"/>
      <c r="D3148" s="1"/>
      <c r="E3148" s="1"/>
      <c r="F3148" s="1"/>
      <c r="G3148" s="1"/>
      <c r="H3148" s="11"/>
      <c r="I3148" s="11"/>
      <c r="J3148" s="11"/>
      <c r="K3148" s="2"/>
      <c r="L3148" s="2"/>
      <c r="M3148" s="1"/>
    </row>
    <row r="3149" spans="1:13" x14ac:dyDescent="0.2">
      <c r="A3149" s="1"/>
      <c r="B3149" s="1"/>
      <c r="C3149" s="16"/>
      <c r="D3149" s="1"/>
      <c r="E3149" s="1"/>
      <c r="F3149" s="1"/>
      <c r="G3149" s="1"/>
      <c r="H3149" s="11"/>
      <c r="I3149" s="11"/>
      <c r="J3149" s="11"/>
      <c r="K3149" s="2"/>
      <c r="L3149" s="2"/>
      <c r="M3149" s="1"/>
    </row>
    <row r="3150" spans="1:13" x14ac:dyDescent="0.2">
      <c r="A3150" s="1"/>
      <c r="B3150" s="1"/>
      <c r="C3150" s="16"/>
      <c r="D3150" s="1"/>
      <c r="E3150" s="1"/>
      <c r="F3150" s="1"/>
      <c r="G3150" s="1"/>
      <c r="H3150" s="11"/>
      <c r="I3150" s="11"/>
      <c r="J3150" s="11"/>
      <c r="K3150" s="2"/>
      <c r="L3150" s="2"/>
      <c r="M3150" s="1"/>
    </row>
    <row r="3151" spans="1:13" x14ac:dyDescent="0.2">
      <c r="A3151" s="1"/>
      <c r="B3151" s="1"/>
      <c r="C3151" s="16"/>
      <c r="D3151" s="1"/>
      <c r="E3151" s="1"/>
      <c r="F3151" s="1"/>
      <c r="G3151" s="1"/>
      <c r="H3151" s="11"/>
      <c r="I3151" s="11"/>
      <c r="J3151" s="11"/>
      <c r="K3151" s="2"/>
      <c r="L3151" s="2"/>
      <c r="M3151" s="1"/>
    </row>
    <row r="3152" spans="1:13" x14ac:dyDescent="0.2">
      <c r="A3152" s="1"/>
      <c r="B3152" s="1"/>
      <c r="C3152" s="16"/>
      <c r="D3152" s="1"/>
      <c r="E3152" s="1"/>
      <c r="F3152" s="1"/>
      <c r="G3152" s="1"/>
      <c r="H3152" s="11"/>
      <c r="I3152" s="11"/>
      <c r="J3152" s="11"/>
      <c r="K3152" s="2"/>
      <c r="L3152" s="2"/>
      <c r="M3152" s="1"/>
    </row>
    <row r="3153" spans="1:13" x14ac:dyDescent="0.2">
      <c r="A3153" s="1"/>
      <c r="B3153" s="1"/>
      <c r="C3153" s="16"/>
      <c r="D3153" s="1"/>
      <c r="E3153" s="1"/>
      <c r="F3153" s="1"/>
      <c r="G3153" s="1"/>
      <c r="H3153" s="11"/>
      <c r="I3153" s="11"/>
      <c r="J3153" s="11"/>
      <c r="K3153" s="2"/>
      <c r="L3153" s="2"/>
      <c r="M3153" s="1"/>
    </row>
    <row r="3154" spans="1:13" x14ac:dyDescent="0.2">
      <c r="A3154" s="1"/>
      <c r="B3154" s="1"/>
      <c r="C3154" s="16"/>
      <c r="D3154" s="1"/>
      <c r="E3154" s="1"/>
      <c r="F3154" s="1"/>
      <c r="G3154" s="1"/>
      <c r="H3154" s="11"/>
      <c r="I3154" s="11"/>
      <c r="J3154" s="11"/>
      <c r="K3154" s="2"/>
      <c r="L3154" s="2"/>
      <c r="M3154" s="1"/>
    </row>
    <row r="3155" spans="1:13" x14ac:dyDescent="0.2">
      <c r="A3155" s="1"/>
      <c r="B3155" s="1"/>
      <c r="C3155" s="16"/>
      <c r="D3155" s="1"/>
      <c r="E3155" s="1"/>
      <c r="F3155" s="1"/>
      <c r="G3155" s="1"/>
      <c r="H3155" s="11"/>
      <c r="I3155" s="11"/>
      <c r="J3155" s="11"/>
      <c r="K3155" s="2"/>
      <c r="L3155" s="2"/>
      <c r="M3155" s="1"/>
    </row>
    <row r="3156" spans="1:13" x14ac:dyDescent="0.2">
      <c r="A3156" s="1"/>
      <c r="B3156" s="1"/>
      <c r="C3156" s="16"/>
      <c r="D3156" s="1"/>
      <c r="E3156" s="1"/>
      <c r="F3156" s="1"/>
      <c r="G3156" s="1"/>
      <c r="H3156" s="11"/>
      <c r="I3156" s="11"/>
      <c r="J3156" s="11"/>
      <c r="K3156" s="2"/>
      <c r="L3156" s="2"/>
      <c r="M3156" s="1"/>
    </row>
    <row r="3157" spans="1:13" x14ac:dyDescent="0.2">
      <c r="A3157" s="1"/>
      <c r="B3157" s="1"/>
      <c r="C3157" s="16"/>
      <c r="D3157" s="1"/>
      <c r="E3157" s="1"/>
      <c r="F3157" s="1"/>
      <c r="G3157" s="1"/>
      <c r="H3157" s="11"/>
      <c r="I3157" s="11"/>
      <c r="J3157" s="11"/>
      <c r="K3157" s="2"/>
      <c r="L3157" s="2"/>
      <c r="M3157" s="1"/>
    </row>
    <row r="3158" spans="1:13" x14ac:dyDescent="0.2">
      <c r="A3158" s="1"/>
      <c r="B3158" s="1"/>
      <c r="C3158" s="16"/>
      <c r="D3158" s="1"/>
      <c r="E3158" s="1"/>
      <c r="F3158" s="1"/>
      <c r="G3158" s="1"/>
      <c r="H3158" s="11"/>
      <c r="I3158" s="11"/>
      <c r="J3158" s="11"/>
      <c r="K3158" s="2"/>
      <c r="L3158" s="2"/>
      <c r="M3158" s="1"/>
    </row>
    <row r="3159" spans="1:13" x14ac:dyDescent="0.2">
      <c r="A3159" s="1"/>
      <c r="B3159" s="1"/>
      <c r="C3159" s="16"/>
      <c r="D3159" s="1"/>
      <c r="E3159" s="1"/>
      <c r="F3159" s="1"/>
      <c r="G3159" s="1"/>
      <c r="H3159" s="11"/>
      <c r="I3159" s="11"/>
      <c r="J3159" s="11"/>
      <c r="K3159" s="2"/>
      <c r="L3159" s="2"/>
      <c r="M3159" s="1"/>
    </row>
    <row r="3160" spans="1:13" x14ac:dyDescent="0.2">
      <c r="A3160" s="1"/>
      <c r="B3160" s="1"/>
      <c r="C3160" s="16"/>
      <c r="D3160" s="1"/>
      <c r="E3160" s="1"/>
      <c r="F3160" s="1"/>
      <c r="G3160" s="1"/>
      <c r="H3160" s="11"/>
      <c r="I3160" s="11"/>
      <c r="J3160" s="11"/>
      <c r="K3160" s="2"/>
      <c r="L3160" s="2"/>
      <c r="M3160" s="1"/>
    </row>
    <row r="3161" spans="1:13" x14ac:dyDescent="0.2">
      <c r="A3161" s="1"/>
      <c r="B3161" s="1"/>
      <c r="C3161" s="16"/>
      <c r="D3161" s="1"/>
      <c r="E3161" s="1"/>
      <c r="F3161" s="1"/>
      <c r="G3161" s="1"/>
      <c r="H3161" s="11"/>
      <c r="I3161" s="11"/>
      <c r="J3161" s="11"/>
      <c r="K3161" s="2"/>
      <c r="L3161" s="2"/>
      <c r="M3161" s="1"/>
    </row>
    <row r="3162" spans="1:13" x14ac:dyDescent="0.2">
      <c r="A3162" s="1"/>
      <c r="B3162" s="1"/>
      <c r="C3162" s="16"/>
      <c r="D3162" s="1"/>
      <c r="E3162" s="1"/>
      <c r="F3162" s="1"/>
      <c r="G3162" s="1"/>
      <c r="H3162" s="11"/>
      <c r="I3162" s="11"/>
      <c r="J3162" s="11"/>
      <c r="K3162" s="2"/>
      <c r="L3162" s="2"/>
      <c r="M3162" s="1"/>
    </row>
    <row r="3163" spans="1:13" x14ac:dyDescent="0.2">
      <c r="A3163" s="1"/>
      <c r="B3163" s="1"/>
      <c r="C3163" s="16"/>
      <c r="D3163" s="1"/>
      <c r="E3163" s="1"/>
      <c r="F3163" s="1"/>
      <c r="G3163" s="1"/>
      <c r="H3163" s="11"/>
      <c r="I3163" s="11"/>
      <c r="J3163" s="11"/>
      <c r="K3163" s="2"/>
      <c r="L3163" s="2"/>
      <c r="M3163" s="1"/>
    </row>
    <row r="3164" spans="1:13" x14ac:dyDescent="0.2">
      <c r="A3164" s="1"/>
      <c r="B3164" s="1"/>
      <c r="C3164" s="16"/>
      <c r="D3164" s="1"/>
      <c r="E3164" s="1"/>
      <c r="F3164" s="1"/>
      <c r="G3164" s="1"/>
      <c r="H3164" s="11"/>
      <c r="I3164" s="11"/>
      <c r="J3164" s="11"/>
      <c r="K3164" s="2"/>
      <c r="L3164" s="2"/>
      <c r="M3164" s="1"/>
    </row>
    <row r="3165" spans="1:13" x14ac:dyDescent="0.2">
      <c r="A3165" s="1"/>
      <c r="B3165" s="1"/>
      <c r="C3165" s="16"/>
      <c r="D3165" s="1"/>
      <c r="E3165" s="1"/>
      <c r="F3165" s="1"/>
      <c r="G3165" s="1"/>
      <c r="H3165" s="11"/>
      <c r="I3165" s="11"/>
      <c r="J3165" s="11"/>
      <c r="K3165" s="2"/>
      <c r="L3165" s="2"/>
      <c r="M3165" s="1"/>
    </row>
    <row r="3166" spans="1:13" x14ac:dyDescent="0.2">
      <c r="A3166" s="1"/>
      <c r="B3166" s="1"/>
      <c r="C3166" s="16"/>
      <c r="D3166" s="1"/>
      <c r="E3166" s="1"/>
      <c r="F3166" s="1"/>
      <c r="G3166" s="1"/>
      <c r="H3166" s="11"/>
      <c r="I3166" s="11"/>
      <c r="J3166" s="11"/>
      <c r="K3166" s="2"/>
      <c r="L3166" s="2"/>
      <c r="M3166" s="1"/>
    </row>
    <row r="3167" spans="1:13" x14ac:dyDescent="0.2">
      <c r="A3167" s="1"/>
      <c r="B3167" s="1"/>
      <c r="C3167" s="16"/>
      <c r="D3167" s="1"/>
      <c r="E3167" s="1"/>
      <c r="F3167" s="1"/>
      <c r="G3167" s="1"/>
      <c r="H3167" s="11"/>
      <c r="I3167" s="11"/>
      <c r="J3167" s="11"/>
      <c r="K3167" s="2"/>
      <c r="L3167" s="2"/>
      <c r="M3167" s="1"/>
    </row>
    <row r="3168" spans="1:13" x14ac:dyDescent="0.2">
      <c r="A3168" s="1"/>
      <c r="B3168" s="1"/>
      <c r="C3168" s="16"/>
      <c r="D3168" s="1"/>
      <c r="E3168" s="1"/>
      <c r="F3168" s="1"/>
      <c r="G3168" s="1"/>
      <c r="H3168" s="11"/>
      <c r="I3168" s="11"/>
      <c r="J3168" s="11"/>
      <c r="K3168" s="2"/>
      <c r="L3168" s="2"/>
      <c r="M3168" s="1"/>
    </row>
    <row r="3169" spans="1:13" x14ac:dyDescent="0.2">
      <c r="A3169" s="1"/>
      <c r="B3169" s="1"/>
      <c r="C3169" s="16"/>
      <c r="D3169" s="1"/>
      <c r="E3169" s="1"/>
      <c r="F3169" s="1"/>
      <c r="G3169" s="1"/>
      <c r="H3169" s="11"/>
      <c r="I3169" s="11"/>
      <c r="J3169" s="11"/>
      <c r="K3169" s="2"/>
      <c r="L3169" s="2"/>
      <c r="M3169" s="1"/>
    </row>
    <row r="3170" spans="1:13" x14ac:dyDescent="0.2">
      <c r="A3170" s="1"/>
      <c r="B3170" s="1"/>
      <c r="C3170" s="16"/>
      <c r="D3170" s="1"/>
      <c r="E3170" s="1"/>
      <c r="F3170" s="1"/>
      <c r="G3170" s="1"/>
      <c r="H3170" s="11"/>
      <c r="I3170" s="11"/>
      <c r="J3170" s="11"/>
      <c r="K3170" s="2"/>
      <c r="L3170" s="2"/>
      <c r="M3170" s="1"/>
    </row>
    <row r="3171" spans="1:13" x14ac:dyDescent="0.2">
      <c r="A3171" s="1"/>
      <c r="B3171" s="1"/>
      <c r="C3171" s="16"/>
      <c r="D3171" s="1"/>
      <c r="E3171" s="1"/>
      <c r="F3171" s="1"/>
      <c r="G3171" s="1"/>
      <c r="H3171" s="11"/>
      <c r="I3171" s="11"/>
      <c r="J3171" s="11"/>
      <c r="K3171" s="2"/>
      <c r="L3171" s="2"/>
      <c r="M3171" s="1"/>
    </row>
    <row r="3172" spans="1:13" x14ac:dyDescent="0.2">
      <c r="A3172" s="1"/>
      <c r="B3172" s="1"/>
      <c r="C3172" s="16"/>
      <c r="D3172" s="1"/>
      <c r="E3172" s="1"/>
      <c r="F3172" s="1"/>
      <c r="G3172" s="1"/>
      <c r="H3172" s="11"/>
      <c r="I3172" s="11"/>
      <c r="J3172" s="11"/>
      <c r="K3172" s="2"/>
      <c r="L3172" s="2"/>
      <c r="M3172" s="1"/>
    </row>
    <row r="3173" spans="1:13" x14ac:dyDescent="0.2">
      <c r="A3173" s="1"/>
      <c r="B3173" s="1"/>
      <c r="C3173" s="16"/>
      <c r="D3173" s="1"/>
      <c r="E3173" s="1"/>
      <c r="F3173" s="1"/>
      <c r="G3173" s="1"/>
      <c r="H3173" s="11"/>
      <c r="I3173" s="11"/>
      <c r="J3173" s="11"/>
      <c r="K3173" s="2"/>
      <c r="L3173" s="2"/>
      <c r="M3173" s="1"/>
    </row>
    <row r="3174" spans="1:13" x14ac:dyDescent="0.2">
      <c r="A3174" s="1"/>
      <c r="B3174" s="1"/>
      <c r="C3174" s="16"/>
      <c r="D3174" s="1"/>
      <c r="E3174" s="1"/>
      <c r="F3174" s="1"/>
      <c r="G3174" s="1"/>
      <c r="H3174" s="11"/>
      <c r="I3174" s="11"/>
      <c r="J3174" s="11"/>
      <c r="K3174" s="2"/>
      <c r="L3174" s="2"/>
      <c r="M3174" s="1"/>
    </row>
    <row r="3175" spans="1:13" x14ac:dyDescent="0.2">
      <c r="A3175" s="1"/>
      <c r="B3175" s="1"/>
      <c r="C3175" s="16"/>
      <c r="D3175" s="1"/>
      <c r="E3175" s="1"/>
      <c r="F3175" s="1"/>
      <c r="G3175" s="1"/>
      <c r="H3175" s="11"/>
      <c r="I3175" s="11"/>
      <c r="J3175" s="11"/>
      <c r="K3175" s="2"/>
      <c r="L3175" s="2"/>
      <c r="M3175" s="1"/>
    </row>
    <row r="3176" spans="1:13" x14ac:dyDescent="0.2">
      <c r="A3176" s="1"/>
      <c r="B3176" s="1"/>
      <c r="C3176" s="16"/>
      <c r="D3176" s="1"/>
      <c r="E3176" s="1"/>
      <c r="F3176" s="1"/>
      <c r="G3176" s="1"/>
      <c r="H3176" s="11"/>
      <c r="I3176" s="11"/>
      <c r="J3176" s="11"/>
      <c r="K3176" s="2"/>
      <c r="L3176" s="2"/>
      <c r="M3176" s="1"/>
    </row>
    <row r="3177" spans="1:13" x14ac:dyDescent="0.2">
      <c r="A3177" s="1"/>
      <c r="B3177" s="1"/>
      <c r="C3177" s="16"/>
      <c r="D3177" s="1"/>
      <c r="E3177" s="1"/>
      <c r="F3177" s="1"/>
      <c r="G3177" s="1"/>
      <c r="H3177" s="11"/>
      <c r="I3177" s="11"/>
      <c r="J3177" s="11"/>
      <c r="K3177" s="2"/>
      <c r="L3177" s="2"/>
      <c r="M3177" s="1"/>
    </row>
    <row r="3178" spans="1:13" x14ac:dyDescent="0.2">
      <c r="A3178" s="1"/>
      <c r="B3178" s="1"/>
      <c r="C3178" s="16"/>
      <c r="D3178" s="1"/>
      <c r="E3178" s="1"/>
      <c r="F3178" s="1"/>
      <c r="G3178" s="1"/>
      <c r="H3178" s="11"/>
      <c r="I3178" s="11"/>
      <c r="J3178" s="11"/>
      <c r="K3178" s="2"/>
      <c r="L3178" s="2"/>
      <c r="M3178" s="1"/>
    </row>
    <row r="3179" spans="1:13" x14ac:dyDescent="0.2">
      <c r="A3179" s="1"/>
      <c r="B3179" s="1"/>
      <c r="C3179" s="16"/>
      <c r="D3179" s="1"/>
      <c r="E3179" s="1"/>
      <c r="F3179" s="1"/>
      <c r="G3179" s="1"/>
      <c r="H3179" s="11"/>
      <c r="I3179" s="11"/>
      <c r="J3179" s="11"/>
      <c r="K3179" s="2"/>
      <c r="L3179" s="2"/>
      <c r="M3179" s="1"/>
    </row>
    <row r="3180" spans="1:13" x14ac:dyDescent="0.2">
      <c r="A3180" s="1"/>
      <c r="B3180" s="1"/>
      <c r="C3180" s="16"/>
      <c r="D3180" s="1"/>
      <c r="E3180" s="1"/>
      <c r="F3180" s="1"/>
      <c r="G3180" s="1"/>
      <c r="H3180" s="11"/>
      <c r="I3180" s="11"/>
      <c r="J3180" s="11"/>
      <c r="K3180" s="2"/>
      <c r="L3180" s="2"/>
      <c r="M3180" s="1"/>
    </row>
    <row r="3181" spans="1:13" x14ac:dyDescent="0.2">
      <c r="A3181" s="1"/>
      <c r="B3181" s="1"/>
      <c r="C3181" s="16"/>
      <c r="D3181" s="1"/>
      <c r="E3181" s="1"/>
      <c r="F3181" s="1"/>
      <c r="G3181" s="1"/>
      <c r="H3181" s="11"/>
      <c r="I3181" s="11"/>
      <c r="J3181" s="11"/>
      <c r="K3181" s="2"/>
      <c r="L3181" s="2"/>
      <c r="M3181" s="1"/>
    </row>
    <row r="3182" spans="1:13" x14ac:dyDescent="0.2">
      <c r="A3182" s="1"/>
      <c r="B3182" s="1"/>
      <c r="C3182" s="16"/>
      <c r="D3182" s="1"/>
      <c r="E3182" s="1"/>
      <c r="F3182" s="1"/>
      <c r="G3182" s="1"/>
      <c r="H3182" s="11"/>
      <c r="I3182" s="11"/>
      <c r="J3182" s="11"/>
      <c r="K3182" s="2"/>
      <c r="L3182" s="2"/>
      <c r="M3182" s="1"/>
    </row>
    <row r="3183" spans="1:13" x14ac:dyDescent="0.2">
      <c r="A3183" s="1"/>
      <c r="B3183" s="1"/>
      <c r="C3183" s="16"/>
      <c r="D3183" s="1"/>
      <c r="E3183" s="1"/>
      <c r="F3183" s="1"/>
      <c r="G3183" s="1"/>
      <c r="H3183" s="11"/>
      <c r="I3183" s="11"/>
      <c r="J3183" s="11"/>
      <c r="K3183" s="2"/>
      <c r="L3183" s="2"/>
      <c r="M3183" s="1"/>
    </row>
    <row r="3184" spans="1:13" x14ac:dyDescent="0.2">
      <c r="A3184" s="1"/>
      <c r="B3184" s="1"/>
      <c r="C3184" s="16"/>
      <c r="D3184" s="1"/>
      <c r="E3184" s="1"/>
      <c r="F3184" s="1"/>
      <c r="G3184" s="1"/>
      <c r="H3184" s="11"/>
      <c r="I3184" s="11"/>
      <c r="J3184" s="11"/>
      <c r="K3184" s="2"/>
      <c r="L3184" s="2"/>
      <c r="M3184" s="1"/>
    </row>
    <row r="3185" spans="1:13" x14ac:dyDescent="0.2">
      <c r="A3185" s="1"/>
      <c r="B3185" s="1"/>
      <c r="C3185" s="16"/>
      <c r="D3185" s="1"/>
      <c r="E3185" s="1"/>
      <c r="F3185" s="1"/>
      <c r="G3185" s="1"/>
      <c r="H3185" s="11"/>
      <c r="I3185" s="11"/>
      <c r="J3185" s="11"/>
      <c r="K3185" s="2"/>
      <c r="L3185" s="2"/>
      <c r="M3185" s="1"/>
    </row>
    <row r="3186" spans="1:13" x14ac:dyDescent="0.2">
      <c r="A3186" s="1"/>
      <c r="B3186" s="1"/>
      <c r="C3186" s="16"/>
      <c r="D3186" s="1"/>
      <c r="E3186" s="1"/>
      <c r="F3186" s="1"/>
      <c r="G3186" s="1"/>
      <c r="H3186" s="11"/>
      <c r="I3186" s="11"/>
      <c r="J3186" s="11"/>
      <c r="K3186" s="2"/>
      <c r="L3186" s="2"/>
      <c r="M3186" s="1"/>
    </row>
    <row r="3187" spans="1:13" x14ac:dyDescent="0.2">
      <c r="A3187" s="1"/>
      <c r="B3187" s="1"/>
      <c r="C3187" s="16"/>
      <c r="D3187" s="1"/>
      <c r="E3187" s="1"/>
      <c r="F3187" s="1"/>
      <c r="G3187" s="1"/>
      <c r="H3187" s="11"/>
      <c r="I3187" s="11"/>
      <c r="J3187" s="11"/>
      <c r="K3187" s="2"/>
      <c r="L3187" s="2"/>
      <c r="M3187" s="1"/>
    </row>
    <row r="3188" spans="1:13" x14ac:dyDescent="0.2">
      <c r="A3188" s="1"/>
      <c r="B3188" s="1"/>
      <c r="C3188" s="16"/>
      <c r="D3188" s="1"/>
      <c r="E3188" s="1"/>
      <c r="F3188" s="1"/>
      <c r="G3188" s="1"/>
      <c r="H3188" s="11"/>
      <c r="I3188" s="11"/>
      <c r="J3188" s="11"/>
      <c r="K3188" s="2"/>
      <c r="L3188" s="2"/>
      <c r="M3188" s="1"/>
    </row>
    <row r="3189" spans="1:13" x14ac:dyDescent="0.2">
      <c r="A3189" s="1"/>
      <c r="B3189" s="1"/>
      <c r="C3189" s="16"/>
      <c r="D3189" s="1"/>
      <c r="E3189" s="1"/>
      <c r="F3189" s="1"/>
      <c r="G3189" s="1"/>
      <c r="H3189" s="11"/>
      <c r="I3189" s="11"/>
      <c r="J3189" s="11"/>
      <c r="K3189" s="2"/>
      <c r="L3189" s="2"/>
      <c r="M3189" s="1"/>
    </row>
    <row r="3190" spans="1:13" x14ac:dyDescent="0.2">
      <c r="A3190" s="1"/>
      <c r="B3190" s="1"/>
      <c r="C3190" s="16"/>
      <c r="D3190" s="1"/>
      <c r="E3190" s="1"/>
      <c r="F3190" s="1"/>
      <c r="G3190" s="1"/>
      <c r="H3190" s="11"/>
      <c r="I3190" s="11"/>
      <c r="J3190" s="11"/>
      <c r="K3190" s="2"/>
      <c r="L3190" s="2"/>
      <c r="M3190" s="1"/>
    </row>
    <row r="3191" spans="1:13" x14ac:dyDescent="0.2">
      <c r="A3191" s="1"/>
      <c r="B3191" s="1"/>
      <c r="C3191" s="16"/>
      <c r="D3191" s="1"/>
      <c r="E3191" s="1"/>
      <c r="F3191" s="1"/>
      <c r="G3191" s="1"/>
      <c r="H3191" s="11"/>
      <c r="I3191" s="11"/>
      <c r="J3191" s="11"/>
      <c r="K3191" s="2"/>
      <c r="L3191" s="2"/>
      <c r="M3191" s="1"/>
    </row>
    <row r="3192" spans="1:13" x14ac:dyDescent="0.2">
      <c r="A3192" s="1"/>
      <c r="B3192" s="1"/>
      <c r="C3192" s="16"/>
      <c r="D3192" s="1"/>
      <c r="E3192" s="1"/>
      <c r="F3192" s="1"/>
      <c r="G3192" s="1"/>
      <c r="H3192" s="11"/>
      <c r="I3192" s="11"/>
      <c r="J3192" s="11"/>
      <c r="K3192" s="2"/>
      <c r="L3192" s="2"/>
      <c r="M3192" s="1"/>
    </row>
    <row r="3193" spans="1:13" x14ac:dyDescent="0.2">
      <c r="A3193" s="1"/>
      <c r="B3193" s="1"/>
      <c r="C3193" s="16"/>
      <c r="D3193" s="1"/>
      <c r="E3193" s="1"/>
      <c r="F3193" s="1"/>
      <c r="G3193" s="1"/>
      <c r="H3193" s="11"/>
      <c r="I3193" s="11"/>
      <c r="J3193" s="11"/>
      <c r="K3193" s="2"/>
      <c r="L3193" s="2"/>
      <c r="M3193" s="1"/>
    </row>
    <row r="3194" spans="1:13" x14ac:dyDescent="0.2">
      <c r="A3194" s="1"/>
      <c r="B3194" s="1"/>
      <c r="C3194" s="16"/>
      <c r="D3194" s="1"/>
      <c r="E3194" s="1"/>
      <c r="F3194" s="1"/>
      <c r="G3194" s="1"/>
      <c r="H3194" s="11"/>
      <c r="I3194" s="11"/>
      <c r="J3194" s="11"/>
      <c r="K3194" s="2"/>
      <c r="L3194" s="2"/>
      <c r="M3194" s="1"/>
    </row>
    <row r="3195" spans="1:13" x14ac:dyDescent="0.2">
      <c r="A3195" s="1"/>
      <c r="B3195" s="1"/>
      <c r="C3195" s="16"/>
      <c r="D3195" s="1"/>
      <c r="E3195" s="1"/>
      <c r="F3195" s="1"/>
      <c r="G3195" s="1"/>
      <c r="H3195" s="11"/>
      <c r="I3195" s="11"/>
      <c r="J3195" s="11"/>
      <c r="K3195" s="2"/>
      <c r="L3195" s="2"/>
      <c r="M3195" s="1"/>
    </row>
    <row r="3196" spans="1:13" x14ac:dyDescent="0.2">
      <c r="A3196" s="1"/>
      <c r="B3196" s="1"/>
      <c r="C3196" s="16"/>
      <c r="D3196" s="1"/>
      <c r="E3196" s="1"/>
      <c r="F3196" s="1"/>
      <c r="G3196" s="1"/>
      <c r="H3196" s="11"/>
      <c r="I3196" s="11"/>
      <c r="J3196" s="11"/>
      <c r="K3196" s="2"/>
      <c r="L3196" s="2"/>
      <c r="M3196" s="1"/>
    </row>
    <row r="3197" spans="1:13" x14ac:dyDescent="0.2">
      <c r="A3197" s="1"/>
      <c r="B3197" s="1"/>
      <c r="C3197" s="16"/>
      <c r="D3197" s="1"/>
      <c r="E3197" s="1"/>
      <c r="F3197" s="1"/>
      <c r="G3197" s="1"/>
      <c r="H3197" s="11"/>
      <c r="I3197" s="11"/>
      <c r="J3197" s="11"/>
      <c r="K3197" s="2"/>
      <c r="L3197" s="2"/>
      <c r="M3197" s="1"/>
    </row>
    <row r="3198" spans="1:13" x14ac:dyDescent="0.2">
      <c r="A3198" s="1"/>
      <c r="B3198" s="1"/>
      <c r="C3198" s="16"/>
      <c r="D3198" s="1"/>
      <c r="E3198" s="1"/>
      <c r="F3198" s="1"/>
      <c r="G3198" s="1"/>
      <c r="H3198" s="11"/>
      <c r="I3198" s="11"/>
      <c r="J3198" s="11"/>
      <c r="K3198" s="2"/>
      <c r="L3198" s="2"/>
      <c r="M3198" s="1"/>
    </row>
    <row r="3199" spans="1:13" x14ac:dyDescent="0.2">
      <c r="A3199" s="1"/>
      <c r="B3199" s="1"/>
      <c r="C3199" s="16"/>
      <c r="D3199" s="1"/>
      <c r="E3199" s="1"/>
      <c r="F3199" s="1"/>
      <c r="G3199" s="1"/>
      <c r="H3199" s="11"/>
      <c r="I3199" s="11"/>
      <c r="J3199" s="11"/>
      <c r="K3199" s="2"/>
      <c r="L3199" s="2"/>
      <c r="M3199" s="1"/>
    </row>
    <row r="3200" spans="1:13" x14ac:dyDescent="0.2">
      <c r="A3200" s="1"/>
      <c r="B3200" s="1"/>
      <c r="C3200" s="16"/>
      <c r="D3200" s="1"/>
      <c r="E3200" s="1"/>
      <c r="F3200" s="1"/>
      <c r="G3200" s="1"/>
      <c r="H3200" s="11"/>
      <c r="I3200" s="11"/>
      <c r="J3200" s="11"/>
      <c r="K3200" s="2"/>
      <c r="L3200" s="2"/>
      <c r="M3200" s="1"/>
    </row>
    <row r="3201" spans="1:13" x14ac:dyDescent="0.2">
      <c r="A3201" s="1"/>
      <c r="B3201" s="1"/>
      <c r="C3201" s="16"/>
      <c r="D3201" s="1"/>
      <c r="E3201" s="1"/>
      <c r="F3201" s="1"/>
      <c r="G3201" s="1"/>
      <c r="H3201" s="11"/>
      <c r="I3201" s="11"/>
      <c r="J3201" s="11"/>
      <c r="K3201" s="2"/>
      <c r="L3201" s="2"/>
      <c r="M3201" s="1"/>
    </row>
    <row r="3202" spans="1:13" x14ac:dyDescent="0.2">
      <c r="A3202" s="1"/>
      <c r="B3202" s="1"/>
      <c r="C3202" s="16"/>
      <c r="D3202" s="1"/>
      <c r="E3202" s="1"/>
      <c r="F3202" s="1"/>
      <c r="G3202" s="1"/>
      <c r="H3202" s="11"/>
      <c r="I3202" s="11"/>
      <c r="J3202" s="11"/>
      <c r="K3202" s="2"/>
      <c r="L3202" s="2"/>
      <c r="M3202" s="1"/>
    </row>
    <row r="3203" spans="1:13" x14ac:dyDescent="0.2">
      <c r="A3203" s="1"/>
      <c r="B3203" s="1"/>
      <c r="C3203" s="16"/>
      <c r="D3203" s="1"/>
      <c r="E3203" s="1"/>
      <c r="F3203" s="1"/>
      <c r="G3203" s="1"/>
      <c r="H3203" s="11"/>
      <c r="I3203" s="11"/>
      <c r="J3203" s="11"/>
      <c r="K3203" s="2"/>
      <c r="L3203" s="2"/>
      <c r="M3203" s="1"/>
    </row>
    <row r="3204" spans="1:13" x14ac:dyDescent="0.2">
      <c r="A3204" s="1"/>
      <c r="B3204" s="1"/>
      <c r="C3204" s="16"/>
      <c r="D3204" s="1"/>
      <c r="E3204" s="1"/>
      <c r="F3204" s="1"/>
      <c r="G3204" s="1"/>
      <c r="H3204" s="11"/>
      <c r="I3204" s="11"/>
      <c r="J3204" s="11"/>
      <c r="K3204" s="2"/>
      <c r="L3204" s="2"/>
      <c r="M3204" s="1"/>
    </row>
    <row r="3205" spans="1:13" x14ac:dyDescent="0.2">
      <c r="A3205" s="1"/>
      <c r="B3205" s="1"/>
      <c r="C3205" s="16"/>
      <c r="D3205" s="1"/>
      <c r="E3205" s="1"/>
      <c r="F3205" s="1"/>
      <c r="G3205" s="1"/>
      <c r="H3205" s="11"/>
      <c r="I3205" s="11"/>
      <c r="J3205" s="11"/>
      <c r="K3205" s="2"/>
      <c r="L3205" s="2"/>
      <c r="M3205" s="1"/>
    </row>
    <row r="3206" spans="1:13" x14ac:dyDescent="0.2">
      <c r="A3206" s="1"/>
      <c r="B3206" s="1"/>
      <c r="C3206" s="16"/>
      <c r="D3206" s="1"/>
      <c r="E3206" s="1"/>
      <c r="F3206" s="1"/>
      <c r="G3206" s="1"/>
      <c r="H3206" s="11"/>
      <c r="I3206" s="11"/>
      <c r="J3206" s="11"/>
      <c r="K3206" s="2"/>
      <c r="L3206" s="2"/>
      <c r="M3206" s="1"/>
    </row>
    <row r="3207" spans="1:13" x14ac:dyDescent="0.2">
      <c r="A3207" s="1"/>
      <c r="B3207" s="1"/>
      <c r="C3207" s="16"/>
      <c r="D3207" s="1"/>
      <c r="E3207" s="1"/>
      <c r="F3207" s="1"/>
      <c r="G3207" s="1"/>
      <c r="H3207" s="11"/>
      <c r="I3207" s="11"/>
      <c r="J3207" s="11"/>
      <c r="K3207" s="2"/>
      <c r="L3207" s="2"/>
      <c r="M3207" s="1"/>
    </row>
    <row r="3208" spans="1:13" x14ac:dyDescent="0.2">
      <c r="A3208" s="1"/>
      <c r="B3208" s="1"/>
      <c r="C3208" s="16"/>
      <c r="D3208" s="1"/>
      <c r="E3208" s="1"/>
      <c r="F3208" s="1"/>
      <c r="G3208" s="1"/>
      <c r="H3208" s="11"/>
      <c r="I3208" s="11"/>
      <c r="J3208" s="11"/>
      <c r="K3208" s="2"/>
      <c r="L3208" s="2"/>
      <c r="M3208" s="1"/>
    </row>
    <row r="3209" spans="1:13" x14ac:dyDescent="0.2">
      <c r="A3209" s="1"/>
      <c r="B3209" s="1"/>
      <c r="C3209" s="16"/>
      <c r="D3209" s="1"/>
      <c r="E3209" s="1"/>
      <c r="F3209" s="1"/>
      <c r="G3209" s="1"/>
      <c r="H3209" s="11"/>
      <c r="I3209" s="11"/>
      <c r="J3209" s="11"/>
      <c r="K3209" s="2"/>
      <c r="L3209" s="2"/>
      <c r="M3209" s="1"/>
    </row>
    <row r="3210" spans="1:13" x14ac:dyDescent="0.2">
      <c r="A3210" s="1"/>
      <c r="B3210" s="1"/>
      <c r="C3210" s="16"/>
      <c r="D3210" s="1"/>
      <c r="E3210" s="1"/>
      <c r="F3210" s="1"/>
      <c r="G3210" s="1"/>
      <c r="H3210" s="11"/>
      <c r="I3210" s="11"/>
      <c r="J3210" s="11"/>
      <c r="K3210" s="2"/>
      <c r="L3210" s="2"/>
      <c r="M3210" s="1"/>
    </row>
    <row r="3211" spans="1:13" x14ac:dyDescent="0.2">
      <c r="A3211" s="1"/>
      <c r="B3211" s="1"/>
      <c r="C3211" s="16"/>
      <c r="D3211" s="1"/>
      <c r="E3211" s="1"/>
      <c r="F3211" s="1"/>
      <c r="G3211" s="1"/>
      <c r="H3211" s="11"/>
      <c r="I3211" s="11"/>
      <c r="J3211" s="11"/>
      <c r="K3211" s="2"/>
      <c r="L3211" s="2"/>
      <c r="M3211" s="1"/>
    </row>
    <row r="3212" spans="1:13" x14ac:dyDescent="0.2">
      <c r="A3212" s="1"/>
      <c r="B3212" s="1"/>
      <c r="C3212" s="16"/>
      <c r="D3212" s="1"/>
      <c r="E3212" s="1"/>
      <c r="F3212" s="1"/>
      <c r="G3212" s="1"/>
      <c r="H3212" s="11"/>
      <c r="I3212" s="11"/>
      <c r="J3212" s="11"/>
      <c r="K3212" s="2"/>
      <c r="L3212" s="2"/>
      <c r="M3212" s="1"/>
    </row>
    <row r="3213" spans="1:13" x14ac:dyDescent="0.2">
      <c r="A3213" s="1"/>
      <c r="B3213" s="1"/>
      <c r="C3213" s="16"/>
      <c r="D3213" s="1"/>
      <c r="E3213" s="1"/>
      <c r="F3213" s="1"/>
      <c r="G3213" s="1"/>
      <c r="H3213" s="11"/>
      <c r="I3213" s="11"/>
      <c r="J3213" s="11"/>
      <c r="K3213" s="2"/>
      <c r="L3213" s="2"/>
      <c r="M3213" s="1"/>
    </row>
    <row r="3214" spans="1:13" x14ac:dyDescent="0.2">
      <c r="A3214" s="1"/>
      <c r="B3214" s="1"/>
      <c r="C3214" s="16"/>
      <c r="D3214" s="1"/>
      <c r="E3214" s="1"/>
      <c r="F3214" s="1"/>
      <c r="G3214" s="1"/>
      <c r="H3214" s="11"/>
      <c r="I3214" s="11"/>
      <c r="J3214" s="11"/>
      <c r="K3214" s="2"/>
      <c r="L3214" s="2"/>
      <c r="M3214" s="1"/>
    </row>
    <row r="3215" spans="1:13" x14ac:dyDescent="0.2">
      <c r="A3215" s="1"/>
      <c r="B3215" s="1"/>
      <c r="C3215" s="16"/>
      <c r="D3215" s="1"/>
      <c r="E3215" s="1"/>
      <c r="F3215" s="1"/>
      <c r="G3215" s="1"/>
      <c r="H3215" s="11"/>
      <c r="I3215" s="11"/>
      <c r="J3215" s="11"/>
      <c r="K3215" s="2"/>
      <c r="L3215" s="2"/>
      <c r="M3215" s="1"/>
    </row>
    <row r="3216" spans="1:13" x14ac:dyDescent="0.2">
      <c r="A3216" s="1"/>
      <c r="B3216" s="1"/>
      <c r="C3216" s="16"/>
      <c r="D3216" s="1"/>
      <c r="E3216" s="1"/>
      <c r="F3216" s="1"/>
      <c r="G3216" s="1"/>
      <c r="H3216" s="11"/>
      <c r="I3216" s="11"/>
      <c r="J3216" s="11"/>
      <c r="K3216" s="2"/>
      <c r="L3216" s="2"/>
      <c r="M3216" s="1"/>
    </row>
    <row r="3217" spans="1:13" x14ac:dyDescent="0.2">
      <c r="A3217" s="1"/>
      <c r="B3217" s="1"/>
      <c r="C3217" s="16"/>
      <c r="D3217" s="1"/>
      <c r="E3217" s="1"/>
      <c r="F3217" s="1"/>
      <c r="G3217" s="1"/>
      <c r="H3217" s="11"/>
      <c r="I3217" s="11"/>
      <c r="J3217" s="11"/>
      <c r="K3217" s="2"/>
      <c r="L3217" s="2"/>
      <c r="M3217" s="1"/>
    </row>
    <row r="3218" spans="1:13" x14ac:dyDescent="0.2">
      <c r="A3218" s="1"/>
      <c r="B3218" s="1"/>
      <c r="C3218" s="16"/>
      <c r="D3218" s="1"/>
      <c r="E3218" s="1"/>
      <c r="F3218" s="1"/>
      <c r="G3218" s="1"/>
      <c r="H3218" s="11"/>
      <c r="I3218" s="11"/>
      <c r="J3218" s="11"/>
      <c r="K3218" s="2"/>
      <c r="L3218" s="2"/>
      <c r="M3218" s="1"/>
    </row>
    <row r="3219" spans="1:13" x14ac:dyDescent="0.2">
      <c r="A3219" s="1"/>
      <c r="B3219" s="1"/>
      <c r="C3219" s="16"/>
      <c r="D3219" s="1"/>
      <c r="E3219" s="1"/>
      <c r="F3219" s="1"/>
      <c r="G3219" s="1"/>
      <c r="H3219" s="11"/>
      <c r="I3219" s="11"/>
      <c r="J3219" s="11"/>
      <c r="K3219" s="2"/>
      <c r="L3219" s="2"/>
      <c r="M3219" s="1"/>
    </row>
    <row r="3220" spans="1:13" x14ac:dyDescent="0.2">
      <c r="A3220" s="1"/>
      <c r="B3220" s="1"/>
      <c r="C3220" s="16"/>
      <c r="D3220" s="1"/>
      <c r="E3220" s="1"/>
      <c r="F3220" s="1"/>
      <c r="G3220" s="1"/>
      <c r="H3220" s="11"/>
      <c r="I3220" s="11"/>
      <c r="J3220" s="11"/>
      <c r="K3220" s="2"/>
      <c r="L3220" s="2"/>
      <c r="M3220" s="1"/>
    </row>
    <row r="3221" spans="1:13" x14ac:dyDescent="0.2">
      <c r="A3221" s="1"/>
      <c r="B3221" s="1"/>
      <c r="C3221" s="16"/>
      <c r="D3221" s="1"/>
      <c r="E3221" s="1"/>
      <c r="F3221" s="1"/>
      <c r="G3221" s="1"/>
      <c r="H3221" s="11"/>
      <c r="I3221" s="11"/>
      <c r="J3221" s="11"/>
      <c r="K3221" s="2"/>
      <c r="L3221" s="2"/>
      <c r="M3221" s="1"/>
    </row>
    <row r="3222" spans="1:13" x14ac:dyDescent="0.2">
      <c r="A3222" s="1"/>
      <c r="B3222" s="1"/>
      <c r="C3222" s="16"/>
      <c r="D3222" s="1"/>
      <c r="E3222" s="1"/>
      <c r="F3222" s="1"/>
      <c r="G3222" s="1"/>
      <c r="H3222" s="11"/>
      <c r="I3222" s="11"/>
      <c r="J3222" s="11"/>
      <c r="K3222" s="2"/>
      <c r="L3222" s="2"/>
      <c r="M3222" s="1"/>
    </row>
    <row r="3223" spans="1:13" x14ac:dyDescent="0.2">
      <c r="A3223" s="1"/>
      <c r="B3223" s="1"/>
      <c r="C3223" s="16"/>
      <c r="D3223" s="1"/>
      <c r="E3223" s="1"/>
      <c r="F3223" s="1"/>
      <c r="G3223" s="1"/>
      <c r="H3223" s="11"/>
      <c r="I3223" s="11"/>
      <c r="J3223" s="11"/>
      <c r="K3223" s="2"/>
      <c r="L3223" s="2"/>
      <c r="M3223" s="1"/>
    </row>
    <row r="3224" spans="1:13" x14ac:dyDescent="0.2">
      <c r="A3224" s="1"/>
      <c r="B3224" s="1"/>
      <c r="C3224" s="16"/>
      <c r="D3224" s="1"/>
      <c r="E3224" s="1"/>
      <c r="F3224" s="1"/>
      <c r="G3224" s="1"/>
      <c r="H3224" s="11"/>
      <c r="I3224" s="11"/>
      <c r="J3224" s="11"/>
      <c r="K3224" s="2"/>
      <c r="L3224" s="2"/>
      <c r="M3224" s="1"/>
    </row>
    <row r="3225" spans="1:13" x14ac:dyDescent="0.2">
      <c r="A3225" s="1"/>
      <c r="B3225" s="1"/>
      <c r="C3225" s="16"/>
      <c r="D3225" s="1"/>
      <c r="E3225" s="1"/>
      <c r="F3225" s="1"/>
      <c r="G3225" s="1"/>
      <c r="H3225" s="11"/>
      <c r="I3225" s="11"/>
      <c r="J3225" s="11"/>
      <c r="K3225" s="2"/>
      <c r="L3225" s="2"/>
      <c r="M3225" s="1"/>
    </row>
    <row r="3226" spans="1:13" x14ac:dyDescent="0.2">
      <c r="A3226" s="1"/>
      <c r="B3226" s="1"/>
      <c r="C3226" s="16"/>
      <c r="D3226" s="1"/>
      <c r="E3226" s="1"/>
      <c r="F3226" s="1"/>
      <c r="G3226" s="1"/>
      <c r="H3226" s="11"/>
      <c r="I3226" s="11"/>
      <c r="J3226" s="11"/>
      <c r="K3226" s="2"/>
      <c r="L3226" s="2"/>
      <c r="M3226" s="1"/>
    </row>
    <row r="3227" spans="1:13" x14ac:dyDescent="0.2">
      <c r="A3227" s="1"/>
      <c r="B3227" s="1"/>
      <c r="C3227" s="16"/>
      <c r="D3227" s="1"/>
      <c r="E3227" s="1"/>
      <c r="F3227" s="1"/>
      <c r="G3227" s="1"/>
      <c r="H3227" s="11"/>
      <c r="I3227" s="11"/>
      <c r="J3227" s="11"/>
      <c r="K3227" s="2"/>
      <c r="L3227" s="2"/>
      <c r="M3227" s="1"/>
    </row>
    <row r="3228" spans="1:13" x14ac:dyDescent="0.2">
      <c r="A3228" s="1"/>
      <c r="B3228" s="1"/>
      <c r="C3228" s="16"/>
      <c r="D3228" s="1"/>
      <c r="E3228" s="1"/>
      <c r="F3228" s="1"/>
      <c r="G3228" s="1"/>
      <c r="H3228" s="11"/>
      <c r="I3228" s="11"/>
      <c r="J3228" s="11"/>
      <c r="K3228" s="2"/>
      <c r="L3228" s="2"/>
      <c r="M3228" s="1"/>
    </row>
    <row r="3229" spans="1:13" x14ac:dyDescent="0.2">
      <c r="A3229" s="1"/>
      <c r="B3229" s="1"/>
      <c r="C3229" s="16"/>
      <c r="D3229" s="1"/>
      <c r="E3229" s="1"/>
      <c r="F3229" s="1"/>
      <c r="G3229" s="1"/>
      <c r="H3229" s="11"/>
      <c r="I3229" s="11"/>
      <c r="J3229" s="11"/>
      <c r="K3229" s="2"/>
      <c r="L3229" s="2"/>
      <c r="M3229" s="1"/>
    </row>
    <row r="3230" spans="1:13" x14ac:dyDescent="0.2">
      <c r="A3230" s="1"/>
      <c r="B3230" s="1"/>
      <c r="C3230" s="16"/>
      <c r="D3230" s="1"/>
      <c r="E3230" s="1"/>
      <c r="F3230" s="1"/>
      <c r="G3230" s="1"/>
      <c r="H3230" s="11"/>
      <c r="I3230" s="11"/>
      <c r="J3230" s="11"/>
      <c r="K3230" s="2"/>
      <c r="L3230" s="2"/>
      <c r="M3230" s="1"/>
    </row>
    <row r="3231" spans="1:13" x14ac:dyDescent="0.2">
      <c r="A3231" s="1"/>
      <c r="B3231" s="1"/>
      <c r="C3231" s="16"/>
      <c r="D3231" s="1"/>
      <c r="E3231" s="1"/>
      <c r="F3231" s="1"/>
      <c r="G3231" s="1"/>
      <c r="H3231" s="11"/>
      <c r="I3231" s="11"/>
      <c r="J3231" s="11"/>
      <c r="K3231" s="2"/>
      <c r="L3231" s="2"/>
      <c r="M3231" s="1"/>
    </row>
    <row r="3232" spans="1:13" x14ac:dyDescent="0.2">
      <c r="A3232" s="1"/>
      <c r="B3232" s="1"/>
      <c r="C3232" s="16"/>
      <c r="D3232" s="1"/>
      <c r="E3232" s="1"/>
      <c r="F3232" s="1"/>
      <c r="G3232" s="1"/>
      <c r="H3232" s="11"/>
      <c r="I3232" s="11"/>
      <c r="J3232" s="11"/>
      <c r="K3232" s="2"/>
      <c r="L3232" s="2"/>
      <c r="M3232" s="1"/>
    </row>
    <row r="3233" spans="1:13" x14ac:dyDescent="0.2">
      <c r="A3233" s="1"/>
      <c r="B3233" s="1"/>
      <c r="C3233" s="16"/>
      <c r="D3233" s="1"/>
      <c r="E3233" s="1"/>
      <c r="F3233" s="1"/>
      <c r="G3233" s="1"/>
      <c r="H3233" s="11"/>
      <c r="I3233" s="11"/>
      <c r="J3233" s="11"/>
      <c r="K3233" s="2"/>
      <c r="L3233" s="2"/>
      <c r="M3233" s="1"/>
    </row>
    <row r="3234" spans="1:13" x14ac:dyDescent="0.2">
      <c r="A3234" s="1"/>
      <c r="B3234" s="1"/>
      <c r="C3234" s="16"/>
      <c r="D3234" s="1"/>
      <c r="E3234" s="1"/>
      <c r="F3234" s="1"/>
      <c r="G3234" s="1"/>
      <c r="H3234" s="11"/>
      <c r="I3234" s="11"/>
      <c r="J3234" s="11"/>
      <c r="K3234" s="2"/>
      <c r="L3234" s="2"/>
      <c r="M3234" s="1"/>
    </row>
    <row r="3235" spans="1:13" x14ac:dyDescent="0.2">
      <c r="A3235" s="1"/>
      <c r="B3235" s="1"/>
      <c r="C3235" s="16"/>
      <c r="D3235" s="1"/>
      <c r="E3235" s="1"/>
      <c r="F3235" s="1"/>
      <c r="G3235" s="1"/>
      <c r="H3235" s="11"/>
      <c r="I3235" s="11"/>
      <c r="J3235" s="11"/>
      <c r="K3235" s="2"/>
      <c r="L3235" s="2"/>
      <c r="M3235" s="1"/>
    </row>
    <row r="3236" spans="1:13" x14ac:dyDescent="0.2">
      <c r="A3236" s="1"/>
      <c r="B3236" s="1"/>
      <c r="C3236" s="16"/>
      <c r="D3236" s="1"/>
      <c r="E3236" s="1"/>
      <c r="F3236" s="1"/>
      <c r="G3236" s="1"/>
      <c r="H3236" s="11"/>
      <c r="I3236" s="11"/>
      <c r="J3236" s="11"/>
      <c r="K3236" s="2"/>
      <c r="L3236" s="2"/>
      <c r="M3236" s="1"/>
    </row>
    <row r="3237" spans="1:13" x14ac:dyDescent="0.2">
      <c r="A3237" s="1"/>
      <c r="B3237" s="1"/>
      <c r="C3237" s="16"/>
      <c r="D3237" s="1"/>
      <c r="E3237" s="1"/>
      <c r="F3237" s="1"/>
      <c r="G3237" s="1"/>
      <c r="H3237" s="11"/>
      <c r="I3237" s="11"/>
      <c r="J3237" s="11"/>
      <c r="K3237" s="2"/>
      <c r="L3237" s="2"/>
      <c r="M3237" s="1"/>
    </row>
    <row r="3238" spans="1:13" x14ac:dyDescent="0.2">
      <c r="A3238" s="1"/>
      <c r="B3238" s="1"/>
      <c r="C3238" s="16"/>
      <c r="D3238" s="1"/>
      <c r="E3238" s="1"/>
      <c r="F3238" s="1"/>
      <c r="G3238" s="1"/>
      <c r="H3238" s="11"/>
      <c r="I3238" s="11"/>
      <c r="J3238" s="11"/>
      <c r="K3238" s="2"/>
      <c r="L3238" s="2"/>
      <c r="M3238" s="1"/>
    </row>
    <row r="3239" spans="1:13" x14ac:dyDescent="0.2">
      <c r="A3239" s="1"/>
      <c r="B3239" s="1"/>
      <c r="C3239" s="16"/>
      <c r="D3239" s="1"/>
      <c r="E3239" s="1"/>
      <c r="F3239" s="1"/>
      <c r="G3239" s="1"/>
      <c r="H3239" s="11"/>
      <c r="I3239" s="11"/>
      <c r="J3239" s="11"/>
      <c r="K3239" s="2"/>
      <c r="L3239" s="2"/>
      <c r="M3239" s="1"/>
    </row>
    <row r="3240" spans="1:13" x14ac:dyDescent="0.2">
      <c r="A3240" s="1"/>
      <c r="B3240" s="1"/>
      <c r="C3240" s="16"/>
      <c r="D3240" s="1"/>
      <c r="E3240" s="1"/>
      <c r="F3240" s="1"/>
      <c r="G3240" s="1"/>
      <c r="H3240" s="11"/>
      <c r="I3240" s="11"/>
      <c r="J3240" s="11"/>
      <c r="K3240" s="2"/>
      <c r="L3240" s="2"/>
      <c r="M3240" s="1"/>
    </row>
    <row r="3241" spans="1:13" x14ac:dyDescent="0.2">
      <c r="A3241" s="1"/>
      <c r="B3241" s="1"/>
      <c r="C3241" s="16"/>
      <c r="D3241" s="1"/>
      <c r="E3241" s="1"/>
      <c r="F3241" s="1"/>
      <c r="G3241" s="1"/>
      <c r="H3241" s="11"/>
      <c r="I3241" s="11"/>
      <c r="J3241" s="11"/>
      <c r="K3241" s="2"/>
      <c r="L3241" s="2"/>
      <c r="M3241" s="1"/>
    </row>
    <row r="3242" spans="1:13" x14ac:dyDescent="0.2">
      <c r="A3242" s="1"/>
      <c r="B3242" s="1"/>
      <c r="C3242" s="16"/>
      <c r="D3242" s="1"/>
      <c r="E3242" s="1"/>
      <c r="F3242" s="1"/>
      <c r="G3242" s="1"/>
      <c r="H3242" s="11"/>
      <c r="I3242" s="11"/>
      <c r="J3242" s="11"/>
      <c r="K3242" s="2"/>
      <c r="L3242" s="2"/>
      <c r="M3242" s="1"/>
    </row>
    <row r="3243" spans="1:13" x14ac:dyDescent="0.2">
      <c r="A3243" s="1"/>
      <c r="B3243" s="1"/>
      <c r="C3243" s="16"/>
      <c r="D3243" s="1"/>
      <c r="E3243" s="1"/>
      <c r="F3243" s="1"/>
      <c r="G3243" s="1"/>
      <c r="H3243" s="11"/>
      <c r="I3243" s="11"/>
      <c r="J3243" s="11"/>
      <c r="K3243" s="2"/>
      <c r="L3243" s="2"/>
      <c r="M3243" s="1"/>
    </row>
    <row r="3244" spans="1:13" x14ac:dyDescent="0.2">
      <c r="A3244" s="1"/>
      <c r="B3244" s="1"/>
      <c r="C3244" s="16"/>
      <c r="D3244" s="1"/>
      <c r="E3244" s="1"/>
      <c r="F3244" s="1"/>
      <c r="G3244" s="1"/>
      <c r="H3244" s="11"/>
      <c r="I3244" s="11"/>
      <c r="J3244" s="11"/>
      <c r="K3244" s="2"/>
      <c r="L3244" s="2"/>
      <c r="M3244" s="1"/>
    </row>
    <row r="3245" spans="1:13" x14ac:dyDescent="0.2">
      <c r="A3245" s="1"/>
      <c r="B3245" s="1"/>
      <c r="C3245" s="16"/>
      <c r="D3245" s="1"/>
      <c r="E3245" s="1"/>
      <c r="F3245" s="1"/>
      <c r="G3245" s="1"/>
      <c r="H3245" s="11"/>
      <c r="I3245" s="11"/>
      <c r="J3245" s="11"/>
      <c r="K3245" s="2"/>
      <c r="L3245" s="2"/>
      <c r="M3245" s="1"/>
    </row>
    <row r="3246" spans="1:13" x14ac:dyDescent="0.2">
      <c r="A3246" s="1"/>
      <c r="B3246" s="1"/>
      <c r="C3246" s="16"/>
      <c r="D3246" s="1"/>
      <c r="E3246" s="1"/>
      <c r="F3246" s="1"/>
      <c r="G3246" s="1"/>
      <c r="H3246" s="11"/>
      <c r="I3246" s="11"/>
      <c r="J3246" s="11"/>
      <c r="K3246" s="2"/>
      <c r="L3246" s="2"/>
      <c r="M3246" s="1"/>
    </row>
    <row r="3247" spans="1:13" x14ac:dyDescent="0.2">
      <c r="A3247" s="1"/>
      <c r="B3247" s="1"/>
      <c r="C3247" s="16"/>
      <c r="D3247" s="1"/>
      <c r="E3247" s="1"/>
      <c r="F3247" s="1"/>
      <c r="G3247" s="1"/>
      <c r="H3247" s="11"/>
      <c r="I3247" s="11"/>
      <c r="J3247" s="11"/>
      <c r="K3247" s="2"/>
      <c r="L3247" s="2"/>
      <c r="M3247" s="1"/>
    </row>
    <row r="3248" spans="1:13" x14ac:dyDescent="0.2">
      <c r="A3248" s="1"/>
      <c r="B3248" s="1"/>
      <c r="C3248" s="16"/>
      <c r="D3248" s="1"/>
      <c r="E3248" s="1"/>
      <c r="F3248" s="1"/>
      <c r="G3248" s="1"/>
      <c r="H3248" s="11"/>
      <c r="I3248" s="11"/>
      <c r="J3248" s="11"/>
      <c r="K3248" s="2"/>
      <c r="L3248" s="2"/>
      <c r="M3248" s="1"/>
    </row>
    <row r="3249" spans="1:13" x14ac:dyDescent="0.2">
      <c r="A3249" s="1"/>
      <c r="B3249" s="1"/>
      <c r="C3249" s="16"/>
      <c r="D3249" s="1"/>
      <c r="E3249" s="1"/>
      <c r="F3249" s="1"/>
      <c r="G3249" s="1"/>
      <c r="H3249" s="11"/>
      <c r="I3249" s="11"/>
      <c r="J3249" s="11"/>
      <c r="K3249" s="2"/>
      <c r="L3249" s="2"/>
      <c r="M3249" s="1"/>
    </row>
    <row r="3250" spans="1:13" x14ac:dyDescent="0.2">
      <c r="A3250" s="1"/>
      <c r="B3250" s="1"/>
      <c r="C3250" s="16"/>
      <c r="D3250" s="1"/>
      <c r="E3250" s="1"/>
      <c r="F3250" s="1"/>
      <c r="G3250" s="1"/>
      <c r="H3250" s="11"/>
      <c r="I3250" s="11"/>
      <c r="J3250" s="11"/>
      <c r="K3250" s="2"/>
      <c r="L3250" s="2"/>
      <c r="M3250" s="1"/>
    </row>
    <row r="3251" spans="1:13" x14ac:dyDescent="0.2">
      <c r="A3251" s="1"/>
      <c r="B3251" s="1"/>
      <c r="C3251" s="16"/>
      <c r="D3251" s="1"/>
      <c r="E3251" s="1"/>
      <c r="F3251" s="1"/>
      <c r="G3251" s="1"/>
      <c r="H3251" s="11"/>
      <c r="I3251" s="11"/>
      <c r="J3251" s="11"/>
      <c r="K3251" s="2"/>
      <c r="L3251" s="2"/>
      <c r="M3251" s="1"/>
    </row>
    <row r="3252" spans="1:13" x14ac:dyDescent="0.2">
      <c r="A3252" s="1"/>
      <c r="B3252" s="1"/>
      <c r="C3252" s="16"/>
      <c r="D3252" s="1"/>
      <c r="E3252" s="1"/>
      <c r="F3252" s="1"/>
      <c r="G3252" s="1"/>
      <c r="H3252" s="11"/>
      <c r="I3252" s="11"/>
      <c r="J3252" s="11"/>
      <c r="K3252" s="2"/>
      <c r="L3252" s="2"/>
      <c r="M3252" s="1"/>
    </row>
    <row r="3253" spans="1:13" x14ac:dyDescent="0.2">
      <c r="A3253" s="1"/>
      <c r="B3253" s="1"/>
      <c r="C3253" s="16"/>
      <c r="D3253" s="1"/>
      <c r="E3253" s="1"/>
      <c r="F3253" s="1"/>
      <c r="G3253" s="1"/>
      <c r="H3253" s="11"/>
      <c r="I3253" s="11"/>
      <c r="J3253" s="11"/>
      <c r="K3253" s="2"/>
      <c r="L3253" s="2"/>
      <c r="M3253" s="1"/>
    </row>
    <row r="3254" spans="1:13" x14ac:dyDescent="0.2">
      <c r="A3254" s="1"/>
      <c r="B3254" s="1"/>
      <c r="C3254" s="16"/>
      <c r="D3254" s="1"/>
      <c r="E3254" s="1"/>
      <c r="F3254" s="1"/>
      <c r="G3254" s="1"/>
      <c r="H3254" s="11"/>
      <c r="I3254" s="11"/>
      <c r="J3254" s="11"/>
      <c r="K3254" s="2"/>
      <c r="L3254" s="2"/>
      <c r="M3254" s="1"/>
    </row>
    <row r="3255" spans="1:13" x14ac:dyDescent="0.2">
      <c r="A3255" s="1"/>
      <c r="B3255" s="1"/>
      <c r="C3255" s="16"/>
      <c r="D3255" s="1"/>
      <c r="E3255" s="1"/>
      <c r="F3255" s="1"/>
      <c r="G3255" s="1"/>
      <c r="H3255" s="11"/>
      <c r="I3255" s="11"/>
      <c r="J3255" s="11"/>
      <c r="K3255" s="2"/>
      <c r="L3255" s="2"/>
      <c r="M3255" s="1"/>
    </row>
    <row r="3256" spans="1:13" x14ac:dyDescent="0.2">
      <c r="A3256" s="1"/>
      <c r="B3256" s="1"/>
      <c r="C3256" s="16"/>
      <c r="D3256" s="1"/>
      <c r="E3256" s="1"/>
      <c r="F3256" s="1"/>
      <c r="G3256" s="1"/>
      <c r="H3256" s="11"/>
      <c r="I3256" s="11"/>
      <c r="J3256" s="11"/>
      <c r="K3256" s="2"/>
      <c r="L3256" s="2"/>
      <c r="M3256" s="1"/>
    </row>
    <row r="3257" spans="1:13" x14ac:dyDescent="0.2">
      <c r="A3257" s="1"/>
      <c r="B3257" s="1"/>
      <c r="C3257" s="16"/>
      <c r="D3257" s="1"/>
      <c r="E3257" s="1"/>
      <c r="F3257" s="1"/>
      <c r="G3257" s="1"/>
      <c r="H3257" s="11"/>
      <c r="I3257" s="11"/>
      <c r="J3257" s="11"/>
      <c r="K3257" s="2"/>
      <c r="L3257" s="2"/>
      <c r="M3257" s="1"/>
    </row>
    <row r="3258" spans="1:13" x14ac:dyDescent="0.2">
      <c r="A3258" s="1"/>
      <c r="B3258" s="1"/>
      <c r="C3258" s="16"/>
      <c r="D3258" s="1"/>
      <c r="E3258" s="1"/>
      <c r="F3258" s="1"/>
      <c r="G3258" s="1"/>
      <c r="H3258" s="11"/>
      <c r="I3258" s="11"/>
      <c r="J3258" s="11"/>
      <c r="K3258" s="2"/>
      <c r="L3258" s="2"/>
      <c r="M3258" s="1"/>
    </row>
    <row r="3259" spans="1:13" x14ac:dyDescent="0.2">
      <c r="A3259" s="1"/>
      <c r="B3259" s="1"/>
      <c r="C3259" s="16"/>
      <c r="D3259" s="1"/>
      <c r="E3259" s="1"/>
      <c r="F3259" s="1"/>
      <c r="G3259" s="1"/>
      <c r="H3259" s="11"/>
      <c r="I3259" s="11"/>
      <c r="J3259" s="11"/>
      <c r="K3259" s="2"/>
      <c r="L3259" s="2"/>
      <c r="M3259" s="1"/>
    </row>
    <row r="3260" spans="1:13" x14ac:dyDescent="0.2">
      <c r="A3260" s="1"/>
      <c r="B3260" s="1"/>
      <c r="C3260" s="16"/>
      <c r="D3260" s="1"/>
      <c r="E3260" s="1"/>
      <c r="F3260" s="1"/>
      <c r="G3260" s="1"/>
      <c r="H3260" s="11"/>
      <c r="I3260" s="11"/>
      <c r="J3260" s="11"/>
      <c r="K3260" s="2"/>
      <c r="L3260" s="2"/>
      <c r="M3260" s="1"/>
    </row>
    <row r="3261" spans="1:13" x14ac:dyDescent="0.2">
      <c r="A3261" s="1"/>
      <c r="B3261" s="1"/>
      <c r="C3261" s="16"/>
      <c r="D3261" s="1"/>
      <c r="E3261" s="1"/>
      <c r="F3261" s="1"/>
      <c r="G3261" s="1"/>
      <c r="H3261" s="11"/>
      <c r="I3261" s="11"/>
      <c r="J3261" s="11"/>
      <c r="K3261" s="2"/>
      <c r="L3261" s="2"/>
      <c r="M3261" s="1"/>
    </row>
    <row r="3262" spans="1:13" x14ac:dyDescent="0.2">
      <c r="A3262" s="1"/>
      <c r="B3262" s="1"/>
      <c r="C3262" s="16"/>
      <c r="D3262" s="1"/>
      <c r="E3262" s="1"/>
      <c r="F3262" s="1"/>
      <c r="G3262" s="1"/>
      <c r="H3262" s="11"/>
      <c r="I3262" s="11"/>
      <c r="J3262" s="11"/>
      <c r="K3262" s="2"/>
      <c r="L3262" s="2"/>
      <c r="M3262" s="1"/>
    </row>
    <row r="3263" spans="1:13" x14ac:dyDescent="0.2">
      <c r="A3263" s="1"/>
      <c r="B3263" s="1"/>
      <c r="C3263" s="16"/>
      <c r="D3263" s="1"/>
      <c r="E3263" s="1"/>
      <c r="F3263" s="1"/>
      <c r="G3263" s="1"/>
      <c r="H3263" s="11"/>
      <c r="I3263" s="11"/>
      <c r="J3263" s="11"/>
      <c r="K3263" s="2"/>
      <c r="L3263" s="2"/>
      <c r="M3263" s="1"/>
    </row>
    <row r="3264" spans="1:13" x14ac:dyDescent="0.2">
      <c r="A3264" s="1"/>
      <c r="B3264" s="1"/>
      <c r="C3264" s="16"/>
      <c r="D3264" s="1"/>
      <c r="E3264" s="1"/>
      <c r="F3264" s="1"/>
      <c r="G3264" s="1"/>
      <c r="H3264" s="11"/>
      <c r="I3264" s="11"/>
      <c r="J3264" s="11"/>
      <c r="K3264" s="2"/>
      <c r="L3264" s="2"/>
      <c r="M3264" s="1"/>
    </row>
    <row r="3265" spans="1:13" x14ac:dyDescent="0.2">
      <c r="A3265" s="1"/>
      <c r="B3265" s="1"/>
      <c r="C3265" s="16"/>
      <c r="D3265" s="1"/>
      <c r="E3265" s="1"/>
      <c r="F3265" s="1"/>
      <c r="G3265" s="1"/>
      <c r="H3265" s="11"/>
      <c r="I3265" s="11"/>
      <c r="J3265" s="11"/>
      <c r="K3265" s="2"/>
      <c r="L3265" s="2"/>
      <c r="M3265" s="1"/>
    </row>
    <row r="3266" spans="1:13" x14ac:dyDescent="0.2">
      <c r="A3266" s="1"/>
      <c r="B3266" s="1"/>
      <c r="C3266" s="16"/>
      <c r="D3266" s="1"/>
      <c r="E3266" s="1"/>
      <c r="F3266" s="1"/>
      <c r="G3266" s="1"/>
      <c r="H3266" s="11"/>
      <c r="I3266" s="11"/>
      <c r="J3266" s="11"/>
      <c r="K3266" s="2"/>
      <c r="L3266" s="2"/>
      <c r="M3266" s="1"/>
    </row>
    <row r="3267" spans="1:13" x14ac:dyDescent="0.2">
      <c r="A3267" s="1"/>
      <c r="B3267" s="1"/>
      <c r="C3267" s="16"/>
      <c r="D3267" s="1"/>
      <c r="E3267" s="1"/>
      <c r="F3267" s="1"/>
      <c r="G3267" s="1"/>
      <c r="H3267" s="11"/>
      <c r="I3267" s="11"/>
      <c r="J3267" s="11"/>
      <c r="K3267" s="2"/>
      <c r="L3267" s="2"/>
      <c r="M3267" s="1"/>
    </row>
    <row r="3268" spans="1:13" x14ac:dyDescent="0.2">
      <c r="A3268" s="1"/>
      <c r="B3268" s="1"/>
      <c r="C3268" s="16"/>
      <c r="D3268" s="1"/>
      <c r="E3268" s="1"/>
      <c r="F3268" s="1"/>
      <c r="G3268" s="1"/>
      <c r="H3268" s="11"/>
      <c r="I3268" s="11"/>
      <c r="J3268" s="11"/>
      <c r="K3268" s="2"/>
      <c r="L3268" s="2"/>
      <c r="M3268" s="1"/>
    </row>
    <row r="3269" spans="1:13" x14ac:dyDescent="0.2">
      <c r="A3269" s="1"/>
      <c r="B3269" s="1"/>
      <c r="C3269" s="16"/>
      <c r="D3269" s="1"/>
      <c r="E3269" s="1"/>
      <c r="F3269" s="1"/>
      <c r="G3269" s="1"/>
      <c r="H3269" s="11"/>
      <c r="I3269" s="11"/>
      <c r="J3269" s="11"/>
      <c r="K3269" s="2"/>
      <c r="L3269" s="2"/>
      <c r="M3269" s="1"/>
    </row>
    <row r="3270" spans="1:13" x14ac:dyDescent="0.2">
      <c r="A3270" s="1"/>
      <c r="B3270" s="1"/>
      <c r="C3270" s="16"/>
      <c r="D3270" s="1"/>
      <c r="E3270" s="1"/>
      <c r="F3270" s="1"/>
      <c r="G3270" s="1"/>
      <c r="H3270" s="11"/>
      <c r="I3270" s="11"/>
      <c r="J3270" s="11"/>
      <c r="K3270" s="2"/>
      <c r="L3270" s="2"/>
      <c r="M3270" s="1"/>
    </row>
    <row r="3271" spans="1:13" x14ac:dyDescent="0.2">
      <c r="A3271" s="1"/>
      <c r="B3271" s="1"/>
      <c r="C3271" s="16"/>
      <c r="D3271" s="1"/>
      <c r="E3271" s="1"/>
      <c r="F3271" s="1"/>
      <c r="G3271" s="1"/>
      <c r="H3271" s="11"/>
      <c r="I3271" s="11"/>
      <c r="J3271" s="11"/>
      <c r="K3271" s="2"/>
      <c r="L3271" s="2"/>
      <c r="M3271" s="1"/>
    </row>
    <row r="3272" spans="1:13" x14ac:dyDescent="0.2">
      <c r="A3272" s="1"/>
      <c r="B3272" s="1"/>
      <c r="C3272" s="16"/>
      <c r="D3272" s="1"/>
      <c r="E3272" s="1"/>
      <c r="F3272" s="1"/>
      <c r="G3272" s="1"/>
      <c r="H3272" s="11"/>
      <c r="I3272" s="11"/>
      <c r="J3272" s="11"/>
      <c r="K3272" s="2"/>
      <c r="L3272" s="2"/>
      <c r="M3272" s="1"/>
    </row>
    <row r="3273" spans="1:13" x14ac:dyDescent="0.2">
      <c r="A3273" s="1"/>
      <c r="B3273" s="1"/>
      <c r="C3273" s="16"/>
      <c r="D3273" s="1"/>
      <c r="E3273" s="1"/>
      <c r="F3273" s="1"/>
      <c r="G3273" s="1"/>
      <c r="H3273" s="11"/>
      <c r="I3273" s="11"/>
      <c r="J3273" s="11"/>
      <c r="K3273" s="2"/>
      <c r="L3273" s="2"/>
      <c r="M3273" s="1"/>
    </row>
    <row r="3274" spans="1:13" x14ac:dyDescent="0.2">
      <c r="A3274" s="1"/>
      <c r="B3274" s="1"/>
      <c r="C3274" s="16"/>
      <c r="D3274" s="1"/>
      <c r="E3274" s="1"/>
      <c r="F3274" s="1"/>
      <c r="G3274" s="1"/>
      <c r="H3274" s="11"/>
      <c r="I3274" s="11"/>
      <c r="J3274" s="11"/>
      <c r="K3274" s="2"/>
      <c r="L3274" s="2"/>
      <c r="M3274" s="1"/>
    </row>
    <row r="3275" spans="1:13" x14ac:dyDescent="0.2">
      <c r="A3275" s="1"/>
      <c r="B3275" s="1"/>
      <c r="C3275" s="16"/>
      <c r="D3275" s="1"/>
      <c r="E3275" s="1"/>
      <c r="F3275" s="1"/>
      <c r="G3275" s="1"/>
      <c r="H3275" s="11"/>
      <c r="I3275" s="11"/>
      <c r="J3275" s="11"/>
      <c r="K3275" s="2"/>
      <c r="L3275" s="2"/>
      <c r="M3275" s="1"/>
    </row>
    <row r="3276" spans="1:13" x14ac:dyDescent="0.2">
      <c r="A3276" s="1"/>
      <c r="B3276" s="1"/>
      <c r="C3276" s="16"/>
      <c r="D3276" s="1"/>
      <c r="E3276" s="1"/>
      <c r="F3276" s="1"/>
      <c r="G3276" s="1"/>
      <c r="H3276" s="11"/>
      <c r="I3276" s="11"/>
      <c r="J3276" s="11"/>
      <c r="K3276" s="2"/>
      <c r="L3276" s="2"/>
      <c r="M3276" s="1"/>
    </row>
    <row r="3277" spans="1:13" x14ac:dyDescent="0.2">
      <c r="A3277" s="1"/>
      <c r="B3277" s="1"/>
      <c r="C3277" s="16"/>
      <c r="D3277" s="1"/>
      <c r="E3277" s="1"/>
      <c r="F3277" s="1"/>
      <c r="G3277" s="1"/>
      <c r="H3277" s="11"/>
      <c r="I3277" s="11"/>
      <c r="J3277" s="11"/>
      <c r="K3277" s="2"/>
      <c r="L3277" s="2"/>
      <c r="M3277" s="1"/>
    </row>
    <row r="3278" spans="1:13" x14ac:dyDescent="0.2">
      <c r="A3278" s="1"/>
      <c r="B3278" s="1"/>
      <c r="C3278" s="16"/>
      <c r="D3278" s="1"/>
      <c r="E3278" s="1"/>
      <c r="F3278" s="1"/>
      <c r="G3278" s="1"/>
      <c r="H3278" s="11"/>
      <c r="I3278" s="11"/>
      <c r="J3278" s="11"/>
      <c r="K3278" s="2"/>
      <c r="L3278" s="2"/>
      <c r="M3278" s="1"/>
    </row>
    <row r="3279" spans="1:13" x14ac:dyDescent="0.2">
      <c r="A3279" s="1"/>
      <c r="B3279" s="1"/>
      <c r="C3279" s="16"/>
      <c r="D3279" s="1"/>
      <c r="E3279" s="1"/>
      <c r="F3279" s="1"/>
      <c r="G3279" s="1"/>
      <c r="H3279" s="11"/>
      <c r="I3279" s="11"/>
      <c r="J3279" s="11"/>
      <c r="K3279" s="2"/>
      <c r="L3279" s="2"/>
      <c r="M3279" s="1"/>
    </row>
    <row r="3280" spans="1:13" x14ac:dyDescent="0.2">
      <c r="A3280" s="1"/>
      <c r="B3280" s="1"/>
      <c r="C3280" s="16"/>
      <c r="D3280" s="1"/>
      <c r="E3280" s="1"/>
      <c r="F3280" s="1"/>
      <c r="G3280" s="1"/>
      <c r="H3280" s="11"/>
      <c r="I3280" s="11"/>
      <c r="J3280" s="11"/>
      <c r="K3280" s="2"/>
      <c r="L3280" s="2"/>
      <c r="M3280" s="1"/>
    </row>
    <row r="3281" spans="1:13" x14ac:dyDescent="0.2">
      <c r="A3281" s="1"/>
      <c r="B3281" s="1"/>
      <c r="C3281" s="16"/>
      <c r="D3281" s="1"/>
      <c r="E3281" s="1"/>
      <c r="F3281" s="1"/>
      <c r="G3281" s="1"/>
      <c r="H3281" s="11"/>
      <c r="I3281" s="11"/>
      <c r="J3281" s="11"/>
      <c r="K3281" s="2"/>
      <c r="L3281" s="2"/>
      <c r="M3281" s="1"/>
    </row>
    <row r="3282" spans="1:13" x14ac:dyDescent="0.2">
      <c r="A3282" s="1"/>
      <c r="B3282" s="1"/>
      <c r="C3282" s="16"/>
      <c r="D3282" s="1"/>
      <c r="E3282" s="1"/>
      <c r="F3282" s="1"/>
      <c r="G3282" s="1"/>
      <c r="H3282" s="11"/>
      <c r="I3282" s="11"/>
      <c r="J3282" s="11"/>
      <c r="K3282" s="2"/>
      <c r="L3282" s="2"/>
      <c r="M3282" s="1"/>
    </row>
    <row r="3283" spans="1:13" x14ac:dyDescent="0.2">
      <c r="A3283" s="1"/>
      <c r="B3283" s="1"/>
      <c r="C3283" s="16"/>
      <c r="D3283" s="1"/>
      <c r="E3283" s="1"/>
      <c r="F3283" s="1"/>
      <c r="G3283" s="1"/>
      <c r="H3283" s="11"/>
      <c r="I3283" s="11"/>
      <c r="J3283" s="11"/>
      <c r="K3283" s="2"/>
      <c r="L3283" s="2"/>
      <c r="M3283" s="1"/>
    </row>
    <row r="3284" spans="1:13" x14ac:dyDescent="0.2">
      <c r="A3284" s="1"/>
      <c r="B3284" s="1"/>
      <c r="C3284" s="16"/>
      <c r="D3284" s="1"/>
      <c r="E3284" s="1"/>
      <c r="F3284" s="1"/>
      <c r="G3284" s="1"/>
      <c r="H3284" s="11"/>
      <c r="I3284" s="11"/>
      <c r="J3284" s="11"/>
      <c r="K3284" s="2"/>
      <c r="L3284" s="2"/>
      <c r="M3284" s="1"/>
    </row>
    <row r="3285" spans="1:13" x14ac:dyDescent="0.2">
      <c r="A3285" s="1"/>
      <c r="B3285" s="1"/>
      <c r="C3285" s="16"/>
      <c r="D3285" s="1"/>
      <c r="E3285" s="1"/>
      <c r="F3285" s="1"/>
      <c r="G3285" s="1"/>
      <c r="H3285" s="11"/>
      <c r="I3285" s="11"/>
      <c r="J3285" s="11"/>
      <c r="K3285" s="2"/>
      <c r="L3285" s="2"/>
      <c r="M3285" s="1"/>
    </row>
    <row r="3286" spans="1:13" x14ac:dyDescent="0.2">
      <c r="A3286" s="1"/>
      <c r="B3286" s="1"/>
      <c r="C3286" s="16"/>
      <c r="D3286" s="1"/>
      <c r="E3286" s="1"/>
      <c r="F3286" s="1"/>
      <c r="G3286" s="1"/>
      <c r="H3286" s="11"/>
      <c r="I3286" s="11"/>
      <c r="J3286" s="11"/>
      <c r="K3286" s="2"/>
      <c r="L3286" s="2"/>
      <c r="M3286" s="1"/>
    </row>
    <row r="3287" spans="1:13" x14ac:dyDescent="0.2">
      <c r="A3287" s="1"/>
      <c r="B3287" s="1"/>
      <c r="C3287" s="16"/>
      <c r="D3287" s="1"/>
      <c r="E3287" s="1"/>
      <c r="F3287" s="1"/>
      <c r="G3287" s="1"/>
      <c r="H3287" s="11"/>
      <c r="I3287" s="11"/>
      <c r="J3287" s="11"/>
      <c r="K3287" s="2"/>
      <c r="L3287" s="2"/>
      <c r="M3287" s="1"/>
    </row>
    <row r="3288" spans="1:13" x14ac:dyDescent="0.2">
      <c r="A3288" s="1"/>
      <c r="B3288" s="1"/>
      <c r="C3288" s="16"/>
      <c r="D3288" s="1"/>
      <c r="E3288" s="1"/>
      <c r="F3288" s="1"/>
      <c r="G3288" s="1"/>
      <c r="H3288" s="11"/>
      <c r="I3288" s="11"/>
      <c r="J3288" s="11"/>
      <c r="K3288" s="2"/>
      <c r="L3288" s="2"/>
      <c r="M3288" s="1"/>
    </row>
    <row r="3289" spans="1:13" x14ac:dyDescent="0.2">
      <c r="A3289" s="1"/>
      <c r="B3289" s="1"/>
      <c r="C3289" s="16"/>
      <c r="D3289" s="1"/>
      <c r="E3289" s="1"/>
      <c r="F3289" s="1"/>
      <c r="G3289" s="1"/>
      <c r="H3289" s="11"/>
      <c r="I3289" s="11"/>
      <c r="J3289" s="11"/>
      <c r="K3289" s="2"/>
      <c r="L3289" s="2"/>
      <c r="M3289" s="1"/>
    </row>
    <row r="3290" spans="1:13" x14ac:dyDescent="0.2">
      <c r="A3290" s="1"/>
      <c r="B3290" s="1"/>
      <c r="C3290" s="16"/>
      <c r="D3290" s="1"/>
      <c r="E3290" s="1"/>
      <c r="F3290" s="1"/>
      <c r="G3290" s="1"/>
      <c r="H3290" s="11"/>
      <c r="I3290" s="11"/>
      <c r="J3290" s="11"/>
      <c r="K3290" s="2"/>
      <c r="L3290" s="2"/>
      <c r="M3290" s="1"/>
    </row>
    <row r="3291" spans="1:13" x14ac:dyDescent="0.2">
      <c r="A3291" s="1"/>
      <c r="B3291" s="1"/>
      <c r="C3291" s="16"/>
      <c r="D3291" s="1"/>
      <c r="E3291" s="1"/>
      <c r="F3291" s="1"/>
      <c r="G3291" s="1"/>
      <c r="H3291" s="11"/>
      <c r="I3291" s="11"/>
      <c r="J3291" s="11"/>
      <c r="K3291" s="2"/>
      <c r="L3291" s="2"/>
      <c r="M3291" s="1"/>
    </row>
    <row r="3292" spans="1:13" x14ac:dyDescent="0.2">
      <c r="A3292" s="1"/>
      <c r="B3292" s="1"/>
      <c r="C3292" s="16"/>
      <c r="D3292" s="1"/>
      <c r="E3292" s="1"/>
      <c r="F3292" s="1"/>
      <c r="G3292" s="1"/>
      <c r="H3292" s="11"/>
      <c r="I3292" s="11"/>
      <c r="J3292" s="11"/>
      <c r="K3292" s="2"/>
      <c r="L3292" s="2"/>
      <c r="M3292" s="1"/>
    </row>
    <row r="3293" spans="1:13" x14ac:dyDescent="0.2">
      <c r="A3293" s="1"/>
      <c r="B3293" s="1"/>
      <c r="C3293" s="16"/>
      <c r="D3293" s="1"/>
      <c r="E3293" s="1"/>
      <c r="F3293" s="1"/>
      <c r="G3293" s="1"/>
      <c r="H3293" s="11"/>
      <c r="I3293" s="11"/>
      <c r="J3293" s="11"/>
      <c r="K3293" s="2"/>
      <c r="L3293" s="2"/>
      <c r="M3293" s="1"/>
    </row>
    <row r="3294" spans="1:13" x14ac:dyDescent="0.2">
      <c r="A3294" s="1"/>
      <c r="B3294" s="1"/>
      <c r="C3294" s="16"/>
      <c r="D3294" s="1"/>
      <c r="E3294" s="1"/>
      <c r="F3294" s="1"/>
      <c r="G3294" s="1"/>
      <c r="H3294" s="11"/>
      <c r="I3294" s="11"/>
      <c r="J3294" s="11"/>
      <c r="K3294" s="2"/>
      <c r="L3294" s="2"/>
      <c r="M3294" s="1"/>
    </row>
    <row r="3295" spans="1:13" x14ac:dyDescent="0.2">
      <c r="A3295" s="1"/>
      <c r="B3295" s="1"/>
      <c r="C3295" s="16"/>
      <c r="D3295" s="1"/>
      <c r="E3295" s="1"/>
      <c r="F3295" s="1"/>
      <c r="G3295" s="1"/>
      <c r="H3295" s="11"/>
      <c r="I3295" s="11"/>
      <c r="J3295" s="11"/>
      <c r="K3295" s="2"/>
      <c r="L3295" s="2"/>
      <c r="M3295" s="1"/>
    </row>
    <row r="3296" spans="1:13" x14ac:dyDescent="0.2">
      <c r="A3296" s="1"/>
      <c r="B3296" s="1"/>
      <c r="C3296" s="16"/>
      <c r="D3296" s="1"/>
      <c r="E3296" s="1"/>
      <c r="F3296" s="1"/>
      <c r="G3296" s="1"/>
      <c r="H3296" s="11"/>
      <c r="I3296" s="11"/>
      <c r="J3296" s="11"/>
      <c r="K3296" s="2"/>
      <c r="L3296" s="2"/>
      <c r="M3296" s="1"/>
    </row>
    <row r="3297" spans="1:13" x14ac:dyDescent="0.2">
      <c r="A3297" s="1"/>
      <c r="B3297" s="1"/>
      <c r="C3297" s="16"/>
      <c r="D3297" s="1"/>
      <c r="E3297" s="1"/>
      <c r="F3297" s="1"/>
      <c r="G3297" s="1"/>
      <c r="H3297" s="11"/>
      <c r="I3297" s="11"/>
      <c r="J3297" s="11"/>
      <c r="K3297" s="2"/>
      <c r="L3297" s="2"/>
      <c r="M3297" s="1"/>
    </row>
    <row r="3298" spans="1:13" x14ac:dyDescent="0.2">
      <c r="A3298" s="1"/>
      <c r="B3298" s="1"/>
      <c r="C3298" s="16"/>
      <c r="D3298" s="1"/>
      <c r="E3298" s="1"/>
      <c r="F3298" s="1"/>
      <c r="G3298" s="1"/>
      <c r="H3298" s="11"/>
      <c r="I3298" s="11"/>
      <c r="J3298" s="11"/>
      <c r="K3298" s="2"/>
      <c r="L3298" s="2"/>
      <c r="M3298" s="1"/>
    </row>
    <row r="3299" spans="1:13" x14ac:dyDescent="0.2">
      <c r="A3299" s="1"/>
      <c r="B3299" s="1"/>
      <c r="C3299" s="16"/>
      <c r="D3299" s="1"/>
      <c r="E3299" s="1"/>
      <c r="F3299" s="1"/>
      <c r="G3299" s="1"/>
      <c r="H3299" s="11"/>
      <c r="I3299" s="11"/>
      <c r="J3299" s="11"/>
      <c r="K3299" s="2"/>
      <c r="L3299" s="2"/>
      <c r="M3299" s="1"/>
    </row>
    <row r="3300" spans="1:13" x14ac:dyDescent="0.2">
      <c r="A3300" s="1"/>
      <c r="B3300" s="1"/>
      <c r="C3300" s="16"/>
      <c r="D3300" s="1"/>
      <c r="E3300" s="1"/>
      <c r="F3300" s="1"/>
      <c r="G3300" s="1"/>
      <c r="H3300" s="11"/>
      <c r="I3300" s="11"/>
      <c r="J3300" s="11"/>
      <c r="K3300" s="2"/>
      <c r="L3300" s="2"/>
      <c r="M3300" s="1"/>
    </row>
    <row r="3301" spans="1:13" x14ac:dyDescent="0.2">
      <c r="A3301" s="1"/>
      <c r="B3301" s="1"/>
      <c r="C3301" s="16"/>
      <c r="D3301" s="1"/>
      <c r="E3301" s="1"/>
      <c r="F3301" s="1"/>
      <c r="G3301" s="1"/>
      <c r="H3301" s="11"/>
      <c r="I3301" s="11"/>
      <c r="J3301" s="11"/>
      <c r="K3301" s="2"/>
      <c r="L3301" s="2"/>
      <c r="M3301" s="1"/>
    </row>
    <row r="3302" spans="1:13" x14ac:dyDescent="0.2">
      <c r="A3302" s="1"/>
      <c r="B3302" s="1"/>
      <c r="C3302" s="16"/>
      <c r="D3302" s="1"/>
      <c r="E3302" s="1"/>
      <c r="F3302" s="1"/>
      <c r="G3302" s="1"/>
      <c r="H3302" s="11"/>
      <c r="I3302" s="11"/>
      <c r="J3302" s="11"/>
      <c r="K3302" s="2"/>
      <c r="L3302" s="2"/>
      <c r="M3302" s="1"/>
    </row>
    <row r="3303" spans="1:13" x14ac:dyDescent="0.2">
      <c r="A3303" s="1"/>
      <c r="B3303" s="1"/>
      <c r="C3303" s="16"/>
      <c r="D3303" s="1"/>
      <c r="E3303" s="1"/>
      <c r="F3303" s="1"/>
      <c r="G3303" s="1"/>
      <c r="H3303" s="11"/>
      <c r="I3303" s="11"/>
      <c r="J3303" s="11"/>
      <c r="K3303" s="2"/>
      <c r="L3303" s="2"/>
      <c r="M3303" s="1"/>
    </row>
    <row r="3304" spans="1:13" x14ac:dyDescent="0.2">
      <c r="A3304" s="1"/>
      <c r="B3304" s="1"/>
      <c r="C3304" s="16"/>
      <c r="D3304" s="1"/>
      <c r="E3304" s="1"/>
      <c r="F3304" s="1"/>
      <c r="G3304" s="1"/>
      <c r="H3304" s="11"/>
      <c r="I3304" s="11"/>
      <c r="J3304" s="11"/>
      <c r="K3304" s="2"/>
      <c r="L3304" s="2"/>
      <c r="M3304" s="1"/>
    </row>
    <row r="3305" spans="1:13" x14ac:dyDescent="0.2">
      <c r="A3305" s="1"/>
      <c r="B3305" s="1"/>
      <c r="C3305" s="16"/>
      <c r="D3305" s="1"/>
      <c r="E3305" s="1"/>
      <c r="F3305" s="1"/>
      <c r="G3305" s="1"/>
      <c r="H3305" s="11"/>
      <c r="I3305" s="11"/>
      <c r="J3305" s="11"/>
      <c r="K3305" s="2"/>
      <c r="L3305" s="2"/>
      <c r="M3305" s="1"/>
    </row>
    <row r="3306" spans="1:13" x14ac:dyDescent="0.2">
      <c r="A3306" s="1"/>
      <c r="B3306" s="1"/>
      <c r="C3306" s="16"/>
      <c r="D3306" s="1"/>
      <c r="E3306" s="1"/>
      <c r="F3306" s="1"/>
      <c r="G3306" s="1"/>
      <c r="H3306" s="11"/>
      <c r="I3306" s="11"/>
      <c r="J3306" s="11"/>
      <c r="K3306" s="2"/>
      <c r="L3306" s="2"/>
      <c r="M3306" s="1"/>
    </row>
    <row r="3307" spans="1:13" x14ac:dyDescent="0.2">
      <c r="A3307" s="1"/>
      <c r="B3307" s="1"/>
      <c r="C3307" s="16"/>
      <c r="D3307" s="1"/>
      <c r="E3307" s="1"/>
      <c r="F3307" s="1"/>
      <c r="G3307" s="1"/>
      <c r="H3307" s="11"/>
      <c r="I3307" s="11"/>
      <c r="J3307" s="11"/>
      <c r="K3307" s="2"/>
      <c r="L3307" s="2"/>
      <c r="M3307" s="1"/>
    </row>
    <row r="3308" spans="1:13" x14ac:dyDescent="0.2">
      <c r="A3308" s="1"/>
      <c r="B3308" s="1"/>
      <c r="C3308" s="16"/>
      <c r="D3308" s="1"/>
      <c r="E3308" s="1"/>
      <c r="F3308" s="1"/>
      <c r="G3308" s="1"/>
      <c r="H3308" s="11"/>
      <c r="I3308" s="11"/>
      <c r="J3308" s="11"/>
      <c r="K3308" s="2"/>
      <c r="L3308" s="2"/>
      <c r="M3308" s="1"/>
    </row>
    <row r="3309" spans="1:13" x14ac:dyDescent="0.2">
      <c r="A3309" s="1"/>
      <c r="B3309" s="1"/>
      <c r="C3309" s="16"/>
      <c r="D3309" s="1"/>
      <c r="E3309" s="1"/>
      <c r="F3309" s="1"/>
      <c r="G3309" s="1"/>
      <c r="H3309" s="11"/>
      <c r="I3309" s="11"/>
      <c r="J3309" s="11"/>
      <c r="K3309" s="2"/>
      <c r="L3309" s="2"/>
      <c r="M3309" s="1"/>
    </row>
    <row r="3310" spans="1:13" x14ac:dyDescent="0.2">
      <c r="A3310" s="1"/>
      <c r="B3310" s="1"/>
      <c r="C3310" s="16"/>
      <c r="D3310" s="1"/>
      <c r="E3310" s="1"/>
      <c r="F3310" s="1"/>
      <c r="G3310" s="1"/>
      <c r="H3310" s="11"/>
      <c r="I3310" s="11"/>
      <c r="J3310" s="11"/>
      <c r="K3310" s="2"/>
      <c r="L3310" s="2"/>
      <c r="M3310" s="1"/>
    </row>
    <row r="3311" spans="1:13" x14ac:dyDescent="0.2">
      <c r="A3311" s="1"/>
      <c r="B3311" s="1"/>
      <c r="C3311" s="16"/>
      <c r="D3311" s="1"/>
      <c r="E3311" s="1"/>
      <c r="F3311" s="1"/>
      <c r="G3311" s="1"/>
      <c r="H3311" s="11"/>
      <c r="I3311" s="11"/>
      <c r="J3311" s="11"/>
      <c r="K3311" s="2"/>
      <c r="L3311" s="2"/>
      <c r="M3311" s="1"/>
    </row>
    <row r="3312" spans="1:13" x14ac:dyDescent="0.2">
      <c r="A3312" s="1"/>
      <c r="B3312" s="1"/>
      <c r="C3312" s="16"/>
      <c r="D3312" s="1"/>
      <c r="E3312" s="1"/>
      <c r="F3312" s="1"/>
      <c r="G3312" s="1"/>
      <c r="H3312" s="11"/>
      <c r="I3312" s="11"/>
      <c r="J3312" s="11"/>
      <c r="K3312" s="2"/>
      <c r="L3312" s="2"/>
      <c r="M3312" s="1"/>
    </row>
    <row r="3313" spans="1:13" x14ac:dyDescent="0.2">
      <c r="A3313" s="1"/>
      <c r="B3313" s="1"/>
      <c r="C3313" s="16"/>
      <c r="D3313" s="1"/>
      <c r="E3313" s="1"/>
      <c r="F3313" s="1"/>
      <c r="G3313" s="1"/>
      <c r="H3313" s="11"/>
      <c r="I3313" s="11"/>
      <c r="J3313" s="11"/>
      <c r="K3313" s="2"/>
      <c r="L3313" s="2"/>
      <c r="M3313" s="1"/>
    </row>
    <row r="3314" spans="1:13" x14ac:dyDescent="0.2">
      <c r="A3314" s="1"/>
      <c r="B3314" s="1"/>
      <c r="C3314" s="16"/>
      <c r="D3314" s="1"/>
      <c r="E3314" s="1"/>
      <c r="F3314" s="1"/>
      <c r="G3314" s="1"/>
      <c r="H3314" s="11"/>
      <c r="I3314" s="11"/>
      <c r="J3314" s="11"/>
      <c r="K3314" s="2"/>
      <c r="L3314" s="2"/>
      <c r="M3314" s="1"/>
    </row>
    <row r="3315" spans="1:13" x14ac:dyDescent="0.2">
      <c r="A3315" s="1"/>
      <c r="B3315" s="1"/>
      <c r="C3315" s="16"/>
      <c r="D3315" s="1"/>
      <c r="E3315" s="1"/>
      <c r="F3315" s="1"/>
      <c r="G3315" s="1"/>
      <c r="H3315" s="11"/>
      <c r="I3315" s="11"/>
      <c r="J3315" s="11"/>
      <c r="K3315" s="2"/>
      <c r="L3315" s="2"/>
      <c r="M3315" s="1"/>
    </row>
    <row r="3316" spans="1:13" x14ac:dyDescent="0.2">
      <c r="A3316" s="1"/>
      <c r="B3316" s="1"/>
      <c r="C3316" s="16"/>
      <c r="D3316" s="1"/>
      <c r="E3316" s="1"/>
      <c r="F3316" s="1"/>
      <c r="G3316" s="1"/>
      <c r="H3316" s="11"/>
      <c r="I3316" s="11"/>
      <c r="J3316" s="11"/>
      <c r="K3316" s="2"/>
      <c r="L3316" s="2"/>
      <c r="M3316" s="1"/>
    </row>
    <row r="3317" spans="1:13" x14ac:dyDescent="0.2">
      <c r="A3317" s="1"/>
      <c r="B3317" s="1"/>
      <c r="C3317" s="16"/>
      <c r="D3317" s="1"/>
      <c r="E3317" s="1"/>
      <c r="F3317" s="1"/>
      <c r="G3317" s="1"/>
      <c r="H3317" s="11"/>
      <c r="I3317" s="11"/>
      <c r="J3317" s="11"/>
      <c r="K3317" s="2"/>
      <c r="L3317" s="2"/>
      <c r="M3317" s="1"/>
    </row>
    <row r="3318" spans="1:13" x14ac:dyDescent="0.2">
      <c r="A3318" s="1"/>
      <c r="B3318" s="1"/>
      <c r="C3318" s="16"/>
      <c r="D3318" s="1"/>
      <c r="E3318" s="1"/>
      <c r="F3318" s="1"/>
      <c r="G3318" s="1"/>
      <c r="H3318" s="11"/>
      <c r="I3318" s="11"/>
      <c r="J3318" s="11"/>
      <c r="K3318" s="2"/>
      <c r="L3318" s="2"/>
      <c r="M3318" s="1"/>
    </row>
    <row r="3319" spans="1:13" x14ac:dyDescent="0.2">
      <c r="A3319" s="1"/>
      <c r="B3319" s="1"/>
      <c r="C3319" s="16"/>
      <c r="D3319" s="1"/>
      <c r="E3319" s="1"/>
      <c r="F3319" s="1"/>
      <c r="G3319" s="1"/>
      <c r="H3319" s="11"/>
      <c r="I3319" s="11"/>
      <c r="J3319" s="11"/>
      <c r="K3319" s="2"/>
      <c r="L3319" s="2"/>
      <c r="M3319" s="1"/>
    </row>
    <row r="3320" spans="1:13" x14ac:dyDescent="0.2">
      <c r="A3320" s="1"/>
      <c r="B3320" s="1"/>
      <c r="C3320" s="16"/>
      <c r="D3320" s="1"/>
      <c r="E3320" s="1"/>
      <c r="F3320" s="1"/>
      <c r="G3320" s="1"/>
      <c r="H3320" s="11"/>
      <c r="I3320" s="11"/>
      <c r="J3320" s="11"/>
      <c r="K3320" s="2"/>
      <c r="L3320" s="2"/>
      <c r="M3320" s="1"/>
    </row>
    <row r="3321" spans="1:13" x14ac:dyDescent="0.2">
      <c r="A3321" s="1"/>
      <c r="B3321" s="1"/>
      <c r="C3321" s="16"/>
      <c r="D3321" s="1"/>
      <c r="E3321" s="1"/>
      <c r="F3321" s="1"/>
      <c r="G3321" s="1"/>
      <c r="H3321" s="11"/>
      <c r="I3321" s="11"/>
      <c r="J3321" s="11"/>
      <c r="K3321" s="2"/>
      <c r="L3321" s="2"/>
      <c r="M3321" s="1"/>
    </row>
    <row r="3322" spans="1:13" x14ac:dyDescent="0.2">
      <c r="A3322" s="1"/>
      <c r="B3322" s="1"/>
      <c r="C3322" s="16"/>
      <c r="D3322" s="1"/>
      <c r="E3322" s="1"/>
      <c r="F3322" s="1"/>
      <c r="G3322" s="1"/>
      <c r="H3322" s="11"/>
      <c r="I3322" s="11"/>
      <c r="J3322" s="11"/>
      <c r="K3322" s="2"/>
      <c r="L3322" s="2"/>
      <c r="M3322" s="1"/>
    </row>
    <row r="3323" spans="1:13" x14ac:dyDescent="0.2">
      <c r="A3323" s="1"/>
      <c r="B3323" s="1"/>
      <c r="C3323" s="16"/>
      <c r="D3323" s="1"/>
      <c r="E3323" s="1"/>
      <c r="F3323" s="1"/>
      <c r="G3323" s="1"/>
      <c r="H3323" s="11"/>
      <c r="I3323" s="11"/>
      <c r="J3323" s="11"/>
      <c r="K3323" s="2"/>
      <c r="L3323" s="2"/>
      <c r="M3323" s="1"/>
    </row>
    <row r="3324" spans="1:13" x14ac:dyDescent="0.2">
      <c r="A3324" s="1"/>
      <c r="B3324" s="1"/>
      <c r="C3324" s="16"/>
      <c r="D3324" s="1"/>
      <c r="E3324" s="1"/>
      <c r="F3324" s="1"/>
      <c r="G3324" s="1"/>
      <c r="H3324" s="11"/>
      <c r="I3324" s="11"/>
      <c r="J3324" s="11"/>
      <c r="K3324" s="2"/>
      <c r="L3324" s="2"/>
      <c r="M3324" s="1"/>
    </row>
    <row r="3325" spans="1:13" x14ac:dyDescent="0.2">
      <c r="A3325" s="1"/>
      <c r="B3325" s="1"/>
      <c r="C3325" s="16"/>
      <c r="D3325" s="1"/>
      <c r="E3325" s="1"/>
      <c r="F3325" s="1"/>
      <c r="G3325" s="1"/>
      <c r="H3325" s="11"/>
      <c r="I3325" s="11"/>
      <c r="J3325" s="11"/>
      <c r="K3325" s="2"/>
      <c r="L3325" s="2"/>
      <c r="M3325" s="1"/>
    </row>
    <row r="3326" spans="1:13" x14ac:dyDescent="0.2">
      <c r="A3326" s="1"/>
      <c r="B3326" s="1"/>
      <c r="C3326" s="16"/>
      <c r="D3326" s="1"/>
      <c r="E3326" s="1"/>
      <c r="F3326" s="1"/>
      <c r="G3326" s="1"/>
      <c r="H3326" s="11"/>
      <c r="I3326" s="11"/>
      <c r="J3326" s="11"/>
      <c r="K3326" s="2"/>
      <c r="L3326" s="2"/>
      <c r="M3326" s="1"/>
    </row>
    <row r="3327" spans="1:13" x14ac:dyDescent="0.2">
      <c r="A3327" s="1"/>
      <c r="B3327" s="1"/>
      <c r="C3327" s="16"/>
      <c r="D3327" s="1"/>
      <c r="E3327" s="1"/>
      <c r="F3327" s="1"/>
      <c r="G3327" s="1"/>
      <c r="H3327" s="11"/>
      <c r="I3327" s="11"/>
      <c r="J3327" s="11"/>
      <c r="K3327" s="2"/>
      <c r="L3327" s="2"/>
      <c r="M3327" s="1"/>
    </row>
    <row r="3328" spans="1:13" x14ac:dyDescent="0.2">
      <c r="A3328" s="1"/>
      <c r="B3328" s="1"/>
      <c r="C3328" s="16"/>
      <c r="D3328" s="1"/>
      <c r="E3328" s="1"/>
      <c r="F3328" s="1"/>
      <c r="G3328" s="1"/>
      <c r="H3328" s="11"/>
      <c r="I3328" s="11"/>
      <c r="J3328" s="11"/>
      <c r="K3328" s="2"/>
      <c r="L3328" s="2"/>
      <c r="M3328" s="1"/>
    </row>
    <row r="3329" spans="1:13" x14ac:dyDescent="0.2">
      <c r="A3329" s="1"/>
      <c r="B3329" s="1"/>
      <c r="C3329" s="16"/>
      <c r="D3329" s="1"/>
      <c r="E3329" s="1"/>
      <c r="F3329" s="1"/>
      <c r="G3329" s="1"/>
      <c r="H3329" s="11"/>
      <c r="I3329" s="11"/>
      <c r="J3329" s="11"/>
      <c r="K3329" s="2"/>
      <c r="L3329" s="2"/>
      <c r="M3329" s="1"/>
    </row>
    <row r="3330" spans="1:13" x14ac:dyDescent="0.2">
      <c r="A3330" s="1"/>
      <c r="B3330" s="1"/>
      <c r="C3330" s="16"/>
      <c r="D3330" s="1"/>
      <c r="E3330" s="1"/>
      <c r="F3330" s="1"/>
      <c r="G3330" s="1"/>
      <c r="H3330" s="11"/>
      <c r="I3330" s="11"/>
      <c r="J3330" s="11"/>
      <c r="K3330" s="2"/>
      <c r="L3330" s="2"/>
      <c r="M3330" s="1"/>
    </row>
    <row r="3331" spans="1:13" x14ac:dyDescent="0.2">
      <c r="A3331" s="1"/>
      <c r="B3331" s="1"/>
      <c r="C3331" s="16"/>
      <c r="D3331" s="1"/>
      <c r="E3331" s="1"/>
      <c r="F3331" s="1"/>
      <c r="G3331" s="1"/>
      <c r="H3331" s="11"/>
      <c r="I3331" s="11"/>
      <c r="J3331" s="11"/>
      <c r="K3331" s="2"/>
      <c r="L3331" s="2"/>
      <c r="M3331" s="1"/>
    </row>
    <row r="3332" spans="1:13" x14ac:dyDescent="0.2">
      <c r="A3332" s="1"/>
      <c r="B3332" s="1"/>
      <c r="C3332" s="16"/>
      <c r="D3332" s="1"/>
      <c r="E3332" s="1"/>
      <c r="F3332" s="1"/>
      <c r="G3332" s="1"/>
      <c r="H3332" s="11"/>
      <c r="I3332" s="11"/>
      <c r="J3332" s="11"/>
      <c r="K3332" s="2"/>
      <c r="L3332" s="2"/>
      <c r="M3332" s="1"/>
    </row>
    <row r="3333" spans="1:13" x14ac:dyDescent="0.2">
      <c r="A3333" s="1"/>
      <c r="B3333" s="1"/>
      <c r="C3333" s="16"/>
      <c r="D3333" s="1"/>
      <c r="E3333" s="1"/>
      <c r="F3333" s="1"/>
      <c r="G3333" s="1"/>
      <c r="H3333" s="11"/>
      <c r="I3333" s="11"/>
      <c r="J3333" s="11"/>
      <c r="K3333" s="2"/>
      <c r="L3333" s="2"/>
      <c r="M3333" s="1"/>
    </row>
    <row r="3334" spans="1:13" x14ac:dyDescent="0.2">
      <c r="A3334" s="1"/>
      <c r="B3334" s="1"/>
      <c r="C3334" s="16"/>
      <c r="D3334" s="1"/>
      <c r="E3334" s="1"/>
      <c r="F3334" s="1"/>
      <c r="G3334" s="1"/>
      <c r="H3334" s="11"/>
      <c r="I3334" s="11"/>
      <c r="J3334" s="11"/>
      <c r="K3334" s="2"/>
      <c r="L3334" s="2"/>
      <c r="M3334" s="1"/>
    </row>
    <row r="3335" spans="1:13" x14ac:dyDescent="0.2">
      <c r="A3335" s="1"/>
      <c r="B3335" s="1"/>
      <c r="C3335" s="16"/>
      <c r="D3335" s="1"/>
      <c r="E3335" s="1"/>
      <c r="F3335" s="1"/>
      <c r="G3335" s="1"/>
      <c r="H3335" s="11"/>
      <c r="I3335" s="11"/>
      <c r="J3335" s="11"/>
      <c r="K3335" s="2"/>
      <c r="L3335" s="2"/>
      <c r="M3335" s="1"/>
    </row>
    <row r="3336" spans="1:13" x14ac:dyDescent="0.2">
      <c r="A3336" s="1"/>
      <c r="B3336" s="1"/>
      <c r="C3336" s="16"/>
      <c r="D3336" s="1"/>
      <c r="E3336" s="1"/>
      <c r="F3336" s="1"/>
      <c r="G3336" s="1"/>
      <c r="H3336" s="11"/>
      <c r="I3336" s="11"/>
      <c r="J3336" s="11"/>
      <c r="K3336" s="2"/>
      <c r="L3336" s="2"/>
      <c r="M3336" s="1"/>
    </row>
    <row r="3337" spans="1:13" x14ac:dyDescent="0.2">
      <c r="A3337" s="1"/>
      <c r="B3337" s="1"/>
      <c r="C3337" s="16"/>
      <c r="D3337" s="1"/>
      <c r="E3337" s="1"/>
      <c r="F3337" s="1"/>
      <c r="G3337" s="1"/>
      <c r="H3337" s="11"/>
      <c r="I3337" s="11"/>
      <c r="J3337" s="11"/>
      <c r="K3337" s="2"/>
      <c r="L3337" s="2"/>
      <c r="M3337" s="1"/>
    </row>
    <row r="3338" spans="1:13" x14ac:dyDescent="0.2">
      <c r="A3338" s="1"/>
      <c r="B3338" s="1"/>
      <c r="C3338" s="16"/>
      <c r="D3338" s="1"/>
      <c r="E3338" s="1"/>
      <c r="F3338" s="1"/>
      <c r="G3338" s="1"/>
      <c r="H3338" s="11"/>
      <c r="I3338" s="11"/>
      <c r="J3338" s="11"/>
      <c r="K3338" s="2"/>
      <c r="L3338" s="2"/>
      <c r="M3338" s="1"/>
    </row>
    <row r="3339" spans="1:13" x14ac:dyDescent="0.2">
      <c r="A3339" s="1"/>
      <c r="B3339" s="1"/>
      <c r="C3339" s="16"/>
      <c r="D3339" s="1"/>
      <c r="E3339" s="1"/>
      <c r="F3339" s="1"/>
      <c r="G3339" s="1"/>
      <c r="H3339" s="11"/>
      <c r="I3339" s="11"/>
      <c r="J3339" s="11"/>
      <c r="K3339" s="2"/>
      <c r="L3339" s="2"/>
      <c r="M3339" s="1"/>
    </row>
    <row r="3340" spans="1:13" x14ac:dyDescent="0.2">
      <c r="A3340" s="1"/>
      <c r="B3340" s="1"/>
      <c r="C3340" s="16"/>
      <c r="D3340" s="1"/>
      <c r="E3340" s="1"/>
      <c r="F3340" s="1"/>
      <c r="G3340" s="1"/>
      <c r="H3340" s="11"/>
      <c r="I3340" s="11"/>
      <c r="J3340" s="11"/>
      <c r="K3340" s="2"/>
      <c r="L3340" s="2"/>
      <c r="M3340" s="1"/>
    </row>
    <row r="3341" spans="1:13" x14ac:dyDescent="0.2">
      <c r="A3341" s="1"/>
      <c r="B3341" s="1"/>
      <c r="C3341" s="16"/>
      <c r="D3341" s="1"/>
      <c r="E3341" s="1"/>
      <c r="F3341" s="1"/>
      <c r="G3341" s="1"/>
      <c r="H3341" s="11"/>
      <c r="I3341" s="11"/>
      <c r="J3341" s="11"/>
      <c r="K3341" s="2"/>
      <c r="L3341" s="2"/>
      <c r="M3341" s="1"/>
    </row>
    <row r="3342" spans="1:13" x14ac:dyDescent="0.2">
      <c r="A3342" s="1"/>
      <c r="B3342" s="1"/>
      <c r="C3342" s="16"/>
      <c r="D3342" s="1"/>
      <c r="E3342" s="1"/>
      <c r="F3342" s="1"/>
      <c r="G3342" s="1"/>
      <c r="H3342" s="11"/>
      <c r="I3342" s="11"/>
      <c r="J3342" s="11"/>
      <c r="K3342" s="2"/>
      <c r="L3342" s="2"/>
      <c r="M3342" s="1"/>
    </row>
    <row r="3343" spans="1:13" x14ac:dyDescent="0.2">
      <c r="A3343" s="1"/>
      <c r="B3343" s="1"/>
      <c r="C3343" s="16"/>
      <c r="D3343" s="1"/>
      <c r="E3343" s="1"/>
      <c r="F3343" s="1"/>
      <c r="G3343" s="1"/>
      <c r="H3343" s="11"/>
      <c r="I3343" s="11"/>
      <c r="J3343" s="11"/>
      <c r="K3343" s="2"/>
      <c r="L3343" s="2"/>
      <c r="M3343" s="1"/>
    </row>
    <row r="3344" spans="1:13" x14ac:dyDescent="0.2">
      <c r="A3344" s="1"/>
      <c r="B3344" s="1"/>
      <c r="C3344" s="16"/>
      <c r="D3344" s="1"/>
      <c r="E3344" s="1"/>
      <c r="F3344" s="1"/>
      <c r="G3344" s="1"/>
      <c r="H3344" s="11"/>
      <c r="I3344" s="11"/>
      <c r="J3344" s="11"/>
      <c r="K3344" s="2"/>
      <c r="L3344" s="2"/>
      <c r="M3344" s="1"/>
    </row>
    <row r="3345" spans="1:13" x14ac:dyDescent="0.2">
      <c r="A3345" s="1"/>
      <c r="B3345" s="1"/>
      <c r="C3345" s="16"/>
      <c r="D3345" s="1"/>
      <c r="E3345" s="1"/>
      <c r="F3345" s="1"/>
      <c r="G3345" s="1"/>
      <c r="H3345" s="11"/>
      <c r="I3345" s="11"/>
      <c r="J3345" s="11"/>
      <c r="K3345" s="2"/>
      <c r="L3345" s="2"/>
      <c r="M3345" s="1"/>
    </row>
    <row r="3346" spans="1:13" x14ac:dyDescent="0.2">
      <c r="A3346" s="1"/>
      <c r="B3346" s="1"/>
      <c r="C3346" s="16"/>
      <c r="D3346" s="1"/>
      <c r="E3346" s="1"/>
      <c r="F3346" s="1"/>
      <c r="G3346" s="1"/>
      <c r="H3346" s="11"/>
      <c r="I3346" s="11"/>
      <c r="J3346" s="11"/>
      <c r="K3346" s="2"/>
      <c r="L3346" s="2"/>
      <c r="M3346" s="1"/>
    </row>
    <row r="3347" spans="1:13" x14ac:dyDescent="0.2">
      <c r="A3347" s="1"/>
      <c r="B3347" s="1"/>
      <c r="C3347" s="16"/>
      <c r="D3347" s="1"/>
      <c r="E3347" s="1"/>
      <c r="F3347" s="1"/>
      <c r="G3347" s="1"/>
      <c r="H3347" s="11"/>
      <c r="I3347" s="11"/>
      <c r="J3347" s="11"/>
      <c r="K3347" s="2"/>
      <c r="L3347" s="2"/>
      <c r="M3347" s="1"/>
    </row>
    <row r="3348" spans="1:13" x14ac:dyDescent="0.2">
      <c r="A3348" s="1"/>
      <c r="B3348" s="1"/>
      <c r="C3348" s="16"/>
      <c r="D3348" s="1"/>
      <c r="E3348" s="1"/>
      <c r="F3348" s="1"/>
      <c r="G3348" s="1"/>
      <c r="H3348" s="11"/>
      <c r="I3348" s="11"/>
      <c r="J3348" s="11"/>
      <c r="K3348" s="2"/>
      <c r="L3348" s="2"/>
      <c r="M3348" s="1"/>
    </row>
    <row r="3349" spans="1:13" x14ac:dyDescent="0.2">
      <c r="A3349" s="1"/>
      <c r="B3349" s="1"/>
      <c r="C3349" s="16"/>
      <c r="D3349" s="1"/>
      <c r="E3349" s="1"/>
      <c r="F3349" s="1"/>
      <c r="G3349" s="1"/>
      <c r="H3349" s="11"/>
      <c r="I3349" s="11"/>
      <c r="J3349" s="11"/>
      <c r="K3349" s="2"/>
      <c r="L3349" s="2"/>
      <c r="M3349" s="1"/>
    </row>
    <row r="3350" spans="1:13" x14ac:dyDescent="0.2">
      <c r="A3350" s="1"/>
      <c r="B3350" s="1"/>
      <c r="C3350" s="16"/>
      <c r="D3350" s="1"/>
      <c r="E3350" s="1"/>
      <c r="F3350" s="1"/>
      <c r="G3350" s="1"/>
      <c r="H3350" s="11"/>
      <c r="I3350" s="11"/>
      <c r="J3350" s="11"/>
      <c r="K3350" s="2"/>
      <c r="L3350" s="2"/>
      <c r="M3350" s="1"/>
    </row>
    <row r="3351" spans="1:13" x14ac:dyDescent="0.2">
      <c r="A3351" s="1"/>
      <c r="B3351" s="1"/>
      <c r="C3351" s="16"/>
      <c r="D3351" s="1"/>
      <c r="E3351" s="1"/>
      <c r="F3351" s="1"/>
      <c r="G3351" s="1"/>
      <c r="H3351" s="11"/>
      <c r="I3351" s="11"/>
      <c r="J3351" s="11"/>
      <c r="K3351" s="2"/>
      <c r="L3351" s="2"/>
      <c r="M3351" s="1"/>
    </row>
    <row r="3352" spans="1:13" x14ac:dyDescent="0.2">
      <c r="A3352" s="1"/>
      <c r="B3352" s="1"/>
      <c r="C3352" s="16"/>
      <c r="D3352" s="1"/>
      <c r="E3352" s="1"/>
      <c r="F3352" s="1"/>
      <c r="G3352" s="1"/>
      <c r="H3352" s="11"/>
      <c r="I3352" s="11"/>
      <c r="J3352" s="11"/>
      <c r="K3352" s="2"/>
      <c r="L3352" s="2"/>
      <c r="M3352" s="1"/>
    </row>
    <row r="3353" spans="1:13" x14ac:dyDescent="0.2">
      <c r="A3353" s="1"/>
      <c r="B3353" s="1"/>
      <c r="C3353" s="16"/>
      <c r="D3353" s="1"/>
      <c r="E3353" s="1"/>
      <c r="F3353" s="1"/>
      <c r="G3353" s="1"/>
      <c r="H3353" s="11"/>
      <c r="I3353" s="11"/>
      <c r="J3353" s="11"/>
      <c r="K3353" s="2"/>
      <c r="L3353" s="2"/>
      <c r="M3353" s="1"/>
    </row>
    <row r="3354" spans="1:13" x14ac:dyDescent="0.2">
      <c r="A3354" s="1"/>
      <c r="B3354" s="1"/>
      <c r="C3354" s="16"/>
      <c r="D3354" s="1"/>
      <c r="E3354" s="1"/>
      <c r="F3354" s="1"/>
      <c r="G3354" s="1"/>
      <c r="H3354" s="11"/>
      <c r="I3354" s="11"/>
      <c r="J3354" s="11"/>
      <c r="K3354" s="2"/>
      <c r="L3354" s="2"/>
      <c r="M3354" s="1"/>
    </row>
    <row r="3355" spans="1:13" x14ac:dyDescent="0.2">
      <c r="A3355" s="1"/>
      <c r="B3355" s="1"/>
      <c r="C3355" s="16"/>
      <c r="D3355" s="1"/>
      <c r="E3355" s="1"/>
      <c r="F3355" s="1"/>
      <c r="G3355" s="1"/>
      <c r="H3355" s="11"/>
      <c r="I3355" s="11"/>
      <c r="J3355" s="11"/>
      <c r="K3355" s="2"/>
      <c r="L3355" s="2"/>
      <c r="M3355" s="1"/>
    </row>
    <row r="3356" spans="1:13" x14ac:dyDescent="0.2">
      <c r="A3356" s="1"/>
      <c r="B3356" s="1"/>
      <c r="C3356" s="16"/>
      <c r="D3356" s="1"/>
      <c r="E3356" s="1"/>
      <c r="F3356" s="1"/>
      <c r="G3356" s="1"/>
      <c r="H3356" s="11"/>
      <c r="I3356" s="11"/>
      <c r="J3356" s="11"/>
      <c r="K3356" s="2"/>
      <c r="L3356" s="2"/>
      <c r="M3356" s="1"/>
    </row>
    <row r="3357" spans="1:13" x14ac:dyDescent="0.2">
      <c r="A3357" s="1"/>
      <c r="B3357" s="1"/>
      <c r="C3357" s="16"/>
      <c r="D3357" s="1"/>
      <c r="E3357" s="1"/>
      <c r="F3357" s="1"/>
      <c r="G3357" s="1"/>
      <c r="H3357" s="11"/>
      <c r="I3357" s="11"/>
      <c r="J3357" s="11"/>
      <c r="K3357" s="2"/>
      <c r="L3357" s="2"/>
      <c r="M3357" s="1"/>
    </row>
    <row r="3358" spans="1:13" x14ac:dyDescent="0.2">
      <c r="A3358" s="1"/>
      <c r="B3358" s="1"/>
      <c r="C3358" s="16"/>
      <c r="D3358" s="1"/>
      <c r="E3358" s="1"/>
      <c r="F3358" s="1"/>
      <c r="G3358" s="1"/>
      <c r="H3358" s="11"/>
      <c r="I3358" s="11"/>
      <c r="J3358" s="11"/>
      <c r="K3358" s="2"/>
      <c r="L3358" s="2"/>
      <c r="M3358" s="1"/>
    </row>
    <row r="3359" spans="1:13" x14ac:dyDescent="0.2">
      <c r="A3359" s="1"/>
      <c r="B3359" s="1"/>
      <c r="C3359" s="16"/>
      <c r="D3359" s="1"/>
      <c r="E3359" s="1"/>
      <c r="F3359" s="1"/>
      <c r="G3359" s="1"/>
      <c r="H3359" s="11"/>
      <c r="I3359" s="11"/>
      <c r="J3359" s="11"/>
      <c r="K3359" s="2"/>
      <c r="L3359" s="2"/>
      <c r="M3359" s="1"/>
    </row>
    <row r="3360" spans="1:13" x14ac:dyDescent="0.2">
      <c r="A3360" s="1"/>
      <c r="B3360" s="1"/>
      <c r="C3360" s="16"/>
      <c r="D3360" s="1"/>
      <c r="E3360" s="1"/>
      <c r="F3360" s="1"/>
      <c r="G3360" s="1"/>
      <c r="H3360" s="11"/>
      <c r="I3360" s="11"/>
      <c r="J3360" s="11"/>
      <c r="K3360" s="2"/>
      <c r="L3360" s="2"/>
      <c r="M3360" s="1"/>
    </row>
    <row r="3361" spans="1:13" x14ac:dyDescent="0.2">
      <c r="A3361" s="1"/>
      <c r="B3361" s="1"/>
      <c r="C3361" s="16"/>
      <c r="D3361" s="1"/>
      <c r="E3361" s="1"/>
      <c r="F3361" s="1"/>
      <c r="G3361" s="1"/>
      <c r="H3361" s="11"/>
      <c r="I3361" s="11"/>
      <c r="J3361" s="11"/>
      <c r="K3361" s="2"/>
      <c r="L3361" s="2"/>
      <c r="M3361" s="1"/>
    </row>
    <row r="3362" spans="1:13" x14ac:dyDescent="0.2">
      <c r="A3362" s="1"/>
      <c r="B3362" s="1"/>
      <c r="C3362" s="16"/>
      <c r="D3362" s="1"/>
      <c r="E3362" s="1"/>
      <c r="F3362" s="1"/>
      <c r="G3362" s="1"/>
      <c r="H3362" s="11"/>
      <c r="I3362" s="11"/>
      <c r="J3362" s="11"/>
      <c r="K3362" s="2"/>
      <c r="L3362" s="2"/>
      <c r="M3362" s="1"/>
    </row>
    <row r="3363" spans="1:13" x14ac:dyDescent="0.2">
      <c r="A3363" s="1"/>
      <c r="B3363" s="1"/>
      <c r="C3363" s="16"/>
      <c r="D3363" s="1"/>
      <c r="E3363" s="1"/>
      <c r="F3363" s="1"/>
      <c r="G3363" s="1"/>
      <c r="H3363" s="11"/>
      <c r="I3363" s="11"/>
      <c r="J3363" s="11"/>
      <c r="K3363" s="2"/>
      <c r="L3363" s="2"/>
      <c r="M3363" s="1"/>
    </row>
    <row r="3364" spans="1:13" x14ac:dyDescent="0.2">
      <c r="A3364" s="1"/>
      <c r="B3364" s="1"/>
      <c r="C3364" s="16"/>
      <c r="D3364" s="1"/>
      <c r="E3364" s="1"/>
      <c r="F3364" s="1"/>
      <c r="G3364" s="1"/>
      <c r="H3364" s="11"/>
      <c r="I3364" s="11"/>
      <c r="J3364" s="11"/>
      <c r="K3364" s="2"/>
      <c r="L3364" s="2"/>
      <c r="M3364" s="1"/>
    </row>
    <row r="3365" spans="1:13" x14ac:dyDescent="0.2">
      <c r="A3365" s="1"/>
      <c r="B3365" s="1"/>
      <c r="C3365" s="16"/>
      <c r="D3365" s="1"/>
      <c r="E3365" s="1"/>
      <c r="F3365" s="1"/>
      <c r="G3365" s="1"/>
      <c r="H3365" s="11"/>
      <c r="I3365" s="11"/>
      <c r="J3365" s="11"/>
      <c r="K3365" s="2"/>
      <c r="L3365" s="2"/>
      <c r="M3365" s="1"/>
    </row>
    <row r="3366" spans="1:13" x14ac:dyDescent="0.2">
      <c r="A3366" s="1"/>
      <c r="B3366" s="1"/>
      <c r="C3366" s="16"/>
      <c r="D3366" s="1"/>
      <c r="E3366" s="1"/>
      <c r="F3366" s="1"/>
      <c r="G3366" s="1"/>
      <c r="H3366" s="11"/>
      <c r="I3366" s="11"/>
      <c r="J3366" s="11"/>
      <c r="K3366" s="2"/>
      <c r="L3366" s="2"/>
      <c r="M3366" s="1"/>
    </row>
    <row r="3367" spans="1:13" x14ac:dyDescent="0.2">
      <c r="A3367" s="1"/>
      <c r="B3367" s="1"/>
      <c r="C3367" s="16"/>
      <c r="D3367" s="1"/>
      <c r="E3367" s="1"/>
      <c r="F3367" s="1"/>
      <c r="G3367" s="1"/>
      <c r="H3367" s="11"/>
      <c r="I3367" s="11"/>
      <c r="J3367" s="11"/>
      <c r="K3367" s="2"/>
      <c r="L3367" s="2"/>
      <c r="M3367" s="1"/>
    </row>
    <row r="3368" spans="1:13" x14ac:dyDescent="0.2">
      <c r="A3368" s="1"/>
      <c r="B3368" s="1"/>
      <c r="C3368" s="16"/>
      <c r="D3368" s="1"/>
      <c r="E3368" s="1"/>
      <c r="F3368" s="1"/>
      <c r="G3368" s="1"/>
      <c r="H3368" s="11"/>
      <c r="I3368" s="11"/>
      <c r="J3368" s="11"/>
      <c r="K3368" s="2"/>
      <c r="L3368" s="2"/>
      <c r="M3368" s="1"/>
    </row>
    <row r="3369" spans="1:13" x14ac:dyDescent="0.2">
      <c r="A3369" s="1"/>
      <c r="B3369" s="1"/>
      <c r="C3369" s="16"/>
      <c r="D3369" s="1"/>
      <c r="E3369" s="1"/>
      <c r="F3369" s="1"/>
      <c r="G3369" s="1"/>
      <c r="H3369" s="11"/>
      <c r="I3369" s="11"/>
      <c r="J3369" s="11"/>
      <c r="K3369" s="2"/>
      <c r="L3369" s="2"/>
      <c r="M3369" s="1"/>
    </row>
    <row r="3370" spans="1:13" x14ac:dyDescent="0.2">
      <c r="A3370" s="1"/>
      <c r="B3370" s="1"/>
      <c r="C3370" s="16"/>
      <c r="D3370" s="1"/>
      <c r="E3370" s="1"/>
      <c r="F3370" s="1"/>
      <c r="G3370" s="1"/>
      <c r="H3370" s="11"/>
      <c r="I3370" s="11"/>
      <c r="J3370" s="11"/>
      <c r="K3370" s="2"/>
      <c r="L3370" s="2"/>
      <c r="M3370" s="1"/>
    </row>
    <row r="3371" spans="1:13" x14ac:dyDescent="0.2">
      <c r="A3371" s="1"/>
      <c r="B3371" s="1"/>
      <c r="C3371" s="16"/>
      <c r="D3371" s="1"/>
      <c r="E3371" s="1"/>
      <c r="F3371" s="1"/>
      <c r="G3371" s="1"/>
      <c r="H3371" s="11"/>
      <c r="I3371" s="11"/>
      <c r="J3371" s="11"/>
      <c r="K3371" s="2"/>
      <c r="L3371" s="2"/>
      <c r="M3371" s="1"/>
    </row>
    <row r="3372" spans="1:13" x14ac:dyDescent="0.2">
      <c r="A3372" s="1"/>
      <c r="B3372" s="1"/>
      <c r="C3372" s="16"/>
      <c r="D3372" s="1"/>
      <c r="E3372" s="1"/>
      <c r="F3372" s="1"/>
      <c r="G3372" s="1"/>
      <c r="H3372" s="11"/>
      <c r="I3372" s="11"/>
      <c r="J3372" s="11"/>
      <c r="K3372" s="2"/>
      <c r="L3372" s="2"/>
      <c r="M3372" s="1"/>
    </row>
    <row r="3373" spans="1:13" x14ac:dyDescent="0.2">
      <c r="A3373" s="1"/>
      <c r="B3373" s="1"/>
      <c r="C3373" s="16"/>
      <c r="D3373" s="1"/>
      <c r="E3373" s="1"/>
      <c r="F3373" s="1"/>
      <c r="G3373" s="1"/>
      <c r="H3373" s="11"/>
      <c r="I3373" s="11"/>
      <c r="J3373" s="11"/>
      <c r="K3373" s="2"/>
      <c r="L3373" s="2"/>
      <c r="M3373" s="1"/>
    </row>
    <row r="3374" spans="1:13" x14ac:dyDescent="0.2">
      <c r="A3374" s="1"/>
      <c r="B3374" s="1"/>
      <c r="C3374" s="16"/>
      <c r="D3374" s="1"/>
      <c r="E3374" s="1"/>
      <c r="F3374" s="1"/>
      <c r="G3374" s="1"/>
      <c r="H3374" s="11"/>
      <c r="I3374" s="11"/>
      <c r="J3374" s="11"/>
      <c r="K3374" s="2"/>
      <c r="L3374" s="2"/>
      <c r="M3374" s="1"/>
    </row>
    <row r="3375" spans="1:13" x14ac:dyDescent="0.2">
      <c r="A3375" s="1"/>
      <c r="B3375" s="1"/>
      <c r="C3375" s="16"/>
      <c r="D3375" s="1"/>
      <c r="E3375" s="1"/>
      <c r="F3375" s="1"/>
      <c r="G3375" s="1"/>
      <c r="H3375" s="11"/>
      <c r="I3375" s="11"/>
      <c r="J3375" s="11"/>
      <c r="K3375" s="2"/>
      <c r="L3375" s="2"/>
      <c r="M3375" s="1"/>
    </row>
    <row r="3376" spans="1:13" x14ac:dyDescent="0.2">
      <c r="A3376" s="1"/>
      <c r="B3376" s="1"/>
      <c r="C3376" s="16"/>
      <c r="D3376" s="1"/>
      <c r="E3376" s="1"/>
      <c r="F3376" s="1"/>
      <c r="G3376" s="1"/>
      <c r="H3376" s="11"/>
      <c r="I3376" s="11"/>
      <c r="J3376" s="11"/>
      <c r="K3376" s="2"/>
      <c r="L3376" s="2"/>
      <c r="M3376" s="1"/>
    </row>
    <row r="3377" spans="1:13" x14ac:dyDescent="0.2">
      <c r="A3377" s="1"/>
      <c r="B3377" s="1"/>
      <c r="C3377" s="16"/>
      <c r="D3377" s="1"/>
      <c r="E3377" s="1"/>
      <c r="F3377" s="1"/>
      <c r="G3377" s="1"/>
      <c r="H3377" s="11"/>
      <c r="I3377" s="11"/>
      <c r="J3377" s="11"/>
      <c r="K3377" s="2"/>
      <c r="L3377" s="2"/>
      <c r="M3377" s="1"/>
    </row>
    <row r="3378" spans="1:13" x14ac:dyDescent="0.2">
      <c r="A3378" s="1"/>
      <c r="B3378" s="1"/>
      <c r="C3378" s="16"/>
      <c r="D3378" s="1"/>
      <c r="E3378" s="1"/>
      <c r="F3378" s="1"/>
      <c r="G3378" s="1"/>
      <c r="H3378" s="11"/>
      <c r="I3378" s="11"/>
      <c r="J3378" s="11"/>
      <c r="K3378" s="2"/>
      <c r="L3378" s="2"/>
      <c r="M3378" s="1"/>
    </row>
    <row r="3379" spans="1:13" x14ac:dyDescent="0.2">
      <c r="A3379" s="1"/>
      <c r="B3379" s="1"/>
      <c r="C3379" s="16"/>
      <c r="D3379" s="1"/>
      <c r="E3379" s="1"/>
      <c r="F3379" s="1"/>
      <c r="G3379" s="1"/>
      <c r="H3379" s="11"/>
      <c r="I3379" s="11"/>
      <c r="J3379" s="11"/>
      <c r="K3379" s="2"/>
      <c r="L3379" s="2"/>
      <c r="M3379" s="1"/>
    </row>
    <row r="3380" spans="1:13" x14ac:dyDescent="0.2">
      <c r="A3380" s="1"/>
      <c r="B3380" s="1"/>
      <c r="C3380" s="16"/>
      <c r="D3380" s="1"/>
      <c r="E3380" s="1"/>
      <c r="F3380" s="1"/>
      <c r="G3380" s="1"/>
      <c r="H3380" s="11"/>
      <c r="I3380" s="11"/>
      <c r="J3380" s="11"/>
      <c r="K3380" s="2"/>
      <c r="L3380" s="2"/>
      <c r="M3380" s="1"/>
    </row>
    <row r="3381" spans="1:13" x14ac:dyDescent="0.2">
      <c r="A3381" s="1"/>
      <c r="B3381" s="1"/>
      <c r="C3381" s="16"/>
      <c r="D3381" s="1"/>
      <c r="E3381" s="1"/>
      <c r="F3381" s="1"/>
      <c r="G3381" s="1"/>
      <c r="H3381" s="11"/>
      <c r="I3381" s="11"/>
      <c r="J3381" s="11"/>
      <c r="K3381" s="2"/>
      <c r="L3381" s="2"/>
      <c r="M3381" s="1"/>
    </row>
    <row r="3382" spans="1:13" x14ac:dyDescent="0.2">
      <c r="A3382" s="1"/>
      <c r="B3382" s="1"/>
      <c r="C3382" s="16"/>
      <c r="D3382" s="1"/>
      <c r="E3382" s="1"/>
      <c r="F3382" s="1"/>
      <c r="G3382" s="1"/>
      <c r="H3382" s="11"/>
      <c r="I3382" s="11"/>
      <c r="J3382" s="11"/>
      <c r="K3382" s="2"/>
      <c r="L3382" s="2"/>
      <c r="M3382" s="1"/>
    </row>
    <row r="3383" spans="1:13" x14ac:dyDescent="0.2">
      <c r="A3383" s="1"/>
      <c r="B3383" s="1"/>
      <c r="C3383" s="16"/>
      <c r="D3383" s="1"/>
      <c r="E3383" s="1"/>
      <c r="F3383" s="1"/>
      <c r="G3383" s="1"/>
      <c r="H3383" s="11"/>
      <c r="I3383" s="11"/>
      <c r="J3383" s="11"/>
      <c r="K3383" s="2"/>
      <c r="L3383" s="2"/>
      <c r="M3383" s="1"/>
    </row>
    <row r="3384" spans="1:13" x14ac:dyDescent="0.2">
      <c r="A3384" s="1"/>
      <c r="B3384" s="1"/>
      <c r="C3384" s="16"/>
      <c r="D3384" s="1"/>
      <c r="E3384" s="1"/>
      <c r="F3384" s="1"/>
      <c r="G3384" s="1"/>
      <c r="H3384" s="11"/>
      <c r="I3384" s="11"/>
      <c r="J3384" s="11"/>
      <c r="K3384" s="2"/>
      <c r="L3384" s="2"/>
      <c r="M3384" s="1"/>
    </row>
    <row r="3385" spans="1:13" x14ac:dyDescent="0.2">
      <c r="A3385" s="1"/>
      <c r="B3385" s="1"/>
      <c r="C3385" s="16"/>
      <c r="D3385" s="1"/>
      <c r="E3385" s="1"/>
      <c r="F3385" s="1"/>
      <c r="G3385" s="1"/>
      <c r="H3385" s="11"/>
      <c r="I3385" s="11"/>
      <c r="J3385" s="11"/>
      <c r="K3385" s="2"/>
      <c r="L3385" s="2"/>
      <c r="M3385" s="1"/>
    </row>
    <row r="3386" spans="1:13" x14ac:dyDescent="0.2">
      <c r="A3386" s="1"/>
      <c r="B3386" s="1"/>
      <c r="C3386" s="16"/>
      <c r="D3386" s="1"/>
      <c r="E3386" s="1"/>
      <c r="F3386" s="1"/>
      <c r="G3386" s="1"/>
      <c r="H3386" s="11"/>
      <c r="I3386" s="11"/>
      <c r="J3386" s="11"/>
      <c r="K3386" s="2"/>
      <c r="L3386" s="2"/>
      <c r="M3386" s="1"/>
    </row>
    <row r="3387" spans="1:13" x14ac:dyDescent="0.2">
      <c r="A3387" s="1"/>
      <c r="B3387" s="1"/>
      <c r="C3387" s="16"/>
      <c r="D3387" s="1"/>
      <c r="E3387" s="1"/>
      <c r="F3387" s="1"/>
      <c r="G3387" s="1"/>
      <c r="H3387" s="11"/>
      <c r="I3387" s="11"/>
      <c r="J3387" s="11"/>
      <c r="K3387" s="2"/>
      <c r="L3387" s="2"/>
      <c r="M3387" s="1"/>
    </row>
    <row r="3388" spans="1:13" x14ac:dyDescent="0.2">
      <c r="A3388" s="1"/>
      <c r="B3388" s="1"/>
      <c r="C3388" s="16"/>
      <c r="D3388" s="1"/>
      <c r="E3388" s="1"/>
      <c r="F3388" s="1"/>
      <c r="G3388" s="1"/>
      <c r="H3388" s="11"/>
      <c r="I3388" s="11"/>
      <c r="J3388" s="11"/>
      <c r="K3388" s="2"/>
      <c r="L3388" s="2"/>
      <c r="M3388" s="1"/>
    </row>
    <row r="3389" spans="1:13" x14ac:dyDescent="0.2">
      <c r="A3389" s="1"/>
      <c r="B3389" s="1"/>
      <c r="C3389" s="16"/>
      <c r="D3389" s="1"/>
      <c r="E3389" s="1"/>
      <c r="F3389" s="1"/>
      <c r="G3389" s="1"/>
      <c r="H3389" s="11"/>
      <c r="I3389" s="11"/>
      <c r="J3389" s="11"/>
      <c r="K3389" s="2"/>
      <c r="L3389" s="2"/>
      <c r="M3389" s="1"/>
    </row>
    <row r="3390" spans="1:13" x14ac:dyDescent="0.2">
      <c r="A3390" s="1"/>
      <c r="B3390" s="1"/>
      <c r="C3390" s="16"/>
      <c r="D3390" s="1"/>
      <c r="E3390" s="1"/>
      <c r="F3390" s="1"/>
      <c r="G3390" s="1"/>
      <c r="H3390" s="11"/>
      <c r="I3390" s="11"/>
      <c r="J3390" s="11"/>
      <c r="K3390" s="2"/>
      <c r="L3390" s="2"/>
      <c r="M3390" s="1"/>
    </row>
    <row r="3391" spans="1:13" x14ac:dyDescent="0.2">
      <c r="A3391" s="1"/>
      <c r="B3391" s="1"/>
      <c r="C3391" s="16"/>
      <c r="D3391" s="1"/>
      <c r="E3391" s="1"/>
      <c r="F3391" s="1"/>
      <c r="G3391" s="1"/>
      <c r="H3391" s="11"/>
      <c r="I3391" s="11"/>
      <c r="J3391" s="11"/>
      <c r="K3391" s="2"/>
      <c r="L3391" s="2"/>
      <c r="M3391" s="1"/>
    </row>
    <row r="3392" spans="1:13" x14ac:dyDescent="0.2">
      <c r="A3392" s="1"/>
      <c r="B3392" s="1"/>
      <c r="C3392" s="16"/>
      <c r="D3392" s="1"/>
      <c r="E3392" s="1"/>
      <c r="F3392" s="1"/>
      <c r="G3392" s="1"/>
      <c r="H3392" s="11"/>
      <c r="I3392" s="11"/>
      <c r="J3392" s="11"/>
      <c r="K3392" s="2"/>
      <c r="L3392" s="2"/>
      <c r="M3392" s="1"/>
    </row>
    <row r="3393" spans="1:13" x14ac:dyDescent="0.2">
      <c r="A3393" s="1"/>
      <c r="B3393" s="1"/>
      <c r="C3393" s="16"/>
      <c r="D3393" s="1"/>
      <c r="E3393" s="1"/>
      <c r="F3393" s="1"/>
      <c r="G3393" s="1"/>
      <c r="H3393" s="11"/>
      <c r="I3393" s="11"/>
      <c r="J3393" s="11"/>
      <c r="K3393" s="2"/>
      <c r="L3393" s="2"/>
      <c r="M3393" s="1"/>
    </row>
    <row r="3394" spans="1:13" x14ac:dyDescent="0.2">
      <c r="A3394" s="1"/>
      <c r="B3394" s="1"/>
      <c r="C3394" s="16"/>
      <c r="D3394" s="1"/>
      <c r="E3394" s="1"/>
      <c r="F3394" s="1"/>
      <c r="G3394" s="1"/>
      <c r="H3394" s="11"/>
      <c r="I3394" s="11"/>
      <c r="J3394" s="11"/>
      <c r="K3394" s="2"/>
      <c r="L3394" s="2"/>
      <c r="M3394" s="1"/>
    </row>
    <row r="3395" spans="1:13" x14ac:dyDescent="0.2">
      <c r="A3395" s="1"/>
      <c r="B3395" s="1"/>
      <c r="C3395" s="16"/>
      <c r="D3395" s="1"/>
      <c r="E3395" s="1"/>
      <c r="F3395" s="1"/>
      <c r="G3395" s="1"/>
      <c r="H3395" s="11"/>
      <c r="I3395" s="11"/>
      <c r="J3395" s="11"/>
      <c r="K3395" s="2"/>
      <c r="L3395" s="2"/>
      <c r="M3395" s="1"/>
    </row>
    <row r="3396" spans="1:13" x14ac:dyDescent="0.2">
      <c r="A3396" s="1"/>
      <c r="B3396" s="1"/>
      <c r="C3396" s="16"/>
      <c r="D3396" s="1"/>
      <c r="E3396" s="1"/>
      <c r="F3396" s="1"/>
      <c r="G3396" s="1"/>
      <c r="H3396" s="11"/>
      <c r="I3396" s="11"/>
      <c r="J3396" s="11"/>
      <c r="K3396" s="2"/>
      <c r="L3396" s="2"/>
      <c r="M3396" s="1"/>
    </row>
    <row r="3397" spans="1:13" x14ac:dyDescent="0.2">
      <c r="A3397" s="1"/>
      <c r="B3397" s="1"/>
      <c r="C3397" s="16"/>
      <c r="D3397" s="1"/>
      <c r="E3397" s="1"/>
      <c r="F3397" s="1"/>
      <c r="G3397" s="1"/>
      <c r="H3397" s="11"/>
      <c r="I3397" s="11"/>
      <c r="J3397" s="11"/>
      <c r="K3397" s="2"/>
      <c r="L3397" s="2"/>
      <c r="M3397" s="1"/>
    </row>
    <row r="3398" spans="1:13" x14ac:dyDescent="0.2">
      <c r="A3398" s="1"/>
      <c r="B3398" s="1"/>
      <c r="C3398" s="16"/>
      <c r="D3398" s="1"/>
      <c r="E3398" s="1"/>
      <c r="F3398" s="1"/>
      <c r="G3398" s="1"/>
      <c r="H3398" s="11"/>
      <c r="I3398" s="11"/>
      <c r="J3398" s="11"/>
      <c r="K3398" s="2"/>
      <c r="L3398" s="2"/>
      <c r="M3398" s="1"/>
    </row>
    <row r="3399" spans="1:13" x14ac:dyDescent="0.2">
      <c r="A3399" s="1"/>
      <c r="B3399" s="1"/>
      <c r="C3399" s="16"/>
      <c r="D3399" s="1"/>
      <c r="E3399" s="1"/>
      <c r="F3399" s="1"/>
      <c r="G3399" s="1"/>
      <c r="H3399" s="11"/>
      <c r="I3399" s="11"/>
      <c r="J3399" s="11"/>
      <c r="K3399" s="2"/>
      <c r="L3399" s="2"/>
      <c r="M3399" s="1"/>
    </row>
    <row r="3400" spans="1:13" x14ac:dyDescent="0.2">
      <c r="A3400" s="1"/>
      <c r="B3400" s="1"/>
      <c r="C3400" s="16"/>
      <c r="D3400" s="1"/>
      <c r="E3400" s="1"/>
      <c r="F3400" s="1"/>
      <c r="G3400" s="1"/>
      <c r="H3400" s="11"/>
      <c r="I3400" s="11"/>
      <c r="J3400" s="11"/>
      <c r="K3400" s="2"/>
      <c r="L3400" s="2"/>
      <c r="M3400" s="1"/>
    </row>
    <row r="3401" spans="1:13" x14ac:dyDescent="0.2">
      <c r="A3401" s="1"/>
      <c r="B3401" s="1"/>
      <c r="C3401" s="16"/>
      <c r="D3401" s="1"/>
      <c r="E3401" s="1"/>
      <c r="F3401" s="1"/>
      <c r="G3401" s="1"/>
      <c r="H3401" s="11"/>
      <c r="I3401" s="11"/>
      <c r="J3401" s="11"/>
      <c r="K3401" s="2"/>
      <c r="L3401" s="2"/>
      <c r="M3401" s="1"/>
    </row>
    <row r="3402" spans="1:13" x14ac:dyDescent="0.2">
      <c r="A3402" s="1"/>
      <c r="B3402" s="1"/>
      <c r="C3402" s="16"/>
      <c r="D3402" s="1"/>
      <c r="E3402" s="1"/>
      <c r="F3402" s="1"/>
      <c r="G3402" s="1"/>
      <c r="H3402" s="11"/>
      <c r="I3402" s="11"/>
      <c r="J3402" s="11"/>
      <c r="K3402" s="2"/>
      <c r="L3402" s="2"/>
      <c r="M3402" s="1"/>
    </row>
    <row r="3403" spans="1:13" x14ac:dyDescent="0.2">
      <c r="A3403" s="1"/>
      <c r="B3403" s="1"/>
      <c r="C3403" s="16"/>
      <c r="D3403" s="1"/>
      <c r="E3403" s="1"/>
      <c r="F3403" s="1"/>
      <c r="G3403" s="1"/>
      <c r="H3403" s="11"/>
      <c r="I3403" s="11"/>
      <c r="J3403" s="11"/>
      <c r="K3403" s="2"/>
      <c r="L3403" s="2"/>
      <c r="M3403" s="1"/>
    </row>
    <row r="3404" spans="1:13" x14ac:dyDescent="0.2">
      <c r="A3404" s="1"/>
      <c r="B3404" s="1"/>
      <c r="C3404" s="16"/>
      <c r="D3404" s="1"/>
      <c r="E3404" s="1"/>
      <c r="F3404" s="1"/>
      <c r="G3404" s="1"/>
      <c r="H3404" s="11"/>
      <c r="I3404" s="11"/>
      <c r="J3404" s="11"/>
      <c r="K3404" s="2"/>
      <c r="L3404" s="2"/>
      <c r="M3404" s="1"/>
    </row>
    <row r="3405" spans="1:13" x14ac:dyDescent="0.2">
      <c r="A3405" s="1"/>
      <c r="B3405" s="1"/>
      <c r="C3405" s="16"/>
      <c r="D3405" s="1"/>
      <c r="E3405" s="1"/>
      <c r="F3405" s="1"/>
      <c r="G3405" s="1"/>
      <c r="H3405" s="11"/>
      <c r="I3405" s="11"/>
      <c r="J3405" s="11"/>
      <c r="K3405" s="2"/>
      <c r="L3405" s="2"/>
      <c r="M3405" s="1"/>
    </row>
    <row r="3406" spans="1:13" x14ac:dyDescent="0.2">
      <c r="A3406" s="1"/>
      <c r="B3406" s="1"/>
      <c r="C3406" s="16"/>
      <c r="D3406" s="1"/>
      <c r="E3406" s="1"/>
      <c r="F3406" s="1"/>
      <c r="G3406" s="1"/>
      <c r="H3406" s="11"/>
      <c r="I3406" s="11"/>
      <c r="J3406" s="11"/>
      <c r="K3406" s="2"/>
      <c r="L3406" s="2"/>
      <c r="M3406" s="1"/>
    </row>
    <row r="3407" spans="1:13" x14ac:dyDescent="0.2">
      <c r="A3407" s="1"/>
      <c r="B3407" s="1"/>
      <c r="C3407" s="16"/>
      <c r="D3407" s="1"/>
      <c r="E3407" s="1"/>
      <c r="F3407" s="1"/>
      <c r="G3407" s="1"/>
      <c r="H3407" s="11"/>
      <c r="I3407" s="11"/>
      <c r="J3407" s="11"/>
      <c r="K3407" s="2"/>
      <c r="L3407" s="2"/>
      <c r="M3407" s="1"/>
    </row>
    <row r="3408" spans="1:13" x14ac:dyDescent="0.2">
      <c r="A3408" s="1"/>
      <c r="B3408" s="1"/>
      <c r="C3408" s="16"/>
      <c r="D3408" s="1"/>
      <c r="E3408" s="1"/>
      <c r="F3408" s="1"/>
      <c r="G3408" s="1"/>
      <c r="H3408" s="11"/>
      <c r="I3408" s="11"/>
      <c r="J3408" s="11"/>
      <c r="K3408" s="2"/>
      <c r="L3408" s="2"/>
      <c r="M3408" s="1"/>
    </row>
    <row r="3409" spans="1:13" x14ac:dyDescent="0.2">
      <c r="A3409" s="1"/>
      <c r="B3409" s="1"/>
      <c r="C3409" s="16"/>
      <c r="D3409" s="1"/>
      <c r="E3409" s="1"/>
      <c r="F3409" s="1"/>
      <c r="G3409" s="1"/>
      <c r="H3409" s="11"/>
      <c r="I3409" s="11"/>
      <c r="J3409" s="11"/>
      <c r="K3409" s="2"/>
      <c r="L3409" s="2"/>
      <c r="M3409" s="1"/>
    </row>
    <row r="3410" spans="1:13" x14ac:dyDescent="0.2">
      <c r="A3410" s="1"/>
      <c r="B3410" s="1"/>
      <c r="C3410" s="16"/>
      <c r="D3410" s="1"/>
      <c r="E3410" s="1"/>
      <c r="F3410" s="1"/>
      <c r="G3410" s="1"/>
      <c r="H3410" s="11"/>
      <c r="I3410" s="11"/>
      <c r="J3410" s="11"/>
      <c r="K3410" s="2"/>
      <c r="L3410" s="2"/>
      <c r="M3410" s="1"/>
    </row>
    <row r="3411" spans="1:13" x14ac:dyDescent="0.2">
      <c r="A3411" s="1"/>
      <c r="B3411" s="1"/>
      <c r="C3411" s="16"/>
      <c r="D3411" s="1"/>
      <c r="E3411" s="1"/>
      <c r="F3411" s="1"/>
      <c r="G3411" s="1"/>
      <c r="H3411" s="11"/>
      <c r="I3411" s="11"/>
      <c r="J3411" s="11"/>
      <c r="K3411" s="2"/>
      <c r="L3411" s="2"/>
      <c r="M3411" s="1"/>
    </row>
    <row r="3412" spans="1:13" x14ac:dyDescent="0.2">
      <c r="A3412" s="1"/>
      <c r="B3412" s="1"/>
      <c r="C3412" s="16"/>
      <c r="D3412" s="1"/>
      <c r="E3412" s="1"/>
      <c r="F3412" s="1"/>
      <c r="G3412" s="1"/>
      <c r="H3412" s="11"/>
      <c r="I3412" s="11"/>
      <c r="J3412" s="11"/>
      <c r="K3412" s="2"/>
      <c r="L3412" s="2"/>
      <c r="M3412" s="1"/>
    </row>
    <row r="3413" spans="1:13" x14ac:dyDescent="0.2">
      <c r="A3413" s="1"/>
      <c r="B3413" s="1"/>
      <c r="C3413" s="16"/>
      <c r="D3413" s="1"/>
      <c r="E3413" s="1"/>
      <c r="F3413" s="1"/>
      <c r="G3413" s="1"/>
      <c r="H3413" s="11"/>
      <c r="I3413" s="11"/>
      <c r="J3413" s="11"/>
      <c r="K3413" s="2"/>
      <c r="L3413" s="2"/>
      <c r="M3413" s="1"/>
    </row>
    <row r="3414" spans="1:13" x14ac:dyDescent="0.2">
      <c r="A3414" s="1"/>
      <c r="B3414" s="1"/>
      <c r="C3414" s="16"/>
      <c r="D3414" s="1"/>
      <c r="E3414" s="1"/>
      <c r="F3414" s="1"/>
      <c r="G3414" s="1"/>
      <c r="H3414" s="11"/>
      <c r="I3414" s="11"/>
      <c r="J3414" s="11"/>
      <c r="K3414" s="2"/>
      <c r="L3414" s="2"/>
      <c r="M3414" s="1"/>
    </row>
    <row r="3415" spans="1:13" x14ac:dyDescent="0.2">
      <c r="A3415" s="1"/>
      <c r="B3415" s="1"/>
      <c r="C3415" s="16"/>
      <c r="D3415" s="1"/>
      <c r="E3415" s="1"/>
      <c r="F3415" s="1"/>
      <c r="G3415" s="1"/>
      <c r="H3415" s="11"/>
      <c r="I3415" s="11"/>
      <c r="J3415" s="11"/>
      <c r="K3415" s="2"/>
      <c r="L3415" s="2"/>
      <c r="M3415" s="1"/>
    </row>
    <row r="3416" spans="1:13" x14ac:dyDescent="0.2">
      <c r="A3416" s="1"/>
      <c r="B3416" s="1"/>
      <c r="C3416" s="16"/>
      <c r="D3416" s="1"/>
      <c r="E3416" s="1"/>
      <c r="F3416" s="1"/>
      <c r="G3416" s="1"/>
      <c r="H3416" s="11"/>
      <c r="I3416" s="11"/>
      <c r="J3416" s="11"/>
      <c r="K3416" s="2"/>
      <c r="L3416" s="2"/>
      <c r="M3416" s="1"/>
    </row>
    <row r="3417" spans="1:13" x14ac:dyDescent="0.2">
      <c r="A3417" s="1"/>
      <c r="B3417" s="1"/>
      <c r="C3417" s="16"/>
      <c r="D3417" s="1"/>
      <c r="E3417" s="1"/>
      <c r="F3417" s="1"/>
      <c r="G3417" s="1"/>
      <c r="H3417" s="11"/>
      <c r="I3417" s="11"/>
      <c r="J3417" s="11"/>
      <c r="K3417" s="2"/>
      <c r="L3417" s="2"/>
      <c r="M3417" s="1"/>
    </row>
    <row r="3418" spans="1:13" x14ac:dyDescent="0.2">
      <c r="A3418" s="1"/>
      <c r="B3418" s="1"/>
      <c r="C3418" s="16"/>
      <c r="D3418" s="1"/>
      <c r="E3418" s="1"/>
      <c r="F3418" s="1"/>
      <c r="G3418" s="1"/>
      <c r="H3418" s="11"/>
      <c r="I3418" s="11"/>
      <c r="J3418" s="11"/>
      <c r="K3418" s="2"/>
      <c r="L3418" s="2"/>
      <c r="M3418" s="1"/>
    </row>
    <row r="3419" spans="1:13" x14ac:dyDescent="0.2">
      <c r="A3419" s="1"/>
      <c r="B3419" s="1"/>
      <c r="C3419" s="16"/>
      <c r="D3419" s="1"/>
      <c r="E3419" s="1"/>
      <c r="F3419" s="1"/>
      <c r="G3419" s="1"/>
      <c r="H3419" s="11"/>
      <c r="I3419" s="11"/>
      <c r="J3419" s="11"/>
      <c r="K3419" s="2"/>
      <c r="L3419" s="2"/>
      <c r="M3419" s="1"/>
    </row>
    <row r="3420" spans="1:13" x14ac:dyDescent="0.2">
      <c r="A3420" s="1"/>
      <c r="B3420" s="1"/>
      <c r="C3420" s="16"/>
      <c r="D3420" s="1"/>
      <c r="E3420" s="1"/>
      <c r="F3420" s="1"/>
      <c r="G3420" s="1"/>
      <c r="H3420" s="11"/>
      <c r="I3420" s="11"/>
      <c r="J3420" s="11"/>
      <c r="K3420" s="2"/>
      <c r="L3420" s="2"/>
      <c r="M3420" s="1"/>
    </row>
    <row r="3421" spans="1:13" x14ac:dyDescent="0.2">
      <c r="A3421" s="1"/>
      <c r="B3421" s="1"/>
      <c r="C3421" s="16"/>
      <c r="D3421" s="1"/>
      <c r="E3421" s="1"/>
      <c r="F3421" s="1"/>
      <c r="G3421" s="1"/>
      <c r="H3421" s="11"/>
      <c r="I3421" s="11"/>
      <c r="J3421" s="11"/>
      <c r="K3421" s="2"/>
      <c r="L3421" s="2"/>
      <c r="M3421" s="1"/>
    </row>
    <row r="3422" spans="1:13" x14ac:dyDescent="0.2">
      <c r="A3422" s="1"/>
      <c r="B3422" s="1"/>
      <c r="C3422" s="16"/>
      <c r="D3422" s="1"/>
      <c r="E3422" s="1"/>
      <c r="F3422" s="1"/>
      <c r="G3422" s="1"/>
      <c r="H3422" s="11"/>
      <c r="I3422" s="11"/>
      <c r="J3422" s="11"/>
      <c r="K3422" s="2"/>
      <c r="L3422" s="2"/>
      <c r="M3422" s="1"/>
    </row>
    <row r="3423" spans="1:13" x14ac:dyDescent="0.2">
      <c r="A3423" s="1"/>
      <c r="B3423" s="1"/>
      <c r="C3423" s="16"/>
      <c r="D3423" s="1"/>
      <c r="E3423" s="1"/>
      <c r="F3423" s="1"/>
      <c r="G3423" s="1"/>
      <c r="H3423" s="11"/>
      <c r="I3423" s="11"/>
      <c r="J3423" s="11"/>
      <c r="K3423" s="2"/>
      <c r="L3423" s="2"/>
      <c r="M3423" s="1"/>
    </row>
    <row r="3424" spans="1:13" x14ac:dyDescent="0.2">
      <c r="A3424" s="1"/>
      <c r="B3424" s="1"/>
      <c r="C3424" s="16"/>
      <c r="D3424" s="1"/>
      <c r="E3424" s="1"/>
      <c r="F3424" s="1"/>
      <c r="G3424" s="1"/>
      <c r="H3424" s="11"/>
      <c r="I3424" s="11"/>
      <c r="J3424" s="11"/>
      <c r="K3424" s="2"/>
      <c r="L3424" s="2"/>
      <c r="M3424" s="1"/>
    </row>
    <row r="3425" spans="1:13" x14ac:dyDescent="0.2">
      <c r="A3425" s="1"/>
      <c r="B3425" s="1"/>
      <c r="C3425" s="16"/>
      <c r="D3425" s="1"/>
      <c r="E3425" s="1"/>
      <c r="F3425" s="1"/>
      <c r="G3425" s="1"/>
      <c r="H3425" s="11"/>
      <c r="I3425" s="11"/>
      <c r="J3425" s="11"/>
      <c r="K3425" s="2"/>
      <c r="L3425" s="2"/>
      <c r="M3425" s="1"/>
    </row>
    <row r="3426" spans="1:13" x14ac:dyDescent="0.2">
      <c r="A3426" s="1"/>
      <c r="B3426" s="1"/>
      <c r="C3426" s="16"/>
      <c r="D3426" s="1"/>
      <c r="E3426" s="1"/>
      <c r="F3426" s="1"/>
      <c r="G3426" s="1"/>
      <c r="H3426" s="11"/>
      <c r="I3426" s="11"/>
      <c r="J3426" s="11"/>
      <c r="K3426" s="2"/>
      <c r="L3426" s="2"/>
      <c r="M3426" s="1"/>
    </row>
    <row r="3427" spans="1:13" x14ac:dyDescent="0.2">
      <c r="A3427" s="1"/>
      <c r="B3427" s="1"/>
      <c r="C3427" s="16"/>
      <c r="D3427" s="1"/>
      <c r="E3427" s="1"/>
      <c r="F3427" s="1"/>
      <c r="G3427" s="1"/>
      <c r="H3427" s="11"/>
      <c r="I3427" s="11"/>
      <c r="J3427" s="11"/>
      <c r="K3427" s="2"/>
      <c r="L3427" s="2"/>
      <c r="M3427" s="1"/>
    </row>
    <row r="3428" spans="1:13" x14ac:dyDescent="0.2">
      <c r="A3428" s="1"/>
      <c r="B3428" s="1"/>
      <c r="C3428" s="16"/>
      <c r="D3428" s="1"/>
      <c r="E3428" s="1"/>
      <c r="F3428" s="1"/>
      <c r="G3428" s="1"/>
      <c r="H3428" s="11"/>
      <c r="I3428" s="11"/>
      <c r="J3428" s="11"/>
      <c r="K3428" s="2"/>
      <c r="L3428" s="2"/>
      <c r="M3428" s="1"/>
    </row>
    <row r="3429" spans="1:13" x14ac:dyDescent="0.2">
      <c r="A3429" s="1"/>
      <c r="B3429" s="1"/>
      <c r="C3429" s="16"/>
      <c r="D3429" s="1"/>
      <c r="E3429" s="1"/>
      <c r="F3429" s="1"/>
      <c r="G3429" s="1"/>
      <c r="H3429" s="11"/>
      <c r="I3429" s="11"/>
      <c r="J3429" s="11"/>
      <c r="K3429" s="2"/>
      <c r="L3429" s="2"/>
      <c r="M3429" s="1"/>
    </row>
    <row r="3430" spans="1:13" x14ac:dyDescent="0.2">
      <c r="A3430" s="1"/>
      <c r="B3430" s="1"/>
      <c r="C3430" s="16"/>
      <c r="D3430" s="1"/>
      <c r="E3430" s="1"/>
      <c r="F3430" s="1"/>
      <c r="G3430" s="1"/>
      <c r="H3430" s="11"/>
      <c r="I3430" s="11"/>
      <c r="J3430" s="11"/>
      <c r="K3430" s="2"/>
      <c r="L3430" s="2"/>
      <c r="M3430" s="1"/>
    </row>
    <row r="3431" spans="1:13" x14ac:dyDescent="0.2">
      <c r="A3431" s="1"/>
      <c r="B3431" s="1"/>
      <c r="C3431" s="16"/>
      <c r="D3431" s="1"/>
      <c r="E3431" s="1"/>
      <c r="F3431" s="1"/>
      <c r="G3431" s="1"/>
      <c r="H3431" s="11"/>
      <c r="I3431" s="11"/>
      <c r="J3431" s="11"/>
      <c r="K3431" s="2"/>
      <c r="L3431" s="2"/>
      <c r="M3431" s="1"/>
    </row>
    <row r="3432" spans="1:13" x14ac:dyDescent="0.2">
      <c r="A3432" s="1"/>
      <c r="B3432" s="1"/>
      <c r="C3432" s="16"/>
      <c r="D3432" s="1"/>
      <c r="E3432" s="1"/>
      <c r="F3432" s="1"/>
      <c r="G3432" s="1"/>
      <c r="H3432" s="11"/>
      <c r="I3432" s="11"/>
      <c r="J3432" s="11"/>
      <c r="K3432" s="2"/>
      <c r="L3432" s="2"/>
      <c r="M3432" s="1"/>
    </row>
    <row r="3433" spans="1:13" x14ac:dyDescent="0.2">
      <c r="A3433" s="1"/>
      <c r="B3433" s="1"/>
      <c r="C3433" s="16"/>
      <c r="D3433" s="1"/>
      <c r="E3433" s="1"/>
      <c r="F3433" s="1"/>
      <c r="G3433" s="1"/>
      <c r="H3433" s="11"/>
      <c r="I3433" s="11"/>
      <c r="J3433" s="11"/>
      <c r="K3433" s="2"/>
      <c r="L3433" s="2"/>
      <c r="M3433" s="1"/>
    </row>
    <row r="3434" spans="1:13" x14ac:dyDescent="0.2">
      <c r="A3434" s="1"/>
      <c r="B3434" s="1"/>
      <c r="C3434" s="16"/>
      <c r="D3434" s="1"/>
      <c r="E3434" s="1"/>
      <c r="F3434" s="1"/>
      <c r="G3434" s="1"/>
      <c r="H3434" s="11"/>
      <c r="I3434" s="11"/>
      <c r="J3434" s="11"/>
      <c r="K3434" s="2"/>
      <c r="L3434" s="2"/>
      <c r="M3434" s="1"/>
    </row>
    <row r="3435" spans="1:13" x14ac:dyDescent="0.2">
      <c r="A3435" s="1"/>
      <c r="B3435" s="1"/>
      <c r="C3435" s="16"/>
      <c r="D3435" s="1"/>
      <c r="E3435" s="1"/>
      <c r="F3435" s="1"/>
      <c r="G3435" s="1"/>
      <c r="H3435" s="11"/>
      <c r="I3435" s="11"/>
      <c r="J3435" s="11"/>
      <c r="K3435" s="2"/>
      <c r="L3435" s="2"/>
      <c r="M3435" s="1"/>
    </row>
    <row r="3436" spans="1:13" x14ac:dyDescent="0.2">
      <c r="A3436" s="1"/>
      <c r="B3436" s="1"/>
      <c r="C3436" s="16"/>
      <c r="D3436" s="1"/>
      <c r="E3436" s="1"/>
      <c r="F3436" s="1"/>
      <c r="G3436" s="1"/>
      <c r="H3436" s="11"/>
      <c r="I3436" s="11"/>
      <c r="J3436" s="11"/>
      <c r="K3436" s="2"/>
      <c r="L3436" s="2"/>
      <c r="M3436" s="1"/>
    </row>
    <row r="3437" spans="1:13" x14ac:dyDescent="0.2">
      <c r="A3437" s="1"/>
      <c r="B3437" s="1"/>
      <c r="C3437" s="16"/>
      <c r="D3437" s="1"/>
      <c r="E3437" s="1"/>
      <c r="F3437" s="1"/>
      <c r="G3437" s="1"/>
      <c r="H3437" s="11"/>
      <c r="I3437" s="11"/>
      <c r="J3437" s="11"/>
      <c r="K3437" s="2"/>
      <c r="L3437" s="2"/>
      <c r="M3437" s="1"/>
    </row>
    <row r="3438" spans="1:13" x14ac:dyDescent="0.2">
      <c r="A3438" s="1"/>
      <c r="B3438" s="1"/>
      <c r="C3438" s="16"/>
      <c r="D3438" s="1"/>
      <c r="E3438" s="1"/>
      <c r="F3438" s="1"/>
      <c r="G3438" s="1"/>
      <c r="H3438" s="11"/>
      <c r="I3438" s="11"/>
      <c r="J3438" s="11"/>
      <c r="K3438" s="2"/>
      <c r="L3438" s="2"/>
      <c r="M3438" s="1"/>
    </row>
    <row r="3439" spans="1:13" x14ac:dyDescent="0.2">
      <c r="A3439" s="1"/>
      <c r="B3439" s="1"/>
      <c r="C3439" s="16"/>
      <c r="D3439" s="1"/>
      <c r="E3439" s="1"/>
      <c r="F3439" s="1"/>
      <c r="G3439" s="1"/>
      <c r="H3439" s="11"/>
      <c r="I3439" s="11"/>
      <c r="J3439" s="11"/>
      <c r="K3439" s="2"/>
      <c r="L3439" s="2"/>
      <c r="M3439" s="1"/>
    </row>
    <row r="3440" spans="1:13" x14ac:dyDescent="0.2">
      <c r="A3440" s="1"/>
      <c r="B3440" s="1"/>
      <c r="C3440" s="16"/>
      <c r="D3440" s="1"/>
      <c r="E3440" s="1"/>
      <c r="F3440" s="1"/>
      <c r="G3440" s="1"/>
      <c r="H3440" s="11"/>
      <c r="I3440" s="11"/>
      <c r="J3440" s="11"/>
      <c r="K3440" s="2"/>
      <c r="L3440" s="2"/>
      <c r="M3440" s="1"/>
    </row>
    <row r="3441" spans="1:13" x14ac:dyDescent="0.2">
      <c r="A3441" s="1"/>
      <c r="B3441" s="1"/>
      <c r="C3441" s="16"/>
      <c r="D3441" s="1"/>
      <c r="E3441" s="1"/>
      <c r="F3441" s="1"/>
      <c r="G3441" s="1"/>
      <c r="H3441" s="11"/>
      <c r="I3441" s="11"/>
      <c r="J3441" s="11"/>
      <c r="K3441" s="2"/>
      <c r="L3441" s="2"/>
      <c r="M3441" s="1"/>
    </row>
    <row r="3442" spans="1:13" x14ac:dyDescent="0.2">
      <c r="A3442" s="1"/>
      <c r="B3442" s="1"/>
      <c r="C3442" s="16"/>
      <c r="D3442" s="1"/>
      <c r="E3442" s="1"/>
      <c r="F3442" s="1"/>
      <c r="G3442" s="1"/>
      <c r="H3442" s="11"/>
      <c r="I3442" s="11"/>
      <c r="J3442" s="11"/>
      <c r="K3442" s="2"/>
      <c r="L3442" s="2"/>
      <c r="M3442" s="1"/>
    </row>
    <row r="3443" spans="1:13" x14ac:dyDescent="0.2">
      <c r="A3443" s="1"/>
      <c r="B3443" s="1"/>
      <c r="C3443" s="16"/>
      <c r="D3443" s="1"/>
      <c r="E3443" s="1"/>
      <c r="F3443" s="1"/>
      <c r="G3443" s="1"/>
      <c r="H3443" s="11"/>
      <c r="I3443" s="11"/>
      <c r="J3443" s="11"/>
      <c r="K3443" s="2"/>
      <c r="L3443" s="2"/>
      <c r="M3443" s="1"/>
    </row>
    <row r="3444" spans="1:13" x14ac:dyDescent="0.2">
      <c r="A3444" s="1"/>
      <c r="B3444" s="1"/>
      <c r="C3444" s="16"/>
      <c r="D3444" s="1"/>
      <c r="E3444" s="1"/>
      <c r="F3444" s="1"/>
      <c r="G3444" s="1"/>
      <c r="H3444" s="11"/>
      <c r="I3444" s="11"/>
      <c r="J3444" s="11"/>
      <c r="K3444" s="2"/>
      <c r="L3444" s="2"/>
      <c r="M3444" s="1"/>
    </row>
    <row r="3445" spans="1:13" x14ac:dyDescent="0.2">
      <c r="A3445" s="1"/>
      <c r="B3445" s="1"/>
      <c r="C3445" s="16"/>
      <c r="D3445" s="1"/>
      <c r="E3445" s="1"/>
      <c r="F3445" s="1"/>
      <c r="G3445" s="1"/>
      <c r="H3445" s="11"/>
      <c r="I3445" s="11"/>
      <c r="J3445" s="11"/>
      <c r="K3445" s="2"/>
      <c r="L3445" s="2"/>
      <c r="M3445" s="1"/>
    </row>
    <row r="3446" spans="1:13" x14ac:dyDescent="0.2">
      <c r="A3446" s="1"/>
      <c r="B3446" s="1"/>
      <c r="C3446" s="16"/>
      <c r="D3446" s="1"/>
      <c r="E3446" s="1"/>
      <c r="F3446" s="1"/>
      <c r="G3446" s="1"/>
      <c r="H3446" s="11"/>
      <c r="I3446" s="11"/>
      <c r="J3446" s="11"/>
      <c r="K3446" s="2"/>
      <c r="L3446" s="2"/>
      <c r="M3446" s="1"/>
    </row>
    <row r="3447" spans="1:13" x14ac:dyDescent="0.2">
      <c r="A3447" s="1"/>
      <c r="B3447" s="1"/>
      <c r="C3447" s="16"/>
      <c r="D3447" s="1"/>
      <c r="E3447" s="1"/>
      <c r="F3447" s="1"/>
      <c r="G3447" s="1"/>
      <c r="H3447" s="11"/>
      <c r="I3447" s="11"/>
      <c r="J3447" s="11"/>
      <c r="K3447" s="2"/>
      <c r="L3447" s="2"/>
      <c r="M3447" s="1"/>
    </row>
    <row r="3448" spans="1:13" x14ac:dyDescent="0.2">
      <c r="A3448" s="1"/>
      <c r="B3448" s="1"/>
      <c r="C3448" s="16"/>
      <c r="D3448" s="1"/>
      <c r="E3448" s="1"/>
      <c r="F3448" s="1"/>
      <c r="G3448" s="1"/>
      <c r="H3448" s="11"/>
      <c r="I3448" s="11"/>
      <c r="J3448" s="11"/>
      <c r="K3448" s="2"/>
      <c r="L3448" s="2"/>
      <c r="M3448" s="1"/>
    </row>
    <row r="3449" spans="1:13" x14ac:dyDescent="0.2">
      <c r="A3449" s="1"/>
      <c r="B3449" s="1"/>
      <c r="C3449" s="16"/>
      <c r="D3449" s="1"/>
      <c r="E3449" s="1"/>
      <c r="F3449" s="1"/>
      <c r="G3449" s="1"/>
      <c r="H3449" s="11"/>
      <c r="I3449" s="11"/>
      <c r="J3449" s="11"/>
      <c r="K3449" s="2"/>
      <c r="L3449" s="2"/>
      <c r="M3449" s="1"/>
    </row>
    <row r="3450" spans="1:13" x14ac:dyDescent="0.2">
      <c r="A3450" s="1"/>
      <c r="B3450" s="1"/>
      <c r="C3450" s="16"/>
      <c r="D3450" s="1"/>
      <c r="E3450" s="1"/>
      <c r="F3450" s="1"/>
      <c r="G3450" s="1"/>
      <c r="H3450" s="11"/>
      <c r="I3450" s="11"/>
      <c r="J3450" s="11"/>
      <c r="K3450" s="2"/>
      <c r="L3450" s="2"/>
      <c r="M3450" s="1"/>
    </row>
    <row r="3451" spans="1:13" x14ac:dyDescent="0.2">
      <c r="A3451" s="1"/>
      <c r="B3451" s="1"/>
      <c r="C3451" s="16"/>
      <c r="D3451" s="1"/>
      <c r="E3451" s="1"/>
      <c r="F3451" s="1"/>
      <c r="G3451" s="1"/>
      <c r="H3451" s="11"/>
      <c r="I3451" s="11"/>
      <c r="J3451" s="11"/>
      <c r="K3451" s="2"/>
      <c r="L3451" s="2"/>
      <c r="M3451" s="1"/>
    </row>
    <row r="3452" spans="1:13" x14ac:dyDescent="0.2">
      <c r="A3452" s="1"/>
      <c r="B3452" s="1"/>
      <c r="C3452" s="16"/>
      <c r="D3452" s="1"/>
      <c r="E3452" s="1"/>
      <c r="F3452" s="1"/>
      <c r="G3452" s="1"/>
      <c r="H3452" s="11"/>
      <c r="I3452" s="11"/>
      <c r="J3452" s="11"/>
      <c r="K3452" s="2"/>
      <c r="L3452" s="2"/>
      <c r="M3452" s="1"/>
    </row>
    <row r="3453" spans="1:13" x14ac:dyDescent="0.2">
      <c r="A3453" s="1"/>
      <c r="B3453" s="1"/>
      <c r="C3453" s="16"/>
      <c r="D3453" s="1"/>
      <c r="E3453" s="1"/>
      <c r="F3453" s="1"/>
      <c r="G3453" s="1"/>
      <c r="H3453" s="11"/>
      <c r="I3453" s="11"/>
      <c r="J3453" s="11"/>
      <c r="K3453" s="2"/>
      <c r="L3453" s="2"/>
      <c r="M3453" s="1"/>
    </row>
    <row r="3454" spans="1:13" x14ac:dyDescent="0.2">
      <c r="A3454" s="1"/>
      <c r="B3454" s="1"/>
      <c r="C3454" s="16"/>
      <c r="D3454" s="1"/>
      <c r="E3454" s="1"/>
      <c r="F3454" s="1"/>
      <c r="G3454" s="1"/>
      <c r="H3454" s="11"/>
      <c r="I3454" s="11"/>
      <c r="J3454" s="11"/>
      <c r="K3454" s="2"/>
      <c r="L3454" s="2"/>
      <c r="M3454" s="1"/>
    </row>
    <row r="3455" spans="1:13" x14ac:dyDescent="0.2">
      <c r="A3455" s="1"/>
      <c r="B3455" s="1"/>
      <c r="C3455" s="16"/>
      <c r="D3455" s="1"/>
      <c r="E3455" s="1"/>
      <c r="F3455" s="1"/>
      <c r="G3455" s="1"/>
      <c r="H3455" s="11"/>
      <c r="I3455" s="11"/>
      <c r="J3455" s="11"/>
      <c r="K3455" s="2"/>
      <c r="L3455" s="2"/>
      <c r="M3455" s="1"/>
    </row>
    <row r="3456" spans="1:13" x14ac:dyDescent="0.2">
      <c r="A3456" s="1"/>
      <c r="B3456" s="1"/>
      <c r="C3456" s="16"/>
      <c r="D3456" s="1"/>
      <c r="E3456" s="1"/>
      <c r="F3456" s="1"/>
      <c r="G3456" s="1"/>
      <c r="H3456" s="11"/>
      <c r="I3456" s="11"/>
      <c r="J3456" s="11"/>
      <c r="K3456" s="2"/>
      <c r="L3456" s="2"/>
      <c r="M3456" s="1"/>
    </row>
    <row r="3457" spans="1:13" x14ac:dyDescent="0.2">
      <c r="A3457" s="1"/>
      <c r="B3457" s="1"/>
      <c r="C3457" s="16"/>
      <c r="D3457" s="1"/>
      <c r="E3457" s="1"/>
      <c r="F3457" s="1"/>
      <c r="G3457" s="1"/>
      <c r="H3457" s="11"/>
      <c r="I3457" s="11"/>
      <c r="J3457" s="11"/>
      <c r="K3457" s="2"/>
      <c r="L3457" s="2"/>
      <c r="M3457" s="1"/>
    </row>
    <row r="3458" spans="1:13" x14ac:dyDescent="0.2">
      <c r="A3458" s="1"/>
      <c r="B3458" s="1"/>
      <c r="C3458" s="16"/>
      <c r="D3458" s="1"/>
      <c r="E3458" s="1"/>
      <c r="F3458" s="1"/>
      <c r="G3458" s="1"/>
      <c r="H3458" s="11"/>
      <c r="I3458" s="11"/>
      <c r="J3458" s="11"/>
      <c r="K3458" s="2"/>
      <c r="L3458" s="2"/>
      <c r="M3458" s="1"/>
    </row>
    <row r="3459" spans="1:13" x14ac:dyDescent="0.2">
      <c r="A3459" s="1"/>
      <c r="B3459" s="1"/>
      <c r="C3459" s="16"/>
      <c r="D3459" s="1"/>
      <c r="E3459" s="1"/>
      <c r="F3459" s="1"/>
      <c r="G3459" s="1"/>
      <c r="H3459" s="11"/>
      <c r="I3459" s="11"/>
      <c r="J3459" s="11"/>
      <c r="K3459" s="2"/>
      <c r="L3459" s="2"/>
      <c r="M3459" s="1"/>
    </row>
    <row r="3460" spans="1:13" x14ac:dyDescent="0.2">
      <c r="A3460" s="1"/>
      <c r="B3460" s="1"/>
      <c r="C3460" s="16"/>
      <c r="D3460" s="1"/>
      <c r="E3460" s="1"/>
      <c r="F3460" s="1"/>
      <c r="G3460" s="1"/>
      <c r="H3460" s="11"/>
      <c r="I3460" s="11"/>
      <c r="J3460" s="11"/>
      <c r="K3460" s="2"/>
      <c r="L3460" s="2"/>
      <c r="M3460" s="1"/>
    </row>
    <row r="3461" spans="1:13" x14ac:dyDescent="0.2">
      <c r="A3461" s="1"/>
      <c r="B3461" s="1"/>
      <c r="C3461" s="16"/>
      <c r="D3461" s="1"/>
      <c r="E3461" s="1"/>
      <c r="F3461" s="1"/>
      <c r="G3461" s="1"/>
      <c r="H3461" s="11"/>
      <c r="I3461" s="11"/>
      <c r="J3461" s="11"/>
      <c r="K3461" s="2"/>
      <c r="L3461" s="2"/>
      <c r="M3461" s="1"/>
    </row>
    <row r="3462" spans="1:13" x14ac:dyDescent="0.2">
      <c r="A3462" s="1"/>
      <c r="B3462" s="1"/>
      <c r="C3462" s="16"/>
      <c r="D3462" s="1"/>
      <c r="E3462" s="1"/>
      <c r="F3462" s="1"/>
      <c r="G3462" s="1"/>
      <c r="H3462" s="11"/>
      <c r="I3462" s="11"/>
      <c r="J3462" s="11"/>
      <c r="K3462" s="2"/>
      <c r="L3462" s="2"/>
      <c r="M3462" s="1"/>
    </row>
    <row r="3463" spans="1:13" x14ac:dyDescent="0.2">
      <c r="A3463" s="1"/>
      <c r="B3463" s="1"/>
      <c r="C3463" s="16"/>
      <c r="D3463" s="1"/>
      <c r="E3463" s="1"/>
      <c r="F3463" s="1"/>
      <c r="G3463" s="1"/>
      <c r="H3463" s="11"/>
      <c r="I3463" s="11"/>
      <c r="J3463" s="11"/>
      <c r="K3463" s="2"/>
      <c r="L3463" s="2"/>
      <c r="M3463" s="1"/>
    </row>
    <row r="3464" spans="1:13" x14ac:dyDescent="0.2">
      <c r="A3464" s="1"/>
      <c r="B3464" s="1"/>
      <c r="C3464" s="16"/>
      <c r="D3464" s="1"/>
      <c r="E3464" s="1"/>
      <c r="F3464" s="1"/>
      <c r="G3464" s="1"/>
      <c r="H3464" s="11"/>
      <c r="I3464" s="11"/>
      <c r="J3464" s="11"/>
      <c r="K3464" s="2"/>
      <c r="L3464" s="2"/>
      <c r="M3464" s="1"/>
    </row>
    <row r="3465" spans="1:13" x14ac:dyDescent="0.2">
      <c r="A3465" s="1"/>
      <c r="B3465" s="1"/>
      <c r="C3465" s="16"/>
      <c r="D3465" s="1"/>
      <c r="E3465" s="1"/>
      <c r="F3465" s="1"/>
      <c r="G3465" s="1"/>
      <c r="H3465" s="11"/>
      <c r="I3465" s="11"/>
      <c r="J3465" s="11"/>
      <c r="K3465" s="2"/>
      <c r="L3465" s="2"/>
      <c r="M3465" s="1"/>
    </row>
    <row r="3466" spans="1:13" x14ac:dyDescent="0.2">
      <c r="A3466" s="1"/>
      <c r="B3466" s="1"/>
      <c r="C3466" s="16"/>
      <c r="D3466" s="1"/>
      <c r="E3466" s="1"/>
      <c r="F3466" s="1"/>
      <c r="G3466" s="1"/>
      <c r="H3466" s="11"/>
      <c r="I3466" s="11"/>
      <c r="J3466" s="11"/>
      <c r="K3466" s="2"/>
      <c r="L3466" s="2"/>
      <c r="M3466" s="1"/>
    </row>
    <row r="3467" spans="1:13" x14ac:dyDescent="0.2">
      <c r="A3467" s="1"/>
      <c r="B3467" s="1"/>
      <c r="C3467" s="16"/>
      <c r="D3467" s="1"/>
      <c r="E3467" s="1"/>
      <c r="F3467" s="1"/>
      <c r="G3467" s="1"/>
      <c r="H3467" s="11"/>
      <c r="I3467" s="11"/>
      <c r="J3467" s="11"/>
      <c r="K3467" s="2"/>
      <c r="L3467" s="2"/>
      <c r="M3467" s="1"/>
    </row>
    <row r="3468" spans="1:13" x14ac:dyDescent="0.2">
      <c r="A3468" s="1"/>
      <c r="B3468" s="1"/>
      <c r="C3468" s="16"/>
      <c r="D3468" s="1"/>
      <c r="E3468" s="1"/>
      <c r="F3468" s="1"/>
      <c r="G3468" s="1"/>
      <c r="H3468" s="11"/>
      <c r="I3468" s="11"/>
      <c r="J3468" s="11"/>
      <c r="K3468" s="2"/>
      <c r="L3468" s="2"/>
      <c r="M3468" s="1"/>
    </row>
    <row r="3469" spans="1:13" x14ac:dyDescent="0.2">
      <c r="A3469" s="1"/>
      <c r="B3469" s="1"/>
      <c r="C3469" s="16"/>
      <c r="D3469" s="1"/>
      <c r="E3469" s="1"/>
      <c r="F3469" s="1"/>
      <c r="G3469" s="1"/>
      <c r="H3469" s="11"/>
      <c r="I3469" s="11"/>
      <c r="J3469" s="11"/>
      <c r="K3469" s="2"/>
      <c r="L3469" s="2"/>
      <c r="M3469" s="1"/>
    </row>
    <row r="3470" spans="1:13" x14ac:dyDescent="0.2">
      <c r="A3470" s="1"/>
      <c r="B3470" s="1"/>
      <c r="C3470" s="16"/>
      <c r="D3470" s="1"/>
      <c r="E3470" s="1"/>
      <c r="F3470" s="1"/>
      <c r="G3470" s="1"/>
      <c r="H3470" s="11"/>
      <c r="I3470" s="11"/>
      <c r="J3470" s="11"/>
      <c r="K3470" s="2"/>
      <c r="L3470" s="2"/>
      <c r="M3470" s="1"/>
    </row>
    <row r="3471" spans="1:13" x14ac:dyDescent="0.2">
      <c r="A3471" s="1"/>
      <c r="B3471" s="1"/>
      <c r="C3471" s="16"/>
      <c r="D3471" s="1"/>
      <c r="E3471" s="1"/>
      <c r="F3471" s="1"/>
      <c r="G3471" s="1"/>
      <c r="H3471" s="11"/>
      <c r="I3471" s="11"/>
      <c r="J3471" s="11"/>
      <c r="K3471" s="2"/>
      <c r="L3471" s="2"/>
      <c r="M3471" s="1"/>
    </row>
    <row r="3472" spans="1:13" x14ac:dyDescent="0.2">
      <c r="A3472" s="1"/>
      <c r="B3472" s="1"/>
      <c r="C3472" s="16"/>
      <c r="D3472" s="1"/>
      <c r="E3472" s="1"/>
      <c r="F3472" s="1"/>
      <c r="G3472" s="1"/>
      <c r="H3472" s="11"/>
      <c r="I3472" s="11"/>
      <c r="J3472" s="11"/>
      <c r="K3472" s="2"/>
      <c r="L3472" s="2"/>
      <c r="M3472" s="1"/>
    </row>
    <row r="3473" spans="1:13" x14ac:dyDescent="0.2">
      <c r="A3473" s="1"/>
      <c r="B3473" s="1"/>
      <c r="C3473" s="16"/>
      <c r="D3473" s="1"/>
      <c r="E3473" s="1"/>
      <c r="F3473" s="1"/>
      <c r="G3473" s="1"/>
      <c r="H3473" s="11"/>
      <c r="I3473" s="11"/>
      <c r="J3473" s="11"/>
      <c r="K3473" s="2"/>
      <c r="L3473" s="2"/>
      <c r="M3473" s="1"/>
    </row>
    <row r="3474" spans="1:13" x14ac:dyDescent="0.2">
      <c r="A3474" s="1"/>
      <c r="B3474" s="1"/>
      <c r="C3474" s="16"/>
      <c r="D3474" s="1"/>
      <c r="E3474" s="1"/>
      <c r="F3474" s="1"/>
      <c r="G3474" s="1"/>
      <c r="H3474" s="11"/>
      <c r="I3474" s="11"/>
      <c r="J3474" s="11"/>
      <c r="K3474" s="2"/>
      <c r="L3474" s="2"/>
      <c r="M3474" s="1"/>
    </row>
    <row r="3475" spans="1:13" x14ac:dyDescent="0.2">
      <c r="A3475" s="1"/>
      <c r="B3475" s="1"/>
      <c r="C3475" s="16"/>
      <c r="D3475" s="1"/>
      <c r="E3475" s="1"/>
      <c r="F3475" s="1"/>
      <c r="G3475" s="1"/>
      <c r="H3475" s="11"/>
      <c r="I3475" s="11"/>
      <c r="J3475" s="11"/>
      <c r="K3475" s="2"/>
      <c r="L3475" s="2"/>
      <c r="M3475" s="1"/>
    </row>
    <row r="3476" spans="1:13" x14ac:dyDescent="0.2">
      <c r="A3476" s="1"/>
      <c r="B3476" s="1"/>
      <c r="C3476" s="16"/>
      <c r="D3476" s="1"/>
      <c r="E3476" s="1"/>
      <c r="F3476" s="1"/>
      <c r="G3476" s="1"/>
      <c r="H3476" s="11"/>
      <c r="I3476" s="11"/>
      <c r="J3476" s="11"/>
      <c r="K3476" s="2"/>
      <c r="L3476" s="2"/>
      <c r="M3476" s="1"/>
    </row>
    <row r="3477" spans="1:13" x14ac:dyDescent="0.2">
      <c r="A3477" s="1"/>
      <c r="B3477" s="1"/>
      <c r="C3477" s="16"/>
      <c r="D3477" s="1"/>
      <c r="E3477" s="1"/>
      <c r="F3477" s="1"/>
      <c r="G3477" s="1"/>
      <c r="H3477" s="11"/>
      <c r="I3477" s="11"/>
      <c r="J3477" s="11"/>
      <c r="K3477" s="2"/>
      <c r="L3477" s="2"/>
      <c r="M3477" s="1"/>
    </row>
    <row r="3478" spans="1:13" x14ac:dyDescent="0.2">
      <c r="A3478" s="1"/>
      <c r="B3478" s="1"/>
      <c r="C3478" s="16"/>
      <c r="D3478" s="1"/>
      <c r="E3478" s="1"/>
      <c r="F3478" s="1"/>
      <c r="G3478" s="1"/>
      <c r="H3478" s="11"/>
      <c r="I3478" s="11"/>
      <c r="J3478" s="11"/>
      <c r="K3478" s="2"/>
      <c r="L3478" s="2"/>
      <c r="M3478" s="1"/>
    </row>
    <row r="3479" spans="1:13" x14ac:dyDescent="0.2">
      <c r="A3479" s="1"/>
      <c r="B3479" s="1"/>
      <c r="C3479" s="16"/>
      <c r="D3479" s="1"/>
      <c r="E3479" s="1"/>
      <c r="F3479" s="1"/>
      <c r="G3479" s="1"/>
      <c r="H3479" s="11"/>
      <c r="I3479" s="11"/>
      <c r="J3479" s="11"/>
      <c r="K3479" s="2"/>
      <c r="L3479" s="2"/>
      <c r="M3479" s="1"/>
    </row>
    <row r="3480" spans="1:13" x14ac:dyDescent="0.2">
      <c r="A3480" s="1"/>
      <c r="B3480" s="1"/>
      <c r="C3480" s="16"/>
      <c r="D3480" s="1"/>
      <c r="E3480" s="1"/>
      <c r="F3480" s="1"/>
      <c r="G3480" s="1"/>
      <c r="H3480" s="11"/>
      <c r="I3480" s="11"/>
      <c r="J3480" s="11"/>
      <c r="K3480" s="2"/>
      <c r="L3480" s="2"/>
      <c r="M3480" s="1"/>
    </row>
    <row r="3481" spans="1:13" x14ac:dyDescent="0.2">
      <c r="A3481" s="1"/>
      <c r="B3481" s="1"/>
      <c r="C3481" s="16"/>
      <c r="D3481" s="1"/>
      <c r="E3481" s="1"/>
      <c r="F3481" s="1"/>
      <c r="G3481" s="1"/>
      <c r="H3481" s="11"/>
      <c r="I3481" s="11"/>
      <c r="J3481" s="11"/>
      <c r="K3481" s="2"/>
      <c r="L3481" s="2"/>
      <c r="M3481" s="1"/>
    </row>
    <row r="3482" spans="1:13" x14ac:dyDescent="0.2">
      <c r="A3482" s="1"/>
      <c r="B3482" s="1"/>
      <c r="C3482" s="16"/>
      <c r="D3482" s="1"/>
      <c r="E3482" s="1"/>
      <c r="F3482" s="1"/>
      <c r="G3482" s="1"/>
      <c r="H3482" s="11"/>
      <c r="I3482" s="11"/>
      <c r="J3482" s="11"/>
      <c r="K3482" s="2"/>
      <c r="L3482" s="2"/>
      <c r="M3482" s="1"/>
    </row>
    <row r="3483" spans="1:13" x14ac:dyDescent="0.2">
      <c r="A3483" s="1"/>
      <c r="B3483" s="1"/>
      <c r="C3483" s="16"/>
      <c r="D3483" s="1"/>
      <c r="E3483" s="1"/>
      <c r="F3483" s="1"/>
      <c r="G3483" s="1"/>
      <c r="H3483" s="11"/>
      <c r="I3483" s="11"/>
      <c r="J3483" s="11"/>
      <c r="K3483" s="2"/>
      <c r="L3483" s="2"/>
      <c r="M3483" s="1"/>
    </row>
    <row r="3484" spans="1:13" x14ac:dyDescent="0.2">
      <c r="A3484" s="1"/>
      <c r="B3484" s="1"/>
      <c r="C3484" s="16"/>
      <c r="D3484" s="1"/>
      <c r="E3484" s="1"/>
      <c r="F3484" s="1"/>
      <c r="G3484" s="1"/>
      <c r="H3484" s="11"/>
      <c r="I3484" s="11"/>
      <c r="J3484" s="11"/>
      <c r="K3484" s="2"/>
      <c r="L3484" s="2"/>
      <c r="M3484" s="1"/>
    </row>
    <row r="3485" spans="1:13" x14ac:dyDescent="0.2">
      <c r="A3485" s="1"/>
      <c r="B3485" s="1"/>
      <c r="C3485" s="16"/>
      <c r="D3485" s="1"/>
      <c r="E3485" s="1"/>
      <c r="F3485" s="1"/>
      <c r="G3485" s="1"/>
      <c r="H3485" s="11"/>
      <c r="I3485" s="11"/>
      <c r="J3485" s="11"/>
      <c r="K3485" s="2"/>
      <c r="L3485" s="2"/>
      <c r="M3485" s="1"/>
    </row>
    <row r="3486" spans="1:13" x14ac:dyDescent="0.2">
      <c r="A3486" s="1"/>
      <c r="B3486" s="1"/>
      <c r="C3486" s="16"/>
      <c r="D3486" s="1"/>
      <c r="E3486" s="1"/>
      <c r="F3486" s="1"/>
      <c r="G3486" s="1"/>
      <c r="H3486" s="11"/>
      <c r="I3486" s="11"/>
      <c r="J3486" s="11"/>
      <c r="K3486" s="2"/>
      <c r="L3486" s="2"/>
      <c r="M3486" s="1"/>
    </row>
    <row r="3487" spans="1:13" x14ac:dyDescent="0.2">
      <c r="A3487" s="1"/>
      <c r="B3487" s="1"/>
      <c r="C3487" s="16"/>
      <c r="D3487" s="1"/>
      <c r="E3487" s="1"/>
      <c r="F3487" s="1"/>
      <c r="G3487" s="1"/>
      <c r="H3487" s="11"/>
      <c r="I3487" s="11"/>
      <c r="J3487" s="11"/>
      <c r="K3487" s="2"/>
      <c r="L3487" s="2"/>
      <c r="M3487" s="1"/>
    </row>
    <row r="3488" spans="1:13" x14ac:dyDescent="0.2">
      <c r="A3488" s="1"/>
      <c r="B3488" s="1"/>
      <c r="C3488" s="16"/>
      <c r="D3488" s="1"/>
      <c r="E3488" s="1"/>
      <c r="F3488" s="1"/>
      <c r="G3488" s="1"/>
      <c r="H3488" s="11"/>
      <c r="I3488" s="11"/>
      <c r="J3488" s="11"/>
      <c r="K3488" s="2"/>
      <c r="L3488" s="2"/>
      <c r="M3488" s="1"/>
    </row>
    <row r="3489" spans="1:13" x14ac:dyDescent="0.2">
      <c r="A3489" s="1"/>
      <c r="B3489" s="1"/>
      <c r="C3489" s="16"/>
      <c r="D3489" s="1"/>
      <c r="E3489" s="1"/>
      <c r="F3489" s="1"/>
      <c r="G3489" s="1"/>
      <c r="H3489" s="11"/>
      <c r="I3489" s="11"/>
      <c r="J3489" s="11"/>
      <c r="K3489" s="2"/>
      <c r="L3489" s="2"/>
      <c r="M3489" s="1"/>
    </row>
    <row r="3490" spans="1:13" x14ac:dyDescent="0.2">
      <c r="A3490" s="1"/>
      <c r="B3490" s="1"/>
      <c r="C3490" s="16"/>
      <c r="D3490" s="1"/>
      <c r="E3490" s="1"/>
      <c r="F3490" s="1"/>
      <c r="G3490" s="1"/>
      <c r="H3490" s="11"/>
      <c r="I3490" s="11"/>
      <c r="J3490" s="11"/>
      <c r="K3490" s="2"/>
      <c r="L3490" s="2"/>
      <c r="M3490" s="1"/>
    </row>
    <row r="3491" spans="1:13" x14ac:dyDescent="0.2">
      <c r="A3491" s="1"/>
      <c r="B3491" s="1"/>
      <c r="C3491" s="16"/>
      <c r="D3491" s="1"/>
      <c r="E3491" s="1"/>
      <c r="F3491" s="1"/>
      <c r="G3491" s="1"/>
      <c r="H3491" s="11"/>
      <c r="I3491" s="11"/>
      <c r="J3491" s="11"/>
      <c r="K3491" s="2"/>
      <c r="L3491" s="2"/>
      <c r="M3491" s="1"/>
    </row>
    <row r="3492" spans="1:13" x14ac:dyDescent="0.2">
      <c r="A3492" s="1"/>
      <c r="B3492" s="1"/>
      <c r="C3492" s="16"/>
      <c r="D3492" s="1"/>
      <c r="E3492" s="1"/>
      <c r="F3492" s="1"/>
      <c r="G3492" s="1"/>
      <c r="H3492" s="11"/>
      <c r="I3492" s="11"/>
      <c r="J3492" s="11"/>
      <c r="K3492" s="2"/>
      <c r="L3492" s="2"/>
      <c r="M3492" s="1"/>
    </row>
    <row r="3493" spans="1:13" x14ac:dyDescent="0.2">
      <c r="A3493" s="1"/>
      <c r="B3493" s="1"/>
      <c r="C3493" s="16"/>
      <c r="D3493" s="1"/>
      <c r="E3493" s="1"/>
      <c r="F3493" s="1"/>
      <c r="G3493" s="1"/>
      <c r="H3493" s="11"/>
      <c r="I3493" s="11"/>
      <c r="J3493" s="11"/>
      <c r="K3493" s="2"/>
      <c r="L3493" s="2"/>
      <c r="M3493" s="1"/>
    </row>
    <row r="3494" spans="1:13" x14ac:dyDescent="0.2">
      <c r="A3494" s="1"/>
      <c r="B3494" s="1"/>
      <c r="C3494" s="16"/>
      <c r="D3494" s="1"/>
      <c r="E3494" s="1"/>
      <c r="F3494" s="1"/>
      <c r="G3494" s="1"/>
      <c r="H3494" s="11"/>
      <c r="I3494" s="11"/>
      <c r="J3494" s="11"/>
      <c r="K3494" s="2"/>
      <c r="L3494" s="2"/>
      <c r="M3494" s="1"/>
    </row>
    <row r="3495" spans="1:13" x14ac:dyDescent="0.2">
      <c r="A3495" s="1"/>
      <c r="B3495" s="1"/>
      <c r="C3495" s="16"/>
      <c r="D3495" s="1"/>
      <c r="E3495" s="1"/>
      <c r="F3495" s="1"/>
      <c r="G3495" s="1"/>
      <c r="H3495" s="11"/>
      <c r="I3495" s="11"/>
      <c r="J3495" s="11"/>
      <c r="K3495" s="2"/>
      <c r="L3495" s="2"/>
      <c r="M3495" s="1"/>
    </row>
    <row r="3496" spans="1:13" x14ac:dyDescent="0.2">
      <c r="A3496" s="1"/>
      <c r="B3496" s="1"/>
      <c r="C3496" s="16"/>
      <c r="D3496" s="1"/>
      <c r="E3496" s="1"/>
      <c r="F3496" s="1"/>
      <c r="G3496" s="1"/>
      <c r="H3496" s="11"/>
      <c r="I3496" s="11"/>
      <c r="J3496" s="11"/>
      <c r="K3496" s="2"/>
      <c r="L3496" s="2"/>
      <c r="M3496" s="1"/>
    </row>
    <row r="3497" spans="1:13" x14ac:dyDescent="0.2">
      <c r="A3497" s="1"/>
      <c r="B3497" s="1"/>
      <c r="C3497" s="16"/>
      <c r="D3497" s="1"/>
      <c r="E3497" s="1"/>
      <c r="F3497" s="1"/>
      <c r="G3497" s="1"/>
      <c r="H3497" s="11"/>
      <c r="I3497" s="11"/>
      <c r="J3497" s="11"/>
      <c r="K3497" s="2"/>
      <c r="L3497" s="2"/>
      <c r="M3497" s="1"/>
    </row>
    <row r="3498" spans="1:13" x14ac:dyDescent="0.2">
      <c r="A3498" s="1"/>
      <c r="B3498" s="1"/>
      <c r="C3498" s="16"/>
      <c r="D3498" s="1"/>
      <c r="E3498" s="1"/>
      <c r="F3498" s="1"/>
      <c r="G3498" s="1"/>
      <c r="H3498" s="11"/>
      <c r="I3498" s="11"/>
      <c r="J3498" s="11"/>
      <c r="K3498" s="2"/>
      <c r="L3498" s="2"/>
      <c r="M3498" s="1"/>
    </row>
    <row r="3499" spans="1:13" x14ac:dyDescent="0.2">
      <c r="A3499" s="1"/>
      <c r="B3499" s="1"/>
      <c r="C3499" s="16"/>
      <c r="D3499" s="1"/>
      <c r="E3499" s="1"/>
      <c r="F3499" s="1"/>
      <c r="G3499" s="1"/>
      <c r="H3499" s="11"/>
      <c r="I3499" s="11"/>
      <c r="J3499" s="11"/>
      <c r="K3499" s="2"/>
      <c r="L3499" s="2"/>
      <c r="M3499" s="1"/>
    </row>
    <row r="3500" spans="1:13" x14ac:dyDescent="0.2">
      <c r="A3500" s="1"/>
      <c r="B3500" s="1"/>
      <c r="C3500" s="16"/>
      <c r="D3500" s="1"/>
      <c r="E3500" s="1"/>
      <c r="F3500" s="1"/>
      <c r="G3500" s="1"/>
      <c r="H3500" s="11"/>
      <c r="I3500" s="11"/>
      <c r="J3500" s="11"/>
      <c r="K3500" s="2"/>
      <c r="L3500" s="2"/>
      <c r="M3500" s="1"/>
    </row>
    <row r="3501" spans="1:13" x14ac:dyDescent="0.2">
      <c r="A3501" s="1"/>
      <c r="B3501" s="1"/>
      <c r="C3501" s="16"/>
      <c r="D3501" s="1"/>
      <c r="E3501" s="1"/>
      <c r="F3501" s="1"/>
      <c r="G3501" s="1"/>
      <c r="H3501" s="11"/>
      <c r="I3501" s="11"/>
      <c r="J3501" s="11"/>
      <c r="K3501" s="2"/>
      <c r="L3501" s="2"/>
      <c r="M3501" s="1"/>
    </row>
    <row r="3502" spans="1:13" x14ac:dyDescent="0.2">
      <c r="A3502" s="1"/>
      <c r="B3502" s="1"/>
      <c r="C3502" s="16"/>
      <c r="D3502" s="1"/>
      <c r="E3502" s="1"/>
      <c r="F3502" s="1"/>
      <c r="G3502" s="1"/>
      <c r="H3502" s="11"/>
      <c r="I3502" s="11"/>
      <c r="J3502" s="11"/>
      <c r="K3502" s="2"/>
      <c r="L3502" s="2"/>
      <c r="M3502" s="1"/>
    </row>
    <row r="3503" spans="1:13" x14ac:dyDescent="0.2">
      <c r="A3503" s="1"/>
      <c r="B3503" s="1"/>
      <c r="C3503" s="16"/>
      <c r="D3503" s="1"/>
      <c r="E3503" s="1"/>
      <c r="F3503" s="1"/>
      <c r="G3503" s="1"/>
      <c r="H3503" s="11"/>
      <c r="I3503" s="11"/>
      <c r="J3503" s="11"/>
      <c r="K3503" s="2"/>
      <c r="L3503" s="2"/>
      <c r="M3503" s="1"/>
    </row>
    <row r="3504" spans="1:13" x14ac:dyDescent="0.2">
      <c r="A3504" s="1"/>
      <c r="B3504" s="1"/>
      <c r="C3504" s="16"/>
      <c r="D3504" s="1"/>
      <c r="E3504" s="1"/>
      <c r="F3504" s="1"/>
      <c r="G3504" s="1"/>
      <c r="H3504" s="11"/>
      <c r="I3504" s="11"/>
      <c r="J3504" s="11"/>
      <c r="K3504" s="2"/>
      <c r="L3504" s="2"/>
      <c r="M3504" s="1"/>
    </row>
    <row r="3505" spans="1:13" x14ac:dyDescent="0.2">
      <c r="A3505" s="1"/>
      <c r="B3505" s="1"/>
      <c r="C3505" s="16"/>
      <c r="D3505" s="1"/>
      <c r="E3505" s="1"/>
      <c r="F3505" s="1"/>
      <c r="G3505" s="1"/>
      <c r="H3505" s="11"/>
      <c r="I3505" s="11"/>
      <c r="J3505" s="11"/>
      <c r="K3505" s="2"/>
      <c r="L3505" s="2"/>
      <c r="M3505" s="1"/>
    </row>
    <row r="3506" spans="1:13" x14ac:dyDescent="0.2">
      <c r="A3506" s="1"/>
      <c r="B3506" s="1"/>
      <c r="C3506" s="16"/>
      <c r="D3506" s="1"/>
      <c r="E3506" s="1"/>
      <c r="F3506" s="1"/>
      <c r="G3506" s="1"/>
      <c r="H3506" s="11"/>
      <c r="I3506" s="11"/>
      <c r="J3506" s="11"/>
      <c r="K3506" s="2"/>
      <c r="L3506" s="2"/>
      <c r="M3506" s="1"/>
    </row>
    <row r="3507" spans="1:13" x14ac:dyDescent="0.2">
      <c r="A3507" s="1"/>
      <c r="B3507" s="1"/>
      <c r="C3507" s="16"/>
      <c r="D3507" s="1"/>
      <c r="E3507" s="1"/>
      <c r="F3507" s="1"/>
      <c r="G3507" s="1"/>
      <c r="H3507" s="11"/>
      <c r="I3507" s="11"/>
      <c r="J3507" s="11"/>
      <c r="K3507" s="2"/>
      <c r="L3507" s="2"/>
      <c r="M3507" s="1"/>
    </row>
    <row r="3508" spans="1:13" x14ac:dyDescent="0.2">
      <c r="A3508" s="1"/>
      <c r="B3508" s="1"/>
      <c r="C3508" s="16"/>
      <c r="D3508" s="1"/>
      <c r="E3508" s="1"/>
      <c r="F3508" s="1"/>
      <c r="G3508" s="1"/>
      <c r="H3508" s="11"/>
      <c r="I3508" s="11"/>
      <c r="J3508" s="11"/>
      <c r="K3508" s="2"/>
      <c r="L3508" s="2"/>
      <c r="M3508" s="1"/>
    </row>
    <row r="3509" spans="1:13" x14ac:dyDescent="0.2">
      <c r="A3509" s="1"/>
      <c r="B3509" s="1"/>
      <c r="C3509" s="16"/>
      <c r="D3509" s="1"/>
      <c r="E3509" s="1"/>
      <c r="F3509" s="1"/>
      <c r="G3509" s="1"/>
      <c r="H3509" s="11"/>
      <c r="I3509" s="11"/>
      <c r="J3509" s="11"/>
      <c r="K3509" s="2"/>
      <c r="L3509" s="2"/>
      <c r="M3509" s="1"/>
    </row>
    <row r="3510" spans="1:13" x14ac:dyDescent="0.2">
      <c r="A3510" s="1"/>
      <c r="B3510" s="1"/>
      <c r="C3510" s="16"/>
      <c r="D3510" s="1"/>
      <c r="E3510" s="1"/>
      <c r="F3510" s="1"/>
      <c r="G3510" s="1"/>
      <c r="H3510" s="11"/>
      <c r="I3510" s="11"/>
      <c r="J3510" s="11"/>
      <c r="K3510" s="2"/>
      <c r="L3510" s="2"/>
      <c r="M3510" s="1"/>
    </row>
    <row r="3511" spans="1:13" x14ac:dyDescent="0.2">
      <c r="A3511" s="1"/>
      <c r="B3511" s="1"/>
      <c r="C3511" s="16"/>
      <c r="D3511" s="1"/>
      <c r="E3511" s="1"/>
      <c r="F3511" s="1"/>
      <c r="G3511" s="1"/>
      <c r="H3511" s="11"/>
      <c r="I3511" s="11"/>
      <c r="J3511" s="11"/>
      <c r="K3511" s="2"/>
      <c r="L3511" s="2"/>
      <c r="M3511" s="1"/>
    </row>
    <row r="3512" spans="1:13" x14ac:dyDescent="0.2">
      <c r="A3512" s="1"/>
      <c r="B3512" s="1"/>
      <c r="C3512" s="16"/>
      <c r="D3512" s="1"/>
      <c r="E3512" s="1"/>
      <c r="F3512" s="1"/>
      <c r="G3512" s="1"/>
      <c r="H3512" s="11"/>
      <c r="I3512" s="11"/>
      <c r="J3512" s="11"/>
      <c r="K3512" s="2"/>
      <c r="L3512" s="2"/>
      <c r="M3512" s="1"/>
    </row>
    <row r="3513" spans="1:13" x14ac:dyDescent="0.2">
      <c r="A3513" s="1"/>
      <c r="B3513" s="1"/>
      <c r="C3513" s="16"/>
      <c r="D3513" s="1"/>
      <c r="E3513" s="1"/>
      <c r="F3513" s="1"/>
      <c r="G3513" s="1"/>
      <c r="H3513" s="11"/>
      <c r="I3513" s="11"/>
      <c r="J3513" s="11"/>
      <c r="K3513" s="2"/>
      <c r="L3513" s="2"/>
      <c r="M3513" s="1"/>
    </row>
    <row r="3514" spans="1:13" x14ac:dyDescent="0.2">
      <c r="A3514" s="1"/>
      <c r="B3514" s="1"/>
      <c r="C3514" s="16"/>
      <c r="D3514" s="1"/>
      <c r="E3514" s="1"/>
      <c r="F3514" s="1"/>
      <c r="G3514" s="1"/>
      <c r="H3514" s="11"/>
      <c r="I3514" s="11"/>
      <c r="J3514" s="11"/>
      <c r="K3514" s="2"/>
      <c r="L3514" s="2"/>
      <c r="M3514" s="1"/>
    </row>
    <row r="3515" spans="1:13" x14ac:dyDescent="0.2">
      <c r="A3515" s="1"/>
      <c r="B3515" s="1"/>
      <c r="C3515" s="16"/>
      <c r="D3515" s="1"/>
      <c r="E3515" s="1"/>
      <c r="F3515" s="1"/>
      <c r="G3515" s="1"/>
      <c r="H3515" s="11"/>
      <c r="I3515" s="11"/>
      <c r="J3515" s="11"/>
      <c r="K3515" s="2"/>
      <c r="L3515" s="2"/>
      <c r="M3515" s="1"/>
    </row>
    <row r="3516" spans="1:13" x14ac:dyDescent="0.2">
      <c r="A3516" s="1"/>
      <c r="B3516" s="1"/>
      <c r="C3516" s="16"/>
      <c r="D3516" s="1"/>
      <c r="E3516" s="1"/>
      <c r="F3516" s="1"/>
      <c r="G3516" s="1"/>
      <c r="H3516" s="11"/>
      <c r="I3516" s="11"/>
      <c r="J3516" s="11"/>
      <c r="K3516" s="2"/>
      <c r="L3516" s="2"/>
      <c r="M3516" s="1"/>
    </row>
    <row r="3517" spans="1:13" x14ac:dyDescent="0.2">
      <c r="A3517" s="1"/>
      <c r="B3517" s="1"/>
      <c r="C3517" s="16"/>
      <c r="D3517" s="1"/>
      <c r="E3517" s="1"/>
      <c r="F3517" s="1"/>
      <c r="G3517" s="1"/>
      <c r="H3517" s="11"/>
      <c r="I3517" s="11"/>
      <c r="J3517" s="11"/>
      <c r="K3517" s="2"/>
      <c r="L3517" s="2"/>
      <c r="M3517" s="1"/>
    </row>
    <row r="3518" spans="1:13" x14ac:dyDescent="0.2">
      <c r="A3518" s="1"/>
      <c r="B3518" s="1"/>
      <c r="C3518" s="16"/>
      <c r="D3518" s="1"/>
      <c r="E3518" s="1"/>
      <c r="F3518" s="1"/>
      <c r="G3518" s="1"/>
      <c r="H3518" s="11"/>
      <c r="I3518" s="11"/>
      <c r="J3518" s="11"/>
      <c r="K3518" s="2"/>
      <c r="L3518" s="2"/>
      <c r="M3518" s="1"/>
    </row>
    <row r="3519" spans="1:13" x14ac:dyDescent="0.2">
      <c r="A3519" s="1"/>
      <c r="B3519" s="1"/>
      <c r="C3519" s="16"/>
      <c r="D3519" s="1"/>
      <c r="E3519" s="1"/>
      <c r="F3519" s="1"/>
      <c r="G3519" s="1"/>
      <c r="H3519" s="11"/>
      <c r="I3519" s="11"/>
      <c r="J3519" s="11"/>
      <c r="K3519" s="2"/>
      <c r="L3519" s="2"/>
      <c r="M3519" s="1"/>
    </row>
    <row r="3520" spans="1:13" x14ac:dyDescent="0.2">
      <c r="A3520" s="1"/>
      <c r="B3520" s="1"/>
      <c r="C3520" s="16"/>
      <c r="D3520" s="1"/>
      <c r="E3520" s="1"/>
      <c r="F3520" s="1"/>
      <c r="G3520" s="1"/>
      <c r="H3520" s="11"/>
      <c r="I3520" s="11"/>
      <c r="J3520" s="11"/>
      <c r="K3520" s="2"/>
      <c r="L3520" s="2"/>
      <c r="M3520" s="1"/>
    </row>
    <row r="3521" spans="1:13" x14ac:dyDescent="0.2">
      <c r="A3521" s="1"/>
      <c r="B3521" s="1"/>
      <c r="C3521" s="16"/>
      <c r="D3521" s="1"/>
      <c r="E3521" s="1"/>
      <c r="F3521" s="1"/>
      <c r="G3521" s="1"/>
      <c r="H3521" s="11"/>
      <c r="I3521" s="11"/>
      <c r="J3521" s="11"/>
      <c r="K3521" s="2"/>
      <c r="L3521" s="2"/>
      <c r="M3521" s="1"/>
    </row>
    <row r="3522" spans="1:13" x14ac:dyDescent="0.2">
      <c r="A3522" s="1"/>
      <c r="B3522" s="1"/>
      <c r="C3522" s="16"/>
      <c r="D3522" s="1"/>
      <c r="E3522" s="1"/>
      <c r="F3522" s="1"/>
      <c r="G3522" s="1"/>
      <c r="H3522" s="11"/>
      <c r="I3522" s="11"/>
      <c r="J3522" s="11"/>
      <c r="K3522" s="2"/>
      <c r="L3522" s="2"/>
      <c r="M3522" s="1"/>
    </row>
    <row r="3523" spans="1:13" x14ac:dyDescent="0.2">
      <c r="A3523" s="1"/>
      <c r="B3523" s="1"/>
      <c r="C3523" s="16"/>
      <c r="D3523" s="1"/>
      <c r="E3523" s="1"/>
      <c r="F3523" s="1"/>
      <c r="G3523" s="1"/>
      <c r="H3523" s="11"/>
      <c r="I3523" s="11"/>
      <c r="J3523" s="11"/>
      <c r="K3523" s="2"/>
      <c r="L3523" s="2"/>
      <c r="M3523" s="1"/>
    </row>
    <row r="3524" spans="1:13" x14ac:dyDescent="0.2">
      <c r="A3524" s="1"/>
      <c r="B3524" s="1"/>
      <c r="C3524" s="16"/>
      <c r="D3524" s="1"/>
      <c r="E3524" s="1"/>
      <c r="F3524" s="1"/>
      <c r="G3524" s="1"/>
      <c r="H3524" s="11"/>
      <c r="I3524" s="11"/>
      <c r="J3524" s="11"/>
      <c r="K3524" s="2"/>
      <c r="L3524" s="2"/>
      <c r="M3524" s="1"/>
    </row>
    <row r="3525" spans="1:13" x14ac:dyDescent="0.2">
      <c r="A3525" s="1"/>
      <c r="B3525" s="1"/>
      <c r="C3525" s="16"/>
      <c r="D3525" s="1"/>
      <c r="E3525" s="1"/>
      <c r="F3525" s="1"/>
      <c r="G3525" s="1"/>
      <c r="H3525" s="11"/>
      <c r="I3525" s="11"/>
      <c r="J3525" s="11"/>
      <c r="K3525" s="2"/>
      <c r="L3525" s="2"/>
      <c r="M3525" s="1"/>
    </row>
    <row r="3526" spans="1:13" x14ac:dyDescent="0.2">
      <c r="A3526" s="1"/>
      <c r="B3526" s="1"/>
      <c r="C3526" s="16"/>
      <c r="D3526" s="1"/>
      <c r="E3526" s="1"/>
      <c r="F3526" s="1"/>
      <c r="G3526" s="1"/>
      <c r="H3526" s="11"/>
      <c r="I3526" s="11"/>
      <c r="J3526" s="11"/>
      <c r="K3526" s="2"/>
      <c r="L3526" s="2"/>
      <c r="M3526" s="1"/>
    </row>
    <row r="3527" spans="1:13" x14ac:dyDescent="0.2">
      <c r="A3527" s="1"/>
      <c r="B3527" s="1"/>
      <c r="C3527" s="16"/>
      <c r="D3527" s="1"/>
      <c r="E3527" s="1"/>
      <c r="F3527" s="1"/>
      <c r="G3527" s="1"/>
      <c r="H3527" s="11"/>
      <c r="I3527" s="11"/>
      <c r="J3527" s="11"/>
      <c r="K3527" s="2"/>
      <c r="L3527" s="2"/>
      <c r="M3527" s="1"/>
    </row>
    <row r="3528" spans="1:13" x14ac:dyDescent="0.2">
      <c r="A3528" s="1"/>
      <c r="B3528" s="1"/>
      <c r="C3528" s="16"/>
      <c r="D3528" s="1"/>
      <c r="E3528" s="1"/>
      <c r="F3528" s="1"/>
      <c r="G3528" s="1"/>
      <c r="H3528" s="11"/>
      <c r="I3528" s="11"/>
      <c r="J3528" s="11"/>
      <c r="K3528" s="2"/>
      <c r="L3528" s="2"/>
      <c r="M3528" s="1"/>
    </row>
    <row r="3529" spans="1:13" x14ac:dyDescent="0.2">
      <c r="A3529" s="1"/>
      <c r="B3529" s="1"/>
      <c r="C3529" s="16"/>
      <c r="D3529" s="1"/>
      <c r="E3529" s="1"/>
      <c r="F3529" s="1"/>
      <c r="G3529" s="1"/>
      <c r="H3529" s="11"/>
      <c r="I3529" s="11"/>
      <c r="J3529" s="11"/>
      <c r="K3529" s="2"/>
      <c r="L3529" s="2"/>
      <c r="M3529" s="1"/>
    </row>
    <row r="3530" spans="1:13" x14ac:dyDescent="0.2">
      <c r="A3530" s="1"/>
      <c r="B3530" s="1"/>
      <c r="C3530" s="16"/>
      <c r="D3530" s="1"/>
      <c r="E3530" s="1"/>
      <c r="F3530" s="1"/>
      <c r="G3530" s="1"/>
      <c r="H3530" s="11"/>
      <c r="I3530" s="11"/>
      <c r="J3530" s="11"/>
      <c r="K3530" s="2"/>
      <c r="L3530" s="2"/>
      <c r="M3530" s="1"/>
    </row>
    <row r="3531" spans="1:13" x14ac:dyDescent="0.2">
      <c r="A3531" s="1"/>
      <c r="B3531" s="1"/>
      <c r="C3531" s="16"/>
      <c r="D3531" s="1"/>
      <c r="E3531" s="1"/>
      <c r="F3531" s="1"/>
      <c r="G3531" s="1"/>
      <c r="H3531" s="11"/>
      <c r="I3531" s="11"/>
      <c r="J3531" s="11"/>
      <c r="K3531" s="2"/>
      <c r="L3531" s="2"/>
      <c r="M3531" s="1"/>
    </row>
    <row r="3532" spans="1:13" x14ac:dyDescent="0.2">
      <c r="A3532" s="1"/>
      <c r="B3532" s="1"/>
      <c r="C3532" s="16"/>
      <c r="D3532" s="1"/>
      <c r="E3532" s="1"/>
      <c r="F3532" s="1"/>
      <c r="G3532" s="1"/>
      <c r="H3532" s="11"/>
      <c r="I3532" s="11"/>
      <c r="J3532" s="11"/>
      <c r="K3532" s="2"/>
      <c r="L3532" s="2"/>
      <c r="M3532" s="1"/>
    </row>
    <row r="3533" spans="1:13" x14ac:dyDescent="0.2">
      <c r="A3533" s="1"/>
      <c r="B3533" s="1"/>
      <c r="C3533" s="16"/>
      <c r="D3533" s="1"/>
      <c r="E3533" s="1"/>
      <c r="F3533" s="1"/>
      <c r="G3533" s="1"/>
      <c r="H3533" s="11"/>
      <c r="I3533" s="11"/>
      <c r="J3533" s="11"/>
      <c r="K3533" s="2"/>
      <c r="L3533" s="2"/>
      <c r="M3533" s="1"/>
    </row>
    <row r="3534" spans="1:13" x14ac:dyDescent="0.2">
      <c r="A3534" s="1"/>
      <c r="B3534" s="1"/>
      <c r="C3534" s="16"/>
      <c r="D3534" s="1"/>
      <c r="E3534" s="1"/>
      <c r="F3534" s="1"/>
      <c r="G3534" s="1"/>
      <c r="H3534" s="11"/>
      <c r="I3534" s="11"/>
      <c r="J3534" s="11"/>
      <c r="K3534" s="2"/>
      <c r="L3534" s="2"/>
      <c r="M3534" s="1"/>
    </row>
    <row r="3535" spans="1:13" x14ac:dyDescent="0.2">
      <c r="A3535" s="1"/>
      <c r="B3535" s="1"/>
      <c r="C3535" s="16"/>
      <c r="D3535" s="1"/>
      <c r="E3535" s="1"/>
      <c r="F3535" s="1"/>
      <c r="G3535" s="1"/>
      <c r="H3535" s="11"/>
      <c r="I3535" s="11"/>
      <c r="J3535" s="11"/>
      <c r="K3535" s="2"/>
      <c r="L3535" s="2"/>
      <c r="M3535" s="1"/>
    </row>
    <row r="3536" spans="1:13" x14ac:dyDescent="0.2">
      <c r="A3536" s="1"/>
      <c r="B3536" s="1"/>
      <c r="C3536" s="16"/>
      <c r="D3536" s="1"/>
      <c r="E3536" s="1"/>
      <c r="F3536" s="1"/>
      <c r="G3536" s="1"/>
      <c r="H3536" s="11"/>
      <c r="I3536" s="11"/>
      <c r="J3536" s="11"/>
      <c r="K3536" s="2"/>
      <c r="L3536" s="2"/>
      <c r="M3536" s="1"/>
    </row>
    <row r="3537" spans="1:13" x14ac:dyDescent="0.2">
      <c r="A3537" s="1"/>
      <c r="B3537" s="1"/>
      <c r="C3537" s="16"/>
      <c r="D3537" s="1"/>
      <c r="E3537" s="1"/>
      <c r="F3537" s="1"/>
      <c r="G3537" s="1"/>
      <c r="H3537" s="11"/>
      <c r="I3537" s="11"/>
      <c r="J3537" s="11"/>
      <c r="K3537" s="2"/>
      <c r="L3537" s="2"/>
      <c r="M3537" s="1"/>
    </row>
    <row r="3538" spans="1:13" x14ac:dyDescent="0.2">
      <c r="A3538" s="1"/>
      <c r="B3538" s="1"/>
      <c r="C3538" s="16"/>
      <c r="D3538" s="1"/>
      <c r="E3538" s="1"/>
      <c r="F3538" s="1"/>
      <c r="G3538" s="1"/>
      <c r="H3538" s="11"/>
      <c r="I3538" s="11"/>
      <c r="J3538" s="11"/>
      <c r="K3538" s="2"/>
      <c r="L3538" s="2"/>
      <c r="M3538" s="1"/>
    </row>
    <row r="3539" spans="1:13" x14ac:dyDescent="0.2">
      <c r="A3539" s="1"/>
      <c r="B3539" s="1"/>
      <c r="C3539" s="16"/>
      <c r="D3539" s="1"/>
      <c r="E3539" s="1"/>
      <c r="F3539" s="1"/>
      <c r="G3539" s="1"/>
      <c r="H3539" s="11"/>
      <c r="I3539" s="11"/>
      <c r="J3539" s="11"/>
      <c r="K3539" s="2"/>
      <c r="L3539" s="2"/>
      <c r="M3539" s="1"/>
    </row>
    <row r="3540" spans="1:13" x14ac:dyDescent="0.2">
      <c r="A3540" s="1"/>
      <c r="B3540" s="1"/>
      <c r="C3540" s="16"/>
      <c r="D3540" s="1"/>
      <c r="E3540" s="1"/>
      <c r="F3540" s="1"/>
      <c r="G3540" s="1"/>
      <c r="H3540" s="11"/>
      <c r="I3540" s="11"/>
      <c r="J3540" s="11"/>
      <c r="K3540" s="2"/>
      <c r="L3540" s="2"/>
      <c r="M3540" s="1"/>
    </row>
    <row r="3541" spans="1:13" x14ac:dyDescent="0.2">
      <c r="A3541" s="1"/>
      <c r="B3541" s="1"/>
      <c r="C3541" s="16"/>
      <c r="D3541" s="1"/>
      <c r="E3541" s="1"/>
      <c r="F3541" s="1"/>
      <c r="G3541" s="1"/>
      <c r="H3541" s="11"/>
      <c r="I3541" s="11"/>
      <c r="J3541" s="11"/>
      <c r="K3541" s="2"/>
      <c r="L3541" s="2"/>
      <c r="M3541" s="1"/>
    </row>
    <row r="3542" spans="1:13" x14ac:dyDescent="0.2">
      <c r="A3542" s="1"/>
      <c r="B3542" s="1"/>
      <c r="C3542" s="16"/>
      <c r="D3542" s="1"/>
      <c r="E3542" s="1"/>
      <c r="F3542" s="1"/>
      <c r="G3542" s="1"/>
      <c r="H3542" s="11"/>
      <c r="I3542" s="11"/>
      <c r="J3542" s="11"/>
      <c r="K3542" s="2"/>
      <c r="L3542" s="2"/>
      <c r="M3542" s="1"/>
    </row>
    <row r="3543" spans="1:13" x14ac:dyDescent="0.2">
      <c r="A3543" s="1"/>
      <c r="B3543" s="1"/>
      <c r="C3543" s="16"/>
      <c r="D3543" s="1"/>
      <c r="E3543" s="1"/>
      <c r="F3543" s="1"/>
      <c r="G3543" s="1"/>
      <c r="H3543" s="11"/>
      <c r="I3543" s="11"/>
      <c r="J3543" s="11"/>
      <c r="K3543" s="2"/>
      <c r="L3543" s="2"/>
      <c r="M3543" s="1"/>
    </row>
    <row r="3544" spans="1:13" x14ac:dyDescent="0.2">
      <c r="A3544" s="1"/>
      <c r="B3544" s="1"/>
      <c r="C3544" s="16"/>
      <c r="D3544" s="1"/>
      <c r="E3544" s="1"/>
      <c r="F3544" s="1"/>
      <c r="G3544" s="1"/>
      <c r="H3544" s="11"/>
      <c r="I3544" s="11"/>
      <c r="J3544" s="11"/>
      <c r="K3544" s="2"/>
      <c r="L3544" s="2"/>
      <c r="M3544" s="1"/>
    </row>
    <row r="3545" spans="1:13" x14ac:dyDescent="0.2">
      <c r="A3545" s="1"/>
      <c r="B3545" s="1"/>
      <c r="C3545" s="16"/>
      <c r="D3545" s="1"/>
      <c r="E3545" s="1"/>
      <c r="F3545" s="1"/>
      <c r="G3545" s="1"/>
      <c r="H3545" s="11"/>
      <c r="I3545" s="11"/>
      <c r="J3545" s="11"/>
      <c r="K3545" s="2"/>
      <c r="L3545" s="2"/>
      <c r="M3545" s="1"/>
    </row>
    <row r="3546" spans="1:13" x14ac:dyDescent="0.2">
      <c r="A3546" s="1"/>
      <c r="B3546" s="1"/>
      <c r="C3546" s="16"/>
      <c r="D3546" s="1"/>
      <c r="E3546" s="1"/>
      <c r="F3546" s="1"/>
      <c r="G3546" s="1"/>
      <c r="H3546" s="11"/>
      <c r="I3546" s="11"/>
      <c r="J3546" s="11"/>
      <c r="K3546" s="2"/>
      <c r="L3546" s="2"/>
      <c r="M3546" s="1"/>
    </row>
    <row r="3547" spans="1:13" x14ac:dyDescent="0.2">
      <c r="A3547" s="1"/>
      <c r="B3547" s="1"/>
      <c r="C3547" s="16"/>
      <c r="D3547" s="1"/>
      <c r="E3547" s="1"/>
      <c r="F3547" s="1"/>
      <c r="G3547" s="1"/>
      <c r="H3547" s="11"/>
      <c r="I3547" s="11"/>
      <c r="J3547" s="11"/>
      <c r="K3547" s="2"/>
      <c r="L3547" s="2"/>
      <c r="M3547" s="1"/>
    </row>
    <row r="3548" spans="1:13" x14ac:dyDescent="0.2">
      <c r="A3548" s="1"/>
      <c r="B3548" s="1"/>
      <c r="C3548" s="16"/>
      <c r="D3548" s="1"/>
      <c r="E3548" s="1"/>
      <c r="F3548" s="1"/>
      <c r="G3548" s="1"/>
      <c r="H3548" s="11"/>
      <c r="I3548" s="11"/>
      <c r="J3548" s="11"/>
      <c r="K3548" s="2"/>
      <c r="L3548" s="2"/>
      <c r="M3548" s="1"/>
    </row>
    <row r="3549" spans="1:13" x14ac:dyDescent="0.2">
      <c r="A3549" s="1"/>
      <c r="B3549" s="1"/>
      <c r="C3549" s="16"/>
      <c r="D3549" s="1"/>
      <c r="E3549" s="1"/>
      <c r="F3549" s="1"/>
      <c r="G3549" s="1"/>
      <c r="H3549" s="11"/>
      <c r="I3549" s="11"/>
      <c r="J3549" s="11"/>
      <c r="K3549" s="2"/>
      <c r="L3549" s="2"/>
      <c r="M3549" s="1"/>
    </row>
    <row r="3550" spans="1:13" x14ac:dyDescent="0.2">
      <c r="A3550" s="1"/>
      <c r="B3550" s="1"/>
      <c r="C3550" s="16"/>
      <c r="D3550" s="1"/>
      <c r="E3550" s="1"/>
      <c r="F3550" s="1"/>
      <c r="G3550" s="1"/>
      <c r="H3550" s="11"/>
      <c r="I3550" s="11"/>
      <c r="J3550" s="11"/>
      <c r="K3550" s="2"/>
      <c r="L3550" s="2"/>
      <c r="M3550" s="1"/>
    </row>
    <row r="3551" spans="1:13" x14ac:dyDescent="0.2">
      <c r="A3551" s="1"/>
      <c r="B3551" s="1"/>
      <c r="C3551" s="16"/>
      <c r="D3551" s="1"/>
      <c r="E3551" s="1"/>
      <c r="F3551" s="1"/>
      <c r="G3551" s="1"/>
      <c r="H3551" s="11"/>
      <c r="I3551" s="11"/>
      <c r="J3551" s="11"/>
      <c r="K3551" s="2"/>
      <c r="L3551" s="2"/>
      <c r="M3551" s="1"/>
    </row>
    <row r="3552" spans="1:13" x14ac:dyDescent="0.2">
      <c r="A3552" s="1"/>
      <c r="B3552" s="1"/>
      <c r="C3552" s="16"/>
      <c r="D3552" s="1"/>
      <c r="E3552" s="1"/>
      <c r="F3552" s="1"/>
      <c r="G3552" s="1"/>
      <c r="H3552" s="11"/>
      <c r="I3552" s="11"/>
      <c r="J3552" s="11"/>
      <c r="K3552" s="2"/>
      <c r="L3552" s="2"/>
      <c r="M3552" s="1"/>
    </row>
    <row r="3553" spans="1:13" x14ac:dyDescent="0.2">
      <c r="A3553" s="1"/>
      <c r="B3553" s="1"/>
      <c r="C3553" s="16"/>
      <c r="D3553" s="1"/>
      <c r="E3553" s="1"/>
      <c r="F3553" s="1"/>
      <c r="G3553" s="1"/>
      <c r="H3553" s="11"/>
      <c r="I3553" s="11"/>
      <c r="J3553" s="11"/>
      <c r="K3553" s="2"/>
      <c r="L3553" s="2"/>
      <c r="M3553" s="1"/>
    </row>
    <row r="3554" spans="1:13" x14ac:dyDescent="0.2">
      <c r="A3554" s="1"/>
      <c r="B3554" s="1"/>
      <c r="C3554" s="16"/>
      <c r="D3554" s="1"/>
      <c r="E3554" s="1"/>
      <c r="F3554" s="1"/>
      <c r="G3554" s="1"/>
      <c r="H3554" s="11"/>
      <c r="I3554" s="11"/>
      <c r="J3554" s="11"/>
      <c r="K3554" s="2"/>
      <c r="L3554" s="2"/>
      <c r="M3554" s="1"/>
    </row>
    <row r="3555" spans="1:13" x14ac:dyDescent="0.2">
      <c r="A3555" s="1"/>
      <c r="B3555" s="1"/>
      <c r="C3555" s="16"/>
      <c r="D3555" s="1"/>
      <c r="E3555" s="1"/>
      <c r="F3555" s="1"/>
      <c r="G3555" s="1"/>
      <c r="H3555" s="11"/>
      <c r="I3555" s="11"/>
      <c r="J3555" s="11"/>
      <c r="K3555" s="2"/>
      <c r="L3555" s="2"/>
      <c r="M3555" s="1"/>
    </row>
    <row r="3556" spans="1:13" x14ac:dyDescent="0.2">
      <c r="A3556" s="1"/>
      <c r="B3556" s="1"/>
      <c r="C3556" s="16"/>
      <c r="D3556" s="1"/>
      <c r="E3556" s="1"/>
      <c r="F3556" s="1"/>
      <c r="G3556" s="1"/>
      <c r="H3556" s="11"/>
      <c r="I3556" s="11"/>
      <c r="J3556" s="11"/>
      <c r="K3556" s="2"/>
      <c r="L3556" s="2"/>
      <c r="M3556" s="1"/>
    </row>
    <row r="3557" spans="1:13" x14ac:dyDescent="0.2">
      <c r="A3557" s="1"/>
      <c r="B3557" s="1"/>
      <c r="C3557" s="16"/>
      <c r="D3557" s="1"/>
      <c r="E3557" s="1"/>
      <c r="F3557" s="1"/>
      <c r="G3557" s="1"/>
      <c r="H3557" s="11"/>
      <c r="I3557" s="11"/>
      <c r="J3557" s="11"/>
      <c r="K3557" s="2"/>
      <c r="L3557" s="2"/>
      <c r="M3557" s="1"/>
    </row>
    <row r="3558" spans="1:13" x14ac:dyDescent="0.2">
      <c r="A3558" s="1"/>
      <c r="B3558" s="1"/>
      <c r="C3558" s="16"/>
      <c r="D3558" s="1"/>
      <c r="E3558" s="1"/>
      <c r="F3558" s="1"/>
      <c r="G3558" s="1"/>
      <c r="H3558" s="11"/>
      <c r="I3558" s="11"/>
      <c r="J3558" s="11"/>
      <c r="K3558" s="2"/>
      <c r="L3558" s="2"/>
      <c r="M3558" s="1"/>
    </row>
    <row r="3559" spans="1:13" x14ac:dyDescent="0.2">
      <c r="A3559" s="1"/>
      <c r="B3559" s="1"/>
      <c r="C3559" s="16"/>
      <c r="D3559" s="1"/>
      <c r="E3559" s="1"/>
      <c r="F3559" s="1"/>
      <c r="G3559" s="1"/>
      <c r="H3559" s="11"/>
      <c r="I3559" s="11"/>
      <c r="J3559" s="11"/>
      <c r="K3559" s="2"/>
      <c r="L3559" s="2"/>
      <c r="M3559" s="1"/>
    </row>
    <row r="3560" spans="1:13" x14ac:dyDescent="0.2">
      <c r="A3560" s="1"/>
      <c r="B3560" s="1"/>
      <c r="C3560" s="16"/>
      <c r="D3560" s="1"/>
      <c r="E3560" s="1"/>
      <c r="F3560" s="1"/>
      <c r="G3560" s="1"/>
      <c r="H3560" s="11"/>
      <c r="I3560" s="11"/>
      <c r="J3560" s="11"/>
      <c r="K3560" s="2"/>
      <c r="L3560" s="2"/>
      <c r="M3560" s="1"/>
    </row>
    <row r="3561" spans="1:13" x14ac:dyDescent="0.2">
      <c r="A3561" s="1"/>
      <c r="B3561" s="1"/>
      <c r="C3561" s="16"/>
      <c r="D3561" s="1"/>
      <c r="E3561" s="1"/>
      <c r="F3561" s="1"/>
      <c r="G3561" s="1"/>
      <c r="H3561" s="11"/>
      <c r="I3561" s="11"/>
      <c r="J3561" s="11"/>
      <c r="K3561" s="2"/>
      <c r="L3561" s="2"/>
      <c r="M3561" s="1"/>
    </row>
    <row r="3562" spans="1:13" x14ac:dyDescent="0.2">
      <c r="A3562" s="1"/>
      <c r="B3562" s="1"/>
      <c r="C3562" s="16"/>
      <c r="D3562" s="1"/>
      <c r="E3562" s="1"/>
      <c r="F3562" s="1"/>
      <c r="G3562" s="1"/>
      <c r="H3562" s="11"/>
      <c r="I3562" s="11"/>
      <c r="J3562" s="11"/>
      <c r="K3562" s="2"/>
      <c r="L3562" s="2"/>
      <c r="M3562" s="1"/>
    </row>
    <row r="3563" spans="1:13" x14ac:dyDescent="0.2">
      <c r="A3563" s="1"/>
      <c r="B3563" s="1"/>
      <c r="C3563" s="16"/>
      <c r="D3563" s="1"/>
      <c r="E3563" s="1"/>
      <c r="F3563" s="1"/>
      <c r="G3563" s="1"/>
      <c r="H3563" s="11"/>
      <c r="I3563" s="11"/>
      <c r="J3563" s="11"/>
      <c r="K3563" s="2"/>
      <c r="L3563" s="2"/>
      <c r="M3563" s="1"/>
    </row>
    <row r="3564" spans="1:13" x14ac:dyDescent="0.2">
      <c r="A3564" s="1"/>
      <c r="B3564" s="1"/>
      <c r="C3564" s="16"/>
      <c r="D3564" s="1"/>
      <c r="E3564" s="1"/>
      <c r="F3564" s="1"/>
      <c r="G3564" s="1"/>
      <c r="H3564" s="11"/>
      <c r="I3564" s="11"/>
      <c r="J3564" s="11"/>
      <c r="K3564" s="2"/>
      <c r="L3564" s="2"/>
      <c r="M3564" s="1"/>
    </row>
    <row r="3565" spans="1:13" x14ac:dyDescent="0.2">
      <c r="A3565" s="1"/>
      <c r="B3565" s="1"/>
      <c r="C3565" s="16"/>
      <c r="D3565" s="1"/>
      <c r="E3565" s="1"/>
      <c r="F3565" s="1"/>
      <c r="G3565" s="1"/>
      <c r="H3565" s="11"/>
      <c r="I3565" s="11"/>
      <c r="J3565" s="11"/>
      <c r="K3565" s="2"/>
      <c r="L3565" s="2"/>
      <c r="M3565" s="1"/>
    </row>
    <row r="3566" spans="1:13" x14ac:dyDescent="0.2">
      <c r="A3566" s="1"/>
      <c r="B3566" s="1"/>
      <c r="C3566" s="16"/>
      <c r="D3566" s="1"/>
      <c r="E3566" s="1"/>
      <c r="F3566" s="1"/>
      <c r="G3566" s="1"/>
      <c r="H3566" s="11"/>
      <c r="I3566" s="11"/>
      <c r="J3566" s="11"/>
      <c r="K3566" s="2"/>
      <c r="L3566" s="2"/>
      <c r="M3566" s="1"/>
    </row>
    <row r="3567" spans="1:13" x14ac:dyDescent="0.2">
      <c r="A3567" s="1"/>
      <c r="B3567" s="1"/>
      <c r="C3567" s="16"/>
      <c r="D3567" s="1"/>
      <c r="E3567" s="1"/>
      <c r="F3567" s="1"/>
      <c r="G3567" s="1"/>
      <c r="H3567" s="11"/>
      <c r="I3567" s="11"/>
      <c r="J3567" s="11"/>
      <c r="K3567" s="2"/>
      <c r="L3567" s="2"/>
      <c r="M3567" s="1"/>
    </row>
    <row r="3568" spans="1:13" x14ac:dyDescent="0.2">
      <c r="A3568" s="1"/>
      <c r="B3568" s="1"/>
      <c r="C3568" s="16"/>
      <c r="D3568" s="1"/>
      <c r="E3568" s="1"/>
      <c r="F3568" s="1"/>
      <c r="G3568" s="1"/>
      <c r="H3568" s="11"/>
      <c r="I3568" s="11"/>
      <c r="J3568" s="11"/>
      <c r="K3568" s="2"/>
      <c r="L3568" s="2"/>
      <c r="M3568" s="1"/>
    </row>
    <row r="3569" spans="1:13" x14ac:dyDescent="0.2">
      <c r="A3569" s="1"/>
      <c r="B3569" s="1"/>
      <c r="C3569" s="16"/>
      <c r="D3569" s="1"/>
      <c r="E3569" s="1"/>
      <c r="F3569" s="1"/>
      <c r="G3569" s="1"/>
      <c r="H3569" s="11"/>
      <c r="I3569" s="11"/>
      <c r="J3569" s="11"/>
      <c r="K3569" s="2"/>
      <c r="L3569" s="2"/>
      <c r="M3569" s="1"/>
    </row>
    <row r="3570" spans="1:13" x14ac:dyDescent="0.2">
      <c r="A3570" s="1"/>
      <c r="B3570" s="1"/>
      <c r="C3570" s="16"/>
      <c r="D3570" s="1"/>
      <c r="E3570" s="1"/>
      <c r="F3570" s="1"/>
      <c r="G3570" s="1"/>
      <c r="H3570" s="11"/>
      <c r="I3570" s="11"/>
      <c r="J3570" s="11"/>
      <c r="K3570" s="2"/>
      <c r="L3570" s="2"/>
      <c r="M3570" s="1"/>
    </row>
    <row r="3571" spans="1:13" x14ac:dyDescent="0.2">
      <c r="A3571" s="1"/>
      <c r="B3571" s="1"/>
      <c r="C3571" s="16"/>
      <c r="D3571" s="1"/>
      <c r="E3571" s="1"/>
      <c r="F3571" s="1"/>
      <c r="G3571" s="1"/>
      <c r="H3571" s="11"/>
      <c r="I3571" s="11"/>
      <c r="J3571" s="11"/>
      <c r="K3571" s="2"/>
      <c r="L3571" s="2"/>
      <c r="M3571" s="1"/>
    </row>
    <row r="3572" spans="1:13" x14ac:dyDescent="0.2">
      <c r="A3572" s="1"/>
      <c r="B3572" s="1"/>
      <c r="C3572" s="16"/>
      <c r="D3572" s="1"/>
      <c r="E3572" s="1"/>
      <c r="F3572" s="1"/>
      <c r="G3572" s="1"/>
      <c r="H3572" s="11"/>
      <c r="I3572" s="11"/>
      <c r="J3572" s="11"/>
      <c r="K3572" s="2"/>
      <c r="L3572" s="2"/>
      <c r="M3572" s="1"/>
    </row>
    <row r="3573" spans="1:13" x14ac:dyDescent="0.2">
      <c r="A3573" s="1"/>
      <c r="B3573" s="1"/>
      <c r="C3573" s="16"/>
      <c r="D3573" s="1"/>
      <c r="E3573" s="1"/>
      <c r="F3573" s="1"/>
      <c r="G3573" s="1"/>
      <c r="H3573" s="11"/>
      <c r="I3573" s="11"/>
      <c r="J3573" s="11"/>
      <c r="K3573" s="2"/>
      <c r="L3573" s="2"/>
      <c r="M3573" s="1"/>
    </row>
    <row r="3574" spans="1:13" x14ac:dyDescent="0.2">
      <c r="A3574" s="1"/>
      <c r="B3574" s="1"/>
      <c r="C3574" s="16"/>
      <c r="D3574" s="1"/>
      <c r="E3574" s="1"/>
      <c r="F3574" s="1"/>
      <c r="G3574" s="1"/>
      <c r="H3574" s="11"/>
      <c r="I3574" s="11"/>
      <c r="J3574" s="11"/>
      <c r="K3574" s="2"/>
      <c r="L3574" s="2"/>
      <c r="M3574" s="1"/>
    </row>
    <row r="3575" spans="1:13" x14ac:dyDescent="0.2">
      <c r="A3575" s="1"/>
      <c r="B3575" s="1"/>
      <c r="C3575" s="16"/>
      <c r="D3575" s="1"/>
      <c r="E3575" s="1"/>
      <c r="F3575" s="1"/>
      <c r="G3575" s="1"/>
      <c r="H3575" s="11"/>
      <c r="I3575" s="11"/>
      <c r="J3575" s="11"/>
      <c r="K3575" s="2"/>
      <c r="L3575" s="2"/>
      <c r="M3575" s="1"/>
    </row>
    <row r="3576" spans="1:13" x14ac:dyDescent="0.2">
      <c r="A3576" s="1"/>
      <c r="B3576" s="1"/>
      <c r="C3576" s="16"/>
      <c r="D3576" s="1"/>
      <c r="E3576" s="1"/>
      <c r="F3576" s="1"/>
      <c r="G3576" s="1"/>
      <c r="H3576" s="11"/>
      <c r="I3576" s="11"/>
      <c r="J3576" s="11"/>
      <c r="K3576" s="2"/>
      <c r="L3576" s="2"/>
      <c r="M3576" s="1"/>
    </row>
    <row r="3577" spans="1:13" x14ac:dyDescent="0.2">
      <c r="A3577" s="1"/>
      <c r="B3577" s="1"/>
      <c r="C3577" s="16"/>
      <c r="D3577" s="1"/>
      <c r="E3577" s="1"/>
      <c r="F3577" s="1"/>
      <c r="G3577" s="1"/>
      <c r="H3577" s="11"/>
      <c r="I3577" s="11"/>
      <c r="J3577" s="11"/>
      <c r="K3577" s="2"/>
      <c r="L3577" s="2"/>
      <c r="M3577" s="1"/>
    </row>
    <row r="3578" spans="1:13" x14ac:dyDescent="0.2">
      <c r="A3578" s="1"/>
      <c r="B3578" s="1"/>
      <c r="C3578" s="16"/>
      <c r="D3578" s="1"/>
      <c r="E3578" s="1"/>
      <c r="F3578" s="1"/>
      <c r="G3578" s="1"/>
      <c r="H3578" s="11"/>
      <c r="I3578" s="11"/>
      <c r="J3578" s="11"/>
      <c r="K3578" s="2"/>
      <c r="L3578" s="2"/>
      <c r="M3578" s="1"/>
    </row>
    <row r="3579" spans="1:13" x14ac:dyDescent="0.2">
      <c r="A3579" s="1"/>
      <c r="B3579" s="1"/>
      <c r="C3579" s="16"/>
      <c r="D3579" s="1"/>
      <c r="E3579" s="1"/>
      <c r="F3579" s="1"/>
      <c r="G3579" s="1"/>
      <c r="H3579" s="11"/>
      <c r="I3579" s="11"/>
      <c r="J3579" s="11"/>
      <c r="K3579" s="2"/>
      <c r="L3579" s="2"/>
      <c r="M3579" s="1"/>
    </row>
    <row r="3580" spans="1:13" x14ac:dyDescent="0.2">
      <c r="A3580" s="1"/>
      <c r="B3580" s="1"/>
      <c r="C3580" s="16"/>
      <c r="D3580" s="1"/>
      <c r="E3580" s="1"/>
      <c r="F3580" s="1"/>
      <c r="G3580" s="1"/>
      <c r="H3580" s="11"/>
      <c r="I3580" s="11"/>
      <c r="J3580" s="11"/>
      <c r="K3580" s="2"/>
      <c r="L3580" s="2"/>
      <c r="M3580" s="1"/>
    </row>
    <row r="3581" spans="1:13" x14ac:dyDescent="0.2">
      <c r="A3581" s="1"/>
      <c r="B3581" s="1"/>
      <c r="C3581" s="16"/>
      <c r="D3581" s="1"/>
      <c r="E3581" s="1"/>
      <c r="F3581" s="1"/>
      <c r="G3581" s="1"/>
      <c r="H3581" s="11"/>
      <c r="I3581" s="11"/>
      <c r="J3581" s="11"/>
      <c r="K3581" s="2"/>
      <c r="L3581" s="2"/>
      <c r="M3581" s="1"/>
    </row>
    <row r="3582" spans="1:13" x14ac:dyDescent="0.2">
      <c r="A3582" s="1"/>
      <c r="B3582" s="1"/>
      <c r="C3582" s="16"/>
      <c r="D3582" s="1"/>
      <c r="E3582" s="1"/>
      <c r="F3582" s="1"/>
      <c r="G3582" s="1"/>
      <c r="H3582" s="11"/>
      <c r="I3582" s="11"/>
      <c r="J3582" s="11"/>
      <c r="K3582" s="2"/>
      <c r="L3582" s="2"/>
      <c r="M3582" s="1"/>
    </row>
    <row r="3583" spans="1:13" x14ac:dyDescent="0.2">
      <c r="A3583" s="1"/>
      <c r="B3583" s="1"/>
      <c r="C3583" s="16"/>
      <c r="D3583" s="1"/>
      <c r="E3583" s="1"/>
      <c r="F3583" s="1"/>
      <c r="G3583" s="1"/>
      <c r="H3583" s="11"/>
      <c r="I3583" s="11"/>
      <c r="J3583" s="11"/>
      <c r="K3583" s="2"/>
      <c r="L3583" s="2"/>
      <c r="M3583" s="1"/>
    </row>
    <row r="3584" spans="1:13" x14ac:dyDescent="0.2">
      <c r="A3584" s="1"/>
      <c r="B3584" s="1"/>
      <c r="C3584" s="16"/>
      <c r="D3584" s="1"/>
      <c r="E3584" s="1"/>
      <c r="F3584" s="1"/>
      <c r="G3584" s="1"/>
      <c r="H3584" s="11"/>
      <c r="I3584" s="11"/>
      <c r="J3584" s="11"/>
      <c r="K3584" s="2"/>
      <c r="L3584" s="2"/>
      <c r="M3584" s="1"/>
    </row>
    <row r="3585" spans="1:13" x14ac:dyDescent="0.2">
      <c r="A3585" s="1"/>
      <c r="B3585" s="1"/>
      <c r="C3585" s="16"/>
      <c r="D3585" s="1"/>
      <c r="E3585" s="1"/>
      <c r="F3585" s="1"/>
      <c r="G3585" s="1"/>
      <c r="H3585" s="11"/>
      <c r="I3585" s="11"/>
      <c r="J3585" s="11"/>
      <c r="K3585" s="2"/>
      <c r="L3585" s="2"/>
      <c r="M3585" s="1"/>
    </row>
    <row r="3586" spans="1:13" x14ac:dyDescent="0.2">
      <c r="A3586" s="1"/>
      <c r="B3586" s="1"/>
      <c r="C3586" s="16"/>
      <c r="D3586" s="1"/>
      <c r="E3586" s="1"/>
      <c r="F3586" s="1"/>
      <c r="G3586" s="1"/>
      <c r="H3586" s="11"/>
      <c r="I3586" s="11"/>
      <c r="J3586" s="11"/>
      <c r="K3586" s="2"/>
      <c r="L3586" s="2"/>
      <c r="M3586" s="1"/>
    </row>
    <row r="3587" spans="1:13" x14ac:dyDescent="0.2">
      <c r="A3587" s="1"/>
      <c r="B3587" s="1"/>
      <c r="C3587" s="16"/>
      <c r="D3587" s="1"/>
      <c r="E3587" s="1"/>
      <c r="F3587" s="1"/>
      <c r="G3587" s="1"/>
      <c r="H3587" s="11"/>
      <c r="I3587" s="11"/>
      <c r="J3587" s="11"/>
      <c r="K3587" s="2"/>
      <c r="L3587" s="2"/>
      <c r="M3587" s="1"/>
    </row>
    <row r="3588" spans="1:13" x14ac:dyDescent="0.2">
      <c r="A3588" s="1"/>
      <c r="B3588" s="1"/>
      <c r="C3588" s="16"/>
      <c r="D3588" s="1"/>
      <c r="E3588" s="1"/>
      <c r="F3588" s="1"/>
      <c r="G3588" s="1"/>
      <c r="H3588" s="11"/>
      <c r="I3588" s="11"/>
      <c r="J3588" s="11"/>
      <c r="K3588" s="2"/>
      <c r="L3588" s="2"/>
      <c r="M3588" s="1"/>
    </row>
    <row r="3589" spans="1:13" x14ac:dyDescent="0.2">
      <c r="A3589" s="1"/>
      <c r="B3589" s="1"/>
      <c r="C3589" s="16"/>
      <c r="D3589" s="1"/>
      <c r="E3589" s="1"/>
      <c r="F3589" s="1"/>
      <c r="G3589" s="1"/>
      <c r="H3589" s="11"/>
      <c r="I3589" s="11"/>
      <c r="J3589" s="11"/>
      <c r="K3589" s="2"/>
      <c r="L3589" s="2"/>
      <c r="M3589" s="1"/>
    </row>
    <row r="3590" spans="1:13" x14ac:dyDescent="0.2">
      <c r="A3590" s="1"/>
      <c r="B3590" s="1"/>
      <c r="C3590" s="16"/>
      <c r="D3590" s="1"/>
      <c r="E3590" s="1"/>
      <c r="F3590" s="1"/>
      <c r="G3590" s="1"/>
      <c r="H3590" s="11"/>
      <c r="I3590" s="11"/>
      <c r="J3590" s="11"/>
      <c r="K3590" s="2"/>
      <c r="L3590" s="2"/>
      <c r="M3590" s="1"/>
    </row>
    <row r="3591" spans="1:13" x14ac:dyDescent="0.2">
      <c r="A3591" s="1"/>
      <c r="B3591" s="1"/>
      <c r="C3591" s="16"/>
      <c r="D3591" s="1"/>
      <c r="E3591" s="1"/>
      <c r="F3591" s="1"/>
      <c r="G3591" s="1"/>
      <c r="H3591" s="11"/>
      <c r="I3591" s="11"/>
      <c r="J3591" s="11"/>
      <c r="K3591" s="2"/>
      <c r="L3591" s="2"/>
      <c r="M3591" s="1"/>
    </row>
    <row r="3592" spans="1:13" x14ac:dyDescent="0.2">
      <c r="A3592" s="1"/>
      <c r="B3592" s="1"/>
      <c r="C3592" s="16"/>
      <c r="D3592" s="1"/>
      <c r="E3592" s="1"/>
      <c r="F3592" s="1"/>
      <c r="G3592" s="1"/>
      <c r="H3592" s="11"/>
      <c r="I3592" s="11"/>
      <c r="J3592" s="11"/>
      <c r="K3592" s="2"/>
      <c r="L3592" s="2"/>
      <c r="M3592" s="1"/>
    </row>
    <row r="3593" spans="1:13" x14ac:dyDescent="0.2">
      <c r="A3593" s="1"/>
      <c r="B3593" s="1"/>
      <c r="C3593" s="16"/>
      <c r="D3593" s="1"/>
      <c r="E3593" s="1"/>
      <c r="F3593" s="1"/>
      <c r="G3593" s="1"/>
      <c r="H3593" s="11"/>
      <c r="I3593" s="11"/>
      <c r="J3593" s="11"/>
      <c r="K3593" s="2"/>
      <c r="L3593" s="2"/>
      <c r="M3593" s="1"/>
    </row>
    <row r="3594" spans="1:13" x14ac:dyDescent="0.2">
      <c r="A3594" s="1"/>
      <c r="B3594" s="1"/>
      <c r="C3594" s="16"/>
      <c r="D3594" s="1"/>
      <c r="E3594" s="1"/>
      <c r="F3594" s="1"/>
      <c r="G3594" s="1"/>
      <c r="H3594" s="11"/>
      <c r="I3594" s="11"/>
      <c r="J3594" s="11"/>
      <c r="K3594" s="2"/>
      <c r="L3594" s="2"/>
      <c r="M3594" s="1"/>
    </row>
    <row r="3595" spans="1:13" x14ac:dyDescent="0.2">
      <c r="A3595" s="1"/>
      <c r="B3595" s="1"/>
      <c r="C3595" s="16"/>
      <c r="D3595" s="1"/>
      <c r="E3595" s="1"/>
      <c r="F3595" s="1"/>
      <c r="G3595" s="1"/>
      <c r="H3595" s="11"/>
      <c r="I3595" s="11"/>
      <c r="J3595" s="11"/>
      <c r="K3595" s="2"/>
      <c r="L3595" s="2"/>
      <c r="M3595" s="1"/>
    </row>
    <row r="3596" spans="1:13" x14ac:dyDescent="0.2">
      <c r="A3596" s="1"/>
      <c r="B3596" s="1"/>
      <c r="C3596" s="16"/>
      <c r="D3596" s="1"/>
      <c r="E3596" s="1"/>
      <c r="F3596" s="1"/>
      <c r="G3596" s="1"/>
      <c r="H3596" s="11"/>
      <c r="I3596" s="11"/>
      <c r="J3596" s="11"/>
      <c r="K3596" s="2"/>
      <c r="L3596" s="2"/>
      <c r="M3596" s="1"/>
    </row>
    <row r="3597" spans="1:13" x14ac:dyDescent="0.2">
      <c r="A3597" s="1"/>
      <c r="B3597" s="1"/>
      <c r="C3597" s="16"/>
      <c r="D3597" s="1"/>
      <c r="E3597" s="1"/>
      <c r="F3597" s="1"/>
      <c r="G3597" s="1"/>
      <c r="H3597" s="11"/>
      <c r="I3597" s="11"/>
      <c r="J3597" s="11"/>
      <c r="K3597" s="2"/>
      <c r="L3597" s="2"/>
      <c r="M3597" s="1"/>
    </row>
    <row r="3598" spans="1:13" x14ac:dyDescent="0.2">
      <c r="A3598" s="1"/>
      <c r="B3598" s="1"/>
      <c r="C3598" s="16"/>
      <c r="D3598" s="1"/>
      <c r="E3598" s="1"/>
      <c r="F3598" s="1"/>
      <c r="G3598" s="1"/>
      <c r="H3598" s="11"/>
      <c r="I3598" s="11"/>
      <c r="J3598" s="11"/>
      <c r="K3598" s="2"/>
      <c r="L3598" s="2"/>
      <c r="M3598" s="1"/>
    </row>
    <row r="3599" spans="1:13" x14ac:dyDescent="0.2">
      <c r="A3599" s="1"/>
      <c r="B3599" s="1"/>
      <c r="C3599" s="16"/>
      <c r="D3599" s="1"/>
      <c r="E3599" s="1"/>
      <c r="F3599" s="1"/>
      <c r="G3599" s="1"/>
      <c r="H3599" s="11"/>
      <c r="I3599" s="11"/>
      <c r="J3599" s="11"/>
      <c r="K3599" s="2"/>
      <c r="L3599" s="2"/>
      <c r="M3599" s="1"/>
    </row>
    <row r="3600" spans="1:13" x14ac:dyDescent="0.2">
      <c r="A3600" s="1"/>
      <c r="B3600" s="1"/>
      <c r="C3600" s="16"/>
      <c r="D3600" s="1"/>
      <c r="E3600" s="1"/>
      <c r="F3600" s="1"/>
      <c r="G3600" s="1"/>
      <c r="H3600" s="11"/>
      <c r="I3600" s="11"/>
      <c r="J3600" s="11"/>
      <c r="K3600" s="2"/>
      <c r="L3600" s="2"/>
      <c r="M3600" s="1"/>
    </row>
    <row r="3601" spans="1:13" x14ac:dyDescent="0.2">
      <c r="A3601" s="1"/>
      <c r="B3601" s="1"/>
      <c r="C3601" s="16"/>
      <c r="D3601" s="1"/>
      <c r="E3601" s="1"/>
      <c r="F3601" s="1"/>
      <c r="G3601" s="1"/>
      <c r="H3601" s="11"/>
      <c r="I3601" s="11"/>
      <c r="J3601" s="11"/>
      <c r="K3601" s="2"/>
      <c r="L3601" s="2"/>
      <c r="M3601" s="1"/>
    </row>
    <row r="3602" spans="1:13" x14ac:dyDescent="0.2">
      <c r="A3602" s="1"/>
      <c r="B3602" s="1"/>
      <c r="C3602" s="16"/>
      <c r="D3602" s="1"/>
      <c r="E3602" s="1"/>
      <c r="F3602" s="1"/>
      <c r="G3602" s="1"/>
      <c r="H3602" s="11"/>
      <c r="I3602" s="11"/>
      <c r="J3602" s="11"/>
      <c r="K3602" s="2"/>
      <c r="L3602" s="2"/>
      <c r="M3602" s="1"/>
    </row>
    <row r="3603" spans="1:13" x14ac:dyDescent="0.2">
      <c r="A3603" s="1"/>
      <c r="B3603" s="1"/>
      <c r="C3603" s="16"/>
      <c r="D3603" s="1"/>
      <c r="E3603" s="1"/>
      <c r="F3603" s="1"/>
      <c r="G3603" s="1"/>
      <c r="H3603" s="11"/>
      <c r="I3603" s="11"/>
      <c r="J3603" s="11"/>
      <c r="K3603" s="2"/>
      <c r="L3603" s="2"/>
      <c r="M3603" s="1"/>
    </row>
    <row r="3604" spans="1:13" x14ac:dyDescent="0.2">
      <c r="A3604" s="1"/>
      <c r="B3604" s="1"/>
      <c r="C3604" s="16"/>
      <c r="D3604" s="1"/>
      <c r="E3604" s="1"/>
      <c r="F3604" s="1"/>
      <c r="G3604" s="1"/>
      <c r="H3604" s="11"/>
      <c r="I3604" s="11"/>
      <c r="J3604" s="11"/>
      <c r="K3604" s="2"/>
      <c r="L3604" s="2"/>
      <c r="M3604" s="1"/>
    </row>
    <row r="3605" spans="1:13" x14ac:dyDescent="0.2">
      <c r="A3605" s="1"/>
      <c r="B3605" s="1"/>
      <c r="C3605" s="16"/>
      <c r="D3605" s="1"/>
      <c r="E3605" s="1"/>
      <c r="F3605" s="1"/>
      <c r="G3605" s="1"/>
      <c r="H3605" s="11"/>
      <c r="I3605" s="11"/>
      <c r="J3605" s="11"/>
      <c r="K3605" s="2"/>
      <c r="L3605" s="2"/>
      <c r="M3605" s="1"/>
    </row>
    <row r="3606" spans="1:13" x14ac:dyDescent="0.2">
      <c r="A3606" s="1"/>
      <c r="B3606" s="1"/>
      <c r="C3606" s="16"/>
      <c r="D3606" s="1"/>
      <c r="E3606" s="1"/>
      <c r="F3606" s="1"/>
      <c r="G3606" s="1"/>
      <c r="H3606" s="11"/>
      <c r="I3606" s="11"/>
      <c r="J3606" s="11"/>
      <c r="K3606" s="2"/>
      <c r="L3606" s="2"/>
      <c r="M3606" s="1"/>
    </row>
    <row r="3607" spans="1:13" x14ac:dyDescent="0.2">
      <c r="A3607" s="1"/>
      <c r="B3607" s="1"/>
      <c r="C3607" s="16"/>
      <c r="D3607" s="1"/>
      <c r="E3607" s="1"/>
      <c r="F3607" s="1"/>
      <c r="G3607" s="1"/>
      <c r="H3607" s="11"/>
      <c r="I3607" s="11"/>
      <c r="J3607" s="11"/>
      <c r="K3607" s="2"/>
      <c r="L3607" s="2"/>
      <c r="M3607" s="1"/>
    </row>
    <row r="3608" spans="1:13" x14ac:dyDescent="0.2">
      <c r="A3608" s="1"/>
      <c r="B3608" s="1"/>
      <c r="C3608" s="16"/>
      <c r="D3608" s="1"/>
      <c r="E3608" s="1"/>
      <c r="F3608" s="1"/>
      <c r="G3608" s="1"/>
      <c r="H3608" s="11"/>
      <c r="I3608" s="11"/>
      <c r="J3608" s="11"/>
      <c r="K3608" s="2"/>
      <c r="L3608" s="2"/>
      <c r="M3608" s="1"/>
    </row>
    <row r="3609" spans="1:13" x14ac:dyDescent="0.2">
      <c r="A3609" s="1"/>
      <c r="B3609" s="1"/>
      <c r="C3609" s="16"/>
      <c r="D3609" s="1"/>
      <c r="E3609" s="1"/>
      <c r="F3609" s="1"/>
      <c r="G3609" s="1"/>
      <c r="H3609" s="11"/>
      <c r="I3609" s="11"/>
      <c r="J3609" s="11"/>
      <c r="K3609" s="2"/>
      <c r="L3609" s="2"/>
      <c r="M3609" s="1"/>
    </row>
    <row r="3610" spans="1:13" x14ac:dyDescent="0.2">
      <c r="A3610" s="1"/>
      <c r="B3610" s="1"/>
      <c r="C3610" s="16"/>
      <c r="D3610" s="1"/>
      <c r="E3610" s="1"/>
      <c r="F3610" s="1"/>
      <c r="G3610" s="1"/>
      <c r="H3610" s="11"/>
      <c r="I3610" s="11"/>
      <c r="J3610" s="11"/>
      <c r="K3610" s="2"/>
      <c r="L3610" s="2"/>
      <c r="M3610" s="1"/>
    </row>
    <row r="3611" spans="1:13" x14ac:dyDescent="0.2">
      <c r="A3611" s="1"/>
      <c r="B3611" s="1"/>
      <c r="C3611" s="16"/>
      <c r="D3611" s="1"/>
      <c r="E3611" s="1"/>
      <c r="F3611" s="1"/>
      <c r="G3611" s="1"/>
      <c r="H3611" s="11"/>
      <c r="I3611" s="11"/>
      <c r="J3611" s="11"/>
      <c r="K3611" s="2"/>
      <c r="L3611" s="2"/>
      <c r="M3611" s="1"/>
    </row>
    <row r="3612" spans="1:13" x14ac:dyDescent="0.2">
      <c r="A3612" s="1"/>
      <c r="B3612" s="1"/>
      <c r="C3612" s="16"/>
      <c r="D3612" s="1"/>
      <c r="E3612" s="1"/>
      <c r="F3612" s="1"/>
      <c r="G3612" s="1"/>
      <c r="H3612" s="11"/>
      <c r="I3612" s="11"/>
      <c r="J3612" s="11"/>
      <c r="K3612" s="2"/>
      <c r="L3612" s="2"/>
      <c r="M3612" s="1"/>
    </row>
    <row r="3613" spans="1:13" x14ac:dyDescent="0.2">
      <c r="A3613" s="1"/>
      <c r="B3613" s="1"/>
      <c r="C3613" s="16"/>
      <c r="D3613" s="1"/>
      <c r="E3613" s="1"/>
      <c r="F3613" s="1"/>
      <c r="G3613" s="1"/>
      <c r="H3613" s="11"/>
      <c r="I3613" s="11"/>
      <c r="J3613" s="11"/>
      <c r="K3613" s="2"/>
      <c r="L3613" s="2"/>
      <c r="M3613" s="1"/>
    </row>
    <row r="3614" spans="1:13" x14ac:dyDescent="0.2">
      <c r="A3614" s="1"/>
      <c r="B3614" s="1"/>
      <c r="C3614" s="16"/>
      <c r="D3614" s="1"/>
      <c r="E3614" s="1"/>
      <c r="F3614" s="1"/>
      <c r="G3614" s="1"/>
      <c r="H3614" s="11"/>
      <c r="I3614" s="11"/>
      <c r="J3614" s="11"/>
      <c r="K3614" s="2"/>
      <c r="L3614" s="2"/>
      <c r="M3614" s="1"/>
    </row>
    <row r="3615" spans="1:13" x14ac:dyDescent="0.2">
      <c r="A3615" s="1"/>
      <c r="B3615" s="1"/>
      <c r="C3615" s="16"/>
      <c r="D3615" s="1"/>
      <c r="E3615" s="1"/>
      <c r="F3615" s="1"/>
      <c r="G3615" s="1"/>
      <c r="H3615" s="11"/>
      <c r="I3615" s="11"/>
      <c r="J3615" s="11"/>
      <c r="K3615" s="2"/>
      <c r="L3615" s="2"/>
      <c r="M3615" s="1"/>
    </row>
    <row r="3616" spans="1:13" x14ac:dyDescent="0.2">
      <c r="A3616" s="1"/>
      <c r="B3616" s="1"/>
      <c r="C3616" s="16"/>
      <c r="D3616" s="1"/>
      <c r="E3616" s="1"/>
      <c r="F3616" s="1"/>
      <c r="G3616" s="1"/>
      <c r="H3616" s="11"/>
      <c r="I3616" s="11"/>
      <c r="J3616" s="11"/>
      <c r="K3616" s="2"/>
      <c r="L3616" s="2"/>
      <c r="M3616" s="1"/>
    </row>
    <row r="3617" spans="1:13" x14ac:dyDescent="0.2">
      <c r="A3617" s="1"/>
      <c r="B3617" s="1"/>
      <c r="C3617" s="16"/>
      <c r="D3617" s="1"/>
      <c r="E3617" s="1"/>
      <c r="F3617" s="1"/>
      <c r="G3617" s="1"/>
      <c r="H3617" s="11"/>
      <c r="I3617" s="11"/>
      <c r="J3617" s="11"/>
      <c r="K3617" s="2"/>
      <c r="L3617" s="2"/>
      <c r="M3617" s="1"/>
    </row>
    <row r="3618" spans="1:13" x14ac:dyDescent="0.2">
      <c r="A3618" s="1"/>
      <c r="B3618" s="1"/>
      <c r="C3618" s="16"/>
      <c r="D3618" s="1"/>
      <c r="E3618" s="1"/>
      <c r="F3618" s="1"/>
      <c r="G3618" s="1"/>
      <c r="H3618" s="11"/>
      <c r="I3618" s="11"/>
      <c r="J3618" s="11"/>
      <c r="K3618" s="2"/>
      <c r="L3618" s="2"/>
      <c r="M3618" s="1"/>
    </row>
    <row r="3619" spans="1:13" x14ac:dyDescent="0.2">
      <c r="A3619" s="1"/>
      <c r="B3619" s="1"/>
      <c r="C3619" s="16"/>
      <c r="D3619" s="1"/>
      <c r="E3619" s="1"/>
      <c r="F3619" s="1"/>
      <c r="G3619" s="1"/>
      <c r="H3619" s="11"/>
      <c r="I3619" s="11"/>
      <c r="J3619" s="11"/>
      <c r="K3619" s="2"/>
      <c r="L3619" s="2"/>
      <c r="M3619" s="1"/>
    </row>
    <row r="3620" spans="1:13" x14ac:dyDescent="0.2">
      <c r="A3620" s="1"/>
      <c r="B3620" s="1"/>
      <c r="C3620" s="16"/>
      <c r="D3620" s="1"/>
      <c r="E3620" s="1"/>
      <c r="F3620" s="1"/>
      <c r="G3620" s="1"/>
      <c r="H3620" s="11"/>
      <c r="I3620" s="11"/>
      <c r="J3620" s="11"/>
      <c r="K3620" s="2"/>
      <c r="L3620" s="2"/>
      <c r="M3620" s="1"/>
    </row>
    <row r="3621" spans="1:13" x14ac:dyDescent="0.2">
      <c r="A3621" s="1"/>
      <c r="B3621" s="1"/>
      <c r="C3621" s="16"/>
      <c r="D3621" s="1"/>
      <c r="E3621" s="1"/>
      <c r="F3621" s="1"/>
      <c r="G3621" s="1"/>
      <c r="H3621" s="11"/>
      <c r="I3621" s="11"/>
      <c r="J3621" s="11"/>
      <c r="K3621" s="2"/>
      <c r="L3621" s="2"/>
      <c r="M3621" s="1"/>
    </row>
    <row r="3622" spans="1:13" x14ac:dyDescent="0.2">
      <c r="A3622" s="1"/>
      <c r="B3622" s="1"/>
      <c r="C3622" s="16"/>
      <c r="D3622" s="1"/>
      <c r="E3622" s="1"/>
      <c r="F3622" s="1"/>
      <c r="G3622" s="1"/>
      <c r="H3622" s="11"/>
      <c r="I3622" s="11"/>
      <c r="J3622" s="11"/>
      <c r="K3622" s="2"/>
      <c r="L3622" s="2"/>
      <c r="M3622" s="1"/>
    </row>
    <row r="3623" spans="1:13" x14ac:dyDescent="0.2">
      <c r="A3623" s="1"/>
      <c r="B3623" s="1"/>
      <c r="C3623" s="16"/>
      <c r="D3623" s="1"/>
      <c r="E3623" s="1"/>
      <c r="F3623" s="1"/>
      <c r="G3623" s="1"/>
      <c r="H3623" s="11"/>
      <c r="I3623" s="11"/>
      <c r="J3623" s="11"/>
      <c r="K3623" s="2"/>
      <c r="L3623" s="2"/>
      <c r="M3623" s="1"/>
    </row>
    <row r="3624" spans="1:13" x14ac:dyDescent="0.2">
      <c r="A3624" s="1"/>
      <c r="B3624" s="1"/>
      <c r="C3624" s="16"/>
      <c r="D3624" s="1"/>
      <c r="E3624" s="1"/>
      <c r="F3624" s="1"/>
      <c r="G3624" s="1"/>
      <c r="H3624" s="11"/>
      <c r="I3624" s="11"/>
      <c r="J3624" s="11"/>
      <c r="K3624" s="2"/>
      <c r="L3624" s="2"/>
      <c r="M3624" s="1"/>
    </row>
    <row r="3625" spans="1:13" x14ac:dyDescent="0.2">
      <c r="A3625" s="1"/>
      <c r="B3625" s="1"/>
      <c r="C3625" s="16"/>
      <c r="D3625" s="1"/>
      <c r="E3625" s="1"/>
      <c r="F3625" s="1"/>
      <c r="G3625" s="1"/>
      <c r="H3625" s="11"/>
      <c r="I3625" s="11"/>
      <c r="J3625" s="11"/>
      <c r="K3625" s="2"/>
      <c r="L3625" s="2"/>
      <c r="M3625" s="1"/>
    </row>
    <row r="3626" spans="1:13" x14ac:dyDescent="0.2">
      <c r="A3626" s="1"/>
      <c r="B3626" s="1"/>
      <c r="C3626" s="16"/>
      <c r="D3626" s="1"/>
      <c r="E3626" s="1"/>
      <c r="F3626" s="1"/>
      <c r="G3626" s="1"/>
      <c r="H3626" s="11"/>
      <c r="I3626" s="11"/>
      <c r="J3626" s="11"/>
      <c r="K3626" s="2"/>
      <c r="L3626" s="2"/>
      <c r="M3626" s="1"/>
    </row>
    <row r="3627" spans="1:13" x14ac:dyDescent="0.2">
      <c r="A3627" s="1"/>
      <c r="B3627" s="1"/>
      <c r="C3627" s="16"/>
      <c r="D3627" s="1"/>
      <c r="E3627" s="1"/>
      <c r="F3627" s="1"/>
      <c r="G3627" s="1"/>
      <c r="H3627" s="11"/>
      <c r="I3627" s="11"/>
      <c r="J3627" s="11"/>
      <c r="K3627" s="2"/>
      <c r="L3627" s="2"/>
      <c r="M3627" s="1"/>
    </row>
    <row r="3628" spans="1:13" x14ac:dyDescent="0.2">
      <c r="A3628" s="1"/>
      <c r="B3628" s="1"/>
      <c r="C3628" s="16"/>
      <c r="D3628" s="1"/>
      <c r="E3628" s="1"/>
      <c r="F3628" s="1"/>
      <c r="G3628" s="1"/>
      <c r="H3628" s="11"/>
      <c r="I3628" s="11"/>
      <c r="J3628" s="11"/>
      <c r="K3628" s="2"/>
      <c r="L3628" s="2"/>
      <c r="M3628" s="1"/>
    </row>
    <row r="3629" spans="1:13" x14ac:dyDescent="0.2">
      <c r="A3629" s="1"/>
      <c r="B3629" s="1"/>
      <c r="C3629" s="16"/>
      <c r="D3629" s="1"/>
      <c r="E3629" s="1"/>
      <c r="F3629" s="1"/>
      <c r="G3629" s="1"/>
      <c r="H3629" s="11"/>
      <c r="I3629" s="11"/>
      <c r="J3629" s="11"/>
      <c r="K3629" s="2"/>
      <c r="L3629" s="2"/>
      <c r="M3629" s="1"/>
    </row>
    <row r="3630" spans="1:13" x14ac:dyDescent="0.2">
      <c r="A3630" s="1"/>
      <c r="B3630" s="1"/>
      <c r="C3630" s="16"/>
      <c r="D3630" s="1"/>
      <c r="E3630" s="1"/>
      <c r="F3630" s="1"/>
      <c r="G3630" s="1"/>
      <c r="H3630" s="11"/>
      <c r="I3630" s="11"/>
      <c r="J3630" s="11"/>
      <c r="K3630" s="2"/>
      <c r="L3630" s="2"/>
      <c r="M3630" s="1"/>
    </row>
    <row r="3631" spans="1:13" x14ac:dyDescent="0.2">
      <c r="A3631" s="1"/>
      <c r="B3631" s="1"/>
      <c r="C3631" s="16"/>
      <c r="D3631" s="1"/>
      <c r="E3631" s="1"/>
      <c r="F3631" s="1"/>
      <c r="G3631" s="1"/>
      <c r="H3631" s="11"/>
      <c r="I3631" s="11"/>
      <c r="J3631" s="11"/>
      <c r="K3631" s="2"/>
      <c r="L3631" s="2"/>
      <c r="M3631" s="1"/>
    </row>
    <row r="3632" spans="1:13" x14ac:dyDescent="0.2">
      <c r="A3632" s="1"/>
      <c r="B3632" s="1"/>
      <c r="C3632" s="16"/>
      <c r="D3632" s="1"/>
      <c r="E3632" s="1"/>
      <c r="F3632" s="1"/>
      <c r="G3632" s="1"/>
      <c r="H3632" s="11"/>
      <c r="I3632" s="11"/>
      <c r="J3632" s="11"/>
      <c r="K3632" s="2"/>
      <c r="L3632" s="2"/>
      <c r="M3632" s="1"/>
    </row>
    <row r="3633" spans="1:13" x14ac:dyDescent="0.2">
      <c r="A3633" s="1"/>
      <c r="B3633" s="1"/>
      <c r="C3633" s="16"/>
      <c r="D3633" s="1"/>
      <c r="E3633" s="1"/>
      <c r="F3633" s="1"/>
      <c r="G3633" s="1"/>
      <c r="H3633" s="11"/>
      <c r="I3633" s="11"/>
      <c r="J3633" s="11"/>
      <c r="K3633" s="2"/>
      <c r="L3633" s="2"/>
      <c r="M3633" s="1"/>
    </row>
    <row r="3634" spans="1:13" x14ac:dyDescent="0.2">
      <c r="A3634" s="1"/>
      <c r="B3634" s="1"/>
      <c r="C3634" s="16"/>
      <c r="D3634" s="1"/>
      <c r="E3634" s="1"/>
      <c r="F3634" s="1"/>
      <c r="G3634" s="1"/>
      <c r="H3634" s="11"/>
      <c r="I3634" s="11"/>
      <c r="J3634" s="11"/>
      <c r="K3634" s="2"/>
      <c r="L3634" s="2"/>
      <c r="M3634" s="1"/>
    </row>
    <row r="3635" spans="1:13" x14ac:dyDescent="0.2">
      <c r="A3635" s="1"/>
      <c r="B3635" s="1"/>
      <c r="C3635" s="16"/>
      <c r="D3635" s="1"/>
      <c r="E3635" s="1"/>
      <c r="F3635" s="1"/>
      <c r="G3635" s="1"/>
      <c r="H3635" s="11"/>
      <c r="I3635" s="11"/>
      <c r="J3635" s="11"/>
      <c r="K3635" s="2"/>
      <c r="L3635" s="2"/>
      <c r="M3635" s="1"/>
    </row>
    <row r="3636" spans="1:13" x14ac:dyDescent="0.2">
      <c r="A3636" s="1"/>
      <c r="B3636" s="1"/>
      <c r="C3636" s="16"/>
      <c r="D3636" s="1"/>
      <c r="E3636" s="1"/>
      <c r="F3636" s="1"/>
      <c r="G3636" s="1"/>
      <c r="H3636" s="11"/>
      <c r="I3636" s="11"/>
      <c r="J3636" s="11"/>
      <c r="K3636" s="2"/>
      <c r="L3636" s="2"/>
      <c r="M3636" s="1"/>
    </row>
    <row r="3637" spans="1:13" x14ac:dyDescent="0.2">
      <c r="A3637" s="1"/>
      <c r="B3637" s="1"/>
      <c r="C3637" s="16"/>
      <c r="D3637" s="1"/>
      <c r="E3637" s="1"/>
      <c r="F3637" s="1"/>
      <c r="G3637" s="1"/>
      <c r="H3637" s="11"/>
      <c r="I3637" s="11"/>
      <c r="J3637" s="11"/>
      <c r="K3637" s="2"/>
      <c r="L3637" s="2"/>
      <c r="M3637" s="1"/>
    </row>
    <row r="3638" spans="1:13" x14ac:dyDescent="0.2">
      <c r="A3638" s="1"/>
      <c r="B3638" s="1"/>
      <c r="C3638" s="16"/>
      <c r="D3638" s="1"/>
      <c r="E3638" s="1"/>
      <c r="F3638" s="1"/>
      <c r="G3638" s="1"/>
      <c r="H3638" s="11"/>
      <c r="I3638" s="11"/>
      <c r="J3638" s="11"/>
      <c r="K3638" s="2"/>
      <c r="L3638" s="2"/>
      <c r="M3638" s="1"/>
    </row>
    <row r="3639" spans="1:13" x14ac:dyDescent="0.2">
      <c r="A3639" s="1"/>
      <c r="B3639" s="1"/>
      <c r="C3639" s="16"/>
      <c r="D3639" s="1"/>
      <c r="E3639" s="1"/>
      <c r="F3639" s="1"/>
      <c r="G3639" s="1"/>
      <c r="H3639" s="11"/>
      <c r="I3639" s="11"/>
      <c r="J3639" s="11"/>
      <c r="K3639" s="2"/>
      <c r="L3639" s="2"/>
      <c r="M3639" s="1"/>
    </row>
    <row r="3640" spans="1:13" x14ac:dyDescent="0.2">
      <c r="A3640" s="1"/>
      <c r="B3640" s="1"/>
      <c r="C3640" s="16"/>
      <c r="D3640" s="1"/>
      <c r="E3640" s="1"/>
      <c r="F3640" s="1"/>
      <c r="G3640" s="1"/>
      <c r="H3640" s="11"/>
      <c r="I3640" s="11"/>
      <c r="J3640" s="11"/>
      <c r="K3640" s="2"/>
      <c r="L3640" s="2"/>
      <c r="M3640" s="1"/>
    </row>
    <row r="3641" spans="1:13" x14ac:dyDescent="0.2">
      <c r="A3641" s="1"/>
      <c r="B3641" s="1"/>
      <c r="C3641" s="16"/>
      <c r="D3641" s="1"/>
      <c r="E3641" s="1"/>
      <c r="F3641" s="1"/>
      <c r="G3641" s="1"/>
      <c r="H3641" s="11"/>
      <c r="I3641" s="11"/>
      <c r="J3641" s="11"/>
      <c r="K3641" s="2"/>
      <c r="L3641" s="2"/>
      <c r="M3641" s="1"/>
    </row>
    <row r="3642" spans="1:13" x14ac:dyDescent="0.2">
      <c r="A3642" s="1"/>
      <c r="B3642" s="1"/>
      <c r="C3642" s="16"/>
      <c r="D3642" s="1"/>
      <c r="E3642" s="1"/>
      <c r="F3642" s="1"/>
      <c r="G3642" s="1"/>
      <c r="H3642" s="11"/>
      <c r="I3642" s="11"/>
      <c r="J3642" s="11"/>
      <c r="K3642" s="2"/>
      <c r="L3642" s="2"/>
      <c r="M3642" s="1"/>
    </row>
    <row r="3643" spans="1:13" x14ac:dyDescent="0.2">
      <c r="A3643" s="1"/>
      <c r="B3643" s="1"/>
      <c r="C3643" s="16"/>
      <c r="D3643" s="1"/>
      <c r="E3643" s="1"/>
      <c r="F3643" s="1"/>
      <c r="G3643" s="1"/>
      <c r="H3643" s="11"/>
      <c r="I3643" s="11"/>
      <c r="J3643" s="11"/>
      <c r="K3643" s="2"/>
      <c r="L3643" s="2"/>
      <c r="M3643" s="1"/>
    </row>
    <row r="3644" spans="1:13" x14ac:dyDescent="0.2">
      <c r="A3644" s="1"/>
      <c r="B3644" s="1"/>
      <c r="C3644" s="16"/>
      <c r="D3644" s="1"/>
      <c r="E3644" s="1"/>
      <c r="F3644" s="1"/>
      <c r="G3644" s="1"/>
      <c r="H3644" s="11"/>
      <c r="I3644" s="11"/>
      <c r="J3644" s="11"/>
      <c r="K3644" s="2"/>
      <c r="L3644" s="2"/>
      <c r="M3644" s="1"/>
    </row>
    <row r="3645" spans="1:13" x14ac:dyDescent="0.2">
      <c r="A3645" s="1"/>
      <c r="B3645" s="1"/>
      <c r="C3645" s="16"/>
      <c r="D3645" s="1"/>
      <c r="E3645" s="1"/>
      <c r="F3645" s="1"/>
      <c r="G3645" s="1"/>
      <c r="H3645" s="11"/>
      <c r="I3645" s="11"/>
      <c r="J3645" s="11"/>
      <c r="K3645" s="2"/>
      <c r="L3645" s="2"/>
      <c r="M3645" s="1"/>
    </row>
    <row r="3646" spans="1:13" x14ac:dyDescent="0.2">
      <c r="A3646" s="1"/>
      <c r="B3646" s="1"/>
      <c r="C3646" s="16"/>
      <c r="D3646" s="1"/>
      <c r="E3646" s="1"/>
      <c r="F3646" s="1"/>
      <c r="G3646" s="1"/>
      <c r="H3646" s="11"/>
      <c r="I3646" s="11"/>
      <c r="J3646" s="11"/>
      <c r="K3646" s="2"/>
      <c r="L3646" s="2"/>
      <c r="M3646" s="1"/>
    </row>
    <row r="3647" spans="1:13" x14ac:dyDescent="0.2">
      <c r="A3647" s="1"/>
      <c r="B3647" s="1"/>
      <c r="C3647" s="16"/>
      <c r="D3647" s="1"/>
      <c r="E3647" s="1"/>
      <c r="F3647" s="1"/>
      <c r="G3647" s="1"/>
      <c r="H3647" s="11"/>
      <c r="I3647" s="11"/>
      <c r="J3647" s="11"/>
      <c r="K3647" s="2"/>
      <c r="L3647" s="2"/>
      <c r="M3647" s="1"/>
    </row>
    <row r="3648" spans="1:13" x14ac:dyDescent="0.2">
      <c r="A3648" s="1"/>
      <c r="B3648" s="1"/>
      <c r="C3648" s="16"/>
      <c r="D3648" s="1"/>
      <c r="E3648" s="1"/>
      <c r="F3648" s="1"/>
      <c r="G3648" s="1"/>
      <c r="H3648" s="11"/>
      <c r="I3648" s="11"/>
      <c r="J3648" s="11"/>
      <c r="K3648" s="2"/>
      <c r="L3648" s="2"/>
      <c r="M3648" s="1"/>
    </row>
    <row r="3649" spans="1:13" x14ac:dyDescent="0.2">
      <c r="A3649" s="1"/>
      <c r="B3649" s="1"/>
      <c r="C3649" s="16"/>
      <c r="D3649" s="1"/>
      <c r="E3649" s="1"/>
      <c r="F3649" s="1"/>
      <c r="G3649" s="1"/>
      <c r="H3649" s="11"/>
      <c r="I3649" s="11"/>
      <c r="J3649" s="11"/>
      <c r="K3649" s="2"/>
      <c r="L3649" s="2"/>
      <c r="M3649" s="1"/>
    </row>
    <row r="3650" spans="1:13" x14ac:dyDescent="0.2">
      <c r="A3650" s="1"/>
      <c r="B3650" s="1"/>
      <c r="C3650" s="16"/>
      <c r="D3650" s="1"/>
      <c r="E3650" s="1"/>
      <c r="F3650" s="1"/>
      <c r="G3650" s="1"/>
      <c r="H3650" s="11"/>
      <c r="I3650" s="11"/>
      <c r="J3650" s="11"/>
      <c r="K3650" s="2"/>
      <c r="L3650" s="2"/>
      <c r="M3650" s="1"/>
    </row>
    <row r="3651" spans="1:13" x14ac:dyDescent="0.2">
      <c r="A3651" s="1"/>
      <c r="B3651" s="1"/>
      <c r="C3651" s="16"/>
      <c r="D3651" s="1"/>
      <c r="E3651" s="1"/>
      <c r="F3651" s="1"/>
      <c r="G3651" s="1"/>
      <c r="H3651" s="11"/>
      <c r="I3651" s="11"/>
      <c r="J3651" s="11"/>
      <c r="K3651" s="2"/>
      <c r="L3651" s="2"/>
      <c r="M3651" s="1"/>
    </row>
    <row r="3652" spans="1:13" x14ac:dyDescent="0.2">
      <c r="A3652" s="1"/>
      <c r="B3652" s="1"/>
      <c r="C3652" s="16"/>
      <c r="D3652" s="1"/>
      <c r="E3652" s="1"/>
      <c r="F3652" s="1"/>
      <c r="G3652" s="1"/>
      <c r="H3652" s="11"/>
      <c r="I3652" s="11"/>
      <c r="J3652" s="11"/>
      <c r="K3652" s="2"/>
      <c r="L3652" s="2"/>
      <c r="M3652" s="1"/>
    </row>
    <row r="3653" spans="1:13" x14ac:dyDescent="0.2">
      <c r="A3653" s="1"/>
      <c r="B3653" s="1"/>
      <c r="C3653" s="16"/>
      <c r="D3653" s="1"/>
      <c r="E3653" s="1"/>
      <c r="F3653" s="1"/>
      <c r="G3653" s="1"/>
      <c r="H3653" s="11"/>
      <c r="I3653" s="11"/>
      <c r="J3653" s="11"/>
      <c r="K3653" s="2"/>
      <c r="L3653" s="2"/>
      <c r="M3653" s="1"/>
    </row>
    <row r="3654" spans="1:13" x14ac:dyDescent="0.2">
      <c r="A3654" s="1"/>
      <c r="B3654" s="1"/>
      <c r="C3654" s="16"/>
      <c r="D3654" s="1"/>
      <c r="E3654" s="1"/>
      <c r="F3654" s="1"/>
      <c r="G3654" s="1"/>
      <c r="H3654" s="11"/>
      <c r="I3654" s="11"/>
      <c r="J3654" s="11"/>
      <c r="K3654" s="2"/>
      <c r="L3654" s="2"/>
      <c r="M3654" s="1"/>
    </row>
    <row r="3655" spans="1:13" x14ac:dyDescent="0.2">
      <c r="A3655" s="1"/>
      <c r="B3655" s="1"/>
      <c r="C3655" s="16"/>
      <c r="D3655" s="1"/>
      <c r="E3655" s="1"/>
      <c r="F3655" s="1"/>
      <c r="G3655" s="1"/>
      <c r="H3655" s="11"/>
      <c r="I3655" s="11"/>
      <c r="J3655" s="11"/>
      <c r="K3655" s="2"/>
      <c r="L3655" s="2"/>
      <c r="M3655" s="1"/>
    </row>
    <row r="3656" spans="1:13" x14ac:dyDescent="0.2">
      <c r="A3656" s="1"/>
      <c r="B3656" s="1"/>
      <c r="C3656" s="16"/>
      <c r="D3656" s="1"/>
      <c r="E3656" s="1"/>
      <c r="F3656" s="1"/>
      <c r="G3656" s="1"/>
      <c r="H3656" s="11"/>
      <c r="I3656" s="11"/>
      <c r="J3656" s="11"/>
      <c r="K3656" s="2"/>
      <c r="L3656" s="2"/>
      <c r="M3656" s="1"/>
    </row>
    <row r="3657" spans="1:13" x14ac:dyDescent="0.2">
      <c r="A3657" s="1"/>
      <c r="B3657" s="1"/>
      <c r="C3657" s="16"/>
      <c r="D3657" s="1"/>
      <c r="E3657" s="1"/>
      <c r="F3657" s="1"/>
      <c r="G3657" s="1"/>
      <c r="H3657" s="11"/>
      <c r="I3657" s="11"/>
      <c r="J3657" s="11"/>
      <c r="K3657" s="2"/>
      <c r="L3657" s="2"/>
      <c r="M3657" s="1"/>
    </row>
    <row r="3658" spans="1:13" x14ac:dyDescent="0.2">
      <c r="A3658" s="1"/>
      <c r="B3658" s="1"/>
      <c r="C3658" s="16"/>
      <c r="D3658" s="1"/>
      <c r="E3658" s="1"/>
      <c r="F3658" s="1"/>
      <c r="G3658" s="1"/>
      <c r="H3658" s="11"/>
      <c r="I3658" s="11"/>
      <c r="J3658" s="11"/>
      <c r="K3658" s="2"/>
      <c r="L3658" s="2"/>
      <c r="M3658" s="1"/>
    </row>
    <row r="3659" spans="1:13" x14ac:dyDescent="0.2">
      <c r="A3659" s="1"/>
      <c r="B3659" s="1"/>
      <c r="C3659" s="16"/>
      <c r="D3659" s="1"/>
      <c r="E3659" s="1"/>
      <c r="F3659" s="1"/>
      <c r="G3659" s="1"/>
      <c r="H3659" s="11"/>
      <c r="I3659" s="11"/>
      <c r="J3659" s="11"/>
      <c r="K3659" s="2"/>
      <c r="L3659" s="2"/>
      <c r="M3659" s="1"/>
    </row>
    <row r="3660" spans="1:13" x14ac:dyDescent="0.2">
      <c r="A3660" s="1"/>
      <c r="B3660" s="1"/>
      <c r="C3660" s="16"/>
      <c r="D3660" s="1"/>
      <c r="E3660" s="1"/>
      <c r="F3660" s="1"/>
      <c r="G3660" s="1"/>
      <c r="H3660" s="11"/>
      <c r="I3660" s="11"/>
      <c r="J3660" s="11"/>
      <c r="K3660" s="2"/>
      <c r="L3660" s="2"/>
      <c r="M3660" s="1"/>
    </row>
    <row r="3661" spans="1:13" x14ac:dyDescent="0.2">
      <c r="A3661" s="1"/>
      <c r="B3661" s="1"/>
      <c r="C3661" s="16"/>
      <c r="D3661" s="1"/>
      <c r="E3661" s="1"/>
      <c r="F3661" s="1"/>
      <c r="G3661" s="1"/>
      <c r="H3661" s="11"/>
      <c r="I3661" s="11"/>
      <c r="J3661" s="11"/>
      <c r="K3661" s="2"/>
      <c r="L3661" s="2"/>
      <c r="M3661" s="1"/>
    </row>
    <row r="3662" spans="1:13" x14ac:dyDescent="0.2">
      <c r="A3662" s="1"/>
      <c r="B3662" s="1"/>
      <c r="C3662" s="16"/>
      <c r="D3662" s="1"/>
      <c r="E3662" s="1"/>
      <c r="F3662" s="1"/>
      <c r="G3662" s="1"/>
      <c r="H3662" s="11"/>
      <c r="I3662" s="11"/>
      <c r="J3662" s="11"/>
      <c r="K3662" s="2"/>
      <c r="L3662" s="2"/>
      <c r="M3662" s="1"/>
    </row>
    <row r="3663" spans="1:13" x14ac:dyDescent="0.2">
      <c r="A3663" s="1"/>
      <c r="B3663" s="1"/>
      <c r="C3663" s="16"/>
      <c r="D3663" s="1"/>
      <c r="E3663" s="1"/>
      <c r="F3663" s="1"/>
      <c r="G3663" s="1"/>
      <c r="H3663" s="11"/>
      <c r="I3663" s="11"/>
      <c r="J3663" s="11"/>
      <c r="K3663" s="2"/>
      <c r="L3663" s="2"/>
      <c r="M3663" s="1"/>
    </row>
    <row r="3664" spans="1:13" x14ac:dyDescent="0.2">
      <c r="A3664" s="1"/>
      <c r="B3664" s="1"/>
      <c r="C3664" s="16"/>
      <c r="D3664" s="1"/>
      <c r="E3664" s="1"/>
      <c r="F3664" s="1"/>
      <c r="G3664" s="1"/>
      <c r="H3664" s="11"/>
      <c r="I3664" s="11"/>
      <c r="J3664" s="11"/>
      <c r="K3664" s="2"/>
      <c r="L3664" s="2"/>
      <c r="M3664" s="1"/>
    </row>
    <row r="3665" spans="1:13" x14ac:dyDescent="0.2">
      <c r="A3665" s="1"/>
      <c r="B3665" s="1"/>
      <c r="C3665" s="16"/>
      <c r="D3665" s="1"/>
      <c r="E3665" s="1"/>
      <c r="F3665" s="1"/>
      <c r="G3665" s="1"/>
      <c r="H3665" s="11"/>
      <c r="I3665" s="11"/>
      <c r="J3665" s="11"/>
      <c r="K3665" s="2"/>
      <c r="L3665" s="2"/>
      <c r="M3665" s="1"/>
    </row>
    <row r="3666" spans="1:13" x14ac:dyDescent="0.2">
      <c r="A3666" s="1"/>
      <c r="B3666" s="1"/>
      <c r="C3666" s="16"/>
      <c r="D3666" s="1"/>
      <c r="E3666" s="1"/>
      <c r="F3666" s="1"/>
      <c r="G3666" s="1"/>
      <c r="H3666" s="11"/>
      <c r="I3666" s="11"/>
      <c r="J3666" s="11"/>
      <c r="K3666" s="2"/>
      <c r="L3666" s="2"/>
      <c r="M3666" s="1"/>
    </row>
    <row r="3667" spans="1:13" x14ac:dyDescent="0.2">
      <c r="A3667" s="1"/>
      <c r="B3667" s="1"/>
      <c r="C3667" s="16"/>
      <c r="D3667" s="1"/>
      <c r="E3667" s="1"/>
      <c r="F3667" s="1"/>
      <c r="G3667" s="1"/>
      <c r="H3667" s="11"/>
      <c r="I3667" s="11"/>
      <c r="J3667" s="11"/>
      <c r="K3667" s="2"/>
      <c r="L3667" s="2"/>
      <c r="M3667" s="1"/>
    </row>
    <row r="3668" spans="1:13" x14ac:dyDescent="0.2">
      <c r="A3668" s="1"/>
      <c r="B3668" s="1"/>
      <c r="C3668" s="16"/>
      <c r="D3668" s="1"/>
      <c r="E3668" s="1"/>
      <c r="F3668" s="1"/>
      <c r="G3668" s="1"/>
      <c r="H3668" s="11"/>
      <c r="I3668" s="11"/>
      <c r="J3668" s="11"/>
      <c r="K3668" s="2"/>
      <c r="L3668" s="2"/>
      <c r="M3668" s="1"/>
    </row>
    <row r="3669" spans="1:13" x14ac:dyDescent="0.2">
      <c r="A3669" s="1"/>
      <c r="B3669" s="1"/>
      <c r="C3669" s="16"/>
      <c r="D3669" s="1"/>
      <c r="E3669" s="1"/>
      <c r="F3669" s="1"/>
      <c r="G3669" s="1"/>
      <c r="H3669" s="11"/>
      <c r="I3669" s="11"/>
      <c r="J3669" s="11"/>
      <c r="K3669" s="2"/>
      <c r="L3669" s="2"/>
      <c r="M3669" s="1"/>
    </row>
    <row r="3670" spans="1:13" x14ac:dyDescent="0.2">
      <c r="A3670" s="1"/>
      <c r="B3670" s="1"/>
      <c r="C3670" s="16"/>
      <c r="D3670" s="1"/>
      <c r="E3670" s="1"/>
      <c r="F3670" s="1"/>
      <c r="G3670" s="1"/>
      <c r="H3670" s="11"/>
      <c r="I3670" s="11"/>
      <c r="J3670" s="11"/>
      <c r="K3670" s="2"/>
      <c r="L3670" s="2"/>
      <c r="M3670" s="1"/>
    </row>
    <row r="3671" spans="1:13" x14ac:dyDescent="0.2">
      <c r="A3671" s="1"/>
      <c r="B3671" s="1"/>
      <c r="C3671" s="16"/>
      <c r="D3671" s="1"/>
      <c r="E3671" s="1"/>
      <c r="F3671" s="1"/>
      <c r="G3671" s="1"/>
      <c r="H3671" s="11"/>
      <c r="I3671" s="11"/>
      <c r="J3671" s="11"/>
      <c r="K3671" s="2"/>
      <c r="L3671" s="2"/>
      <c r="M3671" s="1"/>
    </row>
    <row r="3672" spans="1:13" x14ac:dyDescent="0.2">
      <c r="A3672" s="1"/>
      <c r="B3672" s="1"/>
      <c r="C3672" s="16"/>
      <c r="D3672" s="1"/>
      <c r="E3672" s="1"/>
      <c r="F3672" s="1"/>
      <c r="G3672" s="1"/>
      <c r="H3672" s="11"/>
      <c r="I3672" s="11"/>
      <c r="J3672" s="11"/>
      <c r="K3672" s="2"/>
      <c r="L3672" s="2"/>
      <c r="M3672" s="1"/>
    </row>
    <row r="3673" spans="1:13" x14ac:dyDescent="0.2">
      <c r="A3673" s="1"/>
      <c r="B3673" s="1"/>
      <c r="C3673" s="16"/>
      <c r="D3673" s="1"/>
      <c r="E3673" s="1"/>
      <c r="F3673" s="1"/>
      <c r="G3673" s="1"/>
      <c r="H3673" s="11"/>
      <c r="I3673" s="11"/>
      <c r="J3673" s="11"/>
      <c r="K3673" s="2"/>
      <c r="L3673" s="2"/>
      <c r="M3673" s="1"/>
    </row>
    <row r="3674" spans="1:13" x14ac:dyDescent="0.2">
      <c r="A3674" s="1"/>
      <c r="B3674" s="1"/>
      <c r="C3674" s="16"/>
      <c r="D3674" s="1"/>
      <c r="E3674" s="1"/>
      <c r="F3674" s="1"/>
      <c r="G3674" s="1"/>
      <c r="H3674" s="11"/>
      <c r="I3674" s="11"/>
      <c r="J3674" s="11"/>
      <c r="K3674" s="2"/>
      <c r="L3674" s="2"/>
      <c r="M3674" s="1"/>
    </row>
    <row r="3675" spans="1:13" x14ac:dyDescent="0.2">
      <c r="A3675" s="1"/>
      <c r="B3675" s="1"/>
      <c r="C3675" s="16"/>
      <c r="D3675" s="1"/>
      <c r="E3675" s="1"/>
      <c r="F3675" s="1"/>
      <c r="G3675" s="1"/>
      <c r="H3675" s="11"/>
      <c r="I3675" s="11"/>
      <c r="J3675" s="11"/>
      <c r="K3675" s="2"/>
      <c r="L3675" s="2"/>
      <c r="M3675" s="1"/>
    </row>
    <row r="3676" spans="1:13" x14ac:dyDescent="0.2">
      <c r="A3676" s="1"/>
      <c r="B3676" s="1"/>
      <c r="C3676" s="16"/>
      <c r="D3676" s="1"/>
      <c r="E3676" s="1"/>
      <c r="F3676" s="1"/>
      <c r="G3676" s="1"/>
      <c r="H3676" s="11"/>
      <c r="I3676" s="11"/>
      <c r="J3676" s="11"/>
      <c r="K3676" s="2"/>
      <c r="L3676" s="2"/>
      <c r="M3676" s="1"/>
    </row>
    <row r="3677" spans="1:13" x14ac:dyDescent="0.2">
      <c r="A3677" s="1"/>
      <c r="B3677" s="1"/>
      <c r="C3677" s="16"/>
      <c r="D3677" s="1"/>
      <c r="E3677" s="1"/>
      <c r="F3677" s="1"/>
      <c r="G3677" s="1"/>
      <c r="H3677" s="11"/>
      <c r="I3677" s="11"/>
      <c r="J3677" s="11"/>
      <c r="K3677" s="2"/>
      <c r="L3677" s="2"/>
      <c r="M3677" s="1"/>
    </row>
    <row r="3678" spans="1:13" x14ac:dyDescent="0.2">
      <c r="A3678" s="1"/>
      <c r="B3678" s="1"/>
      <c r="C3678" s="16"/>
      <c r="D3678" s="1"/>
      <c r="E3678" s="1"/>
      <c r="F3678" s="1"/>
      <c r="G3678" s="1"/>
      <c r="H3678" s="11"/>
      <c r="I3678" s="11"/>
      <c r="J3678" s="11"/>
      <c r="K3678" s="2"/>
      <c r="L3678" s="2"/>
      <c r="M3678" s="1"/>
    </row>
    <row r="3679" spans="1:13" x14ac:dyDescent="0.2">
      <c r="A3679" s="1"/>
      <c r="B3679" s="1"/>
      <c r="C3679" s="16"/>
      <c r="D3679" s="1"/>
      <c r="E3679" s="1"/>
      <c r="F3679" s="1"/>
      <c r="G3679" s="1"/>
      <c r="H3679" s="11"/>
      <c r="I3679" s="11"/>
      <c r="J3679" s="11"/>
      <c r="K3679" s="2"/>
      <c r="L3679" s="2"/>
      <c r="M3679" s="1"/>
    </row>
    <row r="3680" spans="1:13" x14ac:dyDescent="0.2">
      <c r="A3680" s="1"/>
      <c r="B3680" s="1"/>
      <c r="C3680" s="16"/>
      <c r="D3680" s="1"/>
      <c r="E3680" s="1"/>
      <c r="F3680" s="1"/>
      <c r="G3680" s="1"/>
      <c r="H3680" s="11"/>
      <c r="I3680" s="11"/>
      <c r="J3680" s="11"/>
      <c r="K3680" s="2"/>
      <c r="L3680" s="2"/>
      <c r="M3680" s="1"/>
    </row>
    <row r="3681" spans="1:13" x14ac:dyDescent="0.2">
      <c r="A3681" s="1"/>
      <c r="B3681" s="1"/>
      <c r="C3681" s="16"/>
      <c r="D3681" s="1"/>
      <c r="E3681" s="1"/>
      <c r="F3681" s="1"/>
      <c r="G3681" s="1"/>
      <c r="H3681" s="11"/>
      <c r="I3681" s="11"/>
      <c r="J3681" s="11"/>
      <c r="K3681" s="2"/>
      <c r="L3681" s="2"/>
      <c r="M3681" s="1"/>
    </row>
    <row r="3682" spans="1:13" x14ac:dyDescent="0.2">
      <c r="A3682" s="1"/>
      <c r="B3682" s="1"/>
      <c r="C3682" s="16"/>
      <c r="D3682" s="1"/>
      <c r="E3682" s="1"/>
      <c r="F3682" s="1"/>
      <c r="G3682" s="1"/>
      <c r="H3682" s="11"/>
      <c r="I3682" s="11"/>
      <c r="J3682" s="11"/>
      <c r="K3682" s="2"/>
      <c r="L3682" s="2"/>
      <c r="M3682" s="1"/>
    </row>
    <row r="3683" spans="1:13" x14ac:dyDescent="0.2">
      <c r="A3683" s="1"/>
      <c r="B3683" s="1"/>
      <c r="C3683" s="16"/>
      <c r="D3683" s="1"/>
      <c r="E3683" s="1"/>
      <c r="F3683" s="1"/>
      <c r="G3683" s="1"/>
      <c r="H3683" s="11"/>
      <c r="I3683" s="11"/>
      <c r="J3683" s="11"/>
      <c r="K3683" s="2"/>
      <c r="L3683" s="2"/>
      <c r="M3683" s="1"/>
    </row>
    <row r="3684" spans="1:13" x14ac:dyDescent="0.2">
      <c r="A3684" s="1"/>
      <c r="B3684" s="1"/>
      <c r="C3684" s="16"/>
      <c r="D3684" s="1"/>
      <c r="E3684" s="1"/>
      <c r="F3684" s="1"/>
      <c r="G3684" s="1"/>
      <c r="H3684" s="11"/>
      <c r="I3684" s="11"/>
      <c r="J3684" s="11"/>
      <c r="K3684" s="2"/>
      <c r="L3684" s="2"/>
      <c r="M3684" s="1"/>
    </row>
    <row r="3685" spans="1:13" x14ac:dyDescent="0.2">
      <c r="A3685" s="1"/>
      <c r="B3685" s="1"/>
      <c r="C3685" s="16"/>
      <c r="D3685" s="1"/>
      <c r="E3685" s="1"/>
      <c r="F3685" s="1"/>
      <c r="G3685" s="1"/>
      <c r="H3685" s="11"/>
      <c r="I3685" s="11"/>
      <c r="J3685" s="11"/>
      <c r="K3685" s="2"/>
      <c r="L3685" s="2"/>
      <c r="M3685" s="1"/>
    </row>
    <row r="3686" spans="1:13" x14ac:dyDescent="0.2">
      <c r="A3686" s="1"/>
      <c r="B3686" s="1"/>
      <c r="C3686" s="16"/>
      <c r="D3686" s="1"/>
      <c r="E3686" s="1"/>
      <c r="F3686" s="1"/>
      <c r="G3686" s="1"/>
      <c r="H3686" s="11"/>
      <c r="I3686" s="11"/>
      <c r="J3686" s="11"/>
      <c r="K3686" s="2"/>
      <c r="L3686" s="2"/>
      <c r="M3686" s="1"/>
    </row>
    <row r="3687" spans="1:13" x14ac:dyDescent="0.2">
      <c r="A3687" s="1"/>
      <c r="B3687" s="1"/>
      <c r="C3687" s="16"/>
      <c r="D3687" s="1"/>
      <c r="E3687" s="1"/>
      <c r="F3687" s="1"/>
      <c r="G3687" s="1"/>
      <c r="H3687" s="11"/>
      <c r="I3687" s="11"/>
      <c r="J3687" s="11"/>
      <c r="K3687" s="2"/>
      <c r="L3687" s="2"/>
      <c r="M3687" s="1"/>
    </row>
    <row r="3688" spans="1:13" x14ac:dyDescent="0.2">
      <c r="A3688" s="1"/>
      <c r="B3688" s="1"/>
      <c r="C3688" s="16"/>
      <c r="D3688" s="1"/>
      <c r="E3688" s="1"/>
      <c r="F3688" s="1"/>
      <c r="G3688" s="1"/>
      <c r="H3688" s="11"/>
      <c r="I3688" s="11"/>
      <c r="J3688" s="11"/>
      <c r="K3688" s="2"/>
      <c r="L3688" s="2"/>
      <c r="M3688" s="1"/>
    </row>
    <row r="3689" spans="1:13" x14ac:dyDescent="0.2">
      <c r="A3689" s="1"/>
      <c r="B3689" s="1"/>
      <c r="C3689" s="16"/>
      <c r="D3689" s="1"/>
      <c r="E3689" s="1"/>
      <c r="F3689" s="1"/>
      <c r="G3689" s="1"/>
      <c r="H3689" s="11"/>
      <c r="I3689" s="11"/>
      <c r="J3689" s="11"/>
      <c r="K3689" s="2"/>
      <c r="L3689" s="2"/>
      <c r="M3689" s="1"/>
    </row>
    <row r="3690" spans="1:13" x14ac:dyDescent="0.2">
      <c r="A3690" s="1"/>
      <c r="B3690" s="1"/>
      <c r="C3690" s="16"/>
      <c r="D3690" s="1"/>
      <c r="E3690" s="1"/>
      <c r="F3690" s="1"/>
      <c r="G3690" s="1"/>
      <c r="H3690" s="11"/>
      <c r="I3690" s="11"/>
      <c r="J3690" s="11"/>
      <c r="K3690" s="2"/>
      <c r="L3690" s="2"/>
      <c r="M3690" s="1"/>
    </row>
    <row r="3691" spans="1:13" x14ac:dyDescent="0.2">
      <c r="A3691" s="1"/>
      <c r="B3691" s="1"/>
      <c r="C3691" s="16"/>
      <c r="D3691" s="1"/>
      <c r="E3691" s="1"/>
      <c r="F3691" s="1"/>
      <c r="G3691" s="1"/>
      <c r="H3691" s="11"/>
      <c r="I3691" s="11"/>
      <c r="J3691" s="11"/>
      <c r="K3691" s="2"/>
      <c r="L3691" s="2"/>
      <c r="M3691" s="1"/>
    </row>
    <row r="3692" spans="1:13" x14ac:dyDescent="0.2">
      <c r="A3692" s="1"/>
      <c r="B3692" s="1"/>
      <c r="C3692" s="16"/>
      <c r="D3692" s="1"/>
      <c r="E3692" s="1"/>
      <c r="F3692" s="1"/>
      <c r="G3692" s="1"/>
      <c r="H3692" s="11"/>
      <c r="I3692" s="11"/>
      <c r="J3692" s="11"/>
      <c r="K3692" s="2"/>
      <c r="L3692" s="2"/>
      <c r="M3692" s="1"/>
    </row>
    <row r="3693" spans="1:13" x14ac:dyDescent="0.2">
      <c r="A3693" s="1"/>
      <c r="B3693" s="1"/>
      <c r="C3693" s="16"/>
      <c r="D3693" s="1"/>
      <c r="E3693" s="1"/>
      <c r="F3693" s="1"/>
      <c r="G3693" s="1"/>
      <c r="H3693" s="11"/>
      <c r="I3693" s="11"/>
      <c r="J3693" s="11"/>
      <c r="K3693" s="2"/>
      <c r="L3693" s="2"/>
      <c r="M3693" s="1"/>
    </row>
    <row r="3694" spans="1:13" x14ac:dyDescent="0.2">
      <c r="A3694" s="1"/>
      <c r="B3694" s="1"/>
      <c r="C3694" s="16"/>
      <c r="D3694" s="1"/>
      <c r="E3694" s="1"/>
      <c r="F3694" s="1"/>
      <c r="G3694" s="1"/>
      <c r="H3694" s="11"/>
      <c r="I3694" s="11"/>
      <c r="J3694" s="11"/>
      <c r="K3694" s="2"/>
      <c r="L3694" s="2"/>
      <c r="M3694" s="1"/>
    </row>
    <row r="3695" spans="1:13" x14ac:dyDescent="0.2">
      <c r="A3695" s="1"/>
      <c r="B3695" s="1"/>
      <c r="C3695" s="16"/>
      <c r="D3695" s="1"/>
      <c r="E3695" s="1"/>
      <c r="F3695" s="1"/>
      <c r="G3695" s="1"/>
      <c r="H3695" s="11"/>
      <c r="I3695" s="11"/>
      <c r="J3695" s="11"/>
      <c r="K3695" s="2"/>
      <c r="L3695" s="2"/>
      <c r="M3695" s="1"/>
    </row>
    <row r="3696" spans="1:13" x14ac:dyDescent="0.2">
      <c r="A3696" s="1"/>
      <c r="B3696" s="1"/>
      <c r="C3696" s="16"/>
      <c r="D3696" s="1"/>
      <c r="E3696" s="1"/>
      <c r="F3696" s="1"/>
      <c r="G3696" s="1"/>
      <c r="H3696" s="11"/>
      <c r="I3696" s="11"/>
      <c r="J3696" s="11"/>
      <c r="K3696" s="2"/>
      <c r="L3696" s="2"/>
      <c r="M3696" s="1"/>
    </row>
    <row r="3697" spans="1:13" x14ac:dyDescent="0.2">
      <c r="A3697" s="1"/>
      <c r="B3697" s="1"/>
      <c r="C3697" s="16"/>
      <c r="D3697" s="1"/>
      <c r="E3697" s="1"/>
      <c r="F3697" s="1"/>
      <c r="G3697" s="1"/>
      <c r="H3697" s="11"/>
      <c r="I3697" s="11"/>
      <c r="J3697" s="11"/>
      <c r="K3697" s="2"/>
      <c r="L3697" s="2"/>
      <c r="M3697" s="1"/>
    </row>
    <row r="3698" spans="1:13" x14ac:dyDescent="0.2">
      <c r="A3698" s="1"/>
      <c r="B3698" s="1"/>
      <c r="C3698" s="16"/>
      <c r="D3698" s="1"/>
      <c r="E3698" s="1"/>
      <c r="F3698" s="1"/>
      <c r="G3698" s="1"/>
      <c r="H3698" s="11"/>
      <c r="I3698" s="11"/>
      <c r="J3698" s="11"/>
      <c r="K3698" s="2"/>
      <c r="L3698" s="2"/>
      <c r="M3698" s="1"/>
    </row>
    <row r="3699" spans="1:13" x14ac:dyDescent="0.2">
      <c r="A3699" s="1"/>
      <c r="B3699" s="1"/>
      <c r="C3699" s="16"/>
      <c r="D3699" s="1"/>
      <c r="E3699" s="1"/>
      <c r="F3699" s="1"/>
      <c r="G3699" s="1"/>
      <c r="H3699" s="11"/>
      <c r="I3699" s="11"/>
      <c r="J3699" s="11"/>
      <c r="K3699" s="2"/>
      <c r="L3699" s="2"/>
      <c r="M3699" s="1"/>
    </row>
    <row r="3700" spans="1:13" x14ac:dyDescent="0.2">
      <c r="A3700" s="1"/>
      <c r="B3700" s="1"/>
      <c r="C3700" s="16"/>
      <c r="D3700" s="1"/>
      <c r="E3700" s="1"/>
      <c r="F3700" s="1"/>
      <c r="G3700" s="1"/>
      <c r="H3700" s="11"/>
      <c r="I3700" s="11"/>
      <c r="J3700" s="11"/>
      <c r="K3700" s="2"/>
      <c r="L3700" s="2"/>
      <c r="M3700" s="1"/>
    </row>
    <row r="3701" spans="1:13" x14ac:dyDescent="0.2">
      <c r="A3701" s="1"/>
      <c r="B3701" s="1"/>
      <c r="C3701" s="16"/>
      <c r="D3701" s="1"/>
      <c r="E3701" s="1"/>
      <c r="F3701" s="1"/>
      <c r="G3701" s="1"/>
      <c r="H3701" s="11"/>
      <c r="I3701" s="11"/>
      <c r="J3701" s="11"/>
      <c r="K3701" s="2"/>
      <c r="L3701" s="2"/>
      <c r="M3701" s="1"/>
    </row>
    <row r="3702" spans="1:13" x14ac:dyDescent="0.2">
      <c r="A3702" s="1"/>
      <c r="B3702" s="1"/>
      <c r="C3702" s="16"/>
      <c r="D3702" s="1"/>
      <c r="E3702" s="1"/>
      <c r="F3702" s="1"/>
      <c r="G3702" s="1"/>
      <c r="H3702" s="11"/>
      <c r="I3702" s="11"/>
      <c r="J3702" s="11"/>
      <c r="K3702" s="2"/>
      <c r="L3702" s="2"/>
      <c r="M3702" s="1"/>
    </row>
    <row r="3703" spans="1:13" x14ac:dyDescent="0.2">
      <c r="A3703" s="1"/>
      <c r="B3703" s="1"/>
      <c r="C3703" s="16"/>
      <c r="D3703" s="1"/>
      <c r="E3703" s="1"/>
      <c r="F3703" s="1"/>
      <c r="G3703" s="1"/>
      <c r="H3703" s="11"/>
      <c r="I3703" s="11"/>
      <c r="J3703" s="11"/>
      <c r="K3703" s="2"/>
      <c r="L3703" s="2"/>
      <c r="M3703" s="1"/>
    </row>
    <row r="3704" spans="1:13" x14ac:dyDescent="0.2">
      <c r="A3704" s="1"/>
      <c r="B3704" s="1"/>
      <c r="C3704" s="16"/>
      <c r="D3704" s="1"/>
      <c r="E3704" s="1"/>
      <c r="F3704" s="1"/>
      <c r="G3704" s="1"/>
      <c r="H3704" s="11"/>
      <c r="I3704" s="11"/>
      <c r="J3704" s="11"/>
      <c r="K3704" s="2"/>
      <c r="L3704" s="2"/>
      <c r="M3704" s="1"/>
    </row>
    <row r="3705" spans="1:13" x14ac:dyDescent="0.2">
      <c r="A3705" s="1"/>
      <c r="B3705" s="1"/>
      <c r="C3705" s="16"/>
      <c r="D3705" s="1"/>
      <c r="E3705" s="1"/>
      <c r="F3705" s="1"/>
      <c r="G3705" s="1"/>
      <c r="H3705" s="11"/>
      <c r="I3705" s="11"/>
      <c r="J3705" s="11"/>
      <c r="K3705" s="2"/>
      <c r="L3705" s="2"/>
      <c r="M3705" s="1"/>
    </row>
    <row r="3706" spans="1:13" x14ac:dyDescent="0.2">
      <c r="A3706" s="1"/>
      <c r="B3706" s="1"/>
      <c r="C3706" s="16"/>
      <c r="D3706" s="1"/>
      <c r="E3706" s="1"/>
      <c r="F3706" s="1"/>
      <c r="G3706" s="1"/>
      <c r="H3706" s="11"/>
      <c r="I3706" s="11"/>
      <c r="J3706" s="11"/>
      <c r="K3706" s="2"/>
      <c r="L3706" s="2"/>
      <c r="M3706" s="1"/>
    </row>
    <row r="3707" spans="1:13" x14ac:dyDescent="0.2">
      <c r="A3707" s="1"/>
      <c r="B3707" s="1"/>
      <c r="C3707" s="16"/>
      <c r="D3707" s="1"/>
      <c r="E3707" s="1"/>
      <c r="F3707" s="1"/>
      <c r="G3707" s="1"/>
      <c r="H3707" s="11"/>
      <c r="I3707" s="11"/>
      <c r="J3707" s="11"/>
      <c r="K3707" s="2"/>
      <c r="L3707" s="2"/>
      <c r="M3707" s="1"/>
    </row>
    <row r="3708" spans="1:13" x14ac:dyDescent="0.2">
      <c r="A3708" s="1"/>
      <c r="B3708" s="1"/>
      <c r="C3708" s="16"/>
      <c r="D3708" s="1"/>
      <c r="E3708" s="1"/>
      <c r="F3708" s="1"/>
      <c r="G3708" s="1"/>
      <c r="H3708" s="11"/>
      <c r="I3708" s="11"/>
      <c r="J3708" s="11"/>
      <c r="K3708" s="2"/>
      <c r="L3708" s="2"/>
      <c r="M3708" s="1"/>
    </row>
    <row r="3709" spans="1:13" x14ac:dyDescent="0.2">
      <c r="A3709" s="1"/>
      <c r="B3709" s="1"/>
      <c r="C3709" s="16"/>
      <c r="D3709" s="1"/>
      <c r="E3709" s="1"/>
      <c r="F3709" s="1"/>
      <c r="G3709" s="1"/>
      <c r="H3709" s="11"/>
      <c r="I3709" s="11"/>
      <c r="J3709" s="11"/>
      <c r="K3709" s="2"/>
      <c r="L3709" s="2"/>
      <c r="M3709" s="1"/>
    </row>
    <row r="3710" spans="1:13" x14ac:dyDescent="0.2">
      <c r="A3710" s="1"/>
      <c r="B3710" s="1"/>
      <c r="C3710" s="16"/>
      <c r="D3710" s="1"/>
      <c r="E3710" s="1"/>
      <c r="F3710" s="1"/>
      <c r="G3710" s="1"/>
      <c r="H3710" s="11"/>
      <c r="I3710" s="11"/>
      <c r="J3710" s="11"/>
      <c r="K3710" s="2"/>
      <c r="L3710" s="2"/>
      <c r="M3710" s="1"/>
    </row>
    <row r="3711" spans="1:13" x14ac:dyDescent="0.2">
      <c r="A3711" s="1"/>
      <c r="B3711" s="1"/>
      <c r="C3711" s="16"/>
      <c r="D3711" s="1"/>
      <c r="E3711" s="1"/>
      <c r="F3711" s="1"/>
      <c r="G3711" s="1"/>
      <c r="H3711" s="11"/>
      <c r="I3711" s="11"/>
      <c r="J3711" s="11"/>
      <c r="K3711" s="2"/>
      <c r="L3711" s="2"/>
      <c r="M3711" s="1"/>
    </row>
    <row r="3712" spans="1:13" x14ac:dyDescent="0.2">
      <c r="A3712" s="1"/>
      <c r="B3712" s="1"/>
      <c r="C3712" s="16"/>
      <c r="D3712" s="1"/>
      <c r="E3712" s="1"/>
      <c r="F3712" s="1"/>
      <c r="G3712" s="1"/>
      <c r="H3712" s="11"/>
      <c r="I3712" s="11"/>
      <c r="J3712" s="11"/>
      <c r="K3712" s="2"/>
      <c r="L3712" s="2"/>
      <c r="M3712" s="1"/>
    </row>
    <row r="3713" spans="1:13" x14ac:dyDescent="0.2">
      <c r="A3713" s="1"/>
      <c r="B3713" s="1"/>
      <c r="C3713" s="16"/>
      <c r="D3713" s="1"/>
      <c r="E3713" s="1"/>
      <c r="F3713" s="1"/>
      <c r="G3713" s="1"/>
      <c r="H3713" s="11"/>
      <c r="I3713" s="11"/>
      <c r="J3713" s="11"/>
      <c r="K3713" s="2"/>
      <c r="L3713" s="2"/>
      <c r="M3713" s="1"/>
    </row>
    <row r="3714" spans="1:13" x14ac:dyDescent="0.2">
      <c r="A3714" s="1"/>
      <c r="B3714" s="1"/>
      <c r="C3714" s="16"/>
      <c r="D3714" s="1"/>
      <c r="E3714" s="1"/>
      <c r="F3714" s="1"/>
      <c r="G3714" s="1"/>
      <c r="H3714" s="11"/>
      <c r="I3714" s="11"/>
      <c r="J3714" s="11"/>
      <c r="K3714" s="2"/>
      <c r="L3714" s="2"/>
      <c r="M3714" s="1"/>
    </row>
    <row r="3715" spans="1:13" x14ac:dyDescent="0.2">
      <c r="A3715" s="1"/>
      <c r="B3715" s="1"/>
      <c r="C3715" s="16"/>
      <c r="D3715" s="1"/>
      <c r="E3715" s="1"/>
      <c r="F3715" s="1"/>
      <c r="G3715" s="1"/>
      <c r="H3715" s="11"/>
      <c r="I3715" s="11"/>
      <c r="J3715" s="11"/>
      <c r="K3715" s="2"/>
      <c r="L3715" s="2"/>
      <c r="M3715" s="1"/>
    </row>
    <row r="3716" spans="1:13" x14ac:dyDescent="0.2">
      <c r="A3716" s="1"/>
      <c r="B3716" s="1"/>
      <c r="C3716" s="16"/>
      <c r="D3716" s="1"/>
      <c r="E3716" s="1"/>
      <c r="F3716" s="1"/>
      <c r="G3716" s="1"/>
      <c r="H3716" s="11"/>
      <c r="I3716" s="11"/>
      <c r="J3716" s="11"/>
      <c r="K3716" s="2"/>
      <c r="L3716" s="2"/>
      <c r="M3716" s="1"/>
    </row>
    <row r="3717" spans="1:13" x14ac:dyDescent="0.2">
      <c r="A3717" s="1"/>
      <c r="B3717" s="1"/>
      <c r="C3717" s="16"/>
      <c r="D3717" s="1"/>
      <c r="E3717" s="1"/>
      <c r="F3717" s="1"/>
      <c r="G3717" s="1"/>
      <c r="H3717" s="11"/>
      <c r="I3717" s="11"/>
      <c r="J3717" s="11"/>
      <c r="K3717" s="2"/>
      <c r="L3717" s="2"/>
      <c r="M3717" s="1"/>
    </row>
    <row r="3718" spans="1:13" x14ac:dyDescent="0.2">
      <c r="A3718" s="1"/>
      <c r="B3718" s="1"/>
      <c r="C3718" s="16"/>
      <c r="D3718" s="1"/>
      <c r="E3718" s="1"/>
      <c r="F3718" s="1"/>
      <c r="G3718" s="1"/>
      <c r="H3718" s="11"/>
      <c r="I3718" s="11"/>
      <c r="J3718" s="11"/>
      <c r="K3718" s="2"/>
      <c r="L3718" s="2"/>
      <c r="M3718" s="1"/>
    </row>
    <row r="3719" spans="1:13" x14ac:dyDescent="0.2">
      <c r="A3719" s="1"/>
      <c r="B3719" s="1"/>
      <c r="C3719" s="16"/>
      <c r="D3719" s="1"/>
      <c r="E3719" s="1"/>
      <c r="F3719" s="1"/>
      <c r="G3719" s="1"/>
      <c r="H3719" s="11"/>
      <c r="I3719" s="11"/>
      <c r="J3719" s="11"/>
      <c r="K3719" s="2"/>
      <c r="L3719" s="2"/>
      <c r="M3719" s="1"/>
    </row>
    <row r="3720" spans="1:13" x14ac:dyDescent="0.2">
      <c r="A3720" s="1"/>
      <c r="B3720" s="1"/>
      <c r="C3720" s="16"/>
      <c r="D3720" s="1"/>
      <c r="E3720" s="1"/>
      <c r="F3720" s="1"/>
      <c r="G3720" s="1"/>
      <c r="H3720" s="11"/>
      <c r="I3720" s="11"/>
      <c r="J3720" s="11"/>
      <c r="K3720" s="2"/>
      <c r="L3720" s="2"/>
      <c r="M3720" s="1"/>
    </row>
    <row r="3721" spans="1:13" x14ac:dyDescent="0.2">
      <c r="A3721" s="1"/>
      <c r="B3721" s="1"/>
      <c r="C3721" s="16"/>
      <c r="D3721" s="1"/>
      <c r="E3721" s="1"/>
      <c r="F3721" s="1"/>
      <c r="G3721" s="1"/>
      <c r="H3721" s="11"/>
      <c r="I3721" s="11"/>
      <c r="J3721" s="11"/>
      <c r="K3721" s="2"/>
      <c r="L3721" s="2"/>
      <c r="M3721" s="1"/>
    </row>
    <row r="3722" spans="1:13" x14ac:dyDescent="0.2">
      <c r="A3722" s="1"/>
      <c r="B3722" s="1"/>
      <c r="C3722" s="16"/>
      <c r="D3722" s="1"/>
      <c r="E3722" s="1"/>
      <c r="F3722" s="1"/>
      <c r="G3722" s="1"/>
      <c r="H3722" s="11"/>
      <c r="I3722" s="11"/>
      <c r="J3722" s="11"/>
      <c r="K3722" s="2"/>
      <c r="L3722" s="2"/>
      <c r="M3722" s="1"/>
    </row>
    <row r="3723" spans="1:13" x14ac:dyDescent="0.2">
      <c r="A3723" s="1"/>
      <c r="B3723" s="1"/>
      <c r="C3723" s="16"/>
      <c r="D3723" s="1"/>
      <c r="E3723" s="1"/>
      <c r="F3723" s="1"/>
      <c r="G3723" s="1"/>
      <c r="H3723" s="11"/>
      <c r="I3723" s="11"/>
      <c r="J3723" s="11"/>
      <c r="K3723" s="2"/>
      <c r="L3723" s="2"/>
      <c r="M3723" s="1"/>
    </row>
    <row r="3724" spans="1:13" x14ac:dyDescent="0.2">
      <c r="A3724" s="1"/>
      <c r="B3724" s="1"/>
      <c r="C3724" s="16"/>
      <c r="D3724" s="1"/>
      <c r="E3724" s="1"/>
      <c r="F3724" s="1"/>
      <c r="G3724" s="1"/>
      <c r="H3724" s="11"/>
      <c r="I3724" s="11"/>
      <c r="J3724" s="11"/>
      <c r="K3724" s="2"/>
      <c r="L3724" s="2"/>
      <c r="M3724" s="1"/>
    </row>
    <row r="3725" spans="1:13" x14ac:dyDescent="0.2">
      <c r="A3725" s="1"/>
      <c r="B3725" s="1"/>
      <c r="C3725" s="16"/>
      <c r="D3725" s="1"/>
      <c r="E3725" s="1"/>
      <c r="F3725" s="1"/>
      <c r="G3725" s="1"/>
      <c r="H3725" s="11"/>
      <c r="I3725" s="11"/>
      <c r="J3725" s="11"/>
      <c r="K3725" s="2"/>
      <c r="L3725" s="2"/>
      <c r="M3725" s="1"/>
    </row>
    <row r="3726" spans="1:13" x14ac:dyDescent="0.2">
      <c r="A3726" s="1"/>
      <c r="B3726" s="1"/>
      <c r="C3726" s="16"/>
      <c r="D3726" s="1"/>
      <c r="E3726" s="1"/>
      <c r="F3726" s="1"/>
      <c r="G3726" s="1"/>
      <c r="H3726" s="11"/>
      <c r="I3726" s="11"/>
      <c r="J3726" s="11"/>
      <c r="K3726" s="2"/>
      <c r="L3726" s="2"/>
      <c r="M3726" s="1"/>
    </row>
    <row r="3727" spans="1:13" x14ac:dyDescent="0.2">
      <c r="A3727" s="1"/>
      <c r="B3727" s="1"/>
      <c r="C3727" s="16"/>
      <c r="D3727" s="1"/>
      <c r="E3727" s="1"/>
      <c r="F3727" s="1"/>
      <c r="G3727" s="1"/>
      <c r="H3727" s="11"/>
      <c r="I3727" s="11"/>
      <c r="J3727" s="11"/>
      <c r="K3727" s="2"/>
      <c r="L3727" s="2"/>
      <c r="M3727" s="1"/>
    </row>
    <row r="3728" spans="1:13" x14ac:dyDescent="0.2">
      <c r="A3728" s="1"/>
      <c r="B3728" s="1"/>
      <c r="C3728" s="16"/>
      <c r="D3728" s="1"/>
      <c r="E3728" s="1"/>
      <c r="F3728" s="1"/>
      <c r="G3728" s="1"/>
      <c r="H3728" s="11"/>
      <c r="I3728" s="11"/>
      <c r="J3728" s="11"/>
      <c r="K3728" s="2"/>
      <c r="L3728" s="2"/>
      <c r="M3728" s="1"/>
    </row>
    <row r="3729" spans="1:13" x14ac:dyDescent="0.2">
      <c r="A3729" s="1"/>
      <c r="B3729" s="1"/>
      <c r="C3729" s="16"/>
      <c r="D3729" s="1"/>
      <c r="E3729" s="1"/>
      <c r="F3729" s="1"/>
      <c r="G3729" s="1"/>
      <c r="H3729" s="11"/>
      <c r="I3729" s="11"/>
      <c r="J3729" s="11"/>
      <c r="K3729" s="2"/>
      <c r="L3729" s="2"/>
      <c r="M3729" s="1"/>
    </row>
    <row r="3730" spans="1:13" x14ac:dyDescent="0.2">
      <c r="A3730" s="1"/>
      <c r="B3730" s="1"/>
      <c r="C3730" s="16"/>
      <c r="D3730" s="1"/>
      <c r="E3730" s="1"/>
      <c r="F3730" s="1"/>
      <c r="G3730" s="1"/>
      <c r="H3730" s="11"/>
      <c r="I3730" s="11"/>
      <c r="J3730" s="11"/>
      <c r="K3730" s="2"/>
      <c r="L3730" s="2"/>
      <c r="M3730" s="1"/>
    </row>
    <row r="3731" spans="1:13" x14ac:dyDescent="0.2">
      <c r="A3731" s="1"/>
      <c r="B3731" s="1"/>
      <c r="C3731" s="16"/>
      <c r="D3731" s="1"/>
      <c r="E3731" s="1"/>
      <c r="F3731" s="1"/>
      <c r="G3731" s="1"/>
      <c r="H3731" s="11"/>
      <c r="I3731" s="11"/>
      <c r="J3731" s="11"/>
      <c r="K3731" s="2"/>
      <c r="L3731" s="2"/>
      <c r="M3731" s="1"/>
    </row>
    <row r="3732" spans="1:13" x14ac:dyDescent="0.2">
      <c r="A3732" s="1"/>
      <c r="B3732" s="1"/>
      <c r="C3732" s="16"/>
      <c r="D3732" s="1"/>
      <c r="E3732" s="1"/>
      <c r="F3732" s="1"/>
      <c r="G3732" s="1"/>
      <c r="H3732" s="11"/>
      <c r="I3732" s="11"/>
      <c r="J3732" s="11"/>
      <c r="K3732" s="2"/>
      <c r="L3732" s="2"/>
      <c r="M3732" s="1"/>
    </row>
    <row r="3733" spans="1:13" x14ac:dyDescent="0.2">
      <c r="A3733" s="1"/>
      <c r="B3733" s="1"/>
      <c r="C3733" s="16"/>
      <c r="D3733" s="1"/>
      <c r="E3733" s="1"/>
      <c r="F3733" s="1"/>
      <c r="G3733" s="1"/>
      <c r="H3733" s="11"/>
      <c r="I3733" s="11"/>
      <c r="J3733" s="11"/>
      <c r="K3733" s="2"/>
      <c r="L3733" s="2"/>
      <c r="M3733" s="1"/>
    </row>
    <row r="3734" spans="1:13" x14ac:dyDescent="0.2">
      <c r="A3734" s="1"/>
      <c r="B3734" s="1"/>
      <c r="C3734" s="16"/>
      <c r="D3734" s="1"/>
      <c r="E3734" s="1"/>
      <c r="F3734" s="1"/>
      <c r="G3734" s="1"/>
      <c r="H3734" s="11"/>
      <c r="I3734" s="11"/>
      <c r="J3734" s="11"/>
      <c r="K3734" s="2"/>
      <c r="L3734" s="2"/>
      <c r="M3734" s="1"/>
    </row>
    <row r="3735" spans="1:13" x14ac:dyDescent="0.2">
      <c r="A3735" s="1"/>
      <c r="B3735" s="1"/>
      <c r="C3735" s="16"/>
      <c r="D3735" s="1"/>
      <c r="E3735" s="1"/>
      <c r="F3735" s="1"/>
      <c r="G3735" s="1"/>
      <c r="H3735" s="11"/>
      <c r="I3735" s="11"/>
      <c r="J3735" s="11"/>
      <c r="K3735" s="2"/>
      <c r="L3735" s="2"/>
      <c r="M3735" s="1"/>
    </row>
    <row r="3736" spans="1:13" x14ac:dyDescent="0.2">
      <c r="A3736" s="1"/>
      <c r="B3736" s="1"/>
      <c r="C3736" s="16"/>
      <c r="D3736" s="1"/>
      <c r="E3736" s="1"/>
      <c r="F3736" s="1"/>
      <c r="G3736" s="1"/>
      <c r="H3736" s="11"/>
      <c r="I3736" s="11"/>
      <c r="J3736" s="11"/>
      <c r="K3736" s="2"/>
      <c r="L3736" s="2"/>
      <c r="M3736" s="1"/>
    </row>
    <row r="3737" spans="1:13" x14ac:dyDescent="0.2">
      <c r="A3737" s="1"/>
      <c r="B3737" s="1"/>
      <c r="C3737" s="16"/>
      <c r="D3737" s="1"/>
      <c r="E3737" s="1"/>
      <c r="F3737" s="1"/>
      <c r="G3737" s="1"/>
      <c r="H3737" s="11"/>
      <c r="I3737" s="11"/>
      <c r="J3737" s="11"/>
      <c r="K3737" s="2"/>
      <c r="L3737" s="2"/>
      <c r="M3737" s="1"/>
    </row>
    <row r="3738" spans="1:13" x14ac:dyDescent="0.2">
      <c r="A3738" s="1"/>
      <c r="B3738" s="1"/>
      <c r="C3738" s="16"/>
      <c r="D3738" s="1"/>
      <c r="E3738" s="1"/>
      <c r="F3738" s="1"/>
      <c r="G3738" s="1"/>
      <c r="H3738" s="11"/>
      <c r="I3738" s="11"/>
      <c r="J3738" s="11"/>
      <c r="K3738" s="2"/>
      <c r="L3738" s="2"/>
      <c r="M3738" s="1"/>
    </row>
    <row r="3739" spans="1:13" x14ac:dyDescent="0.2">
      <c r="A3739" s="1"/>
      <c r="B3739" s="1"/>
      <c r="C3739" s="16"/>
      <c r="D3739" s="1"/>
      <c r="E3739" s="1"/>
      <c r="F3739" s="1"/>
      <c r="G3739" s="1"/>
      <c r="H3739" s="11"/>
      <c r="I3739" s="11"/>
      <c r="J3739" s="11"/>
      <c r="K3739" s="2"/>
      <c r="L3739" s="2"/>
      <c r="M3739" s="1"/>
    </row>
    <row r="3740" spans="1:13" x14ac:dyDescent="0.2">
      <c r="A3740" s="1"/>
      <c r="B3740" s="1"/>
      <c r="C3740" s="16"/>
      <c r="D3740" s="1"/>
      <c r="E3740" s="1"/>
      <c r="F3740" s="1"/>
      <c r="G3740" s="1"/>
      <c r="H3740" s="11"/>
      <c r="I3740" s="11"/>
      <c r="J3740" s="11"/>
      <c r="K3740" s="2"/>
      <c r="L3740" s="2"/>
      <c r="M3740" s="1"/>
    </row>
    <row r="3741" spans="1:13" x14ac:dyDescent="0.2">
      <c r="A3741" s="1"/>
      <c r="B3741" s="1"/>
      <c r="C3741" s="16"/>
      <c r="D3741" s="1"/>
      <c r="E3741" s="1"/>
      <c r="F3741" s="1"/>
      <c r="G3741" s="1"/>
      <c r="H3741" s="11"/>
      <c r="I3741" s="11"/>
      <c r="J3741" s="11"/>
      <c r="K3741" s="2"/>
      <c r="L3741" s="2"/>
      <c r="M3741" s="1"/>
    </row>
    <row r="3742" spans="1:13" x14ac:dyDescent="0.2">
      <c r="A3742" s="1"/>
      <c r="B3742" s="1"/>
      <c r="C3742" s="16"/>
      <c r="D3742" s="1"/>
      <c r="E3742" s="1"/>
      <c r="F3742" s="1"/>
      <c r="G3742" s="1"/>
      <c r="H3742" s="11"/>
      <c r="I3742" s="11"/>
      <c r="J3742" s="11"/>
      <c r="K3742" s="2"/>
      <c r="L3742" s="2"/>
      <c r="M3742" s="1"/>
    </row>
    <row r="3743" spans="1:13" x14ac:dyDescent="0.2">
      <c r="A3743" s="1"/>
      <c r="B3743" s="1"/>
      <c r="C3743" s="16"/>
      <c r="D3743" s="1"/>
      <c r="E3743" s="1"/>
      <c r="F3743" s="1"/>
      <c r="G3743" s="1"/>
      <c r="H3743" s="11"/>
      <c r="I3743" s="11"/>
      <c r="J3743" s="11"/>
      <c r="K3743" s="2"/>
      <c r="L3743" s="2"/>
      <c r="M3743" s="1"/>
    </row>
    <row r="3744" spans="1:13" x14ac:dyDescent="0.2">
      <c r="A3744" s="1"/>
      <c r="B3744" s="1"/>
      <c r="C3744" s="16"/>
      <c r="D3744" s="1"/>
      <c r="E3744" s="1"/>
      <c r="F3744" s="1"/>
      <c r="G3744" s="1"/>
      <c r="H3744" s="11"/>
      <c r="I3744" s="11"/>
      <c r="J3744" s="11"/>
      <c r="K3744" s="2"/>
      <c r="L3744" s="2"/>
      <c r="M3744" s="1"/>
    </row>
    <row r="3745" spans="1:13" x14ac:dyDescent="0.2">
      <c r="A3745" s="1"/>
      <c r="B3745" s="1"/>
      <c r="C3745" s="16"/>
      <c r="D3745" s="1"/>
      <c r="E3745" s="1"/>
      <c r="F3745" s="1"/>
      <c r="G3745" s="1"/>
      <c r="H3745" s="11"/>
      <c r="I3745" s="11"/>
      <c r="J3745" s="11"/>
      <c r="K3745" s="2"/>
      <c r="L3745" s="2"/>
      <c r="M3745" s="1"/>
    </row>
    <row r="3746" spans="1:13" x14ac:dyDescent="0.2">
      <c r="A3746" s="1"/>
      <c r="B3746" s="1"/>
      <c r="C3746" s="16"/>
      <c r="D3746" s="1"/>
      <c r="E3746" s="1"/>
      <c r="F3746" s="1"/>
      <c r="G3746" s="1"/>
      <c r="H3746" s="11"/>
      <c r="I3746" s="11"/>
      <c r="J3746" s="11"/>
      <c r="K3746" s="2"/>
      <c r="L3746" s="2"/>
      <c r="M3746" s="1"/>
    </row>
    <row r="3747" spans="1:13" x14ac:dyDescent="0.2">
      <c r="A3747" s="1"/>
      <c r="B3747" s="1"/>
      <c r="C3747" s="16"/>
      <c r="D3747" s="1"/>
      <c r="E3747" s="1"/>
      <c r="F3747" s="1"/>
      <c r="G3747" s="1"/>
      <c r="H3747" s="11"/>
      <c r="I3747" s="11"/>
      <c r="J3747" s="11"/>
      <c r="K3747" s="2"/>
      <c r="L3747" s="2"/>
      <c r="M3747" s="1"/>
    </row>
    <row r="3748" spans="1:13" x14ac:dyDescent="0.2">
      <c r="A3748" s="1"/>
      <c r="B3748" s="1"/>
      <c r="C3748" s="16"/>
      <c r="D3748" s="1"/>
      <c r="E3748" s="1"/>
      <c r="F3748" s="1"/>
      <c r="G3748" s="1"/>
      <c r="H3748" s="11"/>
      <c r="I3748" s="11"/>
      <c r="J3748" s="11"/>
      <c r="K3748" s="2"/>
      <c r="L3748" s="2"/>
      <c r="M3748" s="1"/>
    </row>
    <row r="3749" spans="1:13" x14ac:dyDescent="0.2">
      <c r="A3749" s="1"/>
      <c r="B3749" s="1"/>
      <c r="C3749" s="16"/>
      <c r="D3749" s="1"/>
      <c r="E3749" s="1"/>
      <c r="F3749" s="1"/>
      <c r="G3749" s="1"/>
      <c r="H3749" s="11"/>
      <c r="I3749" s="11"/>
      <c r="J3749" s="11"/>
      <c r="K3749" s="2"/>
      <c r="L3749" s="2"/>
      <c r="M3749" s="1"/>
    </row>
    <row r="3750" spans="1:13" x14ac:dyDescent="0.2">
      <c r="A3750" s="1"/>
      <c r="B3750" s="1"/>
      <c r="C3750" s="16"/>
      <c r="D3750" s="1"/>
      <c r="E3750" s="1"/>
      <c r="F3750" s="1"/>
      <c r="G3750" s="1"/>
      <c r="H3750" s="11"/>
      <c r="I3750" s="11"/>
      <c r="J3750" s="11"/>
      <c r="K3750" s="2"/>
      <c r="L3750" s="2"/>
      <c r="M3750" s="1"/>
    </row>
    <row r="3751" spans="1:13" x14ac:dyDescent="0.2">
      <c r="A3751" s="1"/>
      <c r="B3751" s="1"/>
      <c r="C3751" s="16"/>
      <c r="D3751" s="1"/>
      <c r="E3751" s="1"/>
      <c r="F3751" s="1"/>
      <c r="G3751" s="1"/>
      <c r="H3751" s="11"/>
      <c r="I3751" s="11"/>
      <c r="J3751" s="11"/>
      <c r="K3751" s="2"/>
      <c r="L3751" s="2"/>
      <c r="M3751" s="1"/>
    </row>
    <row r="3752" spans="1:13" x14ac:dyDescent="0.2">
      <c r="A3752" s="1"/>
      <c r="B3752" s="1"/>
      <c r="C3752" s="16"/>
      <c r="D3752" s="1"/>
      <c r="E3752" s="1"/>
      <c r="F3752" s="1"/>
      <c r="G3752" s="1"/>
      <c r="H3752" s="11"/>
      <c r="I3752" s="11"/>
      <c r="J3752" s="11"/>
      <c r="K3752" s="2"/>
      <c r="L3752" s="2"/>
      <c r="M3752" s="1"/>
    </row>
    <row r="3753" spans="1:13" x14ac:dyDescent="0.2">
      <c r="A3753" s="1"/>
      <c r="B3753" s="1"/>
      <c r="C3753" s="16"/>
      <c r="D3753" s="1"/>
      <c r="E3753" s="1"/>
      <c r="F3753" s="1"/>
      <c r="G3753" s="1"/>
      <c r="H3753" s="11"/>
      <c r="I3753" s="11"/>
      <c r="J3753" s="11"/>
      <c r="K3753" s="2"/>
      <c r="L3753" s="2"/>
      <c r="M3753" s="1"/>
    </row>
    <row r="3754" spans="1:13" x14ac:dyDescent="0.2">
      <c r="A3754" s="1"/>
      <c r="B3754" s="1"/>
      <c r="C3754" s="16"/>
      <c r="D3754" s="1"/>
      <c r="E3754" s="1"/>
      <c r="F3754" s="1"/>
      <c r="G3754" s="1"/>
      <c r="H3754" s="11"/>
      <c r="I3754" s="11"/>
      <c r="J3754" s="11"/>
      <c r="K3754" s="2"/>
      <c r="L3754" s="2"/>
      <c r="M3754" s="1"/>
    </row>
    <row r="3755" spans="1:13" x14ac:dyDescent="0.2">
      <c r="A3755" s="1"/>
      <c r="B3755" s="1"/>
      <c r="C3755" s="16"/>
      <c r="D3755" s="1"/>
      <c r="E3755" s="1"/>
      <c r="F3755" s="1"/>
      <c r="G3755" s="1"/>
      <c r="H3755" s="11"/>
      <c r="I3755" s="11"/>
      <c r="J3755" s="11"/>
      <c r="K3755" s="2"/>
      <c r="L3755" s="2"/>
      <c r="M3755" s="1"/>
    </row>
    <row r="3756" spans="1:13" x14ac:dyDescent="0.2">
      <c r="A3756" s="1"/>
      <c r="B3756" s="1"/>
      <c r="C3756" s="16"/>
      <c r="D3756" s="1"/>
      <c r="E3756" s="1"/>
      <c r="F3756" s="1"/>
      <c r="G3756" s="1"/>
      <c r="H3756" s="11"/>
      <c r="I3756" s="11"/>
      <c r="J3756" s="11"/>
      <c r="K3756" s="2"/>
      <c r="L3756" s="2"/>
      <c r="M3756" s="1"/>
    </row>
    <row r="3757" spans="1:13" x14ac:dyDescent="0.2">
      <c r="A3757" s="1"/>
      <c r="B3757" s="1"/>
      <c r="C3757" s="16"/>
      <c r="D3757" s="1"/>
      <c r="E3757" s="1"/>
      <c r="F3757" s="1"/>
      <c r="G3757" s="1"/>
      <c r="H3757" s="11"/>
      <c r="I3757" s="11"/>
      <c r="J3757" s="11"/>
      <c r="K3757" s="2"/>
      <c r="L3757" s="2"/>
      <c r="M3757" s="1"/>
    </row>
    <row r="3758" spans="1:13" x14ac:dyDescent="0.2">
      <c r="A3758" s="1"/>
      <c r="B3758" s="1"/>
      <c r="C3758" s="16"/>
      <c r="D3758" s="1"/>
      <c r="E3758" s="1"/>
      <c r="F3758" s="1"/>
      <c r="G3758" s="1"/>
      <c r="H3758" s="11"/>
      <c r="I3758" s="11"/>
      <c r="J3758" s="11"/>
      <c r="K3758" s="2"/>
      <c r="L3758" s="2"/>
      <c r="M3758" s="1"/>
    </row>
    <row r="3759" spans="1:13" x14ac:dyDescent="0.2">
      <c r="A3759" s="1"/>
      <c r="B3759" s="1"/>
      <c r="C3759" s="16"/>
      <c r="D3759" s="1"/>
      <c r="E3759" s="1"/>
      <c r="F3759" s="1"/>
      <c r="G3759" s="1"/>
      <c r="H3759" s="11"/>
      <c r="I3759" s="11"/>
      <c r="J3759" s="11"/>
      <c r="K3759" s="2"/>
      <c r="L3759" s="2"/>
      <c r="M3759" s="1"/>
    </row>
    <row r="3760" spans="1:13" x14ac:dyDescent="0.2">
      <c r="A3760" s="1"/>
      <c r="B3760" s="1"/>
      <c r="C3760" s="16"/>
      <c r="D3760" s="1"/>
      <c r="E3760" s="1"/>
      <c r="F3760" s="1"/>
      <c r="G3760" s="1"/>
      <c r="H3760" s="11"/>
      <c r="I3760" s="11"/>
      <c r="J3760" s="11"/>
      <c r="K3760" s="2"/>
      <c r="L3760" s="2"/>
      <c r="M3760" s="1"/>
    </row>
    <row r="3761" spans="1:13" x14ac:dyDescent="0.2">
      <c r="A3761" s="1"/>
      <c r="B3761" s="1"/>
      <c r="C3761" s="16"/>
      <c r="D3761" s="1"/>
      <c r="E3761" s="1"/>
      <c r="F3761" s="1"/>
      <c r="G3761" s="1"/>
      <c r="H3761" s="11"/>
      <c r="I3761" s="11"/>
      <c r="J3761" s="11"/>
      <c r="K3761" s="2"/>
      <c r="L3761" s="2"/>
      <c r="M3761" s="1"/>
    </row>
    <row r="3762" spans="1:13" x14ac:dyDescent="0.2">
      <c r="A3762" s="1"/>
      <c r="B3762" s="1"/>
      <c r="C3762" s="16"/>
      <c r="D3762" s="1"/>
      <c r="E3762" s="1"/>
      <c r="F3762" s="1"/>
      <c r="G3762" s="1"/>
      <c r="H3762" s="11"/>
      <c r="I3762" s="11"/>
      <c r="J3762" s="11"/>
      <c r="K3762" s="2"/>
      <c r="L3762" s="2"/>
      <c r="M3762" s="1"/>
    </row>
    <row r="3763" spans="1:13" x14ac:dyDescent="0.2">
      <c r="A3763" s="1"/>
      <c r="B3763" s="1"/>
      <c r="C3763" s="16"/>
      <c r="D3763" s="1"/>
      <c r="E3763" s="1"/>
      <c r="F3763" s="1"/>
      <c r="G3763" s="1"/>
      <c r="H3763" s="11"/>
      <c r="I3763" s="11"/>
      <c r="J3763" s="11"/>
      <c r="K3763" s="2"/>
      <c r="L3763" s="2"/>
      <c r="M3763" s="1"/>
    </row>
    <row r="3764" spans="1:13" x14ac:dyDescent="0.2">
      <c r="A3764" s="1"/>
      <c r="B3764" s="1"/>
      <c r="C3764" s="16"/>
      <c r="D3764" s="1"/>
      <c r="E3764" s="1"/>
      <c r="F3764" s="1"/>
      <c r="G3764" s="1"/>
      <c r="H3764" s="11"/>
      <c r="I3764" s="11"/>
      <c r="J3764" s="11"/>
      <c r="K3764" s="2"/>
      <c r="L3764" s="2"/>
      <c r="M3764" s="1"/>
    </row>
    <row r="3765" spans="1:13" x14ac:dyDescent="0.2">
      <c r="A3765" s="1"/>
      <c r="B3765" s="1"/>
      <c r="C3765" s="16"/>
      <c r="D3765" s="1"/>
      <c r="E3765" s="1"/>
      <c r="F3765" s="1"/>
      <c r="G3765" s="1"/>
      <c r="H3765" s="11"/>
      <c r="I3765" s="11"/>
      <c r="J3765" s="11"/>
      <c r="K3765" s="2"/>
      <c r="L3765" s="2"/>
      <c r="M3765" s="1"/>
    </row>
    <row r="3766" spans="1:13" x14ac:dyDescent="0.2">
      <c r="A3766" s="1"/>
      <c r="B3766" s="1"/>
      <c r="C3766" s="16"/>
      <c r="D3766" s="1"/>
      <c r="E3766" s="1"/>
      <c r="F3766" s="1"/>
      <c r="G3766" s="1"/>
      <c r="H3766" s="11"/>
      <c r="I3766" s="11"/>
      <c r="J3766" s="11"/>
      <c r="K3766" s="2"/>
      <c r="L3766" s="2"/>
      <c r="M3766" s="1"/>
    </row>
    <row r="3767" spans="1:13" x14ac:dyDescent="0.2">
      <c r="A3767" s="1"/>
      <c r="B3767" s="1"/>
      <c r="C3767" s="16"/>
      <c r="D3767" s="1"/>
      <c r="E3767" s="1"/>
      <c r="F3767" s="1"/>
      <c r="G3767" s="1"/>
      <c r="H3767" s="11"/>
      <c r="I3767" s="11"/>
      <c r="J3767" s="11"/>
      <c r="K3767" s="2"/>
      <c r="L3767" s="2"/>
      <c r="M3767" s="1"/>
    </row>
    <row r="3768" spans="1:13" x14ac:dyDescent="0.2">
      <c r="A3768" s="1"/>
      <c r="B3768" s="1"/>
      <c r="C3768" s="16"/>
      <c r="D3768" s="1"/>
      <c r="E3768" s="1"/>
      <c r="F3768" s="1"/>
      <c r="G3768" s="1"/>
      <c r="H3768" s="11"/>
      <c r="I3768" s="11"/>
      <c r="J3768" s="11"/>
      <c r="K3768" s="2"/>
      <c r="L3768" s="2"/>
      <c r="M3768" s="1"/>
    </row>
    <row r="3769" spans="1:13" x14ac:dyDescent="0.2">
      <c r="A3769" s="1"/>
      <c r="B3769" s="1"/>
      <c r="C3769" s="16"/>
      <c r="D3769" s="1"/>
      <c r="E3769" s="1"/>
      <c r="F3769" s="1"/>
      <c r="G3769" s="1"/>
      <c r="H3769" s="11"/>
      <c r="I3769" s="11"/>
      <c r="J3769" s="11"/>
      <c r="K3769" s="2"/>
      <c r="L3769" s="2"/>
      <c r="M3769" s="1"/>
    </row>
    <row r="3770" spans="1:13" x14ac:dyDescent="0.2">
      <c r="A3770" s="1"/>
      <c r="B3770" s="1"/>
      <c r="C3770" s="16"/>
      <c r="D3770" s="1"/>
      <c r="E3770" s="1"/>
      <c r="F3770" s="1"/>
      <c r="G3770" s="1"/>
      <c r="H3770" s="11"/>
      <c r="I3770" s="11"/>
      <c r="J3770" s="11"/>
      <c r="K3770" s="2"/>
      <c r="L3770" s="2"/>
      <c r="M3770" s="1"/>
    </row>
    <row r="3771" spans="1:13" x14ac:dyDescent="0.2">
      <c r="A3771" s="1"/>
      <c r="B3771" s="1"/>
      <c r="C3771" s="16"/>
      <c r="D3771" s="1"/>
      <c r="E3771" s="1"/>
      <c r="F3771" s="1"/>
      <c r="G3771" s="1"/>
      <c r="H3771" s="11"/>
      <c r="I3771" s="11"/>
      <c r="J3771" s="11"/>
      <c r="K3771" s="2"/>
      <c r="L3771" s="2"/>
      <c r="M3771" s="1"/>
    </row>
    <row r="3772" spans="1:13" x14ac:dyDescent="0.2">
      <c r="A3772" s="1"/>
      <c r="B3772" s="1"/>
      <c r="C3772" s="16"/>
      <c r="D3772" s="1"/>
      <c r="E3772" s="1"/>
      <c r="F3772" s="1"/>
      <c r="G3772" s="1"/>
      <c r="H3772" s="11"/>
      <c r="I3772" s="11"/>
      <c r="J3772" s="11"/>
      <c r="K3772" s="2"/>
      <c r="L3772" s="2"/>
      <c r="M3772" s="1"/>
    </row>
    <row r="3773" spans="1:13" x14ac:dyDescent="0.2">
      <c r="A3773" s="1"/>
      <c r="B3773" s="1"/>
      <c r="C3773" s="16"/>
      <c r="D3773" s="1"/>
      <c r="E3773" s="1"/>
      <c r="F3773" s="1"/>
      <c r="G3773" s="1"/>
      <c r="H3773" s="11"/>
      <c r="I3773" s="11"/>
      <c r="J3773" s="11"/>
      <c r="K3773" s="2"/>
      <c r="L3773" s="2"/>
      <c r="M3773" s="1"/>
    </row>
    <row r="3774" spans="1:13" x14ac:dyDescent="0.2">
      <c r="A3774" s="1"/>
      <c r="B3774" s="1"/>
      <c r="C3774" s="16"/>
      <c r="D3774" s="1"/>
      <c r="E3774" s="1"/>
      <c r="F3774" s="1"/>
      <c r="G3774" s="1"/>
      <c r="H3774" s="11"/>
      <c r="I3774" s="11"/>
      <c r="J3774" s="11"/>
      <c r="K3774" s="2"/>
      <c r="L3774" s="2"/>
      <c r="M3774" s="1"/>
    </row>
    <row r="3775" spans="1:13" x14ac:dyDescent="0.2">
      <c r="A3775" s="1"/>
      <c r="B3775" s="1"/>
      <c r="C3775" s="16"/>
      <c r="D3775" s="1"/>
      <c r="E3775" s="1"/>
      <c r="F3775" s="1"/>
      <c r="G3775" s="1"/>
      <c r="H3775" s="11"/>
      <c r="I3775" s="11"/>
      <c r="J3775" s="11"/>
      <c r="K3775" s="2"/>
      <c r="L3775" s="2"/>
      <c r="M3775" s="1"/>
    </row>
    <row r="3776" spans="1:13" x14ac:dyDescent="0.2">
      <c r="A3776" s="1"/>
      <c r="B3776" s="1"/>
      <c r="C3776" s="16"/>
      <c r="D3776" s="1"/>
      <c r="E3776" s="1"/>
      <c r="F3776" s="1"/>
      <c r="G3776" s="1"/>
      <c r="H3776" s="11"/>
      <c r="I3776" s="11"/>
      <c r="J3776" s="11"/>
      <c r="K3776" s="2"/>
      <c r="L3776" s="2"/>
      <c r="M3776" s="1"/>
    </row>
    <row r="3777" spans="1:13" x14ac:dyDescent="0.2">
      <c r="A3777" s="1"/>
      <c r="B3777" s="1"/>
      <c r="C3777" s="16"/>
      <c r="D3777" s="1"/>
      <c r="E3777" s="1"/>
      <c r="F3777" s="1"/>
      <c r="G3777" s="1"/>
      <c r="H3777" s="11"/>
      <c r="I3777" s="11"/>
      <c r="J3777" s="11"/>
      <c r="K3777" s="2"/>
      <c r="L3777" s="2"/>
      <c r="M3777" s="1"/>
    </row>
    <row r="3778" spans="1:13" x14ac:dyDescent="0.2">
      <c r="A3778" s="1"/>
      <c r="B3778" s="1"/>
      <c r="C3778" s="16"/>
      <c r="D3778" s="1"/>
      <c r="E3778" s="1"/>
      <c r="F3778" s="1"/>
      <c r="G3778" s="1"/>
      <c r="H3778" s="11"/>
      <c r="I3778" s="11"/>
      <c r="J3778" s="11"/>
      <c r="K3778" s="2"/>
      <c r="L3778" s="2"/>
      <c r="M3778" s="1"/>
    </row>
    <row r="3779" spans="1:13" x14ac:dyDescent="0.2">
      <c r="A3779" s="1"/>
      <c r="B3779" s="1"/>
      <c r="C3779" s="16"/>
      <c r="D3779" s="1"/>
      <c r="E3779" s="1"/>
      <c r="F3779" s="1"/>
      <c r="G3779" s="1"/>
      <c r="H3779" s="11"/>
      <c r="I3779" s="11"/>
      <c r="J3779" s="11"/>
      <c r="K3779" s="2"/>
      <c r="L3779" s="2"/>
      <c r="M3779" s="1"/>
    </row>
    <row r="3780" spans="1:13" x14ac:dyDescent="0.2">
      <c r="A3780" s="1"/>
      <c r="B3780" s="1"/>
      <c r="C3780" s="16"/>
      <c r="D3780" s="1"/>
      <c r="E3780" s="1"/>
      <c r="F3780" s="1"/>
      <c r="G3780" s="1"/>
      <c r="H3780" s="11"/>
      <c r="I3780" s="11"/>
      <c r="J3780" s="11"/>
      <c r="K3780" s="2"/>
      <c r="L3780" s="2"/>
      <c r="M3780" s="1"/>
    </row>
    <row r="3781" spans="1:13" x14ac:dyDescent="0.2">
      <c r="A3781" s="1"/>
      <c r="B3781" s="1"/>
      <c r="C3781" s="16"/>
      <c r="D3781" s="1"/>
      <c r="E3781" s="1"/>
      <c r="F3781" s="1"/>
      <c r="G3781" s="1"/>
      <c r="H3781" s="11"/>
      <c r="I3781" s="11"/>
      <c r="J3781" s="11"/>
      <c r="K3781" s="2"/>
      <c r="L3781" s="2"/>
      <c r="M3781" s="1"/>
    </row>
    <row r="3782" spans="1:13" x14ac:dyDescent="0.2">
      <c r="A3782" s="1"/>
      <c r="B3782" s="1"/>
      <c r="C3782" s="16"/>
      <c r="D3782" s="1"/>
      <c r="E3782" s="1"/>
      <c r="F3782" s="1"/>
      <c r="G3782" s="1"/>
      <c r="H3782" s="11"/>
      <c r="I3782" s="11"/>
      <c r="J3782" s="11"/>
      <c r="K3782" s="2"/>
      <c r="L3782" s="2"/>
      <c r="M3782" s="1"/>
    </row>
    <row r="3783" spans="1:13" x14ac:dyDescent="0.2">
      <c r="A3783" s="1"/>
      <c r="B3783" s="1"/>
      <c r="C3783" s="16"/>
      <c r="D3783" s="1"/>
      <c r="E3783" s="1"/>
      <c r="F3783" s="1"/>
      <c r="G3783" s="1"/>
      <c r="H3783" s="11"/>
      <c r="I3783" s="11"/>
      <c r="J3783" s="11"/>
      <c r="K3783" s="2"/>
      <c r="L3783" s="2"/>
      <c r="M3783" s="1"/>
    </row>
    <row r="3784" spans="1:13" x14ac:dyDescent="0.2">
      <c r="A3784" s="1"/>
      <c r="B3784" s="1"/>
      <c r="C3784" s="16"/>
      <c r="D3784" s="1"/>
      <c r="E3784" s="1"/>
      <c r="F3784" s="1"/>
      <c r="G3784" s="1"/>
      <c r="H3784" s="11"/>
      <c r="I3784" s="11"/>
      <c r="J3784" s="11"/>
      <c r="K3784" s="2"/>
      <c r="L3784" s="2"/>
      <c r="M3784" s="1"/>
    </row>
    <row r="3785" spans="1:13" x14ac:dyDescent="0.2">
      <c r="A3785" s="1"/>
      <c r="B3785" s="1"/>
      <c r="C3785" s="16"/>
      <c r="D3785" s="1"/>
      <c r="E3785" s="1"/>
      <c r="F3785" s="1"/>
      <c r="G3785" s="1"/>
      <c r="H3785" s="11"/>
      <c r="I3785" s="11"/>
      <c r="J3785" s="11"/>
      <c r="K3785" s="2"/>
      <c r="L3785" s="2"/>
      <c r="M3785" s="1"/>
    </row>
    <row r="3786" spans="1:13" x14ac:dyDescent="0.2">
      <c r="A3786" s="1"/>
      <c r="B3786" s="1"/>
      <c r="C3786" s="16"/>
      <c r="D3786" s="1"/>
      <c r="E3786" s="1"/>
      <c r="F3786" s="1"/>
      <c r="G3786" s="1"/>
      <c r="H3786" s="11"/>
      <c r="I3786" s="11"/>
      <c r="J3786" s="11"/>
      <c r="K3786" s="2"/>
      <c r="L3786" s="2"/>
      <c r="M3786" s="1"/>
    </row>
    <row r="3787" spans="1:13" x14ac:dyDescent="0.2">
      <c r="A3787" s="1"/>
      <c r="B3787" s="1"/>
      <c r="C3787" s="16"/>
      <c r="D3787" s="1"/>
      <c r="E3787" s="1"/>
      <c r="F3787" s="1"/>
      <c r="G3787" s="1"/>
      <c r="H3787" s="11"/>
      <c r="I3787" s="11"/>
      <c r="J3787" s="11"/>
      <c r="K3787" s="2"/>
      <c r="L3787" s="2"/>
      <c r="M3787" s="1"/>
    </row>
    <row r="3788" spans="1:13" x14ac:dyDescent="0.2">
      <c r="A3788" s="1"/>
      <c r="B3788" s="1"/>
      <c r="C3788" s="16"/>
      <c r="D3788" s="1"/>
      <c r="E3788" s="1"/>
      <c r="F3788" s="1"/>
      <c r="G3788" s="1"/>
      <c r="H3788" s="11"/>
      <c r="I3788" s="11"/>
      <c r="J3788" s="11"/>
      <c r="K3788" s="2"/>
      <c r="L3788" s="2"/>
      <c r="M3788" s="1"/>
    </row>
    <row r="3789" spans="1:13" x14ac:dyDescent="0.2">
      <c r="A3789" s="1"/>
      <c r="B3789" s="1"/>
      <c r="C3789" s="16"/>
      <c r="D3789" s="1"/>
      <c r="E3789" s="1"/>
      <c r="F3789" s="1"/>
      <c r="G3789" s="1"/>
      <c r="H3789" s="11"/>
      <c r="I3789" s="11"/>
      <c r="J3789" s="11"/>
      <c r="K3789" s="2"/>
      <c r="L3789" s="2"/>
      <c r="M3789" s="1"/>
    </row>
    <row r="3790" spans="1:13" x14ac:dyDescent="0.2">
      <c r="A3790" s="1"/>
      <c r="B3790" s="1"/>
      <c r="C3790" s="16"/>
      <c r="D3790" s="1"/>
      <c r="E3790" s="1"/>
      <c r="F3790" s="1"/>
      <c r="G3790" s="1"/>
      <c r="H3790" s="11"/>
      <c r="I3790" s="11"/>
      <c r="J3790" s="11"/>
      <c r="K3790" s="2"/>
      <c r="L3790" s="2"/>
      <c r="M3790" s="1"/>
    </row>
    <row r="3791" spans="1:13" x14ac:dyDescent="0.2">
      <c r="A3791" s="1"/>
      <c r="B3791" s="1"/>
      <c r="C3791" s="16"/>
      <c r="D3791" s="1"/>
      <c r="E3791" s="1"/>
      <c r="F3791" s="1"/>
      <c r="G3791" s="1"/>
      <c r="H3791" s="11"/>
      <c r="I3791" s="11"/>
      <c r="J3791" s="11"/>
      <c r="K3791" s="2"/>
      <c r="L3791" s="2"/>
      <c r="M3791" s="1"/>
    </row>
    <row r="3792" spans="1:13" x14ac:dyDescent="0.2">
      <c r="A3792" s="1"/>
      <c r="B3792" s="1"/>
      <c r="C3792" s="16"/>
      <c r="D3792" s="1"/>
      <c r="E3792" s="1"/>
      <c r="F3792" s="1"/>
      <c r="G3792" s="1"/>
      <c r="H3792" s="11"/>
      <c r="I3792" s="11"/>
      <c r="J3792" s="11"/>
      <c r="K3792" s="2"/>
      <c r="L3792" s="2"/>
      <c r="M3792" s="1"/>
    </row>
    <row r="3793" spans="1:13" x14ac:dyDescent="0.2">
      <c r="A3793" s="1"/>
      <c r="B3793" s="1"/>
      <c r="C3793" s="16"/>
      <c r="D3793" s="1"/>
      <c r="E3793" s="1"/>
      <c r="F3793" s="1"/>
      <c r="G3793" s="1"/>
      <c r="H3793" s="11"/>
      <c r="I3793" s="11"/>
      <c r="J3793" s="11"/>
      <c r="K3793" s="2"/>
      <c r="L3793" s="2"/>
      <c r="M3793" s="1"/>
    </row>
    <row r="3794" spans="1:13" x14ac:dyDescent="0.2">
      <c r="A3794" s="1"/>
      <c r="B3794" s="1"/>
      <c r="C3794" s="16"/>
      <c r="D3794" s="1"/>
      <c r="E3794" s="1"/>
      <c r="F3794" s="1"/>
      <c r="G3794" s="1"/>
      <c r="H3794" s="11"/>
      <c r="I3794" s="11"/>
      <c r="J3794" s="11"/>
      <c r="K3794" s="2"/>
      <c r="L3794" s="2"/>
      <c r="M3794" s="1"/>
    </row>
    <row r="3795" spans="1:13" x14ac:dyDescent="0.2">
      <c r="A3795" s="1"/>
      <c r="B3795" s="1"/>
      <c r="C3795" s="16"/>
      <c r="D3795" s="1"/>
      <c r="E3795" s="1"/>
      <c r="F3795" s="1"/>
      <c r="G3795" s="1"/>
      <c r="H3795" s="11"/>
      <c r="I3795" s="11"/>
      <c r="J3795" s="11"/>
      <c r="K3795" s="2"/>
      <c r="L3795" s="2"/>
      <c r="M3795" s="1"/>
    </row>
    <row r="3796" spans="1:13" x14ac:dyDescent="0.2">
      <c r="A3796" s="1"/>
      <c r="B3796" s="1"/>
      <c r="C3796" s="16"/>
      <c r="D3796" s="1"/>
      <c r="E3796" s="1"/>
      <c r="F3796" s="1"/>
      <c r="G3796" s="1"/>
      <c r="H3796" s="11"/>
      <c r="I3796" s="11"/>
      <c r="J3796" s="11"/>
      <c r="K3796" s="2"/>
      <c r="L3796" s="2"/>
      <c r="M3796" s="1"/>
    </row>
    <row r="3797" spans="1:13" x14ac:dyDescent="0.2">
      <c r="A3797" s="1"/>
      <c r="B3797" s="1"/>
      <c r="C3797" s="16"/>
      <c r="D3797" s="1"/>
      <c r="E3797" s="1"/>
      <c r="F3797" s="1"/>
      <c r="G3797" s="1"/>
      <c r="H3797" s="11"/>
      <c r="I3797" s="11"/>
      <c r="J3797" s="11"/>
      <c r="K3797" s="2"/>
      <c r="L3797" s="2"/>
      <c r="M3797" s="1"/>
    </row>
    <row r="3798" spans="1:13" x14ac:dyDescent="0.2">
      <c r="A3798" s="1"/>
      <c r="B3798" s="1"/>
      <c r="C3798" s="16"/>
      <c r="D3798" s="1"/>
      <c r="E3798" s="1"/>
      <c r="F3798" s="1"/>
      <c r="G3798" s="1"/>
      <c r="H3798" s="11"/>
      <c r="I3798" s="11"/>
      <c r="J3798" s="11"/>
      <c r="K3798" s="2"/>
      <c r="L3798" s="2"/>
      <c r="M3798" s="1"/>
    </row>
    <row r="3799" spans="1:13" x14ac:dyDescent="0.2">
      <c r="A3799" s="1"/>
      <c r="B3799" s="1"/>
      <c r="C3799" s="16"/>
      <c r="D3799" s="1"/>
      <c r="E3799" s="1"/>
      <c r="F3799" s="1"/>
      <c r="G3799" s="1"/>
      <c r="H3799" s="11"/>
      <c r="I3799" s="11"/>
      <c r="J3799" s="11"/>
      <c r="K3799" s="2"/>
      <c r="L3799" s="2"/>
      <c r="M3799" s="1"/>
    </row>
    <row r="3800" spans="1:13" x14ac:dyDescent="0.2">
      <c r="A3800" s="1"/>
      <c r="B3800" s="1"/>
      <c r="C3800" s="16"/>
      <c r="D3800" s="1"/>
      <c r="E3800" s="1"/>
      <c r="F3800" s="1"/>
      <c r="G3800" s="1"/>
      <c r="H3800" s="11"/>
      <c r="I3800" s="11"/>
      <c r="J3800" s="11"/>
      <c r="K3800" s="2"/>
      <c r="L3800" s="2"/>
      <c r="M3800" s="1"/>
    </row>
    <row r="3801" spans="1:13" x14ac:dyDescent="0.2">
      <c r="A3801" s="1"/>
      <c r="B3801" s="1"/>
      <c r="C3801" s="16"/>
      <c r="D3801" s="1"/>
      <c r="E3801" s="1"/>
      <c r="F3801" s="1"/>
      <c r="G3801" s="1"/>
      <c r="H3801" s="11"/>
      <c r="I3801" s="11"/>
      <c r="J3801" s="11"/>
      <c r="K3801" s="2"/>
      <c r="L3801" s="2"/>
      <c r="M3801" s="1"/>
    </row>
    <row r="3802" spans="1:13" x14ac:dyDescent="0.2">
      <c r="A3802" s="1"/>
      <c r="B3802" s="1"/>
      <c r="C3802" s="16"/>
      <c r="D3802" s="1"/>
      <c r="E3802" s="1"/>
      <c r="F3802" s="1"/>
      <c r="G3802" s="1"/>
      <c r="H3802" s="11"/>
      <c r="I3802" s="11"/>
      <c r="J3802" s="11"/>
      <c r="K3802" s="2"/>
      <c r="L3802" s="2"/>
      <c r="M3802" s="1"/>
    </row>
    <row r="3803" spans="1:13" x14ac:dyDescent="0.2">
      <c r="A3803" s="1"/>
      <c r="B3803" s="1"/>
      <c r="C3803" s="16"/>
      <c r="D3803" s="1"/>
      <c r="E3803" s="1"/>
      <c r="F3803" s="1"/>
      <c r="G3803" s="1"/>
      <c r="H3803" s="11"/>
      <c r="I3803" s="11"/>
      <c r="J3803" s="11"/>
      <c r="K3803" s="2"/>
      <c r="L3803" s="2"/>
      <c r="M3803" s="1"/>
    </row>
    <row r="3804" spans="1:13" x14ac:dyDescent="0.2">
      <c r="A3804" s="1"/>
      <c r="B3804" s="1"/>
      <c r="C3804" s="16"/>
      <c r="D3804" s="1"/>
      <c r="E3804" s="1"/>
      <c r="F3804" s="1"/>
      <c r="G3804" s="1"/>
      <c r="H3804" s="11"/>
      <c r="I3804" s="11"/>
      <c r="J3804" s="11"/>
      <c r="K3804" s="2"/>
      <c r="L3804" s="2"/>
      <c r="M3804" s="1"/>
    </row>
    <row r="3805" spans="1:13" x14ac:dyDescent="0.2">
      <c r="A3805" s="1"/>
      <c r="B3805" s="1"/>
      <c r="C3805" s="16"/>
      <c r="D3805" s="1"/>
      <c r="E3805" s="1"/>
      <c r="F3805" s="1"/>
      <c r="G3805" s="1"/>
      <c r="H3805" s="11"/>
      <c r="I3805" s="11"/>
      <c r="J3805" s="11"/>
      <c r="K3805" s="2"/>
      <c r="L3805" s="2"/>
      <c r="M3805" s="1"/>
    </row>
    <row r="3806" spans="1:13" x14ac:dyDescent="0.2">
      <c r="A3806" s="1"/>
      <c r="B3806" s="1"/>
      <c r="C3806" s="16"/>
      <c r="D3806" s="1"/>
      <c r="E3806" s="1"/>
      <c r="F3806" s="1"/>
      <c r="G3806" s="1"/>
      <c r="H3806" s="11"/>
      <c r="I3806" s="11"/>
      <c r="J3806" s="11"/>
      <c r="K3806" s="2"/>
      <c r="L3806" s="2"/>
      <c r="M3806" s="1"/>
    </row>
    <row r="3807" spans="1:13" x14ac:dyDescent="0.2">
      <c r="A3807" s="1"/>
      <c r="B3807" s="1"/>
      <c r="C3807" s="16"/>
      <c r="D3807" s="1"/>
      <c r="E3807" s="1"/>
      <c r="F3807" s="1"/>
      <c r="G3807" s="1"/>
      <c r="H3807" s="11"/>
      <c r="I3807" s="11"/>
      <c r="J3807" s="11"/>
      <c r="K3807" s="2"/>
      <c r="L3807" s="2"/>
      <c r="M3807" s="1"/>
    </row>
    <row r="3808" spans="1:13" x14ac:dyDescent="0.2">
      <c r="A3808" s="1"/>
      <c r="B3808" s="1"/>
      <c r="C3808" s="16"/>
      <c r="D3808" s="1"/>
      <c r="E3808" s="1"/>
      <c r="F3808" s="1"/>
      <c r="G3808" s="1"/>
      <c r="H3808" s="11"/>
      <c r="I3808" s="11"/>
      <c r="J3808" s="11"/>
      <c r="K3808" s="2"/>
      <c r="L3808" s="2"/>
      <c r="M3808" s="1"/>
    </row>
    <row r="3809" spans="1:13" x14ac:dyDescent="0.2">
      <c r="A3809" s="1"/>
      <c r="B3809" s="1"/>
      <c r="C3809" s="16"/>
      <c r="D3809" s="1"/>
      <c r="E3809" s="1"/>
      <c r="F3809" s="1"/>
      <c r="G3809" s="1"/>
      <c r="H3809" s="11"/>
      <c r="I3809" s="11"/>
      <c r="J3809" s="11"/>
      <c r="K3809" s="2"/>
      <c r="L3809" s="2"/>
      <c r="M3809" s="1"/>
    </row>
    <row r="3810" spans="1:13" x14ac:dyDescent="0.2">
      <c r="A3810" s="1"/>
      <c r="B3810" s="1"/>
      <c r="C3810" s="16"/>
      <c r="D3810" s="1"/>
      <c r="E3810" s="1"/>
      <c r="F3810" s="1"/>
      <c r="G3810" s="1"/>
      <c r="H3810" s="11"/>
      <c r="I3810" s="11"/>
      <c r="J3810" s="11"/>
      <c r="K3810" s="2"/>
      <c r="L3810" s="2"/>
      <c r="M3810" s="1"/>
    </row>
    <row r="3811" spans="1:13" x14ac:dyDescent="0.2">
      <c r="A3811" s="1"/>
      <c r="B3811" s="1"/>
      <c r="C3811" s="16"/>
      <c r="D3811" s="1"/>
      <c r="E3811" s="1"/>
      <c r="F3811" s="1"/>
      <c r="G3811" s="1"/>
      <c r="H3811" s="11"/>
      <c r="I3811" s="11"/>
      <c r="J3811" s="11"/>
      <c r="K3811" s="2"/>
      <c r="L3811" s="2"/>
      <c r="M3811" s="1"/>
    </row>
    <row r="3812" spans="1:13" x14ac:dyDescent="0.2">
      <c r="A3812" s="1"/>
      <c r="B3812" s="1"/>
      <c r="C3812" s="16"/>
      <c r="D3812" s="1"/>
      <c r="E3812" s="1"/>
      <c r="F3812" s="1"/>
      <c r="G3812" s="1"/>
      <c r="H3812" s="11"/>
      <c r="I3812" s="11"/>
      <c r="J3812" s="11"/>
      <c r="K3812" s="2"/>
      <c r="L3812" s="2"/>
      <c r="M3812" s="1"/>
    </row>
    <row r="3813" spans="1:13" x14ac:dyDescent="0.2">
      <c r="A3813" s="1"/>
      <c r="B3813" s="1"/>
      <c r="C3813" s="16"/>
      <c r="D3813" s="1"/>
      <c r="E3813" s="1"/>
      <c r="F3813" s="1"/>
      <c r="G3813" s="1"/>
      <c r="H3813" s="11"/>
      <c r="I3813" s="11"/>
      <c r="J3813" s="11"/>
      <c r="K3813" s="2"/>
      <c r="L3813" s="2"/>
      <c r="M3813" s="1"/>
    </row>
    <row r="3814" spans="1:13" x14ac:dyDescent="0.2">
      <c r="A3814" s="1"/>
      <c r="B3814" s="1"/>
      <c r="C3814" s="16"/>
      <c r="D3814" s="1"/>
      <c r="E3814" s="1"/>
      <c r="F3814" s="1"/>
      <c r="G3814" s="1"/>
      <c r="H3814" s="11"/>
      <c r="I3814" s="11"/>
      <c r="J3814" s="11"/>
      <c r="K3814" s="2"/>
      <c r="L3814" s="2"/>
      <c r="M3814" s="1"/>
    </row>
    <row r="3815" spans="1:13" x14ac:dyDescent="0.2">
      <c r="A3815" s="1"/>
      <c r="B3815" s="1"/>
      <c r="C3815" s="16"/>
      <c r="D3815" s="1"/>
      <c r="E3815" s="1"/>
      <c r="F3815" s="1"/>
      <c r="G3815" s="1"/>
      <c r="H3815" s="11"/>
      <c r="I3815" s="11"/>
      <c r="J3815" s="11"/>
      <c r="K3815" s="2"/>
      <c r="L3815" s="2"/>
      <c r="M3815" s="1"/>
    </row>
    <row r="3816" spans="1:13" x14ac:dyDescent="0.2">
      <c r="A3816" s="1"/>
      <c r="B3816" s="1"/>
      <c r="C3816" s="16"/>
      <c r="D3816" s="1"/>
      <c r="E3816" s="1"/>
      <c r="F3816" s="1"/>
      <c r="G3816" s="1"/>
      <c r="H3816" s="11"/>
      <c r="I3816" s="11"/>
      <c r="J3816" s="11"/>
      <c r="K3816" s="2"/>
      <c r="L3816" s="2"/>
      <c r="M3816" s="1"/>
    </row>
    <row r="3817" spans="1:13" x14ac:dyDescent="0.2">
      <c r="A3817" s="1"/>
      <c r="B3817" s="1"/>
      <c r="C3817" s="16"/>
      <c r="D3817" s="1"/>
      <c r="E3817" s="1"/>
      <c r="F3817" s="1"/>
      <c r="G3817" s="1"/>
      <c r="H3817" s="11"/>
      <c r="I3817" s="11"/>
      <c r="J3817" s="11"/>
      <c r="K3817" s="2"/>
      <c r="L3817" s="2"/>
      <c r="M3817" s="1"/>
    </row>
    <row r="3818" spans="1:13" x14ac:dyDescent="0.2">
      <c r="A3818" s="1"/>
      <c r="B3818" s="1"/>
      <c r="C3818" s="16"/>
      <c r="D3818" s="1"/>
      <c r="E3818" s="1"/>
      <c r="F3818" s="1"/>
      <c r="G3818" s="1"/>
      <c r="H3818" s="11"/>
      <c r="I3818" s="11"/>
      <c r="J3818" s="11"/>
      <c r="K3818" s="2"/>
      <c r="L3818" s="2"/>
      <c r="M3818" s="1"/>
    </row>
    <row r="3819" spans="1:13" x14ac:dyDescent="0.2">
      <c r="A3819" s="1"/>
      <c r="B3819" s="1"/>
      <c r="C3819" s="16"/>
      <c r="D3819" s="1"/>
      <c r="E3819" s="1"/>
      <c r="F3819" s="1"/>
      <c r="G3819" s="1"/>
      <c r="H3819" s="11"/>
      <c r="I3819" s="11"/>
      <c r="J3819" s="11"/>
      <c r="K3819" s="2"/>
      <c r="L3819" s="2"/>
      <c r="M3819" s="1"/>
    </row>
    <row r="3820" spans="1:13" x14ac:dyDescent="0.2">
      <c r="A3820" s="1"/>
      <c r="B3820" s="1"/>
      <c r="C3820" s="16"/>
      <c r="D3820" s="1"/>
      <c r="E3820" s="1"/>
      <c r="F3820" s="1"/>
      <c r="G3820" s="1"/>
      <c r="H3820" s="11"/>
      <c r="I3820" s="11"/>
      <c r="J3820" s="11"/>
      <c r="K3820" s="2"/>
      <c r="L3820" s="2"/>
      <c r="M3820" s="1"/>
    </row>
    <row r="3821" spans="1:13" x14ac:dyDescent="0.2">
      <c r="A3821" s="1"/>
      <c r="B3821" s="1"/>
      <c r="C3821" s="16"/>
      <c r="D3821" s="1"/>
      <c r="E3821" s="1"/>
      <c r="F3821" s="1"/>
      <c r="G3821" s="1"/>
      <c r="H3821" s="11"/>
      <c r="I3821" s="11"/>
      <c r="J3821" s="11"/>
      <c r="K3821" s="2"/>
      <c r="L3821" s="2"/>
      <c r="M3821" s="1"/>
    </row>
    <row r="3822" spans="1:13" x14ac:dyDescent="0.2">
      <c r="A3822" s="1"/>
      <c r="B3822" s="1"/>
      <c r="C3822" s="16"/>
      <c r="D3822" s="1"/>
      <c r="E3822" s="1"/>
      <c r="F3822" s="1"/>
      <c r="G3822" s="1"/>
      <c r="H3822" s="11"/>
      <c r="I3822" s="11"/>
      <c r="J3822" s="11"/>
      <c r="K3822" s="2"/>
      <c r="L3822" s="2"/>
      <c r="M3822" s="1"/>
    </row>
    <row r="3823" spans="1:13" x14ac:dyDescent="0.2">
      <c r="A3823" s="1"/>
      <c r="B3823" s="1"/>
      <c r="C3823" s="16"/>
      <c r="D3823" s="1"/>
      <c r="E3823" s="1"/>
      <c r="F3823" s="1"/>
      <c r="G3823" s="1"/>
      <c r="H3823" s="11"/>
      <c r="I3823" s="11"/>
      <c r="J3823" s="11"/>
      <c r="K3823" s="2"/>
      <c r="L3823" s="2"/>
      <c r="M3823" s="1"/>
    </row>
    <row r="3824" spans="1:13" x14ac:dyDescent="0.2">
      <c r="A3824" s="1"/>
      <c r="B3824" s="1"/>
      <c r="C3824" s="16"/>
      <c r="D3824" s="1"/>
      <c r="E3824" s="1"/>
      <c r="F3824" s="1"/>
      <c r="G3824" s="1"/>
      <c r="H3824" s="11"/>
      <c r="I3824" s="11"/>
      <c r="J3824" s="11"/>
      <c r="K3824" s="2"/>
      <c r="L3824" s="2"/>
      <c r="M3824" s="1"/>
    </row>
    <row r="3825" spans="1:13" x14ac:dyDescent="0.2">
      <c r="A3825" s="1"/>
      <c r="B3825" s="1"/>
      <c r="C3825" s="16"/>
      <c r="D3825" s="1"/>
      <c r="E3825" s="1"/>
      <c r="F3825" s="1"/>
      <c r="G3825" s="1"/>
      <c r="H3825" s="11"/>
      <c r="I3825" s="11"/>
      <c r="J3825" s="11"/>
      <c r="K3825" s="2"/>
      <c r="L3825" s="2"/>
      <c r="M3825" s="1"/>
    </row>
    <row r="3826" spans="1:13" x14ac:dyDescent="0.2">
      <c r="A3826" s="1"/>
      <c r="B3826" s="1"/>
      <c r="C3826" s="16"/>
      <c r="D3826" s="1"/>
      <c r="E3826" s="1"/>
      <c r="F3826" s="1"/>
      <c r="G3826" s="1"/>
      <c r="H3826" s="11"/>
      <c r="I3826" s="11"/>
      <c r="J3826" s="11"/>
      <c r="K3826" s="2"/>
      <c r="L3826" s="2"/>
      <c r="M3826" s="1"/>
    </row>
    <row r="3827" spans="1:13" x14ac:dyDescent="0.2">
      <c r="A3827" s="1"/>
      <c r="B3827" s="1"/>
      <c r="C3827" s="16"/>
      <c r="D3827" s="1"/>
      <c r="E3827" s="1"/>
      <c r="F3827" s="1"/>
      <c r="G3827" s="1"/>
      <c r="H3827" s="11"/>
      <c r="I3827" s="11"/>
      <c r="J3827" s="11"/>
      <c r="K3827" s="2"/>
      <c r="L3827" s="2"/>
      <c r="M3827" s="1"/>
    </row>
    <row r="3828" spans="1:13" x14ac:dyDescent="0.2">
      <c r="A3828" s="1"/>
      <c r="B3828" s="1"/>
      <c r="C3828" s="16"/>
      <c r="D3828" s="1"/>
      <c r="E3828" s="1"/>
      <c r="F3828" s="1"/>
      <c r="G3828" s="1"/>
      <c r="H3828" s="11"/>
      <c r="I3828" s="11"/>
      <c r="J3828" s="11"/>
      <c r="K3828" s="2"/>
      <c r="L3828" s="2"/>
      <c r="M3828" s="1"/>
    </row>
    <row r="3829" spans="1:13" x14ac:dyDescent="0.2">
      <c r="A3829" s="1"/>
      <c r="B3829" s="1"/>
      <c r="C3829" s="16"/>
      <c r="D3829" s="1"/>
      <c r="E3829" s="1"/>
      <c r="F3829" s="1"/>
      <c r="G3829" s="1"/>
      <c r="H3829" s="11"/>
      <c r="I3829" s="11"/>
      <c r="J3829" s="11"/>
      <c r="K3829" s="2"/>
      <c r="L3829" s="2"/>
      <c r="M3829" s="1"/>
    </row>
    <row r="3830" spans="1:13" x14ac:dyDescent="0.2">
      <c r="A3830" s="1"/>
      <c r="B3830" s="1"/>
      <c r="C3830" s="16"/>
      <c r="D3830" s="1"/>
      <c r="E3830" s="1"/>
      <c r="F3830" s="1"/>
      <c r="G3830" s="1"/>
      <c r="H3830" s="11"/>
      <c r="I3830" s="11"/>
      <c r="J3830" s="11"/>
      <c r="K3830" s="2"/>
      <c r="L3830" s="2"/>
      <c r="M3830" s="1"/>
    </row>
    <row r="3831" spans="1:13" x14ac:dyDescent="0.2">
      <c r="A3831" s="1"/>
      <c r="B3831" s="1"/>
      <c r="C3831" s="16"/>
      <c r="D3831" s="1"/>
      <c r="E3831" s="1"/>
      <c r="F3831" s="1"/>
      <c r="G3831" s="1"/>
      <c r="H3831" s="11"/>
      <c r="I3831" s="11"/>
      <c r="J3831" s="11"/>
      <c r="K3831" s="2"/>
      <c r="L3831" s="2"/>
      <c r="M3831" s="1"/>
    </row>
    <row r="3832" spans="1:13" x14ac:dyDescent="0.2">
      <c r="A3832" s="1"/>
      <c r="B3832" s="1"/>
      <c r="C3832" s="16"/>
      <c r="D3832" s="1"/>
      <c r="E3832" s="1"/>
      <c r="F3832" s="1"/>
      <c r="G3832" s="1"/>
      <c r="H3832" s="11"/>
      <c r="I3832" s="11"/>
      <c r="J3832" s="11"/>
      <c r="K3832" s="2"/>
      <c r="L3832" s="2"/>
      <c r="M3832" s="1"/>
    </row>
    <row r="3833" spans="1:13" x14ac:dyDescent="0.2">
      <c r="A3833" s="1"/>
      <c r="B3833" s="1"/>
      <c r="C3833" s="16"/>
      <c r="D3833" s="1"/>
      <c r="E3833" s="1"/>
      <c r="F3833" s="1"/>
      <c r="G3833" s="1"/>
      <c r="H3833" s="11"/>
      <c r="I3833" s="11"/>
      <c r="J3833" s="11"/>
      <c r="K3833" s="2"/>
      <c r="L3833" s="2"/>
      <c r="M3833" s="1"/>
    </row>
    <row r="3834" spans="1:13" x14ac:dyDescent="0.2">
      <c r="A3834" s="1"/>
      <c r="B3834" s="1"/>
      <c r="C3834" s="16"/>
      <c r="D3834" s="1"/>
      <c r="E3834" s="1"/>
      <c r="F3834" s="1"/>
      <c r="G3834" s="1"/>
      <c r="H3834" s="11"/>
      <c r="I3834" s="11"/>
      <c r="J3834" s="11"/>
      <c r="K3834" s="2"/>
      <c r="L3834" s="2"/>
      <c r="M3834" s="1"/>
    </row>
    <row r="3835" spans="1:13" x14ac:dyDescent="0.2">
      <c r="A3835" s="1"/>
      <c r="B3835" s="1"/>
      <c r="C3835" s="16"/>
      <c r="D3835" s="1"/>
      <c r="E3835" s="1"/>
      <c r="F3835" s="1"/>
      <c r="G3835" s="1"/>
      <c r="H3835" s="11"/>
      <c r="I3835" s="11"/>
      <c r="J3835" s="11"/>
      <c r="K3835" s="2"/>
      <c r="L3835" s="2"/>
      <c r="M3835" s="1"/>
    </row>
    <row r="3836" spans="1:13" x14ac:dyDescent="0.2">
      <c r="A3836" s="1"/>
      <c r="B3836" s="1"/>
      <c r="C3836" s="16"/>
      <c r="D3836" s="1"/>
      <c r="E3836" s="1"/>
      <c r="F3836" s="1"/>
      <c r="G3836" s="1"/>
      <c r="H3836" s="11"/>
      <c r="I3836" s="11"/>
      <c r="J3836" s="11"/>
      <c r="K3836" s="2"/>
      <c r="L3836" s="2"/>
      <c r="M3836" s="1"/>
    </row>
    <row r="3837" spans="1:13" x14ac:dyDescent="0.2">
      <c r="A3837" s="1"/>
      <c r="B3837" s="1"/>
      <c r="C3837" s="16"/>
      <c r="D3837" s="1"/>
      <c r="E3837" s="1"/>
      <c r="F3837" s="1"/>
      <c r="G3837" s="1"/>
      <c r="H3837" s="11"/>
      <c r="I3837" s="11"/>
      <c r="J3837" s="11"/>
      <c r="K3837" s="2"/>
      <c r="L3837" s="2"/>
      <c r="M3837" s="1"/>
    </row>
    <row r="3838" spans="1:13" x14ac:dyDescent="0.2">
      <c r="A3838" s="1"/>
      <c r="B3838" s="1"/>
      <c r="C3838" s="16"/>
      <c r="D3838" s="1"/>
      <c r="E3838" s="1"/>
      <c r="F3838" s="1"/>
      <c r="G3838" s="1"/>
      <c r="H3838" s="11"/>
      <c r="I3838" s="11"/>
      <c r="J3838" s="11"/>
      <c r="K3838" s="2"/>
      <c r="L3838" s="2"/>
      <c r="M3838" s="1"/>
    </row>
    <row r="3839" spans="1:13" x14ac:dyDescent="0.2">
      <c r="A3839" s="1"/>
      <c r="B3839" s="1"/>
      <c r="C3839" s="16"/>
      <c r="D3839" s="1"/>
      <c r="E3839" s="1"/>
      <c r="F3839" s="1"/>
      <c r="G3839" s="1"/>
      <c r="H3839" s="11"/>
      <c r="I3839" s="11"/>
      <c r="J3839" s="11"/>
      <c r="K3839" s="2"/>
      <c r="L3839" s="2"/>
      <c r="M3839" s="1"/>
    </row>
    <row r="3840" spans="1:13" x14ac:dyDescent="0.2">
      <c r="A3840" s="1"/>
      <c r="B3840" s="1"/>
      <c r="C3840" s="16"/>
      <c r="D3840" s="1"/>
      <c r="E3840" s="1"/>
      <c r="F3840" s="1"/>
      <c r="G3840" s="1"/>
      <c r="H3840" s="11"/>
      <c r="I3840" s="11"/>
      <c r="J3840" s="11"/>
      <c r="K3840" s="2"/>
      <c r="L3840" s="2"/>
      <c r="M3840" s="1"/>
    </row>
    <row r="3841" spans="1:13" x14ac:dyDescent="0.2">
      <c r="A3841" s="1"/>
      <c r="B3841" s="1"/>
      <c r="C3841" s="16"/>
      <c r="D3841" s="1"/>
      <c r="E3841" s="1"/>
      <c r="F3841" s="1"/>
      <c r="G3841" s="1"/>
      <c r="H3841" s="11"/>
      <c r="I3841" s="11"/>
      <c r="J3841" s="11"/>
      <c r="K3841" s="2"/>
      <c r="L3841" s="2"/>
      <c r="M3841" s="1"/>
    </row>
    <row r="3842" spans="1:13" x14ac:dyDescent="0.2">
      <c r="A3842" s="1"/>
      <c r="B3842" s="1"/>
      <c r="C3842" s="16"/>
      <c r="D3842" s="1"/>
      <c r="E3842" s="1"/>
      <c r="F3842" s="1"/>
      <c r="G3842" s="1"/>
      <c r="H3842" s="11"/>
      <c r="I3842" s="11"/>
      <c r="J3842" s="11"/>
      <c r="K3842" s="2"/>
      <c r="L3842" s="2"/>
      <c r="M3842" s="1"/>
    </row>
    <row r="3843" spans="1:13" x14ac:dyDescent="0.2">
      <c r="A3843" s="1"/>
      <c r="B3843" s="1"/>
      <c r="C3843" s="16"/>
      <c r="D3843" s="1"/>
      <c r="E3843" s="1"/>
      <c r="F3843" s="1"/>
      <c r="G3843" s="1"/>
      <c r="H3843" s="11"/>
      <c r="I3843" s="11"/>
      <c r="J3843" s="11"/>
      <c r="K3843" s="2"/>
      <c r="L3843" s="2"/>
      <c r="M3843" s="1"/>
    </row>
    <row r="3844" spans="1:13" x14ac:dyDescent="0.2">
      <c r="A3844" s="1"/>
      <c r="B3844" s="1"/>
      <c r="C3844" s="16"/>
      <c r="D3844" s="1"/>
      <c r="E3844" s="1"/>
      <c r="F3844" s="1"/>
      <c r="G3844" s="1"/>
      <c r="H3844" s="11"/>
      <c r="I3844" s="11"/>
      <c r="J3844" s="11"/>
      <c r="K3844" s="2"/>
      <c r="L3844" s="2"/>
      <c r="M3844" s="1"/>
    </row>
    <row r="3845" spans="1:13" x14ac:dyDescent="0.2">
      <c r="A3845" s="1"/>
      <c r="B3845" s="1"/>
      <c r="C3845" s="16"/>
      <c r="D3845" s="1"/>
      <c r="E3845" s="1"/>
      <c r="F3845" s="1"/>
      <c r="G3845" s="1"/>
      <c r="H3845" s="11"/>
      <c r="I3845" s="11"/>
      <c r="J3845" s="11"/>
      <c r="K3845" s="2"/>
      <c r="L3845" s="2"/>
      <c r="M3845" s="1"/>
    </row>
    <row r="3846" spans="1:13" x14ac:dyDescent="0.2">
      <c r="A3846" s="1"/>
      <c r="B3846" s="1"/>
      <c r="C3846" s="16"/>
      <c r="D3846" s="1"/>
      <c r="E3846" s="1"/>
      <c r="F3846" s="1"/>
      <c r="G3846" s="1"/>
      <c r="H3846" s="11"/>
      <c r="I3846" s="11"/>
      <c r="J3846" s="11"/>
      <c r="K3846" s="2"/>
      <c r="L3846" s="2"/>
      <c r="M3846" s="1"/>
    </row>
    <row r="3847" spans="1:13" x14ac:dyDescent="0.2">
      <c r="A3847" s="1"/>
      <c r="B3847" s="1"/>
      <c r="C3847" s="16"/>
      <c r="D3847" s="1"/>
      <c r="E3847" s="1"/>
      <c r="F3847" s="1"/>
      <c r="G3847" s="1"/>
      <c r="H3847" s="11"/>
      <c r="I3847" s="11"/>
      <c r="J3847" s="11"/>
      <c r="K3847" s="2"/>
      <c r="L3847" s="2"/>
      <c r="M3847" s="1"/>
    </row>
    <row r="3848" spans="1:13" x14ac:dyDescent="0.2">
      <c r="A3848" s="1"/>
      <c r="B3848" s="1"/>
      <c r="C3848" s="16"/>
      <c r="D3848" s="1"/>
      <c r="E3848" s="1"/>
      <c r="F3848" s="1"/>
      <c r="G3848" s="1"/>
      <c r="H3848" s="11"/>
      <c r="I3848" s="11"/>
      <c r="J3848" s="11"/>
      <c r="K3848" s="2"/>
      <c r="L3848" s="2"/>
      <c r="M3848" s="1"/>
    </row>
    <row r="3849" spans="1:13" x14ac:dyDescent="0.2">
      <c r="A3849" s="1"/>
      <c r="B3849" s="1"/>
      <c r="C3849" s="16"/>
      <c r="D3849" s="1"/>
      <c r="E3849" s="1"/>
      <c r="F3849" s="1"/>
      <c r="G3849" s="1"/>
      <c r="H3849" s="11"/>
      <c r="I3849" s="11"/>
      <c r="J3849" s="11"/>
      <c r="K3849" s="2"/>
      <c r="L3849" s="2"/>
      <c r="M3849" s="1"/>
    </row>
    <row r="3850" spans="1:13" x14ac:dyDescent="0.2">
      <c r="A3850" s="1"/>
      <c r="B3850" s="1"/>
      <c r="C3850" s="16"/>
      <c r="D3850" s="1"/>
      <c r="E3850" s="1"/>
      <c r="F3850" s="1"/>
      <c r="G3850" s="1"/>
      <c r="H3850" s="11"/>
      <c r="I3850" s="11"/>
      <c r="J3850" s="11"/>
      <c r="K3850" s="2"/>
      <c r="L3850" s="2"/>
      <c r="M3850" s="1"/>
    </row>
    <row r="3851" spans="1:13" x14ac:dyDescent="0.2">
      <c r="A3851" s="1"/>
      <c r="B3851" s="1"/>
      <c r="C3851" s="16"/>
      <c r="D3851" s="1"/>
      <c r="E3851" s="1"/>
      <c r="F3851" s="1"/>
      <c r="G3851" s="1"/>
      <c r="H3851" s="11"/>
      <c r="I3851" s="11"/>
      <c r="J3851" s="11"/>
      <c r="K3851" s="2"/>
      <c r="L3851" s="2"/>
      <c r="M3851" s="1"/>
    </row>
    <row r="3852" spans="1:13" x14ac:dyDescent="0.2">
      <c r="A3852" s="1"/>
      <c r="B3852" s="1"/>
      <c r="C3852" s="16"/>
      <c r="D3852" s="1"/>
      <c r="E3852" s="1"/>
      <c r="F3852" s="1"/>
      <c r="G3852" s="1"/>
      <c r="H3852" s="11"/>
      <c r="I3852" s="11"/>
      <c r="J3852" s="11"/>
      <c r="K3852" s="2"/>
      <c r="L3852" s="2"/>
      <c r="M3852" s="1"/>
    </row>
    <row r="3853" spans="1:13" x14ac:dyDescent="0.2">
      <c r="A3853" s="1"/>
      <c r="B3853" s="1"/>
      <c r="C3853" s="16"/>
      <c r="D3853" s="1"/>
      <c r="E3853" s="1"/>
      <c r="F3853" s="1"/>
      <c r="G3853" s="1"/>
      <c r="H3853" s="11"/>
      <c r="I3853" s="11"/>
      <c r="J3853" s="11"/>
      <c r="K3853" s="2"/>
      <c r="L3853" s="2"/>
      <c r="M3853" s="1"/>
    </row>
    <row r="3854" spans="1:13" x14ac:dyDescent="0.2">
      <c r="A3854" s="1"/>
      <c r="B3854" s="1"/>
      <c r="C3854" s="16"/>
      <c r="D3854" s="1"/>
      <c r="E3854" s="1"/>
      <c r="F3854" s="1"/>
      <c r="G3854" s="1"/>
      <c r="H3854" s="11"/>
      <c r="I3854" s="11"/>
      <c r="J3854" s="11"/>
      <c r="K3854" s="2"/>
      <c r="L3854" s="2"/>
      <c r="M3854" s="1"/>
    </row>
    <row r="3855" spans="1:13" x14ac:dyDescent="0.2">
      <c r="A3855" s="1"/>
      <c r="B3855" s="1"/>
      <c r="C3855" s="16"/>
      <c r="D3855" s="1"/>
      <c r="E3855" s="1"/>
      <c r="F3855" s="1"/>
      <c r="G3855" s="1"/>
      <c r="H3855" s="11"/>
      <c r="I3855" s="11"/>
      <c r="J3855" s="11"/>
      <c r="K3855" s="2"/>
      <c r="L3855" s="2"/>
      <c r="M3855" s="1"/>
    </row>
    <row r="3856" spans="1:13" x14ac:dyDescent="0.2">
      <c r="A3856" s="1"/>
      <c r="B3856" s="1"/>
      <c r="C3856" s="16"/>
      <c r="D3856" s="1"/>
      <c r="E3856" s="1"/>
      <c r="F3856" s="1"/>
      <c r="G3856" s="1"/>
      <c r="H3856" s="11"/>
      <c r="I3856" s="11"/>
      <c r="J3856" s="11"/>
      <c r="K3856" s="2"/>
      <c r="L3856" s="2"/>
      <c r="M3856" s="1"/>
    </row>
    <row r="3857" spans="1:13" x14ac:dyDescent="0.2">
      <c r="A3857" s="1"/>
      <c r="B3857" s="1"/>
      <c r="C3857" s="16"/>
      <c r="D3857" s="1"/>
      <c r="E3857" s="1"/>
      <c r="F3857" s="1"/>
      <c r="G3857" s="1"/>
      <c r="H3857" s="11"/>
      <c r="I3857" s="11"/>
      <c r="J3857" s="11"/>
      <c r="K3857" s="2"/>
      <c r="L3857" s="2"/>
      <c r="M3857" s="1"/>
    </row>
    <row r="3858" spans="1:13" x14ac:dyDescent="0.2">
      <c r="A3858" s="1"/>
      <c r="B3858" s="1"/>
      <c r="C3858" s="16"/>
      <c r="D3858" s="1"/>
      <c r="E3858" s="1"/>
      <c r="F3858" s="1"/>
      <c r="G3858" s="1"/>
      <c r="H3858" s="11"/>
      <c r="I3858" s="11"/>
      <c r="J3858" s="11"/>
      <c r="K3858" s="2"/>
      <c r="L3858" s="2"/>
      <c r="M3858" s="1"/>
    </row>
    <row r="3859" spans="1:13" x14ac:dyDescent="0.2">
      <c r="A3859" s="1"/>
      <c r="B3859" s="1"/>
      <c r="C3859" s="16"/>
      <c r="D3859" s="1"/>
      <c r="E3859" s="1"/>
      <c r="F3859" s="1"/>
      <c r="G3859" s="1"/>
      <c r="H3859" s="11"/>
      <c r="I3859" s="11"/>
      <c r="J3859" s="11"/>
      <c r="K3859" s="2"/>
      <c r="L3859" s="2"/>
      <c r="M3859" s="1"/>
    </row>
    <row r="3860" spans="1:13" x14ac:dyDescent="0.2">
      <c r="A3860" s="1"/>
      <c r="B3860" s="1"/>
      <c r="C3860" s="16"/>
      <c r="D3860" s="1"/>
      <c r="E3860" s="1"/>
      <c r="F3860" s="1"/>
      <c r="G3860" s="1"/>
      <c r="H3860" s="11"/>
      <c r="I3860" s="11"/>
      <c r="J3860" s="11"/>
      <c r="K3860" s="2"/>
      <c r="L3860" s="2"/>
      <c r="M3860" s="1"/>
    </row>
    <row r="3861" spans="1:13" x14ac:dyDescent="0.2">
      <c r="A3861" s="1"/>
      <c r="B3861" s="1"/>
      <c r="C3861" s="16"/>
      <c r="D3861" s="1"/>
      <c r="E3861" s="1"/>
      <c r="F3861" s="1"/>
      <c r="G3861" s="1"/>
      <c r="H3861" s="11"/>
      <c r="I3861" s="11"/>
      <c r="J3861" s="11"/>
      <c r="K3861" s="2"/>
      <c r="L3861" s="2"/>
      <c r="M3861" s="1"/>
    </row>
    <row r="3862" spans="1:13" x14ac:dyDescent="0.2">
      <c r="A3862" s="1"/>
      <c r="B3862" s="1"/>
      <c r="C3862" s="16"/>
      <c r="D3862" s="1"/>
      <c r="E3862" s="1"/>
      <c r="F3862" s="1"/>
      <c r="G3862" s="1"/>
      <c r="H3862" s="11"/>
      <c r="I3862" s="11"/>
      <c r="J3862" s="11"/>
      <c r="K3862" s="2"/>
      <c r="L3862" s="2"/>
      <c r="M3862" s="1"/>
    </row>
    <row r="3863" spans="1:13" x14ac:dyDescent="0.2">
      <c r="A3863" s="1"/>
      <c r="B3863" s="1"/>
      <c r="C3863" s="16"/>
      <c r="D3863" s="1"/>
      <c r="E3863" s="1"/>
      <c r="F3863" s="1"/>
      <c r="G3863" s="1"/>
      <c r="H3863" s="11"/>
      <c r="I3863" s="11"/>
      <c r="J3863" s="11"/>
      <c r="K3863" s="2"/>
      <c r="L3863" s="2"/>
      <c r="M3863" s="1"/>
    </row>
    <row r="3864" spans="1:13" x14ac:dyDescent="0.2">
      <c r="A3864" s="1"/>
      <c r="B3864" s="1"/>
      <c r="C3864" s="16"/>
      <c r="D3864" s="1"/>
      <c r="E3864" s="1"/>
      <c r="F3864" s="1"/>
      <c r="G3864" s="1"/>
      <c r="H3864" s="11"/>
      <c r="I3864" s="11"/>
      <c r="J3864" s="11"/>
      <c r="K3864" s="2"/>
      <c r="L3864" s="2"/>
      <c r="M3864" s="1"/>
    </row>
    <row r="3865" spans="1:13" x14ac:dyDescent="0.2">
      <c r="A3865" s="1"/>
      <c r="B3865" s="1"/>
      <c r="C3865" s="16"/>
      <c r="D3865" s="1"/>
      <c r="E3865" s="1"/>
      <c r="F3865" s="1"/>
      <c r="G3865" s="1"/>
      <c r="H3865" s="11"/>
      <c r="I3865" s="11"/>
      <c r="J3865" s="11"/>
      <c r="K3865" s="2"/>
      <c r="L3865" s="2"/>
      <c r="M3865" s="1"/>
    </row>
    <row r="3866" spans="1:13" x14ac:dyDescent="0.2">
      <c r="A3866" s="1"/>
      <c r="B3866" s="1"/>
      <c r="C3866" s="16"/>
      <c r="D3866" s="1"/>
      <c r="E3866" s="1"/>
      <c r="F3866" s="1"/>
      <c r="G3866" s="1"/>
      <c r="H3866" s="11"/>
      <c r="I3866" s="11"/>
      <c r="J3866" s="11"/>
      <c r="K3866" s="2"/>
      <c r="L3866" s="2"/>
      <c r="M3866" s="1"/>
    </row>
    <row r="3867" spans="1:13" x14ac:dyDescent="0.2">
      <c r="A3867" s="1"/>
      <c r="B3867" s="1"/>
      <c r="C3867" s="16"/>
      <c r="D3867" s="1"/>
      <c r="E3867" s="1"/>
      <c r="F3867" s="1"/>
      <c r="G3867" s="1"/>
      <c r="H3867" s="11"/>
      <c r="I3867" s="11"/>
      <c r="J3867" s="11"/>
      <c r="K3867" s="2"/>
      <c r="L3867" s="2"/>
      <c r="M3867" s="1"/>
    </row>
    <row r="3868" spans="1:13" x14ac:dyDescent="0.2">
      <c r="A3868" s="1"/>
      <c r="B3868" s="1"/>
      <c r="C3868" s="16"/>
      <c r="D3868" s="1"/>
      <c r="E3868" s="1"/>
      <c r="F3868" s="1"/>
      <c r="G3868" s="1"/>
      <c r="H3868" s="11"/>
      <c r="I3868" s="11"/>
      <c r="J3868" s="11"/>
      <c r="K3868" s="2"/>
      <c r="L3868" s="2"/>
      <c r="M3868" s="1"/>
    </row>
    <row r="3869" spans="1:13" x14ac:dyDescent="0.2">
      <c r="A3869" s="1"/>
      <c r="B3869" s="1"/>
      <c r="C3869" s="16"/>
      <c r="D3869" s="1"/>
      <c r="E3869" s="1"/>
      <c r="F3869" s="1"/>
      <c r="G3869" s="1"/>
      <c r="H3869" s="11"/>
      <c r="I3869" s="11"/>
      <c r="J3869" s="11"/>
      <c r="K3869" s="2"/>
      <c r="L3869" s="2"/>
      <c r="M3869" s="1"/>
    </row>
    <row r="3870" spans="1:13" x14ac:dyDescent="0.2">
      <c r="A3870" s="1"/>
      <c r="B3870" s="1"/>
      <c r="C3870" s="16"/>
      <c r="D3870" s="1"/>
      <c r="E3870" s="1"/>
      <c r="F3870" s="1"/>
      <c r="G3870" s="1"/>
      <c r="H3870" s="11"/>
      <c r="I3870" s="11"/>
      <c r="J3870" s="11"/>
      <c r="K3870" s="2"/>
      <c r="L3870" s="2"/>
      <c r="M3870" s="1"/>
    </row>
    <row r="3871" spans="1:13" x14ac:dyDescent="0.2">
      <c r="A3871" s="1"/>
      <c r="B3871" s="1"/>
      <c r="C3871" s="16"/>
      <c r="D3871" s="1"/>
      <c r="E3871" s="1"/>
      <c r="F3871" s="1"/>
      <c r="G3871" s="1"/>
      <c r="H3871" s="11"/>
      <c r="I3871" s="11"/>
      <c r="J3871" s="11"/>
      <c r="K3871" s="2"/>
      <c r="L3871" s="2"/>
      <c r="M3871" s="1"/>
    </row>
    <row r="3872" spans="1:13" x14ac:dyDescent="0.2">
      <c r="A3872" s="1"/>
      <c r="B3872" s="1"/>
      <c r="C3872" s="16"/>
      <c r="D3872" s="1"/>
      <c r="E3872" s="1"/>
      <c r="F3872" s="1"/>
      <c r="G3872" s="1"/>
      <c r="H3872" s="11"/>
      <c r="I3872" s="11"/>
      <c r="J3872" s="11"/>
      <c r="K3872" s="2"/>
      <c r="L3872" s="2"/>
      <c r="M3872" s="1"/>
    </row>
    <row r="3873" spans="1:13" x14ac:dyDescent="0.2">
      <c r="A3873" s="1"/>
      <c r="B3873" s="1"/>
      <c r="C3873" s="16"/>
      <c r="D3873" s="1"/>
      <c r="E3873" s="1"/>
      <c r="F3873" s="1"/>
      <c r="G3873" s="1"/>
      <c r="H3873" s="11"/>
      <c r="I3873" s="11"/>
      <c r="J3873" s="11"/>
      <c r="K3873" s="2"/>
      <c r="L3873" s="2"/>
      <c r="M3873" s="1"/>
    </row>
    <row r="3874" spans="1:13" x14ac:dyDescent="0.2">
      <c r="A3874" s="1"/>
      <c r="B3874" s="1"/>
      <c r="C3874" s="16"/>
      <c r="D3874" s="1"/>
      <c r="E3874" s="1"/>
      <c r="F3874" s="1"/>
      <c r="G3874" s="1"/>
      <c r="H3874" s="11"/>
      <c r="I3874" s="11"/>
      <c r="J3874" s="11"/>
      <c r="K3874" s="2"/>
      <c r="L3874" s="2"/>
      <c r="M3874" s="1"/>
    </row>
    <row r="3875" spans="1:13" x14ac:dyDescent="0.2">
      <c r="A3875" s="1"/>
      <c r="B3875" s="1"/>
      <c r="C3875" s="16"/>
      <c r="D3875" s="1"/>
      <c r="E3875" s="1"/>
      <c r="F3875" s="1"/>
      <c r="G3875" s="1"/>
      <c r="H3875" s="11"/>
      <c r="I3875" s="11"/>
      <c r="J3875" s="11"/>
      <c r="K3875" s="2"/>
      <c r="L3875" s="2"/>
      <c r="M3875" s="1"/>
    </row>
    <row r="3876" spans="1:13" x14ac:dyDescent="0.2">
      <c r="A3876" s="1"/>
      <c r="B3876" s="1"/>
      <c r="C3876" s="16"/>
      <c r="D3876" s="1"/>
      <c r="E3876" s="1"/>
      <c r="F3876" s="1"/>
      <c r="G3876" s="1"/>
      <c r="H3876" s="11"/>
      <c r="I3876" s="11"/>
      <c r="J3876" s="11"/>
      <c r="K3876" s="2"/>
      <c r="L3876" s="2"/>
      <c r="M3876" s="1"/>
    </row>
    <row r="3877" spans="1:13" x14ac:dyDescent="0.2">
      <c r="A3877" s="1"/>
      <c r="B3877" s="1"/>
      <c r="C3877" s="16"/>
      <c r="D3877" s="1"/>
      <c r="E3877" s="1"/>
      <c r="F3877" s="1"/>
      <c r="G3877" s="1"/>
      <c r="H3877" s="11"/>
      <c r="I3877" s="11"/>
      <c r="J3877" s="11"/>
      <c r="K3877" s="2"/>
      <c r="L3877" s="2"/>
      <c r="M3877" s="1"/>
    </row>
    <row r="3878" spans="1:13" x14ac:dyDescent="0.2">
      <c r="A3878" s="1"/>
      <c r="B3878" s="1"/>
      <c r="C3878" s="16"/>
      <c r="D3878" s="1"/>
      <c r="E3878" s="1"/>
      <c r="F3878" s="1"/>
      <c r="G3878" s="1"/>
      <c r="H3878" s="11"/>
      <c r="I3878" s="11"/>
      <c r="J3878" s="11"/>
      <c r="K3878" s="2"/>
      <c r="L3878" s="2"/>
      <c r="M3878" s="1"/>
    </row>
    <row r="3879" spans="1:13" x14ac:dyDescent="0.2">
      <c r="A3879" s="1"/>
      <c r="B3879" s="1"/>
      <c r="C3879" s="16"/>
      <c r="D3879" s="1"/>
      <c r="E3879" s="1"/>
      <c r="F3879" s="1"/>
      <c r="G3879" s="1"/>
      <c r="H3879" s="11"/>
      <c r="I3879" s="11"/>
      <c r="J3879" s="11"/>
      <c r="K3879" s="2"/>
      <c r="L3879" s="2"/>
      <c r="M3879" s="1"/>
    </row>
    <row r="3880" spans="1:13" x14ac:dyDescent="0.2">
      <c r="A3880" s="1"/>
      <c r="B3880" s="1"/>
      <c r="C3880" s="16"/>
      <c r="D3880" s="1"/>
      <c r="E3880" s="1"/>
      <c r="F3880" s="1"/>
      <c r="G3880" s="1"/>
      <c r="H3880" s="11"/>
      <c r="I3880" s="11"/>
      <c r="J3880" s="11"/>
      <c r="K3880" s="2"/>
      <c r="L3880" s="2"/>
      <c r="M3880" s="1"/>
    </row>
    <row r="3881" spans="1:13" x14ac:dyDescent="0.2">
      <c r="A3881" s="1"/>
      <c r="B3881" s="1"/>
      <c r="C3881" s="16"/>
      <c r="D3881" s="1"/>
      <c r="E3881" s="1"/>
      <c r="F3881" s="1"/>
      <c r="G3881" s="1"/>
      <c r="H3881" s="11"/>
      <c r="I3881" s="11"/>
      <c r="J3881" s="11"/>
      <c r="K3881" s="2"/>
      <c r="L3881" s="2"/>
      <c r="M3881" s="1"/>
    </row>
    <row r="3882" spans="1:13" x14ac:dyDescent="0.2">
      <c r="A3882" s="1"/>
      <c r="B3882" s="1"/>
      <c r="C3882" s="16"/>
      <c r="D3882" s="1"/>
      <c r="E3882" s="1"/>
      <c r="F3882" s="1"/>
      <c r="G3882" s="1"/>
      <c r="H3882" s="11"/>
      <c r="I3882" s="11"/>
      <c r="J3882" s="11"/>
      <c r="K3882" s="2"/>
      <c r="L3882" s="2"/>
      <c r="M3882" s="1"/>
    </row>
    <row r="3883" spans="1:13" x14ac:dyDescent="0.2">
      <c r="A3883" s="1"/>
      <c r="B3883" s="1"/>
      <c r="C3883" s="16"/>
      <c r="D3883" s="1"/>
      <c r="E3883" s="1"/>
      <c r="F3883" s="1"/>
      <c r="G3883" s="1"/>
      <c r="H3883" s="11"/>
      <c r="I3883" s="11"/>
      <c r="J3883" s="11"/>
      <c r="K3883" s="2"/>
      <c r="L3883" s="2"/>
      <c r="M3883" s="1"/>
    </row>
    <row r="3884" spans="1:13" x14ac:dyDescent="0.2">
      <c r="A3884" s="1"/>
      <c r="B3884" s="1"/>
      <c r="C3884" s="16"/>
      <c r="D3884" s="1"/>
      <c r="E3884" s="1"/>
      <c r="F3884" s="1"/>
      <c r="G3884" s="1"/>
      <c r="H3884" s="11"/>
      <c r="I3884" s="11"/>
      <c r="J3884" s="11"/>
      <c r="K3884" s="2"/>
      <c r="L3884" s="2"/>
      <c r="M3884" s="1"/>
    </row>
    <row r="3885" spans="1:13" x14ac:dyDescent="0.2">
      <c r="A3885" s="1"/>
      <c r="B3885" s="1"/>
      <c r="C3885" s="16"/>
      <c r="D3885" s="1"/>
      <c r="E3885" s="1"/>
      <c r="F3885" s="1"/>
      <c r="G3885" s="1"/>
      <c r="H3885" s="11"/>
      <c r="I3885" s="11"/>
      <c r="J3885" s="11"/>
      <c r="K3885" s="2"/>
      <c r="L3885" s="2"/>
      <c r="M3885" s="1"/>
    </row>
    <row r="3886" spans="1:13" x14ac:dyDescent="0.2">
      <c r="A3886" s="1"/>
      <c r="B3886" s="1"/>
      <c r="C3886" s="16"/>
      <c r="D3886" s="1"/>
      <c r="E3886" s="1"/>
      <c r="F3886" s="1"/>
      <c r="G3886" s="1"/>
      <c r="H3886" s="11"/>
      <c r="I3886" s="11"/>
      <c r="J3886" s="11"/>
      <c r="K3886" s="2"/>
      <c r="L3886" s="2"/>
      <c r="M3886" s="1"/>
    </row>
    <row r="3887" spans="1:13" x14ac:dyDescent="0.2">
      <c r="A3887" s="1"/>
      <c r="B3887" s="1"/>
      <c r="C3887" s="16"/>
      <c r="D3887" s="1"/>
      <c r="E3887" s="1"/>
      <c r="F3887" s="1"/>
      <c r="G3887" s="1"/>
      <c r="H3887" s="11"/>
      <c r="I3887" s="11"/>
      <c r="J3887" s="11"/>
      <c r="K3887" s="2"/>
      <c r="L3887" s="2"/>
      <c r="M3887" s="1"/>
    </row>
    <row r="3888" spans="1:13" x14ac:dyDescent="0.2">
      <c r="A3888" s="1"/>
      <c r="B3888" s="1"/>
      <c r="C3888" s="16"/>
      <c r="D3888" s="1"/>
      <c r="E3888" s="1"/>
      <c r="F3888" s="1"/>
      <c r="G3888" s="1"/>
      <c r="H3888" s="11"/>
      <c r="I3888" s="11"/>
      <c r="J3888" s="11"/>
      <c r="K3888" s="2"/>
      <c r="L3888" s="2"/>
      <c r="M3888" s="1"/>
    </row>
    <row r="3889" spans="1:13" x14ac:dyDescent="0.2">
      <c r="A3889" s="1"/>
      <c r="B3889" s="1"/>
      <c r="C3889" s="16"/>
      <c r="D3889" s="1"/>
      <c r="E3889" s="1"/>
      <c r="F3889" s="1"/>
      <c r="G3889" s="1"/>
      <c r="H3889" s="11"/>
      <c r="I3889" s="11"/>
      <c r="J3889" s="11"/>
      <c r="K3889" s="2"/>
      <c r="L3889" s="2"/>
      <c r="M3889" s="1"/>
    </row>
    <row r="3890" spans="1:13" x14ac:dyDescent="0.2">
      <c r="A3890" s="1"/>
      <c r="B3890" s="1"/>
      <c r="C3890" s="16"/>
      <c r="D3890" s="1"/>
      <c r="E3890" s="1"/>
      <c r="F3890" s="1"/>
      <c r="G3890" s="1"/>
      <c r="H3890" s="11"/>
      <c r="I3890" s="11"/>
      <c r="J3890" s="11"/>
      <c r="K3890" s="2"/>
      <c r="L3890" s="2"/>
      <c r="M3890" s="1"/>
    </row>
    <row r="3891" spans="1:13" x14ac:dyDescent="0.2">
      <c r="A3891" s="1"/>
      <c r="B3891" s="1"/>
      <c r="C3891" s="16"/>
      <c r="D3891" s="1"/>
      <c r="E3891" s="1"/>
      <c r="F3891" s="1"/>
      <c r="G3891" s="1"/>
      <c r="H3891" s="11"/>
      <c r="I3891" s="11"/>
      <c r="J3891" s="11"/>
      <c r="K3891" s="2"/>
      <c r="L3891" s="2"/>
      <c r="M3891" s="1"/>
    </row>
    <row r="3892" spans="1:13" x14ac:dyDescent="0.2">
      <c r="A3892" s="1"/>
      <c r="B3892" s="1"/>
      <c r="C3892" s="16"/>
      <c r="D3892" s="1"/>
      <c r="E3892" s="1"/>
      <c r="F3892" s="1"/>
      <c r="G3892" s="1"/>
      <c r="H3892" s="11"/>
      <c r="I3892" s="11"/>
      <c r="J3892" s="11"/>
      <c r="K3892" s="2"/>
      <c r="L3892" s="2"/>
      <c r="M3892" s="1"/>
    </row>
    <row r="3893" spans="1:13" x14ac:dyDescent="0.2">
      <c r="A3893" s="1"/>
      <c r="B3893" s="1"/>
      <c r="C3893" s="16"/>
      <c r="D3893" s="1"/>
      <c r="E3893" s="1"/>
      <c r="F3893" s="1"/>
      <c r="G3893" s="1"/>
      <c r="H3893" s="11"/>
      <c r="I3893" s="11"/>
      <c r="J3893" s="11"/>
      <c r="K3893" s="2"/>
      <c r="L3893" s="2"/>
      <c r="M3893" s="1"/>
    </row>
    <row r="3894" spans="1:13" x14ac:dyDescent="0.2">
      <c r="A3894" s="1"/>
      <c r="B3894" s="1"/>
      <c r="C3894" s="16"/>
      <c r="D3894" s="1"/>
      <c r="E3894" s="1"/>
      <c r="F3894" s="1"/>
      <c r="G3894" s="1"/>
      <c r="H3894" s="11"/>
      <c r="I3894" s="11"/>
      <c r="J3894" s="11"/>
      <c r="K3894" s="2"/>
      <c r="L3894" s="2"/>
      <c r="M3894" s="1"/>
    </row>
    <row r="3895" spans="1:13" x14ac:dyDescent="0.2">
      <c r="A3895" s="1"/>
      <c r="B3895" s="1"/>
      <c r="C3895" s="16"/>
      <c r="D3895" s="1"/>
      <c r="E3895" s="1"/>
      <c r="F3895" s="1"/>
      <c r="G3895" s="1"/>
      <c r="H3895" s="11"/>
      <c r="I3895" s="11"/>
      <c r="J3895" s="11"/>
      <c r="K3895" s="2"/>
      <c r="L3895" s="2"/>
      <c r="M3895" s="1"/>
    </row>
    <row r="3896" spans="1:13" x14ac:dyDescent="0.2">
      <c r="A3896" s="1"/>
      <c r="B3896" s="1"/>
      <c r="C3896" s="16"/>
      <c r="D3896" s="1"/>
      <c r="E3896" s="1"/>
      <c r="F3896" s="1"/>
      <c r="G3896" s="1"/>
      <c r="H3896" s="11"/>
      <c r="I3896" s="11"/>
      <c r="J3896" s="11"/>
      <c r="K3896" s="2"/>
      <c r="L3896" s="2"/>
      <c r="M3896" s="1"/>
    </row>
    <row r="3897" spans="1:13" x14ac:dyDescent="0.2">
      <c r="A3897" s="1"/>
      <c r="B3897" s="1"/>
      <c r="C3897" s="16"/>
      <c r="D3897" s="1"/>
      <c r="E3897" s="1"/>
      <c r="F3897" s="1"/>
      <c r="G3897" s="1"/>
      <c r="H3897" s="11"/>
      <c r="I3897" s="11"/>
      <c r="J3897" s="11"/>
      <c r="K3897" s="2"/>
      <c r="L3897" s="2"/>
      <c r="M3897" s="1"/>
    </row>
    <row r="3898" spans="1:13" x14ac:dyDescent="0.2">
      <c r="A3898" s="1"/>
      <c r="B3898" s="1"/>
      <c r="C3898" s="16"/>
      <c r="D3898" s="1"/>
      <c r="E3898" s="1"/>
      <c r="F3898" s="1"/>
      <c r="G3898" s="1"/>
      <c r="H3898" s="11"/>
      <c r="I3898" s="11"/>
      <c r="J3898" s="11"/>
      <c r="K3898" s="2"/>
      <c r="L3898" s="2"/>
      <c r="M3898" s="1"/>
    </row>
    <row r="3899" spans="1:13" x14ac:dyDescent="0.2">
      <c r="A3899" s="1"/>
      <c r="B3899" s="1"/>
      <c r="C3899" s="16"/>
      <c r="D3899" s="1"/>
      <c r="E3899" s="1"/>
      <c r="F3899" s="1"/>
      <c r="G3899" s="1"/>
      <c r="H3899" s="11"/>
      <c r="I3899" s="11"/>
      <c r="J3899" s="11"/>
      <c r="K3899" s="2"/>
      <c r="L3899" s="2"/>
      <c r="M3899" s="1"/>
    </row>
    <row r="3900" spans="1:13" x14ac:dyDescent="0.2">
      <c r="A3900" s="1"/>
      <c r="B3900" s="1"/>
      <c r="C3900" s="16"/>
      <c r="D3900" s="1"/>
      <c r="E3900" s="1"/>
      <c r="F3900" s="1"/>
      <c r="G3900" s="1"/>
      <c r="H3900" s="11"/>
      <c r="I3900" s="11"/>
      <c r="J3900" s="11"/>
      <c r="K3900" s="2"/>
      <c r="L3900" s="2"/>
      <c r="M3900" s="1"/>
    </row>
    <row r="3901" spans="1:13" x14ac:dyDescent="0.2">
      <c r="A3901" s="1"/>
      <c r="B3901" s="1"/>
      <c r="C3901" s="16"/>
      <c r="D3901" s="1"/>
      <c r="E3901" s="1"/>
      <c r="F3901" s="1"/>
      <c r="G3901" s="1"/>
      <c r="H3901" s="11"/>
      <c r="I3901" s="11"/>
      <c r="J3901" s="11"/>
      <c r="K3901" s="2"/>
      <c r="L3901" s="2"/>
      <c r="M3901" s="1"/>
    </row>
    <row r="3902" spans="1:13" x14ac:dyDescent="0.2">
      <c r="A3902" s="1"/>
      <c r="B3902" s="1"/>
      <c r="C3902" s="16"/>
      <c r="D3902" s="1"/>
      <c r="E3902" s="1"/>
      <c r="F3902" s="1"/>
      <c r="G3902" s="1"/>
      <c r="H3902" s="11"/>
      <c r="I3902" s="11"/>
      <c r="J3902" s="11"/>
      <c r="K3902" s="2"/>
      <c r="L3902" s="2"/>
      <c r="M3902" s="1"/>
    </row>
    <row r="3903" spans="1:13" x14ac:dyDescent="0.2">
      <c r="A3903" s="1"/>
      <c r="B3903" s="1"/>
      <c r="C3903" s="16"/>
      <c r="D3903" s="1"/>
      <c r="E3903" s="1"/>
      <c r="F3903" s="1"/>
      <c r="G3903" s="1"/>
      <c r="H3903" s="11"/>
      <c r="I3903" s="11"/>
      <c r="J3903" s="11"/>
      <c r="K3903" s="2"/>
      <c r="L3903" s="2"/>
      <c r="M3903" s="1"/>
    </row>
    <row r="3904" spans="1:13" x14ac:dyDescent="0.2">
      <c r="A3904" s="1"/>
      <c r="B3904" s="1"/>
      <c r="C3904" s="16"/>
      <c r="D3904" s="1"/>
      <c r="E3904" s="1"/>
      <c r="F3904" s="1"/>
      <c r="G3904" s="1"/>
      <c r="H3904" s="11"/>
      <c r="I3904" s="11"/>
      <c r="J3904" s="11"/>
      <c r="K3904" s="2"/>
      <c r="L3904" s="2"/>
      <c r="M3904" s="1"/>
    </row>
    <row r="3905" spans="1:13" x14ac:dyDescent="0.2">
      <c r="A3905" s="1"/>
      <c r="B3905" s="1"/>
      <c r="C3905" s="16"/>
      <c r="D3905" s="1"/>
      <c r="E3905" s="1"/>
      <c r="F3905" s="1"/>
      <c r="G3905" s="1"/>
      <c r="H3905" s="11"/>
      <c r="I3905" s="11"/>
      <c r="J3905" s="11"/>
      <c r="K3905" s="2"/>
      <c r="L3905" s="2"/>
      <c r="M3905" s="1"/>
    </row>
    <row r="3906" spans="1:13" x14ac:dyDescent="0.2">
      <c r="A3906" s="1"/>
      <c r="B3906" s="1"/>
      <c r="C3906" s="16"/>
      <c r="D3906" s="1"/>
      <c r="E3906" s="1"/>
      <c r="F3906" s="1"/>
      <c r="G3906" s="1"/>
      <c r="H3906" s="11"/>
      <c r="I3906" s="11"/>
      <c r="J3906" s="11"/>
      <c r="K3906" s="2"/>
      <c r="L3906" s="2"/>
      <c r="M3906" s="1"/>
    </row>
    <row r="3907" spans="1:13" x14ac:dyDescent="0.2">
      <c r="A3907" s="1"/>
      <c r="B3907" s="1"/>
      <c r="C3907" s="16"/>
      <c r="D3907" s="1"/>
      <c r="E3907" s="1"/>
      <c r="F3907" s="1"/>
      <c r="G3907" s="1"/>
      <c r="H3907" s="11"/>
      <c r="I3907" s="11"/>
      <c r="J3907" s="11"/>
      <c r="K3907" s="2"/>
      <c r="L3907" s="2"/>
      <c r="M3907" s="1"/>
    </row>
    <row r="3908" spans="1:13" x14ac:dyDescent="0.2">
      <c r="A3908" s="1"/>
      <c r="B3908" s="1"/>
      <c r="C3908" s="16"/>
      <c r="D3908" s="1"/>
      <c r="E3908" s="1"/>
      <c r="F3908" s="1"/>
      <c r="G3908" s="1"/>
      <c r="H3908" s="11"/>
      <c r="I3908" s="11"/>
      <c r="J3908" s="11"/>
      <c r="K3908" s="2"/>
      <c r="L3908" s="2"/>
      <c r="M3908" s="1"/>
    </row>
    <row r="3909" spans="1:13" x14ac:dyDescent="0.2">
      <c r="A3909" s="1"/>
      <c r="B3909" s="1"/>
      <c r="C3909" s="16"/>
      <c r="D3909" s="1"/>
      <c r="E3909" s="1"/>
      <c r="F3909" s="1"/>
      <c r="G3909" s="1"/>
      <c r="H3909" s="11"/>
      <c r="I3909" s="11"/>
      <c r="J3909" s="11"/>
      <c r="K3909" s="2"/>
      <c r="L3909" s="2"/>
      <c r="M3909" s="1"/>
    </row>
    <row r="3910" spans="1:13" x14ac:dyDescent="0.2">
      <c r="A3910" s="1"/>
      <c r="B3910" s="1"/>
      <c r="C3910" s="16"/>
      <c r="D3910" s="1"/>
      <c r="E3910" s="1"/>
      <c r="F3910" s="1"/>
      <c r="G3910" s="1"/>
      <c r="H3910" s="11"/>
      <c r="I3910" s="11"/>
      <c r="J3910" s="11"/>
      <c r="K3910" s="2"/>
      <c r="L3910" s="2"/>
      <c r="M3910" s="1"/>
    </row>
    <row r="3911" spans="1:13" x14ac:dyDescent="0.2">
      <c r="A3911" s="1"/>
      <c r="B3911" s="1"/>
      <c r="C3911" s="16"/>
      <c r="D3911" s="1"/>
      <c r="E3911" s="1"/>
      <c r="F3911" s="1"/>
      <c r="G3911" s="1"/>
      <c r="H3911" s="11"/>
      <c r="I3911" s="11"/>
      <c r="J3911" s="11"/>
      <c r="K3911" s="2"/>
      <c r="L3911" s="2"/>
      <c r="M3911" s="1"/>
    </row>
    <row r="3912" spans="1:13" x14ac:dyDescent="0.2">
      <c r="A3912" s="1"/>
      <c r="B3912" s="1"/>
      <c r="C3912" s="16"/>
      <c r="D3912" s="1"/>
      <c r="E3912" s="1"/>
      <c r="F3912" s="1"/>
      <c r="G3912" s="1"/>
      <c r="H3912" s="11"/>
      <c r="I3912" s="11"/>
      <c r="J3912" s="11"/>
      <c r="K3912" s="2"/>
      <c r="L3912" s="2"/>
      <c r="M3912" s="1"/>
    </row>
    <row r="3913" spans="1:13" x14ac:dyDescent="0.2">
      <c r="A3913" s="1"/>
      <c r="B3913" s="1"/>
      <c r="C3913" s="16"/>
      <c r="D3913" s="1"/>
      <c r="E3913" s="1"/>
      <c r="F3913" s="1"/>
      <c r="G3913" s="1"/>
      <c r="H3913" s="11"/>
      <c r="I3913" s="11"/>
      <c r="J3913" s="11"/>
      <c r="K3913" s="2"/>
      <c r="L3913" s="2"/>
      <c r="M3913" s="1"/>
    </row>
    <row r="3914" spans="1:13" x14ac:dyDescent="0.2">
      <c r="A3914" s="1"/>
      <c r="B3914" s="1"/>
      <c r="C3914" s="16"/>
      <c r="D3914" s="1"/>
      <c r="E3914" s="1"/>
      <c r="F3914" s="1"/>
      <c r="G3914" s="1"/>
      <c r="H3914" s="11"/>
      <c r="I3914" s="11"/>
      <c r="J3914" s="11"/>
      <c r="K3914" s="2"/>
      <c r="L3914" s="2"/>
      <c r="M3914" s="1"/>
    </row>
    <row r="3915" spans="1:13" x14ac:dyDescent="0.2">
      <c r="A3915" s="1"/>
      <c r="B3915" s="1"/>
      <c r="C3915" s="16"/>
      <c r="D3915" s="1"/>
      <c r="E3915" s="1"/>
      <c r="F3915" s="1"/>
      <c r="G3915" s="1"/>
      <c r="H3915" s="11"/>
      <c r="I3915" s="11"/>
      <c r="J3915" s="11"/>
      <c r="K3915" s="2"/>
      <c r="L3915" s="2"/>
      <c r="M3915" s="1"/>
    </row>
    <row r="3916" spans="1:13" x14ac:dyDescent="0.2">
      <c r="A3916" s="1"/>
      <c r="B3916" s="1"/>
      <c r="C3916" s="16"/>
      <c r="D3916" s="1"/>
      <c r="E3916" s="1"/>
      <c r="F3916" s="1"/>
      <c r="G3916" s="1"/>
      <c r="H3916" s="11"/>
      <c r="I3916" s="11"/>
      <c r="J3916" s="11"/>
      <c r="K3916" s="2"/>
      <c r="L3916" s="2"/>
      <c r="M3916" s="1"/>
    </row>
    <row r="3917" spans="1:13" x14ac:dyDescent="0.2">
      <c r="A3917" s="1"/>
      <c r="B3917" s="1"/>
      <c r="C3917" s="16"/>
      <c r="D3917" s="1"/>
      <c r="E3917" s="1"/>
      <c r="F3917" s="1"/>
      <c r="G3917" s="1"/>
      <c r="H3917" s="11"/>
      <c r="I3917" s="11"/>
      <c r="J3917" s="11"/>
      <c r="K3917" s="2"/>
      <c r="L3917" s="2"/>
      <c r="M3917" s="1"/>
    </row>
    <row r="3918" spans="1:13" x14ac:dyDescent="0.2">
      <c r="A3918" s="1"/>
      <c r="B3918" s="1"/>
      <c r="C3918" s="16"/>
      <c r="D3918" s="1"/>
      <c r="E3918" s="1"/>
      <c r="F3918" s="1"/>
      <c r="G3918" s="1"/>
      <c r="H3918" s="11"/>
      <c r="I3918" s="11"/>
      <c r="J3918" s="11"/>
      <c r="K3918" s="2"/>
      <c r="L3918" s="2"/>
      <c r="M3918" s="1"/>
    </row>
    <row r="3919" spans="1:13" x14ac:dyDescent="0.2">
      <c r="A3919" s="1"/>
      <c r="B3919" s="1"/>
      <c r="C3919" s="16"/>
      <c r="D3919" s="1"/>
      <c r="E3919" s="1"/>
      <c r="F3919" s="1"/>
      <c r="G3919" s="1"/>
      <c r="H3919" s="11"/>
      <c r="I3919" s="11"/>
      <c r="J3919" s="11"/>
      <c r="K3919" s="2"/>
      <c r="L3919" s="2"/>
      <c r="M3919" s="1"/>
    </row>
    <row r="3920" spans="1:13" x14ac:dyDescent="0.2">
      <c r="A3920" s="1"/>
      <c r="B3920" s="1"/>
      <c r="C3920" s="16"/>
      <c r="D3920" s="1"/>
      <c r="E3920" s="1"/>
      <c r="F3920" s="1"/>
      <c r="G3920" s="1"/>
      <c r="H3920" s="11"/>
      <c r="I3920" s="11"/>
      <c r="J3920" s="11"/>
      <c r="K3920" s="2"/>
      <c r="L3920" s="2"/>
      <c r="M3920" s="1"/>
    </row>
    <row r="3921" spans="1:13" x14ac:dyDescent="0.2">
      <c r="A3921" s="1"/>
      <c r="B3921" s="1"/>
      <c r="C3921" s="16"/>
      <c r="D3921" s="1"/>
      <c r="E3921" s="1"/>
      <c r="F3921" s="1"/>
      <c r="G3921" s="1"/>
      <c r="H3921" s="11"/>
      <c r="I3921" s="11"/>
      <c r="J3921" s="11"/>
      <c r="K3921" s="2"/>
      <c r="L3921" s="2"/>
      <c r="M3921" s="1"/>
    </row>
    <row r="3922" spans="1:13" x14ac:dyDescent="0.2">
      <c r="A3922" s="1"/>
      <c r="B3922" s="1"/>
      <c r="C3922" s="16"/>
      <c r="D3922" s="1"/>
      <c r="E3922" s="1"/>
      <c r="F3922" s="1"/>
      <c r="G3922" s="1"/>
      <c r="H3922" s="11"/>
      <c r="I3922" s="11"/>
      <c r="J3922" s="11"/>
      <c r="K3922" s="2"/>
      <c r="L3922" s="2"/>
      <c r="M3922" s="1"/>
    </row>
    <row r="3923" spans="1:13" x14ac:dyDescent="0.2">
      <c r="A3923" s="1"/>
      <c r="B3923" s="1"/>
      <c r="C3923" s="16"/>
      <c r="D3923" s="1"/>
      <c r="E3923" s="1"/>
      <c r="F3923" s="1"/>
      <c r="G3923" s="1"/>
      <c r="H3923" s="11"/>
      <c r="I3923" s="11"/>
      <c r="J3923" s="11"/>
      <c r="K3923" s="2"/>
      <c r="L3923" s="2"/>
      <c r="M3923" s="1"/>
    </row>
    <row r="3924" spans="1:13" x14ac:dyDescent="0.2">
      <c r="A3924" s="1"/>
      <c r="B3924" s="1"/>
      <c r="C3924" s="16"/>
      <c r="D3924" s="1"/>
      <c r="E3924" s="1"/>
      <c r="F3924" s="1"/>
      <c r="G3924" s="1"/>
      <c r="H3924" s="11"/>
      <c r="I3924" s="11"/>
      <c r="J3924" s="11"/>
      <c r="K3924" s="2"/>
      <c r="L3924" s="2"/>
      <c r="M3924" s="1"/>
    </row>
    <row r="3925" spans="1:13" x14ac:dyDescent="0.2">
      <c r="A3925" s="1"/>
      <c r="B3925" s="1"/>
      <c r="C3925" s="16"/>
      <c r="D3925" s="1"/>
      <c r="E3925" s="1"/>
      <c r="F3925" s="1"/>
      <c r="G3925" s="1"/>
      <c r="H3925" s="11"/>
      <c r="I3925" s="11"/>
      <c r="J3925" s="11"/>
      <c r="K3925" s="2"/>
      <c r="L3925" s="2"/>
      <c r="M3925" s="1"/>
    </row>
    <row r="3926" spans="1:13" x14ac:dyDescent="0.2">
      <c r="A3926" s="1"/>
      <c r="B3926" s="1"/>
      <c r="C3926" s="16"/>
      <c r="D3926" s="1"/>
      <c r="E3926" s="1"/>
      <c r="F3926" s="1"/>
      <c r="G3926" s="1"/>
      <c r="H3926" s="11"/>
      <c r="I3926" s="11"/>
      <c r="J3926" s="11"/>
      <c r="K3926" s="2"/>
      <c r="L3926" s="2"/>
      <c r="M3926" s="1"/>
    </row>
    <row r="3927" spans="1:13" x14ac:dyDescent="0.2">
      <c r="A3927" s="1"/>
      <c r="B3927" s="1"/>
      <c r="C3927" s="16"/>
      <c r="D3927" s="1"/>
      <c r="E3927" s="1"/>
      <c r="F3927" s="1"/>
      <c r="G3927" s="1"/>
      <c r="H3927" s="11"/>
      <c r="I3927" s="11"/>
      <c r="J3927" s="11"/>
      <c r="K3927" s="2"/>
      <c r="L3927" s="2"/>
      <c r="M3927" s="1"/>
    </row>
    <row r="3928" spans="1:13" x14ac:dyDescent="0.2">
      <c r="A3928" s="1"/>
      <c r="B3928" s="1"/>
      <c r="C3928" s="16"/>
      <c r="D3928" s="1"/>
      <c r="E3928" s="1"/>
      <c r="F3928" s="1"/>
      <c r="G3928" s="1"/>
      <c r="H3928" s="11"/>
      <c r="I3928" s="11"/>
      <c r="J3928" s="11"/>
      <c r="K3928" s="2"/>
      <c r="L3928" s="2"/>
      <c r="M3928" s="1"/>
    </row>
    <row r="3929" spans="1:13" x14ac:dyDescent="0.2">
      <c r="A3929" s="1"/>
      <c r="B3929" s="1"/>
      <c r="C3929" s="16"/>
      <c r="D3929" s="1"/>
      <c r="E3929" s="1"/>
      <c r="F3929" s="1"/>
      <c r="G3929" s="1"/>
      <c r="H3929" s="11"/>
      <c r="I3929" s="11"/>
      <c r="J3929" s="11"/>
      <c r="K3929" s="2"/>
      <c r="L3929" s="2"/>
      <c r="M3929" s="1"/>
    </row>
    <row r="3930" spans="1:13" x14ac:dyDescent="0.2">
      <c r="A3930" s="1"/>
      <c r="B3930" s="1"/>
      <c r="C3930" s="16"/>
      <c r="D3930" s="1"/>
      <c r="E3930" s="1"/>
      <c r="F3930" s="1"/>
      <c r="G3930" s="1"/>
      <c r="H3930" s="11"/>
      <c r="I3930" s="11"/>
      <c r="J3930" s="11"/>
      <c r="K3930" s="2"/>
      <c r="L3930" s="2"/>
      <c r="M3930" s="1"/>
    </row>
    <row r="3931" spans="1:13" x14ac:dyDescent="0.2">
      <c r="A3931" s="1"/>
      <c r="B3931" s="1"/>
      <c r="C3931" s="16"/>
      <c r="D3931" s="1"/>
      <c r="E3931" s="1"/>
      <c r="F3931" s="1"/>
      <c r="G3931" s="1"/>
      <c r="H3931" s="11"/>
      <c r="I3931" s="11"/>
      <c r="J3931" s="11"/>
      <c r="K3931" s="2"/>
      <c r="L3931" s="2"/>
      <c r="M3931" s="1"/>
    </row>
    <row r="3932" spans="1:13" x14ac:dyDescent="0.2">
      <c r="A3932" s="1"/>
      <c r="B3932" s="1"/>
      <c r="C3932" s="16"/>
      <c r="D3932" s="1"/>
      <c r="E3932" s="1"/>
      <c r="F3932" s="1"/>
      <c r="G3932" s="1"/>
      <c r="H3932" s="11"/>
      <c r="I3932" s="11"/>
      <c r="J3932" s="11"/>
      <c r="K3932" s="2"/>
      <c r="L3932" s="2"/>
      <c r="M3932" s="1"/>
    </row>
    <row r="3933" spans="1:13" x14ac:dyDescent="0.2">
      <c r="A3933" s="1"/>
      <c r="B3933" s="1"/>
      <c r="C3933" s="16"/>
      <c r="D3933" s="1"/>
      <c r="E3933" s="1"/>
      <c r="F3933" s="1"/>
      <c r="G3933" s="1"/>
      <c r="H3933" s="11"/>
      <c r="I3933" s="11"/>
      <c r="J3933" s="11"/>
      <c r="K3933" s="2"/>
      <c r="L3933" s="2"/>
      <c r="M3933" s="1"/>
    </row>
    <row r="3934" spans="1:13" x14ac:dyDescent="0.2">
      <c r="A3934" s="1"/>
      <c r="B3934" s="1"/>
      <c r="C3934" s="16"/>
      <c r="D3934" s="1"/>
      <c r="E3934" s="1"/>
      <c r="F3934" s="1"/>
      <c r="G3934" s="1"/>
      <c r="H3934" s="11"/>
      <c r="I3934" s="11"/>
      <c r="J3934" s="11"/>
      <c r="K3934" s="2"/>
      <c r="L3934" s="2"/>
      <c r="M3934" s="1"/>
    </row>
    <row r="3935" spans="1:13" x14ac:dyDescent="0.2">
      <c r="A3935" s="1"/>
      <c r="B3935" s="1"/>
      <c r="C3935" s="16"/>
      <c r="D3935" s="1"/>
      <c r="E3935" s="1"/>
      <c r="F3935" s="1"/>
      <c r="G3935" s="1"/>
      <c r="H3935" s="11"/>
      <c r="I3935" s="11"/>
      <c r="J3935" s="11"/>
      <c r="K3935" s="2"/>
      <c r="L3935" s="2"/>
      <c r="M3935" s="1"/>
    </row>
    <row r="3936" spans="1:13" x14ac:dyDescent="0.2">
      <c r="A3936" s="1"/>
      <c r="B3936" s="1"/>
      <c r="C3936" s="16"/>
      <c r="D3936" s="1"/>
      <c r="E3936" s="1"/>
      <c r="F3936" s="1"/>
      <c r="G3936" s="1"/>
      <c r="H3936" s="11"/>
      <c r="I3936" s="11"/>
      <c r="J3936" s="11"/>
      <c r="K3936" s="2"/>
      <c r="L3936" s="2"/>
      <c r="M3936" s="1"/>
    </row>
    <row r="3937" spans="1:13" x14ac:dyDescent="0.2">
      <c r="A3937" s="1"/>
      <c r="B3937" s="1"/>
      <c r="C3937" s="16"/>
      <c r="D3937" s="1"/>
      <c r="E3937" s="1"/>
      <c r="F3937" s="1"/>
      <c r="G3937" s="1"/>
      <c r="H3937" s="11"/>
      <c r="I3937" s="11"/>
      <c r="J3937" s="11"/>
      <c r="K3937" s="2"/>
      <c r="L3937" s="2"/>
      <c r="M3937" s="1"/>
    </row>
    <row r="3938" spans="1:13" x14ac:dyDescent="0.2">
      <c r="A3938" s="1"/>
      <c r="B3938" s="1"/>
      <c r="C3938" s="16"/>
      <c r="D3938" s="1"/>
      <c r="E3938" s="1"/>
      <c r="F3938" s="1"/>
      <c r="G3938" s="1"/>
      <c r="H3938" s="11"/>
      <c r="I3938" s="11"/>
      <c r="J3938" s="11"/>
      <c r="K3938" s="2"/>
      <c r="L3938" s="2"/>
      <c r="M3938" s="1"/>
    </row>
    <row r="3939" spans="1:13" x14ac:dyDescent="0.2">
      <c r="A3939" s="1"/>
      <c r="B3939" s="1"/>
      <c r="C3939" s="16"/>
      <c r="D3939" s="1"/>
      <c r="E3939" s="1"/>
      <c r="F3939" s="1"/>
      <c r="G3939" s="1"/>
      <c r="H3939" s="11"/>
      <c r="I3939" s="11"/>
      <c r="J3939" s="11"/>
      <c r="K3939" s="2"/>
      <c r="L3939" s="2"/>
      <c r="M3939" s="1"/>
    </row>
    <row r="3940" spans="1:13" x14ac:dyDescent="0.2">
      <c r="A3940" s="1"/>
      <c r="B3940" s="1"/>
      <c r="C3940" s="16"/>
      <c r="D3940" s="1"/>
      <c r="E3940" s="1"/>
      <c r="F3940" s="1"/>
      <c r="G3940" s="1"/>
      <c r="H3940" s="11"/>
      <c r="I3940" s="11"/>
      <c r="J3940" s="11"/>
      <c r="K3940" s="2"/>
      <c r="L3940" s="2"/>
      <c r="M3940" s="1"/>
    </row>
    <row r="3941" spans="1:13" x14ac:dyDescent="0.2">
      <c r="A3941" s="1"/>
      <c r="B3941" s="1"/>
      <c r="C3941" s="16"/>
      <c r="D3941" s="1"/>
      <c r="E3941" s="1"/>
      <c r="F3941" s="1"/>
      <c r="G3941" s="1"/>
      <c r="H3941" s="11"/>
      <c r="I3941" s="11"/>
      <c r="J3941" s="11"/>
      <c r="K3941" s="2"/>
      <c r="L3941" s="2"/>
      <c r="M3941" s="1"/>
    </row>
    <row r="3942" spans="1:13" x14ac:dyDescent="0.2">
      <c r="A3942" s="1"/>
      <c r="B3942" s="1"/>
      <c r="C3942" s="16"/>
      <c r="D3942" s="1"/>
      <c r="E3942" s="1"/>
      <c r="F3942" s="1"/>
      <c r="G3942" s="1"/>
      <c r="H3942" s="11"/>
      <c r="I3942" s="11"/>
      <c r="J3942" s="11"/>
      <c r="K3942" s="2"/>
      <c r="L3942" s="2"/>
      <c r="M3942" s="1"/>
    </row>
    <row r="3943" spans="1:13" x14ac:dyDescent="0.2">
      <c r="A3943" s="1"/>
      <c r="B3943" s="1"/>
      <c r="C3943" s="16"/>
      <c r="D3943" s="1"/>
      <c r="E3943" s="1"/>
      <c r="F3943" s="1"/>
      <c r="G3943" s="1"/>
      <c r="H3943" s="11"/>
      <c r="I3943" s="11"/>
      <c r="J3943" s="11"/>
      <c r="K3943" s="2"/>
      <c r="L3943" s="2"/>
      <c r="M3943" s="1"/>
    </row>
    <row r="3944" spans="1:13" x14ac:dyDescent="0.2">
      <c r="A3944" s="1"/>
      <c r="B3944" s="1"/>
      <c r="C3944" s="16"/>
      <c r="D3944" s="1"/>
      <c r="E3944" s="1"/>
      <c r="F3944" s="1"/>
      <c r="G3944" s="1"/>
      <c r="H3944" s="11"/>
      <c r="I3944" s="11"/>
      <c r="J3944" s="11"/>
      <c r="K3944" s="2"/>
      <c r="L3944" s="2"/>
      <c r="M3944" s="1"/>
    </row>
    <row r="3945" spans="1:13" x14ac:dyDescent="0.2">
      <c r="A3945" s="1"/>
      <c r="B3945" s="1"/>
      <c r="C3945" s="16"/>
      <c r="D3945" s="1"/>
      <c r="E3945" s="1"/>
      <c r="F3945" s="1"/>
      <c r="G3945" s="1"/>
      <c r="H3945" s="11"/>
      <c r="I3945" s="11"/>
      <c r="J3945" s="11"/>
      <c r="K3945" s="2"/>
      <c r="L3945" s="2"/>
      <c r="M3945" s="1"/>
    </row>
    <row r="3946" spans="1:13" x14ac:dyDescent="0.2">
      <c r="A3946" s="1"/>
      <c r="B3946" s="1"/>
      <c r="C3946" s="16"/>
      <c r="D3946" s="1"/>
      <c r="E3946" s="1"/>
      <c r="F3946" s="1"/>
      <c r="G3946" s="1"/>
      <c r="H3946" s="11"/>
      <c r="I3946" s="11"/>
      <c r="J3946" s="11"/>
      <c r="K3946" s="2"/>
      <c r="L3946" s="2"/>
      <c r="M3946" s="1"/>
    </row>
    <row r="3947" spans="1:13" x14ac:dyDescent="0.2">
      <c r="A3947" s="1"/>
      <c r="B3947" s="1"/>
      <c r="C3947" s="16"/>
      <c r="D3947" s="1"/>
      <c r="E3947" s="1"/>
      <c r="F3947" s="1"/>
      <c r="G3947" s="1"/>
      <c r="H3947" s="11"/>
      <c r="I3947" s="11"/>
      <c r="J3947" s="11"/>
      <c r="K3947" s="2"/>
      <c r="L3947" s="2"/>
      <c r="M3947" s="1"/>
    </row>
    <row r="3948" spans="1:13" x14ac:dyDescent="0.2">
      <c r="A3948" s="1"/>
      <c r="B3948" s="1"/>
      <c r="C3948" s="16"/>
      <c r="D3948" s="1"/>
      <c r="E3948" s="1"/>
      <c r="F3948" s="1"/>
      <c r="G3948" s="1"/>
      <c r="H3948" s="11"/>
      <c r="I3948" s="11"/>
      <c r="J3948" s="11"/>
      <c r="K3948" s="2"/>
      <c r="L3948" s="2"/>
      <c r="M3948" s="1"/>
    </row>
    <row r="3949" spans="1:13" x14ac:dyDescent="0.2">
      <c r="A3949" s="1"/>
      <c r="B3949" s="1"/>
      <c r="C3949" s="16"/>
      <c r="D3949" s="1"/>
      <c r="E3949" s="1"/>
      <c r="F3949" s="1"/>
      <c r="G3949" s="1"/>
      <c r="H3949" s="11"/>
      <c r="I3949" s="11"/>
      <c r="J3949" s="11"/>
      <c r="K3949" s="2"/>
      <c r="L3949" s="2"/>
      <c r="M3949" s="1"/>
    </row>
    <row r="3950" spans="1:13" x14ac:dyDescent="0.2">
      <c r="A3950" s="1"/>
      <c r="B3950" s="1"/>
      <c r="C3950" s="16"/>
      <c r="D3950" s="1"/>
      <c r="E3950" s="1"/>
      <c r="F3950" s="1"/>
      <c r="G3950" s="1"/>
      <c r="H3950" s="11"/>
      <c r="I3950" s="11"/>
      <c r="J3950" s="11"/>
      <c r="K3950" s="2"/>
      <c r="L3950" s="2"/>
      <c r="M3950" s="1"/>
    </row>
    <row r="3951" spans="1:13" x14ac:dyDescent="0.2">
      <c r="A3951" s="1"/>
      <c r="B3951" s="1"/>
      <c r="C3951" s="16"/>
      <c r="D3951" s="1"/>
      <c r="E3951" s="1"/>
      <c r="F3951" s="1"/>
      <c r="G3951" s="1"/>
      <c r="H3951" s="11"/>
      <c r="I3951" s="11"/>
      <c r="J3951" s="11"/>
      <c r="K3951" s="2"/>
      <c r="L3951" s="2"/>
      <c r="M3951" s="1"/>
    </row>
    <row r="3952" spans="1:13" x14ac:dyDescent="0.2">
      <c r="A3952" s="1"/>
      <c r="B3952" s="1"/>
      <c r="C3952" s="16"/>
      <c r="D3952" s="1"/>
      <c r="E3952" s="1"/>
      <c r="F3952" s="1"/>
      <c r="G3952" s="1"/>
      <c r="H3952" s="11"/>
      <c r="I3952" s="11"/>
      <c r="J3952" s="11"/>
      <c r="K3952" s="2"/>
      <c r="L3952" s="2"/>
      <c r="M3952" s="1"/>
    </row>
    <row r="3953" spans="1:13" x14ac:dyDescent="0.2">
      <c r="A3953" s="1"/>
      <c r="B3953" s="1"/>
      <c r="C3953" s="16"/>
      <c r="D3953" s="1"/>
      <c r="E3953" s="1"/>
      <c r="F3953" s="1"/>
      <c r="G3953" s="1"/>
      <c r="H3953" s="11"/>
      <c r="I3953" s="11"/>
      <c r="J3953" s="11"/>
      <c r="K3953" s="2"/>
      <c r="L3953" s="2"/>
      <c r="M3953" s="1"/>
    </row>
    <row r="3954" spans="1:13" x14ac:dyDescent="0.2">
      <c r="A3954" s="1"/>
      <c r="B3954" s="1"/>
      <c r="C3954" s="16"/>
      <c r="D3954" s="1"/>
      <c r="E3954" s="1"/>
      <c r="F3954" s="1"/>
      <c r="G3954" s="1"/>
      <c r="H3954" s="11"/>
      <c r="I3954" s="11"/>
      <c r="J3954" s="11"/>
      <c r="K3954" s="2"/>
      <c r="L3954" s="2"/>
      <c r="M3954" s="1"/>
    </row>
    <row r="3955" spans="1:13" x14ac:dyDescent="0.2">
      <c r="A3955" s="1"/>
      <c r="B3955" s="1"/>
      <c r="C3955" s="16"/>
      <c r="D3955" s="1"/>
      <c r="E3955" s="1"/>
      <c r="F3955" s="1"/>
      <c r="G3955" s="1"/>
      <c r="H3955" s="11"/>
      <c r="I3955" s="11"/>
      <c r="J3955" s="11"/>
      <c r="K3955" s="2"/>
      <c r="L3955" s="2"/>
      <c r="M3955" s="1"/>
    </row>
    <row r="3956" spans="1:13" x14ac:dyDescent="0.2">
      <c r="A3956" s="1"/>
      <c r="B3956" s="1"/>
      <c r="C3956" s="16"/>
      <c r="D3956" s="1"/>
      <c r="E3956" s="1"/>
      <c r="F3956" s="1"/>
      <c r="G3956" s="1"/>
      <c r="H3956" s="11"/>
      <c r="I3956" s="11"/>
      <c r="J3956" s="11"/>
      <c r="K3956" s="2"/>
      <c r="L3956" s="2"/>
      <c r="M3956" s="1"/>
    </row>
    <row r="3957" spans="1:13" x14ac:dyDescent="0.2">
      <c r="A3957" s="1"/>
      <c r="B3957" s="1"/>
      <c r="C3957" s="16"/>
      <c r="D3957" s="1"/>
      <c r="E3957" s="1"/>
      <c r="F3957" s="1"/>
      <c r="G3957" s="1"/>
      <c r="H3957" s="11"/>
      <c r="I3957" s="11"/>
      <c r="J3957" s="11"/>
      <c r="K3957" s="2"/>
      <c r="L3957" s="2"/>
      <c r="M3957" s="1"/>
    </row>
    <row r="3958" spans="1:13" x14ac:dyDescent="0.2">
      <c r="A3958" s="1"/>
      <c r="B3958" s="1"/>
      <c r="C3958" s="16"/>
      <c r="D3958" s="1"/>
      <c r="E3958" s="1"/>
      <c r="F3958" s="1"/>
      <c r="G3958" s="1"/>
      <c r="H3958" s="11"/>
      <c r="I3958" s="11"/>
      <c r="J3958" s="11"/>
      <c r="K3958" s="2"/>
      <c r="L3958" s="2"/>
      <c r="M3958" s="1"/>
    </row>
    <row r="3959" spans="1:13" x14ac:dyDescent="0.2">
      <c r="A3959" s="1"/>
      <c r="B3959" s="1"/>
      <c r="C3959" s="16"/>
      <c r="D3959" s="1"/>
      <c r="E3959" s="1"/>
      <c r="F3959" s="1"/>
      <c r="G3959" s="1"/>
      <c r="H3959" s="11"/>
      <c r="I3959" s="11"/>
      <c r="J3959" s="11"/>
      <c r="K3959" s="2"/>
      <c r="L3959" s="2"/>
      <c r="M3959" s="1"/>
    </row>
    <row r="3960" spans="1:13" x14ac:dyDescent="0.2">
      <c r="A3960" s="1"/>
      <c r="B3960" s="1"/>
      <c r="C3960" s="16"/>
      <c r="D3960" s="1"/>
      <c r="E3960" s="1"/>
      <c r="F3960" s="1"/>
      <c r="G3960" s="1"/>
      <c r="H3960" s="11"/>
      <c r="I3960" s="11"/>
      <c r="J3960" s="11"/>
      <c r="K3960" s="2"/>
      <c r="L3960" s="2"/>
      <c r="M3960" s="1"/>
    </row>
    <row r="3961" spans="1:13" x14ac:dyDescent="0.2">
      <c r="A3961" s="1"/>
      <c r="B3961" s="1"/>
      <c r="C3961" s="16"/>
      <c r="D3961" s="1"/>
      <c r="E3961" s="1"/>
      <c r="F3961" s="1"/>
      <c r="G3961" s="1"/>
      <c r="H3961" s="11"/>
      <c r="I3961" s="11"/>
      <c r="J3961" s="11"/>
      <c r="K3961" s="2"/>
      <c r="L3961" s="2"/>
      <c r="M3961" s="1"/>
    </row>
    <row r="3962" spans="1:13" x14ac:dyDescent="0.2">
      <c r="A3962" s="1"/>
      <c r="B3962" s="1"/>
      <c r="C3962" s="16"/>
      <c r="D3962" s="1"/>
      <c r="E3962" s="1"/>
      <c r="F3962" s="1"/>
      <c r="G3962" s="1"/>
      <c r="H3962" s="11"/>
      <c r="I3962" s="11"/>
      <c r="J3962" s="11"/>
      <c r="K3962" s="2"/>
      <c r="L3962" s="2"/>
      <c r="M3962" s="1"/>
    </row>
    <row r="3963" spans="1:13" x14ac:dyDescent="0.2">
      <c r="A3963" s="1"/>
      <c r="B3963" s="1"/>
      <c r="C3963" s="16"/>
      <c r="D3963" s="1"/>
      <c r="E3963" s="1"/>
      <c r="F3963" s="1"/>
      <c r="G3963" s="1"/>
      <c r="H3963" s="11"/>
      <c r="I3963" s="11"/>
      <c r="J3963" s="11"/>
      <c r="K3963" s="2"/>
      <c r="L3963" s="2"/>
      <c r="M3963" s="1"/>
    </row>
    <row r="3964" spans="1:13" x14ac:dyDescent="0.2">
      <c r="A3964" s="1"/>
      <c r="B3964" s="1"/>
      <c r="C3964" s="16"/>
      <c r="D3964" s="1"/>
      <c r="E3964" s="1"/>
      <c r="F3964" s="1"/>
      <c r="G3964" s="1"/>
      <c r="H3964" s="11"/>
      <c r="I3964" s="11"/>
      <c r="J3964" s="11"/>
      <c r="K3964" s="2"/>
      <c r="L3964" s="2"/>
      <c r="M3964" s="1"/>
    </row>
    <row r="3965" spans="1:13" x14ac:dyDescent="0.2">
      <c r="A3965" s="1"/>
      <c r="B3965" s="1"/>
      <c r="C3965" s="16"/>
      <c r="D3965" s="1"/>
      <c r="E3965" s="1"/>
      <c r="F3965" s="1"/>
      <c r="G3965" s="1"/>
      <c r="H3965" s="11"/>
      <c r="I3965" s="11"/>
      <c r="J3965" s="11"/>
      <c r="K3965" s="2"/>
      <c r="L3965" s="2"/>
      <c r="M3965" s="1"/>
    </row>
    <row r="3966" spans="1:13" x14ac:dyDescent="0.2">
      <c r="A3966" s="1"/>
      <c r="B3966" s="1"/>
      <c r="C3966" s="16"/>
      <c r="D3966" s="1"/>
      <c r="E3966" s="1"/>
      <c r="F3966" s="1"/>
      <c r="G3966" s="1"/>
      <c r="H3966" s="11"/>
      <c r="I3966" s="11"/>
      <c r="J3966" s="11"/>
      <c r="K3966" s="2"/>
      <c r="L3966" s="2"/>
      <c r="M3966" s="1"/>
    </row>
    <row r="3967" spans="1:13" x14ac:dyDescent="0.2">
      <c r="A3967" s="1"/>
      <c r="B3967" s="1"/>
      <c r="C3967" s="16"/>
      <c r="D3967" s="1"/>
      <c r="E3967" s="1"/>
      <c r="F3967" s="1"/>
      <c r="G3967" s="1"/>
      <c r="H3967" s="11"/>
      <c r="I3967" s="11"/>
      <c r="J3967" s="11"/>
      <c r="K3967" s="2"/>
      <c r="L3967" s="2"/>
      <c r="M3967" s="1"/>
    </row>
    <row r="3968" spans="1:13" x14ac:dyDescent="0.2">
      <c r="A3968" s="1"/>
      <c r="B3968" s="1"/>
      <c r="C3968" s="16"/>
      <c r="D3968" s="1"/>
      <c r="E3968" s="1"/>
      <c r="F3968" s="1"/>
      <c r="G3968" s="1"/>
      <c r="H3968" s="11"/>
      <c r="I3968" s="11"/>
      <c r="J3968" s="11"/>
      <c r="K3968" s="2"/>
      <c r="L3968" s="2"/>
      <c r="M3968" s="1"/>
    </row>
    <row r="3969" spans="1:13" x14ac:dyDescent="0.2">
      <c r="A3969" s="1"/>
      <c r="B3969" s="1"/>
      <c r="C3969" s="16"/>
      <c r="D3969" s="1"/>
      <c r="E3969" s="1"/>
      <c r="F3969" s="1"/>
      <c r="G3969" s="1"/>
      <c r="H3969" s="11"/>
      <c r="I3969" s="11"/>
      <c r="J3969" s="11"/>
      <c r="K3969" s="2"/>
      <c r="L3969" s="2"/>
      <c r="M3969" s="1"/>
    </row>
    <row r="3970" spans="1:13" x14ac:dyDescent="0.2">
      <c r="A3970" s="1"/>
      <c r="B3970" s="1"/>
      <c r="C3970" s="16"/>
      <c r="D3970" s="1"/>
      <c r="E3970" s="1"/>
      <c r="F3970" s="1"/>
      <c r="G3970" s="1"/>
      <c r="H3970" s="11"/>
      <c r="I3970" s="11"/>
      <c r="J3970" s="11"/>
      <c r="K3970" s="2"/>
      <c r="L3970" s="2"/>
      <c r="M3970" s="1"/>
    </row>
    <row r="3971" spans="1:13" x14ac:dyDescent="0.2">
      <c r="A3971" s="1"/>
      <c r="B3971" s="1"/>
      <c r="C3971" s="16"/>
      <c r="D3971" s="1"/>
      <c r="E3971" s="1"/>
      <c r="F3971" s="1"/>
      <c r="G3971" s="1"/>
      <c r="H3971" s="11"/>
      <c r="I3971" s="11"/>
      <c r="J3971" s="11"/>
      <c r="K3971" s="2"/>
      <c r="L3971" s="2"/>
      <c r="M3971" s="1"/>
    </row>
    <row r="3972" spans="1:13" x14ac:dyDescent="0.2">
      <c r="A3972" s="1"/>
      <c r="B3972" s="1"/>
      <c r="C3972" s="16"/>
      <c r="D3972" s="1"/>
      <c r="E3972" s="1"/>
      <c r="F3972" s="1"/>
      <c r="G3972" s="1"/>
      <c r="H3972" s="11"/>
      <c r="I3972" s="11"/>
      <c r="J3972" s="11"/>
      <c r="K3972" s="2"/>
      <c r="L3972" s="2"/>
      <c r="M3972" s="1"/>
    </row>
    <row r="3973" spans="1:13" x14ac:dyDescent="0.2">
      <c r="A3973" s="1"/>
      <c r="B3973" s="1"/>
      <c r="C3973" s="16"/>
      <c r="D3973" s="1"/>
      <c r="E3973" s="1"/>
      <c r="F3973" s="1"/>
      <c r="G3973" s="1"/>
      <c r="H3973" s="11"/>
      <c r="I3973" s="11"/>
      <c r="J3973" s="11"/>
      <c r="K3973" s="2"/>
      <c r="L3973" s="2"/>
      <c r="M3973" s="1"/>
    </row>
    <row r="3974" spans="1:13" x14ac:dyDescent="0.2">
      <c r="A3974" s="1"/>
      <c r="B3974" s="1"/>
      <c r="C3974" s="16"/>
      <c r="D3974" s="1"/>
      <c r="E3974" s="1"/>
      <c r="F3974" s="1"/>
      <c r="G3974" s="1"/>
      <c r="H3974" s="11"/>
      <c r="I3974" s="11"/>
      <c r="J3974" s="11"/>
      <c r="K3974" s="2"/>
      <c r="L3974" s="2"/>
      <c r="M3974" s="1"/>
    </row>
    <row r="3975" spans="1:13" x14ac:dyDescent="0.2">
      <c r="A3975" s="1"/>
      <c r="B3975" s="1"/>
      <c r="C3975" s="16"/>
      <c r="D3975" s="1"/>
      <c r="E3975" s="1"/>
      <c r="F3975" s="1"/>
      <c r="G3975" s="1"/>
      <c r="H3975" s="11"/>
      <c r="I3975" s="11"/>
      <c r="J3975" s="11"/>
      <c r="K3975" s="2"/>
      <c r="L3975" s="2"/>
      <c r="M3975" s="1"/>
    </row>
    <row r="3976" spans="1:13" x14ac:dyDescent="0.2">
      <c r="A3976" s="1"/>
      <c r="B3976" s="1"/>
      <c r="C3976" s="16"/>
      <c r="D3976" s="1"/>
      <c r="E3976" s="1"/>
      <c r="F3976" s="1"/>
      <c r="G3976" s="1"/>
      <c r="H3976" s="11"/>
      <c r="I3976" s="11"/>
      <c r="J3976" s="11"/>
      <c r="K3976" s="2"/>
      <c r="L3976" s="2"/>
      <c r="M3976" s="1"/>
    </row>
    <row r="3977" spans="1:13" x14ac:dyDescent="0.2">
      <c r="A3977" s="1"/>
      <c r="B3977" s="1"/>
      <c r="C3977" s="16"/>
      <c r="D3977" s="1"/>
      <c r="E3977" s="1"/>
      <c r="F3977" s="1"/>
      <c r="G3977" s="1"/>
      <c r="H3977" s="11"/>
      <c r="I3977" s="11"/>
      <c r="J3977" s="11"/>
      <c r="K3977" s="2"/>
      <c r="L3977" s="2"/>
      <c r="M3977" s="1"/>
    </row>
    <row r="3978" spans="1:13" x14ac:dyDescent="0.2">
      <c r="A3978" s="1"/>
      <c r="B3978" s="1"/>
      <c r="C3978" s="16"/>
      <c r="D3978" s="1"/>
      <c r="E3978" s="1"/>
      <c r="F3978" s="1"/>
      <c r="G3978" s="1"/>
      <c r="H3978" s="11"/>
      <c r="I3978" s="11"/>
      <c r="J3978" s="11"/>
      <c r="K3978" s="2"/>
      <c r="L3978" s="2"/>
      <c r="M3978" s="1"/>
    </row>
    <row r="3979" spans="1:13" x14ac:dyDescent="0.2">
      <c r="A3979" s="1"/>
      <c r="B3979" s="1"/>
      <c r="C3979" s="16"/>
      <c r="D3979" s="1"/>
      <c r="E3979" s="1"/>
      <c r="F3979" s="1"/>
      <c r="G3979" s="1"/>
      <c r="H3979" s="11"/>
      <c r="I3979" s="11"/>
      <c r="J3979" s="11"/>
      <c r="K3979" s="2"/>
      <c r="L3979" s="2"/>
      <c r="M3979" s="1"/>
    </row>
    <row r="3980" spans="1:13" x14ac:dyDescent="0.2">
      <c r="A3980" s="1"/>
      <c r="B3980" s="1"/>
      <c r="C3980" s="16"/>
      <c r="D3980" s="1"/>
      <c r="E3980" s="1"/>
      <c r="F3980" s="1"/>
      <c r="G3980" s="1"/>
      <c r="H3980" s="11"/>
      <c r="I3980" s="11"/>
      <c r="J3980" s="11"/>
      <c r="K3980" s="2"/>
      <c r="L3980" s="2"/>
      <c r="M3980" s="1"/>
    </row>
    <row r="3981" spans="1:13" x14ac:dyDescent="0.2">
      <c r="A3981" s="1"/>
      <c r="B3981" s="1"/>
      <c r="C3981" s="16"/>
      <c r="D3981" s="1"/>
      <c r="E3981" s="1"/>
      <c r="F3981" s="1"/>
      <c r="G3981" s="1"/>
      <c r="H3981" s="11"/>
      <c r="I3981" s="11"/>
      <c r="J3981" s="11"/>
      <c r="K3981" s="2"/>
      <c r="L3981" s="2"/>
      <c r="M3981" s="1"/>
    </row>
    <row r="3982" spans="1:13" x14ac:dyDescent="0.2">
      <c r="A3982" s="1"/>
      <c r="B3982" s="1"/>
      <c r="C3982" s="16"/>
      <c r="D3982" s="1"/>
      <c r="E3982" s="1"/>
      <c r="F3982" s="1"/>
      <c r="G3982" s="1"/>
      <c r="H3982" s="11"/>
      <c r="I3982" s="11"/>
      <c r="J3982" s="11"/>
      <c r="K3982" s="2"/>
      <c r="L3982" s="2"/>
      <c r="M3982" s="1"/>
    </row>
    <row r="3983" spans="1:13" x14ac:dyDescent="0.2">
      <c r="A3983" s="1"/>
      <c r="B3983" s="1"/>
      <c r="C3983" s="16"/>
      <c r="D3983" s="1"/>
      <c r="E3983" s="1"/>
      <c r="F3983" s="1"/>
      <c r="G3983" s="1"/>
      <c r="H3983" s="11"/>
      <c r="I3983" s="11"/>
      <c r="J3983" s="11"/>
      <c r="K3983" s="2"/>
      <c r="L3983" s="2"/>
      <c r="M3983" s="1"/>
    </row>
    <row r="3984" spans="1:13" x14ac:dyDescent="0.2">
      <c r="A3984" s="1"/>
      <c r="B3984" s="1"/>
      <c r="C3984" s="16"/>
      <c r="D3984" s="1"/>
      <c r="E3984" s="1"/>
      <c r="F3984" s="1"/>
      <c r="G3984" s="1"/>
      <c r="H3984" s="11"/>
      <c r="I3984" s="11"/>
      <c r="J3984" s="11"/>
      <c r="K3984" s="2"/>
      <c r="L3984" s="2"/>
      <c r="M3984" s="1"/>
    </row>
    <row r="3985" spans="1:13" x14ac:dyDescent="0.2">
      <c r="A3985" s="1"/>
      <c r="B3985" s="1"/>
      <c r="C3985" s="16"/>
      <c r="D3985" s="1"/>
      <c r="E3985" s="1"/>
      <c r="F3985" s="1"/>
      <c r="G3985" s="1"/>
      <c r="H3985" s="11"/>
      <c r="I3985" s="11"/>
      <c r="J3985" s="11"/>
      <c r="K3985" s="2"/>
      <c r="L3985" s="2"/>
      <c r="M3985" s="1"/>
    </row>
    <row r="3986" spans="1:13" x14ac:dyDescent="0.2">
      <c r="A3986" s="1"/>
      <c r="B3986" s="1"/>
      <c r="C3986" s="16"/>
      <c r="D3986" s="1"/>
      <c r="E3986" s="1"/>
      <c r="F3986" s="1"/>
      <c r="G3986" s="1"/>
      <c r="H3986" s="11"/>
      <c r="I3986" s="11"/>
      <c r="J3986" s="11"/>
      <c r="K3986" s="2"/>
      <c r="L3986" s="2"/>
      <c r="M3986" s="1"/>
    </row>
    <row r="3987" spans="1:13" x14ac:dyDescent="0.2">
      <c r="A3987" s="1"/>
      <c r="B3987" s="1"/>
      <c r="C3987" s="16"/>
      <c r="D3987" s="1"/>
      <c r="E3987" s="1"/>
      <c r="F3987" s="1"/>
      <c r="G3987" s="1"/>
      <c r="H3987" s="11"/>
      <c r="I3987" s="11"/>
      <c r="J3987" s="11"/>
      <c r="K3987" s="2"/>
      <c r="L3987" s="2"/>
      <c r="M3987" s="1"/>
    </row>
    <row r="3988" spans="1:13" x14ac:dyDescent="0.2">
      <c r="A3988" s="1"/>
      <c r="B3988" s="1"/>
      <c r="C3988" s="16"/>
      <c r="D3988" s="1"/>
      <c r="E3988" s="1"/>
      <c r="F3988" s="1"/>
      <c r="G3988" s="1"/>
      <c r="H3988" s="11"/>
      <c r="I3988" s="11"/>
      <c r="J3988" s="11"/>
      <c r="K3988" s="2"/>
      <c r="L3988" s="2"/>
      <c r="M3988" s="1"/>
    </row>
    <row r="3989" spans="1:13" x14ac:dyDescent="0.2">
      <c r="A3989" s="1"/>
      <c r="B3989" s="1"/>
      <c r="C3989" s="16"/>
      <c r="D3989" s="1"/>
      <c r="E3989" s="1"/>
      <c r="F3989" s="1"/>
      <c r="G3989" s="1"/>
      <c r="H3989" s="11"/>
      <c r="I3989" s="11"/>
      <c r="J3989" s="11"/>
      <c r="K3989" s="2"/>
      <c r="L3989" s="2"/>
      <c r="M3989" s="1"/>
    </row>
    <row r="3990" spans="1:13" x14ac:dyDescent="0.2">
      <c r="A3990" s="1"/>
      <c r="B3990" s="1"/>
      <c r="C3990" s="16"/>
      <c r="D3990" s="1"/>
      <c r="E3990" s="1"/>
      <c r="F3990" s="1"/>
      <c r="G3990" s="1"/>
      <c r="H3990" s="11"/>
      <c r="I3990" s="11"/>
      <c r="J3990" s="11"/>
      <c r="K3990" s="2"/>
      <c r="L3990" s="2"/>
      <c r="M3990" s="1"/>
    </row>
    <row r="3991" spans="1:13" x14ac:dyDescent="0.2">
      <c r="A3991" s="1"/>
      <c r="B3991" s="1"/>
      <c r="C3991" s="16"/>
      <c r="D3991" s="1"/>
      <c r="E3991" s="1"/>
      <c r="F3991" s="1"/>
      <c r="G3991" s="1"/>
      <c r="H3991" s="11"/>
      <c r="I3991" s="11"/>
      <c r="J3991" s="11"/>
      <c r="K3991" s="2"/>
      <c r="L3991" s="2"/>
      <c r="M3991" s="1"/>
    </row>
    <row r="3992" spans="1:13" x14ac:dyDescent="0.2">
      <c r="A3992" s="1"/>
      <c r="B3992" s="1"/>
      <c r="C3992" s="16"/>
      <c r="D3992" s="1"/>
      <c r="E3992" s="1"/>
      <c r="F3992" s="1"/>
      <c r="G3992" s="1"/>
      <c r="H3992" s="11"/>
      <c r="I3992" s="11"/>
      <c r="J3992" s="11"/>
      <c r="K3992" s="2"/>
      <c r="L3992" s="2"/>
      <c r="M3992" s="1"/>
    </row>
    <row r="3993" spans="1:13" x14ac:dyDescent="0.2">
      <c r="A3993" s="1"/>
      <c r="B3993" s="1"/>
      <c r="C3993" s="16"/>
      <c r="D3993" s="1"/>
      <c r="E3993" s="1"/>
      <c r="F3993" s="1"/>
      <c r="G3993" s="1"/>
      <c r="H3993" s="11"/>
      <c r="I3993" s="11"/>
      <c r="J3993" s="11"/>
      <c r="K3993" s="2"/>
      <c r="L3993" s="2"/>
      <c r="M3993" s="1"/>
    </row>
    <row r="3994" spans="1:13" x14ac:dyDescent="0.2">
      <c r="A3994" s="1"/>
      <c r="B3994" s="1"/>
      <c r="C3994" s="16"/>
      <c r="D3994" s="1"/>
      <c r="E3994" s="1"/>
      <c r="F3994" s="1"/>
      <c r="G3994" s="1"/>
      <c r="H3994" s="11"/>
      <c r="I3994" s="11"/>
      <c r="J3994" s="11"/>
      <c r="K3994" s="2"/>
      <c r="L3994" s="2"/>
      <c r="M3994" s="1"/>
    </row>
    <row r="3995" spans="1:13" x14ac:dyDescent="0.2">
      <c r="A3995" s="1"/>
      <c r="B3995" s="1"/>
      <c r="C3995" s="16"/>
      <c r="D3995" s="1"/>
      <c r="E3995" s="1"/>
      <c r="F3995" s="1"/>
      <c r="G3995" s="1"/>
      <c r="H3995" s="11"/>
      <c r="I3995" s="11"/>
      <c r="J3995" s="11"/>
      <c r="K3995" s="2"/>
      <c r="L3995" s="2"/>
      <c r="M3995" s="1"/>
    </row>
    <row r="3996" spans="1:13" x14ac:dyDescent="0.2">
      <c r="A3996" s="1"/>
      <c r="B3996" s="1"/>
      <c r="C3996" s="16"/>
      <c r="D3996" s="1"/>
      <c r="E3996" s="1"/>
      <c r="F3996" s="1"/>
      <c r="G3996" s="1"/>
      <c r="H3996" s="11"/>
      <c r="I3996" s="11"/>
      <c r="J3996" s="11"/>
      <c r="K3996" s="2"/>
      <c r="L3996" s="2"/>
      <c r="M3996" s="1"/>
    </row>
    <row r="3997" spans="1:13" x14ac:dyDescent="0.2">
      <c r="A3997" s="1"/>
      <c r="B3997" s="1"/>
      <c r="C3997" s="16"/>
      <c r="D3997" s="1"/>
      <c r="E3997" s="1"/>
      <c r="F3997" s="1"/>
      <c r="G3997" s="1"/>
      <c r="H3997" s="11"/>
      <c r="I3997" s="11"/>
      <c r="J3997" s="11"/>
      <c r="K3997" s="2"/>
      <c r="L3997" s="2"/>
      <c r="M3997" s="1"/>
    </row>
    <row r="3998" spans="1:13" x14ac:dyDescent="0.2">
      <c r="A3998" s="1"/>
      <c r="B3998" s="1"/>
      <c r="C3998" s="16"/>
      <c r="D3998" s="1"/>
      <c r="E3998" s="1"/>
      <c r="F3998" s="1"/>
      <c r="G3998" s="1"/>
      <c r="H3998" s="11"/>
      <c r="I3998" s="11"/>
      <c r="J3998" s="11"/>
      <c r="K3998" s="2"/>
      <c r="L3998" s="2"/>
      <c r="M3998" s="1"/>
    </row>
    <row r="3999" spans="1:13" x14ac:dyDescent="0.2">
      <c r="A3999" s="1"/>
      <c r="B3999" s="1"/>
      <c r="C3999" s="16"/>
      <c r="D3999" s="1"/>
      <c r="E3999" s="1"/>
      <c r="F3999" s="1"/>
      <c r="G3999" s="1"/>
      <c r="H3999" s="11"/>
      <c r="I3999" s="11"/>
      <c r="J3999" s="11"/>
      <c r="K3999" s="2"/>
      <c r="L3999" s="2"/>
      <c r="M3999" s="1"/>
    </row>
    <row r="4000" spans="1:13" x14ac:dyDescent="0.2">
      <c r="A4000" s="1"/>
      <c r="B4000" s="1"/>
      <c r="C4000" s="16"/>
      <c r="D4000" s="1"/>
      <c r="E4000" s="1"/>
      <c r="F4000" s="1"/>
      <c r="G4000" s="1"/>
      <c r="H4000" s="11"/>
      <c r="I4000" s="11"/>
      <c r="J4000" s="11"/>
      <c r="K4000" s="2"/>
      <c r="L4000" s="2"/>
      <c r="M4000" s="1"/>
    </row>
    <row r="4001" spans="1:13" x14ac:dyDescent="0.2">
      <c r="A4001" s="1"/>
      <c r="B4001" s="1"/>
      <c r="C4001" s="16"/>
      <c r="D4001" s="1"/>
      <c r="E4001" s="1"/>
      <c r="F4001" s="1"/>
      <c r="G4001" s="1"/>
      <c r="H4001" s="11"/>
      <c r="I4001" s="11"/>
      <c r="J4001" s="11"/>
      <c r="K4001" s="2"/>
      <c r="L4001" s="2"/>
      <c r="M4001" s="1"/>
    </row>
    <row r="4002" spans="1:13" x14ac:dyDescent="0.2">
      <c r="A4002" s="1"/>
      <c r="B4002" s="1"/>
      <c r="C4002" s="16"/>
      <c r="D4002" s="1"/>
      <c r="E4002" s="1"/>
      <c r="F4002" s="1"/>
      <c r="G4002" s="1"/>
      <c r="H4002" s="11"/>
      <c r="I4002" s="11"/>
      <c r="J4002" s="11"/>
      <c r="K4002" s="2"/>
      <c r="L4002" s="2"/>
      <c r="M4002" s="1"/>
    </row>
    <row r="4003" spans="1:13" x14ac:dyDescent="0.2">
      <c r="A4003" s="1"/>
      <c r="B4003" s="1"/>
      <c r="C4003" s="16"/>
      <c r="D4003" s="1"/>
      <c r="E4003" s="1"/>
      <c r="F4003" s="1"/>
      <c r="G4003" s="1"/>
      <c r="H4003" s="11"/>
      <c r="I4003" s="11"/>
      <c r="J4003" s="11"/>
      <c r="K4003" s="2"/>
      <c r="L4003" s="2"/>
      <c r="M4003" s="1"/>
    </row>
    <row r="4004" spans="1:13" x14ac:dyDescent="0.2">
      <c r="A4004" s="1"/>
      <c r="B4004" s="1"/>
      <c r="C4004" s="16"/>
      <c r="D4004" s="1"/>
      <c r="E4004" s="1"/>
      <c r="F4004" s="1"/>
      <c r="G4004" s="1"/>
      <c r="H4004" s="11"/>
      <c r="I4004" s="11"/>
      <c r="J4004" s="11"/>
      <c r="K4004" s="2"/>
      <c r="L4004" s="2"/>
      <c r="M4004" s="1"/>
    </row>
    <row r="4005" spans="1:13" x14ac:dyDescent="0.2">
      <c r="A4005" s="1"/>
      <c r="B4005" s="1"/>
      <c r="C4005" s="16"/>
      <c r="D4005" s="1"/>
      <c r="E4005" s="1"/>
      <c r="F4005" s="1"/>
      <c r="G4005" s="1"/>
      <c r="H4005" s="11"/>
      <c r="I4005" s="11"/>
      <c r="J4005" s="11"/>
      <c r="K4005" s="2"/>
      <c r="L4005" s="2"/>
      <c r="M4005" s="1"/>
    </row>
    <row r="4006" spans="1:13" x14ac:dyDescent="0.2">
      <c r="A4006" s="1"/>
      <c r="B4006" s="1"/>
      <c r="C4006" s="16"/>
      <c r="D4006" s="1"/>
      <c r="E4006" s="1"/>
      <c r="F4006" s="1"/>
      <c r="G4006" s="1"/>
      <c r="H4006" s="11"/>
      <c r="I4006" s="11"/>
      <c r="J4006" s="11"/>
      <c r="K4006" s="2"/>
      <c r="L4006" s="2"/>
      <c r="M4006" s="1"/>
    </row>
    <row r="4007" spans="1:13" x14ac:dyDescent="0.2">
      <c r="A4007" s="1"/>
      <c r="B4007" s="1"/>
      <c r="C4007" s="16"/>
      <c r="D4007" s="1"/>
      <c r="E4007" s="1"/>
      <c r="F4007" s="1"/>
      <c r="G4007" s="1"/>
      <c r="H4007" s="11"/>
      <c r="I4007" s="11"/>
      <c r="J4007" s="11"/>
      <c r="K4007" s="2"/>
      <c r="L4007" s="2"/>
      <c r="M4007" s="1"/>
    </row>
    <row r="4008" spans="1:13" x14ac:dyDescent="0.2">
      <c r="A4008" s="1"/>
      <c r="B4008" s="1"/>
      <c r="C4008" s="16"/>
      <c r="D4008" s="1"/>
      <c r="E4008" s="1"/>
      <c r="F4008" s="1"/>
      <c r="G4008" s="1"/>
      <c r="H4008" s="11"/>
      <c r="I4008" s="11"/>
      <c r="J4008" s="11"/>
      <c r="K4008" s="2"/>
      <c r="L4008" s="2"/>
      <c r="M4008" s="1"/>
    </row>
    <row r="4009" spans="1:13" x14ac:dyDescent="0.2">
      <c r="A4009" s="1"/>
      <c r="B4009" s="1"/>
      <c r="C4009" s="16"/>
      <c r="D4009" s="1"/>
      <c r="E4009" s="1"/>
      <c r="F4009" s="1"/>
      <c r="G4009" s="1"/>
      <c r="H4009" s="11"/>
      <c r="I4009" s="11"/>
      <c r="J4009" s="11"/>
      <c r="K4009" s="2"/>
      <c r="L4009" s="2"/>
      <c r="M4009" s="1"/>
    </row>
    <row r="4010" spans="1:13" x14ac:dyDescent="0.2">
      <c r="A4010" s="1"/>
      <c r="B4010" s="1"/>
      <c r="C4010" s="16"/>
      <c r="D4010" s="1"/>
      <c r="E4010" s="1"/>
      <c r="F4010" s="1"/>
      <c r="G4010" s="1"/>
      <c r="H4010" s="11"/>
      <c r="I4010" s="11"/>
      <c r="J4010" s="11"/>
      <c r="K4010" s="2"/>
      <c r="L4010" s="2"/>
      <c r="M4010" s="1"/>
    </row>
    <row r="4011" spans="1:13" x14ac:dyDescent="0.2">
      <c r="A4011" s="1"/>
      <c r="B4011" s="1"/>
      <c r="C4011" s="16"/>
      <c r="D4011" s="1"/>
      <c r="E4011" s="1"/>
      <c r="F4011" s="1"/>
      <c r="G4011" s="1"/>
      <c r="H4011" s="11"/>
      <c r="I4011" s="11"/>
      <c r="J4011" s="11"/>
      <c r="K4011" s="2"/>
      <c r="L4011" s="2"/>
      <c r="M4011" s="1"/>
    </row>
    <row r="4012" spans="1:13" x14ac:dyDescent="0.2">
      <c r="A4012" s="1"/>
      <c r="B4012" s="1"/>
      <c r="C4012" s="16"/>
      <c r="D4012" s="1"/>
      <c r="E4012" s="1"/>
      <c r="F4012" s="1"/>
      <c r="G4012" s="1"/>
      <c r="H4012" s="11"/>
      <c r="I4012" s="11"/>
      <c r="J4012" s="11"/>
      <c r="K4012" s="2"/>
      <c r="L4012" s="2"/>
      <c r="M4012" s="1"/>
    </row>
    <row r="4013" spans="1:13" x14ac:dyDescent="0.2">
      <c r="A4013" s="1"/>
      <c r="B4013" s="1"/>
      <c r="C4013" s="16"/>
      <c r="D4013" s="1"/>
      <c r="E4013" s="1"/>
      <c r="F4013" s="1"/>
      <c r="G4013" s="1"/>
      <c r="H4013" s="11"/>
      <c r="I4013" s="11"/>
      <c r="J4013" s="11"/>
      <c r="K4013" s="2"/>
      <c r="L4013" s="2"/>
      <c r="M4013" s="1"/>
    </row>
    <row r="4014" spans="1:13" x14ac:dyDescent="0.2">
      <c r="A4014" s="1"/>
      <c r="B4014" s="1"/>
      <c r="C4014" s="16"/>
      <c r="D4014" s="1"/>
      <c r="E4014" s="1"/>
      <c r="F4014" s="1"/>
      <c r="G4014" s="1"/>
      <c r="H4014" s="11"/>
      <c r="I4014" s="11"/>
      <c r="J4014" s="11"/>
      <c r="K4014" s="2"/>
      <c r="L4014" s="2"/>
      <c r="M4014" s="1"/>
    </row>
    <row r="4015" spans="1:13" x14ac:dyDescent="0.2">
      <c r="A4015" s="1"/>
      <c r="B4015" s="1"/>
      <c r="C4015" s="16"/>
      <c r="D4015" s="1"/>
      <c r="E4015" s="1"/>
      <c r="F4015" s="1"/>
      <c r="G4015" s="1"/>
      <c r="H4015" s="11"/>
      <c r="I4015" s="11"/>
      <c r="J4015" s="11"/>
      <c r="K4015" s="2"/>
      <c r="L4015" s="2"/>
      <c r="M4015" s="1"/>
    </row>
    <row r="4016" spans="1:13" x14ac:dyDescent="0.2">
      <c r="A4016" s="1"/>
      <c r="B4016" s="1"/>
      <c r="C4016" s="16"/>
      <c r="D4016" s="1"/>
      <c r="E4016" s="1"/>
      <c r="F4016" s="1"/>
      <c r="G4016" s="1"/>
      <c r="H4016" s="11"/>
      <c r="I4016" s="11"/>
      <c r="J4016" s="11"/>
      <c r="K4016" s="2"/>
      <c r="L4016" s="2"/>
      <c r="M4016" s="1"/>
    </row>
    <row r="4017" spans="1:13" x14ac:dyDescent="0.2">
      <c r="A4017" s="1"/>
      <c r="B4017" s="1"/>
      <c r="C4017" s="16"/>
      <c r="D4017" s="1"/>
      <c r="E4017" s="1"/>
      <c r="F4017" s="1"/>
      <c r="G4017" s="1"/>
      <c r="H4017" s="11"/>
      <c r="I4017" s="11"/>
      <c r="J4017" s="11"/>
      <c r="K4017" s="2"/>
      <c r="L4017" s="2"/>
      <c r="M4017" s="1"/>
    </row>
    <row r="4018" spans="1:13" x14ac:dyDescent="0.2">
      <c r="A4018" s="1"/>
      <c r="B4018" s="1"/>
      <c r="C4018" s="16"/>
      <c r="D4018" s="1"/>
      <c r="E4018" s="1"/>
      <c r="F4018" s="1"/>
      <c r="G4018" s="1"/>
      <c r="H4018" s="11"/>
      <c r="I4018" s="11"/>
      <c r="J4018" s="11"/>
      <c r="K4018" s="2"/>
      <c r="L4018" s="2"/>
      <c r="M4018" s="1"/>
    </row>
    <row r="4019" spans="1:13" x14ac:dyDescent="0.2">
      <c r="A4019" s="1"/>
      <c r="B4019" s="1"/>
      <c r="C4019" s="16"/>
      <c r="D4019" s="1"/>
      <c r="E4019" s="1"/>
      <c r="F4019" s="1"/>
      <c r="G4019" s="1"/>
      <c r="H4019" s="11"/>
      <c r="I4019" s="11"/>
      <c r="J4019" s="11"/>
      <c r="K4019" s="2"/>
      <c r="L4019" s="2"/>
      <c r="M4019" s="1"/>
    </row>
    <row r="4020" spans="1:13" x14ac:dyDescent="0.2">
      <c r="A4020" s="1"/>
      <c r="B4020" s="1"/>
      <c r="C4020" s="16"/>
      <c r="D4020" s="1"/>
      <c r="E4020" s="1"/>
      <c r="F4020" s="1"/>
      <c r="G4020" s="1"/>
      <c r="H4020" s="11"/>
      <c r="I4020" s="11"/>
      <c r="J4020" s="11"/>
      <c r="K4020" s="2"/>
      <c r="L4020" s="2"/>
      <c r="M4020" s="1"/>
    </row>
    <row r="4021" spans="1:13" x14ac:dyDescent="0.2">
      <c r="A4021" s="1"/>
      <c r="B4021" s="1"/>
      <c r="C4021" s="16"/>
      <c r="D4021" s="1"/>
      <c r="E4021" s="1"/>
      <c r="F4021" s="1"/>
      <c r="G4021" s="1"/>
      <c r="H4021" s="11"/>
      <c r="I4021" s="11"/>
      <c r="J4021" s="11"/>
      <c r="K4021" s="2"/>
      <c r="L4021" s="2"/>
      <c r="M4021" s="1"/>
    </row>
    <row r="4022" spans="1:13" x14ac:dyDescent="0.2">
      <c r="A4022" s="1"/>
      <c r="B4022" s="1"/>
      <c r="C4022" s="16"/>
      <c r="D4022" s="1"/>
      <c r="E4022" s="1"/>
      <c r="F4022" s="1"/>
      <c r="G4022" s="1"/>
      <c r="H4022" s="11"/>
      <c r="I4022" s="11"/>
      <c r="J4022" s="11"/>
      <c r="K4022" s="2"/>
      <c r="L4022" s="2"/>
      <c r="M4022" s="1"/>
    </row>
    <row r="4023" spans="1:13" x14ac:dyDescent="0.2">
      <c r="A4023" s="1"/>
      <c r="B4023" s="1"/>
      <c r="C4023" s="16"/>
      <c r="D4023" s="1"/>
      <c r="E4023" s="1"/>
      <c r="F4023" s="1"/>
      <c r="G4023" s="1"/>
      <c r="H4023" s="11"/>
      <c r="I4023" s="11"/>
      <c r="J4023" s="11"/>
      <c r="K4023" s="2"/>
      <c r="L4023" s="2"/>
      <c r="M4023" s="1"/>
    </row>
    <row r="4024" spans="1:13" x14ac:dyDescent="0.2">
      <c r="A4024" s="1"/>
      <c r="B4024" s="1"/>
      <c r="C4024" s="16"/>
      <c r="D4024" s="1"/>
      <c r="E4024" s="1"/>
      <c r="F4024" s="1"/>
      <c r="G4024" s="1"/>
      <c r="H4024" s="11"/>
      <c r="I4024" s="11"/>
      <c r="J4024" s="11"/>
      <c r="K4024" s="2"/>
      <c r="L4024" s="2"/>
      <c r="M4024" s="1"/>
    </row>
    <row r="4025" spans="1:13" x14ac:dyDescent="0.2">
      <c r="A4025" s="1"/>
      <c r="B4025" s="1"/>
      <c r="C4025" s="16"/>
      <c r="D4025" s="1"/>
      <c r="E4025" s="1"/>
      <c r="F4025" s="1"/>
      <c r="G4025" s="1"/>
      <c r="H4025" s="11"/>
      <c r="I4025" s="11"/>
      <c r="J4025" s="11"/>
      <c r="K4025" s="2"/>
      <c r="L4025" s="2"/>
      <c r="M4025" s="1"/>
    </row>
    <row r="4026" spans="1:13" x14ac:dyDescent="0.2">
      <c r="A4026" s="1"/>
      <c r="B4026" s="1"/>
      <c r="C4026" s="16"/>
      <c r="D4026" s="1"/>
      <c r="E4026" s="1"/>
      <c r="F4026" s="1"/>
      <c r="G4026" s="1"/>
      <c r="H4026" s="11"/>
      <c r="I4026" s="11"/>
      <c r="J4026" s="11"/>
      <c r="K4026" s="2"/>
      <c r="L4026" s="2"/>
      <c r="M4026" s="1"/>
    </row>
    <row r="4027" spans="1:13" x14ac:dyDescent="0.2">
      <c r="A4027" s="1"/>
      <c r="B4027" s="1"/>
      <c r="C4027" s="16"/>
      <c r="D4027" s="1"/>
      <c r="E4027" s="1"/>
      <c r="F4027" s="1"/>
      <c r="G4027" s="1"/>
      <c r="H4027" s="11"/>
      <c r="I4027" s="11"/>
      <c r="J4027" s="11"/>
      <c r="K4027" s="2"/>
      <c r="L4027" s="2"/>
      <c r="M4027" s="1"/>
    </row>
    <row r="4028" spans="1:13" x14ac:dyDescent="0.2">
      <c r="A4028" s="1"/>
      <c r="B4028" s="1"/>
      <c r="C4028" s="16"/>
      <c r="D4028" s="1"/>
      <c r="E4028" s="1"/>
      <c r="F4028" s="1"/>
      <c r="G4028" s="1"/>
      <c r="H4028" s="11"/>
      <c r="I4028" s="11"/>
      <c r="J4028" s="11"/>
      <c r="K4028" s="2"/>
      <c r="L4028" s="2"/>
      <c r="M4028" s="1"/>
    </row>
    <row r="4029" spans="1:13" x14ac:dyDescent="0.2">
      <c r="A4029" s="1"/>
      <c r="B4029" s="1"/>
      <c r="C4029" s="16"/>
      <c r="D4029" s="1"/>
      <c r="E4029" s="1"/>
      <c r="F4029" s="1"/>
      <c r="G4029" s="1"/>
      <c r="H4029" s="11"/>
      <c r="I4029" s="11"/>
      <c r="J4029" s="11"/>
      <c r="K4029" s="2"/>
      <c r="L4029" s="2"/>
      <c r="M4029" s="1"/>
    </row>
    <row r="4030" spans="1:13" x14ac:dyDescent="0.2">
      <c r="A4030" s="1"/>
      <c r="B4030" s="1"/>
      <c r="C4030" s="16"/>
      <c r="D4030" s="1"/>
      <c r="E4030" s="1"/>
      <c r="F4030" s="1"/>
      <c r="G4030" s="1"/>
      <c r="H4030" s="11"/>
      <c r="I4030" s="11"/>
      <c r="J4030" s="11"/>
      <c r="K4030" s="2"/>
      <c r="L4030" s="2"/>
      <c r="M4030" s="1"/>
    </row>
    <row r="4031" spans="1:13" x14ac:dyDescent="0.2">
      <c r="A4031" s="1"/>
      <c r="B4031" s="1"/>
      <c r="C4031" s="16"/>
      <c r="D4031" s="1"/>
      <c r="E4031" s="1"/>
      <c r="F4031" s="1"/>
      <c r="G4031" s="1"/>
      <c r="H4031" s="11"/>
      <c r="I4031" s="11"/>
      <c r="J4031" s="11"/>
      <c r="K4031" s="2"/>
      <c r="L4031" s="2"/>
      <c r="M4031" s="1"/>
    </row>
    <row r="4032" spans="1:13" x14ac:dyDescent="0.2">
      <c r="A4032" s="1"/>
      <c r="B4032" s="1"/>
      <c r="C4032" s="16"/>
      <c r="D4032" s="1"/>
      <c r="E4032" s="1"/>
      <c r="F4032" s="1"/>
      <c r="G4032" s="1"/>
      <c r="H4032" s="11"/>
      <c r="I4032" s="11"/>
      <c r="J4032" s="11"/>
      <c r="K4032" s="2"/>
      <c r="L4032" s="2"/>
      <c r="M4032" s="1"/>
    </row>
    <row r="4033" spans="1:13" x14ac:dyDescent="0.2">
      <c r="A4033" s="1"/>
      <c r="B4033" s="1"/>
      <c r="C4033" s="16"/>
      <c r="D4033" s="1"/>
      <c r="E4033" s="1"/>
      <c r="F4033" s="1"/>
      <c r="G4033" s="1"/>
      <c r="H4033" s="11"/>
      <c r="I4033" s="11"/>
      <c r="J4033" s="11"/>
      <c r="K4033" s="2"/>
      <c r="L4033" s="2"/>
      <c r="M4033" s="1"/>
    </row>
    <row r="4034" spans="1:13" x14ac:dyDescent="0.2">
      <c r="A4034" s="1"/>
      <c r="B4034" s="1"/>
      <c r="C4034" s="16"/>
      <c r="D4034" s="1"/>
      <c r="E4034" s="1"/>
      <c r="F4034" s="1"/>
      <c r="G4034" s="1"/>
      <c r="H4034" s="11"/>
      <c r="I4034" s="11"/>
      <c r="J4034" s="11"/>
      <c r="K4034" s="2"/>
      <c r="L4034" s="2"/>
      <c r="M4034" s="1"/>
    </row>
    <row r="4035" spans="1:13" x14ac:dyDescent="0.2">
      <c r="A4035" s="1"/>
      <c r="B4035" s="1"/>
      <c r="C4035" s="16"/>
      <c r="D4035" s="1"/>
      <c r="E4035" s="1"/>
      <c r="F4035" s="1"/>
      <c r="G4035" s="1"/>
      <c r="H4035" s="11"/>
      <c r="I4035" s="11"/>
      <c r="J4035" s="11"/>
      <c r="K4035" s="2"/>
      <c r="L4035" s="2"/>
      <c r="M4035" s="1"/>
    </row>
    <row r="4036" spans="1:13" x14ac:dyDescent="0.2">
      <c r="A4036" s="1"/>
      <c r="B4036" s="1"/>
      <c r="C4036" s="16"/>
      <c r="D4036" s="1"/>
      <c r="E4036" s="1"/>
      <c r="F4036" s="1"/>
      <c r="G4036" s="1"/>
      <c r="H4036" s="11"/>
      <c r="I4036" s="11"/>
      <c r="J4036" s="11"/>
      <c r="K4036" s="2"/>
      <c r="L4036" s="2"/>
      <c r="M4036" s="1"/>
    </row>
    <row r="4037" spans="1:13" x14ac:dyDescent="0.2">
      <c r="A4037" s="1"/>
      <c r="B4037" s="1"/>
      <c r="C4037" s="16"/>
      <c r="D4037" s="1"/>
      <c r="E4037" s="1"/>
      <c r="F4037" s="1"/>
      <c r="G4037" s="1"/>
      <c r="H4037" s="11"/>
      <c r="I4037" s="11"/>
      <c r="J4037" s="11"/>
      <c r="K4037" s="2"/>
      <c r="L4037" s="2"/>
      <c r="M4037" s="1"/>
    </row>
    <row r="4038" spans="1:13" x14ac:dyDescent="0.2">
      <c r="A4038" s="1"/>
      <c r="B4038" s="1"/>
      <c r="C4038" s="16"/>
      <c r="D4038" s="1"/>
      <c r="E4038" s="1"/>
      <c r="F4038" s="1"/>
      <c r="G4038" s="1"/>
      <c r="H4038" s="11"/>
      <c r="I4038" s="11"/>
      <c r="J4038" s="11"/>
      <c r="K4038" s="2"/>
      <c r="L4038" s="2"/>
      <c r="M4038" s="1"/>
    </row>
    <row r="4039" spans="1:13" x14ac:dyDescent="0.2">
      <c r="A4039" s="1"/>
      <c r="B4039" s="1"/>
      <c r="C4039" s="16"/>
      <c r="D4039" s="1"/>
      <c r="E4039" s="1"/>
      <c r="F4039" s="1"/>
      <c r="G4039" s="1"/>
      <c r="H4039" s="11"/>
      <c r="I4039" s="11"/>
      <c r="J4039" s="11"/>
      <c r="K4039" s="2"/>
      <c r="L4039" s="2"/>
      <c r="M4039" s="1"/>
    </row>
    <row r="4040" spans="1:13" x14ac:dyDescent="0.2">
      <c r="A4040" s="1"/>
      <c r="B4040" s="1"/>
      <c r="C4040" s="16"/>
      <c r="D4040" s="1"/>
      <c r="E4040" s="1"/>
      <c r="F4040" s="1"/>
      <c r="G4040" s="1"/>
      <c r="H4040" s="11"/>
      <c r="I4040" s="11"/>
      <c r="J4040" s="11"/>
      <c r="K4040" s="2"/>
      <c r="L4040" s="2"/>
      <c r="M4040" s="1"/>
    </row>
    <row r="4041" spans="1:13" x14ac:dyDescent="0.2">
      <c r="A4041" s="1"/>
      <c r="B4041" s="1"/>
      <c r="C4041" s="16"/>
      <c r="D4041" s="1"/>
      <c r="E4041" s="1"/>
      <c r="F4041" s="1"/>
      <c r="G4041" s="1"/>
      <c r="H4041" s="11"/>
      <c r="I4041" s="11"/>
      <c r="J4041" s="11"/>
      <c r="K4041" s="2"/>
      <c r="L4041" s="2"/>
      <c r="M4041" s="1"/>
    </row>
    <row r="4042" spans="1:13" x14ac:dyDescent="0.2">
      <c r="A4042" s="1"/>
      <c r="B4042" s="1"/>
      <c r="C4042" s="16"/>
      <c r="D4042" s="1"/>
      <c r="E4042" s="1"/>
      <c r="F4042" s="1"/>
      <c r="G4042" s="1"/>
      <c r="H4042" s="11"/>
      <c r="I4042" s="11"/>
      <c r="J4042" s="11"/>
      <c r="K4042" s="2"/>
      <c r="L4042" s="2"/>
      <c r="M4042" s="1"/>
    </row>
    <row r="4043" spans="1:13" x14ac:dyDescent="0.2">
      <c r="A4043" s="1"/>
      <c r="B4043" s="1"/>
      <c r="C4043" s="16"/>
      <c r="D4043" s="1"/>
      <c r="E4043" s="1"/>
      <c r="F4043" s="1"/>
      <c r="G4043" s="1"/>
      <c r="H4043" s="11"/>
      <c r="I4043" s="11"/>
      <c r="J4043" s="11"/>
      <c r="K4043" s="2"/>
      <c r="L4043" s="2"/>
      <c r="M4043" s="1"/>
    </row>
    <row r="4044" spans="1:13" x14ac:dyDescent="0.2">
      <c r="A4044" s="1"/>
      <c r="B4044" s="1"/>
      <c r="C4044" s="16"/>
      <c r="D4044" s="1"/>
      <c r="E4044" s="1"/>
      <c r="F4044" s="1"/>
      <c r="G4044" s="1"/>
      <c r="H4044" s="11"/>
      <c r="I4044" s="11"/>
      <c r="J4044" s="11"/>
      <c r="K4044" s="2"/>
      <c r="L4044" s="2"/>
      <c r="M4044" s="1"/>
    </row>
    <row r="4045" spans="1:13" x14ac:dyDescent="0.2">
      <c r="A4045" s="1"/>
      <c r="B4045" s="1"/>
      <c r="C4045" s="16"/>
      <c r="D4045" s="1"/>
      <c r="E4045" s="1"/>
      <c r="F4045" s="1"/>
      <c r="G4045" s="1"/>
      <c r="H4045" s="11"/>
      <c r="I4045" s="11"/>
      <c r="J4045" s="11"/>
      <c r="K4045" s="2"/>
      <c r="L4045" s="2"/>
      <c r="M4045" s="1"/>
    </row>
    <row r="4046" spans="1:13" x14ac:dyDescent="0.2">
      <c r="A4046" s="1"/>
      <c r="B4046" s="1"/>
      <c r="C4046" s="16"/>
      <c r="D4046" s="1"/>
      <c r="E4046" s="1"/>
      <c r="F4046" s="1"/>
      <c r="G4046" s="1"/>
      <c r="H4046" s="11"/>
      <c r="I4046" s="11"/>
      <c r="J4046" s="11"/>
      <c r="K4046" s="2"/>
      <c r="L4046" s="2"/>
      <c r="M4046" s="1"/>
    </row>
    <row r="4047" spans="1:13" x14ac:dyDescent="0.2">
      <c r="A4047" s="1"/>
      <c r="B4047" s="1"/>
      <c r="C4047" s="16"/>
      <c r="D4047" s="1"/>
      <c r="E4047" s="1"/>
      <c r="F4047" s="1"/>
      <c r="G4047" s="1"/>
      <c r="H4047" s="11"/>
      <c r="I4047" s="11"/>
      <c r="J4047" s="11"/>
      <c r="K4047" s="2"/>
      <c r="L4047" s="2"/>
      <c r="M4047" s="1"/>
    </row>
    <row r="4048" spans="1:13" x14ac:dyDescent="0.2">
      <c r="A4048" s="1"/>
      <c r="B4048" s="1"/>
      <c r="C4048" s="16"/>
      <c r="D4048" s="1"/>
      <c r="E4048" s="1"/>
      <c r="F4048" s="1"/>
      <c r="G4048" s="1"/>
      <c r="H4048" s="11"/>
      <c r="I4048" s="11"/>
      <c r="J4048" s="11"/>
      <c r="K4048" s="2"/>
      <c r="L4048" s="2"/>
      <c r="M4048" s="1"/>
    </row>
    <row r="4049" spans="1:13" x14ac:dyDescent="0.2">
      <c r="A4049" s="1"/>
      <c r="B4049" s="1"/>
      <c r="C4049" s="16"/>
      <c r="D4049" s="1"/>
      <c r="E4049" s="1"/>
      <c r="F4049" s="1"/>
      <c r="G4049" s="1"/>
      <c r="H4049" s="11"/>
      <c r="I4049" s="11"/>
      <c r="J4049" s="11"/>
      <c r="K4049" s="2"/>
      <c r="L4049" s="2"/>
      <c r="M4049" s="1"/>
    </row>
    <row r="4050" spans="1:13" x14ac:dyDescent="0.2">
      <c r="A4050" s="1"/>
      <c r="B4050" s="1"/>
      <c r="C4050" s="16"/>
      <c r="D4050" s="1"/>
      <c r="E4050" s="1"/>
      <c r="F4050" s="1"/>
      <c r="G4050" s="1"/>
      <c r="H4050" s="11"/>
      <c r="I4050" s="11"/>
      <c r="J4050" s="11"/>
      <c r="K4050" s="2"/>
      <c r="L4050" s="2"/>
      <c r="M4050" s="1"/>
    </row>
    <row r="4051" spans="1:13" x14ac:dyDescent="0.2">
      <c r="A4051" s="1"/>
      <c r="B4051" s="1"/>
      <c r="C4051" s="16"/>
      <c r="D4051" s="1"/>
      <c r="E4051" s="1"/>
      <c r="F4051" s="1"/>
      <c r="G4051" s="1"/>
      <c r="H4051" s="11"/>
      <c r="I4051" s="11"/>
      <c r="J4051" s="11"/>
      <c r="K4051" s="2"/>
      <c r="L4051" s="2"/>
      <c r="M4051" s="1"/>
    </row>
    <row r="4052" spans="1:13" x14ac:dyDescent="0.2">
      <c r="A4052" s="1"/>
      <c r="B4052" s="1"/>
      <c r="C4052" s="16"/>
      <c r="D4052" s="1"/>
      <c r="E4052" s="1"/>
      <c r="F4052" s="1"/>
      <c r="G4052" s="1"/>
      <c r="H4052" s="11"/>
      <c r="I4052" s="11"/>
      <c r="J4052" s="11"/>
      <c r="K4052" s="2"/>
      <c r="L4052" s="2"/>
      <c r="M4052" s="1"/>
    </row>
    <row r="4053" spans="1:13" x14ac:dyDescent="0.2">
      <c r="A4053" s="1"/>
      <c r="B4053" s="1"/>
      <c r="C4053" s="16"/>
      <c r="D4053" s="1"/>
      <c r="E4053" s="1"/>
      <c r="F4053" s="1"/>
      <c r="G4053" s="1"/>
      <c r="H4053" s="11"/>
      <c r="I4053" s="11"/>
      <c r="J4053" s="11"/>
      <c r="K4053" s="2"/>
      <c r="L4053" s="2"/>
      <c r="M4053" s="1"/>
    </row>
    <row r="4054" spans="1:13" x14ac:dyDescent="0.2">
      <c r="A4054" s="1"/>
      <c r="B4054" s="1"/>
      <c r="C4054" s="16"/>
      <c r="D4054" s="1"/>
      <c r="E4054" s="1"/>
      <c r="F4054" s="1"/>
      <c r="G4054" s="1"/>
      <c r="H4054" s="11"/>
      <c r="I4054" s="11"/>
      <c r="J4054" s="11"/>
      <c r="K4054" s="2"/>
      <c r="L4054" s="2"/>
      <c r="M4054" s="1"/>
    </row>
    <row r="4055" spans="1:13" x14ac:dyDescent="0.2">
      <c r="A4055" s="1"/>
      <c r="B4055" s="1"/>
      <c r="C4055" s="16"/>
      <c r="D4055" s="1"/>
      <c r="E4055" s="1"/>
      <c r="F4055" s="1"/>
      <c r="G4055" s="1"/>
      <c r="H4055" s="11"/>
      <c r="I4055" s="11"/>
      <c r="J4055" s="11"/>
      <c r="K4055" s="2"/>
      <c r="L4055" s="2"/>
      <c r="M4055" s="1"/>
    </row>
    <row r="4056" spans="1:13" x14ac:dyDescent="0.2">
      <c r="A4056" s="1"/>
      <c r="B4056" s="1"/>
      <c r="C4056" s="16"/>
      <c r="D4056" s="1"/>
      <c r="E4056" s="1"/>
      <c r="F4056" s="1"/>
      <c r="G4056" s="1"/>
      <c r="H4056" s="11"/>
      <c r="I4056" s="11"/>
      <c r="J4056" s="11"/>
      <c r="K4056" s="2"/>
      <c r="L4056" s="2"/>
      <c r="M4056" s="1"/>
    </row>
    <row r="4057" spans="1:13" x14ac:dyDescent="0.2">
      <c r="A4057" s="1"/>
      <c r="B4057" s="1"/>
      <c r="C4057" s="16"/>
      <c r="D4057" s="1"/>
      <c r="E4057" s="1"/>
      <c r="F4057" s="1"/>
      <c r="G4057" s="1"/>
      <c r="H4057" s="11"/>
      <c r="I4057" s="11"/>
      <c r="J4057" s="11"/>
      <c r="K4057" s="2"/>
      <c r="L4057" s="2"/>
      <c r="M4057" s="1"/>
    </row>
    <row r="4058" spans="1:13" x14ac:dyDescent="0.2">
      <c r="A4058" s="1"/>
      <c r="B4058" s="1"/>
      <c r="C4058" s="16"/>
      <c r="D4058" s="1"/>
      <c r="E4058" s="1"/>
      <c r="F4058" s="1"/>
      <c r="G4058" s="1"/>
      <c r="H4058" s="11"/>
      <c r="I4058" s="11"/>
      <c r="J4058" s="11"/>
      <c r="K4058" s="2"/>
      <c r="L4058" s="2"/>
      <c r="M4058" s="1"/>
    </row>
    <row r="4059" spans="1:13" x14ac:dyDescent="0.2">
      <c r="A4059" s="1"/>
      <c r="B4059" s="1"/>
      <c r="C4059" s="16"/>
      <c r="D4059" s="1"/>
      <c r="E4059" s="1"/>
      <c r="F4059" s="1"/>
      <c r="G4059" s="1"/>
      <c r="H4059" s="11"/>
      <c r="I4059" s="11"/>
      <c r="J4059" s="11"/>
      <c r="K4059" s="2"/>
      <c r="L4059" s="2"/>
      <c r="M4059" s="1"/>
    </row>
    <row r="4060" spans="1:13" x14ac:dyDescent="0.2">
      <c r="A4060" s="1"/>
      <c r="B4060" s="1"/>
      <c r="C4060" s="16"/>
      <c r="D4060" s="1"/>
      <c r="E4060" s="1"/>
      <c r="F4060" s="1"/>
      <c r="G4060" s="1"/>
      <c r="H4060" s="11"/>
      <c r="I4060" s="11"/>
      <c r="J4060" s="11"/>
      <c r="K4060" s="2"/>
      <c r="L4060" s="2"/>
      <c r="M4060" s="1"/>
    </row>
    <row r="4061" spans="1:13" x14ac:dyDescent="0.2">
      <c r="A4061" s="1"/>
      <c r="B4061" s="1"/>
      <c r="C4061" s="16"/>
      <c r="D4061" s="1"/>
      <c r="E4061" s="1"/>
      <c r="F4061" s="1"/>
      <c r="G4061" s="1"/>
      <c r="H4061" s="11"/>
      <c r="I4061" s="11"/>
      <c r="J4061" s="11"/>
      <c r="K4061" s="2"/>
      <c r="L4061" s="2"/>
      <c r="M4061" s="1"/>
    </row>
    <row r="4062" spans="1:13" x14ac:dyDescent="0.2">
      <c r="A4062" s="1"/>
      <c r="B4062" s="1"/>
      <c r="C4062" s="16"/>
      <c r="D4062" s="1"/>
      <c r="E4062" s="1"/>
      <c r="F4062" s="1"/>
      <c r="G4062" s="1"/>
      <c r="H4062" s="11"/>
      <c r="I4062" s="11"/>
      <c r="J4062" s="11"/>
      <c r="K4062" s="2"/>
      <c r="L4062" s="2"/>
      <c r="M4062" s="1"/>
    </row>
    <row r="4063" spans="1:13" x14ac:dyDescent="0.2">
      <c r="A4063" s="1"/>
      <c r="B4063" s="1"/>
      <c r="C4063" s="16"/>
      <c r="D4063" s="1"/>
      <c r="E4063" s="1"/>
      <c r="F4063" s="1"/>
      <c r="G4063" s="1"/>
      <c r="H4063" s="11"/>
      <c r="I4063" s="11"/>
      <c r="J4063" s="11"/>
      <c r="K4063" s="2"/>
      <c r="L4063" s="2"/>
      <c r="M4063" s="1"/>
    </row>
    <row r="4064" spans="1:13" x14ac:dyDescent="0.2">
      <c r="A4064" s="1"/>
      <c r="B4064" s="1"/>
      <c r="C4064" s="16"/>
      <c r="D4064" s="1"/>
      <c r="E4064" s="1"/>
      <c r="F4064" s="1"/>
      <c r="G4064" s="1"/>
      <c r="H4064" s="11"/>
      <c r="I4064" s="11"/>
      <c r="J4064" s="11"/>
      <c r="K4064" s="2"/>
      <c r="L4064" s="2"/>
      <c r="M4064" s="1"/>
    </row>
    <row r="4065" spans="1:13" x14ac:dyDescent="0.2">
      <c r="A4065" s="1"/>
      <c r="B4065" s="1"/>
      <c r="C4065" s="16"/>
      <c r="D4065" s="1"/>
      <c r="E4065" s="1"/>
      <c r="F4065" s="1"/>
      <c r="G4065" s="1"/>
      <c r="H4065" s="11"/>
      <c r="I4065" s="11"/>
      <c r="J4065" s="11"/>
      <c r="K4065" s="2"/>
      <c r="L4065" s="2"/>
      <c r="M4065" s="1"/>
    </row>
    <row r="4066" spans="1:13" x14ac:dyDescent="0.2">
      <c r="A4066" s="1"/>
      <c r="B4066" s="1"/>
      <c r="C4066" s="16"/>
      <c r="D4066" s="1"/>
      <c r="E4066" s="1"/>
      <c r="F4066" s="1"/>
      <c r="G4066" s="1"/>
      <c r="H4066" s="11"/>
      <c r="I4066" s="11"/>
      <c r="J4066" s="11"/>
      <c r="K4066" s="2"/>
      <c r="L4066" s="2"/>
      <c r="M4066" s="1"/>
    </row>
    <row r="4067" spans="1:13" x14ac:dyDescent="0.2">
      <c r="A4067" s="1"/>
      <c r="B4067" s="1"/>
      <c r="C4067" s="16"/>
      <c r="D4067" s="1"/>
      <c r="E4067" s="1"/>
      <c r="F4067" s="1"/>
      <c r="G4067" s="1"/>
      <c r="H4067" s="11"/>
      <c r="I4067" s="11"/>
      <c r="J4067" s="11"/>
      <c r="K4067" s="2"/>
      <c r="L4067" s="2"/>
      <c r="M4067" s="1"/>
    </row>
    <row r="4068" spans="1:13" x14ac:dyDescent="0.2">
      <c r="A4068" s="1"/>
      <c r="B4068" s="1"/>
      <c r="C4068" s="16"/>
      <c r="D4068" s="1"/>
      <c r="E4068" s="1"/>
      <c r="F4068" s="1"/>
      <c r="G4068" s="1"/>
      <c r="H4068" s="11"/>
      <c r="I4068" s="11"/>
      <c r="J4068" s="11"/>
      <c r="K4068" s="2"/>
      <c r="L4068" s="2"/>
      <c r="M4068" s="1"/>
    </row>
    <row r="4069" spans="1:13" x14ac:dyDescent="0.2">
      <c r="A4069" s="1"/>
      <c r="B4069" s="1"/>
      <c r="C4069" s="16"/>
      <c r="D4069" s="1"/>
      <c r="E4069" s="1"/>
      <c r="F4069" s="1"/>
      <c r="G4069" s="1"/>
      <c r="H4069" s="11"/>
      <c r="I4069" s="11"/>
      <c r="J4069" s="11"/>
      <c r="K4069" s="2"/>
      <c r="L4069" s="2"/>
      <c r="M4069" s="1"/>
    </row>
    <row r="4070" spans="1:13" x14ac:dyDescent="0.2">
      <c r="A4070" s="1"/>
      <c r="B4070" s="1"/>
      <c r="C4070" s="16"/>
      <c r="D4070" s="1"/>
      <c r="E4070" s="1"/>
      <c r="F4070" s="1"/>
      <c r="G4070" s="1"/>
      <c r="H4070" s="11"/>
      <c r="I4070" s="11"/>
      <c r="J4070" s="11"/>
      <c r="K4070" s="2"/>
      <c r="L4070" s="2"/>
      <c r="M4070" s="1"/>
    </row>
    <row r="4071" spans="1:13" x14ac:dyDescent="0.2">
      <c r="A4071" s="1"/>
      <c r="B4071" s="1"/>
      <c r="C4071" s="16"/>
      <c r="D4071" s="1"/>
      <c r="E4071" s="1"/>
      <c r="F4071" s="1"/>
      <c r="G4071" s="1"/>
      <c r="H4071" s="11"/>
      <c r="I4071" s="11"/>
      <c r="J4071" s="11"/>
      <c r="K4071" s="2"/>
      <c r="L4071" s="2"/>
      <c r="M4071" s="1"/>
    </row>
    <row r="4072" spans="1:13" x14ac:dyDescent="0.2">
      <c r="A4072" s="1"/>
      <c r="B4072" s="1"/>
      <c r="C4072" s="16"/>
      <c r="D4072" s="1"/>
      <c r="E4072" s="1"/>
      <c r="F4072" s="1"/>
      <c r="G4072" s="1"/>
      <c r="H4072" s="11"/>
      <c r="I4072" s="11"/>
      <c r="J4072" s="11"/>
      <c r="K4072" s="2"/>
      <c r="L4072" s="2"/>
      <c r="M4072" s="1"/>
    </row>
    <row r="4073" spans="1:13" x14ac:dyDescent="0.2">
      <c r="A4073" s="1"/>
      <c r="B4073" s="1"/>
      <c r="C4073" s="16"/>
      <c r="D4073" s="1"/>
      <c r="E4073" s="1"/>
      <c r="F4073" s="1"/>
      <c r="G4073" s="1"/>
      <c r="H4073" s="11"/>
      <c r="I4073" s="11"/>
      <c r="J4073" s="11"/>
      <c r="K4073" s="2"/>
      <c r="L4073" s="2"/>
      <c r="M4073" s="1"/>
    </row>
    <row r="4074" spans="1:13" x14ac:dyDescent="0.2">
      <c r="A4074" s="1"/>
      <c r="B4074" s="1"/>
      <c r="C4074" s="16"/>
      <c r="D4074" s="1"/>
      <c r="E4074" s="1"/>
      <c r="F4074" s="1"/>
      <c r="G4074" s="1"/>
      <c r="H4074" s="11"/>
      <c r="I4074" s="11"/>
      <c r="J4074" s="11"/>
      <c r="K4074" s="2"/>
      <c r="L4074" s="2"/>
      <c r="M4074" s="1"/>
    </row>
    <row r="4075" spans="1:13" x14ac:dyDescent="0.2">
      <c r="A4075" s="1"/>
      <c r="B4075" s="1"/>
      <c r="C4075" s="16"/>
      <c r="D4075" s="1"/>
      <c r="E4075" s="1"/>
      <c r="F4075" s="1"/>
      <c r="G4075" s="1"/>
      <c r="H4075" s="11"/>
      <c r="I4075" s="11"/>
      <c r="J4075" s="11"/>
      <c r="K4075" s="2"/>
      <c r="L4075" s="2"/>
      <c r="M4075" s="1"/>
    </row>
    <row r="4076" spans="1:13" x14ac:dyDescent="0.2">
      <c r="A4076" s="1"/>
      <c r="B4076" s="1"/>
      <c r="C4076" s="16"/>
      <c r="D4076" s="1"/>
      <c r="E4076" s="1"/>
      <c r="F4076" s="1"/>
      <c r="G4076" s="1"/>
      <c r="H4076" s="11"/>
      <c r="I4076" s="11"/>
      <c r="J4076" s="11"/>
      <c r="K4076" s="2"/>
      <c r="L4076" s="2"/>
      <c r="M4076" s="1"/>
    </row>
    <row r="4077" spans="1:13" x14ac:dyDescent="0.2">
      <c r="A4077" s="1"/>
      <c r="B4077" s="1"/>
      <c r="C4077" s="16"/>
      <c r="D4077" s="1"/>
      <c r="E4077" s="1"/>
      <c r="F4077" s="1"/>
      <c r="G4077" s="1"/>
      <c r="H4077" s="11"/>
      <c r="I4077" s="11"/>
      <c r="J4077" s="11"/>
      <c r="K4077" s="2"/>
      <c r="L4077" s="2"/>
      <c r="M4077" s="1"/>
    </row>
    <row r="4078" spans="1:13" x14ac:dyDescent="0.2">
      <c r="A4078" s="1"/>
      <c r="B4078" s="1"/>
      <c r="C4078" s="16"/>
      <c r="D4078" s="1"/>
      <c r="E4078" s="1"/>
      <c r="F4078" s="1"/>
      <c r="G4078" s="1"/>
      <c r="H4078" s="11"/>
      <c r="I4078" s="11"/>
      <c r="J4078" s="11"/>
      <c r="K4078" s="2"/>
      <c r="L4078" s="2"/>
      <c r="M4078" s="1"/>
    </row>
    <row r="4079" spans="1:13" x14ac:dyDescent="0.2">
      <c r="A4079" s="1"/>
      <c r="B4079" s="1"/>
      <c r="C4079" s="16"/>
      <c r="D4079" s="1"/>
      <c r="E4079" s="1"/>
      <c r="F4079" s="1"/>
      <c r="G4079" s="1"/>
      <c r="H4079" s="11"/>
      <c r="I4079" s="11"/>
      <c r="J4079" s="11"/>
      <c r="K4079" s="2"/>
      <c r="L4079" s="2"/>
      <c r="M4079" s="1"/>
    </row>
    <row r="4080" spans="1:13" x14ac:dyDescent="0.2">
      <c r="A4080" s="1"/>
      <c r="B4080" s="1"/>
      <c r="C4080" s="16"/>
      <c r="D4080" s="1"/>
      <c r="E4080" s="1"/>
      <c r="F4080" s="1"/>
      <c r="G4080" s="1"/>
      <c r="H4080" s="11"/>
      <c r="I4080" s="11"/>
      <c r="J4080" s="11"/>
      <c r="K4080" s="2"/>
      <c r="L4080" s="2"/>
      <c r="M4080" s="1"/>
    </row>
    <row r="4081" spans="1:13" x14ac:dyDescent="0.2">
      <c r="A4081" s="1"/>
      <c r="B4081" s="1"/>
      <c r="C4081" s="16"/>
      <c r="D4081" s="1"/>
      <c r="E4081" s="1"/>
      <c r="F4081" s="1"/>
      <c r="G4081" s="1"/>
      <c r="H4081" s="11"/>
      <c r="I4081" s="11"/>
      <c r="J4081" s="11"/>
      <c r="K4081" s="2"/>
      <c r="L4081" s="2"/>
      <c r="M4081" s="1"/>
    </row>
    <row r="4082" spans="1:13" x14ac:dyDescent="0.2">
      <c r="A4082" s="1"/>
      <c r="B4082" s="1"/>
      <c r="C4082" s="16"/>
      <c r="D4082" s="1"/>
      <c r="E4082" s="1"/>
      <c r="F4082" s="1"/>
      <c r="G4082" s="1"/>
      <c r="H4082" s="11"/>
      <c r="I4082" s="11"/>
      <c r="J4082" s="11"/>
      <c r="K4082" s="2"/>
      <c r="L4082" s="2"/>
      <c r="M4082" s="1"/>
    </row>
    <row r="4083" spans="1:13" x14ac:dyDescent="0.2">
      <c r="A4083" s="1"/>
      <c r="B4083" s="1"/>
      <c r="C4083" s="16"/>
      <c r="D4083" s="1"/>
      <c r="E4083" s="1"/>
      <c r="F4083" s="1"/>
      <c r="G4083" s="1"/>
      <c r="H4083" s="11"/>
      <c r="I4083" s="11"/>
      <c r="J4083" s="11"/>
      <c r="K4083" s="2"/>
      <c r="L4083" s="2"/>
      <c r="M4083" s="1"/>
    </row>
    <row r="4084" spans="1:13" x14ac:dyDescent="0.2">
      <c r="A4084" s="1"/>
      <c r="B4084" s="1"/>
      <c r="C4084" s="16"/>
      <c r="D4084" s="1"/>
      <c r="E4084" s="1"/>
      <c r="F4084" s="1"/>
      <c r="G4084" s="1"/>
      <c r="H4084" s="11"/>
      <c r="I4084" s="11"/>
      <c r="J4084" s="11"/>
      <c r="K4084" s="2"/>
      <c r="L4084" s="2"/>
      <c r="M4084" s="1"/>
    </row>
    <row r="4085" spans="1:13" x14ac:dyDescent="0.2">
      <c r="A4085" s="1"/>
      <c r="B4085" s="1"/>
      <c r="C4085" s="16"/>
      <c r="D4085" s="1"/>
      <c r="E4085" s="1"/>
      <c r="F4085" s="1"/>
      <c r="G4085" s="1"/>
      <c r="H4085" s="11"/>
      <c r="I4085" s="11"/>
      <c r="J4085" s="11"/>
      <c r="K4085" s="2"/>
      <c r="L4085" s="2"/>
      <c r="M4085" s="1"/>
    </row>
    <row r="4086" spans="1:13" x14ac:dyDescent="0.2">
      <c r="A4086" s="1"/>
      <c r="B4086" s="1"/>
      <c r="C4086" s="16"/>
      <c r="D4086" s="1"/>
      <c r="E4086" s="1"/>
      <c r="F4086" s="1"/>
      <c r="G4086" s="1"/>
      <c r="H4086" s="11"/>
      <c r="I4086" s="11"/>
      <c r="J4086" s="11"/>
      <c r="K4086" s="2"/>
      <c r="L4086" s="2"/>
      <c r="M4086" s="1"/>
    </row>
    <row r="4087" spans="1:13" x14ac:dyDescent="0.2">
      <c r="A4087" s="1"/>
      <c r="B4087" s="1"/>
      <c r="C4087" s="16"/>
      <c r="D4087" s="1"/>
      <c r="E4087" s="1"/>
      <c r="F4087" s="1"/>
      <c r="G4087" s="1"/>
      <c r="H4087" s="11"/>
      <c r="I4087" s="11"/>
      <c r="J4087" s="11"/>
      <c r="K4087" s="2"/>
      <c r="L4087" s="2"/>
      <c r="M4087" s="1"/>
    </row>
    <row r="4088" spans="1:13" x14ac:dyDescent="0.2">
      <c r="A4088" s="1"/>
      <c r="B4088" s="1"/>
      <c r="C4088" s="16"/>
      <c r="D4088" s="1"/>
      <c r="E4088" s="1"/>
      <c r="F4088" s="1"/>
      <c r="G4088" s="1"/>
      <c r="H4088" s="11"/>
      <c r="I4088" s="11"/>
      <c r="J4088" s="11"/>
      <c r="K4088" s="2"/>
      <c r="L4088" s="2"/>
      <c r="M4088" s="1"/>
    </row>
    <row r="4089" spans="1:13" x14ac:dyDescent="0.2">
      <c r="A4089" s="1"/>
      <c r="B4089" s="1"/>
      <c r="C4089" s="16"/>
      <c r="D4089" s="1"/>
      <c r="E4089" s="1"/>
      <c r="F4089" s="1"/>
      <c r="G4089" s="1"/>
      <c r="H4089" s="11"/>
      <c r="I4089" s="11"/>
      <c r="J4089" s="11"/>
      <c r="K4089" s="2"/>
      <c r="L4089" s="2"/>
      <c r="M4089" s="1"/>
    </row>
    <row r="4090" spans="1:13" x14ac:dyDescent="0.2">
      <c r="A4090" s="1"/>
      <c r="B4090" s="1"/>
      <c r="C4090" s="16"/>
      <c r="D4090" s="1"/>
      <c r="E4090" s="1"/>
      <c r="F4090" s="1"/>
      <c r="G4090" s="1"/>
      <c r="H4090" s="11"/>
      <c r="I4090" s="11"/>
      <c r="J4090" s="11"/>
      <c r="K4090" s="2"/>
      <c r="L4090" s="2"/>
      <c r="M4090" s="1"/>
    </row>
    <row r="4091" spans="1:13" x14ac:dyDescent="0.2">
      <c r="A4091" s="1"/>
      <c r="B4091" s="1"/>
      <c r="C4091" s="16"/>
      <c r="D4091" s="1"/>
      <c r="E4091" s="1"/>
      <c r="F4091" s="1"/>
      <c r="G4091" s="1"/>
      <c r="H4091" s="11"/>
      <c r="I4091" s="11"/>
      <c r="J4091" s="11"/>
      <c r="K4091" s="2"/>
      <c r="L4091" s="2"/>
      <c r="M4091" s="1"/>
    </row>
    <row r="4092" spans="1:13" x14ac:dyDescent="0.2">
      <c r="A4092" s="1"/>
      <c r="B4092" s="1"/>
      <c r="C4092" s="16"/>
      <c r="D4092" s="1"/>
      <c r="E4092" s="1"/>
      <c r="F4092" s="1"/>
      <c r="G4092" s="1"/>
      <c r="H4092" s="11"/>
      <c r="I4092" s="11"/>
      <c r="J4092" s="11"/>
      <c r="K4092" s="2"/>
      <c r="L4092" s="2"/>
      <c r="M4092" s="1"/>
    </row>
    <row r="4093" spans="1:13" x14ac:dyDescent="0.2">
      <c r="A4093" s="1"/>
      <c r="B4093" s="1"/>
      <c r="C4093" s="16"/>
      <c r="D4093" s="1"/>
      <c r="E4093" s="1"/>
      <c r="F4093" s="1"/>
      <c r="G4093" s="1"/>
      <c r="H4093" s="11"/>
      <c r="I4093" s="11"/>
      <c r="J4093" s="11"/>
      <c r="K4093" s="2"/>
      <c r="L4093" s="2"/>
      <c r="M4093" s="1"/>
    </row>
    <row r="4094" spans="1:13" x14ac:dyDescent="0.2">
      <c r="A4094" s="1"/>
      <c r="B4094" s="1"/>
      <c r="C4094" s="16"/>
      <c r="D4094" s="1"/>
      <c r="E4094" s="1"/>
      <c r="F4094" s="1"/>
      <c r="G4094" s="1"/>
      <c r="H4094" s="11"/>
      <c r="I4094" s="11"/>
      <c r="J4094" s="11"/>
      <c r="K4094" s="2"/>
      <c r="L4094" s="2"/>
      <c r="M4094" s="1"/>
    </row>
    <row r="4095" spans="1:13" x14ac:dyDescent="0.2">
      <c r="A4095" s="1"/>
      <c r="B4095" s="1"/>
      <c r="C4095" s="16"/>
      <c r="D4095" s="1"/>
      <c r="E4095" s="1"/>
      <c r="F4095" s="1"/>
      <c r="G4095" s="1"/>
      <c r="H4095" s="11"/>
      <c r="I4095" s="11"/>
      <c r="J4095" s="11"/>
      <c r="K4095" s="2"/>
      <c r="L4095" s="2"/>
      <c r="M4095" s="1"/>
    </row>
    <row r="4096" spans="1:13" x14ac:dyDescent="0.2">
      <c r="A4096" s="1"/>
      <c r="B4096" s="1"/>
      <c r="C4096" s="16"/>
      <c r="D4096" s="1"/>
      <c r="E4096" s="1"/>
      <c r="F4096" s="1"/>
      <c r="G4096" s="1"/>
      <c r="H4096" s="11"/>
      <c r="I4096" s="11"/>
      <c r="J4096" s="11"/>
      <c r="K4096" s="2"/>
      <c r="L4096" s="2"/>
      <c r="M4096" s="1"/>
    </row>
    <row r="4097" spans="1:13" x14ac:dyDescent="0.2">
      <c r="A4097" s="1"/>
      <c r="B4097" s="1"/>
      <c r="C4097" s="16"/>
      <c r="D4097" s="1"/>
      <c r="E4097" s="1"/>
      <c r="F4097" s="1"/>
      <c r="G4097" s="1"/>
      <c r="H4097" s="11"/>
      <c r="I4097" s="11"/>
      <c r="J4097" s="11"/>
      <c r="K4097" s="2"/>
      <c r="L4097" s="2"/>
      <c r="M4097" s="1"/>
    </row>
    <row r="4098" spans="1:13" x14ac:dyDescent="0.2">
      <c r="A4098" s="1"/>
      <c r="B4098" s="1"/>
      <c r="C4098" s="16"/>
      <c r="D4098" s="1"/>
      <c r="E4098" s="1"/>
      <c r="F4098" s="1"/>
      <c r="G4098" s="1"/>
      <c r="H4098" s="11"/>
      <c r="I4098" s="11"/>
      <c r="J4098" s="11"/>
      <c r="K4098" s="2"/>
      <c r="L4098" s="2"/>
      <c r="M4098" s="1"/>
    </row>
    <row r="4099" spans="1:13" x14ac:dyDescent="0.2">
      <c r="A4099" s="1"/>
      <c r="B4099" s="1"/>
      <c r="C4099" s="16"/>
      <c r="D4099" s="1"/>
      <c r="E4099" s="1"/>
      <c r="F4099" s="1"/>
      <c r="G4099" s="1"/>
      <c r="H4099" s="11"/>
      <c r="I4099" s="11"/>
      <c r="J4099" s="11"/>
      <c r="K4099" s="2"/>
      <c r="L4099" s="2"/>
      <c r="M4099" s="1"/>
    </row>
    <row r="4100" spans="1:13" x14ac:dyDescent="0.2">
      <c r="A4100" s="1"/>
      <c r="B4100" s="1"/>
      <c r="C4100" s="16"/>
      <c r="D4100" s="1"/>
      <c r="E4100" s="1"/>
      <c r="F4100" s="1"/>
      <c r="G4100" s="1"/>
      <c r="H4100" s="11"/>
      <c r="I4100" s="11"/>
      <c r="J4100" s="11"/>
      <c r="K4100" s="2"/>
      <c r="L4100" s="2"/>
      <c r="M4100" s="1"/>
    </row>
    <row r="4101" spans="1:13" x14ac:dyDescent="0.2">
      <c r="A4101" s="1"/>
      <c r="B4101" s="1"/>
      <c r="C4101" s="16"/>
      <c r="D4101" s="1"/>
      <c r="E4101" s="1"/>
      <c r="F4101" s="1"/>
      <c r="G4101" s="1"/>
      <c r="H4101" s="11"/>
      <c r="I4101" s="11"/>
      <c r="J4101" s="11"/>
      <c r="K4101" s="2"/>
      <c r="L4101" s="2"/>
      <c r="M4101" s="1"/>
    </row>
    <row r="4102" spans="1:13" x14ac:dyDescent="0.2">
      <c r="A4102" s="1"/>
      <c r="B4102" s="1"/>
      <c r="C4102" s="16"/>
      <c r="D4102" s="1"/>
      <c r="E4102" s="1"/>
      <c r="F4102" s="1"/>
      <c r="G4102" s="1"/>
      <c r="H4102" s="11"/>
      <c r="I4102" s="11"/>
      <c r="J4102" s="11"/>
      <c r="K4102" s="2"/>
      <c r="L4102" s="2"/>
      <c r="M4102" s="1"/>
    </row>
    <row r="4103" spans="1:13" x14ac:dyDescent="0.2">
      <c r="A4103" s="1"/>
      <c r="B4103" s="1"/>
      <c r="C4103" s="16"/>
      <c r="D4103" s="1"/>
      <c r="E4103" s="1"/>
      <c r="F4103" s="1"/>
      <c r="G4103" s="1"/>
      <c r="H4103" s="11"/>
      <c r="I4103" s="11"/>
      <c r="J4103" s="11"/>
      <c r="K4103" s="2"/>
      <c r="L4103" s="2"/>
      <c r="M4103" s="1"/>
    </row>
    <row r="4104" spans="1:13" x14ac:dyDescent="0.2">
      <c r="A4104" s="1"/>
      <c r="B4104" s="1"/>
      <c r="C4104" s="16"/>
      <c r="D4104" s="1"/>
      <c r="E4104" s="1"/>
      <c r="F4104" s="1"/>
      <c r="G4104" s="1"/>
      <c r="H4104" s="11"/>
      <c r="I4104" s="11"/>
      <c r="J4104" s="11"/>
      <c r="K4104" s="2"/>
      <c r="L4104" s="2"/>
      <c r="M4104" s="1"/>
    </row>
    <row r="4105" spans="1:13" x14ac:dyDescent="0.2">
      <c r="A4105" s="1"/>
      <c r="B4105" s="1"/>
      <c r="C4105" s="16"/>
      <c r="D4105" s="1"/>
      <c r="E4105" s="1"/>
      <c r="F4105" s="1"/>
      <c r="G4105" s="1"/>
      <c r="H4105" s="11"/>
      <c r="I4105" s="11"/>
      <c r="J4105" s="11"/>
      <c r="K4105" s="2"/>
      <c r="L4105" s="2"/>
      <c r="M4105" s="1"/>
    </row>
    <row r="4106" spans="1:13" x14ac:dyDescent="0.2">
      <c r="A4106" s="1"/>
      <c r="B4106" s="1"/>
      <c r="C4106" s="16"/>
      <c r="D4106" s="1"/>
      <c r="E4106" s="1"/>
      <c r="F4106" s="1"/>
      <c r="G4106" s="1"/>
      <c r="H4106" s="11"/>
      <c r="I4106" s="11"/>
      <c r="J4106" s="11"/>
      <c r="K4106" s="2"/>
      <c r="L4106" s="2"/>
      <c r="M4106" s="1"/>
    </row>
    <row r="4107" spans="1:13" x14ac:dyDescent="0.2">
      <c r="A4107" s="1"/>
      <c r="B4107" s="1"/>
      <c r="C4107" s="16"/>
      <c r="D4107" s="1"/>
      <c r="E4107" s="1"/>
      <c r="F4107" s="1"/>
      <c r="G4107" s="1"/>
      <c r="H4107" s="11"/>
      <c r="I4107" s="11"/>
      <c r="J4107" s="11"/>
      <c r="K4107" s="2"/>
      <c r="L4107" s="2"/>
      <c r="M4107" s="1"/>
    </row>
    <row r="4108" spans="1:13" x14ac:dyDescent="0.2">
      <c r="A4108" s="1"/>
      <c r="B4108" s="1"/>
      <c r="C4108" s="16"/>
      <c r="D4108" s="1"/>
      <c r="E4108" s="1"/>
      <c r="F4108" s="1"/>
      <c r="G4108" s="1"/>
      <c r="H4108" s="11"/>
      <c r="I4108" s="11"/>
      <c r="J4108" s="11"/>
      <c r="K4108" s="2"/>
      <c r="L4108" s="2"/>
      <c r="M4108" s="1"/>
    </row>
    <row r="4109" spans="1:13" x14ac:dyDescent="0.2">
      <c r="A4109" s="1"/>
      <c r="B4109" s="1"/>
      <c r="C4109" s="16"/>
      <c r="D4109" s="1"/>
      <c r="E4109" s="1"/>
      <c r="F4109" s="1"/>
      <c r="G4109" s="1"/>
      <c r="H4109" s="11"/>
      <c r="I4109" s="11"/>
      <c r="J4109" s="11"/>
      <c r="K4109" s="2"/>
      <c r="L4109" s="2"/>
      <c r="M4109" s="1"/>
    </row>
    <row r="4110" spans="1:13" x14ac:dyDescent="0.2">
      <c r="A4110" s="1"/>
      <c r="B4110" s="1"/>
      <c r="C4110" s="16"/>
      <c r="D4110" s="1"/>
      <c r="E4110" s="1"/>
      <c r="F4110" s="1"/>
      <c r="G4110" s="1"/>
      <c r="H4110" s="11"/>
      <c r="I4110" s="11"/>
      <c r="J4110" s="11"/>
      <c r="K4110" s="2"/>
      <c r="L4110" s="2"/>
      <c r="M4110" s="1"/>
    </row>
    <row r="4111" spans="1:13" x14ac:dyDescent="0.2">
      <c r="A4111" s="1"/>
      <c r="B4111" s="1"/>
      <c r="C4111" s="16"/>
      <c r="D4111" s="1"/>
      <c r="E4111" s="1"/>
      <c r="F4111" s="1"/>
      <c r="G4111" s="1"/>
      <c r="H4111" s="11"/>
      <c r="I4111" s="11"/>
      <c r="J4111" s="11"/>
      <c r="K4111" s="2"/>
      <c r="L4111" s="2"/>
      <c r="M4111" s="1"/>
    </row>
    <row r="4112" spans="1:13" x14ac:dyDescent="0.2">
      <c r="A4112" s="1"/>
      <c r="B4112" s="1"/>
      <c r="C4112" s="16"/>
      <c r="D4112" s="1"/>
      <c r="E4112" s="1"/>
      <c r="F4112" s="1"/>
      <c r="G4112" s="1"/>
      <c r="H4112" s="11"/>
      <c r="I4112" s="11"/>
      <c r="J4112" s="11"/>
      <c r="K4112" s="2"/>
      <c r="L4112" s="2"/>
      <c r="M4112" s="1"/>
    </row>
    <row r="4113" spans="1:13" x14ac:dyDescent="0.2">
      <c r="A4113" s="1"/>
      <c r="B4113" s="1"/>
      <c r="C4113" s="16"/>
      <c r="D4113" s="1"/>
      <c r="E4113" s="1"/>
      <c r="F4113" s="1"/>
      <c r="G4113" s="1"/>
      <c r="H4113" s="11"/>
      <c r="I4113" s="11"/>
      <c r="J4113" s="11"/>
      <c r="K4113" s="2"/>
      <c r="L4113" s="2"/>
      <c r="M4113" s="1"/>
    </row>
    <row r="4114" spans="1:13" x14ac:dyDescent="0.2">
      <c r="A4114" s="1"/>
      <c r="B4114" s="1"/>
      <c r="C4114" s="16"/>
      <c r="D4114" s="1"/>
      <c r="E4114" s="1"/>
      <c r="F4114" s="1"/>
      <c r="G4114" s="1"/>
      <c r="H4114" s="11"/>
      <c r="I4114" s="11"/>
      <c r="J4114" s="11"/>
      <c r="K4114" s="2"/>
      <c r="L4114" s="2"/>
      <c r="M4114" s="1"/>
    </row>
    <row r="4115" spans="1:13" x14ac:dyDescent="0.2">
      <c r="A4115" s="1"/>
      <c r="B4115" s="1"/>
      <c r="C4115" s="16"/>
      <c r="D4115" s="1"/>
      <c r="E4115" s="1"/>
      <c r="F4115" s="1"/>
      <c r="G4115" s="1"/>
      <c r="H4115" s="11"/>
      <c r="I4115" s="11"/>
      <c r="J4115" s="11"/>
      <c r="K4115" s="2"/>
      <c r="L4115" s="2"/>
      <c r="M4115" s="1"/>
    </row>
    <row r="4116" spans="1:13" x14ac:dyDescent="0.2">
      <c r="A4116" s="1"/>
      <c r="B4116" s="1"/>
      <c r="C4116" s="16"/>
      <c r="D4116" s="1"/>
      <c r="E4116" s="1"/>
      <c r="F4116" s="1"/>
      <c r="G4116" s="1"/>
      <c r="H4116" s="11"/>
      <c r="I4116" s="11"/>
      <c r="J4116" s="11"/>
      <c r="K4116" s="2"/>
      <c r="L4116" s="2"/>
      <c r="M4116" s="1"/>
    </row>
    <row r="4117" spans="1:13" x14ac:dyDescent="0.2">
      <c r="A4117" s="1"/>
      <c r="B4117" s="1"/>
      <c r="C4117" s="16"/>
      <c r="D4117" s="1"/>
      <c r="E4117" s="1"/>
      <c r="F4117" s="1"/>
      <c r="G4117" s="1"/>
      <c r="H4117" s="11"/>
      <c r="I4117" s="11"/>
      <c r="J4117" s="11"/>
      <c r="K4117" s="2"/>
      <c r="L4117" s="2"/>
      <c r="M4117" s="1"/>
    </row>
    <row r="4118" spans="1:13" x14ac:dyDescent="0.2">
      <c r="A4118" s="1"/>
      <c r="B4118" s="1"/>
      <c r="C4118" s="16"/>
      <c r="D4118" s="1"/>
      <c r="E4118" s="1"/>
      <c r="F4118" s="1"/>
      <c r="G4118" s="1"/>
      <c r="H4118" s="11"/>
      <c r="I4118" s="11"/>
      <c r="J4118" s="11"/>
      <c r="K4118" s="2"/>
      <c r="L4118" s="2"/>
      <c r="M4118" s="1"/>
    </row>
    <row r="4119" spans="1:13" x14ac:dyDescent="0.2">
      <c r="A4119" s="1"/>
      <c r="B4119" s="1"/>
      <c r="C4119" s="16"/>
      <c r="D4119" s="1"/>
      <c r="E4119" s="1"/>
      <c r="F4119" s="1"/>
      <c r="G4119" s="1"/>
      <c r="H4119" s="11"/>
      <c r="I4119" s="11"/>
      <c r="J4119" s="11"/>
      <c r="K4119" s="2"/>
      <c r="L4119" s="2"/>
      <c r="M4119" s="1"/>
    </row>
    <row r="4120" spans="1:13" x14ac:dyDescent="0.2">
      <c r="A4120" s="1"/>
      <c r="B4120" s="1"/>
      <c r="C4120" s="16"/>
      <c r="D4120" s="1"/>
      <c r="E4120" s="1"/>
      <c r="F4120" s="1"/>
      <c r="G4120" s="1"/>
      <c r="H4120" s="11"/>
      <c r="I4120" s="11"/>
      <c r="J4120" s="11"/>
      <c r="K4120" s="2"/>
      <c r="L4120" s="2"/>
      <c r="M4120" s="1"/>
    </row>
    <row r="4121" spans="1:13" x14ac:dyDescent="0.2">
      <c r="A4121" s="1"/>
      <c r="B4121" s="1"/>
      <c r="C4121" s="16"/>
      <c r="D4121" s="1"/>
      <c r="E4121" s="1"/>
      <c r="F4121" s="1"/>
      <c r="G4121" s="1"/>
      <c r="H4121" s="11"/>
      <c r="I4121" s="11"/>
      <c r="J4121" s="11"/>
      <c r="K4121" s="2"/>
      <c r="L4121" s="2"/>
      <c r="M4121" s="1"/>
    </row>
    <row r="4122" spans="1:13" x14ac:dyDescent="0.2">
      <c r="A4122" s="1"/>
      <c r="B4122" s="1"/>
      <c r="C4122" s="16"/>
      <c r="D4122" s="1"/>
      <c r="E4122" s="1"/>
      <c r="F4122" s="1"/>
      <c r="G4122" s="1"/>
      <c r="H4122" s="11"/>
      <c r="I4122" s="11"/>
      <c r="J4122" s="11"/>
      <c r="K4122" s="2"/>
      <c r="L4122" s="2"/>
      <c r="M4122" s="1"/>
    </row>
    <row r="4123" spans="1:13" x14ac:dyDescent="0.2">
      <c r="A4123" s="1"/>
      <c r="B4123" s="1"/>
      <c r="C4123" s="16"/>
      <c r="D4123" s="1"/>
      <c r="E4123" s="1"/>
      <c r="F4123" s="1"/>
      <c r="G4123" s="1"/>
      <c r="H4123" s="11"/>
      <c r="I4123" s="11"/>
      <c r="J4123" s="11"/>
      <c r="K4123" s="2"/>
      <c r="L4123" s="2"/>
      <c r="M4123" s="1"/>
    </row>
    <row r="4124" spans="1:13" x14ac:dyDescent="0.2">
      <c r="A4124" s="1"/>
      <c r="B4124" s="1"/>
      <c r="C4124" s="16"/>
      <c r="D4124" s="1"/>
      <c r="E4124" s="1"/>
      <c r="F4124" s="1"/>
      <c r="G4124" s="1"/>
      <c r="H4124" s="11"/>
      <c r="I4124" s="11"/>
      <c r="J4124" s="11"/>
      <c r="K4124" s="2"/>
      <c r="L4124" s="2"/>
      <c r="M4124" s="1"/>
    </row>
    <row r="4125" spans="1:13" x14ac:dyDescent="0.2">
      <c r="A4125" s="1"/>
      <c r="B4125" s="1"/>
      <c r="C4125" s="16"/>
      <c r="D4125" s="1"/>
      <c r="E4125" s="1"/>
      <c r="F4125" s="1"/>
      <c r="G4125" s="1"/>
      <c r="H4125" s="11"/>
      <c r="I4125" s="11"/>
      <c r="J4125" s="11"/>
      <c r="K4125" s="2"/>
      <c r="L4125" s="2"/>
      <c r="M4125" s="1"/>
    </row>
    <row r="4126" spans="1:13" x14ac:dyDescent="0.2">
      <c r="A4126" s="1"/>
      <c r="B4126" s="1"/>
      <c r="C4126" s="16"/>
      <c r="D4126" s="1"/>
      <c r="E4126" s="1"/>
      <c r="F4126" s="1"/>
      <c r="G4126" s="1"/>
      <c r="H4126" s="11"/>
      <c r="I4126" s="11"/>
      <c r="J4126" s="11"/>
      <c r="K4126" s="2"/>
      <c r="L4126" s="2"/>
      <c r="M4126" s="1"/>
    </row>
    <row r="4127" spans="1:13" x14ac:dyDescent="0.2">
      <c r="A4127" s="1"/>
      <c r="B4127" s="1"/>
      <c r="C4127" s="16"/>
      <c r="D4127" s="1"/>
      <c r="E4127" s="1"/>
      <c r="F4127" s="1"/>
      <c r="G4127" s="1"/>
      <c r="H4127" s="11"/>
      <c r="I4127" s="11"/>
      <c r="J4127" s="11"/>
      <c r="K4127" s="2"/>
      <c r="L4127" s="2"/>
      <c r="M4127" s="1"/>
    </row>
    <row r="4128" spans="1:13" x14ac:dyDescent="0.2">
      <c r="A4128" s="1"/>
      <c r="B4128" s="1"/>
      <c r="C4128" s="16"/>
      <c r="D4128" s="1"/>
      <c r="E4128" s="1"/>
      <c r="F4128" s="1"/>
      <c r="G4128" s="1"/>
      <c r="H4128" s="11"/>
      <c r="I4128" s="11"/>
      <c r="J4128" s="11"/>
      <c r="K4128" s="2"/>
      <c r="L4128" s="2"/>
      <c r="M4128" s="1"/>
    </row>
    <row r="4129" spans="1:13" x14ac:dyDescent="0.2">
      <c r="A4129" s="1"/>
      <c r="B4129" s="1"/>
      <c r="C4129" s="16"/>
      <c r="D4129" s="1"/>
      <c r="E4129" s="1"/>
      <c r="F4129" s="1"/>
      <c r="G4129" s="1"/>
      <c r="H4129" s="11"/>
      <c r="I4129" s="11"/>
      <c r="J4129" s="11"/>
      <c r="K4129" s="2"/>
      <c r="L4129" s="2"/>
      <c r="M4129" s="1"/>
    </row>
    <row r="4130" spans="1:13" x14ac:dyDescent="0.2">
      <c r="A4130" s="1"/>
      <c r="B4130" s="1"/>
      <c r="C4130" s="16"/>
      <c r="D4130" s="1"/>
      <c r="E4130" s="1"/>
      <c r="F4130" s="1"/>
      <c r="G4130" s="1"/>
      <c r="H4130" s="11"/>
      <c r="I4130" s="11"/>
      <c r="J4130" s="11"/>
      <c r="K4130" s="2"/>
      <c r="L4130" s="2"/>
      <c r="M4130" s="1"/>
    </row>
    <row r="4131" spans="1:13" x14ac:dyDescent="0.2">
      <c r="A4131" s="1"/>
      <c r="B4131" s="1"/>
      <c r="C4131" s="16"/>
      <c r="D4131" s="1"/>
      <c r="E4131" s="1"/>
      <c r="F4131" s="1"/>
      <c r="G4131" s="1"/>
      <c r="H4131" s="11"/>
      <c r="I4131" s="11"/>
      <c r="J4131" s="11"/>
      <c r="K4131" s="2"/>
      <c r="L4131" s="2"/>
      <c r="M4131" s="1"/>
    </row>
    <row r="4132" spans="1:13" x14ac:dyDescent="0.2">
      <c r="A4132" s="1"/>
      <c r="B4132" s="1"/>
      <c r="C4132" s="16"/>
      <c r="D4132" s="1"/>
      <c r="E4132" s="1"/>
      <c r="F4132" s="1"/>
      <c r="G4132" s="1"/>
      <c r="H4132" s="11"/>
      <c r="I4132" s="11"/>
      <c r="J4132" s="11"/>
      <c r="K4132" s="2"/>
      <c r="L4132" s="2"/>
      <c r="M4132" s="1"/>
    </row>
    <row r="4133" spans="1:13" x14ac:dyDescent="0.2">
      <c r="A4133" s="1"/>
      <c r="B4133" s="1"/>
      <c r="C4133" s="16"/>
      <c r="D4133" s="1"/>
      <c r="E4133" s="1"/>
      <c r="F4133" s="1"/>
      <c r="G4133" s="1"/>
      <c r="H4133" s="11"/>
      <c r="I4133" s="11"/>
      <c r="J4133" s="11"/>
      <c r="K4133" s="2"/>
      <c r="L4133" s="2"/>
      <c r="M4133" s="1"/>
    </row>
    <row r="4134" spans="1:13" x14ac:dyDescent="0.2">
      <c r="A4134" s="1"/>
      <c r="B4134" s="1"/>
      <c r="C4134" s="16"/>
      <c r="D4134" s="1"/>
      <c r="E4134" s="1"/>
      <c r="F4134" s="1"/>
      <c r="G4134" s="1"/>
      <c r="H4134" s="11"/>
      <c r="I4134" s="11"/>
      <c r="J4134" s="11"/>
      <c r="K4134" s="2"/>
      <c r="L4134" s="2"/>
      <c r="M4134" s="1"/>
    </row>
    <row r="4135" spans="1:13" x14ac:dyDescent="0.2">
      <c r="A4135" s="1"/>
      <c r="B4135" s="1"/>
      <c r="C4135" s="16"/>
      <c r="D4135" s="1"/>
      <c r="E4135" s="1"/>
      <c r="F4135" s="1"/>
      <c r="G4135" s="1"/>
      <c r="H4135" s="11"/>
      <c r="I4135" s="11"/>
      <c r="J4135" s="11"/>
      <c r="K4135" s="2"/>
      <c r="L4135" s="2"/>
      <c r="M4135" s="1"/>
    </row>
    <row r="4136" spans="1:13" x14ac:dyDescent="0.2">
      <c r="A4136" s="1"/>
      <c r="B4136" s="1"/>
      <c r="C4136" s="16"/>
      <c r="D4136" s="1"/>
      <c r="E4136" s="1"/>
      <c r="F4136" s="1"/>
      <c r="G4136" s="1"/>
      <c r="H4136" s="11"/>
      <c r="I4136" s="11"/>
      <c r="J4136" s="11"/>
      <c r="K4136" s="2"/>
      <c r="L4136" s="2"/>
      <c r="M4136" s="1"/>
    </row>
    <row r="4137" spans="1:13" x14ac:dyDescent="0.2">
      <c r="A4137" s="1"/>
      <c r="B4137" s="1"/>
      <c r="C4137" s="16"/>
      <c r="D4137" s="1"/>
      <c r="E4137" s="1"/>
      <c r="F4137" s="1"/>
      <c r="G4137" s="1"/>
      <c r="H4137" s="11"/>
      <c r="I4137" s="11"/>
      <c r="J4137" s="11"/>
      <c r="K4137" s="2"/>
      <c r="L4137" s="2"/>
      <c r="M4137" s="1"/>
    </row>
    <row r="4138" spans="1:13" x14ac:dyDescent="0.2">
      <c r="A4138" s="1"/>
      <c r="B4138" s="1"/>
      <c r="C4138" s="16"/>
      <c r="D4138" s="1"/>
      <c r="E4138" s="1"/>
      <c r="F4138" s="1"/>
      <c r="G4138" s="1"/>
      <c r="H4138" s="11"/>
      <c r="I4138" s="11"/>
      <c r="J4138" s="11"/>
      <c r="K4138" s="2"/>
      <c r="L4138" s="2"/>
      <c r="M4138" s="1"/>
    </row>
    <row r="4139" spans="1:13" x14ac:dyDescent="0.2">
      <c r="A4139" s="1"/>
      <c r="B4139" s="1"/>
      <c r="C4139" s="16"/>
      <c r="D4139" s="1"/>
      <c r="E4139" s="1"/>
      <c r="F4139" s="1"/>
      <c r="G4139" s="1"/>
      <c r="H4139" s="11"/>
      <c r="I4139" s="11"/>
      <c r="J4139" s="11"/>
      <c r="K4139" s="2"/>
      <c r="L4139" s="2"/>
      <c r="M4139" s="1"/>
    </row>
    <row r="4140" spans="1:13" x14ac:dyDescent="0.2">
      <c r="A4140" s="1"/>
      <c r="B4140" s="1"/>
      <c r="C4140" s="16"/>
      <c r="D4140" s="1"/>
      <c r="E4140" s="1"/>
      <c r="F4140" s="1"/>
      <c r="G4140" s="1"/>
      <c r="H4140" s="11"/>
      <c r="I4140" s="11"/>
      <c r="J4140" s="11"/>
      <c r="K4140" s="2"/>
      <c r="L4140" s="2"/>
      <c r="M4140" s="1"/>
    </row>
    <row r="4141" spans="1:13" x14ac:dyDescent="0.2">
      <c r="A4141" s="1"/>
      <c r="B4141" s="1"/>
      <c r="C4141" s="16"/>
      <c r="D4141" s="1"/>
      <c r="E4141" s="1"/>
      <c r="F4141" s="1"/>
      <c r="G4141" s="1"/>
      <c r="H4141" s="11"/>
      <c r="I4141" s="11"/>
      <c r="J4141" s="11"/>
      <c r="K4141" s="2"/>
      <c r="L4141" s="2"/>
      <c r="M4141" s="1"/>
    </row>
    <row r="4142" spans="1:13" x14ac:dyDescent="0.2">
      <c r="A4142" s="1"/>
      <c r="B4142" s="1"/>
      <c r="C4142" s="16"/>
      <c r="D4142" s="1"/>
      <c r="E4142" s="1"/>
      <c r="F4142" s="1"/>
      <c r="G4142" s="1"/>
      <c r="H4142" s="11"/>
      <c r="I4142" s="11"/>
      <c r="J4142" s="11"/>
      <c r="K4142" s="2"/>
      <c r="L4142" s="2"/>
      <c r="M4142" s="1"/>
    </row>
    <row r="4143" spans="1:13" x14ac:dyDescent="0.2">
      <c r="A4143" s="1"/>
      <c r="B4143" s="1"/>
      <c r="C4143" s="16"/>
      <c r="D4143" s="1"/>
      <c r="E4143" s="1"/>
      <c r="F4143" s="1"/>
      <c r="G4143" s="1"/>
      <c r="H4143" s="11"/>
      <c r="I4143" s="11"/>
      <c r="J4143" s="11"/>
      <c r="K4143" s="2"/>
      <c r="L4143" s="2"/>
      <c r="M4143" s="1"/>
    </row>
    <row r="4144" spans="1:13" x14ac:dyDescent="0.2">
      <c r="A4144" s="1"/>
      <c r="B4144" s="1"/>
      <c r="C4144" s="16"/>
      <c r="D4144" s="1"/>
      <c r="E4144" s="1"/>
      <c r="F4144" s="1"/>
      <c r="G4144" s="1"/>
      <c r="H4144" s="11"/>
      <c r="I4144" s="11"/>
      <c r="J4144" s="11"/>
      <c r="K4144" s="2"/>
      <c r="L4144" s="2"/>
      <c r="M4144" s="1"/>
    </row>
    <row r="4145" spans="1:13" x14ac:dyDescent="0.2">
      <c r="A4145" s="1"/>
      <c r="B4145" s="1"/>
      <c r="C4145" s="16"/>
      <c r="D4145" s="1"/>
      <c r="E4145" s="1"/>
      <c r="F4145" s="1"/>
      <c r="G4145" s="1"/>
      <c r="H4145" s="11"/>
      <c r="I4145" s="11"/>
      <c r="J4145" s="11"/>
      <c r="K4145" s="2"/>
      <c r="L4145" s="2"/>
      <c r="M4145" s="1"/>
    </row>
    <row r="4146" spans="1:13" x14ac:dyDescent="0.2">
      <c r="A4146" s="1"/>
      <c r="B4146" s="1"/>
      <c r="C4146" s="16"/>
      <c r="D4146" s="1"/>
      <c r="E4146" s="1"/>
      <c r="F4146" s="1"/>
      <c r="G4146" s="1"/>
      <c r="H4146" s="11"/>
      <c r="I4146" s="11"/>
      <c r="J4146" s="11"/>
      <c r="K4146" s="2"/>
      <c r="L4146" s="2"/>
      <c r="M4146" s="1"/>
    </row>
    <row r="4147" spans="1:13" x14ac:dyDescent="0.2">
      <c r="A4147" s="1"/>
      <c r="B4147" s="1"/>
      <c r="C4147" s="16"/>
      <c r="D4147" s="1"/>
      <c r="E4147" s="1"/>
      <c r="F4147" s="1"/>
      <c r="G4147" s="1"/>
      <c r="H4147" s="11"/>
      <c r="I4147" s="11"/>
      <c r="J4147" s="11"/>
      <c r="K4147" s="2"/>
      <c r="L4147" s="2"/>
      <c r="M4147" s="1"/>
    </row>
    <row r="4148" spans="1:13" x14ac:dyDescent="0.2">
      <c r="A4148" s="1"/>
      <c r="B4148" s="1"/>
      <c r="C4148" s="16"/>
      <c r="D4148" s="1"/>
      <c r="E4148" s="1"/>
      <c r="F4148" s="1"/>
      <c r="G4148" s="1"/>
      <c r="H4148" s="11"/>
      <c r="I4148" s="11"/>
      <c r="J4148" s="11"/>
      <c r="K4148" s="2"/>
      <c r="L4148" s="2"/>
      <c r="M4148" s="1"/>
    </row>
    <row r="4149" spans="1:13" x14ac:dyDescent="0.2">
      <c r="A4149" s="1"/>
      <c r="B4149" s="1"/>
      <c r="C4149" s="16"/>
      <c r="D4149" s="1"/>
      <c r="E4149" s="1"/>
      <c r="F4149" s="1"/>
      <c r="G4149" s="1"/>
      <c r="H4149" s="11"/>
      <c r="I4149" s="11"/>
      <c r="J4149" s="11"/>
      <c r="K4149" s="2"/>
      <c r="L4149" s="2"/>
      <c r="M4149" s="1"/>
    </row>
    <row r="4150" spans="1:13" x14ac:dyDescent="0.2">
      <c r="A4150" s="1"/>
      <c r="B4150" s="1"/>
      <c r="C4150" s="16"/>
      <c r="D4150" s="1"/>
      <c r="E4150" s="1"/>
      <c r="F4150" s="1"/>
      <c r="G4150" s="1"/>
      <c r="H4150" s="11"/>
      <c r="I4150" s="11"/>
      <c r="J4150" s="11"/>
      <c r="K4150" s="2"/>
      <c r="L4150" s="2"/>
      <c r="M4150" s="1"/>
    </row>
    <row r="4151" spans="1:13" x14ac:dyDescent="0.2">
      <c r="A4151" s="1"/>
      <c r="B4151" s="1"/>
      <c r="C4151" s="16"/>
      <c r="D4151" s="1"/>
      <c r="E4151" s="1"/>
      <c r="F4151" s="1"/>
      <c r="G4151" s="1"/>
      <c r="H4151" s="11"/>
      <c r="I4151" s="11"/>
      <c r="J4151" s="11"/>
      <c r="K4151" s="2"/>
      <c r="L4151" s="2"/>
      <c r="M4151" s="1"/>
    </row>
    <row r="4152" spans="1:13" x14ac:dyDescent="0.2">
      <c r="A4152" s="1"/>
      <c r="B4152" s="1"/>
      <c r="C4152" s="16"/>
      <c r="D4152" s="1"/>
      <c r="E4152" s="1"/>
      <c r="F4152" s="1"/>
      <c r="G4152" s="1"/>
      <c r="H4152" s="11"/>
      <c r="I4152" s="11"/>
      <c r="J4152" s="11"/>
      <c r="K4152" s="2"/>
      <c r="L4152" s="2"/>
      <c r="M4152" s="1"/>
    </row>
    <row r="4153" spans="1:13" x14ac:dyDescent="0.2">
      <c r="A4153" s="1"/>
      <c r="B4153" s="1"/>
      <c r="C4153" s="16"/>
      <c r="D4153" s="1"/>
      <c r="E4153" s="1"/>
      <c r="F4153" s="1"/>
      <c r="G4153" s="1"/>
      <c r="H4153" s="11"/>
      <c r="I4153" s="11"/>
      <c r="J4153" s="11"/>
      <c r="K4153" s="2"/>
      <c r="L4153" s="2"/>
      <c r="M4153" s="1"/>
    </row>
    <row r="4154" spans="1:13" x14ac:dyDescent="0.2">
      <c r="A4154" s="1"/>
      <c r="B4154" s="1"/>
      <c r="C4154" s="16"/>
      <c r="D4154" s="1"/>
      <c r="E4154" s="1"/>
      <c r="F4154" s="1"/>
      <c r="G4154" s="1"/>
      <c r="H4154" s="11"/>
      <c r="I4154" s="11"/>
      <c r="J4154" s="11"/>
      <c r="K4154" s="2"/>
      <c r="L4154" s="2"/>
      <c r="M4154" s="1"/>
    </row>
    <row r="4155" spans="1:13" x14ac:dyDescent="0.2">
      <c r="A4155" s="1"/>
      <c r="B4155" s="1"/>
      <c r="C4155" s="16"/>
      <c r="D4155" s="1"/>
      <c r="E4155" s="1"/>
      <c r="F4155" s="1"/>
      <c r="G4155" s="1"/>
      <c r="H4155" s="11"/>
      <c r="I4155" s="11"/>
      <c r="J4155" s="11"/>
      <c r="K4155" s="2"/>
      <c r="L4155" s="2"/>
      <c r="M4155" s="1"/>
    </row>
    <row r="4156" spans="1:13" x14ac:dyDescent="0.2">
      <c r="A4156" s="1"/>
      <c r="B4156" s="1"/>
      <c r="C4156" s="16"/>
      <c r="D4156" s="1"/>
      <c r="E4156" s="1"/>
      <c r="F4156" s="1"/>
      <c r="G4156" s="1"/>
      <c r="H4156" s="11"/>
      <c r="I4156" s="11"/>
      <c r="J4156" s="11"/>
      <c r="K4156" s="2"/>
      <c r="L4156" s="2"/>
      <c r="M4156" s="1"/>
    </row>
    <row r="4157" spans="1:13" x14ac:dyDescent="0.2">
      <c r="A4157" s="1"/>
      <c r="B4157" s="1"/>
      <c r="C4157" s="16"/>
      <c r="D4157" s="1"/>
      <c r="E4157" s="1"/>
      <c r="F4157" s="1"/>
      <c r="G4157" s="1"/>
      <c r="H4157" s="11"/>
      <c r="I4157" s="11"/>
      <c r="J4157" s="11"/>
      <c r="K4157" s="2"/>
      <c r="L4157" s="2"/>
      <c r="M4157" s="1"/>
    </row>
    <row r="4158" spans="1:13" x14ac:dyDescent="0.2">
      <c r="A4158" s="1"/>
      <c r="B4158" s="1"/>
      <c r="C4158" s="16"/>
      <c r="D4158" s="1"/>
      <c r="E4158" s="1"/>
      <c r="F4158" s="1"/>
      <c r="G4158" s="1"/>
      <c r="H4158" s="11"/>
      <c r="I4158" s="11"/>
      <c r="J4158" s="11"/>
      <c r="K4158" s="2"/>
      <c r="L4158" s="2"/>
      <c r="M4158" s="1"/>
    </row>
    <row r="4159" spans="1:13" x14ac:dyDescent="0.2">
      <c r="A4159" s="1"/>
      <c r="B4159" s="1"/>
      <c r="C4159" s="16"/>
      <c r="D4159" s="1"/>
      <c r="E4159" s="1"/>
      <c r="F4159" s="1"/>
      <c r="G4159" s="1"/>
      <c r="H4159" s="11"/>
      <c r="I4159" s="11"/>
      <c r="J4159" s="11"/>
      <c r="K4159" s="2"/>
      <c r="L4159" s="2"/>
      <c r="M4159" s="1"/>
    </row>
    <row r="4160" spans="1:13" x14ac:dyDescent="0.2">
      <c r="A4160" s="1"/>
      <c r="B4160" s="1"/>
      <c r="C4160" s="16"/>
      <c r="D4160" s="1"/>
      <c r="E4160" s="1"/>
      <c r="F4160" s="1"/>
      <c r="G4160" s="1"/>
      <c r="H4160" s="11"/>
      <c r="I4160" s="11"/>
      <c r="J4160" s="11"/>
      <c r="K4160" s="2"/>
      <c r="L4160" s="2"/>
      <c r="M4160" s="1"/>
    </row>
    <row r="4161" spans="1:13" x14ac:dyDescent="0.2">
      <c r="A4161" s="1"/>
      <c r="B4161" s="1"/>
      <c r="C4161" s="16"/>
      <c r="D4161" s="1"/>
      <c r="E4161" s="1"/>
      <c r="F4161" s="1"/>
      <c r="G4161" s="1"/>
      <c r="H4161" s="11"/>
      <c r="I4161" s="11"/>
      <c r="J4161" s="11"/>
      <c r="K4161" s="2"/>
      <c r="L4161" s="2"/>
      <c r="M4161" s="1"/>
    </row>
    <row r="4162" spans="1:13" x14ac:dyDescent="0.2">
      <c r="A4162" s="1"/>
      <c r="B4162" s="1"/>
      <c r="C4162" s="16"/>
      <c r="D4162" s="1"/>
      <c r="E4162" s="1"/>
      <c r="F4162" s="1"/>
      <c r="G4162" s="1"/>
      <c r="H4162" s="11"/>
      <c r="I4162" s="11"/>
      <c r="J4162" s="11"/>
      <c r="K4162" s="2"/>
      <c r="L4162" s="2"/>
      <c r="M4162" s="1"/>
    </row>
    <row r="4163" spans="1:13" x14ac:dyDescent="0.2">
      <c r="A4163" s="1"/>
      <c r="B4163" s="1"/>
      <c r="C4163" s="16"/>
      <c r="D4163" s="1"/>
      <c r="E4163" s="1"/>
      <c r="F4163" s="1"/>
      <c r="G4163" s="1"/>
      <c r="H4163" s="11"/>
      <c r="I4163" s="11"/>
      <c r="J4163" s="11"/>
      <c r="K4163" s="2"/>
      <c r="L4163" s="2"/>
      <c r="M4163" s="1"/>
    </row>
    <row r="4164" spans="1:13" x14ac:dyDescent="0.2">
      <c r="A4164" s="1"/>
      <c r="B4164" s="1"/>
      <c r="C4164" s="16"/>
      <c r="D4164" s="1"/>
      <c r="E4164" s="1"/>
      <c r="F4164" s="1"/>
      <c r="G4164" s="1"/>
      <c r="H4164" s="11"/>
      <c r="I4164" s="11"/>
      <c r="J4164" s="11"/>
      <c r="K4164" s="2"/>
      <c r="L4164" s="2"/>
      <c r="M4164" s="1"/>
    </row>
    <row r="4165" spans="1:13" x14ac:dyDescent="0.2">
      <c r="A4165" s="1"/>
      <c r="B4165" s="1"/>
      <c r="C4165" s="16"/>
      <c r="D4165" s="1"/>
      <c r="E4165" s="1"/>
      <c r="F4165" s="1"/>
      <c r="G4165" s="1"/>
      <c r="H4165" s="11"/>
      <c r="I4165" s="11"/>
      <c r="J4165" s="11"/>
      <c r="K4165" s="2"/>
      <c r="L4165" s="2"/>
      <c r="M4165" s="1"/>
    </row>
    <row r="4166" spans="1:13" x14ac:dyDescent="0.2">
      <c r="A4166" s="1"/>
      <c r="B4166" s="1"/>
      <c r="C4166" s="16"/>
      <c r="D4166" s="1"/>
      <c r="E4166" s="1"/>
      <c r="F4166" s="1"/>
      <c r="G4166" s="1"/>
      <c r="H4166" s="11"/>
      <c r="I4166" s="11"/>
      <c r="J4166" s="11"/>
      <c r="K4166" s="2"/>
      <c r="L4166" s="2"/>
      <c r="M4166" s="1"/>
    </row>
    <row r="4167" spans="1:13" x14ac:dyDescent="0.2">
      <c r="A4167" s="1"/>
      <c r="B4167" s="1"/>
      <c r="C4167" s="16"/>
      <c r="D4167" s="1"/>
      <c r="E4167" s="1"/>
      <c r="F4167" s="1"/>
      <c r="G4167" s="1"/>
      <c r="H4167" s="11"/>
      <c r="I4167" s="11"/>
      <c r="J4167" s="11"/>
      <c r="K4167" s="2"/>
      <c r="L4167" s="2"/>
      <c r="M4167" s="1"/>
    </row>
    <row r="4168" spans="1:13" x14ac:dyDescent="0.2">
      <c r="A4168" s="1"/>
      <c r="B4168" s="1"/>
      <c r="C4168" s="16"/>
      <c r="D4168" s="1"/>
      <c r="E4168" s="1"/>
      <c r="F4168" s="1"/>
      <c r="G4168" s="1"/>
      <c r="H4168" s="11"/>
      <c r="I4168" s="11"/>
      <c r="J4168" s="11"/>
      <c r="K4168" s="2"/>
      <c r="L4168" s="2"/>
      <c r="M4168" s="1"/>
    </row>
    <row r="4169" spans="1:13" x14ac:dyDescent="0.2">
      <c r="A4169" s="1"/>
      <c r="B4169" s="1"/>
      <c r="C4169" s="16"/>
      <c r="D4169" s="1"/>
      <c r="E4169" s="1"/>
      <c r="F4169" s="1"/>
      <c r="G4169" s="1"/>
      <c r="H4169" s="11"/>
      <c r="I4169" s="11"/>
      <c r="J4169" s="11"/>
      <c r="K4169" s="2"/>
      <c r="L4169" s="2"/>
      <c r="M4169" s="1"/>
    </row>
    <row r="4170" spans="1:13" x14ac:dyDescent="0.2">
      <c r="A4170" s="1"/>
      <c r="B4170" s="1"/>
      <c r="C4170" s="16"/>
      <c r="D4170" s="1"/>
      <c r="E4170" s="1"/>
      <c r="F4170" s="1"/>
      <c r="G4170" s="1"/>
      <c r="H4170" s="11"/>
      <c r="I4170" s="11"/>
      <c r="J4170" s="11"/>
      <c r="K4170" s="2"/>
      <c r="L4170" s="2"/>
      <c r="M4170" s="1"/>
    </row>
    <row r="4171" spans="1:13" x14ac:dyDescent="0.2">
      <c r="A4171" s="1"/>
      <c r="B4171" s="1"/>
      <c r="C4171" s="16"/>
      <c r="D4171" s="1"/>
      <c r="E4171" s="1"/>
      <c r="F4171" s="1"/>
      <c r="G4171" s="1"/>
      <c r="H4171" s="11"/>
      <c r="I4171" s="11"/>
      <c r="J4171" s="11"/>
      <c r="K4171" s="2"/>
      <c r="L4171" s="2"/>
      <c r="M4171" s="1"/>
    </row>
    <row r="4172" spans="1:13" x14ac:dyDescent="0.2">
      <c r="A4172" s="1"/>
      <c r="B4172" s="1"/>
      <c r="C4172" s="16"/>
      <c r="D4172" s="1"/>
      <c r="E4172" s="1"/>
      <c r="F4172" s="1"/>
      <c r="G4172" s="1"/>
      <c r="H4172" s="11"/>
      <c r="I4172" s="11"/>
      <c r="J4172" s="11"/>
      <c r="K4172" s="2"/>
      <c r="L4172" s="2"/>
      <c r="M4172" s="1"/>
    </row>
    <row r="4173" spans="1:13" x14ac:dyDescent="0.2">
      <c r="A4173" s="1"/>
      <c r="B4173" s="1"/>
      <c r="C4173" s="16"/>
      <c r="D4173" s="1"/>
      <c r="E4173" s="1"/>
      <c r="F4173" s="1"/>
      <c r="G4173" s="1"/>
      <c r="H4173" s="11"/>
      <c r="I4173" s="11"/>
      <c r="J4173" s="11"/>
      <c r="K4173" s="2"/>
      <c r="L4173" s="2"/>
      <c r="M4173" s="1"/>
    </row>
    <row r="4174" spans="1:13" x14ac:dyDescent="0.2">
      <c r="A4174" s="1"/>
      <c r="B4174" s="1"/>
      <c r="C4174" s="16"/>
      <c r="D4174" s="1"/>
      <c r="E4174" s="1"/>
      <c r="F4174" s="1"/>
      <c r="G4174" s="1"/>
      <c r="H4174" s="11"/>
      <c r="I4174" s="11"/>
      <c r="J4174" s="11"/>
      <c r="K4174" s="2"/>
      <c r="L4174" s="2"/>
      <c r="M4174" s="1"/>
    </row>
    <row r="4175" spans="1:13" x14ac:dyDescent="0.2">
      <c r="A4175" s="1"/>
      <c r="B4175" s="1"/>
      <c r="C4175" s="16"/>
      <c r="D4175" s="1"/>
      <c r="E4175" s="1"/>
      <c r="F4175" s="1"/>
      <c r="G4175" s="1"/>
      <c r="H4175" s="11"/>
      <c r="I4175" s="11"/>
      <c r="J4175" s="11"/>
      <c r="K4175" s="2"/>
      <c r="L4175" s="2"/>
      <c r="M4175" s="1"/>
    </row>
    <row r="4176" spans="1:13" x14ac:dyDescent="0.2">
      <c r="A4176" s="1"/>
      <c r="B4176" s="1"/>
      <c r="C4176" s="16"/>
      <c r="D4176" s="1"/>
      <c r="E4176" s="1"/>
      <c r="F4176" s="1"/>
      <c r="G4176" s="1"/>
      <c r="H4176" s="11"/>
      <c r="I4176" s="11"/>
      <c r="J4176" s="11"/>
      <c r="K4176" s="2"/>
      <c r="L4176" s="2"/>
      <c r="M4176" s="1"/>
    </row>
    <row r="4177" spans="1:13" x14ac:dyDescent="0.2">
      <c r="A4177" s="1"/>
      <c r="B4177" s="1"/>
      <c r="C4177" s="16"/>
      <c r="D4177" s="1"/>
      <c r="E4177" s="1"/>
      <c r="F4177" s="1"/>
      <c r="G4177" s="1"/>
      <c r="H4177" s="11"/>
      <c r="I4177" s="11"/>
      <c r="J4177" s="11"/>
      <c r="K4177" s="2"/>
      <c r="L4177" s="2"/>
      <c r="M4177" s="1"/>
    </row>
    <row r="4178" spans="1:13" x14ac:dyDescent="0.2">
      <c r="A4178" s="1"/>
      <c r="B4178" s="1"/>
      <c r="C4178" s="16"/>
      <c r="D4178" s="1"/>
      <c r="E4178" s="1"/>
      <c r="F4178" s="1"/>
      <c r="G4178" s="1"/>
      <c r="H4178" s="11"/>
      <c r="I4178" s="11"/>
      <c r="J4178" s="11"/>
      <c r="K4178" s="2"/>
      <c r="L4178" s="2"/>
      <c r="M4178" s="1"/>
    </row>
    <row r="4179" spans="1:13" x14ac:dyDescent="0.2">
      <c r="A4179" s="1"/>
      <c r="B4179" s="1"/>
      <c r="C4179" s="16"/>
      <c r="D4179" s="1"/>
      <c r="E4179" s="1"/>
      <c r="F4179" s="1"/>
      <c r="G4179" s="1"/>
      <c r="H4179" s="11"/>
      <c r="I4179" s="11"/>
      <c r="J4179" s="11"/>
      <c r="K4179" s="2"/>
      <c r="L4179" s="2"/>
      <c r="M4179" s="1"/>
    </row>
    <row r="4180" spans="1:13" x14ac:dyDescent="0.2">
      <c r="A4180" s="1"/>
      <c r="B4180" s="1"/>
      <c r="C4180" s="16"/>
      <c r="D4180" s="1"/>
      <c r="E4180" s="1"/>
      <c r="F4180" s="1"/>
      <c r="G4180" s="1"/>
      <c r="H4180" s="11"/>
      <c r="I4180" s="11"/>
      <c r="J4180" s="11"/>
      <c r="K4180" s="2"/>
      <c r="L4180" s="2"/>
      <c r="M4180" s="1"/>
    </row>
    <row r="4181" spans="1:13" x14ac:dyDescent="0.2">
      <c r="A4181" s="1"/>
      <c r="B4181" s="1"/>
      <c r="C4181" s="16"/>
      <c r="D4181" s="1"/>
      <c r="E4181" s="1"/>
      <c r="F4181" s="1"/>
      <c r="G4181" s="1"/>
      <c r="H4181" s="11"/>
      <c r="I4181" s="11"/>
      <c r="J4181" s="11"/>
      <c r="K4181" s="2"/>
      <c r="L4181" s="2"/>
      <c r="M4181" s="1"/>
    </row>
    <row r="4182" spans="1:13" x14ac:dyDescent="0.2">
      <c r="A4182" s="1"/>
      <c r="B4182" s="1"/>
      <c r="C4182" s="16"/>
      <c r="D4182" s="1"/>
      <c r="E4182" s="1"/>
      <c r="F4182" s="1"/>
      <c r="G4182" s="1"/>
      <c r="H4182" s="11"/>
      <c r="I4182" s="11"/>
      <c r="J4182" s="11"/>
      <c r="K4182" s="2"/>
      <c r="L4182" s="2"/>
      <c r="M4182" s="1"/>
    </row>
    <row r="4183" spans="1:13" x14ac:dyDescent="0.2">
      <c r="A4183" s="1"/>
      <c r="B4183" s="1"/>
      <c r="C4183" s="16"/>
      <c r="D4183" s="1"/>
      <c r="E4183" s="1"/>
      <c r="F4183" s="1"/>
      <c r="G4183" s="1"/>
      <c r="H4183" s="11"/>
      <c r="I4183" s="11"/>
      <c r="J4183" s="11"/>
      <c r="K4183" s="2"/>
      <c r="L4183" s="2"/>
      <c r="M4183" s="1"/>
    </row>
    <row r="4184" spans="1:13" x14ac:dyDescent="0.2">
      <c r="A4184" s="1"/>
      <c r="B4184" s="1"/>
      <c r="C4184" s="16"/>
      <c r="D4184" s="1"/>
      <c r="E4184" s="1"/>
      <c r="F4184" s="1"/>
      <c r="G4184" s="1"/>
      <c r="H4184" s="11"/>
      <c r="I4184" s="11"/>
      <c r="J4184" s="11"/>
      <c r="K4184" s="2"/>
      <c r="L4184" s="2"/>
      <c r="M4184" s="1"/>
    </row>
    <row r="4185" spans="1:13" x14ac:dyDescent="0.2">
      <c r="A4185" s="1"/>
      <c r="B4185" s="1"/>
      <c r="C4185" s="16"/>
      <c r="D4185" s="1"/>
      <c r="E4185" s="1"/>
      <c r="F4185" s="1"/>
      <c r="G4185" s="1"/>
      <c r="H4185" s="11"/>
      <c r="I4185" s="11"/>
      <c r="J4185" s="11"/>
      <c r="K4185" s="2"/>
      <c r="L4185" s="2"/>
      <c r="M4185" s="1"/>
    </row>
    <row r="4186" spans="1:13" x14ac:dyDescent="0.2">
      <c r="A4186" s="1"/>
      <c r="B4186" s="1"/>
      <c r="C4186" s="16"/>
      <c r="D4186" s="1"/>
      <c r="E4186" s="1"/>
      <c r="F4186" s="1"/>
      <c r="G4186" s="1"/>
      <c r="H4186" s="11"/>
      <c r="I4186" s="11"/>
      <c r="J4186" s="11"/>
      <c r="K4186" s="2"/>
      <c r="L4186" s="2"/>
      <c r="M4186" s="1"/>
    </row>
    <row r="4187" spans="1:13" x14ac:dyDescent="0.2">
      <c r="A4187" s="1"/>
      <c r="B4187" s="1"/>
      <c r="C4187" s="16"/>
      <c r="D4187" s="1"/>
      <c r="E4187" s="1"/>
      <c r="F4187" s="1"/>
      <c r="G4187" s="1"/>
      <c r="H4187" s="11"/>
      <c r="I4187" s="11"/>
      <c r="J4187" s="11"/>
      <c r="K4187" s="2"/>
      <c r="L4187" s="2"/>
      <c r="M4187" s="1"/>
    </row>
    <row r="4188" spans="1:13" x14ac:dyDescent="0.2">
      <c r="A4188" s="1"/>
      <c r="B4188" s="1"/>
      <c r="C4188" s="16"/>
      <c r="D4188" s="1"/>
      <c r="E4188" s="1"/>
      <c r="F4188" s="1"/>
      <c r="G4188" s="1"/>
      <c r="H4188" s="11"/>
      <c r="I4188" s="11"/>
      <c r="J4188" s="11"/>
      <c r="K4188" s="2"/>
      <c r="L4188" s="2"/>
      <c r="M4188" s="1"/>
    </row>
    <row r="4189" spans="1:13" x14ac:dyDescent="0.2">
      <c r="A4189" s="1"/>
      <c r="B4189" s="1"/>
      <c r="C4189" s="16"/>
      <c r="D4189" s="1"/>
      <c r="E4189" s="1"/>
      <c r="F4189" s="1"/>
      <c r="G4189" s="1"/>
      <c r="H4189" s="11"/>
      <c r="I4189" s="11"/>
      <c r="J4189" s="11"/>
      <c r="K4189" s="2"/>
      <c r="L4189" s="2"/>
      <c r="M4189" s="1"/>
    </row>
    <row r="4190" spans="1:13" x14ac:dyDescent="0.2">
      <c r="A4190" s="1"/>
      <c r="B4190" s="1"/>
      <c r="C4190" s="16"/>
      <c r="D4190" s="1"/>
      <c r="E4190" s="1"/>
      <c r="F4190" s="1"/>
      <c r="G4190" s="1"/>
      <c r="H4190" s="11"/>
      <c r="I4190" s="11"/>
      <c r="J4190" s="11"/>
      <c r="K4190" s="2"/>
      <c r="L4190" s="2"/>
      <c r="M4190" s="1"/>
    </row>
    <row r="4191" spans="1:13" x14ac:dyDescent="0.2">
      <c r="A4191" s="1"/>
      <c r="B4191" s="1"/>
      <c r="C4191" s="16"/>
      <c r="D4191" s="1"/>
      <c r="E4191" s="1"/>
      <c r="F4191" s="1"/>
      <c r="G4191" s="1"/>
      <c r="H4191" s="11"/>
      <c r="I4191" s="11"/>
      <c r="J4191" s="11"/>
      <c r="K4191" s="2"/>
      <c r="L4191" s="2"/>
      <c r="M4191" s="1"/>
    </row>
    <row r="4192" spans="1:13" x14ac:dyDescent="0.2">
      <c r="A4192" s="1"/>
      <c r="B4192" s="1"/>
      <c r="C4192" s="16"/>
      <c r="D4192" s="1"/>
      <c r="E4192" s="1"/>
      <c r="F4192" s="1"/>
      <c r="G4192" s="1"/>
      <c r="H4192" s="11"/>
      <c r="I4192" s="11"/>
      <c r="J4192" s="11"/>
      <c r="K4192" s="2"/>
      <c r="L4192" s="2"/>
      <c r="M4192" s="1"/>
    </row>
    <row r="4193" spans="1:13" x14ac:dyDescent="0.2">
      <c r="A4193" s="1"/>
      <c r="B4193" s="1"/>
      <c r="C4193" s="16"/>
      <c r="D4193" s="1"/>
      <c r="E4193" s="1"/>
      <c r="F4193" s="1"/>
      <c r="G4193" s="1"/>
      <c r="H4193" s="11"/>
      <c r="I4193" s="11"/>
      <c r="J4193" s="11"/>
      <c r="K4193" s="2"/>
      <c r="L4193" s="2"/>
      <c r="M4193" s="1"/>
    </row>
    <row r="4194" spans="1:13" x14ac:dyDescent="0.2">
      <c r="A4194" s="1"/>
      <c r="B4194" s="1"/>
      <c r="C4194" s="16"/>
      <c r="D4194" s="1"/>
      <c r="E4194" s="1"/>
      <c r="F4194" s="1"/>
      <c r="G4194" s="1"/>
      <c r="H4194" s="11"/>
      <c r="I4194" s="11"/>
      <c r="J4194" s="11"/>
      <c r="K4194" s="2"/>
      <c r="L4194" s="2"/>
      <c r="M4194" s="1"/>
    </row>
    <row r="4195" spans="1:13" x14ac:dyDescent="0.2">
      <c r="A4195" s="1"/>
      <c r="B4195" s="1"/>
      <c r="C4195" s="16"/>
      <c r="D4195" s="1"/>
      <c r="E4195" s="1"/>
      <c r="F4195" s="1"/>
      <c r="G4195" s="1"/>
      <c r="H4195" s="11"/>
      <c r="I4195" s="11"/>
      <c r="J4195" s="11"/>
      <c r="K4195" s="2"/>
      <c r="L4195" s="2"/>
      <c r="M4195" s="1"/>
    </row>
    <row r="4196" spans="1:13" x14ac:dyDescent="0.2">
      <c r="A4196" s="1"/>
      <c r="B4196" s="1"/>
      <c r="C4196" s="16"/>
      <c r="D4196" s="1"/>
      <c r="E4196" s="1"/>
      <c r="F4196" s="1"/>
      <c r="G4196" s="1"/>
      <c r="H4196" s="11"/>
      <c r="I4196" s="11"/>
      <c r="J4196" s="11"/>
      <c r="K4196" s="2"/>
      <c r="L4196" s="2"/>
      <c r="M4196" s="1"/>
    </row>
    <row r="4197" spans="1:13" x14ac:dyDescent="0.2">
      <c r="A4197" s="1"/>
      <c r="B4197" s="1"/>
      <c r="C4197" s="16"/>
      <c r="D4197" s="1"/>
      <c r="E4197" s="1"/>
      <c r="F4197" s="1"/>
      <c r="G4197" s="1"/>
      <c r="H4197" s="11"/>
      <c r="I4197" s="11"/>
      <c r="J4197" s="11"/>
      <c r="K4197" s="2"/>
      <c r="L4197" s="2"/>
      <c r="M4197" s="1"/>
    </row>
    <row r="4198" spans="1:13" x14ac:dyDescent="0.2">
      <c r="A4198" s="1"/>
      <c r="B4198" s="1"/>
      <c r="C4198" s="16"/>
      <c r="D4198" s="1"/>
      <c r="E4198" s="1"/>
      <c r="F4198" s="1"/>
      <c r="G4198" s="1"/>
      <c r="H4198" s="11"/>
      <c r="I4198" s="11"/>
      <c r="J4198" s="11"/>
      <c r="K4198" s="2"/>
      <c r="L4198" s="2"/>
      <c r="M4198" s="1"/>
    </row>
    <row r="4199" spans="1:13" x14ac:dyDescent="0.2">
      <c r="A4199" s="1"/>
      <c r="B4199" s="1"/>
      <c r="C4199" s="16"/>
      <c r="D4199" s="1"/>
      <c r="E4199" s="1"/>
      <c r="F4199" s="1"/>
      <c r="G4199" s="1"/>
      <c r="H4199" s="11"/>
      <c r="I4199" s="11"/>
      <c r="J4199" s="11"/>
      <c r="K4199" s="2"/>
      <c r="L4199" s="2"/>
      <c r="M4199" s="1"/>
    </row>
    <row r="4200" spans="1:13" x14ac:dyDescent="0.2">
      <c r="A4200" s="1"/>
      <c r="B4200" s="1"/>
      <c r="C4200" s="16"/>
      <c r="D4200" s="1"/>
      <c r="E4200" s="1"/>
      <c r="F4200" s="1"/>
      <c r="G4200" s="1"/>
      <c r="H4200" s="11"/>
      <c r="I4200" s="11"/>
      <c r="J4200" s="11"/>
      <c r="K4200" s="2"/>
      <c r="L4200" s="2"/>
      <c r="M4200" s="1"/>
    </row>
    <row r="4201" spans="1:13" x14ac:dyDescent="0.2">
      <c r="A4201" s="1"/>
      <c r="B4201" s="1"/>
      <c r="C4201" s="16"/>
      <c r="D4201" s="1"/>
      <c r="E4201" s="1"/>
      <c r="F4201" s="1"/>
      <c r="G4201" s="1"/>
      <c r="H4201" s="11"/>
      <c r="I4201" s="11"/>
      <c r="J4201" s="11"/>
      <c r="K4201" s="2"/>
      <c r="L4201" s="2"/>
      <c r="M4201" s="1"/>
    </row>
    <row r="4202" spans="1:13" x14ac:dyDescent="0.2">
      <c r="A4202" s="1"/>
      <c r="B4202" s="1"/>
      <c r="C4202" s="16"/>
      <c r="D4202" s="1"/>
      <c r="E4202" s="1"/>
      <c r="F4202" s="1"/>
      <c r="G4202" s="1"/>
      <c r="H4202" s="11"/>
      <c r="I4202" s="11"/>
      <c r="J4202" s="11"/>
      <c r="K4202" s="2"/>
      <c r="L4202" s="2"/>
      <c r="M4202" s="1"/>
    </row>
    <row r="4203" spans="1:13" x14ac:dyDescent="0.2">
      <c r="A4203" s="1"/>
      <c r="B4203" s="1"/>
      <c r="C4203" s="16"/>
      <c r="D4203" s="1"/>
      <c r="E4203" s="1"/>
      <c r="F4203" s="1"/>
      <c r="G4203" s="1"/>
      <c r="H4203" s="11"/>
      <c r="I4203" s="11"/>
      <c r="J4203" s="11"/>
      <c r="K4203" s="2"/>
      <c r="L4203" s="2"/>
      <c r="M4203" s="1"/>
    </row>
    <row r="4204" spans="1:13" x14ac:dyDescent="0.2">
      <c r="A4204" s="1"/>
      <c r="B4204" s="1"/>
      <c r="C4204" s="16"/>
      <c r="D4204" s="1"/>
      <c r="E4204" s="1"/>
      <c r="F4204" s="1"/>
      <c r="G4204" s="1"/>
      <c r="H4204" s="11"/>
      <c r="I4204" s="11"/>
      <c r="J4204" s="11"/>
      <c r="K4204" s="2"/>
      <c r="L4204" s="2"/>
      <c r="M4204" s="1"/>
    </row>
    <row r="4205" spans="1:13" x14ac:dyDescent="0.2">
      <c r="A4205" s="1"/>
      <c r="B4205" s="1"/>
      <c r="C4205" s="16"/>
      <c r="D4205" s="1"/>
      <c r="E4205" s="1"/>
      <c r="F4205" s="1"/>
      <c r="G4205" s="1"/>
      <c r="H4205" s="11"/>
      <c r="I4205" s="11"/>
      <c r="J4205" s="11"/>
      <c r="K4205" s="2"/>
      <c r="L4205" s="2"/>
      <c r="M4205" s="1"/>
    </row>
    <row r="4206" spans="1:13" x14ac:dyDescent="0.2">
      <c r="A4206" s="1"/>
      <c r="B4206" s="1"/>
      <c r="C4206" s="16"/>
      <c r="D4206" s="1"/>
      <c r="E4206" s="1"/>
      <c r="F4206" s="1"/>
      <c r="G4206" s="1"/>
      <c r="H4206" s="11"/>
      <c r="I4206" s="11"/>
      <c r="J4206" s="11"/>
      <c r="K4206" s="2"/>
      <c r="L4206" s="2"/>
      <c r="M4206" s="1"/>
    </row>
    <row r="4207" spans="1:13" x14ac:dyDescent="0.2">
      <c r="A4207" s="1"/>
      <c r="B4207" s="1"/>
      <c r="C4207" s="16"/>
      <c r="D4207" s="1"/>
      <c r="E4207" s="1"/>
      <c r="F4207" s="1"/>
      <c r="G4207" s="1"/>
      <c r="H4207" s="11"/>
      <c r="I4207" s="11"/>
      <c r="J4207" s="11"/>
      <c r="K4207" s="2"/>
      <c r="L4207" s="2"/>
      <c r="M4207" s="1"/>
    </row>
    <row r="4208" spans="1:13" x14ac:dyDescent="0.2">
      <c r="A4208" s="1"/>
      <c r="B4208" s="1"/>
      <c r="C4208" s="16"/>
      <c r="D4208" s="1"/>
      <c r="E4208" s="1"/>
      <c r="F4208" s="1"/>
      <c r="G4208" s="1"/>
      <c r="H4208" s="11"/>
      <c r="I4208" s="11"/>
      <c r="J4208" s="11"/>
      <c r="K4208" s="2"/>
      <c r="L4208" s="2"/>
      <c r="M4208" s="1"/>
    </row>
    <row r="4209" spans="1:13" x14ac:dyDescent="0.2">
      <c r="A4209" s="1"/>
      <c r="B4209" s="1"/>
      <c r="C4209" s="16"/>
      <c r="D4209" s="1"/>
      <c r="E4209" s="1"/>
      <c r="F4209" s="1"/>
      <c r="G4209" s="1"/>
      <c r="H4209" s="11"/>
      <c r="I4209" s="11"/>
      <c r="J4209" s="11"/>
      <c r="K4209" s="2"/>
      <c r="L4209" s="2"/>
      <c r="M4209" s="1"/>
    </row>
    <row r="4210" spans="1:13" x14ac:dyDescent="0.2">
      <c r="A4210" s="1"/>
      <c r="B4210" s="1"/>
      <c r="C4210" s="16"/>
      <c r="D4210" s="1"/>
      <c r="E4210" s="1"/>
      <c r="F4210" s="1"/>
      <c r="G4210" s="1"/>
      <c r="H4210" s="11"/>
      <c r="I4210" s="11"/>
      <c r="J4210" s="11"/>
      <c r="K4210" s="2"/>
      <c r="L4210" s="2"/>
      <c r="M4210" s="1"/>
    </row>
    <row r="4211" spans="1:13" x14ac:dyDescent="0.2">
      <c r="A4211" s="1"/>
      <c r="B4211" s="1"/>
      <c r="C4211" s="16"/>
      <c r="D4211" s="1"/>
      <c r="E4211" s="1"/>
      <c r="F4211" s="1"/>
      <c r="G4211" s="1"/>
      <c r="H4211" s="11"/>
      <c r="I4211" s="11"/>
      <c r="J4211" s="11"/>
      <c r="K4211" s="2"/>
      <c r="L4211" s="2"/>
      <c r="M4211" s="1"/>
    </row>
    <row r="4212" spans="1:13" x14ac:dyDescent="0.2">
      <c r="A4212" s="1"/>
      <c r="B4212" s="1"/>
      <c r="C4212" s="16"/>
      <c r="D4212" s="1"/>
      <c r="E4212" s="1"/>
      <c r="F4212" s="1"/>
      <c r="G4212" s="1"/>
      <c r="H4212" s="11"/>
      <c r="I4212" s="11"/>
      <c r="J4212" s="11"/>
      <c r="K4212" s="2"/>
      <c r="L4212" s="2"/>
      <c r="M4212" s="1"/>
    </row>
    <row r="4213" spans="1:13" x14ac:dyDescent="0.2">
      <c r="A4213" s="1"/>
      <c r="B4213" s="1"/>
      <c r="C4213" s="16"/>
      <c r="D4213" s="1"/>
      <c r="E4213" s="1"/>
      <c r="F4213" s="1"/>
      <c r="G4213" s="1"/>
      <c r="H4213" s="11"/>
      <c r="I4213" s="11"/>
      <c r="J4213" s="11"/>
      <c r="K4213" s="2"/>
      <c r="L4213" s="2"/>
      <c r="M4213" s="1"/>
    </row>
    <row r="4214" spans="1:13" x14ac:dyDescent="0.2">
      <c r="A4214" s="1"/>
      <c r="B4214" s="1"/>
      <c r="C4214" s="16"/>
      <c r="D4214" s="1"/>
      <c r="E4214" s="1"/>
      <c r="F4214" s="1"/>
      <c r="G4214" s="1"/>
      <c r="H4214" s="11"/>
      <c r="I4214" s="11"/>
      <c r="J4214" s="11"/>
      <c r="K4214" s="2"/>
      <c r="L4214" s="2"/>
      <c r="M4214" s="1"/>
    </row>
    <row r="4215" spans="1:13" x14ac:dyDescent="0.2">
      <c r="A4215" s="1"/>
      <c r="B4215" s="1"/>
      <c r="C4215" s="16"/>
      <c r="D4215" s="1"/>
      <c r="E4215" s="1"/>
      <c r="F4215" s="1"/>
      <c r="G4215" s="1"/>
      <c r="H4215" s="11"/>
      <c r="I4215" s="11"/>
      <c r="J4215" s="11"/>
      <c r="K4215" s="2"/>
      <c r="L4215" s="2"/>
      <c r="M4215" s="1"/>
    </row>
    <row r="4216" spans="1:13" x14ac:dyDescent="0.2">
      <c r="A4216" s="1"/>
      <c r="B4216" s="1"/>
      <c r="C4216" s="16"/>
      <c r="D4216" s="1"/>
      <c r="E4216" s="1"/>
      <c r="F4216" s="1"/>
      <c r="G4216" s="1"/>
      <c r="H4216" s="11"/>
      <c r="I4216" s="11"/>
      <c r="J4216" s="11"/>
      <c r="K4216" s="2"/>
      <c r="L4216" s="2"/>
      <c r="M4216" s="1"/>
    </row>
    <row r="4217" spans="1:13" x14ac:dyDescent="0.2">
      <c r="A4217" s="1"/>
      <c r="B4217" s="1"/>
      <c r="C4217" s="16"/>
      <c r="D4217" s="1"/>
      <c r="E4217" s="1"/>
      <c r="F4217" s="1"/>
      <c r="G4217" s="1"/>
      <c r="H4217" s="11"/>
      <c r="I4217" s="11"/>
      <c r="J4217" s="11"/>
      <c r="K4217" s="2"/>
      <c r="L4217" s="2"/>
      <c r="M4217" s="1"/>
    </row>
    <row r="4218" spans="1:13" x14ac:dyDescent="0.2">
      <c r="A4218" s="1"/>
      <c r="B4218" s="1"/>
      <c r="C4218" s="16"/>
      <c r="D4218" s="1"/>
      <c r="E4218" s="1"/>
      <c r="F4218" s="1"/>
      <c r="G4218" s="1"/>
      <c r="H4218" s="11"/>
      <c r="I4218" s="11"/>
      <c r="J4218" s="11"/>
      <c r="K4218" s="2"/>
      <c r="L4218" s="2"/>
      <c r="M4218" s="1"/>
    </row>
    <row r="4219" spans="1:13" x14ac:dyDescent="0.2">
      <c r="A4219" s="1"/>
      <c r="B4219" s="1"/>
      <c r="C4219" s="16"/>
      <c r="D4219" s="1"/>
      <c r="E4219" s="1"/>
      <c r="F4219" s="1"/>
      <c r="G4219" s="1"/>
      <c r="H4219" s="11"/>
      <c r="I4219" s="11"/>
      <c r="J4219" s="11"/>
      <c r="K4219" s="2"/>
      <c r="L4219" s="2"/>
      <c r="M4219" s="1"/>
    </row>
    <row r="4220" spans="1:13" x14ac:dyDescent="0.2">
      <c r="A4220" s="1"/>
      <c r="B4220" s="1"/>
      <c r="C4220" s="16"/>
      <c r="D4220" s="1"/>
      <c r="E4220" s="1"/>
      <c r="F4220" s="1"/>
      <c r="G4220" s="1"/>
      <c r="H4220" s="11"/>
      <c r="I4220" s="11"/>
      <c r="J4220" s="11"/>
      <c r="K4220" s="2"/>
      <c r="L4220" s="2"/>
      <c r="M4220" s="1"/>
    </row>
    <row r="4221" spans="1:13" x14ac:dyDescent="0.2">
      <c r="A4221" s="1"/>
      <c r="B4221" s="1"/>
      <c r="C4221" s="16"/>
      <c r="D4221" s="1"/>
      <c r="E4221" s="1"/>
      <c r="F4221" s="1"/>
      <c r="G4221" s="1"/>
      <c r="H4221" s="11"/>
      <c r="I4221" s="11"/>
      <c r="J4221" s="11"/>
      <c r="K4221" s="2"/>
      <c r="L4221" s="2"/>
      <c r="M4221" s="1"/>
    </row>
    <row r="4222" spans="1:13" x14ac:dyDescent="0.2">
      <c r="A4222" s="1"/>
      <c r="B4222" s="1"/>
      <c r="C4222" s="16"/>
      <c r="D4222" s="1"/>
      <c r="E4222" s="1"/>
      <c r="F4222" s="1"/>
      <c r="G4222" s="1"/>
      <c r="H4222" s="11"/>
      <c r="I4222" s="11"/>
      <c r="J4222" s="11"/>
      <c r="K4222" s="2"/>
      <c r="L4222" s="2"/>
      <c r="M4222" s="1"/>
    </row>
    <row r="4223" spans="1:13" x14ac:dyDescent="0.2">
      <c r="A4223" s="1"/>
      <c r="B4223" s="1"/>
      <c r="C4223" s="16"/>
      <c r="D4223" s="1"/>
      <c r="E4223" s="1"/>
      <c r="F4223" s="1"/>
      <c r="G4223" s="1"/>
      <c r="H4223" s="11"/>
      <c r="I4223" s="11"/>
      <c r="J4223" s="11"/>
      <c r="K4223" s="2"/>
      <c r="L4223" s="2"/>
      <c r="M4223" s="1"/>
    </row>
    <row r="4224" spans="1:13" x14ac:dyDescent="0.2">
      <c r="A4224" s="1"/>
      <c r="B4224" s="1"/>
      <c r="C4224" s="16"/>
      <c r="D4224" s="1"/>
      <c r="E4224" s="1"/>
      <c r="F4224" s="1"/>
      <c r="G4224" s="1"/>
      <c r="H4224" s="11"/>
      <c r="I4224" s="11"/>
      <c r="J4224" s="11"/>
      <c r="K4224" s="2"/>
      <c r="L4224" s="2"/>
      <c r="M4224" s="1"/>
    </row>
    <row r="4225" spans="1:13" x14ac:dyDescent="0.2">
      <c r="A4225" s="1"/>
      <c r="B4225" s="1"/>
      <c r="C4225" s="16"/>
      <c r="D4225" s="1"/>
      <c r="E4225" s="1"/>
      <c r="F4225" s="1"/>
      <c r="G4225" s="1"/>
      <c r="H4225" s="11"/>
      <c r="I4225" s="11"/>
      <c r="J4225" s="11"/>
      <c r="K4225" s="2"/>
      <c r="L4225" s="2"/>
      <c r="M4225" s="1"/>
    </row>
    <row r="4226" spans="1:13" x14ac:dyDescent="0.2">
      <c r="A4226" s="1"/>
      <c r="B4226" s="1"/>
      <c r="C4226" s="16"/>
      <c r="D4226" s="1"/>
      <c r="E4226" s="1"/>
      <c r="F4226" s="1"/>
      <c r="G4226" s="1"/>
      <c r="H4226" s="11"/>
      <c r="I4226" s="11"/>
      <c r="J4226" s="11"/>
      <c r="K4226" s="2"/>
      <c r="L4226" s="2"/>
      <c r="M4226" s="1"/>
    </row>
    <row r="4227" spans="1:13" x14ac:dyDescent="0.2">
      <c r="A4227" s="1"/>
      <c r="B4227" s="1"/>
      <c r="C4227" s="16"/>
      <c r="D4227" s="1"/>
      <c r="E4227" s="1"/>
      <c r="F4227" s="1"/>
      <c r="G4227" s="1"/>
      <c r="H4227" s="11"/>
      <c r="I4227" s="11"/>
      <c r="J4227" s="11"/>
      <c r="K4227" s="2"/>
      <c r="L4227" s="2"/>
      <c r="M4227" s="1"/>
    </row>
    <row r="4228" spans="1:13" x14ac:dyDescent="0.2">
      <c r="A4228" s="1"/>
      <c r="B4228" s="1"/>
      <c r="C4228" s="16"/>
      <c r="D4228" s="1"/>
      <c r="E4228" s="1"/>
      <c r="F4228" s="1"/>
      <c r="G4228" s="1"/>
      <c r="H4228" s="11"/>
      <c r="I4228" s="11"/>
      <c r="J4228" s="11"/>
      <c r="K4228" s="2"/>
      <c r="L4228" s="2"/>
      <c r="M4228" s="1"/>
    </row>
    <row r="4229" spans="1:13" x14ac:dyDescent="0.2">
      <c r="A4229" s="1"/>
      <c r="B4229" s="1"/>
      <c r="C4229" s="16"/>
      <c r="D4229" s="1"/>
      <c r="E4229" s="1"/>
      <c r="F4229" s="1"/>
      <c r="G4229" s="1"/>
      <c r="H4229" s="11"/>
      <c r="I4229" s="11"/>
      <c r="J4229" s="11"/>
      <c r="K4229" s="2"/>
      <c r="L4229" s="2"/>
      <c r="M4229" s="1"/>
    </row>
    <row r="4230" spans="1:13" x14ac:dyDescent="0.2">
      <c r="A4230" s="1"/>
      <c r="B4230" s="1"/>
      <c r="C4230" s="16"/>
      <c r="D4230" s="1"/>
      <c r="E4230" s="1"/>
      <c r="F4230" s="1"/>
      <c r="G4230" s="1"/>
      <c r="H4230" s="11"/>
      <c r="I4230" s="11"/>
      <c r="J4230" s="11"/>
      <c r="K4230" s="2"/>
      <c r="L4230" s="2"/>
      <c r="M4230" s="1"/>
    </row>
    <row r="4231" spans="1:13" x14ac:dyDescent="0.2">
      <c r="A4231" s="1"/>
      <c r="B4231" s="1"/>
      <c r="C4231" s="16"/>
      <c r="D4231" s="1"/>
      <c r="E4231" s="1"/>
      <c r="F4231" s="1"/>
      <c r="G4231" s="1"/>
      <c r="H4231" s="11"/>
      <c r="I4231" s="11"/>
      <c r="J4231" s="11"/>
      <c r="K4231" s="2"/>
      <c r="L4231" s="2"/>
      <c r="M4231" s="1"/>
    </row>
    <row r="4232" spans="1:13" x14ac:dyDescent="0.2">
      <c r="A4232" s="1"/>
      <c r="B4232" s="1"/>
      <c r="C4232" s="16"/>
      <c r="D4232" s="1"/>
      <c r="E4232" s="1"/>
      <c r="F4232" s="1"/>
      <c r="G4232" s="1"/>
      <c r="H4232" s="11"/>
      <c r="I4232" s="11"/>
      <c r="J4232" s="11"/>
      <c r="K4232" s="2"/>
      <c r="L4232" s="2"/>
      <c r="M4232" s="1"/>
    </row>
    <row r="4233" spans="1:13" x14ac:dyDescent="0.2">
      <c r="A4233" s="1"/>
      <c r="B4233" s="1"/>
      <c r="C4233" s="16"/>
      <c r="D4233" s="1"/>
      <c r="E4233" s="1"/>
      <c r="F4233" s="1"/>
      <c r="G4233" s="1"/>
      <c r="H4233" s="11"/>
      <c r="I4233" s="11"/>
      <c r="J4233" s="11"/>
      <c r="K4233" s="2"/>
      <c r="L4233" s="2"/>
      <c r="M4233" s="1"/>
    </row>
    <row r="4234" spans="1:13" x14ac:dyDescent="0.2">
      <c r="A4234" s="1"/>
      <c r="B4234" s="1"/>
      <c r="C4234" s="16"/>
      <c r="D4234" s="1"/>
      <c r="E4234" s="1"/>
      <c r="F4234" s="1"/>
      <c r="G4234" s="1"/>
      <c r="H4234" s="11"/>
      <c r="I4234" s="11"/>
      <c r="J4234" s="11"/>
      <c r="K4234" s="2"/>
      <c r="L4234" s="2"/>
      <c r="M4234" s="1"/>
    </row>
    <row r="4235" spans="1:13" x14ac:dyDescent="0.2">
      <c r="A4235" s="1"/>
      <c r="B4235" s="1"/>
      <c r="C4235" s="16"/>
      <c r="D4235" s="1"/>
      <c r="E4235" s="1"/>
      <c r="F4235" s="1"/>
      <c r="G4235" s="1"/>
      <c r="H4235" s="11"/>
      <c r="I4235" s="11"/>
      <c r="J4235" s="11"/>
      <c r="K4235" s="2"/>
      <c r="L4235" s="2"/>
      <c r="M4235" s="1"/>
    </row>
    <row r="4236" spans="1:13" x14ac:dyDescent="0.2">
      <c r="A4236" s="1"/>
      <c r="B4236" s="1"/>
      <c r="C4236" s="16"/>
      <c r="D4236" s="1"/>
      <c r="E4236" s="1"/>
      <c r="F4236" s="1"/>
      <c r="G4236" s="1"/>
      <c r="H4236" s="11"/>
      <c r="I4236" s="11"/>
      <c r="J4236" s="11"/>
      <c r="K4236" s="2"/>
      <c r="L4236" s="2"/>
      <c r="M4236" s="1"/>
    </row>
    <row r="4237" spans="1:13" x14ac:dyDescent="0.2">
      <c r="A4237" s="1"/>
      <c r="B4237" s="1"/>
      <c r="C4237" s="16"/>
      <c r="D4237" s="1"/>
      <c r="E4237" s="1"/>
      <c r="F4237" s="1"/>
      <c r="G4237" s="1"/>
      <c r="H4237" s="11"/>
      <c r="I4237" s="11"/>
      <c r="J4237" s="11"/>
      <c r="K4237" s="2"/>
      <c r="L4237" s="2"/>
      <c r="M4237" s="1"/>
    </row>
    <row r="4238" spans="1:13" x14ac:dyDescent="0.2">
      <c r="A4238" s="1"/>
      <c r="B4238" s="1"/>
      <c r="C4238" s="16"/>
      <c r="D4238" s="1"/>
      <c r="E4238" s="1"/>
      <c r="F4238" s="1"/>
      <c r="G4238" s="1"/>
      <c r="H4238" s="11"/>
      <c r="I4238" s="11"/>
      <c r="J4238" s="11"/>
      <c r="K4238" s="2"/>
      <c r="L4238" s="2"/>
      <c r="M4238" s="1"/>
    </row>
    <row r="4239" spans="1:13" x14ac:dyDescent="0.2">
      <c r="A4239" s="1"/>
      <c r="B4239" s="1"/>
      <c r="C4239" s="16"/>
      <c r="D4239" s="1"/>
      <c r="E4239" s="1"/>
      <c r="F4239" s="1"/>
      <c r="G4239" s="1"/>
      <c r="H4239" s="11"/>
      <c r="I4239" s="11"/>
      <c r="J4239" s="11"/>
      <c r="K4239" s="2"/>
      <c r="L4239" s="2"/>
      <c r="M4239" s="1"/>
    </row>
    <row r="4240" spans="1:13" x14ac:dyDescent="0.2">
      <c r="A4240" s="1"/>
      <c r="B4240" s="1"/>
      <c r="C4240" s="16"/>
      <c r="D4240" s="1"/>
      <c r="E4240" s="1"/>
      <c r="F4240" s="1"/>
      <c r="G4240" s="1"/>
      <c r="H4240" s="11"/>
      <c r="I4240" s="11"/>
      <c r="J4240" s="11"/>
      <c r="K4240" s="2"/>
      <c r="L4240" s="2"/>
      <c r="M4240" s="1"/>
    </row>
    <row r="4241" spans="1:13" x14ac:dyDescent="0.2">
      <c r="A4241" s="1"/>
      <c r="B4241" s="1"/>
      <c r="C4241" s="16"/>
      <c r="D4241" s="1"/>
      <c r="E4241" s="1"/>
      <c r="F4241" s="1"/>
      <c r="G4241" s="1"/>
      <c r="H4241" s="11"/>
      <c r="I4241" s="11"/>
      <c r="J4241" s="11"/>
      <c r="K4241" s="2"/>
      <c r="L4241" s="2"/>
      <c r="M4241" s="1"/>
    </row>
    <row r="4242" spans="1:13" x14ac:dyDescent="0.2">
      <c r="A4242" s="1"/>
      <c r="B4242" s="1"/>
      <c r="C4242" s="16"/>
      <c r="D4242" s="1"/>
      <c r="E4242" s="1"/>
      <c r="F4242" s="1"/>
      <c r="G4242" s="1"/>
      <c r="H4242" s="11"/>
      <c r="I4242" s="11"/>
      <c r="J4242" s="11"/>
      <c r="K4242" s="2"/>
      <c r="L4242" s="2"/>
      <c r="M4242" s="1"/>
    </row>
    <row r="4243" spans="1:13" x14ac:dyDescent="0.2">
      <c r="A4243" s="1"/>
      <c r="B4243" s="1"/>
      <c r="C4243" s="16"/>
      <c r="D4243" s="1"/>
      <c r="E4243" s="1"/>
      <c r="F4243" s="1"/>
      <c r="G4243" s="1"/>
      <c r="H4243" s="11"/>
      <c r="I4243" s="11"/>
      <c r="J4243" s="11"/>
      <c r="K4243" s="2"/>
      <c r="L4243" s="2"/>
      <c r="M4243" s="1"/>
    </row>
    <row r="4244" spans="1:13" x14ac:dyDescent="0.2">
      <c r="A4244" s="1"/>
      <c r="B4244" s="1"/>
      <c r="C4244" s="16"/>
      <c r="D4244" s="1"/>
      <c r="E4244" s="1"/>
      <c r="F4244" s="1"/>
      <c r="G4244" s="1"/>
      <c r="H4244" s="11"/>
      <c r="I4244" s="11"/>
      <c r="J4244" s="11"/>
      <c r="K4244" s="2"/>
      <c r="L4244" s="2"/>
      <c r="M4244" s="1"/>
    </row>
    <row r="4245" spans="1:13" x14ac:dyDescent="0.2">
      <c r="A4245" s="1"/>
      <c r="B4245" s="1"/>
      <c r="C4245" s="16"/>
      <c r="D4245" s="1"/>
      <c r="E4245" s="1"/>
      <c r="F4245" s="1"/>
      <c r="G4245" s="1"/>
      <c r="H4245" s="11"/>
      <c r="I4245" s="11"/>
      <c r="J4245" s="11"/>
      <c r="K4245" s="2"/>
      <c r="L4245" s="2"/>
      <c r="M4245" s="1"/>
    </row>
    <row r="4246" spans="1:13" x14ac:dyDescent="0.2">
      <c r="A4246" s="1"/>
      <c r="B4246" s="1"/>
      <c r="C4246" s="16"/>
      <c r="D4246" s="1"/>
      <c r="E4246" s="1"/>
      <c r="F4246" s="1"/>
      <c r="G4246" s="1"/>
      <c r="H4246" s="11"/>
      <c r="I4246" s="11"/>
      <c r="J4246" s="11"/>
      <c r="K4246" s="2"/>
      <c r="L4246" s="2"/>
      <c r="M4246" s="1"/>
    </row>
    <row r="4247" spans="1:13" x14ac:dyDescent="0.2">
      <c r="A4247" s="1"/>
      <c r="B4247" s="1"/>
      <c r="C4247" s="16"/>
      <c r="D4247" s="1"/>
      <c r="E4247" s="1"/>
      <c r="F4247" s="1"/>
      <c r="G4247" s="1"/>
      <c r="H4247" s="11"/>
      <c r="I4247" s="11"/>
      <c r="J4247" s="11"/>
      <c r="K4247" s="2"/>
      <c r="L4247" s="2"/>
      <c r="M4247" s="1"/>
    </row>
    <row r="4248" spans="1:13" x14ac:dyDescent="0.2">
      <c r="A4248" s="1"/>
      <c r="B4248" s="1"/>
      <c r="C4248" s="16"/>
      <c r="D4248" s="1"/>
      <c r="E4248" s="1"/>
      <c r="F4248" s="1"/>
      <c r="G4248" s="1"/>
      <c r="H4248" s="11"/>
      <c r="I4248" s="11"/>
      <c r="J4248" s="11"/>
      <c r="K4248" s="2"/>
      <c r="L4248" s="2"/>
      <c r="M4248" s="1"/>
    </row>
    <row r="4249" spans="1:13" x14ac:dyDescent="0.2">
      <c r="A4249" s="1"/>
      <c r="B4249" s="1"/>
      <c r="C4249" s="16"/>
      <c r="D4249" s="1"/>
      <c r="E4249" s="1"/>
      <c r="F4249" s="1"/>
      <c r="G4249" s="1"/>
      <c r="H4249" s="11"/>
      <c r="I4249" s="11"/>
      <c r="J4249" s="11"/>
      <c r="K4249" s="2"/>
      <c r="L4249" s="2"/>
      <c r="M4249" s="1"/>
    </row>
    <row r="4250" spans="1:13" x14ac:dyDescent="0.2">
      <c r="A4250" s="1"/>
      <c r="B4250" s="1"/>
      <c r="C4250" s="16"/>
      <c r="D4250" s="1"/>
      <c r="E4250" s="1"/>
      <c r="F4250" s="1"/>
      <c r="G4250" s="1"/>
      <c r="H4250" s="11"/>
      <c r="I4250" s="11"/>
      <c r="J4250" s="11"/>
      <c r="K4250" s="2"/>
      <c r="L4250" s="2"/>
      <c r="M4250" s="1"/>
    </row>
    <row r="4251" spans="1:13" x14ac:dyDescent="0.2">
      <c r="A4251" s="1"/>
      <c r="B4251" s="1"/>
      <c r="C4251" s="16"/>
      <c r="D4251" s="1"/>
      <c r="E4251" s="1"/>
      <c r="F4251" s="1"/>
      <c r="G4251" s="1"/>
      <c r="H4251" s="11"/>
      <c r="I4251" s="11"/>
      <c r="J4251" s="11"/>
      <c r="K4251" s="2"/>
      <c r="L4251" s="2"/>
      <c r="M4251" s="1"/>
    </row>
    <row r="4252" spans="1:13" x14ac:dyDescent="0.2">
      <c r="A4252" s="1"/>
      <c r="B4252" s="1"/>
      <c r="C4252" s="16"/>
      <c r="D4252" s="1"/>
      <c r="E4252" s="1"/>
      <c r="F4252" s="1"/>
      <c r="G4252" s="1"/>
      <c r="H4252" s="11"/>
      <c r="I4252" s="11"/>
      <c r="J4252" s="11"/>
      <c r="K4252" s="2"/>
      <c r="L4252" s="2"/>
      <c r="M4252" s="1"/>
    </row>
    <row r="4253" spans="1:13" x14ac:dyDescent="0.2">
      <c r="A4253" s="1"/>
      <c r="B4253" s="1"/>
      <c r="C4253" s="16"/>
      <c r="D4253" s="1"/>
      <c r="E4253" s="1"/>
      <c r="F4253" s="1"/>
      <c r="G4253" s="1"/>
      <c r="H4253" s="11"/>
      <c r="I4253" s="11"/>
      <c r="J4253" s="11"/>
      <c r="K4253" s="2"/>
      <c r="L4253" s="2"/>
      <c r="M4253" s="1"/>
    </row>
    <row r="4254" spans="1:13" x14ac:dyDescent="0.2">
      <c r="A4254" s="1"/>
      <c r="B4254" s="1"/>
      <c r="C4254" s="16"/>
      <c r="D4254" s="1"/>
      <c r="E4254" s="1"/>
      <c r="F4254" s="1"/>
      <c r="G4254" s="1"/>
      <c r="H4254" s="11"/>
      <c r="I4254" s="11"/>
      <c r="J4254" s="11"/>
      <c r="K4254" s="2"/>
      <c r="L4254" s="2"/>
      <c r="M4254" s="1"/>
    </row>
    <row r="4255" spans="1:13" x14ac:dyDescent="0.2">
      <c r="A4255" s="1"/>
      <c r="B4255" s="1"/>
      <c r="C4255" s="16"/>
      <c r="D4255" s="1"/>
      <c r="E4255" s="1"/>
      <c r="F4255" s="1"/>
      <c r="G4255" s="1"/>
      <c r="H4255" s="11"/>
      <c r="I4255" s="11"/>
      <c r="J4255" s="11"/>
      <c r="K4255" s="2"/>
      <c r="L4255" s="2"/>
      <c r="M4255" s="1"/>
    </row>
    <row r="4256" spans="1:13" x14ac:dyDescent="0.2">
      <c r="A4256" s="1"/>
      <c r="B4256" s="1"/>
      <c r="C4256" s="16"/>
      <c r="D4256" s="1"/>
      <c r="E4256" s="1"/>
      <c r="F4256" s="1"/>
      <c r="G4256" s="1"/>
      <c r="H4256" s="11"/>
      <c r="I4256" s="11"/>
      <c r="J4256" s="11"/>
      <c r="K4256" s="2"/>
      <c r="L4256" s="2"/>
      <c r="M4256" s="1"/>
    </row>
    <row r="4257" spans="1:13" x14ac:dyDescent="0.2">
      <c r="A4257" s="1"/>
      <c r="B4257" s="1"/>
      <c r="C4257" s="16"/>
      <c r="D4257" s="1"/>
      <c r="E4257" s="1"/>
      <c r="F4257" s="1"/>
      <c r="G4257" s="1"/>
      <c r="H4257" s="11"/>
      <c r="I4257" s="11"/>
      <c r="J4257" s="11"/>
      <c r="K4257" s="2"/>
      <c r="L4257" s="2"/>
      <c r="M4257" s="1"/>
    </row>
    <row r="4258" spans="1:13" x14ac:dyDescent="0.2">
      <c r="A4258" s="1"/>
      <c r="B4258" s="1"/>
      <c r="C4258" s="16"/>
      <c r="D4258" s="1"/>
      <c r="E4258" s="1"/>
      <c r="F4258" s="1"/>
      <c r="G4258" s="1"/>
      <c r="H4258" s="11"/>
      <c r="I4258" s="11"/>
      <c r="J4258" s="11"/>
      <c r="K4258" s="2"/>
      <c r="L4258" s="2"/>
      <c r="M4258" s="1"/>
    </row>
    <row r="4259" spans="1:13" x14ac:dyDescent="0.2">
      <c r="A4259" s="1"/>
      <c r="B4259" s="1"/>
      <c r="C4259" s="16"/>
      <c r="D4259" s="1"/>
      <c r="E4259" s="1"/>
      <c r="F4259" s="1"/>
      <c r="G4259" s="1"/>
      <c r="H4259" s="11"/>
      <c r="I4259" s="11"/>
      <c r="J4259" s="11"/>
      <c r="K4259" s="2"/>
      <c r="L4259" s="2"/>
      <c r="M4259" s="1"/>
    </row>
    <row r="4260" spans="1:13" x14ac:dyDescent="0.2">
      <c r="A4260" s="1"/>
      <c r="B4260" s="1"/>
      <c r="C4260" s="16"/>
      <c r="D4260" s="1"/>
      <c r="E4260" s="1"/>
      <c r="F4260" s="1"/>
      <c r="G4260" s="1"/>
      <c r="H4260" s="11"/>
      <c r="I4260" s="11"/>
      <c r="J4260" s="11"/>
      <c r="K4260" s="2"/>
      <c r="L4260" s="2"/>
      <c r="M4260" s="1"/>
    </row>
    <row r="4261" spans="1:13" x14ac:dyDescent="0.2">
      <c r="A4261" s="1"/>
      <c r="B4261" s="1"/>
      <c r="C4261" s="16"/>
      <c r="D4261" s="1"/>
      <c r="E4261" s="1"/>
      <c r="F4261" s="1"/>
      <c r="G4261" s="1"/>
      <c r="H4261" s="11"/>
      <c r="I4261" s="11"/>
      <c r="J4261" s="11"/>
      <c r="K4261" s="2"/>
      <c r="L4261" s="2"/>
      <c r="M4261" s="1"/>
    </row>
    <row r="4262" spans="1:13" x14ac:dyDescent="0.2">
      <c r="A4262" s="1"/>
      <c r="B4262" s="1"/>
      <c r="C4262" s="16"/>
      <c r="D4262" s="1"/>
      <c r="E4262" s="1"/>
      <c r="F4262" s="1"/>
      <c r="G4262" s="1"/>
      <c r="H4262" s="11"/>
      <c r="I4262" s="11"/>
      <c r="J4262" s="11"/>
      <c r="K4262" s="2"/>
      <c r="L4262" s="2"/>
      <c r="M4262" s="1"/>
    </row>
    <row r="4263" spans="1:13" x14ac:dyDescent="0.2">
      <c r="A4263" s="1"/>
      <c r="B4263" s="1"/>
      <c r="C4263" s="16"/>
      <c r="D4263" s="1"/>
      <c r="E4263" s="1"/>
      <c r="F4263" s="1"/>
      <c r="G4263" s="1"/>
      <c r="H4263" s="11"/>
      <c r="I4263" s="11"/>
      <c r="J4263" s="11"/>
      <c r="K4263" s="2"/>
      <c r="L4263" s="2"/>
      <c r="M4263" s="1"/>
    </row>
    <row r="4264" spans="1:13" x14ac:dyDescent="0.2">
      <c r="A4264" s="1"/>
      <c r="B4264" s="1"/>
      <c r="C4264" s="16"/>
      <c r="D4264" s="1"/>
      <c r="E4264" s="1"/>
      <c r="F4264" s="1"/>
      <c r="G4264" s="1"/>
      <c r="H4264" s="11"/>
      <c r="I4264" s="11"/>
      <c r="J4264" s="11"/>
      <c r="K4264" s="2"/>
      <c r="L4264" s="2"/>
      <c r="M4264" s="1"/>
    </row>
    <row r="4265" spans="1:13" x14ac:dyDescent="0.2">
      <c r="A4265" s="1"/>
      <c r="B4265" s="1"/>
      <c r="C4265" s="16"/>
      <c r="D4265" s="1"/>
      <c r="E4265" s="1"/>
      <c r="F4265" s="1"/>
      <c r="G4265" s="1"/>
      <c r="H4265" s="11"/>
      <c r="I4265" s="11"/>
      <c r="J4265" s="11"/>
      <c r="K4265" s="2"/>
      <c r="L4265" s="2"/>
      <c r="M4265" s="1"/>
    </row>
    <row r="4266" spans="1:13" x14ac:dyDescent="0.2">
      <c r="A4266" s="1"/>
      <c r="B4266" s="1"/>
      <c r="C4266" s="16"/>
      <c r="D4266" s="1"/>
      <c r="E4266" s="1"/>
      <c r="F4266" s="1"/>
      <c r="G4266" s="1"/>
      <c r="H4266" s="11"/>
      <c r="I4266" s="11"/>
      <c r="J4266" s="11"/>
      <c r="K4266" s="2"/>
      <c r="L4266" s="2"/>
      <c r="M4266" s="1"/>
    </row>
    <row r="4267" spans="1:13" x14ac:dyDescent="0.2">
      <c r="A4267" s="1"/>
      <c r="B4267" s="1"/>
      <c r="C4267" s="16"/>
      <c r="D4267" s="1"/>
      <c r="E4267" s="1"/>
      <c r="F4267" s="1"/>
      <c r="G4267" s="1"/>
      <c r="H4267" s="11"/>
      <c r="I4267" s="11"/>
      <c r="J4267" s="11"/>
      <c r="K4267" s="2"/>
      <c r="L4267" s="2"/>
      <c r="M4267" s="1"/>
    </row>
    <row r="4268" spans="1:13" x14ac:dyDescent="0.2">
      <c r="A4268" s="1"/>
      <c r="B4268" s="1"/>
      <c r="C4268" s="16"/>
      <c r="D4268" s="1"/>
      <c r="E4268" s="1"/>
      <c r="F4268" s="1"/>
      <c r="G4268" s="1"/>
      <c r="H4268" s="11"/>
      <c r="I4268" s="11"/>
      <c r="J4268" s="11"/>
      <c r="K4268" s="2"/>
      <c r="L4268" s="2"/>
      <c r="M4268" s="1"/>
    </row>
    <row r="4269" spans="1:13" x14ac:dyDescent="0.2">
      <c r="A4269" s="1"/>
      <c r="B4269" s="1"/>
      <c r="C4269" s="16"/>
      <c r="D4269" s="1"/>
      <c r="E4269" s="1"/>
      <c r="F4269" s="1"/>
      <c r="G4269" s="1"/>
      <c r="H4269" s="11"/>
      <c r="I4269" s="11"/>
      <c r="J4269" s="11"/>
      <c r="K4269" s="2"/>
      <c r="L4269" s="2"/>
      <c r="M4269" s="1"/>
    </row>
    <row r="4270" spans="1:13" x14ac:dyDescent="0.2">
      <c r="A4270" s="1"/>
      <c r="B4270" s="1"/>
      <c r="C4270" s="16"/>
      <c r="D4270" s="1"/>
      <c r="E4270" s="1"/>
      <c r="F4270" s="1"/>
      <c r="G4270" s="1"/>
      <c r="H4270" s="11"/>
      <c r="I4270" s="11"/>
      <c r="J4270" s="11"/>
      <c r="K4270" s="2"/>
      <c r="L4270" s="2"/>
      <c r="M4270" s="1"/>
    </row>
    <row r="4271" spans="1:13" x14ac:dyDescent="0.2">
      <c r="A4271" s="1"/>
      <c r="B4271" s="1"/>
      <c r="C4271" s="16"/>
      <c r="D4271" s="1"/>
      <c r="E4271" s="1"/>
      <c r="F4271" s="1"/>
      <c r="G4271" s="1"/>
      <c r="H4271" s="11"/>
      <c r="I4271" s="11"/>
      <c r="J4271" s="11"/>
      <c r="K4271" s="2"/>
      <c r="L4271" s="2"/>
      <c r="M4271" s="1"/>
    </row>
    <row r="4272" spans="1:13" x14ac:dyDescent="0.2">
      <c r="A4272" s="1"/>
      <c r="B4272" s="1"/>
      <c r="C4272" s="16"/>
      <c r="D4272" s="1"/>
      <c r="E4272" s="1"/>
      <c r="F4272" s="1"/>
      <c r="G4272" s="1"/>
      <c r="H4272" s="11"/>
      <c r="I4272" s="11"/>
      <c r="J4272" s="11"/>
      <c r="K4272" s="2"/>
      <c r="L4272" s="2"/>
      <c r="M4272" s="1"/>
    </row>
    <row r="4273" spans="1:13" x14ac:dyDescent="0.2">
      <c r="A4273" s="1"/>
      <c r="B4273" s="1"/>
      <c r="C4273" s="16"/>
      <c r="D4273" s="1"/>
      <c r="E4273" s="1"/>
      <c r="F4273" s="1"/>
      <c r="G4273" s="1"/>
      <c r="H4273" s="11"/>
      <c r="I4273" s="11"/>
      <c r="J4273" s="11"/>
      <c r="K4273" s="2"/>
      <c r="L4273" s="2"/>
      <c r="M4273" s="1"/>
    </row>
    <row r="4274" spans="1:13" x14ac:dyDescent="0.2">
      <c r="A4274" s="1"/>
      <c r="B4274" s="1"/>
      <c r="C4274" s="16"/>
      <c r="D4274" s="1"/>
      <c r="E4274" s="1"/>
      <c r="F4274" s="1"/>
      <c r="G4274" s="1"/>
      <c r="H4274" s="11"/>
      <c r="I4274" s="11"/>
      <c r="J4274" s="11"/>
      <c r="K4274" s="2"/>
      <c r="L4274" s="2"/>
      <c r="M4274" s="1"/>
    </row>
    <row r="4275" spans="1:13" x14ac:dyDescent="0.2">
      <c r="A4275" s="1"/>
      <c r="B4275" s="1"/>
      <c r="C4275" s="16"/>
      <c r="D4275" s="1"/>
      <c r="E4275" s="1"/>
      <c r="F4275" s="1"/>
      <c r="G4275" s="1"/>
      <c r="H4275" s="11"/>
      <c r="I4275" s="11"/>
      <c r="J4275" s="11"/>
      <c r="K4275" s="2"/>
      <c r="L4275" s="2"/>
      <c r="M4275" s="1"/>
    </row>
    <row r="4276" spans="1:13" x14ac:dyDescent="0.2">
      <c r="A4276" s="1"/>
      <c r="B4276" s="1"/>
      <c r="C4276" s="16"/>
      <c r="D4276" s="1"/>
      <c r="E4276" s="1"/>
      <c r="F4276" s="1"/>
      <c r="G4276" s="1"/>
      <c r="H4276" s="11"/>
      <c r="I4276" s="11"/>
      <c r="J4276" s="11"/>
      <c r="K4276" s="2"/>
      <c r="L4276" s="2"/>
      <c r="M4276" s="1"/>
    </row>
    <row r="4277" spans="1:13" x14ac:dyDescent="0.2">
      <c r="A4277" s="1"/>
      <c r="B4277" s="1"/>
      <c r="C4277" s="16"/>
      <c r="D4277" s="1"/>
      <c r="E4277" s="1"/>
      <c r="F4277" s="1"/>
      <c r="G4277" s="1"/>
      <c r="H4277" s="11"/>
      <c r="I4277" s="11"/>
      <c r="J4277" s="11"/>
      <c r="K4277" s="2"/>
      <c r="L4277" s="2"/>
      <c r="M4277" s="1"/>
    </row>
    <row r="4278" spans="1:13" x14ac:dyDescent="0.2">
      <c r="A4278" s="1"/>
      <c r="B4278" s="1"/>
      <c r="C4278" s="16"/>
      <c r="D4278" s="1"/>
      <c r="E4278" s="1"/>
      <c r="F4278" s="1"/>
      <c r="G4278" s="1"/>
      <c r="H4278" s="11"/>
      <c r="I4278" s="11"/>
      <c r="J4278" s="11"/>
      <c r="K4278" s="2"/>
      <c r="L4278" s="2"/>
      <c r="M4278" s="1"/>
    </row>
    <row r="4279" spans="1:13" x14ac:dyDescent="0.2">
      <c r="A4279" s="1"/>
      <c r="B4279" s="1"/>
      <c r="C4279" s="16"/>
      <c r="D4279" s="1"/>
      <c r="E4279" s="1"/>
      <c r="F4279" s="1"/>
      <c r="G4279" s="1"/>
      <c r="H4279" s="11"/>
      <c r="I4279" s="11"/>
      <c r="J4279" s="11"/>
      <c r="K4279" s="2"/>
      <c r="L4279" s="2"/>
      <c r="M4279" s="1"/>
    </row>
    <row r="4280" spans="1:13" x14ac:dyDescent="0.2">
      <c r="A4280" s="1"/>
      <c r="B4280" s="1"/>
      <c r="C4280" s="16"/>
      <c r="D4280" s="1"/>
      <c r="E4280" s="1"/>
      <c r="F4280" s="1"/>
      <c r="G4280" s="1"/>
      <c r="H4280" s="11"/>
      <c r="I4280" s="11"/>
      <c r="J4280" s="11"/>
      <c r="K4280" s="2"/>
      <c r="L4280" s="2"/>
      <c r="M4280" s="1"/>
    </row>
    <row r="4281" spans="1:13" x14ac:dyDescent="0.2">
      <c r="A4281" s="1"/>
      <c r="B4281" s="1"/>
      <c r="C4281" s="16"/>
      <c r="D4281" s="1"/>
      <c r="E4281" s="1"/>
      <c r="F4281" s="1"/>
      <c r="G4281" s="1"/>
      <c r="H4281" s="11"/>
      <c r="I4281" s="11"/>
      <c r="J4281" s="11"/>
      <c r="K4281" s="2"/>
      <c r="L4281" s="2"/>
      <c r="M4281" s="1"/>
    </row>
    <row r="4282" spans="1:13" x14ac:dyDescent="0.2">
      <c r="A4282" s="1"/>
      <c r="B4282" s="1"/>
      <c r="C4282" s="16"/>
      <c r="D4282" s="1"/>
      <c r="E4282" s="1"/>
      <c r="F4282" s="1"/>
      <c r="G4282" s="1"/>
      <c r="H4282" s="11"/>
      <c r="I4282" s="11"/>
      <c r="J4282" s="11"/>
      <c r="K4282" s="2"/>
      <c r="L4282" s="2"/>
      <c r="M4282" s="1"/>
    </row>
    <row r="4283" spans="1:13" x14ac:dyDescent="0.2">
      <c r="A4283" s="1"/>
      <c r="B4283" s="1"/>
      <c r="C4283" s="16"/>
      <c r="D4283" s="1"/>
      <c r="E4283" s="1"/>
      <c r="F4283" s="1"/>
      <c r="G4283" s="1"/>
      <c r="H4283" s="11"/>
      <c r="I4283" s="11"/>
      <c r="J4283" s="11"/>
      <c r="K4283" s="2"/>
      <c r="L4283" s="2"/>
      <c r="M4283" s="1"/>
    </row>
    <row r="4284" spans="1:13" x14ac:dyDescent="0.2">
      <c r="A4284" s="1"/>
      <c r="B4284" s="1"/>
      <c r="C4284" s="16"/>
      <c r="D4284" s="1"/>
      <c r="E4284" s="1"/>
      <c r="F4284" s="1"/>
      <c r="G4284" s="1"/>
      <c r="H4284" s="11"/>
      <c r="I4284" s="11"/>
      <c r="J4284" s="11"/>
      <c r="K4284" s="2"/>
      <c r="L4284" s="2"/>
      <c r="M4284" s="1"/>
    </row>
    <row r="4285" spans="1:13" x14ac:dyDescent="0.2">
      <c r="A4285" s="1"/>
      <c r="B4285" s="1"/>
      <c r="C4285" s="16"/>
      <c r="D4285" s="1"/>
      <c r="E4285" s="1"/>
      <c r="F4285" s="1"/>
      <c r="G4285" s="1"/>
      <c r="H4285" s="11"/>
      <c r="I4285" s="11"/>
      <c r="J4285" s="11"/>
      <c r="K4285" s="2"/>
      <c r="L4285" s="2"/>
      <c r="M4285" s="1"/>
    </row>
    <row r="4286" spans="1:13" x14ac:dyDescent="0.2">
      <c r="A4286" s="1"/>
      <c r="B4286" s="1"/>
      <c r="C4286" s="16"/>
      <c r="D4286" s="1"/>
      <c r="E4286" s="1"/>
      <c r="F4286" s="1"/>
      <c r="G4286" s="1"/>
      <c r="H4286" s="11"/>
      <c r="I4286" s="11"/>
      <c r="J4286" s="11"/>
      <c r="K4286" s="2"/>
      <c r="L4286" s="2"/>
      <c r="M4286" s="1"/>
    </row>
    <row r="4287" spans="1:13" x14ac:dyDescent="0.2">
      <c r="A4287" s="1"/>
      <c r="B4287" s="1"/>
      <c r="C4287" s="16"/>
      <c r="D4287" s="1"/>
      <c r="E4287" s="1"/>
      <c r="F4287" s="1"/>
      <c r="G4287" s="1"/>
      <c r="H4287" s="11"/>
      <c r="I4287" s="11"/>
      <c r="J4287" s="11"/>
      <c r="K4287" s="2"/>
      <c r="L4287" s="2"/>
      <c r="M4287" s="1"/>
    </row>
    <row r="4288" spans="1:13" x14ac:dyDescent="0.2">
      <c r="A4288" s="1"/>
      <c r="B4288" s="1"/>
      <c r="C4288" s="16"/>
      <c r="D4288" s="1"/>
      <c r="E4288" s="1"/>
      <c r="F4288" s="1"/>
      <c r="G4288" s="1"/>
      <c r="H4288" s="11"/>
      <c r="I4288" s="11"/>
      <c r="J4288" s="11"/>
      <c r="K4288" s="2"/>
      <c r="L4288" s="2"/>
      <c r="M4288" s="1"/>
    </row>
    <row r="4289" spans="1:13" x14ac:dyDescent="0.2">
      <c r="A4289" s="1"/>
      <c r="B4289" s="1"/>
      <c r="C4289" s="16"/>
      <c r="D4289" s="1"/>
      <c r="E4289" s="1"/>
      <c r="F4289" s="1"/>
      <c r="G4289" s="1"/>
      <c r="H4289" s="11"/>
      <c r="I4289" s="11"/>
      <c r="J4289" s="11"/>
      <c r="K4289" s="2"/>
      <c r="L4289" s="2"/>
      <c r="M4289" s="1"/>
    </row>
    <row r="4290" spans="1:13" x14ac:dyDescent="0.2">
      <c r="A4290" s="1"/>
      <c r="B4290" s="1"/>
      <c r="C4290" s="16"/>
      <c r="D4290" s="1"/>
      <c r="E4290" s="1"/>
      <c r="F4290" s="1"/>
      <c r="G4290" s="1"/>
      <c r="H4290" s="11"/>
      <c r="I4290" s="11"/>
      <c r="J4290" s="11"/>
      <c r="K4290" s="2"/>
      <c r="L4290" s="2"/>
      <c r="M4290" s="1"/>
    </row>
    <row r="4291" spans="1:13" x14ac:dyDescent="0.2">
      <c r="A4291" s="1"/>
      <c r="B4291" s="1"/>
      <c r="C4291" s="16"/>
      <c r="D4291" s="1"/>
      <c r="E4291" s="1"/>
      <c r="F4291" s="1"/>
      <c r="G4291" s="1"/>
      <c r="H4291" s="11"/>
      <c r="I4291" s="11"/>
      <c r="J4291" s="11"/>
      <c r="K4291" s="2"/>
      <c r="L4291" s="2"/>
      <c r="M4291" s="1"/>
    </row>
    <row r="4292" spans="1:13" x14ac:dyDescent="0.2">
      <c r="A4292" s="1"/>
      <c r="B4292" s="1"/>
      <c r="C4292" s="16"/>
      <c r="D4292" s="1"/>
      <c r="E4292" s="1"/>
      <c r="F4292" s="1"/>
      <c r="G4292" s="1"/>
      <c r="H4292" s="11"/>
      <c r="I4292" s="11"/>
      <c r="J4292" s="11"/>
      <c r="K4292" s="2"/>
      <c r="L4292" s="2"/>
      <c r="M4292" s="1"/>
    </row>
    <row r="4293" spans="1:13" x14ac:dyDescent="0.2">
      <c r="A4293" s="1"/>
      <c r="B4293" s="1"/>
      <c r="C4293" s="16"/>
      <c r="D4293" s="1"/>
      <c r="E4293" s="1"/>
      <c r="F4293" s="1"/>
      <c r="G4293" s="1"/>
      <c r="H4293" s="11"/>
      <c r="I4293" s="11"/>
      <c r="J4293" s="11"/>
      <c r="K4293" s="2"/>
      <c r="L4293" s="2"/>
      <c r="M4293" s="1"/>
    </row>
    <row r="4294" spans="1:13" x14ac:dyDescent="0.2">
      <c r="A4294" s="1"/>
      <c r="B4294" s="1"/>
      <c r="C4294" s="16"/>
      <c r="D4294" s="1"/>
      <c r="E4294" s="1"/>
      <c r="F4294" s="1"/>
      <c r="G4294" s="1"/>
      <c r="H4294" s="11"/>
      <c r="I4294" s="11"/>
      <c r="J4294" s="11"/>
      <c r="K4294" s="2"/>
      <c r="L4294" s="2"/>
      <c r="M4294" s="1"/>
    </row>
    <row r="4295" spans="1:13" x14ac:dyDescent="0.2">
      <c r="A4295" s="1"/>
      <c r="B4295" s="1"/>
      <c r="C4295" s="16"/>
      <c r="D4295" s="1"/>
      <c r="E4295" s="1"/>
      <c r="F4295" s="1"/>
      <c r="G4295" s="1"/>
      <c r="H4295" s="11"/>
      <c r="I4295" s="11"/>
      <c r="J4295" s="11"/>
      <c r="K4295" s="2"/>
      <c r="L4295" s="2"/>
      <c r="M4295" s="1"/>
    </row>
    <row r="4296" spans="1:13" x14ac:dyDescent="0.2">
      <c r="A4296" s="1"/>
      <c r="B4296" s="1"/>
      <c r="C4296" s="16"/>
      <c r="D4296" s="1"/>
      <c r="E4296" s="1"/>
      <c r="F4296" s="1"/>
      <c r="G4296" s="1"/>
      <c r="H4296" s="11"/>
      <c r="I4296" s="11"/>
      <c r="J4296" s="11"/>
      <c r="K4296" s="2"/>
      <c r="L4296" s="2"/>
      <c r="M4296" s="1"/>
    </row>
    <row r="4297" spans="1:13" x14ac:dyDescent="0.2">
      <c r="A4297" s="1"/>
      <c r="B4297" s="1"/>
      <c r="C4297" s="16"/>
      <c r="D4297" s="1"/>
      <c r="E4297" s="1"/>
      <c r="F4297" s="1"/>
      <c r="G4297" s="1"/>
      <c r="H4297" s="11"/>
      <c r="I4297" s="11"/>
      <c r="J4297" s="11"/>
      <c r="K4297" s="2"/>
      <c r="L4297" s="2"/>
      <c r="M4297" s="1"/>
    </row>
    <row r="4298" spans="1:13" x14ac:dyDescent="0.2">
      <c r="A4298" s="1"/>
      <c r="B4298" s="1"/>
      <c r="C4298" s="16"/>
      <c r="D4298" s="1"/>
      <c r="E4298" s="1"/>
      <c r="F4298" s="1"/>
      <c r="G4298" s="1"/>
      <c r="H4298" s="11"/>
      <c r="I4298" s="11"/>
      <c r="J4298" s="11"/>
      <c r="K4298" s="2"/>
      <c r="L4298" s="2"/>
      <c r="M4298" s="1"/>
    </row>
    <row r="4299" spans="1:13" x14ac:dyDescent="0.2">
      <c r="A4299" s="1"/>
      <c r="B4299" s="1"/>
      <c r="C4299" s="16"/>
      <c r="D4299" s="1"/>
      <c r="E4299" s="1"/>
      <c r="F4299" s="1"/>
      <c r="G4299" s="1"/>
      <c r="H4299" s="11"/>
      <c r="I4299" s="11"/>
      <c r="J4299" s="11"/>
      <c r="K4299" s="2"/>
      <c r="L4299" s="2"/>
      <c r="M4299" s="1"/>
    </row>
    <row r="4300" spans="1:13" x14ac:dyDescent="0.2">
      <c r="A4300" s="1"/>
      <c r="B4300" s="1"/>
      <c r="C4300" s="16"/>
      <c r="D4300" s="1"/>
      <c r="E4300" s="1"/>
      <c r="F4300" s="1"/>
      <c r="G4300" s="1"/>
      <c r="H4300" s="11"/>
      <c r="I4300" s="11"/>
      <c r="J4300" s="11"/>
      <c r="K4300" s="2"/>
      <c r="L4300" s="2"/>
      <c r="M4300" s="1"/>
    </row>
    <row r="4301" spans="1:13" x14ac:dyDescent="0.2">
      <c r="A4301" s="1"/>
      <c r="B4301" s="1"/>
      <c r="C4301" s="16"/>
      <c r="D4301" s="1"/>
      <c r="E4301" s="1"/>
      <c r="F4301" s="1"/>
      <c r="G4301" s="1"/>
      <c r="H4301" s="11"/>
      <c r="I4301" s="11"/>
      <c r="J4301" s="11"/>
      <c r="K4301" s="2"/>
      <c r="L4301" s="2"/>
      <c r="M4301" s="1"/>
    </row>
    <row r="4302" spans="1:13" x14ac:dyDescent="0.2">
      <c r="A4302" s="1"/>
      <c r="B4302" s="1"/>
      <c r="C4302" s="16"/>
      <c r="D4302" s="1"/>
      <c r="E4302" s="1"/>
      <c r="F4302" s="1"/>
      <c r="G4302" s="1"/>
      <c r="H4302" s="11"/>
      <c r="I4302" s="11"/>
      <c r="J4302" s="11"/>
      <c r="K4302" s="2"/>
      <c r="L4302" s="2"/>
      <c r="M4302" s="1"/>
    </row>
    <row r="4303" spans="1:13" x14ac:dyDescent="0.2">
      <c r="A4303" s="1"/>
      <c r="B4303" s="1"/>
      <c r="C4303" s="16"/>
      <c r="D4303" s="1"/>
      <c r="E4303" s="1"/>
      <c r="F4303" s="1"/>
      <c r="G4303" s="1"/>
      <c r="H4303" s="11"/>
      <c r="I4303" s="11"/>
      <c r="J4303" s="11"/>
      <c r="K4303" s="2"/>
      <c r="L4303" s="2"/>
      <c r="M4303" s="1"/>
    </row>
    <row r="4304" spans="1:13" x14ac:dyDescent="0.2">
      <c r="A4304" s="1"/>
      <c r="B4304" s="1"/>
      <c r="C4304" s="16"/>
      <c r="D4304" s="1"/>
      <c r="E4304" s="1"/>
      <c r="F4304" s="1"/>
      <c r="G4304" s="1"/>
      <c r="H4304" s="11"/>
      <c r="I4304" s="11"/>
      <c r="J4304" s="11"/>
      <c r="K4304" s="2"/>
      <c r="L4304" s="2"/>
      <c r="M4304" s="1"/>
    </row>
    <row r="4305" spans="1:13" x14ac:dyDescent="0.2">
      <c r="A4305" s="1"/>
      <c r="B4305" s="1"/>
      <c r="C4305" s="16"/>
      <c r="D4305" s="1"/>
      <c r="E4305" s="1"/>
      <c r="F4305" s="1"/>
      <c r="G4305" s="1"/>
      <c r="H4305" s="11"/>
      <c r="I4305" s="11"/>
      <c r="J4305" s="11"/>
      <c r="K4305" s="2"/>
      <c r="L4305" s="2"/>
      <c r="M4305" s="1"/>
    </row>
    <row r="4306" spans="1:13" x14ac:dyDescent="0.2">
      <c r="A4306" s="1"/>
      <c r="B4306" s="1"/>
      <c r="C4306" s="16"/>
      <c r="D4306" s="1"/>
      <c r="E4306" s="1"/>
      <c r="F4306" s="1"/>
      <c r="G4306" s="1"/>
      <c r="H4306" s="11"/>
      <c r="I4306" s="11"/>
      <c r="J4306" s="11"/>
      <c r="K4306" s="2"/>
      <c r="L4306" s="2"/>
      <c r="M4306" s="1"/>
    </row>
    <row r="4307" spans="1:13" x14ac:dyDescent="0.2">
      <c r="A4307" s="1"/>
      <c r="B4307" s="1"/>
      <c r="C4307" s="16"/>
      <c r="D4307" s="1"/>
      <c r="E4307" s="1"/>
      <c r="F4307" s="1"/>
      <c r="G4307" s="1"/>
      <c r="H4307" s="11"/>
      <c r="I4307" s="11"/>
      <c r="J4307" s="11"/>
      <c r="K4307" s="2"/>
      <c r="L4307" s="2"/>
      <c r="M4307" s="1"/>
    </row>
    <row r="4308" spans="1:13" x14ac:dyDescent="0.2">
      <c r="A4308" s="1"/>
      <c r="B4308" s="1"/>
      <c r="C4308" s="16"/>
      <c r="D4308" s="1"/>
      <c r="E4308" s="1"/>
      <c r="F4308" s="1"/>
      <c r="G4308" s="1"/>
      <c r="H4308" s="11"/>
      <c r="I4308" s="11"/>
      <c r="J4308" s="11"/>
      <c r="K4308" s="2"/>
      <c r="L4308" s="2"/>
      <c r="M4308" s="1"/>
    </row>
    <row r="4309" spans="1:13" x14ac:dyDescent="0.2">
      <c r="A4309" s="1"/>
      <c r="B4309" s="1"/>
      <c r="C4309" s="16"/>
      <c r="D4309" s="1"/>
      <c r="E4309" s="1"/>
      <c r="F4309" s="1"/>
      <c r="G4309" s="1"/>
      <c r="H4309" s="11"/>
      <c r="I4309" s="11"/>
      <c r="J4309" s="11"/>
      <c r="K4309" s="2"/>
      <c r="L4309" s="2"/>
      <c r="M4309" s="1"/>
    </row>
    <row r="4310" spans="1:13" x14ac:dyDescent="0.2">
      <c r="A4310" s="1"/>
      <c r="B4310" s="1"/>
      <c r="C4310" s="16"/>
      <c r="D4310" s="1"/>
      <c r="E4310" s="1"/>
      <c r="F4310" s="1"/>
      <c r="G4310" s="1"/>
      <c r="H4310" s="11"/>
      <c r="I4310" s="11"/>
      <c r="J4310" s="11"/>
      <c r="K4310" s="2"/>
      <c r="L4310" s="2"/>
      <c r="M4310" s="1"/>
    </row>
    <row r="4311" spans="1:13" x14ac:dyDescent="0.2">
      <c r="A4311" s="1"/>
      <c r="B4311" s="1"/>
      <c r="C4311" s="16"/>
      <c r="D4311" s="1"/>
      <c r="E4311" s="1"/>
      <c r="F4311" s="1"/>
      <c r="G4311" s="1"/>
      <c r="H4311" s="11"/>
      <c r="I4311" s="11"/>
      <c r="J4311" s="11"/>
      <c r="K4311" s="2"/>
      <c r="L4311" s="2"/>
      <c r="M4311" s="1"/>
    </row>
    <row r="4312" spans="1:13" x14ac:dyDescent="0.2">
      <c r="A4312" s="1"/>
      <c r="B4312" s="1"/>
      <c r="C4312" s="16"/>
      <c r="D4312" s="1"/>
      <c r="E4312" s="1"/>
      <c r="F4312" s="1"/>
      <c r="G4312" s="1"/>
      <c r="H4312" s="11"/>
      <c r="I4312" s="11"/>
      <c r="J4312" s="11"/>
      <c r="K4312" s="2"/>
      <c r="L4312" s="2"/>
      <c r="M4312" s="1"/>
    </row>
    <row r="4313" spans="1:13" x14ac:dyDescent="0.2">
      <c r="A4313" s="1"/>
      <c r="B4313" s="1"/>
      <c r="C4313" s="16"/>
      <c r="D4313" s="1"/>
      <c r="E4313" s="1"/>
      <c r="F4313" s="1"/>
      <c r="G4313" s="1"/>
      <c r="H4313" s="11"/>
      <c r="I4313" s="11"/>
      <c r="J4313" s="11"/>
      <c r="K4313" s="2"/>
      <c r="L4313" s="2"/>
      <c r="M4313" s="1"/>
    </row>
    <row r="4314" spans="1:13" x14ac:dyDescent="0.2">
      <c r="A4314" s="1"/>
      <c r="B4314" s="1"/>
      <c r="C4314" s="16"/>
      <c r="D4314" s="1"/>
      <c r="E4314" s="1"/>
      <c r="F4314" s="1"/>
      <c r="G4314" s="1"/>
      <c r="H4314" s="11"/>
      <c r="I4314" s="11"/>
      <c r="J4314" s="11"/>
      <c r="K4314" s="2"/>
      <c r="L4314" s="2"/>
      <c r="M4314" s="1"/>
    </row>
    <row r="4315" spans="1:13" x14ac:dyDescent="0.2">
      <c r="A4315" s="1"/>
      <c r="B4315" s="1"/>
      <c r="C4315" s="16"/>
      <c r="D4315" s="1"/>
      <c r="E4315" s="1"/>
      <c r="F4315" s="1"/>
      <c r="G4315" s="1"/>
      <c r="H4315" s="11"/>
      <c r="I4315" s="11"/>
      <c r="J4315" s="11"/>
      <c r="K4315" s="2"/>
      <c r="L4315" s="2"/>
      <c r="M4315" s="1"/>
    </row>
    <row r="4316" spans="1:13" x14ac:dyDescent="0.2">
      <c r="A4316" s="1"/>
      <c r="B4316" s="1"/>
      <c r="C4316" s="16"/>
      <c r="D4316" s="1"/>
      <c r="E4316" s="1"/>
      <c r="F4316" s="1"/>
      <c r="G4316" s="1"/>
      <c r="H4316" s="11"/>
      <c r="I4316" s="11"/>
      <c r="J4316" s="11"/>
      <c r="K4316" s="2"/>
      <c r="L4316" s="2"/>
      <c r="M4316" s="1"/>
    </row>
    <row r="4317" spans="1:13" x14ac:dyDescent="0.2">
      <c r="A4317" s="1"/>
      <c r="B4317" s="1"/>
      <c r="C4317" s="16"/>
      <c r="D4317" s="1"/>
      <c r="E4317" s="1"/>
      <c r="F4317" s="1"/>
      <c r="G4317" s="1"/>
      <c r="H4317" s="11"/>
      <c r="I4317" s="11"/>
      <c r="J4317" s="11"/>
      <c r="K4317" s="2"/>
      <c r="L4317" s="2"/>
      <c r="M4317" s="1"/>
    </row>
    <row r="4318" spans="1:13" x14ac:dyDescent="0.2">
      <c r="A4318" s="1"/>
      <c r="B4318" s="1"/>
      <c r="C4318" s="16"/>
      <c r="D4318" s="1"/>
      <c r="E4318" s="1"/>
      <c r="F4318" s="1"/>
      <c r="G4318" s="1"/>
      <c r="H4318" s="11"/>
      <c r="I4318" s="11"/>
      <c r="J4318" s="11"/>
      <c r="K4318" s="2"/>
      <c r="L4318" s="2"/>
      <c r="M4318" s="1"/>
    </row>
    <row r="4319" spans="1:13" x14ac:dyDescent="0.2">
      <c r="A4319" s="1"/>
      <c r="B4319" s="1"/>
      <c r="C4319" s="16"/>
      <c r="D4319" s="1"/>
      <c r="E4319" s="1"/>
      <c r="F4319" s="1"/>
      <c r="G4319" s="1"/>
      <c r="H4319" s="11"/>
      <c r="I4319" s="11"/>
      <c r="J4319" s="11"/>
      <c r="K4319" s="2"/>
      <c r="L4319" s="2"/>
      <c r="M4319" s="1"/>
    </row>
    <row r="4320" spans="1:13" x14ac:dyDescent="0.2">
      <c r="A4320" s="1"/>
      <c r="B4320" s="1"/>
      <c r="C4320" s="16"/>
      <c r="D4320" s="1"/>
      <c r="E4320" s="1"/>
      <c r="F4320" s="1"/>
      <c r="G4320" s="1"/>
      <c r="H4320" s="11"/>
      <c r="I4320" s="11"/>
      <c r="J4320" s="11"/>
      <c r="K4320" s="2"/>
      <c r="L4320" s="2"/>
      <c r="M4320" s="1"/>
    </row>
    <row r="4321" spans="1:13" x14ac:dyDescent="0.2">
      <c r="A4321" s="1"/>
      <c r="B4321" s="1"/>
      <c r="C4321" s="16"/>
      <c r="D4321" s="1"/>
      <c r="E4321" s="1"/>
      <c r="F4321" s="1"/>
      <c r="G4321" s="1"/>
      <c r="H4321" s="11"/>
      <c r="I4321" s="11"/>
      <c r="J4321" s="11"/>
      <c r="K4321" s="2"/>
      <c r="L4321" s="2"/>
      <c r="M4321" s="1"/>
    </row>
    <row r="4322" spans="1:13" x14ac:dyDescent="0.2">
      <c r="A4322" s="1"/>
      <c r="B4322" s="1"/>
      <c r="C4322" s="16"/>
      <c r="D4322" s="1"/>
      <c r="E4322" s="1"/>
      <c r="F4322" s="1"/>
      <c r="G4322" s="1"/>
      <c r="H4322" s="11"/>
      <c r="I4322" s="11"/>
      <c r="J4322" s="11"/>
      <c r="K4322" s="2"/>
      <c r="L4322" s="2"/>
      <c r="M4322" s="1"/>
    </row>
    <row r="4323" spans="1:13" x14ac:dyDescent="0.2">
      <c r="A4323" s="1"/>
      <c r="B4323" s="1"/>
      <c r="C4323" s="16"/>
      <c r="D4323" s="1"/>
      <c r="E4323" s="1"/>
      <c r="F4323" s="1"/>
      <c r="G4323" s="1"/>
      <c r="H4323" s="11"/>
      <c r="I4323" s="11"/>
      <c r="J4323" s="11"/>
      <c r="K4323" s="2"/>
      <c r="L4323" s="2"/>
      <c r="M4323" s="1"/>
    </row>
    <row r="4324" spans="1:13" x14ac:dyDescent="0.2">
      <c r="A4324" s="1"/>
      <c r="B4324" s="1"/>
      <c r="C4324" s="16"/>
      <c r="D4324" s="1"/>
      <c r="E4324" s="1"/>
      <c r="F4324" s="1"/>
      <c r="G4324" s="1"/>
      <c r="H4324" s="11"/>
      <c r="I4324" s="11"/>
      <c r="J4324" s="11"/>
      <c r="K4324" s="2"/>
      <c r="L4324" s="2"/>
      <c r="M4324" s="1"/>
    </row>
    <row r="4325" spans="1:13" x14ac:dyDescent="0.2">
      <c r="A4325" s="1"/>
      <c r="B4325" s="1"/>
      <c r="C4325" s="16"/>
      <c r="D4325" s="1"/>
      <c r="E4325" s="1"/>
      <c r="F4325" s="1"/>
      <c r="G4325" s="1"/>
      <c r="H4325" s="11"/>
      <c r="I4325" s="11"/>
      <c r="J4325" s="11"/>
      <c r="K4325" s="2"/>
      <c r="L4325" s="2"/>
      <c r="M4325" s="1"/>
    </row>
    <row r="4326" spans="1:13" x14ac:dyDescent="0.2">
      <c r="A4326" s="1"/>
      <c r="B4326" s="1"/>
      <c r="C4326" s="16"/>
      <c r="D4326" s="1"/>
      <c r="E4326" s="1"/>
      <c r="F4326" s="1"/>
      <c r="G4326" s="1"/>
      <c r="H4326" s="11"/>
      <c r="I4326" s="11"/>
      <c r="J4326" s="11"/>
      <c r="K4326" s="2"/>
      <c r="L4326" s="2"/>
      <c r="M4326" s="1"/>
    </row>
    <row r="4327" spans="1:13" x14ac:dyDescent="0.2">
      <c r="A4327" s="1"/>
      <c r="B4327" s="1"/>
      <c r="C4327" s="16"/>
      <c r="D4327" s="1"/>
      <c r="E4327" s="1"/>
      <c r="F4327" s="1"/>
      <c r="G4327" s="1"/>
      <c r="H4327" s="11"/>
      <c r="I4327" s="11"/>
      <c r="J4327" s="11"/>
      <c r="K4327" s="2"/>
      <c r="L4327" s="2"/>
      <c r="M4327" s="1"/>
    </row>
    <row r="4328" spans="1:13" x14ac:dyDescent="0.2">
      <c r="A4328" s="1"/>
      <c r="B4328" s="1"/>
      <c r="C4328" s="16"/>
      <c r="D4328" s="1"/>
      <c r="E4328" s="1"/>
      <c r="F4328" s="1"/>
      <c r="G4328" s="1"/>
      <c r="H4328" s="11"/>
      <c r="I4328" s="11"/>
      <c r="J4328" s="11"/>
      <c r="K4328" s="2"/>
      <c r="L4328" s="2"/>
      <c r="M4328" s="1"/>
    </row>
    <row r="4329" spans="1:13" x14ac:dyDescent="0.2">
      <c r="A4329" s="1"/>
      <c r="B4329" s="1"/>
      <c r="C4329" s="16"/>
      <c r="D4329" s="1"/>
      <c r="E4329" s="1"/>
      <c r="F4329" s="1"/>
      <c r="G4329" s="1"/>
      <c r="H4329" s="11"/>
      <c r="I4329" s="11"/>
      <c r="J4329" s="11"/>
      <c r="K4329" s="2"/>
      <c r="L4329" s="2"/>
      <c r="M4329" s="1"/>
    </row>
    <row r="4330" spans="1:13" x14ac:dyDescent="0.2">
      <c r="A4330" s="1"/>
      <c r="B4330" s="1"/>
      <c r="C4330" s="16"/>
      <c r="D4330" s="1"/>
      <c r="E4330" s="1"/>
      <c r="F4330" s="1"/>
      <c r="G4330" s="1"/>
      <c r="H4330" s="11"/>
      <c r="I4330" s="11"/>
      <c r="J4330" s="11"/>
      <c r="K4330" s="2"/>
      <c r="L4330" s="2"/>
      <c r="M4330" s="1"/>
    </row>
    <row r="4331" spans="1:13" x14ac:dyDescent="0.2">
      <c r="A4331" s="1"/>
      <c r="B4331" s="1"/>
      <c r="C4331" s="16"/>
      <c r="D4331" s="1"/>
      <c r="E4331" s="1"/>
      <c r="F4331" s="1"/>
      <c r="G4331" s="1"/>
      <c r="H4331" s="11"/>
      <c r="I4331" s="11"/>
      <c r="J4331" s="11"/>
      <c r="K4331" s="2"/>
      <c r="L4331" s="2"/>
      <c r="M4331" s="1"/>
    </row>
    <row r="4332" spans="1:13" x14ac:dyDescent="0.2">
      <c r="A4332" s="1"/>
      <c r="B4332" s="1"/>
      <c r="C4332" s="16"/>
      <c r="D4332" s="1"/>
      <c r="E4332" s="1"/>
      <c r="F4332" s="1"/>
      <c r="G4332" s="1"/>
      <c r="H4332" s="11"/>
      <c r="I4332" s="11"/>
      <c r="J4332" s="11"/>
      <c r="K4332" s="2"/>
      <c r="L4332" s="2"/>
      <c r="M4332" s="1"/>
    </row>
    <row r="4333" spans="1:13" x14ac:dyDescent="0.2">
      <c r="A4333" s="1"/>
      <c r="B4333" s="1"/>
      <c r="C4333" s="16"/>
      <c r="D4333" s="1"/>
      <c r="E4333" s="1"/>
      <c r="F4333" s="1"/>
      <c r="G4333" s="1"/>
      <c r="H4333" s="11"/>
      <c r="I4333" s="11"/>
      <c r="J4333" s="11"/>
      <c r="K4333" s="2"/>
      <c r="L4333" s="2"/>
      <c r="M4333" s="1"/>
    </row>
    <row r="4334" spans="1:13" x14ac:dyDescent="0.2">
      <c r="A4334" s="1"/>
      <c r="B4334" s="1"/>
      <c r="C4334" s="16"/>
      <c r="D4334" s="1"/>
      <c r="E4334" s="1"/>
      <c r="F4334" s="1"/>
      <c r="G4334" s="1"/>
      <c r="H4334" s="11"/>
      <c r="I4334" s="11"/>
      <c r="J4334" s="11"/>
      <c r="K4334" s="2"/>
      <c r="L4334" s="2"/>
      <c r="M4334" s="1"/>
    </row>
    <row r="4335" spans="1:13" x14ac:dyDescent="0.2">
      <c r="A4335" s="1"/>
      <c r="B4335" s="1"/>
      <c r="C4335" s="16"/>
      <c r="D4335" s="1"/>
      <c r="E4335" s="1"/>
      <c r="F4335" s="1"/>
      <c r="G4335" s="1"/>
      <c r="H4335" s="11"/>
      <c r="I4335" s="11"/>
      <c r="J4335" s="11"/>
      <c r="K4335" s="2"/>
      <c r="L4335" s="2"/>
      <c r="M4335" s="1"/>
    </row>
    <row r="4336" spans="1:13" x14ac:dyDescent="0.2">
      <c r="A4336" s="1"/>
      <c r="B4336" s="1"/>
      <c r="C4336" s="16"/>
      <c r="D4336" s="1"/>
      <c r="E4336" s="1"/>
      <c r="F4336" s="1"/>
      <c r="G4336" s="1"/>
      <c r="H4336" s="11"/>
      <c r="I4336" s="11"/>
      <c r="J4336" s="11"/>
      <c r="K4336" s="2"/>
      <c r="L4336" s="2"/>
      <c r="M4336" s="1"/>
    </row>
    <row r="4337" spans="1:13" x14ac:dyDescent="0.2">
      <c r="A4337" s="1"/>
      <c r="B4337" s="1"/>
      <c r="C4337" s="16"/>
      <c r="D4337" s="1"/>
      <c r="E4337" s="1"/>
      <c r="F4337" s="1"/>
      <c r="G4337" s="1"/>
      <c r="H4337" s="11"/>
      <c r="I4337" s="11"/>
      <c r="J4337" s="11"/>
      <c r="K4337" s="2"/>
      <c r="L4337" s="2"/>
      <c r="M4337" s="1"/>
    </row>
    <row r="4338" spans="1:13" x14ac:dyDescent="0.2">
      <c r="A4338" s="1"/>
      <c r="B4338" s="1"/>
      <c r="C4338" s="16"/>
      <c r="D4338" s="1"/>
      <c r="E4338" s="1"/>
      <c r="F4338" s="1"/>
      <c r="G4338" s="1"/>
      <c r="H4338" s="11"/>
      <c r="I4338" s="11"/>
      <c r="J4338" s="11"/>
      <c r="K4338" s="2"/>
      <c r="L4338" s="2"/>
      <c r="M4338" s="1"/>
    </row>
    <row r="4339" spans="1:13" x14ac:dyDescent="0.2">
      <c r="A4339" s="1"/>
      <c r="B4339" s="1"/>
      <c r="C4339" s="16"/>
      <c r="D4339" s="1"/>
      <c r="E4339" s="1"/>
      <c r="F4339" s="1"/>
      <c r="G4339" s="1"/>
      <c r="H4339" s="11"/>
      <c r="I4339" s="11"/>
      <c r="J4339" s="11"/>
      <c r="K4339" s="2"/>
      <c r="L4339" s="2"/>
      <c r="M4339" s="1"/>
    </row>
    <row r="4340" spans="1:13" x14ac:dyDescent="0.2">
      <c r="A4340" s="1"/>
      <c r="B4340" s="1"/>
      <c r="C4340" s="16"/>
      <c r="D4340" s="1"/>
      <c r="E4340" s="1"/>
      <c r="F4340" s="1"/>
      <c r="G4340" s="1"/>
      <c r="H4340" s="11"/>
      <c r="I4340" s="11"/>
      <c r="J4340" s="11"/>
      <c r="K4340" s="2"/>
      <c r="L4340" s="2"/>
      <c r="M4340" s="1"/>
    </row>
    <row r="4341" spans="1:13" x14ac:dyDescent="0.2">
      <c r="A4341" s="1"/>
      <c r="B4341" s="1"/>
      <c r="C4341" s="16"/>
      <c r="D4341" s="1"/>
      <c r="E4341" s="1"/>
      <c r="F4341" s="1"/>
      <c r="G4341" s="1"/>
      <c r="H4341" s="11"/>
      <c r="I4341" s="11"/>
      <c r="J4341" s="11"/>
      <c r="K4341" s="2"/>
      <c r="L4341" s="2"/>
      <c r="M4341" s="1"/>
    </row>
    <row r="4342" spans="1:13" x14ac:dyDescent="0.2">
      <c r="A4342" s="1"/>
      <c r="B4342" s="1"/>
      <c r="C4342" s="16"/>
      <c r="D4342" s="1"/>
      <c r="E4342" s="1"/>
      <c r="F4342" s="1"/>
      <c r="G4342" s="1"/>
      <c r="H4342" s="11"/>
      <c r="I4342" s="11"/>
      <c r="J4342" s="11"/>
      <c r="K4342" s="2"/>
      <c r="L4342" s="2"/>
      <c r="M4342" s="1"/>
    </row>
    <row r="4343" spans="1:13" x14ac:dyDescent="0.2">
      <c r="A4343" s="1"/>
      <c r="B4343" s="1"/>
      <c r="C4343" s="16"/>
      <c r="D4343" s="1"/>
      <c r="E4343" s="1"/>
      <c r="F4343" s="1"/>
      <c r="G4343" s="1"/>
      <c r="H4343" s="11"/>
      <c r="I4343" s="11"/>
      <c r="J4343" s="11"/>
      <c r="K4343" s="2"/>
      <c r="L4343" s="2"/>
      <c r="M4343" s="1"/>
    </row>
    <row r="4344" spans="1:13" x14ac:dyDescent="0.2">
      <c r="A4344" s="1"/>
      <c r="B4344" s="1"/>
      <c r="C4344" s="16"/>
      <c r="D4344" s="1"/>
      <c r="E4344" s="1"/>
      <c r="F4344" s="1"/>
      <c r="G4344" s="1"/>
      <c r="H4344" s="11"/>
      <c r="I4344" s="11"/>
      <c r="J4344" s="11"/>
      <c r="K4344" s="2"/>
      <c r="L4344" s="2"/>
      <c r="M4344" s="1"/>
    </row>
    <row r="4345" spans="1:13" x14ac:dyDescent="0.2">
      <c r="A4345" s="1"/>
      <c r="B4345" s="1"/>
      <c r="C4345" s="16"/>
      <c r="D4345" s="1"/>
      <c r="E4345" s="1"/>
      <c r="F4345" s="1"/>
      <c r="G4345" s="1"/>
      <c r="H4345" s="11"/>
      <c r="I4345" s="11"/>
      <c r="J4345" s="11"/>
      <c r="K4345" s="2"/>
      <c r="L4345" s="2"/>
      <c r="M4345" s="1"/>
    </row>
    <row r="4346" spans="1:13" x14ac:dyDescent="0.2">
      <c r="A4346" s="1"/>
      <c r="B4346" s="1"/>
      <c r="C4346" s="16"/>
      <c r="D4346" s="1"/>
      <c r="E4346" s="1"/>
      <c r="F4346" s="1"/>
      <c r="G4346" s="1"/>
      <c r="H4346" s="11"/>
      <c r="I4346" s="11"/>
      <c r="J4346" s="11"/>
      <c r="K4346" s="2"/>
      <c r="L4346" s="2"/>
      <c r="M4346" s="1"/>
    </row>
    <row r="4347" spans="1:13" x14ac:dyDescent="0.2">
      <c r="A4347" s="1"/>
      <c r="B4347" s="1"/>
      <c r="C4347" s="16"/>
      <c r="D4347" s="1"/>
      <c r="E4347" s="1"/>
      <c r="F4347" s="1"/>
      <c r="G4347" s="1"/>
      <c r="H4347" s="11"/>
      <c r="I4347" s="11"/>
      <c r="J4347" s="11"/>
      <c r="K4347" s="2"/>
      <c r="L4347" s="2"/>
      <c r="M4347" s="1"/>
    </row>
    <row r="4348" spans="1:13" x14ac:dyDescent="0.2">
      <c r="A4348" s="1"/>
      <c r="B4348" s="1"/>
      <c r="C4348" s="16"/>
      <c r="D4348" s="1"/>
      <c r="E4348" s="1"/>
      <c r="F4348" s="1"/>
      <c r="G4348" s="1"/>
      <c r="H4348" s="11"/>
      <c r="I4348" s="11"/>
      <c r="J4348" s="11"/>
      <c r="K4348" s="2"/>
      <c r="L4348" s="2"/>
      <c r="M4348" s="1"/>
    </row>
    <row r="4349" spans="1:13" x14ac:dyDescent="0.2">
      <c r="A4349" s="1"/>
      <c r="B4349" s="1"/>
      <c r="C4349" s="16"/>
      <c r="D4349" s="1"/>
      <c r="E4349" s="1"/>
      <c r="F4349" s="1"/>
      <c r="G4349" s="1"/>
      <c r="H4349" s="11"/>
      <c r="I4349" s="11"/>
      <c r="J4349" s="11"/>
      <c r="K4349" s="2"/>
      <c r="L4349" s="2"/>
      <c r="M4349" s="1"/>
    </row>
    <row r="4350" spans="1:13" x14ac:dyDescent="0.2">
      <c r="A4350" s="1"/>
      <c r="B4350" s="1"/>
      <c r="C4350" s="16"/>
      <c r="D4350" s="1"/>
      <c r="E4350" s="1"/>
      <c r="F4350" s="1"/>
      <c r="G4350" s="1"/>
      <c r="H4350" s="11"/>
      <c r="I4350" s="11"/>
      <c r="J4350" s="11"/>
      <c r="K4350" s="2"/>
      <c r="L4350" s="2"/>
      <c r="M4350" s="1"/>
    </row>
    <row r="4351" spans="1:13" x14ac:dyDescent="0.2">
      <c r="A4351" s="1"/>
      <c r="B4351" s="1"/>
      <c r="C4351" s="16"/>
      <c r="D4351" s="1"/>
      <c r="E4351" s="1"/>
      <c r="F4351" s="1"/>
      <c r="G4351" s="1"/>
      <c r="H4351" s="11"/>
      <c r="I4351" s="11"/>
      <c r="J4351" s="11"/>
      <c r="K4351" s="2"/>
      <c r="L4351" s="2"/>
      <c r="M4351" s="1"/>
    </row>
    <row r="4352" spans="1:13" x14ac:dyDescent="0.2">
      <c r="A4352" s="1"/>
      <c r="B4352" s="1"/>
      <c r="C4352" s="16"/>
      <c r="D4352" s="1"/>
      <c r="E4352" s="1"/>
      <c r="F4352" s="1"/>
      <c r="G4352" s="1"/>
      <c r="H4352" s="11"/>
      <c r="I4352" s="11"/>
      <c r="J4352" s="11"/>
      <c r="K4352" s="2"/>
      <c r="L4352" s="2"/>
      <c r="M4352" s="1"/>
    </row>
    <row r="4353" spans="1:13" x14ac:dyDescent="0.2">
      <c r="A4353" s="1"/>
      <c r="B4353" s="1"/>
      <c r="C4353" s="16"/>
      <c r="D4353" s="1"/>
      <c r="E4353" s="1"/>
      <c r="F4353" s="1"/>
      <c r="G4353" s="1"/>
      <c r="H4353" s="11"/>
      <c r="I4353" s="11"/>
      <c r="J4353" s="11"/>
      <c r="K4353" s="2"/>
      <c r="L4353" s="2"/>
      <c r="M4353" s="1"/>
    </row>
    <row r="4354" spans="1:13" x14ac:dyDescent="0.2">
      <c r="A4354" s="1"/>
      <c r="B4354" s="1"/>
      <c r="C4354" s="16"/>
      <c r="D4354" s="1"/>
      <c r="E4354" s="1"/>
      <c r="F4354" s="1"/>
      <c r="G4354" s="1"/>
      <c r="H4354" s="11"/>
      <c r="I4354" s="11"/>
      <c r="J4354" s="11"/>
      <c r="K4354" s="2"/>
      <c r="L4354" s="2"/>
      <c r="M4354" s="1"/>
    </row>
    <row r="4355" spans="1:13" x14ac:dyDescent="0.2">
      <c r="A4355" s="1"/>
      <c r="B4355" s="1"/>
      <c r="C4355" s="16"/>
      <c r="D4355" s="1"/>
      <c r="E4355" s="1"/>
      <c r="F4355" s="1"/>
      <c r="G4355" s="1"/>
      <c r="H4355" s="11"/>
      <c r="I4355" s="11"/>
      <c r="J4355" s="11"/>
      <c r="K4355" s="2"/>
      <c r="L4355" s="2"/>
      <c r="M4355" s="1"/>
    </row>
    <row r="4356" spans="1:13" x14ac:dyDescent="0.2">
      <c r="A4356" s="1"/>
      <c r="B4356" s="1"/>
      <c r="C4356" s="16"/>
      <c r="D4356" s="1"/>
      <c r="E4356" s="1"/>
      <c r="F4356" s="1"/>
      <c r="G4356" s="1"/>
      <c r="H4356" s="11"/>
      <c r="I4356" s="11"/>
      <c r="J4356" s="11"/>
      <c r="K4356" s="2"/>
      <c r="L4356" s="2"/>
      <c r="M4356" s="1"/>
    </row>
    <row r="4357" spans="1:13" x14ac:dyDescent="0.2">
      <c r="A4357" s="1"/>
      <c r="B4357" s="1"/>
      <c r="C4357" s="16"/>
      <c r="D4357" s="1"/>
      <c r="E4357" s="1"/>
      <c r="F4357" s="1"/>
      <c r="G4357" s="1"/>
      <c r="H4357" s="11"/>
      <c r="I4357" s="11"/>
      <c r="J4357" s="11"/>
      <c r="K4357" s="2"/>
      <c r="L4357" s="2"/>
      <c r="M4357" s="1"/>
    </row>
    <row r="4358" spans="1:13" x14ac:dyDescent="0.2">
      <c r="A4358" s="1"/>
      <c r="B4358" s="1"/>
      <c r="C4358" s="16"/>
      <c r="D4358" s="1"/>
      <c r="E4358" s="1"/>
      <c r="F4358" s="1"/>
      <c r="G4358" s="1"/>
      <c r="H4358" s="11"/>
      <c r="I4358" s="11"/>
      <c r="J4358" s="11"/>
      <c r="K4358" s="2"/>
      <c r="L4358" s="2"/>
      <c r="M4358" s="1"/>
    </row>
    <row r="4359" spans="1:13" x14ac:dyDescent="0.2">
      <c r="A4359" s="1"/>
      <c r="B4359" s="1"/>
      <c r="C4359" s="16"/>
      <c r="D4359" s="1"/>
      <c r="E4359" s="1"/>
      <c r="F4359" s="1"/>
      <c r="G4359" s="1"/>
      <c r="H4359" s="11"/>
      <c r="I4359" s="11"/>
      <c r="J4359" s="11"/>
      <c r="K4359" s="2"/>
      <c r="L4359" s="2"/>
      <c r="M4359" s="1"/>
    </row>
    <row r="4360" spans="1:13" x14ac:dyDescent="0.2">
      <c r="A4360" s="1"/>
      <c r="B4360" s="1"/>
      <c r="C4360" s="16"/>
      <c r="D4360" s="1"/>
      <c r="E4360" s="1"/>
      <c r="F4360" s="1"/>
      <c r="G4360" s="1"/>
      <c r="H4360" s="11"/>
      <c r="I4360" s="11"/>
      <c r="J4360" s="11"/>
      <c r="K4360" s="2"/>
      <c r="L4360" s="2"/>
      <c r="M4360" s="1"/>
    </row>
    <row r="4361" spans="1:13" x14ac:dyDescent="0.2">
      <c r="A4361" s="1"/>
      <c r="B4361" s="1"/>
      <c r="C4361" s="16"/>
      <c r="D4361" s="1"/>
      <c r="E4361" s="1"/>
      <c r="F4361" s="1"/>
      <c r="G4361" s="1"/>
      <c r="H4361" s="11"/>
      <c r="I4361" s="11"/>
      <c r="J4361" s="11"/>
      <c r="K4361" s="2"/>
      <c r="L4361" s="2"/>
      <c r="M4361" s="1"/>
    </row>
    <row r="4362" spans="1:13" x14ac:dyDescent="0.2">
      <c r="A4362" s="1"/>
      <c r="B4362" s="1"/>
      <c r="C4362" s="16"/>
      <c r="D4362" s="1"/>
      <c r="E4362" s="1"/>
      <c r="F4362" s="1"/>
      <c r="G4362" s="1"/>
      <c r="H4362" s="11"/>
      <c r="I4362" s="11"/>
      <c r="J4362" s="11"/>
      <c r="K4362" s="2"/>
      <c r="L4362" s="2"/>
      <c r="M4362" s="1"/>
    </row>
    <row r="4363" spans="1:13" x14ac:dyDescent="0.2">
      <c r="A4363" s="1"/>
      <c r="B4363" s="1"/>
      <c r="C4363" s="16"/>
      <c r="D4363" s="1"/>
      <c r="E4363" s="1"/>
      <c r="F4363" s="1"/>
      <c r="G4363" s="1"/>
      <c r="H4363" s="11"/>
      <c r="I4363" s="11"/>
      <c r="J4363" s="11"/>
      <c r="K4363" s="2"/>
      <c r="L4363" s="2"/>
      <c r="M4363" s="1"/>
    </row>
    <row r="4364" spans="1:13" x14ac:dyDescent="0.2">
      <c r="A4364" s="1"/>
      <c r="B4364" s="1"/>
      <c r="C4364" s="16"/>
      <c r="D4364" s="1"/>
      <c r="E4364" s="1"/>
      <c r="F4364" s="1"/>
      <c r="G4364" s="1"/>
      <c r="H4364" s="11"/>
      <c r="I4364" s="11"/>
      <c r="J4364" s="11"/>
      <c r="K4364" s="2"/>
      <c r="L4364" s="2"/>
      <c r="M4364" s="1"/>
    </row>
    <row r="4365" spans="1:13" x14ac:dyDescent="0.2">
      <c r="A4365" s="1"/>
      <c r="B4365" s="1"/>
      <c r="C4365" s="16"/>
      <c r="D4365" s="1"/>
      <c r="E4365" s="1"/>
      <c r="F4365" s="1"/>
      <c r="G4365" s="1"/>
      <c r="H4365" s="11"/>
      <c r="I4365" s="11"/>
      <c r="J4365" s="11"/>
      <c r="K4365" s="2"/>
      <c r="L4365" s="2"/>
      <c r="M4365" s="1"/>
    </row>
    <row r="4366" spans="1:13" x14ac:dyDescent="0.2">
      <c r="A4366" s="1"/>
      <c r="B4366" s="1"/>
      <c r="C4366" s="16"/>
      <c r="D4366" s="1"/>
      <c r="E4366" s="1"/>
      <c r="F4366" s="1"/>
      <c r="G4366" s="1"/>
      <c r="H4366" s="11"/>
      <c r="I4366" s="11"/>
      <c r="J4366" s="11"/>
      <c r="K4366" s="2"/>
      <c r="L4366" s="2"/>
      <c r="M4366" s="1"/>
    </row>
    <row r="4367" spans="1:13" x14ac:dyDescent="0.2">
      <c r="A4367" s="1"/>
      <c r="B4367" s="1"/>
      <c r="C4367" s="16"/>
      <c r="D4367" s="1"/>
      <c r="E4367" s="1"/>
      <c r="F4367" s="1"/>
      <c r="G4367" s="1"/>
      <c r="H4367" s="11"/>
      <c r="I4367" s="11"/>
      <c r="J4367" s="11"/>
      <c r="K4367" s="2"/>
      <c r="L4367" s="2"/>
      <c r="M4367" s="1"/>
    </row>
    <row r="4368" spans="1:13" x14ac:dyDescent="0.2">
      <c r="A4368" s="1"/>
      <c r="B4368" s="1"/>
      <c r="C4368" s="16"/>
      <c r="D4368" s="1"/>
      <c r="E4368" s="1"/>
      <c r="F4368" s="1"/>
      <c r="G4368" s="1"/>
      <c r="H4368" s="11"/>
      <c r="I4368" s="11"/>
      <c r="J4368" s="11"/>
      <c r="K4368" s="2"/>
      <c r="L4368" s="2"/>
      <c r="M4368" s="1"/>
    </row>
    <row r="4369" spans="1:13" x14ac:dyDescent="0.2">
      <c r="A4369" s="1"/>
      <c r="B4369" s="1"/>
      <c r="C4369" s="16"/>
      <c r="D4369" s="1"/>
      <c r="E4369" s="1"/>
      <c r="F4369" s="1"/>
      <c r="G4369" s="1"/>
      <c r="H4369" s="11"/>
      <c r="I4369" s="11"/>
      <c r="J4369" s="11"/>
      <c r="K4369" s="2"/>
      <c r="L4369" s="2"/>
      <c r="M4369" s="1"/>
    </row>
    <row r="4370" spans="1:13" x14ac:dyDescent="0.2">
      <c r="A4370" s="1"/>
      <c r="B4370" s="1"/>
      <c r="C4370" s="16"/>
      <c r="D4370" s="1"/>
      <c r="E4370" s="1"/>
      <c r="F4370" s="1"/>
      <c r="G4370" s="1"/>
      <c r="H4370" s="11"/>
      <c r="I4370" s="11"/>
      <c r="J4370" s="11"/>
      <c r="K4370" s="2"/>
      <c r="L4370" s="2"/>
      <c r="M4370" s="1"/>
    </row>
    <row r="4371" spans="1:13" x14ac:dyDescent="0.2">
      <c r="A4371" s="1"/>
      <c r="B4371" s="1"/>
      <c r="C4371" s="16"/>
      <c r="D4371" s="1"/>
      <c r="E4371" s="1"/>
      <c r="F4371" s="1"/>
      <c r="G4371" s="1"/>
      <c r="H4371" s="11"/>
      <c r="I4371" s="11"/>
      <c r="J4371" s="11"/>
      <c r="K4371" s="2"/>
      <c r="L4371" s="2"/>
      <c r="M4371" s="1"/>
    </row>
    <row r="4372" spans="1:13" x14ac:dyDescent="0.2">
      <c r="A4372" s="1"/>
      <c r="B4372" s="1"/>
      <c r="C4372" s="16"/>
      <c r="D4372" s="1"/>
      <c r="E4372" s="1"/>
      <c r="F4372" s="1"/>
      <c r="G4372" s="1"/>
      <c r="H4372" s="11"/>
      <c r="I4372" s="11"/>
      <c r="J4372" s="11"/>
      <c r="K4372" s="2"/>
      <c r="L4372" s="2"/>
      <c r="M4372" s="1"/>
    </row>
    <row r="4373" spans="1:13" x14ac:dyDescent="0.2">
      <c r="A4373" s="1"/>
      <c r="B4373" s="1"/>
      <c r="C4373" s="16"/>
      <c r="D4373" s="1"/>
      <c r="E4373" s="1"/>
      <c r="F4373" s="1"/>
      <c r="G4373" s="1"/>
      <c r="H4373" s="11"/>
      <c r="I4373" s="11"/>
      <c r="J4373" s="11"/>
      <c r="K4373" s="2"/>
      <c r="L4373" s="2"/>
      <c r="M4373" s="1"/>
    </row>
    <row r="4374" spans="1:13" x14ac:dyDescent="0.2">
      <c r="A4374" s="1"/>
      <c r="B4374" s="1"/>
      <c r="C4374" s="16"/>
      <c r="D4374" s="1"/>
      <c r="E4374" s="1"/>
      <c r="F4374" s="1"/>
      <c r="G4374" s="1"/>
      <c r="H4374" s="11"/>
      <c r="I4374" s="11"/>
      <c r="J4374" s="11"/>
      <c r="K4374" s="2"/>
      <c r="L4374" s="2"/>
      <c r="M4374" s="1"/>
    </row>
    <row r="4375" spans="1:13" x14ac:dyDescent="0.2">
      <c r="A4375" s="1"/>
      <c r="B4375" s="1"/>
      <c r="C4375" s="16"/>
      <c r="D4375" s="1"/>
      <c r="E4375" s="1"/>
      <c r="F4375" s="1"/>
      <c r="G4375" s="1"/>
      <c r="H4375" s="11"/>
      <c r="I4375" s="11"/>
      <c r="J4375" s="11"/>
      <c r="K4375" s="2"/>
      <c r="L4375" s="2"/>
      <c r="M4375" s="1"/>
    </row>
    <row r="4376" spans="1:13" x14ac:dyDescent="0.2">
      <c r="A4376" s="1"/>
      <c r="B4376" s="1"/>
      <c r="C4376" s="16"/>
      <c r="D4376" s="1"/>
      <c r="E4376" s="1"/>
      <c r="F4376" s="1"/>
      <c r="G4376" s="1"/>
      <c r="H4376" s="11"/>
      <c r="I4376" s="11"/>
      <c r="J4376" s="11"/>
      <c r="K4376" s="2"/>
      <c r="L4376" s="2"/>
      <c r="M4376" s="1"/>
    </row>
    <row r="4377" spans="1:13" x14ac:dyDescent="0.2">
      <c r="A4377" s="1"/>
      <c r="B4377" s="1"/>
      <c r="C4377" s="16"/>
      <c r="D4377" s="1"/>
      <c r="E4377" s="1"/>
      <c r="F4377" s="1"/>
      <c r="G4377" s="1"/>
      <c r="H4377" s="11"/>
      <c r="I4377" s="11"/>
      <c r="J4377" s="11"/>
      <c r="K4377" s="2"/>
      <c r="L4377" s="2"/>
      <c r="M4377" s="1"/>
    </row>
    <row r="4378" spans="1:13" x14ac:dyDescent="0.2">
      <c r="A4378" s="1"/>
      <c r="B4378" s="1"/>
      <c r="C4378" s="16"/>
      <c r="D4378" s="1"/>
      <c r="E4378" s="1"/>
      <c r="F4378" s="1"/>
      <c r="G4378" s="1"/>
      <c r="H4378" s="11"/>
      <c r="I4378" s="11"/>
      <c r="J4378" s="11"/>
      <c r="K4378" s="2"/>
      <c r="L4378" s="2"/>
      <c r="M4378" s="1"/>
    </row>
    <row r="4379" spans="1:13" x14ac:dyDescent="0.2">
      <c r="A4379" s="1"/>
      <c r="B4379" s="1"/>
      <c r="C4379" s="16"/>
      <c r="D4379" s="1"/>
      <c r="E4379" s="1"/>
      <c r="F4379" s="1"/>
      <c r="G4379" s="1"/>
      <c r="H4379" s="11"/>
      <c r="I4379" s="11"/>
      <c r="J4379" s="11"/>
      <c r="K4379" s="2"/>
      <c r="L4379" s="2"/>
      <c r="M4379" s="1"/>
    </row>
    <row r="4380" spans="1:13" x14ac:dyDescent="0.2">
      <c r="A4380" s="1"/>
      <c r="B4380" s="1"/>
      <c r="C4380" s="16"/>
      <c r="D4380" s="1"/>
      <c r="E4380" s="1"/>
      <c r="F4380" s="1"/>
      <c r="G4380" s="1"/>
      <c r="H4380" s="11"/>
      <c r="I4380" s="11"/>
      <c r="J4380" s="11"/>
      <c r="K4380" s="2"/>
      <c r="L4380" s="2"/>
      <c r="M4380" s="1"/>
    </row>
    <row r="4381" spans="1:13" x14ac:dyDescent="0.2">
      <c r="A4381" s="1"/>
      <c r="B4381" s="1"/>
      <c r="C4381" s="16"/>
      <c r="D4381" s="1"/>
      <c r="E4381" s="1"/>
      <c r="F4381" s="1"/>
      <c r="G4381" s="1"/>
      <c r="H4381" s="11"/>
      <c r="I4381" s="11"/>
      <c r="J4381" s="11"/>
      <c r="K4381" s="2"/>
      <c r="L4381" s="2"/>
      <c r="M4381" s="1"/>
    </row>
    <row r="4382" spans="1:13" x14ac:dyDescent="0.2">
      <c r="A4382" s="1"/>
      <c r="B4382" s="1"/>
      <c r="C4382" s="16"/>
      <c r="D4382" s="1"/>
      <c r="E4382" s="1"/>
      <c r="F4382" s="1"/>
      <c r="G4382" s="1"/>
      <c r="H4382" s="11"/>
      <c r="I4382" s="11"/>
      <c r="J4382" s="11"/>
      <c r="K4382" s="2"/>
      <c r="L4382" s="2"/>
      <c r="M4382" s="1"/>
    </row>
    <row r="4383" spans="1:13" x14ac:dyDescent="0.2">
      <c r="A4383" s="1"/>
      <c r="B4383" s="1"/>
      <c r="C4383" s="16"/>
      <c r="D4383" s="1"/>
      <c r="E4383" s="1"/>
      <c r="F4383" s="1"/>
      <c r="G4383" s="1"/>
      <c r="H4383" s="11"/>
      <c r="I4383" s="11"/>
      <c r="J4383" s="11"/>
      <c r="K4383" s="2"/>
      <c r="L4383" s="2"/>
      <c r="M4383" s="1"/>
    </row>
    <row r="4384" spans="1:13" x14ac:dyDescent="0.2">
      <c r="A4384" s="1"/>
      <c r="B4384" s="1"/>
      <c r="C4384" s="16"/>
      <c r="D4384" s="1"/>
      <c r="E4384" s="1"/>
      <c r="F4384" s="1"/>
      <c r="G4384" s="1"/>
      <c r="H4384" s="11"/>
      <c r="I4384" s="11"/>
      <c r="J4384" s="11"/>
      <c r="K4384" s="2"/>
      <c r="L4384" s="2"/>
      <c r="M4384" s="1"/>
    </row>
    <row r="4385" spans="1:13" x14ac:dyDescent="0.2">
      <c r="A4385" s="1"/>
      <c r="B4385" s="1"/>
      <c r="C4385" s="16"/>
      <c r="D4385" s="1"/>
      <c r="E4385" s="1"/>
      <c r="F4385" s="1"/>
      <c r="G4385" s="1"/>
      <c r="H4385" s="11"/>
      <c r="I4385" s="11"/>
      <c r="J4385" s="11"/>
      <c r="K4385" s="2"/>
      <c r="L4385" s="2"/>
      <c r="M4385" s="1"/>
    </row>
    <row r="4386" spans="1:13" x14ac:dyDescent="0.2">
      <c r="A4386" s="1"/>
      <c r="B4386" s="1"/>
      <c r="C4386" s="16"/>
      <c r="D4386" s="1"/>
      <c r="E4386" s="1"/>
      <c r="F4386" s="1"/>
      <c r="G4386" s="1"/>
      <c r="H4386" s="11"/>
      <c r="I4386" s="11"/>
      <c r="J4386" s="11"/>
      <c r="K4386" s="2"/>
      <c r="L4386" s="2"/>
      <c r="M4386" s="1"/>
    </row>
    <row r="4387" spans="1:13" x14ac:dyDescent="0.2">
      <c r="A4387" s="1"/>
      <c r="B4387" s="1"/>
      <c r="C4387" s="16"/>
      <c r="D4387" s="1"/>
      <c r="E4387" s="1"/>
      <c r="F4387" s="1"/>
      <c r="G4387" s="1"/>
      <c r="H4387" s="11"/>
      <c r="I4387" s="11"/>
      <c r="J4387" s="11"/>
      <c r="K4387" s="2"/>
      <c r="L4387" s="2"/>
      <c r="M4387" s="1"/>
    </row>
    <row r="4388" spans="1:13" x14ac:dyDescent="0.2">
      <c r="A4388" s="1"/>
      <c r="B4388" s="1"/>
      <c r="C4388" s="16"/>
      <c r="D4388" s="1"/>
      <c r="E4388" s="1"/>
      <c r="F4388" s="1"/>
      <c r="G4388" s="1"/>
      <c r="H4388" s="11"/>
      <c r="I4388" s="11"/>
      <c r="J4388" s="11"/>
      <c r="K4388" s="2"/>
      <c r="L4388" s="2"/>
      <c r="M4388" s="1"/>
    </row>
    <row r="4389" spans="1:13" x14ac:dyDescent="0.2">
      <c r="A4389" s="1"/>
      <c r="B4389" s="1"/>
      <c r="C4389" s="16"/>
      <c r="D4389" s="1"/>
      <c r="E4389" s="1"/>
      <c r="F4389" s="1"/>
      <c r="G4389" s="1"/>
      <c r="H4389" s="11"/>
      <c r="I4389" s="11"/>
      <c r="J4389" s="11"/>
      <c r="K4389" s="2"/>
      <c r="L4389" s="2"/>
      <c r="M4389" s="1"/>
    </row>
    <row r="4390" spans="1:13" x14ac:dyDescent="0.2">
      <c r="A4390" s="1"/>
      <c r="B4390" s="1"/>
      <c r="C4390" s="16"/>
      <c r="D4390" s="1"/>
      <c r="E4390" s="1"/>
      <c r="F4390" s="1"/>
      <c r="G4390" s="1"/>
      <c r="H4390" s="11"/>
      <c r="I4390" s="11"/>
      <c r="J4390" s="11"/>
      <c r="K4390" s="2"/>
      <c r="L4390" s="2"/>
      <c r="M4390" s="1"/>
    </row>
    <row r="4391" spans="1:13" x14ac:dyDescent="0.2">
      <c r="A4391" s="1"/>
      <c r="B4391" s="1"/>
      <c r="C4391" s="16"/>
      <c r="D4391" s="1"/>
      <c r="E4391" s="1"/>
      <c r="F4391" s="1"/>
      <c r="G4391" s="1"/>
      <c r="H4391" s="11"/>
      <c r="I4391" s="11"/>
      <c r="J4391" s="11"/>
      <c r="K4391" s="2"/>
      <c r="L4391" s="2"/>
      <c r="M4391" s="1"/>
    </row>
    <row r="4392" spans="1:13" x14ac:dyDescent="0.2">
      <c r="A4392" s="1"/>
      <c r="B4392" s="1"/>
      <c r="C4392" s="16"/>
      <c r="D4392" s="1"/>
      <c r="E4392" s="1"/>
      <c r="F4392" s="1"/>
      <c r="G4392" s="1"/>
      <c r="H4392" s="11"/>
      <c r="I4392" s="11"/>
      <c r="J4392" s="11"/>
      <c r="K4392" s="2"/>
      <c r="L4392" s="2"/>
      <c r="M4392" s="1"/>
    </row>
    <row r="4393" spans="1:13" x14ac:dyDescent="0.2">
      <c r="A4393" s="1"/>
      <c r="B4393" s="1"/>
      <c r="C4393" s="16"/>
      <c r="D4393" s="1"/>
      <c r="E4393" s="1"/>
      <c r="F4393" s="1"/>
      <c r="G4393" s="1"/>
      <c r="H4393" s="11"/>
      <c r="I4393" s="11"/>
      <c r="J4393" s="11"/>
      <c r="K4393" s="2"/>
      <c r="L4393" s="2"/>
      <c r="M4393" s="1"/>
    </row>
    <row r="4394" spans="1:13" x14ac:dyDescent="0.2">
      <c r="A4394" s="1"/>
      <c r="B4394" s="1"/>
      <c r="C4394" s="16"/>
      <c r="D4394" s="1"/>
      <c r="E4394" s="1"/>
      <c r="F4394" s="1"/>
      <c r="G4394" s="1"/>
      <c r="H4394" s="11"/>
      <c r="I4394" s="11"/>
      <c r="J4394" s="11"/>
      <c r="K4394" s="2"/>
      <c r="L4394" s="2"/>
      <c r="M4394" s="1"/>
    </row>
    <row r="4395" spans="1:13" x14ac:dyDescent="0.2">
      <c r="A4395" s="1"/>
      <c r="B4395" s="1"/>
      <c r="C4395" s="16"/>
      <c r="D4395" s="1"/>
      <c r="E4395" s="1"/>
      <c r="F4395" s="1"/>
      <c r="G4395" s="1"/>
      <c r="H4395" s="11"/>
      <c r="I4395" s="11"/>
      <c r="J4395" s="11"/>
      <c r="K4395" s="2"/>
      <c r="L4395" s="2"/>
      <c r="M4395" s="1"/>
    </row>
    <row r="4396" spans="1:13" x14ac:dyDescent="0.2">
      <c r="A4396" s="1"/>
      <c r="B4396" s="1"/>
      <c r="C4396" s="16"/>
      <c r="D4396" s="1"/>
      <c r="E4396" s="1"/>
      <c r="F4396" s="1"/>
      <c r="G4396" s="1"/>
      <c r="H4396" s="11"/>
      <c r="I4396" s="11"/>
      <c r="J4396" s="11"/>
      <c r="K4396" s="2"/>
      <c r="L4396" s="2"/>
      <c r="M4396" s="1"/>
    </row>
    <row r="4397" spans="1:13" x14ac:dyDescent="0.2">
      <c r="A4397" s="1"/>
      <c r="B4397" s="1"/>
      <c r="C4397" s="16"/>
      <c r="D4397" s="1"/>
      <c r="E4397" s="1"/>
      <c r="F4397" s="1"/>
      <c r="G4397" s="1"/>
      <c r="H4397" s="11"/>
      <c r="I4397" s="11"/>
      <c r="J4397" s="11"/>
      <c r="K4397" s="2"/>
      <c r="L4397" s="2"/>
      <c r="M4397" s="1"/>
    </row>
    <row r="4398" spans="1:13" x14ac:dyDescent="0.2">
      <c r="A4398" s="1"/>
      <c r="B4398" s="1"/>
      <c r="C4398" s="16"/>
      <c r="D4398" s="1"/>
      <c r="E4398" s="1"/>
      <c r="F4398" s="1"/>
      <c r="G4398" s="1"/>
      <c r="H4398" s="11"/>
      <c r="I4398" s="11"/>
      <c r="J4398" s="11"/>
      <c r="K4398" s="2"/>
      <c r="L4398" s="2"/>
      <c r="M4398" s="1"/>
    </row>
    <row r="4399" spans="1:13" x14ac:dyDescent="0.2">
      <c r="A4399" s="1"/>
      <c r="B4399" s="1"/>
      <c r="C4399" s="16"/>
      <c r="D4399" s="1"/>
      <c r="E4399" s="1"/>
      <c r="F4399" s="1"/>
      <c r="G4399" s="1"/>
      <c r="H4399" s="11"/>
      <c r="I4399" s="11"/>
      <c r="J4399" s="11"/>
      <c r="K4399" s="2"/>
      <c r="L4399" s="2"/>
      <c r="M4399" s="1"/>
    </row>
    <row r="4400" spans="1:13" x14ac:dyDescent="0.2">
      <c r="A4400" s="1"/>
      <c r="B4400" s="1"/>
      <c r="C4400" s="16"/>
      <c r="D4400" s="1"/>
      <c r="E4400" s="1"/>
      <c r="F4400" s="1"/>
      <c r="G4400" s="1"/>
      <c r="H4400" s="11"/>
      <c r="I4400" s="11"/>
      <c r="J4400" s="11"/>
      <c r="K4400" s="2"/>
      <c r="L4400" s="2"/>
      <c r="M4400" s="1"/>
    </row>
    <row r="4401" spans="1:13" x14ac:dyDescent="0.2">
      <c r="A4401" s="1"/>
      <c r="B4401" s="1"/>
      <c r="C4401" s="16"/>
      <c r="D4401" s="1"/>
      <c r="E4401" s="1"/>
      <c r="F4401" s="1"/>
      <c r="G4401" s="1"/>
      <c r="H4401" s="11"/>
      <c r="I4401" s="11"/>
      <c r="J4401" s="11"/>
      <c r="K4401" s="2"/>
      <c r="L4401" s="2"/>
      <c r="M4401" s="1"/>
    </row>
    <row r="4402" spans="1:13" x14ac:dyDescent="0.2">
      <c r="A4402" s="1"/>
      <c r="B4402" s="1"/>
      <c r="C4402" s="16"/>
      <c r="D4402" s="1"/>
      <c r="E4402" s="1"/>
      <c r="F4402" s="1"/>
      <c r="G4402" s="1"/>
      <c r="H4402" s="11"/>
      <c r="I4402" s="11"/>
      <c r="J4402" s="11"/>
      <c r="K4402" s="2"/>
      <c r="L4402" s="2"/>
      <c r="M4402" s="1"/>
    </row>
    <row r="4403" spans="1:13" x14ac:dyDescent="0.2">
      <c r="A4403" s="1"/>
      <c r="B4403" s="1"/>
      <c r="C4403" s="16"/>
      <c r="D4403" s="1"/>
      <c r="E4403" s="1"/>
      <c r="F4403" s="1"/>
      <c r="G4403" s="1"/>
      <c r="H4403" s="11"/>
      <c r="I4403" s="11"/>
      <c r="J4403" s="11"/>
      <c r="K4403" s="2"/>
      <c r="L4403" s="2"/>
      <c r="M4403" s="1"/>
    </row>
    <row r="4404" spans="1:13" x14ac:dyDescent="0.2">
      <c r="A4404" s="1"/>
      <c r="B4404" s="1"/>
      <c r="C4404" s="16"/>
      <c r="D4404" s="1"/>
      <c r="E4404" s="1"/>
      <c r="F4404" s="1"/>
      <c r="G4404" s="1"/>
      <c r="H4404" s="11"/>
      <c r="I4404" s="11"/>
      <c r="J4404" s="11"/>
      <c r="K4404" s="2"/>
      <c r="L4404" s="2"/>
      <c r="M4404" s="1"/>
    </row>
    <row r="4405" spans="1:13" x14ac:dyDescent="0.2">
      <c r="A4405" s="1"/>
      <c r="B4405" s="1"/>
      <c r="C4405" s="16"/>
      <c r="D4405" s="1"/>
      <c r="E4405" s="1"/>
      <c r="F4405" s="1"/>
      <c r="G4405" s="1"/>
      <c r="H4405" s="11"/>
      <c r="I4405" s="11"/>
      <c r="J4405" s="11"/>
      <c r="K4405" s="2"/>
      <c r="L4405" s="2"/>
      <c r="M4405" s="1"/>
    </row>
    <row r="4406" spans="1:13" x14ac:dyDescent="0.2">
      <c r="A4406" s="1"/>
      <c r="B4406" s="1"/>
      <c r="C4406" s="16"/>
      <c r="D4406" s="1"/>
      <c r="E4406" s="1"/>
      <c r="F4406" s="1"/>
      <c r="G4406" s="1"/>
      <c r="H4406" s="11"/>
      <c r="I4406" s="11"/>
      <c r="J4406" s="11"/>
      <c r="K4406" s="2"/>
      <c r="L4406" s="2"/>
      <c r="M4406" s="1"/>
    </row>
    <row r="4407" spans="1:13" x14ac:dyDescent="0.2">
      <c r="A4407" s="1"/>
      <c r="B4407" s="1"/>
      <c r="C4407" s="16"/>
      <c r="D4407" s="1"/>
      <c r="E4407" s="1"/>
      <c r="F4407" s="1"/>
      <c r="G4407" s="1"/>
      <c r="H4407" s="11"/>
      <c r="I4407" s="11"/>
      <c r="J4407" s="11"/>
      <c r="K4407" s="2"/>
      <c r="L4407" s="2"/>
      <c r="M4407" s="1"/>
    </row>
    <row r="4408" spans="1:13" x14ac:dyDescent="0.2">
      <c r="A4408" s="1"/>
      <c r="B4408" s="1"/>
      <c r="C4408" s="16"/>
      <c r="D4408" s="1"/>
      <c r="E4408" s="1"/>
      <c r="F4408" s="1"/>
      <c r="G4408" s="1"/>
      <c r="H4408" s="11"/>
      <c r="I4408" s="11"/>
      <c r="J4408" s="11"/>
      <c r="K4408" s="2"/>
      <c r="L4408" s="2"/>
      <c r="M4408" s="1"/>
    </row>
    <row r="4409" spans="1:13" x14ac:dyDescent="0.2">
      <c r="A4409" s="1"/>
      <c r="B4409" s="1"/>
      <c r="C4409" s="16"/>
      <c r="D4409" s="1"/>
      <c r="E4409" s="1"/>
      <c r="F4409" s="1"/>
      <c r="G4409" s="1"/>
      <c r="H4409" s="11"/>
      <c r="I4409" s="11"/>
      <c r="J4409" s="11"/>
      <c r="K4409" s="2"/>
      <c r="L4409" s="2"/>
      <c r="M4409" s="1"/>
    </row>
    <row r="4410" spans="1:13" x14ac:dyDescent="0.2">
      <c r="A4410" s="1"/>
      <c r="B4410" s="1"/>
      <c r="C4410" s="16"/>
      <c r="D4410" s="1"/>
      <c r="E4410" s="1"/>
      <c r="F4410" s="1"/>
      <c r="G4410" s="1"/>
      <c r="H4410" s="11"/>
      <c r="I4410" s="11"/>
      <c r="J4410" s="11"/>
      <c r="K4410" s="2"/>
      <c r="L4410" s="2"/>
      <c r="M4410" s="1"/>
    </row>
    <row r="4411" spans="1:13" x14ac:dyDescent="0.2">
      <c r="A4411" s="1"/>
      <c r="B4411" s="1"/>
      <c r="C4411" s="16"/>
      <c r="D4411" s="1"/>
      <c r="E4411" s="1"/>
      <c r="F4411" s="1"/>
      <c r="G4411" s="1"/>
      <c r="H4411" s="11"/>
      <c r="I4411" s="11"/>
      <c r="J4411" s="11"/>
      <c r="K4411" s="2"/>
      <c r="L4411" s="2"/>
      <c r="M4411" s="1"/>
    </row>
    <row r="4412" spans="1:13" x14ac:dyDescent="0.2">
      <c r="A4412" s="1"/>
      <c r="B4412" s="1"/>
      <c r="C4412" s="16"/>
      <c r="D4412" s="1"/>
      <c r="E4412" s="1"/>
      <c r="F4412" s="1"/>
      <c r="G4412" s="1"/>
      <c r="H4412" s="11"/>
      <c r="I4412" s="11"/>
      <c r="J4412" s="11"/>
      <c r="K4412" s="2"/>
      <c r="L4412" s="2"/>
      <c r="M4412" s="1"/>
    </row>
    <row r="4413" spans="1:13" x14ac:dyDescent="0.2">
      <c r="A4413" s="1"/>
      <c r="B4413" s="1"/>
      <c r="C4413" s="16"/>
      <c r="D4413" s="1"/>
      <c r="E4413" s="1"/>
      <c r="F4413" s="1"/>
      <c r="G4413" s="1"/>
      <c r="H4413" s="11"/>
      <c r="I4413" s="11"/>
      <c r="J4413" s="11"/>
      <c r="K4413" s="2"/>
      <c r="L4413" s="2"/>
      <c r="M4413" s="1"/>
    </row>
    <row r="4414" spans="1:13" x14ac:dyDescent="0.2">
      <c r="A4414" s="1"/>
      <c r="B4414" s="1"/>
      <c r="C4414" s="16"/>
      <c r="D4414" s="1"/>
      <c r="E4414" s="1"/>
      <c r="F4414" s="1"/>
      <c r="G4414" s="1"/>
      <c r="H4414" s="11"/>
      <c r="I4414" s="11"/>
      <c r="J4414" s="11"/>
      <c r="K4414" s="2"/>
      <c r="L4414" s="2"/>
      <c r="M4414" s="1"/>
    </row>
    <row r="4415" spans="1:13" x14ac:dyDescent="0.2">
      <c r="A4415" s="1"/>
      <c r="B4415" s="1"/>
      <c r="C4415" s="16"/>
      <c r="D4415" s="1"/>
      <c r="E4415" s="1"/>
      <c r="F4415" s="1"/>
      <c r="G4415" s="1"/>
      <c r="H4415" s="11"/>
      <c r="I4415" s="11"/>
      <c r="J4415" s="11"/>
      <c r="K4415" s="2"/>
      <c r="L4415" s="2"/>
      <c r="M4415" s="1"/>
    </row>
    <row r="4416" spans="1:13" x14ac:dyDescent="0.2">
      <c r="A4416" s="1"/>
      <c r="B4416" s="1"/>
      <c r="C4416" s="16"/>
      <c r="D4416" s="1"/>
      <c r="E4416" s="1"/>
      <c r="F4416" s="1"/>
      <c r="G4416" s="1"/>
      <c r="H4416" s="11"/>
      <c r="I4416" s="11"/>
      <c r="J4416" s="11"/>
      <c r="K4416" s="2"/>
      <c r="L4416" s="2"/>
      <c r="M4416" s="1"/>
    </row>
    <row r="4417" spans="1:13" x14ac:dyDescent="0.2">
      <c r="A4417" s="1"/>
      <c r="B4417" s="1"/>
      <c r="C4417" s="16"/>
      <c r="D4417" s="1"/>
      <c r="E4417" s="1"/>
      <c r="F4417" s="1"/>
      <c r="G4417" s="1"/>
      <c r="H4417" s="11"/>
      <c r="I4417" s="11"/>
      <c r="J4417" s="11"/>
      <c r="K4417" s="2"/>
      <c r="L4417" s="2"/>
      <c r="M4417" s="1"/>
    </row>
    <row r="4418" spans="1:13" x14ac:dyDescent="0.2">
      <c r="A4418" s="1"/>
      <c r="B4418" s="1"/>
      <c r="C4418" s="16"/>
      <c r="D4418" s="1"/>
      <c r="E4418" s="1"/>
      <c r="F4418" s="1"/>
      <c r="G4418" s="1"/>
      <c r="H4418" s="11"/>
      <c r="I4418" s="11"/>
      <c r="J4418" s="11"/>
      <c r="K4418" s="2"/>
      <c r="L4418" s="2"/>
      <c r="M4418" s="1"/>
    </row>
    <row r="4419" spans="1:13" x14ac:dyDescent="0.2">
      <c r="A4419" s="1"/>
      <c r="B4419" s="1"/>
      <c r="C4419" s="16"/>
      <c r="D4419" s="1"/>
      <c r="E4419" s="1"/>
      <c r="F4419" s="1"/>
      <c r="G4419" s="1"/>
      <c r="H4419" s="11"/>
      <c r="I4419" s="11"/>
      <c r="J4419" s="11"/>
      <c r="K4419" s="2"/>
      <c r="L4419" s="2"/>
      <c r="M4419" s="1"/>
    </row>
    <row r="4420" spans="1:13" x14ac:dyDescent="0.2">
      <c r="A4420" s="1"/>
      <c r="B4420" s="1"/>
      <c r="C4420" s="16"/>
      <c r="D4420" s="1"/>
      <c r="E4420" s="1"/>
      <c r="F4420" s="1"/>
      <c r="G4420" s="1"/>
      <c r="H4420" s="11"/>
      <c r="I4420" s="11"/>
      <c r="J4420" s="11"/>
      <c r="K4420" s="2"/>
      <c r="L4420" s="2"/>
      <c r="M4420" s="1"/>
    </row>
    <row r="4421" spans="1:13" x14ac:dyDescent="0.2">
      <c r="A4421" s="1"/>
      <c r="B4421" s="1"/>
      <c r="C4421" s="16"/>
      <c r="D4421" s="1"/>
      <c r="E4421" s="1"/>
      <c r="F4421" s="1"/>
      <c r="G4421" s="1"/>
      <c r="H4421" s="11"/>
      <c r="I4421" s="11"/>
      <c r="J4421" s="11"/>
      <c r="K4421" s="2"/>
      <c r="L4421" s="2"/>
      <c r="M4421" s="1"/>
    </row>
    <row r="4422" spans="1:13" x14ac:dyDescent="0.2">
      <c r="A4422" s="1"/>
      <c r="B4422" s="1"/>
      <c r="C4422" s="16"/>
      <c r="D4422" s="1"/>
      <c r="E4422" s="1"/>
      <c r="F4422" s="1"/>
      <c r="G4422" s="1"/>
      <c r="H4422" s="11"/>
      <c r="I4422" s="11"/>
      <c r="J4422" s="11"/>
      <c r="K4422" s="2"/>
      <c r="L4422" s="2"/>
      <c r="M4422" s="1"/>
    </row>
    <row r="4423" spans="1:13" x14ac:dyDescent="0.2">
      <c r="A4423" s="1"/>
      <c r="B4423" s="1"/>
      <c r="C4423" s="16"/>
      <c r="D4423" s="1"/>
      <c r="E4423" s="1"/>
      <c r="F4423" s="1"/>
      <c r="G4423" s="1"/>
      <c r="H4423" s="11"/>
      <c r="I4423" s="11"/>
      <c r="J4423" s="11"/>
      <c r="K4423" s="2"/>
      <c r="L4423" s="2"/>
      <c r="M4423" s="1"/>
    </row>
    <row r="4424" spans="1:13" x14ac:dyDescent="0.2">
      <c r="A4424" s="1"/>
      <c r="B4424" s="1"/>
      <c r="C4424" s="16"/>
      <c r="D4424" s="1"/>
      <c r="E4424" s="1"/>
      <c r="F4424" s="1"/>
      <c r="G4424" s="1"/>
      <c r="H4424" s="11"/>
      <c r="I4424" s="11"/>
      <c r="J4424" s="11"/>
      <c r="K4424" s="2"/>
      <c r="L4424" s="2"/>
      <c r="M4424" s="1"/>
    </row>
    <row r="4425" spans="1:13" x14ac:dyDescent="0.2">
      <c r="A4425" s="1"/>
      <c r="B4425" s="1"/>
      <c r="C4425" s="16"/>
      <c r="D4425" s="1"/>
      <c r="E4425" s="1"/>
      <c r="F4425" s="1"/>
      <c r="G4425" s="1"/>
      <c r="H4425" s="11"/>
      <c r="I4425" s="11"/>
      <c r="J4425" s="11"/>
      <c r="K4425" s="2"/>
      <c r="L4425" s="2"/>
      <c r="M4425" s="1"/>
    </row>
    <row r="4426" spans="1:13" x14ac:dyDescent="0.2">
      <c r="A4426" s="1"/>
      <c r="B4426" s="1"/>
      <c r="C4426" s="16"/>
      <c r="D4426" s="1"/>
      <c r="E4426" s="1"/>
      <c r="F4426" s="1"/>
      <c r="G4426" s="1"/>
      <c r="H4426" s="11"/>
      <c r="I4426" s="11"/>
      <c r="J4426" s="11"/>
      <c r="K4426" s="2"/>
      <c r="L4426" s="2"/>
      <c r="M4426" s="1"/>
    </row>
    <row r="4427" spans="1:13" x14ac:dyDescent="0.2">
      <c r="A4427" s="1"/>
      <c r="B4427" s="1"/>
      <c r="C4427" s="16"/>
      <c r="D4427" s="1"/>
      <c r="E4427" s="1"/>
      <c r="F4427" s="1"/>
      <c r="G4427" s="1"/>
      <c r="H4427" s="11"/>
      <c r="I4427" s="11"/>
      <c r="J4427" s="11"/>
      <c r="K4427" s="2"/>
      <c r="L4427" s="2"/>
      <c r="M4427" s="1"/>
    </row>
    <row r="4428" spans="1:13" x14ac:dyDescent="0.2">
      <c r="A4428" s="1"/>
      <c r="B4428" s="1"/>
      <c r="C4428" s="16"/>
      <c r="D4428" s="1"/>
      <c r="E4428" s="1"/>
      <c r="F4428" s="1"/>
      <c r="G4428" s="1"/>
      <c r="H4428" s="11"/>
      <c r="I4428" s="11"/>
      <c r="J4428" s="11"/>
      <c r="K4428" s="2"/>
      <c r="L4428" s="2"/>
      <c r="M4428" s="1"/>
    </row>
    <row r="4429" spans="1:13" x14ac:dyDescent="0.2">
      <c r="A4429" s="1"/>
      <c r="B4429" s="1"/>
      <c r="C4429" s="16"/>
      <c r="D4429" s="1"/>
      <c r="E4429" s="1"/>
      <c r="F4429" s="1"/>
      <c r="G4429" s="1"/>
      <c r="H4429" s="11"/>
      <c r="I4429" s="11"/>
      <c r="J4429" s="11"/>
      <c r="K4429" s="2"/>
      <c r="L4429" s="2"/>
      <c r="M4429" s="1"/>
    </row>
    <row r="4430" spans="1:13" x14ac:dyDescent="0.2">
      <c r="A4430" s="1"/>
      <c r="B4430" s="1"/>
      <c r="C4430" s="16"/>
      <c r="D4430" s="1"/>
      <c r="E4430" s="1"/>
      <c r="F4430" s="1"/>
      <c r="G4430" s="1"/>
      <c r="H4430" s="11"/>
      <c r="I4430" s="11"/>
      <c r="J4430" s="11"/>
      <c r="K4430" s="2"/>
      <c r="L4430" s="2"/>
      <c r="M4430" s="1"/>
    </row>
    <row r="4431" spans="1:13" x14ac:dyDescent="0.2">
      <c r="A4431" s="1"/>
      <c r="B4431" s="1"/>
      <c r="C4431" s="16"/>
      <c r="D4431" s="1"/>
      <c r="E4431" s="1"/>
      <c r="F4431" s="1"/>
      <c r="G4431" s="1"/>
      <c r="H4431" s="11"/>
      <c r="I4431" s="11"/>
      <c r="J4431" s="11"/>
      <c r="K4431" s="2"/>
      <c r="L4431" s="2"/>
      <c r="M4431" s="1"/>
    </row>
    <row r="4432" spans="1:13" x14ac:dyDescent="0.2">
      <c r="A4432" s="1"/>
      <c r="B4432" s="1"/>
      <c r="C4432" s="16"/>
      <c r="D4432" s="1"/>
      <c r="E4432" s="1"/>
      <c r="F4432" s="1"/>
      <c r="G4432" s="1"/>
      <c r="H4432" s="11"/>
      <c r="I4432" s="11"/>
      <c r="J4432" s="11"/>
      <c r="K4432" s="2"/>
      <c r="L4432" s="2"/>
      <c r="M4432" s="1"/>
    </row>
    <row r="4433" spans="1:13" x14ac:dyDescent="0.2">
      <c r="A4433" s="1"/>
      <c r="B4433" s="1"/>
      <c r="C4433" s="16"/>
      <c r="D4433" s="1"/>
      <c r="E4433" s="1"/>
      <c r="F4433" s="1"/>
      <c r="G4433" s="1"/>
      <c r="H4433" s="11"/>
      <c r="I4433" s="11"/>
      <c r="J4433" s="11"/>
      <c r="K4433" s="2"/>
      <c r="L4433" s="2"/>
      <c r="M4433" s="1"/>
    </row>
    <row r="4434" spans="1:13" x14ac:dyDescent="0.2">
      <c r="A4434" s="1"/>
      <c r="B4434" s="1"/>
      <c r="C4434" s="16"/>
      <c r="D4434" s="1"/>
      <c r="E4434" s="1"/>
      <c r="F4434" s="1"/>
      <c r="G4434" s="1"/>
      <c r="H4434" s="11"/>
      <c r="I4434" s="11"/>
      <c r="J4434" s="11"/>
      <c r="K4434" s="2"/>
      <c r="L4434" s="2"/>
      <c r="M4434" s="1"/>
    </row>
    <row r="4435" spans="1:13" x14ac:dyDescent="0.2">
      <c r="A4435" s="1"/>
      <c r="B4435" s="1"/>
      <c r="C4435" s="16"/>
      <c r="D4435" s="1"/>
      <c r="E4435" s="1"/>
      <c r="F4435" s="1"/>
      <c r="G4435" s="1"/>
      <c r="H4435" s="11"/>
      <c r="I4435" s="11"/>
      <c r="J4435" s="11"/>
      <c r="K4435" s="2"/>
      <c r="L4435" s="2"/>
      <c r="M4435" s="1"/>
    </row>
    <row r="4436" spans="1:13" x14ac:dyDescent="0.2">
      <c r="A4436" s="1"/>
      <c r="B4436" s="1"/>
      <c r="C4436" s="16"/>
      <c r="D4436" s="1"/>
      <c r="E4436" s="1"/>
      <c r="F4436" s="1"/>
      <c r="G4436" s="1"/>
      <c r="H4436" s="11"/>
      <c r="I4436" s="11"/>
      <c r="J4436" s="11"/>
      <c r="K4436" s="2"/>
      <c r="L4436" s="2"/>
      <c r="M4436" s="1"/>
    </row>
    <row r="4437" spans="1:13" x14ac:dyDescent="0.2">
      <c r="A4437" s="1"/>
      <c r="B4437" s="1"/>
      <c r="C4437" s="16"/>
      <c r="D4437" s="1"/>
      <c r="E4437" s="1"/>
      <c r="F4437" s="1"/>
      <c r="G4437" s="1"/>
      <c r="H4437" s="11"/>
      <c r="I4437" s="11"/>
      <c r="J4437" s="11"/>
      <c r="K4437" s="2"/>
      <c r="L4437" s="2"/>
      <c r="M4437" s="1"/>
    </row>
    <row r="4438" spans="1:13" x14ac:dyDescent="0.2">
      <c r="A4438" s="1"/>
      <c r="B4438" s="1"/>
      <c r="C4438" s="16"/>
      <c r="D4438" s="1"/>
      <c r="E4438" s="1"/>
      <c r="F4438" s="1"/>
      <c r="G4438" s="1"/>
      <c r="H4438" s="11"/>
      <c r="I4438" s="11"/>
      <c r="J4438" s="11"/>
      <c r="K4438" s="2"/>
      <c r="L4438" s="2"/>
      <c r="M4438" s="1"/>
    </row>
    <row r="4439" spans="1:13" x14ac:dyDescent="0.2">
      <c r="A4439" s="1"/>
      <c r="B4439" s="1"/>
      <c r="C4439" s="16"/>
      <c r="D4439" s="1"/>
      <c r="E4439" s="1"/>
      <c r="F4439" s="1"/>
      <c r="G4439" s="1"/>
      <c r="H4439" s="11"/>
      <c r="I4439" s="11"/>
      <c r="J4439" s="11"/>
      <c r="K4439" s="2"/>
      <c r="L4439" s="2"/>
      <c r="M4439" s="1"/>
    </row>
    <row r="4440" spans="1:13" x14ac:dyDescent="0.2">
      <c r="A4440" s="1"/>
      <c r="B4440" s="1"/>
      <c r="C4440" s="16"/>
      <c r="D4440" s="1"/>
      <c r="E4440" s="1"/>
      <c r="F4440" s="1"/>
      <c r="G4440" s="1"/>
      <c r="H4440" s="11"/>
      <c r="I4440" s="11"/>
      <c r="J4440" s="11"/>
      <c r="K4440" s="2"/>
      <c r="L4440" s="2"/>
      <c r="M4440" s="1"/>
    </row>
    <row r="4441" spans="1:13" x14ac:dyDescent="0.2">
      <c r="A4441" s="1"/>
      <c r="B4441" s="1"/>
      <c r="C4441" s="16"/>
      <c r="D4441" s="1"/>
      <c r="E4441" s="1"/>
      <c r="F4441" s="1"/>
      <c r="G4441" s="1"/>
      <c r="H4441" s="11"/>
      <c r="I4441" s="11"/>
      <c r="J4441" s="11"/>
      <c r="K4441" s="2"/>
      <c r="L4441" s="2"/>
      <c r="M4441" s="1"/>
    </row>
    <row r="4442" spans="1:13" x14ac:dyDescent="0.2">
      <c r="A4442" s="1"/>
      <c r="B4442" s="1"/>
      <c r="C4442" s="16"/>
      <c r="D4442" s="1"/>
      <c r="E4442" s="1"/>
      <c r="F4442" s="1"/>
      <c r="G4442" s="1"/>
      <c r="H4442" s="11"/>
      <c r="I4442" s="11"/>
      <c r="J4442" s="11"/>
      <c r="K4442" s="2"/>
      <c r="L4442" s="2"/>
      <c r="M4442" s="1"/>
    </row>
    <row r="4443" spans="1:13" x14ac:dyDescent="0.2">
      <c r="A4443" s="1"/>
      <c r="B4443" s="1"/>
      <c r="C4443" s="16"/>
      <c r="D4443" s="1"/>
      <c r="E4443" s="1"/>
      <c r="F4443" s="1"/>
      <c r="G4443" s="1"/>
      <c r="H4443" s="11"/>
      <c r="I4443" s="11"/>
      <c r="J4443" s="11"/>
      <c r="K4443" s="2"/>
      <c r="L4443" s="2"/>
      <c r="M4443" s="1"/>
    </row>
    <row r="4444" spans="1:13" x14ac:dyDescent="0.2">
      <c r="A4444" s="1"/>
      <c r="B4444" s="1"/>
      <c r="C4444" s="16"/>
      <c r="D4444" s="1"/>
      <c r="E4444" s="1"/>
      <c r="F4444" s="1"/>
      <c r="G4444" s="1"/>
      <c r="H4444" s="11"/>
      <c r="I4444" s="11"/>
      <c r="J4444" s="11"/>
      <c r="K4444" s="2"/>
      <c r="L4444" s="2"/>
      <c r="M4444" s="1"/>
    </row>
    <row r="4445" spans="1:13" x14ac:dyDescent="0.2">
      <c r="A4445" s="1"/>
      <c r="B4445" s="1"/>
      <c r="C4445" s="16"/>
      <c r="D4445" s="1"/>
      <c r="E4445" s="1"/>
      <c r="F4445" s="1"/>
      <c r="G4445" s="1"/>
      <c r="H4445" s="11"/>
      <c r="I4445" s="11"/>
      <c r="J4445" s="11"/>
      <c r="K4445" s="2"/>
      <c r="L4445" s="2"/>
      <c r="M4445" s="1"/>
    </row>
    <row r="4446" spans="1:13" x14ac:dyDescent="0.2">
      <c r="A4446" s="1"/>
      <c r="B4446" s="1"/>
      <c r="C4446" s="16"/>
      <c r="D4446" s="1"/>
      <c r="E4446" s="1"/>
      <c r="F4446" s="1"/>
      <c r="G4446" s="1"/>
      <c r="H4446" s="11"/>
      <c r="I4446" s="11"/>
      <c r="J4446" s="11"/>
      <c r="K4446" s="2"/>
      <c r="L4446" s="2"/>
      <c r="M4446" s="1"/>
    </row>
    <row r="4447" spans="1:13" x14ac:dyDescent="0.2">
      <c r="A4447" s="1"/>
      <c r="B4447" s="1"/>
      <c r="C4447" s="16"/>
      <c r="D4447" s="1"/>
      <c r="E4447" s="1"/>
      <c r="F4447" s="1"/>
      <c r="G4447" s="1"/>
      <c r="H4447" s="11"/>
      <c r="I4447" s="11"/>
      <c r="J4447" s="11"/>
      <c r="K4447" s="2"/>
      <c r="L4447" s="2"/>
      <c r="M4447" s="1"/>
    </row>
    <row r="4448" spans="1:13" x14ac:dyDescent="0.2">
      <c r="A4448" s="1"/>
      <c r="B4448" s="1"/>
      <c r="C4448" s="16"/>
      <c r="D4448" s="1"/>
      <c r="E4448" s="1"/>
      <c r="F4448" s="1"/>
      <c r="G4448" s="1"/>
      <c r="H4448" s="11"/>
      <c r="I4448" s="11"/>
      <c r="J4448" s="11"/>
      <c r="K4448" s="2"/>
      <c r="L4448" s="2"/>
      <c r="M4448" s="1"/>
    </row>
    <row r="4449" spans="1:13" x14ac:dyDescent="0.2">
      <c r="A4449" s="1"/>
      <c r="B4449" s="1"/>
      <c r="C4449" s="16"/>
      <c r="D4449" s="1"/>
      <c r="E4449" s="1"/>
      <c r="F4449" s="1"/>
      <c r="G4449" s="1"/>
      <c r="H4449" s="11"/>
      <c r="I4449" s="11"/>
      <c r="J4449" s="11"/>
      <c r="K4449" s="2"/>
      <c r="L4449" s="2"/>
      <c r="M4449" s="1"/>
    </row>
    <row r="4450" spans="1:13" x14ac:dyDescent="0.2">
      <c r="A4450" s="1"/>
      <c r="B4450" s="1"/>
      <c r="C4450" s="16"/>
      <c r="D4450" s="1"/>
      <c r="E4450" s="1"/>
      <c r="F4450" s="1"/>
      <c r="G4450" s="1"/>
      <c r="H4450" s="11"/>
      <c r="I4450" s="11"/>
      <c r="J4450" s="11"/>
      <c r="K4450" s="2"/>
      <c r="L4450" s="2"/>
      <c r="M4450" s="1"/>
    </row>
    <row r="4451" spans="1:13" x14ac:dyDescent="0.2">
      <c r="A4451" s="1"/>
      <c r="B4451" s="1"/>
      <c r="C4451" s="16"/>
      <c r="D4451" s="1"/>
      <c r="E4451" s="1"/>
      <c r="F4451" s="1"/>
      <c r="G4451" s="1"/>
      <c r="H4451" s="11"/>
      <c r="I4451" s="11"/>
      <c r="J4451" s="11"/>
      <c r="K4451" s="2"/>
      <c r="L4451" s="2"/>
      <c r="M4451" s="1"/>
    </row>
    <row r="4452" spans="1:13" x14ac:dyDescent="0.2">
      <c r="A4452" s="1"/>
      <c r="B4452" s="1"/>
      <c r="C4452" s="16"/>
      <c r="D4452" s="1"/>
      <c r="E4452" s="1"/>
      <c r="F4452" s="1"/>
      <c r="G4452" s="1"/>
      <c r="H4452" s="11"/>
      <c r="I4452" s="11"/>
      <c r="J4452" s="11"/>
      <c r="K4452" s="2"/>
      <c r="L4452" s="2"/>
      <c r="M4452" s="1"/>
    </row>
    <row r="4453" spans="1:13" x14ac:dyDescent="0.2">
      <c r="A4453" s="1"/>
      <c r="B4453" s="1"/>
      <c r="C4453" s="16"/>
      <c r="D4453" s="1"/>
      <c r="E4453" s="1"/>
      <c r="F4453" s="1"/>
      <c r="G4453" s="1"/>
      <c r="H4453" s="11"/>
      <c r="I4453" s="11"/>
      <c r="J4453" s="11"/>
      <c r="K4453" s="2"/>
      <c r="L4453" s="2"/>
      <c r="M4453" s="1"/>
    </row>
    <row r="4454" spans="1:13" x14ac:dyDescent="0.2">
      <c r="A4454" s="1"/>
      <c r="B4454" s="1"/>
      <c r="C4454" s="16"/>
      <c r="D4454" s="1"/>
      <c r="E4454" s="1"/>
      <c r="F4454" s="1"/>
      <c r="G4454" s="1"/>
      <c r="H4454" s="11"/>
      <c r="I4454" s="11"/>
      <c r="J4454" s="11"/>
      <c r="K4454" s="2"/>
      <c r="L4454" s="2"/>
      <c r="M4454" s="1"/>
    </row>
    <row r="4455" spans="1:13" x14ac:dyDescent="0.2">
      <c r="A4455" s="1"/>
      <c r="B4455" s="1"/>
      <c r="C4455" s="16"/>
      <c r="D4455" s="1"/>
      <c r="E4455" s="1"/>
      <c r="F4455" s="1"/>
      <c r="G4455" s="1"/>
      <c r="H4455" s="11"/>
      <c r="I4455" s="11"/>
      <c r="J4455" s="11"/>
      <c r="K4455" s="2"/>
      <c r="L4455" s="2"/>
      <c r="M4455" s="1"/>
    </row>
    <row r="4456" spans="1:13" x14ac:dyDescent="0.2">
      <c r="A4456" s="1"/>
      <c r="B4456" s="1"/>
      <c r="C4456" s="16"/>
      <c r="D4456" s="1"/>
      <c r="E4456" s="1"/>
      <c r="F4456" s="1"/>
      <c r="G4456" s="1"/>
      <c r="H4456" s="11"/>
      <c r="I4456" s="11"/>
      <c r="J4456" s="11"/>
      <c r="K4456" s="2"/>
      <c r="L4456" s="2"/>
      <c r="M4456" s="1"/>
    </row>
    <row r="4457" spans="1:13" x14ac:dyDescent="0.2">
      <c r="A4457" s="1"/>
      <c r="B4457" s="1"/>
      <c r="C4457" s="16"/>
      <c r="D4457" s="1"/>
      <c r="E4457" s="1"/>
      <c r="F4457" s="1"/>
      <c r="G4457" s="1"/>
      <c r="H4457" s="11"/>
      <c r="I4457" s="11"/>
      <c r="J4457" s="11"/>
      <c r="K4457" s="2"/>
      <c r="L4457" s="2"/>
      <c r="M4457" s="1"/>
    </row>
    <row r="4458" spans="1:13" x14ac:dyDescent="0.2">
      <c r="A4458" s="1"/>
      <c r="B4458" s="1"/>
      <c r="C4458" s="16"/>
      <c r="D4458" s="1"/>
      <c r="E4458" s="1"/>
      <c r="F4458" s="1"/>
      <c r="G4458" s="1"/>
      <c r="H4458" s="11"/>
      <c r="I4458" s="11"/>
      <c r="J4458" s="11"/>
      <c r="K4458" s="2"/>
      <c r="L4458" s="2"/>
      <c r="M4458" s="1"/>
    </row>
    <row r="4459" spans="1:13" x14ac:dyDescent="0.2">
      <c r="A4459" s="1"/>
      <c r="B4459" s="1"/>
      <c r="C4459" s="16"/>
      <c r="D4459" s="1"/>
      <c r="E4459" s="1"/>
      <c r="F4459" s="1"/>
      <c r="G4459" s="1"/>
      <c r="H4459" s="11"/>
      <c r="I4459" s="11"/>
      <c r="J4459" s="11"/>
      <c r="K4459" s="2"/>
      <c r="L4459" s="2"/>
      <c r="M4459" s="1"/>
    </row>
    <row r="4460" spans="1:13" x14ac:dyDescent="0.2">
      <c r="A4460" s="1"/>
      <c r="B4460" s="1"/>
      <c r="C4460" s="16"/>
      <c r="D4460" s="1"/>
      <c r="E4460" s="1"/>
      <c r="F4460" s="1"/>
      <c r="G4460" s="1"/>
      <c r="H4460" s="11"/>
      <c r="I4460" s="11"/>
      <c r="J4460" s="11"/>
      <c r="K4460" s="2"/>
      <c r="L4460" s="2"/>
      <c r="M4460" s="1"/>
    </row>
    <row r="4461" spans="1:13" x14ac:dyDescent="0.2">
      <c r="A4461" s="1"/>
      <c r="B4461" s="1"/>
      <c r="C4461" s="16"/>
      <c r="D4461" s="1"/>
      <c r="E4461" s="1"/>
      <c r="F4461" s="1"/>
      <c r="G4461" s="1"/>
      <c r="H4461" s="11"/>
      <c r="I4461" s="11"/>
      <c r="J4461" s="11"/>
      <c r="K4461" s="2"/>
      <c r="L4461" s="2"/>
      <c r="M4461" s="1"/>
    </row>
    <row r="4462" spans="1:13" x14ac:dyDescent="0.2">
      <c r="A4462" s="1"/>
      <c r="B4462" s="1"/>
      <c r="C4462" s="16"/>
      <c r="D4462" s="1"/>
      <c r="E4462" s="1"/>
      <c r="F4462" s="1"/>
      <c r="G4462" s="1"/>
      <c r="H4462" s="11"/>
      <c r="I4462" s="11"/>
      <c r="J4462" s="11"/>
      <c r="K4462" s="2"/>
      <c r="L4462" s="2"/>
      <c r="M4462" s="1"/>
    </row>
    <row r="4463" spans="1:13" x14ac:dyDescent="0.2">
      <c r="A4463" s="1"/>
      <c r="B4463" s="1"/>
      <c r="C4463" s="16"/>
      <c r="D4463" s="1"/>
      <c r="E4463" s="1"/>
      <c r="F4463" s="1"/>
      <c r="G4463" s="1"/>
      <c r="H4463" s="11"/>
      <c r="I4463" s="11"/>
      <c r="J4463" s="11"/>
      <c r="K4463" s="2"/>
      <c r="L4463" s="2"/>
      <c r="M4463" s="1"/>
    </row>
    <row r="4464" spans="1:13" x14ac:dyDescent="0.2">
      <c r="A4464" s="1"/>
      <c r="B4464" s="1"/>
      <c r="C4464" s="16"/>
      <c r="D4464" s="1"/>
      <c r="E4464" s="1"/>
      <c r="F4464" s="1"/>
      <c r="G4464" s="1"/>
      <c r="H4464" s="11"/>
      <c r="I4464" s="11"/>
      <c r="J4464" s="11"/>
      <c r="K4464" s="2"/>
      <c r="L4464" s="2"/>
      <c r="M4464" s="1"/>
    </row>
    <row r="4465" spans="1:13" x14ac:dyDescent="0.2">
      <c r="A4465" s="1"/>
      <c r="B4465" s="1"/>
      <c r="C4465" s="16"/>
      <c r="D4465" s="1"/>
      <c r="E4465" s="1"/>
      <c r="F4465" s="1"/>
      <c r="G4465" s="1"/>
      <c r="H4465" s="11"/>
      <c r="I4465" s="11"/>
      <c r="J4465" s="11"/>
      <c r="K4465" s="2"/>
      <c r="L4465" s="2"/>
      <c r="M4465" s="1"/>
    </row>
    <row r="4466" spans="1:13" x14ac:dyDescent="0.2">
      <c r="A4466" s="1"/>
      <c r="B4466" s="1"/>
      <c r="C4466" s="16"/>
      <c r="D4466" s="1"/>
      <c r="E4466" s="1"/>
      <c r="F4466" s="1"/>
      <c r="G4466" s="1"/>
      <c r="H4466" s="11"/>
      <c r="I4466" s="11"/>
      <c r="J4466" s="11"/>
      <c r="K4466" s="2"/>
      <c r="L4466" s="2"/>
      <c r="M4466" s="1"/>
    </row>
    <row r="4467" spans="1:13" x14ac:dyDescent="0.2">
      <c r="A4467" s="1"/>
      <c r="B4467" s="1"/>
      <c r="C4467" s="16"/>
      <c r="D4467" s="1"/>
      <c r="E4467" s="1"/>
      <c r="F4467" s="1"/>
      <c r="G4467" s="1"/>
      <c r="H4467" s="11"/>
      <c r="I4467" s="11"/>
      <c r="J4467" s="11"/>
      <c r="K4467" s="2"/>
      <c r="L4467" s="2"/>
      <c r="M4467" s="1"/>
    </row>
    <row r="4468" spans="1:13" x14ac:dyDescent="0.2">
      <c r="A4468" s="1"/>
      <c r="B4468" s="1"/>
      <c r="C4468" s="16"/>
      <c r="D4468" s="1"/>
      <c r="E4468" s="1"/>
      <c r="F4468" s="1"/>
      <c r="G4468" s="1"/>
      <c r="H4468" s="11"/>
      <c r="I4468" s="11"/>
      <c r="J4468" s="11"/>
      <c r="K4468" s="2"/>
      <c r="L4468" s="2"/>
      <c r="M4468" s="1"/>
    </row>
    <row r="4469" spans="1:13" x14ac:dyDescent="0.2">
      <c r="A4469" s="1"/>
      <c r="B4469" s="1"/>
      <c r="C4469" s="16"/>
      <c r="D4469" s="1"/>
      <c r="E4469" s="1"/>
      <c r="F4469" s="1"/>
      <c r="G4469" s="1"/>
      <c r="H4469" s="11"/>
      <c r="I4469" s="11"/>
      <c r="J4469" s="11"/>
      <c r="K4469" s="2"/>
      <c r="L4469" s="2"/>
      <c r="M4469" s="1"/>
    </row>
    <row r="4470" spans="1:13" x14ac:dyDescent="0.2">
      <c r="A4470" s="1"/>
      <c r="B4470" s="1"/>
      <c r="C4470" s="16"/>
      <c r="D4470" s="1"/>
      <c r="E4470" s="1"/>
      <c r="F4470" s="1"/>
      <c r="G4470" s="1"/>
      <c r="H4470" s="11"/>
      <c r="I4470" s="11"/>
      <c r="J4470" s="11"/>
      <c r="K4470" s="2"/>
      <c r="L4470" s="2"/>
      <c r="M4470" s="1"/>
    </row>
    <row r="4471" spans="1:13" x14ac:dyDescent="0.2">
      <c r="A4471" s="1"/>
      <c r="B4471" s="1"/>
      <c r="C4471" s="16"/>
      <c r="D4471" s="1"/>
      <c r="E4471" s="1"/>
      <c r="F4471" s="1"/>
      <c r="G4471" s="1"/>
      <c r="H4471" s="11"/>
      <c r="I4471" s="11"/>
      <c r="J4471" s="11"/>
      <c r="K4471" s="2"/>
      <c r="L4471" s="2"/>
      <c r="M4471" s="1"/>
    </row>
    <row r="4472" spans="1:13" x14ac:dyDescent="0.2">
      <c r="A4472" s="1"/>
      <c r="B4472" s="1"/>
      <c r="C4472" s="16"/>
      <c r="D4472" s="1"/>
      <c r="E4472" s="1"/>
      <c r="F4472" s="1"/>
      <c r="G4472" s="1"/>
      <c r="H4472" s="11"/>
      <c r="I4472" s="11"/>
      <c r="J4472" s="11"/>
      <c r="K4472" s="2"/>
      <c r="L4472" s="2"/>
      <c r="M4472" s="1"/>
    </row>
    <row r="4473" spans="1:13" x14ac:dyDescent="0.2">
      <c r="A4473" s="1"/>
      <c r="B4473" s="1"/>
      <c r="C4473" s="16"/>
      <c r="D4473" s="1"/>
      <c r="E4473" s="1"/>
      <c r="F4473" s="1"/>
      <c r="G4473" s="1"/>
      <c r="H4473" s="11"/>
      <c r="I4473" s="11"/>
      <c r="J4473" s="11"/>
      <c r="K4473" s="2"/>
      <c r="L4473" s="2"/>
      <c r="M4473" s="1"/>
    </row>
    <row r="4474" spans="1:13" x14ac:dyDescent="0.2">
      <c r="A4474" s="1"/>
      <c r="B4474" s="1"/>
      <c r="C4474" s="16"/>
      <c r="D4474" s="1"/>
      <c r="E4474" s="1"/>
      <c r="F4474" s="1"/>
      <c r="G4474" s="1"/>
      <c r="H4474" s="11"/>
      <c r="I4474" s="11"/>
      <c r="J4474" s="11"/>
      <c r="K4474" s="2"/>
      <c r="L4474" s="2"/>
      <c r="M4474" s="1"/>
    </row>
    <row r="4475" spans="1:13" x14ac:dyDescent="0.2">
      <c r="A4475" s="1"/>
      <c r="B4475" s="1"/>
      <c r="C4475" s="16"/>
      <c r="D4475" s="1"/>
      <c r="E4475" s="1"/>
      <c r="F4475" s="1"/>
      <c r="G4475" s="1"/>
      <c r="H4475" s="11"/>
      <c r="I4475" s="11"/>
      <c r="J4475" s="11"/>
      <c r="K4475" s="2"/>
      <c r="L4475" s="2"/>
      <c r="M4475" s="1"/>
    </row>
    <row r="4476" spans="1:13" x14ac:dyDescent="0.2">
      <c r="A4476" s="1"/>
      <c r="B4476" s="1"/>
      <c r="C4476" s="16"/>
      <c r="D4476" s="1"/>
      <c r="E4476" s="1"/>
      <c r="F4476" s="1"/>
      <c r="G4476" s="1"/>
      <c r="H4476" s="11"/>
      <c r="I4476" s="11"/>
      <c r="J4476" s="11"/>
      <c r="K4476" s="2"/>
      <c r="L4476" s="2"/>
      <c r="M4476" s="1"/>
    </row>
    <row r="4477" spans="1:13" x14ac:dyDescent="0.2">
      <c r="A4477" s="1"/>
      <c r="B4477" s="1"/>
      <c r="C4477" s="16"/>
      <c r="D4477" s="1"/>
      <c r="E4477" s="1"/>
      <c r="F4477" s="1"/>
      <c r="G4477" s="1"/>
      <c r="H4477" s="11"/>
      <c r="I4477" s="11"/>
      <c r="J4477" s="11"/>
      <c r="K4477" s="2"/>
      <c r="L4477" s="2"/>
      <c r="M4477" s="1"/>
    </row>
    <row r="4478" spans="1:13" x14ac:dyDescent="0.2">
      <c r="A4478" s="1"/>
      <c r="B4478" s="1"/>
      <c r="C4478" s="16"/>
      <c r="D4478" s="1"/>
      <c r="E4478" s="1"/>
      <c r="F4478" s="1"/>
      <c r="G4478" s="1"/>
      <c r="H4478" s="11"/>
      <c r="I4478" s="11"/>
      <c r="J4478" s="11"/>
      <c r="K4478" s="2"/>
      <c r="L4478" s="2"/>
      <c r="M4478" s="1"/>
    </row>
    <row r="4479" spans="1:13" x14ac:dyDescent="0.2">
      <c r="A4479" s="1"/>
      <c r="B4479" s="1"/>
      <c r="C4479" s="16"/>
      <c r="D4479" s="1"/>
      <c r="E4479" s="1"/>
      <c r="F4479" s="1"/>
      <c r="G4479" s="1"/>
      <c r="H4479" s="11"/>
      <c r="I4479" s="11"/>
      <c r="J4479" s="11"/>
      <c r="K4479" s="2"/>
      <c r="L4479" s="2"/>
      <c r="M4479" s="1"/>
    </row>
    <row r="4480" spans="1:13" x14ac:dyDescent="0.2">
      <c r="A4480" s="1"/>
      <c r="B4480" s="1"/>
      <c r="C4480" s="16"/>
      <c r="D4480" s="1"/>
      <c r="E4480" s="1"/>
      <c r="F4480" s="1"/>
      <c r="G4480" s="1"/>
      <c r="H4480" s="11"/>
      <c r="I4480" s="11"/>
      <c r="J4480" s="11"/>
      <c r="K4480" s="2"/>
      <c r="L4480" s="2"/>
      <c r="M4480" s="1"/>
    </row>
    <row r="4481" spans="1:13" x14ac:dyDescent="0.2">
      <c r="A4481" s="1"/>
      <c r="B4481" s="1"/>
      <c r="C4481" s="16"/>
      <c r="D4481" s="1"/>
      <c r="E4481" s="1"/>
      <c r="F4481" s="1"/>
      <c r="G4481" s="1"/>
      <c r="H4481" s="11"/>
      <c r="I4481" s="11"/>
      <c r="J4481" s="11"/>
      <c r="K4481" s="2"/>
      <c r="L4481" s="2"/>
      <c r="M4481" s="1"/>
    </row>
    <row r="4482" spans="1:13" x14ac:dyDescent="0.2">
      <c r="A4482" s="1"/>
      <c r="B4482" s="1"/>
      <c r="C4482" s="16"/>
      <c r="D4482" s="1"/>
      <c r="E4482" s="1"/>
      <c r="F4482" s="1"/>
      <c r="G4482" s="1"/>
      <c r="H4482" s="11"/>
      <c r="I4482" s="11"/>
      <c r="J4482" s="11"/>
      <c r="K4482" s="2"/>
      <c r="L4482" s="2"/>
      <c r="M4482" s="1"/>
    </row>
    <row r="4483" spans="1:13" x14ac:dyDescent="0.2">
      <c r="A4483" s="1"/>
      <c r="B4483" s="1"/>
      <c r="C4483" s="16"/>
      <c r="D4483" s="1"/>
      <c r="E4483" s="1"/>
      <c r="F4483" s="1"/>
      <c r="G4483" s="1"/>
      <c r="H4483" s="11"/>
      <c r="I4483" s="11"/>
      <c r="J4483" s="11"/>
      <c r="K4483" s="2"/>
      <c r="L4483" s="2"/>
      <c r="M4483" s="1"/>
    </row>
    <row r="4484" spans="1:13" x14ac:dyDescent="0.2">
      <c r="A4484" s="1"/>
      <c r="B4484" s="1"/>
      <c r="C4484" s="16"/>
      <c r="D4484" s="1"/>
      <c r="E4484" s="1"/>
      <c r="F4484" s="1"/>
      <c r="G4484" s="1"/>
      <c r="H4484" s="11"/>
      <c r="I4484" s="11"/>
      <c r="J4484" s="11"/>
      <c r="K4484" s="2"/>
      <c r="L4484" s="2"/>
      <c r="M4484" s="1"/>
    </row>
    <row r="4485" spans="1:13" x14ac:dyDescent="0.2">
      <c r="A4485" s="1"/>
      <c r="B4485" s="1"/>
      <c r="C4485" s="16"/>
      <c r="D4485" s="1"/>
      <c r="E4485" s="1"/>
      <c r="F4485" s="1"/>
      <c r="G4485" s="1"/>
      <c r="H4485" s="11"/>
      <c r="I4485" s="11"/>
      <c r="J4485" s="11"/>
      <c r="K4485" s="2"/>
      <c r="L4485" s="2"/>
      <c r="M4485" s="1"/>
    </row>
    <row r="4486" spans="1:13" x14ac:dyDescent="0.2">
      <c r="A4486" s="1"/>
      <c r="B4486" s="1"/>
      <c r="C4486" s="16"/>
      <c r="D4486" s="1"/>
      <c r="E4486" s="1"/>
      <c r="F4486" s="1"/>
      <c r="G4486" s="1"/>
      <c r="H4486" s="11"/>
      <c r="I4486" s="11"/>
      <c r="J4486" s="11"/>
      <c r="K4486" s="2"/>
      <c r="L4486" s="2"/>
      <c r="M4486" s="1"/>
    </row>
    <row r="4487" spans="1:13" x14ac:dyDescent="0.2">
      <c r="A4487" s="1"/>
      <c r="B4487" s="1"/>
      <c r="C4487" s="16"/>
      <c r="D4487" s="1"/>
      <c r="E4487" s="1"/>
      <c r="F4487" s="1"/>
      <c r="G4487" s="1"/>
      <c r="H4487" s="11"/>
      <c r="I4487" s="11"/>
      <c r="J4487" s="11"/>
      <c r="K4487" s="2"/>
      <c r="L4487" s="2"/>
      <c r="M4487" s="1"/>
    </row>
    <row r="4488" spans="1:13" x14ac:dyDescent="0.2">
      <c r="A4488" s="1"/>
      <c r="B4488" s="1"/>
      <c r="C4488" s="16"/>
      <c r="D4488" s="1"/>
      <c r="E4488" s="1"/>
      <c r="F4488" s="1"/>
      <c r="G4488" s="1"/>
      <c r="H4488" s="11"/>
      <c r="I4488" s="11"/>
      <c r="J4488" s="11"/>
      <c r="K4488" s="2"/>
      <c r="L4488" s="2"/>
      <c r="M4488" s="1"/>
    </row>
    <row r="4489" spans="1:13" x14ac:dyDescent="0.2">
      <c r="A4489" s="1"/>
      <c r="B4489" s="1"/>
      <c r="C4489" s="16"/>
      <c r="D4489" s="1"/>
      <c r="E4489" s="1"/>
      <c r="F4489" s="1"/>
      <c r="G4489" s="1"/>
      <c r="H4489" s="11"/>
      <c r="I4489" s="11"/>
      <c r="J4489" s="11"/>
      <c r="K4489" s="2"/>
      <c r="L4489" s="2"/>
      <c r="M4489" s="1"/>
    </row>
    <row r="4490" spans="1:13" x14ac:dyDescent="0.2">
      <c r="A4490" s="1"/>
      <c r="B4490" s="1"/>
      <c r="C4490" s="16"/>
      <c r="D4490" s="1"/>
      <c r="E4490" s="1"/>
      <c r="F4490" s="1"/>
      <c r="G4490" s="1"/>
      <c r="H4490" s="11"/>
      <c r="I4490" s="11"/>
      <c r="J4490" s="11"/>
      <c r="K4490" s="2"/>
      <c r="L4490" s="2"/>
      <c r="M4490" s="1"/>
    </row>
    <row r="4491" spans="1:13" x14ac:dyDescent="0.2">
      <c r="A4491" s="1"/>
      <c r="B4491" s="1"/>
      <c r="C4491" s="16"/>
      <c r="D4491" s="1"/>
      <c r="E4491" s="1"/>
      <c r="F4491" s="1"/>
      <c r="G4491" s="1"/>
      <c r="H4491" s="11"/>
      <c r="I4491" s="11"/>
      <c r="J4491" s="11"/>
      <c r="K4491" s="2"/>
      <c r="L4491" s="2"/>
      <c r="M4491" s="1"/>
    </row>
    <row r="4492" spans="1:13" x14ac:dyDescent="0.2">
      <c r="A4492" s="1"/>
      <c r="B4492" s="1"/>
      <c r="C4492" s="16"/>
      <c r="D4492" s="1"/>
      <c r="E4492" s="1"/>
      <c r="F4492" s="1"/>
      <c r="G4492" s="1"/>
      <c r="H4492" s="11"/>
      <c r="I4492" s="11"/>
      <c r="J4492" s="11"/>
      <c r="K4492" s="2"/>
      <c r="L4492" s="2"/>
      <c r="M4492" s="1"/>
    </row>
    <row r="4493" spans="1:13" x14ac:dyDescent="0.2">
      <c r="A4493" s="1"/>
      <c r="B4493" s="1"/>
      <c r="C4493" s="16"/>
      <c r="D4493" s="1"/>
      <c r="E4493" s="1"/>
      <c r="F4493" s="1"/>
      <c r="G4493" s="1"/>
      <c r="H4493" s="11"/>
      <c r="I4493" s="11"/>
      <c r="J4493" s="11"/>
      <c r="K4493" s="2"/>
      <c r="L4493" s="2"/>
      <c r="M4493" s="1"/>
    </row>
    <row r="4494" spans="1:13" x14ac:dyDescent="0.2">
      <c r="A4494" s="1"/>
      <c r="B4494" s="1"/>
      <c r="C4494" s="16"/>
      <c r="D4494" s="1"/>
      <c r="E4494" s="1"/>
      <c r="F4494" s="1"/>
      <c r="G4494" s="1"/>
      <c r="H4494" s="11"/>
      <c r="I4494" s="11"/>
      <c r="J4494" s="11"/>
      <c r="K4494" s="2"/>
      <c r="L4494" s="2"/>
      <c r="M4494" s="1"/>
    </row>
    <row r="4495" spans="1:13" x14ac:dyDescent="0.2">
      <c r="A4495" s="1"/>
      <c r="B4495" s="1"/>
      <c r="C4495" s="16"/>
      <c r="D4495" s="1"/>
      <c r="E4495" s="1"/>
      <c r="F4495" s="1"/>
      <c r="G4495" s="1"/>
      <c r="H4495" s="11"/>
      <c r="I4495" s="11"/>
      <c r="J4495" s="11"/>
      <c r="K4495" s="2"/>
      <c r="L4495" s="2"/>
      <c r="M4495" s="1"/>
    </row>
    <row r="4496" spans="1:13" x14ac:dyDescent="0.2">
      <c r="A4496" s="1"/>
      <c r="B4496" s="1"/>
      <c r="C4496" s="16"/>
      <c r="D4496" s="1"/>
      <c r="E4496" s="1"/>
      <c r="F4496" s="1"/>
      <c r="G4496" s="1"/>
      <c r="H4496" s="11"/>
      <c r="I4496" s="11"/>
      <c r="J4496" s="11"/>
      <c r="K4496" s="2"/>
      <c r="L4496" s="2"/>
      <c r="M4496" s="1"/>
    </row>
    <row r="4497" spans="1:13" x14ac:dyDescent="0.2">
      <c r="A4497" s="1"/>
      <c r="B4497" s="1"/>
      <c r="C4497" s="16"/>
      <c r="D4497" s="1"/>
      <c r="E4497" s="1"/>
      <c r="F4497" s="1"/>
      <c r="G4497" s="1"/>
      <c r="H4497" s="11"/>
      <c r="I4497" s="11"/>
      <c r="J4497" s="11"/>
      <c r="K4497" s="2"/>
      <c r="L4497" s="2"/>
      <c r="M4497" s="1"/>
    </row>
    <row r="4498" spans="1:13" x14ac:dyDescent="0.2">
      <c r="A4498" s="1"/>
      <c r="B4498" s="1"/>
      <c r="C4498" s="16"/>
      <c r="D4498" s="1"/>
      <c r="E4498" s="1"/>
      <c r="F4498" s="1"/>
      <c r="G4498" s="1"/>
      <c r="H4498" s="11"/>
      <c r="I4498" s="11"/>
      <c r="J4498" s="11"/>
      <c r="K4498" s="2"/>
      <c r="L4498" s="2"/>
      <c r="M4498" s="1"/>
    </row>
    <row r="4499" spans="1:13" x14ac:dyDescent="0.2">
      <c r="A4499" s="1"/>
      <c r="B4499" s="1"/>
      <c r="C4499" s="16"/>
      <c r="D4499" s="1"/>
      <c r="E4499" s="1"/>
      <c r="F4499" s="1"/>
      <c r="G4499" s="1"/>
      <c r="H4499" s="11"/>
      <c r="I4499" s="11"/>
      <c r="J4499" s="11"/>
      <c r="K4499" s="2"/>
      <c r="L4499" s="2"/>
      <c r="M4499" s="1"/>
    </row>
    <row r="4500" spans="1:13" x14ac:dyDescent="0.2">
      <c r="A4500" s="1"/>
      <c r="B4500" s="1"/>
      <c r="C4500" s="16"/>
      <c r="D4500" s="1"/>
      <c r="E4500" s="1"/>
      <c r="F4500" s="1"/>
      <c r="G4500" s="1"/>
      <c r="H4500" s="11"/>
      <c r="I4500" s="11"/>
      <c r="J4500" s="11"/>
      <c r="K4500" s="2"/>
      <c r="L4500" s="2"/>
      <c r="M4500" s="1"/>
    </row>
    <row r="4501" spans="1:13" x14ac:dyDescent="0.2">
      <c r="A4501" s="1"/>
      <c r="B4501" s="1"/>
      <c r="C4501" s="16"/>
      <c r="D4501" s="1"/>
      <c r="E4501" s="1"/>
      <c r="F4501" s="1"/>
      <c r="G4501" s="1"/>
      <c r="H4501" s="11"/>
      <c r="I4501" s="11"/>
      <c r="J4501" s="11"/>
      <c r="K4501" s="2"/>
      <c r="L4501" s="2"/>
      <c r="M4501" s="1"/>
    </row>
    <row r="4502" spans="1:13" x14ac:dyDescent="0.2">
      <c r="A4502" s="1"/>
      <c r="B4502" s="1"/>
      <c r="C4502" s="16"/>
      <c r="D4502" s="1"/>
      <c r="E4502" s="1"/>
      <c r="F4502" s="1"/>
      <c r="G4502" s="1"/>
      <c r="H4502" s="11"/>
      <c r="I4502" s="11"/>
      <c r="J4502" s="11"/>
      <c r="K4502" s="2"/>
      <c r="L4502" s="2"/>
      <c r="M4502" s="1"/>
    </row>
    <row r="4503" spans="1:13" x14ac:dyDescent="0.2">
      <c r="A4503" s="1"/>
      <c r="B4503" s="1"/>
      <c r="C4503" s="16"/>
      <c r="D4503" s="1"/>
      <c r="E4503" s="1"/>
      <c r="F4503" s="1"/>
      <c r="G4503" s="1"/>
      <c r="H4503" s="11"/>
      <c r="I4503" s="11"/>
      <c r="J4503" s="11"/>
      <c r="K4503" s="2"/>
      <c r="L4503" s="2"/>
      <c r="M4503" s="1"/>
    </row>
    <row r="4504" spans="1:13" x14ac:dyDescent="0.2">
      <c r="A4504" s="1"/>
      <c r="B4504" s="1"/>
      <c r="C4504" s="16"/>
      <c r="D4504" s="1"/>
      <c r="E4504" s="1"/>
      <c r="F4504" s="1"/>
      <c r="G4504" s="1"/>
      <c r="H4504" s="11"/>
      <c r="I4504" s="11"/>
      <c r="J4504" s="11"/>
      <c r="K4504" s="2"/>
      <c r="L4504" s="2"/>
      <c r="M4504" s="1"/>
    </row>
    <row r="4505" spans="1:13" x14ac:dyDescent="0.2">
      <c r="A4505" s="1"/>
      <c r="B4505" s="1"/>
      <c r="C4505" s="16"/>
      <c r="D4505" s="1"/>
      <c r="E4505" s="1"/>
      <c r="F4505" s="1"/>
      <c r="G4505" s="1"/>
      <c r="H4505" s="11"/>
      <c r="I4505" s="11"/>
      <c r="J4505" s="11"/>
      <c r="K4505" s="2"/>
      <c r="L4505" s="2"/>
      <c r="M4505" s="1"/>
    </row>
    <row r="4506" spans="1:13" x14ac:dyDescent="0.2">
      <c r="A4506" s="1"/>
      <c r="B4506" s="1"/>
      <c r="C4506" s="16"/>
      <c r="D4506" s="1"/>
      <c r="E4506" s="1"/>
      <c r="F4506" s="1"/>
      <c r="G4506" s="1"/>
      <c r="H4506" s="11"/>
      <c r="I4506" s="11"/>
      <c r="J4506" s="11"/>
      <c r="K4506" s="2"/>
      <c r="L4506" s="2"/>
      <c r="M4506" s="1"/>
    </row>
    <row r="4507" spans="1:13" x14ac:dyDescent="0.2">
      <c r="A4507" s="1"/>
      <c r="B4507" s="1"/>
      <c r="C4507" s="16"/>
      <c r="D4507" s="1"/>
      <c r="E4507" s="1"/>
      <c r="F4507" s="1"/>
      <c r="G4507" s="1"/>
      <c r="H4507" s="11"/>
      <c r="I4507" s="11"/>
      <c r="J4507" s="11"/>
      <c r="K4507" s="2"/>
      <c r="L4507" s="2"/>
      <c r="M4507" s="1"/>
    </row>
    <row r="4508" spans="1:13" x14ac:dyDescent="0.2">
      <c r="A4508" s="1"/>
      <c r="B4508" s="1"/>
      <c r="C4508" s="16"/>
      <c r="D4508" s="1"/>
      <c r="E4508" s="1"/>
      <c r="F4508" s="1"/>
      <c r="G4508" s="1"/>
      <c r="H4508" s="11"/>
      <c r="I4508" s="11"/>
      <c r="J4508" s="11"/>
      <c r="K4508" s="2"/>
      <c r="L4508" s="2"/>
      <c r="M4508" s="1"/>
    </row>
    <row r="4509" spans="1:13" x14ac:dyDescent="0.2">
      <c r="A4509" s="1"/>
      <c r="B4509" s="1"/>
      <c r="C4509" s="16"/>
      <c r="D4509" s="1"/>
      <c r="E4509" s="1"/>
      <c r="F4509" s="1"/>
      <c r="G4509" s="1"/>
      <c r="H4509" s="11"/>
      <c r="I4509" s="11"/>
      <c r="J4509" s="11"/>
      <c r="K4509" s="2"/>
      <c r="L4509" s="2"/>
      <c r="M4509" s="1"/>
    </row>
    <row r="4510" spans="1:13" x14ac:dyDescent="0.2">
      <c r="A4510" s="1"/>
      <c r="B4510" s="1"/>
      <c r="C4510" s="16"/>
      <c r="D4510" s="1"/>
      <c r="E4510" s="1"/>
      <c r="F4510" s="1"/>
      <c r="G4510" s="1"/>
      <c r="H4510" s="11"/>
      <c r="I4510" s="11"/>
      <c r="J4510" s="11"/>
      <c r="K4510" s="2"/>
      <c r="L4510" s="2"/>
      <c r="M4510" s="1"/>
    </row>
    <row r="4511" spans="1:13" x14ac:dyDescent="0.2">
      <c r="A4511" s="1"/>
      <c r="B4511" s="1"/>
      <c r="C4511" s="16"/>
      <c r="D4511" s="1"/>
      <c r="E4511" s="1"/>
      <c r="F4511" s="1"/>
      <c r="G4511" s="1"/>
      <c r="H4511" s="11"/>
      <c r="I4511" s="11"/>
      <c r="J4511" s="11"/>
      <c r="K4511" s="2"/>
      <c r="L4511" s="2"/>
      <c r="M4511" s="1"/>
    </row>
    <row r="4512" spans="1:13" x14ac:dyDescent="0.2">
      <c r="A4512" s="1"/>
      <c r="B4512" s="1"/>
      <c r="C4512" s="16"/>
      <c r="D4512" s="1"/>
      <c r="E4512" s="1"/>
      <c r="F4512" s="1"/>
      <c r="G4512" s="1"/>
      <c r="H4512" s="11"/>
      <c r="I4512" s="11"/>
      <c r="J4512" s="11"/>
      <c r="K4512" s="2"/>
      <c r="L4512" s="2"/>
      <c r="M4512" s="1"/>
    </row>
    <row r="4513" spans="1:13" x14ac:dyDescent="0.2">
      <c r="A4513" s="1"/>
      <c r="B4513" s="1"/>
      <c r="C4513" s="16"/>
      <c r="D4513" s="1"/>
      <c r="E4513" s="1"/>
      <c r="F4513" s="1"/>
      <c r="G4513" s="1"/>
      <c r="H4513" s="11"/>
      <c r="I4513" s="11"/>
      <c r="J4513" s="11"/>
      <c r="K4513" s="2"/>
      <c r="L4513" s="2"/>
      <c r="M4513" s="1"/>
    </row>
    <row r="4514" spans="1:13" x14ac:dyDescent="0.2">
      <c r="A4514" s="1"/>
      <c r="B4514" s="1"/>
      <c r="C4514" s="16"/>
      <c r="D4514" s="1"/>
      <c r="E4514" s="1"/>
      <c r="F4514" s="1"/>
      <c r="G4514" s="1"/>
      <c r="H4514" s="11"/>
      <c r="I4514" s="11"/>
      <c r="J4514" s="11"/>
      <c r="K4514" s="2"/>
      <c r="L4514" s="2"/>
      <c r="M4514" s="1"/>
    </row>
    <row r="4515" spans="1:13" x14ac:dyDescent="0.2">
      <c r="A4515" s="1"/>
      <c r="B4515" s="1"/>
      <c r="C4515" s="16"/>
      <c r="D4515" s="1"/>
      <c r="E4515" s="1"/>
      <c r="F4515" s="1"/>
      <c r="G4515" s="1"/>
      <c r="H4515" s="11"/>
      <c r="I4515" s="11"/>
      <c r="J4515" s="11"/>
      <c r="K4515" s="2"/>
      <c r="L4515" s="2"/>
      <c r="M4515" s="1"/>
    </row>
    <row r="4516" spans="1:13" x14ac:dyDescent="0.2">
      <c r="A4516" s="1"/>
      <c r="B4516" s="1"/>
      <c r="C4516" s="16"/>
      <c r="D4516" s="1"/>
      <c r="E4516" s="1"/>
      <c r="F4516" s="1"/>
      <c r="G4516" s="1"/>
      <c r="H4516" s="11"/>
      <c r="I4516" s="11"/>
      <c r="J4516" s="11"/>
      <c r="K4516" s="2"/>
      <c r="L4516" s="2"/>
      <c r="M4516" s="1"/>
    </row>
    <row r="4517" spans="1:13" x14ac:dyDescent="0.2">
      <c r="A4517" s="1"/>
      <c r="B4517" s="1"/>
      <c r="C4517" s="16"/>
      <c r="D4517" s="1"/>
      <c r="E4517" s="1"/>
      <c r="F4517" s="1"/>
      <c r="G4517" s="1"/>
      <c r="H4517" s="11"/>
      <c r="I4517" s="11"/>
      <c r="J4517" s="11"/>
      <c r="K4517" s="2"/>
      <c r="L4517" s="2"/>
      <c r="M4517" s="1"/>
    </row>
    <row r="4518" spans="1:13" x14ac:dyDescent="0.2">
      <c r="A4518" s="1"/>
      <c r="B4518" s="1"/>
      <c r="C4518" s="16"/>
      <c r="D4518" s="1"/>
      <c r="E4518" s="1"/>
      <c r="F4518" s="1"/>
      <c r="G4518" s="1"/>
      <c r="H4518" s="11"/>
      <c r="I4518" s="11"/>
      <c r="J4518" s="11"/>
      <c r="K4518" s="2"/>
      <c r="L4518" s="2"/>
      <c r="M4518" s="1"/>
    </row>
    <row r="4519" spans="1:13" x14ac:dyDescent="0.2">
      <c r="A4519" s="1"/>
      <c r="B4519" s="1"/>
      <c r="C4519" s="16"/>
      <c r="D4519" s="1"/>
      <c r="E4519" s="1"/>
      <c r="F4519" s="1"/>
      <c r="G4519" s="1"/>
      <c r="H4519" s="11"/>
      <c r="I4519" s="11"/>
      <c r="J4519" s="11"/>
      <c r="K4519" s="2"/>
      <c r="L4519" s="2"/>
      <c r="M4519" s="1"/>
    </row>
    <row r="4520" spans="1:13" x14ac:dyDescent="0.2">
      <c r="A4520" s="1"/>
      <c r="B4520" s="1"/>
      <c r="C4520" s="16"/>
      <c r="D4520" s="1"/>
      <c r="E4520" s="1"/>
      <c r="F4520" s="1"/>
      <c r="G4520" s="1"/>
      <c r="H4520" s="11"/>
      <c r="I4520" s="11"/>
      <c r="J4520" s="11"/>
      <c r="K4520" s="2"/>
      <c r="L4520" s="2"/>
      <c r="M4520" s="1"/>
    </row>
    <row r="4521" spans="1:13" x14ac:dyDescent="0.2">
      <c r="A4521" s="1"/>
      <c r="B4521" s="1"/>
      <c r="C4521" s="16"/>
      <c r="D4521" s="1"/>
      <c r="E4521" s="1"/>
      <c r="F4521" s="1"/>
      <c r="G4521" s="1"/>
      <c r="H4521" s="11"/>
      <c r="I4521" s="11"/>
      <c r="J4521" s="11"/>
      <c r="K4521" s="2"/>
      <c r="L4521" s="2"/>
      <c r="M4521" s="1"/>
    </row>
    <row r="4522" spans="1:13" x14ac:dyDescent="0.2">
      <c r="A4522" s="1"/>
      <c r="B4522" s="1"/>
      <c r="C4522" s="16"/>
      <c r="D4522" s="1"/>
      <c r="E4522" s="1"/>
      <c r="F4522" s="1"/>
      <c r="G4522" s="1"/>
      <c r="H4522" s="11"/>
      <c r="I4522" s="11"/>
      <c r="J4522" s="11"/>
      <c r="K4522" s="2"/>
      <c r="L4522" s="2"/>
      <c r="M4522" s="1"/>
    </row>
    <row r="4523" spans="1:13" x14ac:dyDescent="0.2">
      <c r="A4523" s="1"/>
      <c r="B4523" s="1"/>
      <c r="C4523" s="16"/>
      <c r="D4523" s="1"/>
      <c r="E4523" s="1"/>
      <c r="F4523" s="1"/>
      <c r="G4523" s="1"/>
      <c r="H4523" s="11"/>
      <c r="I4523" s="11"/>
      <c r="J4523" s="11"/>
      <c r="K4523" s="2"/>
      <c r="L4523" s="2"/>
      <c r="M4523" s="1"/>
    </row>
    <row r="4524" spans="1:13" x14ac:dyDescent="0.2">
      <c r="A4524" s="1"/>
      <c r="B4524" s="1"/>
      <c r="C4524" s="16"/>
      <c r="D4524" s="1"/>
      <c r="E4524" s="1"/>
      <c r="F4524" s="1"/>
      <c r="G4524" s="1"/>
      <c r="H4524" s="11"/>
      <c r="I4524" s="11"/>
      <c r="J4524" s="11"/>
      <c r="K4524" s="2"/>
      <c r="L4524" s="2"/>
      <c r="M4524" s="1"/>
    </row>
    <row r="4525" spans="1:13" x14ac:dyDescent="0.2">
      <c r="A4525" s="1"/>
      <c r="B4525" s="1"/>
      <c r="C4525" s="16"/>
      <c r="D4525" s="1"/>
      <c r="E4525" s="1"/>
      <c r="F4525" s="1"/>
      <c r="G4525" s="1"/>
      <c r="H4525" s="11"/>
      <c r="I4525" s="11"/>
      <c r="J4525" s="11"/>
      <c r="K4525" s="2"/>
      <c r="L4525" s="2"/>
      <c r="M4525" s="1"/>
    </row>
    <row r="4526" spans="1:13" x14ac:dyDescent="0.2">
      <c r="A4526" s="1"/>
      <c r="B4526" s="1"/>
      <c r="C4526" s="16"/>
      <c r="D4526" s="1"/>
      <c r="E4526" s="1"/>
      <c r="F4526" s="1"/>
      <c r="G4526" s="1"/>
      <c r="H4526" s="11"/>
      <c r="I4526" s="11"/>
      <c r="J4526" s="11"/>
      <c r="K4526" s="2"/>
      <c r="L4526" s="2"/>
      <c r="M4526" s="1"/>
    </row>
    <row r="4527" spans="1:13" x14ac:dyDescent="0.2">
      <c r="A4527" s="1"/>
      <c r="B4527" s="1"/>
      <c r="C4527" s="16"/>
      <c r="D4527" s="1"/>
      <c r="E4527" s="1"/>
      <c r="F4527" s="1"/>
      <c r="G4527" s="1"/>
      <c r="H4527" s="11"/>
      <c r="I4527" s="11"/>
      <c r="J4527" s="11"/>
      <c r="K4527" s="2"/>
      <c r="L4527" s="2"/>
      <c r="M4527" s="1"/>
    </row>
    <row r="4528" spans="1:13" x14ac:dyDescent="0.2">
      <c r="A4528" s="1"/>
      <c r="B4528" s="1"/>
      <c r="C4528" s="16"/>
      <c r="D4528" s="1"/>
      <c r="E4528" s="1"/>
      <c r="F4528" s="1"/>
      <c r="G4528" s="1"/>
      <c r="H4528" s="11"/>
      <c r="I4528" s="11"/>
      <c r="J4528" s="11"/>
      <c r="K4528" s="2"/>
      <c r="L4528" s="2"/>
      <c r="M4528" s="1"/>
    </row>
    <row r="4529" spans="1:13" x14ac:dyDescent="0.2">
      <c r="A4529" s="1"/>
      <c r="B4529" s="1"/>
      <c r="C4529" s="16"/>
      <c r="D4529" s="1"/>
      <c r="E4529" s="1"/>
      <c r="F4529" s="1"/>
      <c r="G4529" s="1"/>
      <c r="H4529" s="11"/>
      <c r="I4529" s="11"/>
      <c r="J4529" s="11"/>
      <c r="K4529" s="2"/>
      <c r="L4529" s="2"/>
      <c r="M4529" s="1"/>
    </row>
    <row r="4530" spans="1:13" x14ac:dyDescent="0.2">
      <c r="A4530" s="1"/>
      <c r="B4530" s="1"/>
      <c r="C4530" s="16"/>
      <c r="D4530" s="1"/>
      <c r="E4530" s="1"/>
      <c r="F4530" s="1"/>
      <c r="G4530" s="1"/>
      <c r="H4530" s="11"/>
      <c r="I4530" s="11"/>
      <c r="J4530" s="11"/>
      <c r="K4530" s="2"/>
      <c r="L4530" s="2"/>
      <c r="M4530" s="1"/>
    </row>
    <row r="4531" spans="1:13" x14ac:dyDescent="0.2">
      <c r="A4531" s="1"/>
      <c r="B4531" s="1"/>
      <c r="C4531" s="16"/>
      <c r="D4531" s="1"/>
      <c r="E4531" s="1"/>
      <c r="F4531" s="1"/>
      <c r="G4531" s="1"/>
      <c r="H4531" s="11"/>
      <c r="I4531" s="11"/>
      <c r="J4531" s="11"/>
      <c r="K4531" s="2"/>
      <c r="L4531" s="2"/>
      <c r="M4531" s="1"/>
    </row>
    <row r="4532" spans="1:13" x14ac:dyDescent="0.2">
      <c r="A4532" s="1"/>
      <c r="B4532" s="1"/>
      <c r="C4532" s="16"/>
      <c r="D4532" s="1"/>
      <c r="E4532" s="1"/>
      <c r="F4532" s="1"/>
      <c r="G4532" s="1"/>
      <c r="H4532" s="11"/>
      <c r="I4532" s="11"/>
      <c r="J4532" s="11"/>
      <c r="K4532" s="2"/>
      <c r="L4532" s="2"/>
      <c r="M4532" s="1"/>
    </row>
    <row r="4533" spans="1:13" x14ac:dyDescent="0.2">
      <c r="A4533" s="1"/>
      <c r="B4533" s="1"/>
      <c r="C4533" s="16"/>
      <c r="D4533" s="1"/>
      <c r="E4533" s="1"/>
      <c r="F4533" s="1"/>
      <c r="G4533" s="1"/>
      <c r="H4533" s="11"/>
      <c r="I4533" s="11"/>
      <c r="J4533" s="11"/>
      <c r="K4533" s="2"/>
      <c r="L4533" s="2"/>
      <c r="M4533" s="1"/>
    </row>
    <row r="4534" spans="1:13" x14ac:dyDescent="0.2">
      <c r="A4534" s="1"/>
      <c r="B4534" s="1"/>
      <c r="C4534" s="16"/>
      <c r="D4534" s="1"/>
      <c r="E4534" s="1"/>
      <c r="F4534" s="1"/>
      <c r="G4534" s="1"/>
      <c r="H4534" s="11"/>
      <c r="I4534" s="11"/>
      <c r="J4534" s="11"/>
      <c r="K4534" s="2"/>
      <c r="L4534" s="2"/>
      <c r="M4534" s="1"/>
    </row>
    <row r="4535" spans="1:13" x14ac:dyDescent="0.2">
      <c r="A4535" s="1"/>
      <c r="B4535" s="1"/>
      <c r="C4535" s="16"/>
      <c r="D4535" s="1"/>
      <c r="E4535" s="1"/>
      <c r="F4535" s="1"/>
      <c r="G4535" s="1"/>
      <c r="H4535" s="11"/>
      <c r="I4535" s="11"/>
      <c r="J4535" s="11"/>
      <c r="K4535" s="2"/>
      <c r="L4535" s="2"/>
      <c r="M4535" s="1"/>
    </row>
    <row r="4536" spans="1:13" x14ac:dyDescent="0.2">
      <c r="A4536" s="1"/>
      <c r="B4536" s="1"/>
      <c r="C4536" s="16"/>
      <c r="D4536" s="1"/>
      <c r="E4536" s="1"/>
      <c r="F4536" s="1"/>
      <c r="G4536" s="1"/>
      <c r="H4536" s="11"/>
      <c r="I4536" s="11"/>
      <c r="J4536" s="11"/>
      <c r="K4536" s="2"/>
      <c r="L4536" s="2"/>
      <c r="M4536" s="1"/>
    </row>
    <row r="4537" spans="1:13" x14ac:dyDescent="0.2">
      <c r="A4537" s="1"/>
      <c r="B4537" s="1"/>
      <c r="C4537" s="16"/>
      <c r="D4537" s="1"/>
      <c r="E4537" s="1"/>
      <c r="F4537" s="1"/>
      <c r="G4537" s="1"/>
      <c r="H4537" s="11"/>
      <c r="I4537" s="11"/>
      <c r="J4537" s="11"/>
      <c r="K4537" s="2"/>
      <c r="L4537" s="2"/>
      <c r="M4537" s="1"/>
    </row>
    <row r="4538" spans="1:13" x14ac:dyDescent="0.2">
      <c r="A4538" s="1"/>
      <c r="B4538" s="1"/>
      <c r="C4538" s="16"/>
      <c r="D4538" s="1"/>
      <c r="E4538" s="1"/>
      <c r="F4538" s="1"/>
      <c r="G4538" s="1"/>
      <c r="H4538" s="11"/>
      <c r="I4538" s="11"/>
      <c r="J4538" s="11"/>
      <c r="K4538" s="2"/>
      <c r="L4538" s="2"/>
      <c r="M4538" s="1"/>
    </row>
    <row r="4539" spans="1:13" x14ac:dyDescent="0.2">
      <c r="A4539" s="1"/>
      <c r="B4539" s="1"/>
      <c r="C4539" s="16"/>
      <c r="D4539" s="1"/>
      <c r="E4539" s="1"/>
      <c r="F4539" s="1"/>
      <c r="G4539" s="1"/>
      <c r="H4539" s="11"/>
      <c r="I4539" s="11"/>
      <c r="J4539" s="11"/>
      <c r="K4539" s="2"/>
      <c r="L4539" s="2"/>
      <c r="M4539" s="1"/>
    </row>
    <row r="4540" spans="1:13" x14ac:dyDescent="0.2">
      <c r="A4540" s="1"/>
      <c r="B4540" s="1"/>
      <c r="C4540" s="16"/>
      <c r="D4540" s="1"/>
      <c r="E4540" s="1"/>
      <c r="F4540" s="1"/>
      <c r="G4540" s="1"/>
      <c r="H4540" s="11"/>
      <c r="I4540" s="11"/>
      <c r="J4540" s="11"/>
      <c r="K4540" s="2"/>
      <c r="L4540" s="2"/>
      <c r="M4540" s="1"/>
    </row>
    <row r="4541" spans="1:13" x14ac:dyDescent="0.2">
      <c r="A4541" s="1"/>
      <c r="B4541" s="1"/>
      <c r="C4541" s="16"/>
      <c r="D4541" s="1"/>
      <c r="E4541" s="1"/>
      <c r="F4541" s="1"/>
      <c r="G4541" s="1"/>
      <c r="H4541" s="11"/>
      <c r="I4541" s="11"/>
      <c r="J4541" s="11"/>
      <c r="K4541" s="2"/>
      <c r="L4541" s="2"/>
      <c r="M4541" s="1"/>
    </row>
    <row r="4542" spans="1:13" x14ac:dyDescent="0.2">
      <c r="A4542" s="1"/>
      <c r="B4542" s="1"/>
      <c r="C4542" s="16"/>
      <c r="D4542" s="1"/>
      <c r="E4542" s="1"/>
      <c r="F4542" s="1"/>
      <c r="G4542" s="1"/>
      <c r="H4542" s="11"/>
      <c r="I4542" s="11"/>
      <c r="J4542" s="11"/>
      <c r="K4542" s="2"/>
      <c r="L4542" s="2"/>
      <c r="M4542" s="1"/>
    </row>
    <row r="4543" spans="1:13" x14ac:dyDescent="0.2">
      <c r="A4543" s="1"/>
      <c r="B4543" s="1"/>
      <c r="C4543" s="16"/>
      <c r="D4543" s="1"/>
      <c r="E4543" s="1"/>
      <c r="F4543" s="1"/>
      <c r="G4543" s="1"/>
      <c r="H4543" s="11"/>
      <c r="I4543" s="11"/>
      <c r="J4543" s="11"/>
      <c r="K4543" s="2"/>
      <c r="L4543" s="2"/>
      <c r="M4543" s="1"/>
    </row>
    <row r="4544" spans="1:13" x14ac:dyDescent="0.2">
      <c r="A4544" s="1"/>
      <c r="B4544" s="1"/>
      <c r="C4544" s="16"/>
      <c r="D4544" s="1"/>
      <c r="E4544" s="1"/>
      <c r="F4544" s="1"/>
      <c r="G4544" s="1"/>
      <c r="H4544" s="11"/>
      <c r="I4544" s="11"/>
      <c r="J4544" s="11"/>
      <c r="K4544" s="2"/>
      <c r="L4544" s="2"/>
      <c r="M4544" s="1"/>
    </row>
    <row r="4545" spans="1:13" x14ac:dyDescent="0.2">
      <c r="A4545" s="1"/>
      <c r="B4545" s="1"/>
      <c r="C4545" s="16"/>
      <c r="D4545" s="1"/>
      <c r="E4545" s="1"/>
      <c r="F4545" s="1"/>
      <c r="G4545" s="1"/>
      <c r="H4545" s="11"/>
      <c r="I4545" s="11"/>
      <c r="J4545" s="11"/>
      <c r="K4545" s="2"/>
      <c r="L4545" s="2"/>
      <c r="M4545" s="1"/>
    </row>
    <row r="4546" spans="1:13" x14ac:dyDescent="0.2">
      <c r="A4546" s="1"/>
      <c r="B4546" s="1"/>
      <c r="C4546" s="16"/>
      <c r="D4546" s="1"/>
      <c r="E4546" s="1"/>
      <c r="F4546" s="1"/>
      <c r="G4546" s="1"/>
      <c r="H4546" s="11"/>
      <c r="I4546" s="11"/>
      <c r="J4546" s="11"/>
      <c r="K4546" s="2"/>
      <c r="L4546" s="2"/>
      <c r="M4546" s="1"/>
    </row>
    <row r="4547" spans="1:13" x14ac:dyDescent="0.2">
      <c r="A4547" s="1"/>
      <c r="B4547" s="1"/>
      <c r="C4547" s="16"/>
      <c r="D4547" s="1"/>
      <c r="E4547" s="1"/>
      <c r="F4547" s="1"/>
      <c r="G4547" s="1"/>
      <c r="H4547" s="11"/>
      <c r="I4547" s="11"/>
      <c r="J4547" s="11"/>
      <c r="K4547" s="2"/>
      <c r="L4547" s="2"/>
      <c r="M4547" s="1"/>
    </row>
    <row r="4548" spans="1:13" x14ac:dyDescent="0.2">
      <c r="A4548" s="1"/>
      <c r="B4548" s="1"/>
      <c r="C4548" s="16"/>
      <c r="D4548" s="1"/>
      <c r="E4548" s="1"/>
      <c r="F4548" s="1"/>
      <c r="G4548" s="1"/>
      <c r="H4548" s="11"/>
      <c r="I4548" s="11"/>
      <c r="J4548" s="11"/>
      <c r="K4548" s="2"/>
      <c r="L4548" s="2"/>
      <c r="M4548" s="1"/>
    </row>
    <row r="4549" spans="1:13" x14ac:dyDescent="0.2">
      <c r="A4549" s="1"/>
      <c r="B4549" s="1"/>
      <c r="C4549" s="16"/>
      <c r="D4549" s="1"/>
      <c r="E4549" s="1"/>
      <c r="F4549" s="1"/>
      <c r="G4549" s="1"/>
      <c r="H4549" s="11"/>
      <c r="I4549" s="11"/>
      <c r="J4549" s="11"/>
      <c r="K4549" s="2"/>
      <c r="L4549" s="2"/>
      <c r="M4549" s="1"/>
    </row>
    <row r="4550" spans="1:13" x14ac:dyDescent="0.2">
      <c r="A4550" s="1"/>
      <c r="B4550" s="1"/>
      <c r="C4550" s="16"/>
      <c r="D4550" s="1"/>
      <c r="E4550" s="1"/>
      <c r="F4550" s="1"/>
      <c r="G4550" s="1"/>
      <c r="H4550" s="11"/>
      <c r="I4550" s="11"/>
      <c r="J4550" s="11"/>
      <c r="K4550" s="2"/>
      <c r="L4550" s="2"/>
      <c r="M4550" s="1"/>
    </row>
    <row r="4551" spans="1:13" x14ac:dyDescent="0.2">
      <c r="A4551" s="1"/>
      <c r="B4551" s="1"/>
      <c r="C4551" s="16"/>
      <c r="D4551" s="1"/>
      <c r="E4551" s="1"/>
      <c r="F4551" s="1"/>
      <c r="G4551" s="1"/>
      <c r="H4551" s="11"/>
      <c r="I4551" s="11"/>
      <c r="J4551" s="11"/>
      <c r="K4551" s="2"/>
      <c r="L4551" s="2"/>
      <c r="M4551" s="1"/>
    </row>
    <row r="4552" spans="1:13" x14ac:dyDescent="0.2">
      <c r="A4552" s="1"/>
      <c r="B4552" s="1"/>
      <c r="C4552" s="16"/>
      <c r="D4552" s="1"/>
      <c r="E4552" s="1"/>
      <c r="F4552" s="1"/>
      <c r="G4552" s="1"/>
      <c r="H4552" s="11"/>
      <c r="I4552" s="11"/>
      <c r="J4552" s="11"/>
      <c r="K4552" s="2"/>
      <c r="L4552" s="2"/>
      <c r="M4552" s="1"/>
    </row>
    <row r="4553" spans="1:13" x14ac:dyDescent="0.2">
      <c r="A4553" s="1"/>
      <c r="B4553" s="1"/>
      <c r="C4553" s="16"/>
      <c r="D4553" s="1"/>
      <c r="E4553" s="1"/>
      <c r="F4553" s="1"/>
      <c r="G4553" s="1"/>
      <c r="H4553" s="11"/>
      <c r="I4553" s="11"/>
      <c r="J4553" s="11"/>
      <c r="K4553" s="2"/>
      <c r="L4553" s="2"/>
      <c r="M4553" s="1"/>
    </row>
    <row r="4554" spans="1:13" x14ac:dyDescent="0.2">
      <c r="A4554" s="1"/>
      <c r="B4554" s="1"/>
      <c r="C4554" s="16"/>
      <c r="D4554" s="1"/>
      <c r="E4554" s="1"/>
      <c r="F4554" s="1"/>
      <c r="G4554" s="1"/>
      <c r="H4554" s="11"/>
      <c r="I4554" s="11"/>
      <c r="J4554" s="11"/>
      <c r="K4554" s="2"/>
      <c r="L4554" s="2"/>
      <c r="M4554" s="1"/>
    </row>
    <row r="4555" spans="1:13" x14ac:dyDescent="0.2">
      <c r="A4555" s="1"/>
      <c r="B4555" s="1"/>
      <c r="C4555" s="16"/>
      <c r="D4555" s="1"/>
      <c r="E4555" s="1"/>
      <c r="F4555" s="1"/>
      <c r="G4555" s="1"/>
      <c r="H4555" s="11"/>
      <c r="I4555" s="11"/>
      <c r="J4555" s="11"/>
      <c r="K4555" s="2"/>
      <c r="L4555" s="2"/>
      <c r="M4555" s="1"/>
    </row>
    <row r="4556" spans="1:13" x14ac:dyDescent="0.2">
      <c r="A4556" s="1"/>
      <c r="B4556" s="1"/>
      <c r="C4556" s="16"/>
      <c r="D4556" s="1"/>
      <c r="E4556" s="1"/>
      <c r="F4556" s="1"/>
      <c r="G4556" s="1"/>
      <c r="H4556" s="11"/>
      <c r="I4556" s="11"/>
      <c r="J4556" s="11"/>
      <c r="K4556" s="2"/>
      <c r="L4556" s="2"/>
      <c r="M4556" s="1"/>
    </row>
    <row r="4557" spans="1:13" x14ac:dyDescent="0.2">
      <c r="A4557" s="1"/>
      <c r="B4557" s="1"/>
      <c r="C4557" s="16"/>
      <c r="D4557" s="1"/>
      <c r="E4557" s="1"/>
      <c r="F4557" s="1"/>
      <c r="G4557" s="1"/>
      <c r="H4557" s="11"/>
      <c r="I4557" s="11"/>
      <c r="J4557" s="11"/>
      <c r="K4557" s="2"/>
      <c r="L4557" s="2"/>
      <c r="M4557" s="1"/>
    </row>
    <row r="4558" spans="1:13" x14ac:dyDescent="0.2">
      <c r="A4558" s="1"/>
      <c r="B4558" s="1"/>
      <c r="C4558" s="16"/>
      <c r="D4558" s="1"/>
      <c r="E4558" s="1"/>
      <c r="F4558" s="1"/>
      <c r="G4558" s="1"/>
      <c r="H4558" s="11"/>
      <c r="I4558" s="11"/>
      <c r="J4558" s="11"/>
      <c r="K4558" s="2"/>
      <c r="L4558" s="2"/>
      <c r="M4558" s="1"/>
    </row>
    <row r="4559" spans="1:13" x14ac:dyDescent="0.2">
      <c r="A4559" s="1"/>
      <c r="B4559" s="1"/>
      <c r="C4559" s="16"/>
      <c r="D4559" s="1"/>
      <c r="E4559" s="1"/>
      <c r="F4559" s="1"/>
      <c r="G4559" s="1"/>
      <c r="H4559" s="11"/>
      <c r="I4559" s="11"/>
      <c r="J4559" s="11"/>
      <c r="K4559" s="2"/>
      <c r="L4559" s="2"/>
      <c r="M4559" s="1"/>
    </row>
    <row r="4560" spans="1:13" x14ac:dyDescent="0.2">
      <c r="A4560" s="1"/>
      <c r="B4560" s="1"/>
      <c r="C4560" s="16"/>
      <c r="D4560" s="1"/>
      <c r="E4560" s="1"/>
      <c r="F4560" s="1"/>
      <c r="G4560" s="1"/>
      <c r="H4560" s="11"/>
      <c r="I4560" s="11"/>
      <c r="J4560" s="11"/>
      <c r="K4560" s="2"/>
      <c r="L4560" s="2"/>
      <c r="M4560" s="1"/>
    </row>
    <row r="4561" spans="1:13" x14ac:dyDescent="0.2">
      <c r="A4561" s="1"/>
      <c r="B4561" s="1"/>
      <c r="C4561" s="16"/>
      <c r="D4561" s="1"/>
      <c r="E4561" s="1"/>
      <c r="F4561" s="1"/>
      <c r="G4561" s="1"/>
      <c r="H4561" s="11"/>
      <c r="I4561" s="11"/>
      <c r="J4561" s="11"/>
      <c r="K4561" s="2"/>
      <c r="L4561" s="2"/>
      <c r="M4561" s="1"/>
    </row>
    <row r="4562" spans="1:13" x14ac:dyDescent="0.2">
      <c r="A4562" s="1"/>
      <c r="B4562" s="1"/>
      <c r="C4562" s="16"/>
      <c r="D4562" s="1"/>
      <c r="E4562" s="1"/>
      <c r="F4562" s="1"/>
      <c r="G4562" s="1"/>
      <c r="H4562" s="11"/>
      <c r="I4562" s="11"/>
      <c r="J4562" s="11"/>
      <c r="K4562" s="2"/>
      <c r="L4562" s="2"/>
      <c r="M4562" s="1"/>
    </row>
    <row r="4563" spans="1:13" x14ac:dyDescent="0.2">
      <c r="A4563" s="1"/>
      <c r="B4563" s="1"/>
      <c r="C4563" s="16"/>
      <c r="D4563" s="1"/>
      <c r="E4563" s="1"/>
      <c r="F4563" s="1"/>
      <c r="G4563" s="1"/>
      <c r="H4563" s="11"/>
      <c r="I4563" s="11"/>
      <c r="J4563" s="11"/>
      <c r="K4563" s="2"/>
      <c r="L4563" s="2"/>
      <c r="M4563" s="1"/>
    </row>
    <row r="4564" spans="1:13" x14ac:dyDescent="0.2">
      <c r="A4564" s="1"/>
      <c r="B4564" s="1"/>
      <c r="C4564" s="16"/>
      <c r="D4564" s="1"/>
      <c r="E4564" s="1"/>
      <c r="F4564" s="1"/>
      <c r="G4564" s="1"/>
      <c r="H4564" s="11"/>
      <c r="I4564" s="11"/>
      <c r="J4564" s="11"/>
      <c r="K4564" s="2"/>
      <c r="L4564" s="2"/>
      <c r="M4564" s="1"/>
    </row>
    <row r="4565" spans="1:13" x14ac:dyDescent="0.2">
      <c r="A4565" s="1"/>
      <c r="B4565" s="1"/>
      <c r="C4565" s="16"/>
      <c r="D4565" s="1"/>
      <c r="E4565" s="1"/>
      <c r="F4565" s="1"/>
      <c r="G4565" s="1"/>
      <c r="H4565" s="11"/>
      <c r="I4565" s="11"/>
      <c r="J4565" s="11"/>
      <c r="K4565" s="2"/>
      <c r="L4565" s="2"/>
      <c r="M4565" s="1"/>
    </row>
    <row r="4566" spans="1:13" x14ac:dyDescent="0.2">
      <c r="A4566" s="1"/>
      <c r="B4566" s="1"/>
      <c r="C4566" s="16"/>
      <c r="D4566" s="1"/>
      <c r="E4566" s="1"/>
      <c r="F4566" s="1"/>
      <c r="G4566" s="1"/>
      <c r="H4566" s="11"/>
      <c r="I4566" s="11"/>
      <c r="J4566" s="11"/>
      <c r="K4566" s="2"/>
      <c r="L4566" s="2"/>
      <c r="M4566" s="1"/>
    </row>
    <row r="4567" spans="1:13" x14ac:dyDescent="0.2">
      <c r="A4567" s="1"/>
      <c r="B4567" s="1"/>
      <c r="C4567" s="16"/>
      <c r="D4567" s="1"/>
      <c r="E4567" s="1"/>
      <c r="F4567" s="1"/>
      <c r="G4567" s="1"/>
      <c r="H4567" s="11"/>
      <c r="I4567" s="11"/>
      <c r="J4567" s="11"/>
      <c r="K4567" s="2"/>
      <c r="L4567" s="2"/>
      <c r="M4567" s="1"/>
    </row>
    <row r="4568" spans="1:13" x14ac:dyDescent="0.2">
      <c r="A4568" s="1"/>
      <c r="B4568" s="1"/>
      <c r="C4568" s="16"/>
      <c r="D4568" s="1"/>
      <c r="E4568" s="1"/>
      <c r="F4568" s="1"/>
      <c r="G4568" s="1"/>
      <c r="H4568" s="11"/>
      <c r="I4568" s="11"/>
      <c r="J4568" s="11"/>
      <c r="K4568" s="2"/>
      <c r="L4568" s="2"/>
      <c r="M4568" s="1"/>
    </row>
    <row r="4569" spans="1:13" x14ac:dyDescent="0.2">
      <c r="A4569" s="1"/>
      <c r="B4569" s="1"/>
      <c r="C4569" s="16"/>
      <c r="D4569" s="1"/>
      <c r="E4569" s="1"/>
      <c r="F4569" s="1"/>
      <c r="G4569" s="1"/>
      <c r="H4569" s="11"/>
      <c r="I4569" s="11"/>
      <c r="J4569" s="11"/>
      <c r="K4569" s="2"/>
      <c r="L4569" s="2"/>
      <c r="M4569" s="1"/>
    </row>
    <row r="4570" spans="1:13" x14ac:dyDescent="0.2">
      <c r="A4570" s="1"/>
      <c r="B4570" s="1"/>
      <c r="C4570" s="16"/>
      <c r="D4570" s="1"/>
      <c r="E4570" s="1"/>
      <c r="F4570" s="1"/>
      <c r="G4570" s="1"/>
      <c r="H4570" s="11"/>
      <c r="I4570" s="11"/>
      <c r="J4570" s="11"/>
      <c r="K4570" s="2"/>
      <c r="L4570" s="2"/>
      <c r="M4570" s="1"/>
    </row>
    <row r="4571" spans="1:13" x14ac:dyDescent="0.2">
      <c r="A4571" s="1"/>
      <c r="B4571" s="1"/>
      <c r="C4571" s="16"/>
      <c r="D4571" s="1"/>
      <c r="E4571" s="1"/>
      <c r="F4571" s="1"/>
      <c r="G4571" s="1"/>
      <c r="H4571" s="11"/>
      <c r="I4571" s="11"/>
      <c r="J4571" s="11"/>
      <c r="K4571" s="2"/>
      <c r="L4571" s="2"/>
      <c r="M4571" s="1"/>
    </row>
    <row r="4572" spans="1:13" x14ac:dyDescent="0.2">
      <c r="A4572" s="1"/>
      <c r="B4572" s="1"/>
      <c r="C4572" s="16"/>
      <c r="D4572" s="1"/>
      <c r="E4572" s="1"/>
      <c r="F4572" s="1"/>
      <c r="G4572" s="1"/>
      <c r="H4572" s="11"/>
      <c r="I4572" s="11"/>
      <c r="J4572" s="11"/>
      <c r="K4572" s="2"/>
      <c r="L4572" s="2"/>
      <c r="M4572" s="1"/>
    </row>
    <row r="4573" spans="1:13" x14ac:dyDescent="0.2">
      <c r="A4573" s="1"/>
      <c r="B4573" s="1"/>
      <c r="C4573" s="16"/>
      <c r="D4573" s="1"/>
      <c r="E4573" s="1"/>
      <c r="F4573" s="1"/>
      <c r="G4573" s="1"/>
      <c r="H4573" s="11"/>
      <c r="I4573" s="11"/>
      <c r="J4573" s="11"/>
      <c r="K4573" s="2"/>
      <c r="L4573" s="2"/>
      <c r="M4573" s="1"/>
    </row>
    <row r="4574" spans="1:13" x14ac:dyDescent="0.2">
      <c r="A4574" s="1"/>
      <c r="B4574" s="1"/>
      <c r="C4574" s="16"/>
      <c r="D4574" s="1"/>
      <c r="E4574" s="1"/>
      <c r="F4574" s="1"/>
      <c r="G4574" s="1"/>
      <c r="H4574" s="11"/>
      <c r="I4574" s="11"/>
      <c r="J4574" s="11"/>
      <c r="K4574" s="2"/>
      <c r="L4574" s="2"/>
      <c r="M4574" s="1"/>
    </row>
    <row r="4575" spans="1:13" x14ac:dyDescent="0.2">
      <c r="A4575" s="1"/>
      <c r="B4575" s="1"/>
      <c r="C4575" s="16"/>
      <c r="D4575" s="1"/>
      <c r="E4575" s="1"/>
      <c r="F4575" s="1"/>
      <c r="G4575" s="1"/>
      <c r="H4575" s="11"/>
      <c r="I4575" s="11"/>
      <c r="J4575" s="11"/>
      <c r="K4575" s="2"/>
      <c r="L4575" s="2"/>
      <c r="M4575" s="1"/>
    </row>
    <row r="4576" spans="1:13" x14ac:dyDescent="0.2">
      <c r="A4576" s="1"/>
      <c r="B4576" s="1"/>
      <c r="C4576" s="16"/>
      <c r="D4576" s="1"/>
      <c r="E4576" s="1"/>
      <c r="F4576" s="1"/>
      <c r="G4576" s="1"/>
      <c r="H4576" s="11"/>
      <c r="I4576" s="11"/>
      <c r="J4576" s="11"/>
      <c r="K4576" s="2"/>
      <c r="L4576" s="2"/>
      <c r="M4576" s="1"/>
    </row>
    <row r="4577" spans="1:13" x14ac:dyDescent="0.2">
      <c r="A4577" s="1"/>
      <c r="B4577" s="1"/>
      <c r="C4577" s="16"/>
      <c r="D4577" s="1"/>
      <c r="E4577" s="1"/>
      <c r="F4577" s="1"/>
      <c r="G4577" s="1"/>
      <c r="H4577" s="11"/>
      <c r="I4577" s="11"/>
      <c r="J4577" s="11"/>
      <c r="K4577" s="2"/>
      <c r="L4577" s="2"/>
      <c r="M4577" s="1"/>
    </row>
    <row r="4578" spans="1:13" x14ac:dyDescent="0.2">
      <c r="A4578" s="1"/>
      <c r="B4578" s="1"/>
      <c r="C4578" s="16"/>
      <c r="D4578" s="1"/>
      <c r="E4578" s="1"/>
      <c r="F4578" s="1"/>
      <c r="G4578" s="1"/>
      <c r="H4578" s="11"/>
      <c r="I4578" s="11"/>
      <c r="J4578" s="11"/>
      <c r="K4578" s="2"/>
      <c r="L4578" s="2"/>
      <c r="M4578" s="1"/>
    </row>
    <row r="4579" spans="1:13" x14ac:dyDescent="0.2">
      <c r="A4579" s="1"/>
      <c r="B4579" s="1"/>
      <c r="C4579" s="16"/>
      <c r="D4579" s="1"/>
      <c r="E4579" s="1"/>
      <c r="F4579" s="1"/>
      <c r="G4579" s="1"/>
      <c r="H4579" s="11"/>
      <c r="I4579" s="11"/>
      <c r="J4579" s="11"/>
      <c r="K4579" s="2"/>
      <c r="L4579" s="2"/>
      <c r="M4579" s="1"/>
    </row>
    <row r="4580" spans="1:13" x14ac:dyDescent="0.2">
      <c r="A4580" s="1"/>
      <c r="B4580" s="1"/>
      <c r="C4580" s="16"/>
      <c r="D4580" s="1"/>
      <c r="E4580" s="1"/>
      <c r="F4580" s="1"/>
      <c r="G4580" s="1"/>
      <c r="H4580" s="11"/>
      <c r="I4580" s="11"/>
      <c r="J4580" s="11"/>
      <c r="K4580" s="2"/>
      <c r="L4580" s="2"/>
      <c r="M4580" s="1"/>
    </row>
    <row r="4581" spans="1:13" x14ac:dyDescent="0.2">
      <c r="A4581" s="1"/>
      <c r="B4581" s="1"/>
      <c r="C4581" s="16"/>
      <c r="D4581" s="1"/>
      <c r="E4581" s="1"/>
      <c r="F4581" s="1"/>
      <c r="G4581" s="1"/>
      <c r="H4581" s="11"/>
      <c r="I4581" s="11"/>
      <c r="J4581" s="11"/>
      <c r="K4581" s="2"/>
      <c r="L4581" s="2"/>
      <c r="M4581" s="1"/>
    </row>
    <row r="4582" spans="1:13" x14ac:dyDescent="0.2">
      <c r="A4582" s="1"/>
      <c r="B4582" s="1"/>
      <c r="C4582" s="16"/>
      <c r="D4582" s="1"/>
      <c r="E4582" s="1"/>
      <c r="F4582" s="1"/>
      <c r="G4582" s="1"/>
      <c r="H4582" s="11"/>
      <c r="I4582" s="11"/>
      <c r="J4582" s="11"/>
      <c r="K4582" s="2"/>
      <c r="L4582" s="2"/>
      <c r="M4582" s="1"/>
    </row>
    <row r="4583" spans="1:13" x14ac:dyDescent="0.2">
      <c r="A4583" s="1"/>
      <c r="B4583" s="1"/>
      <c r="C4583" s="16"/>
      <c r="D4583" s="1"/>
      <c r="E4583" s="1"/>
      <c r="F4583" s="1"/>
      <c r="G4583" s="1"/>
      <c r="H4583" s="11"/>
      <c r="I4583" s="11"/>
      <c r="J4583" s="11"/>
      <c r="K4583" s="2"/>
      <c r="L4583" s="2"/>
      <c r="M4583" s="1"/>
    </row>
    <row r="4584" spans="1:13" x14ac:dyDescent="0.2">
      <c r="A4584" s="1"/>
      <c r="B4584" s="1"/>
      <c r="C4584" s="16"/>
      <c r="D4584" s="1"/>
      <c r="E4584" s="1"/>
      <c r="F4584" s="1"/>
      <c r="G4584" s="1"/>
      <c r="H4584" s="11"/>
      <c r="I4584" s="11"/>
      <c r="J4584" s="11"/>
      <c r="K4584" s="2"/>
      <c r="L4584" s="2"/>
      <c r="M4584" s="1"/>
    </row>
    <row r="4585" spans="1:13" x14ac:dyDescent="0.2">
      <c r="A4585" s="1"/>
      <c r="B4585" s="1"/>
      <c r="C4585" s="16"/>
      <c r="D4585" s="1"/>
      <c r="E4585" s="1"/>
      <c r="F4585" s="1"/>
      <c r="G4585" s="1"/>
      <c r="H4585" s="11"/>
      <c r="I4585" s="11"/>
      <c r="J4585" s="11"/>
      <c r="K4585" s="2"/>
      <c r="L4585" s="2"/>
      <c r="M4585" s="1"/>
    </row>
    <row r="4586" spans="1:13" x14ac:dyDescent="0.2">
      <c r="A4586" s="1"/>
      <c r="B4586" s="1"/>
      <c r="C4586" s="16"/>
      <c r="D4586" s="1"/>
      <c r="E4586" s="1"/>
      <c r="F4586" s="1"/>
      <c r="G4586" s="1"/>
      <c r="H4586" s="11"/>
      <c r="I4586" s="11"/>
      <c r="J4586" s="11"/>
      <c r="K4586" s="2"/>
      <c r="L4586" s="2"/>
      <c r="M4586" s="1"/>
    </row>
    <row r="4587" spans="1:13" x14ac:dyDescent="0.2">
      <c r="A4587" s="1"/>
      <c r="B4587" s="1"/>
      <c r="C4587" s="16"/>
      <c r="D4587" s="1"/>
      <c r="E4587" s="1"/>
      <c r="F4587" s="1"/>
      <c r="G4587" s="1"/>
      <c r="H4587" s="11"/>
      <c r="I4587" s="11"/>
      <c r="J4587" s="11"/>
      <c r="K4587" s="2"/>
      <c r="L4587" s="2"/>
      <c r="M4587" s="1"/>
    </row>
    <row r="4588" spans="1:13" x14ac:dyDescent="0.2">
      <c r="A4588" s="1"/>
      <c r="B4588" s="1"/>
      <c r="C4588" s="16"/>
      <c r="D4588" s="1"/>
      <c r="E4588" s="1"/>
      <c r="F4588" s="1"/>
      <c r="G4588" s="1"/>
      <c r="H4588" s="11"/>
      <c r="I4588" s="11"/>
      <c r="J4588" s="11"/>
      <c r="K4588" s="2"/>
      <c r="L4588" s="2"/>
      <c r="M4588" s="1"/>
    </row>
    <row r="4589" spans="1:13" x14ac:dyDescent="0.2">
      <c r="A4589" s="1"/>
      <c r="B4589" s="1"/>
      <c r="C4589" s="16"/>
      <c r="D4589" s="1"/>
      <c r="E4589" s="1"/>
      <c r="F4589" s="1"/>
      <c r="G4589" s="1"/>
      <c r="H4589" s="11"/>
      <c r="I4589" s="11"/>
      <c r="J4589" s="11"/>
      <c r="K4589" s="2"/>
      <c r="L4589" s="2"/>
      <c r="M4589" s="1"/>
    </row>
    <row r="4590" spans="1:13" x14ac:dyDescent="0.2">
      <c r="A4590" s="1"/>
      <c r="B4590" s="1"/>
      <c r="C4590" s="16"/>
      <c r="D4590" s="1"/>
      <c r="E4590" s="1"/>
      <c r="F4590" s="1"/>
      <c r="G4590" s="1"/>
      <c r="H4590" s="11"/>
      <c r="I4590" s="11"/>
      <c r="J4590" s="11"/>
      <c r="K4590" s="2"/>
      <c r="L4590" s="2"/>
      <c r="M4590" s="1"/>
    </row>
    <row r="4591" spans="1:13" x14ac:dyDescent="0.2">
      <c r="A4591" s="1"/>
      <c r="B4591" s="1"/>
      <c r="C4591" s="16"/>
      <c r="D4591" s="1"/>
      <c r="E4591" s="1"/>
      <c r="F4591" s="1"/>
      <c r="G4591" s="1"/>
      <c r="H4591" s="11"/>
      <c r="I4591" s="11"/>
      <c r="J4591" s="11"/>
      <c r="K4591" s="2"/>
      <c r="L4591" s="2"/>
      <c r="M4591" s="1"/>
    </row>
    <row r="4592" spans="1:13" x14ac:dyDescent="0.2">
      <c r="A4592" s="1"/>
      <c r="B4592" s="1"/>
      <c r="C4592" s="16"/>
      <c r="D4592" s="1"/>
      <c r="E4592" s="1"/>
      <c r="F4592" s="1"/>
      <c r="G4592" s="1"/>
      <c r="H4592" s="11"/>
      <c r="I4592" s="11"/>
      <c r="J4592" s="11"/>
      <c r="K4592" s="2"/>
      <c r="L4592" s="2"/>
      <c r="M4592" s="1"/>
    </row>
    <row r="4593" spans="1:13" x14ac:dyDescent="0.2">
      <c r="A4593" s="1"/>
      <c r="B4593" s="1"/>
      <c r="C4593" s="16"/>
      <c r="D4593" s="1"/>
      <c r="E4593" s="1"/>
      <c r="F4593" s="1"/>
      <c r="G4593" s="1"/>
      <c r="H4593" s="11"/>
      <c r="I4593" s="11"/>
      <c r="J4593" s="11"/>
      <c r="K4593" s="2"/>
      <c r="L4593" s="2"/>
      <c r="M4593" s="1"/>
    </row>
    <row r="4594" spans="1:13" x14ac:dyDescent="0.2">
      <c r="A4594" s="1"/>
      <c r="B4594" s="1"/>
      <c r="C4594" s="16"/>
      <c r="D4594" s="1"/>
      <c r="E4594" s="1"/>
      <c r="F4594" s="1"/>
      <c r="G4594" s="1"/>
      <c r="H4594" s="11"/>
      <c r="I4594" s="11"/>
      <c r="J4594" s="11"/>
      <c r="K4594" s="2"/>
      <c r="L4594" s="2"/>
      <c r="M4594" s="1"/>
    </row>
    <row r="4595" spans="1:13" x14ac:dyDescent="0.2">
      <c r="A4595" s="1"/>
      <c r="B4595" s="1"/>
      <c r="C4595" s="16"/>
      <c r="D4595" s="1"/>
      <c r="E4595" s="1"/>
      <c r="F4595" s="1"/>
      <c r="G4595" s="1"/>
      <c r="H4595" s="11"/>
      <c r="I4595" s="11"/>
      <c r="J4595" s="11"/>
      <c r="K4595" s="2"/>
      <c r="L4595" s="2"/>
      <c r="M4595" s="1"/>
    </row>
    <row r="4596" spans="1:13" x14ac:dyDescent="0.2">
      <c r="A4596" s="1"/>
      <c r="B4596" s="1"/>
      <c r="C4596" s="16"/>
      <c r="D4596" s="1"/>
      <c r="E4596" s="1"/>
      <c r="F4596" s="1"/>
      <c r="G4596" s="1"/>
      <c r="H4596" s="11"/>
      <c r="I4596" s="11"/>
      <c r="J4596" s="11"/>
      <c r="K4596" s="2"/>
      <c r="L4596" s="2"/>
      <c r="M4596" s="1"/>
    </row>
    <row r="4597" spans="1:13" x14ac:dyDescent="0.2">
      <c r="A4597" s="1"/>
      <c r="B4597" s="1"/>
      <c r="C4597" s="16"/>
      <c r="D4597" s="1"/>
      <c r="E4597" s="1"/>
      <c r="F4597" s="1"/>
      <c r="G4597" s="1"/>
      <c r="H4597" s="11"/>
      <c r="I4597" s="11"/>
      <c r="J4597" s="11"/>
      <c r="K4597" s="2"/>
      <c r="L4597" s="2"/>
      <c r="M4597" s="1"/>
    </row>
    <row r="4598" spans="1:13" x14ac:dyDescent="0.2">
      <c r="C4598" s="17"/>
    </row>
    <row r="4599" spans="1:13" x14ac:dyDescent="0.2">
      <c r="C4599" s="17"/>
    </row>
    <row r="4600" spans="1:13" x14ac:dyDescent="0.2">
      <c r="C4600" s="17"/>
    </row>
    <row r="4601" spans="1:13" x14ac:dyDescent="0.2">
      <c r="C4601" s="17"/>
    </row>
    <row r="4602" spans="1:13" x14ac:dyDescent="0.2">
      <c r="C4602" s="17"/>
    </row>
    <row r="4603" spans="1:13" x14ac:dyDescent="0.2">
      <c r="C4603" s="17"/>
    </row>
    <row r="4604" spans="1:13" x14ac:dyDescent="0.2">
      <c r="C4604" s="17"/>
    </row>
    <row r="4605" spans="1:13" x14ac:dyDescent="0.2">
      <c r="C4605" s="17"/>
    </row>
    <row r="4606" spans="1:13" x14ac:dyDescent="0.2">
      <c r="C4606" s="17"/>
    </row>
    <row r="4607" spans="1:13" x14ac:dyDescent="0.2">
      <c r="C4607" s="17"/>
    </row>
    <row r="4608" spans="1:13" x14ac:dyDescent="0.2">
      <c r="C4608" s="17"/>
    </row>
    <row r="4609" spans="3:3" x14ac:dyDescent="0.2">
      <c r="C4609" s="17"/>
    </row>
    <row r="4610" spans="3:3" x14ac:dyDescent="0.2">
      <c r="C4610" s="17"/>
    </row>
    <row r="4611" spans="3:3" x14ac:dyDescent="0.2">
      <c r="C4611" s="17"/>
    </row>
    <row r="4612" spans="3:3" x14ac:dyDescent="0.2">
      <c r="C4612" s="17"/>
    </row>
    <row r="4613" spans="3:3" x14ac:dyDescent="0.2">
      <c r="C4613" s="17"/>
    </row>
    <row r="4614" spans="3:3" x14ac:dyDescent="0.2">
      <c r="C4614" s="17"/>
    </row>
    <row r="4615" spans="3:3" x14ac:dyDescent="0.2">
      <c r="C4615" s="17"/>
    </row>
    <row r="4616" spans="3:3" x14ac:dyDescent="0.2">
      <c r="C4616" s="17"/>
    </row>
    <row r="4617" spans="3:3" x14ac:dyDescent="0.2">
      <c r="C4617" s="17"/>
    </row>
    <row r="4618" spans="3:3" x14ac:dyDescent="0.2">
      <c r="C4618" s="17"/>
    </row>
    <row r="4619" spans="3:3" x14ac:dyDescent="0.2">
      <c r="C4619" s="17"/>
    </row>
    <row r="4620" spans="3:3" x14ac:dyDescent="0.2">
      <c r="C4620" s="17"/>
    </row>
    <row r="4621" spans="3:3" x14ac:dyDescent="0.2">
      <c r="C4621" s="17"/>
    </row>
    <row r="4622" spans="3:3" x14ac:dyDescent="0.2">
      <c r="C4622" s="17"/>
    </row>
    <row r="4623" spans="3:3" x14ac:dyDescent="0.2">
      <c r="C4623" s="17"/>
    </row>
    <row r="4624" spans="3:3" x14ac:dyDescent="0.2">
      <c r="C4624" s="17"/>
    </row>
    <row r="4625" spans="3:3" x14ac:dyDescent="0.2">
      <c r="C4625" s="17"/>
    </row>
    <row r="4626" spans="3:3" x14ac:dyDescent="0.2">
      <c r="C4626" s="17"/>
    </row>
    <row r="4627" spans="3:3" x14ac:dyDescent="0.2">
      <c r="C4627" s="17"/>
    </row>
    <row r="4628" spans="3:3" x14ac:dyDescent="0.2">
      <c r="C4628" s="17"/>
    </row>
    <row r="4629" spans="3:3" x14ac:dyDescent="0.2">
      <c r="C4629" s="17"/>
    </row>
    <row r="4630" spans="3:3" x14ac:dyDescent="0.2">
      <c r="C4630" s="17"/>
    </row>
    <row r="4631" spans="3:3" x14ac:dyDescent="0.2">
      <c r="C4631" s="17"/>
    </row>
    <row r="4632" spans="3:3" x14ac:dyDescent="0.2">
      <c r="C4632" s="17"/>
    </row>
    <row r="4633" spans="3:3" x14ac:dyDescent="0.2">
      <c r="C4633" s="17"/>
    </row>
    <row r="4634" spans="3:3" x14ac:dyDescent="0.2">
      <c r="C4634" s="17"/>
    </row>
    <row r="4635" spans="3:3" x14ac:dyDescent="0.2">
      <c r="C4635" s="17"/>
    </row>
    <row r="4636" spans="3:3" x14ac:dyDescent="0.2">
      <c r="C4636" s="17"/>
    </row>
    <row r="4637" spans="3:3" x14ac:dyDescent="0.2">
      <c r="C4637" s="17"/>
    </row>
    <row r="4638" spans="3:3" x14ac:dyDescent="0.2">
      <c r="C4638" s="17"/>
    </row>
    <row r="4639" spans="3:3" x14ac:dyDescent="0.2">
      <c r="C4639" s="17"/>
    </row>
    <row r="4640" spans="3:3" x14ac:dyDescent="0.2">
      <c r="C4640" s="17"/>
    </row>
    <row r="4641" spans="3:3" x14ac:dyDescent="0.2">
      <c r="C4641" s="17"/>
    </row>
    <row r="4642" spans="3:3" x14ac:dyDescent="0.2">
      <c r="C4642" s="17"/>
    </row>
    <row r="4643" spans="3:3" x14ac:dyDescent="0.2">
      <c r="C4643" s="17"/>
    </row>
    <row r="4644" spans="3:3" x14ac:dyDescent="0.2">
      <c r="C4644" s="17"/>
    </row>
    <row r="4645" spans="3:3" x14ac:dyDescent="0.2">
      <c r="C4645" s="17"/>
    </row>
    <row r="4646" spans="3:3" x14ac:dyDescent="0.2">
      <c r="C4646" s="17"/>
    </row>
    <row r="4647" spans="3:3" x14ac:dyDescent="0.2">
      <c r="C4647" s="17"/>
    </row>
    <row r="4648" spans="3:3" x14ac:dyDescent="0.2">
      <c r="C4648" s="17"/>
    </row>
    <row r="4649" spans="3:3" x14ac:dyDescent="0.2">
      <c r="C4649" s="17"/>
    </row>
    <row r="4650" spans="3:3" x14ac:dyDescent="0.2">
      <c r="C4650" s="17"/>
    </row>
    <row r="4651" spans="3:3" x14ac:dyDescent="0.2">
      <c r="C4651" s="17"/>
    </row>
    <row r="4652" spans="3:3" x14ac:dyDescent="0.2">
      <c r="C4652" s="17"/>
    </row>
    <row r="4653" spans="3:3" x14ac:dyDescent="0.2">
      <c r="C4653" s="17"/>
    </row>
    <row r="4654" spans="3:3" x14ac:dyDescent="0.2">
      <c r="C4654" s="17"/>
    </row>
    <row r="4655" spans="3:3" x14ac:dyDescent="0.2">
      <c r="C4655" s="17"/>
    </row>
    <row r="4656" spans="3:3" x14ac:dyDescent="0.2">
      <c r="C4656" s="17"/>
    </row>
    <row r="4657" spans="3:3" x14ac:dyDescent="0.2">
      <c r="C4657" s="17"/>
    </row>
    <row r="4658" spans="3:3" x14ac:dyDescent="0.2">
      <c r="C4658" s="17"/>
    </row>
    <row r="4659" spans="3:3" x14ac:dyDescent="0.2">
      <c r="C4659" s="17"/>
    </row>
    <row r="4660" spans="3:3" x14ac:dyDescent="0.2">
      <c r="C4660" s="17"/>
    </row>
    <row r="4661" spans="3:3" x14ac:dyDescent="0.2">
      <c r="C4661" s="17"/>
    </row>
    <row r="4662" spans="3:3" x14ac:dyDescent="0.2">
      <c r="C4662" s="17"/>
    </row>
    <row r="4663" spans="3:3" x14ac:dyDescent="0.2">
      <c r="C4663" s="17"/>
    </row>
    <row r="4664" spans="3:3" x14ac:dyDescent="0.2">
      <c r="C4664" s="17"/>
    </row>
    <row r="4665" spans="3:3" x14ac:dyDescent="0.2">
      <c r="C4665" s="17"/>
    </row>
    <row r="4666" spans="3:3" x14ac:dyDescent="0.2">
      <c r="C4666" s="17"/>
    </row>
    <row r="4667" spans="3:3" x14ac:dyDescent="0.2">
      <c r="C4667" s="17"/>
    </row>
    <row r="4668" spans="3:3" x14ac:dyDescent="0.2">
      <c r="C4668" s="17"/>
    </row>
    <row r="4669" spans="3:3" x14ac:dyDescent="0.2">
      <c r="C4669" s="17"/>
    </row>
    <row r="4670" spans="3:3" x14ac:dyDescent="0.2">
      <c r="C4670" s="17"/>
    </row>
    <row r="4671" spans="3:3" x14ac:dyDescent="0.2">
      <c r="C4671" s="17"/>
    </row>
    <row r="4672" spans="3:3" x14ac:dyDescent="0.2">
      <c r="C4672" s="17"/>
    </row>
    <row r="4673" spans="3:3" x14ac:dyDescent="0.2">
      <c r="C4673" s="17"/>
    </row>
    <row r="4674" spans="3:3" x14ac:dyDescent="0.2">
      <c r="C4674" s="17"/>
    </row>
    <row r="4675" spans="3:3" x14ac:dyDescent="0.2">
      <c r="C4675" s="17"/>
    </row>
    <row r="4676" spans="3:3" x14ac:dyDescent="0.2">
      <c r="C4676" s="17"/>
    </row>
    <row r="4677" spans="3:3" x14ac:dyDescent="0.2">
      <c r="C4677" s="17"/>
    </row>
    <row r="4678" spans="3:3" x14ac:dyDescent="0.2">
      <c r="C4678" s="17"/>
    </row>
    <row r="4679" spans="3:3" x14ac:dyDescent="0.2">
      <c r="C4679" s="17"/>
    </row>
    <row r="4680" spans="3:3" x14ac:dyDescent="0.2">
      <c r="C4680" s="17"/>
    </row>
    <row r="4681" spans="3:3" x14ac:dyDescent="0.2">
      <c r="C4681" s="17"/>
    </row>
    <row r="4682" spans="3:3" x14ac:dyDescent="0.2">
      <c r="C4682" s="17"/>
    </row>
    <row r="4683" spans="3:3" x14ac:dyDescent="0.2">
      <c r="C4683" s="17"/>
    </row>
    <row r="4684" spans="3:3" x14ac:dyDescent="0.2">
      <c r="C4684" s="17"/>
    </row>
    <row r="4685" spans="3:3" x14ac:dyDescent="0.2">
      <c r="C4685" s="17"/>
    </row>
    <row r="4686" spans="3:3" x14ac:dyDescent="0.2">
      <c r="C4686" s="17"/>
    </row>
    <row r="4687" spans="3:3" x14ac:dyDescent="0.2">
      <c r="C4687" s="17"/>
    </row>
    <row r="4688" spans="3:3" x14ac:dyDescent="0.2">
      <c r="C4688" s="17"/>
    </row>
    <row r="4689" spans="3:3" x14ac:dyDescent="0.2">
      <c r="C4689" s="17"/>
    </row>
    <row r="4690" spans="3:3" x14ac:dyDescent="0.2">
      <c r="C4690" s="17"/>
    </row>
    <row r="4691" spans="3:3" x14ac:dyDescent="0.2">
      <c r="C4691" s="17"/>
    </row>
    <row r="4692" spans="3:3" x14ac:dyDescent="0.2">
      <c r="C4692" s="17"/>
    </row>
    <row r="4693" spans="3:3" x14ac:dyDescent="0.2">
      <c r="C4693" s="17"/>
    </row>
    <row r="4694" spans="3:3" x14ac:dyDescent="0.2">
      <c r="C4694" s="17"/>
    </row>
    <row r="4695" spans="3:3" x14ac:dyDescent="0.2">
      <c r="C4695" s="17"/>
    </row>
    <row r="4696" spans="3:3" x14ac:dyDescent="0.2">
      <c r="C4696" s="17"/>
    </row>
    <row r="4697" spans="3:3" x14ac:dyDescent="0.2">
      <c r="C4697" s="17"/>
    </row>
    <row r="4698" spans="3:3" x14ac:dyDescent="0.2">
      <c r="C4698" s="17"/>
    </row>
    <row r="4699" spans="3:3" x14ac:dyDescent="0.2">
      <c r="C4699" s="17"/>
    </row>
    <row r="4700" spans="3:3" x14ac:dyDescent="0.2">
      <c r="C4700" s="17"/>
    </row>
    <row r="4701" spans="3:3" x14ac:dyDescent="0.2">
      <c r="C4701" s="17"/>
    </row>
    <row r="4702" spans="3:3" x14ac:dyDescent="0.2">
      <c r="C4702" s="17"/>
    </row>
    <row r="4703" spans="3:3" x14ac:dyDescent="0.2">
      <c r="C4703" s="17"/>
    </row>
    <row r="4704" spans="3:3" x14ac:dyDescent="0.2">
      <c r="C4704" s="17"/>
    </row>
    <row r="4705" spans="3:3" x14ac:dyDescent="0.2">
      <c r="C4705" s="17"/>
    </row>
    <row r="4706" spans="3:3" x14ac:dyDescent="0.2">
      <c r="C4706" s="17"/>
    </row>
    <row r="4707" spans="3:3" x14ac:dyDescent="0.2">
      <c r="C4707" s="17"/>
    </row>
    <row r="4708" spans="3:3" x14ac:dyDescent="0.2">
      <c r="C4708" s="17"/>
    </row>
    <row r="4709" spans="3:3" x14ac:dyDescent="0.2">
      <c r="C4709" s="17"/>
    </row>
    <row r="4710" spans="3:3" x14ac:dyDescent="0.2">
      <c r="C4710" s="17"/>
    </row>
    <row r="4711" spans="3:3" x14ac:dyDescent="0.2">
      <c r="C4711" s="17"/>
    </row>
    <row r="4712" spans="3:3" x14ac:dyDescent="0.2">
      <c r="C4712" s="17"/>
    </row>
    <row r="4713" spans="3:3" x14ac:dyDescent="0.2">
      <c r="C4713" s="17"/>
    </row>
    <row r="4714" spans="3:3" x14ac:dyDescent="0.2">
      <c r="C4714" s="17"/>
    </row>
    <row r="4715" spans="3:3" x14ac:dyDescent="0.2">
      <c r="C4715" s="17"/>
    </row>
    <row r="4716" spans="3:3" x14ac:dyDescent="0.2">
      <c r="C4716" s="17"/>
    </row>
    <row r="4717" spans="3:3" x14ac:dyDescent="0.2">
      <c r="C4717" s="17"/>
    </row>
    <row r="4718" spans="3:3" x14ac:dyDescent="0.2">
      <c r="C4718" s="17"/>
    </row>
    <row r="4719" spans="3:3" x14ac:dyDescent="0.2">
      <c r="C4719" s="17"/>
    </row>
    <row r="4720" spans="3:3" x14ac:dyDescent="0.2">
      <c r="C4720" s="17"/>
    </row>
    <row r="4721" spans="3:3" x14ac:dyDescent="0.2">
      <c r="C4721" s="17"/>
    </row>
    <row r="4722" spans="3:3" x14ac:dyDescent="0.2">
      <c r="C4722" s="17"/>
    </row>
    <row r="4723" spans="3:3" x14ac:dyDescent="0.2">
      <c r="C4723" s="17"/>
    </row>
    <row r="4724" spans="3:3" x14ac:dyDescent="0.2">
      <c r="C4724" s="17"/>
    </row>
    <row r="4725" spans="3:3" x14ac:dyDescent="0.2">
      <c r="C4725" s="17"/>
    </row>
    <row r="4726" spans="3:3" x14ac:dyDescent="0.2">
      <c r="C4726" s="17"/>
    </row>
    <row r="4727" spans="3:3" x14ac:dyDescent="0.2">
      <c r="C4727" s="17"/>
    </row>
    <row r="4728" spans="3:3" x14ac:dyDescent="0.2">
      <c r="C4728" s="17"/>
    </row>
    <row r="4729" spans="3:3" x14ac:dyDescent="0.2">
      <c r="C4729" s="17"/>
    </row>
    <row r="4730" spans="3:3" x14ac:dyDescent="0.2">
      <c r="C4730" s="17"/>
    </row>
    <row r="4731" spans="3:3" x14ac:dyDescent="0.2">
      <c r="C4731" s="17"/>
    </row>
    <row r="4732" spans="3:3" x14ac:dyDescent="0.2">
      <c r="C4732" s="17"/>
    </row>
    <row r="4733" spans="3:3" x14ac:dyDescent="0.2">
      <c r="C4733" s="17"/>
    </row>
    <row r="4734" spans="3:3" x14ac:dyDescent="0.2">
      <c r="C4734" s="17"/>
    </row>
    <row r="4735" spans="3:3" x14ac:dyDescent="0.2">
      <c r="C4735" s="17"/>
    </row>
    <row r="4736" spans="3:3" x14ac:dyDescent="0.2">
      <c r="C4736" s="17"/>
    </row>
    <row r="4737" spans="3:3" x14ac:dyDescent="0.2">
      <c r="C4737" s="17"/>
    </row>
    <row r="4738" spans="3:3" x14ac:dyDescent="0.2">
      <c r="C4738" s="17"/>
    </row>
    <row r="4739" spans="3:3" x14ac:dyDescent="0.2">
      <c r="C4739" s="17"/>
    </row>
    <row r="4740" spans="3:3" x14ac:dyDescent="0.2">
      <c r="C4740" s="17"/>
    </row>
    <row r="4741" spans="3:3" x14ac:dyDescent="0.2">
      <c r="C4741" s="17"/>
    </row>
    <row r="4742" spans="3:3" x14ac:dyDescent="0.2">
      <c r="C4742" s="17"/>
    </row>
    <row r="4743" spans="3:3" x14ac:dyDescent="0.2">
      <c r="C4743" s="17"/>
    </row>
    <row r="4744" spans="3:3" x14ac:dyDescent="0.2">
      <c r="C4744" s="17"/>
    </row>
    <row r="4745" spans="3:3" x14ac:dyDescent="0.2">
      <c r="C4745" s="17"/>
    </row>
    <row r="4746" spans="3:3" x14ac:dyDescent="0.2">
      <c r="C4746" s="17"/>
    </row>
    <row r="4747" spans="3:3" x14ac:dyDescent="0.2">
      <c r="C4747" s="17"/>
    </row>
    <row r="4748" spans="3:3" x14ac:dyDescent="0.2">
      <c r="C4748" s="17"/>
    </row>
    <row r="4749" spans="3:3" x14ac:dyDescent="0.2">
      <c r="C4749" s="17"/>
    </row>
    <row r="4750" spans="3:3" x14ac:dyDescent="0.2">
      <c r="C4750" s="17"/>
    </row>
    <row r="4751" spans="3:3" x14ac:dyDescent="0.2">
      <c r="C4751" s="17"/>
    </row>
    <row r="4752" spans="3:3" x14ac:dyDescent="0.2">
      <c r="C4752" s="17"/>
    </row>
    <row r="4753" spans="3:3" x14ac:dyDescent="0.2">
      <c r="C4753" s="17"/>
    </row>
    <row r="4754" spans="3:3" x14ac:dyDescent="0.2">
      <c r="C4754" s="17"/>
    </row>
    <row r="4755" spans="3:3" x14ac:dyDescent="0.2">
      <c r="C4755" s="17"/>
    </row>
    <row r="4756" spans="3:3" x14ac:dyDescent="0.2">
      <c r="C4756" s="17"/>
    </row>
    <row r="4757" spans="3:3" x14ac:dyDescent="0.2">
      <c r="C4757" s="17"/>
    </row>
    <row r="4758" spans="3:3" x14ac:dyDescent="0.2">
      <c r="C4758" s="17"/>
    </row>
    <row r="4759" spans="3:3" x14ac:dyDescent="0.2">
      <c r="C4759" s="17"/>
    </row>
    <row r="4760" spans="3:3" x14ac:dyDescent="0.2">
      <c r="C4760" s="17"/>
    </row>
    <row r="4761" spans="3:3" x14ac:dyDescent="0.2">
      <c r="C4761" s="17"/>
    </row>
    <row r="4762" spans="3:3" x14ac:dyDescent="0.2">
      <c r="C4762" s="17"/>
    </row>
    <row r="4763" spans="3:3" x14ac:dyDescent="0.2">
      <c r="C4763" s="17"/>
    </row>
    <row r="4764" spans="3:3" x14ac:dyDescent="0.2">
      <c r="C4764" s="17"/>
    </row>
    <row r="4765" spans="3:3" x14ac:dyDescent="0.2">
      <c r="C4765" s="17"/>
    </row>
    <row r="4766" spans="3:3" x14ac:dyDescent="0.2">
      <c r="C4766" s="17"/>
    </row>
    <row r="4767" spans="3:3" x14ac:dyDescent="0.2">
      <c r="C4767" s="17"/>
    </row>
    <row r="4768" spans="3:3" x14ac:dyDescent="0.2">
      <c r="C4768" s="17"/>
    </row>
    <row r="4769" spans="3:3" x14ac:dyDescent="0.2">
      <c r="C4769" s="17"/>
    </row>
    <row r="4770" spans="3:3" x14ac:dyDescent="0.2">
      <c r="C4770" s="17"/>
    </row>
    <row r="4771" spans="3:3" x14ac:dyDescent="0.2">
      <c r="C4771" s="17"/>
    </row>
    <row r="4772" spans="3:3" x14ac:dyDescent="0.2">
      <c r="C4772" s="17"/>
    </row>
    <row r="4773" spans="3:3" x14ac:dyDescent="0.2">
      <c r="C4773" s="17"/>
    </row>
    <row r="4774" spans="3:3" x14ac:dyDescent="0.2">
      <c r="C4774" s="17"/>
    </row>
    <row r="4775" spans="3:3" x14ac:dyDescent="0.2">
      <c r="C4775" s="17"/>
    </row>
    <row r="4776" spans="3:3" x14ac:dyDescent="0.2">
      <c r="C4776" s="17"/>
    </row>
    <row r="4777" spans="3:3" x14ac:dyDescent="0.2">
      <c r="C4777" s="17"/>
    </row>
    <row r="4778" spans="3:3" x14ac:dyDescent="0.2">
      <c r="C4778" s="17"/>
    </row>
    <row r="4779" spans="3:3" x14ac:dyDescent="0.2">
      <c r="C4779" s="17"/>
    </row>
    <row r="4780" spans="3:3" x14ac:dyDescent="0.2">
      <c r="C4780" s="17"/>
    </row>
    <row r="4781" spans="3:3" x14ac:dyDescent="0.2">
      <c r="C4781" s="17"/>
    </row>
    <row r="4782" spans="3:3" x14ac:dyDescent="0.2">
      <c r="C4782" s="17"/>
    </row>
    <row r="4783" spans="3:3" x14ac:dyDescent="0.2">
      <c r="C4783" s="17"/>
    </row>
    <row r="4784" spans="3:3" x14ac:dyDescent="0.2">
      <c r="C4784" s="17"/>
    </row>
    <row r="4785" spans="3:3" x14ac:dyDescent="0.2">
      <c r="C4785" s="17"/>
    </row>
    <row r="4786" spans="3:3" x14ac:dyDescent="0.2">
      <c r="C4786" s="17"/>
    </row>
    <row r="4787" spans="3:3" x14ac:dyDescent="0.2">
      <c r="C4787" s="17"/>
    </row>
    <row r="4788" spans="3:3" x14ac:dyDescent="0.2">
      <c r="C4788" s="17"/>
    </row>
    <row r="4789" spans="3:3" x14ac:dyDescent="0.2">
      <c r="C4789" s="17"/>
    </row>
    <row r="4790" spans="3:3" x14ac:dyDescent="0.2">
      <c r="C4790" s="17"/>
    </row>
    <row r="4791" spans="3:3" x14ac:dyDescent="0.2">
      <c r="C4791" s="17"/>
    </row>
    <row r="4792" spans="3:3" x14ac:dyDescent="0.2">
      <c r="C4792" s="17"/>
    </row>
    <row r="4793" spans="3:3" x14ac:dyDescent="0.2">
      <c r="C4793" s="17"/>
    </row>
    <row r="4794" spans="3:3" x14ac:dyDescent="0.2">
      <c r="C4794" s="17"/>
    </row>
    <row r="4795" spans="3:3" x14ac:dyDescent="0.2">
      <c r="C4795" s="17"/>
    </row>
    <row r="4796" spans="3:3" x14ac:dyDescent="0.2">
      <c r="C4796" s="17"/>
    </row>
    <row r="4797" spans="3:3" x14ac:dyDescent="0.2">
      <c r="C4797" s="17"/>
    </row>
    <row r="4798" spans="3:3" x14ac:dyDescent="0.2">
      <c r="C4798" s="17"/>
    </row>
    <row r="4799" spans="3:3" x14ac:dyDescent="0.2">
      <c r="C4799" s="17"/>
    </row>
    <row r="4800" spans="3:3" x14ac:dyDescent="0.2">
      <c r="C4800" s="17"/>
    </row>
    <row r="4801" spans="3:3" x14ac:dyDescent="0.2">
      <c r="C4801" s="17"/>
    </row>
    <row r="4802" spans="3:3" x14ac:dyDescent="0.2">
      <c r="C4802" s="17"/>
    </row>
    <row r="4803" spans="3:3" x14ac:dyDescent="0.2">
      <c r="C4803" s="17"/>
    </row>
    <row r="4804" spans="3:3" x14ac:dyDescent="0.2">
      <c r="C4804" s="17"/>
    </row>
    <row r="4805" spans="3:3" x14ac:dyDescent="0.2">
      <c r="C4805" s="17"/>
    </row>
    <row r="4806" spans="3:3" x14ac:dyDescent="0.2">
      <c r="C4806" s="17"/>
    </row>
    <row r="4807" spans="3:3" x14ac:dyDescent="0.2">
      <c r="C4807" s="17"/>
    </row>
    <row r="4808" spans="3:3" x14ac:dyDescent="0.2">
      <c r="C4808" s="17"/>
    </row>
    <row r="4809" spans="3:3" x14ac:dyDescent="0.2">
      <c r="C4809" s="17"/>
    </row>
    <row r="4810" spans="3:3" x14ac:dyDescent="0.2">
      <c r="C4810" s="17"/>
    </row>
    <row r="4811" spans="3:3" x14ac:dyDescent="0.2">
      <c r="C4811" s="17"/>
    </row>
    <row r="4812" spans="3:3" x14ac:dyDescent="0.2">
      <c r="C4812" s="17"/>
    </row>
    <row r="4813" spans="3:3" x14ac:dyDescent="0.2">
      <c r="C4813" s="17"/>
    </row>
    <row r="4814" spans="3:3" x14ac:dyDescent="0.2">
      <c r="C4814" s="17"/>
    </row>
    <row r="4815" spans="3:3" x14ac:dyDescent="0.2">
      <c r="C4815" s="17"/>
    </row>
    <row r="4816" spans="3:3" x14ac:dyDescent="0.2">
      <c r="C4816" s="17"/>
    </row>
    <row r="4817" spans="3:3" x14ac:dyDescent="0.2">
      <c r="C4817" s="17"/>
    </row>
    <row r="4818" spans="3:3" x14ac:dyDescent="0.2">
      <c r="C4818" s="17"/>
    </row>
    <row r="4819" spans="3:3" x14ac:dyDescent="0.2">
      <c r="C4819" s="17"/>
    </row>
    <row r="4820" spans="3:3" x14ac:dyDescent="0.2">
      <c r="C4820" s="17"/>
    </row>
    <row r="4821" spans="3:3" x14ac:dyDescent="0.2">
      <c r="C4821" s="17"/>
    </row>
    <row r="4822" spans="3:3" x14ac:dyDescent="0.2">
      <c r="C4822" s="17"/>
    </row>
    <row r="4823" spans="3:3" x14ac:dyDescent="0.2">
      <c r="C4823" s="17"/>
    </row>
    <row r="4824" spans="3:3" x14ac:dyDescent="0.2">
      <c r="C4824" s="17"/>
    </row>
    <row r="4825" spans="3:3" x14ac:dyDescent="0.2">
      <c r="C4825" s="17"/>
    </row>
    <row r="4826" spans="3:3" x14ac:dyDescent="0.2">
      <c r="C4826" s="17"/>
    </row>
    <row r="4827" spans="3:3" x14ac:dyDescent="0.2">
      <c r="C4827" s="17"/>
    </row>
    <row r="4828" spans="3:3" x14ac:dyDescent="0.2">
      <c r="C4828" s="17"/>
    </row>
    <row r="4829" spans="3:3" x14ac:dyDescent="0.2">
      <c r="C4829" s="17"/>
    </row>
    <row r="4830" spans="3:3" x14ac:dyDescent="0.2">
      <c r="C4830" s="17"/>
    </row>
    <row r="4831" spans="3:3" x14ac:dyDescent="0.2">
      <c r="C4831" s="17"/>
    </row>
    <row r="4832" spans="3:3" x14ac:dyDescent="0.2">
      <c r="C4832" s="17"/>
    </row>
    <row r="4833" spans="3:3" x14ac:dyDescent="0.2">
      <c r="C4833" s="17"/>
    </row>
    <row r="4834" spans="3:3" x14ac:dyDescent="0.2">
      <c r="C4834" s="17"/>
    </row>
    <row r="4835" spans="3:3" x14ac:dyDescent="0.2">
      <c r="C4835" s="17"/>
    </row>
    <row r="4836" spans="3:3" x14ac:dyDescent="0.2">
      <c r="C4836" s="17"/>
    </row>
    <row r="4837" spans="3:3" x14ac:dyDescent="0.2">
      <c r="C4837" s="17"/>
    </row>
    <row r="4838" spans="3:3" x14ac:dyDescent="0.2">
      <c r="C4838" s="17"/>
    </row>
    <row r="4839" spans="3:3" x14ac:dyDescent="0.2">
      <c r="C4839" s="17"/>
    </row>
    <row r="4840" spans="3:3" x14ac:dyDescent="0.2">
      <c r="C4840" s="17"/>
    </row>
    <row r="4841" spans="3:3" x14ac:dyDescent="0.2">
      <c r="C4841" s="17"/>
    </row>
    <row r="4842" spans="3:3" x14ac:dyDescent="0.2">
      <c r="C4842" s="17"/>
    </row>
    <row r="4843" spans="3:3" x14ac:dyDescent="0.2">
      <c r="C4843" s="17"/>
    </row>
    <row r="4844" spans="3:3" x14ac:dyDescent="0.2">
      <c r="C4844" s="17"/>
    </row>
    <row r="4845" spans="3:3" x14ac:dyDescent="0.2">
      <c r="C4845" s="17"/>
    </row>
    <row r="4846" spans="3:3" x14ac:dyDescent="0.2">
      <c r="C4846" s="17"/>
    </row>
    <row r="4847" spans="3:3" x14ac:dyDescent="0.2">
      <c r="C4847" s="17"/>
    </row>
    <row r="4848" spans="3:3" x14ac:dyDescent="0.2">
      <c r="C4848" s="17"/>
    </row>
    <row r="4849" spans="3:3" x14ac:dyDescent="0.2">
      <c r="C4849" s="17"/>
    </row>
    <row r="4850" spans="3:3" x14ac:dyDescent="0.2">
      <c r="C4850" s="17"/>
    </row>
    <row r="4851" spans="3:3" x14ac:dyDescent="0.2">
      <c r="C4851" s="17"/>
    </row>
    <row r="4852" spans="3:3" x14ac:dyDescent="0.2">
      <c r="C4852" s="17"/>
    </row>
    <row r="4853" spans="3:3" x14ac:dyDescent="0.2">
      <c r="C4853" s="17"/>
    </row>
    <row r="4854" spans="3:3" x14ac:dyDescent="0.2">
      <c r="C4854" s="17"/>
    </row>
    <row r="4855" spans="3:3" x14ac:dyDescent="0.2">
      <c r="C4855" s="17"/>
    </row>
    <row r="4856" spans="3:3" x14ac:dyDescent="0.2">
      <c r="C4856" s="17"/>
    </row>
    <row r="4857" spans="3:3" x14ac:dyDescent="0.2">
      <c r="C4857" s="17"/>
    </row>
    <row r="4858" spans="3:3" x14ac:dyDescent="0.2">
      <c r="C4858" s="17"/>
    </row>
    <row r="4859" spans="3:3" x14ac:dyDescent="0.2">
      <c r="C4859" s="17"/>
    </row>
    <row r="4860" spans="3:3" x14ac:dyDescent="0.2">
      <c r="C4860" s="17"/>
    </row>
    <row r="4861" spans="3:3" x14ac:dyDescent="0.2">
      <c r="C4861" s="17"/>
    </row>
    <row r="4862" spans="3:3" x14ac:dyDescent="0.2">
      <c r="C4862" s="17"/>
    </row>
    <row r="4863" spans="3:3" x14ac:dyDescent="0.2">
      <c r="C4863" s="17"/>
    </row>
    <row r="4864" spans="3:3" x14ac:dyDescent="0.2">
      <c r="C4864" s="17"/>
    </row>
    <row r="4865" spans="3:3" x14ac:dyDescent="0.2">
      <c r="C4865" s="17"/>
    </row>
    <row r="4866" spans="3:3" x14ac:dyDescent="0.2">
      <c r="C4866" s="17"/>
    </row>
    <row r="4867" spans="3:3" x14ac:dyDescent="0.2">
      <c r="C4867" s="17"/>
    </row>
    <row r="4868" spans="3:3" x14ac:dyDescent="0.2">
      <c r="C4868" s="17"/>
    </row>
    <row r="4869" spans="3:3" x14ac:dyDescent="0.2">
      <c r="C4869" s="17"/>
    </row>
    <row r="4870" spans="3:3" x14ac:dyDescent="0.2">
      <c r="C4870" s="17"/>
    </row>
    <row r="4871" spans="3:3" x14ac:dyDescent="0.2">
      <c r="C4871" s="17"/>
    </row>
    <row r="4872" spans="3:3" x14ac:dyDescent="0.2">
      <c r="C4872" s="17"/>
    </row>
    <row r="4873" spans="3:3" x14ac:dyDescent="0.2">
      <c r="C4873" s="17"/>
    </row>
    <row r="4874" spans="3:3" x14ac:dyDescent="0.2">
      <c r="C4874" s="17"/>
    </row>
    <row r="4875" spans="3:3" x14ac:dyDescent="0.2">
      <c r="C4875" s="17"/>
    </row>
    <row r="4876" spans="3:3" x14ac:dyDescent="0.2">
      <c r="C4876" s="17"/>
    </row>
    <row r="4877" spans="3:3" x14ac:dyDescent="0.2">
      <c r="C4877" s="17"/>
    </row>
    <row r="4878" spans="3:3" x14ac:dyDescent="0.2">
      <c r="C4878" s="17"/>
    </row>
    <row r="4879" spans="3:3" x14ac:dyDescent="0.2">
      <c r="C4879" s="17"/>
    </row>
    <row r="4880" spans="3:3" x14ac:dyDescent="0.2">
      <c r="C4880" s="17"/>
    </row>
    <row r="4881" spans="3:3" x14ac:dyDescent="0.2">
      <c r="C4881" s="17"/>
    </row>
    <row r="4882" spans="3:3" x14ac:dyDescent="0.2">
      <c r="C4882" s="17"/>
    </row>
    <row r="4883" spans="3:3" x14ac:dyDescent="0.2">
      <c r="C4883" s="17"/>
    </row>
    <row r="4884" spans="3:3" x14ac:dyDescent="0.2">
      <c r="C4884" s="17"/>
    </row>
    <row r="4885" spans="3:3" x14ac:dyDescent="0.2">
      <c r="C4885" s="17"/>
    </row>
    <row r="4886" spans="3:3" x14ac:dyDescent="0.2">
      <c r="C4886" s="17"/>
    </row>
    <row r="4887" spans="3:3" x14ac:dyDescent="0.2">
      <c r="C4887" s="17"/>
    </row>
    <row r="4888" spans="3:3" x14ac:dyDescent="0.2">
      <c r="C4888" s="17"/>
    </row>
    <row r="4889" spans="3:3" x14ac:dyDescent="0.2">
      <c r="C4889" s="17"/>
    </row>
    <row r="4890" spans="3:3" x14ac:dyDescent="0.2">
      <c r="C4890" s="17"/>
    </row>
    <row r="4891" spans="3:3" x14ac:dyDescent="0.2">
      <c r="C4891" s="17"/>
    </row>
    <row r="4892" spans="3:3" x14ac:dyDescent="0.2">
      <c r="C4892" s="17"/>
    </row>
    <row r="4893" spans="3:3" x14ac:dyDescent="0.2">
      <c r="C4893" s="17"/>
    </row>
    <row r="4894" spans="3:3" x14ac:dyDescent="0.2">
      <c r="C4894" s="17"/>
    </row>
    <row r="4895" spans="3:3" x14ac:dyDescent="0.2">
      <c r="C4895" s="17"/>
    </row>
    <row r="4896" spans="3:3" x14ac:dyDescent="0.2">
      <c r="C4896" s="17"/>
    </row>
    <row r="4897" spans="3:3" x14ac:dyDescent="0.2">
      <c r="C4897" s="17"/>
    </row>
    <row r="4898" spans="3:3" x14ac:dyDescent="0.2">
      <c r="C4898" s="17"/>
    </row>
    <row r="4899" spans="3:3" x14ac:dyDescent="0.2">
      <c r="C4899" s="17"/>
    </row>
    <row r="4900" spans="3:3" x14ac:dyDescent="0.2">
      <c r="C4900" s="17"/>
    </row>
    <row r="4901" spans="3:3" x14ac:dyDescent="0.2">
      <c r="C4901" s="17"/>
    </row>
    <row r="4902" spans="3:3" x14ac:dyDescent="0.2">
      <c r="C4902" s="17"/>
    </row>
    <row r="4903" spans="3:3" x14ac:dyDescent="0.2">
      <c r="C4903" s="17"/>
    </row>
    <row r="4904" spans="3:3" x14ac:dyDescent="0.2">
      <c r="C4904" s="17"/>
    </row>
    <row r="4905" spans="3:3" x14ac:dyDescent="0.2">
      <c r="C4905" s="17"/>
    </row>
    <row r="4906" spans="3:3" x14ac:dyDescent="0.2">
      <c r="C4906" s="17"/>
    </row>
    <row r="4907" spans="3:3" x14ac:dyDescent="0.2">
      <c r="C4907" s="17"/>
    </row>
    <row r="4908" spans="3:3" x14ac:dyDescent="0.2">
      <c r="C4908" s="17"/>
    </row>
    <row r="4909" spans="3:3" x14ac:dyDescent="0.2">
      <c r="C4909" s="17"/>
    </row>
    <row r="4910" spans="3:3" x14ac:dyDescent="0.2">
      <c r="C4910" s="17"/>
    </row>
    <row r="4911" spans="3:3" x14ac:dyDescent="0.2">
      <c r="C4911" s="17"/>
    </row>
    <row r="4912" spans="3:3" x14ac:dyDescent="0.2">
      <c r="C4912" s="17"/>
    </row>
    <row r="4913" spans="3:3" x14ac:dyDescent="0.2">
      <c r="C4913" s="17"/>
    </row>
    <row r="4914" spans="3:3" x14ac:dyDescent="0.2">
      <c r="C4914" s="17"/>
    </row>
    <row r="4915" spans="3:3" x14ac:dyDescent="0.2">
      <c r="C4915" s="17"/>
    </row>
    <row r="4916" spans="3:3" x14ac:dyDescent="0.2">
      <c r="C4916" s="17"/>
    </row>
    <row r="4917" spans="3:3" x14ac:dyDescent="0.2">
      <c r="C4917" s="17"/>
    </row>
    <row r="4918" spans="3:3" x14ac:dyDescent="0.2">
      <c r="C4918" s="17"/>
    </row>
    <row r="4919" spans="3:3" x14ac:dyDescent="0.2">
      <c r="C4919" s="17"/>
    </row>
    <row r="4920" spans="3:3" x14ac:dyDescent="0.2">
      <c r="C4920" s="17"/>
    </row>
    <row r="4921" spans="3:3" x14ac:dyDescent="0.2">
      <c r="C4921" s="17"/>
    </row>
    <row r="4922" spans="3:3" x14ac:dyDescent="0.2">
      <c r="C4922" s="17"/>
    </row>
    <row r="4923" spans="3:3" x14ac:dyDescent="0.2">
      <c r="C4923" s="17"/>
    </row>
    <row r="4924" spans="3:3" x14ac:dyDescent="0.2">
      <c r="C4924" s="17"/>
    </row>
    <row r="4925" spans="3:3" x14ac:dyDescent="0.2">
      <c r="C4925" s="17"/>
    </row>
    <row r="4926" spans="3:3" x14ac:dyDescent="0.2">
      <c r="C4926" s="17"/>
    </row>
    <row r="4927" spans="3:3" x14ac:dyDescent="0.2">
      <c r="C4927" s="17"/>
    </row>
    <row r="4928" spans="3:3" x14ac:dyDescent="0.2">
      <c r="C4928" s="17"/>
    </row>
    <row r="4929" spans="3:3" x14ac:dyDescent="0.2">
      <c r="C4929" s="17"/>
    </row>
    <row r="4930" spans="3:3" x14ac:dyDescent="0.2">
      <c r="C4930" s="17"/>
    </row>
    <row r="4931" spans="3:3" x14ac:dyDescent="0.2">
      <c r="C4931" s="17"/>
    </row>
    <row r="4932" spans="3:3" x14ac:dyDescent="0.2">
      <c r="C4932" s="17"/>
    </row>
    <row r="4933" spans="3:3" x14ac:dyDescent="0.2">
      <c r="C4933" s="17"/>
    </row>
    <row r="4934" spans="3:3" x14ac:dyDescent="0.2">
      <c r="C4934" s="17"/>
    </row>
    <row r="4935" spans="3:3" x14ac:dyDescent="0.2">
      <c r="C4935" s="17"/>
    </row>
    <row r="4936" spans="3:3" x14ac:dyDescent="0.2">
      <c r="C4936" s="17"/>
    </row>
    <row r="4937" spans="3:3" x14ac:dyDescent="0.2">
      <c r="C4937" s="17"/>
    </row>
    <row r="4938" spans="3:3" x14ac:dyDescent="0.2">
      <c r="C4938" s="17"/>
    </row>
    <row r="4939" spans="3:3" x14ac:dyDescent="0.2">
      <c r="C4939" s="17"/>
    </row>
    <row r="4940" spans="3:3" x14ac:dyDescent="0.2">
      <c r="C4940" s="17"/>
    </row>
    <row r="4941" spans="3:3" x14ac:dyDescent="0.2">
      <c r="C4941" s="17"/>
    </row>
    <row r="4942" spans="3:3" x14ac:dyDescent="0.2">
      <c r="C4942" s="17"/>
    </row>
    <row r="4943" spans="3:3" x14ac:dyDescent="0.2">
      <c r="C4943" s="17"/>
    </row>
    <row r="4944" spans="3:3" x14ac:dyDescent="0.2">
      <c r="C4944" s="17"/>
    </row>
    <row r="4945" spans="3:3" x14ac:dyDescent="0.2">
      <c r="C4945" s="17"/>
    </row>
    <row r="4946" spans="3:3" x14ac:dyDescent="0.2">
      <c r="C4946" s="17"/>
    </row>
    <row r="4947" spans="3:3" x14ac:dyDescent="0.2">
      <c r="C4947" s="17"/>
    </row>
    <row r="4948" spans="3:3" x14ac:dyDescent="0.2">
      <c r="C4948" s="17"/>
    </row>
    <row r="4949" spans="3:3" x14ac:dyDescent="0.2">
      <c r="C4949" s="17"/>
    </row>
    <row r="4950" spans="3:3" x14ac:dyDescent="0.2">
      <c r="C4950" s="17"/>
    </row>
    <row r="4951" spans="3:3" x14ac:dyDescent="0.2">
      <c r="C4951" s="17"/>
    </row>
    <row r="4952" spans="3:3" x14ac:dyDescent="0.2">
      <c r="C4952" s="17"/>
    </row>
    <row r="4953" spans="3:3" x14ac:dyDescent="0.2">
      <c r="C4953" s="17"/>
    </row>
    <row r="4954" spans="3:3" x14ac:dyDescent="0.2">
      <c r="C4954" s="17"/>
    </row>
    <row r="4955" spans="3:3" x14ac:dyDescent="0.2">
      <c r="C4955" s="17"/>
    </row>
    <row r="4956" spans="3:3" x14ac:dyDescent="0.2">
      <c r="C4956" s="17"/>
    </row>
    <row r="4957" spans="3:3" x14ac:dyDescent="0.2">
      <c r="C4957" s="17"/>
    </row>
    <row r="4958" spans="3:3" x14ac:dyDescent="0.2">
      <c r="C4958" s="17"/>
    </row>
    <row r="4959" spans="3:3" x14ac:dyDescent="0.2">
      <c r="C4959" s="17"/>
    </row>
    <row r="4960" spans="3:3" x14ac:dyDescent="0.2">
      <c r="C4960" s="17"/>
    </row>
    <row r="4961" spans="3:3" x14ac:dyDescent="0.2">
      <c r="C4961" s="17"/>
    </row>
    <row r="4962" spans="3:3" x14ac:dyDescent="0.2">
      <c r="C4962" s="17"/>
    </row>
    <row r="4963" spans="3:3" x14ac:dyDescent="0.2">
      <c r="C4963" s="17"/>
    </row>
    <row r="4964" spans="3:3" x14ac:dyDescent="0.2">
      <c r="C4964" s="17"/>
    </row>
    <row r="4965" spans="3:3" x14ac:dyDescent="0.2">
      <c r="C4965" s="17"/>
    </row>
    <row r="4966" spans="3:3" x14ac:dyDescent="0.2">
      <c r="C4966" s="17"/>
    </row>
    <row r="4967" spans="3:3" x14ac:dyDescent="0.2">
      <c r="C4967" s="17"/>
    </row>
    <row r="4968" spans="3:3" x14ac:dyDescent="0.2">
      <c r="C4968" s="17"/>
    </row>
    <row r="4969" spans="3:3" x14ac:dyDescent="0.2">
      <c r="C4969" s="17"/>
    </row>
    <row r="4970" spans="3:3" x14ac:dyDescent="0.2">
      <c r="C4970" s="17"/>
    </row>
    <row r="4971" spans="3:3" x14ac:dyDescent="0.2">
      <c r="C4971" s="17"/>
    </row>
    <row r="4972" spans="3:3" x14ac:dyDescent="0.2">
      <c r="C4972" s="17"/>
    </row>
    <row r="4973" spans="3:3" x14ac:dyDescent="0.2">
      <c r="C4973" s="17"/>
    </row>
    <row r="4974" spans="3:3" x14ac:dyDescent="0.2">
      <c r="C4974" s="17"/>
    </row>
    <row r="4975" spans="3:3" x14ac:dyDescent="0.2">
      <c r="C4975" s="17"/>
    </row>
  </sheetData>
  <hyperlinks>
    <hyperlink ref="M10" r:id="rId1" xr:uid="{EA4A5A02-A038-2544-B936-AADAE407F9F3}"/>
    <hyperlink ref="M19" r:id="rId2" xr:uid="{8ED4F340-F14D-0C49-949B-5B519993CAE4}"/>
    <hyperlink ref="M86" r:id="rId3" xr:uid="{89A7FA0C-0332-114D-AE41-7488F8BC41DB}"/>
    <hyperlink ref="M111" r:id="rId4" xr:uid="{02E4800B-0C96-8E4B-BD8E-0FE8118C14B6}"/>
    <hyperlink ref="M117" r:id="rId5" xr:uid="{4D1383C0-EB7C-A046-9FE7-5B5A23D6C151}"/>
    <hyperlink ref="M140" r:id="rId6" xr:uid="{2493EE38-C93D-8645-AAE8-09C185792F91}"/>
    <hyperlink ref="M146" r:id="rId7" xr:uid="{907BAE42-3FD6-AF4F-ABFD-3B7085C8BA47}"/>
    <hyperlink ref="M177" r:id="rId8" xr:uid="{CBAB1243-89FB-9147-AED4-843B158E1C0D}"/>
    <hyperlink ref="M186" r:id="rId9" xr:uid="{502F4554-F35B-824B-A147-F64A8D10D389}"/>
    <hyperlink ref="M197" r:id="rId10" xr:uid="{BD9435BC-2682-6F42-A882-A356DF188128}"/>
    <hyperlink ref="M235" r:id="rId11" xr:uid="{5A158B24-E6D5-E949-8761-5F7D143661DD}"/>
    <hyperlink ref="M245" r:id="rId12" xr:uid="{C2290D02-EBF8-1E4B-BEA0-ED794B9815EE}"/>
    <hyperlink ref="M284" r:id="rId13" xr:uid="{BAD39245-D405-7040-91F0-69FAA733B547}"/>
    <hyperlink ref="M313" r:id="rId14" xr:uid="{FAD4BDA0-462D-2B47-B896-B13147BBFCCB}"/>
    <hyperlink ref="M351" r:id="rId15" xr:uid="{476405C6-A543-D945-8FF6-419C8D9A7578}"/>
    <hyperlink ref="M247" r:id="rId16" xr:uid="{5F901218-E08B-B14D-98BA-441FBDE2C004}"/>
    <hyperlink ref="M367" r:id="rId17" xr:uid="{D50107F5-8CDD-E54B-A60B-9C6B8D315A52}"/>
    <hyperlink ref="M374" r:id="rId18" xr:uid="{C238208F-7B56-564E-93AB-85EFD0B8D75E}"/>
    <hyperlink ref="M398" r:id="rId19" xr:uid="{CBDABCE4-032E-404B-B924-0EB62DD61DF9}"/>
    <hyperlink ref="M396" r:id="rId20" xr:uid="{E88D50E9-A6D5-C84F-BA21-61C2826DA8ED}"/>
    <hyperlink ref="M412" r:id="rId21" xr:uid="{1FA42635-A42B-5144-B451-9F3B39F96DFF}"/>
  </hyperlink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3BC50-B9B1-DE42-8D71-A42A6F3EC587}">
  <dimension ref="A1:BC4975"/>
  <sheetViews>
    <sheetView workbookViewId="0">
      <pane ySplit="1" topLeftCell="A2" activePane="bottomLeft" state="frozen"/>
      <selection pane="bottomLeft" activeCell="D14" sqref="D14"/>
    </sheetView>
  </sheetViews>
  <sheetFormatPr baseColWidth="10" defaultRowHeight="16" x14ac:dyDescent="0.2"/>
  <cols>
    <col min="2" max="2" width="33.5" bestFit="1" customWidth="1"/>
    <col min="11" max="11" width="15.1640625" bestFit="1" customWidth="1"/>
    <col min="12" max="12" width="16.83203125" bestFit="1" customWidth="1"/>
    <col min="13" max="13" width="11.5" customWidth="1"/>
    <col min="14" max="14" width="12" customWidth="1"/>
    <col min="15" max="15" width="13" style="19" bestFit="1" customWidth="1"/>
    <col min="16" max="16" width="12.33203125" bestFit="1" customWidth="1"/>
    <col min="17" max="17" width="13.5" bestFit="1" customWidth="1"/>
    <col min="18" max="18" width="17.83203125" bestFit="1" customWidth="1"/>
    <col min="19" max="19" width="16.33203125" bestFit="1" customWidth="1"/>
    <col min="20" max="20" width="16" bestFit="1" customWidth="1"/>
    <col min="21" max="21" width="12.6640625" bestFit="1" customWidth="1"/>
    <col min="22" max="22" width="12" bestFit="1" customWidth="1"/>
    <col min="23" max="23" width="14.33203125" bestFit="1" customWidth="1"/>
    <col min="24" max="24" width="26.1640625" bestFit="1" customWidth="1"/>
    <col min="25" max="25" width="15" bestFit="1" customWidth="1"/>
    <col min="26" max="26" width="15.33203125" bestFit="1" customWidth="1"/>
    <col min="27" max="27" width="16.6640625" bestFit="1" customWidth="1"/>
    <col min="28" max="28" width="13.5" customWidth="1"/>
    <col min="29" max="29" width="12.1640625" style="13" bestFit="1" customWidth="1"/>
    <col min="30" max="30" width="13.5" bestFit="1" customWidth="1"/>
    <col min="31" max="31" width="11.1640625" bestFit="1" customWidth="1"/>
    <col min="32" max="32" width="15.5" bestFit="1" customWidth="1"/>
    <col min="33" max="33" width="17.5" bestFit="1" customWidth="1"/>
    <col min="34" max="34" width="16" bestFit="1" customWidth="1"/>
    <col min="35" max="35" width="26.1640625" bestFit="1" customWidth="1"/>
    <col min="36" max="36" width="18.33203125" bestFit="1" customWidth="1"/>
    <col min="37" max="37" width="23.6640625" bestFit="1" customWidth="1"/>
    <col min="38" max="39" width="12.83203125" bestFit="1" customWidth="1"/>
    <col min="40" max="40" width="19.5" bestFit="1" customWidth="1"/>
    <col min="41" max="41" width="18.33203125" bestFit="1" customWidth="1"/>
    <col min="42" max="42" width="30.6640625" bestFit="1" customWidth="1"/>
    <col min="43" max="43" width="12.83203125" bestFit="1" customWidth="1"/>
    <col min="44" max="44" width="23.33203125" bestFit="1" customWidth="1"/>
    <col min="45" max="45" width="12.83203125" bestFit="1" customWidth="1"/>
    <col min="46" max="46" width="19" bestFit="1" customWidth="1"/>
    <col min="47" max="48" width="23.83203125" bestFit="1" customWidth="1"/>
    <col min="49" max="50" width="18.6640625" bestFit="1" customWidth="1"/>
    <col min="51" max="51" width="13.6640625" bestFit="1" customWidth="1"/>
    <col min="52" max="52" width="17.33203125" bestFit="1" customWidth="1"/>
    <col min="53" max="53" width="16.5" bestFit="1" customWidth="1"/>
    <col min="54" max="54" width="24.5" bestFit="1" customWidth="1"/>
    <col min="55" max="55" width="12.1640625" bestFit="1" customWidth="1"/>
  </cols>
  <sheetData>
    <row r="1" spans="1:55" s="18" customFormat="1" x14ac:dyDescent="0.2">
      <c r="A1" s="59" t="s">
        <v>0</v>
      </c>
      <c r="B1" s="59" t="s">
        <v>1</v>
      </c>
      <c r="C1" s="59" t="s">
        <v>2</v>
      </c>
      <c r="D1" s="59" t="s">
        <v>3</v>
      </c>
      <c r="E1" s="59" t="s">
        <v>4</v>
      </c>
      <c r="F1" s="59" t="s">
        <v>5</v>
      </c>
      <c r="G1" s="59" t="s">
        <v>6</v>
      </c>
      <c r="H1" s="59" t="s">
        <v>7</v>
      </c>
      <c r="I1" s="59" t="s">
        <v>8</v>
      </c>
      <c r="J1" s="59" t="s">
        <v>9</v>
      </c>
      <c r="K1" s="60" t="s">
        <v>10</v>
      </c>
      <c r="L1" s="60" t="s">
        <v>11</v>
      </c>
      <c r="M1" s="59" t="s">
        <v>12</v>
      </c>
      <c r="N1" s="18" t="s">
        <v>1304</v>
      </c>
      <c r="O1" s="18" t="s">
        <v>1306</v>
      </c>
      <c r="P1" s="18" t="s">
        <v>1312</v>
      </c>
      <c r="Q1" s="18" t="s">
        <v>1302</v>
      </c>
      <c r="R1" s="18" t="s">
        <v>1363</v>
      </c>
      <c r="S1" s="18" t="s">
        <v>1365</v>
      </c>
      <c r="T1" s="18" t="s">
        <v>1366</v>
      </c>
      <c r="U1" s="18" t="s">
        <v>1367</v>
      </c>
      <c r="V1" s="18" t="s">
        <v>1368</v>
      </c>
      <c r="W1" s="18" t="s">
        <v>1369</v>
      </c>
      <c r="X1" s="18" t="s">
        <v>1333</v>
      </c>
      <c r="Y1" s="18" t="s">
        <v>1335</v>
      </c>
      <c r="Z1" s="18" t="s">
        <v>1332</v>
      </c>
      <c r="AA1" s="18" t="s">
        <v>1386</v>
      </c>
      <c r="AB1" s="18" t="s">
        <v>1389</v>
      </c>
      <c r="AC1" s="18" t="s">
        <v>1339</v>
      </c>
      <c r="AD1" s="18" t="s">
        <v>1341</v>
      </c>
      <c r="AE1" s="18" t="s">
        <v>1343</v>
      </c>
      <c r="AF1" s="18" t="s">
        <v>1310</v>
      </c>
      <c r="AG1" s="18" t="s">
        <v>1337</v>
      </c>
      <c r="AH1" s="18" t="s">
        <v>1328</v>
      </c>
      <c r="AI1" s="56" t="s">
        <v>1358</v>
      </c>
      <c r="AJ1" s="61" t="s">
        <v>1390</v>
      </c>
      <c r="AK1" s="61" t="s">
        <v>1392</v>
      </c>
      <c r="AL1" s="62" t="s">
        <v>1393</v>
      </c>
      <c r="AM1" s="56" t="s">
        <v>1308</v>
      </c>
      <c r="AN1" s="61" t="s">
        <v>1316</v>
      </c>
      <c r="AO1" s="61" t="s">
        <v>1317</v>
      </c>
      <c r="AP1" s="61" t="s">
        <v>1319</v>
      </c>
      <c r="AQ1" s="61" t="s">
        <v>1345</v>
      </c>
      <c r="AR1" s="61" t="s">
        <v>1347</v>
      </c>
      <c r="AS1" s="61" t="s">
        <v>1349</v>
      </c>
      <c r="AT1" s="61" t="s">
        <v>1351</v>
      </c>
      <c r="AU1" s="61" t="s">
        <v>1353</v>
      </c>
      <c r="AV1" s="61" t="s">
        <v>1398</v>
      </c>
      <c r="AW1" s="61" t="s">
        <v>1355</v>
      </c>
      <c r="AX1" s="61" t="s">
        <v>1400</v>
      </c>
      <c r="AY1" s="61" t="s">
        <v>1360</v>
      </c>
      <c r="AZ1" s="61" t="s">
        <v>1361</v>
      </c>
      <c r="BA1" s="61" t="s">
        <v>1362</v>
      </c>
      <c r="BB1" s="61" t="s">
        <v>1330</v>
      </c>
      <c r="BC1" s="62" t="s">
        <v>1370</v>
      </c>
    </row>
    <row r="2" spans="1:55" x14ac:dyDescent="0.2">
      <c r="A2" s="3" t="s">
        <v>54</v>
      </c>
      <c r="B2" s="3" t="s">
        <v>55</v>
      </c>
      <c r="C2" s="3" t="s">
        <v>24</v>
      </c>
      <c r="D2" s="3">
        <v>45846</v>
      </c>
      <c r="E2" s="3" t="s">
        <v>16</v>
      </c>
      <c r="F2" s="3">
        <v>2019</v>
      </c>
      <c r="G2" s="3" t="s">
        <v>17</v>
      </c>
      <c r="H2" s="4">
        <v>43769</v>
      </c>
      <c r="I2" s="4">
        <v>43818</v>
      </c>
      <c r="J2" s="4">
        <v>43818</v>
      </c>
      <c r="K2" s="5">
        <v>309000000</v>
      </c>
      <c r="L2" s="5">
        <v>313000000</v>
      </c>
      <c r="M2" s="3" t="s">
        <v>56</v>
      </c>
      <c r="N2" s="20">
        <f>('Ratios Calculated fix'!N2-'Ratios Calculated fix'!N$428)/('Ratios Calculated fix'!N$429-'Ratios Calculated fix'!N$428)</f>
        <v>0.10409195648337331</v>
      </c>
      <c r="O2" s="21">
        <f>('Ratios Calculated fix'!O2-'Ratios Calculated fix'!O$428)/('Ratios Calculated fix'!O$429-'Ratios Calculated fix'!O$428)</f>
        <v>8.9644051189205223E-2</v>
      </c>
      <c r="P2" s="21">
        <f>('Ratios Calculated fix'!P2-'Ratios Calculated fix'!P$428)/('Ratios Calculated fix'!P$429-'Ratios Calculated fix'!P$428)</f>
        <v>0.19113686790224318</v>
      </c>
      <c r="Q2" s="21">
        <f>('Ratios Calculated fix'!Q2-'Ratios Calculated fix'!Q$428)/('Ratios Calculated fix'!Q$429-'Ratios Calculated fix'!Q$428)</f>
        <v>0.26000762615697776</v>
      </c>
      <c r="R2" s="21">
        <f>('Ratios Calculated fix'!R2-'Ratios Calculated fix'!R$428)/('Ratios Calculated fix'!R$429-'Ratios Calculated fix'!R$428)</f>
        <v>6.3321590842366007E-2</v>
      </c>
      <c r="S2" s="21">
        <f>('Ratios Calculated fix'!S2-'Ratios Calculated fix'!S$428)/('Ratios Calculated fix'!S$429-'Ratios Calculated fix'!S$428)</f>
        <v>3.6150905194023045E-2</v>
      </c>
      <c r="T2" s="21">
        <f>('Ratios Calculated fix'!T2-'Ratios Calculated fix'!T$428)/('Ratios Calculated fix'!T$429-'Ratios Calculated fix'!T$428)</f>
        <v>5.7296433322101069E-2</v>
      </c>
      <c r="U2" s="21">
        <f>('Ratios Calculated fix'!U2-'Ratios Calculated fix'!U$428)/('Ratios Calculated fix'!U$429-'Ratios Calculated fix'!U$428)</f>
        <v>0.64601777679179906</v>
      </c>
      <c r="V2" s="21">
        <f>('Ratios Calculated fix'!V2-'Ratios Calculated fix'!V$428)/('Ratios Calculated fix'!V$429-'Ratios Calculated fix'!V$428)</f>
        <v>0.49392729567705762</v>
      </c>
      <c r="W2" s="21">
        <f>('Ratios Calculated fix'!W2-'Ratios Calculated fix'!W$428)/('Ratios Calculated fix'!W$429-'Ratios Calculated fix'!W$428)</f>
        <v>0.62731831573144614</v>
      </c>
      <c r="X2" s="21">
        <f>('Ratios Calculated fix'!X2-'Ratios Calculated fix'!X$428)/('Ratios Calculated fix'!X$429-'Ratios Calculated fix'!X$428)</f>
        <v>0.39927037737070986</v>
      </c>
      <c r="Y2" s="21">
        <f>('Ratios Calculated fix'!Y2-'Ratios Calculated fix'!Y$428)/('Ratios Calculated fix'!Y$429-'Ratios Calculated fix'!Y$428)</f>
        <v>0.51609183963545002</v>
      </c>
      <c r="Z2" s="21">
        <f>('Ratios Calculated fix'!Z2-'Ratios Calculated fix'!Z$428)/('Ratios Calculated fix'!Z$429-'Ratios Calculated fix'!Z$428)</f>
        <v>0.60072962262929008</v>
      </c>
      <c r="AA2" s="21">
        <f>('Ratios Calculated fix'!AA2-'Ratios Calculated fix'!AA$428)/('Ratios Calculated fix'!AA$429-'Ratios Calculated fix'!AA$428)</f>
        <v>0.50219200908928263</v>
      </c>
      <c r="AB2" s="21">
        <f>('Ratios Calculated fix'!AB2-'Ratios Calculated fix'!AB$428)/('Ratios Calculated fix'!AB$429-'Ratios Calculated fix'!AB$428)</f>
        <v>0.9207255207590197</v>
      </c>
      <c r="AC2" s="21">
        <f>('Ratios Calculated fix'!AC2-'Ratios Calculated fix'!AC$428)/('Ratios Calculated fix'!AC$429-'Ratios Calculated fix'!AC$428)</f>
        <v>0.52457232247943708</v>
      </c>
      <c r="AD2" s="21">
        <f>('Ratios Calculated fix'!AD2-'Ratios Calculated fix'!AD$428)/('Ratios Calculated fix'!AD$429-'Ratios Calculated fix'!AD$428)</f>
        <v>0.45045131222864465</v>
      </c>
      <c r="AE2" s="21">
        <f>('Ratios Calculated fix'!AE2-'Ratios Calculated fix'!AE$428)/('Ratios Calculated fix'!AE$429-'Ratios Calculated fix'!AE$428)</f>
        <v>0.51215341372109446</v>
      </c>
      <c r="AF2" s="21">
        <f>('Ratios Calculated fix'!AF2-'Ratios Calculated fix'!AF$428)/('Ratios Calculated fix'!AF$429-'Ratios Calculated fix'!AF$428)</f>
        <v>0.41105475398444569</v>
      </c>
      <c r="AG2" s="21" t="e">
        <f>('Ratios Calculated fix'!AG2-'Ratios Calculated fix'!AG$428)/('Ratios Calculated fix'!AG$429-'Ratios Calculated fix'!AG$428)</f>
        <v>#DIV/0!</v>
      </c>
      <c r="AH2" s="21" t="e">
        <f>('Ratios Calculated fix'!AH2-'Ratios Calculated fix'!AH$428)/('Ratios Calculated fix'!AH$429-'Ratios Calculated fix'!AH$428)</f>
        <v>#DIV/0!</v>
      </c>
      <c r="AI2" s="21">
        <f>('Ratios Calculated fix'!AI2-'Ratios Calculated fix'!AI$428)/('Ratios Calculated fix'!AI$429-'Ratios Calculated fix'!AI$428)</f>
        <v>0.98619910274581768</v>
      </c>
      <c r="AJ2" s="21">
        <f>('Ratios Calculated fix'!AJ2-'Ratios Calculated fix'!AJ$428)/('Ratios Calculated fix'!AJ$429-'Ratios Calculated fix'!AJ$428)</f>
        <v>0.15229446456516094</v>
      </c>
      <c r="AK2" s="21" t="e">
        <f>('Ratios Calculated fix'!AK2-'Ratios Calculated fix'!AK$428)/('Ratios Calculated fix'!AK$429-'Ratios Calculated fix'!AK$428)</f>
        <v>#DIV/0!</v>
      </c>
      <c r="AL2" s="21" t="e">
        <f>('Ratios Calculated fix'!AL2-'Ratios Calculated fix'!AL$428)/('Ratios Calculated fix'!AL$429-'Ratios Calculated fix'!AL$428)</f>
        <v>#DIV/0!</v>
      </c>
      <c r="AM2" s="21">
        <f>('Ratios Calculated fix'!AM2-'Ratios Calculated fix'!AM$428)/('Ratios Calculated fix'!AM$429-'Ratios Calculated fix'!AM$428)</f>
        <v>0.30939336938045164</v>
      </c>
      <c r="AN2" s="21">
        <f>('Ratios Calculated fix'!AN2-'Ratios Calculated fix'!AN$428)/('Ratios Calculated fix'!AN$429-'Ratios Calculated fix'!AN$428)</f>
        <v>0.27293707727705463</v>
      </c>
      <c r="AO2" s="21">
        <f>('Ratios Calculated fix'!AO2-'Ratios Calculated fix'!AO$428)/('Ratios Calculated fix'!AO$429-'Ratios Calculated fix'!AO$428)</f>
        <v>0.11255175286874636</v>
      </c>
      <c r="AP2" s="21">
        <f>('Ratios Calculated fix'!AP2-'Ratios Calculated fix'!AP$428)/('Ratios Calculated fix'!AP$429-'Ratios Calculated fix'!AP$428)</f>
        <v>0.57282531675151938</v>
      </c>
      <c r="AQ2" s="21">
        <f>('Ratios Calculated fix'!AQ2-'Ratios Calculated fix'!AQ$428)/('Ratios Calculated fix'!AQ$429-'Ratios Calculated fix'!AQ$428)</f>
        <v>0.57618930607428354</v>
      </c>
      <c r="AR2" s="21">
        <f>('Ratios Calculated fix'!AR2-'Ratios Calculated fix'!AR$428)/('Ratios Calculated fix'!AR$429-'Ratios Calculated fix'!AR$428)</f>
        <v>0.34788307577514632</v>
      </c>
      <c r="AS2" s="21">
        <f>('Ratios Calculated fix'!AS2-'Ratios Calculated fix'!AS$428)/('Ratios Calculated fix'!AS$429-'Ratios Calculated fix'!AS$428)</f>
        <v>0.59772348338226711</v>
      </c>
      <c r="AT2" s="21">
        <f>('Ratios Calculated fix'!AT2-'Ratios Calculated fix'!AT$428)/('Ratios Calculated fix'!AT$429-'Ratios Calculated fix'!AT$428)</f>
        <v>0.39958952322790703</v>
      </c>
      <c r="AU2" s="21">
        <f>('Ratios Calculated fix'!AU2-'Ratios Calculated fix'!AU$428)/('Ratios Calculated fix'!AU$429-'Ratios Calculated fix'!AU$428)</f>
        <v>0.65530830872905343</v>
      </c>
      <c r="AV2" s="21" t="e">
        <f>('Ratios Calculated fix'!AV2-'Ratios Calculated fix'!AV$428)/('Ratios Calculated fix'!AV$429-'Ratios Calculated fix'!AV$428)</f>
        <v>#DIV/0!</v>
      </c>
      <c r="AW2" s="21" t="e">
        <f>('Ratios Calculated fix'!AW2-'Ratios Calculated fix'!AW$428)/('Ratios Calculated fix'!AW$429-'Ratios Calculated fix'!AW$428)</f>
        <v>#DIV/0!</v>
      </c>
      <c r="AX2" s="21" t="e">
        <f>('Ratios Calculated fix'!AX2-'Ratios Calculated fix'!AX$428)/('Ratios Calculated fix'!AX$429-'Ratios Calculated fix'!AX$428)</f>
        <v>#DIV/0!</v>
      </c>
      <c r="AY2" s="21">
        <f>('Ratios Calculated fix'!AY2-'Ratios Calculated fix'!AY$428)/('Ratios Calculated fix'!AY$429-'Ratios Calculated fix'!AY$428)</f>
        <v>0.24125210051511181</v>
      </c>
      <c r="AZ2" s="21">
        <f>('Ratios Calculated fix'!AZ2-'Ratios Calculated fix'!AZ$428)/('Ratios Calculated fix'!AZ$429-'Ratios Calculated fix'!AZ$428)</f>
        <v>0.72886094773741839</v>
      </c>
      <c r="BA2" s="21">
        <f>('Ratios Calculated fix'!BA2-'Ratios Calculated fix'!BA$428)/('Ratios Calculated fix'!BA$429-'Ratios Calculated fix'!BA$428)</f>
        <v>0.74380834423289954</v>
      </c>
      <c r="BB2" s="21" t="e">
        <f>('Ratios Calculated fix'!BB2-'Ratios Calculated fix'!BB$428)/('Ratios Calculated fix'!BB$429-'Ratios Calculated fix'!BB$428)</f>
        <v>#DIV/0!</v>
      </c>
      <c r="BC2" s="21">
        <f>('Ratios Calculated fix'!BC2-'Ratios Calculated fix'!BC$428)/('Ratios Calculated fix'!BC$429-'Ratios Calculated fix'!BC$428)</f>
        <v>0.23324948260752482</v>
      </c>
    </row>
    <row r="3" spans="1:55" x14ac:dyDescent="0.2">
      <c r="A3" s="3" t="s">
        <v>99</v>
      </c>
      <c r="B3" s="3" t="s">
        <v>100</v>
      </c>
      <c r="C3" s="3" t="s">
        <v>15</v>
      </c>
      <c r="D3" s="3">
        <v>68568</v>
      </c>
      <c r="E3" s="3" t="s">
        <v>16</v>
      </c>
      <c r="F3" s="3">
        <v>2019</v>
      </c>
      <c r="G3" s="3" t="s">
        <v>17</v>
      </c>
      <c r="H3" s="4">
        <v>43830</v>
      </c>
      <c r="I3" s="4">
        <v>43880</v>
      </c>
      <c r="J3" s="4">
        <v>43880</v>
      </c>
      <c r="K3" s="5">
        <v>434578000</v>
      </c>
      <c r="L3" s="5">
        <v>435659000</v>
      </c>
      <c r="M3" s="3" t="s">
        <v>101</v>
      </c>
      <c r="N3" s="20">
        <f>('Ratios Calculated fix'!N3-'Ratios Calculated fix'!N$428)/('Ratios Calculated fix'!N$429-'Ratios Calculated fix'!N$428)</f>
        <v>1.8237278757116372E-2</v>
      </c>
      <c r="O3" s="21">
        <f>('Ratios Calculated fix'!O3-'Ratios Calculated fix'!O$428)/('Ratios Calculated fix'!O$429-'Ratios Calculated fix'!O$428)</f>
        <v>1.5429097182149056E-2</v>
      </c>
      <c r="P3" s="21">
        <f>('Ratios Calculated fix'!P3-'Ratios Calculated fix'!P$428)/('Ratios Calculated fix'!P$429-'Ratios Calculated fix'!P$428)</f>
        <v>2.9734987835685373E-2</v>
      </c>
      <c r="Q3" s="21">
        <f>('Ratios Calculated fix'!Q3-'Ratios Calculated fix'!Q$428)/('Ratios Calculated fix'!Q$429-'Ratios Calculated fix'!Q$428)</f>
        <v>2.9005432470064291E-2</v>
      </c>
      <c r="R3" s="21">
        <f>('Ratios Calculated fix'!R3-'Ratios Calculated fix'!R$428)/('Ratios Calculated fix'!R$429-'Ratios Calculated fix'!R$428)</f>
        <v>0.12598486775922588</v>
      </c>
      <c r="S3" s="21">
        <f>('Ratios Calculated fix'!S3-'Ratios Calculated fix'!S$428)/('Ratios Calculated fix'!S$429-'Ratios Calculated fix'!S$428)</f>
        <v>7.0182963628645997E-2</v>
      </c>
      <c r="T3" s="21">
        <f>('Ratios Calculated fix'!T3-'Ratios Calculated fix'!T$428)/('Ratios Calculated fix'!T$429-'Ratios Calculated fix'!T$428)</f>
        <v>0.1143193093981123</v>
      </c>
      <c r="U3" s="21">
        <f>('Ratios Calculated fix'!U3-'Ratios Calculated fix'!U$428)/('Ratios Calculated fix'!U$429-'Ratios Calculated fix'!U$428)</f>
        <v>0.21365949297927761</v>
      </c>
      <c r="V3" s="21">
        <f>('Ratios Calculated fix'!V3-'Ratios Calculated fix'!V$428)/('Ratios Calculated fix'!V$429-'Ratios Calculated fix'!V$428)</f>
        <v>6.0464385634269827E-2</v>
      </c>
      <c r="W3" s="21">
        <f>('Ratios Calculated fix'!W3-'Ratios Calculated fix'!W$428)/('Ratios Calculated fix'!W$429-'Ratios Calculated fix'!W$428)</f>
        <v>0.21848929634580044</v>
      </c>
      <c r="X3" s="21">
        <f>('Ratios Calculated fix'!X3-'Ratios Calculated fix'!X$428)/('Ratios Calculated fix'!X$429-'Ratios Calculated fix'!X$428)</f>
        <v>0.1369916551709966</v>
      </c>
      <c r="Y3" s="21">
        <f>('Ratios Calculated fix'!Y3-'Ratios Calculated fix'!Y$428)/('Ratios Calculated fix'!Y$429-'Ratios Calculated fix'!Y$428)</f>
        <v>0.41129539414939614</v>
      </c>
      <c r="Z3" s="21">
        <f>('Ratios Calculated fix'!Z3-'Ratios Calculated fix'!Z$428)/('Ratios Calculated fix'!Z$429-'Ratios Calculated fix'!Z$428)</f>
        <v>0.86300834482900346</v>
      </c>
      <c r="AA3" s="21">
        <f>('Ratios Calculated fix'!AA3-'Ratios Calculated fix'!AA$428)/('Ratios Calculated fix'!AA$429-'Ratios Calculated fix'!AA$428)</f>
        <v>0.12579667875176626</v>
      </c>
      <c r="AB3" s="21">
        <f>('Ratios Calculated fix'!AB3-'Ratios Calculated fix'!AB$428)/('Ratios Calculated fix'!AB$429-'Ratios Calculated fix'!AB$428)</f>
        <v>0.77970172726718634</v>
      </c>
      <c r="AC3" s="21">
        <f>('Ratios Calculated fix'!AC3-'Ratios Calculated fix'!AC$428)/('Ratios Calculated fix'!AC$429-'Ratios Calculated fix'!AC$428)</f>
        <v>0.28085355918972793</v>
      </c>
      <c r="AD3" s="21">
        <f>('Ratios Calculated fix'!AD3-'Ratios Calculated fix'!AD$428)/('Ratios Calculated fix'!AD$429-'Ratios Calculated fix'!AD$428)</f>
        <v>0.4103355618243732</v>
      </c>
      <c r="AE3" s="21">
        <f>('Ratios Calculated fix'!AE3-'Ratios Calculated fix'!AE$428)/('Ratios Calculated fix'!AE$429-'Ratios Calculated fix'!AE$428)</f>
        <v>0.43089042151005441</v>
      </c>
      <c r="AF3" s="21">
        <f>('Ratios Calculated fix'!AF3-'Ratios Calculated fix'!AF$428)/('Ratios Calculated fix'!AF$429-'Ratios Calculated fix'!AF$428)</f>
        <v>0.37842379867653975</v>
      </c>
      <c r="AG3" s="21" t="e">
        <f>('Ratios Calculated fix'!AG3-'Ratios Calculated fix'!AG$428)/('Ratios Calculated fix'!AG$429-'Ratios Calculated fix'!AG$428)</f>
        <v>#DIV/0!</v>
      </c>
      <c r="AH3" s="21" t="e">
        <f>('Ratios Calculated fix'!AH3-'Ratios Calculated fix'!AH$428)/('Ratios Calculated fix'!AH$429-'Ratios Calculated fix'!AH$428)</f>
        <v>#DIV/0!</v>
      </c>
      <c r="AI3" s="21">
        <f>('Ratios Calculated fix'!AI3-'Ratios Calculated fix'!AI$428)/('Ratios Calculated fix'!AI$429-'Ratios Calculated fix'!AI$428)</f>
        <v>0.98617998814671659</v>
      </c>
      <c r="AJ3" s="21">
        <f>('Ratios Calculated fix'!AJ3-'Ratios Calculated fix'!AJ$428)/('Ratios Calculated fix'!AJ$429-'Ratios Calculated fix'!AJ$428)</f>
        <v>9.3926380010882368E-2</v>
      </c>
      <c r="AK3" s="21" t="e">
        <f>('Ratios Calculated fix'!AK3-'Ratios Calculated fix'!AK$428)/('Ratios Calculated fix'!AK$429-'Ratios Calculated fix'!AK$428)</f>
        <v>#DIV/0!</v>
      </c>
      <c r="AL3" s="21" t="e">
        <f>('Ratios Calculated fix'!AL3-'Ratios Calculated fix'!AL$428)/('Ratios Calculated fix'!AL$429-'Ratios Calculated fix'!AL$428)</f>
        <v>#DIV/0!</v>
      </c>
      <c r="AM3" s="21">
        <f>('Ratios Calculated fix'!AM3-'Ratios Calculated fix'!AM$428)/('Ratios Calculated fix'!AM$429-'Ratios Calculated fix'!AM$428)</f>
        <v>0.21843692230433065</v>
      </c>
      <c r="AN3" s="21">
        <f>('Ratios Calculated fix'!AN3-'Ratios Calculated fix'!AN$428)/('Ratios Calculated fix'!AN$429-'Ratios Calculated fix'!AN$428)</f>
        <v>9.5687292301038257E-2</v>
      </c>
      <c r="AO3" s="21">
        <f>('Ratios Calculated fix'!AO3-'Ratios Calculated fix'!AO$428)/('Ratios Calculated fix'!AO$429-'Ratios Calculated fix'!AO$428)</f>
        <v>0.17524965525809294</v>
      </c>
      <c r="AP3" s="21">
        <f>('Ratios Calculated fix'!AP3-'Ratios Calculated fix'!AP$428)/('Ratios Calculated fix'!AP$429-'Ratios Calculated fix'!AP$428)</f>
        <v>0.56625380766607547</v>
      </c>
      <c r="AQ3" s="21">
        <f>('Ratios Calculated fix'!AQ3-'Ratios Calculated fix'!AQ$428)/('Ratios Calculated fix'!AQ$429-'Ratios Calculated fix'!AQ$428)</f>
        <v>0.50049103331524758</v>
      </c>
      <c r="AR3" s="21">
        <f>('Ratios Calculated fix'!AR3-'Ratios Calculated fix'!AR$428)/('Ratios Calculated fix'!AR$429-'Ratios Calculated fix'!AR$428)</f>
        <v>0.2623859634629222</v>
      </c>
      <c r="AS3" s="21">
        <f>('Ratios Calculated fix'!AS3-'Ratios Calculated fix'!AS$428)/('Ratios Calculated fix'!AS$429-'Ratios Calculated fix'!AS$428)</f>
        <v>0.60149044931531737</v>
      </c>
      <c r="AT3" s="21">
        <f>('Ratios Calculated fix'!AT3-'Ratios Calculated fix'!AT$428)/('Ratios Calculated fix'!AT$429-'Ratios Calculated fix'!AT$428)</f>
        <v>0.36826857561888865</v>
      </c>
      <c r="AU3" s="21">
        <f>('Ratios Calculated fix'!AU3-'Ratios Calculated fix'!AU$428)/('Ratios Calculated fix'!AU$429-'Ratios Calculated fix'!AU$428)</f>
        <v>0.61884924928612373</v>
      </c>
      <c r="AV3" s="21" t="e">
        <f>('Ratios Calculated fix'!AV3-'Ratios Calculated fix'!AV$428)/('Ratios Calculated fix'!AV$429-'Ratios Calculated fix'!AV$428)</f>
        <v>#DIV/0!</v>
      </c>
      <c r="AW3" s="21" t="e">
        <f>('Ratios Calculated fix'!AW3-'Ratios Calculated fix'!AW$428)/('Ratios Calculated fix'!AW$429-'Ratios Calculated fix'!AW$428)</f>
        <v>#DIV/0!</v>
      </c>
      <c r="AX3" s="21" t="e">
        <f>('Ratios Calculated fix'!AX3-'Ratios Calculated fix'!AX$428)/('Ratios Calculated fix'!AX$429-'Ratios Calculated fix'!AX$428)</f>
        <v>#DIV/0!</v>
      </c>
      <c r="AY3" s="21">
        <f>('Ratios Calculated fix'!AY3-'Ratios Calculated fix'!AY$428)/('Ratios Calculated fix'!AY$429-'Ratios Calculated fix'!AY$428)</f>
        <v>0.27512568713522423</v>
      </c>
      <c r="AZ3" s="21">
        <f>('Ratios Calculated fix'!AZ3-'Ratios Calculated fix'!AZ$428)/('Ratios Calculated fix'!AZ$429-'Ratios Calculated fix'!AZ$428)</f>
        <v>0.77556442874638754</v>
      </c>
      <c r="BA3" s="21">
        <f>('Ratios Calculated fix'!BA3-'Ratios Calculated fix'!BA$428)/('Ratios Calculated fix'!BA$429-'Ratios Calculated fix'!BA$428)</f>
        <v>0.74354384884176039</v>
      </c>
      <c r="BB3" s="21" t="e">
        <f>('Ratios Calculated fix'!BB3-'Ratios Calculated fix'!BB$428)/('Ratios Calculated fix'!BB$429-'Ratios Calculated fix'!BB$428)</f>
        <v>#DIV/0!</v>
      </c>
      <c r="BC3" s="21">
        <f>('Ratios Calculated fix'!BC3-'Ratios Calculated fix'!BC$428)/('Ratios Calculated fix'!BC$429-'Ratios Calculated fix'!BC$428)</f>
        <v>0.22681938362628704</v>
      </c>
    </row>
    <row r="4" spans="1:55" x14ac:dyDescent="0.2">
      <c r="A4" s="3" t="s">
        <v>43</v>
      </c>
      <c r="B4" s="3" t="s">
        <v>44</v>
      </c>
      <c r="C4" s="3" t="s">
        <v>45</v>
      </c>
      <c r="D4" s="3">
        <v>184955</v>
      </c>
      <c r="E4" s="3" t="s">
        <v>16</v>
      </c>
      <c r="F4" s="3">
        <v>2019</v>
      </c>
      <c r="G4" s="3" t="s">
        <v>17</v>
      </c>
      <c r="H4" s="4">
        <v>43830</v>
      </c>
      <c r="I4" s="4">
        <v>43879</v>
      </c>
      <c r="J4" s="4">
        <v>43879</v>
      </c>
      <c r="K4" s="5">
        <v>69570000</v>
      </c>
      <c r="L4" s="5">
        <v>69885000</v>
      </c>
      <c r="M4" s="3" t="s">
        <v>46</v>
      </c>
      <c r="N4" s="20">
        <f>('Ratios Calculated fix'!N4-'Ratios Calculated fix'!N$428)/('Ratios Calculated fix'!N$429-'Ratios Calculated fix'!N$428)</f>
        <v>4.8826397763730031E-2</v>
      </c>
      <c r="O4" s="21">
        <f>('Ratios Calculated fix'!O4-'Ratios Calculated fix'!O$428)/('Ratios Calculated fix'!O$429-'Ratios Calculated fix'!O$428)</f>
        <v>1.081375928360909E-2</v>
      </c>
      <c r="P4" s="21">
        <f>('Ratios Calculated fix'!P4-'Ratios Calculated fix'!P$428)/('Ratios Calculated fix'!P$429-'Ratios Calculated fix'!P$428)</f>
        <v>1.4167173025042439E-2</v>
      </c>
      <c r="Q4" s="21">
        <f>('Ratios Calculated fix'!Q4-'Ratios Calculated fix'!Q$428)/('Ratios Calculated fix'!Q$429-'Ratios Calculated fix'!Q$428)</f>
        <v>0.26247347750912892</v>
      </c>
      <c r="R4" s="21">
        <f>('Ratios Calculated fix'!R4-'Ratios Calculated fix'!R$428)/('Ratios Calculated fix'!R$429-'Ratios Calculated fix'!R$428)</f>
        <v>3.266510271512691E-2</v>
      </c>
      <c r="S4" s="21">
        <f>('Ratios Calculated fix'!S4-'Ratios Calculated fix'!S$428)/('Ratios Calculated fix'!S$429-'Ratios Calculated fix'!S$428)</f>
        <v>0</v>
      </c>
      <c r="T4" s="21">
        <f>('Ratios Calculated fix'!T4-'Ratios Calculated fix'!T$428)/('Ratios Calculated fix'!T$429-'Ratios Calculated fix'!T$428)</f>
        <v>3.3003360015378957E-2</v>
      </c>
      <c r="U4" s="21">
        <f>('Ratios Calculated fix'!U4-'Ratios Calculated fix'!U$428)/('Ratios Calculated fix'!U$429-'Ratios Calculated fix'!U$428)</f>
        <v>0.64455485957701553</v>
      </c>
      <c r="V4" s="21">
        <f>('Ratios Calculated fix'!V4-'Ratios Calculated fix'!V$428)/('Ratios Calculated fix'!V$429-'Ratios Calculated fix'!V$428)</f>
        <v>0.48825282224192584</v>
      </c>
      <c r="W4" s="21">
        <f>('Ratios Calculated fix'!W4-'Ratios Calculated fix'!W$428)/('Ratios Calculated fix'!W$429-'Ratios Calculated fix'!W$428)</f>
        <v>0.62638544055620782</v>
      </c>
      <c r="X4" s="21">
        <f>('Ratios Calculated fix'!X4-'Ratios Calculated fix'!X$428)/('Ratios Calculated fix'!X$429-'Ratios Calculated fix'!X$428)</f>
        <v>0.51756736682506788</v>
      </c>
      <c r="Y4" s="21">
        <f>('Ratios Calculated fix'!Y4-'Ratios Calculated fix'!Y$428)/('Ratios Calculated fix'!Y$429-'Ratios Calculated fix'!Y$428)</f>
        <v>0.47078867676385411</v>
      </c>
      <c r="Z4" s="21">
        <f>('Ratios Calculated fix'!Z4-'Ratios Calculated fix'!Z$428)/('Ratios Calculated fix'!Z$429-'Ratios Calculated fix'!Z$428)</f>
        <v>0.48243263317493201</v>
      </c>
      <c r="AA4" s="21">
        <f>('Ratios Calculated fix'!AA4-'Ratios Calculated fix'!AA$428)/('Ratios Calculated fix'!AA$429-'Ratios Calculated fix'!AA$428)</f>
        <v>0.19026150327468994</v>
      </c>
      <c r="AB4" s="21">
        <f>('Ratios Calculated fix'!AB4-'Ratios Calculated fix'!AB$428)/('Ratios Calculated fix'!AB$429-'Ratios Calculated fix'!AB$428)</f>
        <v>0.8797087884735223</v>
      </c>
      <c r="AC4" s="21">
        <f>('Ratios Calculated fix'!AC4-'Ratios Calculated fix'!AC$428)/('Ratios Calculated fix'!AC$429-'Ratios Calculated fix'!AC$428)</f>
        <v>0.41853457930223081</v>
      </c>
      <c r="AD4" s="21">
        <f>('Ratios Calculated fix'!AD4-'Ratios Calculated fix'!AD$428)/('Ratios Calculated fix'!AD$429-'Ratios Calculated fix'!AD$428)</f>
        <v>0.35151763030255401</v>
      </c>
      <c r="AE4" s="21">
        <f>('Ratios Calculated fix'!AE4-'Ratios Calculated fix'!AE$428)/('Ratios Calculated fix'!AE$429-'Ratios Calculated fix'!AE$428)</f>
        <v>0.39966795401679439</v>
      </c>
      <c r="AF4" s="21">
        <f>('Ratios Calculated fix'!AF4-'Ratios Calculated fix'!AF$428)/('Ratios Calculated fix'!AF$429-'Ratios Calculated fix'!AF$428)</f>
        <v>0.38002087608578539</v>
      </c>
      <c r="AG4" s="21" t="e">
        <f>('Ratios Calculated fix'!AG4-'Ratios Calculated fix'!AG$428)/('Ratios Calculated fix'!AG$429-'Ratios Calculated fix'!AG$428)</f>
        <v>#DIV/0!</v>
      </c>
      <c r="AH4" s="21" t="e">
        <f>('Ratios Calculated fix'!AH4-'Ratios Calculated fix'!AH$428)/('Ratios Calculated fix'!AH$429-'Ratios Calculated fix'!AH$428)</f>
        <v>#DIV/0!</v>
      </c>
      <c r="AI4" s="21">
        <f>('Ratios Calculated fix'!AI4-'Ratios Calculated fix'!AI$428)/('Ratios Calculated fix'!AI$429-'Ratios Calculated fix'!AI$428)</f>
        <v>0.98647288053588122</v>
      </c>
      <c r="AJ4" s="21">
        <f>('Ratios Calculated fix'!AJ4-'Ratios Calculated fix'!AJ$428)/('Ratios Calculated fix'!AJ$429-'Ratios Calculated fix'!AJ$428)</f>
        <v>7.3791730341489725E-2</v>
      </c>
      <c r="AK4" s="21" t="e">
        <f>('Ratios Calculated fix'!AK4-'Ratios Calculated fix'!AK$428)/('Ratios Calculated fix'!AK$429-'Ratios Calculated fix'!AK$428)</f>
        <v>#DIV/0!</v>
      </c>
      <c r="AL4" s="21" t="e">
        <f>('Ratios Calculated fix'!AL4-'Ratios Calculated fix'!AL$428)/('Ratios Calculated fix'!AL$429-'Ratios Calculated fix'!AL$428)</f>
        <v>#DIV/0!</v>
      </c>
      <c r="AM4" s="21">
        <f>('Ratios Calculated fix'!AM4-'Ratios Calculated fix'!AM$428)/('Ratios Calculated fix'!AM$429-'Ratios Calculated fix'!AM$428)</f>
        <v>0.30931518705045336</v>
      </c>
      <c r="AN4" s="21">
        <f>('Ratios Calculated fix'!AN4-'Ratios Calculated fix'!AN$428)/('Ratios Calculated fix'!AN$429-'Ratios Calculated fix'!AN$428)</f>
        <v>0.27879792178498231</v>
      </c>
      <c r="AO4" s="21">
        <f>('Ratios Calculated fix'!AO4-'Ratios Calculated fix'!AO$428)/('Ratios Calculated fix'!AO$429-'Ratios Calculated fix'!AO$428)</f>
        <v>0.2464902285604357</v>
      </c>
      <c r="AP4" s="21">
        <f>('Ratios Calculated fix'!AP4-'Ratios Calculated fix'!AP$428)/('Ratios Calculated fix'!AP$429-'Ratios Calculated fix'!AP$428)</f>
        <v>0.57540879091803299</v>
      </c>
      <c r="AQ4" s="21">
        <f>('Ratios Calculated fix'!AQ4-'Ratios Calculated fix'!AQ$428)/('Ratios Calculated fix'!AQ$429-'Ratios Calculated fix'!AQ$428)</f>
        <v>0.53376730305313891</v>
      </c>
      <c r="AR4" s="21">
        <f>('Ratios Calculated fix'!AR4-'Ratios Calculated fix'!AR$428)/('Ratios Calculated fix'!AR$429-'Ratios Calculated fix'!AR$428)</f>
        <v>0.21458322850960254</v>
      </c>
      <c r="AS4" s="21">
        <f>('Ratios Calculated fix'!AS4-'Ratios Calculated fix'!AS$428)/('Ratios Calculated fix'!AS$429-'Ratios Calculated fix'!AS$428)</f>
        <v>0.60682333272390221</v>
      </c>
      <c r="AT4" s="21">
        <f>('Ratios Calculated fix'!AT4-'Ratios Calculated fix'!AT$428)/('Ratios Calculated fix'!AT$429-'Ratios Calculated fix'!AT$428)</f>
        <v>0.33011384323034487</v>
      </c>
      <c r="AU4" s="21">
        <f>('Ratios Calculated fix'!AU4-'Ratios Calculated fix'!AU$428)/('Ratios Calculated fix'!AU$429-'Ratios Calculated fix'!AU$428)</f>
        <v>0.62338916477446604</v>
      </c>
      <c r="AV4" s="21" t="e">
        <f>('Ratios Calculated fix'!AV4-'Ratios Calculated fix'!AV$428)/('Ratios Calculated fix'!AV$429-'Ratios Calculated fix'!AV$428)</f>
        <v>#DIV/0!</v>
      </c>
      <c r="AW4" s="21" t="e">
        <f>('Ratios Calculated fix'!AW4-'Ratios Calculated fix'!AW$428)/('Ratios Calculated fix'!AW$429-'Ratios Calculated fix'!AW$428)</f>
        <v>#DIV/0!</v>
      </c>
      <c r="AX4" s="21" t="e">
        <f>('Ratios Calculated fix'!AX4-'Ratios Calculated fix'!AX$428)/('Ratios Calculated fix'!AX$429-'Ratios Calculated fix'!AX$428)</f>
        <v>#DIV/0!</v>
      </c>
      <c r="AY4" s="21">
        <f>('Ratios Calculated fix'!AY4-'Ratios Calculated fix'!AY$428)/('Ratios Calculated fix'!AY$429-'Ratios Calculated fix'!AY$428)</f>
        <v>0.23158039191410576</v>
      </c>
      <c r="AZ4" s="21">
        <f>('Ratios Calculated fix'!AZ4-'Ratios Calculated fix'!AZ$428)/('Ratios Calculated fix'!AZ$429-'Ratios Calculated fix'!AZ$428)</f>
        <v>0.74709702742062367</v>
      </c>
      <c r="BA4" s="21">
        <f>('Ratios Calculated fix'!BA4-'Ratios Calculated fix'!BA$428)/('Ratios Calculated fix'!BA$429-'Ratios Calculated fix'!BA$428)</f>
        <v>0.74384152776961854</v>
      </c>
      <c r="BB4" s="21" t="e">
        <f>('Ratios Calculated fix'!BB4-'Ratios Calculated fix'!BB$428)/('Ratios Calculated fix'!BB$429-'Ratios Calculated fix'!BB$428)</f>
        <v>#DIV/0!</v>
      </c>
      <c r="BC4" s="21">
        <f>('Ratios Calculated fix'!BC4-'Ratios Calculated fix'!BC$428)/('Ratios Calculated fix'!BC$429-'Ratios Calculated fix'!BC$428)</f>
        <v>0.23080415427940917</v>
      </c>
    </row>
    <row r="5" spans="1:55" x14ac:dyDescent="0.2">
      <c r="A5" s="3" t="s">
        <v>140</v>
      </c>
      <c r="B5" s="3" t="s">
        <v>141</v>
      </c>
      <c r="C5" s="3" t="s">
        <v>34</v>
      </c>
      <c r="D5" s="3">
        <v>111052</v>
      </c>
      <c r="E5" s="3" t="s">
        <v>16</v>
      </c>
      <c r="F5" s="3">
        <v>2019</v>
      </c>
      <c r="G5" s="3" t="s">
        <v>17</v>
      </c>
      <c r="H5" s="4">
        <v>43738</v>
      </c>
      <c r="I5" s="4">
        <v>43769</v>
      </c>
      <c r="J5" s="4">
        <v>43769</v>
      </c>
      <c r="K5" s="5">
        <v>17963248000</v>
      </c>
      <c r="L5" s="5">
        <v>18081496000</v>
      </c>
      <c r="M5" s="3" t="s">
        <v>142</v>
      </c>
      <c r="N5" s="20">
        <f>('Ratios Calculated fix'!N5-'Ratios Calculated fix'!N$428)/('Ratios Calculated fix'!N$429-'Ratios Calculated fix'!N$428)</f>
        <v>3.9834392074867511E-2</v>
      </c>
      <c r="O5" s="21">
        <f>('Ratios Calculated fix'!O5-'Ratios Calculated fix'!O$428)/('Ratios Calculated fix'!O$429-'Ratios Calculated fix'!O$428)</f>
        <v>3.830609148865452E-2</v>
      </c>
      <c r="P5" s="21">
        <f>('Ratios Calculated fix'!P5-'Ratios Calculated fix'!P$428)/('Ratios Calculated fix'!P$429-'Ratios Calculated fix'!P$428)</f>
        <v>6.6329859889315432E-2</v>
      </c>
      <c r="Q5" s="21">
        <f>('Ratios Calculated fix'!Q5-'Ratios Calculated fix'!Q$428)/('Ratios Calculated fix'!Q$429-'Ratios Calculated fix'!Q$428)</f>
        <v>0.26352577015477552</v>
      </c>
      <c r="R5" s="21">
        <f>('Ratios Calculated fix'!R5-'Ratios Calculated fix'!R$428)/('Ratios Calculated fix'!R$429-'Ratios Calculated fix'!R$428)</f>
        <v>8.1774694593612293E-2</v>
      </c>
      <c r="S5" s="21">
        <f>('Ratios Calculated fix'!S5-'Ratios Calculated fix'!S$428)/('Ratios Calculated fix'!S$429-'Ratios Calculated fix'!S$428)</f>
        <v>7.1393424810006767E-2</v>
      </c>
      <c r="T5" s="21">
        <f>('Ratios Calculated fix'!T5-'Ratios Calculated fix'!T$428)/('Ratios Calculated fix'!T$429-'Ratios Calculated fix'!T$428)</f>
        <v>6.9427626715051913E-2</v>
      </c>
      <c r="U5" s="21">
        <f>('Ratios Calculated fix'!U5-'Ratios Calculated fix'!U$428)/('Ratios Calculated fix'!U$429-'Ratios Calculated fix'!U$428)</f>
        <v>0.65195586811639616</v>
      </c>
      <c r="V5" s="21">
        <f>('Ratios Calculated fix'!V5-'Ratios Calculated fix'!V$428)/('Ratios Calculated fix'!V$429-'Ratios Calculated fix'!V$428)</f>
        <v>0.50625740586715617</v>
      </c>
      <c r="W5" s="21">
        <f>('Ratios Calculated fix'!W5-'Ratios Calculated fix'!W$428)/('Ratios Calculated fix'!W$429-'Ratios Calculated fix'!W$428)</f>
        <v>0.63225063737842957</v>
      </c>
      <c r="X5" s="21">
        <f>('Ratios Calculated fix'!X5-'Ratios Calculated fix'!X$428)/('Ratios Calculated fix'!X$429-'Ratios Calculated fix'!X$428)</f>
        <v>0.2752594617140014</v>
      </c>
      <c r="Y5" s="21">
        <f>('Ratios Calculated fix'!Y5-'Ratios Calculated fix'!Y$428)/('Ratios Calculated fix'!Y$429-'Ratios Calculated fix'!Y$428)</f>
        <v>0.45470924203773483</v>
      </c>
      <c r="Z5" s="21">
        <f>('Ratios Calculated fix'!Z5-'Ratios Calculated fix'!Z$428)/('Ratios Calculated fix'!Z$429-'Ratios Calculated fix'!Z$428)</f>
        <v>0.7247405382859986</v>
      </c>
      <c r="AA5" s="21">
        <f>('Ratios Calculated fix'!AA5-'Ratios Calculated fix'!AA$428)/('Ratios Calculated fix'!AA$429-'Ratios Calculated fix'!AA$428)</f>
        <v>0</v>
      </c>
      <c r="AB5" s="21">
        <f>('Ratios Calculated fix'!AB5-'Ratios Calculated fix'!AB$428)/('Ratios Calculated fix'!AB$429-'Ratios Calculated fix'!AB$428)</f>
        <v>0.86881416499996378</v>
      </c>
      <c r="AC5" s="21">
        <f>('Ratios Calculated fix'!AC5-'Ratios Calculated fix'!AC$428)/('Ratios Calculated fix'!AC$429-'Ratios Calculated fix'!AC$428)</f>
        <v>0.36587492350814826</v>
      </c>
      <c r="AD5" s="21">
        <f>('Ratios Calculated fix'!AD5-'Ratios Calculated fix'!AD$428)/('Ratios Calculated fix'!AD$429-'Ratios Calculated fix'!AD$428)</f>
        <v>0.51230618268125583</v>
      </c>
      <c r="AE5" s="21">
        <f>('Ratios Calculated fix'!AE5-'Ratios Calculated fix'!AE$428)/('Ratios Calculated fix'!AE$429-'Ratios Calculated fix'!AE$428)</f>
        <v>0.58248106556174628</v>
      </c>
      <c r="AF5" s="21">
        <f>('Ratios Calculated fix'!AF5-'Ratios Calculated fix'!AF$428)/('Ratios Calculated fix'!AF$429-'Ratios Calculated fix'!AF$428)</f>
        <v>0.4286543533298946</v>
      </c>
      <c r="AG5" s="21" t="e">
        <f>('Ratios Calculated fix'!AG5-'Ratios Calculated fix'!AG$428)/('Ratios Calculated fix'!AG$429-'Ratios Calculated fix'!AG$428)</f>
        <v>#DIV/0!</v>
      </c>
      <c r="AH5" s="21" t="e">
        <f>('Ratios Calculated fix'!AH5-'Ratios Calculated fix'!AH$428)/('Ratios Calculated fix'!AH$429-'Ratios Calculated fix'!AH$428)</f>
        <v>#DIV/0!</v>
      </c>
      <c r="AI5" s="21">
        <f>('Ratios Calculated fix'!AI5-'Ratios Calculated fix'!AI$428)/('Ratios Calculated fix'!AI$429-'Ratios Calculated fix'!AI$428)</f>
        <v>0.98612792518068726</v>
      </c>
      <c r="AJ5" s="21">
        <f>('Ratios Calculated fix'!AJ5-'Ratios Calculated fix'!AJ$428)/('Ratios Calculated fix'!AJ$429-'Ratios Calculated fix'!AJ$428)</f>
        <v>0.14242097144482496</v>
      </c>
      <c r="AK5" s="21" t="e">
        <f>('Ratios Calculated fix'!AK5-'Ratios Calculated fix'!AK$428)/('Ratios Calculated fix'!AK$429-'Ratios Calculated fix'!AK$428)</f>
        <v>#DIV/0!</v>
      </c>
      <c r="AL5" s="21" t="e">
        <f>('Ratios Calculated fix'!AL5-'Ratios Calculated fix'!AL$428)/('Ratios Calculated fix'!AL$429-'Ratios Calculated fix'!AL$428)</f>
        <v>#DIV/0!</v>
      </c>
      <c r="AM5" s="21">
        <f>('Ratios Calculated fix'!AM5-'Ratios Calculated fix'!AM$428)/('Ratios Calculated fix'!AM$429-'Ratios Calculated fix'!AM$428)</f>
        <v>0.31705778076561281</v>
      </c>
      <c r="AN5" s="21">
        <f>('Ratios Calculated fix'!AN5-'Ratios Calculated fix'!AN$428)/('Ratios Calculated fix'!AN$429-'Ratios Calculated fix'!AN$428)</f>
        <v>0.27546581639317524</v>
      </c>
      <c r="AO5" s="21">
        <f>('Ratios Calculated fix'!AO5-'Ratios Calculated fix'!AO$428)/('Ratios Calculated fix'!AO$429-'Ratios Calculated fix'!AO$428)</f>
        <v>0.13121507834370788</v>
      </c>
      <c r="AP5" s="21">
        <f>('Ratios Calculated fix'!AP5-'Ratios Calculated fix'!AP$428)/('Ratios Calculated fix'!AP$429-'Ratios Calculated fix'!AP$428)</f>
        <v>0.57810705317741229</v>
      </c>
      <c r="AQ5" s="21">
        <f>('Ratios Calculated fix'!AQ5-'Ratios Calculated fix'!AQ$428)/('Ratios Calculated fix'!AQ$429-'Ratios Calculated fix'!AQ$428)</f>
        <v>0.65666166404106563</v>
      </c>
      <c r="AR5" s="21">
        <f>('Ratios Calculated fix'!AR5-'Ratios Calculated fix'!AR$428)/('Ratios Calculated fix'!AR$429-'Ratios Calculated fix'!AR$428)</f>
        <v>0.42841791757692516</v>
      </c>
      <c r="AS5" s="21">
        <f>('Ratios Calculated fix'!AS5-'Ratios Calculated fix'!AS$428)/('Ratios Calculated fix'!AS$429-'Ratios Calculated fix'!AS$428)</f>
        <v>0.59078345397873244</v>
      </c>
      <c r="AT5" s="21">
        <f>('Ratios Calculated fix'!AT5-'Ratios Calculated fix'!AT$428)/('Ratios Calculated fix'!AT$429-'Ratios Calculated fix'!AT$428)</f>
        <v>0.53105094037875966</v>
      </c>
      <c r="AU5" s="21">
        <f>('Ratios Calculated fix'!AU5-'Ratios Calculated fix'!AU$428)/('Ratios Calculated fix'!AU$429-'Ratios Calculated fix'!AU$428)</f>
        <v>0.62854045421984683</v>
      </c>
      <c r="AV5" s="21" t="e">
        <f>('Ratios Calculated fix'!AV5-'Ratios Calculated fix'!AV$428)/('Ratios Calculated fix'!AV$429-'Ratios Calculated fix'!AV$428)</f>
        <v>#DIV/0!</v>
      </c>
      <c r="AW5" s="21" t="e">
        <f>('Ratios Calculated fix'!AW5-'Ratios Calculated fix'!AW$428)/('Ratios Calculated fix'!AW$429-'Ratios Calculated fix'!AW$428)</f>
        <v>#DIV/0!</v>
      </c>
      <c r="AX5" s="21" t="e">
        <f>('Ratios Calculated fix'!AX5-'Ratios Calculated fix'!AX$428)/('Ratios Calculated fix'!AX$429-'Ratios Calculated fix'!AX$428)</f>
        <v>#DIV/0!</v>
      </c>
      <c r="AY5" s="21">
        <f>('Ratios Calculated fix'!AY5-'Ratios Calculated fix'!AY$428)/('Ratios Calculated fix'!AY$429-'Ratios Calculated fix'!AY$428)</f>
        <v>0.23251844024669369</v>
      </c>
      <c r="AZ5" s="21">
        <f>('Ratios Calculated fix'!AZ5-'Ratios Calculated fix'!AZ$428)/('Ratios Calculated fix'!AZ$429-'Ratios Calculated fix'!AZ$428)</f>
        <v>0.74495308966641094</v>
      </c>
      <c r="BA5" s="21">
        <f>('Ratios Calculated fix'!BA5-'Ratios Calculated fix'!BA$428)/('Ratios Calculated fix'!BA$429-'Ratios Calculated fix'!BA$428)</f>
        <v>0.74333427787145934</v>
      </c>
      <c r="BB5" s="21" t="e">
        <f>('Ratios Calculated fix'!BB5-'Ratios Calculated fix'!BB$428)/('Ratios Calculated fix'!BB$429-'Ratios Calculated fix'!BB$428)</f>
        <v>#DIV/0!</v>
      </c>
      <c r="BC5" s="21">
        <f>('Ratios Calculated fix'!BC5-'Ratios Calculated fix'!BC$428)/('Ratios Calculated fix'!BC$429-'Ratios Calculated fix'!BC$428)</f>
        <v>0.3091570320752412</v>
      </c>
    </row>
    <row r="6" spans="1:55" x14ac:dyDescent="0.2">
      <c r="A6" s="3" t="s">
        <v>26</v>
      </c>
      <c r="B6" s="3" t="s">
        <v>27</v>
      </c>
      <c r="C6" s="3" t="s">
        <v>24</v>
      </c>
      <c r="D6" s="3">
        <v>61199</v>
      </c>
      <c r="E6" s="3" t="s">
        <v>16</v>
      </c>
      <c r="F6" s="3">
        <v>2019</v>
      </c>
      <c r="G6" s="3" t="s">
        <v>17</v>
      </c>
      <c r="H6" s="4">
        <v>43830</v>
      </c>
      <c r="I6" s="4">
        <v>43882</v>
      </c>
      <c r="J6" s="4">
        <v>43882</v>
      </c>
      <c r="K6" s="5">
        <v>1483000000</v>
      </c>
      <c r="L6" s="5">
        <v>1486000000</v>
      </c>
      <c r="M6" s="3" t="s">
        <v>28</v>
      </c>
      <c r="N6" s="20">
        <f>('Ratios Calculated fix'!N6-'Ratios Calculated fix'!N$428)/('Ratios Calculated fix'!N$429-'Ratios Calculated fix'!N$428)</f>
        <v>3.9811580267099689E-2</v>
      </c>
      <c r="O6" s="21">
        <f>('Ratios Calculated fix'!O6-'Ratios Calculated fix'!O$428)/('Ratios Calculated fix'!O$429-'Ratios Calculated fix'!O$428)</f>
        <v>3.6750772828124958E-2</v>
      </c>
      <c r="P6" s="21">
        <f>('Ratios Calculated fix'!P6-'Ratios Calculated fix'!P$428)/('Ratios Calculated fix'!P$429-'Ratios Calculated fix'!P$428)</f>
        <v>5.3026889287040344E-2</v>
      </c>
      <c r="Q6" s="21">
        <f>('Ratios Calculated fix'!Q6-'Ratios Calculated fix'!Q$428)/('Ratios Calculated fix'!Q$429-'Ratios Calculated fix'!Q$428)</f>
        <v>0.30042404196696343</v>
      </c>
      <c r="R6" s="21">
        <f>('Ratios Calculated fix'!R6-'Ratios Calculated fix'!R$428)/('Ratios Calculated fix'!R$429-'Ratios Calculated fix'!R$428)</f>
        <v>0.14005985871529386</v>
      </c>
      <c r="S6" s="21">
        <f>('Ratios Calculated fix'!S6-'Ratios Calculated fix'!S$428)/('Ratios Calculated fix'!S$429-'Ratios Calculated fix'!S$428)</f>
        <v>0.13145303730778324</v>
      </c>
      <c r="T6" s="21">
        <f>('Ratios Calculated fix'!T6-'Ratios Calculated fix'!T$428)/('Ratios Calculated fix'!T$429-'Ratios Calculated fix'!T$428)</f>
        <v>0.11721702808202683</v>
      </c>
      <c r="U6" s="21">
        <f>('Ratios Calculated fix'!U6-'Ratios Calculated fix'!U$428)/('Ratios Calculated fix'!U$429-'Ratios Calculated fix'!U$428)</f>
        <v>0.73787340238755394</v>
      </c>
      <c r="V6" s="21">
        <f>('Ratios Calculated fix'!V6-'Ratios Calculated fix'!V$428)/('Ratios Calculated fix'!V$429-'Ratios Calculated fix'!V$428)</f>
        <v>0.65268423115903018</v>
      </c>
      <c r="W6" s="21">
        <f>('Ratios Calculated fix'!W6-'Ratios Calculated fix'!W$428)/('Ratios Calculated fix'!W$429-'Ratios Calculated fix'!W$428)</f>
        <v>0.70703871139792063</v>
      </c>
      <c r="X6" s="21">
        <f>('Ratios Calculated fix'!X6-'Ratios Calculated fix'!X$428)/('Ratios Calculated fix'!X$429-'Ratios Calculated fix'!X$428)</f>
        <v>0.24022802890797046</v>
      </c>
      <c r="Y6" s="21">
        <f>('Ratios Calculated fix'!Y6-'Ratios Calculated fix'!Y$428)/('Ratios Calculated fix'!Y$429-'Ratios Calculated fix'!Y$428)</f>
        <v>0.4348075104213695</v>
      </c>
      <c r="Z6" s="21">
        <f>('Ratios Calculated fix'!Z6-'Ratios Calculated fix'!Z$428)/('Ratios Calculated fix'!Z$429-'Ratios Calculated fix'!Z$428)</f>
        <v>0.75977197109202943</v>
      </c>
      <c r="AA6" s="21">
        <f>('Ratios Calculated fix'!AA6-'Ratios Calculated fix'!AA$428)/('Ratios Calculated fix'!AA$429-'Ratios Calculated fix'!AA$428)</f>
        <v>0.36194904576719289</v>
      </c>
      <c r="AB6" s="21">
        <f>('Ratios Calculated fix'!AB6-'Ratios Calculated fix'!AB$428)/('Ratios Calculated fix'!AB$429-'Ratios Calculated fix'!AB$428)</f>
        <v>0.80049429611420742</v>
      </c>
      <c r="AC6" s="21">
        <f>('Ratios Calculated fix'!AC6-'Ratios Calculated fix'!AC$428)/('Ratios Calculated fix'!AC$429-'Ratios Calculated fix'!AC$428)</f>
        <v>0.74286319674135959</v>
      </c>
      <c r="AD6" s="21">
        <f>('Ratios Calculated fix'!AD6-'Ratios Calculated fix'!AD$428)/('Ratios Calculated fix'!AD$429-'Ratios Calculated fix'!AD$428)</f>
        <v>0.57757365855218734</v>
      </c>
      <c r="AE6" s="21">
        <f>('Ratios Calculated fix'!AE6-'Ratios Calculated fix'!AE$428)/('Ratios Calculated fix'!AE$429-'Ratios Calculated fix'!AE$428)</f>
        <v>0.65668877606185361</v>
      </c>
      <c r="AF6" s="21">
        <f>('Ratios Calculated fix'!AF6-'Ratios Calculated fix'!AF$428)/('Ratios Calculated fix'!AF$429-'Ratios Calculated fix'!AF$428)</f>
        <v>0.42174215647346841</v>
      </c>
      <c r="AG6" s="21" t="e">
        <f>('Ratios Calculated fix'!AG6-'Ratios Calculated fix'!AG$428)/('Ratios Calculated fix'!AG$429-'Ratios Calculated fix'!AG$428)</f>
        <v>#DIV/0!</v>
      </c>
      <c r="AH6" s="21" t="e">
        <f>('Ratios Calculated fix'!AH6-'Ratios Calculated fix'!AH$428)/('Ratios Calculated fix'!AH$429-'Ratios Calculated fix'!AH$428)</f>
        <v>#DIV/0!</v>
      </c>
      <c r="AI6" s="21">
        <f>('Ratios Calculated fix'!AI6-'Ratios Calculated fix'!AI$428)/('Ratios Calculated fix'!AI$429-'Ratios Calculated fix'!AI$428)</f>
        <v>0.9857580252512631</v>
      </c>
      <c r="AJ6" s="21">
        <f>('Ratios Calculated fix'!AJ6-'Ratios Calculated fix'!AJ$428)/('Ratios Calculated fix'!AJ$429-'Ratios Calculated fix'!AJ$428)</f>
        <v>0.13672542689431344</v>
      </c>
      <c r="AK6" s="21" t="e">
        <f>('Ratios Calculated fix'!AK6-'Ratios Calculated fix'!AK$428)/('Ratios Calculated fix'!AK$429-'Ratios Calculated fix'!AK$428)</f>
        <v>#DIV/0!</v>
      </c>
      <c r="AL6" s="21" t="e">
        <f>('Ratios Calculated fix'!AL6-'Ratios Calculated fix'!AL$428)/('Ratios Calculated fix'!AL$429-'Ratios Calculated fix'!AL$428)</f>
        <v>#DIV/0!</v>
      </c>
      <c r="AM6" s="21">
        <f>('Ratios Calculated fix'!AM6-'Ratios Calculated fix'!AM$428)/('Ratios Calculated fix'!AM$429-'Ratios Calculated fix'!AM$428)</f>
        <v>0.3408617770018823</v>
      </c>
      <c r="AN6" s="21">
        <f>('Ratios Calculated fix'!AN6-'Ratios Calculated fix'!AN$428)/('Ratios Calculated fix'!AN$429-'Ratios Calculated fix'!AN$428)</f>
        <v>0.28778683315549353</v>
      </c>
      <c r="AO6" s="21">
        <f>('Ratios Calculated fix'!AO6-'Ratios Calculated fix'!AO$428)/('Ratios Calculated fix'!AO$429-'Ratios Calculated fix'!AO$428)</f>
        <v>8.1740011529960035E-2</v>
      </c>
      <c r="AP6" s="21">
        <f>('Ratios Calculated fix'!AP6-'Ratios Calculated fix'!AP$428)/('Ratios Calculated fix'!AP$429-'Ratios Calculated fix'!AP$428)</f>
        <v>0.57646787894119833</v>
      </c>
      <c r="AQ6" s="21">
        <f>('Ratios Calculated fix'!AQ6-'Ratios Calculated fix'!AQ$428)/('Ratios Calculated fix'!AQ$429-'Ratios Calculated fix'!AQ$428)</f>
        <v>0.56575792981475614</v>
      </c>
      <c r="AR6" s="21">
        <f>('Ratios Calculated fix'!AR6-'Ratios Calculated fix'!AR$428)/('Ratios Calculated fix'!AR$429-'Ratios Calculated fix'!AR$428)</f>
        <v>0.50048088421174763</v>
      </c>
      <c r="AS6" s="21">
        <f>('Ratios Calculated fix'!AS6-'Ratios Calculated fix'!AS$428)/('Ratios Calculated fix'!AS$429-'Ratios Calculated fix'!AS$428)</f>
        <v>0.56636710748152075</v>
      </c>
      <c r="AT6" s="21">
        <f>('Ratios Calculated fix'!AT6-'Ratios Calculated fix'!AT$428)/('Ratios Calculated fix'!AT$429-'Ratios Calculated fix'!AT$428)</f>
        <v>0.47011243034095379</v>
      </c>
      <c r="AU6" s="21">
        <f>('Ratios Calculated fix'!AU6-'Ratios Calculated fix'!AU$428)/('Ratios Calculated fix'!AU$429-'Ratios Calculated fix'!AU$428)</f>
        <v>0.66650680900306647</v>
      </c>
      <c r="AV6" s="21" t="e">
        <f>('Ratios Calculated fix'!AV6-'Ratios Calculated fix'!AV$428)/('Ratios Calculated fix'!AV$429-'Ratios Calculated fix'!AV$428)</f>
        <v>#DIV/0!</v>
      </c>
      <c r="AW6" s="21" t="e">
        <f>('Ratios Calculated fix'!AW6-'Ratios Calculated fix'!AW$428)/('Ratios Calculated fix'!AW$429-'Ratios Calculated fix'!AW$428)</f>
        <v>#DIV/0!</v>
      </c>
      <c r="AX6" s="21" t="e">
        <f>('Ratios Calculated fix'!AX6-'Ratios Calculated fix'!AX$428)/('Ratios Calculated fix'!AX$429-'Ratios Calculated fix'!AX$428)</f>
        <v>#DIV/0!</v>
      </c>
      <c r="AY6" s="21">
        <f>('Ratios Calculated fix'!AY6-'Ratios Calculated fix'!AY$428)/('Ratios Calculated fix'!AY$429-'Ratios Calculated fix'!AY$428)</f>
        <v>0.2650303301217885</v>
      </c>
      <c r="AZ6" s="21">
        <f>('Ratios Calculated fix'!AZ6-'Ratios Calculated fix'!AZ$428)/('Ratios Calculated fix'!AZ$429-'Ratios Calculated fix'!AZ$428)</f>
        <v>0.76799110023627937</v>
      </c>
      <c r="BA6" s="21">
        <f>('Ratios Calculated fix'!BA6-'Ratios Calculated fix'!BA$428)/('Ratios Calculated fix'!BA$429-'Ratios Calculated fix'!BA$428)</f>
        <v>0.74475497456599904</v>
      </c>
      <c r="BB6" s="21" t="e">
        <f>('Ratios Calculated fix'!BB6-'Ratios Calculated fix'!BB$428)/('Ratios Calculated fix'!BB$429-'Ratios Calculated fix'!BB$428)</f>
        <v>#DIV/0!</v>
      </c>
      <c r="BC6" s="21">
        <f>('Ratios Calculated fix'!BC6-'Ratios Calculated fix'!BC$428)/('Ratios Calculated fix'!BC$429-'Ratios Calculated fix'!BC$428)</f>
        <v>0.28033052947531578</v>
      </c>
    </row>
    <row r="7" spans="1:55" x14ac:dyDescent="0.2">
      <c r="A7" s="3" t="s">
        <v>115</v>
      </c>
      <c r="B7" s="3" t="s">
        <v>116</v>
      </c>
      <c r="C7" s="3" t="s">
        <v>24</v>
      </c>
      <c r="D7" s="3">
        <v>187024</v>
      </c>
      <c r="E7" s="3" t="s">
        <v>16</v>
      </c>
      <c r="F7" s="3">
        <v>2019</v>
      </c>
      <c r="G7" s="3" t="s">
        <v>17</v>
      </c>
      <c r="H7" s="4">
        <v>43738</v>
      </c>
      <c r="I7" s="4">
        <v>43788</v>
      </c>
      <c r="J7" s="4">
        <v>43788</v>
      </c>
      <c r="K7" s="5">
        <v>207967000</v>
      </c>
      <c r="L7" s="5">
        <v>209667000</v>
      </c>
      <c r="M7" s="3" t="s">
        <v>117</v>
      </c>
      <c r="N7" s="20">
        <f>('Ratios Calculated fix'!N7-'Ratios Calculated fix'!N$428)/('Ratios Calculated fix'!N$429-'Ratios Calculated fix'!N$428)</f>
        <v>2.8097545678151311E-2</v>
      </c>
      <c r="O7" s="21">
        <f>('Ratios Calculated fix'!O7-'Ratios Calculated fix'!O$428)/('Ratios Calculated fix'!O$429-'Ratios Calculated fix'!O$428)</f>
        <v>1.4534723613878843E-2</v>
      </c>
      <c r="P7" s="21">
        <f>('Ratios Calculated fix'!P7-'Ratios Calculated fix'!P$428)/('Ratios Calculated fix'!P$429-'Ratios Calculated fix'!P$428)</f>
        <v>8.1851691815754378E-3</v>
      </c>
      <c r="Q7" s="21">
        <f>('Ratios Calculated fix'!Q7-'Ratios Calculated fix'!Q$428)/('Ratios Calculated fix'!Q$429-'Ratios Calculated fix'!Q$428)</f>
        <v>0.31113656153725006</v>
      </c>
      <c r="R7" s="21">
        <f>('Ratios Calculated fix'!R7-'Ratios Calculated fix'!R$428)/('Ratios Calculated fix'!R$429-'Ratios Calculated fix'!R$428)</f>
        <v>2.8500058621431082E-2</v>
      </c>
      <c r="S7" s="21">
        <f>('Ratios Calculated fix'!S7-'Ratios Calculated fix'!S$428)/('Ratios Calculated fix'!S$429-'Ratios Calculated fix'!S$428)</f>
        <v>4.9783164527903367E-4</v>
      </c>
      <c r="T7" s="21">
        <f>('Ratios Calculated fix'!T7-'Ratios Calculated fix'!T$428)/('Ratios Calculated fix'!T$429-'Ratios Calculated fix'!T$428)</f>
        <v>2.8703183758573204E-2</v>
      </c>
      <c r="U7" s="21">
        <f>('Ratios Calculated fix'!U7-'Ratios Calculated fix'!U$428)/('Ratios Calculated fix'!U$429-'Ratios Calculated fix'!U$428)</f>
        <v>0.66490165239005627</v>
      </c>
      <c r="V7" s="21">
        <f>('Ratios Calculated fix'!V7-'Ratios Calculated fix'!V$428)/('Ratios Calculated fix'!V$429-'Ratios Calculated fix'!V$428)</f>
        <v>0.4890198913963823</v>
      </c>
      <c r="W7" s="21">
        <f>('Ratios Calculated fix'!W7-'Ratios Calculated fix'!W$428)/('Ratios Calculated fix'!W$429-'Ratios Calculated fix'!W$428)</f>
        <v>0.6477264358071857</v>
      </c>
      <c r="X7" s="21">
        <f>('Ratios Calculated fix'!X7-'Ratios Calculated fix'!X$428)/('Ratios Calculated fix'!X$429-'Ratios Calculated fix'!X$428)</f>
        <v>0.55702436412932166</v>
      </c>
      <c r="Y7" s="21">
        <f>('Ratios Calculated fix'!Y7-'Ratios Calculated fix'!Y$428)/('Ratios Calculated fix'!Y$429-'Ratios Calculated fix'!Y$428)</f>
        <v>0.42230890919398262</v>
      </c>
      <c r="Z7" s="21">
        <f>('Ratios Calculated fix'!Z7-'Ratios Calculated fix'!Z$428)/('Ratios Calculated fix'!Z$429-'Ratios Calculated fix'!Z$428)</f>
        <v>0.44297563587067823</v>
      </c>
      <c r="AA7" s="21">
        <f>('Ratios Calculated fix'!AA7-'Ratios Calculated fix'!AA$428)/('Ratios Calculated fix'!AA$429-'Ratios Calculated fix'!AA$428)</f>
        <v>0.27779062202624472</v>
      </c>
      <c r="AB7" s="21">
        <f>('Ratios Calculated fix'!AB7-'Ratios Calculated fix'!AB$428)/('Ratios Calculated fix'!AB$429-'Ratios Calculated fix'!AB$428)</f>
        <v>0.79724787037082145</v>
      </c>
      <c r="AC7" s="21">
        <f>('Ratios Calculated fix'!AC7-'Ratios Calculated fix'!AC$428)/('Ratios Calculated fix'!AC$429-'Ratios Calculated fix'!AC$428)</f>
        <v>0</v>
      </c>
      <c r="AD7" s="21">
        <f>('Ratios Calculated fix'!AD7-'Ratios Calculated fix'!AD$428)/('Ratios Calculated fix'!AD$429-'Ratios Calculated fix'!AD$428)</f>
        <v>0.31648943343502656</v>
      </c>
      <c r="AE7" s="21">
        <f>('Ratios Calculated fix'!AE7-'Ratios Calculated fix'!AE$428)/('Ratios Calculated fix'!AE$429-'Ratios Calculated fix'!AE$428)</f>
        <v>0.35754623394379648</v>
      </c>
      <c r="AF7" s="21">
        <f>('Ratios Calculated fix'!AF7-'Ratios Calculated fix'!AF$428)/('Ratios Calculated fix'!AF$429-'Ratios Calculated fix'!AF$428)</f>
        <v>0.36534340764970891</v>
      </c>
      <c r="AG7" s="21" t="e">
        <f>('Ratios Calculated fix'!AG7-'Ratios Calculated fix'!AG$428)/('Ratios Calculated fix'!AG$429-'Ratios Calculated fix'!AG$428)</f>
        <v>#DIV/0!</v>
      </c>
      <c r="AH7" s="21" t="e">
        <f>('Ratios Calculated fix'!AH7-'Ratios Calculated fix'!AH$428)/('Ratios Calculated fix'!AH$429-'Ratios Calculated fix'!AH$428)</f>
        <v>#DIV/0!</v>
      </c>
      <c r="AI7" s="21">
        <f>('Ratios Calculated fix'!AI7-'Ratios Calculated fix'!AI$428)/('Ratios Calculated fix'!AI$429-'Ratios Calculated fix'!AI$428)</f>
        <v>0.98532614833693821</v>
      </c>
      <c r="AJ7" s="21">
        <f>('Ratios Calculated fix'!AJ7-'Ratios Calculated fix'!AJ$428)/('Ratios Calculated fix'!AJ$429-'Ratios Calculated fix'!AJ$428)</f>
        <v>5.6568252197326446E-2</v>
      </c>
      <c r="AK7" s="21" t="e">
        <f>('Ratios Calculated fix'!AK7-'Ratios Calculated fix'!AK$428)/('Ratios Calculated fix'!AK$429-'Ratios Calculated fix'!AK$428)</f>
        <v>#DIV/0!</v>
      </c>
      <c r="AL7" s="21" t="e">
        <f>('Ratios Calculated fix'!AL7-'Ratios Calculated fix'!AL$428)/('Ratios Calculated fix'!AL$429-'Ratios Calculated fix'!AL$428)</f>
        <v>#DIV/0!</v>
      </c>
      <c r="AM7" s="21">
        <f>('Ratios Calculated fix'!AM7-'Ratios Calculated fix'!AM$428)/('Ratios Calculated fix'!AM$429-'Ratios Calculated fix'!AM$428)</f>
        <v>0.31061987976566435</v>
      </c>
      <c r="AN7" s="21">
        <f>('Ratios Calculated fix'!AN7-'Ratios Calculated fix'!AN$428)/('Ratios Calculated fix'!AN$429-'Ratios Calculated fix'!AN$428)</f>
        <v>0.50886508841257705</v>
      </c>
      <c r="AO7" s="21">
        <f>('Ratios Calculated fix'!AO7-'Ratios Calculated fix'!AO$428)/('Ratios Calculated fix'!AO$429-'Ratios Calculated fix'!AO$428)</f>
        <v>1</v>
      </c>
      <c r="AP7" s="21">
        <f>('Ratios Calculated fix'!AP7-'Ratios Calculated fix'!AP$428)/('Ratios Calculated fix'!AP$429-'Ratios Calculated fix'!AP$428)</f>
        <v>0.52359064123249988</v>
      </c>
      <c r="AQ7" s="21">
        <f>('Ratios Calculated fix'!AQ7-'Ratios Calculated fix'!AQ$428)/('Ratios Calculated fix'!AQ$429-'Ratios Calculated fix'!AQ$428)</f>
        <v>0.45652255058034419</v>
      </c>
      <c r="AR7" s="21">
        <f>('Ratios Calculated fix'!AR7-'Ratios Calculated fix'!AR$428)/('Ratios Calculated fix'!AR$429-'Ratios Calculated fix'!AR$428)</f>
        <v>0.16087423701066453</v>
      </c>
      <c r="AS7" s="21">
        <f>('Ratios Calculated fix'!AS7-'Ratios Calculated fix'!AS$428)/('Ratios Calculated fix'!AS$429-'Ratios Calculated fix'!AS$428)</f>
        <v>0.60536474275123131</v>
      </c>
      <c r="AT7" s="21">
        <f>('Ratios Calculated fix'!AT7-'Ratios Calculated fix'!AT$428)/('Ratios Calculated fix'!AT$429-'Ratios Calculated fix'!AT$428)</f>
        <v>0.27353335647611937</v>
      </c>
      <c r="AU7" s="21">
        <f>('Ratios Calculated fix'!AU7-'Ratios Calculated fix'!AU$428)/('Ratios Calculated fix'!AU$429-'Ratios Calculated fix'!AU$428)</f>
        <v>0.61554763934238887</v>
      </c>
      <c r="AV7" s="21" t="e">
        <f>('Ratios Calculated fix'!AV7-'Ratios Calculated fix'!AV$428)/('Ratios Calculated fix'!AV$429-'Ratios Calculated fix'!AV$428)</f>
        <v>#DIV/0!</v>
      </c>
      <c r="AW7" s="21" t="e">
        <f>('Ratios Calculated fix'!AW7-'Ratios Calculated fix'!AW$428)/('Ratios Calculated fix'!AW$429-'Ratios Calculated fix'!AW$428)</f>
        <v>#DIV/0!</v>
      </c>
      <c r="AX7" s="21" t="e">
        <f>('Ratios Calculated fix'!AX7-'Ratios Calculated fix'!AX$428)/('Ratios Calculated fix'!AX$429-'Ratios Calculated fix'!AX$428)</f>
        <v>#DIV/0!</v>
      </c>
      <c r="AY7" s="21">
        <f>('Ratios Calculated fix'!AY7-'Ratios Calculated fix'!AY$428)/('Ratios Calculated fix'!AY$429-'Ratios Calculated fix'!AY$428)</f>
        <v>0.22705215923748467</v>
      </c>
      <c r="AZ7" s="21">
        <f>('Ratios Calculated fix'!AZ7-'Ratios Calculated fix'!AZ$428)/('Ratios Calculated fix'!AZ$429-'Ratios Calculated fix'!AZ$428)</f>
        <v>0.74369966010180188</v>
      </c>
      <c r="BA7" s="21">
        <f>('Ratios Calculated fix'!BA7-'Ratios Calculated fix'!BA$428)/('Ratios Calculated fix'!BA$429-'Ratios Calculated fix'!BA$428)</f>
        <v>0.74566770059345433</v>
      </c>
      <c r="BB7" s="21" t="e">
        <f>('Ratios Calculated fix'!BB7-'Ratios Calculated fix'!BB$428)/('Ratios Calculated fix'!BB$429-'Ratios Calculated fix'!BB$428)</f>
        <v>#DIV/0!</v>
      </c>
      <c r="BC7" s="21">
        <f>('Ratios Calculated fix'!BC7-'Ratios Calculated fix'!BC$428)/('Ratios Calculated fix'!BC$429-'Ratios Calculated fix'!BC$428)</f>
        <v>0.31930846395577756</v>
      </c>
    </row>
    <row r="8" spans="1:55" x14ac:dyDescent="0.2">
      <c r="A8" s="3" t="s">
        <v>29</v>
      </c>
      <c r="B8" s="3" t="s">
        <v>30</v>
      </c>
      <c r="C8" s="3" t="s">
        <v>24</v>
      </c>
      <c r="D8" s="3">
        <v>445587</v>
      </c>
      <c r="E8" s="3" t="s">
        <v>16</v>
      </c>
      <c r="F8" s="3">
        <v>2019</v>
      </c>
      <c r="G8" s="3" t="s">
        <v>17</v>
      </c>
      <c r="H8" s="4">
        <v>43921</v>
      </c>
      <c r="I8" s="4">
        <v>43972</v>
      </c>
      <c r="J8" s="4">
        <v>43972</v>
      </c>
      <c r="K8" s="5">
        <v>45042000</v>
      </c>
      <c r="L8" s="5">
        <v>45565000</v>
      </c>
      <c r="M8" s="3" t="s">
        <v>31</v>
      </c>
      <c r="N8" s="20">
        <f>('Ratios Calculated fix'!N8-'Ratios Calculated fix'!N$428)/('Ratios Calculated fix'!N$429-'Ratios Calculated fix'!N$428)</f>
        <v>0.18456967887043826</v>
      </c>
      <c r="O8" s="21">
        <f>('Ratios Calculated fix'!O8-'Ratios Calculated fix'!O$428)/('Ratios Calculated fix'!O$429-'Ratios Calculated fix'!O$428)</f>
        <v>0.16575539872422235</v>
      </c>
      <c r="P8" s="21">
        <f>('Ratios Calculated fix'!P8-'Ratios Calculated fix'!P$428)/('Ratios Calculated fix'!P$429-'Ratios Calculated fix'!P$428)</f>
        <v>0.38561447840158897</v>
      </c>
      <c r="Q8" s="21">
        <f>('Ratios Calculated fix'!Q8-'Ratios Calculated fix'!Q$428)/('Ratios Calculated fix'!Q$429-'Ratios Calculated fix'!Q$428)</f>
        <v>0.25800345983441736</v>
      </c>
      <c r="R8" s="21">
        <f>('Ratios Calculated fix'!R8-'Ratios Calculated fix'!R$428)/('Ratios Calculated fix'!R$429-'Ratios Calculated fix'!R$428)</f>
        <v>0</v>
      </c>
      <c r="S8" s="21">
        <f>('Ratios Calculated fix'!S8-'Ratios Calculated fix'!S$428)/('Ratios Calculated fix'!S$429-'Ratios Calculated fix'!S$428)</f>
        <v>0</v>
      </c>
      <c r="T8" s="21">
        <f>('Ratios Calculated fix'!T8-'Ratios Calculated fix'!T$428)/('Ratios Calculated fix'!T$429-'Ratios Calculated fix'!T$428)</f>
        <v>0</v>
      </c>
      <c r="U8" s="21">
        <f>('Ratios Calculated fix'!U8-'Ratios Calculated fix'!U$428)/('Ratios Calculated fix'!U$429-'Ratios Calculated fix'!U$428)</f>
        <v>0.64049317262840244</v>
      </c>
      <c r="V8" s="21">
        <f>('Ratios Calculated fix'!V8-'Ratios Calculated fix'!V$428)/('Ratios Calculated fix'!V$429-'Ratios Calculated fix'!V$428)</f>
        <v>0.48825282224192584</v>
      </c>
      <c r="W8" s="21">
        <f>('Ratios Calculated fix'!W8-'Ratios Calculated fix'!W$428)/('Ratios Calculated fix'!W$429-'Ratios Calculated fix'!W$428)</f>
        <v>0.62210889664239277</v>
      </c>
      <c r="X8" s="21">
        <f>('Ratios Calculated fix'!X8-'Ratios Calculated fix'!X$428)/('Ratios Calculated fix'!X$429-'Ratios Calculated fix'!X$428)</f>
        <v>0.5083928146105744</v>
      </c>
      <c r="Y8" s="21">
        <f>('Ratios Calculated fix'!Y8-'Ratios Calculated fix'!Y$428)/('Ratios Calculated fix'!Y$429-'Ratios Calculated fix'!Y$428)</f>
        <v>0.52232959127626888</v>
      </c>
      <c r="Z8" s="21">
        <f>('Ratios Calculated fix'!Z8-'Ratios Calculated fix'!Z$428)/('Ratios Calculated fix'!Z$429-'Ratios Calculated fix'!Z$428)</f>
        <v>0.49160718538942549</v>
      </c>
      <c r="AA8" s="21">
        <f>('Ratios Calculated fix'!AA8-'Ratios Calculated fix'!AA$428)/('Ratios Calculated fix'!AA$429-'Ratios Calculated fix'!AA$428)</f>
        <v>7.390955512488355E-2</v>
      </c>
      <c r="AB8" s="21">
        <f>('Ratios Calculated fix'!AB8-'Ratios Calculated fix'!AB$428)/('Ratios Calculated fix'!AB$429-'Ratios Calculated fix'!AB$428)</f>
        <v>0.99332703200915173</v>
      </c>
      <c r="AC8" s="21">
        <f>('Ratios Calculated fix'!AC8-'Ratios Calculated fix'!AC$428)/('Ratios Calculated fix'!AC$429-'Ratios Calculated fix'!AC$428)</f>
        <v>0.82888922589267677</v>
      </c>
      <c r="AD8" s="21">
        <f>('Ratios Calculated fix'!AD8-'Ratios Calculated fix'!AD$428)/('Ratios Calculated fix'!AD$429-'Ratios Calculated fix'!AD$428)</f>
        <v>0.51001065300579318</v>
      </c>
      <c r="AE8" s="21">
        <f>('Ratios Calculated fix'!AE8-'Ratios Calculated fix'!AE$428)/('Ratios Calculated fix'!AE$429-'Ratios Calculated fix'!AE$428)</f>
        <v>0.57987109789671798</v>
      </c>
      <c r="AF8" s="21">
        <f>('Ratios Calculated fix'!AF8-'Ratios Calculated fix'!AF$428)/('Ratios Calculated fix'!AF$429-'Ratios Calculated fix'!AF$428)</f>
        <v>0.42197365740360609</v>
      </c>
      <c r="AG8" s="21" t="e">
        <f>('Ratios Calculated fix'!AG8-'Ratios Calculated fix'!AG$428)/('Ratios Calculated fix'!AG$429-'Ratios Calculated fix'!AG$428)</f>
        <v>#DIV/0!</v>
      </c>
      <c r="AH8" s="21" t="e">
        <f>('Ratios Calculated fix'!AH8-'Ratios Calculated fix'!AH$428)/('Ratios Calculated fix'!AH$429-'Ratios Calculated fix'!AH$428)</f>
        <v>#DIV/0!</v>
      </c>
      <c r="AI8" s="21">
        <f>('Ratios Calculated fix'!AI8-'Ratios Calculated fix'!AI$428)/('Ratios Calculated fix'!AI$429-'Ratios Calculated fix'!AI$428)</f>
        <v>0.98644218536556361</v>
      </c>
      <c r="AJ8" s="21">
        <f>('Ratios Calculated fix'!AJ8-'Ratios Calculated fix'!AJ$428)/('Ratios Calculated fix'!AJ$429-'Ratios Calculated fix'!AJ$428)</f>
        <v>0.38427915363901743</v>
      </c>
      <c r="AK8" s="21" t="e">
        <f>('Ratios Calculated fix'!AK8-'Ratios Calculated fix'!AK$428)/('Ratios Calculated fix'!AK$429-'Ratios Calculated fix'!AK$428)</f>
        <v>#DIV/0!</v>
      </c>
      <c r="AL8" s="21" t="e">
        <f>('Ratios Calculated fix'!AL8-'Ratios Calculated fix'!AL$428)/('Ratios Calculated fix'!AL$429-'Ratios Calculated fix'!AL$428)</f>
        <v>#DIV/0!</v>
      </c>
      <c r="AM8" s="21">
        <f>('Ratios Calculated fix'!AM8-'Ratios Calculated fix'!AM$428)/('Ratios Calculated fix'!AM$429-'Ratios Calculated fix'!AM$428)</f>
        <v>0.31013483658182833</v>
      </c>
      <c r="AN8" s="21">
        <f>('Ratios Calculated fix'!AN8-'Ratios Calculated fix'!AN$428)/('Ratios Calculated fix'!AN$429-'Ratios Calculated fix'!AN$428)</f>
        <v>0.27273153092471925</v>
      </c>
      <c r="AO8" s="21">
        <f>('Ratios Calculated fix'!AO8-'Ratios Calculated fix'!AO$428)/('Ratios Calculated fix'!AO$429-'Ratios Calculated fix'!AO$428)</f>
        <v>0.16485926509811349</v>
      </c>
      <c r="AP8" s="21">
        <f>('Ratios Calculated fix'!AP8-'Ratios Calculated fix'!AP$428)/('Ratios Calculated fix'!AP$429-'Ratios Calculated fix'!AP$428)</f>
        <v>0.57275492499905234</v>
      </c>
      <c r="AQ8" s="21">
        <f>('Ratios Calculated fix'!AQ8-'Ratios Calculated fix'!AQ$428)/('Ratios Calculated fix'!AQ$429-'Ratios Calculated fix'!AQ$428)</f>
        <v>0.679993948961504</v>
      </c>
      <c r="AR8" s="21">
        <f>('Ratios Calculated fix'!AR8-'Ratios Calculated fix'!AR$428)/('Ratios Calculated fix'!AR$429-'Ratios Calculated fix'!AR$428)</f>
        <v>0.47207621534216621</v>
      </c>
      <c r="AS8" s="21">
        <f>('Ratios Calculated fix'!AS8-'Ratios Calculated fix'!AS$428)/('Ratios Calculated fix'!AS$429-'Ratios Calculated fix'!AS$428)</f>
        <v>0.60394156824174794</v>
      </c>
      <c r="AT8" s="21">
        <f>('Ratios Calculated fix'!AT8-'Ratios Calculated fix'!AT$428)/('Ratios Calculated fix'!AT$429-'Ratios Calculated fix'!AT$428)</f>
        <v>0.6787755751555814</v>
      </c>
      <c r="AU8" s="21">
        <f>('Ratios Calculated fix'!AU8-'Ratios Calculated fix'!AU$428)/('Ratios Calculated fix'!AU$429-'Ratios Calculated fix'!AU$428)</f>
        <v>0.62505934093763094</v>
      </c>
      <c r="AV8" s="21" t="e">
        <f>('Ratios Calculated fix'!AV8-'Ratios Calculated fix'!AV$428)/('Ratios Calculated fix'!AV$429-'Ratios Calculated fix'!AV$428)</f>
        <v>#DIV/0!</v>
      </c>
      <c r="AW8" s="21" t="e">
        <f>('Ratios Calculated fix'!AW8-'Ratios Calculated fix'!AW$428)/('Ratios Calculated fix'!AW$429-'Ratios Calculated fix'!AW$428)</f>
        <v>#DIV/0!</v>
      </c>
      <c r="AX8" s="21" t="e">
        <f>('Ratios Calculated fix'!AX8-'Ratios Calculated fix'!AX$428)/('Ratios Calculated fix'!AX$429-'Ratios Calculated fix'!AX$428)</f>
        <v>#DIV/0!</v>
      </c>
      <c r="AY8" s="21">
        <f>('Ratios Calculated fix'!AY8-'Ratios Calculated fix'!AY$428)/('Ratios Calculated fix'!AY$429-'Ratios Calculated fix'!AY$428)</f>
        <v>0.19993393009915053</v>
      </c>
      <c r="AZ8" s="21">
        <f>('Ratios Calculated fix'!AZ8-'Ratios Calculated fix'!AZ$428)/('Ratios Calculated fix'!AZ$429-'Ratios Calculated fix'!AZ$428)</f>
        <v>0.7123022972763916</v>
      </c>
      <c r="BA8" s="21">
        <f>('Ratios Calculated fix'!BA8-'Ratios Calculated fix'!BA$428)/('Ratios Calculated fix'!BA$429-'Ratios Calculated fix'!BA$428)</f>
        <v>0.74307812474299118</v>
      </c>
      <c r="BB8" s="21" t="e">
        <f>('Ratios Calculated fix'!BB8-'Ratios Calculated fix'!BB$428)/('Ratios Calculated fix'!BB$429-'Ratios Calculated fix'!BB$428)</f>
        <v>#DIV/0!</v>
      </c>
      <c r="BC8" s="21">
        <f>('Ratios Calculated fix'!BC8-'Ratios Calculated fix'!BC$428)/('Ratios Calculated fix'!BC$429-'Ratios Calculated fix'!BC$428)</f>
        <v>0.30949231361089208</v>
      </c>
    </row>
    <row r="9" spans="1:55" x14ac:dyDescent="0.2">
      <c r="A9" s="3" t="s">
        <v>22</v>
      </c>
      <c r="B9" s="3" t="s">
        <v>23</v>
      </c>
      <c r="C9" s="3" t="s">
        <v>24</v>
      </c>
      <c r="D9" s="3">
        <v>63877</v>
      </c>
      <c r="E9" s="3" t="s">
        <v>16</v>
      </c>
      <c r="F9" s="3">
        <v>2019</v>
      </c>
      <c r="G9" s="3" t="s">
        <v>17</v>
      </c>
      <c r="H9" s="4">
        <v>43830</v>
      </c>
      <c r="I9" s="4">
        <v>43882</v>
      </c>
      <c r="J9" s="4">
        <v>43882</v>
      </c>
      <c r="K9" s="5">
        <v>1768297000</v>
      </c>
      <c r="L9" s="5">
        <v>1781843000</v>
      </c>
      <c r="M9" s="3" t="s">
        <v>25</v>
      </c>
      <c r="N9" s="20">
        <f>('Ratios Calculated fix'!N9-'Ratios Calculated fix'!N$428)/('Ratios Calculated fix'!N$429-'Ratios Calculated fix'!N$428)</f>
        <v>7.1080711780404662E-2</v>
      </c>
      <c r="O9" s="21">
        <f>('Ratios Calculated fix'!O9-'Ratios Calculated fix'!O$428)/('Ratios Calculated fix'!O$429-'Ratios Calculated fix'!O$428)</f>
        <v>5.8257750361329248E-2</v>
      </c>
      <c r="P9" s="21">
        <f>('Ratios Calculated fix'!P9-'Ratios Calculated fix'!P$428)/('Ratios Calculated fix'!P$429-'Ratios Calculated fix'!P$428)</f>
        <v>9.7204294558776161E-2</v>
      </c>
      <c r="Q9" s="21">
        <f>('Ratios Calculated fix'!Q9-'Ratios Calculated fix'!Q$428)/('Ratios Calculated fix'!Q$429-'Ratios Calculated fix'!Q$428)</f>
        <v>0.26236776115837435</v>
      </c>
      <c r="R9" s="21">
        <f>('Ratios Calculated fix'!R9-'Ratios Calculated fix'!R$428)/('Ratios Calculated fix'!R$429-'Ratios Calculated fix'!R$428)</f>
        <v>9.7162567564953131E-2</v>
      </c>
      <c r="S9" s="21">
        <f>('Ratios Calculated fix'!S9-'Ratios Calculated fix'!S$428)/('Ratios Calculated fix'!S$429-'Ratios Calculated fix'!S$428)</f>
        <v>1.3582499571940323E-2</v>
      </c>
      <c r="T9" s="21">
        <f>('Ratios Calculated fix'!T9-'Ratios Calculated fix'!T$428)/('Ratios Calculated fix'!T$429-'Ratios Calculated fix'!T$428)</f>
        <v>9.5658600744946892E-2</v>
      </c>
      <c r="U9" s="21">
        <f>('Ratios Calculated fix'!U9-'Ratios Calculated fix'!U$428)/('Ratios Calculated fix'!U$429-'Ratios Calculated fix'!U$428)</f>
        <v>0.65242015958496924</v>
      </c>
      <c r="V9" s="21">
        <f>('Ratios Calculated fix'!V9-'Ratios Calculated fix'!V$428)/('Ratios Calculated fix'!V$429-'Ratios Calculated fix'!V$428)</f>
        <v>0.49125245787123101</v>
      </c>
      <c r="W9" s="21">
        <f>('Ratios Calculated fix'!W9-'Ratios Calculated fix'!W$428)/('Ratios Calculated fix'!W$429-'Ratios Calculated fix'!W$428)</f>
        <v>0.63434570462571938</v>
      </c>
      <c r="X9" s="21">
        <f>('Ratios Calculated fix'!X9-'Ratios Calculated fix'!X$428)/('Ratios Calculated fix'!X$429-'Ratios Calculated fix'!X$428)</f>
        <v>0.21118956503846634</v>
      </c>
      <c r="Y9" s="21">
        <f>('Ratios Calculated fix'!Y9-'Ratios Calculated fix'!Y$428)/('Ratios Calculated fix'!Y$429-'Ratios Calculated fix'!Y$428)</f>
        <v>0.53063129508715889</v>
      </c>
      <c r="Z9" s="21">
        <f>('Ratios Calculated fix'!Z9-'Ratios Calculated fix'!Z$428)/('Ratios Calculated fix'!Z$429-'Ratios Calculated fix'!Z$428)</f>
        <v>0.78881043496153358</v>
      </c>
      <c r="AA9" s="21">
        <f>('Ratios Calculated fix'!AA9-'Ratios Calculated fix'!AA$428)/('Ratios Calculated fix'!AA$429-'Ratios Calculated fix'!AA$428)</f>
        <v>0.51130892863950306</v>
      </c>
      <c r="AB9" s="21">
        <f>('Ratios Calculated fix'!AB9-'Ratios Calculated fix'!AB$428)/('Ratios Calculated fix'!AB$429-'Ratios Calculated fix'!AB$428)</f>
        <v>0.88095862702445504</v>
      </c>
      <c r="AC9" s="21">
        <f>('Ratios Calculated fix'!AC9-'Ratios Calculated fix'!AC$428)/('Ratios Calculated fix'!AC$429-'Ratios Calculated fix'!AC$428)</f>
        <v>0.53580061534007462</v>
      </c>
      <c r="AD9" s="21">
        <f>('Ratios Calculated fix'!AD9-'Ratios Calculated fix'!AD$428)/('Ratios Calculated fix'!AD$429-'Ratios Calculated fix'!AD$428)</f>
        <v>0.40928739052436053</v>
      </c>
      <c r="AE9" s="21">
        <f>('Ratios Calculated fix'!AE9-'Ratios Calculated fix'!AE$428)/('Ratios Calculated fix'!AE$429-'Ratios Calculated fix'!AE$428)</f>
        <v>0.40159993218553702</v>
      </c>
      <c r="AF9" s="21">
        <f>('Ratios Calculated fix'!AF9-'Ratios Calculated fix'!AF$428)/('Ratios Calculated fix'!AF$429-'Ratios Calculated fix'!AF$428)</f>
        <v>0.36990784444450925</v>
      </c>
      <c r="AG9" s="21" t="e">
        <f>('Ratios Calculated fix'!AG9-'Ratios Calculated fix'!AG$428)/('Ratios Calculated fix'!AG$429-'Ratios Calculated fix'!AG$428)</f>
        <v>#DIV/0!</v>
      </c>
      <c r="AH9" s="21" t="e">
        <f>('Ratios Calculated fix'!AH9-'Ratios Calculated fix'!AH$428)/('Ratios Calculated fix'!AH$429-'Ratios Calculated fix'!AH$428)</f>
        <v>#DIV/0!</v>
      </c>
      <c r="AI9" s="21">
        <f>('Ratios Calculated fix'!AI9-'Ratios Calculated fix'!AI$428)/('Ratios Calculated fix'!AI$429-'Ratios Calculated fix'!AI$428)</f>
        <v>0.98522430950601736</v>
      </c>
      <c r="AJ9" s="21">
        <f>('Ratios Calculated fix'!AJ9-'Ratios Calculated fix'!AJ$428)/('Ratios Calculated fix'!AJ$429-'Ratios Calculated fix'!AJ$428)</f>
        <v>0.14063819636658964</v>
      </c>
      <c r="AK9" s="21" t="e">
        <f>('Ratios Calculated fix'!AK9-'Ratios Calculated fix'!AK$428)/('Ratios Calculated fix'!AK$429-'Ratios Calculated fix'!AK$428)</f>
        <v>#DIV/0!</v>
      </c>
      <c r="AL9" s="21" t="e">
        <f>('Ratios Calculated fix'!AL9-'Ratios Calculated fix'!AL$428)/('Ratios Calculated fix'!AL$429-'Ratios Calculated fix'!AL$428)</f>
        <v>#DIV/0!</v>
      </c>
      <c r="AM9" s="21">
        <f>('Ratios Calculated fix'!AM9-'Ratios Calculated fix'!AM$428)/('Ratios Calculated fix'!AM$429-'Ratios Calculated fix'!AM$428)</f>
        <v>0.30498386268806499</v>
      </c>
      <c r="AN9" s="21">
        <f>('Ratios Calculated fix'!AN9-'Ratios Calculated fix'!AN$428)/('Ratios Calculated fix'!AN$429-'Ratios Calculated fix'!AN$428)</f>
        <v>0.27279486123458713</v>
      </c>
      <c r="AO9" s="21">
        <f>('Ratios Calculated fix'!AO9-'Ratios Calculated fix'!AO$428)/('Ratios Calculated fix'!AO$429-'Ratios Calculated fix'!AO$428)</f>
        <v>7.2552854646294698E-2</v>
      </c>
      <c r="AP9" s="21">
        <f>('Ratios Calculated fix'!AP9-'Ratios Calculated fix'!AP$428)/('Ratios Calculated fix'!AP$429-'Ratios Calculated fix'!AP$428)</f>
        <v>0.57353427805316659</v>
      </c>
      <c r="AQ9" s="21">
        <f>('Ratios Calculated fix'!AQ9-'Ratios Calculated fix'!AQ$428)/('Ratios Calculated fix'!AQ$429-'Ratios Calculated fix'!AQ$428)</f>
        <v>0.44965774453439072</v>
      </c>
      <c r="AR9" s="21">
        <f>('Ratios Calculated fix'!AR9-'Ratios Calculated fix'!AR$428)/('Ratios Calculated fix'!AR$429-'Ratios Calculated fix'!AR$428)</f>
        <v>0.35240207017130182</v>
      </c>
      <c r="AS9" s="21">
        <f>('Ratios Calculated fix'!AS9-'Ratios Calculated fix'!AS$428)/('Ratios Calculated fix'!AS$429-'Ratios Calculated fix'!AS$428)</f>
        <v>0.56689797321780855</v>
      </c>
      <c r="AT9" s="21">
        <f>('Ratios Calculated fix'!AT9-'Ratios Calculated fix'!AT$428)/('Ratios Calculated fix'!AT$429-'Ratios Calculated fix'!AT$428)</f>
        <v>0.33455922067437888</v>
      </c>
      <c r="AU9" s="21">
        <f>('Ratios Calculated fix'!AU9-'Ratios Calculated fix'!AU$428)/('Ratios Calculated fix'!AU$429-'Ratios Calculated fix'!AU$428)</f>
        <v>0.56953018616326367</v>
      </c>
      <c r="AV9" s="21" t="e">
        <f>('Ratios Calculated fix'!AV9-'Ratios Calculated fix'!AV$428)/('Ratios Calculated fix'!AV$429-'Ratios Calculated fix'!AV$428)</f>
        <v>#DIV/0!</v>
      </c>
      <c r="AW9" s="21" t="e">
        <f>('Ratios Calculated fix'!AW9-'Ratios Calculated fix'!AW$428)/('Ratios Calculated fix'!AW$429-'Ratios Calculated fix'!AW$428)</f>
        <v>#DIV/0!</v>
      </c>
      <c r="AX9" s="21" t="e">
        <f>('Ratios Calculated fix'!AX9-'Ratios Calculated fix'!AX$428)/('Ratios Calculated fix'!AX$429-'Ratios Calculated fix'!AX$428)</f>
        <v>#DIV/0!</v>
      </c>
      <c r="AY9" s="21">
        <f>('Ratios Calculated fix'!AY9-'Ratios Calculated fix'!AY$428)/('Ratios Calculated fix'!AY$429-'Ratios Calculated fix'!AY$428)</f>
        <v>0.33030569715751806</v>
      </c>
      <c r="AZ9" s="21">
        <f>('Ratios Calculated fix'!AZ9-'Ratios Calculated fix'!AZ$428)/('Ratios Calculated fix'!AZ$429-'Ratios Calculated fix'!AZ$428)</f>
        <v>0.79173041525978183</v>
      </c>
      <c r="BA9" s="21">
        <f>('Ratios Calculated fix'!BA9-'Ratios Calculated fix'!BA$428)/('Ratios Calculated fix'!BA$429-'Ratios Calculated fix'!BA$428)</f>
        <v>0.734699281583441</v>
      </c>
      <c r="BB9" s="21" t="e">
        <f>('Ratios Calculated fix'!BB9-'Ratios Calculated fix'!BB$428)/('Ratios Calculated fix'!BB$429-'Ratios Calculated fix'!BB$428)</f>
        <v>#DIV/0!</v>
      </c>
      <c r="BC9" s="21">
        <f>('Ratios Calculated fix'!BC9-'Ratios Calculated fix'!BC$428)/('Ratios Calculated fix'!BC$429-'Ratios Calculated fix'!BC$428)</f>
        <v>0.16756582323520669</v>
      </c>
    </row>
    <row r="10" spans="1:55" x14ac:dyDescent="0.2">
      <c r="A10" s="3" t="s">
        <v>32</v>
      </c>
      <c r="B10" s="3" t="s">
        <v>33</v>
      </c>
      <c r="C10" s="3" t="s">
        <v>34</v>
      </c>
      <c r="D10" s="3">
        <v>61372</v>
      </c>
      <c r="E10" s="3" t="s">
        <v>16</v>
      </c>
      <c r="F10" s="3">
        <v>2019</v>
      </c>
      <c r="G10" s="3" t="s">
        <v>17</v>
      </c>
      <c r="H10" s="4">
        <v>43708</v>
      </c>
      <c r="I10" s="4">
        <v>43767</v>
      </c>
      <c r="J10" s="4">
        <v>43767</v>
      </c>
      <c r="K10" s="5">
        <v>637043985</v>
      </c>
      <c r="L10" s="5">
        <v>650199626</v>
      </c>
      <c r="M10" s="6" t="s">
        <v>35</v>
      </c>
      <c r="N10" s="20">
        <f>('Ratios Calculated fix'!N10-'Ratios Calculated fix'!N$428)/('Ratios Calculated fix'!N$429-'Ratios Calculated fix'!N$428)</f>
        <v>3.8415950364650731E-2</v>
      </c>
      <c r="O10" s="21">
        <f>('Ratios Calculated fix'!O10-'Ratios Calculated fix'!O$428)/('Ratios Calculated fix'!O$429-'Ratios Calculated fix'!O$428)</f>
        <v>3.8415950364650731E-2</v>
      </c>
      <c r="P10" s="21">
        <f>('Ratios Calculated fix'!P10-'Ratios Calculated fix'!P$428)/('Ratios Calculated fix'!P$429-'Ratios Calculated fix'!P$428)</f>
        <v>3.7894226074990885E-2</v>
      </c>
      <c r="Q10" s="21">
        <f>('Ratios Calculated fix'!Q10-'Ratios Calculated fix'!Q$428)/('Ratios Calculated fix'!Q$429-'Ratios Calculated fix'!Q$428)</f>
        <v>0.26198433345178923</v>
      </c>
      <c r="R10" s="21">
        <f>('Ratios Calculated fix'!R10-'Ratios Calculated fix'!R$428)/('Ratios Calculated fix'!R$429-'Ratios Calculated fix'!R$428)</f>
        <v>2.9314544133221711E-4</v>
      </c>
      <c r="S10" s="21">
        <f>('Ratios Calculated fix'!S10-'Ratios Calculated fix'!S$428)/('Ratios Calculated fix'!S$429-'Ratios Calculated fix'!S$428)</f>
        <v>1.8583776665210058E-4</v>
      </c>
      <c r="T10" s="21">
        <f>('Ratios Calculated fix'!T10-'Ratios Calculated fix'!T$428)/('Ratios Calculated fix'!T$429-'Ratios Calculated fix'!T$428)</f>
        <v>2.6183728321829279E-4</v>
      </c>
      <c r="U10" s="21">
        <f>('Ratios Calculated fix'!U10-'Ratios Calculated fix'!U$428)/('Ratios Calculated fix'!U$429-'Ratios Calculated fix'!U$428)</f>
        <v>0.64052746612220335</v>
      </c>
      <c r="V10" s="21">
        <f>('Ratios Calculated fix'!V10-'Ratios Calculated fix'!V$428)/('Ratios Calculated fix'!V$429-'Ratios Calculated fix'!V$428)</f>
        <v>0.4882919351049948</v>
      </c>
      <c r="W10" s="21">
        <f>('Ratios Calculated fix'!W10-'Ratios Calculated fix'!W$428)/('Ratios Calculated fix'!W$429-'Ratios Calculated fix'!W$428)</f>
        <v>0.6221408173444114</v>
      </c>
      <c r="X10" s="21">
        <f>('Ratios Calculated fix'!X10-'Ratios Calculated fix'!X$428)/('Ratios Calculated fix'!X$429-'Ratios Calculated fix'!X$428)</f>
        <v>0.43057945343136156</v>
      </c>
      <c r="Y10" s="21">
        <f>('Ratios Calculated fix'!Y10-'Ratios Calculated fix'!Y$428)/('Ratios Calculated fix'!Y$429-'Ratios Calculated fix'!Y$428)</f>
        <v>0.47698092709834877</v>
      </c>
      <c r="Z10" s="21">
        <f>('Ratios Calculated fix'!Z10-'Ratios Calculated fix'!Z$428)/('Ratios Calculated fix'!Z$429-'Ratios Calculated fix'!Z$428)</f>
        <v>0.56942054656863839</v>
      </c>
      <c r="AA10" s="21">
        <f>('Ratios Calculated fix'!AA10-'Ratios Calculated fix'!AA$428)/('Ratios Calculated fix'!AA$429-'Ratios Calculated fix'!AA$428)</f>
        <v>0.35784263201936373</v>
      </c>
      <c r="AB10" s="21">
        <f>('Ratios Calculated fix'!AB10-'Ratios Calculated fix'!AB$428)/('Ratios Calculated fix'!AB$429-'Ratios Calculated fix'!AB$428)</f>
        <v>0.88577687420664464</v>
      </c>
      <c r="AC10" s="21">
        <f>('Ratios Calculated fix'!AC10-'Ratios Calculated fix'!AC$428)/('Ratios Calculated fix'!AC$429-'Ratios Calculated fix'!AC$428)</f>
        <v>0.27860895395993407</v>
      </c>
      <c r="AD10" s="21">
        <f>('Ratios Calculated fix'!AD10-'Ratios Calculated fix'!AD$428)/('Ratios Calculated fix'!AD$429-'Ratios Calculated fix'!AD$428)</f>
        <v>0.41297953389057712</v>
      </c>
      <c r="AE10" s="21">
        <f>('Ratios Calculated fix'!AE10-'Ratios Calculated fix'!AE$428)/('Ratios Calculated fix'!AE$429-'Ratios Calculated fix'!AE$428)</f>
        <v>0.46954881101921542</v>
      </c>
      <c r="AF10" s="21">
        <f>('Ratios Calculated fix'!AF10-'Ratios Calculated fix'!AF$428)/('Ratios Calculated fix'!AF$429-'Ratios Calculated fix'!AF$428)</f>
        <v>0.39306865852524636</v>
      </c>
      <c r="AG10" s="21" t="e">
        <f>('Ratios Calculated fix'!AG10-'Ratios Calculated fix'!AG$428)/('Ratios Calculated fix'!AG$429-'Ratios Calculated fix'!AG$428)</f>
        <v>#DIV/0!</v>
      </c>
      <c r="AH10" s="21" t="e">
        <f>('Ratios Calculated fix'!AH10-'Ratios Calculated fix'!AH$428)/('Ratios Calculated fix'!AH$429-'Ratios Calculated fix'!AH$428)</f>
        <v>#DIV/0!</v>
      </c>
      <c r="AI10" s="21">
        <f>('Ratios Calculated fix'!AI10-'Ratios Calculated fix'!AI$428)/('Ratios Calculated fix'!AI$429-'Ratios Calculated fix'!AI$428)</f>
        <v>0.98553830102689244</v>
      </c>
      <c r="AJ10" s="21">
        <f>('Ratios Calculated fix'!AJ10-'Ratios Calculated fix'!AJ$428)/('Ratios Calculated fix'!AJ$429-'Ratios Calculated fix'!AJ$428)</f>
        <v>0.12308261999061652</v>
      </c>
      <c r="AK10" s="21" t="e">
        <f>('Ratios Calculated fix'!AK10-'Ratios Calculated fix'!AK$428)/('Ratios Calculated fix'!AK$429-'Ratios Calculated fix'!AK$428)</f>
        <v>#DIV/0!</v>
      </c>
      <c r="AL10" s="21" t="e">
        <f>('Ratios Calculated fix'!AL10-'Ratios Calculated fix'!AL$428)/('Ratios Calculated fix'!AL$429-'Ratios Calculated fix'!AL$428)</f>
        <v>#DIV/0!</v>
      </c>
      <c r="AM10" s="21">
        <f>('Ratios Calculated fix'!AM10-'Ratios Calculated fix'!AM$428)/('Ratios Calculated fix'!AM$429-'Ratios Calculated fix'!AM$428)</f>
        <v>0.31685134412426164</v>
      </c>
      <c r="AN10" s="21">
        <f>('Ratios Calculated fix'!AN10-'Ratios Calculated fix'!AN$428)/('Ratios Calculated fix'!AN$429-'Ratios Calculated fix'!AN$428)</f>
        <v>0.28215231285158732</v>
      </c>
      <c r="AO10" s="21">
        <f>('Ratios Calculated fix'!AO10-'Ratios Calculated fix'!AO$428)/('Ratios Calculated fix'!AO$429-'Ratios Calculated fix'!AO$428)</f>
        <v>0.36664358835305383</v>
      </c>
      <c r="AP10" s="21">
        <f>('Ratios Calculated fix'!AP10-'Ratios Calculated fix'!AP$428)/('Ratios Calculated fix'!AP$429-'Ratios Calculated fix'!AP$428)</f>
        <v>0.58436694618218754</v>
      </c>
      <c r="AQ10" s="21">
        <f>('Ratios Calculated fix'!AQ10-'Ratios Calculated fix'!AQ$428)/('Ratios Calculated fix'!AQ$429-'Ratios Calculated fix'!AQ$428)</f>
        <v>0.69552200004459497</v>
      </c>
      <c r="AR10" s="21">
        <f>('Ratios Calculated fix'!AR10-'Ratios Calculated fix'!AR$428)/('Ratios Calculated fix'!AR$429-'Ratios Calculated fix'!AR$428)</f>
        <v>0.28501397393997752</v>
      </c>
      <c r="AS10" s="21">
        <f>('Ratios Calculated fix'!AS10-'Ratios Calculated fix'!AS$428)/('Ratios Calculated fix'!AS$429-'Ratios Calculated fix'!AS$428)</f>
        <v>0.58693596724583852</v>
      </c>
      <c r="AT10" s="21">
        <f>('Ratios Calculated fix'!AT10-'Ratios Calculated fix'!AT$428)/('Ratios Calculated fix'!AT$429-'Ratios Calculated fix'!AT$428)</f>
        <v>0.62732764033939059</v>
      </c>
      <c r="AU10" s="21">
        <f>('Ratios Calculated fix'!AU10-'Ratios Calculated fix'!AU$428)/('Ratios Calculated fix'!AU$429-'Ratios Calculated fix'!AU$428)</f>
        <v>0.63812893985910579</v>
      </c>
      <c r="AV10" s="21" t="e">
        <f>('Ratios Calculated fix'!AV10-'Ratios Calculated fix'!AV$428)/('Ratios Calculated fix'!AV$429-'Ratios Calculated fix'!AV$428)</f>
        <v>#DIV/0!</v>
      </c>
      <c r="AW10" s="21" t="e">
        <f>('Ratios Calculated fix'!AW10-'Ratios Calculated fix'!AW$428)/('Ratios Calculated fix'!AW$429-'Ratios Calculated fix'!AW$428)</f>
        <v>#DIV/0!</v>
      </c>
      <c r="AX10" s="21" t="e">
        <f>('Ratios Calculated fix'!AX10-'Ratios Calculated fix'!AX$428)/('Ratios Calculated fix'!AX$429-'Ratios Calculated fix'!AX$428)</f>
        <v>#DIV/0!</v>
      </c>
      <c r="AY10" s="21">
        <f>('Ratios Calculated fix'!AY10-'Ratios Calculated fix'!AY$428)/('Ratios Calculated fix'!AY$429-'Ratios Calculated fix'!AY$428)</f>
        <v>0.20001816912145989</v>
      </c>
      <c r="AZ10" s="21">
        <f>('Ratios Calculated fix'!AZ10-'Ratios Calculated fix'!AZ$428)/('Ratios Calculated fix'!AZ$429-'Ratios Calculated fix'!AZ$428)</f>
        <v>0.72880485141307305</v>
      </c>
      <c r="BA10" s="21">
        <f>('Ratios Calculated fix'!BA10-'Ratios Calculated fix'!BA$428)/('Ratios Calculated fix'!BA$429-'Ratios Calculated fix'!BA$428)</f>
        <v>0.74375107348327296</v>
      </c>
      <c r="BB10" s="21" t="e">
        <f>('Ratios Calculated fix'!BB10-'Ratios Calculated fix'!BB$428)/('Ratios Calculated fix'!BB$429-'Ratios Calculated fix'!BB$428)</f>
        <v>#DIV/0!</v>
      </c>
      <c r="BC10" s="21">
        <f>('Ratios Calculated fix'!BC10-'Ratios Calculated fix'!BC$428)/('Ratios Calculated fix'!BC$429-'Ratios Calculated fix'!BC$428)</f>
        <v>0.43528263039380699</v>
      </c>
    </row>
    <row r="11" spans="1:55" x14ac:dyDescent="0.2">
      <c r="A11" s="3" t="s">
        <v>40</v>
      </c>
      <c r="B11" s="3" t="s">
        <v>41</v>
      </c>
      <c r="C11" s="3" t="s">
        <v>34</v>
      </c>
      <c r="D11" s="3">
        <v>14099</v>
      </c>
      <c r="E11" s="3" t="s">
        <v>16</v>
      </c>
      <c r="F11" s="3">
        <v>2019</v>
      </c>
      <c r="G11" s="3" t="s">
        <v>17</v>
      </c>
      <c r="H11" s="4">
        <v>43830</v>
      </c>
      <c r="I11" s="4">
        <v>43851</v>
      </c>
      <c r="J11" s="4">
        <v>43851</v>
      </c>
      <c r="K11" s="5">
        <v>483725000</v>
      </c>
      <c r="L11" s="5">
        <v>488846000</v>
      </c>
      <c r="M11" s="3" t="s">
        <v>42</v>
      </c>
      <c r="N11" s="20">
        <f>('Ratios Calculated fix'!N11-'Ratios Calculated fix'!N$428)/('Ratios Calculated fix'!N$429-'Ratios Calculated fix'!N$428)</f>
        <v>6.4544073680328634E-2</v>
      </c>
      <c r="O11" s="21">
        <f>('Ratios Calculated fix'!O11-'Ratios Calculated fix'!O$428)/('Ratios Calculated fix'!O$429-'Ratios Calculated fix'!O$428)</f>
        <v>6.4544073680328634E-2</v>
      </c>
      <c r="P11" s="21">
        <f>('Ratios Calculated fix'!P11-'Ratios Calculated fix'!P$428)/('Ratios Calculated fix'!P$429-'Ratios Calculated fix'!P$428)</f>
        <v>0.14872419762521574</v>
      </c>
      <c r="Q11" s="21">
        <f>('Ratios Calculated fix'!Q11-'Ratios Calculated fix'!Q$428)/('Ratios Calculated fix'!Q$429-'Ratios Calculated fix'!Q$428)</f>
        <v>0.25992598852119964</v>
      </c>
      <c r="R11" s="21">
        <f>('Ratios Calculated fix'!R11-'Ratios Calculated fix'!R$428)/('Ratios Calculated fix'!R$429-'Ratios Calculated fix'!R$428)</f>
        <v>3.4341205783320713E-2</v>
      </c>
      <c r="S11" s="21">
        <f>('Ratios Calculated fix'!S11-'Ratios Calculated fix'!S$428)/('Ratios Calculated fix'!S$429-'Ratios Calculated fix'!S$428)</f>
        <v>0</v>
      </c>
      <c r="T11" s="21">
        <f>('Ratios Calculated fix'!T11-'Ratios Calculated fix'!T$428)/('Ratios Calculated fix'!T$429-'Ratios Calculated fix'!T$428)</f>
        <v>3.4696819652255115E-2</v>
      </c>
      <c r="U11" s="21">
        <f>('Ratios Calculated fix'!U11-'Ratios Calculated fix'!U$428)/('Ratios Calculated fix'!U$429-'Ratios Calculated fix'!U$428)</f>
        <v>0.6434471551636326</v>
      </c>
      <c r="V11" s="21">
        <f>('Ratios Calculated fix'!V11-'Ratios Calculated fix'!V$428)/('Ratios Calculated fix'!V$429-'Ratios Calculated fix'!V$428)</f>
        <v>0.48825282224192584</v>
      </c>
      <c r="W11" s="21">
        <f>('Ratios Calculated fix'!W11-'Ratios Calculated fix'!W$428)/('Ratios Calculated fix'!W$429-'Ratios Calculated fix'!W$428)</f>
        <v>0.6252191402905074</v>
      </c>
      <c r="X11" s="21">
        <f>('Ratios Calculated fix'!X11-'Ratios Calculated fix'!X$428)/('Ratios Calculated fix'!X$429-'Ratios Calculated fix'!X$428)</f>
        <v>0.40240980404159765</v>
      </c>
      <c r="Y11" s="21">
        <f>('Ratios Calculated fix'!Y11-'Ratios Calculated fix'!Y$428)/('Ratios Calculated fix'!Y$429-'Ratios Calculated fix'!Y$428)</f>
        <v>0.53117771225098898</v>
      </c>
      <c r="Z11" s="21">
        <f>('Ratios Calculated fix'!Z11-'Ratios Calculated fix'!Z$428)/('Ratios Calculated fix'!Z$429-'Ratios Calculated fix'!Z$428)</f>
        <v>0.59759019595840235</v>
      </c>
      <c r="AA11" s="21">
        <f>('Ratios Calculated fix'!AA11-'Ratios Calculated fix'!AA$428)/('Ratios Calculated fix'!AA$429-'Ratios Calculated fix'!AA$428)</f>
        <v>0.65006685825813348</v>
      </c>
      <c r="AB11" s="21">
        <f>('Ratios Calculated fix'!AB11-'Ratios Calculated fix'!AB$428)/('Ratios Calculated fix'!AB$429-'Ratios Calculated fix'!AB$428)</f>
        <v>0.92268849508966466</v>
      </c>
      <c r="AC11" s="21">
        <f>('Ratios Calculated fix'!AC11-'Ratios Calculated fix'!AC$428)/('Ratios Calculated fix'!AC$429-'Ratios Calculated fix'!AC$428)</f>
        <v>0.85737124516185392</v>
      </c>
      <c r="AD11" s="21">
        <f>('Ratios Calculated fix'!AD11-'Ratios Calculated fix'!AD$428)/('Ratios Calculated fix'!AD$429-'Ratios Calculated fix'!AD$428)</f>
        <v>0.53511633621314425</v>
      </c>
      <c r="AE11" s="21">
        <f>('Ratios Calculated fix'!AE11-'Ratios Calculated fix'!AE$428)/('Ratios Calculated fix'!AE$429-'Ratios Calculated fix'!AE$428)</f>
        <v>0.60841571750239609</v>
      </c>
      <c r="AF11" s="21">
        <f>('Ratios Calculated fix'!AF11-'Ratios Calculated fix'!AF$428)/('Ratios Calculated fix'!AF$429-'Ratios Calculated fix'!AF$428)</f>
        <v>0.43505285427463825</v>
      </c>
      <c r="AG11" s="21" t="e">
        <f>('Ratios Calculated fix'!AG11-'Ratios Calculated fix'!AG$428)/('Ratios Calculated fix'!AG$429-'Ratios Calculated fix'!AG$428)</f>
        <v>#DIV/0!</v>
      </c>
      <c r="AH11" s="21" t="e">
        <f>('Ratios Calculated fix'!AH11-'Ratios Calculated fix'!AH$428)/('Ratios Calculated fix'!AH$429-'Ratios Calculated fix'!AH$428)</f>
        <v>#DIV/0!</v>
      </c>
      <c r="AI11" s="21">
        <f>('Ratios Calculated fix'!AI11-'Ratios Calculated fix'!AI$428)/('Ratios Calculated fix'!AI$429-'Ratios Calculated fix'!AI$428)</f>
        <v>0.98595683987872773</v>
      </c>
      <c r="AJ11" s="21">
        <f>('Ratios Calculated fix'!AJ11-'Ratios Calculated fix'!AJ$428)/('Ratios Calculated fix'!AJ$429-'Ratios Calculated fix'!AJ$428)</f>
        <v>0.17030590914171864</v>
      </c>
      <c r="AK11" s="21" t="e">
        <f>('Ratios Calculated fix'!AK11-'Ratios Calculated fix'!AK$428)/('Ratios Calculated fix'!AK$429-'Ratios Calculated fix'!AK$428)</f>
        <v>#DIV/0!</v>
      </c>
      <c r="AL11" s="21" t="e">
        <f>('Ratios Calculated fix'!AL11-'Ratios Calculated fix'!AL$428)/('Ratios Calculated fix'!AL$429-'Ratios Calculated fix'!AL$428)</f>
        <v>#DIV/0!</v>
      </c>
      <c r="AM11" s="21">
        <f>('Ratios Calculated fix'!AM11-'Ratios Calculated fix'!AM$428)/('Ratios Calculated fix'!AM$429-'Ratios Calculated fix'!AM$428)</f>
        <v>0.31144781841897845</v>
      </c>
      <c r="AN11" s="21">
        <f>('Ratios Calculated fix'!AN11-'Ratios Calculated fix'!AN$428)/('Ratios Calculated fix'!AN$429-'Ratios Calculated fix'!AN$428)</f>
        <v>0.27273789348672312</v>
      </c>
      <c r="AO11" s="21">
        <f>('Ratios Calculated fix'!AO11-'Ratios Calculated fix'!AO$428)/('Ratios Calculated fix'!AO$429-'Ratios Calculated fix'!AO$428)</f>
        <v>0.10592482720888788</v>
      </c>
      <c r="AP11" s="21">
        <f>('Ratios Calculated fix'!AP11-'Ratios Calculated fix'!AP$428)/('Ratios Calculated fix'!AP$429-'Ratios Calculated fix'!AP$428)</f>
        <v>0.5731594371406642</v>
      </c>
      <c r="AQ11" s="21">
        <f>('Ratios Calculated fix'!AQ11-'Ratios Calculated fix'!AQ$428)/('Ratios Calculated fix'!AQ$429-'Ratios Calculated fix'!AQ$428)</f>
        <v>0.6359094254540788</v>
      </c>
      <c r="AR11" s="21">
        <f>('Ratios Calculated fix'!AR11-'Ratios Calculated fix'!AR$428)/('Ratios Calculated fix'!AR$429-'Ratios Calculated fix'!AR$428)</f>
        <v>0.5459513512465467</v>
      </c>
      <c r="AS11" s="21">
        <f>('Ratios Calculated fix'!AS11-'Ratios Calculated fix'!AS$428)/('Ratios Calculated fix'!AS$429-'Ratios Calculated fix'!AS$428)</f>
        <v>0.57330485783904117</v>
      </c>
      <c r="AT11" s="21">
        <f>('Ratios Calculated fix'!AT11-'Ratios Calculated fix'!AT$428)/('Ratios Calculated fix'!AT$429-'Ratios Calculated fix'!AT$428)</f>
        <v>0.58970261675971158</v>
      </c>
      <c r="AU11" s="21">
        <f>('Ratios Calculated fix'!AU11-'Ratios Calculated fix'!AU$428)/('Ratios Calculated fix'!AU$429-'Ratios Calculated fix'!AU$428)</f>
        <v>0.67756425754933436</v>
      </c>
      <c r="AV11" s="21" t="e">
        <f>('Ratios Calculated fix'!AV11-'Ratios Calculated fix'!AV$428)/('Ratios Calculated fix'!AV$429-'Ratios Calculated fix'!AV$428)</f>
        <v>#DIV/0!</v>
      </c>
      <c r="AW11" s="21" t="e">
        <f>('Ratios Calculated fix'!AW11-'Ratios Calculated fix'!AW$428)/('Ratios Calculated fix'!AW$429-'Ratios Calculated fix'!AW$428)</f>
        <v>#DIV/0!</v>
      </c>
      <c r="AX11" s="21" t="e">
        <f>('Ratios Calculated fix'!AX11-'Ratios Calculated fix'!AX$428)/('Ratios Calculated fix'!AX$429-'Ratios Calculated fix'!AX$428)</f>
        <v>#DIV/0!</v>
      </c>
      <c r="AY11" s="21">
        <f>('Ratios Calculated fix'!AY11-'Ratios Calculated fix'!AY$428)/('Ratios Calculated fix'!AY$429-'Ratios Calculated fix'!AY$428)</f>
        <v>0.2149284542170701</v>
      </c>
      <c r="AZ11" s="21">
        <f>('Ratios Calculated fix'!AZ11-'Ratios Calculated fix'!AZ$428)/('Ratios Calculated fix'!AZ$429-'Ratios Calculated fix'!AZ$428)</f>
        <v>0.71765469708112362</v>
      </c>
      <c r="BA11" s="21">
        <f>('Ratios Calculated fix'!BA11-'Ratios Calculated fix'!BA$428)/('Ratios Calculated fix'!BA$429-'Ratios Calculated fix'!BA$428)</f>
        <v>0.74439770287330642</v>
      </c>
      <c r="BB11" s="21" t="e">
        <f>('Ratios Calculated fix'!BB11-'Ratios Calculated fix'!BB$428)/('Ratios Calculated fix'!BB$429-'Ratios Calculated fix'!BB$428)</f>
        <v>#DIV/0!</v>
      </c>
      <c r="BC11" s="21">
        <f>('Ratios Calculated fix'!BC11-'Ratios Calculated fix'!BC$428)/('Ratios Calculated fix'!BC$429-'Ratios Calculated fix'!BC$428)</f>
        <v>0.2901792873095399</v>
      </c>
    </row>
    <row r="12" spans="1:55" x14ac:dyDescent="0.2">
      <c r="A12" s="3" t="s">
        <v>127</v>
      </c>
      <c r="B12" s="3" t="s">
        <v>128</v>
      </c>
      <c r="C12" s="3" t="s">
        <v>34</v>
      </c>
      <c r="D12" s="3">
        <v>65917</v>
      </c>
      <c r="E12" s="3" t="s">
        <v>16</v>
      </c>
      <c r="F12" s="3">
        <v>2019</v>
      </c>
      <c r="G12" s="3" t="s">
        <v>17</v>
      </c>
      <c r="H12" s="4">
        <v>43769</v>
      </c>
      <c r="I12" s="4">
        <v>43795</v>
      </c>
      <c r="J12" s="4">
        <v>43795</v>
      </c>
      <c r="K12" s="5">
        <v>369050000</v>
      </c>
      <c r="L12" s="5">
        <v>372559000</v>
      </c>
      <c r="M12" s="3" t="s">
        <v>129</v>
      </c>
      <c r="N12" s="20">
        <f>('Ratios Calculated fix'!N12-'Ratios Calculated fix'!N$428)/('Ratios Calculated fix'!N$429-'Ratios Calculated fix'!N$428)</f>
        <v>4.6083046132470551E-2</v>
      </c>
      <c r="O12" s="21">
        <f>('Ratios Calculated fix'!O12-'Ratios Calculated fix'!O$428)/('Ratios Calculated fix'!O$429-'Ratios Calculated fix'!O$428)</f>
        <v>3.5132804072795169E-2</v>
      </c>
      <c r="P12" s="21">
        <f>('Ratios Calculated fix'!P12-'Ratios Calculated fix'!P$428)/('Ratios Calculated fix'!P$429-'Ratios Calculated fix'!P$428)</f>
        <v>5.9170898980237426E-2</v>
      </c>
      <c r="Q12" s="21">
        <f>('Ratios Calculated fix'!Q12-'Ratios Calculated fix'!Q$428)/('Ratios Calculated fix'!Q$429-'Ratios Calculated fix'!Q$428)</f>
        <v>0.26113179611747006</v>
      </c>
      <c r="R12" s="21">
        <f>('Ratios Calculated fix'!R12-'Ratios Calculated fix'!R$428)/('Ratios Calculated fix'!R$429-'Ratios Calculated fix'!R$428)</f>
        <v>9.8527907527965017E-2</v>
      </c>
      <c r="S12" s="21">
        <f>('Ratios Calculated fix'!S12-'Ratios Calculated fix'!S$428)/('Ratios Calculated fix'!S$429-'Ratios Calculated fix'!S$428)</f>
        <v>2.0583111432795127E-2</v>
      </c>
      <c r="T12" s="21">
        <f>('Ratios Calculated fix'!T12-'Ratios Calculated fix'!T$428)/('Ratios Calculated fix'!T$429-'Ratios Calculated fix'!T$428)</f>
        <v>9.574433032860824E-2</v>
      </c>
      <c r="U12" s="21">
        <f>('Ratios Calculated fix'!U12-'Ratios Calculated fix'!U$428)/('Ratios Calculated fix'!U$429-'Ratios Calculated fix'!U$428)</f>
        <v>0.65075573163286715</v>
      </c>
      <c r="V12" s="21">
        <f>('Ratios Calculated fix'!V12-'Ratios Calculated fix'!V$428)/('Ratios Calculated fix'!V$429-'Ratios Calculated fix'!V$428)</f>
        <v>0.49210995400104085</v>
      </c>
      <c r="W12" s="21">
        <f>('Ratios Calculated fix'!W12-'Ratios Calculated fix'!W$428)/('Ratios Calculated fix'!W$429-'Ratios Calculated fix'!W$428)</f>
        <v>0.63250143971461581</v>
      </c>
      <c r="X12" s="21">
        <f>('Ratios Calculated fix'!X12-'Ratios Calculated fix'!X$428)/('Ratios Calculated fix'!X$429-'Ratios Calculated fix'!X$428)</f>
        <v>8.6373900767684447E-2</v>
      </c>
      <c r="Y12" s="21">
        <f>('Ratios Calculated fix'!Y12-'Ratios Calculated fix'!Y$428)/('Ratios Calculated fix'!Y$429-'Ratios Calculated fix'!Y$428)</f>
        <v>0.74055394927313101</v>
      </c>
      <c r="Z12" s="21">
        <f>('Ratios Calculated fix'!Z12-'Ratios Calculated fix'!Z$428)/('Ratios Calculated fix'!Z$429-'Ratios Calculated fix'!Z$428)</f>
        <v>0.91362609923231553</v>
      </c>
      <c r="AA12" s="21">
        <f>('Ratios Calculated fix'!AA12-'Ratios Calculated fix'!AA$428)/('Ratios Calculated fix'!AA$429-'Ratios Calculated fix'!AA$428)</f>
        <v>0.93799258209792069</v>
      </c>
      <c r="AB12" s="21">
        <f>('Ratios Calculated fix'!AB12-'Ratios Calculated fix'!AB$428)/('Ratios Calculated fix'!AB$429-'Ratios Calculated fix'!AB$428)</f>
        <v>0.89840254162258593</v>
      </c>
      <c r="AC12" s="21">
        <f>('Ratios Calculated fix'!AC12-'Ratios Calculated fix'!AC$428)/('Ratios Calculated fix'!AC$429-'Ratios Calculated fix'!AC$428)</f>
        <v>0.5871766195285365</v>
      </c>
      <c r="AD12" s="21">
        <f>('Ratios Calculated fix'!AD12-'Ratios Calculated fix'!AD$428)/('Ratios Calculated fix'!AD$429-'Ratios Calculated fix'!AD$428)</f>
        <v>0.51765896059052363</v>
      </c>
      <c r="AE12" s="21">
        <f>('Ratios Calculated fix'!AE12-'Ratios Calculated fix'!AE$428)/('Ratios Calculated fix'!AE$429-'Ratios Calculated fix'!AE$428)</f>
        <v>0.58856705844199531</v>
      </c>
      <c r="AF12" s="21">
        <f>('Ratios Calculated fix'!AF12-'Ratios Calculated fix'!AF$428)/('Ratios Calculated fix'!AF$429-'Ratios Calculated fix'!AF$428)</f>
        <v>0.40784847562833887</v>
      </c>
      <c r="AG12" s="21" t="e">
        <f>('Ratios Calculated fix'!AG12-'Ratios Calculated fix'!AG$428)/('Ratios Calculated fix'!AG$429-'Ratios Calculated fix'!AG$428)</f>
        <v>#DIV/0!</v>
      </c>
      <c r="AH12" s="21" t="e">
        <f>('Ratios Calculated fix'!AH12-'Ratios Calculated fix'!AH$428)/('Ratios Calculated fix'!AH$429-'Ratios Calculated fix'!AH$428)</f>
        <v>#DIV/0!</v>
      </c>
      <c r="AI12" s="21">
        <f>('Ratios Calculated fix'!AI12-'Ratios Calculated fix'!AI$428)/('Ratios Calculated fix'!AI$429-'Ratios Calculated fix'!AI$428)</f>
        <v>0.99334711092994388</v>
      </c>
      <c r="AJ12" s="21">
        <f>('Ratios Calculated fix'!AJ12-'Ratios Calculated fix'!AJ$428)/('Ratios Calculated fix'!AJ$429-'Ratios Calculated fix'!AJ$428)</f>
        <v>0.15127308059585975</v>
      </c>
      <c r="AK12" s="21" t="e">
        <f>('Ratios Calculated fix'!AK12-'Ratios Calculated fix'!AK$428)/('Ratios Calculated fix'!AK$429-'Ratios Calculated fix'!AK$428)</f>
        <v>#DIV/0!</v>
      </c>
      <c r="AL12" s="21" t="e">
        <f>('Ratios Calculated fix'!AL12-'Ratios Calculated fix'!AL$428)/('Ratios Calculated fix'!AL$429-'Ratios Calculated fix'!AL$428)</f>
        <v>#DIV/0!</v>
      </c>
      <c r="AM12" s="21">
        <f>('Ratios Calculated fix'!AM12-'Ratios Calculated fix'!AM$428)/('Ratios Calculated fix'!AM$429-'Ratios Calculated fix'!AM$428)</f>
        <v>0.30694970701739188</v>
      </c>
      <c r="AN12" s="21">
        <f>('Ratios Calculated fix'!AN12-'Ratios Calculated fix'!AN$428)/('Ratios Calculated fix'!AN$429-'Ratios Calculated fix'!AN$428)</f>
        <v>0.27157704974445418</v>
      </c>
      <c r="AO12" s="21">
        <f>('Ratios Calculated fix'!AO12-'Ratios Calculated fix'!AO$428)/('Ratios Calculated fix'!AO$429-'Ratios Calculated fix'!AO$428)</f>
        <v>4.5123413278084237E-2</v>
      </c>
      <c r="AP12" s="21">
        <f>('Ratios Calculated fix'!AP12-'Ratios Calculated fix'!AP$428)/('Ratios Calculated fix'!AP$429-'Ratios Calculated fix'!AP$428)</f>
        <v>0.57694642353480574</v>
      </c>
      <c r="AQ12" s="21">
        <f>('Ratios Calculated fix'!AQ12-'Ratios Calculated fix'!AQ$428)/('Ratios Calculated fix'!AQ$429-'Ratios Calculated fix'!AQ$428)</f>
        <v>0.49718916129258123</v>
      </c>
      <c r="AR12" s="21">
        <f>('Ratios Calculated fix'!AR12-'Ratios Calculated fix'!AR$428)/('Ratios Calculated fix'!AR$429-'Ratios Calculated fix'!AR$428)</f>
        <v>0.3667277093106433</v>
      </c>
      <c r="AS12" s="21">
        <f>('Ratios Calculated fix'!AS12-'Ratios Calculated fix'!AS$428)/('Ratios Calculated fix'!AS$429-'Ratios Calculated fix'!AS$428)</f>
        <v>0.83724748987553088</v>
      </c>
      <c r="AT12" s="21">
        <f>('Ratios Calculated fix'!AT12-'Ratios Calculated fix'!AT$428)/('Ratios Calculated fix'!AT$429-'Ratios Calculated fix'!AT$428)</f>
        <v>0.29364138736059531</v>
      </c>
      <c r="AU12" s="21">
        <f>('Ratios Calculated fix'!AU12-'Ratios Calculated fix'!AU$428)/('Ratios Calculated fix'!AU$429-'Ratios Calculated fix'!AU$428)</f>
        <v>0.28929206023128767</v>
      </c>
      <c r="AV12" s="21" t="e">
        <f>('Ratios Calculated fix'!AV12-'Ratios Calculated fix'!AV$428)/('Ratios Calculated fix'!AV$429-'Ratios Calculated fix'!AV$428)</f>
        <v>#DIV/0!</v>
      </c>
      <c r="AW12" s="21" t="e">
        <f>('Ratios Calculated fix'!AW12-'Ratios Calculated fix'!AW$428)/('Ratios Calculated fix'!AW$429-'Ratios Calculated fix'!AW$428)</f>
        <v>#DIV/0!</v>
      </c>
      <c r="AX12" s="21" t="e">
        <f>('Ratios Calculated fix'!AX12-'Ratios Calculated fix'!AX$428)/('Ratios Calculated fix'!AX$429-'Ratios Calculated fix'!AX$428)</f>
        <v>#DIV/0!</v>
      </c>
      <c r="AY12" s="21">
        <f>('Ratios Calculated fix'!AY12-'Ratios Calculated fix'!AY$428)/('Ratios Calculated fix'!AY$429-'Ratios Calculated fix'!AY$428)</f>
        <v>0.29669991611878666</v>
      </c>
      <c r="AZ12" s="21">
        <f>('Ratios Calculated fix'!AZ12-'Ratios Calculated fix'!AZ$428)/('Ratios Calculated fix'!AZ$429-'Ratios Calculated fix'!AZ$428)</f>
        <v>0.79068268387780427</v>
      </c>
      <c r="BA12" s="21">
        <f>('Ratios Calculated fix'!BA12-'Ratios Calculated fix'!BA$428)/('Ratios Calculated fix'!BA$429-'Ratios Calculated fix'!BA$428)</f>
        <v>0.7355928844598979</v>
      </c>
      <c r="BB12" s="21" t="e">
        <f>('Ratios Calculated fix'!BB12-'Ratios Calculated fix'!BB$428)/('Ratios Calculated fix'!BB$429-'Ratios Calculated fix'!BB$428)</f>
        <v>#DIV/0!</v>
      </c>
      <c r="BC12" s="21">
        <f>('Ratios Calculated fix'!BC12-'Ratios Calculated fix'!BC$428)/('Ratios Calculated fix'!BC$429-'Ratios Calculated fix'!BC$428)</f>
        <v>0.20055721927154246</v>
      </c>
    </row>
    <row r="13" spans="1:55" x14ac:dyDescent="0.2">
      <c r="A13" s="3" t="s">
        <v>149</v>
      </c>
      <c r="B13" s="3" t="s">
        <v>150</v>
      </c>
      <c r="C13" s="3" t="s">
        <v>91</v>
      </c>
      <c r="D13" s="3">
        <v>66997</v>
      </c>
      <c r="E13" s="3" t="s">
        <v>16</v>
      </c>
      <c r="F13" s="3">
        <v>2019</v>
      </c>
      <c r="G13" s="3" t="s">
        <v>17</v>
      </c>
      <c r="H13" s="4">
        <v>43830</v>
      </c>
      <c r="I13" s="4">
        <v>43879</v>
      </c>
      <c r="J13" s="4">
        <v>43879</v>
      </c>
      <c r="K13" s="5">
        <v>560000000</v>
      </c>
      <c r="L13" s="5">
        <v>565000000</v>
      </c>
      <c r="M13" s="3" t="s">
        <v>151</v>
      </c>
      <c r="N13" s="20">
        <f>('Ratios Calculated fix'!N13-'Ratios Calculated fix'!N$428)/('Ratios Calculated fix'!N$429-'Ratios Calculated fix'!N$428)</f>
        <v>4.9642468476367517E-2</v>
      </c>
      <c r="O13" s="21">
        <f>('Ratios Calculated fix'!O13-'Ratios Calculated fix'!O$428)/('Ratios Calculated fix'!O$429-'Ratios Calculated fix'!O$428)</f>
        <v>2.6483644175903421E-2</v>
      </c>
      <c r="P13" s="21">
        <f>('Ratios Calculated fix'!P13-'Ratios Calculated fix'!P$428)/('Ratios Calculated fix'!P$429-'Ratios Calculated fix'!P$428)</f>
        <v>5.7657792919789189E-3</v>
      </c>
      <c r="Q13" s="21">
        <f>('Ratios Calculated fix'!Q13-'Ratios Calculated fix'!Q$428)/('Ratios Calculated fix'!Q$429-'Ratios Calculated fix'!Q$428)</f>
        <v>0.2614457294967632</v>
      </c>
      <c r="R13" s="21">
        <f>('Ratios Calculated fix'!R13-'Ratios Calculated fix'!R$428)/('Ratios Calculated fix'!R$429-'Ratios Calculated fix'!R$428)</f>
        <v>4.9746078514125505E-2</v>
      </c>
      <c r="S13" s="21">
        <f>('Ratios Calculated fix'!S13-'Ratios Calculated fix'!S$428)/('Ratios Calculated fix'!S$429-'Ratios Calculated fix'!S$428)</f>
        <v>3.1577846249853637E-2</v>
      </c>
      <c r="T13" s="21">
        <f>('Ratios Calculated fix'!T13-'Ratios Calculated fix'!T$428)/('Ratios Calculated fix'!T$429-'Ratios Calculated fix'!T$428)</f>
        <v>4.4425467037302567E-2</v>
      </c>
      <c r="U13" s="21">
        <f>('Ratios Calculated fix'!U13-'Ratios Calculated fix'!U$428)/('Ratios Calculated fix'!U$429-'Ratios Calculated fix'!U$428)</f>
        <v>0.64590961290747329</v>
      </c>
      <c r="V13" s="21">
        <f>('Ratios Calculated fix'!V13-'Ratios Calculated fix'!V$428)/('Ratios Calculated fix'!V$429-'Ratios Calculated fix'!V$428)</f>
        <v>0.49443860488687824</v>
      </c>
      <c r="W13" s="21">
        <f>('Ratios Calculated fix'!W13-'Ratios Calculated fix'!W$428)/('Ratios Calculated fix'!W$429-'Ratios Calculated fix'!W$428)</f>
        <v>0.62714969668169318</v>
      </c>
      <c r="X13" s="21">
        <f>('Ratios Calculated fix'!X13-'Ratios Calculated fix'!X$428)/('Ratios Calculated fix'!X$429-'Ratios Calculated fix'!X$428)</f>
        <v>0.40237694524459755</v>
      </c>
      <c r="Y13" s="21">
        <f>('Ratios Calculated fix'!Y13-'Ratios Calculated fix'!Y$428)/('Ratios Calculated fix'!Y$429-'Ratios Calculated fix'!Y$428)</f>
        <v>0.47242908380284104</v>
      </c>
      <c r="Z13" s="21">
        <f>('Ratios Calculated fix'!Z13-'Ratios Calculated fix'!Z$428)/('Ratios Calculated fix'!Z$429-'Ratios Calculated fix'!Z$428)</f>
        <v>0.59762305475540234</v>
      </c>
      <c r="AA13" s="21">
        <f>('Ratios Calculated fix'!AA13-'Ratios Calculated fix'!AA$428)/('Ratios Calculated fix'!AA$429-'Ratios Calculated fix'!AA$428)</f>
        <v>0.15913165156405182</v>
      </c>
      <c r="AB13" s="21">
        <f>('Ratios Calculated fix'!AB13-'Ratios Calculated fix'!AB$428)/('Ratios Calculated fix'!AB$429-'Ratios Calculated fix'!AB$428)</f>
        <v>0.8934073527571178</v>
      </c>
      <c r="AC13" s="21">
        <f>('Ratios Calculated fix'!AC13-'Ratios Calculated fix'!AC$428)/('Ratios Calculated fix'!AC$429-'Ratios Calculated fix'!AC$428)</f>
        <v>2.8808605730430873E-2</v>
      </c>
      <c r="AD13" s="21">
        <f>('Ratios Calculated fix'!AD13-'Ratios Calculated fix'!AD$428)/('Ratios Calculated fix'!AD$429-'Ratios Calculated fix'!AD$428)</f>
        <v>0.32355717772334236</v>
      </c>
      <c r="AE13" s="21">
        <f>('Ratios Calculated fix'!AE13-'Ratios Calculated fix'!AE$428)/('Ratios Calculated fix'!AE$429-'Ratios Calculated fix'!AE$428)</f>
        <v>0.36787752328904172</v>
      </c>
      <c r="AF13" s="21">
        <f>('Ratios Calculated fix'!AF13-'Ratios Calculated fix'!AF$428)/('Ratios Calculated fix'!AF$429-'Ratios Calculated fix'!AF$428)</f>
        <v>0.37258132614551598</v>
      </c>
      <c r="AG13" s="21" t="e">
        <f>('Ratios Calculated fix'!AG13-'Ratios Calculated fix'!AG$428)/('Ratios Calculated fix'!AG$429-'Ratios Calculated fix'!AG$428)</f>
        <v>#DIV/0!</v>
      </c>
      <c r="AH13" s="21" t="e">
        <f>('Ratios Calculated fix'!AH13-'Ratios Calculated fix'!AH$428)/('Ratios Calculated fix'!AH$429-'Ratios Calculated fix'!AH$428)</f>
        <v>#DIV/0!</v>
      </c>
      <c r="AI13" s="21">
        <f>('Ratios Calculated fix'!AI13-'Ratios Calculated fix'!AI$428)/('Ratios Calculated fix'!AI$429-'Ratios Calculated fix'!AI$428)</f>
        <v>0.98587764868783556</v>
      </c>
      <c r="AJ13" s="21">
        <f>('Ratios Calculated fix'!AJ13-'Ratios Calculated fix'!AJ$428)/('Ratios Calculated fix'!AJ$429-'Ratios Calculated fix'!AJ$428)</f>
        <v>7.4272684340401948E-2</v>
      </c>
      <c r="AK13" s="21" t="e">
        <f>('Ratios Calculated fix'!AK13-'Ratios Calculated fix'!AK$428)/('Ratios Calculated fix'!AK$429-'Ratios Calculated fix'!AK$428)</f>
        <v>#DIV/0!</v>
      </c>
      <c r="AL13" s="21" t="e">
        <f>('Ratios Calculated fix'!AL13-'Ratios Calculated fix'!AL$428)/('Ratios Calculated fix'!AL$429-'Ratios Calculated fix'!AL$428)</f>
        <v>#DIV/0!</v>
      </c>
      <c r="AM13" s="21">
        <f>('Ratios Calculated fix'!AM13-'Ratios Calculated fix'!AM$428)/('Ratios Calculated fix'!AM$429-'Ratios Calculated fix'!AM$428)</f>
        <v>0.30748225211762298</v>
      </c>
      <c r="AN13" s="21">
        <f>('Ratios Calculated fix'!AN13-'Ratios Calculated fix'!AN$428)/('Ratios Calculated fix'!AN$429-'Ratios Calculated fix'!AN$428)</f>
        <v>0.28061961335952584</v>
      </c>
      <c r="AO13" s="21">
        <f>('Ratios Calculated fix'!AO13-'Ratios Calculated fix'!AO$428)/('Ratios Calculated fix'!AO$429-'Ratios Calculated fix'!AO$428)</f>
        <v>0.34373484789084874</v>
      </c>
      <c r="AP13" s="21">
        <f>('Ratios Calculated fix'!AP13-'Ratios Calculated fix'!AP$428)/('Ratios Calculated fix'!AP$429-'Ratios Calculated fix'!AP$428)</f>
        <v>0.57813358877226184</v>
      </c>
      <c r="AQ13" s="21">
        <f>('Ratios Calculated fix'!AQ13-'Ratios Calculated fix'!AQ$428)/('Ratios Calculated fix'!AQ$429-'Ratios Calculated fix'!AQ$428)</f>
        <v>0.5064981054475548</v>
      </c>
      <c r="AR13" s="21">
        <f>('Ratios Calculated fix'!AR13-'Ratios Calculated fix'!AR$428)/('Ratios Calculated fix'!AR$429-'Ratios Calculated fix'!AR$428)</f>
        <v>0.18712550176464618</v>
      </c>
      <c r="AS13" s="21">
        <f>('Ratios Calculated fix'!AS13-'Ratios Calculated fix'!AS$428)/('Ratios Calculated fix'!AS$429-'Ratios Calculated fix'!AS$428)</f>
        <v>0.60362598918428467</v>
      </c>
      <c r="AT13" s="21">
        <f>('Ratios Calculated fix'!AT13-'Ratios Calculated fix'!AT$428)/('Ratios Calculated fix'!AT$429-'Ratios Calculated fix'!AT$428)</f>
        <v>0.299050346344715</v>
      </c>
      <c r="AU13" s="21">
        <f>('Ratios Calculated fix'!AU13-'Ratios Calculated fix'!AU$428)/('Ratios Calculated fix'!AU$429-'Ratios Calculated fix'!AU$428)</f>
        <v>0.62190130779545083</v>
      </c>
      <c r="AV13" s="21" t="e">
        <f>('Ratios Calculated fix'!AV13-'Ratios Calculated fix'!AV$428)/('Ratios Calculated fix'!AV$429-'Ratios Calculated fix'!AV$428)</f>
        <v>#DIV/0!</v>
      </c>
      <c r="AW13" s="21" t="e">
        <f>('Ratios Calculated fix'!AW13-'Ratios Calculated fix'!AW$428)/('Ratios Calculated fix'!AW$429-'Ratios Calculated fix'!AW$428)</f>
        <v>#DIV/0!</v>
      </c>
      <c r="AX13" s="21" t="e">
        <f>('Ratios Calculated fix'!AX13-'Ratios Calculated fix'!AX$428)/('Ratios Calculated fix'!AX$429-'Ratios Calculated fix'!AX$428)</f>
        <v>#DIV/0!</v>
      </c>
      <c r="AY13" s="21">
        <f>('Ratios Calculated fix'!AY13-'Ratios Calculated fix'!AY$428)/('Ratios Calculated fix'!AY$429-'Ratios Calculated fix'!AY$428)</f>
        <v>0.28550792607220321</v>
      </c>
      <c r="AZ13" s="21">
        <f>('Ratios Calculated fix'!AZ13-'Ratios Calculated fix'!AZ$428)/('Ratios Calculated fix'!AZ$429-'Ratios Calculated fix'!AZ$428)</f>
        <v>0.78595565653658583</v>
      </c>
      <c r="BA13" s="21">
        <f>('Ratios Calculated fix'!BA13-'Ratios Calculated fix'!BA$428)/('Ratios Calculated fix'!BA$429-'Ratios Calculated fix'!BA$428)</f>
        <v>0.74378583515815844</v>
      </c>
      <c r="BB13" s="21" t="e">
        <f>('Ratios Calculated fix'!BB13-'Ratios Calculated fix'!BB$428)/('Ratios Calculated fix'!BB$429-'Ratios Calculated fix'!BB$428)</f>
        <v>#DIV/0!</v>
      </c>
      <c r="BC13" s="21">
        <f>('Ratios Calculated fix'!BC13-'Ratios Calculated fix'!BC$428)/('Ratios Calculated fix'!BC$429-'Ratios Calculated fix'!BC$428)</f>
        <v>0.18875103124734782</v>
      </c>
    </row>
    <row r="14" spans="1:55" x14ac:dyDescent="0.2">
      <c r="A14" s="3" t="s">
        <v>167</v>
      </c>
      <c r="B14" s="3" t="s">
        <v>168</v>
      </c>
      <c r="C14" s="3" t="s">
        <v>34</v>
      </c>
      <c r="D14" s="3">
        <v>591496</v>
      </c>
      <c r="E14" s="3" t="s">
        <v>16</v>
      </c>
      <c r="F14" s="3">
        <v>2020</v>
      </c>
      <c r="G14" s="3" t="s">
        <v>17</v>
      </c>
      <c r="H14" s="4">
        <v>44012</v>
      </c>
      <c r="I14" s="4">
        <v>44048</v>
      </c>
      <c r="J14" s="4">
        <v>44048</v>
      </c>
      <c r="K14" s="5">
        <v>429000000</v>
      </c>
      <c r="L14" s="5">
        <v>430300000</v>
      </c>
      <c r="M14" s="3" t="s">
        <v>169</v>
      </c>
      <c r="N14" s="20">
        <f>('Ratios Calculated fix'!N14-'Ratios Calculated fix'!N$428)/('Ratios Calculated fix'!N$429-'Ratios Calculated fix'!N$428)</f>
        <v>3.2545436707996936E-2</v>
      </c>
      <c r="O14" s="21">
        <f>('Ratios Calculated fix'!O14-'Ratios Calculated fix'!O$428)/('Ratios Calculated fix'!O$429-'Ratios Calculated fix'!O$428)</f>
        <v>3.2545436707996936E-2</v>
      </c>
      <c r="P14" s="21">
        <f>('Ratios Calculated fix'!P14-'Ratios Calculated fix'!P$428)/('Ratios Calculated fix'!P$429-'Ratios Calculated fix'!P$428)</f>
        <v>6.4319402131714429E-3</v>
      </c>
      <c r="Q14" s="21">
        <f>('Ratios Calculated fix'!Q14-'Ratios Calculated fix'!Q$428)/('Ratios Calculated fix'!Q$429-'Ratios Calculated fix'!Q$428)</f>
        <v>0.28150657279738928</v>
      </c>
      <c r="R14" s="21">
        <f>('Ratios Calculated fix'!R14-'Ratios Calculated fix'!R$428)/('Ratios Calculated fix'!R$429-'Ratios Calculated fix'!R$428)</f>
        <v>1.3675117791783466E-2</v>
      </c>
      <c r="S14" s="21">
        <f>('Ratios Calculated fix'!S14-'Ratios Calculated fix'!S$428)/('Ratios Calculated fix'!S$429-'Ratios Calculated fix'!S$428)</f>
        <v>0</v>
      </c>
      <c r="T14" s="21">
        <f>('Ratios Calculated fix'!T14-'Ratios Calculated fix'!T$428)/('Ratios Calculated fix'!T$429-'Ratios Calculated fix'!T$428)</f>
        <v>1.3816727890647024E-2</v>
      </c>
      <c r="U14" s="21">
        <f>('Ratios Calculated fix'!U14-'Ratios Calculated fix'!U$428)/('Ratios Calculated fix'!U$429-'Ratios Calculated fix'!U$428)</f>
        <v>0.64610926040849315</v>
      </c>
      <c r="V14" s="21">
        <f>('Ratios Calculated fix'!V14-'Ratios Calculated fix'!V$428)/('Ratios Calculated fix'!V$429-'Ratios Calculated fix'!V$428)</f>
        <v>0.48825282224192584</v>
      </c>
      <c r="W14" s="21">
        <f>('Ratios Calculated fix'!W14-'Ratios Calculated fix'!W$428)/('Ratios Calculated fix'!W$429-'Ratios Calculated fix'!W$428)</f>
        <v>0.62802206679047579</v>
      </c>
      <c r="X14" s="21">
        <f>('Ratios Calculated fix'!X14-'Ratios Calculated fix'!X$428)/('Ratios Calculated fix'!X$429-'Ratios Calculated fix'!X$428)</f>
        <v>0.66388573903585935</v>
      </c>
      <c r="Y14" s="21">
        <f>('Ratios Calculated fix'!Y14-'Ratios Calculated fix'!Y$428)/('Ratios Calculated fix'!Y$429-'Ratios Calculated fix'!Y$428)</f>
        <v>0.42863672416163234</v>
      </c>
      <c r="Z14" s="21">
        <f>('Ratios Calculated fix'!Z14-'Ratios Calculated fix'!Z$428)/('Ratios Calculated fix'!Z$429-'Ratios Calculated fix'!Z$428)</f>
        <v>0.33611426096414065</v>
      </c>
      <c r="AA14" s="21">
        <f>('Ratios Calculated fix'!AA14-'Ratios Calculated fix'!AA$428)/('Ratios Calculated fix'!AA$429-'Ratios Calculated fix'!AA$428)</f>
        <v>9.3733607788330578E-2</v>
      </c>
      <c r="AB14" s="21">
        <f>('Ratios Calculated fix'!AB14-'Ratios Calculated fix'!AB$428)/('Ratios Calculated fix'!AB$429-'Ratios Calculated fix'!AB$428)</f>
        <v>0.81244983197306297</v>
      </c>
      <c r="AC14" s="21">
        <f>('Ratios Calculated fix'!AC14-'Ratios Calculated fix'!AC$428)/('Ratios Calculated fix'!AC$429-'Ratios Calculated fix'!AC$428)</f>
        <v>0.39346788357204859</v>
      </c>
      <c r="AD14" s="21">
        <f>('Ratios Calculated fix'!AD14-'Ratios Calculated fix'!AD$428)/('Ratios Calculated fix'!AD$429-'Ratios Calculated fix'!AD$428)</f>
        <v>0.45078176330409725</v>
      </c>
      <c r="AE14" s="21">
        <f>('Ratios Calculated fix'!AE14-'Ratios Calculated fix'!AE$428)/('Ratios Calculated fix'!AE$429-'Ratios Calculated fix'!AE$428)</f>
        <v>0.51252912945721585</v>
      </c>
      <c r="AF14" s="21">
        <f>('Ratios Calculated fix'!AF14-'Ratios Calculated fix'!AF$428)/('Ratios Calculated fix'!AF$429-'Ratios Calculated fix'!AF$428)</f>
        <v>0.401545559117858</v>
      </c>
      <c r="AG14" s="21" t="e">
        <f>('Ratios Calculated fix'!AG14-'Ratios Calculated fix'!AG$428)/('Ratios Calculated fix'!AG$429-'Ratios Calculated fix'!AG$428)</f>
        <v>#DIV/0!</v>
      </c>
      <c r="AH14" s="21" t="e">
        <f>('Ratios Calculated fix'!AH14-'Ratios Calculated fix'!AH$428)/('Ratios Calculated fix'!AH$429-'Ratios Calculated fix'!AH$428)</f>
        <v>#DIV/0!</v>
      </c>
      <c r="AI14" s="21">
        <f>('Ratios Calculated fix'!AI14-'Ratios Calculated fix'!AI$428)/('Ratios Calculated fix'!AI$429-'Ratios Calculated fix'!AI$428)</f>
        <v>0.98561612041371305</v>
      </c>
      <c r="AJ14" s="21">
        <f>('Ratios Calculated fix'!AJ14-'Ratios Calculated fix'!AJ$428)/('Ratios Calculated fix'!AJ$429-'Ratios Calculated fix'!AJ$428)</f>
        <v>6.0501337287237646E-2</v>
      </c>
      <c r="AK14" s="21" t="e">
        <f>('Ratios Calculated fix'!AK14-'Ratios Calculated fix'!AK$428)/('Ratios Calculated fix'!AK$429-'Ratios Calculated fix'!AK$428)</f>
        <v>#DIV/0!</v>
      </c>
      <c r="AL14" s="21" t="e">
        <f>('Ratios Calculated fix'!AL14-'Ratios Calculated fix'!AL$428)/('Ratios Calculated fix'!AL$429-'Ratios Calculated fix'!AL$428)</f>
        <v>#DIV/0!</v>
      </c>
      <c r="AM14" s="21">
        <f>('Ratios Calculated fix'!AM14-'Ratios Calculated fix'!AM$428)/('Ratios Calculated fix'!AM$429-'Ratios Calculated fix'!AM$428)</f>
        <v>0.31641224726963718</v>
      </c>
      <c r="AN14" s="21">
        <f>('Ratios Calculated fix'!AN14-'Ratios Calculated fix'!AN$428)/('Ratios Calculated fix'!AN$429-'Ratios Calculated fix'!AN$428)</f>
        <v>0.2790203230570461</v>
      </c>
      <c r="AO14" s="21">
        <f>('Ratios Calculated fix'!AO14-'Ratios Calculated fix'!AO$428)/('Ratios Calculated fix'!AO$429-'Ratios Calculated fix'!AO$428)</f>
        <v>6.8775380796163174E-2</v>
      </c>
      <c r="AP14" s="21">
        <f>('Ratios Calculated fix'!AP14-'Ratios Calculated fix'!AP$428)/('Ratios Calculated fix'!AP$429-'Ratios Calculated fix'!AP$428)</f>
        <v>0.57906144295861106</v>
      </c>
      <c r="AQ14" s="21">
        <f>('Ratios Calculated fix'!AQ14-'Ratios Calculated fix'!AQ$428)/('Ratios Calculated fix'!AQ$429-'Ratios Calculated fix'!AQ$428)</f>
        <v>0.50955236619528199</v>
      </c>
      <c r="AR14" s="21">
        <f>('Ratios Calculated fix'!AR14-'Ratios Calculated fix'!AR$428)/('Ratios Calculated fix'!AR$429-'Ratios Calculated fix'!AR$428)</f>
        <v>0.33794152859992715</v>
      </c>
      <c r="AS14" s="21">
        <f>('Ratios Calculated fix'!AS14-'Ratios Calculated fix'!AS$428)/('Ratios Calculated fix'!AS$429-'Ratios Calculated fix'!AS$428)</f>
        <v>0.58120957395408257</v>
      </c>
      <c r="AT14" s="21">
        <f>('Ratios Calculated fix'!AT14-'Ratios Calculated fix'!AT$428)/('Ratios Calculated fix'!AT$429-'Ratios Calculated fix'!AT$428)</f>
        <v>0.31791702079130768</v>
      </c>
      <c r="AU14" s="21">
        <f>('Ratios Calculated fix'!AU14-'Ratios Calculated fix'!AU$428)/('Ratios Calculated fix'!AU$429-'Ratios Calculated fix'!AU$428)</f>
        <v>0.61206948394064131</v>
      </c>
      <c r="AV14" s="21" t="e">
        <f>('Ratios Calculated fix'!AV14-'Ratios Calculated fix'!AV$428)/('Ratios Calculated fix'!AV$429-'Ratios Calculated fix'!AV$428)</f>
        <v>#DIV/0!</v>
      </c>
      <c r="AW14" s="21" t="e">
        <f>('Ratios Calculated fix'!AW14-'Ratios Calculated fix'!AW$428)/('Ratios Calculated fix'!AW$429-'Ratios Calculated fix'!AW$428)</f>
        <v>#DIV/0!</v>
      </c>
      <c r="AX14" s="21" t="e">
        <f>('Ratios Calculated fix'!AX14-'Ratios Calculated fix'!AX$428)/('Ratios Calculated fix'!AX$429-'Ratios Calculated fix'!AX$428)</f>
        <v>#DIV/0!</v>
      </c>
      <c r="AY14" s="21">
        <f>('Ratios Calculated fix'!AY14-'Ratios Calculated fix'!AY$428)/('Ratios Calculated fix'!AY$429-'Ratios Calculated fix'!AY$428)</f>
        <v>0.21370945254566018</v>
      </c>
      <c r="AZ14" s="21">
        <f>('Ratios Calculated fix'!AZ14-'Ratios Calculated fix'!AZ$428)/('Ratios Calculated fix'!AZ$429-'Ratios Calculated fix'!AZ$428)</f>
        <v>0.73681477325756395</v>
      </c>
      <c r="BA14" s="21">
        <f>('Ratios Calculated fix'!BA14-'Ratios Calculated fix'!BA$428)/('Ratios Calculated fix'!BA$429-'Ratios Calculated fix'!BA$428)</f>
        <v>0.74298204753038466</v>
      </c>
      <c r="BB14" s="21" t="e">
        <f>('Ratios Calculated fix'!BB14-'Ratios Calculated fix'!BB$428)/('Ratios Calculated fix'!BB$429-'Ratios Calculated fix'!BB$428)</f>
        <v>#DIV/0!</v>
      </c>
      <c r="BC14" s="21">
        <f>('Ratios Calculated fix'!BC14-'Ratios Calculated fix'!BC$428)/('Ratios Calculated fix'!BC$429-'Ratios Calculated fix'!BC$428)</f>
        <v>0.36229713688276632</v>
      </c>
    </row>
    <row r="15" spans="1:55" x14ac:dyDescent="0.2">
      <c r="A15" s="3" t="s">
        <v>164</v>
      </c>
      <c r="B15" s="3" t="s">
        <v>165</v>
      </c>
      <c r="C15" s="3" t="s">
        <v>34</v>
      </c>
      <c r="D15" s="3">
        <v>185035</v>
      </c>
      <c r="E15" s="3" t="s">
        <v>16</v>
      </c>
      <c r="F15" s="3">
        <v>2019</v>
      </c>
      <c r="G15" s="3" t="s">
        <v>17</v>
      </c>
      <c r="H15" s="4">
        <v>43861</v>
      </c>
      <c r="I15" s="4">
        <v>43909</v>
      </c>
      <c r="J15" s="4">
        <v>43909</v>
      </c>
      <c r="K15" s="5">
        <v>219900000</v>
      </c>
      <c r="L15" s="5">
        <v>226100000</v>
      </c>
      <c r="M15" s="3" t="s">
        <v>166</v>
      </c>
      <c r="N15" s="20">
        <f>('Ratios Calculated fix'!N15-'Ratios Calculated fix'!N$428)/('Ratios Calculated fix'!N$429-'Ratios Calculated fix'!N$428)</f>
        <v>2.7407038762119317E-2</v>
      </c>
      <c r="O15" s="21">
        <f>('Ratios Calculated fix'!O15-'Ratios Calculated fix'!O$428)/('Ratios Calculated fix'!O$429-'Ratios Calculated fix'!O$428)</f>
        <v>2.7407038762119317E-2</v>
      </c>
      <c r="P15" s="21">
        <f>('Ratios Calculated fix'!P15-'Ratios Calculated fix'!P$428)/('Ratios Calculated fix'!P$429-'Ratios Calculated fix'!P$428)</f>
        <v>5.6178718684314607E-2</v>
      </c>
      <c r="Q15" s="21">
        <f>('Ratios Calculated fix'!Q15-'Ratios Calculated fix'!Q$428)/('Ratios Calculated fix'!Q$429-'Ratios Calculated fix'!Q$428)</f>
        <v>0.20073456430866776</v>
      </c>
      <c r="R15" s="21">
        <f>('Ratios Calculated fix'!R15-'Ratios Calculated fix'!R$428)/('Ratios Calculated fix'!R$429-'Ratios Calculated fix'!R$428)</f>
        <v>0.10229215430436864</v>
      </c>
      <c r="S15" s="21">
        <f>('Ratios Calculated fix'!S15-'Ratios Calculated fix'!S$428)/('Ratios Calculated fix'!S$429-'Ratios Calculated fix'!S$428)</f>
        <v>0</v>
      </c>
      <c r="T15" s="21">
        <f>('Ratios Calculated fix'!T15-'Ratios Calculated fix'!T$428)/('Ratios Calculated fix'!T$429-'Ratios Calculated fix'!T$428)</f>
        <v>0.10335142138378725</v>
      </c>
      <c r="U15" s="21">
        <f>('Ratios Calculated fix'!U15-'Ratios Calculated fix'!U$428)/('Ratios Calculated fix'!U$429-'Ratios Calculated fix'!U$428)</f>
        <v>0.55820284491477989</v>
      </c>
      <c r="V15" s="21">
        <f>('Ratios Calculated fix'!V15-'Ratios Calculated fix'!V$428)/('Ratios Calculated fix'!V$429-'Ratios Calculated fix'!V$428)</f>
        <v>0.48825282224192584</v>
      </c>
      <c r="W15" s="21">
        <f>('Ratios Calculated fix'!W15-'Ratios Calculated fix'!W$428)/('Ratios Calculated fix'!W$429-'Ratios Calculated fix'!W$428)</f>
        <v>0.5354655377125036</v>
      </c>
      <c r="X15" s="21">
        <f>('Ratios Calculated fix'!X15-'Ratios Calculated fix'!X$428)/('Ratios Calculated fix'!X$429-'Ratios Calculated fix'!X$428)</f>
        <v>0.36805238415955338</v>
      </c>
      <c r="Y15" s="21">
        <f>('Ratios Calculated fix'!Y15-'Ratios Calculated fix'!Y$428)/('Ratios Calculated fix'!Y$429-'Ratios Calculated fix'!Y$428)</f>
        <v>0.40119209437406111</v>
      </c>
      <c r="Z15" s="21">
        <f>('Ratios Calculated fix'!Z15-'Ratios Calculated fix'!Z$428)/('Ratios Calculated fix'!Z$429-'Ratios Calculated fix'!Z$428)</f>
        <v>0.63194761584044667</v>
      </c>
      <c r="AA15" s="21">
        <f>('Ratios Calculated fix'!AA15-'Ratios Calculated fix'!AA$428)/('Ratios Calculated fix'!AA$429-'Ratios Calculated fix'!AA$428)</f>
        <v>0.6392883498257762</v>
      </c>
      <c r="AB15" s="21">
        <f>('Ratios Calculated fix'!AB15-'Ratios Calculated fix'!AB$428)/('Ratios Calculated fix'!AB$429-'Ratios Calculated fix'!AB$428)</f>
        <v>0.76833165708213969</v>
      </c>
      <c r="AC15" s="21">
        <f>('Ratios Calculated fix'!AC15-'Ratios Calculated fix'!AC$428)/('Ratios Calculated fix'!AC$429-'Ratios Calculated fix'!AC$428)</f>
        <v>0.84796178122470212</v>
      </c>
      <c r="AD15" s="21">
        <f>('Ratios Calculated fix'!AD15-'Ratios Calculated fix'!AD$428)/('Ratios Calculated fix'!AD$429-'Ratios Calculated fix'!AD$428)</f>
        <v>0.15494049608292762</v>
      </c>
      <c r="AE15" s="21">
        <f>('Ratios Calculated fix'!AE15-'Ratios Calculated fix'!AE$428)/('Ratios Calculated fix'!AE$429-'Ratios Calculated fix'!AE$428)</f>
        <v>0.16748012581611235</v>
      </c>
      <c r="AF15" s="21">
        <f>('Ratios Calculated fix'!AF15-'Ratios Calculated fix'!AF$428)/('Ratios Calculated fix'!AF$429-'Ratios Calculated fix'!AF$428)</f>
        <v>0.28093785887419537</v>
      </c>
      <c r="AG15" s="21" t="e">
        <f>('Ratios Calculated fix'!AG15-'Ratios Calculated fix'!AG$428)/('Ratios Calculated fix'!AG$429-'Ratios Calculated fix'!AG$428)</f>
        <v>#DIV/0!</v>
      </c>
      <c r="AH15" s="21" t="e">
        <f>('Ratios Calculated fix'!AH15-'Ratios Calculated fix'!AH$428)/('Ratios Calculated fix'!AH$429-'Ratios Calculated fix'!AH$428)</f>
        <v>#DIV/0!</v>
      </c>
      <c r="AI15" s="21">
        <f>('Ratios Calculated fix'!AI15-'Ratios Calculated fix'!AI$428)/('Ratios Calculated fix'!AI$429-'Ratios Calculated fix'!AI$428)</f>
        <v>0</v>
      </c>
      <c r="AJ15" s="21">
        <f>('Ratios Calculated fix'!AJ15-'Ratios Calculated fix'!AJ$428)/('Ratios Calculated fix'!AJ$429-'Ratios Calculated fix'!AJ$428)</f>
        <v>4.8342825930674828E-2</v>
      </c>
      <c r="AK15" s="21" t="e">
        <f>('Ratios Calculated fix'!AK15-'Ratios Calculated fix'!AK$428)/('Ratios Calculated fix'!AK$429-'Ratios Calculated fix'!AK$428)</f>
        <v>#DIV/0!</v>
      </c>
      <c r="AL15" s="21" t="e">
        <f>('Ratios Calculated fix'!AL15-'Ratios Calculated fix'!AL$428)/('Ratios Calculated fix'!AL$429-'Ratios Calculated fix'!AL$428)</f>
        <v>#DIV/0!</v>
      </c>
      <c r="AM15" s="21">
        <f>('Ratios Calculated fix'!AM15-'Ratios Calculated fix'!AM$428)/('Ratios Calculated fix'!AM$429-'Ratios Calculated fix'!AM$428)</f>
        <v>0.3818650293418237</v>
      </c>
      <c r="AN15" s="21">
        <f>('Ratios Calculated fix'!AN15-'Ratios Calculated fix'!AN$428)/('Ratios Calculated fix'!AN$429-'Ratios Calculated fix'!AN$428)</f>
        <v>0.24408538437292254</v>
      </c>
      <c r="AO15" s="21">
        <f>('Ratios Calculated fix'!AO15-'Ratios Calculated fix'!AO$428)/('Ratios Calculated fix'!AO$429-'Ratios Calculated fix'!AO$428)</f>
        <v>0.10537240320415059</v>
      </c>
      <c r="AP15" s="21">
        <f>('Ratios Calculated fix'!AP15-'Ratios Calculated fix'!AP$428)/('Ratios Calculated fix'!AP$429-'Ratios Calculated fix'!AP$428)</f>
        <v>0.56500028477064312</v>
      </c>
      <c r="AQ15" s="21">
        <f>('Ratios Calculated fix'!AQ15-'Ratios Calculated fix'!AQ$428)/('Ratios Calculated fix'!AQ$429-'Ratios Calculated fix'!AQ$428)</f>
        <v>0.20634984593594796</v>
      </c>
      <c r="AR15" s="21">
        <f>('Ratios Calculated fix'!AR15-'Ratios Calculated fix'!AR$428)/('Ratios Calculated fix'!AR$429-'Ratios Calculated fix'!AR$428)</f>
        <v>0.15158755644525745</v>
      </c>
      <c r="AS15" s="21">
        <f>('Ratios Calculated fix'!AS15-'Ratios Calculated fix'!AS$428)/('Ratios Calculated fix'!AS$429-'Ratios Calculated fix'!AS$428)</f>
        <v>0.54049476147295439</v>
      </c>
      <c r="AT15" s="21">
        <f>('Ratios Calculated fix'!AT15-'Ratios Calculated fix'!AT$428)/('Ratios Calculated fix'!AT$429-'Ratios Calculated fix'!AT$428)</f>
        <v>0.18864008871782276</v>
      </c>
      <c r="AU15" s="21">
        <f>('Ratios Calculated fix'!AU15-'Ratios Calculated fix'!AU$428)/('Ratios Calculated fix'!AU$429-'Ratios Calculated fix'!AU$428)</f>
        <v>0.63439655946353857</v>
      </c>
      <c r="AV15" s="21" t="e">
        <f>('Ratios Calculated fix'!AV15-'Ratios Calculated fix'!AV$428)/('Ratios Calculated fix'!AV$429-'Ratios Calculated fix'!AV$428)</f>
        <v>#DIV/0!</v>
      </c>
      <c r="AW15" s="21" t="e">
        <f>('Ratios Calculated fix'!AW15-'Ratios Calculated fix'!AW$428)/('Ratios Calculated fix'!AW$429-'Ratios Calculated fix'!AW$428)</f>
        <v>#DIV/0!</v>
      </c>
      <c r="AX15" s="21" t="e">
        <f>('Ratios Calculated fix'!AX15-'Ratios Calculated fix'!AX$428)/('Ratios Calculated fix'!AX$429-'Ratios Calculated fix'!AX$428)</f>
        <v>#DIV/0!</v>
      </c>
      <c r="AY15" s="21">
        <f>('Ratios Calculated fix'!AY15-'Ratios Calculated fix'!AY$428)/('Ratios Calculated fix'!AY$429-'Ratios Calculated fix'!AY$428)</f>
        <v>0.13051929472083365</v>
      </c>
      <c r="AZ15" s="21">
        <f>('Ratios Calculated fix'!AZ15-'Ratios Calculated fix'!AZ$428)/('Ratios Calculated fix'!AZ$429-'Ratios Calculated fix'!AZ$428)</f>
        <v>0.73025652669191987</v>
      </c>
      <c r="BA15" s="21">
        <f>('Ratios Calculated fix'!BA15-'Ratios Calculated fix'!BA$428)/('Ratios Calculated fix'!BA$429-'Ratios Calculated fix'!BA$428)</f>
        <v>0.74210294498718177</v>
      </c>
      <c r="BB15" s="21" t="e">
        <f>('Ratios Calculated fix'!BB15-'Ratios Calculated fix'!BB$428)/('Ratios Calculated fix'!BB$429-'Ratios Calculated fix'!BB$428)</f>
        <v>#DIV/0!</v>
      </c>
      <c r="BC15" s="21">
        <f>('Ratios Calculated fix'!BC15-'Ratios Calculated fix'!BC$428)/('Ratios Calculated fix'!BC$429-'Ratios Calculated fix'!BC$428)</f>
        <v>0</v>
      </c>
    </row>
    <row r="16" spans="1:55" x14ac:dyDescent="0.2">
      <c r="A16" s="3" t="s">
        <v>96</v>
      </c>
      <c r="B16" s="3" t="s">
        <v>97</v>
      </c>
      <c r="C16" s="3" t="s">
        <v>52</v>
      </c>
      <c r="D16" s="3">
        <v>68703</v>
      </c>
      <c r="E16" s="3" t="s">
        <v>16</v>
      </c>
      <c r="F16" s="3">
        <v>2019</v>
      </c>
      <c r="G16" s="3" t="s">
        <v>17</v>
      </c>
      <c r="H16" s="4">
        <v>43830</v>
      </c>
      <c r="I16" s="4">
        <v>43889</v>
      </c>
      <c r="J16" s="4">
        <v>43889</v>
      </c>
      <c r="K16" s="5">
        <v>246000000</v>
      </c>
      <c r="L16" s="5">
        <v>247300000</v>
      </c>
      <c r="M16" s="3" t="s">
        <v>98</v>
      </c>
      <c r="N16" s="20">
        <f>('Ratios Calculated fix'!N16-'Ratios Calculated fix'!N$428)/('Ratios Calculated fix'!N$429-'Ratios Calculated fix'!N$428)</f>
        <v>1.673871601440912E-2</v>
      </c>
      <c r="O16" s="21">
        <f>('Ratios Calculated fix'!O16-'Ratios Calculated fix'!O$428)/('Ratios Calculated fix'!O$429-'Ratios Calculated fix'!O$428)</f>
        <v>1.1104109868434013E-2</v>
      </c>
      <c r="P16" s="21">
        <f>('Ratios Calculated fix'!P16-'Ratios Calculated fix'!P$428)/('Ratios Calculated fix'!P$429-'Ratios Calculated fix'!P$428)</f>
        <v>3.0661253976789103E-4</v>
      </c>
      <c r="Q16" s="21">
        <f>('Ratios Calculated fix'!Q16-'Ratios Calculated fix'!Q$428)/('Ratios Calculated fix'!Q$429-'Ratios Calculated fix'!Q$428)</f>
        <v>0.26599363711602086</v>
      </c>
      <c r="R16" s="21">
        <f>('Ratios Calculated fix'!R16-'Ratios Calculated fix'!R$428)/('Ratios Calculated fix'!R$429-'Ratios Calculated fix'!R$428)</f>
        <v>8.6093038529782784E-2</v>
      </c>
      <c r="S16" s="21">
        <f>('Ratios Calculated fix'!S16-'Ratios Calculated fix'!S$428)/('Ratios Calculated fix'!S$429-'Ratios Calculated fix'!S$428)</f>
        <v>7.4077026217256384E-2</v>
      </c>
      <c r="T16" s="21">
        <f>('Ratios Calculated fix'!T16-'Ratios Calculated fix'!T$428)/('Ratios Calculated fix'!T$429-'Ratios Calculated fix'!T$428)</f>
        <v>7.3294745171941705E-2</v>
      </c>
      <c r="U16" s="21">
        <f>('Ratios Calculated fix'!U16-'Ratios Calculated fix'!U$428)/('Ratios Calculated fix'!U$429-'Ratios Calculated fix'!U$428)</f>
        <v>0.65575755263973667</v>
      </c>
      <c r="V16" s="21">
        <f>('Ratios Calculated fix'!V16-'Ratios Calculated fix'!V$428)/('Ratios Calculated fix'!V$429-'Ratios Calculated fix'!V$428)</f>
        <v>0.51188216896071759</v>
      </c>
      <c r="W16" s="21">
        <f>('Ratios Calculated fix'!W16-'Ratios Calculated fix'!W$428)/('Ratios Calculated fix'!W$429-'Ratios Calculated fix'!W$428)</f>
        <v>0.63565131831934174</v>
      </c>
      <c r="X16" s="21">
        <f>('Ratios Calculated fix'!X16-'Ratios Calculated fix'!X$428)/('Ratios Calculated fix'!X$429-'Ratios Calculated fix'!X$428)</f>
        <v>4.6328608871707803E-2</v>
      </c>
      <c r="Y16" s="21">
        <f>('Ratios Calculated fix'!Y16-'Ratios Calculated fix'!Y$428)/('Ratios Calculated fix'!Y$429-'Ratios Calculated fix'!Y$428)</f>
        <v>0.4465539393568651</v>
      </c>
      <c r="Z16" s="21">
        <f>('Ratios Calculated fix'!Z16-'Ratios Calculated fix'!Z$428)/('Ratios Calculated fix'!Z$429-'Ratios Calculated fix'!Z$428)</f>
        <v>0.95367139112829213</v>
      </c>
      <c r="AA16" s="21">
        <f>('Ratios Calculated fix'!AA16-'Ratios Calculated fix'!AA$428)/('Ratios Calculated fix'!AA$429-'Ratios Calculated fix'!AA$428)</f>
        <v>2.5712148541021537E-2</v>
      </c>
      <c r="AB16" s="21">
        <f>('Ratios Calculated fix'!AB16-'Ratios Calculated fix'!AB$428)/('Ratios Calculated fix'!AB$429-'Ratios Calculated fix'!AB$428)</f>
        <v>0.85089537334906518</v>
      </c>
      <c r="AC16" s="21">
        <f>('Ratios Calculated fix'!AC16-'Ratios Calculated fix'!AC$428)/('Ratios Calculated fix'!AC$429-'Ratios Calculated fix'!AC$428)</f>
        <v>0.71870177167734095</v>
      </c>
      <c r="AD16" s="21">
        <f>('Ratios Calculated fix'!AD16-'Ratios Calculated fix'!AD$428)/('Ratios Calculated fix'!AD$429-'Ratios Calculated fix'!AD$428)</f>
        <v>0.48775920233633757</v>
      </c>
      <c r="AE16" s="21">
        <f>('Ratios Calculated fix'!AE16-'Ratios Calculated fix'!AE$428)/('Ratios Calculated fix'!AE$429-'Ratios Calculated fix'!AE$428)</f>
        <v>0.55457167904449001</v>
      </c>
      <c r="AF16" s="21">
        <f>('Ratios Calculated fix'!AF16-'Ratios Calculated fix'!AF$428)/('Ratios Calculated fix'!AF$429-'Ratios Calculated fix'!AF$428)</f>
        <v>0.39061999858299412</v>
      </c>
      <c r="AG16" s="21" t="e">
        <f>('Ratios Calculated fix'!AG16-'Ratios Calculated fix'!AG$428)/('Ratios Calculated fix'!AG$429-'Ratios Calculated fix'!AG$428)</f>
        <v>#DIV/0!</v>
      </c>
      <c r="AH16" s="21" t="e">
        <f>('Ratios Calculated fix'!AH16-'Ratios Calculated fix'!AH$428)/('Ratios Calculated fix'!AH$429-'Ratios Calculated fix'!AH$428)</f>
        <v>#DIV/0!</v>
      </c>
      <c r="AI16" s="21">
        <f>('Ratios Calculated fix'!AI16-'Ratios Calculated fix'!AI$428)/('Ratios Calculated fix'!AI$429-'Ratios Calculated fix'!AI$428)</f>
        <v>0.9865719057143435</v>
      </c>
      <c r="AJ16" s="21">
        <f>('Ratios Calculated fix'!AJ16-'Ratios Calculated fix'!AJ$428)/('Ratios Calculated fix'!AJ$429-'Ratios Calculated fix'!AJ$428)</f>
        <v>0.15403324919163255</v>
      </c>
      <c r="AK16" s="21" t="e">
        <f>('Ratios Calculated fix'!AK16-'Ratios Calculated fix'!AK$428)/('Ratios Calculated fix'!AK$429-'Ratios Calculated fix'!AK$428)</f>
        <v>#DIV/0!</v>
      </c>
      <c r="AL16" s="21" t="e">
        <f>('Ratios Calculated fix'!AL16-'Ratios Calculated fix'!AL$428)/('Ratios Calculated fix'!AL$429-'Ratios Calculated fix'!AL$428)</f>
        <v>#DIV/0!</v>
      </c>
      <c r="AM16" s="21">
        <f>('Ratios Calculated fix'!AM16-'Ratios Calculated fix'!AM$428)/('Ratios Calculated fix'!AM$429-'Ratios Calculated fix'!AM$428)</f>
        <v>0.30697203985581906</v>
      </c>
      <c r="AN16" s="21">
        <f>('Ratios Calculated fix'!AN16-'Ratios Calculated fix'!AN$428)/('Ratios Calculated fix'!AN$429-'Ratios Calculated fix'!AN$428)</f>
        <v>0.27267375843910907</v>
      </c>
      <c r="AO16" s="21">
        <f>('Ratios Calculated fix'!AO16-'Ratios Calculated fix'!AO$428)/('Ratios Calculated fix'!AO$429-'Ratios Calculated fix'!AO$428)</f>
        <v>4.4305271112541234E-2</v>
      </c>
      <c r="AP16" s="21">
        <f>('Ratios Calculated fix'!AP16-'Ratios Calculated fix'!AP$428)/('Ratios Calculated fix'!AP$429-'Ratios Calculated fix'!AP$428)</f>
        <v>0.56794379953746921</v>
      </c>
      <c r="AQ16" s="21">
        <f>('Ratios Calculated fix'!AQ16-'Ratios Calculated fix'!AQ$428)/('Ratios Calculated fix'!AQ$429-'Ratios Calculated fix'!AQ$428)</f>
        <v>0.47352723629335713</v>
      </c>
      <c r="AR16" s="21">
        <f>('Ratios Calculated fix'!AR16-'Ratios Calculated fix'!AR$428)/('Ratios Calculated fix'!AR$429-'Ratios Calculated fix'!AR$428)</f>
        <v>0.48823655297835433</v>
      </c>
      <c r="AS16" s="21">
        <f>('Ratios Calculated fix'!AS16-'Ratios Calculated fix'!AS$428)/('Ratios Calculated fix'!AS$429-'Ratios Calculated fix'!AS$428)</f>
        <v>0.61060234132772329</v>
      </c>
      <c r="AT16" s="21">
        <f>('Ratios Calculated fix'!AT16-'Ratios Calculated fix'!AT$428)/('Ratios Calculated fix'!AT$429-'Ratios Calculated fix'!AT$428)</f>
        <v>0.35067864532502713</v>
      </c>
      <c r="AU16" s="21">
        <f>('Ratios Calculated fix'!AU16-'Ratios Calculated fix'!AU$428)/('Ratios Calculated fix'!AU$429-'Ratios Calculated fix'!AU$428)</f>
        <v>0.60882197855966214</v>
      </c>
      <c r="AV16" s="21" t="e">
        <f>('Ratios Calculated fix'!AV16-'Ratios Calculated fix'!AV$428)/('Ratios Calculated fix'!AV$429-'Ratios Calculated fix'!AV$428)</f>
        <v>#DIV/0!</v>
      </c>
      <c r="AW16" s="21" t="e">
        <f>('Ratios Calculated fix'!AW16-'Ratios Calculated fix'!AW$428)/('Ratios Calculated fix'!AW$429-'Ratios Calculated fix'!AW$428)</f>
        <v>#DIV/0!</v>
      </c>
      <c r="AX16" s="21" t="e">
        <f>('Ratios Calculated fix'!AX16-'Ratios Calculated fix'!AX$428)/('Ratios Calculated fix'!AX$429-'Ratios Calculated fix'!AX$428)</f>
        <v>#DIV/0!</v>
      </c>
      <c r="AY16" s="21">
        <f>('Ratios Calculated fix'!AY16-'Ratios Calculated fix'!AY$428)/('Ratios Calculated fix'!AY$429-'Ratios Calculated fix'!AY$428)</f>
        <v>0.29971036755718944</v>
      </c>
      <c r="AZ16" s="21">
        <f>('Ratios Calculated fix'!AZ16-'Ratios Calculated fix'!AZ$428)/('Ratios Calculated fix'!AZ$429-'Ratios Calculated fix'!AZ$428)</f>
        <v>0.80069954429837698</v>
      </c>
      <c r="BA16" s="21">
        <f>('Ratios Calculated fix'!BA16-'Ratios Calculated fix'!BA$428)/('Ratios Calculated fix'!BA$429-'Ratios Calculated fix'!BA$428)</f>
        <v>0.74278946734560736</v>
      </c>
      <c r="BB16" s="21" t="e">
        <f>('Ratios Calculated fix'!BB16-'Ratios Calculated fix'!BB$428)/('Ratios Calculated fix'!BB$429-'Ratios Calculated fix'!BB$428)</f>
        <v>#DIV/0!</v>
      </c>
      <c r="BC16" s="21">
        <f>('Ratios Calculated fix'!BC16-'Ratios Calculated fix'!BC$428)/('Ratios Calculated fix'!BC$429-'Ratios Calculated fix'!BC$428)</f>
        <v>0.19457990304489858</v>
      </c>
    </row>
    <row r="17" spans="1:55" x14ac:dyDescent="0.2">
      <c r="A17" s="3" t="s">
        <v>102</v>
      </c>
      <c r="B17" s="3" t="s">
        <v>103</v>
      </c>
      <c r="C17" s="3" t="s">
        <v>52</v>
      </c>
      <c r="D17" s="3">
        <v>66050</v>
      </c>
      <c r="E17" s="3" t="s">
        <v>16</v>
      </c>
      <c r="F17" s="3">
        <v>2019</v>
      </c>
      <c r="G17" s="3" t="s">
        <v>17</v>
      </c>
      <c r="H17" s="4">
        <v>43830</v>
      </c>
      <c r="I17" s="4">
        <v>43881</v>
      </c>
      <c r="J17" s="4">
        <v>43881</v>
      </c>
      <c r="K17" s="5">
        <v>494044923</v>
      </c>
      <c r="L17" s="5">
        <v>495896333</v>
      </c>
      <c r="M17" s="3" t="s">
        <v>104</v>
      </c>
      <c r="N17" s="20">
        <f>('Ratios Calculated fix'!N17-'Ratios Calculated fix'!N$428)/('Ratios Calculated fix'!N$429-'Ratios Calculated fix'!N$428)</f>
        <v>1.5656559956499023E-2</v>
      </c>
      <c r="O17" s="21">
        <f>('Ratios Calculated fix'!O17-'Ratios Calculated fix'!O$428)/('Ratios Calculated fix'!O$429-'Ratios Calculated fix'!O$428)</f>
        <v>1.1999343605724128E-2</v>
      </c>
      <c r="P17" s="21">
        <f>('Ratios Calculated fix'!P17-'Ratios Calculated fix'!P$428)/('Ratios Calculated fix'!P$429-'Ratios Calculated fix'!P$428)</f>
        <v>4.1010747793102983E-3</v>
      </c>
      <c r="Q17" s="21">
        <f>('Ratios Calculated fix'!Q17-'Ratios Calculated fix'!Q$428)/('Ratios Calculated fix'!Q$429-'Ratios Calculated fix'!Q$428)</f>
        <v>0.26596265973718353</v>
      </c>
      <c r="R17" s="21">
        <f>('Ratios Calculated fix'!R17-'Ratios Calculated fix'!R$428)/('Ratios Calculated fix'!R$429-'Ratios Calculated fix'!R$428)</f>
        <v>9.3502471807698065E-2</v>
      </c>
      <c r="S17" s="21">
        <f>('Ratios Calculated fix'!S17-'Ratios Calculated fix'!S$428)/('Ratios Calculated fix'!S$429-'Ratios Calculated fix'!S$428)</f>
        <v>7.6017926610124825E-2</v>
      </c>
      <c r="T17" s="21">
        <f>('Ratios Calculated fix'!T17-'Ratios Calculated fix'!T$428)/('Ratios Calculated fix'!T$429-'Ratios Calculated fix'!T$428)</f>
        <v>8.0422217110733191E-2</v>
      </c>
      <c r="U17" s="21">
        <f>('Ratios Calculated fix'!U17-'Ratios Calculated fix'!U$428)/('Ratios Calculated fix'!U$429-'Ratios Calculated fix'!U$428)</f>
        <v>0.65702767772640958</v>
      </c>
      <c r="V17" s="21">
        <f>('Ratios Calculated fix'!V17-'Ratios Calculated fix'!V$428)/('Ratios Calculated fix'!V$429-'Ratios Calculated fix'!V$428)</f>
        <v>0.51243754818102927</v>
      </c>
      <c r="W17" s="21">
        <f>('Ratios Calculated fix'!W17-'Ratios Calculated fix'!W$428)/('Ratios Calculated fix'!W$429-'Ratios Calculated fix'!W$428)</f>
        <v>0.63692918009196242</v>
      </c>
      <c r="X17" s="21">
        <f>('Ratios Calculated fix'!X17-'Ratios Calculated fix'!X$428)/('Ratios Calculated fix'!X$429-'Ratios Calculated fix'!X$428)</f>
        <v>4.9244770660289539E-2</v>
      </c>
      <c r="Y17" s="21">
        <f>('Ratios Calculated fix'!Y17-'Ratios Calculated fix'!Y$428)/('Ratios Calculated fix'!Y$429-'Ratios Calculated fix'!Y$428)</f>
        <v>0.44613933497800429</v>
      </c>
      <c r="Z17" s="21">
        <f>('Ratios Calculated fix'!Z17-'Ratios Calculated fix'!Z$428)/('Ratios Calculated fix'!Z$429-'Ratios Calculated fix'!Z$428)</f>
        <v>0.95075522933971046</v>
      </c>
      <c r="AA17" s="21">
        <f>('Ratios Calculated fix'!AA17-'Ratios Calculated fix'!AA$428)/('Ratios Calculated fix'!AA$429-'Ratios Calculated fix'!AA$428)</f>
        <v>1.3164669371783998E-3</v>
      </c>
      <c r="AB17" s="21">
        <f>('Ratios Calculated fix'!AB17-'Ratios Calculated fix'!AB$428)/('Ratios Calculated fix'!AB$429-'Ratios Calculated fix'!AB$428)</f>
        <v>0.85107366514470428</v>
      </c>
      <c r="AC17" s="21">
        <f>('Ratios Calculated fix'!AC17-'Ratios Calculated fix'!AC$428)/('Ratios Calculated fix'!AC$429-'Ratios Calculated fix'!AC$428)</f>
        <v>0.64509968454531075</v>
      </c>
      <c r="AD17" s="21">
        <f>('Ratios Calculated fix'!AD17-'Ratios Calculated fix'!AD$428)/('Ratios Calculated fix'!AD$429-'Ratios Calculated fix'!AD$428)</f>
        <v>0.57787408771416449</v>
      </c>
      <c r="AE17" s="21">
        <f>('Ratios Calculated fix'!AE17-'Ratios Calculated fix'!AE$428)/('Ratios Calculated fix'!AE$429-'Ratios Calculated fix'!AE$428)</f>
        <v>0.54255524567640934</v>
      </c>
      <c r="AF17" s="21">
        <f>('Ratios Calculated fix'!AF17-'Ratios Calculated fix'!AF$428)/('Ratios Calculated fix'!AF$429-'Ratios Calculated fix'!AF$428)</f>
        <v>0.40226372060975596</v>
      </c>
      <c r="AG17" s="21" t="e">
        <f>('Ratios Calculated fix'!AG17-'Ratios Calculated fix'!AG$428)/('Ratios Calculated fix'!AG$429-'Ratios Calculated fix'!AG$428)</f>
        <v>#DIV/0!</v>
      </c>
      <c r="AH17" s="21" t="e">
        <f>('Ratios Calculated fix'!AH17-'Ratios Calculated fix'!AH$428)/('Ratios Calculated fix'!AH$429-'Ratios Calculated fix'!AH$428)</f>
        <v>#DIV/0!</v>
      </c>
      <c r="AI17" s="21">
        <f>('Ratios Calculated fix'!AI17-'Ratios Calculated fix'!AI$428)/('Ratios Calculated fix'!AI$429-'Ratios Calculated fix'!AI$428)</f>
        <v>0.98631481349963801</v>
      </c>
      <c r="AJ17" s="21">
        <f>('Ratios Calculated fix'!AJ17-'Ratios Calculated fix'!AJ$428)/('Ratios Calculated fix'!AJ$429-'Ratios Calculated fix'!AJ$428)</f>
        <v>0.12457400160491351</v>
      </c>
      <c r="AK17" s="21" t="e">
        <f>('Ratios Calculated fix'!AK17-'Ratios Calculated fix'!AK$428)/('Ratios Calculated fix'!AK$429-'Ratios Calculated fix'!AK$428)</f>
        <v>#DIV/0!</v>
      </c>
      <c r="AL17" s="21" t="e">
        <f>('Ratios Calculated fix'!AL17-'Ratios Calculated fix'!AL$428)/('Ratios Calculated fix'!AL$429-'Ratios Calculated fix'!AL$428)</f>
        <v>#DIV/0!</v>
      </c>
      <c r="AM17" s="21">
        <f>('Ratios Calculated fix'!AM17-'Ratios Calculated fix'!AM$428)/('Ratios Calculated fix'!AM$429-'Ratios Calculated fix'!AM$428)</f>
        <v>0.30809634329463376</v>
      </c>
      <c r="AN17" s="21">
        <f>('Ratios Calculated fix'!AN17-'Ratios Calculated fix'!AN$428)/('Ratios Calculated fix'!AN$429-'Ratios Calculated fix'!AN$428)</f>
        <v>0.27266910946097311</v>
      </c>
      <c r="AO17" s="21">
        <f>('Ratios Calculated fix'!AO17-'Ratios Calculated fix'!AO$428)/('Ratios Calculated fix'!AO$429-'Ratios Calculated fix'!AO$428)</f>
        <v>4.4356284297214145E-2</v>
      </c>
      <c r="AP17" s="21">
        <f>('Ratios Calculated fix'!AP17-'Ratios Calculated fix'!AP$428)/('Ratios Calculated fix'!AP$429-'Ratios Calculated fix'!AP$428)</f>
        <v>0.56858459938141437</v>
      </c>
      <c r="AQ17" s="21">
        <f>('Ratios Calculated fix'!AQ17-'Ratios Calculated fix'!AQ$428)/('Ratios Calculated fix'!AQ$429-'Ratios Calculated fix'!AQ$428)</f>
        <v>0.48899456169075239</v>
      </c>
      <c r="AR17" s="21">
        <f>('Ratios Calculated fix'!AR17-'Ratios Calculated fix'!AR$428)/('Ratios Calculated fix'!AR$429-'Ratios Calculated fix'!AR$428)</f>
        <v>0.42513123811477221</v>
      </c>
      <c r="AS17" s="21">
        <f>('Ratios Calculated fix'!AS17-'Ratios Calculated fix'!AS$428)/('Ratios Calculated fix'!AS$429-'Ratios Calculated fix'!AS$428)</f>
        <v>0.59896665670797589</v>
      </c>
      <c r="AT17" s="21">
        <f>('Ratios Calculated fix'!AT17-'Ratios Calculated fix'!AT$428)/('Ratios Calculated fix'!AT$429-'Ratios Calculated fix'!AT$428)</f>
        <v>0.32038259774524563</v>
      </c>
      <c r="AU17" s="21">
        <f>('Ratios Calculated fix'!AU17-'Ratios Calculated fix'!AU$428)/('Ratios Calculated fix'!AU$429-'Ratios Calculated fix'!AU$428)</f>
        <v>0.61898369376417883</v>
      </c>
      <c r="AV17" s="21" t="e">
        <f>('Ratios Calculated fix'!AV17-'Ratios Calculated fix'!AV$428)/('Ratios Calculated fix'!AV$429-'Ratios Calculated fix'!AV$428)</f>
        <v>#DIV/0!</v>
      </c>
      <c r="AW17" s="21" t="e">
        <f>('Ratios Calculated fix'!AW17-'Ratios Calculated fix'!AW$428)/('Ratios Calculated fix'!AW$429-'Ratios Calculated fix'!AW$428)</f>
        <v>#DIV/0!</v>
      </c>
      <c r="AX17" s="21" t="e">
        <f>('Ratios Calculated fix'!AX17-'Ratios Calculated fix'!AX$428)/('Ratios Calculated fix'!AX$429-'Ratios Calculated fix'!AX$428)</f>
        <v>#DIV/0!</v>
      </c>
      <c r="AY17" s="21">
        <f>('Ratios Calculated fix'!AY17-'Ratios Calculated fix'!AY$428)/('Ratios Calculated fix'!AY$429-'Ratios Calculated fix'!AY$428)</f>
        <v>0.27254697107455217</v>
      </c>
      <c r="AZ17" s="21">
        <f>('Ratios Calculated fix'!AZ17-'Ratios Calculated fix'!AZ$428)/('Ratios Calculated fix'!AZ$429-'Ratios Calculated fix'!AZ$428)</f>
        <v>0.78280190266755789</v>
      </c>
      <c r="BA17" s="21">
        <f>('Ratios Calculated fix'!BA17-'Ratios Calculated fix'!BA$428)/('Ratios Calculated fix'!BA$429-'Ratios Calculated fix'!BA$428)</f>
        <v>0.74328875485394408</v>
      </c>
      <c r="BB17" s="21" t="e">
        <f>('Ratios Calculated fix'!BB17-'Ratios Calculated fix'!BB$428)/('Ratios Calculated fix'!BB$429-'Ratios Calculated fix'!BB$428)</f>
        <v>#DIV/0!</v>
      </c>
      <c r="BC17" s="21">
        <f>('Ratios Calculated fix'!BC17-'Ratios Calculated fix'!BC$428)/('Ratios Calculated fix'!BC$429-'Ratios Calculated fix'!BC$428)</f>
        <v>0.19271701849799869</v>
      </c>
    </row>
    <row r="18" spans="1:55" x14ac:dyDescent="0.2">
      <c r="A18" s="3" t="s">
        <v>50</v>
      </c>
      <c r="B18" s="3" t="s">
        <v>51</v>
      </c>
      <c r="C18" s="3" t="s">
        <v>52</v>
      </c>
      <c r="D18" s="3">
        <v>62329</v>
      </c>
      <c r="E18" s="3" t="s">
        <v>16</v>
      </c>
      <c r="F18" s="3">
        <v>2019</v>
      </c>
      <c r="G18" s="3" t="s">
        <v>17</v>
      </c>
      <c r="H18" s="4">
        <v>43830</v>
      </c>
      <c r="I18" s="4">
        <v>43889</v>
      </c>
      <c r="J18" s="4">
        <v>43889</v>
      </c>
      <c r="K18" s="5">
        <v>665000000</v>
      </c>
      <c r="L18" s="5">
        <v>667000000</v>
      </c>
      <c r="M18" s="3" t="s">
        <v>53</v>
      </c>
      <c r="N18" s="20">
        <f>('Ratios Calculated fix'!N18-'Ratios Calculated fix'!N$428)/('Ratios Calculated fix'!N$429-'Ratios Calculated fix'!N$428)</f>
        <v>3.3021409400463629E-2</v>
      </c>
      <c r="O18" s="21">
        <f>('Ratios Calculated fix'!O18-'Ratios Calculated fix'!O$428)/('Ratios Calculated fix'!O$429-'Ratios Calculated fix'!O$428)</f>
        <v>3.006269214901898E-2</v>
      </c>
      <c r="P18" s="21">
        <f>('Ratios Calculated fix'!P18-'Ratios Calculated fix'!P$428)/('Ratios Calculated fix'!P$429-'Ratios Calculated fix'!P$428)</f>
        <v>2.0532155114098612E-2</v>
      </c>
      <c r="Q18" s="21">
        <f>('Ratios Calculated fix'!Q18-'Ratios Calculated fix'!Q$428)/('Ratios Calculated fix'!Q$429-'Ratios Calculated fix'!Q$428)</f>
        <v>0.27360109720644876</v>
      </c>
      <c r="R18" s="21">
        <f>('Ratios Calculated fix'!R18-'Ratios Calculated fix'!R$428)/('Ratios Calculated fix'!R$429-'Ratios Calculated fix'!R$428)</f>
        <v>0.15997241552231325</v>
      </c>
      <c r="S18" s="21">
        <f>('Ratios Calculated fix'!S18-'Ratios Calculated fix'!S$428)/('Ratios Calculated fix'!S$429-'Ratios Calculated fix'!S$428)</f>
        <v>9.479669128509155E-2</v>
      </c>
      <c r="T18" s="21">
        <f>('Ratios Calculated fix'!T18-'Ratios Calculated fix'!T$428)/('Ratios Calculated fix'!T$429-'Ratios Calculated fix'!T$428)</f>
        <v>0.14411006595301729</v>
      </c>
      <c r="U18" s="21">
        <f>('Ratios Calculated fix'!U18-'Ratios Calculated fix'!U$428)/('Ratios Calculated fix'!U$429-'Ratios Calculated fix'!U$428)</f>
        <v>0.6871648768350711</v>
      </c>
      <c r="V18" s="21">
        <f>('Ratios Calculated fix'!V18-'Ratios Calculated fix'!V$428)/('Ratios Calculated fix'!V$429-'Ratios Calculated fix'!V$428)</f>
        <v>0.53801034816621285</v>
      </c>
      <c r="W18" s="21">
        <f>('Ratios Calculated fix'!W18-'Ratios Calculated fix'!W$428)/('Ratios Calculated fix'!W$429-'Ratios Calculated fix'!W$428)</f>
        <v>0.66592313166518391</v>
      </c>
      <c r="X18" s="21">
        <f>('Ratios Calculated fix'!X18-'Ratios Calculated fix'!X$428)/('Ratios Calculated fix'!X$429-'Ratios Calculated fix'!X$428)</f>
        <v>0.15326966952992588</v>
      </c>
      <c r="Y18" s="21">
        <f>('Ratios Calculated fix'!Y18-'Ratios Calculated fix'!Y$428)/('Ratios Calculated fix'!Y$429-'Ratios Calculated fix'!Y$428)</f>
        <v>0.4340620557746534</v>
      </c>
      <c r="Z18" s="21">
        <f>('Ratios Calculated fix'!Z18-'Ratios Calculated fix'!Z$428)/('Ratios Calculated fix'!Z$429-'Ratios Calculated fix'!Z$428)</f>
        <v>0.84673033047007407</v>
      </c>
      <c r="AA18" s="21">
        <f>('Ratios Calculated fix'!AA18-'Ratios Calculated fix'!AA$428)/('Ratios Calculated fix'!AA$429-'Ratios Calculated fix'!AA$428)</f>
        <v>5.191116413251988E-2</v>
      </c>
      <c r="AB18" s="21">
        <f>('Ratios Calculated fix'!AB18-'Ratios Calculated fix'!AB$428)/('Ratios Calculated fix'!AB$429-'Ratios Calculated fix'!AB$428)</f>
        <v>0.82435628951908058</v>
      </c>
      <c r="AC18" s="21">
        <f>('Ratios Calculated fix'!AC18-'Ratios Calculated fix'!AC$428)/('Ratios Calculated fix'!AC$429-'Ratios Calculated fix'!AC$428)</f>
        <v>0.21056409608025226</v>
      </c>
      <c r="AD18" s="21">
        <f>('Ratios Calculated fix'!AD18-'Ratios Calculated fix'!AD$428)/('Ratios Calculated fix'!AD$429-'Ratios Calculated fix'!AD$428)</f>
        <v>0.47029676317602775</v>
      </c>
      <c r="AE18" s="21">
        <f>('Ratios Calculated fix'!AE18-'Ratios Calculated fix'!AE$428)/('Ratios Calculated fix'!AE$429-'Ratios Calculated fix'!AE$428)</f>
        <v>0.53471726285109245</v>
      </c>
      <c r="AF18" s="21">
        <f>('Ratios Calculated fix'!AF18-'Ratios Calculated fix'!AF$428)/('Ratios Calculated fix'!AF$429-'Ratios Calculated fix'!AF$428)</f>
        <v>0.33114865096335555</v>
      </c>
      <c r="AG18" s="21" t="e">
        <f>('Ratios Calculated fix'!AG18-'Ratios Calculated fix'!AG$428)/('Ratios Calculated fix'!AG$429-'Ratios Calculated fix'!AG$428)</f>
        <v>#DIV/0!</v>
      </c>
      <c r="AH18" s="21" t="e">
        <f>('Ratios Calculated fix'!AH18-'Ratios Calculated fix'!AH$428)/('Ratios Calculated fix'!AH$429-'Ratios Calculated fix'!AH$428)</f>
        <v>#DIV/0!</v>
      </c>
      <c r="AI18" s="21">
        <f>('Ratios Calculated fix'!AI18-'Ratios Calculated fix'!AI$428)/('Ratios Calculated fix'!AI$429-'Ratios Calculated fix'!AI$428)</f>
        <v>0.98652971286216462</v>
      </c>
      <c r="AJ18" s="21">
        <f>('Ratios Calculated fix'!AJ18-'Ratios Calculated fix'!AJ$428)/('Ratios Calculated fix'!AJ$429-'Ratios Calculated fix'!AJ$428)</f>
        <v>0.10929653337783354</v>
      </c>
      <c r="AK18" s="21" t="e">
        <f>('Ratios Calculated fix'!AK18-'Ratios Calculated fix'!AK$428)/('Ratios Calculated fix'!AK$429-'Ratios Calculated fix'!AK$428)</f>
        <v>#DIV/0!</v>
      </c>
      <c r="AL18" s="21" t="e">
        <f>('Ratios Calculated fix'!AL18-'Ratios Calculated fix'!AL$428)/('Ratios Calculated fix'!AL$429-'Ratios Calculated fix'!AL$428)</f>
        <v>#DIV/0!</v>
      </c>
      <c r="AM18" s="21">
        <f>('Ratios Calculated fix'!AM18-'Ratios Calculated fix'!AM$428)/('Ratios Calculated fix'!AM$429-'Ratios Calculated fix'!AM$428)</f>
        <v>0.29730425471857758</v>
      </c>
      <c r="AN18" s="21">
        <f>('Ratios Calculated fix'!AN18-'Ratios Calculated fix'!AN$428)/('Ratios Calculated fix'!AN$429-'Ratios Calculated fix'!AN$428)</f>
        <v>0.27592674382980159</v>
      </c>
      <c r="AO18" s="21">
        <f>('Ratios Calculated fix'!AO18-'Ratios Calculated fix'!AO$428)/('Ratios Calculated fix'!AO$429-'Ratios Calculated fix'!AO$428)</f>
        <v>6.2944840773580826E-2</v>
      </c>
      <c r="AP18" s="21">
        <f>('Ratios Calculated fix'!AP18-'Ratios Calculated fix'!AP$428)/('Ratios Calculated fix'!AP$429-'Ratios Calculated fix'!AP$428)</f>
        <v>0.59405441885043264</v>
      </c>
      <c r="AQ18" s="21">
        <f>('Ratios Calculated fix'!AQ18-'Ratios Calculated fix'!AQ$428)/('Ratios Calculated fix'!AQ$429-'Ratios Calculated fix'!AQ$428)</f>
        <v>0.37987675600157317</v>
      </c>
      <c r="AR18" s="21">
        <f>('Ratios Calculated fix'!AR18-'Ratios Calculated fix'!AR$428)/('Ratios Calculated fix'!AR$429-'Ratios Calculated fix'!AR$428)</f>
        <v>0.38507269962134716</v>
      </c>
      <c r="AS18" s="21">
        <f>('Ratios Calculated fix'!AS18-'Ratios Calculated fix'!AS$428)/('Ratios Calculated fix'!AS$429-'Ratios Calculated fix'!AS$428)</f>
        <v>0.60800720718400825</v>
      </c>
      <c r="AT18" s="21">
        <f>('Ratios Calculated fix'!AT18-'Ratios Calculated fix'!AT$428)/('Ratios Calculated fix'!AT$429-'Ratios Calculated fix'!AT$428)</f>
        <v>0.33880662583980037</v>
      </c>
      <c r="AU18" s="21">
        <f>('Ratios Calculated fix'!AU18-'Ratios Calculated fix'!AU$428)/('Ratios Calculated fix'!AU$429-'Ratios Calculated fix'!AU$428)</f>
        <v>0.60800048771183268</v>
      </c>
      <c r="AV18" s="21" t="e">
        <f>('Ratios Calculated fix'!AV18-'Ratios Calculated fix'!AV$428)/('Ratios Calculated fix'!AV$429-'Ratios Calculated fix'!AV$428)</f>
        <v>#DIV/0!</v>
      </c>
      <c r="AW18" s="21" t="e">
        <f>('Ratios Calculated fix'!AW18-'Ratios Calculated fix'!AW$428)/('Ratios Calculated fix'!AW$429-'Ratios Calculated fix'!AW$428)</f>
        <v>#DIV/0!</v>
      </c>
      <c r="AX18" s="21" t="e">
        <f>('Ratios Calculated fix'!AX18-'Ratios Calculated fix'!AX$428)/('Ratios Calculated fix'!AX$429-'Ratios Calculated fix'!AX$428)</f>
        <v>#DIV/0!</v>
      </c>
      <c r="AY18" s="21">
        <f>('Ratios Calculated fix'!AY18-'Ratios Calculated fix'!AY$428)/('Ratios Calculated fix'!AY$429-'Ratios Calculated fix'!AY$428)</f>
        <v>0.35332669188581889</v>
      </c>
      <c r="AZ18" s="21">
        <f>('Ratios Calculated fix'!AZ18-'Ratios Calculated fix'!AZ$428)/('Ratios Calculated fix'!AZ$429-'Ratios Calculated fix'!AZ$428)</f>
        <v>0.8280668689580174</v>
      </c>
      <c r="BA18" s="21">
        <f>('Ratios Calculated fix'!BA18-'Ratios Calculated fix'!BA$428)/('Ratios Calculated fix'!BA$429-'Ratios Calculated fix'!BA$428)</f>
        <v>0.74319407299548024</v>
      </c>
      <c r="BB18" s="21" t="e">
        <f>('Ratios Calculated fix'!BB18-'Ratios Calculated fix'!BB$428)/('Ratios Calculated fix'!BB$429-'Ratios Calculated fix'!BB$428)</f>
        <v>#DIV/0!</v>
      </c>
      <c r="BC18" s="21">
        <f>('Ratios Calculated fix'!BC18-'Ratios Calculated fix'!BC$428)/('Ratios Calculated fix'!BC$429-'Ratios Calculated fix'!BC$428)</f>
        <v>0.20865062516789656</v>
      </c>
    </row>
    <row r="19" spans="1:55" x14ac:dyDescent="0.2">
      <c r="A19" s="3" t="s">
        <v>155</v>
      </c>
      <c r="B19" s="3" t="s">
        <v>156</v>
      </c>
      <c r="C19" s="3" t="s">
        <v>113</v>
      </c>
      <c r="D19" s="3">
        <v>66898</v>
      </c>
      <c r="E19" s="3" t="s">
        <v>16</v>
      </c>
      <c r="F19" s="3">
        <v>2019</v>
      </c>
      <c r="G19" s="3" t="s">
        <v>17</v>
      </c>
      <c r="H19" s="4">
        <v>43830</v>
      </c>
      <c r="I19" s="4">
        <v>43868</v>
      </c>
      <c r="J19" s="4">
        <v>43868</v>
      </c>
      <c r="K19" s="5">
        <v>187400000</v>
      </c>
      <c r="L19" s="5">
        <v>187400000</v>
      </c>
      <c r="M19" s="6" t="s">
        <v>157</v>
      </c>
      <c r="N19" s="20">
        <f>('Ratios Calculated fix'!N19-'Ratios Calculated fix'!N$428)/('Ratios Calculated fix'!N$429-'Ratios Calculated fix'!N$428)</f>
        <v>3.3616007332848662E-2</v>
      </c>
      <c r="O19" s="21">
        <f>('Ratios Calculated fix'!O19-'Ratios Calculated fix'!O$428)/('Ratios Calculated fix'!O$429-'Ratios Calculated fix'!O$428)</f>
        <v>3.3616007332848662E-2</v>
      </c>
      <c r="P19" s="21">
        <f>('Ratios Calculated fix'!P19-'Ratios Calculated fix'!P$428)/('Ratios Calculated fix'!P$429-'Ratios Calculated fix'!P$428)</f>
        <v>9.1239713313760202E-3</v>
      </c>
      <c r="Q19" s="21">
        <f>('Ratios Calculated fix'!Q19-'Ratios Calculated fix'!Q$428)/('Ratios Calculated fix'!Q$429-'Ratios Calculated fix'!Q$428)</f>
        <v>0.26574777216170103</v>
      </c>
      <c r="R19" s="21">
        <f>('Ratios Calculated fix'!R19-'Ratios Calculated fix'!R$428)/('Ratios Calculated fix'!R$429-'Ratios Calculated fix'!R$428)</f>
        <v>5.3062214558194425E-2</v>
      </c>
      <c r="S19" s="21">
        <f>('Ratios Calculated fix'!S19-'Ratios Calculated fix'!S$428)/('Ratios Calculated fix'!S$429-'Ratios Calculated fix'!S$428)</f>
        <v>2.8213075373367692E-2</v>
      </c>
      <c r="T19" s="21">
        <f>('Ratios Calculated fix'!T19-'Ratios Calculated fix'!T$428)/('Ratios Calculated fix'!T$429-'Ratios Calculated fix'!T$428)</f>
        <v>4.8397769579806224E-2</v>
      </c>
      <c r="U19" s="21">
        <f>('Ratios Calculated fix'!U19-'Ratios Calculated fix'!U$428)/('Ratios Calculated fix'!U$429-'Ratios Calculated fix'!U$428)</f>
        <v>0.64970488765752044</v>
      </c>
      <c r="V19" s="21">
        <f>('Ratios Calculated fix'!V19-'Ratios Calculated fix'!V$428)/('Ratios Calculated fix'!V$429-'Ratios Calculated fix'!V$428)</f>
        <v>0.49706458089958416</v>
      </c>
      <c r="W19" s="21">
        <f>('Ratios Calculated fix'!W19-'Ratios Calculated fix'!W$428)/('Ratios Calculated fix'!W$429-'Ratios Calculated fix'!W$428)</f>
        <v>0.63086463610749433</v>
      </c>
      <c r="X19" s="21">
        <f>('Ratios Calculated fix'!X19-'Ratios Calculated fix'!X$428)/('Ratios Calculated fix'!X$429-'Ratios Calculated fix'!X$428)</f>
        <v>0.39338352618824324</v>
      </c>
      <c r="Y19" s="21">
        <f>('Ratios Calculated fix'!Y19-'Ratios Calculated fix'!Y$428)/('Ratios Calculated fix'!Y$429-'Ratios Calculated fix'!Y$428)</f>
        <v>0.46809846338070071</v>
      </c>
      <c r="Z19" s="21">
        <f>('Ratios Calculated fix'!Z19-'Ratios Calculated fix'!Z$428)/('Ratios Calculated fix'!Z$429-'Ratios Calculated fix'!Z$428)</f>
        <v>0.60661647381175665</v>
      </c>
      <c r="AA19" s="21">
        <f>('Ratios Calculated fix'!AA19-'Ratios Calculated fix'!AA$428)/('Ratios Calculated fix'!AA$429-'Ratios Calculated fix'!AA$428)</f>
        <v>0.45339368541872821</v>
      </c>
      <c r="AB19" s="21">
        <f>('Ratios Calculated fix'!AB19-'Ratios Calculated fix'!AB$428)/('Ratios Calculated fix'!AB$429-'Ratios Calculated fix'!AB$428)</f>
        <v>0.85233681247464343</v>
      </c>
      <c r="AC19" s="21">
        <f>('Ratios Calculated fix'!AC19-'Ratios Calculated fix'!AC$428)/('Ratios Calculated fix'!AC$429-'Ratios Calculated fix'!AC$428)</f>
        <v>0.72628961846290074</v>
      </c>
      <c r="AD19" s="21">
        <f>('Ratios Calculated fix'!AD19-'Ratios Calculated fix'!AD$428)/('Ratios Calculated fix'!AD$429-'Ratios Calculated fix'!AD$428)</f>
        <v>0.42022011060053621</v>
      </c>
      <c r="AE19" s="21">
        <f>('Ratios Calculated fix'!AE19-'Ratios Calculated fix'!AE$428)/('Ratios Calculated fix'!AE$429-'Ratios Calculated fix'!AE$428)</f>
        <v>0.42240518942315047</v>
      </c>
      <c r="AF19" s="21">
        <f>('Ratios Calculated fix'!AF19-'Ratios Calculated fix'!AF$428)/('Ratios Calculated fix'!AF$429-'Ratios Calculated fix'!AF$428)</f>
        <v>0.38744546062851976</v>
      </c>
      <c r="AG19" s="21" t="e">
        <f>('Ratios Calculated fix'!AG19-'Ratios Calculated fix'!AG$428)/('Ratios Calculated fix'!AG$429-'Ratios Calculated fix'!AG$428)</f>
        <v>#DIV/0!</v>
      </c>
      <c r="AH19" s="21" t="e">
        <f>('Ratios Calculated fix'!AH19-'Ratios Calculated fix'!AH$428)/('Ratios Calculated fix'!AH$429-'Ratios Calculated fix'!AH$428)</f>
        <v>#DIV/0!</v>
      </c>
      <c r="AI19" s="21">
        <f>('Ratios Calculated fix'!AI19-'Ratios Calculated fix'!AI$428)/('Ratios Calculated fix'!AI$429-'Ratios Calculated fix'!AI$428)</f>
        <v>0.98643068462355732</v>
      </c>
      <c r="AJ19" s="21">
        <f>('Ratios Calculated fix'!AJ19-'Ratios Calculated fix'!AJ$428)/('Ratios Calculated fix'!AJ$429-'Ratios Calculated fix'!AJ$428)</f>
        <v>6.7035578690637615E-2</v>
      </c>
      <c r="AK19" s="21" t="e">
        <f>('Ratios Calculated fix'!AK19-'Ratios Calculated fix'!AK$428)/('Ratios Calculated fix'!AK$429-'Ratios Calculated fix'!AK$428)</f>
        <v>#DIV/0!</v>
      </c>
      <c r="AL19" s="21" t="e">
        <f>('Ratios Calculated fix'!AL19-'Ratios Calculated fix'!AL$428)/('Ratios Calculated fix'!AL$429-'Ratios Calculated fix'!AL$428)</f>
        <v>#DIV/0!</v>
      </c>
      <c r="AM19" s="21">
        <f>('Ratios Calculated fix'!AM19-'Ratios Calculated fix'!AM$428)/('Ratios Calculated fix'!AM$429-'Ratios Calculated fix'!AM$428)</f>
        <v>0.30821300355661174</v>
      </c>
      <c r="AN19" s="21">
        <f>('Ratios Calculated fix'!AN19-'Ratios Calculated fix'!AN$428)/('Ratios Calculated fix'!AN$429-'Ratios Calculated fix'!AN$428)</f>
        <v>0.2745719851934495</v>
      </c>
      <c r="AO19" s="21">
        <f>('Ratios Calculated fix'!AO19-'Ratios Calculated fix'!AO$428)/('Ratios Calculated fix'!AO$429-'Ratios Calculated fix'!AO$428)</f>
        <v>8.5125342818366825E-2</v>
      </c>
      <c r="AP19" s="21">
        <f>('Ratios Calculated fix'!AP19-'Ratios Calculated fix'!AP$428)/('Ratios Calculated fix'!AP$429-'Ratios Calculated fix'!AP$428)</f>
        <v>0.58062022550464931</v>
      </c>
      <c r="AQ19" s="21">
        <f>('Ratios Calculated fix'!AQ19-'Ratios Calculated fix'!AQ$428)/('Ratios Calculated fix'!AQ$429-'Ratios Calculated fix'!AQ$428)</f>
        <v>0.4915490457208278</v>
      </c>
      <c r="AR19" s="21">
        <f>('Ratios Calculated fix'!AR19-'Ratios Calculated fix'!AR$428)/('Ratios Calculated fix'!AR$429-'Ratios Calculated fix'!AR$428)</f>
        <v>0.28839254526161218</v>
      </c>
      <c r="AS19" s="21">
        <f>('Ratios Calculated fix'!AS19-'Ratios Calculated fix'!AS$428)/('Ratios Calculated fix'!AS$429-'Ratios Calculated fix'!AS$428)</f>
        <v>0.60553431735543106</v>
      </c>
      <c r="AT19" s="21">
        <f>('Ratios Calculated fix'!AT19-'Ratios Calculated fix'!AT$428)/('Ratios Calculated fix'!AT$429-'Ratios Calculated fix'!AT$428)</f>
        <v>0.30298808827717943</v>
      </c>
      <c r="AU19" s="21">
        <f>('Ratios Calculated fix'!AU19-'Ratios Calculated fix'!AU$428)/('Ratios Calculated fix'!AU$429-'Ratios Calculated fix'!AU$428)</f>
        <v>0.61680898507322801</v>
      </c>
      <c r="AV19" s="21" t="e">
        <f>('Ratios Calculated fix'!AV19-'Ratios Calculated fix'!AV$428)/('Ratios Calculated fix'!AV$429-'Ratios Calculated fix'!AV$428)</f>
        <v>#DIV/0!</v>
      </c>
      <c r="AW19" s="21" t="e">
        <f>('Ratios Calculated fix'!AW19-'Ratios Calculated fix'!AW$428)/('Ratios Calculated fix'!AW$429-'Ratios Calculated fix'!AW$428)</f>
        <v>#DIV/0!</v>
      </c>
      <c r="AX19" s="21" t="e">
        <f>('Ratios Calculated fix'!AX19-'Ratios Calculated fix'!AX$428)/('Ratios Calculated fix'!AX$429-'Ratios Calculated fix'!AX$428)</f>
        <v>#DIV/0!</v>
      </c>
      <c r="AY19" s="21">
        <f>('Ratios Calculated fix'!AY19-'Ratios Calculated fix'!AY$428)/('Ratios Calculated fix'!AY$429-'Ratios Calculated fix'!AY$428)</f>
        <v>0.25600641868885865</v>
      </c>
      <c r="AZ19" s="21">
        <f>('Ratios Calculated fix'!AZ19-'Ratios Calculated fix'!AZ$428)/('Ratios Calculated fix'!AZ$429-'Ratios Calculated fix'!AZ$428)</f>
        <v>0.76496159313572243</v>
      </c>
      <c r="BA19" s="21">
        <f>('Ratios Calculated fix'!BA19-'Ratios Calculated fix'!BA$428)/('Ratios Calculated fix'!BA$429-'Ratios Calculated fix'!BA$428)</f>
        <v>0.74369842454066681</v>
      </c>
      <c r="BB19" s="21" t="e">
        <f>('Ratios Calculated fix'!BB19-'Ratios Calculated fix'!BB$428)/('Ratios Calculated fix'!BB$429-'Ratios Calculated fix'!BB$428)</f>
        <v>#DIV/0!</v>
      </c>
      <c r="BC19" s="21">
        <f>('Ratios Calculated fix'!BC19-'Ratios Calculated fix'!BC$428)/('Ratios Calculated fix'!BC$429-'Ratios Calculated fix'!BC$428)</f>
        <v>0.19586642729536907</v>
      </c>
    </row>
    <row r="20" spans="1:55" x14ac:dyDescent="0.2">
      <c r="A20" s="3" t="s">
        <v>61</v>
      </c>
      <c r="B20" s="3" t="s">
        <v>62</v>
      </c>
      <c r="C20" s="3" t="s">
        <v>34</v>
      </c>
      <c r="D20" s="3">
        <v>69211</v>
      </c>
      <c r="E20" s="3" t="s">
        <v>16</v>
      </c>
      <c r="F20" s="3">
        <v>2019</v>
      </c>
      <c r="G20" s="3" t="s">
        <v>17</v>
      </c>
      <c r="H20" s="4">
        <v>43830</v>
      </c>
      <c r="I20" s="4">
        <v>43889</v>
      </c>
      <c r="J20" s="4">
        <v>43889</v>
      </c>
      <c r="K20" s="5">
        <v>161736000</v>
      </c>
      <c r="L20" s="5">
        <v>163928000</v>
      </c>
      <c r="M20" s="3" t="s">
        <v>63</v>
      </c>
      <c r="N20" s="20">
        <f>('Ratios Calculated fix'!N20-'Ratios Calculated fix'!N$428)/('Ratios Calculated fix'!N$429-'Ratios Calculated fix'!N$428)</f>
        <v>9.2887439510767902E-2</v>
      </c>
      <c r="O20" s="21">
        <f>('Ratios Calculated fix'!O20-'Ratios Calculated fix'!O$428)/('Ratios Calculated fix'!O$429-'Ratios Calculated fix'!O$428)</f>
        <v>9.2887439510767902E-2</v>
      </c>
      <c r="P20" s="21">
        <f>('Ratios Calculated fix'!P20-'Ratios Calculated fix'!P$428)/('Ratios Calculated fix'!P$429-'Ratios Calculated fix'!P$428)</f>
        <v>0.1405247726113871</v>
      </c>
      <c r="Q20" s="21">
        <f>('Ratios Calculated fix'!Q20-'Ratios Calculated fix'!Q$428)/('Ratios Calculated fix'!Q$429-'Ratios Calculated fix'!Q$428)</f>
        <v>0.25880921900450948</v>
      </c>
      <c r="R20" s="21">
        <f>('Ratios Calculated fix'!R20-'Ratios Calculated fix'!R$428)/('Ratios Calculated fix'!R$429-'Ratios Calculated fix'!R$428)</f>
        <v>3.7832586881222506E-2</v>
      </c>
      <c r="S20" s="21">
        <f>('Ratios Calculated fix'!S20-'Ratios Calculated fix'!S$428)/('Ratios Calculated fix'!S$429-'Ratios Calculated fix'!S$428)</f>
        <v>0</v>
      </c>
      <c r="T20" s="21">
        <f>('Ratios Calculated fix'!T20-'Ratios Calculated fix'!T$428)/('Ratios Calculated fix'!T$429-'Ratios Calculated fix'!T$428)</f>
        <v>3.8224355087543405E-2</v>
      </c>
      <c r="U20" s="21">
        <f>('Ratios Calculated fix'!U20-'Ratios Calculated fix'!U$428)/('Ratios Calculated fix'!U$429-'Ratios Calculated fix'!U$428)</f>
        <v>0.64311186100718742</v>
      </c>
      <c r="V20" s="21">
        <f>('Ratios Calculated fix'!V20-'Ratios Calculated fix'!V$428)/('Ratios Calculated fix'!V$429-'Ratios Calculated fix'!V$428)</f>
        <v>0.48825282224192584</v>
      </c>
      <c r="W20" s="21">
        <f>('Ratios Calculated fix'!W20-'Ratios Calculated fix'!W$428)/('Ratios Calculated fix'!W$429-'Ratios Calculated fix'!W$428)</f>
        <v>0.62486610959113931</v>
      </c>
      <c r="X20" s="21">
        <f>('Ratios Calculated fix'!X20-'Ratios Calculated fix'!X$428)/('Ratios Calculated fix'!X$429-'Ratios Calculated fix'!X$428)</f>
        <v>0.23187744459668355</v>
      </c>
      <c r="Y20" s="21">
        <f>('Ratios Calculated fix'!Y20-'Ratios Calculated fix'!Y$428)/('Ratios Calculated fix'!Y$429-'Ratios Calculated fix'!Y$428)</f>
        <v>0.54562357945184237</v>
      </c>
      <c r="Z20" s="21">
        <f>('Ratios Calculated fix'!Z20-'Ratios Calculated fix'!Z$428)/('Ratios Calculated fix'!Z$429-'Ratios Calculated fix'!Z$428)</f>
        <v>0.76812255540331642</v>
      </c>
      <c r="AA20" s="21">
        <f>('Ratios Calculated fix'!AA20-'Ratios Calculated fix'!AA$428)/('Ratios Calculated fix'!AA$429-'Ratios Calculated fix'!AA$428)</f>
        <v>0.5232506208996881</v>
      </c>
      <c r="AB20" s="21">
        <f>('Ratios Calculated fix'!AB20-'Ratios Calculated fix'!AB$428)/('Ratios Calculated fix'!AB$429-'Ratios Calculated fix'!AB$428)</f>
        <v>0.95653542785389212</v>
      </c>
      <c r="AC20" s="21">
        <f>('Ratios Calculated fix'!AC20-'Ratios Calculated fix'!AC$428)/('Ratios Calculated fix'!AC$429-'Ratios Calculated fix'!AC$428)</f>
        <v>0.63941223589585139</v>
      </c>
      <c r="AD20" s="21">
        <f>('Ratios Calculated fix'!AD20-'Ratios Calculated fix'!AD$428)/('Ratios Calculated fix'!AD$429-'Ratios Calculated fix'!AD$428)</f>
        <v>0.41950607841992016</v>
      </c>
      <c r="AE20" s="21">
        <f>('Ratios Calculated fix'!AE20-'Ratios Calculated fix'!AE$428)/('Ratios Calculated fix'!AE$429-'Ratios Calculated fix'!AE$428)</f>
        <v>0.47696935119694966</v>
      </c>
      <c r="AF20" s="21">
        <f>('Ratios Calculated fix'!AF20-'Ratios Calculated fix'!AF$428)/('Ratios Calculated fix'!AF$429-'Ratios Calculated fix'!AF$428)</f>
        <v>0.39110075391552857</v>
      </c>
      <c r="AG20" s="21" t="e">
        <f>('Ratios Calculated fix'!AG20-'Ratios Calculated fix'!AG$428)/('Ratios Calculated fix'!AG$429-'Ratios Calculated fix'!AG$428)</f>
        <v>#DIV/0!</v>
      </c>
      <c r="AH20" s="21" t="e">
        <f>('Ratios Calculated fix'!AH20-'Ratios Calculated fix'!AH$428)/('Ratios Calculated fix'!AH$429-'Ratios Calculated fix'!AH$428)</f>
        <v>#DIV/0!</v>
      </c>
      <c r="AI20" s="21">
        <f>('Ratios Calculated fix'!AI20-'Ratios Calculated fix'!AI$428)/('Ratios Calculated fix'!AI$429-'Ratios Calculated fix'!AI$428)</f>
        <v>0.98589015881852871</v>
      </c>
      <c r="AJ20" s="21">
        <f>('Ratios Calculated fix'!AJ20-'Ratios Calculated fix'!AJ$428)/('Ratios Calculated fix'!AJ$429-'Ratios Calculated fix'!AJ$428)</f>
        <v>0.30745484855122729</v>
      </c>
      <c r="AK20" s="21" t="e">
        <f>('Ratios Calculated fix'!AK20-'Ratios Calculated fix'!AK$428)/('Ratios Calculated fix'!AK$429-'Ratios Calculated fix'!AK$428)</f>
        <v>#DIV/0!</v>
      </c>
      <c r="AL20" s="21" t="e">
        <f>('Ratios Calculated fix'!AL20-'Ratios Calculated fix'!AL$428)/('Ratios Calculated fix'!AL$429-'Ratios Calculated fix'!AL$428)</f>
        <v>#DIV/0!</v>
      </c>
      <c r="AM20" s="21">
        <f>('Ratios Calculated fix'!AM20-'Ratios Calculated fix'!AM$428)/('Ratios Calculated fix'!AM$429-'Ratios Calculated fix'!AM$428)</f>
        <v>0.30671753780916006</v>
      </c>
      <c r="AN20" s="21">
        <f>('Ratios Calculated fix'!AN20-'Ratios Calculated fix'!AN$428)/('Ratios Calculated fix'!AN$429-'Ratios Calculated fix'!AN$428)</f>
        <v>0.27235566397784511</v>
      </c>
      <c r="AO20" s="21">
        <f>('Ratios Calculated fix'!AO20-'Ratios Calculated fix'!AO$428)/('Ratios Calculated fix'!AO$429-'Ratios Calculated fix'!AO$428)</f>
        <v>0.11433943761501501</v>
      </c>
      <c r="AP20" s="21">
        <f>('Ratios Calculated fix'!AP20-'Ratios Calculated fix'!AP$428)/('Ratios Calculated fix'!AP$429-'Ratios Calculated fix'!AP$428)</f>
        <v>0.57383067021570766</v>
      </c>
      <c r="AQ20" s="21">
        <f>('Ratios Calculated fix'!AQ20-'Ratios Calculated fix'!AQ$428)/('Ratios Calculated fix'!AQ$429-'Ratios Calculated fix'!AQ$428)</f>
        <v>0.51840415455320654</v>
      </c>
      <c r="AR20" s="21">
        <f>('Ratios Calculated fix'!AR20-'Ratios Calculated fix'!AR$428)/('Ratios Calculated fix'!AR$429-'Ratios Calculated fix'!AR$428)</f>
        <v>0.46784179320359881</v>
      </c>
      <c r="AS20" s="21">
        <f>('Ratios Calculated fix'!AS20-'Ratios Calculated fix'!AS$428)/('Ratios Calculated fix'!AS$429-'Ratios Calculated fix'!AS$428)</f>
        <v>0.57670707938639809</v>
      </c>
      <c r="AT20" s="21">
        <f>('Ratios Calculated fix'!AT20-'Ratios Calculated fix'!AT$428)/('Ratios Calculated fix'!AT$429-'Ratios Calculated fix'!AT$428)</f>
        <v>0.53340205086074588</v>
      </c>
      <c r="AU20" s="21">
        <f>('Ratios Calculated fix'!AU20-'Ratios Calculated fix'!AU$428)/('Ratios Calculated fix'!AU$429-'Ratios Calculated fix'!AU$428)</f>
        <v>0.68197442850396728</v>
      </c>
      <c r="AV20" s="21" t="e">
        <f>('Ratios Calculated fix'!AV20-'Ratios Calculated fix'!AV$428)/('Ratios Calculated fix'!AV$429-'Ratios Calculated fix'!AV$428)</f>
        <v>#DIV/0!</v>
      </c>
      <c r="AW20" s="21" t="e">
        <f>('Ratios Calculated fix'!AW20-'Ratios Calculated fix'!AW$428)/('Ratios Calculated fix'!AW$429-'Ratios Calculated fix'!AW$428)</f>
        <v>#DIV/0!</v>
      </c>
      <c r="AX20" s="21" t="e">
        <f>('Ratios Calculated fix'!AX20-'Ratios Calculated fix'!AX$428)/('Ratios Calculated fix'!AX$429-'Ratios Calculated fix'!AX$428)</f>
        <v>#DIV/0!</v>
      </c>
      <c r="AY20" s="21">
        <f>('Ratios Calculated fix'!AY20-'Ratios Calculated fix'!AY$428)/('Ratios Calculated fix'!AY$429-'Ratios Calculated fix'!AY$428)</f>
        <v>0.2308004081655626</v>
      </c>
      <c r="AZ20" s="21">
        <f>('Ratios Calculated fix'!AZ20-'Ratios Calculated fix'!AZ$428)/('Ratios Calculated fix'!AZ$429-'Ratios Calculated fix'!AZ$428)</f>
        <v>0.73609893705205343</v>
      </c>
      <c r="BA20" s="21">
        <f>('Ratios Calculated fix'!BA20-'Ratios Calculated fix'!BA$428)/('Ratios Calculated fix'!BA$429-'Ratios Calculated fix'!BA$428)</f>
        <v>0.74450030870062001</v>
      </c>
      <c r="BB20" s="21" t="e">
        <f>('Ratios Calculated fix'!BB20-'Ratios Calculated fix'!BB$428)/('Ratios Calculated fix'!BB$429-'Ratios Calculated fix'!BB$428)</f>
        <v>#DIV/0!</v>
      </c>
      <c r="BC20" s="21">
        <f>('Ratios Calculated fix'!BC20-'Ratios Calculated fix'!BC$428)/('Ratios Calculated fix'!BC$429-'Ratios Calculated fix'!BC$428)</f>
        <v>0.21257533699167688</v>
      </c>
    </row>
    <row r="21" spans="1:55" x14ac:dyDescent="0.2">
      <c r="A21" s="3" t="s">
        <v>67</v>
      </c>
      <c r="B21" s="3" t="s">
        <v>68</v>
      </c>
      <c r="C21" s="3" t="s">
        <v>59</v>
      </c>
      <c r="D21" s="3">
        <v>132877</v>
      </c>
      <c r="E21" s="3" t="s">
        <v>16</v>
      </c>
      <c r="F21" s="3">
        <v>2019</v>
      </c>
      <c r="G21" s="3" t="s">
        <v>17</v>
      </c>
      <c r="H21" s="4">
        <v>43830</v>
      </c>
      <c r="I21" s="4">
        <v>43887</v>
      </c>
      <c r="J21" s="4">
        <v>43887</v>
      </c>
      <c r="K21" s="5">
        <v>106037000</v>
      </c>
      <c r="L21" s="5">
        <v>106313000</v>
      </c>
      <c r="M21" s="3" t="s">
        <v>69</v>
      </c>
      <c r="N21" s="20">
        <f>('Ratios Calculated fix'!N21-'Ratios Calculated fix'!N$428)/('Ratios Calculated fix'!N$429-'Ratios Calculated fix'!N$428)</f>
        <v>6.4809397367572019E-2</v>
      </c>
      <c r="O21" s="21">
        <f>('Ratios Calculated fix'!O21-'Ratios Calculated fix'!O$428)/('Ratios Calculated fix'!O$429-'Ratios Calculated fix'!O$428)</f>
        <v>4.9144816418351979E-2</v>
      </c>
      <c r="P21" s="21">
        <f>('Ratios Calculated fix'!P21-'Ratios Calculated fix'!P$428)/('Ratios Calculated fix'!P$429-'Ratios Calculated fix'!P$428)</f>
        <v>8.5368478653370258E-2</v>
      </c>
      <c r="Q21" s="21">
        <f>('Ratios Calculated fix'!Q21-'Ratios Calculated fix'!Q$428)/('Ratios Calculated fix'!Q$429-'Ratios Calculated fix'!Q$428)</f>
        <v>0.26096441334735809</v>
      </c>
      <c r="R21" s="21">
        <f>('Ratios Calculated fix'!R21-'Ratios Calculated fix'!R$428)/('Ratios Calculated fix'!R$429-'Ratios Calculated fix'!R$428)</f>
        <v>6.2894596248899801E-2</v>
      </c>
      <c r="S21" s="21">
        <f>('Ratios Calculated fix'!S21-'Ratios Calculated fix'!S$428)/('Ratios Calculated fix'!S$429-'Ratios Calculated fix'!S$428)</f>
        <v>7.8977098609315594E-2</v>
      </c>
      <c r="T21" s="21">
        <f>('Ratios Calculated fix'!T21-'Ratios Calculated fix'!T$428)/('Ratios Calculated fix'!T$429-'Ratios Calculated fix'!T$428)</f>
        <v>4.8950517349048928E-2</v>
      </c>
      <c r="U21" s="21">
        <f>('Ratios Calculated fix'!U21-'Ratios Calculated fix'!U$428)/('Ratios Calculated fix'!U$429-'Ratios Calculated fix'!U$428)</f>
        <v>0.64688582848363885</v>
      </c>
      <c r="V21" s="21">
        <f>('Ratios Calculated fix'!V21-'Ratios Calculated fix'!V$428)/('Ratios Calculated fix'!V$429-'Ratios Calculated fix'!V$428)</f>
        <v>0.50269478458903449</v>
      </c>
      <c r="W21" s="21">
        <f>('Ratios Calculated fix'!W21-'Ratios Calculated fix'!W$428)/('Ratios Calculated fix'!W$429-'Ratios Calculated fix'!W$428)</f>
        <v>0.62729376384463031</v>
      </c>
      <c r="X21" s="21">
        <f>('Ratios Calculated fix'!X21-'Ratios Calculated fix'!X$428)/('Ratios Calculated fix'!X$429-'Ratios Calculated fix'!X$428)</f>
        <v>0.25640852064826636</v>
      </c>
      <c r="Y21" s="21">
        <f>('Ratios Calculated fix'!Y21-'Ratios Calculated fix'!Y$428)/('Ratios Calculated fix'!Y$429-'Ratios Calculated fix'!Y$428)</f>
        <v>0.49074708575330095</v>
      </c>
      <c r="Z21" s="21">
        <f>('Ratios Calculated fix'!Z21-'Ratios Calculated fix'!Z$428)/('Ratios Calculated fix'!Z$429-'Ratios Calculated fix'!Z$428)</f>
        <v>0.74359147935173364</v>
      </c>
      <c r="AA21" s="21">
        <f>('Ratios Calculated fix'!AA21-'Ratios Calculated fix'!AA$428)/('Ratios Calculated fix'!AA$429-'Ratios Calculated fix'!AA$428)</f>
        <v>0.33723053064144393</v>
      </c>
      <c r="AB21" s="21">
        <f>('Ratios Calculated fix'!AB21-'Ratios Calculated fix'!AB$428)/('Ratios Calculated fix'!AB$429-'Ratios Calculated fix'!AB$428)</f>
        <v>0.90125561069383686</v>
      </c>
      <c r="AC21" s="21">
        <f>('Ratios Calculated fix'!AC21-'Ratios Calculated fix'!AC$428)/('Ratios Calculated fix'!AC$429-'Ratios Calculated fix'!AC$428)</f>
        <v>0.34178567900932699</v>
      </c>
      <c r="AD21" s="21">
        <f>('Ratios Calculated fix'!AD21-'Ratios Calculated fix'!AD$428)/('Ratios Calculated fix'!AD$429-'Ratios Calculated fix'!AD$428)</f>
        <v>0.45299175527055846</v>
      </c>
      <c r="AE21" s="21">
        <f>('Ratios Calculated fix'!AE21-'Ratios Calculated fix'!AE$428)/('Ratios Calculated fix'!AE$429-'Ratios Calculated fix'!AE$428)</f>
        <v>0.51504184259444563</v>
      </c>
      <c r="AF21" s="21">
        <f>('Ratios Calculated fix'!AF21-'Ratios Calculated fix'!AF$428)/('Ratios Calculated fix'!AF$429-'Ratios Calculated fix'!AF$428)</f>
        <v>0.37004137405254806</v>
      </c>
      <c r="AG21" s="21" t="e">
        <f>('Ratios Calculated fix'!AG21-'Ratios Calculated fix'!AG$428)/('Ratios Calculated fix'!AG$429-'Ratios Calculated fix'!AG$428)</f>
        <v>#DIV/0!</v>
      </c>
      <c r="AH21" s="21" t="e">
        <f>('Ratios Calculated fix'!AH21-'Ratios Calculated fix'!AH$428)/('Ratios Calculated fix'!AH$429-'Ratios Calculated fix'!AH$428)</f>
        <v>#DIV/0!</v>
      </c>
      <c r="AI21" s="21">
        <f>('Ratios Calculated fix'!AI21-'Ratios Calculated fix'!AI$428)/('Ratios Calculated fix'!AI$429-'Ratios Calculated fix'!AI$428)</f>
        <v>0.98167159424049022</v>
      </c>
      <c r="AJ21" s="21">
        <f>('Ratios Calculated fix'!AJ21-'Ratios Calculated fix'!AJ$428)/('Ratios Calculated fix'!AJ$429-'Ratios Calculated fix'!AJ$428)</f>
        <v>8.56845480879843E-2</v>
      </c>
      <c r="AK21" s="21" t="e">
        <f>('Ratios Calculated fix'!AK21-'Ratios Calculated fix'!AK$428)/('Ratios Calculated fix'!AK$429-'Ratios Calculated fix'!AK$428)</f>
        <v>#DIV/0!</v>
      </c>
      <c r="AL21" s="21" t="e">
        <f>('Ratios Calculated fix'!AL21-'Ratios Calculated fix'!AL$428)/('Ratios Calculated fix'!AL$429-'Ratios Calculated fix'!AL$428)</f>
        <v>#DIV/0!</v>
      </c>
      <c r="AM21" s="21">
        <f>('Ratios Calculated fix'!AM21-'Ratios Calculated fix'!AM$428)/('Ratios Calculated fix'!AM$429-'Ratios Calculated fix'!AM$428)</f>
        <v>0.30494990589041021</v>
      </c>
      <c r="AN21" s="21">
        <f>('Ratios Calculated fix'!AN21-'Ratios Calculated fix'!AN$428)/('Ratios Calculated fix'!AN$429-'Ratios Calculated fix'!AN$428)</f>
        <v>0.27254978570382471</v>
      </c>
      <c r="AO21" s="21">
        <f>('Ratios Calculated fix'!AO21-'Ratios Calculated fix'!AO$428)/('Ratios Calculated fix'!AO$429-'Ratios Calculated fix'!AO$428)</f>
        <v>8.1211735831247689E-2</v>
      </c>
      <c r="AP21" s="21">
        <f>('Ratios Calculated fix'!AP21-'Ratios Calculated fix'!AP$428)/('Ratios Calculated fix'!AP$429-'Ratios Calculated fix'!AP$428)</f>
        <v>0.57350934647818097</v>
      </c>
      <c r="AQ21" s="21">
        <f>('Ratios Calculated fix'!AQ21-'Ratios Calculated fix'!AQ$428)/('Ratios Calculated fix'!AQ$429-'Ratios Calculated fix'!AQ$428)</f>
        <v>0.45104425398993353</v>
      </c>
      <c r="AR21" s="21">
        <f>('Ratios Calculated fix'!AR21-'Ratios Calculated fix'!AR$428)/('Ratios Calculated fix'!AR$429-'Ratios Calculated fix'!AR$428)</f>
        <v>0.24907941663127631</v>
      </c>
      <c r="AS21" s="21">
        <f>('Ratios Calculated fix'!AS21-'Ratios Calculated fix'!AS$428)/('Ratios Calculated fix'!AS$429-'Ratios Calculated fix'!AS$428)</f>
        <v>0.53328390433569328</v>
      </c>
      <c r="AT21" s="21">
        <f>('Ratios Calculated fix'!AT21-'Ratios Calculated fix'!AT$428)/('Ratios Calculated fix'!AT$429-'Ratios Calculated fix'!AT$428)</f>
        <v>0.26677923823154642</v>
      </c>
      <c r="AU21" s="21">
        <f>('Ratios Calculated fix'!AU21-'Ratios Calculated fix'!AU$428)/('Ratios Calculated fix'!AU$429-'Ratios Calculated fix'!AU$428)</f>
        <v>0.60784263983384701</v>
      </c>
      <c r="AV21" s="21" t="e">
        <f>('Ratios Calculated fix'!AV21-'Ratios Calculated fix'!AV$428)/('Ratios Calculated fix'!AV$429-'Ratios Calculated fix'!AV$428)</f>
        <v>#DIV/0!</v>
      </c>
      <c r="AW21" s="21" t="e">
        <f>('Ratios Calculated fix'!AW21-'Ratios Calculated fix'!AW$428)/('Ratios Calculated fix'!AW$429-'Ratios Calculated fix'!AW$428)</f>
        <v>#DIV/0!</v>
      </c>
      <c r="AX21" s="21" t="e">
        <f>('Ratios Calculated fix'!AX21-'Ratios Calculated fix'!AX$428)/('Ratios Calculated fix'!AX$429-'Ratios Calculated fix'!AX$428)</f>
        <v>#DIV/0!</v>
      </c>
      <c r="AY21" s="21">
        <f>('Ratios Calculated fix'!AY21-'Ratios Calculated fix'!AY$428)/('Ratios Calculated fix'!AY$429-'Ratios Calculated fix'!AY$428)</f>
        <v>0.25395089801329956</v>
      </c>
      <c r="AZ21" s="21">
        <f>('Ratios Calculated fix'!AZ21-'Ratios Calculated fix'!AZ$428)/('Ratios Calculated fix'!AZ$429-'Ratios Calculated fix'!AZ$428)</f>
        <v>0.75058802790580603</v>
      </c>
      <c r="BA21" s="21">
        <f>('Ratios Calculated fix'!BA21-'Ratios Calculated fix'!BA$428)/('Ratios Calculated fix'!BA$429-'Ratios Calculated fix'!BA$428)</f>
        <v>0.74201865591767746</v>
      </c>
      <c r="BB21" s="21" t="e">
        <f>('Ratios Calculated fix'!BB21-'Ratios Calculated fix'!BB$428)/('Ratios Calculated fix'!BB$429-'Ratios Calculated fix'!BB$428)</f>
        <v>#DIV/0!</v>
      </c>
      <c r="BC21" s="21">
        <f>('Ratios Calculated fix'!BC21-'Ratios Calculated fix'!BC$428)/('Ratios Calculated fix'!BC$429-'Ratios Calculated fix'!BC$428)</f>
        <v>0.21344344922419439</v>
      </c>
    </row>
    <row r="22" spans="1:55" x14ac:dyDescent="0.2">
      <c r="A22" s="3" t="s">
        <v>77</v>
      </c>
      <c r="B22" s="3" t="s">
        <v>78</v>
      </c>
      <c r="C22" s="3" t="s">
        <v>24</v>
      </c>
      <c r="D22" s="3">
        <v>445691</v>
      </c>
      <c r="E22" s="3" t="s">
        <v>16</v>
      </c>
      <c r="F22" s="3">
        <v>2019</v>
      </c>
      <c r="G22" s="3" t="s">
        <v>17</v>
      </c>
      <c r="H22" s="4">
        <v>43830</v>
      </c>
      <c r="I22" s="4">
        <v>43889</v>
      </c>
      <c r="J22" s="4">
        <v>43889</v>
      </c>
      <c r="K22" s="5">
        <v>78561000</v>
      </c>
      <c r="L22" s="5">
        <v>79298000</v>
      </c>
      <c r="M22" s="3" t="s">
        <v>79</v>
      </c>
      <c r="N22" s="20">
        <f>('Ratios Calculated fix'!N22-'Ratios Calculated fix'!N$428)/('Ratios Calculated fix'!N$429-'Ratios Calculated fix'!N$428)</f>
        <v>7.2852736282955285E-2</v>
      </c>
      <c r="O22" s="21">
        <f>('Ratios Calculated fix'!O22-'Ratios Calculated fix'!O$428)/('Ratios Calculated fix'!O$429-'Ratios Calculated fix'!O$428)</f>
        <v>7.0841695299220839E-2</v>
      </c>
      <c r="P22" s="21">
        <f>('Ratios Calculated fix'!P22-'Ratios Calculated fix'!P$428)/('Ratios Calculated fix'!P$429-'Ratios Calculated fix'!P$428)</f>
        <v>0.13007222183286479</v>
      </c>
      <c r="Q22" s="21">
        <f>('Ratios Calculated fix'!Q22-'Ratios Calculated fix'!Q$428)/('Ratios Calculated fix'!Q$429-'Ratios Calculated fix'!Q$428)</f>
        <v>0.25935151574563342</v>
      </c>
      <c r="R22" s="21">
        <f>('Ratios Calculated fix'!R22-'Ratios Calculated fix'!R$428)/('Ratios Calculated fix'!R$429-'Ratios Calculated fix'!R$428)</f>
        <v>0</v>
      </c>
      <c r="S22" s="21">
        <f>('Ratios Calculated fix'!S22-'Ratios Calculated fix'!S$428)/('Ratios Calculated fix'!S$429-'Ratios Calculated fix'!S$428)</f>
        <v>0</v>
      </c>
      <c r="T22" s="21">
        <f>('Ratios Calculated fix'!T22-'Ratios Calculated fix'!T$428)/('Ratios Calculated fix'!T$429-'Ratios Calculated fix'!T$428)</f>
        <v>0</v>
      </c>
      <c r="U22" s="21">
        <f>('Ratios Calculated fix'!U22-'Ratios Calculated fix'!U$428)/('Ratios Calculated fix'!U$429-'Ratios Calculated fix'!U$428)</f>
        <v>0.64049317262840244</v>
      </c>
      <c r="V22" s="21">
        <f>('Ratios Calculated fix'!V22-'Ratios Calculated fix'!V$428)/('Ratios Calculated fix'!V$429-'Ratios Calculated fix'!V$428)</f>
        <v>0.48825282224192584</v>
      </c>
      <c r="W22" s="21">
        <f>('Ratios Calculated fix'!W22-'Ratios Calculated fix'!W$428)/('Ratios Calculated fix'!W$429-'Ratios Calculated fix'!W$428)</f>
        <v>0.62210889664239277</v>
      </c>
      <c r="X22" s="21">
        <f>('Ratios Calculated fix'!X22-'Ratios Calculated fix'!X$428)/('Ratios Calculated fix'!X$429-'Ratios Calculated fix'!X$428)</f>
        <v>0.52532986604072784</v>
      </c>
      <c r="Y22" s="21">
        <f>('Ratios Calculated fix'!Y22-'Ratios Calculated fix'!Y$428)/('Ratios Calculated fix'!Y$429-'Ratios Calculated fix'!Y$428)</f>
        <v>0.49231020487207194</v>
      </c>
      <c r="Z22" s="21">
        <f>('Ratios Calculated fix'!Z22-'Ratios Calculated fix'!Z$428)/('Ratios Calculated fix'!Z$429-'Ratios Calculated fix'!Z$428)</f>
        <v>0.47467013395927204</v>
      </c>
      <c r="AA22" s="21">
        <f>('Ratios Calculated fix'!AA22-'Ratios Calculated fix'!AA$428)/('Ratios Calculated fix'!AA$429-'Ratios Calculated fix'!AA$428)</f>
        <v>0</v>
      </c>
      <c r="AB22" s="21">
        <f>('Ratios Calculated fix'!AB22-'Ratios Calculated fix'!AB$428)/('Ratios Calculated fix'!AB$429-'Ratios Calculated fix'!AB$428)</f>
        <v>0.93826377175060827</v>
      </c>
      <c r="AC22" s="21">
        <f>('Ratios Calculated fix'!AC22-'Ratios Calculated fix'!AC$428)/('Ratios Calculated fix'!AC$429-'Ratios Calculated fix'!AC$428)</f>
        <v>0.75066649427170928</v>
      </c>
      <c r="AD22" s="21">
        <f>('Ratios Calculated fix'!AD22-'Ratios Calculated fix'!AD$428)/('Ratios Calculated fix'!AD$429-'Ratios Calculated fix'!AD$428)</f>
        <v>0.49083663903971275</v>
      </c>
      <c r="AE22" s="21">
        <f>('Ratios Calculated fix'!AE22-'Ratios Calculated fix'!AE$428)/('Ratios Calculated fix'!AE$429-'Ratios Calculated fix'!AE$428)</f>
        <v>0.55807065811360679</v>
      </c>
      <c r="AF22" s="21">
        <f>('Ratios Calculated fix'!AF22-'Ratios Calculated fix'!AF$428)/('Ratios Calculated fix'!AF$429-'Ratios Calculated fix'!AF$428)</f>
        <v>0.41230274700812308</v>
      </c>
      <c r="AG22" s="21" t="e">
        <f>('Ratios Calculated fix'!AG22-'Ratios Calculated fix'!AG$428)/('Ratios Calculated fix'!AG$429-'Ratios Calculated fix'!AG$428)</f>
        <v>#DIV/0!</v>
      </c>
      <c r="AH22" s="21" t="e">
        <f>('Ratios Calculated fix'!AH22-'Ratios Calculated fix'!AH$428)/('Ratios Calculated fix'!AH$429-'Ratios Calculated fix'!AH$428)</f>
        <v>#DIV/0!</v>
      </c>
      <c r="AI22" s="21">
        <f>('Ratios Calculated fix'!AI22-'Ratios Calculated fix'!AI$428)/('Ratios Calculated fix'!AI$429-'Ratios Calculated fix'!AI$428)</f>
        <v>0.98608854820696634</v>
      </c>
      <c r="AJ22" s="21">
        <f>('Ratios Calculated fix'!AJ22-'Ratios Calculated fix'!AJ$428)/('Ratios Calculated fix'!AJ$429-'Ratios Calculated fix'!AJ$428)</f>
        <v>0.17787525343163169</v>
      </c>
      <c r="AK22" s="21" t="e">
        <f>('Ratios Calculated fix'!AK22-'Ratios Calculated fix'!AK$428)/('Ratios Calculated fix'!AK$429-'Ratios Calculated fix'!AK$428)</f>
        <v>#DIV/0!</v>
      </c>
      <c r="AL22" s="21" t="e">
        <f>('Ratios Calculated fix'!AL22-'Ratios Calculated fix'!AL$428)/('Ratios Calculated fix'!AL$429-'Ratios Calculated fix'!AL$428)</f>
        <v>#DIV/0!</v>
      </c>
      <c r="AM22" s="21">
        <f>('Ratios Calculated fix'!AM22-'Ratios Calculated fix'!AM$428)/('Ratios Calculated fix'!AM$429-'Ratios Calculated fix'!AM$428)</f>
        <v>0.31145660822552479</v>
      </c>
      <c r="AN22" s="21">
        <f>('Ratios Calculated fix'!AN22-'Ratios Calculated fix'!AN$428)/('Ratios Calculated fix'!AN$429-'Ratios Calculated fix'!AN$428)</f>
        <v>0.27406926445312985</v>
      </c>
      <c r="AO22" s="21">
        <f>('Ratios Calculated fix'!AO22-'Ratios Calculated fix'!AO$428)/('Ratios Calculated fix'!AO$429-'Ratios Calculated fix'!AO$428)</f>
        <v>0.18138219235662303</v>
      </c>
      <c r="AP22" s="21">
        <f>('Ratios Calculated fix'!AP22-'Ratios Calculated fix'!AP$428)/('Ratios Calculated fix'!AP$429-'Ratios Calculated fix'!AP$428)</f>
        <v>0.57337674870296629</v>
      </c>
      <c r="AQ22" s="21">
        <f>('Ratios Calculated fix'!AQ22-'Ratios Calculated fix'!AQ$428)/('Ratios Calculated fix'!AQ$429-'Ratios Calculated fix'!AQ$428)</f>
        <v>0.6581673509528333</v>
      </c>
      <c r="AR22" s="21">
        <f>('Ratios Calculated fix'!AR22-'Ratios Calculated fix'!AR$428)/('Ratios Calculated fix'!AR$429-'Ratios Calculated fix'!AR$428)</f>
        <v>0.44569920363105603</v>
      </c>
      <c r="AS22" s="21">
        <f>('Ratios Calculated fix'!AS22-'Ratios Calculated fix'!AS$428)/('Ratios Calculated fix'!AS$429-'Ratios Calculated fix'!AS$428)</f>
        <v>0.5879534101048991</v>
      </c>
      <c r="AT22" s="21">
        <f>('Ratios Calculated fix'!AT22-'Ratios Calculated fix'!AT$428)/('Ratios Calculated fix'!AT$429-'Ratios Calculated fix'!AT$428)</f>
        <v>0.68070687117708151</v>
      </c>
      <c r="AU22" s="21">
        <f>('Ratios Calculated fix'!AU22-'Ratios Calculated fix'!AU$428)/('Ratios Calculated fix'!AU$429-'Ratios Calculated fix'!AU$428)</f>
        <v>0.64763665769574275</v>
      </c>
      <c r="AV22" s="21" t="e">
        <f>('Ratios Calculated fix'!AV22-'Ratios Calculated fix'!AV$428)/('Ratios Calculated fix'!AV$429-'Ratios Calculated fix'!AV$428)</f>
        <v>#DIV/0!</v>
      </c>
      <c r="AW22" s="21" t="e">
        <f>('Ratios Calculated fix'!AW22-'Ratios Calculated fix'!AW$428)/('Ratios Calculated fix'!AW$429-'Ratios Calculated fix'!AW$428)</f>
        <v>#DIV/0!</v>
      </c>
      <c r="AX22" s="21" t="e">
        <f>('Ratios Calculated fix'!AX22-'Ratios Calculated fix'!AX$428)/('Ratios Calculated fix'!AX$429-'Ratios Calculated fix'!AX$428)</f>
        <v>#DIV/0!</v>
      </c>
      <c r="AY22" s="21">
        <f>('Ratios Calculated fix'!AY22-'Ratios Calculated fix'!AY$428)/('Ratios Calculated fix'!AY$429-'Ratios Calculated fix'!AY$428)</f>
        <v>0.19993393009915053</v>
      </c>
      <c r="AZ22" s="21">
        <f>('Ratios Calculated fix'!AZ22-'Ratios Calculated fix'!AZ$428)/('Ratios Calculated fix'!AZ$429-'Ratios Calculated fix'!AZ$428)</f>
        <v>0.71520197477410086</v>
      </c>
      <c r="BA22" s="21">
        <f>('Ratios Calculated fix'!BA22-'Ratios Calculated fix'!BA$428)/('Ratios Calculated fix'!BA$429-'Ratios Calculated fix'!BA$428)</f>
        <v>0.74377733164860449</v>
      </c>
      <c r="BB22" s="21" t="e">
        <f>('Ratios Calculated fix'!BB22-'Ratios Calculated fix'!BB$428)/('Ratios Calculated fix'!BB$429-'Ratios Calculated fix'!BB$428)</f>
        <v>#DIV/0!</v>
      </c>
      <c r="BC22" s="21">
        <f>('Ratios Calculated fix'!BC22-'Ratios Calculated fix'!BC$428)/('Ratios Calculated fix'!BC$429-'Ratios Calculated fix'!BC$428)</f>
        <v>0.34632671983047203</v>
      </c>
    </row>
    <row r="23" spans="1:55" x14ac:dyDescent="0.2">
      <c r="A23" s="3" t="s">
        <v>64</v>
      </c>
      <c r="B23" s="3" t="s">
        <v>65</v>
      </c>
      <c r="C23" s="3" t="s">
        <v>15</v>
      </c>
      <c r="D23" s="3">
        <v>65470</v>
      </c>
      <c r="E23" s="3" t="s">
        <v>16</v>
      </c>
      <c r="F23" s="3">
        <v>2019</v>
      </c>
      <c r="G23" s="3" t="s">
        <v>17</v>
      </c>
      <c r="H23" s="4">
        <v>43830</v>
      </c>
      <c r="I23" s="4">
        <v>43873</v>
      </c>
      <c r="J23" s="4">
        <v>43873</v>
      </c>
      <c r="K23" s="5">
        <v>123127000</v>
      </c>
      <c r="L23" s="5">
        <v>124873000</v>
      </c>
      <c r="M23" s="3" t="s">
        <v>66</v>
      </c>
      <c r="N23" s="20">
        <f>('Ratios Calculated fix'!N23-'Ratios Calculated fix'!N$428)/('Ratios Calculated fix'!N$429-'Ratios Calculated fix'!N$428)</f>
        <v>2.4561919285794053E-2</v>
      </c>
      <c r="O23" s="21">
        <f>('Ratios Calculated fix'!O23-'Ratios Calculated fix'!O$428)/('Ratios Calculated fix'!O$429-'Ratios Calculated fix'!O$428)</f>
        <v>2.389195526000825E-2</v>
      </c>
      <c r="P23" s="21">
        <f>('Ratios Calculated fix'!P23-'Ratios Calculated fix'!P$428)/('Ratios Calculated fix'!P$429-'Ratios Calculated fix'!P$428)</f>
        <v>5.4119838713830699E-2</v>
      </c>
      <c r="Q23" s="21">
        <f>('Ratios Calculated fix'!Q23-'Ratios Calculated fix'!Q$428)/('Ratios Calculated fix'!Q$429-'Ratios Calculated fix'!Q$428)</f>
        <v>0.26381334201016871</v>
      </c>
      <c r="R23" s="21">
        <f>('Ratios Calculated fix'!R23-'Ratios Calculated fix'!R$428)/('Ratios Calculated fix'!R$429-'Ratios Calculated fix'!R$428)</f>
        <v>6.3463062285949001E-2</v>
      </c>
      <c r="S23" s="21">
        <f>('Ratios Calculated fix'!S23-'Ratios Calculated fix'!S$428)/('Ratios Calculated fix'!S$429-'Ratios Calculated fix'!S$428)</f>
        <v>4.1462494830010334E-2</v>
      </c>
      <c r="T23" s="21">
        <f>('Ratios Calculated fix'!T23-'Ratios Calculated fix'!T$428)/('Ratios Calculated fix'!T$429-'Ratios Calculated fix'!T$428)</f>
        <v>5.6457760798269398E-2</v>
      </c>
      <c r="U23" s="21">
        <f>('Ratios Calculated fix'!U23-'Ratios Calculated fix'!U$428)/('Ratios Calculated fix'!U$429-'Ratios Calculated fix'!U$428)</f>
        <v>0.6496636091382445</v>
      </c>
      <c r="V23" s="21">
        <f>('Ratios Calculated fix'!V23-'Ratios Calculated fix'!V$428)/('Ratios Calculated fix'!V$429-'Ratios Calculated fix'!V$428)</f>
        <v>0.49903189631452627</v>
      </c>
      <c r="W23" s="21">
        <f>('Ratios Calculated fix'!W23-'Ratios Calculated fix'!W$428)/('Ratios Calculated fix'!W$429-'Ratios Calculated fix'!W$428)</f>
        <v>0.63061058132122705</v>
      </c>
      <c r="X23" s="21">
        <f>('Ratios Calculated fix'!X23-'Ratios Calculated fix'!X$428)/('Ratios Calculated fix'!X$429-'Ratios Calculated fix'!X$428)</f>
        <v>0.1586462544645468</v>
      </c>
      <c r="Y23" s="21">
        <f>('Ratios Calculated fix'!Y23-'Ratios Calculated fix'!Y$428)/('Ratios Calculated fix'!Y$429-'Ratios Calculated fix'!Y$428)</f>
        <v>0.4631060548747255</v>
      </c>
      <c r="Z23" s="21">
        <f>('Ratios Calculated fix'!Z23-'Ratios Calculated fix'!Z$428)/('Ratios Calculated fix'!Z$429-'Ratios Calculated fix'!Z$428)</f>
        <v>0.84135374553545328</v>
      </c>
      <c r="AA23" s="21">
        <f>('Ratios Calculated fix'!AA23-'Ratios Calculated fix'!AA$428)/('Ratios Calculated fix'!AA$429-'Ratios Calculated fix'!AA$428)</f>
        <v>0.29364238362206224</v>
      </c>
      <c r="AB23" s="21">
        <f>('Ratios Calculated fix'!AB23-'Ratios Calculated fix'!AB$428)/('Ratios Calculated fix'!AB$429-'Ratios Calculated fix'!AB$428)</f>
        <v>0.8662521863590581</v>
      </c>
      <c r="AC23" s="21">
        <f>('Ratios Calculated fix'!AC23-'Ratios Calculated fix'!AC$428)/('Ratios Calculated fix'!AC$429-'Ratios Calculated fix'!AC$428)</f>
        <v>0.33225185127442691</v>
      </c>
      <c r="AD23" s="21">
        <f>('Ratios Calculated fix'!AD23-'Ratios Calculated fix'!AD$428)/('Ratios Calculated fix'!AD$429-'Ratios Calculated fix'!AD$428)</f>
        <v>0.47575342519393293</v>
      </c>
      <c r="AE23" s="21">
        <f>('Ratios Calculated fix'!AE23-'Ratios Calculated fix'!AE$428)/('Ratios Calculated fix'!AE$429-'Ratios Calculated fix'!AE$428)</f>
        <v>0.49946250915889601</v>
      </c>
      <c r="AF23" s="21">
        <f>('Ratios Calculated fix'!AF23-'Ratios Calculated fix'!AF$428)/('Ratios Calculated fix'!AF$429-'Ratios Calculated fix'!AF$428)</f>
        <v>0.40419066434592765</v>
      </c>
      <c r="AG23" s="21" t="e">
        <f>('Ratios Calculated fix'!AG23-'Ratios Calculated fix'!AG$428)/('Ratios Calculated fix'!AG$429-'Ratios Calculated fix'!AG$428)</f>
        <v>#DIV/0!</v>
      </c>
      <c r="AH23" s="21" t="e">
        <f>('Ratios Calculated fix'!AH23-'Ratios Calculated fix'!AH$428)/('Ratios Calculated fix'!AH$429-'Ratios Calculated fix'!AH$428)</f>
        <v>#DIV/0!</v>
      </c>
      <c r="AI23" s="21">
        <f>('Ratios Calculated fix'!AI23-'Ratios Calculated fix'!AI$428)/('Ratios Calculated fix'!AI$429-'Ratios Calculated fix'!AI$428)</f>
        <v>0.98600289089622872</v>
      </c>
      <c r="AJ23" s="21">
        <f>('Ratios Calculated fix'!AJ23-'Ratios Calculated fix'!AJ$428)/('Ratios Calculated fix'!AJ$429-'Ratios Calculated fix'!AJ$428)</f>
        <v>0.13530195581027174</v>
      </c>
      <c r="AK23" s="21" t="e">
        <f>('Ratios Calculated fix'!AK23-'Ratios Calculated fix'!AK$428)/('Ratios Calculated fix'!AK$429-'Ratios Calculated fix'!AK$428)</f>
        <v>#DIV/0!</v>
      </c>
      <c r="AL23" s="21" t="e">
        <f>('Ratios Calculated fix'!AL23-'Ratios Calculated fix'!AL$428)/('Ratios Calculated fix'!AL$429-'Ratios Calculated fix'!AL$428)</f>
        <v>#DIV/0!</v>
      </c>
      <c r="AM23" s="21">
        <f>('Ratios Calculated fix'!AM23-'Ratios Calculated fix'!AM$428)/('Ratios Calculated fix'!AM$429-'Ratios Calculated fix'!AM$428)</f>
        <v>0.31416240453294753</v>
      </c>
      <c r="AN23" s="21">
        <f>('Ratios Calculated fix'!AN23-'Ratios Calculated fix'!AN$428)/('Ratios Calculated fix'!AN$429-'Ratios Calculated fix'!AN$428)</f>
        <v>0.27682442833741872</v>
      </c>
      <c r="AO23" s="21">
        <f>('Ratios Calculated fix'!AO23-'Ratios Calculated fix'!AO$428)/('Ratios Calculated fix'!AO$429-'Ratios Calculated fix'!AO$428)</f>
        <v>0.16103368500526632</v>
      </c>
      <c r="AP23" s="21">
        <f>('Ratios Calculated fix'!AP23-'Ratios Calculated fix'!AP$428)/('Ratios Calculated fix'!AP$429-'Ratios Calculated fix'!AP$428)</f>
        <v>0.56031967122592075</v>
      </c>
      <c r="AQ23" s="21">
        <f>('Ratios Calculated fix'!AQ23-'Ratios Calculated fix'!AQ$428)/('Ratios Calculated fix'!AQ$429-'Ratios Calculated fix'!AQ$428)</f>
        <v>0.60168811856846693</v>
      </c>
      <c r="AR23" s="21">
        <f>('Ratios Calculated fix'!AR23-'Ratios Calculated fix'!AR$428)/('Ratios Calculated fix'!AR$429-'Ratios Calculated fix'!AR$428)</f>
        <v>0.34950219234884894</v>
      </c>
      <c r="AS23" s="21">
        <f>('Ratios Calculated fix'!AS23-'Ratios Calculated fix'!AS$428)/('Ratios Calculated fix'!AS$429-'Ratios Calculated fix'!AS$428)</f>
        <v>0.59157351699653604</v>
      </c>
      <c r="AT23" s="21">
        <f>('Ratios Calculated fix'!AT23-'Ratios Calculated fix'!AT$428)/('Ratios Calculated fix'!AT$429-'Ratios Calculated fix'!AT$428)</f>
        <v>0.48481626983927423</v>
      </c>
      <c r="AU23" s="21">
        <f>('Ratios Calculated fix'!AU23-'Ratios Calculated fix'!AU$428)/('Ratios Calculated fix'!AU$429-'Ratios Calculated fix'!AU$428)</f>
        <v>0.62791113043796898</v>
      </c>
      <c r="AV23" s="21" t="e">
        <f>('Ratios Calculated fix'!AV23-'Ratios Calculated fix'!AV$428)/('Ratios Calculated fix'!AV$429-'Ratios Calculated fix'!AV$428)</f>
        <v>#DIV/0!</v>
      </c>
      <c r="AW23" s="21" t="e">
        <f>('Ratios Calculated fix'!AW23-'Ratios Calculated fix'!AW$428)/('Ratios Calculated fix'!AW$429-'Ratios Calculated fix'!AW$428)</f>
        <v>#DIV/0!</v>
      </c>
      <c r="AX23" s="21" t="e">
        <f>('Ratios Calculated fix'!AX23-'Ratios Calculated fix'!AX$428)/('Ratios Calculated fix'!AX$429-'Ratios Calculated fix'!AX$428)</f>
        <v>#DIV/0!</v>
      </c>
      <c r="AY23" s="21">
        <f>('Ratios Calculated fix'!AY23-'Ratios Calculated fix'!AY$428)/('Ratios Calculated fix'!AY$429-'Ratios Calculated fix'!AY$428)</f>
        <v>0.22529987608497887</v>
      </c>
      <c r="AZ23" s="21">
        <f>('Ratios Calculated fix'!AZ23-'Ratios Calculated fix'!AZ$428)/('Ratios Calculated fix'!AZ$429-'Ratios Calculated fix'!AZ$428)</f>
        <v>0.74347722256697379</v>
      </c>
      <c r="BA23" s="21">
        <f>('Ratios Calculated fix'!BA23-'Ratios Calculated fix'!BA$428)/('Ratios Calculated fix'!BA$429-'Ratios Calculated fix'!BA$428)</f>
        <v>0.74340764937996284</v>
      </c>
      <c r="BB23" s="21" t="e">
        <f>('Ratios Calculated fix'!BB23-'Ratios Calculated fix'!BB$428)/('Ratios Calculated fix'!BB$429-'Ratios Calculated fix'!BB$428)</f>
        <v>#DIV/0!</v>
      </c>
      <c r="BC23" s="21">
        <f>('Ratios Calculated fix'!BC23-'Ratios Calculated fix'!BC$428)/('Ratios Calculated fix'!BC$429-'Ratios Calculated fix'!BC$428)</f>
        <v>0.27188524428260641</v>
      </c>
    </row>
    <row r="24" spans="1:55" x14ac:dyDescent="0.2">
      <c r="A24" s="3" t="s">
        <v>80</v>
      </c>
      <c r="B24" s="3" t="s">
        <v>81</v>
      </c>
      <c r="C24" s="3" t="s">
        <v>15</v>
      </c>
      <c r="D24" s="3">
        <v>69109</v>
      </c>
      <c r="E24" s="3" t="s">
        <v>16</v>
      </c>
      <c r="F24" s="3">
        <v>2019</v>
      </c>
      <c r="G24" s="3" t="s">
        <v>17</v>
      </c>
      <c r="H24" s="4">
        <v>43830</v>
      </c>
      <c r="I24" s="4">
        <v>43879</v>
      </c>
      <c r="J24" s="4">
        <v>43879</v>
      </c>
      <c r="K24" s="5">
        <v>92800000</v>
      </c>
      <c r="L24" s="5">
        <v>93600000</v>
      </c>
      <c r="M24" s="3" t="s">
        <v>82</v>
      </c>
      <c r="N24" s="20">
        <f>('Ratios Calculated fix'!N24-'Ratios Calculated fix'!N$428)/('Ratios Calculated fix'!N$429-'Ratios Calculated fix'!N$428)</f>
        <v>8.5447663167764296E-2</v>
      </c>
      <c r="O24" s="21">
        <f>('Ratios Calculated fix'!O24-'Ratios Calculated fix'!O$428)/('Ratios Calculated fix'!O$429-'Ratios Calculated fix'!O$428)</f>
        <v>6.5213453894601842E-2</v>
      </c>
      <c r="P24" s="21">
        <f>('Ratios Calculated fix'!P24-'Ratios Calculated fix'!P$428)/('Ratios Calculated fix'!P$429-'Ratios Calculated fix'!P$428)</f>
        <v>0.11173935978648894</v>
      </c>
      <c r="Q24" s="21">
        <f>('Ratios Calculated fix'!Q24-'Ratios Calculated fix'!Q$428)/('Ratios Calculated fix'!Q$429-'Ratios Calculated fix'!Q$428)</f>
        <v>0.27506958571528373</v>
      </c>
      <c r="R24" s="21">
        <f>('Ratios Calculated fix'!R24-'Ratios Calculated fix'!R$428)/('Ratios Calculated fix'!R$429-'Ratios Calculated fix'!R$428)</f>
        <v>0.15418934125721717</v>
      </c>
      <c r="S24" s="21">
        <f>('Ratios Calculated fix'!S24-'Ratios Calculated fix'!S$428)/('Ratios Calculated fix'!S$429-'Ratios Calculated fix'!S$428)</f>
        <v>1.9971644844272104E-2</v>
      </c>
      <c r="T24" s="21">
        <f>('Ratios Calculated fix'!T24-'Ratios Calculated fix'!T$428)/('Ratios Calculated fix'!T$429-'Ratios Calculated fix'!T$428)</f>
        <v>0.152095157674491</v>
      </c>
      <c r="U24" s="21">
        <f>('Ratios Calculated fix'!U24-'Ratios Calculated fix'!U$428)/('Ratios Calculated fix'!U$429-'Ratios Calculated fix'!U$428)</f>
        <v>0.68888404076656828</v>
      </c>
      <c r="V24" s="21">
        <f>('Ratios Calculated fix'!V24-'Ratios Calculated fix'!V$428)/('Ratios Calculated fix'!V$429-'Ratios Calculated fix'!V$428)</f>
        <v>0.49952946797101022</v>
      </c>
      <c r="W24" s="21">
        <f>('Ratios Calculated fix'!W24-'Ratios Calculated fix'!W$428)/('Ratios Calculated fix'!W$429-'Ratios Calculated fix'!W$428)</f>
        <v>0.67185245027933671</v>
      </c>
      <c r="X24" s="21">
        <f>('Ratios Calculated fix'!X24-'Ratios Calculated fix'!X$428)/('Ratios Calculated fix'!X$429-'Ratios Calculated fix'!X$428)</f>
        <v>0.32314031443632601</v>
      </c>
      <c r="Y24" s="21">
        <f>('Ratios Calculated fix'!Y24-'Ratios Calculated fix'!Y$428)/('Ratios Calculated fix'!Y$429-'Ratios Calculated fix'!Y$428)</f>
        <v>0.4471984693292308</v>
      </c>
      <c r="Z24" s="21">
        <f>('Ratios Calculated fix'!Z24-'Ratios Calculated fix'!Z$428)/('Ratios Calculated fix'!Z$429-'Ratios Calculated fix'!Z$428)</f>
        <v>0.67685968556367393</v>
      </c>
      <c r="AA24" s="21">
        <f>('Ratios Calculated fix'!AA24-'Ratios Calculated fix'!AA$428)/('Ratios Calculated fix'!AA$429-'Ratios Calculated fix'!AA$428)</f>
        <v>0.48604161463974288</v>
      </c>
      <c r="AB24" s="21">
        <f>('Ratios Calculated fix'!AB24-'Ratios Calculated fix'!AB$428)/('Ratios Calculated fix'!AB$429-'Ratios Calculated fix'!AB$428)</f>
        <v>0.82146215396137967</v>
      </c>
      <c r="AC24" s="21">
        <f>('Ratios Calculated fix'!AC24-'Ratios Calculated fix'!AC$428)/('Ratios Calculated fix'!AC$429-'Ratios Calculated fix'!AC$428)</f>
        <v>0.42855646345111453</v>
      </c>
      <c r="AD24" s="21">
        <f>('Ratios Calculated fix'!AD24-'Ratios Calculated fix'!AD$428)/('Ratios Calculated fix'!AD$429-'Ratios Calculated fix'!AD$428)</f>
        <v>0.46324336672556238</v>
      </c>
      <c r="AE24" s="21">
        <f>('Ratios Calculated fix'!AE24-'Ratios Calculated fix'!AE$428)/('Ratios Calculated fix'!AE$429-'Ratios Calculated fix'!AE$428)</f>
        <v>0.52669770341732958</v>
      </c>
      <c r="AF24" s="21">
        <f>('Ratios Calculated fix'!AF24-'Ratios Calculated fix'!AF$428)/('Ratios Calculated fix'!AF$429-'Ratios Calculated fix'!AF$428)</f>
        <v>0.39907392931733271</v>
      </c>
      <c r="AG24" s="21" t="e">
        <f>('Ratios Calculated fix'!AG24-'Ratios Calculated fix'!AG$428)/('Ratios Calculated fix'!AG$429-'Ratios Calculated fix'!AG$428)</f>
        <v>#DIV/0!</v>
      </c>
      <c r="AH24" s="21" t="e">
        <f>('Ratios Calculated fix'!AH24-'Ratios Calculated fix'!AH$428)/('Ratios Calculated fix'!AH$429-'Ratios Calculated fix'!AH$428)</f>
        <v>#DIV/0!</v>
      </c>
      <c r="AI24" s="21">
        <f>('Ratios Calculated fix'!AI24-'Ratios Calculated fix'!AI$428)/('Ratios Calculated fix'!AI$429-'Ratios Calculated fix'!AI$428)</f>
        <v>0.98591865849685312</v>
      </c>
      <c r="AJ24" s="21">
        <f>('Ratios Calculated fix'!AJ24-'Ratios Calculated fix'!AJ$428)/('Ratios Calculated fix'!AJ$429-'Ratios Calculated fix'!AJ$428)</f>
        <v>0.18469795198360558</v>
      </c>
      <c r="AK24" s="21" t="e">
        <f>('Ratios Calculated fix'!AK24-'Ratios Calculated fix'!AK$428)/('Ratios Calculated fix'!AK$429-'Ratios Calculated fix'!AK$428)</f>
        <v>#DIV/0!</v>
      </c>
      <c r="AL24" s="21" t="e">
        <f>('Ratios Calculated fix'!AL24-'Ratios Calculated fix'!AL$428)/('Ratios Calculated fix'!AL$429-'Ratios Calculated fix'!AL$428)</f>
        <v>#DIV/0!</v>
      </c>
      <c r="AM24" s="21">
        <f>('Ratios Calculated fix'!AM24-'Ratios Calculated fix'!AM$428)/('Ratios Calculated fix'!AM$429-'Ratios Calculated fix'!AM$428)</f>
        <v>0.32801009835619194</v>
      </c>
      <c r="AN24" s="21">
        <f>('Ratios Calculated fix'!AN24-'Ratios Calculated fix'!AN$428)/('Ratios Calculated fix'!AN$429-'Ratios Calculated fix'!AN$428)</f>
        <v>0.28908484479042695</v>
      </c>
      <c r="AO24" s="21">
        <f>('Ratios Calculated fix'!AO24-'Ratios Calculated fix'!AO$428)/('Ratios Calculated fix'!AO$429-'Ratios Calculated fix'!AO$428)</f>
        <v>0.20970713595535648</v>
      </c>
      <c r="AP24" s="21">
        <f>('Ratios Calculated fix'!AP24-'Ratios Calculated fix'!AP$428)/('Ratios Calculated fix'!AP$429-'Ratios Calculated fix'!AP$428)</f>
        <v>0.57455880686820282</v>
      </c>
      <c r="AQ24" s="21">
        <f>('Ratios Calculated fix'!AQ24-'Ratios Calculated fix'!AQ$428)/('Ratios Calculated fix'!AQ$429-'Ratios Calculated fix'!AQ$428)</f>
        <v>0.62066773099587924</v>
      </c>
      <c r="AR24" s="21">
        <f>('Ratios Calculated fix'!AR24-'Ratios Calculated fix'!AR$428)/('Ratios Calculated fix'!AR$429-'Ratios Calculated fix'!AR$428)</f>
        <v>0.29383171816757564</v>
      </c>
      <c r="AS24" s="21">
        <f>('Ratios Calculated fix'!AS24-'Ratios Calculated fix'!AS$428)/('Ratios Calculated fix'!AS$429-'Ratios Calculated fix'!AS$428)</f>
        <v>0.59407151626906296</v>
      </c>
      <c r="AT24" s="21">
        <f>('Ratios Calculated fix'!AT24-'Ratios Calculated fix'!AT$428)/('Ratios Calculated fix'!AT$429-'Ratios Calculated fix'!AT$428)</f>
        <v>0.46185696750704613</v>
      </c>
      <c r="AU24" s="21">
        <f>('Ratios Calculated fix'!AU24-'Ratios Calculated fix'!AU$428)/('Ratios Calculated fix'!AU$429-'Ratios Calculated fix'!AU$428)</f>
        <v>0.68593695993728565</v>
      </c>
      <c r="AV24" s="21" t="e">
        <f>('Ratios Calculated fix'!AV24-'Ratios Calculated fix'!AV$428)/('Ratios Calculated fix'!AV$429-'Ratios Calculated fix'!AV$428)</f>
        <v>#DIV/0!</v>
      </c>
      <c r="AW24" s="21" t="e">
        <f>('Ratios Calculated fix'!AW24-'Ratios Calculated fix'!AW$428)/('Ratios Calculated fix'!AW$429-'Ratios Calculated fix'!AW$428)</f>
        <v>#DIV/0!</v>
      </c>
      <c r="AX24" s="21" t="e">
        <f>('Ratios Calculated fix'!AX24-'Ratios Calculated fix'!AX$428)/('Ratios Calculated fix'!AX$429-'Ratios Calculated fix'!AX$428)</f>
        <v>#DIV/0!</v>
      </c>
      <c r="AY24" s="21">
        <f>('Ratios Calculated fix'!AY24-'Ratios Calculated fix'!AY$428)/('Ratios Calculated fix'!AY$429-'Ratios Calculated fix'!AY$428)</f>
        <v>0.25176467741911929</v>
      </c>
      <c r="AZ24" s="21">
        <f>('Ratios Calculated fix'!AZ24-'Ratios Calculated fix'!AZ$428)/('Ratios Calculated fix'!AZ$429-'Ratios Calculated fix'!AZ$428)</f>
        <v>0.76002576892592966</v>
      </c>
      <c r="BA24" s="21">
        <f>('Ratios Calculated fix'!BA24-'Ratios Calculated fix'!BA$428)/('Ratios Calculated fix'!BA$429-'Ratios Calculated fix'!BA$428)</f>
        <v>0.74403549770394506</v>
      </c>
      <c r="BB24" s="21" t="e">
        <f>('Ratios Calculated fix'!BB24-'Ratios Calculated fix'!BB$428)/('Ratios Calculated fix'!BB$429-'Ratios Calculated fix'!BB$428)</f>
        <v>#DIV/0!</v>
      </c>
      <c r="BC24" s="21">
        <f>('Ratios Calculated fix'!BC24-'Ratios Calculated fix'!BC$428)/('Ratios Calculated fix'!BC$429-'Ratios Calculated fix'!BC$428)</f>
        <v>0.31196024619099033</v>
      </c>
    </row>
    <row r="25" spans="1:55" x14ac:dyDescent="0.2">
      <c r="A25" s="3" t="s">
        <v>74</v>
      </c>
      <c r="B25" s="3" t="s">
        <v>75</v>
      </c>
      <c r="C25" s="3" t="s">
        <v>24</v>
      </c>
      <c r="D25" s="3">
        <v>65359</v>
      </c>
      <c r="E25" s="3" t="s">
        <v>16</v>
      </c>
      <c r="F25" s="3">
        <v>2019</v>
      </c>
      <c r="G25" s="3" t="s">
        <v>17</v>
      </c>
      <c r="H25" s="4">
        <v>43830</v>
      </c>
      <c r="I25" s="4">
        <v>43865</v>
      </c>
      <c r="J25" s="4">
        <v>43865</v>
      </c>
      <c r="K25" s="5">
        <v>221500000</v>
      </c>
      <c r="L25" s="5">
        <v>223600000</v>
      </c>
      <c r="M25" s="3" t="s">
        <v>76</v>
      </c>
      <c r="N25" s="20">
        <f>('Ratios Calculated fix'!N25-'Ratios Calculated fix'!N$428)/('Ratios Calculated fix'!N$429-'Ratios Calculated fix'!N$428)</f>
        <v>9.7755604789456191E-2</v>
      </c>
      <c r="O25" s="21">
        <f>('Ratios Calculated fix'!O25-'Ratios Calculated fix'!O$428)/('Ratios Calculated fix'!O$429-'Ratios Calculated fix'!O$428)</f>
        <v>8.2416121782156584E-2</v>
      </c>
      <c r="P25" s="21">
        <f>('Ratios Calculated fix'!P25-'Ratios Calculated fix'!P$428)/('Ratios Calculated fix'!P$429-'Ratios Calculated fix'!P$428)</f>
        <v>0.13950802959823974</v>
      </c>
      <c r="Q25" s="21">
        <f>('Ratios Calculated fix'!Q25-'Ratios Calculated fix'!Q$428)/('Ratios Calculated fix'!Q$429-'Ratios Calculated fix'!Q$428)</f>
        <v>0.25929111061043153</v>
      </c>
      <c r="R25" s="21">
        <f>('Ratios Calculated fix'!R25-'Ratios Calculated fix'!R$428)/('Ratios Calculated fix'!R$429-'Ratios Calculated fix'!R$428)</f>
        <v>6.3109227887613098E-2</v>
      </c>
      <c r="S25" s="21">
        <f>('Ratios Calculated fix'!S25-'Ratios Calculated fix'!S$428)/('Ratios Calculated fix'!S$429-'Ratios Calculated fix'!S$428)</f>
        <v>1.7876047389912577E-2</v>
      </c>
      <c r="T25" s="21">
        <f>('Ratios Calculated fix'!T25-'Ratios Calculated fix'!T$428)/('Ratios Calculated fix'!T$429-'Ratios Calculated fix'!T$428)</f>
        <v>6.0459158531600866E-2</v>
      </c>
      <c r="U25" s="21">
        <f>('Ratios Calculated fix'!U25-'Ratios Calculated fix'!U$428)/('Ratios Calculated fix'!U$429-'Ratios Calculated fix'!U$428)</f>
        <v>0.64531897304270092</v>
      </c>
      <c r="V25" s="21">
        <f>('Ratios Calculated fix'!V25-'Ratios Calculated fix'!V$428)/('Ratios Calculated fix'!V$429-'Ratios Calculated fix'!V$428)</f>
        <v>0.49071208554153772</v>
      </c>
      <c r="W25" s="21">
        <f>('Ratios Calculated fix'!W25-'Ratios Calculated fix'!W$428)/('Ratios Calculated fix'!W$429-'Ratios Calculated fix'!W$428)</f>
        <v>0.62692672083073531</v>
      </c>
      <c r="X25" s="21">
        <f>('Ratios Calculated fix'!X25-'Ratios Calculated fix'!X$428)/('Ratios Calculated fix'!X$429-'Ratios Calculated fix'!X$428)</f>
        <v>0.17304611654362717</v>
      </c>
      <c r="Y25" s="21">
        <f>('Ratios Calculated fix'!Y25-'Ratios Calculated fix'!Y$428)/('Ratios Calculated fix'!Y$429-'Ratios Calculated fix'!Y$428)</f>
        <v>0.63811450173319817</v>
      </c>
      <c r="Z25" s="21">
        <f>('Ratios Calculated fix'!Z25-'Ratios Calculated fix'!Z$428)/('Ratios Calculated fix'!Z$429-'Ratios Calculated fix'!Z$428)</f>
        <v>0.82695388345637277</v>
      </c>
      <c r="AA25" s="21">
        <f>('Ratios Calculated fix'!AA25-'Ratios Calculated fix'!AA$428)/('Ratios Calculated fix'!AA$429-'Ratios Calculated fix'!AA$428)</f>
        <v>0.60193745365256812</v>
      </c>
      <c r="AB25" s="21">
        <f>('Ratios Calculated fix'!AB25-'Ratios Calculated fix'!AB$428)/('Ratios Calculated fix'!AB$429-'Ratios Calculated fix'!AB$428)</f>
        <v>0.94010605359442589</v>
      </c>
      <c r="AC25" s="21">
        <f>('Ratios Calculated fix'!AC25-'Ratios Calculated fix'!AC$428)/('Ratios Calculated fix'!AC$429-'Ratios Calculated fix'!AC$428)</f>
        <v>0.86818305095817205</v>
      </c>
      <c r="AD25" s="21">
        <f>('Ratios Calculated fix'!AD25-'Ratios Calculated fix'!AD$428)/('Ratios Calculated fix'!AD$429-'Ratios Calculated fix'!AD$428)</f>
        <v>0.48027226092647879</v>
      </c>
      <c r="AE25" s="21">
        <f>('Ratios Calculated fix'!AE25-'Ratios Calculated fix'!AE$428)/('Ratios Calculated fix'!AE$429-'Ratios Calculated fix'!AE$428)</f>
        <v>0.54605918835505751</v>
      </c>
      <c r="AF25" s="21">
        <f>('Ratios Calculated fix'!AF25-'Ratios Calculated fix'!AF$428)/('Ratios Calculated fix'!AF$429-'Ratios Calculated fix'!AF$428)</f>
        <v>0.40251880431185366</v>
      </c>
      <c r="AG25" s="21" t="e">
        <f>('Ratios Calculated fix'!AG25-'Ratios Calculated fix'!AG$428)/('Ratios Calculated fix'!AG$429-'Ratios Calculated fix'!AG$428)</f>
        <v>#DIV/0!</v>
      </c>
      <c r="AH25" s="21" t="e">
        <f>('Ratios Calculated fix'!AH25-'Ratios Calculated fix'!AH$428)/('Ratios Calculated fix'!AH$429-'Ratios Calculated fix'!AH$428)</f>
        <v>#DIV/0!</v>
      </c>
      <c r="AI25" s="21">
        <f>('Ratios Calculated fix'!AI25-'Ratios Calculated fix'!AI$428)/('Ratios Calculated fix'!AI$429-'Ratios Calculated fix'!AI$428)</f>
        <v>0.98578322240147154</v>
      </c>
      <c r="AJ25" s="21">
        <f>('Ratios Calculated fix'!AJ25-'Ratios Calculated fix'!AJ$428)/('Ratios Calculated fix'!AJ$429-'Ratios Calculated fix'!AJ$428)</f>
        <v>0.221356672687227</v>
      </c>
      <c r="AK25" s="21" t="e">
        <f>('Ratios Calculated fix'!AK25-'Ratios Calculated fix'!AK$428)/('Ratios Calculated fix'!AK$429-'Ratios Calculated fix'!AK$428)</f>
        <v>#DIV/0!</v>
      </c>
      <c r="AL25" s="21" t="e">
        <f>('Ratios Calculated fix'!AL25-'Ratios Calculated fix'!AL$428)/('Ratios Calculated fix'!AL$429-'Ratios Calculated fix'!AL$428)</f>
        <v>#DIV/0!</v>
      </c>
      <c r="AM25" s="21">
        <f>('Ratios Calculated fix'!AM25-'Ratios Calculated fix'!AM$428)/('Ratios Calculated fix'!AM$429-'Ratios Calculated fix'!AM$428)</f>
        <v>0.30619030022818761</v>
      </c>
      <c r="AN25" s="21">
        <f>('Ratios Calculated fix'!AN25-'Ratios Calculated fix'!AN$428)/('Ratios Calculated fix'!AN$429-'Ratios Calculated fix'!AN$428)</f>
        <v>0.27124429461079841</v>
      </c>
      <c r="AO25" s="21">
        <f>('Ratios Calculated fix'!AO25-'Ratios Calculated fix'!AO$428)/('Ratios Calculated fix'!AO$429-'Ratios Calculated fix'!AO$428)</f>
        <v>4.9750566613471298E-2</v>
      </c>
      <c r="AP25" s="21">
        <f>('Ratios Calculated fix'!AP25-'Ratios Calculated fix'!AP$428)/('Ratios Calculated fix'!AP$429-'Ratios Calculated fix'!AP$428)</f>
        <v>0.57301096721763978</v>
      </c>
      <c r="AQ25" s="21">
        <f>('Ratios Calculated fix'!AQ25-'Ratios Calculated fix'!AQ$428)/('Ratios Calculated fix'!AQ$429-'Ratios Calculated fix'!AQ$428)</f>
        <v>0.49420957522274039</v>
      </c>
      <c r="AR25" s="21">
        <f>('Ratios Calculated fix'!AR25-'Ratios Calculated fix'!AR$428)/('Ratios Calculated fix'!AR$429-'Ratios Calculated fix'!AR$428)</f>
        <v>0.46204904199744962</v>
      </c>
      <c r="AS25" s="21">
        <f>('Ratios Calculated fix'!AS25-'Ratios Calculated fix'!AS$428)/('Ratios Calculated fix'!AS$429-'Ratios Calculated fix'!AS$428)</f>
        <v>0.57207669835332065</v>
      </c>
      <c r="AT25" s="21">
        <f>('Ratios Calculated fix'!AT25-'Ratios Calculated fix'!AT$428)/('Ratios Calculated fix'!AT$429-'Ratios Calculated fix'!AT$428)</f>
        <v>0.35275359825941532</v>
      </c>
      <c r="AU25" s="21">
        <f>('Ratios Calculated fix'!AU25-'Ratios Calculated fix'!AU$428)/('Ratios Calculated fix'!AU$429-'Ratios Calculated fix'!AU$428)</f>
        <v>0.63142133873641793</v>
      </c>
      <c r="AV25" s="21" t="e">
        <f>('Ratios Calculated fix'!AV25-'Ratios Calculated fix'!AV$428)/('Ratios Calculated fix'!AV$429-'Ratios Calculated fix'!AV$428)</f>
        <v>#DIV/0!</v>
      </c>
      <c r="AW25" s="21" t="e">
        <f>('Ratios Calculated fix'!AW25-'Ratios Calculated fix'!AW$428)/('Ratios Calculated fix'!AW$429-'Ratios Calculated fix'!AW$428)</f>
        <v>#DIV/0!</v>
      </c>
      <c r="AX25" s="21" t="e">
        <f>('Ratios Calculated fix'!AX25-'Ratios Calculated fix'!AX$428)/('Ratios Calculated fix'!AX$429-'Ratios Calculated fix'!AX$428)</f>
        <v>#DIV/0!</v>
      </c>
      <c r="AY25" s="21">
        <f>('Ratios Calculated fix'!AY25-'Ratios Calculated fix'!AY$428)/('Ratios Calculated fix'!AY$429-'Ratios Calculated fix'!AY$428)</f>
        <v>0.26937332329005176</v>
      </c>
      <c r="AZ25" s="21">
        <f>('Ratios Calculated fix'!AZ25-'Ratios Calculated fix'!AZ$428)/('Ratios Calculated fix'!AZ$429-'Ratios Calculated fix'!AZ$428)</f>
        <v>0.76147340565864097</v>
      </c>
      <c r="BA25" s="21">
        <f>('Ratios Calculated fix'!BA25-'Ratios Calculated fix'!BA$428)/('Ratios Calculated fix'!BA$429-'Ratios Calculated fix'!BA$428)</f>
        <v>0.74340972766967339</v>
      </c>
      <c r="BB25" s="21" t="e">
        <f>('Ratios Calculated fix'!BB25-'Ratios Calculated fix'!BB$428)/('Ratios Calculated fix'!BB$429-'Ratios Calculated fix'!BB$428)</f>
        <v>#DIV/0!</v>
      </c>
      <c r="BC25" s="21">
        <f>('Ratios Calculated fix'!BC25-'Ratios Calculated fix'!BC$428)/('Ratios Calculated fix'!BC$429-'Ratios Calculated fix'!BC$428)</f>
        <v>0.19477771812011166</v>
      </c>
    </row>
    <row r="26" spans="1:55" x14ac:dyDescent="0.2">
      <c r="A26" s="3" t="s">
        <v>143</v>
      </c>
      <c r="B26" s="3" t="s">
        <v>144</v>
      </c>
      <c r="C26" s="3" t="s">
        <v>34</v>
      </c>
      <c r="D26" s="3">
        <v>67102</v>
      </c>
      <c r="E26" s="3" t="s">
        <v>16</v>
      </c>
      <c r="F26" s="3">
        <v>2019</v>
      </c>
      <c r="G26" s="3" t="s">
        <v>17</v>
      </c>
      <c r="H26" s="4">
        <v>43769</v>
      </c>
      <c r="I26" s="4">
        <v>43812</v>
      </c>
      <c r="J26" s="4">
        <v>43812</v>
      </c>
      <c r="K26" s="5">
        <v>920000000</v>
      </c>
      <c r="L26" s="5">
        <v>930000000</v>
      </c>
      <c r="M26" s="3" t="s">
        <v>145</v>
      </c>
      <c r="N26" s="20">
        <f>('Ratios Calculated fix'!N26-'Ratios Calculated fix'!N$428)/('Ratios Calculated fix'!N$429-'Ratios Calculated fix'!N$428)</f>
        <v>9.8962787527799759E-2</v>
      </c>
      <c r="O26" s="21">
        <f>('Ratios Calculated fix'!O26-'Ratios Calculated fix'!O$428)/('Ratios Calculated fix'!O$429-'Ratios Calculated fix'!O$428)</f>
        <v>7.636644377903519E-2</v>
      </c>
      <c r="P26" s="21">
        <f>('Ratios Calculated fix'!P26-'Ratios Calculated fix'!P$428)/('Ratios Calculated fix'!P$429-'Ratios Calculated fix'!P$428)</f>
        <v>0.15938964149920912</v>
      </c>
      <c r="Q26" s="21">
        <f>('Ratios Calculated fix'!Q26-'Ratios Calculated fix'!Q$428)/('Ratios Calculated fix'!Q$429-'Ratios Calculated fix'!Q$428)</f>
        <v>0.2611204811766285</v>
      </c>
      <c r="R26" s="21">
        <f>('Ratios Calculated fix'!R26-'Ratios Calculated fix'!R$428)/('Ratios Calculated fix'!R$429-'Ratios Calculated fix'!R$428)</f>
        <v>7.2466594921043181E-2</v>
      </c>
      <c r="S26" s="21">
        <f>('Ratios Calculated fix'!S26-'Ratios Calculated fix'!S$428)/('Ratios Calculated fix'!S$429-'Ratios Calculated fix'!S$428)</f>
        <v>0</v>
      </c>
      <c r="T26" s="21">
        <f>('Ratios Calculated fix'!T26-'Ratios Calculated fix'!T$428)/('Ratios Calculated fix'!T$429-'Ratios Calculated fix'!T$428)</f>
        <v>7.321700905475105E-2</v>
      </c>
      <c r="U26" s="21">
        <f>('Ratios Calculated fix'!U26-'Ratios Calculated fix'!U$428)/('Ratios Calculated fix'!U$429-'Ratios Calculated fix'!U$428)</f>
        <v>0.64802887833992096</v>
      </c>
      <c r="V26" s="21">
        <f>('Ratios Calculated fix'!V26-'Ratios Calculated fix'!V$428)/('Ratios Calculated fix'!V$429-'Ratios Calculated fix'!V$428)</f>
        <v>0.48825282224192584</v>
      </c>
      <c r="W26" s="21">
        <f>('Ratios Calculated fix'!W26-'Ratios Calculated fix'!W$428)/('Ratios Calculated fix'!W$429-'Ratios Calculated fix'!W$428)</f>
        <v>0.63004322954510439</v>
      </c>
      <c r="X26" s="21">
        <f>('Ratios Calculated fix'!X26-'Ratios Calculated fix'!X$428)/('Ratios Calculated fix'!X$429-'Ratios Calculated fix'!X$428)</f>
        <v>0.53831633069697848</v>
      </c>
      <c r="Y26" s="21">
        <f>('Ratios Calculated fix'!Y26-'Ratios Calculated fix'!Y$428)/('Ratios Calculated fix'!Y$429-'Ratios Calculated fix'!Y$428)</f>
        <v>0.48264838640485291</v>
      </c>
      <c r="Z26" s="21">
        <f>('Ratios Calculated fix'!Z26-'Ratios Calculated fix'!Z$428)/('Ratios Calculated fix'!Z$429-'Ratios Calculated fix'!Z$428)</f>
        <v>0.46168366930302146</v>
      </c>
      <c r="AA26" s="21">
        <f>('Ratios Calculated fix'!AA26-'Ratios Calculated fix'!AA$428)/('Ratios Calculated fix'!AA$429-'Ratios Calculated fix'!AA$428)</f>
        <v>0.28151104739199734</v>
      </c>
      <c r="AB26" s="21">
        <f>('Ratios Calculated fix'!AB26-'Ratios Calculated fix'!AB$428)/('Ratios Calculated fix'!AB$429-'Ratios Calculated fix'!AB$428)</f>
        <v>0.89859105220678337</v>
      </c>
      <c r="AC26" s="21">
        <f>('Ratios Calculated fix'!AC26-'Ratios Calculated fix'!AC$428)/('Ratios Calculated fix'!AC$429-'Ratios Calculated fix'!AC$428)</f>
        <v>0.43248992787438451</v>
      </c>
      <c r="AD26" s="21">
        <f>('Ratios Calculated fix'!AD26-'Ratios Calculated fix'!AD$428)/('Ratios Calculated fix'!AD$429-'Ratios Calculated fix'!AD$428)</f>
        <v>0.51112062630829824</v>
      </c>
      <c r="AE26" s="21">
        <f>('Ratios Calculated fix'!AE26-'Ratios Calculated fix'!AE$428)/('Ratios Calculated fix'!AE$429-'Ratios Calculated fix'!AE$428)</f>
        <v>0.5811331135698542</v>
      </c>
      <c r="AF26" s="21">
        <f>('Ratios Calculated fix'!AF26-'Ratios Calculated fix'!AF$428)/('Ratios Calculated fix'!AF$429-'Ratios Calculated fix'!AF$428)</f>
        <v>0.43633524177179189</v>
      </c>
      <c r="AG26" s="21" t="e">
        <f>('Ratios Calculated fix'!AG26-'Ratios Calculated fix'!AG$428)/('Ratios Calculated fix'!AG$429-'Ratios Calculated fix'!AG$428)</f>
        <v>#DIV/0!</v>
      </c>
      <c r="AH26" s="21" t="e">
        <f>('Ratios Calculated fix'!AH26-'Ratios Calculated fix'!AH$428)/('Ratios Calculated fix'!AH$429-'Ratios Calculated fix'!AH$428)</f>
        <v>#DIV/0!</v>
      </c>
      <c r="AI26" s="21">
        <f>('Ratios Calculated fix'!AI26-'Ratios Calculated fix'!AI$428)/('Ratios Calculated fix'!AI$429-'Ratios Calculated fix'!AI$428)</f>
        <v>0.98670155784253399</v>
      </c>
      <c r="AJ26" s="21">
        <f>('Ratios Calculated fix'!AJ26-'Ratios Calculated fix'!AJ$428)/('Ratios Calculated fix'!AJ$429-'Ratios Calculated fix'!AJ$428)</f>
        <v>0.17788215291037202</v>
      </c>
      <c r="AK26" s="21" t="e">
        <f>('Ratios Calculated fix'!AK26-'Ratios Calculated fix'!AK$428)/('Ratios Calculated fix'!AK$429-'Ratios Calculated fix'!AK$428)</f>
        <v>#DIV/0!</v>
      </c>
      <c r="AL26" s="21" t="e">
        <f>('Ratios Calculated fix'!AL26-'Ratios Calculated fix'!AL$428)/('Ratios Calculated fix'!AL$429-'Ratios Calculated fix'!AL$428)</f>
        <v>#DIV/0!</v>
      </c>
      <c r="AM26" s="21">
        <f>('Ratios Calculated fix'!AM26-'Ratios Calculated fix'!AM$428)/('Ratios Calculated fix'!AM$429-'Ratios Calculated fix'!AM$428)</f>
        <v>0.31728887262977967</v>
      </c>
      <c r="AN26" s="21">
        <f>('Ratios Calculated fix'!AN26-'Ratios Calculated fix'!AN$428)/('Ratios Calculated fix'!AN$429-'Ratios Calculated fix'!AN$428)</f>
        <v>0.27496605830966353</v>
      </c>
      <c r="AO26" s="21">
        <f>('Ratios Calculated fix'!AO26-'Ratios Calculated fix'!AO$428)/('Ratios Calculated fix'!AO$429-'Ratios Calculated fix'!AO$428)</f>
        <v>0.16335541316691182</v>
      </c>
      <c r="AP26" s="21">
        <f>('Ratios Calculated fix'!AP26-'Ratios Calculated fix'!AP$428)/('Ratios Calculated fix'!AP$429-'Ratios Calculated fix'!AP$428)</f>
        <v>0.57291401953124499</v>
      </c>
      <c r="AQ26" s="21">
        <f>('Ratios Calculated fix'!AQ26-'Ratios Calculated fix'!AQ$428)/('Ratios Calculated fix'!AQ$429-'Ratios Calculated fix'!AQ$428)</f>
        <v>0.73774471700592026</v>
      </c>
      <c r="AR26" s="21">
        <f>('Ratios Calculated fix'!AR26-'Ratios Calculated fix'!AR$428)/('Ratios Calculated fix'!AR$429-'Ratios Calculated fix'!AR$428)</f>
        <v>0.39684003081581237</v>
      </c>
      <c r="AS26" s="21">
        <f>('Ratios Calculated fix'!AS26-'Ratios Calculated fix'!AS$428)/('Ratios Calculated fix'!AS$429-'Ratios Calculated fix'!AS$428)</f>
        <v>0.61463759757191461</v>
      </c>
      <c r="AT26" s="21">
        <f>('Ratios Calculated fix'!AT26-'Ratios Calculated fix'!AT$428)/('Ratios Calculated fix'!AT$429-'Ratios Calculated fix'!AT$428)</f>
        <v>0.56055880534109115</v>
      </c>
      <c r="AU26" s="21">
        <f>('Ratios Calculated fix'!AU26-'Ratios Calculated fix'!AU$428)/('Ratios Calculated fix'!AU$429-'Ratios Calculated fix'!AU$428)</f>
        <v>0.63666607725032021</v>
      </c>
      <c r="AV26" s="21" t="e">
        <f>('Ratios Calculated fix'!AV26-'Ratios Calculated fix'!AV$428)/('Ratios Calculated fix'!AV$429-'Ratios Calculated fix'!AV$428)</f>
        <v>#DIV/0!</v>
      </c>
      <c r="AW26" s="21" t="e">
        <f>('Ratios Calculated fix'!AW26-'Ratios Calculated fix'!AW$428)/('Ratios Calculated fix'!AW$429-'Ratios Calculated fix'!AW$428)</f>
        <v>#DIV/0!</v>
      </c>
      <c r="AX26" s="21" t="e">
        <f>('Ratios Calculated fix'!AX26-'Ratios Calculated fix'!AX$428)/('Ratios Calculated fix'!AX$429-'Ratios Calculated fix'!AX$428)</f>
        <v>#DIV/0!</v>
      </c>
      <c r="AY26" s="21">
        <f>('Ratios Calculated fix'!AY26-'Ratios Calculated fix'!AY$428)/('Ratios Calculated fix'!AY$429-'Ratios Calculated fix'!AY$428)</f>
        <v>0.22362813052323272</v>
      </c>
      <c r="AZ26" s="21">
        <f>('Ratios Calculated fix'!AZ26-'Ratios Calculated fix'!AZ$428)/('Ratios Calculated fix'!AZ$429-'Ratios Calculated fix'!AZ$428)</f>
        <v>0.73196285990267995</v>
      </c>
      <c r="BA26" s="21">
        <f>('Ratios Calculated fix'!BA26-'Ratios Calculated fix'!BA$428)/('Ratios Calculated fix'!BA$429-'Ratios Calculated fix'!BA$428)</f>
        <v>0.74328324142790714</v>
      </c>
      <c r="BB26" s="21" t="e">
        <f>('Ratios Calculated fix'!BB26-'Ratios Calculated fix'!BB$428)/('Ratios Calculated fix'!BB$429-'Ratios Calculated fix'!BB$428)</f>
        <v>#DIV/0!</v>
      </c>
      <c r="BC26" s="21">
        <f>('Ratios Calculated fix'!BC26-'Ratios Calculated fix'!BC$428)/('Ratios Calculated fix'!BC$429-'Ratios Calculated fix'!BC$428)</f>
        <v>0.33010737966294551</v>
      </c>
    </row>
    <row r="27" spans="1:55" x14ac:dyDescent="0.2">
      <c r="A27" s="3" t="s">
        <v>47</v>
      </c>
      <c r="B27" s="3" t="s">
        <v>48</v>
      </c>
      <c r="C27" s="3" t="s">
        <v>34</v>
      </c>
      <c r="D27" s="3">
        <v>191397</v>
      </c>
      <c r="E27" s="3" t="s">
        <v>16</v>
      </c>
      <c r="F27" s="3">
        <v>2019</v>
      </c>
      <c r="G27" s="3" t="s">
        <v>17</v>
      </c>
      <c r="H27" s="4">
        <v>43830</v>
      </c>
      <c r="I27" s="4">
        <v>43865</v>
      </c>
      <c r="J27" s="4">
        <v>43865</v>
      </c>
      <c r="K27" s="5">
        <v>1139000000</v>
      </c>
      <c r="L27" s="5">
        <v>1160000000</v>
      </c>
      <c r="M27" s="3" t="s">
        <v>49</v>
      </c>
      <c r="N27" s="20">
        <f>('Ratios Calculated fix'!N27-'Ratios Calculated fix'!N$428)/('Ratios Calculated fix'!N$429-'Ratios Calculated fix'!N$428)</f>
        <v>5.5334008779952572E-2</v>
      </c>
      <c r="O27" s="21">
        <f>('Ratios Calculated fix'!O27-'Ratios Calculated fix'!O$428)/('Ratios Calculated fix'!O$429-'Ratios Calculated fix'!O$428)</f>
        <v>3.955186407675302E-2</v>
      </c>
      <c r="P27" s="21">
        <f>('Ratios Calculated fix'!P27-'Ratios Calculated fix'!P$428)/('Ratios Calculated fix'!P$429-'Ratios Calculated fix'!P$428)</f>
        <v>7.188475284639001E-2</v>
      </c>
      <c r="Q27" s="21">
        <f>('Ratios Calculated fix'!Q27-'Ratios Calculated fix'!Q$428)/('Ratios Calculated fix'!Q$429-'Ratios Calculated fix'!Q$428)</f>
        <v>0.27348880098998551</v>
      </c>
      <c r="R27" s="21">
        <f>('Ratios Calculated fix'!R27-'Ratios Calculated fix'!R$428)/('Ratios Calculated fix'!R$429-'Ratios Calculated fix'!R$428)</f>
        <v>0.10455195233991262</v>
      </c>
      <c r="S27" s="21">
        <f>('Ratios Calculated fix'!S27-'Ratios Calculated fix'!S$428)/('Ratios Calculated fix'!S$429-'Ratios Calculated fix'!S$428)</f>
        <v>2.8682441352621296E-2</v>
      </c>
      <c r="T27" s="21">
        <f>('Ratios Calculated fix'!T27-'Ratios Calculated fix'!T$428)/('Ratios Calculated fix'!T$429-'Ratios Calculated fix'!T$428)</f>
        <v>0.10033395837888733</v>
      </c>
      <c r="U27" s="21">
        <f>('Ratios Calculated fix'!U27-'Ratios Calculated fix'!U$428)/('Ratios Calculated fix'!U$429-'Ratios Calculated fix'!U$428)</f>
        <v>0.67081941290294966</v>
      </c>
      <c r="V27" s="21">
        <f>('Ratios Calculated fix'!V27-'Ratios Calculated fix'!V$428)/('Ratios Calculated fix'!V$429-'Ratios Calculated fix'!V$428)</f>
        <v>0.50322067770229795</v>
      </c>
      <c r="W27" s="21">
        <f>('Ratios Calculated fix'!W27-'Ratios Calculated fix'!W$428)/('Ratios Calculated fix'!W$429-'Ratios Calculated fix'!W$428)</f>
        <v>0.65243710330030003</v>
      </c>
      <c r="X27" s="21">
        <f>('Ratios Calculated fix'!X27-'Ratios Calculated fix'!X$428)/('Ratios Calculated fix'!X$429-'Ratios Calculated fix'!X$428)</f>
        <v>0.59986905935902424</v>
      </c>
      <c r="Y27" s="21">
        <f>('Ratios Calculated fix'!Y27-'Ratios Calculated fix'!Y$428)/('Ratios Calculated fix'!Y$429-'Ratios Calculated fix'!Y$428)</f>
        <v>0.43506351047800068</v>
      </c>
      <c r="Z27" s="21">
        <f>('Ratios Calculated fix'!Z27-'Ratios Calculated fix'!Z$428)/('Ratios Calculated fix'!Z$429-'Ratios Calculated fix'!Z$428)</f>
        <v>0.40013094064097565</v>
      </c>
      <c r="AA27" s="21">
        <f>('Ratios Calculated fix'!AA27-'Ratios Calculated fix'!AA$428)/('Ratios Calculated fix'!AA$429-'Ratios Calculated fix'!AA$428)</f>
        <v>0.13250882478739762</v>
      </c>
      <c r="AB27" s="21">
        <f>('Ratios Calculated fix'!AB27-'Ratios Calculated fix'!AB$428)/('Ratios Calculated fix'!AB$429-'Ratios Calculated fix'!AB$428)</f>
        <v>0.82459575122747331</v>
      </c>
      <c r="AC27" s="21">
        <f>('Ratios Calculated fix'!AC27-'Ratios Calculated fix'!AC$428)/('Ratios Calculated fix'!AC$429-'Ratios Calculated fix'!AC$428)</f>
        <v>0.32196327196454094</v>
      </c>
      <c r="AD27" s="21">
        <f>('Ratios Calculated fix'!AD27-'Ratios Calculated fix'!AD$428)/('Ratios Calculated fix'!AD$429-'Ratios Calculated fix'!AD$428)</f>
        <v>0.32639525455902119</v>
      </c>
      <c r="AE27" s="21">
        <f>('Ratios Calculated fix'!AE27-'Ratios Calculated fix'!AE$428)/('Ratios Calculated fix'!AE$429-'Ratios Calculated fix'!AE$428)</f>
        <v>0.37110435535798214</v>
      </c>
      <c r="AF27" s="21">
        <f>('Ratios Calculated fix'!AF27-'Ratios Calculated fix'!AF$428)/('Ratios Calculated fix'!AF$429-'Ratios Calculated fix'!AF$428)</f>
        <v>0.36707051870294638</v>
      </c>
      <c r="AG27" s="21" t="e">
        <f>('Ratios Calculated fix'!AG27-'Ratios Calculated fix'!AG$428)/('Ratios Calculated fix'!AG$429-'Ratios Calculated fix'!AG$428)</f>
        <v>#DIV/0!</v>
      </c>
      <c r="AH27" s="21" t="e">
        <f>('Ratios Calculated fix'!AH27-'Ratios Calculated fix'!AH$428)/('Ratios Calculated fix'!AH$429-'Ratios Calculated fix'!AH$428)</f>
        <v>#DIV/0!</v>
      </c>
      <c r="AI27" s="21">
        <f>('Ratios Calculated fix'!AI27-'Ratios Calculated fix'!AI$428)/('Ratios Calculated fix'!AI$429-'Ratios Calculated fix'!AI$428)</f>
        <v>0.98585013661333787</v>
      </c>
      <c r="AJ27" s="21">
        <f>('Ratios Calculated fix'!AJ27-'Ratios Calculated fix'!AJ$428)/('Ratios Calculated fix'!AJ$429-'Ratios Calculated fix'!AJ$428)</f>
        <v>5.5042334414719278E-2</v>
      </c>
      <c r="AK27" s="21" t="e">
        <f>('Ratios Calculated fix'!AK27-'Ratios Calculated fix'!AK$428)/('Ratios Calculated fix'!AK$429-'Ratios Calculated fix'!AK$428)</f>
        <v>#DIV/0!</v>
      </c>
      <c r="AL27" s="21" t="e">
        <f>('Ratios Calculated fix'!AL27-'Ratios Calculated fix'!AL$428)/('Ratios Calculated fix'!AL$429-'Ratios Calculated fix'!AL$428)</f>
        <v>#DIV/0!</v>
      </c>
      <c r="AM27" s="21">
        <f>('Ratios Calculated fix'!AM27-'Ratios Calculated fix'!AM$428)/('Ratios Calculated fix'!AM$429-'Ratios Calculated fix'!AM$428)</f>
        <v>0.30690798813431269</v>
      </c>
      <c r="AN27" s="21">
        <f>('Ratios Calculated fix'!AN27-'Ratios Calculated fix'!AN$428)/('Ratios Calculated fix'!AN$429-'Ratios Calculated fix'!AN$428)</f>
        <v>0.29804750596941798</v>
      </c>
      <c r="AO27" s="21">
        <f>('Ratios Calculated fix'!AO27-'Ratios Calculated fix'!AO$428)/('Ratios Calculated fix'!AO$429-'Ratios Calculated fix'!AO$428)</f>
        <v>0.33983098556648483</v>
      </c>
      <c r="AP27" s="21">
        <f>('Ratios Calculated fix'!AP27-'Ratios Calculated fix'!AP$428)/('Ratios Calculated fix'!AP$429-'Ratios Calculated fix'!AP$428)</f>
        <v>0.57531103705217512</v>
      </c>
      <c r="AQ27" s="21">
        <f>('Ratios Calculated fix'!AQ27-'Ratios Calculated fix'!AQ$428)/('Ratios Calculated fix'!AQ$429-'Ratios Calculated fix'!AQ$428)</f>
        <v>0.45960704256593482</v>
      </c>
      <c r="AR27" s="21">
        <f>('Ratios Calculated fix'!AR27-'Ratios Calculated fix'!AR$428)/('Ratios Calculated fix'!AR$429-'Ratios Calculated fix'!AR$428)</f>
        <v>0.16378237199076665</v>
      </c>
      <c r="AS27" s="21">
        <f>('Ratios Calculated fix'!AS27-'Ratios Calculated fix'!AS$428)/('Ratios Calculated fix'!AS$429-'Ratios Calculated fix'!AS$428)</f>
        <v>0.60586164270745735</v>
      </c>
      <c r="AT27" s="21">
        <f>('Ratios Calculated fix'!AT27-'Ratios Calculated fix'!AT$428)/('Ratios Calculated fix'!AT$429-'Ratios Calculated fix'!AT$428)</f>
        <v>0.22668795717767323</v>
      </c>
      <c r="AU27" s="21">
        <f>('Ratios Calculated fix'!AU27-'Ratios Calculated fix'!AU$428)/('Ratios Calculated fix'!AU$429-'Ratios Calculated fix'!AU$428)</f>
        <v>0.60913998446498641</v>
      </c>
      <c r="AV27" s="21" t="e">
        <f>('Ratios Calculated fix'!AV27-'Ratios Calculated fix'!AV$428)/('Ratios Calculated fix'!AV$429-'Ratios Calculated fix'!AV$428)</f>
        <v>#DIV/0!</v>
      </c>
      <c r="AW27" s="21" t="e">
        <f>('Ratios Calculated fix'!AW27-'Ratios Calculated fix'!AW$428)/('Ratios Calculated fix'!AW$429-'Ratios Calculated fix'!AW$428)</f>
        <v>#DIV/0!</v>
      </c>
      <c r="AX27" s="21" t="e">
        <f>('Ratios Calculated fix'!AX27-'Ratios Calculated fix'!AX$428)/('Ratios Calculated fix'!AX$429-'Ratios Calculated fix'!AX$428)</f>
        <v>#DIV/0!</v>
      </c>
      <c r="AY27" s="21">
        <f>('Ratios Calculated fix'!AY27-'Ratios Calculated fix'!AY$428)/('Ratios Calculated fix'!AY$429-'Ratios Calculated fix'!AY$428)</f>
        <v>0.35851656423362699</v>
      </c>
      <c r="AZ27" s="21">
        <f>('Ratios Calculated fix'!AZ27-'Ratios Calculated fix'!AZ$428)/('Ratios Calculated fix'!AZ$429-'Ratios Calculated fix'!AZ$428)</f>
        <v>0.75267375360022049</v>
      </c>
      <c r="BA27" s="21">
        <f>('Ratios Calculated fix'!BA27-'Ratios Calculated fix'!BA$428)/('Ratios Calculated fix'!BA$429-'Ratios Calculated fix'!BA$428)</f>
        <v>0.7419323720761285</v>
      </c>
      <c r="BB27" s="21" t="e">
        <f>('Ratios Calculated fix'!BB27-'Ratios Calculated fix'!BB$428)/('Ratios Calculated fix'!BB$429-'Ratios Calculated fix'!BB$428)</f>
        <v>#DIV/0!</v>
      </c>
      <c r="BC27" s="21">
        <f>('Ratios Calculated fix'!BC27-'Ratios Calculated fix'!BC$428)/('Ratios Calculated fix'!BC$429-'Ratios Calculated fix'!BC$428)</f>
        <v>0.20218366743660174</v>
      </c>
    </row>
    <row r="28" spans="1:55" x14ac:dyDescent="0.2">
      <c r="A28" s="3" t="s">
        <v>118</v>
      </c>
      <c r="B28" s="3" t="s">
        <v>119</v>
      </c>
      <c r="C28" s="3" t="s">
        <v>15</v>
      </c>
      <c r="D28" s="3">
        <v>67669</v>
      </c>
      <c r="E28" s="3" t="s">
        <v>16</v>
      </c>
      <c r="F28" s="3">
        <v>2019</v>
      </c>
      <c r="G28" s="3" t="s">
        <v>17</v>
      </c>
      <c r="H28" s="4">
        <v>43830</v>
      </c>
      <c r="I28" s="4">
        <v>43881</v>
      </c>
      <c r="J28" s="4">
        <v>43881</v>
      </c>
      <c r="K28" s="5">
        <v>228557000</v>
      </c>
      <c r="L28" s="5">
        <v>230006000</v>
      </c>
      <c r="M28" s="3" t="s">
        <v>120</v>
      </c>
      <c r="N28" s="20">
        <f>('Ratios Calculated fix'!N28-'Ratios Calculated fix'!N$428)/('Ratios Calculated fix'!N$429-'Ratios Calculated fix'!N$428)</f>
        <v>5.3258216118550646E-2</v>
      </c>
      <c r="O28" s="21">
        <f>('Ratios Calculated fix'!O28-'Ratios Calculated fix'!O$428)/('Ratios Calculated fix'!O$429-'Ratios Calculated fix'!O$428)</f>
        <v>3.8194084708384063E-2</v>
      </c>
      <c r="P28" s="21">
        <f>('Ratios Calculated fix'!P28-'Ratios Calculated fix'!P$428)/('Ratios Calculated fix'!P$429-'Ratios Calculated fix'!P$428)</f>
        <v>5.1165378368212944E-2</v>
      </c>
      <c r="Q28" s="21">
        <f>('Ratios Calculated fix'!Q28-'Ratios Calculated fix'!Q$428)/('Ratios Calculated fix'!Q$429-'Ratios Calculated fix'!Q$428)</f>
        <v>0.260649675117194</v>
      </c>
      <c r="R28" s="21">
        <f>('Ratios Calculated fix'!R28-'Ratios Calculated fix'!R$428)/('Ratios Calculated fix'!R$429-'Ratios Calculated fix'!R$428)</f>
        <v>7.3995119247439484E-2</v>
      </c>
      <c r="S28" s="21">
        <f>('Ratios Calculated fix'!S28-'Ratios Calculated fix'!S$428)/('Ratios Calculated fix'!S$429-'Ratios Calculated fix'!S$428)</f>
        <v>5.7328431306955127E-2</v>
      </c>
      <c r="T28" s="21">
        <f>('Ratios Calculated fix'!T28-'Ratios Calculated fix'!T$428)/('Ratios Calculated fix'!T$429-'Ratios Calculated fix'!T$428)</f>
        <v>6.4166774226817866E-2</v>
      </c>
      <c r="U28" s="21">
        <f>('Ratios Calculated fix'!U28-'Ratios Calculated fix'!U$428)/('Ratios Calculated fix'!U$429-'Ratios Calculated fix'!U$428)</f>
        <v>0.64766373061780769</v>
      </c>
      <c r="V28" s="21">
        <f>('Ratios Calculated fix'!V28-'Ratios Calculated fix'!V$428)/('Ratios Calculated fix'!V$429-'Ratios Calculated fix'!V$428)</f>
        <v>0.49824768828933214</v>
      </c>
      <c r="W28" s="21">
        <f>('Ratios Calculated fix'!W28-'Ratios Calculated fix'!W$428)/('Ratios Calculated fix'!W$429-'Ratios Calculated fix'!W$428)</f>
        <v>0.62858885842991041</v>
      </c>
      <c r="X28" s="21">
        <f>('Ratios Calculated fix'!X28-'Ratios Calculated fix'!X$428)/('Ratios Calculated fix'!X$429-'Ratios Calculated fix'!X$428)</f>
        <v>0.19808413184437304</v>
      </c>
      <c r="Y28" s="21">
        <f>('Ratios Calculated fix'!Y28-'Ratios Calculated fix'!Y$428)/('Ratios Calculated fix'!Y$429-'Ratios Calculated fix'!Y$428)</f>
        <v>0.5885704141632333</v>
      </c>
      <c r="Z28" s="21">
        <f>('Ratios Calculated fix'!Z28-'Ratios Calculated fix'!Z$428)/('Ratios Calculated fix'!Z$429-'Ratios Calculated fix'!Z$428)</f>
        <v>0.80191586815562688</v>
      </c>
      <c r="AA28" s="21">
        <f>('Ratios Calculated fix'!AA28-'Ratios Calculated fix'!AA$428)/('Ratios Calculated fix'!AA$429-'Ratios Calculated fix'!AA$428)</f>
        <v>0.64866306447121114</v>
      </c>
      <c r="AB28" s="21">
        <f>('Ratios Calculated fix'!AB28-'Ratios Calculated fix'!AB$428)/('Ratios Calculated fix'!AB$429-'Ratios Calculated fix'!AB$428)</f>
        <v>0.90702191506631558</v>
      </c>
      <c r="AC28" s="21">
        <f>('Ratios Calculated fix'!AC28-'Ratios Calculated fix'!AC$428)/('Ratios Calculated fix'!AC$429-'Ratios Calculated fix'!AC$428)</f>
        <v>0.3166168445905313</v>
      </c>
      <c r="AD28" s="21">
        <f>('Ratios Calculated fix'!AD28-'Ratios Calculated fix'!AD$428)/('Ratios Calculated fix'!AD$429-'Ratios Calculated fix'!AD$428)</f>
        <v>0.46969326155381758</v>
      </c>
      <c r="AE28" s="21">
        <f>('Ratios Calculated fix'!AE28-'Ratios Calculated fix'!AE$428)/('Ratios Calculated fix'!AE$429-'Ratios Calculated fix'!AE$428)</f>
        <v>0.53403109454031117</v>
      </c>
      <c r="AF28" s="21">
        <f>('Ratios Calculated fix'!AF28-'Ratios Calculated fix'!AF$428)/('Ratios Calculated fix'!AF$429-'Ratios Calculated fix'!AF$428)</f>
        <v>0.41273158610864585</v>
      </c>
      <c r="AG28" s="21" t="e">
        <f>('Ratios Calculated fix'!AG28-'Ratios Calculated fix'!AG$428)/('Ratios Calculated fix'!AG$429-'Ratios Calculated fix'!AG$428)</f>
        <v>#DIV/0!</v>
      </c>
      <c r="AH28" s="21" t="e">
        <f>('Ratios Calculated fix'!AH28-'Ratios Calculated fix'!AH$428)/('Ratios Calculated fix'!AH$429-'Ratios Calculated fix'!AH$428)</f>
        <v>#DIV/0!</v>
      </c>
      <c r="AI28" s="21">
        <f>('Ratios Calculated fix'!AI28-'Ratios Calculated fix'!AI$428)/('Ratios Calculated fix'!AI$429-'Ratios Calculated fix'!AI$428)</f>
        <v>0.9859721778040208</v>
      </c>
      <c r="AJ28" s="21">
        <f>('Ratios Calculated fix'!AJ28-'Ratios Calculated fix'!AJ$428)/('Ratios Calculated fix'!AJ$429-'Ratios Calculated fix'!AJ$428)</f>
        <v>0.15641844045501052</v>
      </c>
      <c r="AK28" s="21" t="e">
        <f>('Ratios Calculated fix'!AK28-'Ratios Calculated fix'!AK$428)/('Ratios Calculated fix'!AK$429-'Ratios Calculated fix'!AK$428)</f>
        <v>#DIV/0!</v>
      </c>
      <c r="AL28" s="21" t="e">
        <f>('Ratios Calculated fix'!AL28-'Ratios Calculated fix'!AL$428)/('Ratios Calculated fix'!AL$429-'Ratios Calculated fix'!AL$428)</f>
        <v>#DIV/0!</v>
      </c>
      <c r="AM28" s="21">
        <f>('Ratios Calculated fix'!AM28-'Ratios Calculated fix'!AM$428)/('Ratios Calculated fix'!AM$429-'Ratios Calculated fix'!AM$428)</f>
        <v>0.31036281782935393</v>
      </c>
      <c r="AN28" s="21">
        <f>('Ratios Calculated fix'!AN28-'Ratios Calculated fix'!AN$428)/('Ratios Calculated fix'!AN$429-'Ratios Calculated fix'!AN$428)</f>
        <v>0.27339679806927308</v>
      </c>
      <c r="AO28" s="21">
        <f>('Ratios Calculated fix'!AO28-'Ratios Calculated fix'!AO$428)/('Ratios Calculated fix'!AO$429-'Ratios Calculated fix'!AO$428)</f>
        <v>0.11741248063609583</v>
      </c>
      <c r="AP28" s="21">
        <f>('Ratios Calculated fix'!AP28-'Ratios Calculated fix'!AP$428)/('Ratios Calculated fix'!AP$429-'Ratios Calculated fix'!AP$428)</f>
        <v>0.57587192192404291</v>
      </c>
      <c r="AQ28" s="21">
        <f>('Ratios Calculated fix'!AQ28-'Ratios Calculated fix'!AQ$428)/('Ratios Calculated fix'!AQ$429-'Ratios Calculated fix'!AQ$428)</f>
        <v>0.58671888558641283</v>
      </c>
      <c r="AR28" s="21">
        <f>('Ratios Calculated fix'!AR28-'Ratios Calculated fix'!AR$428)/('Ratios Calculated fix'!AR$429-'Ratios Calculated fix'!AR$428)</f>
        <v>0.34291619906500126</v>
      </c>
      <c r="AS28" s="21">
        <f>('Ratios Calculated fix'!AS28-'Ratios Calculated fix'!AS$428)/('Ratios Calculated fix'!AS$429-'Ratios Calculated fix'!AS$428)</f>
        <v>0.59117193028839155</v>
      </c>
      <c r="AT28" s="21">
        <f>('Ratios Calculated fix'!AT28-'Ratios Calculated fix'!AT$428)/('Ratios Calculated fix'!AT$429-'Ratios Calculated fix'!AT$428)</f>
        <v>0.4023448944161509</v>
      </c>
      <c r="AU28" s="21">
        <f>('Ratios Calculated fix'!AU28-'Ratios Calculated fix'!AU$428)/('Ratios Calculated fix'!AU$429-'Ratios Calculated fix'!AU$428)</f>
        <v>0.62908564876172091</v>
      </c>
      <c r="AV28" s="21" t="e">
        <f>('Ratios Calculated fix'!AV28-'Ratios Calculated fix'!AV$428)/('Ratios Calculated fix'!AV$429-'Ratios Calculated fix'!AV$428)</f>
        <v>#DIV/0!</v>
      </c>
      <c r="AW28" s="21" t="e">
        <f>('Ratios Calculated fix'!AW28-'Ratios Calculated fix'!AW$428)/('Ratios Calculated fix'!AW$429-'Ratios Calculated fix'!AW$428)</f>
        <v>#DIV/0!</v>
      </c>
      <c r="AX28" s="21" t="e">
        <f>('Ratios Calculated fix'!AX28-'Ratios Calculated fix'!AX$428)/('Ratios Calculated fix'!AX$429-'Ratios Calculated fix'!AX$428)</f>
        <v>#DIV/0!</v>
      </c>
      <c r="AY28" s="21">
        <f>('Ratios Calculated fix'!AY28-'Ratios Calculated fix'!AY$428)/('Ratios Calculated fix'!AY$429-'Ratios Calculated fix'!AY$428)</f>
        <v>0.2409899238551178</v>
      </c>
      <c r="AZ28" s="21">
        <f>('Ratios Calculated fix'!AZ28-'Ratios Calculated fix'!AZ$428)/('Ratios Calculated fix'!AZ$429-'Ratios Calculated fix'!AZ$428)</f>
        <v>0.75582936023800229</v>
      </c>
      <c r="BA28" s="21">
        <f>('Ratios Calculated fix'!BA28-'Ratios Calculated fix'!BA$428)/('Ratios Calculated fix'!BA$429-'Ratios Calculated fix'!BA$428)</f>
        <v>0.74327254097600282</v>
      </c>
      <c r="BB28" s="21" t="e">
        <f>('Ratios Calculated fix'!BB28-'Ratios Calculated fix'!BB$428)/('Ratios Calculated fix'!BB$429-'Ratios Calculated fix'!BB$428)</f>
        <v>#DIV/0!</v>
      </c>
      <c r="BC28" s="21">
        <f>('Ratios Calculated fix'!BC28-'Ratios Calculated fix'!BC$428)/('Ratios Calculated fix'!BC$429-'Ratios Calculated fix'!BC$428)</f>
        <v>0.24759632107861806</v>
      </c>
    </row>
    <row r="29" spans="1:55" x14ac:dyDescent="0.2">
      <c r="A29" s="3" t="s">
        <v>121</v>
      </c>
      <c r="B29" s="3" t="s">
        <v>122</v>
      </c>
      <c r="C29" s="3" t="s">
        <v>24</v>
      </c>
      <c r="D29" s="3">
        <v>65735</v>
      </c>
      <c r="E29" s="3" t="s">
        <v>16</v>
      </c>
      <c r="F29" s="3">
        <v>2019</v>
      </c>
      <c r="G29" s="3" t="s">
        <v>17</v>
      </c>
      <c r="H29" s="4">
        <v>43830</v>
      </c>
      <c r="I29" s="4">
        <v>43873</v>
      </c>
      <c r="J29" s="4">
        <v>43873</v>
      </c>
      <c r="K29" s="5">
        <v>592000000</v>
      </c>
      <c r="L29" s="5">
        <v>598000000</v>
      </c>
      <c r="M29" s="3" t="s">
        <v>123</v>
      </c>
      <c r="N29" s="20">
        <f>('Ratios Calculated fix'!N29-'Ratios Calculated fix'!N$428)/('Ratios Calculated fix'!N$429-'Ratios Calculated fix'!N$428)</f>
        <v>0.17341016748159233</v>
      </c>
      <c r="O29" s="21">
        <f>('Ratios Calculated fix'!O29-'Ratios Calculated fix'!O$428)/('Ratios Calculated fix'!O$429-'Ratios Calculated fix'!O$428)</f>
        <v>0.16343928263989979</v>
      </c>
      <c r="P29" s="21">
        <f>('Ratios Calculated fix'!P29-'Ratios Calculated fix'!P$428)/('Ratios Calculated fix'!P$429-'Ratios Calculated fix'!P$428)</f>
        <v>0.41652164580256895</v>
      </c>
      <c r="Q29" s="21">
        <f>('Ratios Calculated fix'!Q29-'Ratios Calculated fix'!Q$428)/('Ratios Calculated fix'!Q$429-'Ratios Calculated fix'!Q$428)</f>
        <v>0.26474946425039303</v>
      </c>
      <c r="R29" s="21">
        <f>('Ratios Calculated fix'!R29-'Ratios Calculated fix'!R$428)/('Ratios Calculated fix'!R$429-'Ratios Calculated fix'!R$428)</f>
        <v>0.11727680560205683</v>
      </c>
      <c r="S29" s="21">
        <f>('Ratios Calculated fix'!S29-'Ratios Calculated fix'!S$428)/('Ratios Calculated fix'!S$429-'Ratios Calculated fix'!S$428)</f>
        <v>2.0899390440806652E-2</v>
      </c>
      <c r="T29" s="21">
        <f>('Ratios Calculated fix'!T29-'Ratios Calculated fix'!T$428)/('Ratios Calculated fix'!T$429-'Ratios Calculated fix'!T$428)</f>
        <v>0.1146289290954423</v>
      </c>
      <c r="U29" s="21">
        <f>('Ratios Calculated fix'!U29-'Ratios Calculated fix'!U$428)/('Ratios Calculated fix'!U$429-'Ratios Calculated fix'!U$428)</f>
        <v>0.65909133949241949</v>
      </c>
      <c r="V29" s="21">
        <f>('Ratios Calculated fix'!V29-'Ratios Calculated fix'!V$428)/('Ratios Calculated fix'!V$429-'Ratios Calculated fix'!V$428)</f>
        <v>0.49421560069116266</v>
      </c>
      <c r="W29" s="21">
        <f>('Ratios Calculated fix'!W29-'Ratios Calculated fix'!W$428)/('Ratios Calculated fix'!W$429-'Ratios Calculated fix'!W$428)</f>
        <v>0.64105258788514563</v>
      </c>
      <c r="X29" s="21">
        <f>('Ratios Calculated fix'!X29-'Ratios Calculated fix'!X$428)/('Ratios Calculated fix'!X$429-'Ratios Calculated fix'!X$428)</f>
        <v>0.50044895633398623</v>
      </c>
      <c r="Y29" s="21">
        <f>('Ratios Calculated fix'!Y29-'Ratios Calculated fix'!Y$428)/('Ratios Calculated fix'!Y$429-'Ratios Calculated fix'!Y$428)</f>
        <v>0.46503354489917459</v>
      </c>
      <c r="Z29" s="21">
        <f>('Ratios Calculated fix'!Z29-'Ratios Calculated fix'!Z$428)/('Ratios Calculated fix'!Z$429-'Ratios Calculated fix'!Z$428)</f>
        <v>0.49955104366601372</v>
      </c>
      <c r="AA29" s="21">
        <f>('Ratios Calculated fix'!AA29-'Ratios Calculated fix'!AA$428)/('Ratios Calculated fix'!AA$429-'Ratios Calculated fix'!AA$428)</f>
        <v>0.29965795124199829</v>
      </c>
      <c r="AB29" s="21">
        <f>('Ratios Calculated fix'!AB29-'Ratios Calculated fix'!AB$428)/('Ratios Calculated fix'!AB$429-'Ratios Calculated fix'!AB$428)</f>
        <v>0.85888042103585194</v>
      </c>
      <c r="AC29" s="21">
        <f>('Ratios Calculated fix'!AC29-'Ratios Calculated fix'!AC$428)/('Ratios Calculated fix'!AC$429-'Ratios Calculated fix'!AC$428)</f>
        <v>0.81646980749981435</v>
      </c>
      <c r="AD29" s="21">
        <f>('Ratios Calculated fix'!AD29-'Ratios Calculated fix'!AD$428)/('Ratios Calculated fix'!AD$429-'Ratios Calculated fix'!AD$428)</f>
        <v>0.64362049578070024</v>
      </c>
      <c r="AE29" s="21">
        <f>('Ratios Calculated fix'!AE29-'Ratios Calculated fix'!AE$428)/('Ratios Calculated fix'!AE$429-'Ratios Calculated fix'!AE$428)</f>
        <v>0.73178260359386127</v>
      </c>
      <c r="AF29" s="21">
        <f>('Ratios Calculated fix'!AF29-'Ratios Calculated fix'!AF$428)/('Ratios Calculated fix'!AF$429-'Ratios Calculated fix'!AF$428)</f>
        <v>0.39091503097115154</v>
      </c>
      <c r="AG29" s="21" t="e">
        <f>('Ratios Calculated fix'!AG29-'Ratios Calculated fix'!AG$428)/('Ratios Calculated fix'!AG$429-'Ratios Calculated fix'!AG$428)</f>
        <v>#DIV/0!</v>
      </c>
      <c r="AH29" s="21" t="e">
        <f>('Ratios Calculated fix'!AH29-'Ratios Calculated fix'!AH$428)/('Ratios Calculated fix'!AH$429-'Ratios Calculated fix'!AH$428)</f>
        <v>#DIV/0!</v>
      </c>
      <c r="AI29" s="21">
        <f>('Ratios Calculated fix'!AI29-'Ratios Calculated fix'!AI$428)/('Ratios Calculated fix'!AI$429-'Ratios Calculated fix'!AI$428)</f>
        <v>0.98570860515006287</v>
      </c>
      <c r="AJ29" s="21">
        <f>('Ratios Calculated fix'!AJ29-'Ratios Calculated fix'!AJ$428)/('Ratios Calculated fix'!AJ$429-'Ratios Calculated fix'!AJ$428)</f>
        <v>0.23139069203621532</v>
      </c>
      <c r="AK29" s="21" t="e">
        <f>('Ratios Calculated fix'!AK29-'Ratios Calculated fix'!AK$428)/('Ratios Calculated fix'!AK$429-'Ratios Calculated fix'!AK$428)</f>
        <v>#DIV/0!</v>
      </c>
      <c r="AL29" s="21" t="e">
        <f>('Ratios Calculated fix'!AL29-'Ratios Calculated fix'!AL$428)/('Ratios Calculated fix'!AL$429-'Ratios Calculated fix'!AL$428)</f>
        <v>#DIV/0!</v>
      </c>
      <c r="AM29" s="21">
        <f>('Ratios Calculated fix'!AM29-'Ratios Calculated fix'!AM$428)/('Ratios Calculated fix'!AM$429-'Ratios Calculated fix'!AM$428)</f>
        <v>0.30718863877931385</v>
      </c>
      <c r="AN29" s="21">
        <f>('Ratios Calculated fix'!AN29-'Ratios Calculated fix'!AN$428)/('Ratios Calculated fix'!AN$429-'Ratios Calculated fix'!AN$428)</f>
        <v>0.27287366746096775</v>
      </c>
      <c r="AO29" s="21">
        <f>('Ratios Calculated fix'!AO29-'Ratios Calculated fix'!AO$428)/('Ratios Calculated fix'!AO$429-'Ratios Calculated fix'!AO$428)</f>
        <v>5.5427832044689214E-2</v>
      </c>
      <c r="AP29" s="21">
        <f>('Ratios Calculated fix'!AP29-'Ratios Calculated fix'!AP$428)/('Ratios Calculated fix'!AP$429-'Ratios Calculated fix'!AP$428)</f>
        <v>0.5720571593198237</v>
      </c>
      <c r="AQ29" s="21">
        <f>('Ratios Calculated fix'!AQ29-'Ratios Calculated fix'!AQ$428)/('Ratios Calculated fix'!AQ$429-'Ratios Calculated fix'!AQ$428)</f>
        <v>0.4808947708267341</v>
      </c>
      <c r="AR29" s="21">
        <f>('Ratios Calculated fix'!AR29-'Ratios Calculated fix'!AR$428)/('Ratios Calculated fix'!AR$429-'Ratios Calculated fix'!AR$428)</f>
        <v>0.63524388043723812</v>
      </c>
      <c r="AS29" s="21">
        <f>('Ratios Calculated fix'!AS29-'Ratios Calculated fix'!AS$428)/('Ratios Calculated fix'!AS$429-'Ratios Calculated fix'!AS$428)</f>
        <v>0.54689934047849409</v>
      </c>
      <c r="AT29" s="21">
        <f>('Ratios Calculated fix'!AT29-'Ratios Calculated fix'!AT$428)/('Ratios Calculated fix'!AT$429-'Ratios Calculated fix'!AT$428)</f>
        <v>0.4682833753214648</v>
      </c>
      <c r="AU29" s="21">
        <f>('Ratios Calculated fix'!AU29-'Ratios Calculated fix'!AU$428)/('Ratios Calculated fix'!AU$429-'Ratios Calculated fix'!AU$428)</f>
        <v>0.68624876793600953</v>
      </c>
      <c r="AV29" s="21" t="e">
        <f>('Ratios Calculated fix'!AV29-'Ratios Calculated fix'!AV$428)/('Ratios Calculated fix'!AV$429-'Ratios Calculated fix'!AV$428)</f>
        <v>#DIV/0!</v>
      </c>
      <c r="AW29" s="21" t="e">
        <f>('Ratios Calculated fix'!AW29-'Ratios Calculated fix'!AW$428)/('Ratios Calculated fix'!AW$429-'Ratios Calculated fix'!AW$428)</f>
        <v>#DIV/0!</v>
      </c>
      <c r="AX29" s="21" t="e">
        <f>('Ratios Calculated fix'!AX29-'Ratios Calculated fix'!AX$428)/('Ratios Calculated fix'!AX$429-'Ratios Calculated fix'!AX$428)</f>
        <v>#DIV/0!</v>
      </c>
      <c r="AY29" s="21">
        <f>('Ratios Calculated fix'!AY29-'Ratios Calculated fix'!AY$428)/('Ratios Calculated fix'!AY$429-'Ratios Calculated fix'!AY$428)</f>
        <v>0.26116760318481597</v>
      </c>
      <c r="AZ29" s="21">
        <f>('Ratios Calculated fix'!AZ29-'Ratios Calculated fix'!AZ$428)/('Ratios Calculated fix'!AZ$429-'Ratios Calculated fix'!AZ$428)</f>
        <v>0.73058872983779621</v>
      </c>
      <c r="BA29" s="21">
        <f>('Ratios Calculated fix'!BA29-'Ratios Calculated fix'!BA$428)/('Ratios Calculated fix'!BA$429-'Ratios Calculated fix'!BA$428)</f>
        <v>0.74650068573817852</v>
      </c>
      <c r="BB29" s="21" t="e">
        <f>('Ratios Calculated fix'!BB29-'Ratios Calculated fix'!BB$428)/('Ratios Calculated fix'!BB$429-'Ratios Calculated fix'!BB$428)</f>
        <v>#DIV/0!</v>
      </c>
      <c r="BC29" s="21">
        <f>('Ratios Calculated fix'!BC29-'Ratios Calculated fix'!BC$428)/('Ratios Calculated fix'!BC$429-'Ratios Calculated fix'!BC$428)</f>
        <v>0.24984382372034572</v>
      </c>
    </row>
    <row r="30" spans="1:55" x14ac:dyDescent="0.2">
      <c r="A30" s="3" t="s">
        <v>111</v>
      </c>
      <c r="B30" s="3" t="s">
        <v>112</v>
      </c>
      <c r="C30" s="3" t="s">
        <v>113</v>
      </c>
      <c r="D30" s="3">
        <v>67872</v>
      </c>
      <c r="E30" s="3" t="s">
        <v>16</v>
      </c>
      <c r="F30" s="3">
        <v>2019</v>
      </c>
      <c r="G30" s="3" t="s">
        <v>17</v>
      </c>
      <c r="H30" s="4">
        <v>43830</v>
      </c>
      <c r="I30" s="4">
        <v>43887</v>
      </c>
      <c r="J30" s="4">
        <v>43887</v>
      </c>
      <c r="K30" s="5">
        <v>128800000</v>
      </c>
      <c r="L30" s="5">
        <v>131400000</v>
      </c>
      <c r="M30" s="3" t="s">
        <v>114</v>
      </c>
      <c r="N30" s="20">
        <f>('Ratios Calculated fix'!N30-'Ratios Calculated fix'!N$428)/('Ratios Calculated fix'!N$429-'Ratios Calculated fix'!N$428)</f>
        <v>1.2592266416220856E-2</v>
      </c>
      <c r="O30" s="21">
        <f>('Ratios Calculated fix'!O30-'Ratios Calculated fix'!O$428)/('Ratios Calculated fix'!O$429-'Ratios Calculated fix'!O$428)</f>
        <v>1.2592266416220856E-2</v>
      </c>
      <c r="P30" s="21">
        <f>('Ratios Calculated fix'!P30-'Ratios Calculated fix'!P$428)/('Ratios Calculated fix'!P$429-'Ratios Calculated fix'!P$428)</f>
        <v>2.6887293454525663E-2</v>
      </c>
      <c r="Q30" s="21">
        <f>('Ratios Calculated fix'!Q30-'Ratios Calculated fix'!Q$428)/('Ratios Calculated fix'!Q$429-'Ratios Calculated fix'!Q$428)</f>
        <v>0.33602740032923806</v>
      </c>
      <c r="R30" s="21">
        <f>('Ratios Calculated fix'!R30-'Ratios Calculated fix'!R$428)/('Ratios Calculated fix'!R$429-'Ratios Calculated fix'!R$428)</f>
        <v>9.5334795796637676E-3</v>
      </c>
      <c r="S30" s="21">
        <f>('Ratios Calculated fix'!S30-'Ratios Calculated fix'!S$428)/('Ratios Calculated fix'!S$429-'Ratios Calculated fix'!S$428)</f>
        <v>1.9671960861439978E-3</v>
      </c>
      <c r="T30" s="21">
        <f>('Ratios Calculated fix'!T30-'Ratios Calculated fix'!T$428)/('Ratios Calculated fix'!T$429-'Ratios Calculated fix'!T$428)</f>
        <v>9.268653822061771E-3</v>
      </c>
      <c r="U30" s="21">
        <f>('Ratios Calculated fix'!U30-'Ratios Calculated fix'!U$428)/('Ratios Calculated fix'!U$429-'Ratios Calculated fix'!U$428)</f>
        <v>0.65222790075740344</v>
      </c>
      <c r="V30" s="21">
        <f>('Ratios Calculated fix'!V30-'Ratios Calculated fix'!V$428)/('Ratios Calculated fix'!V$429-'Ratios Calculated fix'!V$428)</f>
        <v>0.49260920755430965</v>
      </c>
      <c r="W30" s="21">
        <f>('Ratios Calculated fix'!W30-'Ratios Calculated fix'!W$428)/('Ratios Calculated fix'!W$429-'Ratios Calculated fix'!W$428)</f>
        <v>0.63399804135508786</v>
      </c>
      <c r="X30" s="21">
        <f>('Ratios Calculated fix'!X30-'Ratios Calculated fix'!X$428)/('Ratios Calculated fix'!X$429-'Ratios Calculated fix'!X$428)</f>
        <v>0.31070677913396383</v>
      </c>
      <c r="Y30" s="21">
        <f>('Ratios Calculated fix'!Y30-'Ratios Calculated fix'!Y$428)/('Ratios Calculated fix'!Y$429-'Ratios Calculated fix'!Y$428)</f>
        <v>0.41796540059691467</v>
      </c>
      <c r="Z30" s="21">
        <f>('Ratios Calculated fix'!Z30-'Ratios Calculated fix'!Z$428)/('Ratios Calculated fix'!Z$429-'Ratios Calculated fix'!Z$428)</f>
        <v>0.68929322086603617</v>
      </c>
      <c r="AA30" s="21">
        <f>('Ratios Calculated fix'!AA30-'Ratios Calculated fix'!AA$428)/('Ratios Calculated fix'!AA$429-'Ratios Calculated fix'!AA$428)</f>
        <v>0</v>
      </c>
      <c r="AB30" s="21">
        <f>('Ratios Calculated fix'!AB30-'Ratios Calculated fix'!AB$428)/('Ratios Calculated fix'!AB$429-'Ratios Calculated fix'!AB$428)</f>
        <v>0.7929870924692759</v>
      </c>
      <c r="AC30" s="21">
        <f>('Ratios Calculated fix'!AC30-'Ratios Calculated fix'!AC$428)/('Ratios Calculated fix'!AC$429-'Ratios Calculated fix'!AC$428)</f>
        <v>1</v>
      </c>
      <c r="AD30" s="21">
        <f>('Ratios Calculated fix'!AD30-'Ratios Calculated fix'!AD$428)/('Ratios Calculated fix'!AD$429-'Ratios Calculated fix'!AD$428)</f>
        <v>0.50315900167288852</v>
      </c>
      <c r="AE30" s="21">
        <f>('Ratios Calculated fix'!AE30-'Ratios Calculated fix'!AE$428)/('Ratios Calculated fix'!AE$429-'Ratios Calculated fix'!AE$428)</f>
        <v>0.57208091830458352</v>
      </c>
      <c r="AF30" s="21">
        <f>('Ratios Calculated fix'!AF30-'Ratios Calculated fix'!AF$428)/('Ratios Calculated fix'!AF$429-'Ratios Calculated fix'!AF$428)</f>
        <v>0.40197899875007198</v>
      </c>
      <c r="AG30" s="21" t="e">
        <f>('Ratios Calculated fix'!AG30-'Ratios Calculated fix'!AG$428)/('Ratios Calculated fix'!AG$429-'Ratios Calculated fix'!AG$428)</f>
        <v>#DIV/0!</v>
      </c>
      <c r="AH30" s="21" t="e">
        <f>('Ratios Calculated fix'!AH30-'Ratios Calculated fix'!AH$428)/('Ratios Calculated fix'!AH$429-'Ratios Calculated fix'!AH$428)</f>
        <v>#DIV/0!</v>
      </c>
      <c r="AI30" s="21">
        <f>('Ratios Calculated fix'!AI30-'Ratios Calculated fix'!AI$428)/('Ratios Calculated fix'!AI$429-'Ratios Calculated fix'!AI$428)</f>
        <v>0.98508737498224319</v>
      </c>
      <c r="AJ30" s="21">
        <f>('Ratios Calculated fix'!AJ30-'Ratios Calculated fix'!AJ$428)/('Ratios Calculated fix'!AJ$429-'Ratios Calculated fix'!AJ$428)</f>
        <v>5.0123378271562775E-2</v>
      </c>
      <c r="AK30" s="21" t="e">
        <f>('Ratios Calculated fix'!AK30-'Ratios Calculated fix'!AK$428)/('Ratios Calculated fix'!AK$429-'Ratios Calculated fix'!AK$428)</f>
        <v>#DIV/0!</v>
      </c>
      <c r="AL30" s="21" t="e">
        <f>('Ratios Calculated fix'!AL30-'Ratios Calculated fix'!AL$428)/('Ratios Calculated fix'!AL$429-'Ratios Calculated fix'!AL$428)</f>
        <v>#DIV/0!</v>
      </c>
      <c r="AM30" s="21">
        <f>('Ratios Calculated fix'!AM30-'Ratios Calculated fix'!AM$428)/('Ratios Calculated fix'!AM$429-'Ratios Calculated fix'!AM$428)</f>
        <v>0.31307398005601561</v>
      </c>
      <c r="AN30" s="21">
        <f>('Ratios Calculated fix'!AN30-'Ratios Calculated fix'!AN$428)/('Ratios Calculated fix'!AN$429-'Ratios Calculated fix'!AN$428)</f>
        <v>0.27641610479862661</v>
      </c>
      <c r="AO30" s="21">
        <f>('Ratios Calculated fix'!AO30-'Ratios Calculated fix'!AO$428)/('Ratios Calculated fix'!AO$429-'Ratios Calculated fix'!AO$428)</f>
        <v>7.8043288262453553E-3</v>
      </c>
      <c r="AP30" s="21">
        <f>('Ratios Calculated fix'!AP30-'Ratios Calculated fix'!AP$428)/('Ratios Calculated fix'!AP$429-'Ratios Calculated fix'!AP$428)</f>
        <v>0.57149235608298687</v>
      </c>
      <c r="AQ30" s="21">
        <f>('Ratios Calculated fix'!AQ30-'Ratios Calculated fix'!AQ$428)/('Ratios Calculated fix'!AQ$429-'Ratios Calculated fix'!AQ$428)</f>
        <v>0.45604195182914686</v>
      </c>
      <c r="AR30" s="21">
        <f>('Ratios Calculated fix'!AR30-'Ratios Calculated fix'!AR$428)/('Ratios Calculated fix'!AR$429-'Ratios Calculated fix'!AR$428)</f>
        <v>0.29111789567081925</v>
      </c>
      <c r="AS30" s="21">
        <f>('Ratios Calculated fix'!AS30-'Ratios Calculated fix'!AS$428)/('Ratios Calculated fix'!AS$429-'Ratios Calculated fix'!AS$428)</f>
        <v>0.57616655467754141</v>
      </c>
      <c r="AT30" s="21">
        <f>('Ratios Calculated fix'!AT30-'Ratios Calculated fix'!AT$428)/('Ratios Calculated fix'!AT$429-'Ratios Calculated fix'!AT$428)</f>
        <v>0.21131175390289889</v>
      </c>
      <c r="AU30" s="21">
        <f>('Ratios Calculated fix'!AU30-'Ratios Calculated fix'!AU$428)/('Ratios Calculated fix'!AU$429-'Ratios Calculated fix'!AU$428)</f>
        <v>0.61306756971847975</v>
      </c>
      <c r="AV30" s="21" t="e">
        <f>('Ratios Calculated fix'!AV30-'Ratios Calculated fix'!AV$428)/('Ratios Calculated fix'!AV$429-'Ratios Calculated fix'!AV$428)</f>
        <v>#DIV/0!</v>
      </c>
      <c r="AW30" s="21" t="e">
        <f>('Ratios Calculated fix'!AW30-'Ratios Calculated fix'!AW$428)/('Ratios Calculated fix'!AW$429-'Ratios Calculated fix'!AW$428)</f>
        <v>#DIV/0!</v>
      </c>
      <c r="AX30" s="21" t="e">
        <f>('Ratios Calculated fix'!AX30-'Ratios Calculated fix'!AX$428)/('Ratios Calculated fix'!AX$429-'Ratios Calculated fix'!AX$428)</f>
        <v>#DIV/0!</v>
      </c>
      <c r="AY30" s="21">
        <f>('Ratios Calculated fix'!AY30-'Ratios Calculated fix'!AY$428)/('Ratios Calculated fix'!AY$429-'Ratios Calculated fix'!AY$428)</f>
        <v>0.22969108673436542</v>
      </c>
      <c r="AZ30" s="21">
        <f>('Ratios Calculated fix'!AZ30-'Ratios Calculated fix'!AZ$428)/('Ratios Calculated fix'!AZ$429-'Ratios Calculated fix'!AZ$428)</f>
        <v>0.61165051358014433</v>
      </c>
      <c r="BA30" s="21">
        <f>('Ratios Calculated fix'!BA30-'Ratios Calculated fix'!BA$428)/('Ratios Calculated fix'!BA$429-'Ratios Calculated fix'!BA$428)</f>
        <v>0.74396542259548171</v>
      </c>
      <c r="BB30" s="21" t="e">
        <f>('Ratios Calculated fix'!BB30-'Ratios Calculated fix'!BB$428)/('Ratios Calculated fix'!BB$429-'Ratios Calculated fix'!BB$428)</f>
        <v>#DIV/0!</v>
      </c>
      <c r="BC30" s="21">
        <f>('Ratios Calculated fix'!BC30-'Ratios Calculated fix'!BC$428)/('Ratios Calculated fix'!BC$429-'Ratios Calculated fix'!BC$428)</f>
        <v>0.34766875156769167</v>
      </c>
    </row>
    <row r="31" spans="1:55" x14ac:dyDescent="0.2">
      <c r="A31" s="3" t="s">
        <v>105</v>
      </c>
      <c r="B31" s="3" t="s">
        <v>106</v>
      </c>
      <c r="C31" s="3" t="s">
        <v>72</v>
      </c>
      <c r="D31" s="3">
        <v>68339</v>
      </c>
      <c r="E31" s="3" t="s">
        <v>16</v>
      </c>
      <c r="F31" s="3">
        <v>2019</v>
      </c>
      <c r="G31" s="3" t="s">
        <v>17</v>
      </c>
      <c r="H31" s="4">
        <v>43830</v>
      </c>
      <c r="I31" s="4">
        <v>43886</v>
      </c>
      <c r="J31" s="4">
        <v>43886</v>
      </c>
      <c r="K31" s="5">
        <v>442959000</v>
      </c>
      <c r="L31" s="5">
        <v>446293000</v>
      </c>
      <c r="M31" s="3" t="s">
        <v>107</v>
      </c>
      <c r="N31" s="20">
        <f>('Ratios Calculated fix'!N31-'Ratios Calculated fix'!N$428)/('Ratios Calculated fix'!N$429-'Ratios Calculated fix'!N$428)</f>
        <v>2.5085499210628862E-2</v>
      </c>
      <c r="O31" s="21">
        <f>('Ratios Calculated fix'!O31-'Ratios Calculated fix'!O$428)/('Ratios Calculated fix'!O$429-'Ratios Calculated fix'!O$428)</f>
        <v>2.5085499210628862E-2</v>
      </c>
      <c r="P31" s="21">
        <f>('Ratios Calculated fix'!P31-'Ratios Calculated fix'!P$428)/('Ratios Calculated fix'!P$429-'Ratios Calculated fix'!P$428)</f>
        <v>2.8818405327077915E-2</v>
      </c>
      <c r="Q31" s="21">
        <f>('Ratios Calculated fix'!Q31-'Ratios Calculated fix'!Q$428)/('Ratios Calculated fix'!Q$429-'Ratios Calculated fix'!Q$428)</f>
        <v>0.26810394730963433</v>
      </c>
      <c r="R31" s="21">
        <f>('Ratios Calculated fix'!R31-'Ratios Calculated fix'!R$428)/('Ratios Calculated fix'!R$429-'Ratios Calculated fix'!R$428)</f>
        <v>0.16139761084402329</v>
      </c>
      <c r="S31" s="21">
        <f>('Ratios Calculated fix'!S31-'Ratios Calculated fix'!S$428)/('Ratios Calculated fix'!S$429-'Ratios Calculated fix'!S$428)</f>
        <v>3.3836531976734141E-2</v>
      </c>
      <c r="T31" s="21">
        <f>('Ratios Calculated fix'!T31-'Ratios Calculated fix'!T$428)/('Ratios Calculated fix'!T$429-'Ratios Calculated fix'!T$428)</f>
        <v>0.15681576903587846</v>
      </c>
      <c r="U31" s="21">
        <f>('Ratios Calculated fix'!U31-'Ratios Calculated fix'!U$428)/('Ratios Calculated fix'!U$429-'Ratios Calculated fix'!U$428)</f>
        <v>0.67423313639307803</v>
      </c>
      <c r="V31" s="21">
        <f>('Ratios Calculated fix'!V31-'Ratios Calculated fix'!V$428)/('Ratios Calculated fix'!V$429-'Ratios Calculated fix'!V$428)</f>
        <v>0.50097877762802512</v>
      </c>
      <c r="W31" s="21">
        <f>('Ratios Calculated fix'!W31-'Ratios Calculated fix'!W$428)/('Ratios Calculated fix'!W$429-'Ratios Calculated fix'!W$428)</f>
        <v>0.65627139329956186</v>
      </c>
      <c r="X31" s="21">
        <f>('Ratios Calculated fix'!X31-'Ratios Calculated fix'!X$428)/('Ratios Calculated fix'!X$429-'Ratios Calculated fix'!X$428)</f>
        <v>4.5701027820393661E-2</v>
      </c>
      <c r="Y31" s="21">
        <f>('Ratios Calculated fix'!Y31-'Ratios Calculated fix'!Y$428)/('Ratios Calculated fix'!Y$429-'Ratios Calculated fix'!Y$428)</f>
        <v>0.47172007506827318</v>
      </c>
      <c r="Z31" s="21">
        <f>('Ratios Calculated fix'!Z31-'Ratios Calculated fix'!Z$428)/('Ratios Calculated fix'!Z$429-'Ratios Calculated fix'!Z$428)</f>
        <v>0.95429897217960624</v>
      </c>
      <c r="AA31" s="21">
        <f>('Ratios Calculated fix'!AA31-'Ratios Calculated fix'!AA$428)/('Ratios Calculated fix'!AA$429-'Ratios Calculated fix'!AA$428)</f>
        <v>0.2755376816207567</v>
      </c>
      <c r="AB31" s="21">
        <f>('Ratios Calculated fix'!AB31-'Ratios Calculated fix'!AB$428)/('Ratios Calculated fix'!AB$429-'Ratios Calculated fix'!AB$428)</f>
        <v>0.84062104154509942</v>
      </c>
      <c r="AC31" s="21">
        <f>('Ratios Calculated fix'!AC31-'Ratios Calculated fix'!AC$428)/('Ratios Calculated fix'!AC$429-'Ratios Calculated fix'!AC$428)</f>
        <v>0.68194048813643016</v>
      </c>
      <c r="AD31" s="21">
        <f>('Ratios Calculated fix'!AD31-'Ratios Calculated fix'!AD$428)/('Ratios Calculated fix'!AD$429-'Ratios Calculated fix'!AD$428)</f>
        <v>0.73763468121780773</v>
      </c>
      <c r="AE31" s="21">
        <f>('Ratios Calculated fix'!AE31-'Ratios Calculated fix'!AE$428)/('Ratios Calculated fix'!AE$429-'Ratios Calculated fix'!AE$428)</f>
        <v>0.61102065288602314</v>
      </c>
      <c r="AF31" s="21">
        <f>('Ratios Calculated fix'!AF31-'Ratios Calculated fix'!AF$428)/('Ratios Calculated fix'!AF$429-'Ratios Calculated fix'!AF$428)</f>
        <v>0.4170794069057403</v>
      </c>
      <c r="AG31" s="21" t="e">
        <f>('Ratios Calculated fix'!AG31-'Ratios Calculated fix'!AG$428)/('Ratios Calculated fix'!AG$429-'Ratios Calculated fix'!AG$428)</f>
        <v>#DIV/0!</v>
      </c>
      <c r="AH31" s="21" t="e">
        <f>('Ratios Calculated fix'!AH31-'Ratios Calculated fix'!AH$428)/('Ratios Calculated fix'!AH$429-'Ratios Calculated fix'!AH$428)</f>
        <v>#DIV/0!</v>
      </c>
      <c r="AI31" s="21">
        <f>('Ratios Calculated fix'!AI31-'Ratios Calculated fix'!AI$428)/('Ratios Calculated fix'!AI$429-'Ratios Calculated fix'!AI$428)</f>
        <v>0.9864541240093545</v>
      </c>
      <c r="AJ31" s="21">
        <f>('Ratios Calculated fix'!AJ31-'Ratios Calculated fix'!AJ$428)/('Ratios Calculated fix'!AJ$429-'Ratios Calculated fix'!AJ$428)</f>
        <v>0.22037689815514916</v>
      </c>
      <c r="AK31" s="21" t="e">
        <f>('Ratios Calculated fix'!AK31-'Ratios Calculated fix'!AK$428)/('Ratios Calculated fix'!AK$429-'Ratios Calculated fix'!AK$428)</f>
        <v>#DIV/0!</v>
      </c>
      <c r="AL31" s="21" t="e">
        <f>('Ratios Calculated fix'!AL31-'Ratios Calculated fix'!AL$428)/('Ratios Calculated fix'!AL$429-'Ratios Calculated fix'!AL$428)</f>
        <v>#DIV/0!</v>
      </c>
      <c r="AM31" s="21">
        <f>('Ratios Calculated fix'!AM31-'Ratios Calculated fix'!AM$428)/('Ratios Calculated fix'!AM$429-'Ratios Calculated fix'!AM$428)</f>
        <v>0.30950859799994762</v>
      </c>
      <c r="AN31" s="21">
        <f>('Ratios Calculated fix'!AN31-'Ratios Calculated fix'!AN$428)/('Ratios Calculated fix'!AN$429-'Ratios Calculated fix'!AN$428)</f>
        <v>0.272656405705199</v>
      </c>
      <c r="AO31" s="21">
        <f>('Ratios Calculated fix'!AO31-'Ratios Calculated fix'!AO$428)/('Ratios Calculated fix'!AO$429-'Ratios Calculated fix'!AO$428)</f>
        <v>3.5572772700235414E-2</v>
      </c>
      <c r="AP31" s="21">
        <f>('Ratios Calculated fix'!AP31-'Ratios Calculated fix'!AP$428)/('Ratios Calculated fix'!AP$429-'Ratios Calculated fix'!AP$428)</f>
        <v>0.56052520257928873</v>
      </c>
      <c r="AQ31" s="21">
        <f>('Ratios Calculated fix'!AQ31-'Ratios Calculated fix'!AQ$428)/('Ratios Calculated fix'!AQ$429-'Ratios Calculated fix'!AQ$428)</f>
        <v>0.4976432499155839</v>
      </c>
      <c r="AR31" s="21">
        <f>('Ratios Calculated fix'!AR31-'Ratios Calculated fix'!AR$428)/('Ratios Calculated fix'!AR$429-'Ratios Calculated fix'!AR$428)</f>
        <v>0.58561868042839849</v>
      </c>
      <c r="AS31" s="21">
        <f>('Ratios Calculated fix'!AS31-'Ratios Calculated fix'!AS$428)/('Ratios Calculated fix'!AS$429-'Ratios Calculated fix'!AS$428)</f>
        <v>0.60361410363949775</v>
      </c>
      <c r="AT31" s="21">
        <f>('Ratios Calculated fix'!AT31-'Ratios Calculated fix'!AT$428)/('Ratios Calculated fix'!AT$429-'Ratios Calculated fix'!AT$428)</f>
        <v>0.36467927193520577</v>
      </c>
      <c r="AU31" s="21">
        <f>('Ratios Calculated fix'!AU31-'Ratios Calculated fix'!AU$428)/('Ratios Calculated fix'!AU$429-'Ratios Calculated fix'!AU$428)</f>
        <v>0.61668224866757948</v>
      </c>
      <c r="AV31" s="21" t="e">
        <f>('Ratios Calculated fix'!AV31-'Ratios Calculated fix'!AV$428)/('Ratios Calculated fix'!AV$429-'Ratios Calculated fix'!AV$428)</f>
        <v>#DIV/0!</v>
      </c>
      <c r="AW31" s="21" t="e">
        <f>('Ratios Calculated fix'!AW31-'Ratios Calculated fix'!AW$428)/('Ratios Calculated fix'!AW$429-'Ratios Calculated fix'!AW$428)</f>
        <v>#DIV/0!</v>
      </c>
      <c r="AX31" s="21" t="e">
        <f>('Ratios Calculated fix'!AX31-'Ratios Calculated fix'!AX$428)/('Ratios Calculated fix'!AX$429-'Ratios Calculated fix'!AX$428)</f>
        <v>#DIV/0!</v>
      </c>
      <c r="AY31" s="21">
        <f>('Ratios Calculated fix'!AY31-'Ratios Calculated fix'!AY$428)/('Ratios Calculated fix'!AY$429-'Ratios Calculated fix'!AY$428)</f>
        <v>0.29392985674099165</v>
      </c>
      <c r="AZ31" s="21">
        <f>('Ratios Calculated fix'!AZ31-'Ratios Calculated fix'!AZ$428)/('Ratios Calculated fix'!AZ$429-'Ratios Calculated fix'!AZ$428)</f>
        <v>0.79474389200942586</v>
      </c>
      <c r="BA31" s="21">
        <f>('Ratios Calculated fix'!BA31-'Ratios Calculated fix'!BA$428)/('Ratios Calculated fix'!BA$429-'Ratios Calculated fix'!BA$428)</f>
        <v>0.74308128330776668</v>
      </c>
      <c r="BB31" s="21" t="e">
        <f>('Ratios Calculated fix'!BB31-'Ratios Calculated fix'!BB$428)/('Ratios Calculated fix'!BB$429-'Ratios Calculated fix'!BB$428)</f>
        <v>#DIV/0!</v>
      </c>
      <c r="BC31" s="21">
        <f>('Ratios Calculated fix'!BC31-'Ratios Calculated fix'!BC$428)/('Ratios Calculated fix'!BC$429-'Ratios Calculated fix'!BC$428)</f>
        <v>0.19580535423100509</v>
      </c>
    </row>
    <row r="32" spans="1:55" x14ac:dyDescent="0.2">
      <c r="A32" s="3" t="s">
        <v>93</v>
      </c>
      <c r="B32" s="3" t="s">
        <v>94</v>
      </c>
      <c r="C32" s="3" t="s">
        <v>45</v>
      </c>
      <c r="D32" s="3">
        <v>62747</v>
      </c>
      <c r="E32" s="3" t="s">
        <v>16</v>
      </c>
      <c r="F32" s="3">
        <v>2019</v>
      </c>
      <c r="G32" s="3" t="s">
        <v>17</v>
      </c>
      <c r="H32" s="4">
        <v>43830</v>
      </c>
      <c r="I32" s="4">
        <v>43861</v>
      </c>
      <c r="J32" s="4">
        <v>43861</v>
      </c>
      <c r="K32" s="5">
        <v>497000000</v>
      </c>
      <c r="L32" s="5">
        <v>507000000</v>
      </c>
      <c r="M32" s="3" t="s">
        <v>95</v>
      </c>
      <c r="N32" s="20">
        <f>('Ratios Calculated fix'!N32-'Ratios Calculated fix'!N$428)/('Ratios Calculated fix'!N$429-'Ratios Calculated fix'!N$428)</f>
        <v>3.2342181280916857E-2</v>
      </c>
      <c r="O32" s="21">
        <f>('Ratios Calculated fix'!O32-'Ratios Calculated fix'!O$428)/('Ratios Calculated fix'!O$429-'Ratios Calculated fix'!O$428)</f>
        <v>2.3544196371606808E-2</v>
      </c>
      <c r="P32" s="21">
        <f>('Ratios Calculated fix'!P32-'Ratios Calculated fix'!P$428)/('Ratios Calculated fix'!P$429-'Ratios Calculated fix'!P$428)</f>
        <v>4.825604530226274E-2</v>
      </c>
      <c r="Q32" s="21">
        <f>('Ratios Calculated fix'!Q32-'Ratios Calculated fix'!Q$428)/('Ratios Calculated fix'!Q$429-'Ratios Calculated fix'!Q$428)</f>
        <v>0.26997834224305078</v>
      </c>
      <c r="R32" s="21">
        <f>('Ratios Calculated fix'!R32-'Ratios Calculated fix'!R$428)/('Ratios Calculated fix'!R$429-'Ratios Calculated fix'!R$428)</f>
        <v>4.9993754727355691E-2</v>
      </c>
      <c r="S32" s="21">
        <f>('Ratios Calculated fix'!S32-'Ratios Calculated fix'!S$428)/('Ratios Calculated fix'!S$429-'Ratios Calculated fix'!S$428)</f>
        <v>0</v>
      </c>
      <c r="T32" s="21">
        <f>('Ratios Calculated fix'!T32-'Ratios Calculated fix'!T$428)/('Ratios Calculated fix'!T$429-'Ratios Calculated fix'!T$428)</f>
        <v>5.0511455609885202E-2</v>
      </c>
      <c r="U32" s="21">
        <f>('Ratios Calculated fix'!U32-'Ratios Calculated fix'!U$428)/('Ratios Calculated fix'!U$429-'Ratios Calculated fix'!U$428)</f>
        <v>0.65235405712453409</v>
      </c>
      <c r="V32" s="21">
        <f>('Ratios Calculated fix'!V32-'Ratios Calculated fix'!V$428)/('Ratios Calculated fix'!V$429-'Ratios Calculated fix'!V$428)</f>
        <v>0.48825282224192584</v>
      </c>
      <c r="W32" s="21">
        <f>('Ratios Calculated fix'!W32-'Ratios Calculated fix'!W$428)/('Ratios Calculated fix'!W$429-'Ratios Calculated fix'!W$428)</f>
        <v>0.63459720360600902</v>
      </c>
      <c r="X32" s="21">
        <f>('Ratios Calculated fix'!X32-'Ratios Calculated fix'!X$428)/('Ratios Calculated fix'!X$429-'Ratios Calculated fix'!X$428)</f>
        <v>0.36962203628498508</v>
      </c>
      <c r="Y32" s="21">
        <f>('Ratios Calculated fix'!Y32-'Ratios Calculated fix'!Y$428)/('Ratios Calculated fix'!Y$429-'Ratios Calculated fix'!Y$428)</f>
        <v>0.44051554610062427</v>
      </c>
      <c r="Z32" s="21">
        <f>('Ratios Calculated fix'!Z32-'Ratios Calculated fix'!Z$428)/('Ratios Calculated fix'!Z$429-'Ratios Calculated fix'!Z$428)</f>
        <v>0.63037796371501498</v>
      </c>
      <c r="AA32" s="21">
        <f>('Ratios Calculated fix'!AA32-'Ratios Calculated fix'!AA$428)/('Ratios Calculated fix'!AA$429-'Ratios Calculated fix'!AA$428)</f>
        <v>0.16501889926944915</v>
      </c>
      <c r="AB32" s="21">
        <f>('Ratios Calculated fix'!AB32-'Ratios Calculated fix'!AB$428)/('Ratios Calculated fix'!AB$429-'Ratios Calculated fix'!AB$428)</f>
        <v>0.83380113844829118</v>
      </c>
      <c r="AC32" s="21">
        <f>('Ratios Calculated fix'!AC32-'Ratios Calculated fix'!AC$428)/('Ratios Calculated fix'!AC$429-'Ratios Calculated fix'!AC$428)</f>
        <v>0.35143110958463486</v>
      </c>
      <c r="AD32" s="21">
        <f>('Ratios Calculated fix'!AD32-'Ratios Calculated fix'!AD$428)/('Ratios Calculated fix'!AD$429-'Ratios Calculated fix'!AD$428)</f>
        <v>0.32216633636927727</v>
      </c>
      <c r="AE32" s="21">
        <f>('Ratios Calculated fix'!AE32-'Ratios Calculated fix'!AE$428)/('Ratios Calculated fix'!AE$429-'Ratios Calculated fix'!AE$428)</f>
        <v>0.36629616670711806</v>
      </c>
      <c r="AF32" s="21">
        <f>('Ratios Calculated fix'!AF32-'Ratios Calculated fix'!AF$428)/('Ratios Calculated fix'!AF$429-'Ratios Calculated fix'!AF$428)</f>
        <v>0.36979765752350158</v>
      </c>
      <c r="AG32" s="21" t="e">
        <f>('Ratios Calculated fix'!AG32-'Ratios Calculated fix'!AG$428)/('Ratios Calculated fix'!AG$429-'Ratios Calculated fix'!AG$428)</f>
        <v>#DIV/0!</v>
      </c>
      <c r="AH32" s="21" t="e">
        <f>('Ratios Calculated fix'!AH32-'Ratios Calculated fix'!AH$428)/('Ratios Calculated fix'!AH$429-'Ratios Calculated fix'!AH$428)</f>
        <v>#DIV/0!</v>
      </c>
      <c r="AI32" s="21">
        <f>('Ratios Calculated fix'!AI32-'Ratios Calculated fix'!AI$428)/('Ratios Calculated fix'!AI$429-'Ratios Calculated fix'!AI$428)</f>
        <v>0.98722961953464972</v>
      </c>
      <c r="AJ32" s="21">
        <f>('Ratios Calculated fix'!AJ32-'Ratios Calculated fix'!AJ$428)/('Ratios Calculated fix'!AJ$429-'Ratios Calculated fix'!AJ$428)</f>
        <v>9.5341397787699719E-2</v>
      </c>
      <c r="AK32" s="21" t="e">
        <f>('Ratios Calculated fix'!AK32-'Ratios Calculated fix'!AK$428)/('Ratios Calculated fix'!AK$429-'Ratios Calculated fix'!AK$428)</f>
        <v>#DIV/0!</v>
      </c>
      <c r="AL32" s="21" t="e">
        <f>('Ratios Calculated fix'!AL32-'Ratios Calculated fix'!AL$428)/('Ratios Calculated fix'!AL$429-'Ratios Calculated fix'!AL$428)</f>
        <v>#DIV/0!</v>
      </c>
      <c r="AM32" s="21">
        <f>('Ratios Calculated fix'!AM32-'Ratios Calculated fix'!AM$428)/('Ratios Calculated fix'!AM$429-'Ratios Calculated fix'!AM$428)</f>
        <v>0.30827431761454333</v>
      </c>
      <c r="AN32" s="21">
        <f>('Ratios Calculated fix'!AN32-'Ratios Calculated fix'!AN$428)/('Ratios Calculated fix'!AN$429-'Ratios Calculated fix'!AN$428)</f>
        <v>0.29063146368165249</v>
      </c>
      <c r="AO32" s="21">
        <f>('Ratios Calculated fix'!AO32-'Ratios Calculated fix'!AO$428)/('Ratios Calculated fix'!AO$429-'Ratios Calculated fix'!AO$428)</f>
        <v>0.30466113642681003</v>
      </c>
      <c r="AP32" s="21">
        <f>('Ratios Calculated fix'!AP32-'Ratios Calculated fix'!AP$428)/('Ratios Calculated fix'!AP$429-'Ratios Calculated fix'!AP$428)</f>
        <v>0.63222632875042539</v>
      </c>
      <c r="AQ32" s="21">
        <f>('Ratios Calculated fix'!AQ32-'Ratios Calculated fix'!AQ$428)/('Ratios Calculated fix'!AQ$429-'Ratios Calculated fix'!AQ$428)</f>
        <v>0.4781018800655879</v>
      </c>
      <c r="AR32" s="21">
        <f>('Ratios Calculated fix'!AR32-'Ratios Calculated fix'!AR$428)/('Ratios Calculated fix'!AR$429-'Ratios Calculated fix'!AR$428)</f>
        <v>0.25371829804013846</v>
      </c>
      <c r="AS32" s="21">
        <f>('Ratios Calculated fix'!AS32-'Ratios Calculated fix'!AS$428)/('Ratios Calculated fix'!AS$429-'Ratios Calculated fix'!AS$428)</f>
        <v>0.61872895555117713</v>
      </c>
      <c r="AT32" s="21">
        <f>('Ratios Calculated fix'!AT32-'Ratios Calculated fix'!AT$428)/('Ratios Calculated fix'!AT$429-'Ratios Calculated fix'!AT$428)</f>
        <v>0.4694704104097393</v>
      </c>
      <c r="AU32" s="21">
        <f>('Ratios Calculated fix'!AU32-'Ratios Calculated fix'!AU$428)/('Ratios Calculated fix'!AU$429-'Ratios Calculated fix'!AU$428)</f>
        <v>0.59686373931644232</v>
      </c>
      <c r="AV32" s="21" t="e">
        <f>('Ratios Calculated fix'!AV32-'Ratios Calculated fix'!AV$428)/('Ratios Calculated fix'!AV$429-'Ratios Calculated fix'!AV$428)</f>
        <v>#DIV/0!</v>
      </c>
      <c r="AW32" s="21" t="e">
        <f>('Ratios Calculated fix'!AW32-'Ratios Calculated fix'!AW$428)/('Ratios Calculated fix'!AW$429-'Ratios Calculated fix'!AW$428)</f>
        <v>#DIV/0!</v>
      </c>
      <c r="AX32" s="21" t="e">
        <f>('Ratios Calculated fix'!AX32-'Ratios Calculated fix'!AX$428)/('Ratios Calculated fix'!AX$429-'Ratios Calculated fix'!AX$428)</f>
        <v>#DIV/0!</v>
      </c>
      <c r="AY32" s="21">
        <f>('Ratios Calculated fix'!AY32-'Ratios Calculated fix'!AY$428)/('Ratios Calculated fix'!AY$429-'Ratios Calculated fix'!AY$428)</f>
        <v>0.30405974609902159</v>
      </c>
      <c r="AZ32" s="21">
        <f>('Ratios Calculated fix'!AZ32-'Ratios Calculated fix'!AZ$428)/('Ratios Calculated fix'!AZ$429-'Ratios Calculated fix'!AZ$428)</f>
        <v>0.72089640560924839</v>
      </c>
      <c r="BA32" s="21">
        <f>('Ratios Calculated fix'!BA32-'Ratios Calculated fix'!BA$428)/('Ratios Calculated fix'!BA$429-'Ratios Calculated fix'!BA$428)</f>
        <v>0.73995793803382559</v>
      </c>
      <c r="BB32" s="21" t="e">
        <f>('Ratios Calculated fix'!BB32-'Ratios Calculated fix'!BB$428)/('Ratios Calculated fix'!BB$429-'Ratios Calculated fix'!BB$428)</f>
        <v>#DIV/0!</v>
      </c>
      <c r="BC32" s="21">
        <f>('Ratios Calculated fix'!BC32-'Ratios Calculated fix'!BC$428)/('Ratios Calculated fix'!BC$429-'Ratios Calculated fix'!BC$428)</f>
        <v>0.1892422761727944</v>
      </c>
    </row>
    <row r="33" spans="1:55" x14ac:dyDescent="0.2">
      <c r="A33" s="3" t="s">
        <v>152</v>
      </c>
      <c r="B33" s="3" t="s">
        <v>153</v>
      </c>
      <c r="C33" s="3" t="s">
        <v>34</v>
      </c>
      <c r="D33" s="3">
        <v>536189</v>
      </c>
      <c r="E33" s="3" t="s">
        <v>16</v>
      </c>
      <c r="F33" s="3">
        <v>2019</v>
      </c>
      <c r="G33" s="3" t="s">
        <v>17</v>
      </c>
      <c r="H33" s="4">
        <v>43830</v>
      </c>
      <c r="I33" s="4">
        <v>43875</v>
      </c>
      <c r="J33" s="4">
        <v>43875</v>
      </c>
      <c r="K33" s="5">
        <v>76350000</v>
      </c>
      <c r="L33" s="5">
        <v>80227000</v>
      </c>
      <c r="M33" s="3" t="s">
        <v>154</v>
      </c>
      <c r="N33" s="20">
        <f>('Ratios Calculated fix'!N33-'Ratios Calculated fix'!N$428)/('Ratios Calculated fix'!N$429-'Ratios Calculated fix'!N$428)</f>
        <v>0.1350710629741261</v>
      </c>
      <c r="O33" s="21">
        <f>('Ratios Calculated fix'!O33-'Ratios Calculated fix'!O$428)/('Ratios Calculated fix'!O$429-'Ratios Calculated fix'!O$428)</f>
        <v>0.11673336885012425</v>
      </c>
      <c r="P33" s="21">
        <f>('Ratios Calculated fix'!P33-'Ratios Calculated fix'!P$428)/('Ratios Calculated fix'!P$429-'Ratios Calculated fix'!P$428)</f>
        <v>0.26121890346376325</v>
      </c>
      <c r="Q33" s="21">
        <f>('Ratios Calculated fix'!Q33-'Ratios Calculated fix'!Q$428)/('Ratios Calculated fix'!Q$429-'Ratios Calculated fix'!Q$428)</f>
        <v>0.25913583799091444</v>
      </c>
      <c r="R33" s="21">
        <f>('Ratios Calculated fix'!R33-'Ratios Calculated fix'!R$428)/('Ratios Calculated fix'!R$429-'Ratios Calculated fix'!R$428)</f>
        <v>0</v>
      </c>
      <c r="S33" s="21">
        <f>('Ratios Calculated fix'!S33-'Ratios Calculated fix'!S$428)/('Ratios Calculated fix'!S$429-'Ratios Calculated fix'!S$428)</f>
        <v>0</v>
      </c>
      <c r="T33" s="21">
        <f>('Ratios Calculated fix'!T33-'Ratios Calculated fix'!T$428)/('Ratios Calculated fix'!T$429-'Ratios Calculated fix'!T$428)</f>
        <v>0</v>
      </c>
      <c r="U33" s="21">
        <f>('Ratios Calculated fix'!U33-'Ratios Calculated fix'!U$428)/('Ratios Calculated fix'!U$429-'Ratios Calculated fix'!U$428)</f>
        <v>0.64049317262840244</v>
      </c>
      <c r="V33" s="21">
        <f>('Ratios Calculated fix'!V33-'Ratios Calculated fix'!V$428)/('Ratios Calculated fix'!V$429-'Ratios Calculated fix'!V$428)</f>
        <v>0.48825282224192584</v>
      </c>
      <c r="W33" s="21">
        <f>('Ratios Calculated fix'!W33-'Ratios Calculated fix'!W$428)/('Ratios Calculated fix'!W$429-'Ratios Calculated fix'!W$428)</f>
        <v>0.62210889664239277</v>
      </c>
      <c r="X33" s="21">
        <f>('Ratios Calculated fix'!X33-'Ratios Calculated fix'!X$428)/('Ratios Calculated fix'!X$429-'Ratios Calculated fix'!X$428)</f>
        <v>0.74696339670584422</v>
      </c>
      <c r="Y33" s="21">
        <f>('Ratios Calculated fix'!Y33-'Ratios Calculated fix'!Y$428)/('Ratios Calculated fix'!Y$429-'Ratios Calculated fix'!Y$428)</f>
        <v>0.49165065086653142</v>
      </c>
      <c r="Z33" s="21">
        <f>('Ratios Calculated fix'!Z33-'Ratios Calculated fix'!Z$428)/('Ratios Calculated fix'!Z$429-'Ratios Calculated fix'!Z$428)</f>
        <v>0.25303660329415573</v>
      </c>
      <c r="AA33" s="21">
        <f>('Ratios Calculated fix'!AA33-'Ratios Calculated fix'!AA$428)/('Ratios Calculated fix'!AA$429-'Ratios Calculated fix'!AA$428)</f>
        <v>0</v>
      </c>
      <c r="AB33" s="21">
        <f>('Ratios Calculated fix'!AB33-'Ratios Calculated fix'!AB$428)/('Ratios Calculated fix'!AB$429-'Ratios Calculated fix'!AB$428)</f>
        <v>0.94504895093432306</v>
      </c>
      <c r="AC33" s="21">
        <f>('Ratios Calculated fix'!AC33-'Ratios Calculated fix'!AC$428)/('Ratios Calculated fix'!AC$429-'Ratios Calculated fix'!AC$428)</f>
        <v>0.63412649186301828</v>
      </c>
      <c r="AD33" s="21">
        <f>('Ratios Calculated fix'!AD33-'Ratios Calculated fix'!AD$428)/('Ratios Calculated fix'!AD$429-'Ratios Calculated fix'!AD$428)</f>
        <v>0.52635705084640194</v>
      </c>
      <c r="AE33" s="21">
        <f>('Ratios Calculated fix'!AE33-'Ratios Calculated fix'!AE$428)/('Ratios Calculated fix'!AE$429-'Ratios Calculated fix'!AE$428)</f>
        <v>0.59845659921247718</v>
      </c>
      <c r="AF33" s="21">
        <f>('Ratios Calculated fix'!AF33-'Ratios Calculated fix'!AF$428)/('Ratios Calculated fix'!AF$429-'Ratios Calculated fix'!AF$428)</f>
        <v>0.44266647977939927</v>
      </c>
      <c r="AG33" s="21" t="e">
        <f>('Ratios Calculated fix'!AG33-'Ratios Calculated fix'!AG$428)/('Ratios Calculated fix'!AG$429-'Ratios Calculated fix'!AG$428)</f>
        <v>#DIV/0!</v>
      </c>
      <c r="AH33" s="21" t="e">
        <f>('Ratios Calculated fix'!AH33-'Ratios Calculated fix'!AH$428)/('Ratios Calculated fix'!AH$429-'Ratios Calculated fix'!AH$428)</f>
        <v>#DIV/0!</v>
      </c>
      <c r="AI33" s="21">
        <f>('Ratios Calculated fix'!AI33-'Ratios Calculated fix'!AI$428)/('Ratios Calculated fix'!AI$429-'Ratios Calculated fix'!AI$428)</f>
        <v>0.98661653824033624</v>
      </c>
      <c r="AJ33" s="21">
        <f>('Ratios Calculated fix'!AJ33-'Ratios Calculated fix'!AJ$428)/('Ratios Calculated fix'!AJ$429-'Ratios Calculated fix'!AJ$428)</f>
        <v>0.22441987229725779</v>
      </c>
      <c r="AK33" s="21" t="e">
        <f>('Ratios Calculated fix'!AK33-'Ratios Calculated fix'!AK$428)/('Ratios Calculated fix'!AK$429-'Ratios Calculated fix'!AK$428)</f>
        <v>#DIV/0!</v>
      </c>
      <c r="AL33" s="21" t="e">
        <f>('Ratios Calculated fix'!AL33-'Ratios Calculated fix'!AL$428)/('Ratios Calculated fix'!AL$429-'Ratios Calculated fix'!AL$428)</f>
        <v>#DIV/0!</v>
      </c>
      <c r="AM33" s="21">
        <f>('Ratios Calculated fix'!AM33-'Ratios Calculated fix'!AM$428)/('Ratios Calculated fix'!AM$429-'Ratios Calculated fix'!AM$428)</f>
        <v>0.31335008878766019</v>
      </c>
      <c r="AN33" s="21">
        <f>('Ratios Calculated fix'!AN33-'Ratios Calculated fix'!AN$428)/('Ratios Calculated fix'!AN$429-'Ratios Calculated fix'!AN$428)</f>
        <v>0.27314839222865822</v>
      </c>
      <c r="AO33" s="21">
        <f>('Ratios Calculated fix'!AO33-'Ratios Calculated fix'!AO$428)/('Ratios Calculated fix'!AO$429-'Ratios Calculated fix'!AO$428)</f>
        <v>0.14478154590020639</v>
      </c>
      <c r="AP33" s="21">
        <f>('Ratios Calculated fix'!AP33-'Ratios Calculated fix'!AP$428)/('Ratios Calculated fix'!AP$429-'Ratios Calculated fix'!AP$428)</f>
        <v>0.57235933735065558</v>
      </c>
      <c r="AQ33" s="21">
        <f>('Ratios Calculated fix'!AQ33-'Ratios Calculated fix'!AQ$428)/('Ratios Calculated fix'!AQ$429-'Ratios Calculated fix'!AQ$428)</f>
        <v>0.72952960629727459</v>
      </c>
      <c r="AR33" s="21">
        <f>('Ratios Calculated fix'!AR33-'Ratios Calculated fix'!AR$428)/('Ratios Calculated fix'!AR$429-'Ratios Calculated fix'!AR$428)</f>
        <v>0.5308620922339099</v>
      </c>
      <c r="AS33" s="21">
        <f>('Ratios Calculated fix'!AS33-'Ratios Calculated fix'!AS$428)/('Ratios Calculated fix'!AS$429-'Ratios Calculated fix'!AS$428)</f>
        <v>0.61368258919629182</v>
      </c>
      <c r="AT33" s="21">
        <f>('Ratios Calculated fix'!AT33-'Ratios Calculated fix'!AT$428)/('Ratios Calculated fix'!AT$429-'Ratios Calculated fix'!AT$428)</f>
        <v>0.70245062404978642</v>
      </c>
      <c r="AU33" s="21">
        <f>('Ratios Calculated fix'!AU33-'Ratios Calculated fix'!AU$428)/('Ratios Calculated fix'!AU$429-'Ratios Calculated fix'!AU$428)</f>
        <v>0.65425287361143436</v>
      </c>
      <c r="AV33" s="21" t="e">
        <f>('Ratios Calculated fix'!AV33-'Ratios Calculated fix'!AV$428)/('Ratios Calculated fix'!AV$429-'Ratios Calculated fix'!AV$428)</f>
        <v>#DIV/0!</v>
      </c>
      <c r="AW33" s="21" t="e">
        <f>('Ratios Calculated fix'!AW33-'Ratios Calculated fix'!AW$428)/('Ratios Calculated fix'!AW$429-'Ratios Calculated fix'!AW$428)</f>
        <v>#DIV/0!</v>
      </c>
      <c r="AX33" s="21" t="e">
        <f>('Ratios Calculated fix'!AX33-'Ratios Calculated fix'!AX$428)/('Ratios Calculated fix'!AX$429-'Ratios Calculated fix'!AX$428)</f>
        <v>#DIV/0!</v>
      </c>
      <c r="AY33" s="21">
        <f>('Ratios Calculated fix'!AY33-'Ratios Calculated fix'!AY$428)/('Ratios Calculated fix'!AY$429-'Ratios Calculated fix'!AY$428)</f>
        <v>0.19993393009915053</v>
      </c>
      <c r="AZ33" s="21">
        <f>('Ratios Calculated fix'!AZ33-'Ratios Calculated fix'!AZ$428)/('Ratios Calculated fix'!AZ$429-'Ratios Calculated fix'!AZ$428)</f>
        <v>0.70179091985370134</v>
      </c>
      <c r="BA33" s="21">
        <f>('Ratios Calculated fix'!BA33-'Ratios Calculated fix'!BA$428)/('Ratios Calculated fix'!BA$429-'Ratios Calculated fix'!BA$428)</f>
        <v>0.74352654723533773</v>
      </c>
      <c r="BB33" s="21" t="e">
        <f>('Ratios Calculated fix'!BB33-'Ratios Calculated fix'!BB$428)/('Ratios Calculated fix'!BB$429-'Ratios Calculated fix'!BB$428)</f>
        <v>#DIV/0!</v>
      </c>
      <c r="BC33" s="21">
        <f>('Ratios Calculated fix'!BC33-'Ratios Calculated fix'!BC$428)/('Ratios Calculated fix'!BC$429-'Ratios Calculated fix'!BC$428)</f>
        <v>0.3235225959736498</v>
      </c>
    </row>
    <row r="34" spans="1:55" x14ac:dyDescent="0.2">
      <c r="A34" s="3" t="s">
        <v>130</v>
      </c>
      <c r="B34" s="3" t="s">
        <v>131</v>
      </c>
      <c r="C34" s="3" t="s">
        <v>34</v>
      </c>
      <c r="D34" s="3">
        <v>126145</v>
      </c>
      <c r="E34" s="3" t="s">
        <v>16</v>
      </c>
      <c r="F34" s="3">
        <v>2019</v>
      </c>
      <c r="G34" s="3" t="s">
        <v>17</v>
      </c>
      <c r="H34" s="4">
        <v>43830</v>
      </c>
      <c r="I34" s="4">
        <v>43888</v>
      </c>
      <c r="J34" s="4">
        <v>43888</v>
      </c>
      <c r="K34" s="5">
        <v>85185000</v>
      </c>
      <c r="L34" s="5">
        <v>86991000</v>
      </c>
      <c r="M34" s="3" t="s">
        <v>132</v>
      </c>
      <c r="N34" s="20">
        <f>('Ratios Calculated fix'!N34-'Ratios Calculated fix'!N$428)/('Ratios Calculated fix'!N$429-'Ratios Calculated fix'!N$428)</f>
        <v>6.5580852833057646E-2</v>
      </c>
      <c r="O34" s="21">
        <f>('Ratios Calculated fix'!O34-'Ratios Calculated fix'!O$428)/('Ratios Calculated fix'!O$429-'Ratios Calculated fix'!O$428)</f>
        <v>6.5580852833057646E-2</v>
      </c>
      <c r="P34" s="21">
        <f>('Ratios Calculated fix'!P34-'Ratios Calculated fix'!P$428)/('Ratios Calculated fix'!P$429-'Ratios Calculated fix'!P$428)</f>
        <v>0.13061784885074421</v>
      </c>
      <c r="Q34" s="21">
        <f>('Ratios Calculated fix'!Q34-'Ratios Calculated fix'!Q$428)/('Ratios Calculated fix'!Q$429-'Ratios Calculated fix'!Q$428)</f>
        <v>0.25856703782318757</v>
      </c>
      <c r="R34" s="21">
        <f>('Ratios Calculated fix'!R34-'Ratios Calculated fix'!R$428)/('Ratios Calculated fix'!R$429-'Ratios Calculated fix'!R$428)</f>
        <v>0</v>
      </c>
      <c r="S34" s="21">
        <f>('Ratios Calculated fix'!S34-'Ratios Calculated fix'!S$428)/('Ratios Calculated fix'!S$429-'Ratios Calculated fix'!S$428)</f>
        <v>0</v>
      </c>
      <c r="T34" s="21">
        <f>('Ratios Calculated fix'!T34-'Ratios Calculated fix'!T$428)/('Ratios Calculated fix'!T$429-'Ratios Calculated fix'!T$428)</f>
        <v>0</v>
      </c>
      <c r="U34" s="21">
        <f>('Ratios Calculated fix'!U34-'Ratios Calculated fix'!U$428)/('Ratios Calculated fix'!U$429-'Ratios Calculated fix'!U$428)</f>
        <v>0.64049317262840244</v>
      </c>
      <c r="V34" s="21">
        <f>('Ratios Calculated fix'!V34-'Ratios Calculated fix'!V$428)/('Ratios Calculated fix'!V$429-'Ratios Calculated fix'!V$428)</f>
        <v>0.48825282224192584</v>
      </c>
      <c r="W34" s="21">
        <f>('Ratios Calculated fix'!W34-'Ratios Calculated fix'!W$428)/('Ratios Calculated fix'!W$429-'Ratios Calculated fix'!W$428)</f>
        <v>0.62210889664239277</v>
      </c>
      <c r="X34" s="21">
        <f>('Ratios Calculated fix'!X34-'Ratios Calculated fix'!X$428)/('Ratios Calculated fix'!X$429-'Ratios Calculated fix'!X$428)</f>
        <v>0.34791481952475201</v>
      </c>
      <c r="Y34" s="21">
        <f>('Ratios Calculated fix'!Y34-'Ratios Calculated fix'!Y$428)/('Ratios Calculated fix'!Y$429-'Ratios Calculated fix'!Y$428)</f>
        <v>0.59876659898068707</v>
      </c>
      <c r="Z34" s="21">
        <f>('Ratios Calculated fix'!Z34-'Ratios Calculated fix'!Z$428)/('Ratios Calculated fix'!Z$429-'Ratios Calculated fix'!Z$428)</f>
        <v>0.65208518047524799</v>
      </c>
      <c r="AA34" s="21">
        <f>('Ratios Calculated fix'!AA34-'Ratios Calculated fix'!AA$428)/('Ratios Calculated fix'!AA$429-'Ratios Calculated fix'!AA$428)</f>
        <v>0.76065316504528335</v>
      </c>
      <c r="AB34" s="21">
        <f>('Ratios Calculated fix'!AB34-'Ratios Calculated fix'!AB$428)/('Ratios Calculated fix'!AB$429-'Ratios Calculated fix'!AB$428)</f>
        <v>0.96616383022790453</v>
      </c>
      <c r="AC34" s="21">
        <f>('Ratios Calculated fix'!AC34-'Ratios Calculated fix'!AC$428)/('Ratios Calculated fix'!AC$429-'Ratios Calculated fix'!AC$428)</f>
        <v>0.85870083533147368</v>
      </c>
      <c r="AD34" s="21">
        <f>('Ratios Calculated fix'!AD34-'Ratios Calculated fix'!AD$428)/('Ratios Calculated fix'!AD$429-'Ratios Calculated fix'!AD$428)</f>
        <v>0.59083457307076814</v>
      </c>
      <c r="AE34" s="21">
        <f>('Ratios Calculated fix'!AE34-'Ratios Calculated fix'!AE$428)/('Ratios Calculated fix'!AE$429-'Ratios Calculated fix'!AE$428)</f>
        <v>0.66129473007100026</v>
      </c>
      <c r="AF34" s="21">
        <f>('Ratios Calculated fix'!AF34-'Ratios Calculated fix'!AF$428)/('Ratios Calculated fix'!AF$429-'Ratios Calculated fix'!AF$428)</f>
        <v>0.43648097976991457</v>
      </c>
      <c r="AG34" s="21" t="e">
        <f>('Ratios Calculated fix'!AG34-'Ratios Calculated fix'!AG$428)/('Ratios Calculated fix'!AG$429-'Ratios Calculated fix'!AG$428)</f>
        <v>#DIV/0!</v>
      </c>
      <c r="AH34" s="21" t="e">
        <f>('Ratios Calculated fix'!AH34-'Ratios Calculated fix'!AH$428)/('Ratios Calculated fix'!AH$429-'Ratios Calculated fix'!AH$428)</f>
        <v>#DIV/0!</v>
      </c>
      <c r="AI34" s="21">
        <f>('Ratios Calculated fix'!AI34-'Ratios Calculated fix'!AI$428)/('Ratios Calculated fix'!AI$429-'Ratios Calculated fix'!AI$428)</f>
        <v>0.98558071919904433</v>
      </c>
      <c r="AJ34" s="21">
        <f>('Ratios Calculated fix'!AJ34-'Ratios Calculated fix'!AJ$428)/('Ratios Calculated fix'!AJ$429-'Ratios Calculated fix'!AJ$428)</f>
        <v>0.15280195413971612</v>
      </c>
      <c r="AK34" s="21" t="e">
        <f>('Ratios Calculated fix'!AK34-'Ratios Calculated fix'!AK$428)/('Ratios Calculated fix'!AK$429-'Ratios Calculated fix'!AK$428)</f>
        <v>#DIV/0!</v>
      </c>
      <c r="AL34" s="21" t="e">
        <f>('Ratios Calculated fix'!AL34-'Ratios Calculated fix'!AL$428)/('Ratios Calculated fix'!AL$429-'Ratios Calculated fix'!AL$428)</f>
        <v>#DIV/0!</v>
      </c>
      <c r="AM34" s="21">
        <f>('Ratios Calculated fix'!AM34-'Ratios Calculated fix'!AM$428)/('Ratios Calculated fix'!AM$429-'Ratios Calculated fix'!AM$428)</f>
        <v>0.30848329265131802</v>
      </c>
      <c r="AN34" s="21">
        <f>('Ratios Calculated fix'!AN34-'Ratios Calculated fix'!AN$428)/('Ratios Calculated fix'!AN$429-'Ratios Calculated fix'!AN$428)</f>
        <v>0.27152890386545658</v>
      </c>
      <c r="AO34" s="21">
        <f>('Ratios Calculated fix'!AO34-'Ratios Calculated fix'!AO$428)/('Ratios Calculated fix'!AO$429-'Ratios Calculated fix'!AO$428)</f>
        <v>7.5611298891316722E-2</v>
      </c>
      <c r="AP34" s="21">
        <f>('Ratios Calculated fix'!AP34-'Ratios Calculated fix'!AP$428)/('Ratios Calculated fix'!AP$429-'Ratios Calculated fix'!AP$428)</f>
        <v>0.57291702002349643</v>
      </c>
      <c r="AQ34" s="21">
        <f>('Ratios Calculated fix'!AQ34-'Ratios Calculated fix'!AQ$428)/('Ratios Calculated fix'!AQ$429-'Ratios Calculated fix'!AQ$428)</f>
        <v>0.58793469400031506</v>
      </c>
      <c r="AR34" s="21">
        <f>('Ratios Calculated fix'!AR34-'Ratios Calculated fix'!AR$428)/('Ratios Calculated fix'!AR$429-'Ratios Calculated fix'!AR$428)</f>
        <v>0.54007858782952933</v>
      </c>
      <c r="AS34" s="21">
        <f>('Ratios Calculated fix'!AS34-'Ratios Calculated fix'!AS$428)/('Ratios Calculated fix'!AS$429-'Ratios Calculated fix'!AS$428)</f>
        <v>0.55098415324711192</v>
      </c>
      <c r="AT34" s="21">
        <f>('Ratios Calculated fix'!AT34-'Ratios Calculated fix'!AT$428)/('Ratios Calculated fix'!AT$429-'Ratios Calculated fix'!AT$428)</f>
        <v>0.48137419967051531</v>
      </c>
      <c r="AU34" s="21">
        <f>('Ratios Calculated fix'!AU34-'Ratios Calculated fix'!AU$428)/('Ratios Calculated fix'!AU$429-'Ratios Calculated fix'!AU$428)</f>
        <v>0.66324408400492996</v>
      </c>
      <c r="AV34" s="21" t="e">
        <f>('Ratios Calculated fix'!AV34-'Ratios Calculated fix'!AV$428)/('Ratios Calculated fix'!AV$429-'Ratios Calculated fix'!AV$428)</f>
        <v>#DIV/0!</v>
      </c>
      <c r="AW34" s="21" t="e">
        <f>('Ratios Calculated fix'!AW34-'Ratios Calculated fix'!AW$428)/('Ratios Calculated fix'!AW$429-'Ratios Calculated fix'!AW$428)</f>
        <v>#DIV/0!</v>
      </c>
      <c r="AX34" s="21" t="e">
        <f>('Ratios Calculated fix'!AX34-'Ratios Calculated fix'!AX$428)/('Ratios Calculated fix'!AX$429-'Ratios Calculated fix'!AX$428)</f>
        <v>#DIV/0!</v>
      </c>
      <c r="AY34" s="21">
        <f>('Ratios Calculated fix'!AY34-'Ratios Calculated fix'!AY$428)/('Ratios Calculated fix'!AY$429-'Ratios Calculated fix'!AY$428)</f>
        <v>0.19993393009915053</v>
      </c>
      <c r="AZ34" s="21">
        <f>('Ratios Calculated fix'!AZ34-'Ratios Calculated fix'!AZ$428)/('Ratios Calculated fix'!AZ$429-'Ratios Calculated fix'!AZ$428)</f>
        <v>0.71362772840273514</v>
      </c>
      <c r="BA34" s="21">
        <f>('Ratios Calculated fix'!BA34-'Ratios Calculated fix'!BA$428)/('Ratios Calculated fix'!BA$429-'Ratios Calculated fix'!BA$428)</f>
        <v>0.74422833736143212</v>
      </c>
      <c r="BB34" s="21" t="e">
        <f>('Ratios Calculated fix'!BB34-'Ratios Calculated fix'!BB$428)/('Ratios Calculated fix'!BB$429-'Ratios Calculated fix'!BB$428)</f>
        <v>#DIV/0!</v>
      </c>
      <c r="BC34" s="21">
        <f>('Ratios Calculated fix'!BC34-'Ratios Calculated fix'!BC$428)/('Ratios Calculated fix'!BC$429-'Ratios Calculated fix'!BC$428)</f>
        <v>0.26908026695485832</v>
      </c>
    </row>
    <row r="35" spans="1:55" x14ac:dyDescent="0.2">
      <c r="A35" s="3" t="s">
        <v>133</v>
      </c>
      <c r="B35" s="3" t="s">
        <v>134</v>
      </c>
      <c r="C35" s="3" t="s">
        <v>113</v>
      </c>
      <c r="D35" s="3">
        <v>67471</v>
      </c>
      <c r="E35" s="3" t="s">
        <v>16</v>
      </c>
      <c r="F35" s="3">
        <v>2019</v>
      </c>
      <c r="G35" s="3" t="s">
        <v>17</v>
      </c>
      <c r="H35" s="4">
        <v>43830</v>
      </c>
      <c r="I35" s="4">
        <v>43875</v>
      </c>
      <c r="J35" s="4">
        <v>43875</v>
      </c>
      <c r="K35" s="5">
        <v>234700000</v>
      </c>
      <c r="L35" s="5">
        <v>236800000</v>
      </c>
      <c r="M35" s="3" t="s">
        <v>135</v>
      </c>
      <c r="N35" s="20">
        <f>('Ratios Calculated fix'!N35-'Ratios Calculated fix'!N$428)/('Ratios Calculated fix'!N$429-'Ratios Calculated fix'!N$428)</f>
        <v>3.3367485926025411E-2</v>
      </c>
      <c r="O35" s="21">
        <f>('Ratios Calculated fix'!O35-'Ratios Calculated fix'!O$428)/('Ratios Calculated fix'!O$429-'Ratios Calculated fix'!O$428)</f>
        <v>3.3367485926025411E-2</v>
      </c>
      <c r="P35" s="21">
        <f>('Ratios Calculated fix'!P35-'Ratios Calculated fix'!P$428)/('Ratios Calculated fix'!P$429-'Ratios Calculated fix'!P$428)</f>
        <v>9.0815485220628409E-3</v>
      </c>
      <c r="Q35" s="21">
        <f>('Ratios Calculated fix'!Q35-'Ratios Calculated fix'!Q$428)/('Ratios Calculated fix'!Q$429-'Ratios Calculated fix'!Q$428)</f>
        <v>0.27288632179214023</v>
      </c>
      <c r="R35" s="21">
        <f>('Ratios Calculated fix'!R35-'Ratios Calculated fix'!R$428)/('Ratios Calculated fix'!R$429-'Ratios Calculated fix'!R$428)</f>
        <v>6.0674144932017025E-2</v>
      </c>
      <c r="S35" s="21">
        <f>('Ratios Calculated fix'!S35-'Ratios Calculated fix'!S$428)/('Ratios Calculated fix'!S$429-'Ratios Calculated fix'!S$428)</f>
        <v>1.6624620446234466E-2</v>
      </c>
      <c r="T35" s="21">
        <f>('Ratios Calculated fix'!T35-'Ratios Calculated fix'!T$428)/('Ratios Calculated fix'!T$429-'Ratios Calculated fix'!T$428)</f>
        <v>5.8230129638187342E-2</v>
      </c>
      <c r="U35" s="21">
        <f>('Ratios Calculated fix'!U35-'Ratios Calculated fix'!U$428)/('Ratios Calculated fix'!U$429-'Ratios Calculated fix'!U$428)</f>
        <v>0.65754232153293402</v>
      </c>
      <c r="V35" s="21">
        <f>('Ratios Calculated fix'!V35-'Ratios Calculated fix'!V$428)/('Ratios Calculated fix'!V$429-'Ratios Calculated fix'!V$428)</f>
        <v>0.49665724364037656</v>
      </c>
      <c r="W35" s="21">
        <f>('Ratios Calculated fix'!W35-'Ratios Calculated fix'!W$428)/('Ratios Calculated fix'!W$429-'Ratios Calculated fix'!W$428)</f>
        <v>0.63916026183848451</v>
      </c>
      <c r="X35" s="21">
        <f>('Ratios Calculated fix'!X35-'Ratios Calculated fix'!X$428)/('Ratios Calculated fix'!X$429-'Ratios Calculated fix'!X$428)</f>
        <v>0.42332425078720792</v>
      </c>
      <c r="Y35" s="21">
        <f>('Ratios Calculated fix'!Y35-'Ratios Calculated fix'!Y$428)/('Ratios Calculated fix'!Y$429-'Ratios Calculated fix'!Y$428)</f>
        <v>0.44697688422979481</v>
      </c>
      <c r="Z35" s="21">
        <f>('Ratios Calculated fix'!Z35-'Ratios Calculated fix'!Z$428)/('Ratios Calculated fix'!Z$429-'Ratios Calculated fix'!Z$428)</f>
        <v>0.57667574921279197</v>
      </c>
      <c r="AA35" s="21">
        <f>('Ratios Calculated fix'!AA35-'Ratios Calculated fix'!AA$428)/('Ratios Calculated fix'!AA$429-'Ratios Calculated fix'!AA$428)</f>
        <v>0.52001012832381344</v>
      </c>
      <c r="AB35" s="21">
        <f>('Ratios Calculated fix'!AB35-'Ratios Calculated fix'!AB$428)/('Ratios Calculated fix'!AB$429-'Ratios Calculated fix'!AB$428)</f>
        <v>0.82592964893593646</v>
      </c>
      <c r="AC35" s="21">
        <f>('Ratios Calculated fix'!AC35-'Ratios Calculated fix'!AC$428)/('Ratios Calculated fix'!AC$429-'Ratios Calculated fix'!AC$428)</f>
        <v>0.37234662335732543</v>
      </c>
      <c r="AD35" s="21">
        <f>('Ratios Calculated fix'!AD35-'Ratios Calculated fix'!AD$428)/('Ratios Calculated fix'!AD$429-'Ratios Calculated fix'!AD$428)</f>
        <v>0.50931120824879972</v>
      </c>
      <c r="AE35" s="21">
        <f>('Ratios Calculated fix'!AE35-'Ratios Calculated fix'!AE$428)/('Ratios Calculated fix'!AE$429-'Ratios Calculated fix'!AE$428)</f>
        <v>0.56253946786254128</v>
      </c>
      <c r="AF35" s="21">
        <f>('Ratios Calculated fix'!AF35-'Ratios Calculated fix'!AF$428)/('Ratios Calculated fix'!AF$429-'Ratios Calculated fix'!AF$428)</f>
        <v>0.40184787074221523</v>
      </c>
      <c r="AG35" s="21" t="e">
        <f>('Ratios Calculated fix'!AG35-'Ratios Calculated fix'!AG$428)/('Ratios Calculated fix'!AG$429-'Ratios Calculated fix'!AG$428)</f>
        <v>#DIV/0!</v>
      </c>
      <c r="AH35" s="21" t="e">
        <f>('Ratios Calculated fix'!AH35-'Ratios Calculated fix'!AH$428)/('Ratios Calculated fix'!AH$429-'Ratios Calculated fix'!AH$428)</f>
        <v>#DIV/0!</v>
      </c>
      <c r="AI35" s="21">
        <f>('Ratios Calculated fix'!AI35-'Ratios Calculated fix'!AI$428)/('Ratios Calculated fix'!AI$429-'Ratios Calculated fix'!AI$428)</f>
        <v>0.98049144899941199</v>
      </c>
      <c r="AJ35" s="21">
        <f>('Ratios Calculated fix'!AJ35-'Ratios Calculated fix'!AJ$428)/('Ratios Calculated fix'!AJ$429-'Ratios Calculated fix'!AJ$428)</f>
        <v>5.6783930094169023E-2</v>
      </c>
      <c r="AK35" s="21" t="e">
        <f>('Ratios Calculated fix'!AK35-'Ratios Calculated fix'!AK$428)/('Ratios Calculated fix'!AK$429-'Ratios Calculated fix'!AK$428)</f>
        <v>#DIV/0!</v>
      </c>
      <c r="AL35" s="21" t="e">
        <f>('Ratios Calculated fix'!AL35-'Ratios Calculated fix'!AL$428)/('Ratios Calculated fix'!AL$429-'Ratios Calculated fix'!AL$428)</f>
        <v>#DIV/0!</v>
      </c>
      <c r="AM35" s="21">
        <f>('Ratios Calculated fix'!AM35-'Ratios Calculated fix'!AM$428)/('Ratios Calculated fix'!AM$429-'Ratios Calculated fix'!AM$428)</f>
        <v>0.31366901583107959</v>
      </c>
      <c r="AN35" s="21">
        <f>('Ratios Calculated fix'!AN35-'Ratios Calculated fix'!AN$428)/('Ratios Calculated fix'!AN$429-'Ratios Calculated fix'!AN$428)</f>
        <v>0.27688587370547785</v>
      </c>
      <c r="AO35" s="21">
        <f>('Ratios Calculated fix'!AO35-'Ratios Calculated fix'!AO$428)/('Ratios Calculated fix'!AO$429-'Ratios Calculated fix'!AO$428)</f>
        <v>7.8156131064479981E-2</v>
      </c>
      <c r="AP35" s="21">
        <f>('Ratios Calculated fix'!AP35-'Ratios Calculated fix'!AP$428)/('Ratios Calculated fix'!AP$429-'Ratios Calculated fix'!AP$428)</f>
        <v>0.58016302670852138</v>
      </c>
      <c r="AQ35" s="21">
        <f>('Ratios Calculated fix'!AQ35-'Ratios Calculated fix'!AQ$428)/('Ratios Calculated fix'!AQ$429-'Ratios Calculated fix'!AQ$428)</f>
        <v>0.51846003290161091</v>
      </c>
      <c r="AR35" s="21">
        <f>('Ratios Calculated fix'!AR35-'Ratios Calculated fix'!AR$428)/('Ratios Calculated fix'!AR$429-'Ratios Calculated fix'!AR$428)</f>
        <v>0.22380696439657541</v>
      </c>
      <c r="AS35" s="21">
        <f>('Ratios Calculated fix'!AS35-'Ratios Calculated fix'!AS$428)/('Ratios Calculated fix'!AS$429-'Ratios Calculated fix'!AS$428)</f>
        <v>0.5389704764515193</v>
      </c>
      <c r="AT35" s="21">
        <f>('Ratios Calculated fix'!AT35-'Ratios Calculated fix'!AT$428)/('Ratios Calculated fix'!AT$429-'Ratios Calculated fix'!AT$428)</f>
        <v>0.2445726246899228</v>
      </c>
      <c r="AU35" s="21">
        <f>('Ratios Calculated fix'!AU35-'Ratios Calculated fix'!AU$428)/('Ratios Calculated fix'!AU$429-'Ratios Calculated fix'!AU$428)</f>
        <v>0.63787002089582068</v>
      </c>
      <c r="AV35" s="21" t="e">
        <f>('Ratios Calculated fix'!AV35-'Ratios Calculated fix'!AV$428)/('Ratios Calculated fix'!AV$429-'Ratios Calculated fix'!AV$428)</f>
        <v>#DIV/0!</v>
      </c>
      <c r="AW35" s="21" t="e">
        <f>('Ratios Calculated fix'!AW35-'Ratios Calculated fix'!AW$428)/('Ratios Calculated fix'!AW$429-'Ratios Calculated fix'!AW$428)</f>
        <v>#DIV/0!</v>
      </c>
      <c r="AX35" s="21" t="e">
        <f>('Ratios Calculated fix'!AX35-'Ratios Calculated fix'!AX$428)/('Ratios Calculated fix'!AX$429-'Ratios Calculated fix'!AX$428)</f>
        <v>#DIV/0!</v>
      </c>
      <c r="AY35" s="21">
        <f>('Ratios Calculated fix'!AY35-'Ratios Calculated fix'!AY$428)/('Ratios Calculated fix'!AY$429-'Ratios Calculated fix'!AY$428)</f>
        <v>0.23902685155938369</v>
      </c>
      <c r="AZ35" s="21">
        <f>('Ratios Calculated fix'!AZ35-'Ratios Calculated fix'!AZ$428)/('Ratios Calculated fix'!AZ$429-'Ratios Calculated fix'!AZ$428)</f>
        <v>0.75698306975746144</v>
      </c>
      <c r="BA35" s="21">
        <f>('Ratios Calculated fix'!BA35-'Ratios Calculated fix'!BA$428)/('Ratios Calculated fix'!BA$429-'Ratios Calculated fix'!BA$428)</f>
        <v>0.74577654782015557</v>
      </c>
      <c r="BB35" s="21" t="e">
        <f>('Ratios Calculated fix'!BB35-'Ratios Calculated fix'!BB$428)/('Ratios Calculated fix'!BB$429-'Ratios Calculated fix'!BB$428)</f>
        <v>#DIV/0!</v>
      </c>
      <c r="BC35" s="21">
        <f>('Ratios Calculated fix'!BC35-'Ratios Calculated fix'!BC$428)/('Ratios Calculated fix'!BC$429-'Ratios Calculated fix'!BC$428)</f>
        <v>0.28073225667602941</v>
      </c>
    </row>
    <row r="36" spans="1:55" x14ac:dyDescent="0.2">
      <c r="A36" s="3" t="s">
        <v>19</v>
      </c>
      <c r="B36" s="3" t="s">
        <v>20</v>
      </c>
      <c r="C36" s="3" t="s">
        <v>15</v>
      </c>
      <c r="D36" s="3">
        <v>445771</v>
      </c>
      <c r="E36" s="3" t="s">
        <v>16</v>
      </c>
      <c r="F36" s="3">
        <v>2019</v>
      </c>
      <c r="G36" s="3" t="s">
        <v>17</v>
      </c>
      <c r="H36" s="4">
        <v>43830</v>
      </c>
      <c r="I36" s="4">
        <v>43885</v>
      </c>
      <c r="J36" s="4">
        <v>43885</v>
      </c>
      <c r="K36" s="5">
        <v>162873911</v>
      </c>
      <c r="L36" s="5">
        <v>164117933</v>
      </c>
      <c r="M36" s="3" t="s">
        <v>21</v>
      </c>
      <c r="N36" s="20">
        <f>('Ratios Calculated fix'!N36-'Ratios Calculated fix'!N$428)/('Ratios Calculated fix'!N$429-'Ratios Calculated fix'!N$428)</f>
        <v>6.9976828830850213E-2</v>
      </c>
      <c r="O36" s="21">
        <f>('Ratios Calculated fix'!O36-'Ratios Calculated fix'!O$428)/('Ratios Calculated fix'!O$429-'Ratios Calculated fix'!O$428)</f>
        <v>5.8103137718642145E-2</v>
      </c>
      <c r="P36" s="21">
        <f>('Ratios Calculated fix'!P36-'Ratios Calculated fix'!P$428)/('Ratios Calculated fix'!P$429-'Ratios Calculated fix'!P$428)</f>
        <v>9.3119363929507648E-2</v>
      </c>
      <c r="Q36" s="21">
        <f>('Ratios Calculated fix'!Q36-'Ratios Calculated fix'!Q$428)/('Ratios Calculated fix'!Q$429-'Ratios Calculated fix'!Q$428)</f>
        <v>0.26067690416756839</v>
      </c>
      <c r="R36" s="21">
        <f>('Ratios Calculated fix'!R36-'Ratios Calculated fix'!R$428)/('Ratios Calculated fix'!R$429-'Ratios Calculated fix'!R$428)</f>
        <v>3.4054270616081316E-2</v>
      </c>
      <c r="S36" s="21">
        <f>('Ratios Calculated fix'!S36-'Ratios Calculated fix'!S$428)/('Ratios Calculated fix'!S$429-'Ratios Calculated fix'!S$428)</f>
        <v>3.4024020316153988E-3</v>
      </c>
      <c r="T36" s="21">
        <f>('Ratios Calculated fix'!T36-'Ratios Calculated fix'!T$428)/('Ratios Calculated fix'!T$429-'Ratios Calculated fix'!T$428)</f>
        <v>3.3778131873945245E-2</v>
      </c>
      <c r="U36" s="21">
        <f>('Ratios Calculated fix'!U36-'Ratios Calculated fix'!U$428)/('Ratios Calculated fix'!U$429-'Ratios Calculated fix'!U$428)</f>
        <v>0.64380717966102263</v>
      </c>
      <c r="V36" s="21">
        <f>('Ratios Calculated fix'!V36-'Ratios Calculated fix'!V$428)/('Ratios Calculated fix'!V$429-'Ratios Calculated fix'!V$428)</f>
        <v>0.48884851800846968</v>
      </c>
      <c r="W36" s="21">
        <f>('Ratios Calculated fix'!W36-'Ratios Calculated fix'!W$428)/('Ratios Calculated fix'!W$429-'Ratios Calculated fix'!W$428)</f>
        <v>0.62553444284480908</v>
      </c>
      <c r="X36" s="21">
        <f>('Ratios Calculated fix'!X36-'Ratios Calculated fix'!X$428)/('Ratios Calculated fix'!X$429-'Ratios Calculated fix'!X$428)</f>
        <v>0.44644426782909019</v>
      </c>
      <c r="Y36" s="21">
        <f>('Ratios Calculated fix'!Y36-'Ratios Calculated fix'!Y$428)/('Ratios Calculated fix'!Y$429-'Ratios Calculated fix'!Y$428)</f>
        <v>0.4937551788972806</v>
      </c>
      <c r="Z36" s="21">
        <f>('Ratios Calculated fix'!Z36-'Ratios Calculated fix'!Z$428)/('Ratios Calculated fix'!Z$429-'Ratios Calculated fix'!Z$428)</f>
        <v>0.5535557321709097</v>
      </c>
      <c r="AA36" s="21">
        <f>('Ratios Calculated fix'!AA36-'Ratios Calculated fix'!AA$428)/('Ratios Calculated fix'!AA$429-'Ratios Calculated fix'!AA$428)</f>
        <v>0.26229602704606142</v>
      </c>
      <c r="AB36" s="21">
        <f>('Ratios Calculated fix'!AB36-'Ratios Calculated fix'!AB$428)/('Ratios Calculated fix'!AB$429-'Ratios Calculated fix'!AB$428)</f>
        <v>0.90650088029313869</v>
      </c>
      <c r="AC36" s="21">
        <f>('Ratios Calculated fix'!AC36-'Ratios Calculated fix'!AC$428)/('Ratios Calculated fix'!AC$429-'Ratios Calculated fix'!AC$428)</f>
        <v>0.39540767345827038</v>
      </c>
      <c r="AD36" s="21">
        <f>('Ratios Calculated fix'!AD36-'Ratios Calculated fix'!AD$428)/('Ratios Calculated fix'!AD$429-'Ratios Calculated fix'!AD$428)</f>
        <v>0.43927868808398085</v>
      </c>
      <c r="AE36" s="21">
        <f>('Ratios Calculated fix'!AE36-'Ratios Calculated fix'!AE$428)/('Ratios Calculated fix'!AE$429-'Ratios Calculated fix'!AE$428)</f>
        <v>0.49945038136094494</v>
      </c>
      <c r="AF36" s="21">
        <f>('Ratios Calculated fix'!AF36-'Ratios Calculated fix'!AF$428)/('Ratios Calculated fix'!AF$429-'Ratios Calculated fix'!AF$428)</f>
        <v>0.39465825673219829</v>
      </c>
      <c r="AG36" s="21" t="e">
        <f>('Ratios Calculated fix'!AG36-'Ratios Calculated fix'!AG$428)/('Ratios Calculated fix'!AG$429-'Ratios Calculated fix'!AG$428)</f>
        <v>#DIV/0!</v>
      </c>
      <c r="AH36" s="21" t="e">
        <f>('Ratios Calculated fix'!AH36-'Ratios Calculated fix'!AH$428)/('Ratios Calculated fix'!AH$429-'Ratios Calculated fix'!AH$428)</f>
        <v>#DIV/0!</v>
      </c>
      <c r="AI36" s="21">
        <f>('Ratios Calculated fix'!AI36-'Ratios Calculated fix'!AI$428)/('Ratios Calculated fix'!AI$429-'Ratios Calculated fix'!AI$428)</f>
        <v>0.98587623609705399</v>
      </c>
      <c r="AJ36" s="21">
        <f>('Ratios Calculated fix'!AJ36-'Ratios Calculated fix'!AJ$428)/('Ratios Calculated fix'!AJ$429-'Ratios Calculated fix'!AJ$428)</f>
        <v>0.10904240259644983</v>
      </c>
      <c r="AK36" s="21" t="e">
        <f>('Ratios Calculated fix'!AK36-'Ratios Calculated fix'!AK$428)/('Ratios Calculated fix'!AK$429-'Ratios Calculated fix'!AK$428)</f>
        <v>#DIV/0!</v>
      </c>
      <c r="AL36" s="21" t="e">
        <f>('Ratios Calculated fix'!AL36-'Ratios Calculated fix'!AL$428)/('Ratios Calculated fix'!AL$429-'Ratios Calculated fix'!AL$428)</f>
        <v>#DIV/0!</v>
      </c>
      <c r="AM36" s="21">
        <f>('Ratios Calculated fix'!AM36-'Ratios Calculated fix'!AM$428)/('Ratios Calculated fix'!AM$429-'Ratios Calculated fix'!AM$428)</f>
        <v>0.31074931821262225</v>
      </c>
      <c r="AN36" s="21">
        <f>('Ratios Calculated fix'!AN36-'Ratios Calculated fix'!AN$428)/('Ratios Calculated fix'!AN$429-'Ratios Calculated fix'!AN$428)</f>
        <v>0.27582559216801794</v>
      </c>
      <c r="AO36" s="21">
        <f>('Ratios Calculated fix'!AO36-'Ratios Calculated fix'!AO$428)/('Ratios Calculated fix'!AO$429-'Ratios Calculated fix'!AO$428)</f>
        <v>0.20734392432851473</v>
      </c>
      <c r="AP36" s="21">
        <f>('Ratios Calculated fix'!AP36-'Ratios Calculated fix'!AP$428)/('Ratios Calculated fix'!AP$429-'Ratios Calculated fix'!AP$428)</f>
        <v>0.57404025044008988</v>
      </c>
      <c r="AQ36" s="21">
        <f>('Ratios Calculated fix'!AQ36-'Ratios Calculated fix'!AQ$428)/('Ratios Calculated fix'!AQ$429-'Ratios Calculated fix'!AQ$428)</f>
        <v>0.59570280331025882</v>
      </c>
      <c r="AR36" s="21">
        <f>('Ratios Calculated fix'!AR36-'Ratios Calculated fix'!AR$428)/('Ratios Calculated fix'!AR$429-'Ratios Calculated fix'!AR$428)</f>
        <v>0.25894347336679696</v>
      </c>
      <c r="AS36" s="21">
        <f>('Ratios Calculated fix'!AS36-'Ratios Calculated fix'!AS$428)/('Ratios Calculated fix'!AS$429-'Ratios Calculated fix'!AS$428)</f>
        <v>0.5965571971397452</v>
      </c>
      <c r="AT36" s="21">
        <f>('Ratios Calculated fix'!AT36-'Ratios Calculated fix'!AT$428)/('Ratios Calculated fix'!AT$429-'Ratios Calculated fix'!AT$428)</f>
        <v>0.39272973346307966</v>
      </c>
      <c r="AU36" s="21">
        <f>('Ratios Calculated fix'!AU36-'Ratios Calculated fix'!AU$428)/('Ratios Calculated fix'!AU$429-'Ratios Calculated fix'!AU$428)</f>
        <v>0.63187792792318576</v>
      </c>
      <c r="AV36" s="21" t="e">
        <f>('Ratios Calculated fix'!AV36-'Ratios Calculated fix'!AV$428)/('Ratios Calculated fix'!AV$429-'Ratios Calculated fix'!AV$428)</f>
        <v>#DIV/0!</v>
      </c>
      <c r="AW36" s="21" t="e">
        <f>('Ratios Calculated fix'!AW36-'Ratios Calculated fix'!AW$428)/('Ratios Calculated fix'!AW$429-'Ratios Calculated fix'!AW$428)</f>
        <v>#DIV/0!</v>
      </c>
      <c r="AX36" s="21" t="e">
        <f>('Ratios Calculated fix'!AX36-'Ratios Calculated fix'!AX$428)/('Ratios Calculated fix'!AX$429-'Ratios Calculated fix'!AX$428)</f>
        <v>#DIV/0!</v>
      </c>
      <c r="AY36" s="21">
        <f>('Ratios Calculated fix'!AY36-'Ratios Calculated fix'!AY$428)/('Ratios Calculated fix'!AY$429-'Ratios Calculated fix'!AY$428)</f>
        <v>0.21355814941324533</v>
      </c>
      <c r="AZ36" s="21">
        <f>('Ratios Calculated fix'!AZ36-'Ratios Calculated fix'!AZ$428)/('Ratios Calculated fix'!AZ$429-'Ratios Calculated fix'!AZ$428)</f>
        <v>0.72892848534646459</v>
      </c>
      <c r="BA36" s="21">
        <f>('Ratios Calculated fix'!BA36-'Ratios Calculated fix'!BA$428)/('Ratios Calculated fix'!BA$429-'Ratios Calculated fix'!BA$428)</f>
        <v>0.74352924648529617</v>
      </c>
      <c r="BB36" s="21" t="e">
        <f>('Ratios Calculated fix'!BB36-'Ratios Calculated fix'!BB$428)/('Ratios Calculated fix'!BB$429-'Ratios Calculated fix'!BB$428)</f>
        <v>#DIV/0!</v>
      </c>
      <c r="BC36" s="21">
        <f>('Ratios Calculated fix'!BC36-'Ratios Calculated fix'!BC$428)/('Ratios Calculated fix'!BC$429-'Ratios Calculated fix'!BC$428)</f>
        <v>0.30420364159750479</v>
      </c>
    </row>
    <row r="37" spans="1:55" x14ac:dyDescent="0.2">
      <c r="A37" s="3" t="s">
        <v>136</v>
      </c>
      <c r="B37" s="3" t="s">
        <v>137</v>
      </c>
      <c r="C37" s="3" t="s">
        <v>138</v>
      </c>
      <c r="D37" s="3">
        <v>254576</v>
      </c>
      <c r="E37" s="3" t="s">
        <v>16</v>
      </c>
      <c r="F37" s="3">
        <v>2019</v>
      </c>
      <c r="G37" s="3" t="s">
        <v>17</v>
      </c>
      <c r="H37" s="4">
        <v>43830</v>
      </c>
      <c r="I37" s="4">
        <v>43889</v>
      </c>
      <c r="J37" s="4">
        <v>43889</v>
      </c>
      <c r="K37" s="5">
        <v>378000000</v>
      </c>
      <c r="L37" s="5">
        <v>378000000</v>
      </c>
      <c r="M37" s="3" t="s">
        <v>139</v>
      </c>
      <c r="N37" s="20">
        <f>('Ratios Calculated fix'!N37-'Ratios Calculated fix'!N$428)/('Ratios Calculated fix'!N$429-'Ratios Calculated fix'!N$428)</f>
        <v>4.5443427427146285E-2</v>
      </c>
      <c r="O37" s="21">
        <f>('Ratios Calculated fix'!O37-'Ratios Calculated fix'!O$428)/('Ratios Calculated fix'!O$429-'Ratios Calculated fix'!O$428)</f>
        <v>4.0888618219899031E-2</v>
      </c>
      <c r="P37" s="21">
        <f>('Ratios Calculated fix'!P37-'Ratios Calculated fix'!P$428)/('Ratios Calculated fix'!P$429-'Ratios Calculated fix'!P$428)</f>
        <v>5.8642876989803285E-2</v>
      </c>
      <c r="Q37" s="21">
        <f>('Ratios Calculated fix'!Q37-'Ratios Calculated fix'!Q$428)/('Ratios Calculated fix'!Q$429-'Ratios Calculated fix'!Q$428)</f>
        <v>0.26250673214171055</v>
      </c>
      <c r="R37" s="21">
        <f>('Ratios Calculated fix'!R37-'Ratios Calculated fix'!R$428)/('Ratios Calculated fix'!R$429-'Ratios Calculated fix'!R$428)</f>
        <v>0.10267901358081349</v>
      </c>
      <c r="S37" s="21">
        <f>('Ratios Calculated fix'!S37-'Ratios Calculated fix'!S$428)/('Ratios Calculated fix'!S$429-'Ratios Calculated fix'!S$428)</f>
        <v>3.6391826419352812E-2</v>
      </c>
      <c r="T37" s="21">
        <f>('Ratios Calculated fix'!T37-'Ratios Calculated fix'!T$428)/('Ratios Calculated fix'!T$429-'Ratios Calculated fix'!T$428)</f>
        <v>9.7016890941104938E-2</v>
      </c>
      <c r="U37" s="21">
        <f>('Ratios Calculated fix'!U37-'Ratios Calculated fix'!U$428)/('Ratios Calculated fix'!U$429-'Ratios Calculated fix'!U$428)</f>
        <v>0.65331198981565586</v>
      </c>
      <c r="V37" s="21">
        <f>('Ratios Calculated fix'!V37-'Ratios Calculated fix'!V$428)/('Ratios Calculated fix'!V$429-'Ratios Calculated fix'!V$428)</f>
        <v>0.49642668159070474</v>
      </c>
      <c r="W37" s="21">
        <f>('Ratios Calculated fix'!W37-'Ratios Calculated fix'!W$428)/('Ratios Calculated fix'!W$429-'Ratios Calculated fix'!W$428)</f>
        <v>0.63473083278910924</v>
      </c>
      <c r="X37" s="21">
        <f>('Ratios Calculated fix'!X37-'Ratios Calculated fix'!X$428)/('Ratios Calculated fix'!X$429-'Ratios Calculated fix'!X$428)</f>
        <v>0.13426020529712157</v>
      </c>
      <c r="Y37" s="21">
        <f>('Ratios Calculated fix'!Y37-'Ratios Calculated fix'!Y$428)/('Ratios Calculated fix'!Y$429-'Ratios Calculated fix'!Y$428)</f>
        <v>0.45980117288449596</v>
      </c>
      <c r="Z37" s="21">
        <f>('Ratios Calculated fix'!Z37-'Ratios Calculated fix'!Z$428)/('Ratios Calculated fix'!Z$429-'Ratios Calculated fix'!Z$428)</f>
        <v>0.86573979470287843</v>
      </c>
      <c r="AA37" s="21">
        <f>('Ratios Calculated fix'!AA37-'Ratios Calculated fix'!AA$428)/('Ratios Calculated fix'!AA$429-'Ratios Calculated fix'!AA$428)</f>
        <v>0</v>
      </c>
      <c r="AB37" s="21">
        <f>('Ratios Calculated fix'!AB37-'Ratios Calculated fix'!AB$428)/('Ratios Calculated fix'!AB$429-'Ratios Calculated fix'!AB$428)</f>
        <v>0.87932221735645111</v>
      </c>
      <c r="AC37" s="21">
        <f>('Ratios Calculated fix'!AC37-'Ratios Calculated fix'!AC$428)/('Ratios Calculated fix'!AC$429-'Ratios Calculated fix'!AC$428)</f>
        <v>1</v>
      </c>
      <c r="AD37" s="21">
        <f>('Ratios Calculated fix'!AD37-'Ratios Calculated fix'!AD$428)/('Ratios Calculated fix'!AD$429-'Ratios Calculated fix'!AD$428)</f>
        <v>0.7580914183050329</v>
      </c>
      <c r="AE37" s="21">
        <f>('Ratios Calculated fix'!AE37-'Ratios Calculated fix'!AE$428)/('Ratios Calculated fix'!AE$429-'Ratios Calculated fix'!AE$428)</f>
        <v>0.54809320449773391</v>
      </c>
      <c r="AF37" s="21">
        <f>('Ratios Calculated fix'!AF37-'Ratios Calculated fix'!AF$428)/('Ratios Calculated fix'!AF$429-'Ratios Calculated fix'!AF$428)</f>
        <v>0.42625487218828589</v>
      </c>
      <c r="AG37" s="21" t="e">
        <f>('Ratios Calculated fix'!AG37-'Ratios Calculated fix'!AG$428)/('Ratios Calculated fix'!AG$429-'Ratios Calculated fix'!AG$428)</f>
        <v>#DIV/0!</v>
      </c>
      <c r="AH37" s="21" t="e">
        <f>('Ratios Calculated fix'!AH37-'Ratios Calculated fix'!AH$428)/('Ratios Calculated fix'!AH$429-'Ratios Calculated fix'!AH$428)</f>
        <v>#DIV/0!</v>
      </c>
      <c r="AI37" s="21">
        <f>('Ratios Calculated fix'!AI37-'Ratios Calculated fix'!AI$428)/('Ratios Calculated fix'!AI$429-'Ratios Calculated fix'!AI$428)</f>
        <v>0.98610481286520402</v>
      </c>
      <c r="AJ37" s="21">
        <f>('Ratios Calculated fix'!AJ37-'Ratios Calculated fix'!AJ$428)/('Ratios Calculated fix'!AJ$429-'Ratios Calculated fix'!AJ$428)</f>
        <v>0.18821481848727117</v>
      </c>
      <c r="AK37" s="21" t="e">
        <f>('Ratios Calculated fix'!AK37-'Ratios Calculated fix'!AK$428)/('Ratios Calculated fix'!AK$429-'Ratios Calculated fix'!AK$428)</f>
        <v>#DIV/0!</v>
      </c>
      <c r="AL37" s="21" t="e">
        <f>('Ratios Calculated fix'!AL37-'Ratios Calculated fix'!AL$428)/('Ratios Calculated fix'!AL$429-'Ratios Calculated fix'!AL$428)</f>
        <v>#DIV/0!</v>
      </c>
      <c r="AM37" s="21">
        <f>('Ratios Calculated fix'!AM37-'Ratios Calculated fix'!AM$428)/('Ratios Calculated fix'!AM$429-'Ratios Calculated fix'!AM$428)</f>
        <v>0.3096333723941197</v>
      </c>
      <c r="AN37" s="21">
        <f>('Ratios Calculated fix'!AN37-'Ratios Calculated fix'!AN$428)/('Ratios Calculated fix'!AN$429-'Ratios Calculated fix'!AN$428)</f>
        <v>0.27231135290829145</v>
      </c>
      <c r="AO37" s="21">
        <f>('Ratios Calculated fix'!AO37-'Ratios Calculated fix'!AO$428)/('Ratios Calculated fix'!AO$429-'Ratios Calculated fix'!AO$428)</f>
        <v>5.7110692585223645E-2</v>
      </c>
      <c r="AP37" s="21">
        <f>('Ratios Calculated fix'!AP37-'Ratios Calculated fix'!AP$428)/('Ratios Calculated fix'!AP$429-'Ratios Calculated fix'!AP$428)</f>
        <v>0.57597445490302279</v>
      </c>
      <c r="AQ37" s="21">
        <f>('Ratios Calculated fix'!AQ37-'Ratios Calculated fix'!AQ$428)/('Ratios Calculated fix'!AQ$429-'Ratios Calculated fix'!AQ$428)</f>
        <v>0.53955184957408597</v>
      </c>
      <c r="AR37" s="21">
        <f>('Ratios Calculated fix'!AR37-'Ratios Calculated fix'!AR$428)/('Ratios Calculated fix'!AR$429-'Ratios Calculated fix'!AR$428)</f>
        <v>0.52524636018159665</v>
      </c>
      <c r="AS37" s="21">
        <f>('Ratios Calculated fix'!AS37-'Ratios Calculated fix'!AS$428)/('Ratios Calculated fix'!AS$429-'Ratios Calculated fix'!AS$428)</f>
        <v>0.5837171340888575</v>
      </c>
      <c r="AT37" s="21">
        <f>('Ratios Calculated fix'!AT37-'Ratios Calculated fix'!AT$428)/('Ratios Calculated fix'!AT$429-'Ratios Calculated fix'!AT$428)</f>
        <v>0.41010725061810965</v>
      </c>
      <c r="AU37" s="21">
        <f>('Ratios Calculated fix'!AU37-'Ratios Calculated fix'!AU$428)/('Ratios Calculated fix'!AU$429-'Ratios Calculated fix'!AU$428)</f>
        <v>0.64897324963357816</v>
      </c>
      <c r="AV37" s="21" t="e">
        <f>('Ratios Calculated fix'!AV37-'Ratios Calculated fix'!AV$428)/('Ratios Calculated fix'!AV$429-'Ratios Calculated fix'!AV$428)</f>
        <v>#DIV/0!</v>
      </c>
      <c r="AW37" s="21" t="e">
        <f>('Ratios Calculated fix'!AW37-'Ratios Calculated fix'!AW$428)/('Ratios Calculated fix'!AW$429-'Ratios Calculated fix'!AW$428)</f>
        <v>#DIV/0!</v>
      </c>
      <c r="AX37" s="21" t="e">
        <f>('Ratios Calculated fix'!AX37-'Ratios Calculated fix'!AX$428)/('Ratios Calculated fix'!AX$429-'Ratios Calculated fix'!AX$428)</f>
        <v>#DIV/0!</v>
      </c>
      <c r="AY37" s="21">
        <f>('Ratios Calculated fix'!AY37-'Ratios Calculated fix'!AY$428)/('Ratios Calculated fix'!AY$429-'Ratios Calculated fix'!AY$428)</f>
        <v>0.23903694353557056</v>
      </c>
      <c r="AZ37" s="21">
        <f>('Ratios Calculated fix'!AZ37-'Ratios Calculated fix'!AZ$428)/('Ratios Calculated fix'!AZ$429-'Ratios Calculated fix'!AZ$428)</f>
        <v>0.75745349968458775</v>
      </c>
      <c r="BA37" s="21">
        <f>('Ratios Calculated fix'!BA37-'Ratios Calculated fix'!BA$428)/('Ratios Calculated fix'!BA$429-'Ratios Calculated fix'!BA$428)</f>
        <v>0.74373253996022193</v>
      </c>
      <c r="BB37" s="21" t="e">
        <f>('Ratios Calculated fix'!BB37-'Ratios Calculated fix'!BB$428)/('Ratios Calculated fix'!BB$429-'Ratios Calculated fix'!BB$428)</f>
        <v>#DIV/0!</v>
      </c>
      <c r="BC37" s="21">
        <f>('Ratios Calculated fix'!BC37-'Ratios Calculated fix'!BC$428)/('Ratios Calculated fix'!BC$429-'Ratios Calculated fix'!BC$428)</f>
        <v>0.20353201626012438</v>
      </c>
    </row>
    <row r="38" spans="1:55" x14ac:dyDescent="0.2">
      <c r="A38" s="3" t="s">
        <v>57</v>
      </c>
      <c r="B38" s="3" t="s">
        <v>58</v>
      </c>
      <c r="C38" s="3" t="s">
        <v>59</v>
      </c>
      <c r="D38" s="3">
        <v>185217</v>
      </c>
      <c r="E38" s="3" t="s">
        <v>16</v>
      </c>
      <c r="F38" s="3">
        <v>2019</v>
      </c>
      <c r="G38" s="3" t="s">
        <v>17</v>
      </c>
      <c r="H38" s="4">
        <v>43738</v>
      </c>
      <c r="I38" s="4">
        <v>43795</v>
      </c>
      <c r="J38" s="4">
        <v>43854</v>
      </c>
      <c r="K38" s="5">
        <v>220500000</v>
      </c>
      <c r="L38" s="5">
        <v>222100000</v>
      </c>
      <c r="M38" s="3" t="s">
        <v>60</v>
      </c>
      <c r="N38" s="20">
        <f>('Ratios Calculated fix'!N38-'Ratios Calculated fix'!N$428)/('Ratios Calculated fix'!N$429-'Ratios Calculated fix'!N$428)</f>
        <v>7.4267202647374492E-2</v>
      </c>
      <c r="O38" s="21">
        <f>('Ratios Calculated fix'!O38-'Ratios Calculated fix'!O$428)/('Ratios Calculated fix'!O$429-'Ratios Calculated fix'!O$428)</f>
        <v>6.99908003546824E-2</v>
      </c>
      <c r="P38" s="21">
        <f>('Ratios Calculated fix'!P38-'Ratios Calculated fix'!P$428)/('Ratios Calculated fix'!P$429-'Ratios Calculated fix'!P$428)</f>
        <v>0.13319160032849195</v>
      </c>
      <c r="Q38" s="21">
        <f>('Ratios Calculated fix'!Q38-'Ratios Calculated fix'!Q$428)/('Ratios Calculated fix'!Q$429-'Ratios Calculated fix'!Q$428)</f>
        <v>0.2602418298153405</v>
      </c>
      <c r="R38" s="21">
        <f>('Ratios Calculated fix'!R38-'Ratios Calculated fix'!R$428)/('Ratios Calculated fix'!R$429-'Ratios Calculated fix'!R$428)</f>
        <v>5.6932768512621822E-2</v>
      </c>
      <c r="S38" s="21">
        <f>('Ratios Calculated fix'!S38-'Ratios Calculated fix'!S$428)/('Ratios Calculated fix'!S$429-'Ratios Calculated fix'!S$428)</f>
        <v>4.4016794312071263E-2</v>
      </c>
      <c r="T38" s="21">
        <f>('Ratios Calculated fix'!T38-'Ratios Calculated fix'!T$428)/('Ratios Calculated fix'!T$429-'Ratios Calculated fix'!T$428)</f>
        <v>4.9387796184839079E-2</v>
      </c>
      <c r="U38" s="21">
        <f>('Ratios Calculated fix'!U38-'Ratios Calculated fix'!U$428)/('Ratios Calculated fix'!U$429-'Ratios Calculated fix'!U$428)</f>
        <v>0.64566096879450652</v>
      </c>
      <c r="V38" s="21">
        <f>('Ratios Calculated fix'!V38-'Ratios Calculated fix'!V$428)/('Ratios Calculated fix'!V$429-'Ratios Calculated fix'!V$428)</f>
        <v>0.4954409953005392</v>
      </c>
      <c r="W38" s="21">
        <f>('Ratios Calculated fix'!W38-'Ratios Calculated fix'!W$428)/('Ratios Calculated fix'!W$429-'Ratios Calculated fix'!W$428)</f>
        <v>0.62678059807466424</v>
      </c>
      <c r="X38" s="21">
        <f>('Ratios Calculated fix'!X38-'Ratios Calculated fix'!X$428)/('Ratios Calculated fix'!X$429-'Ratios Calculated fix'!X$428)</f>
        <v>0.25524192719687561</v>
      </c>
      <c r="Y38" s="21">
        <f>('Ratios Calculated fix'!Y38-'Ratios Calculated fix'!Y$428)/('Ratios Calculated fix'!Y$429-'Ratios Calculated fix'!Y$428)</f>
        <v>0.4812940115046106</v>
      </c>
      <c r="Z38" s="21">
        <f>('Ratios Calculated fix'!Z38-'Ratios Calculated fix'!Z$428)/('Ratios Calculated fix'!Z$429-'Ratios Calculated fix'!Z$428)</f>
        <v>0.74475807280312445</v>
      </c>
      <c r="AA38" s="21">
        <f>('Ratios Calculated fix'!AA38-'Ratios Calculated fix'!AA$428)/('Ratios Calculated fix'!AA$429-'Ratios Calculated fix'!AA$428)</f>
        <v>6.3414051989031064E-2</v>
      </c>
      <c r="AB38" s="21">
        <f>('Ratios Calculated fix'!AB38-'Ratios Calculated fix'!AB$428)/('Ratios Calculated fix'!AB$429-'Ratios Calculated fix'!AB$428)</f>
        <v>0.91538888960651388</v>
      </c>
      <c r="AC38" s="21">
        <f>('Ratios Calculated fix'!AC38-'Ratios Calculated fix'!AC$428)/('Ratios Calculated fix'!AC$429-'Ratios Calculated fix'!AC$428)</f>
        <v>0.27604506196958567</v>
      </c>
      <c r="AD38" s="21">
        <f>('Ratios Calculated fix'!AD38-'Ratios Calculated fix'!AD$428)/('Ratios Calculated fix'!AD$429-'Ratios Calculated fix'!AD$428)</f>
        <v>0.45945935728088327</v>
      </c>
      <c r="AE38" s="21">
        <f>('Ratios Calculated fix'!AE38-'Ratios Calculated fix'!AE$428)/('Ratios Calculated fix'!AE$429-'Ratios Calculated fix'!AE$428)</f>
        <v>0.5223953664010228</v>
      </c>
      <c r="AF38" s="21">
        <f>('Ratios Calculated fix'!AF38-'Ratios Calculated fix'!AF$428)/('Ratios Calculated fix'!AF$429-'Ratios Calculated fix'!AF$428)</f>
        <v>0.47587169305349536</v>
      </c>
      <c r="AG38" s="21" t="e">
        <f>('Ratios Calculated fix'!AG38-'Ratios Calculated fix'!AG$428)/('Ratios Calculated fix'!AG$429-'Ratios Calculated fix'!AG$428)</f>
        <v>#DIV/0!</v>
      </c>
      <c r="AH38" s="21" t="e">
        <f>('Ratios Calculated fix'!AH38-'Ratios Calculated fix'!AH$428)/('Ratios Calculated fix'!AH$429-'Ratios Calculated fix'!AH$428)</f>
        <v>#DIV/0!</v>
      </c>
      <c r="AI38" s="21">
        <f>('Ratios Calculated fix'!AI38-'Ratios Calculated fix'!AI$428)/('Ratios Calculated fix'!AI$429-'Ratios Calculated fix'!AI$428)</f>
        <v>0.98541732308092389</v>
      </c>
      <c r="AJ38" s="21">
        <f>('Ratios Calculated fix'!AJ38-'Ratios Calculated fix'!AJ$428)/('Ratios Calculated fix'!AJ$429-'Ratios Calculated fix'!AJ$428)</f>
        <v>0.19873060518704705</v>
      </c>
      <c r="AK38" s="21" t="e">
        <f>('Ratios Calculated fix'!AK38-'Ratios Calculated fix'!AK$428)/('Ratios Calculated fix'!AK$429-'Ratios Calculated fix'!AK$428)</f>
        <v>#DIV/0!</v>
      </c>
      <c r="AL38" s="21" t="e">
        <f>('Ratios Calculated fix'!AL38-'Ratios Calculated fix'!AL$428)/('Ratios Calculated fix'!AL$429-'Ratios Calculated fix'!AL$428)</f>
        <v>#DIV/0!</v>
      </c>
      <c r="AM38" s="21">
        <f>('Ratios Calculated fix'!AM38-'Ratios Calculated fix'!AM$428)/('Ratios Calculated fix'!AM$429-'Ratios Calculated fix'!AM$428)</f>
        <v>0.31474600437165534</v>
      </c>
      <c r="AN38" s="21">
        <f>('Ratios Calculated fix'!AN38-'Ratios Calculated fix'!AN$428)/('Ratios Calculated fix'!AN$429-'Ratios Calculated fix'!AN$428)</f>
        <v>0.27254714830313759</v>
      </c>
      <c r="AO38" s="21">
        <f>('Ratios Calculated fix'!AO38-'Ratios Calculated fix'!AO$428)/('Ratios Calculated fix'!AO$429-'Ratios Calculated fix'!AO$428)</f>
        <v>9.2175315861669521E-2</v>
      </c>
      <c r="AP38" s="21">
        <f>('Ratios Calculated fix'!AP38-'Ratios Calculated fix'!AP$428)/('Ratios Calculated fix'!AP$429-'Ratios Calculated fix'!AP$428)</f>
        <v>0.57351767347551674</v>
      </c>
      <c r="AQ38" s="21">
        <f>('Ratios Calculated fix'!AQ38-'Ratios Calculated fix'!AQ$428)/('Ratios Calculated fix'!AQ$429-'Ratios Calculated fix'!AQ$428)</f>
        <v>0.71348386890517645</v>
      </c>
      <c r="AR38" s="21">
        <f>('Ratios Calculated fix'!AR38-'Ratios Calculated fix'!AR$428)/('Ratios Calculated fix'!AR$429-'Ratios Calculated fix'!AR$428)</f>
        <v>0.45744577501261419</v>
      </c>
      <c r="AS38" s="21">
        <f>('Ratios Calculated fix'!AS38-'Ratios Calculated fix'!AS$428)/('Ratios Calculated fix'!AS$429-'Ratios Calculated fix'!AS$428)</f>
        <v>0.55510968135244787</v>
      </c>
      <c r="AT38" s="21">
        <f>('Ratios Calculated fix'!AT38-'Ratios Calculated fix'!AT$428)/('Ratios Calculated fix'!AT$429-'Ratios Calculated fix'!AT$428)</f>
        <v>0.46313183027192306</v>
      </c>
      <c r="AU38" s="21">
        <f>('Ratios Calculated fix'!AU38-'Ratios Calculated fix'!AU$428)/('Ratios Calculated fix'!AU$429-'Ratios Calculated fix'!AU$428)</f>
        <v>0.65401148960145017</v>
      </c>
      <c r="AV38" s="21" t="e">
        <f>('Ratios Calculated fix'!AV38-'Ratios Calculated fix'!AV$428)/('Ratios Calculated fix'!AV$429-'Ratios Calculated fix'!AV$428)</f>
        <v>#DIV/0!</v>
      </c>
      <c r="AW38" s="21" t="e">
        <f>('Ratios Calculated fix'!AW38-'Ratios Calculated fix'!AW$428)/('Ratios Calculated fix'!AW$429-'Ratios Calculated fix'!AW$428)</f>
        <v>#DIV/0!</v>
      </c>
      <c r="AX38" s="21" t="e">
        <f>('Ratios Calculated fix'!AX38-'Ratios Calculated fix'!AX$428)/('Ratios Calculated fix'!AX$429-'Ratios Calculated fix'!AX$428)</f>
        <v>#DIV/0!</v>
      </c>
      <c r="AY38" s="21">
        <f>('Ratios Calculated fix'!AY38-'Ratios Calculated fix'!AY$428)/('Ratios Calculated fix'!AY$429-'Ratios Calculated fix'!AY$428)</f>
        <v>0.24182444200293712</v>
      </c>
      <c r="AZ38" s="21">
        <f>('Ratios Calculated fix'!AZ38-'Ratios Calculated fix'!AZ$428)/('Ratios Calculated fix'!AZ$429-'Ratios Calculated fix'!AZ$428)</f>
        <v>0.73945596791121582</v>
      </c>
      <c r="BA38" s="21">
        <f>('Ratios Calculated fix'!BA38-'Ratios Calculated fix'!BA$428)/('Ratios Calculated fix'!BA$429-'Ratios Calculated fix'!BA$428)</f>
        <v>0.74333854632009755</v>
      </c>
      <c r="BB38" s="21" t="e">
        <f>('Ratios Calculated fix'!BB38-'Ratios Calculated fix'!BB$428)/('Ratios Calculated fix'!BB$429-'Ratios Calculated fix'!BB$428)</f>
        <v>#DIV/0!</v>
      </c>
      <c r="BC38" s="21">
        <f>('Ratios Calculated fix'!BC38-'Ratios Calculated fix'!BC$428)/('Ratios Calculated fix'!BC$429-'Ratios Calculated fix'!BC$428)</f>
        <v>0.22243757791795035</v>
      </c>
    </row>
    <row r="39" spans="1:55" x14ac:dyDescent="0.2">
      <c r="A39" s="3" t="s">
        <v>124</v>
      </c>
      <c r="B39" s="3" t="s">
        <v>125</v>
      </c>
      <c r="C39" s="3" t="s">
        <v>34</v>
      </c>
      <c r="D39" s="3">
        <v>65820</v>
      </c>
      <c r="E39" s="3" t="s">
        <v>16</v>
      </c>
      <c r="F39" s="3">
        <v>2019</v>
      </c>
      <c r="G39" s="3" t="s">
        <v>17</v>
      </c>
      <c r="H39" s="4">
        <v>43830</v>
      </c>
      <c r="I39" s="4">
        <v>43873</v>
      </c>
      <c r="J39" s="4">
        <v>43873</v>
      </c>
      <c r="K39" s="5">
        <v>297300000</v>
      </c>
      <c r="L39" s="5">
        <v>308100000</v>
      </c>
      <c r="M39" s="3" t="s">
        <v>126</v>
      </c>
      <c r="N39" s="20">
        <f>('Ratios Calculated fix'!N39-'Ratios Calculated fix'!N$428)/('Ratios Calculated fix'!N$429-'Ratios Calculated fix'!N$428)</f>
        <v>9.2892117780966149E-2</v>
      </c>
      <c r="O39" s="21">
        <f>('Ratios Calculated fix'!O39-'Ratios Calculated fix'!O$428)/('Ratios Calculated fix'!O$429-'Ratios Calculated fix'!O$428)</f>
        <v>7.0650998164320494E-2</v>
      </c>
      <c r="P39" s="21">
        <f>('Ratios Calculated fix'!P39-'Ratios Calculated fix'!P$428)/('Ratios Calculated fix'!P$429-'Ratios Calculated fix'!P$428)</f>
        <v>0.10009224061753795</v>
      </c>
      <c r="Q39" s="21">
        <f>('Ratios Calculated fix'!Q39-'Ratios Calculated fix'!Q$428)/('Ratios Calculated fix'!Q$429-'Ratios Calculated fix'!Q$428)</f>
        <v>0.26244165344618159</v>
      </c>
      <c r="R39" s="21">
        <f>('Ratios Calculated fix'!R39-'Ratios Calculated fix'!R$428)/('Ratios Calculated fix'!R$429-'Ratios Calculated fix'!R$428)</f>
        <v>9.3953719491132182E-2</v>
      </c>
      <c r="S39" s="21">
        <f>('Ratios Calculated fix'!S39-'Ratios Calculated fix'!S$428)/('Ratios Calculated fix'!S$429-'Ratios Calculated fix'!S$428)</f>
        <v>1.594941210458026E-4</v>
      </c>
      <c r="T39" s="21">
        <f>('Ratios Calculated fix'!T39-'Ratios Calculated fix'!T$428)/('Ratios Calculated fix'!T$429-'Ratios Calculated fix'!T$428)</f>
        <v>9.4897164154270866E-2</v>
      </c>
      <c r="U39" s="21">
        <f>('Ratios Calculated fix'!U39-'Ratios Calculated fix'!U$428)/('Ratios Calculated fix'!U$429-'Ratios Calculated fix'!U$428)</f>
        <v>0.65213070724248645</v>
      </c>
      <c r="V39" s="21">
        <f>('Ratios Calculated fix'!V39-'Ratios Calculated fix'!V$428)/('Ratios Calculated fix'!V$429-'Ratios Calculated fix'!V$428)</f>
        <v>0.48828836480389604</v>
      </c>
      <c r="W39" s="21">
        <f>('Ratios Calculated fix'!W39-'Ratios Calculated fix'!W$428)/('Ratios Calculated fix'!W$429-'Ratios Calculated fix'!W$428)</f>
        <v>0.63435823418105231</v>
      </c>
      <c r="X39" s="21">
        <f>('Ratios Calculated fix'!X39-'Ratios Calculated fix'!X$428)/('Ratios Calculated fix'!X$429-'Ratios Calculated fix'!X$428)</f>
        <v>0.37531960181491053</v>
      </c>
      <c r="Y39" s="21">
        <f>('Ratios Calculated fix'!Y39-'Ratios Calculated fix'!Y$428)/('Ratios Calculated fix'!Y$429-'Ratios Calculated fix'!Y$428)</f>
        <v>0.49902058295066304</v>
      </c>
      <c r="Z39" s="21">
        <f>('Ratios Calculated fix'!Z39-'Ratios Calculated fix'!Z$428)/('Ratios Calculated fix'!Z$429-'Ratios Calculated fix'!Z$428)</f>
        <v>0.62468039818508936</v>
      </c>
      <c r="AA39" s="21">
        <f>('Ratios Calculated fix'!AA39-'Ratios Calculated fix'!AA$428)/('Ratios Calculated fix'!AA$429-'Ratios Calculated fix'!AA$428)</f>
        <v>0.65590607199620843</v>
      </c>
      <c r="AB39" s="21">
        <f>('Ratios Calculated fix'!AB39-'Ratios Calculated fix'!AB$428)/('Ratios Calculated fix'!AB$429-'Ratios Calculated fix'!AB$428)</f>
        <v>0.88008165391355009</v>
      </c>
      <c r="AC39" s="21">
        <f>('Ratios Calculated fix'!AC39-'Ratios Calculated fix'!AC$428)/('Ratios Calculated fix'!AC$429-'Ratios Calculated fix'!AC$428)</f>
        <v>0.30894011938434346</v>
      </c>
      <c r="AD39" s="21">
        <f>('Ratios Calculated fix'!AD39-'Ratios Calculated fix'!AD$428)/('Ratios Calculated fix'!AD$429-'Ratios Calculated fix'!AD$428)</f>
        <v>0.46299070779518764</v>
      </c>
      <c r="AE39" s="21">
        <f>('Ratios Calculated fix'!AE39-'Ratios Calculated fix'!AE$428)/('Ratios Calculated fix'!AE$429-'Ratios Calculated fix'!AE$428)</f>
        <v>0.52641043567010437</v>
      </c>
      <c r="AF39" s="21">
        <f>('Ratios Calculated fix'!AF39-'Ratios Calculated fix'!AF$428)/('Ratios Calculated fix'!AF$429-'Ratios Calculated fix'!AF$428)</f>
        <v>0.39278714850022023</v>
      </c>
      <c r="AG39" s="21" t="e">
        <f>('Ratios Calculated fix'!AG39-'Ratios Calculated fix'!AG$428)/('Ratios Calculated fix'!AG$429-'Ratios Calculated fix'!AG$428)</f>
        <v>#DIV/0!</v>
      </c>
      <c r="AH39" s="21" t="e">
        <f>('Ratios Calculated fix'!AH39-'Ratios Calculated fix'!AH$428)/('Ratios Calculated fix'!AH$429-'Ratios Calculated fix'!AH$428)</f>
        <v>#DIV/0!</v>
      </c>
      <c r="AI39" s="21">
        <f>('Ratios Calculated fix'!AI39-'Ratios Calculated fix'!AI$428)/('Ratios Calculated fix'!AI$429-'Ratios Calculated fix'!AI$428)</f>
        <v>0.98634078370592049</v>
      </c>
      <c r="AJ39" s="21">
        <f>('Ratios Calculated fix'!AJ39-'Ratios Calculated fix'!AJ$428)/('Ratios Calculated fix'!AJ$429-'Ratios Calculated fix'!AJ$428)</f>
        <v>0.15533454623353565</v>
      </c>
      <c r="AK39" s="21" t="e">
        <f>('Ratios Calculated fix'!AK39-'Ratios Calculated fix'!AK$428)/('Ratios Calculated fix'!AK$429-'Ratios Calculated fix'!AK$428)</f>
        <v>#DIV/0!</v>
      </c>
      <c r="AL39" s="21" t="e">
        <f>('Ratios Calculated fix'!AL39-'Ratios Calculated fix'!AL$428)/('Ratios Calculated fix'!AL$429-'Ratios Calculated fix'!AL$428)</f>
        <v>#DIV/0!</v>
      </c>
      <c r="AM39" s="21">
        <f>('Ratios Calculated fix'!AM39-'Ratios Calculated fix'!AM$428)/('Ratios Calculated fix'!AM$429-'Ratios Calculated fix'!AM$428)</f>
        <v>0.31007197898265687</v>
      </c>
      <c r="AN39" s="21">
        <f>('Ratios Calculated fix'!AN39-'Ratios Calculated fix'!AN$428)/('Ratios Calculated fix'!AN$429-'Ratios Calculated fix'!AN$428)</f>
        <v>0.27554281840662026</v>
      </c>
      <c r="AO39" s="21">
        <f>('Ratios Calculated fix'!AO39-'Ratios Calculated fix'!AO$428)/('Ratios Calculated fix'!AO$429-'Ratios Calculated fix'!AO$428)</f>
        <v>0.15222263765900024</v>
      </c>
      <c r="AP39" s="21">
        <f>('Ratios Calculated fix'!AP39-'Ratios Calculated fix'!AP$428)/('Ratios Calculated fix'!AP$429-'Ratios Calculated fix'!AP$428)</f>
        <v>0.573408889099285</v>
      </c>
      <c r="AQ39" s="21">
        <f>('Ratios Calculated fix'!AQ39-'Ratios Calculated fix'!AQ$428)/('Ratios Calculated fix'!AQ$429-'Ratios Calculated fix'!AQ$428)</f>
        <v>0.5489098152609595</v>
      </c>
      <c r="AR39" s="21">
        <f>('Ratios Calculated fix'!AR39-'Ratios Calculated fix'!AR$428)/('Ratios Calculated fix'!AR$429-'Ratios Calculated fix'!AR$428)</f>
        <v>0.31265388302694352</v>
      </c>
      <c r="AS39" s="21">
        <f>('Ratios Calculated fix'!AS39-'Ratios Calculated fix'!AS$428)/('Ratios Calculated fix'!AS$429-'Ratios Calculated fix'!AS$428)</f>
        <v>0.60298251055891616</v>
      </c>
      <c r="AT39" s="21">
        <f>('Ratios Calculated fix'!AT39-'Ratios Calculated fix'!AT$428)/('Ratios Calculated fix'!AT$429-'Ratios Calculated fix'!AT$428)</f>
        <v>0.41735823970090397</v>
      </c>
      <c r="AU39" s="21">
        <f>('Ratios Calculated fix'!AU39-'Ratios Calculated fix'!AU$428)/('Ratios Calculated fix'!AU$429-'Ratios Calculated fix'!AU$428)</f>
        <v>0.65730505321190957</v>
      </c>
      <c r="AV39" s="21" t="e">
        <f>('Ratios Calculated fix'!AV39-'Ratios Calculated fix'!AV$428)/('Ratios Calculated fix'!AV$429-'Ratios Calculated fix'!AV$428)</f>
        <v>#DIV/0!</v>
      </c>
      <c r="AW39" s="21" t="e">
        <f>('Ratios Calculated fix'!AW39-'Ratios Calculated fix'!AW$428)/('Ratios Calculated fix'!AW$429-'Ratios Calculated fix'!AW$428)</f>
        <v>#DIV/0!</v>
      </c>
      <c r="AX39" s="21" t="e">
        <f>('Ratios Calculated fix'!AX39-'Ratios Calculated fix'!AX$428)/('Ratios Calculated fix'!AX$429-'Ratios Calculated fix'!AX$428)</f>
        <v>#DIV/0!</v>
      </c>
      <c r="AY39" s="21">
        <f>('Ratios Calculated fix'!AY39-'Ratios Calculated fix'!AY$428)/('Ratios Calculated fix'!AY$429-'Ratios Calculated fix'!AY$428)</f>
        <v>0.24269272299402866</v>
      </c>
      <c r="AZ39" s="21">
        <f>('Ratios Calculated fix'!AZ39-'Ratios Calculated fix'!AZ$428)/('Ratios Calculated fix'!AZ$429-'Ratios Calculated fix'!AZ$428)</f>
        <v>0.75122837281449883</v>
      </c>
      <c r="BA39" s="21">
        <f>('Ratios Calculated fix'!BA39-'Ratios Calculated fix'!BA$428)/('Ratios Calculated fix'!BA$429-'Ratios Calculated fix'!BA$428)</f>
        <v>0.74412108938027355</v>
      </c>
      <c r="BB39" s="21" t="e">
        <f>('Ratios Calculated fix'!BB39-'Ratios Calculated fix'!BB$428)/('Ratios Calculated fix'!BB$429-'Ratios Calculated fix'!BB$428)</f>
        <v>#DIV/0!</v>
      </c>
      <c r="BC39" s="21">
        <f>('Ratios Calculated fix'!BC39-'Ratios Calculated fix'!BC$428)/('Ratios Calculated fix'!BC$429-'Ratios Calculated fix'!BC$428)</f>
        <v>0.27084026826712765</v>
      </c>
    </row>
    <row r="40" spans="1:55" x14ac:dyDescent="0.2">
      <c r="A40" s="3" t="s">
        <v>146</v>
      </c>
      <c r="B40" s="3" t="s">
        <v>147</v>
      </c>
      <c r="C40" s="3" t="s">
        <v>45</v>
      </c>
      <c r="D40" s="3">
        <v>378125</v>
      </c>
      <c r="E40" s="3" t="s">
        <v>16</v>
      </c>
      <c r="F40" s="3">
        <v>2019</v>
      </c>
      <c r="G40" s="3" t="s">
        <v>17</v>
      </c>
      <c r="H40" s="4">
        <v>43830</v>
      </c>
      <c r="I40" s="4">
        <v>43864</v>
      </c>
      <c r="J40" s="4">
        <v>43864</v>
      </c>
      <c r="K40" s="5">
        <v>255250000</v>
      </c>
      <c r="L40" s="5">
        <v>256310000</v>
      </c>
      <c r="M40" s="3" t="s">
        <v>148</v>
      </c>
      <c r="N40" s="20">
        <f>('Ratios Calculated fix'!N40-'Ratios Calculated fix'!N$428)/('Ratios Calculated fix'!N$429-'Ratios Calculated fix'!N$428)</f>
        <v>4.9908393554230941E-2</v>
      </c>
      <c r="O40" s="21">
        <f>('Ratios Calculated fix'!O40-'Ratios Calculated fix'!O$428)/('Ratios Calculated fix'!O$429-'Ratios Calculated fix'!O$428)</f>
        <v>4.0199592841572304E-2</v>
      </c>
      <c r="P40" s="21">
        <f>('Ratios Calculated fix'!P40-'Ratios Calculated fix'!P$428)/('Ratios Calculated fix'!P$429-'Ratios Calculated fix'!P$428)</f>
        <v>4.0641232305098557E-2</v>
      </c>
      <c r="Q40" s="21">
        <f>('Ratios Calculated fix'!Q40-'Ratios Calculated fix'!Q$428)/('Ratios Calculated fix'!Q$429-'Ratios Calculated fix'!Q$428)</f>
        <v>0.26572260450704582</v>
      </c>
      <c r="R40" s="21">
        <f>('Ratios Calculated fix'!R40-'Ratios Calculated fix'!R$428)/('Ratios Calculated fix'!R$429-'Ratios Calculated fix'!R$428)</f>
        <v>9.045857565182655E-2</v>
      </c>
      <c r="S40" s="21">
        <f>('Ratios Calculated fix'!S40-'Ratios Calculated fix'!S$428)/('Ratios Calculated fix'!S$429-'Ratios Calculated fix'!S$428)</f>
        <v>2.0263542263136416E-3</v>
      </c>
      <c r="T40" s="21">
        <f>('Ratios Calculated fix'!T40-'Ratios Calculated fix'!T$428)/('Ratios Calculated fix'!T$429-'Ratios Calculated fix'!T$428)</f>
        <v>9.1020821711607497E-2</v>
      </c>
      <c r="U40" s="21">
        <f>('Ratios Calculated fix'!U40-'Ratios Calculated fix'!U$428)/('Ratios Calculated fix'!U$429-'Ratios Calculated fix'!U$428)</f>
        <v>0.65616272682024857</v>
      </c>
      <c r="V40" s="21">
        <f>('Ratios Calculated fix'!V40-'Ratios Calculated fix'!V$428)/('Ratios Calculated fix'!V$429-'Ratios Calculated fix'!V$428)</f>
        <v>0.488884330892427</v>
      </c>
      <c r="W40" s="21">
        <f>('Ratios Calculated fix'!W40-'Ratios Calculated fix'!W$428)/('Ratios Calculated fix'!W$429-'Ratios Calculated fix'!W$428)</f>
        <v>0.63853974574627081</v>
      </c>
      <c r="X40" s="21">
        <f>('Ratios Calculated fix'!X40-'Ratios Calculated fix'!X$428)/('Ratios Calculated fix'!X$429-'Ratios Calculated fix'!X$428)</f>
        <v>0.37379936491437693</v>
      </c>
      <c r="Y40" s="21">
        <f>('Ratios Calculated fix'!Y40-'Ratios Calculated fix'!Y$428)/('Ratios Calculated fix'!Y$429-'Ratios Calculated fix'!Y$428)</f>
        <v>0.45858266585270796</v>
      </c>
      <c r="Z40" s="21">
        <f>('Ratios Calculated fix'!Z40-'Ratios Calculated fix'!Z$428)/('Ratios Calculated fix'!Z$429-'Ratios Calculated fix'!Z$428)</f>
        <v>0.62620063508562296</v>
      </c>
      <c r="AA40" s="21">
        <f>('Ratios Calculated fix'!AA40-'Ratios Calculated fix'!AA$428)/('Ratios Calculated fix'!AA$429-'Ratios Calculated fix'!AA$428)</f>
        <v>0.25929347675056152</v>
      </c>
      <c r="AB40" s="21">
        <f>('Ratios Calculated fix'!AB40-'Ratios Calculated fix'!AB$428)/('Ratios Calculated fix'!AB$429-'Ratios Calculated fix'!AB$428)</f>
        <v>0.85248783671551354</v>
      </c>
      <c r="AC40" s="21">
        <f>('Ratios Calculated fix'!AC40-'Ratios Calculated fix'!AC$428)/('Ratios Calculated fix'!AC$429-'Ratios Calculated fix'!AC$428)</f>
        <v>0.17850153667450305</v>
      </c>
      <c r="AD40" s="21">
        <f>('Ratios Calculated fix'!AD40-'Ratios Calculated fix'!AD$428)/('Ratios Calculated fix'!AD$429-'Ratios Calculated fix'!AD$428)</f>
        <v>0.40452447415317272</v>
      </c>
      <c r="AE40" s="21">
        <f>('Ratios Calculated fix'!AE40-'Ratios Calculated fix'!AE$428)/('Ratios Calculated fix'!AE$429-'Ratios Calculated fix'!AE$428)</f>
        <v>0.45190685757959431</v>
      </c>
      <c r="AF40" s="21">
        <f>('Ratios Calculated fix'!AF40-'Ratios Calculated fix'!AF$428)/('Ratios Calculated fix'!AF$429-'Ratios Calculated fix'!AF$428)</f>
        <v>0.39654869199382581</v>
      </c>
      <c r="AG40" s="21" t="e">
        <f>('Ratios Calculated fix'!AG40-'Ratios Calculated fix'!AG$428)/('Ratios Calculated fix'!AG$429-'Ratios Calculated fix'!AG$428)</f>
        <v>#DIV/0!</v>
      </c>
      <c r="AH40" s="21" t="e">
        <f>('Ratios Calculated fix'!AH40-'Ratios Calculated fix'!AH$428)/('Ratios Calculated fix'!AH$429-'Ratios Calculated fix'!AH$428)</f>
        <v>#DIV/0!</v>
      </c>
      <c r="AI40" s="21">
        <f>('Ratios Calculated fix'!AI40-'Ratios Calculated fix'!AI$428)/('Ratios Calculated fix'!AI$429-'Ratios Calculated fix'!AI$428)</f>
        <v>0.9869263821979789</v>
      </c>
      <c r="AJ40" s="21">
        <f>('Ratios Calculated fix'!AJ40-'Ratios Calculated fix'!AJ$428)/('Ratios Calculated fix'!AJ$429-'Ratios Calculated fix'!AJ$428)</f>
        <v>0.10955998702490499</v>
      </c>
      <c r="AK40" s="21" t="e">
        <f>('Ratios Calculated fix'!AK40-'Ratios Calculated fix'!AK$428)/('Ratios Calculated fix'!AK$429-'Ratios Calculated fix'!AK$428)</f>
        <v>#DIV/0!</v>
      </c>
      <c r="AL40" s="21" t="e">
        <f>('Ratios Calculated fix'!AL40-'Ratios Calculated fix'!AL$428)/('Ratios Calculated fix'!AL$429-'Ratios Calculated fix'!AL$428)</f>
        <v>#DIV/0!</v>
      </c>
      <c r="AM40" s="21">
        <f>('Ratios Calculated fix'!AM40-'Ratios Calculated fix'!AM$428)/('Ratios Calculated fix'!AM$429-'Ratios Calculated fix'!AM$428)</f>
        <v>0.31791673867328557</v>
      </c>
      <c r="AN40" s="21">
        <f>('Ratios Calculated fix'!AN40-'Ratios Calculated fix'!AN$428)/('Ratios Calculated fix'!AN$429-'Ratios Calculated fix'!AN$428)</f>
        <v>0.28175642339515977</v>
      </c>
      <c r="AO40" s="21">
        <f>('Ratios Calculated fix'!AO40-'Ratios Calculated fix'!AO$428)/('Ratios Calculated fix'!AO$429-'Ratios Calculated fix'!AO$428)</f>
        <v>0.23568316440870804</v>
      </c>
      <c r="AP40" s="21">
        <f>('Ratios Calculated fix'!AP40-'Ratios Calculated fix'!AP$428)/('Ratios Calculated fix'!AP$429-'Ratios Calculated fix'!AP$428)</f>
        <v>0.57644761894068308</v>
      </c>
      <c r="AQ40" s="21">
        <f>('Ratios Calculated fix'!AQ40-'Ratios Calculated fix'!AQ$428)/('Ratios Calculated fix'!AQ$429-'Ratios Calculated fix'!AQ$428)</f>
        <v>0.6271440450047624</v>
      </c>
      <c r="AR40" s="21">
        <f>('Ratios Calculated fix'!AR40-'Ratios Calculated fix'!AR$428)/('Ratios Calculated fix'!AR$429-'Ratios Calculated fix'!AR$428)</f>
        <v>0.26391131382553568</v>
      </c>
      <c r="AS40" s="21">
        <f>('Ratios Calculated fix'!AS40-'Ratios Calculated fix'!AS$428)/('Ratios Calculated fix'!AS$429-'Ratios Calculated fix'!AS$428)</f>
        <v>0.61454429973050362</v>
      </c>
      <c r="AT40" s="21">
        <f>('Ratios Calculated fix'!AT40-'Ratios Calculated fix'!AT$428)/('Ratios Calculated fix'!AT$429-'Ratios Calculated fix'!AT$428)</f>
        <v>0.42989845223831741</v>
      </c>
      <c r="AU40" s="21">
        <f>('Ratios Calculated fix'!AU40-'Ratios Calculated fix'!AU$428)/('Ratios Calculated fix'!AU$429-'Ratios Calculated fix'!AU$428)</f>
        <v>0.61774694920059692</v>
      </c>
      <c r="AV40" s="21" t="e">
        <f>('Ratios Calculated fix'!AV40-'Ratios Calculated fix'!AV$428)/('Ratios Calculated fix'!AV$429-'Ratios Calculated fix'!AV$428)</f>
        <v>#DIV/0!</v>
      </c>
      <c r="AW40" s="21" t="e">
        <f>('Ratios Calculated fix'!AW40-'Ratios Calculated fix'!AW$428)/('Ratios Calculated fix'!AW$429-'Ratios Calculated fix'!AW$428)</f>
        <v>#DIV/0!</v>
      </c>
      <c r="AX40" s="21" t="e">
        <f>('Ratios Calculated fix'!AX40-'Ratios Calculated fix'!AX$428)/('Ratios Calculated fix'!AX$429-'Ratios Calculated fix'!AX$428)</f>
        <v>#DIV/0!</v>
      </c>
      <c r="AY40" s="21">
        <f>('Ratios Calculated fix'!AY40-'Ratios Calculated fix'!AY$428)/('Ratios Calculated fix'!AY$429-'Ratios Calculated fix'!AY$428)</f>
        <v>0.24306968701491868</v>
      </c>
      <c r="AZ40" s="21">
        <f>('Ratios Calculated fix'!AZ40-'Ratios Calculated fix'!AZ$428)/('Ratios Calculated fix'!AZ$429-'Ratios Calculated fix'!AZ$428)</f>
        <v>0.75436577337535815</v>
      </c>
      <c r="BA40" s="21">
        <f>('Ratios Calculated fix'!BA40-'Ratios Calculated fix'!BA$428)/('Ratios Calculated fix'!BA$429-'Ratios Calculated fix'!BA$428)</f>
        <v>0.74313113456448965</v>
      </c>
      <c r="BB40" s="21" t="e">
        <f>('Ratios Calculated fix'!BB40-'Ratios Calculated fix'!BB$428)/('Ratios Calculated fix'!BB$429-'Ratios Calculated fix'!BB$428)</f>
        <v>#DIV/0!</v>
      </c>
      <c r="BC40" s="21">
        <f>('Ratios Calculated fix'!BC40-'Ratios Calculated fix'!BC$428)/('Ratios Calculated fix'!BC$429-'Ratios Calculated fix'!BC$428)</f>
        <v>0.27736337599535571</v>
      </c>
    </row>
    <row r="41" spans="1:55" x14ac:dyDescent="0.2">
      <c r="A41" s="3" t="s">
        <v>70</v>
      </c>
      <c r="B41" s="3" t="s">
        <v>71</v>
      </c>
      <c r="C41" s="3" t="s">
        <v>72</v>
      </c>
      <c r="D41" s="3">
        <v>445788</v>
      </c>
      <c r="E41" s="3" t="s">
        <v>16</v>
      </c>
      <c r="F41" s="3">
        <v>2019</v>
      </c>
      <c r="G41" s="3" t="s">
        <v>17</v>
      </c>
      <c r="H41" s="4">
        <v>43830</v>
      </c>
      <c r="I41" s="4">
        <v>43865</v>
      </c>
      <c r="J41" s="4">
        <v>43865</v>
      </c>
      <c r="K41" s="5">
        <v>114209000</v>
      </c>
      <c r="L41" s="5">
        <v>115421000</v>
      </c>
      <c r="M41" s="3" t="s">
        <v>73</v>
      </c>
      <c r="N41" s="20">
        <f>('Ratios Calculated fix'!N41-'Ratios Calculated fix'!N$428)/('Ratios Calculated fix'!N$429-'Ratios Calculated fix'!N$428)</f>
        <v>4.944992573016096E-3</v>
      </c>
      <c r="O41" s="21">
        <f>('Ratios Calculated fix'!O41-'Ratios Calculated fix'!O$428)/('Ratios Calculated fix'!O$429-'Ratios Calculated fix'!O$428)</f>
        <v>4.944992573016096E-3</v>
      </c>
      <c r="P41" s="21">
        <f>('Ratios Calculated fix'!P41-'Ratios Calculated fix'!P$428)/('Ratios Calculated fix'!P$429-'Ratios Calculated fix'!P$428)</f>
        <v>1.409367385195465E-2</v>
      </c>
      <c r="Q41" s="21">
        <f>('Ratios Calculated fix'!Q41-'Ratios Calculated fix'!Q$428)/('Ratios Calculated fix'!Q$429-'Ratios Calculated fix'!Q$428)</f>
        <v>0.26042117758495475</v>
      </c>
      <c r="R41" s="21">
        <f>('Ratios Calculated fix'!R41-'Ratios Calculated fix'!R$428)/('Ratios Calculated fix'!R$429-'Ratios Calculated fix'!R$428)</f>
        <v>0.10444298771960168</v>
      </c>
      <c r="S41" s="21">
        <f>('Ratios Calculated fix'!S41-'Ratios Calculated fix'!S$428)/('Ratios Calculated fix'!S$429-'Ratios Calculated fix'!S$428)</f>
        <v>9.2402313487112239E-2</v>
      </c>
      <c r="T41" s="21">
        <f>('Ratios Calculated fix'!T41-'Ratios Calculated fix'!T$428)/('Ratios Calculated fix'!T$429-'Ratios Calculated fix'!T$428)</f>
        <v>8.8448106921954359E-2</v>
      </c>
      <c r="U41" s="21">
        <f>('Ratios Calculated fix'!U41-'Ratios Calculated fix'!U$428)/('Ratios Calculated fix'!U$429-'Ratios Calculated fix'!U$428)</f>
        <v>0.65025527922450665</v>
      </c>
      <c r="V41" s="21">
        <f>('Ratios Calculated fix'!V41-'Ratios Calculated fix'!V$428)/('Ratios Calculated fix'!V$429-'Ratios Calculated fix'!V$428)</f>
        <v>0.50379114525531732</v>
      </c>
      <c r="W41" s="21">
        <f>('Ratios Calculated fix'!W41-'Ratios Calculated fix'!W$428)/('Ratios Calculated fix'!W$429-'Ratios Calculated fix'!W$428)</f>
        <v>0.63072409260662521</v>
      </c>
      <c r="X41" s="21">
        <f>('Ratios Calculated fix'!X41-'Ratios Calculated fix'!X$428)/('Ratios Calculated fix'!X$429-'Ratios Calculated fix'!X$428)</f>
        <v>1.5016636768512528E-2</v>
      </c>
      <c r="Y41" s="21">
        <f>('Ratios Calculated fix'!Y41-'Ratios Calculated fix'!Y$428)/('Ratios Calculated fix'!Y$429-'Ratios Calculated fix'!Y$428)</f>
        <v>0.47542967058231211</v>
      </c>
      <c r="Z41" s="21">
        <f>('Ratios Calculated fix'!Z41-'Ratios Calculated fix'!Z$428)/('Ratios Calculated fix'!Z$429-'Ratios Calculated fix'!Z$428)</f>
        <v>0.9849833632314875</v>
      </c>
      <c r="AA41" s="21">
        <f>('Ratios Calculated fix'!AA41-'Ratios Calculated fix'!AA$428)/('Ratios Calculated fix'!AA$429-'Ratios Calculated fix'!AA$428)</f>
        <v>0</v>
      </c>
      <c r="AB41" s="21">
        <f>('Ratios Calculated fix'!AB41-'Ratios Calculated fix'!AB$428)/('Ratios Calculated fix'!AB$429-'Ratios Calculated fix'!AB$428)</f>
        <v>0.91157424060738579</v>
      </c>
      <c r="AC41" s="21">
        <f>('Ratios Calculated fix'!AC41-'Ratios Calculated fix'!AC$428)/('Ratios Calculated fix'!AC$429-'Ratios Calculated fix'!AC$428)</f>
        <v>0.70253423932687697</v>
      </c>
      <c r="AD41" s="21">
        <f>('Ratios Calculated fix'!AD41-'Ratios Calculated fix'!AD$428)/('Ratios Calculated fix'!AD$429-'Ratios Calculated fix'!AD$428)</f>
        <v>0.80567243601406391</v>
      </c>
      <c r="AE41" s="21">
        <f>('Ratios Calculated fix'!AE41-'Ratios Calculated fix'!AE$428)/('Ratios Calculated fix'!AE$429-'Ratios Calculated fix'!AE$428)</f>
        <v>0.58938760084175168</v>
      </c>
      <c r="AF41" s="21">
        <f>('Ratios Calculated fix'!AF41-'Ratios Calculated fix'!AF$428)/('Ratios Calculated fix'!AF$429-'Ratios Calculated fix'!AF$428)</f>
        <v>0.40374851742416434</v>
      </c>
      <c r="AG41" s="21" t="e">
        <f>('Ratios Calculated fix'!AG41-'Ratios Calculated fix'!AG$428)/('Ratios Calculated fix'!AG$429-'Ratios Calculated fix'!AG$428)</f>
        <v>#DIV/0!</v>
      </c>
      <c r="AH41" s="21" t="e">
        <f>('Ratios Calculated fix'!AH41-'Ratios Calculated fix'!AH$428)/('Ratios Calculated fix'!AH$429-'Ratios Calculated fix'!AH$428)</f>
        <v>#DIV/0!</v>
      </c>
      <c r="AI41" s="21">
        <f>('Ratios Calculated fix'!AI41-'Ratios Calculated fix'!AI$428)/('Ratios Calculated fix'!AI$429-'Ratios Calculated fix'!AI$428)</f>
        <v>0.99075648925987703</v>
      </c>
      <c r="AJ41" s="21">
        <f>('Ratios Calculated fix'!AJ41-'Ratios Calculated fix'!AJ$428)/('Ratios Calculated fix'!AJ$429-'Ratios Calculated fix'!AJ$428)</f>
        <v>8.9180149183622534E-2</v>
      </c>
      <c r="AK41" s="21" t="e">
        <f>('Ratios Calculated fix'!AK41-'Ratios Calculated fix'!AK$428)/('Ratios Calculated fix'!AK$429-'Ratios Calculated fix'!AK$428)</f>
        <v>#DIV/0!</v>
      </c>
      <c r="AL41" s="21" t="e">
        <f>('Ratios Calculated fix'!AL41-'Ratios Calculated fix'!AL$428)/('Ratios Calculated fix'!AL$429-'Ratios Calculated fix'!AL$428)</f>
        <v>#DIV/0!</v>
      </c>
      <c r="AM41" s="21">
        <f>('Ratios Calculated fix'!AM41-'Ratios Calculated fix'!AM$428)/('Ratios Calculated fix'!AM$429-'Ratios Calculated fix'!AM$428)</f>
        <v>0.30523165695934745</v>
      </c>
      <c r="AN41" s="21">
        <f>('Ratios Calculated fix'!AN41-'Ratios Calculated fix'!AN$428)/('Ratios Calculated fix'!AN$429-'Ratios Calculated fix'!AN$428)</f>
        <v>0.27051867792510398</v>
      </c>
      <c r="AO41" s="21">
        <f>('Ratios Calculated fix'!AO41-'Ratios Calculated fix'!AO$428)/('Ratios Calculated fix'!AO$429-'Ratios Calculated fix'!AO$428)</f>
        <v>1.0519924176543396E-2</v>
      </c>
      <c r="AP41" s="21">
        <f>('Ratios Calculated fix'!AP41-'Ratios Calculated fix'!AP$428)/('Ratios Calculated fix'!AP$429-'Ratios Calculated fix'!AP$428)</f>
        <v>0.57094769623071673</v>
      </c>
      <c r="AQ41" s="21">
        <f>('Ratios Calculated fix'!AQ41-'Ratios Calculated fix'!AQ$428)/('Ratios Calculated fix'!AQ$429-'Ratios Calculated fix'!AQ$428)</f>
        <v>0.4593795518522899</v>
      </c>
      <c r="AR41" s="21">
        <f>('Ratios Calculated fix'!AR41-'Ratios Calculated fix'!AR$428)/('Ratios Calculated fix'!AR$429-'Ratios Calculated fix'!AR$428)</f>
        <v>0.54619999403935493</v>
      </c>
      <c r="AS41" s="21">
        <f>('Ratios Calculated fix'!AS41-'Ratios Calculated fix'!AS$428)/('Ratios Calculated fix'!AS$429-'Ratios Calculated fix'!AS$428)</f>
        <v>0.86912617649631241</v>
      </c>
      <c r="AT41" s="21">
        <f>('Ratios Calculated fix'!AT41-'Ratios Calculated fix'!AT$428)/('Ratios Calculated fix'!AT$429-'Ratios Calculated fix'!AT$428)</f>
        <v>0.26274328778215905</v>
      </c>
      <c r="AU41" s="21">
        <f>('Ratios Calculated fix'!AU41-'Ratios Calculated fix'!AU$428)/('Ratios Calculated fix'!AU$429-'Ratios Calculated fix'!AU$428)</f>
        <v>0.53796676714858982</v>
      </c>
      <c r="AV41" s="21" t="e">
        <f>('Ratios Calculated fix'!AV41-'Ratios Calculated fix'!AV$428)/('Ratios Calculated fix'!AV$429-'Ratios Calculated fix'!AV$428)</f>
        <v>#DIV/0!</v>
      </c>
      <c r="AW41" s="21" t="e">
        <f>('Ratios Calculated fix'!AW41-'Ratios Calculated fix'!AW$428)/('Ratios Calculated fix'!AW$429-'Ratios Calculated fix'!AW$428)</f>
        <v>#DIV/0!</v>
      </c>
      <c r="AX41" s="21" t="e">
        <f>('Ratios Calculated fix'!AX41-'Ratios Calculated fix'!AX$428)/('Ratios Calculated fix'!AX$429-'Ratios Calculated fix'!AX$428)</f>
        <v>#DIV/0!</v>
      </c>
      <c r="AY41" s="21">
        <f>('Ratios Calculated fix'!AY41-'Ratios Calculated fix'!AY$428)/('Ratios Calculated fix'!AY$429-'Ratios Calculated fix'!AY$428)</f>
        <v>0.31310876267743976</v>
      </c>
      <c r="AZ41" s="21">
        <f>('Ratios Calculated fix'!AZ41-'Ratios Calculated fix'!AZ$428)/('Ratios Calculated fix'!AZ$429-'Ratios Calculated fix'!AZ$428)</f>
        <v>0.80543638456379762</v>
      </c>
      <c r="BA41" s="21">
        <f>('Ratios Calculated fix'!BA41-'Ratios Calculated fix'!BA$428)/('Ratios Calculated fix'!BA$429-'Ratios Calculated fix'!BA$428)</f>
        <v>0.73433757404084665</v>
      </c>
      <c r="BB41" s="21" t="e">
        <f>('Ratios Calculated fix'!BB41-'Ratios Calculated fix'!BB$428)/('Ratios Calculated fix'!BB$429-'Ratios Calculated fix'!BB$428)</f>
        <v>#DIV/0!</v>
      </c>
      <c r="BC41" s="21">
        <f>('Ratios Calculated fix'!BC41-'Ratios Calculated fix'!BC$428)/('Ratios Calculated fix'!BC$429-'Ratios Calculated fix'!BC$428)</f>
        <v>0.17044532548787597</v>
      </c>
    </row>
    <row r="42" spans="1:55" x14ac:dyDescent="0.2">
      <c r="A42" s="3" t="s">
        <v>161</v>
      </c>
      <c r="B42" s="3" t="s">
        <v>162</v>
      </c>
      <c r="C42" s="3" t="s">
        <v>52</v>
      </c>
      <c r="D42" s="3">
        <v>445830</v>
      </c>
      <c r="E42" s="3" t="s">
        <v>16</v>
      </c>
      <c r="F42" s="3">
        <v>2019</v>
      </c>
      <c r="G42" s="3" t="s">
        <v>17</v>
      </c>
      <c r="H42" s="4">
        <v>43738</v>
      </c>
      <c r="I42" s="4">
        <v>43781</v>
      </c>
      <c r="J42" s="4">
        <v>43781</v>
      </c>
      <c r="K42" s="5">
        <v>119344000</v>
      </c>
      <c r="L42" s="5">
        <v>119826000</v>
      </c>
      <c r="M42" s="3" t="s">
        <v>163</v>
      </c>
      <c r="N42" s="20">
        <f>('Ratios Calculated fix'!N42-'Ratios Calculated fix'!N$428)/('Ratios Calculated fix'!N$429-'Ratios Calculated fix'!N$428)</f>
        <v>1.6236934203969104E-2</v>
      </c>
      <c r="O42" s="21">
        <f>('Ratios Calculated fix'!O42-'Ratios Calculated fix'!O$428)/('Ratios Calculated fix'!O$429-'Ratios Calculated fix'!O$428)</f>
        <v>1.6236934203969104E-2</v>
      </c>
      <c r="P42" s="21">
        <f>('Ratios Calculated fix'!P42-'Ratios Calculated fix'!P$428)/('Ratios Calculated fix'!P$429-'Ratios Calculated fix'!P$428)</f>
        <v>2.349037079976564E-3</v>
      </c>
      <c r="Q42" s="21">
        <f>('Ratios Calculated fix'!Q42-'Ratios Calculated fix'!Q$428)/('Ratios Calculated fix'!Q$429-'Ratios Calculated fix'!Q$428)</f>
        <v>0.26338381859152682</v>
      </c>
      <c r="R42" s="21">
        <f>('Ratios Calculated fix'!R42-'Ratios Calculated fix'!R$428)/('Ratios Calculated fix'!R$429-'Ratios Calculated fix'!R$428)</f>
        <v>8.674979176040927E-2</v>
      </c>
      <c r="S42" s="21">
        <f>('Ratios Calculated fix'!S42-'Ratios Calculated fix'!S$428)/('Ratios Calculated fix'!S$429-'Ratios Calculated fix'!S$428)</f>
        <v>6.0417108765416658E-2</v>
      </c>
      <c r="T42" s="21">
        <f>('Ratios Calculated fix'!T42-'Ratios Calculated fix'!T$428)/('Ratios Calculated fix'!T$429-'Ratios Calculated fix'!T$428)</f>
        <v>7.6482721939988563E-2</v>
      </c>
      <c r="U42" s="21">
        <f>('Ratios Calculated fix'!U42-'Ratios Calculated fix'!U$428)/('Ratios Calculated fix'!U$429-'Ratios Calculated fix'!U$428)</f>
        <v>0.65246799074394735</v>
      </c>
      <c r="V42" s="21">
        <f>('Ratios Calculated fix'!V42-'Ratios Calculated fix'!V$428)/('Ratios Calculated fix'!V$429-'Ratios Calculated fix'!V$428)</f>
        <v>0.50325718187503676</v>
      </c>
      <c r="W42" s="21">
        <f>('Ratios Calculated fix'!W42-'Ratios Calculated fix'!W$428)/('Ratios Calculated fix'!W$429-'Ratios Calculated fix'!W$428)</f>
        <v>0.63311101164235584</v>
      </c>
      <c r="X42" s="21">
        <f>('Ratios Calculated fix'!X42-'Ratios Calculated fix'!X$428)/('Ratios Calculated fix'!X$429-'Ratios Calculated fix'!X$428)</f>
        <v>3.6596495483224141E-2</v>
      </c>
      <c r="Y42" s="21">
        <f>('Ratios Calculated fix'!Y42-'Ratios Calculated fix'!Y$428)/('Ratios Calculated fix'!Y$429-'Ratios Calculated fix'!Y$428)</f>
        <v>0.4584191732434908</v>
      </c>
      <c r="Z42" s="21">
        <f>('Ratios Calculated fix'!Z42-'Ratios Calculated fix'!Z$428)/('Ratios Calculated fix'!Z$429-'Ratios Calculated fix'!Z$428)</f>
        <v>0.96340350451677592</v>
      </c>
      <c r="AA42" s="21">
        <f>('Ratios Calculated fix'!AA42-'Ratios Calculated fix'!AA$428)/('Ratios Calculated fix'!AA$429-'Ratios Calculated fix'!AA$428)</f>
        <v>0.11024514219717133</v>
      </c>
      <c r="AB42" s="21">
        <f>('Ratios Calculated fix'!AB42-'Ratios Calculated fix'!AB$428)/('Ratios Calculated fix'!AB$429-'Ratios Calculated fix'!AB$428)</f>
        <v>0.87013801202635332</v>
      </c>
      <c r="AC42" s="21">
        <f>('Ratios Calculated fix'!AC42-'Ratios Calculated fix'!AC$428)/('Ratios Calculated fix'!AC$429-'Ratios Calculated fix'!AC$428)</f>
        <v>0.65436878156369305</v>
      </c>
      <c r="AD42" s="21">
        <f>('Ratios Calculated fix'!AD42-'Ratios Calculated fix'!AD$428)/('Ratios Calculated fix'!AD$429-'Ratios Calculated fix'!AD$428)</f>
        <v>0.59922527933041758</v>
      </c>
      <c r="AE42" s="21">
        <f>('Ratios Calculated fix'!AE42-'Ratios Calculated fix'!AE$428)/('Ratios Calculated fix'!AE$429-'Ratios Calculated fix'!AE$428)</f>
        <v>0.57896637668496809</v>
      </c>
      <c r="AF42" s="21">
        <f>('Ratios Calculated fix'!AF42-'Ratios Calculated fix'!AF$428)/('Ratios Calculated fix'!AF$429-'Ratios Calculated fix'!AF$428)</f>
        <v>0.4082292524328226</v>
      </c>
      <c r="AG42" s="21" t="e">
        <f>('Ratios Calculated fix'!AG42-'Ratios Calculated fix'!AG$428)/('Ratios Calculated fix'!AG$429-'Ratios Calculated fix'!AG$428)</f>
        <v>#DIV/0!</v>
      </c>
      <c r="AH42" s="21" t="e">
        <f>('Ratios Calculated fix'!AH42-'Ratios Calculated fix'!AH$428)/('Ratios Calculated fix'!AH$429-'Ratios Calculated fix'!AH$428)</f>
        <v>#DIV/0!</v>
      </c>
      <c r="AI42" s="21">
        <f>('Ratios Calculated fix'!AI42-'Ratios Calculated fix'!AI$428)/('Ratios Calculated fix'!AI$429-'Ratios Calculated fix'!AI$428)</f>
        <v>0.9867684852657983</v>
      </c>
      <c r="AJ42" s="21">
        <f>('Ratios Calculated fix'!AJ42-'Ratios Calculated fix'!AJ$428)/('Ratios Calculated fix'!AJ$429-'Ratios Calculated fix'!AJ$428)</f>
        <v>0.17471288251878114</v>
      </c>
      <c r="AK42" s="21" t="e">
        <f>('Ratios Calculated fix'!AK42-'Ratios Calculated fix'!AK$428)/('Ratios Calculated fix'!AK$429-'Ratios Calculated fix'!AK$428)</f>
        <v>#DIV/0!</v>
      </c>
      <c r="AL42" s="21" t="e">
        <f>('Ratios Calculated fix'!AL42-'Ratios Calculated fix'!AL$428)/('Ratios Calculated fix'!AL$429-'Ratios Calculated fix'!AL$428)</f>
        <v>#DIV/0!</v>
      </c>
      <c r="AM42" s="21">
        <f>('Ratios Calculated fix'!AM42-'Ratios Calculated fix'!AM$428)/('Ratios Calculated fix'!AM$429-'Ratios Calculated fix'!AM$428)</f>
        <v>0.30800240423896214</v>
      </c>
      <c r="AN42" s="21">
        <f>('Ratios Calculated fix'!AN42-'Ratios Calculated fix'!AN$428)/('Ratios Calculated fix'!AN$429-'Ratios Calculated fix'!AN$428)</f>
        <v>0.27223802939665809</v>
      </c>
      <c r="AO42" s="21">
        <f>('Ratios Calculated fix'!AO42-'Ratios Calculated fix'!AO$428)/('Ratios Calculated fix'!AO$429-'Ratios Calculated fix'!AO$428)</f>
        <v>4.8654049684765902E-2</v>
      </c>
      <c r="AP42" s="21">
        <f>('Ratios Calculated fix'!AP42-'Ratios Calculated fix'!AP$428)/('Ratios Calculated fix'!AP$429-'Ratios Calculated fix'!AP$428)</f>
        <v>0.56701850417571109</v>
      </c>
      <c r="AQ42" s="21">
        <f>('Ratios Calculated fix'!AQ42-'Ratios Calculated fix'!AQ$428)/('Ratios Calculated fix'!AQ$429-'Ratios Calculated fix'!AQ$428)</f>
        <v>0.50137385265106149</v>
      </c>
      <c r="AR42" s="21">
        <f>('Ratios Calculated fix'!AR42-'Ratios Calculated fix'!AR$428)/('Ratios Calculated fix'!AR$429-'Ratios Calculated fix'!AR$428)</f>
        <v>0.46208569112926712</v>
      </c>
      <c r="AS42" s="21">
        <f>('Ratios Calculated fix'!AS42-'Ratios Calculated fix'!AS$428)/('Ratios Calculated fix'!AS$429-'Ratios Calculated fix'!AS$428)</f>
        <v>0.61987175457962607</v>
      </c>
      <c r="AT42" s="21">
        <f>('Ratios Calculated fix'!AT42-'Ratios Calculated fix'!AT$428)/('Ratios Calculated fix'!AT$429-'Ratios Calculated fix'!AT$428)</f>
        <v>0.34981299883919137</v>
      </c>
      <c r="AU42" s="21">
        <f>('Ratios Calculated fix'!AU42-'Ratios Calculated fix'!AU$428)/('Ratios Calculated fix'!AU$429-'Ratios Calculated fix'!AU$428)</f>
        <v>0.59456455413891129</v>
      </c>
      <c r="AV42" s="21" t="e">
        <f>('Ratios Calculated fix'!AV42-'Ratios Calculated fix'!AV$428)/('Ratios Calculated fix'!AV$429-'Ratios Calculated fix'!AV$428)</f>
        <v>#DIV/0!</v>
      </c>
      <c r="AW42" s="21" t="e">
        <f>('Ratios Calculated fix'!AW42-'Ratios Calculated fix'!AW$428)/('Ratios Calculated fix'!AW$429-'Ratios Calculated fix'!AW$428)</f>
        <v>#DIV/0!</v>
      </c>
      <c r="AX42" s="21" t="e">
        <f>('Ratios Calculated fix'!AX42-'Ratios Calculated fix'!AX$428)/('Ratios Calculated fix'!AX$429-'Ratios Calculated fix'!AX$428)</f>
        <v>#DIV/0!</v>
      </c>
      <c r="AY42" s="21">
        <f>('Ratios Calculated fix'!AY42-'Ratios Calculated fix'!AY$428)/('Ratios Calculated fix'!AY$429-'Ratios Calculated fix'!AY$428)</f>
        <v>0.25794090228186317</v>
      </c>
      <c r="AZ42" s="21">
        <f>('Ratios Calculated fix'!AZ42-'Ratios Calculated fix'!AZ$428)/('Ratios Calculated fix'!AZ$429-'Ratios Calculated fix'!AZ$428)</f>
        <v>0.77402877112419555</v>
      </c>
      <c r="BA42" s="21">
        <f>('Ratios Calculated fix'!BA42-'Ratios Calculated fix'!BA$428)/('Ratios Calculated fix'!BA$429-'Ratios Calculated fix'!BA$428)</f>
        <v>0.74251016913220613</v>
      </c>
      <c r="BB42" s="21" t="e">
        <f>('Ratios Calculated fix'!BB42-'Ratios Calculated fix'!BB$428)/('Ratios Calculated fix'!BB$429-'Ratios Calculated fix'!BB$428)</f>
        <v>#DIV/0!</v>
      </c>
      <c r="BC42" s="21">
        <f>('Ratios Calculated fix'!BC42-'Ratios Calculated fix'!BC$428)/('Ratios Calculated fix'!BC$429-'Ratios Calculated fix'!BC$428)</f>
        <v>0.20270202675662211</v>
      </c>
    </row>
    <row r="43" spans="1:55" x14ac:dyDescent="0.2">
      <c r="A43" s="3" t="s">
        <v>36</v>
      </c>
      <c r="B43" s="3" t="s">
        <v>37</v>
      </c>
      <c r="C43" s="3" t="s">
        <v>38</v>
      </c>
      <c r="D43" s="3">
        <v>243</v>
      </c>
      <c r="E43" s="3" t="s">
        <v>16</v>
      </c>
      <c r="F43" s="3">
        <v>2019</v>
      </c>
      <c r="G43" s="3" t="s">
        <v>17</v>
      </c>
      <c r="H43" s="4">
        <v>43830</v>
      </c>
      <c r="I43" s="4">
        <v>43888</v>
      </c>
      <c r="J43" s="4">
        <v>43888</v>
      </c>
      <c r="K43" s="5">
        <v>771000000</v>
      </c>
      <c r="L43" s="5">
        <v>773000000</v>
      </c>
      <c r="M43" s="3" t="s">
        <v>39</v>
      </c>
      <c r="N43" s="20">
        <f>('Ratios Calculated fix'!N43-'Ratios Calculated fix'!N$428)/('Ratios Calculated fix'!N$429-'Ratios Calculated fix'!N$428)</f>
        <v>5.58256942376084E-2</v>
      </c>
      <c r="O43" s="21">
        <f>('Ratios Calculated fix'!O43-'Ratios Calculated fix'!O$428)/('Ratios Calculated fix'!O$429-'Ratios Calculated fix'!O$428)</f>
        <v>5.5427163975276229E-2</v>
      </c>
      <c r="P43" s="21">
        <f>('Ratios Calculated fix'!P43-'Ratios Calculated fix'!P$428)/('Ratios Calculated fix'!P$429-'Ratios Calculated fix'!P$428)</f>
        <v>0.11598391498178125</v>
      </c>
      <c r="Q43" s="21">
        <f>('Ratios Calculated fix'!Q43-'Ratios Calculated fix'!Q$428)/('Ratios Calculated fix'!Q$429-'Ratios Calculated fix'!Q$428)</f>
        <v>0.26077380331299432</v>
      </c>
      <c r="R43" s="21">
        <f>('Ratios Calculated fix'!R43-'Ratios Calculated fix'!R$428)/('Ratios Calculated fix'!R$429-'Ratios Calculated fix'!R$428)</f>
        <v>6.2391859511326989E-2</v>
      </c>
      <c r="S43" s="21">
        <f>('Ratios Calculated fix'!S43-'Ratios Calculated fix'!S$428)/('Ratios Calculated fix'!S$429-'Ratios Calculated fix'!S$428)</f>
        <v>0</v>
      </c>
      <c r="T43" s="21">
        <f>('Ratios Calculated fix'!T43-'Ratios Calculated fix'!T$428)/('Ratios Calculated fix'!T$429-'Ratios Calculated fix'!T$428)</f>
        <v>6.3037946625764049E-2</v>
      </c>
      <c r="U43" s="21">
        <f>('Ratios Calculated fix'!U43-'Ratios Calculated fix'!U$428)/('Ratios Calculated fix'!U$429-'Ratios Calculated fix'!U$428)</f>
        <v>0.64665581762650581</v>
      </c>
      <c r="V43" s="21">
        <f>('Ratios Calculated fix'!V43-'Ratios Calculated fix'!V$428)/('Ratios Calculated fix'!V$429-'Ratios Calculated fix'!V$428)</f>
        <v>0.48825282224192584</v>
      </c>
      <c r="W43" s="21">
        <f>('Ratios Calculated fix'!W43-'Ratios Calculated fix'!W$428)/('Ratios Calculated fix'!W$429-'Ratios Calculated fix'!W$428)</f>
        <v>0.62859753604101509</v>
      </c>
      <c r="X43" s="21">
        <f>('Ratios Calculated fix'!X43-'Ratios Calculated fix'!X$428)/('Ratios Calculated fix'!X$429-'Ratios Calculated fix'!X$428)</f>
        <v>0.28056118327142615</v>
      </c>
      <c r="Y43" s="21">
        <f>('Ratios Calculated fix'!Y43-'Ratios Calculated fix'!Y$428)/('Ratios Calculated fix'!Y$429-'Ratios Calculated fix'!Y$428)</f>
        <v>0.55410056164296873</v>
      </c>
      <c r="Z43" s="21">
        <f>('Ratios Calculated fix'!Z43-'Ratios Calculated fix'!Z$428)/('Ratios Calculated fix'!Z$429-'Ratios Calculated fix'!Z$428)</f>
        <v>0.7194388167285739</v>
      </c>
      <c r="AA43" s="21">
        <f>('Ratios Calculated fix'!AA43-'Ratios Calculated fix'!AA$428)/('Ratios Calculated fix'!AA$429-'Ratios Calculated fix'!AA$428)</f>
        <v>0.84885931473019072</v>
      </c>
      <c r="AB43" s="21">
        <f>('Ratios Calculated fix'!AB43-'Ratios Calculated fix'!AB$428)/('Ratios Calculated fix'!AB$429-'Ratios Calculated fix'!AB$428)</f>
        <v>0.90468174576652882</v>
      </c>
      <c r="AC43" s="21">
        <f>('Ratios Calculated fix'!AC43-'Ratios Calculated fix'!AC$428)/('Ratios Calculated fix'!AC$429-'Ratios Calculated fix'!AC$428)</f>
        <v>0.63267605227594104</v>
      </c>
      <c r="AD43" s="21">
        <f>('Ratios Calculated fix'!AD43-'Ratios Calculated fix'!AD$428)/('Ratios Calculated fix'!AD$429-'Ratios Calculated fix'!AD$428)</f>
        <v>0.44927551223495532</v>
      </c>
      <c r="AE43" s="21">
        <f>('Ratios Calculated fix'!AE43-'Ratios Calculated fix'!AE$428)/('Ratios Calculated fix'!AE$429-'Ratios Calculated fix'!AE$428)</f>
        <v>0.51081655452172425</v>
      </c>
      <c r="AF43" s="21">
        <f>('Ratios Calculated fix'!AF43-'Ratios Calculated fix'!AF$428)/('Ratios Calculated fix'!AF$429-'Ratios Calculated fix'!AF$428)</f>
        <v>0.37643201321701686</v>
      </c>
      <c r="AG43" s="21" t="e">
        <f>('Ratios Calculated fix'!AG43-'Ratios Calculated fix'!AG$428)/('Ratios Calculated fix'!AG$429-'Ratios Calculated fix'!AG$428)</f>
        <v>#DIV/0!</v>
      </c>
      <c r="AH43" s="21" t="e">
        <f>('Ratios Calculated fix'!AH43-'Ratios Calculated fix'!AH$428)/('Ratios Calculated fix'!AH$429-'Ratios Calculated fix'!AH$428)</f>
        <v>#DIV/0!</v>
      </c>
      <c r="AI43" s="21">
        <f>('Ratios Calculated fix'!AI43-'Ratios Calculated fix'!AI$428)/('Ratios Calculated fix'!AI$429-'Ratios Calculated fix'!AI$428)</f>
        <v>0.98612507161758034</v>
      </c>
      <c r="AJ43" s="21">
        <f>('Ratios Calculated fix'!AJ43-'Ratios Calculated fix'!AJ$428)/('Ratios Calculated fix'!AJ$429-'Ratios Calculated fix'!AJ$428)</f>
        <v>0.13755707466945277</v>
      </c>
      <c r="AK43" s="21" t="e">
        <f>('Ratios Calculated fix'!AK43-'Ratios Calculated fix'!AK$428)/('Ratios Calculated fix'!AK$429-'Ratios Calculated fix'!AK$428)</f>
        <v>#DIV/0!</v>
      </c>
      <c r="AL43" s="21" t="e">
        <f>('Ratios Calculated fix'!AL43-'Ratios Calculated fix'!AL$428)/('Ratios Calculated fix'!AL$429-'Ratios Calculated fix'!AL$428)</f>
        <v>#DIV/0!</v>
      </c>
      <c r="AM43" s="21">
        <f>('Ratios Calculated fix'!AM43-'Ratios Calculated fix'!AM$428)/('Ratios Calculated fix'!AM$429-'Ratios Calculated fix'!AM$428)</f>
        <v>0.30545630044316502</v>
      </c>
      <c r="AN43" s="21">
        <f>('Ratios Calculated fix'!AN43-'Ratios Calculated fix'!AN$428)/('Ratios Calculated fix'!AN$429-'Ratios Calculated fix'!AN$428)</f>
        <v>0.27234666462508139</v>
      </c>
      <c r="AO43" s="21">
        <f>('Ratios Calculated fix'!AO43-'Ratios Calculated fix'!AO$428)/('Ratios Calculated fix'!AO$429-'Ratios Calculated fix'!AO$428)</f>
        <v>7.6440400848188539E-2</v>
      </c>
      <c r="AP43" s="21">
        <f>('Ratios Calculated fix'!AP43-'Ratios Calculated fix'!AP$428)/('Ratios Calculated fix'!AP$429-'Ratios Calculated fix'!AP$428)</f>
        <v>0.57354859523192347</v>
      </c>
      <c r="AQ43" s="21">
        <f>('Ratios Calculated fix'!AQ43-'Ratios Calculated fix'!AQ$428)/('Ratios Calculated fix'!AQ$429-'Ratios Calculated fix'!AQ$428)</f>
        <v>0.46379043886299637</v>
      </c>
      <c r="AR43" s="21">
        <f>('Ratios Calculated fix'!AR43-'Ratios Calculated fix'!AR$428)/('Ratios Calculated fix'!AR$429-'Ratios Calculated fix'!AR$428)</f>
        <v>0.463257132577644</v>
      </c>
      <c r="AS43" s="21">
        <f>('Ratios Calculated fix'!AS43-'Ratios Calculated fix'!AS$428)/('Ratios Calculated fix'!AS$429-'Ratios Calculated fix'!AS$428)</f>
        <v>0.58858739790869641</v>
      </c>
      <c r="AT43" s="21">
        <f>('Ratios Calculated fix'!AT43-'Ratios Calculated fix'!AT$428)/('Ratios Calculated fix'!AT$429-'Ratios Calculated fix'!AT$428)</f>
        <v>0.42571245116135659</v>
      </c>
      <c r="AU43" s="21">
        <f>('Ratios Calculated fix'!AU43-'Ratios Calculated fix'!AU$428)/('Ratios Calculated fix'!AU$429-'Ratios Calculated fix'!AU$428)</f>
        <v>0.66354140286576579</v>
      </c>
      <c r="AV43" s="21" t="e">
        <f>('Ratios Calculated fix'!AV43-'Ratios Calculated fix'!AV$428)/('Ratios Calculated fix'!AV$429-'Ratios Calculated fix'!AV$428)</f>
        <v>#DIV/0!</v>
      </c>
      <c r="AW43" s="21" t="e">
        <f>('Ratios Calculated fix'!AW43-'Ratios Calculated fix'!AW$428)/('Ratios Calculated fix'!AW$429-'Ratios Calculated fix'!AW$428)</f>
        <v>#DIV/0!</v>
      </c>
      <c r="AX43" s="21" t="e">
        <f>('Ratios Calculated fix'!AX43-'Ratios Calculated fix'!AX$428)/('Ratios Calculated fix'!AX$429-'Ratios Calculated fix'!AX$428)</f>
        <v>#DIV/0!</v>
      </c>
      <c r="AY43" s="21">
        <f>('Ratios Calculated fix'!AY43-'Ratios Calculated fix'!AY$428)/('Ratios Calculated fix'!AY$429-'Ratios Calculated fix'!AY$428)</f>
        <v>0.25788345522586004</v>
      </c>
      <c r="AZ43" s="21">
        <f>('Ratios Calculated fix'!AZ43-'Ratios Calculated fix'!AZ$428)/('Ratios Calculated fix'!AZ$429-'Ratios Calculated fix'!AZ$428)</f>
        <v>0.73484349089315415</v>
      </c>
      <c r="BA43" s="21">
        <f>('Ratios Calculated fix'!BA43-'Ratios Calculated fix'!BA$428)/('Ratios Calculated fix'!BA$429-'Ratios Calculated fix'!BA$428)</f>
        <v>0.75017756109134515</v>
      </c>
      <c r="BB43" s="21" t="e">
        <f>('Ratios Calculated fix'!BB43-'Ratios Calculated fix'!BB$428)/('Ratios Calculated fix'!BB$429-'Ratios Calculated fix'!BB$428)</f>
        <v>#DIV/0!</v>
      </c>
      <c r="BC43" s="21">
        <f>('Ratios Calculated fix'!BC43-'Ratios Calculated fix'!BC$428)/('Ratios Calculated fix'!BC$429-'Ratios Calculated fix'!BC$428)</f>
        <v>0.21165624862141993</v>
      </c>
    </row>
    <row r="44" spans="1:55" x14ac:dyDescent="0.2">
      <c r="A44" s="3" t="s">
        <v>173</v>
      </c>
      <c r="B44" s="3" t="s">
        <v>174</v>
      </c>
      <c r="C44" s="3" t="s">
        <v>72</v>
      </c>
      <c r="D44" s="3">
        <v>66223</v>
      </c>
      <c r="E44" s="3" t="s">
        <v>16</v>
      </c>
      <c r="F44" s="3">
        <v>2019</v>
      </c>
      <c r="G44" s="3" t="s">
        <v>17</v>
      </c>
      <c r="H44" s="4">
        <v>43830</v>
      </c>
      <c r="I44" s="4">
        <v>43882</v>
      </c>
      <c r="J44" s="4">
        <v>43882</v>
      </c>
      <c r="K44" s="5">
        <v>139431984</v>
      </c>
      <c r="L44" s="5">
        <v>139983094</v>
      </c>
      <c r="M44" s="3" t="s">
        <v>175</v>
      </c>
      <c r="N44" s="20">
        <f>('Ratios Calculated fix'!N44-'Ratios Calculated fix'!N$428)/('Ratios Calculated fix'!N$429-'Ratios Calculated fix'!N$428)</f>
        <v>2.7846587233314125E-4</v>
      </c>
      <c r="O44" s="21">
        <f>('Ratios Calculated fix'!O44-'Ratios Calculated fix'!O$428)/('Ratios Calculated fix'!O$429-'Ratios Calculated fix'!O$428)</f>
        <v>2.7846587233314125E-4</v>
      </c>
      <c r="P44" s="21">
        <f>('Ratios Calculated fix'!P44-'Ratios Calculated fix'!P$428)/('Ratios Calculated fix'!P$429-'Ratios Calculated fix'!P$428)</f>
        <v>1.1357353782023604E-3</v>
      </c>
      <c r="Q44" s="21">
        <f>('Ratios Calculated fix'!Q44-'Ratios Calculated fix'!Q$428)/('Ratios Calculated fix'!Q$429-'Ratios Calculated fix'!Q$428)</f>
        <v>0.26010397007156083</v>
      </c>
      <c r="R44" s="21">
        <f>('Ratios Calculated fix'!R44-'Ratios Calculated fix'!R$428)/('Ratios Calculated fix'!R$429-'Ratios Calculated fix'!R$428)</f>
        <v>2.1275890142216966E-2</v>
      </c>
      <c r="S44" s="21">
        <f>('Ratios Calculated fix'!S44-'Ratios Calculated fix'!S$428)/('Ratios Calculated fix'!S$429-'Ratios Calculated fix'!S$428)</f>
        <v>0.1163182538594681</v>
      </c>
      <c r="T44" s="21">
        <f>('Ratios Calculated fix'!T44-'Ratios Calculated fix'!T$428)/('Ratios Calculated fix'!T$429-'Ratios Calculated fix'!T$428)</f>
        <v>0</v>
      </c>
      <c r="U44" s="21">
        <f>('Ratios Calculated fix'!U44-'Ratios Calculated fix'!U$428)/('Ratios Calculated fix'!U$429-'Ratios Calculated fix'!U$428)</f>
        <v>0.64238026274167759</v>
      </c>
      <c r="V44" s="21">
        <f>('Ratios Calculated fix'!V44-'Ratios Calculated fix'!V$428)/('Ratios Calculated fix'!V$429-'Ratios Calculated fix'!V$428)</f>
        <v>0.50681418318200344</v>
      </c>
      <c r="W44" s="21">
        <f>('Ratios Calculated fix'!W44-'Ratios Calculated fix'!W$428)/('Ratios Calculated fix'!W$429-'Ratios Calculated fix'!W$428)</f>
        <v>0.62210889664239277</v>
      </c>
      <c r="X44" s="21">
        <f>('Ratios Calculated fix'!X44-'Ratios Calculated fix'!X$428)/('Ratios Calculated fix'!X$429-'Ratios Calculated fix'!X$428)</f>
        <v>6.0358073903909754E-3</v>
      </c>
      <c r="Y44" s="21">
        <f>('Ratios Calculated fix'!Y44-'Ratios Calculated fix'!Y$428)/('Ratios Calculated fix'!Y$429-'Ratios Calculated fix'!Y$428)</f>
        <v>0.47877547468554571</v>
      </c>
      <c r="Z44" s="21">
        <f>('Ratios Calculated fix'!Z44-'Ratios Calculated fix'!Z$428)/('Ratios Calculated fix'!Z$429-'Ratios Calculated fix'!Z$428)</f>
        <v>0.99396419260960889</v>
      </c>
      <c r="AA44" s="21">
        <f>('Ratios Calculated fix'!AA44-'Ratios Calculated fix'!AA$428)/('Ratios Calculated fix'!AA$429-'Ratios Calculated fix'!AA$428)</f>
        <v>0</v>
      </c>
      <c r="AB44" s="21">
        <f>('Ratios Calculated fix'!AB44-'Ratios Calculated fix'!AB$428)/('Ratios Calculated fix'!AB$429-'Ratios Calculated fix'!AB$428)</f>
        <v>0.91847886789895472</v>
      </c>
      <c r="AC44" s="21">
        <f>('Ratios Calculated fix'!AC44-'Ratios Calculated fix'!AC$428)/('Ratios Calculated fix'!AC$429-'Ratios Calculated fix'!AC$428)</f>
        <v>1</v>
      </c>
      <c r="AD44" s="21">
        <f>('Ratios Calculated fix'!AD44-'Ratios Calculated fix'!AD$428)/('Ratios Calculated fix'!AD$429-'Ratios Calculated fix'!AD$428)</f>
        <v>0.8022839723764088</v>
      </c>
      <c r="AE44" s="21">
        <f>('Ratios Calculated fix'!AE44-'Ratios Calculated fix'!AE$428)/('Ratios Calculated fix'!AE$429-'Ratios Calculated fix'!AE$428)</f>
        <v>0.672925966367799</v>
      </c>
      <c r="AF44" s="21">
        <f>('Ratios Calculated fix'!AF44-'Ratios Calculated fix'!AF$428)/('Ratios Calculated fix'!AF$429-'Ratios Calculated fix'!AF$428)</f>
        <v>0.48794934368751208</v>
      </c>
      <c r="AG44" s="21" t="e">
        <f>('Ratios Calculated fix'!AG44-'Ratios Calculated fix'!AG$428)/('Ratios Calculated fix'!AG$429-'Ratios Calculated fix'!AG$428)</f>
        <v>#DIV/0!</v>
      </c>
      <c r="AH44" s="21" t="e">
        <f>('Ratios Calculated fix'!AH44-'Ratios Calculated fix'!AH$428)/('Ratios Calculated fix'!AH$429-'Ratios Calculated fix'!AH$428)</f>
        <v>#DIV/0!</v>
      </c>
      <c r="AI44" s="21">
        <f>('Ratios Calculated fix'!AI44-'Ratios Calculated fix'!AI$428)/('Ratios Calculated fix'!AI$429-'Ratios Calculated fix'!AI$428)</f>
        <v>0.98605540872885822</v>
      </c>
      <c r="AJ44" s="21">
        <f>('Ratios Calculated fix'!AJ44-'Ratios Calculated fix'!AJ$428)/('Ratios Calculated fix'!AJ$429-'Ratios Calculated fix'!AJ$428)</f>
        <v>7.1722235771572412E-2</v>
      </c>
      <c r="AK44" s="21" t="e">
        <f>('Ratios Calculated fix'!AK44-'Ratios Calculated fix'!AK$428)/('Ratios Calculated fix'!AK$429-'Ratios Calculated fix'!AK$428)</f>
        <v>#DIV/0!</v>
      </c>
      <c r="AL44" s="21" t="e">
        <f>('Ratios Calculated fix'!AL44-'Ratios Calculated fix'!AL$428)/('Ratios Calculated fix'!AL$429-'Ratios Calculated fix'!AL$428)</f>
        <v>#DIV/0!</v>
      </c>
      <c r="AM44" s="21">
        <f>('Ratios Calculated fix'!AM44-'Ratios Calculated fix'!AM$428)/('Ratios Calculated fix'!AM$429-'Ratios Calculated fix'!AM$428)</f>
        <v>0.30739710521468466</v>
      </c>
      <c r="AN44" s="21">
        <f>('Ratios Calculated fix'!AN44-'Ratios Calculated fix'!AN$428)/('Ratios Calculated fix'!AN$429-'Ratios Calculated fix'!AN$428)</f>
        <v>0.27062712870759181</v>
      </c>
      <c r="AO44" s="21">
        <f>('Ratios Calculated fix'!AO44-'Ratios Calculated fix'!AO$428)/('Ratios Calculated fix'!AO$429-'Ratios Calculated fix'!AO$428)</f>
        <v>1.612165839650186E-2</v>
      </c>
      <c r="AP44" s="21">
        <f>('Ratios Calculated fix'!AP44-'Ratios Calculated fix'!AP$428)/('Ratios Calculated fix'!AP$429-'Ratios Calculated fix'!AP$428)</f>
        <v>0.57139026130236792</v>
      </c>
      <c r="AQ44" s="21">
        <f>('Ratios Calculated fix'!AQ44-'Ratios Calculated fix'!AQ$428)/('Ratios Calculated fix'!AQ$429-'Ratios Calculated fix'!AQ$428)</f>
        <v>0.51951658883853125</v>
      </c>
      <c r="AR44" s="21">
        <f>('Ratios Calculated fix'!AR44-'Ratios Calculated fix'!AR$428)/('Ratios Calculated fix'!AR$429-'Ratios Calculated fix'!AR$428)</f>
        <v>0.72708249989570084</v>
      </c>
      <c r="AS44" s="21">
        <f>('Ratios Calculated fix'!AS44-'Ratios Calculated fix'!AS$428)/('Ratios Calculated fix'!AS$429-'Ratios Calculated fix'!AS$428)</f>
        <v>0.5666322592430878</v>
      </c>
      <c r="AT44" s="21">
        <f>('Ratios Calculated fix'!AT44-'Ratios Calculated fix'!AT$428)/('Ratios Calculated fix'!AT$429-'Ratios Calculated fix'!AT$428)</f>
        <v>0.32488350268965166</v>
      </c>
      <c r="AU44" s="21">
        <f>('Ratios Calculated fix'!AU44-'Ratios Calculated fix'!AU$428)/('Ratios Calculated fix'!AU$429-'Ratios Calculated fix'!AU$428)</f>
        <v>0.61547420540077635</v>
      </c>
      <c r="AV44" s="21" t="e">
        <f>('Ratios Calculated fix'!AV44-'Ratios Calculated fix'!AV$428)/('Ratios Calculated fix'!AV$429-'Ratios Calculated fix'!AV$428)</f>
        <v>#DIV/0!</v>
      </c>
      <c r="AW44" s="21" t="e">
        <f>('Ratios Calculated fix'!AW44-'Ratios Calculated fix'!AW$428)/('Ratios Calculated fix'!AW$429-'Ratios Calculated fix'!AW$428)</f>
        <v>#DIV/0!</v>
      </c>
      <c r="AX44" s="21" t="e">
        <f>('Ratios Calculated fix'!AX44-'Ratios Calculated fix'!AX$428)/('Ratios Calculated fix'!AX$429-'Ratios Calculated fix'!AX$428)</f>
        <v>#DIV/0!</v>
      </c>
      <c r="AY44" s="21">
        <f>('Ratios Calculated fix'!AY44-'Ratios Calculated fix'!AY$428)/('Ratios Calculated fix'!AY$429-'Ratios Calculated fix'!AY$428)</f>
        <v>0.21838883514109073</v>
      </c>
      <c r="AZ44" s="21">
        <f>('Ratios Calculated fix'!AZ44-'Ratios Calculated fix'!AZ$428)/('Ratios Calculated fix'!AZ$429-'Ratios Calculated fix'!AZ$428)</f>
        <v>0.74845030022413583</v>
      </c>
      <c r="BA44" s="21">
        <f>('Ratios Calculated fix'!BA44-'Ratios Calculated fix'!BA$428)/('Ratios Calculated fix'!BA$429-'Ratios Calculated fix'!BA$428)</f>
        <v>0.74329916329644263</v>
      </c>
      <c r="BB44" s="21" t="e">
        <f>('Ratios Calculated fix'!BB44-'Ratios Calculated fix'!BB$428)/('Ratios Calculated fix'!BB$429-'Ratios Calculated fix'!BB$428)</f>
        <v>#DIV/0!</v>
      </c>
      <c r="BC44" s="21">
        <f>('Ratios Calculated fix'!BC44-'Ratios Calculated fix'!BC$428)/('Ratios Calculated fix'!BC$429-'Ratios Calculated fix'!BC$428)</f>
        <v>0.20366898258015698</v>
      </c>
    </row>
    <row r="45" spans="1:55" x14ac:dyDescent="0.2">
      <c r="A45" s="3" t="s">
        <v>224</v>
      </c>
      <c r="B45" s="3" t="s">
        <v>225</v>
      </c>
      <c r="C45" s="3" t="s">
        <v>34</v>
      </c>
      <c r="D45" s="3">
        <v>686523</v>
      </c>
      <c r="E45" s="3" t="s">
        <v>16</v>
      </c>
      <c r="F45" s="3">
        <v>2019</v>
      </c>
      <c r="G45" s="3" t="s">
        <v>17</v>
      </c>
      <c r="H45" s="4">
        <v>43799</v>
      </c>
      <c r="I45" s="4">
        <v>43819</v>
      </c>
      <c r="J45" s="4">
        <v>43819</v>
      </c>
      <c r="K45" s="5">
        <v>396000000</v>
      </c>
      <c r="L45" s="5">
        <v>417000000</v>
      </c>
      <c r="M45" s="3" t="s">
        <v>226</v>
      </c>
      <c r="N45" s="20">
        <f>('Ratios Calculated fix'!N45-'Ratios Calculated fix'!N$428)/('Ratios Calculated fix'!N$429-'Ratios Calculated fix'!N$428)</f>
        <v>0.19789316155270492</v>
      </c>
      <c r="O45" s="21">
        <f>('Ratios Calculated fix'!O45-'Ratios Calculated fix'!O$428)/('Ratios Calculated fix'!O$429-'Ratios Calculated fix'!O$428)</f>
        <v>0.1797354926013647</v>
      </c>
      <c r="P45" s="21">
        <f>('Ratios Calculated fix'!P45-'Ratios Calculated fix'!P$428)/('Ratios Calculated fix'!P$429-'Ratios Calculated fix'!P$428)</f>
        <v>0.39935719545056486</v>
      </c>
      <c r="Q45" s="21">
        <f>('Ratios Calculated fix'!Q45-'Ratios Calculated fix'!Q$428)/('Ratios Calculated fix'!Q$429-'Ratios Calculated fix'!Q$428)</f>
        <v>0.26201865307486527</v>
      </c>
      <c r="R45" s="21">
        <f>('Ratios Calculated fix'!R45-'Ratios Calculated fix'!R$428)/('Ratios Calculated fix'!R$429-'Ratios Calculated fix'!R$428)</f>
        <v>8.5555168470889731E-2</v>
      </c>
      <c r="S45" s="21">
        <f>('Ratios Calculated fix'!S45-'Ratios Calculated fix'!S$428)/('Ratios Calculated fix'!S$429-'Ratios Calculated fix'!S$428)</f>
        <v>3.118635524860127E-3</v>
      </c>
      <c r="T45" s="21">
        <f>('Ratios Calculated fix'!T45-'Ratios Calculated fix'!T$428)/('Ratios Calculated fix'!T$429-'Ratios Calculated fix'!T$428)</f>
        <v>8.5864779049918183E-2</v>
      </c>
      <c r="U45" s="21">
        <f>('Ratios Calculated fix'!U45-'Ratios Calculated fix'!U$428)/('Ratios Calculated fix'!U$429-'Ratios Calculated fix'!U$428)</f>
        <v>0.65054598017511345</v>
      </c>
      <c r="V45" s="21">
        <f>('Ratios Calculated fix'!V45-'Ratios Calculated fix'!V$428)/('Ratios Calculated fix'!V$429-'Ratios Calculated fix'!V$428)</f>
        <v>0.48891209143349196</v>
      </c>
      <c r="W45" s="21">
        <f>('Ratios Calculated fix'!W45-'Ratios Calculated fix'!W$428)/('Ratios Calculated fix'!W$429-'Ratios Calculated fix'!W$428)</f>
        <v>0.63262291023306583</v>
      </c>
      <c r="X45" s="21">
        <f>('Ratios Calculated fix'!X45-'Ratios Calculated fix'!X$428)/('Ratios Calculated fix'!X$429-'Ratios Calculated fix'!X$428)</f>
        <v>0.23284412409973121</v>
      </c>
      <c r="Y45" s="21">
        <f>('Ratios Calculated fix'!Y45-'Ratios Calculated fix'!Y$428)/('Ratios Calculated fix'!Y$429-'Ratios Calculated fix'!Y$428)</f>
        <v>0.55582344778461312</v>
      </c>
      <c r="Z45" s="21">
        <f>('Ratios Calculated fix'!Z45-'Ratios Calculated fix'!Z$428)/('Ratios Calculated fix'!Z$429-'Ratios Calculated fix'!Z$428)</f>
        <v>0.76715587590026868</v>
      </c>
      <c r="AA45" s="21">
        <f>('Ratios Calculated fix'!AA45-'Ratios Calculated fix'!AA$428)/('Ratios Calculated fix'!AA$429-'Ratios Calculated fix'!AA$428)</f>
        <v>0.73690258891788418</v>
      </c>
      <c r="AB45" s="21">
        <f>('Ratios Calculated fix'!AB45-'Ratios Calculated fix'!AB$428)/('Ratios Calculated fix'!AB$429-'Ratios Calculated fix'!AB$428)</f>
        <v>0.88532632862231131</v>
      </c>
      <c r="AC45" s="21">
        <f>('Ratios Calculated fix'!AC45-'Ratios Calculated fix'!AC$428)/('Ratios Calculated fix'!AC$429-'Ratios Calculated fix'!AC$428)</f>
        <v>0.46664669780653584</v>
      </c>
      <c r="AD45" s="21">
        <f>('Ratios Calculated fix'!AD45-'Ratios Calculated fix'!AD$428)/('Ratios Calculated fix'!AD$429-'Ratios Calculated fix'!AD$428)</f>
        <v>0.49954291699041226</v>
      </c>
      <c r="AE45" s="21">
        <f>('Ratios Calculated fix'!AE45-'Ratios Calculated fix'!AE$428)/('Ratios Calculated fix'!AE$429-'Ratios Calculated fix'!AE$428)</f>
        <v>0.56796950811627278</v>
      </c>
      <c r="AF45" s="21">
        <f>('Ratios Calculated fix'!AF45-'Ratios Calculated fix'!AF$428)/('Ratios Calculated fix'!AF$429-'Ratios Calculated fix'!AF$428)</f>
        <v>0.39374687943249953</v>
      </c>
      <c r="AG45" s="21" t="e">
        <f>('Ratios Calculated fix'!AG45-'Ratios Calculated fix'!AG$428)/('Ratios Calculated fix'!AG$429-'Ratios Calculated fix'!AG$428)</f>
        <v>#DIV/0!</v>
      </c>
      <c r="AH45" s="21" t="e">
        <f>('Ratios Calculated fix'!AH45-'Ratios Calculated fix'!AH$428)/('Ratios Calculated fix'!AH$429-'Ratios Calculated fix'!AH$428)</f>
        <v>#DIV/0!</v>
      </c>
      <c r="AI45" s="21">
        <f>('Ratios Calculated fix'!AI45-'Ratios Calculated fix'!AI$428)/('Ratios Calculated fix'!AI$429-'Ratios Calculated fix'!AI$428)</f>
        <v>0.98696664987835869</v>
      </c>
      <c r="AJ45" s="21">
        <f>('Ratios Calculated fix'!AJ45-'Ratios Calculated fix'!AJ$428)/('Ratios Calculated fix'!AJ$429-'Ratios Calculated fix'!AJ$428)</f>
        <v>0.43106378251615046</v>
      </c>
      <c r="AK45" s="21" t="e">
        <f>('Ratios Calculated fix'!AK45-'Ratios Calculated fix'!AK$428)/('Ratios Calculated fix'!AK$429-'Ratios Calculated fix'!AK$428)</f>
        <v>#DIV/0!</v>
      </c>
      <c r="AL45" s="21" t="e">
        <f>('Ratios Calculated fix'!AL45-'Ratios Calculated fix'!AL$428)/('Ratios Calculated fix'!AL$429-'Ratios Calculated fix'!AL$428)</f>
        <v>#DIV/0!</v>
      </c>
      <c r="AM45" s="21">
        <f>('Ratios Calculated fix'!AM45-'Ratios Calculated fix'!AM$428)/('Ratios Calculated fix'!AM$429-'Ratios Calculated fix'!AM$428)</f>
        <v>0.30699883670219574</v>
      </c>
      <c r="AN45" s="21">
        <f>('Ratios Calculated fix'!AN45-'Ratios Calculated fix'!AN$428)/('Ratios Calculated fix'!AN$429-'Ratios Calculated fix'!AN$428)</f>
        <v>0.27240796351533253</v>
      </c>
      <c r="AO45" s="21">
        <f>('Ratios Calculated fix'!AO45-'Ratios Calculated fix'!AO$428)/('Ratios Calculated fix'!AO$429-'Ratios Calculated fix'!AO$428)</f>
        <v>6.4360885277721755E-2</v>
      </c>
      <c r="AP45" s="21">
        <f>('Ratios Calculated fix'!AP45-'Ratios Calculated fix'!AP$428)/('Ratios Calculated fix'!AP$429-'Ratios Calculated fix'!AP$428)</f>
        <v>0.57265792305259489</v>
      </c>
      <c r="AQ45" s="21">
        <f>('Ratios Calculated fix'!AQ45-'Ratios Calculated fix'!AQ$428)/('Ratios Calculated fix'!AQ$429-'Ratios Calculated fix'!AQ$428)</f>
        <v>0.49160365771904302</v>
      </c>
      <c r="AR45" s="21">
        <f>('Ratios Calculated fix'!AR45-'Ratios Calculated fix'!AR$428)/('Ratios Calculated fix'!AR$429-'Ratios Calculated fix'!AR$428)</f>
        <v>0.51875408050511662</v>
      </c>
      <c r="AS45" s="21">
        <f>('Ratios Calculated fix'!AS45-'Ratios Calculated fix'!AS$428)/('Ratios Calculated fix'!AS$429-'Ratios Calculated fix'!AS$428)</f>
        <v>0.63355544282299892</v>
      </c>
      <c r="AT45" s="21">
        <f>('Ratios Calculated fix'!AT45-'Ratios Calculated fix'!AT$428)/('Ratios Calculated fix'!AT$429-'Ratios Calculated fix'!AT$428)</f>
        <v>0.42939468561417848</v>
      </c>
      <c r="AU45" s="21">
        <f>('Ratios Calculated fix'!AU45-'Ratios Calculated fix'!AU$428)/('Ratios Calculated fix'!AU$429-'Ratios Calculated fix'!AU$428)</f>
        <v>0.82950655425310171</v>
      </c>
      <c r="AV45" s="21" t="e">
        <f>('Ratios Calculated fix'!AV45-'Ratios Calculated fix'!AV$428)/('Ratios Calculated fix'!AV$429-'Ratios Calculated fix'!AV$428)</f>
        <v>#DIV/0!</v>
      </c>
      <c r="AW45" s="21" t="e">
        <f>('Ratios Calculated fix'!AW45-'Ratios Calculated fix'!AW$428)/('Ratios Calculated fix'!AW$429-'Ratios Calculated fix'!AW$428)</f>
        <v>#DIV/0!</v>
      </c>
      <c r="AX45" s="21" t="e">
        <f>('Ratios Calculated fix'!AX45-'Ratios Calculated fix'!AX$428)/('Ratios Calculated fix'!AX$429-'Ratios Calculated fix'!AX$428)</f>
        <v>#DIV/0!</v>
      </c>
      <c r="AY45" s="21">
        <f>('Ratios Calculated fix'!AY45-'Ratios Calculated fix'!AY$428)/('Ratios Calculated fix'!AY$429-'Ratios Calculated fix'!AY$428)</f>
        <v>0.26838006159042499</v>
      </c>
      <c r="AZ45" s="21">
        <f>('Ratios Calculated fix'!AZ45-'Ratios Calculated fix'!AZ$428)/('Ratios Calculated fix'!AZ$429-'Ratios Calculated fix'!AZ$428)</f>
        <v>0.75322645813510414</v>
      </c>
      <c r="BA45" s="21">
        <f>('Ratios Calculated fix'!BA45-'Ratios Calculated fix'!BA$428)/('Ratios Calculated fix'!BA$429-'Ratios Calculated fix'!BA$428)</f>
        <v>0.74636312830525497</v>
      </c>
      <c r="BB45" s="21" t="e">
        <f>('Ratios Calculated fix'!BB45-'Ratios Calculated fix'!BB$428)/('Ratios Calculated fix'!BB$429-'Ratios Calculated fix'!BB$428)</f>
        <v>#DIV/0!</v>
      </c>
      <c r="BC45" s="21">
        <f>('Ratios Calculated fix'!BC45-'Ratios Calculated fix'!BC$428)/('Ratios Calculated fix'!BC$429-'Ratios Calculated fix'!BC$428)</f>
        <v>0.2103228957817064</v>
      </c>
    </row>
    <row r="46" spans="1:55" x14ac:dyDescent="0.2">
      <c r="A46" s="3" t="s">
        <v>176</v>
      </c>
      <c r="B46" s="3" t="s">
        <v>177</v>
      </c>
      <c r="C46" s="3" t="s">
        <v>59</v>
      </c>
      <c r="D46" s="3">
        <v>66346</v>
      </c>
      <c r="E46" s="3" t="s">
        <v>16</v>
      </c>
      <c r="F46" s="3">
        <v>2019</v>
      </c>
      <c r="G46" s="3" t="s">
        <v>17</v>
      </c>
      <c r="H46" s="4">
        <v>43830</v>
      </c>
      <c r="I46" s="4">
        <v>43887</v>
      </c>
      <c r="J46" s="4">
        <v>43887</v>
      </c>
      <c r="K46" s="5">
        <v>83400000</v>
      </c>
      <c r="L46" s="5">
        <v>85800000</v>
      </c>
      <c r="M46" s="3" t="s">
        <v>178</v>
      </c>
      <c r="N46" s="20">
        <f>('Ratios Calculated fix'!N46-'Ratios Calculated fix'!N$428)/('Ratios Calculated fix'!N$429-'Ratios Calculated fix'!N$428)</f>
        <v>3.5356246316176357E-2</v>
      </c>
      <c r="O46" s="21">
        <f>('Ratios Calculated fix'!O46-'Ratios Calculated fix'!O$428)/('Ratios Calculated fix'!O$429-'Ratios Calculated fix'!O$428)</f>
        <v>2.5545038199971497E-2</v>
      </c>
      <c r="P46" s="21">
        <f>('Ratios Calculated fix'!P46-'Ratios Calculated fix'!P$428)/('Ratios Calculated fix'!P$429-'Ratios Calculated fix'!P$428)</f>
        <v>1.0258815830018732E-2</v>
      </c>
      <c r="Q46" s="21">
        <f>('Ratios Calculated fix'!Q46-'Ratios Calculated fix'!Q$428)/('Ratios Calculated fix'!Q$429-'Ratios Calculated fix'!Q$428)</f>
        <v>0.27054793577990982</v>
      </c>
      <c r="R46" s="21">
        <f>('Ratios Calculated fix'!R46-'Ratios Calculated fix'!R$428)/('Ratios Calculated fix'!R$429-'Ratios Calculated fix'!R$428)</f>
        <v>9.0643613601829237E-2</v>
      </c>
      <c r="S46" s="21">
        <f>('Ratios Calculated fix'!S46-'Ratios Calculated fix'!S$428)/('Ratios Calculated fix'!S$429-'Ratios Calculated fix'!S$428)</f>
        <v>7.494128635071555E-2</v>
      </c>
      <c r="T46" s="21">
        <f>('Ratios Calculated fix'!T46-'Ratios Calculated fix'!T$428)/('Ratios Calculated fix'!T$429-'Ratios Calculated fix'!T$428)</f>
        <v>7.7732723168729187E-2</v>
      </c>
      <c r="U46" s="21">
        <f>('Ratios Calculated fix'!U46-'Ratios Calculated fix'!U$428)/('Ratios Calculated fix'!U$429-'Ratios Calculated fix'!U$428)</f>
        <v>0.66277485501511024</v>
      </c>
      <c r="V46" s="21">
        <f>('Ratios Calculated fix'!V46-'Ratios Calculated fix'!V$428)/('Ratios Calculated fix'!V$429-'Ratios Calculated fix'!V$428)</f>
        <v>0.52139560374697369</v>
      </c>
      <c r="W46" s="21">
        <f>('Ratios Calculated fix'!W46-'Ratios Calculated fix'!W$428)/('Ratios Calculated fix'!W$429-'Ratios Calculated fix'!W$428)</f>
        <v>0.64202145266406685</v>
      </c>
      <c r="X46" s="21">
        <f>('Ratios Calculated fix'!X46-'Ratios Calculated fix'!X$428)/('Ratios Calculated fix'!X$429-'Ratios Calculated fix'!X$428)</f>
        <v>0.35103676277195894</v>
      </c>
      <c r="Y46" s="21">
        <f>('Ratios Calculated fix'!Y46-'Ratios Calculated fix'!Y$428)/('Ratios Calculated fix'!Y$429-'Ratios Calculated fix'!Y$428)</f>
        <v>0.44371991808547084</v>
      </c>
      <c r="Z46" s="21">
        <f>('Ratios Calculated fix'!Z46-'Ratios Calculated fix'!Z$428)/('Ratios Calculated fix'!Z$429-'Ratios Calculated fix'!Z$428)</f>
        <v>0.64896323722804106</v>
      </c>
      <c r="AA46" s="21">
        <f>('Ratios Calculated fix'!AA46-'Ratios Calculated fix'!AA$428)/('Ratios Calculated fix'!AA$429-'Ratios Calculated fix'!AA$428)</f>
        <v>0.31126438344774171</v>
      </c>
      <c r="AB46" s="21">
        <f>('Ratios Calculated fix'!AB46-'Ratios Calculated fix'!AB$428)/('Ratios Calculated fix'!AB$429-'Ratios Calculated fix'!AB$428)</f>
        <v>0.83203867996021574</v>
      </c>
      <c r="AC46" s="21">
        <f>('Ratios Calculated fix'!AC46-'Ratios Calculated fix'!AC$428)/('Ratios Calculated fix'!AC$429-'Ratios Calculated fix'!AC$428)</f>
        <v>0.25179268780022834</v>
      </c>
      <c r="AD46" s="21">
        <f>('Ratios Calculated fix'!AD46-'Ratios Calculated fix'!AD$428)/('Ratios Calculated fix'!AD$429-'Ratios Calculated fix'!AD$428)</f>
        <v>0.38522344366235989</v>
      </c>
      <c r="AE46" s="21">
        <f>('Ratios Calculated fix'!AE46-'Ratios Calculated fix'!AE$428)/('Ratios Calculated fix'!AE$429-'Ratios Calculated fix'!AE$428)</f>
        <v>0.43799073587098153</v>
      </c>
      <c r="AF46" s="21">
        <f>('Ratios Calculated fix'!AF46-'Ratios Calculated fix'!AF$428)/('Ratios Calculated fix'!AF$429-'Ratios Calculated fix'!AF$428)</f>
        <v>0.37755599676215668</v>
      </c>
      <c r="AG46" s="21" t="e">
        <f>('Ratios Calculated fix'!AG46-'Ratios Calculated fix'!AG$428)/('Ratios Calculated fix'!AG$429-'Ratios Calculated fix'!AG$428)</f>
        <v>#DIV/0!</v>
      </c>
      <c r="AH46" s="21" t="e">
        <f>('Ratios Calculated fix'!AH46-'Ratios Calculated fix'!AH$428)/('Ratios Calculated fix'!AH$429-'Ratios Calculated fix'!AH$428)</f>
        <v>#DIV/0!</v>
      </c>
      <c r="AI46" s="21">
        <f>('Ratios Calculated fix'!AI46-'Ratios Calculated fix'!AI$428)/('Ratios Calculated fix'!AI$429-'Ratios Calculated fix'!AI$428)</f>
        <v>0.98637038020169499</v>
      </c>
      <c r="AJ46" s="21">
        <f>('Ratios Calculated fix'!AJ46-'Ratios Calculated fix'!AJ$428)/('Ratios Calculated fix'!AJ$429-'Ratios Calculated fix'!AJ$428)</f>
        <v>9.545687164413931E-2</v>
      </c>
      <c r="AK46" s="21" t="e">
        <f>('Ratios Calculated fix'!AK46-'Ratios Calculated fix'!AK$428)/('Ratios Calculated fix'!AK$429-'Ratios Calculated fix'!AK$428)</f>
        <v>#DIV/0!</v>
      </c>
      <c r="AL46" s="21" t="e">
        <f>('Ratios Calculated fix'!AL46-'Ratios Calculated fix'!AL$428)/('Ratios Calculated fix'!AL$429-'Ratios Calculated fix'!AL$428)</f>
        <v>#DIV/0!</v>
      </c>
      <c r="AM46" s="21">
        <f>('Ratios Calculated fix'!AM46-'Ratios Calculated fix'!AM$428)/('Ratios Calculated fix'!AM$429-'Ratios Calculated fix'!AM$428)</f>
        <v>0.31386431670700532</v>
      </c>
      <c r="AN46" s="21">
        <f>('Ratios Calculated fix'!AN46-'Ratios Calculated fix'!AN$428)/('Ratios Calculated fix'!AN$429-'Ratios Calculated fix'!AN$428)</f>
        <v>0.29031799154488325</v>
      </c>
      <c r="AO46" s="21">
        <f>('Ratios Calculated fix'!AO46-'Ratios Calculated fix'!AO$428)/('Ratios Calculated fix'!AO$429-'Ratios Calculated fix'!AO$428)</f>
        <v>0.28902717190492233</v>
      </c>
      <c r="AP46" s="21">
        <f>('Ratios Calculated fix'!AP46-'Ratios Calculated fix'!AP$428)/('Ratios Calculated fix'!AP$429-'Ratios Calculated fix'!AP$428)</f>
        <v>0.59121166181295215</v>
      </c>
      <c r="AQ46" s="21">
        <f>('Ratios Calculated fix'!AQ46-'Ratios Calculated fix'!AQ$428)/('Ratios Calculated fix'!AQ$429-'Ratios Calculated fix'!AQ$428)</f>
        <v>0.53173982861657232</v>
      </c>
      <c r="AR46" s="21">
        <f>('Ratios Calculated fix'!AR46-'Ratios Calculated fix'!AR$428)/('Ratios Calculated fix'!AR$429-'Ratios Calculated fix'!AR$428)</f>
        <v>0.24534608843201786</v>
      </c>
      <c r="AS46" s="21">
        <f>('Ratios Calculated fix'!AS46-'Ratios Calculated fix'!AS$428)/('Ratios Calculated fix'!AS$429-'Ratios Calculated fix'!AS$428)</f>
        <v>0.60515626809316547</v>
      </c>
      <c r="AT46" s="21">
        <f>('Ratios Calculated fix'!AT46-'Ratios Calculated fix'!AT$428)/('Ratios Calculated fix'!AT$429-'Ratios Calculated fix'!AT$428)</f>
        <v>0.43372588162662851</v>
      </c>
      <c r="AU46" s="21">
        <f>('Ratios Calculated fix'!AU46-'Ratios Calculated fix'!AU$428)/('Ratios Calculated fix'!AU$429-'Ratios Calculated fix'!AU$428)</f>
        <v>0.61591910640847902</v>
      </c>
      <c r="AV46" s="21" t="e">
        <f>('Ratios Calculated fix'!AV46-'Ratios Calculated fix'!AV$428)/('Ratios Calculated fix'!AV$429-'Ratios Calculated fix'!AV$428)</f>
        <v>#DIV/0!</v>
      </c>
      <c r="AW46" s="21" t="e">
        <f>('Ratios Calculated fix'!AW46-'Ratios Calculated fix'!AW$428)/('Ratios Calculated fix'!AW$429-'Ratios Calculated fix'!AW$428)</f>
        <v>#DIV/0!</v>
      </c>
      <c r="AX46" s="21" t="e">
        <f>('Ratios Calculated fix'!AX46-'Ratios Calculated fix'!AX$428)/('Ratios Calculated fix'!AX$429-'Ratios Calculated fix'!AX$428)</f>
        <v>#DIV/0!</v>
      </c>
      <c r="AY46" s="21">
        <f>('Ratios Calculated fix'!AY46-'Ratios Calculated fix'!AY$428)/('Ratios Calculated fix'!AY$429-'Ratios Calculated fix'!AY$428)</f>
        <v>0.24394712618273012</v>
      </c>
      <c r="AZ46" s="21">
        <f>('Ratios Calculated fix'!AZ46-'Ratios Calculated fix'!AZ$428)/('Ratios Calculated fix'!AZ$429-'Ratios Calculated fix'!AZ$428)</f>
        <v>0.76187068756516663</v>
      </c>
      <c r="BA46" s="21">
        <f>('Ratios Calculated fix'!BA46-'Ratios Calculated fix'!BA$428)/('Ratios Calculated fix'!BA$429-'Ratios Calculated fix'!BA$428)</f>
        <v>0.74325876360674847</v>
      </c>
      <c r="BB46" s="21" t="e">
        <f>('Ratios Calculated fix'!BB46-'Ratios Calculated fix'!BB$428)/('Ratios Calculated fix'!BB$429-'Ratios Calculated fix'!BB$428)</f>
        <v>#DIV/0!</v>
      </c>
      <c r="BC46" s="21">
        <f>('Ratios Calculated fix'!BC46-'Ratios Calculated fix'!BC$428)/('Ratios Calculated fix'!BC$429-'Ratios Calculated fix'!BC$428)</f>
        <v>0.3050169990560378</v>
      </c>
    </row>
    <row r="47" spans="1:55" x14ac:dyDescent="0.2">
      <c r="A47" s="3" t="s">
        <v>108</v>
      </c>
      <c r="B47" s="3" t="s">
        <v>109</v>
      </c>
      <c r="C47" s="3" t="s">
        <v>52</v>
      </c>
      <c r="D47" s="3">
        <v>168302</v>
      </c>
      <c r="E47" s="3" t="s">
        <v>16</v>
      </c>
      <c r="F47" s="3">
        <v>2019</v>
      </c>
      <c r="G47" s="3" t="s">
        <v>17</v>
      </c>
      <c r="H47" s="4">
        <v>43830</v>
      </c>
      <c r="I47" s="4">
        <v>43879</v>
      </c>
      <c r="J47" s="4">
        <v>43879</v>
      </c>
      <c r="K47" s="5">
        <v>181000000</v>
      </c>
      <c r="L47" s="5">
        <v>181000000</v>
      </c>
      <c r="M47" s="3" t="s">
        <v>110</v>
      </c>
      <c r="N47" s="20">
        <f>('Ratios Calculated fix'!N47-'Ratios Calculated fix'!N$428)/('Ratios Calculated fix'!N$429-'Ratios Calculated fix'!N$428)</f>
        <v>9.1660170610865024E-3</v>
      </c>
      <c r="O47" s="21">
        <f>('Ratios Calculated fix'!O47-'Ratios Calculated fix'!O$428)/('Ratios Calculated fix'!O$429-'Ratios Calculated fix'!O$428)</f>
        <v>8.6063866694284126E-3</v>
      </c>
      <c r="P47" s="21">
        <f>('Ratios Calculated fix'!P47-'Ratios Calculated fix'!P$428)/('Ratios Calculated fix'!P$429-'Ratios Calculated fix'!P$428)</f>
        <v>2.1324407604502355E-3</v>
      </c>
      <c r="Q47" s="21">
        <f>('Ratios Calculated fix'!Q47-'Ratios Calculated fix'!Q$428)/('Ratios Calculated fix'!Q$429-'Ratios Calculated fix'!Q$428)</f>
        <v>0.26622979331157093</v>
      </c>
      <c r="R47" s="21">
        <f>('Ratios Calculated fix'!R47-'Ratios Calculated fix'!R$428)/('Ratios Calculated fix'!R$429-'Ratios Calculated fix'!R$428)</f>
        <v>0.10509357423112205</v>
      </c>
      <c r="S47" s="21">
        <f>('Ratios Calculated fix'!S47-'Ratios Calculated fix'!S$428)/('Ratios Calculated fix'!S$429-'Ratios Calculated fix'!S$428)</f>
        <v>9.1355008000365751E-2</v>
      </c>
      <c r="T47" s="21">
        <f>('Ratios Calculated fix'!T47-'Ratios Calculated fix'!T$428)/('Ratios Calculated fix'!T$429-'Ratios Calculated fix'!T$428)</f>
        <v>8.9298977873008445E-2</v>
      </c>
      <c r="U47" s="21">
        <f>('Ratios Calculated fix'!U47-'Ratios Calculated fix'!U$428)/('Ratios Calculated fix'!U$429-'Ratios Calculated fix'!U$428)</f>
        <v>0.6594997384577822</v>
      </c>
      <c r="V47" s="21">
        <f>('Ratios Calculated fix'!V47-'Ratios Calculated fix'!V$428)/('Ratios Calculated fix'!V$429-'Ratios Calculated fix'!V$428)</f>
        <v>0.51797748207894911</v>
      </c>
      <c r="W47" s="21">
        <f>('Ratios Calculated fix'!W47-'Ratios Calculated fix'!W$428)/('Ratios Calculated fix'!W$429-'Ratios Calculated fix'!W$428)</f>
        <v>0.63893898279868888</v>
      </c>
      <c r="X47" s="21">
        <f>('Ratios Calculated fix'!X47-'Ratios Calculated fix'!X$428)/('Ratios Calculated fix'!X$429-'Ratios Calculated fix'!X$428)</f>
        <v>2.5792124207069663E-2</v>
      </c>
      <c r="Y47" s="21">
        <f>('Ratios Calculated fix'!Y47-'Ratios Calculated fix'!Y$428)/('Ratios Calculated fix'!Y$429-'Ratios Calculated fix'!Y$428)</f>
        <v>0.44783045116980741</v>
      </c>
      <c r="Z47" s="21">
        <f>('Ratios Calculated fix'!Z47-'Ratios Calculated fix'!Z$428)/('Ratios Calculated fix'!Z$429-'Ratios Calculated fix'!Z$428)</f>
        <v>0.97420787579293033</v>
      </c>
      <c r="AA47" s="21">
        <f>('Ratios Calculated fix'!AA47-'Ratios Calculated fix'!AA$428)/('Ratios Calculated fix'!AA$429-'Ratios Calculated fix'!AA$428)</f>
        <v>0.11488966118874126</v>
      </c>
      <c r="AB47" s="21">
        <f>('Ratios Calculated fix'!AB47-'Ratios Calculated fix'!AB$428)/('Ratios Calculated fix'!AB$429-'Ratios Calculated fix'!AB$428)</f>
        <v>0.84956636823342957</v>
      </c>
      <c r="AC47" s="21">
        <f>('Ratios Calculated fix'!AC47-'Ratios Calculated fix'!AC$428)/('Ratios Calculated fix'!AC$429-'Ratios Calculated fix'!AC$428)</f>
        <v>1</v>
      </c>
      <c r="AD47" s="21">
        <f>('Ratios Calculated fix'!AD47-'Ratios Calculated fix'!AD$428)/('Ratios Calculated fix'!AD$429-'Ratios Calculated fix'!AD$428)</f>
        <v>0.70263145552657125</v>
      </c>
      <c r="AE47" s="21">
        <f>('Ratios Calculated fix'!AE47-'Ratios Calculated fix'!AE$428)/('Ratios Calculated fix'!AE$429-'Ratios Calculated fix'!AE$428)</f>
        <v>0.66930047152929195</v>
      </c>
      <c r="AF47" s="21">
        <f>('Ratios Calculated fix'!AF47-'Ratios Calculated fix'!AF$428)/('Ratios Calculated fix'!AF$429-'Ratios Calculated fix'!AF$428)</f>
        <v>0.40314554353971649</v>
      </c>
      <c r="AG47" s="21" t="e">
        <f>('Ratios Calculated fix'!AG47-'Ratios Calculated fix'!AG$428)/('Ratios Calculated fix'!AG$429-'Ratios Calculated fix'!AG$428)</f>
        <v>#DIV/0!</v>
      </c>
      <c r="AH47" s="21" t="e">
        <f>('Ratios Calculated fix'!AH47-'Ratios Calculated fix'!AH$428)/('Ratios Calculated fix'!AH$429-'Ratios Calculated fix'!AH$428)</f>
        <v>#DIV/0!</v>
      </c>
      <c r="AI47" s="21">
        <f>('Ratios Calculated fix'!AI47-'Ratios Calculated fix'!AI$428)/('Ratios Calculated fix'!AI$429-'Ratios Calculated fix'!AI$428)</f>
        <v>0.98669952389291304</v>
      </c>
      <c r="AJ47" s="21">
        <f>('Ratios Calculated fix'!AJ47-'Ratios Calculated fix'!AJ$428)/('Ratios Calculated fix'!AJ$429-'Ratios Calculated fix'!AJ$428)</f>
        <v>0.14037601879086981</v>
      </c>
      <c r="AK47" s="21" t="e">
        <f>('Ratios Calculated fix'!AK47-'Ratios Calculated fix'!AK$428)/('Ratios Calculated fix'!AK$429-'Ratios Calculated fix'!AK$428)</f>
        <v>#DIV/0!</v>
      </c>
      <c r="AL47" s="21" t="e">
        <f>('Ratios Calculated fix'!AL47-'Ratios Calculated fix'!AL$428)/('Ratios Calculated fix'!AL$429-'Ratios Calculated fix'!AL$428)</f>
        <v>#DIV/0!</v>
      </c>
      <c r="AM47" s="21">
        <f>('Ratios Calculated fix'!AM47-'Ratios Calculated fix'!AM$428)/('Ratios Calculated fix'!AM$429-'Ratios Calculated fix'!AM$428)</f>
        <v>0.30720916387466357</v>
      </c>
      <c r="AN47" s="21">
        <f>('Ratios Calculated fix'!AN47-'Ratios Calculated fix'!AN$428)/('Ratios Calculated fix'!AN$429-'Ratios Calculated fix'!AN$428)</f>
        <v>0.27196301398928802</v>
      </c>
      <c r="AO47" s="21">
        <f>('Ratios Calculated fix'!AO47-'Ratios Calculated fix'!AO$428)/('Ratios Calculated fix'!AO$429-'Ratios Calculated fix'!AO$428)</f>
        <v>2.8968542375854802E-2</v>
      </c>
      <c r="AP47" s="21">
        <f>('Ratios Calculated fix'!AP47-'Ratios Calculated fix'!AP$428)/('Ratios Calculated fix'!AP$429-'Ratios Calculated fix'!AP$428)</f>
        <v>0.56996238749488581</v>
      </c>
      <c r="AQ47" s="21">
        <f>('Ratios Calculated fix'!AQ47-'Ratios Calculated fix'!AQ$428)/('Ratios Calculated fix'!AQ$429-'Ratios Calculated fix'!AQ$428)</f>
        <v>0.47602176273937985</v>
      </c>
      <c r="AR47" s="21">
        <f>('Ratios Calculated fix'!AR47-'Ratios Calculated fix'!AR$428)/('Ratios Calculated fix'!AR$429-'Ratios Calculated fix'!AR$428)</f>
        <v>0.57830856594520208</v>
      </c>
      <c r="AS47" s="21">
        <f>('Ratios Calculated fix'!AS47-'Ratios Calculated fix'!AS$428)/('Ratios Calculated fix'!AS$429-'Ratios Calculated fix'!AS$428)</f>
        <v>0.62002914467423287</v>
      </c>
      <c r="AT47" s="21">
        <f>('Ratios Calculated fix'!AT47-'Ratios Calculated fix'!AT$428)/('Ratios Calculated fix'!AT$429-'Ratios Calculated fix'!AT$428)</f>
        <v>0.33721826254554105</v>
      </c>
      <c r="AU47" s="21">
        <f>('Ratios Calculated fix'!AU47-'Ratios Calculated fix'!AU$428)/('Ratios Calculated fix'!AU$429-'Ratios Calculated fix'!AU$428)</f>
        <v>0.60306105448417624</v>
      </c>
      <c r="AV47" s="21" t="e">
        <f>('Ratios Calculated fix'!AV47-'Ratios Calculated fix'!AV$428)/('Ratios Calculated fix'!AV$429-'Ratios Calculated fix'!AV$428)</f>
        <v>#DIV/0!</v>
      </c>
      <c r="AW47" s="21" t="e">
        <f>('Ratios Calculated fix'!AW47-'Ratios Calculated fix'!AW$428)/('Ratios Calculated fix'!AW$429-'Ratios Calculated fix'!AW$428)</f>
        <v>#DIV/0!</v>
      </c>
      <c r="AX47" s="21" t="e">
        <f>('Ratios Calculated fix'!AX47-'Ratios Calculated fix'!AX$428)/('Ratios Calculated fix'!AX$429-'Ratios Calculated fix'!AX$428)</f>
        <v>#DIV/0!</v>
      </c>
      <c r="AY47" s="21">
        <f>('Ratios Calculated fix'!AY47-'Ratios Calculated fix'!AY$428)/('Ratios Calculated fix'!AY$429-'Ratios Calculated fix'!AY$428)</f>
        <v>0.27745951671146807</v>
      </c>
      <c r="AZ47" s="21">
        <f>('Ratios Calculated fix'!AZ47-'Ratios Calculated fix'!AZ$428)/('Ratios Calculated fix'!AZ$429-'Ratios Calculated fix'!AZ$428)</f>
        <v>0.78632394188279109</v>
      </c>
      <c r="BA47" s="21">
        <f>('Ratios Calculated fix'!BA47-'Ratios Calculated fix'!BA$428)/('Ratios Calculated fix'!BA$429-'Ratios Calculated fix'!BA$428)</f>
        <v>0.74246514795195406</v>
      </c>
      <c r="BB47" s="21" t="e">
        <f>('Ratios Calculated fix'!BB47-'Ratios Calculated fix'!BB$428)/('Ratios Calculated fix'!BB$429-'Ratios Calculated fix'!BB$428)</f>
        <v>#DIV/0!</v>
      </c>
      <c r="BC47" s="21">
        <f>('Ratios Calculated fix'!BC47-'Ratios Calculated fix'!BC$428)/('Ratios Calculated fix'!BC$429-'Ratios Calculated fix'!BC$428)</f>
        <v>0.20044621964058737</v>
      </c>
    </row>
    <row r="48" spans="1:55" x14ac:dyDescent="0.2">
      <c r="A48" s="3" t="s">
        <v>170</v>
      </c>
      <c r="B48" s="3" t="s">
        <v>171</v>
      </c>
      <c r="C48" s="3" t="s">
        <v>45</v>
      </c>
      <c r="D48" s="3">
        <v>58197</v>
      </c>
      <c r="E48" s="3" t="s">
        <v>16</v>
      </c>
      <c r="F48" s="3">
        <v>2019</v>
      </c>
      <c r="G48" s="3" t="s">
        <v>17</v>
      </c>
      <c r="H48" s="4">
        <v>43708</v>
      </c>
      <c r="I48" s="4">
        <v>43766</v>
      </c>
      <c r="J48" s="4">
        <v>43907</v>
      </c>
      <c r="K48" s="5">
        <v>24233000</v>
      </c>
      <c r="L48" s="5">
        <v>24858000</v>
      </c>
      <c r="M48" s="3" t="s">
        <v>172</v>
      </c>
      <c r="N48" s="20">
        <f>('Ratios Calculated fix'!N48-'Ratios Calculated fix'!N$428)/('Ratios Calculated fix'!N$429-'Ratios Calculated fix'!N$428)</f>
        <v>3.0041167220289433E-2</v>
      </c>
      <c r="O48" s="21">
        <f>('Ratios Calculated fix'!O48-'Ratios Calculated fix'!O$428)/('Ratios Calculated fix'!O$429-'Ratios Calculated fix'!O$428)</f>
        <v>4.1933378061320432E-3</v>
      </c>
      <c r="P48" s="21">
        <f>('Ratios Calculated fix'!P48-'Ratios Calculated fix'!P$428)/('Ratios Calculated fix'!P$429-'Ratios Calculated fix'!P$428)</f>
        <v>5.5465561877213474E-3</v>
      </c>
      <c r="Q48" s="21">
        <f>('Ratios Calculated fix'!Q48-'Ratios Calculated fix'!Q$428)/('Ratios Calculated fix'!Q$429-'Ratios Calculated fix'!Q$428)</f>
        <v>0.23263497193670735</v>
      </c>
      <c r="R48" s="21">
        <f>('Ratios Calculated fix'!R48-'Ratios Calculated fix'!R$428)/('Ratios Calculated fix'!R$429-'Ratios Calculated fix'!R$428)</f>
        <v>0.14558948951115741</v>
      </c>
      <c r="S48" s="21">
        <f>('Ratios Calculated fix'!S48-'Ratios Calculated fix'!S$428)/('Ratios Calculated fix'!S$429-'Ratios Calculated fix'!S$428)</f>
        <v>0</v>
      </c>
      <c r="T48" s="21">
        <f>('Ratios Calculated fix'!T48-'Ratios Calculated fix'!T$428)/('Ratios Calculated fix'!T$429-'Ratios Calculated fix'!T$428)</f>
        <v>0.14709711396581165</v>
      </c>
      <c r="U48" s="21">
        <f>('Ratios Calculated fix'!U48-'Ratios Calculated fix'!U$428)/('Ratios Calculated fix'!U$429-'Ratios Calculated fix'!U$428)</f>
        <v>0.59324203566682365</v>
      </c>
      <c r="V48" s="21">
        <f>('Ratios Calculated fix'!V48-'Ratios Calculated fix'!V$428)/('Ratios Calculated fix'!V$429-'Ratios Calculated fix'!V$428)</f>
        <v>0.48825282224192584</v>
      </c>
      <c r="W48" s="21">
        <f>('Ratios Calculated fix'!W48-'Ratios Calculated fix'!W$428)/('Ratios Calculated fix'!W$429-'Ratios Calculated fix'!W$428)</f>
        <v>0.57235824752777409</v>
      </c>
      <c r="X48" s="21">
        <f>('Ratios Calculated fix'!X48-'Ratios Calculated fix'!X$428)/('Ratios Calculated fix'!X$429-'Ratios Calculated fix'!X$428)</f>
        <v>0.40188853103736799</v>
      </c>
      <c r="Y48" s="21">
        <f>('Ratios Calculated fix'!Y48-'Ratios Calculated fix'!Y$428)/('Ratios Calculated fix'!Y$429-'Ratios Calculated fix'!Y$428)</f>
        <v>0.39454257727032621</v>
      </c>
      <c r="Z48" s="21">
        <f>('Ratios Calculated fix'!Z48-'Ratios Calculated fix'!Z$428)/('Ratios Calculated fix'!Z$429-'Ratios Calculated fix'!Z$428)</f>
        <v>0.59811146896263201</v>
      </c>
      <c r="AA48" s="21">
        <f>('Ratios Calculated fix'!AA48-'Ratios Calculated fix'!AA$428)/('Ratios Calculated fix'!AA$429-'Ratios Calculated fix'!AA$428)</f>
        <v>6.8692664594647262E-2</v>
      </c>
      <c r="AB48" s="21">
        <f>('Ratios Calculated fix'!AB48-'Ratios Calculated fix'!AB$428)/('Ratios Calculated fix'!AB$429-'Ratios Calculated fix'!AB$428)</f>
        <v>0.74628344082755149</v>
      </c>
      <c r="AC48" s="21">
        <f>('Ratios Calculated fix'!AC48-'Ratios Calculated fix'!AC$428)/('Ratios Calculated fix'!AC$429-'Ratios Calculated fix'!AC$428)</f>
        <v>0.51265157392859551</v>
      </c>
      <c r="AD48" s="21">
        <f>('Ratios Calculated fix'!AD48-'Ratios Calculated fix'!AD$428)/('Ratios Calculated fix'!AD$429-'Ratios Calculated fix'!AD$428)</f>
        <v>0.45276192658068992</v>
      </c>
      <c r="AE48" s="21">
        <f>('Ratios Calculated fix'!AE48-'Ratios Calculated fix'!AE$428)/('Ratios Calculated fix'!AE$429-'Ratios Calculated fix'!AE$428)</f>
        <v>0.51478053233761711</v>
      </c>
      <c r="AF48" s="21">
        <f>('Ratios Calculated fix'!AF48-'Ratios Calculated fix'!AF$428)/('Ratios Calculated fix'!AF$429-'Ratios Calculated fix'!AF$428)</f>
        <v>0.40033255571138421</v>
      </c>
      <c r="AG48" s="21" t="e">
        <f>('Ratios Calculated fix'!AG48-'Ratios Calculated fix'!AG$428)/('Ratios Calculated fix'!AG$429-'Ratios Calculated fix'!AG$428)</f>
        <v>#DIV/0!</v>
      </c>
      <c r="AH48" s="21" t="e">
        <f>('Ratios Calculated fix'!AH48-'Ratios Calculated fix'!AH$428)/('Ratios Calculated fix'!AH$429-'Ratios Calculated fix'!AH$428)</f>
        <v>#DIV/0!</v>
      </c>
      <c r="AI48" s="21">
        <f>('Ratios Calculated fix'!AI48-'Ratios Calculated fix'!AI$428)/('Ratios Calculated fix'!AI$429-'Ratios Calculated fix'!AI$428)</f>
        <v>0.98571917030244738</v>
      </c>
      <c r="AJ48" s="21">
        <f>('Ratios Calculated fix'!AJ48-'Ratios Calculated fix'!AJ$428)/('Ratios Calculated fix'!AJ$429-'Ratios Calculated fix'!AJ$428)</f>
        <v>9.6974920274566168E-2</v>
      </c>
      <c r="AK48" s="21" t="e">
        <f>('Ratios Calculated fix'!AK48-'Ratios Calculated fix'!AK$428)/('Ratios Calculated fix'!AK$429-'Ratios Calculated fix'!AK$428)</f>
        <v>#DIV/0!</v>
      </c>
      <c r="AL48" s="21" t="e">
        <f>('Ratios Calculated fix'!AL48-'Ratios Calculated fix'!AL$428)/('Ratios Calculated fix'!AL$429-'Ratios Calculated fix'!AL$428)</f>
        <v>#DIV/0!</v>
      </c>
      <c r="AM48" s="21">
        <f>('Ratios Calculated fix'!AM48-'Ratios Calculated fix'!AM$428)/('Ratios Calculated fix'!AM$429-'Ratios Calculated fix'!AM$428)</f>
        <v>0.27309788107010918</v>
      </c>
      <c r="AN48" s="21">
        <f>('Ratios Calculated fix'!AN48-'Ratios Calculated fix'!AN$428)/('Ratios Calculated fix'!AN$429-'Ratios Calculated fix'!AN$428)</f>
        <v>0.24540738128560474</v>
      </c>
      <c r="AO48" s="21">
        <f>('Ratios Calculated fix'!AO48-'Ratios Calculated fix'!AO$428)/('Ratios Calculated fix'!AO$429-'Ratios Calculated fix'!AO$428)</f>
        <v>0.26300317338336399</v>
      </c>
      <c r="AP48" s="21">
        <f>('Ratios Calculated fix'!AP48-'Ratios Calculated fix'!AP$428)/('Ratios Calculated fix'!AP$429-'Ratios Calculated fix'!AP$428)</f>
        <v>0.51623064849099121</v>
      </c>
      <c r="AQ48" s="21">
        <f>('Ratios Calculated fix'!AQ48-'Ratios Calculated fix'!AQ$428)/('Ratios Calculated fix'!AQ$429-'Ratios Calculated fix'!AQ$428)</f>
        <v>0.67270517493515503</v>
      </c>
      <c r="AR48" s="21">
        <f>('Ratios Calculated fix'!AR48-'Ratios Calculated fix'!AR$428)/('Ratios Calculated fix'!AR$429-'Ratios Calculated fix'!AR$428)</f>
        <v>0.29389963140644065</v>
      </c>
      <c r="AS48" s="21">
        <f>('Ratios Calculated fix'!AS48-'Ratios Calculated fix'!AS$428)/('Ratios Calculated fix'!AS$429-'Ratios Calculated fix'!AS$428)</f>
        <v>0.58962222375073969</v>
      </c>
      <c r="AT48" s="21">
        <f>('Ratios Calculated fix'!AT48-'Ratios Calculated fix'!AT$428)/('Ratios Calculated fix'!AT$429-'Ratios Calculated fix'!AT$428)</f>
        <v>0.52803648098608058</v>
      </c>
      <c r="AU48" s="21">
        <f>('Ratios Calculated fix'!AU48-'Ratios Calculated fix'!AU$428)/('Ratios Calculated fix'!AU$429-'Ratios Calculated fix'!AU$428)</f>
        <v>0.63200497460070071</v>
      </c>
      <c r="AV48" s="21" t="e">
        <f>('Ratios Calculated fix'!AV48-'Ratios Calculated fix'!AV$428)/('Ratios Calculated fix'!AV$429-'Ratios Calculated fix'!AV$428)</f>
        <v>#DIV/0!</v>
      </c>
      <c r="AW48" s="21" t="e">
        <f>('Ratios Calculated fix'!AW48-'Ratios Calculated fix'!AW$428)/('Ratios Calculated fix'!AW$429-'Ratios Calculated fix'!AW$428)</f>
        <v>#DIV/0!</v>
      </c>
      <c r="AX48" s="21" t="e">
        <f>('Ratios Calculated fix'!AX48-'Ratios Calculated fix'!AX$428)/('Ratios Calculated fix'!AX$429-'Ratios Calculated fix'!AX$428)</f>
        <v>#DIV/0!</v>
      </c>
      <c r="AY48" s="21">
        <f>('Ratios Calculated fix'!AY48-'Ratios Calculated fix'!AY$428)/('Ratios Calculated fix'!AY$429-'Ratios Calculated fix'!AY$428)</f>
        <v>0.2421440711530212</v>
      </c>
      <c r="AZ48" s="21">
        <f>('Ratios Calculated fix'!AZ48-'Ratios Calculated fix'!AZ$428)/('Ratios Calculated fix'!AZ$429-'Ratios Calculated fix'!AZ$428)</f>
        <v>0.76275053145943439</v>
      </c>
      <c r="BA48" s="21">
        <f>('Ratios Calculated fix'!BA48-'Ratios Calculated fix'!BA$428)/('Ratios Calculated fix'!BA$429-'Ratios Calculated fix'!BA$428)</f>
        <v>0.74375002506814747</v>
      </c>
      <c r="BB48" s="21" t="e">
        <f>('Ratios Calculated fix'!BB48-'Ratios Calculated fix'!BB$428)/('Ratios Calculated fix'!BB$429-'Ratios Calculated fix'!BB$428)</f>
        <v>#DIV/0!</v>
      </c>
      <c r="BC48" s="21">
        <f>('Ratios Calculated fix'!BC48-'Ratios Calculated fix'!BC$428)/('Ratios Calculated fix'!BC$429-'Ratios Calculated fix'!BC$428)</f>
        <v>0.48051902468355551</v>
      </c>
    </row>
    <row r="49" spans="1:55" x14ac:dyDescent="0.2">
      <c r="A49" s="3" t="s">
        <v>206</v>
      </c>
      <c r="B49" s="3" t="s">
        <v>207</v>
      </c>
      <c r="C49" s="3" t="s">
        <v>15</v>
      </c>
      <c r="D49" s="3">
        <v>70844</v>
      </c>
      <c r="E49" s="3" t="s">
        <v>16</v>
      </c>
      <c r="F49" s="3">
        <v>2019</v>
      </c>
      <c r="G49" s="3" t="s">
        <v>17</v>
      </c>
      <c r="H49" s="4">
        <v>43830</v>
      </c>
      <c r="I49" s="4">
        <v>43861</v>
      </c>
      <c r="J49" s="4">
        <v>43861</v>
      </c>
      <c r="K49" s="5">
        <v>565800000</v>
      </c>
      <c r="L49" s="5">
        <v>565800000</v>
      </c>
      <c r="M49" s="3" t="s">
        <v>208</v>
      </c>
      <c r="N49" s="20">
        <f>('Ratios Calculated fix'!N49-'Ratios Calculated fix'!N$428)/('Ratios Calculated fix'!N$429-'Ratios Calculated fix'!N$428)</f>
        <v>3.6088496136891607E-2</v>
      </c>
      <c r="O49" s="21">
        <f>('Ratios Calculated fix'!O49-'Ratios Calculated fix'!O$428)/('Ratios Calculated fix'!O$429-'Ratios Calculated fix'!O$428)</f>
        <v>1.1078935592195116E-2</v>
      </c>
      <c r="P49" s="21">
        <f>('Ratios Calculated fix'!P49-'Ratios Calculated fix'!P$428)/('Ratios Calculated fix'!P$429-'Ratios Calculated fix'!P$428)</f>
        <v>1.6007387979599167E-2</v>
      </c>
      <c r="Q49" s="21">
        <f>('Ratios Calculated fix'!Q49-'Ratios Calculated fix'!Q$428)/('Ratios Calculated fix'!Q$429-'Ratios Calculated fix'!Q$428)</f>
        <v>1</v>
      </c>
      <c r="R49" s="21">
        <f>('Ratios Calculated fix'!R49-'Ratios Calculated fix'!R$428)/('Ratios Calculated fix'!R$429-'Ratios Calculated fix'!R$428)</f>
        <v>3.194418854690436E-2</v>
      </c>
      <c r="S49" s="21">
        <f>('Ratios Calculated fix'!S49-'Ratios Calculated fix'!S$428)/('Ratios Calculated fix'!S$429-'Ratios Calculated fix'!S$428)</f>
        <v>2.0972280393227769E-2</v>
      </c>
      <c r="T49" s="21">
        <f>('Ratios Calculated fix'!T49-'Ratios Calculated fix'!T$428)/('Ratios Calculated fix'!T$429-'Ratios Calculated fix'!T$428)</f>
        <v>2.8399195808710073E-2</v>
      </c>
      <c r="U49" s="21">
        <f>('Ratios Calculated fix'!U49-'Ratios Calculated fix'!U$428)/('Ratios Calculated fix'!U$429-'Ratios Calculated fix'!U$428)</f>
        <v>0.99889974398891079</v>
      </c>
      <c r="V49" s="21">
        <f>('Ratios Calculated fix'!V49-'Ratios Calculated fix'!V$428)/('Ratios Calculated fix'!V$429-'Ratios Calculated fix'!V$428)</f>
        <v>0.91159038053574271</v>
      </c>
      <c r="W49" s="21">
        <f>('Ratios Calculated fix'!W49-'Ratios Calculated fix'!W$428)/('Ratios Calculated fix'!W$429-'Ratios Calculated fix'!W$428)</f>
        <v>0.95415814780449859</v>
      </c>
      <c r="X49" s="21">
        <f>('Ratios Calculated fix'!X49-'Ratios Calculated fix'!X$428)/('Ratios Calculated fix'!X$429-'Ratios Calculated fix'!X$428)</f>
        <v>0.57134910578911902</v>
      </c>
      <c r="Y49" s="21">
        <f>('Ratios Calculated fix'!Y49-'Ratios Calculated fix'!Y$428)/('Ratios Calculated fix'!Y$429-'Ratios Calculated fix'!Y$428)</f>
        <v>0.41381135646395312</v>
      </c>
      <c r="Z49" s="21">
        <f>('Ratios Calculated fix'!Z49-'Ratios Calculated fix'!Z$428)/('Ratios Calculated fix'!Z$429-'Ratios Calculated fix'!Z$428)</f>
        <v>0.42865089421088093</v>
      </c>
      <c r="AA49" s="21">
        <f>('Ratios Calculated fix'!AA49-'Ratios Calculated fix'!AA$428)/('Ratios Calculated fix'!AA$429-'Ratios Calculated fix'!AA$428)</f>
        <v>9.7721460492039849E-2</v>
      </c>
      <c r="AB49" s="21">
        <f>('Ratios Calculated fix'!AB49-'Ratios Calculated fix'!AB$428)/('Ratios Calculated fix'!AB$429-'Ratios Calculated fix'!AB$428)</f>
        <v>0.7843112751936554</v>
      </c>
      <c r="AC49" s="21">
        <f>('Ratios Calculated fix'!AC49-'Ratios Calculated fix'!AC$428)/('Ratios Calculated fix'!AC$429-'Ratios Calculated fix'!AC$428)</f>
        <v>0.1606019981463612</v>
      </c>
      <c r="AD49" s="21">
        <f>('Ratios Calculated fix'!AD49-'Ratios Calculated fix'!AD$428)/('Ratios Calculated fix'!AD$429-'Ratios Calculated fix'!AD$428)</f>
        <v>0.38791935451690207</v>
      </c>
      <c r="AE49" s="21">
        <f>('Ratios Calculated fix'!AE49-'Ratios Calculated fix'!AE$428)/('Ratios Calculated fix'!AE$429-'Ratios Calculated fix'!AE$428)</f>
        <v>0.4410559282896922</v>
      </c>
      <c r="AF49" s="21">
        <f>('Ratios Calculated fix'!AF49-'Ratios Calculated fix'!AF$428)/('Ratios Calculated fix'!AF$429-'Ratios Calculated fix'!AF$428)</f>
        <v>0.39126649916721901</v>
      </c>
      <c r="AG49" s="21" t="e">
        <f>('Ratios Calculated fix'!AG49-'Ratios Calculated fix'!AG$428)/('Ratios Calculated fix'!AG$429-'Ratios Calculated fix'!AG$428)</f>
        <v>#DIV/0!</v>
      </c>
      <c r="AH49" s="21" t="e">
        <f>('Ratios Calculated fix'!AH49-'Ratios Calculated fix'!AH$428)/('Ratios Calculated fix'!AH$429-'Ratios Calculated fix'!AH$428)</f>
        <v>#DIV/0!</v>
      </c>
      <c r="AI49" s="21">
        <f>('Ratios Calculated fix'!AI49-'Ratios Calculated fix'!AI$428)/('Ratios Calculated fix'!AI$429-'Ratios Calculated fix'!AI$428)</f>
        <v>0.98535621051543254</v>
      </c>
      <c r="AJ49" s="21">
        <f>('Ratios Calculated fix'!AJ49-'Ratios Calculated fix'!AJ$428)/('Ratios Calculated fix'!AJ$429-'Ratios Calculated fix'!AJ$428)</f>
        <v>8.3324002138568748E-2</v>
      </c>
      <c r="AK49" s="21" t="e">
        <f>('Ratios Calculated fix'!AK49-'Ratios Calculated fix'!AK$428)/('Ratios Calculated fix'!AK$429-'Ratios Calculated fix'!AK$428)</f>
        <v>#DIV/0!</v>
      </c>
      <c r="AL49" s="21" t="e">
        <f>('Ratios Calculated fix'!AL49-'Ratios Calculated fix'!AL$428)/('Ratios Calculated fix'!AL$429-'Ratios Calculated fix'!AL$428)</f>
        <v>#DIV/0!</v>
      </c>
      <c r="AM49" s="21">
        <f>('Ratios Calculated fix'!AM49-'Ratios Calculated fix'!AM$428)/('Ratios Calculated fix'!AM$429-'Ratios Calculated fix'!AM$428)</f>
        <v>1</v>
      </c>
      <c r="AN49" s="21">
        <f>('Ratios Calculated fix'!AN49-'Ratios Calculated fix'!AN$428)/('Ratios Calculated fix'!AN$429-'Ratios Calculated fix'!AN$428)</f>
        <v>1</v>
      </c>
      <c r="AO49" s="21">
        <f>('Ratios Calculated fix'!AO49-'Ratios Calculated fix'!AO$428)/('Ratios Calculated fix'!AO$429-'Ratios Calculated fix'!AO$428)</f>
        <v>0.22465615937245173</v>
      </c>
      <c r="AP49" s="21">
        <f>('Ratios Calculated fix'!AP49-'Ratios Calculated fix'!AP$428)/('Ratios Calculated fix'!AP$429-'Ratios Calculated fix'!AP$428)</f>
        <v>0.57989420371059253</v>
      </c>
      <c r="AQ49" s="21">
        <f>('Ratios Calculated fix'!AQ49-'Ratios Calculated fix'!AQ$428)/('Ratios Calculated fix'!AQ$429-'Ratios Calculated fix'!AQ$428)</f>
        <v>0.58902321749592024</v>
      </c>
      <c r="AR49" s="21">
        <f>('Ratios Calculated fix'!AR49-'Ratios Calculated fix'!AR$428)/('Ratios Calculated fix'!AR$429-'Ratios Calculated fix'!AR$428)</f>
        <v>0.29255268198522655</v>
      </c>
      <c r="AS49" s="21">
        <f>('Ratios Calculated fix'!AS49-'Ratios Calculated fix'!AS$428)/('Ratios Calculated fix'!AS$429-'Ratios Calculated fix'!AS$428)</f>
        <v>0.58177998366320205</v>
      </c>
      <c r="AT49" s="21">
        <f>('Ratios Calculated fix'!AT49-'Ratios Calculated fix'!AT$428)/('Ratios Calculated fix'!AT$429-'Ratios Calculated fix'!AT$428)</f>
        <v>0.47775513756015076</v>
      </c>
      <c r="AU49" s="21">
        <f>('Ratios Calculated fix'!AU49-'Ratios Calculated fix'!AU$428)/('Ratios Calculated fix'!AU$429-'Ratios Calculated fix'!AU$428)</f>
        <v>0.63080014735163736</v>
      </c>
      <c r="AV49" s="21" t="e">
        <f>('Ratios Calculated fix'!AV49-'Ratios Calculated fix'!AV$428)/('Ratios Calculated fix'!AV$429-'Ratios Calculated fix'!AV$428)</f>
        <v>#DIV/0!</v>
      </c>
      <c r="AW49" s="21" t="e">
        <f>('Ratios Calculated fix'!AW49-'Ratios Calculated fix'!AW$428)/('Ratios Calculated fix'!AW$429-'Ratios Calculated fix'!AW$428)</f>
        <v>#DIV/0!</v>
      </c>
      <c r="AX49" s="21" t="e">
        <f>('Ratios Calculated fix'!AX49-'Ratios Calculated fix'!AX$428)/('Ratios Calculated fix'!AX$429-'Ratios Calculated fix'!AX$428)</f>
        <v>#DIV/0!</v>
      </c>
      <c r="AY49" s="21">
        <f>('Ratios Calculated fix'!AY49-'Ratios Calculated fix'!AY$428)/('Ratios Calculated fix'!AY$429-'Ratios Calculated fix'!AY$428)</f>
        <v>0.21904200481842812</v>
      </c>
      <c r="AZ49" s="21">
        <f>('Ratios Calculated fix'!AZ49-'Ratios Calculated fix'!AZ$428)/('Ratios Calculated fix'!AZ$429-'Ratios Calculated fix'!AZ$428)</f>
        <v>0.73877082497505964</v>
      </c>
      <c r="BA49" s="21">
        <f>('Ratios Calculated fix'!BA49-'Ratios Calculated fix'!BA$428)/('Ratios Calculated fix'!BA$429-'Ratios Calculated fix'!BA$428)</f>
        <v>0.7443179702294962</v>
      </c>
      <c r="BB49" s="21" t="e">
        <f>('Ratios Calculated fix'!BB49-'Ratios Calculated fix'!BB$428)/('Ratios Calculated fix'!BB$429-'Ratios Calculated fix'!BB$428)</f>
        <v>#DIV/0!</v>
      </c>
      <c r="BC49" s="21">
        <f>('Ratios Calculated fix'!BC49-'Ratios Calculated fix'!BC$428)/('Ratios Calculated fix'!BC$429-'Ratios Calculated fix'!BC$428)</f>
        <v>0.34872244974332617</v>
      </c>
    </row>
    <row r="50" spans="1:55" x14ac:dyDescent="0.2">
      <c r="A50" s="3" t="s">
        <v>185</v>
      </c>
      <c r="B50" s="3" t="s">
        <v>186</v>
      </c>
      <c r="C50" s="3" t="s">
        <v>24</v>
      </c>
      <c r="D50" s="3">
        <v>254808</v>
      </c>
      <c r="E50" s="3" t="s">
        <v>16</v>
      </c>
      <c r="F50" s="3">
        <v>2019</v>
      </c>
      <c r="G50" s="3" t="s">
        <v>17</v>
      </c>
      <c r="H50" s="4">
        <v>43830</v>
      </c>
      <c r="I50" s="4">
        <v>43907</v>
      </c>
      <c r="J50" s="4">
        <v>43907</v>
      </c>
      <c r="K50" s="5">
        <v>503000000</v>
      </c>
      <c r="L50" s="5">
        <v>515000000</v>
      </c>
      <c r="M50" s="3" t="s">
        <v>187</v>
      </c>
      <c r="N50" s="20">
        <f>('Ratios Calculated fix'!N50-'Ratios Calculated fix'!N$428)/('Ratios Calculated fix'!N$429-'Ratios Calculated fix'!N$428)</f>
        <v>8.1044248590036991E-2</v>
      </c>
      <c r="O50" s="21">
        <f>('Ratios Calculated fix'!O50-'Ratios Calculated fix'!O$428)/('Ratios Calculated fix'!O$429-'Ratios Calculated fix'!O$428)</f>
        <v>6.4451079981841866E-2</v>
      </c>
      <c r="P50" s="21">
        <f>('Ratios Calculated fix'!P50-'Ratios Calculated fix'!P$428)/('Ratios Calculated fix'!P$429-'Ratios Calculated fix'!P$428)</f>
        <v>0.10845410500951198</v>
      </c>
      <c r="Q50" s="21">
        <f>('Ratios Calculated fix'!Q50-'Ratios Calculated fix'!Q$428)/('Ratios Calculated fix'!Q$429-'Ratios Calculated fix'!Q$428)</f>
        <v>0.26045461687183807</v>
      </c>
      <c r="R50" s="21">
        <f>('Ratios Calculated fix'!R50-'Ratios Calculated fix'!R$428)/('Ratios Calculated fix'!R$429-'Ratios Calculated fix'!R$428)</f>
        <v>5.4455320360350758E-2</v>
      </c>
      <c r="S50" s="21">
        <f>('Ratios Calculated fix'!S50-'Ratios Calculated fix'!S$428)/('Ratios Calculated fix'!S$429-'Ratios Calculated fix'!S$428)</f>
        <v>2.5431220281426161E-4</v>
      </c>
      <c r="T50" s="21">
        <f>('Ratios Calculated fix'!T50-'Ratios Calculated fix'!T$428)/('Ratios Calculated fix'!T$429-'Ratios Calculated fix'!T$428)</f>
        <v>5.4972223946346564E-2</v>
      </c>
      <c r="U50" s="21">
        <f>('Ratios Calculated fix'!U50-'Ratios Calculated fix'!U$428)/('Ratios Calculated fix'!U$429-'Ratios Calculated fix'!U$428)</f>
        <v>0.6456104123802282</v>
      </c>
      <c r="V50" s="21">
        <f>('Ratios Calculated fix'!V50-'Ratios Calculated fix'!V$428)/('Ratios Calculated fix'!V$429-'Ratios Calculated fix'!V$428)</f>
        <v>0.48829581741377259</v>
      </c>
      <c r="W50" s="21">
        <f>('Ratios Calculated fix'!W50-'Ratios Calculated fix'!W$428)/('Ratios Calculated fix'!W$429-'Ratios Calculated fix'!W$428)</f>
        <v>0.6274922280229509</v>
      </c>
      <c r="X50" s="21">
        <f>('Ratios Calculated fix'!X50-'Ratios Calculated fix'!X$428)/('Ratios Calculated fix'!X$429-'Ratios Calculated fix'!X$428)</f>
        <v>0.34190983950958004</v>
      </c>
      <c r="Y50" s="21">
        <f>('Ratios Calculated fix'!Y50-'Ratios Calculated fix'!Y$428)/('Ratios Calculated fix'!Y$429-'Ratios Calculated fix'!Y$428)</f>
        <v>0.49698873020204531</v>
      </c>
      <c r="Z50" s="21">
        <f>('Ratios Calculated fix'!Z50-'Ratios Calculated fix'!Z$428)/('Ratios Calculated fix'!Z$429-'Ratios Calculated fix'!Z$428)</f>
        <v>0.65809016049042002</v>
      </c>
      <c r="AA50" s="21">
        <f>('Ratios Calculated fix'!AA50-'Ratios Calculated fix'!AA$428)/('Ratios Calculated fix'!AA$429-'Ratios Calculated fix'!AA$428)</f>
        <v>0.29396552855417563</v>
      </c>
      <c r="AB50" s="21">
        <f>('Ratios Calculated fix'!AB50-'Ratios Calculated fix'!AB$428)/('Ratios Calculated fix'!AB$429-'Ratios Calculated fix'!AB$428)</f>
        <v>0.91088723032865337</v>
      </c>
      <c r="AC50" s="21">
        <f>('Ratios Calculated fix'!AC50-'Ratios Calculated fix'!AC$428)/('Ratios Calculated fix'!AC$429-'Ratios Calculated fix'!AC$428)</f>
        <v>0.40483056662553724</v>
      </c>
      <c r="AD50" s="21">
        <f>('Ratios Calculated fix'!AD50-'Ratios Calculated fix'!AD$428)/('Ratios Calculated fix'!AD$429-'Ratios Calculated fix'!AD$428)</f>
        <v>0.39684196066487198</v>
      </c>
      <c r="AE50" s="21">
        <f>('Ratios Calculated fix'!AE50-'Ratios Calculated fix'!AE$428)/('Ratios Calculated fix'!AE$429-'Ratios Calculated fix'!AE$428)</f>
        <v>0.45120073878066941</v>
      </c>
      <c r="AF50" s="21">
        <f>('Ratios Calculated fix'!AF50-'Ratios Calculated fix'!AF$428)/('Ratios Calculated fix'!AF$429-'Ratios Calculated fix'!AF$428)</f>
        <v>0.38523166974970979</v>
      </c>
      <c r="AG50" s="21" t="e">
        <f>('Ratios Calculated fix'!AG50-'Ratios Calculated fix'!AG$428)/('Ratios Calculated fix'!AG$429-'Ratios Calculated fix'!AG$428)</f>
        <v>#DIV/0!</v>
      </c>
      <c r="AH50" s="21" t="e">
        <f>('Ratios Calculated fix'!AH50-'Ratios Calculated fix'!AH$428)/('Ratios Calculated fix'!AH$429-'Ratios Calculated fix'!AH$428)</f>
        <v>#DIV/0!</v>
      </c>
      <c r="AI50" s="21">
        <f>('Ratios Calculated fix'!AI50-'Ratios Calculated fix'!AI$428)/('Ratios Calculated fix'!AI$429-'Ratios Calculated fix'!AI$428)</f>
        <v>0.98655125384310871</v>
      </c>
      <c r="AJ50" s="21">
        <f>('Ratios Calculated fix'!AJ50-'Ratios Calculated fix'!AJ$428)/('Ratios Calculated fix'!AJ$429-'Ratios Calculated fix'!AJ$428)</f>
        <v>0.14450800024397287</v>
      </c>
      <c r="AK50" s="21" t="e">
        <f>('Ratios Calculated fix'!AK50-'Ratios Calculated fix'!AK$428)/('Ratios Calculated fix'!AK$429-'Ratios Calculated fix'!AK$428)</f>
        <v>#DIV/0!</v>
      </c>
      <c r="AL50" s="21" t="e">
        <f>('Ratios Calculated fix'!AL50-'Ratios Calculated fix'!AL$428)/('Ratios Calculated fix'!AL$429-'Ratios Calculated fix'!AL$428)</f>
        <v>#DIV/0!</v>
      </c>
      <c r="AM50" s="21">
        <f>('Ratios Calculated fix'!AM50-'Ratios Calculated fix'!AM$428)/('Ratios Calculated fix'!AM$429-'Ratios Calculated fix'!AM$428)</f>
        <v>0.30719733454356302</v>
      </c>
      <c r="AN50" s="21">
        <f>('Ratios Calculated fix'!AN50-'Ratios Calculated fix'!AN$428)/('Ratios Calculated fix'!AN$429-'Ratios Calculated fix'!AN$428)</f>
        <v>0.27368937471961874</v>
      </c>
      <c r="AO50" s="21">
        <f>('Ratios Calculated fix'!AO50-'Ratios Calculated fix'!AO$428)/('Ratios Calculated fix'!AO$429-'Ratios Calculated fix'!AO$428)</f>
        <v>0.13271550624219858</v>
      </c>
      <c r="AP50" s="21">
        <f>('Ratios Calculated fix'!AP50-'Ratios Calculated fix'!AP$428)/('Ratios Calculated fix'!AP$429-'Ratios Calculated fix'!AP$428)</f>
        <v>0.57348665981161362</v>
      </c>
      <c r="AQ50" s="21">
        <f>('Ratios Calculated fix'!AQ50-'Ratios Calculated fix'!AQ$428)/('Ratios Calculated fix'!AQ$429-'Ratios Calculated fix'!AQ$428)</f>
        <v>0.50986053009573962</v>
      </c>
      <c r="AR50" s="21">
        <f>('Ratios Calculated fix'!AR50-'Ratios Calculated fix'!AR$428)/('Ratios Calculated fix'!AR$429-'Ratios Calculated fix'!AR$428)</f>
        <v>0.3232904538934212</v>
      </c>
      <c r="AS50" s="21">
        <f>('Ratios Calculated fix'!AS50-'Ratios Calculated fix'!AS$428)/('Ratios Calculated fix'!AS$429-'Ratios Calculated fix'!AS$428)</f>
        <v>0.60836056566094332</v>
      </c>
      <c r="AT50" s="21">
        <f>('Ratios Calculated fix'!AT50-'Ratios Calculated fix'!AT$428)/('Ratios Calculated fix'!AT$429-'Ratios Calculated fix'!AT$428)</f>
        <v>0.40329823978897222</v>
      </c>
      <c r="AU50" s="21">
        <f>('Ratios Calculated fix'!AU50-'Ratios Calculated fix'!AU$428)/('Ratios Calculated fix'!AU$429-'Ratios Calculated fix'!AU$428)</f>
        <v>0.62951920040502296</v>
      </c>
      <c r="AV50" s="21" t="e">
        <f>('Ratios Calculated fix'!AV50-'Ratios Calculated fix'!AV$428)/('Ratios Calculated fix'!AV$429-'Ratios Calculated fix'!AV$428)</f>
        <v>#DIV/0!</v>
      </c>
      <c r="AW50" s="21" t="e">
        <f>('Ratios Calculated fix'!AW50-'Ratios Calculated fix'!AW$428)/('Ratios Calculated fix'!AW$429-'Ratios Calculated fix'!AW$428)</f>
        <v>#DIV/0!</v>
      </c>
      <c r="AX50" s="21" t="e">
        <f>('Ratios Calculated fix'!AX50-'Ratios Calculated fix'!AX$428)/('Ratios Calculated fix'!AX$429-'Ratios Calculated fix'!AX$428)</f>
        <v>#DIV/0!</v>
      </c>
      <c r="AY50" s="21">
        <f>('Ratios Calculated fix'!AY50-'Ratios Calculated fix'!AY$428)/('Ratios Calculated fix'!AY$429-'Ratios Calculated fix'!AY$428)</f>
        <v>0.24817299425868167</v>
      </c>
      <c r="AZ50" s="21">
        <f>('Ratios Calculated fix'!AZ50-'Ratios Calculated fix'!AZ$428)/('Ratios Calculated fix'!AZ$429-'Ratios Calculated fix'!AZ$428)</f>
        <v>0.73857255072988481</v>
      </c>
      <c r="BA50" s="21">
        <f>('Ratios Calculated fix'!BA50-'Ratios Calculated fix'!BA$428)/('Ratios Calculated fix'!BA$429-'Ratios Calculated fix'!BA$428)</f>
        <v>0.7436924894602005</v>
      </c>
      <c r="BB50" s="21" t="e">
        <f>('Ratios Calculated fix'!BB50-'Ratios Calculated fix'!BB$428)/('Ratios Calculated fix'!BB$429-'Ratios Calculated fix'!BB$428)</f>
        <v>#DIV/0!</v>
      </c>
      <c r="BC50" s="21">
        <f>('Ratios Calculated fix'!BC50-'Ratios Calculated fix'!BC$428)/('Ratios Calculated fix'!BC$429-'Ratios Calculated fix'!BC$428)</f>
        <v>0.21222593756902172</v>
      </c>
    </row>
    <row r="51" spans="1:55" x14ac:dyDescent="0.2">
      <c r="A51" s="3" t="s">
        <v>194</v>
      </c>
      <c r="B51" s="3" t="s">
        <v>195</v>
      </c>
      <c r="C51" s="3" t="s">
        <v>45</v>
      </c>
      <c r="D51" s="3">
        <v>71192</v>
      </c>
      <c r="E51" s="3" t="s">
        <v>16</v>
      </c>
      <c r="F51" s="3">
        <v>2019</v>
      </c>
      <c r="G51" s="3" t="s">
        <v>17</v>
      </c>
      <c r="H51" s="4">
        <v>43890</v>
      </c>
      <c r="I51" s="4">
        <v>43913</v>
      </c>
      <c r="J51" s="4">
        <v>43913</v>
      </c>
      <c r="K51" s="5">
        <v>261700000</v>
      </c>
      <c r="L51" s="5">
        <v>266300000</v>
      </c>
      <c r="M51" s="3" t="s">
        <v>196</v>
      </c>
      <c r="N51" s="20">
        <f>('Ratios Calculated fix'!N51-'Ratios Calculated fix'!N$428)/('Ratios Calculated fix'!N$429-'Ratios Calculated fix'!N$428)</f>
        <v>3.9241735078856949E-2</v>
      </c>
      <c r="O51" s="21">
        <f>('Ratios Calculated fix'!O51-'Ratios Calculated fix'!O$428)/('Ratios Calculated fix'!O$429-'Ratios Calculated fix'!O$428)</f>
        <v>1.8094449141416856E-2</v>
      </c>
      <c r="P51" s="21">
        <f>('Ratios Calculated fix'!P51-'Ratios Calculated fix'!P$428)/('Ratios Calculated fix'!P$429-'Ratios Calculated fix'!P$428)</f>
        <v>3.6129131841535621E-2</v>
      </c>
      <c r="Q51" s="21">
        <f>('Ratios Calculated fix'!Q51-'Ratios Calculated fix'!Q$428)/('Ratios Calculated fix'!Q$429-'Ratios Calculated fix'!Q$428)</f>
        <v>0.2662305232943038</v>
      </c>
      <c r="R51" s="21">
        <f>('Ratios Calculated fix'!R51-'Ratios Calculated fix'!R$428)/('Ratios Calculated fix'!R$429-'Ratios Calculated fix'!R$428)</f>
        <v>2.7550105449729394E-2</v>
      </c>
      <c r="S51" s="21">
        <f>('Ratios Calculated fix'!S51-'Ratios Calculated fix'!S$428)/('Ratios Calculated fix'!S$429-'Ratios Calculated fix'!S$428)</f>
        <v>6.0470422757325663E-2</v>
      </c>
      <c r="T51" s="21">
        <f>('Ratios Calculated fix'!T51-'Ratios Calculated fix'!T$428)/('Ratios Calculated fix'!T$429-'Ratios Calculated fix'!T$428)</f>
        <v>1.6660151762849334E-2</v>
      </c>
      <c r="U51" s="21">
        <f>('Ratios Calculated fix'!U51-'Ratios Calculated fix'!U$428)/('Ratios Calculated fix'!U$429-'Ratios Calculated fix'!U$428)</f>
        <v>0.64547601475847838</v>
      </c>
      <c r="V51" s="21">
        <f>('Ratios Calculated fix'!V51-'Ratios Calculated fix'!V$428)/('Ratios Calculated fix'!V$429-'Ratios Calculated fix'!V$428)</f>
        <v>0.50792959676075333</v>
      </c>
      <c r="W51" s="21">
        <f>('Ratios Calculated fix'!W51-'Ratios Calculated fix'!W$428)/('Ratios Calculated fix'!W$429-'Ratios Calculated fix'!W$428)</f>
        <v>0.62524900890786694</v>
      </c>
      <c r="X51" s="21">
        <f>('Ratios Calculated fix'!X51-'Ratios Calculated fix'!X$428)/('Ratios Calculated fix'!X$429-'Ratios Calculated fix'!X$428)</f>
        <v>0.61011503888894214</v>
      </c>
      <c r="Y51" s="21">
        <f>('Ratios Calculated fix'!Y51-'Ratios Calculated fix'!Y$428)/('Ratios Calculated fix'!Y$429-'Ratios Calculated fix'!Y$428)</f>
        <v>0.44646223179131883</v>
      </c>
      <c r="Z51" s="21">
        <f>('Ratios Calculated fix'!Z51-'Ratios Calculated fix'!Z$428)/('Ratios Calculated fix'!Z$429-'Ratios Calculated fix'!Z$428)</f>
        <v>0.3898849611110578</v>
      </c>
      <c r="AA51" s="21">
        <f>('Ratios Calculated fix'!AA51-'Ratios Calculated fix'!AA$428)/('Ratios Calculated fix'!AA$429-'Ratios Calculated fix'!AA$428)</f>
        <v>5.2864231172479702E-2</v>
      </c>
      <c r="AB51" s="21">
        <f>('Ratios Calculated fix'!AB51-'Ratios Calculated fix'!AB$428)/('Ratios Calculated fix'!AB$429-'Ratios Calculated fix'!AB$428)</f>
        <v>0.84956234108935202</v>
      </c>
      <c r="AC51" s="21">
        <f>('Ratios Calculated fix'!AC51-'Ratios Calculated fix'!AC$428)/('Ratios Calculated fix'!AC$429-'Ratios Calculated fix'!AC$428)</f>
        <v>0.2108757374222808</v>
      </c>
      <c r="AD51" s="21">
        <f>('Ratios Calculated fix'!AD51-'Ratios Calculated fix'!AD$428)/('Ratios Calculated fix'!AD$429-'Ratios Calculated fix'!AD$428)</f>
        <v>0.33839979939930137</v>
      </c>
      <c r="AE51" s="21">
        <f>('Ratios Calculated fix'!AE51-'Ratios Calculated fix'!AE$428)/('Ratios Calculated fix'!AE$429-'Ratios Calculated fix'!AE$428)</f>
        <v>0.38475326358226702</v>
      </c>
      <c r="AF51" s="21">
        <f>('Ratios Calculated fix'!AF51-'Ratios Calculated fix'!AF$428)/('Ratios Calculated fix'!AF$429-'Ratios Calculated fix'!AF$428)</f>
        <v>0.37182319863991925</v>
      </c>
      <c r="AG51" s="21" t="e">
        <f>('Ratios Calculated fix'!AG51-'Ratios Calculated fix'!AG$428)/('Ratios Calculated fix'!AG$429-'Ratios Calculated fix'!AG$428)</f>
        <v>#DIV/0!</v>
      </c>
      <c r="AH51" s="21" t="e">
        <f>('Ratios Calculated fix'!AH51-'Ratios Calculated fix'!AH$428)/('Ratios Calculated fix'!AH$429-'Ratios Calculated fix'!AH$428)</f>
        <v>#DIV/0!</v>
      </c>
      <c r="AI51" s="21">
        <f>('Ratios Calculated fix'!AI51-'Ratios Calculated fix'!AI$428)/('Ratios Calculated fix'!AI$429-'Ratios Calculated fix'!AI$428)</f>
        <v>0.98505562469927144</v>
      </c>
      <c r="AJ51" s="21">
        <f>('Ratios Calculated fix'!AJ51-'Ratios Calculated fix'!AJ$428)/('Ratios Calculated fix'!AJ$429-'Ratios Calculated fix'!AJ$428)</f>
        <v>8.8753718500024087E-2</v>
      </c>
      <c r="AK51" s="21" t="e">
        <f>('Ratios Calculated fix'!AK51-'Ratios Calculated fix'!AK$428)/('Ratios Calculated fix'!AK$429-'Ratios Calculated fix'!AK$428)</f>
        <v>#DIV/0!</v>
      </c>
      <c r="AL51" s="21" t="e">
        <f>('Ratios Calculated fix'!AL51-'Ratios Calculated fix'!AL$428)/('Ratios Calculated fix'!AL$429-'Ratios Calculated fix'!AL$428)</f>
        <v>#DIV/0!</v>
      </c>
      <c r="AM51" s="21">
        <f>('Ratios Calculated fix'!AM51-'Ratios Calculated fix'!AM$428)/('Ratios Calculated fix'!AM$429-'Ratios Calculated fix'!AM$428)</f>
        <v>0.3141264879107773</v>
      </c>
      <c r="AN51" s="21">
        <f>('Ratios Calculated fix'!AN51-'Ratios Calculated fix'!AN$428)/('Ratios Calculated fix'!AN$429-'Ratios Calculated fix'!AN$428)</f>
        <v>0.3075416216168223</v>
      </c>
      <c r="AO51" s="21">
        <f>('Ratios Calculated fix'!AO51-'Ratios Calculated fix'!AO$428)/('Ratios Calculated fix'!AO$429-'Ratios Calculated fix'!AO$428)</f>
        <v>0.74205659702753646</v>
      </c>
      <c r="AP51" s="21">
        <f>('Ratios Calculated fix'!AP51-'Ratios Calculated fix'!AP$428)/('Ratios Calculated fix'!AP$429-'Ratios Calculated fix'!AP$428)</f>
        <v>0.58813243146129945</v>
      </c>
      <c r="AQ51" s="21">
        <f>('Ratios Calculated fix'!AQ51-'Ratios Calculated fix'!AQ$428)/('Ratios Calculated fix'!AQ$429-'Ratios Calculated fix'!AQ$428)</f>
        <v>0.56851670333849513</v>
      </c>
      <c r="AR51" s="21">
        <f>('Ratios Calculated fix'!AR51-'Ratios Calculated fix'!AR$428)/('Ratios Calculated fix'!AR$429-'Ratios Calculated fix'!AR$428)</f>
        <v>0.2014207128685879</v>
      </c>
      <c r="AS51" s="21">
        <f>('Ratios Calculated fix'!AS51-'Ratios Calculated fix'!AS$428)/('Ratios Calculated fix'!AS$429-'Ratios Calculated fix'!AS$428)</f>
        <v>0.5957765827597763</v>
      </c>
      <c r="AT51" s="21">
        <f>('Ratios Calculated fix'!AT51-'Ratios Calculated fix'!AT$428)/('Ratios Calculated fix'!AT$429-'Ratios Calculated fix'!AT$428)</f>
        <v>0.51693149392308857</v>
      </c>
      <c r="AU51" s="21">
        <f>('Ratios Calculated fix'!AU51-'Ratios Calculated fix'!AU$428)/('Ratios Calculated fix'!AU$429-'Ratios Calculated fix'!AU$428)</f>
        <v>0.62567250558651821</v>
      </c>
      <c r="AV51" s="21" t="e">
        <f>('Ratios Calculated fix'!AV51-'Ratios Calculated fix'!AV$428)/('Ratios Calculated fix'!AV$429-'Ratios Calculated fix'!AV$428)</f>
        <v>#DIV/0!</v>
      </c>
      <c r="AW51" s="21" t="e">
        <f>('Ratios Calculated fix'!AW51-'Ratios Calculated fix'!AW$428)/('Ratios Calculated fix'!AW$429-'Ratios Calculated fix'!AW$428)</f>
        <v>#DIV/0!</v>
      </c>
      <c r="AX51" s="21" t="e">
        <f>('Ratios Calculated fix'!AX51-'Ratios Calculated fix'!AX$428)/('Ratios Calculated fix'!AX$429-'Ratios Calculated fix'!AX$428)</f>
        <v>#DIV/0!</v>
      </c>
      <c r="AY51" s="21">
        <f>('Ratios Calculated fix'!AY51-'Ratios Calculated fix'!AY$428)/('Ratios Calculated fix'!AY$429-'Ratios Calculated fix'!AY$428)</f>
        <v>0.21256932686012781</v>
      </c>
      <c r="AZ51" s="21">
        <f>('Ratios Calculated fix'!AZ51-'Ratios Calculated fix'!AZ$428)/('Ratios Calculated fix'!AZ$429-'Ratios Calculated fix'!AZ$428)</f>
        <v>0.72703862813826836</v>
      </c>
      <c r="BA51" s="21">
        <f>('Ratios Calculated fix'!BA51-'Ratios Calculated fix'!BA$428)/('Ratios Calculated fix'!BA$429-'Ratios Calculated fix'!BA$428)</f>
        <v>0.74408648615193829</v>
      </c>
      <c r="BB51" s="21" t="e">
        <f>('Ratios Calculated fix'!BB51-'Ratios Calculated fix'!BB$428)/('Ratios Calculated fix'!BB$429-'Ratios Calculated fix'!BB$428)</f>
        <v>#DIV/0!</v>
      </c>
      <c r="BC51" s="21">
        <f>('Ratios Calculated fix'!BC51-'Ratios Calculated fix'!BC$428)/('Ratios Calculated fix'!BC$429-'Ratios Calculated fix'!BC$428)</f>
        <v>0.40269403474245474</v>
      </c>
    </row>
    <row r="52" spans="1:55" x14ac:dyDescent="0.2">
      <c r="A52" s="3" t="s">
        <v>188</v>
      </c>
      <c r="B52" s="3" t="s">
        <v>189</v>
      </c>
      <c r="C52" s="3" t="s">
        <v>24</v>
      </c>
      <c r="D52" s="3">
        <v>71373</v>
      </c>
      <c r="E52" s="3" t="s">
        <v>16</v>
      </c>
      <c r="F52" s="3">
        <v>2019</v>
      </c>
      <c r="G52" s="3" t="s">
        <v>17</v>
      </c>
      <c r="H52" s="4">
        <v>43738</v>
      </c>
      <c r="I52" s="4">
        <v>43796</v>
      </c>
      <c r="J52" s="4">
        <v>43796</v>
      </c>
      <c r="K52" s="5">
        <v>270606000</v>
      </c>
      <c r="L52" s="5">
        <v>280626000</v>
      </c>
      <c r="M52" s="3" t="s">
        <v>190</v>
      </c>
      <c r="N52" s="20">
        <f>('Ratios Calculated fix'!N52-'Ratios Calculated fix'!N$428)/('Ratios Calculated fix'!N$429-'Ratios Calculated fix'!N$428)</f>
        <v>0.17628407135960245</v>
      </c>
      <c r="O52" s="21">
        <f>('Ratios Calculated fix'!O52-'Ratios Calculated fix'!O$428)/('Ratios Calculated fix'!O$429-'Ratios Calculated fix'!O$428)</f>
        <v>0.15902061205394358</v>
      </c>
      <c r="P52" s="21">
        <f>('Ratios Calculated fix'!P52-'Ratios Calculated fix'!P$428)/('Ratios Calculated fix'!P$429-'Ratios Calculated fix'!P$428)</f>
        <v>0.38301796260412674</v>
      </c>
      <c r="Q52" s="21">
        <f>('Ratios Calculated fix'!Q52-'Ratios Calculated fix'!Q$428)/('Ratios Calculated fix'!Q$429-'Ratios Calculated fix'!Q$428)</f>
        <v>0.26390635945833152</v>
      </c>
      <c r="R52" s="21">
        <f>('Ratios Calculated fix'!R52-'Ratios Calculated fix'!R$428)/('Ratios Calculated fix'!R$429-'Ratios Calculated fix'!R$428)</f>
        <v>0.13267840941895465</v>
      </c>
      <c r="S52" s="21">
        <f>('Ratios Calculated fix'!S52-'Ratios Calculated fix'!S$428)/('Ratios Calculated fix'!S$429-'Ratios Calculated fix'!S$428)</f>
        <v>7.803411854720152E-3</v>
      </c>
      <c r="T52" s="21">
        <f>('Ratios Calculated fix'!T52-'Ratios Calculated fix'!T$428)/('Ratios Calculated fix'!T$429-'Ratios Calculated fix'!T$428)</f>
        <v>0.13261022517598886</v>
      </c>
      <c r="U52" s="21">
        <f>('Ratios Calculated fix'!U52-'Ratios Calculated fix'!U$428)/('Ratios Calculated fix'!U$429-'Ratios Calculated fix'!U$428)</f>
        <v>0.65985091847709698</v>
      </c>
      <c r="V52" s="21">
        <f>('Ratios Calculated fix'!V52-'Ratios Calculated fix'!V$428)/('Ratios Calculated fix'!V$429-'Ratios Calculated fix'!V$428)</f>
        <v>0.49030113418896271</v>
      </c>
      <c r="W52" s="21">
        <f>('Ratios Calculated fix'!W52-'Ratios Calculated fix'!W$428)/('Ratios Calculated fix'!W$429-'Ratios Calculated fix'!W$428)</f>
        <v>0.64227137431391534</v>
      </c>
      <c r="X52" s="21">
        <f>('Ratios Calculated fix'!X52-'Ratios Calculated fix'!X$428)/('Ratios Calculated fix'!X$429-'Ratios Calculated fix'!X$428)</f>
        <v>0.39849305067049234</v>
      </c>
      <c r="Y52" s="21">
        <f>('Ratios Calculated fix'!Y52-'Ratios Calculated fix'!Y$428)/('Ratios Calculated fix'!Y$429-'Ratios Calculated fix'!Y$428)</f>
        <v>0.47516243478830794</v>
      </c>
      <c r="Z52" s="21">
        <f>('Ratios Calculated fix'!Z52-'Ratios Calculated fix'!Z$428)/('Ratios Calculated fix'!Z$429-'Ratios Calculated fix'!Z$428)</f>
        <v>0.60150694932950755</v>
      </c>
      <c r="AA52" s="21">
        <f>('Ratios Calculated fix'!AA52-'Ratios Calculated fix'!AA$428)/('Ratios Calculated fix'!AA$429-'Ratios Calculated fix'!AA$428)</f>
        <v>0.32532053423403751</v>
      </c>
      <c r="AB52" s="21">
        <f>('Ratios Calculated fix'!AB52-'Ratios Calculated fix'!AB$428)/('Ratios Calculated fix'!AB$429-'Ratios Calculated fix'!AB$428)</f>
        <v>0.86545601446287179</v>
      </c>
      <c r="AC52" s="21">
        <f>('Ratios Calculated fix'!AC52-'Ratios Calculated fix'!AC$428)/('Ratios Calculated fix'!AC$429-'Ratios Calculated fix'!AC$428)</f>
        <v>0.47579796559350407</v>
      </c>
      <c r="AD52" s="21">
        <f>('Ratios Calculated fix'!AD52-'Ratios Calculated fix'!AD$428)/('Ratios Calculated fix'!AD$429-'Ratios Calculated fix'!AD$428)</f>
        <v>0.4484452197836879</v>
      </c>
      <c r="AE52" s="21">
        <f>('Ratios Calculated fix'!AE52-'Ratios Calculated fix'!AE$428)/('Ratios Calculated fix'!AE$429-'Ratios Calculated fix'!AE$428)</f>
        <v>0.50987252993624887</v>
      </c>
      <c r="AF52" s="21">
        <f>('Ratios Calculated fix'!AF52-'Ratios Calculated fix'!AF$428)/('Ratios Calculated fix'!AF$429-'Ratios Calculated fix'!AF$428)</f>
        <v>0.39050331702405544</v>
      </c>
      <c r="AG52" s="21" t="e">
        <f>('Ratios Calculated fix'!AG52-'Ratios Calculated fix'!AG$428)/('Ratios Calculated fix'!AG$429-'Ratios Calculated fix'!AG$428)</f>
        <v>#DIV/0!</v>
      </c>
      <c r="AH52" s="21" t="e">
        <f>('Ratios Calculated fix'!AH52-'Ratios Calculated fix'!AH$428)/('Ratios Calculated fix'!AH$429-'Ratios Calculated fix'!AH$428)</f>
        <v>#DIV/0!</v>
      </c>
      <c r="AI52" s="21">
        <f>('Ratios Calculated fix'!AI52-'Ratios Calculated fix'!AI$428)/('Ratios Calculated fix'!AI$429-'Ratios Calculated fix'!AI$428)</f>
        <v>0.99232771362074512</v>
      </c>
      <c r="AJ52" s="21">
        <f>('Ratios Calculated fix'!AJ52-'Ratios Calculated fix'!AJ$428)/('Ratios Calculated fix'!AJ$429-'Ratios Calculated fix'!AJ$428)</f>
        <v>0.16103323260413946</v>
      </c>
      <c r="AK52" s="21" t="e">
        <f>('Ratios Calculated fix'!AK52-'Ratios Calculated fix'!AK$428)/('Ratios Calculated fix'!AK$429-'Ratios Calculated fix'!AK$428)</f>
        <v>#DIV/0!</v>
      </c>
      <c r="AL52" s="21" t="e">
        <f>('Ratios Calculated fix'!AL52-'Ratios Calculated fix'!AL$428)/('Ratios Calculated fix'!AL$429-'Ratios Calculated fix'!AL$428)</f>
        <v>#DIV/0!</v>
      </c>
      <c r="AM52" s="21">
        <f>('Ratios Calculated fix'!AM52-'Ratios Calculated fix'!AM$428)/('Ratios Calculated fix'!AM$429-'Ratios Calculated fix'!AM$428)</f>
        <v>0.30723136043711646</v>
      </c>
      <c r="AN52" s="21">
        <f>('Ratios Calculated fix'!AN52-'Ratios Calculated fix'!AN$428)/('Ratios Calculated fix'!AN$429-'Ratios Calculated fix'!AN$428)</f>
        <v>0.2729662049068951</v>
      </c>
      <c r="AO52" s="21">
        <f>('Ratios Calculated fix'!AO52-'Ratios Calculated fix'!AO$428)/('Ratios Calculated fix'!AO$429-'Ratios Calculated fix'!AO$428)</f>
        <v>6.3520509026646452E-2</v>
      </c>
      <c r="AP52" s="21">
        <f>('Ratios Calculated fix'!AP52-'Ratios Calculated fix'!AP$428)/('Ratios Calculated fix'!AP$429-'Ratios Calculated fix'!AP$428)</f>
        <v>0.57223539418692304</v>
      </c>
      <c r="AQ52" s="21">
        <f>('Ratios Calculated fix'!AQ52-'Ratios Calculated fix'!AQ$428)/('Ratios Calculated fix'!AQ$429-'Ratios Calculated fix'!AQ$428)</f>
        <v>0.48523699332493742</v>
      </c>
      <c r="AR52" s="21">
        <f>('Ratios Calculated fix'!AR52-'Ratios Calculated fix'!AR$428)/('Ratios Calculated fix'!AR$429-'Ratios Calculated fix'!AR$428)</f>
        <v>0.35983103236379893</v>
      </c>
      <c r="AS52" s="21">
        <f>('Ratios Calculated fix'!AS52-'Ratios Calculated fix'!AS$428)/('Ratios Calculated fix'!AS$429-'Ratios Calculated fix'!AS$428)</f>
        <v>0.79669522591020869</v>
      </c>
      <c r="AT52" s="21">
        <f>('Ratios Calculated fix'!AT52-'Ratios Calculated fix'!AT$428)/('Ratios Calculated fix'!AT$429-'Ratios Calculated fix'!AT$428)</f>
        <v>0.3235980764073989</v>
      </c>
      <c r="AU52" s="21">
        <f>('Ratios Calculated fix'!AU52-'Ratios Calculated fix'!AU$428)/('Ratios Calculated fix'!AU$429-'Ratios Calculated fix'!AU$428)</f>
        <v>0.65868780928313053</v>
      </c>
      <c r="AV52" s="21" t="e">
        <f>('Ratios Calculated fix'!AV52-'Ratios Calculated fix'!AV$428)/('Ratios Calculated fix'!AV$429-'Ratios Calculated fix'!AV$428)</f>
        <v>#DIV/0!</v>
      </c>
      <c r="AW52" s="21" t="e">
        <f>('Ratios Calculated fix'!AW52-'Ratios Calculated fix'!AW$428)/('Ratios Calculated fix'!AW$429-'Ratios Calculated fix'!AW$428)</f>
        <v>#DIV/0!</v>
      </c>
      <c r="AX52" s="21" t="e">
        <f>('Ratios Calculated fix'!AX52-'Ratios Calculated fix'!AX$428)/('Ratios Calculated fix'!AX$429-'Ratios Calculated fix'!AX$428)</f>
        <v>#DIV/0!</v>
      </c>
      <c r="AY52" s="21">
        <f>('Ratios Calculated fix'!AY52-'Ratios Calculated fix'!AY$428)/('Ratios Calculated fix'!AY$429-'Ratios Calculated fix'!AY$428)</f>
        <v>0.34530153477922115</v>
      </c>
      <c r="AZ52" s="21">
        <f>('Ratios Calculated fix'!AZ52-'Ratios Calculated fix'!AZ$428)/('Ratios Calculated fix'!AZ$429-'Ratios Calculated fix'!AZ$428)</f>
        <v>0.76034373621599161</v>
      </c>
      <c r="BA52" s="21">
        <f>('Ratios Calculated fix'!BA52-'Ratios Calculated fix'!BA$428)/('Ratios Calculated fix'!BA$429-'Ratios Calculated fix'!BA$428)</f>
        <v>0.74455159253553904</v>
      </c>
      <c r="BB52" s="21" t="e">
        <f>('Ratios Calculated fix'!BB52-'Ratios Calculated fix'!BB$428)/('Ratios Calculated fix'!BB$429-'Ratios Calculated fix'!BB$428)</f>
        <v>#DIV/0!</v>
      </c>
      <c r="BC52" s="21">
        <f>('Ratios Calculated fix'!BC52-'Ratios Calculated fix'!BC$428)/('Ratios Calculated fix'!BC$429-'Ratios Calculated fix'!BC$428)</f>
        <v>0.1958975758350458</v>
      </c>
    </row>
    <row r="53" spans="1:55" x14ac:dyDescent="0.2">
      <c r="A53" s="3" t="s">
        <v>230</v>
      </c>
      <c r="B53" s="3" t="s">
        <v>231</v>
      </c>
      <c r="C53" s="3" t="s">
        <v>91</v>
      </c>
      <c r="D53" s="3">
        <v>185450</v>
      </c>
      <c r="E53" s="3" t="s">
        <v>16</v>
      </c>
      <c r="F53" s="3">
        <v>2020</v>
      </c>
      <c r="G53" s="3" t="s">
        <v>17</v>
      </c>
      <c r="H53" s="4">
        <v>43951</v>
      </c>
      <c r="I53" s="4">
        <v>44001</v>
      </c>
      <c r="J53" s="4">
        <v>44001</v>
      </c>
      <c r="K53" s="5">
        <v>478113000</v>
      </c>
      <c r="L53" s="5">
        <v>480310000</v>
      </c>
      <c r="M53" s="3" t="s">
        <v>232</v>
      </c>
      <c r="N53" s="20">
        <f>('Ratios Calculated fix'!N53-'Ratios Calculated fix'!N$428)/('Ratios Calculated fix'!N$429-'Ratios Calculated fix'!N$428)</f>
        <v>9.8099966460361288E-2</v>
      </c>
      <c r="O53" s="21">
        <f>('Ratios Calculated fix'!O53-'Ratios Calculated fix'!O$428)/('Ratios Calculated fix'!O$429-'Ratios Calculated fix'!O$428)</f>
        <v>8.1401331084662867E-2</v>
      </c>
      <c r="P53" s="21">
        <f>('Ratios Calculated fix'!P53-'Ratios Calculated fix'!P$428)/('Ratios Calculated fix'!P$429-'Ratios Calculated fix'!P$428)</f>
        <v>2.6241701241572025E-2</v>
      </c>
      <c r="Q53" s="21">
        <f>('Ratios Calculated fix'!Q53-'Ratios Calculated fix'!Q$428)/('Ratios Calculated fix'!Q$429-'Ratios Calculated fix'!Q$428)</f>
        <v>0.26679117542230363</v>
      </c>
      <c r="R53" s="21">
        <f>('Ratios Calculated fix'!R53-'Ratios Calculated fix'!R$428)/('Ratios Calculated fix'!R$429-'Ratios Calculated fix'!R$428)</f>
        <v>0.13628299813874928</v>
      </c>
      <c r="S53" s="21">
        <f>('Ratios Calculated fix'!S53-'Ratios Calculated fix'!S$428)/('Ratios Calculated fix'!S$429-'Ratios Calculated fix'!S$428)</f>
        <v>6.2672847133325868E-2</v>
      </c>
      <c r="T53" s="21">
        <f>('Ratios Calculated fix'!T53-'Ratios Calculated fix'!T$428)/('Ratios Calculated fix'!T$429-'Ratios Calculated fix'!T$428)</f>
        <v>0.12611198808469518</v>
      </c>
      <c r="U53" s="21">
        <f>('Ratios Calculated fix'!U53-'Ratios Calculated fix'!U$428)/('Ratios Calculated fix'!U$429-'Ratios Calculated fix'!U$428)</f>
        <v>0.66629143970066707</v>
      </c>
      <c r="V53" s="21">
        <f>('Ratios Calculated fix'!V53-'Ratios Calculated fix'!V$428)/('Ratios Calculated fix'!V$429-'Ratios Calculated fix'!V$428)</f>
        <v>0.50959728959485451</v>
      </c>
      <c r="W53" s="21">
        <f>('Ratios Calculated fix'!W53-'Ratios Calculated fix'!W$428)/('Ratios Calculated fix'!W$429-'Ratios Calculated fix'!W$428)</f>
        <v>0.64698701829253003</v>
      </c>
      <c r="X53" s="21">
        <f>('Ratios Calculated fix'!X53-'Ratios Calculated fix'!X$428)/('Ratios Calculated fix'!X$429-'Ratios Calculated fix'!X$428)</f>
        <v>0.41451438439745336</v>
      </c>
      <c r="Y53" s="21">
        <f>('Ratios Calculated fix'!Y53-'Ratios Calculated fix'!Y$428)/('Ratios Calculated fix'!Y$429-'Ratios Calculated fix'!Y$428)</f>
        <v>0.45636736951558105</v>
      </c>
      <c r="Z53" s="21">
        <f>('Ratios Calculated fix'!Z53-'Ratios Calculated fix'!Z$428)/('Ratios Calculated fix'!Z$429-'Ratios Calculated fix'!Z$428)</f>
        <v>0.58548561560254653</v>
      </c>
      <c r="AA53" s="21">
        <f>('Ratios Calculated fix'!AA53-'Ratios Calculated fix'!AA$428)/('Ratios Calculated fix'!AA$429-'Ratios Calculated fix'!AA$428)</f>
        <v>0.24888251560935867</v>
      </c>
      <c r="AB53" s="21">
        <f>('Ratios Calculated fix'!AB53-'Ratios Calculated fix'!AB$428)/('Ratios Calculated fix'!AB$429-'Ratios Calculated fix'!AB$428)</f>
        <v>0.8466073464912639</v>
      </c>
      <c r="AC53" s="21">
        <f>('Ratios Calculated fix'!AC53-'Ratios Calculated fix'!AC$428)/('Ratios Calculated fix'!AC$429-'Ratios Calculated fix'!AC$428)</f>
        <v>0.66810348524703556</v>
      </c>
      <c r="AD53" s="21">
        <f>('Ratios Calculated fix'!AD53-'Ratios Calculated fix'!AD$428)/('Ratios Calculated fix'!AD$429-'Ratios Calculated fix'!AD$428)</f>
        <v>0.55128734965287707</v>
      </c>
      <c r="AE53" s="21">
        <f>('Ratios Calculated fix'!AE53-'Ratios Calculated fix'!AE$428)/('Ratios Calculated fix'!AE$429-'Ratios Calculated fix'!AE$428)</f>
        <v>0.62680181054209183</v>
      </c>
      <c r="AF53" s="21">
        <f>('Ratios Calculated fix'!AF53-'Ratios Calculated fix'!AF$428)/('Ratios Calculated fix'!AF$429-'Ratios Calculated fix'!AF$428)</f>
        <v>0.43163769270786739</v>
      </c>
      <c r="AG53" s="21" t="e">
        <f>('Ratios Calculated fix'!AG53-'Ratios Calculated fix'!AG$428)/('Ratios Calculated fix'!AG$429-'Ratios Calculated fix'!AG$428)</f>
        <v>#DIV/0!</v>
      </c>
      <c r="AH53" s="21" t="e">
        <f>('Ratios Calculated fix'!AH53-'Ratios Calculated fix'!AH$428)/('Ratios Calculated fix'!AH$429-'Ratios Calculated fix'!AH$428)</f>
        <v>#DIV/0!</v>
      </c>
      <c r="AI53" s="21">
        <f>('Ratios Calculated fix'!AI53-'Ratios Calculated fix'!AI$428)/('Ratios Calculated fix'!AI$429-'Ratios Calculated fix'!AI$428)</f>
        <v>0.98554138122455703</v>
      </c>
      <c r="AJ53" s="21">
        <f>('Ratios Calculated fix'!AJ53-'Ratios Calculated fix'!AJ$428)/('Ratios Calculated fix'!AJ$429-'Ratios Calculated fix'!AJ$428)</f>
        <v>0.16581447231649957</v>
      </c>
      <c r="AK53" s="21" t="e">
        <f>('Ratios Calculated fix'!AK53-'Ratios Calculated fix'!AK$428)/('Ratios Calculated fix'!AK$429-'Ratios Calculated fix'!AK$428)</f>
        <v>#DIV/0!</v>
      </c>
      <c r="AL53" s="21" t="e">
        <f>('Ratios Calculated fix'!AL53-'Ratios Calculated fix'!AL$428)/('Ratios Calculated fix'!AL$429-'Ratios Calculated fix'!AL$428)</f>
        <v>#DIV/0!</v>
      </c>
      <c r="AM53" s="21">
        <f>('Ratios Calculated fix'!AM53-'Ratios Calculated fix'!AM$428)/('Ratios Calculated fix'!AM$429-'Ratios Calculated fix'!AM$428)</f>
        <v>0.32349501025147653</v>
      </c>
      <c r="AN53" s="21">
        <f>('Ratios Calculated fix'!AN53-'Ratios Calculated fix'!AN$428)/('Ratios Calculated fix'!AN$429-'Ratios Calculated fix'!AN$428)</f>
        <v>0.27790696898558498</v>
      </c>
      <c r="AO53" s="21">
        <f>('Ratios Calculated fix'!AO53-'Ratios Calculated fix'!AO$428)/('Ratios Calculated fix'!AO$429-'Ratios Calculated fix'!AO$428)</f>
        <v>0.14100043683363347</v>
      </c>
      <c r="AP53" s="21">
        <f>('Ratios Calculated fix'!AP53-'Ratios Calculated fix'!AP$428)/('Ratios Calculated fix'!AP$429-'Ratios Calculated fix'!AP$428)</f>
        <v>0.57308889318555956</v>
      </c>
      <c r="AQ53" s="21">
        <f>('Ratios Calculated fix'!AQ53-'Ratios Calculated fix'!AQ$428)/('Ratios Calculated fix'!AQ$429-'Ratios Calculated fix'!AQ$428)</f>
        <v>0.68244239909458837</v>
      </c>
      <c r="AR53" s="21">
        <f>('Ratios Calculated fix'!AR53-'Ratios Calculated fix'!AR$428)/('Ratios Calculated fix'!AR$429-'Ratios Calculated fix'!AR$428)</f>
        <v>0.35011398260208754</v>
      </c>
      <c r="AS53" s="21">
        <f>('Ratios Calculated fix'!AS53-'Ratios Calculated fix'!AS$428)/('Ratios Calculated fix'!AS$429-'Ratios Calculated fix'!AS$428)</f>
        <v>0.57719864474865623</v>
      </c>
      <c r="AT53" s="21">
        <f>('Ratios Calculated fix'!AT53-'Ratios Calculated fix'!AT$428)/('Ratios Calculated fix'!AT$429-'Ratios Calculated fix'!AT$428)</f>
        <v>0.45112704595889103</v>
      </c>
      <c r="AU53" s="21">
        <f>('Ratios Calculated fix'!AU53-'Ratios Calculated fix'!AU$428)/('Ratios Calculated fix'!AU$429-'Ratios Calculated fix'!AU$428)</f>
        <v>0.66948544034439517</v>
      </c>
      <c r="AV53" s="21" t="e">
        <f>('Ratios Calculated fix'!AV53-'Ratios Calculated fix'!AV$428)/('Ratios Calculated fix'!AV$429-'Ratios Calculated fix'!AV$428)</f>
        <v>#DIV/0!</v>
      </c>
      <c r="AW53" s="21" t="e">
        <f>('Ratios Calculated fix'!AW53-'Ratios Calculated fix'!AW$428)/('Ratios Calculated fix'!AW$429-'Ratios Calculated fix'!AW$428)</f>
        <v>#DIV/0!</v>
      </c>
      <c r="AX53" s="21" t="e">
        <f>('Ratios Calculated fix'!AX53-'Ratios Calculated fix'!AX$428)/('Ratios Calculated fix'!AX$429-'Ratios Calculated fix'!AX$428)</f>
        <v>#DIV/0!</v>
      </c>
      <c r="AY53" s="21">
        <f>('Ratios Calculated fix'!AY53-'Ratios Calculated fix'!AY$428)/('Ratios Calculated fix'!AY$429-'Ratios Calculated fix'!AY$428)</f>
        <v>0.24273022386207302</v>
      </c>
      <c r="AZ53" s="21">
        <f>('Ratios Calculated fix'!AZ53-'Ratios Calculated fix'!AZ$428)/('Ratios Calculated fix'!AZ$429-'Ratios Calculated fix'!AZ$428)</f>
        <v>0.76212992515577549</v>
      </c>
      <c r="BA53" s="21">
        <f>('Ratios Calculated fix'!BA53-'Ratios Calculated fix'!BA$428)/('Ratios Calculated fix'!BA$429-'Ratios Calculated fix'!BA$428)</f>
        <v>0.74366120509212463</v>
      </c>
      <c r="BB53" s="21" t="e">
        <f>('Ratios Calculated fix'!BB53-'Ratios Calculated fix'!BB$428)/('Ratios Calculated fix'!BB$429-'Ratios Calculated fix'!BB$428)</f>
        <v>#DIV/0!</v>
      </c>
      <c r="BC53" s="21">
        <f>('Ratios Calculated fix'!BC53-'Ratios Calculated fix'!BC$428)/('Ratios Calculated fix'!BC$429-'Ratios Calculated fix'!BC$428)</f>
        <v>0.32698059189630924</v>
      </c>
    </row>
    <row r="54" spans="1:55" x14ac:dyDescent="0.2">
      <c r="A54" s="3" t="s">
        <v>179</v>
      </c>
      <c r="B54" s="3" t="s">
        <v>180</v>
      </c>
      <c r="C54" s="3" t="s">
        <v>138</v>
      </c>
      <c r="D54" s="3">
        <v>679135</v>
      </c>
      <c r="E54" s="3" t="s">
        <v>16</v>
      </c>
      <c r="F54" s="3">
        <v>2019</v>
      </c>
      <c r="G54" s="3" t="s">
        <v>17</v>
      </c>
      <c r="H54" s="4">
        <v>43830</v>
      </c>
      <c r="I54" s="4">
        <v>43874</v>
      </c>
      <c r="J54" s="4">
        <v>43874</v>
      </c>
      <c r="K54" s="5">
        <v>652000000</v>
      </c>
      <c r="L54" s="5">
        <v>656000000</v>
      </c>
      <c r="M54" s="3" t="s">
        <v>181</v>
      </c>
      <c r="N54" s="20">
        <f>('Ratios Calculated fix'!N54-'Ratios Calculated fix'!N$428)/('Ratios Calculated fix'!N$429-'Ratios Calculated fix'!N$428)</f>
        <v>6.2705456198693096E-2</v>
      </c>
      <c r="O54" s="21">
        <f>('Ratios Calculated fix'!O54-'Ratios Calculated fix'!O$428)/('Ratios Calculated fix'!O$429-'Ratios Calculated fix'!O$428)</f>
        <v>4.7204180892270041E-2</v>
      </c>
      <c r="P54" s="21">
        <f>('Ratios Calculated fix'!P54-'Ratios Calculated fix'!P$428)/('Ratios Calculated fix'!P$429-'Ratios Calculated fix'!P$428)</f>
        <v>6.8680278470041461E-2</v>
      </c>
      <c r="Q54" s="21">
        <f>('Ratios Calculated fix'!Q54-'Ratios Calculated fix'!Q$428)/('Ratios Calculated fix'!Q$429-'Ratios Calculated fix'!Q$428)</f>
        <v>0.25910333408069131</v>
      </c>
      <c r="R54" s="21">
        <f>('Ratios Calculated fix'!R54-'Ratios Calculated fix'!R$428)/('Ratios Calculated fix'!R$429-'Ratios Calculated fix'!R$428)</f>
        <v>3.9205519653683428E-2</v>
      </c>
      <c r="S54" s="21">
        <f>('Ratios Calculated fix'!S54-'Ratios Calculated fix'!S$428)/('Ratios Calculated fix'!S$429-'Ratios Calculated fix'!S$428)</f>
        <v>5.2295451566352735E-2</v>
      </c>
      <c r="T54" s="21">
        <f>('Ratios Calculated fix'!T54-'Ratios Calculated fix'!T$428)/('Ratios Calculated fix'!T$429-'Ratios Calculated fix'!T$428)</f>
        <v>2.9947037920425849E-2</v>
      </c>
      <c r="U54" s="21">
        <f>('Ratios Calculated fix'!U54-'Ratios Calculated fix'!U$428)/('Ratios Calculated fix'!U$429-'Ratios Calculated fix'!U$428)</f>
        <v>0.64338036504323415</v>
      </c>
      <c r="V54" s="21">
        <f>('Ratios Calculated fix'!V54-'Ratios Calculated fix'!V$428)/('Ratios Calculated fix'!V$429-'Ratios Calculated fix'!V$428)</f>
        <v>0.49518148578972493</v>
      </c>
      <c r="W54" s="21">
        <f>('Ratios Calculated fix'!W54-'Ratios Calculated fix'!W$428)/('Ratios Calculated fix'!W$429-'Ratios Calculated fix'!W$428)</f>
        <v>0.62440713329066144</v>
      </c>
      <c r="X54" s="21">
        <f>('Ratios Calculated fix'!X54-'Ratios Calculated fix'!X$428)/('Ratios Calculated fix'!X$429-'Ratios Calculated fix'!X$428)</f>
        <v>0.26165785245321727</v>
      </c>
      <c r="Y54" s="21">
        <f>('Ratios Calculated fix'!Y54-'Ratios Calculated fix'!Y$428)/('Ratios Calculated fix'!Y$429-'Ratios Calculated fix'!Y$428)</f>
        <v>0.56083329932334025</v>
      </c>
      <c r="Z54" s="21">
        <f>('Ratios Calculated fix'!Z54-'Ratios Calculated fix'!Z$428)/('Ratios Calculated fix'!Z$429-'Ratios Calculated fix'!Z$428)</f>
        <v>0.73834214754678273</v>
      </c>
      <c r="AA54" s="21">
        <f>('Ratios Calculated fix'!AA54-'Ratios Calculated fix'!AA$428)/('Ratios Calculated fix'!AA$429-'Ratios Calculated fix'!AA$428)</f>
        <v>0.57245808644065244</v>
      </c>
      <c r="AB54" s="21">
        <f>('Ratios Calculated fix'!AB54-'Ratios Calculated fix'!AB$428)/('Ratios Calculated fix'!AB$429-'Ratios Calculated fix'!AB$428)</f>
        <v>0.94612336156476884</v>
      </c>
      <c r="AC54" s="21">
        <f>('Ratios Calculated fix'!AC54-'Ratios Calculated fix'!AC$428)/('Ratios Calculated fix'!AC$429-'Ratios Calculated fix'!AC$428)</f>
        <v>0.16126635770142098</v>
      </c>
      <c r="AD54" s="21">
        <f>('Ratios Calculated fix'!AD54-'Ratios Calculated fix'!AD$428)/('Ratios Calculated fix'!AD$429-'Ratios Calculated fix'!AD$428)</f>
        <v>0.33476282253851947</v>
      </c>
      <c r="AE54" s="21">
        <f>('Ratios Calculated fix'!AE54-'Ratios Calculated fix'!AE$428)/('Ratios Calculated fix'!AE$429-'Ratios Calculated fix'!AE$428)</f>
        <v>0.38061809943842584</v>
      </c>
      <c r="AF54" s="21">
        <f>('Ratios Calculated fix'!AF54-'Ratios Calculated fix'!AF$428)/('Ratios Calculated fix'!AF$429-'Ratios Calculated fix'!AF$428)</f>
        <v>0.36333680450481143</v>
      </c>
      <c r="AG54" s="21" t="e">
        <f>('Ratios Calculated fix'!AG54-'Ratios Calculated fix'!AG$428)/('Ratios Calculated fix'!AG$429-'Ratios Calculated fix'!AG$428)</f>
        <v>#DIV/0!</v>
      </c>
      <c r="AH54" s="21" t="e">
        <f>('Ratios Calculated fix'!AH54-'Ratios Calculated fix'!AH$428)/('Ratios Calculated fix'!AH$429-'Ratios Calculated fix'!AH$428)</f>
        <v>#DIV/0!</v>
      </c>
      <c r="AI54" s="21">
        <f>('Ratios Calculated fix'!AI54-'Ratios Calculated fix'!AI$428)/('Ratios Calculated fix'!AI$429-'Ratios Calculated fix'!AI$428)</f>
        <v>0.96802738886803585</v>
      </c>
      <c r="AJ54" s="21">
        <f>('Ratios Calculated fix'!AJ54-'Ratios Calculated fix'!AJ$428)/('Ratios Calculated fix'!AJ$429-'Ratios Calculated fix'!AJ$428)</f>
        <v>3.5483993012078253E-2</v>
      </c>
      <c r="AK54" s="21" t="e">
        <f>('Ratios Calculated fix'!AK54-'Ratios Calculated fix'!AK$428)/('Ratios Calculated fix'!AK$429-'Ratios Calculated fix'!AK$428)</f>
        <v>#DIV/0!</v>
      </c>
      <c r="AL54" s="21" t="e">
        <f>('Ratios Calculated fix'!AL54-'Ratios Calculated fix'!AL$428)/('Ratios Calculated fix'!AL$429-'Ratios Calculated fix'!AL$428)</f>
        <v>#DIV/0!</v>
      </c>
      <c r="AM54" s="21">
        <f>('Ratios Calculated fix'!AM54-'Ratios Calculated fix'!AM$428)/('Ratios Calculated fix'!AM$429-'Ratios Calculated fix'!AM$428)</f>
        <v>0.30438118090909067</v>
      </c>
      <c r="AN54" s="21">
        <f>('Ratios Calculated fix'!AN54-'Ratios Calculated fix'!AN$428)/('Ratios Calculated fix'!AN$429-'Ratios Calculated fix'!AN$428)</f>
        <v>0.27140540948128966</v>
      </c>
      <c r="AO54" s="21">
        <f>('Ratios Calculated fix'!AO54-'Ratios Calculated fix'!AO$428)/('Ratios Calculated fix'!AO$429-'Ratios Calculated fix'!AO$428)</f>
        <v>6.0019968159262305E-2</v>
      </c>
      <c r="AP54" s="21">
        <f>('Ratios Calculated fix'!AP54-'Ratios Calculated fix'!AP$428)/('Ratios Calculated fix'!AP$429-'Ratios Calculated fix'!AP$428)</f>
        <v>0.57309162520827794</v>
      </c>
      <c r="AQ54" s="21">
        <f>('Ratios Calculated fix'!AQ54-'Ratios Calculated fix'!AQ$428)/('Ratios Calculated fix'!AQ$429-'Ratios Calculated fix'!AQ$428)</f>
        <v>0.43691066103220455</v>
      </c>
      <c r="AR54" s="21">
        <f>('Ratios Calculated fix'!AR54-'Ratios Calculated fix'!AR$428)/('Ratios Calculated fix'!AR$429-'Ratios Calculated fix'!AR$428)</f>
        <v>0.10534043631723965</v>
      </c>
      <c r="AS54" s="21">
        <f>('Ratios Calculated fix'!AS54-'Ratios Calculated fix'!AS$428)/('Ratios Calculated fix'!AS$429-'Ratios Calculated fix'!AS$428)</f>
        <v>0.73924777097228556</v>
      </c>
      <c r="AT54" s="21">
        <f>('Ratios Calculated fix'!AT54-'Ratios Calculated fix'!AT$428)/('Ratios Calculated fix'!AT$429-'Ratios Calculated fix'!AT$428)</f>
        <v>0.15986839075995873</v>
      </c>
      <c r="AU54" s="21">
        <f>('Ratios Calculated fix'!AU54-'Ratios Calculated fix'!AU$428)/('Ratios Calculated fix'!AU$429-'Ratios Calculated fix'!AU$428)</f>
        <v>0.56204605791731954</v>
      </c>
      <c r="AV54" s="21" t="e">
        <f>('Ratios Calculated fix'!AV54-'Ratios Calculated fix'!AV$428)/('Ratios Calculated fix'!AV$429-'Ratios Calculated fix'!AV$428)</f>
        <v>#DIV/0!</v>
      </c>
      <c r="AW54" s="21" t="e">
        <f>('Ratios Calculated fix'!AW54-'Ratios Calculated fix'!AW$428)/('Ratios Calculated fix'!AW$429-'Ratios Calculated fix'!AW$428)</f>
        <v>#DIV/0!</v>
      </c>
      <c r="AX54" s="21" t="e">
        <f>('Ratios Calculated fix'!AX54-'Ratios Calculated fix'!AX$428)/('Ratios Calculated fix'!AX$429-'Ratios Calculated fix'!AX$428)</f>
        <v>#DIV/0!</v>
      </c>
      <c r="AY54" s="21">
        <f>('Ratios Calculated fix'!AY54-'Ratios Calculated fix'!AY$428)/('Ratios Calculated fix'!AY$429-'Ratios Calculated fix'!AY$428)</f>
        <v>0.41271342564591901</v>
      </c>
      <c r="AZ54" s="21">
        <f>('Ratios Calculated fix'!AZ54-'Ratios Calculated fix'!AZ$428)/('Ratios Calculated fix'!AZ$429-'Ratios Calculated fix'!AZ$428)</f>
        <v>0.75884790647452571</v>
      </c>
      <c r="BA54" s="21">
        <f>('Ratios Calculated fix'!BA54-'Ratios Calculated fix'!BA$428)/('Ratios Calculated fix'!BA$429-'Ratios Calculated fix'!BA$428)</f>
        <v>0.80882550036086065</v>
      </c>
      <c r="BB54" s="21" t="e">
        <f>('Ratios Calculated fix'!BB54-'Ratios Calculated fix'!BB$428)/('Ratios Calculated fix'!BB$429-'Ratios Calculated fix'!BB$428)</f>
        <v>#DIV/0!</v>
      </c>
      <c r="BC54" s="21">
        <f>('Ratios Calculated fix'!BC54-'Ratios Calculated fix'!BC$428)/('Ratios Calculated fix'!BC$429-'Ratios Calculated fix'!BC$428)</f>
        <v>0.15948595411220362</v>
      </c>
    </row>
    <row r="55" spans="1:55" x14ac:dyDescent="0.2">
      <c r="A55" s="3" t="s">
        <v>200</v>
      </c>
      <c r="B55" s="3" t="s">
        <v>201</v>
      </c>
      <c r="C55" s="3" t="s">
        <v>24</v>
      </c>
      <c r="D55" s="3">
        <v>71079</v>
      </c>
      <c r="E55" s="3" t="s">
        <v>16</v>
      </c>
      <c r="F55" s="3">
        <v>2019</v>
      </c>
      <c r="G55" s="3" t="s">
        <v>17</v>
      </c>
      <c r="H55" s="4">
        <v>43830</v>
      </c>
      <c r="I55" s="4">
        <v>43867</v>
      </c>
      <c r="J55" s="4">
        <v>43867</v>
      </c>
      <c r="K55" s="5">
        <v>177500000</v>
      </c>
      <c r="L55" s="5">
        <v>178000000</v>
      </c>
      <c r="M55" s="3" t="s">
        <v>202</v>
      </c>
      <c r="N55" s="20">
        <f>('Ratios Calculated fix'!N55-'Ratios Calculated fix'!N$428)/('Ratios Calculated fix'!N$429-'Ratios Calculated fix'!N$428)</f>
        <v>7.3520495039555045E-2</v>
      </c>
      <c r="O55" s="21">
        <f>('Ratios Calculated fix'!O55-'Ratios Calculated fix'!O$428)/('Ratios Calculated fix'!O$429-'Ratios Calculated fix'!O$428)</f>
        <v>6.5015266986008444E-2</v>
      </c>
      <c r="P55" s="21">
        <f>('Ratios Calculated fix'!P55-'Ratios Calculated fix'!P$428)/('Ratios Calculated fix'!P$429-'Ratios Calculated fix'!P$428)</f>
        <v>9.8729747582062377E-2</v>
      </c>
      <c r="Q55" s="21">
        <f>('Ratios Calculated fix'!Q55-'Ratios Calculated fix'!Q$428)/('Ratios Calculated fix'!Q$429-'Ratios Calculated fix'!Q$428)</f>
        <v>0.26045609504426337</v>
      </c>
      <c r="R55" s="21">
        <f>('Ratios Calculated fix'!R55-'Ratios Calculated fix'!R$428)/('Ratios Calculated fix'!R$429-'Ratios Calculated fix'!R$428)</f>
        <v>6.6609647405527037E-2</v>
      </c>
      <c r="S55" s="21">
        <f>('Ratios Calculated fix'!S55-'Ratios Calculated fix'!S$428)/('Ratios Calculated fix'!S$429-'Ratios Calculated fix'!S$428)</f>
        <v>1.9624221054676804E-4</v>
      </c>
      <c r="T55" s="21">
        <f>('Ratios Calculated fix'!T55-'Ratios Calculated fix'!T$428)/('Ratios Calculated fix'!T$429-'Ratios Calculated fix'!T$428)</f>
        <v>6.726314446086934E-2</v>
      </c>
      <c r="U55" s="21">
        <f>('Ratios Calculated fix'!U55-'Ratios Calculated fix'!U$428)/('Ratios Calculated fix'!U$429-'Ratios Calculated fix'!U$428)</f>
        <v>0.6467540521038545</v>
      </c>
      <c r="V55" s="21">
        <f>('Ratios Calculated fix'!V55-'Ratios Calculated fix'!V$428)/('Ratios Calculated fix'!V$429-'Ratios Calculated fix'!V$428)</f>
        <v>0.48828600768938685</v>
      </c>
      <c r="W55" s="21">
        <f>('Ratios Calculated fix'!W55-'Ratios Calculated fix'!W$428)/('Ratios Calculated fix'!W$429-'Ratios Calculated fix'!W$428)</f>
        <v>0.62869741461031459</v>
      </c>
      <c r="X55" s="21">
        <f>('Ratios Calculated fix'!X55-'Ratios Calculated fix'!X$428)/('Ratios Calculated fix'!X$429-'Ratios Calculated fix'!X$428)</f>
        <v>0.26719206195515671</v>
      </c>
      <c r="Y55" s="21">
        <f>('Ratios Calculated fix'!Y55-'Ratios Calculated fix'!Y$428)/('Ratios Calculated fix'!Y$429-'Ratios Calculated fix'!Y$428)</f>
        <v>0.50984838960337975</v>
      </c>
      <c r="Z55" s="21">
        <f>('Ratios Calculated fix'!Z55-'Ratios Calculated fix'!Z$428)/('Ratios Calculated fix'!Z$429-'Ratios Calculated fix'!Z$428)</f>
        <v>0.73280793804484323</v>
      </c>
      <c r="AA55" s="21">
        <f>('Ratios Calculated fix'!AA55-'Ratios Calculated fix'!AA$428)/('Ratios Calculated fix'!AA$429-'Ratios Calculated fix'!AA$428)</f>
        <v>0.31789724355925336</v>
      </c>
      <c r="AB55" s="21">
        <f>('Ratios Calculated fix'!AB55-'Ratios Calculated fix'!AB$428)/('Ratios Calculated fix'!AB$429-'Ratios Calculated fix'!AB$428)</f>
        <v>0.91085703099405457</v>
      </c>
      <c r="AC55" s="21">
        <f>('Ratios Calculated fix'!AC55-'Ratios Calculated fix'!AC$428)/('Ratios Calculated fix'!AC$429-'Ratios Calculated fix'!AC$428)</f>
        <v>0.86313511030224188</v>
      </c>
      <c r="AD55" s="21">
        <f>('Ratios Calculated fix'!AD55-'Ratios Calculated fix'!AD$428)/('Ratios Calculated fix'!AD$429-'Ratios Calculated fix'!AD$428)</f>
        <v>0.70604101729430224</v>
      </c>
      <c r="AE55" s="21">
        <f>('Ratios Calculated fix'!AE55-'Ratios Calculated fix'!AE$428)/('Ratios Calculated fix'!AE$429-'Ratios Calculated fix'!AE$428)</f>
        <v>0.7440684015645892</v>
      </c>
      <c r="AF55" s="21">
        <f>('Ratios Calculated fix'!AF55-'Ratios Calculated fix'!AF$428)/('Ratios Calculated fix'!AF$429-'Ratios Calculated fix'!AF$428)</f>
        <v>0.42742351351904845</v>
      </c>
      <c r="AG55" s="21" t="e">
        <f>('Ratios Calculated fix'!AG55-'Ratios Calculated fix'!AG$428)/('Ratios Calculated fix'!AG$429-'Ratios Calculated fix'!AG$428)</f>
        <v>#DIV/0!</v>
      </c>
      <c r="AH55" s="21" t="e">
        <f>('Ratios Calculated fix'!AH55-'Ratios Calculated fix'!AH$428)/('Ratios Calculated fix'!AH$429-'Ratios Calculated fix'!AH$428)</f>
        <v>#DIV/0!</v>
      </c>
      <c r="AI55" s="21">
        <f>('Ratios Calculated fix'!AI55-'Ratios Calculated fix'!AI$428)/('Ratios Calculated fix'!AI$429-'Ratios Calculated fix'!AI$428)</f>
        <v>0.98579920205257321</v>
      </c>
      <c r="AJ55" s="21">
        <f>('Ratios Calculated fix'!AJ55-'Ratios Calculated fix'!AJ$428)/('Ratios Calculated fix'!AJ$429-'Ratios Calculated fix'!AJ$428)</f>
        <v>0.24794590816531956</v>
      </c>
      <c r="AK55" s="21" t="e">
        <f>('Ratios Calculated fix'!AK55-'Ratios Calculated fix'!AK$428)/('Ratios Calculated fix'!AK$429-'Ratios Calculated fix'!AK$428)</f>
        <v>#DIV/0!</v>
      </c>
      <c r="AL55" s="21" t="e">
        <f>('Ratios Calculated fix'!AL55-'Ratios Calculated fix'!AL$428)/('Ratios Calculated fix'!AL$429-'Ratios Calculated fix'!AL$428)</f>
        <v>#DIV/0!</v>
      </c>
      <c r="AM55" s="21">
        <f>('Ratios Calculated fix'!AM55-'Ratios Calculated fix'!AM$428)/('Ratios Calculated fix'!AM$429-'Ratios Calculated fix'!AM$428)</f>
        <v>0.3114936928329417</v>
      </c>
      <c r="AN55" s="21">
        <f>('Ratios Calculated fix'!AN55-'Ratios Calculated fix'!AN$428)/('Ratios Calculated fix'!AN$429-'Ratios Calculated fix'!AN$428)</f>
        <v>0.2730959924435184</v>
      </c>
      <c r="AO55" s="21">
        <f>('Ratios Calculated fix'!AO55-'Ratios Calculated fix'!AO$428)/('Ratios Calculated fix'!AO$429-'Ratios Calculated fix'!AO$428)</f>
        <v>0.10979671731702149</v>
      </c>
      <c r="AP55" s="21">
        <f>('Ratios Calculated fix'!AP55-'Ratios Calculated fix'!AP$428)/('Ratios Calculated fix'!AP$429-'Ratios Calculated fix'!AP$428)</f>
        <v>0.57376022942707927</v>
      </c>
      <c r="AQ55" s="21">
        <f>('Ratios Calculated fix'!AQ55-'Ratios Calculated fix'!AQ$428)/('Ratios Calculated fix'!AQ$429-'Ratios Calculated fix'!AQ$428)</f>
        <v>0.62039067769661649</v>
      </c>
      <c r="AR55" s="21">
        <f>('Ratios Calculated fix'!AR55-'Ratios Calculated fix'!AR$428)/('Ratios Calculated fix'!AR$429-'Ratios Calculated fix'!AR$428)</f>
        <v>0.51809170848936714</v>
      </c>
      <c r="AS55" s="21">
        <f>('Ratios Calculated fix'!AS55-'Ratios Calculated fix'!AS$428)/('Ratios Calculated fix'!AS$429-'Ratios Calculated fix'!AS$428)</f>
        <v>0.56666834352233875</v>
      </c>
      <c r="AT55" s="21">
        <f>('Ratios Calculated fix'!AT55-'Ratios Calculated fix'!AT$428)/('Ratios Calculated fix'!AT$429-'Ratios Calculated fix'!AT$428)</f>
        <v>0.57370453108191699</v>
      </c>
      <c r="AU55" s="21">
        <f>('Ratios Calculated fix'!AU55-'Ratios Calculated fix'!AU$428)/('Ratios Calculated fix'!AU$429-'Ratios Calculated fix'!AU$428)</f>
        <v>0.65615500207295052</v>
      </c>
      <c r="AV55" s="21" t="e">
        <f>('Ratios Calculated fix'!AV55-'Ratios Calculated fix'!AV$428)/('Ratios Calculated fix'!AV$429-'Ratios Calculated fix'!AV$428)</f>
        <v>#DIV/0!</v>
      </c>
      <c r="AW55" s="21" t="e">
        <f>('Ratios Calculated fix'!AW55-'Ratios Calculated fix'!AW$428)/('Ratios Calculated fix'!AW$429-'Ratios Calculated fix'!AW$428)</f>
        <v>#DIV/0!</v>
      </c>
      <c r="AX55" s="21" t="e">
        <f>('Ratios Calculated fix'!AX55-'Ratios Calculated fix'!AX$428)/('Ratios Calculated fix'!AX$429-'Ratios Calculated fix'!AX$428)</f>
        <v>#DIV/0!</v>
      </c>
      <c r="AY55" s="21">
        <f>('Ratios Calculated fix'!AY55-'Ratios Calculated fix'!AY$428)/('Ratios Calculated fix'!AY$429-'Ratios Calculated fix'!AY$428)</f>
        <v>0.21611172601690251</v>
      </c>
      <c r="AZ55" s="21">
        <f>('Ratios Calculated fix'!AZ55-'Ratios Calculated fix'!AZ$428)/('Ratios Calculated fix'!AZ$429-'Ratios Calculated fix'!AZ$428)</f>
        <v>0.74142857634918746</v>
      </c>
      <c r="BA55" s="21">
        <f>('Ratios Calculated fix'!BA55-'Ratios Calculated fix'!BA$428)/('Ratios Calculated fix'!BA$429-'Ratios Calculated fix'!BA$428)</f>
        <v>0.74358557417219695</v>
      </c>
      <c r="BB55" s="21" t="e">
        <f>('Ratios Calculated fix'!BB55-'Ratios Calculated fix'!BB$428)/('Ratios Calculated fix'!BB$429-'Ratios Calculated fix'!BB$428)</f>
        <v>#DIV/0!</v>
      </c>
      <c r="BC55" s="21">
        <f>('Ratios Calculated fix'!BC55-'Ratios Calculated fix'!BC$428)/('Ratios Calculated fix'!BC$429-'Ratios Calculated fix'!BC$428)</f>
        <v>0.3442568482090021</v>
      </c>
    </row>
    <row r="56" spans="1:55" x14ac:dyDescent="0.2">
      <c r="A56" s="3" t="s">
        <v>197</v>
      </c>
      <c r="B56" s="3" t="s">
        <v>198</v>
      </c>
      <c r="C56" s="3" t="s">
        <v>24</v>
      </c>
      <c r="D56" s="3">
        <v>130356</v>
      </c>
      <c r="E56" s="3" t="s">
        <v>16</v>
      </c>
      <c r="F56" s="3">
        <v>2019</v>
      </c>
      <c r="G56" s="3" t="s">
        <v>17</v>
      </c>
      <c r="H56" s="4">
        <v>43830</v>
      </c>
      <c r="I56" s="4">
        <v>43892</v>
      </c>
      <c r="J56" s="4">
        <v>43892</v>
      </c>
      <c r="K56" s="5">
        <v>29926000</v>
      </c>
      <c r="L56" s="5">
        <v>30647000</v>
      </c>
      <c r="M56" s="3" t="s">
        <v>199</v>
      </c>
      <c r="N56" s="20">
        <f>('Ratios Calculated fix'!N56-'Ratios Calculated fix'!N$428)/('Ratios Calculated fix'!N$429-'Ratios Calculated fix'!N$428)</f>
        <v>0.12412397520936347</v>
      </c>
      <c r="O56" s="21">
        <f>('Ratios Calculated fix'!O56-'Ratios Calculated fix'!O$428)/('Ratios Calculated fix'!O$429-'Ratios Calculated fix'!O$428)</f>
        <v>8.6574070175815115E-2</v>
      </c>
      <c r="P56" s="21">
        <f>('Ratios Calculated fix'!P56-'Ratios Calculated fix'!P$428)/('Ratios Calculated fix'!P$429-'Ratios Calculated fix'!P$428)</f>
        <v>0.1353836161066958</v>
      </c>
      <c r="Q56" s="21">
        <f>('Ratios Calculated fix'!Q56-'Ratios Calculated fix'!Q$428)/('Ratios Calculated fix'!Q$429-'Ratios Calculated fix'!Q$428)</f>
        <v>0.25906097227477459</v>
      </c>
      <c r="R56" s="21">
        <f>('Ratios Calculated fix'!R56-'Ratios Calculated fix'!R$428)/('Ratios Calculated fix'!R$429-'Ratios Calculated fix'!R$428)</f>
        <v>2.6983471606929068E-2</v>
      </c>
      <c r="S56" s="21">
        <f>('Ratios Calculated fix'!S56-'Ratios Calculated fix'!S$428)/('Ratios Calculated fix'!S$429-'Ratios Calculated fix'!S$428)</f>
        <v>0</v>
      </c>
      <c r="T56" s="21">
        <f>('Ratios Calculated fix'!T56-'Ratios Calculated fix'!T$428)/('Ratios Calculated fix'!T$429-'Ratios Calculated fix'!T$428)</f>
        <v>2.7262893849583174E-2</v>
      </c>
      <c r="U56" s="21">
        <f>('Ratios Calculated fix'!U56-'Ratios Calculated fix'!U$428)/('Ratios Calculated fix'!U$429-'Ratios Calculated fix'!U$428)</f>
        <v>0.6424631064404096</v>
      </c>
      <c r="V56" s="21">
        <f>('Ratios Calculated fix'!V56-'Ratios Calculated fix'!V$428)/('Ratios Calculated fix'!V$429-'Ratios Calculated fix'!V$428)</f>
        <v>0.48825282224192584</v>
      </c>
      <c r="W56" s="21">
        <f>('Ratios Calculated fix'!W56-'Ratios Calculated fix'!W$428)/('Ratios Calculated fix'!W$429-'Ratios Calculated fix'!W$428)</f>
        <v>0.62418303690995669</v>
      </c>
      <c r="X56" s="21">
        <f>('Ratios Calculated fix'!X56-'Ratios Calculated fix'!X$428)/('Ratios Calculated fix'!X$429-'Ratios Calculated fix'!X$428)</f>
        <v>0.37301150522906062</v>
      </c>
      <c r="Y56" s="21">
        <f>('Ratios Calculated fix'!Y56-'Ratios Calculated fix'!Y$428)/('Ratios Calculated fix'!Y$429-'Ratios Calculated fix'!Y$428)</f>
        <v>0.50793309520352525</v>
      </c>
      <c r="Z56" s="21">
        <f>('Ratios Calculated fix'!Z56-'Ratios Calculated fix'!Z$428)/('Ratios Calculated fix'!Z$429-'Ratios Calculated fix'!Z$428)</f>
        <v>0.62698849477093932</v>
      </c>
      <c r="AA56" s="21">
        <f>('Ratios Calculated fix'!AA56-'Ratios Calculated fix'!AA$428)/('Ratios Calculated fix'!AA$429-'Ratios Calculated fix'!AA$428)</f>
        <v>0.19223207057503577</v>
      </c>
      <c r="AB56" s="21">
        <f>('Ratios Calculated fix'!AB56-'Ratios Calculated fix'!AB$428)/('Ratios Calculated fix'!AB$429-'Ratios Calculated fix'!AB$428)</f>
        <v>0.94754522562186605</v>
      </c>
      <c r="AC56" s="21">
        <f>('Ratios Calculated fix'!AC56-'Ratios Calculated fix'!AC$428)/('Ratios Calculated fix'!AC$429-'Ratios Calculated fix'!AC$428)</f>
        <v>0.5359064413885084</v>
      </c>
      <c r="AD56" s="21">
        <f>('Ratios Calculated fix'!AD56-'Ratios Calculated fix'!AD$428)/('Ratios Calculated fix'!AD$429-'Ratios Calculated fix'!AD$428)</f>
        <v>0.3503487138938377</v>
      </c>
      <c r="AE56" s="21">
        <f>('Ratios Calculated fix'!AE56-'Ratios Calculated fix'!AE$428)/('Ratios Calculated fix'!AE$429-'Ratios Calculated fix'!AE$428)</f>
        <v>0.39833892130487553</v>
      </c>
      <c r="AF56" s="21">
        <f>('Ratios Calculated fix'!AF56-'Ratios Calculated fix'!AF$428)/('Ratios Calculated fix'!AF$429-'Ratios Calculated fix'!AF$428)</f>
        <v>0.38180159722347501</v>
      </c>
      <c r="AG56" s="21" t="e">
        <f>('Ratios Calculated fix'!AG56-'Ratios Calculated fix'!AG$428)/('Ratios Calculated fix'!AG$429-'Ratios Calculated fix'!AG$428)</f>
        <v>#DIV/0!</v>
      </c>
      <c r="AH56" s="21" t="e">
        <f>('Ratios Calculated fix'!AH56-'Ratios Calculated fix'!AH$428)/('Ratios Calculated fix'!AH$429-'Ratios Calculated fix'!AH$428)</f>
        <v>#DIV/0!</v>
      </c>
      <c r="AI56" s="21">
        <f>('Ratios Calculated fix'!AI56-'Ratios Calculated fix'!AI$428)/('Ratios Calculated fix'!AI$429-'Ratios Calculated fix'!AI$428)</f>
        <v>0.98651079077369308</v>
      </c>
      <c r="AJ56" s="21">
        <f>('Ratios Calculated fix'!AJ56-'Ratios Calculated fix'!AJ$428)/('Ratios Calculated fix'!AJ$429-'Ratios Calculated fix'!AJ$428)</f>
        <v>7.8818283178849244E-2</v>
      </c>
      <c r="AK56" s="21" t="e">
        <f>('Ratios Calculated fix'!AK56-'Ratios Calculated fix'!AK$428)/('Ratios Calculated fix'!AK$429-'Ratios Calculated fix'!AK$428)</f>
        <v>#DIV/0!</v>
      </c>
      <c r="AL56" s="21" t="e">
        <f>('Ratios Calculated fix'!AL56-'Ratios Calculated fix'!AL$428)/('Ratios Calculated fix'!AL$429-'Ratios Calculated fix'!AL$428)</f>
        <v>#DIV/0!</v>
      </c>
      <c r="AM56" s="21">
        <f>('Ratios Calculated fix'!AM56-'Ratios Calculated fix'!AM$428)/('Ratios Calculated fix'!AM$429-'Ratios Calculated fix'!AM$428)</f>
        <v>0.30590614537602778</v>
      </c>
      <c r="AN56" s="21">
        <f>('Ratios Calculated fix'!AN56-'Ratios Calculated fix'!AN$428)/('Ratios Calculated fix'!AN$429-'Ratios Calculated fix'!AN$428)</f>
        <v>0.2723324705664773</v>
      </c>
      <c r="AO56" s="21">
        <f>('Ratios Calculated fix'!AO56-'Ratios Calculated fix'!AO$428)/('Ratios Calculated fix'!AO$429-'Ratios Calculated fix'!AO$428)</f>
        <v>0.10667425387971265</v>
      </c>
      <c r="AP56" s="21">
        <f>('Ratios Calculated fix'!AP56-'Ratios Calculated fix'!AP$428)/('Ratios Calculated fix'!AP$429-'Ratios Calculated fix'!AP$428)</f>
        <v>0.57276748661164023</v>
      </c>
      <c r="AQ56" s="21">
        <f>('Ratios Calculated fix'!AQ56-'Ratios Calculated fix'!AQ$428)/('Ratios Calculated fix'!AQ$429-'Ratios Calculated fix'!AQ$428)</f>
        <v>0.48741007966630379</v>
      </c>
      <c r="AR56" s="21">
        <f>('Ratios Calculated fix'!AR56-'Ratios Calculated fix'!AR$428)/('Ratios Calculated fix'!AR$429-'Ratios Calculated fix'!AR$428)</f>
        <v>0.19874669168314968</v>
      </c>
      <c r="AS56" s="21">
        <f>('Ratios Calculated fix'!AS56-'Ratios Calculated fix'!AS$428)/('Ratios Calculated fix'!AS$429-'Ratios Calculated fix'!AS$428)</f>
        <v>0.60718755133371904</v>
      </c>
      <c r="AT56" s="21">
        <f>('Ratios Calculated fix'!AT56-'Ratios Calculated fix'!AT$428)/('Ratios Calculated fix'!AT$429-'Ratios Calculated fix'!AT$428)</f>
        <v>0.23691176000321271</v>
      </c>
      <c r="AU56" s="21">
        <f>('Ratios Calculated fix'!AU56-'Ratios Calculated fix'!AU$428)/('Ratios Calculated fix'!AU$429-'Ratios Calculated fix'!AU$428)</f>
        <v>0.59869161300504037</v>
      </c>
      <c r="AV56" s="21" t="e">
        <f>('Ratios Calculated fix'!AV56-'Ratios Calculated fix'!AV$428)/('Ratios Calculated fix'!AV$429-'Ratios Calculated fix'!AV$428)</f>
        <v>#DIV/0!</v>
      </c>
      <c r="AW56" s="21" t="e">
        <f>('Ratios Calculated fix'!AW56-'Ratios Calculated fix'!AW$428)/('Ratios Calculated fix'!AW$429-'Ratios Calculated fix'!AW$428)</f>
        <v>#DIV/0!</v>
      </c>
      <c r="AX56" s="21" t="e">
        <f>('Ratios Calculated fix'!AX56-'Ratios Calculated fix'!AX$428)/('Ratios Calculated fix'!AX$429-'Ratios Calculated fix'!AX$428)</f>
        <v>#DIV/0!</v>
      </c>
      <c r="AY56" s="21">
        <f>('Ratios Calculated fix'!AY56-'Ratios Calculated fix'!AY$428)/('Ratios Calculated fix'!AY$429-'Ratios Calculated fix'!AY$428)</f>
        <v>0.2585284228447684</v>
      </c>
      <c r="AZ56" s="21">
        <f>('Ratios Calculated fix'!AZ56-'Ratios Calculated fix'!AZ$428)/('Ratios Calculated fix'!AZ$429-'Ratios Calculated fix'!AZ$428)</f>
        <v>0.71016980599960577</v>
      </c>
      <c r="BA56" s="21">
        <f>('Ratios Calculated fix'!BA56-'Ratios Calculated fix'!BA$428)/('Ratios Calculated fix'!BA$429-'Ratios Calculated fix'!BA$428)</f>
        <v>0.74240377766916033</v>
      </c>
      <c r="BB56" s="21" t="e">
        <f>('Ratios Calculated fix'!BB56-'Ratios Calculated fix'!BB$428)/('Ratios Calculated fix'!BB$429-'Ratios Calculated fix'!BB$428)</f>
        <v>#DIV/0!</v>
      </c>
      <c r="BC56" s="21">
        <f>('Ratios Calculated fix'!BC56-'Ratios Calculated fix'!BC$428)/('Ratios Calculated fix'!BC$429-'Ratios Calculated fix'!BC$428)</f>
        <v>0.17354818141509523</v>
      </c>
    </row>
    <row r="57" spans="1:55" x14ac:dyDescent="0.2">
      <c r="A57" s="3" t="s">
        <v>209</v>
      </c>
      <c r="B57" s="3" t="s">
        <v>210</v>
      </c>
      <c r="C57" s="3" t="s">
        <v>45</v>
      </c>
      <c r="D57" s="3">
        <v>261036</v>
      </c>
      <c r="E57" s="3" t="s">
        <v>16</v>
      </c>
      <c r="F57" s="3">
        <v>2019</v>
      </c>
      <c r="G57" s="3" t="s">
        <v>17</v>
      </c>
      <c r="H57" s="4">
        <v>43830</v>
      </c>
      <c r="I57" s="4">
        <v>43887</v>
      </c>
      <c r="J57" s="4">
        <v>43887</v>
      </c>
      <c r="K57" s="5">
        <v>41681000</v>
      </c>
      <c r="L57" s="5">
        <v>42168000</v>
      </c>
      <c r="M57" s="3" t="s">
        <v>211</v>
      </c>
      <c r="N57" s="20">
        <f>('Ratios Calculated fix'!N57-'Ratios Calculated fix'!N$428)/('Ratios Calculated fix'!N$429-'Ratios Calculated fix'!N$428)</f>
        <v>8.1308516952350501E-2</v>
      </c>
      <c r="O57" s="21">
        <f>('Ratios Calculated fix'!O57-'Ratios Calculated fix'!O$428)/('Ratios Calculated fix'!O$429-'Ratios Calculated fix'!O$428)</f>
        <v>8.1308516952350501E-2</v>
      </c>
      <c r="P57" s="21">
        <f>('Ratios Calculated fix'!P57-'Ratios Calculated fix'!P$428)/('Ratios Calculated fix'!P$429-'Ratios Calculated fix'!P$428)</f>
        <v>0.19074458622654353</v>
      </c>
      <c r="Q57" s="21">
        <f>('Ratios Calculated fix'!Q57-'Ratios Calculated fix'!Q$428)/('Ratios Calculated fix'!Q$429-'Ratios Calculated fix'!Q$428)</f>
        <v>0.2617297514290744</v>
      </c>
      <c r="R57" s="21">
        <f>('Ratios Calculated fix'!R57-'Ratios Calculated fix'!R$428)/('Ratios Calculated fix'!R$429-'Ratios Calculated fix'!R$428)</f>
        <v>0.10490715262649188</v>
      </c>
      <c r="S57" s="21">
        <f>('Ratios Calculated fix'!S57-'Ratios Calculated fix'!S$428)/('Ratios Calculated fix'!S$429-'Ratios Calculated fix'!S$428)</f>
        <v>0</v>
      </c>
      <c r="T57" s="21">
        <f>('Ratios Calculated fix'!T57-'Ratios Calculated fix'!T$428)/('Ratios Calculated fix'!T$429-'Ratios Calculated fix'!T$428)</f>
        <v>0.10599349882702391</v>
      </c>
      <c r="U57" s="21">
        <f>('Ratios Calculated fix'!U57-'Ratios Calculated fix'!U$428)/('Ratios Calculated fix'!U$429-'Ratios Calculated fix'!U$428)</f>
        <v>0.65236390070291317</v>
      </c>
      <c r="V57" s="21">
        <f>('Ratios Calculated fix'!V57-'Ratios Calculated fix'!V$428)/('Ratios Calculated fix'!V$429-'Ratios Calculated fix'!V$428)</f>
        <v>0.48825282224192584</v>
      </c>
      <c r="W57" s="21">
        <f>('Ratios Calculated fix'!W57-'Ratios Calculated fix'!W$428)/('Ratios Calculated fix'!W$429-'Ratios Calculated fix'!W$428)</f>
        <v>0.63460756789447825</v>
      </c>
      <c r="X57" s="21">
        <f>('Ratios Calculated fix'!X57-'Ratios Calculated fix'!X$428)/('Ratios Calculated fix'!X$429-'Ratios Calculated fix'!X$428)</f>
        <v>0.2852304905361866</v>
      </c>
      <c r="Y57" s="21">
        <f>('Ratios Calculated fix'!Y57-'Ratios Calculated fix'!Y$428)/('Ratios Calculated fix'!Y$429-'Ratios Calculated fix'!Y$428)</f>
        <v>0.4769029780570625</v>
      </c>
      <c r="Z57" s="21">
        <f>('Ratios Calculated fix'!Z57-'Ratios Calculated fix'!Z$428)/('Ratios Calculated fix'!Z$429-'Ratios Calculated fix'!Z$428)</f>
        <v>0.71476950946381346</v>
      </c>
      <c r="AA57" s="21">
        <f>('Ratios Calculated fix'!AA57-'Ratios Calculated fix'!AA$428)/('Ratios Calculated fix'!AA$429-'Ratios Calculated fix'!AA$428)</f>
        <v>0.17459111491035278</v>
      </c>
      <c r="AB57" s="21">
        <f>('Ratios Calculated fix'!AB57-'Ratios Calculated fix'!AB$428)/('Ratios Calculated fix'!AB$429-'Ratios Calculated fix'!AB$428)</f>
        <v>0.8892473803821539</v>
      </c>
      <c r="AC57" s="21">
        <f>('Ratios Calculated fix'!AC57-'Ratios Calculated fix'!AC$428)/('Ratios Calculated fix'!AC$429-'Ratios Calculated fix'!AC$428)</f>
        <v>0.97963883656831019</v>
      </c>
      <c r="AD57" s="21">
        <f>('Ratios Calculated fix'!AD57-'Ratios Calculated fix'!AD$428)/('Ratios Calculated fix'!AD$429-'Ratios Calculated fix'!AD$428)</f>
        <v>0.60473126369575469</v>
      </c>
      <c r="AE57" s="21">
        <f>('Ratios Calculated fix'!AE57-'Ratios Calculated fix'!AE$428)/('Ratios Calculated fix'!AE$429-'Ratios Calculated fix'!AE$428)</f>
        <v>0.66227388889683803</v>
      </c>
      <c r="AF57" s="21">
        <f>('Ratios Calculated fix'!AF57-'Ratios Calculated fix'!AF$428)/('Ratios Calculated fix'!AF$429-'Ratios Calculated fix'!AF$428)</f>
        <v>0.42065881567268831</v>
      </c>
      <c r="AG57" s="21" t="e">
        <f>('Ratios Calculated fix'!AG57-'Ratios Calculated fix'!AG$428)/('Ratios Calculated fix'!AG$429-'Ratios Calculated fix'!AG$428)</f>
        <v>#DIV/0!</v>
      </c>
      <c r="AH57" s="21" t="e">
        <f>('Ratios Calculated fix'!AH57-'Ratios Calculated fix'!AH$428)/('Ratios Calculated fix'!AH$429-'Ratios Calculated fix'!AH$428)</f>
        <v>#DIV/0!</v>
      </c>
      <c r="AI57" s="21">
        <f>('Ratios Calculated fix'!AI57-'Ratios Calculated fix'!AI$428)/('Ratios Calculated fix'!AI$429-'Ratios Calculated fix'!AI$428)</f>
        <v>0.98648353636722619</v>
      </c>
      <c r="AJ57" s="21">
        <f>('Ratios Calculated fix'!AJ57-'Ratios Calculated fix'!AJ$428)/('Ratios Calculated fix'!AJ$429-'Ratios Calculated fix'!AJ$428)</f>
        <v>0.24523507046800047</v>
      </c>
      <c r="AK57" s="21" t="e">
        <f>('Ratios Calculated fix'!AK57-'Ratios Calculated fix'!AK$428)/('Ratios Calculated fix'!AK$429-'Ratios Calculated fix'!AK$428)</f>
        <v>#DIV/0!</v>
      </c>
      <c r="AL57" s="21" t="e">
        <f>('Ratios Calculated fix'!AL57-'Ratios Calculated fix'!AL$428)/('Ratios Calculated fix'!AL$429-'Ratios Calculated fix'!AL$428)</f>
        <v>#DIV/0!</v>
      </c>
      <c r="AM57" s="21">
        <f>('Ratios Calculated fix'!AM57-'Ratios Calculated fix'!AM$428)/('Ratios Calculated fix'!AM$429-'Ratios Calculated fix'!AM$428)</f>
        <v>0.31171484700972274</v>
      </c>
      <c r="AN57" s="21">
        <f>('Ratios Calculated fix'!AN57-'Ratios Calculated fix'!AN$428)/('Ratios Calculated fix'!AN$429-'Ratios Calculated fix'!AN$428)</f>
        <v>0.27358513684598962</v>
      </c>
      <c r="AO57" s="21">
        <f>('Ratios Calculated fix'!AO57-'Ratios Calculated fix'!AO$428)/('Ratios Calculated fix'!AO$429-'Ratios Calculated fix'!AO$428)</f>
        <v>0.10497555894263985</v>
      </c>
      <c r="AP57" s="21">
        <f>('Ratios Calculated fix'!AP57-'Ratios Calculated fix'!AP$428)/('Ratios Calculated fix'!AP$429-'Ratios Calculated fix'!AP$428)</f>
        <v>0.57341784617648406</v>
      </c>
      <c r="AQ57" s="21">
        <f>('Ratios Calculated fix'!AQ57-'Ratios Calculated fix'!AQ$428)/('Ratios Calculated fix'!AQ$429-'Ratios Calculated fix'!AQ$428)</f>
        <v>0.59441740082235384</v>
      </c>
      <c r="AR57" s="21">
        <f>('Ratios Calculated fix'!AR57-'Ratios Calculated fix'!AR$428)/('Ratios Calculated fix'!AR$429-'Ratios Calculated fix'!AR$428)</f>
        <v>0.51497470110925858</v>
      </c>
      <c r="AS57" s="21">
        <f>('Ratios Calculated fix'!AS57-'Ratios Calculated fix'!AS$428)/('Ratios Calculated fix'!AS$429-'Ratios Calculated fix'!AS$428)</f>
        <v>0.60585941993894643</v>
      </c>
      <c r="AT57" s="21">
        <f>('Ratios Calculated fix'!AT57-'Ratios Calculated fix'!AT$428)/('Ratios Calculated fix'!AT$429-'Ratios Calculated fix'!AT$428)</f>
        <v>0.55520156956094646</v>
      </c>
      <c r="AU57" s="21">
        <f>('Ratios Calculated fix'!AU57-'Ratios Calculated fix'!AU$428)/('Ratios Calculated fix'!AU$429-'Ratios Calculated fix'!AU$428)</f>
        <v>0.62434372612011102</v>
      </c>
      <c r="AV57" s="21" t="e">
        <f>('Ratios Calculated fix'!AV57-'Ratios Calculated fix'!AV$428)/('Ratios Calculated fix'!AV$429-'Ratios Calculated fix'!AV$428)</f>
        <v>#DIV/0!</v>
      </c>
      <c r="AW57" s="21" t="e">
        <f>('Ratios Calculated fix'!AW57-'Ratios Calculated fix'!AW$428)/('Ratios Calculated fix'!AW$429-'Ratios Calculated fix'!AW$428)</f>
        <v>#DIV/0!</v>
      </c>
      <c r="AX57" s="21" t="e">
        <f>('Ratios Calculated fix'!AX57-'Ratios Calculated fix'!AX$428)/('Ratios Calculated fix'!AX$429-'Ratios Calculated fix'!AX$428)</f>
        <v>#DIV/0!</v>
      </c>
      <c r="AY57" s="21">
        <f>('Ratios Calculated fix'!AY57-'Ratios Calculated fix'!AY$428)/('Ratios Calculated fix'!AY$429-'Ratios Calculated fix'!AY$428)</f>
        <v>0.23541643555896602</v>
      </c>
      <c r="AZ57" s="21">
        <f>('Ratios Calculated fix'!AZ57-'Ratios Calculated fix'!AZ$428)/('Ratios Calculated fix'!AZ$429-'Ratios Calculated fix'!AZ$428)</f>
        <v>0.7434935445819516</v>
      </c>
      <c r="BA57" s="21">
        <f>('Ratios Calculated fix'!BA57-'Ratios Calculated fix'!BA$428)/('Ratios Calculated fix'!BA$429-'Ratios Calculated fix'!BA$428)</f>
        <v>0.74316732415956688</v>
      </c>
      <c r="BB57" s="21" t="e">
        <f>('Ratios Calculated fix'!BB57-'Ratios Calculated fix'!BB$428)/('Ratios Calculated fix'!BB$429-'Ratios Calculated fix'!BB$428)</f>
        <v>#DIV/0!</v>
      </c>
      <c r="BC57" s="21">
        <f>('Ratios Calculated fix'!BC57-'Ratios Calculated fix'!BC$428)/('Ratios Calculated fix'!BC$429-'Ratios Calculated fix'!BC$428)</f>
        <v>0.29716133870835681</v>
      </c>
    </row>
    <row r="58" spans="1:55" x14ac:dyDescent="0.2">
      <c r="A58" s="3" t="s">
        <v>203</v>
      </c>
      <c r="B58" s="3" t="s">
        <v>204</v>
      </c>
      <c r="C58" s="3" t="s">
        <v>113</v>
      </c>
      <c r="D58" s="3">
        <v>914</v>
      </c>
      <c r="E58" s="3" t="s">
        <v>16</v>
      </c>
      <c r="F58" s="3">
        <v>2019</v>
      </c>
      <c r="G58" s="3" t="s">
        <v>17</v>
      </c>
      <c r="H58" s="4">
        <v>43890</v>
      </c>
      <c r="I58" s="4">
        <v>43890</v>
      </c>
      <c r="J58" s="4">
        <v>43890</v>
      </c>
      <c r="K58" s="5">
        <v>155153909</v>
      </c>
      <c r="L58" s="5">
        <v>157681625</v>
      </c>
      <c r="M58" s="3" t="s">
        <v>205</v>
      </c>
      <c r="N58" s="20">
        <f>('Ratios Calculated fix'!N58-'Ratios Calculated fix'!N$428)/('Ratios Calculated fix'!N$429-'Ratios Calculated fix'!N$428)</f>
        <v>3.6088623883817249E-2</v>
      </c>
      <c r="O58" s="21">
        <f>('Ratios Calculated fix'!O58-'Ratios Calculated fix'!O$428)/('Ratios Calculated fix'!O$429-'Ratios Calculated fix'!O$428)</f>
        <v>3.6088623883817249E-2</v>
      </c>
      <c r="P58" s="21">
        <f>('Ratios Calculated fix'!P58-'Ratios Calculated fix'!P$428)/('Ratios Calculated fix'!P$429-'Ratios Calculated fix'!P$428)</f>
        <v>3.995856235862562E-3</v>
      </c>
      <c r="Q58" s="21">
        <f>('Ratios Calculated fix'!Q58-'Ratios Calculated fix'!Q$428)/('Ratios Calculated fix'!Q$429-'Ratios Calculated fix'!Q$428)</f>
        <v>0.27692454087285756</v>
      </c>
      <c r="R58" s="21">
        <f>('Ratios Calculated fix'!R58-'Ratios Calculated fix'!R$428)/('Ratios Calculated fix'!R$429-'Ratios Calculated fix'!R$428)</f>
        <v>6.0401449483333796E-3</v>
      </c>
      <c r="S58" s="21">
        <f>('Ratios Calculated fix'!S58-'Ratios Calculated fix'!S$428)/('Ratios Calculated fix'!S$429-'Ratios Calculated fix'!S$428)</f>
        <v>0</v>
      </c>
      <c r="T58" s="21">
        <f>('Ratios Calculated fix'!T58-'Ratios Calculated fix'!T$428)/('Ratios Calculated fix'!T$429-'Ratios Calculated fix'!T$428)</f>
        <v>6.102692528274346E-3</v>
      </c>
      <c r="U58" s="21">
        <f>('Ratios Calculated fix'!U58-'Ratios Calculated fix'!U$428)/('Ratios Calculated fix'!U$429-'Ratios Calculated fix'!U$428)</f>
        <v>0.64255737225340592</v>
      </c>
      <c r="V58" s="21">
        <f>('Ratios Calculated fix'!V58-'Ratios Calculated fix'!V$428)/('Ratios Calculated fix'!V$429-'Ratios Calculated fix'!V$428)</f>
        <v>0.48825282224192584</v>
      </c>
      <c r="W58" s="21">
        <f>('Ratios Calculated fix'!W58-'Ratios Calculated fix'!W$428)/('Ratios Calculated fix'!W$429-'Ratios Calculated fix'!W$428)</f>
        <v>0.62428228923884133</v>
      </c>
      <c r="X58" s="21">
        <f>('Ratios Calculated fix'!X58-'Ratios Calculated fix'!X$428)/('Ratios Calculated fix'!X$429-'Ratios Calculated fix'!X$428)</f>
        <v>0.67667657999627773</v>
      </c>
      <c r="Y58" s="21">
        <f>('Ratios Calculated fix'!Y58-'Ratios Calculated fix'!Y$428)/('Ratios Calculated fix'!Y$429-'Ratios Calculated fix'!Y$428)</f>
        <v>0.43299667067939712</v>
      </c>
      <c r="Z58" s="21">
        <f>('Ratios Calculated fix'!Z58-'Ratios Calculated fix'!Z$428)/('Ratios Calculated fix'!Z$429-'Ratios Calculated fix'!Z$428)</f>
        <v>0.32332342000372222</v>
      </c>
      <c r="AA58" s="21">
        <f>('Ratios Calculated fix'!AA58-'Ratios Calculated fix'!AA$428)/('Ratios Calculated fix'!AA$429-'Ratios Calculated fix'!AA$428)</f>
        <v>9.7427936946839475E-2</v>
      </c>
      <c r="AB58" s="21">
        <f>('Ratios Calculated fix'!AB58-'Ratios Calculated fix'!AB$428)/('Ratios Calculated fix'!AB$429-'Ratios Calculated fix'!AB$428)</f>
        <v>0.81834121011558725</v>
      </c>
      <c r="AC58" s="21">
        <f>('Ratios Calculated fix'!AC58-'Ratios Calculated fix'!AC$428)/('Ratios Calculated fix'!AC$429-'Ratios Calculated fix'!AC$428)</f>
        <v>1</v>
      </c>
      <c r="AD58" s="21">
        <f>('Ratios Calculated fix'!AD58-'Ratios Calculated fix'!AD$428)/('Ratios Calculated fix'!AD$429-'Ratios Calculated fix'!AD$428)</f>
        <v>0.63901376441233015</v>
      </c>
      <c r="AE58" s="21">
        <f>('Ratios Calculated fix'!AE58-'Ratios Calculated fix'!AE$428)/('Ratios Calculated fix'!AE$429-'Ratios Calculated fix'!AE$428)</f>
        <v>0.7190420985210445</v>
      </c>
      <c r="AF58" s="21">
        <f>('Ratios Calculated fix'!AF58-'Ratios Calculated fix'!AF$428)/('Ratios Calculated fix'!AF$429-'Ratios Calculated fix'!AF$428)</f>
        <v>0.48541334304601519</v>
      </c>
      <c r="AG58" s="21" t="e">
        <f>('Ratios Calculated fix'!AG58-'Ratios Calculated fix'!AG$428)/('Ratios Calculated fix'!AG$429-'Ratios Calculated fix'!AG$428)</f>
        <v>#DIV/0!</v>
      </c>
      <c r="AH58" s="21" t="e">
        <f>('Ratios Calculated fix'!AH58-'Ratios Calculated fix'!AH$428)/('Ratios Calculated fix'!AH$429-'Ratios Calculated fix'!AH$428)</f>
        <v>#DIV/0!</v>
      </c>
      <c r="AI58" s="21">
        <f>('Ratios Calculated fix'!AI58-'Ratios Calculated fix'!AI$428)/('Ratios Calculated fix'!AI$429-'Ratios Calculated fix'!AI$428)</f>
        <v>0.98557733162018824</v>
      </c>
      <c r="AJ58" s="21">
        <f>('Ratios Calculated fix'!AJ58-'Ratios Calculated fix'!AJ$428)/('Ratios Calculated fix'!AJ$429-'Ratios Calculated fix'!AJ$428)</f>
        <v>5.1842973467322813E-2</v>
      </c>
      <c r="AK58" s="21" t="e">
        <f>('Ratios Calculated fix'!AK58-'Ratios Calculated fix'!AK$428)/('Ratios Calculated fix'!AK$429-'Ratios Calculated fix'!AK$428)</f>
        <v>#DIV/0!</v>
      </c>
      <c r="AL58" s="21" t="e">
        <f>('Ratios Calculated fix'!AL58-'Ratios Calculated fix'!AL$428)/('Ratios Calculated fix'!AL$429-'Ratios Calculated fix'!AL$428)</f>
        <v>#DIV/0!</v>
      </c>
      <c r="AM58" s="21">
        <f>('Ratios Calculated fix'!AM58-'Ratios Calculated fix'!AM$428)/('Ratios Calculated fix'!AM$429-'Ratios Calculated fix'!AM$428)</f>
        <v>0.30983292905781029</v>
      </c>
      <c r="AN58" s="21">
        <f>('Ratios Calculated fix'!AN58-'Ratios Calculated fix'!AN$428)/('Ratios Calculated fix'!AN$429-'Ratios Calculated fix'!AN$428)</f>
        <v>0.27120513285981984</v>
      </c>
      <c r="AO58" s="21">
        <f>('Ratios Calculated fix'!AO58-'Ratios Calculated fix'!AO$428)/('Ratios Calculated fix'!AO$429-'Ratios Calculated fix'!AO$428)</f>
        <v>2.0116498682343871E-3</v>
      </c>
      <c r="AP58" s="21">
        <f>('Ratios Calculated fix'!AP58-'Ratios Calculated fix'!AP$428)/('Ratios Calculated fix'!AP$429-'Ratios Calculated fix'!AP$428)</f>
        <v>0.5720043569757407</v>
      </c>
      <c r="AQ58" s="21">
        <f>('Ratios Calculated fix'!AQ58-'Ratios Calculated fix'!AQ$428)/('Ratios Calculated fix'!AQ$429-'Ratios Calculated fix'!AQ$428)</f>
        <v>0.47720370808542045</v>
      </c>
      <c r="AR58" s="21">
        <f>('Ratios Calculated fix'!AR58-'Ratios Calculated fix'!AR$428)/('Ratios Calculated fix'!AR$429-'Ratios Calculated fix'!AR$428)</f>
        <v>0.45443341287304517</v>
      </c>
      <c r="AS58" s="21">
        <f>('Ratios Calculated fix'!AS58-'Ratios Calculated fix'!AS$428)/('Ratios Calculated fix'!AS$429-'Ratios Calculated fix'!AS$428)</f>
        <v>0.56319317327232998</v>
      </c>
      <c r="AT58" s="21">
        <f>('Ratios Calculated fix'!AT58-'Ratios Calculated fix'!AT$428)/('Ratios Calculated fix'!AT$429-'Ratios Calculated fix'!AT$428)</f>
        <v>0.22302531340807363</v>
      </c>
      <c r="AU58" s="21">
        <f>('Ratios Calculated fix'!AU58-'Ratios Calculated fix'!AU$428)/('Ratios Calculated fix'!AU$429-'Ratios Calculated fix'!AU$428)</f>
        <v>0.6139471348066422</v>
      </c>
      <c r="AV58" s="21" t="e">
        <f>('Ratios Calculated fix'!AV58-'Ratios Calculated fix'!AV$428)/('Ratios Calculated fix'!AV$429-'Ratios Calculated fix'!AV$428)</f>
        <v>#DIV/0!</v>
      </c>
      <c r="AW58" s="21" t="e">
        <f>('Ratios Calculated fix'!AW58-'Ratios Calculated fix'!AW$428)/('Ratios Calculated fix'!AW$429-'Ratios Calculated fix'!AW$428)</f>
        <v>#DIV/0!</v>
      </c>
      <c r="AX58" s="21" t="e">
        <f>('Ratios Calculated fix'!AX58-'Ratios Calculated fix'!AX$428)/('Ratios Calculated fix'!AX$429-'Ratios Calculated fix'!AX$428)</f>
        <v>#DIV/0!</v>
      </c>
      <c r="AY58" s="21">
        <f>('Ratios Calculated fix'!AY58-'Ratios Calculated fix'!AY$428)/('Ratios Calculated fix'!AY$429-'Ratios Calculated fix'!AY$428)</f>
        <v>0.21604367040415529</v>
      </c>
      <c r="AZ58" s="21">
        <f>('Ratios Calculated fix'!AZ58-'Ratios Calculated fix'!AZ$428)/('Ratios Calculated fix'!AZ$429-'Ratios Calculated fix'!AZ$428)</f>
        <v>0.73342442541252639</v>
      </c>
      <c r="BA58" s="21">
        <f>('Ratios Calculated fix'!BA58-'Ratios Calculated fix'!BA$428)/('Ratios Calculated fix'!BA$429-'Ratios Calculated fix'!BA$428)</f>
        <v>0.74361164628515863</v>
      </c>
      <c r="BB58" s="21" t="e">
        <f>('Ratios Calculated fix'!BB58-'Ratios Calculated fix'!BB$428)/('Ratios Calculated fix'!BB$429-'Ratios Calculated fix'!BB$428)</f>
        <v>#DIV/0!</v>
      </c>
      <c r="BC58" s="21">
        <f>('Ratios Calculated fix'!BC58-'Ratios Calculated fix'!BC$428)/('Ratios Calculated fix'!BC$429-'Ratios Calculated fix'!BC$428)</f>
        <v>0.21060462976988009</v>
      </c>
    </row>
    <row r="59" spans="1:55" x14ac:dyDescent="0.2">
      <c r="A59" s="3" t="s">
        <v>182</v>
      </c>
      <c r="B59" s="3" t="s">
        <v>183</v>
      </c>
      <c r="C59" s="3" t="s">
        <v>59</v>
      </c>
      <c r="D59" s="3">
        <v>247618</v>
      </c>
      <c r="E59" s="3" t="s">
        <v>16</v>
      </c>
      <c r="F59" s="3">
        <v>2019</v>
      </c>
      <c r="G59" s="3" t="s">
        <v>17</v>
      </c>
      <c r="H59" s="4">
        <v>43830</v>
      </c>
      <c r="I59" s="4">
        <v>43880</v>
      </c>
      <c r="J59" s="4">
        <v>43880</v>
      </c>
      <c r="K59" s="5">
        <v>326196000</v>
      </c>
      <c r="L59" s="5">
        <v>335539000</v>
      </c>
      <c r="M59" s="3" t="s">
        <v>184</v>
      </c>
      <c r="N59" s="20">
        <f>('Ratios Calculated fix'!N59-'Ratios Calculated fix'!N$428)/('Ratios Calculated fix'!N$429-'Ratios Calculated fix'!N$428)</f>
        <v>2.8376746803912053E-2</v>
      </c>
      <c r="O59" s="21">
        <f>('Ratios Calculated fix'!O59-'Ratios Calculated fix'!O$428)/('Ratios Calculated fix'!O$429-'Ratios Calculated fix'!O$428)</f>
        <v>1.6585215105602118E-2</v>
      </c>
      <c r="P59" s="21">
        <f>('Ratios Calculated fix'!P59-'Ratios Calculated fix'!P$428)/('Ratios Calculated fix'!P$429-'Ratios Calculated fix'!P$428)</f>
        <v>9.8331022249594502E-3</v>
      </c>
      <c r="Q59" s="21">
        <f>('Ratios Calculated fix'!Q59-'Ratios Calculated fix'!Q$428)/('Ratios Calculated fix'!Q$429-'Ratios Calculated fix'!Q$428)</f>
        <v>0.26832960400580652</v>
      </c>
      <c r="R59" s="21">
        <f>('Ratios Calculated fix'!R59-'Ratios Calculated fix'!R$428)/('Ratios Calculated fix'!R$429-'Ratios Calculated fix'!R$428)</f>
        <v>0.1077237053928287</v>
      </c>
      <c r="S59" s="21">
        <f>('Ratios Calculated fix'!S59-'Ratios Calculated fix'!S$428)/('Ratios Calculated fix'!S$429-'Ratios Calculated fix'!S$428)</f>
        <v>3.8271416591273769E-2</v>
      </c>
      <c r="T59" s="21">
        <f>('Ratios Calculated fix'!T59-'Ratios Calculated fix'!T$428)/('Ratios Calculated fix'!T$429-'Ratios Calculated fix'!T$428)</f>
        <v>0.10176646422308307</v>
      </c>
      <c r="U59" s="21">
        <f>('Ratios Calculated fix'!U59-'Ratios Calculated fix'!U$428)/('Ratios Calculated fix'!U$429-'Ratios Calculated fix'!U$428)</f>
        <v>0.66337837612206296</v>
      </c>
      <c r="V59" s="21">
        <f>('Ratios Calculated fix'!V59-'Ratios Calculated fix'!V$428)/('Ratios Calculated fix'!V$429-'Ratios Calculated fix'!V$428)</f>
        <v>0.50288048956022324</v>
      </c>
      <c r="W59" s="21">
        <f>('Ratios Calculated fix'!W59-'Ratios Calculated fix'!W$428)/('Ratios Calculated fix'!W$429-'Ratios Calculated fix'!W$428)</f>
        <v>0.64463886285336336</v>
      </c>
      <c r="X59" s="21">
        <f>('Ratios Calculated fix'!X59-'Ratios Calculated fix'!X$428)/('Ratios Calculated fix'!X$429-'Ratios Calculated fix'!X$428)</f>
        <v>0.17420231753830293</v>
      </c>
      <c r="Y59" s="21">
        <f>('Ratios Calculated fix'!Y59-'Ratios Calculated fix'!Y$428)/('Ratios Calculated fix'!Y$429-'Ratios Calculated fix'!Y$428)</f>
        <v>0.46937901776400293</v>
      </c>
      <c r="Z59" s="21">
        <f>('Ratios Calculated fix'!Z59-'Ratios Calculated fix'!Z$428)/('Ratios Calculated fix'!Z$429-'Ratios Calculated fix'!Z$428)</f>
        <v>0.82579768246169716</v>
      </c>
      <c r="AA59" s="21">
        <f>('Ratios Calculated fix'!AA59-'Ratios Calculated fix'!AA$428)/('Ratios Calculated fix'!AA$429-'Ratios Calculated fix'!AA$428)</f>
        <v>0.46635467675684555</v>
      </c>
      <c r="AB59" s="21">
        <f>('Ratios Calculated fix'!AB59-'Ratios Calculated fix'!AB$428)/('Ratios Calculated fix'!AB$429-'Ratios Calculated fix'!AB$428)</f>
        <v>0.83970413905105734</v>
      </c>
      <c r="AC59" s="21">
        <f>('Ratios Calculated fix'!AC59-'Ratios Calculated fix'!AC$428)/('Ratios Calculated fix'!AC$429-'Ratios Calculated fix'!AC$428)</f>
        <v>0.18203807124464669</v>
      </c>
      <c r="AD59" s="21">
        <f>('Ratios Calculated fix'!AD59-'Ratios Calculated fix'!AD$428)/('Ratios Calculated fix'!AD$429-'Ratios Calculated fix'!AD$428)</f>
        <v>0.42825860746564332</v>
      </c>
      <c r="AE59" s="21">
        <f>('Ratios Calculated fix'!AE59-'Ratios Calculated fix'!AE$428)/('Ratios Calculated fix'!AE$429-'Ratios Calculated fix'!AE$428)</f>
        <v>0.42823696165036529</v>
      </c>
      <c r="AF59" s="21">
        <f>('Ratios Calculated fix'!AF59-'Ratios Calculated fix'!AF$428)/('Ratios Calculated fix'!AF$429-'Ratios Calculated fix'!AF$428)</f>
        <v>0.37495874782219318</v>
      </c>
      <c r="AG59" s="21" t="e">
        <f>('Ratios Calculated fix'!AG59-'Ratios Calculated fix'!AG$428)/('Ratios Calculated fix'!AG$429-'Ratios Calculated fix'!AG$428)</f>
        <v>#DIV/0!</v>
      </c>
      <c r="AH59" s="21" t="e">
        <f>('Ratios Calculated fix'!AH59-'Ratios Calculated fix'!AH$428)/('Ratios Calculated fix'!AH$429-'Ratios Calculated fix'!AH$428)</f>
        <v>#DIV/0!</v>
      </c>
      <c r="AI59" s="21">
        <f>('Ratios Calculated fix'!AI59-'Ratios Calculated fix'!AI$428)/('Ratios Calculated fix'!AI$429-'Ratios Calculated fix'!AI$428)</f>
        <v>0.98552467929722676</v>
      </c>
      <c r="AJ59" s="21">
        <f>('Ratios Calculated fix'!AJ59-'Ratios Calculated fix'!AJ$428)/('Ratios Calculated fix'!AJ$429-'Ratios Calculated fix'!AJ$428)</f>
        <v>0.10145969030987895</v>
      </c>
      <c r="AK59" s="21" t="e">
        <f>('Ratios Calculated fix'!AK59-'Ratios Calculated fix'!AK$428)/('Ratios Calculated fix'!AK$429-'Ratios Calculated fix'!AK$428)</f>
        <v>#DIV/0!</v>
      </c>
      <c r="AL59" s="21" t="e">
        <f>('Ratios Calculated fix'!AL59-'Ratios Calculated fix'!AL$428)/('Ratios Calculated fix'!AL$429-'Ratios Calculated fix'!AL$428)</f>
        <v>#DIV/0!</v>
      </c>
      <c r="AM59" s="21">
        <f>('Ratios Calculated fix'!AM59-'Ratios Calculated fix'!AM$428)/('Ratios Calculated fix'!AM$429-'Ratios Calculated fix'!AM$428)</f>
        <v>0.30767922594242586</v>
      </c>
      <c r="AN59" s="21">
        <f>('Ratios Calculated fix'!AN59-'Ratios Calculated fix'!AN$428)/('Ratios Calculated fix'!AN$429-'Ratios Calculated fix'!AN$428)</f>
        <v>0.27870067578908486</v>
      </c>
      <c r="AO59" s="21">
        <f>('Ratios Calculated fix'!AO59-'Ratios Calculated fix'!AO$428)/('Ratios Calculated fix'!AO$429-'Ratios Calculated fix'!AO$428)</f>
        <v>0.13796104413336063</v>
      </c>
      <c r="AP59" s="21">
        <f>('Ratios Calculated fix'!AP59-'Ratios Calculated fix'!AP$428)/('Ratios Calculated fix'!AP$429-'Ratios Calculated fix'!AP$428)</f>
        <v>0.54679514532518947</v>
      </c>
      <c r="AQ59" s="21">
        <f>('Ratios Calculated fix'!AQ59-'Ratios Calculated fix'!AQ$428)/('Ratios Calculated fix'!AQ$429-'Ratios Calculated fix'!AQ$428)</f>
        <v>0.47588177155951805</v>
      </c>
      <c r="AR59" s="21">
        <f>('Ratios Calculated fix'!AR59-'Ratios Calculated fix'!AR$428)/('Ratios Calculated fix'!AR$429-'Ratios Calculated fix'!AR$428)</f>
        <v>0.28432895119528706</v>
      </c>
      <c r="AS59" s="21">
        <f>('Ratios Calculated fix'!AS59-'Ratios Calculated fix'!AS$428)/('Ratios Calculated fix'!AS$429-'Ratios Calculated fix'!AS$428)</f>
        <v>0.58675638936233832</v>
      </c>
      <c r="AT59" s="21">
        <f>('Ratios Calculated fix'!AT59-'Ratios Calculated fix'!AT$428)/('Ratios Calculated fix'!AT$429-'Ratios Calculated fix'!AT$428)</f>
        <v>0.36067787499957643</v>
      </c>
      <c r="AU59" s="21">
        <f>('Ratios Calculated fix'!AU59-'Ratios Calculated fix'!AU$428)/('Ratios Calculated fix'!AU$429-'Ratios Calculated fix'!AU$428)</f>
        <v>0.6332961596360599</v>
      </c>
      <c r="AV59" s="21" t="e">
        <f>('Ratios Calculated fix'!AV59-'Ratios Calculated fix'!AV$428)/('Ratios Calculated fix'!AV$429-'Ratios Calculated fix'!AV$428)</f>
        <v>#DIV/0!</v>
      </c>
      <c r="AW59" s="21" t="e">
        <f>('Ratios Calculated fix'!AW59-'Ratios Calculated fix'!AW$428)/('Ratios Calculated fix'!AW$429-'Ratios Calculated fix'!AW$428)</f>
        <v>#DIV/0!</v>
      </c>
      <c r="AX59" s="21" t="e">
        <f>('Ratios Calculated fix'!AX59-'Ratios Calculated fix'!AX$428)/('Ratios Calculated fix'!AX$429-'Ratios Calculated fix'!AX$428)</f>
        <v>#DIV/0!</v>
      </c>
      <c r="AY59" s="21">
        <f>('Ratios Calculated fix'!AY59-'Ratios Calculated fix'!AY$428)/('Ratios Calculated fix'!AY$429-'Ratios Calculated fix'!AY$428)</f>
        <v>0.26868603336579844</v>
      </c>
      <c r="AZ59" s="21">
        <f>('Ratios Calculated fix'!AZ59-'Ratios Calculated fix'!AZ$428)/('Ratios Calculated fix'!AZ$429-'Ratios Calculated fix'!AZ$428)</f>
        <v>0.77831425033825608</v>
      </c>
      <c r="BA59" s="21">
        <f>('Ratios Calculated fix'!BA59-'Ratios Calculated fix'!BA$428)/('Ratios Calculated fix'!BA$429-'Ratios Calculated fix'!BA$428)</f>
        <v>0.74540859452569663</v>
      </c>
      <c r="BB59" s="21" t="e">
        <f>('Ratios Calculated fix'!BB59-'Ratios Calculated fix'!BB$428)/('Ratios Calculated fix'!BB$429-'Ratios Calculated fix'!BB$428)</f>
        <v>#DIV/0!</v>
      </c>
      <c r="BC59" s="21">
        <f>('Ratios Calculated fix'!BC59-'Ratios Calculated fix'!BC$428)/('Ratios Calculated fix'!BC$429-'Ratios Calculated fix'!BC$428)</f>
        <v>0.20527317548295362</v>
      </c>
    </row>
    <row r="60" spans="1:55" x14ac:dyDescent="0.2">
      <c r="A60" s="3" t="s">
        <v>221</v>
      </c>
      <c r="B60" s="3" t="s">
        <v>222</v>
      </c>
      <c r="C60" s="3" t="s">
        <v>24</v>
      </c>
      <c r="D60" s="3">
        <v>255210</v>
      </c>
      <c r="E60" s="3" t="s">
        <v>16</v>
      </c>
      <c r="F60" s="3">
        <v>2019</v>
      </c>
      <c r="G60" s="3" t="s">
        <v>17</v>
      </c>
      <c r="H60" s="4">
        <v>43830</v>
      </c>
      <c r="I60" s="4">
        <v>43885</v>
      </c>
      <c r="J60" s="4">
        <v>43885</v>
      </c>
      <c r="K60" s="5">
        <v>1918000000</v>
      </c>
      <c r="L60" s="5">
        <v>1940000000</v>
      </c>
      <c r="M60" s="3" t="s">
        <v>223</v>
      </c>
      <c r="N60" s="20">
        <f>('Ratios Calculated fix'!N60-'Ratios Calculated fix'!N$428)/('Ratios Calculated fix'!N$429-'Ratios Calculated fix'!N$428)</f>
        <v>4.8631861433631504E-2</v>
      </c>
      <c r="O60" s="21">
        <f>('Ratios Calculated fix'!O60-'Ratios Calculated fix'!O$428)/('Ratios Calculated fix'!O$429-'Ratios Calculated fix'!O$428)</f>
        <v>4.4762451104018913E-2</v>
      </c>
      <c r="P60" s="21">
        <f>('Ratios Calculated fix'!P60-'Ratios Calculated fix'!P$428)/('Ratios Calculated fix'!P$429-'Ratios Calculated fix'!P$428)</f>
        <v>6.4212226136596134E-2</v>
      </c>
      <c r="Q60" s="21">
        <f>('Ratios Calculated fix'!Q60-'Ratios Calculated fix'!Q$428)/('Ratios Calculated fix'!Q$429-'Ratios Calculated fix'!Q$428)</f>
        <v>0.26363265586072637</v>
      </c>
      <c r="R60" s="21">
        <f>('Ratios Calculated fix'!R60-'Ratios Calculated fix'!R$428)/('Ratios Calculated fix'!R$429-'Ratios Calculated fix'!R$428)</f>
        <v>6.2961911655332825E-2</v>
      </c>
      <c r="S60" s="21">
        <f>('Ratios Calculated fix'!S60-'Ratios Calculated fix'!S$428)/('Ratios Calculated fix'!S$429-'Ratios Calculated fix'!S$428)</f>
        <v>4.2671019572434181E-2</v>
      </c>
      <c r="T60" s="21">
        <f>('Ratios Calculated fix'!T60-'Ratios Calculated fix'!T$428)/('Ratios Calculated fix'!T$429-'Ratios Calculated fix'!T$428)</f>
        <v>5.5728079039621382E-2</v>
      </c>
      <c r="U60" s="21">
        <f>('Ratios Calculated fix'!U60-'Ratios Calculated fix'!U$428)/('Ratios Calculated fix'!U$429-'Ratios Calculated fix'!U$428)</f>
        <v>0.6494200456849204</v>
      </c>
      <c r="V60" s="21">
        <f>('Ratios Calculated fix'!V60-'Ratios Calculated fix'!V$428)/('Ratios Calculated fix'!V$429-'Ratios Calculated fix'!V$428)</f>
        <v>0.49913739821699565</v>
      </c>
      <c r="W60" s="21">
        <f>('Ratios Calculated fix'!W60-'Ratios Calculated fix'!W$428)/('Ratios Calculated fix'!W$429-'Ratios Calculated fix'!W$428)</f>
        <v>0.63034284021025211</v>
      </c>
      <c r="X60" s="21">
        <f>('Ratios Calculated fix'!X60-'Ratios Calculated fix'!X$428)/('Ratios Calculated fix'!X$429-'Ratios Calculated fix'!X$428)</f>
        <v>0.35681009759066562</v>
      </c>
      <c r="Y60" s="21">
        <f>('Ratios Calculated fix'!Y60-'Ratios Calculated fix'!Y$428)/('Ratios Calculated fix'!Y$429-'Ratios Calculated fix'!Y$428)</f>
        <v>0.46722892314267173</v>
      </c>
      <c r="Z60" s="21">
        <f>('Ratios Calculated fix'!Z60-'Ratios Calculated fix'!Z$428)/('Ratios Calculated fix'!Z$429-'Ratios Calculated fix'!Z$428)</f>
        <v>0.64318990240933438</v>
      </c>
      <c r="AA60" s="21">
        <f>('Ratios Calculated fix'!AA60-'Ratios Calculated fix'!AA$428)/('Ratios Calculated fix'!AA$429-'Ratios Calculated fix'!AA$428)</f>
        <v>0.33201579998041725</v>
      </c>
      <c r="AB60" s="21">
        <f>('Ratios Calculated fix'!AB60-'Ratios Calculated fix'!AB$428)/('Ratios Calculated fix'!AB$429-'Ratios Calculated fix'!AB$428)</f>
        <v>0.8678436633322032</v>
      </c>
      <c r="AC60" s="21">
        <f>('Ratios Calculated fix'!AC60-'Ratios Calculated fix'!AC$428)/('Ratios Calculated fix'!AC$429-'Ratios Calculated fix'!AC$428)</f>
        <v>0.69909632126363563</v>
      </c>
      <c r="AD60" s="21">
        <f>('Ratios Calculated fix'!AD60-'Ratios Calculated fix'!AD$428)/('Ratios Calculated fix'!AD$429-'Ratios Calculated fix'!AD$428)</f>
        <v>0.43940573902488805</v>
      </c>
      <c r="AE60" s="21">
        <f>('Ratios Calculated fix'!AE60-'Ratios Calculated fix'!AE$428)/('Ratios Calculated fix'!AE$429-'Ratios Calculated fix'!AE$428)</f>
        <v>0.4995948355368694</v>
      </c>
      <c r="AF60" s="21">
        <f>('Ratios Calculated fix'!AF60-'Ratios Calculated fix'!AF$428)/('Ratios Calculated fix'!AF$429-'Ratios Calculated fix'!AF$428)</f>
        <v>0.37933546398183593</v>
      </c>
      <c r="AG60" s="21" t="e">
        <f>('Ratios Calculated fix'!AG60-'Ratios Calculated fix'!AG$428)/('Ratios Calculated fix'!AG$429-'Ratios Calculated fix'!AG$428)</f>
        <v>#DIV/0!</v>
      </c>
      <c r="AH60" s="21" t="e">
        <f>('Ratios Calculated fix'!AH60-'Ratios Calculated fix'!AH$428)/('Ratios Calculated fix'!AH$429-'Ratios Calculated fix'!AH$428)</f>
        <v>#DIV/0!</v>
      </c>
      <c r="AI60" s="21">
        <f>('Ratios Calculated fix'!AI60-'Ratios Calculated fix'!AI$428)/('Ratios Calculated fix'!AI$429-'Ratios Calculated fix'!AI$428)</f>
        <v>0.98546124759113884</v>
      </c>
      <c r="AJ60" s="21">
        <f>('Ratios Calculated fix'!AJ60-'Ratios Calculated fix'!AJ$428)/('Ratios Calculated fix'!AJ$429-'Ratios Calculated fix'!AJ$428)</f>
        <v>0.12979243198167961</v>
      </c>
      <c r="AK60" s="21" t="e">
        <f>('Ratios Calculated fix'!AK60-'Ratios Calculated fix'!AK$428)/('Ratios Calculated fix'!AK$429-'Ratios Calculated fix'!AK$428)</f>
        <v>#DIV/0!</v>
      </c>
      <c r="AL60" s="21" t="e">
        <f>('Ratios Calculated fix'!AL60-'Ratios Calculated fix'!AL$428)/('Ratios Calculated fix'!AL$429-'Ratios Calculated fix'!AL$428)</f>
        <v>#DIV/0!</v>
      </c>
      <c r="AM60" s="21">
        <f>('Ratios Calculated fix'!AM60-'Ratios Calculated fix'!AM$428)/('Ratios Calculated fix'!AM$429-'Ratios Calculated fix'!AM$428)</f>
        <v>0.30741924364227086</v>
      </c>
      <c r="AN60" s="21">
        <f>('Ratios Calculated fix'!AN60-'Ratios Calculated fix'!AN$428)/('Ratios Calculated fix'!AN$429-'Ratios Calculated fix'!AN$428)</f>
        <v>0.27560620582427026</v>
      </c>
      <c r="AO60" s="21">
        <f>('Ratios Calculated fix'!AO60-'Ratios Calculated fix'!AO$428)/('Ratios Calculated fix'!AO$429-'Ratios Calculated fix'!AO$428)</f>
        <v>0.1331891451910123</v>
      </c>
      <c r="AP60" s="21">
        <f>('Ratios Calculated fix'!AP60-'Ratios Calculated fix'!AP$428)/('Ratios Calculated fix'!AP$429-'Ratios Calculated fix'!AP$428)</f>
        <v>0.57470828126075468</v>
      </c>
      <c r="AQ60" s="21">
        <f>('Ratios Calculated fix'!AQ60-'Ratios Calculated fix'!AQ$428)/('Ratios Calculated fix'!AQ$429-'Ratios Calculated fix'!AQ$428)</f>
        <v>0.48978198487176372</v>
      </c>
      <c r="AR60" s="21">
        <f>('Ratios Calculated fix'!AR60-'Ratios Calculated fix'!AR$428)/('Ratios Calculated fix'!AR$429-'Ratios Calculated fix'!AR$428)</f>
        <v>0.4024171967319638</v>
      </c>
      <c r="AS60" s="21">
        <f>('Ratios Calculated fix'!AS60-'Ratios Calculated fix'!AS$428)/('Ratios Calculated fix'!AS$429-'Ratios Calculated fix'!AS$428)</f>
        <v>0.56618214194304495</v>
      </c>
      <c r="AT60" s="21">
        <f>('Ratios Calculated fix'!AT60-'Ratios Calculated fix'!AT$428)/('Ratios Calculated fix'!AT$429-'Ratios Calculated fix'!AT$428)</f>
        <v>0.50320610615339878</v>
      </c>
      <c r="AU60" s="21">
        <f>('Ratios Calculated fix'!AU60-'Ratios Calculated fix'!AU$428)/('Ratios Calculated fix'!AU$429-'Ratios Calculated fix'!AU$428)</f>
        <v>0.66301126087947837</v>
      </c>
      <c r="AV60" s="21" t="e">
        <f>('Ratios Calculated fix'!AV60-'Ratios Calculated fix'!AV$428)/('Ratios Calculated fix'!AV$429-'Ratios Calculated fix'!AV$428)</f>
        <v>#DIV/0!</v>
      </c>
      <c r="AW60" s="21" t="e">
        <f>('Ratios Calculated fix'!AW60-'Ratios Calculated fix'!AW$428)/('Ratios Calculated fix'!AW$429-'Ratios Calculated fix'!AW$428)</f>
        <v>#DIV/0!</v>
      </c>
      <c r="AX60" s="21" t="e">
        <f>('Ratios Calculated fix'!AX60-'Ratios Calculated fix'!AX$428)/('Ratios Calculated fix'!AX$429-'Ratios Calculated fix'!AX$428)</f>
        <v>#DIV/0!</v>
      </c>
      <c r="AY60" s="21">
        <f>('Ratios Calculated fix'!AY60-'Ratios Calculated fix'!AY$428)/('Ratios Calculated fix'!AY$429-'Ratios Calculated fix'!AY$428)</f>
        <v>0.23802291857896149</v>
      </c>
      <c r="AZ60" s="21">
        <f>('Ratios Calculated fix'!AZ60-'Ratios Calculated fix'!AZ$428)/('Ratios Calculated fix'!AZ$429-'Ratios Calculated fix'!AZ$428)</f>
        <v>0.74103174336574884</v>
      </c>
      <c r="BA60" s="21">
        <f>('Ratios Calculated fix'!BA60-'Ratios Calculated fix'!BA$428)/('Ratios Calculated fix'!BA$429-'Ratios Calculated fix'!BA$428)</f>
        <v>0.74802046519318022</v>
      </c>
      <c r="BB60" s="21" t="e">
        <f>('Ratios Calculated fix'!BB60-'Ratios Calculated fix'!BB$428)/('Ratios Calculated fix'!BB$429-'Ratios Calculated fix'!BB$428)</f>
        <v>#DIV/0!</v>
      </c>
      <c r="BC60" s="21">
        <f>('Ratios Calculated fix'!BC60-'Ratios Calculated fix'!BC$428)/('Ratios Calculated fix'!BC$429-'Ratios Calculated fix'!BC$428)</f>
        <v>0.25698624434723993</v>
      </c>
    </row>
    <row r="61" spans="1:55" x14ac:dyDescent="0.2">
      <c r="A61" s="3" t="s">
        <v>227</v>
      </c>
      <c r="B61" s="3" t="s">
        <v>228</v>
      </c>
      <c r="C61" s="3" t="s">
        <v>34</v>
      </c>
      <c r="D61" s="3">
        <v>143497</v>
      </c>
      <c r="E61" s="3" t="s">
        <v>16</v>
      </c>
      <c r="F61" s="3">
        <v>2020</v>
      </c>
      <c r="G61" s="3" t="s">
        <v>17</v>
      </c>
      <c r="H61" s="4">
        <v>44012</v>
      </c>
      <c r="I61" s="4">
        <v>44054</v>
      </c>
      <c r="J61" s="4">
        <v>44054</v>
      </c>
      <c r="K61" s="5">
        <v>115100000</v>
      </c>
      <c r="L61" s="5">
        <v>116700000</v>
      </c>
      <c r="M61" s="3" t="s">
        <v>229</v>
      </c>
      <c r="N61" s="20">
        <f>('Ratios Calculated fix'!N61-'Ratios Calculated fix'!N$428)/('Ratios Calculated fix'!N$429-'Ratios Calculated fix'!N$428)</f>
        <v>3.9802397598213822E-2</v>
      </c>
      <c r="O61" s="21">
        <f>('Ratios Calculated fix'!O61-'Ratios Calculated fix'!O$428)/('Ratios Calculated fix'!O$429-'Ratios Calculated fix'!O$428)</f>
        <v>3.9802397598213822E-2</v>
      </c>
      <c r="P61" s="21">
        <f>('Ratios Calculated fix'!P61-'Ratios Calculated fix'!P$428)/('Ratios Calculated fix'!P$429-'Ratios Calculated fix'!P$428)</f>
        <v>3.0604688637534357E-2</v>
      </c>
      <c r="Q61" s="21">
        <f>('Ratios Calculated fix'!Q61-'Ratios Calculated fix'!Q$428)/('Ratios Calculated fix'!Q$429-'Ratios Calculated fix'!Q$428)</f>
        <v>0.26425702022151781</v>
      </c>
      <c r="R61" s="21">
        <f>('Ratios Calculated fix'!R61-'Ratios Calculated fix'!R$428)/('Ratios Calculated fix'!R$429-'Ratios Calculated fix'!R$428)</f>
        <v>8.4571196501782214E-2</v>
      </c>
      <c r="S61" s="21">
        <f>('Ratios Calculated fix'!S61-'Ratios Calculated fix'!S$428)/('Ratios Calculated fix'!S$429-'Ratios Calculated fix'!S$428)</f>
        <v>0</v>
      </c>
      <c r="T61" s="21">
        <f>('Ratios Calculated fix'!T61-'Ratios Calculated fix'!T$428)/('Ratios Calculated fix'!T$429-'Ratios Calculated fix'!T$428)</f>
        <v>8.54469575504236E-2</v>
      </c>
      <c r="U61" s="21">
        <f>('Ratios Calculated fix'!U61-'Ratios Calculated fix'!U$428)/('Ratios Calculated fix'!U$429-'Ratios Calculated fix'!U$428)</f>
        <v>0.6532782336098748</v>
      </c>
      <c r="V61" s="21">
        <f>('Ratios Calculated fix'!V61-'Ratios Calculated fix'!V$428)/('Ratios Calculated fix'!V$429-'Ratios Calculated fix'!V$428)</f>
        <v>0.48825282224192584</v>
      </c>
      <c r="W61" s="21">
        <f>('Ratios Calculated fix'!W61-'Ratios Calculated fix'!W$428)/('Ratios Calculated fix'!W$429-'Ratios Calculated fix'!W$428)</f>
        <v>0.63557026759978241</v>
      </c>
      <c r="X61" s="21">
        <f>('Ratios Calculated fix'!X61-'Ratios Calculated fix'!X$428)/('Ratios Calculated fix'!X$429-'Ratios Calculated fix'!X$428)</f>
        <v>0.24029901829457254</v>
      </c>
      <c r="Y61" s="21">
        <f>('Ratios Calculated fix'!Y61-'Ratios Calculated fix'!Y$428)/('Ratios Calculated fix'!Y$429-'Ratios Calculated fix'!Y$428)</f>
        <v>0.49491759247738387</v>
      </c>
      <c r="Z61" s="21">
        <f>('Ratios Calculated fix'!Z61-'Ratios Calculated fix'!Z$428)/('Ratios Calculated fix'!Z$429-'Ratios Calculated fix'!Z$428)</f>
        <v>0.75970098170542744</v>
      </c>
      <c r="AA61" s="21">
        <f>('Ratios Calculated fix'!AA61-'Ratios Calculated fix'!AA$428)/('Ratios Calculated fix'!AA$429-'Ratios Calculated fix'!AA$428)</f>
        <v>0.61634985818038202</v>
      </c>
      <c r="AB61" s="21">
        <f>('Ratios Calculated fix'!AB61-'Ratios Calculated fix'!AB$428)/('Ratios Calculated fix'!AB$429-'Ratios Calculated fix'!AB$428)</f>
        <v>0.86258709569525471</v>
      </c>
      <c r="AC61" s="21">
        <f>('Ratios Calculated fix'!AC61-'Ratios Calculated fix'!AC$428)/('Ratios Calculated fix'!AC$429-'Ratios Calculated fix'!AC$428)</f>
        <v>0.24557925898365146</v>
      </c>
      <c r="AD61" s="21">
        <f>('Ratios Calculated fix'!AD61-'Ratios Calculated fix'!AD$428)/('Ratios Calculated fix'!AD$429-'Ratios Calculated fix'!AD$428)</f>
        <v>0.41105346297463907</v>
      </c>
      <c r="AE61" s="21">
        <f>('Ratios Calculated fix'!AE61-'Ratios Calculated fix'!AE$428)/('Ratios Calculated fix'!AE$429-'Ratios Calculated fix'!AE$428)</f>
        <v>0.46735890998465945</v>
      </c>
      <c r="AF61" s="21">
        <f>('Ratios Calculated fix'!AF61-'Ratios Calculated fix'!AF$428)/('Ratios Calculated fix'!AF$429-'Ratios Calculated fix'!AF$428)</f>
        <v>0.39462251973785528</v>
      </c>
      <c r="AG61" s="21" t="e">
        <f>('Ratios Calculated fix'!AG61-'Ratios Calculated fix'!AG$428)/('Ratios Calculated fix'!AG$429-'Ratios Calculated fix'!AG$428)</f>
        <v>#DIV/0!</v>
      </c>
      <c r="AH61" s="21" t="e">
        <f>('Ratios Calculated fix'!AH61-'Ratios Calculated fix'!AH$428)/('Ratios Calculated fix'!AH$429-'Ratios Calculated fix'!AH$428)</f>
        <v>#DIV/0!</v>
      </c>
      <c r="AI61" s="21">
        <f>('Ratios Calculated fix'!AI61-'Ratios Calculated fix'!AI$428)/('Ratios Calculated fix'!AI$429-'Ratios Calculated fix'!AI$428)</f>
        <v>0.98562912711354667</v>
      </c>
      <c r="AJ61" s="21">
        <f>('Ratios Calculated fix'!AJ61-'Ratios Calculated fix'!AJ$428)/('Ratios Calculated fix'!AJ$429-'Ratios Calculated fix'!AJ$428)</f>
        <v>0.18012175046356232</v>
      </c>
      <c r="AK61" s="21" t="e">
        <f>('Ratios Calculated fix'!AK61-'Ratios Calculated fix'!AK$428)/('Ratios Calculated fix'!AK$429-'Ratios Calculated fix'!AK$428)</f>
        <v>#DIV/0!</v>
      </c>
      <c r="AL61" s="21" t="e">
        <f>('Ratios Calculated fix'!AL61-'Ratios Calculated fix'!AL$428)/('Ratios Calculated fix'!AL$429-'Ratios Calculated fix'!AL$428)</f>
        <v>#DIV/0!</v>
      </c>
      <c r="AM61" s="21">
        <f>('Ratios Calculated fix'!AM61-'Ratios Calculated fix'!AM$428)/('Ratios Calculated fix'!AM$429-'Ratios Calculated fix'!AM$428)</f>
        <v>0.31811667379423514</v>
      </c>
      <c r="AN61" s="21">
        <f>('Ratios Calculated fix'!AN61-'Ratios Calculated fix'!AN$428)/('Ratios Calculated fix'!AN$429-'Ratios Calculated fix'!AN$428)</f>
        <v>0.28270026521146352</v>
      </c>
      <c r="AO61" s="21">
        <f>('Ratios Calculated fix'!AO61-'Ratios Calculated fix'!AO$428)/('Ratios Calculated fix'!AO$429-'Ratios Calculated fix'!AO$428)</f>
        <v>0.29432463065561004</v>
      </c>
      <c r="AP61" s="21">
        <f>('Ratios Calculated fix'!AP61-'Ratios Calculated fix'!AP$428)/('Ratios Calculated fix'!AP$429-'Ratios Calculated fix'!AP$428)</f>
        <v>0.5875822400589733</v>
      </c>
      <c r="AQ61" s="21">
        <f>('Ratios Calculated fix'!AQ61-'Ratios Calculated fix'!AQ$428)/('Ratios Calculated fix'!AQ$429-'Ratios Calculated fix'!AQ$428)</f>
        <v>0.65776928325444384</v>
      </c>
      <c r="AR61" s="21">
        <f>('Ratios Calculated fix'!AR61-'Ratios Calculated fix'!AR$428)/('Ratios Calculated fix'!AR$429-'Ratios Calculated fix'!AR$428)</f>
        <v>0.30965698392240965</v>
      </c>
      <c r="AS61" s="21">
        <f>('Ratios Calculated fix'!AS61-'Ratios Calculated fix'!AS$428)/('Ratios Calculated fix'!AS$429-'Ratios Calculated fix'!AS$428)</f>
        <v>0.58546000984900737</v>
      </c>
      <c r="AT61" s="21">
        <f>('Ratios Calculated fix'!AT61-'Ratios Calculated fix'!AT$428)/('Ratios Calculated fix'!AT$429-'Ratios Calculated fix'!AT$428)</f>
        <v>0.60865139796611945</v>
      </c>
      <c r="AU61" s="21">
        <f>('Ratios Calculated fix'!AU61-'Ratios Calculated fix'!AU$428)/('Ratios Calculated fix'!AU$429-'Ratios Calculated fix'!AU$428)</f>
        <v>0.66551567951157831</v>
      </c>
      <c r="AV61" s="21" t="e">
        <f>('Ratios Calculated fix'!AV61-'Ratios Calculated fix'!AV$428)/('Ratios Calculated fix'!AV$429-'Ratios Calculated fix'!AV$428)</f>
        <v>#DIV/0!</v>
      </c>
      <c r="AW61" s="21" t="e">
        <f>('Ratios Calculated fix'!AW61-'Ratios Calculated fix'!AW$428)/('Ratios Calculated fix'!AW$429-'Ratios Calculated fix'!AW$428)</f>
        <v>#DIV/0!</v>
      </c>
      <c r="AX61" s="21" t="e">
        <f>('Ratios Calculated fix'!AX61-'Ratios Calculated fix'!AX$428)/('Ratios Calculated fix'!AX$429-'Ratios Calculated fix'!AX$428)</f>
        <v>#DIV/0!</v>
      </c>
      <c r="AY61" s="21">
        <f>('Ratios Calculated fix'!AY61-'Ratios Calculated fix'!AY$428)/('Ratios Calculated fix'!AY$429-'Ratios Calculated fix'!AY$428)</f>
        <v>0.23053061351292647</v>
      </c>
      <c r="AZ61" s="21">
        <f>('Ratios Calculated fix'!AZ61-'Ratios Calculated fix'!AZ$428)/('Ratios Calculated fix'!AZ$429-'Ratios Calculated fix'!AZ$428)</f>
        <v>0.75207735940125131</v>
      </c>
      <c r="BA61" s="21">
        <f>('Ratios Calculated fix'!BA61-'Ratios Calculated fix'!BA$428)/('Ratios Calculated fix'!BA$429-'Ratios Calculated fix'!BA$428)</f>
        <v>0.74398807598966987</v>
      </c>
      <c r="BB61" s="21" t="e">
        <f>('Ratios Calculated fix'!BB61-'Ratios Calculated fix'!BB$428)/('Ratios Calculated fix'!BB$429-'Ratios Calculated fix'!BB$428)</f>
        <v>#DIV/0!</v>
      </c>
      <c r="BC61" s="21">
        <f>('Ratios Calculated fix'!BC61-'Ratios Calculated fix'!BC$428)/('Ratios Calculated fix'!BC$429-'Ratios Calculated fix'!BC$428)</f>
        <v>0.31768007731191505</v>
      </c>
    </row>
    <row r="62" spans="1:55" x14ac:dyDescent="0.2">
      <c r="A62" s="3" t="s">
        <v>191</v>
      </c>
      <c r="B62" s="3" t="s">
        <v>192</v>
      </c>
      <c r="C62" s="3" t="s">
        <v>113</v>
      </c>
      <c r="D62" s="3">
        <v>71306</v>
      </c>
      <c r="E62" s="3" t="s">
        <v>16</v>
      </c>
      <c r="F62" s="3">
        <v>2019</v>
      </c>
      <c r="G62" s="3" t="s">
        <v>17</v>
      </c>
      <c r="H62" s="4">
        <v>43830</v>
      </c>
      <c r="I62" s="4">
        <v>43885</v>
      </c>
      <c r="J62" s="4">
        <v>43885</v>
      </c>
      <c r="K62" s="5">
        <v>3259440</v>
      </c>
      <c r="L62" s="5">
        <v>3259440</v>
      </c>
      <c r="M62" s="3" t="s">
        <v>193</v>
      </c>
      <c r="N62" s="20">
        <f>('Ratios Calculated fix'!N62-'Ratios Calculated fix'!N$428)/('Ratios Calculated fix'!N$429-'Ratios Calculated fix'!N$428)</f>
        <v>6.9565838984274306E-2</v>
      </c>
      <c r="O62" s="21">
        <f>('Ratios Calculated fix'!O62-'Ratios Calculated fix'!O$428)/('Ratios Calculated fix'!O$429-'Ratios Calculated fix'!O$428)</f>
        <v>6.3050153040153448E-2</v>
      </c>
      <c r="P62" s="21">
        <f>('Ratios Calculated fix'!P62-'Ratios Calculated fix'!P$428)/('Ratios Calculated fix'!P$429-'Ratios Calculated fix'!P$428)</f>
        <v>0.13257949553851262</v>
      </c>
      <c r="Q62" s="21">
        <f>('Ratios Calculated fix'!Q62-'Ratios Calculated fix'!Q$428)/('Ratios Calculated fix'!Q$429-'Ratios Calculated fix'!Q$428)</f>
        <v>0.26084669671428801</v>
      </c>
      <c r="R62" s="21">
        <f>('Ratios Calculated fix'!R62-'Ratios Calculated fix'!R$428)/('Ratios Calculated fix'!R$429-'Ratios Calculated fix'!R$428)</f>
        <v>3.8766594444842824E-2</v>
      </c>
      <c r="S62" s="21">
        <f>('Ratios Calculated fix'!S62-'Ratios Calculated fix'!S$428)/('Ratios Calculated fix'!S$429-'Ratios Calculated fix'!S$428)</f>
        <v>0</v>
      </c>
      <c r="T62" s="21">
        <f>('Ratios Calculated fix'!T62-'Ratios Calculated fix'!T$428)/('Ratios Calculated fix'!T$429-'Ratios Calculated fix'!T$428)</f>
        <v>3.9168034590041145E-2</v>
      </c>
      <c r="U62" s="21">
        <f>('Ratios Calculated fix'!U62-'Ratios Calculated fix'!U$428)/('Ratios Calculated fix'!U$429-'Ratios Calculated fix'!U$428)</f>
        <v>0.64436478615517923</v>
      </c>
      <c r="V62" s="21">
        <f>('Ratios Calculated fix'!V62-'Ratios Calculated fix'!V$428)/('Ratios Calculated fix'!V$429-'Ratios Calculated fix'!V$428)</f>
        <v>0.48825282224192584</v>
      </c>
      <c r="W62" s="21">
        <f>('Ratios Calculated fix'!W62-'Ratios Calculated fix'!W$428)/('Ratios Calculated fix'!W$429-'Ratios Calculated fix'!W$428)</f>
        <v>0.62618531254397647</v>
      </c>
      <c r="X62" s="21">
        <f>('Ratios Calculated fix'!X62-'Ratios Calculated fix'!X$428)/('Ratios Calculated fix'!X$429-'Ratios Calculated fix'!X$428)</f>
        <v>0.19835900289049707</v>
      </c>
      <c r="Y62" s="21">
        <f>('Ratios Calculated fix'!Y62-'Ratios Calculated fix'!Y$428)/('Ratios Calculated fix'!Y$429-'Ratios Calculated fix'!Y$428)</f>
        <v>0.48269904120199192</v>
      </c>
      <c r="Z62" s="21">
        <f>('Ratios Calculated fix'!Z62-'Ratios Calculated fix'!Z$428)/('Ratios Calculated fix'!Z$429-'Ratios Calculated fix'!Z$428)</f>
        <v>0.80164099710950287</v>
      </c>
      <c r="AA62" s="21">
        <f>('Ratios Calculated fix'!AA62-'Ratios Calculated fix'!AA$428)/('Ratios Calculated fix'!AA$429-'Ratios Calculated fix'!AA$428)</f>
        <v>0.18785401003335875</v>
      </c>
      <c r="AB62" s="21">
        <f>('Ratios Calculated fix'!AB62-'Ratios Calculated fix'!AB$428)/('Ratios Calculated fix'!AB$429-'Ratios Calculated fix'!AB$428)</f>
        <v>0.90334828396186972</v>
      </c>
      <c r="AC62" s="21">
        <f>('Ratios Calculated fix'!AC62-'Ratios Calculated fix'!AC$428)/('Ratios Calculated fix'!AC$429-'Ratios Calculated fix'!AC$428)</f>
        <v>0.13574540475109584</v>
      </c>
      <c r="AD62" s="21">
        <f>('Ratios Calculated fix'!AD62-'Ratios Calculated fix'!AD$428)/('Ratios Calculated fix'!AD$429-'Ratios Calculated fix'!AD$428)</f>
        <v>0.3713343532427017</v>
      </c>
      <c r="AE62" s="21">
        <f>('Ratios Calculated fix'!AE62-'Ratios Calculated fix'!AE$428)/('Ratios Calculated fix'!AE$429-'Ratios Calculated fix'!AE$428)</f>
        <v>0.4221991400229973</v>
      </c>
      <c r="AF62" s="21">
        <f>('Ratios Calculated fix'!AF62-'Ratios Calculated fix'!AF$428)/('Ratios Calculated fix'!AF$429-'Ratios Calculated fix'!AF$428)</f>
        <v>0.42096551049803232</v>
      </c>
      <c r="AG62" s="21" t="e">
        <f>('Ratios Calculated fix'!AG62-'Ratios Calculated fix'!AG$428)/('Ratios Calculated fix'!AG$429-'Ratios Calculated fix'!AG$428)</f>
        <v>#DIV/0!</v>
      </c>
      <c r="AH62" s="21" t="e">
        <f>('Ratios Calculated fix'!AH62-'Ratios Calculated fix'!AH$428)/('Ratios Calculated fix'!AH$429-'Ratios Calculated fix'!AH$428)</f>
        <v>#DIV/0!</v>
      </c>
      <c r="AI62" s="21">
        <f>('Ratios Calculated fix'!AI62-'Ratios Calculated fix'!AI$428)/('Ratios Calculated fix'!AI$429-'Ratios Calculated fix'!AI$428)</f>
        <v>0.98646505593188027</v>
      </c>
      <c r="AJ62" s="21">
        <f>('Ratios Calculated fix'!AJ62-'Ratios Calculated fix'!AJ$428)/('Ratios Calculated fix'!AJ$429-'Ratios Calculated fix'!AJ$428)</f>
        <v>0.13407988737236542</v>
      </c>
      <c r="AK62" s="21" t="e">
        <f>('Ratios Calculated fix'!AK62-'Ratios Calculated fix'!AK$428)/('Ratios Calculated fix'!AK$429-'Ratios Calculated fix'!AK$428)</f>
        <v>#DIV/0!</v>
      </c>
      <c r="AL62" s="21" t="e">
        <f>('Ratios Calculated fix'!AL62-'Ratios Calculated fix'!AL$428)/('Ratios Calculated fix'!AL$429-'Ratios Calculated fix'!AL$428)</f>
        <v>#DIV/0!</v>
      </c>
      <c r="AM62" s="21">
        <f>('Ratios Calculated fix'!AM62-'Ratios Calculated fix'!AM$428)/('Ratios Calculated fix'!AM$429-'Ratios Calculated fix'!AM$428)</f>
        <v>0.30891157372405897</v>
      </c>
      <c r="AN62" s="21">
        <f>('Ratios Calculated fix'!AN62-'Ratios Calculated fix'!AN$428)/('Ratios Calculated fix'!AN$429-'Ratios Calculated fix'!AN$428)</f>
        <v>0.27217398034930418</v>
      </c>
      <c r="AO62" s="21">
        <f>('Ratios Calculated fix'!AO62-'Ratios Calculated fix'!AO$428)/('Ratios Calculated fix'!AO$429-'Ratios Calculated fix'!AO$428)</f>
        <v>6.9209928874497478E-2</v>
      </c>
      <c r="AP62" s="21">
        <f>('Ratios Calculated fix'!AP62-'Ratios Calculated fix'!AP$428)/('Ratios Calculated fix'!AP$429-'Ratios Calculated fix'!AP$428)</f>
        <v>0.57360854792694826</v>
      </c>
      <c r="AQ62" s="21">
        <f>('Ratios Calculated fix'!AQ62-'Ratios Calculated fix'!AQ$428)/('Ratios Calculated fix'!AQ$429-'Ratios Calculated fix'!AQ$428)</f>
        <v>0.54719358794332063</v>
      </c>
      <c r="AR62" s="21">
        <f>('Ratios Calculated fix'!AR62-'Ratios Calculated fix'!AR$428)/('Ratios Calculated fix'!AR$429-'Ratios Calculated fix'!AR$428)</f>
        <v>0.33824173784787243</v>
      </c>
      <c r="AS62" s="21">
        <f>('Ratios Calculated fix'!AS62-'Ratios Calculated fix'!AS$428)/('Ratios Calculated fix'!AS$429-'Ratios Calculated fix'!AS$428)</f>
        <v>0.60594911398085127</v>
      </c>
      <c r="AT62" s="21">
        <f>('Ratios Calculated fix'!AT62-'Ratios Calculated fix'!AT$428)/('Ratios Calculated fix'!AT$429-'Ratios Calculated fix'!AT$428)</f>
        <v>0.31883132229875422</v>
      </c>
      <c r="AU62" s="21">
        <f>('Ratios Calculated fix'!AU62-'Ratios Calculated fix'!AU$428)/('Ratios Calculated fix'!AU$429-'Ratios Calculated fix'!AU$428)</f>
        <v>0.61759789204276638</v>
      </c>
      <c r="AV62" s="21" t="e">
        <f>('Ratios Calculated fix'!AV62-'Ratios Calculated fix'!AV$428)/('Ratios Calculated fix'!AV$429-'Ratios Calculated fix'!AV$428)</f>
        <v>#DIV/0!</v>
      </c>
      <c r="AW62" s="21" t="e">
        <f>('Ratios Calculated fix'!AW62-'Ratios Calculated fix'!AW$428)/('Ratios Calculated fix'!AW$429-'Ratios Calculated fix'!AW$428)</f>
        <v>#DIV/0!</v>
      </c>
      <c r="AX62" s="21" t="e">
        <f>('Ratios Calculated fix'!AX62-'Ratios Calculated fix'!AX$428)/('Ratios Calculated fix'!AX$429-'Ratios Calculated fix'!AX$428)</f>
        <v>#DIV/0!</v>
      </c>
      <c r="AY62" s="21">
        <f>('Ratios Calculated fix'!AY62-'Ratios Calculated fix'!AY$428)/('Ratios Calculated fix'!AY$429-'Ratios Calculated fix'!AY$428)</f>
        <v>0.28474861468932866</v>
      </c>
      <c r="AZ62" s="21">
        <f>('Ratios Calculated fix'!AZ62-'Ratios Calculated fix'!AZ$428)/('Ratios Calculated fix'!AZ$429-'Ratios Calculated fix'!AZ$428)</f>
        <v>0.73054214818137997</v>
      </c>
      <c r="BA62" s="21">
        <f>('Ratios Calculated fix'!BA62-'Ratios Calculated fix'!BA$428)/('Ratios Calculated fix'!BA$429-'Ratios Calculated fix'!BA$428)</f>
        <v>0.74307733993851843</v>
      </c>
      <c r="BB62" s="21" t="e">
        <f>('Ratios Calculated fix'!BB62-'Ratios Calculated fix'!BB$428)/('Ratios Calculated fix'!BB$429-'Ratios Calculated fix'!BB$428)</f>
        <v>#DIV/0!</v>
      </c>
      <c r="BC62" s="21">
        <f>('Ratios Calculated fix'!BC62-'Ratios Calculated fix'!BC$428)/('Ratios Calculated fix'!BC$429-'Ratios Calculated fix'!BC$428)</f>
        <v>0.17322099848497841</v>
      </c>
    </row>
    <row r="63" spans="1:55" x14ac:dyDescent="0.2">
      <c r="A63" s="3" t="s">
        <v>218</v>
      </c>
      <c r="B63" s="3" t="s">
        <v>219</v>
      </c>
      <c r="C63" s="3" t="s">
        <v>24</v>
      </c>
      <c r="D63" s="3">
        <v>239516</v>
      </c>
      <c r="E63" s="3" t="s">
        <v>16</v>
      </c>
      <c r="F63" s="3">
        <v>2019</v>
      </c>
      <c r="G63" s="3" t="s">
        <v>17</v>
      </c>
      <c r="H63" s="4">
        <v>43830</v>
      </c>
      <c r="I63" s="4">
        <v>43886</v>
      </c>
      <c r="J63" s="4">
        <v>43886</v>
      </c>
      <c r="K63" s="5">
        <v>1394200000</v>
      </c>
      <c r="L63" s="5">
        <v>1413200000</v>
      </c>
      <c r="M63" s="3" t="s">
        <v>220</v>
      </c>
      <c r="N63" s="20">
        <f>('Ratios Calculated fix'!N63-'Ratios Calculated fix'!N$428)/('Ratios Calculated fix'!N$429-'Ratios Calculated fix'!N$428)</f>
        <v>2.0790730995704099E-2</v>
      </c>
      <c r="O63" s="21">
        <f>('Ratios Calculated fix'!O63-'Ratios Calculated fix'!O$428)/('Ratios Calculated fix'!O$429-'Ratios Calculated fix'!O$428)</f>
        <v>1.4740062648959511E-2</v>
      </c>
      <c r="P63" s="21">
        <f>('Ratios Calculated fix'!P63-'Ratios Calculated fix'!P$428)/('Ratios Calculated fix'!P$429-'Ratios Calculated fix'!P$428)</f>
        <v>2.9973626278830693E-3</v>
      </c>
      <c r="Q63" s="21">
        <f>('Ratios Calculated fix'!Q63-'Ratios Calculated fix'!Q$428)/('Ratios Calculated fix'!Q$429-'Ratios Calculated fix'!Q$428)</f>
        <v>0.26324613154909804</v>
      </c>
      <c r="R63" s="21">
        <f>('Ratios Calculated fix'!R63-'Ratios Calculated fix'!R$428)/('Ratios Calculated fix'!R$429-'Ratios Calculated fix'!R$428)</f>
        <v>7.8248449316035973E-2</v>
      </c>
      <c r="S63" s="21">
        <f>('Ratios Calculated fix'!S63-'Ratios Calculated fix'!S$428)/('Ratios Calculated fix'!S$429-'Ratios Calculated fix'!S$428)</f>
        <v>0.13719001015896526</v>
      </c>
      <c r="T63" s="21">
        <f>('Ratios Calculated fix'!T63-'Ratios Calculated fix'!T$428)/('Ratios Calculated fix'!T$429-'Ratios Calculated fix'!T$428)</f>
        <v>5.3705320366407967E-2</v>
      </c>
      <c r="U63" s="21">
        <f>('Ratios Calculated fix'!U63-'Ratios Calculated fix'!U$428)/('Ratios Calculated fix'!U$429-'Ratios Calculated fix'!U$428)</f>
        <v>0.65113295405209604</v>
      </c>
      <c r="V63" s="21">
        <f>('Ratios Calculated fix'!V63-'Ratios Calculated fix'!V$428)/('Ratios Calculated fix'!V$429-'Ratios Calculated fix'!V$428)</f>
        <v>0.52181394617982668</v>
      </c>
      <c r="W63" s="21">
        <f>('Ratios Calculated fix'!W63-'Ratios Calculated fix'!W$428)/('Ratios Calculated fix'!W$429-'Ratios Calculated fix'!W$428)</f>
        <v>0.62971893135682788</v>
      </c>
      <c r="X63" s="21">
        <f>('Ratios Calculated fix'!X63-'Ratios Calculated fix'!X$428)/('Ratios Calculated fix'!X$429-'Ratios Calculated fix'!X$428)</f>
        <v>0.15938080197383964</v>
      </c>
      <c r="Y63" s="21">
        <f>('Ratios Calculated fix'!Y63-'Ratios Calculated fix'!Y$428)/('Ratios Calculated fix'!Y$429-'Ratios Calculated fix'!Y$428)</f>
        <v>0.54438277250239353</v>
      </c>
      <c r="Z63" s="21">
        <f>('Ratios Calculated fix'!Z63-'Ratios Calculated fix'!Z$428)/('Ratios Calculated fix'!Z$429-'Ratios Calculated fix'!Z$428)</f>
        <v>0.84061919802616036</v>
      </c>
      <c r="AA63" s="21">
        <f>('Ratios Calculated fix'!AA63-'Ratios Calculated fix'!AA$428)/('Ratios Calculated fix'!AA$429-'Ratios Calculated fix'!AA$428)</f>
        <v>0.59650158068945724</v>
      </c>
      <c r="AB63" s="21">
        <f>('Ratios Calculated fix'!AB63-'Ratios Calculated fix'!AB$428)/('Ratios Calculated fix'!AB$429-'Ratios Calculated fix'!AB$428)</f>
        <v>0.87146181807674183</v>
      </c>
      <c r="AC63" s="21">
        <f>('Ratios Calculated fix'!AC63-'Ratios Calculated fix'!AC$428)/('Ratios Calculated fix'!AC$429-'Ratios Calculated fix'!AC$428)</f>
        <v>0.70465001523356097</v>
      </c>
      <c r="AD63" s="21">
        <f>('Ratios Calculated fix'!AD63-'Ratios Calculated fix'!AD$428)/('Ratios Calculated fix'!AD$429-'Ratios Calculated fix'!AD$428)</f>
        <v>0.49019463819786002</v>
      </c>
      <c r="AE63" s="21">
        <f>('Ratios Calculated fix'!AE63-'Ratios Calculated fix'!AE$428)/('Ratios Calculated fix'!AE$429-'Ratios Calculated fix'!AE$428)</f>
        <v>0.50213199015785537</v>
      </c>
      <c r="AF63" s="21">
        <f>('Ratios Calculated fix'!AF63-'Ratios Calculated fix'!AF$428)/('Ratios Calculated fix'!AF$429-'Ratios Calculated fix'!AF$428)</f>
        <v>0.36811035796132263</v>
      </c>
      <c r="AG63" s="21" t="e">
        <f>('Ratios Calculated fix'!AG63-'Ratios Calculated fix'!AG$428)/('Ratios Calculated fix'!AG$429-'Ratios Calculated fix'!AG$428)</f>
        <v>#DIV/0!</v>
      </c>
      <c r="AH63" s="21" t="e">
        <f>('Ratios Calculated fix'!AH63-'Ratios Calculated fix'!AH$428)/('Ratios Calculated fix'!AH$429-'Ratios Calculated fix'!AH$428)</f>
        <v>#DIV/0!</v>
      </c>
      <c r="AI63" s="21">
        <f>('Ratios Calculated fix'!AI63-'Ratios Calculated fix'!AI$428)/('Ratios Calculated fix'!AI$429-'Ratios Calculated fix'!AI$428)</f>
        <v>0.98661073269551292</v>
      </c>
      <c r="AJ63" s="21">
        <f>('Ratios Calculated fix'!AJ63-'Ratios Calculated fix'!AJ$428)/('Ratios Calculated fix'!AJ$429-'Ratios Calculated fix'!AJ$428)</f>
        <v>8.5523954327886689E-2</v>
      </c>
      <c r="AK63" s="21" t="e">
        <f>('Ratios Calculated fix'!AK63-'Ratios Calculated fix'!AK$428)/('Ratios Calculated fix'!AK$429-'Ratios Calculated fix'!AK$428)</f>
        <v>#DIV/0!</v>
      </c>
      <c r="AL63" s="21" t="e">
        <f>('Ratios Calculated fix'!AL63-'Ratios Calculated fix'!AL$428)/('Ratios Calculated fix'!AL$429-'Ratios Calculated fix'!AL$428)</f>
        <v>#DIV/0!</v>
      </c>
      <c r="AM63" s="21">
        <f>('Ratios Calculated fix'!AM63-'Ratios Calculated fix'!AM$428)/('Ratios Calculated fix'!AM$429-'Ratios Calculated fix'!AM$428)</f>
        <v>0.30496621574554256</v>
      </c>
      <c r="AN63" s="21">
        <f>('Ratios Calculated fix'!AN63-'Ratios Calculated fix'!AN$428)/('Ratios Calculated fix'!AN$429-'Ratios Calculated fix'!AN$428)</f>
        <v>0.27411459198299504</v>
      </c>
      <c r="AO63" s="21">
        <f>('Ratios Calculated fix'!AO63-'Ratios Calculated fix'!AO$428)/('Ratios Calculated fix'!AO$429-'Ratios Calculated fix'!AO$428)</f>
        <v>9.9591201720997724E-2</v>
      </c>
      <c r="AP63" s="21">
        <f>('Ratios Calculated fix'!AP63-'Ratios Calculated fix'!AP$428)/('Ratios Calculated fix'!AP$429-'Ratios Calculated fix'!AP$428)</f>
        <v>0.56771707472011268</v>
      </c>
      <c r="AQ63" s="21">
        <f>('Ratios Calculated fix'!AQ63-'Ratios Calculated fix'!AQ$428)/('Ratios Calculated fix'!AQ$429-'Ratios Calculated fix'!AQ$428)</f>
        <v>0.44831658111492301</v>
      </c>
      <c r="AR63" s="21">
        <f>('Ratios Calculated fix'!AR63-'Ratios Calculated fix'!AR$428)/('Ratios Calculated fix'!AR$429-'Ratios Calculated fix'!AR$428)</f>
        <v>0.30701273189257605</v>
      </c>
      <c r="AS63" s="21">
        <f>('Ratios Calculated fix'!AS63-'Ratios Calculated fix'!AS$428)/('Ratios Calculated fix'!AS$429-'Ratios Calculated fix'!AS$428)</f>
        <v>0.60969295184851169</v>
      </c>
      <c r="AT63" s="21">
        <f>('Ratios Calculated fix'!AT63-'Ratios Calculated fix'!AT$428)/('Ratios Calculated fix'!AT$429-'Ratios Calculated fix'!AT$428)</f>
        <v>0.33813634558112532</v>
      </c>
      <c r="AU63" s="21">
        <f>('Ratios Calculated fix'!AU63-'Ratios Calculated fix'!AU$428)/('Ratios Calculated fix'!AU$429-'Ratios Calculated fix'!AU$428)</f>
        <v>0.61890571906818126</v>
      </c>
      <c r="AV63" s="21" t="e">
        <f>('Ratios Calculated fix'!AV63-'Ratios Calculated fix'!AV$428)/('Ratios Calculated fix'!AV$429-'Ratios Calculated fix'!AV$428)</f>
        <v>#DIV/0!</v>
      </c>
      <c r="AW63" s="21" t="e">
        <f>('Ratios Calculated fix'!AW63-'Ratios Calculated fix'!AW$428)/('Ratios Calculated fix'!AW$429-'Ratios Calculated fix'!AW$428)</f>
        <v>#DIV/0!</v>
      </c>
      <c r="AX63" s="21" t="e">
        <f>('Ratios Calculated fix'!AX63-'Ratios Calculated fix'!AX$428)/('Ratios Calculated fix'!AX$429-'Ratios Calculated fix'!AX$428)</f>
        <v>#DIV/0!</v>
      </c>
      <c r="AY63" s="21">
        <f>('Ratios Calculated fix'!AY63-'Ratios Calculated fix'!AY$428)/('Ratios Calculated fix'!AY$429-'Ratios Calculated fix'!AY$428)</f>
        <v>0.24477694984271628</v>
      </c>
      <c r="AZ63" s="21">
        <f>('Ratios Calculated fix'!AZ63-'Ratios Calculated fix'!AZ$428)/('Ratios Calculated fix'!AZ$429-'Ratios Calculated fix'!AZ$428)</f>
        <v>0.76501156288192274</v>
      </c>
      <c r="BA63" s="21">
        <f>('Ratios Calculated fix'!BA63-'Ratios Calculated fix'!BA$428)/('Ratios Calculated fix'!BA$429-'Ratios Calculated fix'!BA$428)</f>
        <v>0.74686731659118721</v>
      </c>
      <c r="BB63" s="21" t="e">
        <f>('Ratios Calculated fix'!BB63-'Ratios Calculated fix'!BB$428)/('Ratios Calculated fix'!BB$429-'Ratios Calculated fix'!BB$428)</f>
        <v>#DIV/0!</v>
      </c>
      <c r="BC63" s="21">
        <f>('Ratios Calculated fix'!BC63-'Ratios Calculated fix'!BC$428)/('Ratios Calculated fix'!BC$429-'Ratios Calculated fix'!BC$428)</f>
        <v>0.23469975756955783</v>
      </c>
    </row>
    <row r="64" spans="1:55" x14ac:dyDescent="0.2">
      <c r="A64" s="3" t="s">
        <v>212</v>
      </c>
      <c r="B64" s="3" t="s">
        <v>213</v>
      </c>
      <c r="C64" s="3" t="s">
        <v>45</v>
      </c>
      <c r="D64" s="3">
        <v>70746</v>
      </c>
      <c r="E64" s="3" t="s">
        <v>16</v>
      </c>
      <c r="F64" s="3">
        <v>2019</v>
      </c>
      <c r="G64" s="3" t="s">
        <v>17</v>
      </c>
      <c r="H64" s="4">
        <v>43830</v>
      </c>
      <c r="I64" s="4">
        <v>43874</v>
      </c>
      <c r="J64" s="4">
        <v>43874</v>
      </c>
      <c r="K64" s="5">
        <v>205300000</v>
      </c>
      <c r="L64" s="5">
        <v>207000000</v>
      </c>
      <c r="M64" s="3" t="s">
        <v>214</v>
      </c>
      <c r="N64" s="20">
        <f>('Ratios Calculated fix'!N64-'Ratios Calculated fix'!N$428)/('Ratios Calculated fix'!N$429-'Ratios Calculated fix'!N$428)</f>
        <v>4.4822513800462212E-2</v>
      </c>
      <c r="O64" s="21">
        <f>('Ratios Calculated fix'!O64-'Ratios Calculated fix'!O$428)/('Ratios Calculated fix'!O$429-'Ratios Calculated fix'!O$428)</f>
        <v>3.4795037180765223E-2</v>
      </c>
      <c r="P64" s="21">
        <f>('Ratios Calculated fix'!P64-'Ratios Calculated fix'!P$428)/('Ratios Calculated fix'!P$429-'Ratios Calculated fix'!P$428)</f>
        <v>2.0268666696774164E-2</v>
      </c>
      <c r="Q64" s="21">
        <f>('Ratios Calculated fix'!Q64-'Ratios Calculated fix'!Q$428)/('Ratios Calculated fix'!Q$429-'Ratios Calculated fix'!Q$428)</f>
        <v>0.26272157857862111</v>
      </c>
      <c r="R64" s="21">
        <f>('Ratios Calculated fix'!R64-'Ratios Calculated fix'!R$428)/('Ratios Calculated fix'!R$429-'Ratios Calculated fix'!R$428)</f>
        <v>5.9318730704773316E-2</v>
      </c>
      <c r="S64" s="21">
        <f>('Ratios Calculated fix'!S64-'Ratios Calculated fix'!S$428)/('Ratios Calculated fix'!S$429-'Ratios Calculated fix'!S$428)</f>
        <v>1.2537631093057156E-2</v>
      </c>
      <c r="T64" s="21">
        <f>('Ratios Calculated fix'!T64-'Ratios Calculated fix'!T$428)/('Ratios Calculated fix'!T$429-'Ratios Calculated fix'!T$428)</f>
        <v>5.7615976223708169E-2</v>
      </c>
      <c r="U64" s="21">
        <f>('Ratios Calculated fix'!U64-'Ratios Calculated fix'!U$428)/('Ratios Calculated fix'!U$429-'Ratios Calculated fix'!U$428)</f>
        <v>0.64809046465324527</v>
      </c>
      <c r="V64" s="21">
        <f>('Ratios Calculated fix'!V64-'Ratios Calculated fix'!V$428)/('Ratios Calculated fix'!V$429-'Ratios Calculated fix'!V$428)</f>
        <v>0.49114176874362636</v>
      </c>
      <c r="W64" s="21">
        <f>('Ratios Calculated fix'!W64-'Ratios Calculated fix'!W$428)/('Ratios Calculated fix'!W$429-'Ratios Calculated fix'!W$428)</f>
        <v>0.62979882431797285</v>
      </c>
      <c r="X64" s="21">
        <f>('Ratios Calculated fix'!X64-'Ratios Calculated fix'!X$428)/('Ratios Calculated fix'!X$429-'Ratios Calculated fix'!X$428)</f>
        <v>0.28535161750261634</v>
      </c>
      <c r="Y64" s="21">
        <f>('Ratios Calculated fix'!Y64-'Ratios Calculated fix'!Y$428)/('Ratios Calculated fix'!Y$429-'Ratios Calculated fix'!Y$428)</f>
        <v>0.47316289152015562</v>
      </c>
      <c r="Z64" s="21">
        <f>('Ratios Calculated fix'!Z64-'Ratios Calculated fix'!Z$428)/('Ratios Calculated fix'!Z$429-'Ratios Calculated fix'!Z$428)</f>
        <v>0.71464838249738372</v>
      </c>
      <c r="AA64" s="21">
        <f>('Ratios Calculated fix'!AA64-'Ratios Calculated fix'!AA$428)/('Ratios Calculated fix'!AA$429-'Ratios Calculated fix'!AA$428)</f>
        <v>0.31206673232773235</v>
      </c>
      <c r="AB64" s="21">
        <f>('Ratios Calculated fix'!AB64-'Ratios Calculated fix'!AB$428)/('Ratios Calculated fix'!AB$429-'Ratios Calculated fix'!AB$428)</f>
        <v>0.87689750149937706</v>
      </c>
      <c r="AC64" s="21">
        <f>('Ratios Calculated fix'!AC64-'Ratios Calculated fix'!AC$428)/('Ratios Calculated fix'!AC$429-'Ratios Calculated fix'!AC$428)</f>
        <v>0.19237834915946092</v>
      </c>
      <c r="AD64" s="21">
        <f>('Ratios Calculated fix'!AD64-'Ratios Calculated fix'!AD$428)/('Ratios Calculated fix'!AD$429-'Ratios Calculated fix'!AD$428)</f>
        <v>0.38968682323057868</v>
      </c>
      <c r="AE64" s="21">
        <f>('Ratios Calculated fix'!AE64-'Ratios Calculated fix'!AE$428)/('Ratios Calculated fix'!AE$429-'Ratios Calculated fix'!AE$428)</f>
        <v>0.44306550204556849</v>
      </c>
      <c r="AF64" s="21">
        <f>('Ratios Calculated fix'!AF64-'Ratios Calculated fix'!AF$428)/('Ratios Calculated fix'!AF$429-'Ratios Calculated fix'!AF$428)</f>
        <v>0.37824910653880905</v>
      </c>
      <c r="AG64" s="21" t="e">
        <f>('Ratios Calculated fix'!AG64-'Ratios Calculated fix'!AG$428)/('Ratios Calculated fix'!AG$429-'Ratios Calculated fix'!AG$428)</f>
        <v>#DIV/0!</v>
      </c>
      <c r="AH64" s="21" t="e">
        <f>('Ratios Calculated fix'!AH64-'Ratios Calculated fix'!AH$428)/('Ratios Calculated fix'!AH$429-'Ratios Calculated fix'!AH$428)</f>
        <v>#DIV/0!</v>
      </c>
      <c r="AI64" s="21">
        <f>('Ratios Calculated fix'!AI64-'Ratios Calculated fix'!AI$428)/('Ratios Calculated fix'!AI$429-'Ratios Calculated fix'!AI$428)</f>
        <v>0.98608807813327115</v>
      </c>
      <c r="AJ64" s="21">
        <f>('Ratios Calculated fix'!AJ64-'Ratios Calculated fix'!AJ$428)/('Ratios Calculated fix'!AJ$429-'Ratios Calculated fix'!AJ$428)</f>
        <v>0.12019848379531674</v>
      </c>
      <c r="AK64" s="21" t="e">
        <f>('Ratios Calculated fix'!AK64-'Ratios Calculated fix'!AK$428)/('Ratios Calculated fix'!AK$429-'Ratios Calculated fix'!AK$428)</f>
        <v>#DIV/0!</v>
      </c>
      <c r="AL64" s="21" t="e">
        <f>('Ratios Calculated fix'!AL64-'Ratios Calculated fix'!AL$428)/('Ratios Calculated fix'!AL$429-'Ratios Calculated fix'!AL$428)</f>
        <v>#DIV/0!</v>
      </c>
      <c r="AM64" s="21">
        <f>('Ratios Calculated fix'!AM64-'Ratios Calculated fix'!AM$428)/('Ratios Calculated fix'!AM$429-'Ratios Calculated fix'!AM$428)</f>
        <v>0.30846731325471483</v>
      </c>
      <c r="AN64" s="21">
        <f>('Ratios Calculated fix'!AN64-'Ratios Calculated fix'!AN$428)/('Ratios Calculated fix'!AN$429-'Ratios Calculated fix'!AN$428)</f>
        <v>0.27820719458337895</v>
      </c>
      <c r="AO64" s="21">
        <f>('Ratios Calculated fix'!AO64-'Ratios Calculated fix'!AO$428)/('Ratios Calculated fix'!AO$429-'Ratios Calculated fix'!AO$428)</f>
        <v>0.22226031554246597</v>
      </c>
      <c r="AP64" s="21">
        <f>('Ratios Calculated fix'!AP64-'Ratios Calculated fix'!AP$428)/('Ratios Calculated fix'!AP$429-'Ratios Calculated fix'!AP$428)</f>
        <v>0.57896645579896489</v>
      </c>
      <c r="AQ64" s="21">
        <f>('Ratios Calculated fix'!AQ64-'Ratios Calculated fix'!AQ$428)/('Ratios Calculated fix'!AQ$429-'Ratios Calculated fix'!AQ$428)</f>
        <v>0.51499760770260949</v>
      </c>
      <c r="AR64" s="21">
        <f>('Ratios Calculated fix'!AR64-'Ratios Calculated fix'!AR$428)/('Ratios Calculated fix'!AR$429-'Ratios Calculated fix'!AR$428)</f>
        <v>0.27035135943595817</v>
      </c>
      <c r="AS64" s="21">
        <f>('Ratios Calculated fix'!AS64-'Ratios Calculated fix'!AS$428)/('Ratios Calculated fix'!AS$429-'Ratios Calculated fix'!AS$428)</f>
        <v>0.59937548124348472</v>
      </c>
      <c r="AT64" s="21">
        <f>('Ratios Calculated fix'!AT64-'Ratios Calculated fix'!AT$428)/('Ratios Calculated fix'!AT$429-'Ratios Calculated fix'!AT$428)</f>
        <v>0.42981222280150339</v>
      </c>
      <c r="AU64" s="21">
        <f>('Ratios Calculated fix'!AU64-'Ratios Calculated fix'!AU$428)/('Ratios Calculated fix'!AU$429-'Ratios Calculated fix'!AU$428)</f>
        <v>0.62865255525407293</v>
      </c>
      <c r="AV64" s="21" t="e">
        <f>('Ratios Calculated fix'!AV64-'Ratios Calculated fix'!AV$428)/('Ratios Calculated fix'!AV$429-'Ratios Calculated fix'!AV$428)</f>
        <v>#DIV/0!</v>
      </c>
      <c r="AW64" s="21" t="e">
        <f>('Ratios Calculated fix'!AW64-'Ratios Calculated fix'!AW$428)/('Ratios Calculated fix'!AW$429-'Ratios Calculated fix'!AW$428)</f>
        <v>#DIV/0!</v>
      </c>
      <c r="AX64" s="21" t="e">
        <f>('Ratios Calculated fix'!AX64-'Ratios Calculated fix'!AX$428)/('Ratios Calculated fix'!AX$429-'Ratios Calculated fix'!AX$428)</f>
        <v>#DIV/0!</v>
      </c>
      <c r="AY64" s="21">
        <f>('Ratios Calculated fix'!AY64-'Ratios Calculated fix'!AY$428)/('Ratios Calculated fix'!AY$429-'Ratios Calculated fix'!AY$428)</f>
        <v>0.23503948500449617</v>
      </c>
      <c r="AZ64" s="21">
        <f>('Ratios Calculated fix'!AZ64-'Ratios Calculated fix'!AZ$428)/('Ratios Calculated fix'!AZ$429-'Ratios Calculated fix'!AZ$428)</f>
        <v>0.75424851156454575</v>
      </c>
      <c r="BA64" s="21">
        <f>('Ratios Calculated fix'!BA64-'Ratios Calculated fix'!BA$428)/('Ratios Calculated fix'!BA$429-'Ratios Calculated fix'!BA$428)</f>
        <v>0.74393030748933608</v>
      </c>
      <c r="BB64" s="21" t="e">
        <f>('Ratios Calculated fix'!BB64-'Ratios Calculated fix'!BB$428)/('Ratios Calculated fix'!BB$429-'Ratios Calculated fix'!BB$428)</f>
        <v>#DIV/0!</v>
      </c>
      <c r="BC64" s="21">
        <f>('Ratios Calculated fix'!BC64-'Ratios Calculated fix'!BC$428)/('Ratios Calculated fix'!BC$429-'Ratios Calculated fix'!BC$428)</f>
        <v>0.253924616104509</v>
      </c>
    </row>
    <row r="65" spans="1:55" x14ac:dyDescent="0.2">
      <c r="A65" s="3" t="s">
        <v>215</v>
      </c>
      <c r="B65" s="3" t="s">
        <v>216</v>
      </c>
      <c r="C65" s="3" t="s">
        <v>72</v>
      </c>
      <c r="D65" s="3">
        <v>70579</v>
      </c>
      <c r="E65" s="3" t="s">
        <v>16</v>
      </c>
      <c r="F65" s="3">
        <v>2019</v>
      </c>
      <c r="G65" s="3" t="s">
        <v>17</v>
      </c>
      <c r="H65" s="4">
        <v>43830</v>
      </c>
      <c r="I65" s="4">
        <v>43892</v>
      </c>
      <c r="J65" s="4">
        <v>43892</v>
      </c>
      <c r="K65" s="5">
        <v>154671000</v>
      </c>
      <c r="L65" s="5">
        <v>154994000</v>
      </c>
      <c r="M65" s="3" t="s">
        <v>217</v>
      </c>
      <c r="N65" s="20">
        <f>('Ratios Calculated fix'!N65-'Ratios Calculated fix'!N$428)/('Ratios Calculated fix'!N$429-'Ratios Calculated fix'!N$428)</f>
        <v>1.0210469097480708E-3</v>
      </c>
      <c r="O65" s="21">
        <f>('Ratios Calculated fix'!O65-'Ratios Calculated fix'!O$428)/('Ratios Calculated fix'!O$429-'Ratios Calculated fix'!O$428)</f>
        <v>1.0210469097480708E-3</v>
      </c>
      <c r="P65" s="21">
        <f>('Ratios Calculated fix'!P65-'Ratios Calculated fix'!P$428)/('Ratios Calculated fix'!P$429-'Ratios Calculated fix'!P$428)</f>
        <v>3.4775909176123368E-3</v>
      </c>
      <c r="Q65" s="21">
        <f>('Ratios Calculated fix'!Q65-'Ratios Calculated fix'!Q$428)/('Ratios Calculated fix'!Q$429-'Ratios Calculated fix'!Q$428)</f>
        <v>0.26216470711482098</v>
      </c>
      <c r="R65" s="21">
        <f>('Ratios Calculated fix'!R65-'Ratios Calculated fix'!R$428)/('Ratios Calculated fix'!R$429-'Ratios Calculated fix'!R$428)</f>
        <v>0.14005972008787784</v>
      </c>
      <c r="S65" s="21">
        <f>('Ratios Calculated fix'!S65-'Ratios Calculated fix'!S$428)/('Ratios Calculated fix'!S$429-'Ratios Calculated fix'!S$428)</f>
        <v>0.76572599161626564</v>
      </c>
      <c r="T65" s="21">
        <f>('Ratios Calculated fix'!T65-'Ratios Calculated fix'!T$428)/('Ratios Calculated fix'!T$429-'Ratios Calculated fix'!T$428)</f>
        <v>0</v>
      </c>
      <c r="U65" s="21">
        <f>('Ratios Calculated fix'!U65-'Ratios Calculated fix'!U$428)/('Ratios Calculated fix'!U$429-'Ratios Calculated fix'!U$428)</f>
        <v>0.65725805958799099</v>
      </c>
      <c r="V65" s="21">
        <f>('Ratios Calculated fix'!V65-'Ratios Calculated fix'!V$428)/('Ratios Calculated fix'!V$429-'Ratios Calculated fix'!V$428)</f>
        <v>0.65315174031026613</v>
      </c>
      <c r="W65" s="21">
        <f>('Ratios Calculated fix'!W65-'Ratios Calculated fix'!W$428)/('Ratios Calculated fix'!W$429-'Ratios Calculated fix'!W$428)</f>
        <v>0.62210889664239277</v>
      </c>
      <c r="X65" s="21">
        <f>('Ratios Calculated fix'!X65-'Ratios Calculated fix'!X$428)/('Ratios Calculated fix'!X$429-'Ratios Calculated fix'!X$428)</f>
        <v>2.0806736941581621E-2</v>
      </c>
      <c r="Y65" s="21">
        <f>('Ratios Calculated fix'!Y65-'Ratios Calculated fix'!Y$428)/('Ratios Calculated fix'!Y$429-'Ratios Calculated fix'!Y$428)</f>
        <v>0.4618025569925282</v>
      </c>
      <c r="Z65" s="21">
        <f>('Ratios Calculated fix'!Z65-'Ratios Calculated fix'!Z$428)/('Ratios Calculated fix'!Z$429-'Ratios Calculated fix'!Z$428)</f>
        <v>0.97919326305841836</v>
      </c>
      <c r="AA65" s="21">
        <f>('Ratios Calculated fix'!AA65-'Ratios Calculated fix'!AA$428)/('Ratios Calculated fix'!AA$429-'Ratios Calculated fix'!AA$428)</f>
        <v>0</v>
      </c>
      <c r="AB65" s="21">
        <f>('Ratios Calculated fix'!AB65-'Ratios Calculated fix'!AB$428)/('Ratios Calculated fix'!AB$429-'Ratios Calculated fix'!AB$428)</f>
        <v>0.8834524087564426</v>
      </c>
      <c r="AC65" s="21">
        <f>('Ratios Calculated fix'!AC65-'Ratios Calculated fix'!AC$428)/('Ratios Calculated fix'!AC$429-'Ratios Calculated fix'!AC$428)</f>
        <v>0.61897069831153984</v>
      </c>
      <c r="AD65" s="21">
        <f>('Ratios Calculated fix'!AD65-'Ratios Calculated fix'!AD$428)/('Ratios Calculated fix'!AD$429-'Ratios Calculated fix'!AD$428)</f>
        <v>0.76034342674137989</v>
      </c>
      <c r="AE65" s="21">
        <f>('Ratios Calculated fix'!AE65-'Ratios Calculated fix'!AE$428)/('Ratios Calculated fix'!AE$429-'Ratios Calculated fix'!AE$428)</f>
        <v>0.65466679231859781</v>
      </c>
      <c r="AF65" s="21">
        <f>('Ratios Calculated fix'!AF65-'Ratios Calculated fix'!AF$428)/('Ratios Calculated fix'!AF$429-'Ratios Calculated fix'!AF$428)</f>
        <v>0.41734877861566999</v>
      </c>
      <c r="AG65" s="21" t="e">
        <f>('Ratios Calculated fix'!AG65-'Ratios Calculated fix'!AG$428)/('Ratios Calculated fix'!AG$429-'Ratios Calculated fix'!AG$428)</f>
        <v>#DIV/0!</v>
      </c>
      <c r="AH65" s="21" t="e">
        <f>('Ratios Calculated fix'!AH65-'Ratios Calculated fix'!AH$428)/('Ratios Calculated fix'!AH$429-'Ratios Calculated fix'!AH$428)</f>
        <v>#DIV/0!</v>
      </c>
      <c r="AI65" s="21">
        <f>('Ratios Calculated fix'!AI65-'Ratios Calculated fix'!AI$428)/('Ratios Calculated fix'!AI$429-'Ratios Calculated fix'!AI$428)</f>
        <v>0.98660801116150121</v>
      </c>
      <c r="AJ65" s="21">
        <f>('Ratios Calculated fix'!AJ65-'Ratios Calculated fix'!AJ$428)/('Ratios Calculated fix'!AJ$429-'Ratios Calculated fix'!AJ$428)</f>
        <v>6.0178887349020667E-2</v>
      </c>
      <c r="AK65" s="21" t="e">
        <f>('Ratios Calculated fix'!AK65-'Ratios Calculated fix'!AK$428)/('Ratios Calculated fix'!AK$429-'Ratios Calculated fix'!AK$428)</f>
        <v>#DIV/0!</v>
      </c>
      <c r="AL65" s="21" t="e">
        <f>('Ratios Calculated fix'!AL65-'Ratios Calculated fix'!AL$428)/('Ratios Calculated fix'!AL$429-'Ratios Calculated fix'!AL$428)</f>
        <v>#DIV/0!</v>
      </c>
      <c r="AM65" s="21">
        <f>('Ratios Calculated fix'!AM65-'Ratios Calculated fix'!AM$428)/('Ratios Calculated fix'!AM$429-'Ratios Calculated fix'!AM$428)</f>
        <v>0.30639762703442597</v>
      </c>
      <c r="AN65" s="21">
        <f>('Ratios Calculated fix'!AN65-'Ratios Calculated fix'!AN$428)/('Ratios Calculated fix'!AN$429-'Ratios Calculated fix'!AN$428)</f>
        <v>0.27099256375922082</v>
      </c>
      <c r="AO65" s="21">
        <f>('Ratios Calculated fix'!AO65-'Ratios Calculated fix'!AO$428)/('Ratios Calculated fix'!AO$429-'Ratios Calculated fix'!AO$428)</f>
        <v>2.0108735028992103E-2</v>
      </c>
      <c r="AP65" s="21">
        <f>('Ratios Calculated fix'!AP65-'Ratios Calculated fix'!AP$428)/('Ratios Calculated fix'!AP$429-'Ratios Calculated fix'!AP$428)</f>
        <v>0.57141950804821406</v>
      </c>
      <c r="AQ65" s="21">
        <f>('Ratios Calculated fix'!AQ65-'Ratios Calculated fix'!AQ$428)/('Ratios Calculated fix'!AQ$429-'Ratios Calculated fix'!AQ$428)</f>
        <v>0.47849234849278155</v>
      </c>
      <c r="AR65" s="21">
        <f>('Ratios Calculated fix'!AR65-'Ratios Calculated fix'!AR$428)/('Ratios Calculated fix'!AR$429-'Ratios Calculated fix'!AR$428)</f>
        <v>0.49627267533340985</v>
      </c>
      <c r="AS65" s="21">
        <f>('Ratios Calculated fix'!AS65-'Ratios Calculated fix'!AS$428)/('Ratios Calculated fix'!AS$429-'Ratios Calculated fix'!AS$428)</f>
        <v>0.61262875340423528</v>
      </c>
      <c r="AT65" s="21">
        <f>('Ratios Calculated fix'!AT65-'Ratios Calculated fix'!AT$428)/('Ratios Calculated fix'!AT$429-'Ratios Calculated fix'!AT$428)</f>
        <v>0.28205302118481179</v>
      </c>
      <c r="AU65" s="21">
        <f>('Ratios Calculated fix'!AU65-'Ratios Calculated fix'!AU$428)/('Ratios Calculated fix'!AU$429-'Ratios Calculated fix'!AU$428)</f>
        <v>0.61211684087129747</v>
      </c>
      <c r="AV65" s="21" t="e">
        <f>('Ratios Calculated fix'!AV65-'Ratios Calculated fix'!AV$428)/('Ratios Calculated fix'!AV$429-'Ratios Calculated fix'!AV$428)</f>
        <v>#DIV/0!</v>
      </c>
      <c r="AW65" s="21" t="e">
        <f>('Ratios Calculated fix'!AW65-'Ratios Calculated fix'!AW$428)/('Ratios Calculated fix'!AW$429-'Ratios Calculated fix'!AW$428)</f>
        <v>#DIV/0!</v>
      </c>
      <c r="AX65" s="21" t="e">
        <f>('Ratios Calculated fix'!AX65-'Ratios Calculated fix'!AX$428)/('Ratios Calculated fix'!AX$429-'Ratios Calculated fix'!AX$428)</f>
        <v>#DIV/0!</v>
      </c>
      <c r="AY65" s="21">
        <f>('Ratios Calculated fix'!AY65-'Ratios Calculated fix'!AY$428)/('Ratios Calculated fix'!AY$429-'Ratios Calculated fix'!AY$428)</f>
        <v>0.31570758039480779</v>
      </c>
      <c r="AZ65" s="21">
        <f>('Ratios Calculated fix'!AZ65-'Ratios Calculated fix'!AZ$428)/('Ratios Calculated fix'!AZ$429-'Ratios Calculated fix'!AZ$428)</f>
        <v>0.80779315751805758</v>
      </c>
      <c r="BA65" s="21">
        <f>('Ratios Calculated fix'!BA65-'Ratios Calculated fix'!BA$428)/('Ratios Calculated fix'!BA$429-'Ratios Calculated fix'!BA$428)</f>
        <v>0.74299645247150514</v>
      </c>
      <c r="BB65" s="21" t="e">
        <f>('Ratios Calculated fix'!BB65-'Ratios Calculated fix'!BB$428)/('Ratios Calculated fix'!BB$429-'Ratios Calculated fix'!BB$428)</f>
        <v>#DIV/0!</v>
      </c>
      <c r="BC65" s="21">
        <f>('Ratios Calculated fix'!BC65-'Ratios Calculated fix'!BC$428)/('Ratios Calculated fix'!BC$429-'Ratios Calculated fix'!BC$428)</f>
        <v>0.22949348317950158</v>
      </c>
    </row>
    <row r="66" spans="1:55" x14ac:dyDescent="0.2">
      <c r="A66" s="3" t="s">
        <v>322</v>
      </c>
      <c r="B66" s="3" t="s">
        <v>323</v>
      </c>
      <c r="C66" s="3" t="s">
        <v>91</v>
      </c>
      <c r="D66" s="3">
        <v>326285</v>
      </c>
      <c r="E66" s="3" t="s">
        <v>16</v>
      </c>
      <c r="F66" s="3">
        <v>2020</v>
      </c>
      <c r="G66" s="3" t="s">
        <v>17</v>
      </c>
      <c r="H66" s="4">
        <v>43982</v>
      </c>
      <c r="I66" s="4">
        <v>44036</v>
      </c>
      <c r="J66" s="4">
        <v>44036</v>
      </c>
      <c r="K66" s="5">
        <v>487700000</v>
      </c>
      <c r="L66" s="5">
        <v>489400000</v>
      </c>
      <c r="M66" s="3" t="s">
        <v>324</v>
      </c>
      <c r="N66" s="20">
        <f>('Ratios Calculated fix'!N66-'Ratios Calculated fix'!N$428)/('Ratios Calculated fix'!N$429-'Ratios Calculated fix'!N$428)</f>
        <v>2.567654271910914E-2</v>
      </c>
      <c r="O66" s="21">
        <f>('Ratios Calculated fix'!O66-'Ratios Calculated fix'!O$428)/('Ratios Calculated fix'!O$429-'Ratios Calculated fix'!O$428)</f>
        <v>1.2131852126200274E-2</v>
      </c>
      <c r="P66" s="21">
        <f>('Ratios Calculated fix'!P66-'Ratios Calculated fix'!P$428)/('Ratios Calculated fix'!P$429-'Ratios Calculated fix'!P$428)</f>
        <v>4.9389791527032255E-3</v>
      </c>
      <c r="Q66" s="21">
        <f>('Ratios Calculated fix'!Q66-'Ratios Calculated fix'!Q$428)/('Ratios Calculated fix'!Q$429-'Ratios Calculated fix'!Q$428)</f>
        <v>0.26341182531135449</v>
      </c>
      <c r="R66" s="21">
        <f>('Ratios Calculated fix'!R66-'Ratios Calculated fix'!R$428)/('Ratios Calculated fix'!R$429-'Ratios Calculated fix'!R$428)</f>
        <v>9.7443339122178979E-2</v>
      </c>
      <c r="S66" s="21">
        <f>('Ratios Calculated fix'!S66-'Ratios Calculated fix'!S$428)/('Ratios Calculated fix'!S$429-'Ratios Calculated fix'!S$428)</f>
        <v>8.1576031718110509E-2</v>
      </c>
      <c r="T66" s="21">
        <f>('Ratios Calculated fix'!T66-'Ratios Calculated fix'!T$428)/('Ratios Calculated fix'!T$429-'Ratios Calculated fix'!T$428)</f>
        <v>8.3376727063144501E-2</v>
      </c>
      <c r="U66" s="21">
        <f>('Ratios Calculated fix'!U66-'Ratios Calculated fix'!U$428)/('Ratios Calculated fix'!U$429-'Ratios Calculated fix'!U$428)</f>
        <v>0.65398516924774419</v>
      </c>
      <c r="V66" s="21">
        <f>('Ratios Calculated fix'!V66-'Ratios Calculated fix'!V$428)/('Ratios Calculated fix'!V$429-'Ratios Calculated fix'!V$428)</f>
        <v>0.50857375707166441</v>
      </c>
      <c r="W66" s="21">
        <f>('Ratios Calculated fix'!W66-'Ratios Calculated fix'!W$428)/('Ratios Calculated fix'!W$429-'Ratios Calculated fix'!W$428)</f>
        <v>0.63413932991997157</v>
      </c>
      <c r="X66" s="21">
        <f>('Ratios Calculated fix'!X66-'Ratios Calculated fix'!X$428)/('Ratios Calculated fix'!X$429-'Ratios Calculated fix'!X$428)</f>
        <v>0.14788401862455086</v>
      </c>
      <c r="Y66" s="21">
        <f>('Ratios Calculated fix'!Y66-'Ratios Calculated fix'!Y$428)/('Ratios Calculated fix'!Y$429-'Ratios Calculated fix'!Y$428)</f>
        <v>0.50800576039813305</v>
      </c>
      <c r="Z66" s="21">
        <f>('Ratios Calculated fix'!Z66-'Ratios Calculated fix'!Z$428)/('Ratios Calculated fix'!Z$429-'Ratios Calculated fix'!Z$428)</f>
        <v>0.85211598137544908</v>
      </c>
      <c r="AA66" s="21">
        <f>('Ratios Calculated fix'!AA66-'Ratios Calculated fix'!AA$428)/('Ratios Calculated fix'!AA$429-'Ratios Calculated fix'!AA$428)</f>
        <v>0.70341122682006862</v>
      </c>
      <c r="AB66" s="21">
        <f>('Ratios Calculated fix'!AB66-'Ratios Calculated fix'!AB$428)/('Ratios Calculated fix'!AB$429-'Ratios Calculated fix'!AB$428)</f>
        <v>0.86987358634628675</v>
      </c>
      <c r="AC66" s="21">
        <f>('Ratios Calculated fix'!AC66-'Ratios Calculated fix'!AC$428)/('Ratios Calculated fix'!AC$429-'Ratios Calculated fix'!AC$428)</f>
        <v>0.27469170399220638</v>
      </c>
      <c r="AD66" s="21">
        <f>('Ratios Calculated fix'!AD66-'Ratios Calculated fix'!AD$428)/('Ratios Calculated fix'!AD$429-'Ratios Calculated fix'!AD$428)</f>
        <v>0.4054532444725597</v>
      </c>
      <c r="AE66" s="21">
        <f>('Ratios Calculated fix'!AE66-'Ratios Calculated fix'!AE$428)/('Ratios Calculated fix'!AE$429-'Ratios Calculated fix'!AE$428)</f>
        <v>0.4609915824942955</v>
      </c>
      <c r="AF66" s="21">
        <f>('Ratios Calculated fix'!AF66-'Ratios Calculated fix'!AF$428)/('Ratios Calculated fix'!AF$429-'Ratios Calculated fix'!AF$428)</f>
        <v>0.39553660049513495</v>
      </c>
      <c r="AG66" s="21" t="e">
        <f>('Ratios Calculated fix'!AG66-'Ratios Calculated fix'!AG$428)/('Ratios Calculated fix'!AG$429-'Ratios Calculated fix'!AG$428)</f>
        <v>#DIV/0!</v>
      </c>
      <c r="AH66" s="21" t="e">
        <f>('Ratios Calculated fix'!AH66-'Ratios Calculated fix'!AH$428)/('Ratios Calculated fix'!AH$429-'Ratios Calculated fix'!AH$428)</f>
        <v>#DIV/0!</v>
      </c>
      <c r="AI66" s="21">
        <f>('Ratios Calculated fix'!AI66-'Ratios Calculated fix'!AI$428)/('Ratios Calculated fix'!AI$429-'Ratios Calculated fix'!AI$428)</f>
        <v>0.98578802155616585</v>
      </c>
      <c r="AJ66" s="21">
        <f>('Ratios Calculated fix'!AJ66-'Ratios Calculated fix'!AJ$428)/('Ratios Calculated fix'!AJ$429-'Ratios Calculated fix'!AJ$428)</f>
        <v>0.10863667182496549</v>
      </c>
      <c r="AK66" s="21" t="e">
        <f>('Ratios Calculated fix'!AK66-'Ratios Calculated fix'!AK$428)/('Ratios Calculated fix'!AK$429-'Ratios Calculated fix'!AK$428)</f>
        <v>#DIV/0!</v>
      </c>
      <c r="AL66" s="21" t="e">
        <f>('Ratios Calculated fix'!AL66-'Ratios Calculated fix'!AL$428)/('Ratios Calculated fix'!AL$429-'Ratios Calculated fix'!AL$428)</f>
        <v>#DIV/0!</v>
      </c>
      <c r="AM66" s="21">
        <f>('Ratios Calculated fix'!AM66-'Ratios Calculated fix'!AM$428)/('Ratios Calculated fix'!AM$429-'Ratios Calculated fix'!AM$428)</f>
        <v>0.3119708390718382</v>
      </c>
      <c r="AN66" s="21">
        <f>('Ratios Calculated fix'!AN66-'Ratios Calculated fix'!AN$428)/('Ratios Calculated fix'!AN$429-'Ratios Calculated fix'!AN$428)</f>
        <v>0.2767639040171494</v>
      </c>
      <c r="AO66" s="21">
        <f>('Ratios Calculated fix'!AO66-'Ratios Calculated fix'!AO$428)/('Ratios Calculated fix'!AO$429-'Ratios Calculated fix'!AO$428)</f>
        <v>0.16696359272970862</v>
      </c>
      <c r="AP66" s="21">
        <f>('Ratios Calculated fix'!AP66-'Ratios Calculated fix'!AP$428)/('Ratios Calculated fix'!AP$429-'Ratios Calculated fix'!AP$428)</f>
        <v>0.55585540570711467</v>
      </c>
      <c r="AQ66" s="21">
        <f>('Ratios Calculated fix'!AQ66-'Ratios Calculated fix'!AQ$428)/('Ratios Calculated fix'!AQ$429-'Ratios Calculated fix'!AQ$428)</f>
        <v>0.5705012783348633</v>
      </c>
      <c r="AR66" s="21">
        <f>('Ratios Calculated fix'!AR66-'Ratios Calculated fix'!AR$428)/('Ratios Calculated fix'!AR$429-'Ratios Calculated fix'!AR$428)</f>
        <v>0.27010858587335446</v>
      </c>
      <c r="AS66" s="21">
        <f>('Ratios Calculated fix'!AS66-'Ratios Calculated fix'!AS$428)/('Ratios Calculated fix'!AS$429-'Ratios Calculated fix'!AS$428)</f>
        <v>0.59382220378376183</v>
      </c>
      <c r="AT66" s="21">
        <f>('Ratios Calculated fix'!AT66-'Ratios Calculated fix'!AT$428)/('Ratios Calculated fix'!AT$429-'Ratios Calculated fix'!AT$428)</f>
        <v>0.37221297620736221</v>
      </c>
      <c r="AU66" s="21">
        <f>('Ratios Calculated fix'!AU66-'Ratios Calculated fix'!AU$428)/('Ratios Calculated fix'!AU$429-'Ratios Calculated fix'!AU$428)</f>
        <v>0.62717853256682476</v>
      </c>
      <c r="AV66" s="21" t="e">
        <f>('Ratios Calculated fix'!AV66-'Ratios Calculated fix'!AV$428)/('Ratios Calculated fix'!AV$429-'Ratios Calculated fix'!AV$428)</f>
        <v>#DIV/0!</v>
      </c>
      <c r="AW66" s="21" t="e">
        <f>('Ratios Calculated fix'!AW66-'Ratios Calculated fix'!AW$428)/('Ratios Calculated fix'!AW$429-'Ratios Calculated fix'!AW$428)</f>
        <v>#DIV/0!</v>
      </c>
      <c r="AX66" s="21" t="e">
        <f>('Ratios Calculated fix'!AX66-'Ratios Calculated fix'!AX$428)/('Ratios Calculated fix'!AX$429-'Ratios Calculated fix'!AX$428)</f>
        <v>#DIV/0!</v>
      </c>
      <c r="AY66" s="21">
        <f>('Ratios Calculated fix'!AY66-'Ratios Calculated fix'!AY$428)/('Ratios Calculated fix'!AY$429-'Ratios Calculated fix'!AY$428)</f>
        <v>0.26373091152962458</v>
      </c>
      <c r="AZ66" s="21">
        <f>('Ratios Calculated fix'!AZ66-'Ratios Calculated fix'!AZ$428)/('Ratios Calculated fix'!AZ$429-'Ratios Calculated fix'!AZ$428)</f>
        <v>0.77661797980040137</v>
      </c>
      <c r="BA66" s="21">
        <f>('Ratios Calculated fix'!BA66-'Ratios Calculated fix'!BA$428)/('Ratios Calculated fix'!BA$429-'Ratios Calculated fix'!BA$428)</f>
        <v>0.74343168970118867</v>
      </c>
      <c r="BB66" s="21" t="e">
        <f>('Ratios Calculated fix'!BB66-'Ratios Calculated fix'!BB$428)/('Ratios Calculated fix'!BB$429-'Ratios Calculated fix'!BB$428)</f>
        <v>#DIV/0!</v>
      </c>
      <c r="BC66" s="21">
        <f>('Ratios Calculated fix'!BC66-'Ratios Calculated fix'!BC$428)/('Ratios Calculated fix'!BC$429-'Ratios Calculated fix'!BC$428)</f>
        <v>0.24106735000491977</v>
      </c>
    </row>
    <row r="67" spans="1:55" x14ac:dyDescent="0.2">
      <c r="A67" s="3" t="s">
        <v>245</v>
      </c>
      <c r="B67" s="3" t="s">
        <v>246</v>
      </c>
      <c r="C67" s="3" t="s">
        <v>24</v>
      </c>
      <c r="D67" s="3">
        <v>159950</v>
      </c>
      <c r="E67" s="3" t="s">
        <v>16</v>
      </c>
      <c r="F67" s="3">
        <v>2020</v>
      </c>
      <c r="G67" s="3" t="s">
        <v>17</v>
      </c>
      <c r="H67" s="4">
        <v>44012</v>
      </c>
      <c r="I67" s="4">
        <v>44056</v>
      </c>
      <c r="J67" s="4">
        <v>44056</v>
      </c>
      <c r="K67" s="5">
        <v>292000000</v>
      </c>
      <c r="L67" s="5">
        <v>288000000</v>
      </c>
      <c r="M67" s="3" t="s">
        <v>247</v>
      </c>
      <c r="N67" s="20">
        <f>('Ratios Calculated fix'!N67-'Ratios Calculated fix'!N$428)/('Ratios Calculated fix'!N$429-'Ratios Calculated fix'!N$428)</f>
        <v>3.3374653932034731E-2</v>
      </c>
      <c r="O67" s="21">
        <f>('Ratios Calculated fix'!O67-'Ratios Calculated fix'!O$428)/('Ratios Calculated fix'!O$429-'Ratios Calculated fix'!O$428)</f>
        <v>1.6312841182022714E-2</v>
      </c>
      <c r="P67" s="21">
        <f>('Ratios Calculated fix'!P67-'Ratios Calculated fix'!P$428)/('Ratios Calculated fix'!P$429-'Ratios Calculated fix'!P$428)</f>
        <v>6.9420357680327095E-3</v>
      </c>
      <c r="Q67" s="21">
        <f>('Ratios Calculated fix'!Q67-'Ratios Calculated fix'!Q$428)/('Ratios Calculated fix'!Q$429-'Ratios Calculated fix'!Q$428)</f>
        <v>0.27610727939288909</v>
      </c>
      <c r="R67" s="21">
        <f>('Ratios Calculated fix'!R67-'Ratios Calculated fix'!R$428)/('Ratios Calculated fix'!R$429-'Ratios Calculated fix'!R$428)</f>
        <v>5.9855342191968287E-2</v>
      </c>
      <c r="S67" s="21">
        <f>('Ratios Calculated fix'!S67-'Ratios Calculated fix'!S$428)/('Ratios Calculated fix'!S$429-'Ratios Calculated fix'!S$428)</f>
        <v>3.634358454487735E-2</v>
      </c>
      <c r="T67" s="21">
        <f>('Ratios Calculated fix'!T67-'Ratios Calculated fix'!T$428)/('Ratios Calculated fix'!T$429-'Ratios Calculated fix'!T$428)</f>
        <v>5.3758682458502689E-2</v>
      </c>
      <c r="U67" s="21">
        <f>('Ratios Calculated fix'!U67-'Ratios Calculated fix'!U$428)/('Ratios Calculated fix'!U$429-'Ratios Calculated fix'!U$428)</f>
        <v>0.66021261875204873</v>
      </c>
      <c r="V67" s="21">
        <f>('Ratios Calculated fix'!V67-'Ratios Calculated fix'!V$428)/('Ratios Calculated fix'!V$429-'Ratios Calculated fix'!V$428)</f>
        <v>0.50979435469356638</v>
      </c>
      <c r="W67" s="21">
        <f>('Ratios Calculated fix'!W67-'Ratios Calculated fix'!W$428)/('Ratios Calculated fix'!W$429-'Ratios Calculated fix'!W$428)</f>
        <v>0.64056554213053996</v>
      </c>
      <c r="X67" s="21">
        <f>('Ratios Calculated fix'!X67-'Ratios Calculated fix'!X$428)/('Ratios Calculated fix'!X$429-'Ratios Calculated fix'!X$428)</f>
        <v>0.49699990124981869</v>
      </c>
      <c r="Y67" s="21">
        <f>('Ratios Calculated fix'!Y67-'Ratios Calculated fix'!Y$428)/('Ratios Calculated fix'!Y$429-'Ratios Calculated fix'!Y$428)</f>
        <v>0.43866885585014842</v>
      </c>
      <c r="Z67" s="21">
        <f>('Ratios Calculated fix'!Z67-'Ratios Calculated fix'!Z$428)/('Ratios Calculated fix'!Z$429-'Ratios Calculated fix'!Z$428)</f>
        <v>0.50300009875018137</v>
      </c>
      <c r="AA67" s="21">
        <f>('Ratios Calculated fix'!AA67-'Ratios Calculated fix'!AA$428)/('Ratios Calculated fix'!AA$429-'Ratios Calculated fix'!AA$428)</f>
        <v>0.49683652100733461</v>
      </c>
      <c r="AB67" s="21">
        <f>('Ratios Calculated fix'!AB67-'Ratios Calculated fix'!AB$428)/('Ratios Calculated fix'!AB$429-'Ratios Calculated fix'!AB$428)</f>
        <v>0.81965108807686804</v>
      </c>
      <c r="AC67" s="21">
        <f>('Ratios Calculated fix'!AC67-'Ratios Calculated fix'!AC$428)/('Ratios Calculated fix'!AC$429-'Ratios Calculated fix'!AC$428)</f>
        <v>2.3502400640968788E-2</v>
      </c>
      <c r="AD67" s="21">
        <f>('Ratios Calculated fix'!AD67-'Ratios Calculated fix'!AD$428)/('Ratios Calculated fix'!AD$429-'Ratios Calculated fix'!AD$428)</f>
        <v>0.31488978841997206</v>
      </c>
      <c r="AE67" s="21">
        <f>('Ratios Calculated fix'!AE67-'Ratios Calculated fix'!AE$428)/('Ratios Calculated fix'!AE$429-'Ratios Calculated fix'!AE$428)</f>
        <v>0.35802288883852074</v>
      </c>
      <c r="AF67" s="21">
        <f>('Ratios Calculated fix'!AF67-'Ratios Calculated fix'!AF$428)/('Ratios Calculated fix'!AF$429-'Ratios Calculated fix'!AF$428)</f>
        <v>0.36518894758621367</v>
      </c>
      <c r="AG67" s="21" t="e">
        <f>('Ratios Calculated fix'!AG67-'Ratios Calculated fix'!AG$428)/('Ratios Calculated fix'!AG$429-'Ratios Calculated fix'!AG$428)</f>
        <v>#DIV/0!</v>
      </c>
      <c r="AH67" s="21" t="e">
        <f>('Ratios Calculated fix'!AH67-'Ratios Calculated fix'!AH$428)/('Ratios Calculated fix'!AH$429-'Ratios Calculated fix'!AH$428)</f>
        <v>#DIV/0!</v>
      </c>
      <c r="AI67" s="21">
        <f>('Ratios Calculated fix'!AI67-'Ratios Calculated fix'!AI$428)/('Ratios Calculated fix'!AI$429-'Ratios Calculated fix'!AI$428)</f>
        <v>0.98539288934242442</v>
      </c>
      <c r="AJ67" s="21">
        <f>('Ratios Calculated fix'!AJ67-'Ratios Calculated fix'!AJ$428)/('Ratios Calculated fix'!AJ$429-'Ratios Calculated fix'!AJ$428)</f>
        <v>6.6121625683601998E-2</v>
      </c>
      <c r="AK67" s="21" t="e">
        <f>('Ratios Calculated fix'!AK67-'Ratios Calculated fix'!AK$428)/('Ratios Calculated fix'!AK$429-'Ratios Calculated fix'!AK$428)</f>
        <v>#DIV/0!</v>
      </c>
      <c r="AL67" s="21" t="e">
        <f>('Ratios Calculated fix'!AL67-'Ratios Calculated fix'!AL$428)/('Ratios Calculated fix'!AL$429-'Ratios Calculated fix'!AL$428)</f>
        <v>#DIV/0!</v>
      </c>
      <c r="AM67" s="21">
        <f>('Ratios Calculated fix'!AM67-'Ratios Calculated fix'!AM$428)/('Ratios Calculated fix'!AM$429-'Ratios Calculated fix'!AM$428)</f>
        <v>0.305921808667318</v>
      </c>
      <c r="AN67" s="21">
        <f>('Ratios Calculated fix'!AN67-'Ratios Calculated fix'!AN$428)/('Ratios Calculated fix'!AN$429-'Ratios Calculated fix'!AN$428)</f>
        <v>0.34253371884424955</v>
      </c>
      <c r="AO67" s="21">
        <f>('Ratios Calculated fix'!AO67-'Ratios Calculated fix'!AO$428)/('Ratios Calculated fix'!AO$429-'Ratios Calculated fix'!AO$428)</f>
        <v>0.78734568418215134</v>
      </c>
      <c r="AP67" s="21">
        <f>('Ratios Calculated fix'!AP67-'Ratios Calculated fix'!AP$428)/('Ratios Calculated fix'!AP$429-'Ratios Calculated fix'!AP$428)</f>
        <v>0.63660287792234438</v>
      </c>
      <c r="AQ67" s="21">
        <f>('Ratios Calculated fix'!AQ67-'Ratios Calculated fix'!AQ$428)/('Ratios Calculated fix'!AQ$429-'Ratios Calculated fix'!AQ$428)</f>
        <v>0.44991463927710856</v>
      </c>
      <c r="AR67" s="21">
        <f>('Ratios Calculated fix'!AR67-'Ratios Calculated fix'!AR$428)/('Ratios Calculated fix'!AR$429-'Ratios Calculated fix'!AR$428)</f>
        <v>0.17114807917196007</v>
      </c>
      <c r="AS67" s="21">
        <f>('Ratios Calculated fix'!AS67-'Ratios Calculated fix'!AS$428)/('Ratios Calculated fix'!AS$429-'Ratios Calculated fix'!AS$428)</f>
        <v>0.60368106412119604</v>
      </c>
      <c r="AT67" s="21">
        <f>('Ratios Calculated fix'!AT67-'Ratios Calculated fix'!AT$428)/('Ratios Calculated fix'!AT$429-'Ratios Calculated fix'!AT$428)</f>
        <v>0.32681665474318911</v>
      </c>
      <c r="AU67" s="21">
        <f>('Ratios Calculated fix'!AU67-'Ratios Calculated fix'!AU$428)/('Ratios Calculated fix'!AU$429-'Ratios Calculated fix'!AU$428)</f>
        <v>0.60041117666104993</v>
      </c>
      <c r="AV67" s="21" t="e">
        <f>('Ratios Calculated fix'!AV67-'Ratios Calculated fix'!AV$428)/('Ratios Calculated fix'!AV$429-'Ratios Calculated fix'!AV$428)</f>
        <v>#DIV/0!</v>
      </c>
      <c r="AW67" s="21" t="e">
        <f>('Ratios Calculated fix'!AW67-'Ratios Calculated fix'!AW$428)/('Ratios Calculated fix'!AW$429-'Ratios Calculated fix'!AW$428)</f>
        <v>#DIV/0!</v>
      </c>
      <c r="AX67" s="21" t="e">
        <f>('Ratios Calculated fix'!AX67-'Ratios Calculated fix'!AX$428)/('Ratios Calculated fix'!AX$429-'Ratios Calculated fix'!AX$428)</f>
        <v>#DIV/0!</v>
      </c>
      <c r="AY67" s="21">
        <f>('Ratios Calculated fix'!AY67-'Ratios Calculated fix'!AY$428)/('Ratios Calculated fix'!AY$429-'Ratios Calculated fix'!AY$428)</f>
        <v>0.28286147170751658</v>
      </c>
      <c r="AZ67" s="21">
        <f>('Ratios Calculated fix'!AZ67-'Ratios Calculated fix'!AZ$428)/('Ratios Calculated fix'!AZ$429-'Ratios Calculated fix'!AZ$428)</f>
        <v>0.77981786667904507</v>
      </c>
      <c r="BA67" s="21">
        <f>('Ratios Calculated fix'!BA67-'Ratios Calculated fix'!BA$428)/('Ratios Calculated fix'!BA$429-'Ratios Calculated fix'!BA$428)</f>
        <v>0.73214118286049124</v>
      </c>
      <c r="BB67" s="21" t="e">
        <f>('Ratios Calculated fix'!BB67-'Ratios Calculated fix'!BB$428)/('Ratios Calculated fix'!BB$429-'Ratios Calculated fix'!BB$428)</f>
        <v>#DIV/0!</v>
      </c>
      <c r="BC67" s="21">
        <f>('Ratios Calculated fix'!BC67-'Ratios Calculated fix'!BC$428)/('Ratios Calculated fix'!BC$429-'Ratios Calculated fix'!BC$428)</f>
        <v>0.22801499000521322</v>
      </c>
    </row>
    <row r="68" spans="1:55" x14ac:dyDescent="0.2">
      <c r="A68" s="3" t="s">
        <v>254</v>
      </c>
      <c r="B68" s="3" t="s">
        <v>255</v>
      </c>
      <c r="C68" s="3" t="s">
        <v>15</v>
      </c>
      <c r="D68" s="3">
        <v>253953</v>
      </c>
      <c r="E68" s="3" t="s">
        <v>16</v>
      </c>
      <c r="F68" s="3">
        <v>2019</v>
      </c>
      <c r="G68" s="3" t="s">
        <v>17</v>
      </c>
      <c r="H68" s="4">
        <v>43830</v>
      </c>
      <c r="I68" s="4">
        <v>43880</v>
      </c>
      <c r="J68" s="4">
        <v>43880</v>
      </c>
      <c r="K68" s="5">
        <v>549900000</v>
      </c>
      <c r="L68" s="5">
        <v>556900000</v>
      </c>
      <c r="M68" s="3" t="s">
        <v>256</v>
      </c>
      <c r="N68" s="20">
        <f>('Ratios Calculated fix'!N68-'Ratios Calculated fix'!N$428)/('Ratios Calculated fix'!N$429-'Ratios Calculated fix'!N$428)</f>
        <v>4.2047816824885752E-2</v>
      </c>
      <c r="O68" s="21">
        <f>('Ratios Calculated fix'!O68-'Ratios Calculated fix'!O$428)/('Ratios Calculated fix'!O$429-'Ratios Calculated fix'!O$428)</f>
        <v>3.02427366897061E-2</v>
      </c>
      <c r="P68" s="21">
        <f>('Ratios Calculated fix'!P68-'Ratios Calculated fix'!P$428)/('Ratios Calculated fix'!P$429-'Ratios Calculated fix'!P$428)</f>
        <v>2.7651416589084293E-2</v>
      </c>
      <c r="Q68" s="21">
        <f>('Ratios Calculated fix'!Q68-'Ratios Calculated fix'!Q$428)/('Ratios Calculated fix'!Q$429-'Ratios Calculated fix'!Q$428)</f>
        <v>0.27281309053376995</v>
      </c>
      <c r="R68" s="21">
        <f>('Ratios Calculated fix'!R68-'Ratios Calculated fix'!R$428)/('Ratios Calculated fix'!R$429-'Ratios Calculated fix'!R$428)</f>
        <v>9.2878392043538094E-2</v>
      </c>
      <c r="S68" s="21">
        <f>('Ratios Calculated fix'!S68-'Ratios Calculated fix'!S$428)/('Ratios Calculated fix'!S$429-'Ratios Calculated fix'!S$428)</f>
        <v>0.20777064868532372</v>
      </c>
      <c r="T68" s="21">
        <f>('Ratios Calculated fix'!T68-'Ratios Calculated fix'!T$428)/('Ratios Calculated fix'!T$429-'Ratios Calculated fix'!T$428)</f>
        <v>5.5443097486894577E-2</v>
      </c>
      <c r="U68" s="21">
        <f>('Ratios Calculated fix'!U68-'Ratios Calculated fix'!U$428)/('Ratios Calculated fix'!U$429-'Ratios Calculated fix'!U$428)</f>
        <v>0.66648923921947667</v>
      </c>
      <c r="V68" s="21">
        <f>('Ratios Calculated fix'!V68-'Ratios Calculated fix'!V$428)/('Ratios Calculated fix'!V$429-'Ratios Calculated fix'!V$428)</f>
        <v>0.59287751369875763</v>
      </c>
      <c r="W68" s="21">
        <f>('Ratios Calculated fix'!W68-'Ratios Calculated fix'!W$428)/('Ratios Calculated fix'!W$429-'Ratios Calculated fix'!W$428)</f>
        <v>0.63828048946352045</v>
      </c>
      <c r="X68" s="21">
        <f>('Ratios Calculated fix'!X68-'Ratios Calculated fix'!X$428)/('Ratios Calculated fix'!X$429-'Ratios Calculated fix'!X$428)</f>
        <v>0.3798187741289985</v>
      </c>
      <c r="Y68" s="21">
        <f>('Ratios Calculated fix'!Y68-'Ratios Calculated fix'!Y$428)/('Ratios Calculated fix'!Y$429-'Ratios Calculated fix'!Y$428)</f>
        <v>0.4365239783742591</v>
      </c>
      <c r="Z68" s="21">
        <f>('Ratios Calculated fix'!Z68-'Ratios Calculated fix'!Z$428)/('Ratios Calculated fix'!Z$429-'Ratios Calculated fix'!Z$428)</f>
        <v>0.62018122587100144</v>
      </c>
      <c r="AA68" s="21">
        <f>('Ratios Calculated fix'!AA68-'Ratios Calculated fix'!AA$428)/('Ratios Calculated fix'!AA$429-'Ratios Calculated fix'!AA$428)</f>
        <v>0.1307571860805887</v>
      </c>
      <c r="AB68" s="21">
        <f>('Ratios Calculated fix'!AB68-'Ratios Calculated fix'!AB$428)/('Ratios Calculated fix'!AB$429-'Ratios Calculated fix'!AB$428)</f>
        <v>0.82609767259528988</v>
      </c>
      <c r="AC68" s="21">
        <f>('Ratios Calculated fix'!AC68-'Ratios Calculated fix'!AC$428)/('Ratios Calculated fix'!AC$429-'Ratios Calculated fix'!AC$428)</f>
        <v>0.2961402877018286</v>
      </c>
      <c r="AD68" s="21">
        <f>('Ratios Calculated fix'!AD68-'Ratios Calculated fix'!AD$428)/('Ratios Calculated fix'!AD$429-'Ratios Calculated fix'!AD$428)</f>
        <v>0.3906275407400992</v>
      </c>
      <c r="AE68" s="21">
        <f>('Ratios Calculated fix'!AE68-'Ratios Calculated fix'!AE$428)/('Ratios Calculated fix'!AE$429-'Ratios Calculated fix'!AE$428)</f>
        <v>0.44413507753745551</v>
      </c>
      <c r="AF68" s="21">
        <f>('Ratios Calculated fix'!AF68-'Ratios Calculated fix'!AF$428)/('Ratios Calculated fix'!AF$429-'Ratios Calculated fix'!AF$428)</f>
        <v>0.3696559187710039</v>
      </c>
      <c r="AG68" s="21" t="e">
        <f>('Ratios Calculated fix'!AG68-'Ratios Calculated fix'!AG$428)/('Ratios Calculated fix'!AG$429-'Ratios Calculated fix'!AG$428)</f>
        <v>#DIV/0!</v>
      </c>
      <c r="AH68" s="21" t="e">
        <f>('Ratios Calculated fix'!AH68-'Ratios Calculated fix'!AH$428)/('Ratios Calculated fix'!AH$429-'Ratios Calculated fix'!AH$428)</f>
        <v>#DIV/0!</v>
      </c>
      <c r="AI68" s="21">
        <f>('Ratios Calculated fix'!AI68-'Ratios Calculated fix'!AI$428)/('Ratios Calculated fix'!AI$429-'Ratios Calculated fix'!AI$428)</f>
        <v>0.98564006085711708</v>
      </c>
      <c r="AJ68" s="21">
        <f>('Ratios Calculated fix'!AJ68-'Ratios Calculated fix'!AJ$428)/('Ratios Calculated fix'!AJ$429-'Ratios Calculated fix'!AJ$428)</f>
        <v>7.9567572778018347E-2</v>
      </c>
      <c r="AK68" s="21" t="e">
        <f>('Ratios Calculated fix'!AK68-'Ratios Calculated fix'!AK$428)/('Ratios Calculated fix'!AK$429-'Ratios Calculated fix'!AK$428)</f>
        <v>#DIV/0!</v>
      </c>
      <c r="AL68" s="21" t="e">
        <f>('Ratios Calculated fix'!AL68-'Ratios Calculated fix'!AL$428)/('Ratios Calculated fix'!AL$429-'Ratios Calculated fix'!AL$428)</f>
        <v>#DIV/0!</v>
      </c>
      <c r="AM68" s="21">
        <f>('Ratios Calculated fix'!AM68-'Ratios Calculated fix'!AM$428)/('Ratios Calculated fix'!AM$429-'Ratios Calculated fix'!AM$428)</f>
        <v>0.30636247827773994</v>
      </c>
      <c r="AN68" s="21">
        <f>('Ratios Calculated fix'!AN68-'Ratios Calculated fix'!AN$428)/('Ratios Calculated fix'!AN$429-'Ratios Calculated fix'!AN$428)</f>
        <v>0.28059422557384522</v>
      </c>
      <c r="AO68" s="21">
        <f>('Ratios Calculated fix'!AO68-'Ratios Calculated fix'!AO$428)/('Ratios Calculated fix'!AO$429-'Ratios Calculated fix'!AO$428)</f>
        <v>0.12653624080179446</v>
      </c>
      <c r="AP68" s="21">
        <f>('Ratios Calculated fix'!AP68-'Ratios Calculated fix'!AP$428)/('Ratios Calculated fix'!AP$429-'Ratios Calculated fix'!AP$428)</f>
        <v>0.57546129541742186</v>
      </c>
      <c r="AQ68" s="21">
        <f>('Ratios Calculated fix'!AQ68-'Ratios Calculated fix'!AQ$428)/('Ratios Calculated fix'!AQ$429-'Ratios Calculated fix'!AQ$428)</f>
        <v>0.45563849008889679</v>
      </c>
      <c r="AR68" s="21">
        <f>('Ratios Calculated fix'!AR68-'Ratios Calculated fix'!AR$428)/('Ratios Calculated fix'!AR$429-'Ratios Calculated fix'!AR$428)</f>
        <v>0.27527574894035117</v>
      </c>
      <c r="AS68" s="21">
        <f>('Ratios Calculated fix'!AS68-'Ratios Calculated fix'!AS$428)/('Ratios Calculated fix'!AS$429-'Ratios Calculated fix'!AS$428)</f>
        <v>0.59037759219008645</v>
      </c>
      <c r="AT68" s="21">
        <f>('Ratios Calculated fix'!AT68-'Ratios Calculated fix'!AT$428)/('Ratios Calculated fix'!AT$429-'Ratios Calculated fix'!AT$428)</f>
        <v>0.33664156916347099</v>
      </c>
      <c r="AU68" s="21">
        <f>('Ratios Calculated fix'!AU68-'Ratios Calculated fix'!AU$428)/('Ratios Calculated fix'!AU$429-'Ratios Calculated fix'!AU$428)</f>
        <v>0.6283965861451779</v>
      </c>
      <c r="AV68" s="21" t="e">
        <f>('Ratios Calculated fix'!AV68-'Ratios Calculated fix'!AV$428)/('Ratios Calculated fix'!AV$429-'Ratios Calculated fix'!AV$428)</f>
        <v>#DIV/0!</v>
      </c>
      <c r="AW68" s="21" t="e">
        <f>('Ratios Calculated fix'!AW68-'Ratios Calculated fix'!AW$428)/('Ratios Calculated fix'!AW$429-'Ratios Calculated fix'!AW$428)</f>
        <v>#DIV/0!</v>
      </c>
      <c r="AX68" s="21" t="e">
        <f>('Ratios Calculated fix'!AX68-'Ratios Calculated fix'!AX$428)/('Ratios Calculated fix'!AX$429-'Ratios Calculated fix'!AX$428)</f>
        <v>#DIV/0!</v>
      </c>
      <c r="AY68" s="21">
        <f>('Ratios Calculated fix'!AY68-'Ratios Calculated fix'!AY$428)/('Ratios Calculated fix'!AY$429-'Ratios Calculated fix'!AY$428)</f>
        <v>0.29208311491901134</v>
      </c>
      <c r="AZ68" s="21">
        <f>('Ratios Calculated fix'!AZ68-'Ratios Calculated fix'!AZ$428)/('Ratios Calculated fix'!AZ$429-'Ratios Calculated fix'!AZ$428)</f>
        <v>0.77803579091886343</v>
      </c>
      <c r="BA68" s="21">
        <f>('Ratios Calculated fix'!BA68-'Ratios Calculated fix'!BA$428)/('Ratios Calculated fix'!BA$429-'Ratios Calculated fix'!BA$428)</f>
        <v>0.74906519994251808</v>
      </c>
      <c r="BB68" s="21" t="e">
        <f>('Ratios Calculated fix'!BB68-'Ratios Calculated fix'!BB$428)/('Ratios Calculated fix'!BB$429-'Ratios Calculated fix'!BB$428)</f>
        <v>#DIV/0!</v>
      </c>
      <c r="BC68" s="21">
        <f>('Ratios Calculated fix'!BC68-'Ratios Calculated fix'!BC$428)/('Ratios Calculated fix'!BC$429-'Ratios Calculated fix'!BC$428)</f>
        <v>0.221489655427342</v>
      </c>
    </row>
    <row r="69" spans="1:55" x14ac:dyDescent="0.2">
      <c r="A69" s="3" t="s">
        <v>260</v>
      </c>
      <c r="B69" s="3" t="s">
        <v>261</v>
      </c>
      <c r="C69" s="3" t="s">
        <v>72</v>
      </c>
      <c r="D69" s="3">
        <v>378105</v>
      </c>
      <c r="E69" s="3" t="s">
        <v>16</v>
      </c>
      <c r="F69" s="3">
        <v>2019</v>
      </c>
      <c r="G69" s="3" t="s">
        <v>17</v>
      </c>
      <c r="H69" s="4">
        <v>43830</v>
      </c>
      <c r="I69" s="4">
        <v>43892</v>
      </c>
      <c r="J69" s="4">
        <v>43892</v>
      </c>
      <c r="K69" s="5">
        <v>334735967</v>
      </c>
      <c r="L69" s="5">
        <v>340323972</v>
      </c>
      <c r="M69" s="3" t="s">
        <v>262</v>
      </c>
      <c r="N69" s="20">
        <f>('Ratios Calculated fix'!N69-'Ratios Calculated fix'!N$428)/('Ratios Calculated fix'!N$429-'Ratios Calculated fix'!N$428)</f>
        <v>3.7252531530405822E-2</v>
      </c>
      <c r="O69" s="21">
        <f>('Ratios Calculated fix'!O69-'Ratios Calculated fix'!O$428)/('Ratios Calculated fix'!O$429-'Ratios Calculated fix'!O$428)</f>
        <v>3.7252531530405822E-2</v>
      </c>
      <c r="P69" s="21">
        <f>('Ratios Calculated fix'!P69-'Ratios Calculated fix'!P$428)/('Ratios Calculated fix'!P$429-'Ratios Calculated fix'!P$428)</f>
        <v>1.4379118578241363E-2</v>
      </c>
      <c r="Q69" s="21">
        <f>('Ratios Calculated fix'!Q69-'Ratios Calculated fix'!Q$428)/('Ratios Calculated fix'!Q$429-'Ratios Calculated fix'!Q$428)</f>
        <v>0.26354958046929838</v>
      </c>
      <c r="R69" s="21">
        <f>('Ratios Calculated fix'!R69-'Ratios Calculated fix'!R$428)/('Ratios Calculated fix'!R$429-'Ratios Calculated fix'!R$428)</f>
        <v>6.5893817466671389E-2</v>
      </c>
      <c r="S69" s="21">
        <f>('Ratios Calculated fix'!S69-'Ratios Calculated fix'!S$428)/('Ratios Calculated fix'!S$429-'Ratios Calculated fix'!S$428)</f>
        <v>0.11273828393873916</v>
      </c>
      <c r="T69" s="21">
        <f>('Ratios Calculated fix'!T69-'Ratios Calculated fix'!T$428)/('Ratios Calculated fix'!T$429-'Ratios Calculated fix'!T$428)</f>
        <v>4.5741556604697517E-2</v>
      </c>
      <c r="U69" s="21">
        <f>('Ratios Calculated fix'!U69-'Ratios Calculated fix'!U$428)/('Ratios Calculated fix'!U$429-'Ratios Calculated fix'!U$428)</f>
        <v>0.64975338370632407</v>
      </c>
      <c r="V69" s="21">
        <f>('Ratios Calculated fix'!V69-'Ratios Calculated fix'!V$428)/('Ratios Calculated fix'!V$429-'Ratios Calculated fix'!V$428)</f>
        <v>0.51675674807511562</v>
      </c>
      <c r="W69" s="21">
        <f>('Ratios Calculated fix'!W69-'Ratios Calculated fix'!W$428)/('Ratios Calculated fix'!W$429-'Ratios Calculated fix'!W$428)</f>
        <v>0.6288077352884005</v>
      </c>
      <c r="X69" s="21">
        <f>('Ratios Calculated fix'!X69-'Ratios Calculated fix'!X$428)/('Ratios Calculated fix'!X$429-'Ratios Calculated fix'!X$428)</f>
        <v>0.38761537548886082</v>
      </c>
      <c r="Y69" s="21">
        <f>('Ratios Calculated fix'!Y69-'Ratios Calculated fix'!Y$428)/('Ratios Calculated fix'!Y$429-'Ratios Calculated fix'!Y$428)</f>
        <v>0.48185012282692169</v>
      </c>
      <c r="Z69" s="21">
        <f>('Ratios Calculated fix'!Z69-'Ratios Calculated fix'!Z$428)/('Ratios Calculated fix'!Z$429-'Ratios Calculated fix'!Z$428)</f>
        <v>0.61238462451113918</v>
      </c>
      <c r="AA69" s="21">
        <f>('Ratios Calculated fix'!AA69-'Ratios Calculated fix'!AA$428)/('Ratios Calculated fix'!AA$429-'Ratios Calculated fix'!AA$428)</f>
        <v>0.45081499470077352</v>
      </c>
      <c r="AB69" s="21">
        <f>('Ratios Calculated fix'!AB69-'Ratios Calculated fix'!AB$428)/('Ratios Calculated fix'!AB$429-'Ratios Calculated fix'!AB$428)</f>
        <v>0.86859604925136058</v>
      </c>
      <c r="AC69" s="21">
        <f>('Ratios Calculated fix'!AC69-'Ratios Calculated fix'!AC$428)/('Ratios Calculated fix'!AC$429-'Ratios Calculated fix'!AC$428)</f>
        <v>0.2824653785034183</v>
      </c>
      <c r="AD69" s="21">
        <f>('Ratios Calculated fix'!AD69-'Ratios Calculated fix'!AD$428)/('Ratios Calculated fix'!AD$429-'Ratios Calculated fix'!AD$428)</f>
        <v>0.38398811689975937</v>
      </c>
      <c r="AE69" s="21">
        <f>('Ratios Calculated fix'!AE69-'Ratios Calculated fix'!AE$428)/('Ratios Calculated fix'!AE$429-'Ratios Calculated fix'!AE$428)</f>
        <v>0.41131779618657943</v>
      </c>
      <c r="AF69" s="21">
        <f>('Ratios Calculated fix'!AF69-'Ratios Calculated fix'!AF$428)/('Ratios Calculated fix'!AF$429-'Ratios Calculated fix'!AF$428)</f>
        <v>0.37939417441921885</v>
      </c>
      <c r="AG69" s="21" t="e">
        <f>('Ratios Calculated fix'!AG69-'Ratios Calculated fix'!AG$428)/('Ratios Calculated fix'!AG$429-'Ratios Calculated fix'!AG$428)</f>
        <v>#DIV/0!</v>
      </c>
      <c r="AH69" s="21" t="e">
        <f>('Ratios Calculated fix'!AH69-'Ratios Calculated fix'!AH$428)/('Ratios Calculated fix'!AH$429-'Ratios Calculated fix'!AH$428)</f>
        <v>#DIV/0!</v>
      </c>
      <c r="AI69" s="21">
        <f>('Ratios Calculated fix'!AI69-'Ratios Calculated fix'!AI$428)/('Ratios Calculated fix'!AI$429-'Ratios Calculated fix'!AI$428)</f>
        <v>0.98535734843924905</v>
      </c>
      <c r="AJ69" s="21">
        <f>('Ratios Calculated fix'!AJ69-'Ratios Calculated fix'!AJ$428)/('Ratios Calculated fix'!AJ$429-'Ratios Calculated fix'!AJ$428)</f>
        <v>7.0557838288685698E-2</v>
      </c>
      <c r="AK69" s="21" t="e">
        <f>('Ratios Calculated fix'!AK69-'Ratios Calculated fix'!AK$428)/('Ratios Calculated fix'!AK$429-'Ratios Calculated fix'!AK$428)</f>
        <v>#DIV/0!</v>
      </c>
      <c r="AL69" s="21" t="e">
        <f>('Ratios Calculated fix'!AL69-'Ratios Calculated fix'!AL$428)/('Ratios Calculated fix'!AL$429-'Ratios Calculated fix'!AL$428)</f>
        <v>#DIV/0!</v>
      </c>
      <c r="AM69" s="21">
        <f>('Ratios Calculated fix'!AM69-'Ratios Calculated fix'!AM$428)/('Ratios Calculated fix'!AM$429-'Ratios Calculated fix'!AM$428)</f>
        <v>0.31023837377657637</v>
      </c>
      <c r="AN69" s="21">
        <f>('Ratios Calculated fix'!AN69-'Ratios Calculated fix'!AN$428)/('Ratios Calculated fix'!AN$429-'Ratios Calculated fix'!AN$428)</f>
        <v>0.28092056534478738</v>
      </c>
      <c r="AO69" s="21">
        <f>('Ratios Calculated fix'!AO69-'Ratios Calculated fix'!AO$428)/('Ratios Calculated fix'!AO$429-'Ratios Calculated fix'!AO$428)</f>
        <v>0.27155657876609246</v>
      </c>
      <c r="AP69" s="21">
        <f>('Ratios Calculated fix'!AP69-'Ratios Calculated fix'!AP$428)/('Ratios Calculated fix'!AP$429-'Ratios Calculated fix'!AP$428)</f>
        <v>0.58382294246793465</v>
      </c>
      <c r="AQ69" s="21">
        <f>('Ratios Calculated fix'!AQ69-'Ratios Calculated fix'!AQ$428)/('Ratios Calculated fix'!AQ$429-'Ratios Calculated fix'!AQ$428)</f>
        <v>0.53874857467572035</v>
      </c>
      <c r="AR69" s="21">
        <f>('Ratios Calculated fix'!AR69-'Ratios Calculated fix'!AR$428)/('Ratios Calculated fix'!AR$429-'Ratios Calculated fix'!AR$428)</f>
        <v>0.20063708966574881</v>
      </c>
      <c r="AS69" s="21">
        <f>('Ratios Calculated fix'!AS69-'Ratios Calculated fix'!AS$428)/('Ratios Calculated fix'!AS$429-'Ratios Calculated fix'!AS$428)</f>
        <v>0.59828347823214512</v>
      </c>
      <c r="AT69" s="21">
        <f>('Ratios Calculated fix'!AT69-'Ratios Calculated fix'!AT$428)/('Ratios Calculated fix'!AT$429-'Ratios Calculated fix'!AT$428)</f>
        <v>0.30967999542225833</v>
      </c>
      <c r="AU69" s="21">
        <f>('Ratios Calculated fix'!AU69-'Ratios Calculated fix'!AU$428)/('Ratios Calculated fix'!AU$429-'Ratios Calculated fix'!AU$428)</f>
        <v>0.62333692167151034</v>
      </c>
      <c r="AV69" s="21" t="e">
        <f>('Ratios Calculated fix'!AV69-'Ratios Calculated fix'!AV$428)/('Ratios Calculated fix'!AV$429-'Ratios Calculated fix'!AV$428)</f>
        <v>#DIV/0!</v>
      </c>
      <c r="AW69" s="21" t="e">
        <f>('Ratios Calculated fix'!AW69-'Ratios Calculated fix'!AW$428)/('Ratios Calculated fix'!AW$429-'Ratios Calculated fix'!AW$428)</f>
        <v>#DIV/0!</v>
      </c>
      <c r="AX69" s="21" t="e">
        <f>('Ratios Calculated fix'!AX69-'Ratios Calculated fix'!AX$428)/('Ratios Calculated fix'!AX$429-'Ratios Calculated fix'!AX$428)</f>
        <v>#DIV/0!</v>
      </c>
      <c r="AY69" s="21">
        <f>('Ratios Calculated fix'!AY69-'Ratios Calculated fix'!AY$428)/('Ratios Calculated fix'!AY$429-'Ratios Calculated fix'!AY$428)</f>
        <v>0.23443242508247367</v>
      </c>
      <c r="AZ69" s="21">
        <f>('Ratios Calculated fix'!AZ69-'Ratios Calculated fix'!AZ$428)/('Ratios Calculated fix'!AZ$429-'Ratios Calculated fix'!AZ$428)</f>
        <v>0.75376034117286406</v>
      </c>
      <c r="BA69" s="21">
        <f>('Ratios Calculated fix'!BA69-'Ratios Calculated fix'!BA$428)/('Ratios Calculated fix'!BA$429-'Ratios Calculated fix'!BA$428)</f>
        <v>0.74377830912733234</v>
      </c>
      <c r="BB69" s="21" t="e">
        <f>('Ratios Calculated fix'!BB69-'Ratios Calculated fix'!BB$428)/('Ratios Calculated fix'!BB$429-'Ratios Calculated fix'!BB$428)</f>
        <v>#DIV/0!</v>
      </c>
      <c r="BC69" s="21">
        <f>('Ratios Calculated fix'!BC69-'Ratios Calculated fix'!BC$428)/('Ratios Calculated fix'!BC$429-'Ratios Calculated fix'!BC$428)</f>
        <v>0.25665585919299838</v>
      </c>
    </row>
    <row r="70" spans="1:55" x14ac:dyDescent="0.2">
      <c r="A70" s="3" t="s">
        <v>257</v>
      </c>
      <c r="B70" s="3" t="s">
        <v>258</v>
      </c>
      <c r="C70" s="3" t="s">
        <v>113</v>
      </c>
      <c r="D70" s="3">
        <v>120616</v>
      </c>
      <c r="E70" s="3" t="s">
        <v>16</v>
      </c>
      <c r="F70" s="3">
        <v>2019</v>
      </c>
      <c r="G70" s="3" t="s">
        <v>17</v>
      </c>
      <c r="H70" s="4">
        <v>43830</v>
      </c>
      <c r="I70" s="4">
        <v>43882</v>
      </c>
      <c r="J70" s="4">
        <v>43882</v>
      </c>
      <c r="K70" s="5">
        <v>111000000</v>
      </c>
      <c r="L70" s="5">
        <v>112000000</v>
      </c>
      <c r="M70" s="3" t="s">
        <v>259</v>
      </c>
      <c r="N70" s="20">
        <f>('Ratios Calculated fix'!N70-'Ratios Calculated fix'!N$428)/('Ratios Calculated fix'!N$429-'Ratios Calculated fix'!N$428)</f>
        <v>4.0641548577011771E-2</v>
      </c>
      <c r="O70" s="21">
        <f>('Ratios Calculated fix'!O70-'Ratios Calculated fix'!O$428)/('Ratios Calculated fix'!O$429-'Ratios Calculated fix'!O$428)</f>
        <v>4.0641548577011771E-2</v>
      </c>
      <c r="P70" s="21">
        <f>('Ratios Calculated fix'!P70-'Ratios Calculated fix'!P$428)/('Ratios Calculated fix'!P$429-'Ratios Calculated fix'!P$428)</f>
        <v>5.1495484253855688E-2</v>
      </c>
      <c r="Q70" s="21">
        <f>('Ratios Calculated fix'!Q70-'Ratios Calculated fix'!Q$428)/('Ratios Calculated fix'!Q$429-'Ratios Calculated fix'!Q$428)</f>
        <v>0.25982464663309152</v>
      </c>
      <c r="R70" s="21">
        <f>('Ratios Calculated fix'!R70-'Ratios Calculated fix'!R$428)/('Ratios Calculated fix'!R$429-'Ratios Calculated fix'!R$428)</f>
        <v>6.237214095680764E-2</v>
      </c>
      <c r="S70" s="21">
        <f>('Ratios Calculated fix'!S70-'Ratios Calculated fix'!S$428)/('Ratios Calculated fix'!S$429-'Ratios Calculated fix'!S$428)</f>
        <v>0</v>
      </c>
      <c r="T70" s="21">
        <f>('Ratios Calculated fix'!T70-'Ratios Calculated fix'!T$428)/('Ratios Calculated fix'!T$429-'Ratios Calculated fix'!T$428)</f>
        <v>6.3018023879478496E-2</v>
      </c>
      <c r="U70" s="21">
        <f>('Ratios Calculated fix'!U70-'Ratios Calculated fix'!U$428)/('Ratios Calculated fix'!U$429-'Ratios Calculated fix'!U$428)</f>
        <v>0.64576324456175227</v>
      </c>
      <c r="V70" s="21">
        <f>('Ratios Calculated fix'!V70-'Ratios Calculated fix'!V$428)/('Ratios Calculated fix'!V$429-'Ratios Calculated fix'!V$428)</f>
        <v>0.48825282224192584</v>
      </c>
      <c r="W70" s="21">
        <f>('Ratios Calculated fix'!W70-'Ratios Calculated fix'!W$428)/('Ratios Calculated fix'!W$429-'Ratios Calculated fix'!W$428)</f>
        <v>0.62765774723995793</v>
      </c>
      <c r="X70" s="21">
        <f>('Ratios Calculated fix'!X70-'Ratios Calculated fix'!X$428)/('Ratios Calculated fix'!X$429-'Ratios Calculated fix'!X$428)</f>
        <v>6.298809154567496E-2</v>
      </c>
      <c r="Y70" s="21">
        <f>('Ratios Calculated fix'!Y70-'Ratios Calculated fix'!Y$428)/('Ratios Calculated fix'!Y$429-'Ratios Calculated fix'!Y$428)</f>
        <v>0.96568276954733301</v>
      </c>
      <c r="Z70" s="21">
        <f>('Ratios Calculated fix'!Z70-'Ratios Calculated fix'!Z$428)/('Ratios Calculated fix'!Z$429-'Ratios Calculated fix'!Z$428)</f>
        <v>0.93701190845432514</v>
      </c>
      <c r="AA70" s="21">
        <f>('Ratios Calculated fix'!AA70-'Ratios Calculated fix'!AA$428)/('Ratios Calculated fix'!AA$429-'Ratios Calculated fix'!AA$428)</f>
        <v>0.83453880085086607</v>
      </c>
      <c r="AB70" s="21">
        <f>('Ratios Calculated fix'!AB70-'Ratios Calculated fix'!AB$428)/('Ratios Calculated fix'!AB$429-'Ratios Calculated fix'!AB$428)</f>
        <v>0.92520464579985651</v>
      </c>
      <c r="AC70" s="21">
        <f>('Ratios Calculated fix'!AC70-'Ratios Calculated fix'!AC$428)/('Ratios Calculated fix'!AC$429-'Ratios Calculated fix'!AC$428)</f>
        <v>0.42970885287351368</v>
      </c>
      <c r="AD70" s="21">
        <f>('Ratios Calculated fix'!AD70-'Ratios Calculated fix'!AD$428)/('Ratios Calculated fix'!AD$429-'Ratios Calculated fix'!AD$428)</f>
        <v>0.53044019521261254</v>
      </c>
      <c r="AE70" s="21">
        <f>('Ratios Calculated fix'!AE70-'Ratios Calculated fix'!AE$428)/('Ratios Calculated fix'!AE$429-'Ratios Calculated fix'!AE$428)</f>
        <v>0.52686732809968684</v>
      </c>
      <c r="AF70" s="21">
        <f>('Ratios Calculated fix'!AF70-'Ratios Calculated fix'!AF$428)/('Ratios Calculated fix'!AF$429-'Ratios Calculated fix'!AF$428)</f>
        <v>0.41864818076234356</v>
      </c>
      <c r="AG70" s="21" t="e">
        <f>('Ratios Calculated fix'!AG70-'Ratios Calculated fix'!AG$428)/('Ratios Calculated fix'!AG$429-'Ratios Calculated fix'!AG$428)</f>
        <v>#DIV/0!</v>
      </c>
      <c r="AH70" s="21" t="e">
        <f>('Ratios Calculated fix'!AH70-'Ratios Calculated fix'!AH$428)/('Ratios Calculated fix'!AH$429-'Ratios Calculated fix'!AH$428)</f>
        <v>#DIV/0!</v>
      </c>
      <c r="AI70" s="21">
        <f>('Ratios Calculated fix'!AI70-'Ratios Calculated fix'!AI$428)/('Ratios Calculated fix'!AI$429-'Ratios Calculated fix'!AI$428)</f>
        <v>0.99049234188409208</v>
      </c>
      <c r="AJ70" s="21">
        <f>('Ratios Calculated fix'!AJ70-'Ratios Calculated fix'!AJ$428)/('Ratios Calculated fix'!AJ$429-'Ratios Calculated fix'!AJ$428)</f>
        <v>0.21348488515866423</v>
      </c>
      <c r="AK70" s="21" t="e">
        <f>('Ratios Calculated fix'!AK70-'Ratios Calculated fix'!AK$428)/('Ratios Calculated fix'!AK$429-'Ratios Calculated fix'!AK$428)</f>
        <v>#DIV/0!</v>
      </c>
      <c r="AL70" s="21" t="e">
        <f>('Ratios Calculated fix'!AL70-'Ratios Calculated fix'!AL$428)/('Ratios Calculated fix'!AL$429-'Ratios Calculated fix'!AL$428)</f>
        <v>#DIV/0!</v>
      </c>
      <c r="AM70" s="21">
        <f>('Ratios Calculated fix'!AM70-'Ratios Calculated fix'!AM$428)/('Ratios Calculated fix'!AM$429-'Ratios Calculated fix'!AM$428)</f>
        <v>0.30889270560579696</v>
      </c>
      <c r="AN70" s="21">
        <f>('Ratios Calculated fix'!AN70-'Ratios Calculated fix'!AN$428)/('Ratios Calculated fix'!AN$429-'Ratios Calculated fix'!AN$428)</f>
        <v>0.27225924870225199</v>
      </c>
      <c r="AO70" s="21">
        <f>('Ratios Calculated fix'!AO70-'Ratios Calculated fix'!AO$428)/('Ratios Calculated fix'!AO$429-'Ratios Calculated fix'!AO$428)</f>
        <v>8.7503357481004573E-2</v>
      </c>
      <c r="AP70" s="21">
        <f>('Ratios Calculated fix'!AP70-'Ratios Calculated fix'!AP$428)/('Ratios Calculated fix'!AP$429-'Ratios Calculated fix'!AP$428)</f>
        <v>0.58906788503415464</v>
      </c>
      <c r="AQ70" s="21">
        <f>('Ratios Calculated fix'!AQ70-'Ratios Calculated fix'!AQ$428)/('Ratios Calculated fix'!AQ$429-'Ratios Calculated fix'!AQ$428)</f>
        <v>0.56632522596431423</v>
      </c>
      <c r="AR70" s="21">
        <f>('Ratios Calculated fix'!AR70-'Ratios Calculated fix'!AR$428)/('Ratios Calculated fix'!AR$429-'Ratios Calculated fix'!AR$428)</f>
        <v>0.31692690457232486</v>
      </c>
      <c r="AS70" s="21">
        <f>('Ratios Calculated fix'!AS70-'Ratios Calculated fix'!AS$428)/('Ratios Calculated fix'!AS$429-'Ratios Calculated fix'!AS$428)</f>
        <v>0.7102531448051761</v>
      </c>
      <c r="AT70" s="21">
        <f>('Ratios Calculated fix'!AT70-'Ratios Calculated fix'!AT$428)/('Ratios Calculated fix'!AT$429-'Ratios Calculated fix'!AT$428)</f>
        <v>0.33027677736678546</v>
      </c>
      <c r="AU70" s="21">
        <f>('Ratios Calculated fix'!AU70-'Ratios Calculated fix'!AU$428)/('Ratios Calculated fix'!AU$429-'Ratios Calculated fix'!AU$428)</f>
        <v>0.31417183654805925</v>
      </c>
      <c r="AV70" s="21" t="e">
        <f>('Ratios Calculated fix'!AV70-'Ratios Calculated fix'!AV$428)/('Ratios Calculated fix'!AV$429-'Ratios Calculated fix'!AV$428)</f>
        <v>#DIV/0!</v>
      </c>
      <c r="AW70" s="21" t="e">
        <f>('Ratios Calculated fix'!AW70-'Ratios Calculated fix'!AW$428)/('Ratios Calculated fix'!AW$429-'Ratios Calculated fix'!AW$428)</f>
        <v>#DIV/0!</v>
      </c>
      <c r="AX70" s="21" t="e">
        <f>('Ratios Calculated fix'!AX70-'Ratios Calculated fix'!AX$428)/('Ratios Calculated fix'!AX$429-'Ratios Calculated fix'!AX$428)</f>
        <v>#DIV/0!</v>
      </c>
      <c r="AY70" s="21">
        <f>('Ratios Calculated fix'!AY70-'Ratios Calculated fix'!AY$428)/('Ratios Calculated fix'!AY$429-'Ratios Calculated fix'!AY$428)</f>
        <v>0.23291772264478286</v>
      </c>
      <c r="AZ70" s="21">
        <f>('Ratios Calculated fix'!AZ70-'Ratios Calculated fix'!AZ$428)/('Ratios Calculated fix'!AZ$429-'Ratios Calculated fix'!AZ$428)</f>
        <v>0.75522587636617633</v>
      </c>
      <c r="BA70" s="21">
        <f>('Ratios Calculated fix'!BA70-'Ratios Calculated fix'!BA$428)/('Ratios Calculated fix'!BA$429-'Ratios Calculated fix'!BA$428)</f>
        <v>0.7403621205102936</v>
      </c>
      <c r="BB70" s="21" t="e">
        <f>('Ratios Calculated fix'!BB70-'Ratios Calculated fix'!BB$428)/('Ratios Calculated fix'!BB$429-'Ratios Calculated fix'!BB$428)</f>
        <v>#DIV/0!</v>
      </c>
      <c r="BC70" s="21">
        <f>('Ratios Calculated fix'!BC70-'Ratios Calculated fix'!BC$428)/('Ratios Calculated fix'!BC$429-'Ratios Calculated fix'!BC$428)</f>
        <v>0.21543957896803639</v>
      </c>
    </row>
    <row r="71" spans="1:55" x14ac:dyDescent="0.2">
      <c r="A71" s="3" t="s">
        <v>349</v>
      </c>
      <c r="B71" s="3" t="s">
        <v>350</v>
      </c>
      <c r="C71" s="3" t="s">
        <v>72</v>
      </c>
      <c r="D71" s="3">
        <v>378122</v>
      </c>
      <c r="E71" s="3" t="s">
        <v>16</v>
      </c>
      <c r="F71" s="3">
        <v>2019</v>
      </c>
      <c r="G71" s="3" t="s">
        <v>17</v>
      </c>
      <c r="H71" s="4">
        <v>43830</v>
      </c>
      <c r="I71" s="4">
        <v>43900</v>
      </c>
      <c r="J71" s="4">
        <v>43900</v>
      </c>
      <c r="K71" s="5">
        <v>417000000</v>
      </c>
      <c r="L71" s="5">
        <v>419000000</v>
      </c>
      <c r="M71" s="3" t="s">
        <v>351</v>
      </c>
      <c r="N71" s="20">
        <f>('Ratios Calculated fix'!N71-'Ratios Calculated fix'!N$428)/('Ratios Calculated fix'!N$429-'Ratios Calculated fix'!N$428)</f>
        <v>2.7192577009551976E-2</v>
      </c>
      <c r="O71" s="21">
        <f>('Ratios Calculated fix'!O71-'Ratios Calculated fix'!O$428)/('Ratios Calculated fix'!O$429-'Ratios Calculated fix'!O$428)</f>
        <v>2.7192577009551976E-2</v>
      </c>
      <c r="P71" s="21">
        <f>('Ratios Calculated fix'!P71-'Ratios Calculated fix'!P$428)/('Ratios Calculated fix'!P$429-'Ratios Calculated fix'!P$428)</f>
        <v>2.1908082988554668E-2</v>
      </c>
      <c r="Q71" s="21">
        <f>('Ratios Calculated fix'!Q71-'Ratios Calculated fix'!Q$428)/('Ratios Calculated fix'!Q$429-'Ratios Calculated fix'!Q$428)</f>
        <v>0.2629003294187191</v>
      </c>
      <c r="R71" s="21">
        <f>('Ratios Calculated fix'!R71-'Ratios Calculated fix'!R$428)/('Ratios Calculated fix'!R$429-'Ratios Calculated fix'!R$428)</f>
        <v>0.13302364747140935</v>
      </c>
      <c r="S71" s="21">
        <f>('Ratios Calculated fix'!S71-'Ratios Calculated fix'!S$428)/('Ratios Calculated fix'!S$429-'Ratios Calculated fix'!S$428)</f>
        <v>5.175738742238414E-3</v>
      </c>
      <c r="T71" s="21">
        <f>('Ratios Calculated fix'!T71-'Ratios Calculated fix'!T$428)/('Ratios Calculated fix'!T$429-'Ratios Calculated fix'!T$428)</f>
        <v>0.13344464571488759</v>
      </c>
      <c r="U71" s="21">
        <f>('Ratios Calculated fix'!U71-'Ratios Calculated fix'!U$428)/('Ratios Calculated fix'!U$429-'Ratios Calculated fix'!U$428)</f>
        <v>0.65788799871036863</v>
      </c>
      <c r="V71" s="21">
        <f>('Ratios Calculated fix'!V71-'Ratios Calculated fix'!V$428)/('Ratios Calculated fix'!V$429-'Ratios Calculated fix'!V$428)</f>
        <v>0.48947046706602948</v>
      </c>
      <c r="W71" s="21">
        <f>('Ratios Calculated fix'!W71-'Ratios Calculated fix'!W$428)/('Ratios Calculated fix'!W$429-'Ratios Calculated fix'!W$428)</f>
        <v>0.64029353848490123</v>
      </c>
      <c r="X71" s="21">
        <f>('Ratios Calculated fix'!X71-'Ratios Calculated fix'!X$428)/('Ratios Calculated fix'!X$429-'Ratios Calculated fix'!X$428)</f>
        <v>2.4346990035681821E-2</v>
      </c>
      <c r="Y71" s="21">
        <f>('Ratios Calculated fix'!Y71-'Ratios Calculated fix'!Y$428)/('Ratios Calculated fix'!Y$429-'Ratios Calculated fix'!Y$428)</f>
        <v>0.50142301195729799</v>
      </c>
      <c r="Z71" s="21">
        <f>('Ratios Calculated fix'!Z71-'Ratios Calculated fix'!Z$428)/('Ratios Calculated fix'!Z$429-'Ratios Calculated fix'!Z$428)</f>
        <v>0.97565300996431814</v>
      </c>
      <c r="AA71" s="21">
        <f>('Ratios Calculated fix'!AA71-'Ratios Calculated fix'!AA$428)/('Ratios Calculated fix'!AA$429-'Ratios Calculated fix'!AA$428)</f>
        <v>0.50467809284665732</v>
      </c>
      <c r="AB71" s="21">
        <f>('Ratios Calculated fix'!AB71-'Ratios Calculated fix'!AB$428)/('Ratios Calculated fix'!AB$429-'Ratios Calculated fix'!AB$428)</f>
        <v>0.87497150357039644</v>
      </c>
      <c r="AC71" s="21">
        <f>('Ratios Calculated fix'!AC71-'Ratios Calculated fix'!AC$428)/('Ratios Calculated fix'!AC$429-'Ratios Calculated fix'!AC$428)</f>
        <v>0.63000806786058094</v>
      </c>
      <c r="AD71" s="21">
        <f>('Ratios Calculated fix'!AD71-'Ratios Calculated fix'!AD$428)/('Ratios Calculated fix'!AD$429-'Ratios Calculated fix'!AD$428)</f>
        <v>0.72647565584754747</v>
      </c>
      <c r="AE71" s="21">
        <f>('Ratios Calculated fix'!AE71-'Ratios Calculated fix'!AE$428)/('Ratios Calculated fix'!AE$429-'Ratios Calculated fix'!AE$428)</f>
        <v>0.57379726695074773</v>
      </c>
      <c r="AF71" s="21">
        <f>('Ratios Calculated fix'!AF71-'Ratios Calculated fix'!AF$428)/('Ratios Calculated fix'!AF$429-'Ratios Calculated fix'!AF$428)</f>
        <v>0.39154287936360754</v>
      </c>
      <c r="AG71" s="21" t="e">
        <f>('Ratios Calculated fix'!AG71-'Ratios Calculated fix'!AG$428)/('Ratios Calculated fix'!AG$429-'Ratios Calculated fix'!AG$428)</f>
        <v>#DIV/0!</v>
      </c>
      <c r="AH71" s="21" t="e">
        <f>('Ratios Calculated fix'!AH71-'Ratios Calculated fix'!AH$428)/('Ratios Calculated fix'!AH$429-'Ratios Calculated fix'!AH$428)</f>
        <v>#DIV/0!</v>
      </c>
      <c r="AI71" s="21">
        <f>('Ratios Calculated fix'!AI71-'Ratios Calculated fix'!AI$428)/('Ratios Calculated fix'!AI$429-'Ratios Calculated fix'!AI$428)</f>
        <v>0.99192733614284168</v>
      </c>
      <c r="AJ71" s="21">
        <f>('Ratios Calculated fix'!AJ71-'Ratios Calculated fix'!AJ$428)/('Ratios Calculated fix'!AJ$429-'Ratios Calculated fix'!AJ$428)</f>
        <v>0.28208445951894773</v>
      </c>
      <c r="AK71" s="21" t="e">
        <f>('Ratios Calculated fix'!AK71-'Ratios Calculated fix'!AK$428)/('Ratios Calculated fix'!AK$429-'Ratios Calculated fix'!AK$428)</f>
        <v>#DIV/0!</v>
      </c>
      <c r="AL71" s="21" t="e">
        <f>('Ratios Calculated fix'!AL71-'Ratios Calculated fix'!AL$428)/('Ratios Calculated fix'!AL$429-'Ratios Calculated fix'!AL$428)</f>
        <v>#DIV/0!</v>
      </c>
      <c r="AM71" s="21">
        <f>('Ratios Calculated fix'!AM71-'Ratios Calculated fix'!AM$428)/('Ratios Calculated fix'!AM$429-'Ratios Calculated fix'!AM$428)</f>
        <v>0.30554200222976186</v>
      </c>
      <c r="AN71" s="21">
        <f>('Ratios Calculated fix'!AN71-'Ratios Calculated fix'!AN$428)/('Ratios Calculated fix'!AN$429-'Ratios Calculated fix'!AN$428)</f>
        <v>0.27109513434364374</v>
      </c>
      <c r="AO71" s="21">
        <f>('Ratios Calculated fix'!AO71-'Ratios Calculated fix'!AO$428)/('Ratios Calculated fix'!AO$429-'Ratios Calculated fix'!AO$428)</f>
        <v>2.0301271071679707E-2</v>
      </c>
      <c r="AP71" s="21">
        <f>('Ratios Calculated fix'!AP71-'Ratios Calculated fix'!AP$428)/('Ratios Calculated fix'!AP$429-'Ratios Calculated fix'!AP$428)</f>
        <v>0.54987282140153626</v>
      </c>
      <c r="AQ71" s="21">
        <f>('Ratios Calculated fix'!AQ71-'Ratios Calculated fix'!AQ$428)/('Ratios Calculated fix'!AQ$429-'Ratios Calculated fix'!AQ$428)</f>
        <v>0.45933318075766277</v>
      </c>
      <c r="AR71" s="21">
        <f>('Ratios Calculated fix'!AR71-'Ratios Calculated fix'!AR$428)/('Ratios Calculated fix'!AR$429-'Ratios Calculated fix'!AR$428)</f>
        <v>0.61560498809211028</v>
      </c>
      <c r="AS71" s="21">
        <f>('Ratios Calculated fix'!AS71-'Ratios Calculated fix'!AS$428)/('Ratios Calculated fix'!AS$429-'Ratios Calculated fix'!AS$428)</f>
        <v>1</v>
      </c>
      <c r="AT71" s="21">
        <f>('Ratios Calculated fix'!AT71-'Ratios Calculated fix'!AT$428)/('Ratios Calculated fix'!AT$429-'Ratios Calculated fix'!AT$428)</f>
        <v>0.31528055517878234</v>
      </c>
      <c r="AU71" s="21">
        <f>('Ratios Calculated fix'!AU71-'Ratios Calculated fix'!AU$428)/('Ratios Calculated fix'!AU$429-'Ratios Calculated fix'!AU$428)</f>
        <v>0</v>
      </c>
      <c r="AV71" s="21" t="e">
        <f>('Ratios Calculated fix'!AV71-'Ratios Calculated fix'!AV$428)/('Ratios Calculated fix'!AV$429-'Ratios Calculated fix'!AV$428)</f>
        <v>#DIV/0!</v>
      </c>
      <c r="AW71" s="21" t="e">
        <f>('Ratios Calculated fix'!AW71-'Ratios Calculated fix'!AW$428)/('Ratios Calculated fix'!AW$429-'Ratios Calculated fix'!AW$428)</f>
        <v>#DIV/0!</v>
      </c>
      <c r="AX71" s="21" t="e">
        <f>('Ratios Calculated fix'!AX71-'Ratios Calculated fix'!AX$428)/('Ratios Calculated fix'!AX$429-'Ratios Calculated fix'!AX$428)</f>
        <v>#DIV/0!</v>
      </c>
      <c r="AY71" s="21">
        <f>('Ratios Calculated fix'!AY71-'Ratios Calculated fix'!AY$428)/('Ratios Calculated fix'!AY$429-'Ratios Calculated fix'!AY$428)</f>
        <v>0.31798516015964334</v>
      </c>
      <c r="AZ71" s="21">
        <f>('Ratios Calculated fix'!AZ71-'Ratios Calculated fix'!AZ$428)/('Ratios Calculated fix'!AZ$429-'Ratios Calculated fix'!AZ$428)</f>
        <v>0.81090184175371394</v>
      </c>
      <c r="BA71" s="21">
        <f>('Ratios Calculated fix'!BA71-'Ratios Calculated fix'!BA$428)/('Ratios Calculated fix'!BA$429-'Ratios Calculated fix'!BA$428)</f>
        <v>0.72164071608065339</v>
      </c>
      <c r="BB71" s="21" t="e">
        <f>('Ratios Calculated fix'!BB71-'Ratios Calculated fix'!BB$428)/('Ratios Calculated fix'!BB$429-'Ratios Calculated fix'!BB$428)</f>
        <v>#DIV/0!</v>
      </c>
      <c r="BC71" s="21">
        <f>('Ratios Calculated fix'!BC71-'Ratios Calculated fix'!BC$428)/('Ratios Calculated fix'!BC$429-'Ratios Calculated fix'!BC$428)</f>
        <v>0.1751958816011259</v>
      </c>
    </row>
    <row r="72" spans="1:55" x14ac:dyDescent="0.2">
      <c r="A72" s="3" t="s">
        <v>251</v>
      </c>
      <c r="B72" s="3" t="s">
        <v>252</v>
      </c>
      <c r="C72" s="3" t="s">
        <v>45</v>
      </c>
      <c r="D72" s="3">
        <v>288836</v>
      </c>
      <c r="E72" s="3" t="s">
        <v>16</v>
      </c>
      <c r="F72" s="3">
        <v>2019</v>
      </c>
      <c r="G72" s="3" t="s">
        <v>17</v>
      </c>
      <c r="H72" s="4">
        <v>43799</v>
      </c>
      <c r="I72" s="4">
        <v>43858</v>
      </c>
      <c r="J72" s="4">
        <v>43858</v>
      </c>
      <c r="K72" s="5">
        <v>687000000</v>
      </c>
      <c r="L72" s="5">
        <v>689000000</v>
      </c>
      <c r="M72" s="3" t="s">
        <v>253</v>
      </c>
      <c r="N72" s="20">
        <f>('Ratios Calculated fix'!N72-'Ratios Calculated fix'!N$428)/('Ratios Calculated fix'!N$429-'Ratios Calculated fix'!N$428)</f>
        <v>5.0946155621966992E-3</v>
      </c>
      <c r="O72" s="21">
        <f>('Ratios Calculated fix'!O72-'Ratios Calculated fix'!O$428)/('Ratios Calculated fix'!O$429-'Ratios Calculated fix'!O$428)</f>
        <v>3.6988321287850408E-3</v>
      </c>
      <c r="P72" s="21">
        <f>('Ratios Calculated fix'!P72-'Ratios Calculated fix'!P$428)/('Ratios Calculated fix'!P$429-'Ratios Calculated fix'!P$428)</f>
        <v>4.0467001071991344E-3</v>
      </c>
      <c r="Q72" s="21">
        <f>('Ratios Calculated fix'!Q72-'Ratios Calculated fix'!Q$428)/('Ratios Calculated fix'!Q$429-'Ratios Calculated fix'!Q$428)</f>
        <v>0.25981187560779939</v>
      </c>
      <c r="R72" s="21">
        <f>('Ratios Calculated fix'!R72-'Ratios Calculated fix'!R$428)/('Ratios Calculated fix'!R$429-'Ratios Calculated fix'!R$428)</f>
        <v>5.9825593184775774E-2</v>
      </c>
      <c r="S72" s="21">
        <f>('Ratios Calculated fix'!S72-'Ratios Calculated fix'!S$428)/('Ratios Calculated fix'!S$429-'Ratios Calculated fix'!S$428)</f>
        <v>7.8327222991035506E-2</v>
      </c>
      <c r="T72" s="21">
        <f>('Ratios Calculated fix'!T72-'Ratios Calculated fix'!T$428)/('Ratios Calculated fix'!T$429-'Ratios Calculated fix'!T$428)</f>
        <v>4.5969834143645694E-2</v>
      </c>
      <c r="U72" s="21">
        <f>('Ratios Calculated fix'!U72-'Ratios Calculated fix'!U$428)/('Ratios Calculated fix'!U$429-'Ratios Calculated fix'!U$428)</f>
        <v>0.64553670601215551</v>
      </c>
      <c r="V72" s="21">
        <f>('Ratios Calculated fix'!V72-'Ratios Calculated fix'!V$428)/('Ratios Calculated fix'!V$429-'Ratios Calculated fix'!V$428)</f>
        <v>0.5001328555311354</v>
      </c>
      <c r="W72" s="21">
        <f>('Ratios Calculated fix'!W72-'Ratios Calculated fix'!W$428)/('Ratios Calculated fix'!W$429-'Ratios Calculated fix'!W$428)</f>
        <v>0.62614751842172456</v>
      </c>
      <c r="X72" s="21">
        <f>('Ratios Calculated fix'!X72-'Ratios Calculated fix'!X$428)/('Ratios Calculated fix'!X$429-'Ratios Calculated fix'!X$428)</f>
        <v>2.7571783615924658E-2</v>
      </c>
      <c r="Y72" s="21">
        <f>('Ratios Calculated fix'!Y72-'Ratios Calculated fix'!Y$428)/('Ratios Calculated fix'!Y$429-'Ratios Calculated fix'!Y$428)</f>
        <v>0.49003706391528062</v>
      </c>
      <c r="Z72" s="21">
        <f>('Ratios Calculated fix'!Z72-'Ratios Calculated fix'!Z$428)/('Ratios Calculated fix'!Z$429-'Ratios Calculated fix'!Z$428)</f>
        <v>0.97242821638407528</v>
      </c>
      <c r="AA72" s="21">
        <f>('Ratios Calculated fix'!AA72-'Ratios Calculated fix'!AA$428)/('Ratios Calculated fix'!AA$429-'Ratios Calculated fix'!AA$428)</f>
        <v>0.1180978105884236</v>
      </c>
      <c r="AB72" s="21">
        <f>('Ratios Calculated fix'!AB72-'Ratios Calculated fix'!AB$428)/('Ratios Calculated fix'!AB$429-'Ratios Calculated fix'!AB$428)</f>
        <v>0.92552818623959554</v>
      </c>
      <c r="AC72" s="21">
        <f>('Ratios Calculated fix'!AC72-'Ratios Calculated fix'!AC$428)/('Ratios Calculated fix'!AC$429-'Ratios Calculated fix'!AC$428)</f>
        <v>0.38193871521572398</v>
      </c>
      <c r="AD72" s="21">
        <f>('Ratios Calculated fix'!AD72-'Ratios Calculated fix'!AD$428)/('Ratios Calculated fix'!AD$429-'Ratios Calculated fix'!AD$428)</f>
        <v>0.5148929784551739</v>
      </c>
      <c r="AE72" s="21">
        <f>('Ratios Calculated fix'!AE72-'Ratios Calculated fix'!AE$428)/('Ratios Calculated fix'!AE$429-'Ratios Calculated fix'!AE$428)</f>
        <v>0.49221328699401423</v>
      </c>
      <c r="AF72" s="21">
        <f>('Ratios Calculated fix'!AF72-'Ratios Calculated fix'!AF$428)/('Ratios Calculated fix'!AF$429-'Ratios Calculated fix'!AF$428)</f>
        <v>0.40980323617883779</v>
      </c>
      <c r="AG72" s="21" t="e">
        <f>('Ratios Calculated fix'!AG72-'Ratios Calculated fix'!AG$428)/('Ratios Calculated fix'!AG$429-'Ratios Calculated fix'!AG$428)</f>
        <v>#DIV/0!</v>
      </c>
      <c r="AH72" s="21" t="e">
        <f>('Ratios Calculated fix'!AH72-'Ratios Calculated fix'!AH$428)/('Ratios Calculated fix'!AH$429-'Ratios Calculated fix'!AH$428)</f>
        <v>#DIV/0!</v>
      </c>
      <c r="AI72" s="21">
        <f>('Ratios Calculated fix'!AI72-'Ratios Calculated fix'!AI$428)/('Ratios Calculated fix'!AI$429-'Ratios Calculated fix'!AI$428)</f>
        <v>0.98588335354363421</v>
      </c>
      <c r="AJ72" s="21">
        <f>('Ratios Calculated fix'!AJ72-'Ratios Calculated fix'!AJ$428)/('Ratios Calculated fix'!AJ$429-'Ratios Calculated fix'!AJ$428)</f>
        <v>0.13765931204648613</v>
      </c>
      <c r="AK72" s="21" t="e">
        <f>('Ratios Calculated fix'!AK72-'Ratios Calculated fix'!AK$428)/('Ratios Calculated fix'!AK$429-'Ratios Calculated fix'!AK$428)</f>
        <v>#DIV/0!</v>
      </c>
      <c r="AL72" s="21" t="e">
        <f>('Ratios Calculated fix'!AL72-'Ratios Calculated fix'!AL$428)/('Ratios Calculated fix'!AL$429-'Ratios Calculated fix'!AL$428)</f>
        <v>#DIV/0!</v>
      </c>
      <c r="AM72" s="21">
        <f>('Ratios Calculated fix'!AM72-'Ratios Calculated fix'!AM$428)/('Ratios Calculated fix'!AM$429-'Ratios Calculated fix'!AM$428)</f>
        <v>0.30820984356602754</v>
      </c>
      <c r="AN72" s="21">
        <f>('Ratios Calculated fix'!AN72-'Ratios Calculated fix'!AN$428)/('Ratios Calculated fix'!AN$429-'Ratios Calculated fix'!AN$428)</f>
        <v>0.27228701186226845</v>
      </c>
      <c r="AO72" s="21">
        <f>('Ratios Calculated fix'!AO72-'Ratios Calculated fix'!AO$428)/('Ratios Calculated fix'!AO$429-'Ratios Calculated fix'!AO$428)</f>
        <v>8.8919710935663768E-2</v>
      </c>
      <c r="AP72" s="21">
        <f>('Ratios Calculated fix'!AP72-'Ratios Calculated fix'!AP$428)/('Ratios Calculated fix'!AP$429-'Ratios Calculated fix'!AP$428)</f>
        <v>0.56969478762008663</v>
      </c>
      <c r="AQ72" s="21">
        <f>('Ratios Calculated fix'!AQ72-'Ratios Calculated fix'!AQ$428)/('Ratios Calculated fix'!AQ$429-'Ratios Calculated fix'!AQ$428)</f>
        <v>0.54702229896630583</v>
      </c>
      <c r="AR72" s="21">
        <f>('Ratios Calculated fix'!AR72-'Ratios Calculated fix'!AR$428)/('Ratios Calculated fix'!AR$429-'Ratios Calculated fix'!AR$428)</f>
        <v>0.45193953009309445</v>
      </c>
      <c r="AS72" s="21">
        <f>('Ratios Calculated fix'!AS72-'Ratios Calculated fix'!AS$428)/('Ratios Calculated fix'!AS$429-'Ratios Calculated fix'!AS$428)</f>
        <v>0.57791660417343738</v>
      </c>
      <c r="AT72" s="21">
        <f>('Ratios Calculated fix'!AT72-'Ratios Calculated fix'!AT$428)/('Ratios Calculated fix'!AT$429-'Ratios Calculated fix'!AT$428)</f>
        <v>0.44968779143151533</v>
      </c>
      <c r="AU72" s="21">
        <f>('Ratios Calculated fix'!AU72-'Ratios Calculated fix'!AU$428)/('Ratios Calculated fix'!AU$429-'Ratios Calculated fix'!AU$428)</f>
        <v>0.63578597346944032</v>
      </c>
      <c r="AV72" s="21" t="e">
        <f>('Ratios Calculated fix'!AV72-'Ratios Calculated fix'!AV$428)/('Ratios Calculated fix'!AV$429-'Ratios Calculated fix'!AV$428)</f>
        <v>#DIV/0!</v>
      </c>
      <c r="AW72" s="21" t="e">
        <f>('Ratios Calculated fix'!AW72-'Ratios Calculated fix'!AW$428)/('Ratios Calculated fix'!AW$429-'Ratios Calculated fix'!AW$428)</f>
        <v>#DIV/0!</v>
      </c>
      <c r="AX72" s="21" t="e">
        <f>('Ratios Calculated fix'!AX72-'Ratios Calculated fix'!AX$428)/('Ratios Calculated fix'!AX$429-'Ratios Calculated fix'!AX$428)</f>
        <v>#DIV/0!</v>
      </c>
      <c r="AY72" s="21">
        <f>('Ratios Calculated fix'!AY72-'Ratios Calculated fix'!AY$428)/('Ratios Calculated fix'!AY$429-'Ratios Calculated fix'!AY$428)</f>
        <v>0.23342523437963153</v>
      </c>
      <c r="AZ72" s="21">
        <f>('Ratios Calculated fix'!AZ72-'Ratios Calculated fix'!AZ$428)/('Ratios Calculated fix'!AZ$429-'Ratios Calculated fix'!AZ$428)</f>
        <v>0.75785744446594094</v>
      </c>
      <c r="BA72" s="21">
        <f>('Ratios Calculated fix'!BA72-'Ratios Calculated fix'!BA$428)/('Ratios Calculated fix'!BA$429-'Ratios Calculated fix'!BA$428)</f>
        <v>0.74381133592365467</v>
      </c>
      <c r="BB72" s="21" t="e">
        <f>('Ratios Calculated fix'!BB72-'Ratios Calculated fix'!BB$428)/('Ratios Calculated fix'!BB$429-'Ratios Calculated fix'!BB$428)</f>
        <v>#DIV/0!</v>
      </c>
      <c r="BC72" s="21">
        <f>('Ratios Calculated fix'!BC72-'Ratios Calculated fix'!BC$428)/('Ratios Calculated fix'!BC$429-'Ratios Calculated fix'!BC$428)</f>
        <v>0.21407840912699649</v>
      </c>
    </row>
    <row r="73" spans="1:55" x14ac:dyDescent="0.2">
      <c r="A73" s="3" t="s">
        <v>239</v>
      </c>
      <c r="B73" s="3" t="s">
        <v>240</v>
      </c>
      <c r="C73" s="3" t="s">
        <v>34</v>
      </c>
      <c r="D73" s="3">
        <v>107614</v>
      </c>
      <c r="E73" s="3" t="s">
        <v>16</v>
      </c>
      <c r="F73" s="3">
        <v>2019</v>
      </c>
      <c r="G73" s="3" t="s">
        <v>17</v>
      </c>
      <c r="H73" s="4">
        <v>43830</v>
      </c>
      <c r="I73" s="4">
        <v>43885</v>
      </c>
      <c r="J73" s="4">
        <v>43885</v>
      </c>
      <c r="K73" s="5">
        <v>273402000</v>
      </c>
      <c r="L73" s="5">
        <v>279725000</v>
      </c>
      <c r="M73" s="3" t="s">
        <v>241</v>
      </c>
      <c r="N73" s="20">
        <f>('Ratios Calculated fix'!N73-'Ratios Calculated fix'!N$428)/('Ratios Calculated fix'!N$429-'Ratios Calculated fix'!N$428)</f>
        <v>4.7750801168407221E-2</v>
      </c>
      <c r="O73" s="21">
        <f>('Ratios Calculated fix'!O73-'Ratios Calculated fix'!O$428)/('Ratios Calculated fix'!O$429-'Ratios Calculated fix'!O$428)</f>
        <v>4.6110241577698607E-2</v>
      </c>
      <c r="P73" s="21">
        <f>('Ratios Calculated fix'!P73-'Ratios Calculated fix'!P$428)/('Ratios Calculated fix'!P$429-'Ratios Calculated fix'!P$428)</f>
        <v>9.7180511280677756E-2</v>
      </c>
      <c r="Q73" s="21">
        <f>('Ratios Calculated fix'!Q73-'Ratios Calculated fix'!Q$428)/('Ratios Calculated fix'!Q$429-'Ratios Calculated fix'!Q$428)</f>
        <v>0.26234509946473439</v>
      </c>
      <c r="R73" s="21">
        <f>('Ratios Calculated fix'!R73-'Ratios Calculated fix'!R$428)/('Ratios Calculated fix'!R$429-'Ratios Calculated fix'!R$428)</f>
        <v>7.0682405585132932E-2</v>
      </c>
      <c r="S73" s="21">
        <f>('Ratios Calculated fix'!S73-'Ratios Calculated fix'!S$428)/('Ratios Calculated fix'!S$429-'Ratios Calculated fix'!S$428)</f>
        <v>0</v>
      </c>
      <c r="T73" s="21">
        <f>('Ratios Calculated fix'!T73-'Ratios Calculated fix'!T$428)/('Ratios Calculated fix'!T$429-'Ratios Calculated fix'!T$428)</f>
        <v>7.1414343883232187E-2</v>
      </c>
      <c r="U73" s="21">
        <f>('Ratios Calculated fix'!U73-'Ratios Calculated fix'!U$428)/('Ratios Calculated fix'!U$429-'Ratios Calculated fix'!U$428)</f>
        <v>0.64914554550411663</v>
      </c>
      <c r="V73" s="21">
        <f>('Ratios Calculated fix'!V73-'Ratios Calculated fix'!V$428)/('Ratios Calculated fix'!V$429-'Ratios Calculated fix'!V$428)</f>
        <v>0.48825282224192584</v>
      </c>
      <c r="W73" s="21">
        <f>('Ratios Calculated fix'!W73-'Ratios Calculated fix'!W$428)/('Ratios Calculated fix'!W$429-'Ratios Calculated fix'!W$428)</f>
        <v>0.63121896667728994</v>
      </c>
      <c r="X73" s="21">
        <f>('Ratios Calculated fix'!X73-'Ratios Calculated fix'!X$428)/('Ratios Calculated fix'!X$429-'Ratios Calculated fix'!X$428)</f>
        <v>0.3261696747762528</v>
      </c>
      <c r="Y73" s="21">
        <f>('Ratios Calculated fix'!Y73-'Ratios Calculated fix'!Y$428)/('Ratios Calculated fix'!Y$429-'Ratios Calculated fix'!Y$428)</f>
        <v>0.49116545361043457</v>
      </c>
      <c r="Z73" s="21">
        <f>('Ratios Calculated fix'!Z73-'Ratios Calculated fix'!Z$428)/('Ratios Calculated fix'!Z$429-'Ratios Calculated fix'!Z$428)</f>
        <v>0.67383032522374708</v>
      </c>
      <c r="AA73" s="21">
        <f>('Ratios Calculated fix'!AA73-'Ratios Calculated fix'!AA$428)/('Ratios Calculated fix'!AA$429-'Ratios Calculated fix'!AA$428)</f>
        <v>0.44693647678266474</v>
      </c>
      <c r="AB73" s="21">
        <f>('Ratios Calculated fix'!AB73-'Ratios Calculated fix'!AB$428)/('Ratios Calculated fix'!AB$429-'Ratios Calculated fix'!AB$428)</f>
        <v>0.88123077344775991</v>
      </c>
      <c r="AC73" s="21">
        <f>('Ratios Calculated fix'!AC73-'Ratios Calculated fix'!AC$428)/('Ratios Calculated fix'!AC$429-'Ratios Calculated fix'!AC$428)</f>
        <v>0.87408731203341394</v>
      </c>
      <c r="AD73" s="21">
        <f>('Ratios Calculated fix'!AD73-'Ratios Calculated fix'!AD$428)/('Ratios Calculated fix'!AD$429-'Ratios Calculated fix'!AD$428)</f>
        <v>0.44351671642115931</v>
      </c>
      <c r="AE73" s="21">
        <f>('Ratios Calculated fix'!AE73-'Ratios Calculated fix'!AE$428)/('Ratios Calculated fix'!AE$429-'Ratios Calculated fix'!AE$428)</f>
        <v>0.49757283157449023</v>
      </c>
      <c r="AF73" s="21">
        <f>('Ratios Calculated fix'!AF73-'Ratios Calculated fix'!AF$428)/('Ratios Calculated fix'!AF$429-'Ratios Calculated fix'!AF$428)</f>
        <v>0.39651023665288399</v>
      </c>
      <c r="AG73" s="21" t="e">
        <f>('Ratios Calculated fix'!AG73-'Ratios Calculated fix'!AG$428)/('Ratios Calculated fix'!AG$429-'Ratios Calculated fix'!AG$428)</f>
        <v>#DIV/0!</v>
      </c>
      <c r="AH73" s="21" t="e">
        <f>('Ratios Calculated fix'!AH73-'Ratios Calculated fix'!AH$428)/('Ratios Calculated fix'!AH$429-'Ratios Calculated fix'!AH$428)</f>
        <v>#DIV/0!</v>
      </c>
      <c r="AI73" s="21">
        <f>('Ratios Calculated fix'!AI73-'Ratios Calculated fix'!AI$428)/('Ratios Calculated fix'!AI$429-'Ratios Calculated fix'!AI$428)</f>
        <v>0.98630485477161856</v>
      </c>
      <c r="AJ73" s="21">
        <f>('Ratios Calculated fix'!AJ73-'Ratios Calculated fix'!AJ$428)/('Ratios Calculated fix'!AJ$429-'Ratios Calculated fix'!AJ$428)</f>
        <v>0.15656597704883299</v>
      </c>
      <c r="AK73" s="21" t="e">
        <f>('Ratios Calculated fix'!AK73-'Ratios Calculated fix'!AK$428)/('Ratios Calculated fix'!AK$429-'Ratios Calculated fix'!AK$428)</f>
        <v>#DIV/0!</v>
      </c>
      <c r="AL73" s="21" t="e">
        <f>('Ratios Calculated fix'!AL73-'Ratios Calculated fix'!AL$428)/('Ratios Calculated fix'!AL$429-'Ratios Calculated fix'!AL$428)</f>
        <v>#DIV/0!</v>
      </c>
      <c r="AM73" s="21">
        <f>('Ratios Calculated fix'!AM73-'Ratios Calculated fix'!AM$428)/('Ratios Calculated fix'!AM$429-'Ratios Calculated fix'!AM$428)</f>
        <v>0.31166089541797126</v>
      </c>
      <c r="AN73" s="21">
        <f>('Ratios Calculated fix'!AN73-'Ratios Calculated fix'!AN$428)/('Ratios Calculated fix'!AN$429-'Ratios Calculated fix'!AN$428)</f>
        <v>0.27628429737135501</v>
      </c>
      <c r="AO73" s="21">
        <f>('Ratios Calculated fix'!AO73-'Ratios Calculated fix'!AO$428)/('Ratios Calculated fix'!AO$429-'Ratios Calculated fix'!AO$428)</f>
        <v>0.17611959630903018</v>
      </c>
      <c r="AP73" s="21">
        <f>('Ratios Calculated fix'!AP73-'Ratios Calculated fix'!AP$428)/('Ratios Calculated fix'!AP$429-'Ratios Calculated fix'!AP$428)</f>
        <v>0.57615054330214233</v>
      </c>
      <c r="AQ73" s="21">
        <f>('Ratios Calculated fix'!AQ73-'Ratios Calculated fix'!AQ$428)/('Ratios Calculated fix'!AQ$429-'Ratios Calculated fix'!AQ$428)</f>
        <v>0.58160510478539074</v>
      </c>
      <c r="AR73" s="21">
        <f>('Ratios Calculated fix'!AR73-'Ratios Calculated fix'!AR$428)/('Ratios Calculated fix'!AR$429-'Ratios Calculated fix'!AR$428)</f>
        <v>0.3909100326773548</v>
      </c>
      <c r="AS73" s="21">
        <f>('Ratios Calculated fix'!AS73-'Ratios Calculated fix'!AS$428)/('Ratios Calculated fix'!AS$429-'Ratios Calculated fix'!AS$428)</f>
        <v>0.59961683165945434</v>
      </c>
      <c r="AT73" s="21">
        <f>('Ratios Calculated fix'!AT73-'Ratios Calculated fix'!AT$428)/('Ratios Calculated fix'!AT$429-'Ratios Calculated fix'!AT$428)</f>
        <v>0.57814028167212062</v>
      </c>
      <c r="AU73" s="21">
        <f>('Ratios Calculated fix'!AU73-'Ratios Calculated fix'!AU$428)/('Ratios Calculated fix'!AU$429-'Ratios Calculated fix'!AU$428)</f>
        <v>0.65275779501392484</v>
      </c>
      <c r="AV73" s="21" t="e">
        <f>('Ratios Calculated fix'!AV73-'Ratios Calculated fix'!AV$428)/('Ratios Calculated fix'!AV$429-'Ratios Calculated fix'!AV$428)</f>
        <v>#DIV/0!</v>
      </c>
      <c r="AW73" s="21" t="e">
        <f>('Ratios Calculated fix'!AW73-'Ratios Calculated fix'!AW$428)/('Ratios Calculated fix'!AW$429-'Ratios Calculated fix'!AW$428)</f>
        <v>#DIV/0!</v>
      </c>
      <c r="AX73" s="21" t="e">
        <f>('Ratios Calculated fix'!AX73-'Ratios Calculated fix'!AX$428)/('Ratios Calculated fix'!AX$429-'Ratios Calculated fix'!AX$428)</f>
        <v>#DIV/0!</v>
      </c>
      <c r="AY73" s="21">
        <f>('Ratios Calculated fix'!AY73-'Ratios Calculated fix'!AY$428)/('Ratios Calculated fix'!AY$429-'Ratios Calculated fix'!AY$428)</f>
        <v>0.23192172621792212</v>
      </c>
      <c r="AZ73" s="21">
        <f>('Ratios Calculated fix'!AZ73-'Ratios Calculated fix'!AZ$428)/('Ratios Calculated fix'!AZ$429-'Ratios Calculated fix'!AZ$428)</f>
        <v>0.73602998757446625</v>
      </c>
      <c r="BA73" s="21">
        <f>('Ratios Calculated fix'!BA73-'Ratios Calculated fix'!BA$428)/('Ratios Calculated fix'!BA$429-'Ratios Calculated fix'!BA$428)</f>
        <v>0.74431135284698657</v>
      </c>
      <c r="BB73" s="21" t="e">
        <f>('Ratios Calculated fix'!BB73-'Ratios Calculated fix'!BB$428)/('Ratios Calculated fix'!BB$429-'Ratios Calculated fix'!BB$428)</f>
        <v>#DIV/0!</v>
      </c>
      <c r="BC73" s="21">
        <f>('Ratios Calculated fix'!BC73-'Ratios Calculated fix'!BC$428)/('Ratios Calculated fix'!BC$429-'Ratios Calculated fix'!BC$428)</f>
        <v>0.28353437348406507</v>
      </c>
    </row>
    <row r="74" spans="1:55" x14ac:dyDescent="0.2">
      <c r="A74" s="3" t="s">
        <v>263</v>
      </c>
      <c r="B74" s="3" t="s">
        <v>263</v>
      </c>
      <c r="C74" s="3" t="s">
        <v>34</v>
      </c>
      <c r="D74" s="3">
        <v>683318</v>
      </c>
      <c r="E74" s="3" t="s">
        <v>16</v>
      </c>
      <c r="F74" s="3">
        <v>2019</v>
      </c>
      <c r="G74" s="3" t="s">
        <v>17</v>
      </c>
      <c r="H74" s="4">
        <v>43830</v>
      </c>
      <c r="I74" s="4">
        <v>43889</v>
      </c>
      <c r="J74" s="4">
        <v>43889</v>
      </c>
      <c r="K74" s="5">
        <v>143200000</v>
      </c>
      <c r="L74" s="5">
        <v>146500000</v>
      </c>
      <c r="M74" s="3" t="s">
        <v>264</v>
      </c>
      <c r="N74" s="20">
        <f>('Ratios Calculated fix'!N74-'Ratios Calculated fix'!N$428)/('Ratios Calculated fix'!N$429-'Ratios Calculated fix'!N$428)</f>
        <v>4.2073403393578769E-2</v>
      </c>
      <c r="O74" s="21">
        <f>('Ratios Calculated fix'!O74-'Ratios Calculated fix'!O$428)/('Ratios Calculated fix'!O$429-'Ratios Calculated fix'!O$428)</f>
        <v>3.6895571700487351E-2</v>
      </c>
      <c r="P74" s="21">
        <f>('Ratios Calculated fix'!P74-'Ratios Calculated fix'!P$428)/('Ratios Calculated fix'!P$429-'Ratios Calculated fix'!P$428)</f>
        <v>5.1539500023598537E-3</v>
      </c>
      <c r="Q74" s="21">
        <f>('Ratios Calculated fix'!Q74-'Ratios Calculated fix'!Q$428)/('Ratios Calculated fix'!Q$429-'Ratios Calculated fix'!Q$428)</f>
        <v>0.27773077224131881</v>
      </c>
      <c r="R74" s="21">
        <f>('Ratios Calculated fix'!R74-'Ratios Calculated fix'!R$428)/('Ratios Calculated fix'!R$429-'Ratios Calculated fix'!R$428)</f>
        <v>0.12321838043961479</v>
      </c>
      <c r="S74" s="21">
        <f>('Ratios Calculated fix'!S74-'Ratios Calculated fix'!S$428)/('Ratios Calculated fix'!S$429-'Ratios Calculated fix'!S$428)</f>
        <v>5.309265056628828E-3</v>
      </c>
      <c r="T74" s="21">
        <f>('Ratios Calculated fix'!T74-'Ratios Calculated fix'!T$428)/('Ratios Calculated fix'!T$429-'Ratios Calculated fix'!T$428)</f>
        <v>0.12351316574644698</v>
      </c>
      <c r="U74" s="21">
        <f>('Ratios Calculated fix'!U74-'Ratios Calculated fix'!U$428)/('Ratios Calculated fix'!U$429-'Ratios Calculated fix'!U$428)</f>
        <v>0.68409716786553032</v>
      </c>
      <c r="V74" s="21">
        <f>('Ratios Calculated fix'!V74-'Ratios Calculated fix'!V$428)/('Ratios Calculated fix'!V$429-'Ratios Calculated fix'!V$428)</f>
        <v>0.49163302098961154</v>
      </c>
      <c r="W74" s="21">
        <f>('Ratios Calculated fix'!W74-'Ratios Calculated fix'!W$428)/('Ratios Calculated fix'!W$429-'Ratios Calculated fix'!W$428)</f>
        <v>0.66765764005716555</v>
      </c>
      <c r="X74" s="21">
        <f>('Ratios Calculated fix'!X74-'Ratios Calculated fix'!X$428)/('Ratios Calculated fix'!X$429-'Ratios Calculated fix'!X$428)</f>
        <v>0.39333707263747336</v>
      </c>
      <c r="Y74" s="21">
        <f>('Ratios Calculated fix'!Y74-'Ratios Calculated fix'!Y$428)/('Ratios Calculated fix'!Y$429-'Ratios Calculated fix'!Y$428)</f>
        <v>0.44511674741175977</v>
      </c>
      <c r="Z74" s="21">
        <f>('Ratios Calculated fix'!Z74-'Ratios Calculated fix'!Z$428)/('Ratios Calculated fix'!Z$429-'Ratios Calculated fix'!Z$428)</f>
        <v>0.60666292736252658</v>
      </c>
      <c r="AA74" s="21">
        <f>('Ratios Calculated fix'!AA74-'Ratios Calculated fix'!AA$428)/('Ratios Calculated fix'!AA$429-'Ratios Calculated fix'!AA$428)</f>
        <v>0.57770315567816222</v>
      </c>
      <c r="AB74" s="21">
        <f>('Ratios Calculated fix'!AB74-'Ratios Calculated fix'!AB$428)/('Ratios Calculated fix'!AB$429-'Ratios Calculated fix'!AB$428)</f>
        <v>0.81713819660727538</v>
      </c>
      <c r="AC74" s="21">
        <f>('Ratios Calculated fix'!AC74-'Ratios Calculated fix'!AC$428)/('Ratios Calculated fix'!AC$429-'Ratios Calculated fix'!AC$428)</f>
        <v>0.13560879968045583</v>
      </c>
      <c r="AD74" s="21">
        <f>('Ratios Calculated fix'!AD74-'Ratios Calculated fix'!AD$428)/('Ratios Calculated fix'!AD$429-'Ratios Calculated fix'!AD$428)</f>
        <v>0.34854845142187474</v>
      </c>
      <c r="AE74" s="21">
        <f>('Ratios Calculated fix'!AE74-'Ratios Calculated fix'!AE$428)/('Ratios Calculated fix'!AE$429-'Ratios Calculated fix'!AE$428)</f>
        <v>0.39629206175406617</v>
      </c>
      <c r="AF74" s="21">
        <f>('Ratios Calculated fix'!AF74-'Ratios Calculated fix'!AF$428)/('Ratios Calculated fix'!AF$429-'Ratios Calculated fix'!AF$428)</f>
        <v>0.37507244656637612</v>
      </c>
      <c r="AG74" s="21" t="e">
        <f>('Ratios Calculated fix'!AG74-'Ratios Calculated fix'!AG$428)/('Ratios Calculated fix'!AG$429-'Ratios Calculated fix'!AG$428)</f>
        <v>#DIV/0!</v>
      </c>
      <c r="AH74" s="21" t="e">
        <f>('Ratios Calculated fix'!AH74-'Ratios Calculated fix'!AH$428)/('Ratios Calculated fix'!AH$429-'Ratios Calculated fix'!AH$428)</f>
        <v>#DIV/0!</v>
      </c>
      <c r="AI74" s="21">
        <f>('Ratios Calculated fix'!AI74-'Ratios Calculated fix'!AI$428)/('Ratios Calculated fix'!AI$429-'Ratios Calculated fix'!AI$428)</f>
        <v>0.98508286289892077</v>
      </c>
      <c r="AJ74" s="21">
        <f>('Ratios Calculated fix'!AJ74-'Ratios Calculated fix'!AJ$428)/('Ratios Calculated fix'!AJ$429-'Ratios Calculated fix'!AJ$428)</f>
        <v>9.3846547525066298E-2</v>
      </c>
      <c r="AK74" s="21" t="e">
        <f>('Ratios Calculated fix'!AK74-'Ratios Calculated fix'!AK$428)/('Ratios Calculated fix'!AK$429-'Ratios Calculated fix'!AK$428)</f>
        <v>#DIV/0!</v>
      </c>
      <c r="AL74" s="21" t="e">
        <f>('Ratios Calculated fix'!AL74-'Ratios Calculated fix'!AL$428)/('Ratios Calculated fix'!AL$429-'Ratios Calculated fix'!AL$428)</f>
        <v>#DIV/0!</v>
      </c>
      <c r="AM74" s="21">
        <f>('Ratios Calculated fix'!AM74-'Ratios Calculated fix'!AM$428)/('Ratios Calculated fix'!AM$429-'Ratios Calculated fix'!AM$428)</f>
        <v>0.32299887136641453</v>
      </c>
      <c r="AN74" s="21">
        <f>('Ratios Calculated fix'!AN74-'Ratios Calculated fix'!AN$428)/('Ratios Calculated fix'!AN$429-'Ratios Calculated fix'!AN$428)</f>
        <v>0.31959867241327378</v>
      </c>
      <c r="AO74" s="21">
        <f>('Ratios Calculated fix'!AO74-'Ratios Calculated fix'!AO$428)/('Ratios Calculated fix'!AO$429-'Ratios Calculated fix'!AO$428)</f>
        <v>0.49728943678121018</v>
      </c>
      <c r="AP74" s="21">
        <f>('Ratios Calculated fix'!AP74-'Ratios Calculated fix'!AP$428)/('Ratios Calculated fix'!AP$429-'Ratios Calculated fix'!AP$428)</f>
        <v>0.5853154568967962</v>
      </c>
      <c r="AQ74" s="21">
        <f>('Ratios Calculated fix'!AQ74-'Ratios Calculated fix'!AQ$428)/('Ratios Calculated fix'!AQ$429-'Ratios Calculated fix'!AQ$428)</f>
        <v>0.56587733984659583</v>
      </c>
      <c r="AR74" s="21">
        <f>('Ratios Calculated fix'!AR74-'Ratios Calculated fix'!AR$428)/('Ratios Calculated fix'!AR$429-'Ratios Calculated fix'!AR$428)</f>
        <v>0.20181609085372465</v>
      </c>
      <c r="AS74" s="21">
        <f>('Ratios Calculated fix'!AS74-'Ratios Calculated fix'!AS$428)/('Ratios Calculated fix'!AS$429-'Ratios Calculated fix'!AS$428)</f>
        <v>0.59590239565201863</v>
      </c>
      <c r="AT74" s="21">
        <f>('Ratios Calculated fix'!AT74-'Ratios Calculated fix'!AT$428)/('Ratios Calculated fix'!AT$429-'Ratios Calculated fix'!AT$428)</f>
        <v>0.41185980739936301</v>
      </c>
      <c r="AU74" s="21">
        <f>('Ratios Calculated fix'!AU74-'Ratios Calculated fix'!AU$428)/('Ratios Calculated fix'!AU$429-'Ratios Calculated fix'!AU$428)</f>
        <v>0.63788403924964654</v>
      </c>
      <c r="AV74" s="21" t="e">
        <f>('Ratios Calculated fix'!AV74-'Ratios Calculated fix'!AV$428)/('Ratios Calculated fix'!AV$429-'Ratios Calculated fix'!AV$428)</f>
        <v>#DIV/0!</v>
      </c>
      <c r="AW74" s="21" t="e">
        <f>('Ratios Calculated fix'!AW74-'Ratios Calculated fix'!AW$428)/('Ratios Calculated fix'!AW$429-'Ratios Calculated fix'!AW$428)</f>
        <v>#DIV/0!</v>
      </c>
      <c r="AX74" s="21" t="e">
        <f>('Ratios Calculated fix'!AX74-'Ratios Calculated fix'!AX$428)/('Ratios Calculated fix'!AX$429-'Ratios Calculated fix'!AX$428)</f>
        <v>#DIV/0!</v>
      </c>
      <c r="AY74" s="21">
        <f>('Ratios Calculated fix'!AY74-'Ratios Calculated fix'!AY$428)/('Ratios Calculated fix'!AY$429-'Ratios Calculated fix'!AY$428)</f>
        <v>0.26448424619648214</v>
      </c>
      <c r="AZ74" s="21">
        <f>('Ratios Calculated fix'!AZ74-'Ratios Calculated fix'!AZ$428)/('Ratios Calculated fix'!AZ$429-'Ratios Calculated fix'!AZ$428)</f>
        <v>0.77662843872637188</v>
      </c>
      <c r="BA74" s="21">
        <f>('Ratios Calculated fix'!BA74-'Ratios Calculated fix'!BA$428)/('Ratios Calculated fix'!BA$429-'Ratios Calculated fix'!BA$428)</f>
        <v>0.74427464346230798</v>
      </c>
      <c r="BB74" s="21" t="e">
        <f>('Ratios Calculated fix'!BB74-'Ratios Calculated fix'!BB$428)/('Ratios Calculated fix'!BB$429-'Ratios Calculated fix'!BB$428)</f>
        <v>#DIV/0!</v>
      </c>
      <c r="BC74" s="21">
        <f>('Ratios Calculated fix'!BC74-'Ratios Calculated fix'!BC$428)/('Ratios Calculated fix'!BC$429-'Ratios Calculated fix'!BC$428)</f>
        <v>0.28868432111941861</v>
      </c>
    </row>
    <row r="75" spans="1:55" x14ac:dyDescent="0.2">
      <c r="A75" s="3" t="s">
        <v>265</v>
      </c>
      <c r="B75" s="3" t="s">
        <v>266</v>
      </c>
      <c r="C75" s="3" t="s">
        <v>59</v>
      </c>
      <c r="D75" s="3">
        <v>109593</v>
      </c>
      <c r="E75" s="3" t="s">
        <v>16</v>
      </c>
      <c r="F75" s="3">
        <v>2019</v>
      </c>
      <c r="G75" s="3" t="s">
        <v>17</v>
      </c>
      <c r="H75" s="4">
        <v>43830</v>
      </c>
      <c r="I75" s="4">
        <v>43867</v>
      </c>
      <c r="J75" s="4">
        <v>43867</v>
      </c>
      <c r="K75" s="5">
        <v>120170634</v>
      </c>
      <c r="L75" s="5">
        <v>121243778</v>
      </c>
      <c r="M75" s="3" t="s">
        <v>267</v>
      </c>
      <c r="N75" s="20">
        <f>('Ratios Calculated fix'!N75-'Ratios Calculated fix'!N$428)/('Ratios Calculated fix'!N$429-'Ratios Calculated fix'!N$428)</f>
        <v>5.6172553495964159E-2</v>
      </c>
      <c r="O75" s="21">
        <f>('Ratios Calculated fix'!O75-'Ratios Calculated fix'!O$428)/('Ratios Calculated fix'!O$429-'Ratios Calculated fix'!O$428)</f>
        <v>3.7852076102003827E-2</v>
      </c>
      <c r="P75" s="21">
        <f>('Ratios Calculated fix'!P75-'Ratios Calculated fix'!P$428)/('Ratios Calculated fix'!P$429-'Ratios Calculated fix'!P$428)</f>
        <v>3.5155615592424666E-2</v>
      </c>
      <c r="Q75" s="21">
        <f>('Ratios Calculated fix'!Q75-'Ratios Calculated fix'!Q$428)/('Ratios Calculated fix'!Q$429-'Ratios Calculated fix'!Q$428)</f>
        <v>0.26382950936394034</v>
      </c>
      <c r="R75" s="21">
        <f>('Ratios Calculated fix'!R75-'Ratios Calculated fix'!R$428)/('Ratios Calculated fix'!R$429-'Ratios Calculated fix'!R$428)</f>
        <v>0.10128020278685004</v>
      </c>
      <c r="S75" s="21">
        <f>('Ratios Calculated fix'!S75-'Ratios Calculated fix'!S$428)/('Ratios Calculated fix'!S$429-'Ratios Calculated fix'!S$428)</f>
        <v>4.9577156963992265E-2</v>
      </c>
      <c r="T75" s="21">
        <f>('Ratios Calculated fix'!T75-'Ratios Calculated fix'!T$428)/('Ratios Calculated fix'!T$429-'Ratios Calculated fix'!T$428)</f>
        <v>9.3166878462086558E-2</v>
      </c>
      <c r="U75" s="21">
        <f>('Ratios Calculated fix'!U75-'Ratios Calculated fix'!U$428)/('Ratios Calculated fix'!U$429-'Ratios Calculated fix'!U$428)</f>
        <v>0.6551528339688133</v>
      </c>
      <c r="V75" s="21">
        <f>('Ratios Calculated fix'!V75-'Ratios Calculated fix'!V$428)/('Ratios Calculated fix'!V$429-'Ratios Calculated fix'!V$428)</f>
        <v>0.50116317281452227</v>
      </c>
      <c r="W75" s="21">
        <f>('Ratios Calculated fix'!W75-'Ratios Calculated fix'!W$428)/('Ratios Calculated fix'!W$429-'Ratios Calculated fix'!W$428)</f>
        <v>0.63616203363607493</v>
      </c>
      <c r="X75" s="21">
        <f>('Ratios Calculated fix'!X75-'Ratios Calculated fix'!X$428)/('Ratios Calculated fix'!X$429-'Ratios Calculated fix'!X$428)</f>
        <v>0.2344398434755772</v>
      </c>
      <c r="Y75" s="21">
        <f>('Ratios Calculated fix'!Y75-'Ratios Calculated fix'!Y$428)/('Ratios Calculated fix'!Y$429-'Ratios Calculated fix'!Y$428)</f>
        <v>0.45975974068102449</v>
      </c>
      <c r="Z75" s="21">
        <f>('Ratios Calculated fix'!Z75-'Ratios Calculated fix'!Z$428)/('Ratios Calculated fix'!Z$429-'Ratios Calculated fix'!Z$428)</f>
        <v>0.76556015652442277</v>
      </c>
      <c r="AA75" s="21">
        <f>('Ratios Calculated fix'!AA75-'Ratios Calculated fix'!AA$428)/('Ratios Calculated fix'!AA$429-'Ratios Calculated fix'!AA$428)</f>
        <v>0.17068440260688433</v>
      </c>
      <c r="AB75" s="21">
        <f>('Ratios Calculated fix'!AB75-'Ratios Calculated fix'!AB$428)/('Ratios Calculated fix'!AB$429-'Ratios Calculated fix'!AB$428)</f>
        <v>0.86611269846547989</v>
      </c>
      <c r="AC75" s="21">
        <f>('Ratios Calculated fix'!AC75-'Ratios Calculated fix'!AC$428)/('Ratios Calculated fix'!AC$429-'Ratios Calculated fix'!AC$428)</f>
        <v>0.22369855621554555</v>
      </c>
      <c r="AD75" s="21">
        <f>('Ratios Calculated fix'!AD75-'Ratios Calculated fix'!AD$428)/('Ratios Calculated fix'!AD$429-'Ratios Calculated fix'!AD$428)</f>
        <v>0.42161625076378878</v>
      </c>
      <c r="AE75" s="21">
        <f>('Ratios Calculated fix'!AE75-'Ratios Calculated fix'!AE$428)/('Ratios Calculated fix'!AE$429-'Ratios Calculated fix'!AE$428)</f>
        <v>0.47648869748686989</v>
      </c>
      <c r="AF75" s="21">
        <f>('Ratios Calculated fix'!AF75-'Ratios Calculated fix'!AF$428)/('Ratios Calculated fix'!AF$429-'Ratios Calculated fix'!AF$428)</f>
        <v>0.40630204093310307</v>
      </c>
      <c r="AG75" s="21" t="e">
        <f>('Ratios Calculated fix'!AG75-'Ratios Calculated fix'!AG$428)/('Ratios Calculated fix'!AG$429-'Ratios Calculated fix'!AG$428)</f>
        <v>#DIV/0!</v>
      </c>
      <c r="AH75" s="21" t="e">
        <f>('Ratios Calculated fix'!AH75-'Ratios Calculated fix'!AH$428)/('Ratios Calculated fix'!AH$429-'Ratios Calculated fix'!AH$428)</f>
        <v>#DIV/0!</v>
      </c>
      <c r="AI75" s="21">
        <f>('Ratios Calculated fix'!AI75-'Ratios Calculated fix'!AI$428)/('Ratios Calculated fix'!AI$429-'Ratios Calculated fix'!AI$428)</f>
        <v>0.98591529013682189</v>
      </c>
      <c r="AJ75" s="21">
        <f>('Ratios Calculated fix'!AJ75-'Ratios Calculated fix'!AJ$428)/('Ratios Calculated fix'!AJ$429-'Ratios Calculated fix'!AJ$428)</f>
        <v>0.12439408716828532</v>
      </c>
      <c r="AK75" s="21" t="e">
        <f>('Ratios Calculated fix'!AK75-'Ratios Calculated fix'!AK$428)/('Ratios Calculated fix'!AK$429-'Ratios Calculated fix'!AK$428)</f>
        <v>#DIV/0!</v>
      </c>
      <c r="AL75" s="21" t="e">
        <f>('Ratios Calculated fix'!AL75-'Ratios Calculated fix'!AL$428)/('Ratios Calculated fix'!AL$429-'Ratios Calculated fix'!AL$428)</f>
        <v>#DIV/0!</v>
      </c>
      <c r="AM75" s="21">
        <f>('Ratios Calculated fix'!AM75-'Ratios Calculated fix'!AM$428)/('Ratios Calculated fix'!AM$429-'Ratios Calculated fix'!AM$428)</f>
        <v>0.31338103643303722</v>
      </c>
      <c r="AN75" s="21">
        <f>('Ratios Calculated fix'!AN75-'Ratios Calculated fix'!AN$428)/('Ratios Calculated fix'!AN$429-'Ratios Calculated fix'!AN$428)</f>
        <v>0.27595234542861852</v>
      </c>
      <c r="AO75" s="21">
        <f>('Ratios Calculated fix'!AO75-'Ratios Calculated fix'!AO$428)/('Ratios Calculated fix'!AO$429-'Ratios Calculated fix'!AO$428)</f>
        <v>0.13890347345199569</v>
      </c>
      <c r="AP75" s="21">
        <f>('Ratios Calculated fix'!AP75-'Ratios Calculated fix'!AP$428)/('Ratios Calculated fix'!AP$429-'Ratios Calculated fix'!AP$428)</f>
        <v>0.57553870337108437</v>
      </c>
      <c r="AQ75" s="21">
        <f>('Ratios Calculated fix'!AQ75-'Ratios Calculated fix'!AQ$428)/('Ratios Calculated fix'!AQ$429-'Ratios Calculated fix'!AQ$428)</f>
        <v>0.58835918576261659</v>
      </c>
      <c r="AR75" s="21">
        <f>('Ratios Calculated fix'!AR75-'Ratios Calculated fix'!AR$428)/('Ratios Calculated fix'!AR$429-'Ratios Calculated fix'!AR$428)</f>
        <v>0.28057844632423873</v>
      </c>
      <c r="AS75" s="21">
        <f>('Ratios Calculated fix'!AS75-'Ratios Calculated fix'!AS$428)/('Ratios Calculated fix'!AS$429-'Ratios Calculated fix'!AS$428)</f>
        <v>0.59521878152877117</v>
      </c>
      <c r="AT75" s="21">
        <f>('Ratios Calculated fix'!AT75-'Ratios Calculated fix'!AT$428)/('Ratios Calculated fix'!AT$429-'Ratios Calculated fix'!AT$428)</f>
        <v>0.35687949232246902</v>
      </c>
      <c r="AU75" s="21">
        <f>('Ratios Calculated fix'!AU75-'Ratios Calculated fix'!AU$428)/('Ratios Calculated fix'!AU$429-'Ratios Calculated fix'!AU$428)</f>
        <v>0.62728369394195693</v>
      </c>
      <c r="AV75" s="21" t="e">
        <f>('Ratios Calculated fix'!AV75-'Ratios Calculated fix'!AV$428)/('Ratios Calculated fix'!AV$429-'Ratios Calculated fix'!AV$428)</f>
        <v>#DIV/0!</v>
      </c>
      <c r="AW75" s="21" t="e">
        <f>('Ratios Calculated fix'!AW75-'Ratios Calculated fix'!AW$428)/('Ratios Calculated fix'!AW$429-'Ratios Calculated fix'!AW$428)</f>
        <v>#DIV/0!</v>
      </c>
      <c r="AX75" s="21" t="e">
        <f>('Ratios Calculated fix'!AX75-'Ratios Calculated fix'!AX$428)/('Ratios Calculated fix'!AX$429-'Ratios Calculated fix'!AX$428)</f>
        <v>#DIV/0!</v>
      </c>
      <c r="AY75" s="21">
        <f>('Ratios Calculated fix'!AY75-'Ratios Calculated fix'!AY$428)/('Ratios Calculated fix'!AY$429-'Ratios Calculated fix'!AY$428)</f>
        <v>0.2678020709584466</v>
      </c>
      <c r="AZ75" s="21">
        <f>('Ratios Calculated fix'!AZ75-'Ratios Calculated fix'!AZ$428)/('Ratios Calculated fix'!AZ$429-'Ratios Calculated fix'!AZ$428)</f>
        <v>0.77337219238778199</v>
      </c>
      <c r="BA75" s="21">
        <f>('Ratios Calculated fix'!BA75-'Ratios Calculated fix'!BA$428)/('Ratios Calculated fix'!BA$429-'Ratios Calculated fix'!BA$428)</f>
        <v>0.74326951880155279</v>
      </c>
      <c r="BB75" s="21" t="e">
        <f>('Ratios Calculated fix'!BB75-'Ratios Calculated fix'!BB$428)/('Ratios Calculated fix'!BB$429-'Ratios Calculated fix'!BB$428)</f>
        <v>#DIV/0!</v>
      </c>
      <c r="BC75" s="21">
        <f>('Ratios Calculated fix'!BC75-'Ratios Calculated fix'!BC$428)/('Ratios Calculated fix'!BC$429-'Ratios Calculated fix'!BC$428)</f>
        <v>0.23057602203861727</v>
      </c>
    </row>
    <row r="76" spans="1:55" x14ac:dyDescent="0.2">
      <c r="A76" s="3" t="s">
        <v>277</v>
      </c>
      <c r="B76" s="3" t="s">
        <v>278</v>
      </c>
      <c r="C76" s="3" t="s">
        <v>24</v>
      </c>
      <c r="D76" s="3">
        <v>259186</v>
      </c>
      <c r="E76" s="3" t="s">
        <v>16</v>
      </c>
      <c r="F76" s="3">
        <v>2019</v>
      </c>
      <c r="G76" s="3" t="s">
        <v>17</v>
      </c>
      <c r="H76" s="4">
        <v>43830</v>
      </c>
      <c r="I76" s="4">
        <v>43871</v>
      </c>
      <c r="J76" s="4">
        <v>43871</v>
      </c>
      <c r="K76" s="5">
        <v>311187000</v>
      </c>
      <c r="L76" s="5">
        <v>314162000</v>
      </c>
      <c r="M76" s="3" t="s">
        <v>279</v>
      </c>
      <c r="N76" s="20">
        <f>('Ratios Calculated fix'!N76-'Ratios Calculated fix'!N$428)/('Ratios Calculated fix'!N$429-'Ratios Calculated fix'!N$428)</f>
        <v>9.5003648629140361E-2</v>
      </c>
      <c r="O76" s="21">
        <f>('Ratios Calculated fix'!O76-'Ratios Calculated fix'!O$428)/('Ratios Calculated fix'!O$429-'Ratios Calculated fix'!O$428)</f>
        <v>9.4370670090316466E-2</v>
      </c>
      <c r="P76" s="21">
        <f>('Ratios Calculated fix'!P76-'Ratios Calculated fix'!P$428)/('Ratios Calculated fix'!P$429-'Ratios Calculated fix'!P$428)</f>
        <v>9.1990362529346503E-2</v>
      </c>
      <c r="Q76" s="21">
        <f>('Ratios Calculated fix'!Q76-'Ratios Calculated fix'!Q$428)/('Ratios Calculated fix'!Q$429-'Ratios Calculated fix'!Q$428)</f>
        <v>0.25870708801834702</v>
      </c>
      <c r="R76" s="21">
        <f>('Ratios Calculated fix'!R76-'Ratios Calculated fix'!R$428)/('Ratios Calculated fix'!R$429-'Ratios Calculated fix'!R$428)</f>
        <v>2.1601248766552731E-2</v>
      </c>
      <c r="S76" s="21">
        <f>('Ratios Calculated fix'!S76-'Ratios Calculated fix'!S$428)/('Ratios Calculated fix'!S$429-'Ratios Calculated fix'!S$428)</f>
        <v>2.5975226597175862E-3</v>
      </c>
      <c r="T76" s="21">
        <f>('Ratios Calculated fix'!T76-'Ratios Calculated fix'!T$428)/('Ratios Calculated fix'!T$429-'Ratios Calculated fix'!T$428)</f>
        <v>2.1344900936325302E-2</v>
      </c>
      <c r="U76" s="21">
        <f>('Ratios Calculated fix'!U76-'Ratios Calculated fix'!U$428)/('Ratios Calculated fix'!U$429-'Ratios Calculated fix'!U$428)</f>
        <v>0.64195517384737322</v>
      </c>
      <c r="V76" s="21">
        <f>('Ratios Calculated fix'!V76-'Ratios Calculated fix'!V$428)/('Ratios Calculated fix'!V$429-'Ratios Calculated fix'!V$428)</f>
        <v>0.48856911209756027</v>
      </c>
      <c r="W76" s="21">
        <f>('Ratios Calculated fix'!W76-'Ratios Calculated fix'!W$428)/('Ratios Calculated fix'!W$429-'Ratios Calculated fix'!W$428)</f>
        <v>0.62361437799173769</v>
      </c>
      <c r="X76" s="21">
        <f>('Ratios Calculated fix'!X76-'Ratios Calculated fix'!X$428)/('Ratios Calculated fix'!X$429-'Ratios Calculated fix'!X$428)</f>
        <v>0.29578769964726404</v>
      </c>
      <c r="Y76" s="21">
        <f>('Ratios Calculated fix'!Y76-'Ratios Calculated fix'!Y$428)/('Ratios Calculated fix'!Y$429-'Ratios Calculated fix'!Y$428)</f>
        <v>0.52140585591230271</v>
      </c>
      <c r="Z76" s="21">
        <f>('Ratios Calculated fix'!Z76-'Ratios Calculated fix'!Z$428)/('Ratios Calculated fix'!Z$429-'Ratios Calculated fix'!Z$428)</f>
        <v>0.70421230035273585</v>
      </c>
      <c r="AA76" s="21">
        <f>('Ratios Calculated fix'!AA76-'Ratios Calculated fix'!AA$428)/('Ratios Calculated fix'!AA$429-'Ratios Calculated fix'!AA$428)</f>
        <v>0.21401478088805162</v>
      </c>
      <c r="AB76" s="21">
        <f>('Ratios Calculated fix'!AB76-'Ratios Calculated fix'!AB$428)/('Ratios Calculated fix'!AB$429-'Ratios Calculated fix'!AB$428)</f>
        <v>0.96046944999802497</v>
      </c>
      <c r="AC76" s="21">
        <f>('Ratios Calculated fix'!AC76-'Ratios Calculated fix'!AC$428)/('Ratios Calculated fix'!AC$429-'Ratios Calculated fix'!AC$428)</f>
        <v>0.82882665854381776</v>
      </c>
      <c r="AD76" s="21">
        <f>('Ratios Calculated fix'!AD76-'Ratios Calculated fix'!AD$428)/('Ratios Calculated fix'!AD$429-'Ratios Calculated fix'!AD$428)</f>
        <v>0.46315309693085732</v>
      </c>
      <c r="AE76" s="21">
        <f>('Ratios Calculated fix'!AE76-'Ratios Calculated fix'!AE$428)/('Ratios Calculated fix'!AE$429-'Ratios Calculated fix'!AE$428)</f>
        <v>0.52659506861028382</v>
      </c>
      <c r="AF76" s="21">
        <f>('Ratios Calculated fix'!AF76-'Ratios Calculated fix'!AF$428)/('Ratios Calculated fix'!AF$429-'Ratios Calculated fix'!AF$428)</f>
        <v>0.41580481257730068</v>
      </c>
      <c r="AG76" s="21" t="e">
        <f>('Ratios Calculated fix'!AG76-'Ratios Calculated fix'!AG$428)/('Ratios Calculated fix'!AG$429-'Ratios Calculated fix'!AG$428)</f>
        <v>#DIV/0!</v>
      </c>
      <c r="AH76" s="21" t="e">
        <f>('Ratios Calculated fix'!AH76-'Ratios Calculated fix'!AH$428)/('Ratios Calculated fix'!AH$429-'Ratios Calculated fix'!AH$428)</f>
        <v>#DIV/0!</v>
      </c>
      <c r="AI76" s="21">
        <f>('Ratios Calculated fix'!AI76-'Ratios Calculated fix'!AI$428)/('Ratios Calculated fix'!AI$429-'Ratios Calculated fix'!AI$428)</f>
        <v>0.98639158915718916</v>
      </c>
      <c r="AJ76" s="21">
        <f>('Ratios Calculated fix'!AJ76-'Ratios Calculated fix'!AJ$428)/('Ratios Calculated fix'!AJ$429-'Ratios Calculated fix'!AJ$428)</f>
        <v>0.29301174707677119</v>
      </c>
      <c r="AK76" s="21" t="e">
        <f>('Ratios Calculated fix'!AK76-'Ratios Calculated fix'!AK$428)/('Ratios Calculated fix'!AK$429-'Ratios Calculated fix'!AK$428)</f>
        <v>#DIV/0!</v>
      </c>
      <c r="AL76" s="21" t="e">
        <f>('Ratios Calculated fix'!AL76-'Ratios Calculated fix'!AL$428)/('Ratios Calculated fix'!AL$429-'Ratios Calculated fix'!AL$428)</f>
        <v>#DIV/0!</v>
      </c>
      <c r="AM76" s="21">
        <f>('Ratios Calculated fix'!AM76-'Ratios Calculated fix'!AM$428)/('Ratios Calculated fix'!AM$429-'Ratios Calculated fix'!AM$428)</f>
        <v>0.31078145803484275</v>
      </c>
      <c r="AN76" s="21">
        <f>('Ratios Calculated fix'!AN76-'Ratios Calculated fix'!AN$428)/('Ratios Calculated fix'!AN$429-'Ratios Calculated fix'!AN$428)</f>
        <v>0.27341908470851128</v>
      </c>
      <c r="AO76" s="21">
        <f>('Ratios Calculated fix'!AO76-'Ratios Calculated fix'!AO$428)/('Ratios Calculated fix'!AO$429-'Ratios Calculated fix'!AO$428)</f>
        <v>0.17414652435180708</v>
      </c>
      <c r="AP76" s="21">
        <f>('Ratios Calculated fix'!AP76-'Ratios Calculated fix'!AP$428)/('Ratios Calculated fix'!AP$429-'Ratios Calculated fix'!AP$428)</f>
        <v>0.57416114705384902</v>
      </c>
      <c r="AQ76" s="21">
        <f>('Ratios Calculated fix'!AQ76-'Ratios Calculated fix'!AQ$428)/('Ratios Calculated fix'!AQ$429-'Ratios Calculated fix'!AQ$428)</f>
        <v>0.66542267729542015</v>
      </c>
      <c r="AR76" s="21">
        <f>('Ratios Calculated fix'!AR76-'Ratios Calculated fix'!AR$428)/('Ratios Calculated fix'!AR$429-'Ratios Calculated fix'!AR$428)</f>
        <v>0.40281338347480855</v>
      </c>
      <c r="AS76" s="21">
        <f>('Ratios Calculated fix'!AS76-'Ratios Calculated fix'!AS$428)/('Ratios Calculated fix'!AS$429-'Ratios Calculated fix'!AS$428)</f>
        <v>0.60264830842352257</v>
      </c>
      <c r="AT76" s="21">
        <f>('Ratios Calculated fix'!AT76-'Ratios Calculated fix'!AT$428)/('Ratios Calculated fix'!AT$429-'Ratios Calculated fix'!AT$428)</f>
        <v>0.5931890079614025</v>
      </c>
      <c r="AU76" s="21">
        <f>('Ratios Calculated fix'!AU76-'Ratios Calculated fix'!AU$428)/('Ratios Calculated fix'!AU$429-'Ratios Calculated fix'!AU$428)</f>
        <v>0.64780870454232775</v>
      </c>
      <c r="AV76" s="21" t="e">
        <f>('Ratios Calculated fix'!AV76-'Ratios Calculated fix'!AV$428)/('Ratios Calculated fix'!AV$429-'Ratios Calculated fix'!AV$428)</f>
        <v>#DIV/0!</v>
      </c>
      <c r="AW76" s="21" t="e">
        <f>('Ratios Calculated fix'!AW76-'Ratios Calculated fix'!AW$428)/('Ratios Calculated fix'!AW$429-'Ratios Calculated fix'!AW$428)</f>
        <v>#DIV/0!</v>
      </c>
      <c r="AX76" s="21" t="e">
        <f>('Ratios Calculated fix'!AX76-'Ratios Calculated fix'!AX$428)/('Ratios Calculated fix'!AX$429-'Ratios Calculated fix'!AX$428)</f>
        <v>#DIV/0!</v>
      </c>
      <c r="AY76" s="21">
        <f>('Ratios Calculated fix'!AY76-'Ratios Calculated fix'!AY$428)/('Ratios Calculated fix'!AY$429-'Ratios Calculated fix'!AY$428)</f>
        <v>0.20859314578622165</v>
      </c>
      <c r="AZ76" s="21">
        <f>('Ratios Calculated fix'!AZ76-'Ratios Calculated fix'!AZ$428)/('Ratios Calculated fix'!AZ$429-'Ratios Calculated fix'!AZ$428)</f>
        <v>0.73463822384939848</v>
      </c>
      <c r="BA76" s="21">
        <f>('Ratios Calculated fix'!BA76-'Ratios Calculated fix'!BA$428)/('Ratios Calculated fix'!BA$429-'Ratios Calculated fix'!BA$428)</f>
        <v>0.74331518862190349</v>
      </c>
      <c r="BB76" s="21" t="e">
        <f>('Ratios Calculated fix'!BB76-'Ratios Calculated fix'!BB$428)/('Ratios Calculated fix'!BB$429-'Ratios Calculated fix'!BB$428)</f>
        <v>#DIV/0!</v>
      </c>
      <c r="BC76" s="21">
        <f>('Ratios Calculated fix'!BC76-'Ratios Calculated fix'!BC$428)/('Ratios Calculated fix'!BC$429-'Ratios Calculated fix'!BC$428)</f>
        <v>0.28166132250851961</v>
      </c>
    </row>
    <row r="77" spans="1:55" x14ac:dyDescent="0.2">
      <c r="A77" s="3" t="s">
        <v>280</v>
      </c>
      <c r="B77" s="3" t="s">
        <v>281</v>
      </c>
      <c r="C77" s="3" t="s">
        <v>59</v>
      </c>
      <c r="D77" s="3">
        <v>119051</v>
      </c>
      <c r="E77" s="3" t="s">
        <v>16</v>
      </c>
      <c r="F77" s="3">
        <v>2019</v>
      </c>
      <c r="G77" s="3" t="s">
        <v>17</v>
      </c>
      <c r="H77" s="4">
        <v>43830</v>
      </c>
      <c r="I77" s="4">
        <v>43885</v>
      </c>
      <c r="J77" s="4">
        <v>43885</v>
      </c>
      <c r="K77" s="5">
        <v>217300000</v>
      </c>
      <c r="L77" s="5">
        <v>218800000</v>
      </c>
      <c r="M77" s="3" t="s">
        <v>282</v>
      </c>
      <c r="N77" s="20">
        <f>('Ratios Calculated fix'!N77-'Ratios Calculated fix'!N$428)/('Ratios Calculated fix'!N$429-'Ratios Calculated fix'!N$428)</f>
        <v>7.9496942890774858E-2</v>
      </c>
      <c r="O77" s="21">
        <f>('Ratios Calculated fix'!O77-'Ratios Calculated fix'!O$428)/('Ratios Calculated fix'!O$429-'Ratios Calculated fix'!O$428)</f>
        <v>6.4450110188235307E-2</v>
      </c>
      <c r="P77" s="21">
        <f>('Ratios Calculated fix'!P77-'Ratios Calculated fix'!P$428)/('Ratios Calculated fix'!P$429-'Ratios Calculated fix'!P$428)</f>
        <v>0.12977640066830962</v>
      </c>
      <c r="Q77" s="21">
        <f>('Ratios Calculated fix'!Q77-'Ratios Calculated fix'!Q$428)/('Ratios Calculated fix'!Q$429-'Ratios Calculated fix'!Q$428)</f>
        <v>0.26091113728484217</v>
      </c>
      <c r="R77" s="21">
        <f>('Ratios Calculated fix'!R77-'Ratios Calculated fix'!R$428)/('Ratios Calculated fix'!R$429-'Ratios Calculated fix'!R$428)</f>
        <v>9.2464996816774059E-2</v>
      </c>
      <c r="S77" s="21">
        <f>('Ratios Calculated fix'!S77-'Ratios Calculated fix'!S$428)/('Ratios Calculated fix'!S$429-'Ratios Calculated fix'!S$428)</f>
        <v>0</v>
      </c>
      <c r="T77" s="21">
        <f>('Ratios Calculated fix'!T77-'Ratios Calculated fix'!T$428)/('Ratios Calculated fix'!T$429-'Ratios Calculated fix'!T$428)</f>
        <v>9.3422500623323315E-2</v>
      </c>
      <c r="U77" s="21">
        <f>('Ratios Calculated fix'!U77-'Ratios Calculated fix'!U$428)/('Ratios Calculated fix'!U$429-'Ratios Calculated fix'!U$428)</f>
        <v>0.64981727721818461</v>
      </c>
      <c r="V77" s="21">
        <f>('Ratios Calculated fix'!V77-'Ratios Calculated fix'!V$428)/('Ratios Calculated fix'!V$429-'Ratios Calculated fix'!V$428)</f>
        <v>0.48825282224192584</v>
      </c>
      <c r="W77" s="21">
        <f>('Ratios Calculated fix'!W77-'Ratios Calculated fix'!W$428)/('Ratios Calculated fix'!W$429-'Ratios Calculated fix'!W$428)</f>
        <v>0.63192623196135989</v>
      </c>
      <c r="X77" s="21">
        <f>('Ratios Calculated fix'!X77-'Ratios Calculated fix'!X$428)/('Ratios Calculated fix'!X$429-'Ratios Calculated fix'!X$428)</f>
        <v>8.4413271629813547E-2</v>
      </c>
      <c r="Y77" s="21">
        <f>('Ratios Calculated fix'!Y77-'Ratios Calculated fix'!Y$428)/('Ratios Calculated fix'!Y$429-'Ratios Calculated fix'!Y$428)</f>
        <v>0.48320521700746771</v>
      </c>
      <c r="Z77" s="21">
        <f>('Ratios Calculated fix'!Z77-'Ratios Calculated fix'!Z$428)/('Ratios Calculated fix'!Z$429-'Ratios Calculated fix'!Z$428)</f>
        <v>0.9155867283701864</v>
      </c>
      <c r="AA77" s="21">
        <f>('Ratios Calculated fix'!AA77-'Ratios Calculated fix'!AA$428)/('Ratios Calculated fix'!AA$429-'Ratios Calculated fix'!AA$428)</f>
        <v>0.28585114076361434</v>
      </c>
      <c r="AB77" s="21">
        <f>('Ratios Calculated fix'!AB77-'Ratios Calculated fix'!AB$428)/('Ratios Calculated fix'!AB$429-'Ratios Calculated fix'!AB$428)</f>
        <v>0.90219360517863334</v>
      </c>
      <c r="AC77" s="21">
        <f>('Ratios Calculated fix'!AC77-'Ratios Calculated fix'!AC$428)/('Ratios Calculated fix'!AC$429-'Ratios Calculated fix'!AC$428)</f>
        <v>7.6708791314953909E-2</v>
      </c>
      <c r="AD77" s="21">
        <f>('Ratios Calculated fix'!AD77-'Ratios Calculated fix'!AD$428)/('Ratios Calculated fix'!AD$429-'Ratios Calculated fix'!AD$428)</f>
        <v>0.34563757642771803</v>
      </c>
      <c r="AE77" s="21">
        <f>('Ratios Calculated fix'!AE77-'Ratios Calculated fix'!AE$428)/('Ratios Calculated fix'!AE$429-'Ratios Calculated fix'!AE$428)</f>
        <v>0.39298245975113982</v>
      </c>
      <c r="AF77" s="21">
        <f>('Ratios Calculated fix'!AF77-'Ratios Calculated fix'!AF$428)/('Ratios Calculated fix'!AF$429-'Ratios Calculated fix'!AF$428)</f>
        <v>0.39093649540673242</v>
      </c>
      <c r="AG77" s="21" t="e">
        <f>('Ratios Calculated fix'!AG77-'Ratios Calculated fix'!AG$428)/('Ratios Calculated fix'!AG$429-'Ratios Calculated fix'!AG$428)</f>
        <v>#DIV/0!</v>
      </c>
      <c r="AH77" s="21" t="e">
        <f>('Ratios Calculated fix'!AH77-'Ratios Calculated fix'!AH$428)/('Ratios Calculated fix'!AH$429-'Ratios Calculated fix'!AH$428)</f>
        <v>#DIV/0!</v>
      </c>
      <c r="AI77" s="21">
        <f>('Ratios Calculated fix'!AI77-'Ratios Calculated fix'!AI$428)/('Ratios Calculated fix'!AI$429-'Ratios Calculated fix'!AI$428)</f>
        <v>0.98520969760478561</v>
      </c>
      <c r="AJ77" s="21">
        <f>('Ratios Calculated fix'!AJ77-'Ratios Calculated fix'!AJ$428)/('Ratios Calculated fix'!AJ$429-'Ratios Calculated fix'!AJ$428)</f>
        <v>0.46382753488756284</v>
      </c>
      <c r="AK77" s="21" t="e">
        <f>('Ratios Calculated fix'!AK77-'Ratios Calculated fix'!AK$428)/('Ratios Calculated fix'!AK$429-'Ratios Calculated fix'!AK$428)</f>
        <v>#DIV/0!</v>
      </c>
      <c r="AL77" s="21" t="e">
        <f>('Ratios Calculated fix'!AL77-'Ratios Calculated fix'!AL$428)/('Ratios Calculated fix'!AL$429-'Ratios Calculated fix'!AL$428)</f>
        <v>#DIV/0!</v>
      </c>
      <c r="AM77" s="21">
        <f>('Ratios Calculated fix'!AM77-'Ratios Calculated fix'!AM$428)/('Ratios Calculated fix'!AM$429-'Ratios Calculated fix'!AM$428)</f>
        <v>0.30632011067031178</v>
      </c>
      <c r="AN77" s="21">
        <f>('Ratios Calculated fix'!AN77-'Ratios Calculated fix'!AN$428)/('Ratios Calculated fix'!AN$429-'Ratios Calculated fix'!AN$428)</f>
        <v>0.27194826337289735</v>
      </c>
      <c r="AO77" s="21">
        <f>('Ratios Calculated fix'!AO77-'Ratios Calculated fix'!AO$428)/('Ratios Calculated fix'!AO$429-'Ratios Calculated fix'!AO$428)</f>
        <v>6.0322578514704038E-2</v>
      </c>
      <c r="AP77" s="21">
        <f>('Ratios Calculated fix'!AP77-'Ratios Calculated fix'!AP$428)/('Ratios Calculated fix'!AP$429-'Ratios Calculated fix'!AP$428)</f>
        <v>0.57529183154369201</v>
      </c>
      <c r="AQ77" s="21">
        <f>('Ratios Calculated fix'!AQ77-'Ratios Calculated fix'!AQ$428)/('Ratios Calculated fix'!AQ$429-'Ratios Calculated fix'!AQ$428)</f>
        <v>0.48400169798568926</v>
      </c>
      <c r="AR77" s="21">
        <f>('Ratios Calculated fix'!AR77-'Ratios Calculated fix'!AR$428)/('Ratios Calculated fix'!AR$429-'Ratios Calculated fix'!AR$428)</f>
        <v>0.54196966571027516</v>
      </c>
      <c r="AS77" s="21">
        <f>('Ratios Calculated fix'!AS77-'Ratios Calculated fix'!AS$428)/('Ratios Calculated fix'!AS$429-'Ratios Calculated fix'!AS$428)</f>
        <v>0.52808675560225271</v>
      </c>
      <c r="AT77" s="21">
        <f>('Ratios Calculated fix'!AT77-'Ratios Calculated fix'!AT$428)/('Ratios Calculated fix'!AT$429-'Ratios Calculated fix'!AT$428)</f>
        <v>0.43092516605849435</v>
      </c>
      <c r="AU77" s="21">
        <f>('Ratios Calculated fix'!AU77-'Ratios Calculated fix'!AU$428)/('Ratios Calculated fix'!AU$429-'Ratios Calculated fix'!AU$428)</f>
        <v>0.80936560209978947</v>
      </c>
      <c r="AV77" s="21" t="e">
        <f>('Ratios Calculated fix'!AV77-'Ratios Calculated fix'!AV$428)/('Ratios Calculated fix'!AV$429-'Ratios Calculated fix'!AV$428)</f>
        <v>#DIV/0!</v>
      </c>
      <c r="AW77" s="21" t="e">
        <f>('Ratios Calculated fix'!AW77-'Ratios Calculated fix'!AW$428)/('Ratios Calculated fix'!AW$429-'Ratios Calculated fix'!AW$428)</f>
        <v>#DIV/0!</v>
      </c>
      <c r="AX77" s="21" t="e">
        <f>('Ratios Calculated fix'!AX77-'Ratios Calculated fix'!AX$428)/('Ratios Calculated fix'!AX$429-'Ratios Calculated fix'!AX$428)</f>
        <v>#DIV/0!</v>
      </c>
      <c r="AY77" s="21">
        <f>('Ratios Calculated fix'!AY77-'Ratios Calculated fix'!AY$428)/('Ratios Calculated fix'!AY$429-'Ratios Calculated fix'!AY$428)</f>
        <v>0.56845330886279499</v>
      </c>
      <c r="AZ77" s="21">
        <f>('Ratios Calculated fix'!AZ77-'Ratios Calculated fix'!AZ$428)/('Ratios Calculated fix'!AZ$429-'Ratios Calculated fix'!AZ$428)</f>
        <v>0.92951912297372097</v>
      </c>
      <c r="BA77" s="21">
        <f>('Ratios Calculated fix'!BA77-'Ratios Calculated fix'!BA$428)/('Ratios Calculated fix'!BA$429-'Ratios Calculated fix'!BA$428)</f>
        <v>0.74630734059197545</v>
      </c>
      <c r="BB77" s="21" t="e">
        <f>('Ratios Calculated fix'!BB77-'Ratios Calculated fix'!BB$428)/('Ratios Calculated fix'!BB$429-'Ratios Calculated fix'!BB$428)</f>
        <v>#DIV/0!</v>
      </c>
      <c r="BC77" s="21">
        <f>('Ratios Calculated fix'!BC77-'Ratios Calculated fix'!BC$428)/('Ratios Calculated fix'!BC$429-'Ratios Calculated fix'!BC$428)</f>
        <v>0.16144303207595995</v>
      </c>
    </row>
    <row r="78" spans="1:55" x14ac:dyDescent="0.2">
      <c r="A78" s="3" t="s">
        <v>292</v>
      </c>
      <c r="B78" s="3" t="s">
        <v>293</v>
      </c>
      <c r="C78" s="3" t="s">
        <v>91</v>
      </c>
      <c r="D78" s="3">
        <v>378113</v>
      </c>
      <c r="E78" s="3" t="s">
        <v>16</v>
      </c>
      <c r="F78" s="3">
        <v>2019</v>
      </c>
      <c r="G78" s="3" t="s">
        <v>17</v>
      </c>
      <c r="H78" s="4">
        <v>43830</v>
      </c>
      <c r="I78" s="4">
        <v>43879</v>
      </c>
      <c r="J78" s="4">
        <v>43879</v>
      </c>
      <c r="K78" s="5">
        <v>245500000</v>
      </c>
      <c r="L78" s="5">
        <v>250900000</v>
      </c>
      <c r="M78" s="3" t="s">
        <v>294</v>
      </c>
      <c r="N78" s="20">
        <f>('Ratios Calculated fix'!N78-'Ratios Calculated fix'!N$428)/('Ratios Calculated fix'!N$429-'Ratios Calculated fix'!N$428)</f>
        <v>3.3286473799653132E-2</v>
      </c>
      <c r="O78" s="21">
        <f>('Ratios Calculated fix'!O78-'Ratios Calculated fix'!O$428)/('Ratios Calculated fix'!O$429-'Ratios Calculated fix'!O$428)</f>
        <v>2.2062077909159015E-2</v>
      </c>
      <c r="P78" s="21">
        <f>('Ratios Calculated fix'!P78-'Ratios Calculated fix'!P$428)/('Ratios Calculated fix'!P$429-'Ratios Calculated fix'!P$428)</f>
        <v>2.6888968746878988E-2</v>
      </c>
      <c r="Q78" s="21">
        <f>('Ratios Calculated fix'!Q78-'Ratios Calculated fix'!Q$428)/('Ratios Calculated fix'!Q$429-'Ratios Calculated fix'!Q$428)</f>
        <v>0.26323261197616327</v>
      </c>
      <c r="R78" s="21">
        <f>('Ratios Calculated fix'!R78-'Ratios Calculated fix'!R$428)/('Ratios Calculated fix'!R$429-'Ratios Calculated fix'!R$428)</f>
        <v>0.10473108501537509</v>
      </c>
      <c r="S78" s="21">
        <f>('Ratios Calculated fix'!S78-'Ratios Calculated fix'!S$428)/('Ratios Calculated fix'!S$429-'Ratios Calculated fix'!S$428)</f>
        <v>6.5329472308745293E-2</v>
      </c>
      <c r="T78" s="21">
        <f>('Ratios Calculated fix'!T78-'Ratios Calculated fix'!T$428)/('Ratios Calculated fix'!T$429-'Ratios Calculated fix'!T$428)</f>
        <v>9.3742387157175394E-2</v>
      </c>
      <c r="U78" s="21">
        <f>('Ratios Calculated fix'!U78-'Ratios Calculated fix'!U$428)/('Ratios Calculated fix'!U$429-'Ratios Calculated fix'!U$428)</f>
        <v>0.65471186391133585</v>
      </c>
      <c r="V78" s="21">
        <f>('Ratios Calculated fix'!V78-'Ratios Calculated fix'!V$428)/('Ratios Calculated fix'!V$429-'Ratios Calculated fix'!V$428)</f>
        <v>0.50420978436362662</v>
      </c>
      <c r="W78" s="21">
        <f>('Ratios Calculated fix'!W78-'Ratios Calculated fix'!W$428)/('Ratios Calculated fix'!W$429-'Ratios Calculated fix'!W$428)</f>
        <v>0.63537161021378019</v>
      </c>
      <c r="X78" s="21">
        <f>('Ratios Calculated fix'!X78-'Ratios Calculated fix'!X$428)/('Ratios Calculated fix'!X$429-'Ratios Calculated fix'!X$428)</f>
        <v>0.13129828643583641</v>
      </c>
      <c r="Y78" s="21">
        <f>('Ratios Calculated fix'!Y78-'Ratios Calculated fix'!Y$428)/('Ratios Calculated fix'!Y$429-'Ratios Calculated fix'!Y$428)</f>
        <v>0.56163074989968098</v>
      </c>
      <c r="Z78" s="21">
        <f>('Ratios Calculated fix'!Z78-'Ratios Calculated fix'!Z$428)/('Ratios Calculated fix'!Z$429-'Ratios Calculated fix'!Z$428)</f>
        <v>0.86870171356416359</v>
      </c>
      <c r="AA78" s="21">
        <f>('Ratios Calculated fix'!AA78-'Ratios Calculated fix'!AA$428)/('Ratios Calculated fix'!AA$429-'Ratios Calculated fix'!AA$428)</f>
        <v>0.5286172081996805</v>
      </c>
      <c r="AB78" s="21">
        <f>('Ratios Calculated fix'!AB78-'Ratios Calculated fix'!AB$428)/('Ratios Calculated fix'!AB$429-'Ratios Calculated fix'!AB$428)</f>
        <v>0.87159398133174004</v>
      </c>
      <c r="AC78" s="21">
        <f>('Ratios Calculated fix'!AC78-'Ratios Calculated fix'!AC$428)/('Ratios Calculated fix'!AC$429-'Ratios Calculated fix'!AC$428)</f>
        <v>0.44144620123049572</v>
      </c>
      <c r="AD78" s="21">
        <f>('Ratios Calculated fix'!AD78-'Ratios Calculated fix'!AD$428)/('Ratios Calculated fix'!AD$429-'Ratios Calculated fix'!AD$428)</f>
        <v>0.45509517782670195</v>
      </c>
      <c r="AE78" s="21">
        <f>('Ratios Calculated fix'!AE78-'Ratios Calculated fix'!AE$428)/('Ratios Calculated fix'!AE$429-'Ratios Calculated fix'!AE$428)</f>
        <v>0.5174333886136967</v>
      </c>
      <c r="AF78" s="21">
        <f>('Ratios Calculated fix'!AF78-'Ratios Calculated fix'!AF$428)/('Ratios Calculated fix'!AF$429-'Ratios Calculated fix'!AF$428)</f>
        <v>0.42438605516891476</v>
      </c>
      <c r="AG78" s="21" t="e">
        <f>('Ratios Calculated fix'!AG78-'Ratios Calculated fix'!AG$428)/('Ratios Calculated fix'!AG$429-'Ratios Calculated fix'!AG$428)</f>
        <v>#DIV/0!</v>
      </c>
      <c r="AH78" s="21" t="e">
        <f>('Ratios Calculated fix'!AH78-'Ratios Calculated fix'!AH$428)/('Ratios Calculated fix'!AH$429-'Ratios Calculated fix'!AH$428)</f>
        <v>#DIV/0!</v>
      </c>
      <c r="AI78" s="21">
        <f>('Ratios Calculated fix'!AI78-'Ratios Calculated fix'!AI$428)/('Ratios Calculated fix'!AI$429-'Ratios Calculated fix'!AI$428)</f>
        <v>0.98789307832877915</v>
      </c>
      <c r="AJ78" s="21">
        <f>('Ratios Calculated fix'!AJ78-'Ratios Calculated fix'!AJ$428)/('Ratios Calculated fix'!AJ$429-'Ratios Calculated fix'!AJ$428)</f>
        <v>0.15598839390271929</v>
      </c>
      <c r="AK78" s="21" t="e">
        <f>('Ratios Calculated fix'!AK78-'Ratios Calculated fix'!AK$428)/('Ratios Calculated fix'!AK$429-'Ratios Calculated fix'!AK$428)</f>
        <v>#DIV/0!</v>
      </c>
      <c r="AL78" s="21" t="e">
        <f>('Ratios Calculated fix'!AL78-'Ratios Calculated fix'!AL$428)/('Ratios Calculated fix'!AL$429-'Ratios Calculated fix'!AL$428)</f>
        <v>#DIV/0!</v>
      </c>
      <c r="AM78" s="21">
        <f>('Ratios Calculated fix'!AM78-'Ratios Calculated fix'!AM$428)/('Ratios Calculated fix'!AM$429-'Ratios Calculated fix'!AM$428)</f>
        <v>0.31616507481216044</v>
      </c>
      <c r="AN78" s="21">
        <f>('Ratios Calculated fix'!AN78-'Ratios Calculated fix'!AN$428)/('Ratios Calculated fix'!AN$429-'Ratios Calculated fix'!AN$428)</f>
        <v>0.27544141436997405</v>
      </c>
      <c r="AO78" s="21">
        <f>('Ratios Calculated fix'!AO78-'Ratios Calculated fix'!AO$428)/('Ratios Calculated fix'!AO$429-'Ratios Calculated fix'!AO$428)</f>
        <v>0.13519035136125948</v>
      </c>
      <c r="AP78" s="21">
        <f>('Ratios Calculated fix'!AP78-'Ratios Calculated fix'!AP$428)/('Ratios Calculated fix'!AP$429-'Ratios Calculated fix'!AP$428)</f>
        <v>0.61728426913224566</v>
      </c>
      <c r="AQ78" s="21">
        <f>('Ratios Calculated fix'!AQ78-'Ratios Calculated fix'!AQ$428)/('Ratios Calculated fix'!AQ$429-'Ratios Calculated fix'!AQ$428)</f>
        <v>0.6478267987485179</v>
      </c>
      <c r="AR78" s="21">
        <f>('Ratios Calculated fix'!AR78-'Ratios Calculated fix'!AR$428)/('Ratios Calculated fix'!AR$429-'Ratios Calculated fix'!AR$428)</f>
        <v>0.32975322350588521</v>
      </c>
      <c r="AS78" s="21">
        <f>('Ratios Calculated fix'!AS78-'Ratios Calculated fix'!AS$428)/('Ratios Calculated fix'!AS$429-'Ratios Calculated fix'!AS$428)</f>
        <v>0.64579780285320876</v>
      </c>
      <c r="AT78" s="21">
        <f>('Ratios Calculated fix'!AT78-'Ratios Calculated fix'!AT$428)/('Ratios Calculated fix'!AT$429-'Ratios Calculated fix'!AT$428)</f>
        <v>0.41521135253066016</v>
      </c>
      <c r="AU78" s="21">
        <f>('Ratios Calculated fix'!AU78-'Ratios Calculated fix'!AU$428)/('Ratios Calculated fix'!AU$429-'Ratios Calculated fix'!AU$428)</f>
        <v>0.5497923911514887</v>
      </c>
      <c r="AV78" s="21" t="e">
        <f>('Ratios Calculated fix'!AV78-'Ratios Calculated fix'!AV$428)/('Ratios Calculated fix'!AV$429-'Ratios Calculated fix'!AV$428)</f>
        <v>#DIV/0!</v>
      </c>
      <c r="AW78" s="21" t="e">
        <f>('Ratios Calculated fix'!AW78-'Ratios Calculated fix'!AW$428)/('Ratios Calculated fix'!AW$429-'Ratios Calculated fix'!AW$428)</f>
        <v>#DIV/0!</v>
      </c>
      <c r="AX78" s="21" t="e">
        <f>('Ratios Calculated fix'!AX78-'Ratios Calculated fix'!AX$428)/('Ratios Calculated fix'!AX$429-'Ratios Calculated fix'!AX$428)</f>
        <v>#DIV/0!</v>
      </c>
      <c r="AY78" s="21">
        <f>('Ratios Calculated fix'!AY78-'Ratios Calculated fix'!AY$428)/('Ratios Calculated fix'!AY$429-'Ratios Calculated fix'!AY$428)</f>
        <v>0.25592701672897611</v>
      </c>
      <c r="AZ78" s="21">
        <f>('Ratios Calculated fix'!AZ78-'Ratios Calculated fix'!AZ$428)/('Ratios Calculated fix'!AZ$429-'Ratios Calculated fix'!AZ$428)</f>
        <v>0.76886066373063744</v>
      </c>
      <c r="BA78" s="21">
        <f>('Ratios Calculated fix'!BA78-'Ratios Calculated fix'!BA$428)/('Ratios Calculated fix'!BA$429-'Ratios Calculated fix'!BA$428)</f>
        <v>0.74215980737249265</v>
      </c>
      <c r="BB78" s="21" t="e">
        <f>('Ratios Calculated fix'!BB78-'Ratios Calculated fix'!BB$428)/('Ratios Calculated fix'!BB$429-'Ratios Calculated fix'!BB$428)</f>
        <v>#DIV/0!</v>
      </c>
      <c r="BC78" s="21">
        <f>('Ratios Calculated fix'!BC78-'Ratios Calculated fix'!BC$428)/('Ratios Calculated fix'!BC$429-'Ratios Calculated fix'!BC$428)</f>
        <v>0.25245070014655457</v>
      </c>
    </row>
    <row r="79" spans="1:55" x14ac:dyDescent="0.2">
      <c r="A79" s="3" t="s">
        <v>233</v>
      </c>
      <c r="B79" s="3" t="s">
        <v>234</v>
      </c>
      <c r="C79" s="3" t="s">
        <v>15</v>
      </c>
      <c r="D79" s="3">
        <v>378101</v>
      </c>
      <c r="E79" s="3" t="s">
        <v>16</v>
      </c>
      <c r="F79" s="3">
        <v>2019</v>
      </c>
      <c r="G79" s="3" t="s">
        <v>17</v>
      </c>
      <c r="H79" s="4">
        <v>43830</v>
      </c>
      <c r="I79" s="4">
        <v>43880</v>
      </c>
      <c r="J79" s="4">
        <v>43880</v>
      </c>
      <c r="K79" s="5">
        <v>136401000</v>
      </c>
      <c r="L79" s="5">
        <v>136253000</v>
      </c>
      <c r="M79" s="3" t="s">
        <v>235</v>
      </c>
      <c r="N79" s="20">
        <f>('Ratios Calculated fix'!N79-'Ratios Calculated fix'!N$428)/('Ratios Calculated fix'!N$429-'Ratios Calculated fix'!N$428)</f>
        <v>3.9432421994296987E-2</v>
      </c>
      <c r="O79" s="21">
        <f>('Ratios Calculated fix'!O79-'Ratios Calculated fix'!O$428)/('Ratios Calculated fix'!O$429-'Ratios Calculated fix'!O$428)</f>
        <v>3.9432421994296987E-2</v>
      </c>
      <c r="P79" s="21">
        <f>('Ratios Calculated fix'!P79-'Ratios Calculated fix'!P$428)/('Ratios Calculated fix'!P$429-'Ratios Calculated fix'!P$428)</f>
        <v>1.514414161345108E-2</v>
      </c>
      <c r="Q79" s="21">
        <f>('Ratios Calculated fix'!Q79-'Ratios Calculated fix'!Q$428)/('Ratios Calculated fix'!Q$429-'Ratios Calculated fix'!Q$428)</f>
        <v>0.26409501063307955</v>
      </c>
      <c r="R79" s="21">
        <f>('Ratios Calculated fix'!R79-'Ratios Calculated fix'!R$428)/('Ratios Calculated fix'!R$429-'Ratios Calculated fix'!R$428)</f>
        <v>9.1761371079553941E-2</v>
      </c>
      <c r="S79" s="21">
        <f>('Ratios Calculated fix'!S79-'Ratios Calculated fix'!S$428)/('Ratios Calculated fix'!S$429-'Ratios Calculated fix'!S$428)</f>
        <v>0.2448434250243442</v>
      </c>
      <c r="T79" s="21">
        <f>('Ratios Calculated fix'!T79-'Ratios Calculated fix'!T$428)/('Ratios Calculated fix'!T$429-'Ratios Calculated fix'!T$428)</f>
        <v>4.7463270625958988E-2</v>
      </c>
      <c r="U79" s="21">
        <f>('Ratios Calculated fix'!U79-'Ratios Calculated fix'!U$428)/('Ratios Calculated fix'!U$429-'Ratios Calculated fix'!U$428)</f>
        <v>0.65414156004487434</v>
      </c>
      <c r="V79" s="21">
        <f>('Ratios Calculated fix'!V79-'Ratios Calculated fix'!V$428)/('Ratios Calculated fix'!V$429-'Ratios Calculated fix'!V$428)</f>
        <v>0.55377177324343718</v>
      </c>
      <c r="W79" s="21">
        <f>('Ratios Calculated fix'!W79-'Ratios Calculated fix'!W$428)/('Ratios Calculated fix'!W$429-'Ratios Calculated fix'!W$428)</f>
        <v>0.62946573931841232</v>
      </c>
      <c r="X79" s="21">
        <f>('Ratios Calculated fix'!X79-'Ratios Calculated fix'!X$428)/('Ratios Calculated fix'!X$429-'Ratios Calculated fix'!X$428)</f>
        <v>0.47922130950764369</v>
      </c>
      <c r="Y79" s="21">
        <f>('Ratios Calculated fix'!Y79-'Ratios Calculated fix'!Y$428)/('Ratios Calculated fix'!Y$429-'Ratios Calculated fix'!Y$428)</f>
        <v>0.47218367223169549</v>
      </c>
      <c r="Z79" s="21">
        <f>('Ratios Calculated fix'!Z79-'Ratios Calculated fix'!Z$428)/('Ratios Calculated fix'!Z$429-'Ratios Calculated fix'!Z$428)</f>
        <v>0.52077869049235626</v>
      </c>
      <c r="AA79" s="21">
        <f>('Ratios Calculated fix'!AA79-'Ratios Calculated fix'!AA$428)/('Ratios Calculated fix'!AA$429-'Ratios Calculated fix'!AA$428)</f>
        <v>0.48887669403144612</v>
      </c>
      <c r="AB79" s="21">
        <f>('Ratios Calculated fix'!AB79-'Ratios Calculated fix'!AB$428)/('Ratios Calculated fix'!AB$429-'Ratios Calculated fix'!AB$428)</f>
        <v>0.86388727987149005</v>
      </c>
      <c r="AC79" s="21">
        <f>('Ratios Calculated fix'!AC79-'Ratios Calculated fix'!AC$428)/('Ratios Calculated fix'!AC$429-'Ratios Calculated fix'!AC$428)</f>
        <v>0.13353627178905095</v>
      </c>
      <c r="AD79" s="21">
        <f>('Ratios Calculated fix'!AD79-'Ratios Calculated fix'!AD$428)/('Ratios Calculated fix'!AD$429-'Ratios Calculated fix'!AD$428)</f>
        <v>0.34475092673820273</v>
      </c>
      <c r="AE79" s="21">
        <f>('Ratios Calculated fix'!AE79-'Ratios Calculated fix'!AE$428)/('Ratios Calculated fix'!AE$429-'Ratios Calculated fix'!AE$428)</f>
        <v>0.39197435820290966</v>
      </c>
      <c r="AF79" s="21">
        <f>('Ratios Calculated fix'!AF79-'Ratios Calculated fix'!AF$428)/('Ratios Calculated fix'!AF$429-'Ratios Calculated fix'!AF$428)</f>
        <v>0.37492917514515978</v>
      </c>
      <c r="AG79" s="21" t="e">
        <f>('Ratios Calculated fix'!AG79-'Ratios Calculated fix'!AG$428)/('Ratios Calculated fix'!AG$429-'Ratios Calculated fix'!AG$428)</f>
        <v>#DIV/0!</v>
      </c>
      <c r="AH79" s="21" t="e">
        <f>('Ratios Calculated fix'!AH79-'Ratios Calculated fix'!AH$428)/('Ratios Calculated fix'!AH$429-'Ratios Calculated fix'!AH$428)</f>
        <v>#DIV/0!</v>
      </c>
      <c r="AI79" s="21">
        <f>('Ratios Calculated fix'!AI79-'Ratios Calculated fix'!AI$428)/('Ratios Calculated fix'!AI$429-'Ratios Calculated fix'!AI$428)</f>
        <v>0.98579456769478169</v>
      </c>
      <c r="AJ79" s="21">
        <f>('Ratios Calculated fix'!AJ79-'Ratios Calculated fix'!AJ$428)/('Ratios Calculated fix'!AJ$429-'Ratios Calculated fix'!AJ$428)</f>
        <v>7.6831816937635369E-2</v>
      </c>
      <c r="AK79" s="21" t="e">
        <f>('Ratios Calculated fix'!AK79-'Ratios Calculated fix'!AK$428)/('Ratios Calculated fix'!AK$429-'Ratios Calculated fix'!AK$428)</f>
        <v>#DIV/0!</v>
      </c>
      <c r="AL79" s="21" t="e">
        <f>('Ratios Calculated fix'!AL79-'Ratios Calculated fix'!AL$428)/('Ratios Calculated fix'!AL$429-'Ratios Calculated fix'!AL$428)</f>
        <v>#DIV/0!</v>
      </c>
      <c r="AM79" s="21">
        <f>('Ratios Calculated fix'!AM79-'Ratios Calculated fix'!AM$428)/('Ratios Calculated fix'!AM$429-'Ratios Calculated fix'!AM$428)</f>
        <v>0.31682787974532556</v>
      </c>
      <c r="AN79" s="21">
        <f>('Ratios Calculated fix'!AN79-'Ratios Calculated fix'!AN$428)/('Ratios Calculated fix'!AN$429-'Ratios Calculated fix'!AN$428)</f>
        <v>0.30354644344519122</v>
      </c>
      <c r="AO79" s="21">
        <f>('Ratios Calculated fix'!AO79-'Ratios Calculated fix'!AO$428)/('Ratios Calculated fix'!AO$429-'Ratios Calculated fix'!AO$428)</f>
        <v>0.80739081746660746</v>
      </c>
      <c r="AP79" s="21">
        <f>('Ratios Calculated fix'!AP79-'Ratios Calculated fix'!AP$428)/('Ratios Calculated fix'!AP$429-'Ratios Calculated fix'!AP$428)</f>
        <v>0.5940110689868473</v>
      </c>
      <c r="AQ79" s="21">
        <f>('Ratios Calculated fix'!AQ79-'Ratios Calculated fix'!AQ$428)/('Ratios Calculated fix'!AQ$429-'Ratios Calculated fix'!AQ$428)</f>
        <v>0.64039672309621687</v>
      </c>
      <c r="AR79" s="21">
        <f>('Ratios Calculated fix'!AR79-'Ratios Calculated fix'!AR$428)/('Ratios Calculated fix'!AR$429-'Ratios Calculated fix'!AR$428)</f>
        <v>0.17671131595550957</v>
      </c>
      <c r="AS79" s="21">
        <f>('Ratios Calculated fix'!AS79-'Ratios Calculated fix'!AS$428)/('Ratios Calculated fix'!AS$429-'Ratios Calculated fix'!AS$428)</f>
        <v>0.60431628270598692</v>
      </c>
      <c r="AT79" s="21">
        <f>('Ratios Calculated fix'!AT79-'Ratios Calculated fix'!AT$428)/('Ratios Calculated fix'!AT$429-'Ratios Calculated fix'!AT$428)</f>
        <v>0.36983400615269429</v>
      </c>
      <c r="AU79" s="21">
        <f>('Ratios Calculated fix'!AU79-'Ratios Calculated fix'!AU$428)/('Ratios Calculated fix'!AU$429-'Ratios Calculated fix'!AU$428)</f>
        <v>0.62505471440806215</v>
      </c>
      <c r="AV79" s="21" t="e">
        <f>('Ratios Calculated fix'!AV79-'Ratios Calculated fix'!AV$428)/('Ratios Calculated fix'!AV$429-'Ratios Calculated fix'!AV$428)</f>
        <v>#DIV/0!</v>
      </c>
      <c r="AW79" s="21" t="e">
        <f>('Ratios Calculated fix'!AW79-'Ratios Calculated fix'!AW$428)/('Ratios Calculated fix'!AW$429-'Ratios Calculated fix'!AW$428)</f>
        <v>#DIV/0!</v>
      </c>
      <c r="AX79" s="21" t="e">
        <f>('Ratios Calculated fix'!AX79-'Ratios Calculated fix'!AX$428)/('Ratios Calculated fix'!AX$429-'Ratios Calculated fix'!AX$428)</f>
        <v>#DIV/0!</v>
      </c>
      <c r="AY79" s="21">
        <f>('Ratios Calculated fix'!AY79-'Ratios Calculated fix'!AY$428)/('Ratios Calculated fix'!AY$429-'Ratios Calculated fix'!AY$428)</f>
        <v>0.23259228090922243</v>
      </c>
      <c r="AZ79" s="21">
        <f>('Ratios Calculated fix'!AZ79-'Ratios Calculated fix'!AZ$428)/('Ratios Calculated fix'!AZ$429-'Ratios Calculated fix'!AZ$428)</f>
        <v>0.75352450145023109</v>
      </c>
      <c r="BA79" s="21">
        <f>('Ratios Calculated fix'!BA79-'Ratios Calculated fix'!BA$428)/('Ratios Calculated fix'!BA$429-'Ratios Calculated fix'!BA$428)</f>
        <v>0.74350969568789538</v>
      </c>
      <c r="BB79" s="21" t="e">
        <f>('Ratios Calculated fix'!BB79-'Ratios Calculated fix'!BB$428)/('Ratios Calculated fix'!BB$429-'Ratios Calculated fix'!BB$428)</f>
        <v>#DIV/0!</v>
      </c>
      <c r="BC79" s="21">
        <f>('Ratios Calculated fix'!BC79-'Ratios Calculated fix'!BC$428)/('Ratios Calculated fix'!BC$429-'Ratios Calculated fix'!BC$428)</f>
        <v>0.39595091139713734</v>
      </c>
    </row>
    <row r="80" spans="1:55" x14ac:dyDescent="0.2">
      <c r="A80" s="3" t="s">
        <v>283</v>
      </c>
      <c r="B80" s="3" t="s">
        <v>284</v>
      </c>
      <c r="C80" s="3" t="s">
        <v>38</v>
      </c>
      <c r="D80" s="3">
        <v>378110</v>
      </c>
      <c r="E80" s="3" t="s">
        <v>16</v>
      </c>
      <c r="F80" s="3">
        <v>2019</v>
      </c>
      <c r="G80" s="3" t="s">
        <v>17</v>
      </c>
      <c r="H80" s="4">
        <v>43830</v>
      </c>
      <c r="I80" s="4">
        <v>43861</v>
      </c>
      <c r="J80" s="4">
        <v>43861</v>
      </c>
      <c r="K80" s="5">
        <v>212505331</v>
      </c>
      <c r="L80" s="5">
        <v>219252116</v>
      </c>
      <c r="M80" s="3" t="s">
        <v>285</v>
      </c>
      <c r="N80" s="20">
        <f>('Ratios Calculated fix'!N80-'Ratios Calculated fix'!N$428)/('Ratios Calculated fix'!N$429-'Ratios Calculated fix'!N$428)</f>
        <v>6.6497480350124994E-3</v>
      </c>
      <c r="O80" s="21">
        <f>('Ratios Calculated fix'!O80-'Ratios Calculated fix'!O$428)/('Ratios Calculated fix'!O$429-'Ratios Calculated fix'!O$428)</f>
        <v>6.6497480350124994E-3</v>
      </c>
      <c r="P80" s="21">
        <f>('Ratios Calculated fix'!P80-'Ratios Calculated fix'!P$428)/('Ratios Calculated fix'!P$429-'Ratios Calculated fix'!P$428)</f>
        <v>5.0477437182671718E-3</v>
      </c>
      <c r="Q80" s="21">
        <f>('Ratios Calculated fix'!Q80-'Ratios Calculated fix'!Q$428)/('Ratios Calculated fix'!Q$429-'Ratios Calculated fix'!Q$428)</f>
        <v>0.26447379776831181</v>
      </c>
      <c r="R80" s="21">
        <f>('Ratios Calculated fix'!R80-'Ratios Calculated fix'!R$428)/('Ratios Calculated fix'!R$429-'Ratios Calculated fix'!R$428)</f>
        <v>0.12708314454098973</v>
      </c>
      <c r="S80" s="21">
        <f>('Ratios Calculated fix'!S80-'Ratios Calculated fix'!S$428)/('Ratios Calculated fix'!S$429-'Ratios Calculated fix'!S$428)</f>
        <v>2.02307762750174E-2</v>
      </c>
      <c r="T80" s="21">
        <f>('Ratios Calculated fix'!T80-'Ratios Calculated fix'!T$428)/('Ratios Calculated fix'!T$429-'Ratios Calculated fix'!T$428)</f>
        <v>0.12466037904434797</v>
      </c>
      <c r="U80" s="21">
        <f>('Ratios Calculated fix'!U80-'Ratios Calculated fix'!U$428)/('Ratios Calculated fix'!U$429-'Ratios Calculated fix'!U$428)</f>
        <v>0.66011942933392587</v>
      </c>
      <c r="V80" s="21">
        <f>('Ratios Calculated fix'!V80-'Ratios Calculated fix'!V$428)/('Ratios Calculated fix'!V$429-'Ratios Calculated fix'!V$428)</f>
        <v>0.49387389377071994</v>
      </c>
      <c r="W80" s="21">
        <f>('Ratios Calculated fix'!W80-'Ratios Calculated fix'!W$428)/('Ratios Calculated fix'!W$429-'Ratios Calculated fix'!W$428)</f>
        <v>0.64217164035478358</v>
      </c>
      <c r="X80" s="21">
        <f>('Ratios Calculated fix'!X80-'Ratios Calculated fix'!X$428)/('Ratios Calculated fix'!X$429-'Ratios Calculated fix'!X$428)</f>
        <v>9.858799555174623E-3</v>
      </c>
      <c r="Y80" s="21">
        <f>('Ratios Calculated fix'!Y80-'Ratios Calculated fix'!Y$428)/('Ratios Calculated fix'!Y$429-'Ratios Calculated fix'!Y$428)</f>
        <v>0.46574035230591726</v>
      </c>
      <c r="Z80" s="21">
        <f>('Ratios Calculated fix'!Z80-'Ratios Calculated fix'!Z$428)/('Ratios Calculated fix'!Z$429-'Ratios Calculated fix'!Z$428)</f>
        <v>0.99014120044482545</v>
      </c>
      <c r="AA80" s="21">
        <f>('Ratios Calculated fix'!AA80-'Ratios Calculated fix'!AA$428)/('Ratios Calculated fix'!AA$429-'Ratios Calculated fix'!AA$428)</f>
        <v>0.32716315624736747</v>
      </c>
      <c r="AB80" s="21">
        <f>('Ratios Calculated fix'!AB80-'Ratios Calculated fix'!AB$428)/('Ratios Calculated fix'!AB$429-'Ratios Calculated fix'!AB$428)</f>
        <v>0.86091157274964614</v>
      </c>
      <c r="AC80" s="21">
        <f>('Ratios Calculated fix'!AC80-'Ratios Calculated fix'!AC$428)/('Ratios Calculated fix'!AC$429-'Ratios Calculated fix'!AC$428)</f>
        <v>1</v>
      </c>
      <c r="AD80" s="21">
        <f>('Ratios Calculated fix'!AD80-'Ratios Calculated fix'!AD$428)/('Ratios Calculated fix'!AD$429-'Ratios Calculated fix'!AD$428)</f>
        <v>0.57900789091131999</v>
      </c>
      <c r="AE80" s="21">
        <f>('Ratios Calculated fix'!AE80-'Ratios Calculated fix'!AE$428)/('Ratios Calculated fix'!AE$429-'Ratios Calculated fix'!AE$428)</f>
        <v>0.43319075910299559</v>
      </c>
      <c r="AF80" s="21">
        <f>('Ratios Calculated fix'!AF80-'Ratios Calculated fix'!AF$428)/('Ratios Calculated fix'!AF$429-'Ratios Calculated fix'!AF$428)</f>
        <v>0.43686483385737562</v>
      </c>
      <c r="AG80" s="21" t="e">
        <f>('Ratios Calculated fix'!AG80-'Ratios Calculated fix'!AG$428)/('Ratios Calculated fix'!AG$429-'Ratios Calculated fix'!AG$428)</f>
        <v>#DIV/0!</v>
      </c>
      <c r="AH80" s="21" t="e">
        <f>('Ratios Calculated fix'!AH80-'Ratios Calculated fix'!AH$428)/('Ratios Calculated fix'!AH$429-'Ratios Calculated fix'!AH$428)</f>
        <v>#DIV/0!</v>
      </c>
      <c r="AI80" s="21">
        <f>('Ratios Calculated fix'!AI80-'Ratios Calculated fix'!AI$428)/('Ratios Calculated fix'!AI$429-'Ratios Calculated fix'!AI$428)</f>
        <v>0.98596678363308099</v>
      </c>
      <c r="AJ80" s="21">
        <f>('Ratios Calculated fix'!AJ80-'Ratios Calculated fix'!AJ$428)/('Ratios Calculated fix'!AJ$429-'Ratios Calculated fix'!AJ$428)</f>
        <v>0.20756569037733033</v>
      </c>
      <c r="AK80" s="21" t="e">
        <f>('Ratios Calculated fix'!AK80-'Ratios Calculated fix'!AK$428)/('Ratios Calculated fix'!AK$429-'Ratios Calculated fix'!AK$428)</f>
        <v>#DIV/0!</v>
      </c>
      <c r="AL80" s="21" t="e">
        <f>('Ratios Calculated fix'!AL80-'Ratios Calculated fix'!AL$428)/('Ratios Calculated fix'!AL$429-'Ratios Calculated fix'!AL$428)</f>
        <v>#DIV/0!</v>
      </c>
      <c r="AM80" s="21">
        <f>('Ratios Calculated fix'!AM80-'Ratios Calculated fix'!AM$428)/('Ratios Calculated fix'!AM$429-'Ratios Calculated fix'!AM$428)</f>
        <v>0.31172560594976773</v>
      </c>
      <c r="AN80" s="21">
        <f>('Ratios Calculated fix'!AN80-'Ratios Calculated fix'!AN$428)/('Ratios Calculated fix'!AN$429-'Ratios Calculated fix'!AN$428)</f>
        <v>0.2727757132368625</v>
      </c>
      <c r="AO80" s="21">
        <f>('Ratios Calculated fix'!AO80-'Ratios Calculated fix'!AO$428)/('Ratios Calculated fix'!AO$429-'Ratios Calculated fix'!AO$428)</f>
        <v>5.4918166523020145E-2</v>
      </c>
      <c r="AP80" s="21">
        <f>('Ratios Calculated fix'!AP80-'Ratios Calculated fix'!AP$428)/('Ratios Calculated fix'!AP$429-'Ratios Calculated fix'!AP$428)</f>
        <v>0.56776994345562359</v>
      </c>
      <c r="AQ80" s="21">
        <f>('Ratios Calculated fix'!AQ80-'Ratios Calculated fix'!AQ$428)/('Ratios Calculated fix'!AQ$429-'Ratios Calculated fix'!AQ$428)</f>
        <v>0.55306669376616113</v>
      </c>
      <c r="AR80" s="21">
        <f>('Ratios Calculated fix'!AR80-'Ratios Calculated fix'!AR$428)/('Ratios Calculated fix'!AR$429-'Ratios Calculated fix'!AR$428)</f>
        <v>0.43565682132924421</v>
      </c>
      <c r="AS80" s="21">
        <f>('Ratios Calculated fix'!AS80-'Ratios Calculated fix'!AS$428)/('Ratios Calculated fix'!AS$429-'Ratios Calculated fix'!AS$428)</f>
        <v>0.58320287720316943</v>
      </c>
      <c r="AT80" s="21">
        <f>('Ratios Calculated fix'!AT80-'Ratios Calculated fix'!AT$428)/('Ratios Calculated fix'!AT$429-'Ratios Calculated fix'!AT$428)</f>
        <v>0.3515485766369586</v>
      </c>
      <c r="AU80" s="21">
        <f>('Ratios Calculated fix'!AU80-'Ratios Calculated fix'!AU$428)/('Ratios Calculated fix'!AU$429-'Ratios Calculated fix'!AU$428)</f>
        <v>0.64457535348378658</v>
      </c>
      <c r="AV80" s="21" t="e">
        <f>('Ratios Calculated fix'!AV80-'Ratios Calculated fix'!AV$428)/('Ratios Calculated fix'!AV$429-'Ratios Calculated fix'!AV$428)</f>
        <v>#DIV/0!</v>
      </c>
      <c r="AW80" s="21" t="e">
        <f>('Ratios Calculated fix'!AW80-'Ratios Calculated fix'!AW$428)/('Ratios Calculated fix'!AW$429-'Ratios Calculated fix'!AW$428)</f>
        <v>#DIV/0!</v>
      </c>
      <c r="AX80" s="21" t="e">
        <f>('Ratios Calculated fix'!AX80-'Ratios Calculated fix'!AX$428)/('Ratios Calculated fix'!AX$429-'Ratios Calculated fix'!AX$428)</f>
        <v>#DIV/0!</v>
      </c>
      <c r="AY80" s="21">
        <f>('Ratios Calculated fix'!AY80-'Ratios Calculated fix'!AY$428)/('Ratios Calculated fix'!AY$429-'Ratios Calculated fix'!AY$428)</f>
        <v>0.28252133590839063</v>
      </c>
      <c r="AZ80" s="21">
        <f>('Ratios Calculated fix'!AZ80-'Ratios Calculated fix'!AZ$428)/('Ratios Calculated fix'!AZ$429-'Ratios Calculated fix'!AZ$428)</f>
        <v>0.78941903582539308</v>
      </c>
      <c r="BA80" s="21">
        <f>('Ratios Calculated fix'!BA80-'Ratios Calculated fix'!BA$428)/('Ratios Calculated fix'!BA$429-'Ratios Calculated fix'!BA$428)</f>
        <v>0.74335571867106265</v>
      </c>
      <c r="BB80" s="21" t="e">
        <f>('Ratios Calculated fix'!BB80-'Ratios Calculated fix'!BB$428)/('Ratios Calculated fix'!BB$429-'Ratios Calculated fix'!BB$428)</f>
        <v>#DIV/0!</v>
      </c>
      <c r="BC80" s="21">
        <f>('Ratios Calculated fix'!BC80-'Ratios Calculated fix'!BC$428)/('Ratios Calculated fix'!BC$429-'Ratios Calculated fix'!BC$428)</f>
        <v>0.17090330127070705</v>
      </c>
    </row>
    <row r="81" spans="1:55" x14ac:dyDescent="0.2">
      <c r="A81" s="3" t="s">
        <v>316</v>
      </c>
      <c r="B81" s="3" t="s">
        <v>317</v>
      </c>
      <c r="C81" s="3" t="s">
        <v>91</v>
      </c>
      <c r="D81" s="3">
        <v>255327</v>
      </c>
      <c r="E81" s="3" t="s">
        <v>16</v>
      </c>
      <c r="F81" s="3">
        <v>2019</v>
      </c>
      <c r="G81" s="3" t="s">
        <v>17</v>
      </c>
      <c r="H81" s="4">
        <v>43830</v>
      </c>
      <c r="I81" s="4">
        <v>43882</v>
      </c>
      <c r="J81" s="4">
        <v>43882</v>
      </c>
      <c r="K81" s="5">
        <v>856300000</v>
      </c>
      <c r="L81" s="5">
        <v>858100000</v>
      </c>
      <c r="M81" s="3" t="s">
        <v>318</v>
      </c>
      <c r="N81" s="20">
        <f>('Ratios Calculated fix'!N81-'Ratios Calculated fix'!N$428)/('Ratios Calculated fix'!N$429-'Ratios Calculated fix'!N$428)</f>
        <v>4.2536514418179593E-2</v>
      </c>
      <c r="O81" s="21">
        <f>('Ratios Calculated fix'!O81-'Ratios Calculated fix'!O$428)/('Ratios Calculated fix'!O$429-'Ratios Calculated fix'!O$428)</f>
        <v>3.1166619002809922E-2</v>
      </c>
      <c r="P81" s="21">
        <f>('Ratios Calculated fix'!P81-'Ratios Calculated fix'!P$428)/('Ratios Calculated fix'!P$429-'Ratios Calculated fix'!P$428)</f>
        <v>4.0601870032820293E-2</v>
      </c>
      <c r="Q81" s="21">
        <f>('Ratios Calculated fix'!Q81-'Ratios Calculated fix'!Q$428)/('Ratios Calculated fix'!Q$429-'Ratios Calculated fix'!Q$428)</f>
        <v>0.4278018707024831</v>
      </c>
      <c r="R81" s="21">
        <f>('Ratios Calculated fix'!R81-'Ratios Calculated fix'!R$428)/('Ratios Calculated fix'!R$429-'Ratios Calculated fix'!R$428)</f>
        <v>0.13765969808947809</v>
      </c>
      <c r="S81" s="21">
        <f>('Ratios Calculated fix'!S81-'Ratios Calculated fix'!S$428)/('Ratios Calculated fix'!S$429-'Ratios Calculated fix'!S$428)</f>
        <v>1.2587277039524333E-3</v>
      </c>
      <c r="T81" s="21">
        <f>('Ratios Calculated fix'!T81-'Ratios Calculated fix'!T$428)/('Ratios Calculated fix'!T$429-'Ratios Calculated fix'!T$428)</f>
        <v>0.13885258776554954</v>
      </c>
      <c r="U81" s="21">
        <f>('Ratios Calculated fix'!U81-'Ratios Calculated fix'!U$428)/('Ratios Calculated fix'!U$429-'Ratios Calculated fix'!U$428)</f>
        <v>1</v>
      </c>
      <c r="V81" s="21">
        <f>('Ratios Calculated fix'!V81-'Ratios Calculated fix'!V$428)/('Ratios Calculated fix'!V$429-'Ratios Calculated fix'!V$428)</f>
        <v>0.49416692903493942</v>
      </c>
      <c r="W81" s="21">
        <f>('Ratios Calculated fix'!W81-'Ratios Calculated fix'!W$428)/('Ratios Calculated fix'!W$429-'Ratios Calculated fix'!W$428)</f>
        <v>1</v>
      </c>
      <c r="X81" s="21">
        <f>('Ratios Calculated fix'!X81-'Ratios Calculated fix'!X$428)/('Ratios Calculated fix'!X$429-'Ratios Calculated fix'!X$428)</f>
        <v>0.29418983806839183</v>
      </c>
      <c r="Y81" s="21">
        <f>('Ratios Calculated fix'!Y81-'Ratios Calculated fix'!Y$428)/('Ratios Calculated fix'!Y$429-'Ratios Calculated fix'!Y$428)</f>
        <v>0.41633776281346535</v>
      </c>
      <c r="Z81" s="21">
        <f>('Ratios Calculated fix'!Z81-'Ratios Calculated fix'!Z$428)/('Ratios Calculated fix'!Z$429-'Ratios Calculated fix'!Z$428)</f>
        <v>0.70581016193160817</v>
      </c>
      <c r="AA81" s="21">
        <f>('Ratios Calculated fix'!AA81-'Ratios Calculated fix'!AA$428)/('Ratios Calculated fix'!AA$429-'Ratios Calculated fix'!AA$428)</f>
        <v>0.28400731943637209</v>
      </c>
      <c r="AB81" s="21">
        <f>('Ratios Calculated fix'!AB81-'Ratios Calculated fix'!AB$428)/('Ratios Calculated fix'!AB$429-'Ratios Calculated fix'!AB$428)</f>
        <v>0.78783521056218297</v>
      </c>
      <c r="AC81" s="21">
        <f>('Ratios Calculated fix'!AC81-'Ratios Calculated fix'!AC$428)/('Ratios Calculated fix'!AC$429-'Ratios Calculated fix'!AC$428)</f>
        <v>0.58826977919473855</v>
      </c>
      <c r="AD81" s="21">
        <f>('Ratios Calculated fix'!AD81-'Ratios Calculated fix'!AD$428)/('Ratios Calculated fix'!AD$429-'Ratios Calculated fix'!AD$428)</f>
        <v>0.484804841338696</v>
      </c>
      <c r="AE81" s="21">
        <f>('Ratios Calculated fix'!AE81-'Ratios Calculated fix'!AE$428)/('Ratios Calculated fix'!AE$429-'Ratios Calculated fix'!AE$428)</f>
        <v>0.55121263439475754</v>
      </c>
      <c r="AF81" s="21">
        <f>('Ratios Calculated fix'!AF81-'Ratios Calculated fix'!AF$428)/('Ratios Calculated fix'!AF$429-'Ratios Calculated fix'!AF$428)</f>
        <v>0.40438123007836646</v>
      </c>
      <c r="AG81" s="21" t="e">
        <f>('Ratios Calculated fix'!AG81-'Ratios Calculated fix'!AG$428)/('Ratios Calculated fix'!AG$429-'Ratios Calculated fix'!AG$428)</f>
        <v>#DIV/0!</v>
      </c>
      <c r="AH81" s="21" t="e">
        <f>('Ratios Calculated fix'!AH81-'Ratios Calculated fix'!AH$428)/('Ratios Calculated fix'!AH$429-'Ratios Calculated fix'!AH$428)</f>
        <v>#DIV/0!</v>
      </c>
      <c r="AI81" s="21">
        <f>('Ratios Calculated fix'!AI81-'Ratios Calculated fix'!AI$428)/('Ratios Calculated fix'!AI$429-'Ratios Calculated fix'!AI$428)</f>
        <v>0.98542157994904811</v>
      </c>
      <c r="AJ81" s="21">
        <f>('Ratios Calculated fix'!AJ81-'Ratios Calculated fix'!AJ$428)/('Ratios Calculated fix'!AJ$429-'Ratios Calculated fix'!AJ$428)</f>
        <v>0.18070336110687471</v>
      </c>
      <c r="AK81" s="21" t="e">
        <f>('Ratios Calculated fix'!AK81-'Ratios Calculated fix'!AK$428)/('Ratios Calculated fix'!AK$429-'Ratios Calculated fix'!AK$428)</f>
        <v>#DIV/0!</v>
      </c>
      <c r="AL81" s="21" t="e">
        <f>('Ratios Calculated fix'!AL81-'Ratios Calculated fix'!AL$428)/('Ratios Calculated fix'!AL$429-'Ratios Calculated fix'!AL$428)</f>
        <v>#DIV/0!</v>
      </c>
      <c r="AM81" s="21">
        <f>('Ratios Calculated fix'!AM81-'Ratios Calculated fix'!AM$428)/('Ratios Calculated fix'!AM$429-'Ratios Calculated fix'!AM$428)</f>
        <v>0.59563755540999663</v>
      </c>
      <c r="AN81" s="21">
        <f>('Ratios Calculated fix'!AN81-'Ratios Calculated fix'!AN$428)/('Ratios Calculated fix'!AN$429-'Ratios Calculated fix'!AN$428)</f>
        <v>0.47477709933348777</v>
      </c>
      <c r="AO81" s="21">
        <f>('Ratios Calculated fix'!AO81-'Ratios Calculated fix'!AO$428)/('Ratios Calculated fix'!AO$429-'Ratios Calculated fix'!AO$428)</f>
        <v>0.2730873824842921</v>
      </c>
      <c r="AP81" s="21">
        <f>('Ratios Calculated fix'!AP81-'Ratios Calculated fix'!AP$428)/('Ratios Calculated fix'!AP$429-'Ratios Calculated fix'!AP$428)</f>
        <v>0.58151166365243934</v>
      </c>
      <c r="AQ81" s="21">
        <f>('Ratios Calculated fix'!AQ81-'Ratios Calculated fix'!AQ$428)/('Ratios Calculated fix'!AQ$429-'Ratios Calculated fix'!AQ$428)</f>
        <v>0.70875504311538362</v>
      </c>
      <c r="AR81" s="21">
        <f>('Ratios Calculated fix'!AR81-'Ratios Calculated fix'!AR$428)/('Ratios Calculated fix'!AR$429-'Ratios Calculated fix'!AR$428)</f>
        <v>0.3467215147056556</v>
      </c>
      <c r="AS81" s="21">
        <f>('Ratios Calculated fix'!AS81-'Ratios Calculated fix'!AS$428)/('Ratios Calculated fix'!AS$429-'Ratios Calculated fix'!AS$428)</f>
        <v>0.57405380367354264</v>
      </c>
      <c r="AT81" s="21">
        <f>('Ratios Calculated fix'!AT81-'Ratios Calculated fix'!AT$428)/('Ratios Calculated fix'!AT$429-'Ratios Calculated fix'!AT$428)</f>
        <v>0.67091183434102164</v>
      </c>
      <c r="AU81" s="21">
        <f>('Ratios Calculated fix'!AU81-'Ratios Calculated fix'!AU$428)/('Ratios Calculated fix'!AU$429-'Ratios Calculated fix'!AU$428)</f>
        <v>0.68296469956752814</v>
      </c>
      <c r="AV81" s="21" t="e">
        <f>('Ratios Calculated fix'!AV81-'Ratios Calculated fix'!AV$428)/('Ratios Calculated fix'!AV$429-'Ratios Calculated fix'!AV$428)</f>
        <v>#DIV/0!</v>
      </c>
      <c r="AW81" s="21" t="e">
        <f>('Ratios Calculated fix'!AW81-'Ratios Calculated fix'!AW$428)/('Ratios Calculated fix'!AW$429-'Ratios Calculated fix'!AW$428)</f>
        <v>#DIV/0!</v>
      </c>
      <c r="AX81" s="21" t="e">
        <f>('Ratios Calculated fix'!AX81-'Ratios Calculated fix'!AX$428)/('Ratios Calculated fix'!AX$429-'Ratios Calculated fix'!AX$428)</f>
        <v>#DIV/0!</v>
      </c>
      <c r="AY81" s="21">
        <f>('Ratios Calculated fix'!AY81-'Ratios Calculated fix'!AY$428)/('Ratios Calculated fix'!AY$429-'Ratios Calculated fix'!AY$428)</f>
        <v>0.23159892272891486</v>
      </c>
      <c r="AZ81" s="21">
        <f>('Ratios Calculated fix'!AZ81-'Ratios Calculated fix'!AZ$428)/('Ratios Calculated fix'!AZ$429-'Ratios Calculated fix'!AZ$428)</f>
        <v>0.75292855169730621</v>
      </c>
      <c r="BA81" s="21">
        <f>('Ratios Calculated fix'!BA81-'Ratios Calculated fix'!BA$428)/('Ratios Calculated fix'!BA$429-'Ratios Calculated fix'!BA$428)</f>
        <v>0.74422027742130192</v>
      </c>
      <c r="BB81" s="21" t="e">
        <f>('Ratios Calculated fix'!BB81-'Ratios Calculated fix'!BB$428)/('Ratios Calculated fix'!BB$429-'Ratios Calculated fix'!BB$428)</f>
        <v>#DIV/0!</v>
      </c>
      <c r="BC81" s="21">
        <f>('Ratios Calculated fix'!BC81-'Ratios Calculated fix'!BC$428)/('Ratios Calculated fix'!BC$429-'Ratios Calculated fix'!BC$428)</f>
        <v>0.42636881217771061</v>
      </c>
    </row>
    <row r="82" spans="1:55" x14ac:dyDescent="0.2">
      <c r="A82" s="3" t="s">
        <v>1126</v>
      </c>
      <c r="B82" s="3" t="s">
        <v>1127</v>
      </c>
      <c r="C82" s="3" t="s">
        <v>91</v>
      </c>
      <c r="D82" s="3">
        <v>218764</v>
      </c>
      <c r="E82" s="3" t="s">
        <v>16</v>
      </c>
      <c r="F82" s="3">
        <v>2020</v>
      </c>
      <c r="G82" s="3" t="s">
        <v>17</v>
      </c>
      <c r="H82" s="4">
        <v>44012</v>
      </c>
      <c r="I82" s="4">
        <v>44056</v>
      </c>
      <c r="J82" s="4">
        <v>44056</v>
      </c>
      <c r="K82" s="5">
        <v>126388000</v>
      </c>
      <c r="L82" s="5">
        <v>129012000</v>
      </c>
      <c r="M82" s="3" t="s">
        <v>1128</v>
      </c>
      <c r="N82" s="20">
        <f>('Ratios Calculated fix'!N82-'Ratios Calculated fix'!N$428)/('Ratios Calculated fix'!N$429-'Ratios Calculated fix'!N$428)</f>
        <v>3.4008999737115769E-2</v>
      </c>
      <c r="O82" s="21">
        <f>('Ratios Calculated fix'!O82-'Ratios Calculated fix'!O$428)/('Ratios Calculated fix'!O$429-'Ratios Calculated fix'!O$428)</f>
        <v>2.0627349853657263E-2</v>
      </c>
      <c r="P82" s="21">
        <f>('Ratios Calculated fix'!P82-'Ratios Calculated fix'!P$428)/('Ratios Calculated fix'!P$429-'Ratios Calculated fix'!P$428)</f>
        <v>9.8407294638504627E-3</v>
      </c>
      <c r="Q82" s="21">
        <f>('Ratios Calculated fix'!Q82-'Ratios Calculated fix'!Q$428)/('Ratios Calculated fix'!Q$429-'Ratios Calculated fix'!Q$428)</f>
        <v>0.27740202095262834</v>
      </c>
      <c r="R82" s="21">
        <f>('Ratios Calculated fix'!R82-'Ratios Calculated fix'!R$428)/('Ratios Calculated fix'!R$429-'Ratios Calculated fix'!R$428)</f>
        <v>0.13019293095278317</v>
      </c>
      <c r="S82" s="21">
        <f>('Ratios Calculated fix'!S82-'Ratios Calculated fix'!S$428)/('Ratios Calculated fix'!S$429-'Ratios Calculated fix'!S$428)</f>
        <v>5.7045829009789939E-2</v>
      </c>
      <c r="T82" s="21">
        <f>('Ratios Calculated fix'!T82-'Ratios Calculated fix'!T$428)/('Ratios Calculated fix'!T$429-'Ratios Calculated fix'!T$428)</f>
        <v>0.12099875810549934</v>
      </c>
      <c r="U82" s="21">
        <f>('Ratios Calculated fix'!U82-'Ratios Calculated fix'!U$428)/('Ratios Calculated fix'!U$429-'Ratios Calculated fix'!U$428)</f>
        <v>0.68592138768378441</v>
      </c>
      <c r="V82" s="21">
        <f>('Ratios Calculated fix'!V82-'Ratios Calculated fix'!V$428)/('Ratios Calculated fix'!V$429-'Ratios Calculated fix'!V$428)</f>
        <v>0.52406404966363374</v>
      </c>
      <c r="W82" s="21">
        <f>('Ratios Calculated fix'!W82-'Ratios Calculated fix'!W$428)/('Ratios Calculated fix'!W$429-'Ratios Calculated fix'!W$428)</f>
        <v>0.66610675543762066</v>
      </c>
      <c r="X82" s="21">
        <f>('Ratios Calculated fix'!X82-'Ratios Calculated fix'!X$428)/('Ratios Calculated fix'!X$429-'Ratios Calculated fix'!X$428)</f>
        <v>0.20700298011441656</v>
      </c>
      <c r="Y82" s="21">
        <f>('Ratios Calculated fix'!Y82-'Ratios Calculated fix'!Y$428)/('Ratios Calculated fix'!Y$429-'Ratios Calculated fix'!Y$428)</f>
        <v>0.44657233196271101</v>
      </c>
      <c r="Z82" s="21">
        <f>('Ratios Calculated fix'!Z82-'Ratios Calculated fix'!Z$428)/('Ratios Calculated fix'!Z$429-'Ratios Calculated fix'!Z$428)</f>
        <v>0.79299701988558347</v>
      </c>
      <c r="AA82" s="21">
        <f>('Ratios Calculated fix'!AA82-'Ratios Calculated fix'!AA$428)/('Ratios Calculated fix'!AA$429-'Ratios Calculated fix'!AA$428)</f>
        <v>0.51388059280011145</v>
      </c>
      <c r="AB82" s="21">
        <f>('Ratios Calculated fix'!AB82-'Ratios Calculated fix'!AB$428)/('Ratios Calculated fix'!AB$429-'Ratios Calculated fix'!AB$428)</f>
        <v>0.81761864234130099</v>
      </c>
      <c r="AC82" s="21">
        <f>('Ratios Calculated fix'!AC82-'Ratios Calculated fix'!AC$428)/('Ratios Calculated fix'!AC$429-'Ratios Calculated fix'!AC$428)</f>
        <v>0.41957642972015247</v>
      </c>
      <c r="AD82" s="21">
        <f>('Ratios Calculated fix'!AD82-'Ratios Calculated fix'!AD$428)/('Ratios Calculated fix'!AD$429-'Ratios Calculated fix'!AD$428)</f>
        <v>0.44884206831348622</v>
      </c>
      <c r="AE82" s="21">
        <f>('Ratios Calculated fix'!AE82-'Ratios Calculated fix'!AE$428)/('Ratios Calculated fix'!AE$429-'Ratios Calculated fix'!AE$428)</f>
        <v>0.51032373814399246</v>
      </c>
      <c r="AF82" s="21">
        <f>('Ratios Calculated fix'!AF82-'Ratios Calculated fix'!AF$428)/('Ratios Calculated fix'!AF$429-'Ratios Calculated fix'!AF$428)</f>
        <v>0.40541947944624845</v>
      </c>
      <c r="AG82" s="21" t="e">
        <f>('Ratios Calculated fix'!AG82-'Ratios Calculated fix'!AG$428)/('Ratios Calculated fix'!AG$429-'Ratios Calculated fix'!AG$428)</f>
        <v>#DIV/0!</v>
      </c>
      <c r="AH82" s="21" t="e">
        <f>('Ratios Calculated fix'!AH82-'Ratios Calculated fix'!AH$428)/('Ratios Calculated fix'!AH$429-'Ratios Calculated fix'!AH$428)</f>
        <v>#DIV/0!</v>
      </c>
      <c r="AI82" s="21">
        <f>('Ratios Calculated fix'!AI82-'Ratios Calculated fix'!AI$428)/('Ratios Calculated fix'!AI$429-'Ratios Calculated fix'!AI$428)</f>
        <v>0.98595242147765194</v>
      </c>
      <c r="AJ82" s="21">
        <f>('Ratios Calculated fix'!AJ82-'Ratios Calculated fix'!AJ$428)/('Ratios Calculated fix'!AJ$429-'Ratios Calculated fix'!AJ$428)</f>
        <v>0.16822245524232529</v>
      </c>
      <c r="AK82" s="21" t="e">
        <f>('Ratios Calculated fix'!AK82-'Ratios Calculated fix'!AK$428)/('Ratios Calculated fix'!AK$429-'Ratios Calculated fix'!AK$428)</f>
        <v>#DIV/0!</v>
      </c>
      <c r="AL82" s="21" t="e">
        <f>('Ratios Calculated fix'!AL82-'Ratios Calculated fix'!AL$428)/('Ratios Calculated fix'!AL$429-'Ratios Calculated fix'!AL$428)</f>
        <v>#DIV/0!</v>
      </c>
      <c r="AM82" s="21">
        <f>('Ratios Calculated fix'!AM82-'Ratios Calculated fix'!AM$428)/('Ratios Calculated fix'!AM$429-'Ratios Calculated fix'!AM$428)</f>
        <v>0.34407865177471503</v>
      </c>
      <c r="AN82" s="21">
        <f>('Ratios Calculated fix'!AN82-'Ratios Calculated fix'!AN$428)/('Ratios Calculated fix'!AN$429-'Ratios Calculated fix'!AN$428)</f>
        <v>0.29712478844949392</v>
      </c>
      <c r="AO82" s="21">
        <f>('Ratios Calculated fix'!AO82-'Ratios Calculated fix'!AO$428)/('Ratios Calculated fix'!AO$429-'Ratios Calculated fix'!AO$428)</f>
        <v>0.27101715854749409</v>
      </c>
      <c r="AP82" s="21">
        <f>('Ratios Calculated fix'!AP82-'Ratios Calculated fix'!AP$428)/('Ratios Calculated fix'!AP$429-'Ratios Calculated fix'!AP$428)</f>
        <v>0.61511881542918545</v>
      </c>
      <c r="AQ82" s="21">
        <f>('Ratios Calculated fix'!AQ82-'Ratios Calculated fix'!AQ$428)/('Ratios Calculated fix'!AQ$429-'Ratios Calculated fix'!AQ$428)</f>
        <v>0.71378174784187676</v>
      </c>
      <c r="AR82" s="21">
        <f>('Ratios Calculated fix'!AR82-'Ratios Calculated fix'!AR$428)/('Ratios Calculated fix'!AR$429-'Ratios Calculated fix'!AR$428)</f>
        <v>0.30854961455348412</v>
      </c>
      <c r="AS82" s="21">
        <f>('Ratios Calculated fix'!AS82-'Ratios Calculated fix'!AS$428)/('Ratios Calculated fix'!AS$429-'Ratios Calculated fix'!AS$428)</f>
        <v>0.59355108511371868</v>
      </c>
      <c r="AT82" s="21">
        <f>('Ratios Calculated fix'!AT82-'Ratios Calculated fix'!AT$428)/('Ratios Calculated fix'!AT$429-'Ratios Calculated fix'!AT$428)</f>
        <v>0.57386477848965078</v>
      </c>
      <c r="AU82" s="21">
        <f>('Ratios Calculated fix'!AU82-'Ratios Calculated fix'!AU$428)/('Ratios Calculated fix'!AU$429-'Ratios Calculated fix'!AU$428)</f>
        <v>0.62100513265845003</v>
      </c>
      <c r="AV82" s="21" t="e">
        <f>('Ratios Calculated fix'!AV82-'Ratios Calculated fix'!AV$428)/('Ratios Calculated fix'!AV$429-'Ratios Calculated fix'!AV$428)</f>
        <v>#DIV/0!</v>
      </c>
      <c r="AW82" s="21" t="e">
        <f>('Ratios Calculated fix'!AW82-'Ratios Calculated fix'!AW$428)/('Ratios Calculated fix'!AW$429-'Ratios Calculated fix'!AW$428)</f>
        <v>#DIV/0!</v>
      </c>
      <c r="AX82" s="21" t="e">
        <f>('Ratios Calculated fix'!AX82-'Ratios Calculated fix'!AX$428)/('Ratios Calculated fix'!AX$429-'Ratios Calculated fix'!AX$428)</f>
        <v>#DIV/0!</v>
      </c>
      <c r="AY82" s="21">
        <f>('Ratios Calculated fix'!AY82-'Ratios Calculated fix'!AY$428)/('Ratios Calculated fix'!AY$429-'Ratios Calculated fix'!AY$428)</f>
        <v>0.23760240206223049</v>
      </c>
      <c r="AZ82" s="21">
        <f>('Ratios Calculated fix'!AZ82-'Ratios Calculated fix'!AZ$428)/('Ratios Calculated fix'!AZ$429-'Ratios Calculated fix'!AZ$428)</f>
        <v>0.76015688821549621</v>
      </c>
      <c r="BA82" s="21">
        <f>('Ratios Calculated fix'!BA82-'Ratios Calculated fix'!BA$428)/('Ratios Calculated fix'!BA$429-'Ratios Calculated fix'!BA$428)</f>
        <v>0.74311194453777729</v>
      </c>
      <c r="BB82" s="21" t="e">
        <f>('Ratios Calculated fix'!BB82-'Ratios Calculated fix'!BB$428)/('Ratios Calculated fix'!BB$429-'Ratios Calculated fix'!BB$428)</f>
        <v>#DIV/0!</v>
      </c>
      <c r="BC82" s="21">
        <f>('Ratios Calculated fix'!BC82-'Ratios Calculated fix'!BC$428)/('Ratios Calculated fix'!BC$429-'Ratios Calculated fix'!BC$428)</f>
        <v>0.36040481863367191</v>
      </c>
    </row>
    <row r="83" spans="1:55" x14ac:dyDescent="0.2">
      <c r="A83" s="3" t="s">
        <v>319</v>
      </c>
      <c r="B83" s="3" t="s">
        <v>320</v>
      </c>
      <c r="C83" s="3" t="s">
        <v>38</v>
      </c>
      <c r="D83" s="3">
        <v>106366</v>
      </c>
      <c r="E83" s="3" t="s">
        <v>16</v>
      </c>
      <c r="F83" s="3">
        <v>2019</v>
      </c>
      <c r="G83" s="3" t="s">
        <v>17</v>
      </c>
      <c r="H83" s="4">
        <v>43830</v>
      </c>
      <c r="I83" s="4">
        <v>43860</v>
      </c>
      <c r="J83" s="4">
        <v>43860</v>
      </c>
      <c r="K83" s="5">
        <v>4560000000</v>
      </c>
      <c r="L83" s="5">
        <v>4620000000</v>
      </c>
      <c r="M83" s="3" t="s">
        <v>321</v>
      </c>
      <c r="N83" s="20">
        <f>('Ratios Calculated fix'!N83-'Ratios Calculated fix'!N$428)/('Ratios Calculated fix'!N$429-'Ratios Calculated fix'!N$428)</f>
        <v>2.2920744950756789E-2</v>
      </c>
      <c r="O83" s="21">
        <f>('Ratios Calculated fix'!O83-'Ratios Calculated fix'!O$428)/('Ratios Calculated fix'!O$429-'Ratios Calculated fix'!O$428)</f>
        <v>2.2920744950756789E-2</v>
      </c>
      <c r="P83" s="21">
        <f>('Ratios Calculated fix'!P83-'Ratios Calculated fix'!P$428)/('Ratios Calculated fix'!P$429-'Ratios Calculated fix'!P$428)</f>
        <v>1.4050558322164014E-2</v>
      </c>
      <c r="Q83" s="21">
        <f>('Ratios Calculated fix'!Q83-'Ratios Calculated fix'!Q$428)/('Ratios Calculated fix'!Q$429-'Ratios Calculated fix'!Q$428)</f>
        <v>0.26301749497174559</v>
      </c>
      <c r="R83" s="21">
        <f>('Ratios Calculated fix'!R83-'Ratios Calculated fix'!R$428)/('Ratios Calculated fix'!R$429-'Ratios Calculated fix'!R$428)</f>
        <v>9.1365990797519864E-2</v>
      </c>
      <c r="S83" s="21">
        <f>('Ratios Calculated fix'!S83-'Ratios Calculated fix'!S$428)/('Ratios Calculated fix'!S$429-'Ratios Calculated fix'!S$428)</f>
        <v>3.9725004444437981E-2</v>
      </c>
      <c r="T83" s="21">
        <f>('Ratios Calculated fix'!T83-'Ratios Calculated fix'!T$428)/('Ratios Calculated fix'!T$429-'Ratios Calculated fix'!T$428)</f>
        <v>8.497072993010088E-2</v>
      </c>
      <c r="U83" s="21">
        <f>('Ratios Calculated fix'!U83-'Ratios Calculated fix'!U$428)/('Ratios Calculated fix'!U$429-'Ratios Calculated fix'!U$428)</f>
        <v>0.65260168514017514</v>
      </c>
      <c r="V83" s="21">
        <f>('Ratios Calculated fix'!V83-'Ratios Calculated fix'!V$428)/('Ratios Calculated fix'!V$429-'Ratios Calculated fix'!V$428)</f>
        <v>0.49772450673400986</v>
      </c>
      <c r="W83" s="21">
        <f>('Ratios Calculated fix'!W83-'Ratios Calculated fix'!W$428)/('Ratios Calculated fix'!W$429-'Ratios Calculated fix'!W$428)</f>
        <v>0.63384402746531721</v>
      </c>
      <c r="X83" s="21">
        <f>('Ratios Calculated fix'!X83-'Ratios Calculated fix'!X$428)/('Ratios Calculated fix'!X$429-'Ratios Calculated fix'!X$428)</f>
        <v>6.6762846671706372E-2</v>
      </c>
      <c r="Y83" s="21">
        <f>('Ratios Calculated fix'!Y83-'Ratios Calculated fix'!Y$428)/('Ratios Calculated fix'!Y$429-'Ratios Calculated fix'!Y$428)</f>
        <v>0.52558590977674902</v>
      </c>
      <c r="Z83" s="21">
        <f>('Ratios Calculated fix'!Z83-'Ratios Calculated fix'!Z$428)/('Ratios Calculated fix'!Z$429-'Ratios Calculated fix'!Z$428)</f>
        <v>0.93323715332829371</v>
      </c>
      <c r="AA83" s="21">
        <f>('Ratios Calculated fix'!AA83-'Ratios Calculated fix'!AA$428)/('Ratios Calculated fix'!AA$429-'Ratios Calculated fix'!AA$428)</f>
        <v>0.31845546068333364</v>
      </c>
      <c r="AB83" s="21">
        <f>('Ratios Calculated fix'!AB83-'Ratios Calculated fix'!AB$428)/('Ratios Calculated fix'!AB$429-'Ratios Calculated fix'!AB$428)</f>
        <v>0.87375147945559917</v>
      </c>
      <c r="AC83" s="21">
        <f>('Ratios Calculated fix'!AC83-'Ratios Calculated fix'!AC$428)/('Ratios Calculated fix'!AC$429-'Ratios Calculated fix'!AC$428)</f>
        <v>0.69050276777013186</v>
      </c>
      <c r="AD83" s="21">
        <f>('Ratios Calculated fix'!AD83-'Ratios Calculated fix'!AD$428)/('Ratios Calculated fix'!AD$429-'Ratios Calculated fix'!AD$428)</f>
        <v>0.56414119666127505</v>
      </c>
      <c r="AE83" s="21">
        <f>('Ratios Calculated fix'!AE83-'Ratios Calculated fix'!AE$428)/('Ratios Calculated fix'!AE$429-'Ratios Calculated fix'!AE$428)</f>
        <v>0.53402604084379346</v>
      </c>
      <c r="AF83" s="21">
        <f>('Ratios Calculated fix'!AF83-'Ratios Calculated fix'!AF$428)/('Ratios Calculated fix'!AF$429-'Ratios Calculated fix'!AF$428)</f>
        <v>0.44620092622141938</v>
      </c>
      <c r="AG83" s="21" t="e">
        <f>('Ratios Calculated fix'!AG83-'Ratios Calculated fix'!AG$428)/('Ratios Calculated fix'!AG$429-'Ratios Calculated fix'!AG$428)</f>
        <v>#DIV/0!</v>
      </c>
      <c r="AH83" s="21" t="e">
        <f>('Ratios Calculated fix'!AH83-'Ratios Calculated fix'!AH$428)/('Ratios Calculated fix'!AH$429-'Ratios Calculated fix'!AH$428)</f>
        <v>#DIV/0!</v>
      </c>
      <c r="AI83" s="21">
        <f>('Ratios Calculated fix'!AI83-'Ratios Calculated fix'!AI$428)/('Ratios Calculated fix'!AI$429-'Ratios Calculated fix'!AI$428)</f>
        <v>0.98602796729507858</v>
      </c>
      <c r="AJ83" s="21">
        <f>('Ratios Calculated fix'!AJ83-'Ratios Calculated fix'!AJ$428)/('Ratios Calculated fix'!AJ$429-'Ratios Calculated fix'!AJ$428)</f>
        <v>0.19208874255707875</v>
      </c>
      <c r="AK83" s="21" t="e">
        <f>('Ratios Calculated fix'!AK83-'Ratios Calculated fix'!AK$428)/('Ratios Calculated fix'!AK$429-'Ratios Calculated fix'!AK$428)</f>
        <v>#DIV/0!</v>
      </c>
      <c r="AL83" s="21" t="e">
        <f>('Ratios Calculated fix'!AL83-'Ratios Calculated fix'!AL$428)/('Ratios Calculated fix'!AL$429-'Ratios Calculated fix'!AL$428)</f>
        <v>#DIV/0!</v>
      </c>
      <c r="AM83" s="21">
        <f>('Ratios Calculated fix'!AM83-'Ratios Calculated fix'!AM$428)/('Ratios Calculated fix'!AM$429-'Ratios Calculated fix'!AM$428)</f>
        <v>0.31566094755198165</v>
      </c>
      <c r="AN83" s="21">
        <f>('Ratios Calculated fix'!AN83-'Ratios Calculated fix'!AN$428)/('Ratios Calculated fix'!AN$429-'Ratios Calculated fix'!AN$428)</f>
        <v>0.27380237811450597</v>
      </c>
      <c r="AO83" s="21">
        <f>('Ratios Calculated fix'!AO83-'Ratios Calculated fix'!AO$428)/('Ratios Calculated fix'!AO$429-'Ratios Calculated fix'!AO$428)</f>
        <v>9.393306954657088E-2</v>
      </c>
      <c r="AP83" s="21">
        <f>('Ratios Calculated fix'!AP83-'Ratios Calculated fix'!AP$428)/('Ratios Calculated fix'!AP$429-'Ratios Calculated fix'!AP$428)</f>
        <v>0.55981430052392012</v>
      </c>
      <c r="AQ83" s="21">
        <f>('Ratios Calculated fix'!AQ83-'Ratios Calculated fix'!AQ$428)/('Ratios Calculated fix'!AQ$429-'Ratios Calculated fix'!AQ$428)</f>
        <v>0.64372416408577871</v>
      </c>
      <c r="AR83" s="21">
        <f>('Ratios Calculated fix'!AR83-'Ratios Calculated fix'!AR$428)/('Ratios Calculated fix'!AR$429-'Ratios Calculated fix'!AR$428)</f>
        <v>0.40173762629073584</v>
      </c>
      <c r="AS83" s="21">
        <f>('Ratios Calculated fix'!AS83-'Ratios Calculated fix'!AS$428)/('Ratios Calculated fix'!AS$429-'Ratios Calculated fix'!AS$428)</f>
        <v>0.5884506368717175</v>
      </c>
      <c r="AT83" s="21">
        <f>('Ratios Calculated fix'!AT83-'Ratios Calculated fix'!AT$428)/('Ratios Calculated fix'!AT$429-'Ratios Calculated fix'!AT$428)</f>
        <v>0.41695167728016186</v>
      </c>
      <c r="AU83" s="21">
        <f>('Ratios Calculated fix'!AU83-'Ratios Calculated fix'!AU$428)/('Ratios Calculated fix'!AU$429-'Ratios Calculated fix'!AU$428)</f>
        <v>0.64479670265115197</v>
      </c>
      <c r="AV83" s="21" t="e">
        <f>('Ratios Calculated fix'!AV83-'Ratios Calculated fix'!AV$428)/('Ratios Calculated fix'!AV$429-'Ratios Calculated fix'!AV$428)</f>
        <v>#DIV/0!</v>
      </c>
      <c r="AW83" s="21" t="e">
        <f>('Ratios Calculated fix'!AW83-'Ratios Calculated fix'!AW$428)/('Ratios Calculated fix'!AW$429-'Ratios Calculated fix'!AW$428)</f>
        <v>#DIV/0!</v>
      </c>
      <c r="AX83" s="21" t="e">
        <f>('Ratios Calculated fix'!AX83-'Ratios Calculated fix'!AX$428)/('Ratios Calculated fix'!AX$429-'Ratios Calculated fix'!AX$428)</f>
        <v>#DIV/0!</v>
      </c>
      <c r="AY83" s="21">
        <f>('Ratios Calculated fix'!AY83-'Ratios Calculated fix'!AY$428)/('Ratios Calculated fix'!AY$429-'Ratios Calculated fix'!AY$428)</f>
        <v>0.23941434243740822</v>
      </c>
      <c r="AZ83" s="21">
        <f>('Ratios Calculated fix'!AZ83-'Ratios Calculated fix'!AZ$428)/('Ratios Calculated fix'!AZ$429-'Ratios Calculated fix'!AZ$428)</f>
        <v>0.76123598375761137</v>
      </c>
      <c r="BA83" s="21">
        <f>('Ratios Calculated fix'!BA83-'Ratios Calculated fix'!BA$428)/('Ratios Calculated fix'!BA$429-'Ratios Calculated fix'!BA$428)</f>
        <v>0.74330623630450554</v>
      </c>
      <c r="BB83" s="21" t="e">
        <f>('Ratios Calculated fix'!BB83-'Ratios Calculated fix'!BB$428)/('Ratios Calculated fix'!BB$429-'Ratios Calculated fix'!BB$428)</f>
        <v>#DIV/0!</v>
      </c>
      <c r="BC83" s="21">
        <f>('Ratios Calculated fix'!BC83-'Ratios Calculated fix'!BC$428)/('Ratios Calculated fix'!BC$429-'Ratios Calculated fix'!BC$428)</f>
        <v>0.22701887525020895</v>
      </c>
    </row>
    <row r="84" spans="1:55" x14ac:dyDescent="0.2">
      <c r="A84" s="3" t="s">
        <v>304</v>
      </c>
      <c r="B84" s="3" t="s">
        <v>305</v>
      </c>
      <c r="C84" s="3" t="s">
        <v>113</v>
      </c>
      <c r="D84" s="3">
        <v>378116</v>
      </c>
      <c r="E84" s="3" t="s">
        <v>16</v>
      </c>
      <c r="F84" s="3">
        <v>2019</v>
      </c>
      <c r="G84" s="3" t="s">
        <v>17</v>
      </c>
      <c r="H84" s="4">
        <v>43830</v>
      </c>
      <c r="I84" s="4">
        <v>43889</v>
      </c>
      <c r="J84" s="4">
        <v>43889</v>
      </c>
      <c r="K84" s="5">
        <v>357463000</v>
      </c>
      <c r="L84" s="5">
        <v>358385000</v>
      </c>
      <c r="M84" s="3" t="s">
        <v>306</v>
      </c>
      <c r="N84" s="20">
        <f>('Ratios Calculated fix'!N84-'Ratios Calculated fix'!N$428)/('Ratios Calculated fix'!N$429-'Ratios Calculated fix'!N$428)</f>
        <v>1</v>
      </c>
      <c r="O84" s="21">
        <f>('Ratios Calculated fix'!O84-'Ratios Calculated fix'!O$428)/('Ratios Calculated fix'!O$429-'Ratios Calculated fix'!O$428)</f>
        <v>1</v>
      </c>
      <c r="P84" s="21">
        <f>('Ratios Calculated fix'!P84-'Ratios Calculated fix'!P$428)/('Ratios Calculated fix'!P$429-'Ratios Calculated fix'!P$428)</f>
        <v>0.12081222481672615</v>
      </c>
      <c r="Q84" s="21">
        <f>('Ratios Calculated fix'!Q84-'Ratios Calculated fix'!Q$428)/('Ratios Calculated fix'!Q$429-'Ratios Calculated fix'!Q$428)</f>
        <v>0.26546204761485837</v>
      </c>
      <c r="R84" s="21">
        <f>('Ratios Calculated fix'!R84-'Ratios Calculated fix'!R$428)/('Ratios Calculated fix'!R$429-'Ratios Calculated fix'!R$428)</f>
        <v>7.8171885937705667E-3</v>
      </c>
      <c r="S84" s="21">
        <f>('Ratios Calculated fix'!S84-'Ratios Calculated fix'!S$428)/('Ratios Calculated fix'!S$429-'Ratios Calculated fix'!S$428)</f>
        <v>0</v>
      </c>
      <c r="T84" s="21">
        <f>('Ratios Calculated fix'!T84-'Ratios Calculated fix'!T$428)/('Ratios Calculated fix'!T$429-'Ratios Calculated fix'!T$428)</f>
        <v>7.8981380134723871E-3</v>
      </c>
      <c r="U84" s="21">
        <f>('Ratios Calculated fix'!U84-'Ratios Calculated fix'!U$428)/('Ratios Calculated fix'!U$429-'Ratios Calculated fix'!U$428)</f>
        <v>0.64181665148489009</v>
      </c>
      <c r="V84" s="21">
        <f>('Ratios Calculated fix'!V84-'Ratios Calculated fix'!V$428)/('Ratios Calculated fix'!V$429-'Ratios Calculated fix'!V$428)</f>
        <v>0.48825282224192584</v>
      </c>
      <c r="W84" s="21">
        <f>('Ratios Calculated fix'!W84-'Ratios Calculated fix'!W$428)/('Ratios Calculated fix'!W$429-'Ratios Calculated fix'!W$428)</f>
        <v>0.62350238548591574</v>
      </c>
      <c r="X84" s="21">
        <f>('Ratios Calculated fix'!X84-'Ratios Calculated fix'!X$428)/('Ratios Calculated fix'!X$429-'Ratios Calculated fix'!X$428)</f>
        <v>0.50051854022486109</v>
      </c>
      <c r="Y84" s="21">
        <f>('Ratios Calculated fix'!Y84-'Ratios Calculated fix'!Y$428)/('Ratios Calculated fix'!Y$429-'Ratios Calculated fix'!Y$428)</f>
        <v>0.46667235431307319</v>
      </c>
      <c r="Z84" s="21">
        <f>('Ratios Calculated fix'!Z84-'Ratios Calculated fix'!Z$428)/('Ratios Calculated fix'!Z$429-'Ratios Calculated fix'!Z$428)</f>
        <v>0.49948145977513886</v>
      </c>
      <c r="AA84" s="21">
        <f>('Ratios Calculated fix'!AA84-'Ratios Calculated fix'!AA$428)/('Ratios Calculated fix'!AA$429-'Ratios Calculated fix'!AA$428)</f>
        <v>0.16209512119674815</v>
      </c>
      <c r="AB84" s="21">
        <f>('Ratios Calculated fix'!AB84-'Ratios Calculated fix'!AB$428)/('Ratios Calculated fix'!AB$429-'Ratios Calculated fix'!AB$428)</f>
        <v>0.85409106433472615</v>
      </c>
      <c r="AC84" s="21">
        <f>('Ratios Calculated fix'!AC84-'Ratios Calculated fix'!AC$428)/('Ratios Calculated fix'!AC$429-'Ratios Calculated fix'!AC$428)</f>
        <v>0.71491659700293664</v>
      </c>
      <c r="AD84" s="21">
        <f>('Ratios Calculated fix'!AD84-'Ratios Calculated fix'!AD$428)/('Ratios Calculated fix'!AD$429-'Ratios Calculated fix'!AD$428)</f>
        <v>0.84197060664266943</v>
      </c>
      <c r="AE84" s="21">
        <f>('Ratios Calculated fix'!AE84-'Ratios Calculated fix'!AE$428)/('Ratios Calculated fix'!AE$429-'Ratios Calculated fix'!AE$428)</f>
        <v>0.90672503682875583</v>
      </c>
      <c r="AF84" s="21">
        <f>('Ratios Calculated fix'!AF84-'Ratios Calculated fix'!AF$428)/('Ratios Calculated fix'!AF$429-'Ratios Calculated fix'!AF$428)</f>
        <v>0.7030817481755578</v>
      </c>
      <c r="AG84" s="21" t="e">
        <f>('Ratios Calculated fix'!AG84-'Ratios Calculated fix'!AG$428)/('Ratios Calculated fix'!AG$429-'Ratios Calculated fix'!AG$428)</f>
        <v>#DIV/0!</v>
      </c>
      <c r="AH84" s="21" t="e">
        <f>('Ratios Calculated fix'!AH84-'Ratios Calculated fix'!AH$428)/('Ratios Calculated fix'!AH$429-'Ratios Calculated fix'!AH$428)</f>
        <v>#DIV/0!</v>
      </c>
      <c r="AI84" s="21">
        <f>('Ratios Calculated fix'!AI84-'Ratios Calculated fix'!AI$428)/('Ratios Calculated fix'!AI$429-'Ratios Calculated fix'!AI$428)</f>
        <v>0.98504768763142458</v>
      </c>
      <c r="AJ84" s="21">
        <f>('Ratios Calculated fix'!AJ84-'Ratios Calculated fix'!AJ$428)/('Ratios Calculated fix'!AJ$429-'Ratios Calculated fix'!AJ$428)</f>
        <v>0.23109888092509001</v>
      </c>
      <c r="AK84" s="21" t="e">
        <f>('Ratios Calculated fix'!AK84-'Ratios Calculated fix'!AK$428)/('Ratios Calculated fix'!AK$429-'Ratios Calculated fix'!AK$428)</f>
        <v>#DIV/0!</v>
      </c>
      <c r="AL84" s="21" t="e">
        <f>('Ratios Calculated fix'!AL84-'Ratios Calculated fix'!AL$428)/('Ratios Calculated fix'!AL$429-'Ratios Calculated fix'!AL$428)</f>
        <v>#DIV/0!</v>
      </c>
      <c r="AM84" s="21">
        <f>('Ratios Calculated fix'!AM84-'Ratios Calculated fix'!AM$428)/('Ratios Calculated fix'!AM$429-'Ratios Calculated fix'!AM$428)</f>
        <v>0.31078610169305992</v>
      </c>
      <c r="AN84" s="21">
        <f>('Ratios Calculated fix'!AN84-'Ratios Calculated fix'!AN$428)/('Ratios Calculated fix'!AN$429-'Ratios Calculated fix'!AN$428)</f>
        <v>0.27048202829175721</v>
      </c>
      <c r="AO84" s="21">
        <f>('Ratios Calculated fix'!AO84-'Ratios Calculated fix'!AO$428)/('Ratios Calculated fix'!AO$429-'Ratios Calculated fix'!AO$428)</f>
        <v>0</v>
      </c>
      <c r="AP84" s="21">
        <f>('Ratios Calculated fix'!AP84-'Ratios Calculated fix'!AP$428)/('Ratios Calculated fix'!AP$429-'Ratios Calculated fix'!AP$428)</f>
        <v>0.57167505932375595</v>
      </c>
      <c r="AQ84" s="21">
        <f>('Ratios Calculated fix'!AQ84-'Ratios Calculated fix'!AQ$428)/('Ratios Calculated fix'!AQ$429-'Ratios Calculated fix'!AQ$428)</f>
        <v>0.52963736820810403</v>
      </c>
      <c r="AR84" s="21">
        <f>('Ratios Calculated fix'!AR84-'Ratios Calculated fix'!AR$428)/('Ratios Calculated fix'!AR$429-'Ratios Calculated fix'!AR$428)</f>
        <v>0.65086438501698252</v>
      </c>
      <c r="AS84" s="21">
        <f>('Ratios Calculated fix'!AS84-'Ratios Calculated fix'!AS$428)/('Ratios Calculated fix'!AS$429-'Ratios Calculated fix'!AS$428)</f>
        <v>0.49342394412765911</v>
      </c>
      <c r="AT84" s="21">
        <f>('Ratios Calculated fix'!AT84-'Ratios Calculated fix'!AT$428)/('Ratios Calculated fix'!AT$429-'Ratios Calculated fix'!AT$428)</f>
        <v>0.23685287959534007</v>
      </c>
      <c r="AU84" s="21">
        <f>('Ratios Calculated fix'!AU84-'Ratios Calculated fix'!AU$428)/('Ratios Calculated fix'!AU$429-'Ratios Calculated fix'!AU$428)</f>
        <v>0.73887821505765627</v>
      </c>
      <c r="AV84" s="21" t="e">
        <f>('Ratios Calculated fix'!AV84-'Ratios Calculated fix'!AV$428)/('Ratios Calculated fix'!AV$429-'Ratios Calculated fix'!AV$428)</f>
        <v>#DIV/0!</v>
      </c>
      <c r="AW84" s="21" t="e">
        <f>('Ratios Calculated fix'!AW84-'Ratios Calculated fix'!AW$428)/('Ratios Calculated fix'!AW$429-'Ratios Calculated fix'!AW$428)</f>
        <v>#DIV/0!</v>
      </c>
      <c r="AX84" s="21" t="e">
        <f>('Ratios Calculated fix'!AX84-'Ratios Calculated fix'!AX$428)/('Ratios Calculated fix'!AX$429-'Ratios Calculated fix'!AX$428)</f>
        <v>#DIV/0!</v>
      </c>
      <c r="AY84" s="21">
        <f>('Ratios Calculated fix'!AY84-'Ratios Calculated fix'!AY$428)/('Ratios Calculated fix'!AY$429-'Ratios Calculated fix'!AY$428)</f>
        <v>0.21524291791971759</v>
      </c>
      <c r="AZ84" s="21">
        <f>('Ratios Calculated fix'!AZ84-'Ratios Calculated fix'!AZ$428)/('Ratios Calculated fix'!AZ$429-'Ratios Calculated fix'!AZ$428)</f>
        <v>0.7385854878720074</v>
      </c>
      <c r="BA84" s="21">
        <f>('Ratios Calculated fix'!BA84-'Ratios Calculated fix'!BA$428)/('Ratios Calculated fix'!BA$429-'Ratios Calculated fix'!BA$428)</f>
        <v>0.74345960130705513</v>
      </c>
      <c r="BB84" s="21" t="e">
        <f>('Ratios Calculated fix'!BB84-'Ratios Calculated fix'!BB$428)/('Ratios Calculated fix'!BB$429-'Ratios Calculated fix'!BB$428)</f>
        <v>#DIV/0!</v>
      </c>
      <c r="BC84" s="21">
        <f>('Ratios Calculated fix'!BC84-'Ratios Calculated fix'!BC$428)/('Ratios Calculated fix'!BC$429-'Ratios Calculated fix'!BC$428)</f>
        <v>0.17149043720170601</v>
      </c>
    </row>
    <row r="85" spans="1:55" x14ac:dyDescent="0.2">
      <c r="A85" s="3" t="s">
        <v>289</v>
      </c>
      <c r="B85" s="3" t="s">
        <v>290</v>
      </c>
      <c r="C85" s="3" t="s">
        <v>45</v>
      </c>
      <c r="D85" s="3">
        <v>80874</v>
      </c>
      <c r="E85" s="3" t="s">
        <v>16</v>
      </c>
      <c r="F85" s="3">
        <v>2019</v>
      </c>
      <c r="G85" s="3" t="s">
        <v>17</v>
      </c>
      <c r="H85" s="4">
        <v>43830</v>
      </c>
      <c r="I85" s="4">
        <v>43866</v>
      </c>
      <c r="J85" s="4">
        <v>43866</v>
      </c>
      <c r="K85" s="5">
        <v>27769000</v>
      </c>
      <c r="L85" s="5">
        <v>28374000</v>
      </c>
      <c r="M85" s="3" t="s">
        <v>291</v>
      </c>
      <c r="N85" s="20">
        <f>('Ratios Calculated fix'!N85-'Ratios Calculated fix'!N$428)/('Ratios Calculated fix'!N$429-'Ratios Calculated fix'!N$428)</f>
        <v>6.1020398806501695E-2</v>
      </c>
      <c r="O85" s="21">
        <f>('Ratios Calculated fix'!O85-'Ratios Calculated fix'!O$428)/('Ratios Calculated fix'!O$429-'Ratios Calculated fix'!O$428)</f>
        <v>5.9074509756902399E-2</v>
      </c>
      <c r="P85" s="21">
        <f>('Ratios Calculated fix'!P85-'Ratios Calculated fix'!P$428)/('Ratios Calculated fix'!P$429-'Ratios Calculated fix'!P$428)</f>
        <v>0.14164839334551202</v>
      </c>
      <c r="Q85" s="21">
        <f>('Ratios Calculated fix'!Q85-'Ratios Calculated fix'!Q$428)/('Ratios Calculated fix'!Q$429-'Ratios Calculated fix'!Q$428)</f>
        <v>0.25919755740218231</v>
      </c>
      <c r="R85" s="21">
        <f>('Ratios Calculated fix'!R85-'Ratios Calculated fix'!R$428)/('Ratios Calculated fix'!R$429-'Ratios Calculated fix'!R$428)</f>
        <v>0</v>
      </c>
      <c r="S85" s="21">
        <f>('Ratios Calculated fix'!S85-'Ratios Calculated fix'!S$428)/('Ratios Calculated fix'!S$429-'Ratios Calculated fix'!S$428)</f>
        <v>0</v>
      </c>
      <c r="T85" s="21">
        <f>('Ratios Calculated fix'!T85-'Ratios Calculated fix'!T$428)/('Ratios Calculated fix'!T$429-'Ratios Calculated fix'!T$428)</f>
        <v>0</v>
      </c>
      <c r="U85" s="21">
        <f>('Ratios Calculated fix'!U85-'Ratios Calculated fix'!U$428)/('Ratios Calculated fix'!U$429-'Ratios Calculated fix'!U$428)</f>
        <v>0.64049317262840244</v>
      </c>
      <c r="V85" s="21">
        <f>('Ratios Calculated fix'!V85-'Ratios Calculated fix'!V$428)/('Ratios Calculated fix'!V$429-'Ratios Calculated fix'!V$428)</f>
        <v>0.48825282224192584</v>
      </c>
      <c r="W85" s="21">
        <f>('Ratios Calculated fix'!W85-'Ratios Calculated fix'!W$428)/('Ratios Calculated fix'!W$429-'Ratios Calculated fix'!W$428)</f>
        <v>0.62210889664239277</v>
      </c>
      <c r="X85" s="21">
        <f>('Ratios Calculated fix'!X85-'Ratios Calculated fix'!X$428)/('Ratios Calculated fix'!X$429-'Ratios Calculated fix'!X$428)</f>
        <v>0.24668713664151495</v>
      </c>
      <c r="Y85" s="21">
        <f>('Ratios Calculated fix'!Y85-'Ratios Calculated fix'!Y$428)/('Ratios Calculated fix'!Y$429-'Ratios Calculated fix'!Y$428)</f>
        <v>0.49152020934011209</v>
      </c>
      <c r="Z85" s="21">
        <f>('Ratios Calculated fix'!Z85-'Ratios Calculated fix'!Z$428)/('Ratios Calculated fix'!Z$429-'Ratios Calculated fix'!Z$428)</f>
        <v>0.75331286335848491</v>
      </c>
      <c r="AA85" s="21">
        <f>('Ratios Calculated fix'!AA85-'Ratios Calculated fix'!AA$428)/('Ratios Calculated fix'!AA$429-'Ratios Calculated fix'!AA$428)</f>
        <v>1.7407115176128956E-2</v>
      </c>
      <c r="AB85" s="21">
        <f>('Ratios Calculated fix'!AB85-'Ratios Calculated fix'!AB$428)/('Ratios Calculated fix'!AB$429-'Ratios Calculated fix'!AB$428)</f>
        <v>0.94304735509449933</v>
      </c>
      <c r="AC85" s="21">
        <f>('Ratios Calculated fix'!AC85-'Ratios Calculated fix'!AC$428)/('Ratios Calculated fix'!AC$429-'Ratios Calculated fix'!AC$428)</f>
        <v>0.29353530382835202</v>
      </c>
      <c r="AD85" s="21">
        <f>('Ratios Calculated fix'!AD85-'Ratios Calculated fix'!AD$428)/('Ratios Calculated fix'!AD$429-'Ratios Calculated fix'!AD$428)</f>
        <v>0.38194928352281499</v>
      </c>
      <c r="AE85" s="21">
        <f>('Ratios Calculated fix'!AE85-'Ratios Calculated fix'!AE$428)/('Ratios Calculated fix'!AE$429-'Ratios Calculated fix'!AE$428)</f>
        <v>0.40200576264317983</v>
      </c>
      <c r="AF85" s="21">
        <f>('Ratios Calculated fix'!AF85-'Ratios Calculated fix'!AF$428)/('Ratios Calculated fix'!AF$429-'Ratios Calculated fix'!AF$428)</f>
        <v>0.37657415379645143</v>
      </c>
      <c r="AG85" s="21" t="e">
        <f>('Ratios Calculated fix'!AG85-'Ratios Calculated fix'!AG$428)/('Ratios Calculated fix'!AG$429-'Ratios Calculated fix'!AG$428)</f>
        <v>#DIV/0!</v>
      </c>
      <c r="AH85" s="21" t="e">
        <f>('Ratios Calculated fix'!AH85-'Ratios Calculated fix'!AH$428)/('Ratios Calculated fix'!AH$429-'Ratios Calculated fix'!AH$428)</f>
        <v>#DIV/0!</v>
      </c>
      <c r="AI85" s="21">
        <f>('Ratios Calculated fix'!AI85-'Ratios Calculated fix'!AI$428)/('Ratios Calculated fix'!AI$429-'Ratios Calculated fix'!AI$428)</f>
        <v>0.98567873017463548</v>
      </c>
      <c r="AJ85" s="21">
        <f>('Ratios Calculated fix'!AJ85-'Ratios Calculated fix'!AJ$428)/('Ratios Calculated fix'!AJ$429-'Ratios Calculated fix'!AJ$428)</f>
        <v>0.2613919889075294</v>
      </c>
      <c r="AK85" s="21" t="e">
        <f>('Ratios Calculated fix'!AK85-'Ratios Calculated fix'!AK$428)/('Ratios Calculated fix'!AK$429-'Ratios Calculated fix'!AK$428)</f>
        <v>#DIV/0!</v>
      </c>
      <c r="AL85" s="21" t="e">
        <f>('Ratios Calculated fix'!AL85-'Ratios Calculated fix'!AL$428)/('Ratios Calculated fix'!AL$429-'Ratios Calculated fix'!AL$428)</f>
        <v>#DIV/0!</v>
      </c>
      <c r="AM85" s="21">
        <f>('Ratios Calculated fix'!AM85-'Ratios Calculated fix'!AM$428)/('Ratios Calculated fix'!AM$429-'Ratios Calculated fix'!AM$428)</f>
        <v>0.30896361029684755</v>
      </c>
      <c r="AN85" s="21">
        <f>('Ratios Calculated fix'!AN85-'Ratios Calculated fix'!AN$428)/('Ratios Calculated fix'!AN$429-'Ratios Calculated fix'!AN$428)</f>
        <v>0.28052424947658572</v>
      </c>
      <c r="AO85" s="21">
        <f>('Ratios Calculated fix'!AO85-'Ratios Calculated fix'!AO$428)/('Ratios Calculated fix'!AO$429-'Ratios Calculated fix'!AO$428)</f>
        <v>0.49906788199681057</v>
      </c>
      <c r="AP85" s="21">
        <f>('Ratios Calculated fix'!AP85-'Ratios Calculated fix'!AP$428)/('Ratios Calculated fix'!AP$429-'Ratios Calculated fix'!AP$428)</f>
        <v>0.58316130873686733</v>
      </c>
      <c r="AQ85" s="21">
        <f>('Ratios Calculated fix'!AQ85-'Ratios Calculated fix'!AQ$428)/('Ratios Calculated fix'!AQ$429-'Ratios Calculated fix'!AQ$428)</f>
        <v>0.58460118674770023</v>
      </c>
      <c r="AR85" s="21">
        <f>('Ratios Calculated fix'!AR85-'Ratios Calculated fix'!AR$428)/('Ratios Calculated fix'!AR$429-'Ratios Calculated fix'!AR$428)</f>
        <v>0.25441920657443656</v>
      </c>
      <c r="AS85" s="21">
        <f>('Ratios Calculated fix'!AS85-'Ratios Calculated fix'!AS$428)/('Ratios Calculated fix'!AS$429-'Ratios Calculated fix'!AS$428)</f>
        <v>0.59381974131594184</v>
      </c>
      <c r="AT85" s="21">
        <f>('Ratios Calculated fix'!AT85-'Ratios Calculated fix'!AT$428)/('Ratios Calculated fix'!AT$429-'Ratios Calculated fix'!AT$428)</f>
        <v>0.64568356810791194</v>
      </c>
      <c r="AU85" s="21">
        <f>('Ratios Calculated fix'!AU85-'Ratios Calculated fix'!AU$428)/('Ratios Calculated fix'!AU$429-'Ratios Calculated fix'!AU$428)</f>
        <v>0.72198194297667739</v>
      </c>
      <c r="AV85" s="21" t="e">
        <f>('Ratios Calculated fix'!AV85-'Ratios Calculated fix'!AV$428)/('Ratios Calculated fix'!AV$429-'Ratios Calculated fix'!AV$428)</f>
        <v>#DIV/0!</v>
      </c>
      <c r="AW85" s="21" t="e">
        <f>('Ratios Calculated fix'!AW85-'Ratios Calculated fix'!AW$428)/('Ratios Calculated fix'!AW$429-'Ratios Calculated fix'!AW$428)</f>
        <v>#DIV/0!</v>
      </c>
      <c r="AX85" s="21" t="e">
        <f>('Ratios Calculated fix'!AX85-'Ratios Calculated fix'!AX$428)/('Ratios Calculated fix'!AX$429-'Ratios Calculated fix'!AX$428)</f>
        <v>#DIV/0!</v>
      </c>
      <c r="AY85" s="21">
        <f>('Ratios Calculated fix'!AY85-'Ratios Calculated fix'!AY$428)/('Ratios Calculated fix'!AY$429-'Ratios Calculated fix'!AY$428)</f>
        <v>0.19993393009915053</v>
      </c>
      <c r="AZ85" s="21">
        <f>('Ratios Calculated fix'!AZ85-'Ratios Calculated fix'!AZ$428)/('Ratios Calculated fix'!AZ$429-'Ratios Calculated fix'!AZ$428)</f>
        <v>0.72509140203872857</v>
      </c>
      <c r="BA85" s="21">
        <f>('Ratios Calculated fix'!BA85-'Ratios Calculated fix'!BA$428)/('Ratios Calculated fix'!BA$429-'Ratios Calculated fix'!BA$428)</f>
        <v>0.74508122958948109</v>
      </c>
      <c r="BB85" s="21" t="e">
        <f>('Ratios Calculated fix'!BB85-'Ratios Calculated fix'!BB$428)/('Ratios Calculated fix'!BB$429-'Ratios Calculated fix'!BB$428)</f>
        <v>#DIV/0!</v>
      </c>
      <c r="BC85" s="21">
        <f>('Ratios Calculated fix'!BC85-'Ratios Calculated fix'!BC$428)/('Ratios Calculated fix'!BC$429-'Ratios Calculated fix'!BC$428)</f>
        <v>0.26732735604462388</v>
      </c>
    </row>
    <row r="86" spans="1:55" x14ac:dyDescent="0.2">
      <c r="A86" s="3" t="s">
        <v>355</v>
      </c>
      <c r="B86" s="3" t="s">
        <v>356</v>
      </c>
      <c r="C86" s="3" t="s">
        <v>15</v>
      </c>
      <c r="D86" s="3">
        <v>120498</v>
      </c>
      <c r="E86" s="3" t="s">
        <v>16</v>
      </c>
      <c r="F86" s="3">
        <v>2019</v>
      </c>
      <c r="G86" s="3" t="s">
        <v>17</v>
      </c>
      <c r="H86" s="4">
        <v>43830</v>
      </c>
      <c r="I86" s="4">
        <v>43872</v>
      </c>
      <c r="J86" s="4">
        <v>43872</v>
      </c>
      <c r="K86" s="5">
        <v>151100000</v>
      </c>
      <c r="L86" s="5">
        <v>152100000</v>
      </c>
      <c r="M86" s="6" t="s">
        <v>357</v>
      </c>
      <c r="N86" s="20">
        <f>('Ratios Calculated fix'!N86-'Ratios Calculated fix'!N$428)/('Ratios Calculated fix'!N$429-'Ratios Calculated fix'!N$428)</f>
        <v>4.9246994947049122E-2</v>
      </c>
      <c r="O86" s="21">
        <f>('Ratios Calculated fix'!O86-'Ratios Calculated fix'!O$428)/('Ratios Calculated fix'!O$429-'Ratios Calculated fix'!O$428)</f>
        <v>3.1548660067859204E-2</v>
      </c>
      <c r="P86" s="21">
        <f>('Ratios Calculated fix'!P86-'Ratios Calculated fix'!P$428)/('Ratios Calculated fix'!P$429-'Ratios Calculated fix'!P$428)</f>
        <v>2.4882117992951886E-2</v>
      </c>
      <c r="Q86" s="21">
        <f>('Ratios Calculated fix'!Q86-'Ratios Calculated fix'!Q$428)/('Ratios Calculated fix'!Q$429-'Ratios Calculated fix'!Q$428)</f>
        <v>0.26157595015698021</v>
      </c>
      <c r="R86" s="21">
        <f>('Ratios Calculated fix'!R86-'Ratios Calculated fix'!R$428)/('Ratios Calculated fix'!R$429-'Ratios Calculated fix'!R$428)</f>
        <v>2.944515359773469E-2</v>
      </c>
      <c r="S86" s="21">
        <f>('Ratios Calculated fix'!S86-'Ratios Calculated fix'!S$428)/('Ratios Calculated fix'!S$429-'Ratios Calculated fix'!S$428)</f>
        <v>3.354434468942958E-2</v>
      </c>
      <c r="T86" s="21">
        <f>('Ratios Calculated fix'!T86-'Ratios Calculated fix'!T$428)/('Ratios Calculated fix'!T$429-'Ratios Calculated fix'!T$428)</f>
        <v>2.3550900752361291E-2</v>
      </c>
      <c r="U86" s="21">
        <f>('Ratios Calculated fix'!U86-'Ratios Calculated fix'!U$428)/('Ratios Calculated fix'!U$429-'Ratios Calculated fix'!U$428)</f>
        <v>0.64375689724265817</v>
      </c>
      <c r="V86" s="21">
        <f>('Ratios Calculated fix'!V86-'Ratios Calculated fix'!V$428)/('Ratios Calculated fix'!V$429-'Ratios Calculated fix'!V$428)</f>
        <v>0.49494205082187287</v>
      </c>
      <c r="W86" s="21">
        <f>('Ratios Calculated fix'!W86-'Ratios Calculated fix'!W$428)/('Ratios Calculated fix'!W$429-'Ratios Calculated fix'!W$428)</f>
        <v>0.62482921395055235</v>
      </c>
      <c r="X86" s="21">
        <f>('Ratios Calculated fix'!X86-'Ratios Calculated fix'!X$428)/('Ratios Calculated fix'!X$429-'Ratios Calculated fix'!X$428)</f>
        <v>0.39858826066819508</v>
      </c>
      <c r="Y86" s="21">
        <f>('Ratios Calculated fix'!Y86-'Ratios Calculated fix'!Y$428)/('Ratios Calculated fix'!Y$429-'Ratios Calculated fix'!Y$428)</f>
        <v>0.47240975782246547</v>
      </c>
      <c r="Z86" s="21">
        <f>('Ratios Calculated fix'!Z86-'Ratios Calculated fix'!Z$428)/('Ratios Calculated fix'!Z$429-'Ratios Calculated fix'!Z$428)</f>
        <v>0.60141173933180481</v>
      </c>
      <c r="AA86" s="21">
        <f>('Ratios Calculated fix'!AA86-'Ratios Calculated fix'!AA$428)/('Ratios Calculated fix'!AA$429-'Ratios Calculated fix'!AA$428)</f>
        <v>9.7162610883462966E-2</v>
      </c>
      <c r="AB86" s="21">
        <f>('Ratios Calculated fix'!AB86-'Ratios Calculated fix'!AB$428)/('Ratios Calculated fix'!AB$429-'Ratios Calculated fix'!AB$428)</f>
        <v>0.89146024029681303</v>
      </c>
      <c r="AC86" s="21">
        <f>('Ratios Calculated fix'!AC86-'Ratios Calculated fix'!AC$428)/('Ratios Calculated fix'!AC$429-'Ratios Calculated fix'!AC$428)</f>
        <v>0.22619788541574617</v>
      </c>
      <c r="AD86" s="21">
        <f>('Ratios Calculated fix'!AD86-'Ratios Calculated fix'!AD$428)/('Ratios Calculated fix'!AD$429-'Ratios Calculated fix'!AD$428)</f>
        <v>0.38084171206319933</v>
      </c>
      <c r="AE86" s="21">
        <f>('Ratios Calculated fix'!AE86-'Ratios Calculated fix'!AE$428)/('Ratios Calculated fix'!AE$429-'Ratios Calculated fix'!AE$428)</f>
        <v>0.43300880167388323</v>
      </c>
      <c r="AF86" s="21">
        <f>('Ratios Calculated fix'!AF86-'Ratios Calculated fix'!AF$428)/('Ratios Calculated fix'!AF$429-'Ratios Calculated fix'!AF$428)</f>
        <v>0.37946724368841778</v>
      </c>
      <c r="AG86" s="21" t="e">
        <f>('Ratios Calculated fix'!AG86-'Ratios Calculated fix'!AG$428)/('Ratios Calculated fix'!AG$429-'Ratios Calculated fix'!AG$428)</f>
        <v>#DIV/0!</v>
      </c>
      <c r="AH86" s="21" t="e">
        <f>('Ratios Calculated fix'!AH86-'Ratios Calculated fix'!AH$428)/('Ratios Calculated fix'!AH$429-'Ratios Calculated fix'!AH$428)</f>
        <v>#DIV/0!</v>
      </c>
      <c r="AI86" s="21">
        <f>('Ratios Calculated fix'!AI86-'Ratios Calculated fix'!AI$428)/('Ratios Calculated fix'!AI$429-'Ratios Calculated fix'!AI$428)</f>
        <v>0.98586855476961099</v>
      </c>
      <c r="AJ86" s="21">
        <f>('Ratios Calculated fix'!AJ86-'Ratios Calculated fix'!AJ$428)/('Ratios Calculated fix'!AJ$429-'Ratios Calculated fix'!AJ$428)</f>
        <v>0.1075506994522679</v>
      </c>
      <c r="AK86" s="21" t="e">
        <f>('Ratios Calculated fix'!AK86-'Ratios Calculated fix'!AK$428)/('Ratios Calculated fix'!AK$429-'Ratios Calculated fix'!AK$428)</f>
        <v>#DIV/0!</v>
      </c>
      <c r="AL86" s="21" t="e">
        <f>('Ratios Calculated fix'!AL86-'Ratios Calculated fix'!AL$428)/('Ratios Calculated fix'!AL$429-'Ratios Calculated fix'!AL$428)</f>
        <v>#DIV/0!</v>
      </c>
      <c r="AM86" s="21">
        <f>('Ratios Calculated fix'!AM86-'Ratios Calculated fix'!AM$428)/('Ratios Calculated fix'!AM$429-'Ratios Calculated fix'!AM$428)</f>
        <v>0.30872556336527573</v>
      </c>
      <c r="AN86" s="21">
        <f>('Ratios Calculated fix'!AN86-'Ratios Calculated fix'!AN$428)/('Ratios Calculated fix'!AN$429-'Ratios Calculated fix'!AN$428)</f>
        <v>0.2780168544785081</v>
      </c>
      <c r="AO86" s="21">
        <f>('Ratios Calculated fix'!AO86-'Ratios Calculated fix'!AO$428)/('Ratios Calculated fix'!AO$429-'Ratios Calculated fix'!AO$428)</f>
        <v>0.2523389177064177</v>
      </c>
      <c r="AP86" s="21">
        <f>('Ratios Calculated fix'!AP86-'Ratios Calculated fix'!AP$428)/('Ratios Calculated fix'!AP$429-'Ratios Calculated fix'!AP$428)</f>
        <v>0.57656692134713938</v>
      </c>
      <c r="AQ86" s="21">
        <f>('Ratios Calculated fix'!AQ86-'Ratios Calculated fix'!AQ$428)/('Ratios Calculated fix'!AQ$429-'Ratios Calculated fix'!AQ$428)</f>
        <v>0.53243516553827397</v>
      </c>
      <c r="AR86" s="21">
        <f>('Ratios Calculated fix'!AR86-'Ratios Calculated fix'!AR$428)/('Ratios Calculated fix'!AR$429-'Ratios Calculated fix'!AR$428)</f>
        <v>0.26146189694748279</v>
      </c>
      <c r="AS86" s="21">
        <f>('Ratios Calculated fix'!AS86-'Ratios Calculated fix'!AS$428)/('Ratios Calculated fix'!AS$429-'Ratios Calculated fix'!AS$428)</f>
        <v>0.59617739136704506</v>
      </c>
      <c r="AT86" s="21">
        <f>('Ratios Calculated fix'!AT86-'Ratios Calculated fix'!AT$428)/('Ratios Calculated fix'!AT$429-'Ratios Calculated fix'!AT$428)</f>
        <v>0.44059880650944738</v>
      </c>
      <c r="AU86" s="21">
        <f>('Ratios Calculated fix'!AU86-'Ratios Calculated fix'!AU$428)/('Ratios Calculated fix'!AU$429-'Ratios Calculated fix'!AU$428)</f>
        <v>0.63223024912808623</v>
      </c>
      <c r="AV86" s="21" t="e">
        <f>('Ratios Calculated fix'!AV86-'Ratios Calculated fix'!AV$428)/('Ratios Calculated fix'!AV$429-'Ratios Calculated fix'!AV$428)</f>
        <v>#DIV/0!</v>
      </c>
      <c r="AW86" s="21" t="e">
        <f>('Ratios Calculated fix'!AW86-'Ratios Calculated fix'!AW$428)/('Ratios Calculated fix'!AW$429-'Ratios Calculated fix'!AW$428)</f>
        <v>#DIV/0!</v>
      </c>
      <c r="AX86" s="21" t="e">
        <f>('Ratios Calculated fix'!AX86-'Ratios Calculated fix'!AX$428)/('Ratios Calculated fix'!AX$429-'Ratios Calculated fix'!AX$428)</f>
        <v>#DIV/0!</v>
      </c>
      <c r="AY86" s="21">
        <f>('Ratios Calculated fix'!AY86-'Ratios Calculated fix'!AY$428)/('Ratios Calculated fix'!AY$429-'Ratios Calculated fix'!AY$428)</f>
        <v>0.21715309803061089</v>
      </c>
      <c r="AZ86" s="21">
        <f>('Ratios Calculated fix'!AZ86-'Ratios Calculated fix'!AZ$428)/('Ratios Calculated fix'!AZ$429-'Ratios Calculated fix'!AZ$428)</f>
        <v>0.73993344911420589</v>
      </c>
      <c r="BA86" s="21">
        <f>('Ratios Calculated fix'!BA86-'Ratios Calculated fix'!BA$428)/('Ratios Calculated fix'!BA$429-'Ratios Calculated fix'!BA$428)</f>
        <v>0.74417155406725277</v>
      </c>
      <c r="BB86" s="21" t="e">
        <f>('Ratios Calculated fix'!BB86-'Ratios Calculated fix'!BB$428)/('Ratios Calculated fix'!BB$429-'Ratios Calculated fix'!BB$428)</f>
        <v>#DIV/0!</v>
      </c>
      <c r="BC86" s="21">
        <f>('Ratios Calculated fix'!BC86-'Ratios Calculated fix'!BC$428)/('Ratios Calculated fix'!BC$429-'Ratios Calculated fix'!BC$428)</f>
        <v>0.2654239199470298</v>
      </c>
    </row>
    <row r="87" spans="1:55" x14ac:dyDescent="0.2">
      <c r="A87" s="3" t="s">
        <v>307</v>
      </c>
      <c r="B87" s="3" t="s">
        <v>308</v>
      </c>
      <c r="C87" s="3" t="s">
        <v>52</v>
      </c>
      <c r="D87" s="3">
        <v>378117</v>
      </c>
      <c r="E87" s="3" t="s">
        <v>16</v>
      </c>
      <c r="F87" s="3">
        <v>2019</v>
      </c>
      <c r="G87" s="3" t="s">
        <v>17</v>
      </c>
      <c r="H87" s="4">
        <v>43830</v>
      </c>
      <c r="I87" s="4">
        <v>43867</v>
      </c>
      <c r="J87" s="4">
        <v>43867</v>
      </c>
      <c r="K87" s="5">
        <v>285000000</v>
      </c>
      <c r="L87" s="5">
        <v>285000000</v>
      </c>
      <c r="M87" s="3" t="s">
        <v>309</v>
      </c>
      <c r="N87" s="20">
        <f>('Ratios Calculated fix'!N87-'Ratios Calculated fix'!N$428)/('Ratios Calculated fix'!N$429-'Ratios Calculated fix'!N$428)</f>
        <v>2.7551172719962203E-2</v>
      </c>
      <c r="O87" s="21">
        <f>('Ratios Calculated fix'!O87-'Ratios Calculated fix'!O$428)/('Ratios Calculated fix'!O$429-'Ratios Calculated fix'!O$428)</f>
        <v>2.6035090334024506E-2</v>
      </c>
      <c r="P87" s="21">
        <f>('Ratios Calculated fix'!P87-'Ratios Calculated fix'!P$428)/('Ratios Calculated fix'!P$429-'Ratios Calculated fix'!P$428)</f>
        <v>5.893040150107871E-3</v>
      </c>
      <c r="Q87" s="21">
        <f>('Ratios Calculated fix'!Q87-'Ratios Calculated fix'!Q$428)/('Ratios Calculated fix'!Q$429-'Ratios Calculated fix'!Q$428)</f>
        <v>0.27133772966525299</v>
      </c>
      <c r="R87" s="21">
        <f>('Ratios Calculated fix'!R87-'Ratios Calculated fix'!R$428)/('Ratios Calculated fix'!R$429-'Ratios Calculated fix'!R$428)</f>
        <v>0.11875275729743535</v>
      </c>
      <c r="S87" s="21">
        <f>('Ratios Calculated fix'!S87-'Ratios Calculated fix'!S$428)/('Ratios Calculated fix'!S$429-'Ratios Calculated fix'!S$428)</f>
        <v>6.9410619246527513E-2</v>
      </c>
      <c r="T87" s="21">
        <f>('Ratios Calculated fix'!T87-'Ratios Calculated fix'!T$428)/('Ratios Calculated fix'!T$429-'Ratios Calculated fix'!T$428)</f>
        <v>0.10715504137718201</v>
      </c>
      <c r="U87" s="21">
        <f>('Ratios Calculated fix'!U87-'Ratios Calculated fix'!U$428)/('Ratios Calculated fix'!U$429-'Ratios Calculated fix'!U$428)</f>
        <v>0.67109553232519814</v>
      </c>
      <c r="V87" s="21">
        <f>('Ratios Calculated fix'!V87-'Ratios Calculated fix'!V$428)/('Ratios Calculated fix'!V$429-'Ratios Calculated fix'!V$428)</f>
        <v>0.52043342497903744</v>
      </c>
      <c r="W87" s="21">
        <f>('Ratios Calculated fix'!W87-'Ratios Calculated fix'!W$428)/('Ratios Calculated fix'!W$429-'Ratios Calculated fix'!W$428)</f>
        <v>0.6508852780702844</v>
      </c>
      <c r="X87" s="21">
        <f>('Ratios Calculated fix'!X87-'Ratios Calculated fix'!X$428)/('Ratios Calculated fix'!X$429-'Ratios Calculated fix'!X$428)</f>
        <v>8.3237345281891681E-2</v>
      </c>
      <c r="Y87" s="21">
        <f>('Ratios Calculated fix'!Y87-'Ratios Calculated fix'!Y$428)/('Ratios Calculated fix'!Y$429-'Ratios Calculated fix'!Y$428)</f>
        <v>0.43579856190823069</v>
      </c>
      <c r="Z87" s="21">
        <f>('Ratios Calculated fix'!Z87-'Ratios Calculated fix'!Z$428)/('Ratios Calculated fix'!Z$429-'Ratios Calculated fix'!Z$428)</f>
        <v>0.91676265471810825</v>
      </c>
      <c r="AA87" s="21">
        <f>('Ratios Calculated fix'!AA87-'Ratios Calculated fix'!AA$428)/('Ratios Calculated fix'!AA$429-'Ratios Calculated fix'!AA$428)</f>
        <v>0</v>
      </c>
      <c r="AB87" s="21">
        <f>('Ratios Calculated fix'!AB87-'Ratios Calculated fix'!AB$428)/('Ratios Calculated fix'!AB$429-'Ratios Calculated fix'!AB$428)</f>
        <v>0.8297888084352707</v>
      </c>
      <c r="AC87" s="21">
        <f>('Ratios Calculated fix'!AC87-'Ratios Calculated fix'!AC$428)/('Ratios Calculated fix'!AC$429-'Ratios Calculated fix'!AC$428)</f>
        <v>0.55476144468446087</v>
      </c>
      <c r="AD87" s="21">
        <f>('Ratios Calculated fix'!AD87-'Ratios Calculated fix'!AD$428)/('Ratios Calculated fix'!AD$429-'Ratios Calculated fix'!AD$428)</f>
        <v>0.56633120377007584</v>
      </c>
      <c r="AE87" s="21">
        <f>('Ratios Calculated fix'!AE87-'Ratios Calculated fix'!AE$428)/('Ratios Calculated fix'!AE$429-'Ratios Calculated fix'!AE$428)</f>
        <v>0.52558477613668397</v>
      </c>
      <c r="AF87" s="21">
        <f>('Ratios Calculated fix'!AF87-'Ratios Calculated fix'!AF$428)/('Ratios Calculated fix'!AF$429-'Ratios Calculated fix'!AF$428)</f>
        <v>0.38583448613987997</v>
      </c>
      <c r="AG87" s="21" t="e">
        <f>('Ratios Calculated fix'!AG87-'Ratios Calculated fix'!AG$428)/('Ratios Calculated fix'!AG$429-'Ratios Calculated fix'!AG$428)</f>
        <v>#DIV/0!</v>
      </c>
      <c r="AH87" s="21" t="e">
        <f>('Ratios Calculated fix'!AH87-'Ratios Calculated fix'!AH$428)/('Ratios Calculated fix'!AH$429-'Ratios Calculated fix'!AH$428)</f>
        <v>#DIV/0!</v>
      </c>
      <c r="AI87" s="21">
        <f>('Ratios Calculated fix'!AI87-'Ratios Calculated fix'!AI$428)/('Ratios Calculated fix'!AI$429-'Ratios Calculated fix'!AI$428)</f>
        <v>0.98659359103120325</v>
      </c>
      <c r="AJ87" s="21">
        <f>('Ratios Calculated fix'!AJ87-'Ratios Calculated fix'!AJ$428)/('Ratios Calculated fix'!AJ$429-'Ratios Calculated fix'!AJ$428)</f>
        <v>0.13878042031084237</v>
      </c>
      <c r="AK87" s="21" t="e">
        <f>('Ratios Calculated fix'!AK87-'Ratios Calculated fix'!AK$428)/('Ratios Calculated fix'!AK$429-'Ratios Calculated fix'!AK$428)</f>
        <v>#DIV/0!</v>
      </c>
      <c r="AL87" s="21" t="e">
        <f>('Ratios Calculated fix'!AL87-'Ratios Calculated fix'!AL$428)/('Ratios Calculated fix'!AL$429-'Ratios Calculated fix'!AL$428)</f>
        <v>#DIV/0!</v>
      </c>
      <c r="AM87" s="21">
        <f>('Ratios Calculated fix'!AM87-'Ratios Calculated fix'!AM$428)/('Ratios Calculated fix'!AM$429-'Ratios Calculated fix'!AM$428)</f>
        <v>0.30803887597165586</v>
      </c>
      <c r="AN87" s="21">
        <f>('Ratios Calculated fix'!AN87-'Ratios Calculated fix'!AN$428)/('Ratios Calculated fix'!AN$429-'Ratios Calculated fix'!AN$428)</f>
        <v>0.27469279224540094</v>
      </c>
      <c r="AO87" s="21">
        <f>('Ratios Calculated fix'!AO87-'Ratios Calculated fix'!AO$428)/('Ratios Calculated fix'!AO$429-'Ratios Calculated fix'!AO$428)</f>
        <v>5.5385788647685938E-2</v>
      </c>
      <c r="AP87" s="21">
        <f>('Ratios Calculated fix'!AP87-'Ratios Calculated fix'!AP$428)/('Ratios Calculated fix'!AP$429-'Ratios Calculated fix'!AP$428)</f>
        <v>0.55481164701497943</v>
      </c>
      <c r="AQ87" s="21">
        <f>('Ratios Calculated fix'!AQ87-'Ratios Calculated fix'!AQ$428)/('Ratios Calculated fix'!AQ$429-'Ratios Calculated fix'!AQ$428)</f>
        <v>0.47279652175485043</v>
      </c>
      <c r="AR87" s="21">
        <f>('Ratios Calculated fix'!AR87-'Ratios Calculated fix'!AR$428)/('Ratios Calculated fix'!AR$429-'Ratios Calculated fix'!AR$428)</f>
        <v>0.40746595621436799</v>
      </c>
      <c r="AS87" s="21">
        <f>('Ratios Calculated fix'!AS87-'Ratios Calculated fix'!AS$428)/('Ratios Calculated fix'!AS$429-'Ratios Calculated fix'!AS$428)</f>
        <v>0.61064343914714014</v>
      </c>
      <c r="AT87" s="21">
        <f>('Ratios Calculated fix'!AT87-'Ratios Calculated fix'!AT$428)/('Ratios Calculated fix'!AT$429-'Ratios Calculated fix'!AT$428)</f>
        <v>0.33640338751823112</v>
      </c>
      <c r="AU87" s="21">
        <f>('Ratios Calculated fix'!AU87-'Ratios Calculated fix'!AU$428)/('Ratios Calculated fix'!AU$429-'Ratios Calculated fix'!AU$428)</f>
        <v>0.60655775422924596</v>
      </c>
      <c r="AV87" s="21" t="e">
        <f>('Ratios Calculated fix'!AV87-'Ratios Calculated fix'!AV$428)/('Ratios Calculated fix'!AV$429-'Ratios Calculated fix'!AV$428)</f>
        <v>#DIV/0!</v>
      </c>
      <c r="AW87" s="21" t="e">
        <f>('Ratios Calculated fix'!AW87-'Ratios Calculated fix'!AW$428)/('Ratios Calculated fix'!AW$429-'Ratios Calculated fix'!AW$428)</f>
        <v>#DIV/0!</v>
      </c>
      <c r="AX87" s="21" t="e">
        <f>('Ratios Calculated fix'!AX87-'Ratios Calculated fix'!AX$428)/('Ratios Calculated fix'!AX$429-'Ratios Calculated fix'!AX$428)</f>
        <v>#DIV/0!</v>
      </c>
      <c r="AY87" s="21">
        <f>('Ratios Calculated fix'!AY87-'Ratios Calculated fix'!AY$428)/('Ratios Calculated fix'!AY$429-'Ratios Calculated fix'!AY$428)</f>
        <v>0.28027195233705349</v>
      </c>
      <c r="AZ87" s="21">
        <f>('Ratios Calculated fix'!AZ87-'Ratios Calculated fix'!AZ$428)/('Ratios Calculated fix'!AZ$429-'Ratios Calculated fix'!AZ$428)</f>
        <v>0.78755824435331323</v>
      </c>
      <c r="BA87" s="21">
        <f>('Ratios Calculated fix'!BA87-'Ratios Calculated fix'!BA$428)/('Ratios Calculated fix'!BA$429-'Ratios Calculated fix'!BA$428)</f>
        <v>0.74263008947056364</v>
      </c>
      <c r="BB87" s="21" t="e">
        <f>('Ratios Calculated fix'!BB87-'Ratios Calculated fix'!BB$428)/('Ratios Calculated fix'!BB$429-'Ratios Calculated fix'!BB$428)</f>
        <v>#DIV/0!</v>
      </c>
      <c r="BC87" s="21">
        <f>('Ratios Calculated fix'!BC87-'Ratios Calculated fix'!BC$428)/('Ratios Calculated fix'!BC$429-'Ratios Calculated fix'!BC$428)</f>
        <v>0.19647245399025318</v>
      </c>
    </row>
    <row r="88" spans="1:55" x14ac:dyDescent="0.2">
      <c r="A88" s="3" t="s">
        <v>268</v>
      </c>
      <c r="B88" s="3" t="s">
        <v>269</v>
      </c>
      <c r="C88" s="3" t="s">
        <v>24</v>
      </c>
      <c r="D88" s="3">
        <v>378107</v>
      </c>
      <c r="E88" s="3" t="s">
        <v>16</v>
      </c>
      <c r="F88" s="3">
        <v>2019</v>
      </c>
      <c r="G88" s="3" t="s">
        <v>17</v>
      </c>
      <c r="H88" s="4">
        <v>43830</v>
      </c>
      <c r="I88" s="4">
        <v>43879</v>
      </c>
      <c r="J88" s="4">
        <v>43879</v>
      </c>
      <c r="K88" s="5">
        <v>414038000</v>
      </c>
      <c r="L88" s="5">
        <v>422257000</v>
      </c>
      <c r="M88" s="3" t="s">
        <v>270</v>
      </c>
      <c r="N88" s="20">
        <f>('Ratios Calculated fix'!N88-'Ratios Calculated fix'!N$428)/('Ratios Calculated fix'!N$429-'Ratios Calculated fix'!N$428)</f>
        <v>2.8934472264999185E-2</v>
      </c>
      <c r="O88" s="21">
        <f>('Ratios Calculated fix'!O88-'Ratios Calculated fix'!O$428)/('Ratios Calculated fix'!O$429-'Ratios Calculated fix'!O$428)</f>
        <v>2.8934472264999185E-2</v>
      </c>
      <c r="P88" s="21">
        <f>('Ratios Calculated fix'!P88-'Ratios Calculated fix'!P$428)/('Ratios Calculated fix'!P$429-'Ratios Calculated fix'!P$428)</f>
        <v>4.4463483823635998E-2</v>
      </c>
      <c r="Q88" s="21">
        <f>('Ratios Calculated fix'!Q88-'Ratios Calculated fix'!Q$428)/('Ratios Calculated fix'!Q$429-'Ratios Calculated fix'!Q$428)</f>
        <v>0.26478547997708896</v>
      </c>
      <c r="R88" s="21">
        <f>('Ratios Calculated fix'!R88-'Ratios Calculated fix'!R$428)/('Ratios Calculated fix'!R$429-'Ratios Calculated fix'!R$428)</f>
        <v>5.704477028444014E-2</v>
      </c>
      <c r="S88" s="21">
        <f>('Ratios Calculated fix'!S88-'Ratios Calculated fix'!S$428)/('Ratios Calculated fix'!S$429-'Ratios Calculated fix'!S$428)</f>
        <v>2.6547921008799393E-4</v>
      </c>
      <c r="T88" s="21">
        <f>('Ratios Calculated fix'!T88-'Ratios Calculated fix'!T$428)/('Ratios Calculated fix'!T$429-'Ratios Calculated fix'!T$428)</f>
        <v>5.7586424709845624E-2</v>
      </c>
      <c r="U88" s="21">
        <f>('Ratios Calculated fix'!U88-'Ratios Calculated fix'!U$428)/('Ratios Calculated fix'!U$429-'Ratios Calculated fix'!U$428)</f>
        <v>0.64957044048893753</v>
      </c>
      <c r="V88" s="21">
        <f>('Ratios Calculated fix'!V88-'Ratios Calculated fix'!V$428)/('Ratios Calculated fix'!V$429-'Ratios Calculated fix'!V$428)</f>
        <v>0.48832882456625304</v>
      </c>
      <c r="W88" s="21">
        <f>('Ratios Calculated fix'!W88-'Ratios Calculated fix'!W$428)/('Ratios Calculated fix'!W$429-'Ratios Calculated fix'!W$428)</f>
        <v>0.63165820222683444</v>
      </c>
      <c r="X88" s="21">
        <f>('Ratios Calculated fix'!X88-'Ratios Calculated fix'!X$428)/('Ratios Calculated fix'!X$429-'Ratios Calculated fix'!X$428)</f>
        <v>0.32049717853679482</v>
      </c>
      <c r="Y88" s="21">
        <f>('Ratios Calculated fix'!Y88-'Ratios Calculated fix'!Y$428)/('Ratios Calculated fix'!Y$429-'Ratios Calculated fix'!Y$428)</f>
        <v>0.46406509772758625</v>
      </c>
      <c r="Z88" s="21">
        <f>('Ratios Calculated fix'!Z88-'Ratios Calculated fix'!Z$428)/('Ratios Calculated fix'!Z$429-'Ratios Calculated fix'!Z$428)</f>
        <v>0.67950282146320506</v>
      </c>
      <c r="AA88" s="21">
        <f>('Ratios Calculated fix'!AA88-'Ratios Calculated fix'!AA$428)/('Ratios Calculated fix'!AA$429-'Ratios Calculated fix'!AA$428)</f>
        <v>0.35269684948696051</v>
      </c>
      <c r="AB88" s="21">
        <f>('Ratios Calculated fix'!AB88-'Ratios Calculated fix'!AB$428)/('Ratios Calculated fix'!AB$429-'Ratios Calculated fix'!AB$428)</f>
        <v>0.8586228714899351</v>
      </c>
      <c r="AC88" s="21">
        <f>('Ratios Calculated fix'!AC88-'Ratios Calculated fix'!AC$428)/('Ratios Calculated fix'!AC$429-'Ratios Calculated fix'!AC$428)</f>
        <v>0.15438663540368985</v>
      </c>
      <c r="AD88" s="21">
        <f>('Ratios Calculated fix'!AD88-'Ratios Calculated fix'!AD$428)/('Ratios Calculated fix'!AD$429-'Ratios Calculated fix'!AD$428)</f>
        <v>0.32348605020074156</v>
      </c>
      <c r="AE88" s="21">
        <f>('Ratios Calculated fix'!AE88-'Ratios Calculated fix'!AE$428)/('Ratios Calculated fix'!AE$429-'Ratios Calculated fix'!AE$428)</f>
        <v>0.36779665283196772</v>
      </c>
      <c r="AF88" s="21">
        <f>('Ratios Calculated fix'!AF88-'Ratios Calculated fix'!AF$428)/('Ratios Calculated fix'!AF$429-'Ratios Calculated fix'!AF$428)</f>
        <v>0.3698163704552242</v>
      </c>
      <c r="AG88" s="21" t="e">
        <f>('Ratios Calculated fix'!AG88-'Ratios Calculated fix'!AG$428)/('Ratios Calculated fix'!AG$429-'Ratios Calculated fix'!AG$428)</f>
        <v>#DIV/0!</v>
      </c>
      <c r="AH88" s="21" t="e">
        <f>('Ratios Calculated fix'!AH88-'Ratios Calculated fix'!AH$428)/('Ratios Calculated fix'!AH$429-'Ratios Calculated fix'!AH$428)</f>
        <v>#DIV/0!</v>
      </c>
      <c r="AI88" s="21">
        <f>('Ratios Calculated fix'!AI88-'Ratios Calculated fix'!AI$428)/('Ratios Calculated fix'!AI$429-'Ratios Calculated fix'!AI$428)</f>
        <v>0.98643188575026175</v>
      </c>
      <c r="AJ88" s="21">
        <f>('Ratios Calculated fix'!AJ88-'Ratios Calculated fix'!AJ$428)/('Ratios Calculated fix'!AJ$429-'Ratios Calculated fix'!AJ$428)</f>
        <v>7.185859674006001E-2</v>
      </c>
      <c r="AK88" s="21" t="e">
        <f>('Ratios Calculated fix'!AK88-'Ratios Calculated fix'!AK$428)/('Ratios Calculated fix'!AK$429-'Ratios Calculated fix'!AK$428)</f>
        <v>#DIV/0!</v>
      </c>
      <c r="AL88" s="21" t="e">
        <f>('Ratios Calculated fix'!AL88-'Ratios Calculated fix'!AL$428)/('Ratios Calculated fix'!AL$429-'Ratios Calculated fix'!AL$428)</f>
        <v>#DIV/0!</v>
      </c>
      <c r="AM88" s="21">
        <f>('Ratios Calculated fix'!AM88-'Ratios Calculated fix'!AM$428)/('Ratios Calculated fix'!AM$429-'Ratios Calculated fix'!AM$428)</f>
        <v>0.30865747380210101</v>
      </c>
      <c r="AN88" s="21">
        <f>('Ratios Calculated fix'!AN88-'Ratios Calculated fix'!AN$428)/('Ratios Calculated fix'!AN$429-'Ratios Calculated fix'!AN$428)</f>
        <v>0.29261949658083053</v>
      </c>
      <c r="AO88" s="21">
        <f>('Ratios Calculated fix'!AO88-'Ratios Calculated fix'!AO$428)/('Ratios Calculated fix'!AO$429-'Ratios Calculated fix'!AO$428)</f>
        <v>0.50502801961674937</v>
      </c>
      <c r="AP88" s="21">
        <f>('Ratios Calculated fix'!AP88-'Ratios Calculated fix'!AP$428)/('Ratios Calculated fix'!AP$429-'Ratios Calculated fix'!AP$428)</f>
        <v>0.51095484152103254</v>
      </c>
      <c r="AQ88" s="21">
        <f>('Ratios Calculated fix'!AQ88-'Ratios Calculated fix'!AQ$428)/('Ratios Calculated fix'!AQ$429-'Ratios Calculated fix'!AQ$428)</f>
        <v>0.50307673932256203</v>
      </c>
      <c r="AR88" s="21">
        <f>('Ratios Calculated fix'!AR88-'Ratios Calculated fix'!AR$428)/('Ratios Calculated fix'!AR$429-'Ratios Calculated fix'!AR$428)</f>
        <v>0.18161087238418797</v>
      </c>
      <c r="AS88" s="21">
        <f>('Ratios Calculated fix'!AS88-'Ratios Calculated fix'!AS$428)/('Ratios Calculated fix'!AS$429-'Ratios Calculated fix'!AS$428)</f>
        <v>0.60680072210306324</v>
      </c>
      <c r="AT88" s="21">
        <f>('Ratios Calculated fix'!AT88-'Ratios Calculated fix'!AT$428)/('Ratios Calculated fix'!AT$429-'Ratios Calculated fix'!AT$428)</f>
        <v>0.32470513875004819</v>
      </c>
      <c r="AU88" s="21">
        <f>('Ratios Calculated fix'!AU88-'Ratios Calculated fix'!AU$428)/('Ratios Calculated fix'!AU$429-'Ratios Calculated fix'!AU$428)</f>
        <v>0.61428315358494656</v>
      </c>
      <c r="AV88" s="21" t="e">
        <f>('Ratios Calculated fix'!AV88-'Ratios Calculated fix'!AV$428)/('Ratios Calculated fix'!AV$429-'Ratios Calculated fix'!AV$428)</f>
        <v>#DIV/0!</v>
      </c>
      <c r="AW88" s="21" t="e">
        <f>('Ratios Calculated fix'!AW88-'Ratios Calculated fix'!AW$428)/('Ratios Calculated fix'!AW$429-'Ratios Calculated fix'!AW$428)</f>
        <v>#DIV/0!</v>
      </c>
      <c r="AX88" s="21" t="e">
        <f>('Ratios Calculated fix'!AX88-'Ratios Calculated fix'!AX$428)/('Ratios Calculated fix'!AX$429-'Ratios Calculated fix'!AX$428)</f>
        <v>#DIV/0!</v>
      </c>
      <c r="AY88" s="21">
        <f>('Ratios Calculated fix'!AY88-'Ratios Calculated fix'!AY$428)/('Ratios Calculated fix'!AY$429-'Ratios Calculated fix'!AY$428)</f>
        <v>0.26765304445387356</v>
      </c>
      <c r="AZ88" s="21">
        <f>('Ratios Calculated fix'!AZ88-'Ratios Calculated fix'!AZ$428)/('Ratios Calculated fix'!AZ$429-'Ratios Calculated fix'!AZ$428)</f>
        <v>0.73842217460806847</v>
      </c>
      <c r="BA88" s="21">
        <f>('Ratios Calculated fix'!BA88-'Ratios Calculated fix'!BA$428)/('Ratios Calculated fix'!BA$429-'Ratios Calculated fix'!BA$428)</f>
        <v>0.74323950679226347</v>
      </c>
      <c r="BB88" s="21" t="e">
        <f>('Ratios Calculated fix'!BB88-'Ratios Calculated fix'!BB$428)/('Ratios Calculated fix'!BB$429-'Ratios Calculated fix'!BB$428)</f>
        <v>#DIV/0!</v>
      </c>
      <c r="BC88" s="21">
        <f>('Ratios Calculated fix'!BC88-'Ratios Calculated fix'!BC$428)/('Ratios Calculated fix'!BC$429-'Ratios Calculated fix'!BC$428)</f>
        <v>0.21774406042459879</v>
      </c>
    </row>
    <row r="89" spans="1:55" x14ac:dyDescent="0.2">
      <c r="A89" s="3" t="s">
        <v>271</v>
      </c>
      <c r="B89" s="3" t="s">
        <v>272</v>
      </c>
      <c r="C89" s="3" t="s">
        <v>52</v>
      </c>
      <c r="D89" s="3">
        <v>378108</v>
      </c>
      <c r="E89" s="3" t="s">
        <v>16</v>
      </c>
      <c r="F89" s="3">
        <v>2019</v>
      </c>
      <c r="G89" s="3" t="s">
        <v>17</v>
      </c>
      <c r="H89" s="4">
        <v>43830</v>
      </c>
      <c r="I89" s="4">
        <v>43888</v>
      </c>
      <c r="J89" s="4">
        <v>43888</v>
      </c>
      <c r="K89" s="5">
        <v>502479000</v>
      </c>
      <c r="L89" s="5">
        <v>506056000</v>
      </c>
      <c r="M89" s="3" t="s">
        <v>273</v>
      </c>
      <c r="N89" s="20">
        <f>('Ratios Calculated fix'!N89-'Ratios Calculated fix'!N$428)/('Ratios Calculated fix'!N$429-'Ratios Calculated fix'!N$428)</f>
        <v>3.4444517716063654E-2</v>
      </c>
      <c r="O89" s="21">
        <f>('Ratios Calculated fix'!O89-'Ratios Calculated fix'!O$428)/('Ratios Calculated fix'!O$429-'Ratios Calculated fix'!O$428)</f>
        <v>3.0339320644957569E-2</v>
      </c>
      <c r="P89" s="21">
        <f>('Ratios Calculated fix'!P89-'Ratios Calculated fix'!P$428)/('Ratios Calculated fix'!P$429-'Ratios Calculated fix'!P$428)</f>
        <v>3.583440396348881E-2</v>
      </c>
      <c r="Q89" s="21">
        <f>('Ratios Calculated fix'!Q89-'Ratios Calculated fix'!Q$428)/('Ratios Calculated fix'!Q$429-'Ratios Calculated fix'!Q$428)</f>
        <v>0.2703475151120186</v>
      </c>
      <c r="R89" s="21">
        <f>('Ratios Calculated fix'!R89-'Ratios Calculated fix'!R$428)/('Ratios Calculated fix'!R$429-'Ratios Calculated fix'!R$428)</f>
        <v>8.6423300611288001E-2</v>
      </c>
      <c r="S89" s="21">
        <f>('Ratios Calculated fix'!S89-'Ratios Calculated fix'!S$428)/('Ratios Calculated fix'!S$429-'Ratios Calculated fix'!S$428)</f>
        <v>4.1149730031944429E-2</v>
      </c>
      <c r="T89" s="21">
        <f>('Ratios Calculated fix'!T89-'Ratios Calculated fix'!T$428)/('Ratios Calculated fix'!T$429-'Ratios Calculated fix'!T$428)</f>
        <v>7.9713560069403236E-2</v>
      </c>
      <c r="U89" s="21">
        <f>('Ratios Calculated fix'!U89-'Ratios Calculated fix'!U$428)/('Ratios Calculated fix'!U$429-'Ratios Calculated fix'!U$428)</f>
        <v>0.66147685379929932</v>
      </c>
      <c r="V89" s="21">
        <f>('Ratios Calculated fix'!V89-'Ratios Calculated fix'!V$428)/('Ratios Calculated fix'!V$429-'Ratios Calculated fix'!V$428)</f>
        <v>0.50622806906559537</v>
      </c>
      <c r="W89" s="21">
        <f>('Ratios Calculated fix'!W89-'Ratios Calculated fix'!W$428)/('Ratios Calculated fix'!W$429-'Ratios Calculated fix'!W$428)</f>
        <v>0.6422784088752832</v>
      </c>
      <c r="X89" s="21">
        <f>('Ratios Calculated fix'!X89-'Ratios Calculated fix'!X$428)/('Ratios Calculated fix'!X$429-'Ratios Calculated fix'!X$428)</f>
        <v>0.11745692404958527</v>
      </c>
      <c r="Y89" s="21">
        <f>('Ratios Calculated fix'!Y89-'Ratios Calculated fix'!Y$428)/('Ratios Calculated fix'!Y$429-'Ratios Calculated fix'!Y$428)</f>
        <v>0.43813149778697491</v>
      </c>
      <c r="Z89" s="21">
        <f>('Ratios Calculated fix'!Z89-'Ratios Calculated fix'!Z$428)/('Ratios Calculated fix'!Z$429-'Ratios Calculated fix'!Z$428)</f>
        <v>0.8825430759504147</v>
      </c>
      <c r="AA89" s="21">
        <f>('Ratios Calculated fix'!AA89-'Ratios Calculated fix'!AA$428)/('Ratios Calculated fix'!AA$429-'Ratios Calculated fix'!AA$428)</f>
        <v>6.189495598355748E-2</v>
      </c>
      <c r="AB89" s="21">
        <f>('Ratios Calculated fix'!AB89-'Ratios Calculated fix'!AB$428)/('Ratios Calculated fix'!AB$429-'Ratios Calculated fix'!AB$428)</f>
        <v>0.83264464398303495</v>
      </c>
      <c r="AC89" s="21">
        <f>('Ratios Calculated fix'!AC89-'Ratios Calculated fix'!AC$428)/('Ratios Calculated fix'!AC$429-'Ratios Calculated fix'!AC$428)</f>
        <v>0.47537754530251319</v>
      </c>
      <c r="AD89" s="21">
        <f>('Ratios Calculated fix'!AD89-'Ratios Calculated fix'!AD$428)/('Ratios Calculated fix'!AD$429-'Ratios Calculated fix'!AD$428)</f>
        <v>0.47471615297329023</v>
      </c>
      <c r="AE89" s="21">
        <f>('Ratios Calculated fix'!AE89-'Ratios Calculated fix'!AE$428)/('Ratios Calculated fix'!AE$429-'Ratios Calculated fix'!AE$428)</f>
        <v>0.44446952403128037</v>
      </c>
      <c r="AF89" s="21">
        <f>('Ratios Calculated fix'!AF89-'Ratios Calculated fix'!AF$428)/('Ratios Calculated fix'!AF$429-'Ratios Calculated fix'!AF$428)</f>
        <v>0.42120759883563141</v>
      </c>
      <c r="AG89" s="21" t="e">
        <f>('Ratios Calculated fix'!AG89-'Ratios Calculated fix'!AG$428)/('Ratios Calculated fix'!AG$429-'Ratios Calculated fix'!AG$428)</f>
        <v>#DIV/0!</v>
      </c>
      <c r="AH89" s="21" t="e">
        <f>('Ratios Calculated fix'!AH89-'Ratios Calculated fix'!AH$428)/('Ratios Calculated fix'!AH$429-'Ratios Calculated fix'!AH$428)</f>
        <v>#DIV/0!</v>
      </c>
      <c r="AI89" s="21">
        <f>('Ratios Calculated fix'!AI89-'Ratios Calculated fix'!AI$428)/('Ratios Calculated fix'!AI$429-'Ratios Calculated fix'!AI$428)</f>
        <v>0.98627321395856737</v>
      </c>
      <c r="AJ89" s="21">
        <f>('Ratios Calculated fix'!AJ89-'Ratios Calculated fix'!AJ$428)/('Ratios Calculated fix'!AJ$429-'Ratios Calculated fix'!AJ$428)</f>
        <v>0.11670155222889921</v>
      </c>
      <c r="AK89" s="21" t="e">
        <f>('Ratios Calculated fix'!AK89-'Ratios Calculated fix'!AK$428)/('Ratios Calculated fix'!AK$429-'Ratios Calculated fix'!AK$428)</f>
        <v>#DIV/0!</v>
      </c>
      <c r="AL89" s="21" t="e">
        <f>('Ratios Calculated fix'!AL89-'Ratios Calculated fix'!AL$428)/('Ratios Calculated fix'!AL$429-'Ratios Calculated fix'!AL$428)</f>
        <v>#DIV/0!</v>
      </c>
      <c r="AM89" s="21">
        <f>('Ratios Calculated fix'!AM89-'Ratios Calculated fix'!AM$428)/('Ratios Calculated fix'!AM$429-'Ratios Calculated fix'!AM$428)</f>
        <v>0.31781119501537219</v>
      </c>
      <c r="AN89" s="21">
        <f>('Ratios Calculated fix'!AN89-'Ratios Calculated fix'!AN$428)/('Ratios Calculated fix'!AN$429-'Ratios Calculated fix'!AN$428)</f>
        <v>0.2765629621094241</v>
      </c>
      <c r="AO89" s="21">
        <f>('Ratios Calculated fix'!AO89-'Ratios Calculated fix'!AO$428)/('Ratios Calculated fix'!AO$429-'Ratios Calculated fix'!AO$428)</f>
        <v>8.7393543317350234E-2</v>
      </c>
      <c r="AP89" s="21">
        <f>('Ratios Calculated fix'!AP89-'Ratios Calculated fix'!AP$428)/('Ratios Calculated fix'!AP$429-'Ratios Calculated fix'!AP$428)</f>
        <v>0.59486771433281815</v>
      </c>
      <c r="AQ89" s="21">
        <f>('Ratios Calculated fix'!AQ89-'Ratios Calculated fix'!AQ$428)/('Ratios Calculated fix'!AQ$429-'Ratios Calculated fix'!AQ$428)</f>
        <v>0.57220433053965292</v>
      </c>
      <c r="AR89" s="21">
        <f>('Ratios Calculated fix'!AR89-'Ratios Calculated fix'!AR$428)/('Ratios Calculated fix'!AR$429-'Ratios Calculated fix'!AR$428)</f>
        <v>0.29742523038747742</v>
      </c>
      <c r="AS89" s="21">
        <f>('Ratios Calculated fix'!AS89-'Ratios Calculated fix'!AS$428)/('Ratios Calculated fix'!AS$429-'Ratios Calculated fix'!AS$428)</f>
        <v>0.60183381385399815</v>
      </c>
      <c r="AT89" s="21">
        <f>('Ratios Calculated fix'!AT89-'Ratios Calculated fix'!AT$428)/('Ratios Calculated fix'!AT$429-'Ratios Calculated fix'!AT$428)</f>
        <v>0.31342343992902522</v>
      </c>
      <c r="AU89" s="21">
        <f>('Ratios Calculated fix'!AU89-'Ratios Calculated fix'!AU$428)/('Ratios Calculated fix'!AU$429-'Ratios Calculated fix'!AU$428)</f>
        <v>0.61703765946055167</v>
      </c>
      <c r="AV89" s="21" t="e">
        <f>('Ratios Calculated fix'!AV89-'Ratios Calculated fix'!AV$428)/('Ratios Calculated fix'!AV$429-'Ratios Calculated fix'!AV$428)</f>
        <v>#DIV/0!</v>
      </c>
      <c r="AW89" s="21" t="e">
        <f>('Ratios Calculated fix'!AW89-'Ratios Calculated fix'!AW$428)/('Ratios Calculated fix'!AW$429-'Ratios Calculated fix'!AW$428)</f>
        <v>#DIV/0!</v>
      </c>
      <c r="AX89" s="21" t="e">
        <f>('Ratios Calculated fix'!AX89-'Ratios Calculated fix'!AX$428)/('Ratios Calculated fix'!AX$429-'Ratios Calculated fix'!AX$428)</f>
        <v>#DIV/0!</v>
      </c>
      <c r="AY89" s="21">
        <f>('Ratios Calculated fix'!AY89-'Ratios Calculated fix'!AY$428)/('Ratios Calculated fix'!AY$429-'Ratios Calculated fix'!AY$428)</f>
        <v>0.26064083747259381</v>
      </c>
      <c r="AZ89" s="21">
        <f>('Ratios Calculated fix'!AZ89-'Ratios Calculated fix'!AZ$428)/('Ratios Calculated fix'!AZ$429-'Ratios Calculated fix'!AZ$428)</f>
        <v>0.76967864753510273</v>
      </c>
      <c r="BA89" s="21">
        <f>('Ratios Calculated fix'!BA89-'Ratios Calculated fix'!BA$428)/('Ratios Calculated fix'!BA$429-'Ratios Calculated fix'!BA$428)</f>
        <v>0.74306492272913294</v>
      </c>
      <c r="BB89" s="21" t="e">
        <f>('Ratios Calculated fix'!BB89-'Ratios Calculated fix'!BB$428)/('Ratios Calculated fix'!BB$429-'Ratios Calculated fix'!BB$428)</f>
        <v>#DIV/0!</v>
      </c>
      <c r="BC89" s="21">
        <f>('Ratios Calculated fix'!BC89-'Ratios Calculated fix'!BC$428)/('Ratios Calculated fix'!BC$429-'Ratios Calculated fix'!BC$428)</f>
        <v>0.1882317728038056</v>
      </c>
    </row>
    <row r="90" spans="1:55" x14ac:dyDescent="0.2">
      <c r="A90" s="3" t="s">
        <v>236</v>
      </c>
      <c r="B90" s="3" t="s">
        <v>237</v>
      </c>
      <c r="C90" s="3" t="s">
        <v>138</v>
      </c>
      <c r="D90" s="3">
        <v>378102</v>
      </c>
      <c r="E90" s="3" t="s">
        <v>16</v>
      </c>
      <c r="F90" s="3">
        <v>2019</v>
      </c>
      <c r="G90" s="3" t="s">
        <v>17</v>
      </c>
      <c r="H90" s="4">
        <v>43830</v>
      </c>
      <c r="I90" s="4">
        <v>43886</v>
      </c>
      <c r="J90" s="4">
        <v>43886</v>
      </c>
      <c r="K90" s="5">
        <v>404343000</v>
      </c>
      <c r="L90" s="5">
        <v>405804000</v>
      </c>
      <c r="M90" s="3" t="s">
        <v>238</v>
      </c>
      <c r="N90" s="20">
        <f>('Ratios Calculated fix'!N90-'Ratios Calculated fix'!N$428)/('Ratios Calculated fix'!N$429-'Ratios Calculated fix'!N$428)</f>
        <v>3.8013036178898341E-2</v>
      </c>
      <c r="O90" s="21">
        <f>('Ratios Calculated fix'!O90-'Ratios Calculated fix'!O$428)/('Ratios Calculated fix'!O$429-'Ratios Calculated fix'!O$428)</f>
        <v>3.7608269053088346E-2</v>
      </c>
      <c r="P90" s="21">
        <f>('Ratios Calculated fix'!P90-'Ratios Calculated fix'!P$428)/('Ratios Calculated fix'!P$429-'Ratios Calculated fix'!P$428)</f>
        <v>6.8939837922248115E-2</v>
      </c>
      <c r="Q90" s="21">
        <f>('Ratios Calculated fix'!Q90-'Ratios Calculated fix'!Q$428)/('Ratios Calculated fix'!Q$429-'Ratios Calculated fix'!Q$428)</f>
        <v>0.26044130002888211</v>
      </c>
      <c r="R90" s="21">
        <f>('Ratios Calculated fix'!R90-'Ratios Calculated fix'!R$428)/('Ratios Calculated fix'!R$429-'Ratios Calculated fix'!R$428)</f>
        <v>8.5413701693795904E-2</v>
      </c>
      <c r="S90" s="21">
        <f>('Ratios Calculated fix'!S90-'Ratios Calculated fix'!S$428)/('Ratios Calculated fix'!S$429-'Ratios Calculated fix'!S$428)</f>
        <v>9.3277675238348678E-2</v>
      </c>
      <c r="T90" s="21">
        <f>('Ratios Calculated fix'!T90-'Ratios Calculated fix'!T$428)/('Ratios Calculated fix'!T$429-'Ratios Calculated fix'!T$428)</f>
        <v>6.9059995388089795E-2</v>
      </c>
      <c r="U90" s="21">
        <f>('Ratios Calculated fix'!U90-'Ratios Calculated fix'!U$428)/('Ratios Calculated fix'!U$429-'Ratios Calculated fix'!U$428)</f>
        <v>0.64850250135858745</v>
      </c>
      <c r="V90" s="21">
        <f>('Ratios Calculated fix'!V90-'Ratios Calculated fix'!V$428)/('Ratios Calculated fix'!V$429-'Ratios Calculated fix'!V$428)</f>
        <v>0.50398914775243087</v>
      </c>
      <c r="W90" s="21">
        <f>('Ratios Calculated fix'!W90-'Ratios Calculated fix'!W$428)/('Ratios Calculated fix'!W$429-'Ratios Calculated fix'!W$428)</f>
        <v>0.62885740017917136</v>
      </c>
      <c r="X90" s="21">
        <f>('Ratios Calculated fix'!X90-'Ratios Calculated fix'!X$428)/('Ratios Calculated fix'!X$429-'Ratios Calculated fix'!X$428)</f>
        <v>0.12764816291623177</v>
      </c>
      <c r="Y90" s="21">
        <f>('Ratios Calculated fix'!Y90-'Ratios Calculated fix'!Y$428)/('Ratios Calculated fix'!Y$429-'Ratios Calculated fix'!Y$428)</f>
        <v>0.47522891201168871</v>
      </c>
      <c r="Z90" s="21">
        <f>('Ratios Calculated fix'!Z90-'Ratios Calculated fix'!Z$428)/('Ratios Calculated fix'!Z$429-'Ratios Calculated fix'!Z$428)</f>
        <v>0.87235183708376818</v>
      </c>
      <c r="AA90" s="21">
        <f>('Ratios Calculated fix'!AA90-'Ratios Calculated fix'!AA$428)/('Ratios Calculated fix'!AA$429-'Ratios Calculated fix'!AA$428)</f>
        <v>0</v>
      </c>
      <c r="AB90" s="21">
        <f>('Ratios Calculated fix'!AB90-'Ratios Calculated fix'!AB$428)/('Ratios Calculated fix'!AB$429-'Ratios Calculated fix'!AB$428)</f>
        <v>0.91115994166370207</v>
      </c>
      <c r="AC90" s="21">
        <f>('Ratios Calculated fix'!AC90-'Ratios Calculated fix'!AC$428)/('Ratios Calculated fix'!AC$429-'Ratios Calculated fix'!AC$428)</f>
        <v>0.63052349811768138</v>
      </c>
      <c r="AD90" s="21">
        <f>('Ratios Calculated fix'!AD90-'Ratios Calculated fix'!AD$428)/('Ratios Calculated fix'!AD$429-'Ratios Calculated fix'!AD$428)</f>
        <v>0.75045438679495835</v>
      </c>
      <c r="AE90" s="21">
        <f>('Ratios Calculated fix'!AE90-'Ratios Calculated fix'!AE$428)/('Ratios Calculated fix'!AE$429-'Ratios Calculated fix'!AE$428)</f>
        <v>0.56819327376619266</v>
      </c>
      <c r="AF90" s="21">
        <f>('Ratios Calculated fix'!AF90-'Ratios Calculated fix'!AF$428)/('Ratios Calculated fix'!AF$429-'Ratios Calculated fix'!AF$428)</f>
        <v>0.38189641180940009</v>
      </c>
      <c r="AG90" s="21" t="e">
        <f>('Ratios Calculated fix'!AG90-'Ratios Calculated fix'!AG$428)/('Ratios Calculated fix'!AG$429-'Ratios Calculated fix'!AG$428)</f>
        <v>#DIV/0!</v>
      </c>
      <c r="AH90" s="21" t="e">
        <f>('Ratios Calculated fix'!AH90-'Ratios Calculated fix'!AH$428)/('Ratios Calculated fix'!AH$429-'Ratios Calculated fix'!AH$428)</f>
        <v>#DIV/0!</v>
      </c>
      <c r="AI90" s="21">
        <f>('Ratios Calculated fix'!AI90-'Ratios Calculated fix'!AI$428)/('Ratios Calculated fix'!AI$429-'Ratios Calculated fix'!AI$428)</f>
        <v>0.98618943630012523</v>
      </c>
      <c r="AJ90" s="21">
        <f>('Ratios Calculated fix'!AJ90-'Ratios Calculated fix'!AJ$428)/('Ratios Calculated fix'!AJ$429-'Ratios Calculated fix'!AJ$428)</f>
        <v>0.25972523178325124</v>
      </c>
      <c r="AK90" s="21" t="e">
        <f>('Ratios Calculated fix'!AK90-'Ratios Calculated fix'!AK$428)/('Ratios Calculated fix'!AK$429-'Ratios Calculated fix'!AK$428)</f>
        <v>#DIV/0!</v>
      </c>
      <c r="AL90" s="21" t="e">
        <f>('Ratios Calculated fix'!AL90-'Ratios Calculated fix'!AL$428)/('Ratios Calculated fix'!AL$429-'Ratios Calculated fix'!AL$428)</f>
        <v>#DIV/0!</v>
      </c>
      <c r="AM90" s="21">
        <f>('Ratios Calculated fix'!AM90-'Ratios Calculated fix'!AM$428)/('Ratios Calculated fix'!AM$429-'Ratios Calculated fix'!AM$428)</f>
        <v>0.30583822516213166</v>
      </c>
      <c r="AN90" s="21">
        <f>('Ratios Calculated fix'!AN90-'Ratios Calculated fix'!AN$428)/('Ratios Calculated fix'!AN$429-'Ratios Calculated fix'!AN$428)</f>
        <v>0.27220948609745804</v>
      </c>
      <c r="AO90" s="21">
        <f>('Ratios Calculated fix'!AO90-'Ratios Calculated fix'!AO$428)/('Ratios Calculated fix'!AO$429-'Ratios Calculated fix'!AO$428)</f>
        <v>7.5813263413848378E-2</v>
      </c>
      <c r="AP90" s="21">
        <f>('Ratios Calculated fix'!AP90-'Ratios Calculated fix'!AP$428)/('Ratios Calculated fix'!AP$429-'Ratios Calculated fix'!AP$428)</f>
        <v>0.58174760028649786</v>
      </c>
      <c r="AQ90" s="21">
        <f>('Ratios Calculated fix'!AQ90-'Ratios Calculated fix'!AQ$428)/('Ratios Calculated fix'!AQ$429-'Ratios Calculated fix'!AQ$428)</f>
        <v>0.47495832952705647</v>
      </c>
      <c r="AR90" s="21">
        <f>('Ratios Calculated fix'!AR90-'Ratios Calculated fix'!AR$428)/('Ratios Calculated fix'!AR$429-'Ratios Calculated fix'!AR$428)</f>
        <v>0.65496674363307739</v>
      </c>
      <c r="AS90" s="21">
        <f>('Ratios Calculated fix'!AS90-'Ratios Calculated fix'!AS$428)/('Ratios Calculated fix'!AS$429-'Ratios Calculated fix'!AS$428)</f>
        <v>0.5822421159848884</v>
      </c>
      <c r="AT90" s="21">
        <f>('Ratios Calculated fix'!AT90-'Ratios Calculated fix'!AT$428)/('Ratios Calculated fix'!AT$429-'Ratios Calculated fix'!AT$428)</f>
        <v>0.56886072207097815</v>
      </c>
      <c r="AU90" s="21">
        <f>('Ratios Calculated fix'!AU90-'Ratios Calculated fix'!AU$428)/('Ratios Calculated fix'!AU$429-'Ratios Calculated fix'!AU$428)</f>
        <v>0.64066270348413645</v>
      </c>
      <c r="AV90" s="21" t="e">
        <f>('Ratios Calculated fix'!AV90-'Ratios Calculated fix'!AV$428)/('Ratios Calculated fix'!AV$429-'Ratios Calculated fix'!AV$428)</f>
        <v>#DIV/0!</v>
      </c>
      <c r="AW90" s="21" t="e">
        <f>('Ratios Calculated fix'!AW90-'Ratios Calculated fix'!AW$428)/('Ratios Calculated fix'!AW$429-'Ratios Calculated fix'!AW$428)</f>
        <v>#DIV/0!</v>
      </c>
      <c r="AX90" s="21" t="e">
        <f>('Ratios Calculated fix'!AX90-'Ratios Calculated fix'!AX$428)/('Ratios Calculated fix'!AX$429-'Ratios Calculated fix'!AX$428)</f>
        <v>#DIV/0!</v>
      </c>
      <c r="AY90" s="21">
        <f>('Ratios Calculated fix'!AY90-'Ratios Calculated fix'!AY$428)/('Ratios Calculated fix'!AY$429-'Ratios Calculated fix'!AY$428)</f>
        <v>0.22590849429048981</v>
      </c>
      <c r="AZ90" s="21">
        <f>('Ratios Calculated fix'!AZ90-'Ratios Calculated fix'!AZ$428)/('Ratios Calculated fix'!AZ$429-'Ratios Calculated fix'!AZ$428)</f>
        <v>0.74881371006108688</v>
      </c>
      <c r="BA90" s="21">
        <f>('Ratios Calculated fix'!BA90-'Ratios Calculated fix'!BA$428)/('Ratios Calculated fix'!BA$429-'Ratios Calculated fix'!BA$428)</f>
        <v>0.74484089913569207</v>
      </c>
      <c r="BB90" s="21" t="e">
        <f>('Ratios Calculated fix'!BB90-'Ratios Calculated fix'!BB$428)/('Ratios Calculated fix'!BB$429-'Ratios Calculated fix'!BB$428)</f>
        <v>#DIV/0!</v>
      </c>
      <c r="BC90" s="21">
        <f>('Ratios Calculated fix'!BC90-'Ratios Calculated fix'!BC$428)/('Ratios Calculated fix'!BC$429-'Ratios Calculated fix'!BC$428)</f>
        <v>0.22666232804730591</v>
      </c>
    </row>
    <row r="91" spans="1:55" x14ac:dyDescent="0.2">
      <c r="A91" s="3" t="s">
        <v>1129</v>
      </c>
      <c r="B91" s="3" t="s">
        <v>1130</v>
      </c>
      <c r="C91" s="3" t="s">
        <v>24</v>
      </c>
      <c r="D91" s="3">
        <v>186450</v>
      </c>
      <c r="E91" s="3" t="s">
        <v>16</v>
      </c>
      <c r="F91" s="3">
        <v>2019</v>
      </c>
      <c r="G91" s="3" t="s">
        <v>17</v>
      </c>
      <c r="H91" s="4">
        <v>43769</v>
      </c>
      <c r="I91" s="4">
        <v>43819</v>
      </c>
      <c r="J91" s="4">
        <v>43819</v>
      </c>
      <c r="K91" s="5">
        <v>49400000</v>
      </c>
      <c r="L91" s="5">
        <v>50000000</v>
      </c>
      <c r="M91" s="3" t="s">
        <v>1131</v>
      </c>
      <c r="N91" s="20">
        <f>('Ratios Calculated fix'!N91-'Ratios Calculated fix'!N$428)/('Ratios Calculated fix'!N$429-'Ratios Calculated fix'!N$428)</f>
        <v>7.5707797409174604E-2</v>
      </c>
      <c r="O91" s="21">
        <f>('Ratios Calculated fix'!O91-'Ratios Calculated fix'!O$428)/('Ratios Calculated fix'!O$429-'Ratios Calculated fix'!O$428)</f>
        <v>3.932575702883484E-2</v>
      </c>
      <c r="P91" s="21">
        <f>('Ratios Calculated fix'!P91-'Ratios Calculated fix'!P$428)/('Ratios Calculated fix'!P$429-'Ratios Calculated fix'!P$428)</f>
        <v>2.0209025241677062E-2</v>
      </c>
      <c r="Q91" s="21">
        <f>('Ratios Calculated fix'!Q91-'Ratios Calculated fix'!Q$428)/('Ratios Calculated fix'!Q$429-'Ratios Calculated fix'!Q$428)</f>
        <v>0.25929948362432931</v>
      </c>
      <c r="R91" s="21">
        <f>('Ratios Calculated fix'!R91-'Ratios Calculated fix'!R$428)/('Ratios Calculated fix'!R$429-'Ratios Calculated fix'!R$428)</f>
        <v>6.4036567116005111E-2</v>
      </c>
      <c r="S91" s="21">
        <f>('Ratios Calculated fix'!S91-'Ratios Calculated fix'!S$428)/('Ratios Calculated fix'!S$429-'Ratios Calculated fix'!S$428)</f>
        <v>6.9858154647061306E-3</v>
      </c>
      <c r="T91" s="21">
        <f>('Ratios Calculated fix'!T91-'Ratios Calculated fix'!T$428)/('Ratios Calculated fix'!T$429-'Ratios Calculated fix'!T$428)</f>
        <v>6.340867123966111E-2</v>
      </c>
      <c r="U91" s="21">
        <f>('Ratios Calculated fix'!U91-'Ratios Calculated fix'!U$428)/('Ratios Calculated fix'!U$429-'Ratios Calculated fix'!U$428)</f>
        <v>0.64539795062663019</v>
      </c>
      <c r="V91" s="21">
        <f>('Ratios Calculated fix'!V91-'Ratios Calculated fix'!V$428)/('Ratios Calculated fix'!V$429-'Ratios Calculated fix'!V$428)</f>
        <v>0.48921546570030811</v>
      </c>
      <c r="W91" s="21">
        <f>('Ratios Calculated fix'!W91-'Ratios Calculated fix'!W$428)/('Ratios Calculated fix'!W$429-'Ratios Calculated fix'!W$428)</f>
        <v>0.62717008295686549</v>
      </c>
      <c r="X91" s="21">
        <f>('Ratios Calculated fix'!X91-'Ratios Calculated fix'!X$428)/('Ratios Calculated fix'!X$429-'Ratios Calculated fix'!X$428)</f>
        <v>0.15568530919648929</v>
      </c>
      <c r="Y91" s="21">
        <f>('Ratios Calculated fix'!Y91-'Ratios Calculated fix'!Y$428)/('Ratios Calculated fix'!Y$429-'Ratios Calculated fix'!Y$428)</f>
        <v>0.59767354437532605</v>
      </c>
      <c r="Z91" s="21">
        <f>('Ratios Calculated fix'!Z91-'Ratios Calculated fix'!Z$428)/('Ratios Calculated fix'!Z$429-'Ratios Calculated fix'!Z$428)</f>
        <v>0.84431469080351074</v>
      </c>
      <c r="AA91" s="21">
        <f>('Ratios Calculated fix'!AA91-'Ratios Calculated fix'!AA$428)/('Ratios Calculated fix'!AA$429-'Ratios Calculated fix'!AA$428)</f>
        <v>0.78665474072880814</v>
      </c>
      <c r="AB91" s="21">
        <f>('Ratios Calculated fix'!AB91-'Ratios Calculated fix'!AB$428)/('Ratios Calculated fix'!AB$429-'Ratios Calculated fix'!AB$428)</f>
        <v>0.93984807721487029</v>
      </c>
      <c r="AC91" s="21">
        <f>('Ratios Calculated fix'!AC91-'Ratios Calculated fix'!AC$428)/('Ratios Calculated fix'!AC$429-'Ratios Calculated fix'!AC$428)</f>
        <v>0.62746413588652228</v>
      </c>
      <c r="AD91" s="21">
        <f>('Ratios Calculated fix'!AD91-'Ratios Calculated fix'!AD$428)/('Ratios Calculated fix'!AD$429-'Ratios Calculated fix'!AD$428)</f>
        <v>0.48507522420101956</v>
      </c>
      <c r="AE91" s="21">
        <f>('Ratios Calculated fix'!AE91-'Ratios Calculated fix'!AE$428)/('Ratios Calculated fix'!AE$429-'Ratios Calculated fix'!AE$428)</f>
        <v>0.52324801081825933</v>
      </c>
      <c r="AF91" s="21">
        <f>('Ratios Calculated fix'!AF91-'Ratios Calculated fix'!AF$428)/('Ratios Calculated fix'!AF$429-'Ratios Calculated fix'!AF$428)</f>
        <v>0.41754604483924534</v>
      </c>
      <c r="AG91" s="21" t="e">
        <f>('Ratios Calculated fix'!AG91-'Ratios Calculated fix'!AG$428)/('Ratios Calculated fix'!AG$429-'Ratios Calculated fix'!AG$428)</f>
        <v>#DIV/0!</v>
      </c>
      <c r="AH91" s="21" t="e">
        <f>('Ratios Calculated fix'!AH91-'Ratios Calculated fix'!AH$428)/('Ratios Calculated fix'!AH$429-'Ratios Calculated fix'!AH$428)</f>
        <v>#DIV/0!</v>
      </c>
      <c r="AI91" s="21">
        <f>('Ratios Calculated fix'!AI91-'Ratios Calculated fix'!AI$428)/('Ratios Calculated fix'!AI$429-'Ratios Calculated fix'!AI$428)</f>
        <v>0.98598720328972422</v>
      </c>
      <c r="AJ91" s="21">
        <f>('Ratios Calculated fix'!AJ91-'Ratios Calculated fix'!AJ$428)/('Ratios Calculated fix'!AJ$429-'Ratios Calculated fix'!AJ$428)</f>
        <v>0.26973422164040733</v>
      </c>
      <c r="AK91" s="21" t="e">
        <f>('Ratios Calculated fix'!AK91-'Ratios Calculated fix'!AK$428)/('Ratios Calculated fix'!AK$429-'Ratios Calculated fix'!AK$428)</f>
        <v>#DIV/0!</v>
      </c>
      <c r="AL91" s="21" t="e">
        <f>('Ratios Calculated fix'!AL91-'Ratios Calculated fix'!AL$428)/('Ratios Calculated fix'!AL$429-'Ratios Calculated fix'!AL$428)</f>
        <v>#DIV/0!</v>
      </c>
      <c r="AM91" s="21">
        <f>('Ratios Calculated fix'!AM91-'Ratios Calculated fix'!AM$428)/('Ratios Calculated fix'!AM$429-'Ratios Calculated fix'!AM$428)</f>
        <v>0.30855260708615206</v>
      </c>
      <c r="AN91" s="21">
        <f>('Ratios Calculated fix'!AN91-'Ratios Calculated fix'!AN$428)/('Ratios Calculated fix'!AN$429-'Ratios Calculated fix'!AN$428)</f>
        <v>0.27212744918532311</v>
      </c>
      <c r="AO91" s="21">
        <f>('Ratios Calculated fix'!AO91-'Ratios Calculated fix'!AO$428)/('Ratios Calculated fix'!AO$429-'Ratios Calculated fix'!AO$428)</f>
        <v>9.1448253916046982E-2</v>
      </c>
      <c r="AP91" s="21">
        <f>('Ratios Calculated fix'!AP91-'Ratios Calculated fix'!AP$428)/('Ratios Calculated fix'!AP$429-'Ratios Calculated fix'!AP$428)</f>
        <v>0.574639562728264</v>
      </c>
      <c r="AQ91" s="21">
        <f>('Ratios Calculated fix'!AQ91-'Ratios Calculated fix'!AQ$428)/('Ratios Calculated fix'!AQ$429-'Ratios Calculated fix'!AQ$428)</f>
        <v>0.56871041444475989</v>
      </c>
      <c r="AR91" s="21">
        <f>('Ratios Calculated fix'!AR91-'Ratios Calculated fix'!AR$428)/('Ratios Calculated fix'!AR$429-'Ratios Calculated fix'!AR$428)</f>
        <v>0.42578615828557986</v>
      </c>
      <c r="AS91" s="21">
        <f>('Ratios Calculated fix'!AS91-'Ratios Calculated fix'!AS$428)/('Ratios Calculated fix'!AS$429-'Ratios Calculated fix'!AS$428)</f>
        <v>0.58490885986897545</v>
      </c>
      <c r="AT91" s="21">
        <f>('Ratios Calculated fix'!AT91-'Ratios Calculated fix'!AT$428)/('Ratios Calculated fix'!AT$429-'Ratios Calculated fix'!AT$428)</f>
        <v>0.43298030599427162</v>
      </c>
      <c r="AU91" s="21">
        <f>('Ratios Calculated fix'!AU91-'Ratios Calculated fix'!AU$428)/('Ratios Calculated fix'!AU$429-'Ratios Calculated fix'!AU$428)</f>
        <v>0.66219449851161793</v>
      </c>
      <c r="AV91" s="21" t="e">
        <f>('Ratios Calculated fix'!AV91-'Ratios Calculated fix'!AV$428)/('Ratios Calculated fix'!AV$429-'Ratios Calculated fix'!AV$428)</f>
        <v>#DIV/0!</v>
      </c>
      <c r="AW91" s="21" t="e">
        <f>('Ratios Calculated fix'!AW91-'Ratios Calculated fix'!AW$428)/('Ratios Calculated fix'!AW$429-'Ratios Calculated fix'!AW$428)</f>
        <v>#DIV/0!</v>
      </c>
      <c r="AX91" s="21" t="e">
        <f>('Ratios Calculated fix'!AX91-'Ratios Calculated fix'!AX$428)/('Ratios Calculated fix'!AX$429-'Ratios Calculated fix'!AX$428)</f>
        <v>#DIV/0!</v>
      </c>
      <c r="AY91" s="21">
        <f>('Ratios Calculated fix'!AY91-'Ratios Calculated fix'!AY$428)/('Ratios Calculated fix'!AY$429-'Ratios Calculated fix'!AY$428)</f>
        <v>0.24066434629125669</v>
      </c>
      <c r="AZ91" s="21">
        <f>('Ratios Calculated fix'!AZ91-'Ratios Calculated fix'!AZ$428)/('Ratios Calculated fix'!AZ$429-'Ratios Calculated fix'!AZ$428)</f>
        <v>0.76140216992089493</v>
      </c>
      <c r="BA91" s="21">
        <f>('Ratios Calculated fix'!BA91-'Ratios Calculated fix'!BA$428)/('Ratios Calculated fix'!BA$429-'Ratios Calculated fix'!BA$428)</f>
        <v>0.74353090371297048</v>
      </c>
      <c r="BB91" s="21" t="e">
        <f>('Ratios Calculated fix'!BB91-'Ratios Calculated fix'!BB$428)/('Ratios Calculated fix'!BB$429-'Ratios Calculated fix'!BB$428)</f>
        <v>#DIV/0!</v>
      </c>
      <c r="BC91" s="21">
        <f>('Ratios Calculated fix'!BC91-'Ratios Calculated fix'!BC$428)/('Ratios Calculated fix'!BC$429-'Ratios Calculated fix'!BC$428)</f>
        <v>0.21803811968989684</v>
      </c>
    </row>
    <row r="92" spans="1:55" x14ac:dyDescent="0.2">
      <c r="A92" s="3" t="s">
        <v>328</v>
      </c>
      <c r="B92" s="3" t="s">
        <v>329</v>
      </c>
      <c r="C92" s="3" t="s">
        <v>138</v>
      </c>
      <c r="D92" s="3">
        <v>378120</v>
      </c>
      <c r="E92" s="3" t="s">
        <v>16</v>
      </c>
      <c r="F92" s="3">
        <v>2019</v>
      </c>
      <c r="G92" s="3" t="s">
        <v>17</v>
      </c>
      <c r="H92" s="4">
        <v>43830</v>
      </c>
      <c r="I92" s="4">
        <v>43879</v>
      </c>
      <c r="J92" s="4">
        <v>43879</v>
      </c>
      <c r="K92" s="5">
        <v>1095027000</v>
      </c>
      <c r="L92" s="5">
        <v>1103137000</v>
      </c>
      <c r="M92" s="3" t="s">
        <v>330</v>
      </c>
      <c r="N92" s="20">
        <f>('Ratios Calculated fix'!N92-'Ratios Calculated fix'!N$428)/('Ratios Calculated fix'!N$429-'Ratios Calculated fix'!N$428)</f>
        <v>5.5101966777302946E-2</v>
      </c>
      <c r="O92" s="21">
        <f>('Ratios Calculated fix'!O92-'Ratios Calculated fix'!O$428)/('Ratios Calculated fix'!O$429-'Ratios Calculated fix'!O$428)</f>
        <v>5.1522181064059334E-2</v>
      </c>
      <c r="P92" s="21">
        <f>('Ratios Calculated fix'!P92-'Ratios Calculated fix'!P$428)/('Ratios Calculated fix'!P$429-'Ratios Calculated fix'!P$428)</f>
        <v>9.6859087296658541E-2</v>
      </c>
      <c r="Q92" s="21">
        <f>('Ratios Calculated fix'!Q92-'Ratios Calculated fix'!Q$428)/('Ratios Calculated fix'!Q$429-'Ratios Calculated fix'!Q$428)</f>
        <v>0.26213441420325595</v>
      </c>
      <c r="R92" s="21">
        <f>('Ratios Calculated fix'!R92-'Ratios Calculated fix'!R$428)/('Ratios Calculated fix'!R$429-'Ratios Calculated fix'!R$428)</f>
        <v>7.1256156992146227E-2</v>
      </c>
      <c r="S92" s="21">
        <f>('Ratios Calculated fix'!S92-'Ratios Calculated fix'!S$428)/('Ratios Calculated fix'!S$429-'Ratios Calculated fix'!S$428)</f>
        <v>5.0912849811272365E-2</v>
      </c>
      <c r="T92" s="21">
        <f>('Ratios Calculated fix'!T92-'Ratios Calculated fix'!T$428)/('Ratios Calculated fix'!T$429-'Ratios Calculated fix'!T$428)</f>
        <v>6.2585081459190284E-2</v>
      </c>
      <c r="U92" s="21">
        <f>('Ratios Calculated fix'!U92-'Ratios Calculated fix'!U$428)/('Ratios Calculated fix'!U$429-'Ratios Calculated fix'!U$428)</f>
        <v>0.64898992800096023</v>
      </c>
      <c r="V92" s="21">
        <f>('Ratios Calculated fix'!V92-'Ratios Calculated fix'!V$428)/('Ratios Calculated fix'!V$429-'Ratios Calculated fix'!V$428)</f>
        <v>0.499175149064427</v>
      </c>
      <c r="W92" s="21">
        <f>('Ratios Calculated fix'!W92-'Ratios Calculated fix'!W$428)/('Ratios Calculated fix'!W$429-'Ratios Calculated fix'!W$428)</f>
        <v>0.62988592889856143</v>
      </c>
      <c r="X92" s="21">
        <f>('Ratios Calculated fix'!X92-'Ratios Calculated fix'!X$428)/('Ratios Calculated fix'!X$429-'Ratios Calculated fix'!X$428)</f>
        <v>0.17925422649448911</v>
      </c>
      <c r="Y92" s="21">
        <f>('Ratios Calculated fix'!Y92-'Ratios Calculated fix'!Y$428)/('Ratios Calculated fix'!Y$429-'Ratios Calculated fix'!Y$428)</f>
        <v>0.46198814466526289</v>
      </c>
      <c r="Z92" s="21">
        <f>('Ratios Calculated fix'!Z92-'Ratios Calculated fix'!Z$428)/('Ratios Calculated fix'!Z$429-'Ratios Calculated fix'!Z$428)</f>
        <v>0.82074577350551092</v>
      </c>
      <c r="AA92" s="21">
        <f>('Ratios Calculated fix'!AA92-'Ratios Calculated fix'!AA$428)/('Ratios Calculated fix'!AA$429-'Ratios Calculated fix'!AA$428)</f>
        <v>0</v>
      </c>
      <c r="AB92" s="21">
        <f>('Ratios Calculated fix'!AB92-'Ratios Calculated fix'!AB$428)/('Ratios Calculated fix'!AB$429-'Ratios Calculated fix'!AB$428)</f>
        <v>0.88383540001074357</v>
      </c>
      <c r="AC92" s="21">
        <f>('Ratios Calculated fix'!AC92-'Ratios Calculated fix'!AC$428)/('Ratios Calculated fix'!AC$429-'Ratios Calculated fix'!AC$428)</f>
        <v>0.55828204056497333</v>
      </c>
      <c r="AD92" s="21">
        <f>('Ratios Calculated fix'!AD92-'Ratios Calculated fix'!AD$428)/('Ratios Calculated fix'!AD$429-'Ratios Calculated fix'!AD$428)</f>
        <v>0.54867006853651334</v>
      </c>
      <c r="AE92" s="21">
        <f>('Ratios Calculated fix'!AE92-'Ratios Calculated fix'!AE$428)/('Ratios Calculated fix'!AE$429-'Ratios Calculated fix'!AE$428)</f>
        <v>0.41590288865459996</v>
      </c>
      <c r="AF92" s="21">
        <f>('Ratios Calculated fix'!AF92-'Ratios Calculated fix'!AF$428)/('Ratios Calculated fix'!AF$429-'Ratios Calculated fix'!AF$428)</f>
        <v>0.3557029377676445</v>
      </c>
      <c r="AG92" s="21" t="e">
        <f>('Ratios Calculated fix'!AG92-'Ratios Calculated fix'!AG$428)/('Ratios Calculated fix'!AG$429-'Ratios Calculated fix'!AG$428)</f>
        <v>#DIV/0!</v>
      </c>
      <c r="AH92" s="21" t="e">
        <f>('Ratios Calculated fix'!AH92-'Ratios Calculated fix'!AH$428)/('Ratios Calculated fix'!AH$429-'Ratios Calculated fix'!AH$428)</f>
        <v>#DIV/0!</v>
      </c>
      <c r="AI92" s="21">
        <f>('Ratios Calculated fix'!AI92-'Ratios Calculated fix'!AI$428)/('Ratios Calculated fix'!AI$429-'Ratios Calculated fix'!AI$428)</f>
        <v>0.98414549227385484</v>
      </c>
      <c r="AJ92" s="21">
        <f>('Ratios Calculated fix'!AJ92-'Ratios Calculated fix'!AJ$428)/('Ratios Calculated fix'!AJ$429-'Ratios Calculated fix'!AJ$428)</f>
        <v>0.15956977007591916</v>
      </c>
      <c r="AK92" s="21" t="e">
        <f>('Ratios Calculated fix'!AK92-'Ratios Calculated fix'!AK$428)/('Ratios Calculated fix'!AK$429-'Ratios Calculated fix'!AK$428)</f>
        <v>#DIV/0!</v>
      </c>
      <c r="AL92" s="21" t="e">
        <f>('Ratios Calculated fix'!AL92-'Ratios Calculated fix'!AL$428)/('Ratios Calculated fix'!AL$429-'Ratios Calculated fix'!AL$428)</f>
        <v>#DIV/0!</v>
      </c>
      <c r="AM92" s="21">
        <f>('Ratios Calculated fix'!AM92-'Ratios Calculated fix'!AM$428)/('Ratios Calculated fix'!AM$429-'Ratios Calculated fix'!AM$428)</f>
        <v>0.30347717356394954</v>
      </c>
      <c r="AN92" s="21">
        <f>('Ratios Calculated fix'!AN92-'Ratios Calculated fix'!AN$428)/('Ratios Calculated fix'!AN$429-'Ratios Calculated fix'!AN$428)</f>
        <v>0.27300164002091887</v>
      </c>
      <c r="AO92" s="21">
        <f>('Ratios Calculated fix'!AO92-'Ratios Calculated fix'!AO$428)/('Ratios Calculated fix'!AO$429-'Ratios Calculated fix'!AO$428)</f>
        <v>8.1305104991281255E-2</v>
      </c>
      <c r="AP92" s="21">
        <f>('Ratios Calculated fix'!AP92-'Ratios Calculated fix'!AP$428)/('Ratios Calculated fix'!AP$429-'Ratios Calculated fix'!AP$428)</f>
        <v>0.574837708336701</v>
      </c>
      <c r="AQ92" s="21">
        <f>('Ratios Calculated fix'!AQ92-'Ratios Calculated fix'!AQ$428)/('Ratios Calculated fix'!AQ$429-'Ratios Calculated fix'!AQ$428)</f>
        <v>0.4194099165757178</v>
      </c>
      <c r="AR92" s="21">
        <f>('Ratios Calculated fix'!AR92-'Ratios Calculated fix'!AR$428)/('Ratios Calculated fix'!AR$429-'Ratios Calculated fix'!AR$428)</f>
        <v>0.3917758497845733</v>
      </c>
      <c r="AS92" s="21">
        <f>('Ratios Calculated fix'!AS92-'Ratios Calculated fix'!AS$428)/('Ratios Calculated fix'!AS$429-'Ratios Calculated fix'!AS$428)</f>
        <v>0.5185189219118338</v>
      </c>
      <c r="AT92" s="21">
        <f>('Ratios Calculated fix'!AT92-'Ratios Calculated fix'!AT$428)/('Ratios Calculated fix'!AT$429-'Ratios Calculated fix'!AT$428)</f>
        <v>0.38147759859123487</v>
      </c>
      <c r="AU92" s="21">
        <f>('Ratios Calculated fix'!AU92-'Ratios Calculated fix'!AU$428)/('Ratios Calculated fix'!AU$429-'Ratios Calculated fix'!AU$428)</f>
        <v>0.75981401358206035</v>
      </c>
      <c r="AV92" s="21" t="e">
        <f>('Ratios Calculated fix'!AV92-'Ratios Calculated fix'!AV$428)/('Ratios Calculated fix'!AV$429-'Ratios Calculated fix'!AV$428)</f>
        <v>#DIV/0!</v>
      </c>
      <c r="AW92" s="21" t="e">
        <f>('Ratios Calculated fix'!AW92-'Ratios Calculated fix'!AW$428)/('Ratios Calculated fix'!AW$429-'Ratios Calculated fix'!AW$428)</f>
        <v>#DIV/0!</v>
      </c>
      <c r="AX92" s="21" t="e">
        <f>('Ratios Calculated fix'!AX92-'Ratios Calculated fix'!AX$428)/('Ratios Calculated fix'!AX$429-'Ratios Calculated fix'!AX$428)</f>
        <v>#DIV/0!</v>
      </c>
      <c r="AY92" s="21">
        <f>('Ratios Calculated fix'!AY92-'Ratios Calculated fix'!AY$428)/('Ratios Calculated fix'!AY$429-'Ratios Calculated fix'!AY$428)</f>
        <v>0.2371419253463011</v>
      </c>
      <c r="AZ92" s="21">
        <f>('Ratios Calculated fix'!AZ92-'Ratios Calculated fix'!AZ$428)/('Ratios Calculated fix'!AZ$429-'Ratios Calculated fix'!AZ$428)</f>
        <v>0.74904116391431275</v>
      </c>
      <c r="BA92" s="21">
        <f>('Ratios Calculated fix'!BA92-'Ratios Calculated fix'!BA$428)/('Ratios Calculated fix'!BA$429-'Ratios Calculated fix'!BA$428)</f>
        <v>0.72604955673463789</v>
      </c>
      <c r="BB92" s="21" t="e">
        <f>('Ratios Calculated fix'!BB92-'Ratios Calculated fix'!BB$428)/('Ratios Calculated fix'!BB$429-'Ratios Calculated fix'!BB$428)</f>
        <v>#DIV/0!</v>
      </c>
      <c r="BC92" s="21">
        <f>('Ratios Calculated fix'!BC92-'Ratios Calculated fix'!BC$428)/('Ratios Calculated fix'!BC$429-'Ratios Calculated fix'!BC$428)</f>
        <v>0.17501143797355087</v>
      </c>
    </row>
    <row r="93" spans="1:55" x14ac:dyDescent="0.2">
      <c r="A93" s="3" t="s">
        <v>343</v>
      </c>
      <c r="B93" s="3" t="s">
        <v>344</v>
      </c>
      <c r="C93" s="3" t="s">
        <v>91</v>
      </c>
      <c r="D93" s="3">
        <v>217867</v>
      </c>
      <c r="E93" s="3" t="s">
        <v>16</v>
      </c>
      <c r="F93" s="3">
        <v>2019</v>
      </c>
      <c r="G93" s="3" t="s">
        <v>17</v>
      </c>
      <c r="H93" s="4">
        <v>43738</v>
      </c>
      <c r="I93" s="4">
        <v>43749</v>
      </c>
      <c r="J93" s="4">
        <v>43822</v>
      </c>
      <c r="K93" s="5">
        <v>439720000</v>
      </c>
      <c r="L93" s="5">
        <v>443964000</v>
      </c>
      <c r="M93" s="3" t="s">
        <v>345</v>
      </c>
      <c r="N93" s="20">
        <f>('Ratios Calculated fix'!N93-'Ratios Calculated fix'!N$428)/('Ratios Calculated fix'!N$429-'Ratios Calculated fix'!N$428)</f>
        <v>3.0750615523665783E-2</v>
      </c>
      <c r="O93" s="21">
        <f>('Ratios Calculated fix'!O93-'Ratios Calculated fix'!O$428)/('Ratios Calculated fix'!O$429-'Ratios Calculated fix'!O$428)</f>
        <v>1.2912184673889722E-2</v>
      </c>
      <c r="P93" s="21">
        <f>('Ratios Calculated fix'!P93-'Ratios Calculated fix'!P$428)/('Ratios Calculated fix'!P$429-'Ratios Calculated fix'!P$428)</f>
        <v>2.9776660588264125E-2</v>
      </c>
      <c r="Q93" s="21">
        <f>('Ratios Calculated fix'!Q93-'Ratios Calculated fix'!Q$428)/('Ratios Calculated fix'!Q$429-'Ratios Calculated fix'!Q$428)</f>
        <v>0.26512579622822702</v>
      </c>
      <c r="R93" s="21">
        <f>('Ratios Calculated fix'!R93-'Ratios Calculated fix'!R$428)/('Ratios Calculated fix'!R$429-'Ratios Calculated fix'!R$428)</f>
        <v>4.8607316498892786E-2</v>
      </c>
      <c r="S93" s="21">
        <f>('Ratios Calculated fix'!S93-'Ratios Calculated fix'!S$428)/('Ratios Calculated fix'!S$429-'Ratios Calculated fix'!S$428)</f>
        <v>3.4320311149248026E-3</v>
      </c>
      <c r="T93" s="21">
        <f>('Ratios Calculated fix'!T93-'Ratios Calculated fix'!T$428)/('Ratios Calculated fix'!T$429-'Ratios Calculated fix'!T$428)</f>
        <v>4.8476403467883088E-2</v>
      </c>
      <c r="U93" s="21">
        <f>('Ratios Calculated fix'!U93-'Ratios Calculated fix'!U$428)/('Ratios Calculated fix'!U$429-'Ratios Calculated fix'!U$428)</f>
        <v>0.64847668544281001</v>
      </c>
      <c r="V93" s="21">
        <f>('Ratios Calculated fix'!V93-'Ratios Calculated fix'!V$428)/('Ratios Calculated fix'!V$429-'Ratios Calculated fix'!V$428)</f>
        <v>0.4892669686102426</v>
      </c>
      <c r="W93" s="21">
        <f>('Ratios Calculated fix'!W93-'Ratios Calculated fix'!W$428)/('Ratios Calculated fix'!W$429-'Ratios Calculated fix'!W$428)</f>
        <v>0.63040616492274926</v>
      </c>
      <c r="X93" s="21">
        <f>('Ratios Calculated fix'!X93-'Ratios Calculated fix'!X$428)/('Ratios Calculated fix'!X$429-'Ratios Calculated fix'!X$428)</f>
        <v>0.38430696688656291</v>
      </c>
      <c r="Y93" s="21">
        <f>('Ratios Calculated fix'!Y93-'Ratios Calculated fix'!Y$428)/('Ratios Calculated fix'!Y$429-'Ratios Calculated fix'!Y$428)</f>
        <v>0.44863218857984288</v>
      </c>
      <c r="Z93" s="21">
        <f>('Ratios Calculated fix'!Z93-'Ratios Calculated fix'!Z$428)/('Ratios Calculated fix'!Z$429-'Ratios Calculated fix'!Z$428)</f>
        <v>0.61569303311343704</v>
      </c>
      <c r="AA93" s="21">
        <f>('Ratios Calculated fix'!AA93-'Ratios Calculated fix'!AA$428)/('Ratios Calculated fix'!AA$429-'Ratios Calculated fix'!AA$428)</f>
        <v>0</v>
      </c>
      <c r="AB93" s="21">
        <f>('Ratios Calculated fix'!AB93-'Ratios Calculated fix'!AB$428)/('Ratios Calculated fix'!AB$429-'Ratios Calculated fix'!AB$428)</f>
        <v>0.85627314709723257</v>
      </c>
      <c r="AC93" s="21">
        <f>('Ratios Calculated fix'!AC93-'Ratios Calculated fix'!AC$428)/('Ratios Calculated fix'!AC$429-'Ratios Calculated fix'!AC$428)</f>
        <v>0.10633781479241013</v>
      </c>
      <c r="AD93" s="21">
        <f>('Ratios Calculated fix'!AD93-'Ratios Calculated fix'!AD$428)/('Ratios Calculated fix'!AD$429-'Ratios Calculated fix'!AD$428)</f>
        <v>0.32899157804264906</v>
      </c>
      <c r="AE93" s="21">
        <f>('Ratios Calculated fix'!AE93-'Ratios Calculated fix'!AE$428)/('Ratios Calculated fix'!AE$429-'Ratios Calculated fix'!AE$428)</f>
        <v>0.37405631908672649</v>
      </c>
      <c r="AF93" s="21">
        <f>('Ratios Calculated fix'!AF93-'Ratios Calculated fix'!AF$428)/('Ratios Calculated fix'!AF$429-'Ratios Calculated fix'!AF$428)</f>
        <v>0.37092433986973483</v>
      </c>
      <c r="AG93" s="21" t="e">
        <f>('Ratios Calculated fix'!AG93-'Ratios Calculated fix'!AG$428)/('Ratios Calculated fix'!AG$429-'Ratios Calculated fix'!AG$428)</f>
        <v>#DIV/0!</v>
      </c>
      <c r="AH93" s="21" t="e">
        <f>('Ratios Calculated fix'!AH93-'Ratios Calculated fix'!AH$428)/('Ratios Calculated fix'!AH$429-'Ratios Calculated fix'!AH$428)</f>
        <v>#DIV/0!</v>
      </c>
      <c r="AI93" s="21">
        <f>('Ratios Calculated fix'!AI93-'Ratios Calculated fix'!AI$428)/('Ratios Calculated fix'!AI$429-'Ratios Calculated fix'!AI$428)</f>
        <v>0.98585940223864033</v>
      </c>
      <c r="AJ93" s="21">
        <f>('Ratios Calculated fix'!AJ93-'Ratios Calculated fix'!AJ$428)/('Ratios Calculated fix'!AJ$429-'Ratios Calculated fix'!AJ$428)</f>
        <v>0.1050918447213724</v>
      </c>
      <c r="AK93" s="21" t="e">
        <f>('Ratios Calculated fix'!AK93-'Ratios Calculated fix'!AK$428)/('Ratios Calculated fix'!AK$429-'Ratios Calculated fix'!AK$428)</f>
        <v>#DIV/0!</v>
      </c>
      <c r="AL93" s="21" t="e">
        <f>('Ratios Calculated fix'!AL93-'Ratios Calculated fix'!AL$428)/('Ratios Calculated fix'!AL$429-'Ratios Calculated fix'!AL$428)</f>
        <v>#DIV/0!</v>
      </c>
      <c r="AM93" s="21">
        <f>('Ratios Calculated fix'!AM93-'Ratios Calculated fix'!AM$428)/('Ratios Calculated fix'!AM$429-'Ratios Calculated fix'!AM$428)</f>
        <v>0.31290127427523934</v>
      </c>
      <c r="AN93" s="21">
        <f>('Ratios Calculated fix'!AN93-'Ratios Calculated fix'!AN$428)/('Ratios Calculated fix'!AN$429-'Ratios Calculated fix'!AN$428)</f>
        <v>0.30746495422091669</v>
      </c>
      <c r="AO93" s="21">
        <f>('Ratios Calculated fix'!AO93-'Ratios Calculated fix'!AO$428)/('Ratios Calculated fix'!AO$429-'Ratios Calculated fix'!AO$428)</f>
        <v>0.81658646297852189</v>
      </c>
      <c r="AP93" s="21">
        <f>('Ratios Calculated fix'!AP93-'Ratios Calculated fix'!AP$428)/('Ratios Calculated fix'!AP$429-'Ratios Calculated fix'!AP$428)</f>
        <v>0</v>
      </c>
      <c r="AQ93" s="21">
        <f>('Ratios Calculated fix'!AQ93-'Ratios Calculated fix'!AQ$428)/('Ratios Calculated fix'!AQ$429-'Ratios Calculated fix'!AQ$428)</f>
        <v>0.56357173292863638</v>
      </c>
      <c r="AR93" s="21">
        <f>('Ratios Calculated fix'!AR93-'Ratios Calculated fix'!AR$428)/('Ratios Calculated fix'!AR$429-'Ratios Calculated fix'!AR$428)</f>
        <v>0.20274270059305957</v>
      </c>
      <c r="AS93" s="21">
        <f>('Ratios Calculated fix'!AS93-'Ratios Calculated fix'!AS$428)/('Ratios Calculated fix'!AS$429-'Ratios Calculated fix'!AS$428)</f>
        <v>0.60194713902131569</v>
      </c>
      <c r="AT93" s="21">
        <f>('Ratios Calculated fix'!AT93-'Ratios Calculated fix'!AT$428)/('Ratios Calculated fix'!AT$429-'Ratios Calculated fix'!AT$428)</f>
        <v>0.55895746895450826</v>
      </c>
      <c r="AU93" s="21">
        <f>('Ratios Calculated fix'!AU93-'Ratios Calculated fix'!AU$428)/('Ratios Calculated fix'!AU$429-'Ratios Calculated fix'!AU$428)</f>
        <v>0.63535879292266328</v>
      </c>
      <c r="AV93" s="21" t="e">
        <f>('Ratios Calculated fix'!AV93-'Ratios Calculated fix'!AV$428)/('Ratios Calculated fix'!AV$429-'Ratios Calculated fix'!AV$428)</f>
        <v>#DIV/0!</v>
      </c>
      <c r="AW93" s="21" t="e">
        <f>('Ratios Calculated fix'!AW93-'Ratios Calculated fix'!AW$428)/('Ratios Calculated fix'!AW$429-'Ratios Calculated fix'!AW$428)</f>
        <v>#DIV/0!</v>
      </c>
      <c r="AX93" s="21" t="e">
        <f>('Ratios Calculated fix'!AX93-'Ratios Calculated fix'!AX$428)/('Ratios Calculated fix'!AX$429-'Ratios Calculated fix'!AX$428)</f>
        <v>#DIV/0!</v>
      </c>
      <c r="AY93" s="21">
        <f>('Ratios Calculated fix'!AY93-'Ratios Calculated fix'!AY$428)/('Ratios Calculated fix'!AY$429-'Ratios Calculated fix'!AY$428)</f>
        <v>0.22792287620434165</v>
      </c>
      <c r="AZ93" s="21">
        <f>('Ratios Calculated fix'!AZ93-'Ratios Calculated fix'!AZ$428)/('Ratios Calculated fix'!AZ$429-'Ratios Calculated fix'!AZ$428)</f>
        <v>0.73988940131340541</v>
      </c>
      <c r="BA93" s="21">
        <f>('Ratios Calculated fix'!BA93-'Ratios Calculated fix'!BA$428)/('Ratios Calculated fix'!BA$429-'Ratios Calculated fix'!BA$428)</f>
        <v>0.74456287239828134</v>
      </c>
      <c r="BB93" s="21" t="e">
        <f>('Ratios Calculated fix'!BB93-'Ratios Calculated fix'!BB$428)/('Ratios Calculated fix'!BB$429-'Ratios Calculated fix'!BB$428)</f>
        <v>#DIV/0!</v>
      </c>
      <c r="BC93" s="21">
        <f>('Ratios Calculated fix'!BC93-'Ratios Calculated fix'!BC$428)/('Ratios Calculated fix'!BC$429-'Ratios Calculated fix'!BC$428)</f>
        <v>0.30528924914245681</v>
      </c>
    </row>
    <row r="94" spans="1:55" x14ac:dyDescent="0.2">
      <c r="A94" s="3" t="s">
        <v>346</v>
      </c>
      <c r="B94" s="3" t="s">
        <v>347</v>
      </c>
      <c r="C94" s="3" t="s">
        <v>91</v>
      </c>
      <c r="D94" s="3">
        <v>376164</v>
      </c>
      <c r="E94" s="3" t="s">
        <v>16</v>
      </c>
      <c r="F94" s="3">
        <v>2020</v>
      </c>
      <c r="G94" s="3" t="s">
        <v>17</v>
      </c>
      <c r="H94" s="4">
        <v>44012</v>
      </c>
      <c r="I94" s="4">
        <v>44070</v>
      </c>
      <c r="J94" s="4">
        <v>44070</v>
      </c>
      <c r="K94" s="5">
        <v>763300000</v>
      </c>
      <c r="L94" s="5">
        <v>758600000</v>
      </c>
      <c r="M94" s="3" t="s">
        <v>348</v>
      </c>
      <c r="N94" s="20">
        <f>('Ratios Calculated fix'!N94-'Ratios Calculated fix'!N$428)/('Ratios Calculated fix'!N$429-'Ratios Calculated fix'!N$428)</f>
        <v>2.7989446731577178E-2</v>
      </c>
      <c r="O94" s="21">
        <f>('Ratios Calculated fix'!O94-'Ratios Calculated fix'!O$428)/('Ratios Calculated fix'!O$429-'Ratios Calculated fix'!O$428)</f>
        <v>1.8973497146711017E-2</v>
      </c>
      <c r="P94" s="21">
        <f>('Ratios Calculated fix'!P94-'Ratios Calculated fix'!P$428)/('Ratios Calculated fix'!P$429-'Ratios Calculated fix'!P$428)</f>
        <v>7.3916367821433241E-3</v>
      </c>
      <c r="Q94" s="21">
        <f>('Ratios Calculated fix'!Q94-'Ratios Calculated fix'!Q$428)/('Ratios Calculated fix'!Q$429-'Ratios Calculated fix'!Q$428)</f>
        <v>0.26212173635309205</v>
      </c>
      <c r="R94" s="21">
        <f>('Ratios Calculated fix'!R94-'Ratios Calculated fix'!R$428)/('Ratios Calculated fix'!R$429-'Ratios Calculated fix'!R$428)</f>
        <v>8.8214283728539469E-2</v>
      </c>
      <c r="S94" s="21">
        <f>('Ratios Calculated fix'!S94-'Ratios Calculated fix'!S$428)/('Ratios Calculated fix'!S$429-'Ratios Calculated fix'!S$428)</f>
        <v>1.4030679546291716E-2</v>
      </c>
      <c r="T94" s="21">
        <f>('Ratios Calculated fix'!T94-'Ratios Calculated fix'!T$428)/('Ratios Calculated fix'!T$429-'Ratios Calculated fix'!T$428)</f>
        <v>8.6534828692784602E-2</v>
      </c>
      <c r="U94" s="21">
        <f>('Ratios Calculated fix'!U94-'Ratios Calculated fix'!U$428)/('Ratios Calculated fix'!U$429-'Ratios Calculated fix'!U$428)</f>
        <v>0.65099523093575962</v>
      </c>
      <c r="V94" s="21">
        <f>('Ratios Calculated fix'!V94-'Ratios Calculated fix'!V$428)/('Ratios Calculated fix'!V$429-'Ratios Calculated fix'!V$428)</f>
        <v>0.4912580075746612</v>
      </c>
      <c r="W94" s="21">
        <f>('Ratios Calculated fix'!W94-'Ratios Calculated fix'!W$428)/('Ratios Calculated fix'!W$429-'Ratios Calculated fix'!W$428)</f>
        <v>0.63284480538015098</v>
      </c>
      <c r="X94" s="21">
        <f>('Ratios Calculated fix'!X94-'Ratios Calculated fix'!X$428)/('Ratios Calculated fix'!X$429-'Ratios Calculated fix'!X$428)</f>
        <v>0.12725471412039627</v>
      </c>
      <c r="Y94" s="21">
        <f>('Ratios Calculated fix'!Y94-'Ratios Calculated fix'!Y$428)/('Ratios Calculated fix'!Y$429-'Ratios Calculated fix'!Y$428)</f>
        <v>0.60577354948179096</v>
      </c>
      <c r="Z94" s="21">
        <f>('Ratios Calculated fix'!Z94-'Ratios Calculated fix'!Z$428)/('Ratios Calculated fix'!Z$429-'Ratios Calculated fix'!Z$428)</f>
        <v>0.87274528587960376</v>
      </c>
      <c r="AA94" s="21">
        <f>('Ratios Calculated fix'!AA94-'Ratios Calculated fix'!AA$428)/('Ratios Calculated fix'!AA$429-'Ratios Calculated fix'!AA$428)</f>
        <v>0.61733184153217013</v>
      </c>
      <c r="AB94" s="21">
        <f>('Ratios Calculated fix'!AB94-'Ratios Calculated fix'!AB$428)/('Ratios Calculated fix'!AB$429-'Ratios Calculated fix'!AB$428)</f>
        <v>0.8839965555793774</v>
      </c>
      <c r="AC94" s="21">
        <f>('Ratios Calculated fix'!AC94-'Ratios Calculated fix'!AC$428)/('Ratios Calculated fix'!AC$429-'Ratios Calculated fix'!AC$428)</f>
        <v>0.60429980762609159</v>
      </c>
      <c r="AD94" s="21">
        <f>('Ratios Calculated fix'!AD94-'Ratios Calculated fix'!AD$428)/('Ratios Calculated fix'!AD$429-'Ratios Calculated fix'!AD$428)</f>
        <v>0.36875395291852764</v>
      </c>
      <c r="AE94" s="21">
        <f>('Ratios Calculated fix'!AE94-'Ratios Calculated fix'!AE$428)/('Ratios Calculated fix'!AE$429-'Ratios Calculated fix'!AE$428)</f>
        <v>0.38607545179178854</v>
      </c>
      <c r="AF94" s="21">
        <f>('Ratios Calculated fix'!AF94-'Ratios Calculated fix'!AF$428)/('Ratios Calculated fix'!AF$429-'Ratios Calculated fix'!AF$428)</f>
        <v>0.35916809582383302</v>
      </c>
      <c r="AG94" s="21" t="e">
        <f>('Ratios Calculated fix'!AG94-'Ratios Calculated fix'!AG$428)/('Ratios Calculated fix'!AG$429-'Ratios Calculated fix'!AG$428)</f>
        <v>#DIV/0!</v>
      </c>
      <c r="AH94" s="21" t="e">
        <f>('Ratios Calculated fix'!AH94-'Ratios Calculated fix'!AH$428)/('Ratios Calculated fix'!AH$429-'Ratios Calculated fix'!AH$428)</f>
        <v>#DIV/0!</v>
      </c>
      <c r="AI94" s="21">
        <f>('Ratios Calculated fix'!AI94-'Ratios Calculated fix'!AI$428)/('Ratios Calculated fix'!AI$429-'Ratios Calculated fix'!AI$428)</f>
        <v>0.98673286316918729</v>
      </c>
      <c r="AJ94" s="21">
        <f>('Ratios Calculated fix'!AJ94-'Ratios Calculated fix'!AJ$428)/('Ratios Calculated fix'!AJ$429-'Ratios Calculated fix'!AJ$428)</f>
        <v>6.3397301904516118E-2</v>
      </c>
      <c r="AK94" s="21" t="e">
        <f>('Ratios Calculated fix'!AK94-'Ratios Calculated fix'!AK$428)/('Ratios Calculated fix'!AK$429-'Ratios Calculated fix'!AK$428)</f>
        <v>#DIV/0!</v>
      </c>
      <c r="AL94" s="21" t="e">
        <f>('Ratios Calculated fix'!AL94-'Ratios Calculated fix'!AL$428)/('Ratios Calculated fix'!AL$429-'Ratios Calculated fix'!AL$428)</f>
        <v>#DIV/0!</v>
      </c>
      <c r="AM94" s="21">
        <f>('Ratios Calculated fix'!AM94-'Ratios Calculated fix'!AM$428)/('Ratios Calculated fix'!AM$429-'Ratios Calculated fix'!AM$428)</f>
        <v>0.30382751616422099</v>
      </c>
      <c r="AN94" s="21">
        <f>('Ratios Calculated fix'!AN94-'Ratios Calculated fix'!AN$428)/('Ratios Calculated fix'!AN$429-'Ratios Calculated fix'!AN$428)</f>
        <v>0.2731387682410395</v>
      </c>
      <c r="AO94" s="21">
        <f>('Ratios Calculated fix'!AO94-'Ratios Calculated fix'!AO$428)/('Ratios Calculated fix'!AO$429-'Ratios Calculated fix'!AO$428)</f>
        <v>8.5628752458061341E-2</v>
      </c>
      <c r="AP94" s="21">
        <f>('Ratios Calculated fix'!AP94-'Ratios Calculated fix'!AP$428)/('Ratios Calculated fix'!AP$429-'Ratios Calculated fix'!AP$428)</f>
        <v>0.55275401454953776</v>
      </c>
      <c r="AQ94" s="21">
        <f>('Ratios Calculated fix'!AQ94-'Ratios Calculated fix'!AQ$428)/('Ratios Calculated fix'!AQ$429-'Ratios Calculated fix'!AQ$428)</f>
        <v>0.42649546102056002</v>
      </c>
      <c r="AR94" s="21">
        <f>('Ratios Calculated fix'!AR94-'Ratios Calculated fix'!AR$428)/('Ratios Calculated fix'!AR$429-'Ratios Calculated fix'!AR$428)</f>
        <v>0.1947174659382814</v>
      </c>
      <c r="AS94" s="21">
        <f>('Ratios Calculated fix'!AS94-'Ratios Calculated fix'!AS$428)/('Ratios Calculated fix'!AS$429-'Ratios Calculated fix'!AS$428)</f>
        <v>0.60869420245460271</v>
      </c>
      <c r="AT94" s="21">
        <f>('Ratios Calculated fix'!AT94-'Ratios Calculated fix'!AT$428)/('Ratios Calculated fix'!AT$429-'Ratios Calculated fix'!AT$428)</f>
        <v>0.22482834831584109</v>
      </c>
      <c r="AU94" s="21">
        <f>('Ratios Calculated fix'!AU94-'Ratios Calculated fix'!AU$428)/('Ratios Calculated fix'!AU$429-'Ratios Calculated fix'!AU$428)</f>
        <v>0.60569856757895468</v>
      </c>
      <c r="AV94" s="21" t="e">
        <f>('Ratios Calculated fix'!AV94-'Ratios Calculated fix'!AV$428)/('Ratios Calculated fix'!AV$429-'Ratios Calculated fix'!AV$428)</f>
        <v>#DIV/0!</v>
      </c>
      <c r="AW94" s="21" t="e">
        <f>('Ratios Calculated fix'!AW94-'Ratios Calculated fix'!AW$428)/('Ratios Calculated fix'!AW$429-'Ratios Calculated fix'!AW$428)</f>
        <v>#DIV/0!</v>
      </c>
      <c r="AX94" s="21" t="e">
        <f>('Ratios Calculated fix'!AX94-'Ratios Calculated fix'!AX$428)/('Ratios Calculated fix'!AX$429-'Ratios Calculated fix'!AX$428)</f>
        <v>#DIV/0!</v>
      </c>
      <c r="AY94" s="21">
        <f>('Ratios Calculated fix'!AY94-'Ratios Calculated fix'!AY$428)/('Ratios Calculated fix'!AY$429-'Ratios Calculated fix'!AY$428)</f>
        <v>0.36661892571604449</v>
      </c>
      <c r="AZ94" s="21">
        <f>('Ratios Calculated fix'!AZ94-'Ratios Calculated fix'!AZ$428)/('Ratios Calculated fix'!AZ$429-'Ratios Calculated fix'!AZ$428)</f>
        <v>0.83852002767373712</v>
      </c>
      <c r="BA94" s="21">
        <f>('Ratios Calculated fix'!BA94-'Ratios Calculated fix'!BA$428)/('Ratios Calculated fix'!BA$429-'Ratios Calculated fix'!BA$428)</f>
        <v>0.74455814961698885</v>
      </c>
      <c r="BB94" s="21" t="e">
        <f>('Ratios Calculated fix'!BB94-'Ratios Calculated fix'!BB$428)/('Ratios Calculated fix'!BB$429-'Ratios Calculated fix'!BB$428)</f>
        <v>#DIV/0!</v>
      </c>
      <c r="BC94" s="21">
        <f>('Ratios Calculated fix'!BC94-'Ratios Calculated fix'!BC$428)/('Ratios Calculated fix'!BC$429-'Ratios Calculated fix'!BC$428)</f>
        <v>0.16567133296475525</v>
      </c>
    </row>
    <row r="95" spans="1:55" x14ac:dyDescent="0.2">
      <c r="A95" s="3" t="s">
        <v>242</v>
      </c>
      <c r="B95" s="3" t="s">
        <v>243</v>
      </c>
      <c r="C95" s="3" t="s">
        <v>91</v>
      </c>
      <c r="D95" s="3">
        <v>249099</v>
      </c>
      <c r="E95" s="3" t="s">
        <v>16</v>
      </c>
      <c r="F95" s="3">
        <v>2019</v>
      </c>
      <c r="G95" s="3" t="s">
        <v>17</v>
      </c>
      <c r="H95" s="4">
        <v>43677</v>
      </c>
      <c r="I95" s="4">
        <v>43734</v>
      </c>
      <c r="J95" s="4">
        <v>43803</v>
      </c>
      <c r="K95" s="5">
        <v>301000000</v>
      </c>
      <c r="L95" s="5">
        <v>303000000</v>
      </c>
      <c r="M95" s="3" t="s">
        <v>244</v>
      </c>
      <c r="N95" s="20">
        <f>('Ratios Calculated fix'!N95-'Ratios Calculated fix'!N$428)/('Ratios Calculated fix'!N$429-'Ratios Calculated fix'!N$428)</f>
        <v>2.4514462580455088E-2</v>
      </c>
      <c r="O95" s="21">
        <f>('Ratios Calculated fix'!O95-'Ratios Calculated fix'!O$428)/('Ratios Calculated fix'!O$429-'Ratios Calculated fix'!O$428)</f>
        <v>1.2562439810805305E-2</v>
      </c>
      <c r="P95" s="21">
        <f>('Ratios Calculated fix'!P95-'Ratios Calculated fix'!P$428)/('Ratios Calculated fix'!P$429-'Ratios Calculated fix'!P$428)</f>
        <v>1.2006665409048612E-2</v>
      </c>
      <c r="Q95" s="21">
        <f>('Ratios Calculated fix'!Q95-'Ratios Calculated fix'!Q$428)/('Ratios Calculated fix'!Q$429-'Ratios Calculated fix'!Q$428)</f>
        <v>0.26983778586291879</v>
      </c>
      <c r="R95" s="21">
        <f>('Ratios Calculated fix'!R95-'Ratios Calculated fix'!R$428)/('Ratios Calculated fix'!R$429-'Ratios Calculated fix'!R$428)</f>
        <v>0.12142797538801772</v>
      </c>
      <c r="S95" s="21">
        <f>('Ratios Calculated fix'!S95-'Ratios Calculated fix'!S$428)/('Ratios Calculated fix'!S$429-'Ratios Calculated fix'!S$428)</f>
        <v>0.1946907816956579</v>
      </c>
      <c r="T95" s="21">
        <f>('Ratios Calculated fix'!T95-'Ratios Calculated fix'!T$428)/('Ratios Calculated fix'!T$429-'Ratios Calculated fix'!T$428)</f>
        <v>8.6705547007701667E-2</v>
      </c>
      <c r="U95" s="21">
        <f>('Ratios Calculated fix'!U95-'Ratios Calculated fix'!U$428)/('Ratios Calculated fix'!U$429-'Ratios Calculated fix'!U$428)</f>
        <v>0.66904486977003863</v>
      </c>
      <c r="V95" s="21">
        <f>('Ratios Calculated fix'!V95-'Ratios Calculated fix'!V$428)/('Ratios Calculated fix'!V$429-'Ratios Calculated fix'!V$428)</f>
        <v>0.57061268324652881</v>
      </c>
      <c r="W95" s="21">
        <f>('Ratios Calculated fix'!W95-'Ratios Calculated fix'!W$428)/('Ratios Calculated fix'!W$429-'Ratios Calculated fix'!W$428)</f>
        <v>0.64335466375172823</v>
      </c>
      <c r="X95" s="21">
        <f>('Ratios Calculated fix'!X95-'Ratios Calculated fix'!X$428)/('Ratios Calculated fix'!X$429-'Ratios Calculated fix'!X$428)</f>
        <v>0.19626082960551292</v>
      </c>
      <c r="Y95" s="21">
        <f>('Ratios Calculated fix'!Y95-'Ratios Calculated fix'!Y$428)/('Ratios Calculated fix'!Y$429-'Ratios Calculated fix'!Y$428)</f>
        <v>0.45575069391700662</v>
      </c>
      <c r="Z95" s="21">
        <f>('Ratios Calculated fix'!Z95-'Ratios Calculated fix'!Z$428)/('Ratios Calculated fix'!Z$429-'Ratios Calculated fix'!Z$428)</f>
        <v>0.80373917039448695</v>
      </c>
      <c r="AA95" s="21">
        <f>('Ratios Calculated fix'!AA95-'Ratios Calculated fix'!AA$428)/('Ratios Calculated fix'!AA$429-'Ratios Calculated fix'!AA$428)</f>
        <v>0.44433025861792552</v>
      </c>
      <c r="AB95" s="21">
        <f>('Ratios Calculated fix'!AB95-'Ratios Calculated fix'!AB$428)/('Ratios Calculated fix'!AB$429-'Ratios Calculated fix'!AB$428)</f>
        <v>0.83425581441827934</v>
      </c>
      <c r="AC95" s="21">
        <f>('Ratios Calculated fix'!AC95-'Ratios Calculated fix'!AC$428)/('Ratios Calculated fix'!AC$429-'Ratios Calculated fix'!AC$428)</f>
        <v>0.40057187888557755</v>
      </c>
      <c r="AD95" s="21">
        <f>('Ratios Calculated fix'!AD95-'Ratios Calculated fix'!AD$428)/('Ratios Calculated fix'!AD$429-'Ratios Calculated fix'!AD$428)</f>
        <v>0.49631893762799911</v>
      </c>
      <c r="AE95" s="21">
        <f>('Ratios Calculated fix'!AE95-'Ratios Calculated fix'!AE$428)/('Ratios Calculated fix'!AE$429-'Ratios Calculated fix'!AE$428)</f>
        <v>0.56430391320867468</v>
      </c>
      <c r="AF95" s="21">
        <f>('Ratios Calculated fix'!AF95-'Ratios Calculated fix'!AF$428)/('Ratios Calculated fix'!AF$429-'Ratios Calculated fix'!AF$428)</f>
        <v>0.41075418170227501</v>
      </c>
      <c r="AG95" s="21" t="e">
        <f>('Ratios Calculated fix'!AG95-'Ratios Calculated fix'!AG$428)/('Ratios Calculated fix'!AG$429-'Ratios Calculated fix'!AG$428)</f>
        <v>#DIV/0!</v>
      </c>
      <c r="AH95" s="21" t="e">
        <f>('Ratios Calculated fix'!AH95-'Ratios Calculated fix'!AH$428)/('Ratios Calculated fix'!AH$429-'Ratios Calculated fix'!AH$428)</f>
        <v>#DIV/0!</v>
      </c>
      <c r="AI95" s="21">
        <f>('Ratios Calculated fix'!AI95-'Ratios Calculated fix'!AI$428)/('Ratios Calculated fix'!AI$429-'Ratios Calculated fix'!AI$428)</f>
        <v>0.98555309191254126</v>
      </c>
      <c r="AJ95" s="21">
        <f>('Ratios Calculated fix'!AJ95-'Ratios Calculated fix'!AJ$428)/('Ratios Calculated fix'!AJ$429-'Ratios Calculated fix'!AJ$428)</f>
        <v>0.12775049414618414</v>
      </c>
      <c r="AK95" s="21" t="e">
        <f>('Ratios Calculated fix'!AK95-'Ratios Calculated fix'!AK$428)/('Ratios Calculated fix'!AK$429-'Ratios Calculated fix'!AK$428)</f>
        <v>#DIV/0!</v>
      </c>
      <c r="AL95" s="21" t="e">
        <f>('Ratios Calculated fix'!AL95-'Ratios Calculated fix'!AL$428)/('Ratios Calculated fix'!AL$429-'Ratios Calculated fix'!AL$428)</f>
        <v>#DIV/0!</v>
      </c>
      <c r="AM95" s="21">
        <f>('Ratios Calculated fix'!AM95-'Ratios Calculated fix'!AM$428)/('Ratios Calculated fix'!AM$429-'Ratios Calculated fix'!AM$428)</f>
        <v>0.32329842635007561</v>
      </c>
      <c r="AN95" s="21">
        <f>('Ratios Calculated fix'!AN95-'Ratios Calculated fix'!AN$428)/('Ratios Calculated fix'!AN$429-'Ratios Calculated fix'!AN$428)</f>
        <v>0.28138598752870031</v>
      </c>
      <c r="AO95" s="21">
        <f>('Ratios Calculated fix'!AO95-'Ratios Calculated fix'!AO$428)/('Ratios Calculated fix'!AO$429-'Ratios Calculated fix'!AO$428)</f>
        <v>0.16496543564113006</v>
      </c>
      <c r="AP95" s="21">
        <f>('Ratios Calculated fix'!AP95-'Ratios Calculated fix'!AP$428)/('Ratios Calculated fix'!AP$429-'Ratios Calculated fix'!AP$428)</f>
        <v>0.56231287372202987</v>
      </c>
      <c r="AQ95" s="21">
        <f>('Ratios Calculated fix'!AQ95-'Ratios Calculated fix'!AQ$428)/('Ratios Calculated fix'!AQ$429-'Ratios Calculated fix'!AQ$428)</f>
        <v>0.63298517507782248</v>
      </c>
      <c r="AR95" s="21">
        <f>('Ratios Calculated fix'!AR95-'Ratios Calculated fix'!AR$428)/('Ratios Calculated fix'!AR$429-'Ratios Calculated fix'!AR$428)</f>
        <v>0.36952484232490951</v>
      </c>
      <c r="AS95" s="21">
        <f>('Ratios Calculated fix'!AS95-'Ratios Calculated fix'!AS$428)/('Ratios Calculated fix'!AS$429-'Ratios Calculated fix'!AS$428)</f>
        <v>0.57467509342661904</v>
      </c>
      <c r="AT95" s="21">
        <f>('Ratios Calculated fix'!AT95-'Ratios Calculated fix'!AT$428)/('Ratios Calculated fix'!AT$429-'Ratios Calculated fix'!AT$428)</f>
        <v>0.52221271539315384</v>
      </c>
      <c r="AU95" s="21">
        <f>('Ratios Calculated fix'!AU95-'Ratios Calculated fix'!AU$428)/('Ratios Calculated fix'!AU$429-'Ratios Calculated fix'!AU$428)</f>
        <v>0.647984821099438</v>
      </c>
      <c r="AV95" s="21" t="e">
        <f>('Ratios Calculated fix'!AV95-'Ratios Calculated fix'!AV$428)/('Ratios Calculated fix'!AV$429-'Ratios Calculated fix'!AV$428)</f>
        <v>#DIV/0!</v>
      </c>
      <c r="AW95" s="21" t="e">
        <f>('Ratios Calculated fix'!AW95-'Ratios Calculated fix'!AW$428)/('Ratios Calculated fix'!AW$429-'Ratios Calculated fix'!AW$428)</f>
        <v>#DIV/0!</v>
      </c>
      <c r="AX95" s="21" t="e">
        <f>('Ratios Calculated fix'!AX95-'Ratios Calculated fix'!AX$428)/('Ratios Calculated fix'!AX$429-'Ratios Calculated fix'!AX$428)</f>
        <v>#DIV/0!</v>
      </c>
      <c r="AY95" s="21">
        <f>('Ratios Calculated fix'!AY95-'Ratios Calculated fix'!AY$428)/('Ratios Calculated fix'!AY$429-'Ratios Calculated fix'!AY$428)</f>
        <v>0.24230525106093964</v>
      </c>
      <c r="AZ95" s="21">
        <f>('Ratios Calculated fix'!AZ95-'Ratios Calculated fix'!AZ$428)/('Ratios Calculated fix'!AZ$429-'Ratios Calculated fix'!AZ$428)</f>
        <v>0.76197415271212443</v>
      </c>
      <c r="BA95" s="21">
        <f>('Ratios Calculated fix'!BA95-'Ratios Calculated fix'!BA$428)/('Ratios Calculated fix'!BA$429-'Ratios Calculated fix'!BA$428)</f>
        <v>0.74398720903202897</v>
      </c>
      <c r="BB95" s="21" t="e">
        <f>('Ratios Calculated fix'!BB95-'Ratios Calculated fix'!BB$428)/('Ratios Calculated fix'!BB$429-'Ratios Calculated fix'!BB$428)</f>
        <v>#DIV/0!</v>
      </c>
      <c r="BC95" s="21">
        <f>('Ratios Calculated fix'!BC95-'Ratios Calculated fix'!BC$428)/('Ratios Calculated fix'!BC$429-'Ratios Calculated fix'!BC$428)</f>
        <v>0.34281008739541358</v>
      </c>
    </row>
    <row r="96" spans="1:55" x14ac:dyDescent="0.2">
      <c r="A96" s="3" t="s">
        <v>337</v>
      </c>
      <c r="B96" s="3" t="s">
        <v>338</v>
      </c>
      <c r="C96" s="3" t="s">
        <v>15</v>
      </c>
      <c r="D96" s="3">
        <v>287342</v>
      </c>
      <c r="E96" s="3" t="s">
        <v>16</v>
      </c>
      <c r="F96" s="3">
        <v>2019</v>
      </c>
      <c r="G96" s="3" t="s">
        <v>17</v>
      </c>
      <c r="H96" s="4">
        <v>43677</v>
      </c>
      <c r="I96" s="4">
        <v>43738</v>
      </c>
      <c r="J96" s="4">
        <v>43794</v>
      </c>
      <c r="K96" s="5">
        <v>229286000</v>
      </c>
      <c r="L96" s="5">
        <v>238434000</v>
      </c>
      <c r="M96" s="3" t="s">
        <v>339</v>
      </c>
      <c r="N96" s="20">
        <f>('Ratios Calculated fix'!N96-'Ratios Calculated fix'!N$428)/('Ratios Calculated fix'!N$429-'Ratios Calculated fix'!N$428)</f>
        <v>6.1018400701768769E-2</v>
      </c>
      <c r="O96" s="21">
        <f>('Ratios Calculated fix'!O96-'Ratios Calculated fix'!O$428)/('Ratios Calculated fix'!O$429-'Ratios Calculated fix'!O$428)</f>
        <v>5.9950980526758971E-2</v>
      </c>
      <c r="P96" s="21">
        <f>('Ratios Calculated fix'!P96-'Ratios Calculated fix'!P$428)/('Ratios Calculated fix'!P$429-'Ratios Calculated fix'!P$428)</f>
        <v>6.2681067584762579E-2</v>
      </c>
      <c r="Q96" s="21">
        <f>('Ratios Calculated fix'!Q96-'Ratios Calculated fix'!Q$428)/('Ratios Calculated fix'!Q$429-'Ratios Calculated fix'!Q$428)</f>
        <v>0.26021348733507899</v>
      </c>
      <c r="R96" s="21">
        <f>('Ratios Calculated fix'!R96-'Ratios Calculated fix'!R$428)/('Ratios Calculated fix'!R$429-'Ratios Calculated fix'!R$428)</f>
        <v>8.4718365261931577E-2</v>
      </c>
      <c r="S96" s="21">
        <f>('Ratios Calculated fix'!S96-'Ratios Calculated fix'!S$428)/('Ratios Calculated fix'!S$429-'Ratios Calculated fix'!S$428)</f>
        <v>6.0109334705499284E-2</v>
      </c>
      <c r="T96" s="21">
        <f>('Ratios Calculated fix'!T96-'Ratios Calculated fix'!T$428)/('Ratios Calculated fix'!T$429-'Ratios Calculated fix'!T$428)</f>
        <v>7.4487137609561466E-2</v>
      </c>
      <c r="U96" s="21">
        <f>('Ratios Calculated fix'!U96-'Ratios Calculated fix'!U$428)/('Ratios Calculated fix'!U$429-'Ratios Calculated fix'!U$428)</f>
        <v>0.64814694884665314</v>
      </c>
      <c r="V96" s="21">
        <f>('Ratios Calculated fix'!V96-'Ratios Calculated fix'!V$428)/('Ratios Calculated fix'!V$429-'Ratios Calculated fix'!V$428)</f>
        <v>0.49802288056325611</v>
      </c>
      <c r="W96" s="21">
        <f>('Ratios Calculated fix'!W96-'Ratios Calculated fix'!W$428)/('Ratios Calculated fix'!W$429-'Ratios Calculated fix'!W$428)</f>
        <v>0.62912170286173086</v>
      </c>
      <c r="X96" s="21">
        <f>('Ratios Calculated fix'!X96-'Ratios Calculated fix'!X$428)/('Ratios Calculated fix'!X$429-'Ratios Calculated fix'!X$428)</f>
        <v>0.23729379164574585</v>
      </c>
      <c r="Y96" s="21">
        <f>('Ratios Calculated fix'!Y96-'Ratios Calculated fix'!Y$428)/('Ratios Calculated fix'!Y$429-'Ratios Calculated fix'!Y$428)</f>
        <v>0.49467514020548681</v>
      </c>
      <c r="Z96" s="21">
        <f>('Ratios Calculated fix'!Z96-'Ratios Calculated fix'!Z$428)/('Ratios Calculated fix'!Z$429-'Ratios Calculated fix'!Z$428)</f>
        <v>0.76270620835425418</v>
      </c>
      <c r="AA96" s="21">
        <f>('Ratios Calculated fix'!AA96-'Ratios Calculated fix'!AA$428)/('Ratios Calculated fix'!AA$429-'Ratios Calculated fix'!AA$428)</f>
        <v>0.27856465133968272</v>
      </c>
      <c r="AB96" s="21">
        <f>('Ratios Calculated fix'!AB96-'Ratios Calculated fix'!AB$428)/('Ratios Calculated fix'!AB$429-'Ratios Calculated fix'!AB$428)</f>
        <v>0.91601257061727326</v>
      </c>
      <c r="AC96" s="21">
        <f>('Ratios Calculated fix'!AC96-'Ratios Calculated fix'!AC$428)/('Ratios Calculated fix'!AC$429-'Ratios Calculated fix'!AC$428)</f>
        <v>0.41924987993836371</v>
      </c>
      <c r="AD96" s="21">
        <f>('Ratios Calculated fix'!AD96-'Ratios Calculated fix'!AD$428)/('Ratios Calculated fix'!AD$429-'Ratios Calculated fix'!AD$428)</f>
        <v>0.56234540755878204</v>
      </c>
      <c r="AE96" s="21">
        <f>('Ratios Calculated fix'!AE96-'Ratios Calculated fix'!AE$428)/('Ratios Calculated fix'!AE$429-'Ratios Calculated fix'!AE$428)</f>
        <v>0.63937458356303067</v>
      </c>
      <c r="AF96" s="21">
        <f>('Ratios Calculated fix'!AF96-'Ratios Calculated fix'!AF$428)/('Ratios Calculated fix'!AF$429-'Ratios Calculated fix'!AF$428)</f>
        <v>0.44727493131543322</v>
      </c>
      <c r="AG96" s="21" t="e">
        <f>('Ratios Calculated fix'!AG96-'Ratios Calculated fix'!AG$428)/('Ratios Calculated fix'!AG$429-'Ratios Calculated fix'!AG$428)</f>
        <v>#DIV/0!</v>
      </c>
      <c r="AH96" s="21" t="e">
        <f>('Ratios Calculated fix'!AH96-'Ratios Calculated fix'!AH$428)/('Ratios Calculated fix'!AH$429-'Ratios Calculated fix'!AH$428)</f>
        <v>#DIV/0!</v>
      </c>
      <c r="AI96" s="21">
        <f>('Ratios Calculated fix'!AI96-'Ratios Calculated fix'!AI$428)/('Ratios Calculated fix'!AI$429-'Ratios Calculated fix'!AI$428)</f>
        <v>0.98621237915598814</v>
      </c>
      <c r="AJ96" s="21">
        <f>('Ratios Calculated fix'!AJ96-'Ratios Calculated fix'!AJ$428)/('Ratios Calculated fix'!AJ$429-'Ratios Calculated fix'!AJ$428)</f>
        <v>0.28892911626348633</v>
      </c>
      <c r="AK96" s="21" t="e">
        <f>('Ratios Calculated fix'!AK96-'Ratios Calculated fix'!AK$428)/('Ratios Calculated fix'!AK$429-'Ratios Calculated fix'!AK$428)</f>
        <v>#DIV/0!</v>
      </c>
      <c r="AL96" s="21" t="e">
        <f>('Ratios Calculated fix'!AL96-'Ratios Calculated fix'!AL$428)/('Ratios Calculated fix'!AL$429-'Ratios Calculated fix'!AL$428)</f>
        <v>#DIV/0!</v>
      </c>
      <c r="AM96" s="21">
        <f>('Ratios Calculated fix'!AM96-'Ratios Calculated fix'!AM$428)/('Ratios Calculated fix'!AM$429-'Ratios Calculated fix'!AM$428)</f>
        <v>0.31699286169377167</v>
      </c>
      <c r="AN96" s="21">
        <f>('Ratios Calculated fix'!AN96-'Ratios Calculated fix'!AN$428)/('Ratios Calculated fix'!AN$429-'Ratios Calculated fix'!AN$428)</f>
        <v>0.27420309509322865</v>
      </c>
      <c r="AO96" s="21">
        <f>('Ratios Calculated fix'!AO96-'Ratios Calculated fix'!AO$428)/('Ratios Calculated fix'!AO$429-'Ratios Calculated fix'!AO$428)</f>
        <v>0.15910757594177705</v>
      </c>
      <c r="AP96" s="21">
        <f>('Ratios Calculated fix'!AP96-'Ratios Calculated fix'!AP$428)/('Ratios Calculated fix'!AP$429-'Ratios Calculated fix'!AP$428)</f>
        <v>0.57561676224475389</v>
      </c>
      <c r="AQ96" s="21">
        <f>('Ratios Calculated fix'!AQ96-'Ratios Calculated fix'!AQ$428)/('Ratios Calculated fix'!AQ$429-'Ratios Calculated fix'!AQ$428)</f>
        <v>0.77492693801317047</v>
      </c>
      <c r="AR96" s="21">
        <f>('Ratios Calculated fix'!AR96-'Ratios Calculated fix'!AR$428)/('Ratios Calculated fix'!AR$429-'Ratios Calculated fix'!AR$428)</f>
        <v>0.48744990239265651</v>
      </c>
      <c r="AS96" s="21">
        <f>('Ratios Calculated fix'!AS96-'Ratios Calculated fix'!AS$428)/('Ratios Calculated fix'!AS$429-'Ratios Calculated fix'!AS$428)</f>
        <v>0.5917293282789271</v>
      </c>
      <c r="AT96" s="21">
        <f>('Ratios Calculated fix'!AT96-'Ratios Calculated fix'!AT$428)/('Ratios Calculated fix'!AT$429-'Ratios Calculated fix'!AT$428)</f>
        <v>0.68548342071220025</v>
      </c>
      <c r="AU96" s="21">
        <f>('Ratios Calculated fix'!AU96-'Ratios Calculated fix'!AU$428)/('Ratios Calculated fix'!AU$429-'Ratios Calculated fix'!AU$428)</f>
        <v>0.66043540388334376</v>
      </c>
      <c r="AV96" s="21" t="e">
        <f>('Ratios Calculated fix'!AV96-'Ratios Calculated fix'!AV$428)/('Ratios Calculated fix'!AV$429-'Ratios Calculated fix'!AV$428)</f>
        <v>#DIV/0!</v>
      </c>
      <c r="AW96" s="21" t="e">
        <f>('Ratios Calculated fix'!AW96-'Ratios Calculated fix'!AW$428)/('Ratios Calculated fix'!AW$429-'Ratios Calculated fix'!AW$428)</f>
        <v>#DIV/0!</v>
      </c>
      <c r="AX96" s="21" t="e">
        <f>('Ratios Calculated fix'!AX96-'Ratios Calculated fix'!AX$428)/('Ratios Calculated fix'!AX$429-'Ratios Calculated fix'!AX$428)</f>
        <v>#DIV/0!</v>
      </c>
      <c r="AY96" s="21">
        <f>('Ratios Calculated fix'!AY96-'Ratios Calculated fix'!AY$428)/('Ratios Calculated fix'!AY$429-'Ratios Calculated fix'!AY$428)</f>
        <v>0.22269083486830821</v>
      </c>
      <c r="AZ96" s="21">
        <f>('Ratios Calculated fix'!AZ96-'Ratios Calculated fix'!AZ$428)/('Ratios Calculated fix'!AZ$429-'Ratios Calculated fix'!AZ$428)</f>
        <v>0.74718040115306494</v>
      </c>
      <c r="BA96" s="21">
        <f>('Ratios Calculated fix'!BA96-'Ratios Calculated fix'!BA$428)/('Ratios Calculated fix'!BA$429-'Ratios Calculated fix'!BA$428)</f>
        <v>0.74336224958294961</v>
      </c>
      <c r="BB96" s="21" t="e">
        <f>('Ratios Calculated fix'!BB96-'Ratios Calculated fix'!BB$428)/('Ratios Calculated fix'!BB$429-'Ratios Calculated fix'!BB$428)</f>
        <v>#DIV/0!</v>
      </c>
      <c r="BC96" s="21">
        <f>('Ratios Calculated fix'!BC96-'Ratios Calculated fix'!BC$428)/('Ratios Calculated fix'!BC$429-'Ratios Calculated fix'!BC$428)</f>
        <v>0.35394398640025571</v>
      </c>
    </row>
    <row r="97" spans="1:55" x14ac:dyDescent="0.2">
      <c r="A97" s="3" t="s">
        <v>1039</v>
      </c>
      <c r="B97" s="3" t="s">
        <v>1040</v>
      </c>
      <c r="C97" s="3" t="s">
        <v>34</v>
      </c>
      <c r="D97" s="3">
        <v>85017</v>
      </c>
      <c r="E97" s="3" t="s">
        <v>16</v>
      </c>
      <c r="F97" s="3">
        <v>2019</v>
      </c>
      <c r="G97" s="3" t="s">
        <v>17</v>
      </c>
      <c r="H97" s="4">
        <v>43861</v>
      </c>
      <c r="I97" s="4">
        <v>43895</v>
      </c>
      <c r="J97" s="4">
        <v>43895</v>
      </c>
      <c r="K97" s="5">
        <v>890000000</v>
      </c>
      <c r="L97" s="5">
        <v>933000000</v>
      </c>
      <c r="M97" s="3" t="s">
        <v>1041</v>
      </c>
      <c r="N97" s="20">
        <f>('Ratios Calculated fix'!N97-'Ratios Calculated fix'!N$428)/('Ratios Calculated fix'!N$429-'Ratios Calculated fix'!N$428)</f>
        <v>3.297578268128358E-2</v>
      </c>
      <c r="O97" s="21">
        <f>('Ratios Calculated fix'!O97-'Ratios Calculated fix'!O$428)/('Ratios Calculated fix'!O$429-'Ratios Calculated fix'!O$428)</f>
        <v>3.297578268128358E-2</v>
      </c>
      <c r="P97" s="21">
        <f>('Ratios Calculated fix'!P97-'Ratios Calculated fix'!P$428)/('Ratios Calculated fix'!P$429-'Ratios Calculated fix'!P$428)</f>
        <v>4.5072043345879984E-2</v>
      </c>
      <c r="Q97" s="21">
        <f>('Ratios Calculated fix'!Q97-'Ratios Calculated fix'!Q$428)/('Ratios Calculated fix'!Q$429-'Ratios Calculated fix'!Q$428)</f>
        <v>0.2612589677638042</v>
      </c>
      <c r="R97" s="21">
        <f>('Ratios Calculated fix'!R97-'Ratios Calculated fix'!R$428)/('Ratios Calculated fix'!R$429-'Ratios Calculated fix'!R$428)</f>
        <v>2.0757876937781403E-2</v>
      </c>
      <c r="S97" s="21">
        <f>('Ratios Calculated fix'!S97-'Ratios Calculated fix'!S$428)/('Ratios Calculated fix'!S$429-'Ratios Calculated fix'!S$428)</f>
        <v>0</v>
      </c>
      <c r="T97" s="21">
        <f>('Ratios Calculated fix'!T97-'Ratios Calculated fix'!T$428)/('Ratios Calculated fix'!T$429-'Ratios Calculated fix'!T$428)</f>
        <v>2.0972831210944811E-2</v>
      </c>
      <c r="U97" s="21">
        <f>('Ratios Calculated fix'!U97-'Ratios Calculated fix'!U$428)/('Ratios Calculated fix'!U$429-'Ratios Calculated fix'!U$428)</f>
        <v>0.64269500401412893</v>
      </c>
      <c r="V97" s="21">
        <f>('Ratios Calculated fix'!V97-'Ratios Calculated fix'!V$428)/('Ratios Calculated fix'!V$429-'Ratios Calculated fix'!V$428)</f>
        <v>0.48825282224192584</v>
      </c>
      <c r="W97" s="21">
        <f>('Ratios Calculated fix'!W97-'Ratios Calculated fix'!W$428)/('Ratios Calculated fix'!W$429-'Ratios Calculated fix'!W$428)</f>
        <v>0.62442720150709707</v>
      </c>
      <c r="X97" s="21">
        <f>('Ratios Calculated fix'!X97-'Ratios Calculated fix'!X$428)/('Ratios Calculated fix'!X$429-'Ratios Calculated fix'!X$428)</f>
        <v>0.35128277434424671</v>
      </c>
      <c r="Y97" s="21">
        <f>('Ratios Calculated fix'!Y97-'Ratios Calculated fix'!Y$428)/('Ratios Calculated fix'!Y$429-'Ratios Calculated fix'!Y$428)</f>
        <v>0.50119407433858121</v>
      </c>
      <c r="Z97" s="21">
        <f>('Ratios Calculated fix'!Z97-'Ratios Calculated fix'!Z$428)/('Ratios Calculated fix'!Z$429-'Ratios Calculated fix'!Z$428)</f>
        <v>0.64871722565575329</v>
      </c>
      <c r="AA97" s="21">
        <f>('Ratios Calculated fix'!AA97-'Ratios Calculated fix'!AA$428)/('Ratios Calculated fix'!AA$429-'Ratios Calculated fix'!AA$428)</f>
        <v>0.54000584689343001</v>
      </c>
      <c r="AB97" s="21">
        <f>('Ratios Calculated fix'!AB97-'Ratios Calculated fix'!AB$428)/('Ratios Calculated fix'!AB$429-'Ratios Calculated fix'!AB$428)</f>
        <v>0.89632543545682519</v>
      </c>
      <c r="AC97" s="21">
        <f>('Ratios Calculated fix'!AC97-'Ratios Calculated fix'!AC$428)/('Ratios Calculated fix'!AC$429-'Ratios Calculated fix'!AC$428)</f>
        <v>0.72725495896279302</v>
      </c>
      <c r="AD97" s="21">
        <f>('Ratios Calculated fix'!AD97-'Ratios Calculated fix'!AD$428)/('Ratios Calculated fix'!AD$429-'Ratios Calculated fix'!AD$428)</f>
        <v>0.32170920245171408</v>
      </c>
      <c r="AE97" s="21">
        <f>('Ratios Calculated fix'!AE97-'Ratios Calculated fix'!AE$428)/('Ratios Calculated fix'!AE$429-'Ratios Calculated fix'!AE$428)</f>
        <v>0.36577641531545418</v>
      </c>
      <c r="AF97" s="21">
        <f>('Ratios Calculated fix'!AF97-'Ratios Calculated fix'!AF$428)/('Ratios Calculated fix'!AF$429-'Ratios Calculated fix'!AF$428)</f>
        <v>0.36831365823297335</v>
      </c>
      <c r="AG97" s="21" t="e">
        <f>('Ratios Calculated fix'!AG97-'Ratios Calculated fix'!AG$428)/('Ratios Calculated fix'!AG$429-'Ratios Calculated fix'!AG$428)</f>
        <v>#DIV/0!</v>
      </c>
      <c r="AH97" s="21" t="e">
        <f>('Ratios Calculated fix'!AH97-'Ratios Calculated fix'!AH$428)/('Ratios Calculated fix'!AH$429-'Ratios Calculated fix'!AH$428)</f>
        <v>#DIV/0!</v>
      </c>
      <c r="AI97" s="21">
        <f>('Ratios Calculated fix'!AI97-'Ratios Calculated fix'!AI$428)/('Ratios Calculated fix'!AI$429-'Ratios Calculated fix'!AI$428)</f>
        <v>0.98661560884097477</v>
      </c>
      <c r="AJ97" s="21">
        <f>('Ratios Calculated fix'!AJ97-'Ratios Calculated fix'!AJ$428)/('Ratios Calculated fix'!AJ$429-'Ratios Calculated fix'!AJ$428)</f>
        <v>9.3026569897968453E-2</v>
      </c>
      <c r="AK97" s="21" t="e">
        <f>('Ratios Calculated fix'!AK97-'Ratios Calculated fix'!AK$428)/('Ratios Calculated fix'!AK$429-'Ratios Calculated fix'!AK$428)</f>
        <v>#DIV/0!</v>
      </c>
      <c r="AL97" s="21" t="e">
        <f>('Ratios Calculated fix'!AL97-'Ratios Calculated fix'!AL$428)/('Ratios Calculated fix'!AL$429-'Ratios Calculated fix'!AL$428)</f>
        <v>#DIV/0!</v>
      </c>
      <c r="AM97" s="21">
        <f>('Ratios Calculated fix'!AM97-'Ratios Calculated fix'!AM$428)/('Ratios Calculated fix'!AM$429-'Ratios Calculated fix'!AM$428)</f>
        <v>0.30487713820173556</v>
      </c>
      <c r="AN97" s="21">
        <f>('Ratios Calculated fix'!AN97-'Ratios Calculated fix'!AN$428)/('Ratios Calculated fix'!AN$429-'Ratios Calculated fix'!AN$428)</f>
        <v>0.27321115529200324</v>
      </c>
      <c r="AO97" s="21">
        <f>('Ratios Calculated fix'!AO97-'Ratios Calculated fix'!AO$428)/('Ratios Calculated fix'!AO$429-'Ratios Calculated fix'!AO$428)</f>
        <v>9.9952820140268503E-2</v>
      </c>
      <c r="AP97" s="21">
        <f>('Ratios Calculated fix'!AP97-'Ratios Calculated fix'!AP$428)/('Ratios Calculated fix'!AP$429-'Ratios Calculated fix'!AP$428)</f>
        <v>0.5868596700930927</v>
      </c>
      <c r="AQ97" s="21">
        <f>('Ratios Calculated fix'!AQ97-'Ratios Calculated fix'!AQ$428)/('Ratios Calculated fix'!AQ$429-'Ratios Calculated fix'!AQ$428)</f>
        <v>0.44888582708669772</v>
      </c>
      <c r="AR97" s="21">
        <f>('Ratios Calculated fix'!AR97-'Ratios Calculated fix'!AR$428)/('Ratios Calculated fix'!AR$429-'Ratios Calculated fix'!AR$428)</f>
        <v>0.40969798722386763</v>
      </c>
      <c r="AS97" s="21">
        <f>('Ratios Calculated fix'!AS97-'Ratios Calculated fix'!AS$428)/('Ratios Calculated fix'!AS$429-'Ratios Calculated fix'!AS$428)</f>
        <v>0.61156202323818576</v>
      </c>
      <c r="AT97" s="21">
        <f>('Ratios Calculated fix'!AT97-'Ratios Calculated fix'!AT$428)/('Ratios Calculated fix'!AT$429-'Ratios Calculated fix'!AT$428)</f>
        <v>0.43773058428183798</v>
      </c>
      <c r="AU97" s="21">
        <f>('Ratios Calculated fix'!AU97-'Ratios Calculated fix'!AU$428)/('Ratios Calculated fix'!AU$429-'Ratios Calculated fix'!AU$428)</f>
        <v>0.61956588398805623</v>
      </c>
      <c r="AV97" s="21" t="e">
        <f>('Ratios Calculated fix'!AV97-'Ratios Calculated fix'!AV$428)/('Ratios Calculated fix'!AV$429-'Ratios Calculated fix'!AV$428)</f>
        <v>#DIV/0!</v>
      </c>
      <c r="AW97" s="21" t="e">
        <f>('Ratios Calculated fix'!AW97-'Ratios Calculated fix'!AW$428)/('Ratios Calculated fix'!AW$429-'Ratios Calculated fix'!AW$428)</f>
        <v>#DIV/0!</v>
      </c>
      <c r="AX97" s="21" t="e">
        <f>('Ratios Calculated fix'!AX97-'Ratios Calculated fix'!AX$428)/('Ratios Calculated fix'!AX$429-'Ratios Calculated fix'!AX$428)</f>
        <v>#DIV/0!</v>
      </c>
      <c r="AY97" s="21">
        <f>('Ratios Calculated fix'!AY97-'Ratios Calculated fix'!AY$428)/('Ratios Calculated fix'!AY$429-'Ratios Calculated fix'!AY$428)</f>
        <v>0.3259914026358412</v>
      </c>
      <c r="AZ97" s="21">
        <f>('Ratios Calculated fix'!AZ97-'Ratios Calculated fix'!AZ$428)/('Ratios Calculated fix'!AZ$429-'Ratios Calculated fix'!AZ$428)</f>
        <v>0.60745572186497798</v>
      </c>
      <c r="BA97" s="21">
        <f>('Ratios Calculated fix'!BA97-'Ratios Calculated fix'!BA$428)/('Ratios Calculated fix'!BA$429-'Ratios Calculated fix'!BA$428)</f>
        <v>0.74854104362874685</v>
      </c>
      <c r="BB97" s="21" t="e">
        <f>('Ratios Calculated fix'!BB97-'Ratios Calculated fix'!BB$428)/('Ratios Calculated fix'!BB$429-'Ratios Calculated fix'!BB$428)</f>
        <v>#DIV/0!</v>
      </c>
      <c r="BC97" s="21">
        <f>('Ratios Calculated fix'!BC97-'Ratios Calculated fix'!BC$428)/('Ratios Calculated fix'!BC$429-'Ratios Calculated fix'!BC$428)</f>
        <v>0.16225928020671998</v>
      </c>
    </row>
    <row r="98" spans="1:55" x14ac:dyDescent="0.2">
      <c r="A98" s="3" t="s">
        <v>298</v>
      </c>
      <c r="B98" s="3" t="s">
        <v>299</v>
      </c>
      <c r="C98" s="3" t="s">
        <v>34</v>
      </c>
      <c r="D98" s="3">
        <v>82202</v>
      </c>
      <c r="E98" s="3" t="s">
        <v>16</v>
      </c>
      <c r="F98" s="3">
        <v>2020</v>
      </c>
      <c r="G98" s="3" t="s">
        <v>17</v>
      </c>
      <c r="H98" s="4">
        <v>44043</v>
      </c>
      <c r="I98" s="4">
        <v>44077</v>
      </c>
      <c r="J98" s="4">
        <v>44077</v>
      </c>
      <c r="K98" s="5">
        <v>4226000000</v>
      </c>
      <c r="L98" s="5">
        <v>4240000000</v>
      </c>
      <c r="M98" s="3" t="s">
        <v>300</v>
      </c>
      <c r="N98" s="20">
        <f>('Ratios Calculated fix'!N98-'Ratios Calculated fix'!N$428)/('Ratios Calculated fix'!N$429-'Ratios Calculated fix'!N$428)</f>
        <v>7.1925960161161664E-2</v>
      </c>
      <c r="O98" s="21">
        <f>('Ratios Calculated fix'!O98-'Ratios Calculated fix'!O$428)/('Ratios Calculated fix'!O$429-'Ratios Calculated fix'!O$428)</f>
        <v>6.9759026006721458E-2</v>
      </c>
      <c r="P98" s="21">
        <f>('Ratios Calculated fix'!P98-'Ratios Calculated fix'!P$428)/('Ratios Calculated fix'!P$429-'Ratios Calculated fix'!P$428)</f>
        <v>0.15520721092391501</v>
      </c>
      <c r="Q98" s="21">
        <f>('Ratios Calculated fix'!Q98-'Ratios Calculated fix'!Q$428)/('Ratios Calculated fix'!Q$429-'Ratios Calculated fix'!Q$428)</f>
        <v>0.26258735913989023</v>
      </c>
      <c r="R98" s="21">
        <f>('Ratios Calculated fix'!R98-'Ratios Calculated fix'!R$428)/('Ratios Calculated fix'!R$429-'Ratios Calculated fix'!R$428)</f>
        <v>6.2360547682286577E-2</v>
      </c>
      <c r="S98" s="21">
        <f>('Ratios Calculated fix'!S98-'Ratios Calculated fix'!S$428)/('Ratios Calculated fix'!S$429-'Ratios Calculated fix'!S$428)</f>
        <v>6.9842826469991307E-2</v>
      </c>
      <c r="T98" s="21">
        <f>('Ratios Calculated fix'!T98-'Ratios Calculated fix'!T$428)/('Ratios Calculated fix'!T$429-'Ratios Calculated fix'!T$428)</f>
        <v>5.0098998781841528E-2</v>
      </c>
      <c r="U98" s="21">
        <f>('Ratios Calculated fix'!U98-'Ratios Calculated fix'!U$428)/('Ratios Calculated fix'!U$429-'Ratios Calculated fix'!U$428)</f>
        <v>0.64835412852956054</v>
      </c>
      <c r="V98" s="21">
        <f>('Ratios Calculated fix'!V98-'Ratios Calculated fix'!V$428)/('Ratios Calculated fix'!V$429-'Ratios Calculated fix'!V$428)</f>
        <v>0.50409242506863949</v>
      </c>
      <c r="W98" s="21">
        <f>('Ratios Calculated fix'!W98-'Ratios Calculated fix'!W$428)/('Ratios Calculated fix'!W$429-'Ratios Calculated fix'!W$428)</f>
        <v>0.62869012326191143</v>
      </c>
      <c r="X98" s="21">
        <f>('Ratios Calculated fix'!X98-'Ratios Calculated fix'!X$428)/('Ratios Calculated fix'!X$429-'Ratios Calculated fix'!X$428)</f>
        <v>0.4593605209058651</v>
      </c>
      <c r="Y98" s="21">
        <f>('Ratios Calculated fix'!Y98-'Ratios Calculated fix'!Y$428)/('Ratios Calculated fix'!Y$429-'Ratios Calculated fix'!Y$428)</f>
        <v>0.4805489090054435</v>
      </c>
      <c r="Z98" s="21">
        <f>('Ratios Calculated fix'!Z98-'Ratios Calculated fix'!Z$428)/('Ratios Calculated fix'!Z$429-'Ratios Calculated fix'!Z$428)</f>
        <v>0.54063947909413479</v>
      </c>
      <c r="AA98" s="21">
        <f>('Ratios Calculated fix'!AA98-'Ratios Calculated fix'!AA$428)/('Ratios Calculated fix'!AA$429-'Ratios Calculated fix'!AA$428)</f>
        <v>0.47307135626723906</v>
      </c>
      <c r="AB98" s="21">
        <f>('Ratios Calculated fix'!AB98-'Ratios Calculated fix'!AB$428)/('Ratios Calculated fix'!AB$429-'Ratios Calculated fix'!AB$428)</f>
        <v>0.87839770074377788</v>
      </c>
      <c r="AC98" s="21">
        <f>('Ratios Calculated fix'!AC98-'Ratios Calculated fix'!AC$428)/('Ratios Calculated fix'!AC$429-'Ratios Calculated fix'!AC$428)</f>
        <v>0.60882188919324531</v>
      </c>
      <c r="AD98" s="21">
        <f>('Ratios Calculated fix'!AD98-'Ratios Calculated fix'!AD$428)/('Ratios Calculated fix'!AD$429-'Ratios Calculated fix'!AD$428)</f>
        <v>0.50388982637922219</v>
      </c>
      <c r="AE98" s="21">
        <f>('Ratios Calculated fix'!AE98-'Ratios Calculated fix'!AE$428)/('Ratios Calculated fix'!AE$429-'Ratios Calculated fix'!AE$428)</f>
        <v>0.57291185021224889</v>
      </c>
      <c r="AF98" s="21">
        <f>('Ratios Calculated fix'!AF98-'Ratios Calculated fix'!AF$428)/('Ratios Calculated fix'!AF$429-'Ratios Calculated fix'!AF$428)</f>
        <v>0.36529783101334845</v>
      </c>
      <c r="AG98" s="21" t="e">
        <f>('Ratios Calculated fix'!AG98-'Ratios Calculated fix'!AG$428)/('Ratios Calculated fix'!AG$429-'Ratios Calculated fix'!AG$428)</f>
        <v>#DIV/0!</v>
      </c>
      <c r="AH98" s="21" t="e">
        <f>('Ratios Calculated fix'!AH98-'Ratios Calculated fix'!AH$428)/('Ratios Calculated fix'!AH$429-'Ratios Calculated fix'!AH$428)</f>
        <v>#DIV/0!</v>
      </c>
      <c r="AI98" s="21">
        <f>('Ratios Calculated fix'!AI98-'Ratios Calculated fix'!AI$428)/('Ratios Calculated fix'!AI$429-'Ratios Calculated fix'!AI$428)</f>
        <v>0.98336341800913329</v>
      </c>
      <c r="AJ98" s="21">
        <f>('Ratios Calculated fix'!AJ98-'Ratios Calculated fix'!AJ$428)/('Ratios Calculated fix'!AJ$429-'Ratios Calculated fix'!AJ$428)</f>
        <v>0.12297829272412698</v>
      </c>
      <c r="AK98" s="21" t="e">
        <f>('Ratios Calculated fix'!AK98-'Ratios Calculated fix'!AK$428)/('Ratios Calculated fix'!AK$429-'Ratios Calculated fix'!AK$428)</f>
        <v>#DIV/0!</v>
      </c>
      <c r="AL98" s="21" t="e">
        <f>('Ratios Calculated fix'!AL98-'Ratios Calculated fix'!AL$428)/('Ratios Calculated fix'!AL$429-'Ratios Calculated fix'!AL$428)</f>
        <v>#DIV/0!</v>
      </c>
      <c r="AM98" s="21">
        <f>('Ratios Calculated fix'!AM98-'Ratios Calculated fix'!AM$428)/('Ratios Calculated fix'!AM$429-'Ratios Calculated fix'!AM$428)</f>
        <v>0.30453663454860536</v>
      </c>
      <c r="AN98" s="21">
        <f>('Ratios Calculated fix'!AN98-'Ratios Calculated fix'!AN$428)/('Ratios Calculated fix'!AN$429-'Ratios Calculated fix'!AN$428)</f>
        <v>0.27363552622838705</v>
      </c>
      <c r="AO98" s="21">
        <f>('Ratios Calculated fix'!AO98-'Ratios Calculated fix'!AO$428)/('Ratios Calculated fix'!AO$429-'Ratios Calculated fix'!AO$428)</f>
        <v>9.4532547093522837E-2</v>
      </c>
      <c r="AP98" s="21">
        <f>('Ratios Calculated fix'!AP98-'Ratios Calculated fix'!AP$428)/('Ratios Calculated fix'!AP$429-'Ratios Calculated fix'!AP$428)</f>
        <v>0.57272955299654438</v>
      </c>
      <c r="AQ98" s="21">
        <f>('Ratios Calculated fix'!AQ98-'Ratios Calculated fix'!AQ$428)/('Ratios Calculated fix'!AQ$429-'Ratios Calculated fix'!AQ$428)</f>
        <v>0.44080045138069529</v>
      </c>
      <c r="AR98" s="21">
        <f>('Ratios Calculated fix'!AR98-'Ratios Calculated fix'!AR$428)/('Ratios Calculated fix'!AR$429-'Ratios Calculated fix'!AR$428)</f>
        <v>0.42531052363873728</v>
      </c>
      <c r="AS98" s="21">
        <f>('Ratios Calculated fix'!AS98-'Ratios Calculated fix'!AS$428)/('Ratios Calculated fix'!AS$429-'Ratios Calculated fix'!AS$428)</f>
        <v>0.47271189099984012</v>
      </c>
      <c r="AT98" s="21">
        <f>('Ratios Calculated fix'!AT98-'Ratios Calculated fix'!AT$428)/('Ratios Calculated fix'!AT$429-'Ratios Calculated fix'!AT$428)</f>
        <v>0.43989754132801168</v>
      </c>
      <c r="AU98" s="21">
        <f>('Ratios Calculated fix'!AU98-'Ratios Calculated fix'!AU$428)/('Ratios Calculated fix'!AU$429-'Ratios Calculated fix'!AU$428)</f>
        <v>0.71238601974528748</v>
      </c>
      <c r="AV98" s="21" t="e">
        <f>('Ratios Calculated fix'!AV98-'Ratios Calculated fix'!AV$428)/('Ratios Calculated fix'!AV$429-'Ratios Calculated fix'!AV$428)</f>
        <v>#DIV/0!</v>
      </c>
      <c r="AW98" s="21" t="e">
        <f>('Ratios Calculated fix'!AW98-'Ratios Calculated fix'!AW$428)/('Ratios Calculated fix'!AW$429-'Ratios Calculated fix'!AW$428)</f>
        <v>#DIV/0!</v>
      </c>
      <c r="AX98" s="21" t="e">
        <f>('Ratios Calculated fix'!AX98-'Ratios Calculated fix'!AX$428)/('Ratios Calculated fix'!AX$429-'Ratios Calculated fix'!AX$428)</f>
        <v>#DIV/0!</v>
      </c>
      <c r="AY98" s="21">
        <f>('Ratios Calculated fix'!AY98-'Ratios Calculated fix'!AY$428)/('Ratios Calculated fix'!AY$429-'Ratios Calculated fix'!AY$428)</f>
        <v>0.23481300682814624</v>
      </c>
      <c r="AZ98" s="21">
        <f>('Ratios Calculated fix'!AZ98-'Ratios Calculated fix'!AZ$428)/('Ratios Calculated fix'!AZ$429-'Ratios Calculated fix'!AZ$428)</f>
        <v>0.71941010097284841</v>
      </c>
      <c r="BA98" s="21">
        <f>('Ratios Calculated fix'!BA98-'Ratios Calculated fix'!BA$428)/('Ratios Calculated fix'!BA$429-'Ratios Calculated fix'!BA$428)</f>
        <v>1</v>
      </c>
      <c r="BB98" s="21" t="e">
        <f>('Ratios Calculated fix'!BB98-'Ratios Calculated fix'!BB$428)/('Ratios Calculated fix'!BB$429-'Ratios Calculated fix'!BB$428)</f>
        <v>#DIV/0!</v>
      </c>
      <c r="BC98" s="21">
        <f>('Ratios Calculated fix'!BC98-'Ratios Calculated fix'!BC$428)/('Ratios Calculated fix'!BC$429-'Ratios Calculated fix'!BC$428)</f>
        <v>0.26011710488329493</v>
      </c>
    </row>
    <row r="99" spans="1:55" x14ac:dyDescent="0.2">
      <c r="A99" s="3" t="s">
        <v>352</v>
      </c>
      <c r="B99" s="3" t="s">
        <v>353</v>
      </c>
      <c r="C99" s="3" t="s">
        <v>15</v>
      </c>
      <c r="D99" s="3">
        <v>248102</v>
      </c>
      <c r="E99" s="3" t="s">
        <v>16</v>
      </c>
      <c r="F99" s="3">
        <v>2019</v>
      </c>
      <c r="G99" s="3" t="s">
        <v>17</v>
      </c>
      <c r="H99" s="4">
        <v>43830</v>
      </c>
      <c r="I99" s="4">
        <v>43873</v>
      </c>
      <c r="J99" s="4">
        <v>43873</v>
      </c>
      <c r="K99" s="5">
        <v>775000000</v>
      </c>
      <c r="L99" s="5">
        <v>776000000</v>
      </c>
      <c r="M99" s="3" t="s">
        <v>354</v>
      </c>
      <c r="N99" s="20">
        <f>('Ratios Calculated fix'!N99-'Ratios Calculated fix'!N$428)/('Ratios Calculated fix'!N$429-'Ratios Calculated fix'!N$428)</f>
        <v>3.1425367417312576E-2</v>
      </c>
      <c r="O99" s="21">
        <f>('Ratios Calculated fix'!O99-'Ratios Calculated fix'!O$428)/('Ratios Calculated fix'!O$429-'Ratios Calculated fix'!O$428)</f>
        <v>2.5192277998286116E-2</v>
      </c>
      <c r="P99" s="21">
        <f>('Ratios Calculated fix'!P99-'Ratios Calculated fix'!P$428)/('Ratios Calculated fix'!P$429-'Ratios Calculated fix'!P$428)</f>
        <v>1.9942118439201385E-2</v>
      </c>
      <c r="Q99" s="21">
        <f>('Ratios Calculated fix'!Q99-'Ratios Calculated fix'!Q$428)/('Ratios Calculated fix'!Q$429-'Ratios Calculated fix'!Q$428)</f>
        <v>0.26228732843905006</v>
      </c>
      <c r="R99" s="21">
        <f>('Ratios Calculated fix'!R99-'Ratios Calculated fix'!R$428)/('Ratios Calculated fix'!R$429-'Ratios Calculated fix'!R$428)</f>
        <v>8.7666148640655098E-2</v>
      </c>
      <c r="S99" s="21">
        <f>('Ratios Calculated fix'!S99-'Ratios Calculated fix'!S$428)/('Ratios Calculated fix'!S$429-'Ratios Calculated fix'!S$428)</f>
        <v>7.7113877411923279E-4</v>
      </c>
      <c r="T99" s="21">
        <f>('Ratios Calculated fix'!T99-'Ratios Calculated fix'!T$428)/('Ratios Calculated fix'!T$429-'Ratios Calculated fix'!T$428)</f>
        <v>8.8431448489521114E-2</v>
      </c>
      <c r="U99" s="21">
        <f>('Ratios Calculated fix'!U99-'Ratios Calculated fix'!U$428)/('Ratios Calculated fix'!U$429-'Ratios Calculated fix'!U$428)</f>
        <v>0.65114836718632929</v>
      </c>
      <c r="V99" s="21">
        <f>('Ratios Calculated fix'!V99-'Ratios Calculated fix'!V$428)/('Ratios Calculated fix'!V$429-'Ratios Calculated fix'!V$428)</f>
        <v>0.48842144610680249</v>
      </c>
      <c r="W99" s="21">
        <f>('Ratios Calculated fix'!W99-'Ratios Calculated fix'!W$428)/('Ratios Calculated fix'!W$429-'Ratios Calculated fix'!W$428)</f>
        <v>0.63330968406939037</v>
      </c>
      <c r="X99" s="21">
        <f>('Ratios Calculated fix'!X99-'Ratios Calculated fix'!X$428)/('Ratios Calculated fix'!X$429-'Ratios Calculated fix'!X$428)</f>
        <v>3.9354957790960314E-2</v>
      </c>
      <c r="Y99" s="21">
        <f>('Ratios Calculated fix'!Y99-'Ratios Calculated fix'!Y$428)/('Ratios Calculated fix'!Y$429-'Ratios Calculated fix'!Y$428)</f>
        <v>0.46106554361178059</v>
      </c>
      <c r="Z99" s="21">
        <f>('Ratios Calculated fix'!Z99-'Ratios Calculated fix'!Z$428)/('Ratios Calculated fix'!Z$429-'Ratios Calculated fix'!Z$428)</f>
        <v>0.96064504220903968</v>
      </c>
      <c r="AA99" s="21">
        <f>('Ratios Calculated fix'!AA99-'Ratios Calculated fix'!AA$428)/('Ratios Calculated fix'!AA$429-'Ratios Calculated fix'!AA$428)</f>
        <v>0</v>
      </c>
      <c r="AB99" s="21">
        <f>('Ratios Calculated fix'!AB99-'Ratios Calculated fix'!AB$428)/('Ratios Calculated fix'!AB$429-'Ratios Calculated fix'!AB$428)</f>
        <v>0.88193145817298102</v>
      </c>
      <c r="AC99" s="21">
        <f>('Ratios Calculated fix'!AC99-'Ratios Calculated fix'!AC$428)/('Ratios Calculated fix'!AC$429-'Ratios Calculated fix'!AC$428)</f>
        <v>0.42905457970192568</v>
      </c>
      <c r="AD99" s="21">
        <f>('Ratios Calculated fix'!AD99-'Ratios Calculated fix'!AD$428)/('Ratios Calculated fix'!AD$429-'Ratios Calculated fix'!AD$428)</f>
        <v>0.65102996305263849</v>
      </c>
      <c r="AE99" s="21">
        <f>('Ratios Calculated fix'!AE99-'Ratios Calculated fix'!AE$428)/('Ratios Calculated fix'!AE$429-'Ratios Calculated fix'!AE$428)</f>
        <v>0.63829435267303092</v>
      </c>
      <c r="AF99" s="21">
        <f>('Ratios Calculated fix'!AF99-'Ratios Calculated fix'!AF$428)/('Ratios Calculated fix'!AF$429-'Ratios Calculated fix'!AF$428)</f>
        <v>0.5102129978791885</v>
      </c>
      <c r="AG99" s="21" t="e">
        <f>('Ratios Calculated fix'!AG99-'Ratios Calculated fix'!AG$428)/('Ratios Calculated fix'!AG$429-'Ratios Calculated fix'!AG$428)</f>
        <v>#DIV/0!</v>
      </c>
      <c r="AH99" s="21" t="e">
        <f>('Ratios Calculated fix'!AH99-'Ratios Calculated fix'!AH$428)/('Ratios Calculated fix'!AH$429-'Ratios Calculated fix'!AH$428)</f>
        <v>#DIV/0!</v>
      </c>
      <c r="AI99" s="21">
        <f>('Ratios Calculated fix'!AI99-'Ratios Calculated fix'!AI$428)/('Ratios Calculated fix'!AI$429-'Ratios Calculated fix'!AI$428)</f>
        <v>0.98565772093308246</v>
      </c>
      <c r="AJ99" s="21">
        <f>('Ratios Calculated fix'!AJ99-'Ratios Calculated fix'!AJ$428)/('Ratios Calculated fix'!AJ$429-'Ratios Calculated fix'!AJ$428)</f>
        <v>0.31917100779856133</v>
      </c>
      <c r="AK99" s="21" t="e">
        <f>('Ratios Calculated fix'!AK99-'Ratios Calculated fix'!AK$428)/('Ratios Calculated fix'!AK$429-'Ratios Calculated fix'!AK$428)</f>
        <v>#DIV/0!</v>
      </c>
      <c r="AL99" s="21" t="e">
        <f>('Ratios Calculated fix'!AL99-'Ratios Calculated fix'!AL$428)/('Ratios Calculated fix'!AL$429-'Ratios Calculated fix'!AL$428)</f>
        <v>#DIV/0!</v>
      </c>
      <c r="AM99" s="21">
        <f>('Ratios Calculated fix'!AM99-'Ratios Calculated fix'!AM$428)/('Ratios Calculated fix'!AM$429-'Ratios Calculated fix'!AM$428)</f>
        <v>0.31744038727444512</v>
      </c>
      <c r="AN99" s="21">
        <f>('Ratios Calculated fix'!AN99-'Ratios Calculated fix'!AN$428)/('Ratios Calculated fix'!AN$429-'Ratios Calculated fix'!AN$428)</f>
        <v>0.27245406926048521</v>
      </c>
      <c r="AO99" s="21">
        <f>('Ratios Calculated fix'!AO99-'Ratios Calculated fix'!AO$428)/('Ratios Calculated fix'!AO$429-'Ratios Calculated fix'!AO$428)</f>
        <v>6.3222696734255721E-2</v>
      </c>
      <c r="AP99" s="21">
        <f>('Ratios Calculated fix'!AP99-'Ratios Calculated fix'!AP$428)/('Ratios Calculated fix'!AP$429-'Ratios Calculated fix'!AP$428)</f>
        <v>1</v>
      </c>
      <c r="AQ99" s="21">
        <f>('Ratios Calculated fix'!AQ99-'Ratios Calculated fix'!AQ$428)/('Ratios Calculated fix'!AQ$429-'Ratios Calculated fix'!AQ$428)</f>
        <v>0.69762591434247068</v>
      </c>
      <c r="AR99" s="21">
        <f>('Ratios Calculated fix'!AR99-'Ratios Calculated fix'!AR$428)/('Ratios Calculated fix'!AR$429-'Ratios Calculated fix'!AR$428)</f>
        <v>0.45234252298152106</v>
      </c>
      <c r="AS99" s="21">
        <f>('Ratios Calculated fix'!AS99-'Ratios Calculated fix'!AS$428)/('Ratios Calculated fix'!AS$429-'Ratios Calculated fix'!AS$428)</f>
        <v>0.56727406602049035</v>
      </c>
      <c r="AT99" s="21">
        <f>('Ratios Calculated fix'!AT99-'Ratios Calculated fix'!AT$428)/('Ratios Calculated fix'!AT$429-'Ratios Calculated fix'!AT$428)</f>
        <v>0.38284389227692683</v>
      </c>
      <c r="AU99" s="21">
        <f>('Ratios Calculated fix'!AU99-'Ratios Calculated fix'!AU$428)/('Ratios Calculated fix'!AU$429-'Ratios Calculated fix'!AU$428)</f>
        <v>0.7097197712397485</v>
      </c>
      <c r="AV99" s="21" t="e">
        <f>('Ratios Calculated fix'!AV99-'Ratios Calculated fix'!AV$428)/('Ratios Calculated fix'!AV$429-'Ratios Calculated fix'!AV$428)</f>
        <v>#DIV/0!</v>
      </c>
      <c r="AW99" s="21" t="e">
        <f>('Ratios Calculated fix'!AW99-'Ratios Calculated fix'!AW$428)/('Ratios Calculated fix'!AW$429-'Ratios Calculated fix'!AW$428)</f>
        <v>#DIV/0!</v>
      </c>
      <c r="AX99" s="21" t="e">
        <f>('Ratios Calculated fix'!AX99-'Ratios Calculated fix'!AX$428)/('Ratios Calculated fix'!AX$429-'Ratios Calculated fix'!AX$428)</f>
        <v>#DIV/0!</v>
      </c>
      <c r="AY99" s="21">
        <f>('Ratios Calculated fix'!AY99-'Ratios Calculated fix'!AY$428)/('Ratios Calculated fix'!AY$429-'Ratios Calculated fix'!AY$428)</f>
        <v>0.24003823816635667</v>
      </c>
      <c r="AZ99" s="21">
        <f>('Ratios Calculated fix'!AZ99-'Ratios Calculated fix'!AZ$428)/('Ratios Calculated fix'!AZ$429-'Ratios Calculated fix'!AZ$428)</f>
        <v>0.76205815426678825</v>
      </c>
      <c r="BA99" s="21">
        <f>('Ratios Calculated fix'!BA99-'Ratios Calculated fix'!BA$428)/('Ratios Calculated fix'!BA$429-'Ratios Calculated fix'!BA$428)</f>
        <v>0.74332808784406013</v>
      </c>
      <c r="BB99" s="21" t="e">
        <f>('Ratios Calculated fix'!BB99-'Ratios Calculated fix'!BB$428)/('Ratios Calculated fix'!BB$429-'Ratios Calculated fix'!BB$428)</f>
        <v>#DIV/0!</v>
      </c>
      <c r="BC99" s="21">
        <f>('Ratios Calculated fix'!BC99-'Ratios Calculated fix'!BC$428)/('Ratios Calculated fix'!BC$429-'Ratios Calculated fix'!BC$428)</f>
        <v>0.22900537996160311</v>
      </c>
    </row>
    <row r="100" spans="1:55" x14ac:dyDescent="0.2">
      <c r="A100" s="3" t="s">
        <v>295</v>
      </c>
      <c r="B100" s="3" t="s">
        <v>296</v>
      </c>
      <c r="C100" s="3" t="s">
        <v>15</v>
      </c>
      <c r="D100" s="3">
        <v>331923</v>
      </c>
      <c r="E100" s="3" t="s">
        <v>16</v>
      </c>
      <c r="F100" s="3">
        <v>2020</v>
      </c>
      <c r="G100" s="3" t="s">
        <v>17</v>
      </c>
      <c r="H100" s="4">
        <v>43982</v>
      </c>
      <c r="I100" s="4">
        <v>44041</v>
      </c>
      <c r="J100" s="4">
        <v>44041</v>
      </c>
      <c r="K100" s="5">
        <v>103517000</v>
      </c>
      <c r="L100" s="5">
        <v>106042000</v>
      </c>
      <c r="M100" s="3" t="s">
        <v>297</v>
      </c>
      <c r="N100" s="20">
        <f>('Ratios Calculated fix'!N100-'Ratios Calculated fix'!N$428)/('Ratios Calculated fix'!N$429-'Ratios Calculated fix'!N$428)</f>
        <v>8.0242374771516897E-2</v>
      </c>
      <c r="O100" s="21">
        <f>('Ratios Calculated fix'!O100-'Ratios Calculated fix'!O$428)/('Ratios Calculated fix'!O$429-'Ratios Calculated fix'!O$428)</f>
        <v>6.8775247774275558E-2</v>
      </c>
      <c r="P100" s="21">
        <f>('Ratios Calculated fix'!P100-'Ratios Calculated fix'!P$428)/('Ratios Calculated fix'!P$429-'Ratios Calculated fix'!P$428)</f>
        <v>1.6117851978170859E-2</v>
      </c>
      <c r="Q100" s="21">
        <f>('Ratios Calculated fix'!Q100-'Ratios Calculated fix'!Q$428)/('Ratios Calculated fix'!Q$429-'Ratios Calculated fix'!Q$428)</f>
        <v>0.2618844696049516</v>
      </c>
      <c r="R100" s="21">
        <f>('Ratios Calculated fix'!R100-'Ratios Calculated fix'!R$428)/('Ratios Calculated fix'!R$429-'Ratios Calculated fix'!R$428)</f>
        <v>9.6670578641731217E-2</v>
      </c>
      <c r="S100" s="21">
        <f>('Ratios Calculated fix'!S100-'Ratios Calculated fix'!S$428)/('Ratios Calculated fix'!S$429-'Ratios Calculated fix'!S$428)</f>
        <v>0</v>
      </c>
      <c r="T100" s="21">
        <f>('Ratios Calculated fix'!T100-'Ratios Calculated fix'!T$428)/('Ratios Calculated fix'!T$429-'Ratios Calculated fix'!T$428)</f>
        <v>9.7671632556373053E-2</v>
      </c>
      <c r="U100" s="21">
        <f>('Ratios Calculated fix'!U100-'Ratios Calculated fix'!U$428)/('Ratios Calculated fix'!U$429-'Ratios Calculated fix'!U$428)</f>
        <v>0.65165690455749326</v>
      </c>
      <c r="V100" s="21">
        <f>('Ratios Calculated fix'!V100-'Ratios Calculated fix'!V$428)/('Ratios Calculated fix'!V$429-'Ratios Calculated fix'!V$428)</f>
        <v>0.48825282224192584</v>
      </c>
      <c r="W100" s="21">
        <f>('Ratios Calculated fix'!W100-'Ratios Calculated fix'!W$428)/('Ratios Calculated fix'!W$429-'Ratios Calculated fix'!W$428)</f>
        <v>0.63386317274511328</v>
      </c>
      <c r="X100" s="21">
        <f>('Ratios Calculated fix'!X100-'Ratios Calculated fix'!X$428)/('Ratios Calculated fix'!X$429-'Ratios Calculated fix'!X$428)</f>
        <v>0.22753410174839406</v>
      </c>
      <c r="Y100" s="21">
        <f>('Ratios Calculated fix'!Y100-'Ratios Calculated fix'!Y$428)/('Ratios Calculated fix'!Y$429-'Ratios Calculated fix'!Y$428)</f>
        <v>0.49842774797045319</v>
      </c>
      <c r="Z100" s="21">
        <f>('Ratios Calculated fix'!Z100-'Ratios Calculated fix'!Z$428)/('Ratios Calculated fix'!Z$429-'Ratios Calculated fix'!Z$428)</f>
        <v>0.77246589825160583</v>
      </c>
      <c r="AA100" s="21">
        <f>('Ratios Calculated fix'!AA100-'Ratios Calculated fix'!AA$428)/('Ratios Calculated fix'!AA$429-'Ratios Calculated fix'!AA$428)</f>
        <v>0.66408370218409596</v>
      </c>
      <c r="AB100" s="21">
        <f>('Ratios Calculated fix'!AB100-'Ratios Calculated fix'!AB$428)/('Ratios Calculated fix'!AB$429-'Ratios Calculated fix'!AB$428)</f>
        <v>0.88711079657729819</v>
      </c>
      <c r="AC100" s="21">
        <f>('Ratios Calculated fix'!AC100-'Ratios Calculated fix'!AC$428)/('Ratios Calculated fix'!AC$429-'Ratios Calculated fix'!AC$428)</f>
        <v>0.43222545287415226</v>
      </c>
      <c r="AD100" s="21">
        <f>('Ratios Calculated fix'!AD100-'Ratios Calculated fix'!AD$428)/('Ratios Calculated fix'!AD$429-'Ratios Calculated fix'!AD$428)</f>
        <v>0.42328600095933133</v>
      </c>
      <c r="AE100" s="21">
        <f>('Ratios Calculated fix'!AE100-'Ratios Calculated fix'!AE$428)/('Ratios Calculated fix'!AE$429-'Ratios Calculated fix'!AE$428)</f>
        <v>0.4812670414902307</v>
      </c>
      <c r="AF100" s="21">
        <f>('Ratios Calculated fix'!AF100-'Ratios Calculated fix'!AF$428)/('Ratios Calculated fix'!AF$429-'Ratios Calculated fix'!AF$428)</f>
        <v>0.40411619812227945</v>
      </c>
      <c r="AG100" s="21" t="e">
        <f>('Ratios Calculated fix'!AG100-'Ratios Calculated fix'!AG$428)/('Ratios Calculated fix'!AG$429-'Ratios Calculated fix'!AG$428)</f>
        <v>#DIV/0!</v>
      </c>
      <c r="AH100" s="21" t="e">
        <f>('Ratios Calculated fix'!AH100-'Ratios Calculated fix'!AH$428)/('Ratios Calculated fix'!AH$429-'Ratios Calculated fix'!AH$428)</f>
        <v>#DIV/0!</v>
      </c>
      <c r="AI100" s="21">
        <f>('Ratios Calculated fix'!AI100-'Ratios Calculated fix'!AI$428)/('Ratios Calculated fix'!AI$429-'Ratios Calculated fix'!AI$428)</f>
        <v>0.98529442505143849</v>
      </c>
      <c r="AJ100" s="21">
        <f>('Ratios Calculated fix'!AJ100-'Ratios Calculated fix'!AJ$428)/('Ratios Calculated fix'!AJ$429-'Ratios Calculated fix'!AJ$428)</f>
        <v>0.23191794176449795</v>
      </c>
      <c r="AK100" s="21" t="e">
        <f>('Ratios Calculated fix'!AK100-'Ratios Calculated fix'!AK$428)/('Ratios Calculated fix'!AK$429-'Ratios Calculated fix'!AK$428)</f>
        <v>#DIV/0!</v>
      </c>
      <c r="AL100" s="21" t="e">
        <f>('Ratios Calculated fix'!AL100-'Ratios Calculated fix'!AL$428)/('Ratios Calculated fix'!AL$429-'Ratios Calculated fix'!AL$428)</f>
        <v>#DIV/0!</v>
      </c>
      <c r="AM100" s="21">
        <f>('Ratios Calculated fix'!AM100-'Ratios Calculated fix'!AM$428)/('Ratios Calculated fix'!AM$429-'Ratios Calculated fix'!AM$428)</f>
        <v>0.31421278236989431</v>
      </c>
      <c r="AN100" s="21">
        <f>('Ratios Calculated fix'!AN100-'Ratios Calculated fix'!AN$428)/('Ratios Calculated fix'!AN$429-'Ratios Calculated fix'!AN$428)</f>
        <v>0.2768730469027057</v>
      </c>
      <c r="AO100" s="21">
        <f>('Ratios Calculated fix'!AO100-'Ratios Calculated fix'!AO$428)/('Ratios Calculated fix'!AO$429-'Ratios Calculated fix'!AO$428)</f>
        <v>0.20584195191484922</v>
      </c>
      <c r="AP100" s="21">
        <f>('Ratios Calculated fix'!AP100-'Ratios Calculated fix'!AP$428)/('Ratios Calculated fix'!AP$429-'Ratios Calculated fix'!AP$428)</f>
        <v>0.57586056545160125</v>
      </c>
      <c r="AQ100" s="21">
        <f>('Ratios Calculated fix'!AQ100-'Ratios Calculated fix'!AQ$428)/('Ratios Calculated fix'!AQ$429-'Ratios Calculated fix'!AQ$428)</f>
        <v>0.6435998487045882</v>
      </c>
      <c r="AR100" s="21">
        <f>('Ratios Calculated fix'!AR100-'Ratios Calculated fix'!AR$428)/('Ratios Calculated fix'!AR$429-'Ratios Calculated fix'!AR$428)</f>
        <v>0.29847641615208159</v>
      </c>
      <c r="AS100" s="21">
        <f>('Ratios Calculated fix'!AS100-'Ratios Calculated fix'!AS$428)/('Ratios Calculated fix'!AS$429-'Ratios Calculated fix'!AS$428)</f>
        <v>0.57929671293535467</v>
      </c>
      <c r="AT100" s="21">
        <f>('Ratios Calculated fix'!AT100-'Ratios Calculated fix'!AT$428)/('Ratios Calculated fix'!AT$429-'Ratios Calculated fix'!AT$428)</f>
        <v>0.46582184046290226</v>
      </c>
      <c r="AU100" s="21">
        <f>('Ratios Calculated fix'!AU100-'Ratios Calculated fix'!AU$428)/('Ratios Calculated fix'!AU$429-'Ratios Calculated fix'!AU$428)</f>
        <v>0.7119638507762579</v>
      </c>
      <c r="AV100" s="21" t="e">
        <f>('Ratios Calculated fix'!AV100-'Ratios Calculated fix'!AV$428)/('Ratios Calculated fix'!AV$429-'Ratios Calculated fix'!AV$428)</f>
        <v>#DIV/0!</v>
      </c>
      <c r="AW100" s="21" t="e">
        <f>('Ratios Calculated fix'!AW100-'Ratios Calculated fix'!AW$428)/('Ratios Calculated fix'!AW$429-'Ratios Calculated fix'!AW$428)</f>
        <v>#DIV/0!</v>
      </c>
      <c r="AX100" s="21" t="e">
        <f>('Ratios Calculated fix'!AX100-'Ratios Calculated fix'!AX$428)/('Ratios Calculated fix'!AX$429-'Ratios Calculated fix'!AX$428)</f>
        <v>#DIV/0!</v>
      </c>
      <c r="AY100" s="21">
        <f>('Ratios Calculated fix'!AY100-'Ratios Calculated fix'!AY$428)/('Ratios Calculated fix'!AY$429-'Ratios Calculated fix'!AY$428)</f>
        <v>0.24410745104699116</v>
      </c>
      <c r="AZ100" s="21">
        <f>('Ratios Calculated fix'!AZ100-'Ratios Calculated fix'!AZ$428)/('Ratios Calculated fix'!AZ$429-'Ratios Calculated fix'!AZ$428)</f>
        <v>0.76400689532440047</v>
      </c>
      <c r="BA100" s="21">
        <f>('Ratios Calculated fix'!BA100-'Ratios Calculated fix'!BA$428)/('Ratios Calculated fix'!BA$429-'Ratios Calculated fix'!BA$428)</f>
        <v>0.74393457763661985</v>
      </c>
      <c r="BB100" s="21" t="e">
        <f>('Ratios Calculated fix'!BB100-'Ratios Calculated fix'!BB$428)/('Ratios Calculated fix'!BB$429-'Ratios Calculated fix'!BB$428)</f>
        <v>#DIV/0!</v>
      </c>
      <c r="BC100" s="21">
        <f>('Ratios Calculated fix'!BC100-'Ratios Calculated fix'!BC$428)/('Ratios Calculated fix'!BC$429-'Ratios Calculated fix'!BC$428)</f>
        <v>0.26402703698633995</v>
      </c>
    </row>
    <row r="101" spans="1:55" x14ac:dyDescent="0.2">
      <c r="A101" s="3" t="s">
        <v>274</v>
      </c>
      <c r="B101" s="3" t="s">
        <v>275</v>
      </c>
      <c r="C101" s="3" t="s">
        <v>38</v>
      </c>
      <c r="D101" s="3">
        <v>373834</v>
      </c>
      <c r="E101" s="3" t="s">
        <v>16</v>
      </c>
      <c r="F101" s="3">
        <v>2019</v>
      </c>
      <c r="G101" s="3" t="s">
        <v>17</v>
      </c>
      <c r="H101" s="4">
        <v>43830</v>
      </c>
      <c r="I101" s="4">
        <v>43889</v>
      </c>
      <c r="J101" s="4">
        <v>43889</v>
      </c>
      <c r="K101" s="5">
        <v>1073002000</v>
      </c>
      <c r="L101" s="5">
        <v>1069283000</v>
      </c>
      <c r="M101" s="3" t="s">
        <v>276</v>
      </c>
      <c r="N101" s="20">
        <f>('Ratios Calculated fix'!N101-'Ratios Calculated fix'!N$428)/('Ratios Calculated fix'!N$429-'Ratios Calculated fix'!N$428)</f>
        <v>2.6741525709572733E-2</v>
      </c>
      <c r="O101" s="21">
        <f>('Ratios Calculated fix'!O101-'Ratios Calculated fix'!O$428)/('Ratios Calculated fix'!O$429-'Ratios Calculated fix'!O$428)</f>
        <v>2.6741525709572733E-2</v>
      </c>
      <c r="P101" s="21">
        <f>('Ratios Calculated fix'!P101-'Ratios Calculated fix'!P$428)/('Ratios Calculated fix'!P$429-'Ratios Calculated fix'!P$428)</f>
        <v>1.0226352021239395E-2</v>
      </c>
      <c r="Q101" s="21">
        <f>('Ratios Calculated fix'!Q101-'Ratios Calculated fix'!Q$428)/('Ratios Calculated fix'!Q$429-'Ratios Calculated fix'!Q$428)</f>
        <v>0.26491950829233196</v>
      </c>
      <c r="R101" s="21">
        <f>('Ratios Calculated fix'!R101-'Ratios Calculated fix'!R$428)/('Ratios Calculated fix'!R$429-'Ratios Calculated fix'!R$428)</f>
        <v>0.13237835496402969</v>
      </c>
      <c r="S101" s="21">
        <f>('Ratios Calculated fix'!S101-'Ratios Calculated fix'!S$428)/('Ratios Calculated fix'!S$429-'Ratios Calculated fix'!S$428)</f>
        <v>8.4984569852851657E-3</v>
      </c>
      <c r="T101" s="21">
        <f>('Ratios Calculated fix'!T101-'Ratios Calculated fix'!T$428)/('Ratios Calculated fix'!T$429-'Ratios Calculated fix'!T$428)</f>
        <v>0.13217861566663131</v>
      </c>
      <c r="U101" s="21">
        <f>('Ratios Calculated fix'!U101-'Ratios Calculated fix'!U$428)/('Ratios Calculated fix'!U$429-'Ratios Calculated fix'!U$428)</f>
        <v>0.6618248413115545</v>
      </c>
      <c r="V101" s="21">
        <f>('Ratios Calculated fix'!V101-'Ratios Calculated fix'!V$428)/('Ratios Calculated fix'!V$429-'Ratios Calculated fix'!V$428)</f>
        <v>0.49071661952661566</v>
      </c>
      <c r="W101" s="21">
        <f>('Ratios Calculated fix'!W101-'Ratios Calculated fix'!W$428)/('Ratios Calculated fix'!W$429-'Ratios Calculated fix'!W$428)</f>
        <v>0.6443052386895084</v>
      </c>
      <c r="X101" s="21">
        <f>('Ratios Calculated fix'!X101-'Ratios Calculated fix'!X$428)/('Ratios Calculated fix'!X$429-'Ratios Calculated fix'!X$428)</f>
        <v>4.0892853728728015E-2</v>
      </c>
      <c r="Y101" s="21">
        <f>('Ratios Calculated fix'!Y101-'Ratios Calculated fix'!Y$428)/('Ratios Calculated fix'!Y$429-'Ratios Calculated fix'!Y$428)</f>
        <v>0.49751618950815674</v>
      </c>
      <c r="Z101" s="21">
        <f>('Ratios Calculated fix'!Z101-'Ratios Calculated fix'!Z$428)/('Ratios Calculated fix'!Z$429-'Ratios Calculated fix'!Z$428)</f>
        <v>0.95910714627127203</v>
      </c>
      <c r="AA101" s="21">
        <f>('Ratios Calculated fix'!AA101-'Ratios Calculated fix'!AA$428)/('Ratios Calculated fix'!AA$429-'Ratios Calculated fix'!AA$428)</f>
        <v>0.65419761113380581</v>
      </c>
      <c r="AB101" s="21">
        <f>('Ratios Calculated fix'!AB101-'Ratios Calculated fix'!AB$428)/('Ratios Calculated fix'!AB$429-'Ratios Calculated fix'!AB$428)</f>
        <v>0.85767964643824346</v>
      </c>
      <c r="AC101" s="21">
        <f>('Ratios Calculated fix'!AC101-'Ratios Calculated fix'!AC$428)/('Ratios Calculated fix'!AC$429-'Ratios Calculated fix'!AC$428)</f>
        <v>0.52118536151245765</v>
      </c>
      <c r="AD101" s="21">
        <f>('Ratios Calculated fix'!AD101-'Ratios Calculated fix'!AD$428)/('Ratios Calculated fix'!AD$429-'Ratios Calculated fix'!AD$428)</f>
        <v>0.56604533532810375</v>
      </c>
      <c r="AE101" s="21">
        <f>('Ratios Calculated fix'!AE101-'Ratios Calculated fix'!AE$428)/('Ratios Calculated fix'!AE$429-'Ratios Calculated fix'!AE$428)</f>
        <v>0.44648675769600443</v>
      </c>
      <c r="AF101" s="21">
        <f>('Ratios Calculated fix'!AF101-'Ratios Calculated fix'!AF$428)/('Ratios Calculated fix'!AF$429-'Ratios Calculated fix'!AF$428)</f>
        <v>0.38850396741318799</v>
      </c>
      <c r="AG101" s="21" t="e">
        <f>('Ratios Calculated fix'!AG101-'Ratios Calculated fix'!AG$428)/('Ratios Calculated fix'!AG$429-'Ratios Calculated fix'!AG$428)</f>
        <v>#DIV/0!</v>
      </c>
      <c r="AH101" s="21" t="e">
        <f>('Ratios Calculated fix'!AH101-'Ratios Calculated fix'!AH$428)/('Ratios Calculated fix'!AH$429-'Ratios Calculated fix'!AH$428)</f>
        <v>#DIV/0!</v>
      </c>
      <c r="AI101" s="21">
        <f>('Ratios Calculated fix'!AI101-'Ratios Calculated fix'!AI$428)/('Ratios Calculated fix'!AI$429-'Ratios Calculated fix'!AI$428)</f>
        <v>0.98837391098782257</v>
      </c>
      <c r="AJ101" s="21">
        <f>('Ratios Calculated fix'!AJ101-'Ratios Calculated fix'!AJ$428)/('Ratios Calculated fix'!AJ$429-'Ratios Calculated fix'!AJ$428)</f>
        <v>0.16626721126825714</v>
      </c>
      <c r="AK101" s="21" t="e">
        <f>('Ratios Calculated fix'!AK101-'Ratios Calculated fix'!AK$428)/('Ratios Calculated fix'!AK$429-'Ratios Calculated fix'!AK$428)</f>
        <v>#DIV/0!</v>
      </c>
      <c r="AL101" s="21" t="e">
        <f>('Ratios Calculated fix'!AL101-'Ratios Calculated fix'!AL$428)/('Ratios Calculated fix'!AL$429-'Ratios Calculated fix'!AL$428)</f>
        <v>#DIV/0!</v>
      </c>
      <c r="AM101" s="21">
        <f>('Ratios Calculated fix'!AM101-'Ratios Calculated fix'!AM$428)/('Ratios Calculated fix'!AM$429-'Ratios Calculated fix'!AM$428)</f>
        <v>0.30651477826294909</v>
      </c>
      <c r="AN101" s="21">
        <f>('Ratios Calculated fix'!AN101-'Ratios Calculated fix'!AN$428)/('Ratios Calculated fix'!AN$429-'Ratios Calculated fix'!AN$428)</f>
        <v>0.27237889958277706</v>
      </c>
      <c r="AO101" s="21">
        <f>('Ratios Calculated fix'!AO101-'Ratios Calculated fix'!AO$428)/('Ratios Calculated fix'!AO$429-'Ratios Calculated fix'!AO$428)</f>
        <v>4.3239670170949943E-2</v>
      </c>
      <c r="AP101" s="21">
        <f>('Ratios Calculated fix'!AP101-'Ratios Calculated fix'!AP$428)/('Ratios Calculated fix'!AP$429-'Ratios Calculated fix'!AP$428)</f>
        <v>0.55061144960151975</v>
      </c>
      <c r="AQ101" s="21">
        <f>('Ratios Calculated fix'!AQ101-'Ratios Calculated fix'!AQ$428)/('Ratios Calculated fix'!AQ$429-'Ratios Calculated fix'!AQ$428)</f>
        <v>0.47011753875595724</v>
      </c>
      <c r="AR101" s="21">
        <f>('Ratios Calculated fix'!AR101-'Ratios Calculated fix'!AR$428)/('Ratios Calculated fix'!AR$429-'Ratios Calculated fix'!AR$428)</f>
        <v>0.36851617376302476</v>
      </c>
      <c r="AS101" s="21">
        <f>('Ratios Calculated fix'!AS101-'Ratios Calculated fix'!AS$428)/('Ratios Calculated fix'!AS$429-'Ratios Calculated fix'!AS$428)</f>
        <v>0.67049216265822253</v>
      </c>
      <c r="AT101" s="21">
        <f>('Ratios Calculated fix'!AT101-'Ratios Calculated fix'!AT$428)/('Ratios Calculated fix'!AT$429-'Ratios Calculated fix'!AT$428)</f>
        <v>0.29096133891084303</v>
      </c>
      <c r="AU101" s="21">
        <f>('Ratios Calculated fix'!AU101-'Ratios Calculated fix'!AU$428)/('Ratios Calculated fix'!AU$429-'Ratios Calculated fix'!AU$428)</f>
        <v>0.51583459454841574</v>
      </c>
      <c r="AV101" s="21" t="e">
        <f>('Ratios Calculated fix'!AV101-'Ratios Calculated fix'!AV$428)/('Ratios Calculated fix'!AV$429-'Ratios Calculated fix'!AV$428)</f>
        <v>#DIV/0!</v>
      </c>
      <c r="AW101" s="21" t="e">
        <f>('Ratios Calculated fix'!AW101-'Ratios Calculated fix'!AW$428)/('Ratios Calculated fix'!AW$429-'Ratios Calculated fix'!AW$428)</f>
        <v>#DIV/0!</v>
      </c>
      <c r="AX101" s="21" t="e">
        <f>('Ratios Calculated fix'!AX101-'Ratios Calculated fix'!AX$428)/('Ratios Calculated fix'!AX$429-'Ratios Calculated fix'!AX$428)</f>
        <v>#DIV/0!</v>
      </c>
      <c r="AY101" s="21">
        <f>('Ratios Calculated fix'!AY101-'Ratios Calculated fix'!AY$428)/('Ratios Calculated fix'!AY$429-'Ratios Calculated fix'!AY$428)</f>
        <v>0.3095852614747896</v>
      </c>
      <c r="AZ101" s="21">
        <f>('Ratios Calculated fix'!AZ101-'Ratios Calculated fix'!AZ$428)/('Ratios Calculated fix'!AZ$429-'Ratios Calculated fix'!AZ$428)</f>
        <v>0.80601757478708047</v>
      </c>
      <c r="BA101" s="21">
        <f>('Ratios Calculated fix'!BA101-'Ratios Calculated fix'!BA$428)/('Ratios Calculated fix'!BA$429-'Ratios Calculated fix'!BA$428)</f>
        <v>0.73946994291143586</v>
      </c>
      <c r="BB101" s="21" t="e">
        <f>('Ratios Calculated fix'!BB101-'Ratios Calculated fix'!BB$428)/('Ratios Calculated fix'!BB$429-'Ratios Calculated fix'!BB$428)</f>
        <v>#DIV/0!</v>
      </c>
      <c r="BC101" s="21">
        <f>('Ratios Calculated fix'!BC101-'Ratios Calculated fix'!BC$428)/('Ratios Calculated fix'!BC$429-'Ratios Calculated fix'!BC$428)</f>
        <v>0.16954274335399322</v>
      </c>
    </row>
    <row r="102" spans="1:55" x14ac:dyDescent="0.2">
      <c r="A102" s="3" t="s">
        <v>313</v>
      </c>
      <c r="B102" s="3" t="s">
        <v>314</v>
      </c>
      <c r="C102" s="3" t="s">
        <v>34</v>
      </c>
      <c r="D102" s="3">
        <v>128066</v>
      </c>
      <c r="E102" s="3" t="s">
        <v>16</v>
      </c>
      <c r="F102" s="3">
        <v>2019</v>
      </c>
      <c r="G102" s="3" t="s">
        <v>17</v>
      </c>
      <c r="H102" s="4">
        <v>43830</v>
      </c>
      <c r="I102" s="4">
        <v>43875</v>
      </c>
      <c r="J102" s="4">
        <v>43875</v>
      </c>
      <c r="K102" s="5">
        <v>548000000</v>
      </c>
      <c r="L102" s="5">
        <v>550000000</v>
      </c>
      <c r="M102" s="3" t="s">
        <v>315</v>
      </c>
      <c r="N102" s="20">
        <f>('Ratios Calculated fix'!N102-'Ratios Calculated fix'!N$428)/('Ratios Calculated fix'!N$429-'Ratios Calculated fix'!N$428)</f>
        <v>0.10118367415257523</v>
      </c>
      <c r="O102" s="21">
        <f>('Ratios Calculated fix'!O102-'Ratios Calculated fix'!O$428)/('Ratios Calculated fix'!O$429-'Ratios Calculated fix'!O$428)</f>
        <v>0.10118367415257523</v>
      </c>
      <c r="P102" s="21">
        <f>('Ratios Calculated fix'!P102-'Ratios Calculated fix'!P$428)/('Ratios Calculated fix'!P$429-'Ratios Calculated fix'!P$428)</f>
        <v>0.16053839461554717</v>
      </c>
      <c r="Q102" s="21">
        <f>('Ratios Calculated fix'!Q102-'Ratios Calculated fix'!Q$428)/('Ratios Calculated fix'!Q$429-'Ratios Calculated fix'!Q$428)</f>
        <v>0.25895586429547157</v>
      </c>
      <c r="R102" s="21">
        <f>('Ratios Calculated fix'!R102-'Ratios Calculated fix'!R$428)/('Ratios Calculated fix'!R$429-'Ratios Calculated fix'!R$428)</f>
        <v>1.5217112772667301E-2</v>
      </c>
      <c r="S102" s="21">
        <f>('Ratios Calculated fix'!S102-'Ratios Calculated fix'!S$428)/('Ratios Calculated fix'!S$429-'Ratios Calculated fix'!S$428)</f>
        <v>1.6676933576683428E-2</v>
      </c>
      <c r="T102" s="21">
        <f>('Ratios Calculated fix'!T102-'Ratios Calculated fix'!T$428)/('Ratios Calculated fix'!T$429-'Ratios Calculated fix'!T$428)</f>
        <v>1.2292708035574499E-2</v>
      </c>
      <c r="U102" s="21">
        <f>('Ratios Calculated fix'!U102-'Ratios Calculated fix'!U$428)/('Ratios Calculated fix'!U$429-'Ratios Calculated fix'!U$428)</f>
        <v>0.64158003887783266</v>
      </c>
      <c r="V102" s="21">
        <f>('Ratios Calculated fix'!V102-'Ratios Calculated fix'!V$428)/('Ratios Calculated fix'!V$429-'Ratios Calculated fix'!V$428)</f>
        <v>0.49039579714263992</v>
      </c>
      <c r="W102" s="21">
        <f>('Ratios Calculated fix'!W102-'Ratios Calculated fix'!W$428)/('Ratios Calculated fix'!W$429-'Ratios Calculated fix'!W$428)</f>
        <v>0.62302386014405964</v>
      </c>
      <c r="X102" s="21">
        <f>('Ratios Calculated fix'!X102-'Ratios Calculated fix'!X$428)/('Ratios Calculated fix'!X$429-'Ratios Calculated fix'!X$428)</f>
        <v>0.48395000943198807</v>
      </c>
      <c r="Y102" s="21">
        <f>('Ratios Calculated fix'!Y102-'Ratios Calculated fix'!Y$428)/('Ratios Calculated fix'!Y$429-'Ratios Calculated fix'!Y$428)</f>
        <v>0.52061841838242529</v>
      </c>
      <c r="Z102" s="21">
        <f>('Ratios Calculated fix'!Z102-'Ratios Calculated fix'!Z$428)/('Ratios Calculated fix'!Z$429-'Ratios Calculated fix'!Z$428)</f>
        <v>0.51604999056801193</v>
      </c>
      <c r="AA102" s="21">
        <f>('Ratios Calculated fix'!AA102-'Ratios Calculated fix'!AA$428)/('Ratios Calculated fix'!AA$429-'Ratios Calculated fix'!AA$428)</f>
        <v>0.28834586169238868</v>
      </c>
      <c r="AB102" s="21">
        <f>('Ratios Calculated fix'!AB102-'Ratios Calculated fix'!AB$428)/('Ratios Calculated fix'!AB$429-'Ratios Calculated fix'!AB$428)</f>
        <v>0.95118273370027795</v>
      </c>
      <c r="AC102" s="21">
        <f>('Ratios Calculated fix'!AC102-'Ratios Calculated fix'!AC$428)/('Ratios Calculated fix'!AC$429-'Ratios Calculated fix'!AC$428)</f>
        <v>0.36313412201421091</v>
      </c>
      <c r="AD102" s="21">
        <f>('Ratios Calculated fix'!AD102-'Ratios Calculated fix'!AD$428)/('Ratios Calculated fix'!AD$429-'Ratios Calculated fix'!AD$428)</f>
        <v>0.45590378051525043</v>
      </c>
      <c r="AE102" s="21">
        <f>('Ratios Calculated fix'!AE102-'Ratios Calculated fix'!AE$428)/('Ratios Calculated fix'!AE$429-'Ratios Calculated fix'!AE$428)</f>
        <v>0.49399613462935271</v>
      </c>
      <c r="AF102" s="21">
        <f>('Ratios Calculated fix'!AF102-'Ratios Calculated fix'!AF$428)/('Ratios Calculated fix'!AF$429-'Ratios Calculated fix'!AF$428)</f>
        <v>0.3954508677623958</v>
      </c>
      <c r="AG102" s="21" t="e">
        <f>('Ratios Calculated fix'!AG102-'Ratios Calculated fix'!AG$428)/('Ratios Calculated fix'!AG$429-'Ratios Calculated fix'!AG$428)</f>
        <v>#DIV/0!</v>
      </c>
      <c r="AH102" s="21" t="e">
        <f>('Ratios Calculated fix'!AH102-'Ratios Calculated fix'!AH$428)/('Ratios Calculated fix'!AH$429-'Ratios Calculated fix'!AH$428)</f>
        <v>#DIV/0!</v>
      </c>
      <c r="AI102" s="21">
        <f>('Ratios Calculated fix'!AI102-'Ratios Calculated fix'!AI$428)/('Ratios Calculated fix'!AI$429-'Ratios Calculated fix'!AI$428)</f>
        <v>0.98539122107858645</v>
      </c>
      <c r="AJ102" s="21">
        <f>('Ratios Calculated fix'!AJ102-'Ratios Calculated fix'!AJ$428)/('Ratios Calculated fix'!AJ$429-'Ratios Calculated fix'!AJ$428)</f>
        <v>0.17356696612567662</v>
      </c>
      <c r="AK102" s="21" t="e">
        <f>('Ratios Calculated fix'!AK102-'Ratios Calculated fix'!AK$428)/('Ratios Calculated fix'!AK$429-'Ratios Calculated fix'!AK$428)</f>
        <v>#DIV/0!</v>
      </c>
      <c r="AL102" s="21" t="e">
        <f>('Ratios Calculated fix'!AL102-'Ratios Calculated fix'!AL$428)/('Ratios Calculated fix'!AL$429-'Ratios Calculated fix'!AL$428)</f>
        <v>#DIV/0!</v>
      </c>
      <c r="AM102" s="21">
        <f>('Ratios Calculated fix'!AM102-'Ratios Calculated fix'!AM$428)/('Ratios Calculated fix'!AM$429-'Ratios Calculated fix'!AM$428)</f>
        <v>0.30937591395887309</v>
      </c>
      <c r="AN102" s="21">
        <f>('Ratios Calculated fix'!AN102-'Ratios Calculated fix'!AN$428)/('Ratios Calculated fix'!AN$429-'Ratios Calculated fix'!AN$428)</f>
        <v>0.27442889053360281</v>
      </c>
      <c r="AO102" s="21">
        <f>('Ratios Calculated fix'!AO102-'Ratios Calculated fix'!AO$428)/('Ratios Calculated fix'!AO$429-'Ratios Calculated fix'!AO$428)</f>
        <v>0.2156847682178335</v>
      </c>
      <c r="AP102" s="21">
        <f>('Ratios Calculated fix'!AP102-'Ratios Calculated fix'!AP$428)/('Ratios Calculated fix'!AP$429-'Ratios Calculated fix'!AP$428)</f>
        <v>0.57347384977470417</v>
      </c>
      <c r="AQ102" s="21">
        <f>('Ratios Calculated fix'!AQ102-'Ratios Calculated fix'!AQ$428)/('Ratios Calculated fix'!AQ$429-'Ratios Calculated fix'!AQ$428)</f>
        <v>0.60596978154586845</v>
      </c>
      <c r="AR102" s="21">
        <f>('Ratios Calculated fix'!AR102-'Ratios Calculated fix'!AR$428)/('Ratios Calculated fix'!AR$429-'Ratios Calculated fix'!AR$428)</f>
        <v>0.31199244139648613</v>
      </c>
      <c r="AS102" s="21">
        <f>('Ratios Calculated fix'!AS102-'Ratios Calculated fix'!AS$428)/('Ratios Calculated fix'!AS$429-'Ratios Calculated fix'!AS$428)</f>
        <v>0.57917002355315628</v>
      </c>
      <c r="AT102" s="21">
        <f>('Ratios Calculated fix'!AT102-'Ratios Calculated fix'!AT$428)/('Ratios Calculated fix'!AT$429-'Ratios Calculated fix'!AT$428)</f>
        <v>0.50503625247927209</v>
      </c>
      <c r="AU102" s="21">
        <f>('Ratios Calculated fix'!AU102-'Ratios Calculated fix'!AU$428)/('Ratios Calculated fix'!AU$429-'Ratios Calculated fix'!AU$428)</f>
        <v>0.67219430678001424</v>
      </c>
      <c r="AV102" s="21" t="e">
        <f>('Ratios Calculated fix'!AV102-'Ratios Calculated fix'!AV$428)/('Ratios Calculated fix'!AV$429-'Ratios Calculated fix'!AV$428)</f>
        <v>#DIV/0!</v>
      </c>
      <c r="AW102" s="21" t="e">
        <f>('Ratios Calculated fix'!AW102-'Ratios Calculated fix'!AW$428)/('Ratios Calculated fix'!AW$429-'Ratios Calculated fix'!AW$428)</f>
        <v>#DIV/0!</v>
      </c>
      <c r="AX102" s="21" t="e">
        <f>('Ratios Calculated fix'!AX102-'Ratios Calculated fix'!AX$428)/('Ratios Calculated fix'!AX$429-'Ratios Calculated fix'!AX$428)</f>
        <v>#DIV/0!</v>
      </c>
      <c r="AY102" s="21">
        <f>('Ratios Calculated fix'!AY102-'Ratios Calculated fix'!AY$428)/('Ratios Calculated fix'!AY$429-'Ratios Calculated fix'!AY$428)</f>
        <v>0.20515538714462608</v>
      </c>
      <c r="AZ102" s="21">
        <f>('Ratios Calculated fix'!AZ102-'Ratios Calculated fix'!AZ$428)/('Ratios Calculated fix'!AZ$429-'Ratios Calculated fix'!AZ$428)</f>
        <v>0.7216908513147744</v>
      </c>
      <c r="BA102" s="21">
        <f>('Ratios Calculated fix'!BA102-'Ratios Calculated fix'!BA$428)/('Ratios Calculated fix'!BA$429-'Ratios Calculated fix'!BA$428)</f>
        <v>0.74415907529867797</v>
      </c>
      <c r="BB102" s="21" t="e">
        <f>('Ratios Calculated fix'!BB102-'Ratios Calculated fix'!BB$428)/('Ratios Calculated fix'!BB$429-'Ratios Calculated fix'!BB$428)</f>
        <v>#DIV/0!</v>
      </c>
      <c r="BC102" s="21">
        <f>('Ratios Calculated fix'!BC102-'Ratios Calculated fix'!BC$428)/('Ratios Calculated fix'!BC$429-'Ratios Calculated fix'!BC$428)</f>
        <v>0.2926247725161869</v>
      </c>
    </row>
    <row r="103" spans="1:55" x14ac:dyDescent="0.2">
      <c r="A103" s="3" t="s">
        <v>301</v>
      </c>
      <c r="B103" s="3" t="s">
        <v>302</v>
      </c>
      <c r="C103" s="3" t="s">
        <v>34</v>
      </c>
      <c r="D103" s="3">
        <v>131663</v>
      </c>
      <c r="E103" s="3" t="s">
        <v>16</v>
      </c>
      <c r="F103" s="3">
        <v>2019</v>
      </c>
      <c r="G103" s="3" t="s">
        <v>17</v>
      </c>
      <c r="H103" s="4">
        <v>43830</v>
      </c>
      <c r="I103" s="4">
        <v>43875</v>
      </c>
      <c r="J103" s="4">
        <v>43875</v>
      </c>
      <c r="K103" s="5">
        <v>130343000</v>
      </c>
      <c r="L103" s="5">
        <v>134023000</v>
      </c>
      <c r="M103" s="3" t="s">
        <v>303</v>
      </c>
      <c r="N103" s="20">
        <f>('Ratios Calculated fix'!N103-'Ratios Calculated fix'!N$428)/('Ratios Calculated fix'!N$429-'Ratios Calculated fix'!N$428)</f>
        <v>4.8649164766344961E-2</v>
      </c>
      <c r="O103" s="21">
        <f>('Ratios Calculated fix'!O103-'Ratios Calculated fix'!O$428)/('Ratios Calculated fix'!O$429-'Ratios Calculated fix'!O$428)</f>
        <v>4.8387470298723742E-2</v>
      </c>
      <c r="P103" s="21">
        <f>('Ratios Calculated fix'!P103-'Ratios Calculated fix'!P$428)/('Ratios Calculated fix'!P$429-'Ratios Calculated fix'!P$428)</f>
        <v>9.338030556394071E-2</v>
      </c>
      <c r="Q103" s="21">
        <f>('Ratios Calculated fix'!Q103-'Ratios Calculated fix'!Q$428)/('Ratios Calculated fix'!Q$429-'Ratios Calculated fix'!Q$428)</f>
        <v>0.27372376708024798</v>
      </c>
      <c r="R103" s="21">
        <f>('Ratios Calculated fix'!R103-'Ratios Calculated fix'!R$428)/('Ratios Calculated fix'!R$429-'Ratios Calculated fix'!R$428)</f>
        <v>9.698160001614399E-2</v>
      </c>
      <c r="S103" s="21">
        <f>('Ratios Calculated fix'!S103-'Ratios Calculated fix'!S$428)/('Ratios Calculated fix'!S$429-'Ratios Calculated fix'!S$428)</f>
        <v>0</v>
      </c>
      <c r="T103" s="21">
        <f>('Ratios Calculated fix'!T103-'Ratios Calculated fix'!T$428)/('Ratios Calculated fix'!T$429-'Ratios Calculated fix'!T$428)</f>
        <v>9.7985874653872068E-2</v>
      </c>
      <c r="U103" s="21">
        <f>('Ratios Calculated fix'!U103-'Ratios Calculated fix'!U$428)/('Ratios Calculated fix'!U$429-'Ratios Calculated fix'!U$428)</f>
        <v>0.66896637965288519</v>
      </c>
      <c r="V103" s="21">
        <f>('Ratios Calculated fix'!V103-'Ratios Calculated fix'!V$428)/('Ratios Calculated fix'!V$429-'Ratios Calculated fix'!V$428)</f>
        <v>0.48825282224192584</v>
      </c>
      <c r="W103" s="21">
        <f>('Ratios Calculated fix'!W103-'Ratios Calculated fix'!W$428)/('Ratios Calculated fix'!W$429-'Ratios Calculated fix'!W$428)</f>
        <v>0.65208829233386123</v>
      </c>
      <c r="X103" s="21">
        <f>('Ratios Calculated fix'!X103-'Ratios Calculated fix'!X$428)/('Ratios Calculated fix'!X$429-'Ratios Calculated fix'!X$428)</f>
        <v>0.36307011924222404</v>
      </c>
      <c r="Y103" s="21">
        <f>('Ratios Calculated fix'!Y103-'Ratios Calculated fix'!Y$428)/('Ratios Calculated fix'!Y$429-'Ratios Calculated fix'!Y$428)</f>
        <v>0.44159789457173454</v>
      </c>
      <c r="Z103" s="21">
        <f>('Ratios Calculated fix'!Z103-'Ratios Calculated fix'!Z$428)/('Ratios Calculated fix'!Z$429-'Ratios Calculated fix'!Z$428)</f>
        <v>0.6369298807577759</v>
      </c>
      <c r="AA103" s="21">
        <f>('Ratios Calculated fix'!AA103-'Ratios Calculated fix'!AA$428)/('Ratios Calculated fix'!AA$429-'Ratios Calculated fix'!AA$428)</f>
        <v>0.45024670075537859</v>
      </c>
      <c r="AB103" s="21">
        <f>('Ratios Calculated fix'!AB103-'Ratios Calculated fix'!AB$428)/('Ratios Calculated fix'!AB$429-'Ratios Calculated fix'!AB$428)</f>
        <v>0.82409785634915533</v>
      </c>
      <c r="AC103" s="21">
        <f>('Ratios Calculated fix'!AC103-'Ratios Calculated fix'!AC$428)/('Ratios Calculated fix'!AC$429-'Ratios Calculated fix'!AC$428)</f>
        <v>0.83959423356814311</v>
      </c>
      <c r="AD103" s="21">
        <f>('Ratios Calculated fix'!AD103-'Ratios Calculated fix'!AD$428)/('Ratios Calculated fix'!AD$429-'Ratios Calculated fix'!AD$428)</f>
        <v>0.48202763351778649</v>
      </c>
      <c r="AE103" s="21">
        <f>('Ratios Calculated fix'!AE103-'Ratios Calculated fix'!AE$428)/('Ratios Calculated fix'!AE$429-'Ratios Calculated fix'!AE$428)</f>
        <v>0.54805500908103721</v>
      </c>
      <c r="AF103" s="21">
        <f>('Ratios Calculated fix'!AF103-'Ratios Calculated fix'!AF$428)/('Ratios Calculated fix'!AF$429-'Ratios Calculated fix'!AF$428)</f>
        <v>0.3623940820071711</v>
      </c>
      <c r="AG103" s="21" t="e">
        <f>('Ratios Calculated fix'!AG103-'Ratios Calculated fix'!AG$428)/('Ratios Calculated fix'!AG$429-'Ratios Calculated fix'!AG$428)</f>
        <v>#DIV/0!</v>
      </c>
      <c r="AH103" s="21" t="e">
        <f>('Ratios Calculated fix'!AH103-'Ratios Calculated fix'!AH$428)/('Ratios Calculated fix'!AH$429-'Ratios Calculated fix'!AH$428)</f>
        <v>#DIV/0!</v>
      </c>
      <c r="AI103" s="21">
        <f>('Ratios Calculated fix'!AI103-'Ratios Calculated fix'!AI$428)/('Ratios Calculated fix'!AI$429-'Ratios Calculated fix'!AI$428)</f>
        <v>0.98547260880077003</v>
      </c>
      <c r="AJ103" s="21">
        <f>('Ratios Calculated fix'!AJ103-'Ratios Calculated fix'!AJ$428)/('Ratios Calculated fix'!AJ$429-'Ratios Calculated fix'!AJ$428)</f>
        <v>0.12783692455849888</v>
      </c>
      <c r="AK103" s="21" t="e">
        <f>('Ratios Calculated fix'!AK103-'Ratios Calculated fix'!AK$428)/('Ratios Calculated fix'!AK$429-'Ratios Calculated fix'!AK$428)</f>
        <v>#DIV/0!</v>
      </c>
      <c r="AL103" s="21" t="e">
        <f>('Ratios Calculated fix'!AL103-'Ratios Calculated fix'!AL$428)/('Ratios Calculated fix'!AL$429-'Ratios Calculated fix'!AL$428)</f>
        <v>#DIV/0!</v>
      </c>
      <c r="AM103" s="21">
        <f>('Ratios Calculated fix'!AM103-'Ratios Calculated fix'!AM$428)/('Ratios Calculated fix'!AM$429-'Ratios Calculated fix'!AM$428)</f>
        <v>0.30371778446822295</v>
      </c>
      <c r="AN103" s="21">
        <f>('Ratios Calculated fix'!AN103-'Ratios Calculated fix'!AN$428)/('Ratios Calculated fix'!AN$429-'Ratios Calculated fix'!AN$428)</f>
        <v>0.27912453806845194</v>
      </c>
      <c r="AO103" s="21">
        <f>('Ratios Calculated fix'!AO103-'Ratios Calculated fix'!AO$428)/('Ratios Calculated fix'!AO$429-'Ratios Calculated fix'!AO$428)</f>
        <v>0.10196195904629707</v>
      </c>
      <c r="AP103" s="21">
        <f>('Ratios Calculated fix'!AP103-'Ratios Calculated fix'!AP$428)/('Ratios Calculated fix'!AP$429-'Ratios Calculated fix'!AP$428)</f>
        <v>0.57399580276096507</v>
      </c>
      <c r="AQ103" s="21">
        <f>('Ratios Calculated fix'!AQ103-'Ratios Calculated fix'!AQ$428)/('Ratios Calculated fix'!AQ$429-'Ratios Calculated fix'!AQ$428)</f>
        <v>0.43308064077725456</v>
      </c>
      <c r="AR103" s="21">
        <f>('Ratios Calculated fix'!AR103-'Ratios Calculated fix'!AR$428)/('Ratios Calculated fix'!AR$429-'Ratios Calculated fix'!AR$428)</f>
        <v>0.4693654764209414</v>
      </c>
      <c r="AS103" s="21">
        <f>('Ratios Calculated fix'!AS103-'Ratios Calculated fix'!AS$428)/('Ratios Calculated fix'!AS$429-'Ratios Calculated fix'!AS$428)</f>
        <v>0.55582922609611618</v>
      </c>
      <c r="AT103" s="21">
        <f>('Ratios Calculated fix'!AT103-'Ratios Calculated fix'!AT$428)/('Ratios Calculated fix'!AT$429-'Ratios Calculated fix'!AT$428)</f>
        <v>0.50086820199909354</v>
      </c>
      <c r="AU103" s="21">
        <f>('Ratios Calculated fix'!AU103-'Ratios Calculated fix'!AU$428)/('Ratios Calculated fix'!AU$429-'Ratios Calculated fix'!AU$428)</f>
        <v>0.65887305371956906</v>
      </c>
      <c r="AV103" s="21" t="e">
        <f>('Ratios Calculated fix'!AV103-'Ratios Calculated fix'!AV$428)/('Ratios Calculated fix'!AV$429-'Ratios Calculated fix'!AV$428)</f>
        <v>#DIV/0!</v>
      </c>
      <c r="AW103" s="21" t="e">
        <f>('Ratios Calculated fix'!AW103-'Ratios Calculated fix'!AW$428)/('Ratios Calculated fix'!AW$429-'Ratios Calculated fix'!AW$428)</f>
        <v>#DIV/0!</v>
      </c>
      <c r="AX103" s="21" t="e">
        <f>('Ratios Calculated fix'!AX103-'Ratios Calculated fix'!AX$428)/('Ratios Calculated fix'!AX$429-'Ratios Calculated fix'!AX$428)</f>
        <v>#DIV/0!</v>
      </c>
      <c r="AY103" s="21">
        <f>('Ratios Calculated fix'!AY103-'Ratios Calculated fix'!AY$428)/('Ratios Calculated fix'!AY$429-'Ratios Calculated fix'!AY$428)</f>
        <v>0.25684768780315381</v>
      </c>
      <c r="AZ103" s="21">
        <f>('Ratios Calculated fix'!AZ103-'Ratios Calculated fix'!AZ$428)/('Ratios Calculated fix'!AZ$429-'Ratios Calculated fix'!AZ$428)</f>
        <v>0.74398460994201843</v>
      </c>
      <c r="BA103" s="21">
        <f>('Ratios Calculated fix'!BA103-'Ratios Calculated fix'!BA$428)/('Ratios Calculated fix'!BA$429-'Ratios Calculated fix'!BA$428)</f>
        <v>0.70323135625899524</v>
      </c>
      <c r="BB103" s="21" t="e">
        <f>('Ratios Calculated fix'!BB103-'Ratios Calculated fix'!BB$428)/('Ratios Calculated fix'!BB$429-'Ratios Calculated fix'!BB$428)</f>
        <v>#DIV/0!</v>
      </c>
      <c r="BC103" s="21">
        <f>('Ratios Calculated fix'!BC103-'Ratios Calculated fix'!BC$428)/('Ratios Calculated fix'!BC$429-'Ratios Calculated fix'!BC$428)</f>
        <v>0.26106723454090547</v>
      </c>
    </row>
    <row r="104" spans="1:55" x14ac:dyDescent="0.2">
      <c r="A104" s="3" t="s">
        <v>358</v>
      </c>
      <c r="B104" s="3" t="s">
        <v>359</v>
      </c>
      <c r="C104" s="3" t="s">
        <v>24</v>
      </c>
      <c r="D104" s="3">
        <v>256275</v>
      </c>
      <c r="E104" s="3" t="s">
        <v>16</v>
      </c>
      <c r="F104" s="3">
        <v>2019</v>
      </c>
      <c r="G104" s="3" t="s">
        <v>17</v>
      </c>
      <c r="H104" s="4">
        <v>43830</v>
      </c>
      <c r="I104" s="4">
        <v>43879</v>
      </c>
      <c r="J104" s="4">
        <v>43879</v>
      </c>
      <c r="K104" s="5">
        <v>1303000000</v>
      </c>
      <c r="L104" s="5">
        <v>1311000000</v>
      </c>
      <c r="M104" s="3" t="s">
        <v>360</v>
      </c>
      <c r="N104" s="20">
        <f>('Ratios Calculated fix'!N104-'Ratios Calculated fix'!N$428)/('Ratios Calculated fix'!N$429-'Ratios Calculated fix'!N$428)</f>
        <v>3.1675108550515307E-2</v>
      </c>
      <c r="O104" s="21">
        <f>('Ratios Calculated fix'!O104-'Ratios Calculated fix'!O$428)/('Ratios Calculated fix'!O$429-'Ratios Calculated fix'!O$428)</f>
        <v>1.583653272762715E-2</v>
      </c>
      <c r="P104" s="21">
        <f>('Ratios Calculated fix'!P104-'Ratios Calculated fix'!P$428)/('Ratios Calculated fix'!P$429-'Ratios Calculated fix'!P$428)</f>
        <v>5.314877468415892E-3</v>
      </c>
      <c r="Q104" s="21">
        <f>('Ratios Calculated fix'!Q104-'Ratios Calculated fix'!Q$428)/('Ratios Calculated fix'!Q$429-'Ratios Calculated fix'!Q$428)</f>
        <v>0.26260662180931826</v>
      </c>
      <c r="R104" s="21">
        <f>('Ratios Calculated fix'!R104-'Ratios Calculated fix'!R$428)/('Ratios Calculated fix'!R$429-'Ratios Calculated fix'!R$428)</f>
        <v>7.530695237471946E-2</v>
      </c>
      <c r="S104" s="21">
        <f>('Ratios Calculated fix'!S104-'Ratios Calculated fix'!S$428)/('Ratios Calculated fix'!S$429-'Ratios Calculated fix'!S$428)</f>
        <v>7.3508304511507416E-2</v>
      </c>
      <c r="T104" s="21">
        <f>('Ratios Calculated fix'!T104-'Ratios Calculated fix'!T$428)/('Ratios Calculated fix'!T$429-'Ratios Calculated fix'!T$428)</f>
        <v>6.2502068421157742E-2</v>
      </c>
      <c r="U104" s="21">
        <f>('Ratios Calculated fix'!U104-'Ratios Calculated fix'!U$428)/('Ratios Calculated fix'!U$429-'Ratios Calculated fix'!U$428)</f>
        <v>0.65000793090519249</v>
      </c>
      <c r="V104" s="21">
        <f>('Ratios Calculated fix'!V104-'Ratios Calculated fix'!V$428)/('Ratios Calculated fix'!V$429-'Ratios Calculated fix'!V$428)</f>
        <v>0.50496204061025496</v>
      </c>
      <c r="W104" s="21">
        <f>('Ratios Calculated fix'!W104-'Ratios Calculated fix'!W$428)/('Ratios Calculated fix'!W$429-'Ratios Calculated fix'!W$428)</f>
        <v>0.63033832060579509</v>
      </c>
      <c r="X104" s="21">
        <f>('Ratios Calculated fix'!X104-'Ratios Calculated fix'!X$428)/('Ratios Calculated fix'!X$429-'Ratios Calculated fix'!X$428)</f>
        <v>0.26344043894242392</v>
      </c>
      <c r="Y104" s="21">
        <f>('Ratios Calculated fix'!Y104-'Ratios Calculated fix'!Y$428)/('Ratios Calculated fix'!Y$429-'Ratios Calculated fix'!Y$428)</f>
        <v>0.51490228580803976</v>
      </c>
      <c r="Z104" s="21">
        <f>('Ratios Calculated fix'!Z104-'Ratios Calculated fix'!Z$428)/('Ratios Calculated fix'!Z$429-'Ratios Calculated fix'!Z$428)</f>
        <v>0.73655956105757603</v>
      </c>
      <c r="AA104" s="21">
        <f>('Ratios Calculated fix'!AA104-'Ratios Calculated fix'!AA$428)/('Ratios Calculated fix'!AA$429-'Ratios Calculated fix'!AA$428)</f>
        <v>0.65604827600966498</v>
      </c>
      <c r="AB104" s="21">
        <f>('Ratios Calculated fix'!AB104-'Ratios Calculated fix'!AB$428)/('Ratios Calculated fix'!AB$429-'Ratios Calculated fix'!AB$428)</f>
        <v>0.87817945073030734</v>
      </c>
      <c r="AC104" s="21">
        <f>('Ratios Calculated fix'!AC104-'Ratios Calculated fix'!AC$428)/('Ratios Calculated fix'!AC$429-'Ratios Calculated fix'!AC$428)</f>
        <v>0.12851438136020049</v>
      </c>
      <c r="AD104" s="21">
        <f>('Ratios Calculated fix'!AD104-'Ratios Calculated fix'!AD$428)/('Ratios Calculated fix'!AD$429-'Ratios Calculated fix'!AD$428)</f>
        <v>0.34435273733170102</v>
      </c>
      <c r="AE104" s="21">
        <f>('Ratios Calculated fix'!AE104-'Ratios Calculated fix'!AE$428)/('Ratios Calculated fix'!AE$429-'Ratios Calculated fix'!AE$428)</f>
        <v>0.39152162544731295</v>
      </c>
      <c r="AF104" s="21">
        <f>('Ratios Calculated fix'!AF104-'Ratios Calculated fix'!AF$428)/('Ratios Calculated fix'!AF$429-'Ratios Calculated fix'!AF$428)</f>
        <v>0.37550016827523158</v>
      </c>
      <c r="AG104" s="21" t="e">
        <f>('Ratios Calculated fix'!AG104-'Ratios Calculated fix'!AG$428)/('Ratios Calculated fix'!AG$429-'Ratios Calculated fix'!AG$428)</f>
        <v>#DIV/0!</v>
      </c>
      <c r="AH104" s="21" t="e">
        <f>('Ratios Calculated fix'!AH104-'Ratios Calculated fix'!AH$428)/('Ratios Calculated fix'!AH$429-'Ratios Calculated fix'!AH$428)</f>
        <v>#DIV/0!</v>
      </c>
      <c r="AI104" s="21">
        <f>('Ratios Calculated fix'!AI104-'Ratios Calculated fix'!AI$428)/('Ratios Calculated fix'!AI$429-'Ratios Calculated fix'!AI$428)</f>
        <v>0.98536626047079279</v>
      </c>
      <c r="AJ104" s="21">
        <f>('Ratios Calculated fix'!AJ104-'Ratios Calculated fix'!AJ$428)/('Ratios Calculated fix'!AJ$429-'Ratios Calculated fix'!AJ$428)</f>
        <v>8.6886847301624798E-2</v>
      </c>
      <c r="AK104" s="21" t="e">
        <f>('Ratios Calculated fix'!AK104-'Ratios Calculated fix'!AK$428)/('Ratios Calculated fix'!AK$429-'Ratios Calculated fix'!AK$428)</f>
        <v>#DIV/0!</v>
      </c>
      <c r="AL104" s="21" t="e">
        <f>('Ratios Calculated fix'!AL104-'Ratios Calculated fix'!AL$428)/('Ratios Calculated fix'!AL$429-'Ratios Calculated fix'!AL$428)</f>
        <v>#DIV/0!</v>
      </c>
      <c r="AM104" s="21">
        <f>('Ratios Calculated fix'!AM104-'Ratios Calculated fix'!AM$428)/('Ratios Calculated fix'!AM$429-'Ratios Calculated fix'!AM$428)</f>
        <v>0.31058916785367419</v>
      </c>
      <c r="AN104" s="21">
        <f>('Ratios Calculated fix'!AN104-'Ratios Calculated fix'!AN$428)/('Ratios Calculated fix'!AN$429-'Ratios Calculated fix'!AN$428)</f>
        <v>0.28574604353293698</v>
      </c>
      <c r="AO104" s="21">
        <f>('Ratios Calculated fix'!AO104-'Ratios Calculated fix'!AO$428)/('Ratios Calculated fix'!AO$429-'Ratios Calculated fix'!AO$428)</f>
        <v>0.44175380851290519</v>
      </c>
      <c r="AP104" s="21">
        <f>('Ratios Calculated fix'!AP104-'Ratios Calculated fix'!AP$428)/('Ratios Calculated fix'!AP$429-'Ratios Calculated fix'!AP$428)</f>
        <v>0.82241911479540275</v>
      </c>
      <c r="AQ104" s="21">
        <f>('Ratios Calculated fix'!AQ104-'Ratios Calculated fix'!AQ$428)/('Ratios Calculated fix'!AQ$429-'Ratios Calculated fix'!AQ$428)</f>
        <v>0.55665259282398694</v>
      </c>
      <c r="AR104" s="21">
        <f>('Ratios Calculated fix'!AR104-'Ratios Calculated fix'!AR$428)/('Ratios Calculated fix'!AR$429-'Ratios Calculated fix'!AR$428)</f>
        <v>0.19403581765291547</v>
      </c>
      <c r="AS104" s="21">
        <f>('Ratios Calculated fix'!AS104-'Ratios Calculated fix'!AS$428)/('Ratios Calculated fix'!AS$429-'Ratios Calculated fix'!AS$428)</f>
        <v>0.59952656504006885</v>
      </c>
      <c r="AT104" s="21">
        <f>('Ratios Calculated fix'!AT104-'Ratios Calculated fix'!AT$428)/('Ratios Calculated fix'!AT$429-'Ratios Calculated fix'!AT$428)</f>
        <v>0.35683659541945917</v>
      </c>
      <c r="AU104" s="21">
        <f>('Ratios Calculated fix'!AU104-'Ratios Calculated fix'!AU$428)/('Ratios Calculated fix'!AU$429-'Ratios Calculated fix'!AU$428)</f>
        <v>0.62770102646030312</v>
      </c>
      <c r="AV104" s="21" t="e">
        <f>('Ratios Calculated fix'!AV104-'Ratios Calculated fix'!AV$428)/('Ratios Calculated fix'!AV$429-'Ratios Calculated fix'!AV$428)</f>
        <v>#DIV/0!</v>
      </c>
      <c r="AW104" s="21" t="e">
        <f>('Ratios Calculated fix'!AW104-'Ratios Calculated fix'!AW$428)/('Ratios Calculated fix'!AW$429-'Ratios Calculated fix'!AW$428)</f>
        <v>#DIV/0!</v>
      </c>
      <c r="AX104" s="21" t="e">
        <f>('Ratios Calculated fix'!AX104-'Ratios Calculated fix'!AX$428)/('Ratios Calculated fix'!AX$429-'Ratios Calculated fix'!AX$428)</f>
        <v>#DIV/0!</v>
      </c>
      <c r="AY104" s="21">
        <f>('Ratios Calculated fix'!AY104-'Ratios Calculated fix'!AY$428)/('Ratios Calculated fix'!AY$429-'Ratios Calculated fix'!AY$428)</f>
        <v>0.24885135901458996</v>
      </c>
      <c r="AZ104" s="21">
        <f>('Ratios Calculated fix'!AZ104-'Ratios Calculated fix'!AZ$428)/('Ratios Calculated fix'!AZ$429-'Ratios Calculated fix'!AZ$428)</f>
        <v>0.76647033682996457</v>
      </c>
      <c r="BA104" s="21">
        <f>('Ratios Calculated fix'!BA104-'Ratios Calculated fix'!BA$428)/('Ratios Calculated fix'!BA$429-'Ratios Calculated fix'!BA$428)</f>
        <v>0.74373119099195495</v>
      </c>
      <c r="BB104" s="21" t="e">
        <f>('Ratios Calculated fix'!BB104-'Ratios Calculated fix'!BB$428)/('Ratios Calculated fix'!BB$429-'Ratios Calculated fix'!BB$428)</f>
        <v>#DIV/0!</v>
      </c>
      <c r="BC104" s="21">
        <f>('Ratios Calculated fix'!BC104-'Ratios Calculated fix'!BC$428)/('Ratios Calculated fix'!BC$429-'Ratios Calculated fix'!BC$428)</f>
        <v>0.25508227723983612</v>
      </c>
    </row>
    <row r="105" spans="1:55" x14ac:dyDescent="0.2">
      <c r="A105" s="3" t="s">
        <v>286</v>
      </c>
      <c r="B105" s="3" t="s">
        <v>287</v>
      </c>
      <c r="C105" s="3" t="s">
        <v>138</v>
      </c>
      <c r="D105" s="3">
        <v>248396</v>
      </c>
      <c r="E105" s="3" t="s">
        <v>16</v>
      </c>
      <c r="F105" s="3">
        <v>2019</v>
      </c>
      <c r="G105" s="3" t="s">
        <v>17</v>
      </c>
      <c r="H105" s="4">
        <v>43830</v>
      </c>
      <c r="I105" s="4">
        <v>43868</v>
      </c>
      <c r="J105" s="4">
        <v>43868</v>
      </c>
      <c r="K105" s="5">
        <v>1870126000</v>
      </c>
      <c r="L105" s="5">
        <v>1882347000</v>
      </c>
      <c r="M105" s="3" t="s">
        <v>288</v>
      </c>
      <c r="N105" s="20">
        <f>('Ratios Calculated fix'!N105-'Ratios Calculated fix'!N$428)/('Ratios Calculated fix'!N$429-'Ratios Calculated fix'!N$428)</f>
        <v>3.2015130451070746E-2</v>
      </c>
      <c r="O105" s="21">
        <f>('Ratios Calculated fix'!O105-'Ratios Calculated fix'!O$428)/('Ratios Calculated fix'!O$429-'Ratios Calculated fix'!O$428)</f>
        <v>2.5625083002361097E-2</v>
      </c>
      <c r="P105" s="21">
        <f>('Ratios Calculated fix'!P105-'Ratios Calculated fix'!P$428)/('Ratios Calculated fix'!P$429-'Ratios Calculated fix'!P$428)</f>
        <v>1.5671297762110774E-2</v>
      </c>
      <c r="Q105" s="21">
        <f>('Ratios Calculated fix'!Q105-'Ratios Calculated fix'!Q$428)/('Ratios Calculated fix'!Q$429-'Ratios Calculated fix'!Q$428)</f>
        <v>0.25986468856975725</v>
      </c>
      <c r="R105" s="21">
        <f>('Ratios Calculated fix'!R105-'Ratios Calculated fix'!R$428)/('Ratios Calculated fix'!R$429-'Ratios Calculated fix'!R$428)</f>
        <v>4.0520677487151928E-2</v>
      </c>
      <c r="S105" s="21">
        <f>('Ratios Calculated fix'!S105-'Ratios Calculated fix'!S$428)/('Ratios Calculated fix'!S$429-'Ratios Calculated fix'!S$428)</f>
        <v>2.9672499787798921E-2</v>
      </c>
      <c r="T105" s="21">
        <f>('Ratios Calculated fix'!T105-'Ratios Calculated fix'!T$428)/('Ratios Calculated fix'!T$429-'Ratios Calculated fix'!T$428)</f>
        <v>3.5456651890119005E-2</v>
      </c>
      <c r="U105" s="21">
        <f>('Ratios Calculated fix'!U105-'Ratios Calculated fix'!U$428)/('Ratios Calculated fix'!U$429-'Ratios Calculated fix'!U$428)</f>
        <v>0.64394133638445594</v>
      </c>
      <c r="V105" s="21">
        <f>('Ratios Calculated fix'!V105-'Ratios Calculated fix'!V$428)/('Ratios Calculated fix'!V$429-'Ratios Calculated fix'!V$428)</f>
        <v>0.49279560911252829</v>
      </c>
      <c r="W105" s="21">
        <f>('Ratios Calculated fix'!W105-'Ratios Calculated fix'!W$428)/('Ratios Calculated fix'!W$429-'Ratios Calculated fix'!W$428)</f>
        <v>0.62525317703846206</v>
      </c>
      <c r="X105" s="21">
        <f>('Ratios Calculated fix'!X105-'Ratios Calculated fix'!X$428)/('Ratios Calculated fix'!X$429-'Ratios Calculated fix'!X$428)</f>
        <v>8.7439901211334978E-2</v>
      </c>
      <c r="Y105" s="21">
        <f>('Ratios Calculated fix'!Y105-'Ratios Calculated fix'!Y$428)/('Ratios Calculated fix'!Y$429-'Ratios Calculated fix'!Y$428)</f>
        <v>0.48278918968366763</v>
      </c>
      <c r="Z105" s="21">
        <f>('Ratios Calculated fix'!Z105-'Ratios Calculated fix'!Z$428)/('Ratios Calculated fix'!Z$429-'Ratios Calculated fix'!Z$428)</f>
        <v>0.91256009878866495</v>
      </c>
      <c r="AA105" s="21">
        <f>('Ratios Calculated fix'!AA105-'Ratios Calculated fix'!AA$428)/('Ratios Calculated fix'!AA$429-'Ratios Calculated fix'!AA$428)</f>
        <v>2.8976264617980613E-2</v>
      </c>
      <c r="AB105" s="21">
        <f>('Ratios Calculated fix'!AB105-'Ratios Calculated fix'!AB$428)/('Ratios Calculated fix'!AB$429-'Ratios Calculated fix'!AB$428)</f>
        <v>0.92419969700858007</v>
      </c>
      <c r="AC105" s="21">
        <f>('Ratios Calculated fix'!AC105-'Ratios Calculated fix'!AC$428)/('Ratios Calculated fix'!AC$429-'Ratios Calculated fix'!AC$428)</f>
        <v>0.27146681204675754</v>
      </c>
      <c r="AD105" s="21">
        <f>('Ratios Calculated fix'!AD105-'Ratios Calculated fix'!AD$428)/('Ratios Calculated fix'!AD$429-'Ratios Calculated fix'!AD$428)</f>
        <v>0.43025585068848865</v>
      </c>
      <c r="AE105" s="21">
        <f>('Ratios Calculated fix'!AE105-'Ratios Calculated fix'!AE$428)/('Ratios Calculated fix'!AE$429-'Ratios Calculated fix'!AE$428)</f>
        <v>0.36216735947379841</v>
      </c>
      <c r="AF105" s="21">
        <f>('Ratios Calculated fix'!AF105-'Ratios Calculated fix'!AF$428)/('Ratios Calculated fix'!AF$429-'Ratios Calculated fix'!AF$428)</f>
        <v>0.38534845499235304</v>
      </c>
      <c r="AG105" s="21" t="e">
        <f>('Ratios Calculated fix'!AG105-'Ratios Calculated fix'!AG$428)/('Ratios Calculated fix'!AG$429-'Ratios Calculated fix'!AG$428)</f>
        <v>#DIV/0!</v>
      </c>
      <c r="AH105" s="21" t="e">
        <f>('Ratios Calculated fix'!AH105-'Ratios Calculated fix'!AH$428)/('Ratios Calculated fix'!AH$429-'Ratios Calculated fix'!AH$428)</f>
        <v>#DIV/0!</v>
      </c>
      <c r="AI105" s="21">
        <f>('Ratios Calculated fix'!AI105-'Ratios Calculated fix'!AI$428)/('Ratios Calculated fix'!AI$429-'Ratios Calculated fix'!AI$428)</f>
        <v>0.98554705679411603</v>
      </c>
      <c r="AJ105" s="21">
        <f>('Ratios Calculated fix'!AJ105-'Ratios Calculated fix'!AJ$428)/('Ratios Calculated fix'!AJ$429-'Ratios Calculated fix'!AJ$428)</f>
        <v>0.15757676921082597</v>
      </c>
      <c r="AK105" s="21" t="e">
        <f>('Ratios Calculated fix'!AK105-'Ratios Calculated fix'!AK$428)/('Ratios Calculated fix'!AK$429-'Ratios Calculated fix'!AK$428)</f>
        <v>#DIV/0!</v>
      </c>
      <c r="AL105" s="21" t="e">
        <f>('Ratios Calculated fix'!AL105-'Ratios Calculated fix'!AL$428)/('Ratios Calculated fix'!AL$429-'Ratios Calculated fix'!AL$428)</f>
        <v>#DIV/0!</v>
      </c>
      <c r="AM105" s="21">
        <f>('Ratios Calculated fix'!AM105-'Ratios Calculated fix'!AM$428)/('Ratios Calculated fix'!AM$429-'Ratios Calculated fix'!AM$428)</f>
        <v>0.30660044938743003</v>
      </c>
      <c r="AN105" s="21">
        <f>('Ratios Calculated fix'!AN105-'Ratios Calculated fix'!AN$428)/('Ratios Calculated fix'!AN$429-'Ratios Calculated fix'!AN$428)</f>
        <v>0.27286300036086353</v>
      </c>
      <c r="AO105" s="21">
        <f>('Ratios Calculated fix'!AO105-'Ratios Calculated fix'!AO$428)/('Ratios Calculated fix'!AO$429-'Ratios Calculated fix'!AO$428)</f>
        <v>0.1125236952792667</v>
      </c>
      <c r="AP105" s="21">
        <f>('Ratios Calculated fix'!AP105-'Ratios Calculated fix'!AP$428)/('Ratios Calculated fix'!AP$429-'Ratios Calculated fix'!AP$428)</f>
        <v>0.70065382077608418</v>
      </c>
      <c r="AQ105" s="21">
        <f>('Ratios Calculated fix'!AQ105-'Ratios Calculated fix'!AQ$428)/('Ratios Calculated fix'!AQ$429-'Ratios Calculated fix'!AQ$428)</f>
        <v>0.50027727994011584</v>
      </c>
      <c r="AR105" s="21">
        <f>('Ratios Calculated fix'!AR105-'Ratios Calculated fix'!AR$428)/('Ratios Calculated fix'!AR$429-'Ratios Calculated fix'!AR$428)</f>
        <v>0.30190377532704982</v>
      </c>
      <c r="AS105" s="21">
        <f>('Ratios Calculated fix'!AS105-'Ratios Calculated fix'!AS$428)/('Ratios Calculated fix'!AS$429-'Ratios Calculated fix'!AS$428)</f>
        <v>0.58459081630132703</v>
      </c>
      <c r="AT105" s="21">
        <f>('Ratios Calculated fix'!AT105-'Ratios Calculated fix'!AT$428)/('Ratios Calculated fix'!AT$429-'Ratios Calculated fix'!AT$428)</f>
        <v>0.35014736306002286</v>
      </c>
      <c r="AU105" s="21">
        <f>('Ratios Calculated fix'!AU105-'Ratios Calculated fix'!AU$428)/('Ratios Calculated fix'!AU$429-'Ratios Calculated fix'!AU$428)</f>
        <v>0.65358308844176138</v>
      </c>
      <c r="AV105" s="21" t="e">
        <f>('Ratios Calculated fix'!AV105-'Ratios Calculated fix'!AV$428)/('Ratios Calculated fix'!AV$429-'Ratios Calculated fix'!AV$428)</f>
        <v>#DIV/0!</v>
      </c>
      <c r="AW105" s="21" t="e">
        <f>('Ratios Calculated fix'!AW105-'Ratios Calculated fix'!AW$428)/('Ratios Calculated fix'!AW$429-'Ratios Calculated fix'!AW$428)</f>
        <v>#DIV/0!</v>
      </c>
      <c r="AX105" s="21" t="e">
        <f>('Ratios Calculated fix'!AX105-'Ratios Calculated fix'!AX$428)/('Ratios Calculated fix'!AX$429-'Ratios Calculated fix'!AX$428)</f>
        <v>#DIV/0!</v>
      </c>
      <c r="AY105" s="21">
        <f>('Ratios Calculated fix'!AY105-'Ratios Calculated fix'!AY$428)/('Ratios Calculated fix'!AY$429-'Ratios Calculated fix'!AY$428)</f>
        <v>0.23061768804559729</v>
      </c>
      <c r="AZ105" s="21">
        <f>('Ratios Calculated fix'!AZ105-'Ratios Calculated fix'!AZ$428)/('Ratios Calculated fix'!AZ$429-'Ratios Calculated fix'!AZ$428)</f>
        <v>0.75457116427289594</v>
      </c>
      <c r="BA105" s="21">
        <f>('Ratios Calculated fix'!BA105-'Ratios Calculated fix'!BA$428)/('Ratios Calculated fix'!BA$429-'Ratios Calculated fix'!BA$428)</f>
        <v>0.74428173837674583</v>
      </c>
      <c r="BB105" s="21" t="e">
        <f>('Ratios Calculated fix'!BB105-'Ratios Calculated fix'!BB$428)/('Ratios Calculated fix'!BB$429-'Ratios Calculated fix'!BB$428)</f>
        <v>#DIV/0!</v>
      </c>
      <c r="BC105" s="21">
        <f>('Ratios Calculated fix'!BC105-'Ratios Calculated fix'!BC$428)/('Ratios Calculated fix'!BC$429-'Ratios Calculated fix'!BC$428)</f>
        <v>0.15707256814719206</v>
      </c>
    </row>
    <row r="106" spans="1:55" x14ac:dyDescent="0.2">
      <c r="A106" s="3" t="s">
        <v>325</v>
      </c>
      <c r="B106" s="3" t="s">
        <v>326</v>
      </c>
      <c r="C106" s="3" t="s">
        <v>138</v>
      </c>
      <c r="D106" s="3">
        <v>378119</v>
      </c>
      <c r="E106" s="3" t="s">
        <v>16</v>
      </c>
      <c r="F106" s="3">
        <v>2019</v>
      </c>
      <c r="G106" s="3" t="s">
        <v>17</v>
      </c>
      <c r="H106" s="4">
        <v>43830</v>
      </c>
      <c r="I106" s="4">
        <v>43880</v>
      </c>
      <c r="J106" s="4">
        <v>43880</v>
      </c>
      <c r="K106" s="5">
        <v>198155000</v>
      </c>
      <c r="L106" s="5">
        <v>198149000</v>
      </c>
      <c r="M106" s="3" t="s">
        <v>327</v>
      </c>
      <c r="N106" s="20">
        <f>('Ratios Calculated fix'!N106-'Ratios Calculated fix'!N$428)/('Ratios Calculated fix'!N$429-'Ratios Calculated fix'!N$428)</f>
        <v>1.5083348356112516E-2</v>
      </c>
      <c r="O106" s="21">
        <f>('Ratios Calculated fix'!O106-'Ratios Calculated fix'!O$428)/('Ratios Calculated fix'!O$429-'Ratios Calculated fix'!O$428)</f>
        <v>1.5083348356112516E-2</v>
      </c>
      <c r="P106" s="21">
        <f>('Ratios Calculated fix'!P106-'Ratios Calculated fix'!P$428)/('Ratios Calculated fix'!P$429-'Ratios Calculated fix'!P$428)</f>
        <v>0</v>
      </c>
      <c r="Q106" s="21">
        <f>('Ratios Calculated fix'!Q106-'Ratios Calculated fix'!Q$428)/('Ratios Calculated fix'!Q$429-'Ratios Calculated fix'!Q$428)</f>
        <v>0.25933413130435284</v>
      </c>
      <c r="R106" s="21">
        <f>('Ratios Calculated fix'!R106-'Ratios Calculated fix'!R$428)/('Ratios Calculated fix'!R$429-'Ratios Calculated fix'!R$428)</f>
        <v>5.1992548355949325E-2</v>
      </c>
      <c r="S106" s="21">
        <f>('Ratios Calculated fix'!S106-'Ratios Calculated fix'!S$428)/('Ratios Calculated fix'!S$429-'Ratios Calculated fix'!S$428)</f>
        <v>0</v>
      </c>
      <c r="T106" s="21">
        <f>('Ratios Calculated fix'!T106-'Ratios Calculated fix'!T$428)/('Ratios Calculated fix'!T$429-'Ratios Calculated fix'!T$428)</f>
        <v>5.2530947368298463E-2</v>
      </c>
      <c r="U106" s="21">
        <f>('Ratios Calculated fix'!U106-'Ratios Calculated fix'!U$428)/('Ratios Calculated fix'!U$429-'Ratios Calculated fix'!U$428)</f>
        <v>0.6445025591350273</v>
      </c>
      <c r="V106" s="21">
        <f>('Ratios Calculated fix'!V106-'Ratios Calculated fix'!V$428)/('Ratios Calculated fix'!V$429-'Ratios Calculated fix'!V$428)</f>
        <v>0.48825282224192584</v>
      </c>
      <c r="W106" s="21">
        <f>('Ratios Calculated fix'!W106-'Ratios Calculated fix'!W$428)/('Ratios Calculated fix'!W$429-'Ratios Calculated fix'!W$428)</f>
        <v>0.62633037350163057</v>
      </c>
      <c r="X106" s="21">
        <f>('Ratios Calculated fix'!X106-'Ratios Calculated fix'!X$428)/('Ratios Calculated fix'!X$429-'Ratios Calculated fix'!X$428)</f>
        <v>2.9980530108272337E-2</v>
      </c>
      <c r="Y106" s="21">
        <f>('Ratios Calculated fix'!Y106-'Ratios Calculated fix'!Y$428)/('Ratios Calculated fix'!Y$429-'Ratios Calculated fix'!Y$428)</f>
        <v>0.48876047842060405</v>
      </c>
      <c r="Z106" s="21">
        <f>('Ratios Calculated fix'!Z106-'Ratios Calculated fix'!Z$428)/('Ratios Calculated fix'!Z$429-'Ratios Calculated fix'!Z$428)</f>
        <v>0.9700194698917276</v>
      </c>
      <c r="AA106" s="21">
        <f>('Ratios Calculated fix'!AA106-'Ratios Calculated fix'!AA$428)/('Ratios Calculated fix'!AA$429-'Ratios Calculated fix'!AA$428)</f>
        <v>0</v>
      </c>
      <c r="AB106" s="21">
        <f>('Ratios Calculated fix'!AB106-'Ratios Calculated fix'!AB$428)/('Ratios Calculated fix'!AB$429-'Ratios Calculated fix'!AB$428)</f>
        <v>0.93878952579022179</v>
      </c>
      <c r="AC106" s="21">
        <f>('Ratios Calculated fix'!AC106-'Ratios Calculated fix'!AC$428)/('Ratios Calculated fix'!AC$429-'Ratios Calculated fix'!AC$428)</f>
        <v>0.83740070041568415</v>
      </c>
      <c r="AD106" s="21">
        <f>('Ratios Calculated fix'!AD106-'Ratios Calculated fix'!AD$428)/('Ratios Calculated fix'!AD$429-'Ratios Calculated fix'!AD$428)</f>
        <v>0.80818600477447355</v>
      </c>
      <c r="AE106" s="21">
        <f>('Ratios Calculated fix'!AE106-'Ratios Calculated fix'!AE$428)/('Ratios Calculated fix'!AE$429-'Ratios Calculated fix'!AE$428)</f>
        <v>0.52708683800958411</v>
      </c>
      <c r="AF106" s="21">
        <f>('Ratios Calculated fix'!AF106-'Ratios Calculated fix'!AF$428)/('Ratios Calculated fix'!AF$429-'Ratios Calculated fix'!AF$428)</f>
        <v>0.47685115476000622</v>
      </c>
      <c r="AG106" s="21" t="e">
        <f>('Ratios Calculated fix'!AG106-'Ratios Calculated fix'!AG$428)/('Ratios Calculated fix'!AG$429-'Ratios Calculated fix'!AG$428)</f>
        <v>#DIV/0!</v>
      </c>
      <c r="AH106" s="21" t="e">
        <f>('Ratios Calculated fix'!AH106-'Ratios Calculated fix'!AH$428)/('Ratios Calculated fix'!AH$429-'Ratios Calculated fix'!AH$428)</f>
        <v>#DIV/0!</v>
      </c>
      <c r="AI106" s="21">
        <f>('Ratios Calculated fix'!AI106-'Ratios Calculated fix'!AI$428)/('Ratios Calculated fix'!AI$429-'Ratios Calculated fix'!AI$428)</f>
        <v>0.98648208620585143</v>
      </c>
      <c r="AJ106" s="21">
        <f>('Ratios Calculated fix'!AJ106-'Ratios Calculated fix'!AJ$428)/('Ratios Calculated fix'!AJ$429-'Ratios Calculated fix'!AJ$428)</f>
        <v>0.25325947403041771</v>
      </c>
      <c r="AK106" s="21" t="e">
        <f>('Ratios Calculated fix'!AK106-'Ratios Calculated fix'!AK$428)/('Ratios Calculated fix'!AK$429-'Ratios Calculated fix'!AK$428)</f>
        <v>#DIV/0!</v>
      </c>
      <c r="AL106" s="21" t="e">
        <f>('Ratios Calculated fix'!AL106-'Ratios Calculated fix'!AL$428)/('Ratios Calculated fix'!AL$429-'Ratios Calculated fix'!AL$428)</f>
        <v>#DIV/0!</v>
      </c>
      <c r="AM106" s="21">
        <f>('Ratios Calculated fix'!AM106-'Ratios Calculated fix'!AM$428)/('Ratios Calculated fix'!AM$429-'Ratios Calculated fix'!AM$428)</f>
        <v>0.30819656563410985</v>
      </c>
      <c r="AN106" s="21">
        <f>('Ratios Calculated fix'!AN106-'Ratios Calculated fix'!AN$428)/('Ratios Calculated fix'!AN$429-'Ratios Calculated fix'!AN$428)</f>
        <v>0.27089248827570112</v>
      </c>
      <c r="AO106" s="21">
        <f>('Ratios Calculated fix'!AO106-'Ratios Calculated fix'!AO$428)/('Ratios Calculated fix'!AO$429-'Ratios Calculated fix'!AO$428)</f>
        <v>3.270115325992369E-2</v>
      </c>
      <c r="AP106" s="21">
        <f>('Ratios Calculated fix'!AP106-'Ratios Calculated fix'!AP$428)/('Ratios Calculated fix'!AP$429-'Ratios Calculated fix'!AP$428)</f>
        <v>0.56813771518305078</v>
      </c>
      <c r="AQ106" s="21">
        <f>('Ratios Calculated fix'!AQ106-'Ratios Calculated fix'!AQ$428)/('Ratios Calculated fix'!AQ$429-'Ratios Calculated fix'!AQ$428)</f>
        <v>0.55666801868387972</v>
      </c>
      <c r="AR106" s="21">
        <f>('Ratios Calculated fix'!AR106-'Ratios Calculated fix'!AR$428)/('Ratios Calculated fix'!AR$429-'Ratios Calculated fix'!AR$428)</f>
        <v>0.7695699643923325</v>
      </c>
      <c r="AS106" s="21">
        <f>('Ratios Calculated fix'!AS106-'Ratios Calculated fix'!AS$428)/('Ratios Calculated fix'!AS$429-'Ratios Calculated fix'!AS$428)</f>
        <v>0.60481315380755496</v>
      </c>
      <c r="AT106" s="21">
        <f>('Ratios Calculated fix'!AT106-'Ratios Calculated fix'!AT$428)/('Ratios Calculated fix'!AT$429-'Ratios Calculated fix'!AT$428)</f>
        <v>0.42398183589967703</v>
      </c>
      <c r="AU106" s="21">
        <f>('Ratios Calculated fix'!AU106-'Ratios Calculated fix'!AU$428)/('Ratios Calculated fix'!AU$429-'Ratios Calculated fix'!AU$428)</f>
        <v>0.61010899952287101</v>
      </c>
      <c r="AV106" s="21" t="e">
        <f>('Ratios Calculated fix'!AV106-'Ratios Calculated fix'!AV$428)/('Ratios Calculated fix'!AV$429-'Ratios Calculated fix'!AV$428)</f>
        <v>#DIV/0!</v>
      </c>
      <c r="AW106" s="21" t="e">
        <f>('Ratios Calculated fix'!AW106-'Ratios Calculated fix'!AW$428)/('Ratios Calculated fix'!AW$429-'Ratios Calculated fix'!AW$428)</f>
        <v>#DIV/0!</v>
      </c>
      <c r="AX106" s="21" t="e">
        <f>('Ratios Calculated fix'!AX106-'Ratios Calculated fix'!AX$428)/('Ratios Calculated fix'!AX$429-'Ratios Calculated fix'!AX$428)</f>
        <v>#DIV/0!</v>
      </c>
      <c r="AY106" s="21">
        <f>('Ratios Calculated fix'!AY106-'Ratios Calculated fix'!AY$428)/('Ratios Calculated fix'!AY$429-'Ratios Calculated fix'!AY$428)</f>
        <v>0.22767765000115872</v>
      </c>
      <c r="AZ106" s="21">
        <f>('Ratios Calculated fix'!AZ106-'Ratios Calculated fix'!AZ$428)/('Ratios Calculated fix'!AZ$429-'Ratios Calculated fix'!AZ$428)</f>
        <v>0.75512688167220077</v>
      </c>
      <c r="BA106" s="21">
        <f>('Ratios Calculated fix'!BA106-'Ratios Calculated fix'!BA$428)/('Ratios Calculated fix'!BA$429-'Ratios Calculated fix'!BA$428)</f>
        <v>0.74295118595579324</v>
      </c>
      <c r="BB106" s="21" t="e">
        <f>('Ratios Calculated fix'!BB106-'Ratios Calculated fix'!BB$428)/('Ratios Calculated fix'!BB$429-'Ratios Calculated fix'!BB$428)</f>
        <v>#DIV/0!</v>
      </c>
      <c r="BC106" s="21">
        <f>('Ratios Calculated fix'!BC106-'Ratios Calculated fix'!BC$428)/('Ratios Calculated fix'!BC$429-'Ratios Calculated fix'!BC$428)</f>
        <v>0.17940476813959164</v>
      </c>
    </row>
    <row r="107" spans="1:55" x14ac:dyDescent="0.2">
      <c r="A107" s="3" t="s">
        <v>397</v>
      </c>
      <c r="B107" s="3" t="s">
        <v>398</v>
      </c>
      <c r="C107" s="3" t="s">
        <v>52</v>
      </c>
      <c r="D107" s="3">
        <v>189087</v>
      </c>
      <c r="E107" s="3" t="s">
        <v>16</v>
      </c>
      <c r="F107" s="3">
        <v>2019</v>
      </c>
      <c r="G107" s="3" t="s">
        <v>17</v>
      </c>
      <c r="H107" s="4">
        <v>43830</v>
      </c>
      <c r="I107" s="4">
        <v>43889</v>
      </c>
      <c r="J107" s="4">
        <v>43889</v>
      </c>
      <c r="K107" s="5">
        <v>826600000</v>
      </c>
      <c r="L107" s="5">
        <v>826900000</v>
      </c>
      <c r="M107" s="3" t="s">
        <v>399</v>
      </c>
      <c r="N107" s="20">
        <f>('Ratios Calculated fix'!N107-'Ratios Calculated fix'!N$428)/('Ratios Calculated fix'!N$429-'Ratios Calculated fix'!N$428)</f>
        <v>1.3611928065981322E-2</v>
      </c>
      <c r="O107" s="21">
        <f>('Ratios Calculated fix'!O107-'Ratios Calculated fix'!O$428)/('Ratios Calculated fix'!O$429-'Ratios Calculated fix'!O$428)</f>
        <v>8.7475861274336313E-3</v>
      </c>
      <c r="P107" s="21">
        <f>('Ratios Calculated fix'!P107-'Ratios Calculated fix'!P$428)/('Ratios Calculated fix'!P$429-'Ratios Calculated fix'!P$428)</f>
        <v>1.1225913660244079E-3</v>
      </c>
      <c r="Q107" s="21">
        <f>('Ratios Calculated fix'!Q107-'Ratios Calculated fix'!Q$428)/('Ratios Calculated fix'!Q$429-'Ratios Calculated fix'!Q$428)</f>
        <v>0.26736568603715077</v>
      </c>
      <c r="R107" s="21">
        <f>('Ratios Calculated fix'!R107-'Ratios Calculated fix'!R$428)/('Ratios Calculated fix'!R$429-'Ratios Calculated fix'!R$428)</f>
        <v>0.12930212594142512</v>
      </c>
      <c r="S107" s="21">
        <f>('Ratios Calculated fix'!S107-'Ratios Calculated fix'!S$428)/('Ratios Calculated fix'!S$429-'Ratios Calculated fix'!S$428)</f>
        <v>0.12076078513466257</v>
      </c>
      <c r="T107" s="21">
        <f>('Ratios Calculated fix'!T107-'Ratios Calculated fix'!T$428)/('Ratios Calculated fix'!T$429-'Ratios Calculated fix'!T$428)</f>
        <v>0.10832387856078728</v>
      </c>
      <c r="U107" s="21">
        <f>('Ratios Calculated fix'!U107-'Ratios Calculated fix'!U$428)/('Ratios Calculated fix'!U$429-'Ratios Calculated fix'!U$428)</f>
        <v>0.66608752437569663</v>
      </c>
      <c r="V107" s="21">
        <f>('Ratios Calculated fix'!V107-'Ratios Calculated fix'!V$428)/('Ratios Calculated fix'!V$429-'Ratios Calculated fix'!V$428)</f>
        <v>0.53125806846935297</v>
      </c>
      <c r="W107" s="21">
        <f>('Ratios Calculated fix'!W107-'Ratios Calculated fix'!W$428)/('Ratios Calculated fix'!W$429-'Ratios Calculated fix'!W$428)</f>
        <v>0.64445362246916194</v>
      </c>
      <c r="X107" s="21">
        <f>('Ratios Calculated fix'!X107-'Ratios Calculated fix'!X$428)/('Ratios Calculated fix'!X$429-'Ratios Calculated fix'!X$428)</f>
        <v>4.1808638468198947E-2</v>
      </c>
      <c r="Y107" s="21">
        <f>('Ratios Calculated fix'!Y107-'Ratios Calculated fix'!Y$428)/('Ratios Calculated fix'!Y$429-'Ratios Calculated fix'!Y$428)</f>
        <v>0.44528762656923554</v>
      </c>
      <c r="Z107" s="21">
        <f>('Ratios Calculated fix'!Z107-'Ratios Calculated fix'!Z$428)/('Ratios Calculated fix'!Z$429-'Ratios Calculated fix'!Z$428)</f>
        <v>0.95819136153180107</v>
      </c>
      <c r="AA107" s="21">
        <f>('Ratios Calculated fix'!AA107-'Ratios Calculated fix'!AA$428)/('Ratios Calculated fix'!AA$429-'Ratios Calculated fix'!AA$428)</f>
        <v>0.13574556170065094</v>
      </c>
      <c r="AB107" s="21">
        <f>('Ratios Calculated fix'!AB107-'Ratios Calculated fix'!AB$428)/('Ratios Calculated fix'!AB$429-'Ratios Calculated fix'!AB$428)</f>
        <v>0.84384055349796461</v>
      </c>
      <c r="AC107" s="21">
        <f>('Ratios Calculated fix'!AC107-'Ratios Calculated fix'!AC$428)/('Ratios Calculated fix'!AC$429-'Ratios Calculated fix'!AC$428)</f>
        <v>0.75369278569619014</v>
      </c>
      <c r="AD107" s="21">
        <f>('Ratios Calculated fix'!AD107-'Ratios Calculated fix'!AD$428)/('Ratios Calculated fix'!AD$429-'Ratios Calculated fix'!AD$428)</f>
        <v>0.67707838949247279</v>
      </c>
      <c r="AE107" s="21">
        <f>('Ratios Calculated fix'!AE107-'Ratios Calculated fix'!AE$428)/('Ratios Calculated fix'!AE$429-'Ratios Calculated fix'!AE$428)</f>
        <v>0.63600409056481888</v>
      </c>
      <c r="AF107" s="21">
        <f>('Ratios Calculated fix'!AF107-'Ratios Calculated fix'!AF$428)/('Ratios Calculated fix'!AF$429-'Ratios Calculated fix'!AF$428)</f>
        <v>0.43695935951928588</v>
      </c>
      <c r="AG107" s="21" t="e">
        <f>('Ratios Calculated fix'!AG107-'Ratios Calculated fix'!AG$428)/('Ratios Calculated fix'!AG$429-'Ratios Calculated fix'!AG$428)</f>
        <v>#DIV/0!</v>
      </c>
      <c r="AH107" s="21" t="e">
        <f>('Ratios Calculated fix'!AH107-'Ratios Calculated fix'!AH$428)/('Ratios Calculated fix'!AH$429-'Ratios Calculated fix'!AH$428)</f>
        <v>#DIV/0!</v>
      </c>
      <c r="AI107" s="21">
        <f>('Ratios Calculated fix'!AI107-'Ratios Calculated fix'!AI$428)/('Ratios Calculated fix'!AI$429-'Ratios Calculated fix'!AI$428)</f>
        <v>0.98689367226884406</v>
      </c>
      <c r="AJ107" s="21">
        <f>('Ratios Calculated fix'!AJ107-'Ratios Calculated fix'!AJ$428)/('Ratios Calculated fix'!AJ$429-'Ratios Calculated fix'!AJ$428)</f>
        <v>0.11804134668826478</v>
      </c>
      <c r="AK107" s="21" t="e">
        <f>('Ratios Calculated fix'!AK107-'Ratios Calculated fix'!AK$428)/('Ratios Calculated fix'!AK$429-'Ratios Calculated fix'!AK$428)</f>
        <v>#DIV/0!</v>
      </c>
      <c r="AL107" s="21" t="e">
        <f>('Ratios Calculated fix'!AL107-'Ratios Calculated fix'!AL$428)/('Ratios Calculated fix'!AL$429-'Ratios Calculated fix'!AL$428)</f>
        <v>#DIV/0!</v>
      </c>
      <c r="AM107" s="21">
        <f>('Ratios Calculated fix'!AM107-'Ratios Calculated fix'!AM$428)/('Ratios Calculated fix'!AM$429-'Ratios Calculated fix'!AM$428)</f>
        <v>0.30986038653919745</v>
      </c>
      <c r="AN107" s="21">
        <f>('Ratios Calculated fix'!AN107-'Ratios Calculated fix'!AN$428)/('Ratios Calculated fix'!AN$429-'Ratios Calculated fix'!AN$428)</f>
        <v>0.2720509170663567</v>
      </c>
      <c r="AO107" s="21">
        <f>('Ratios Calculated fix'!AO107-'Ratios Calculated fix'!AO$428)/('Ratios Calculated fix'!AO$429-'Ratios Calculated fix'!AO$428)</f>
        <v>2.7109360204527928E-2</v>
      </c>
      <c r="AP107" s="21">
        <f>('Ratios Calculated fix'!AP107-'Ratios Calculated fix'!AP$428)/('Ratios Calculated fix'!AP$429-'Ratios Calculated fix'!AP$428)</f>
        <v>0.56973982386547173</v>
      </c>
      <c r="AQ107" s="21">
        <f>('Ratios Calculated fix'!AQ107-'Ratios Calculated fix'!AQ$428)/('Ratios Calculated fix'!AQ$429-'Ratios Calculated fix'!AQ$428)</f>
        <v>0.50522671239949424</v>
      </c>
      <c r="AR107" s="21">
        <f>('Ratios Calculated fix'!AR107-'Ratios Calculated fix'!AR$428)/('Ratios Calculated fix'!AR$429-'Ratios Calculated fix'!AR$428)</f>
        <v>0.50883536466812462</v>
      </c>
      <c r="AS107" s="21">
        <f>('Ratios Calculated fix'!AS107-'Ratios Calculated fix'!AS$428)/('Ratios Calculated fix'!AS$429-'Ratios Calculated fix'!AS$428)</f>
        <v>0.62877031853110477</v>
      </c>
      <c r="AT107" s="21">
        <f>('Ratios Calculated fix'!AT107-'Ratios Calculated fix'!AT$428)/('Ratios Calculated fix'!AT$429-'Ratios Calculated fix'!AT$428)</f>
        <v>0.30720854559545135</v>
      </c>
      <c r="AU107" s="21">
        <f>('Ratios Calculated fix'!AU107-'Ratios Calculated fix'!AU$428)/('Ratios Calculated fix'!AU$429-'Ratios Calculated fix'!AU$428)</f>
        <v>0.59801317808594823</v>
      </c>
      <c r="AV107" s="21" t="e">
        <f>('Ratios Calculated fix'!AV107-'Ratios Calculated fix'!AV$428)/('Ratios Calculated fix'!AV$429-'Ratios Calculated fix'!AV$428)</f>
        <v>#DIV/0!</v>
      </c>
      <c r="AW107" s="21" t="e">
        <f>('Ratios Calculated fix'!AW107-'Ratios Calculated fix'!AW$428)/('Ratios Calculated fix'!AW$429-'Ratios Calculated fix'!AW$428)</f>
        <v>#DIV/0!</v>
      </c>
      <c r="AX107" s="21" t="e">
        <f>('Ratios Calculated fix'!AX107-'Ratios Calculated fix'!AX$428)/('Ratios Calculated fix'!AX$429-'Ratios Calculated fix'!AX$428)</f>
        <v>#DIV/0!</v>
      </c>
      <c r="AY107" s="21">
        <f>('Ratios Calculated fix'!AY107-'Ratios Calculated fix'!AY$428)/('Ratios Calculated fix'!AY$429-'Ratios Calculated fix'!AY$428)</f>
        <v>0.30679903442643497</v>
      </c>
      <c r="AZ107" s="21">
        <f>('Ratios Calculated fix'!AZ107-'Ratios Calculated fix'!AZ$428)/('Ratios Calculated fix'!AZ$429-'Ratios Calculated fix'!AZ$428)</f>
        <v>0.80504906750723437</v>
      </c>
      <c r="BA107" s="21">
        <f>('Ratios Calculated fix'!BA107-'Ratios Calculated fix'!BA$428)/('Ratios Calculated fix'!BA$429-'Ratios Calculated fix'!BA$428)</f>
        <v>0.74250608954450881</v>
      </c>
      <c r="BB107" s="21" t="e">
        <f>('Ratios Calculated fix'!BB107-'Ratios Calculated fix'!BB$428)/('Ratios Calculated fix'!BB$429-'Ratios Calculated fix'!BB$428)</f>
        <v>#DIV/0!</v>
      </c>
      <c r="BC107" s="21">
        <f>('Ratios Calculated fix'!BC107-'Ratios Calculated fix'!BC$428)/('Ratios Calculated fix'!BC$429-'Ratios Calculated fix'!BC$428)</f>
        <v>0.19337126552321726</v>
      </c>
    </row>
    <row r="108" spans="1:55" x14ac:dyDescent="0.2">
      <c r="A108" s="3" t="s">
        <v>373</v>
      </c>
      <c r="B108" s="3" t="s">
        <v>374</v>
      </c>
      <c r="C108" s="3" t="s">
        <v>15</v>
      </c>
      <c r="D108" s="3">
        <v>231789</v>
      </c>
      <c r="E108" s="3" t="s">
        <v>16</v>
      </c>
      <c r="F108" s="3">
        <v>2019</v>
      </c>
      <c r="G108" s="3" t="s">
        <v>17</v>
      </c>
      <c r="H108" s="4">
        <v>43830</v>
      </c>
      <c r="I108" s="4">
        <v>43874</v>
      </c>
      <c r="J108" s="4">
        <v>43874</v>
      </c>
      <c r="K108" s="5">
        <v>643000000</v>
      </c>
      <c r="L108" s="5">
        <v>645000000</v>
      </c>
      <c r="M108" s="3" t="s">
        <v>375</v>
      </c>
      <c r="N108" s="20">
        <f>('Ratios Calculated fix'!N108-'Ratios Calculated fix'!N$428)/('Ratios Calculated fix'!N$429-'Ratios Calculated fix'!N$428)</f>
        <v>1.2440652205921339E-2</v>
      </c>
      <c r="O108" s="21">
        <f>('Ratios Calculated fix'!O108-'Ratios Calculated fix'!O$428)/('Ratios Calculated fix'!O$429-'Ratios Calculated fix'!O$428)</f>
        <v>1.0220745974728019E-2</v>
      </c>
      <c r="P108" s="21">
        <f>('Ratios Calculated fix'!P108-'Ratios Calculated fix'!P$428)/('Ratios Calculated fix'!P$429-'Ratios Calculated fix'!P$428)</f>
        <v>1.2521198209355995E-2</v>
      </c>
      <c r="Q108" s="21">
        <f>('Ratios Calculated fix'!Q108-'Ratios Calculated fix'!Q$428)/('Ratios Calculated fix'!Q$429-'Ratios Calculated fix'!Q$428)</f>
        <v>0.26847317169034535</v>
      </c>
      <c r="R108" s="21">
        <f>('Ratios Calculated fix'!R108-'Ratios Calculated fix'!R$428)/('Ratios Calculated fix'!R$429-'Ratios Calculated fix'!R$428)</f>
        <v>4.8907675688411284E-2</v>
      </c>
      <c r="S108" s="21">
        <f>('Ratios Calculated fix'!S108-'Ratios Calculated fix'!S$428)/('Ratios Calculated fix'!S$429-'Ratios Calculated fix'!S$428)</f>
        <v>8.9362408461904977E-2</v>
      </c>
      <c r="T108" s="21">
        <f>('Ratios Calculated fix'!T108-'Ratios Calculated fix'!T$428)/('Ratios Calculated fix'!T$429-'Ratios Calculated fix'!T$428)</f>
        <v>3.2899499464647569E-2</v>
      </c>
      <c r="U108" s="21">
        <f>('Ratios Calculated fix'!U108-'Ratios Calculated fix'!U$428)/('Ratios Calculated fix'!U$429-'Ratios Calculated fix'!U$428)</f>
        <v>0.65098892470897274</v>
      </c>
      <c r="V108" s="21">
        <f>('Ratios Calculated fix'!V108-'Ratios Calculated fix'!V$428)/('Ratios Calculated fix'!V$429-'Ratios Calculated fix'!V$428)</f>
        <v>0.52275515401928874</v>
      </c>
      <c r="W108" s="21">
        <f>('Ratios Calculated fix'!W108-'Ratios Calculated fix'!W$428)/('Ratios Calculated fix'!W$429-'Ratios Calculated fix'!W$428)</f>
        <v>0.62946653081213089</v>
      </c>
      <c r="X108" s="21">
        <f>('Ratios Calculated fix'!X108-'Ratios Calculated fix'!X$428)/('Ratios Calculated fix'!X$429-'Ratios Calculated fix'!X$428)</f>
        <v>0.1147797080871126</v>
      </c>
      <c r="Y108" s="21">
        <f>('Ratios Calculated fix'!Y108-'Ratios Calculated fix'!Y$428)/('Ratios Calculated fix'!Y$429-'Ratios Calculated fix'!Y$428)</f>
        <v>0.45047755002980966</v>
      </c>
      <c r="Z108" s="21">
        <f>('Ratios Calculated fix'!Z108-'Ratios Calculated fix'!Z$428)/('Ratios Calculated fix'!Z$429-'Ratios Calculated fix'!Z$428)</f>
        <v>0.88522029191288742</v>
      </c>
      <c r="AA108" s="21">
        <f>('Ratios Calculated fix'!AA108-'Ratios Calculated fix'!AA$428)/('Ratios Calculated fix'!AA$429-'Ratios Calculated fix'!AA$428)</f>
        <v>0.29596958463180489</v>
      </c>
      <c r="AB108" s="21">
        <f>('Ratios Calculated fix'!AB108-'Ratios Calculated fix'!AB$428)/('Ratios Calculated fix'!AB$429-'Ratios Calculated fix'!AB$428)</f>
        <v>0.83913588492862734</v>
      </c>
      <c r="AC108" s="21">
        <f>('Ratios Calculated fix'!AC108-'Ratios Calculated fix'!AC$428)/('Ratios Calculated fix'!AC$429-'Ratios Calculated fix'!AC$428)</f>
        <v>0.30549191969076805</v>
      </c>
      <c r="AD108" s="21">
        <f>('Ratios Calculated fix'!AD108-'Ratios Calculated fix'!AD$428)/('Ratios Calculated fix'!AD$429-'Ratios Calculated fix'!AD$428)</f>
        <v>0.46162583098760562</v>
      </c>
      <c r="AE108" s="21">
        <f>('Ratios Calculated fix'!AE108-'Ratios Calculated fix'!AE$428)/('Ratios Calculated fix'!AE$429-'Ratios Calculated fix'!AE$428)</f>
        <v>0.47694832941392162</v>
      </c>
      <c r="AF108" s="21">
        <f>('Ratios Calculated fix'!AF108-'Ratios Calculated fix'!AF$428)/('Ratios Calculated fix'!AF$429-'Ratios Calculated fix'!AF$428)</f>
        <v>0.39095014391593208</v>
      </c>
      <c r="AG108" s="21" t="e">
        <f>('Ratios Calculated fix'!AG108-'Ratios Calculated fix'!AG$428)/('Ratios Calculated fix'!AG$429-'Ratios Calculated fix'!AG$428)</f>
        <v>#DIV/0!</v>
      </c>
      <c r="AH108" s="21" t="e">
        <f>('Ratios Calculated fix'!AH108-'Ratios Calculated fix'!AH$428)/('Ratios Calculated fix'!AH$429-'Ratios Calculated fix'!AH$428)</f>
        <v>#DIV/0!</v>
      </c>
      <c r="AI108" s="21">
        <f>('Ratios Calculated fix'!AI108-'Ratios Calculated fix'!AI$428)/('Ratios Calculated fix'!AI$429-'Ratios Calculated fix'!AI$428)</f>
        <v>0.9863146064131606</v>
      </c>
      <c r="AJ108" s="21">
        <f>('Ratios Calculated fix'!AJ108-'Ratios Calculated fix'!AJ$428)/('Ratios Calculated fix'!AJ$429-'Ratios Calculated fix'!AJ$428)</f>
        <v>8.8320949604934001E-2</v>
      </c>
      <c r="AK108" s="21" t="e">
        <f>('Ratios Calculated fix'!AK108-'Ratios Calculated fix'!AK$428)/('Ratios Calculated fix'!AK$429-'Ratios Calculated fix'!AK$428)</f>
        <v>#DIV/0!</v>
      </c>
      <c r="AL108" s="21" t="e">
        <f>('Ratios Calculated fix'!AL108-'Ratios Calculated fix'!AL$428)/('Ratios Calculated fix'!AL$429-'Ratios Calculated fix'!AL$428)</f>
        <v>#DIV/0!</v>
      </c>
      <c r="AM108" s="21">
        <f>('Ratios Calculated fix'!AM108-'Ratios Calculated fix'!AM$428)/('Ratios Calculated fix'!AM$429-'Ratios Calculated fix'!AM$428)</f>
        <v>0.31442784122713036</v>
      </c>
      <c r="AN108" s="21">
        <f>('Ratios Calculated fix'!AN108-'Ratios Calculated fix'!AN$428)/('Ratios Calculated fix'!AN$429-'Ratios Calculated fix'!AN$428)</f>
        <v>0.28055923623216594</v>
      </c>
      <c r="AO108" s="21">
        <f>('Ratios Calculated fix'!AO108-'Ratios Calculated fix'!AO$428)/('Ratios Calculated fix'!AO$429-'Ratios Calculated fix'!AO$428)</f>
        <v>0.1678539112868784</v>
      </c>
      <c r="AP108" s="21">
        <f>('Ratios Calculated fix'!AP108-'Ratios Calculated fix'!AP$428)/('Ratios Calculated fix'!AP$429-'Ratios Calculated fix'!AP$428)</f>
        <v>0.56869610751537469</v>
      </c>
      <c r="AQ108" s="21">
        <f>('Ratios Calculated fix'!AQ108-'Ratios Calculated fix'!AQ$428)/('Ratios Calculated fix'!AQ$429-'Ratios Calculated fix'!AQ$428)</f>
        <v>0.55156556869715823</v>
      </c>
      <c r="AR108" s="21">
        <f>('Ratios Calculated fix'!AR108-'Ratios Calculated fix'!AR$428)/('Ratios Calculated fix'!AR$429-'Ratios Calculated fix'!AR$428)</f>
        <v>0.27467675781415224</v>
      </c>
      <c r="AS108" s="21">
        <f>('Ratios Calculated fix'!AS108-'Ratios Calculated fix'!AS$428)/('Ratios Calculated fix'!AS$429-'Ratios Calculated fix'!AS$428)</f>
        <v>0.60345907436606361</v>
      </c>
      <c r="AT108" s="21">
        <f>('Ratios Calculated fix'!AT108-'Ratios Calculated fix'!AT$428)/('Ratios Calculated fix'!AT$429-'Ratios Calculated fix'!AT$428)</f>
        <v>0.38023430294048627</v>
      </c>
      <c r="AU108" s="21">
        <f>('Ratios Calculated fix'!AU108-'Ratios Calculated fix'!AU$428)/('Ratios Calculated fix'!AU$429-'Ratios Calculated fix'!AU$428)</f>
        <v>0.61096308132690735</v>
      </c>
      <c r="AV108" s="21" t="e">
        <f>('Ratios Calculated fix'!AV108-'Ratios Calculated fix'!AV$428)/('Ratios Calculated fix'!AV$429-'Ratios Calculated fix'!AV$428)</f>
        <v>#DIV/0!</v>
      </c>
      <c r="AW108" s="21" t="e">
        <f>('Ratios Calculated fix'!AW108-'Ratios Calculated fix'!AW$428)/('Ratios Calculated fix'!AW$429-'Ratios Calculated fix'!AW$428)</f>
        <v>#DIV/0!</v>
      </c>
      <c r="AX108" s="21" t="e">
        <f>('Ratios Calculated fix'!AX108-'Ratios Calculated fix'!AX$428)/('Ratios Calculated fix'!AX$429-'Ratios Calculated fix'!AX$428)</f>
        <v>#DIV/0!</v>
      </c>
      <c r="AY108" s="21">
        <f>('Ratios Calculated fix'!AY108-'Ratios Calculated fix'!AY$428)/('Ratios Calculated fix'!AY$429-'Ratios Calculated fix'!AY$428)</f>
        <v>0.22042523461062155</v>
      </c>
      <c r="AZ108" s="21">
        <f>('Ratios Calculated fix'!AZ108-'Ratios Calculated fix'!AZ$428)/('Ratios Calculated fix'!AZ$429-'Ratios Calculated fix'!AZ$428)</f>
        <v>0.74706981841124154</v>
      </c>
      <c r="BA108" s="21">
        <f>('Ratios Calculated fix'!BA108-'Ratios Calculated fix'!BA$428)/('Ratios Calculated fix'!BA$429-'Ratios Calculated fix'!BA$428)</f>
        <v>0.74291623245925709</v>
      </c>
      <c r="BB108" s="21" t="e">
        <f>('Ratios Calculated fix'!BB108-'Ratios Calculated fix'!BB$428)/('Ratios Calculated fix'!BB$429-'Ratios Calculated fix'!BB$428)</f>
        <v>#DIV/0!</v>
      </c>
      <c r="BC108" s="21">
        <f>('Ratios Calculated fix'!BC108-'Ratios Calculated fix'!BC$428)/('Ratios Calculated fix'!BC$429-'Ratios Calculated fix'!BC$428)</f>
        <v>0.27527904790285584</v>
      </c>
    </row>
    <row r="109" spans="1:55" x14ac:dyDescent="0.2">
      <c r="A109" s="3" t="s">
        <v>418</v>
      </c>
      <c r="B109" s="3" t="s">
        <v>419</v>
      </c>
      <c r="C109" s="3" t="s">
        <v>59</v>
      </c>
      <c r="D109" s="3">
        <v>546332</v>
      </c>
      <c r="E109" s="3" t="s">
        <v>16</v>
      </c>
      <c r="F109" s="3">
        <v>2019</v>
      </c>
      <c r="G109" s="3" t="s">
        <v>17</v>
      </c>
      <c r="H109" s="4">
        <v>43830</v>
      </c>
      <c r="I109" s="4">
        <v>43875</v>
      </c>
      <c r="J109" s="4">
        <v>43875</v>
      </c>
      <c r="K109" s="5">
        <v>746300000</v>
      </c>
      <c r="L109" s="5">
        <v>746300000</v>
      </c>
      <c r="M109" s="3" t="s">
        <v>420</v>
      </c>
      <c r="N109" s="20">
        <f>('Ratios Calculated fix'!N109-'Ratios Calculated fix'!N$428)/('Ratios Calculated fix'!N$429-'Ratios Calculated fix'!N$428)</f>
        <v>5.993853146562534E-2</v>
      </c>
      <c r="O109" s="21">
        <f>('Ratios Calculated fix'!O109-'Ratios Calculated fix'!O$428)/('Ratios Calculated fix'!O$429-'Ratios Calculated fix'!O$428)</f>
        <v>3.9300003220997484E-2</v>
      </c>
      <c r="P109" s="21">
        <f>('Ratios Calculated fix'!P109-'Ratios Calculated fix'!P$428)/('Ratios Calculated fix'!P$429-'Ratios Calculated fix'!P$428)</f>
        <v>4.966066992656127E-2</v>
      </c>
      <c r="Q109" s="21">
        <f>('Ratios Calculated fix'!Q109-'Ratios Calculated fix'!Q$428)/('Ratios Calculated fix'!Q$429-'Ratios Calculated fix'!Q$428)</f>
        <v>0.26048217334597545</v>
      </c>
      <c r="R109" s="21">
        <f>('Ratios Calculated fix'!R109-'Ratios Calculated fix'!R$428)/('Ratios Calculated fix'!R$429-'Ratios Calculated fix'!R$428)</f>
        <v>4.7040729887803404E-2</v>
      </c>
      <c r="S109" s="21">
        <f>('Ratios Calculated fix'!S109-'Ratios Calculated fix'!S$428)/('Ratios Calculated fix'!S$429-'Ratios Calculated fix'!S$428)</f>
        <v>3.0306435216715312E-2</v>
      </c>
      <c r="T109" s="21">
        <f>('Ratios Calculated fix'!T109-'Ratios Calculated fix'!T$428)/('Ratios Calculated fix'!T$429-'Ratios Calculated fix'!T$428)</f>
        <v>4.1927066950073165E-2</v>
      </c>
      <c r="U109" s="21">
        <f>('Ratios Calculated fix'!U109-'Ratios Calculated fix'!U$428)/('Ratios Calculated fix'!U$429-'Ratios Calculated fix'!U$428)</f>
        <v>0.6449331546627215</v>
      </c>
      <c r="V109" s="21">
        <f>('Ratios Calculated fix'!V109-'Ratios Calculated fix'!V$428)/('Ratios Calculated fix'!V$429-'Ratios Calculated fix'!V$428)</f>
        <v>0.49339916915693699</v>
      </c>
      <c r="W109" s="21">
        <f>('Ratios Calculated fix'!W109-'Ratios Calculated fix'!W$428)/('Ratios Calculated fix'!W$429-'Ratios Calculated fix'!W$428)</f>
        <v>0.62623285245137594</v>
      </c>
      <c r="X109" s="21">
        <f>('Ratios Calculated fix'!X109-'Ratios Calculated fix'!X$428)/('Ratios Calculated fix'!X$429-'Ratios Calculated fix'!X$428)</f>
        <v>0.20744895719886206</v>
      </c>
      <c r="Y109" s="21">
        <f>('Ratios Calculated fix'!Y109-'Ratios Calculated fix'!Y$428)/('Ratios Calculated fix'!Y$429-'Ratios Calculated fix'!Y$428)</f>
        <v>0.53234000515740554</v>
      </c>
      <c r="Z109" s="21">
        <f>('Ratios Calculated fix'!Z109-'Ratios Calculated fix'!Z$428)/('Ratios Calculated fix'!Z$429-'Ratios Calculated fix'!Z$428)</f>
        <v>0.79255104280113797</v>
      </c>
      <c r="AA109" s="21">
        <f>('Ratios Calculated fix'!AA109-'Ratios Calculated fix'!AA$428)/('Ratios Calculated fix'!AA$429-'Ratios Calculated fix'!AA$428)</f>
        <v>0.50279643199884161</v>
      </c>
      <c r="AB109" s="21">
        <f>('Ratios Calculated fix'!AB109-'Ratios Calculated fix'!AB$428)/('Ratios Calculated fix'!AB$429-'Ratios Calculated fix'!AB$428)</f>
        <v>0.91032658659317645</v>
      </c>
      <c r="AC109" s="21">
        <f>('Ratios Calculated fix'!AC109-'Ratios Calculated fix'!AC$428)/('Ratios Calculated fix'!AC$429-'Ratios Calculated fix'!AC$428)</f>
        <v>0.1684863914658547</v>
      </c>
      <c r="AD109" s="21">
        <f>('Ratios Calculated fix'!AD109-'Ratios Calculated fix'!AD$428)/('Ratios Calculated fix'!AD$429-'Ratios Calculated fix'!AD$428)</f>
        <v>0.37812562292932989</v>
      </c>
      <c r="AE109" s="21">
        <f>('Ratios Calculated fix'!AE109-'Ratios Calculated fix'!AE$428)/('Ratios Calculated fix'!AE$429-'Ratios Calculated fix'!AE$428)</f>
        <v>0.41558715882835146</v>
      </c>
      <c r="AF109" s="21">
        <f>('Ratios Calculated fix'!AF109-'Ratios Calculated fix'!AF$428)/('Ratios Calculated fix'!AF$429-'Ratios Calculated fix'!AF$428)</f>
        <v>0.37171443986806796</v>
      </c>
      <c r="AG109" s="21" t="e">
        <f>('Ratios Calculated fix'!AG109-'Ratios Calculated fix'!AG$428)/('Ratios Calculated fix'!AG$429-'Ratios Calculated fix'!AG$428)</f>
        <v>#DIV/0!</v>
      </c>
      <c r="AH109" s="21" t="e">
        <f>('Ratios Calculated fix'!AH109-'Ratios Calculated fix'!AH$428)/('Ratios Calculated fix'!AH$429-'Ratios Calculated fix'!AH$428)</f>
        <v>#DIV/0!</v>
      </c>
      <c r="AI109" s="21">
        <f>('Ratios Calculated fix'!AI109-'Ratios Calculated fix'!AI$428)/('Ratios Calculated fix'!AI$429-'Ratios Calculated fix'!AI$428)</f>
        <v>0.99809109827967635</v>
      </c>
      <c r="AJ109" s="21">
        <f>('Ratios Calculated fix'!AJ109-'Ratios Calculated fix'!AJ$428)/('Ratios Calculated fix'!AJ$429-'Ratios Calculated fix'!AJ$428)</f>
        <v>4.3953556158349436E-2</v>
      </c>
      <c r="AK109" s="21" t="e">
        <f>('Ratios Calculated fix'!AK109-'Ratios Calculated fix'!AK$428)/('Ratios Calculated fix'!AK$429-'Ratios Calculated fix'!AK$428)</f>
        <v>#DIV/0!</v>
      </c>
      <c r="AL109" s="21" t="e">
        <f>('Ratios Calculated fix'!AL109-'Ratios Calculated fix'!AL$428)/('Ratios Calculated fix'!AL$429-'Ratios Calculated fix'!AL$428)</f>
        <v>#DIV/0!</v>
      </c>
      <c r="AM109" s="21">
        <f>('Ratios Calculated fix'!AM109-'Ratios Calculated fix'!AM$428)/('Ratios Calculated fix'!AM$429-'Ratios Calculated fix'!AM$428)</f>
        <v>0.30494839116575168</v>
      </c>
      <c r="AN109" s="21">
        <f>('Ratios Calculated fix'!AN109-'Ratios Calculated fix'!AN$428)/('Ratios Calculated fix'!AN$429-'Ratios Calculated fix'!AN$428)</f>
        <v>0.27193259035817241</v>
      </c>
      <c r="AO109" s="21">
        <f>('Ratios Calculated fix'!AO109-'Ratios Calculated fix'!AO$428)/('Ratios Calculated fix'!AO$429-'Ratios Calculated fix'!AO$428)</f>
        <v>6.4611760997583728E-2</v>
      </c>
      <c r="AP109" s="21">
        <f>('Ratios Calculated fix'!AP109-'Ratios Calculated fix'!AP$428)/('Ratios Calculated fix'!AP$429-'Ratios Calculated fix'!AP$428)</f>
        <v>0.57368515560209632</v>
      </c>
      <c r="AQ109" s="21">
        <f>('Ratios Calculated fix'!AQ109-'Ratios Calculated fix'!AQ$428)/('Ratios Calculated fix'!AQ$429-'Ratios Calculated fix'!AQ$428)</f>
        <v>0.45192408346835777</v>
      </c>
      <c r="AR109" s="21">
        <f>('Ratios Calculated fix'!AR109-'Ratios Calculated fix'!AR$428)/('Ratios Calculated fix'!AR$429-'Ratios Calculated fix'!AR$428)</f>
        <v>0.13903846027842601</v>
      </c>
      <c r="AS109" s="21">
        <f>('Ratios Calculated fix'!AS109-'Ratios Calculated fix'!AS$428)/('Ratios Calculated fix'!AS$429-'Ratios Calculated fix'!AS$428)</f>
        <v>0.58525425608556247</v>
      </c>
      <c r="AT109" s="21">
        <f>('Ratios Calculated fix'!AT109-'Ratios Calculated fix'!AT$428)/('Ratios Calculated fix'!AT$429-'Ratios Calculated fix'!AT$428)</f>
        <v>0.18022566921339836</v>
      </c>
      <c r="AU109" s="21">
        <f>('Ratios Calculated fix'!AU109-'Ratios Calculated fix'!AU$428)/('Ratios Calculated fix'!AU$429-'Ratios Calculated fix'!AU$428)</f>
        <v>0.6606043269724724</v>
      </c>
      <c r="AV109" s="21" t="e">
        <f>('Ratios Calculated fix'!AV109-'Ratios Calculated fix'!AV$428)/('Ratios Calculated fix'!AV$429-'Ratios Calculated fix'!AV$428)</f>
        <v>#DIV/0!</v>
      </c>
      <c r="AW109" s="21" t="e">
        <f>('Ratios Calculated fix'!AW109-'Ratios Calculated fix'!AW$428)/('Ratios Calculated fix'!AW$429-'Ratios Calculated fix'!AW$428)</f>
        <v>#DIV/0!</v>
      </c>
      <c r="AX109" s="21" t="e">
        <f>('Ratios Calculated fix'!AX109-'Ratios Calculated fix'!AX$428)/('Ratios Calculated fix'!AX$429-'Ratios Calculated fix'!AX$428)</f>
        <v>#DIV/0!</v>
      </c>
      <c r="AY109" s="21">
        <f>('Ratios Calculated fix'!AY109-'Ratios Calculated fix'!AY$428)/('Ratios Calculated fix'!AY$429-'Ratios Calculated fix'!AY$428)</f>
        <v>0.29906198008820334</v>
      </c>
      <c r="AZ109" s="21">
        <f>('Ratios Calculated fix'!AZ109-'Ratios Calculated fix'!AZ$428)/('Ratios Calculated fix'!AZ$429-'Ratios Calculated fix'!AZ$428)</f>
        <v>0.77382485921094968</v>
      </c>
      <c r="BA109" s="21">
        <f>('Ratios Calculated fix'!BA109-'Ratios Calculated fix'!BA$428)/('Ratios Calculated fix'!BA$429-'Ratios Calculated fix'!BA$428)</f>
        <v>0.75203352804925128</v>
      </c>
      <c r="BB109" s="21" t="e">
        <f>('Ratios Calculated fix'!BB109-'Ratios Calculated fix'!BB$428)/('Ratios Calculated fix'!BB$429-'Ratios Calculated fix'!BB$428)</f>
        <v>#DIV/0!</v>
      </c>
      <c r="BC109" s="21">
        <f>('Ratios Calculated fix'!BC109-'Ratios Calculated fix'!BC$428)/('Ratios Calculated fix'!BC$429-'Ratios Calculated fix'!BC$428)</f>
        <v>0.17045460809147173</v>
      </c>
    </row>
    <row r="110" spans="1:55" x14ac:dyDescent="0.2">
      <c r="A110" s="3" t="s">
        <v>370</v>
      </c>
      <c r="B110" s="3" t="s">
        <v>371</v>
      </c>
      <c r="C110" s="3" t="s">
        <v>15</v>
      </c>
      <c r="D110" s="3">
        <v>373449</v>
      </c>
      <c r="E110" s="3" t="s">
        <v>16</v>
      </c>
      <c r="F110" s="3">
        <v>2019</v>
      </c>
      <c r="G110" s="3" t="s">
        <v>17</v>
      </c>
      <c r="H110" s="4">
        <v>43769</v>
      </c>
      <c r="I110" s="4">
        <v>43818</v>
      </c>
      <c r="J110" s="4">
        <v>43818</v>
      </c>
      <c r="K110" s="5">
        <v>313700000</v>
      </c>
      <c r="L110" s="5">
        <v>317700000</v>
      </c>
      <c r="M110" s="3" t="s">
        <v>372</v>
      </c>
      <c r="N110" s="20">
        <f>('Ratios Calculated fix'!N110-'Ratios Calculated fix'!N$428)/('Ratios Calculated fix'!N$429-'Ratios Calculated fix'!N$428)</f>
        <v>4.969748982507103E-2</v>
      </c>
      <c r="O110" s="21">
        <f>('Ratios Calculated fix'!O110-'Ratios Calculated fix'!O$428)/('Ratios Calculated fix'!O$429-'Ratios Calculated fix'!O$428)</f>
        <v>4.5611239515417214E-2</v>
      </c>
      <c r="P110" s="21">
        <f>('Ratios Calculated fix'!P110-'Ratios Calculated fix'!P$428)/('Ratios Calculated fix'!P$429-'Ratios Calculated fix'!P$428)</f>
        <v>2.9095664794739823E-2</v>
      </c>
      <c r="Q110" s="21">
        <f>('Ratios Calculated fix'!Q110-'Ratios Calculated fix'!Q$428)/('Ratios Calculated fix'!Q$429-'Ratios Calculated fix'!Q$428)</f>
        <v>0.27707354558607933</v>
      </c>
      <c r="R110" s="21">
        <f>('Ratios Calculated fix'!R110-'Ratios Calculated fix'!R$428)/('Ratios Calculated fix'!R$429-'Ratios Calculated fix'!R$428)</f>
        <v>0.16150177198884555</v>
      </c>
      <c r="S110" s="21">
        <f>('Ratios Calculated fix'!S110-'Ratios Calculated fix'!S$428)/('Ratios Calculated fix'!S$429-'Ratios Calculated fix'!S$428)</f>
        <v>0.31207937413884185</v>
      </c>
      <c r="T110" s="21">
        <f>('Ratios Calculated fix'!T110-'Ratios Calculated fix'!T$428)/('Ratios Calculated fix'!T$429-'Ratios Calculated fix'!T$428)</f>
        <v>0.10550030758742893</v>
      </c>
      <c r="U110" s="21">
        <f>('Ratios Calculated fix'!U110-'Ratios Calculated fix'!U$428)/('Ratios Calculated fix'!U$429-'Ratios Calculated fix'!U$428)</f>
        <v>0.69604790019953811</v>
      </c>
      <c r="V110" s="21">
        <f>('Ratios Calculated fix'!V110-'Ratios Calculated fix'!V$428)/('Ratios Calculated fix'!V$429-'Ratios Calculated fix'!V$428)</f>
        <v>0.68138998121287075</v>
      </c>
      <c r="W110" s="21">
        <f>('Ratios Calculated fix'!W110-'Ratios Calculated fix'!W$428)/('Ratios Calculated fix'!W$429-'Ratios Calculated fix'!W$428)</f>
        <v>0.65992787704277511</v>
      </c>
      <c r="X110" s="21">
        <f>('Ratios Calculated fix'!X110-'Ratios Calculated fix'!X$428)/('Ratios Calculated fix'!X$429-'Ratios Calculated fix'!X$428)</f>
        <v>0.59227801974934069</v>
      </c>
      <c r="Y110" s="21">
        <f>('Ratios Calculated fix'!Y110-'Ratios Calculated fix'!Y$428)/('Ratios Calculated fix'!Y$429-'Ratios Calculated fix'!Y$428)</f>
        <v>0.4304681448477754</v>
      </c>
      <c r="Z110" s="21">
        <f>('Ratios Calculated fix'!Z110-'Ratios Calculated fix'!Z$428)/('Ratios Calculated fix'!Z$429-'Ratios Calculated fix'!Z$428)</f>
        <v>0.40772198025065925</v>
      </c>
      <c r="AA110" s="21">
        <f>('Ratios Calculated fix'!AA110-'Ratios Calculated fix'!AA$428)/('Ratios Calculated fix'!AA$429-'Ratios Calculated fix'!AA$428)</f>
        <v>2.5494188332623815E-2</v>
      </c>
      <c r="AB110" s="21">
        <f>('Ratios Calculated fix'!AB110-'Ratios Calculated fix'!AB$428)/('Ratios Calculated fix'!AB$429-'Ratios Calculated fix'!AB$428)</f>
        <v>0.81811248288307237</v>
      </c>
      <c r="AC110" s="21">
        <f>('Ratios Calculated fix'!AC110-'Ratios Calculated fix'!AC$428)/('Ratios Calculated fix'!AC$429-'Ratios Calculated fix'!AC$428)</f>
        <v>0.30918268799232368</v>
      </c>
      <c r="AD110" s="21">
        <f>('Ratios Calculated fix'!AD110-'Ratios Calculated fix'!AD$428)/('Ratios Calculated fix'!AD$429-'Ratios Calculated fix'!AD$428)</f>
        <v>0.41020451787298429</v>
      </c>
      <c r="AE110" s="21">
        <f>('Ratios Calculated fix'!AE110-'Ratios Calculated fix'!AE$428)/('Ratios Calculated fix'!AE$429-'Ratios Calculated fix'!AE$428)</f>
        <v>0.4663936777385303</v>
      </c>
      <c r="AF110" s="21">
        <f>('Ratios Calculated fix'!AF110-'Ratios Calculated fix'!AF$428)/('Ratios Calculated fix'!AF$429-'Ratios Calculated fix'!AF$428)</f>
        <v>0.38666262187852285</v>
      </c>
      <c r="AG110" s="21" t="e">
        <f>('Ratios Calculated fix'!AG110-'Ratios Calculated fix'!AG$428)/('Ratios Calculated fix'!AG$429-'Ratios Calculated fix'!AG$428)</f>
        <v>#DIV/0!</v>
      </c>
      <c r="AH110" s="21" t="e">
        <f>('Ratios Calculated fix'!AH110-'Ratios Calculated fix'!AH$428)/('Ratios Calculated fix'!AH$429-'Ratios Calculated fix'!AH$428)</f>
        <v>#DIV/0!</v>
      </c>
      <c r="AI110" s="21">
        <f>('Ratios Calculated fix'!AI110-'Ratios Calculated fix'!AI$428)/('Ratios Calculated fix'!AI$429-'Ratios Calculated fix'!AI$428)</f>
        <v>0.98914123406330945</v>
      </c>
      <c r="AJ110" s="21">
        <f>('Ratios Calculated fix'!AJ110-'Ratios Calculated fix'!AJ$428)/('Ratios Calculated fix'!AJ$429-'Ratios Calculated fix'!AJ$428)</f>
        <v>5.9001337092704984E-2</v>
      </c>
      <c r="AK110" s="21" t="e">
        <f>('Ratios Calculated fix'!AK110-'Ratios Calculated fix'!AK$428)/('Ratios Calculated fix'!AK$429-'Ratios Calculated fix'!AK$428)</f>
        <v>#DIV/0!</v>
      </c>
      <c r="AL110" s="21" t="e">
        <f>('Ratios Calculated fix'!AL110-'Ratios Calculated fix'!AL$428)/('Ratios Calculated fix'!AL$429-'Ratios Calculated fix'!AL$428)</f>
        <v>#DIV/0!</v>
      </c>
      <c r="AM110" s="21">
        <f>('Ratios Calculated fix'!AM110-'Ratios Calculated fix'!AM$428)/('Ratios Calculated fix'!AM$429-'Ratios Calculated fix'!AM$428)</f>
        <v>0.31233130023390288</v>
      </c>
      <c r="AN110" s="21">
        <f>('Ratios Calculated fix'!AN110-'Ratios Calculated fix'!AN$428)/('Ratios Calculated fix'!AN$429-'Ratios Calculated fix'!AN$428)</f>
        <v>0.27996119581133105</v>
      </c>
      <c r="AO110" s="21">
        <f>('Ratios Calculated fix'!AO110-'Ratios Calculated fix'!AO$428)/('Ratios Calculated fix'!AO$429-'Ratios Calculated fix'!AO$428)</f>
        <v>9.4198476743476325E-2</v>
      </c>
      <c r="AP110" s="21">
        <f>('Ratios Calculated fix'!AP110-'Ratios Calculated fix'!AP$428)/('Ratios Calculated fix'!AP$429-'Ratios Calculated fix'!AP$428)</f>
        <v>0.57292968912026299</v>
      </c>
      <c r="AQ110" s="21">
        <f>('Ratios Calculated fix'!AQ110-'Ratios Calculated fix'!AQ$428)/('Ratios Calculated fix'!AQ$429-'Ratios Calculated fix'!AQ$428)</f>
        <v>0.49452073014799591</v>
      </c>
      <c r="AR110" s="21">
        <f>('Ratios Calculated fix'!AR110-'Ratios Calculated fix'!AR$428)/('Ratios Calculated fix'!AR$429-'Ratios Calculated fix'!AR$428)</f>
        <v>0.22435992146398676</v>
      </c>
      <c r="AS110" s="21">
        <f>('Ratios Calculated fix'!AS110-'Ratios Calculated fix'!AS$428)/('Ratios Calculated fix'!AS$429-'Ratios Calculated fix'!AS$428)</f>
        <v>0.63725057986770839</v>
      </c>
      <c r="AT110" s="21">
        <f>('Ratios Calculated fix'!AT110-'Ratios Calculated fix'!AT$428)/('Ratios Calculated fix'!AT$429-'Ratios Calculated fix'!AT$428)</f>
        <v>0.25519749928661173</v>
      </c>
      <c r="AU110" s="21">
        <f>('Ratios Calculated fix'!AU110-'Ratios Calculated fix'!AU$428)/('Ratios Calculated fix'!AU$429-'Ratios Calculated fix'!AU$428)</f>
        <v>0.6137513752605015</v>
      </c>
      <c r="AV110" s="21" t="e">
        <f>('Ratios Calculated fix'!AV110-'Ratios Calculated fix'!AV$428)/('Ratios Calculated fix'!AV$429-'Ratios Calculated fix'!AV$428)</f>
        <v>#DIV/0!</v>
      </c>
      <c r="AW110" s="21" t="e">
        <f>('Ratios Calculated fix'!AW110-'Ratios Calculated fix'!AW$428)/('Ratios Calculated fix'!AW$429-'Ratios Calculated fix'!AW$428)</f>
        <v>#DIV/0!</v>
      </c>
      <c r="AX110" s="21" t="e">
        <f>('Ratios Calculated fix'!AX110-'Ratios Calculated fix'!AX$428)/('Ratios Calculated fix'!AX$429-'Ratios Calculated fix'!AX$428)</f>
        <v>#DIV/0!</v>
      </c>
      <c r="AY110" s="21">
        <f>('Ratios Calculated fix'!AY110-'Ratios Calculated fix'!AY$428)/('Ratios Calculated fix'!AY$429-'Ratios Calculated fix'!AY$428)</f>
        <v>0.37064740815163055</v>
      </c>
      <c r="AZ110" s="21">
        <f>('Ratios Calculated fix'!AZ110-'Ratios Calculated fix'!AZ$428)/('Ratios Calculated fix'!AZ$429-'Ratios Calculated fix'!AZ$428)</f>
        <v>0.81928978143295328</v>
      </c>
      <c r="BA110" s="21">
        <f>('Ratios Calculated fix'!BA110-'Ratios Calculated fix'!BA$428)/('Ratios Calculated fix'!BA$429-'Ratios Calculated fix'!BA$428)</f>
        <v>0.74322658633155902</v>
      </c>
      <c r="BB110" s="21" t="e">
        <f>('Ratios Calculated fix'!BB110-'Ratios Calculated fix'!BB$428)/('Ratios Calculated fix'!BB$429-'Ratios Calculated fix'!BB$428)</f>
        <v>#DIV/0!</v>
      </c>
      <c r="BC110" s="21">
        <f>('Ratios Calculated fix'!BC110-'Ratios Calculated fix'!BC$428)/('Ratios Calculated fix'!BC$429-'Ratios Calculated fix'!BC$428)</f>
        <v>0.23101557902231373</v>
      </c>
    </row>
    <row r="111" spans="1:55" x14ac:dyDescent="0.2">
      <c r="A111" s="3" t="s">
        <v>391</v>
      </c>
      <c r="B111" s="3" t="s">
        <v>392</v>
      </c>
      <c r="C111" s="3" t="s">
        <v>45</v>
      </c>
      <c r="D111" s="3">
        <v>80798</v>
      </c>
      <c r="E111" s="3" t="s">
        <v>16</v>
      </c>
      <c r="F111" s="3">
        <v>2019</v>
      </c>
      <c r="G111" s="3" t="s">
        <v>17</v>
      </c>
      <c r="H111" s="4">
        <v>43890</v>
      </c>
      <c r="I111" s="4">
        <v>43909</v>
      </c>
      <c r="J111" s="4">
        <v>43909</v>
      </c>
      <c r="K111" s="5">
        <v>253357000</v>
      </c>
      <c r="L111" s="5">
        <v>255146000</v>
      </c>
      <c r="M111" s="6" t="s">
        <v>393</v>
      </c>
      <c r="N111" s="20">
        <f>('Ratios Calculated fix'!N111-'Ratios Calculated fix'!N$428)/('Ratios Calculated fix'!N$429-'Ratios Calculated fix'!N$428)</f>
        <v>4.4806056766042927E-2</v>
      </c>
      <c r="O111" s="21">
        <f>('Ratios Calculated fix'!O111-'Ratios Calculated fix'!O$428)/('Ratios Calculated fix'!O$429-'Ratios Calculated fix'!O$428)</f>
        <v>6.1761682344540908E-3</v>
      </c>
      <c r="P111" s="21">
        <f>('Ratios Calculated fix'!P111-'Ratios Calculated fix'!P$428)/('Ratios Calculated fix'!P$429-'Ratios Calculated fix'!P$428)</f>
        <v>8.1312703891799187E-3</v>
      </c>
      <c r="Q111" s="21">
        <f>('Ratios Calculated fix'!Q111-'Ratios Calculated fix'!Q$428)/('Ratios Calculated fix'!Q$429-'Ratios Calculated fix'!Q$428)</f>
        <v>0.26100799654465301</v>
      </c>
      <c r="R111" s="21">
        <f>('Ratios Calculated fix'!R111-'Ratios Calculated fix'!R$428)/('Ratios Calculated fix'!R$429-'Ratios Calculated fix'!R$428)</f>
        <v>6.3715771391904569E-2</v>
      </c>
      <c r="S111" s="21">
        <f>('Ratios Calculated fix'!S111-'Ratios Calculated fix'!S$428)/('Ratios Calculated fix'!S$429-'Ratios Calculated fix'!S$428)</f>
        <v>4.6509538362396269E-2</v>
      </c>
      <c r="T111" s="21">
        <f>('Ratios Calculated fix'!T111-'Ratios Calculated fix'!T$428)/('Ratios Calculated fix'!T$429-'Ratios Calculated fix'!T$428)</f>
        <v>5.5780367311240135E-2</v>
      </c>
      <c r="U111" s="21">
        <f>('Ratios Calculated fix'!U111-'Ratios Calculated fix'!U$428)/('Ratios Calculated fix'!U$429-'Ratios Calculated fix'!U$428)</f>
        <v>0.64701106991391222</v>
      </c>
      <c r="V111" s="21">
        <f>('Ratios Calculated fix'!V111-'Ratios Calculated fix'!V$428)/('Ratios Calculated fix'!V$429-'Ratios Calculated fix'!V$428)</f>
        <v>0.49681254379896156</v>
      </c>
      <c r="W111" s="21">
        <f>('Ratios Calculated fix'!W111-'Ratios Calculated fix'!W$428)/('Ratios Calculated fix'!W$429-'Ratios Calculated fix'!W$428)</f>
        <v>0.62805529905974589</v>
      </c>
      <c r="X111" s="21">
        <f>('Ratios Calculated fix'!X111-'Ratios Calculated fix'!X$428)/('Ratios Calculated fix'!X$429-'Ratios Calculated fix'!X$428)</f>
        <v>0.27249176742358405</v>
      </c>
      <c r="Y111" s="21">
        <f>('Ratios Calculated fix'!Y111-'Ratios Calculated fix'!Y$428)/('Ratios Calculated fix'!Y$429-'Ratios Calculated fix'!Y$428)</f>
        <v>0.51516620267996061</v>
      </c>
      <c r="Z111" s="21">
        <f>('Ratios Calculated fix'!Z111-'Ratios Calculated fix'!Z$428)/('Ratios Calculated fix'!Z$429-'Ratios Calculated fix'!Z$428)</f>
        <v>0.72750823257641595</v>
      </c>
      <c r="AA111" s="21">
        <f>('Ratios Calculated fix'!AA111-'Ratios Calculated fix'!AA$428)/('Ratios Calculated fix'!AA$429-'Ratios Calculated fix'!AA$428)</f>
        <v>0.56260238396066375</v>
      </c>
      <c r="AB111" s="21">
        <f>('Ratios Calculated fix'!AB111-'Ratios Calculated fix'!AB$428)/('Ratios Calculated fix'!AB$429-'Ratios Calculated fix'!AB$428)</f>
        <v>0.90049920208543943</v>
      </c>
      <c r="AC111" s="21">
        <f>('Ratios Calculated fix'!AC111-'Ratios Calculated fix'!AC$428)/('Ratios Calculated fix'!AC$429-'Ratios Calculated fix'!AC$428)</f>
        <v>0.2864918572236449</v>
      </c>
      <c r="AD111" s="21">
        <f>('Ratios Calculated fix'!AD111-'Ratios Calculated fix'!AD$428)/('Ratios Calculated fix'!AD$429-'Ratios Calculated fix'!AD$428)</f>
        <v>0.37073557912608207</v>
      </c>
      <c r="AE111" s="21">
        <f>('Ratios Calculated fix'!AE111-'Ratios Calculated fix'!AE$428)/('Ratios Calculated fix'!AE$429-'Ratios Calculated fix'!AE$428)</f>
        <v>0.42151834678397365</v>
      </c>
      <c r="AF111" s="21">
        <f>('Ratios Calculated fix'!AF111-'Ratios Calculated fix'!AF$428)/('Ratios Calculated fix'!AF$429-'Ratios Calculated fix'!AF$428)</f>
        <v>0.38452655290522852</v>
      </c>
      <c r="AG111" s="21" t="e">
        <f>('Ratios Calculated fix'!AG111-'Ratios Calculated fix'!AG$428)/('Ratios Calculated fix'!AG$429-'Ratios Calculated fix'!AG$428)</f>
        <v>#DIV/0!</v>
      </c>
      <c r="AH111" s="21" t="e">
        <f>('Ratios Calculated fix'!AH111-'Ratios Calculated fix'!AH$428)/('Ratios Calculated fix'!AH$429-'Ratios Calculated fix'!AH$428)</f>
        <v>#DIV/0!</v>
      </c>
      <c r="AI111" s="21">
        <f>('Ratios Calculated fix'!AI111-'Ratios Calculated fix'!AI$428)/('Ratios Calculated fix'!AI$429-'Ratios Calculated fix'!AI$428)</f>
        <v>0.98569781548847513</v>
      </c>
      <c r="AJ111" s="21">
        <f>('Ratios Calculated fix'!AJ111-'Ratios Calculated fix'!AJ$428)/('Ratios Calculated fix'!AJ$429-'Ratios Calculated fix'!AJ$428)</f>
        <v>0.13809925275866403</v>
      </c>
      <c r="AK111" s="21" t="e">
        <f>('Ratios Calculated fix'!AK111-'Ratios Calculated fix'!AK$428)/('Ratios Calculated fix'!AK$429-'Ratios Calculated fix'!AK$428)</f>
        <v>#DIV/0!</v>
      </c>
      <c r="AL111" s="21" t="e">
        <f>('Ratios Calculated fix'!AL111-'Ratios Calculated fix'!AL$428)/('Ratios Calculated fix'!AL$429-'Ratios Calculated fix'!AL$428)</f>
        <v>#DIV/0!</v>
      </c>
      <c r="AM111" s="21">
        <f>('Ratios Calculated fix'!AM111-'Ratios Calculated fix'!AM$428)/('Ratios Calculated fix'!AM$429-'Ratios Calculated fix'!AM$428)</f>
        <v>0.31323053511311166</v>
      </c>
      <c r="AN111" s="21">
        <f>('Ratios Calculated fix'!AN111-'Ratios Calculated fix'!AN$428)/('Ratios Calculated fix'!AN$429-'Ratios Calculated fix'!AN$428)</f>
        <v>0.28229800071740968</v>
      </c>
      <c r="AO111" s="21">
        <f>('Ratios Calculated fix'!AO111-'Ratios Calculated fix'!AO$428)/('Ratios Calculated fix'!AO$429-'Ratios Calculated fix'!AO$428)</f>
        <v>0.42606050033512721</v>
      </c>
      <c r="AP111" s="21">
        <f>('Ratios Calculated fix'!AP111-'Ratios Calculated fix'!AP$428)/('Ratios Calculated fix'!AP$429-'Ratios Calculated fix'!AP$428)</f>
        <v>0.58603826021643146</v>
      </c>
      <c r="AQ111" s="21">
        <f>('Ratios Calculated fix'!AQ111-'Ratios Calculated fix'!AQ$428)/('Ratios Calculated fix'!AQ$429-'Ratios Calculated fix'!AQ$428)</f>
        <v>0.64673804682245795</v>
      </c>
      <c r="AR111" s="21">
        <f>('Ratios Calculated fix'!AR111-'Ratios Calculated fix'!AR$428)/('Ratios Calculated fix'!AR$429-'Ratios Calculated fix'!AR$428)</f>
        <v>0.22713764383044041</v>
      </c>
      <c r="AS111" s="21">
        <f>('Ratios Calculated fix'!AS111-'Ratios Calculated fix'!AS$428)/('Ratios Calculated fix'!AS$429-'Ratios Calculated fix'!AS$428)</f>
        <v>0.59756894939879246</v>
      </c>
      <c r="AT111" s="21">
        <f>('Ratios Calculated fix'!AT111-'Ratios Calculated fix'!AT$428)/('Ratios Calculated fix'!AT$429-'Ratios Calculated fix'!AT$428)</f>
        <v>0.47666016558129692</v>
      </c>
      <c r="AU111" s="21">
        <f>('Ratios Calculated fix'!AU111-'Ratios Calculated fix'!AU$428)/('Ratios Calculated fix'!AU$429-'Ratios Calculated fix'!AU$428)</f>
        <v>0.6485583520160606</v>
      </c>
      <c r="AV111" s="21" t="e">
        <f>('Ratios Calculated fix'!AV111-'Ratios Calculated fix'!AV$428)/('Ratios Calculated fix'!AV$429-'Ratios Calculated fix'!AV$428)</f>
        <v>#DIV/0!</v>
      </c>
      <c r="AW111" s="21" t="e">
        <f>('Ratios Calculated fix'!AW111-'Ratios Calculated fix'!AW$428)/('Ratios Calculated fix'!AW$429-'Ratios Calculated fix'!AW$428)</f>
        <v>#DIV/0!</v>
      </c>
      <c r="AX111" s="21" t="e">
        <f>('Ratios Calculated fix'!AX111-'Ratios Calculated fix'!AX$428)/('Ratios Calculated fix'!AX$429-'Ratios Calculated fix'!AX$428)</f>
        <v>#DIV/0!</v>
      </c>
      <c r="AY111" s="21">
        <f>('Ratios Calculated fix'!AY111-'Ratios Calculated fix'!AY$428)/('Ratios Calculated fix'!AY$429-'Ratios Calculated fix'!AY$428)</f>
        <v>0.22580316430069097</v>
      </c>
      <c r="AZ111" s="21">
        <f>('Ratios Calculated fix'!AZ111-'Ratios Calculated fix'!AZ$428)/('Ratios Calculated fix'!AZ$429-'Ratios Calculated fix'!AZ$428)</f>
        <v>0.75248046351487918</v>
      </c>
      <c r="BA111" s="21">
        <f>('Ratios Calculated fix'!BA111-'Ratios Calculated fix'!BA$428)/('Ratios Calculated fix'!BA$429-'Ratios Calculated fix'!BA$428)</f>
        <v>0.74370892391579912</v>
      </c>
      <c r="BB111" s="21" t="e">
        <f>('Ratios Calculated fix'!BB111-'Ratios Calculated fix'!BB$428)/('Ratios Calculated fix'!BB$429-'Ratios Calculated fix'!BB$428)</f>
        <v>#DIV/0!</v>
      </c>
      <c r="BC111" s="21">
        <f>('Ratios Calculated fix'!BC111-'Ratios Calculated fix'!BC$428)/('Ratios Calculated fix'!BC$429-'Ratios Calculated fix'!BC$428)</f>
        <v>0.29965745257513582</v>
      </c>
    </row>
    <row r="112" spans="1:55" x14ac:dyDescent="0.2">
      <c r="A112" s="3" t="s">
        <v>1000</v>
      </c>
      <c r="B112" s="3" t="s">
        <v>1001</v>
      </c>
      <c r="C112" s="3" t="s">
        <v>24</v>
      </c>
      <c r="D112" s="3">
        <v>341807</v>
      </c>
      <c r="E112" s="3" t="s">
        <v>16</v>
      </c>
      <c r="F112" s="3">
        <v>2019</v>
      </c>
      <c r="G112" s="3" t="s">
        <v>17</v>
      </c>
      <c r="H112" s="4">
        <v>43830</v>
      </c>
      <c r="I112" s="4">
        <v>43881</v>
      </c>
      <c r="J112" s="4">
        <v>43881</v>
      </c>
      <c r="K112" s="5">
        <v>132000000</v>
      </c>
      <c r="L112" s="5">
        <v>135000000</v>
      </c>
      <c r="M112" s="3" t="s">
        <v>1002</v>
      </c>
      <c r="N112" s="20">
        <f>('Ratios Calculated fix'!N112-'Ratios Calculated fix'!N$428)/('Ratios Calculated fix'!N$429-'Ratios Calculated fix'!N$428)</f>
        <v>3.854942129956012E-2</v>
      </c>
      <c r="O112" s="21">
        <f>('Ratios Calculated fix'!O112-'Ratios Calculated fix'!O$428)/('Ratios Calculated fix'!O$429-'Ratios Calculated fix'!O$428)</f>
        <v>3.569716196556192E-2</v>
      </c>
      <c r="P112" s="21">
        <f>('Ratios Calculated fix'!P112-'Ratios Calculated fix'!P$428)/('Ratios Calculated fix'!P$429-'Ratios Calculated fix'!P$428)</f>
        <v>1.1683765257115531E-2</v>
      </c>
      <c r="Q112" s="21">
        <f>('Ratios Calculated fix'!Q112-'Ratios Calculated fix'!Q$428)/('Ratios Calculated fix'!Q$429-'Ratios Calculated fix'!Q$428)</f>
        <v>0.26115002365228951</v>
      </c>
      <c r="R112" s="21">
        <f>('Ratios Calculated fix'!R112-'Ratios Calculated fix'!R$428)/('Ratios Calculated fix'!R$429-'Ratios Calculated fix'!R$428)</f>
        <v>9.5587029088870776E-2</v>
      </c>
      <c r="S112" s="21">
        <f>('Ratios Calculated fix'!S112-'Ratios Calculated fix'!S$428)/('Ratios Calculated fix'!S$429-'Ratios Calculated fix'!S$428)</f>
        <v>4.9717636130874954E-3</v>
      </c>
      <c r="T112" s="21">
        <f>('Ratios Calculated fix'!T112-'Ratios Calculated fix'!T$428)/('Ratios Calculated fix'!T$429-'Ratios Calculated fix'!T$428)</f>
        <v>9.5658055150776813E-2</v>
      </c>
      <c r="U112" s="21">
        <f>('Ratios Calculated fix'!U112-'Ratios Calculated fix'!U$428)/('Ratios Calculated fix'!U$429-'Ratios Calculated fix'!U$428)</f>
        <v>0.65047562454662644</v>
      </c>
      <c r="V112" s="21">
        <f>('Ratios Calculated fix'!V112-'Ratios Calculated fix'!V$428)/('Ratios Calculated fix'!V$429-'Ratios Calculated fix'!V$428)</f>
        <v>0.4891869489228915</v>
      </c>
      <c r="W112" s="21">
        <f>('Ratios Calculated fix'!W112-'Ratios Calculated fix'!W$428)/('Ratios Calculated fix'!W$429-'Ratios Calculated fix'!W$428)</f>
        <v>0.6325194105823817</v>
      </c>
      <c r="X112" s="21">
        <f>('Ratios Calculated fix'!X112-'Ratios Calculated fix'!X$428)/('Ratios Calculated fix'!X$429-'Ratios Calculated fix'!X$428)</f>
        <v>9.7081151414387237E-2</v>
      </c>
      <c r="Y112" s="21">
        <f>('Ratios Calculated fix'!Y112-'Ratios Calculated fix'!Y$428)/('Ratios Calculated fix'!Y$429-'Ratios Calculated fix'!Y$428)</f>
        <v>0.60496765869651492</v>
      </c>
      <c r="Z112" s="21">
        <f>('Ratios Calculated fix'!Z112-'Ratios Calculated fix'!Z$428)/('Ratios Calculated fix'!Z$429-'Ratios Calculated fix'!Z$428)</f>
        <v>0.90291884858561278</v>
      </c>
      <c r="AA112" s="21">
        <f>('Ratios Calculated fix'!AA112-'Ratios Calculated fix'!AA$428)/('Ratios Calculated fix'!AA$429-'Ratios Calculated fix'!AA$428)</f>
        <v>0.97900176611253298</v>
      </c>
      <c r="AB112" s="21">
        <f>('Ratios Calculated fix'!AB112-'Ratios Calculated fix'!AB$428)/('Ratios Calculated fix'!AB$429-'Ratios Calculated fix'!AB$428)</f>
        <v>0.89810015734974025</v>
      </c>
      <c r="AC112" s="21">
        <f>('Ratios Calculated fix'!AC112-'Ratios Calculated fix'!AC$428)/('Ratios Calculated fix'!AC$429-'Ratios Calculated fix'!AC$428)</f>
        <v>0.36913133077410593</v>
      </c>
      <c r="AD112" s="21">
        <f>('Ratios Calculated fix'!AD112-'Ratios Calculated fix'!AD$428)/('Ratios Calculated fix'!AD$429-'Ratios Calculated fix'!AD$428)</f>
        <v>0.42919327280696584</v>
      </c>
      <c r="AE112" s="21">
        <f>('Ratios Calculated fix'!AE112-'Ratios Calculated fix'!AE$428)/('Ratios Calculated fix'!AE$429-'Ratios Calculated fix'!AE$428)</f>
        <v>0.4794966510747915</v>
      </c>
      <c r="AF112" s="21">
        <f>('Ratios Calculated fix'!AF112-'Ratios Calculated fix'!AF$428)/('Ratios Calculated fix'!AF$429-'Ratios Calculated fix'!AF$428)</f>
        <v>0.39502271710612785</v>
      </c>
      <c r="AG112" s="21" t="e">
        <f>('Ratios Calculated fix'!AG112-'Ratios Calculated fix'!AG$428)/('Ratios Calculated fix'!AG$429-'Ratios Calculated fix'!AG$428)</f>
        <v>#DIV/0!</v>
      </c>
      <c r="AH112" s="21" t="e">
        <f>('Ratios Calculated fix'!AH112-'Ratios Calculated fix'!AH$428)/('Ratios Calculated fix'!AH$429-'Ratios Calculated fix'!AH$428)</f>
        <v>#DIV/0!</v>
      </c>
      <c r="AI112" s="21">
        <f>('Ratios Calculated fix'!AI112-'Ratios Calculated fix'!AI$428)/('Ratios Calculated fix'!AI$429-'Ratios Calculated fix'!AI$428)</f>
        <v>0.98582507264713182</v>
      </c>
      <c r="AJ112" s="21">
        <f>('Ratios Calculated fix'!AJ112-'Ratios Calculated fix'!AJ$428)/('Ratios Calculated fix'!AJ$429-'Ratios Calculated fix'!AJ$428)</f>
        <v>0.212549872737754</v>
      </c>
      <c r="AK112" s="21" t="e">
        <f>('Ratios Calculated fix'!AK112-'Ratios Calculated fix'!AK$428)/('Ratios Calculated fix'!AK$429-'Ratios Calculated fix'!AK$428)</f>
        <v>#DIV/0!</v>
      </c>
      <c r="AL112" s="21" t="e">
        <f>('Ratios Calculated fix'!AL112-'Ratios Calculated fix'!AL$428)/('Ratios Calculated fix'!AL$429-'Ratios Calculated fix'!AL$428)</f>
        <v>#DIV/0!</v>
      </c>
      <c r="AM112" s="21">
        <f>('Ratios Calculated fix'!AM112-'Ratios Calculated fix'!AM$428)/('Ratios Calculated fix'!AM$429-'Ratios Calculated fix'!AM$428)</f>
        <v>0.30980793459910122</v>
      </c>
      <c r="AN112" s="21">
        <f>('Ratios Calculated fix'!AN112-'Ratios Calculated fix'!AN$428)/('Ratios Calculated fix'!AN$429-'Ratios Calculated fix'!AN$428)</f>
        <v>0.274889269056801</v>
      </c>
      <c r="AO112" s="21">
        <f>('Ratios Calculated fix'!AO112-'Ratios Calculated fix'!AO$428)/('Ratios Calculated fix'!AO$429-'Ratios Calculated fix'!AO$428)</f>
        <v>0.15994703336353389</v>
      </c>
      <c r="AP112" s="21">
        <f>('Ratios Calculated fix'!AP112-'Ratios Calculated fix'!AP$428)/('Ratios Calculated fix'!AP$429-'Ratios Calculated fix'!AP$428)</f>
        <v>0.59602617544682079</v>
      </c>
      <c r="AQ112" s="21">
        <f>('Ratios Calculated fix'!AQ112-'Ratios Calculated fix'!AQ$428)/('Ratios Calculated fix'!AQ$429-'Ratios Calculated fix'!AQ$428)</f>
        <v>0.5632282000593396</v>
      </c>
      <c r="AR112" s="21">
        <f>('Ratios Calculated fix'!AR112-'Ratios Calculated fix'!AR$428)/('Ratios Calculated fix'!AR$429-'Ratios Calculated fix'!AR$428)</f>
        <v>0.30199129372310068</v>
      </c>
      <c r="AS112" s="21">
        <f>('Ratios Calculated fix'!AS112-'Ratios Calculated fix'!AS$428)/('Ratios Calculated fix'!AS$429-'Ratios Calculated fix'!AS$428)</f>
        <v>0.59112077854503786</v>
      </c>
      <c r="AT112" s="21">
        <f>('Ratios Calculated fix'!AT112-'Ratios Calculated fix'!AT$428)/('Ratios Calculated fix'!AT$429-'Ratios Calculated fix'!AT$428)</f>
        <v>0.41234417178911387</v>
      </c>
      <c r="AU112" s="21">
        <f>('Ratios Calculated fix'!AU112-'Ratios Calculated fix'!AU$428)/('Ratios Calculated fix'!AU$429-'Ratios Calculated fix'!AU$428)</f>
        <v>0.64479495955917754</v>
      </c>
      <c r="AV112" s="21" t="e">
        <f>('Ratios Calculated fix'!AV112-'Ratios Calculated fix'!AV$428)/('Ratios Calculated fix'!AV$429-'Ratios Calculated fix'!AV$428)</f>
        <v>#DIV/0!</v>
      </c>
      <c r="AW112" s="21" t="e">
        <f>('Ratios Calculated fix'!AW112-'Ratios Calculated fix'!AW$428)/('Ratios Calculated fix'!AW$429-'Ratios Calculated fix'!AW$428)</f>
        <v>#DIV/0!</v>
      </c>
      <c r="AX112" s="21" t="e">
        <f>('Ratios Calculated fix'!AX112-'Ratios Calculated fix'!AX$428)/('Ratios Calculated fix'!AX$429-'Ratios Calculated fix'!AX$428)</f>
        <v>#DIV/0!</v>
      </c>
      <c r="AY112" s="21">
        <f>('Ratios Calculated fix'!AY112-'Ratios Calculated fix'!AY$428)/('Ratios Calculated fix'!AY$429-'Ratios Calculated fix'!AY$428)</f>
        <v>0.25270608506853476</v>
      </c>
      <c r="AZ112" s="21">
        <f>('Ratios Calculated fix'!AZ112-'Ratios Calculated fix'!AZ$428)/('Ratios Calculated fix'!AZ$429-'Ratios Calculated fix'!AZ$428)</f>
        <v>0.76977684421319847</v>
      </c>
      <c r="BA112" s="21">
        <f>('Ratios Calculated fix'!BA112-'Ratios Calculated fix'!BA$428)/('Ratios Calculated fix'!BA$429-'Ratios Calculated fix'!BA$428)</f>
        <v>0.74344308489618749</v>
      </c>
      <c r="BB112" s="21" t="e">
        <f>('Ratios Calculated fix'!BB112-'Ratios Calculated fix'!BB$428)/('Ratios Calculated fix'!BB$429-'Ratios Calculated fix'!BB$428)</f>
        <v>#DIV/0!</v>
      </c>
      <c r="BC112" s="21">
        <f>('Ratios Calculated fix'!BC112-'Ratios Calculated fix'!BC$428)/('Ratios Calculated fix'!BC$429-'Ratios Calculated fix'!BC$428)</f>
        <v>0.2374890150279004</v>
      </c>
    </row>
    <row r="113" spans="1:55" x14ac:dyDescent="0.2">
      <c r="A113" s="3" t="s">
        <v>361</v>
      </c>
      <c r="B113" s="3" t="s">
        <v>362</v>
      </c>
      <c r="C113" s="3" t="s">
        <v>24</v>
      </c>
      <c r="D113" s="3">
        <v>89750</v>
      </c>
      <c r="E113" s="3" t="s">
        <v>16</v>
      </c>
      <c r="F113" s="3">
        <v>2019</v>
      </c>
      <c r="G113" s="3" t="s">
        <v>17</v>
      </c>
      <c r="H113" s="4">
        <v>43830</v>
      </c>
      <c r="I113" s="4">
        <v>43882</v>
      </c>
      <c r="J113" s="4">
        <v>43882</v>
      </c>
      <c r="K113" s="5">
        <v>716000000</v>
      </c>
      <c r="L113" s="5">
        <v>726300000</v>
      </c>
      <c r="M113" s="3" t="s">
        <v>363</v>
      </c>
      <c r="N113" s="20">
        <f>('Ratios Calculated fix'!N113-'Ratios Calculated fix'!N$428)/('Ratios Calculated fix'!N$429-'Ratios Calculated fix'!N$428)</f>
        <v>4.469981534657614E-2</v>
      </c>
      <c r="O113" s="21">
        <f>('Ratios Calculated fix'!O113-'Ratios Calculated fix'!O$428)/('Ratios Calculated fix'!O$429-'Ratios Calculated fix'!O$428)</f>
        <v>3.2509835139293487E-2</v>
      </c>
      <c r="P113" s="21">
        <f>('Ratios Calculated fix'!P113-'Ratios Calculated fix'!P$428)/('Ratios Calculated fix'!P$429-'Ratios Calculated fix'!P$428)</f>
        <v>1.1856064487159881E-2</v>
      </c>
      <c r="Q113" s="21">
        <f>('Ratios Calculated fix'!Q113-'Ratios Calculated fix'!Q$428)/('Ratios Calculated fix'!Q$429-'Ratios Calculated fix'!Q$428)</f>
        <v>0.26009561611678761</v>
      </c>
      <c r="R113" s="21">
        <f>('Ratios Calculated fix'!R113-'Ratios Calculated fix'!R$428)/('Ratios Calculated fix'!R$429-'Ratios Calculated fix'!R$428)</f>
        <v>5.9844605983387276E-2</v>
      </c>
      <c r="S113" s="21">
        <f>('Ratios Calculated fix'!S113-'Ratios Calculated fix'!S$428)/('Ratios Calculated fix'!S$429-'Ratios Calculated fix'!S$428)</f>
        <v>6.0540872189696693E-3</v>
      </c>
      <c r="T113" s="21">
        <f>('Ratios Calculated fix'!T113-'Ratios Calculated fix'!T$428)/('Ratios Calculated fix'!T$429-'Ratios Calculated fix'!T$428)</f>
        <v>5.934548919363971E-2</v>
      </c>
      <c r="U113" s="21">
        <f>('Ratios Calculated fix'!U113-'Ratios Calculated fix'!U$428)/('Ratios Calculated fix'!U$429-'Ratios Calculated fix'!U$428)</f>
        <v>0.64579363924065847</v>
      </c>
      <c r="V113" s="21">
        <f>('Ratios Calculated fix'!V113-'Ratios Calculated fix'!V$428)/('Ratios Calculated fix'!V$429-'Ratios Calculated fix'!V$428)</f>
        <v>0.48921752785738976</v>
      </c>
      <c r="W113" s="21">
        <f>('Ratios Calculated fix'!W113-'Ratios Calculated fix'!W$428)/('Ratios Calculated fix'!W$429-'Ratios Calculated fix'!W$428)</f>
        <v>0.62758648214223556</v>
      </c>
      <c r="X113" s="21">
        <f>('Ratios Calculated fix'!X113-'Ratios Calculated fix'!X$428)/('Ratios Calculated fix'!X$429-'Ratios Calculated fix'!X$428)</f>
        <v>0.11543372621368825</v>
      </c>
      <c r="Y113" s="21">
        <f>('Ratios Calculated fix'!Y113-'Ratios Calculated fix'!Y$428)/('Ratios Calculated fix'!Y$429-'Ratios Calculated fix'!Y$428)</f>
        <v>0.72426170747070651</v>
      </c>
      <c r="Z113" s="21">
        <f>('Ratios Calculated fix'!Z113-'Ratios Calculated fix'!Z$428)/('Ratios Calculated fix'!Z$429-'Ratios Calculated fix'!Z$428)</f>
        <v>0.8845662737863117</v>
      </c>
      <c r="AA113" s="21">
        <f>('Ratios Calculated fix'!AA113-'Ratios Calculated fix'!AA$428)/('Ratios Calculated fix'!AA$429-'Ratios Calculated fix'!AA$428)</f>
        <v>0.87468704605766379</v>
      </c>
      <c r="AB113" s="21">
        <f>('Ratios Calculated fix'!AB113-'Ratios Calculated fix'!AB$428)/('Ratios Calculated fix'!AB$429-'Ratios Calculated fix'!AB$428)</f>
        <v>0.91867076307714512</v>
      </c>
      <c r="AC113" s="21">
        <f>('Ratios Calculated fix'!AC113-'Ratios Calculated fix'!AC$428)/('Ratios Calculated fix'!AC$429-'Ratios Calculated fix'!AC$428)</f>
        <v>0.54248360514476823</v>
      </c>
      <c r="AD113" s="21">
        <f>('Ratios Calculated fix'!AD113-'Ratios Calculated fix'!AD$428)/('Ratios Calculated fix'!AD$429-'Ratios Calculated fix'!AD$428)</f>
        <v>0.43238469092333209</v>
      </c>
      <c r="AE113" s="21">
        <f>('Ratios Calculated fix'!AE113-'Ratios Calculated fix'!AE$428)/('Ratios Calculated fix'!AE$429-'Ratios Calculated fix'!AE$428)</f>
        <v>0.49161205547719744</v>
      </c>
      <c r="AF113" s="21">
        <f>('Ratios Calculated fix'!AF113-'Ratios Calculated fix'!AF$428)/('Ratios Calculated fix'!AF$429-'Ratios Calculated fix'!AF$428)</f>
        <v>0.40589622487282268</v>
      </c>
      <c r="AG113" s="21" t="e">
        <f>('Ratios Calculated fix'!AG113-'Ratios Calculated fix'!AG$428)/('Ratios Calculated fix'!AG$429-'Ratios Calculated fix'!AG$428)</f>
        <v>#DIV/0!</v>
      </c>
      <c r="AH113" s="21" t="e">
        <f>('Ratios Calculated fix'!AH113-'Ratios Calculated fix'!AH$428)/('Ratios Calculated fix'!AH$429-'Ratios Calculated fix'!AH$428)</f>
        <v>#DIV/0!</v>
      </c>
      <c r="AI113" s="21">
        <f>('Ratios Calculated fix'!AI113-'Ratios Calculated fix'!AI$428)/('Ratios Calculated fix'!AI$429-'Ratios Calculated fix'!AI$428)</f>
        <v>0.98530162583995451</v>
      </c>
      <c r="AJ113" s="21">
        <f>('Ratios Calculated fix'!AJ113-'Ratios Calculated fix'!AJ$428)/('Ratios Calculated fix'!AJ$429-'Ratios Calculated fix'!AJ$428)</f>
        <v>0.15551977887916113</v>
      </c>
      <c r="AK113" s="21" t="e">
        <f>('Ratios Calculated fix'!AK113-'Ratios Calculated fix'!AK$428)/('Ratios Calculated fix'!AK$429-'Ratios Calculated fix'!AK$428)</f>
        <v>#DIV/0!</v>
      </c>
      <c r="AL113" s="21" t="e">
        <f>('Ratios Calculated fix'!AL113-'Ratios Calculated fix'!AL$428)/('Ratios Calculated fix'!AL$429-'Ratios Calculated fix'!AL$428)</f>
        <v>#DIV/0!</v>
      </c>
      <c r="AM113" s="21">
        <f>('Ratios Calculated fix'!AM113-'Ratios Calculated fix'!AM$428)/('Ratios Calculated fix'!AM$429-'Ratios Calculated fix'!AM$428)</f>
        <v>0.30775180405723113</v>
      </c>
      <c r="AN113" s="21">
        <f>('Ratios Calculated fix'!AN113-'Ratios Calculated fix'!AN$428)/('Ratios Calculated fix'!AN$429-'Ratios Calculated fix'!AN$428)</f>
        <v>0.27219708995591463</v>
      </c>
      <c r="AO113" s="21">
        <f>('Ratios Calculated fix'!AO113-'Ratios Calculated fix'!AO$428)/('Ratios Calculated fix'!AO$429-'Ratios Calculated fix'!AO$428)</f>
        <v>8.0415812873179629E-2</v>
      </c>
      <c r="AP113" s="21">
        <f>('Ratios Calculated fix'!AP113-'Ratios Calculated fix'!AP$428)/('Ratios Calculated fix'!AP$429-'Ratios Calculated fix'!AP$428)</f>
        <v>0.57863636233417248</v>
      </c>
      <c r="AQ113" s="21">
        <f>('Ratios Calculated fix'!AQ113-'Ratios Calculated fix'!AQ$428)/('Ratios Calculated fix'!AQ$429-'Ratios Calculated fix'!AQ$428)</f>
        <v>0.52931604820192868</v>
      </c>
      <c r="AR113" s="21">
        <f>('Ratios Calculated fix'!AR113-'Ratios Calculated fix'!AR$428)/('Ratios Calculated fix'!AR$429-'Ratios Calculated fix'!AR$428)</f>
        <v>0.33892040131724699</v>
      </c>
      <c r="AS113" s="21">
        <f>('Ratios Calculated fix'!AS113-'Ratios Calculated fix'!AS$428)/('Ratios Calculated fix'!AS$429-'Ratios Calculated fix'!AS$428)</f>
        <v>0.57185990752265092</v>
      </c>
      <c r="AT113" s="21">
        <f>('Ratios Calculated fix'!AT113-'Ratios Calculated fix'!AT$428)/('Ratios Calculated fix'!AT$429-'Ratios Calculated fix'!AT$428)</f>
        <v>0.33757249176595999</v>
      </c>
      <c r="AU113" s="21">
        <f>('Ratios Calculated fix'!AU113-'Ratios Calculated fix'!AU$428)/('Ratios Calculated fix'!AU$429-'Ratios Calculated fix'!AU$428)</f>
        <v>0.66348025810856737</v>
      </c>
      <c r="AV113" s="21" t="e">
        <f>('Ratios Calculated fix'!AV113-'Ratios Calculated fix'!AV$428)/('Ratios Calculated fix'!AV$429-'Ratios Calculated fix'!AV$428)</f>
        <v>#DIV/0!</v>
      </c>
      <c r="AW113" s="21" t="e">
        <f>('Ratios Calculated fix'!AW113-'Ratios Calculated fix'!AW$428)/('Ratios Calculated fix'!AW$429-'Ratios Calculated fix'!AW$428)</f>
        <v>#DIV/0!</v>
      </c>
      <c r="AX113" s="21" t="e">
        <f>('Ratios Calculated fix'!AX113-'Ratios Calculated fix'!AX$428)/('Ratios Calculated fix'!AX$429-'Ratios Calculated fix'!AX$428)</f>
        <v>#DIV/0!</v>
      </c>
      <c r="AY113" s="21">
        <f>('Ratios Calculated fix'!AY113-'Ratios Calculated fix'!AY$428)/('Ratios Calculated fix'!AY$429-'Ratios Calculated fix'!AY$428)</f>
        <v>0.26011334440370631</v>
      </c>
      <c r="AZ113" s="21">
        <f>('Ratios Calculated fix'!AZ113-'Ratios Calculated fix'!AZ$428)/('Ratios Calculated fix'!AZ$429-'Ratios Calculated fix'!AZ$428)</f>
        <v>0.77339721125444238</v>
      </c>
      <c r="BA113" s="21">
        <f>('Ratios Calculated fix'!BA113-'Ratios Calculated fix'!BA$428)/('Ratios Calculated fix'!BA$429-'Ratios Calculated fix'!BA$428)</f>
        <v>0.7440066130981734</v>
      </c>
      <c r="BB113" s="21" t="e">
        <f>('Ratios Calculated fix'!BB113-'Ratios Calculated fix'!BB$428)/('Ratios Calculated fix'!BB$429-'Ratios Calculated fix'!BB$428)</f>
        <v>#DIV/0!</v>
      </c>
      <c r="BC113" s="21">
        <f>('Ratios Calculated fix'!BC113-'Ratios Calculated fix'!BC$428)/('Ratios Calculated fix'!BC$429-'Ratios Calculated fix'!BC$428)</f>
        <v>0.20087993230644582</v>
      </c>
    </row>
    <row r="114" spans="1:55" x14ac:dyDescent="0.2">
      <c r="A114" s="3" t="s">
        <v>1138</v>
      </c>
      <c r="B114" s="3" t="s">
        <v>1139</v>
      </c>
      <c r="C114" s="3" t="s">
        <v>38</v>
      </c>
      <c r="D114" s="3">
        <v>261356</v>
      </c>
      <c r="E114" s="3" t="s">
        <v>16</v>
      </c>
      <c r="F114" s="3">
        <v>2019</v>
      </c>
      <c r="G114" s="3" t="s">
        <v>17</v>
      </c>
      <c r="H114" s="4">
        <v>43769</v>
      </c>
      <c r="I114" s="4">
        <v>43789</v>
      </c>
      <c r="J114" s="4">
        <v>43789</v>
      </c>
      <c r="K114" s="5">
        <v>1802000000</v>
      </c>
      <c r="L114" s="5">
        <v>1815000000</v>
      </c>
      <c r="M114" s="3" t="s">
        <v>1140</v>
      </c>
      <c r="N114" s="20">
        <f>('Ratios Calculated fix'!N114-'Ratios Calculated fix'!N$428)/('Ratios Calculated fix'!N$429-'Ratios Calculated fix'!N$428)</f>
        <v>2.5071436610230768E-2</v>
      </c>
      <c r="O114" s="21">
        <f>('Ratios Calculated fix'!O114-'Ratios Calculated fix'!O$428)/('Ratios Calculated fix'!O$429-'Ratios Calculated fix'!O$428)</f>
        <v>2.2847790549437828E-2</v>
      </c>
      <c r="P114" s="21">
        <f>('Ratios Calculated fix'!P114-'Ratios Calculated fix'!P$428)/('Ratios Calculated fix'!P$429-'Ratios Calculated fix'!P$428)</f>
        <v>1.8479652780852247E-2</v>
      </c>
      <c r="Q114" s="21">
        <f>('Ratios Calculated fix'!Q114-'Ratios Calculated fix'!Q$428)/('Ratios Calculated fix'!Q$429-'Ratios Calculated fix'!Q$428)</f>
        <v>0.26111512609340548</v>
      </c>
      <c r="R114" s="21">
        <f>('Ratios Calculated fix'!R114-'Ratios Calculated fix'!R$428)/('Ratios Calculated fix'!R$429-'Ratios Calculated fix'!R$428)</f>
        <v>7.0050552270562894E-2</v>
      </c>
      <c r="S114" s="21">
        <f>('Ratios Calculated fix'!S114-'Ratios Calculated fix'!S$428)/('Ratios Calculated fix'!S$429-'Ratios Calculated fix'!S$428)</f>
        <v>9.3461256246312241E-2</v>
      </c>
      <c r="T114" s="21">
        <f>('Ratios Calculated fix'!T114-'Ratios Calculated fix'!T$428)/('Ratios Calculated fix'!T$429-'Ratios Calculated fix'!T$428)</f>
        <v>5.3503829063530566E-2</v>
      </c>
      <c r="U114" s="21">
        <f>('Ratios Calculated fix'!U114-'Ratios Calculated fix'!U$428)/('Ratios Calculated fix'!U$429-'Ratios Calculated fix'!U$428)</f>
        <v>0.6477719938033879</v>
      </c>
      <c r="V114" s="21">
        <f>('Ratios Calculated fix'!V114-'Ratios Calculated fix'!V$428)/('Ratios Calculated fix'!V$429-'Ratios Calculated fix'!V$428)</f>
        <v>0.50572464206207468</v>
      </c>
      <c r="W114" s="21">
        <f>('Ratios Calculated fix'!W114-'Ratios Calculated fix'!W$428)/('Ratios Calculated fix'!W$429-'Ratios Calculated fix'!W$428)</f>
        <v>0.62790247266304866</v>
      </c>
      <c r="X114" s="21">
        <f>('Ratios Calculated fix'!X114-'Ratios Calculated fix'!X$428)/('Ratios Calculated fix'!X$429-'Ratios Calculated fix'!X$428)</f>
        <v>0.13095988524162264</v>
      </c>
      <c r="Y114" s="21">
        <f>('Ratios Calculated fix'!Y114-'Ratios Calculated fix'!Y$428)/('Ratios Calculated fix'!Y$429-'Ratios Calculated fix'!Y$428)</f>
        <v>0.50664525908210734</v>
      </c>
      <c r="Z114" s="21">
        <f>('Ratios Calculated fix'!Z114-'Ratios Calculated fix'!Z$428)/('Ratios Calculated fix'!Z$429-'Ratios Calculated fix'!Z$428)</f>
        <v>0.86904011475837728</v>
      </c>
      <c r="AA114" s="21">
        <f>('Ratios Calculated fix'!AA114-'Ratios Calculated fix'!AA$428)/('Ratios Calculated fix'!AA$429-'Ratios Calculated fix'!AA$428)</f>
        <v>0.53250499793000927</v>
      </c>
      <c r="AB114" s="21">
        <f>('Ratios Calculated fix'!AB114-'Ratios Calculated fix'!AB$428)/('Ratios Calculated fix'!AB$429-'Ratios Calculated fix'!AB$428)</f>
        <v>0.89868048495929664</v>
      </c>
      <c r="AC114" s="21">
        <f>('Ratios Calculated fix'!AC114-'Ratios Calculated fix'!AC$428)/('Ratios Calculated fix'!AC$429-'Ratios Calculated fix'!AC$428)</f>
        <v>0.43353573962552644</v>
      </c>
      <c r="AD114" s="21">
        <f>('Ratios Calculated fix'!AD114-'Ratios Calculated fix'!AD$428)/('Ratios Calculated fix'!AD$429-'Ratios Calculated fix'!AD$428)</f>
        <v>0.53910364094558016</v>
      </c>
      <c r="AE114" s="21">
        <f>('Ratios Calculated fix'!AE114-'Ratios Calculated fix'!AE$428)/('Ratios Calculated fix'!AE$429-'Ratios Calculated fix'!AE$428)</f>
        <v>0.56833984950974781</v>
      </c>
      <c r="AF114" s="21">
        <f>('Ratios Calculated fix'!AF114-'Ratios Calculated fix'!AF$428)/('Ratios Calculated fix'!AF$429-'Ratios Calculated fix'!AF$428)</f>
        <v>0.41406490532723</v>
      </c>
      <c r="AG114" s="21" t="e">
        <f>('Ratios Calculated fix'!AG114-'Ratios Calculated fix'!AG$428)/('Ratios Calculated fix'!AG$429-'Ratios Calculated fix'!AG$428)</f>
        <v>#DIV/0!</v>
      </c>
      <c r="AH114" s="21" t="e">
        <f>('Ratios Calculated fix'!AH114-'Ratios Calculated fix'!AH$428)/('Ratios Calculated fix'!AH$429-'Ratios Calculated fix'!AH$428)</f>
        <v>#DIV/0!</v>
      </c>
      <c r="AI114" s="21">
        <f>('Ratios Calculated fix'!AI114-'Ratios Calculated fix'!AI$428)/('Ratios Calculated fix'!AI$429-'Ratios Calculated fix'!AI$428)</f>
        <v>0.98552487475659201</v>
      </c>
      <c r="AJ114" s="21">
        <f>('Ratios Calculated fix'!AJ114-'Ratios Calculated fix'!AJ$428)/('Ratios Calculated fix'!AJ$429-'Ratios Calculated fix'!AJ$428)</f>
        <v>0.14136310894025003</v>
      </c>
      <c r="AK114" s="21" t="e">
        <f>('Ratios Calculated fix'!AK114-'Ratios Calculated fix'!AK$428)/('Ratios Calculated fix'!AK$429-'Ratios Calculated fix'!AK$428)</f>
        <v>#DIV/0!</v>
      </c>
      <c r="AL114" s="21" t="e">
        <f>('Ratios Calculated fix'!AL114-'Ratios Calculated fix'!AL$428)/('Ratios Calculated fix'!AL$429-'Ratios Calculated fix'!AL$428)</f>
        <v>#DIV/0!</v>
      </c>
      <c r="AM114" s="21">
        <f>('Ratios Calculated fix'!AM114-'Ratios Calculated fix'!AM$428)/('Ratios Calculated fix'!AM$429-'Ratios Calculated fix'!AM$428)</f>
        <v>0.31124995778088727</v>
      </c>
      <c r="AN114" s="21">
        <f>('Ratios Calculated fix'!AN114-'Ratios Calculated fix'!AN$428)/('Ratios Calculated fix'!AN$429-'Ratios Calculated fix'!AN$428)</f>
        <v>0.27380586430799725</v>
      </c>
      <c r="AO114" s="21">
        <f>('Ratios Calculated fix'!AO114-'Ratios Calculated fix'!AO$428)/('Ratios Calculated fix'!AO$429-'Ratios Calculated fix'!AO$428)</f>
        <v>0.12301540378745161</v>
      </c>
      <c r="AP114" s="21">
        <f>('Ratios Calculated fix'!AP114-'Ratios Calculated fix'!AP$428)/('Ratios Calculated fix'!AP$429-'Ratios Calculated fix'!AP$428)</f>
        <v>0.55987942815613467</v>
      </c>
      <c r="AQ114" s="21">
        <f>('Ratios Calculated fix'!AQ114-'Ratios Calculated fix'!AQ$428)/('Ratios Calculated fix'!AQ$429-'Ratios Calculated fix'!AQ$428)</f>
        <v>0.59741888442639413</v>
      </c>
      <c r="AR114" s="21">
        <f>('Ratios Calculated fix'!AR114-'Ratios Calculated fix'!AR$428)/('Ratios Calculated fix'!AR$429-'Ratios Calculated fix'!AR$428)</f>
        <v>0.37269089391619803</v>
      </c>
      <c r="AS114" s="21">
        <f>('Ratios Calculated fix'!AS114-'Ratios Calculated fix'!AS$428)/('Ratios Calculated fix'!AS$429-'Ratios Calculated fix'!AS$428)</f>
        <v>0.57322883363037314</v>
      </c>
      <c r="AT114" s="21">
        <f>('Ratios Calculated fix'!AT114-'Ratios Calculated fix'!AT$428)/('Ratios Calculated fix'!AT$429-'Ratios Calculated fix'!AT$428)</f>
        <v>0.44637108204542825</v>
      </c>
      <c r="AU114" s="21">
        <f>('Ratios Calculated fix'!AU114-'Ratios Calculated fix'!AU$428)/('Ratios Calculated fix'!AU$429-'Ratios Calculated fix'!AU$428)</f>
        <v>0.65135129513172019</v>
      </c>
      <c r="AV114" s="21" t="e">
        <f>('Ratios Calculated fix'!AV114-'Ratios Calculated fix'!AV$428)/('Ratios Calculated fix'!AV$429-'Ratios Calculated fix'!AV$428)</f>
        <v>#DIV/0!</v>
      </c>
      <c r="AW114" s="21" t="e">
        <f>('Ratios Calculated fix'!AW114-'Ratios Calculated fix'!AW$428)/('Ratios Calculated fix'!AW$429-'Ratios Calculated fix'!AW$428)</f>
        <v>#DIV/0!</v>
      </c>
      <c r="AX114" s="21" t="e">
        <f>('Ratios Calculated fix'!AX114-'Ratios Calculated fix'!AX$428)/('Ratios Calculated fix'!AX$429-'Ratios Calculated fix'!AX$428)</f>
        <v>#DIV/0!</v>
      </c>
      <c r="AY114" s="21">
        <f>('Ratios Calculated fix'!AY114-'Ratios Calculated fix'!AY$428)/('Ratios Calculated fix'!AY$429-'Ratios Calculated fix'!AY$428)</f>
        <v>0.22617287528697755</v>
      </c>
      <c r="AZ114" s="21">
        <f>('Ratios Calculated fix'!AZ114-'Ratios Calculated fix'!AZ$428)/('Ratios Calculated fix'!AZ$429-'Ratios Calculated fix'!AZ$428)</f>
        <v>0.75153227128057287</v>
      </c>
      <c r="BA114" s="21">
        <f>('Ratios Calculated fix'!BA114-'Ratios Calculated fix'!BA$428)/('Ratios Calculated fix'!BA$429-'Ratios Calculated fix'!BA$428)</f>
        <v>0.74386969039784989</v>
      </c>
      <c r="BB114" s="21" t="e">
        <f>('Ratios Calculated fix'!BB114-'Ratios Calculated fix'!BB$428)/('Ratios Calculated fix'!BB$429-'Ratios Calculated fix'!BB$428)</f>
        <v>#DIV/0!</v>
      </c>
      <c r="BC114" s="21">
        <f>('Ratios Calculated fix'!BC114-'Ratios Calculated fix'!BC$428)/('Ratios Calculated fix'!BC$429-'Ratios Calculated fix'!BC$428)</f>
        <v>0.27952998065166568</v>
      </c>
    </row>
    <row r="115" spans="1:55" x14ac:dyDescent="0.2">
      <c r="A115" s="3" t="s">
        <v>385</v>
      </c>
      <c r="B115" s="3" t="s">
        <v>386</v>
      </c>
      <c r="C115" s="3" t="s">
        <v>38</v>
      </c>
      <c r="D115" s="3">
        <v>120376</v>
      </c>
      <c r="E115" s="3" t="s">
        <v>16</v>
      </c>
      <c r="F115" s="3">
        <v>2019</v>
      </c>
      <c r="G115" s="3" t="s">
        <v>17</v>
      </c>
      <c r="H115" s="4">
        <v>43830</v>
      </c>
      <c r="I115" s="4">
        <v>43888</v>
      </c>
      <c r="J115" s="4">
        <v>43888</v>
      </c>
      <c r="K115" s="5">
        <v>25000000</v>
      </c>
      <c r="L115" s="5">
        <v>6000000</v>
      </c>
      <c r="M115" s="3" t="s">
        <v>387</v>
      </c>
      <c r="N115" s="20">
        <f>('Ratios Calculated fix'!N115-'Ratios Calculated fix'!N$428)/('Ratios Calculated fix'!N$429-'Ratios Calculated fix'!N$428)</f>
        <v>0.16880162403915575</v>
      </c>
      <c r="O115" s="21">
        <f>('Ratios Calculated fix'!O115-'Ratios Calculated fix'!O$428)/('Ratios Calculated fix'!O$429-'Ratios Calculated fix'!O$428)</f>
        <v>0.16880162403915575</v>
      </c>
      <c r="P115" s="21">
        <f>('Ratios Calculated fix'!P115-'Ratios Calculated fix'!P$428)/('Ratios Calculated fix'!P$429-'Ratios Calculated fix'!P$428)</f>
        <v>0.3521449116141494</v>
      </c>
      <c r="Q115" s="21">
        <f>('Ratios Calculated fix'!Q115-'Ratios Calculated fix'!Q$428)/('Ratios Calculated fix'!Q$429-'Ratios Calculated fix'!Q$428)</f>
        <v>0.26915121938212261</v>
      </c>
      <c r="R115" s="21">
        <f>('Ratios Calculated fix'!R115-'Ratios Calculated fix'!R$428)/('Ratios Calculated fix'!R$429-'Ratios Calculated fix'!R$428)</f>
        <v>0.17391606430234505</v>
      </c>
      <c r="S115" s="21">
        <f>('Ratios Calculated fix'!S115-'Ratios Calculated fix'!S$428)/('Ratios Calculated fix'!S$429-'Ratios Calculated fix'!S$428)</f>
        <v>1.9292999788760056E-3</v>
      </c>
      <c r="T115" s="21">
        <f>('Ratios Calculated fix'!T115-'Ratios Calculated fix'!T$428)/('Ratios Calculated fix'!T$429-'Ratios Calculated fix'!T$428)</f>
        <v>0.17536047474113703</v>
      </c>
      <c r="U115" s="21">
        <f>('Ratios Calculated fix'!U115-'Ratios Calculated fix'!U$428)/('Ratios Calculated fix'!U$429-'Ratios Calculated fix'!U$428)</f>
        <v>0.67959019879014582</v>
      </c>
      <c r="V115" s="21">
        <f>('Ratios Calculated fix'!V115-'Ratios Calculated fix'!V$428)/('Ratios Calculated fix'!V$429-'Ratios Calculated fix'!V$428)</f>
        <v>0.48903312084147826</v>
      </c>
      <c r="W115" s="21">
        <f>('Ratios Calculated fix'!W115-'Ratios Calculated fix'!W$428)/('Ratios Calculated fix'!W$429-'Ratios Calculated fix'!W$428)</f>
        <v>0.66319056746589744</v>
      </c>
      <c r="X115" s="21">
        <f>('Ratios Calculated fix'!X115-'Ratios Calculated fix'!X$428)/('Ratios Calculated fix'!X$429-'Ratios Calculated fix'!X$428)</f>
        <v>0.3569999032933594</v>
      </c>
      <c r="Y115" s="21">
        <f>('Ratios Calculated fix'!Y115-'Ratios Calculated fix'!Y$428)/('Ratios Calculated fix'!Y$429-'Ratios Calculated fix'!Y$428)</f>
        <v>0.45577349458481525</v>
      </c>
      <c r="Z115" s="21">
        <f>('Ratios Calculated fix'!Z115-'Ratios Calculated fix'!Z$428)/('Ratios Calculated fix'!Z$429-'Ratios Calculated fix'!Z$428)</f>
        <v>0.6430000967066406</v>
      </c>
      <c r="AA115" s="21">
        <f>('Ratios Calculated fix'!AA115-'Ratios Calculated fix'!AA$428)/('Ratios Calculated fix'!AA$429-'Ratios Calculated fix'!AA$428)</f>
        <v>0.50899210752543722</v>
      </c>
      <c r="AB115" s="21">
        <f>('Ratios Calculated fix'!AB115-'Ratios Calculated fix'!AB$428)/('Ratios Calculated fix'!AB$429-'Ratios Calculated fix'!AB$428)</f>
        <v>0.83659967259802304</v>
      </c>
      <c r="AC115" s="21">
        <f>('Ratios Calculated fix'!AC115-'Ratios Calculated fix'!AC$428)/('Ratios Calculated fix'!AC$429-'Ratios Calculated fix'!AC$428)</f>
        <v>0.60173810603950817</v>
      </c>
      <c r="AD115" s="21">
        <f>('Ratios Calculated fix'!AD115-'Ratios Calculated fix'!AD$428)/('Ratios Calculated fix'!AD$429-'Ratios Calculated fix'!AD$428)</f>
        <v>0.58129349651703732</v>
      </c>
      <c r="AE115" s="21">
        <f>('Ratios Calculated fix'!AE115-'Ratios Calculated fix'!AE$428)/('Ratios Calculated fix'!AE$429-'Ratios Calculated fix'!AE$428)</f>
        <v>0.61846797772735873</v>
      </c>
      <c r="AF115" s="21">
        <f>('Ratios Calculated fix'!AF115-'Ratios Calculated fix'!AF$428)/('Ratios Calculated fix'!AF$429-'Ratios Calculated fix'!AF$428)</f>
        <v>0.34973534426938496</v>
      </c>
      <c r="AG115" s="21" t="e">
        <f>('Ratios Calculated fix'!AG115-'Ratios Calculated fix'!AG$428)/('Ratios Calculated fix'!AG$429-'Ratios Calculated fix'!AG$428)</f>
        <v>#DIV/0!</v>
      </c>
      <c r="AH115" s="21" t="e">
        <f>('Ratios Calculated fix'!AH115-'Ratios Calculated fix'!AH$428)/('Ratios Calculated fix'!AH$429-'Ratios Calculated fix'!AH$428)</f>
        <v>#DIV/0!</v>
      </c>
      <c r="AI115" s="21">
        <f>('Ratios Calculated fix'!AI115-'Ratios Calculated fix'!AI$428)/('Ratios Calculated fix'!AI$429-'Ratios Calculated fix'!AI$428)</f>
        <v>0.99144616377462391</v>
      </c>
      <c r="AJ115" s="21">
        <f>('Ratios Calculated fix'!AJ115-'Ratios Calculated fix'!AJ$428)/('Ratios Calculated fix'!AJ$429-'Ratios Calculated fix'!AJ$428)</f>
        <v>0.17693968235315147</v>
      </c>
      <c r="AK115" s="21" t="e">
        <f>('Ratios Calculated fix'!AK115-'Ratios Calculated fix'!AK$428)/('Ratios Calculated fix'!AK$429-'Ratios Calculated fix'!AK$428)</f>
        <v>#DIV/0!</v>
      </c>
      <c r="AL115" s="21" t="e">
        <f>('Ratios Calculated fix'!AL115-'Ratios Calculated fix'!AL$428)/('Ratios Calculated fix'!AL$429-'Ratios Calculated fix'!AL$428)</f>
        <v>#DIV/0!</v>
      </c>
      <c r="AM115" s="21">
        <f>('Ratios Calculated fix'!AM115-'Ratios Calculated fix'!AM$428)/('Ratios Calculated fix'!AM$429-'Ratios Calculated fix'!AM$428)</f>
        <v>0.30210210574086471</v>
      </c>
      <c r="AN115" s="21">
        <f>('Ratios Calculated fix'!AN115-'Ratios Calculated fix'!AN$428)/('Ratios Calculated fix'!AN$429-'Ratios Calculated fix'!AN$428)</f>
        <v>0.27436503253907363</v>
      </c>
      <c r="AO115" s="21">
        <f>('Ratios Calculated fix'!AO115-'Ratios Calculated fix'!AO$428)/('Ratios Calculated fix'!AO$429-'Ratios Calculated fix'!AO$428)</f>
        <v>5.9845716136324723E-2</v>
      </c>
      <c r="AP115" s="21">
        <f>('Ratios Calculated fix'!AP115-'Ratios Calculated fix'!AP$428)/('Ratios Calculated fix'!AP$429-'Ratios Calculated fix'!AP$428)</f>
        <v>0.5722792574663792</v>
      </c>
      <c r="AQ115" s="21">
        <f>('Ratios Calculated fix'!AQ115-'Ratios Calculated fix'!AQ$428)/('Ratios Calculated fix'!AQ$429-'Ratios Calculated fix'!AQ$428)</f>
        <v>0.41385912835652988</v>
      </c>
      <c r="AR115" s="21">
        <f>('Ratios Calculated fix'!AR115-'Ratios Calculated fix'!AR$428)/('Ratios Calculated fix'!AR$429-'Ratios Calculated fix'!AR$428)</f>
        <v>0.38570816736385993</v>
      </c>
      <c r="AS115" s="21">
        <f>('Ratios Calculated fix'!AS115-'Ratios Calculated fix'!AS$428)/('Ratios Calculated fix'!AS$429-'Ratios Calculated fix'!AS$428)</f>
        <v>0.78793724754073169</v>
      </c>
      <c r="AT115" s="21">
        <f>('Ratios Calculated fix'!AT115-'Ratios Calculated fix'!AT$428)/('Ratios Calculated fix'!AT$429-'Ratios Calculated fix'!AT$428)</f>
        <v>0.33290483855782038</v>
      </c>
      <c r="AU115" s="21">
        <f>('Ratios Calculated fix'!AU115-'Ratios Calculated fix'!AU$428)/('Ratios Calculated fix'!AU$429-'Ratios Calculated fix'!AU$428)</f>
        <v>0.66185384969035688</v>
      </c>
      <c r="AV115" s="21" t="e">
        <f>('Ratios Calculated fix'!AV115-'Ratios Calculated fix'!AV$428)/('Ratios Calculated fix'!AV$429-'Ratios Calculated fix'!AV$428)</f>
        <v>#DIV/0!</v>
      </c>
      <c r="AW115" s="21" t="e">
        <f>('Ratios Calculated fix'!AW115-'Ratios Calculated fix'!AW$428)/('Ratios Calculated fix'!AW$429-'Ratios Calculated fix'!AW$428)</f>
        <v>#DIV/0!</v>
      </c>
      <c r="AX115" s="21" t="e">
        <f>('Ratios Calculated fix'!AX115-'Ratios Calculated fix'!AX$428)/('Ratios Calculated fix'!AX$429-'Ratios Calculated fix'!AX$428)</f>
        <v>#DIV/0!</v>
      </c>
      <c r="AY115" s="21">
        <f>('Ratios Calculated fix'!AY115-'Ratios Calculated fix'!AY$428)/('Ratios Calculated fix'!AY$429-'Ratios Calculated fix'!AY$428)</f>
        <v>0.3042515216091346</v>
      </c>
      <c r="AZ115" s="21">
        <f>('Ratios Calculated fix'!AZ115-'Ratios Calculated fix'!AZ$428)/('Ratios Calculated fix'!AZ$429-'Ratios Calculated fix'!AZ$428)</f>
        <v>0.7709722764127338</v>
      </c>
      <c r="BA115" s="21">
        <f>('Ratios Calculated fix'!BA115-'Ratios Calculated fix'!BA$428)/('Ratios Calculated fix'!BA$429-'Ratios Calculated fix'!BA$428)</f>
        <v>0.74009330989257194</v>
      </c>
      <c r="BB115" s="21" t="e">
        <f>('Ratios Calculated fix'!BB115-'Ratios Calculated fix'!BB$428)/('Ratios Calculated fix'!BB$429-'Ratios Calculated fix'!BB$428)</f>
        <v>#DIV/0!</v>
      </c>
      <c r="BC115" s="21">
        <f>('Ratios Calculated fix'!BC115-'Ratios Calculated fix'!BC$428)/('Ratios Calculated fix'!BC$429-'Ratios Calculated fix'!BC$428)</f>
        <v>0.22254095825948636</v>
      </c>
    </row>
    <row r="116" spans="1:55" x14ac:dyDescent="0.2">
      <c r="A116" s="3" t="s">
        <v>388</v>
      </c>
      <c r="B116" s="3" t="s">
        <v>389</v>
      </c>
      <c r="C116" s="3" t="s">
        <v>38</v>
      </c>
      <c r="D116" s="3">
        <v>741324</v>
      </c>
      <c r="E116" s="3" t="s">
        <v>16</v>
      </c>
      <c r="F116" s="3">
        <v>2019</v>
      </c>
      <c r="G116" s="3" t="s">
        <v>17</v>
      </c>
      <c r="H116" s="4">
        <v>43830</v>
      </c>
      <c r="I116" s="4">
        <v>43880</v>
      </c>
      <c r="J116" s="4">
        <v>43880</v>
      </c>
      <c r="K116" s="5">
        <v>503525000</v>
      </c>
      <c r="L116" s="5">
        <v>561908000</v>
      </c>
      <c r="M116" s="3" t="s">
        <v>390</v>
      </c>
      <c r="N116" s="20">
        <f>('Ratios Calculated fix'!N116-'Ratios Calculated fix'!N$428)/('Ratios Calculated fix'!N$429-'Ratios Calculated fix'!N$428)</f>
        <v>2.0931271940243114E-2</v>
      </c>
      <c r="O116" s="21">
        <f>('Ratios Calculated fix'!O116-'Ratios Calculated fix'!O$428)/('Ratios Calculated fix'!O$429-'Ratios Calculated fix'!O$428)</f>
        <v>1.8821241956941487E-2</v>
      </c>
      <c r="P116" s="21">
        <f>('Ratios Calculated fix'!P116-'Ratios Calculated fix'!P$428)/('Ratios Calculated fix'!P$429-'Ratios Calculated fix'!P$428)</f>
        <v>3.6981319530809888E-2</v>
      </c>
      <c r="Q116" s="21">
        <f>('Ratios Calculated fix'!Q116-'Ratios Calculated fix'!Q$428)/('Ratios Calculated fix'!Q$429-'Ratios Calculated fix'!Q$428)</f>
        <v>0.26774152776307386</v>
      </c>
      <c r="R116" s="21">
        <f>('Ratios Calculated fix'!R116-'Ratios Calculated fix'!R$428)/('Ratios Calculated fix'!R$429-'Ratios Calculated fix'!R$428)</f>
        <v>0.14438494922478703</v>
      </c>
      <c r="S116" s="21">
        <f>('Ratios Calculated fix'!S116-'Ratios Calculated fix'!S$428)/('Ratios Calculated fix'!S$429-'Ratios Calculated fix'!S$428)</f>
        <v>5.2056126213398654E-2</v>
      </c>
      <c r="T116" s="21">
        <f>('Ratios Calculated fix'!T116-'Ratios Calculated fix'!T$428)/('Ratios Calculated fix'!T$429-'Ratios Calculated fix'!T$428)</f>
        <v>0.13625986175456228</v>
      </c>
      <c r="U116" s="21">
        <f>('Ratios Calculated fix'!U116-'Ratios Calculated fix'!U$428)/('Ratios Calculated fix'!U$429-'Ratios Calculated fix'!U$428)</f>
        <v>0.66988943414672253</v>
      </c>
      <c r="V116" s="21">
        <f>('Ratios Calculated fix'!V116-'Ratios Calculated fix'!V$428)/('Ratios Calculated fix'!V$429-'Ratios Calculated fix'!V$428)</f>
        <v>0.50732055543606158</v>
      </c>
      <c r="W116" s="21">
        <f>('Ratios Calculated fix'!W116-'Ratios Calculated fix'!W$428)/('Ratios Calculated fix'!W$429-'Ratios Calculated fix'!W$428)</f>
        <v>0.65101905573632479</v>
      </c>
      <c r="X116" s="21">
        <f>('Ratios Calculated fix'!X116-'Ratios Calculated fix'!X$428)/('Ratios Calculated fix'!X$429-'Ratios Calculated fix'!X$428)</f>
        <v>8.565002052207088E-2</v>
      </c>
      <c r="Y116" s="21">
        <f>('Ratios Calculated fix'!Y116-'Ratios Calculated fix'!Y$428)/('Ratios Calculated fix'!Y$429-'Ratios Calculated fix'!Y$428)</f>
        <v>0.44179217739767473</v>
      </c>
      <c r="Z116" s="21">
        <f>('Ratios Calculated fix'!Z116-'Ratios Calculated fix'!Z$428)/('Ratios Calculated fix'!Z$429-'Ratios Calculated fix'!Z$428)</f>
        <v>0.91434997947792906</v>
      </c>
      <c r="AA116" s="21">
        <f>('Ratios Calculated fix'!AA116-'Ratios Calculated fix'!AA$428)/('Ratios Calculated fix'!AA$429-'Ratios Calculated fix'!AA$428)</f>
        <v>0</v>
      </c>
      <c r="AB116" s="21">
        <f>('Ratios Calculated fix'!AB116-'Ratios Calculated fix'!AB$428)/('Ratios Calculated fix'!AB$429-'Ratios Calculated fix'!AB$428)</f>
        <v>0.84215763811169742</v>
      </c>
      <c r="AC116" s="21">
        <f>('Ratios Calculated fix'!AC116-'Ratios Calculated fix'!AC$428)/('Ratios Calculated fix'!AC$429-'Ratios Calculated fix'!AC$428)</f>
        <v>0.91376067273208372</v>
      </c>
      <c r="AD116" s="21">
        <f>('Ratios Calculated fix'!AD116-'Ratios Calculated fix'!AD$428)/('Ratios Calculated fix'!AD$429-'Ratios Calculated fix'!AD$428)</f>
        <v>0.45696301521562416</v>
      </c>
      <c r="AE116" s="21">
        <f>('Ratios Calculated fix'!AE116-'Ratios Calculated fix'!AE$428)/('Ratios Calculated fix'!AE$429-'Ratios Calculated fix'!AE$428)</f>
        <v>0.46933076088790576</v>
      </c>
      <c r="AF116" s="21">
        <f>('Ratios Calculated fix'!AF116-'Ratios Calculated fix'!AF$428)/('Ratios Calculated fix'!AF$429-'Ratios Calculated fix'!AF$428)</f>
        <v>0.40889260094855084</v>
      </c>
      <c r="AG116" s="21" t="e">
        <f>('Ratios Calculated fix'!AG116-'Ratios Calculated fix'!AG$428)/('Ratios Calculated fix'!AG$429-'Ratios Calculated fix'!AG$428)</f>
        <v>#DIV/0!</v>
      </c>
      <c r="AH116" s="21" t="e">
        <f>('Ratios Calculated fix'!AH116-'Ratios Calculated fix'!AH$428)/('Ratios Calculated fix'!AH$429-'Ratios Calculated fix'!AH$428)</f>
        <v>#DIV/0!</v>
      </c>
      <c r="AI116" s="21">
        <f>('Ratios Calculated fix'!AI116-'Ratios Calculated fix'!AI$428)/('Ratios Calculated fix'!AI$429-'Ratios Calculated fix'!AI$428)</f>
        <v>0.98645612845574404</v>
      </c>
      <c r="AJ116" s="21">
        <f>('Ratios Calculated fix'!AJ116-'Ratios Calculated fix'!AJ$428)/('Ratios Calculated fix'!AJ$429-'Ratios Calculated fix'!AJ$428)</f>
        <v>0.13335376472798832</v>
      </c>
      <c r="AK116" s="21" t="e">
        <f>('Ratios Calculated fix'!AK116-'Ratios Calculated fix'!AK$428)/('Ratios Calculated fix'!AK$429-'Ratios Calculated fix'!AK$428)</f>
        <v>#DIV/0!</v>
      </c>
      <c r="AL116" s="21" t="e">
        <f>('Ratios Calculated fix'!AL116-'Ratios Calculated fix'!AL$428)/('Ratios Calculated fix'!AL$429-'Ratios Calculated fix'!AL$428)</f>
        <v>#DIV/0!</v>
      </c>
      <c r="AM116" s="21">
        <f>('Ratios Calculated fix'!AM116-'Ratios Calculated fix'!AM$428)/('Ratios Calculated fix'!AM$429-'Ratios Calculated fix'!AM$428)</f>
        <v>0.3144691128004159</v>
      </c>
      <c r="AN116" s="21">
        <f>('Ratios Calculated fix'!AN116-'Ratios Calculated fix'!AN$428)/('Ratios Calculated fix'!AN$429-'Ratios Calculated fix'!AN$428)</f>
        <v>0.27628895089274957</v>
      </c>
      <c r="AO116" s="21">
        <f>('Ratios Calculated fix'!AO116-'Ratios Calculated fix'!AO$428)/('Ratios Calculated fix'!AO$429-'Ratios Calculated fix'!AO$428)</f>
        <v>0.10150279761302036</v>
      </c>
      <c r="AP116" s="21">
        <f>('Ratios Calculated fix'!AP116-'Ratios Calculated fix'!AP$428)/('Ratios Calculated fix'!AP$429-'Ratios Calculated fix'!AP$428)</f>
        <v>0.56425667110616984</v>
      </c>
      <c r="AQ116" s="21">
        <f>('Ratios Calculated fix'!AQ116-'Ratios Calculated fix'!AQ$428)/('Ratios Calculated fix'!AQ$429-'Ratios Calculated fix'!AQ$428)</f>
        <v>0.55813639036070384</v>
      </c>
      <c r="AR116" s="21">
        <f>('Ratios Calculated fix'!AR116-'Ratios Calculated fix'!AR$428)/('Ratios Calculated fix'!AR$429-'Ratios Calculated fix'!AR$428)</f>
        <v>0.34228630580735153</v>
      </c>
      <c r="AS116" s="21">
        <f>('Ratios Calculated fix'!AS116-'Ratios Calculated fix'!AS$428)/('Ratios Calculated fix'!AS$429-'Ratios Calculated fix'!AS$428)</f>
        <v>0.60565681780785963</v>
      </c>
      <c r="AT116" s="21">
        <f>('Ratios Calculated fix'!AT116-'Ratios Calculated fix'!AT$428)/('Ratios Calculated fix'!AT$429-'Ratios Calculated fix'!AT$428)</f>
        <v>0.37524134622089</v>
      </c>
      <c r="AU116" s="21">
        <f>('Ratios Calculated fix'!AU116-'Ratios Calculated fix'!AU$428)/('Ratios Calculated fix'!AU$429-'Ratios Calculated fix'!AU$428)</f>
        <v>0.53950982872908271</v>
      </c>
      <c r="AV116" s="21" t="e">
        <f>('Ratios Calculated fix'!AV116-'Ratios Calculated fix'!AV$428)/('Ratios Calculated fix'!AV$429-'Ratios Calculated fix'!AV$428)</f>
        <v>#DIV/0!</v>
      </c>
      <c r="AW116" s="21" t="e">
        <f>('Ratios Calculated fix'!AW116-'Ratios Calculated fix'!AW$428)/('Ratios Calculated fix'!AW$429-'Ratios Calculated fix'!AW$428)</f>
        <v>#DIV/0!</v>
      </c>
      <c r="AX116" s="21" t="e">
        <f>('Ratios Calculated fix'!AX116-'Ratios Calculated fix'!AX$428)/('Ratios Calculated fix'!AX$429-'Ratios Calculated fix'!AX$428)</f>
        <v>#DIV/0!</v>
      </c>
      <c r="AY116" s="21">
        <f>('Ratios Calculated fix'!AY116-'Ratios Calculated fix'!AY$428)/('Ratios Calculated fix'!AY$429-'Ratios Calculated fix'!AY$428)</f>
        <v>0.29897209928759721</v>
      </c>
      <c r="AZ116" s="21">
        <f>('Ratios Calculated fix'!AZ116-'Ratios Calculated fix'!AZ$428)/('Ratios Calculated fix'!AZ$429-'Ratios Calculated fix'!AZ$428)</f>
        <v>0.79263476448798165</v>
      </c>
      <c r="BA116" s="21">
        <f>('Ratios Calculated fix'!BA116-'Ratios Calculated fix'!BA$428)/('Ratios Calculated fix'!BA$429-'Ratios Calculated fix'!BA$428)</f>
        <v>0.74123688264780496</v>
      </c>
      <c r="BB116" s="21" t="e">
        <f>('Ratios Calculated fix'!BB116-'Ratios Calculated fix'!BB$428)/('Ratios Calculated fix'!BB$429-'Ratios Calculated fix'!BB$428)</f>
        <v>#DIV/0!</v>
      </c>
      <c r="BC116" s="21">
        <f>('Ratios Calculated fix'!BC116-'Ratios Calculated fix'!BC$428)/('Ratios Calculated fix'!BC$429-'Ratios Calculated fix'!BC$428)</f>
        <v>0.2068699365724988</v>
      </c>
    </row>
    <row r="117" spans="1:55" x14ac:dyDescent="0.2">
      <c r="A117" s="3" t="s">
        <v>394</v>
      </c>
      <c r="B117" s="3" t="s">
        <v>395</v>
      </c>
      <c r="C117" s="3" t="s">
        <v>45</v>
      </c>
      <c r="D117" s="3">
        <v>378128</v>
      </c>
      <c r="E117" s="3" t="s">
        <v>16</v>
      </c>
      <c r="F117" s="3">
        <v>2019</v>
      </c>
      <c r="G117" s="3" t="s">
        <v>17</v>
      </c>
      <c r="H117" s="4">
        <v>43890</v>
      </c>
      <c r="I117" s="4">
        <v>43910</v>
      </c>
      <c r="J117" s="4">
        <v>43910</v>
      </c>
      <c r="K117" s="5">
        <v>236500000</v>
      </c>
      <c r="L117" s="5">
        <v>238300000</v>
      </c>
      <c r="M117" s="6" t="s">
        <v>396</v>
      </c>
      <c r="N117" s="20">
        <f>('Ratios Calculated fix'!N117-'Ratios Calculated fix'!N$428)/('Ratios Calculated fix'!N$429-'Ratios Calculated fix'!N$428)</f>
        <v>5.0133895773715458E-2</v>
      </c>
      <c r="O117" s="21">
        <f>('Ratios Calculated fix'!O117-'Ratios Calculated fix'!O$428)/('Ratios Calculated fix'!O$429-'Ratios Calculated fix'!O$428)</f>
        <v>1.4955632311517279E-2</v>
      </c>
      <c r="P117" s="21">
        <f>('Ratios Calculated fix'!P117-'Ratios Calculated fix'!P$428)/('Ratios Calculated fix'!P$429-'Ratios Calculated fix'!P$428)</f>
        <v>3.4612352967791991E-2</v>
      </c>
      <c r="Q117" s="21">
        <f>('Ratios Calculated fix'!Q117-'Ratios Calculated fix'!Q$428)/('Ratios Calculated fix'!Q$429-'Ratios Calculated fix'!Q$428)</f>
        <v>0.2617757733231329</v>
      </c>
      <c r="R117" s="21">
        <f>('Ratios Calculated fix'!R117-'Ratios Calculated fix'!R$428)/('Ratios Calculated fix'!R$429-'Ratios Calculated fix'!R$428)</f>
        <v>9.3859469424626085E-2</v>
      </c>
      <c r="S117" s="21">
        <f>('Ratios Calculated fix'!S117-'Ratios Calculated fix'!S$428)/('Ratios Calculated fix'!S$429-'Ratios Calculated fix'!S$428)</f>
        <v>8.1340858398371976E-2</v>
      </c>
      <c r="T117" s="21">
        <f>('Ratios Calculated fix'!T117-'Ratios Calculated fix'!T$428)/('Ratios Calculated fix'!T$429-'Ratios Calculated fix'!T$428)</f>
        <v>7.9799206513034432E-2</v>
      </c>
      <c r="U117" s="21">
        <f>('Ratios Calculated fix'!U117-'Ratios Calculated fix'!U$428)/('Ratios Calculated fix'!U$429-'Ratios Calculated fix'!U$428)</f>
        <v>0.65117878880272917</v>
      </c>
      <c r="V117" s="21">
        <f>('Ratios Calculated fix'!V117-'Ratios Calculated fix'!V$428)/('Ratios Calculated fix'!V$429-'Ratios Calculated fix'!V$428)</f>
        <v>0.50491329299576437</v>
      </c>
      <c r="W117" s="21">
        <f>('Ratios Calculated fix'!W117-'Ratios Calculated fix'!W$428)/('Ratios Calculated fix'!W$429-'Ratios Calculated fix'!W$428)</f>
        <v>0.63157633330094487</v>
      </c>
      <c r="X117" s="21">
        <f>('Ratios Calculated fix'!X117-'Ratios Calculated fix'!X$428)/('Ratios Calculated fix'!X$429-'Ratios Calculated fix'!X$428)</f>
        <v>0.2242157023407727</v>
      </c>
      <c r="Y117" s="21">
        <f>('Ratios Calculated fix'!Y117-'Ratios Calculated fix'!Y$428)/('Ratios Calculated fix'!Y$429-'Ratios Calculated fix'!Y$428)</f>
        <v>0.51977421371601618</v>
      </c>
      <c r="Z117" s="21">
        <f>('Ratios Calculated fix'!Z117-'Ratios Calculated fix'!Z$428)/('Ratios Calculated fix'!Z$429-'Ratios Calculated fix'!Z$428)</f>
        <v>0.7757842976592273</v>
      </c>
      <c r="AA117" s="21">
        <f>('Ratios Calculated fix'!AA117-'Ratios Calculated fix'!AA$428)/('Ratios Calculated fix'!AA$429-'Ratios Calculated fix'!AA$428)</f>
        <v>0.49939354971492866</v>
      </c>
      <c r="AB117" s="21">
        <f>('Ratios Calculated fix'!AB117-'Ratios Calculated fix'!AB$428)/('Ratios Calculated fix'!AB$429-'Ratios Calculated fix'!AB$428)</f>
        <v>0.8886027115263273</v>
      </c>
      <c r="AC117" s="21">
        <f>('Ratios Calculated fix'!AC117-'Ratios Calculated fix'!AC$428)/('Ratios Calculated fix'!AC$429-'Ratios Calculated fix'!AC$428)</f>
        <v>0.29471894086152178</v>
      </c>
      <c r="AD117" s="21">
        <f>('Ratios Calculated fix'!AD117-'Ratios Calculated fix'!AD$428)/('Ratios Calculated fix'!AD$429-'Ratios Calculated fix'!AD$428)</f>
        <v>0.37409531666422841</v>
      </c>
      <c r="AE117" s="21">
        <f>('Ratios Calculated fix'!AE117-'Ratios Calculated fix'!AE$428)/('Ratios Calculated fix'!AE$429-'Ratios Calculated fix'!AE$428)</f>
        <v>0.42533829580544563</v>
      </c>
      <c r="AF117" s="21">
        <f>('Ratios Calculated fix'!AF117-'Ratios Calculated fix'!AF$428)/('Ratios Calculated fix'!AF$429-'Ratios Calculated fix'!AF$428)</f>
        <v>0.38801599547644344</v>
      </c>
      <c r="AG117" s="21" t="e">
        <f>('Ratios Calculated fix'!AG117-'Ratios Calculated fix'!AG$428)/('Ratios Calculated fix'!AG$429-'Ratios Calculated fix'!AG$428)</f>
        <v>#DIV/0!</v>
      </c>
      <c r="AH117" s="21" t="e">
        <f>('Ratios Calculated fix'!AH117-'Ratios Calculated fix'!AH$428)/('Ratios Calculated fix'!AH$429-'Ratios Calculated fix'!AH$428)</f>
        <v>#DIV/0!</v>
      </c>
      <c r="AI117" s="21">
        <f>('Ratios Calculated fix'!AI117-'Ratios Calculated fix'!AI$428)/('Ratios Calculated fix'!AI$429-'Ratios Calculated fix'!AI$428)</f>
        <v>0.98592301258817561</v>
      </c>
      <c r="AJ117" s="21">
        <f>('Ratios Calculated fix'!AJ117-'Ratios Calculated fix'!AJ$428)/('Ratios Calculated fix'!AJ$429-'Ratios Calculated fix'!AJ$428)</f>
        <v>0.12633499623251165</v>
      </c>
      <c r="AK117" s="21" t="e">
        <f>('Ratios Calculated fix'!AK117-'Ratios Calculated fix'!AK$428)/('Ratios Calculated fix'!AK$429-'Ratios Calculated fix'!AK$428)</f>
        <v>#DIV/0!</v>
      </c>
      <c r="AL117" s="21" t="e">
        <f>('Ratios Calculated fix'!AL117-'Ratios Calculated fix'!AL$428)/('Ratios Calculated fix'!AL$429-'Ratios Calculated fix'!AL$428)</f>
        <v>#DIV/0!</v>
      </c>
      <c r="AM117" s="21">
        <f>('Ratios Calculated fix'!AM117-'Ratios Calculated fix'!AM$428)/('Ratios Calculated fix'!AM$429-'Ratios Calculated fix'!AM$428)</f>
        <v>0.31279202967685898</v>
      </c>
      <c r="AN117" s="21">
        <f>('Ratios Calculated fix'!AN117-'Ratios Calculated fix'!AN$428)/('Ratios Calculated fix'!AN$429-'Ratios Calculated fix'!AN$428)</f>
        <v>0.27993330451702603</v>
      </c>
      <c r="AO117" s="21">
        <f>('Ratios Calculated fix'!AO117-'Ratios Calculated fix'!AO$428)/('Ratios Calculated fix'!AO$429-'Ratios Calculated fix'!AO$428)</f>
        <v>0.3064016062012363</v>
      </c>
      <c r="AP117" s="21">
        <f>('Ratios Calculated fix'!AP117-'Ratios Calculated fix'!AP$428)/('Ratios Calculated fix'!AP$429-'Ratios Calculated fix'!AP$428)</f>
        <v>0.58182748938138062</v>
      </c>
      <c r="AQ117" s="21">
        <f>('Ratios Calculated fix'!AQ117-'Ratios Calculated fix'!AQ$428)/('Ratios Calculated fix'!AQ$429-'Ratios Calculated fix'!AQ$428)</f>
        <v>0.61635575253466868</v>
      </c>
      <c r="AR117" s="21">
        <f>('Ratios Calculated fix'!AR117-'Ratios Calculated fix'!AR$428)/('Ratios Calculated fix'!AR$429-'Ratios Calculated fix'!AR$428)</f>
        <v>0.2183375489664445</v>
      </c>
      <c r="AS117" s="21">
        <f>('Ratios Calculated fix'!AS117-'Ratios Calculated fix'!AS$428)/('Ratios Calculated fix'!AS$429-'Ratios Calculated fix'!AS$428)</f>
        <v>0.60103974733387766</v>
      </c>
      <c r="AT117" s="21">
        <f>('Ratios Calculated fix'!AT117-'Ratios Calculated fix'!AT$428)/('Ratios Calculated fix'!AT$429-'Ratios Calculated fix'!AT$428)</f>
        <v>0.37345821666074258</v>
      </c>
      <c r="AU117" s="21">
        <f>('Ratios Calculated fix'!AU117-'Ratios Calculated fix'!AU$428)/('Ratios Calculated fix'!AU$429-'Ratios Calculated fix'!AU$428)</f>
        <v>0.64091564436810355</v>
      </c>
      <c r="AV117" s="21" t="e">
        <f>('Ratios Calculated fix'!AV117-'Ratios Calculated fix'!AV$428)/('Ratios Calculated fix'!AV$429-'Ratios Calculated fix'!AV$428)</f>
        <v>#DIV/0!</v>
      </c>
      <c r="AW117" s="21" t="e">
        <f>('Ratios Calculated fix'!AW117-'Ratios Calculated fix'!AW$428)/('Ratios Calculated fix'!AW$429-'Ratios Calculated fix'!AW$428)</f>
        <v>#DIV/0!</v>
      </c>
      <c r="AX117" s="21" t="e">
        <f>('Ratios Calculated fix'!AX117-'Ratios Calculated fix'!AX$428)/('Ratios Calculated fix'!AX$429-'Ratios Calculated fix'!AX$428)</f>
        <v>#DIV/0!</v>
      </c>
      <c r="AY117" s="21">
        <f>('Ratios Calculated fix'!AY117-'Ratios Calculated fix'!AY$428)/('Ratios Calculated fix'!AY$429-'Ratios Calculated fix'!AY$428)</f>
        <v>0.2498761711055994</v>
      </c>
      <c r="AZ117" s="21">
        <f>('Ratios Calculated fix'!AZ117-'Ratios Calculated fix'!AZ$428)/('Ratios Calculated fix'!AZ$429-'Ratios Calculated fix'!AZ$428)</f>
        <v>0.76318110999989608</v>
      </c>
      <c r="BA117" s="21">
        <f>('Ratios Calculated fix'!BA117-'Ratios Calculated fix'!BA$428)/('Ratios Calculated fix'!BA$429-'Ratios Calculated fix'!BA$428)</f>
        <v>0.74347760516079342</v>
      </c>
      <c r="BB117" s="21" t="e">
        <f>('Ratios Calculated fix'!BB117-'Ratios Calculated fix'!BB$428)/('Ratios Calculated fix'!BB$429-'Ratios Calculated fix'!BB$428)</f>
        <v>#DIV/0!</v>
      </c>
      <c r="BC117" s="21">
        <f>('Ratios Calculated fix'!BC117-'Ratios Calculated fix'!BC$428)/('Ratios Calculated fix'!BC$429-'Ratios Calculated fix'!BC$428)</f>
        <v>0.25540832648557921</v>
      </c>
    </row>
    <row r="118" spans="1:55" x14ac:dyDescent="0.2">
      <c r="A118" s="3" t="s">
        <v>403</v>
      </c>
      <c r="B118" s="3" t="s">
        <v>404</v>
      </c>
      <c r="C118" s="3" t="s">
        <v>15</v>
      </c>
      <c r="D118" s="3">
        <v>336327</v>
      </c>
      <c r="E118" s="3" t="s">
        <v>16</v>
      </c>
      <c r="F118" s="3">
        <v>2019</v>
      </c>
      <c r="G118" s="3" t="s">
        <v>17</v>
      </c>
      <c r="H118" s="4">
        <v>43830</v>
      </c>
      <c r="I118" s="4">
        <v>43875</v>
      </c>
      <c r="J118" s="4">
        <v>43875</v>
      </c>
      <c r="K118" s="5">
        <v>144967000</v>
      </c>
      <c r="L118" s="5">
        <v>146827000</v>
      </c>
      <c r="M118" s="3" t="s">
        <v>405</v>
      </c>
      <c r="N118" s="20">
        <f>('Ratios Calculated fix'!N118-'Ratios Calculated fix'!N$428)/('Ratios Calculated fix'!N$429-'Ratios Calculated fix'!N$428)</f>
        <v>4.3624631522892303E-2</v>
      </c>
      <c r="O118" s="21">
        <f>('Ratios Calculated fix'!O118-'Ratios Calculated fix'!O$428)/('Ratios Calculated fix'!O$429-'Ratios Calculated fix'!O$428)</f>
        <v>3.149179366616893E-2</v>
      </c>
      <c r="P118" s="21">
        <f>('Ratios Calculated fix'!P118-'Ratios Calculated fix'!P$428)/('Ratios Calculated fix'!P$429-'Ratios Calculated fix'!P$428)</f>
        <v>2.9573406662741598E-2</v>
      </c>
      <c r="Q118" s="21">
        <f>('Ratios Calculated fix'!Q118-'Ratios Calculated fix'!Q$428)/('Ratios Calculated fix'!Q$429-'Ratios Calculated fix'!Q$428)</f>
        <v>0.26229974952260565</v>
      </c>
      <c r="R118" s="21">
        <f>('Ratios Calculated fix'!R118-'Ratios Calculated fix'!R$428)/('Ratios Calculated fix'!R$429-'Ratios Calculated fix'!R$428)</f>
        <v>8.8817923082673111E-2</v>
      </c>
      <c r="S118" s="21">
        <f>('Ratios Calculated fix'!S118-'Ratios Calculated fix'!S$428)/('Ratios Calculated fix'!S$429-'Ratios Calculated fix'!S$428)</f>
        <v>7.9088279947770762E-2</v>
      </c>
      <c r="T118" s="21">
        <f>('Ratios Calculated fix'!T118-'Ratios Calculated fix'!T$428)/('Ratios Calculated fix'!T$429-'Ratios Calculated fix'!T$428)</f>
        <v>7.5121741416207755E-2</v>
      </c>
      <c r="U118" s="21">
        <f>('Ratios Calculated fix'!U118-'Ratios Calculated fix'!U$428)/('Ratios Calculated fix'!U$429-'Ratios Calculated fix'!U$428)</f>
        <v>0.65130495403383337</v>
      </c>
      <c r="V118" s="21">
        <f>('Ratios Calculated fix'!V118-'Ratios Calculated fix'!V$428)/('Ratios Calculated fix'!V$429-'Ratios Calculated fix'!V$428)</f>
        <v>0.5055735372232244</v>
      </c>
      <c r="W118" s="21">
        <f>('Ratios Calculated fix'!W118-'Ratios Calculated fix'!W$428)/('Ratios Calculated fix'!W$429-'Ratios Calculated fix'!W$428)</f>
        <v>0.63163849615849299</v>
      </c>
      <c r="X118" s="21">
        <f>('Ratios Calculated fix'!X118-'Ratios Calculated fix'!X$428)/('Ratios Calculated fix'!X$429-'Ratios Calculated fix'!X$428)</f>
        <v>0.24112751330702795</v>
      </c>
      <c r="Y118" s="21">
        <f>('Ratios Calculated fix'!Y118-'Ratios Calculated fix'!Y$428)/('Ratios Calculated fix'!Y$429-'Ratios Calculated fix'!Y$428)</f>
        <v>0.5274515422633651</v>
      </c>
      <c r="Z118" s="21">
        <f>('Ratios Calculated fix'!Z118-'Ratios Calculated fix'!Z$428)/('Ratios Calculated fix'!Z$429-'Ratios Calculated fix'!Z$428)</f>
        <v>0.75887248669297203</v>
      </c>
      <c r="AA118" s="21">
        <f>('Ratios Calculated fix'!AA118-'Ratios Calculated fix'!AA$428)/('Ratios Calculated fix'!AA$429-'Ratios Calculated fix'!AA$428)</f>
        <v>0.69933006922630647</v>
      </c>
      <c r="AB118" s="21">
        <f>('Ratios Calculated fix'!AB118-'Ratios Calculated fix'!AB$428)/('Ratios Calculated fix'!AB$429-'Ratios Calculated fix'!AB$428)</f>
        <v>0.88177996281785431</v>
      </c>
      <c r="AC118" s="21">
        <f>('Ratios Calculated fix'!AC118-'Ratios Calculated fix'!AC$428)/('Ratios Calculated fix'!AC$429-'Ratios Calculated fix'!AC$428)</f>
        <v>0.34982057896652319</v>
      </c>
      <c r="AD118" s="21">
        <f>('Ratios Calculated fix'!AD118-'Ratios Calculated fix'!AD$428)/('Ratios Calculated fix'!AD$429-'Ratios Calculated fix'!AD$428)</f>
        <v>0.39502496407332088</v>
      </c>
      <c r="AE118" s="21">
        <f>('Ratios Calculated fix'!AE118-'Ratios Calculated fix'!AE$428)/('Ratios Calculated fix'!AE$429-'Ratios Calculated fix'!AE$428)</f>
        <v>0.44913485289729088</v>
      </c>
      <c r="AF118" s="21">
        <f>('Ratios Calculated fix'!AF118-'Ratios Calculated fix'!AF$428)/('Ratios Calculated fix'!AF$429-'Ratios Calculated fix'!AF$428)</f>
        <v>0.39608904738307643</v>
      </c>
      <c r="AG118" s="21" t="e">
        <f>('Ratios Calculated fix'!AG118-'Ratios Calculated fix'!AG$428)/('Ratios Calculated fix'!AG$429-'Ratios Calculated fix'!AG$428)</f>
        <v>#DIV/0!</v>
      </c>
      <c r="AH118" s="21" t="e">
        <f>('Ratios Calculated fix'!AH118-'Ratios Calculated fix'!AH$428)/('Ratios Calculated fix'!AH$429-'Ratios Calculated fix'!AH$428)</f>
        <v>#DIV/0!</v>
      </c>
      <c r="AI118" s="21">
        <f>('Ratios Calculated fix'!AI118-'Ratios Calculated fix'!AI$428)/('Ratios Calculated fix'!AI$429-'Ratios Calculated fix'!AI$428)</f>
        <v>0.98552747282944198</v>
      </c>
      <c r="AJ118" s="21">
        <f>('Ratios Calculated fix'!AJ118-'Ratios Calculated fix'!AJ$428)/('Ratios Calculated fix'!AJ$429-'Ratios Calculated fix'!AJ$428)</f>
        <v>0.10110607492577944</v>
      </c>
      <c r="AK118" s="21" t="e">
        <f>('Ratios Calculated fix'!AK118-'Ratios Calculated fix'!AK$428)/('Ratios Calculated fix'!AK$429-'Ratios Calculated fix'!AK$428)</f>
        <v>#DIV/0!</v>
      </c>
      <c r="AL118" s="21" t="e">
        <f>('Ratios Calculated fix'!AL118-'Ratios Calculated fix'!AL$428)/('Ratios Calculated fix'!AL$429-'Ratios Calculated fix'!AL$428)</f>
        <v>#DIV/0!</v>
      </c>
      <c r="AM118" s="21">
        <f>('Ratios Calculated fix'!AM118-'Ratios Calculated fix'!AM$428)/('Ratios Calculated fix'!AM$429-'Ratios Calculated fix'!AM$428)</f>
        <v>0.31092142941128276</v>
      </c>
      <c r="AN118" s="21">
        <f>('Ratios Calculated fix'!AN118-'Ratios Calculated fix'!AN$428)/('Ratios Calculated fix'!AN$429-'Ratios Calculated fix'!AN$428)</f>
        <v>0.27571177938142222</v>
      </c>
      <c r="AO118" s="21">
        <f>('Ratios Calculated fix'!AO118-'Ratios Calculated fix'!AO$428)/('Ratios Calculated fix'!AO$429-'Ratios Calculated fix'!AO$428)</f>
        <v>0.16012040791132048</v>
      </c>
      <c r="AP118" s="21">
        <f>('Ratios Calculated fix'!AP118-'Ratios Calculated fix'!AP$428)/('Ratios Calculated fix'!AP$429-'Ratios Calculated fix'!AP$428)</f>
        <v>0.57840544526014437</v>
      </c>
      <c r="AQ118" s="21">
        <f>('Ratios Calculated fix'!AQ118-'Ratios Calculated fix'!AQ$428)/('Ratios Calculated fix'!AQ$429-'Ratios Calculated fix'!AQ$428)</f>
        <v>0.56771234418957051</v>
      </c>
      <c r="AR118" s="21">
        <f>('Ratios Calculated fix'!AR118-'Ratios Calculated fix'!AR$428)/('Ratios Calculated fix'!AR$429-'Ratios Calculated fix'!AR$428)</f>
        <v>0.25498388082908552</v>
      </c>
      <c r="AS118" s="21">
        <f>('Ratios Calculated fix'!AS118-'Ratios Calculated fix'!AS$428)/('Ratios Calculated fix'!AS$429-'Ratios Calculated fix'!AS$428)</f>
        <v>0.59129640117447568</v>
      </c>
      <c r="AT118" s="21">
        <f>('Ratios Calculated fix'!AT118-'Ratios Calculated fix'!AT$428)/('Ratios Calculated fix'!AT$429-'Ratios Calculated fix'!AT$428)</f>
        <v>0.34264777365074189</v>
      </c>
      <c r="AU118" s="21">
        <f>('Ratios Calculated fix'!AU118-'Ratios Calculated fix'!AU$428)/('Ratios Calculated fix'!AU$429-'Ratios Calculated fix'!AU$428)</f>
        <v>0.65267243366634309</v>
      </c>
      <c r="AV118" s="21" t="e">
        <f>('Ratios Calculated fix'!AV118-'Ratios Calculated fix'!AV$428)/('Ratios Calculated fix'!AV$429-'Ratios Calculated fix'!AV$428)</f>
        <v>#DIV/0!</v>
      </c>
      <c r="AW118" s="21" t="e">
        <f>('Ratios Calculated fix'!AW118-'Ratios Calculated fix'!AW$428)/('Ratios Calculated fix'!AW$429-'Ratios Calculated fix'!AW$428)</f>
        <v>#DIV/0!</v>
      </c>
      <c r="AX118" s="21" t="e">
        <f>('Ratios Calculated fix'!AX118-'Ratios Calculated fix'!AX$428)/('Ratios Calculated fix'!AX$429-'Ratios Calculated fix'!AX$428)</f>
        <v>#DIV/0!</v>
      </c>
      <c r="AY118" s="21">
        <f>('Ratios Calculated fix'!AY118-'Ratios Calculated fix'!AY$428)/('Ratios Calculated fix'!AY$429-'Ratios Calculated fix'!AY$428)</f>
        <v>0.26735077227691606</v>
      </c>
      <c r="AZ118" s="21">
        <f>('Ratios Calculated fix'!AZ118-'Ratios Calculated fix'!AZ$428)/('Ratios Calculated fix'!AZ$429-'Ratios Calculated fix'!AZ$428)</f>
        <v>0.77123975080009965</v>
      </c>
      <c r="BA118" s="21">
        <f>('Ratios Calculated fix'!BA118-'Ratios Calculated fix'!BA$428)/('Ratios Calculated fix'!BA$429-'Ratios Calculated fix'!BA$428)</f>
        <v>0.74417473467864159</v>
      </c>
      <c r="BB118" s="21" t="e">
        <f>('Ratios Calculated fix'!BB118-'Ratios Calculated fix'!BB$428)/('Ratios Calculated fix'!BB$429-'Ratios Calculated fix'!BB$428)</f>
        <v>#DIV/0!</v>
      </c>
      <c r="BC118" s="21">
        <f>('Ratios Calculated fix'!BC118-'Ratios Calculated fix'!BC$428)/('Ratios Calculated fix'!BC$429-'Ratios Calculated fix'!BC$428)</f>
        <v>0.2275107660211842</v>
      </c>
    </row>
    <row r="119" spans="1:55" x14ac:dyDescent="0.2">
      <c r="A119" s="3" t="s">
        <v>406</v>
      </c>
      <c r="B119" s="3" t="s">
        <v>407</v>
      </c>
      <c r="C119" s="3" t="s">
        <v>59</v>
      </c>
      <c r="D119" s="3">
        <v>378129</v>
      </c>
      <c r="E119" s="3" t="s">
        <v>16</v>
      </c>
      <c r="F119" s="3">
        <v>2019</v>
      </c>
      <c r="G119" s="3" t="s">
        <v>17</v>
      </c>
      <c r="H119" s="4">
        <v>43830</v>
      </c>
      <c r="I119" s="4">
        <v>43868</v>
      </c>
      <c r="J119" s="4">
        <v>43868</v>
      </c>
      <c r="K119" s="5">
        <v>740200000</v>
      </c>
      <c r="L119" s="5">
        <v>731900000</v>
      </c>
      <c r="M119" s="3" t="s">
        <v>408</v>
      </c>
      <c r="N119" s="20">
        <f>('Ratios Calculated fix'!N119-'Ratios Calculated fix'!N$428)/('Ratios Calculated fix'!N$429-'Ratios Calculated fix'!N$428)</f>
        <v>5.9475531980917699E-2</v>
      </c>
      <c r="O119" s="21">
        <f>('Ratios Calculated fix'!O119-'Ratios Calculated fix'!O$428)/('Ratios Calculated fix'!O$429-'Ratios Calculated fix'!O$428)</f>
        <v>4.0986729280758145E-2</v>
      </c>
      <c r="P119" s="21">
        <f>('Ratios Calculated fix'!P119-'Ratios Calculated fix'!P$428)/('Ratios Calculated fix'!P$429-'Ratios Calculated fix'!P$428)</f>
        <v>3.8823967781552317E-2</v>
      </c>
      <c r="Q119" s="21">
        <f>('Ratios Calculated fix'!Q119-'Ratios Calculated fix'!Q$428)/('Ratios Calculated fix'!Q$429-'Ratios Calculated fix'!Q$428)</f>
        <v>0.26405771362077762</v>
      </c>
      <c r="R119" s="21">
        <f>('Ratios Calculated fix'!R119-'Ratios Calculated fix'!R$428)/('Ratios Calculated fix'!R$429-'Ratios Calculated fix'!R$428)</f>
        <v>6.9700682777857473E-2</v>
      </c>
      <c r="S119" s="21">
        <f>('Ratios Calculated fix'!S119-'Ratios Calculated fix'!S$428)/('Ratios Calculated fix'!S$429-'Ratios Calculated fix'!S$428)</f>
        <v>2.2427231350640359E-2</v>
      </c>
      <c r="T119" s="21">
        <f>('Ratios Calculated fix'!T119-'Ratios Calculated fix'!T$428)/('Ratios Calculated fix'!T$429-'Ratios Calculated fix'!T$428)</f>
        <v>6.6277787899885532E-2</v>
      </c>
      <c r="U119" s="21">
        <f>('Ratios Calculated fix'!U119-'Ratios Calculated fix'!U$428)/('Ratios Calculated fix'!U$429-'Ratios Calculated fix'!U$428)</f>
        <v>0.65082119201011457</v>
      </c>
      <c r="V119" s="21">
        <f>('Ratios Calculated fix'!V119-'Ratios Calculated fix'!V$428)/('Ratios Calculated fix'!V$429-'Ratios Calculated fix'!V$428)</f>
        <v>0.49423160422055262</v>
      </c>
      <c r="W119" s="21">
        <f>('Ratios Calculated fix'!W119-'Ratios Calculated fix'!W$428)/('Ratios Calculated fix'!W$429-'Ratios Calculated fix'!W$428)</f>
        <v>0.63234324926717544</v>
      </c>
      <c r="X119" s="21">
        <f>('Ratios Calculated fix'!X119-'Ratios Calculated fix'!X$428)/('Ratios Calculated fix'!X$429-'Ratios Calculated fix'!X$428)</f>
        <v>0.27366368334153118</v>
      </c>
      <c r="Y119" s="21">
        <f>('Ratios Calculated fix'!Y119-'Ratios Calculated fix'!Y$428)/('Ratios Calculated fix'!Y$429-'Ratios Calculated fix'!Y$428)</f>
        <v>0.46511442896602334</v>
      </c>
      <c r="Z119" s="21">
        <f>('Ratios Calculated fix'!Z119-'Ratios Calculated fix'!Z$428)/('Ratios Calculated fix'!Z$429-'Ratios Calculated fix'!Z$428)</f>
        <v>0.72633631665846876</v>
      </c>
      <c r="AA119" s="21">
        <f>('Ratios Calculated fix'!AA119-'Ratios Calculated fix'!AA$428)/('Ratios Calculated fix'!AA$429-'Ratios Calculated fix'!AA$428)</f>
        <v>0.28300006664163729</v>
      </c>
      <c r="AB119" s="21">
        <f>('Ratios Calculated fix'!AB119-'Ratios Calculated fix'!AB$428)/('Ratios Calculated fix'!AB$429-'Ratios Calculated fix'!AB$428)</f>
        <v>0.86419265841417858</v>
      </c>
      <c r="AC119" s="21">
        <f>('Ratios Calculated fix'!AC119-'Ratios Calculated fix'!AC$428)/('Ratios Calculated fix'!AC$429-'Ratios Calculated fix'!AC$428)</f>
        <v>0.17735285397701478</v>
      </c>
      <c r="AD119" s="21">
        <f>('Ratios Calculated fix'!AD119-'Ratios Calculated fix'!AD$428)/('Ratios Calculated fix'!AD$429-'Ratios Calculated fix'!AD$428)</f>
        <v>0.39731861881076685</v>
      </c>
      <c r="AE119" s="21">
        <f>('Ratios Calculated fix'!AE119-'Ratios Calculated fix'!AE$428)/('Ratios Calculated fix'!AE$429-'Ratios Calculated fix'!AE$428)</f>
        <v>0.44180373008792528</v>
      </c>
      <c r="AF119" s="21">
        <f>('Ratios Calculated fix'!AF119-'Ratios Calculated fix'!AF$428)/('Ratios Calculated fix'!AF$429-'Ratios Calculated fix'!AF$428)</f>
        <v>0.36716952701655536</v>
      </c>
      <c r="AG119" s="21" t="e">
        <f>('Ratios Calculated fix'!AG119-'Ratios Calculated fix'!AG$428)/('Ratios Calculated fix'!AG$429-'Ratios Calculated fix'!AG$428)</f>
        <v>#DIV/0!</v>
      </c>
      <c r="AH119" s="21" t="e">
        <f>('Ratios Calculated fix'!AH119-'Ratios Calculated fix'!AH$428)/('Ratios Calculated fix'!AH$429-'Ratios Calculated fix'!AH$428)</f>
        <v>#DIV/0!</v>
      </c>
      <c r="AI119" s="21">
        <f>('Ratios Calculated fix'!AI119-'Ratios Calculated fix'!AI$428)/('Ratios Calculated fix'!AI$429-'Ratios Calculated fix'!AI$428)</f>
        <v>0.98551517805555444</v>
      </c>
      <c r="AJ119" s="21">
        <f>('Ratios Calculated fix'!AJ119-'Ratios Calculated fix'!AJ$428)/('Ratios Calculated fix'!AJ$429-'Ratios Calculated fix'!AJ$428)</f>
        <v>9.4553624517559803E-2</v>
      </c>
      <c r="AK119" s="21" t="e">
        <f>('Ratios Calculated fix'!AK119-'Ratios Calculated fix'!AK$428)/('Ratios Calculated fix'!AK$429-'Ratios Calculated fix'!AK$428)</f>
        <v>#DIV/0!</v>
      </c>
      <c r="AL119" s="21" t="e">
        <f>('Ratios Calculated fix'!AL119-'Ratios Calculated fix'!AL$428)/('Ratios Calculated fix'!AL$429-'Ratios Calculated fix'!AL$428)</f>
        <v>#DIV/0!</v>
      </c>
      <c r="AM119" s="21">
        <f>('Ratios Calculated fix'!AM119-'Ratios Calculated fix'!AM$428)/('Ratios Calculated fix'!AM$429-'Ratios Calculated fix'!AM$428)</f>
        <v>0.3050508077379081</v>
      </c>
      <c r="AN119" s="21">
        <f>('Ratios Calculated fix'!AN119-'Ratios Calculated fix'!AN$428)/('Ratios Calculated fix'!AN$429-'Ratios Calculated fix'!AN$428)</f>
        <v>0.27657712908520687</v>
      </c>
      <c r="AO119" s="21">
        <f>('Ratios Calculated fix'!AO119-'Ratios Calculated fix'!AO$428)/('Ratios Calculated fix'!AO$429-'Ratios Calculated fix'!AO$428)</f>
        <v>0.15071015696597811</v>
      </c>
      <c r="AP119" s="21">
        <f>('Ratios Calculated fix'!AP119-'Ratios Calculated fix'!AP$428)/('Ratios Calculated fix'!AP$429-'Ratios Calculated fix'!AP$428)</f>
        <v>0.57501371008769453</v>
      </c>
      <c r="AQ119" s="21">
        <f>('Ratios Calculated fix'!AQ119-'Ratios Calculated fix'!AQ$428)/('Ratios Calculated fix'!AQ$429-'Ratios Calculated fix'!AQ$428)</f>
        <v>0.44893767534327411</v>
      </c>
      <c r="AR119" s="21">
        <f>('Ratios Calculated fix'!AR119-'Ratios Calculated fix'!AR$428)/('Ratios Calculated fix'!AR$429-'Ratios Calculated fix'!AR$428)</f>
        <v>0.23141786118650204</v>
      </c>
      <c r="AS119" s="21">
        <f>('Ratios Calculated fix'!AS119-'Ratios Calculated fix'!AS$428)/('Ratios Calculated fix'!AS$429-'Ratios Calculated fix'!AS$428)</f>
        <v>0.59474174139494496</v>
      </c>
      <c r="AT119" s="21">
        <f>('Ratios Calculated fix'!AT119-'Ratios Calculated fix'!AT$428)/('Ratios Calculated fix'!AT$429-'Ratios Calculated fix'!AT$428)</f>
        <v>0.30103598427052042</v>
      </c>
      <c r="AU119" s="21">
        <f>('Ratios Calculated fix'!AU119-'Ratios Calculated fix'!AU$428)/('Ratios Calculated fix'!AU$429-'Ratios Calculated fix'!AU$428)</f>
        <v>0.62870677392966612</v>
      </c>
      <c r="AV119" s="21" t="e">
        <f>('Ratios Calculated fix'!AV119-'Ratios Calculated fix'!AV$428)/('Ratios Calculated fix'!AV$429-'Ratios Calculated fix'!AV$428)</f>
        <v>#DIV/0!</v>
      </c>
      <c r="AW119" s="21" t="e">
        <f>('Ratios Calculated fix'!AW119-'Ratios Calculated fix'!AW$428)/('Ratios Calculated fix'!AW$429-'Ratios Calculated fix'!AW$428)</f>
        <v>#DIV/0!</v>
      </c>
      <c r="AX119" s="21" t="e">
        <f>('Ratios Calculated fix'!AX119-'Ratios Calculated fix'!AX$428)/('Ratios Calculated fix'!AX$429-'Ratios Calculated fix'!AX$428)</f>
        <v>#DIV/0!</v>
      </c>
      <c r="AY119" s="21">
        <f>('Ratios Calculated fix'!AY119-'Ratios Calculated fix'!AY$428)/('Ratios Calculated fix'!AY$429-'Ratios Calculated fix'!AY$428)</f>
        <v>0.25453543915546567</v>
      </c>
      <c r="AZ119" s="21">
        <f>('Ratios Calculated fix'!AZ119-'Ratios Calculated fix'!AZ$428)/('Ratios Calculated fix'!AZ$429-'Ratios Calculated fix'!AZ$428)</f>
        <v>0.76194489792422837</v>
      </c>
      <c r="BA119" s="21">
        <f>('Ratios Calculated fix'!BA119-'Ratios Calculated fix'!BA$428)/('Ratios Calculated fix'!BA$429-'Ratios Calculated fix'!BA$428)</f>
        <v>0.74833539266058946</v>
      </c>
      <c r="BB119" s="21" t="e">
        <f>('Ratios Calculated fix'!BB119-'Ratios Calculated fix'!BB$428)/('Ratios Calculated fix'!BB$429-'Ratios Calculated fix'!BB$428)</f>
        <v>#DIV/0!</v>
      </c>
      <c r="BC119" s="21">
        <f>('Ratios Calculated fix'!BC119-'Ratios Calculated fix'!BC$428)/('Ratios Calculated fix'!BC$429-'Ratios Calculated fix'!BC$428)</f>
        <v>0.21495771400202876</v>
      </c>
    </row>
    <row r="120" spans="1:55" x14ac:dyDescent="0.2">
      <c r="A120" s="3" t="s">
        <v>400</v>
      </c>
      <c r="B120" s="3" t="s">
        <v>401</v>
      </c>
      <c r="C120" s="3" t="s">
        <v>45</v>
      </c>
      <c r="D120" s="3">
        <v>338660</v>
      </c>
      <c r="E120" s="3" t="s">
        <v>16</v>
      </c>
      <c r="F120" s="3">
        <v>2019</v>
      </c>
      <c r="G120" s="3" t="s">
        <v>17</v>
      </c>
      <c r="H120" s="4">
        <v>43830</v>
      </c>
      <c r="I120" s="4">
        <v>43881</v>
      </c>
      <c r="J120" s="4">
        <v>43881</v>
      </c>
      <c r="K120" s="5"/>
      <c r="L120" s="5"/>
      <c r="M120" s="3" t="s">
        <v>402</v>
      </c>
      <c r="N120" s="20">
        <f>('Ratios Calculated fix'!N120-'Ratios Calculated fix'!N$428)/('Ratios Calculated fix'!N$429-'Ratios Calculated fix'!N$428)</f>
        <v>4.5534925035471144E-2</v>
      </c>
      <c r="O120" s="21">
        <f>('Ratios Calculated fix'!O120-'Ratios Calculated fix'!O$428)/('Ratios Calculated fix'!O$429-'Ratios Calculated fix'!O$428)</f>
        <v>4.2350853699224388E-2</v>
      </c>
      <c r="P120" s="21">
        <f>('Ratios Calculated fix'!P120-'Ratios Calculated fix'!P$428)/('Ratios Calculated fix'!P$429-'Ratios Calculated fix'!P$428)</f>
        <v>8.0953932304527413E-3</v>
      </c>
      <c r="Q120" s="21">
        <f>('Ratios Calculated fix'!Q120-'Ratios Calculated fix'!Q$428)/('Ratios Calculated fix'!Q$429-'Ratios Calculated fix'!Q$428)</f>
        <v>0.25319025490333746</v>
      </c>
      <c r="R120" s="21">
        <f>('Ratios Calculated fix'!R120-'Ratios Calculated fix'!R$428)/('Ratios Calculated fix'!R$429-'Ratios Calculated fix'!R$428)</f>
        <v>1</v>
      </c>
      <c r="S120" s="21">
        <f>('Ratios Calculated fix'!S120-'Ratios Calculated fix'!S$428)/('Ratios Calculated fix'!S$429-'Ratios Calculated fix'!S$428)</f>
        <v>5.6033681374120174E-2</v>
      </c>
      <c r="T120" s="21">
        <f>('Ratios Calculated fix'!T120-'Ratios Calculated fix'!T$428)/('Ratios Calculated fix'!T$429-'Ratios Calculated fix'!T$428)</f>
        <v>1</v>
      </c>
      <c r="U120" s="21">
        <f>('Ratios Calculated fix'!U120-'Ratios Calculated fix'!U$428)/('Ratios Calculated fix'!U$429-'Ratios Calculated fix'!U$428)</f>
        <v>0.62517865406486406</v>
      </c>
      <c r="V120" s="21">
        <f>('Ratios Calculated fix'!V120-'Ratios Calculated fix'!V$428)/('Ratios Calculated fix'!V$429-'Ratios Calculated fix'!V$428)</f>
        <v>0.4867089564420467</v>
      </c>
      <c r="W120" s="21">
        <f>('Ratios Calculated fix'!W120-'Ratios Calculated fix'!W$428)/('Ratios Calculated fix'!W$429-'Ratios Calculated fix'!W$428)</f>
        <v>0.60614952793200372</v>
      </c>
      <c r="X120" s="21">
        <f>('Ratios Calculated fix'!X120-'Ratios Calculated fix'!X$428)/('Ratios Calculated fix'!X$429-'Ratios Calculated fix'!X$428)</f>
        <v>0.56088704939204892</v>
      </c>
      <c r="Y120" s="21">
        <f>('Ratios Calculated fix'!Y120-'Ratios Calculated fix'!Y$428)/('Ratios Calculated fix'!Y$429-'Ratios Calculated fix'!Y$428)</f>
        <v>0</v>
      </c>
      <c r="Z120" s="21">
        <f>('Ratios Calculated fix'!Z120-'Ratios Calculated fix'!Z$428)/('Ratios Calculated fix'!Z$429-'Ratios Calculated fix'!Z$428)</f>
        <v>0.43911295060795108</v>
      </c>
      <c r="AA120" s="21">
        <f>('Ratios Calculated fix'!AA120-'Ratios Calculated fix'!AA$428)/('Ratios Calculated fix'!AA$429-'Ratios Calculated fix'!AA$428)</f>
        <v>2.991725905390815E-2</v>
      </c>
      <c r="AB120" s="21">
        <f>('Ratios Calculated fix'!AB120-'Ratios Calculated fix'!AB$428)/('Ratios Calculated fix'!AB$429-'Ratios Calculated fix'!AB$428)</f>
        <v>0</v>
      </c>
      <c r="AC120" s="21">
        <f>('Ratios Calculated fix'!AC120-'Ratios Calculated fix'!AC$428)/('Ratios Calculated fix'!AC$429-'Ratios Calculated fix'!AC$428)</f>
        <v>0.28952598013768266</v>
      </c>
      <c r="AD120" s="21">
        <f>('Ratios Calculated fix'!AD120-'Ratios Calculated fix'!AD$428)/('Ratios Calculated fix'!AD$429-'Ratios Calculated fix'!AD$428)</f>
        <v>0.44959431090536339</v>
      </c>
      <c r="AE120" s="21">
        <f>('Ratios Calculated fix'!AE120-'Ratios Calculated fix'!AE$428)/('Ratios Calculated fix'!AE$429-'Ratios Calculated fix'!AE$428)</f>
        <v>0.5111790217249641</v>
      </c>
      <c r="AF120" s="21">
        <f>('Ratios Calculated fix'!AF120-'Ratios Calculated fix'!AF$428)/('Ratios Calculated fix'!AF$429-'Ratios Calculated fix'!AF$428)</f>
        <v>0.39488216982031793</v>
      </c>
      <c r="AG120" s="21" t="e">
        <f>('Ratios Calculated fix'!AG120-'Ratios Calculated fix'!AG$428)/('Ratios Calculated fix'!AG$429-'Ratios Calculated fix'!AG$428)</f>
        <v>#DIV/0!</v>
      </c>
      <c r="AH120" s="21" t="e">
        <f>('Ratios Calculated fix'!AH120-'Ratios Calculated fix'!AH$428)/('Ratios Calculated fix'!AH$429-'Ratios Calculated fix'!AH$428)</f>
        <v>#DIV/0!</v>
      </c>
      <c r="AI120" s="21">
        <f>('Ratios Calculated fix'!AI120-'Ratios Calculated fix'!AI$428)/('Ratios Calculated fix'!AI$429-'Ratios Calculated fix'!AI$428)</f>
        <v>0.98572006452827987</v>
      </c>
      <c r="AJ120" s="21">
        <f>('Ratios Calculated fix'!AJ120-'Ratios Calculated fix'!AJ$428)/('Ratios Calculated fix'!AJ$429-'Ratios Calculated fix'!AJ$428)</f>
        <v>0.17407027233976791</v>
      </c>
      <c r="AK120" s="21" t="e">
        <f>('Ratios Calculated fix'!AK120-'Ratios Calculated fix'!AK$428)/('Ratios Calculated fix'!AK$429-'Ratios Calculated fix'!AK$428)</f>
        <v>#DIV/0!</v>
      </c>
      <c r="AL120" s="21" t="e">
        <f>('Ratios Calculated fix'!AL120-'Ratios Calculated fix'!AL$428)/('Ratios Calculated fix'!AL$429-'Ratios Calculated fix'!AL$428)</f>
        <v>#DIV/0!</v>
      </c>
      <c r="AM120" s="21">
        <f>('Ratios Calculated fix'!AM120-'Ratios Calculated fix'!AM$428)/('Ratios Calculated fix'!AM$429-'Ratios Calculated fix'!AM$428)</f>
        <v>0.30089581043260027</v>
      </c>
      <c r="AN120" s="21">
        <f>('Ratios Calculated fix'!AN120-'Ratios Calculated fix'!AN$428)/('Ratios Calculated fix'!AN$429-'Ratios Calculated fix'!AN$428)</f>
        <v>0.26667577014608929</v>
      </c>
      <c r="AO120" s="21">
        <f>('Ratios Calculated fix'!AO120-'Ratios Calculated fix'!AO$428)/('Ratios Calculated fix'!AO$429-'Ratios Calculated fix'!AO$428)</f>
        <v>0.76577091249904727</v>
      </c>
      <c r="AP120" s="21">
        <f>('Ratios Calculated fix'!AP120-'Ratios Calculated fix'!AP$428)/('Ratios Calculated fix'!AP$429-'Ratios Calculated fix'!AP$428)</f>
        <v>0.58372534798639375</v>
      </c>
      <c r="AQ120" s="21">
        <f>('Ratios Calculated fix'!AQ120-'Ratios Calculated fix'!AQ$428)/('Ratios Calculated fix'!AQ$429-'Ratios Calculated fix'!AQ$428)</f>
        <v>1</v>
      </c>
      <c r="AR120" s="21">
        <f>('Ratios Calculated fix'!AR120-'Ratios Calculated fix'!AR$428)/('Ratios Calculated fix'!AR$429-'Ratios Calculated fix'!AR$428)</f>
        <v>0.27149831564376409</v>
      </c>
      <c r="AS120" s="21">
        <f>('Ratios Calculated fix'!AS120-'Ratios Calculated fix'!AS$428)/('Ratios Calculated fix'!AS$429-'Ratios Calculated fix'!AS$428)</f>
        <v>0.59239040847463653</v>
      </c>
      <c r="AT120" s="21">
        <f>('Ratios Calculated fix'!AT120-'Ratios Calculated fix'!AT$428)/('Ratios Calculated fix'!AT$429-'Ratios Calculated fix'!AT$428)</f>
        <v>1</v>
      </c>
      <c r="AU120" s="21">
        <f>('Ratios Calculated fix'!AU120-'Ratios Calculated fix'!AU$428)/('Ratios Calculated fix'!AU$429-'Ratios Calculated fix'!AU$428)</f>
        <v>0.65668719539450526</v>
      </c>
      <c r="AV120" s="21" t="e">
        <f>('Ratios Calculated fix'!AV120-'Ratios Calculated fix'!AV$428)/('Ratios Calculated fix'!AV$429-'Ratios Calculated fix'!AV$428)</f>
        <v>#DIV/0!</v>
      </c>
      <c r="AW120" s="21" t="e">
        <f>('Ratios Calculated fix'!AW120-'Ratios Calculated fix'!AW$428)/('Ratios Calculated fix'!AW$429-'Ratios Calculated fix'!AW$428)</f>
        <v>#DIV/0!</v>
      </c>
      <c r="AX120" s="21" t="e">
        <f>('Ratios Calculated fix'!AX120-'Ratios Calculated fix'!AX$428)/('Ratios Calculated fix'!AX$429-'Ratios Calculated fix'!AX$428)</f>
        <v>#DIV/0!</v>
      </c>
      <c r="AY120" s="21">
        <f>('Ratios Calculated fix'!AY120-'Ratios Calculated fix'!AY$428)/('Ratios Calculated fix'!AY$429-'Ratios Calculated fix'!AY$428)</f>
        <v>0.30448536893574651</v>
      </c>
      <c r="AZ120" s="21">
        <f>('Ratios Calculated fix'!AZ120-'Ratios Calculated fix'!AZ$428)/('Ratios Calculated fix'!AZ$429-'Ratios Calculated fix'!AZ$428)</f>
        <v>0.80304919525358065</v>
      </c>
      <c r="BA120" s="21">
        <f>('Ratios Calculated fix'!BA120-'Ratios Calculated fix'!BA$428)/('Ratios Calculated fix'!BA$429-'Ratios Calculated fix'!BA$428)</f>
        <v>0.7436425515120717</v>
      </c>
      <c r="BB120" s="21" t="e">
        <f>('Ratios Calculated fix'!BB120-'Ratios Calculated fix'!BB$428)/('Ratios Calculated fix'!BB$429-'Ratios Calculated fix'!BB$428)</f>
        <v>#DIV/0!</v>
      </c>
      <c r="BC120" s="21">
        <f>('Ratios Calculated fix'!BC120-'Ratios Calculated fix'!BC$428)/('Ratios Calculated fix'!BC$429-'Ratios Calculated fix'!BC$428)</f>
        <v>1</v>
      </c>
    </row>
    <row r="121" spans="1:55" x14ac:dyDescent="0.2">
      <c r="A121" s="3" t="s">
        <v>415</v>
      </c>
      <c r="B121" s="3" t="s">
        <v>416</v>
      </c>
      <c r="C121" s="3" t="s">
        <v>72</v>
      </c>
      <c r="D121" s="3">
        <v>446513</v>
      </c>
      <c r="E121" s="3" t="s">
        <v>16</v>
      </c>
      <c r="F121" s="3">
        <v>2019</v>
      </c>
      <c r="G121" s="3" t="s">
        <v>17</v>
      </c>
      <c r="H121" s="4">
        <v>43830</v>
      </c>
      <c r="I121" s="4">
        <v>43886</v>
      </c>
      <c r="J121" s="4">
        <v>43886</v>
      </c>
      <c r="K121" s="5">
        <v>367700000</v>
      </c>
      <c r="L121" s="5">
        <v>376797000</v>
      </c>
      <c r="M121" s="3" t="s">
        <v>417</v>
      </c>
      <c r="N121" s="20">
        <f>('Ratios Calculated fix'!N121-'Ratios Calculated fix'!N$428)/('Ratios Calculated fix'!N$429-'Ratios Calculated fix'!N$428)</f>
        <v>1.6944017528759205E-2</v>
      </c>
      <c r="O121" s="21">
        <f>('Ratios Calculated fix'!O121-'Ratios Calculated fix'!O$428)/('Ratios Calculated fix'!O$429-'Ratios Calculated fix'!O$428)</f>
        <v>1.6944017528759205E-2</v>
      </c>
      <c r="P121" s="21">
        <f>('Ratios Calculated fix'!P121-'Ratios Calculated fix'!P$428)/('Ratios Calculated fix'!P$429-'Ratios Calculated fix'!P$428)</f>
        <v>1.5579161288600396E-2</v>
      </c>
      <c r="Q121" s="21">
        <f>('Ratios Calculated fix'!Q121-'Ratios Calculated fix'!Q$428)/('Ratios Calculated fix'!Q$429-'Ratios Calculated fix'!Q$428)</f>
        <v>0.25958305284631161</v>
      </c>
      <c r="R121" s="21">
        <f>('Ratios Calculated fix'!R121-'Ratios Calculated fix'!R$428)/('Ratios Calculated fix'!R$429-'Ratios Calculated fix'!R$428)</f>
        <v>8.700749593291314E-2</v>
      </c>
      <c r="S121" s="21">
        <f>('Ratios Calculated fix'!S121-'Ratios Calculated fix'!S$428)/('Ratios Calculated fix'!S$429-'Ratios Calculated fix'!S$428)</f>
        <v>0</v>
      </c>
      <c r="T121" s="21">
        <f>('Ratios Calculated fix'!T121-'Ratios Calculated fix'!T$428)/('Ratios Calculated fix'!T$429-'Ratios Calculated fix'!T$428)</f>
        <v>8.7908485620061094E-2</v>
      </c>
      <c r="U121" s="21">
        <f>('Ratios Calculated fix'!U121-'Ratios Calculated fix'!U$428)/('Ratios Calculated fix'!U$429-'Ratios Calculated fix'!U$428)</f>
        <v>0.6475285500650001</v>
      </c>
      <c r="V121" s="21">
        <f>('Ratios Calculated fix'!V121-'Ratios Calculated fix'!V$428)/('Ratios Calculated fix'!V$429-'Ratios Calculated fix'!V$428)</f>
        <v>0.48825282224192584</v>
      </c>
      <c r="W121" s="21">
        <f>('Ratios Calculated fix'!W121-'Ratios Calculated fix'!W$428)/('Ratios Calculated fix'!W$429-'Ratios Calculated fix'!W$428)</f>
        <v>0.62951643467733331</v>
      </c>
      <c r="X121" s="21">
        <f>('Ratios Calculated fix'!X121-'Ratios Calculated fix'!X$428)/('Ratios Calculated fix'!X$429-'Ratios Calculated fix'!X$428)</f>
        <v>1.9589739149255693E-2</v>
      </c>
      <c r="Y121" s="21">
        <f>('Ratios Calculated fix'!Y121-'Ratios Calculated fix'!Y$428)/('Ratios Calculated fix'!Y$429-'Ratios Calculated fix'!Y$428)</f>
        <v>0.48512672587875016</v>
      </c>
      <c r="Z121" s="21">
        <f>('Ratios Calculated fix'!Z121-'Ratios Calculated fix'!Z$428)/('Ratios Calculated fix'!Z$429-'Ratios Calculated fix'!Z$428)</f>
        <v>0.98041026085074423</v>
      </c>
      <c r="AA121" s="21">
        <f>('Ratios Calculated fix'!AA121-'Ratios Calculated fix'!AA$428)/('Ratios Calculated fix'!AA$429-'Ratios Calculated fix'!AA$428)</f>
        <v>0</v>
      </c>
      <c r="AB121" s="21">
        <f>('Ratios Calculated fix'!AB121-'Ratios Calculated fix'!AB$428)/('Ratios Calculated fix'!AB$429-'Ratios Calculated fix'!AB$428)</f>
        <v>0.93158573876501261</v>
      </c>
      <c r="AC121" s="21">
        <f>('Ratios Calculated fix'!AC121-'Ratios Calculated fix'!AC$428)/('Ratios Calculated fix'!AC$429-'Ratios Calculated fix'!AC$428)</f>
        <v>0.91477162916757571</v>
      </c>
      <c r="AD121" s="21">
        <f>('Ratios Calculated fix'!AD121-'Ratios Calculated fix'!AD$428)/('Ratios Calculated fix'!AD$429-'Ratios Calculated fix'!AD$428)</f>
        <v>0.88507557093583311</v>
      </c>
      <c r="AE121" s="21">
        <f>('Ratios Calculated fix'!AE121-'Ratios Calculated fix'!AE$428)/('Ratios Calculated fix'!AE$429-'Ratios Calculated fix'!AE$428)</f>
        <v>0.6966043058006911</v>
      </c>
      <c r="AF121" s="21">
        <f>('Ratios Calculated fix'!AF121-'Ratios Calculated fix'!AF$428)/('Ratios Calculated fix'!AF$429-'Ratios Calculated fix'!AF$428)</f>
        <v>1</v>
      </c>
      <c r="AG121" s="21" t="e">
        <f>('Ratios Calculated fix'!AG121-'Ratios Calculated fix'!AG$428)/('Ratios Calculated fix'!AG$429-'Ratios Calculated fix'!AG$428)</f>
        <v>#DIV/0!</v>
      </c>
      <c r="AH121" s="21" t="e">
        <f>('Ratios Calculated fix'!AH121-'Ratios Calculated fix'!AH$428)/('Ratios Calculated fix'!AH$429-'Ratios Calculated fix'!AH$428)</f>
        <v>#DIV/0!</v>
      </c>
      <c r="AI121" s="21">
        <f>('Ratios Calculated fix'!AI121-'Ratios Calculated fix'!AI$428)/('Ratios Calculated fix'!AI$429-'Ratios Calculated fix'!AI$428)</f>
        <v>0.98321867882601777</v>
      </c>
      <c r="AJ121" s="21">
        <f>('Ratios Calculated fix'!AJ121-'Ratios Calculated fix'!AJ$428)/('Ratios Calculated fix'!AJ$429-'Ratios Calculated fix'!AJ$428)</f>
        <v>0.21767079661748323</v>
      </c>
      <c r="AK121" s="21" t="e">
        <f>('Ratios Calculated fix'!AK121-'Ratios Calculated fix'!AK$428)/('Ratios Calculated fix'!AK$429-'Ratios Calculated fix'!AK$428)</f>
        <v>#DIV/0!</v>
      </c>
      <c r="AL121" s="21" t="e">
        <f>('Ratios Calculated fix'!AL121-'Ratios Calculated fix'!AL$428)/('Ratios Calculated fix'!AL$429-'Ratios Calculated fix'!AL$428)</f>
        <v>#DIV/0!</v>
      </c>
      <c r="AM121" s="21">
        <f>('Ratios Calculated fix'!AM121-'Ratios Calculated fix'!AM$428)/('Ratios Calculated fix'!AM$429-'Ratios Calculated fix'!AM$428)</f>
        <v>0.31693889600350411</v>
      </c>
      <c r="AN121" s="21">
        <f>('Ratios Calculated fix'!AN121-'Ratios Calculated fix'!AN$428)/('Ratios Calculated fix'!AN$429-'Ratios Calculated fix'!AN$428)</f>
        <v>0.27050809899724443</v>
      </c>
      <c r="AO121" s="21">
        <f>('Ratios Calculated fix'!AO121-'Ratios Calculated fix'!AO$428)/('Ratios Calculated fix'!AO$429-'Ratios Calculated fix'!AO$428)</f>
        <v>1.343475735077177E-2</v>
      </c>
      <c r="AP121" s="21">
        <f>('Ratios Calculated fix'!AP121-'Ratios Calculated fix'!AP$428)/('Ratios Calculated fix'!AP$429-'Ratios Calculated fix'!AP$428)</f>
        <v>0.56807359683041814</v>
      </c>
      <c r="AQ121" s="21">
        <f>('Ratios Calculated fix'!AQ121-'Ratios Calculated fix'!AQ$428)/('Ratios Calculated fix'!AQ$429-'Ratios Calculated fix'!AQ$428)</f>
        <v>0.8127041693882513</v>
      </c>
      <c r="AR121" s="21">
        <f>('Ratios Calculated fix'!AR121-'Ratios Calculated fix'!AR$428)/('Ratios Calculated fix'!AR$429-'Ratios Calculated fix'!AR$428)</f>
        <v>0.71901756692863417</v>
      </c>
      <c r="AS121" s="21">
        <f>('Ratios Calculated fix'!AS121-'Ratios Calculated fix'!AS$428)/('Ratios Calculated fix'!AS$429-'Ratios Calculated fix'!AS$428)</f>
        <v>0.31585731585088145</v>
      </c>
      <c r="AT121" s="21">
        <f>('Ratios Calculated fix'!AT121-'Ratios Calculated fix'!AT$428)/('Ratios Calculated fix'!AT$429-'Ratios Calculated fix'!AT$428)</f>
        <v>0.30972281990946082</v>
      </c>
      <c r="AU121" s="21">
        <f>('Ratios Calculated fix'!AU121-'Ratios Calculated fix'!AU$428)/('Ratios Calculated fix'!AU$429-'Ratios Calculated fix'!AU$428)</f>
        <v>0.88600032911680693</v>
      </c>
      <c r="AV121" s="21" t="e">
        <f>('Ratios Calculated fix'!AV121-'Ratios Calculated fix'!AV$428)/('Ratios Calculated fix'!AV$429-'Ratios Calculated fix'!AV$428)</f>
        <v>#DIV/0!</v>
      </c>
      <c r="AW121" s="21" t="e">
        <f>('Ratios Calculated fix'!AW121-'Ratios Calculated fix'!AW$428)/('Ratios Calculated fix'!AW$429-'Ratios Calculated fix'!AW$428)</f>
        <v>#DIV/0!</v>
      </c>
      <c r="AX121" s="21" t="e">
        <f>('Ratios Calculated fix'!AX121-'Ratios Calculated fix'!AX$428)/('Ratios Calculated fix'!AX$429-'Ratios Calculated fix'!AX$428)</f>
        <v>#DIV/0!</v>
      </c>
      <c r="AY121" s="21">
        <f>('Ratios Calculated fix'!AY121-'Ratios Calculated fix'!AY$428)/('Ratios Calculated fix'!AY$429-'Ratios Calculated fix'!AY$428)</f>
        <v>0.27170223028746937</v>
      </c>
      <c r="AZ121" s="21">
        <f>('Ratios Calculated fix'!AZ121-'Ratios Calculated fix'!AZ$428)/('Ratios Calculated fix'!AZ$429-'Ratios Calculated fix'!AZ$428)</f>
        <v>0.78175743525625174</v>
      </c>
      <c r="BA121" s="21">
        <f>('Ratios Calculated fix'!BA121-'Ratios Calculated fix'!BA$428)/('Ratios Calculated fix'!BA$429-'Ratios Calculated fix'!BA$428)</f>
        <v>0.74365855592533869</v>
      </c>
      <c r="BB121" s="21" t="e">
        <f>('Ratios Calculated fix'!BB121-'Ratios Calculated fix'!BB$428)/('Ratios Calculated fix'!BB$429-'Ratios Calculated fix'!BB$428)</f>
        <v>#DIV/0!</v>
      </c>
      <c r="BC121" s="21">
        <f>('Ratios Calculated fix'!BC121-'Ratios Calculated fix'!BC$428)/('Ratios Calculated fix'!BC$429-'Ratios Calculated fix'!BC$428)</f>
        <v>0.18090651286887208</v>
      </c>
    </row>
    <row r="122" spans="1:55" x14ac:dyDescent="0.2">
      <c r="A122" s="3" t="s">
        <v>364</v>
      </c>
      <c r="B122" s="3" t="s">
        <v>365</v>
      </c>
      <c r="C122" s="3" t="s">
        <v>45</v>
      </c>
      <c r="D122" s="3">
        <v>108420</v>
      </c>
      <c r="E122" s="3" t="s">
        <v>16</v>
      </c>
      <c r="F122" s="3">
        <v>2020</v>
      </c>
      <c r="G122" s="3" t="s">
        <v>17</v>
      </c>
      <c r="H122" s="4">
        <v>43982</v>
      </c>
      <c r="I122" s="4">
        <v>44036</v>
      </c>
      <c r="J122" s="4">
        <v>44036</v>
      </c>
      <c r="K122" s="5">
        <v>124400000</v>
      </c>
      <c r="L122" s="5">
        <v>119700000</v>
      </c>
      <c r="M122" s="3" t="s">
        <v>366</v>
      </c>
      <c r="N122" s="20">
        <f>('Ratios Calculated fix'!N122-'Ratios Calculated fix'!N$428)/('Ratios Calculated fix'!N$429-'Ratios Calculated fix'!N$428)</f>
        <v>1.202783228169991E-2</v>
      </c>
      <c r="O122" s="21">
        <f>('Ratios Calculated fix'!O122-'Ratios Calculated fix'!O$428)/('Ratios Calculated fix'!O$429-'Ratios Calculated fix'!O$428)</f>
        <v>7.3220006858571232E-3</v>
      </c>
      <c r="P122" s="21">
        <f>('Ratios Calculated fix'!P122-'Ratios Calculated fix'!P$428)/('Ratios Calculated fix'!P$429-'Ratios Calculated fix'!P$428)</f>
        <v>9.5645838461679584E-3</v>
      </c>
      <c r="Q122" s="21">
        <f>('Ratios Calculated fix'!Q122-'Ratios Calculated fix'!Q$428)/('Ratios Calculated fix'!Q$429-'Ratios Calculated fix'!Q$428)</f>
        <v>0.26250135921942325</v>
      </c>
      <c r="R122" s="21">
        <f>('Ratios Calculated fix'!R122-'Ratios Calculated fix'!R$428)/('Ratios Calculated fix'!R$429-'Ratios Calculated fix'!R$428)</f>
        <v>4.4941861618964588E-2</v>
      </c>
      <c r="S122" s="21">
        <f>('Ratios Calculated fix'!S122-'Ratios Calculated fix'!S$428)/('Ratios Calculated fix'!S$429-'Ratios Calculated fix'!S$428)</f>
        <v>0</v>
      </c>
      <c r="T122" s="21">
        <f>('Ratios Calculated fix'!T122-'Ratios Calculated fix'!T$428)/('Ratios Calculated fix'!T$429-'Ratios Calculated fix'!T$428)</f>
        <v>4.5407248576786463E-2</v>
      </c>
      <c r="U122" s="21">
        <f>('Ratios Calculated fix'!U122-'Ratios Calculated fix'!U$428)/('Ratios Calculated fix'!U$429-'Ratios Calculated fix'!U$428)</f>
        <v>0.6461002435109573</v>
      </c>
      <c r="V122" s="21">
        <f>('Ratios Calculated fix'!V122-'Ratios Calculated fix'!V$428)/('Ratios Calculated fix'!V$429-'Ratios Calculated fix'!V$428)</f>
        <v>0.48825282224192584</v>
      </c>
      <c r="W122" s="21">
        <f>('Ratios Calculated fix'!W122-'Ratios Calculated fix'!W$428)/('Ratios Calculated fix'!W$429-'Ratios Calculated fix'!W$428)</f>
        <v>0.6280125729129894</v>
      </c>
      <c r="X122" s="21">
        <f>('Ratios Calculated fix'!X122-'Ratios Calculated fix'!X$428)/('Ratios Calculated fix'!X$429-'Ratios Calculated fix'!X$428)</f>
        <v>7.8211127934506672E-2</v>
      </c>
      <c r="Y122" s="21">
        <f>('Ratios Calculated fix'!Y122-'Ratios Calculated fix'!Y$428)/('Ratios Calculated fix'!Y$429-'Ratios Calculated fix'!Y$428)</f>
        <v>0.48964820288754329</v>
      </c>
      <c r="Z122" s="21">
        <f>('Ratios Calculated fix'!Z122-'Ratios Calculated fix'!Z$428)/('Ratios Calculated fix'!Z$429-'Ratios Calculated fix'!Z$428)</f>
        <v>0.92178887206549331</v>
      </c>
      <c r="AA122" s="21">
        <f>('Ratios Calculated fix'!AA122-'Ratios Calculated fix'!AA$428)/('Ratios Calculated fix'!AA$429-'Ratios Calculated fix'!AA$428)</f>
        <v>0.35126615123451949</v>
      </c>
      <c r="AB122" s="21">
        <f>('Ratios Calculated fix'!AB122-'Ratios Calculated fix'!AB$428)/('Ratios Calculated fix'!AB$429-'Ratios Calculated fix'!AB$428)</f>
        <v>0.87938446533299452</v>
      </c>
      <c r="AC122" s="21">
        <f>('Ratios Calculated fix'!AC122-'Ratios Calculated fix'!AC$428)/('Ratios Calculated fix'!AC$429-'Ratios Calculated fix'!AC$428)</f>
        <v>0.19202793699756601</v>
      </c>
      <c r="AD122" s="21">
        <f>('Ratios Calculated fix'!AD122-'Ratios Calculated fix'!AD$428)/('Ratios Calculated fix'!AD$429-'Ratios Calculated fix'!AD$428)</f>
        <v>0.4084692054216163</v>
      </c>
      <c r="AE122" s="21">
        <f>('Ratios Calculated fix'!AE122-'Ratios Calculated fix'!AE$428)/('Ratios Calculated fix'!AE$429-'Ratios Calculated fix'!AE$428)</f>
        <v>0.43016138679005078</v>
      </c>
      <c r="AF122" s="21">
        <f>('Ratios Calculated fix'!AF122-'Ratios Calculated fix'!AF$428)/('Ratios Calculated fix'!AF$429-'Ratios Calculated fix'!AF$428)</f>
        <v>0.38701376538414944</v>
      </c>
      <c r="AG122" s="21" t="e">
        <f>('Ratios Calculated fix'!AG122-'Ratios Calculated fix'!AG$428)/('Ratios Calculated fix'!AG$429-'Ratios Calculated fix'!AG$428)</f>
        <v>#DIV/0!</v>
      </c>
      <c r="AH122" s="21" t="e">
        <f>('Ratios Calculated fix'!AH122-'Ratios Calculated fix'!AH$428)/('Ratios Calculated fix'!AH$429-'Ratios Calculated fix'!AH$428)</f>
        <v>#DIV/0!</v>
      </c>
      <c r="AI122" s="21">
        <f>('Ratios Calculated fix'!AI122-'Ratios Calculated fix'!AI$428)/('Ratios Calculated fix'!AI$429-'Ratios Calculated fix'!AI$428)</f>
        <v>0.98566225367427607</v>
      </c>
      <c r="AJ122" s="21">
        <f>('Ratios Calculated fix'!AJ122-'Ratios Calculated fix'!AJ$428)/('Ratios Calculated fix'!AJ$429-'Ratios Calculated fix'!AJ$428)</f>
        <v>0.15712721971075158</v>
      </c>
      <c r="AK122" s="21" t="e">
        <f>('Ratios Calculated fix'!AK122-'Ratios Calculated fix'!AK$428)/('Ratios Calculated fix'!AK$429-'Ratios Calculated fix'!AK$428)</f>
        <v>#DIV/0!</v>
      </c>
      <c r="AL122" s="21" t="e">
        <f>('Ratios Calculated fix'!AL122-'Ratios Calculated fix'!AL$428)/('Ratios Calculated fix'!AL$429-'Ratios Calculated fix'!AL$428)</f>
        <v>#DIV/0!</v>
      </c>
      <c r="AM122" s="21">
        <f>('Ratios Calculated fix'!AM122-'Ratios Calculated fix'!AM$428)/('Ratios Calculated fix'!AM$429-'Ratios Calculated fix'!AM$428)</f>
        <v>0.31394106014319695</v>
      </c>
      <c r="AN122" s="21">
        <f>('Ratios Calculated fix'!AN122-'Ratios Calculated fix'!AN$428)/('Ratios Calculated fix'!AN$429-'Ratios Calculated fix'!AN$428)</f>
        <v>0.28181479639310908</v>
      </c>
      <c r="AO122" s="21">
        <f>('Ratios Calculated fix'!AO122-'Ratios Calculated fix'!AO$428)/('Ratios Calculated fix'!AO$429-'Ratios Calculated fix'!AO$428)</f>
        <v>0.33327985752190215</v>
      </c>
      <c r="AP122" s="21">
        <f>('Ratios Calculated fix'!AP122-'Ratios Calculated fix'!AP$428)/('Ratios Calculated fix'!AP$429-'Ratios Calculated fix'!AP$428)</f>
        <v>0.56394319265942161</v>
      </c>
      <c r="AQ122" s="21">
        <f>('Ratios Calculated fix'!AQ122-'Ratios Calculated fix'!AQ$428)/('Ratios Calculated fix'!AQ$429-'Ratios Calculated fix'!AQ$428)</f>
        <v>0.62312020314243322</v>
      </c>
      <c r="AR122" s="21">
        <f>('Ratios Calculated fix'!AR122-'Ratios Calculated fix'!AR$428)/('Ratios Calculated fix'!AR$429-'Ratios Calculated fix'!AR$428)</f>
        <v>0.27605544776706575</v>
      </c>
      <c r="AS122" s="21">
        <f>('Ratios Calculated fix'!AS122-'Ratios Calculated fix'!AS$428)/('Ratios Calculated fix'!AS$429-'Ratios Calculated fix'!AS$428)</f>
        <v>0.59070469951361926</v>
      </c>
      <c r="AT122" s="21">
        <f>('Ratios Calculated fix'!AT122-'Ratios Calculated fix'!AT$428)/('Ratios Calculated fix'!AT$429-'Ratios Calculated fix'!AT$428)</f>
        <v>0.56176058096820813</v>
      </c>
      <c r="AU122" s="21">
        <f>('Ratios Calculated fix'!AU122-'Ratios Calculated fix'!AU$428)/('Ratios Calculated fix'!AU$429-'Ratios Calculated fix'!AU$428)</f>
        <v>0.65047675707227481</v>
      </c>
      <c r="AV122" s="21" t="e">
        <f>('Ratios Calculated fix'!AV122-'Ratios Calculated fix'!AV$428)/('Ratios Calculated fix'!AV$429-'Ratios Calculated fix'!AV$428)</f>
        <v>#DIV/0!</v>
      </c>
      <c r="AW122" s="21" t="e">
        <f>('Ratios Calculated fix'!AW122-'Ratios Calculated fix'!AW$428)/('Ratios Calculated fix'!AW$429-'Ratios Calculated fix'!AW$428)</f>
        <v>#DIV/0!</v>
      </c>
      <c r="AX122" s="21" t="e">
        <f>('Ratios Calculated fix'!AX122-'Ratios Calculated fix'!AX$428)/('Ratios Calculated fix'!AX$429-'Ratios Calculated fix'!AX$428)</f>
        <v>#DIV/0!</v>
      </c>
      <c r="AY122" s="21">
        <f>('Ratios Calculated fix'!AY122-'Ratios Calculated fix'!AY$428)/('Ratios Calculated fix'!AY$429-'Ratios Calculated fix'!AY$428)</f>
        <v>0.21471213515220264</v>
      </c>
      <c r="AZ122" s="21">
        <f>('Ratios Calculated fix'!AZ122-'Ratios Calculated fix'!AZ$428)/('Ratios Calculated fix'!AZ$429-'Ratios Calculated fix'!AZ$428)</f>
        <v>0.74542565328089461</v>
      </c>
      <c r="BA122" s="21">
        <f>('Ratios Calculated fix'!BA122-'Ratios Calculated fix'!BA$428)/('Ratios Calculated fix'!BA$429-'Ratios Calculated fix'!BA$428)</f>
        <v>0.74390625357544415</v>
      </c>
      <c r="BB122" s="21" t="e">
        <f>('Ratios Calculated fix'!BB122-'Ratios Calculated fix'!BB$428)/('Ratios Calculated fix'!BB$429-'Ratios Calculated fix'!BB$428)</f>
        <v>#DIV/0!</v>
      </c>
      <c r="BC122" s="21">
        <f>('Ratios Calculated fix'!BC122-'Ratios Calculated fix'!BC$428)/('Ratios Calculated fix'!BC$429-'Ratios Calculated fix'!BC$428)</f>
        <v>0.28415627880925759</v>
      </c>
    </row>
    <row r="123" spans="1:55" x14ac:dyDescent="0.2">
      <c r="A123" s="3" t="s">
        <v>409</v>
      </c>
      <c r="B123" s="3" t="s">
        <v>410</v>
      </c>
      <c r="C123" s="3" t="s">
        <v>52</v>
      </c>
      <c r="D123" s="3">
        <v>378131</v>
      </c>
      <c r="E123" s="3" t="s">
        <v>16</v>
      </c>
      <c r="F123" s="3">
        <v>2019</v>
      </c>
      <c r="G123" s="3" t="s">
        <v>17</v>
      </c>
      <c r="H123" s="4">
        <v>43830</v>
      </c>
      <c r="I123" s="4">
        <v>43866</v>
      </c>
      <c r="J123" s="4">
        <v>43866</v>
      </c>
      <c r="K123" s="5">
        <v>192000000</v>
      </c>
      <c r="L123" s="5">
        <v>189000000</v>
      </c>
      <c r="M123" s="3" t="s">
        <v>411</v>
      </c>
      <c r="N123" s="20">
        <f>('Ratios Calculated fix'!N123-'Ratios Calculated fix'!N$428)/('Ratios Calculated fix'!N$429-'Ratios Calculated fix'!N$428)</f>
        <v>3.4109328818689326E-2</v>
      </c>
      <c r="O123" s="21">
        <f>('Ratios Calculated fix'!O123-'Ratios Calculated fix'!O$428)/('Ratios Calculated fix'!O$429-'Ratios Calculated fix'!O$428)</f>
        <v>2.9820796647940954E-2</v>
      </c>
      <c r="P123" s="21">
        <f>('Ratios Calculated fix'!P123-'Ratios Calculated fix'!P$428)/('Ratios Calculated fix'!P$429-'Ratios Calculated fix'!P$428)</f>
        <v>2.1157573690100133E-3</v>
      </c>
      <c r="Q123" s="21">
        <f>('Ratios Calculated fix'!Q123-'Ratios Calculated fix'!Q$428)/('Ratios Calculated fix'!Q$429-'Ratios Calculated fix'!Q$428)</f>
        <v>0.26545647628917435</v>
      </c>
      <c r="R123" s="21">
        <f>('Ratios Calculated fix'!R123-'Ratios Calculated fix'!R$428)/('Ratios Calculated fix'!R$429-'Ratios Calculated fix'!R$428)</f>
        <v>0.10147595193465697</v>
      </c>
      <c r="S123" s="21">
        <f>('Ratios Calculated fix'!S123-'Ratios Calculated fix'!S$428)/('Ratios Calculated fix'!S$429-'Ratios Calculated fix'!S$428)</f>
        <v>3.1358242808254867E-2</v>
      </c>
      <c r="T123" s="21">
        <f>('Ratios Calculated fix'!T123-'Ratios Calculated fix'!T$428)/('Ratios Calculated fix'!T$429-'Ratios Calculated fix'!T$428)</f>
        <v>9.673160322939986E-2</v>
      </c>
      <c r="U123" s="21">
        <f>('Ratios Calculated fix'!U123-'Ratios Calculated fix'!U$428)/('Ratios Calculated fix'!U$429-'Ratios Calculated fix'!U$428)</f>
        <v>0.65766492023350365</v>
      </c>
      <c r="V123" s="21">
        <f>('Ratios Calculated fix'!V123-'Ratios Calculated fix'!V$428)/('Ratios Calculated fix'!V$429-'Ratios Calculated fix'!V$428)</f>
        <v>0.49779967276529175</v>
      </c>
      <c r="W123" s="21">
        <f>('Ratios Calculated fix'!W123-'Ratios Calculated fix'!W$428)/('Ratios Calculated fix'!W$429-'Ratios Calculated fix'!W$428)</f>
        <v>0.63916705367152404</v>
      </c>
      <c r="X123" s="21">
        <f>('Ratios Calculated fix'!X123-'Ratios Calculated fix'!X$428)/('Ratios Calculated fix'!X$429-'Ratios Calculated fix'!X$428)</f>
        <v>7.0077004434603574E-2</v>
      </c>
      <c r="Y123" s="21">
        <f>('Ratios Calculated fix'!Y123-'Ratios Calculated fix'!Y$428)/('Ratios Calculated fix'!Y$429-'Ratios Calculated fix'!Y$428)</f>
        <v>0.45113810546908967</v>
      </c>
      <c r="Z123" s="21">
        <f>('Ratios Calculated fix'!Z123-'Ratios Calculated fix'!Z$428)/('Ratios Calculated fix'!Z$429-'Ratios Calculated fix'!Z$428)</f>
        <v>0.92992299556539648</v>
      </c>
      <c r="AA123" s="21">
        <f>('Ratios Calculated fix'!AA123-'Ratios Calculated fix'!AA$428)/('Ratios Calculated fix'!AA$429-'Ratios Calculated fix'!AA$428)</f>
        <v>0.11022035321239804</v>
      </c>
      <c r="AB123" s="21">
        <f>('Ratios Calculated fix'!AB123-'Ratios Calculated fix'!AB$428)/('Ratios Calculated fix'!AB$429-'Ratios Calculated fix'!AB$428)</f>
        <v>0.85412615621996901</v>
      </c>
      <c r="AC123" s="21">
        <f>('Ratios Calculated fix'!AC123-'Ratios Calculated fix'!AC$428)/('Ratios Calculated fix'!AC$429-'Ratios Calculated fix'!AC$428)</f>
        <v>0.41435983774455554</v>
      </c>
      <c r="AD123" s="21">
        <f>('Ratios Calculated fix'!AD123-'Ratios Calculated fix'!AD$428)/('Ratios Calculated fix'!AD$429-'Ratios Calculated fix'!AD$428)</f>
        <v>0.47180138671025895</v>
      </c>
      <c r="AE123" s="21">
        <f>('Ratios Calculated fix'!AE123-'Ratios Calculated fix'!AE$428)/('Ratios Calculated fix'!AE$429-'Ratios Calculated fix'!AE$428)</f>
        <v>0.46419470527322593</v>
      </c>
      <c r="AF123" s="21">
        <f>('Ratios Calculated fix'!AF123-'Ratios Calculated fix'!AF$428)/('Ratios Calculated fix'!AF$429-'Ratios Calculated fix'!AF$428)</f>
        <v>0.39192837495760163</v>
      </c>
      <c r="AG123" s="21" t="e">
        <f>('Ratios Calculated fix'!AG123-'Ratios Calculated fix'!AG$428)/('Ratios Calculated fix'!AG$429-'Ratios Calculated fix'!AG$428)</f>
        <v>#DIV/0!</v>
      </c>
      <c r="AH123" s="21" t="e">
        <f>('Ratios Calculated fix'!AH123-'Ratios Calculated fix'!AH$428)/('Ratios Calculated fix'!AH$429-'Ratios Calculated fix'!AH$428)</f>
        <v>#DIV/0!</v>
      </c>
      <c r="AI123" s="21">
        <f>('Ratios Calculated fix'!AI123-'Ratios Calculated fix'!AI$428)/('Ratios Calculated fix'!AI$429-'Ratios Calculated fix'!AI$428)</f>
        <v>0.98677525960470824</v>
      </c>
      <c r="AJ123" s="21">
        <f>('Ratios Calculated fix'!AJ123-'Ratios Calculated fix'!AJ$428)/('Ratios Calculated fix'!AJ$429-'Ratios Calculated fix'!AJ$428)</f>
        <v>0.15953020459502448</v>
      </c>
      <c r="AK123" s="21" t="e">
        <f>('Ratios Calculated fix'!AK123-'Ratios Calculated fix'!AK$428)/('Ratios Calculated fix'!AK$429-'Ratios Calculated fix'!AK$428)</f>
        <v>#DIV/0!</v>
      </c>
      <c r="AL123" s="21" t="e">
        <f>('Ratios Calculated fix'!AL123-'Ratios Calculated fix'!AL$428)/('Ratios Calculated fix'!AL$429-'Ratios Calculated fix'!AL$428)</f>
        <v>#DIV/0!</v>
      </c>
      <c r="AM123" s="21">
        <f>('Ratios Calculated fix'!AM123-'Ratios Calculated fix'!AM$428)/('Ratios Calculated fix'!AM$429-'Ratios Calculated fix'!AM$428)</f>
        <v>0.30841606291604351</v>
      </c>
      <c r="AN123" s="21">
        <f>('Ratios Calculated fix'!AN123-'Ratios Calculated fix'!AN$428)/('Ratios Calculated fix'!AN$429-'Ratios Calculated fix'!AN$428)</f>
        <v>0.2740225428342814</v>
      </c>
      <c r="AO123" s="21">
        <f>('Ratios Calculated fix'!AO123-'Ratios Calculated fix'!AO$428)/('Ratios Calculated fix'!AO$429-'Ratios Calculated fix'!AO$428)</f>
        <v>7.5850139842228409E-2</v>
      </c>
      <c r="AP123" s="21">
        <f>('Ratios Calculated fix'!AP123-'Ratios Calculated fix'!AP$428)/('Ratios Calculated fix'!AP$429-'Ratios Calculated fix'!AP$428)</f>
        <v>0.60856963509203954</v>
      </c>
      <c r="AQ123" s="21">
        <f>('Ratios Calculated fix'!AQ123-'Ratios Calculated fix'!AQ$428)/('Ratios Calculated fix'!AQ$429-'Ratios Calculated fix'!AQ$428)</f>
        <v>0.49580963083608798</v>
      </c>
      <c r="AR123" s="21">
        <f>('Ratios Calculated fix'!AR123-'Ratios Calculated fix'!AR$428)/('Ratios Calculated fix'!AR$429-'Ratios Calculated fix'!AR$428)</f>
        <v>0.31733366812859543</v>
      </c>
      <c r="AS123" s="21">
        <f>('Ratios Calculated fix'!AS123-'Ratios Calculated fix'!AS$428)/('Ratios Calculated fix'!AS$429-'Ratios Calculated fix'!AS$428)</f>
        <v>0.6141270109932464</v>
      </c>
      <c r="AT123" s="21">
        <f>('Ratios Calculated fix'!AT123-'Ratios Calculated fix'!AT$428)/('Ratios Calculated fix'!AT$429-'Ratios Calculated fix'!AT$428)</f>
        <v>0.3138128224185302</v>
      </c>
      <c r="AU123" s="21">
        <f>('Ratios Calculated fix'!AU123-'Ratios Calculated fix'!AU$428)/('Ratios Calculated fix'!AU$429-'Ratios Calculated fix'!AU$428)</f>
        <v>0.59716093877622023</v>
      </c>
      <c r="AV123" s="21" t="e">
        <f>('Ratios Calculated fix'!AV123-'Ratios Calculated fix'!AV$428)/('Ratios Calculated fix'!AV$429-'Ratios Calculated fix'!AV$428)</f>
        <v>#DIV/0!</v>
      </c>
      <c r="AW123" s="21" t="e">
        <f>('Ratios Calculated fix'!AW123-'Ratios Calculated fix'!AW$428)/('Ratios Calculated fix'!AW$429-'Ratios Calculated fix'!AW$428)</f>
        <v>#DIV/0!</v>
      </c>
      <c r="AX123" s="21" t="e">
        <f>('Ratios Calculated fix'!AX123-'Ratios Calculated fix'!AX$428)/('Ratios Calculated fix'!AX$429-'Ratios Calculated fix'!AX$428)</f>
        <v>#DIV/0!</v>
      </c>
      <c r="AY123" s="21">
        <f>('Ratios Calculated fix'!AY123-'Ratios Calculated fix'!AY$428)/('Ratios Calculated fix'!AY$429-'Ratios Calculated fix'!AY$428)</f>
        <v>0.28206921725745371</v>
      </c>
      <c r="AZ123" s="21">
        <f>('Ratios Calculated fix'!AZ123-'Ratios Calculated fix'!AZ$428)/('Ratios Calculated fix'!AZ$429-'Ratios Calculated fix'!AZ$428)</f>
        <v>0.78932930316002936</v>
      </c>
      <c r="BA123" s="21">
        <f>('Ratios Calculated fix'!BA123-'Ratios Calculated fix'!BA$428)/('Ratios Calculated fix'!BA$429-'Ratios Calculated fix'!BA$428)</f>
        <v>0.74259124300039148</v>
      </c>
      <c r="BB123" s="21" t="e">
        <f>('Ratios Calculated fix'!BB123-'Ratios Calculated fix'!BB$428)/('Ratios Calculated fix'!BB$429-'Ratios Calculated fix'!BB$428)</f>
        <v>#DIV/0!</v>
      </c>
      <c r="BC123" s="21">
        <f>('Ratios Calculated fix'!BC123-'Ratios Calculated fix'!BC$428)/('Ratios Calculated fix'!BC$429-'Ratios Calculated fix'!BC$428)</f>
        <v>0.18822527063679081</v>
      </c>
    </row>
    <row r="124" spans="1:55" x14ac:dyDescent="0.2">
      <c r="A124" s="3" t="s">
        <v>412</v>
      </c>
      <c r="B124" s="3" t="s">
        <v>413</v>
      </c>
      <c r="C124" s="3" t="s">
        <v>52</v>
      </c>
      <c r="D124" s="3">
        <v>191249</v>
      </c>
      <c r="E124" s="3" t="s">
        <v>16</v>
      </c>
      <c r="F124" s="3">
        <v>2019</v>
      </c>
      <c r="G124" s="3" t="s">
        <v>17</v>
      </c>
      <c r="H124" s="4">
        <v>43830</v>
      </c>
      <c r="I124" s="4">
        <v>43881</v>
      </c>
      <c r="J124" s="4">
        <v>43881</v>
      </c>
      <c r="K124" s="5">
        <v>732000000</v>
      </c>
      <c r="L124" s="5">
        <v>732000000</v>
      </c>
      <c r="M124" s="3" t="s">
        <v>414</v>
      </c>
      <c r="N124" s="20">
        <f>('Ratios Calculated fix'!N124-'Ratios Calculated fix'!N$428)/('Ratios Calculated fix'!N$429-'Ratios Calculated fix'!N$428)</f>
        <v>2.0829878952058532E-2</v>
      </c>
      <c r="O124" s="21">
        <f>('Ratios Calculated fix'!O124-'Ratios Calculated fix'!O$428)/('Ratios Calculated fix'!O$429-'Ratios Calculated fix'!O$428)</f>
        <v>1.2566844285618994E-2</v>
      </c>
      <c r="P124" s="21">
        <f>('Ratios Calculated fix'!P124-'Ratios Calculated fix'!P$428)/('Ratios Calculated fix'!P$429-'Ratios Calculated fix'!P$428)</f>
        <v>2.5854496904061902E-3</v>
      </c>
      <c r="Q124" s="21">
        <f>('Ratios Calculated fix'!Q124-'Ratios Calculated fix'!Q$428)/('Ratios Calculated fix'!Q$429-'Ratios Calculated fix'!Q$428)</f>
        <v>0.26520448878988245</v>
      </c>
      <c r="R124" s="21">
        <f>('Ratios Calculated fix'!R124-'Ratios Calculated fix'!R$428)/('Ratios Calculated fix'!R$429-'Ratios Calculated fix'!R$428)</f>
        <v>0.10473381369130672</v>
      </c>
      <c r="S124" s="21">
        <f>('Ratios Calculated fix'!S124-'Ratios Calculated fix'!S$428)/('Ratios Calculated fix'!S$429-'Ratios Calculated fix'!S$428)</f>
        <v>5.6868182842043029E-2</v>
      </c>
      <c r="T124" s="21">
        <f>('Ratios Calculated fix'!T124-'Ratios Calculated fix'!T$428)/('Ratios Calculated fix'!T$429-'Ratios Calculated fix'!T$428)</f>
        <v>9.5308833685772115E-2</v>
      </c>
      <c r="U124" s="21">
        <f>('Ratios Calculated fix'!U124-'Ratios Calculated fix'!U$428)/('Ratios Calculated fix'!U$429-'Ratios Calculated fix'!U$428)</f>
        <v>0.65781917685746916</v>
      </c>
      <c r="V124" s="21">
        <f>('Ratios Calculated fix'!V124-'Ratios Calculated fix'!V$428)/('Ratios Calculated fix'!V$429-'Ratios Calculated fix'!V$428)</f>
        <v>0.50517818131823566</v>
      </c>
      <c r="W124" s="21">
        <f>('Ratios Calculated fix'!W124-'Ratios Calculated fix'!W$428)/('Ratios Calculated fix'!W$429-'Ratios Calculated fix'!W$428)</f>
        <v>0.63853963246442413</v>
      </c>
      <c r="X124" s="21">
        <f>('Ratios Calculated fix'!X124-'Ratios Calculated fix'!X$428)/('Ratios Calculated fix'!X$429-'Ratios Calculated fix'!X$428)</f>
        <v>4.5643675168662946E-2</v>
      </c>
      <c r="Y124" s="21">
        <f>('Ratios Calculated fix'!Y124-'Ratios Calculated fix'!Y$428)/('Ratios Calculated fix'!Y$429-'Ratios Calculated fix'!Y$428)</f>
        <v>0.44837893475906215</v>
      </c>
      <c r="Z124" s="21">
        <f>('Ratios Calculated fix'!Z124-'Ratios Calculated fix'!Z$428)/('Ratios Calculated fix'!Z$429-'Ratios Calculated fix'!Z$428)</f>
        <v>0.95435632483133703</v>
      </c>
      <c r="AA124" s="21">
        <f>('Ratios Calculated fix'!AA124-'Ratios Calculated fix'!AA$428)/('Ratios Calculated fix'!AA$429-'Ratios Calculated fix'!AA$428)</f>
        <v>0</v>
      </c>
      <c r="AB124" s="21">
        <f>('Ratios Calculated fix'!AB124-'Ratios Calculated fix'!AB$428)/('Ratios Calculated fix'!AB$429-'Ratios Calculated fix'!AB$428)</f>
        <v>0.85575051541028879</v>
      </c>
      <c r="AC124" s="21">
        <f>('Ratios Calculated fix'!AC124-'Ratios Calculated fix'!AC$428)/('Ratios Calculated fix'!AC$429-'Ratios Calculated fix'!AC$428)</f>
        <v>0.44151632717818801</v>
      </c>
      <c r="AD124" s="21">
        <f>('Ratios Calculated fix'!AD124-'Ratios Calculated fix'!AD$428)/('Ratios Calculated fix'!AD$429-'Ratios Calculated fix'!AD$428)</f>
        <v>0.6197456765723699</v>
      </c>
      <c r="AE124" s="21">
        <f>('Ratios Calculated fix'!AE124-'Ratios Calculated fix'!AE$428)/('Ratios Calculated fix'!AE$429-'Ratios Calculated fix'!AE$428)</f>
        <v>0.57231001550888005</v>
      </c>
      <c r="AF124" s="21">
        <f>('Ratios Calculated fix'!AF124-'Ratios Calculated fix'!AF$428)/('Ratios Calculated fix'!AF$429-'Ratios Calculated fix'!AF$428)</f>
        <v>0.40402962743047188</v>
      </c>
      <c r="AG124" s="21" t="e">
        <f>('Ratios Calculated fix'!AG124-'Ratios Calculated fix'!AG$428)/('Ratios Calculated fix'!AG$429-'Ratios Calculated fix'!AG$428)</f>
        <v>#DIV/0!</v>
      </c>
      <c r="AH124" s="21" t="e">
        <f>('Ratios Calculated fix'!AH124-'Ratios Calculated fix'!AH$428)/('Ratios Calculated fix'!AH$429-'Ratios Calculated fix'!AH$428)</f>
        <v>#DIV/0!</v>
      </c>
      <c r="AI124" s="21">
        <f>('Ratios Calculated fix'!AI124-'Ratios Calculated fix'!AI$428)/('Ratios Calculated fix'!AI$429-'Ratios Calculated fix'!AI$428)</f>
        <v>0.98686957554557553</v>
      </c>
      <c r="AJ124" s="21">
        <f>('Ratios Calculated fix'!AJ124-'Ratios Calculated fix'!AJ$428)/('Ratios Calculated fix'!AJ$429-'Ratios Calculated fix'!AJ$428)</f>
        <v>0.12681927161235679</v>
      </c>
      <c r="AK124" s="21" t="e">
        <f>('Ratios Calculated fix'!AK124-'Ratios Calculated fix'!AK$428)/('Ratios Calculated fix'!AK$429-'Ratios Calculated fix'!AK$428)</f>
        <v>#DIV/0!</v>
      </c>
      <c r="AL124" s="21" t="e">
        <f>('Ratios Calculated fix'!AL124-'Ratios Calculated fix'!AL$428)/('Ratios Calculated fix'!AL$429-'Ratios Calculated fix'!AL$428)</f>
        <v>#DIV/0!</v>
      </c>
      <c r="AM124" s="21">
        <f>('Ratios Calculated fix'!AM124-'Ratios Calculated fix'!AM$428)/('Ratios Calculated fix'!AM$429-'Ratios Calculated fix'!AM$428)</f>
        <v>0.30700992643270958</v>
      </c>
      <c r="AN124" s="21">
        <f>('Ratios Calculated fix'!AN124-'Ratios Calculated fix'!AN$428)/('Ratios Calculated fix'!AN$429-'Ratios Calculated fix'!AN$428)</f>
        <v>0.27177664938379403</v>
      </c>
      <c r="AO124" s="21">
        <f>('Ratios Calculated fix'!AO124-'Ratios Calculated fix'!AO$428)/('Ratios Calculated fix'!AO$429-'Ratios Calculated fix'!AO$428)</f>
        <v>2.8631445943455666E-2</v>
      </c>
      <c r="AP124" s="21">
        <f>('Ratios Calculated fix'!AP124-'Ratios Calculated fix'!AP$428)/('Ratios Calculated fix'!AP$429-'Ratios Calculated fix'!AP$428)</f>
        <v>0.56699947916140003</v>
      </c>
      <c r="AQ124" s="21">
        <f>('Ratios Calculated fix'!AQ124-'Ratios Calculated fix'!AQ$428)/('Ratios Calculated fix'!AQ$429-'Ratios Calculated fix'!AQ$428)</f>
        <v>0.47655231799836933</v>
      </c>
      <c r="AR124" s="21">
        <f>('Ratios Calculated fix'!AR124-'Ratios Calculated fix'!AR$428)/('Ratios Calculated fix'!AR$429-'Ratios Calculated fix'!AR$428)</f>
        <v>0.42975090949964179</v>
      </c>
      <c r="AS124" s="21">
        <f>('Ratios Calculated fix'!AS124-'Ratios Calculated fix'!AS$428)/('Ratios Calculated fix'!AS$429-'Ratios Calculated fix'!AS$428)</f>
        <v>0.62294354754690451</v>
      </c>
      <c r="AT124" s="21">
        <f>('Ratios Calculated fix'!AT124-'Ratios Calculated fix'!AT$428)/('Ratios Calculated fix'!AT$429-'Ratios Calculated fix'!AT$428)</f>
        <v>0.28457725015863289</v>
      </c>
      <c r="AU124" s="21">
        <f>('Ratios Calculated fix'!AU124-'Ratios Calculated fix'!AU$428)/('Ratios Calculated fix'!AU$429-'Ratios Calculated fix'!AU$428)</f>
        <v>0.59842168242395977</v>
      </c>
      <c r="AV124" s="21" t="e">
        <f>('Ratios Calculated fix'!AV124-'Ratios Calculated fix'!AV$428)/('Ratios Calculated fix'!AV$429-'Ratios Calculated fix'!AV$428)</f>
        <v>#DIV/0!</v>
      </c>
      <c r="AW124" s="21" t="e">
        <f>('Ratios Calculated fix'!AW124-'Ratios Calculated fix'!AW$428)/('Ratios Calculated fix'!AW$429-'Ratios Calculated fix'!AW$428)</f>
        <v>#DIV/0!</v>
      </c>
      <c r="AX124" s="21" t="e">
        <f>('Ratios Calculated fix'!AX124-'Ratios Calculated fix'!AX$428)/('Ratios Calculated fix'!AX$429-'Ratios Calculated fix'!AX$428)</f>
        <v>#DIV/0!</v>
      </c>
      <c r="AY124" s="21">
        <f>('Ratios Calculated fix'!AY124-'Ratios Calculated fix'!AY$428)/('Ratios Calculated fix'!AY$429-'Ratios Calculated fix'!AY$428)</f>
        <v>0.29831472779578821</v>
      </c>
      <c r="AZ124" s="21">
        <f>('Ratios Calculated fix'!AZ124-'Ratios Calculated fix'!AZ$428)/('Ratios Calculated fix'!AZ$429-'Ratios Calculated fix'!AZ$428)</f>
        <v>0.79948025100042031</v>
      </c>
      <c r="BA124" s="21">
        <f>('Ratios Calculated fix'!BA124-'Ratios Calculated fix'!BA$428)/('Ratios Calculated fix'!BA$429-'Ratios Calculated fix'!BA$428)</f>
        <v>0.74239670069015773</v>
      </c>
      <c r="BB124" s="21" t="e">
        <f>('Ratios Calculated fix'!BB124-'Ratios Calculated fix'!BB$428)/('Ratios Calculated fix'!BB$429-'Ratios Calculated fix'!BB$428)</f>
        <v>#DIV/0!</v>
      </c>
      <c r="BC124" s="21">
        <f>('Ratios Calculated fix'!BC124-'Ratios Calculated fix'!BC$428)/('Ratios Calculated fix'!BC$429-'Ratios Calculated fix'!BC$428)</f>
        <v>0.1836557878168992</v>
      </c>
    </row>
    <row r="125" spans="1:55" x14ac:dyDescent="0.2">
      <c r="A125" s="3" t="s">
        <v>367</v>
      </c>
      <c r="B125" s="3" t="s">
        <v>368</v>
      </c>
      <c r="C125" s="3" t="s">
        <v>24</v>
      </c>
      <c r="D125" s="3">
        <v>349826</v>
      </c>
      <c r="E125" s="3" t="s">
        <v>16</v>
      </c>
      <c r="F125" s="3">
        <v>2019</v>
      </c>
      <c r="G125" s="3" t="s">
        <v>17</v>
      </c>
      <c r="H125" s="4">
        <v>43830</v>
      </c>
      <c r="I125" s="4">
        <v>43882</v>
      </c>
      <c r="J125" s="4">
        <v>43882</v>
      </c>
      <c r="K125" s="5">
        <v>129314168</v>
      </c>
      <c r="L125" s="5">
        <v>130372124</v>
      </c>
      <c r="M125" s="3" t="s">
        <v>369</v>
      </c>
      <c r="N125" s="20">
        <f>('Ratios Calculated fix'!N125-'Ratios Calculated fix'!N$428)/('Ratios Calculated fix'!N$429-'Ratios Calculated fix'!N$428)</f>
        <v>9.0587048475831294E-2</v>
      </c>
      <c r="O125" s="21">
        <f>('Ratios Calculated fix'!O125-'Ratios Calculated fix'!O$428)/('Ratios Calculated fix'!O$429-'Ratios Calculated fix'!O$428)</f>
        <v>8.8689948647438177E-2</v>
      </c>
      <c r="P125" s="21">
        <f>('Ratios Calculated fix'!P125-'Ratios Calculated fix'!P$428)/('Ratios Calculated fix'!P$429-'Ratios Calculated fix'!P$428)</f>
        <v>1.6354523209986975E-2</v>
      </c>
      <c r="Q125" s="21">
        <f>('Ratios Calculated fix'!Q125-'Ratios Calculated fix'!Q$428)/('Ratios Calculated fix'!Q$429-'Ratios Calculated fix'!Q$428)</f>
        <v>0.2649003327937669</v>
      </c>
      <c r="R125" s="21">
        <f>('Ratios Calculated fix'!R125-'Ratios Calculated fix'!R$428)/('Ratios Calculated fix'!R$429-'Ratios Calculated fix'!R$428)</f>
        <v>0.13072690834659881</v>
      </c>
      <c r="S125" s="21">
        <f>('Ratios Calculated fix'!S125-'Ratios Calculated fix'!S$428)/('Ratios Calculated fix'!S$429-'Ratios Calculated fix'!S$428)</f>
        <v>1.3642467180713247E-2</v>
      </c>
      <c r="T125" s="21">
        <f>('Ratios Calculated fix'!T125-'Ratios Calculated fix'!T$428)/('Ratios Calculated fix'!T$429-'Ratios Calculated fix'!T$428)</f>
        <v>0.12955942839576162</v>
      </c>
      <c r="U125" s="21">
        <f>('Ratios Calculated fix'!U125-'Ratios Calculated fix'!U$428)/('Ratios Calculated fix'!U$429-'Ratios Calculated fix'!U$428)</f>
        <v>0.66152101257308893</v>
      </c>
      <c r="V125" s="21">
        <f>('Ratios Calculated fix'!V125-'Ratios Calculated fix'!V$428)/('Ratios Calculated fix'!V$429-'Ratios Calculated fix'!V$428)</f>
        <v>0.49220084485811794</v>
      </c>
      <c r="W125" s="21">
        <f>('Ratios Calculated fix'!W125-'Ratios Calculated fix'!W$428)/('Ratios Calculated fix'!W$429-'Ratios Calculated fix'!W$428)</f>
        <v>0.64382645790934112</v>
      </c>
      <c r="X125" s="21">
        <f>('Ratios Calculated fix'!X125-'Ratios Calculated fix'!X$428)/('Ratios Calculated fix'!X$429-'Ratios Calculated fix'!X$428)</f>
        <v>0.37211296884674966</v>
      </c>
      <c r="Y125" s="21">
        <f>('Ratios Calculated fix'!Y125-'Ratios Calculated fix'!Y$428)/('Ratios Calculated fix'!Y$429-'Ratios Calculated fix'!Y$428)</f>
        <v>0.46925530778929825</v>
      </c>
      <c r="Z125" s="21">
        <f>('Ratios Calculated fix'!Z125-'Ratios Calculated fix'!Z$428)/('Ratios Calculated fix'!Z$429-'Ratios Calculated fix'!Z$428)</f>
        <v>0.6278870311532504</v>
      </c>
      <c r="AA125" s="21">
        <f>('Ratios Calculated fix'!AA125-'Ratios Calculated fix'!AA$428)/('Ratios Calculated fix'!AA$429-'Ratios Calculated fix'!AA$428)</f>
        <v>0.56624217309848057</v>
      </c>
      <c r="AB125" s="21">
        <f>('Ratios Calculated fix'!AB125-'Ratios Calculated fix'!AB$428)/('Ratios Calculated fix'!AB$429-'Ratios Calculated fix'!AB$428)</f>
        <v>0.85781314453563906</v>
      </c>
      <c r="AC125" s="21">
        <f>('Ratios Calculated fix'!AC125-'Ratios Calculated fix'!AC$428)/('Ratios Calculated fix'!AC$429-'Ratios Calculated fix'!AC$428)</f>
        <v>0.27608736624185698</v>
      </c>
      <c r="AD125" s="21">
        <f>('Ratios Calculated fix'!AD125-'Ratios Calculated fix'!AD$428)/('Ratios Calculated fix'!AD$429-'Ratios Calculated fix'!AD$428)</f>
        <v>0.4600447590725778</v>
      </c>
      <c r="AE125" s="21">
        <f>('Ratios Calculated fix'!AE125-'Ratios Calculated fix'!AE$428)/('Ratios Calculated fix'!AE$429-'Ratios Calculated fix'!AE$428)</f>
        <v>0.47754786145880407</v>
      </c>
      <c r="AF125" s="21">
        <f>('Ratios Calculated fix'!AF125-'Ratios Calculated fix'!AF$428)/('Ratios Calculated fix'!AF$429-'Ratios Calculated fix'!AF$428)</f>
        <v>0.38314357365783913</v>
      </c>
      <c r="AG125" s="21" t="e">
        <f>('Ratios Calculated fix'!AG125-'Ratios Calculated fix'!AG$428)/('Ratios Calculated fix'!AG$429-'Ratios Calculated fix'!AG$428)</f>
        <v>#DIV/0!</v>
      </c>
      <c r="AH125" s="21" t="e">
        <f>('Ratios Calculated fix'!AH125-'Ratios Calculated fix'!AH$428)/('Ratios Calculated fix'!AH$429-'Ratios Calculated fix'!AH$428)</f>
        <v>#DIV/0!</v>
      </c>
      <c r="AI125" s="21">
        <f>('Ratios Calculated fix'!AI125-'Ratios Calculated fix'!AI$428)/('Ratios Calculated fix'!AI$429-'Ratios Calculated fix'!AI$428)</f>
        <v>0.98596314810656149</v>
      </c>
      <c r="AJ125" s="21">
        <f>('Ratios Calculated fix'!AJ125-'Ratios Calculated fix'!AJ$428)/('Ratios Calculated fix'!AJ$429-'Ratios Calculated fix'!AJ$428)</f>
        <v>0.1409644037279581</v>
      </c>
      <c r="AK125" s="21" t="e">
        <f>('Ratios Calculated fix'!AK125-'Ratios Calculated fix'!AK$428)/('Ratios Calculated fix'!AK$429-'Ratios Calculated fix'!AK$428)</f>
        <v>#DIV/0!</v>
      </c>
      <c r="AL125" s="21" t="e">
        <f>('Ratios Calculated fix'!AL125-'Ratios Calculated fix'!AL$428)/('Ratios Calculated fix'!AL$429-'Ratios Calculated fix'!AL$428)</f>
        <v>#DIV/0!</v>
      </c>
      <c r="AM125" s="21">
        <f>('Ratios Calculated fix'!AM125-'Ratios Calculated fix'!AM$428)/('Ratios Calculated fix'!AM$429-'Ratios Calculated fix'!AM$428)</f>
        <v>0.30838156453453913</v>
      </c>
      <c r="AN125" s="21">
        <f>('Ratios Calculated fix'!AN125-'Ratios Calculated fix'!AN$428)/('Ratios Calculated fix'!AN$429-'Ratios Calculated fix'!AN$428)</f>
        <v>0.27589802006887032</v>
      </c>
      <c r="AO125" s="21">
        <f>('Ratios Calculated fix'!AO125-'Ratios Calculated fix'!AO$428)/('Ratios Calculated fix'!AO$429-'Ratios Calculated fix'!AO$428)</f>
        <v>0.12264478616799801</v>
      </c>
      <c r="AP125" s="21">
        <f>('Ratios Calculated fix'!AP125-'Ratios Calculated fix'!AP$428)/('Ratios Calculated fix'!AP$429-'Ratios Calculated fix'!AP$428)</f>
        <v>0.57311569820138075</v>
      </c>
      <c r="AQ125" s="21">
        <f>('Ratios Calculated fix'!AQ125-'Ratios Calculated fix'!AQ$428)/('Ratios Calculated fix'!AQ$429-'Ratios Calculated fix'!AQ$428)</f>
        <v>0.49824103123568697</v>
      </c>
      <c r="AR125" s="21">
        <f>('Ratios Calculated fix'!AR125-'Ratios Calculated fix'!AR$428)/('Ratios Calculated fix'!AR$429-'Ratios Calculated fix'!AR$428)</f>
        <v>0.32470501125424278</v>
      </c>
      <c r="AS125" s="21">
        <f>('Ratios Calculated fix'!AS125-'Ratios Calculated fix'!AS$428)/('Ratios Calculated fix'!AS$429-'Ratios Calculated fix'!AS$428)</f>
        <v>0.59244525471179199</v>
      </c>
      <c r="AT125" s="21">
        <f>('Ratios Calculated fix'!AT125-'Ratios Calculated fix'!AT$428)/('Ratios Calculated fix'!AT$429-'Ratios Calculated fix'!AT$428)</f>
        <v>0.38989190139402885</v>
      </c>
      <c r="AU125" s="21">
        <f>('Ratios Calculated fix'!AU125-'Ratios Calculated fix'!AU$428)/('Ratios Calculated fix'!AU$429-'Ratios Calculated fix'!AU$428)</f>
        <v>0.62867562859693571</v>
      </c>
      <c r="AV125" s="21" t="e">
        <f>('Ratios Calculated fix'!AV125-'Ratios Calculated fix'!AV$428)/('Ratios Calculated fix'!AV$429-'Ratios Calculated fix'!AV$428)</f>
        <v>#DIV/0!</v>
      </c>
      <c r="AW125" s="21" t="e">
        <f>('Ratios Calculated fix'!AW125-'Ratios Calculated fix'!AW$428)/('Ratios Calculated fix'!AW$429-'Ratios Calculated fix'!AW$428)</f>
        <v>#DIV/0!</v>
      </c>
      <c r="AX125" s="21" t="e">
        <f>('Ratios Calculated fix'!AX125-'Ratios Calculated fix'!AX$428)/('Ratios Calculated fix'!AX$429-'Ratios Calculated fix'!AX$428)</f>
        <v>#DIV/0!</v>
      </c>
      <c r="AY125" s="21">
        <f>('Ratios Calculated fix'!AY125-'Ratios Calculated fix'!AY$428)/('Ratios Calculated fix'!AY$429-'Ratios Calculated fix'!AY$428)</f>
        <v>0.27394771677519797</v>
      </c>
      <c r="AZ125" s="21">
        <f>('Ratios Calculated fix'!AZ125-'Ratios Calculated fix'!AZ$428)/('Ratios Calculated fix'!AZ$429-'Ratios Calculated fix'!AZ$428)</f>
        <v>0.78167675771366429</v>
      </c>
      <c r="BA125" s="21">
        <f>('Ratios Calculated fix'!BA125-'Ratios Calculated fix'!BA$428)/('Ratios Calculated fix'!BA$429-'Ratios Calculated fix'!BA$428)</f>
        <v>0.74377031111959868</v>
      </c>
      <c r="BB125" s="21" t="e">
        <f>('Ratios Calculated fix'!BB125-'Ratios Calculated fix'!BB$428)/('Ratios Calculated fix'!BB$429-'Ratios Calculated fix'!BB$428)</f>
        <v>#DIV/0!</v>
      </c>
      <c r="BC125" s="21">
        <f>('Ratios Calculated fix'!BC125-'Ratios Calculated fix'!BC$428)/('Ratios Calculated fix'!BC$429-'Ratios Calculated fix'!BC$428)</f>
        <v>0.22209596574079318</v>
      </c>
    </row>
    <row r="126" spans="1:55" x14ac:dyDescent="0.2">
      <c r="A126" s="3" t="s">
        <v>379</v>
      </c>
      <c r="B126" s="3" t="s">
        <v>380</v>
      </c>
      <c r="C126" s="3" t="s">
        <v>138</v>
      </c>
      <c r="D126" s="3">
        <v>122079</v>
      </c>
      <c r="E126" s="3" t="s">
        <v>16</v>
      </c>
      <c r="F126" s="3">
        <v>2019</v>
      </c>
      <c r="G126" s="3" t="s">
        <v>17</v>
      </c>
      <c r="H126" s="4">
        <v>43830</v>
      </c>
      <c r="I126" s="4">
        <v>43880</v>
      </c>
      <c r="J126" s="4">
        <v>43880</v>
      </c>
      <c r="K126" s="5">
        <v>377000000</v>
      </c>
      <c r="L126" s="5">
        <v>371000000</v>
      </c>
      <c r="M126" s="3" t="s">
        <v>381</v>
      </c>
      <c r="N126" s="20">
        <f>('Ratios Calculated fix'!N126-'Ratios Calculated fix'!N$428)/('Ratios Calculated fix'!N$429-'Ratios Calculated fix'!N$428)</f>
        <v>4.5203533789551331E-2</v>
      </c>
      <c r="O126" s="21">
        <f>('Ratios Calculated fix'!O126-'Ratios Calculated fix'!O$428)/('Ratios Calculated fix'!O$429-'Ratios Calculated fix'!O$428)</f>
        <v>4.5203533789551331E-2</v>
      </c>
      <c r="P126" s="21">
        <f>('Ratios Calculated fix'!P126-'Ratios Calculated fix'!P$428)/('Ratios Calculated fix'!P$429-'Ratios Calculated fix'!P$428)</f>
        <v>7.1843341490084409E-2</v>
      </c>
      <c r="Q126" s="21">
        <f>('Ratios Calculated fix'!Q126-'Ratios Calculated fix'!Q$428)/('Ratios Calculated fix'!Q$429-'Ratios Calculated fix'!Q$428)</f>
        <v>0.26134352050359194</v>
      </c>
      <c r="R126" s="21">
        <f>('Ratios Calculated fix'!R126-'Ratios Calculated fix'!R$428)/('Ratios Calculated fix'!R$429-'Ratios Calculated fix'!R$428)</f>
        <v>6.0220218653246803E-2</v>
      </c>
      <c r="S126" s="21">
        <f>('Ratios Calculated fix'!S126-'Ratios Calculated fix'!S$428)/('Ratios Calculated fix'!S$429-'Ratios Calculated fix'!S$428)</f>
        <v>5.5159843895242165E-3</v>
      </c>
      <c r="T126" s="21">
        <f>('Ratios Calculated fix'!T126-'Ratios Calculated fix'!T$428)/('Ratios Calculated fix'!T$429-'Ratios Calculated fix'!T$428)</f>
        <v>5.9824435606311094E-2</v>
      </c>
      <c r="U126" s="21">
        <f>('Ratios Calculated fix'!U126-'Ratios Calculated fix'!U$428)/('Ratios Calculated fix'!U$429-'Ratios Calculated fix'!U$428)</f>
        <v>0.64695745843523955</v>
      </c>
      <c r="V126" s="21">
        <f>('Ratios Calculated fix'!V126-'Ratios Calculated fix'!V$428)/('Ratios Calculated fix'!V$429-'Ratios Calculated fix'!V$428)</f>
        <v>0.48931808879642208</v>
      </c>
      <c r="W126" s="21">
        <f>('Ratios Calculated fix'!W126-'Ratios Calculated fix'!W$428)/('Ratios Calculated fix'!W$429-'Ratios Calculated fix'!W$428)</f>
        <v>0.62880110095614861</v>
      </c>
      <c r="X126" s="21">
        <f>('Ratios Calculated fix'!X126-'Ratios Calculated fix'!X$428)/('Ratios Calculated fix'!X$429-'Ratios Calculated fix'!X$428)</f>
        <v>0.12488425083894454</v>
      </c>
      <c r="Y126" s="21">
        <f>('Ratios Calculated fix'!Y126-'Ratios Calculated fix'!Y$428)/('Ratios Calculated fix'!Y$429-'Ratios Calculated fix'!Y$428)</f>
        <v>0.46894007385184039</v>
      </c>
      <c r="Z126" s="21">
        <f>('Ratios Calculated fix'!Z126-'Ratios Calculated fix'!Z$428)/('Ratios Calculated fix'!Z$429-'Ratios Calculated fix'!Z$428)</f>
        <v>0.8751157491610555</v>
      </c>
      <c r="AA126" s="21">
        <f>('Ratios Calculated fix'!AA126-'Ratios Calculated fix'!AA$428)/('Ratios Calculated fix'!AA$429-'Ratios Calculated fix'!AA$428)</f>
        <v>4.5138806218367918E-2</v>
      </c>
      <c r="AB126" s="21">
        <f>('Ratios Calculated fix'!AB126-'Ratios Calculated fix'!AB$428)/('Ratios Calculated fix'!AB$429-'Ratios Calculated fix'!AB$428)</f>
        <v>0.89498540622642719</v>
      </c>
      <c r="AC126" s="21">
        <f>('Ratios Calculated fix'!AC126-'Ratios Calculated fix'!AC$428)/('Ratios Calculated fix'!AC$429-'Ratios Calculated fix'!AC$428)</f>
        <v>0.86531146711519336</v>
      </c>
      <c r="AD126" s="21">
        <f>('Ratios Calculated fix'!AD126-'Ratios Calculated fix'!AD$428)/('Ratios Calculated fix'!AD$429-'Ratios Calculated fix'!AD$428)</f>
        <v>0.47948204425170898</v>
      </c>
      <c r="AE126" s="21">
        <f>('Ratios Calculated fix'!AE126-'Ratios Calculated fix'!AE$428)/('Ratios Calculated fix'!AE$429-'Ratios Calculated fix'!AE$428)</f>
        <v>0.41370559448327598</v>
      </c>
      <c r="AF126" s="21">
        <f>('Ratios Calculated fix'!AF126-'Ratios Calculated fix'!AF$428)/('Ratios Calculated fix'!AF$429-'Ratios Calculated fix'!AF$428)</f>
        <v>0.38416489437744483</v>
      </c>
      <c r="AG126" s="21" t="e">
        <f>('Ratios Calculated fix'!AG126-'Ratios Calculated fix'!AG$428)/('Ratios Calculated fix'!AG$429-'Ratios Calculated fix'!AG$428)</f>
        <v>#DIV/0!</v>
      </c>
      <c r="AH126" s="21" t="e">
        <f>('Ratios Calculated fix'!AH126-'Ratios Calculated fix'!AH$428)/('Ratios Calculated fix'!AH$429-'Ratios Calculated fix'!AH$428)</f>
        <v>#DIV/0!</v>
      </c>
      <c r="AI126" s="21">
        <f>('Ratios Calculated fix'!AI126-'Ratios Calculated fix'!AI$428)/('Ratios Calculated fix'!AI$429-'Ratios Calculated fix'!AI$428)</f>
        <v>0.98651055303801938</v>
      </c>
      <c r="AJ126" s="21">
        <f>('Ratios Calculated fix'!AJ126-'Ratios Calculated fix'!AJ$428)/('Ratios Calculated fix'!AJ$429-'Ratios Calculated fix'!AJ$428)</f>
        <v>0.17741980852696682</v>
      </c>
      <c r="AK126" s="21" t="e">
        <f>('Ratios Calculated fix'!AK126-'Ratios Calculated fix'!AK$428)/('Ratios Calculated fix'!AK$429-'Ratios Calculated fix'!AK$428)</f>
        <v>#DIV/0!</v>
      </c>
      <c r="AL126" s="21" t="e">
        <f>('Ratios Calculated fix'!AL126-'Ratios Calculated fix'!AL$428)/('Ratios Calculated fix'!AL$429-'Ratios Calculated fix'!AL$428)</f>
        <v>#DIV/0!</v>
      </c>
      <c r="AM126" s="21">
        <f>('Ratios Calculated fix'!AM126-'Ratios Calculated fix'!AM$428)/('Ratios Calculated fix'!AM$429-'Ratios Calculated fix'!AM$428)</f>
        <v>0.30667352672915571</v>
      </c>
      <c r="AN126" s="21">
        <f>('Ratios Calculated fix'!AN126-'Ratios Calculated fix'!AN$428)/('Ratios Calculated fix'!AN$429-'Ratios Calculated fix'!AN$428)</f>
        <v>0.27314347760053953</v>
      </c>
      <c r="AO126" s="21">
        <f>('Ratios Calculated fix'!AO126-'Ratios Calculated fix'!AO$428)/('Ratios Calculated fix'!AO$429-'Ratios Calculated fix'!AO$428)</f>
        <v>9.6350022527728771E-2</v>
      </c>
      <c r="AP126" s="21">
        <f>('Ratios Calculated fix'!AP126-'Ratios Calculated fix'!AP$428)/('Ratios Calculated fix'!AP$429-'Ratios Calculated fix'!AP$428)</f>
        <v>0.57906431338260889</v>
      </c>
      <c r="AQ126" s="21">
        <f>('Ratios Calculated fix'!AQ126-'Ratios Calculated fix'!AQ$428)/('Ratios Calculated fix'!AQ$429-'Ratios Calculated fix'!AQ$428)</f>
        <v>0.48924286346571061</v>
      </c>
      <c r="AR126" s="21">
        <f>('Ratios Calculated fix'!AR126-'Ratios Calculated fix'!AR$428)/('Ratios Calculated fix'!AR$429-'Ratios Calculated fix'!AR$428)</f>
        <v>0.3566834029849093</v>
      </c>
      <c r="AS126" s="21">
        <f>('Ratios Calculated fix'!AS126-'Ratios Calculated fix'!AS$428)/('Ratios Calculated fix'!AS$429-'Ratios Calculated fix'!AS$428)</f>
        <v>0.60728930560742667</v>
      </c>
      <c r="AT126" s="21">
        <f>('Ratios Calculated fix'!AT126-'Ratios Calculated fix'!AT$428)/('Ratios Calculated fix'!AT$429-'Ratios Calculated fix'!AT$428)</f>
        <v>0.38013574482128049</v>
      </c>
      <c r="AU126" s="21">
        <f>('Ratios Calculated fix'!AU126-'Ratios Calculated fix'!AU$428)/('Ratios Calculated fix'!AU$429-'Ratios Calculated fix'!AU$428)</f>
        <v>0.63176952151699783</v>
      </c>
      <c r="AV126" s="21" t="e">
        <f>('Ratios Calculated fix'!AV126-'Ratios Calculated fix'!AV$428)/('Ratios Calculated fix'!AV$429-'Ratios Calculated fix'!AV$428)</f>
        <v>#DIV/0!</v>
      </c>
      <c r="AW126" s="21" t="e">
        <f>('Ratios Calculated fix'!AW126-'Ratios Calculated fix'!AW$428)/('Ratios Calculated fix'!AW$429-'Ratios Calculated fix'!AW$428)</f>
        <v>#DIV/0!</v>
      </c>
      <c r="AX126" s="21" t="e">
        <f>('Ratios Calculated fix'!AX126-'Ratios Calculated fix'!AX$428)/('Ratios Calculated fix'!AX$429-'Ratios Calculated fix'!AX$428)</f>
        <v>#DIV/0!</v>
      </c>
      <c r="AY126" s="21">
        <f>('Ratios Calculated fix'!AY126-'Ratios Calculated fix'!AY$428)/('Ratios Calculated fix'!AY$429-'Ratios Calculated fix'!AY$428)</f>
        <v>0.23765810461059522</v>
      </c>
      <c r="AZ126" s="21">
        <f>('Ratios Calculated fix'!AZ126-'Ratios Calculated fix'!AZ$428)/('Ratios Calculated fix'!AZ$429-'Ratios Calculated fix'!AZ$428)</f>
        <v>0.75224994826082625</v>
      </c>
      <c r="BA126" s="21">
        <f>('Ratios Calculated fix'!BA126-'Ratios Calculated fix'!BA$428)/('Ratios Calculated fix'!BA$429-'Ratios Calculated fix'!BA$428)</f>
        <v>0.74373480530172931</v>
      </c>
      <c r="BB126" s="21" t="e">
        <f>('Ratios Calculated fix'!BB126-'Ratios Calculated fix'!BB$428)/('Ratios Calculated fix'!BB$429-'Ratios Calculated fix'!BB$428)</f>
        <v>#DIV/0!</v>
      </c>
      <c r="BC126" s="21">
        <f>('Ratios Calculated fix'!BC126-'Ratios Calculated fix'!BC$428)/('Ratios Calculated fix'!BC$429-'Ratios Calculated fix'!BC$428)</f>
        <v>0.17766177942205438</v>
      </c>
    </row>
    <row r="127" spans="1:55" x14ac:dyDescent="0.2">
      <c r="A127" s="3" t="s">
        <v>421</v>
      </c>
      <c r="B127" s="3" t="s">
        <v>422</v>
      </c>
      <c r="C127" s="3" t="s">
        <v>34</v>
      </c>
      <c r="D127" s="3">
        <v>740485</v>
      </c>
      <c r="E127" s="3" t="s">
        <v>16</v>
      </c>
      <c r="F127" s="3">
        <v>2019</v>
      </c>
      <c r="G127" s="3" t="s">
        <v>17</v>
      </c>
      <c r="H127" s="4">
        <v>43921</v>
      </c>
      <c r="I127" s="4">
        <v>43983</v>
      </c>
      <c r="J127" s="4">
        <v>43983</v>
      </c>
      <c r="K127" s="5">
        <v>253480000</v>
      </c>
      <c r="L127" s="5">
        <v>250550000</v>
      </c>
      <c r="M127" s="3" t="s">
        <v>423</v>
      </c>
      <c r="N127" s="20">
        <f>('Ratios Calculated fix'!N127-'Ratios Calculated fix'!N$428)/('Ratios Calculated fix'!N$429-'Ratios Calculated fix'!N$428)</f>
        <v>3.0326183994177931E-2</v>
      </c>
      <c r="O127" s="21">
        <f>('Ratios Calculated fix'!O127-'Ratios Calculated fix'!O$428)/('Ratios Calculated fix'!O$429-'Ratios Calculated fix'!O$428)</f>
        <v>3.0326183994177931E-2</v>
      </c>
      <c r="P127" s="21">
        <f>('Ratios Calculated fix'!P127-'Ratios Calculated fix'!P$428)/('Ratios Calculated fix'!P$429-'Ratios Calculated fix'!P$428)</f>
        <v>2.3725499065340393E-2</v>
      </c>
      <c r="Q127" s="21">
        <f>('Ratios Calculated fix'!Q127-'Ratios Calculated fix'!Q$428)/('Ratios Calculated fix'!Q$429-'Ratios Calculated fix'!Q$428)</f>
        <v>0.26236624542853293</v>
      </c>
      <c r="R127" s="21">
        <f>('Ratios Calculated fix'!R127-'Ratios Calculated fix'!R$428)/('Ratios Calculated fix'!R$429-'Ratios Calculated fix'!R$428)</f>
        <v>6.2650576347153625E-2</v>
      </c>
      <c r="S127" s="21">
        <f>('Ratios Calculated fix'!S127-'Ratios Calculated fix'!S$428)/('Ratios Calculated fix'!S$429-'Ratios Calculated fix'!S$428)</f>
        <v>8.2016511348098661E-2</v>
      </c>
      <c r="T127" s="21">
        <f>('Ratios Calculated fix'!T127-'Ratios Calculated fix'!T$428)/('Ratios Calculated fix'!T$429-'Ratios Calculated fix'!T$428)</f>
        <v>4.8142271516167755E-2</v>
      </c>
      <c r="U127" s="21">
        <f>('Ratios Calculated fix'!U127-'Ratios Calculated fix'!U$428)/('Ratios Calculated fix'!U$429-'Ratios Calculated fix'!U$428)</f>
        <v>0.64818228396332078</v>
      </c>
      <c r="V127" s="21">
        <f>('Ratios Calculated fix'!V127-'Ratios Calculated fix'!V$428)/('Ratios Calculated fix'!V$429-'Ratios Calculated fix'!V$428)</f>
        <v>0.50636244538308905</v>
      </c>
      <c r="W127" s="21">
        <f>('Ratios Calculated fix'!W127-'Ratios Calculated fix'!W$428)/('Ratios Calculated fix'!W$429-'Ratios Calculated fix'!W$428)</f>
        <v>0.62826619242226345</v>
      </c>
      <c r="X127" s="21">
        <f>('Ratios Calculated fix'!X127-'Ratios Calculated fix'!X$428)/('Ratios Calculated fix'!X$429-'Ratios Calculated fix'!X$428)</f>
        <v>0.22699695892059532</v>
      </c>
      <c r="Y127" s="21">
        <f>('Ratios Calculated fix'!Y127-'Ratios Calculated fix'!Y$428)/('Ratios Calculated fix'!Y$429-'Ratios Calculated fix'!Y$428)</f>
        <v>0.49725138189072676</v>
      </c>
      <c r="Z127" s="21">
        <f>('Ratios Calculated fix'!Z127-'Ratios Calculated fix'!Z$428)/('Ratios Calculated fix'!Z$429-'Ratios Calculated fix'!Z$428)</f>
        <v>0.77300304107940465</v>
      </c>
      <c r="AA127" s="21">
        <f>('Ratios Calculated fix'!AA127-'Ratios Calculated fix'!AA$428)/('Ratios Calculated fix'!AA$429-'Ratios Calculated fix'!AA$428)</f>
        <v>0.36456884152821867</v>
      </c>
      <c r="AB127" s="21">
        <f>('Ratios Calculated fix'!AB127-'Ratios Calculated fix'!AB$428)/('Ratios Calculated fix'!AB$429-'Ratios Calculated fix'!AB$428)</f>
        <v>0.88097678238569532</v>
      </c>
      <c r="AC127" s="21">
        <f>('Ratios Calculated fix'!AC127-'Ratios Calculated fix'!AC$428)/('Ratios Calculated fix'!AC$429-'Ratios Calculated fix'!AC$428)</f>
        <v>0.24690690817126601</v>
      </c>
      <c r="AD127" s="21">
        <f>('Ratios Calculated fix'!AD127-'Ratios Calculated fix'!AD$428)/('Ratios Calculated fix'!AD$429-'Ratios Calculated fix'!AD$428)</f>
        <v>0.45254201882512718</v>
      </c>
      <c r="AE127" s="21">
        <f>('Ratios Calculated fix'!AE127-'Ratios Calculated fix'!AE$428)/('Ratios Calculated fix'!AE$429-'Ratios Calculated fix'!AE$428)</f>
        <v>0.44381807632360104</v>
      </c>
      <c r="AF127" s="21">
        <f>('Ratios Calculated fix'!AF127-'Ratios Calculated fix'!AF$428)/('Ratios Calculated fix'!AF$429-'Ratios Calculated fix'!AF$428)</f>
        <v>0.38626844484798645</v>
      </c>
      <c r="AG127" s="21" t="e">
        <f>('Ratios Calculated fix'!AG127-'Ratios Calculated fix'!AG$428)/('Ratios Calculated fix'!AG$429-'Ratios Calculated fix'!AG$428)</f>
        <v>#DIV/0!</v>
      </c>
      <c r="AH127" s="21" t="e">
        <f>('Ratios Calculated fix'!AH127-'Ratios Calculated fix'!AH$428)/('Ratios Calculated fix'!AH$429-'Ratios Calculated fix'!AH$428)</f>
        <v>#DIV/0!</v>
      </c>
      <c r="AI127" s="21">
        <f>('Ratios Calculated fix'!AI127-'Ratios Calculated fix'!AI$428)/('Ratios Calculated fix'!AI$429-'Ratios Calculated fix'!AI$428)</f>
        <v>0.98571829748745421</v>
      </c>
      <c r="AJ127" s="21">
        <f>('Ratios Calculated fix'!AJ127-'Ratios Calculated fix'!AJ$428)/('Ratios Calculated fix'!AJ$429-'Ratios Calculated fix'!AJ$428)</f>
        <v>9.6922821772599504E-2</v>
      </c>
      <c r="AK127" s="21" t="e">
        <f>('Ratios Calculated fix'!AK127-'Ratios Calculated fix'!AK$428)/('Ratios Calculated fix'!AK$429-'Ratios Calculated fix'!AK$428)</f>
        <v>#DIV/0!</v>
      </c>
      <c r="AL127" s="21" t="e">
        <f>('Ratios Calculated fix'!AL127-'Ratios Calculated fix'!AL$428)/('Ratios Calculated fix'!AL$429-'Ratios Calculated fix'!AL$428)</f>
        <v>#DIV/0!</v>
      </c>
      <c r="AM127" s="21">
        <f>('Ratios Calculated fix'!AM127-'Ratios Calculated fix'!AM$428)/('Ratios Calculated fix'!AM$429-'Ratios Calculated fix'!AM$428)</f>
        <v>0.3088716364165261</v>
      </c>
      <c r="AN127" s="21">
        <f>('Ratios Calculated fix'!AN127-'Ratios Calculated fix'!AN$428)/('Ratios Calculated fix'!AN$429-'Ratios Calculated fix'!AN$428)</f>
        <v>0.27567373904903597</v>
      </c>
      <c r="AO127" s="21">
        <f>('Ratios Calculated fix'!AO127-'Ratios Calculated fix'!AO$428)/('Ratios Calculated fix'!AO$429-'Ratios Calculated fix'!AO$428)</f>
        <v>0.15760028545529395</v>
      </c>
      <c r="AP127" s="21">
        <f>('Ratios Calculated fix'!AP127-'Ratios Calculated fix'!AP$428)/('Ratios Calculated fix'!AP$429-'Ratios Calculated fix'!AP$428)</f>
        <v>0.48814436729367766</v>
      </c>
      <c r="AQ127" s="21">
        <f>('Ratios Calculated fix'!AQ127-'Ratios Calculated fix'!AQ$428)/('Ratios Calculated fix'!AQ$429-'Ratios Calculated fix'!AQ$428)</f>
        <v>0.5262712399982119</v>
      </c>
      <c r="AR127" s="21">
        <f>('Ratios Calculated fix'!AR127-'Ratios Calculated fix'!AR$428)/('Ratios Calculated fix'!AR$429-'Ratios Calculated fix'!AR$428)</f>
        <v>0.28184884251763054</v>
      </c>
      <c r="AS127" s="21">
        <f>('Ratios Calculated fix'!AS127-'Ratios Calculated fix'!AS$428)/('Ratios Calculated fix'!AS$429-'Ratios Calculated fix'!AS$428)</f>
        <v>0.59108453767536584</v>
      </c>
      <c r="AT127" s="21">
        <f>('Ratios Calculated fix'!AT127-'Ratios Calculated fix'!AT$428)/('Ratios Calculated fix'!AT$429-'Ratios Calculated fix'!AT$428)</f>
        <v>0.3797498538866112</v>
      </c>
      <c r="AU127" s="21">
        <f>('Ratios Calculated fix'!AU127-'Ratios Calculated fix'!AU$428)/('Ratios Calculated fix'!AU$429-'Ratios Calculated fix'!AU$428)</f>
        <v>0.64252792528954195</v>
      </c>
      <c r="AV127" s="21" t="e">
        <f>('Ratios Calculated fix'!AV127-'Ratios Calculated fix'!AV$428)/('Ratios Calculated fix'!AV$429-'Ratios Calculated fix'!AV$428)</f>
        <v>#DIV/0!</v>
      </c>
      <c r="AW127" s="21" t="e">
        <f>('Ratios Calculated fix'!AW127-'Ratios Calculated fix'!AW$428)/('Ratios Calculated fix'!AW$429-'Ratios Calculated fix'!AW$428)</f>
        <v>#DIV/0!</v>
      </c>
      <c r="AX127" s="21" t="e">
        <f>('Ratios Calculated fix'!AX127-'Ratios Calculated fix'!AX$428)/('Ratios Calculated fix'!AX$429-'Ratios Calculated fix'!AX$428)</f>
        <v>#DIV/0!</v>
      </c>
      <c r="AY127" s="21">
        <f>('Ratios Calculated fix'!AY127-'Ratios Calculated fix'!AY$428)/('Ratios Calculated fix'!AY$429-'Ratios Calculated fix'!AY$428)</f>
        <v>0.22948278377496106</v>
      </c>
      <c r="AZ127" s="21">
        <f>('Ratios Calculated fix'!AZ127-'Ratios Calculated fix'!AZ$428)/('Ratios Calculated fix'!AZ$429-'Ratios Calculated fix'!AZ$428)</f>
        <v>0.75020902810934464</v>
      </c>
      <c r="BA127" s="21">
        <f>('Ratios Calculated fix'!BA127-'Ratios Calculated fix'!BA$428)/('Ratios Calculated fix'!BA$429-'Ratios Calculated fix'!BA$428)</f>
        <v>0.74476354619082574</v>
      </c>
      <c r="BB127" s="21" t="e">
        <f>('Ratios Calculated fix'!BB127-'Ratios Calculated fix'!BB$428)/('Ratios Calculated fix'!BB$429-'Ratios Calculated fix'!BB$428)</f>
        <v>#DIV/0!</v>
      </c>
      <c r="BC127" s="21">
        <f>('Ratios Calculated fix'!BC127-'Ratios Calculated fix'!BC$428)/('Ratios Calculated fix'!BC$429-'Ratios Calculated fix'!BC$428)</f>
        <v>0.23010011954972043</v>
      </c>
    </row>
    <row r="128" spans="1:55" x14ac:dyDescent="0.2">
      <c r="A128" s="3" t="s">
        <v>382</v>
      </c>
      <c r="B128" s="3" t="s">
        <v>383</v>
      </c>
      <c r="C128" s="3" t="s">
        <v>24</v>
      </c>
      <c r="D128" s="3">
        <v>352596</v>
      </c>
      <c r="E128" s="3" t="s">
        <v>16</v>
      </c>
      <c r="F128" s="3">
        <v>2019</v>
      </c>
      <c r="G128" s="3" t="s">
        <v>17</v>
      </c>
      <c r="H128" s="4">
        <v>43830</v>
      </c>
      <c r="I128" s="4">
        <v>43874</v>
      </c>
      <c r="J128" s="4">
        <v>43874</v>
      </c>
      <c r="K128" s="5">
        <v>91700000</v>
      </c>
      <c r="L128" s="5">
        <v>95300000</v>
      </c>
      <c r="M128" s="3" t="s">
        <v>384</v>
      </c>
      <c r="N128" s="20">
        <f>('Ratios Calculated fix'!N128-'Ratios Calculated fix'!N$428)/('Ratios Calculated fix'!N$429-'Ratios Calculated fix'!N$428)</f>
        <v>0.16948348246761569</v>
      </c>
      <c r="O128" s="21">
        <f>('Ratios Calculated fix'!O128-'Ratios Calculated fix'!O$428)/('Ratios Calculated fix'!O$429-'Ratios Calculated fix'!O$428)</f>
        <v>0.15915642530079124</v>
      </c>
      <c r="P128" s="21">
        <f>('Ratios Calculated fix'!P128-'Ratios Calculated fix'!P$428)/('Ratios Calculated fix'!P$429-'Ratios Calculated fix'!P$428)</f>
        <v>0.35603344822965816</v>
      </c>
      <c r="Q128" s="21">
        <f>('Ratios Calculated fix'!Q128-'Ratios Calculated fix'!Q$428)/('Ratios Calculated fix'!Q$429-'Ratios Calculated fix'!Q$428)</f>
        <v>0.26138197366083699</v>
      </c>
      <c r="R128" s="21">
        <f>('Ratios Calculated fix'!R128-'Ratios Calculated fix'!R$428)/('Ratios Calculated fix'!R$429-'Ratios Calculated fix'!R$428)</f>
        <v>9.6136570467239058E-2</v>
      </c>
      <c r="S128" s="21">
        <f>('Ratios Calculated fix'!S128-'Ratios Calculated fix'!S$428)/('Ratios Calculated fix'!S$429-'Ratios Calculated fix'!S$428)</f>
        <v>0</v>
      </c>
      <c r="T128" s="21">
        <f>('Ratios Calculated fix'!T128-'Ratios Calculated fix'!T$428)/('Ratios Calculated fix'!T$429-'Ratios Calculated fix'!T$428)</f>
        <v>9.7132094561111867E-2</v>
      </c>
      <c r="U128" s="21">
        <f>('Ratios Calculated fix'!U128-'Ratios Calculated fix'!U$428)/('Ratios Calculated fix'!U$429-'Ratios Calculated fix'!U$428)</f>
        <v>0.65086848165976896</v>
      </c>
      <c r="V128" s="21">
        <f>('Ratios Calculated fix'!V128-'Ratios Calculated fix'!V$428)/('Ratios Calculated fix'!V$429-'Ratios Calculated fix'!V$428)</f>
        <v>0.48825282224192584</v>
      </c>
      <c r="W128" s="21">
        <f>('Ratios Calculated fix'!W128-'Ratios Calculated fix'!W$428)/('Ratios Calculated fix'!W$429-'Ratios Calculated fix'!W$428)</f>
        <v>0.633033043494033</v>
      </c>
      <c r="X128" s="21">
        <f>('Ratios Calculated fix'!X128-'Ratios Calculated fix'!X$428)/('Ratios Calculated fix'!X$429-'Ratios Calculated fix'!X$428)</f>
        <v>0.66758978572435312</v>
      </c>
      <c r="Y128" s="21">
        <f>('Ratios Calculated fix'!Y128-'Ratios Calculated fix'!Y$428)/('Ratios Calculated fix'!Y$429-'Ratios Calculated fix'!Y$428)</f>
        <v>0.46783148290303889</v>
      </c>
      <c r="Z128" s="21">
        <f>('Ratios Calculated fix'!Z128-'Ratios Calculated fix'!Z$428)/('Ratios Calculated fix'!Z$429-'Ratios Calculated fix'!Z$428)</f>
        <v>0.33241021427564671</v>
      </c>
      <c r="AA128" s="21">
        <f>('Ratios Calculated fix'!AA128-'Ratios Calculated fix'!AA$428)/('Ratios Calculated fix'!AA$429-'Ratios Calculated fix'!AA$428)</f>
        <v>2.1722966007386536E-2</v>
      </c>
      <c r="AB128" s="21">
        <f>('Ratios Calculated fix'!AB128-'Ratios Calculated fix'!AB$428)/('Ratios Calculated fix'!AB$429-'Ratios Calculated fix'!AB$428)</f>
        <v>0.89438643315177691</v>
      </c>
      <c r="AC128" s="21">
        <f>('Ratios Calculated fix'!AC128-'Ratios Calculated fix'!AC$428)/('Ratios Calculated fix'!AC$429-'Ratios Calculated fix'!AC$428)</f>
        <v>0.67525933328097343</v>
      </c>
      <c r="AD128" s="21">
        <f>('Ratios Calculated fix'!AD128-'Ratios Calculated fix'!AD$428)/('Ratios Calculated fix'!AD$429-'Ratios Calculated fix'!AD$428)</f>
        <v>0.25821927383303284</v>
      </c>
      <c r="AE128" s="21">
        <f>('Ratios Calculated fix'!AE128-'Ratios Calculated fix'!AE$428)/('Ratios Calculated fix'!AE$429-'Ratios Calculated fix'!AE$428)</f>
        <v>0.2935897376519177</v>
      </c>
      <c r="AF128" s="21">
        <f>('Ratios Calculated fix'!AF128-'Ratios Calculated fix'!AF$428)/('Ratios Calculated fix'!AF$429-'Ratios Calculated fix'!AF$428)</f>
        <v>0.34341004384293278</v>
      </c>
      <c r="AG128" s="21" t="e">
        <f>('Ratios Calculated fix'!AG128-'Ratios Calculated fix'!AG$428)/('Ratios Calculated fix'!AG$429-'Ratios Calculated fix'!AG$428)</f>
        <v>#DIV/0!</v>
      </c>
      <c r="AH128" s="21" t="e">
        <f>('Ratios Calculated fix'!AH128-'Ratios Calculated fix'!AH$428)/('Ratios Calculated fix'!AH$429-'Ratios Calculated fix'!AH$428)</f>
        <v>#DIV/0!</v>
      </c>
      <c r="AI128" s="21">
        <f>('Ratios Calculated fix'!AI128-'Ratios Calculated fix'!AI$428)/('Ratios Calculated fix'!AI$429-'Ratios Calculated fix'!AI$428)</f>
        <v>0.99237226250348165</v>
      </c>
      <c r="AJ128" s="21">
        <f>('Ratios Calculated fix'!AJ128-'Ratios Calculated fix'!AJ$428)/('Ratios Calculated fix'!AJ$429-'Ratios Calculated fix'!AJ$428)</f>
        <v>0.14615706951214191</v>
      </c>
      <c r="AK128" s="21" t="e">
        <f>('Ratios Calculated fix'!AK128-'Ratios Calculated fix'!AK$428)/('Ratios Calculated fix'!AK$429-'Ratios Calculated fix'!AK$428)</f>
        <v>#DIV/0!</v>
      </c>
      <c r="AL128" s="21" t="e">
        <f>('Ratios Calculated fix'!AL128-'Ratios Calculated fix'!AL$428)/('Ratios Calculated fix'!AL$429-'Ratios Calculated fix'!AL$428)</f>
        <v>#DIV/0!</v>
      </c>
      <c r="AM128" s="21">
        <f>('Ratios Calculated fix'!AM128-'Ratios Calculated fix'!AM$428)/('Ratios Calculated fix'!AM$429-'Ratios Calculated fix'!AM$428)</f>
        <v>0.3002630871475202</v>
      </c>
      <c r="AN128" s="21">
        <f>('Ratios Calculated fix'!AN128-'Ratios Calculated fix'!AN$428)/('Ratios Calculated fix'!AN$429-'Ratios Calculated fix'!AN$428)</f>
        <v>0.27547567132512979</v>
      </c>
      <c r="AO128" s="21">
        <f>('Ratios Calculated fix'!AO128-'Ratios Calculated fix'!AO$428)/('Ratios Calculated fix'!AO$429-'Ratios Calculated fix'!AO$428)</f>
        <v>0.17410951857273552</v>
      </c>
      <c r="AP128" s="21">
        <f>('Ratios Calculated fix'!AP128-'Ratios Calculated fix'!AP$428)/('Ratios Calculated fix'!AP$429-'Ratios Calculated fix'!AP$428)</f>
        <v>0.57254706525290433</v>
      </c>
      <c r="AQ128" s="21">
        <f>('Ratios Calculated fix'!AQ128-'Ratios Calculated fix'!AQ$428)/('Ratios Calculated fix'!AQ$429-'Ratios Calculated fix'!AQ$428)</f>
        <v>0.34531941037125535</v>
      </c>
      <c r="AR128" s="21">
        <f>('Ratios Calculated fix'!AR128-'Ratios Calculated fix'!AR$428)/('Ratios Calculated fix'!AR$429-'Ratios Calculated fix'!AR$428)</f>
        <v>0.27786964286758131</v>
      </c>
      <c r="AS128" s="21">
        <f>('Ratios Calculated fix'!AS128-'Ratios Calculated fix'!AS$428)/('Ratios Calculated fix'!AS$429-'Ratios Calculated fix'!AS$428)</f>
        <v>0.72313058775500061</v>
      </c>
      <c r="AT128" s="21">
        <f>('Ratios Calculated fix'!AT128-'Ratios Calculated fix'!AT$428)/('Ratios Calculated fix'!AT$429-'Ratios Calculated fix'!AT$428)</f>
        <v>0.39208000840045332</v>
      </c>
      <c r="AU128" s="21">
        <f>('Ratios Calculated fix'!AU128-'Ratios Calculated fix'!AU$428)/('Ratios Calculated fix'!AU$429-'Ratios Calculated fix'!AU$428)</f>
        <v>0.57673311128992966</v>
      </c>
      <c r="AV128" s="21" t="e">
        <f>('Ratios Calculated fix'!AV128-'Ratios Calculated fix'!AV$428)/('Ratios Calculated fix'!AV$429-'Ratios Calculated fix'!AV$428)</f>
        <v>#DIV/0!</v>
      </c>
      <c r="AW128" s="21" t="e">
        <f>('Ratios Calculated fix'!AW128-'Ratios Calculated fix'!AW$428)/('Ratios Calculated fix'!AW$429-'Ratios Calculated fix'!AW$428)</f>
        <v>#DIV/0!</v>
      </c>
      <c r="AX128" s="21" t="e">
        <f>('Ratios Calculated fix'!AX128-'Ratios Calculated fix'!AX$428)/('Ratios Calculated fix'!AX$429-'Ratios Calculated fix'!AX$428)</f>
        <v>#DIV/0!</v>
      </c>
      <c r="AY128" s="21">
        <f>('Ratios Calculated fix'!AY128-'Ratios Calculated fix'!AY$428)/('Ratios Calculated fix'!AY$429-'Ratios Calculated fix'!AY$428)</f>
        <v>6.6741368711790941E-2</v>
      </c>
      <c r="AZ128" s="21">
        <f>('Ratios Calculated fix'!AZ128-'Ratios Calculated fix'!AZ$428)/('Ratios Calculated fix'!AZ$429-'Ratios Calculated fix'!AZ$428)</f>
        <v>0.79448552317672161</v>
      </c>
      <c r="BA128" s="21">
        <f>('Ratios Calculated fix'!BA128-'Ratios Calculated fix'!BA$428)/('Ratios Calculated fix'!BA$429-'Ratios Calculated fix'!BA$428)</f>
        <v>0.74399366585454563</v>
      </c>
      <c r="BB128" s="21" t="e">
        <f>('Ratios Calculated fix'!BB128-'Ratios Calculated fix'!BB$428)/('Ratios Calculated fix'!BB$429-'Ratios Calculated fix'!BB$428)</f>
        <v>#DIV/0!</v>
      </c>
      <c r="BC128" s="21">
        <f>('Ratios Calculated fix'!BC128-'Ratios Calculated fix'!BC$428)/('Ratios Calculated fix'!BC$429-'Ratios Calculated fix'!BC$428)</f>
        <v>0.10947138352950345</v>
      </c>
    </row>
    <row r="129" spans="1:55" x14ac:dyDescent="0.2">
      <c r="A129" s="3" t="s">
        <v>442</v>
      </c>
      <c r="B129" s="3" t="s">
        <v>443</v>
      </c>
      <c r="C129" s="3" t="s">
        <v>38</v>
      </c>
      <c r="D129" s="3">
        <v>372651</v>
      </c>
      <c r="E129" s="3" t="s">
        <v>16</v>
      </c>
      <c r="F129" s="3">
        <v>2019</v>
      </c>
      <c r="G129" s="3" t="s">
        <v>17</v>
      </c>
      <c r="H129" s="4">
        <v>43921</v>
      </c>
      <c r="I129" s="4">
        <v>43971</v>
      </c>
      <c r="J129" s="4">
        <v>43971</v>
      </c>
      <c r="K129" s="5">
        <v>288000000</v>
      </c>
      <c r="L129" s="5">
        <v>291000000</v>
      </c>
      <c r="M129" s="3" t="s">
        <v>444</v>
      </c>
      <c r="N129" s="20">
        <f>('Ratios Calculated fix'!N129-'Ratios Calculated fix'!N$428)/('Ratios Calculated fix'!N$429-'Ratios Calculated fix'!N$428)</f>
        <v>7.5828834679891183E-2</v>
      </c>
      <c r="O129" s="21">
        <f>('Ratios Calculated fix'!O129-'Ratios Calculated fix'!O$428)/('Ratios Calculated fix'!O$429-'Ratios Calculated fix'!O$428)</f>
        <v>7.5828834679891183E-2</v>
      </c>
      <c r="P129" s="21">
        <f>('Ratios Calculated fix'!P129-'Ratios Calculated fix'!P$428)/('Ratios Calculated fix'!P$429-'Ratios Calculated fix'!P$428)</f>
        <v>0.1929177543772671</v>
      </c>
      <c r="Q129" s="21">
        <f>('Ratios Calculated fix'!Q129-'Ratios Calculated fix'!Q$428)/('Ratios Calculated fix'!Q$429-'Ratios Calculated fix'!Q$428)</f>
        <v>0.26042495987454295</v>
      </c>
      <c r="R129" s="21">
        <f>('Ratios Calculated fix'!R129-'Ratios Calculated fix'!R$428)/('Ratios Calculated fix'!R$429-'Ratios Calculated fix'!R$428)</f>
        <v>3.0660777573431969E-2</v>
      </c>
      <c r="S129" s="21">
        <f>('Ratios Calculated fix'!S129-'Ratios Calculated fix'!S$428)/('Ratios Calculated fix'!S$429-'Ratios Calculated fix'!S$428)</f>
        <v>0</v>
      </c>
      <c r="T129" s="21">
        <f>('Ratios Calculated fix'!T129-'Ratios Calculated fix'!T$428)/('Ratios Calculated fix'!T$429-'Ratios Calculated fix'!T$428)</f>
        <v>3.0978279463325452E-2</v>
      </c>
      <c r="U129" s="21">
        <f>('Ratios Calculated fix'!U129-'Ratios Calculated fix'!U$428)/('Ratios Calculated fix'!U$429-'Ratios Calculated fix'!U$428)</f>
        <v>0.64336072745779638</v>
      </c>
      <c r="V129" s="21">
        <f>('Ratios Calculated fix'!V129-'Ratios Calculated fix'!V$428)/('Ratios Calculated fix'!V$429-'Ratios Calculated fix'!V$428)</f>
        <v>0.48825282224192584</v>
      </c>
      <c r="W129" s="21">
        <f>('Ratios Calculated fix'!W129-'Ratios Calculated fix'!W$428)/('Ratios Calculated fix'!W$429-'Ratios Calculated fix'!W$428)</f>
        <v>0.62512814069254363</v>
      </c>
      <c r="X129" s="21">
        <f>('Ratios Calculated fix'!X129-'Ratios Calculated fix'!X$428)/('Ratios Calculated fix'!X$429-'Ratios Calculated fix'!X$428)</f>
        <v>0.5662288781682997</v>
      </c>
      <c r="Y129" s="21">
        <f>('Ratios Calculated fix'!Y129-'Ratios Calculated fix'!Y$428)/('Ratios Calculated fix'!Y$429-'Ratios Calculated fix'!Y$428)</f>
        <v>0.49370832177651991</v>
      </c>
      <c r="Z129" s="21">
        <f>('Ratios Calculated fix'!Z129-'Ratios Calculated fix'!Z$428)/('Ratios Calculated fix'!Z$429-'Ratios Calculated fix'!Z$428)</f>
        <v>0.43377112183170019</v>
      </c>
      <c r="AA129" s="21">
        <f>('Ratios Calculated fix'!AA129-'Ratios Calculated fix'!AA$428)/('Ratios Calculated fix'!AA$429-'Ratios Calculated fix'!AA$428)</f>
        <v>0.35604987086473378</v>
      </c>
      <c r="AB129" s="21">
        <f>('Ratios Calculated fix'!AB129-'Ratios Calculated fix'!AB$428)/('Ratios Calculated fix'!AB$429-'Ratios Calculated fix'!AB$428)</f>
        <v>0.91149616275009704</v>
      </c>
      <c r="AC129" s="21">
        <f>('Ratios Calculated fix'!AC129-'Ratios Calculated fix'!AC$428)/('Ratios Calculated fix'!AC$429-'Ratios Calculated fix'!AC$428)</f>
        <v>0.74445305339716505</v>
      </c>
      <c r="AD129" s="21">
        <f>('Ratios Calculated fix'!AD129-'Ratios Calculated fix'!AD$428)/('Ratios Calculated fix'!AD$429-'Ratios Calculated fix'!AD$428)</f>
        <v>0.52209616006814241</v>
      </c>
      <c r="AE129" s="21">
        <f>('Ratios Calculated fix'!AE129-'Ratios Calculated fix'!AE$428)/('Ratios Calculated fix'!AE$429-'Ratios Calculated fix'!AE$428)</f>
        <v>0.59206699198853785</v>
      </c>
      <c r="AF129" s="21">
        <f>('Ratios Calculated fix'!AF129-'Ratios Calculated fix'!AF$428)/('Ratios Calculated fix'!AF$429-'Ratios Calculated fix'!AF$428)</f>
        <v>0.426104256372275</v>
      </c>
      <c r="AG129" s="21" t="e">
        <f>('Ratios Calculated fix'!AG129-'Ratios Calculated fix'!AG$428)/('Ratios Calculated fix'!AG$429-'Ratios Calculated fix'!AG$428)</f>
        <v>#DIV/0!</v>
      </c>
      <c r="AH129" s="21" t="e">
        <f>('Ratios Calculated fix'!AH129-'Ratios Calculated fix'!AH$428)/('Ratios Calculated fix'!AH$429-'Ratios Calculated fix'!AH$428)</f>
        <v>#DIV/0!</v>
      </c>
      <c r="AI129" s="21">
        <f>('Ratios Calculated fix'!AI129-'Ratios Calculated fix'!AI$428)/('Ratios Calculated fix'!AI$429-'Ratios Calculated fix'!AI$428)</f>
        <v>0.98599248354422542</v>
      </c>
      <c r="AJ129" s="21">
        <f>('Ratios Calculated fix'!AJ129-'Ratios Calculated fix'!AJ$428)/('Ratios Calculated fix'!AJ$429-'Ratios Calculated fix'!AJ$428)</f>
        <v>0.14865417456076818</v>
      </c>
      <c r="AK129" s="21" t="e">
        <f>('Ratios Calculated fix'!AK129-'Ratios Calculated fix'!AK$428)/('Ratios Calculated fix'!AK$429-'Ratios Calculated fix'!AK$428)</f>
        <v>#DIV/0!</v>
      </c>
      <c r="AL129" s="21" t="e">
        <f>('Ratios Calculated fix'!AL129-'Ratios Calculated fix'!AL$428)/('Ratios Calculated fix'!AL$429-'Ratios Calculated fix'!AL$428)</f>
        <v>#DIV/0!</v>
      </c>
      <c r="AM129" s="21">
        <f>('Ratios Calculated fix'!AM129-'Ratios Calculated fix'!AM$428)/('Ratios Calculated fix'!AM$429-'Ratios Calculated fix'!AM$428)</f>
        <v>0.31238306229812302</v>
      </c>
      <c r="AN129" s="21">
        <f>('Ratios Calculated fix'!AN129-'Ratios Calculated fix'!AN$428)/('Ratios Calculated fix'!AN$429-'Ratios Calculated fix'!AN$428)</f>
        <v>0.2735678649960685</v>
      </c>
      <c r="AO129" s="21">
        <f>('Ratios Calculated fix'!AO129-'Ratios Calculated fix'!AO$428)/('Ratios Calculated fix'!AO$429-'Ratios Calculated fix'!AO$428)</f>
        <v>0.12869243742858288</v>
      </c>
      <c r="AP129" s="21">
        <f>('Ratios Calculated fix'!AP129-'Ratios Calculated fix'!AP$428)/('Ratios Calculated fix'!AP$429-'Ratios Calculated fix'!AP$428)</f>
        <v>0.57276782782254876</v>
      </c>
      <c r="AQ129" s="21">
        <f>('Ratios Calculated fix'!AQ129-'Ratios Calculated fix'!AQ$428)/('Ratios Calculated fix'!AQ$429-'Ratios Calculated fix'!AQ$428)</f>
        <v>0.64429708434288691</v>
      </c>
      <c r="AR129" s="21">
        <f>('Ratios Calculated fix'!AR129-'Ratios Calculated fix'!AR$428)/('Ratios Calculated fix'!AR$429-'Ratios Calculated fix'!AR$428)</f>
        <v>0.47628718092044997</v>
      </c>
      <c r="AS129" s="21">
        <f>('Ratios Calculated fix'!AS129-'Ratios Calculated fix'!AS$428)/('Ratios Calculated fix'!AS$429-'Ratios Calculated fix'!AS$428)</f>
        <v>0.58108604017324805</v>
      </c>
      <c r="AT129" s="21">
        <f>('Ratios Calculated fix'!AT129-'Ratios Calculated fix'!AT$428)/('Ratios Calculated fix'!AT$429-'Ratios Calculated fix'!AT$428)</f>
        <v>0.58312274021676613</v>
      </c>
      <c r="AU129" s="21">
        <f>('Ratios Calculated fix'!AU129-'Ratios Calculated fix'!AU$428)/('Ratios Calculated fix'!AU$429-'Ratios Calculated fix'!AU$428)</f>
        <v>0.69896923218579543</v>
      </c>
      <c r="AV129" s="21" t="e">
        <f>('Ratios Calculated fix'!AV129-'Ratios Calculated fix'!AV$428)/('Ratios Calculated fix'!AV$429-'Ratios Calculated fix'!AV$428)</f>
        <v>#DIV/0!</v>
      </c>
      <c r="AW129" s="21" t="e">
        <f>('Ratios Calculated fix'!AW129-'Ratios Calculated fix'!AW$428)/('Ratios Calculated fix'!AW$429-'Ratios Calculated fix'!AW$428)</f>
        <v>#DIV/0!</v>
      </c>
      <c r="AX129" s="21" t="e">
        <f>('Ratios Calculated fix'!AX129-'Ratios Calculated fix'!AX$428)/('Ratios Calculated fix'!AX$429-'Ratios Calculated fix'!AX$428)</f>
        <v>#DIV/0!</v>
      </c>
      <c r="AY129" s="21">
        <f>('Ratios Calculated fix'!AY129-'Ratios Calculated fix'!AY$428)/('Ratios Calculated fix'!AY$429-'Ratios Calculated fix'!AY$428)</f>
        <v>0.21181266933731321</v>
      </c>
      <c r="AZ129" s="21">
        <f>('Ratios Calculated fix'!AZ129-'Ratios Calculated fix'!AZ$428)/('Ratios Calculated fix'!AZ$429-'Ratios Calculated fix'!AZ$428)</f>
        <v>0.70461951268431111</v>
      </c>
      <c r="BA129" s="21">
        <f>('Ratios Calculated fix'!BA129-'Ratios Calculated fix'!BA$428)/('Ratios Calculated fix'!BA$429-'Ratios Calculated fix'!BA$428)</f>
        <v>0.74513937290009979</v>
      </c>
      <c r="BB129" s="21" t="e">
        <f>('Ratios Calculated fix'!BB129-'Ratios Calculated fix'!BB$428)/('Ratios Calculated fix'!BB$429-'Ratios Calculated fix'!BB$428)</f>
        <v>#DIV/0!</v>
      </c>
      <c r="BC129" s="21">
        <f>('Ratios Calculated fix'!BC129-'Ratios Calculated fix'!BC$428)/('Ratios Calculated fix'!BC$429-'Ratios Calculated fix'!BC$428)</f>
        <v>0.31765990256874138</v>
      </c>
    </row>
    <row r="130" spans="1:55" x14ac:dyDescent="0.2">
      <c r="A130" s="3" t="s">
        <v>430</v>
      </c>
      <c r="B130" s="3" t="s">
        <v>431</v>
      </c>
      <c r="C130" s="3" t="s">
        <v>45</v>
      </c>
      <c r="D130" s="3">
        <v>104109</v>
      </c>
      <c r="E130" s="3" t="s">
        <v>16</v>
      </c>
      <c r="F130" s="3">
        <v>2019</v>
      </c>
      <c r="G130" s="3" t="s">
        <v>17</v>
      </c>
      <c r="H130" s="4">
        <v>43830</v>
      </c>
      <c r="I130" s="4">
        <v>43861</v>
      </c>
      <c r="J130" s="4">
        <v>43861</v>
      </c>
      <c r="K130" s="5">
        <v>806000000</v>
      </c>
      <c r="L130" s="5">
        <v>812000000</v>
      </c>
      <c r="M130" s="3" t="s">
        <v>432</v>
      </c>
      <c r="N130" s="20">
        <f>('Ratios Calculated fix'!N130-'Ratios Calculated fix'!N$428)/('Ratios Calculated fix'!N$429-'Ratios Calculated fix'!N$428)</f>
        <v>6.8390597751123675E-2</v>
      </c>
      <c r="O130" s="21">
        <f>('Ratios Calculated fix'!O130-'Ratios Calculated fix'!O$428)/('Ratios Calculated fix'!O$429-'Ratios Calculated fix'!O$428)</f>
        <v>6.8390597751123675E-2</v>
      </c>
      <c r="P130" s="21">
        <f>('Ratios Calculated fix'!P130-'Ratios Calculated fix'!P$428)/('Ratios Calculated fix'!P$429-'Ratios Calculated fix'!P$428)</f>
        <v>0.14850092168412157</v>
      </c>
      <c r="Q130" s="21">
        <f>('Ratios Calculated fix'!Q130-'Ratios Calculated fix'!Q$428)/('Ratios Calculated fix'!Q$429-'Ratios Calculated fix'!Q$428)</f>
        <v>0.26495196611480032</v>
      </c>
      <c r="R130" s="21">
        <f>('Ratios Calculated fix'!R130-'Ratios Calculated fix'!R$428)/('Ratios Calculated fix'!R$429-'Ratios Calculated fix'!R$428)</f>
        <v>0.10225221415066221</v>
      </c>
      <c r="S130" s="21">
        <f>('Ratios Calculated fix'!S130-'Ratios Calculated fix'!S$428)/('Ratios Calculated fix'!S$429-'Ratios Calculated fix'!S$428)</f>
        <v>4.3594623976232358E-2</v>
      </c>
      <c r="T130" s="21">
        <f>('Ratios Calculated fix'!T130-'Ratios Calculated fix'!T$428)/('Ratios Calculated fix'!T$429-'Ratios Calculated fix'!T$428)</f>
        <v>9.5254558019313304E-2</v>
      </c>
      <c r="U130" s="21">
        <f>('Ratios Calculated fix'!U130-'Ratios Calculated fix'!U$428)/('Ratios Calculated fix'!U$429-'Ratios Calculated fix'!U$428)</f>
        <v>0.65702019444678983</v>
      </c>
      <c r="V130" s="21">
        <f>('Ratios Calculated fix'!V130-'Ratios Calculated fix'!V$428)/('Ratios Calculated fix'!V$429-'Ratios Calculated fix'!V$428)</f>
        <v>0.50092968700771834</v>
      </c>
      <c r="W130" s="21">
        <f>('Ratios Calculated fix'!W130-'Ratios Calculated fix'!W$428)/('Ratios Calculated fix'!W$429-'Ratios Calculated fix'!W$428)</f>
        <v>0.63815316825523016</v>
      </c>
      <c r="X130" s="21">
        <f>('Ratios Calculated fix'!X130-'Ratios Calculated fix'!X$428)/('Ratios Calculated fix'!X$429-'Ratios Calculated fix'!X$428)</f>
        <v>0.23874939466246109</v>
      </c>
      <c r="Y130" s="21">
        <f>('Ratios Calculated fix'!Y130-'Ratios Calculated fix'!Y$428)/('Ratios Calculated fix'!Y$429-'Ratios Calculated fix'!Y$428)</f>
        <v>0.45743999409074299</v>
      </c>
      <c r="Z130" s="21">
        <f>('Ratios Calculated fix'!Z130-'Ratios Calculated fix'!Z$428)/('Ratios Calculated fix'!Z$429-'Ratios Calculated fix'!Z$428)</f>
        <v>0.76125060533753885</v>
      </c>
      <c r="AA130" s="21">
        <f>('Ratios Calculated fix'!AA130-'Ratios Calculated fix'!AA$428)/('Ratios Calculated fix'!AA$429-'Ratios Calculated fix'!AA$428)</f>
        <v>0.29812762599002351</v>
      </c>
      <c r="AB130" s="21">
        <f>('Ratios Calculated fix'!AB130-'Ratios Calculated fix'!AB$428)/('Ratios Calculated fix'!AB$429-'Ratios Calculated fix'!AB$428)</f>
        <v>0.85745476397738596</v>
      </c>
      <c r="AC130" s="21">
        <f>('Ratios Calculated fix'!AC130-'Ratios Calculated fix'!AC$428)/('Ratios Calculated fix'!AC$429-'Ratios Calculated fix'!AC$428)</f>
        <v>0.7606379428911475</v>
      </c>
      <c r="AD130" s="21">
        <f>('Ratios Calculated fix'!AD130-'Ratios Calculated fix'!AD$428)/('Ratios Calculated fix'!AD$429-'Ratios Calculated fix'!AD$428)</f>
        <v>0.51042291069676293</v>
      </c>
      <c r="AE130" s="21">
        <f>('Ratios Calculated fix'!AE130-'Ratios Calculated fix'!AE$428)/('Ratios Calculated fix'!AE$429-'Ratios Calculated fix'!AE$428)</f>
        <v>0.58033982598792577</v>
      </c>
      <c r="AF130" s="21">
        <f>('Ratios Calculated fix'!AF130-'Ratios Calculated fix'!AF$428)/('Ratios Calculated fix'!AF$429-'Ratios Calculated fix'!AF$428)</f>
        <v>0.33238060601612607</v>
      </c>
      <c r="AG130" s="21" t="e">
        <f>('Ratios Calculated fix'!AG130-'Ratios Calculated fix'!AG$428)/('Ratios Calculated fix'!AG$429-'Ratios Calculated fix'!AG$428)</f>
        <v>#DIV/0!</v>
      </c>
      <c r="AH130" s="21" t="e">
        <f>('Ratios Calculated fix'!AH130-'Ratios Calculated fix'!AH$428)/('Ratios Calculated fix'!AH$429-'Ratios Calculated fix'!AH$428)</f>
        <v>#DIV/0!</v>
      </c>
      <c r="AI130" s="21">
        <f>('Ratios Calculated fix'!AI130-'Ratios Calculated fix'!AI$428)/('Ratios Calculated fix'!AI$429-'Ratios Calculated fix'!AI$428)</f>
        <v>0.9857395600703347</v>
      </c>
      <c r="AJ130" s="21">
        <f>('Ratios Calculated fix'!AJ130-'Ratios Calculated fix'!AJ$428)/('Ratios Calculated fix'!AJ$429-'Ratios Calculated fix'!AJ$428)</f>
        <v>0.17890487829924007</v>
      </c>
      <c r="AK130" s="21" t="e">
        <f>('Ratios Calculated fix'!AK130-'Ratios Calculated fix'!AK$428)/('Ratios Calculated fix'!AK$429-'Ratios Calculated fix'!AK$428)</f>
        <v>#DIV/0!</v>
      </c>
      <c r="AL130" s="21" t="e">
        <f>('Ratios Calculated fix'!AL130-'Ratios Calculated fix'!AL$428)/('Ratios Calculated fix'!AL$429-'Ratios Calculated fix'!AL$428)</f>
        <v>#DIV/0!</v>
      </c>
      <c r="AM130" s="21">
        <f>('Ratios Calculated fix'!AM130-'Ratios Calculated fix'!AM$428)/('Ratios Calculated fix'!AM$429-'Ratios Calculated fix'!AM$428)</f>
        <v>0.30003472602085179</v>
      </c>
      <c r="AN130" s="21">
        <f>('Ratios Calculated fix'!AN130-'Ratios Calculated fix'!AN$428)/('Ratios Calculated fix'!AN$429-'Ratios Calculated fix'!AN$428)</f>
        <v>0.27378625758894398</v>
      </c>
      <c r="AO130" s="21">
        <f>('Ratios Calculated fix'!AO130-'Ratios Calculated fix'!AO$428)/('Ratios Calculated fix'!AO$429-'Ratios Calculated fix'!AO$428)</f>
        <v>7.4639177494652681E-2</v>
      </c>
      <c r="AP130" s="21">
        <f>('Ratios Calculated fix'!AP130-'Ratios Calculated fix'!AP$428)/('Ratios Calculated fix'!AP$429-'Ratios Calculated fix'!AP$428)</f>
        <v>0.5734144957019488</v>
      </c>
      <c r="AQ130" s="21">
        <f>('Ratios Calculated fix'!AQ130-'Ratios Calculated fix'!AQ$428)/('Ratios Calculated fix'!AQ$429-'Ratios Calculated fix'!AQ$428)</f>
        <v>0.37306196380500767</v>
      </c>
      <c r="AR130" s="21">
        <f>('Ratios Calculated fix'!AR130-'Ratios Calculated fix'!AR$428)/('Ratios Calculated fix'!AR$429-'Ratios Calculated fix'!AR$428)</f>
        <v>0.47657914500288173</v>
      </c>
      <c r="AS130" s="21">
        <f>('Ratios Calculated fix'!AS130-'Ratios Calculated fix'!AS$428)/('Ratios Calculated fix'!AS$429-'Ratios Calculated fix'!AS$428)</f>
        <v>0.56822030409841973</v>
      </c>
      <c r="AT130" s="21">
        <f>('Ratios Calculated fix'!AT130-'Ratios Calculated fix'!AT$428)/('Ratios Calculated fix'!AT$429-'Ratios Calculated fix'!AT$428)</f>
        <v>0.43076156046933289</v>
      </c>
      <c r="AU130" s="21">
        <f>('Ratios Calculated fix'!AU130-'Ratios Calculated fix'!AU$428)/('Ratios Calculated fix'!AU$429-'Ratios Calculated fix'!AU$428)</f>
        <v>0.66068157593921162</v>
      </c>
      <c r="AV130" s="21" t="e">
        <f>('Ratios Calculated fix'!AV130-'Ratios Calculated fix'!AV$428)/('Ratios Calculated fix'!AV$429-'Ratios Calculated fix'!AV$428)</f>
        <v>#DIV/0!</v>
      </c>
      <c r="AW130" s="21" t="e">
        <f>('Ratios Calculated fix'!AW130-'Ratios Calculated fix'!AW$428)/('Ratios Calculated fix'!AW$429-'Ratios Calculated fix'!AW$428)</f>
        <v>#DIV/0!</v>
      </c>
      <c r="AX130" s="21" t="e">
        <f>('Ratios Calculated fix'!AX130-'Ratios Calculated fix'!AX$428)/('Ratios Calculated fix'!AX$429-'Ratios Calculated fix'!AX$428)</f>
        <v>#DIV/0!</v>
      </c>
      <c r="AY130" s="21">
        <f>('Ratios Calculated fix'!AY130-'Ratios Calculated fix'!AY$428)/('Ratios Calculated fix'!AY$429-'Ratios Calculated fix'!AY$428)</f>
        <v>0.26814509935763203</v>
      </c>
      <c r="AZ130" s="21">
        <f>('Ratios Calculated fix'!AZ130-'Ratios Calculated fix'!AZ$428)/('Ratios Calculated fix'!AZ$429-'Ratios Calculated fix'!AZ$428)</f>
        <v>0.75546600413621301</v>
      </c>
      <c r="BA130" s="21">
        <f>('Ratios Calculated fix'!BA130-'Ratios Calculated fix'!BA$428)/('Ratios Calculated fix'!BA$429-'Ratios Calculated fix'!BA$428)</f>
        <v>0.74119985843478586</v>
      </c>
      <c r="BB130" s="21" t="e">
        <f>('Ratios Calculated fix'!BB130-'Ratios Calculated fix'!BB$428)/('Ratios Calculated fix'!BB$429-'Ratios Calculated fix'!BB$428)</f>
        <v>#DIV/0!</v>
      </c>
      <c r="BC130" s="21">
        <f>('Ratios Calculated fix'!BC130-'Ratios Calculated fix'!BC$428)/('Ratios Calculated fix'!BC$429-'Ratios Calculated fix'!BC$428)</f>
        <v>0.23018180910162966</v>
      </c>
    </row>
    <row r="131" spans="1:55" x14ac:dyDescent="0.2">
      <c r="A131" s="3" t="s">
        <v>433</v>
      </c>
      <c r="B131" s="3" t="s">
        <v>434</v>
      </c>
      <c r="C131" s="3" t="s">
        <v>59</v>
      </c>
      <c r="D131" s="3">
        <v>378133</v>
      </c>
      <c r="E131" s="3" t="s">
        <v>16</v>
      </c>
      <c r="F131" s="3">
        <v>2019</v>
      </c>
      <c r="G131" s="3" t="s">
        <v>17</v>
      </c>
      <c r="H131" s="4">
        <v>43830</v>
      </c>
      <c r="I131" s="4">
        <v>43889</v>
      </c>
      <c r="J131" s="4">
        <v>43889</v>
      </c>
      <c r="K131" s="5">
        <v>288500000</v>
      </c>
      <c r="L131" s="5">
        <v>292800000</v>
      </c>
      <c r="M131" s="3" t="s">
        <v>435</v>
      </c>
      <c r="N131" s="20">
        <f>('Ratios Calculated fix'!N131-'Ratios Calculated fix'!N$428)/('Ratios Calculated fix'!N$429-'Ratios Calculated fix'!N$428)</f>
        <v>4.129299561233235E-2</v>
      </c>
      <c r="O131" s="21">
        <f>('Ratios Calculated fix'!O131-'Ratios Calculated fix'!O$428)/('Ratios Calculated fix'!O$429-'Ratios Calculated fix'!O$428)</f>
        <v>2.8083719251573932E-2</v>
      </c>
      <c r="P131" s="21">
        <f>('Ratios Calculated fix'!P131-'Ratios Calculated fix'!P$428)/('Ratios Calculated fix'!P$429-'Ratios Calculated fix'!P$428)</f>
        <v>5.4835577597370094E-3</v>
      </c>
      <c r="Q131" s="21">
        <f>('Ratios Calculated fix'!Q131-'Ratios Calculated fix'!Q$428)/('Ratios Calculated fix'!Q$429-'Ratios Calculated fix'!Q$428)</f>
        <v>0.26288818339489839</v>
      </c>
      <c r="R131" s="21">
        <f>('Ratios Calculated fix'!R131-'Ratios Calculated fix'!R$428)/('Ratios Calculated fix'!R$429-'Ratios Calculated fix'!R$428)</f>
        <v>9.7318579100555733E-2</v>
      </c>
      <c r="S131" s="21">
        <f>('Ratios Calculated fix'!S131-'Ratios Calculated fix'!S$428)/('Ratios Calculated fix'!S$429-'Ratios Calculated fix'!S$428)</f>
        <v>4.1008289731577899E-2</v>
      </c>
      <c r="T131" s="21">
        <f>('Ratios Calculated fix'!T131-'Ratios Calculated fix'!T$428)/('Ratios Calculated fix'!T$429-'Ratios Calculated fix'!T$428)</f>
        <v>9.0747801448156126E-2</v>
      </c>
      <c r="U131" s="21">
        <f>('Ratios Calculated fix'!U131-'Ratios Calculated fix'!U$428)/('Ratios Calculated fix'!U$429-'Ratios Calculated fix'!U$428)</f>
        <v>0.65320124579872807</v>
      </c>
      <c r="V131" s="21">
        <f>('Ratios Calculated fix'!V131-'Ratios Calculated fix'!V$428)/('Ratios Calculated fix'!V$429-'Ratios Calculated fix'!V$428)</f>
        <v>0.49788695543989026</v>
      </c>
      <c r="W131" s="21">
        <f>('Ratios Calculated fix'!W131-'Ratios Calculated fix'!W$428)/('Ratios Calculated fix'!W$429-'Ratios Calculated fix'!W$428)</f>
        <v>0.63445791451767175</v>
      </c>
      <c r="X131" s="21">
        <f>('Ratios Calculated fix'!X131-'Ratios Calculated fix'!X$428)/('Ratios Calculated fix'!X$429-'Ratios Calculated fix'!X$428)</f>
        <v>0.18338150662037844</v>
      </c>
      <c r="Y131" s="21">
        <f>('Ratios Calculated fix'!Y131-'Ratios Calculated fix'!Y$428)/('Ratios Calculated fix'!Y$429-'Ratios Calculated fix'!Y$428)</f>
        <v>0.51446581760033272</v>
      </c>
      <c r="Z131" s="21">
        <f>('Ratios Calculated fix'!Z131-'Ratios Calculated fix'!Z$428)/('Ratios Calculated fix'!Z$429-'Ratios Calculated fix'!Z$428)</f>
        <v>0.81661849337962156</v>
      </c>
      <c r="AA131" s="21">
        <f>('Ratios Calculated fix'!AA131-'Ratios Calculated fix'!AA$428)/('Ratios Calculated fix'!AA$429-'Ratios Calculated fix'!AA$428)</f>
        <v>0.58271607853770879</v>
      </c>
      <c r="AB131" s="21">
        <f>('Ratios Calculated fix'!AB131-'Ratios Calculated fix'!AB$428)/('Ratios Calculated fix'!AB$429-'Ratios Calculated fix'!AB$428)</f>
        <v>0.8750998621421503</v>
      </c>
      <c r="AC131" s="21">
        <f>('Ratios Calculated fix'!AC131-'Ratios Calculated fix'!AC$428)/('Ratios Calculated fix'!AC$429-'Ratios Calculated fix'!AC$428)</f>
        <v>0.44851308281381796</v>
      </c>
      <c r="AD131" s="21">
        <f>('Ratios Calculated fix'!AD131-'Ratios Calculated fix'!AD$428)/('Ratios Calculated fix'!AD$429-'Ratios Calculated fix'!AD$428)</f>
        <v>0.41750478450213618</v>
      </c>
      <c r="AE131" s="21">
        <f>('Ratios Calculated fix'!AE131-'Ratios Calculated fix'!AE$428)/('Ratios Calculated fix'!AE$429-'Ratios Calculated fix'!AE$428)</f>
        <v>0.47469392323386705</v>
      </c>
      <c r="AF131" s="21">
        <f>('Ratios Calculated fix'!AF131-'Ratios Calculated fix'!AF$428)/('Ratios Calculated fix'!AF$429-'Ratios Calculated fix'!AF$428)</f>
        <v>0.3977122208081848</v>
      </c>
      <c r="AG131" s="21" t="e">
        <f>('Ratios Calculated fix'!AG131-'Ratios Calculated fix'!AG$428)/('Ratios Calculated fix'!AG$429-'Ratios Calculated fix'!AG$428)</f>
        <v>#DIV/0!</v>
      </c>
      <c r="AH131" s="21" t="e">
        <f>('Ratios Calculated fix'!AH131-'Ratios Calculated fix'!AH$428)/('Ratios Calculated fix'!AH$429-'Ratios Calculated fix'!AH$428)</f>
        <v>#DIV/0!</v>
      </c>
      <c r="AI131" s="21">
        <f>('Ratios Calculated fix'!AI131-'Ratios Calculated fix'!AI$428)/('Ratios Calculated fix'!AI$429-'Ratios Calculated fix'!AI$428)</f>
        <v>0.98616838257120409</v>
      </c>
      <c r="AJ131" s="21">
        <f>('Ratios Calculated fix'!AJ131-'Ratios Calculated fix'!AJ$428)/('Ratios Calculated fix'!AJ$429-'Ratios Calculated fix'!AJ$428)</f>
        <v>0.13720666258342834</v>
      </c>
      <c r="AK131" s="21" t="e">
        <f>('Ratios Calculated fix'!AK131-'Ratios Calculated fix'!AK$428)/('Ratios Calculated fix'!AK$429-'Ratios Calculated fix'!AK$428)</f>
        <v>#DIV/0!</v>
      </c>
      <c r="AL131" s="21" t="e">
        <f>('Ratios Calculated fix'!AL131-'Ratios Calculated fix'!AL$428)/('Ratios Calculated fix'!AL$429-'Ratios Calculated fix'!AL$428)</f>
        <v>#DIV/0!</v>
      </c>
      <c r="AM131" s="21">
        <f>('Ratios Calculated fix'!AM131-'Ratios Calculated fix'!AM$428)/('Ratios Calculated fix'!AM$429-'Ratios Calculated fix'!AM$428)</f>
        <v>0.31133750215566114</v>
      </c>
      <c r="AN131" s="21">
        <f>('Ratios Calculated fix'!AN131-'Ratios Calculated fix'!AN$428)/('Ratios Calculated fix'!AN$429-'Ratios Calculated fix'!AN$428)</f>
        <v>0.27578120319168548</v>
      </c>
      <c r="AO131" s="21">
        <f>('Ratios Calculated fix'!AO131-'Ratios Calculated fix'!AO$428)/('Ratios Calculated fix'!AO$429-'Ratios Calculated fix'!AO$428)</f>
        <v>0.15043248521982905</v>
      </c>
      <c r="AP131" s="21">
        <f>('Ratios Calculated fix'!AP131-'Ratios Calculated fix'!AP$428)/('Ratios Calculated fix'!AP$429-'Ratios Calculated fix'!AP$428)</f>
        <v>0.5813630477239623</v>
      </c>
      <c r="AQ131" s="21">
        <f>('Ratios Calculated fix'!AQ131-'Ratios Calculated fix'!AQ$428)/('Ratios Calculated fix'!AQ$429-'Ratios Calculated fix'!AQ$428)</f>
        <v>0.56669893672859184</v>
      </c>
      <c r="AR131" s="21">
        <f>('Ratios Calculated fix'!AR131-'Ratios Calculated fix'!AR$428)/('Ratios Calculated fix'!AR$429-'Ratios Calculated fix'!AR$428)</f>
        <v>0.30070954468157463</v>
      </c>
      <c r="AS131" s="21">
        <f>('Ratios Calculated fix'!AS131-'Ratios Calculated fix'!AS$428)/('Ratios Calculated fix'!AS$429-'Ratios Calculated fix'!AS$428)</f>
        <v>0.59926811694662174</v>
      </c>
      <c r="AT131" s="21">
        <f>('Ratios Calculated fix'!AT131-'Ratios Calculated fix'!AT$428)/('Ratios Calculated fix'!AT$429-'Ratios Calculated fix'!AT$428)</f>
        <v>0.39808569125676385</v>
      </c>
      <c r="AU131" s="21">
        <f>('Ratios Calculated fix'!AU131-'Ratios Calculated fix'!AU$428)/('Ratios Calculated fix'!AU$429-'Ratios Calculated fix'!AU$428)</f>
        <v>0.62329567035338551</v>
      </c>
      <c r="AV131" s="21" t="e">
        <f>('Ratios Calculated fix'!AV131-'Ratios Calculated fix'!AV$428)/('Ratios Calculated fix'!AV$429-'Ratios Calculated fix'!AV$428)</f>
        <v>#DIV/0!</v>
      </c>
      <c r="AW131" s="21" t="e">
        <f>('Ratios Calculated fix'!AW131-'Ratios Calculated fix'!AW$428)/('Ratios Calculated fix'!AW$429-'Ratios Calculated fix'!AW$428)</f>
        <v>#DIV/0!</v>
      </c>
      <c r="AX131" s="21" t="e">
        <f>('Ratios Calculated fix'!AX131-'Ratios Calculated fix'!AX$428)/('Ratios Calculated fix'!AX$429-'Ratios Calculated fix'!AX$428)</f>
        <v>#DIV/0!</v>
      </c>
      <c r="AY131" s="21">
        <f>('Ratios Calculated fix'!AY131-'Ratios Calculated fix'!AY$428)/('Ratios Calculated fix'!AY$429-'Ratios Calculated fix'!AY$428)</f>
        <v>0.26269411006136245</v>
      </c>
      <c r="AZ131" s="21">
        <f>('Ratios Calculated fix'!AZ131-'Ratios Calculated fix'!AZ$428)/('Ratios Calculated fix'!AZ$429-'Ratios Calculated fix'!AZ$428)</f>
        <v>0.77616894604613418</v>
      </c>
      <c r="BA131" s="21">
        <f>('Ratios Calculated fix'!BA131-'Ratios Calculated fix'!BA$428)/('Ratios Calculated fix'!BA$429-'Ratios Calculated fix'!BA$428)</f>
        <v>0.74324599197086971</v>
      </c>
      <c r="BB131" s="21" t="e">
        <f>('Ratios Calculated fix'!BB131-'Ratios Calculated fix'!BB$428)/('Ratios Calculated fix'!BB$429-'Ratios Calculated fix'!BB$428)</f>
        <v>#DIV/0!</v>
      </c>
      <c r="BC131" s="21">
        <f>('Ratios Calculated fix'!BC131-'Ratios Calculated fix'!BC$428)/('Ratios Calculated fix'!BC$429-'Ratios Calculated fix'!BC$428)</f>
        <v>0.2367317855343975</v>
      </c>
    </row>
    <row r="132" spans="1:55" x14ac:dyDescent="0.2">
      <c r="A132" s="3" t="s">
        <v>331</v>
      </c>
      <c r="B132" s="3" t="s">
        <v>332</v>
      </c>
      <c r="C132" s="3" t="s">
        <v>52</v>
      </c>
      <c r="D132" s="3">
        <v>378121</v>
      </c>
      <c r="E132" s="3" t="s">
        <v>16</v>
      </c>
      <c r="F132" s="3">
        <v>2019</v>
      </c>
      <c r="G132" s="3" t="s">
        <v>17</v>
      </c>
      <c r="H132" s="4">
        <v>43830</v>
      </c>
      <c r="I132" s="4">
        <v>43881</v>
      </c>
      <c r="J132" s="4">
        <v>43881</v>
      </c>
      <c r="K132" s="5">
        <v>331000000</v>
      </c>
      <c r="L132" s="5">
        <v>332200000</v>
      </c>
      <c r="M132" s="3" t="s">
        <v>333</v>
      </c>
      <c r="N132" s="20">
        <f>('Ratios Calculated fix'!N132-'Ratios Calculated fix'!N$428)/('Ratios Calculated fix'!N$429-'Ratios Calculated fix'!N$428)</f>
        <v>2.2236603616232527E-2</v>
      </c>
      <c r="O132" s="21">
        <f>('Ratios Calculated fix'!O132-'Ratios Calculated fix'!O$428)/('Ratios Calculated fix'!O$429-'Ratios Calculated fix'!O$428)</f>
        <v>2.2236603616232527E-2</v>
      </c>
      <c r="P132" s="21">
        <f>('Ratios Calculated fix'!P132-'Ratios Calculated fix'!P$428)/('Ratios Calculated fix'!P$429-'Ratios Calculated fix'!P$428)</f>
        <v>1.4656229517203731E-2</v>
      </c>
      <c r="Q132" s="21">
        <f>('Ratios Calculated fix'!Q132-'Ratios Calculated fix'!Q$428)/('Ratios Calculated fix'!Q$429-'Ratios Calculated fix'!Q$428)</f>
        <v>0.26458774441011107</v>
      </c>
      <c r="R132" s="21">
        <f>('Ratios Calculated fix'!R132-'Ratios Calculated fix'!R$428)/('Ratios Calculated fix'!R$429-'Ratios Calculated fix'!R$428)</f>
        <v>8.8394093496898724E-2</v>
      </c>
      <c r="S132" s="21">
        <f>('Ratios Calculated fix'!S132-'Ratios Calculated fix'!S$428)/('Ratios Calculated fix'!S$429-'Ratios Calculated fix'!S$428)</f>
        <v>3.9133766088535332E-2</v>
      </c>
      <c r="T132" s="21">
        <f>('Ratios Calculated fix'!T132-'Ratios Calculated fix'!T$428)/('Ratios Calculated fix'!T$429-'Ratios Calculated fix'!T$428)</f>
        <v>8.2077321582410448E-2</v>
      </c>
      <c r="U132" s="21">
        <f>('Ratios Calculated fix'!U132-'Ratios Calculated fix'!U$428)/('Ratios Calculated fix'!U$429-'Ratios Calculated fix'!U$428)</f>
        <v>0.65429596103457166</v>
      </c>
      <c r="V132" s="21">
        <f>('Ratios Calculated fix'!V132-'Ratios Calculated fix'!V$428)/('Ratios Calculated fix'!V$429-'Ratios Calculated fix'!V$428)</f>
        <v>0.49924673460386243</v>
      </c>
      <c r="W132" s="21">
        <f>('Ratios Calculated fix'!W132-'Ratios Calculated fix'!W$428)/('Ratios Calculated fix'!W$429-'Ratios Calculated fix'!W$428)</f>
        <v>0.63546497995735607</v>
      </c>
      <c r="X132" s="21">
        <f>('Ratios Calculated fix'!X132-'Ratios Calculated fix'!X$428)/('Ratios Calculated fix'!X$429-'Ratios Calculated fix'!X$428)</f>
        <v>5.5617056855796834E-2</v>
      </c>
      <c r="Y132" s="21">
        <f>('Ratios Calculated fix'!Y132-'Ratios Calculated fix'!Y$428)/('Ratios Calculated fix'!Y$429-'Ratios Calculated fix'!Y$428)</f>
        <v>0.45090425599278516</v>
      </c>
      <c r="Z132" s="21">
        <f>('Ratios Calculated fix'!Z132-'Ratios Calculated fix'!Z$428)/('Ratios Calculated fix'!Z$429-'Ratios Calculated fix'!Z$428)</f>
        <v>0.94438294314420324</v>
      </c>
      <c r="AA132" s="21">
        <f>('Ratios Calculated fix'!AA132-'Ratios Calculated fix'!AA$428)/('Ratios Calculated fix'!AA$429-'Ratios Calculated fix'!AA$428)</f>
        <v>1.443941526884894E-2</v>
      </c>
      <c r="AB132" s="21">
        <f>('Ratios Calculated fix'!AB132-'Ratios Calculated fix'!AB$428)/('Ratios Calculated fix'!AB$429-'Ratios Calculated fix'!AB$428)</f>
        <v>0.86005891575778504</v>
      </c>
      <c r="AC132" s="21">
        <f>('Ratios Calculated fix'!AC132-'Ratios Calculated fix'!AC$428)/('Ratios Calculated fix'!AC$429-'Ratios Calculated fix'!AC$428)</f>
        <v>0.7751761301430804</v>
      </c>
      <c r="AD132" s="21">
        <f>('Ratios Calculated fix'!AD132-'Ratios Calculated fix'!AD$428)/('Ratios Calculated fix'!AD$429-'Ratios Calculated fix'!AD$428)</f>
        <v>0.55947550357604048</v>
      </c>
      <c r="AE132" s="21">
        <f>('Ratios Calculated fix'!AE132-'Ratios Calculated fix'!AE$428)/('Ratios Calculated fix'!AE$429-'Ratios Calculated fix'!AE$428)</f>
        <v>0.53758196067668929</v>
      </c>
      <c r="AF132" s="21">
        <f>('Ratios Calculated fix'!AF132-'Ratios Calculated fix'!AF$428)/('Ratios Calculated fix'!AF$429-'Ratios Calculated fix'!AF$428)</f>
        <v>0.40309569350971775</v>
      </c>
      <c r="AG132" s="21" t="e">
        <f>('Ratios Calculated fix'!AG132-'Ratios Calculated fix'!AG$428)/('Ratios Calculated fix'!AG$429-'Ratios Calculated fix'!AG$428)</f>
        <v>#DIV/0!</v>
      </c>
      <c r="AH132" s="21" t="e">
        <f>('Ratios Calculated fix'!AH132-'Ratios Calculated fix'!AH$428)/('Ratios Calculated fix'!AH$429-'Ratios Calculated fix'!AH$428)</f>
        <v>#DIV/0!</v>
      </c>
      <c r="AI132" s="21">
        <f>('Ratios Calculated fix'!AI132-'Ratios Calculated fix'!AI$428)/('Ratios Calculated fix'!AI$429-'Ratios Calculated fix'!AI$428)</f>
        <v>0.98664972495437664</v>
      </c>
      <c r="AJ132" s="21">
        <f>('Ratios Calculated fix'!AJ132-'Ratios Calculated fix'!AJ$428)/('Ratios Calculated fix'!AJ$429-'Ratios Calculated fix'!AJ$428)</f>
        <v>0.14977979291326177</v>
      </c>
      <c r="AK132" s="21" t="e">
        <f>('Ratios Calculated fix'!AK132-'Ratios Calculated fix'!AK$428)/('Ratios Calculated fix'!AK$429-'Ratios Calculated fix'!AK$428)</f>
        <v>#DIV/0!</v>
      </c>
      <c r="AL132" s="21" t="e">
        <f>('Ratios Calculated fix'!AL132-'Ratios Calculated fix'!AL$428)/('Ratios Calculated fix'!AL$429-'Ratios Calculated fix'!AL$428)</f>
        <v>#DIV/0!</v>
      </c>
      <c r="AM132" s="21">
        <f>('Ratios Calculated fix'!AM132-'Ratios Calculated fix'!AM$428)/('Ratios Calculated fix'!AM$429-'Ratios Calculated fix'!AM$428)</f>
        <v>0.30790396677870363</v>
      </c>
      <c r="AN132" s="21">
        <f>('Ratios Calculated fix'!AN132-'Ratios Calculated fix'!AN$428)/('Ratios Calculated fix'!AN$429-'Ratios Calculated fix'!AN$428)</f>
        <v>0.27247065493821188</v>
      </c>
      <c r="AO132" s="21">
        <f>('Ratios Calculated fix'!AO132-'Ratios Calculated fix'!AO$428)/('Ratios Calculated fix'!AO$429-'Ratios Calculated fix'!AO$428)</f>
        <v>4.711028051520573E-2</v>
      </c>
      <c r="AP132" s="21">
        <f>('Ratios Calculated fix'!AP132-'Ratios Calculated fix'!AP$428)/('Ratios Calculated fix'!AP$429-'Ratios Calculated fix'!AP$428)</f>
        <v>0.56466011771100288</v>
      </c>
      <c r="AQ132" s="21">
        <f>('Ratios Calculated fix'!AQ132-'Ratios Calculated fix'!AQ$428)/('Ratios Calculated fix'!AQ$429-'Ratios Calculated fix'!AQ$428)</f>
        <v>0.49262521082507282</v>
      </c>
      <c r="AR132" s="21">
        <f>('Ratios Calculated fix'!AR132-'Ratios Calculated fix'!AR$428)/('Ratios Calculated fix'!AR$429-'Ratios Calculated fix'!AR$428)</f>
        <v>0.42806325783850119</v>
      </c>
      <c r="AS132" s="21">
        <f>('Ratios Calculated fix'!AS132-'Ratios Calculated fix'!AS$428)/('Ratios Calculated fix'!AS$429-'Ratios Calculated fix'!AS$428)</f>
        <v>0.61334910874033222</v>
      </c>
      <c r="AT132" s="21">
        <f>('Ratios Calculated fix'!AT132-'Ratios Calculated fix'!AT$428)/('Ratios Calculated fix'!AT$429-'Ratios Calculated fix'!AT$428)</f>
        <v>0.32841797787187055</v>
      </c>
      <c r="AU132" s="21">
        <f>('Ratios Calculated fix'!AU132-'Ratios Calculated fix'!AU$428)/('Ratios Calculated fix'!AU$429-'Ratios Calculated fix'!AU$428)</f>
        <v>0.60562244044910085</v>
      </c>
      <c r="AV132" s="21" t="e">
        <f>('Ratios Calculated fix'!AV132-'Ratios Calculated fix'!AV$428)/('Ratios Calculated fix'!AV$429-'Ratios Calculated fix'!AV$428)</f>
        <v>#DIV/0!</v>
      </c>
      <c r="AW132" s="21" t="e">
        <f>('Ratios Calculated fix'!AW132-'Ratios Calculated fix'!AW$428)/('Ratios Calculated fix'!AW$429-'Ratios Calculated fix'!AW$428)</f>
        <v>#DIV/0!</v>
      </c>
      <c r="AX132" s="21" t="e">
        <f>('Ratios Calculated fix'!AX132-'Ratios Calculated fix'!AX$428)/('Ratios Calculated fix'!AX$429-'Ratios Calculated fix'!AX$428)</f>
        <v>#DIV/0!</v>
      </c>
      <c r="AY132" s="21">
        <f>('Ratios Calculated fix'!AY132-'Ratios Calculated fix'!AY$428)/('Ratios Calculated fix'!AY$429-'Ratios Calculated fix'!AY$428)</f>
        <v>0.2700527084606244</v>
      </c>
      <c r="AZ132" s="21">
        <f>('Ratios Calculated fix'!AZ132-'Ratios Calculated fix'!AZ$428)/('Ratios Calculated fix'!AZ$429-'Ratios Calculated fix'!AZ$428)</f>
        <v>0.77977092011700966</v>
      </c>
      <c r="BA132" s="21">
        <f>('Ratios Calculated fix'!BA132-'Ratios Calculated fix'!BA$428)/('Ratios Calculated fix'!BA$429-'Ratios Calculated fix'!BA$428)</f>
        <v>0.74276079326076216</v>
      </c>
      <c r="BB132" s="21" t="e">
        <f>('Ratios Calculated fix'!BB132-'Ratios Calculated fix'!BB$428)/('Ratios Calculated fix'!BB$429-'Ratios Calculated fix'!BB$428)</f>
        <v>#DIV/0!</v>
      </c>
      <c r="BC132" s="21">
        <f>('Ratios Calculated fix'!BC132-'Ratios Calculated fix'!BC$428)/('Ratios Calculated fix'!BC$429-'Ratios Calculated fix'!BC$428)</f>
        <v>0.19243528306712826</v>
      </c>
    </row>
    <row r="133" spans="1:55" x14ac:dyDescent="0.2">
      <c r="A133" s="3" t="s">
        <v>454</v>
      </c>
      <c r="B133" s="3" t="s">
        <v>455</v>
      </c>
      <c r="C133" s="3" t="s">
        <v>15</v>
      </c>
      <c r="D133" s="3">
        <v>378137</v>
      </c>
      <c r="E133" s="3" t="s">
        <v>16</v>
      </c>
      <c r="F133" s="3">
        <v>2019</v>
      </c>
      <c r="G133" s="3" t="s">
        <v>17</v>
      </c>
      <c r="H133" s="4">
        <v>43830</v>
      </c>
      <c r="I133" s="4">
        <v>43881</v>
      </c>
      <c r="J133" s="4">
        <v>43881</v>
      </c>
      <c r="K133" s="5">
        <v>121100000</v>
      </c>
      <c r="L133" s="5">
        <v>122100000</v>
      </c>
      <c r="M133" s="3" t="s">
        <v>456</v>
      </c>
      <c r="N133" s="20">
        <f>('Ratios Calculated fix'!N133-'Ratios Calculated fix'!N$428)/('Ratios Calculated fix'!N$429-'Ratios Calculated fix'!N$428)</f>
        <v>1.8271353241742259E-2</v>
      </c>
      <c r="O133" s="21">
        <f>('Ratios Calculated fix'!O133-'Ratios Calculated fix'!O$428)/('Ratios Calculated fix'!O$429-'Ratios Calculated fix'!O$428)</f>
        <v>1.8271353241742259E-2</v>
      </c>
      <c r="P133" s="21">
        <f>('Ratios Calculated fix'!P133-'Ratios Calculated fix'!P$428)/('Ratios Calculated fix'!P$429-'Ratios Calculated fix'!P$428)</f>
        <v>1.8120388863524382E-2</v>
      </c>
      <c r="Q133" s="21">
        <f>('Ratios Calculated fix'!Q133-'Ratios Calculated fix'!Q$428)/('Ratios Calculated fix'!Q$429-'Ratios Calculated fix'!Q$428)</f>
        <v>0.26163995013007868</v>
      </c>
      <c r="R133" s="21">
        <f>('Ratios Calculated fix'!R133-'Ratios Calculated fix'!R$428)/('Ratios Calculated fix'!R$429-'Ratios Calculated fix'!R$428)</f>
        <v>9.9191301272720328E-2</v>
      </c>
      <c r="S133" s="21">
        <f>('Ratios Calculated fix'!S133-'Ratios Calculated fix'!S$428)/('Ratios Calculated fix'!S$429-'Ratios Calculated fix'!S$428)</f>
        <v>0.19357138642054533</v>
      </c>
      <c r="T133" s="21">
        <f>('Ratios Calculated fix'!T133-'Ratios Calculated fix'!T$428)/('Ratios Calculated fix'!T$429-'Ratios Calculated fix'!T$428)</f>
        <v>6.4445475190083423E-2</v>
      </c>
      <c r="U133" s="21">
        <f>('Ratios Calculated fix'!U133-'Ratios Calculated fix'!U$428)/('Ratios Calculated fix'!U$429-'Ratios Calculated fix'!U$428)</f>
        <v>0.65158312023424869</v>
      </c>
      <c r="V133" s="21">
        <f>('Ratios Calculated fix'!V133-'Ratios Calculated fix'!V$428)/('Ratios Calculated fix'!V$429-'Ratios Calculated fix'!V$428)</f>
        <v>0.52718907110697777</v>
      </c>
      <c r="W133" s="21">
        <f>('Ratios Calculated fix'!W133-'Ratios Calculated fix'!W$428)/('Ratios Calculated fix'!W$429-'Ratios Calculated fix'!W$428)</f>
        <v>0.62961752651115488</v>
      </c>
      <c r="X133" s="21">
        <f>('Ratios Calculated fix'!X133-'Ratios Calculated fix'!X$428)/('Ratios Calculated fix'!X$429-'Ratios Calculated fix'!X$428)</f>
        <v>0.10824171334974708</v>
      </c>
      <c r="Y133" s="21">
        <f>('Ratios Calculated fix'!Y133-'Ratios Calculated fix'!Y$428)/('Ratios Calculated fix'!Y$429-'Ratios Calculated fix'!Y$428)</f>
        <v>0.63349076743737021</v>
      </c>
      <c r="Z133" s="21">
        <f>('Ratios Calculated fix'!Z133-'Ratios Calculated fix'!Z$428)/('Ratios Calculated fix'!Z$429-'Ratios Calculated fix'!Z$428)</f>
        <v>0.89175828665025292</v>
      </c>
      <c r="AA133" s="21">
        <f>('Ratios Calculated fix'!AA133-'Ratios Calculated fix'!AA$428)/('Ratios Calculated fix'!AA$429-'Ratios Calculated fix'!AA$428)</f>
        <v>0.93885692844844681</v>
      </c>
      <c r="AB133" s="21">
        <f>('Ratios Calculated fix'!AB133-'Ratios Calculated fix'!AB$428)/('Ratios Calculated fix'!AB$429-'Ratios Calculated fix'!AB$428)</f>
        <v>0.89052829561146851</v>
      </c>
      <c r="AC133" s="21">
        <f>('Ratios Calculated fix'!AC133-'Ratios Calculated fix'!AC$428)/('Ratios Calculated fix'!AC$429-'Ratios Calculated fix'!AC$428)</f>
        <v>0.62889224783273423</v>
      </c>
      <c r="AD133" s="21">
        <f>('Ratios Calculated fix'!AD133-'Ratios Calculated fix'!AD$428)/('Ratios Calculated fix'!AD$429-'Ratios Calculated fix'!AD$428)</f>
        <v>0.56149016950155572</v>
      </c>
      <c r="AE133" s="21">
        <f>('Ratios Calculated fix'!AE133-'Ratios Calculated fix'!AE$428)/('Ratios Calculated fix'!AE$429-'Ratios Calculated fix'!AE$428)</f>
        <v>0.56272254510220443</v>
      </c>
      <c r="AF133" s="21">
        <f>('Ratios Calculated fix'!AF133-'Ratios Calculated fix'!AF$428)/('Ratios Calculated fix'!AF$429-'Ratios Calculated fix'!AF$428)</f>
        <v>0.41765032449066086</v>
      </c>
      <c r="AG133" s="21" t="e">
        <f>('Ratios Calculated fix'!AG133-'Ratios Calculated fix'!AG$428)/('Ratios Calculated fix'!AG$429-'Ratios Calculated fix'!AG$428)</f>
        <v>#DIV/0!</v>
      </c>
      <c r="AH133" s="21" t="e">
        <f>('Ratios Calculated fix'!AH133-'Ratios Calculated fix'!AH$428)/('Ratios Calculated fix'!AH$429-'Ratios Calculated fix'!AH$428)</f>
        <v>#DIV/0!</v>
      </c>
      <c r="AI133" s="21">
        <f>('Ratios Calculated fix'!AI133-'Ratios Calculated fix'!AI$428)/('Ratios Calculated fix'!AI$429-'Ratios Calculated fix'!AI$428)</f>
        <v>0.98606937227655267</v>
      </c>
      <c r="AJ133" s="21">
        <f>('Ratios Calculated fix'!AJ133-'Ratios Calculated fix'!AJ$428)/('Ratios Calculated fix'!AJ$429-'Ratios Calculated fix'!AJ$428)</f>
        <v>0.12033433515215625</v>
      </c>
      <c r="AK133" s="21" t="e">
        <f>('Ratios Calculated fix'!AK133-'Ratios Calculated fix'!AK$428)/('Ratios Calculated fix'!AK$429-'Ratios Calculated fix'!AK$428)</f>
        <v>#DIV/0!</v>
      </c>
      <c r="AL133" s="21" t="e">
        <f>('Ratios Calculated fix'!AL133-'Ratios Calculated fix'!AL$428)/('Ratios Calculated fix'!AL$429-'Ratios Calculated fix'!AL$428)</f>
        <v>#DIV/0!</v>
      </c>
      <c r="AM133" s="21">
        <f>('Ratios Calculated fix'!AM133-'Ratios Calculated fix'!AM$428)/('Ratios Calculated fix'!AM$429-'Ratios Calculated fix'!AM$428)</f>
        <v>0.31078663026583486</v>
      </c>
      <c r="AN133" s="21">
        <f>('Ratios Calculated fix'!AN133-'Ratios Calculated fix'!AN$428)/('Ratios Calculated fix'!AN$429-'Ratios Calculated fix'!AN$428)</f>
        <v>0.27330137087729894</v>
      </c>
      <c r="AO133" s="21">
        <f>('Ratios Calculated fix'!AO133-'Ratios Calculated fix'!AO$428)/('Ratios Calculated fix'!AO$429-'Ratios Calculated fix'!AO$428)</f>
        <v>9.7178984206358551E-2</v>
      </c>
      <c r="AP133" s="21">
        <f>('Ratios Calculated fix'!AP133-'Ratios Calculated fix'!AP$428)/('Ratios Calculated fix'!AP$429-'Ratios Calculated fix'!AP$428)</f>
        <v>0.56768440011792609</v>
      </c>
      <c r="AQ133" s="21">
        <f>('Ratios Calculated fix'!AQ133-'Ratios Calculated fix'!AQ$428)/('Ratios Calculated fix'!AQ$429-'Ratios Calculated fix'!AQ$428)</f>
        <v>0.57621546934614987</v>
      </c>
      <c r="AR133" s="21">
        <f>('Ratios Calculated fix'!AR133-'Ratios Calculated fix'!AR$428)/('Ratios Calculated fix'!AR$429-'Ratios Calculated fix'!AR$428)</f>
        <v>0.39133298605674438</v>
      </c>
      <c r="AS133" s="21">
        <f>('Ratios Calculated fix'!AS133-'Ratios Calculated fix'!AS$428)/('Ratios Calculated fix'!AS$429-'Ratios Calculated fix'!AS$428)</f>
        <v>0.59077889661151017</v>
      </c>
      <c r="AT133" s="21">
        <f>('Ratios Calculated fix'!AT133-'Ratios Calculated fix'!AT$428)/('Ratios Calculated fix'!AT$429-'Ratios Calculated fix'!AT$428)</f>
        <v>0.41422194017811881</v>
      </c>
      <c r="AU133" s="21">
        <f>('Ratios Calculated fix'!AU133-'Ratios Calculated fix'!AU$428)/('Ratios Calculated fix'!AU$429-'Ratios Calculated fix'!AU$428)</f>
        <v>0.63812348630971449</v>
      </c>
      <c r="AV133" s="21" t="e">
        <f>('Ratios Calculated fix'!AV133-'Ratios Calculated fix'!AV$428)/('Ratios Calculated fix'!AV$429-'Ratios Calculated fix'!AV$428)</f>
        <v>#DIV/0!</v>
      </c>
      <c r="AW133" s="21" t="e">
        <f>('Ratios Calculated fix'!AW133-'Ratios Calculated fix'!AW$428)/('Ratios Calculated fix'!AW$429-'Ratios Calculated fix'!AW$428)</f>
        <v>#DIV/0!</v>
      </c>
      <c r="AX133" s="21" t="e">
        <f>('Ratios Calculated fix'!AX133-'Ratios Calculated fix'!AX$428)/('Ratios Calculated fix'!AX$429-'Ratios Calculated fix'!AX$428)</f>
        <v>#DIV/0!</v>
      </c>
      <c r="AY133" s="21">
        <f>('Ratios Calculated fix'!AY133-'Ratios Calculated fix'!AY$428)/('Ratios Calculated fix'!AY$429-'Ratios Calculated fix'!AY$428)</f>
        <v>0.24194066206971593</v>
      </c>
      <c r="AZ133" s="21">
        <f>('Ratios Calculated fix'!AZ133-'Ratios Calculated fix'!AZ$428)/('Ratios Calculated fix'!AZ$429-'Ratios Calculated fix'!AZ$428)</f>
        <v>0.76085409218436995</v>
      </c>
      <c r="BA133" s="21">
        <f>('Ratios Calculated fix'!BA133-'Ratios Calculated fix'!BA$428)/('Ratios Calculated fix'!BA$429-'Ratios Calculated fix'!BA$428)</f>
        <v>0.74375032798711493</v>
      </c>
      <c r="BB133" s="21" t="e">
        <f>('Ratios Calculated fix'!BB133-'Ratios Calculated fix'!BB$428)/('Ratios Calculated fix'!BB$429-'Ratios Calculated fix'!BB$428)</f>
        <v>#DIV/0!</v>
      </c>
      <c r="BC133" s="21">
        <f>('Ratios Calculated fix'!BC133-'Ratios Calculated fix'!BC$428)/('Ratios Calculated fix'!BC$429-'Ratios Calculated fix'!BC$428)</f>
        <v>0.25536645214884407</v>
      </c>
    </row>
    <row r="134" spans="1:55" x14ac:dyDescent="0.2">
      <c r="A134" s="3" t="s">
        <v>436</v>
      </c>
      <c r="B134" s="3" t="s">
        <v>437</v>
      </c>
      <c r="C134" s="3" t="s">
        <v>52</v>
      </c>
      <c r="D134" s="3">
        <v>378134</v>
      </c>
      <c r="E134" s="3" t="s">
        <v>16</v>
      </c>
      <c r="F134" s="3">
        <v>2019</v>
      </c>
      <c r="G134" s="3" t="s">
        <v>17</v>
      </c>
      <c r="H134" s="4">
        <v>43830</v>
      </c>
      <c r="I134" s="4">
        <v>43888</v>
      </c>
      <c r="J134" s="4">
        <v>43888</v>
      </c>
      <c r="K134" s="5">
        <v>361000000</v>
      </c>
      <c r="L134" s="5">
        <v>361000000</v>
      </c>
      <c r="M134" s="3" t="s">
        <v>438</v>
      </c>
      <c r="N134" s="20">
        <f>('Ratios Calculated fix'!N134-'Ratios Calculated fix'!N$428)/('Ratios Calculated fix'!N$429-'Ratios Calculated fix'!N$428)</f>
        <v>1.6081475415000077E-2</v>
      </c>
      <c r="O134" s="21">
        <f>('Ratios Calculated fix'!O134-'Ratios Calculated fix'!O$428)/('Ratios Calculated fix'!O$429-'Ratios Calculated fix'!O$428)</f>
        <v>1.4994901644290373E-2</v>
      </c>
      <c r="P134" s="21">
        <f>('Ratios Calculated fix'!P134-'Ratios Calculated fix'!P$428)/('Ratios Calculated fix'!P$429-'Ratios Calculated fix'!P$428)</f>
        <v>1.3914431038583776E-2</v>
      </c>
      <c r="Q134" s="21">
        <f>('Ratios Calculated fix'!Q134-'Ratios Calculated fix'!Q$428)/('Ratios Calculated fix'!Q$429-'Ratios Calculated fix'!Q$428)</f>
        <v>0.26681136443869585</v>
      </c>
      <c r="R134" s="21">
        <f>('Ratios Calculated fix'!R134-'Ratios Calculated fix'!R$428)/('Ratios Calculated fix'!R$429-'Ratios Calculated fix'!R$428)</f>
        <v>7.324661837961538E-2</v>
      </c>
      <c r="S134" s="21">
        <f>('Ratios Calculated fix'!S134-'Ratios Calculated fix'!S$428)/('Ratios Calculated fix'!S$429-'Ratios Calculated fix'!S$428)</f>
        <v>7.9284358806693184E-2</v>
      </c>
      <c r="T134" s="21">
        <f>('Ratios Calculated fix'!T134-'Ratios Calculated fix'!T$428)/('Ratios Calculated fix'!T$429-'Ratios Calculated fix'!T$428)</f>
        <v>5.9352954632328841E-2</v>
      </c>
      <c r="U134" s="21">
        <f>('Ratios Calculated fix'!U134-'Ratios Calculated fix'!U$428)/('Ratios Calculated fix'!U$429-'Ratios Calculated fix'!U$428)</f>
        <v>0.65438147649697298</v>
      </c>
      <c r="V134" s="21">
        <f>('Ratios Calculated fix'!V134-'Ratios Calculated fix'!V$428)/('Ratios Calculated fix'!V$429-'Ratios Calculated fix'!V$428)</f>
        <v>0.51529901824566116</v>
      </c>
      <c r="W134" s="21">
        <f>('Ratios Calculated fix'!W134-'Ratios Calculated fix'!W$428)/('Ratios Calculated fix'!W$429-'Ratios Calculated fix'!W$428)</f>
        <v>0.6338366907789893</v>
      </c>
      <c r="X134" s="21">
        <f>('Ratios Calculated fix'!X134-'Ratios Calculated fix'!X$428)/('Ratios Calculated fix'!X$429-'Ratios Calculated fix'!X$428)</f>
        <v>5.349850163785292E-2</v>
      </c>
      <c r="Y134" s="21">
        <f>('Ratios Calculated fix'!Y134-'Ratios Calculated fix'!Y$428)/('Ratios Calculated fix'!Y$429-'Ratios Calculated fix'!Y$428)</f>
        <v>0.44389803844830389</v>
      </c>
      <c r="Z134" s="21">
        <f>('Ratios Calculated fix'!Z134-'Ratios Calculated fix'!Z$428)/('Ratios Calculated fix'!Z$429-'Ratios Calculated fix'!Z$428)</f>
        <v>0.94650149836214703</v>
      </c>
      <c r="AA134" s="21">
        <f>('Ratios Calculated fix'!AA134-'Ratios Calculated fix'!AA$428)/('Ratios Calculated fix'!AA$429-'Ratios Calculated fix'!AA$428)</f>
        <v>0</v>
      </c>
      <c r="AB134" s="21">
        <f>('Ratios Calculated fix'!AB134-'Ratios Calculated fix'!AB$428)/('Ratios Calculated fix'!AB$429-'Ratios Calculated fix'!AB$428)</f>
        <v>0.84650584156311148</v>
      </c>
      <c r="AC134" s="21">
        <f>('Ratios Calculated fix'!AC134-'Ratios Calculated fix'!AC$428)/('Ratios Calculated fix'!AC$429-'Ratios Calculated fix'!AC$428)</f>
        <v>0.59236381213849576</v>
      </c>
      <c r="AD134" s="21">
        <f>('Ratios Calculated fix'!AD134-'Ratios Calculated fix'!AD$428)/('Ratios Calculated fix'!AD$429-'Ratios Calculated fix'!AD$428)</f>
        <v>0.57328484431119919</v>
      </c>
      <c r="AE134" s="21">
        <f>('Ratios Calculated fix'!AE134-'Ratios Calculated fix'!AE$428)/('Ratios Calculated fix'!AE$429-'Ratios Calculated fix'!AE$428)</f>
        <v>0.50534400736426144</v>
      </c>
      <c r="AF134" s="21">
        <f>('Ratios Calculated fix'!AF134-'Ratios Calculated fix'!AF$428)/('Ratios Calculated fix'!AF$429-'Ratios Calculated fix'!AF$428)</f>
        <v>0.37854341059580909</v>
      </c>
      <c r="AG134" s="21" t="e">
        <f>('Ratios Calculated fix'!AG134-'Ratios Calculated fix'!AG$428)/('Ratios Calculated fix'!AG$429-'Ratios Calculated fix'!AG$428)</f>
        <v>#DIV/0!</v>
      </c>
      <c r="AH134" s="21" t="e">
        <f>('Ratios Calculated fix'!AH134-'Ratios Calculated fix'!AH$428)/('Ratios Calculated fix'!AH$429-'Ratios Calculated fix'!AH$428)</f>
        <v>#DIV/0!</v>
      </c>
      <c r="AI134" s="21">
        <f>('Ratios Calculated fix'!AI134-'Ratios Calculated fix'!AI$428)/('Ratios Calculated fix'!AI$429-'Ratios Calculated fix'!AI$428)</f>
        <v>0.98721619219073009</v>
      </c>
      <c r="AJ134" s="21">
        <f>('Ratios Calculated fix'!AJ134-'Ratios Calculated fix'!AJ$428)/('Ratios Calculated fix'!AJ$429-'Ratios Calculated fix'!AJ$428)</f>
        <v>0.12327468148338985</v>
      </c>
      <c r="AK134" s="21" t="e">
        <f>('Ratios Calculated fix'!AK134-'Ratios Calculated fix'!AK$428)/('Ratios Calculated fix'!AK$429-'Ratios Calculated fix'!AK$428)</f>
        <v>#DIV/0!</v>
      </c>
      <c r="AL134" s="21" t="e">
        <f>('Ratios Calculated fix'!AL134-'Ratios Calculated fix'!AL$428)/('Ratios Calculated fix'!AL$429-'Ratios Calculated fix'!AL$428)</f>
        <v>#DIV/0!</v>
      </c>
      <c r="AM134" s="21">
        <f>('Ratios Calculated fix'!AM134-'Ratios Calculated fix'!AM$428)/('Ratios Calculated fix'!AM$429-'Ratios Calculated fix'!AM$428)</f>
        <v>0.30587040246448788</v>
      </c>
      <c r="AN134" s="21">
        <f>('Ratios Calculated fix'!AN134-'Ratios Calculated fix'!AN$428)/('Ratios Calculated fix'!AN$429-'Ratios Calculated fix'!AN$428)</f>
        <v>0.27281628532332647</v>
      </c>
      <c r="AO134" s="21">
        <f>('Ratios Calculated fix'!AO134-'Ratios Calculated fix'!AO$428)/('Ratios Calculated fix'!AO$429-'Ratios Calculated fix'!AO$428)</f>
        <v>4.3425906346353814E-2</v>
      </c>
      <c r="AP134" s="21">
        <f>('Ratios Calculated fix'!AP134-'Ratios Calculated fix'!AP$428)/('Ratios Calculated fix'!AP$429-'Ratios Calculated fix'!AP$428)</f>
        <v>0.56870212281135857</v>
      </c>
      <c r="AQ134" s="21">
        <f>('Ratios Calculated fix'!AQ134-'Ratios Calculated fix'!AQ$428)/('Ratios Calculated fix'!AQ$429-'Ratios Calculated fix'!AQ$428)</f>
        <v>0.45724034729868152</v>
      </c>
      <c r="AR134" s="21">
        <f>('Ratios Calculated fix'!AR134-'Ratios Calculated fix'!AR$428)/('Ratios Calculated fix'!AR$429-'Ratios Calculated fix'!AR$428)</f>
        <v>0.43928428925682544</v>
      </c>
      <c r="AS134" s="21">
        <f>('Ratios Calculated fix'!AS134-'Ratios Calculated fix'!AS$428)/('Ratios Calculated fix'!AS$429-'Ratios Calculated fix'!AS$428)</f>
        <v>0.63906649942501725</v>
      </c>
      <c r="AT134" s="21">
        <f>('Ratios Calculated fix'!AT134-'Ratios Calculated fix'!AT$428)/('Ratios Calculated fix'!AT$429-'Ratios Calculated fix'!AT$428)</f>
        <v>0.32488344033715227</v>
      </c>
      <c r="AU134" s="21">
        <f>('Ratios Calculated fix'!AU134-'Ratios Calculated fix'!AU$428)/('Ratios Calculated fix'!AU$429-'Ratios Calculated fix'!AU$428)</f>
        <v>0.60027954825822016</v>
      </c>
      <c r="AV134" s="21" t="e">
        <f>('Ratios Calculated fix'!AV134-'Ratios Calculated fix'!AV$428)/('Ratios Calculated fix'!AV$429-'Ratios Calculated fix'!AV$428)</f>
        <v>#DIV/0!</v>
      </c>
      <c r="AW134" s="21" t="e">
        <f>('Ratios Calculated fix'!AW134-'Ratios Calculated fix'!AW$428)/('Ratios Calculated fix'!AW$429-'Ratios Calculated fix'!AW$428)</f>
        <v>#DIV/0!</v>
      </c>
      <c r="AX134" s="21" t="e">
        <f>('Ratios Calculated fix'!AX134-'Ratios Calculated fix'!AX$428)/('Ratios Calculated fix'!AX$429-'Ratios Calculated fix'!AX$428)</f>
        <v>#DIV/0!</v>
      </c>
      <c r="AY134" s="21">
        <f>('Ratios Calculated fix'!AY134-'Ratios Calculated fix'!AY$428)/('Ratios Calculated fix'!AY$429-'Ratios Calculated fix'!AY$428)</f>
        <v>0.25877175840734906</v>
      </c>
      <c r="AZ134" s="21">
        <f>('Ratios Calculated fix'!AZ134-'Ratios Calculated fix'!AZ$428)/('Ratios Calculated fix'!AZ$429-'Ratios Calculated fix'!AZ$428)</f>
        <v>0.77202912974476634</v>
      </c>
      <c r="BA134" s="21">
        <f>('Ratios Calculated fix'!BA134-'Ratios Calculated fix'!BA$428)/('Ratios Calculated fix'!BA$429-'Ratios Calculated fix'!BA$428)</f>
        <v>0.7414428773760996</v>
      </c>
      <c r="BB134" s="21" t="e">
        <f>('Ratios Calculated fix'!BB134-'Ratios Calculated fix'!BB$428)/('Ratios Calculated fix'!BB$429-'Ratios Calculated fix'!BB$428)</f>
        <v>#DIV/0!</v>
      </c>
      <c r="BC134" s="21">
        <f>('Ratios Calculated fix'!BC134-'Ratios Calculated fix'!BC$428)/('Ratios Calculated fix'!BC$429-'Ratios Calculated fix'!BC$428)</f>
        <v>0.18416290220003434</v>
      </c>
    </row>
    <row r="135" spans="1:55" x14ac:dyDescent="0.2">
      <c r="A135" s="3" t="s">
        <v>466</v>
      </c>
      <c r="B135" s="3" t="s">
        <v>467</v>
      </c>
      <c r="C135" s="3" t="s">
        <v>91</v>
      </c>
      <c r="D135" s="3">
        <v>172930</v>
      </c>
      <c r="E135" s="3" t="s">
        <v>16</v>
      </c>
      <c r="F135" s="3">
        <v>2020</v>
      </c>
      <c r="G135" s="3" t="s">
        <v>17</v>
      </c>
      <c r="H135" s="4">
        <v>44012</v>
      </c>
      <c r="I135" s="4">
        <v>44071</v>
      </c>
      <c r="J135" s="4">
        <v>44071</v>
      </c>
      <c r="K135" s="5">
        <v>360600000</v>
      </c>
      <c r="L135" s="5">
        <v>372100000</v>
      </c>
      <c r="M135" s="3" t="s">
        <v>468</v>
      </c>
      <c r="N135" s="20">
        <f>('Ratios Calculated fix'!N135-'Ratios Calculated fix'!N$428)/('Ratios Calculated fix'!N$429-'Ratios Calculated fix'!N$428)</f>
        <v>5.847501746792777E-2</v>
      </c>
      <c r="O135" s="21">
        <f>('Ratios Calculated fix'!O135-'Ratios Calculated fix'!O$428)/('Ratios Calculated fix'!O$429-'Ratios Calculated fix'!O$428)</f>
        <v>4.2962191671310122E-2</v>
      </c>
      <c r="P135" s="21">
        <f>('Ratios Calculated fix'!P135-'Ratios Calculated fix'!P$428)/('Ratios Calculated fix'!P$429-'Ratios Calculated fix'!P$428)</f>
        <v>7.3939938177682268E-2</v>
      </c>
      <c r="Q135" s="21">
        <f>('Ratios Calculated fix'!Q135-'Ratios Calculated fix'!Q$428)/('Ratios Calculated fix'!Q$429-'Ratios Calculated fix'!Q$428)</f>
        <v>0.26308732142068963</v>
      </c>
      <c r="R135" s="21">
        <f>('Ratios Calculated fix'!R135-'Ratios Calculated fix'!R$428)/('Ratios Calculated fix'!R$429-'Ratios Calculated fix'!R$428)</f>
        <v>7.4820964024968503E-2</v>
      </c>
      <c r="S135" s="21">
        <f>('Ratios Calculated fix'!S135-'Ratios Calculated fix'!S$428)/('Ratios Calculated fix'!S$429-'Ratios Calculated fix'!S$428)</f>
        <v>2.1122280754646665E-2</v>
      </c>
      <c r="T135" s="21">
        <f>('Ratios Calculated fix'!T135-'Ratios Calculated fix'!T$428)/('Ratios Calculated fix'!T$429-'Ratios Calculated fix'!T$428)</f>
        <v>7.1692252800731382E-2</v>
      </c>
      <c r="U135" s="21">
        <f>('Ratios Calculated fix'!U135-'Ratios Calculated fix'!U$428)/('Ratios Calculated fix'!U$429-'Ratios Calculated fix'!U$428)</f>
        <v>0.65048761067612526</v>
      </c>
      <c r="V135" s="21">
        <f>('Ratios Calculated fix'!V135-'Ratios Calculated fix'!V$428)/('Ratios Calculated fix'!V$429-'Ratios Calculated fix'!V$428)</f>
        <v>0.49332895455187609</v>
      </c>
      <c r="W135" s="21">
        <f>('Ratios Calculated fix'!W135-'Ratios Calculated fix'!W$428)/('Ratios Calculated fix'!W$429-'Ratios Calculated fix'!W$428)</f>
        <v>0.63208864678054699</v>
      </c>
      <c r="X135" s="21">
        <f>('Ratios Calculated fix'!X135-'Ratios Calculated fix'!X$428)/('Ratios Calculated fix'!X$429-'Ratios Calculated fix'!X$428)</f>
        <v>0.39603273000107864</v>
      </c>
      <c r="Y135" s="21">
        <f>('Ratios Calculated fix'!Y135-'Ratios Calculated fix'!Y$428)/('Ratios Calculated fix'!Y$429-'Ratios Calculated fix'!Y$428)</f>
        <v>0.47163460853643757</v>
      </c>
      <c r="Z135" s="21">
        <f>('Ratios Calculated fix'!Z135-'Ratios Calculated fix'!Z$428)/('Ratios Calculated fix'!Z$429-'Ratios Calculated fix'!Z$428)</f>
        <v>0.60396726999892125</v>
      </c>
      <c r="AA135" s="21">
        <f>('Ratios Calculated fix'!AA135-'Ratios Calculated fix'!AA$428)/('Ratios Calculated fix'!AA$429-'Ratios Calculated fix'!AA$428)</f>
        <v>0.2487567586534703</v>
      </c>
      <c r="AB135" s="21">
        <f>('Ratios Calculated fix'!AB135-'Ratios Calculated fix'!AB$428)/('Ratios Calculated fix'!AB$429-'Ratios Calculated fix'!AB$428)</f>
        <v>0.87303970141897114</v>
      </c>
      <c r="AC135" s="21">
        <f>('Ratios Calculated fix'!AC135-'Ratios Calculated fix'!AC$428)/('Ratios Calculated fix'!AC$429-'Ratios Calculated fix'!AC$428)</f>
        <v>0.78579219398946176</v>
      </c>
      <c r="AD135" s="21">
        <f>('Ratios Calculated fix'!AD135-'Ratios Calculated fix'!AD$428)/('Ratios Calculated fix'!AD$429-'Ratios Calculated fix'!AD$428)</f>
        <v>0.43395855204475214</v>
      </c>
      <c r="AE135" s="21">
        <f>('Ratios Calculated fix'!AE135-'Ratios Calculated fix'!AE$428)/('Ratios Calculated fix'!AE$429-'Ratios Calculated fix'!AE$428)</f>
        <v>0.4934015015819721</v>
      </c>
      <c r="AF135" s="21">
        <f>('Ratios Calculated fix'!AF135-'Ratios Calculated fix'!AF$428)/('Ratios Calculated fix'!AF$429-'Ratios Calculated fix'!AF$428)</f>
        <v>0.3892041120182585</v>
      </c>
      <c r="AG135" s="21" t="e">
        <f>('Ratios Calculated fix'!AG135-'Ratios Calculated fix'!AG$428)/('Ratios Calculated fix'!AG$429-'Ratios Calculated fix'!AG$428)</f>
        <v>#DIV/0!</v>
      </c>
      <c r="AH135" s="21" t="e">
        <f>('Ratios Calculated fix'!AH135-'Ratios Calculated fix'!AH$428)/('Ratios Calculated fix'!AH$429-'Ratios Calculated fix'!AH$428)</f>
        <v>#DIV/0!</v>
      </c>
      <c r="AI135" s="21">
        <f>('Ratios Calculated fix'!AI135-'Ratios Calculated fix'!AI$428)/('Ratios Calculated fix'!AI$429-'Ratios Calculated fix'!AI$428)</f>
        <v>0.98589042506183766</v>
      </c>
      <c r="AJ135" s="21">
        <f>('Ratios Calculated fix'!AJ135-'Ratios Calculated fix'!AJ$428)/('Ratios Calculated fix'!AJ$429-'Ratios Calculated fix'!AJ$428)</f>
        <v>0.16315011242953156</v>
      </c>
      <c r="AK135" s="21" t="e">
        <f>('Ratios Calculated fix'!AK135-'Ratios Calculated fix'!AK$428)/('Ratios Calculated fix'!AK$429-'Ratios Calculated fix'!AK$428)</f>
        <v>#DIV/0!</v>
      </c>
      <c r="AL135" s="21" t="e">
        <f>('Ratios Calculated fix'!AL135-'Ratios Calculated fix'!AL$428)/('Ratios Calculated fix'!AL$429-'Ratios Calculated fix'!AL$428)</f>
        <v>#DIV/0!</v>
      </c>
      <c r="AM135" s="21">
        <f>('Ratios Calculated fix'!AM135-'Ratios Calculated fix'!AM$428)/('Ratios Calculated fix'!AM$429-'Ratios Calculated fix'!AM$428)</f>
        <v>0.31267177317905848</v>
      </c>
      <c r="AN135" s="21">
        <f>('Ratios Calculated fix'!AN135-'Ratios Calculated fix'!AN$428)/('Ratios Calculated fix'!AN$429-'Ratios Calculated fix'!AN$428)</f>
        <v>0.27931439970277971</v>
      </c>
      <c r="AO135" s="21">
        <f>('Ratios Calculated fix'!AO135-'Ratios Calculated fix'!AO$428)/('Ratios Calculated fix'!AO$429-'Ratios Calculated fix'!AO$428)</f>
        <v>0.24269026294042068</v>
      </c>
      <c r="AP135" s="21">
        <f>('Ratios Calculated fix'!AP135-'Ratios Calculated fix'!AP$428)/('Ratios Calculated fix'!AP$429-'Ratios Calculated fix'!AP$428)</f>
        <v>0.57538720830716061</v>
      </c>
      <c r="AQ135" s="21">
        <f>('Ratios Calculated fix'!AQ135-'Ratios Calculated fix'!AQ$428)/('Ratios Calculated fix'!AQ$429-'Ratios Calculated fix'!AQ$428)</f>
        <v>0.58799458549153771</v>
      </c>
      <c r="AR135" s="21">
        <f>('Ratios Calculated fix'!AR135-'Ratios Calculated fix'!AR$428)/('Ratios Calculated fix'!AR$429-'Ratios Calculated fix'!AR$428)</f>
        <v>0.33724574397794804</v>
      </c>
      <c r="AS135" s="21">
        <f>('Ratios Calculated fix'!AS135-'Ratios Calculated fix'!AS$428)/('Ratios Calculated fix'!AS$429-'Ratios Calculated fix'!AS$428)</f>
        <v>0.5892708066260226</v>
      </c>
      <c r="AT135" s="21">
        <f>('Ratios Calculated fix'!AT135-'Ratios Calculated fix'!AT$428)/('Ratios Calculated fix'!AT$429-'Ratios Calculated fix'!AT$428)</f>
        <v>0.59841316285384871</v>
      </c>
      <c r="AU135" s="21">
        <f>('Ratios Calculated fix'!AU135-'Ratios Calculated fix'!AU$428)/('Ratios Calculated fix'!AU$429-'Ratios Calculated fix'!AU$428)</f>
        <v>0.67434940853152447</v>
      </c>
      <c r="AV135" s="21" t="e">
        <f>('Ratios Calculated fix'!AV135-'Ratios Calculated fix'!AV$428)/('Ratios Calculated fix'!AV$429-'Ratios Calculated fix'!AV$428)</f>
        <v>#DIV/0!</v>
      </c>
      <c r="AW135" s="21" t="e">
        <f>('Ratios Calculated fix'!AW135-'Ratios Calculated fix'!AW$428)/('Ratios Calculated fix'!AW$429-'Ratios Calculated fix'!AW$428)</f>
        <v>#DIV/0!</v>
      </c>
      <c r="AX135" s="21" t="e">
        <f>('Ratios Calculated fix'!AX135-'Ratios Calculated fix'!AX$428)/('Ratios Calculated fix'!AX$429-'Ratios Calculated fix'!AX$428)</f>
        <v>#DIV/0!</v>
      </c>
      <c r="AY135" s="21">
        <f>('Ratios Calculated fix'!AY135-'Ratios Calculated fix'!AY$428)/('Ratios Calculated fix'!AY$429-'Ratios Calculated fix'!AY$428)</f>
        <v>0.22675726731551926</v>
      </c>
      <c r="AZ135" s="21">
        <f>('Ratios Calculated fix'!AZ135-'Ratios Calculated fix'!AZ$428)/('Ratios Calculated fix'!AZ$429-'Ratios Calculated fix'!AZ$428)</f>
        <v>0.74152159817939189</v>
      </c>
      <c r="BA135" s="21">
        <f>('Ratios Calculated fix'!BA135-'Ratios Calculated fix'!BA$428)/('Ratios Calculated fix'!BA$429-'Ratios Calculated fix'!BA$428)</f>
        <v>0.74491561937313244</v>
      </c>
      <c r="BB135" s="21" t="e">
        <f>('Ratios Calculated fix'!BB135-'Ratios Calculated fix'!BB$428)/('Ratios Calculated fix'!BB$429-'Ratios Calculated fix'!BB$428)</f>
        <v>#DIV/0!</v>
      </c>
      <c r="BC135" s="21">
        <f>('Ratios Calculated fix'!BC135-'Ratios Calculated fix'!BC$428)/('Ratios Calculated fix'!BC$429-'Ratios Calculated fix'!BC$428)</f>
        <v>0.32572722642140783</v>
      </c>
    </row>
    <row r="136" spans="1:55" x14ac:dyDescent="0.2">
      <c r="A136" s="3" t="s">
        <v>424</v>
      </c>
      <c r="B136" s="3" t="s">
        <v>425</v>
      </c>
      <c r="C136" s="3" t="s">
        <v>59</v>
      </c>
      <c r="D136" s="3">
        <v>122948</v>
      </c>
      <c r="E136" s="3" t="s">
        <v>16</v>
      </c>
      <c r="F136" s="3">
        <v>2019</v>
      </c>
      <c r="G136" s="3" t="s">
        <v>17</v>
      </c>
      <c r="H136" s="4">
        <v>43830</v>
      </c>
      <c r="I136" s="4">
        <v>43887</v>
      </c>
      <c r="J136" s="4">
        <v>43887</v>
      </c>
      <c r="K136" s="5">
        <v>136000000</v>
      </c>
      <c r="L136" s="5">
        <v>137000000</v>
      </c>
      <c r="M136" s="3" t="s">
        <v>426</v>
      </c>
      <c r="N136" s="20">
        <f>('Ratios Calculated fix'!N136-'Ratios Calculated fix'!N$428)/('Ratios Calculated fix'!N$429-'Ratios Calculated fix'!N$428)</f>
        <v>4.9663053094779148E-2</v>
      </c>
      <c r="O136" s="21">
        <f>('Ratios Calculated fix'!O136-'Ratios Calculated fix'!O$428)/('Ratios Calculated fix'!O$429-'Ratios Calculated fix'!O$428)</f>
        <v>2.5501436879905907E-2</v>
      </c>
      <c r="P136" s="21">
        <f>('Ratios Calculated fix'!P136-'Ratios Calculated fix'!P$428)/('Ratios Calculated fix'!P$429-'Ratios Calculated fix'!P$428)</f>
        <v>8.6869427639385231E-3</v>
      </c>
      <c r="Q136" s="21">
        <f>('Ratios Calculated fix'!Q136-'Ratios Calculated fix'!Q$428)/('Ratios Calculated fix'!Q$429-'Ratios Calculated fix'!Q$428)</f>
        <v>0.26392384066015806</v>
      </c>
      <c r="R136" s="21">
        <f>('Ratios Calculated fix'!R136-'Ratios Calculated fix'!R$428)/('Ratios Calculated fix'!R$429-'Ratios Calculated fix'!R$428)</f>
        <v>0.10845413410886212</v>
      </c>
      <c r="S136" s="21">
        <f>('Ratios Calculated fix'!S136-'Ratios Calculated fix'!S$428)/('Ratios Calculated fix'!S$429-'Ratios Calculated fix'!S$428)</f>
        <v>3.5630428739826414E-2</v>
      </c>
      <c r="T136" s="21">
        <f>('Ratios Calculated fix'!T136-'Ratios Calculated fix'!T$428)/('Ratios Calculated fix'!T$429-'Ratios Calculated fix'!T$428)</f>
        <v>0.10299252482661167</v>
      </c>
      <c r="U136" s="21">
        <f>('Ratios Calculated fix'!U136-'Ratios Calculated fix'!U$428)/('Ratios Calculated fix'!U$429-'Ratios Calculated fix'!U$428)</f>
        <v>0.65634512519134547</v>
      </c>
      <c r="V136" s="21">
        <f>('Ratios Calculated fix'!V136-'Ratios Calculated fix'!V$428)/('Ratios Calculated fix'!V$429-'Ratios Calculated fix'!V$428)</f>
        <v>0.49762228615410242</v>
      </c>
      <c r="W136" s="21">
        <f>('Ratios Calculated fix'!W136-'Ratios Calculated fix'!W$428)/('Ratios Calculated fix'!W$429-'Ratios Calculated fix'!W$428)</f>
        <v>0.63779643198811398</v>
      </c>
      <c r="X136" s="21">
        <f>('Ratios Calculated fix'!X136-'Ratios Calculated fix'!X$428)/('Ratios Calculated fix'!X$429-'Ratios Calculated fix'!X$428)</f>
        <v>0.15590198981740819</v>
      </c>
      <c r="Y136" s="21">
        <f>('Ratios Calculated fix'!Y136-'Ratios Calculated fix'!Y$428)/('Ratios Calculated fix'!Y$429-'Ratios Calculated fix'!Y$428)</f>
        <v>0.48316661570368619</v>
      </c>
      <c r="Z136" s="21">
        <f>('Ratios Calculated fix'!Z136-'Ratios Calculated fix'!Z$428)/('Ratios Calculated fix'!Z$429-'Ratios Calculated fix'!Z$428)</f>
        <v>0.84409801018259178</v>
      </c>
      <c r="AA136" s="21">
        <f>('Ratios Calculated fix'!AA136-'Ratios Calculated fix'!AA$428)/('Ratios Calculated fix'!AA$429-'Ratios Calculated fix'!AA$428)</f>
        <v>0.45926978834456211</v>
      </c>
      <c r="AB136" s="21">
        <f>('Ratios Calculated fix'!AB136-'Ratios Calculated fix'!AB$428)/('Ratios Calculated fix'!AB$429-'Ratios Calculated fix'!AB$428)</f>
        <v>0.86530808794273129</v>
      </c>
      <c r="AC136" s="21">
        <f>('Ratios Calculated fix'!AC136-'Ratios Calculated fix'!AC$428)/('Ratios Calculated fix'!AC$429-'Ratios Calculated fix'!AC$428)</f>
        <v>0.23425964657931467</v>
      </c>
      <c r="AD136" s="21">
        <f>('Ratios Calculated fix'!AD136-'Ratios Calculated fix'!AD$428)/('Ratios Calculated fix'!AD$429-'Ratios Calculated fix'!AD$428)</f>
        <v>0.42962266445017649</v>
      </c>
      <c r="AE136" s="21">
        <f>('Ratios Calculated fix'!AE136-'Ratios Calculated fix'!AE$428)/('Ratios Calculated fix'!AE$429-'Ratios Calculated fix'!AE$428)</f>
        <v>0.48847169102800558</v>
      </c>
      <c r="AF136" s="21">
        <f>('Ratios Calculated fix'!AF136-'Ratios Calculated fix'!AF$428)/('Ratios Calculated fix'!AF$429-'Ratios Calculated fix'!AF$428)</f>
        <v>0.4086215008385185</v>
      </c>
      <c r="AG136" s="21" t="e">
        <f>('Ratios Calculated fix'!AG136-'Ratios Calculated fix'!AG$428)/('Ratios Calculated fix'!AG$429-'Ratios Calculated fix'!AG$428)</f>
        <v>#DIV/0!</v>
      </c>
      <c r="AH136" s="21" t="e">
        <f>('Ratios Calculated fix'!AH136-'Ratios Calculated fix'!AH$428)/('Ratios Calculated fix'!AH$429-'Ratios Calculated fix'!AH$428)</f>
        <v>#DIV/0!</v>
      </c>
      <c r="AI136" s="21">
        <f>('Ratios Calculated fix'!AI136-'Ratios Calculated fix'!AI$428)/('Ratios Calculated fix'!AI$429-'Ratios Calculated fix'!AI$428)</f>
        <v>0.98568540167045426</v>
      </c>
      <c r="AJ136" s="21">
        <f>('Ratios Calculated fix'!AJ136-'Ratios Calculated fix'!AJ$428)/('Ratios Calculated fix'!AJ$429-'Ratios Calculated fix'!AJ$428)</f>
        <v>0.17182183917357516</v>
      </c>
      <c r="AK136" s="21" t="e">
        <f>('Ratios Calculated fix'!AK136-'Ratios Calculated fix'!AK$428)/('Ratios Calculated fix'!AK$429-'Ratios Calculated fix'!AK$428)</f>
        <v>#DIV/0!</v>
      </c>
      <c r="AL136" s="21" t="e">
        <f>('Ratios Calculated fix'!AL136-'Ratios Calculated fix'!AL$428)/('Ratios Calculated fix'!AL$429-'Ratios Calculated fix'!AL$428)</f>
        <v>#DIV/0!</v>
      </c>
      <c r="AM136" s="21">
        <f>('Ratios Calculated fix'!AM136-'Ratios Calculated fix'!AM$428)/('Ratios Calculated fix'!AM$429-'Ratios Calculated fix'!AM$428)</f>
        <v>0.31327695213559437</v>
      </c>
      <c r="AN136" s="21">
        <f>('Ratios Calculated fix'!AN136-'Ratios Calculated fix'!AN$428)/('Ratios Calculated fix'!AN$429-'Ratios Calculated fix'!AN$428)</f>
        <v>0.27557021681265953</v>
      </c>
      <c r="AO136" s="21">
        <f>('Ratios Calculated fix'!AO136-'Ratios Calculated fix'!AO$428)/('Ratios Calculated fix'!AO$429-'Ratios Calculated fix'!AO$428)</f>
        <v>0.12796869180718831</v>
      </c>
      <c r="AP136" s="21">
        <f>('Ratios Calculated fix'!AP136-'Ratios Calculated fix'!AP$428)/('Ratios Calculated fix'!AP$429-'Ratios Calculated fix'!AP$428)</f>
        <v>0.57809771920279196</v>
      </c>
      <c r="AQ136" s="21">
        <f>('Ratios Calculated fix'!AQ136-'Ratios Calculated fix'!AQ$428)/('Ratios Calculated fix'!AQ$429-'Ratios Calculated fix'!AQ$428)</f>
        <v>0.58518768380186104</v>
      </c>
      <c r="AR136" s="21">
        <f>('Ratios Calculated fix'!AR136-'Ratios Calculated fix'!AR$428)/('Ratios Calculated fix'!AR$429-'Ratios Calculated fix'!AR$428)</f>
        <v>0.32287893328978301</v>
      </c>
      <c r="AS136" s="21">
        <f>('Ratios Calculated fix'!AS136-'Ratios Calculated fix'!AS$428)/('Ratios Calculated fix'!AS$429-'Ratios Calculated fix'!AS$428)</f>
        <v>0.58515810885365349</v>
      </c>
      <c r="AT136" s="21">
        <f>('Ratios Calculated fix'!AT136-'Ratios Calculated fix'!AT$428)/('Ratios Calculated fix'!AT$429-'Ratios Calculated fix'!AT$428)</f>
        <v>0.39570706605655465</v>
      </c>
      <c r="AU136" s="21">
        <f>('Ratios Calculated fix'!AU136-'Ratios Calculated fix'!AU$428)/('Ratios Calculated fix'!AU$429-'Ratios Calculated fix'!AU$428)</f>
        <v>0.65991378367829145</v>
      </c>
      <c r="AV136" s="21" t="e">
        <f>('Ratios Calculated fix'!AV136-'Ratios Calculated fix'!AV$428)/('Ratios Calculated fix'!AV$429-'Ratios Calculated fix'!AV$428)</f>
        <v>#DIV/0!</v>
      </c>
      <c r="AW136" s="21" t="e">
        <f>('Ratios Calculated fix'!AW136-'Ratios Calculated fix'!AW$428)/('Ratios Calculated fix'!AW$429-'Ratios Calculated fix'!AW$428)</f>
        <v>#DIV/0!</v>
      </c>
      <c r="AX136" s="21" t="e">
        <f>('Ratios Calculated fix'!AX136-'Ratios Calculated fix'!AX$428)/('Ratios Calculated fix'!AX$429-'Ratios Calculated fix'!AX$428)</f>
        <v>#DIV/0!</v>
      </c>
      <c r="AY136" s="21">
        <f>('Ratios Calculated fix'!AY136-'Ratios Calculated fix'!AY$428)/('Ratios Calculated fix'!AY$429-'Ratios Calculated fix'!AY$428)</f>
        <v>0.27331466134730042</v>
      </c>
      <c r="AZ136" s="21">
        <f>('Ratios Calculated fix'!AZ136-'Ratios Calculated fix'!AZ$428)/('Ratios Calculated fix'!AZ$429-'Ratios Calculated fix'!AZ$428)</f>
        <v>0.78268937015354112</v>
      </c>
      <c r="BA136" s="21">
        <f>('Ratios Calculated fix'!BA136-'Ratios Calculated fix'!BA$428)/('Ratios Calculated fix'!BA$429-'Ratios Calculated fix'!BA$428)</f>
        <v>0.74369019954509574</v>
      </c>
      <c r="BB136" s="21" t="e">
        <f>('Ratios Calculated fix'!BB136-'Ratios Calculated fix'!BB$428)/('Ratios Calculated fix'!BB$429-'Ratios Calculated fix'!BB$428)</f>
        <v>#DIV/0!</v>
      </c>
      <c r="BC136" s="21">
        <f>('Ratios Calculated fix'!BC136-'Ratios Calculated fix'!BC$428)/('Ratios Calculated fix'!BC$429-'Ratios Calculated fix'!BC$428)</f>
        <v>0.22785154164436255</v>
      </c>
    </row>
    <row r="137" spans="1:55" x14ac:dyDescent="0.2">
      <c r="A137" s="3" t="s">
        <v>445</v>
      </c>
      <c r="B137" s="3" t="s">
        <v>446</v>
      </c>
      <c r="C137" s="3" t="s">
        <v>15</v>
      </c>
      <c r="D137" s="3">
        <v>255983</v>
      </c>
      <c r="E137" s="3" t="s">
        <v>16</v>
      </c>
      <c r="F137" s="3">
        <v>2019</v>
      </c>
      <c r="G137" s="3" t="s">
        <v>17</v>
      </c>
      <c r="H137" s="4">
        <v>43738</v>
      </c>
      <c r="I137" s="4">
        <v>43787</v>
      </c>
      <c r="J137" s="4">
        <v>43787</v>
      </c>
      <c r="K137" s="5">
        <v>612600000</v>
      </c>
      <c r="L137" s="5">
        <v>617500000</v>
      </c>
      <c r="M137" s="3" t="s">
        <v>447</v>
      </c>
      <c r="N137" s="20">
        <f>('Ratios Calculated fix'!N137-'Ratios Calculated fix'!N$428)/('Ratios Calculated fix'!N$429-'Ratios Calculated fix'!N$428)</f>
        <v>5.1246856804150538E-2</v>
      </c>
      <c r="O137" s="21">
        <f>('Ratios Calculated fix'!O137-'Ratios Calculated fix'!O$428)/('Ratios Calculated fix'!O$429-'Ratios Calculated fix'!O$428)</f>
        <v>4.0578314850580596E-2</v>
      </c>
      <c r="P137" s="21">
        <f>('Ratios Calculated fix'!P137-'Ratios Calculated fix'!P$428)/('Ratios Calculated fix'!P$429-'Ratios Calculated fix'!P$428)</f>
        <v>5.4711832200231715E-2</v>
      </c>
      <c r="Q137" s="21">
        <f>('Ratios Calculated fix'!Q137-'Ratios Calculated fix'!Q$428)/('Ratios Calculated fix'!Q$429-'Ratios Calculated fix'!Q$428)</f>
        <v>0.26164133872508627</v>
      </c>
      <c r="R137" s="21">
        <f>('Ratios Calculated fix'!R137-'Ratios Calculated fix'!R$428)/('Ratios Calculated fix'!R$429-'Ratios Calculated fix'!R$428)</f>
        <v>6.3061152963471062E-2</v>
      </c>
      <c r="S137" s="21">
        <f>('Ratios Calculated fix'!S137-'Ratios Calculated fix'!S$428)/('Ratios Calculated fix'!S$429-'Ratios Calculated fix'!S$428)</f>
        <v>6.382874947215042E-2</v>
      </c>
      <c r="T137" s="21">
        <f>('Ratios Calculated fix'!T137-'Ratios Calculated fix'!T$428)/('Ratios Calculated fix'!T$429-'Ratios Calculated fix'!T$428)</f>
        <v>5.1918291256522468E-2</v>
      </c>
      <c r="U137" s="21">
        <f>('Ratios Calculated fix'!U137-'Ratios Calculated fix'!U$428)/('Ratios Calculated fix'!U$429-'Ratios Calculated fix'!U$428)</f>
        <v>0.64754495583793292</v>
      </c>
      <c r="V137" s="21">
        <f>('Ratios Calculated fix'!V137-'Ratios Calculated fix'!V$428)/('Ratios Calculated fix'!V$429-'Ratios Calculated fix'!V$428)</f>
        <v>0.50109416456083733</v>
      </c>
      <c r="W137" s="21">
        <f>('Ratios Calculated fix'!W137-'Ratios Calculated fix'!W$428)/('Ratios Calculated fix'!W$429-'Ratios Calculated fix'!W$428)</f>
        <v>0.62815909754277977</v>
      </c>
      <c r="X137" s="21">
        <f>('Ratios Calculated fix'!X137-'Ratios Calculated fix'!X$428)/('Ratios Calculated fix'!X$429-'Ratios Calculated fix'!X$428)</f>
        <v>0.33929367968245333</v>
      </c>
      <c r="Y137" s="21">
        <f>('Ratios Calculated fix'!Y137-'Ratios Calculated fix'!Y$428)/('Ratios Calculated fix'!Y$429-'Ratios Calculated fix'!Y$428)</f>
        <v>0.49546924433048667</v>
      </c>
      <c r="Z137" s="21">
        <f>('Ratios Calculated fix'!Z137-'Ratios Calculated fix'!Z$428)/('Ratios Calculated fix'!Z$429-'Ratios Calculated fix'!Z$428)</f>
        <v>0.66070632031754672</v>
      </c>
      <c r="AA137" s="21">
        <f>('Ratios Calculated fix'!AA137-'Ratios Calculated fix'!AA$428)/('Ratios Calculated fix'!AA$429-'Ratios Calculated fix'!AA$428)</f>
        <v>0.44047668700746928</v>
      </c>
      <c r="AB137" s="21">
        <f>('Ratios Calculated fix'!AB137-'Ratios Calculated fix'!AB$428)/('Ratios Calculated fix'!AB$429-'Ratios Calculated fix'!AB$428)</f>
        <v>0.89050825326427574</v>
      </c>
      <c r="AC137" s="21">
        <f>('Ratios Calculated fix'!AC137-'Ratios Calculated fix'!AC$428)/('Ratios Calculated fix'!AC$429-'Ratios Calculated fix'!AC$428)</f>
        <v>0.40179175785523497</v>
      </c>
      <c r="AD137" s="21">
        <f>('Ratios Calculated fix'!AD137-'Ratios Calculated fix'!AD$428)/('Ratios Calculated fix'!AD$429-'Ratios Calculated fix'!AD$428)</f>
        <v>0.44614487548188464</v>
      </c>
      <c r="AE137" s="21">
        <f>('Ratios Calculated fix'!AE137-'Ratios Calculated fix'!AE$428)/('Ratios Calculated fix'!AE$429-'Ratios Calculated fix'!AE$428)</f>
        <v>0.50725708814505177</v>
      </c>
      <c r="AF137" s="21">
        <f>('Ratios Calculated fix'!AF137-'Ratios Calculated fix'!AF$428)/('Ratios Calculated fix'!AF$429-'Ratios Calculated fix'!AF$428)</f>
        <v>0.39481233105386987</v>
      </c>
      <c r="AG137" s="21" t="e">
        <f>('Ratios Calculated fix'!AG137-'Ratios Calculated fix'!AG$428)/('Ratios Calculated fix'!AG$429-'Ratios Calculated fix'!AG$428)</f>
        <v>#DIV/0!</v>
      </c>
      <c r="AH137" s="21" t="e">
        <f>('Ratios Calculated fix'!AH137-'Ratios Calculated fix'!AH$428)/('Ratios Calculated fix'!AH$429-'Ratios Calculated fix'!AH$428)</f>
        <v>#DIV/0!</v>
      </c>
      <c r="AI137" s="21">
        <f>('Ratios Calculated fix'!AI137-'Ratios Calculated fix'!AI$428)/('Ratios Calculated fix'!AI$429-'Ratios Calculated fix'!AI$428)</f>
        <v>0.98396673047462269</v>
      </c>
      <c r="AJ137" s="21">
        <f>('Ratios Calculated fix'!AJ137-'Ratios Calculated fix'!AJ$428)/('Ratios Calculated fix'!AJ$429-'Ratios Calculated fix'!AJ$428)</f>
        <v>0.10428447277482894</v>
      </c>
      <c r="AK137" s="21" t="e">
        <f>('Ratios Calculated fix'!AK137-'Ratios Calculated fix'!AK$428)/('Ratios Calculated fix'!AK$429-'Ratios Calculated fix'!AK$428)</f>
        <v>#DIV/0!</v>
      </c>
      <c r="AL137" s="21" t="e">
        <f>('Ratios Calculated fix'!AL137-'Ratios Calculated fix'!AL$428)/('Ratios Calculated fix'!AL$429-'Ratios Calculated fix'!AL$428)</f>
        <v>#DIV/0!</v>
      </c>
      <c r="AM137" s="21">
        <f>('Ratios Calculated fix'!AM137-'Ratios Calculated fix'!AM$428)/('Ratios Calculated fix'!AM$429-'Ratios Calculated fix'!AM$428)</f>
        <v>0.31049886300906143</v>
      </c>
      <c r="AN137" s="21">
        <f>('Ratios Calculated fix'!AN137-'Ratios Calculated fix'!AN$428)/('Ratios Calculated fix'!AN$429-'Ratios Calculated fix'!AN$428)</f>
        <v>0.27556364892893837</v>
      </c>
      <c r="AO137" s="21">
        <f>('Ratios Calculated fix'!AO137-'Ratios Calculated fix'!AO$428)/('Ratios Calculated fix'!AO$429-'Ratios Calculated fix'!AO$428)</f>
        <v>0.17049495116996383</v>
      </c>
      <c r="AP137" s="21">
        <f>('Ratios Calculated fix'!AP137-'Ratios Calculated fix'!AP$428)/('Ratios Calculated fix'!AP$429-'Ratios Calculated fix'!AP$428)</f>
        <v>0.57536510802521157</v>
      </c>
      <c r="AQ137" s="21">
        <f>('Ratios Calculated fix'!AQ137-'Ratios Calculated fix'!AQ$428)/('Ratios Calculated fix'!AQ$429-'Ratios Calculated fix'!AQ$428)</f>
        <v>0.56996615417296381</v>
      </c>
      <c r="AR137" s="21">
        <f>('Ratios Calculated fix'!AR137-'Ratios Calculated fix'!AR$428)/('Ratios Calculated fix'!AR$429-'Ratios Calculated fix'!AR$428)</f>
        <v>0.27511604832207898</v>
      </c>
      <c r="AS137" s="21">
        <f>('Ratios Calculated fix'!AS137-'Ratios Calculated fix'!AS$428)/('Ratios Calculated fix'!AS$429-'Ratios Calculated fix'!AS$428)</f>
        <v>0.55803438290435881</v>
      </c>
      <c r="AT137" s="21">
        <f>('Ratios Calculated fix'!AT137-'Ratios Calculated fix'!AT$428)/('Ratios Calculated fix'!AT$429-'Ratios Calculated fix'!AT$428)</f>
        <v>0.38375956568951386</v>
      </c>
      <c r="AU137" s="21">
        <f>('Ratios Calculated fix'!AU137-'Ratios Calculated fix'!AU$428)/('Ratios Calculated fix'!AU$429-'Ratios Calculated fix'!AU$428)</f>
        <v>0.67558723309823965</v>
      </c>
      <c r="AV137" s="21" t="e">
        <f>('Ratios Calculated fix'!AV137-'Ratios Calculated fix'!AV$428)/('Ratios Calculated fix'!AV$429-'Ratios Calculated fix'!AV$428)</f>
        <v>#DIV/0!</v>
      </c>
      <c r="AW137" s="21" t="e">
        <f>('Ratios Calculated fix'!AW137-'Ratios Calculated fix'!AW$428)/('Ratios Calculated fix'!AW$429-'Ratios Calculated fix'!AW$428)</f>
        <v>#DIV/0!</v>
      </c>
      <c r="AX137" s="21" t="e">
        <f>('Ratios Calculated fix'!AX137-'Ratios Calculated fix'!AX$428)/('Ratios Calculated fix'!AX$429-'Ratios Calculated fix'!AX$428)</f>
        <v>#DIV/0!</v>
      </c>
      <c r="AY137" s="21">
        <f>('Ratios Calculated fix'!AY137-'Ratios Calculated fix'!AY$428)/('Ratios Calculated fix'!AY$429-'Ratios Calculated fix'!AY$428)</f>
        <v>0.22881124889193127</v>
      </c>
      <c r="AZ137" s="21">
        <f>('Ratios Calculated fix'!AZ137-'Ratios Calculated fix'!AZ$428)/('Ratios Calculated fix'!AZ$429-'Ratios Calculated fix'!AZ$428)</f>
        <v>0.74381045519839761</v>
      </c>
      <c r="BA137" s="21">
        <f>('Ratios Calculated fix'!BA137-'Ratios Calculated fix'!BA$428)/('Ratios Calculated fix'!BA$429-'Ratios Calculated fix'!BA$428)</f>
        <v>0.74517674159990166</v>
      </c>
      <c r="BB137" s="21" t="e">
        <f>('Ratios Calculated fix'!BB137-'Ratios Calculated fix'!BB$428)/('Ratios Calculated fix'!BB$429-'Ratios Calculated fix'!BB$428)</f>
        <v>#DIV/0!</v>
      </c>
      <c r="BC137" s="21">
        <f>('Ratios Calculated fix'!BC137-'Ratios Calculated fix'!BC$428)/('Ratios Calculated fix'!BC$429-'Ratios Calculated fix'!BC$428)</f>
        <v>0.28631609421849352</v>
      </c>
    </row>
    <row r="138" spans="1:55" x14ac:dyDescent="0.2">
      <c r="A138" s="3" t="s">
        <v>451</v>
      </c>
      <c r="B138" s="3" t="s">
        <v>452</v>
      </c>
      <c r="C138" s="3" t="s">
        <v>138</v>
      </c>
      <c r="D138" s="3">
        <v>100699</v>
      </c>
      <c r="E138" s="3" t="s">
        <v>16</v>
      </c>
      <c r="F138" s="3">
        <v>2019</v>
      </c>
      <c r="G138" s="3" t="s">
        <v>17</v>
      </c>
      <c r="H138" s="4">
        <v>43830</v>
      </c>
      <c r="I138" s="4">
        <v>43888</v>
      </c>
      <c r="J138" s="4">
        <v>43888</v>
      </c>
      <c r="K138" s="5">
        <v>578174000</v>
      </c>
      <c r="L138" s="5">
        <v>581368000</v>
      </c>
      <c r="M138" s="3" t="s">
        <v>453</v>
      </c>
      <c r="N138" s="20">
        <f>('Ratios Calculated fix'!N138-'Ratios Calculated fix'!N$428)/('Ratios Calculated fix'!N$429-'Ratios Calculated fix'!N$428)</f>
        <v>3.7519004043779579E-2</v>
      </c>
      <c r="O138" s="21">
        <f>('Ratios Calculated fix'!O138-'Ratios Calculated fix'!O$428)/('Ratios Calculated fix'!O$429-'Ratios Calculated fix'!O$428)</f>
        <v>3.1885070470525599E-2</v>
      </c>
      <c r="P138" s="21">
        <f>('Ratios Calculated fix'!P138-'Ratios Calculated fix'!P$428)/('Ratios Calculated fix'!P$429-'Ratios Calculated fix'!P$428)</f>
        <v>2.7591107072535856E-2</v>
      </c>
      <c r="Q138" s="21">
        <f>('Ratios Calculated fix'!Q138-'Ratios Calculated fix'!Q$428)/('Ratios Calculated fix'!Q$429-'Ratios Calculated fix'!Q$428)</f>
        <v>0.26030520146216224</v>
      </c>
      <c r="R138" s="21">
        <f>('Ratios Calculated fix'!R138-'Ratios Calculated fix'!R$428)/('Ratios Calculated fix'!R$429-'Ratios Calculated fix'!R$428)</f>
        <v>5.6802164037169138E-2</v>
      </c>
      <c r="S138" s="21">
        <f>('Ratios Calculated fix'!S138-'Ratios Calculated fix'!S$428)/('Ratios Calculated fix'!S$429-'Ratios Calculated fix'!S$428)</f>
        <v>1.732047744031388E-2</v>
      </c>
      <c r="T138" s="21">
        <f>('Ratios Calculated fix'!T138-'Ratios Calculated fix'!T$428)/('Ratios Calculated fix'!T$429-'Ratios Calculated fix'!T$428)</f>
        <v>5.4189455242914866E-2</v>
      </c>
      <c r="U138" s="21">
        <f>('Ratios Calculated fix'!U138-'Ratios Calculated fix'!U$428)/('Ratios Calculated fix'!U$429-'Ratios Calculated fix'!U$428)</f>
        <v>0.6457032672887445</v>
      </c>
      <c r="V138" s="21">
        <f>('Ratios Calculated fix'!V138-'Ratios Calculated fix'!V$428)/('Ratios Calculated fix'!V$429-'Ratios Calculated fix'!V$428)</f>
        <v>0.49111105526937032</v>
      </c>
      <c r="W138" s="21">
        <f>('Ratios Calculated fix'!W138-'Ratios Calculated fix'!W$428)/('Ratios Calculated fix'!W$429-'Ratios Calculated fix'!W$428)</f>
        <v>0.62728863564656245</v>
      </c>
      <c r="X138" s="21">
        <f>('Ratios Calculated fix'!X138-'Ratios Calculated fix'!X$428)/('Ratios Calculated fix'!X$429-'Ratios Calculated fix'!X$428)</f>
        <v>8.5309332465884721E-2</v>
      </c>
      <c r="Y138" s="21">
        <f>('Ratios Calculated fix'!Y138-'Ratios Calculated fix'!Y$428)/('Ratios Calculated fix'!Y$429-'Ratios Calculated fix'!Y$428)</f>
        <v>0.47661257539182195</v>
      </c>
      <c r="Z138" s="21">
        <f>('Ratios Calculated fix'!Z138-'Ratios Calculated fix'!Z$428)/('Ratios Calculated fix'!Z$429-'Ratios Calculated fix'!Z$428)</f>
        <v>0.91469066753411521</v>
      </c>
      <c r="AA138" s="21">
        <f>('Ratios Calculated fix'!AA138-'Ratios Calculated fix'!AA$428)/('Ratios Calculated fix'!AA$429-'Ratios Calculated fix'!AA$428)</f>
        <v>0</v>
      </c>
      <c r="AB138" s="21">
        <f>('Ratios Calculated fix'!AB138-'Ratios Calculated fix'!AB$428)/('Ratios Calculated fix'!AB$429-'Ratios Calculated fix'!AB$428)</f>
        <v>0.91401536285455398</v>
      </c>
      <c r="AC138" s="21">
        <f>('Ratios Calculated fix'!AC138-'Ratios Calculated fix'!AC$428)/('Ratios Calculated fix'!AC$429-'Ratios Calculated fix'!AC$428)</f>
        <v>1</v>
      </c>
      <c r="AD138" s="21">
        <f>('Ratios Calculated fix'!AD138-'Ratios Calculated fix'!AD$428)/('Ratios Calculated fix'!AD$429-'Ratios Calculated fix'!AD$428)</f>
        <v>0.63827051331302387</v>
      </c>
      <c r="AE138" s="21">
        <f>('Ratios Calculated fix'!AE138-'Ratios Calculated fix'!AE$428)/('Ratios Calculated fix'!AE$429-'Ratios Calculated fix'!AE$428)</f>
        <v>0.45676458517562668</v>
      </c>
      <c r="AF138" s="21">
        <f>('Ratios Calculated fix'!AF138-'Ratios Calculated fix'!AF$428)/('Ratios Calculated fix'!AF$429-'Ratios Calculated fix'!AF$428)</f>
        <v>0.43457184816400096</v>
      </c>
      <c r="AG138" s="21" t="e">
        <f>('Ratios Calculated fix'!AG138-'Ratios Calculated fix'!AG$428)/('Ratios Calculated fix'!AG$429-'Ratios Calculated fix'!AG$428)</f>
        <v>#DIV/0!</v>
      </c>
      <c r="AH138" s="21" t="e">
        <f>('Ratios Calculated fix'!AH138-'Ratios Calculated fix'!AH$428)/('Ratios Calculated fix'!AH$429-'Ratios Calculated fix'!AH$428)</f>
        <v>#DIV/0!</v>
      </c>
      <c r="AI138" s="21">
        <f>('Ratios Calculated fix'!AI138-'Ratios Calculated fix'!AI$428)/('Ratios Calculated fix'!AI$429-'Ratios Calculated fix'!AI$428)</f>
        <v>0.98617800988755033</v>
      </c>
      <c r="AJ138" s="21">
        <f>('Ratios Calculated fix'!AJ138-'Ratios Calculated fix'!AJ$428)/('Ratios Calculated fix'!AJ$429-'Ratios Calculated fix'!AJ$428)</f>
        <v>0.27953720254308739</v>
      </c>
      <c r="AK138" s="21" t="e">
        <f>('Ratios Calculated fix'!AK138-'Ratios Calculated fix'!AK$428)/('Ratios Calculated fix'!AK$429-'Ratios Calculated fix'!AK$428)</f>
        <v>#DIV/0!</v>
      </c>
      <c r="AL138" s="21" t="e">
        <f>('Ratios Calculated fix'!AL138-'Ratios Calculated fix'!AL$428)/('Ratios Calculated fix'!AL$429-'Ratios Calculated fix'!AL$428)</f>
        <v>#DIV/0!</v>
      </c>
      <c r="AM138" s="21">
        <f>('Ratios Calculated fix'!AM138-'Ratios Calculated fix'!AM$428)/('Ratios Calculated fix'!AM$429-'Ratios Calculated fix'!AM$428)</f>
        <v>0.30999240044110676</v>
      </c>
      <c r="AN138" s="21">
        <f>('Ratios Calculated fix'!AN138-'Ratios Calculated fix'!AN$428)/('Ratios Calculated fix'!AN$429-'Ratios Calculated fix'!AN$428)</f>
        <v>0.27217512123666637</v>
      </c>
      <c r="AO138" s="21">
        <f>('Ratios Calculated fix'!AO138-'Ratios Calculated fix'!AO$428)/('Ratios Calculated fix'!AO$429-'Ratios Calculated fix'!AO$428)</f>
        <v>7.639777901938466E-2</v>
      </c>
      <c r="AP138" s="21">
        <f>('Ratios Calculated fix'!AP138-'Ratios Calculated fix'!AP$428)/('Ratios Calculated fix'!AP$429-'Ratios Calculated fix'!AP$428)</f>
        <v>0.58757859801066648</v>
      </c>
      <c r="AQ138" s="21">
        <f>('Ratios Calculated fix'!AQ138-'Ratios Calculated fix'!AQ$428)/('Ratios Calculated fix'!AQ$429-'Ratios Calculated fix'!AQ$428)</f>
        <v>0.58529277806804991</v>
      </c>
      <c r="AR138" s="21">
        <f>('Ratios Calculated fix'!AR138-'Ratios Calculated fix'!AR$428)/('Ratios Calculated fix'!AR$429-'Ratios Calculated fix'!AR$428)</f>
        <v>0.527754421215619</v>
      </c>
      <c r="AS138" s="21">
        <f>('Ratios Calculated fix'!AS138-'Ratios Calculated fix'!AS$428)/('Ratios Calculated fix'!AS$429-'Ratios Calculated fix'!AS$428)</f>
        <v>0.58786108259984082</v>
      </c>
      <c r="AT138" s="21">
        <f>('Ratios Calculated fix'!AT138-'Ratios Calculated fix'!AT$428)/('Ratios Calculated fix'!AT$429-'Ratios Calculated fix'!AT$428)</f>
        <v>0.47465565555634753</v>
      </c>
      <c r="AU138" s="21">
        <f>('Ratios Calculated fix'!AU138-'Ratios Calculated fix'!AU$428)/('Ratios Calculated fix'!AU$429-'Ratios Calculated fix'!AU$428)</f>
        <v>0.62157953316194825</v>
      </c>
      <c r="AV138" s="21" t="e">
        <f>('Ratios Calculated fix'!AV138-'Ratios Calculated fix'!AV$428)/('Ratios Calculated fix'!AV$429-'Ratios Calculated fix'!AV$428)</f>
        <v>#DIV/0!</v>
      </c>
      <c r="AW138" s="21" t="e">
        <f>('Ratios Calculated fix'!AW138-'Ratios Calculated fix'!AW$428)/('Ratios Calculated fix'!AW$429-'Ratios Calculated fix'!AW$428)</f>
        <v>#DIV/0!</v>
      </c>
      <c r="AX138" s="21" t="e">
        <f>('Ratios Calculated fix'!AX138-'Ratios Calculated fix'!AX$428)/('Ratios Calculated fix'!AX$429-'Ratios Calculated fix'!AX$428)</f>
        <v>#DIV/0!</v>
      </c>
      <c r="AY138" s="21">
        <f>('Ratios Calculated fix'!AY138-'Ratios Calculated fix'!AY$428)/('Ratios Calculated fix'!AY$429-'Ratios Calculated fix'!AY$428)</f>
        <v>0.22285462839009573</v>
      </c>
      <c r="AZ138" s="21">
        <f>('Ratios Calculated fix'!AZ138-'Ratios Calculated fix'!AZ$428)/('Ratios Calculated fix'!AZ$429-'Ratios Calculated fix'!AZ$428)</f>
        <v>0.75017334525595947</v>
      </c>
      <c r="BA138" s="21">
        <f>('Ratios Calculated fix'!BA138-'Ratios Calculated fix'!BA$428)/('Ratios Calculated fix'!BA$429-'Ratios Calculated fix'!BA$428)</f>
        <v>0.74308062260962504</v>
      </c>
      <c r="BB138" s="21" t="e">
        <f>('Ratios Calculated fix'!BB138-'Ratios Calculated fix'!BB$428)/('Ratios Calculated fix'!BB$429-'Ratios Calculated fix'!BB$428)</f>
        <v>#DIV/0!</v>
      </c>
      <c r="BC138" s="21">
        <f>('Ratios Calculated fix'!BC138-'Ratios Calculated fix'!BC$428)/('Ratios Calculated fix'!BC$429-'Ratios Calculated fix'!BC$428)</f>
        <v>0.1863328665945406</v>
      </c>
    </row>
    <row r="139" spans="1:55" x14ac:dyDescent="0.2">
      <c r="A139" s="3" t="s">
        <v>457</v>
      </c>
      <c r="B139" s="3" t="s">
        <v>458</v>
      </c>
      <c r="C139" s="3" t="s">
        <v>72</v>
      </c>
      <c r="D139" s="3">
        <v>378138</v>
      </c>
      <c r="E139" s="3" t="s">
        <v>16</v>
      </c>
      <c r="F139" s="3">
        <v>2019</v>
      </c>
      <c r="G139" s="3" t="s">
        <v>17</v>
      </c>
      <c r="H139" s="4">
        <v>43830</v>
      </c>
      <c r="I139" s="4">
        <v>43882</v>
      </c>
      <c r="J139" s="4">
        <v>43882</v>
      </c>
      <c r="K139" s="5">
        <v>85335000</v>
      </c>
      <c r="L139" s="5">
        <v>86288000</v>
      </c>
      <c r="M139" s="3" t="s">
        <v>459</v>
      </c>
      <c r="N139" s="20">
        <f>('Ratios Calculated fix'!N139-'Ratios Calculated fix'!N$428)/('Ratios Calculated fix'!N$429-'Ratios Calculated fix'!N$428)</f>
        <v>5.6773329467120597E-2</v>
      </c>
      <c r="O139" s="21">
        <f>('Ratios Calculated fix'!O139-'Ratios Calculated fix'!O$428)/('Ratios Calculated fix'!O$429-'Ratios Calculated fix'!O$428)</f>
        <v>5.6773329467120597E-2</v>
      </c>
      <c r="P139" s="21">
        <f>('Ratios Calculated fix'!P139-'Ratios Calculated fix'!P$428)/('Ratios Calculated fix'!P$429-'Ratios Calculated fix'!P$428)</f>
        <v>0.10451031224417089</v>
      </c>
      <c r="Q139" s="21">
        <f>('Ratios Calculated fix'!Q139-'Ratios Calculated fix'!Q$428)/('Ratios Calculated fix'!Q$429-'Ratios Calculated fix'!Q$428)</f>
        <v>0.26079557179079937</v>
      </c>
      <c r="R139" s="21">
        <f>('Ratios Calculated fix'!R139-'Ratios Calculated fix'!R$428)/('Ratios Calculated fix'!R$429-'Ratios Calculated fix'!R$428)</f>
        <v>0.14308583085915602</v>
      </c>
      <c r="S139" s="21">
        <f>('Ratios Calculated fix'!S139-'Ratios Calculated fix'!S$428)/('Ratios Calculated fix'!S$429-'Ratios Calculated fix'!S$428)</f>
        <v>1.1112430734404533E-2</v>
      </c>
      <c r="T139" s="21">
        <f>('Ratios Calculated fix'!T139-'Ratios Calculated fix'!T$428)/('Ratios Calculated fix'!T$429-'Ratios Calculated fix'!T$428)</f>
        <v>0.14251389507903844</v>
      </c>
      <c r="U139" s="21">
        <f>('Ratios Calculated fix'!U139-'Ratios Calculated fix'!U$428)/('Ratios Calculated fix'!U$429-'Ratios Calculated fix'!U$428)</f>
        <v>0.65467307998716207</v>
      </c>
      <c r="V139" s="21">
        <f>('Ratios Calculated fix'!V139-'Ratios Calculated fix'!V$428)/('Ratios Calculated fix'!V$429-'Ratios Calculated fix'!V$428)</f>
        <v>0.49023408863349666</v>
      </c>
      <c r="W139" s="21">
        <f>('Ratios Calculated fix'!W139-'Ratios Calculated fix'!W$428)/('Ratios Calculated fix'!W$429-'Ratios Calculated fix'!W$428)</f>
        <v>0.63682681310626887</v>
      </c>
      <c r="X139" s="21">
        <f>('Ratios Calculated fix'!X139-'Ratios Calculated fix'!X$428)/('Ratios Calculated fix'!X$429-'Ratios Calculated fix'!X$428)</f>
        <v>9.3804817439566937E-2</v>
      </c>
      <c r="Y139" s="21">
        <f>('Ratios Calculated fix'!Y139-'Ratios Calculated fix'!Y$428)/('Ratios Calculated fix'!Y$429-'Ratios Calculated fix'!Y$428)</f>
        <v>0.50540948245971051</v>
      </c>
      <c r="Z139" s="21">
        <f>('Ratios Calculated fix'!Z139-'Ratios Calculated fix'!Z$428)/('Ratios Calculated fix'!Z$429-'Ratios Calculated fix'!Z$428)</f>
        <v>0.90619518256043308</v>
      </c>
      <c r="AA139" s="21">
        <f>('Ratios Calculated fix'!AA139-'Ratios Calculated fix'!AA$428)/('Ratios Calculated fix'!AA$429-'Ratios Calculated fix'!AA$428)</f>
        <v>0.3831061653842307</v>
      </c>
      <c r="AB139" s="21">
        <f>('Ratios Calculated fix'!AB139-'Ratios Calculated fix'!AB$428)/('Ratios Calculated fix'!AB$429-'Ratios Calculated fix'!AB$428)</f>
        <v>0.90428043758840537</v>
      </c>
      <c r="AC139" s="21">
        <f>('Ratios Calculated fix'!AC139-'Ratios Calculated fix'!AC$428)/('Ratios Calculated fix'!AC$429-'Ratios Calculated fix'!AC$428)</f>
        <v>0.48259575923023407</v>
      </c>
      <c r="AD139" s="21">
        <f>('Ratios Calculated fix'!AD139-'Ratios Calculated fix'!AD$428)/('Ratios Calculated fix'!AD$429-'Ratios Calculated fix'!AD$428)</f>
        <v>0.45510201099753556</v>
      </c>
      <c r="AE139" s="21">
        <f>('Ratios Calculated fix'!AE139-'Ratios Calculated fix'!AE$428)/('Ratios Calculated fix'!AE$429-'Ratios Calculated fix'!AE$428)</f>
        <v>0.51744115778136024</v>
      </c>
      <c r="AF139" s="21">
        <f>('Ratios Calculated fix'!AF139-'Ratios Calculated fix'!AF$428)/('Ratios Calculated fix'!AF$429-'Ratios Calculated fix'!AF$428)</f>
        <v>0.38081202872641745</v>
      </c>
      <c r="AG139" s="21" t="e">
        <f>('Ratios Calculated fix'!AG139-'Ratios Calculated fix'!AG$428)/('Ratios Calculated fix'!AG$429-'Ratios Calculated fix'!AG$428)</f>
        <v>#DIV/0!</v>
      </c>
      <c r="AH139" s="21" t="e">
        <f>('Ratios Calculated fix'!AH139-'Ratios Calculated fix'!AH$428)/('Ratios Calculated fix'!AH$429-'Ratios Calculated fix'!AH$428)</f>
        <v>#DIV/0!</v>
      </c>
      <c r="AI139" s="21">
        <f>('Ratios Calculated fix'!AI139-'Ratios Calculated fix'!AI$428)/('Ratios Calculated fix'!AI$429-'Ratios Calculated fix'!AI$428)</f>
        <v>0.99083557248453502</v>
      </c>
      <c r="AJ139" s="21">
        <f>('Ratios Calculated fix'!AJ139-'Ratios Calculated fix'!AJ$428)/('Ratios Calculated fix'!AJ$429-'Ratios Calculated fix'!AJ$428)</f>
        <v>0.21941858999633471</v>
      </c>
      <c r="AK139" s="21" t="e">
        <f>('Ratios Calculated fix'!AK139-'Ratios Calculated fix'!AK$428)/('Ratios Calculated fix'!AK$429-'Ratios Calculated fix'!AK$428)</f>
        <v>#DIV/0!</v>
      </c>
      <c r="AL139" s="21" t="e">
        <f>('Ratios Calculated fix'!AL139-'Ratios Calculated fix'!AL$428)/('Ratios Calculated fix'!AL$429-'Ratios Calculated fix'!AL$428)</f>
        <v>#DIV/0!</v>
      </c>
      <c r="AM139" s="21">
        <f>('Ratios Calculated fix'!AM139-'Ratios Calculated fix'!AM$428)/('Ratios Calculated fix'!AM$429-'Ratios Calculated fix'!AM$428)</f>
        <v>0.30531021274771275</v>
      </c>
      <c r="AN139" s="21">
        <f>('Ratios Calculated fix'!AN139-'Ratios Calculated fix'!AN$428)/('Ratios Calculated fix'!AN$429-'Ratios Calculated fix'!AN$428)</f>
        <v>0.27144822577245126</v>
      </c>
      <c r="AO139" s="21">
        <f>('Ratios Calculated fix'!AO139-'Ratios Calculated fix'!AO$428)/('Ratios Calculated fix'!AO$429-'Ratios Calculated fix'!AO$428)</f>
        <v>4.3286670450012762E-2</v>
      </c>
      <c r="AP139" s="21">
        <f>('Ratios Calculated fix'!AP139-'Ratios Calculated fix'!AP$428)/('Ratios Calculated fix'!AP$429-'Ratios Calculated fix'!AP$428)</f>
        <v>0.57503475912061019</v>
      </c>
      <c r="AQ139" s="21">
        <f>('Ratios Calculated fix'!AQ139-'Ratios Calculated fix'!AQ$428)/('Ratios Calculated fix'!AQ$429-'Ratios Calculated fix'!AQ$428)</f>
        <v>0.46014364576886707</v>
      </c>
      <c r="AR139" s="21">
        <f>('Ratios Calculated fix'!AR139-'Ratios Calculated fix'!AR$428)/('Ratios Calculated fix'!AR$429-'Ratios Calculated fix'!AR$428)</f>
        <v>0.47719640479988212</v>
      </c>
      <c r="AS139" s="21">
        <f>('Ratios Calculated fix'!AS139-'Ratios Calculated fix'!AS$428)/('Ratios Calculated fix'!AS$429-'Ratios Calculated fix'!AS$428)</f>
        <v>0.82739005347256667</v>
      </c>
      <c r="AT139" s="21">
        <f>('Ratios Calculated fix'!AT139-'Ratios Calculated fix'!AT$428)/('Ratios Calculated fix'!AT$429-'Ratios Calculated fix'!AT$428)</f>
        <v>0.34247388940630735</v>
      </c>
      <c r="AU139" s="21">
        <f>('Ratios Calculated fix'!AU139-'Ratios Calculated fix'!AU$428)/('Ratios Calculated fix'!AU$429-'Ratios Calculated fix'!AU$428)</f>
        <v>0.31371606104585792</v>
      </c>
      <c r="AV139" s="21" t="e">
        <f>('Ratios Calculated fix'!AV139-'Ratios Calculated fix'!AV$428)/('Ratios Calculated fix'!AV$429-'Ratios Calculated fix'!AV$428)</f>
        <v>#DIV/0!</v>
      </c>
      <c r="AW139" s="21" t="e">
        <f>('Ratios Calculated fix'!AW139-'Ratios Calculated fix'!AW$428)/('Ratios Calculated fix'!AW$429-'Ratios Calculated fix'!AW$428)</f>
        <v>#DIV/0!</v>
      </c>
      <c r="AX139" s="21" t="e">
        <f>('Ratios Calculated fix'!AX139-'Ratios Calculated fix'!AX$428)/('Ratios Calculated fix'!AX$429-'Ratios Calculated fix'!AX$428)</f>
        <v>#DIV/0!</v>
      </c>
      <c r="AY139" s="21">
        <f>('Ratios Calculated fix'!AY139-'Ratios Calculated fix'!AY$428)/('Ratios Calculated fix'!AY$429-'Ratios Calculated fix'!AY$428)</f>
        <v>0.40542243769584391</v>
      </c>
      <c r="AZ139" s="21">
        <f>('Ratios Calculated fix'!AZ139-'Ratios Calculated fix'!AZ$428)/('Ratios Calculated fix'!AZ$429-'Ratios Calculated fix'!AZ$428)</f>
        <v>0.8491530693353041</v>
      </c>
      <c r="BA139" s="21">
        <f>('Ratios Calculated fix'!BA139-'Ratios Calculated fix'!BA$428)/('Ratios Calculated fix'!BA$429-'Ratios Calculated fix'!BA$428)</f>
        <v>0.72639255129498947</v>
      </c>
      <c r="BB139" s="21" t="e">
        <f>('Ratios Calculated fix'!BB139-'Ratios Calculated fix'!BB$428)/('Ratios Calculated fix'!BB$429-'Ratios Calculated fix'!BB$428)</f>
        <v>#DIV/0!</v>
      </c>
      <c r="BC139" s="21">
        <f>('Ratios Calculated fix'!BC139-'Ratios Calculated fix'!BC$428)/('Ratios Calculated fix'!BC$429-'Ratios Calculated fix'!BC$428)</f>
        <v>0.18398909061323301</v>
      </c>
    </row>
    <row r="140" spans="1:55" x14ac:dyDescent="0.2">
      <c r="A140" s="7" t="s">
        <v>460</v>
      </c>
      <c r="B140" s="7" t="s">
        <v>461</v>
      </c>
      <c r="C140" s="3" t="s">
        <v>72</v>
      </c>
      <c r="D140" s="7">
        <v>421306</v>
      </c>
      <c r="E140" s="7" t="s">
        <v>16</v>
      </c>
      <c r="F140" s="7">
        <v>2018</v>
      </c>
      <c r="G140" s="7" t="s">
        <v>17</v>
      </c>
      <c r="H140" s="8">
        <v>43465</v>
      </c>
      <c r="I140" s="8">
        <v>43517</v>
      </c>
      <c r="J140" s="8">
        <v>43591</v>
      </c>
      <c r="K140" s="9">
        <v>368450000</v>
      </c>
      <c r="L140" s="9">
        <v>384455000</v>
      </c>
      <c r="M140" s="10" t="s">
        <v>462</v>
      </c>
      <c r="N140" s="20">
        <f>('Ratios Calculated fix'!N140-'Ratios Calculated fix'!N$428)/('Ratios Calculated fix'!N$429-'Ratios Calculated fix'!N$428)</f>
        <v>7.6009214082367138E-4</v>
      </c>
      <c r="O140" s="21">
        <f>('Ratios Calculated fix'!O140-'Ratios Calculated fix'!O$428)/('Ratios Calculated fix'!O$429-'Ratios Calculated fix'!O$428)</f>
        <v>7.6009214082367138E-4</v>
      </c>
      <c r="P140" s="21">
        <f>('Ratios Calculated fix'!P140-'Ratios Calculated fix'!P$428)/('Ratios Calculated fix'!P$429-'Ratios Calculated fix'!P$428)</f>
        <v>1.4231552877115637E-3</v>
      </c>
      <c r="Q140" s="21">
        <f>('Ratios Calculated fix'!Q140-'Ratios Calculated fix'!Q$428)/('Ratios Calculated fix'!Q$429-'Ratios Calculated fix'!Q$428)</f>
        <v>0.26052748860987773</v>
      </c>
      <c r="R140" s="21">
        <f>('Ratios Calculated fix'!R140-'Ratios Calculated fix'!R$428)/('Ratios Calculated fix'!R$429-'Ratios Calculated fix'!R$428)</f>
        <v>0.11516779375132769</v>
      </c>
      <c r="S140" s="21">
        <f>('Ratios Calculated fix'!S140-'Ratios Calculated fix'!S$428)/('Ratios Calculated fix'!S$429-'Ratios Calculated fix'!S$428)</f>
        <v>0.28998676742794027</v>
      </c>
      <c r="T140" s="21">
        <f>('Ratios Calculated fix'!T140-'Ratios Calculated fix'!T$428)/('Ratios Calculated fix'!T$429-'Ratios Calculated fix'!T$428)</f>
        <v>6.2769353376483511E-2</v>
      </c>
      <c r="U140" s="21">
        <f>('Ratios Calculated fix'!U140-'Ratios Calculated fix'!U$428)/('Ratios Calculated fix'!U$429-'Ratios Calculated fix'!U$428)</f>
        <v>0.65144190258084711</v>
      </c>
      <c r="V140" s="21">
        <f>('Ratios Calculated fix'!V140-'Ratios Calculated fix'!V$428)/('Ratios Calculated fix'!V$429-'Ratios Calculated fix'!V$428)</f>
        <v>0.53785125111115684</v>
      </c>
      <c r="W140" s="21">
        <f>('Ratios Calculated fix'!W140-'Ratios Calculated fix'!W$428)/('Ratios Calculated fix'!W$429-'Ratios Calculated fix'!W$428)</f>
        <v>0.62832749791572984</v>
      </c>
      <c r="X140" s="21">
        <f>('Ratios Calculated fix'!X140-'Ratios Calculated fix'!X$428)/('Ratios Calculated fix'!X$429-'Ratios Calculated fix'!X$428)</f>
        <v>4.2758057486836781E-3</v>
      </c>
      <c r="Y140" s="21">
        <f>('Ratios Calculated fix'!Y140-'Ratios Calculated fix'!Y$428)/('Ratios Calculated fix'!Y$429-'Ratios Calculated fix'!Y$428)</f>
        <v>0.47438348783860818</v>
      </c>
      <c r="Z140" s="21">
        <f>('Ratios Calculated fix'!Z140-'Ratios Calculated fix'!Z$428)/('Ratios Calculated fix'!Z$429-'Ratios Calculated fix'!Z$428)</f>
        <v>0.99572419425131631</v>
      </c>
      <c r="AA140" s="21">
        <f>('Ratios Calculated fix'!AA140-'Ratios Calculated fix'!AA$428)/('Ratios Calculated fix'!AA$429-'Ratios Calculated fix'!AA$428)</f>
        <v>0</v>
      </c>
      <c r="AB140" s="21">
        <f>('Ratios Calculated fix'!AB140-'Ratios Calculated fix'!AB$428)/('Ratios Calculated fix'!AB$429-'Ratios Calculated fix'!AB$428)</f>
        <v>0.90941526724813715</v>
      </c>
      <c r="AC140" s="21">
        <f>('Ratios Calculated fix'!AC140-'Ratios Calculated fix'!AC$428)/('Ratios Calculated fix'!AC$429-'Ratios Calculated fix'!AC$428)</f>
        <v>0.79231889071891848</v>
      </c>
      <c r="AD140" s="21">
        <f>('Ratios Calculated fix'!AD140-'Ratios Calculated fix'!AD$428)/('Ratios Calculated fix'!AD$429-'Ratios Calculated fix'!AD$428)</f>
        <v>0.80483985912971956</v>
      </c>
      <c r="AE140" s="21">
        <f>('Ratios Calculated fix'!AE140-'Ratios Calculated fix'!AE$428)/('Ratios Calculated fix'!AE$429-'Ratios Calculated fix'!AE$428)</f>
        <v>0.65790054990429836</v>
      </c>
      <c r="AF140" s="21">
        <f>('Ratios Calculated fix'!AF140-'Ratios Calculated fix'!AF$428)/('Ratios Calculated fix'!AF$429-'Ratios Calculated fix'!AF$428)</f>
        <v>0.90139185413990552</v>
      </c>
      <c r="AG140" s="21" t="e">
        <f>('Ratios Calculated fix'!AG140-'Ratios Calculated fix'!AG$428)/('Ratios Calculated fix'!AG$429-'Ratios Calculated fix'!AG$428)</f>
        <v>#DIV/0!</v>
      </c>
      <c r="AH140" s="21" t="e">
        <f>('Ratios Calculated fix'!AH140-'Ratios Calculated fix'!AH$428)/('Ratios Calculated fix'!AH$429-'Ratios Calculated fix'!AH$428)</f>
        <v>#DIV/0!</v>
      </c>
      <c r="AI140" s="21">
        <f>('Ratios Calculated fix'!AI140-'Ratios Calculated fix'!AI$428)/('Ratios Calculated fix'!AI$429-'Ratios Calculated fix'!AI$428)</f>
        <v>0.97865001799228168</v>
      </c>
      <c r="AJ140" s="21">
        <f>('Ratios Calculated fix'!AJ140-'Ratios Calculated fix'!AJ$428)/('Ratios Calculated fix'!AJ$429-'Ratios Calculated fix'!AJ$428)</f>
        <v>8.4967474335090942E-2</v>
      </c>
      <c r="AK140" s="21" t="e">
        <f>('Ratios Calculated fix'!AK140-'Ratios Calculated fix'!AK$428)/('Ratios Calculated fix'!AK$429-'Ratios Calculated fix'!AK$428)</f>
        <v>#DIV/0!</v>
      </c>
      <c r="AL140" s="21" t="e">
        <f>('Ratios Calculated fix'!AL140-'Ratios Calculated fix'!AL$428)/('Ratios Calculated fix'!AL$429-'Ratios Calculated fix'!AL$428)</f>
        <v>#DIV/0!</v>
      </c>
      <c r="AM140" s="21">
        <f>('Ratios Calculated fix'!AM140-'Ratios Calculated fix'!AM$428)/('Ratios Calculated fix'!AM$429-'Ratios Calculated fix'!AM$428)</f>
        <v>0.31820027496075998</v>
      </c>
      <c r="AN140" s="21">
        <f>('Ratios Calculated fix'!AN140-'Ratios Calculated fix'!AN$428)/('Ratios Calculated fix'!AN$429-'Ratios Calculated fix'!AN$428)</f>
        <v>0.27067482404362481</v>
      </c>
      <c r="AO140" s="21">
        <f>('Ratios Calculated fix'!AO140-'Ratios Calculated fix'!AO$428)/('Ratios Calculated fix'!AO$429-'Ratios Calculated fix'!AO$428)</f>
        <v>1.6108275230032144E-2</v>
      </c>
      <c r="AP140" s="21">
        <f>('Ratios Calculated fix'!AP140-'Ratios Calculated fix'!AP$428)/('Ratios Calculated fix'!AP$429-'Ratios Calculated fix'!AP$428)</f>
        <v>0.57120226675951569</v>
      </c>
      <c r="AQ140" s="21">
        <f>('Ratios Calculated fix'!AQ140-'Ratios Calculated fix'!AQ$428)/('Ratios Calculated fix'!AQ$429-'Ratios Calculated fix'!AQ$428)</f>
        <v>0.78895568097127433</v>
      </c>
      <c r="AR140" s="21">
        <f>('Ratios Calculated fix'!AR140-'Ratios Calculated fix'!AR$428)/('Ratios Calculated fix'!AR$429-'Ratios Calculated fix'!AR$428)</f>
        <v>0.6464623342231467</v>
      </c>
      <c r="AS140" s="21">
        <f>('Ratios Calculated fix'!AS140-'Ratios Calculated fix'!AS$428)/('Ratios Calculated fix'!AS$429-'Ratios Calculated fix'!AS$428)</f>
        <v>0</v>
      </c>
      <c r="AT140" s="21">
        <f>('Ratios Calculated fix'!AT140-'Ratios Calculated fix'!AT$428)/('Ratios Calculated fix'!AT$429-'Ratios Calculated fix'!AT$428)</f>
        <v>0.30569282127292885</v>
      </c>
      <c r="AU140" s="21">
        <f>('Ratios Calculated fix'!AU140-'Ratios Calculated fix'!AU$428)/('Ratios Calculated fix'!AU$429-'Ratios Calculated fix'!AU$428)</f>
        <v>0.7482478691853105</v>
      </c>
      <c r="AV140" s="21" t="e">
        <f>('Ratios Calculated fix'!AV140-'Ratios Calculated fix'!AV$428)/('Ratios Calculated fix'!AV$429-'Ratios Calculated fix'!AV$428)</f>
        <v>#DIV/0!</v>
      </c>
      <c r="AW140" s="21" t="e">
        <f>('Ratios Calculated fix'!AW140-'Ratios Calculated fix'!AW$428)/('Ratios Calculated fix'!AW$429-'Ratios Calculated fix'!AW$428)</f>
        <v>#DIV/0!</v>
      </c>
      <c r="AX140" s="21" t="e">
        <f>('Ratios Calculated fix'!AX140-'Ratios Calculated fix'!AX$428)/('Ratios Calculated fix'!AX$429-'Ratios Calculated fix'!AX$428)</f>
        <v>#DIV/0!</v>
      </c>
      <c r="AY140" s="21">
        <f>('Ratios Calculated fix'!AY140-'Ratios Calculated fix'!AY$428)/('Ratios Calculated fix'!AY$429-'Ratios Calculated fix'!AY$428)</f>
        <v>0.2993702112636964</v>
      </c>
      <c r="AZ140" s="21">
        <f>('Ratios Calculated fix'!AZ140-'Ratios Calculated fix'!AZ$428)/('Ratios Calculated fix'!AZ$429-'Ratios Calculated fix'!AZ$428)</f>
        <v>0.80001775479859283</v>
      </c>
      <c r="BA140" s="21">
        <f>('Ratios Calculated fix'!BA140-'Ratios Calculated fix'!BA$428)/('Ratios Calculated fix'!BA$429-'Ratios Calculated fix'!BA$428)</f>
        <v>0.74459418657564036</v>
      </c>
      <c r="BB140" s="21" t="e">
        <f>('Ratios Calculated fix'!BB140-'Ratios Calculated fix'!BB$428)/('Ratios Calculated fix'!BB$429-'Ratios Calculated fix'!BB$428)</f>
        <v>#DIV/0!</v>
      </c>
      <c r="BC140" s="21">
        <f>('Ratios Calculated fix'!BC140-'Ratios Calculated fix'!BC$428)/('Ratios Calculated fix'!BC$429-'Ratios Calculated fix'!BC$428)</f>
        <v>0.18796546307961581</v>
      </c>
    </row>
    <row r="141" spans="1:55" x14ac:dyDescent="0.2">
      <c r="A141" s="3" t="s">
        <v>472</v>
      </c>
      <c r="B141" s="3" t="s">
        <v>473</v>
      </c>
      <c r="C141" s="3" t="s">
        <v>52</v>
      </c>
      <c r="D141" s="3">
        <v>378141</v>
      </c>
      <c r="E141" s="3" t="s">
        <v>16</v>
      </c>
      <c r="F141" s="3">
        <v>2019</v>
      </c>
      <c r="G141" s="3" t="s">
        <v>17</v>
      </c>
      <c r="H141" s="4">
        <v>43830</v>
      </c>
      <c r="I141" s="4">
        <v>43888</v>
      </c>
      <c r="J141" s="4">
        <v>43888</v>
      </c>
      <c r="K141" s="5">
        <v>324337584</v>
      </c>
      <c r="L141" s="5">
        <v>327053630</v>
      </c>
      <c r="M141" s="3" t="s">
        <v>474</v>
      </c>
      <c r="N141" s="20">
        <f>('Ratios Calculated fix'!N141-'Ratios Calculated fix'!N$428)/('Ratios Calculated fix'!N$429-'Ratios Calculated fix'!N$428)</f>
        <v>1.9388536471789248E-2</v>
      </c>
      <c r="O141" s="21">
        <f>('Ratios Calculated fix'!O141-'Ratios Calculated fix'!O$428)/('Ratios Calculated fix'!O$429-'Ratios Calculated fix'!O$428)</f>
        <v>1.7416163569842637E-2</v>
      </c>
      <c r="P141" s="21">
        <f>('Ratios Calculated fix'!P141-'Ratios Calculated fix'!P$428)/('Ratios Calculated fix'!P$429-'Ratios Calculated fix'!P$428)</f>
        <v>9.5856949929327127E-4</v>
      </c>
      <c r="Q141" s="21">
        <f>('Ratios Calculated fix'!Q141-'Ratios Calculated fix'!Q$428)/('Ratios Calculated fix'!Q$429-'Ratios Calculated fix'!Q$428)</f>
        <v>0.26493019985954219</v>
      </c>
      <c r="R141" s="21">
        <f>('Ratios Calculated fix'!R141-'Ratios Calculated fix'!R$428)/('Ratios Calculated fix'!R$429-'Ratios Calculated fix'!R$428)</f>
        <v>9.0284537549018246E-2</v>
      </c>
      <c r="S141" s="21">
        <f>('Ratios Calculated fix'!S141-'Ratios Calculated fix'!S$428)/('Ratios Calculated fix'!S$429-'Ratios Calculated fix'!S$428)</f>
        <v>2.2010985190065689E-2</v>
      </c>
      <c r="T141" s="21">
        <f>('Ratios Calculated fix'!T141-'Ratios Calculated fix'!T$428)/('Ratios Calculated fix'!T$429-'Ratios Calculated fix'!T$428)</f>
        <v>8.7151719311264794E-2</v>
      </c>
      <c r="U141" s="21">
        <f>('Ratios Calculated fix'!U141-'Ratios Calculated fix'!U$428)/('Ratios Calculated fix'!U$429-'Ratios Calculated fix'!U$428)</f>
        <v>0.65505629526523101</v>
      </c>
      <c r="V141" s="21">
        <f>('Ratios Calculated fix'!V141-'Ratios Calculated fix'!V$428)/('Ratios Calculated fix'!V$429-'Ratios Calculated fix'!V$428)</f>
        <v>0.49464042136071279</v>
      </c>
      <c r="W141" s="21">
        <f>('Ratios Calculated fix'!W141-'Ratios Calculated fix'!W$428)/('Ratios Calculated fix'!W$429-'Ratios Calculated fix'!W$428)</f>
        <v>0.63675862081668111</v>
      </c>
      <c r="X141" s="21">
        <f>('Ratios Calculated fix'!X141-'Ratios Calculated fix'!X$428)/('Ratios Calculated fix'!X$429-'Ratios Calculated fix'!X$428)</f>
        <v>4.6714296706138067E-2</v>
      </c>
      <c r="Y141" s="21">
        <f>('Ratios Calculated fix'!Y141-'Ratios Calculated fix'!Y$428)/('Ratios Calculated fix'!Y$429-'Ratios Calculated fix'!Y$428)</f>
        <v>0.45429566235666874</v>
      </c>
      <c r="Z141" s="21">
        <f>('Ratios Calculated fix'!Z141-'Ratios Calculated fix'!Z$428)/('Ratios Calculated fix'!Z$429-'Ratios Calculated fix'!Z$428)</f>
        <v>0.95328570329386197</v>
      </c>
      <c r="AA141" s="21">
        <f>('Ratios Calculated fix'!AA141-'Ratios Calculated fix'!AA$428)/('Ratios Calculated fix'!AA$429-'Ratios Calculated fix'!AA$428)</f>
        <v>0.19839593221275936</v>
      </c>
      <c r="AB141" s="21">
        <f>('Ratios Calculated fix'!AB141-'Ratios Calculated fix'!AB$428)/('Ratios Calculated fix'!AB$429-'Ratios Calculated fix'!AB$428)</f>
        <v>0.85760542005056328</v>
      </c>
      <c r="AC141" s="21">
        <f>('Ratios Calculated fix'!AC141-'Ratios Calculated fix'!AC$428)/('Ratios Calculated fix'!AC$429-'Ratios Calculated fix'!AC$428)</f>
        <v>0.66294533546647272</v>
      </c>
      <c r="AD141" s="21">
        <f>('Ratios Calculated fix'!AD141-'Ratios Calculated fix'!AD$428)/('Ratios Calculated fix'!AD$429-'Ratios Calculated fix'!AD$428)</f>
        <v>0.63150790284820291</v>
      </c>
      <c r="AE141" s="21">
        <f>('Ratios Calculated fix'!AE141-'Ratios Calculated fix'!AE$428)/('Ratios Calculated fix'!AE$429-'Ratios Calculated fix'!AE$428)</f>
        <v>0.62975760886825793</v>
      </c>
      <c r="AF141" s="21">
        <f>('Ratios Calculated fix'!AF141-'Ratios Calculated fix'!AF$428)/('Ratios Calculated fix'!AF$429-'Ratios Calculated fix'!AF$428)</f>
        <v>0.40331319442932884</v>
      </c>
      <c r="AG141" s="21" t="e">
        <f>('Ratios Calculated fix'!AG141-'Ratios Calculated fix'!AG$428)/('Ratios Calculated fix'!AG$429-'Ratios Calculated fix'!AG$428)</f>
        <v>#DIV/0!</v>
      </c>
      <c r="AH141" s="21" t="e">
        <f>('Ratios Calculated fix'!AH141-'Ratios Calculated fix'!AH$428)/('Ratios Calculated fix'!AH$429-'Ratios Calculated fix'!AH$428)</f>
        <v>#DIV/0!</v>
      </c>
      <c r="AI141" s="21">
        <f>('Ratios Calculated fix'!AI141-'Ratios Calculated fix'!AI$428)/('Ratios Calculated fix'!AI$429-'Ratios Calculated fix'!AI$428)</f>
        <v>0.98732475057060698</v>
      </c>
      <c r="AJ141" s="21">
        <f>('Ratios Calculated fix'!AJ141-'Ratios Calculated fix'!AJ$428)/('Ratios Calculated fix'!AJ$429-'Ratios Calculated fix'!AJ$428)</f>
        <v>0.1308299296034984</v>
      </c>
      <c r="AK141" s="21" t="e">
        <f>('Ratios Calculated fix'!AK141-'Ratios Calculated fix'!AK$428)/('Ratios Calculated fix'!AK$429-'Ratios Calculated fix'!AK$428)</f>
        <v>#DIV/0!</v>
      </c>
      <c r="AL141" s="21" t="e">
        <f>('Ratios Calculated fix'!AL141-'Ratios Calculated fix'!AL$428)/('Ratios Calculated fix'!AL$429-'Ratios Calculated fix'!AL$428)</f>
        <v>#DIV/0!</v>
      </c>
      <c r="AM141" s="21">
        <f>('Ratios Calculated fix'!AM141-'Ratios Calculated fix'!AM$428)/('Ratios Calculated fix'!AM$429-'Ratios Calculated fix'!AM$428)</f>
        <v>0.30752011773321114</v>
      </c>
      <c r="AN141" s="21">
        <f>('Ratios Calculated fix'!AN141-'Ratios Calculated fix'!AN$428)/('Ratios Calculated fix'!AN$429-'Ratios Calculated fix'!AN$428)</f>
        <v>0.27217908552709019</v>
      </c>
      <c r="AO141" s="21">
        <f>('Ratios Calculated fix'!AO141-'Ratios Calculated fix'!AO$428)/('Ratios Calculated fix'!AO$429-'Ratios Calculated fix'!AO$428)</f>
        <v>3.8694873246071348E-2</v>
      </c>
      <c r="AP141" s="21">
        <f>('Ratios Calculated fix'!AP141-'Ratios Calculated fix'!AP$428)/('Ratios Calculated fix'!AP$429-'Ratios Calculated fix'!AP$428)</f>
        <v>0.56698591801338494</v>
      </c>
      <c r="AQ141" s="21">
        <f>('Ratios Calculated fix'!AQ141-'Ratios Calculated fix'!AQ$428)/('Ratios Calculated fix'!AQ$429-'Ratios Calculated fix'!AQ$428)</f>
        <v>0.48516016256046757</v>
      </c>
      <c r="AR141" s="21">
        <f>('Ratios Calculated fix'!AR141-'Ratios Calculated fix'!AR$428)/('Ratios Calculated fix'!AR$429-'Ratios Calculated fix'!AR$428)</f>
        <v>0.40710530252743737</v>
      </c>
      <c r="AS141" s="21">
        <f>('Ratios Calculated fix'!AS141-'Ratios Calculated fix'!AS$428)/('Ratios Calculated fix'!AS$429-'Ratios Calculated fix'!AS$428)</f>
        <v>0.63983785389854753</v>
      </c>
      <c r="AT141" s="21">
        <f>('Ratios Calculated fix'!AT141-'Ratios Calculated fix'!AT$428)/('Ratios Calculated fix'!AT$429-'Ratios Calculated fix'!AT$428)</f>
        <v>0.29910558013031679</v>
      </c>
      <c r="AU141" s="21">
        <f>('Ratios Calculated fix'!AU141-'Ratios Calculated fix'!AU$428)/('Ratios Calculated fix'!AU$429-'Ratios Calculated fix'!AU$428)</f>
        <v>0.58060323320609386</v>
      </c>
      <c r="AV141" s="21" t="e">
        <f>('Ratios Calculated fix'!AV141-'Ratios Calculated fix'!AV$428)/('Ratios Calculated fix'!AV$429-'Ratios Calculated fix'!AV$428)</f>
        <v>#DIV/0!</v>
      </c>
      <c r="AW141" s="21" t="e">
        <f>('Ratios Calculated fix'!AW141-'Ratios Calculated fix'!AW$428)/('Ratios Calculated fix'!AW$429-'Ratios Calculated fix'!AW$428)</f>
        <v>#DIV/0!</v>
      </c>
      <c r="AX141" s="21" t="e">
        <f>('Ratios Calculated fix'!AX141-'Ratios Calculated fix'!AX$428)/('Ratios Calculated fix'!AX$429-'Ratios Calculated fix'!AX$428)</f>
        <v>#DIV/0!</v>
      </c>
      <c r="AY141" s="21">
        <f>('Ratios Calculated fix'!AY141-'Ratios Calculated fix'!AY$428)/('Ratios Calculated fix'!AY$429-'Ratios Calculated fix'!AY$428)</f>
        <v>0.26520832676000977</v>
      </c>
      <c r="AZ141" s="21">
        <f>('Ratios Calculated fix'!AZ141-'Ratios Calculated fix'!AZ$428)/('Ratios Calculated fix'!AZ$429-'Ratios Calculated fix'!AZ$428)</f>
        <v>0.77878231775079854</v>
      </c>
      <c r="BA141" s="21">
        <f>('Ratios Calculated fix'!BA141-'Ratios Calculated fix'!BA$428)/('Ratios Calculated fix'!BA$429-'Ratios Calculated fix'!BA$428)</f>
        <v>0.74178567435082199</v>
      </c>
      <c r="BB141" s="21" t="e">
        <f>('Ratios Calculated fix'!BB141-'Ratios Calculated fix'!BB$428)/('Ratios Calculated fix'!BB$429-'Ratios Calculated fix'!BB$428)</f>
        <v>#DIV/0!</v>
      </c>
      <c r="BC141" s="21">
        <f>('Ratios Calculated fix'!BC141-'Ratios Calculated fix'!BC$428)/('Ratios Calculated fix'!BC$429-'Ratios Calculated fix'!BC$428)</f>
        <v>0.20381088951266771</v>
      </c>
    </row>
    <row r="142" spans="1:55" x14ac:dyDescent="0.2">
      <c r="A142" s="3" t="s">
        <v>463</v>
      </c>
      <c r="B142" s="3" t="s">
        <v>464</v>
      </c>
      <c r="C142" s="3" t="s">
        <v>72</v>
      </c>
      <c r="D142" s="3">
        <v>378140</v>
      </c>
      <c r="E142" s="3" t="s">
        <v>16</v>
      </c>
      <c r="F142" s="3">
        <v>2019</v>
      </c>
      <c r="G142" s="3" t="s">
        <v>17</v>
      </c>
      <c r="H142" s="4">
        <v>43830</v>
      </c>
      <c r="I142" s="4">
        <v>43881</v>
      </c>
      <c r="J142" s="4">
        <v>43881</v>
      </c>
      <c r="K142" s="5">
        <v>66089570</v>
      </c>
      <c r="L142" s="5">
        <v>66179051</v>
      </c>
      <c r="M142" s="3" t="s">
        <v>465</v>
      </c>
      <c r="N142" s="20">
        <f>('Ratios Calculated fix'!N142-'Ratios Calculated fix'!N$428)/('Ratios Calculated fix'!N$429-'Ratios Calculated fix'!N$428)</f>
        <v>1.8704430953507298E-4</v>
      </c>
      <c r="O142" s="21">
        <f>('Ratios Calculated fix'!O142-'Ratios Calculated fix'!O$428)/('Ratios Calculated fix'!O$429-'Ratios Calculated fix'!O$428)</f>
        <v>1.8704430953507298E-4</v>
      </c>
      <c r="P142" s="21">
        <f>('Ratios Calculated fix'!P142-'Ratios Calculated fix'!P$428)/('Ratios Calculated fix'!P$429-'Ratios Calculated fix'!P$428)</f>
        <v>6.6376978108336328E-4</v>
      </c>
      <c r="Q142" s="21">
        <f>('Ratios Calculated fix'!Q142-'Ratios Calculated fix'!Q$428)/('Ratios Calculated fix'!Q$429-'Ratios Calculated fix'!Q$428)</f>
        <v>0.26066924095049326</v>
      </c>
      <c r="R142" s="21">
        <f>('Ratios Calculated fix'!R142-'Ratios Calculated fix'!R$428)/('Ratios Calculated fix'!R$429-'Ratios Calculated fix'!R$428)</f>
        <v>0.11699355366992964</v>
      </c>
      <c r="S142" s="21">
        <f>('Ratios Calculated fix'!S142-'Ratios Calculated fix'!S$428)/('Ratios Calculated fix'!S$429-'Ratios Calculated fix'!S$428)</f>
        <v>0.63962004807955664</v>
      </c>
      <c r="T142" s="21">
        <f>('Ratios Calculated fix'!T142-'Ratios Calculated fix'!T$428)/('Ratios Calculated fix'!T$429-'Ratios Calculated fix'!T$428)</f>
        <v>0</v>
      </c>
      <c r="U142" s="21">
        <f>('Ratios Calculated fix'!U142-'Ratios Calculated fix'!U$428)/('Ratios Calculated fix'!U$429-'Ratios Calculated fix'!U$428)</f>
        <v>0.65186496644648706</v>
      </c>
      <c r="V142" s="21">
        <f>('Ratios Calculated fix'!V142-'Ratios Calculated fix'!V$428)/('Ratios Calculated fix'!V$429-'Ratios Calculated fix'!V$428)</f>
        <v>0.60010544025351908</v>
      </c>
      <c r="W142" s="21">
        <f>('Ratios Calculated fix'!W142-'Ratios Calculated fix'!W$428)/('Ratios Calculated fix'!W$429-'Ratios Calculated fix'!W$428)</f>
        <v>0.62210889664239277</v>
      </c>
      <c r="X142" s="21">
        <f>('Ratios Calculated fix'!X142-'Ratios Calculated fix'!X$428)/('Ratios Calculated fix'!X$429-'Ratios Calculated fix'!X$428)</f>
        <v>6.2228733923651493E-3</v>
      </c>
      <c r="Y142" s="21">
        <f>('Ratios Calculated fix'!Y142-'Ratios Calculated fix'!Y$428)/('Ratios Calculated fix'!Y$429-'Ratios Calculated fix'!Y$428)</f>
        <v>0.47304209278515086</v>
      </c>
      <c r="Z142" s="21">
        <f>('Ratios Calculated fix'!Z142-'Ratios Calculated fix'!Z$428)/('Ratios Calculated fix'!Z$429-'Ratios Calculated fix'!Z$428)</f>
        <v>0.99377712660763484</v>
      </c>
      <c r="AA142" s="21">
        <f>('Ratios Calculated fix'!AA142-'Ratios Calculated fix'!AA$428)/('Ratios Calculated fix'!AA$429-'Ratios Calculated fix'!AA$428)</f>
        <v>0</v>
      </c>
      <c r="AB142" s="21">
        <f>('Ratios Calculated fix'!AB142-'Ratios Calculated fix'!AB$428)/('Ratios Calculated fix'!AB$429-'Ratios Calculated fix'!AB$428)</f>
        <v>0.90664707383061882</v>
      </c>
      <c r="AC142" s="21">
        <f>('Ratios Calculated fix'!AC142-'Ratios Calculated fix'!AC$428)/('Ratios Calculated fix'!AC$429-'Ratios Calculated fix'!AC$428)</f>
        <v>0.80411849710385208</v>
      </c>
      <c r="AD142" s="21">
        <f>('Ratios Calculated fix'!AD142-'Ratios Calculated fix'!AD$428)/('Ratios Calculated fix'!AD$429-'Ratios Calculated fix'!AD$428)</f>
        <v>0.82611844520251299</v>
      </c>
      <c r="AE142" s="21">
        <f>('Ratios Calculated fix'!AE142-'Ratios Calculated fix'!AE$428)/('Ratios Calculated fix'!AE$429-'Ratios Calculated fix'!AE$428)</f>
        <v>0.63533572278382633</v>
      </c>
      <c r="AF142" s="21">
        <f>('Ratios Calculated fix'!AF142-'Ratios Calculated fix'!AF$428)/('Ratios Calculated fix'!AF$429-'Ratios Calculated fix'!AF$428)</f>
        <v>0.4610138822964428</v>
      </c>
      <c r="AG142" s="21" t="e">
        <f>('Ratios Calculated fix'!AG142-'Ratios Calculated fix'!AG$428)/('Ratios Calculated fix'!AG$429-'Ratios Calculated fix'!AG$428)</f>
        <v>#DIV/0!</v>
      </c>
      <c r="AH142" s="21" t="e">
        <f>('Ratios Calculated fix'!AH142-'Ratios Calculated fix'!AH$428)/('Ratios Calculated fix'!AH$429-'Ratios Calculated fix'!AH$428)</f>
        <v>#DIV/0!</v>
      </c>
      <c r="AI142" s="21">
        <f>('Ratios Calculated fix'!AI142-'Ratios Calculated fix'!AI$428)/('Ratios Calculated fix'!AI$429-'Ratios Calculated fix'!AI$428)</f>
        <v>0.98596061333220719</v>
      </c>
      <c r="AJ142" s="21">
        <f>('Ratios Calculated fix'!AJ142-'Ratios Calculated fix'!AJ$428)/('Ratios Calculated fix'!AJ$429-'Ratios Calculated fix'!AJ$428)</f>
        <v>6.6963744898458424E-2</v>
      </c>
      <c r="AK142" s="21" t="e">
        <f>('Ratios Calculated fix'!AK142-'Ratios Calculated fix'!AK$428)/('Ratios Calculated fix'!AK$429-'Ratios Calculated fix'!AK$428)</f>
        <v>#DIV/0!</v>
      </c>
      <c r="AL142" s="21" t="e">
        <f>('Ratios Calculated fix'!AL142-'Ratios Calculated fix'!AL$428)/('Ratios Calculated fix'!AL$429-'Ratios Calculated fix'!AL$428)</f>
        <v>#DIV/0!</v>
      </c>
      <c r="AM142" s="21">
        <f>('Ratios Calculated fix'!AM142-'Ratios Calculated fix'!AM$428)/('Ratios Calculated fix'!AM$429-'Ratios Calculated fix'!AM$428)</f>
        <v>0.30679996936844689</v>
      </c>
      <c r="AN142" s="21">
        <f>('Ratios Calculated fix'!AN142-'Ratios Calculated fix'!AN$428)/('Ratios Calculated fix'!AN$429-'Ratios Calculated fix'!AN$428)</f>
        <v>0.27064077756671073</v>
      </c>
      <c r="AO142" s="21">
        <f>('Ratios Calculated fix'!AO142-'Ratios Calculated fix'!AO$428)/('Ratios Calculated fix'!AO$429-'Ratios Calculated fix'!AO$428)</f>
        <v>1.4239092740463427E-2</v>
      </c>
      <c r="AP142" s="21">
        <f>('Ratios Calculated fix'!AP142-'Ratios Calculated fix'!AP$428)/('Ratios Calculated fix'!AP$429-'Ratios Calculated fix'!AP$428)</f>
        <v>0.57142940882232662</v>
      </c>
      <c r="AQ142" s="21">
        <f>('Ratios Calculated fix'!AQ142-'Ratios Calculated fix'!AQ$428)/('Ratios Calculated fix'!AQ$429-'Ratios Calculated fix'!AQ$428)</f>
        <v>0.49762268466284398</v>
      </c>
      <c r="AR142" s="21">
        <f>('Ratios Calculated fix'!AR142-'Ratios Calculated fix'!AR$428)/('Ratios Calculated fix'!AR$429-'Ratios Calculated fix'!AR$428)</f>
        <v>0.70705832961935755</v>
      </c>
      <c r="AS142" s="21">
        <f>('Ratios Calculated fix'!AS142-'Ratios Calculated fix'!AS$428)/('Ratios Calculated fix'!AS$429-'Ratios Calculated fix'!AS$428)</f>
        <v>0.55981890412823299</v>
      </c>
      <c r="AT142" s="21">
        <f>('Ratios Calculated fix'!AT142-'Ratios Calculated fix'!AT$428)/('Ratios Calculated fix'!AT$429-'Ratios Calculated fix'!AT$428)</f>
        <v>0.31104551448445755</v>
      </c>
      <c r="AU142" s="21">
        <f>('Ratios Calculated fix'!AU142-'Ratios Calculated fix'!AU$428)/('Ratios Calculated fix'!AU$429-'Ratios Calculated fix'!AU$428)</f>
        <v>0.6164986466711242</v>
      </c>
      <c r="AV142" s="21" t="e">
        <f>('Ratios Calculated fix'!AV142-'Ratios Calculated fix'!AV$428)/('Ratios Calculated fix'!AV$429-'Ratios Calculated fix'!AV$428)</f>
        <v>#DIV/0!</v>
      </c>
      <c r="AW142" s="21" t="e">
        <f>('Ratios Calculated fix'!AW142-'Ratios Calculated fix'!AW$428)/('Ratios Calculated fix'!AW$429-'Ratios Calculated fix'!AW$428)</f>
        <v>#DIV/0!</v>
      </c>
      <c r="AX142" s="21" t="e">
        <f>('Ratios Calculated fix'!AX142-'Ratios Calculated fix'!AX$428)/('Ratios Calculated fix'!AX$429-'Ratios Calculated fix'!AX$428)</f>
        <v>#DIV/0!</v>
      </c>
      <c r="AY142" s="21">
        <f>('Ratios Calculated fix'!AY142-'Ratios Calculated fix'!AY$428)/('Ratios Calculated fix'!AY$429-'Ratios Calculated fix'!AY$428)</f>
        <v>0.30394371694357813</v>
      </c>
      <c r="AZ142" s="21">
        <f>('Ratios Calculated fix'!AZ142-'Ratios Calculated fix'!AZ$428)/('Ratios Calculated fix'!AZ$429-'Ratios Calculated fix'!AZ$428)</f>
        <v>0.80292361523984401</v>
      </c>
      <c r="BA142" s="21">
        <f>('Ratios Calculated fix'!BA142-'Ratios Calculated fix'!BA$428)/('Ratios Calculated fix'!BA$429-'Ratios Calculated fix'!BA$428)</f>
        <v>0.74362630406977315</v>
      </c>
      <c r="BB142" s="21" t="e">
        <f>('Ratios Calculated fix'!BB142-'Ratios Calculated fix'!BB$428)/('Ratios Calculated fix'!BB$429-'Ratios Calculated fix'!BB$428)</f>
        <v>#DIV/0!</v>
      </c>
      <c r="BC142" s="21">
        <f>('Ratios Calculated fix'!BC142-'Ratios Calculated fix'!BC$428)/('Ratios Calculated fix'!BC$429-'Ratios Calculated fix'!BC$428)</f>
        <v>0.19887470459200721</v>
      </c>
    </row>
    <row r="143" spans="1:55" x14ac:dyDescent="0.2">
      <c r="A143" s="3" t="s">
        <v>427</v>
      </c>
      <c r="B143" s="3" t="s">
        <v>428</v>
      </c>
      <c r="C143" s="3" t="s">
        <v>15</v>
      </c>
      <c r="D143" s="3">
        <v>124922</v>
      </c>
      <c r="E143" s="3" t="s">
        <v>16</v>
      </c>
      <c r="F143" s="3">
        <v>2019</v>
      </c>
      <c r="G143" s="3" t="s">
        <v>17</v>
      </c>
      <c r="H143" s="4">
        <v>43830</v>
      </c>
      <c r="I143" s="4">
        <v>43887</v>
      </c>
      <c r="J143" s="4">
        <v>43887</v>
      </c>
      <c r="K143" s="5">
        <v>413800000</v>
      </c>
      <c r="L143" s="5">
        <v>415800000</v>
      </c>
      <c r="M143" s="3" t="s">
        <v>429</v>
      </c>
      <c r="N143" s="20">
        <f>('Ratios Calculated fix'!N143-'Ratios Calculated fix'!N$428)/('Ratios Calculated fix'!N$429-'Ratios Calculated fix'!N$428)</f>
        <v>5.1471533035353935E-2</v>
      </c>
      <c r="O143" s="21">
        <f>('Ratios Calculated fix'!O143-'Ratios Calculated fix'!O$428)/('Ratios Calculated fix'!O$429-'Ratios Calculated fix'!O$428)</f>
        <v>3.5088072596640742E-2</v>
      </c>
      <c r="P143" s="21">
        <f>('Ratios Calculated fix'!P143-'Ratios Calculated fix'!P$428)/('Ratios Calculated fix'!P$429-'Ratios Calculated fix'!P$428)</f>
        <v>1.9449807867483185E-2</v>
      </c>
      <c r="Q143" s="21">
        <f>('Ratios Calculated fix'!Q143-'Ratios Calculated fix'!Q$428)/('Ratios Calculated fix'!Q$429-'Ratios Calculated fix'!Q$428)</f>
        <v>0.26048717540930227</v>
      </c>
      <c r="R143" s="21">
        <f>('Ratios Calculated fix'!R143-'Ratios Calculated fix'!R$428)/('Ratios Calculated fix'!R$429-'Ratios Calculated fix'!R$428)</f>
        <v>6.3036928260737077E-2</v>
      </c>
      <c r="S143" s="21">
        <f>('Ratios Calculated fix'!S143-'Ratios Calculated fix'!S$428)/('Ratios Calculated fix'!S$429-'Ratios Calculated fix'!S$428)</f>
        <v>2.5966312967080699E-2</v>
      </c>
      <c r="T143" s="21">
        <f>('Ratios Calculated fix'!T143-'Ratios Calculated fix'!T$428)/('Ratios Calculated fix'!T$429-'Ratios Calculated fix'!T$428)</f>
        <v>5.8890987736820902E-2</v>
      </c>
      <c r="U143" s="21">
        <f>('Ratios Calculated fix'!U143-'Ratios Calculated fix'!U$428)/('Ratios Calculated fix'!U$429-'Ratios Calculated fix'!U$428)</f>
        <v>0.64644771401051182</v>
      </c>
      <c r="V143" s="21">
        <f>('Ratios Calculated fix'!V143-'Ratios Calculated fix'!V$428)/('Ratios Calculated fix'!V$429-'Ratios Calculated fix'!V$428)</f>
        <v>0.49266568686787959</v>
      </c>
      <c r="W143" s="21">
        <f>('Ratios Calculated fix'!W143-'Ratios Calculated fix'!W$428)/('Ratios Calculated fix'!W$429-'Ratios Calculated fix'!W$428)</f>
        <v>0.62790604578951126</v>
      </c>
      <c r="X143" s="21">
        <f>('Ratios Calculated fix'!X143-'Ratios Calculated fix'!X$428)/('Ratios Calculated fix'!X$429-'Ratios Calculated fix'!X$428)</f>
        <v>0.20411920935027719</v>
      </c>
      <c r="Y143" s="21">
        <f>('Ratios Calculated fix'!Y143-'Ratios Calculated fix'!Y$428)/('Ratios Calculated fix'!Y$429-'Ratios Calculated fix'!Y$428)</f>
        <v>0.55881131101081272</v>
      </c>
      <c r="Z143" s="21">
        <f>('Ratios Calculated fix'!Z143-'Ratios Calculated fix'!Z$428)/('Ratios Calculated fix'!Z$429-'Ratios Calculated fix'!Z$428)</f>
        <v>0.79588079064972272</v>
      </c>
      <c r="AA143" s="21">
        <f>('Ratios Calculated fix'!AA143-'Ratios Calculated fix'!AA$428)/('Ratios Calculated fix'!AA$429-'Ratios Calculated fix'!AA$428)</f>
        <v>0.67505966621640245</v>
      </c>
      <c r="AB143" s="21">
        <f>('Ratios Calculated fix'!AB143-'Ratios Calculated fix'!AB$428)/('Ratios Calculated fix'!AB$429-'Ratios Calculated fix'!AB$428)</f>
        <v>0.91022534599960059</v>
      </c>
      <c r="AC143" s="21">
        <f>('Ratios Calculated fix'!AC143-'Ratios Calculated fix'!AC$428)/('Ratios Calculated fix'!AC$429-'Ratios Calculated fix'!AC$428)</f>
        <v>0.30519348790442163</v>
      </c>
      <c r="AD143" s="21">
        <f>('Ratios Calculated fix'!AD143-'Ratios Calculated fix'!AD$428)/('Ratios Calculated fix'!AD$429-'Ratios Calculated fix'!AD$428)</f>
        <v>0.39945353310456699</v>
      </c>
      <c r="AE143" s="21">
        <f>('Ratios Calculated fix'!AE143-'Ratios Calculated fix'!AE$428)/('Ratios Calculated fix'!AE$429-'Ratios Calculated fix'!AE$428)</f>
        <v>0.45417004024313429</v>
      </c>
      <c r="AF143" s="21">
        <f>('Ratios Calculated fix'!AF143-'Ratios Calculated fix'!AF$428)/('Ratios Calculated fix'!AF$429-'Ratios Calculated fix'!AF$428)</f>
        <v>0.40903383081770528</v>
      </c>
      <c r="AG143" s="21" t="e">
        <f>('Ratios Calculated fix'!AG143-'Ratios Calculated fix'!AG$428)/('Ratios Calculated fix'!AG$429-'Ratios Calculated fix'!AG$428)</f>
        <v>#DIV/0!</v>
      </c>
      <c r="AH143" s="21" t="e">
        <f>('Ratios Calculated fix'!AH143-'Ratios Calculated fix'!AH$428)/('Ratios Calculated fix'!AH$429-'Ratios Calculated fix'!AH$428)</f>
        <v>#DIV/0!</v>
      </c>
      <c r="AI143" s="21">
        <f>('Ratios Calculated fix'!AI143-'Ratios Calculated fix'!AI$428)/('Ratios Calculated fix'!AI$429-'Ratios Calculated fix'!AI$428)</f>
        <v>0.98526776373738145</v>
      </c>
      <c r="AJ143" s="21">
        <f>('Ratios Calculated fix'!AJ143-'Ratios Calculated fix'!AJ$428)/('Ratios Calculated fix'!AJ$429-'Ratios Calculated fix'!AJ$428)</f>
        <v>0.12590823124474293</v>
      </c>
      <c r="AK143" s="21" t="e">
        <f>('Ratios Calculated fix'!AK143-'Ratios Calculated fix'!AK$428)/('Ratios Calculated fix'!AK$429-'Ratios Calculated fix'!AK$428)</f>
        <v>#DIV/0!</v>
      </c>
      <c r="AL143" s="21" t="e">
        <f>('Ratios Calculated fix'!AL143-'Ratios Calculated fix'!AL$428)/('Ratios Calculated fix'!AL$429-'Ratios Calculated fix'!AL$428)</f>
        <v>#DIV/0!</v>
      </c>
      <c r="AM143" s="21">
        <f>('Ratios Calculated fix'!AM143-'Ratios Calculated fix'!AM$428)/('Ratios Calculated fix'!AM$429-'Ratios Calculated fix'!AM$428)</f>
        <v>0.31048323818922513</v>
      </c>
      <c r="AN143" s="21">
        <f>('Ratios Calculated fix'!AN143-'Ratios Calculated fix'!AN$428)/('Ratios Calculated fix'!AN$429-'Ratios Calculated fix'!AN$428)</f>
        <v>0.27375891237811445</v>
      </c>
      <c r="AO143" s="21">
        <f>('Ratios Calculated fix'!AO143-'Ratios Calculated fix'!AO$428)/('Ratios Calculated fix'!AO$429-'Ratios Calculated fix'!AO$428)</f>
        <v>0.13463773707467272</v>
      </c>
      <c r="AP143" s="21">
        <f>('Ratios Calculated fix'!AP143-'Ratios Calculated fix'!AP$428)/('Ratios Calculated fix'!AP$429-'Ratios Calculated fix'!AP$428)</f>
        <v>0.57654440983296551</v>
      </c>
      <c r="AQ143" s="21">
        <f>('Ratios Calculated fix'!AQ143-'Ratios Calculated fix'!AQ$428)/('Ratios Calculated fix'!AQ$429-'Ratios Calculated fix'!AQ$428)</f>
        <v>0.59362258772479426</v>
      </c>
      <c r="AR143" s="21">
        <f>('Ratios Calculated fix'!AR143-'Ratios Calculated fix'!AR$428)/('Ratios Calculated fix'!AR$429-'Ratios Calculated fix'!AR$428)</f>
        <v>0.28045859946302887</v>
      </c>
      <c r="AS143" s="21">
        <f>('Ratios Calculated fix'!AS143-'Ratios Calculated fix'!AS$428)/('Ratios Calculated fix'!AS$429-'Ratios Calculated fix'!AS$428)</f>
        <v>0.58216590099771326</v>
      </c>
      <c r="AT143" s="21">
        <f>('Ratios Calculated fix'!AT143-'Ratios Calculated fix'!AT$428)/('Ratios Calculated fix'!AT$429-'Ratios Calculated fix'!AT$428)</f>
        <v>0.35193459213172501</v>
      </c>
      <c r="AU143" s="21">
        <f>('Ratios Calculated fix'!AU143-'Ratios Calculated fix'!AU$428)/('Ratios Calculated fix'!AU$429-'Ratios Calculated fix'!AU$428)</f>
        <v>0.65719589725806515</v>
      </c>
      <c r="AV143" s="21" t="e">
        <f>('Ratios Calculated fix'!AV143-'Ratios Calculated fix'!AV$428)/('Ratios Calculated fix'!AV$429-'Ratios Calculated fix'!AV$428)</f>
        <v>#DIV/0!</v>
      </c>
      <c r="AW143" s="21" t="e">
        <f>('Ratios Calculated fix'!AW143-'Ratios Calculated fix'!AW$428)/('Ratios Calculated fix'!AW$429-'Ratios Calculated fix'!AW$428)</f>
        <v>#DIV/0!</v>
      </c>
      <c r="AX143" s="21" t="e">
        <f>('Ratios Calculated fix'!AX143-'Ratios Calculated fix'!AX$428)/('Ratios Calculated fix'!AX$429-'Ratios Calculated fix'!AX$428)</f>
        <v>#DIV/0!</v>
      </c>
      <c r="AY143" s="21">
        <f>('Ratios Calculated fix'!AY143-'Ratios Calculated fix'!AY$428)/('Ratios Calculated fix'!AY$429-'Ratios Calculated fix'!AY$428)</f>
        <v>0.25352796916877168</v>
      </c>
      <c r="AZ143" s="21">
        <f>('Ratios Calculated fix'!AZ143-'Ratios Calculated fix'!AZ$428)/('Ratios Calculated fix'!AZ$429-'Ratios Calculated fix'!AZ$428)</f>
        <v>0.76671042992873184</v>
      </c>
      <c r="BA143" s="21">
        <f>('Ratios Calculated fix'!BA143-'Ratios Calculated fix'!BA$428)/('Ratios Calculated fix'!BA$429-'Ratios Calculated fix'!BA$428)</f>
        <v>0.74377580416838296</v>
      </c>
      <c r="BB143" s="21" t="e">
        <f>('Ratios Calculated fix'!BB143-'Ratios Calculated fix'!BB$428)/('Ratios Calculated fix'!BB$429-'Ratios Calculated fix'!BB$428)</f>
        <v>#DIV/0!</v>
      </c>
      <c r="BC143" s="21">
        <f>('Ratios Calculated fix'!BC143-'Ratios Calculated fix'!BC$428)/('Ratios Calculated fix'!BC$429-'Ratios Calculated fix'!BC$428)</f>
        <v>0.21414455207242394</v>
      </c>
    </row>
    <row r="144" spans="1:55" x14ac:dyDescent="0.2">
      <c r="A144" s="3" t="s">
        <v>448</v>
      </c>
      <c r="B144" s="3" t="s">
        <v>449</v>
      </c>
      <c r="C144" s="3" t="s">
        <v>52</v>
      </c>
      <c r="D144" s="3">
        <v>354347</v>
      </c>
      <c r="E144" s="3" t="s">
        <v>16</v>
      </c>
      <c r="F144" s="3">
        <v>2019</v>
      </c>
      <c r="G144" s="3" t="s">
        <v>17</v>
      </c>
      <c r="H144" s="4">
        <v>43830</v>
      </c>
      <c r="I144" s="4">
        <v>43882</v>
      </c>
      <c r="J144" s="4">
        <v>43882</v>
      </c>
      <c r="K144" s="5">
        <v>199256589</v>
      </c>
      <c r="L144" s="5">
        <v>201031695</v>
      </c>
      <c r="M144" s="3" t="s">
        <v>450</v>
      </c>
      <c r="N144" s="20">
        <f>('Ratios Calculated fix'!N144-'Ratios Calculated fix'!N$428)/('Ratios Calculated fix'!N$429-'Ratios Calculated fix'!N$428)</f>
        <v>2.0040535254851829E-2</v>
      </c>
      <c r="O144" s="21">
        <f>('Ratios Calculated fix'!O144-'Ratios Calculated fix'!O$428)/('Ratios Calculated fix'!O$429-'Ratios Calculated fix'!O$428)</f>
        <v>1.4332320552412707E-2</v>
      </c>
      <c r="P144" s="21">
        <f>('Ratios Calculated fix'!P144-'Ratios Calculated fix'!P$428)/('Ratios Calculated fix'!P$429-'Ratios Calculated fix'!P$428)</f>
        <v>1.3984163288350017E-2</v>
      </c>
      <c r="Q144" s="21">
        <f>('Ratios Calculated fix'!Q144-'Ratios Calculated fix'!Q$428)/('Ratios Calculated fix'!Q$429-'Ratios Calculated fix'!Q$428)</f>
        <v>0.27318579265315457</v>
      </c>
      <c r="R144" s="21">
        <f>('Ratios Calculated fix'!R144-'Ratios Calculated fix'!R$428)/('Ratios Calculated fix'!R$429-'Ratios Calculated fix'!R$428)</f>
        <v>9.4732312974852864E-2</v>
      </c>
      <c r="S144" s="21">
        <f>('Ratios Calculated fix'!S144-'Ratios Calculated fix'!S$428)/('Ratios Calculated fix'!S$429-'Ratios Calculated fix'!S$428)</f>
        <v>7.2664095086054689E-2</v>
      </c>
      <c r="T144" s="21">
        <f>('Ratios Calculated fix'!T144-'Ratios Calculated fix'!T$428)/('Ratios Calculated fix'!T$429-'Ratios Calculated fix'!T$428)</f>
        <v>8.2284598895544847E-2</v>
      </c>
      <c r="U144" s="21">
        <f>('Ratios Calculated fix'!U144-'Ratios Calculated fix'!U$428)/('Ratios Calculated fix'!U$429-'Ratios Calculated fix'!U$428)</f>
        <v>0.66753930122048744</v>
      </c>
      <c r="V144" s="21">
        <f>('Ratios Calculated fix'!V144-'Ratios Calculated fix'!V$428)/('Ratios Calculated fix'!V$429-'Ratios Calculated fix'!V$428)</f>
        <v>0.52557645252463969</v>
      </c>
      <c r="W144" s="21">
        <f>('Ratios Calculated fix'!W144-'Ratios Calculated fix'!W$428)/('Ratios Calculated fix'!W$429-'Ratios Calculated fix'!W$428)</f>
        <v>0.64659038874179997</v>
      </c>
      <c r="X144" s="21">
        <f>('Ratios Calculated fix'!X144-'Ratios Calculated fix'!X$428)/('Ratios Calculated fix'!X$429-'Ratios Calculated fix'!X$428)</f>
        <v>5.3024072417511101E-2</v>
      </c>
      <c r="Y144" s="21">
        <f>('Ratios Calculated fix'!Y144-'Ratios Calculated fix'!Y$428)/('Ratios Calculated fix'!Y$429-'Ratios Calculated fix'!Y$428)</f>
        <v>0.43376783540646058</v>
      </c>
      <c r="Z144" s="21">
        <f>('Ratios Calculated fix'!Z144-'Ratios Calculated fix'!Z$428)/('Ratios Calculated fix'!Z$429-'Ratios Calculated fix'!Z$428)</f>
        <v>0.94697592758248883</v>
      </c>
      <c r="AA144" s="21">
        <f>('Ratios Calculated fix'!AA144-'Ratios Calculated fix'!AA$428)/('Ratios Calculated fix'!AA$429-'Ratios Calculated fix'!AA$428)</f>
        <v>1.3107090781096701E-2</v>
      </c>
      <c r="AB144" s="21">
        <f>('Ratios Calculated fix'!AB144-'Ratios Calculated fix'!AB$428)/('Ratios Calculated fix'!AB$429-'Ratios Calculated fix'!AB$428)</f>
        <v>0.82525602967199685</v>
      </c>
      <c r="AC144" s="21">
        <f>('Ratios Calculated fix'!AC144-'Ratios Calculated fix'!AC$428)/('Ratios Calculated fix'!AC$429-'Ratios Calculated fix'!AC$428)</f>
        <v>0.68177726294957453</v>
      </c>
      <c r="AD144" s="21">
        <f>('Ratios Calculated fix'!AD144-'Ratios Calculated fix'!AD$428)/('Ratios Calculated fix'!AD$429-'Ratios Calculated fix'!AD$428)</f>
        <v>0.53513892376249461</v>
      </c>
      <c r="AE144" s="21">
        <f>('Ratios Calculated fix'!AE144-'Ratios Calculated fix'!AE$428)/('Ratios Calculated fix'!AE$429-'Ratios Calculated fix'!AE$428)</f>
        <v>0.49747374100764358</v>
      </c>
      <c r="AF144" s="21">
        <f>('Ratios Calculated fix'!AF144-'Ratios Calculated fix'!AF$428)/('Ratios Calculated fix'!AF$429-'Ratios Calculated fix'!AF$428)</f>
        <v>0.37590441107121125</v>
      </c>
      <c r="AG144" s="21" t="e">
        <f>('Ratios Calculated fix'!AG144-'Ratios Calculated fix'!AG$428)/('Ratios Calculated fix'!AG$429-'Ratios Calculated fix'!AG$428)</f>
        <v>#DIV/0!</v>
      </c>
      <c r="AH144" s="21" t="e">
        <f>('Ratios Calculated fix'!AH144-'Ratios Calculated fix'!AH$428)/('Ratios Calculated fix'!AH$429-'Ratios Calculated fix'!AH$428)</f>
        <v>#DIV/0!</v>
      </c>
      <c r="AI144" s="21">
        <f>('Ratios Calculated fix'!AI144-'Ratios Calculated fix'!AI$428)/('Ratios Calculated fix'!AI$429-'Ratios Calculated fix'!AI$428)</f>
        <v>0.98692434569734322</v>
      </c>
      <c r="AJ144" s="21">
        <f>('Ratios Calculated fix'!AJ144-'Ratios Calculated fix'!AJ$428)/('Ratios Calculated fix'!AJ$429-'Ratios Calculated fix'!AJ$428)</f>
        <v>0.1252591475346822</v>
      </c>
      <c r="AK144" s="21" t="e">
        <f>('Ratios Calculated fix'!AK144-'Ratios Calculated fix'!AK$428)/('Ratios Calculated fix'!AK$429-'Ratios Calculated fix'!AK$428)</f>
        <v>#DIV/0!</v>
      </c>
      <c r="AL144" s="21" t="e">
        <f>('Ratios Calculated fix'!AL144-'Ratios Calculated fix'!AL$428)/('Ratios Calculated fix'!AL$429-'Ratios Calculated fix'!AL$428)</f>
        <v>#DIV/0!</v>
      </c>
      <c r="AM144" s="21">
        <f>('Ratios Calculated fix'!AM144-'Ratios Calculated fix'!AM$428)/('Ratios Calculated fix'!AM$429-'Ratios Calculated fix'!AM$428)</f>
        <v>0.30620457405007129</v>
      </c>
      <c r="AN144" s="21">
        <f>('Ratios Calculated fix'!AN144-'Ratios Calculated fix'!AN$428)/('Ratios Calculated fix'!AN$429-'Ratios Calculated fix'!AN$428)</f>
        <v>0.27431297877549299</v>
      </c>
      <c r="AO144" s="21">
        <f>('Ratios Calculated fix'!AO144-'Ratios Calculated fix'!AO$428)/('Ratios Calculated fix'!AO$429-'Ratios Calculated fix'!AO$428)</f>
        <v>4.4077688255046724E-2</v>
      </c>
      <c r="AP144" s="21">
        <f>('Ratios Calculated fix'!AP144-'Ratios Calculated fix'!AP$428)/('Ratios Calculated fix'!AP$429-'Ratios Calculated fix'!AP$428)</f>
        <v>0.56662390648955785</v>
      </c>
      <c r="AQ144" s="21">
        <f>('Ratios Calculated fix'!AQ144-'Ratios Calculated fix'!AQ$428)/('Ratios Calculated fix'!AQ$429-'Ratios Calculated fix'!AQ$428)</f>
        <v>0.45397593145862525</v>
      </c>
      <c r="AR144" s="21">
        <f>('Ratios Calculated fix'!AR144-'Ratios Calculated fix'!AR$428)/('Ratios Calculated fix'!AR$429-'Ratios Calculated fix'!AR$428)</f>
        <v>0.38559097003739129</v>
      </c>
      <c r="AS144" s="21">
        <f>('Ratios Calculated fix'!AS144-'Ratios Calculated fix'!AS$428)/('Ratios Calculated fix'!AS$429-'Ratios Calculated fix'!AS$428)</f>
        <v>0.62244428751008118</v>
      </c>
      <c r="AT144" s="21">
        <f>('Ratios Calculated fix'!AT144-'Ratios Calculated fix'!AT$428)/('Ratios Calculated fix'!AT$429-'Ratios Calculated fix'!AT$428)</f>
        <v>0.30073924630001952</v>
      </c>
      <c r="AU144" s="21">
        <f>('Ratios Calculated fix'!AU144-'Ratios Calculated fix'!AU$428)/('Ratios Calculated fix'!AU$429-'Ratios Calculated fix'!AU$428)</f>
        <v>0.58941258821002207</v>
      </c>
      <c r="AV144" s="21" t="e">
        <f>('Ratios Calculated fix'!AV144-'Ratios Calculated fix'!AV$428)/('Ratios Calculated fix'!AV$429-'Ratios Calculated fix'!AV$428)</f>
        <v>#DIV/0!</v>
      </c>
      <c r="AW144" s="21" t="e">
        <f>('Ratios Calculated fix'!AW144-'Ratios Calculated fix'!AW$428)/('Ratios Calculated fix'!AW$429-'Ratios Calculated fix'!AW$428)</f>
        <v>#DIV/0!</v>
      </c>
      <c r="AX144" s="21" t="e">
        <f>('Ratios Calculated fix'!AX144-'Ratios Calculated fix'!AX$428)/('Ratios Calculated fix'!AX$429-'Ratios Calculated fix'!AX$428)</f>
        <v>#DIV/0!</v>
      </c>
      <c r="AY144" s="21">
        <f>('Ratios Calculated fix'!AY144-'Ratios Calculated fix'!AY$428)/('Ratios Calculated fix'!AY$429-'Ratios Calculated fix'!AY$428)</f>
        <v>0.2875560025185076</v>
      </c>
      <c r="AZ144" s="21">
        <f>('Ratios Calculated fix'!AZ144-'Ratios Calculated fix'!AZ$428)/('Ratios Calculated fix'!AZ$429-'Ratios Calculated fix'!AZ$428)</f>
        <v>0.79047104745659413</v>
      </c>
      <c r="BA144" s="21">
        <f>('Ratios Calculated fix'!BA144-'Ratios Calculated fix'!BA$428)/('Ratios Calculated fix'!BA$429-'Ratios Calculated fix'!BA$428)</f>
        <v>0.74009085995534563</v>
      </c>
      <c r="BB144" s="21" t="e">
        <f>('Ratios Calculated fix'!BB144-'Ratios Calculated fix'!BB$428)/('Ratios Calculated fix'!BB$429-'Ratios Calculated fix'!BB$428)</f>
        <v>#DIV/0!</v>
      </c>
      <c r="BC144" s="21">
        <f>('Ratios Calculated fix'!BC144-'Ratios Calculated fix'!BC$428)/('Ratios Calculated fix'!BC$429-'Ratios Calculated fix'!BC$428)</f>
        <v>0.18183243208375011</v>
      </c>
    </row>
    <row r="145" spans="1:55" x14ac:dyDescent="0.2">
      <c r="A145" s="3" t="s">
        <v>439</v>
      </c>
      <c r="B145" s="3" t="s">
        <v>440</v>
      </c>
      <c r="C145" s="3" t="s">
        <v>24</v>
      </c>
      <c r="D145" s="3">
        <v>108955</v>
      </c>
      <c r="E145" s="3" t="s">
        <v>16</v>
      </c>
      <c r="F145" s="3">
        <v>2019</v>
      </c>
      <c r="G145" s="3" t="s">
        <v>17</v>
      </c>
      <c r="H145" s="4">
        <v>43830</v>
      </c>
      <c r="I145" s="4">
        <v>43875</v>
      </c>
      <c r="J145" s="4">
        <v>43875</v>
      </c>
      <c r="K145" s="5">
        <v>627000000</v>
      </c>
      <c r="L145" s="5">
        <v>637200000</v>
      </c>
      <c r="M145" s="3" t="s">
        <v>441</v>
      </c>
      <c r="N145" s="20">
        <f>('Ratios Calculated fix'!N145-'Ratios Calculated fix'!N$428)/('Ratios Calculated fix'!N$429-'Ratios Calculated fix'!N$428)</f>
        <v>5.6309638833384315E-2</v>
      </c>
      <c r="O145" s="21">
        <f>('Ratios Calculated fix'!O145-'Ratios Calculated fix'!O$428)/('Ratios Calculated fix'!O$429-'Ratios Calculated fix'!O$428)</f>
        <v>4.3908351430949663E-2</v>
      </c>
      <c r="P145" s="21">
        <f>('Ratios Calculated fix'!P145-'Ratios Calculated fix'!P$428)/('Ratios Calculated fix'!P$429-'Ratios Calculated fix'!P$428)</f>
        <v>8.4906842218471099E-2</v>
      </c>
      <c r="Q145" s="21">
        <f>('Ratios Calculated fix'!Q145-'Ratios Calculated fix'!Q$428)/('Ratios Calculated fix'!Q$429-'Ratios Calculated fix'!Q$428)</f>
        <v>0.26058691596199968</v>
      </c>
      <c r="R145" s="21">
        <f>('Ratios Calculated fix'!R145-'Ratios Calculated fix'!R$428)/('Ratios Calculated fix'!R$429-'Ratios Calculated fix'!R$428)</f>
        <v>4.8526769084389861E-2</v>
      </c>
      <c r="S145" s="21">
        <f>('Ratios Calculated fix'!S145-'Ratios Calculated fix'!S$428)/('Ratios Calculated fix'!S$429-'Ratios Calculated fix'!S$428)</f>
        <v>0.15307888543038428</v>
      </c>
      <c r="T145" s="21">
        <f>('Ratios Calculated fix'!T145-'Ratios Calculated fix'!T$428)/('Ratios Calculated fix'!T$429-'Ratios Calculated fix'!T$428)</f>
        <v>2.073951742422021E-2</v>
      </c>
      <c r="U145" s="21">
        <f>('Ratios Calculated fix'!U145-'Ratios Calculated fix'!U$428)/('Ratios Calculated fix'!U$429-'Ratios Calculated fix'!U$428)</f>
        <v>0.64514988233975823</v>
      </c>
      <c r="V145" s="21">
        <f>('Ratios Calculated fix'!V145-'Ratios Calculated fix'!V$428)/('Ratios Calculated fix'!V$429-'Ratios Calculated fix'!V$428)</f>
        <v>0.51468117665637614</v>
      </c>
      <c r="W145" s="21">
        <f>('Ratios Calculated fix'!W145-'Ratios Calculated fix'!W$428)/('Ratios Calculated fix'!W$429-'Ratios Calculated fix'!W$428)</f>
        <v>0.62418289684997263</v>
      </c>
      <c r="X145" s="21">
        <f>('Ratios Calculated fix'!X145-'Ratios Calculated fix'!X$428)/('Ratios Calculated fix'!X$429-'Ratios Calculated fix'!X$428)</f>
        <v>0.36264370757644343</v>
      </c>
      <c r="Y145" s="21">
        <f>('Ratios Calculated fix'!Y145-'Ratios Calculated fix'!Y$428)/('Ratios Calculated fix'!Y$429-'Ratios Calculated fix'!Y$428)</f>
        <v>0.49753248648949788</v>
      </c>
      <c r="Z145" s="21">
        <f>('Ratios Calculated fix'!Z145-'Ratios Calculated fix'!Z$428)/('Ratios Calculated fix'!Z$429-'Ratios Calculated fix'!Z$428)</f>
        <v>0.63735629242355651</v>
      </c>
      <c r="AA145" s="21">
        <f>('Ratios Calculated fix'!AA145-'Ratios Calculated fix'!AA$428)/('Ratios Calculated fix'!AA$429-'Ratios Calculated fix'!AA$428)</f>
        <v>0.32268159041522498</v>
      </c>
      <c r="AB145" s="21">
        <f>('Ratios Calculated fix'!AB145-'Ratios Calculated fix'!AB$428)/('Ratios Calculated fix'!AB$429-'Ratios Calculated fix'!AB$428)</f>
        <v>0.90823976942808959</v>
      </c>
      <c r="AC145" s="21">
        <f>('Ratios Calculated fix'!AC145-'Ratios Calculated fix'!AC$428)/('Ratios Calculated fix'!AC$429-'Ratios Calculated fix'!AC$428)</f>
        <v>0.7374093325817449</v>
      </c>
      <c r="AD145" s="21">
        <f>('Ratios Calculated fix'!AD145-'Ratios Calculated fix'!AD$428)/('Ratios Calculated fix'!AD$429-'Ratios Calculated fix'!AD$428)</f>
        <v>0.55230333824869904</v>
      </c>
      <c r="AE145" s="21">
        <f>('Ratios Calculated fix'!AE145-'Ratios Calculated fix'!AE$428)/('Ratios Calculated fix'!AE$429-'Ratios Calculated fix'!AE$428)</f>
        <v>0.62795696763349307</v>
      </c>
      <c r="AF145" s="21">
        <f>('Ratios Calculated fix'!AF145-'Ratios Calculated fix'!AF$428)/('Ratios Calculated fix'!AF$429-'Ratios Calculated fix'!AF$428)</f>
        <v>0.41619492949350784</v>
      </c>
      <c r="AG145" s="21" t="e">
        <f>('Ratios Calculated fix'!AG145-'Ratios Calculated fix'!AG$428)/('Ratios Calculated fix'!AG$429-'Ratios Calculated fix'!AG$428)</f>
        <v>#DIV/0!</v>
      </c>
      <c r="AH145" s="21" t="e">
        <f>('Ratios Calculated fix'!AH145-'Ratios Calculated fix'!AH$428)/('Ratios Calculated fix'!AH$429-'Ratios Calculated fix'!AH$428)</f>
        <v>#DIV/0!</v>
      </c>
      <c r="AI145" s="21">
        <f>('Ratios Calculated fix'!AI145-'Ratios Calculated fix'!AI$428)/('Ratios Calculated fix'!AI$429-'Ratios Calculated fix'!AI$428)</f>
        <v>0.98586693789128665</v>
      </c>
      <c r="AJ145" s="21">
        <f>('Ratios Calculated fix'!AJ145-'Ratios Calculated fix'!AJ$428)/('Ratios Calculated fix'!AJ$429-'Ratios Calculated fix'!AJ$428)</f>
        <v>0.15241839545386307</v>
      </c>
      <c r="AK145" s="21" t="e">
        <f>('Ratios Calculated fix'!AK145-'Ratios Calculated fix'!AK$428)/('Ratios Calculated fix'!AK$429-'Ratios Calculated fix'!AK$428)</f>
        <v>#DIV/0!</v>
      </c>
      <c r="AL145" s="21" t="e">
        <f>('Ratios Calculated fix'!AL145-'Ratios Calculated fix'!AL$428)/('Ratios Calculated fix'!AL$429-'Ratios Calculated fix'!AL$428)</f>
        <v>#DIV/0!</v>
      </c>
      <c r="AM145" s="21">
        <f>('Ratios Calculated fix'!AM145-'Ratios Calculated fix'!AM$428)/('Ratios Calculated fix'!AM$429-'Ratios Calculated fix'!AM$428)</f>
        <v>0.31134928459514388</v>
      </c>
      <c r="AN145" s="21">
        <f>('Ratios Calculated fix'!AN145-'Ratios Calculated fix'!AN$428)/('Ratios Calculated fix'!AN$429-'Ratios Calculated fix'!AN$428)</f>
        <v>0.2737008195973617</v>
      </c>
      <c r="AO145" s="21">
        <f>('Ratios Calculated fix'!AO145-'Ratios Calculated fix'!AO$428)/('Ratios Calculated fix'!AO$429-'Ratios Calculated fix'!AO$428)</f>
        <v>0.13016262857360503</v>
      </c>
      <c r="AP145" s="21">
        <f>('Ratios Calculated fix'!AP145-'Ratios Calculated fix'!AP$428)/('Ratios Calculated fix'!AP$429-'Ratios Calculated fix'!AP$428)</f>
        <v>0.57401083841464029</v>
      </c>
      <c r="AQ145" s="21">
        <f>('Ratios Calculated fix'!AQ145-'Ratios Calculated fix'!AQ$428)/('Ratios Calculated fix'!AQ$429-'Ratios Calculated fix'!AQ$428)</f>
        <v>0.61303295322262663</v>
      </c>
      <c r="AR145" s="21">
        <f>('Ratios Calculated fix'!AR145-'Ratios Calculated fix'!AR$428)/('Ratios Calculated fix'!AR$429-'Ratios Calculated fix'!AR$428)</f>
        <v>0.43942932896552478</v>
      </c>
      <c r="AS145" s="21">
        <f>('Ratios Calculated fix'!AS145-'Ratios Calculated fix'!AS$428)/('Ratios Calculated fix'!AS$429-'Ratios Calculated fix'!AS$428)</f>
        <v>0.57839430418807491</v>
      </c>
      <c r="AT145" s="21">
        <f>('Ratios Calculated fix'!AT145-'Ratios Calculated fix'!AT$428)/('Ratios Calculated fix'!AT$429-'Ratios Calculated fix'!AT$428)</f>
        <v>0.54203304116390372</v>
      </c>
      <c r="AU145" s="21">
        <f>('Ratios Calculated fix'!AU145-'Ratios Calculated fix'!AU$428)/('Ratios Calculated fix'!AU$429-'Ratios Calculated fix'!AU$428)</f>
        <v>0.63533348845226179</v>
      </c>
      <c r="AV145" s="21" t="e">
        <f>('Ratios Calculated fix'!AV145-'Ratios Calculated fix'!AV$428)/('Ratios Calculated fix'!AV$429-'Ratios Calculated fix'!AV$428)</f>
        <v>#DIV/0!</v>
      </c>
      <c r="AW145" s="21" t="e">
        <f>('Ratios Calculated fix'!AW145-'Ratios Calculated fix'!AW$428)/('Ratios Calculated fix'!AW$429-'Ratios Calculated fix'!AW$428)</f>
        <v>#DIV/0!</v>
      </c>
      <c r="AX145" s="21" t="e">
        <f>('Ratios Calculated fix'!AX145-'Ratios Calculated fix'!AX$428)/('Ratios Calculated fix'!AX$429-'Ratios Calculated fix'!AX$428)</f>
        <v>#DIV/0!</v>
      </c>
      <c r="AY145" s="21">
        <f>('Ratios Calculated fix'!AY145-'Ratios Calculated fix'!AY$428)/('Ratios Calculated fix'!AY$429-'Ratios Calculated fix'!AY$428)</f>
        <v>0.21627354655166581</v>
      </c>
      <c r="AZ145" s="21">
        <f>('Ratios Calculated fix'!AZ145-'Ratios Calculated fix'!AZ$428)/('Ratios Calculated fix'!AZ$429-'Ratios Calculated fix'!AZ$428)</f>
        <v>0.73453718577528537</v>
      </c>
      <c r="BA145" s="21">
        <f>('Ratios Calculated fix'!BA145-'Ratios Calculated fix'!BA$428)/('Ratios Calculated fix'!BA$429-'Ratios Calculated fix'!BA$428)</f>
        <v>0.74356640456294665</v>
      </c>
      <c r="BB145" s="21" t="e">
        <f>('Ratios Calculated fix'!BB145-'Ratios Calculated fix'!BB$428)/('Ratios Calculated fix'!BB$429-'Ratios Calculated fix'!BB$428)</f>
        <v>#DIV/0!</v>
      </c>
      <c r="BC145" s="21">
        <f>('Ratios Calculated fix'!BC145-'Ratios Calculated fix'!BC$428)/('Ratios Calculated fix'!BC$429-'Ratios Calculated fix'!BC$428)</f>
        <v>0.33394103029457234</v>
      </c>
    </row>
    <row r="146" spans="1:55" x14ac:dyDescent="0.2">
      <c r="A146" s="3" t="s">
        <v>475</v>
      </c>
      <c r="B146" s="3" t="s">
        <v>476</v>
      </c>
      <c r="C146" s="3" t="s">
        <v>52</v>
      </c>
      <c r="D146" s="3">
        <v>378142</v>
      </c>
      <c r="E146" s="3" t="s">
        <v>16</v>
      </c>
      <c r="F146" s="3">
        <v>2019</v>
      </c>
      <c r="G146" s="3" t="s">
        <v>17</v>
      </c>
      <c r="H146" s="4">
        <v>43830</v>
      </c>
      <c r="I146" s="4">
        <v>43872</v>
      </c>
      <c r="J146" s="4">
        <v>43872</v>
      </c>
      <c r="K146" s="5">
        <v>976000000</v>
      </c>
      <c r="L146" s="5">
        <v>976000000</v>
      </c>
      <c r="M146" s="6" t="s">
        <v>477</v>
      </c>
      <c r="N146" s="20">
        <f>('Ratios Calculated fix'!N146-'Ratios Calculated fix'!N$428)/('Ratios Calculated fix'!N$429-'Ratios Calculated fix'!N$428)</f>
        <v>3.4300502762567887E-2</v>
      </c>
      <c r="O146" s="21">
        <f>('Ratios Calculated fix'!O146-'Ratios Calculated fix'!O$428)/('Ratios Calculated fix'!O$429-'Ratios Calculated fix'!O$428)</f>
        <v>2.9448241886211049E-2</v>
      </c>
      <c r="P146" s="21">
        <f>('Ratios Calculated fix'!P146-'Ratios Calculated fix'!P$428)/('Ratios Calculated fix'!P$429-'Ratios Calculated fix'!P$428)</f>
        <v>7.4967021531024674E-3</v>
      </c>
      <c r="Q146" s="21">
        <f>('Ratios Calculated fix'!Q146-'Ratios Calculated fix'!Q$428)/('Ratios Calculated fix'!Q$429-'Ratios Calculated fix'!Q$428)</f>
        <v>0.26628104677594111</v>
      </c>
      <c r="R146" s="21">
        <f>('Ratios Calculated fix'!R146-'Ratios Calculated fix'!R$428)/('Ratios Calculated fix'!R$429-'Ratios Calculated fix'!R$428)</f>
        <v>7.9962471824757658E-2</v>
      </c>
      <c r="S146" s="21">
        <f>('Ratios Calculated fix'!S146-'Ratios Calculated fix'!S$428)/('Ratios Calculated fix'!S$429-'Ratios Calculated fix'!S$428)</f>
        <v>3.7477047246166316E-2</v>
      </c>
      <c r="T146" s="21">
        <f>('Ratios Calculated fix'!T146-'Ratios Calculated fix'!T$428)/('Ratios Calculated fix'!T$429-'Ratios Calculated fix'!T$428)</f>
        <v>7.3864557965675065E-2</v>
      </c>
      <c r="U146" s="21">
        <f>('Ratios Calculated fix'!U146-'Ratios Calculated fix'!U$428)/('Ratios Calculated fix'!U$429-'Ratios Calculated fix'!U$428)</f>
        <v>0.65501634071220405</v>
      </c>
      <c r="V146" s="21">
        <f>('Ratios Calculated fix'!V146-'Ratios Calculated fix'!V$428)/('Ratios Calculated fix'!V$429-'Ratios Calculated fix'!V$428)</f>
        <v>0.50049891546213854</v>
      </c>
      <c r="W146" s="21">
        <f>('Ratios Calculated fix'!W146-'Ratios Calculated fix'!W$428)/('Ratios Calculated fix'!W$429-'Ratios Calculated fix'!W$428)</f>
        <v>0.63608942600427787</v>
      </c>
      <c r="X146" s="21">
        <f>('Ratios Calculated fix'!X146-'Ratios Calculated fix'!X$428)/('Ratios Calculated fix'!X$429-'Ratios Calculated fix'!X$428)</f>
        <v>7.8750761433866945E-2</v>
      </c>
      <c r="Y146" s="21">
        <f>('Ratios Calculated fix'!Y146-'Ratios Calculated fix'!Y$428)/('Ratios Calculated fix'!Y$429-'Ratios Calculated fix'!Y$428)</f>
        <v>0.44718672872351539</v>
      </c>
      <c r="Z146" s="21">
        <f>('Ratios Calculated fix'!Z146-'Ratios Calculated fix'!Z$428)/('Ratios Calculated fix'!Z$429-'Ratios Calculated fix'!Z$428)</f>
        <v>0.92124923856613306</v>
      </c>
      <c r="AA146" s="21">
        <f>('Ratios Calculated fix'!AA146-'Ratios Calculated fix'!AA$428)/('Ratios Calculated fix'!AA$429-'Ratios Calculated fix'!AA$428)</f>
        <v>9.2811184966078208E-2</v>
      </c>
      <c r="AB146" s="21">
        <f>('Ratios Calculated fix'!AB146-'Ratios Calculated fix'!AB$428)/('Ratios Calculated fix'!AB$429-'Ratios Calculated fix'!AB$428)</f>
        <v>0.84928479814623559</v>
      </c>
      <c r="AC146" s="21">
        <f>('Ratios Calculated fix'!AC146-'Ratios Calculated fix'!AC$428)/('Ratios Calculated fix'!AC$429-'Ratios Calculated fix'!AC$428)</f>
        <v>0.5690639829102484</v>
      </c>
      <c r="AD146" s="21">
        <f>('Ratios Calculated fix'!AD146-'Ratios Calculated fix'!AD$428)/('Ratios Calculated fix'!AD$429-'Ratios Calculated fix'!AD$428)</f>
        <v>0.48431704900700434</v>
      </c>
      <c r="AE146" s="21">
        <f>('Ratios Calculated fix'!AE146-'Ratios Calculated fix'!AE$428)/('Ratios Calculated fix'!AE$429-'Ratios Calculated fix'!AE$428)</f>
        <v>0.449826310057792</v>
      </c>
      <c r="AF146" s="21">
        <f>('Ratios Calculated fix'!AF146-'Ratios Calculated fix'!AF$428)/('Ratios Calculated fix'!AF$429-'Ratios Calculated fix'!AF$428)</f>
        <v>0.39886409587221638</v>
      </c>
      <c r="AG146" s="21" t="e">
        <f>('Ratios Calculated fix'!AG146-'Ratios Calculated fix'!AG$428)/('Ratios Calculated fix'!AG$429-'Ratios Calculated fix'!AG$428)</f>
        <v>#DIV/0!</v>
      </c>
      <c r="AH146" s="21" t="e">
        <f>('Ratios Calculated fix'!AH146-'Ratios Calculated fix'!AH$428)/('Ratios Calculated fix'!AH$429-'Ratios Calculated fix'!AH$428)</f>
        <v>#DIV/0!</v>
      </c>
      <c r="AI146" s="21">
        <f>('Ratios Calculated fix'!AI146-'Ratios Calculated fix'!AI$428)/('Ratios Calculated fix'!AI$429-'Ratios Calculated fix'!AI$428)</f>
        <v>0.98664500712346392</v>
      </c>
      <c r="AJ146" s="21">
        <f>('Ratios Calculated fix'!AJ146-'Ratios Calculated fix'!AJ$428)/('Ratios Calculated fix'!AJ$429-'Ratios Calculated fix'!AJ$428)</f>
        <v>0.15064550061417603</v>
      </c>
      <c r="AK146" s="21" t="e">
        <f>('Ratios Calculated fix'!AK146-'Ratios Calculated fix'!AK$428)/('Ratios Calculated fix'!AK$429-'Ratios Calculated fix'!AK$428)</f>
        <v>#DIV/0!</v>
      </c>
      <c r="AL146" s="21" t="e">
        <f>('Ratios Calculated fix'!AL146-'Ratios Calculated fix'!AL$428)/('Ratios Calculated fix'!AL$429-'Ratios Calculated fix'!AL$428)</f>
        <v>#DIV/0!</v>
      </c>
      <c r="AM146" s="21">
        <f>('Ratios Calculated fix'!AM146-'Ratios Calculated fix'!AM$428)/('Ratios Calculated fix'!AM$429-'Ratios Calculated fix'!AM$428)</f>
        <v>0.30855980519415488</v>
      </c>
      <c r="AN146" s="21">
        <f>('Ratios Calculated fix'!AN146-'Ratios Calculated fix'!AN$428)/('Ratios Calculated fix'!AN$429-'Ratios Calculated fix'!AN$428)</f>
        <v>0.2733167520354044</v>
      </c>
      <c r="AO146" s="21">
        <f>('Ratios Calculated fix'!AO146-'Ratios Calculated fix'!AO$428)/('Ratios Calculated fix'!AO$429-'Ratios Calculated fix'!AO$428)</f>
        <v>5.5816938500444516E-2</v>
      </c>
      <c r="AP146" s="21">
        <f>('Ratios Calculated fix'!AP146-'Ratios Calculated fix'!AP$428)/('Ratios Calculated fix'!AP$429-'Ratios Calculated fix'!AP$428)</f>
        <v>0.59571813718101208</v>
      </c>
      <c r="AQ146" s="21">
        <f>('Ratios Calculated fix'!AQ146-'Ratios Calculated fix'!AQ$428)/('Ratios Calculated fix'!AQ$429-'Ratios Calculated fix'!AQ$428)</f>
        <v>0.49384993115967818</v>
      </c>
      <c r="AR146" s="21">
        <f>('Ratios Calculated fix'!AR146-'Ratios Calculated fix'!AR$428)/('Ratios Calculated fix'!AR$429-'Ratios Calculated fix'!AR$428)</f>
        <v>0.3716919922412818</v>
      </c>
      <c r="AS146" s="21">
        <f>('Ratios Calculated fix'!AS146-'Ratios Calculated fix'!AS$428)/('Ratios Calculated fix'!AS$429-'Ratios Calculated fix'!AS$428)</f>
        <v>0.61192572844459181</v>
      </c>
      <c r="AT146" s="21">
        <f>('Ratios Calculated fix'!AT146-'Ratios Calculated fix'!AT$428)/('Ratios Calculated fix'!AT$429-'Ratios Calculated fix'!AT$428)</f>
        <v>0.31654406292843101</v>
      </c>
      <c r="AU146" s="21">
        <f>('Ratios Calculated fix'!AU146-'Ratios Calculated fix'!AU$428)/('Ratios Calculated fix'!AU$429-'Ratios Calculated fix'!AU$428)</f>
        <v>0.60778156846510722</v>
      </c>
      <c r="AV146" s="21" t="e">
        <f>('Ratios Calculated fix'!AV146-'Ratios Calculated fix'!AV$428)/('Ratios Calculated fix'!AV$429-'Ratios Calculated fix'!AV$428)</f>
        <v>#DIV/0!</v>
      </c>
      <c r="AW146" s="21" t="e">
        <f>('Ratios Calculated fix'!AW146-'Ratios Calculated fix'!AW$428)/('Ratios Calculated fix'!AW$429-'Ratios Calculated fix'!AW$428)</f>
        <v>#DIV/0!</v>
      </c>
      <c r="AX146" s="21" t="e">
        <f>('Ratios Calculated fix'!AX146-'Ratios Calculated fix'!AX$428)/('Ratios Calculated fix'!AX$429-'Ratios Calculated fix'!AX$428)</f>
        <v>#DIV/0!</v>
      </c>
      <c r="AY146" s="21">
        <f>('Ratios Calculated fix'!AY146-'Ratios Calculated fix'!AY$428)/('Ratios Calculated fix'!AY$429-'Ratios Calculated fix'!AY$428)</f>
        <v>0.27815734310716311</v>
      </c>
      <c r="AZ146" s="21">
        <f>('Ratios Calculated fix'!AZ146-'Ratios Calculated fix'!AZ$428)/('Ratios Calculated fix'!AZ$429-'Ratios Calculated fix'!AZ$428)</f>
        <v>0.78585143457437601</v>
      </c>
      <c r="BA146" s="21">
        <f>('Ratios Calculated fix'!BA146-'Ratios Calculated fix'!BA$428)/('Ratios Calculated fix'!BA$429-'Ratios Calculated fix'!BA$428)</f>
        <v>0.74284919003475269</v>
      </c>
      <c r="BB146" s="21" t="e">
        <f>('Ratios Calculated fix'!BB146-'Ratios Calculated fix'!BB$428)/('Ratios Calculated fix'!BB$429-'Ratios Calculated fix'!BB$428)</f>
        <v>#DIV/0!</v>
      </c>
      <c r="BC146" s="21">
        <f>('Ratios Calculated fix'!BC146-'Ratios Calculated fix'!BC$428)/('Ratios Calculated fix'!BC$429-'Ratios Calculated fix'!BC$428)</f>
        <v>0.17587092079207448</v>
      </c>
    </row>
    <row r="147" spans="1:55" x14ac:dyDescent="0.2">
      <c r="A147" s="3" t="s">
        <v>481</v>
      </c>
      <c r="B147" s="3" t="s">
        <v>482</v>
      </c>
      <c r="C147" s="3" t="s">
        <v>15</v>
      </c>
      <c r="D147" s="3">
        <v>378143</v>
      </c>
      <c r="E147" s="3" t="s">
        <v>16</v>
      </c>
      <c r="F147" s="3">
        <v>2019</v>
      </c>
      <c r="G147" s="3" t="s">
        <v>17</v>
      </c>
      <c r="H147" s="4">
        <v>43830</v>
      </c>
      <c r="I147" s="4">
        <v>43882</v>
      </c>
      <c r="J147" s="4">
        <v>43882</v>
      </c>
      <c r="K147" s="5">
        <v>170360000</v>
      </c>
      <c r="L147" s="5">
        <v>173499000</v>
      </c>
      <c r="M147" s="3" t="s">
        <v>483</v>
      </c>
      <c r="N147" s="20">
        <f>('Ratios Calculated fix'!N147-'Ratios Calculated fix'!N$428)/('Ratios Calculated fix'!N$429-'Ratios Calculated fix'!N$428)</f>
        <v>7.3121115249129565E-2</v>
      </c>
      <c r="O147" s="21">
        <f>('Ratios Calculated fix'!O147-'Ratios Calculated fix'!O$428)/('Ratios Calculated fix'!O$429-'Ratios Calculated fix'!O$428)</f>
        <v>7.3121115249129565E-2</v>
      </c>
      <c r="P147" s="21">
        <f>('Ratios Calculated fix'!P147-'Ratios Calculated fix'!P$428)/('Ratios Calculated fix'!P$429-'Ratios Calculated fix'!P$428)</f>
        <v>8.6678906301713002E-2</v>
      </c>
      <c r="Q147" s="21">
        <f>('Ratios Calculated fix'!Q147-'Ratios Calculated fix'!Q$428)/('Ratios Calculated fix'!Q$429-'Ratios Calculated fix'!Q$428)</f>
        <v>0.25940925958857775</v>
      </c>
      <c r="R147" s="21">
        <f>('Ratios Calculated fix'!R147-'Ratios Calculated fix'!R$428)/('Ratios Calculated fix'!R$429-'Ratios Calculated fix'!R$428)</f>
        <v>0</v>
      </c>
      <c r="S147" s="21">
        <f>('Ratios Calculated fix'!S147-'Ratios Calculated fix'!S$428)/('Ratios Calculated fix'!S$429-'Ratios Calculated fix'!S$428)</f>
        <v>0</v>
      </c>
      <c r="T147" s="21">
        <f>('Ratios Calculated fix'!T147-'Ratios Calculated fix'!T$428)/('Ratios Calculated fix'!T$429-'Ratios Calculated fix'!T$428)</f>
        <v>0</v>
      </c>
      <c r="U147" s="21">
        <f>('Ratios Calculated fix'!U147-'Ratios Calculated fix'!U$428)/('Ratios Calculated fix'!U$429-'Ratios Calculated fix'!U$428)</f>
        <v>0.64049317262840244</v>
      </c>
      <c r="V147" s="21">
        <f>('Ratios Calculated fix'!V147-'Ratios Calculated fix'!V$428)/('Ratios Calculated fix'!V$429-'Ratios Calculated fix'!V$428)</f>
        <v>0.48825282224192584</v>
      </c>
      <c r="W147" s="21">
        <f>('Ratios Calculated fix'!W147-'Ratios Calculated fix'!W$428)/('Ratios Calculated fix'!W$429-'Ratios Calculated fix'!W$428)</f>
        <v>0.62210889664239277</v>
      </c>
      <c r="X147" s="21">
        <f>('Ratios Calculated fix'!X147-'Ratios Calculated fix'!X$428)/('Ratios Calculated fix'!X$429-'Ratios Calculated fix'!X$428)</f>
        <v>0.66078442070089405</v>
      </c>
      <c r="Y147" s="21">
        <f>('Ratios Calculated fix'!Y147-'Ratios Calculated fix'!Y$428)/('Ratios Calculated fix'!Y$429-'Ratios Calculated fix'!Y$428)</f>
        <v>0.48771812332379755</v>
      </c>
      <c r="Z147" s="21">
        <f>('Ratios Calculated fix'!Z147-'Ratios Calculated fix'!Z$428)/('Ratios Calculated fix'!Z$429-'Ratios Calculated fix'!Z$428)</f>
        <v>0.33921557929910595</v>
      </c>
      <c r="AA147" s="21">
        <f>('Ratios Calculated fix'!AA147-'Ratios Calculated fix'!AA$428)/('Ratios Calculated fix'!AA$429-'Ratios Calculated fix'!AA$428)</f>
        <v>4.1278239145623469E-3</v>
      </c>
      <c r="AB147" s="21">
        <f>('Ratios Calculated fix'!AB147-'Ratios Calculated fix'!AB$428)/('Ratios Calculated fix'!AB$429-'Ratios Calculated fix'!AB$428)</f>
        <v>0.93654266233432937</v>
      </c>
      <c r="AC147" s="21">
        <f>('Ratios Calculated fix'!AC147-'Ratios Calculated fix'!AC$428)/('Ratios Calculated fix'!AC$429-'Ratios Calculated fix'!AC$428)</f>
        <v>0.31475588867760396</v>
      </c>
      <c r="AD147" s="21">
        <f>('Ratios Calculated fix'!AD147-'Ratios Calculated fix'!AD$428)/('Ratios Calculated fix'!AD$429-'Ratios Calculated fix'!AD$428)</f>
        <v>0.38843372083755473</v>
      </c>
      <c r="AE147" s="21">
        <f>('Ratios Calculated fix'!AE147-'Ratios Calculated fix'!AE$428)/('Ratios Calculated fix'!AE$429-'Ratios Calculated fix'!AE$428)</f>
        <v>0.43534161122503767</v>
      </c>
      <c r="AF147" s="21">
        <f>('Ratios Calculated fix'!AF147-'Ratios Calculated fix'!AF$428)/('Ratios Calculated fix'!AF$429-'Ratios Calculated fix'!AF$428)</f>
        <v>0.38608584059501544</v>
      </c>
      <c r="AG147" s="21" t="e">
        <f>('Ratios Calculated fix'!AG147-'Ratios Calculated fix'!AG$428)/('Ratios Calculated fix'!AG$429-'Ratios Calculated fix'!AG$428)</f>
        <v>#DIV/0!</v>
      </c>
      <c r="AH147" s="21" t="e">
        <f>('Ratios Calculated fix'!AH147-'Ratios Calculated fix'!AH$428)/('Ratios Calculated fix'!AH$429-'Ratios Calculated fix'!AH$428)</f>
        <v>#DIV/0!</v>
      </c>
      <c r="AI147" s="21">
        <f>('Ratios Calculated fix'!AI147-'Ratios Calculated fix'!AI$428)/('Ratios Calculated fix'!AI$429-'Ratios Calculated fix'!AI$428)</f>
        <v>0.98533146119647552</v>
      </c>
      <c r="AJ147" s="21">
        <f>('Ratios Calculated fix'!AJ147-'Ratios Calculated fix'!AJ$428)/('Ratios Calculated fix'!AJ$429-'Ratios Calculated fix'!AJ$428)</f>
        <v>0.11433663690220928</v>
      </c>
      <c r="AK147" s="21" t="e">
        <f>('Ratios Calculated fix'!AK147-'Ratios Calculated fix'!AK$428)/('Ratios Calculated fix'!AK$429-'Ratios Calculated fix'!AK$428)</f>
        <v>#DIV/0!</v>
      </c>
      <c r="AL147" s="21" t="e">
        <f>('Ratios Calculated fix'!AL147-'Ratios Calculated fix'!AL$428)/('Ratios Calculated fix'!AL$429-'Ratios Calculated fix'!AL$428)</f>
        <v>#DIV/0!</v>
      </c>
      <c r="AM147" s="21">
        <f>('Ratios Calculated fix'!AM147-'Ratios Calculated fix'!AM$428)/('Ratios Calculated fix'!AM$429-'Ratios Calculated fix'!AM$428)</f>
        <v>0.31302552234236475</v>
      </c>
      <c r="AN147" s="21">
        <f>('Ratios Calculated fix'!AN147-'Ratios Calculated fix'!AN$428)/('Ratios Calculated fix'!AN$429-'Ratios Calculated fix'!AN$428)</f>
        <v>0.28113448935513202</v>
      </c>
      <c r="AO147" s="21">
        <f>('Ratios Calculated fix'!AO147-'Ratios Calculated fix'!AO$428)/('Ratios Calculated fix'!AO$429-'Ratios Calculated fix'!AO$428)</f>
        <v>0.50656927046288724</v>
      </c>
      <c r="AP147" s="21">
        <f>('Ratios Calculated fix'!AP147-'Ratios Calculated fix'!AP$428)/('Ratios Calculated fix'!AP$429-'Ratios Calculated fix'!AP$428)</f>
        <v>0.57538006971494604</v>
      </c>
      <c r="AQ147" s="21">
        <f>('Ratios Calculated fix'!AQ147-'Ratios Calculated fix'!AQ$428)/('Ratios Calculated fix'!AQ$429-'Ratios Calculated fix'!AQ$428)</f>
        <v>0.70422904492165517</v>
      </c>
      <c r="AR147" s="21">
        <f>('Ratios Calculated fix'!AR147-'Ratios Calculated fix'!AR$428)/('Ratios Calculated fix'!AR$429-'Ratios Calculated fix'!AR$428)</f>
        <v>0.22102437390141902</v>
      </c>
      <c r="AS147" s="21">
        <f>('Ratios Calculated fix'!AS147-'Ratios Calculated fix'!AS$428)/('Ratios Calculated fix'!AS$429-'Ratios Calculated fix'!AS$428)</f>
        <v>0.59434628375289555</v>
      </c>
      <c r="AT147" s="21">
        <f>('Ratios Calculated fix'!AT147-'Ratios Calculated fix'!AT$428)/('Ratios Calculated fix'!AT$429-'Ratios Calculated fix'!AT$428)</f>
        <v>0.5022886146806238</v>
      </c>
      <c r="AU147" s="21">
        <f>('Ratios Calculated fix'!AU147-'Ratios Calculated fix'!AU$428)/('Ratios Calculated fix'!AU$429-'Ratios Calculated fix'!AU$428)</f>
        <v>0.65286889224114497</v>
      </c>
      <c r="AV147" s="21" t="e">
        <f>('Ratios Calculated fix'!AV147-'Ratios Calculated fix'!AV$428)/('Ratios Calculated fix'!AV$429-'Ratios Calculated fix'!AV$428)</f>
        <v>#DIV/0!</v>
      </c>
      <c r="AW147" s="21" t="e">
        <f>('Ratios Calculated fix'!AW147-'Ratios Calculated fix'!AW$428)/('Ratios Calculated fix'!AW$429-'Ratios Calculated fix'!AW$428)</f>
        <v>#DIV/0!</v>
      </c>
      <c r="AX147" s="21" t="e">
        <f>('Ratios Calculated fix'!AX147-'Ratios Calculated fix'!AX$428)/('Ratios Calculated fix'!AX$429-'Ratios Calculated fix'!AX$428)</f>
        <v>#DIV/0!</v>
      </c>
      <c r="AY147" s="21">
        <f>('Ratios Calculated fix'!AY147-'Ratios Calculated fix'!AY$428)/('Ratios Calculated fix'!AY$429-'Ratios Calculated fix'!AY$428)</f>
        <v>0.19993393009915053</v>
      </c>
      <c r="AZ147" s="21">
        <f>('Ratios Calculated fix'!AZ147-'Ratios Calculated fix'!AZ$428)/('Ratios Calculated fix'!AZ$429-'Ratios Calculated fix'!AZ$428)</f>
        <v>0.72219057222888761</v>
      </c>
      <c r="BA147" s="21">
        <f>('Ratios Calculated fix'!BA147-'Ratios Calculated fix'!BA$428)/('Ratios Calculated fix'!BA$429-'Ratios Calculated fix'!BA$428)</f>
        <v>0.74392623049438655</v>
      </c>
      <c r="BB147" s="21" t="e">
        <f>('Ratios Calculated fix'!BB147-'Ratios Calculated fix'!BB$428)/('Ratios Calculated fix'!BB$429-'Ratios Calculated fix'!BB$428)</f>
        <v>#DIV/0!</v>
      </c>
      <c r="BC147" s="21">
        <f>('Ratios Calculated fix'!BC147-'Ratios Calculated fix'!BC$428)/('Ratios Calculated fix'!BC$429-'Ratios Calculated fix'!BC$428)</f>
        <v>0.39684727593155533</v>
      </c>
    </row>
    <row r="148" spans="1:55" x14ac:dyDescent="0.2">
      <c r="A148" s="3" t="s">
        <v>478</v>
      </c>
      <c r="B148" s="3" t="s">
        <v>479</v>
      </c>
      <c r="C148" s="3" t="s">
        <v>45</v>
      </c>
      <c r="D148" s="3">
        <v>112653</v>
      </c>
      <c r="E148" s="3" t="s">
        <v>16</v>
      </c>
      <c r="F148" s="3">
        <v>2019</v>
      </c>
      <c r="G148" s="3" t="s">
        <v>17</v>
      </c>
      <c r="H148" s="4">
        <v>43830</v>
      </c>
      <c r="I148" s="4">
        <v>43875</v>
      </c>
      <c r="J148" s="4">
        <v>43875</v>
      </c>
      <c r="K148" s="5">
        <v>144613000</v>
      </c>
      <c r="L148" s="5">
        <v>149458000</v>
      </c>
      <c r="M148" s="3" t="s">
        <v>480</v>
      </c>
      <c r="N148" s="20">
        <f>('Ratios Calculated fix'!N148-'Ratios Calculated fix'!N$428)/('Ratios Calculated fix'!N$429-'Ratios Calculated fix'!N$428)</f>
        <v>2.1652445026510717E-2</v>
      </c>
      <c r="O148" s="21">
        <f>('Ratios Calculated fix'!O148-'Ratios Calculated fix'!O$428)/('Ratios Calculated fix'!O$429-'Ratios Calculated fix'!O$428)</f>
        <v>2.1652445026510717E-2</v>
      </c>
      <c r="P148" s="21">
        <f>('Ratios Calculated fix'!P148-'Ratios Calculated fix'!P$428)/('Ratios Calculated fix'!P$429-'Ratios Calculated fix'!P$428)</f>
        <v>3.7927103361236739E-2</v>
      </c>
      <c r="Q148" s="21">
        <f>('Ratios Calculated fix'!Q148-'Ratios Calculated fix'!Q$428)/('Ratios Calculated fix'!Q$429-'Ratios Calculated fix'!Q$428)</f>
        <v>0.26422572810400896</v>
      </c>
      <c r="R148" s="21">
        <f>('Ratios Calculated fix'!R148-'Ratios Calculated fix'!R$428)/('Ratios Calculated fix'!R$429-'Ratios Calculated fix'!R$428)</f>
        <v>6.0883661173120912E-2</v>
      </c>
      <c r="S148" s="21">
        <f>('Ratios Calculated fix'!S148-'Ratios Calculated fix'!S$428)/('Ratios Calculated fix'!S$429-'Ratios Calculated fix'!S$428)</f>
        <v>3.9169151925855392E-2</v>
      </c>
      <c r="T148" s="21">
        <f>('Ratios Calculated fix'!T148-'Ratios Calculated fix'!T$428)/('Ratios Calculated fix'!T$429-'Ratios Calculated fix'!T$428)</f>
        <v>5.4275470689992458E-2</v>
      </c>
      <c r="U148" s="21">
        <f>('Ratios Calculated fix'!U148-'Ratios Calculated fix'!U$428)/('Ratios Calculated fix'!U$429-'Ratios Calculated fix'!U$428)</f>
        <v>0.64966860583885722</v>
      </c>
      <c r="V148" s="21">
        <f>('Ratios Calculated fix'!V148-'Ratios Calculated fix'!V$428)/('Ratios Calculated fix'!V$429-'Ratios Calculated fix'!V$428)</f>
        <v>0.49887288365619925</v>
      </c>
      <c r="W148" s="21">
        <f>('Ratios Calculated fix'!W148-'Ratios Calculated fix'!W$428)/('Ratios Calculated fix'!W$429-'Ratios Calculated fix'!W$428)</f>
        <v>0.63063286396424723</v>
      </c>
      <c r="X148" s="21">
        <f>('Ratios Calculated fix'!X148-'Ratios Calculated fix'!X$428)/('Ratios Calculated fix'!X$429-'Ratios Calculated fix'!X$428)</f>
        <v>0.23972348753689249</v>
      </c>
      <c r="Y148" s="21">
        <f>('Ratios Calculated fix'!Y148-'Ratios Calculated fix'!Y$428)/('Ratios Calculated fix'!Y$429-'Ratios Calculated fix'!Y$428)</f>
        <v>0.50275645360200627</v>
      </c>
      <c r="Z148" s="21">
        <f>('Ratios Calculated fix'!Z148-'Ratios Calculated fix'!Z$428)/('Ratios Calculated fix'!Z$429-'Ratios Calculated fix'!Z$428)</f>
        <v>0.76027651246310746</v>
      </c>
      <c r="AA148" s="21">
        <f>('Ratios Calculated fix'!AA148-'Ratios Calculated fix'!AA$428)/('Ratios Calculated fix'!AA$429-'Ratios Calculated fix'!AA$428)</f>
        <v>0.72135676950884575</v>
      </c>
      <c r="AB148" s="21">
        <f>('Ratios Calculated fix'!AB148-'Ratios Calculated fix'!AB$428)/('Ratios Calculated fix'!AB$429-'Ratios Calculated fix'!AB$428)</f>
        <v>0.86283494901464497</v>
      </c>
      <c r="AC148" s="21">
        <f>('Ratios Calculated fix'!AC148-'Ratios Calculated fix'!AC$428)/('Ratios Calculated fix'!AC$429-'Ratios Calculated fix'!AC$428)</f>
        <v>0.82005010372032927</v>
      </c>
      <c r="AD148" s="21">
        <f>('Ratios Calculated fix'!AD148-'Ratios Calculated fix'!AD$428)/('Ratios Calculated fix'!AD$429-'Ratios Calculated fix'!AD$428)</f>
        <v>0.37382874952492168</v>
      </c>
      <c r="AE148" s="21">
        <f>('Ratios Calculated fix'!AE148-'Ratios Calculated fix'!AE$428)/('Ratios Calculated fix'!AE$429-'Ratios Calculated fix'!AE$428)</f>
        <v>0.40082740352705332</v>
      </c>
      <c r="AF148" s="21">
        <f>('Ratios Calculated fix'!AF148-'Ratios Calculated fix'!AF$428)/('Ratios Calculated fix'!AF$429-'Ratios Calculated fix'!AF$428)</f>
        <v>0.37602704310574964</v>
      </c>
      <c r="AG148" s="21" t="e">
        <f>('Ratios Calculated fix'!AG148-'Ratios Calculated fix'!AG$428)/('Ratios Calculated fix'!AG$429-'Ratios Calculated fix'!AG$428)</f>
        <v>#DIV/0!</v>
      </c>
      <c r="AH148" s="21" t="e">
        <f>('Ratios Calculated fix'!AH148-'Ratios Calculated fix'!AH$428)/('Ratios Calculated fix'!AH$429-'Ratios Calculated fix'!AH$428)</f>
        <v>#DIV/0!</v>
      </c>
      <c r="AI148" s="21">
        <f>('Ratios Calculated fix'!AI148-'Ratios Calculated fix'!AI$428)/('Ratios Calculated fix'!AI$429-'Ratios Calculated fix'!AI$428)</f>
        <v>0.98702307155319569</v>
      </c>
      <c r="AJ148" s="21">
        <f>('Ratios Calculated fix'!AJ148-'Ratios Calculated fix'!AJ$428)/('Ratios Calculated fix'!AJ$429-'Ratios Calculated fix'!AJ$428)</f>
        <v>8.202381561584704E-2</v>
      </c>
      <c r="AK148" s="21" t="e">
        <f>('Ratios Calculated fix'!AK148-'Ratios Calculated fix'!AK$428)/('Ratios Calculated fix'!AK$429-'Ratios Calculated fix'!AK$428)</f>
        <v>#DIV/0!</v>
      </c>
      <c r="AL148" s="21" t="e">
        <f>('Ratios Calculated fix'!AL148-'Ratios Calculated fix'!AL$428)/('Ratios Calculated fix'!AL$429-'Ratios Calculated fix'!AL$428)</f>
        <v>#DIV/0!</v>
      </c>
      <c r="AM148" s="21">
        <f>('Ratios Calculated fix'!AM148-'Ratios Calculated fix'!AM$428)/('Ratios Calculated fix'!AM$429-'Ratios Calculated fix'!AM$428)</f>
        <v>0.30659583459876993</v>
      </c>
      <c r="AN148" s="21">
        <f>('Ratios Calculated fix'!AN148-'Ratios Calculated fix'!AN$428)/('Ratios Calculated fix'!AN$429-'Ratios Calculated fix'!AN$428)</f>
        <v>0.27522549409104458</v>
      </c>
      <c r="AO148" s="21">
        <f>('Ratios Calculated fix'!AO148-'Ratios Calculated fix'!AO$428)/('Ratios Calculated fix'!AO$429-'Ratios Calculated fix'!AO$428)</f>
        <v>0.11548238629549405</v>
      </c>
      <c r="AP148" s="21">
        <f>('Ratios Calculated fix'!AP148-'Ratios Calculated fix'!AP$428)/('Ratios Calculated fix'!AP$429-'Ratios Calculated fix'!AP$428)</f>
        <v>0.56822014954238287</v>
      </c>
      <c r="AQ148" s="21">
        <f>('Ratios Calculated fix'!AQ148-'Ratios Calculated fix'!AQ$428)/('Ratios Calculated fix'!AQ$429-'Ratios Calculated fix'!AQ$428)</f>
        <v>0.47356700392945394</v>
      </c>
      <c r="AR148" s="21">
        <f>('Ratios Calculated fix'!AR148-'Ratios Calculated fix'!AR$428)/('Ratios Calculated fix'!AR$429-'Ratios Calculated fix'!AR$428)</f>
        <v>0.32814280519540967</v>
      </c>
      <c r="AS148" s="21">
        <f>('Ratios Calculated fix'!AS148-'Ratios Calculated fix'!AS$428)/('Ratios Calculated fix'!AS$429-'Ratios Calculated fix'!AS$428)</f>
        <v>0.62142391752252069</v>
      </c>
      <c r="AT148" s="21">
        <f>('Ratios Calculated fix'!AT148-'Ratios Calculated fix'!AT$428)/('Ratios Calculated fix'!AT$429-'Ratios Calculated fix'!AT$428)</f>
        <v>0.38288147428470415</v>
      </c>
      <c r="AU148" s="21">
        <f>('Ratios Calculated fix'!AU148-'Ratios Calculated fix'!AU$428)/('Ratios Calculated fix'!AU$429-'Ratios Calculated fix'!AU$428)</f>
        <v>0.61461145612497803</v>
      </c>
      <c r="AV148" s="21" t="e">
        <f>('Ratios Calculated fix'!AV148-'Ratios Calculated fix'!AV$428)/('Ratios Calculated fix'!AV$429-'Ratios Calculated fix'!AV$428)</f>
        <v>#DIV/0!</v>
      </c>
      <c r="AW148" s="21" t="e">
        <f>('Ratios Calculated fix'!AW148-'Ratios Calculated fix'!AW$428)/('Ratios Calculated fix'!AW$429-'Ratios Calculated fix'!AW$428)</f>
        <v>#DIV/0!</v>
      </c>
      <c r="AX148" s="21" t="e">
        <f>('Ratios Calculated fix'!AX148-'Ratios Calculated fix'!AX$428)/('Ratios Calculated fix'!AX$429-'Ratios Calculated fix'!AX$428)</f>
        <v>#DIV/0!</v>
      </c>
      <c r="AY148" s="21">
        <f>('Ratios Calculated fix'!AY148-'Ratios Calculated fix'!AY$428)/('Ratios Calculated fix'!AY$429-'Ratios Calculated fix'!AY$428)</f>
        <v>0.28145840199111449</v>
      </c>
      <c r="AZ148" s="21">
        <f>('Ratios Calculated fix'!AZ148-'Ratios Calculated fix'!AZ$428)/('Ratios Calculated fix'!AZ$429-'Ratios Calculated fix'!AZ$428)</f>
        <v>0.74890176910063055</v>
      </c>
      <c r="BA148" s="21">
        <f>('Ratios Calculated fix'!BA148-'Ratios Calculated fix'!BA$428)/('Ratios Calculated fix'!BA$429-'Ratios Calculated fix'!BA$428)</f>
        <v>0.74353498303494781</v>
      </c>
      <c r="BB148" s="21" t="e">
        <f>('Ratios Calculated fix'!BB148-'Ratios Calculated fix'!BB$428)/('Ratios Calculated fix'!BB$429-'Ratios Calculated fix'!BB$428)</f>
        <v>#DIV/0!</v>
      </c>
      <c r="BC148" s="21">
        <f>('Ratios Calculated fix'!BC148-'Ratios Calculated fix'!BC$428)/('Ratios Calculated fix'!BC$429-'Ratios Calculated fix'!BC$428)</f>
        <v>0.19128245576299857</v>
      </c>
    </row>
    <row r="149" spans="1:55" x14ac:dyDescent="0.2">
      <c r="A149" s="3" t="s">
        <v>484</v>
      </c>
      <c r="B149" s="3" t="s">
        <v>485</v>
      </c>
      <c r="C149" s="3" t="s">
        <v>72</v>
      </c>
      <c r="D149" s="3">
        <v>130051</v>
      </c>
      <c r="E149" s="3" t="s">
        <v>16</v>
      </c>
      <c r="F149" s="3">
        <v>2019</v>
      </c>
      <c r="G149" s="3" t="s">
        <v>17</v>
      </c>
      <c r="H149" s="4">
        <v>43830</v>
      </c>
      <c r="I149" s="4">
        <v>43886</v>
      </c>
      <c r="J149" s="4">
        <v>43886</v>
      </c>
      <c r="K149" s="5">
        <v>129415040</v>
      </c>
      <c r="L149" s="5">
        <v>138472124</v>
      </c>
      <c r="M149" s="3" t="s">
        <v>486</v>
      </c>
      <c r="N149" s="20">
        <f>('Ratios Calculated fix'!N149-'Ratios Calculated fix'!N$428)/('Ratios Calculated fix'!N$429-'Ratios Calculated fix'!N$428)</f>
        <v>0</v>
      </c>
      <c r="O149" s="21">
        <f>('Ratios Calculated fix'!O149-'Ratios Calculated fix'!O$428)/('Ratios Calculated fix'!O$429-'Ratios Calculated fix'!O$428)</f>
        <v>0</v>
      </c>
      <c r="P149" s="21">
        <f>('Ratios Calculated fix'!P149-'Ratios Calculated fix'!P$428)/('Ratios Calculated fix'!P$429-'Ratios Calculated fix'!P$428)</f>
        <v>1.2162412169206582E-3</v>
      </c>
      <c r="Q149" s="21">
        <f>('Ratios Calculated fix'!Q149-'Ratios Calculated fix'!Q$428)/('Ratios Calculated fix'!Q$429-'Ratios Calculated fix'!Q$428)</f>
        <v>0.26332363130310016</v>
      </c>
      <c r="R149" s="21">
        <f>('Ratios Calculated fix'!R149-'Ratios Calculated fix'!R$428)/('Ratios Calculated fix'!R$429-'Ratios Calculated fix'!R$428)</f>
        <v>2.4830988721665836E-2</v>
      </c>
      <c r="S149" s="21">
        <f>('Ratios Calculated fix'!S149-'Ratios Calculated fix'!S$428)/('Ratios Calculated fix'!S$429-'Ratios Calculated fix'!S$428)</f>
        <v>1.8274894803266824E-2</v>
      </c>
      <c r="T149" s="21">
        <f>('Ratios Calculated fix'!T149-'Ratios Calculated fix'!T$428)/('Ratios Calculated fix'!T$429-'Ratios Calculated fix'!T$428)</f>
        <v>2.1710827248091393E-2</v>
      </c>
      <c r="U149" s="21">
        <f>('Ratios Calculated fix'!U149-'Ratios Calculated fix'!U$428)/('Ratios Calculated fix'!U$429-'Ratios Calculated fix'!U$428)</f>
        <v>0.64389832349273768</v>
      </c>
      <c r="V149" s="21">
        <f>('Ratios Calculated fix'!V149-'Ratios Calculated fix'!V$428)/('Ratios Calculated fix'!V$429-'Ratios Calculated fix'!V$428)</f>
        <v>0.49276155269849958</v>
      </c>
      <c r="W149" s="21">
        <f>('Ratios Calculated fix'!W149-'Ratios Calculated fix'!W$428)/('Ratios Calculated fix'!W$429-'Ratios Calculated fix'!W$428)</f>
        <v>0.62521153442461253</v>
      </c>
      <c r="X149" s="21">
        <f>('Ratios Calculated fix'!X149-'Ratios Calculated fix'!X$428)/('Ratios Calculated fix'!X$429-'Ratios Calculated fix'!X$428)</f>
        <v>5.0513896696602126E-3</v>
      </c>
      <c r="Y149" s="21">
        <f>('Ratios Calculated fix'!Y149-'Ratios Calculated fix'!Y$428)/('Ratios Calculated fix'!Y$429-'Ratios Calculated fix'!Y$428)</f>
        <v>0.45562877187758233</v>
      </c>
      <c r="Z149" s="21">
        <f>('Ratios Calculated fix'!Z149-'Ratios Calculated fix'!Z$428)/('Ratios Calculated fix'!Z$429-'Ratios Calculated fix'!Z$428)</f>
        <v>0.99494861033033977</v>
      </c>
      <c r="AA149" s="21">
        <f>('Ratios Calculated fix'!AA149-'Ratios Calculated fix'!AA$428)/('Ratios Calculated fix'!AA$429-'Ratios Calculated fix'!AA$428)</f>
        <v>0</v>
      </c>
      <c r="AB149" s="21">
        <f>('Ratios Calculated fix'!AB149-'Ratios Calculated fix'!AB$428)/('Ratios Calculated fix'!AB$429-'Ratios Calculated fix'!AB$428)</f>
        <v>0.8707117688738687</v>
      </c>
      <c r="AC149" s="21">
        <f>('Ratios Calculated fix'!AC149-'Ratios Calculated fix'!AC$428)/('Ratios Calculated fix'!AC$429-'Ratios Calculated fix'!AC$428)</f>
        <v>0.74634197814202841</v>
      </c>
      <c r="AD149" s="21">
        <f>('Ratios Calculated fix'!AD149-'Ratios Calculated fix'!AD$428)/('Ratios Calculated fix'!AD$429-'Ratios Calculated fix'!AD$428)</f>
        <v>0.82137278884023701</v>
      </c>
      <c r="AE149" s="21">
        <f>('Ratios Calculated fix'!AE149-'Ratios Calculated fix'!AE$428)/('Ratios Calculated fix'!AE$429-'Ratios Calculated fix'!AE$428)</f>
        <v>0.77922635465113455</v>
      </c>
      <c r="AF149" s="21">
        <f>('Ratios Calculated fix'!AF149-'Ratios Calculated fix'!AF$428)/('Ratios Calculated fix'!AF$429-'Ratios Calculated fix'!AF$428)</f>
        <v>0.49622277519174646</v>
      </c>
      <c r="AG149" s="21" t="e">
        <f>('Ratios Calculated fix'!AG149-'Ratios Calculated fix'!AG$428)/('Ratios Calculated fix'!AG$429-'Ratios Calculated fix'!AG$428)</f>
        <v>#DIV/0!</v>
      </c>
      <c r="AH149" s="21" t="e">
        <f>('Ratios Calculated fix'!AH149-'Ratios Calculated fix'!AH$428)/('Ratios Calculated fix'!AH$429-'Ratios Calculated fix'!AH$428)</f>
        <v>#DIV/0!</v>
      </c>
      <c r="AI149" s="21">
        <f>('Ratios Calculated fix'!AI149-'Ratios Calculated fix'!AI$428)/('Ratios Calculated fix'!AI$429-'Ratios Calculated fix'!AI$428)</f>
        <v>0.98601743405273856</v>
      </c>
      <c r="AJ149" s="21">
        <f>('Ratios Calculated fix'!AJ149-'Ratios Calculated fix'!AJ$428)/('Ratios Calculated fix'!AJ$429-'Ratios Calculated fix'!AJ$428)</f>
        <v>6.9669726492759418E-2</v>
      </c>
      <c r="AK149" s="21" t="e">
        <f>('Ratios Calculated fix'!AK149-'Ratios Calculated fix'!AK$428)/('Ratios Calculated fix'!AK$429-'Ratios Calculated fix'!AK$428)</f>
        <v>#DIV/0!</v>
      </c>
      <c r="AL149" s="21" t="e">
        <f>('Ratios Calculated fix'!AL149-'Ratios Calculated fix'!AL$428)/('Ratios Calculated fix'!AL$429-'Ratios Calculated fix'!AL$428)</f>
        <v>#DIV/0!</v>
      </c>
      <c r="AM149" s="21">
        <f>('Ratios Calculated fix'!AM149-'Ratios Calculated fix'!AM$428)/('Ratios Calculated fix'!AM$429-'Ratios Calculated fix'!AM$428)</f>
        <v>0.31059575477676399</v>
      </c>
      <c r="AN149" s="21">
        <f>('Ratios Calculated fix'!AN149-'Ratios Calculated fix'!AN$428)/('Ratios Calculated fix'!AN$429-'Ratios Calculated fix'!AN$428)</f>
        <v>0.27126482882831399</v>
      </c>
      <c r="AO149" s="21">
        <f>('Ratios Calculated fix'!AO149-'Ratios Calculated fix'!AO$428)/('Ratios Calculated fix'!AO$429-'Ratios Calculated fix'!AO$428)</f>
        <v>2.3323507307744854E-2</v>
      </c>
      <c r="AP149" s="21">
        <f>('Ratios Calculated fix'!AP149-'Ratios Calculated fix'!AP$428)/('Ratios Calculated fix'!AP$429-'Ratios Calculated fix'!AP$428)</f>
        <v>0.57139614149170137</v>
      </c>
      <c r="AQ149" s="21">
        <f>('Ratios Calculated fix'!AQ149-'Ratios Calculated fix'!AQ$428)/('Ratios Calculated fix'!AQ$429-'Ratios Calculated fix'!AQ$428)</f>
        <v>0.54752160424529372</v>
      </c>
      <c r="AR149" s="21">
        <f>('Ratios Calculated fix'!AR149-'Ratios Calculated fix'!AR$428)/('Ratios Calculated fix'!AR$429-'Ratios Calculated fix'!AR$428)</f>
        <v>0.68614827887263641</v>
      </c>
      <c r="AS149" s="21">
        <f>('Ratios Calculated fix'!AS149-'Ratios Calculated fix'!AS$428)/('Ratios Calculated fix'!AS$429-'Ratios Calculated fix'!AS$428)</f>
        <v>0.56634248358017725</v>
      </c>
      <c r="AT149" s="21">
        <f>('Ratios Calculated fix'!AT149-'Ratios Calculated fix'!AT$428)/('Ratios Calculated fix'!AT$429-'Ratios Calculated fix'!AT$428)</f>
        <v>0.34861945185693122</v>
      </c>
      <c r="AU149" s="21">
        <f>('Ratios Calculated fix'!AU149-'Ratios Calculated fix'!AU$428)/('Ratios Calculated fix'!AU$429-'Ratios Calculated fix'!AU$428)</f>
        <v>0.61720271545081085</v>
      </c>
      <c r="AV149" s="21" t="e">
        <f>('Ratios Calculated fix'!AV149-'Ratios Calculated fix'!AV$428)/('Ratios Calculated fix'!AV$429-'Ratios Calculated fix'!AV$428)</f>
        <v>#DIV/0!</v>
      </c>
      <c r="AW149" s="21" t="e">
        <f>('Ratios Calculated fix'!AW149-'Ratios Calculated fix'!AW$428)/('Ratios Calculated fix'!AW$429-'Ratios Calculated fix'!AW$428)</f>
        <v>#DIV/0!</v>
      </c>
      <c r="AX149" s="21" t="e">
        <f>('Ratios Calculated fix'!AX149-'Ratios Calculated fix'!AX$428)/('Ratios Calculated fix'!AX$429-'Ratios Calculated fix'!AX$428)</f>
        <v>#DIV/0!</v>
      </c>
      <c r="AY149" s="21">
        <f>('Ratios Calculated fix'!AY149-'Ratios Calculated fix'!AY$428)/('Ratios Calculated fix'!AY$429-'Ratios Calculated fix'!AY$428)</f>
        <v>0.21635204477842432</v>
      </c>
      <c r="AZ149" s="21">
        <f>('Ratios Calculated fix'!AZ149-'Ratios Calculated fix'!AZ$428)/('Ratios Calculated fix'!AZ$429-'Ratios Calculated fix'!AZ$428)</f>
        <v>0.74712007021073612</v>
      </c>
      <c r="BA149" s="21">
        <f>('Ratios Calculated fix'!BA149-'Ratios Calculated fix'!BA$428)/('Ratios Calculated fix'!BA$429-'Ratios Calculated fix'!BA$428)</f>
        <v>0.7434395020581549</v>
      </c>
      <c r="BB149" s="21" t="e">
        <f>('Ratios Calculated fix'!BB149-'Ratios Calculated fix'!BB$428)/('Ratios Calculated fix'!BB$429-'Ratios Calculated fix'!BB$428)</f>
        <v>#DIV/0!</v>
      </c>
      <c r="BC149" s="21">
        <f>('Ratios Calculated fix'!BC149-'Ratios Calculated fix'!BC$428)/('Ratios Calculated fix'!BC$429-'Ratios Calculated fix'!BC$428)</f>
        <v>0.26548764046412593</v>
      </c>
    </row>
    <row r="150" spans="1:55" x14ac:dyDescent="0.2">
      <c r="A150" s="3" t="s">
        <v>523</v>
      </c>
      <c r="B150" s="3" t="s">
        <v>524</v>
      </c>
      <c r="C150" s="3" t="s">
        <v>45</v>
      </c>
      <c r="D150" s="3">
        <v>249937</v>
      </c>
      <c r="E150" s="3" t="s">
        <v>16</v>
      </c>
      <c r="F150" s="3">
        <v>2019</v>
      </c>
      <c r="G150" s="3" t="s">
        <v>17</v>
      </c>
      <c r="H150" s="4">
        <v>43830</v>
      </c>
      <c r="I150" s="4">
        <v>43866</v>
      </c>
      <c r="J150" s="4">
        <v>43866</v>
      </c>
      <c r="K150" s="5">
        <v>3961000000</v>
      </c>
      <c r="L150" s="5">
        <v>3999000000</v>
      </c>
      <c r="M150" s="3" t="s">
        <v>525</v>
      </c>
      <c r="N150" s="20">
        <f>('Ratios Calculated fix'!N150-'Ratios Calculated fix'!N$428)/('Ratios Calculated fix'!N$429-'Ratios Calculated fix'!N$428)</f>
        <v>3.8521192913898189E-2</v>
      </c>
      <c r="O150" s="21">
        <f>('Ratios Calculated fix'!O150-'Ratios Calculated fix'!O$428)/('Ratios Calculated fix'!O$429-'Ratios Calculated fix'!O$428)</f>
        <v>3.4772018463601145E-2</v>
      </c>
      <c r="P150" s="21">
        <f>('Ratios Calculated fix'!P150-'Ratios Calculated fix'!P$428)/('Ratios Calculated fix'!P$429-'Ratios Calculated fix'!P$428)</f>
        <v>3.7093434066069131E-2</v>
      </c>
      <c r="Q150" s="21">
        <f>('Ratios Calculated fix'!Q150-'Ratios Calculated fix'!Q$428)/('Ratios Calculated fix'!Q$429-'Ratios Calculated fix'!Q$428)</f>
        <v>0.27830144722336703</v>
      </c>
      <c r="R150" s="21">
        <f>('Ratios Calculated fix'!R150-'Ratios Calculated fix'!R$428)/('Ratios Calculated fix'!R$429-'Ratios Calculated fix'!R$428)</f>
        <v>0.15835679696371296</v>
      </c>
      <c r="S150" s="21">
        <f>('Ratios Calculated fix'!S150-'Ratios Calculated fix'!S$428)/('Ratios Calculated fix'!S$429-'Ratios Calculated fix'!S$428)</f>
        <v>0.2896635991010289</v>
      </c>
      <c r="T150" s="21">
        <f>('Ratios Calculated fix'!T150-'Ratios Calculated fix'!T$428)/('Ratios Calculated fix'!T$429-'Ratios Calculated fix'!T$428)</f>
        <v>0.10646531531331614</v>
      </c>
      <c r="U150" s="21">
        <f>('Ratios Calculated fix'!U150-'Ratios Calculated fix'!U$428)/('Ratios Calculated fix'!U$429-'Ratios Calculated fix'!U$428)</f>
        <v>0.69789134113996887</v>
      </c>
      <c r="V150" s="21">
        <f>('Ratios Calculated fix'!V150-'Ratios Calculated fix'!V$428)/('Ratios Calculated fix'!V$429-'Ratios Calculated fix'!V$428)</f>
        <v>0.67714426792461924</v>
      </c>
      <c r="W150" s="21">
        <f>('Ratios Calculated fix'!W150-'Ratios Calculated fix'!W$428)/('Ratios Calculated fix'!W$429-'Ratios Calculated fix'!W$428)</f>
        <v>0.66232331860148985</v>
      </c>
      <c r="X150" s="21">
        <f>('Ratios Calculated fix'!X150-'Ratios Calculated fix'!X$428)/('Ratios Calculated fix'!X$429-'Ratios Calculated fix'!X$428)</f>
        <v>0.3642494685884623</v>
      </c>
      <c r="Y150" s="21">
        <f>('Ratios Calculated fix'!Y150-'Ratios Calculated fix'!Y$428)/('Ratios Calculated fix'!Y$429-'Ratios Calculated fix'!Y$428)</f>
        <v>0.42927935430033448</v>
      </c>
      <c r="Z150" s="21">
        <f>('Ratios Calculated fix'!Z150-'Ratios Calculated fix'!Z$428)/('Ratios Calculated fix'!Z$429-'Ratios Calculated fix'!Z$428)</f>
        <v>0.6357505314115377</v>
      </c>
      <c r="AA150" s="21">
        <f>('Ratios Calculated fix'!AA150-'Ratios Calculated fix'!AA$428)/('Ratios Calculated fix'!AA$429-'Ratios Calculated fix'!AA$428)</f>
        <v>0</v>
      </c>
      <c r="AB150" s="21">
        <f>('Ratios Calculated fix'!AB150-'Ratios Calculated fix'!AB$428)/('Ratios Calculated fix'!AB$429-'Ratios Calculated fix'!AB$428)</f>
        <v>0.81633533136965875</v>
      </c>
      <c r="AC150" s="21">
        <f>('Ratios Calculated fix'!AC150-'Ratios Calculated fix'!AC$428)/('Ratios Calculated fix'!AC$429-'Ratios Calculated fix'!AC$428)</f>
        <v>7.6821037011751941E-2</v>
      </c>
      <c r="AD150" s="21">
        <f>('Ratios Calculated fix'!AD150-'Ratios Calculated fix'!AD$428)/('Ratios Calculated fix'!AD$429-'Ratios Calculated fix'!AD$428)</f>
        <v>0.32808785183242262</v>
      </c>
      <c r="AE150" s="21">
        <f>('Ratios Calculated fix'!AE150-'Ratios Calculated fix'!AE$428)/('Ratios Calculated fix'!AE$429-'Ratios Calculated fix'!AE$428)</f>
        <v>0.373028801903245</v>
      </c>
      <c r="AF150" s="21">
        <f>('Ratios Calculated fix'!AF150-'Ratios Calculated fix'!AF$428)/('Ratios Calculated fix'!AF$429-'Ratios Calculated fix'!AF$428)</f>
        <v>0.37934158941383816</v>
      </c>
      <c r="AG150" s="21" t="e">
        <f>('Ratios Calculated fix'!AG150-'Ratios Calculated fix'!AG$428)/('Ratios Calculated fix'!AG$429-'Ratios Calculated fix'!AG$428)</f>
        <v>#DIV/0!</v>
      </c>
      <c r="AH150" s="21" t="e">
        <f>('Ratios Calculated fix'!AH150-'Ratios Calculated fix'!AH$428)/('Ratios Calculated fix'!AH$429-'Ratios Calculated fix'!AH$428)</f>
        <v>#DIV/0!</v>
      </c>
      <c r="AI150" s="21">
        <f>('Ratios Calculated fix'!AI150-'Ratios Calculated fix'!AI$428)/('Ratios Calculated fix'!AI$429-'Ratios Calculated fix'!AI$428)</f>
        <v>0.98675996476952232</v>
      </c>
      <c r="AJ150" s="21">
        <f>('Ratios Calculated fix'!AJ150-'Ratios Calculated fix'!AJ$428)/('Ratios Calculated fix'!AJ$429-'Ratios Calculated fix'!AJ$428)</f>
        <v>7.6547595486234826E-2</v>
      </c>
      <c r="AK150" s="21" t="e">
        <f>('Ratios Calculated fix'!AK150-'Ratios Calculated fix'!AK$428)/('Ratios Calculated fix'!AK$429-'Ratios Calculated fix'!AK$428)</f>
        <v>#DIV/0!</v>
      </c>
      <c r="AL150" s="21" t="e">
        <f>('Ratios Calculated fix'!AL150-'Ratios Calculated fix'!AL$428)/('Ratios Calculated fix'!AL$429-'Ratios Calculated fix'!AL$428)</f>
        <v>#DIV/0!</v>
      </c>
      <c r="AM150" s="21">
        <f>('Ratios Calculated fix'!AM150-'Ratios Calculated fix'!AM$428)/('Ratios Calculated fix'!AM$429-'Ratios Calculated fix'!AM$428)</f>
        <v>0.31189122556190324</v>
      </c>
      <c r="AN150" s="21">
        <f>('Ratios Calculated fix'!AN150-'Ratios Calculated fix'!AN$428)/('Ratios Calculated fix'!AN$429-'Ratios Calculated fix'!AN$428)</f>
        <v>0.28409986248248631</v>
      </c>
      <c r="AO150" s="21">
        <f>('Ratios Calculated fix'!AO150-'Ratios Calculated fix'!AO$428)/('Ratios Calculated fix'!AO$429-'Ratios Calculated fix'!AO$428)</f>
        <v>0.1302174300707363</v>
      </c>
      <c r="AP150" s="21">
        <f>('Ratios Calculated fix'!AP150-'Ratios Calculated fix'!AP$428)/('Ratios Calculated fix'!AP$429-'Ratios Calculated fix'!AP$428)</f>
        <v>0.57718048517401754</v>
      </c>
      <c r="AQ150" s="21">
        <f>('Ratios Calculated fix'!AQ150-'Ratios Calculated fix'!AQ$428)/('Ratios Calculated fix'!AQ$429-'Ratios Calculated fix'!AQ$428)</f>
        <v>0.48875950281916752</v>
      </c>
      <c r="AR150" s="21">
        <f>('Ratios Calculated fix'!AR150-'Ratios Calculated fix'!AR$428)/('Ratios Calculated fix'!AR$429-'Ratios Calculated fix'!AR$428)</f>
        <v>0.26538194553884414</v>
      </c>
      <c r="AS150" s="21">
        <f>('Ratios Calculated fix'!AS150-'Ratios Calculated fix'!AS$428)/('Ratios Calculated fix'!AS$429-'Ratios Calculated fix'!AS$428)</f>
        <v>0.6116746642925518</v>
      </c>
      <c r="AT150" s="21">
        <f>('Ratios Calculated fix'!AT150-'Ratios Calculated fix'!AT$428)/('Ratios Calculated fix'!AT$429-'Ratios Calculated fix'!AT$428)</f>
        <v>0.3284599649616492</v>
      </c>
      <c r="AU150" s="21">
        <f>('Ratios Calculated fix'!AU150-'Ratios Calculated fix'!AU$428)/('Ratios Calculated fix'!AU$429-'Ratios Calculated fix'!AU$428)</f>
        <v>0.6107518470467227</v>
      </c>
      <c r="AV150" s="21" t="e">
        <f>('Ratios Calculated fix'!AV150-'Ratios Calculated fix'!AV$428)/('Ratios Calculated fix'!AV$429-'Ratios Calculated fix'!AV$428)</f>
        <v>#DIV/0!</v>
      </c>
      <c r="AW150" s="21" t="e">
        <f>('Ratios Calculated fix'!AW150-'Ratios Calculated fix'!AW$428)/('Ratios Calculated fix'!AW$429-'Ratios Calculated fix'!AW$428)</f>
        <v>#DIV/0!</v>
      </c>
      <c r="AX150" s="21" t="e">
        <f>('Ratios Calculated fix'!AX150-'Ratios Calculated fix'!AX$428)/('Ratios Calculated fix'!AX$429-'Ratios Calculated fix'!AX$428)</f>
        <v>#DIV/0!</v>
      </c>
      <c r="AY150" s="21">
        <f>('Ratios Calculated fix'!AY150-'Ratios Calculated fix'!AY$428)/('Ratios Calculated fix'!AY$429-'Ratios Calculated fix'!AY$428)</f>
        <v>0.75384300530411841</v>
      </c>
      <c r="AZ150" s="21">
        <f>('Ratios Calculated fix'!AZ150-'Ratios Calculated fix'!AZ$428)/('Ratios Calculated fix'!AZ$429-'Ratios Calculated fix'!AZ$428)</f>
        <v>1</v>
      </c>
      <c r="BA150" s="21">
        <f>('Ratios Calculated fix'!BA150-'Ratios Calculated fix'!BA$428)/('Ratios Calculated fix'!BA$429-'Ratios Calculated fix'!BA$428)</f>
        <v>0.74280902141784799</v>
      </c>
      <c r="BB150" s="21" t="e">
        <f>('Ratios Calculated fix'!BB150-'Ratios Calculated fix'!BB$428)/('Ratios Calculated fix'!BB$429-'Ratios Calculated fix'!BB$428)</f>
        <v>#DIV/0!</v>
      </c>
      <c r="BC150" s="21">
        <f>('Ratios Calculated fix'!BC150-'Ratios Calculated fix'!BC$428)/('Ratios Calculated fix'!BC$429-'Ratios Calculated fix'!BC$428)</f>
        <v>0.17023841231697193</v>
      </c>
    </row>
    <row r="151" spans="1:55" x14ac:dyDescent="0.2">
      <c r="A151" s="3" t="s">
        <v>496</v>
      </c>
      <c r="B151" s="3" t="s">
        <v>497</v>
      </c>
      <c r="C151" s="3" t="s">
        <v>15</v>
      </c>
      <c r="D151" s="3">
        <v>339017</v>
      </c>
      <c r="E151" s="3" t="s">
        <v>16</v>
      </c>
      <c r="F151" s="3">
        <v>2019</v>
      </c>
      <c r="G151" s="3" t="s">
        <v>17</v>
      </c>
      <c r="H151" s="4">
        <v>43830</v>
      </c>
      <c r="I151" s="4">
        <v>43867</v>
      </c>
      <c r="J151" s="4">
        <v>43867</v>
      </c>
      <c r="K151" s="5">
        <v>573927398</v>
      </c>
      <c r="L151" s="5">
        <v>575606038</v>
      </c>
      <c r="M151" s="3" t="s">
        <v>498</v>
      </c>
      <c r="N151" s="20">
        <f>('Ratios Calculated fix'!N151-'Ratios Calculated fix'!N$428)/('Ratios Calculated fix'!N$429-'Ratios Calculated fix'!N$428)</f>
        <v>0.17435177094569318</v>
      </c>
      <c r="O151" s="21">
        <f>('Ratios Calculated fix'!O151-'Ratios Calculated fix'!O$428)/('Ratios Calculated fix'!O$429-'Ratios Calculated fix'!O$428)</f>
        <v>7.5538858154694244E-2</v>
      </c>
      <c r="P151" s="21">
        <f>('Ratios Calculated fix'!P151-'Ratios Calculated fix'!P$428)/('Ratios Calculated fix'!P$429-'Ratios Calculated fix'!P$428)</f>
        <v>3.0022346821272763E-2</v>
      </c>
      <c r="Q151" s="21">
        <f>('Ratios Calculated fix'!Q151-'Ratios Calculated fix'!Q$428)/('Ratios Calculated fix'!Q$429-'Ratios Calculated fix'!Q$428)</f>
        <v>0.25882722688719323</v>
      </c>
      <c r="R151" s="21">
        <f>('Ratios Calculated fix'!R151-'Ratios Calculated fix'!R$428)/('Ratios Calculated fix'!R$429-'Ratios Calculated fix'!R$428)</f>
        <v>3.7830466302656643E-2</v>
      </c>
      <c r="S151" s="21">
        <f>('Ratios Calculated fix'!S151-'Ratios Calculated fix'!S$428)/('Ratios Calculated fix'!S$429-'Ratios Calculated fix'!S$428)</f>
        <v>1.4951163382081534E-3</v>
      </c>
      <c r="T151" s="21">
        <f>('Ratios Calculated fix'!T151-'Ratios Calculated fix'!T$428)/('Ratios Calculated fix'!T$429-'Ratios Calculated fix'!T$428)</f>
        <v>3.7945907398764932E-2</v>
      </c>
      <c r="U151" s="21">
        <f>('Ratios Calculated fix'!U151-'Ratios Calculated fix'!U$428)/('Ratios Calculated fix'!U$429-'Ratios Calculated fix'!U$428)</f>
        <v>0.6431219629745597</v>
      </c>
      <c r="V151" s="21">
        <f>('Ratios Calculated fix'!V151-'Ratios Calculated fix'!V$428)/('Ratios Calculated fix'!V$429-'Ratios Calculated fix'!V$428)</f>
        <v>0.4884397381590202</v>
      </c>
      <c r="W151" s="21">
        <f>('Ratios Calculated fix'!W151-'Ratios Calculated fix'!W$428)/('Ratios Calculated fix'!W$429-'Ratios Calculated fix'!W$428)</f>
        <v>0.62485673738786285</v>
      </c>
      <c r="X151" s="21">
        <f>('Ratios Calculated fix'!X151-'Ratios Calculated fix'!X$428)/('Ratios Calculated fix'!X$429-'Ratios Calculated fix'!X$428)</f>
        <v>0.53819392349764328</v>
      </c>
      <c r="Y151" s="21">
        <f>('Ratios Calculated fix'!Y151-'Ratios Calculated fix'!Y$428)/('Ratios Calculated fix'!Y$429-'Ratios Calculated fix'!Y$428)</f>
        <v>0.49688931747140691</v>
      </c>
      <c r="Z151" s="21">
        <f>('Ratios Calculated fix'!Z151-'Ratios Calculated fix'!Z$428)/('Ratios Calculated fix'!Z$429-'Ratios Calculated fix'!Z$428)</f>
        <v>0.46180607650235661</v>
      </c>
      <c r="AA151" s="21">
        <f>('Ratios Calculated fix'!AA151-'Ratios Calculated fix'!AA$428)/('Ratios Calculated fix'!AA$429-'Ratios Calculated fix'!AA$428)</f>
        <v>0</v>
      </c>
      <c r="AB151" s="21">
        <f>('Ratios Calculated fix'!AB151-'Ratios Calculated fix'!AB$428)/('Ratios Calculated fix'!AB$429-'Ratios Calculated fix'!AB$428)</f>
        <v>0.95585981711040779</v>
      </c>
      <c r="AC151" s="21">
        <f>('Ratios Calculated fix'!AC151-'Ratios Calculated fix'!AC$428)/('Ratios Calculated fix'!AC$429-'Ratios Calculated fix'!AC$428)</f>
        <v>0.47727440970377621</v>
      </c>
      <c r="AD151" s="21">
        <f>('Ratios Calculated fix'!AD151-'Ratios Calculated fix'!AD$428)/('Ratios Calculated fix'!AD$429-'Ratios Calculated fix'!AD$428)</f>
        <v>0.4602148801432247</v>
      </c>
      <c r="AE151" s="21">
        <f>('Ratios Calculated fix'!AE151-'Ratios Calculated fix'!AE$428)/('Ratios Calculated fix'!AE$429-'Ratios Calculated fix'!AE$428)</f>
        <v>0.52325437957866916</v>
      </c>
      <c r="AF151" s="21">
        <f>('Ratios Calculated fix'!AF151-'Ratios Calculated fix'!AF$428)/('Ratios Calculated fix'!AF$429-'Ratios Calculated fix'!AF$428)</f>
        <v>0.40462871474587414</v>
      </c>
      <c r="AG151" s="21" t="e">
        <f>('Ratios Calculated fix'!AG151-'Ratios Calculated fix'!AG$428)/('Ratios Calculated fix'!AG$429-'Ratios Calculated fix'!AG$428)</f>
        <v>#DIV/0!</v>
      </c>
      <c r="AH151" s="21" t="e">
        <f>('Ratios Calculated fix'!AH151-'Ratios Calculated fix'!AH$428)/('Ratios Calculated fix'!AH$429-'Ratios Calculated fix'!AH$428)</f>
        <v>#DIV/0!</v>
      </c>
      <c r="AI151" s="21">
        <f>('Ratios Calculated fix'!AI151-'Ratios Calculated fix'!AI$428)/('Ratios Calculated fix'!AI$429-'Ratios Calculated fix'!AI$428)</f>
        <v>0.98556544895318354</v>
      </c>
      <c r="AJ151" s="21">
        <f>('Ratios Calculated fix'!AJ151-'Ratios Calculated fix'!AJ$428)/('Ratios Calculated fix'!AJ$429-'Ratios Calculated fix'!AJ$428)</f>
        <v>0.29465241344864096</v>
      </c>
      <c r="AK151" s="21" t="e">
        <f>('Ratios Calculated fix'!AK151-'Ratios Calculated fix'!AK$428)/('Ratios Calculated fix'!AK$429-'Ratios Calculated fix'!AK$428)</f>
        <v>#DIV/0!</v>
      </c>
      <c r="AL151" s="21" t="e">
        <f>('Ratios Calculated fix'!AL151-'Ratios Calculated fix'!AL$428)/('Ratios Calculated fix'!AL$429-'Ratios Calculated fix'!AL$428)</f>
        <v>#DIV/0!</v>
      </c>
      <c r="AM151" s="21">
        <f>('Ratios Calculated fix'!AM151-'Ratios Calculated fix'!AM$428)/('Ratios Calculated fix'!AM$429-'Ratios Calculated fix'!AM$428)</f>
        <v>0.31409419210549028</v>
      </c>
      <c r="AN151" s="21">
        <f>('Ratios Calculated fix'!AN151-'Ratios Calculated fix'!AN$428)/('Ratios Calculated fix'!AN$429-'Ratios Calculated fix'!AN$428)</f>
        <v>0.27670156728803086</v>
      </c>
      <c r="AO151" s="21">
        <f>('Ratios Calculated fix'!AO151-'Ratios Calculated fix'!AO$428)/('Ratios Calculated fix'!AO$429-'Ratios Calculated fix'!AO$428)</f>
        <v>0.34056239477052141</v>
      </c>
      <c r="AP151" s="21">
        <f>('Ratios Calculated fix'!AP151-'Ratios Calculated fix'!AP$428)/('Ratios Calculated fix'!AP$429-'Ratios Calculated fix'!AP$428)</f>
        <v>0.5737965912270182</v>
      </c>
      <c r="AQ151" s="21">
        <f>('Ratios Calculated fix'!AQ151-'Ratios Calculated fix'!AQ$428)/('Ratios Calculated fix'!AQ$429-'Ratios Calculated fix'!AQ$428)</f>
        <v>0.77483251411289622</v>
      </c>
      <c r="AR151" s="21">
        <f>('Ratios Calculated fix'!AR151-'Ratios Calculated fix'!AR$428)/('Ratios Calculated fix'!AR$429-'Ratios Calculated fix'!AR$428)</f>
        <v>0.28305844988866846</v>
      </c>
      <c r="AS151" s="21">
        <f>('Ratios Calculated fix'!AS151-'Ratios Calculated fix'!AS$428)/('Ratios Calculated fix'!AS$429-'Ratios Calculated fix'!AS$428)</f>
        <v>0.58779006239894949</v>
      </c>
      <c r="AT151" s="21">
        <f>('Ratios Calculated fix'!AT151-'Ratios Calculated fix'!AT$428)/('Ratios Calculated fix'!AT$429-'Ratios Calculated fix'!AT$428)</f>
        <v>0.59104517674761459</v>
      </c>
      <c r="AU151" s="21">
        <f>('Ratios Calculated fix'!AU151-'Ratios Calculated fix'!AU$428)/('Ratios Calculated fix'!AU$429-'Ratios Calculated fix'!AU$428)</f>
        <v>0.72025593850337599</v>
      </c>
      <c r="AV151" s="21" t="e">
        <f>('Ratios Calculated fix'!AV151-'Ratios Calculated fix'!AV$428)/('Ratios Calculated fix'!AV$429-'Ratios Calculated fix'!AV$428)</f>
        <v>#DIV/0!</v>
      </c>
      <c r="AW151" s="21" t="e">
        <f>('Ratios Calculated fix'!AW151-'Ratios Calculated fix'!AW$428)/('Ratios Calculated fix'!AW$429-'Ratios Calculated fix'!AW$428)</f>
        <v>#DIV/0!</v>
      </c>
      <c r="AX151" s="21" t="e">
        <f>('Ratios Calculated fix'!AX151-'Ratios Calculated fix'!AX$428)/('Ratios Calculated fix'!AX$429-'Ratios Calculated fix'!AX$428)</f>
        <v>#DIV/0!</v>
      </c>
      <c r="AY151" s="21">
        <f>('Ratios Calculated fix'!AY151-'Ratios Calculated fix'!AY$428)/('Ratios Calculated fix'!AY$429-'Ratios Calculated fix'!AY$428)</f>
        <v>0.20807526834265253</v>
      </c>
      <c r="AZ151" s="21">
        <f>('Ratios Calculated fix'!AZ151-'Ratios Calculated fix'!AZ$428)/('Ratios Calculated fix'!AZ$429-'Ratios Calculated fix'!AZ$428)</f>
        <v>0.74125139145538221</v>
      </c>
      <c r="BA151" s="21">
        <f>('Ratios Calculated fix'!BA151-'Ratios Calculated fix'!BA$428)/('Ratios Calculated fix'!BA$429-'Ratios Calculated fix'!BA$428)</f>
        <v>0.74365983197264629</v>
      </c>
      <c r="BB151" s="21" t="e">
        <f>('Ratios Calculated fix'!BB151-'Ratios Calculated fix'!BB$428)/('Ratios Calculated fix'!BB$429-'Ratios Calculated fix'!BB$428)</f>
        <v>#DIV/0!</v>
      </c>
      <c r="BC151" s="21">
        <f>('Ratios Calculated fix'!BC151-'Ratios Calculated fix'!BC$428)/('Ratios Calculated fix'!BC$429-'Ratios Calculated fix'!BC$428)</f>
        <v>0.39551071307040025</v>
      </c>
    </row>
    <row r="152" spans="1:55" x14ac:dyDescent="0.2">
      <c r="A152" s="3" t="s">
        <v>493</v>
      </c>
      <c r="B152" s="3" t="s">
        <v>494</v>
      </c>
      <c r="C152" s="3" t="s">
        <v>38</v>
      </c>
      <c r="D152" s="3">
        <v>121021</v>
      </c>
      <c r="E152" s="3" t="s">
        <v>16</v>
      </c>
      <c r="F152" s="3">
        <v>2019</v>
      </c>
      <c r="G152" s="3" t="s">
        <v>17</v>
      </c>
      <c r="H152" s="4">
        <v>43830</v>
      </c>
      <c r="I152" s="4">
        <v>43860</v>
      </c>
      <c r="J152" s="4">
        <v>43860</v>
      </c>
      <c r="K152" s="5">
        <v>2851000000</v>
      </c>
      <c r="L152" s="5">
        <v>2886000000</v>
      </c>
      <c r="M152" s="3" t="s">
        <v>495</v>
      </c>
      <c r="N152" s="20">
        <f>('Ratios Calculated fix'!N152-'Ratios Calculated fix'!N$428)/('Ratios Calculated fix'!N$429-'Ratios Calculated fix'!N$428)</f>
        <v>0.40921961400365625</v>
      </c>
      <c r="O152" s="21">
        <f>('Ratios Calculated fix'!O152-'Ratios Calculated fix'!O$428)/('Ratios Calculated fix'!O$429-'Ratios Calculated fix'!O$428)</f>
        <v>0.40921961400365625</v>
      </c>
      <c r="P152" s="21">
        <f>('Ratios Calculated fix'!P152-'Ratios Calculated fix'!P$428)/('Ratios Calculated fix'!P$429-'Ratios Calculated fix'!P$428)</f>
        <v>1</v>
      </c>
      <c r="Q152" s="21">
        <f>('Ratios Calculated fix'!Q152-'Ratios Calculated fix'!Q$428)/('Ratios Calculated fix'!Q$429-'Ratios Calculated fix'!Q$428)</f>
        <v>0.25799156120497457</v>
      </c>
      <c r="R152" s="21">
        <f>('Ratios Calculated fix'!R152-'Ratios Calculated fix'!R$428)/('Ratios Calculated fix'!R$429-'Ratios Calculated fix'!R$428)</f>
        <v>0</v>
      </c>
      <c r="S152" s="21">
        <f>('Ratios Calculated fix'!S152-'Ratios Calculated fix'!S$428)/('Ratios Calculated fix'!S$429-'Ratios Calculated fix'!S$428)</f>
        <v>0</v>
      </c>
      <c r="T152" s="21">
        <f>('Ratios Calculated fix'!T152-'Ratios Calculated fix'!T$428)/('Ratios Calculated fix'!T$429-'Ratios Calculated fix'!T$428)</f>
        <v>0</v>
      </c>
      <c r="U152" s="21">
        <f>('Ratios Calculated fix'!U152-'Ratios Calculated fix'!U$428)/('Ratios Calculated fix'!U$429-'Ratios Calculated fix'!U$428)</f>
        <v>0.64049317262840244</v>
      </c>
      <c r="V152" s="21">
        <f>('Ratios Calculated fix'!V152-'Ratios Calculated fix'!V$428)/('Ratios Calculated fix'!V$429-'Ratios Calculated fix'!V$428)</f>
        <v>0.48825282224192584</v>
      </c>
      <c r="W152" s="21">
        <f>('Ratios Calculated fix'!W152-'Ratios Calculated fix'!W$428)/('Ratios Calculated fix'!W$429-'Ratios Calculated fix'!W$428)</f>
        <v>0.62210889664239277</v>
      </c>
      <c r="X152" s="21">
        <f>('Ratios Calculated fix'!X152-'Ratios Calculated fix'!X$428)/('Ratios Calculated fix'!X$429-'Ratios Calculated fix'!X$428)</f>
        <v>0.46434367564675233</v>
      </c>
      <c r="Y152" s="21">
        <f>('Ratios Calculated fix'!Y152-'Ratios Calculated fix'!Y$428)/('Ratios Calculated fix'!Y$429-'Ratios Calculated fix'!Y$428)</f>
        <v>0.54723709359546713</v>
      </c>
      <c r="Z152" s="21">
        <f>('Ratios Calculated fix'!Z152-'Ratios Calculated fix'!Z$428)/('Ratios Calculated fix'!Z$429-'Ratios Calculated fix'!Z$428)</f>
        <v>0.53565632435324761</v>
      </c>
      <c r="AA152" s="21">
        <f>('Ratios Calculated fix'!AA152-'Ratios Calculated fix'!AA$428)/('Ratios Calculated fix'!AA$429-'Ratios Calculated fix'!AA$428)</f>
        <v>0.3498987478439059</v>
      </c>
      <c r="AB152" s="21">
        <f>('Ratios Calculated fix'!AB152-'Ratios Calculated fix'!AB$428)/('Ratios Calculated fix'!AB$429-'Ratios Calculated fix'!AB$428)</f>
        <v>0.99398775166102604</v>
      </c>
      <c r="AC152" s="21">
        <f>('Ratios Calculated fix'!AC152-'Ratios Calculated fix'!AC$428)/('Ratios Calculated fix'!AC$429-'Ratios Calculated fix'!AC$428)</f>
        <v>0.86173585845228773</v>
      </c>
      <c r="AD152" s="21">
        <f>('Ratios Calculated fix'!AD152-'Ratios Calculated fix'!AD$428)/('Ratios Calculated fix'!AD$429-'Ratios Calculated fix'!AD$428)</f>
        <v>0.69065621704708446</v>
      </c>
      <c r="AE152" s="21">
        <f>('Ratios Calculated fix'!AE152-'Ratios Calculated fix'!AE$428)/('Ratios Calculated fix'!AE$429-'Ratios Calculated fix'!AE$428)</f>
        <v>0.78526120285518364</v>
      </c>
      <c r="AF152" s="21">
        <f>('Ratios Calculated fix'!AF152-'Ratios Calculated fix'!AF$428)/('Ratios Calculated fix'!AF$429-'Ratios Calculated fix'!AF$428)</f>
        <v>0.48350699068740455</v>
      </c>
      <c r="AG152" s="21" t="e">
        <f>('Ratios Calculated fix'!AG152-'Ratios Calculated fix'!AG$428)/('Ratios Calculated fix'!AG$429-'Ratios Calculated fix'!AG$428)</f>
        <v>#DIV/0!</v>
      </c>
      <c r="AH152" s="21" t="e">
        <f>('Ratios Calculated fix'!AH152-'Ratios Calculated fix'!AH$428)/('Ratios Calculated fix'!AH$429-'Ratios Calculated fix'!AH$428)</f>
        <v>#DIV/0!</v>
      </c>
      <c r="AI152" s="21">
        <f>('Ratios Calculated fix'!AI152-'Ratios Calculated fix'!AI$428)/('Ratios Calculated fix'!AI$429-'Ratios Calculated fix'!AI$428)</f>
        <v>0.98621403404470309</v>
      </c>
      <c r="AJ152" s="21">
        <f>('Ratios Calculated fix'!AJ152-'Ratios Calculated fix'!AJ$428)/('Ratios Calculated fix'!AJ$429-'Ratios Calculated fix'!AJ$428)</f>
        <v>1</v>
      </c>
      <c r="AK152" s="21" t="e">
        <f>('Ratios Calculated fix'!AK152-'Ratios Calculated fix'!AK$428)/('Ratios Calculated fix'!AK$429-'Ratios Calculated fix'!AK$428)</f>
        <v>#DIV/0!</v>
      </c>
      <c r="AL152" s="21" t="e">
        <f>('Ratios Calculated fix'!AL152-'Ratios Calculated fix'!AL$428)/('Ratios Calculated fix'!AL$429-'Ratios Calculated fix'!AL$428)</f>
        <v>#DIV/0!</v>
      </c>
      <c r="AM152" s="21">
        <f>('Ratios Calculated fix'!AM152-'Ratios Calculated fix'!AM$428)/('Ratios Calculated fix'!AM$429-'Ratios Calculated fix'!AM$428)</f>
        <v>0.311933657071854</v>
      </c>
      <c r="AN152" s="21">
        <f>('Ratios Calculated fix'!AN152-'Ratios Calculated fix'!AN$428)/('Ratios Calculated fix'!AN$429-'Ratios Calculated fix'!AN$428)</f>
        <v>0.27171930316544779</v>
      </c>
      <c r="AO152" s="21">
        <f>('Ratios Calculated fix'!AO152-'Ratios Calculated fix'!AO$428)/('Ratios Calculated fix'!AO$429-'Ratios Calculated fix'!AO$428)</f>
        <v>0.10094462585299145</v>
      </c>
      <c r="AP152" s="21">
        <f>('Ratios Calculated fix'!AP152-'Ratios Calculated fix'!AP$428)/('Ratios Calculated fix'!AP$429-'Ratios Calculated fix'!AP$428)</f>
        <v>0.5723273166225108</v>
      </c>
      <c r="AQ152" s="21">
        <f>('Ratios Calculated fix'!AQ152-'Ratios Calculated fix'!AQ$428)/('Ratios Calculated fix'!AQ$429-'Ratios Calculated fix'!AQ$428)</f>
        <v>0.75718638215079526</v>
      </c>
      <c r="AR152" s="21">
        <f>('Ratios Calculated fix'!AR152-'Ratios Calculated fix'!AR$428)/('Ratios Calculated fix'!AR$429-'Ratios Calculated fix'!AR$428)</f>
        <v>0.74064568162120004</v>
      </c>
      <c r="AS152" s="21">
        <f>('Ratios Calculated fix'!AS152-'Ratios Calculated fix'!AS$428)/('Ratios Calculated fix'!AS$429-'Ratios Calculated fix'!AS$428)</f>
        <v>0.58026790770812242</v>
      </c>
      <c r="AT152" s="21">
        <f>('Ratios Calculated fix'!AT152-'Ratios Calculated fix'!AT$428)/('Ratios Calculated fix'!AT$429-'Ratios Calculated fix'!AT$428)</f>
        <v>0.76221502682845943</v>
      </c>
      <c r="AU152" s="21">
        <f>('Ratios Calculated fix'!AU152-'Ratios Calculated fix'!AU$428)/('Ratios Calculated fix'!AU$429-'Ratios Calculated fix'!AU$428)</f>
        <v>0.71602228916549515</v>
      </c>
      <c r="AV152" s="21" t="e">
        <f>('Ratios Calculated fix'!AV152-'Ratios Calculated fix'!AV$428)/('Ratios Calculated fix'!AV$429-'Ratios Calculated fix'!AV$428)</f>
        <v>#DIV/0!</v>
      </c>
      <c r="AW152" s="21" t="e">
        <f>('Ratios Calculated fix'!AW152-'Ratios Calculated fix'!AW$428)/('Ratios Calculated fix'!AW$429-'Ratios Calculated fix'!AW$428)</f>
        <v>#DIV/0!</v>
      </c>
      <c r="AX152" s="21" t="e">
        <f>('Ratios Calculated fix'!AX152-'Ratios Calculated fix'!AX$428)/('Ratios Calculated fix'!AX$429-'Ratios Calculated fix'!AX$428)</f>
        <v>#DIV/0!</v>
      </c>
      <c r="AY152" s="21">
        <f>('Ratios Calculated fix'!AY152-'Ratios Calculated fix'!AY$428)/('Ratios Calculated fix'!AY$429-'Ratios Calculated fix'!AY$428)</f>
        <v>0.19993393009915053</v>
      </c>
      <c r="AZ152" s="21">
        <f>('Ratios Calculated fix'!AZ152-'Ratios Calculated fix'!AZ$428)/('Ratios Calculated fix'!AZ$429-'Ratios Calculated fix'!AZ$428)</f>
        <v>0.71493810251245038</v>
      </c>
      <c r="BA152" s="21">
        <f>('Ratios Calculated fix'!BA152-'Ratios Calculated fix'!BA$428)/('Ratios Calculated fix'!BA$429-'Ratios Calculated fix'!BA$428)</f>
        <v>0.74323161285910766</v>
      </c>
      <c r="BB152" s="21" t="e">
        <f>('Ratios Calculated fix'!BB152-'Ratios Calculated fix'!BB$428)/('Ratios Calculated fix'!BB$429-'Ratios Calculated fix'!BB$428)</f>
        <v>#DIV/0!</v>
      </c>
      <c r="BC152" s="21">
        <f>('Ratios Calculated fix'!BC152-'Ratios Calculated fix'!BC$428)/('Ratios Calculated fix'!BC$429-'Ratios Calculated fix'!BC$428)</f>
        <v>0.32824959859320235</v>
      </c>
    </row>
    <row r="153" spans="1:55" x14ac:dyDescent="0.2">
      <c r="A153" s="3" t="s">
        <v>532</v>
      </c>
      <c r="B153" s="3" t="s">
        <v>533</v>
      </c>
      <c r="C153" s="3" t="s">
        <v>15</v>
      </c>
      <c r="D153" s="3">
        <v>378152</v>
      </c>
      <c r="E153" s="3" t="s">
        <v>16</v>
      </c>
      <c r="F153" s="3">
        <v>2019</v>
      </c>
      <c r="G153" s="3" t="s">
        <v>17</v>
      </c>
      <c r="H153" s="4">
        <v>43830</v>
      </c>
      <c r="I153" s="4">
        <v>43887</v>
      </c>
      <c r="J153" s="4">
        <v>43887</v>
      </c>
      <c r="K153" s="5">
        <v>139500000</v>
      </c>
      <c r="L153" s="5">
        <v>141100000</v>
      </c>
      <c r="M153" s="3" t="s">
        <v>534</v>
      </c>
      <c r="N153" s="20">
        <f>('Ratios Calculated fix'!N153-'Ratios Calculated fix'!N$428)/('Ratios Calculated fix'!N$429-'Ratios Calculated fix'!N$428)</f>
        <v>5.5392806303857074E-2</v>
      </c>
      <c r="O153" s="21">
        <f>('Ratios Calculated fix'!O153-'Ratios Calculated fix'!O$428)/('Ratios Calculated fix'!O$429-'Ratios Calculated fix'!O$428)</f>
        <v>3.5066639357118172E-2</v>
      </c>
      <c r="P153" s="21">
        <f>('Ratios Calculated fix'!P153-'Ratios Calculated fix'!P$428)/('Ratios Calculated fix'!P$429-'Ratios Calculated fix'!P$428)</f>
        <v>3.2109108956151815E-2</v>
      </c>
      <c r="Q153" s="21">
        <f>('Ratios Calculated fix'!Q153-'Ratios Calculated fix'!Q$428)/('Ratios Calculated fix'!Q$429-'Ratios Calculated fix'!Q$428)</f>
        <v>0.26125942447517275</v>
      </c>
      <c r="R153" s="21">
        <f>('Ratios Calculated fix'!R153-'Ratios Calculated fix'!R$428)/('Ratios Calculated fix'!R$429-'Ratios Calculated fix'!R$428)</f>
        <v>7.2574724900696413E-2</v>
      </c>
      <c r="S153" s="21">
        <f>('Ratios Calculated fix'!S153-'Ratios Calculated fix'!S$428)/('Ratios Calculated fix'!S$429-'Ratios Calculated fix'!S$428)</f>
        <v>0</v>
      </c>
      <c r="T153" s="21">
        <f>('Ratios Calculated fix'!T153-'Ratios Calculated fix'!T$428)/('Ratios Calculated fix'!T$429-'Ratios Calculated fix'!T$428)</f>
        <v>7.3326258753981244E-2</v>
      </c>
      <c r="U153" s="21">
        <f>('Ratios Calculated fix'!U153-'Ratios Calculated fix'!U$428)/('Ratios Calculated fix'!U$429-'Ratios Calculated fix'!U$428)</f>
        <v>0.64819182400982422</v>
      </c>
      <c r="V153" s="21">
        <f>('Ratios Calculated fix'!V153-'Ratios Calculated fix'!V$428)/('Ratios Calculated fix'!V$429-'Ratios Calculated fix'!V$428)</f>
        <v>0.48825282224192584</v>
      </c>
      <c r="W153" s="21">
        <f>('Ratios Calculated fix'!W153-'Ratios Calculated fix'!W$428)/('Ratios Calculated fix'!W$429-'Ratios Calculated fix'!W$428)</f>
        <v>0.63021479478923159</v>
      </c>
      <c r="X153" s="21">
        <f>('Ratios Calculated fix'!X153-'Ratios Calculated fix'!X$428)/('Ratios Calculated fix'!X$429-'Ratios Calculated fix'!X$428)</f>
        <v>0.23272017039977139</v>
      </c>
      <c r="Y153" s="21">
        <f>('Ratios Calculated fix'!Y153-'Ratios Calculated fix'!Y$428)/('Ratios Calculated fix'!Y$429-'Ratios Calculated fix'!Y$428)</f>
        <v>0.53716196458860144</v>
      </c>
      <c r="Z153" s="21">
        <f>('Ratios Calculated fix'!Z153-'Ratios Calculated fix'!Z$428)/('Ratios Calculated fix'!Z$429-'Ratios Calculated fix'!Z$428)</f>
        <v>0.76727982960022856</v>
      </c>
      <c r="AA153" s="21">
        <f>('Ratios Calculated fix'!AA153-'Ratios Calculated fix'!AA$428)/('Ratios Calculated fix'!AA$429-'Ratios Calculated fix'!AA$428)</f>
        <v>0.5630878773678698</v>
      </c>
      <c r="AB153" s="21">
        <f>('Ratios Calculated fix'!AB153-'Ratios Calculated fix'!AB$428)/('Ratios Calculated fix'!AB$429-'Ratios Calculated fix'!AB$428)</f>
        <v>0.89631811096707614</v>
      </c>
      <c r="AC153" s="21">
        <f>('Ratios Calculated fix'!AC153-'Ratios Calculated fix'!AC$428)/('Ratios Calculated fix'!AC$429-'Ratios Calculated fix'!AC$428)</f>
        <v>0.34637257979551833</v>
      </c>
      <c r="AD153" s="21">
        <f>('Ratios Calculated fix'!AD153-'Ratios Calculated fix'!AD$428)/('Ratios Calculated fix'!AD$429-'Ratios Calculated fix'!AD$428)</f>
        <v>0.41279154317662542</v>
      </c>
      <c r="AE153" s="21">
        <f>('Ratios Calculated fix'!AE153-'Ratios Calculated fix'!AE$428)/('Ratios Calculated fix'!AE$429-'Ratios Calculated fix'!AE$428)</f>
        <v>0.46403030809107898</v>
      </c>
      <c r="AF153" s="21">
        <f>('Ratios Calculated fix'!AF153-'Ratios Calculated fix'!AF$428)/('Ratios Calculated fix'!AF$429-'Ratios Calculated fix'!AF$428)</f>
        <v>0.39177708041954407</v>
      </c>
      <c r="AG153" s="21" t="e">
        <f>('Ratios Calculated fix'!AG153-'Ratios Calculated fix'!AG$428)/('Ratios Calculated fix'!AG$429-'Ratios Calculated fix'!AG$428)</f>
        <v>#DIV/0!</v>
      </c>
      <c r="AH153" s="21" t="e">
        <f>('Ratios Calculated fix'!AH153-'Ratios Calculated fix'!AH$428)/('Ratios Calculated fix'!AH$429-'Ratios Calculated fix'!AH$428)</f>
        <v>#DIV/0!</v>
      </c>
      <c r="AI153" s="21">
        <f>('Ratios Calculated fix'!AI153-'Ratios Calculated fix'!AI$428)/('Ratios Calculated fix'!AI$429-'Ratios Calculated fix'!AI$428)</f>
        <v>0.98594299109124739</v>
      </c>
      <c r="AJ153" s="21">
        <f>('Ratios Calculated fix'!AJ153-'Ratios Calculated fix'!AJ$428)/('Ratios Calculated fix'!AJ$429-'Ratios Calculated fix'!AJ$428)</f>
        <v>0.14610552979938865</v>
      </c>
      <c r="AK153" s="21" t="e">
        <f>('Ratios Calculated fix'!AK153-'Ratios Calculated fix'!AK$428)/('Ratios Calculated fix'!AK$429-'Ratios Calculated fix'!AK$428)</f>
        <v>#DIV/0!</v>
      </c>
      <c r="AL153" s="21" t="e">
        <f>('Ratios Calculated fix'!AL153-'Ratios Calculated fix'!AL$428)/('Ratios Calculated fix'!AL$429-'Ratios Calculated fix'!AL$428)</f>
        <v>#DIV/0!</v>
      </c>
      <c r="AM153" s="21">
        <f>('Ratios Calculated fix'!AM153-'Ratios Calculated fix'!AM$428)/('Ratios Calculated fix'!AM$429-'Ratios Calculated fix'!AM$428)</f>
        <v>0.31079959923809636</v>
      </c>
      <c r="AN153" s="21">
        <f>('Ratios Calculated fix'!AN153-'Ratios Calculated fix'!AN$428)/('Ratios Calculated fix'!AN$429-'Ratios Calculated fix'!AN$428)</f>
        <v>0.27649987464326559</v>
      </c>
      <c r="AO153" s="21">
        <f>('Ratios Calculated fix'!AO153-'Ratios Calculated fix'!AO$428)/('Ratios Calculated fix'!AO$429-'Ratios Calculated fix'!AO$428)</f>
        <v>0.21233030146880547</v>
      </c>
      <c r="AP153" s="21">
        <f>('Ratios Calculated fix'!AP153-'Ratios Calculated fix'!AP$428)/('Ratios Calculated fix'!AP$429-'Ratios Calculated fix'!AP$428)</f>
        <v>0.57760734549356485</v>
      </c>
      <c r="AQ153" s="21">
        <f>('Ratios Calculated fix'!AQ153-'Ratios Calculated fix'!AQ$428)/('Ratios Calculated fix'!AQ$429-'Ratios Calculated fix'!AQ$428)</f>
        <v>0.5839111312996228</v>
      </c>
      <c r="AR153" s="21">
        <f>('Ratios Calculated fix'!AR153-'Ratios Calculated fix'!AR$428)/('Ratios Calculated fix'!AR$429-'Ratios Calculated fix'!AR$428)</f>
        <v>0.26359700892851456</v>
      </c>
      <c r="AS153" s="21">
        <f>('Ratios Calculated fix'!AS153-'Ratios Calculated fix'!AS$428)/('Ratios Calculated fix'!AS$429-'Ratios Calculated fix'!AS$428)</f>
        <v>0.59727084565360733</v>
      </c>
      <c r="AT153" s="21">
        <f>('Ratios Calculated fix'!AT153-'Ratios Calculated fix'!AT$428)/('Ratios Calculated fix'!AT$429-'Ratios Calculated fix'!AT$428)</f>
        <v>0.40642748748157548</v>
      </c>
      <c r="AU153" s="21">
        <f>('Ratios Calculated fix'!AU153-'Ratios Calculated fix'!AU$428)/('Ratios Calculated fix'!AU$429-'Ratios Calculated fix'!AU$428)</f>
        <v>0.64429723604056988</v>
      </c>
      <c r="AV153" s="21" t="e">
        <f>('Ratios Calculated fix'!AV153-'Ratios Calculated fix'!AV$428)/('Ratios Calculated fix'!AV$429-'Ratios Calculated fix'!AV$428)</f>
        <v>#DIV/0!</v>
      </c>
      <c r="AW153" s="21" t="e">
        <f>('Ratios Calculated fix'!AW153-'Ratios Calculated fix'!AW$428)/('Ratios Calculated fix'!AW$429-'Ratios Calculated fix'!AW$428)</f>
        <v>#DIV/0!</v>
      </c>
      <c r="AX153" s="21" t="e">
        <f>('Ratios Calculated fix'!AX153-'Ratios Calculated fix'!AX$428)/('Ratios Calculated fix'!AX$429-'Ratios Calculated fix'!AX$428)</f>
        <v>#DIV/0!</v>
      </c>
      <c r="AY153" s="21">
        <f>('Ratios Calculated fix'!AY153-'Ratios Calculated fix'!AY$428)/('Ratios Calculated fix'!AY$429-'Ratios Calculated fix'!AY$428)</f>
        <v>0.23524666491584351</v>
      </c>
      <c r="AZ153" s="21">
        <f>('Ratios Calculated fix'!AZ153-'Ratios Calculated fix'!AZ$428)/('Ratios Calculated fix'!AZ$429-'Ratios Calculated fix'!AZ$428)</f>
        <v>0.75512899748424245</v>
      </c>
      <c r="BA153" s="21">
        <f>('Ratios Calculated fix'!BA153-'Ratios Calculated fix'!BA$428)/('Ratios Calculated fix'!BA$429-'Ratios Calculated fix'!BA$428)</f>
        <v>0.7436207499471772</v>
      </c>
      <c r="BB153" s="21" t="e">
        <f>('Ratios Calculated fix'!BB153-'Ratios Calculated fix'!BB$428)/('Ratios Calculated fix'!BB$429-'Ratios Calculated fix'!BB$428)</f>
        <v>#DIV/0!</v>
      </c>
      <c r="BC153" s="21">
        <f>('Ratios Calculated fix'!BC153-'Ratios Calculated fix'!BC$428)/('Ratios Calculated fix'!BC$429-'Ratios Calculated fix'!BC$428)</f>
        <v>0.25895413305939996</v>
      </c>
    </row>
    <row r="154" spans="1:55" x14ac:dyDescent="0.2">
      <c r="A154" s="3" t="s">
        <v>538</v>
      </c>
      <c r="B154" s="3" t="s">
        <v>539</v>
      </c>
      <c r="C154" s="3" t="s">
        <v>59</v>
      </c>
      <c r="D154" s="3">
        <v>378154</v>
      </c>
      <c r="E154" s="3" t="s">
        <v>16</v>
      </c>
      <c r="F154" s="3">
        <v>2019</v>
      </c>
      <c r="G154" s="3" t="s">
        <v>17</v>
      </c>
      <c r="H154" s="4">
        <v>43830</v>
      </c>
      <c r="I154" s="4">
        <v>43875</v>
      </c>
      <c r="J154" s="4">
        <v>43875</v>
      </c>
      <c r="K154" s="5">
        <v>1450000000</v>
      </c>
      <c r="L154" s="5">
        <v>1444000000</v>
      </c>
      <c r="M154" s="3" t="s">
        <v>540</v>
      </c>
      <c r="N154" s="20">
        <f>('Ratios Calculated fix'!N154-'Ratios Calculated fix'!N$428)/('Ratios Calculated fix'!N$429-'Ratios Calculated fix'!N$428)</f>
        <v>6.7032811764136821E-2</v>
      </c>
      <c r="O154" s="21">
        <f>('Ratios Calculated fix'!O154-'Ratios Calculated fix'!O$428)/('Ratios Calculated fix'!O$429-'Ratios Calculated fix'!O$428)</f>
        <v>4.9762462233251176E-2</v>
      </c>
      <c r="P154" s="21">
        <f>('Ratios Calculated fix'!P154-'Ratios Calculated fix'!P$428)/('Ratios Calculated fix'!P$429-'Ratios Calculated fix'!P$428)</f>
        <v>7.9998154763172333E-2</v>
      </c>
      <c r="Q154" s="21">
        <f>('Ratios Calculated fix'!Q154-'Ratios Calculated fix'!Q$428)/('Ratios Calculated fix'!Q$429-'Ratios Calculated fix'!Q$428)</f>
        <v>0.26519740933389052</v>
      </c>
      <c r="R154" s="21">
        <f>('Ratios Calculated fix'!R154-'Ratios Calculated fix'!R$428)/('Ratios Calculated fix'!R$429-'Ratios Calculated fix'!R$428)</f>
        <v>9.3296124191461827E-2</v>
      </c>
      <c r="S154" s="21">
        <f>('Ratios Calculated fix'!S154-'Ratios Calculated fix'!S$428)/('Ratios Calculated fix'!S$429-'Ratios Calculated fix'!S$428)</f>
        <v>5.4984290822026792E-2</v>
      </c>
      <c r="T154" s="21">
        <f>('Ratios Calculated fix'!T154-'Ratios Calculated fix'!T$428)/('Ratios Calculated fix'!T$429-'Ratios Calculated fix'!T$428)</f>
        <v>8.4100856239682401E-2</v>
      </c>
      <c r="U154" s="21">
        <f>('Ratios Calculated fix'!U154-'Ratios Calculated fix'!U$428)/('Ratios Calculated fix'!U$429-'Ratios Calculated fix'!U$428)</f>
        <v>0.65591711553706267</v>
      </c>
      <c r="V154" s="21">
        <f>('Ratios Calculated fix'!V154-'Ratios Calculated fix'!V$428)/('Ratios Calculated fix'!V$429-'Ratios Calculated fix'!V$428)</f>
        <v>0.50460695340897666</v>
      </c>
      <c r="W154" s="21">
        <f>('Ratios Calculated fix'!W154-'Ratios Calculated fix'!W$428)/('Ratios Calculated fix'!W$429-'Ratios Calculated fix'!W$428)</f>
        <v>0.63659810254183857</v>
      </c>
      <c r="X154" s="21">
        <f>('Ratios Calculated fix'!X154-'Ratios Calculated fix'!X$428)/('Ratios Calculated fix'!X$429-'Ratios Calculated fix'!X$428)</f>
        <v>0.22940583285528596</v>
      </c>
      <c r="Y154" s="21">
        <f>('Ratios Calculated fix'!Y154-'Ratios Calculated fix'!Y$428)/('Ratios Calculated fix'!Y$429-'Ratios Calculated fix'!Y$428)</f>
        <v>0.44840156987817059</v>
      </c>
      <c r="Z154" s="21">
        <f>('Ratios Calculated fix'!Z154-'Ratios Calculated fix'!Z$428)/('Ratios Calculated fix'!Z$429-'Ratios Calculated fix'!Z$428)</f>
        <v>0.77059416714471396</v>
      </c>
      <c r="AA154" s="21">
        <f>('Ratios Calculated fix'!AA154-'Ratios Calculated fix'!AA$428)/('Ratios Calculated fix'!AA$429-'Ratios Calculated fix'!AA$428)</f>
        <v>0</v>
      </c>
      <c r="AB154" s="21">
        <f>('Ratios Calculated fix'!AB154-'Ratios Calculated fix'!AB$428)/('Ratios Calculated fix'!AB$429-'Ratios Calculated fix'!AB$428)</f>
        <v>0.85579722677064396</v>
      </c>
      <c r="AC154" s="21">
        <f>('Ratios Calculated fix'!AC154-'Ratios Calculated fix'!AC$428)/('Ratios Calculated fix'!AC$429-'Ratios Calculated fix'!AC$428)</f>
        <v>0.24466350846084506</v>
      </c>
      <c r="AD154" s="21">
        <f>('Ratios Calculated fix'!AD154-'Ratios Calculated fix'!AD$428)/('Ratios Calculated fix'!AD$429-'Ratios Calculated fix'!AD$428)</f>
        <v>0.48450174939651419</v>
      </c>
      <c r="AE154" s="21">
        <f>('Ratios Calculated fix'!AE154-'Ratios Calculated fix'!AE$428)/('Ratios Calculated fix'!AE$429-'Ratios Calculated fix'!AE$428)</f>
        <v>0.55086802540229673</v>
      </c>
      <c r="AF154" s="21">
        <f>('Ratios Calculated fix'!AF154-'Ratios Calculated fix'!AF$428)/('Ratios Calculated fix'!AF$429-'Ratios Calculated fix'!AF$428)</f>
        <v>0.39824974626882292</v>
      </c>
      <c r="AG154" s="21" t="e">
        <f>('Ratios Calculated fix'!AG154-'Ratios Calculated fix'!AG$428)/('Ratios Calculated fix'!AG$429-'Ratios Calculated fix'!AG$428)</f>
        <v>#DIV/0!</v>
      </c>
      <c r="AH154" s="21" t="e">
        <f>('Ratios Calculated fix'!AH154-'Ratios Calculated fix'!AH$428)/('Ratios Calculated fix'!AH$429-'Ratios Calculated fix'!AH$428)</f>
        <v>#DIV/0!</v>
      </c>
      <c r="AI154" s="21">
        <f>('Ratios Calculated fix'!AI154-'Ratios Calculated fix'!AI$428)/('Ratios Calculated fix'!AI$429-'Ratios Calculated fix'!AI$428)</f>
        <v>0.98562404195844644</v>
      </c>
      <c r="AJ154" s="21">
        <f>('Ratios Calculated fix'!AJ154-'Ratios Calculated fix'!AJ$428)/('Ratios Calculated fix'!AJ$429-'Ratios Calculated fix'!AJ$428)</f>
        <v>0.18635089552460246</v>
      </c>
      <c r="AK154" s="21" t="e">
        <f>('Ratios Calculated fix'!AK154-'Ratios Calculated fix'!AK$428)/('Ratios Calculated fix'!AK$429-'Ratios Calculated fix'!AK$428)</f>
        <v>#DIV/0!</v>
      </c>
      <c r="AL154" s="21" t="e">
        <f>('Ratios Calculated fix'!AL154-'Ratios Calculated fix'!AL$428)/('Ratios Calculated fix'!AL$429-'Ratios Calculated fix'!AL$428)</f>
        <v>#DIV/0!</v>
      </c>
      <c r="AM154" s="21">
        <f>('Ratios Calculated fix'!AM154-'Ratios Calculated fix'!AM$428)/('Ratios Calculated fix'!AM$429-'Ratios Calculated fix'!AM$428)</f>
        <v>0.31007106797783673</v>
      </c>
      <c r="AN154" s="21">
        <f>('Ratios Calculated fix'!AN154-'Ratios Calculated fix'!AN$428)/('Ratios Calculated fix'!AN$429-'Ratios Calculated fix'!AN$428)</f>
        <v>0.27463492153758978</v>
      </c>
      <c r="AO154" s="21">
        <f>('Ratios Calculated fix'!AO154-'Ratios Calculated fix'!AO$428)/('Ratios Calculated fix'!AO$429-'Ratios Calculated fix'!AO$428)</f>
        <v>9.1330237819164287E-2</v>
      </c>
      <c r="AP154" s="21">
        <f>('Ratios Calculated fix'!AP154-'Ratios Calculated fix'!AP$428)/('Ratios Calculated fix'!AP$429-'Ratios Calculated fix'!AP$428)</f>
        <v>0.57388989112343192</v>
      </c>
      <c r="AQ154" s="21">
        <f>('Ratios Calculated fix'!AQ154-'Ratios Calculated fix'!AQ$428)/('Ratios Calculated fix'!AQ$429-'Ratios Calculated fix'!AQ$428)</f>
        <v>0.52135766318710075</v>
      </c>
      <c r="AR154" s="21">
        <f>('Ratios Calculated fix'!AR154-'Ratios Calculated fix'!AR$428)/('Ratios Calculated fix'!AR$429-'Ratios Calculated fix'!AR$428)</f>
        <v>0.43362663777248067</v>
      </c>
      <c r="AS154" s="21">
        <f>('Ratios Calculated fix'!AS154-'Ratios Calculated fix'!AS$428)/('Ratios Calculated fix'!AS$429-'Ratios Calculated fix'!AS$428)</f>
        <v>0.56826789200625938</v>
      </c>
      <c r="AT154" s="21">
        <f>('Ratios Calculated fix'!AT154-'Ratios Calculated fix'!AT$428)/('Ratios Calculated fix'!AT$429-'Ratios Calculated fix'!AT$428)</f>
        <v>0.43967908695276403</v>
      </c>
      <c r="AU154" s="21">
        <f>('Ratios Calculated fix'!AU154-'Ratios Calculated fix'!AU$428)/('Ratios Calculated fix'!AU$429-'Ratios Calculated fix'!AU$428)</f>
        <v>0.67402017041921169</v>
      </c>
      <c r="AV154" s="21" t="e">
        <f>('Ratios Calculated fix'!AV154-'Ratios Calculated fix'!AV$428)/('Ratios Calculated fix'!AV$429-'Ratios Calculated fix'!AV$428)</f>
        <v>#DIV/0!</v>
      </c>
      <c r="AW154" s="21" t="e">
        <f>('Ratios Calculated fix'!AW154-'Ratios Calculated fix'!AW$428)/('Ratios Calculated fix'!AW$429-'Ratios Calculated fix'!AW$428)</f>
        <v>#DIV/0!</v>
      </c>
      <c r="AX154" s="21" t="e">
        <f>('Ratios Calculated fix'!AX154-'Ratios Calculated fix'!AX$428)/('Ratios Calculated fix'!AX$429-'Ratios Calculated fix'!AX$428)</f>
        <v>#DIV/0!</v>
      </c>
      <c r="AY154" s="21">
        <f>('Ratios Calculated fix'!AY154-'Ratios Calculated fix'!AY$428)/('Ratios Calculated fix'!AY$429-'Ratios Calculated fix'!AY$428)</f>
        <v>0.2595321380061647</v>
      </c>
      <c r="AZ154" s="21">
        <f>('Ratios Calculated fix'!AZ154-'Ratios Calculated fix'!AZ$428)/('Ratios Calculated fix'!AZ$429-'Ratios Calculated fix'!AZ$428)</f>
        <v>0.76250905939992153</v>
      </c>
      <c r="BA154" s="21">
        <f>('Ratios Calculated fix'!BA154-'Ratios Calculated fix'!BA$428)/('Ratios Calculated fix'!BA$429-'Ratios Calculated fix'!BA$428)</f>
        <v>0.74475710868539957</v>
      </c>
      <c r="BB154" s="21" t="e">
        <f>('Ratios Calculated fix'!BB154-'Ratios Calculated fix'!BB$428)/('Ratios Calculated fix'!BB$429-'Ratios Calculated fix'!BB$428)</f>
        <v>#DIV/0!</v>
      </c>
      <c r="BC154" s="21">
        <f>('Ratios Calculated fix'!BC154-'Ratios Calculated fix'!BC$428)/('Ratios Calculated fix'!BC$429-'Ratios Calculated fix'!BC$428)</f>
        <v>0.23350988342811951</v>
      </c>
    </row>
    <row r="155" spans="1:55" x14ac:dyDescent="0.2">
      <c r="A155" s="3" t="s">
        <v>502</v>
      </c>
      <c r="B155" s="3" t="s">
        <v>503</v>
      </c>
      <c r="C155" s="3" t="s">
        <v>15</v>
      </c>
      <c r="D155" s="3">
        <v>259098</v>
      </c>
      <c r="E155" s="3" t="s">
        <v>16</v>
      </c>
      <c r="F155" s="3">
        <v>2020</v>
      </c>
      <c r="G155" s="3" t="s">
        <v>17</v>
      </c>
      <c r="H155" s="4">
        <v>43982</v>
      </c>
      <c r="I155" s="4">
        <v>44032</v>
      </c>
      <c r="J155" s="4">
        <v>44032</v>
      </c>
      <c r="K155" s="5">
        <v>262000000</v>
      </c>
      <c r="L155" s="5">
        <v>262000000</v>
      </c>
      <c r="M155" s="3" t="s">
        <v>504</v>
      </c>
      <c r="N155" s="20">
        <f>('Ratios Calculated fix'!N155-'Ratios Calculated fix'!N$428)/('Ratios Calculated fix'!N$429-'Ratios Calculated fix'!N$428)</f>
        <v>4.3316597291934981E-2</v>
      </c>
      <c r="O155" s="21">
        <f>('Ratios Calculated fix'!O155-'Ratios Calculated fix'!O$428)/('Ratios Calculated fix'!O$429-'Ratios Calculated fix'!O$428)</f>
        <v>4.3316597291934981E-2</v>
      </c>
      <c r="P155" s="21">
        <f>('Ratios Calculated fix'!P155-'Ratios Calculated fix'!P$428)/('Ratios Calculated fix'!P$429-'Ratios Calculated fix'!P$428)</f>
        <v>3.0572394624347798E-2</v>
      </c>
      <c r="Q155" s="21">
        <f>('Ratios Calculated fix'!Q155-'Ratios Calculated fix'!Q$428)/('Ratios Calculated fix'!Q$429-'Ratios Calculated fix'!Q$428)</f>
        <v>0.26317732845639408</v>
      </c>
      <c r="R155" s="21">
        <f>('Ratios Calculated fix'!R155-'Ratios Calculated fix'!R$428)/('Ratios Calculated fix'!R$429-'Ratios Calculated fix'!R$428)</f>
        <v>8.4086435457273498E-2</v>
      </c>
      <c r="S155" s="21">
        <f>('Ratios Calculated fix'!S155-'Ratios Calculated fix'!S$428)/('Ratios Calculated fix'!S$429-'Ratios Calculated fix'!S$428)</f>
        <v>3.7198302117078683E-2</v>
      </c>
      <c r="T155" s="21">
        <f>('Ratios Calculated fix'!T155-'Ratios Calculated fix'!T$428)/('Ratios Calculated fix'!T$429-'Ratios Calculated fix'!T$428)</f>
        <v>7.808274005091928E-2</v>
      </c>
      <c r="U155" s="21">
        <f>('Ratios Calculated fix'!U155-'Ratios Calculated fix'!U$428)/('Ratios Calculated fix'!U$429-'Ratios Calculated fix'!U$428)</f>
        <v>0.65183913363667212</v>
      </c>
      <c r="V155" s="21">
        <f>('Ratios Calculated fix'!V155-'Ratios Calculated fix'!V$428)/('Ratios Calculated fix'!V$429-'Ratios Calculated fix'!V$428)</f>
        <v>0.49728298344844013</v>
      </c>
      <c r="W155" s="21">
        <f>('Ratios Calculated fix'!W155-'Ratios Calculated fix'!W$428)/('Ratios Calculated fix'!W$429-'Ratios Calculated fix'!W$428)</f>
        <v>0.6330884013437027</v>
      </c>
      <c r="X155" s="21">
        <f>('Ratios Calculated fix'!X155-'Ratios Calculated fix'!X$428)/('Ratios Calculated fix'!X$429-'Ratios Calculated fix'!X$428)</f>
        <v>0.20361661843311066</v>
      </c>
      <c r="Y155" s="21">
        <f>('Ratios Calculated fix'!Y155-'Ratios Calculated fix'!Y$428)/('Ratios Calculated fix'!Y$429-'Ratios Calculated fix'!Y$428)</f>
        <v>0.46294262421921373</v>
      </c>
      <c r="Z155" s="21">
        <f>('Ratios Calculated fix'!Z155-'Ratios Calculated fix'!Z$428)/('Ratios Calculated fix'!Z$429-'Ratios Calculated fix'!Z$428)</f>
        <v>0.79638338156688926</v>
      </c>
      <c r="AA155" s="21">
        <f>('Ratios Calculated fix'!AA155-'Ratios Calculated fix'!AA$428)/('Ratios Calculated fix'!AA$429-'Ratios Calculated fix'!AA$428)</f>
        <v>0.21628138997845942</v>
      </c>
      <c r="AB155" s="21">
        <f>('Ratios Calculated fix'!AB155-'Ratios Calculated fix'!AB$428)/('Ratios Calculated fix'!AB$429-'Ratios Calculated fix'!AB$428)</f>
        <v>0.87213856204120499</v>
      </c>
      <c r="AC155" s="21">
        <f>('Ratios Calculated fix'!AC155-'Ratios Calculated fix'!AC$428)/('Ratios Calculated fix'!AC$429-'Ratios Calculated fix'!AC$428)</f>
        <v>0.24945458816118213</v>
      </c>
      <c r="AD155" s="21">
        <f>('Ratios Calculated fix'!AD155-'Ratios Calculated fix'!AD$428)/('Ratios Calculated fix'!AD$429-'Ratios Calculated fix'!AD$428)</f>
        <v>0.40324291368747084</v>
      </c>
      <c r="AE155" s="21">
        <f>('Ratios Calculated fix'!AE155-'Ratios Calculated fix'!AE$428)/('Ratios Calculated fix'!AE$429-'Ratios Calculated fix'!AE$428)</f>
        <v>0.41667014850016165</v>
      </c>
      <c r="AF155" s="21">
        <f>('Ratios Calculated fix'!AF155-'Ratios Calculated fix'!AF$428)/('Ratios Calculated fix'!AF$429-'Ratios Calculated fix'!AF$428)</f>
        <v>0.38582777545933139</v>
      </c>
      <c r="AG155" s="21" t="e">
        <f>('Ratios Calculated fix'!AG155-'Ratios Calculated fix'!AG$428)/('Ratios Calculated fix'!AG$429-'Ratios Calculated fix'!AG$428)</f>
        <v>#DIV/0!</v>
      </c>
      <c r="AH155" s="21" t="e">
        <f>('Ratios Calculated fix'!AH155-'Ratios Calculated fix'!AH$428)/('Ratios Calculated fix'!AH$429-'Ratios Calculated fix'!AH$428)</f>
        <v>#DIV/0!</v>
      </c>
      <c r="AI155" s="21">
        <f>('Ratios Calculated fix'!AI155-'Ratios Calculated fix'!AI$428)/('Ratios Calculated fix'!AI$429-'Ratios Calculated fix'!AI$428)</f>
        <v>0.98657202396553478</v>
      </c>
      <c r="AJ155" s="21">
        <f>('Ratios Calculated fix'!AJ155-'Ratios Calculated fix'!AJ$428)/('Ratios Calculated fix'!AJ$429-'Ratios Calculated fix'!AJ$428)</f>
        <v>0.12002529312695472</v>
      </c>
      <c r="AK155" s="21" t="e">
        <f>('Ratios Calculated fix'!AK155-'Ratios Calculated fix'!AK$428)/('Ratios Calculated fix'!AK$429-'Ratios Calculated fix'!AK$428)</f>
        <v>#DIV/0!</v>
      </c>
      <c r="AL155" s="21" t="e">
        <f>('Ratios Calculated fix'!AL155-'Ratios Calculated fix'!AL$428)/('Ratios Calculated fix'!AL$429-'Ratios Calculated fix'!AL$428)</f>
        <v>#DIV/0!</v>
      </c>
      <c r="AM155" s="21">
        <f>('Ratios Calculated fix'!AM155-'Ratios Calculated fix'!AM$428)/('Ratios Calculated fix'!AM$429-'Ratios Calculated fix'!AM$428)</f>
        <v>0.31267987464096381</v>
      </c>
      <c r="AN155" s="21">
        <f>('Ratios Calculated fix'!AN155-'Ratios Calculated fix'!AN$428)/('Ratios Calculated fix'!AN$429-'Ratios Calculated fix'!AN$428)</f>
        <v>0.28081466456958815</v>
      </c>
      <c r="AO155" s="21">
        <f>('Ratios Calculated fix'!AO155-'Ratios Calculated fix'!AO$428)/('Ratios Calculated fix'!AO$429-'Ratios Calculated fix'!AO$428)</f>
        <v>0.28044757262516889</v>
      </c>
      <c r="AP155" s="21">
        <f>('Ratios Calculated fix'!AP155-'Ratios Calculated fix'!AP$428)/('Ratios Calculated fix'!AP$429-'Ratios Calculated fix'!AP$428)</f>
        <v>0.58550858638118153</v>
      </c>
      <c r="AQ155" s="21">
        <f>('Ratios Calculated fix'!AQ155-'Ratios Calculated fix'!AQ$428)/('Ratios Calculated fix'!AQ$429-'Ratios Calculated fix'!AQ$428)</f>
        <v>0.58664552857329888</v>
      </c>
      <c r="AR155" s="21">
        <f>('Ratios Calculated fix'!AR155-'Ratios Calculated fix'!AR$428)/('Ratios Calculated fix'!AR$429-'Ratios Calculated fix'!AR$428)</f>
        <v>0.2218263528021619</v>
      </c>
      <c r="AS155" s="21">
        <f>('Ratios Calculated fix'!AS155-'Ratios Calculated fix'!AS$428)/('Ratios Calculated fix'!AS$429-'Ratios Calculated fix'!AS$428)</f>
        <v>0.60787874303043199</v>
      </c>
      <c r="AT155" s="21">
        <f>('Ratios Calculated fix'!AT155-'Ratios Calculated fix'!AT$428)/('Ratios Calculated fix'!AT$429-'Ratios Calculated fix'!AT$428)</f>
        <v>0.36715414997571061</v>
      </c>
      <c r="AU155" s="21">
        <f>('Ratios Calculated fix'!AU155-'Ratios Calculated fix'!AU$428)/('Ratios Calculated fix'!AU$429-'Ratios Calculated fix'!AU$428)</f>
        <v>0.60228692958179475</v>
      </c>
      <c r="AV155" s="21" t="e">
        <f>('Ratios Calculated fix'!AV155-'Ratios Calculated fix'!AV$428)/('Ratios Calculated fix'!AV$429-'Ratios Calculated fix'!AV$428)</f>
        <v>#DIV/0!</v>
      </c>
      <c r="AW155" s="21" t="e">
        <f>('Ratios Calculated fix'!AW155-'Ratios Calculated fix'!AW$428)/('Ratios Calculated fix'!AW$429-'Ratios Calculated fix'!AW$428)</f>
        <v>#DIV/0!</v>
      </c>
      <c r="AX155" s="21" t="e">
        <f>('Ratios Calculated fix'!AX155-'Ratios Calculated fix'!AX$428)/('Ratios Calculated fix'!AX$429-'Ratios Calculated fix'!AX$428)</f>
        <v>#DIV/0!</v>
      </c>
      <c r="AY155" s="21">
        <f>('Ratios Calculated fix'!AY155-'Ratios Calculated fix'!AY$428)/('Ratios Calculated fix'!AY$429-'Ratios Calculated fix'!AY$428)</f>
        <v>0.2343162264607199</v>
      </c>
      <c r="AZ155" s="21">
        <f>('Ratios Calculated fix'!AZ155-'Ratios Calculated fix'!AZ$428)/('Ratios Calculated fix'!AZ$429-'Ratios Calculated fix'!AZ$428)</f>
        <v>0.75504444767859402</v>
      </c>
      <c r="BA155" s="21">
        <f>('Ratios Calculated fix'!BA155-'Ratios Calculated fix'!BA$428)/('Ratios Calculated fix'!BA$429-'Ratios Calculated fix'!BA$428)</f>
        <v>0.74276171881905384</v>
      </c>
      <c r="BB155" s="21" t="e">
        <f>('Ratios Calculated fix'!BB155-'Ratios Calculated fix'!BB$428)/('Ratios Calculated fix'!BB$429-'Ratios Calculated fix'!BB$428)</f>
        <v>#DIV/0!</v>
      </c>
      <c r="BC155" s="21">
        <f>('Ratios Calculated fix'!BC155-'Ratios Calculated fix'!BC$428)/('Ratios Calculated fix'!BC$429-'Ratios Calculated fix'!BC$428)</f>
        <v>0.2370419815565831</v>
      </c>
    </row>
    <row r="156" spans="1:55" x14ac:dyDescent="0.2">
      <c r="A156" s="3" t="s">
        <v>490</v>
      </c>
      <c r="B156" s="3" t="s">
        <v>491</v>
      </c>
      <c r="C156" s="3" t="s">
        <v>34</v>
      </c>
      <c r="D156" s="3">
        <v>60283</v>
      </c>
      <c r="E156" s="3" t="s">
        <v>16</v>
      </c>
      <c r="F156" s="3">
        <v>2019</v>
      </c>
      <c r="G156" s="3" t="s">
        <v>17</v>
      </c>
      <c r="H156" s="4">
        <v>43738</v>
      </c>
      <c r="I156" s="4">
        <v>43784</v>
      </c>
      <c r="J156" s="4">
        <v>43784</v>
      </c>
      <c r="K156" s="5">
        <v>60293000</v>
      </c>
      <c r="L156" s="5">
        <v>60954000</v>
      </c>
      <c r="M156" s="3" t="s">
        <v>492</v>
      </c>
      <c r="N156" s="20">
        <f>('Ratios Calculated fix'!N156-'Ratios Calculated fix'!N$428)/('Ratios Calculated fix'!N$429-'Ratios Calculated fix'!N$428)</f>
        <v>4.7090805953952444E-2</v>
      </c>
      <c r="O156" s="21">
        <f>('Ratios Calculated fix'!O156-'Ratios Calculated fix'!O$428)/('Ratios Calculated fix'!O$429-'Ratios Calculated fix'!O$428)</f>
        <v>4.6077705316541866E-2</v>
      </c>
      <c r="P156" s="21">
        <f>('Ratios Calculated fix'!P156-'Ratios Calculated fix'!P$428)/('Ratios Calculated fix'!P$429-'Ratios Calculated fix'!P$428)</f>
        <v>9.809077355592849E-2</v>
      </c>
      <c r="Q156" s="21">
        <f>('Ratios Calculated fix'!Q156-'Ratios Calculated fix'!Q$428)/('Ratios Calculated fix'!Q$429-'Ratios Calculated fix'!Q$428)</f>
        <v>0.26091176418211109</v>
      </c>
      <c r="R156" s="21">
        <f>('Ratios Calculated fix'!R156-'Ratios Calculated fix'!R$428)/('Ratios Calculated fix'!R$429-'Ratios Calculated fix'!R$428)</f>
        <v>0</v>
      </c>
      <c r="S156" s="21">
        <f>('Ratios Calculated fix'!S156-'Ratios Calculated fix'!S$428)/('Ratios Calculated fix'!S$429-'Ratios Calculated fix'!S$428)</f>
        <v>0</v>
      </c>
      <c r="T156" s="21">
        <f>('Ratios Calculated fix'!T156-'Ratios Calculated fix'!T$428)/('Ratios Calculated fix'!T$429-'Ratios Calculated fix'!T$428)</f>
        <v>0</v>
      </c>
      <c r="U156" s="21">
        <f>('Ratios Calculated fix'!U156-'Ratios Calculated fix'!U$428)/('Ratios Calculated fix'!U$429-'Ratios Calculated fix'!U$428)</f>
        <v>0.64049317262840244</v>
      </c>
      <c r="V156" s="21">
        <f>('Ratios Calculated fix'!V156-'Ratios Calculated fix'!V$428)/('Ratios Calculated fix'!V$429-'Ratios Calculated fix'!V$428)</f>
        <v>0.48825282224192584</v>
      </c>
      <c r="W156" s="21">
        <f>('Ratios Calculated fix'!W156-'Ratios Calculated fix'!W$428)/('Ratios Calculated fix'!W$429-'Ratios Calculated fix'!W$428)</f>
        <v>0.62210889664239277</v>
      </c>
      <c r="X156" s="21">
        <f>('Ratios Calculated fix'!X156-'Ratios Calculated fix'!X$428)/('Ratios Calculated fix'!X$429-'Ratios Calculated fix'!X$428)</f>
        <v>0.45886397926248201</v>
      </c>
      <c r="Y156" s="21">
        <f>('Ratios Calculated fix'!Y156-'Ratios Calculated fix'!Y$428)/('Ratios Calculated fix'!Y$429-'Ratios Calculated fix'!Y$428)</f>
        <v>0.48756331282707821</v>
      </c>
      <c r="Z156" s="21">
        <f>('Ratios Calculated fix'!Z156-'Ratios Calculated fix'!Z$428)/('Ratios Calculated fix'!Z$429-'Ratios Calculated fix'!Z$428)</f>
        <v>0.54113602073751799</v>
      </c>
      <c r="AA156" s="21">
        <f>('Ratios Calculated fix'!AA156-'Ratios Calculated fix'!AA$428)/('Ratios Calculated fix'!AA$429-'Ratios Calculated fix'!AA$428)</f>
        <v>0.3643856539892294</v>
      </c>
      <c r="AB156" s="21">
        <f>('Ratios Calculated fix'!AB156-'Ratios Calculated fix'!AB$428)/('Ratios Calculated fix'!AB$429-'Ratios Calculated fix'!AB$428)</f>
        <v>0.90218248114890098</v>
      </c>
      <c r="AC156" s="21">
        <f>('Ratios Calculated fix'!AC156-'Ratios Calculated fix'!AC$428)/('Ratios Calculated fix'!AC$429-'Ratios Calculated fix'!AC$428)</f>
        <v>0.82569766235344921</v>
      </c>
      <c r="AD156" s="21">
        <f>('Ratios Calculated fix'!AD156-'Ratios Calculated fix'!AD$428)/('Ratios Calculated fix'!AD$429-'Ratios Calculated fix'!AD$428)</f>
        <v>0.51891424595769997</v>
      </c>
      <c r="AE156" s="21">
        <f>('Ratios Calculated fix'!AE156-'Ratios Calculated fix'!AE$428)/('Ratios Calculated fix'!AE$429-'Ratios Calculated fix'!AE$428)</f>
        <v>0.58999429079439469</v>
      </c>
      <c r="AF156" s="21">
        <f>('Ratios Calculated fix'!AF156-'Ratios Calculated fix'!AF$428)/('Ratios Calculated fix'!AF$429-'Ratios Calculated fix'!AF$428)</f>
        <v>0.42573777780782079</v>
      </c>
      <c r="AG156" s="21" t="e">
        <f>('Ratios Calculated fix'!AG156-'Ratios Calculated fix'!AG$428)/('Ratios Calculated fix'!AG$429-'Ratios Calculated fix'!AG$428)</f>
        <v>#DIV/0!</v>
      </c>
      <c r="AH156" s="21" t="e">
        <f>('Ratios Calculated fix'!AH156-'Ratios Calculated fix'!AH$428)/('Ratios Calculated fix'!AH$429-'Ratios Calculated fix'!AH$428)</f>
        <v>#DIV/0!</v>
      </c>
      <c r="AI156" s="21">
        <f>('Ratios Calculated fix'!AI156-'Ratios Calculated fix'!AI$428)/('Ratios Calculated fix'!AI$429-'Ratios Calculated fix'!AI$428)</f>
        <v>0.98550896679780642</v>
      </c>
      <c r="AJ156" s="21">
        <f>('Ratios Calculated fix'!AJ156-'Ratios Calculated fix'!AJ$428)/('Ratios Calculated fix'!AJ$429-'Ratios Calculated fix'!AJ$428)</f>
        <v>0.16533569682301111</v>
      </c>
      <c r="AK156" s="21" t="e">
        <f>('Ratios Calculated fix'!AK156-'Ratios Calculated fix'!AK$428)/('Ratios Calculated fix'!AK$429-'Ratios Calculated fix'!AK$428)</f>
        <v>#DIV/0!</v>
      </c>
      <c r="AL156" s="21" t="e">
        <f>('Ratios Calculated fix'!AL156-'Ratios Calculated fix'!AL$428)/('Ratios Calculated fix'!AL$429-'Ratios Calculated fix'!AL$428)</f>
        <v>#DIV/0!</v>
      </c>
      <c r="AM156" s="21">
        <f>('Ratios Calculated fix'!AM156-'Ratios Calculated fix'!AM$428)/('Ratios Calculated fix'!AM$429-'Ratios Calculated fix'!AM$428)</f>
        <v>0.31641274844576345</v>
      </c>
      <c r="AN156" s="21">
        <f>('Ratios Calculated fix'!AN156-'Ratios Calculated fix'!AN$428)/('Ratios Calculated fix'!AN$429-'Ratios Calculated fix'!AN$428)</f>
        <v>0.27543347846438698</v>
      </c>
      <c r="AO156" s="21">
        <f>('Ratios Calculated fix'!AO156-'Ratios Calculated fix'!AO$428)/('Ratios Calculated fix'!AO$429-'Ratios Calculated fix'!AO$428)</f>
        <v>0.18559214132029309</v>
      </c>
      <c r="AP156" s="21">
        <f>('Ratios Calculated fix'!AP156-'Ratios Calculated fix'!AP$428)/('Ratios Calculated fix'!AP$429-'Ratios Calculated fix'!AP$428)</f>
        <v>0.5751060264607496</v>
      </c>
      <c r="AQ156" s="21">
        <f>('Ratios Calculated fix'!AQ156-'Ratios Calculated fix'!AQ$428)/('Ratios Calculated fix'!AQ$429-'Ratios Calculated fix'!AQ$428)</f>
        <v>0.72603270370776885</v>
      </c>
      <c r="AR156" s="21">
        <f>('Ratios Calculated fix'!AR156-'Ratios Calculated fix'!AR$428)/('Ratios Calculated fix'!AR$429-'Ratios Calculated fix'!AR$428)</f>
        <v>0.5016716680379083</v>
      </c>
      <c r="AS156" s="21">
        <f>('Ratios Calculated fix'!AS156-'Ratios Calculated fix'!AS$428)/('Ratios Calculated fix'!AS$429-'Ratios Calculated fix'!AS$428)</f>
        <v>0.55260689138494001</v>
      </c>
      <c r="AT156" s="21">
        <f>('Ratios Calculated fix'!AT156-'Ratios Calculated fix'!AT$428)/('Ratios Calculated fix'!AT$429-'Ratios Calculated fix'!AT$428)</f>
        <v>0.78710927669800879</v>
      </c>
      <c r="AU156" s="21">
        <f>('Ratios Calculated fix'!AU156-'Ratios Calculated fix'!AU$428)/('Ratios Calculated fix'!AU$429-'Ratios Calculated fix'!AU$428)</f>
        <v>0.68293313654786603</v>
      </c>
      <c r="AV156" s="21" t="e">
        <f>('Ratios Calculated fix'!AV156-'Ratios Calculated fix'!AV$428)/('Ratios Calculated fix'!AV$429-'Ratios Calculated fix'!AV$428)</f>
        <v>#DIV/0!</v>
      </c>
      <c r="AW156" s="21" t="e">
        <f>('Ratios Calculated fix'!AW156-'Ratios Calculated fix'!AW$428)/('Ratios Calculated fix'!AW$429-'Ratios Calculated fix'!AW$428)</f>
        <v>#DIV/0!</v>
      </c>
      <c r="AX156" s="21" t="e">
        <f>('Ratios Calculated fix'!AX156-'Ratios Calculated fix'!AX$428)/('Ratios Calculated fix'!AX$429-'Ratios Calculated fix'!AX$428)</f>
        <v>#DIV/0!</v>
      </c>
      <c r="AY156" s="21">
        <f>('Ratios Calculated fix'!AY156-'Ratios Calculated fix'!AY$428)/('Ratios Calculated fix'!AY$429-'Ratios Calculated fix'!AY$428)</f>
        <v>0.19993393009915053</v>
      </c>
      <c r="AZ156" s="21">
        <f>('Ratios Calculated fix'!AZ156-'Ratios Calculated fix'!AZ$428)/('Ratios Calculated fix'!AZ$429-'Ratios Calculated fix'!AZ$428)</f>
        <v>0.71824886901918306</v>
      </c>
      <c r="BA156" s="21">
        <f>('Ratios Calculated fix'!BA156-'Ratios Calculated fix'!BA$428)/('Ratios Calculated fix'!BA$429-'Ratios Calculated fix'!BA$428)</f>
        <v>0.74461668997113051</v>
      </c>
      <c r="BB156" s="21" t="e">
        <f>('Ratios Calculated fix'!BB156-'Ratios Calculated fix'!BB$428)/('Ratios Calculated fix'!BB$429-'Ratios Calculated fix'!BB$428)</f>
        <v>#DIV/0!</v>
      </c>
      <c r="BC156" s="21">
        <f>('Ratios Calculated fix'!BC156-'Ratios Calculated fix'!BC$428)/('Ratios Calculated fix'!BC$429-'Ratios Calculated fix'!BC$428)</f>
        <v>0.41706357592045007</v>
      </c>
    </row>
    <row r="157" spans="1:55" x14ac:dyDescent="0.2">
      <c r="A157" s="3" t="s">
        <v>505</v>
      </c>
      <c r="B157" s="3" t="s">
        <v>506</v>
      </c>
      <c r="C157" s="3" t="s">
        <v>34</v>
      </c>
      <c r="D157" s="3">
        <v>88558</v>
      </c>
      <c r="E157" s="3" t="s">
        <v>16</v>
      </c>
      <c r="F157" s="3">
        <v>2019</v>
      </c>
      <c r="G157" s="3" t="s">
        <v>17</v>
      </c>
      <c r="H157" s="4">
        <v>43830</v>
      </c>
      <c r="I157" s="4">
        <v>43881</v>
      </c>
      <c r="J157" s="4">
        <v>43881</v>
      </c>
      <c r="K157" s="5">
        <v>617000000</v>
      </c>
      <c r="L157" s="5">
        <v>627000000</v>
      </c>
      <c r="M157" s="3" t="s">
        <v>507</v>
      </c>
      <c r="N157" s="20">
        <f>('Ratios Calculated fix'!N157-'Ratios Calculated fix'!N$428)/('Ratios Calculated fix'!N$429-'Ratios Calculated fix'!N$428)</f>
        <v>2.8517914925095957E-2</v>
      </c>
      <c r="O157" s="21">
        <f>('Ratios Calculated fix'!O157-'Ratios Calculated fix'!O$428)/('Ratios Calculated fix'!O$429-'Ratios Calculated fix'!O$428)</f>
        <v>2.8517914925095957E-2</v>
      </c>
      <c r="P157" s="21">
        <f>('Ratios Calculated fix'!P157-'Ratios Calculated fix'!P$428)/('Ratios Calculated fix'!P$429-'Ratios Calculated fix'!P$428)</f>
        <v>1.4945354687115525E-2</v>
      </c>
      <c r="Q157" s="21">
        <f>('Ratios Calculated fix'!Q157-'Ratios Calculated fix'!Q$428)/('Ratios Calculated fix'!Q$429-'Ratios Calculated fix'!Q$428)</f>
        <v>0.26175145872003452</v>
      </c>
      <c r="R157" s="21">
        <f>('Ratios Calculated fix'!R157-'Ratios Calculated fix'!R$428)/('Ratios Calculated fix'!R$429-'Ratios Calculated fix'!R$428)</f>
        <v>9.4795405609363587E-2</v>
      </c>
      <c r="S157" s="21">
        <f>('Ratios Calculated fix'!S157-'Ratios Calculated fix'!S$428)/('Ratios Calculated fix'!S$429-'Ratios Calculated fix'!S$428)</f>
        <v>6.1803191537698747E-2</v>
      </c>
      <c r="T157" s="21">
        <f>('Ratios Calculated fix'!T157-'Ratios Calculated fix'!T$428)/('Ratios Calculated fix'!T$429-'Ratios Calculated fix'!T$428)</f>
        <v>8.435549543325184E-2</v>
      </c>
      <c r="U157" s="21">
        <f>('Ratios Calculated fix'!U157-'Ratios Calculated fix'!U$428)/('Ratios Calculated fix'!U$429-'Ratios Calculated fix'!U$428)</f>
        <v>0.65125066694029654</v>
      </c>
      <c r="V157" s="21">
        <f>('Ratios Calculated fix'!V157-'Ratios Calculated fix'!V$428)/('Ratios Calculated fix'!V$429-'Ratios Calculated fix'!V$428)</f>
        <v>0.50087085877766702</v>
      </c>
      <c r="W157" s="21">
        <f>('Ratios Calculated fix'!W157-'Ratios Calculated fix'!W$428)/('Ratios Calculated fix'!W$429-'Ratios Calculated fix'!W$428)</f>
        <v>0.63208473896654993</v>
      </c>
      <c r="X157" s="21">
        <f>('Ratios Calculated fix'!X157-'Ratios Calculated fix'!X$428)/('Ratios Calculated fix'!X$429-'Ratios Calculated fix'!X$428)</f>
        <v>0.11831216062724084</v>
      </c>
      <c r="Y157" s="21">
        <f>('Ratios Calculated fix'!Y157-'Ratios Calculated fix'!Y$428)/('Ratios Calculated fix'!Y$429-'Ratios Calculated fix'!Y$428)</f>
        <v>0.65561466564067949</v>
      </c>
      <c r="Z157" s="21">
        <f>('Ratios Calculated fix'!Z157-'Ratios Calculated fix'!Z$428)/('Ratios Calculated fix'!Z$429-'Ratios Calculated fix'!Z$428)</f>
        <v>0.88168783937275919</v>
      </c>
      <c r="AA157" s="21">
        <f>('Ratios Calculated fix'!AA157-'Ratios Calculated fix'!AA$428)/('Ratios Calculated fix'!AA$429-'Ratios Calculated fix'!AA$428)</f>
        <v>0.90864456838426566</v>
      </c>
      <c r="AB157" s="21">
        <f>('Ratios Calculated fix'!AB157-'Ratios Calculated fix'!AB$428)/('Ratios Calculated fix'!AB$429-'Ratios Calculated fix'!AB$428)</f>
        <v>0.88894232726408362</v>
      </c>
      <c r="AC157" s="21">
        <f>('Ratios Calculated fix'!AC157-'Ratios Calculated fix'!AC$428)/('Ratios Calculated fix'!AC$429-'Ratios Calculated fix'!AC$428)</f>
        <v>0.30175457846536452</v>
      </c>
      <c r="AD157" s="21">
        <f>('Ratios Calculated fix'!AD157-'Ratios Calculated fix'!AD$428)/('Ratios Calculated fix'!AD$429-'Ratios Calculated fix'!AD$428)</f>
        <v>0.43138725683399121</v>
      </c>
      <c r="AE157" s="21">
        <f>('Ratios Calculated fix'!AE157-'Ratios Calculated fix'!AE$428)/('Ratios Calculated fix'!AE$429-'Ratios Calculated fix'!AE$428)</f>
        <v>0.49047799445894819</v>
      </c>
      <c r="AF157" s="21">
        <f>('Ratios Calculated fix'!AF157-'Ratios Calculated fix'!AF$428)/('Ratios Calculated fix'!AF$429-'Ratios Calculated fix'!AF$428)</f>
        <v>0.40851311826233455</v>
      </c>
      <c r="AG157" s="21" t="e">
        <f>('Ratios Calculated fix'!AG157-'Ratios Calculated fix'!AG$428)/('Ratios Calculated fix'!AG$429-'Ratios Calculated fix'!AG$428)</f>
        <v>#DIV/0!</v>
      </c>
      <c r="AH157" s="21" t="e">
        <f>('Ratios Calculated fix'!AH157-'Ratios Calculated fix'!AH$428)/('Ratios Calculated fix'!AH$429-'Ratios Calculated fix'!AH$428)</f>
        <v>#DIV/0!</v>
      </c>
      <c r="AI157" s="21">
        <f>('Ratios Calculated fix'!AI157-'Ratios Calculated fix'!AI$428)/('Ratios Calculated fix'!AI$429-'Ratios Calculated fix'!AI$428)</f>
        <v>0.98458018303616635</v>
      </c>
      <c r="AJ157" s="21">
        <f>('Ratios Calculated fix'!AJ157-'Ratios Calculated fix'!AJ$428)/('Ratios Calculated fix'!AJ$429-'Ratios Calculated fix'!AJ$428)</f>
        <v>0.11242191489093244</v>
      </c>
      <c r="AK157" s="21" t="e">
        <f>('Ratios Calculated fix'!AK157-'Ratios Calculated fix'!AK$428)/('Ratios Calculated fix'!AK$429-'Ratios Calculated fix'!AK$428)</f>
        <v>#DIV/0!</v>
      </c>
      <c r="AL157" s="21" t="e">
        <f>('Ratios Calculated fix'!AL157-'Ratios Calculated fix'!AL$428)/('Ratios Calculated fix'!AL$429-'Ratios Calculated fix'!AL$428)</f>
        <v>#DIV/0!</v>
      </c>
      <c r="AM157" s="21">
        <f>('Ratios Calculated fix'!AM157-'Ratios Calculated fix'!AM$428)/('Ratios Calculated fix'!AM$429-'Ratios Calculated fix'!AM$428)</f>
        <v>0.30870939065754571</v>
      </c>
      <c r="AN157" s="21">
        <f>('Ratios Calculated fix'!AN157-'Ratios Calculated fix'!AN$428)/('Ratios Calculated fix'!AN$429-'Ratios Calculated fix'!AN$428)</f>
        <v>0.2726737567326718</v>
      </c>
      <c r="AO157" s="21">
        <f>('Ratios Calculated fix'!AO157-'Ratios Calculated fix'!AO$428)/('Ratios Calculated fix'!AO$429-'Ratios Calculated fix'!AO$428)</f>
        <v>7.5528310959648931E-2</v>
      </c>
      <c r="AP157" s="21">
        <f>('Ratios Calculated fix'!AP157-'Ratios Calculated fix'!AP$428)/('Ratios Calculated fix'!AP$429-'Ratios Calculated fix'!AP$428)</f>
        <v>0.54933858668197599</v>
      </c>
      <c r="AQ157" s="21">
        <f>('Ratios Calculated fix'!AQ157-'Ratios Calculated fix'!AQ$428)/('Ratios Calculated fix'!AQ$429-'Ratios Calculated fix'!AQ$428)</f>
        <v>0.52991869410844494</v>
      </c>
      <c r="AR157" s="21">
        <f>('Ratios Calculated fix'!AR157-'Ratios Calculated fix'!AR$428)/('Ratios Calculated fix'!AR$429-'Ratios Calculated fix'!AR$428)</f>
        <v>0.34000953878203971</v>
      </c>
      <c r="AS157" s="21">
        <f>('Ratios Calculated fix'!AS157-'Ratios Calculated fix'!AS$428)/('Ratios Calculated fix'!AS$429-'Ratios Calculated fix'!AS$428)</f>
        <v>0.55039658142070214</v>
      </c>
      <c r="AT157" s="21">
        <f>('Ratios Calculated fix'!AT157-'Ratios Calculated fix'!AT$428)/('Ratios Calculated fix'!AT$429-'Ratios Calculated fix'!AT$428)</f>
        <v>0.33042532616131215</v>
      </c>
      <c r="AU157" s="21">
        <f>('Ratios Calculated fix'!AU157-'Ratios Calculated fix'!AU$428)/('Ratios Calculated fix'!AU$429-'Ratios Calculated fix'!AU$428)</f>
        <v>0.66875529240102338</v>
      </c>
      <c r="AV157" s="21" t="e">
        <f>('Ratios Calculated fix'!AV157-'Ratios Calculated fix'!AV$428)/('Ratios Calculated fix'!AV$429-'Ratios Calculated fix'!AV$428)</f>
        <v>#DIV/0!</v>
      </c>
      <c r="AW157" s="21" t="e">
        <f>('Ratios Calculated fix'!AW157-'Ratios Calculated fix'!AW$428)/('Ratios Calculated fix'!AW$429-'Ratios Calculated fix'!AW$428)</f>
        <v>#DIV/0!</v>
      </c>
      <c r="AX157" s="21" t="e">
        <f>('Ratios Calculated fix'!AX157-'Ratios Calculated fix'!AX$428)/('Ratios Calculated fix'!AX$429-'Ratios Calculated fix'!AX$428)</f>
        <v>#DIV/0!</v>
      </c>
      <c r="AY157" s="21">
        <f>('Ratios Calculated fix'!AY157-'Ratios Calculated fix'!AY$428)/('Ratios Calculated fix'!AY$429-'Ratios Calculated fix'!AY$428)</f>
        <v>0.30142059863187631</v>
      </c>
      <c r="AZ157" s="21">
        <f>('Ratios Calculated fix'!AZ157-'Ratios Calculated fix'!AZ$428)/('Ratios Calculated fix'!AZ$429-'Ratios Calculated fix'!AZ$428)</f>
        <v>0.79697789935082552</v>
      </c>
      <c r="BA157" s="21">
        <f>('Ratios Calculated fix'!BA157-'Ratios Calculated fix'!BA$428)/('Ratios Calculated fix'!BA$429-'Ratios Calculated fix'!BA$428)</f>
        <v>0.7447731278650489</v>
      </c>
      <c r="BB157" s="21" t="e">
        <f>('Ratios Calculated fix'!BB157-'Ratios Calculated fix'!BB$428)/('Ratios Calculated fix'!BB$429-'Ratios Calculated fix'!BB$428)</f>
        <v>#DIV/0!</v>
      </c>
      <c r="BC157" s="21">
        <f>('Ratios Calculated fix'!BC157-'Ratios Calculated fix'!BC$428)/('Ratios Calculated fix'!BC$429-'Ratios Calculated fix'!BC$428)</f>
        <v>0.20127139878459308</v>
      </c>
    </row>
    <row r="158" spans="1:55" x14ac:dyDescent="0.2">
      <c r="A158" s="3" t="s">
        <v>508</v>
      </c>
      <c r="B158" s="3" t="s">
        <v>509</v>
      </c>
      <c r="C158" s="3" t="s">
        <v>34</v>
      </c>
      <c r="D158" s="3">
        <v>378146</v>
      </c>
      <c r="E158" s="3" t="s">
        <v>16</v>
      </c>
      <c r="F158" s="3">
        <v>2019</v>
      </c>
      <c r="G158" s="3" t="s">
        <v>17</v>
      </c>
      <c r="H158" s="4">
        <v>43830</v>
      </c>
      <c r="I158" s="4">
        <v>43888</v>
      </c>
      <c r="J158" s="4">
        <v>43888</v>
      </c>
      <c r="K158" s="5">
        <v>680200000</v>
      </c>
      <c r="L158" s="5">
        <v>694800000</v>
      </c>
      <c r="M158" s="3" t="s">
        <v>510</v>
      </c>
      <c r="N158" s="20">
        <f>('Ratios Calculated fix'!N158-'Ratios Calculated fix'!N$428)/('Ratios Calculated fix'!N$429-'Ratios Calculated fix'!N$428)</f>
        <v>3.1679381875088307E-2</v>
      </c>
      <c r="O158" s="21">
        <f>('Ratios Calculated fix'!O158-'Ratios Calculated fix'!O$428)/('Ratios Calculated fix'!O$429-'Ratios Calculated fix'!O$428)</f>
        <v>3.1679381875088307E-2</v>
      </c>
      <c r="P158" s="21">
        <f>('Ratios Calculated fix'!P158-'Ratios Calculated fix'!P$428)/('Ratios Calculated fix'!P$429-'Ratios Calculated fix'!P$428)</f>
        <v>1.5117042401868931E-2</v>
      </c>
      <c r="Q158" s="21">
        <f>('Ratios Calculated fix'!Q158-'Ratios Calculated fix'!Q$428)/('Ratios Calculated fix'!Q$429-'Ratios Calculated fix'!Q$428)</f>
        <v>0.26674568240834445</v>
      </c>
      <c r="R158" s="21">
        <f>('Ratios Calculated fix'!R158-'Ratios Calculated fix'!R$428)/('Ratios Calculated fix'!R$429-'Ratios Calculated fix'!R$428)</f>
        <v>0.12635257999290916</v>
      </c>
      <c r="S158" s="21">
        <f>('Ratios Calculated fix'!S158-'Ratios Calculated fix'!S$428)/('Ratios Calculated fix'!S$429-'Ratios Calculated fix'!S$428)</f>
        <v>4.2293090702253186E-4</v>
      </c>
      <c r="T158" s="21">
        <f>('Ratios Calculated fix'!T158-'Ratios Calculated fix'!T$428)/('Ratios Calculated fix'!T$429-'Ratios Calculated fix'!T$428)</f>
        <v>0.12758284046909932</v>
      </c>
      <c r="U158" s="21">
        <f>('Ratios Calculated fix'!U158-'Ratios Calculated fix'!U$428)/('Ratios Calculated fix'!U$429-'Ratios Calculated fix'!U$428)</f>
        <v>0.66432514320857694</v>
      </c>
      <c r="V158" s="21">
        <f>('Ratios Calculated fix'!V158-'Ratios Calculated fix'!V$428)/('Ratios Calculated fix'!V$429-'Ratios Calculated fix'!V$428)</f>
        <v>0.48839633889756673</v>
      </c>
      <c r="W158" s="21">
        <f>('Ratios Calculated fix'!W158-'Ratios Calculated fix'!W$428)/('Ratios Calculated fix'!W$429-'Ratios Calculated fix'!W$428)</f>
        <v>0.64718617880741758</v>
      </c>
      <c r="X158" s="21">
        <f>('Ratios Calculated fix'!X158-'Ratios Calculated fix'!X$428)/('Ratios Calculated fix'!X$429-'Ratios Calculated fix'!X$428)</f>
        <v>0.15223328607037903</v>
      </c>
      <c r="Y158" s="21">
        <f>('Ratios Calculated fix'!Y158-'Ratios Calculated fix'!Y$428)/('Ratios Calculated fix'!Y$429-'Ratios Calculated fix'!Y$428)</f>
        <v>0.52579966181274518</v>
      </c>
      <c r="Z158" s="21">
        <f>('Ratios Calculated fix'!Z158-'Ratios Calculated fix'!Z$428)/('Ratios Calculated fix'!Z$429-'Ratios Calculated fix'!Z$428)</f>
        <v>0.847766713929621</v>
      </c>
      <c r="AA158" s="21">
        <f>('Ratios Calculated fix'!AA158-'Ratios Calculated fix'!AA$428)/('Ratios Calculated fix'!AA$429-'Ratios Calculated fix'!AA$428)</f>
        <v>0.88183810714230593</v>
      </c>
      <c r="AB158" s="21">
        <f>('Ratios Calculated fix'!AB158-'Ratios Calculated fix'!AB$428)/('Ratios Calculated fix'!AB$429-'Ratios Calculated fix'!AB$428)</f>
        <v>0.84683727136097242</v>
      </c>
      <c r="AC158" s="21">
        <f>('Ratios Calculated fix'!AC158-'Ratios Calculated fix'!AC$428)/('Ratios Calculated fix'!AC$429-'Ratios Calculated fix'!AC$428)</f>
        <v>0.45285953631697051</v>
      </c>
      <c r="AD158" s="21">
        <f>('Ratios Calculated fix'!AD158-'Ratios Calculated fix'!AD$428)/('Ratios Calculated fix'!AD$429-'Ratios Calculated fix'!AD$428)</f>
        <v>0.51199574217875354</v>
      </c>
      <c r="AE158" s="21">
        <f>('Ratios Calculated fix'!AE158-'Ratios Calculated fix'!AE$428)/('Ratios Calculated fix'!AE$429-'Ratios Calculated fix'!AE$428)</f>
        <v>0.58212810141490601</v>
      </c>
      <c r="AF158" s="21">
        <f>('Ratios Calculated fix'!AF158-'Ratios Calculated fix'!AF$428)/('Ratios Calculated fix'!AF$429-'Ratios Calculated fix'!AF$428)</f>
        <v>0.43103014830984993</v>
      </c>
      <c r="AG158" s="21" t="e">
        <f>('Ratios Calculated fix'!AG158-'Ratios Calculated fix'!AG$428)/('Ratios Calculated fix'!AG$429-'Ratios Calculated fix'!AG$428)</f>
        <v>#DIV/0!</v>
      </c>
      <c r="AH158" s="21" t="e">
        <f>('Ratios Calculated fix'!AH158-'Ratios Calculated fix'!AH$428)/('Ratios Calculated fix'!AH$429-'Ratios Calculated fix'!AH$428)</f>
        <v>#DIV/0!</v>
      </c>
      <c r="AI158" s="21">
        <f>('Ratios Calculated fix'!AI158-'Ratios Calculated fix'!AI$428)/('Ratios Calculated fix'!AI$429-'Ratios Calculated fix'!AI$428)</f>
        <v>0.98575867486415403</v>
      </c>
      <c r="AJ158" s="21">
        <f>('Ratios Calculated fix'!AJ158-'Ratios Calculated fix'!AJ$428)/('Ratios Calculated fix'!AJ$429-'Ratios Calculated fix'!AJ$428)</f>
        <v>0.16135917809337305</v>
      </c>
      <c r="AK158" s="21" t="e">
        <f>('Ratios Calculated fix'!AK158-'Ratios Calculated fix'!AK$428)/('Ratios Calculated fix'!AK$429-'Ratios Calculated fix'!AK$428)</f>
        <v>#DIV/0!</v>
      </c>
      <c r="AL158" s="21" t="e">
        <f>('Ratios Calculated fix'!AL158-'Ratios Calculated fix'!AL$428)/('Ratios Calculated fix'!AL$429-'Ratios Calculated fix'!AL$428)</f>
        <v>#DIV/0!</v>
      </c>
      <c r="AM158" s="21">
        <f>('Ratios Calculated fix'!AM158-'Ratios Calculated fix'!AM$428)/('Ratios Calculated fix'!AM$429-'Ratios Calculated fix'!AM$428)</f>
        <v>0.32039790964725595</v>
      </c>
      <c r="AN158" s="21">
        <f>('Ratios Calculated fix'!AN158-'Ratios Calculated fix'!AN$428)/('Ratios Calculated fix'!AN$429-'Ratios Calculated fix'!AN$428)</f>
        <v>0.27667540889363351</v>
      </c>
      <c r="AO158" s="21">
        <f>('Ratios Calculated fix'!AO158-'Ratios Calculated fix'!AO$428)/('Ratios Calculated fix'!AO$429-'Ratios Calculated fix'!AO$428)</f>
        <v>0.11788324431944172</v>
      </c>
      <c r="AP158" s="21">
        <f>('Ratios Calculated fix'!AP158-'Ratios Calculated fix'!AP$428)/('Ratios Calculated fix'!AP$429-'Ratios Calculated fix'!AP$428)</f>
        <v>0.6930109044981384</v>
      </c>
      <c r="AQ158" s="21">
        <f>('Ratios Calculated fix'!AQ158-'Ratios Calculated fix'!AQ$428)/('Ratios Calculated fix'!AQ$429-'Ratios Calculated fix'!AQ$428)</f>
        <v>0.64361323086323052</v>
      </c>
      <c r="AR158" s="21">
        <f>('Ratios Calculated fix'!AR158-'Ratios Calculated fix'!AR$428)/('Ratios Calculated fix'!AR$429-'Ratios Calculated fix'!AR$428)</f>
        <v>0.40880955080570497</v>
      </c>
      <c r="AS158" s="21">
        <f>('Ratios Calculated fix'!AS158-'Ratios Calculated fix'!AS$428)/('Ratios Calculated fix'!AS$429-'Ratios Calculated fix'!AS$428)</f>
        <v>0.57709680290766596</v>
      </c>
      <c r="AT158" s="21">
        <f>('Ratios Calculated fix'!AT158-'Ratios Calculated fix'!AT$428)/('Ratios Calculated fix'!AT$429-'Ratios Calculated fix'!AT$428)</f>
        <v>0.4769820393321233</v>
      </c>
      <c r="AU158" s="21">
        <f>('Ratios Calculated fix'!AU158-'Ratios Calculated fix'!AU$428)/('Ratios Calculated fix'!AU$429-'Ratios Calculated fix'!AU$428)</f>
        <v>0.65192265195840515</v>
      </c>
      <c r="AV158" s="21" t="e">
        <f>('Ratios Calculated fix'!AV158-'Ratios Calculated fix'!AV$428)/('Ratios Calculated fix'!AV$429-'Ratios Calculated fix'!AV$428)</f>
        <v>#DIV/0!</v>
      </c>
      <c r="AW158" s="21" t="e">
        <f>('Ratios Calculated fix'!AW158-'Ratios Calculated fix'!AW$428)/('Ratios Calculated fix'!AW$429-'Ratios Calculated fix'!AW$428)</f>
        <v>#DIV/0!</v>
      </c>
      <c r="AX158" s="21" t="e">
        <f>('Ratios Calculated fix'!AX158-'Ratios Calculated fix'!AX$428)/('Ratios Calculated fix'!AX$429-'Ratios Calculated fix'!AX$428)</f>
        <v>#DIV/0!</v>
      </c>
      <c r="AY158" s="21">
        <f>('Ratios Calculated fix'!AY158-'Ratios Calculated fix'!AY$428)/('Ratios Calculated fix'!AY$429-'Ratios Calculated fix'!AY$428)</f>
        <v>0.25556359390849309</v>
      </c>
      <c r="AZ158" s="21">
        <f>('Ratios Calculated fix'!AZ158-'Ratios Calculated fix'!AZ$428)/('Ratios Calculated fix'!AZ$429-'Ratios Calculated fix'!AZ$428)</f>
        <v>0.77046023957466014</v>
      </c>
      <c r="BA158" s="21">
        <f>('Ratios Calculated fix'!BA158-'Ratios Calculated fix'!BA$428)/('Ratios Calculated fix'!BA$429-'Ratios Calculated fix'!BA$428)</f>
        <v>0.74362218750946818</v>
      </c>
      <c r="BB158" s="21" t="e">
        <f>('Ratios Calculated fix'!BB158-'Ratios Calculated fix'!BB$428)/('Ratios Calculated fix'!BB$429-'Ratios Calculated fix'!BB$428)</f>
        <v>#DIV/0!</v>
      </c>
      <c r="BC158" s="21">
        <f>('Ratios Calculated fix'!BC158-'Ratios Calculated fix'!BC$428)/('Ratios Calculated fix'!BC$429-'Ratios Calculated fix'!BC$428)</f>
        <v>0.27965803021223573</v>
      </c>
    </row>
    <row r="159" spans="1:55" x14ac:dyDescent="0.2">
      <c r="A159" s="3" t="s">
        <v>514</v>
      </c>
      <c r="B159" s="3" t="s">
        <v>515</v>
      </c>
      <c r="C159" s="3" t="s">
        <v>34</v>
      </c>
      <c r="D159" s="3">
        <v>367930</v>
      </c>
      <c r="E159" s="3" t="s">
        <v>16</v>
      </c>
      <c r="F159" s="3">
        <v>2019</v>
      </c>
      <c r="G159" s="3" t="s">
        <v>17</v>
      </c>
      <c r="H159" s="4">
        <v>43830</v>
      </c>
      <c r="I159" s="4">
        <v>43888</v>
      </c>
      <c r="J159" s="4">
        <v>43888</v>
      </c>
      <c r="K159" s="5">
        <v>134263000</v>
      </c>
      <c r="L159" s="5">
        <v>136249000</v>
      </c>
      <c r="M159" s="3" t="s">
        <v>516</v>
      </c>
      <c r="N159" s="20">
        <f>('Ratios Calculated fix'!N159-'Ratios Calculated fix'!N$428)/('Ratios Calculated fix'!N$429-'Ratios Calculated fix'!N$428)</f>
        <v>0.11080938684084587</v>
      </c>
      <c r="O159" s="21">
        <f>('Ratios Calculated fix'!O159-'Ratios Calculated fix'!O$428)/('Ratios Calculated fix'!O$429-'Ratios Calculated fix'!O$428)</f>
        <v>8.090234212718117E-2</v>
      </c>
      <c r="P159" s="21">
        <f>('Ratios Calculated fix'!P159-'Ratios Calculated fix'!P$428)/('Ratios Calculated fix'!P$429-'Ratios Calculated fix'!P$428)</f>
        <v>0.11848311982241465</v>
      </c>
      <c r="Q159" s="21">
        <f>('Ratios Calculated fix'!Q159-'Ratios Calculated fix'!Q$428)/('Ratios Calculated fix'!Q$429-'Ratios Calculated fix'!Q$428)</f>
        <v>0.25930548879541027</v>
      </c>
      <c r="R159" s="21">
        <f>('Ratios Calculated fix'!R159-'Ratios Calculated fix'!R$428)/('Ratios Calculated fix'!R$429-'Ratios Calculated fix'!R$428)</f>
        <v>3.9719782144619561E-2</v>
      </c>
      <c r="S159" s="21">
        <f>('Ratios Calculated fix'!S159-'Ratios Calculated fix'!S$428)/('Ratios Calculated fix'!S$429-'Ratios Calculated fix'!S$428)</f>
        <v>0</v>
      </c>
      <c r="T159" s="21">
        <f>('Ratios Calculated fix'!T159-'Ratios Calculated fix'!T$428)/('Ratios Calculated fix'!T$429-'Ratios Calculated fix'!T$428)</f>
        <v>4.013109284497185E-2</v>
      </c>
      <c r="U159" s="21">
        <f>('Ratios Calculated fix'!U159-'Ratios Calculated fix'!U$428)/('Ratios Calculated fix'!U$429-'Ratios Calculated fix'!U$428)</f>
        <v>0.64353903392380774</v>
      </c>
      <c r="V159" s="21">
        <f>('Ratios Calculated fix'!V159-'Ratios Calculated fix'!V$428)/('Ratios Calculated fix'!V$429-'Ratios Calculated fix'!V$428)</f>
        <v>0.48825282224192584</v>
      </c>
      <c r="W159" s="21">
        <f>('Ratios Calculated fix'!W159-'Ratios Calculated fix'!W$428)/('Ratios Calculated fix'!W$429-'Ratios Calculated fix'!W$428)</f>
        <v>0.62531587929516419</v>
      </c>
      <c r="X159" s="21">
        <f>('Ratios Calculated fix'!X159-'Ratios Calculated fix'!X$428)/('Ratios Calculated fix'!X$429-'Ratios Calculated fix'!X$428)</f>
        <v>0.39836454739089611</v>
      </c>
      <c r="Y159" s="21">
        <f>('Ratios Calculated fix'!Y159-'Ratios Calculated fix'!Y$428)/('Ratios Calculated fix'!Y$429-'Ratios Calculated fix'!Y$428)</f>
        <v>0.53621281206872196</v>
      </c>
      <c r="Z159" s="21">
        <f>('Ratios Calculated fix'!Z159-'Ratios Calculated fix'!Z$428)/('Ratios Calculated fix'!Z$429-'Ratios Calculated fix'!Z$428)</f>
        <v>0.60163545260910389</v>
      </c>
      <c r="AA159" s="21">
        <f>('Ratios Calculated fix'!AA159-'Ratios Calculated fix'!AA$428)/('Ratios Calculated fix'!AA$429-'Ratios Calculated fix'!AA$428)</f>
        <v>0.5255221995616286</v>
      </c>
      <c r="AB159" s="21">
        <f>('Ratios Calculated fix'!AB159-'Ratios Calculated fix'!AB$428)/('Ratios Calculated fix'!AB$429-'Ratios Calculated fix'!AB$428)</f>
        <v>0.93966357705741366</v>
      </c>
      <c r="AC159" s="21">
        <f>('Ratios Calculated fix'!AC159-'Ratios Calculated fix'!AC$428)/('Ratios Calculated fix'!AC$429-'Ratios Calculated fix'!AC$428)</f>
        <v>0.46098230492110404</v>
      </c>
      <c r="AD159" s="21">
        <f>('Ratios Calculated fix'!AD159-'Ratios Calculated fix'!AD$428)/('Ratios Calculated fix'!AD$429-'Ratios Calculated fix'!AD$428)</f>
        <v>0.43990697615498803</v>
      </c>
      <c r="AE159" s="21">
        <f>('Ratios Calculated fix'!AE159-'Ratios Calculated fix'!AE$428)/('Ratios Calculated fix'!AE$429-'Ratios Calculated fix'!AE$428)</f>
        <v>0.50016473132870176</v>
      </c>
      <c r="AF159" s="21">
        <f>('Ratios Calculated fix'!AF159-'Ratios Calculated fix'!AF$428)/('Ratios Calculated fix'!AF$429-'Ratios Calculated fix'!AF$428)</f>
        <v>0.38270058106743698</v>
      </c>
      <c r="AG159" s="21" t="e">
        <f>('Ratios Calculated fix'!AG159-'Ratios Calculated fix'!AG$428)/('Ratios Calculated fix'!AG$429-'Ratios Calculated fix'!AG$428)</f>
        <v>#DIV/0!</v>
      </c>
      <c r="AH159" s="21" t="e">
        <f>('Ratios Calculated fix'!AH159-'Ratios Calculated fix'!AH$428)/('Ratios Calculated fix'!AH$429-'Ratios Calculated fix'!AH$428)</f>
        <v>#DIV/0!</v>
      </c>
      <c r="AI159" s="21">
        <f>('Ratios Calculated fix'!AI159-'Ratios Calculated fix'!AI$428)/('Ratios Calculated fix'!AI$429-'Ratios Calculated fix'!AI$428)</f>
        <v>0.98592462625192523</v>
      </c>
      <c r="AJ159" s="21">
        <f>('Ratios Calculated fix'!AJ159-'Ratios Calculated fix'!AJ$428)/('Ratios Calculated fix'!AJ$429-'Ratios Calculated fix'!AJ$428)</f>
        <v>0.16361941109871486</v>
      </c>
      <c r="AK159" s="21" t="e">
        <f>('Ratios Calculated fix'!AK159-'Ratios Calculated fix'!AK$428)/('Ratios Calculated fix'!AK$429-'Ratios Calculated fix'!AK$428)</f>
        <v>#DIV/0!</v>
      </c>
      <c r="AL159" s="21" t="e">
        <f>('Ratios Calculated fix'!AL159-'Ratios Calculated fix'!AL$428)/('Ratios Calculated fix'!AL$429-'Ratios Calculated fix'!AL$428)</f>
        <v>#DIV/0!</v>
      </c>
      <c r="AM159" s="21">
        <f>('Ratios Calculated fix'!AM159-'Ratios Calculated fix'!AM$428)/('Ratios Calculated fix'!AM$429-'Ratios Calculated fix'!AM$428)</f>
        <v>0.30649090762436343</v>
      </c>
      <c r="AN159" s="21">
        <f>('Ratios Calculated fix'!AN159-'Ratios Calculated fix'!AN$428)/('Ratios Calculated fix'!AN$429-'Ratios Calculated fix'!AN$428)</f>
        <v>0.27311896610343811</v>
      </c>
      <c r="AO159" s="21">
        <f>('Ratios Calculated fix'!AO159-'Ratios Calculated fix'!AO$428)/('Ratios Calculated fix'!AO$429-'Ratios Calculated fix'!AO$428)</f>
        <v>0.13819854379396218</v>
      </c>
      <c r="AP159" s="21">
        <f>('Ratios Calculated fix'!AP159-'Ratios Calculated fix'!AP$428)/('Ratios Calculated fix'!AP$429-'Ratios Calculated fix'!AP$428)</f>
        <v>0.5730426071569853</v>
      </c>
      <c r="AQ159" s="21">
        <f>('Ratios Calculated fix'!AQ159-'Ratios Calculated fix'!AQ$428)/('Ratios Calculated fix'!AQ$429-'Ratios Calculated fix'!AQ$428)</f>
        <v>0.50353480864051758</v>
      </c>
      <c r="AR159" s="21">
        <f>('Ratios Calculated fix'!AR159-'Ratios Calculated fix'!AR$428)/('Ratios Calculated fix'!AR$429-'Ratios Calculated fix'!AR$428)</f>
        <v>0.32058678722611739</v>
      </c>
      <c r="AS159" s="21">
        <f>('Ratios Calculated fix'!AS159-'Ratios Calculated fix'!AS$428)/('Ratios Calculated fix'!AS$429-'Ratios Calculated fix'!AS$428)</f>
        <v>0.59177592174194349</v>
      </c>
      <c r="AT159" s="21">
        <f>('Ratios Calculated fix'!AT159-'Ratios Calculated fix'!AT$428)/('Ratios Calculated fix'!AT$429-'Ratios Calculated fix'!AT$428)</f>
        <v>0.4079852693204048</v>
      </c>
      <c r="AU159" s="21">
        <f>('Ratios Calculated fix'!AU159-'Ratios Calculated fix'!AU$428)/('Ratios Calculated fix'!AU$429-'Ratios Calculated fix'!AU$428)</f>
        <v>0.67597457565153718</v>
      </c>
      <c r="AV159" s="21" t="e">
        <f>('Ratios Calculated fix'!AV159-'Ratios Calculated fix'!AV$428)/('Ratios Calculated fix'!AV$429-'Ratios Calculated fix'!AV$428)</f>
        <v>#DIV/0!</v>
      </c>
      <c r="AW159" s="21" t="e">
        <f>('Ratios Calculated fix'!AW159-'Ratios Calculated fix'!AW$428)/('Ratios Calculated fix'!AW$429-'Ratios Calculated fix'!AW$428)</f>
        <v>#DIV/0!</v>
      </c>
      <c r="AX159" s="21" t="e">
        <f>('Ratios Calculated fix'!AX159-'Ratios Calculated fix'!AX$428)/('Ratios Calculated fix'!AX$429-'Ratios Calculated fix'!AX$428)</f>
        <v>#DIV/0!</v>
      </c>
      <c r="AY159" s="21">
        <f>('Ratios Calculated fix'!AY159-'Ratios Calculated fix'!AY$428)/('Ratios Calculated fix'!AY$429-'Ratios Calculated fix'!AY$428)</f>
        <v>0.22307112798607054</v>
      </c>
      <c r="AZ159" s="21">
        <f>('Ratios Calculated fix'!AZ159-'Ratios Calculated fix'!AZ$428)/('Ratios Calculated fix'!AZ$429-'Ratios Calculated fix'!AZ$428)</f>
        <v>0.73411566428857644</v>
      </c>
      <c r="BA159" s="21">
        <f>('Ratios Calculated fix'!BA159-'Ratios Calculated fix'!BA$428)/('Ratios Calculated fix'!BA$429-'Ratios Calculated fix'!BA$428)</f>
        <v>0.74542992263244889</v>
      </c>
      <c r="BB159" s="21" t="e">
        <f>('Ratios Calculated fix'!BB159-'Ratios Calculated fix'!BB$428)/('Ratios Calculated fix'!BB$429-'Ratios Calculated fix'!BB$428)</f>
        <v>#DIV/0!</v>
      </c>
      <c r="BC159" s="21">
        <f>('Ratios Calculated fix'!BC159-'Ratios Calculated fix'!BC$428)/('Ratios Calculated fix'!BC$429-'Ratios Calculated fix'!BC$428)</f>
        <v>0.24232356695648041</v>
      </c>
    </row>
    <row r="160" spans="1:55" x14ac:dyDescent="0.2">
      <c r="A160" s="3" t="s">
        <v>517</v>
      </c>
      <c r="B160" s="3" t="s">
        <v>518</v>
      </c>
      <c r="C160" s="3" t="s">
        <v>15</v>
      </c>
      <c r="D160" s="3">
        <v>378147</v>
      </c>
      <c r="E160" s="3" t="s">
        <v>16</v>
      </c>
      <c r="F160" s="3">
        <v>2019</v>
      </c>
      <c r="G160" s="3" t="s">
        <v>17</v>
      </c>
      <c r="H160" s="4">
        <v>43830</v>
      </c>
      <c r="I160" s="4">
        <v>43879</v>
      </c>
      <c r="J160" s="4">
        <v>43879</v>
      </c>
      <c r="K160" s="5">
        <v>130862000</v>
      </c>
      <c r="L160" s="5">
        <v>131744000</v>
      </c>
      <c r="M160" s="3" t="s">
        <v>519</v>
      </c>
      <c r="N160" s="20">
        <f>('Ratios Calculated fix'!N160-'Ratios Calculated fix'!N$428)/('Ratios Calculated fix'!N$429-'Ratios Calculated fix'!N$428)</f>
        <v>6.4670731814981591E-2</v>
      </c>
      <c r="O160" s="21">
        <f>('Ratios Calculated fix'!O160-'Ratios Calculated fix'!O$428)/('Ratios Calculated fix'!O$429-'Ratios Calculated fix'!O$428)</f>
        <v>4.2092612001721978E-2</v>
      </c>
      <c r="P160" s="21">
        <f>('Ratios Calculated fix'!P160-'Ratios Calculated fix'!P$428)/('Ratios Calculated fix'!P$429-'Ratios Calculated fix'!P$428)</f>
        <v>5.1018584692418982E-2</v>
      </c>
      <c r="Q160" s="21">
        <f>('Ratios Calculated fix'!Q160-'Ratios Calculated fix'!Q$428)/('Ratios Calculated fix'!Q$429-'Ratios Calculated fix'!Q$428)</f>
        <v>0.26398773210756699</v>
      </c>
      <c r="R160" s="21">
        <f>('Ratios Calculated fix'!R160-'Ratios Calculated fix'!R$428)/('Ratios Calculated fix'!R$429-'Ratios Calculated fix'!R$428)</f>
        <v>8.5111687966909488E-2</v>
      </c>
      <c r="S160" s="21">
        <f>('Ratios Calculated fix'!S160-'Ratios Calculated fix'!S$428)/('Ratios Calculated fix'!S$429-'Ratios Calculated fix'!S$428)</f>
        <v>2.2331298214247262E-2</v>
      </c>
      <c r="T160" s="21">
        <f>('Ratios Calculated fix'!T160-'Ratios Calculated fix'!T$428)/('Ratios Calculated fix'!T$429-'Ratios Calculated fix'!T$428)</f>
        <v>8.1866107776378205E-2</v>
      </c>
      <c r="U160" s="21">
        <f>('Ratios Calculated fix'!U160-'Ratios Calculated fix'!U$428)/('Ratios Calculated fix'!U$429-'Ratios Calculated fix'!U$428)</f>
        <v>0.65301513798953981</v>
      </c>
      <c r="V160" s="21">
        <f>('Ratios Calculated fix'!V160-'Ratios Calculated fix'!V$428)/('Ratios Calculated fix'!V$429-'Ratios Calculated fix'!V$428)</f>
        <v>0.49416373170633654</v>
      </c>
      <c r="W160" s="21">
        <f>('Ratios Calculated fix'!W160-'Ratios Calculated fix'!W$428)/('Ratios Calculated fix'!W$429-'Ratios Calculated fix'!W$428)</f>
        <v>0.63466051706198878</v>
      </c>
      <c r="X160" s="21">
        <f>('Ratios Calculated fix'!X160-'Ratios Calculated fix'!X$428)/('Ratios Calculated fix'!X$429-'Ratios Calculated fix'!X$428)</f>
        <v>0.4207260070746886</v>
      </c>
      <c r="Y160" s="21">
        <f>('Ratios Calculated fix'!Y160-'Ratios Calculated fix'!Y$428)/('Ratios Calculated fix'!Y$429-'Ratios Calculated fix'!Y$428)</f>
        <v>0.46895433666066172</v>
      </c>
      <c r="Z160" s="21">
        <f>('Ratios Calculated fix'!Z160-'Ratios Calculated fix'!Z$428)/('Ratios Calculated fix'!Z$429-'Ratios Calculated fix'!Z$428)</f>
        <v>0.57927399292531134</v>
      </c>
      <c r="AA160" s="21">
        <f>('Ratios Calculated fix'!AA160-'Ratios Calculated fix'!AA$428)/('Ratios Calculated fix'!AA$429-'Ratios Calculated fix'!AA$428)</f>
        <v>0.40266244171428267</v>
      </c>
      <c r="AB160" s="21">
        <f>('Ratios Calculated fix'!AB160-'Ratios Calculated fix'!AB$428)/('Ratios Calculated fix'!AB$429-'Ratios Calculated fix'!AB$428)</f>
        <v>0.8647719349757782</v>
      </c>
      <c r="AC160" s="21">
        <f>('Ratios Calculated fix'!AC160-'Ratios Calculated fix'!AC$428)/('Ratios Calculated fix'!AC$429-'Ratios Calculated fix'!AC$428)</f>
        <v>0.27496137241344248</v>
      </c>
      <c r="AD160" s="21">
        <f>('Ratios Calculated fix'!AD160-'Ratios Calculated fix'!AD$428)/('Ratios Calculated fix'!AD$429-'Ratios Calculated fix'!AD$428)</f>
        <v>0.3427710816484662</v>
      </c>
      <c r="AE160" s="21">
        <f>('Ratios Calculated fix'!AE160-'Ratios Calculated fix'!AE$428)/('Ratios Calculated fix'!AE$429-'Ratios Calculated fix'!AE$428)</f>
        <v>0.38972331709409208</v>
      </c>
      <c r="AF160" s="21">
        <f>('Ratios Calculated fix'!AF160-'Ratios Calculated fix'!AF$428)/('Ratios Calculated fix'!AF$429-'Ratios Calculated fix'!AF$428)</f>
        <v>0.36484079714926881</v>
      </c>
      <c r="AG160" s="21" t="e">
        <f>('Ratios Calculated fix'!AG160-'Ratios Calculated fix'!AG$428)/('Ratios Calculated fix'!AG$429-'Ratios Calculated fix'!AG$428)</f>
        <v>#DIV/0!</v>
      </c>
      <c r="AH160" s="21" t="e">
        <f>('Ratios Calculated fix'!AH160-'Ratios Calculated fix'!AH$428)/('Ratios Calculated fix'!AH$429-'Ratios Calculated fix'!AH$428)</f>
        <v>#DIV/0!</v>
      </c>
      <c r="AI160" s="21">
        <f>('Ratios Calculated fix'!AI160-'Ratios Calculated fix'!AI$428)/('Ratios Calculated fix'!AI$429-'Ratios Calculated fix'!AI$428)</f>
        <v>0.98570062395171221</v>
      </c>
      <c r="AJ160" s="21">
        <f>('Ratios Calculated fix'!AJ160-'Ratios Calculated fix'!AJ$428)/('Ratios Calculated fix'!AJ$429-'Ratios Calculated fix'!AJ$428)</f>
        <v>8.5263695249499422E-2</v>
      </c>
      <c r="AK160" s="21" t="e">
        <f>('Ratios Calculated fix'!AK160-'Ratios Calculated fix'!AK$428)/('Ratios Calculated fix'!AK$429-'Ratios Calculated fix'!AK$428)</f>
        <v>#DIV/0!</v>
      </c>
      <c r="AL160" s="21" t="e">
        <f>('Ratios Calculated fix'!AL160-'Ratios Calculated fix'!AL$428)/('Ratios Calculated fix'!AL$429-'Ratios Calculated fix'!AL$428)</f>
        <v>#DIV/0!</v>
      </c>
      <c r="AM160" s="21">
        <f>('Ratios Calculated fix'!AM160-'Ratios Calculated fix'!AM$428)/('Ratios Calculated fix'!AM$429-'Ratios Calculated fix'!AM$428)</f>
        <v>0.30450310983888768</v>
      </c>
      <c r="AN160" s="21">
        <f>('Ratios Calculated fix'!AN160-'Ratios Calculated fix'!AN$428)/('Ratios Calculated fix'!AN$429-'Ratios Calculated fix'!AN$428)</f>
        <v>0.27701415013324265</v>
      </c>
      <c r="AO160" s="21">
        <f>('Ratios Calculated fix'!AO160-'Ratios Calculated fix'!AO$428)/('Ratios Calculated fix'!AO$429-'Ratios Calculated fix'!AO$428)</f>
        <v>0.16263671736243668</v>
      </c>
      <c r="AP160" s="21">
        <f>('Ratios Calculated fix'!AP160-'Ratios Calculated fix'!AP$428)/('Ratios Calculated fix'!AP$429-'Ratios Calculated fix'!AP$428)</f>
        <v>0.57380571917412582</v>
      </c>
      <c r="AQ160" s="21">
        <f>('Ratios Calculated fix'!AQ160-'Ratios Calculated fix'!AQ$428)/('Ratios Calculated fix'!AQ$429-'Ratios Calculated fix'!AQ$428)</f>
        <v>0.44000481886834525</v>
      </c>
      <c r="AR160" s="21">
        <f>('Ratios Calculated fix'!AR160-'Ratios Calculated fix'!AR$428)/('Ratios Calculated fix'!AR$429-'Ratios Calculated fix'!AR$428)</f>
        <v>0.235243715296273</v>
      </c>
      <c r="AS160" s="21">
        <f>('Ratios Calculated fix'!AS160-'Ratios Calculated fix'!AS$428)/('Ratios Calculated fix'!AS$429-'Ratios Calculated fix'!AS$428)</f>
        <v>0.59658317730735433</v>
      </c>
      <c r="AT160" s="21">
        <f>('Ratios Calculated fix'!AT160-'Ratios Calculated fix'!AT$428)/('Ratios Calculated fix'!AT$429-'Ratios Calculated fix'!AT$428)</f>
        <v>0.31512134348050674</v>
      </c>
      <c r="AU160" s="21">
        <f>('Ratios Calculated fix'!AU160-'Ratios Calculated fix'!AU$428)/('Ratios Calculated fix'!AU$429-'Ratios Calculated fix'!AU$428)</f>
        <v>0.64875455804449866</v>
      </c>
      <c r="AV160" s="21" t="e">
        <f>('Ratios Calculated fix'!AV160-'Ratios Calculated fix'!AV$428)/('Ratios Calculated fix'!AV$429-'Ratios Calculated fix'!AV$428)</f>
        <v>#DIV/0!</v>
      </c>
      <c r="AW160" s="21" t="e">
        <f>('Ratios Calculated fix'!AW160-'Ratios Calculated fix'!AW$428)/('Ratios Calculated fix'!AW$429-'Ratios Calculated fix'!AW$428)</f>
        <v>#DIV/0!</v>
      </c>
      <c r="AX160" s="21" t="e">
        <f>('Ratios Calculated fix'!AX160-'Ratios Calculated fix'!AX$428)/('Ratios Calculated fix'!AX$429-'Ratios Calculated fix'!AX$428)</f>
        <v>#DIV/0!</v>
      </c>
      <c r="AY160" s="21">
        <f>('Ratios Calculated fix'!AY160-'Ratios Calculated fix'!AY$428)/('Ratios Calculated fix'!AY$429-'Ratios Calculated fix'!AY$428)</f>
        <v>0.34989160262666297</v>
      </c>
      <c r="AZ160" s="21">
        <f>('Ratios Calculated fix'!AZ160-'Ratios Calculated fix'!AZ$428)/('Ratios Calculated fix'!AZ$429-'Ratios Calculated fix'!AZ$428)</f>
        <v>0.790138672348914</v>
      </c>
      <c r="BA160" s="21">
        <f>('Ratios Calculated fix'!BA160-'Ratios Calculated fix'!BA$428)/('Ratios Calculated fix'!BA$429-'Ratios Calculated fix'!BA$428)</f>
        <v>0.92231174607417743</v>
      </c>
      <c r="BB160" s="21" t="e">
        <f>('Ratios Calculated fix'!BB160-'Ratios Calculated fix'!BB$428)/('Ratios Calculated fix'!BB$429-'Ratios Calculated fix'!BB$428)</f>
        <v>#DIV/0!</v>
      </c>
      <c r="BC160" s="21">
        <f>('Ratios Calculated fix'!BC160-'Ratios Calculated fix'!BC$428)/('Ratios Calculated fix'!BC$429-'Ratios Calculated fix'!BC$428)</f>
        <v>0.18464178149397134</v>
      </c>
    </row>
    <row r="161" spans="1:55" x14ac:dyDescent="0.2">
      <c r="A161" s="3" t="s">
        <v>511</v>
      </c>
      <c r="B161" s="3" t="s">
        <v>512</v>
      </c>
      <c r="C161" s="3" t="s">
        <v>34</v>
      </c>
      <c r="D161" s="3">
        <v>740486</v>
      </c>
      <c r="E161" s="3" t="s">
        <v>16</v>
      </c>
      <c r="F161" s="3">
        <v>2019</v>
      </c>
      <c r="G161" s="3" t="s">
        <v>17</v>
      </c>
      <c r="H161" s="4">
        <v>43830</v>
      </c>
      <c r="I161" s="4">
        <v>43892</v>
      </c>
      <c r="J161" s="4">
        <v>43892</v>
      </c>
      <c r="K161" s="5">
        <v>86641000</v>
      </c>
      <c r="L161" s="5">
        <v>90383000</v>
      </c>
      <c r="M161" s="3" t="s">
        <v>513</v>
      </c>
      <c r="N161" s="20">
        <f>('Ratios Calculated fix'!N161-'Ratios Calculated fix'!N$428)/('Ratios Calculated fix'!N$429-'Ratios Calculated fix'!N$428)</f>
        <v>2.6844208382943449E-2</v>
      </c>
      <c r="O161" s="21">
        <f>('Ratios Calculated fix'!O161-'Ratios Calculated fix'!O$428)/('Ratios Calculated fix'!O$429-'Ratios Calculated fix'!O$428)</f>
        <v>2.6844208382943449E-2</v>
      </c>
      <c r="P161" s="21">
        <f>('Ratios Calculated fix'!P161-'Ratios Calculated fix'!P$428)/('Ratios Calculated fix'!P$429-'Ratios Calculated fix'!P$428)</f>
        <v>2.0108691652734743E-2</v>
      </c>
      <c r="Q161" s="21">
        <f>('Ratios Calculated fix'!Q161-'Ratios Calculated fix'!Q$428)/('Ratios Calculated fix'!Q$429-'Ratios Calculated fix'!Q$428)</f>
        <v>0.26445304500062972</v>
      </c>
      <c r="R161" s="21">
        <f>('Ratios Calculated fix'!R161-'Ratios Calculated fix'!R$428)/('Ratios Calculated fix'!R$429-'Ratios Calculated fix'!R$428)</f>
        <v>8.7039191846474073E-2</v>
      </c>
      <c r="S161" s="21">
        <f>('Ratios Calculated fix'!S161-'Ratios Calculated fix'!S$428)/('Ratios Calculated fix'!S$429-'Ratios Calculated fix'!S$428)</f>
        <v>0.10393425934536292</v>
      </c>
      <c r="T161" s="21">
        <f>('Ratios Calculated fix'!T161-'Ratios Calculated fix'!T$428)/('Ratios Calculated fix'!T$429-'Ratios Calculated fix'!T$428)</f>
        <v>6.8732926716046305E-2</v>
      </c>
      <c r="U161" s="21">
        <f>('Ratios Calculated fix'!U161-'Ratios Calculated fix'!U$428)/('Ratios Calculated fix'!U$429-'Ratios Calculated fix'!U$428)</f>
        <v>0.65390801329067749</v>
      </c>
      <c r="V161" s="21">
        <f>('Ratios Calculated fix'!V161-'Ratios Calculated fix'!V$428)/('Ratios Calculated fix'!V$429-'Ratios Calculated fix'!V$428)</f>
        <v>0.51707232185743623</v>
      </c>
      <c r="W161" s="21">
        <f>('Ratios Calculated fix'!W161-'Ratios Calculated fix'!W$428)/('Ratios Calculated fix'!W$429-'Ratios Calculated fix'!W$428)</f>
        <v>0.63314835753674437</v>
      </c>
      <c r="X161" s="21">
        <f>('Ratios Calculated fix'!X161-'Ratios Calculated fix'!X$428)/('Ratios Calculated fix'!X$429-'Ratios Calculated fix'!X$428)</f>
        <v>0.25148906590023246</v>
      </c>
      <c r="Y161" s="21">
        <f>('Ratios Calculated fix'!Y161-'Ratios Calculated fix'!Y$428)/('Ratios Calculated fix'!Y$429-'Ratios Calculated fix'!Y$428)</f>
        <v>0.52332413252272636</v>
      </c>
      <c r="Z161" s="21">
        <f>('Ratios Calculated fix'!Z161-'Ratios Calculated fix'!Z$428)/('Ratios Calculated fix'!Z$429-'Ratios Calculated fix'!Z$428)</f>
        <v>0.74851093409976754</v>
      </c>
      <c r="AA161" s="21">
        <f>('Ratios Calculated fix'!AA161-'Ratios Calculated fix'!AA$428)/('Ratios Calculated fix'!AA$429-'Ratios Calculated fix'!AA$428)</f>
        <v>0.67627643228476997</v>
      </c>
      <c r="AB161" s="21">
        <f>('Ratios Calculated fix'!AB161-'Ratios Calculated fix'!AB$428)/('Ratios Calculated fix'!AB$429-'Ratios Calculated fix'!AB$428)</f>
        <v>0.86106890645365297</v>
      </c>
      <c r="AC161" s="21">
        <f>('Ratios Calculated fix'!AC161-'Ratios Calculated fix'!AC$428)/('Ratios Calculated fix'!AC$429-'Ratios Calculated fix'!AC$428)</f>
        <v>0.79275652930570084</v>
      </c>
      <c r="AD161" s="21">
        <f>('Ratios Calculated fix'!AD161-'Ratios Calculated fix'!AD$428)/('Ratios Calculated fix'!AD$429-'Ratios Calculated fix'!AD$428)</f>
        <v>0.72217958203178523</v>
      </c>
      <c r="AE161" s="21">
        <f>('Ratios Calculated fix'!AE161-'Ratios Calculated fix'!AE$428)/('Ratios Calculated fix'!AE$429-'Ratios Calculated fix'!AE$428)</f>
        <v>0.71161813009442421</v>
      </c>
      <c r="AF161" s="21">
        <f>('Ratios Calculated fix'!AF161-'Ratios Calculated fix'!AF$428)/('Ratios Calculated fix'!AF$429-'Ratios Calculated fix'!AF$428)</f>
        <v>0.46980402385311459</v>
      </c>
      <c r="AG161" s="21" t="e">
        <f>('Ratios Calculated fix'!AG161-'Ratios Calculated fix'!AG$428)/('Ratios Calculated fix'!AG$429-'Ratios Calculated fix'!AG$428)</f>
        <v>#DIV/0!</v>
      </c>
      <c r="AH161" s="21" t="e">
        <f>('Ratios Calculated fix'!AH161-'Ratios Calculated fix'!AH$428)/('Ratios Calculated fix'!AH$429-'Ratios Calculated fix'!AH$428)</f>
        <v>#DIV/0!</v>
      </c>
      <c r="AI161" s="21">
        <f>('Ratios Calculated fix'!AI161-'Ratios Calculated fix'!AI$428)/('Ratios Calculated fix'!AI$429-'Ratios Calculated fix'!AI$428)</f>
        <v>0.98700729627468853</v>
      </c>
      <c r="AJ161" s="21">
        <f>('Ratios Calculated fix'!AJ161-'Ratios Calculated fix'!AJ$428)/('Ratios Calculated fix'!AJ$429-'Ratios Calculated fix'!AJ$428)</f>
        <v>7.2817858871777566E-2</v>
      </c>
      <c r="AK161" s="21" t="e">
        <f>('Ratios Calculated fix'!AK161-'Ratios Calculated fix'!AK$428)/('Ratios Calculated fix'!AK$429-'Ratios Calculated fix'!AK$428)</f>
        <v>#DIV/0!</v>
      </c>
      <c r="AL161" s="21" t="e">
        <f>('Ratios Calculated fix'!AL161-'Ratios Calculated fix'!AL$428)/('Ratios Calculated fix'!AL$429-'Ratios Calculated fix'!AL$428)</f>
        <v>#DIV/0!</v>
      </c>
      <c r="AM161" s="21">
        <f>('Ratios Calculated fix'!AM161-'Ratios Calculated fix'!AM$428)/('Ratios Calculated fix'!AM$429-'Ratios Calculated fix'!AM$428)</f>
        <v>0.31148618759645302</v>
      </c>
      <c r="AN161" s="21">
        <f>('Ratios Calculated fix'!AN161-'Ratios Calculated fix'!AN$428)/('Ratios Calculated fix'!AN$429-'Ratios Calculated fix'!AN$428)</f>
        <v>0.27182974751543976</v>
      </c>
      <c r="AO161" s="21">
        <f>('Ratios Calculated fix'!AO161-'Ratios Calculated fix'!AO$428)/('Ratios Calculated fix'!AO$429-'Ratios Calculated fix'!AO$428)</f>
        <v>3.2802935107812764E-2</v>
      </c>
      <c r="AP161" s="21">
        <f>('Ratios Calculated fix'!AP161-'Ratios Calculated fix'!AP$428)/('Ratios Calculated fix'!AP$429-'Ratios Calculated fix'!AP$428)</f>
        <v>0.56852506323530139</v>
      </c>
      <c r="AQ161" s="21">
        <f>('Ratios Calculated fix'!AQ161-'Ratios Calculated fix'!AQ$428)/('Ratios Calculated fix'!AQ$429-'Ratios Calculated fix'!AQ$428)</f>
        <v>0.54954065714629596</v>
      </c>
      <c r="AR161" s="21">
        <f>('Ratios Calculated fix'!AR161-'Ratios Calculated fix'!AR$428)/('Ratios Calculated fix'!AR$429-'Ratios Calculated fix'!AR$428)</f>
        <v>0.46616850550341565</v>
      </c>
      <c r="AS161" s="21">
        <f>('Ratios Calculated fix'!AS161-'Ratios Calculated fix'!AS$428)/('Ratios Calculated fix'!AS$429-'Ratios Calculated fix'!AS$428)</f>
        <v>0.63177658715601814</v>
      </c>
      <c r="AT161" s="21">
        <f>('Ratios Calculated fix'!AT161-'Ratios Calculated fix'!AT$428)/('Ratios Calculated fix'!AT$429-'Ratios Calculated fix'!AT$428)</f>
        <v>0.30858388204355819</v>
      </c>
      <c r="AU161" s="21">
        <f>('Ratios Calculated fix'!AU161-'Ratios Calculated fix'!AU$428)/('Ratios Calculated fix'!AU$429-'Ratios Calculated fix'!AU$428)</f>
        <v>0.61620140245944899</v>
      </c>
      <c r="AV161" s="21" t="e">
        <f>('Ratios Calculated fix'!AV161-'Ratios Calculated fix'!AV$428)/('Ratios Calculated fix'!AV$429-'Ratios Calculated fix'!AV$428)</f>
        <v>#DIV/0!</v>
      </c>
      <c r="AW161" s="21" t="e">
        <f>('Ratios Calculated fix'!AW161-'Ratios Calculated fix'!AW$428)/('Ratios Calculated fix'!AW$429-'Ratios Calculated fix'!AW$428)</f>
        <v>#DIV/0!</v>
      </c>
      <c r="AX161" s="21" t="e">
        <f>('Ratios Calculated fix'!AX161-'Ratios Calculated fix'!AX$428)/('Ratios Calculated fix'!AX$429-'Ratios Calculated fix'!AX$428)</f>
        <v>#DIV/0!</v>
      </c>
      <c r="AY161" s="21">
        <f>('Ratios Calculated fix'!AY161-'Ratios Calculated fix'!AY$428)/('Ratios Calculated fix'!AY$429-'Ratios Calculated fix'!AY$428)</f>
        <v>0.25580657009644359</v>
      </c>
      <c r="AZ161" s="21">
        <f>('Ratios Calculated fix'!AZ161-'Ratios Calculated fix'!AZ$428)/('Ratios Calculated fix'!AZ$429-'Ratios Calculated fix'!AZ$428)</f>
        <v>0.76424067304802745</v>
      </c>
      <c r="BA161" s="21">
        <f>('Ratios Calculated fix'!BA161-'Ratios Calculated fix'!BA$428)/('Ratios Calculated fix'!BA$429-'Ratios Calculated fix'!BA$428)</f>
        <v>0.74321580216072736</v>
      </c>
      <c r="BB161" s="21" t="e">
        <f>('Ratios Calculated fix'!BB161-'Ratios Calculated fix'!BB$428)/('Ratios Calculated fix'!BB$429-'Ratios Calculated fix'!BB$428)</f>
        <v>#DIV/0!</v>
      </c>
      <c r="BC161" s="21">
        <f>('Ratios Calculated fix'!BC161-'Ratios Calculated fix'!BC$428)/('Ratios Calculated fix'!BC$429-'Ratios Calculated fix'!BC$428)</f>
        <v>0.23679006574760836</v>
      </c>
    </row>
    <row r="162" spans="1:55" x14ac:dyDescent="0.2">
      <c r="A162" s="3" t="s">
        <v>520</v>
      </c>
      <c r="B162" s="3" t="s">
        <v>521</v>
      </c>
      <c r="C162" s="3" t="s">
        <v>59</v>
      </c>
      <c r="D162" s="3">
        <v>378149</v>
      </c>
      <c r="E162" s="3" t="s">
        <v>16</v>
      </c>
      <c r="F162" s="3">
        <v>2019</v>
      </c>
      <c r="G162" s="3" t="s">
        <v>17</v>
      </c>
      <c r="H162" s="4">
        <v>43830</v>
      </c>
      <c r="I162" s="4">
        <v>43889</v>
      </c>
      <c r="J162" s="4">
        <v>43889</v>
      </c>
      <c r="K162" s="5">
        <v>129669000</v>
      </c>
      <c r="L162" s="5">
        <v>130925000</v>
      </c>
      <c r="M162" s="3" t="s">
        <v>522</v>
      </c>
      <c r="N162" s="20">
        <f>('Ratios Calculated fix'!N162-'Ratios Calculated fix'!N$428)/('Ratios Calculated fix'!N$429-'Ratios Calculated fix'!N$428)</f>
        <v>5.1804614143121062E-2</v>
      </c>
      <c r="O162" s="21">
        <f>('Ratios Calculated fix'!O162-'Ratios Calculated fix'!O$428)/('Ratios Calculated fix'!O$429-'Ratios Calculated fix'!O$428)</f>
        <v>3.7548651199307621E-2</v>
      </c>
      <c r="P162" s="21">
        <f>('Ratios Calculated fix'!P162-'Ratios Calculated fix'!P$428)/('Ratios Calculated fix'!P$429-'Ratios Calculated fix'!P$428)</f>
        <v>1.1546472587022752E-2</v>
      </c>
      <c r="Q162" s="21">
        <f>('Ratios Calculated fix'!Q162-'Ratios Calculated fix'!Q$428)/('Ratios Calculated fix'!Q$429-'Ratios Calculated fix'!Q$428)</f>
        <v>0.26552542115779382</v>
      </c>
      <c r="R162" s="21">
        <f>('Ratios Calculated fix'!R162-'Ratios Calculated fix'!R$428)/('Ratios Calculated fix'!R$429-'Ratios Calculated fix'!R$428)</f>
        <v>9.1805208485995909E-2</v>
      </c>
      <c r="S162" s="21">
        <f>('Ratios Calculated fix'!S162-'Ratios Calculated fix'!S$428)/('Ratios Calculated fix'!S$429-'Ratios Calculated fix'!S$428)</f>
        <v>3.0345374121110557E-2</v>
      </c>
      <c r="T162" s="21">
        <f>('Ratios Calculated fix'!T162-'Ratios Calculated fix'!T$428)/('Ratios Calculated fix'!T$429-'Ratios Calculated fix'!T$428)</f>
        <v>8.7147899540913593E-2</v>
      </c>
      <c r="U162" s="21">
        <f>('Ratios Calculated fix'!U162-'Ratios Calculated fix'!U$428)/('Ratios Calculated fix'!U$429-'Ratios Calculated fix'!U$428)</f>
        <v>0.65612365993249377</v>
      </c>
      <c r="V162" s="21">
        <f>('Ratios Calculated fix'!V162-'Ratios Calculated fix'!V$428)/('Ratios Calculated fix'!V$429-'Ratios Calculated fix'!V$428)</f>
        <v>0.49754793654758217</v>
      </c>
      <c r="W162" s="21">
        <f>('Ratios Calculated fix'!W162-'Ratios Calculated fix'!W$428)/('Ratios Calculated fix'!W$429-'Ratios Calculated fix'!W$428)</f>
        <v>0.63757121036642062</v>
      </c>
      <c r="X162" s="21">
        <f>('Ratios Calculated fix'!X162-'Ratios Calculated fix'!X$428)/('Ratios Calculated fix'!X$429-'Ratios Calculated fix'!X$428)</f>
        <v>0.31931055599646835</v>
      </c>
      <c r="Y162" s="21">
        <f>('Ratios Calculated fix'!Y162-'Ratios Calculated fix'!Y$428)/('Ratios Calculated fix'!Y$429-'Ratios Calculated fix'!Y$428)</f>
        <v>0.47171051889508264</v>
      </c>
      <c r="Z162" s="21">
        <f>('Ratios Calculated fix'!Z162-'Ratios Calculated fix'!Z$428)/('Ratios Calculated fix'!Z$429-'Ratios Calculated fix'!Z$428)</f>
        <v>0.6806894440035316</v>
      </c>
      <c r="AA162" s="21">
        <f>('Ratios Calculated fix'!AA162-'Ratios Calculated fix'!AA$428)/('Ratios Calculated fix'!AA$429-'Ratios Calculated fix'!AA$428)</f>
        <v>0.21137229306422481</v>
      </c>
      <c r="AB162" s="21">
        <f>('Ratios Calculated fix'!AB162-'Ratios Calculated fix'!AB$428)/('Ratios Calculated fix'!AB$429-'Ratios Calculated fix'!AB$428)</f>
        <v>0.8536943276987522</v>
      </c>
      <c r="AC162" s="21">
        <f>('Ratios Calculated fix'!AC162-'Ratios Calculated fix'!AC$428)/('Ratios Calculated fix'!AC$429-'Ratios Calculated fix'!AC$428)</f>
        <v>0.36369337090860604</v>
      </c>
      <c r="AD162" s="21">
        <f>('Ratios Calculated fix'!AD162-'Ratios Calculated fix'!AD$428)/('Ratios Calculated fix'!AD$429-'Ratios Calculated fix'!AD$428)</f>
        <v>0.39638498728327987</v>
      </c>
      <c r="AE162" s="21">
        <f>('Ratios Calculated fix'!AE162-'Ratios Calculated fix'!AE$428)/('Ratios Calculated fix'!AE$429-'Ratios Calculated fix'!AE$428)</f>
        <v>0.45068116991493756</v>
      </c>
      <c r="AF162" s="21">
        <f>('Ratios Calculated fix'!AF162-'Ratios Calculated fix'!AF$428)/('Ratios Calculated fix'!AF$429-'Ratios Calculated fix'!AF$428)</f>
        <v>0.42112784902570249</v>
      </c>
      <c r="AG162" s="21" t="e">
        <f>('Ratios Calculated fix'!AG162-'Ratios Calculated fix'!AG$428)/('Ratios Calculated fix'!AG$429-'Ratios Calculated fix'!AG$428)</f>
        <v>#DIV/0!</v>
      </c>
      <c r="AH162" s="21" t="e">
        <f>('Ratios Calculated fix'!AH162-'Ratios Calculated fix'!AH$428)/('Ratios Calculated fix'!AH$429-'Ratios Calculated fix'!AH$428)</f>
        <v>#DIV/0!</v>
      </c>
      <c r="AI162" s="21">
        <f>('Ratios Calculated fix'!AI162-'Ratios Calculated fix'!AI$428)/('Ratios Calculated fix'!AI$429-'Ratios Calculated fix'!AI$428)</f>
        <v>0.99139563992815849</v>
      </c>
      <c r="AJ162" s="21">
        <f>('Ratios Calculated fix'!AJ162-'Ratios Calculated fix'!AJ$428)/('Ratios Calculated fix'!AJ$429-'Ratios Calculated fix'!AJ$428)</f>
        <v>7.0719663323789941E-2</v>
      </c>
      <c r="AK162" s="21" t="e">
        <f>('Ratios Calculated fix'!AK162-'Ratios Calculated fix'!AK$428)/('Ratios Calculated fix'!AK$429-'Ratios Calculated fix'!AK$428)</f>
        <v>#DIV/0!</v>
      </c>
      <c r="AL162" s="21" t="e">
        <f>('Ratios Calculated fix'!AL162-'Ratios Calculated fix'!AL$428)/('Ratios Calculated fix'!AL$429-'Ratios Calculated fix'!AL$428)</f>
        <v>#DIV/0!</v>
      </c>
      <c r="AM162" s="21">
        <f>('Ratios Calculated fix'!AM162-'Ratios Calculated fix'!AM$428)/('Ratios Calculated fix'!AM$429-'Ratios Calculated fix'!AM$428)</f>
        <v>0.311367057468796</v>
      </c>
      <c r="AN162" s="21">
        <f>('Ratios Calculated fix'!AN162-'Ratios Calculated fix'!AN$428)/('Ratios Calculated fix'!AN$429-'Ratios Calculated fix'!AN$428)</f>
        <v>0.27338290166699619</v>
      </c>
      <c r="AO162" s="21">
        <f>('Ratios Calculated fix'!AO162-'Ratios Calculated fix'!AO$428)/('Ratios Calculated fix'!AO$429-'Ratios Calculated fix'!AO$428)</f>
        <v>6.1700880011503791E-2</v>
      </c>
      <c r="AP162" s="21">
        <f>('Ratios Calculated fix'!AP162-'Ratios Calculated fix'!AP$428)/('Ratios Calculated fix'!AP$429-'Ratios Calculated fix'!AP$428)</f>
        <v>0.57318457306190151</v>
      </c>
      <c r="AQ162" s="21">
        <f>('Ratios Calculated fix'!AQ162-'Ratios Calculated fix'!AQ$428)/('Ratios Calculated fix'!AQ$429-'Ratios Calculated fix'!AQ$428)</f>
        <v>0.53738277527138867</v>
      </c>
      <c r="AR162" s="21">
        <f>('Ratios Calculated fix'!AR162-'Ratios Calculated fix'!AR$428)/('Ratios Calculated fix'!AR$429-'Ratios Calculated fix'!AR$428)</f>
        <v>0.26649415840707924</v>
      </c>
      <c r="AS162" s="21">
        <f>('Ratios Calculated fix'!AS162-'Ratios Calculated fix'!AS$428)/('Ratios Calculated fix'!AS$429-'Ratios Calculated fix'!AS$428)</f>
        <v>0.69514360294026034</v>
      </c>
      <c r="AT162" s="21">
        <f>('Ratios Calculated fix'!AT162-'Ratios Calculated fix'!AT$428)/('Ratios Calculated fix'!AT$429-'Ratios Calculated fix'!AT$428)</f>
        <v>0.2612158807624797</v>
      </c>
      <c r="AU162" s="21">
        <f>('Ratios Calculated fix'!AU162-'Ratios Calculated fix'!AU$428)/('Ratios Calculated fix'!AU$429-'Ratios Calculated fix'!AU$428)</f>
        <v>0.56975262112086722</v>
      </c>
      <c r="AV162" s="21" t="e">
        <f>('Ratios Calculated fix'!AV162-'Ratios Calculated fix'!AV$428)/('Ratios Calculated fix'!AV$429-'Ratios Calculated fix'!AV$428)</f>
        <v>#DIV/0!</v>
      </c>
      <c r="AW162" s="21" t="e">
        <f>('Ratios Calculated fix'!AW162-'Ratios Calculated fix'!AW$428)/('Ratios Calculated fix'!AW$429-'Ratios Calculated fix'!AW$428)</f>
        <v>#DIV/0!</v>
      </c>
      <c r="AX162" s="21" t="e">
        <f>('Ratios Calculated fix'!AX162-'Ratios Calculated fix'!AX$428)/('Ratios Calculated fix'!AX$429-'Ratios Calculated fix'!AX$428)</f>
        <v>#DIV/0!</v>
      </c>
      <c r="AY162" s="21">
        <f>('Ratios Calculated fix'!AY162-'Ratios Calculated fix'!AY$428)/('Ratios Calculated fix'!AY$429-'Ratios Calculated fix'!AY$428)</f>
        <v>0.36126099328624861</v>
      </c>
      <c r="AZ162" s="21">
        <f>('Ratios Calculated fix'!AZ162-'Ratios Calculated fix'!AZ$428)/('Ratios Calculated fix'!AZ$429-'Ratios Calculated fix'!AZ$428)</f>
        <v>0.83069759659285913</v>
      </c>
      <c r="BA162" s="21">
        <f>('Ratios Calculated fix'!BA162-'Ratios Calculated fix'!BA$428)/('Ratios Calculated fix'!BA$429-'Ratios Calculated fix'!BA$428)</f>
        <v>0.74115857673798813</v>
      </c>
      <c r="BB162" s="21" t="e">
        <f>('Ratios Calculated fix'!BB162-'Ratios Calculated fix'!BB$428)/('Ratios Calculated fix'!BB$429-'Ratios Calculated fix'!BB$428)</f>
        <v>#DIV/0!</v>
      </c>
      <c r="BC162" s="21">
        <f>('Ratios Calculated fix'!BC162-'Ratios Calculated fix'!BC$428)/('Ratios Calculated fix'!BC$429-'Ratios Calculated fix'!BC$428)</f>
        <v>0.18412150984647657</v>
      </c>
    </row>
    <row r="163" spans="1:55" x14ac:dyDescent="0.2">
      <c r="A163" s="3" t="s">
        <v>535</v>
      </c>
      <c r="B163" s="3" t="s">
        <v>536</v>
      </c>
      <c r="C163" s="3" t="s">
        <v>38</v>
      </c>
      <c r="D163" s="3">
        <v>885908</v>
      </c>
      <c r="E163" s="3" t="s">
        <v>16</v>
      </c>
      <c r="F163" s="3">
        <v>2020</v>
      </c>
      <c r="G163" s="3" t="s">
        <v>17</v>
      </c>
      <c r="H163" s="4">
        <v>44012</v>
      </c>
      <c r="I163" s="4">
        <v>44053</v>
      </c>
      <c r="J163" s="4">
        <v>44053</v>
      </c>
      <c r="K163" s="5">
        <v>608000000</v>
      </c>
      <c r="L163" s="5">
        <v>608000000</v>
      </c>
      <c r="M163" s="3" t="s">
        <v>537</v>
      </c>
      <c r="N163" s="20">
        <f>('Ratios Calculated fix'!N163-'Ratios Calculated fix'!N$428)/('Ratios Calculated fix'!N$429-'Ratios Calculated fix'!N$428)</f>
        <v>0.10001037413410575</v>
      </c>
      <c r="O163" s="21">
        <f>('Ratios Calculated fix'!O163-'Ratios Calculated fix'!O$428)/('Ratios Calculated fix'!O$429-'Ratios Calculated fix'!O$428)</f>
        <v>7.872131050990179E-2</v>
      </c>
      <c r="P163" s="21">
        <f>('Ratios Calculated fix'!P163-'Ratios Calculated fix'!P$428)/('Ratios Calculated fix'!P$429-'Ratios Calculated fix'!P$428)</f>
        <v>0.12811837221682768</v>
      </c>
      <c r="Q163" s="21">
        <f>('Ratios Calculated fix'!Q163-'Ratios Calculated fix'!Q$428)/('Ratios Calculated fix'!Q$429-'Ratios Calculated fix'!Q$428)</f>
        <v>0.25863260132612348</v>
      </c>
      <c r="R163" s="21">
        <f>('Ratios Calculated fix'!R163-'Ratios Calculated fix'!R$428)/('Ratios Calculated fix'!R$429-'Ratios Calculated fix'!R$428)</f>
        <v>0</v>
      </c>
      <c r="S163" s="21">
        <f>('Ratios Calculated fix'!S163-'Ratios Calculated fix'!S$428)/('Ratios Calculated fix'!S$429-'Ratios Calculated fix'!S$428)</f>
        <v>0</v>
      </c>
      <c r="T163" s="21">
        <f>('Ratios Calculated fix'!T163-'Ratios Calculated fix'!T$428)/('Ratios Calculated fix'!T$429-'Ratios Calculated fix'!T$428)</f>
        <v>0</v>
      </c>
      <c r="U163" s="21">
        <f>('Ratios Calculated fix'!U163-'Ratios Calculated fix'!U$428)/('Ratios Calculated fix'!U$429-'Ratios Calculated fix'!U$428)</f>
        <v>0.64049317262840244</v>
      </c>
      <c r="V163" s="21">
        <f>('Ratios Calculated fix'!V163-'Ratios Calculated fix'!V$428)/('Ratios Calculated fix'!V$429-'Ratios Calculated fix'!V$428)</f>
        <v>0.48825282224192584</v>
      </c>
      <c r="W163" s="21">
        <f>('Ratios Calculated fix'!W163-'Ratios Calculated fix'!W$428)/('Ratios Calculated fix'!W$429-'Ratios Calculated fix'!W$428)</f>
        <v>0.62210889664239277</v>
      </c>
      <c r="X163" s="21">
        <f>('Ratios Calculated fix'!X163-'Ratios Calculated fix'!X$428)/('Ratios Calculated fix'!X$429-'Ratios Calculated fix'!X$428)</f>
        <v>0.34256953026390125</v>
      </c>
      <c r="Y163" s="21">
        <f>('Ratios Calculated fix'!Y163-'Ratios Calculated fix'!Y$428)/('Ratios Calculated fix'!Y$429-'Ratios Calculated fix'!Y$428)</f>
        <v>0.56585369281237718</v>
      </c>
      <c r="Z163" s="21">
        <f>('Ratios Calculated fix'!Z163-'Ratios Calculated fix'!Z$428)/('Ratios Calculated fix'!Z$429-'Ratios Calculated fix'!Z$428)</f>
        <v>0.65743046973609875</v>
      </c>
      <c r="AA163" s="21">
        <f>('Ratios Calculated fix'!AA163-'Ratios Calculated fix'!AA$428)/('Ratios Calculated fix'!AA$429-'Ratios Calculated fix'!AA$428)</f>
        <v>0.33981453054760569</v>
      </c>
      <c r="AB163" s="21">
        <f>('Ratios Calculated fix'!AB163-'Ratios Calculated fix'!AB$428)/('Ratios Calculated fix'!AB$429-'Ratios Calculated fix'!AB$428)</f>
        <v>0.96345316671121706</v>
      </c>
      <c r="AC163" s="21">
        <f>('Ratios Calculated fix'!AC163-'Ratios Calculated fix'!AC$428)/('Ratios Calculated fix'!AC$429-'Ratios Calculated fix'!AC$428)</f>
        <v>1</v>
      </c>
      <c r="AD163" s="21">
        <f>('Ratios Calculated fix'!AD163-'Ratios Calculated fix'!AD$428)/('Ratios Calculated fix'!AD$429-'Ratios Calculated fix'!AD$428)</f>
        <v>0.49101554690592791</v>
      </c>
      <c r="AE163" s="21">
        <f>('Ratios Calculated fix'!AE163-'Ratios Calculated fix'!AE$428)/('Ratios Calculated fix'!AE$429-'Ratios Calculated fix'!AE$428)</f>
        <v>0.54338342438785736</v>
      </c>
      <c r="AF163" s="21">
        <f>('Ratios Calculated fix'!AF163-'Ratios Calculated fix'!AF$428)/('Ratios Calculated fix'!AF$429-'Ratios Calculated fix'!AF$428)</f>
        <v>0.43001444734680799</v>
      </c>
      <c r="AG163" s="21" t="e">
        <f>('Ratios Calculated fix'!AG163-'Ratios Calculated fix'!AG$428)/('Ratios Calculated fix'!AG$429-'Ratios Calculated fix'!AG$428)</f>
        <v>#DIV/0!</v>
      </c>
      <c r="AH163" s="21" t="e">
        <f>('Ratios Calculated fix'!AH163-'Ratios Calculated fix'!AH$428)/('Ratios Calculated fix'!AH$429-'Ratios Calculated fix'!AH$428)</f>
        <v>#DIV/0!</v>
      </c>
      <c r="AI163" s="21">
        <f>('Ratios Calculated fix'!AI163-'Ratios Calculated fix'!AI$428)/('Ratios Calculated fix'!AI$429-'Ratios Calculated fix'!AI$428)</f>
        <v>0.98757004323552289</v>
      </c>
      <c r="AJ163" s="21">
        <f>('Ratios Calculated fix'!AJ163-'Ratios Calculated fix'!AJ$428)/('Ratios Calculated fix'!AJ$429-'Ratios Calculated fix'!AJ$428)</f>
        <v>0.15892077678311681</v>
      </c>
      <c r="AK163" s="21" t="e">
        <f>('Ratios Calculated fix'!AK163-'Ratios Calculated fix'!AK$428)/('Ratios Calculated fix'!AK$429-'Ratios Calculated fix'!AK$428)</f>
        <v>#DIV/0!</v>
      </c>
      <c r="AL163" s="21" t="e">
        <f>('Ratios Calculated fix'!AL163-'Ratios Calculated fix'!AL$428)/('Ratios Calculated fix'!AL$429-'Ratios Calculated fix'!AL$428)</f>
        <v>#DIV/0!</v>
      </c>
      <c r="AM163" s="21">
        <f>('Ratios Calculated fix'!AM163-'Ratios Calculated fix'!AM$428)/('Ratios Calculated fix'!AM$429-'Ratios Calculated fix'!AM$428)</f>
        <v>0.31219487738954083</v>
      </c>
      <c r="AN163" s="21">
        <f>('Ratios Calculated fix'!AN163-'Ratios Calculated fix'!AN$428)/('Ratios Calculated fix'!AN$429-'Ratios Calculated fix'!AN$428)</f>
        <v>0.27327154999216402</v>
      </c>
      <c r="AO163" s="21">
        <f>('Ratios Calculated fix'!AO163-'Ratios Calculated fix'!AO$428)/('Ratios Calculated fix'!AO$429-'Ratios Calculated fix'!AO$428)</f>
        <v>0.16923217475390517</v>
      </c>
      <c r="AP163" s="21">
        <f>('Ratios Calculated fix'!AP163-'Ratios Calculated fix'!AP$428)/('Ratios Calculated fix'!AP$429-'Ratios Calculated fix'!AP$428)</f>
        <v>0.57370716741216288</v>
      </c>
      <c r="AQ163" s="21">
        <f>('Ratios Calculated fix'!AQ163-'Ratios Calculated fix'!AQ$428)/('Ratios Calculated fix'!AQ$429-'Ratios Calculated fix'!AQ$428)</f>
        <v>0.72058976584262302</v>
      </c>
      <c r="AR163" s="21">
        <f>('Ratios Calculated fix'!AR163-'Ratios Calculated fix'!AR$428)/('Ratios Calculated fix'!AR$429-'Ratios Calculated fix'!AR$428)</f>
        <v>0.27952311400858948</v>
      </c>
      <c r="AS163" s="21">
        <f>('Ratios Calculated fix'!AS163-'Ratios Calculated fix'!AS$428)/('Ratios Calculated fix'!AS$429-'Ratios Calculated fix'!AS$428)</f>
        <v>0.62845944382860475</v>
      </c>
      <c r="AT163" s="21">
        <f>('Ratios Calculated fix'!AT163-'Ratios Calculated fix'!AT$428)/('Ratios Calculated fix'!AT$429-'Ratios Calculated fix'!AT$428)</f>
        <v>0.3893046790457344</v>
      </c>
      <c r="AU163" s="21">
        <f>('Ratios Calculated fix'!AU163-'Ratios Calculated fix'!AU$428)/('Ratios Calculated fix'!AU$429-'Ratios Calculated fix'!AU$428)</f>
        <v>0.68891341542412521</v>
      </c>
      <c r="AV163" s="21" t="e">
        <f>('Ratios Calculated fix'!AV163-'Ratios Calculated fix'!AV$428)/('Ratios Calculated fix'!AV$429-'Ratios Calculated fix'!AV$428)</f>
        <v>#DIV/0!</v>
      </c>
      <c r="AW163" s="21" t="e">
        <f>('Ratios Calculated fix'!AW163-'Ratios Calculated fix'!AW$428)/('Ratios Calculated fix'!AW$429-'Ratios Calculated fix'!AW$428)</f>
        <v>#DIV/0!</v>
      </c>
      <c r="AX163" s="21" t="e">
        <f>('Ratios Calculated fix'!AX163-'Ratios Calculated fix'!AX$428)/('Ratios Calculated fix'!AX$429-'Ratios Calculated fix'!AX$428)</f>
        <v>#DIV/0!</v>
      </c>
      <c r="AY163" s="21">
        <f>('Ratios Calculated fix'!AY163-'Ratios Calculated fix'!AY$428)/('Ratios Calculated fix'!AY$429-'Ratios Calculated fix'!AY$428)</f>
        <v>0.19993393009915053</v>
      </c>
      <c r="AZ163" s="21">
        <f>('Ratios Calculated fix'!AZ163-'Ratios Calculated fix'!AZ$428)/('Ratios Calculated fix'!AZ$429-'Ratios Calculated fix'!AZ$428)</f>
        <v>0.726321564671081</v>
      </c>
      <c r="BA163" s="21">
        <f>('Ratios Calculated fix'!BA163-'Ratios Calculated fix'!BA$428)/('Ratios Calculated fix'!BA$429-'Ratios Calculated fix'!BA$428)</f>
        <v>0.74362004302114459</v>
      </c>
      <c r="BB163" s="21" t="e">
        <f>('Ratios Calculated fix'!BB163-'Ratios Calculated fix'!BB$428)/('Ratios Calculated fix'!BB$429-'Ratios Calculated fix'!BB$428)</f>
        <v>#DIV/0!</v>
      </c>
      <c r="BC163" s="21">
        <f>('Ratios Calculated fix'!BC163-'Ratios Calculated fix'!BC$428)/('Ratios Calculated fix'!BC$429-'Ratios Calculated fix'!BC$428)</f>
        <v>0.2920817355257973</v>
      </c>
    </row>
    <row r="164" spans="1:55" x14ac:dyDescent="0.2">
      <c r="A164" s="3" t="s">
        <v>499</v>
      </c>
      <c r="B164" s="3" t="s">
        <v>500</v>
      </c>
      <c r="C164" s="3" t="s">
        <v>72</v>
      </c>
      <c r="D164" s="3">
        <v>378144</v>
      </c>
      <c r="E164" s="3" t="s">
        <v>16</v>
      </c>
      <c r="F164" s="3">
        <v>2019</v>
      </c>
      <c r="G164" s="3" t="s">
        <v>17</v>
      </c>
      <c r="H164" s="4">
        <v>43830</v>
      </c>
      <c r="I164" s="4">
        <v>43871</v>
      </c>
      <c r="J164" s="4">
        <v>43871</v>
      </c>
      <c r="K164" s="5">
        <v>75319000</v>
      </c>
      <c r="L164" s="5">
        <v>75319000</v>
      </c>
      <c r="M164" s="3" t="s">
        <v>501</v>
      </c>
      <c r="N164" s="20">
        <f>('Ratios Calculated fix'!N164-'Ratios Calculated fix'!N$428)/('Ratios Calculated fix'!N$429-'Ratios Calculated fix'!N$428)</f>
        <v>1.387572183639088E-3</v>
      </c>
      <c r="O164" s="21">
        <f>('Ratios Calculated fix'!O164-'Ratios Calculated fix'!O$428)/('Ratios Calculated fix'!O$429-'Ratios Calculated fix'!O$428)</f>
        <v>1.387572183639088E-3</v>
      </c>
      <c r="P164" s="21">
        <f>('Ratios Calculated fix'!P164-'Ratios Calculated fix'!P$428)/('Ratios Calculated fix'!P$429-'Ratios Calculated fix'!P$428)</f>
        <v>3.9280418717185594E-4</v>
      </c>
      <c r="Q164" s="21">
        <f>('Ratios Calculated fix'!Q164-'Ratios Calculated fix'!Q$428)/('Ratios Calculated fix'!Q$429-'Ratios Calculated fix'!Q$428)</f>
        <v>0.26245426207954686</v>
      </c>
      <c r="R164" s="21">
        <f>('Ratios Calculated fix'!R164-'Ratios Calculated fix'!R$428)/('Ratios Calculated fix'!R$429-'Ratios Calculated fix'!R$428)</f>
        <v>0.12532762848782217</v>
      </c>
      <c r="S164" s="21">
        <f>('Ratios Calculated fix'!S164-'Ratios Calculated fix'!S$428)/('Ratios Calculated fix'!S$429-'Ratios Calculated fix'!S$428)</f>
        <v>0.66864489396770554</v>
      </c>
      <c r="T164" s="21">
        <f>('Ratios Calculated fix'!T164-'Ratios Calculated fix'!T$428)/('Ratios Calculated fix'!T$429-'Ratios Calculated fix'!T$428)</f>
        <v>3.0564366926356828E-3</v>
      </c>
      <c r="U164" s="21">
        <f>('Ratios Calculated fix'!U164-'Ratios Calculated fix'!U$428)/('Ratios Calculated fix'!U$429-'Ratios Calculated fix'!U$428)</f>
        <v>0.65604059502697776</v>
      </c>
      <c r="V164" s="21">
        <f>('Ratios Calculated fix'!V164-'Ratios Calculated fix'!V$428)/('Ratios Calculated fix'!V$429-'Ratios Calculated fix'!V$428)</f>
        <v>0.63748557509255388</v>
      </c>
      <c r="W164" s="21">
        <f>('Ratios Calculated fix'!W164-'Ratios Calculated fix'!W$428)/('Ratios Calculated fix'!W$429-'Ratios Calculated fix'!W$428)</f>
        <v>0.62250402603832478</v>
      </c>
      <c r="X164" s="21">
        <f>('Ratios Calculated fix'!X164-'Ratios Calculated fix'!X$428)/('Ratios Calculated fix'!X$429-'Ratios Calculated fix'!X$428)</f>
        <v>2.4899199530499343E-2</v>
      </c>
      <c r="Y164" s="21">
        <f>('Ratios Calculated fix'!Y164-'Ratios Calculated fix'!Y$428)/('Ratios Calculated fix'!Y$429-'Ratios Calculated fix'!Y$428)</f>
        <v>0.46009742396251596</v>
      </c>
      <c r="Z164" s="21">
        <f>('Ratios Calculated fix'!Z164-'Ratios Calculated fix'!Z$428)/('Ratios Calculated fix'!Z$429-'Ratios Calculated fix'!Z$428)</f>
        <v>0.97510080046950065</v>
      </c>
      <c r="AA164" s="21">
        <f>('Ratios Calculated fix'!AA164-'Ratios Calculated fix'!AA$428)/('Ratios Calculated fix'!AA$429-'Ratios Calculated fix'!AA$428)</f>
        <v>0</v>
      </c>
      <c r="AB164" s="21">
        <f>('Ratios Calculated fix'!AB164-'Ratios Calculated fix'!AB$428)/('Ratios Calculated fix'!AB$429-'Ratios Calculated fix'!AB$428)</f>
        <v>0.87993358108706421</v>
      </c>
      <c r="AC164" s="21">
        <f>('Ratios Calculated fix'!AC164-'Ratios Calculated fix'!AC$428)/('Ratios Calculated fix'!AC$429-'Ratios Calculated fix'!AC$428)</f>
        <v>0.80179061825904652</v>
      </c>
      <c r="AD164" s="21">
        <f>('Ratios Calculated fix'!AD164-'Ratios Calculated fix'!AD$428)/('Ratios Calculated fix'!AD$429-'Ratios Calculated fix'!AD$428)</f>
        <v>0.80155256856420487</v>
      </c>
      <c r="AE164" s="21">
        <f>('Ratios Calculated fix'!AE164-'Ratios Calculated fix'!AE$428)/('Ratios Calculated fix'!AE$429-'Ratios Calculated fix'!AE$428)</f>
        <v>0.68855112922356143</v>
      </c>
      <c r="AF164" s="21">
        <f>('Ratios Calculated fix'!AF164-'Ratios Calculated fix'!AF$428)/('Ratios Calculated fix'!AF$429-'Ratios Calculated fix'!AF$428)</f>
        <v>0.46640848369630211</v>
      </c>
      <c r="AG164" s="21" t="e">
        <f>('Ratios Calculated fix'!AG164-'Ratios Calculated fix'!AG$428)/('Ratios Calculated fix'!AG$429-'Ratios Calculated fix'!AG$428)</f>
        <v>#DIV/0!</v>
      </c>
      <c r="AH164" s="21" t="e">
        <f>('Ratios Calculated fix'!AH164-'Ratios Calculated fix'!AH$428)/('Ratios Calculated fix'!AH$429-'Ratios Calculated fix'!AH$428)</f>
        <v>#DIV/0!</v>
      </c>
      <c r="AI164" s="21">
        <f>('Ratios Calculated fix'!AI164-'Ratios Calculated fix'!AI$428)/('Ratios Calculated fix'!AI$429-'Ratios Calculated fix'!AI$428)</f>
        <v>0.98759430783431057</v>
      </c>
      <c r="AJ164" s="21">
        <f>('Ratios Calculated fix'!AJ164-'Ratios Calculated fix'!AJ$428)/('Ratios Calculated fix'!AJ$429-'Ratios Calculated fix'!AJ$428)</f>
        <v>6.7747810804975009E-2</v>
      </c>
      <c r="AK164" s="21" t="e">
        <f>('Ratios Calculated fix'!AK164-'Ratios Calculated fix'!AK$428)/('Ratios Calculated fix'!AK$429-'Ratios Calculated fix'!AK$428)</f>
        <v>#DIV/0!</v>
      </c>
      <c r="AL164" s="21" t="e">
        <f>('Ratios Calculated fix'!AL164-'Ratios Calculated fix'!AL$428)/('Ratios Calculated fix'!AL$429-'Ratios Calculated fix'!AL$428)</f>
        <v>#DIV/0!</v>
      </c>
      <c r="AM164" s="21">
        <f>('Ratios Calculated fix'!AM164-'Ratios Calculated fix'!AM$428)/('Ratios Calculated fix'!AM$429-'Ratios Calculated fix'!AM$428)</f>
        <v>0.30841556068771703</v>
      </c>
      <c r="AN164" s="21">
        <f>('Ratios Calculated fix'!AN164-'Ratios Calculated fix'!AN$428)/('Ratios Calculated fix'!AN$429-'Ratios Calculated fix'!AN$428)</f>
        <v>0.27104850141838877</v>
      </c>
      <c r="AO164" s="21">
        <f>('Ratios Calculated fix'!AO164-'Ratios Calculated fix'!AO$428)/('Ratios Calculated fix'!AO$429-'Ratios Calculated fix'!AO$428)</f>
        <v>2.0643416903443994E-2</v>
      </c>
      <c r="AP164" s="21">
        <f>('Ratios Calculated fix'!AP164-'Ratios Calculated fix'!AP$428)/('Ratios Calculated fix'!AP$429-'Ratios Calculated fix'!AP$428)</f>
        <v>0.57140441486323901</v>
      </c>
      <c r="AQ164" s="21">
        <f>('Ratios Calculated fix'!AQ164-'Ratios Calculated fix'!AQ$428)/('Ratios Calculated fix'!AQ$429-'Ratios Calculated fix'!AQ$428)</f>
        <v>0.51644932292248036</v>
      </c>
      <c r="AR164" s="21">
        <f>('Ratios Calculated fix'!AR164-'Ratios Calculated fix'!AR$428)/('Ratios Calculated fix'!AR$429-'Ratios Calculated fix'!AR$428)</f>
        <v>0.68117234346024125</v>
      </c>
      <c r="AS164" s="21">
        <f>('Ratios Calculated fix'!AS164-'Ratios Calculated fix'!AS$428)/('Ratios Calculated fix'!AS$429-'Ratios Calculated fix'!AS$428)</f>
        <v>0.69712626756031359</v>
      </c>
      <c r="AT164" s="21">
        <f>('Ratios Calculated fix'!AT164-'Ratios Calculated fix'!AT$428)/('Ratios Calculated fix'!AT$429-'Ratios Calculated fix'!AT$428)</f>
        <v>0.33479490567405323</v>
      </c>
      <c r="AU164" s="21">
        <f>('Ratios Calculated fix'!AU164-'Ratios Calculated fix'!AU$428)/('Ratios Calculated fix'!AU$429-'Ratios Calculated fix'!AU$428)</f>
        <v>0.60189796600162482</v>
      </c>
      <c r="AV164" s="21" t="e">
        <f>('Ratios Calculated fix'!AV164-'Ratios Calculated fix'!AV$428)/('Ratios Calculated fix'!AV$429-'Ratios Calculated fix'!AV$428)</f>
        <v>#DIV/0!</v>
      </c>
      <c r="AW164" s="21" t="e">
        <f>('Ratios Calculated fix'!AW164-'Ratios Calculated fix'!AW$428)/('Ratios Calculated fix'!AW$429-'Ratios Calculated fix'!AW$428)</f>
        <v>#DIV/0!</v>
      </c>
      <c r="AX164" s="21" t="e">
        <f>('Ratios Calculated fix'!AX164-'Ratios Calculated fix'!AX$428)/('Ratios Calculated fix'!AX$429-'Ratios Calculated fix'!AX$428)</f>
        <v>#DIV/0!</v>
      </c>
      <c r="AY164" s="21">
        <f>('Ratios Calculated fix'!AY164-'Ratios Calculated fix'!AY$428)/('Ratios Calculated fix'!AY$429-'Ratios Calculated fix'!AY$428)</f>
        <v>0.29335143538154118</v>
      </c>
      <c r="AZ164" s="21">
        <f>('Ratios Calculated fix'!AZ164-'Ratios Calculated fix'!AZ$428)/('Ratios Calculated fix'!AZ$429-'Ratios Calculated fix'!AZ$428)</f>
        <v>0.7964416399237586</v>
      </c>
      <c r="BA164" s="21">
        <f>('Ratios Calculated fix'!BA164-'Ratios Calculated fix'!BA$428)/('Ratios Calculated fix'!BA$429-'Ratios Calculated fix'!BA$428)</f>
        <v>0.74169449552088684</v>
      </c>
      <c r="BB164" s="21" t="e">
        <f>('Ratios Calculated fix'!BB164-'Ratios Calculated fix'!BB$428)/('Ratios Calculated fix'!BB$429-'Ratios Calculated fix'!BB$428)</f>
        <v>#DIV/0!</v>
      </c>
      <c r="BC164" s="21">
        <f>('Ratios Calculated fix'!BC164-'Ratios Calculated fix'!BC$428)/('Ratios Calculated fix'!BC$429-'Ratios Calculated fix'!BC$428)</f>
        <v>0.23445090557748882</v>
      </c>
    </row>
    <row r="165" spans="1:55" x14ac:dyDescent="0.2">
      <c r="A165" s="3" t="s">
        <v>1117</v>
      </c>
      <c r="B165" s="3" t="s">
        <v>1118</v>
      </c>
      <c r="C165" s="3" t="s">
        <v>138</v>
      </c>
      <c r="D165" s="3">
        <v>637893</v>
      </c>
      <c r="E165" s="3" t="s">
        <v>16</v>
      </c>
      <c r="F165" s="3">
        <v>2019</v>
      </c>
      <c r="G165" s="3" t="s">
        <v>17</v>
      </c>
      <c r="H165" s="4">
        <v>43830</v>
      </c>
      <c r="I165" s="4">
        <v>43893</v>
      </c>
      <c r="J165" s="4">
        <v>43893</v>
      </c>
      <c r="K165" s="5">
        <v>447500000</v>
      </c>
      <c r="L165" s="5">
        <v>440600000</v>
      </c>
      <c r="M165" s="3" t="s">
        <v>1119</v>
      </c>
      <c r="N165" s="20">
        <f>('Ratios Calculated fix'!N165-'Ratios Calculated fix'!N$428)/('Ratios Calculated fix'!N$429-'Ratios Calculated fix'!N$428)</f>
        <v>4.1236143583132559E-2</v>
      </c>
      <c r="O165" s="21">
        <f>('Ratios Calculated fix'!O165-'Ratios Calculated fix'!O$428)/('Ratios Calculated fix'!O$429-'Ratios Calculated fix'!O$428)</f>
        <v>3.6786173005785586E-2</v>
      </c>
      <c r="P165" s="21">
        <f>('Ratios Calculated fix'!P165-'Ratios Calculated fix'!P$428)/('Ratios Calculated fix'!P$429-'Ratios Calculated fix'!P$428)</f>
        <v>6.1787776433664676E-2</v>
      </c>
      <c r="Q165" s="21">
        <f>('Ratios Calculated fix'!Q165-'Ratios Calculated fix'!Q$428)/('Ratios Calculated fix'!Q$429-'Ratios Calculated fix'!Q$428)</f>
        <v>0.26122241923764183</v>
      </c>
      <c r="R165" s="21">
        <f>('Ratios Calculated fix'!R165-'Ratios Calculated fix'!R$428)/('Ratios Calculated fix'!R$429-'Ratios Calculated fix'!R$428)</f>
        <v>3.618733235118738E-2</v>
      </c>
      <c r="S165" s="21">
        <f>('Ratios Calculated fix'!S165-'Ratios Calculated fix'!S$428)/('Ratios Calculated fix'!S$429-'Ratios Calculated fix'!S$428)</f>
        <v>3.9568236936607434E-3</v>
      </c>
      <c r="T165" s="21">
        <f>('Ratios Calculated fix'!T165-'Ratios Calculated fix'!T$428)/('Ratios Calculated fix'!T$429-'Ratios Calculated fix'!T$428)</f>
        <v>3.5830822166334389E-2</v>
      </c>
      <c r="U165" s="21">
        <f>('Ratios Calculated fix'!U165-'Ratios Calculated fix'!U$428)/('Ratios Calculated fix'!U$429-'Ratios Calculated fix'!U$428)</f>
        <v>0.64431174134836422</v>
      </c>
      <c r="V165" s="21">
        <f>('Ratios Calculated fix'!V165-'Ratios Calculated fix'!V$428)/('Ratios Calculated fix'!V$429-'Ratios Calculated fix'!V$428)</f>
        <v>0.48900400875694278</v>
      </c>
      <c r="W165" s="21">
        <f>('Ratios Calculated fix'!W165-'Ratios Calculated fix'!W$428)/('Ratios Calculated fix'!W$429-'Ratios Calculated fix'!W$428)</f>
        <v>0.62604905044669434</v>
      </c>
      <c r="X165" s="21">
        <f>('Ratios Calculated fix'!X165-'Ratios Calculated fix'!X$428)/('Ratios Calculated fix'!X$429-'Ratios Calculated fix'!X$428)</f>
        <v>0.37020080142203815</v>
      </c>
      <c r="Y165" s="21">
        <f>('Ratios Calculated fix'!Y165-'Ratios Calculated fix'!Y$428)/('Ratios Calculated fix'!Y$429-'Ratios Calculated fix'!Y$428)</f>
        <v>0.49973403456508642</v>
      </c>
      <c r="Z165" s="21">
        <f>('Ratios Calculated fix'!Z165-'Ratios Calculated fix'!Z$428)/('Ratios Calculated fix'!Z$429-'Ratios Calculated fix'!Z$428)</f>
        <v>0.62979919857796174</v>
      </c>
      <c r="AA165" s="21">
        <f>('Ratios Calculated fix'!AA165-'Ratios Calculated fix'!AA$428)/('Ratios Calculated fix'!AA$429-'Ratios Calculated fix'!AA$428)</f>
        <v>0.51281762022138955</v>
      </c>
      <c r="AB165" s="21">
        <f>('Ratios Calculated fix'!AB165-'Ratios Calculated fix'!AB$428)/('Ratios Calculated fix'!AB$429-'Ratios Calculated fix'!AB$428)</f>
        <v>0.8969146733061345</v>
      </c>
      <c r="AC165" s="21">
        <f>('Ratios Calculated fix'!AC165-'Ratios Calculated fix'!AC$428)/('Ratios Calculated fix'!AC$429-'Ratios Calculated fix'!AC$428)</f>
        <v>0.1521254033795581</v>
      </c>
      <c r="AD165" s="21">
        <f>('Ratios Calculated fix'!AD165-'Ratios Calculated fix'!AD$428)/('Ratios Calculated fix'!AD$429-'Ratios Calculated fix'!AD$428)</f>
        <v>0.37629569111297601</v>
      </c>
      <c r="AE165" s="21">
        <f>('Ratios Calculated fix'!AE165-'Ratios Calculated fix'!AE$428)/('Ratios Calculated fix'!AE$429-'Ratios Calculated fix'!AE$428)</f>
        <v>0.4278400740327421</v>
      </c>
      <c r="AF165" s="21">
        <f>('Ratios Calculated fix'!AF165-'Ratios Calculated fix'!AF$428)/('Ratios Calculated fix'!AF$429-'Ratios Calculated fix'!AF$428)</f>
        <v>0.36690528732104244</v>
      </c>
      <c r="AG165" s="21" t="e">
        <f>('Ratios Calculated fix'!AG165-'Ratios Calculated fix'!AG$428)/('Ratios Calculated fix'!AG$429-'Ratios Calculated fix'!AG$428)</f>
        <v>#DIV/0!</v>
      </c>
      <c r="AH165" s="21" t="e">
        <f>('Ratios Calculated fix'!AH165-'Ratios Calculated fix'!AH$428)/('Ratios Calculated fix'!AH$429-'Ratios Calculated fix'!AH$428)</f>
        <v>#DIV/0!</v>
      </c>
      <c r="AI165" s="21">
        <f>('Ratios Calculated fix'!AI165-'Ratios Calculated fix'!AI$428)/('Ratios Calculated fix'!AI$429-'Ratios Calculated fix'!AI$428)</f>
        <v>0.97973700012558729</v>
      </c>
      <c r="AJ165" s="21">
        <f>('Ratios Calculated fix'!AJ165-'Ratios Calculated fix'!AJ$428)/('Ratios Calculated fix'!AJ$429-'Ratios Calculated fix'!AJ$428)</f>
        <v>5.144779943115408E-2</v>
      </c>
      <c r="AK165" s="21" t="e">
        <f>('Ratios Calculated fix'!AK165-'Ratios Calculated fix'!AK$428)/('Ratios Calculated fix'!AK$429-'Ratios Calculated fix'!AK$428)</f>
        <v>#DIV/0!</v>
      </c>
      <c r="AL165" s="21" t="e">
        <f>('Ratios Calculated fix'!AL165-'Ratios Calculated fix'!AL$428)/('Ratios Calculated fix'!AL$429-'Ratios Calculated fix'!AL$428)</f>
        <v>#DIV/0!</v>
      </c>
      <c r="AM165" s="21">
        <f>('Ratios Calculated fix'!AM165-'Ratios Calculated fix'!AM$428)/('Ratios Calculated fix'!AM$429-'Ratios Calculated fix'!AM$428)</f>
        <v>0.30474301201703419</v>
      </c>
      <c r="AN165" s="21">
        <f>('Ratios Calculated fix'!AN165-'Ratios Calculated fix'!AN$428)/('Ratios Calculated fix'!AN$429-'Ratios Calculated fix'!AN$428)</f>
        <v>0.27357455774720879</v>
      </c>
      <c r="AO165" s="21">
        <f>('Ratios Calculated fix'!AO165-'Ratios Calculated fix'!AO$428)/('Ratios Calculated fix'!AO$429-'Ratios Calculated fix'!AO$428)</f>
        <v>0.11301606150155469</v>
      </c>
      <c r="AP165" s="21">
        <f>('Ratios Calculated fix'!AP165-'Ratios Calculated fix'!AP$428)/('Ratios Calculated fix'!AP$429-'Ratios Calculated fix'!AP$428)</f>
        <v>0.57538393349928985</v>
      </c>
      <c r="AQ165" s="21">
        <f>('Ratios Calculated fix'!AQ165-'Ratios Calculated fix'!AQ$428)/('Ratios Calculated fix'!AQ$429-'Ratios Calculated fix'!AQ$428)</f>
        <v>0.44586278541874158</v>
      </c>
      <c r="AR165" s="21">
        <f>('Ratios Calculated fix'!AR165-'Ratios Calculated fix'!AR$428)/('Ratios Calculated fix'!AR$429-'Ratios Calculated fix'!AR$428)</f>
        <v>0.16500278507874236</v>
      </c>
      <c r="AS165" s="21">
        <f>('Ratios Calculated fix'!AS165-'Ratios Calculated fix'!AS$428)/('Ratios Calculated fix'!AS$429-'Ratios Calculated fix'!AS$428)</f>
        <v>0.59252784594324526</v>
      </c>
      <c r="AT165" s="21">
        <f>('Ratios Calculated fix'!AT165-'Ratios Calculated fix'!AT$428)/('Ratios Calculated fix'!AT$429-'Ratios Calculated fix'!AT$428)</f>
        <v>0.20313776704366829</v>
      </c>
      <c r="AU165" s="21">
        <f>('Ratios Calculated fix'!AU165-'Ratios Calculated fix'!AU$428)/('Ratios Calculated fix'!AU$429-'Ratios Calculated fix'!AU$428)</f>
        <v>0.62594362477008203</v>
      </c>
      <c r="AV165" s="21" t="e">
        <f>('Ratios Calculated fix'!AV165-'Ratios Calculated fix'!AV$428)/('Ratios Calculated fix'!AV$429-'Ratios Calculated fix'!AV$428)</f>
        <v>#DIV/0!</v>
      </c>
      <c r="AW165" s="21" t="e">
        <f>('Ratios Calculated fix'!AW165-'Ratios Calculated fix'!AW$428)/('Ratios Calculated fix'!AW$429-'Ratios Calculated fix'!AW$428)</f>
        <v>#DIV/0!</v>
      </c>
      <c r="AX165" s="21" t="e">
        <f>('Ratios Calculated fix'!AX165-'Ratios Calculated fix'!AX$428)/('Ratios Calculated fix'!AX$429-'Ratios Calculated fix'!AX$428)</f>
        <v>#DIV/0!</v>
      </c>
      <c r="AY165" s="21">
        <f>('Ratios Calculated fix'!AY165-'Ratios Calculated fix'!AY$428)/('Ratios Calculated fix'!AY$429-'Ratios Calculated fix'!AY$428)</f>
        <v>0.24766018007761118</v>
      </c>
      <c r="AZ165" s="21">
        <f>('Ratios Calculated fix'!AZ165-'Ratios Calculated fix'!AZ$428)/('Ratios Calculated fix'!AZ$429-'Ratios Calculated fix'!AZ$428)</f>
        <v>0.71493146799923768</v>
      </c>
      <c r="BA165" s="21">
        <f>('Ratios Calculated fix'!BA165-'Ratios Calculated fix'!BA$428)/('Ratios Calculated fix'!BA$429-'Ratios Calculated fix'!BA$428)</f>
        <v>0.75554898523965042</v>
      </c>
      <c r="BB165" s="21" t="e">
        <f>('Ratios Calculated fix'!BB165-'Ratios Calculated fix'!BB$428)/('Ratios Calculated fix'!BB$429-'Ratios Calculated fix'!BB$428)</f>
        <v>#DIV/0!</v>
      </c>
      <c r="BC165" s="21">
        <f>('Ratios Calculated fix'!BC165-'Ratios Calculated fix'!BC$428)/('Ratios Calculated fix'!BC$429-'Ratios Calculated fix'!BC$428)</f>
        <v>0.20340761902527085</v>
      </c>
    </row>
    <row r="166" spans="1:55" x14ac:dyDescent="0.2">
      <c r="A166" s="3" t="s">
        <v>526</v>
      </c>
      <c r="B166" s="3" t="s">
        <v>527</v>
      </c>
      <c r="C166" s="3" t="s">
        <v>34</v>
      </c>
      <c r="D166" s="3">
        <v>130256</v>
      </c>
      <c r="E166" s="3" t="s">
        <v>16</v>
      </c>
      <c r="F166" s="3">
        <v>2019</v>
      </c>
      <c r="G166" s="3" t="s">
        <v>17</v>
      </c>
      <c r="H166" s="4">
        <v>43830</v>
      </c>
      <c r="I166" s="4">
        <v>43887</v>
      </c>
      <c r="J166" s="4">
        <v>43887</v>
      </c>
      <c r="K166" s="5">
        <v>171400000</v>
      </c>
      <c r="L166" s="5">
        <v>175300000</v>
      </c>
      <c r="M166" s="3" t="s">
        <v>528</v>
      </c>
      <c r="N166" s="20">
        <f>('Ratios Calculated fix'!N166-'Ratios Calculated fix'!N$428)/('Ratios Calculated fix'!N$429-'Ratios Calculated fix'!N$428)</f>
        <v>5.2378553212943886E-2</v>
      </c>
      <c r="O166" s="21">
        <f>('Ratios Calculated fix'!O166-'Ratios Calculated fix'!O$428)/('Ratios Calculated fix'!O$429-'Ratios Calculated fix'!O$428)</f>
        <v>4.9990385210304203E-2</v>
      </c>
      <c r="P166" s="21">
        <f>('Ratios Calculated fix'!P166-'Ratios Calculated fix'!P$428)/('Ratios Calculated fix'!P$429-'Ratios Calculated fix'!P$428)</f>
        <v>0.10981045139933727</v>
      </c>
      <c r="Q166" s="21">
        <f>('Ratios Calculated fix'!Q166-'Ratios Calculated fix'!Q$428)/('Ratios Calculated fix'!Q$429-'Ratios Calculated fix'!Q$428)</f>
        <v>0.26695653375427686</v>
      </c>
      <c r="R166" s="21">
        <f>('Ratios Calculated fix'!R166-'Ratios Calculated fix'!R$428)/('Ratios Calculated fix'!R$429-'Ratios Calculated fix'!R$428)</f>
        <v>0</v>
      </c>
      <c r="S166" s="21">
        <f>('Ratios Calculated fix'!S166-'Ratios Calculated fix'!S$428)/('Ratios Calculated fix'!S$429-'Ratios Calculated fix'!S$428)</f>
        <v>0</v>
      </c>
      <c r="T166" s="21">
        <f>('Ratios Calculated fix'!T166-'Ratios Calculated fix'!T$428)/('Ratios Calculated fix'!T$429-'Ratios Calculated fix'!T$428)</f>
        <v>0</v>
      </c>
      <c r="U166" s="21">
        <f>('Ratios Calculated fix'!U166-'Ratios Calculated fix'!U$428)/('Ratios Calculated fix'!U$429-'Ratios Calculated fix'!U$428)</f>
        <v>0.64049317262840244</v>
      </c>
      <c r="V166" s="21">
        <f>('Ratios Calculated fix'!V166-'Ratios Calculated fix'!V$428)/('Ratios Calculated fix'!V$429-'Ratios Calculated fix'!V$428)</f>
        <v>0.48825282224192584</v>
      </c>
      <c r="W166" s="21">
        <f>('Ratios Calculated fix'!W166-'Ratios Calculated fix'!W$428)/('Ratios Calculated fix'!W$429-'Ratios Calculated fix'!W$428)</f>
        <v>0.62210889664239277</v>
      </c>
      <c r="X166" s="21">
        <f>('Ratios Calculated fix'!X166-'Ratios Calculated fix'!X$428)/('Ratios Calculated fix'!X$429-'Ratios Calculated fix'!X$428)</f>
        <v>0.6159190602554947</v>
      </c>
      <c r="Y166" s="21">
        <f>('Ratios Calculated fix'!Y166-'Ratios Calculated fix'!Y$428)/('Ratios Calculated fix'!Y$429-'Ratios Calculated fix'!Y$428)</f>
        <v>0.44397062745504684</v>
      </c>
      <c r="Z166" s="21">
        <f>('Ratios Calculated fix'!Z166-'Ratios Calculated fix'!Z$428)/('Ratios Calculated fix'!Z$429-'Ratios Calculated fix'!Z$428)</f>
        <v>0.38408093974450525</v>
      </c>
      <c r="AA166" s="21">
        <f>('Ratios Calculated fix'!AA166-'Ratios Calculated fix'!AA$428)/('Ratios Calculated fix'!AA$429-'Ratios Calculated fix'!AA$428)</f>
        <v>1.049538498554611E-2</v>
      </c>
      <c r="AB166" s="21">
        <f>('Ratios Calculated fix'!AB166-'Ratios Calculated fix'!AB$428)/('Ratios Calculated fix'!AB$429-'Ratios Calculated fix'!AB$428)</f>
        <v>0.84578543658181071</v>
      </c>
      <c r="AC166" s="21">
        <f>('Ratios Calculated fix'!AC166-'Ratios Calculated fix'!AC$428)/('Ratios Calculated fix'!AC$429-'Ratios Calculated fix'!AC$428)</f>
        <v>0.73438833471654041</v>
      </c>
      <c r="AD166" s="21">
        <f>('Ratios Calculated fix'!AD166-'Ratios Calculated fix'!AD$428)/('Ratios Calculated fix'!AD$429-'Ratios Calculated fix'!AD$428)</f>
        <v>0.3613313516489467</v>
      </c>
      <c r="AE166" s="21">
        <f>('Ratios Calculated fix'!AE166-'Ratios Calculated fix'!AE$428)/('Ratios Calculated fix'!AE$429-'Ratios Calculated fix'!AE$428)</f>
        <v>0.41082594324318922</v>
      </c>
      <c r="AF166" s="21">
        <f>('Ratios Calculated fix'!AF166-'Ratios Calculated fix'!AF$428)/('Ratios Calculated fix'!AF$429-'Ratios Calculated fix'!AF$428)</f>
        <v>0.37099727352464057</v>
      </c>
      <c r="AG166" s="21" t="e">
        <f>('Ratios Calculated fix'!AG166-'Ratios Calculated fix'!AG$428)/('Ratios Calculated fix'!AG$429-'Ratios Calculated fix'!AG$428)</f>
        <v>#DIV/0!</v>
      </c>
      <c r="AH166" s="21" t="e">
        <f>('Ratios Calculated fix'!AH166-'Ratios Calculated fix'!AH$428)/('Ratios Calculated fix'!AH$429-'Ratios Calculated fix'!AH$428)</f>
        <v>#DIV/0!</v>
      </c>
      <c r="AI166" s="21">
        <f>('Ratios Calculated fix'!AI166-'Ratios Calculated fix'!AI$428)/('Ratios Calculated fix'!AI$429-'Ratios Calculated fix'!AI$428)</f>
        <v>0.98556090855885303</v>
      </c>
      <c r="AJ166" s="21">
        <f>('Ratios Calculated fix'!AJ166-'Ratios Calculated fix'!AJ$428)/('Ratios Calculated fix'!AJ$429-'Ratios Calculated fix'!AJ$428)</f>
        <v>0.13379118784903163</v>
      </c>
      <c r="AK166" s="21" t="e">
        <f>('Ratios Calculated fix'!AK166-'Ratios Calculated fix'!AK$428)/('Ratios Calculated fix'!AK$429-'Ratios Calculated fix'!AK$428)</f>
        <v>#DIV/0!</v>
      </c>
      <c r="AL166" s="21" t="e">
        <f>('Ratios Calculated fix'!AL166-'Ratios Calculated fix'!AL$428)/('Ratios Calculated fix'!AL$429-'Ratios Calculated fix'!AL$428)</f>
        <v>#DIV/0!</v>
      </c>
      <c r="AM166" s="21">
        <f>('Ratios Calculated fix'!AM166-'Ratios Calculated fix'!AM$428)/('Ratios Calculated fix'!AM$429-'Ratios Calculated fix'!AM$428)</f>
        <v>0.30631004489219954</v>
      </c>
      <c r="AN166" s="21">
        <f>('Ratios Calculated fix'!AN166-'Ratios Calculated fix'!AN$428)/('Ratios Calculated fix'!AN$429-'Ratios Calculated fix'!AN$428)</f>
        <v>0.27812685112169405</v>
      </c>
      <c r="AO166" s="21">
        <f>('Ratios Calculated fix'!AO166-'Ratios Calculated fix'!AO$428)/('Ratios Calculated fix'!AO$429-'Ratios Calculated fix'!AO$428)</f>
        <v>0.14318210962068589</v>
      </c>
      <c r="AP166" s="21">
        <f>('Ratios Calculated fix'!AP166-'Ratios Calculated fix'!AP$428)/('Ratios Calculated fix'!AP$429-'Ratios Calculated fix'!AP$428)</f>
        <v>0.57332128554576423</v>
      </c>
      <c r="AQ166" s="21">
        <f>('Ratios Calculated fix'!AQ166-'Ratios Calculated fix'!AQ$428)/('Ratios Calculated fix'!AQ$429-'Ratios Calculated fix'!AQ$428)</f>
        <v>0.46257839792256639</v>
      </c>
      <c r="AR166" s="21">
        <f>('Ratios Calculated fix'!AR166-'Ratios Calculated fix'!AR$428)/('Ratios Calculated fix'!AR$429-'Ratios Calculated fix'!AR$428)</f>
        <v>0.54464032844034105</v>
      </c>
      <c r="AS166" s="21">
        <f>('Ratios Calculated fix'!AS166-'Ratios Calculated fix'!AS$428)/('Ratios Calculated fix'!AS$429-'Ratios Calculated fix'!AS$428)</f>
        <v>0.54910904807875427</v>
      </c>
      <c r="AT166" s="21">
        <f>('Ratios Calculated fix'!AT166-'Ratios Calculated fix'!AT$428)/('Ratios Calculated fix'!AT$429-'Ratios Calculated fix'!AT$428)</f>
        <v>0.71564692129781526</v>
      </c>
      <c r="AU166" s="21">
        <f>('Ratios Calculated fix'!AU166-'Ratios Calculated fix'!AU$428)/('Ratios Calculated fix'!AU$429-'Ratios Calculated fix'!AU$428)</f>
        <v>0.65919241582800037</v>
      </c>
      <c r="AV166" s="21" t="e">
        <f>('Ratios Calculated fix'!AV166-'Ratios Calculated fix'!AV$428)/('Ratios Calculated fix'!AV$429-'Ratios Calculated fix'!AV$428)</f>
        <v>#DIV/0!</v>
      </c>
      <c r="AW166" s="21" t="e">
        <f>('Ratios Calculated fix'!AW166-'Ratios Calculated fix'!AW$428)/('Ratios Calculated fix'!AW$429-'Ratios Calculated fix'!AW$428)</f>
        <v>#DIV/0!</v>
      </c>
      <c r="AX166" s="21" t="e">
        <f>('Ratios Calculated fix'!AX166-'Ratios Calculated fix'!AX$428)/('Ratios Calculated fix'!AX$429-'Ratios Calculated fix'!AX$428)</f>
        <v>#DIV/0!</v>
      </c>
      <c r="AY166" s="21">
        <f>('Ratios Calculated fix'!AY166-'Ratios Calculated fix'!AY$428)/('Ratios Calculated fix'!AY$429-'Ratios Calculated fix'!AY$428)</f>
        <v>0.19993393009915053</v>
      </c>
      <c r="AZ166" s="21">
        <f>('Ratios Calculated fix'!AZ166-'Ratios Calculated fix'!AZ$428)/('Ratios Calculated fix'!AZ$429-'Ratios Calculated fix'!AZ$428)</f>
        <v>0.61276169762607591</v>
      </c>
      <c r="BA166" s="21">
        <f>('Ratios Calculated fix'!BA166-'Ratios Calculated fix'!BA$428)/('Ratios Calculated fix'!BA$429-'Ratios Calculated fix'!BA$428)</f>
        <v>0.75905244074005629</v>
      </c>
      <c r="BB166" s="21" t="e">
        <f>('Ratios Calculated fix'!BB166-'Ratios Calculated fix'!BB$428)/('Ratios Calculated fix'!BB$429-'Ratios Calculated fix'!BB$428)</f>
        <v>#DIV/0!</v>
      </c>
      <c r="BC166" s="21">
        <f>('Ratios Calculated fix'!BC166-'Ratios Calculated fix'!BC$428)/('Ratios Calculated fix'!BC$429-'Ratios Calculated fix'!BC$428)</f>
        <v>0.21307558647164029</v>
      </c>
    </row>
    <row r="167" spans="1:55" x14ac:dyDescent="0.2">
      <c r="A167" s="3" t="s">
        <v>529</v>
      </c>
      <c r="B167" s="3" t="s">
        <v>530</v>
      </c>
      <c r="C167" s="3" t="s">
        <v>15</v>
      </c>
      <c r="D167" s="3">
        <v>378151</v>
      </c>
      <c r="E167" s="3" t="s">
        <v>16</v>
      </c>
      <c r="F167" s="3">
        <v>2019</v>
      </c>
      <c r="G167" s="3" t="s">
        <v>17</v>
      </c>
      <c r="H167" s="4">
        <v>43830</v>
      </c>
      <c r="I167" s="4">
        <v>43888</v>
      </c>
      <c r="J167" s="4">
        <v>43888</v>
      </c>
      <c r="K167" s="5">
        <v>336400000</v>
      </c>
      <c r="L167" s="5">
        <v>340900000</v>
      </c>
      <c r="M167" s="3" t="s">
        <v>531</v>
      </c>
      <c r="N167" s="20">
        <f>('Ratios Calculated fix'!N167-'Ratios Calculated fix'!N$428)/('Ratios Calculated fix'!N$429-'Ratios Calculated fix'!N$428)</f>
        <v>5.750459335988601E-2</v>
      </c>
      <c r="O167" s="21">
        <f>('Ratios Calculated fix'!O167-'Ratios Calculated fix'!O$428)/('Ratios Calculated fix'!O$429-'Ratios Calculated fix'!O$428)</f>
        <v>4.60052354620578E-2</v>
      </c>
      <c r="P167" s="21">
        <f>('Ratios Calculated fix'!P167-'Ratios Calculated fix'!P$428)/('Ratios Calculated fix'!P$429-'Ratios Calculated fix'!P$428)</f>
        <v>5.4126958625814306E-2</v>
      </c>
      <c r="Q167" s="21">
        <f>('Ratios Calculated fix'!Q167-'Ratios Calculated fix'!Q$428)/('Ratios Calculated fix'!Q$429-'Ratios Calculated fix'!Q$428)</f>
        <v>0.26338420427441039</v>
      </c>
      <c r="R167" s="21">
        <f>('Ratios Calculated fix'!R167-'Ratios Calculated fix'!R$428)/('Ratios Calculated fix'!R$429-'Ratios Calculated fix'!R$428)</f>
        <v>0.10248644927729909</v>
      </c>
      <c r="S167" s="21">
        <f>('Ratios Calculated fix'!S167-'Ratios Calculated fix'!S$428)/('Ratios Calculated fix'!S$429-'Ratios Calculated fix'!S$428)</f>
        <v>0</v>
      </c>
      <c r="T167" s="21">
        <f>('Ratios Calculated fix'!T167-'Ratios Calculated fix'!T$428)/('Ratios Calculated fix'!T$429-'Ratios Calculated fix'!T$428)</f>
        <v>0.10354772834160474</v>
      </c>
      <c r="U167" s="21">
        <f>('Ratios Calculated fix'!U167-'Ratios Calculated fix'!U$428)/('Ratios Calculated fix'!U$429-'Ratios Calculated fix'!U$428)</f>
        <v>0.65464085126241378</v>
      </c>
      <c r="V167" s="21">
        <f>('Ratios Calculated fix'!V167-'Ratios Calculated fix'!V$428)/('Ratios Calculated fix'!V$429-'Ratios Calculated fix'!V$428)</f>
        <v>0.48825282224192584</v>
      </c>
      <c r="W167" s="21">
        <f>('Ratios Calculated fix'!W167-'Ratios Calculated fix'!W$428)/('Ratios Calculated fix'!W$429-'Ratios Calculated fix'!W$428)</f>
        <v>0.63700496562120723</v>
      </c>
      <c r="X167" s="21">
        <f>('Ratios Calculated fix'!X167-'Ratios Calculated fix'!X$428)/('Ratios Calculated fix'!X$429-'Ratios Calculated fix'!X$428)</f>
        <v>0.22379841341543533</v>
      </c>
      <c r="Y167" s="21">
        <f>('Ratios Calculated fix'!Y167-'Ratios Calculated fix'!Y$428)/('Ratios Calculated fix'!Y$429-'Ratios Calculated fix'!Y$428)</f>
        <v>0.52039897763166076</v>
      </c>
      <c r="Z167" s="21">
        <f>('Ratios Calculated fix'!Z167-'Ratios Calculated fix'!Z$428)/('Ratios Calculated fix'!Z$429-'Ratios Calculated fix'!Z$428)</f>
        <v>0.77620158658456462</v>
      </c>
      <c r="AA167" s="21">
        <f>('Ratios Calculated fix'!AA167-'Ratios Calculated fix'!AA$428)/('Ratios Calculated fix'!AA$429-'Ratios Calculated fix'!AA$428)</f>
        <v>0.78809492344449839</v>
      </c>
      <c r="AB167" s="21">
        <f>('Ratios Calculated fix'!AB167-'Ratios Calculated fix'!AB$428)/('Ratios Calculated fix'!AB$429-'Ratios Calculated fix'!AB$428)</f>
        <v>0.87013435963693875</v>
      </c>
      <c r="AC167" s="21">
        <f>('Ratios Calculated fix'!AC167-'Ratios Calculated fix'!AC$428)/('Ratios Calculated fix'!AC$429-'Ratios Calculated fix'!AC$428)</f>
        <v>0.48013600965798087</v>
      </c>
      <c r="AD167" s="21">
        <f>('Ratios Calculated fix'!AD167-'Ratios Calculated fix'!AD$428)/('Ratios Calculated fix'!AD$429-'Ratios Calculated fix'!AD$428)</f>
        <v>0.46250550009520763</v>
      </c>
      <c r="AE167" s="21">
        <f>('Ratios Calculated fix'!AE167-'Ratios Calculated fix'!AE$428)/('Ratios Calculated fix'!AE$429-'Ratios Calculated fix'!AE$428)</f>
        <v>0.52585876499413498</v>
      </c>
      <c r="AF167" s="21">
        <f>('Ratios Calculated fix'!AF167-'Ratios Calculated fix'!AF$428)/('Ratios Calculated fix'!AF$429-'Ratios Calculated fix'!AF$428)</f>
        <v>0.41226131786747178</v>
      </c>
      <c r="AG167" s="21" t="e">
        <f>('Ratios Calculated fix'!AG167-'Ratios Calculated fix'!AG$428)/('Ratios Calculated fix'!AG$429-'Ratios Calculated fix'!AG$428)</f>
        <v>#DIV/0!</v>
      </c>
      <c r="AH167" s="21" t="e">
        <f>('Ratios Calculated fix'!AH167-'Ratios Calculated fix'!AH$428)/('Ratios Calculated fix'!AH$429-'Ratios Calculated fix'!AH$428)</f>
        <v>#DIV/0!</v>
      </c>
      <c r="AI167" s="21">
        <f>('Ratios Calculated fix'!AI167-'Ratios Calculated fix'!AI$428)/('Ratios Calculated fix'!AI$429-'Ratios Calculated fix'!AI$428)</f>
        <v>0.98719567168134781</v>
      </c>
      <c r="AJ167" s="21">
        <f>('Ratios Calculated fix'!AJ167-'Ratios Calculated fix'!AJ$428)/('Ratios Calculated fix'!AJ$429-'Ratios Calculated fix'!AJ$428)</f>
        <v>0.15677418913662303</v>
      </c>
      <c r="AK167" s="21" t="e">
        <f>('Ratios Calculated fix'!AK167-'Ratios Calculated fix'!AK$428)/('Ratios Calculated fix'!AK$429-'Ratios Calculated fix'!AK$428)</f>
        <v>#DIV/0!</v>
      </c>
      <c r="AL167" s="21" t="e">
        <f>('Ratios Calculated fix'!AL167-'Ratios Calculated fix'!AL$428)/('Ratios Calculated fix'!AL$429-'Ratios Calculated fix'!AL$428)</f>
        <v>#DIV/0!</v>
      </c>
      <c r="AM167" s="21">
        <f>('Ratios Calculated fix'!AM167-'Ratios Calculated fix'!AM$428)/('Ratios Calculated fix'!AM$429-'Ratios Calculated fix'!AM$428)</f>
        <v>0.31403634805917408</v>
      </c>
      <c r="AN167" s="21">
        <f>('Ratios Calculated fix'!AN167-'Ratios Calculated fix'!AN$428)/('Ratios Calculated fix'!AN$429-'Ratios Calculated fix'!AN$428)</f>
        <v>0.27558725087445135</v>
      </c>
      <c r="AO167" s="21">
        <f>('Ratios Calculated fix'!AO167-'Ratios Calculated fix'!AO$428)/('Ratios Calculated fix'!AO$429-'Ratios Calculated fix'!AO$428)</f>
        <v>0.13660129966021245</v>
      </c>
      <c r="AP167" s="21">
        <f>('Ratios Calculated fix'!AP167-'Ratios Calculated fix'!AP$428)/('Ratios Calculated fix'!AP$429-'Ratios Calculated fix'!AP$428)</f>
        <v>0.57554494229825814</v>
      </c>
      <c r="AQ167" s="21">
        <f>('Ratios Calculated fix'!AQ167-'Ratios Calculated fix'!AQ$428)/('Ratios Calculated fix'!AQ$429-'Ratios Calculated fix'!AQ$428)</f>
        <v>0.60708383890120332</v>
      </c>
      <c r="AR167" s="21">
        <f>('Ratios Calculated fix'!AR167-'Ratios Calculated fix'!AR$428)/('Ratios Calculated fix'!AR$429-'Ratios Calculated fix'!AR$428)</f>
        <v>0.32606230112099205</v>
      </c>
      <c r="AS167" s="21">
        <f>('Ratios Calculated fix'!AS167-'Ratios Calculated fix'!AS$428)/('Ratios Calculated fix'!AS$429-'Ratios Calculated fix'!AS$428)</f>
        <v>0.62596654493353254</v>
      </c>
      <c r="AT167" s="21">
        <f>('Ratios Calculated fix'!AT167-'Ratios Calculated fix'!AT$428)/('Ratios Calculated fix'!AT$429-'Ratios Calculated fix'!AT$428)</f>
        <v>0.4126625257804975</v>
      </c>
      <c r="AU167" s="21">
        <f>('Ratios Calculated fix'!AU167-'Ratios Calculated fix'!AU$428)/('Ratios Calculated fix'!AU$429-'Ratios Calculated fix'!AU$428)</f>
        <v>0.58322581271703722</v>
      </c>
      <c r="AV167" s="21" t="e">
        <f>('Ratios Calculated fix'!AV167-'Ratios Calculated fix'!AV$428)/('Ratios Calculated fix'!AV$429-'Ratios Calculated fix'!AV$428)</f>
        <v>#DIV/0!</v>
      </c>
      <c r="AW167" s="21" t="e">
        <f>('Ratios Calculated fix'!AW167-'Ratios Calculated fix'!AW$428)/('Ratios Calculated fix'!AW$429-'Ratios Calculated fix'!AW$428)</f>
        <v>#DIV/0!</v>
      </c>
      <c r="AX167" s="21" t="e">
        <f>('Ratios Calculated fix'!AX167-'Ratios Calculated fix'!AX$428)/('Ratios Calculated fix'!AX$429-'Ratios Calculated fix'!AX$428)</f>
        <v>#DIV/0!</v>
      </c>
      <c r="AY167" s="21">
        <f>('Ratios Calculated fix'!AY167-'Ratios Calculated fix'!AY$428)/('Ratios Calculated fix'!AY$429-'Ratios Calculated fix'!AY$428)</f>
        <v>0.25166329252618996</v>
      </c>
      <c r="AZ167" s="21">
        <f>('Ratios Calculated fix'!AZ167-'Ratios Calculated fix'!AZ$428)/('Ratios Calculated fix'!AZ$429-'Ratios Calculated fix'!AZ$428)</f>
        <v>0.76255130507476832</v>
      </c>
      <c r="BA167" s="21">
        <f>('Ratios Calculated fix'!BA167-'Ratios Calculated fix'!BA$428)/('Ratios Calculated fix'!BA$429-'Ratios Calculated fix'!BA$428)</f>
        <v>0.74251507208499123</v>
      </c>
      <c r="BB167" s="21" t="e">
        <f>('Ratios Calculated fix'!BB167-'Ratios Calculated fix'!BB$428)/('Ratios Calculated fix'!BB$429-'Ratios Calculated fix'!BB$428)</f>
        <v>#DIV/0!</v>
      </c>
      <c r="BC167" s="21">
        <f>('Ratios Calculated fix'!BC167-'Ratios Calculated fix'!BC$428)/('Ratios Calculated fix'!BC$429-'Ratios Calculated fix'!BC$428)</f>
        <v>0.2581955784279249</v>
      </c>
    </row>
    <row r="168" spans="1:55" x14ac:dyDescent="0.2">
      <c r="A168" s="3" t="s">
        <v>550</v>
      </c>
      <c r="B168" s="3" t="s">
        <v>551</v>
      </c>
      <c r="C168" s="3" t="s">
        <v>15</v>
      </c>
      <c r="D168" s="3">
        <v>234391</v>
      </c>
      <c r="E168" s="3" t="s">
        <v>16</v>
      </c>
      <c r="F168" s="3">
        <v>2019</v>
      </c>
      <c r="G168" s="3" t="s">
        <v>17</v>
      </c>
      <c r="H168" s="4">
        <v>43830</v>
      </c>
      <c r="I168" s="4">
        <v>43871</v>
      </c>
      <c r="J168" s="4">
        <v>43871</v>
      </c>
      <c r="K168" s="5">
        <v>288754000</v>
      </c>
      <c r="L168" s="5">
        <v>290746000</v>
      </c>
      <c r="M168" s="3" t="s">
        <v>552</v>
      </c>
      <c r="N168" s="20">
        <f>('Ratios Calculated fix'!N168-'Ratios Calculated fix'!N$428)/('Ratios Calculated fix'!N$429-'Ratios Calculated fix'!N$428)</f>
        <v>4.3741873917283618E-2</v>
      </c>
      <c r="O168" s="21">
        <f>('Ratios Calculated fix'!O168-'Ratios Calculated fix'!O$428)/('Ratios Calculated fix'!O$429-'Ratios Calculated fix'!O$428)</f>
        <v>3.0894218588560684E-2</v>
      </c>
      <c r="P168" s="21">
        <f>('Ratios Calculated fix'!P168-'Ratios Calculated fix'!P$428)/('Ratios Calculated fix'!P$429-'Ratios Calculated fix'!P$428)</f>
        <v>2.0528270142875026E-2</v>
      </c>
      <c r="Q168" s="21">
        <f>('Ratios Calculated fix'!Q168-'Ratios Calculated fix'!Q$428)/('Ratios Calculated fix'!Q$429-'Ratios Calculated fix'!Q$428)</f>
        <v>0.26440728918700274</v>
      </c>
      <c r="R168" s="21">
        <f>('Ratios Calculated fix'!R168-'Ratios Calculated fix'!R$428)/('Ratios Calculated fix'!R$429-'Ratios Calculated fix'!R$428)</f>
        <v>3.0145604736796786E-2</v>
      </c>
      <c r="S168" s="21">
        <f>('Ratios Calculated fix'!S168-'Ratios Calculated fix'!S$428)/('Ratios Calculated fix'!S$429-'Ratios Calculated fix'!S$428)</f>
        <v>8.277760852127357E-5</v>
      </c>
      <c r="T168" s="21">
        <f>('Ratios Calculated fix'!T168-'Ratios Calculated fix'!T$428)/('Ratios Calculated fix'!T$429-'Ratios Calculated fix'!T$428)</f>
        <v>3.0442474126012697E-2</v>
      </c>
      <c r="U168" s="21">
        <f>('Ratios Calculated fix'!U168-'Ratios Calculated fix'!U$428)/('Ratios Calculated fix'!U$429-'Ratios Calculated fix'!U$428)</f>
        <v>0.64511858716501214</v>
      </c>
      <c r="V168" s="21">
        <f>('Ratios Calculated fix'!V168-'Ratios Calculated fix'!V$428)/('Ratios Calculated fix'!V$429-'Ratios Calculated fix'!V$428)</f>
        <v>0.48827567278770956</v>
      </c>
      <c r="W168" s="21">
        <f>('Ratios Calculated fix'!W168-'Ratios Calculated fix'!W$428)/('Ratios Calculated fix'!W$429-'Ratios Calculated fix'!W$428)</f>
        <v>0.62697654240962941</v>
      </c>
      <c r="X168" s="21">
        <f>('Ratios Calculated fix'!X168-'Ratios Calculated fix'!X$428)/('Ratios Calculated fix'!X$429-'Ratios Calculated fix'!X$428)</f>
        <v>0.42226846144458635</v>
      </c>
      <c r="Y168" s="21">
        <f>('Ratios Calculated fix'!Y168-'Ratios Calculated fix'!Y$428)/('Ratios Calculated fix'!Y$429-'Ratios Calculated fix'!Y$428)</f>
        <v>0.47243243332351476</v>
      </c>
      <c r="Z168" s="21">
        <f>('Ratios Calculated fix'!Z168-'Ratios Calculated fix'!Z$428)/('Ratios Calculated fix'!Z$429-'Ratios Calculated fix'!Z$428)</f>
        <v>0.57773153855541348</v>
      </c>
      <c r="AA168" s="21">
        <f>('Ratios Calculated fix'!AA168-'Ratios Calculated fix'!AA$428)/('Ratios Calculated fix'!AA$429-'Ratios Calculated fix'!AA$428)</f>
        <v>0.55178432718781423</v>
      </c>
      <c r="AB168" s="21">
        <f>('Ratios Calculated fix'!AB168-'Ratios Calculated fix'!AB$428)/('Ratios Calculated fix'!AB$429-'Ratios Calculated fix'!AB$428)</f>
        <v>0.86141805873748212</v>
      </c>
      <c r="AC168" s="21">
        <f>('Ratios Calculated fix'!AC168-'Ratios Calculated fix'!AC$428)/('Ratios Calculated fix'!AC$429-'Ratios Calculated fix'!AC$428)</f>
        <v>0.17527302279255433</v>
      </c>
      <c r="AD168" s="21">
        <f>('Ratios Calculated fix'!AD168-'Ratios Calculated fix'!AD$428)/('Ratios Calculated fix'!AD$429-'Ratios Calculated fix'!AD$428)</f>
        <v>0.40908294719067662</v>
      </c>
      <c r="AE168" s="21">
        <f>('Ratios Calculated fix'!AE168-'Ratios Calculated fix'!AE$428)/('Ratios Calculated fix'!AE$429-'Ratios Calculated fix'!AE$428)</f>
        <v>0.46511847609502438</v>
      </c>
      <c r="AF168" s="21">
        <f>('Ratios Calculated fix'!AF168-'Ratios Calculated fix'!AF$428)/('Ratios Calculated fix'!AF$429-'Ratios Calculated fix'!AF$428)</f>
        <v>0.39316316010766317</v>
      </c>
      <c r="AG168" s="21" t="e">
        <f>('Ratios Calculated fix'!AG168-'Ratios Calculated fix'!AG$428)/('Ratios Calculated fix'!AG$429-'Ratios Calculated fix'!AG$428)</f>
        <v>#DIV/0!</v>
      </c>
      <c r="AH168" s="21" t="e">
        <f>('Ratios Calculated fix'!AH168-'Ratios Calculated fix'!AH$428)/('Ratios Calculated fix'!AH$429-'Ratios Calculated fix'!AH$428)</f>
        <v>#DIV/0!</v>
      </c>
      <c r="AI168" s="21">
        <f>('Ratios Calculated fix'!AI168-'Ratios Calculated fix'!AI$428)/('Ratios Calculated fix'!AI$429-'Ratios Calculated fix'!AI$428)</f>
        <v>0.98566135814989264</v>
      </c>
      <c r="AJ168" s="21">
        <f>('Ratios Calculated fix'!AJ168-'Ratios Calculated fix'!AJ$428)/('Ratios Calculated fix'!AJ$429-'Ratios Calculated fix'!AJ$428)</f>
        <v>9.1588823912037792E-2</v>
      </c>
      <c r="AK168" s="21" t="e">
        <f>('Ratios Calculated fix'!AK168-'Ratios Calculated fix'!AK$428)/('Ratios Calculated fix'!AK$429-'Ratios Calculated fix'!AK$428)</f>
        <v>#DIV/0!</v>
      </c>
      <c r="AL168" s="21" t="e">
        <f>('Ratios Calculated fix'!AL168-'Ratios Calculated fix'!AL$428)/('Ratios Calculated fix'!AL$429-'Ratios Calculated fix'!AL$428)</f>
        <v>#DIV/0!</v>
      </c>
      <c r="AM168" s="21">
        <f>('Ratios Calculated fix'!AM168-'Ratios Calculated fix'!AM$428)/('Ratios Calculated fix'!AM$429-'Ratios Calculated fix'!AM$428)</f>
        <v>0.31335043855955108</v>
      </c>
      <c r="AN168" s="21">
        <f>('Ratios Calculated fix'!AN168-'Ratios Calculated fix'!AN$428)/('Ratios Calculated fix'!AN$429-'Ratios Calculated fix'!AN$428)</f>
        <v>0.27868161323195645</v>
      </c>
      <c r="AO168" s="21">
        <f>('Ratios Calculated fix'!AO168-'Ratios Calculated fix'!AO$428)/('Ratios Calculated fix'!AO$429-'Ratios Calculated fix'!AO$428)</f>
        <v>0.19487986660714235</v>
      </c>
      <c r="AP168" s="21">
        <f>('Ratios Calculated fix'!AP168-'Ratios Calculated fix'!AP$428)/('Ratios Calculated fix'!AP$429-'Ratios Calculated fix'!AP$428)</f>
        <v>0.57628280068104643</v>
      </c>
      <c r="AQ168" s="21">
        <f>('Ratios Calculated fix'!AQ168-'Ratios Calculated fix'!AQ$428)/('Ratios Calculated fix'!AQ$429-'Ratios Calculated fix'!AQ$428)</f>
        <v>0.57942090477778885</v>
      </c>
      <c r="AR168" s="21">
        <f>('Ratios Calculated fix'!AR168-'Ratios Calculated fix'!AR$428)/('Ratios Calculated fix'!AR$429-'Ratios Calculated fix'!AR$428)</f>
        <v>0.27381431363875458</v>
      </c>
      <c r="AS168" s="21">
        <f>('Ratios Calculated fix'!AS168-'Ratios Calculated fix'!AS$428)/('Ratios Calculated fix'!AS$429-'Ratios Calculated fix'!AS$428)</f>
        <v>0.5909827257507938</v>
      </c>
      <c r="AT168" s="21">
        <f>('Ratios Calculated fix'!AT168-'Ratios Calculated fix'!AT$428)/('Ratios Calculated fix'!AT$429-'Ratios Calculated fix'!AT$428)</f>
        <v>0.40767379684299204</v>
      </c>
      <c r="AU168" s="21">
        <f>('Ratios Calculated fix'!AU168-'Ratios Calculated fix'!AU$428)/('Ratios Calculated fix'!AU$429-'Ratios Calculated fix'!AU$428)</f>
        <v>0.63381239476801288</v>
      </c>
      <c r="AV168" s="21" t="e">
        <f>('Ratios Calculated fix'!AV168-'Ratios Calculated fix'!AV$428)/('Ratios Calculated fix'!AV$429-'Ratios Calculated fix'!AV$428)</f>
        <v>#DIV/0!</v>
      </c>
      <c r="AW168" s="21" t="e">
        <f>('Ratios Calculated fix'!AW168-'Ratios Calculated fix'!AW$428)/('Ratios Calculated fix'!AW$429-'Ratios Calculated fix'!AW$428)</f>
        <v>#DIV/0!</v>
      </c>
      <c r="AX168" s="21" t="e">
        <f>('Ratios Calculated fix'!AX168-'Ratios Calculated fix'!AX$428)/('Ratios Calculated fix'!AX$429-'Ratios Calculated fix'!AX$428)</f>
        <v>#DIV/0!</v>
      </c>
      <c r="AY168" s="21">
        <f>('Ratios Calculated fix'!AY168-'Ratios Calculated fix'!AY$428)/('Ratios Calculated fix'!AY$429-'Ratios Calculated fix'!AY$428)</f>
        <v>0.21640651627327009</v>
      </c>
      <c r="AZ168" s="21">
        <f>('Ratios Calculated fix'!AZ168-'Ratios Calculated fix'!AZ$428)/('Ratios Calculated fix'!AZ$429-'Ratios Calculated fix'!AZ$428)</f>
        <v>0.74016432364422313</v>
      </c>
      <c r="BA168" s="21">
        <f>('Ratios Calculated fix'!BA168-'Ratios Calculated fix'!BA$428)/('Ratios Calculated fix'!BA$429-'Ratios Calculated fix'!BA$428)</f>
        <v>0.74399647322257578</v>
      </c>
      <c r="BB168" s="21" t="e">
        <f>('Ratios Calculated fix'!BB168-'Ratios Calculated fix'!BB$428)/('Ratios Calculated fix'!BB$429-'Ratios Calculated fix'!BB$428)</f>
        <v>#DIV/0!</v>
      </c>
      <c r="BC168" s="21">
        <f>('Ratios Calculated fix'!BC168-'Ratios Calculated fix'!BC$428)/('Ratios Calculated fix'!BC$429-'Ratios Calculated fix'!BC$428)</f>
        <v>0.28543256666253103</v>
      </c>
    </row>
    <row r="169" spans="1:55" x14ac:dyDescent="0.2">
      <c r="A169" s="3" t="s">
        <v>553</v>
      </c>
      <c r="B169" s="3" t="s">
        <v>554</v>
      </c>
      <c r="C169" s="3" t="s">
        <v>15</v>
      </c>
      <c r="D169" s="3">
        <v>244314</v>
      </c>
      <c r="E169" s="3" t="s">
        <v>16</v>
      </c>
      <c r="F169" s="3">
        <v>2019</v>
      </c>
      <c r="G169" s="3" t="s">
        <v>17</v>
      </c>
      <c r="H169" s="4">
        <v>43830</v>
      </c>
      <c r="I169" s="4">
        <v>43885</v>
      </c>
      <c r="J169" s="4">
        <v>43885</v>
      </c>
      <c r="K169" s="5">
        <v>8731000000</v>
      </c>
      <c r="L169" s="5">
        <v>8716000000</v>
      </c>
      <c r="M169" s="3" t="s">
        <v>555</v>
      </c>
      <c r="N169" s="20">
        <f>('Ratios Calculated fix'!N169-'Ratios Calculated fix'!N$428)/('Ratios Calculated fix'!N$429-'Ratios Calculated fix'!N$428)</f>
        <v>3.2979310919954437E-2</v>
      </c>
      <c r="O169" s="21">
        <f>('Ratios Calculated fix'!O169-'Ratios Calculated fix'!O$428)/('Ratios Calculated fix'!O$429-'Ratios Calculated fix'!O$428)</f>
        <v>2.8092060422841972E-2</v>
      </c>
      <c r="P169" s="21">
        <f>('Ratios Calculated fix'!P169-'Ratios Calculated fix'!P$428)/('Ratios Calculated fix'!P$429-'Ratios Calculated fix'!P$428)</f>
        <v>5.1921692013619791E-2</v>
      </c>
      <c r="Q169" s="21">
        <f>('Ratios Calculated fix'!Q169-'Ratios Calculated fix'!Q$428)/('Ratios Calculated fix'!Q$429-'Ratios Calculated fix'!Q$428)</f>
        <v>0.26893834050247672</v>
      </c>
      <c r="R169" s="21">
        <f>('Ratios Calculated fix'!R169-'Ratios Calculated fix'!R$428)/('Ratios Calculated fix'!R$429-'Ratios Calculated fix'!R$428)</f>
        <v>9.3092446824633926E-2</v>
      </c>
      <c r="S169" s="21">
        <f>('Ratios Calculated fix'!S169-'Ratios Calculated fix'!S$428)/('Ratios Calculated fix'!S$429-'Ratios Calculated fix'!S$428)</f>
        <v>9.2248056590721106E-2</v>
      </c>
      <c r="T169" s="21">
        <f>('Ratios Calculated fix'!T169-'Ratios Calculated fix'!T$428)/('Ratios Calculated fix'!T$429-'Ratios Calculated fix'!T$428)</f>
        <v>7.7008535108935863E-2</v>
      </c>
      <c r="U169" s="21">
        <f>('Ratios Calculated fix'!U169-'Ratios Calculated fix'!U$428)/('Ratios Calculated fix'!U$429-'Ratios Calculated fix'!U$428)</f>
        <v>0.66112242749587347</v>
      </c>
      <c r="V169" s="21">
        <f>('Ratios Calculated fix'!V169-'Ratios Calculated fix'!V$428)/('Ratios Calculated fix'!V$429-'Ratios Calculated fix'!V$428)</f>
        <v>0.52503042041818693</v>
      </c>
      <c r="W169" s="21">
        <f>('Ratios Calculated fix'!W169-'Ratios Calculated fix'!W$428)/('Ratios Calculated fix'!W$429-'Ratios Calculated fix'!W$428)</f>
        <v>0.63989252271030117</v>
      </c>
      <c r="X169" s="21">
        <f>('Ratios Calculated fix'!X169-'Ratios Calculated fix'!X$428)/('Ratios Calculated fix'!X$429-'Ratios Calculated fix'!X$428)</f>
        <v>0.32136538553351107</v>
      </c>
      <c r="Y169" s="21">
        <f>('Ratios Calculated fix'!Y169-'Ratios Calculated fix'!Y$428)/('Ratios Calculated fix'!Y$429-'Ratios Calculated fix'!Y$428)</f>
        <v>0.44946247490934271</v>
      </c>
      <c r="Z169" s="21">
        <f>('Ratios Calculated fix'!Z169-'Ratios Calculated fix'!Z$428)/('Ratios Calculated fix'!Z$429-'Ratios Calculated fix'!Z$428)</f>
        <v>0.67863461446648887</v>
      </c>
      <c r="AA169" s="21">
        <f>('Ratios Calculated fix'!AA169-'Ratios Calculated fix'!AA$428)/('Ratios Calculated fix'!AA$429-'Ratios Calculated fix'!AA$428)</f>
        <v>0.36060996564574732</v>
      </c>
      <c r="AB169" s="21">
        <f>('Ratios Calculated fix'!AB169-'Ratios Calculated fix'!AB$428)/('Ratios Calculated fix'!AB$429-'Ratios Calculated fix'!AB$428)</f>
        <v>0.8373707925502577</v>
      </c>
      <c r="AC169" s="21">
        <f>('Ratios Calculated fix'!AC169-'Ratios Calculated fix'!AC$428)/('Ratios Calculated fix'!AC$429-'Ratios Calculated fix'!AC$428)</f>
        <v>0.22397452843644988</v>
      </c>
      <c r="AD169" s="21">
        <f>('Ratios Calculated fix'!AD169-'Ratios Calculated fix'!AD$428)/('Ratios Calculated fix'!AD$429-'Ratios Calculated fix'!AD$428)</f>
        <v>0.35673437911994405</v>
      </c>
      <c r="AE169" s="21">
        <f>('Ratios Calculated fix'!AE169-'Ratios Calculated fix'!AE$428)/('Ratios Calculated fix'!AE$429-'Ratios Calculated fix'!AE$428)</f>
        <v>0.40559928475736429</v>
      </c>
      <c r="AF169" s="21">
        <f>('Ratios Calculated fix'!AF169-'Ratios Calculated fix'!AF$428)/('Ratios Calculated fix'!AF$429-'Ratios Calculated fix'!AF$428)</f>
        <v>0.34914720407624633</v>
      </c>
      <c r="AG169" s="21" t="e">
        <f>('Ratios Calculated fix'!AG169-'Ratios Calculated fix'!AG$428)/('Ratios Calculated fix'!AG$429-'Ratios Calculated fix'!AG$428)</f>
        <v>#DIV/0!</v>
      </c>
      <c r="AH169" s="21" t="e">
        <f>('Ratios Calculated fix'!AH169-'Ratios Calculated fix'!AH$428)/('Ratios Calculated fix'!AH$429-'Ratios Calculated fix'!AH$428)</f>
        <v>#DIV/0!</v>
      </c>
      <c r="AI169" s="21">
        <f>('Ratios Calculated fix'!AI169-'Ratios Calculated fix'!AI$428)/('Ratios Calculated fix'!AI$429-'Ratios Calculated fix'!AI$428)</f>
        <v>0.98402297032350905</v>
      </c>
      <c r="AJ169" s="21">
        <f>('Ratios Calculated fix'!AJ169-'Ratios Calculated fix'!AJ$428)/('Ratios Calculated fix'!AJ$429-'Ratios Calculated fix'!AJ$428)</f>
        <v>5.9101870408559583E-2</v>
      </c>
      <c r="AK169" s="21" t="e">
        <f>('Ratios Calculated fix'!AK169-'Ratios Calculated fix'!AK$428)/('Ratios Calculated fix'!AK$429-'Ratios Calculated fix'!AK$428)</f>
        <v>#DIV/0!</v>
      </c>
      <c r="AL169" s="21" t="e">
        <f>('Ratios Calculated fix'!AL169-'Ratios Calculated fix'!AL$428)/('Ratios Calculated fix'!AL$429-'Ratios Calculated fix'!AL$428)</f>
        <v>#DIV/0!</v>
      </c>
      <c r="AM169" s="21">
        <f>('Ratios Calculated fix'!AM169-'Ratios Calculated fix'!AM$428)/('Ratios Calculated fix'!AM$429-'Ratios Calculated fix'!AM$428)</f>
        <v>0.30189967743655027</v>
      </c>
      <c r="AN169" s="21">
        <f>('Ratios Calculated fix'!AN169-'Ratios Calculated fix'!AN$428)/('Ratios Calculated fix'!AN$429-'Ratios Calculated fix'!AN$428)</f>
        <v>0.27456340168986398</v>
      </c>
      <c r="AO169" s="21">
        <f>('Ratios Calculated fix'!AO169-'Ratios Calculated fix'!AO$428)/('Ratios Calculated fix'!AO$429-'Ratios Calculated fix'!AO$428)</f>
        <v>6.4118240346335467E-2</v>
      </c>
      <c r="AP169" s="21">
        <f>('Ratios Calculated fix'!AP169-'Ratios Calculated fix'!AP$428)/('Ratios Calculated fix'!AP$429-'Ratios Calculated fix'!AP$428)</f>
        <v>0.5828738736604735</v>
      </c>
      <c r="AQ169" s="21">
        <f>('Ratios Calculated fix'!AQ169-'Ratios Calculated fix'!AQ$428)/('Ratios Calculated fix'!AQ$429-'Ratios Calculated fix'!AQ$428)</f>
        <v>0.41128499272335178</v>
      </c>
      <c r="AR169" s="21">
        <f>('Ratios Calculated fix'!AR169-'Ratios Calculated fix'!AR$428)/('Ratios Calculated fix'!AR$429-'Ratios Calculated fix'!AR$428)</f>
        <v>0.23565441878710802</v>
      </c>
      <c r="AS169" s="21">
        <f>('Ratios Calculated fix'!AS169-'Ratios Calculated fix'!AS$428)/('Ratios Calculated fix'!AS$429-'Ratios Calculated fix'!AS$428)</f>
        <v>0.57441268224120123</v>
      </c>
      <c r="AT169" s="21">
        <f>('Ratios Calculated fix'!AT169-'Ratios Calculated fix'!AT$428)/('Ratios Calculated fix'!AT$429-'Ratios Calculated fix'!AT$428)</f>
        <v>0.24346663308359812</v>
      </c>
      <c r="AU169" s="21">
        <f>('Ratios Calculated fix'!AU169-'Ratios Calculated fix'!AU$428)/('Ratios Calculated fix'!AU$429-'Ratios Calculated fix'!AU$428)</f>
        <v>0.62041648227289459</v>
      </c>
      <c r="AV169" s="21" t="e">
        <f>('Ratios Calculated fix'!AV169-'Ratios Calculated fix'!AV$428)/('Ratios Calculated fix'!AV$429-'Ratios Calculated fix'!AV$428)</f>
        <v>#DIV/0!</v>
      </c>
      <c r="AW169" s="21" t="e">
        <f>('Ratios Calculated fix'!AW169-'Ratios Calculated fix'!AW$428)/('Ratios Calculated fix'!AW$429-'Ratios Calculated fix'!AW$428)</f>
        <v>#DIV/0!</v>
      </c>
      <c r="AX169" s="21" t="e">
        <f>('Ratios Calculated fix'!AX169-'Ratios Calculated fix'!AX$428)/('Ratios Calculated fix'!AX$429-'Ratios Calculated fix'!AX$428)</f>
        <v>#DIV/0!</v>
      </c>
      <c r="AY169" s="21">
        <f>('Ratios Calculated fix'!AY169-'Ratios Calculated fix'!AY$428)/('Ratios Calculated fix'!AY$429-'Ratios Calculated fix'!AY$428)</f>
        <v>0.47781644923704669</v>
      </c>
      <c r="AZ169" s="21">
        <f>('Ratios Calculated fix'!AZ169-'Ratios Calculated fix'!AZ$428)/('Ratios Calculated fix'!AZ$429-'Ratios Calculated fix'!AZ$428)</f>
        <v>0.8047593625711158</v>
      </c>
      <c r="BA169" s="21">
        <f>('Ratios Calculated fix'!BA169-'Ratios Calculated fix'!BA$428)/('Ratios Calculated fix'!BA$429-'Ratios Calculated fix'!BA$428)</f>
        <v>0.7409779849135415</v>
      </c>
      <c r="BB169" s="21" t="e">
        <f>('Ratios Calculated fix'!BB169-'Ratios Calculated fix'!BB$428)/('Ratios Calculated fix'!BB$429-'Ratios Calculated fix'!BB$428)</f>
        <v>#DIV/0!</v>
      </c>
      <c r="BC169" s="21">
        <f>('Ratios Calculated fix'!BC169-'Ratios Calculated fix'!BC$428)/('Ratios Calculated fix'!BC$429-'Ratios Calculated fix'!BC$428)</f>
        <v>0.17427184624479786</v>
      </c>
    </row>
    <row r="170" spans="1:55" x14ac:dyDescent="0.2">
      <c r="A170" s="3" t="s">
        <v>565</v>
      </c>
      <c r="B170" s="3" t="s">
        <v>566</v>
      </c>
      <c r="C170" s="3" t="s">
        <v>24</v>
      </c>
      <c r="D170" s="3">
        <v>239284</v>
      </c>
      <c r="E170" s="3" t="s">
        <v>16</v>
      </c>
      <c r="F170" s="3">
        <v>2019</v>
      </c>
      <c r="G170" s="3" t="s">
        <v>17</v>
      </c>
      <c r="H170" s="4">
        <v>43830</v>
      </c>
      <c r="I170" s="4">
        <v>43886</v>
      </c>
      <c r="J170" s="4">
        <v>43886</v>
      </c>
      <c r="K170" s="5">
        <v>1267000000</v>
      </c>
      <c r="L170" s="5">
        <v>1281000000</v>
      </c>
      <c r="M170" s="3" t="s">
        <v>567</v>
      </c>
      <c r="N170" s="20">
        <f>('Ratios Calculated fix'!N170-'Ratios Calculated fix'!N$428)/('Ratios Calculated fix'!N$429-'Ratios Calculated fix'!N$428)</f>
        <v>8.6137441643007226E-2</v>
      </c>
      <c r="O170" s="21">
        <f>('Ratios Calculated fix'!O170-'Ratios Calculated fix'!O$428)/('Ratios Calculated fix'!O$429-'Ratios Calculated fix'!O$428)</f>
        <v>8.3952667634507538E-2</v>
      </c>
      <c r="P170" s="21">
        <f>('Ratios Calculated fix'!P170-'Ratios Calculated fix'!P$428)/('Ratios Calculated fix'!P$429-'Ratios Calculated fix'!P$428)</f>
        <v>0.19764294383384587</v>
      </c>
      <c r="Q170" s="21">
        <f>('Ratios Calculated fix'!Q170-'Ratios Calculated fix'!Q$428)/('Ratios Calculated fix'!Q$429-'Ratios Calculated fix'!Q$428)</f>
        <v>0.26561684890282916</v>
      </c>
      <c r="R170" s="21">
        <f>('Ratios Calculated fix'!R170-'Ratios Calculated fix'!R$428)/('Ratios Calculated fix'!R$429-'Ratios Calculated fix'!R$428)</f>
        <v>0.1266192874232335</v>
      </c>
      <c r="S170" s="21">
        <f>('Ratios Calculated fix'!S170-'Ratios Calculated fix'!S$428)/('Ratios Calculated fix'!S$429-'Ratios Calculated fix'!S$428)</f>
        <v>5.6693034698617112E-2</v>
      </c>
      <c r="T170" s="21">
        <f>('Ratios Calculated fix'!T170-'Ratios Calculated fix'!T$428)/('Ratios Calculated fix'!T$429-'Ratios Calculated fix'!T$428)</f>
        <v>0.11745330657971759</v>
      </c>
      <c r="U170" s="21">
        <f>('Ratios Calculated fix'!U170-'Ratios Calculated fix'!U$428)/('Ratios Calculated fix'!U$429-'Ratios Calculated fix'!U$428)</f>
        <v>0.66222516196007053</v>
      </c>
      <c r="V170" s="21">
        <f>('Ratios Calculated fix'!V170-'Ratios Calculated fix'!V$428)/('Ratios Calculated fix'!V$429-'Ratios Calculated fix'!V$428)</f>
        <v>0.5057587996912708</v>
      </c>
      <c r="W170" s="21">
        <f>('Ratios Calculated fix'!W170-'Ratios Calculated fix'!W$428)/('Ratios Calculated fix'!W$429-'Ratios Calculated fix'!W$428)</f>
        <v>0.64311653466032603</v>
      </c>
      <c r="X170" s="21">
        <f>('Ratios Calculated fix'!X170-'Ratios Calculated fix'!X$428)/('Ratios Calculated fix'!X$429-'Ratios Calculated fix'!X$428)</f>
        <v>0.36501251171210747</v>
      </c>
      <c r="Y170" s="21">
        <f>('Ratios Calculated fix'!Y170-'Ratios Calculated fix'!Y$428)/('Ratios Calculated fix'!Y$429-'Ratios Calculated fix'!Y$428)</f>
        <v>0.46179465305129813</v>
      </c>
      <c r="Z170" s="21">
        <f>('Ratios Calculated fix'!Z170-'Ratios Calculated fix'!Z$428)/('Ratios Calculated fix'!Z$429-'Ratios Calculated fix'!Z$428)</f>
        <v>0.63498748828789253</v>
      </c>
      <c r="AA170" s="21">
        <f>('Ratios Calculated fix'!AA170-'Ratios Calculated fix'!AA$428)/('Ratios Calculated fix'!AA$429-'Ratios Calculated fix'!AA$428)</f>
        <v>9.604811610664217E-2</v>
      </c>
      <c r="AB170" s="21">
        <f>('Ratios Calculated fix'!AB170-'Ratios Calculated fix'!AB$428)/('Ratios Calculated fix'!AB$429-'Ratios Calculated fix'!AB$428)</f>
        <v>0.85312972996897529</v>
      </c>
      <c r="AC170" s="21">
        <f>('Ratios Calculated fix'!AC170-'Ratios Calculated fix'!AC$428)/('Ratios Calculated fix'!AC$429-'Ratios Calculated fix'!AC$428)</f>
        <v>0.82745162831796748</v>
      </c>
      <c r="AD170" s="21">
        <f>('Ratios Calculated fix'!AD170-'Ratios Calculated fix'!AD$428)/('Ratios Calculated fix'!AD$429-'Ratios Calculated fix'!AD$428)</f>
        <v>0.72490372743870779</v>
      </c>
      <c r="AE170" s="21">
        <f>('Ratios Calculated fix'!AE170-'Ratios Calculated fix'!AE$428)/('Ratios Calculated fix'!AE$429-'Ratios Calculated fix'!AE$428)</f>
        <v>0.82419988253565368</v>
      </c>
      <c r="AF170" s="21">
        <f>('Ratios Calculated fix'!AF170-'Ratios Calculated fix'!AF$428)/('Ratios Calculated fix'!AF$429-'Ratios Calculated fix'!AF$428)</f>
        <v>0.41843757245199453</v>
      </c>
      <c r="AG170" s="21" t="e">
        <f>('Ratios Calculated fix'!AG170-'Ratios Calculated fix'!AG$428)/('Ratios Calculated fix'!AG$429-'Ratios Calculated fix'!AG$428)</f>
        <v>#DIV/0!</v>
      </c>
      <c r="AH170" s="21" t="e">
        <f>('Ratios Calculated fix'!AH170-'Ratios Calculated fix'!AH$428)/('Ratios Calculated fix'!AH$429-'Ratios Calculated fix'!AH$428)</f>
        <v>#DIV/0!</v>
      </c>
      <c r="AI170" s="21">
        <f>('Ratios Calculated fix'!AI170-'Ratios Calculated fix'!AI$428)/('Ratios Calculated fix'!AI$429-'Ratios Calculated fix'!AI$428)</f>
        <v>0.98689196497794607</v>
      </c>
      <c r="AJ170" s="21">
        <f>('Ratios Calculated fix'!AJ170-'Ratios Calculated fix'!AJ$428)/('Ratios Calculated fix'!AJ$429-'Ratios Calculated fix'!AJ$428)</f>
        <v>0.19939329010692636</v>
      </c>
      <c r="AK170" s="21" t="e">
        <f>('Ratios Calculated fix'!AK170-'Ratios Calculated fix'!AK$428)/('Ratios Calculated fix'!AK$429-'Ratios Calculated fix'!AK$428)</f>
        <v>#DIV/0!</v>
      </c>
      <c r="AL170" s="21" t="e">
        <f>('Ratios Calculated fix'!AL170-'Ratios Calculated fix'!AL$428)/('Ratios Calculated fix'!AL$429-'Ratios Calculated fix'!AL$428)</f>
        <v>#DIV/0!</v>
      </c>
      <c r="AM170" s="21">
        <f>('Ratios Calculated fix'!AM170-'Ratios Calculated fix'!AM$428)/('Ratios Calculated fix'!AM$429-'Ratios Calculated fix'!AM$428)</f>
        <v>0.31233968495897801</v>
      </c>
      <c r="AN170" s="21">
        <f>('Ratios Calculated fix'!AN170-'Ratios Calculated fix'!AN$428)/('Ratios Calculated fix'!AN$429-'Ratios Calculated fix'!AN$428)</f>
        <v>0.27405954131928251</v>
      </c>
      <c r="AO170" s="21">
        <f>('Ratios Calculated fix'!AO170-'Ratios Calculated fix'!AO$428)/('Ratios Calculated fix'!AO$429-'Ratios Calculated fix'!AO$428)</f>
        <v>7.5407702466239304E-2</v>
      </c>
      <c r="AP170" s="21">
        <f>('Ratios Calculated fix'!AP170-'Ratios Calculated fix'!AP$428)/('Ratios Calculated fix'!AP$429-'Ratios Calculated fix'!AP$428)</f>
        <v>0.5726315689832967</v>
      </c>
      <c r="AQ170" s="21">
        <f>('Ratios Calculated fix'!AQ170-'Ratios Calculated fix'!AQ$428)/('Ratios Calculated fix'!AQ$429-'Ratios Calculated fix'!AQ$428)</f>
        <v>0.55030046960311096</v>
      </c>
      <c r="AR170" s="21">
        <f>('Ratios Calculated fix'!AR170-'Ratios Calculated fix'!AR$428)/('Ratios Calculated fix'!AR$429-'Ratios Calculated fix'!AR$428)</f>
        <v>0.60216276085520704</v>
      </c>
      <c r="AS170" s="21">
        <f>('Ratios Calculated fix'!AS170-'Ratios Calculated fix'!AS$428)/('Ratios Calculated fix'!AS$429-'Ratios Calculated fix'!AS$428)</f>
        <v>0.63429023024554876</v>
      </c>
      <c r="AT170" s="21">
        <f>('Ratios Calculated fix'!AT170-'Ratios Calculated fix'!AT$428)/('Ratios Calculated fix'!AT$429-'Ratios Calculated fix'!AT$428)</f>
        <v>0.52737628586524932</v>
      </c>
      <c r="AU170" s="21">
        <f>('Ratios Calculated fix'!AU170-'Ratios Calculated fix'!AU$428)/('Ratios Calculated fix'!AU$429-'Ratios Calculated fix'!AU$428)</f>
        <v>0.57848894147471841</v>
      </c>
      <c r="AV170" s="21" t="e">
        <f>('Ratios Calculated fix'!AV170-'Ratios Calculated fix'!AV$428)/('Ratios Calculated fix'!AV$429-'Ratios Calculated fix'!AV$428)</f>
        <v>#DIV/0!</v>
      </c>
      <c r="AW170" s="21" t="e">
        <f>('Ratios Calculated fix'!AW170-'Ratios Calculated fix'!AW$428)/('Ratios Calculated fix'!AW$429-'Ratios Calculated fix'!AW$428)</f>
        <v>#DIV/0!</v>
      </c>
      <c r="AX170" s="21" t="e">
        <f>('Ratios Calculated fix'!AX170-'Ratios Calculated fix'!AX$428)/('Ratios Calculated fix'!AX$429-'Ratios Calculated fix'!AX$428)</f>
        <v>#DIV/0!</v>
      </c>
      <c r="AY170" s="21">
        <f>('Ratios Calculated fix'!AY170-'Ratios Calculated fix'!AY$428)/('Ratios Calculated fix'!AY$429-'Ratios Calculated fix'!AY$428)</f>
        <v>0.24096910165944591</v>
      </c>
      <c r="AZ170" s="21">
        <f>('Ratios Calculated fix'!AZ170-'Ratios Calculated fix'!AZ$428)/('Ratios Calculated fix'!AZ$429-'Ratios Calculated fix'!AZ$428)</f>
        <v>0.74377246939734654</v>
      </c>
      <c r="BA170" s="21">
        <f>('Ratios Calculated fix'!BA170-'Ratios Calculated fix'!BA$428)/('Ratios Calculated fix'!BA$429-'Ratios Calculated fix'!BA$428)</f>
        <v>0.74209671659011589</v>
      </c>
      <c r="BB170" s="21" t="e">
        <f>('Ratios Calculated fix'!BB170-'Ratios Calculated fix'!BB$428)/('Ratios Calculated fix'!BB$429-'Ratios Calculated fix'!BB$428)</f>
        <v>#DIV/0!</v>
      </c>
      <c r="BC170" s="21">
        <f>('Ratios Calculated fix'!BC170-'Ratios Calculated fix'!BC$428)/('Ratios Calculated fix'!BC$429-'Ratios Calculated fix'!BC$428)</f>
        <v>0.32157799302780415</v>
      </c>
    </row>
    <row r="171" spans="1:55" x14ac:dyDescent="0.2">
      <c r="A171" s="3" t="s">
        <v>556</v>
      </c>
      <c r="B171" s="3" t="s">
        <v>557</v>
      </c>
      <c r="C171" s="3" t="s">
        <v>91</v>
      </c>
      <c r="D171" s="3">
        <v>78526</v>
      </c>
      <c r="E171" s="3" t="s">
        <v>16</v>
      </c>
      <c r="F171" s="3">
        <v>2020</v>
      </c>
      <c r="G171" s="3" t="s">
        <v>17</v>
      </c>
      <c r="H171" s="4">
        <v>43982</v>
      </c>
      <c r="I171" s="4">
        <v>44014</v>
      </c>
      <c r="J171" s="4">
        <v>44014</v>
      </c>
      <c r="K171" s="5">
        <v>611100000</v>
      </c>
      <c r="L171" s="5">
        <v>616600000</v>
      </c>
      <c r="M171" s="3" t="s">
        <v>558</v>
      </c>
      <c r="N171" s="20">
        <f>('Ratios Calculated fix'!N171-'Ratios Calculated fix'!N$428)/('Ratios Calculated fix'!N$429-'Ratios Calculated fix'!N$428)</f>
        <v>1.716292845381967E-2</v>
      </c>
      <c r="O171" s="21">
        <f>('Ratios Calculated fix'!O171-'Ratios Calculated fix'!O$428)/('Ratios Calculated fix'!O$429-'Ratios Calculated fix'!O$428)</f>
        <v>1.0064569210579907E-2</v>
      </c>
      <c r="P171" s="21">
        <f>('Ratios Calculated fix'!P171-'Ratios Calculated fix'!P$428)/('Ratios Calculated fix'!P$429-'Ratios Calculated fix'!P$428)</f>
        <v>4.8989349609790686E-3</v>
      </c>
      <c r="Q171" s="21">
        <f>('Ratios Calculated fix'!Q171-'Ratios Calculated fix'!Q$428)/('Ratios Calculated fix'!Q$429-'Ratios Calculated fix'!Q$428)</f>
        <v>0.2699051513654207</v>
      </c>
      <c r="R171" s="21">
        <f>('Ratios Calculated fix'!R171-'Ratios Calculated fix'!R$428)/('Ratios Calculated fix'!R$429-'Ratios Calculated fix'!R$428)</f>
        <v>0.13704630465354933</v>
      </c>
      <c r="S171" s="21">
        <f>('Ratios Calculated fix'!S171-'Ratios Calculated fix'!S$428)/('Ratios Calculated fix'!S$429-'Ratios Calculated fix'!S$428)</f>
        <v>0.14919565883846525</v>
      </c>
      <c r="T171" s="21">
        <f>('Ratios Calculated fix'!T171-'Ratios Calculated fix'!T$428)/('Ratios Calculated fix'!T$429-'Ratios Calculated fix'!T$428)</f>
        <v>0.11089334046898028</v>
      </c>
      <c r="U171" s="21">
        <f>('Ratios Calculated fix'!U171-'Ratios Calculated fix'!U$428)/('Ratios Calculated fix'!U$429-'Ratios Calculated fix'!U$428)</f>
        <v>0.67285614104790414</v>
      </c>
      <c r="V171" s="21">
        <f>('Ratios Calculated fix'!V171-'Ratios Calculated fix'!V$428)/('Ratios Calculated fix'!V$429-'Ratios Calculated fix'!V$428)</f>
        <v>0.55163895388559858</v>
      </c>
      <c r="W171" s="21">
        <f>('Ratios Calculated fix'!W171-'Ratios Calculated fix'!W$428)/('Ratios Calculated fix'!W$429-'Ratios Calculated fix'!W$428)</f>
        <v>0.64939860193273236</v>
      </c>
      <c r="X171" s="21">
        <f>('Ratios Calculated fix'!X171-'Ratios Calculated fix'!X$428)/('Ratios Calculated fix'!X$429-'Ratios Calculated fix'!X$428)</f>
        <v>0.10549210539176507</v>
      </c>
      <c r="Y171" s="21">
        <f>('Ratios Calculated fix'!Y171-'Ratios Calculated fix'!Y$428)/('Ratios Calculated fix'!Y$429-'Ratios Calculated fix'!Y$428)</f>
        <v>0.49594913685220343</v>
      </c>
      <c r="Z171" s="21">
        <f>('Ratios Calculated fix'!Z171-'Ratios Calculated fix'!Z$428)/('Ratios Calculated fix'!Z$429-'Ratios Calculated fix'!Z$428)</f>
        <v>0.89450789460823488</v>
      </c>
      <c r="AA171" s="21">
        <f>('Ratios Calculated fix'!AA171-'Ratios Calculated fix'!AA$428)/('Ratios Calculated fix'!AA$429-'Ratios Calculated fix'!AA$428)</f>
        <v>0.74546634580280424</v>
      </c>
      <c r="AB171" s="21">
        <f>('Ratios Calculated fix'!AB171-'Ratios Calculated fix'!AB$428)/('Ratios Calculated fix'!AB$429-'Ratios Calculated fix'!AB$428)</f>
        <v>0.83403688239359453</v>
      </c>
      <c r="AC171" s="21">
        <f>('Ratios Calculated fix'!AC171-'Ratios Calculated fix'!AC$428)/('Ratios Calculated fix'!AC$429-'Ratios Calculated fix'!AC$428)</f>
        <v>0.3247694706069098</v>
      </c>
      <c r="AD171" s="21">
        <f>('Ratios Calculated fix'!AD171-'Ratios Calculated fix'!AD$428)/('Ratios Calculated fix'!AD$429-'Ratios Calculated fix'!AD$428)</f>
        <v>0.43636067610303153</v>
      </c>
      <c r="AE171" s="21">
        <f>('Ratios Calculated fix'!AE171-'Ratios Calculated fix'!AE$428)/('Ratios Calculated fix'!AE$429-'Ratios Calculated fix'!AE$428)</f>
        <v>0.49613266475817103</v>
      </c>
      <c r="AF171" s="21">
        <f>('Ratios Calculated fix'!AF171-'Ratios Calculated fix'!AF$428)/('Ratios Calculated fix'!AF$429-'Ratios Calculated fix'!AF$428)</f>
        <v>0.40572149186099016</v>
      </c>
      <c r="AG171" s="21" t="e">
        <f>('Ratios Calculated fix'!AG171-'Ratios Calculated fix'!AG$428)/('Ratios Calculated fix'!AG$429-'Ratios Calculated fix'!AG$428)</f>
        <v>#DIV/0!</v>
      </c>
      <c r="AH171" s="21" t="e">
        <f>('Ratios Calculated fix'!AH171-'Ratios Calculated fix'!AH$428)/('Ratios Calculated fix'!AH$429-'Ratios Calculated fix'!AH$428)</f>
        <v>#DIV/0!</v>
      </c>
      <c r="AI171" s="21">
        <f>('Ratios Calculated fix'!AI171-'Ratios Calculated fix'!AI$428)/('Ratios Calculated fix'!AI$429-'Ratios Calculated fix'!AI$428)</f>
        <v>0.9890981913546204</v>
      </c>
      <c r="AJ171" s="21">
        <f>('Ratios Calculated fix'!AJ171-'Ratios Calculated fix'!AJ$428)/('Ratios Calculated fix'!AJ$429-'Ratios Calculated fix'!AJ$428)</f>
        <v>0.1054619201541111</v>
      </c>
      <c r="AK171" s="21" t="e">
        <f>('Ratios Calculated fix'!AK171-'Ratios Calculated fix'!AK$428)/('Ratios Calculated fix'!AK$429-'Ratios Calculated fix'!AK$428)</f>
        <v>#DIV/0!</v>
      </c>
      <c r="AL171" s="21" t="e">
        <f>('Ratios Calculated fix'!AL171-'Ratios Calculated fix'!AL$428)/('Ratios Calculated fix'!AL$429-'Ratios Calculated fix'!AL$428)</f>
        <v>#DIV/0!</v>
      </c>
      <c r="AM171" s="21">
        <f>('Ratios Calculated fix'!AM171-'Ratios Calculated fix'!AM$428)/('Ratios Calculated fix'!AM$429-'Ratios Calculated fix'!AM$428)</f>
        <v>0.31592256086928172</v>
      </c>
      <c r="AN171" s="21">
        <f>('Ratios Calculated fix'!AN171-'Ratios Calculated fix'!AN$428)/('Ratios Calculated fix'!AN$429-'Ratios Calculated fix'!AN$428)</f>
        <v>0.27776638907143431</v>
      </c>
      <c r="AO171" s="21">
        <f>('Ratios Calculated fix'!AO171-'Ratios Calculated fix'!AO$428)/('Ratios Calculated fix'!AO$429-'Ratios Calculated fix'!AO$428)</f>
        <v>0.10864592123428481</v>
      </c>
      <c r="AP171" s="21">
        <f>('Ratios Calculated fix'!AP171-'Ratios Calculated fix'!AP$428)/('Ratios Calculated fix'!AP$429-'Ratios Calculated fix'!AP$428)</f>
        <v>0.56775477490535287</v>
      </c>
      <c r="AQ171" s="21">
        <f>('Ratios Calculated fix'!AQ171-'Ratios Calculated fix'!AQ$428)/('Ratios Calculated fix'!AQ$429-'Ratios Calculated fix'!AQ$428)</f>
        <v>0.5566131919262256</v>
      </c>
      <c r="AR171" s="21">
        <f>('Ratios Calculated fix'!AR171-'Ratios Calculated fix'!AR$428)/('Ratios Calculated fix'!AR$429-'Ratios Calculated fix'!AR$428)</f>
        <v>0.32977156440791638</v>
      </c>
      <c r="AS171" s="21">
        <f>('Ratios Calculated fix'!AS171-'Ratios Calculated fix'!AS$428)/('Ratios Calculated fix'!AS$429-'Ratios Calculated fix'!AS$428)</f>
        <v>0.67938750870860809</v>
      </c>
      <c r="AT171" s="21">
        <f>('Ratios Calculated fix'!AT171-'Ratios Calculated fix'!AT$428)/('Ratios Calculated fix'!AT$429-'Ratios Calculated fix'!AT$428)</f>
        <v>0.37407156746511239</v>
      </c>
      <c r="AU171" s="21">
        <f>('Ratios Calculated fix'!AU171-'Ratios Calculated fix'!AU$428)/('Ratios Calculated fix'!AU$429-'Ratios Calculated fix'!AU$428)</f>
        <v>0.53754251693990329</v>
      </c>
      <c r="AV171" s="21" t="e">
        <f>('Ratios Calculated fix'!AV171-'Ratios Calculated fix'!AV$428)/('Ratios Calculated fix'!AV$429-'Ratios Calculated fix'!AV$428)</f>
        <v>#DIV/0!</v>
      </c>
      <c r="AW171" s="21" t="e">
        <f>('Ratios Calculated fix'!AW171-'Ratios Calculated fix'!AW$428)/('Ratios Calculated fix'!AW$429-'Ratios Calculated fix'!AW$428)</f>
        <v>#DIV/0!</v>
      </c>
      <c r="AX171" s="21" t="e">
        <f>('Ratios Calculated fix'!AX171-'Ratios Calculated fix'!AX$428)/('Ratios Calculated fix'!AX$429-'Ratios Calculated fix'!AX$428)</f>
        <v>#DIV/0!</v>
      </c>
      <c r="AY171" s="21">
        <f>('Ratios Calculated fix'!AY171-'Ratios Calculated fix'!AY$428)/('Ratios Calculated fix'!AY$429-'Ratios Calculated fix'!AY$428)</f>
        <v>0.30211854235627539</v>
      </c>
      <c r="AZ171" s="21">
        <f>('Ratios Calculated fix'!AZ171-'Ratios Calculated fix'!AZ$428)/('Ratios Calculated fix'!AZ$429-'Ratios Calculated fix'!AZ$428)</f>
        <v>0.80066737571451185</v>
      </c>
      <c r="BA171" s="21">
        <f>('Ratios Calculated fix'!BA171-'Ratios Calculated fix'!BA$428)/('Ratios Calculated fix'!BA$429-'Ratios Calculated fix'!BA$428)</f>
        <v>0.74030096868913753</v>
      </c>
      <c r="BB171" s="21" t="e">
        <f>('Ratios Calculated fix'!BB171-'Ratios Calculated fix'!BB$428)/('Ratios Calculated fix'!BB$429-'Ratios Calculated fix'!BB$428)</f>
        <v>#DIV/0!</v>
      </c>
      <c r="BC171" s="21">
        <f>('Ratios Calculated fix'!BC171-'Ratios Calculated fix'!BC$428)/('Ratios Calculated fix'!BC$429-'Ratios Calculated fix'!BC$428)</f>
        <v>0.23144733299891773</v>
      </c>
    </row>
    <row r="172" spans="1:55" x14ac:dyDescent="0.2">
      <c r="A172" s="3" t="s">
        <v>340</v>
      </c>
      <c r="B172" s="3" t="s">
        <v>341</v>
      </c>
      <c r="C172" s="3" t="s">
        <v>34</v>
      </c>
      <c r="D172" s="3">
        <v>261761</v>
      </c>
      <c r="E172" s="3" t="s">
        <v>16</v>
      </c>
      <c r="F172" s="3">
        <v>2019</v>
      </c>
      <c r="G172" s="3" t="s">
        <v>17</v>
      </c>
      <c r="H172" s="4">
        <v>43830</v>
      </c>
      <c r="I172" s="4">
        <v>43879</v>
      </c>
      <c r="J172" s="4">
        <v>43879</v>
      </c>
      <c r="K172" s="5">
        <v>764000000</v>
      </c>
      <c r="L172" s="5">
        <v>1002000000</v>
      </c>
      <c r="M172" s="3" t="s">
        <v>342</v>
      </c>
      <c r="N172" s="20">
        <f>('Ratios Calculated fix'!N172-'Ratios Calculated fix'!N$428)/('Ratios Calculated fix'!N$429-'Ratios Calculated fix'!N$428)</f>
        <v>8.6632242264916032E-2</v>
      </c>
      <c r="O172" s="21">
        <f>('Ratios Calculated fix'!O172-'Ratios Calculated fix'!O$428)/('Ratios Calculated fix'!O$429-'Ratios Calculated fix'!O$428)</f>
        <v>6.9701560942143526E-2</v>
      </c>
      <c r="P172" s="21">
        <f>('Ratios Calculated fix'!P172-'Ratios Calculated fix'!P$428)/('Ratios Calculated fix'!P$429-'Ratios Calculated fix'!P$428)</f>
        <v>0.12126893806429659</v>
      </c>
      <c r="Q172" s="21">
        <f>('Ratios Calculated fix'!Q172-'Ratios Calculated fix'!Q$428)/('Ratios Calculated fix'!Q$429-'Ratios Calculated fix'!Q$428)</f>
        <v>0.26001004711829717</v>
      </c>
      <c r="R172" s="21">
        <f>('Ratios Calculated fix'!R172-'Ratios Calculated fix'!R$428)/('Ratios Calculated fix'!R$429-'Ratios Calculated fix'!R$428)</f>
        <v>4.9484739637184173E-2</v>
      </c>
      <c r="S172" s="21">
        <f>('Ratios Calculated fix'!S172-'Ratios Calculated fix'!S$428)/('Ratios Calculated fix'!S$429-'Ratios Calculated fix'!S$428)</f>
        <v>1.9995055682360766E-2</v>
      </c>
      <c r="T172" s="21">
        <f>('Ratios Calculated fix'!T172-'Ratios Calculated fix'!T$428)/('Ratios Calculated fix'!T$429-'Ratios Calculated fix'!T$428)</f>
        <v>4.6301980889918458E-2</v>
      </c>
      <c r="U172" s="21">
        <f>('Ratios Calculated fix'!U172-'Ratios Calculated fix'!U$428)/('Ratios Calculated fix'!U$429-'Ratios Calculated fix'!U$428)</f>
        <v>0.64481235853504582</v>
      </c>
      <c r="V172" s="21">
        <f>('Ratios Calculated fix'!V172-'Ratios Calculated fix'!V$428)/('Ratios Calculated fix'!V$429-'Ratios Calculated fix'!V$428)</f>
        <v>0.49139268212153714</v>
      </c>
      <c r="W172" s="21">
        <f>('Ratios Calculated fix'!W172-'Ratios Calculated fix'!W$428)/('Ratios Calculated fix'!W$429-'Ratios Calculated fix'!W$428)</f>
        <v>0.62632045224659205</v>
      </c>
      <c r="X172" s="21">
        <f>('Ratios Calculated fix'!X172-'Ratios Calculated fix'!X$428)/('Ratios Calculated fix'!X$429-'Ratios Calculated fix'!X$428)</f>
        <v>0.25754910214654897</v>
      </c>
      <c r="Y172" s="21">
        <f>('Ratios Calculated fix'!Y172-'Ratios Calculated fix'!Y$428)/('Ratios Calculated fix'!Y$429-'Ratios Calculated fix'!Y$428)</f>
        <v>0.48668236253976566</v>
      </c>
      <c r="Z172" s="21">
        <f>('Ratios Calculated fix'!Z172-'Ratios Calculated fix'!Z$428)/('Ratios Calculated fix'!Z$429-'Ratios Calculated fix'!Z$428)</f>
        <v>0.74245089785345098</v>
      </c>
      <c r="AA172" s="21">
        <f>('Ratios Calculated fix'!AA172-'Ratios Calculated fix'!AA$428)/('Ratios Calculated fix'!AA$429-'Ratios Calculated fix'!AA$428)</f>
        <v>0.10000591763362709</v>
      </c>
      <c r="AB172" s="21">
        <f>('Ratios Calculated fix'!AB172-'Ratios Calculated fix'!AB$428)/('Ratios Calculated fix'!AB$429-'Ratios Calculated fix'!AB$428)</f>
        <v>0.92066815221504494</v>
      </c>
      <c r="AC172" s="21">
        <f>('Ratios Calculated fix'!AC172-'Ratios Calculated fix'!AC$428)/('Ratios Calculated fix'!AC$429-'Ratios Calculated fix'!AC$428)</f>
        <v>0.38017739258834127</v>
      </c>
      <c r="AD172" s="21">
        <f>('Ratios Calculated fix'!AD172-'Ratios Calculated fix'!AD$428)/('Ratios Calculated fix'!AD$429-'Ratios Calculated fix'!AD$428)</f>
        <v>0.43527698650792623</v>
      </c>
      <c r="AE172" s="21">
        <f>('Ratios Calculated fix'!AE172-'Ratios Calculated fix'!AE$428)/('Ratios Calculated fix'!AE$429-'Ratios Calculated fix'!AE$428)</f>
        <v>0.4883456595287553</v>
      </c>
      <c r="AF172" s="21">
        <f>('Ratios Calculated fix'!AF172-'Ratios Calculated fix'!AF$428)/('Ratios Calculated fix'!AF$429-'Ratios Calculated fix'!AF$428)</f>
        <v>0.34970570064315243</v>
      </c>
      <c r="AG172" s="21" t="e">
        <f>('Ratios Calculated fix'!AG172-'Ratios Calculated fix'!AG$428)/('Ratios Calculated fix'!AG$429-'Ratios Calculated fix'!AG$428)</f>
        <v>#DIV/0!</v>
      </c>
      <c r="AH172" s="21" t="e">
        <f>('Ratios Calculated fix'!AH172-'Ratios Calculated fix'!AH$428)/('Ratios Calculated fix'!AH$429-'Ratios Calculated fix'!AH$428)</f>
        <v>#DIV/0!</v>
      </c>
      <c r="AI172" s="21">
        <f>('Ratios Calculated fix'!AI172-'Ratios Calculated fix'!AI$428)/('Ratios Calculated fix'!AI$429-'Ratios Calculated fix'!AI$428)</f>
        <v>0.98541055591620996</v>
      </c>
      <c r="AJ172" s="21">
        <f>('Ratios Calculated fix'!AJ172-'Ratios Calculated fix'!AJ$428)/('Ratios Calculated fix'!AJ$429-'Ratios Calculated fix'!AJ$428)</f>
        <v>0.14056336594432903</v>
      </c>
      <c r="AK172" s="21" t="e">
        <f>('Ratios Calculated fix'!AK172-'Ratios Calculated fix'!AK$428)/('Ratios Calculated fix'!AK$429-'Ratios Calculated fix'!AK$428)</f>
        <v>#DIV/0!</v>
      </c>
      <c r="AL172" s="21" t="e">
        <f>('Ratios Calculated fix'!AL172-'Ratios Calculated fix'!AL$428)/('Ratios Calculated fix'!AL$429-'Ratios Calculated fix'!AL$428)</f>
        <v>#DIV/0!</v>
      </c>
      <c r="AM172" s="21">
        <f>('Ratios Calculated fix'!AM172-'Ratios Calculated fix'!AM$428)/('Ratios Calculated fix'!AM$429-'Ratios Calculated fix'!AM$428)</f>
        <v>0.30334583923251957</v>
      </c>
      <c r="AN172" s="21">
        <f>('Ratios Calculated fix'!AN172-'Ratios Calculated fix'!AN$428)/('Ratios Calculated fix'!AN$429-'Ratios Calculated fix'!AN$428)</f>
        <v>0.27202419734483313</v>
      </c>
      <c r="AO172" s="21">
        <f>('Ratios Calculated fix'!AO172-'Ratios Calculated fix'!AO$428)/('Ratios Calculated fix'!AO$429-'Ratios Calculated fix'!AO$428)</f>
        <v>7.4586718692151638E-2</v>
      </c>
      <c r="AP172" s="21">
        <f>('Ratios Calculated fix'!AP172-'Ratios Calculated fix'!AP$428)/('Ratios Calculated fix'!AP$429-'Ratios Calculated fix'!AP$428)</f>
        <v>0.57303173282122966</v>
      </c>
      <c r="AQ172" s="21">
        <f>('Ratios Calculated fix'!AQ172-'Ratios Calculated fix'!AQ$428)/('Ratios Calculated fix'!AQ$429-'Ratios Calculated fix'!AQ$428)</f>
        <v>0.40856386892082286</v>
      </c>
      <c r="AR172" s="21">
        <f>('Ratios Calculated fix'!AR172-'Ratios Calculated fix'!AR$428)/('Ratios Calculated fix'!AR$429-'Ratios Calculated fix'!AR$428)</f>
        <v>0.34719977436825555</v>
      </c>
      <c r="AS172" s="21">
        <f>('Ratios Calculated fix'!AS172-'Ratios Calculated fix'!AS$428)/('Ratios Calculated fix'!AS$429-'Ratios Calculated fix'!AS$428)</f>
        <v>0.57363564515672183</v>
      </c>
      <c r="AT172" s="21">
        <f>('Ratios Calculated fix'!AT172-'Ratios Calculated fix'!AT$428)/('Ratios Calculated fix'!AT$429-'Ratios Calculated fix'!AT$428)</f>
        <v>0.33423755100802593</v>
      </c>
      <c r="AU172" s="21">
        <f>('Ratios Calculated fix'!AU172-'Ratios Calculated fix'!AU$428)/('Ratios Calculated fix'!AU$429-'Ratios Calculated fix'!AU$428)</f>
        <v>0.62061059069794511</v>
      </c>
      <c r="AV172" s="21" t="e">
        <f>('Ratios Calculated fix'!AV172-'Ratios Calculated fix'!AV$428)/('Ratios Calculated fix'!AV$429-'Ratios Calculated fix'!AV$428)</f>
        <v>#DIV/0!</v>
      </c>
      <c r="AW172" s="21" t="e">
        <f>('Ratios Calculated fix'!AW172-'Ratios Calculated fix'!AW$428)/('Ratios Calculated fix'!AW$429-'Ratios Calculated fix'!AW$428)</f>
        <v>#DIV/0!</v>
      </c>
      <c r="AX172" s="21" t="e">
        <f>('Ratios Calculated fix'!AX172-'Ratios Calculated fix'!AX$428)/('Ratios Calculated fix'!AX$429-'Ratios Calculated fix'!AX$428)</f>
        <v>#DIV/0!</v>
      </c>
      <c r="AY172" s="21">
        <f>('Ratios Calculated fix'!AY172-'Ratios Calculated fix'!AY$428)/('Ratios Calculated fix'!AY$429-'Ratios Calculated fix'!AY$428)</f>
        <v>0.25190344235886419</v>
      </c>
      <c r="AZ172" s="21">
        <f>('Ratios Calculated fix'!AZ172-'Ratios Calculated fix'!AZ$428)/('Ratios Calculated fix'!AZ$429-'Ratios Calculated fix'!AZ$428)</f>
        <v>0.7427539251902131</v>
      </c>
      <c r="BA172" s="21">
        <f>('Ratios Calculated fix'!BA172-'Ratios Calculated fix'!BA$428)/('Ratios Calculated fix'!BA$429-'Ratios Calculated fix'!BA$428)</f>
        <v>0.74239875727371341</v>
      </c>
      <c r="BB172" s="21" t="e">
        <f>('Ratios Calculated fix'!BB172-'Ratios Calculated fix'!BB$428)/('Ratios Calculated fix'!BB$429-'Ratios Calculated fix'!BB$428)</f>
        <v>#DIV/0!</v>
      </c>
      <c r="BC172" s="21">
        <f>('Ratios Calculated fix'!BC172-'Ratios Calculated fix'!BC$428)/('Ratios Calculated fix'!BC$429-'Ratios Calculated fix'!BC$428)</f>
        <v>0.19725807306167287</v>
      </c>
    </row>
    <row r="173" spans="1:55" x14ac:dyDescent="0.2">
      <c r="A173" s="3" t="s">
        <v>559</v>
      </c>
      <c r="B173" s="3" t="s">
        <v>560</v>
      </c>
      <c r="C173" s="3" t="s">
        <v>45</v>
      </c>
      <c r="D173" s="3">
        <v>125620</v>
      </c>
      <c r="E173" s="3" t="s">
        <v>16</v>
      </c>
      <c r="F173" s="3">
        <v>2019</v>
      </c>
      <c r="G173" s="3" t="s">
        <v>17</v>
      </c>
      <c r="H173" s="4">
        <v>43830</v>
      </c>
      <c r="I173" s="4">
        <v>43866</v>
      </c>
      <c r="J173" s="4">
        <v>43866</v>
      </c>
      <c r="K173" s="5">
        <v>1431000000</v>
      </c>
      <c r="L173" s="5">
        <v>1440000000</v>
      </c>
      <c r="M173" s="3" t="s">
        <v>561</v>
      </c>
      <c r="N173" s="20">
        <f>('Ratios Calculated fix'!N173-'Ratios Calculated fix'!N$428)/('Ratios Calculated fix'!N$429-'Ratios Calculated fix'!N$428)</f>
        <v>2.7711366098237725E-2</v>
      </c>
      <c r="O173" s="21">
        <f>('Ratios Calculated fix'!O173-'Ratios Calculated fix'!O$428)/('Ratios Calculated fix'!O$429-'Ratios Calculated fix'!O$428)</f>
        <v>2.3310380571231543E-2</v>
      </c>
      <c r="P173" s="21">
        <f>('Ratios Calculated fix'!P173-'Ratios Calculated fix'!P$428)/('Ratios Calculated fix'!P$429-'Ratios Calculated fix'!P$428)</f>
        <v>2.7931887962429201E-2</v>
      </c>
      <c r="Q173" s="21">
        <f>('Ratios Calculated fix'!Q173-'Ratios Calculated fix'!Q$428)/('Ratios Calculated fix'!Q$429-'Ratios Calculated fix'!Q$428)</f>
        <v>0.273741340851961</v>
      </c>
      <c r="R173" s="21">
        <f>('Ratios Calculated fix'!R173-'Ratios Calculated fix'!R$428)/('Ratios Calculated fix'!R$429-'Ratios Calculated fix'!R$428)</f>
        <v>0.11764610314434008</v>
      </c>
      <c r="S173" s="21">
        <f>('Ratios Calculated fix'!S173-'Ratios Calculated fix'!S$428)/('Ratios Calculated fix'!S$429-'Ratios Calculated fix'!S$428)</f>
        <v>0.18407703711372889</v>
      </c>
      <c r="T173" s="21">
        <f>('Ratios Calculated fix'!T173-'Ratios Calculated fix'!T$428)/('Ratios Calculated fix'!T$429-'Ratios Calculated fix'!T$428)</f>
        <v>8.484598661789583E-2</v>
      </c>
      <c r="U173" s="21">
        <f>('Ratios Calculated fix'!U173-'Ratios Calculated fix'!U$428)/('Ratios Calculated fix'!U$429-'Ratios Calculated fix'!U$428)</f>
        <v>0.67506445538277859</v>
      </c>
      <c r="V173" s="21">
        <f>('Ratios Calculated fix'!V173-'Ratios Calculated fix'!V$428)/('Ratios Calculated fix'!V$429-'Ratios Calculated fix'!V$428)</f>
        <v>0.58557114266052868</v>
      </c>
      <c r="W173" s="21">
        <f>('Ratios Calculated fix'!W173-'Ratios Calculated fix'!W$428)/('Ratios Calculated fix'!W$429-'Ratios Calculated fix'!W$428)</f>
        <v>0.64809143707101402</v>
      </c>
      <c r="X173" s="21">
        <f>('Ratios Calculated fix'!X173-'Ratios Calculated fix'!X$428)/('Ratios Calculated fix'!X$429-'Ratios Calculated fix'!X$428)</f>
        <v>0.25956954154107692</v>
      </c>
      <c r="Y173" s="21">
        <f>('Ratios Calculated fix'!Y173-'Ratios Calculated fix'!Y$428)/('Ratios Calculated fix'!Y$429-'Ratios Calculated fix'!Y$428)</f>
        <v>0.43358295298610361</v>
      </c>
      <c r="Z173" s="21">
        <f>('Ratios Calculated fix'!Z173-'Ratios Calculated fix'!Z$428)/('Ratios Calculated fix'!Z$429-'Ratios Calculated fix'!Z$428)</f>
        <v>0.74043045845892297</v>
      </c>
      <c r="AA173" s="21">
        <f>('Ratios Calculated fix'!AA173-'Ratios Calculated fix'!AA$428)/('Ratios Calculated fix'!AA$429-'Ratios Calculated fix'!AA$428)</f>
        <v>0</v>
      </c>
      <c r="AB173" s="21">
        <f>('Ratios Calculated fix'!AB173-'Ratios Calculated fix'!AB$428)/('Ratios Calculated fix'!AB$429-'Ratios Calculated fix'!AB$428)</f>
        <v>0.8240610988525584</v>
      </c>
      <c r="AC173" s="21">
        <f>('Ratios Calculated fix'!AC173-'Ratios Calculated fix'!AC$428)/('Ratios Calculated fix'!AC$429-'Ratios Calculated fix'!AC$428)</f>
        <v>0.10808872798870288</v>
      </c>
      <c r="AD173" s="21">
        <f>('Ratios Calculated fix'!AD173-'Ratios Calculated fix'!AD$428)/('Ratios Calculated fix'!AD$429-'Ratios Calculated fix'!AD$428)</f>
        <v>0.35771233244567596</v>
      </c>
      <c r="AE173" s="21">
        <f>('Ratios Calculated fix'!AE173-'Ratios Calculated fix'!AE$428)/('Ratios Calculated fix'!AE$429-'Ratios Calculated fix'!AE$428)</f>
        <v>0.40671119656811128</v>
      </c>
      <c r="AF173" s="21">
        <f>('Ratios Calculated fix'!AF173-'Ratios Calculated fix'!AF$428)/('Ratios Calculated fix'!AF$429-'Ratios Calculated fix'!AF$428)</f>
        <v>0.3565301585467841</v>
      </c>
      <c r="AG173" s="21" t="e">
        <f>('Ratios Calculated fix'!AG173-'Ratios Calculated fix'!AG$428)/('Ratios Calculated fix'!AG$429-'Ratios Calculated fix'!AG$428)</f>
        <v>#DIV/0!</v>
      </c>
      <c r="AH173" s="21" t="e">
        <f>('Ratios Calculated fix'!AH173-'Ratios Calculated fix'!AH$428)/('Ratios Calculated fix'!AH$429-'Ratios Calculated fix'!AH$428)</f>
        <v>#DIV/0!</v>
      </c>
      <c r="AI173" s="21">
        <f>('Ratios Calculated fix'!AI173-'Ratios Calculated fix'!AI$428)/('Ratios Calculated fix'!AI$429-'Ratios Calculated fix'!AI$428)</f>
        <v>0.98748835288146719</v>
      </c>
      <c r="AJ173" s="21">
        <f>('Ratios Calculated fix'!AJ173-'Ratios Calculated fix'!AJ$428)/('Ratios Calculated fix'!AJ$429-'Ratios Calculated fix'!AJ$428)</f>
        <v>8.1582402180206168E-2</v>
      </c>
      <c r="AK173" s="21" t="e">
        <f>('Ratios Calculated fix'!AK173-'Ratios Calculated fix'!AK$428)/('Ratios Calculated fix'!AK$429-'Ratios Calculated fix'!AK$428)</f>
        <v>#DIV/0!</v>
      </c>
      <c r="AL173" s="21" t="e">
        <f>('Ratios Calculated fix'!AL173-'Ratios Calculated fix'!AL$428)/('Ratios Calculated fix'!AL$429-'Ratios Calculated fix'!AL$428)</f>
        <v>#DIV/0!</v>
      </c>
      <c r="AM173" s="21">
        <f>('Ratios Calculated fix'!AM173-'Ratios Calculated fix'!AM$428)/('Ratios Calculated fix'!AM$429-'Ratios Calculated fix'!AM$428)</f>
        <v>0.3007005242066571</v>
      </c>
      <c r="AN173" s="21">
        <f>('Ratios Calculated fix'!AN173-'Ratios Calculated fix'!AN$428)/('Ratios Calculated fix'!AN$429-'Ratios Calculated fix'!AN$428)</f>
        <v>0.28291074187480253</v>
      </c>
      <c r="AO173" s="21">
        <f>('Ratios Calculated fix'!AO173-'Ratios Calculated fix'!AO$428)/('Ratios Calculated fix'!AO$429-'Ratios Calculated fix'!AO$428)</f>
        <v>0.14856645029665069</v>
      </c>
      <c r="AP173" s="21">
        <f>('Ratios Calculated fix'!AP173-'Ratios Calculated fix'!AP$428)/('Ratios Calculated fix'!AP$429-'Ratios Calculated fix'!AP$428)</f>
        <v>0.55751796632185979</v>
      </c>
      <c r="AQ173" s="21">
        <f>('Ratios Calculated fix'!AQ173-'Ratios Calculated fix'!AQ$428)/('Ratios Calculated fix'!AQ$429-'Ratios Calculated fix'!AQ$428)</f>
        <v>0.40825362818225741</v>
      </c>
      <c r="AR173" s="21">
        <f>('Ratios Calculated fix'!AR173-'Ratios Calculated fix'!AR$428)/('Ratios Calculated fix'!AR$429-'Ratios Calculated fix'!AR$428)</f>
        <v>0.26893958994405859</v>
      </c>
      <c r="AS173" s="21">
        <f>('Ratios Calculated fix'!AS173-'Ratios Calculated fix'!AS$428)/('Ratios Calculated fix'!AS$429-'Ratios Calculated fix'!AS$428)</f>
        <v>0.62520164431245606</v>
      </c>
      <c r="AT173" s="21">
        <f>('Ratios Calculated fix'!AT173-'Ratios Calculated fix'!AT$428)/('Ratios Calculated fix'!AT$429-'Ratios Calculated fix'!AT$428)</f>
        <v>0.35159189013401981</v>
      </c>
      <c r="AU173" s="21">
        <f>('Ratios Calculated fix'!AU173-'Ratios Calculated fix'!AU$428)/('Ratios Calculated fix'!AU$429-'Ratios Calculated fix'!AU$428)</f>
        <v>0.59956901678550456</v>
      </c>
      <c r="AV173" s="21" t="e">
        <f>('Ratios Calculated fix'!AV173-'Ratios Calculated fix'!AV$428)/('Ratios Calculated fix'!AV$429-'Ratios Calculated fix'!AV$428)</f>
        <v>#DIV/0!</v>
      </c>
      <c r="AW173" s="21" t="e">
        <f>('Ratios Calculated fix'!AW173-'Ratios Calculated fix'!AW$428)/('Ratios Calculated fix'!AW$429-'Ratios Calculated fix'!AW$428)</f>
        <v>#DIV/0!</v>
      </c>
      <c r="AX173" s="21" t="e">
        <f>('Ratios Calculated fix'!AX173-'Ratios Calculated fix'!AX$428)/('Ratios Calculated fix'!AX$429-'Ratios Calculated fix'!AX$428)</f>
        <v>#DIV/0!</v>
      </c>
      <c r="AY173" s="21">
        <f>('Ratios Calculated fix'!AY173-'Ratios Calculated fix'!AY$428)/('Ratios Calculated fix'!AY$429-'Ratios Calculated fix'!AY$428)</f>
        <v>0.36247727116480521</v>
      </c>
      <c r="AZ173" s="21">
        <f>('Ratios Calculated fix'!AZ173-'Ratios Calculated fix'!AZ$428)/('Ratios Calculated fix'!AZ$429-'Ratios Calculated fix'!AZ$428)</f>
        <v>0.81450384817356547</v>
      </c>
      <c r="BA173" s="21">
        <f>('Ratios Calculated fix'!BA173-'Ratios Calculated fix'!BA$428)/('Ratios Calculated fix'!BA$429-'Ratios Calculated fix'!BA$428)</f>
        <v>0.74555054674688193</v>
      </c>
      <c r="BB173" s="21" t="e">
        <f>('Ratios Calculated fix'!BB173-'Ratios Calculated fix'!BB$428)/('Ratios Calculated fix'!BB$429-'Ratios Calculated fix'!BB$428)</f>
        <v>#DIV/0!</v>
      </c>
      <c r="BC173" s="21">
        <f>('Ratios Calculated fix'!BC173-'Ratios Calculated fix'!BC$428)/('Ratios Calculated fix'!BC$429-'Ratios Calculated fix'!BC$428)</f>
        <v>0.20208827875421773</v>
      </c>
    </row>
    <row r="174" spans="1:55" x14ac:dyDescent="0.2">
      <c r="A174" s="3" t="s">
        <v>86</v>
      </c>
      <c r="B174" s="3" t="s">
        <v>87</v>
      </c>
      <c r="C174" s="3" t="s">
        <v>38</v>
      </c>
      <c r="D174" s="3">
        <v>18</v>
      </c>
      <c r="E174" s="3" t="s">
        <v>16</v>
      </c>
      <c r="F174" s="3">
        <v>2019</v>
      </c>
      <c r="G174" s="3" t="s">
        <v>17</v>
      </c>
      <c r="H174" s="4">
        <v>43830</v>
      </c>
      <c r="I174" s="4">
        <v>43865</v>
      </c>
      <c r="J174" s="4">
        <v>43865</v>
      </c>
      <c r="K174" s="5">
        <v>688805000</v>
      </c>
      <c r="L174" s="5">
        <v>741678000</v>
      </c>
      <c r="M174" s="3" t="s">
        <v>88</v>
      </c>
      <c r="N174" s="20">
        <f>('Ratios Calculated fix'!N174-'Ratios Calculated fix'!N$428)/('Ratios Calculated fix'!N$429-'Ratios Calculated fix'!N$428)</f>
        <v>0.16246665575833366</v>
      </c>
      <c r="O174" s="21">
        <f>('Ratios Calculated fix'!O174-'Ratios Calculated fix'!O$428)/('Ratios Calculated fix'!O$429-'Ratios Calculated fix'!O$428)</f>
        <v>0.16148374965034087</v>
      </c>
      <c r="P174" s="21">
        <f>('Ratios Calculated fix'!P174-'Ratios Calculated fix'!P$428)/('Ratios Calculated fix'!P$429-'Ratios Calculated fix'!P$428)</f>
        <v>0.37973238454187985</v>
      </c>
      <c r="Q174" s="21">
        <f>('Ratios Calculated fix'!Q174-'Ratios Calculated fix'!Q$428)/('Ratios Calculated fix'!Q$429-'Ratios Calculated fix'!Q$428)</f>
        <v>0.2585134794540907</v>
      </c>
      <c r="R174" s="21">
        <f>('Ratios Calculated fix'!R174-'Ratios Calculated fix'!R$428)/('Ratios Calculated fix'!R$429-'Ratios Calculated fix'!R$428)</f>
        <v>5.3373566151859115E-3</v>
      </c>
      <c r="S174" s="21">
        <f>('Ratios Calculated fix'!S174-'Ratios Calculated fix'!S$428)/('Ratios Calculated fix'!S$429-'Ratios Calculated fix'!S$428)</f>
        <v>0</v>
      </c>
      <c r="T174" s="21">
        <f>('Ratios Calculated fix'!T174-'Ratios Calculated fix'!T$428)/('Ratios Calculated fix'!T$429-'Ratios Calculated fix'!T$428)</f>
        <v>5.3926266033099387E-3</v>
      </c>
      <c r="U174" s="21">
        <f>('Ratios Calculated fix'!U174-'Ratios Calculated fix'!U$428)/('Ratios Calculated fix'!U$429-'Ratios Calculated fix'!U$428)</f>
        <v>0.6408388660648171</v>
      </c>
      <c r="V174" s="21">
        <f>('Ratios Calculated fix'!V174-'Ratios Calculated fix'!V$428)/('Ratios Calculated fix'!V$429-'Ratios Calculated fix'!V$428)</f>
        <v>0.48825282224192584</v>
      </c>
      <c r="W174" s="21">
        <f>('Ratios Calculated fix'!W174-'Ratios Calculated fix'!W$428)/('Ratios Calculated fix'!W$429-'Ratios Calculated fix'!W$428)</f>
        <v>0.62247287672757634</v>
      </c>
      <c r="X174" s="21">
        <f>('Ratios Calculated fix'!X174-'Ratios Calculated fix'!X$428)/('Ratios Calculated fix'!X$429-'Ratios Calculated fix'!X$428)</f>
        <v>0.50963111767733593</v>
      </c>
      <c r="Y174" s="21">
        <f>('Ratios Calculated fix'!Y174-'Ratios Calculated fix'!Y$428)/('Ratios Calculated fix'!Y$429-'Ratios Calculated fix'!Y$428)</f>
        <v>0.51279351368148551</v>
      </c>
      <c r="Z174" s="21">
        <f>('Ratios Calculated fix'!Z174-'Ratios Calculated fix'!Z$428)/('Ratios Calculated fix'!Z$429-'Ratios Calculated fix'!Z$428)</f>
        <v>0.49036888232266401</v>
      </c>
      <c r="AA174" s="21">
        <f>('Ratios Calculated fix'!AA174-'Ratios Calculated fix'!AA$428)/('Ratios Calculated fix'!AA$429-'Ratios Calculated fix'!AA$428)</f>
        <v>0.13777523570388991</v>
      </c>
      <c r="AB174" s="21">
        <f>('Ratios Calculated fix'!AB174-'Ratios Calculated fix'!AB$428)/('Ratios Calculated fix'!AB$429-'Ratios Calculated fix'!AB$428)</f>
        <v>0.96843942041346764</v>
      </c>
      <c r="AC174" s="21">
        <f>('Ratios Calculated fix'!AC174-'Ratios Calculated fix'!AC$428)/('Ratios Calculated fix'!AC$429-'Ratios Calculated fix'!AC$428)</f>
        <v>0.57622566982806711</v>
      </c>
      <c r="AD174" s="21">
        <f>('Ratios Calculated fix'!AD174-'Ratios Calculated fix'!AD$428)/('Ratios Calculated fix'!AD$429-'Ratios Calculated fix'!AD$428)</f>
        <v>0.50681181954627119</v>
      </c>
      <c r="AE174" s="21">
        <f>('Ratios Calculated fix'!AE174-'Ratios Calculated fix'!AE$428)/('Ratios Calculated fix'!AE$429-'Ratios Calculated fix'!AE$428)</f>
        <v>0.57623409333763742</v>
      </c>
      <c r="AF174" s="21">
        <f>('Ratios Calculated fix'!AF174-'Ratios Calculated fix'!AF$428)/('Ratios Calculated fix'!AF$429-'Ratios Calculated fix'!AF$428)</f>
        <v>0.39929676944914616</v>
      </c>
      <c r="AG174" s="21" t="e">
        <f>('Ratios Calculated fix'!AG174-'Ratios Calculated fix'!AG$428)/('Ratios Calculated fix'!AG$429-'Ratios Calculated fix'!AG$428)</f>
        <v>#DIV/0!</v>
      </c>
      <c r="AH174" s="21" t="e">
        <f>('Ratios Calculated fix'!AH174-'Ratios Calculated fix'!AH$428)/('Ratios Calculated fix'!AH$429-'Ratios Calculated fix'!AH$428)</f>
        <v>#DIV/0!</v>
      </c>
      <c r="AI174" s="21">
        <f>('Ratios Calculated fix'!AI174-'Ratios Calculated fix'!AI$428)/('Ratios Calculated fix'!AI$429-'Ratios Calculated fix'!AI$428)</f>
        <v>0.98625556909371248</v>
      </c>
      <c r="AJ174" s="21">
        <f>('Ratios Calculated fix'!AJ174-'Ratios Calculated fix'!AJ$428)/('Ratios Calculated fix'!AJ$429-'Ratios Calculated fix'!AJ$428)</f>
        <v>0.27492872067564483</v>
      </c>
      <c r="AK174" s="21" t="e">
        <f>('Ratios Calculated fix'!AK174-'Ratios Calculated fix'!AK$428)/('Ratios Calculated fix'!AK$429-'Ratios Calculated fix'!AK$428)</f>
        <v>#DIV/0!</v>
      </c>
      <c r="AL174" s="21" t="e">
        <f>('Ratios Calculated fix'!AL174-'Ratios Calculated fix'!AL$428)/('Ratios Calculated fix'!AL$429-'Ratios Calculated fix'!AL$428)</f>
        <v>#DIV/0!</v>
      </c>
      <c r="AM174" s="21">
        <f>('Ratios Calculated fix'!AM174-'Ratios Calculated fix'!AM$428)/('Ratios Calculated fix'!AM$429-'Ratios Calculated fix'!AM$428)</f>
        <v>0.30735030231579785</v>
      </c>
      <c r="AN174" s="21">
        <f>('Ratios Calculated fix'!AN174-'Ratios Calculated fix'!AN$428)/('Ratios Calculated fix'!AN$429-'Ratios Calculated fix'!AN$428)</f>
        <v>0.27229935588499621</v>
      </c>
      <c r="AO174" s="21">
        <f>('Ratios Calculated fix'!AO174-'Ratios Calculated fix'!AO$428)/('Ratios Calculated fix'!AO$429-'Ratios Calculated fix'!AO$428)</f>
        <v>0.11981256913557342</v>
      </c>
      <c r="AP174" s="21">
        <f>('Ratios Calculated fix'!AP174-'Ratios Calculated fix'!AP$428)/('Ratios Calculated fix'!AP$429-'Ratios Calculated fix'!AP$428)</f>
        <v>0.57248487055294395</v>
      </c>
      <c r="AQ174" s="21">
        <f>('Ratios Calculated fix'!AQ174-'Ratios Calculated fix'!AQ$428)/('Ratios Calculated fix'!AQ$429-'Ratios Calculated fix'!AQ$428)</f>
        <v>0.54747997637529966</v>
      </c>
      <c r="AR174" s="21">
        <f>('Ratios Calculated fix'!AR174-'Ratios Calculated fix'!AR$428)/('Ratios Calculated fix'!AR$429-'Ratios Calculated fix'!AR$428)</f>
        <v>0.48227094593077041</v>
      </c>
      <c r="AS174" s="21">
        <f>('Ratios Calculated fix'!AS174-'Ratios Calculated fix'!AS$428)/('Ratios Calculated fix'!AS$429-'Ratios Calculated fix'!AS$428)</f>
        <v>0.59419822650417808</v>
      </c>
      <c r="AT174" s="21">
        <f>('Ratios Calculated fix'!AT174-'Ratios Calculated fix'!AT$428)/('Ratios Calculated fix'!AT$429-'Ratios Calculated fix'!AT$428)</f>
        <v>0.56486394263264827</v>
      </c>
      <c r="AU174" s="21">
        <f>('Ratios Calculated fix'!AU174-'Ratios Calculated fix'!AU$428)/('Ratios Calculated fix'!AU$429-'Ratios Calculated fix'!AU$428)</f>
        <v>0.62856452299635579</v>
      </c>
      <c r="AV174" s="21" t="e">
        <f>('Ratios Calculated fix'!AV174-'Ratios Calculated fix'!AV$428)/('Ratios Calculated fix'!AV$429-'Ratios Calculated fix'!AV$428)</f>
        <v>#DIV/0!</v>
      </c>
      <c r="AW174" s="21" t="e">
        <f>('Ratios Calculated fix'!AW174-'Ratios Calculated fix'!AW$428)/('Ratios Calculated fix'!AW$429-'Ratios Calculated fix'!AW$428)</f>
        <v>#DIV/0!</v>
      </c>
      <c r="AX174" s="21" t="e">
        <f>('Ratios Calculated fix'!AX174-'Ratios Calculated fix'!AX$428)/('Ratios Calculated fix'!AX$429-'Ratios Calculated fix'!AX$428)</f>
        <v>#DIV/0!</v>
      </c>
      <c r="AY174" s="21">
        <f>('Ratios Calculated fix'!AY174-'Ratios Calculated fix'!AY$428)/('Ratios Calculated fix'!AY$429-'Ratios Calculated fix'!AY$428)</f>
        <v>0.20230846656260298</v>
      </c>
      <c r="AZ174" s="21">
        <f>('Ratios Calculated fix'!AZ174-'Ratios Calculated fix'!AZ$428)/('Ratios Calculated fix'!AZ$429-'Ratios Calculated fix'!AZ$428)</f>
        <v>0.70042791578883634</v>
      </c>
      <c r="BA174" s="21">
        <f>('Ratios Calculated fix'!BA174-'Ratios Calculated fix'!BA$428)/('Ratios Calculated fix'!BA$429-'Ratios Calculated fix'!BA$428)</f>
        <v>0.74330463155262805</v>
      </c>
      <c r="BB174" s="21" t="e">
        <f>('Ratios Calculated fix'!BB174-'Ratios Calculated fix'!BB$428)/('Ratios Calculated fix'!BB$429-'Ratios Calculated fix'!BB$428)</f>
        <v>#DIV/0!</v>
      </c>
      <c r="BC174" s="21">
        <f>('Ratios Calculated fix'!BC174-'Ratios Calculated fix'!BC$428)/('Ratios Calculated fix'!BC$429-'Ratios Calculated fix'!BC$428)</f>
        <v>0.26862666936273588</v>
      </c>
    </row>
    <row r="175" spans="1:55" x14ac:dyDescent="0.2">
      <c r="A175" s="3" t="s">
        <v>562</v>
      </c>
      <c r="B175" s="3" t="s">
        <v>563</v>
      </c>
      <c r="C175" s="3" t="s">
        <v>45</v>
      </c>
      <c r="D175" s="3">
        <v>115285</v>
      </c>
      <c r="E175" s="3" t="s">
        <v>16</v>
      </c>
      <c r="F175" s="3">
        <v>2019</v>
      </c>
      <c r="G175" s="3" t="s">
        <v>17</v>
      </c>
      <c r="H175" s="4">
        <v>43830</v>
      </c>
      <c r="I175" s="4">
        <v>43882</v>
      </c>
      <c r="J175" s="4">
        <v>43882</v>
      </c>
      <c r="K175" s="5">
        <v>145316000</v>
      </c>
      <c r="L175" s="5">
        <v>146049000</v>
      </c>
      <c r="M175" s="3" t="s">
        <v>564</v>
      </c>
      <c r="N175" s="20">
        <f>('Ratios Calculated fix'!N175-'Ratios Calculated fix'!N$428)/('Ratios Calculated fix'!N$429-'Ratios Calculated fix'!N$428)</f>
        <v>4.1734161385141307E-2</v>
      </c>
      <c r="O175" s="21">
        <f>('Ratios Calculated fix'!O175-'Ratios Calculated fix'!O$428)/('Ratios Calculated fix'!O$429-'Ratios Calculated fix'!O$428)</f>
        <v>1.9871632429776787E-2</v>
      </c>
      <c r="P175" s="21">
        <f>('Ratios Calculated fix'!P175-'Ratios Calculated fix'!P$428)/('Ratios Calculated fix'!P$429-'Ratios Calculated fix'!P$428)</f>
        <v>5.1856326478502603E-3</v>
      </c>
      <c r="Q175" s="21">
        <f>('Ratios Calculated fix'!Q175-'Ratios Calculated fix'!Q$428)/('Ratios Calculated fix'!Q$429-'Ratios Calculated fix'!Q$428)</f>
        <v>0.26613205204055446</v>
      </c>
      <c r="R175" s="21">
        <f>('Ratios Calculated fix'!R175-'Ratios Calculated fix'!R$428)/('Ratios Calculated fix'!R$429-'Ratios Calculated fix'!R$428)</f>
        <v>6.9362064203630308E-2</v>
      </c>
      <c r="S175" s="21">
        <f>('Ratios Calculated fix'!S175-'Ratios Calculated fix'!S$428)/('Ratios Calculated fix'!S$429-'Ratios Calculated fix'!S$428)</f>
        <v>8.1216481195656748E-2</v>
      </c>
      <c r="T175" s="21">
        <f>('Ratios Calculated fix'!T175-'Ratios Calculated fix'!T$428)/('Ratios Calculated fix'!T$429-'Ratios Calculated fix'!T$428)</f>
        <v>5.507110858378552E-2</v>
      </c>
      <c r="U175" s="21">
        <f>('Ratios Calculated fix'!U175-'Ratios Calculated fix'!U$428)/('Ratios Calculated fix'!U$429-'Ratios Calculated fix'!U$428)</f>
        <v>0.65293556918050644</v>
      </c>
      <c r="V175" s="21">
        <f>('Ratios Calculated fix'!V175-'Ratios Calculated fix'!V$428)/('Ratios Calculated fix'!V$429-'Ratios Calculated fix'!V$428)</f>
        <v>0.51446380112316881</v>
      </c>
      <c r="W175" s="21">
        <f>('Ratios Calculated fix'!W175-'Ratios Calculated fix'!W$428)/('Ratios Calculated fix'!W$429-'Ratios Calculated fix'!W$428)</f>
        <v>0.632403703618173</v>
      </c>
      <c r="X175" s="21">
        <f>('Ratios Calculated fix'!X175-'Ratios Calculated fix'!X$428)/('Ratios Calculated fix'!X$429-'Ratios Calculated fix'!X$428)</f>
        <v>0.47626564023380324</v>
      </c>
      <c r="Y175" s="21">
        <f>('Ratios Calculated fix'!Y175-'Ratios Calculated fix'!Y$428)/('Ratios Calculated fix'!Y$429-'Ratios Calculated fix'!Y$428)</f>
        <v>0.45864757364642106</v>
      </c>
      <c r="Z175" s="21">
        <f>('Ratios Calculated fix'!Z175-'Ratios Calculated fix'!Z$428)/('Ratios Calculated fix'!Z$429-'Ratios Calculated fix'!Z$428)</f>
        <v>0.52373435976619664</v>
      </c>
      <c r="AA175" s="21">
        <f>('Ratios Calculated fix'!AA175-'Ratios Calculated fix'!AA$428)/('Ratios Calculated fix'!AA$429-'Ratios Calculated fix'!AA$428)</f>
        <v>0.28166857923948035</v>
      </c>
      <c r="AB175" s="21">
        <f>('Ratios Calculated fix'!AB175-'Ratios Calculated fix'!AB$428)/('Ratios Calculated fix'!AB$429-'Ratios Calculated fix'!AB$428)</f>
        <v>0.8501100370142709</v>
      </c>
      <c r="AC175" s="21">
        <f>('Ratios Calculated fix'!AC175-'Ratios Calculated fix'!AC$428)/('Ratios Calculated fix'!AC$429-'Ratios Calculated fix'!AC$428)</f>
        <v>0.27945454877403725</v>
      </c>
      <c r="AD175" s="21">
        <f>('Ratios Calculated fix'!AD175-'Ratios Calculated fix'!AD$428)/('Ratios Calculated fix'!AD$429-'Ratios Calculated fix'!AD$428)</f>
        <v>0.36048590561078836</v>
      </c>
      <c r="AE175" s="21">
        <f>('Ratios Calculated fix'!AE175-'Ratios Calculated fix'!AE$428)/('Ratios Calculated fix'!AE$429-'Ratios Calculated fix'!AE$428)</f>
        <v>0.40077394180980452</v>
      </c>
      <c r="AF175" s="21">
        <f>('Ratios Calculated fix'!AF175-'Ratios Calculated fix'!AF$428)/('Ratios Calculated fix'!AF$429-'Ratios Calculated fix'!AF$428)</f>
        <v>0.37610168770619395</v>
      </c>
      <c r="AG175" s="21" t="e">
        <f>('Ratios Calculated fix'!AG175-'Ratios Calculated fix'!AG$428)/('Ratios Calculated fix'!AG$429-'Ratios Calculated fix'!AG$428)</f>
        <v>#DIV/0!</v>
      </c>
      <c r="AH175" s="21" t="e">
        <f>('Ratios Calculated fix'!AH175-'Ratios Calculated fix'!AH$428)/('Ratios Calculated fix'!AH$429-'Ratios Calculated fix'!AH$428)</f>
        <v>#DIV/0!</v>
      </c>
      <c r="AI175" s="21">
        <f>('Ratios Calculated fix'!AI175-'Ratios Calculated fix'!AI$428)/('Ratios Calculated fix'!AI$429-'Ratios Calculated fix'!AI$428)</f>
        <v>0.98795314675287005</v>
      </c>
      <c r="AJ175" s="21">
        <f>('Ratios Calculated fix'!AJ175-'Ratios Calculated fix'!AJ$428)/('Ratios Calculated fix'!AJ$429-'Ratios Calculated fix'!AJ$428)</f>
        <v>7.0282497430184748E-2</v>
      </c>
      <c r="AK175" s="21" t="e">
        <f>('Ratios Calculated fix'!AK175-'Ratios Calculated fix'!AK$428)/('Ratios Calculated fix'!AK$429-'Ratios Calculated fix'!AK$428)</f>
        <v>#DIV/0!</v>
      </c>
      <c r="AL175" s="21" t="e">
        <f>('Ratios Calculated fix'!AL175-'Ratios Calculated fix'!AL$428)/('Ratios Calculated fix'!AL$429-'Ratios Calculated fix'!AL$428)</f>
        <v>#DIV/0!</v>
      </c>
      <c r="AM175" s="21">
        <f>('Ratios Calculated fix'!AM175-'Ratios Calculated fix'!AM$428)/('Ratios Calculated fix'!AM$429-'Ratios Calculated fix'!AM$428)</f>
        <v>0.31067189903065989</v>
      </c>
      <c r="AN175" s="21">
        <f>('Ratios Calculated fix'!AN175-'Ratios Calculated fix'!AN$428)/('Ratios Calculated fix'!AN$429-'Ratios Calculated fix'!AN$428)</f>
        <v>0.28512039867567424</v>
      </c>
      <c r="AO175" s="21">
        <f>('Ratios Calculated fix'!AO175-'Ratios Calculated fix'!AO$428)/('Ratios Calculated fix'!AO$429-'Ratios Calculated fix'!AO$428)</f>
        <v>0.29518492549369379</v>
      </c>
      <c r="AP175" s="21">
        <f>('Ratios Calculated fix'!AP175-'Ratios Calculated fix'!AP$428)/('Ratios Calculated fix'!AP$429-'Ratios Calculated fix'!AP$428)</f>
        <v>0.57860566819872594</v>
      </c>
      <c r="AQ175" s="21">
        <f>('Ratios Calculated fix'!AQ175-'Ratios Calculated fix'!AQ$428)/('Ratios Calculated fix'!AQ$429-'Ratios Calculated fix'!AQ$428)</f>
        <v>0.5230099194936112</v>
      </c>
      <c r="AR175" s="21">
        <f>('Ratios Calculated fix'!AR175-'Ratios Calculated fix'!AR$428)/('Ratios Calculated fix'!AR$429-'Ratios Calculated fix'!AR$428)</f>
        <v>0.20061128342754816</v>
      </c>
      <c r="AS175" s="21">
        <f>('Ratios Calculated fix'!AS175-'Ratios Calculated fix'!AS$428)/('Ratios Calculated fix'!AS$429-'Ratios Calculated fix'!AS$428)</f>
        <v>0.61831903285860301</v>
      </c>
      <c r="AT175" s="21">
        <f>('Ratios Calculated fix'!AT175-'Ratios Calculated fix'!AT$428)/('Ratios Calculated fix'!AT$429-'Ratios Calculated fix'!AT$428)</f>
        <v>0.31976208444857518</v>
      </c>
      <c r="AU175" s="21">
        <f>('Ratios Calculated fix'!AU175-'Ratios Calculated fix'!AU$428)/('Ratios Calculated fix'!AU$429-'Ratios Calculated fix'!AU$428)</f>
        <v>0.59809987749479254</v>
      </c>
      <c r="AV175" s="21" t="e">
        <f>('Ratios Calculated fix'!AV175-'Ratios Calculated fix'!AV$428)/('Ratios Calculated fix'!AV$429-'Ratios Calculated fix'!AV$428)</f>
        <v>#DIV/0!</v>
      </c>
      <c r="AW175" s="21" t="e">
        <f>('Ratios Calculated fix'!AW175-'Ratios Calculated fix'!AW$428)/('Ratios Calculated fix'!AW$429-'Ratios Calculated fix'!AW$428)</f>
        <v>#DIV/0!</v>
      </c>
      <c r="AX175" s="21" t="e">
        <f>('Ratios Calculated fix'!AX175-'Ratios Calculated fix'!AX$428)/('Ratios Calculated fix'!AX$429-'Ratios Calculated fix'!AX$428)</f>
        <v>#DIV/0!</v>
      </c>
      <c r="AY175" s="21">
        <f>('Ratios Calculated fix'!AY175-'Ratios Calculated fix'!AY$428)/('Ratios Calculated fix'!AY$429-'Ratios Calculated fix'!AY$428)</f>
        <v>0.24744536892795818</v>
      </c>
      <c r="AZ175" s="21">
        <f>('Ratios Calculated fix'!AZ175-'Ratios Calculated fix'!AZ$428)/('Ratios Calculated fix'!AZ$429-'Ratios Calculated fix'!AZ$428)</f>
        <v>0.76473210717901507</v>
      </c>
      <c r="BA175" s="21">
        <f>('Ratios Calculated fix'!BA175-'Ratios Calculated fix'!BA$428)/('Ratios Calculated fix'!BA$429-'Ratios Calculated fix'!BA$428)</f>
        <v>0.74168656375525577</v>
      </c>
      <c r="BB175" s="21" t="e">
        <f>('Ratios Calculated fix'!BB175-'Ratios Calculated fix'!BB$428)/('Ratios Calculated fix'!BB$429-'Ratios Calculated fix'!BB$428)</f>
        <v>#DIV/0!</v>
      </c>
      <c r="BC175" s="21">
        <f>('Ratios Calculated fix'!BC175-'Ratios Calculated fix'!BC$428)/('Ratios Calculated fix'!BC$429-'Ratios Calculated fix'!BC$428)</f>
        <v>0.25365751437987161</v>
      </c>
    </row>
    <row r="176" spans="1:55" x14ac:dyDescent="0.2">
      <c r="A176" s="3" t="s">
        <v>568</v>
      </c>
      <c r="B176" s="3" t="s">
        <v>569</v>
      </c>
      <c r="C176" s="3" t="s">
        <v>34</v>
      </c>
      <c r="D176" s="3">
        <v>182201</v>
      </c>
      <c r="E176" s="3" t="s">
        <v>16</v>
      </c>
      <c r="F176" s="3">
        <v>2019</v>
      </c>
      <c r="G176" s="3" t="s">
        <v>17</v>
      </c>
      <c r="H176" s="4">
        <v>43830</v>
      </c>
      <c r="I176" s="4">
        <v>43882</v>
      </c>
      <c r="J176" s="4">
        <v>43882</v>
      </c>
      <c r="K176" s="5">
        <v>301866000</v>
      </c>
      <c r="L176" s="5">
        <v>303713000</v>
      </c>
      <c r="M176" s="3" t="s">
        <v>570</v>
      </c>
      <c r="N176" s="20">
        <f>('Ratios Calculated fix'!N176-'Ratios Calculated fix'!N$428)/('Ratios Calculated fix'!N$429-'Ratios Calculated fix'!N$428)</f>
        <v>3.5132216018197139E-2</v>
      </c>
      <c r="O176" s="21">
        <f>('Ratios Calculated fix'!O176-'Ratios Calculated fix'!O$428)/('Ratios Calculated fix'!O$429-'Ratios Calculated fix'!O$428)</f>
        <v>3.5132216018197139E-2</v>
      </c>
      <c r="P176" s="21">
        <f>('Ratios Calculated fix'!P176-'Ratios Calculated fix'!P$428)/('Ratios Calculated fix'!P$429-'Ratios Calculated fix'!P$428)</f>
        <v>3.1559844985341978E-2</v>
      </c>
      <c r="Q176" s="21">
        <f>('Ratios Calculated fix'!Q176-'Ratios Calculated fix'!Q$428)/('Ratios Calculated fix'!Q$429-'Ratios Calculated fix'!Q$428)</f>
        <v>0.26511680876418559</v>
      </c>
      <c r="R176" s="21">
        <f>('Ratios Calculated fix'!R176-'Ratios Calculated fix'!R$428)/('Ratios Calculated fix'!R$429-'Ratios Calculated fix'!R$428)</f>
        <v>9.5113422968672992E-2</v>
      </c>
      <c r="S176" s="21">
        <f>('Ratios Calculated fix'!S176-'Ratios Calculated fix'!S$428)/('Ratios Calculated fix'!S$429-'Ratios Calculated fix'!S$428)</f>
        <v>1.1193813567102629E-2</v>
      </c>
      <c r="T176" s="21">
        <f>('Ratios Calculated fix'!T176-'Ratios Calculated fix'!T$428)/('Ratios Calculated fix'!T$429-'Ratios Calculated fix'!T$428)</f>
        <v>9.4029678017352014E-2</v>
      </c>
      <c r="U176" s="21">
        <f>('Ratios Calculated fix'!U176-'Ratios Calculated fix'!U$428)/('Ratios Calculated fix'!U$429-'Ratios Calculated fix'!U$428)</f>
        <v>0.6561022247040651</v>
      </c>
      <c r="V176" s="21">
        <f>('Ratios Calculated fix'!V176-'Ratios Calculated fix'!V$428)/('Ratios Calculated fix'!V$429-'Ratios Calculated fix'!V$428)</f>
        <v>0.49155780980367414</v>
      </c>
      <c r="W176" s="21">
        <f>('Ratios Calculated fix'!W176-'Ratios Calculated fix'!W$428)/('Ratios Calculated fix'!W$429-'Ratios Calculated fix'!W$428)</f>
        <v>0.63818985868388822</v>
      </c>
      <c r="X176" s="21">
        <f>('Ratios Calculated fix'!X176-'Ratios Calculated fix'!X$428)/('Ratios Calculated fix'!X$429-'Ratios Calculated fix'!X$428)</f>
        <v>0.26574098201830959</v>
      </c>
      <c r="Y176" s="21">
        <f>('Ratios Calculated fix'!Y176-'Ratios Calculated fix'!Y$428)/('Ratios Calculated fix'!Y$429-'Ratios Calculated fix'!Y$428)</f>
        <v>0.50329281515379043</v>
      </c>
      <c r="Z176" s="21">
        <f>('Ratios Calculated fix'!Z176-'Ratios Calculated fix'!Z$428)/('Ratios Calculated fix'!Z$429-'Ratios Calculated fix'!Z$428)</f>
        <v>0.73425901798169035</v>
      </c>
      <c r="AA176" s="21">
        <f>('Ratios Calculated fix'!AA176-'Ratios Calculated fix'!AA$428)/('Ratios Calculated fix'!AA$429-'Ratios Calculated fix'!AA$428)</f>
        <v>0.71227924746173543</v>
      </c>
      <c r="AB176" s="21">
        <f>('Ratios Calculated fix'!AB176-'Ratios Calculated fix'!AB$428)/('Ratios Calculated fix'!AB$429-'Ratios Calculated fix'!AB$428)</f>
        <v>0.85633331654148748</v>
      </c>
      <c r="AC176" s="21">
        <f>('Ratios Calculated fix'!AC176-'Ratios Calculated fix'!AC$428)/('Ratios Calculated fix'!AC$429-'Ratios Calculated fix'!AC$428)</f>
        <v>0.5001410754284491</v>
      </c>
      <c r="AD176" s="21">
        <f>('Ratios Calculated fix'!AD176-'Ratios Calculated fix'!AD$428)/('Ratios Calculated fix'!AD$429-'Ratios Calculated fix'!AD$428)</f>
        <v>0.41353906914959804</v>
      </c>
      <c r="AE176" s="21">
        <f>('Ratios Calculated fix'!AE176-'Ratios Calculated fix'!AE$428)/('Ratios Calculated fix'!AE$429-'Ratios Calculated fix'!AE$428)</f>
        <v>0.47018499052458101</v>
      </c>
      <c r="AF176" s="21">
        <f>('Ratios Calculated fix'!AF176-'Ratios Calculated fix'!AF$428)/('Ratios Calculated fix'!AF$429-'Ratios Calculated fix'!AF$428)</f>
        <v>0.40039473265098297</v>
      </c>
      <c r="AG176" s="21" t="e">
        <f>('Ratios Calculated fix'!AG176-'Ratios Calculated fix'!AG$428)/('Ratios Calculated fix'!AG$429-'Ratios Calculated fix'!AG$428)</f>
        <v>#DIV/0!</v>
      </c>
      <c r="AH176" s="21" t="e">
        <f>('Ratios Calculated fix'!AH176-'Ratios Calculated fix'!AH$428)/('Ratios Calculated fix'!AH$429-'Ratios Calculated fix'!AH$428)</f>
        <v>#DIV/0!</v>
      </c>
      <c r="AI176" s="21">
        <f>('Ratios Calculated fix'!AI176-'Ratios Calculated fix'!AI$428)/('Ratios Calculated fix'!AI$429-'Ratios Calculated fix'!AI$428)</f>
        <v>0.98743609189971537</v>
      </c>
      <c r="AJ176" s="21">
        <f>('Ratios Calculated fix'!AJ176-'Ratios Calculated fix'!AJ$428)/('Ratios Calculated fix'!AJ$429-'Ratios Calculated fix'!AJ$428)</f>
        <v>6.8124304512747591E-2</v>
      </c>
      <c r="AK176" s="21" t="e">
        <f>('Ratios Calculated fix'!AK176-'Ratios Calculated fix'!AK$428)/('Ratios Calculated fix'!AK$429-'Ratios Calculated fix'!AK$428)</f>
        <v>#DIV/0!</v>
      </c>
      <c r="AL176" s="21" t="e">
        <f>('Ratios Calculated fix'!AL176-'Ratios Calculated fix'!AL$428)/('Ratios Calculated fix'!AL$429-'Ratios Calculated fix'!AL$428)</f>
        <v>#DIV/0!</v>
      </c>
      <c r="AM176" s="21">
        <f>('Ratios Calculated fix'!AM176-'Ratios Calculated fix'!AM$428)/('Ratios Calculated fix'!AM$429-'Ratios Calculated fix'!AM$428)</f>
        <v>0.30857756365154099</v>
      </c>
      <c r="AN176" s="21">
        <f>('Ratios Calculated fix'!AN176-'Ratios Calculated fix'!AN$428)/('Ratios Calculated fix'!AN$429-'Ratios Calculated fix'!AN$428)</f>
        <v>0.27318693803050609</v>
      </c>
      <c r="AO176" s="21">
        <f>('Ratios Calculated fix'!AO176-'Ratios Calculated fix'!AO$428)/('Ratios Calculated fix'!AO$429-'Ratios Calculated fix'!AO$428)</f>
        <v>6.0103491787395741E-2</v>
      </c>
      <c r="AP176" s="21">
        <f>('Ratios Calculated fix'!AP176-'Ratios Calculated fix'!AP$428)/('Ratios Calculated fix'!AP$429-'Ratios Calculated fix'!AP$428)</f>
        <v>0.57803558143045719</v>
      </c>
      <c r="AQ176" s="21">
        <f>('Ratios Calculated fix'!AQ176-'Ratios Calculated fix'!AQ$428)/('Ratios Calculated fix'!AQ$429-'Ratios Calculated fix'!AQ$428)</f>
        <v>0.49995570092082658</v>
      </c>
      <c r="AR176" s="21">
        <f>('Ratios Calculated fix'!AR176-'Ratios Calculated fix'!AR$428)/('Ratios Calculated fix'!AR$429-'Ratios Calculated fix'!AR$428)</f>
        <v>0.27871360744547263</v>
      </c>
      <c r="AS176" s="21">
        <f>('Ratios Calculated fix'!AS176-'Ratios Calculated fix'!AS$428)/('Ratios Calculated fix'!AS$429-'Ratios Calculated fix'!AS$428)</f>
        <v>0.62565907744750959</v>
      </c>
      <c r="AT176" s="21">
        <f>('Ratios Calculated fix'!AT176-'Ratios Calculated fix'!AT$428)/('Ratios Calculated fix'!AT$429-'Ratios Calculated fix'!AT$428)</f>
        <v>0.26718220553949035</v>
      </c>
      <c r="AU176" s="21">
        <f>('Ratios Calculated fix'!AU176-'Ratios Calculated fix'!AU$428)/('Ratios Calculated fix'!AU$429-'Ratios Calculated fix'!AU$428)</f>
        <v>0.60655190249421465</v>
      </c>
      <c r="AV176" s="21" t="e">
        <f>('Ratios Calculated fix'!AV176-'Ratios Calculated fix'!AV$428)/('Ratios Calculated fix'!AV$429-'Ratios Calculated fix'!AV$428)</f>
        <v>#DIV/0!</v>
      </c>
      <c r="AW176" s="21" t="e">
        <f>('Ratios Calculated fix'!AW176-'Ratios Calculated fix'!AW$428)/('Ratios Calculated fix'!AW$429-'Ratios Calculated fix'!AW$428)</f>
        <v>#DIV/0!</v>
      </c>
      <c r="AX176" s="21" t="e">
        <f>('Ratios Calculated fix'!AX176-'Ratios Calculated fix'!AX$428)/('Ratios Calculated fix'!AX$429-'Ratios Calculated fix'!AX$428)</f>
        <v>#DIV/0!</v>
      </c>
      <c r="AY176" s="21">
        <f>('Ratios Calculated fix'!AY176-'Ratios Calculated fix'!AY$428)/('Ratios Calculated fix'!AY$429-'Ratios Calculated fix'!AY$428)</f>
        <v>0.34400447961597858</v>
      </c>
      <c r="AZ176" s="21">
        <f>('Ratios Calculated fix'!AZ176-'Ratios Calculated fix'!AZ$428)/('Ratios Calculated fix'!AZ$429-'Ratios Calculated fix'!AZ$428)</f>
        <v>0.8026705337521669</v>
      </c>
      <c r="BA176" s="21">
        <f>('Ratios Calculated fix'!BA176-'Ratios Calculated fix'!BA$428)/('Ratios Calculated fix'!BA$429-'Ratios Calculated fix'!BA$428)</f>
        <v>0.74251005937461978</v>
      </c>
      <c r="BB176" s="21" t="e">
        <f>('Ratios Calculated fix'!BB176-'Ratios Calculated fix'!BB$428)/('Ratios Calculated fix'!BB$429-'Ratios Calculated fix'!BB$428)</f>
        <v>#DIV/0!</v>
      </c>
      <c r="BC176" s="21">
        <f>('Ratios Calculated fix'!BC176-'Ratios Calculated fix'!BC$428)/('Ratios Calculated fix'!BC$429-'Ratios Calculated fix'!BC$428)</f>
        <v>0.19277988115142849</v>
      </c>
    </row>
    <row r="177" spans="1:55" x14ac:dyDescent="0.2">
      <c r="A177" s="3" t="s">
        <v>541</v>
      </c>
      <c r="B177" s="3" t="s">
        <v>542</v>
      </c>
      <c r="C177" s="3" t="s">
        <v>45</v>
      </c>
      <c r="D177" s="3">
        <v>250974</v>
      </c>
      <c r="E177" s="3" t="s">
        <v>16</v>
      </c>
      <c r="F177" s="3">
        <v>2019</v>
      </c>
      <c r="G177" s="3" t="s">
        <v>17</v>
      </c>
      <c r="H177" s="4">
        <v>43890</v>
      </c>
      <c r="I177" s="4">
        <v>43907</v>
      </c>
      <c r="J177" s="4">
        <v>43907</v>
      </c>
      <c r="K177" s="5">
        <v>372000000</v>
      </c>
      <c r="L177" s="5">
        <v>376000000</v>
      </c>
      <c r="M177" s="6" t="s">
        <v>543</v>
      </c>
      <c r="N177" s="20">
        <f>('Ratios Calculated fix'!N177-'Ratios Calculated fix'!N$428)/('Ratios Calculated fix'!N$429-'Ratios Calculated fix'!N$428)</f>
        <v>5.8243729413363442E-2</v>
      </c>
      <c r="O177" s="21">
        <f>('Ratios Calculated fix'!O177-'Ratios Calculated fix'!O$428)/('Ratios Calculated fix'!O$429-'Ratios Calculated fix'!O$428)</f>
        <v>3.2491973739700176E-2</v>
      </c>
      <c r="P177" s="21">
        <f>('Ratios Calculated fix'!P177-'Ratios Calculated fix'!P$428)/('Ratios Calculated fix'!P$429-'Ratios Calculated fix'!P$428)</f>
        <v>6.5309592267943112E-2</v>
      </c>
      <c r="Q177" s="21">
        <f>('Ratios Calculated fix'!Q177-'Ratios Calculated fix'!Q$428)/('Ratios Calculated fix'!Q$429-'Ratios Calculated fix'!Q$428)</f>
        <v>0.26266428310211104</v>
      </c>
      <c r="R177" s="21">
        <f>('Ratios Calculated fix'!R177-'Ratios Calculated fix'!R$428)/('Ratios Calculated fix'!R$429-'Ratios Calculated fix'!R$428)</f>
        <v>4.1479280892304876E-2</v>
      </c>
      <c r="S177" s="21">
        <f>('Ratios Calculated fix'!S177-'Ratios Calculated fix'!S$428)/('Ratios Calculated fix'!S$429-'Ratios Calculated fix'!S$428)</f>
        <v>0</v>
      </c>
      <c r="T177" s="21">
        <f>('Ratios Calculated fix'!T177-'Ratios Calculated fix'!T$428)/('Ratios Calculated fix'!T$429-'Ratios Calculated fix'!T$428)</f>
        <v>4.1908811749543841E-2</v>
      </c>
      <c r="U177" s="21">
        <f>('Ratios Calculated fix'!U177-'Ratios Calculated fix'!U$428)/('Ratios Calculated fix'!U$429-'Ratios Calculated fix'!U$428)</f>
        <v>0.64576990994836503</v>
      </c>
      <c r="V177" s="21">
        <f>('Ratios Calculated fix'!V177-'Ratios Calculated fix'!V$428)/('Ratios Calculated fix'!V$429-'Ratios Calculated fix'!V$428)</f>
        <v>0.48825282224192584</v>
      </c>
      <c r="W177" s="21">
        <f>('Ratios Calculated fix'!W177-'Ratios Calculated fix'!W$428)/('Ratios Calculated fix'!W$429-'Ratios Calculated fix'!W$428)</f>
        <v>0.62766476521522607</v>
      </c>
      <c r="X177" s="21">
        <f>('Ratios Calculated fix'!X177-'Ratios Calculated fix'!X$428)/('Ratios Calculated fix'!X$429-'Ratios Calculated fix'!X$428)</f>
        <v>0.46209159497565955</v>
      </c>
      <c r="Y177" s="21">
        <f>('Ratios Calculated fix'!Y177-'Ratios Calculated fix'!Y$428)/('Ratios Calculated fix'!Y$429-'Ratios Calculated fix'!Y$428)</f>
        <v>0.45893371832331004</v>
      </c>
      <c r="Z177" s="21">
        <f>('Ratios Calculated fix'!Z177-'Ratios Calculated fix'!Z$428)/('Ratios Calculated fix'!Z$429-'Ratios Calculated fix'!Z$428)</f>
        <v>0.53790840502434034</v>
      </c>
      <c r="AA177" s="21">
        <f>('Ratios Calculated fix'!AA177-'Ratios Calculated fix'!AA$428)/('Ratios Calculated fix'!AA$429-'Ratios Calculated fix'!AA$428)</f>
        <v>0</v>
      </c>
      <c r="AB177" s="21">
        <f>('Ratios Calculated fix'!AB177-'Ratios Calculated fix'!AB$428)/('Ratios Calculated fix'!AB$429-'Ratios Calculated fix'!AB$428)</f>
        <v>0.87753207954426671</v>
      </c>
      <c r="AC177" s="21">
        <f>('Ratios Calculated fix'!AC177-'Ratios Calculated fix'!AC$428)/('Ratios Calculated fix'!AC$429-'Ratios Calculated fix'!AC$428)</f>
        <v>0.36370412163086085</v>
      </c>
      <c r="AD177" s="21">
        <f>('Ratios Calculated fix'!AD177-'Ratios Calculated fix'!AD$428)/('Ratios Calculated fix'!AD$429-'Ratios Calculated fix'!AD$428)</f>
        <v>0.376752793327577</v>
      </c>
      <c r="AE177" s="21">
        <f>('Ratios Calculated fix'!AE177-'Ratios Calculated fix'!AE$428)/('Ratios Calculated fix'!AE$429-'Ratios Calculated fix'!AE$428)</f>
        <v>0.42835978937882269</v>
      </c>
      <c r="AF177" s="21">
        <f>('Ratios Calculated fix'!AF177-'Ratios Calculated fix'!AF$428)/('Ratios Calculated fix'!AF$429-'Ratios Calculated fix'!AF$428)</f>
        <v>0.38085804042560334</v>
      </c>
      <c r="AG177" s="21" t="e">
        <f>('Ratios Calculated fix'!AG177-'Ratios Calculated fix'!AG$428)/('Ratios Calculated fix'!AG$429-'Ratios Calculated fix'!AG$428)</f>
        <v>#DIV/0!</v>
      </c>
      <c r="AH177" s="21" t="e">
        <f>('Ratios Calculated fix'!AH177-'Ratios Calculated fix'!AH$428)/('Ratios Calculated fix'!AH$429-'Ratios Calculated fix'!AH$428)</f>
        <v>#DIV/0!</v>
      </c>
      <c r="AI177" s="21">
        <f>('Ratios Calculated fix'!AI177-'Ratios Calculated fix'!AI$428)/('Ratios Calculated fix'!AI$429-'Ratios Calculated fix'!AI$428)</f>
        <v>0.98579007718027867</v>
      </c>
      <c r="AJ177" s="21">
        <f>('Ratios Calculated fix'!AJ177-'Ratios Calculated fix'!AJ$428)/('Ratios Calculated fix'!AJ$429-'Ratios Calculated fix'!AJ$428)</f>
        <v>0.13114344771318429</v>
      </c>
      <c r="AK177" s="21" t="e">
        <f>('Ratios Calculated fix'!AK177-'Ratios Calculated fix'!AK$428)/('Ratios Calculated fix'!AK$429-'Ratios Calculated fix'!AK$428)</f>
        <v>#DIV/0!</v>
      </c>
      <c r="AL177" s="21" t="e">
        <f>('Ratios Calculated fix'!AL177-'Ratios Calculated fix'!AL$428)/('Ratios Calculated fix'!AL$429-'Ratios Calculated fix'!AL$428)</f>
        <v>#DIV/0!</v>
      </c>
      <c r="AM177" s="21">
        <f>('Ratios Calculated fix'!AM177-'Ratios Calculated fix'!AM$428)/('Ratios Calculated fix'!AM$429-'Ratios Calculated fix'!AM$428)</f>
        <v>0.31387705398614812</v>
      </c>
      <c r="AN177" s="21">
        <f>('Ratios Calculated fix'!AN177-'Ratios Calculated fix'!AN$428)/('Ratios Calculated fix'!AN$429-'Ratios Calculated fix'!AN$428)</f>
        <v>0.2861995132249911</v>
      </c>
      <c r="AO177" s="21">
        <f>('Ratios Calculated fix'!AO177-'Ratios Calculated fix'!AO$428)/('Ratios Calculated fix'!AO$429-'Ratios Calculated fix'!AO$428)</f>
        <v>0.45158686591710462</v>
      </c>
      <c r="AP177" s="21">
        <f>('Ratios Calculated fix'!AP177-'Ratios Calculated fix'!AP$428)/('Ratios Calculated fix'!AP$429-'Ratios Calculated fix'!AP$428)</f>
        <v>0.57754579856769983</v>
      </c>
      <c r="AQ177" s="21">
        <f>('Ratios Calculated fix'!AQ177-'Ratios Calculated fix'!AQ$428)/('Ratios Calculated fix'!AQ$429-'Ratios Calculated fix'!AQ$428)</f>
        <v>0.61835768668571645</v>
      </c>
      <c r="AR177" s="21">
        <f>('Ratios Calculated fix'!AR177-'Ratios Calculated fix'!AR$428)/('Ratios Calculated fix'!AR$429-'Ratios Calculated fix'!AR$428)</f>
        <v>0.23728962285254634</v>
      </c>
      <c r="AS177" s="21">
        <f>('Ratios Calculated fix'!AS177-'Ratios Calculated fix'!AS$428)/('Ratios Calculated fix'!AS$429-'Ratios Calculated fix'!AS$428)</f>
        <v>0.5975281831638275</v>
      </c>
      <c r="AT177" s="21">
        <f>('Ratios Calculated fix'!AT177-'Ratios Calculated fix'!AT$428)/('Ratios Calculated fix'!AT$429-'Ratios Calculated fix'!AT$428)</f>
        <v>0.53428950299098643</v>
      </c>
      <c r="AU177" s="21">
        <f>('Ratios Calculated fix'!AU177-'Ratios Calculated fix'!AU$428)/('Ratios Calculated fix'!AU$429-'Ratios Calculated fix'!AU$428)</f>
        <v>0.63911135477809833</v>
      </c>
      <c r="AV177" s="21" t="e">
        <f>('Ratios Calculated fix'!AV177-'Ratios Calculated fix'!AV$428)/('Ratios Calculated fix'!AV$429-'Ratios Calculated fix'!AV$428)</f>
        <v>#DIV/0!</v>
      </c>
      <c r="AW177" s="21" t="e">
        <f>('Ratios Calculated fix'!AW177-'Ratios Calculated fix'!AW$428)/('Ratios Calculated fix'!AW$429-'Ratios Calculated fix'!AW$428)</f>
        <v>#DIV/0!</v>
      </c>
      <c r="AX177" s="21" t="e">
        <f>('Ratios Calculated fix'!AX177-'Ratios Calculated fix'!AX$428)/('Ratios Calculated fix'!AX$429-'Ratios Calculated fix'!AX$428)</f>
        <v>#DIV/0!</v>
      </c>
      <c r="AY177" s="21">
        <f>('Ratios Calculated fix'!AY177-'Ratios Calculated fix'!AY$428)/('Ratios Calculated fix'!AY$429-'Ratios Calculated fix'!AY$428)</f>
        <v>0.21452607965538081</v>
      </c>
      <c r="AZ177" s="21">
        <f>('Ratios Calculated fix'!AZ177-'Ratios Calculated fix'!AZ$428)/('Ratios Calculated fix'!AZ$429-'Ratios Calculated fix'!AZ$428)</f>
        <v>0.73359188748173954</v>
      </c>
      <c r="BA177" s="21">
        <f>('Ratios Calculated fix'!BA177-'Ratios Calculated fix'!BA$428)/('Ratios Calculated fix'!BA$429-'Ratios Calculated fix'!BA$428)</f>
        <v>0.74379451653590656</v>
      </c>
      <c r="BB177" s="21" t="e">
        <f>('Ratios Calculated fix'!BB177-'Ratios Calculated fix'!BB$428)/('Ratios Calculated fix'!BB$429-'Ratios Calculated fix'!BB$428)</f>
        <v>#DIV/0!</v>
      </c>
      <c r="BC177" s="21">
        <f>('Ratios Calculated fix'!BC177-'Ratios Calculated fix'!BC$428)/('Ratios Calculated fix'!BC$429-'Ratios Calculated fix'!BC$428)</f>
        <v>0.34070145212206626</v>
      </c>
    </row>
    <row r="178" spans="1:55" x14ac:dyDescent="0.2">
      <c r="A178" s="3" t="s">
        <v>544</v>
      </c>
      <c r="B178" s="3" t="s">
        <v>545</v>
      </c>
      <c r="C178" s="3" t="s">
        <v>45</v>
      </c>
      <c r="D178" s="3">
        <v>388839</v>
      </c>
      <c r="E178" s="3" t="s">
        <v>16</v>
      </c>
      <c r="F178" s="3">
        <v>2019</v>
      </c>
      <c r="G178" s="3" t="s">
        <v>17</v>
      </c>
      <c r="H178" s="4">
        <v>43830</v>
      </c>
      <c r="I178" s="4">
        <v>43880</v>
      </c>
      <c r="J178" s="4">
        <v>43880</v>
      </c>
      <c r="K178" s="5">
        <v>190166000</v>
      </c>
      <c r="L178" s="5">
        <v>191321000</v>
      </c>
      <c r="M178" s="3" t="s">
        <v>546</v>
      </c>
      <c r="N178" s="20">
        <f>('Ratios Calculated fix'!N178-'Ratios Calculated fix'!N$428)/('Ratios Calculated fix'!N$429-'Ratios Calculated fix'!N$428)</f>
        <v>9.3333568343754308E-2</v>
      </c>
      <c r="O178" s="21">
        <f>('Ratios Calculated fix'!O178-'Ratios Calculated fix'!O$428)/('Ratios Calculated fix'!O$429-'Ratios Calculated fix'!O$428)</f>
        <v>7.2594781920366239E-2</v>
      </c>
      <c r="P178" s="21">
        <f>('Ratios Calculated fix'!P178-'Ratios Calculated fix'!P$428)/('Ratios Calculated fix'!P$429-'Ratios Calculated fix'!P$428)</f>
        <v>0.11985317599287262</v>
      </c>
      <c r="Q178" s="21">
        <f>('Ratios Calculated fix'!Q178-'Ratios Calculated fix'!Q$428)/('Ratios Calculated fix'!Q$429-'Ratios Calculated fix'!Q$428)</f>
        <v>0.25848267093264155</v>
      </c>
      <c r="R178" s="21">
        <f>('Ratios Calculated fix'!R178-'Ratios Calculated fix'!R$428)/('Ratios Calculated fix'!R$429-'Ratios Calculated fix'!R$428)</f>
        <v>0</v>
      </c>
      <c r="S178" s="21">
        <f>('Ratios Calculated fix'!S178-'Ratios Calculated fix'!S$428)/('Ratios Calculated fix'!S$429-'Ratios Calculated fix'!S$428)</f>
        <v>0</v>
      </c>
      <c r="T178" s="21">
        <f>('Ratios Calculated fix'!T178-'Ratios Calculated fix'!T$428)/('Ratios Calculated fix'!T$429-'Ratios Calculated fix'!T$428)</f>
        <v>0</v>
      </c>
      <c r="U178" s="21">
        <f>('Ratios Calculated fix'!U178-'Ratios Calculated fix'!U$428)/('Ratios Calculated fix'!U$429-'Ratios Calculated fix'!U$428)</f>
        <v>0.64049317262840244</v>
      </c>
      <c r="V178" s="21">
        <f>('Ratios Calculated fix'!V178-'Ratios Calculated fix'!V$428)/('Ratios Calculated fix'!V$429-'Ratios Calculated fix'!V$428)</f>
        <v>0.48825282224192584</v>
      </c>
      <c r="W178" s="21">
        <f>('Ratios Calculated fix'!W178-'Ratios Calculated fix'!W$428)/('Ratios Calculated fix'!W$429-'Ratios Calculated fix'!W$428)</f>
        <v>0.62210889664239277</v>
      </c>
      <c r="X178" s="21">
        <f>('Ratios Calculated fix'!X178-'Ratios Calculated fix'!X$428)/('Ratios Calculated fix'!X$429-'Ratios Calculated fix'!X$428)</f>
        <v>0.38242717131707055</v>
      </c>
      <c r="Y178" s="21">
        <f>('Ratios Calculated fix'!Y178-'Ratios Calculated fix'!Y$428)/('Ratios Calculated fix'!Y$429-'Ratios Calculated fix'!Y$428)</f>
        <v>0.51179349802312157</v>
      </c>
      <c r="Z178" s="21">
        <f>('Ratios Calculated fix'!Z178-'Ratios Calculated fix'!Z$428)/('Ratios Calculated fix'!Z$429-'Ratios Calculated fix'!Z$428)</f>
        <v>0.6175728286829294</v>
      </c>
      <c r="AA178" s="21">
        <f>('Ratios Calculated fix'!AA178-'Ratios Calculated fix'!AA$428)/('Ratios Calculated fix'!AA$429-'Ratios Calculated fix'!AA$428)</f>
        <v>0</v>
      </c>
      <c r="AB178" s="21">
        <f>('Ratios Calculated fix'!AB178-'Ratios Calculated fix'!AB$428)/('Ratios Calculated fix'!AB$429-'Ratios Calculated fix'!AB$428)</f>
        <v>0.96977425043153209</v>
      </c>
      <c r="AC178" s="21">
        <f>('Ratios Calculated fix'!AC178-'Ratios Calculated fix'!AC$428)/('Ratios Calculated fix'!AC$429-'Ratios Calculated fix'!AC$428)</f>
        <v>0.56471456437700007</v>
      </c>
      <c r="AD178" s="21">
        <f>('Ratios Calculated fix'!AD178-'Ratios Calculated fix'!AD$428)/('Ratios Calculated fix'!AD$429-'Ratios Calculated fix'!AD$428)</f>
        <v>0.47269908267152194</v>
      </c>
      <c r="AE178" s="21">
        <f>('Ratios Calculated fix'!AE178-'Ratios Calculated fix'!AE$428)/('Ratios Calculated fix'!AE$429-'Ratios Calculated fix'!AE$428)</f>
        <v>0.53744864823518379</v>
      </c>
      <c r="AF178" s="21">
        <f>('Ratios Calculated fix'!AF178-'Ratios Calculated fix'!AF$428)/('Ratios Calculated fix'!AF$429-'Ratios Calculated fix'!AF$428)</f>
        <v>0.43296483803376906</v>
      </c>
      <c r="AG178" s="21" t="e">
        <f>('Ratios Calculated fix'!AG178-'Ratios Calculated fix'!AG$428)/('Ratios Calculated fix'!AG$429-'Ratios Calculated fix'!AG$428)</f>
        <v>#DIV/0!</v>
      </c>
      <c r="AH178" s="21" t="e">
        <f>('Ratios Calculated fix'!AH178-'Ratios Calculated fix'!AH$428)/('Ratios Calculated fix'!AH$429-'Ratios Calculated fix'!AH$428)</f>
        <v>#DIV/0!</v>
      </c>
      <c r="AI178" s="21">
        <f>('Ratios Calculated fix'!AI178-'Ratios Calculated fix'!AI$428)/('Ratios Calculated fix'!AI$429-'Ratios Calculated fix'!AI$428)</f>
        <v>0.98558882044313434</v>
      </c>
      <c r="AJ178" s="21">
        <f>('Ratios Calculated fix'!AJ178-'Ratios Calculated fix'!AJ$428)/('Ratios Calculated fix'!AJ$429-'Ratios Calculated fix'!AJ$428)</f>
        <v>0.17156340051170654</v>
      </c>
      <c r="AK178" s="21" t="e">
        <f>('Ratios Calculated fix'!AK178-'Ratios Calculated fix'!AK$428)/('Ratios Calculated fix'!AK$429-'Ratios Calculated fix'!AK$428)</f>
        <v>#DIV/0!</v>
      </c>
      <c r="AL178" s="21" t="e">
        <f>('Ratios Calculated fix'!AL178-'Ratios Calculated fix'!AL$428)/('Ratios Calculated fix'!AL$429-'Ratios Calculated fix'!AL$428)</f>
        <v>#DIV/0!</v>
      </c>
      <c r="AM178" s="21">
        <f>('Ratios Calculated fix'!AM178-'Ratios Calculated fix'!AM$428)/('Ratios Calculated fix'!AM$429-'Ratios Calculated fix'!AM$428)</f>
        <v>0.31075422413895948</v>
      </c>
      <c r="AN178" s="21">
        <f>('Ratios Calculated fix'!AN178-'Ratios Calculated fix'!AN$428)/('Ratios Calculated fix'!AN$429-'Ratios Calculated fix'!AN$428)</f>
        <v>0.27253899099217588</v>
      </c>
      <c r="AO178" s="21">
        <f>('Ratios Calculated fix'!AO178-'Ratios Calculated fix'!AO$428)/('Ratios Calculated fix'!AO$429-'Ratios Calculated fix'!AO$428)</f>
        <v>0.13426567512497148</v>
      </c>
      <c r="AP178" s="21">
        <f>('Ratios Calculated fix'!AP178-'Ratios Calculated fix'!AP$428)/('Ratios Calculated fix'!AP$429-'Ratios Calculated fix'!AP$428)</f>
        <v>0.57317826638119806</v>
      </c>
      <c r="AQ178" s="21">
        <f>('Ratios Calculated fix'!AQ178-'Ratios Calculated fix'!AQ$428)/('Ratios Calculated fix'!AQ$429-'Ratios Calculated fix'!AQ$428)</f>
        <v>0.67628121614009595</v>
      </c>
      <c r="AR178" s="21">
        <f>('Ratios Calculated fix'!AR178-'Ratios Calculated fix'!AR$428)/('Ratios Calculated fix'!AR$429-'Ratios Calculated fix'!AR$428)</f>
        <v>0.36300423687132383</v>
      </c>
      <c r="AS178" s="21">
        <f>('Ratios Calculated fix'!AS178-'Ratios Calculated fix'!AS$428)/('Ratios Calculated fix'!AS$429-'Ratios Calculated fix'!AS$428)</f>
        <v>0.57682593391422765</v>
      </c>
      <c r="AT178" s="21">
        <f>('Ratios Calculated fix'!AT178-'Ratios Calculated fix'!AT$428)/('Ratios Calculated fix'!AT$429-'Ratios Calculated fix'!AT$428)</f>
        <v>0.45577466058518212</v>
      </c>
      <c r="AU178" s="21">
        <f>('Ratios Calculated fix'!AU178-'Ratios Calculated fix'!AU$428)/('Ratios Calculated fix'!AU$429-'Ratios Calculated fix'!AU$428)</f>
        <v>0.66712710325968905</v>
      </c>
      <c r="AV178" s="21" t="e">
        <f>('Ratios Calculated fix'!AV178-'Ratios Calculated fix'!AV$428)/('Ratios Calculated fix'!AV$429-'Ratios Calculated fix'!AV$428)</f>
        <v>#DIV/0!</v>
      </c>
      <c r="AW178" s="21" t="e">
        <f>('Ratios Calculated fix'!AW178-'Ratios Calculated fix'!AW$428)/('Ratios Calculated fix'!AW$429-'Ratios Calculated fix'!AW$428)</f>
        <v>#DIV/0!</v>
      </c>
      <c r="AX178" s="21" t="e">
        <f>('Ratios Calculated fix'!AX178-'Ratios Calculated fix'!AX$428)/('Ratios Calculated fix'!AX$429-'Ratios Calculated fix'!AX$428)</f>
        <v>#DIV/0!</v>
      </c>
      <c r="AY178" s="21">
        <f>('Ratios Calculated fix'!AY178-'Ratios Calculated fix'!AY$428)/('Ratios Calculated fix'!AY$429-'Ratios Calculated fix'!AY$428)</f>
        <v>0.19993393009915053</v>
      </c>
      <c r="AZ178" s="21">
        <f>('Ratios Calculated fix'!AZ178-'Ratios Calculated fix'!AZ$428)/('Ratios Calculated fix'!AZ$429-'Ratios Calculated fix'!AZ$428)</f>
        <v>0.72030374414415566</v>
      </c>
      <c r="BA178" s="21">
        <f>('Ratios Calculated fix'!BA178-'Ratios Calculated fix'!BA$428)/('Ratios Calculated fix'!BA$429-'Ratios Calculated fix'!BA$428)</f>
        <v>0.7436300539079862</v>
      </c>
      <c r="BB178" s="21" t="e">
        <f>('Ratios Calculated fix'!BB178-'Ratios Calculated fix'!BB$428)/('Ratios Calculated fix'!BB$429-'Ratios Calculated fix'!BB$428)</f>
        <v>#DIV/0!</v>
      </c>
      <c r="BC178" s="21">
        <f>('Ratios Calculated fix'!BC178-'Ratios Calculated fix'!BC$428)/('Ratios Calculated fix'!BC$429-'Ratios Calculated fix'!BC$428)</f>
        <v>0.26439817310111419</v>
      </c>
    </row>
    <row r="179" spans="1:55" x14ac:dyDescent="0.2">
      <c r="A179" s="3" t="s">
        <v>571</v>
      </c>
      <c r="B179" s="3" t="s">
        <v>572</v>
      </c>
      <c r="C179" s="3" t="s">
        <v>15</v>
      </c>
      <c r="D179" s="3">
        <v>504823</v>
      </c>
      <c r="E179" s="3" t="s">
        <v>16</v>
      </c>
      <c r="F179" s="3">
        <v>2019</v>
      </c>
      <c r="G179" s="3" t="s">
        <v>17</v>
      </c>
      <c r="H179" s="4">
        <v>43830</v>
      </c>
      <c r="I179" s="4">
        <v>43881</v>
      </c>
      <c r="J179" s="4">
        <v>43881</v>
      </c>
      <c r="K179" s="5">
        <v>53891818</v>
      </c>
      <c r="L179" s="5">
        <v>53918532</v>
      </c>
      <c r="M179" s="3" t="s">
        <v>573</v>
      </c>
      <c r="N179" s="20">
        <f>('Ratios Calculated fix'!N179-'Ratios Calculated fix'!N$428)/('Ratios Calculated fix'!N$429-'Ratios Calculated fix'!N$428)</f>
        <v>6.6866825699037916E-2</v>
      </c>
      <c r="O179" s="21">
        <f>('Ratios Calculated fix'!O179-'Ratios Calculated fix'!O$428)/('Ratios Calculated fix'!O$429-'Ratios Calculated fix'!O$428)</f>
        <v>3.6763287089310606E-2</v>
      </c>
      <c r="P179" s="21">
        <f>('Ratios Calculated fix'!P179-'Ratios Calculated fix'!P$428)/('Ratios Calculated fix'!P$429-'Ratios Calculated fix'!P$428)</f>
        <v>1.9557112370636613E-2</v>
      </c>
      <c r="Q179" s="21">
        <f>('Ratios Calculated fix'!Q179-'Ratios Calculated fix'!Q$428)/('Ratios Calculated fix'!Q$429-'Ratios Calculated fix'!Q$428)</f>
        <v>0.26477619780893463</v>
      </c>
      <c r="R179" s="21">
        <f>('Ratios Calculated fix'!R179-'Ratios Calculated fix'!R$428)/('Ratios Calculated fix'!R$429-'Ratios Calculated fix'!R$428)</f>
        <v>0.10706960740122408</v>
      </c>
      <c r="S179" s="21">
        <f>('Ratios Calculated fix'!S179-'Ratios Calculated fix'!S$428)/('Ratios Calculated fix'!S$429-'Ratios Calculated fix'!S$428)</f>
        <v>2.3569039356610328E-2</v>
      </c>
      <c r="T179" s="21">
        <f>('Ratios Calculated fix'!T179-'Ratios Calculated fix'!T$428)/('Ratios Calculated fix'!T$429-'Ratios Calculated fix'!T$428)</f>
        <v>0.10382266739964077</v>
      </c>
      <c r="U179" s="21">
        <f>('Ratios Calculated fix'!U179-'Ratios Calculated fix'!U$428)/('Ratios Calculated fix'!U$429-'Ratios Calculated fix'!U$428)</f>
        <v>0.6575157077617374</v>
      </c>
      <c r="V179" s="21">
        <f>('Ratios Calculated fix'!V179-'Ratios Calculated fix'!V$428)/('Ratios Calculated fix'!V$429-'Ratios Calculated fix'!V$428)</f>
        <v>0.49499432866180804</v>
      </c>
      <c r="W179" s="21">
        <f>('Ratios Calculated fix'!W179-'Ratios Calculated fix'!W$428)/('Ratios Calculated fix'!W$429-'Ratios Calculated fix'!W$428)</f>
        <v>0.63931024817279758</v>
      </c>
      <c r="X179" s="21">
        <f>('Ratios Calculated fix'!X179-'Ratios Calculated fix'!X$428)/('Ratios Calculated fix'!X$429-'Ratios Calculated fix'!X$428)</f>
        <v>0.44623735583038543</v>
      </c>
      <c r="Y179" s="21">
        <f>('Ratios Calculated fix'!Y179-'Ratios Calculated fix'!Y$428)/('Ratios Calculated fix'!Y$429-'Ratios Calculated fix'!Y$428)</f>
        <v>0.45847683059708333</v>
      </c>
      <c r="Z179" s="21">
        <f>('Ratios Calculated fix'!Z179-'Ratios Calculated fix'!Z$428)/('Ratios Calculated fix'!Z$429-'Ratios Calculated fix'!Z$428)</f>
        <v>0.5537626441696144</v>
      </c>
      <c r="AA179" s="21">
        <f>('Ratios Calculated fix'!AA179-'Ratios Calculated fix'!AA$428)/('Ratios Calculated fix'!AA$429-'Ratios Calculated fix'!AA$428)</f>
        <v>0.15209861746177314</v>
      </c>
      <c r="AB179" s="21">
        <f>('Ratios Calculated fix'!AB179-'Ratios Calculated fix'!AB$428)/('Ratios Calculated fix'!AB$429-'Ratios Calculated fix'!AB$428)</f>
        <v>0.85868908064125749</v>
      </c>
      <c r="AC179" s="21">
        <f>('Ratios Calculated fix'!AC179-'Ratios Calculated fix'!AC$428)/('Ratios Calculated fix'!AC$429-'Ratios Calculated fix'!AC$428)</f>
        <v>0.37448839001213763</v>
      </c>
      <c r="AD179" s="21">
        <f>('Ratios Calculated fix'!AD179-'Ratios Calculated fix'!AD$428)/('Ratios Calculated fix'!AD$429-'Ratios Calculated fix'!AD$428)</f>
        <v>0.38243676210518357</v>
      </c>
      <c r="AE179" s="21">
        <f>('Ratios Calculated fix'!AE179-'Ratios Calculated fix'!AE$428)/('Ratios Calculated fix'!AE$429-'Ratios Calculated fix'!AE$428)</f>
        <v>0.43482233912372764</v>
      </c>
      <c r="AF179" s="21">
        <f>('Ratios Calculated fix'!AF179-'Ratios Calculated fix'!AF$428)/('Ratios Calculated fix'!AF$429-'Ratios Calculated fix'!AF$428)</f>
        <v>0.38167808252802621</v>
      </c>
      <c r="AG179" s="21" t="e">
        <f>('Ratios Calculated fix'!AG179-'Ratios Calculated fix'!AG$428)/('Ratios Calculated fix'!AG$429-'Ratios Calculated fix'!AG$428)</f>
        <v>#DIV/0!</v>
      </c>
      <c r="AH179" s="21" t="e">
        <f>('Ratios Calculated fix'!AH179-'Ratios Calculated fix'!AH$428)/('Ratios Calculated fix'!AH$429-'Ratios Calculated fix'!AH$428)</f>
        <v>#DIV/0!</v>
      </c>
      <c r="AI179" s="21">
        <f>('Ratios Calculated fix'!AI179-'Ratios Calculated fix'!AI$428)/('Ratios Calculated fix'!AI$429-'Ratios Calculated fix'!AI$428)</f>
        <v>0.98539655963577577</v>
      </c>
      <c r="AJ179" s="21">
        <f>('Ratios Calculated fix'!AJ179-'Ratios Calculated fix'!AJ$428)/('Ratios Calculated fix'!AJ$429-'Ratios Calculated fix'!AJ$428)</f>
        <v>0.15190694984306752</v>
      </c>
      <c r="AK179" s="21" t="e">
        <f>('Ratios Calculated fix'!AK179-'Ratios Calculated fix'!AK$428)/('Ratios Calculated fix'!AK$429-'Ratios Calculated fix'!AK$428)</f>
        <v>#DIV/0!</v>
      </c>
      <c r="AL179" s="21" t="e">
        <f>('Ratios Calculated fix'!AL179-'Ratios Calculated fix'!AL$428)/('Ratios Calculated fix'!AL$429-'Ratios Calculated fix'!AL$428)</f>
        <v>#DIV/0!</v>
      </c>
      <c r="AM179" s="21">
        <f>('Ratios Calculated fix'!AM179-'Ratios Calculated fix'!AM$428)/('Ratios Calculated fix'!AM$429-'Ratios Calculated fix'!AM$428)</f>
        <v>0.31565120451462708</v>
      </c>
      <c r="AN179" s="21">
        <f>('Ratios Calculated fix'!AN179-'Ratios Calculated fix'!AN$428)/('Ratios Calculated fix'!AN$429-'Ratios Calculated fix'!AN$428)</f>
        <v>0.28832758308946432</v>
      </c>
      <c r="AO179" s="21">
        <f>('Ratios Calculated fix'!AO179-'Ratios Calculated fix'!AO$428)/('Ratios Calculated fix'!AO$429-'Ratios Calculated fix'!AO$428)</f>
        <v>0.40762206342854773</v>
      </c>
      <c r="AP179" s="21">
        <f>('Ratios Calculated fix'!AP179-'Ratios Calculated fix'!AP$428)/('Ratios Calculated fix'!AP$429-'Ratios Calculated fix'!AP$428)</f>
        <v>0.57644949298922676</v>
      </c>
      <c r="AQ179" s="21">
        <f>('Ratios Calculated fix'!AQ179-'Ratios Calculated fix'!AQ$428)/('Ratios Calculated fix'!AQ$429-'Ratios Calculated fix'!AQ$428)</f>
        <v>0.6095215460938469</v>
      </c>
      <c r="AR179" s="21">
        <f>('Ratios Calculated fix'!AR179-'Ratios Calculated fix'!AR$428)/('Ratios Calculated fix'!AR$429-'Ratios Calculated fix'!AR$428)</f>
        <v>0.2514520286917119</v>
      </c>
      <c r="AS179" s="21">
        <f>('Ratios Calculated fix'!AS179-'Ratios Calculated fix'!AS$428)/('Ratios Calculated fix'!AS$429-'Ratios Calculated fix'!AS$428)</f>
        <v>0.58978713455298226</v>
      </c>
      <c r="AT179" s="21">
        <f>('Ratios Calculated fix'!AT179-'Ratios Calculated fix'!AT$428)/('Ratios Calculated fix'!AT$429-'Ratios Calculated fix'!AT$428)</f>
        <v>0.55291042108496891</v>
      </c>
      <c r="AU179" s="21">
        <f>('Ratios Calculated fix'!AU179-'Ratios Calculated fix'!AU$428)/('Ratios Calculated fix'!AU$429-'Ratios Calculated fix'!AU$428)</f>
        <v>0.66858833334645817</v>
      </c>
      <c r="AV179" s="21" t="e">
        <f>('Ratios Calculated fix'!AV179-'Ratios Calculated fix'!AV$428)/('Ratios Calculated fix'!AV$429-'Ratios Calculated fix'!AV$428)</f>
        <v>#DIV/0!</v>
      </c>
      <c r="AW179" s="21" t="e">
        <f>('Ratios Calculated fix'!AW179-'Ratios Calculated fix'!AW$428)/('Ratios Calculated fix'!AW$429-'Ratios Calculated fix'!AW$428)</f>
        <v>#DIV/0!</v>
      </c>
      <c r="AX179" s="21" t="e">
        <f>('Ratios Calculated fix'!AX179-'Ratios Calculated fix'!AX$428)/('Ratios Calculated fix'!AX$429-'Ratios Calculated fix'!AX$428)</f>
        <v>#DIV/0!</v>
      </c>
      <c r="AY179" s="21">
        <f>('Ratios Calculated fix'!AY179-'Ratios Calculated fix'!AY$428)/('Ratios Calculated fix'!AY$429-'Ratios Calculated fix'!AY$428)</f>
        <v>0.23852980543898544</v>
      </c>
      <c r="AZ179" s="21">
        <f>('Ratios Calculated fix'!AZ179-'Ratios Calculated fix'!AZ$428)/('Ratios Calculated fix'!AZ$429-'Ratios Calculated fix'!AZ$428)</f>
        <v>0.75859078393710089</v>
      </c>
      <c r="BA179" s="21">
        <f>('Ratios Calculated fix'!BA179-'Ratios Calculated fix'!BA$428)/('Ratios Calculated fix'!BA$429-'Ratios Calculated fix'!BA$428)</f>
        <v>0.74449163301989418</v>
      </c>
      <c r="BB179" s="21" t="e">
        <f>('Ratios Calculated fix'!BB179-'Ratios Calculated fix'!BB$428)/('Ratios Calculated fix'!BB$429-'Ratios Calculated fix'!BB$428)</f>
        <v>#DIV/0!</v>
      </c>
      <c r="BC179" s="21">
        <f>('Ratios Calculated fix'!BC179-'Ratios Calculated fix'!BC$428)/('Ratios Calculated fix'!BC$429-'Ratios Calculated fix'!BC$428)</f>
        <v>0.32385734780315956</v>
      </c>
    </row>
    <row r="180" spans="1:55" x14ac:dyDescent="0.2">
      <c r="A180" s="3" t="s">
        <v>577</v>
      </c>
      <c r="B180" s="3" t="s">
        <v>578</v>
      </c>
      <c r="C180" s="3" t="s">
        <v>138</v>
      </c>
      <c r="D180" s="3">
        <v>378158</v>
      </c>
      <c r="E180" s="3" t="s">
        <v>16</v>
      </c>
      <c r="F180" s="3">
        <v>2019</v>
      </c>
      <c r="G180" s="3" t="s">
        <v>17</v>
      </c>
      <c r="H180" s="4">
        <v>43830</v>
      </c>
      <c r="I180" s="4">
        <v>43872</v>
      </c>
      <c r="J180" s="4">
        <v>43872</v>
      </c>
      <c r="K180" s="5">
        <v>877000000</v>
      </c>
      <c r="L180" s="5">
        <v>876000000</v>
      </c>
      <c r="M180" s="3" t="s">
        <v>579</v>
      </c>
      <c r="N180" s="20">
        <f>('Ratios Calculated fix'!N180-'Ratios Calculated fix'!N$428)/('Ratios Calculated fix'!N$429-'Ratios Calculated fix'!N$428)</f>
        <v>6.9681755666531994E-2</v>
      </c>
      <c r="O180" s="21">
        <f>('Ratios Calculated fix'!O180-'Ratios Calculated fix'!O$428)/('Ratios Calculated fix'!O$429-'Ratios Calculated fix'!O$428)</f>
        <v>5.4042637854883106E-2</v>
      </c>
      <c r="P180" s="21">
        <f>('Ratios Calculated fix'!P180-'Ratios Calculated fix'!P$428)/('Ratios Calculated fix'!P$429-'Ratios Calculated fix'!P$428)</f>
        <v>4.3329232949124441E-2</v>
      </c>
      <c r="Q180" s="21">
        <f>('Ratios Calculated fix'!Q180-'Ratios Calculated fix'!Q$428)/('Ratios Calculated fix'!Q$429-'Ratios Calculated fix'!Q$428)</f>
        <v>0.26420679025270677</v>
      </c>
      <c r="R180" s="21">
        <f>('Ratios Calculated fix'!R180-'Ratios Calculated fix'!R$428)/('Ratios Calculated fix'!R$429-'Ratios Calculated fix'!R$428)</f>
        <v>0.1157294279667558</v>
      </c>
      <c r="S180" s="21">
        <f>('Ratios Calculated fix'!S180-'Ratios Calculated fix'!S$428)/('Ratios Calculated fix'!S$429-'Ratios Calculated fix'!S$428)</f>
        <v>2.9605826648138635E-2</v>
      </c>
      <c r="T180" s="21">
        <f>('Ratios Calculated fix'!T180-'Ratios Calculated fix'!T$428)/('Ratios Calculated fix'!T$429-'Ratios Calculated fix'!T$428)</f>
        <v>0.11145653391471122</v>
      </c>
      <c r="U180" s="21">
        <f>('Ratios Calculated fix'!U180-'Ratios Calculated fix'!U$428)/('Ratios Calculated fix'!U$429-'Ratios Calculated fix'!U$428)</f>
        <v>0.65790113036311992</v>
      </c>
      <c r="V180" s="21">
        <f>('Ratios Calculated fix'!V180-'Ratios Calculated fix'!V$428)/('Ratios Calculated fix'!V$429-'Ratios Calculated fix'!V$428)</f>
        <v>0.49626477261986529</v>
      </c>
      <c r="W180" s="21">
        <f>('Ratios Calculated fix'!W180-'Ratios Calculated fix'!W$428)/('Ratios Calculated fix'!W$429-'Ratios Calculated fix'!W$428)</f>
        <v>0.63958006344488372</v>
      </c>
      <c r="X180" s="21">
        <f>('Ratios Calculated fix'!X180-'Ratios Calculated fix'!X$428)/('Ratios Calculated fix'!X$429-'Ratios Calculated fix'!X$428)</f>
        <v>0.34611556040624941</v>
      </c>
      <c r="Y180" s="21">
        <f>('Ratios Calculated fix'!Y180-'Ratios Calculated fix'!Y$428)/('Ratios Calculated fix'!Y$429-'Ratios Calculated fix'!Y$428)</f>
        <v>0.45653220269636052</v>
      </c>
      <c r="Z180" s="21">
        <f>('Ratios Calculated fix'!Z180-'Ratios Calculated fix'!Z$428)/('Ratios Calculated fix'!Z$429-'Ratios Calculated fix'!Z$428)</f>
        <v>0.65388443959375053</v>
      </c>
      <c r="AA180" s="21">
        <f>('Ratios Calculated fix'!AA180-'Ratios Calculated fix'!AA$428)/('Ratios Calculated fix'!AA$429-'Ratios Calculated fix'!AA$428)</f>
        <v>0.17424987273577308</v>
      </c>
      <c r="AB180" s="21">
        <f>('Ratios Calculated fix'!AB180-'Ratios Calculated fix'!AB$428)/('Ratios Calculated fix'!AB$429-'Ratios Calculated fix'!AB$428)</f>
        <v>0.86298570230542959</v>
      </c>
      <c r="AC180" s="21">
        <f>('Ratios Calculated fix'!AC180-'Ratios Calculated fix'!AC$428)/('Ratios Calculated fix'!AC$429-'Ratios Calculated fix'!AC$428)</f>
        <v>8.2612631933573974E-2</v>
      </c>
      <c r="AD180" s="21">
        <f>('Ratios Calculated fix'!AD180-'Ratios Calculated fix'!AD$428)/('Ratios Calculated fix'!AD$429-'Ratios Calculated fix'!AD$428)</f>
        <v>0.3799773733190473</v>
      </c>
      <c r="AE180" s="21">
        <f>('Ratios Calculated fix'!AE180-'Ratios Calculated fix'!AE$428)/('Ratios Calculated fix'!AE$429-'Ratios Calculated fix'!AE$428)</f>
        <v>0.43202606718868725</v>
      </c>
      <c r="AF180" s="21">
        <f>('Ratios Calculated fix'!AF180-'Ratios Calculated fix'!AF$428)/('Ratios Calculated fix'!AF$429-'Ratios Calculated fix'!AF$428)</f>
        <v>0.35780419049888845</v>
      </c>
      <c r="AG180" s="21" t="e">
        <f>('Ratios Calculated fix'!AG180-'Ratios Calculated fix'!AG$428)/('Ratios Calculated fix'!AG$429-'Ratios Calculated fix'!AG$428)</f>
        <v>#DIV/0!</v>
      </c>
      <c r="AH180" s="21" t="e">
        <f>('Ratios Calculated fix'!AH180-'Ratios Calculated fix'!AH$428)/('Ratios Calculated fix'!AH$429-'Ratios Calculated fix'!AH$428)</f>
        <v>#DIV/0!</v>
      </c>
      <c r="AI180" s="21">
        <f>('Ratios Calculated fix'!AI180-'Ratios Calculated fix'!AI$428)/('Ratios Calculated fix'!AI$429-'Ratios Calculated fix'!AI$428)</f>
        <v>0.98532235376813126</v>
      </c>
      <c r="AJ180" s="21">
        <f>('Ratios Calculated fix'!AJ180-'Ratios Calculated fix'!AJ$428)/('Ratios Calculated fix'!AJ$429-'Ratios Calculated fix'!AJ$428)</f>
        <v>0.12329115103692724</v>
      </c>
      <c r="AK180" s="21" t="e">
        <f>('Ratios Calculated fix'!AK180-'Ratios Calculated fix'!AK$428)/('Ratios Calculated fix'!AK$429-'Ratios Calculated fix'!AK$428)</f>
        <v>#DIV/0!</v>
      </c>
      <c r="AL180" s="21" t="e">
        <f>('Ratios Calculated fix'!AL180-'Ratios Calculated fix'!AL$428)/('Ratios Calculated fix'!AL$429-'Ratios Calculated fix'!AL$428)</f>
        <v>#DIV/0!</v>
      </c>
      <c r="AM180" s="21">
        <f>('Ratios Calculated fix'!AM180-'Ratios Calculated fix'!AM$428)/('Ratios Calculated fix'!AM$429-'Ratios Calculated fix'!AM$428)</f>
        <v>0.30250888824253486</v>
      </c>
      <c r="AN180" s="21">
        <f>('Ratios Calculated fix'!AN180-'Ratios Calculated fix'!AN$428)/('Ratios Calculated fix'!AN$429-'Ratios Calculated fix'!AN$428)</f>
        <v>0.2779123530065013</v>
      </c>
      <c r="AO180" s="21">
        <f>('Ratios Calculated fix'!AO180-'Ratios Calculated fix'!AO$428)/('Ratios Calculated fix'!AO$429-'Ratios Calculated fix'!AO$428)</f>
        <v>0.18047394223612453</v>
      </c>
      <c r="AP180" s="21">
        <f>('Ratios Calculated fix'!AP180-'Ratios Calculated fix'!AP$428)/('Ratios Calculated fix'!AP$429-'Ratios Calculated fix'!AP$428)</f>
        <v>0.57436081943949979</v>
      </c>
      <c r="AQ180" s="21">
        <f>('Ratios Calculated fix'!AQ180-'Ratios Calculated fix'!AQ$428)/('Ratios Calculated fix'!AQ$429-'Ratios Calculated fix'!AQ$428)</f>
        <v>0.40792113500930993</v>
      </c>
      <c r="AR180" s="21">
        <f>('Ratios Calculated fix'!AR180-'Ratios Calculated fix'!AR$428)/('Ratios Calculated fix'!AR$429-'Ratios Calculated fix'!AR$428)</f>
        <v>0.26960146942327928</v>
      </c>
      <c r="AS180" s="21">
        <f>('Ratios Calculated fix'!AS180-'Ratios Calculated fix'!AS$428)/('Ratios Calculated fix'!AS$429-'Ratios Calculated fix'!AS$428)</f>
        <v>0.58527298222149304</v>
      </c>
      <c r="AT180" s="21">
        <f>('Ratios Calculated fix'!AT180-'Ratios Calculated fix'!AT$428)/('Ratios Calculated fix'!AT$429-'Ratios Calculated fix'!AT$428)</f>
        <v>0.38532171173571012</v>
      </c>
      <c r="AU180" s="21">
        <f>('Ratios Calculated fix'!AU180-'Ratios Calculated fix'!AU$428)/('Ratios Calculated fix'!AU$429-'Ratios Calculated fix'!AU$428)</f>
        <v>0.62244982653052672</v>
      </c>
      <c r="AV180" s="21" t="e">
        <f>('Ratios Calculated fix'!AV180-'Ratios Calculated fix'!AV$428)/('Ratios Calculated fix'!AV$429-'Ratios Calculated fix'!AV$428)</f>
        <v>#DIV/0!</v>
      </c>
      <c r="AW180" s="21" t="e">
        <f>('Ratios Calculated fix'!AW180-'Ratios Calculated fix'!AW$428)/('Ratios Calculated fix'!AW$429-'Ratios Calculated fix'!AW$428)</f>
        <v>#DIV/0!</v>
      </c>
      <c r="AX180" s="21" t="e">
        <f>('Ratios Calculated fix'!AX180-'Ratios Calculated fix'!AX$428)/('Ratios Calculated fix'!AX$429-'Ratios Calculated fix'!AX$428)</f>
        <v>#DIV/0!</v>
      </c>
      <c r="AY180" s="21">
        <f>('Ratios Calculated fix'!AY180-'Ratios Calculated fix'!AY$428)/('Ratios Calculated fix'!AY$429-'Ratios Calculated fix'!AY$428)</f>
        <v>0.29404523202554095</v>
      </c>
      <c r="AZ180" s="21">
        <f>('Ratios Calculated fix'!AZ180-'Ratios Calculated fix'!AZ$428)/('Ratios Calculated fix'!AZ$429-'Ratios Calculated fix'!AZ$428)</f>
        <v>0.78444682806342203</v>
      </c>
      <c r="BA180" s="21">
        <f>('Ratios Calculated fix'!BA180-'Ratios Calculated fix'!BA$428)/('Ratios Calculated fix'!BA$429-'Ratios Calculated fix'!BA$428)</f>
        <v>0.74183611518858594</v>
      </c>
      <c r="BB180" s="21" t="e">
        <f>('Ratios Calculated fix'!BB180-'Ratios Calculated fix'!BB$428)/('Ratios Calculated fix'!BB$429-'Ratios Calculated fix'!BB$428)</f>
        <v>#DIV/0!</v>
      </c>
      <c r="BC180" s="21">
        <f>('Ratios Calculated fix'!BC180-'Ratios Calculated fix'!BC$428)/('Ratios Calculated fix'!BC$429-'Ratios Calculated fix'!BC$428)</f>
        <v>0.22031946280538495</v>
      </c>
    </row>
    <row r="181" spans="1:55" x14ac:dyDescent="0.2">
      <c r="A181" s="3" t="s">
        <v>583</v>
      </c>
      <c r="B181" s="3" t="s">
        <v>584</v>
      </c>
      <c r="C181" s="3" t="s">
        <v>45</v>
      </c>
      <c r="D181" s="3">
        <v>249756</v>
      </c>
      <c r="E181" s="3" t="s">
        <v>16</v>
      </c>
      <c r="F181" s="3">
        <v>2019</v>
      </c>
      <c r="G181" s="3" t="s">
        <v>17</v>
      </c>
      <c r="H181" s="4">
        <v>43830</v>
      </c>
      <c r="I181" s="4">
        <v>43888</v>
      </c>
      <c r="J181" s="4">
        <v>43888</v>
      </c>
      <c r="K181" s="5">
        <v>132515000</v>
      </c>
      <c r="L181" s="5">
        <v>131986000</v>
      </c>
      <c r="M181" s="3" t="s">
        <v>585</v>
      </c>
      <c r="N181" s="20">
        <f>('Ratios Calculated fix'!N181-'Ratios Calculated fix'!N$428)/('Ratios Calculated fix'!N$429-'Ratios Calculated fix'!N$428)</f>
        <v>9.1471795710428544E-2</v>
      </c>
      <c r="O181" s="21">
        <f>('Ratios Calculated fix'!O181-'Ratios Calculated fix'!O$428)/('Ratios Calculated fix'!O$429-'Ratios Calculated fix'!O$428)</f>
        <v>8.0486219187544367E-2</v>
      </c>
      <c r="P181" s="21">
        <f>('Ratios Calculated fix'!P181-'Ratios Calculated fix'!P$428)/('Ratios Calculated fix'!P$429-'Ratios Calculated fix'!P$428)</f>
        <v>0.11387651706120441</v>
      </c>
      <c r="Q181" s="21">
        <f>('Ratios Calculated fix'!Q181-'Ratios Calculated fix'!Q$428)/('Ratios Calculated fix'!Q$429-'Ratios Calculated fix'!Q$428)</f>
        <v>0.2638281445408831</v>
      </c>
      <c r="R181" s="21">
        <f>('Ratios Calculated fix'!R181-'Ratios Calculated fix'!R$428)/('Ratios Calculated fix'!R$429-'Ratios Calculated fix'!R$428)</f>
        <v>9.2713267234511579E-2</v>
      </c>
      <c r="S181" s="21">
        <f>('Ratios Calculated fix'!S181-'Ratios Calculated fix'!S$428)/('Ratios Calculated fix'!S$429-'Ratios Calculated fix'!S$428)</f>
        <v>4.2489171188426475E-2</v>
      </c>
      <c r="T181" s="21">
        <f>('Ratios Calculated fix'!T181-'Ratios Calculated fix'!T$428)/('Ratios Calculated fix'!T$429-'Ratios Calculated fix'!T$428)</f>
        <v>8.5821125673057969E-2</v>
      </c>
      <c r="U181" s="21">
        <f>('Ratios Calculated fix'!U181-'Ratios Calculated fix'!U$428)/('Ratios Calculated fix'!U$429-'Ratios Calculated fix'!U$428)</f>
        <v>0.65391092122104888</v>
      </c>
      <c r="V181" s="21">
        <f>('Ratios Calculated fix'!V181-'Ratios Calculated fix'!V$428)/('Ratios Calculated fix'!V$429-'Ratios Calculated fix'!V$428)</f>
        <v>0.49931582614941844</v>
      </c>
      <c r="W181" s="21">
        <f>('Ratios Calculated fix'!W181-'Ratios Calculated fix'!W$428)/('Ratios Calculated fix'!W$429-'Ratios Calculated fix'!W$428)</f>
        <v>0.63505217617818543</v>
      </c>
      <c r="X181" s="21">
        <f>('Ratios Calculated fix'!X181-'Ratios Calculated fix'!X$428)/('Ratios Calculated fix'!X$429-'Ratios Calculated fix'!X$428)</f>
        <v>0.55603490455892846</v>
      </c>
      <c r="Y181" s="21">
        <f>('Ratios Calculated fix'!Y181-'Ratios Calculated fix'!Y$428)/('Ratios Calculated fix'!Y$429-'Ratios Calculated fix'!Y$428)</f>
        <v>0.46046134357357721</v>
      </c>
      <c r="Z181" s="21">
        <f>('Ratios Calculated fix'!Z181-'Ratios Calculated fix'!Z$428)/('Ratios Calculated fix'!Z$429-'Ratios Calculated fix'!Z$428)</f>
        <v>0.44396509544107143</v>
      </c>
      <c r="AA181" s="21">
        <f>('Ratios Calculated fix'!AA181-'Ratios Calculated fix'!AA$428)/('Ratios Calculated fix'!AA$429-'Ratios Calculated fix'!AA$428)</f>
        <v>0.17583216119515513</v>
      </c>
      <c r="AB181" s="21">
        <f>('Ratios Calculated fix'!AB181-'Ratios Calculated fix'!AB$428)/('Ratios Calculated fix'!AB$429-'Ratios Calculated fix'!AB$428)</f>
        <v>0.86612445569902485</v>
      </c>
      <c r="AC181" s="21">
        <f>('Ratios Calculated fix'!AC181-'Ratios Calculated fix'!AC$428)/('Ratios Calculated fix'!AC$429-'Ratios Calculated fix'!AC$428)</f>
        <v>0.59769737083538332</v>
      </c>
      <c r="AD181" s="21">
        <f>('Ratios Calculated fix'!AD181-'Ratios Calculated fix'!AD$428)/('Ratios Calculated fix'!AD$429-'Ratios Calculated fix'!AD$428)</f>
        <v>0.43481322746656098</v>
      </c>
      <c r="AE181" s="21">
        <f>('Ratios Calculated fix'!AE181-'Ratios Calculated fix'!AE$428)/('Ratios Calculated fix'!AE$429-'Ratios Calculated fix'!AE$428)</f>
        <v>0.4834076491909009</v>
      </c>
      <c r="AF181" s="21">
        <f>('Ratios Calculated fix'!AF181-'Ratios Calculated fix'!AF$428)/('Ratios Calculated fix'!AF$429-'Ratios Calculated fix'!AF$428)</f>
        <v>0.38773201966287679</v>
      </c>
      <c r="AG181" s="21" t="e">
        <f>('Ratios Calculated fix'!AG181-'Ratios Calculated fix'!AG$428)/('Ratios Calculated fix'!AG$429-'Ratios Calculated fix'!AG$428)</f>
        <v>#DIV/0!</v>
      </c>
      <c r="AH181" s="21" t="e">
        <f>('Ratios Calculated fix'!AH181-'Ratios Calculated fix'!AH$428)/('Ratios Calculated fix'!AH$429-'Ratios Calculated fix'!AH$428)</f>
        <v>#DIV/0!</v>
      </c>
      <c r="AI181" s="21">
        <f>('Ratios Calculated fix'!AI181-'Ratios Calculated fix'!AI$428)/('Ratios Calculated fix'!AI$429-'Ratios Calculated fix'!AI$428)</f>
        <v>0.9859236165331825</v>
      </c>
      <c r="AJ181" s="21">
        <f>('Ratios Calculated fix'!AJ181-'Ratios Calculated fix'!AJ$428)/('Ratios Calculated fix'!AJ$429-'Ratios Calculated fix'!AJ$428)</f>
        <v>0.13379878786749266</v>
      </c>
      <c r="AK181" s="21" t="e">
        <f>('Ratios Calculated fix'!AK181-'Ratios Calculated fix'!AK$428)/('Ratios Calculated fix'!AK$429-'Ratios Calculated fix'!AK$428)</f>
        <v>#DIV/0!</v>
      </c>
      <c r="AL181" s="21" t="e">
        <f>('Ratios Calculated fix'!AL181-'Ratios Calculated fix'!AL$428)/('Ratios Calculated fix'!AL$429-'Ratios Calculated fix'!AL$428)</f>
        <v>#DIV/0!</v>
      </c>
      <c r="AM181" s="21">
        <f>('Ratios Calculated fix'!AM181-'Ratios Calculated fix'!AM$428)/('Ratios Calculated fix'!AM$429-'Ratios Calculated fix'!AM$428)</f>
        <v>0.31202452507370704</v>
      </c>
      <c r="AN181" s="21">
        <f>('Ratios Calculated fix'!AN181-'Ratios Calculated fix'!AN$428)/('Ratios Calculated fix'!AN$429-'Ratios Calculated fix'!AN$428)</f>
        <v>0.27912711206758145</v>
      </c>
      <c r="AO181" s="21">
        <f>('Ratios Calculated fix'!AO181-'Ratios Calculated fix'!AO$428)/('Ratios Calculated fix'!AO$429-'Ratios Calculated fix'!AO$428)</f>
        <v>0.21844609591353448</v>
      </c>
      <c r="AP181" s="21">
        <f>('Ratios Calculated fix'!AP181-'Ratios Calculated fix'!AP$428)/('Ratios Calculated fix'!AP$429-'Ratios Calculated fix'!AP$428)</f>
        <v>0.57333635845678643</v>
      </c>
      <c r="AQ181" s="21">
        <f>('Ratios Calculated fix'!AQ181-'Ratios Calculated fix'!AQ$428)/('Ratios Calculated fix'!AQ$429-'Ratios Calculated fix'!AQ$428)</f>
        <v>0.56571149046970104</v>
      </c>
      <c r="AR181" s="21">
        <f>('Ratios Calculated fix'!AR181-'Ratios Calculated fix'!AR$428)/('Ratios Calculated fix'!AR$429-'Ratios Calculated fix'!AR$428)</f>
        <v>0.2887528315754716</v>
      </c>
      <c r="AS181" s="21">
        <f>('Ratios Calculated fix'!AS181-'Ratios Calculated fix'!AS$428)/('Ratios Calculated fix'!AS$429-'Ratios Calculated fix'!AS$428)</f>
        <v>0.59464368040696147</v>
      </c>
      <c r="AT181" s="21">
        <f>('Ratios Calculated fix'!AT181-'Ratios Calculated fix'!AT$428)/('Ratios Calculated fix'!AT$429-'Ratios Calculated fix'!AT$428)</f>
        <v>0.4625552709381992</v>
      </c>
      <c r="AU181" s="21">
        <f>('Ratios Calculated fix'!AU181-'Ratios Calculated fix'!AU$428)/('Ratios Calculated fix'!AU$429-'Ratios Calculated fix'!AU$428)</f>
        <v>0.6563642314395447</v>
      </c>
      <c r="AV181" s="21" t="e">
        <f>('Ratios Calculated fix'!AV181-'Ratios Calculated fix'!AV$428)/('Ratios Calculated fix'!AV$429-'Ratios Calculated fix'!AV$428)</f>
        <v>#DIV/0!</v>
      </c>
      <c r="AW181" s="21" t="e">
        <f>('Ratios Calculated fix'!AW181-'Ratios Calculated fix'!AW$428)/('Ratios Calculated fix'!AW$429-'Ratios Calculated fix'!AW$428)</f>
        <v>#DIV/0!</v>
      </c>
      <c r="AX181" s="21" t="e">
        <f>('Ratios Calculated fix'!AX181-'Ratios Calculated fix'!AX$428)/('Ratios Calculated fix'!AX$429-'Ratios Calculated fix'!AX$428)</f>
        <v>#DIV/0!</v>
      </c>
      <c r="AY181" s="21">
        <f>('Ratios Calculated fix'!AY181-'Ratios Calculated fix'!AY$428)/('Ratios Calculated fix'!AY$429-'Ratios Calculated fix'!AY$428)</f>
        <v>0.23643993638772159</v>
      </c>
      <c r="AZ181" s="21">
        <f>('Ratios Calculated fix'!AZ181-'Ratios Calculated fix'!AZ$428)/('Ratios Calculated fix'!AZ$429-'Ratios Calculated fix'!AZ$428)</f>
        <v>0.74089101210206487</v>
      </c>
      <c r="BA181" s="21">
        <f>('Ratios Calculated fix'!BA181-'Ratios Calculated fix'!BA$428)/('Ratios Calculated fix'!BA$429-'Ratios Calculated fix'!BA$428)</f>
        <v>0.74443360243506373</v>
      </c>
      <c r="BB181" s="21" t="e">
        <f>('Ratios Calculated fix'!BB181-'Ratios Calculated fix'!BB$428)/('Ratios Calculated fix'!BB$429-'Ratios Calculated fix'!BB$428)</f>
        <v>#DIV/0!</v>
      </c>
      <c r="BC181" s="21">
        <f>('Ratios Calculated fix'!BC181-'Ratios Calculated fix'!BC$428)/('Ratios Calculated fix'!BC$429-'Ratios Calculated fix'!BC$428)</f>
        <v>0.29283771757931487</v>
      </c>
    </row>
    <row r="182" spans="1:55" x14ac:dyDescent="0.2">
      <c r="A182" s="3" t="s">
        <v>580</v>
      </c>
      <c r="B182" s="3" t="s">
        <v>581</v>
      </c>
      <c r="C182" s="3" t="s">
        <v>45</v>
      </c>
      <c r="D182" s="3">
        <v>331419</v>
      </c>
      <c r="E182" s="3" t="s">
        <v>16</v>
      </c>
      <c r="F182" s="3">
        <v>2019</v>
      </c>
      <c r="G182" s="3" t="s">
        <v>17</v>
      </c>
      <c r="H182" s="4">
        <v>43830</v>
      </c>
      <c r="I182" s="4">
        <v>43872</v>
      </c>
      <c r="J182" s="4">
        <v>43872</v>
      </c>
      <c r="K182" s="5">
        <v>364886000</v>
      </c>
      <c r="L182" s="5">
        <v>365643000</v>
      </c>
      <c r="M182" s="3" t="s">
        <v>582</v>
      </c>
      <c r="N182" s="20">
        <f>('Ratios Calculated fix'!N182-'Ratios Calculated fix'!N$428)/('Ratios Calculated fix'!N$429-'Ratios Calculated fix'!N$428)</f>
        <v>5.9755632840834183E-2</v>
      </c>
      <c r="O182" s="21">
        <f>('Ratios Calculated fix'!O182-'Ratios Calculated fix'!O$428)/('Ratios Calculated fix'!O$429-'Ratios Calculated fix'!O$428)</f>
        <v>2.6303358052849952E-2</v>
      </c>
      <c r="P182" s="21">
        <f>('Ratios Calculated fix'!P182-'Ratios Calculated fix'!P$428)/('Ratios Calculated fix'!P$429-'Ratios Calculated fix'!P$428)</f>
        <v>2.1364322626513908E-2</v>
      </c>
      <c r="Q182" s="21">
        <f>('Ratios Calculated fix'!Q182-'Ratios Calculated fix'!Q$428)/('Ratios Calculated fix'!Q$429-'Ratios Calculated fix'!Q$428)</f>
        <v>0.28764512684874166</v>
      </c>
      <c r="R182" s="21">
        <f>('Ratios Calculated fix'!R182-'Ratios Calculated fix'!R$428)/('Ratios Calculated fix'!R$429-'Ratios Calculated fix'!R$428)</f>
        <v>0.15251821675872215</v>
      </c>
      <c r="S182" s="21">
        <f>('Ratios Calculated fix'!S182-'Ratios Calculated fix'!S$428)/('Ratios Calculated fix'!S$429-'Ratios Calculated fix'!S$428)</f>
        <v>5.5005968645043951E-2</v>
      </c>
      <c r="T182" s="21">
        <f>('Ratios Calculated fix'!T182-'Ratios Calculated fix'!T$428)/('Ratios Calculated fix'!T$429-'Ratios Calculated fix'!T$428)</f>
        <v>0.14393220582597005</v>
      </c>
      <c r="U182" s="21">
        <f>('Ratios Calculated fix'!U182-'Ratios Calculated fix'!U$428)/('Ratios Calculated fix'!U$429-'Ratios Calculated fix'!U$428)</f>
        <v>0.71721416476447941</v>
      </c>
      <c r="V182" s="21">
        <f>('Ratios Calculated fix'!V182-'Ratios Calculated fix'!V$428)/('Ratios Calculated fix'!V$429-'Ratios Calculated fix'!V$428)</f>
        <v>0.53803333323465052</v>
      </c>
      <c r="W182" s="21">
        <f>('Ratios Calculated fix'!W182-'Ratios Calculated fix'!W$428)/('Ratios Calculated fix'!W$429-'Ratios Calculated fix'!W$428)</f>
        <v>0.69755952005353916</v>
      </c>
      <c r="X182" s="21">
        <f>('Ratios Calculated fix'!X182-'Ratios Calculated fix'!X$428)/('Ratios Calculated fix'!X$429-'Ratios Calculated fix'!X$428)</f>
        <v>0.39631084376072773</v>
      </c>
      <c r="Y182" s="21">
        <f>('Ratios Calculated fix'!Y182-'Ratios Calculated fix'!Y$428)/('Ratios Calculated fix'!Y$429-'Ratios Calculated fix'!Y$428)</f>
        <v>0.43166413808615556</v>
      </c>
      <c r="Z182" s="21">
        <f>('Ratios Calculated fix'!Z182-'Ratios Calculated fix'!Z$428)/('Ratios Calculated fix'!Z$429-'Ratios Calculated fix'!Z$428)</f>
        <v>0.60368915623927233</v>
      </c>
      <c r="AA182" s="21">
        <f>('Ratios Calculated fix'!AA182-'Ratios Calculated fix'!AA$428)/('Ratios Calculated fix'!AA$429-'Ratios Calculated fix'!AA$428)</f>
        <v>0.27472841739750276</v>
      </c>
      <c r="AB182" s="21">
        <f>('Ratios Calculated fix'!AB182-'Ratios Calculated fix'!AB$428)/('Ratios Calculated fix'!AB$429-'Ratios Calculated fix'!AB$428)</f>
        <v>0.80708770967261856</v>
      </c>
      <c r="AC182" s="21">
        <f>('Ratios Calculated fix'!AC182-'Ratios Calculated fix'!AC$428)/('Ratios Calculated fix'!AC$429-'Ratios Calculated fix'!AC$428)</f>
        <v>0.36603554644689817</v>
      </c>
      <c r="AD182" s="21">
        <f>('Ratios Calculated fix'!AD182-'Ratios Calculated fix'!AD$428)/('Ratios Calculated fix'!AD$429-'Ratios Calculated fix'!AD$428)</f>
        <v>0.39444617824608308</v>
      </c>
      <c r="AE182" s="21">
        <f>('Ratios Calculated fix'!AE182-'Ratios Calculated fix'!AE$428)/('Ratios Calculated fix'!AE$429-'Ratios Calculated fix'!AE$428)</f>
        <v>0.44847678591161239</v>
      </c>
      <c r="AF182" s="21">
        <f>('Ratios Calculated fix'!AF182-'Ratios Calculated fix'!AF$428)/('Ratios Calculated fix'!AF$429-'Ratios Calculated fix'!AF$428)</f>
        <v>0.36752442894357612</v>
      </c>
      <c r="AG182" s="21" t="e">
        <f>('Ratios Calculated fix'!AG182-'Ratios Calculated fix'!AG$428)/('Ratios Calculated fix'!AG$429-'Ratios Calculated fix'!AG$428)</f>
        <v>#DIV/0!</v>
      </c>
      <c r="AH182" s="21" t="e">
        <f>('Ratios Calculated fix'!AH182-'Ratios Calculated fix'!AH$428)/('Ratios Calculated fix'!AH$429-'Ratios Calculated fix'!AH$428)</f>
        <v>#DIV/0!</v>
      </c>
      <c r="AI182" s="21">
        <f>('Ratios Calculated fix'!AI182-'Ratios Calculated fix'!AI$428)/('Ratios Calculated fix'!AI$429-'Ratios Calculated fix'!AI$428)</f>
        <v>0.98529839915480233</v>
      </c>
      <c r="AJ182" s="21">
        <f>('Ratios Calculated fix'!AJ182-'Ratios Calculated fix'!AJ$428)/('Ratios Calculated fix'!AJ$429-'Ratios Calculated fix'!AJ$428)</f>
        <v>0.10275527730591773</v>
      </c>
      <c r="AK182" s="21" t="e">
        <f>('Ratios Calculated fix'!AK182-'Ratios Calculated fix'!AK$428)/('Ratios Calculated fix'!AK$429-'Ratios Calculated fix'!AK$428)</f>
        <v>#DIV/0!</v>
      </c>
      <c r="AL182" s="21" t="e">
        <f>('Ratios Calculated fix'!AL182-'Ratios Calculated fix'!AL$428)/('Ratios Calculated fix'!AL$429-'Ratios Calculated fix'!AL$428)</f>
        <v>#DIV/0!</v>
      </c>
      <c r="AM182" s="21">
        <f>('Ratios Calculated fix'!AM182-'Ratios Calculated fix'!AM$428)/('Ratios Calculated fix'!AM$429-'Ratios Calculated fix'!AM$428)</f>
        <v>0.30760094881317429</v>
      </c>
      <c r="AN182" s="21">
        <f>('Ratios Calculated fix'!AN182-'Ratios Calculated fix'!AN$428)/('Ratios Calculated fix'!AN$429-'Ratios Calculated fix'!AN$428)</f>
        <v>0.30033089567460797</v>
      </c>
      <c r="AO182" s="21">
        <f>('Ratios Calculated fix'!AO182-'Ratios Calculated fix'!AO$428)/('Ratios Calculated fix'!AO$429-'Ratios Calculated fix'!AO$428)</f>
        <v>0.20766247102364871</v>
      </c>
      <c r="AP182" s="21">
        <f>('Ratios Calculated fix'!AP182-'Ratios Calculated fix'!AP$428)/('Ratios Calculated fix'!AP$429-'Ratios Calculated fix'!AP$428)</f>
        <v>0.57478617711564195</v>
      </c>
      <c r="AQ182" s="21">
        <f>('Ratios Calculated fix'!AQ182-'Ratios Calculated fix'!AQ$428)/('Ratios Calculated fix'!AQ$429-'Ratios Calculated fix'!AQ$428)</f>
        <v>0.45425346126193877</v>
      </c>
      <c r="AR182" s="21">
        <f>('Ratios Calculated fix'!AR182-'Ratios Calculated fix'!AR$428)/('Ratios Calculated fix'!AR$429-'Ratios Calculated fix'!AR$428)</f>
        <v>0.25142787633677571</v>
      </c>
      <c r="AS182" s="21">
        <f>('Ratios Calculated fix'!AS182-'Ratios Calculated fix'!AS$428)/('Ratios Calculated fix'!AS$429-'Ratios Calculated fix'!AS$428)</f>
        <v>0.58825554560349624</v>
      </c>
      <c r="AT182" s="21">
        <f>('Ratios Calculated fix'!AT182-'Ratios Calculated fix'!AT$428)/('Ratios Calculated fix'!AT$429-'Ratios Calculated fix'!AT$428)</f>
        <v>0.37874631370864587</v>
      </c>
      <c r="AU182" s="21">
        <f>('Ratios Calculated fix'!AU182-'Ratios Calculated fix'!AU$428)/('Ratios Calculated fix'!AU$429-'Ratios Calculated fix'!AU$428)</f>
        <v>0.64103642142779971</v>
      </c>
      <c r="AV182" s="21" t="e">
        <f>('Ratios Calculated fix'!AV182-'Ratios Calculated fix'!AV$428)/('Ratios Calculated fix'!AV$429-'Ratios Calculated fix'!AV$428)</f>
        <v>#DIV/0!</v>
      </c>
      <c r="AW182" s="21" t="e">
        <f>('Ratios Calculated fix'!AW182-'Ratios Calculated fix'!AW$428)/('Ratios Calculated fix'!AW$429-'Ratios Calculated fix'!AW$428)</f>
        <v>#DIV/0!</v>
      </c>
      <c r="AX182" s="21" t="e">
        <f>('Ratios Calculated fix'!AX182-'Ratios Calculated fix'!AX$428)/('Ratios Calculated fix'!AX$429-'Ratios Calculated fix'!AX$428)</f>
        <v>#DIV/0!</v>
      </c>
      <c r="AY182" s="21">
        <f>('Ratios Calculated fix'!AY182-'Ratios Calculated fix'!AY$428)/('Ratios Calculated fix'!AY$429-'Ratios Calculated fix'!AY$428)</f>
        <v>0.29113752396312642</v>
      </c>
      <c r="AZ182" s="21">
        <f>('Ratios Calculated fix'!AZ182-'Ratios Calculated fix'!AZ$428)/('Ratios Calculated fix'!AZ$429-'Ratios Calculated fix'!AZ$428)</f>
        <v>0.78919462945826069</v>
      </c>
      <c r="BA182" s="21">
        <f>('Ratios Calculated fix'!BA182-'Ratios Calculated fix'!BA$428)/('Ratios Calculated fix'!BA$429-'Ratios Calculated fix'!BA$428)</f>
        <v>0.75166093898353714</v>
      </c>
      <c r="BB182" s="21" t="e">
        <f>('Ratios Calculated fix'!BB182-'Ratios Calculated fix'!BB$428)/('Ratios Calculated fix'!BB$429-'Ratios Calculated fix'!BB$428)</f>
        <v>#DIV/0!</v>
      </c>
      <c r="BC182" s="21">
        <f>('Ratios Calculated fix'!BC182-'Ratios Calculated fix'!BC$428)/('Ratios Calculated fix'!BC$429-'Ratios Calculated fix'!BC$428)</f>
        <v>0.25426848220372611</v>
      </c>
    </row>
    <row r="183" spans="1:55" x14ac:dyDescent="0.2">
      <c r="A183" s="3" t="s">
        <v>586</v>
      </c>
      <c r="B183" s="3" t="s">
        <v>587</v>
      </c>
      <c r="C183" s="3" t="s">
        <v>24</v>
      </c>
      <c r="D183" s="3">
        <v>378161</v>
      </c>
      <c r="E183" s="3" t="s">
        <v>16</v>
      </c>
      <c r="F183" s="3">
        <v>2019</v>
      </c>
      <c r="G183" s="3" t="s">
        <v>17</v>
      </c>
      <c r="H183" s="4">
        <v>43830</v>
      </c>
      <c r="I183" s="4">
        <v>43881</v>
      </c>
      <c r="J183" s="4">
        <v>43881</v>
      </c>
      <c r="K183" s="5">
        <v>339005000</v>
      </c>
      <c r="L183" s="5">
        <v>346728000</v>
      </c>
      <c r="M183" s="3" t="s">
        <v>588</v>
      </c>
      <c r="N183" s="20">
        <f>('Ratios Calculated fix'!N183-'Ratios Calculated fix'!N$428)/('Ratios Calculated fix'!N$429-'Ratios Calculated fix'!N$428)</f>
        <v>5.0754644686220873E-2</v>
      </c>
      <c r="O183" s="21">
        <f>('Ratios Calculated fix'!O183-'Ratios Calculated fix'!O$428)/('Ratios Calculated fix'!O$429-'Ratios Calculated fix'!O$428)</f>
        <v>4.2648218545599699E-2</v>
      </c>
      <c r="P183" s="21">
        <f>('Ratios Calculated fix'!P183-'Ratios Calculated fix'!P$428)/('Ratios Calculated fix'!P$429-'Ratios Calculated fix'!P$428)</f>
        <v>1.0715406212791214E-2</v>
      </c>
      <c r="Q183" s="21">
        <f>('Ratios Calculated fix'!Q183-'Ratios Calculated fix'!Q$428)/('Ratios Calculated fix'!Q$429-'Ratios Calculated fix'!Q$428)</f>
        <v>0.2298289770755742</v>
      </c>
      <c r="R183" s="21">
        <f>('Ratios Calculated fix'!R183-'Ratios Calculated fix'!R$428)/('Ratios Calculated fix'!R$429-'Ratios Calculated fix'!R$428)</f>
        <v>0.23968439581895126</v>
      </c>
      <c r="S183" s="21">
        <f>('Ratios Calculated fix'!S183-'Ratios Calculated fix'!S$428)/('Ratios Calculated fix'!S$429-'Ratios Calculated fix'!S$428)</f>
        <v>7.9278115165101349E-3</v>
      </c>
      <c r="T183" s="21">
        <f>('Ratios Calculated fix'!T183-'Ratios Calculated fix'!T$428)/('Ratios Calculated fix'!T$429-'Ratios Calculated fix'!T$428)</f>
        <v>0.24070130215901109</v>
      </c>
      <c r="U183" s="21">
        <f>('Ratios Calculated fix'!U183-'Ratios Calculated fix'!U$428)/('Ratios Calculated fix'!U$429-'Ratios Calculated fix'!U$428)</f>
        <v>0.55258552534548577</v>
      </c>
      <c r="V183" s="21">
        <f>('Ratios Calculated fix'!V183-'Ratios Calculated fix'!V$428)/('Ratios Calculated fix'!V$429-'Ratios Calculated fix'!V$428)</f>
        <v>0.4830216712702185</v>
      </c>
      <c r="W183" s="21">
        <f>('Ratios Calculated fix'!W183-'Ratios Calculated fix'!W$428)/('Ratios Calculated fix'!W$429-'Ratios Calculated fix'!W$428)</f>
        <v>0.53011104294305855</v>
      </c>
      <c r="X183" s="21">
        <f>('Ratios Calculated fix'!X183-'Ratios Calculated fix'!X$428)/('Ratios Calculated fix'!X$429-'Ratios Calculated fix'!X$428)</f>
        <v>0.21806231476795129</v>
      </c>
      <c r="Y183" s="21">
        <f>('Ratios Calculated fix'!Y183-'Ratios Calculated fix'!Y$428)/('Ratios Calculated fix'!Y$429-'Ratios Calculated fix'!Y$428)</f>
        <v>0.39338219039296213</v>
      </c>
      <c r="Z183" s="21">
        <f>('Ratios Calculated fix'!Z183-'Ratios Calculated fix'!Z$428)/('Ratios Calculated fix'!Z$429-'Ratios Calculated fix'!Z$428)</f>
        <v>0.78193768523204865</v>
      </c>
      <c r="AA183" s="21">
        <f>('Ratios Calculated fix'!AA183-'Ratios Calculated fix'!AA$428)/('Ratios Calculated fix'!AA$429-'Ratios Calculated fix'!AA$428)</f>
        <v>0</v>
      </c>
      <c r="AB183" s="21">
        <f>('Ratios Calculated fix'!AB183-'Ratios Calculated fix'!AB$428)/('Ratios Calculated fix'!AB$429-'Ratios Calculated fix'!AB$428)</f>
        <v>0.75053730549925513</v>
      </c>
      <c r="AC183" s="21">
        <f>('Ratios Calculated fix'!AC183-'Ratios Calculated fix'!AC$428)/('Ratios Calculated fix'!AC$429-'Ratios Calculated fix'!AC$428)</f>
        <v>0.82712396011127487</v>
      </c>
      <c r="AD183" s="21">
        <f>('Ratios Calculated fix'!AD183-'Ratios Calculated fix'!AD$428)/('Ratios Calculated fix'!AD$429-'Ratios Calculated fix'!AD$428)</f>
        <v>0.45020158273919886</v>
      </c>
      <c r="AE183" s="21">
        <f>('Ratios Calculated fix'!AE183-'Ratios Calculated fix'!AE$428)/('Ratios Calculated fix'!AE$429-'Ratios Calculated fix'!AE$428)</f>
        <v>0.46867090308523723</v>
      </c>
      <c r="AF183" s="21">
        <f>('Ratios Calculated fix'!AF183-'Ratios Calculated fix'!AF$428)/('Ratios Calculated fix'!AF$429-'Ratios Calculated fix'!AF$428)</f>
        <v>0.38004584905772942</v>
      </c>
      <c r="AG183" s="21" t="e">
        <f>('Ratios Calculated fix'!AG183-'Ratios Calculated fix'!AG$428)/('Ratios Calculated fix'!AG$429-'Ratios Calculated fix'!AG$428)</f>
        <v>#DIV/0!</v>
      </c>
      <c r="AH183" s="21" t="e">
        <f>('Ratios Calculated fix'!AH183-'Ratios Calculated fix'!AH$428)/('Ratios Calculated fix'!AH$429-'Ratios Calculated fix'!AH$428)</f>
        <v>#DIV/0!</v>
      </c>
      <c r="AI183" s="21">
        <f>('Ratios Calculated fix'!AI183-'Ratios Calculated fix'!AI$428)/('Ratios Calculated fix'!AI$429-'Ratios Calculated fix'!AI$428)</f>
        <v>0.98624194266941101</v>
      </c>
      <c r="AJ183" s="21">
        <f>('Ratios Calculated fix'!AJ183-'Ratios Calculated fix'!AJ$428)/('Ratios Calculated fix'!AJ$429-'Ratios Calculated fix'!AJ$428)</f>
        <v>0.17848728261190999</v>
      </c>
      <c r="AK183" s="21" t="e">
        <f>('Ratios Calculated fix'!AK183-'Ratios Calculated fix'!AK$428)/('Ratios Calculated fix'!AK$429-'Ratios Calculated fix'!AK$428)</f>
        <v>#DIV/0!</v>
      </c>
      <c r="AL183" s="21" t="e">
        <f>('Ratios Calculated fix'!AL183-'Ratios Calculated fix'!AL$428)/('Ratios Calculated fix'!AL$429-'Ratios Calculated fix'!AL$428)</f>
        <v>#DIV/0!</v>
      </c>
      <c r="AM183" s="21">
        <f>('Ratios Calculated fix'!AM183-'Ratios Calculated fix'!AM$428)/('Ratios Calculated fix'!AM$429-'Ratios Calculated fix'!AM$428)</f>
        <v>0.28893781751280462</v>
      </c>
      <c r="AN183" s="21">
        <f>('Ratios Calculated fix'!AN183-'Ratios Calculated fix'!AN$428)/('Ratios Calculated fix'!AN$429-'Ratios Calculated fix'!AN$428)</f>
        <v>0.24183761408254698</v>
      </c>
      <c r="AO183" s="21">
        <f>('Ratios Calculated fix'!AO183-'Ratios Calculated fix'!AO$428)/('Ratios Calculated fix'!AO$429-'Ratios Calculated fix'!AO$428)</f>
        <v>0.26672417093049561</v>
      </c>
      <c r="AP183" s="21">
        <f>('Ratios Calculated fix'!AP183-'Ratios Calculated fix'!AP$428)/('Ratios Calculated fix'!AP$429-'Ratios Calculated fix'!AP$428)</f>
        <v>0.58061760471370505</v>
      </c>
      <c r="AQ183" s="21">
        <f>('Ratios Calculated fix'!AQ183-'Ratios Calculated fix'!AQ$428)/('Ratios Calculated fix'!AQ$429-'Ratios Calculated fix'!AQ$428)</f>
        <v>0.541366364765271</v>
      </c>
      <c r="AR183" s="21">
        <f>('Ratios Calculated fix'!AR183-'Ratios Calculated fix'!AR$428)/('Ratios Calculated fix'!AR$429-'Ratios Calculated fix'!AR$428)</f>
        <v>0.27427243745276508</v>
      </c>
      <c r="AS183" s="21">
        <f>('Ratios Calculated fix'!AS183-'Ratios Calculated fix'!AS$428)/('Ratios Calculated fix'!AS$429-'Ratios Calculated fix'!AS$428)</f>
        <v>0.60207530619757987</v>
      </c>
      <c r="AT183" s="21">
        <f>('Ratios Calculated fix'!AT183-'Ratios Calculated fix'!AT$428)/('Ratios Calculated fix'!AT$429-'Ratios Calculated fix'!AT$428)</f>
        <v>0.48528716933509047</v>
      </c>
      <c r="AU183" s="21">
        <f>('Ratios Calculated fix'!AU183-'Ratios Calculated fix'!AU$428)/('Ratios Calculated fix'!AU$429-'Ratios Calculated fix'!AU$428)</f>
        <v>0.62946759807986674</v>
      </c>
      <c r="AV183" s="21" t="e">
        <f>('Ratios Calculated fix'!AV183-'Ratios Calculated fix'!AV$428)/('Ratios Calculated fix'!AV$429-'Ratios Calculated fix'!AV$428)</f>
        <v>#DIV/0!</v>
      </c>
      <c r="AW183" s="21" t="e">
        <f>('Ratios Calculated fix'!AW183-'Ratios Calculated fix'!AW$428)/('Ratios Calculated fix'!AW$429-'Ratios Calculated fix'!AW$428)</f>
        <v>#DIV/0!</v>
      </c>
      <c r="AX183" s="21" t="e">
        <f>('Ratios Calculated fix'!AX183-'Ratios Calculated fix'!AX$428)/('Ratios Calculated fix'!AX$429-'Ratios Calculated fix'!AX$428)</f>
        <v>#DIV/0!</v>
      </c>
      <c r="AY183" s="21">
        <f>('Ratios Calculated fix'!AY183-'Ratios Calculated fix'!AY$428)/('Ratios Calculated fix'!AY$429-'Ratios Calculated fix'!AY$428)</f>
        <v>0.26969670535737994</v>
      </c>
      <c r="AZ183" s="21">
        <f>('Ratios Calculated fix'!AZ183-'Ratios Calculated fix'!AZ$428)/('Ratios Calculated fix'!AZ$429-'Ratios Calculated fix'!AZ$428)</f>
        <v>0.78077580425434256</v>
      </c>
      <c r="BA183" s="21">
        <f>('Ratios Calculated fix'!BA183-'Ratios Calculated fix'!BA$428)/('Ratios Calculated fix'!BA$429-'Ratios Calculated fix'!BA$428)</f>
        <v>0.74348046126373279</v>
      </c>
      <c r="BB183" s="21" t="e">
        <f>('Ratios Calculated fix'!BB183-'Ratios Calculated fix'!BB$428)/('Ratios Calculated fix'!BB$429-'Ratios Calculated fix'!BB$428)</f>
        <v>#DIV/0!</v>
      </c>
      <c r="BC183" s="21">
        <f>('Ratios Calculated fix'!BC183-'Ratios Calculated fix'!BC$428)/('Ratios Calculated fix'!BC$429-'Ratios Calculated fix'!BC$428)</f>
        <v>0.29165343132526939</v>
      </c>
    </row>
    <row r="184" spans="1:55" x14ac:dyDescent="0.2">
      <c r="A184" s="3" t="s">
        <v>589</v>
      </c>
      <c r="B184" s="3" t="s">
        <v>590</v>
      </c>
      <c r="C184" s="3" t="s">
        <v>72</v>
      </c>
      <c r="D184" s="3">
        <v>378162</v>
      </c>
      <c r="E184" s="3" t="s">
        <v>16</v>
      </c>
      <c r="F184" s="3">
        <v>2019</v>
      </c>
      <c r="G184" s="3" t="s">
        <v>17</v>
      </c>
      <c r="H184" s="4">
        <v>43830</v>
      </c>
      <c r="I184" s="4">
        <v>43874</v>
      </c>
      <c r="J184" s="4">
        <v>43874</v>
      </c>
      <c r="K184" s="5">
        <v>497312000</v>
      </c>
      <c r="L184" s="5">
        <v>508267000</v>
      </c>
      <c r="M184" s="3" t="s">
        <v>591</v>
      </c>
      <c r="N184" s="20">
        <f>('Ratios Calculated fix'!N184-'Ratios Calculated fix'!N$428)/('Ratios Calculated fix'!N$429-'Ratios Calculated fix'!N$428)</f>
        <v>2.2692603168149261E-2</v>
      </c>
      <c r="O184" s="21">
        <f>('Ratios Calculated fix'!O184-'Ratios Calculated fix'!O$428)/('Ratios Calculated fix'!O$429-'Ratios Calculated fix'!O$428)</f>
        <v>2.2692603168149261E-2</v>
      </c>
      <c r="P184" s="21">
        <f>('Ratios Calculated fix'!P184-'Ratios Calculated fix'!P$428)/('Ratios Calculated fix'!P$429-'Ratios Calculated fix'!P$428)</f>
        <v>3.1886380044134155E-3</v>
      </c>
      <c r="Q184" s="21">
        <f>('Ratios Calculated fix'!Q184-'Ratios Calculated fix'!Q$428)/('Ratios Calculated fix'!Q$429-'Ratios Calculated fix'!Q$428)</f>
        <v>0.26258788412504119</v>
      </c>
      <c r="R184" s="21">
        <f>('Ratios Calculated fix'!R184-'Ratios Calculated fix'!R$428)/('Ratios Calculated fix'!R$429-'Ratios Calculated fix'!R$428)</f>
        <v>0.14840534638690714</v>
      </c>
      <c r="S184" s="21">
        <f>('Ratios Calculated fix'!S184-'Ratios Calculated fix'!S$428)/('Ratios Calculated fix'!S$429-'Ratios Calculated fix'!S$428)</f>
        <v>0.10471555250874319</v>
      </c>
      <c r="T184" s="21">
        <f>('Ratios Calculated fix'!T184-'Ratios Calculated fix'!T$428)/('Ratios Calculated fix'!T$429-'Ratios Calculated fix'!T$428)</f>
        <v>0.13059015990178988</v>
      </c>
      <c r="U184" s="21">
        <f>('Ratios Calculated fix'!U184-'Ratios Calculated fix'!U$428)/('Ratios Calculated fix'!U$429-'Ratios Calculated fix'!U$428)</f>
        <v>0.65920181165317615</v>
      </c>
      <c r="V184" s="21">
        <f>('Ratios Calculated fix'!V184-'Ratios Calculated fix'!V$428)/('Ratios Calculated fix'!V$429-'Ratios Calculated fix'!V$428)</f>
        <v>0.51200267267634769</v>
      </c>
      <c r="W184" s="21">
        <f>('Ratios Calculated fix'!W184-'Ratios Calculated fix'!W$428)/('Ratios Calculated fix'!W$429-'Ratios Calculated fix'!W$428)</f>
        <v>0.63926487390687126</v>
      </c>
      <c r="X184" s="21">
        <f>('Ratios Calculated fix'!X184-'Ratios Calculated fix'!X$428)/('Ratios Calculated fix'!X$429-'Ratios Calculated fix'!X$428)</f>
        <v>6.2268203575363404E-2</v>
      </c>
      <c r="Y184" s="21">
        <f>('Ratios Calculated fix'!Y184-'Ratios Calculated fix'!Y$428)/('Ratios Calculated fix'!Y$429-'Ratios Calculated fix'!Y$428)</f>
        <v>0.46073258977960491</v>
      </c>
      <c r="Z184" s="21">
        <f>('Ratios Calculated fix'!Z184-'Ratios Calculated fix'!Z$428)/('Ratios Calculated fix'!Z$429-'Ratios Calculated fix'!Z$428)</f>
        <v>0.93773179642463655</v>
      </c>
      <c r="AA184" s="21">
        <f>('Ratios Calculated fix'!AA184-'Ratios Calculated fix'!AA$428)/('Ratios Calculated fix'!AA$429-'Ratios Calculated fix'!AA$428)</f>
        <v>0</v>
      </c>
      <c r="AB184" s="21">
        <f>('Ratios Calculated fix'!AB184-'Ratios Calculated fix'!AB$428)/('Ratios Calculated fix'!AB$429-'Ratios Calculated fix'!AB$428)</f>
        <v>0.87839173925314595</v>
      </c>
      <c r="AC184" s="21">
        <f>('Ratios Calculated fix'!AC184-'Ratios Calculated fix'!AC$428)/('Ratios Calculated fix'!AC$429-'Ratios Calculated fix'!AC$428)</f>
        <v>0.62852113405161791</v>
      </c>
      <c r="AD184" s="21">
        <f>('Ratios Calculated fix'!AD184-'Ratios Calculated fix'!AD$428)/('Ratios Calculated fix'!AD$429-'Ratios Calculated fix'!AD$428)</f>
        <v>0.76418605084833158</v>
      </c>
      <c r="AE184" s="21">
        <f>('Ratios Calculated fix'!AE184-'Ratios Calculated fix'!AE$428)/('Ratios Calculated fix'!AE$429-'Ratios Calculated fix'!AE$428)</f>
        <v>0.61309139662605072</v>
      </c>
      <c r="AF184" s="21">
        <f>('Ratios Calculated fix'!AF184-'Ratios Calculated fix'!AF$428)/('Ratios Calculated fix'!AF$429-'Ratios Calculated fix'!AF$428)</f>
        <v>0.43245583880546595</v>
      </c>
      <c r="AG184" s="21" t="e">
        <f>('Ratios Calculated fix'!AG184-'Ratios Calculated fix'!AG$428)/('Ratios Calculated fix'!AG$429-'Ratios Calculated fix'!AG$428)</f>
        <v>#DIV/0!</v>
      </c>
      <c r="AH184" s="21" t="e">
        <f>('Ratios Calculated fix'!AH184-'Ratios Calculated fix'!AH$428)/('Ratios Calculated fix'!AH$429-'Ratios Calculated fix'!AH$428)</f>
        <v>#DIV/0!</v>
      </c>
      <c r="AI184" s="21">
        <f>('Ratios Calculated fix'!AI184-'Ratios Calculated fix'!AI$428)/('Ratios Calculated fix'!AI$429-'Ratios Calculated fix'!AI$428)</f>
        <v>0.98307658566268274</v>
      </c>
      <c r="AJ184" s="21">
        <f>('Ratios Calculated fix'!AJ184-'Ratios Calculated fix'!AJ$428)/('Ratios Calculated fix'!AJ$429-'Ratios Calculated fix'!AJ$428)</f>
        <v>0.12833633770865951</v>
      </c>
      <c r="AK184" s="21" t="e">
        <f>('Ratios Calculated fix'!AK184-'Ratios Calculated fix'!AK$428)/('Ratios Calculated fix'!AK$429-'Ratios Calculated fix'!AK$428)</f>
        <v>#DIV/0!</v>
      </c>
      <c r="AL184" s="21" t="e">
        <f>('Ratios Calculated fix'!AL184-'Ratios Calculated fix'!AL$428)/('Ratios Calculated fix'!AL$429-'Ratios Calculated fix'!AL$428)</f>
        <v>#DIV/0!</v>
      </c>
      <c r="AM184" s="21">
        <f>('Ratios Calculated fix'!AM184-'Ratios Calculated fix'!AM$428)/('Ratios Calculated fix'!AM$429-'Ratios Calculated fix'!AM$428)</f>
        <v>0.30702834219976632</v>
      </c>
      <c r="AN184" s="21">
        <f>('Ratios Calculated fix'!AN184-'Ratios Calculated fix'!AN$428)/('Ratios Calculated fix'!AN$429-'Ratios Calculated fix'!AN$428)</f>
        <v>0.27102225613965314</v>
      </c>
      <c r="AO184" s="21">
        <f>('Ratios Calculated fix'!AO184-'Ratios Calculated fix'!AO$428)/('Ratios Calculated fix'!AO$429-'Ratios Calculated fix'!AO$428)</f>
        <v>1.9380727951277571E-2</v>
      </c>
      <c r="AP184" s="21">
        <f>('Ratios Calculated fix'!AP184-'Ratios Calculated fix'!AP$428)/('Ratios Calculated fix'!AP$429-'Ratios Calculated fix'!AP$428)</f>
        <v>0.56808170496948474</v>
      </c>
      <c r="AQ184" s="21">
        <f>('Ratios Calculated fix'!AQ184-'Ratios Calculated fix'!AQ$428)/('Ratios Calculated fix'!AQ$429-'Ratios Calculated fix'!AQ$428)</f>
        <v>0.4886026325074731</v>
      </c>
      <c r="AR184" s="21">
        <f>('Ratios Calculated fix'!AR184-'Ratios Calculated fix'!AR$428)/('Ratios Calculated fix'!AR$429-'Ratios Calculated fix'!AR$428)</f>
        <v>0.60465852185565949</v>
      </c>
      <c r="AS184" s="21">
        <f>('Ratios Calculated fix'!AS184-'Ratios Calculated fix'!AS$428)/('Ratios Calculated fix'!AS$429-'Ratios Calculated fix'!AS$428)</f>
        <v>0.36446573268469584</v>
      </c>
      <c r="AT184" s="21">
        <f>('Ratios Calculated fix'!AT184-'Ratios Calculated fix'!AT$428)/('Ratios Calculated fix'!AT$429-'Ratios Calculated fix'!AT$428)</f>
        <v>0.30866107354376476</v>
      </c>
      <c r="AU184" s="21">
        <f>('Ratios Calculated fix'!AU184-'Ratios Calculated fix'!AU$428)/('Ratios Calculated fix'!AU$429-'Ratios Calculated fix'!AU$428)</f>
        <v>0.73732751425973864</v>
      </c>
      <c r="AV184" s="21" t="e">
        <f>('Ratios Calculated fix'!AV184-'Ratios Calculated fix'!AV$428)/('Ratios Calculated fix'!AV$429-'Ratios Calculated fix'!AV$428)</f>
        <v>#DIV/0!</v>
      </c>
      <c r="AW184" s="21" t="e">
        <f>('Ratios Calculated fix'!AW184-'Ratios Calculated fix'!AW$428)/('Ratios Calculated fix'!AW$429-'Ratios Calculated fix'!AW$428)</f>
        <v>#DIV/0!</v>
      </c>
      <c r="AX184" s="21" t="e">
        <f>('Ratios Calculated fix'!AX184-'Ratios Calculated fix'!AX$428)/('Ratios Calculated fix'!AX$429-'Ratios Calculated fix'!AX$428)</f>
        <v>#DIV/0!</v>
      </c>
      <c r="AY184" s="21">
        <f>('Ratios Calculated fix'!AY184-'Ratios Calculated fix'!AY$428)/('Ratios Calculated fix'!AY$429-'Ratios Calculated fix'!AY$428)</f>
        <v>0.32447589463178461</v>
      </c>
      <c r="AZ184" s="21">
        <f>('Ratios Calculated fix'!AZ184-'Ratios Calculated fix'!AZ$428)/('Ratios Calculated fix'!AZ$429-'Ratios Calculated fix'!AZ$428)</f>
        <v>0.81591488636592047</v>
      </c>
      <c r="BA184" s="21">
        <f>('Ratios Calculated fix'!BA184-'Ratios Calculated fix'!BA$428)/('Ratios Calculated fix'!BA$429-'Ratios Calculated fix'!BA$428)</f>
        <v>0.74791861739332521</v>
      </c>
      <c r="BB184" s="21" t="e">
        <f>('Ratios Calculated fix'!BB184-'Ratios Calculated fix'!BB$428)/('Ratios Calculated fix'!BB$429-'Ratios Calculated fix'!BB$428)</f>
        <v>#DIV/0!</v>
      </c>
      <c r="BC184" s="21">
        <f>('Ratios Calculated fix'!BC184-'Ratios Calculated fix'!BC$428)/('Ratios Calculated fix'!BC$429-'Ratios Calculated fix'!BC$428)</f>
        <v>0.18114202129282564</v>
      </c>
    </row>
    <row r="185" spans="1:55" x14ac:dyDescent="0.2">
      <c r="A185" s="3" t="s">
        <v>610</v>
      </c>
      <c r="B185" s="3" t="s">
        <v>611</v>
      </c>
      <c r="C185" s="3" t="s">
        <v>45</v>
      </c>
      <c r="D185" s="3">
        <v>261673</v>
      </c>
      <c r="E185" s="3" t="s">
        <v>16</v>
      </c>
      <c r="F185" s="3">
        <v>2019</v>
      </c>
      <c r="G185" s="3" t="s">
        <v>17</v>
      </c>
      <c r="H185" s="4">
        <v>43890</v>
      </c>
      <c r="I185" s="4">
        <v>43915</v>
      </c>
      <c r="J185" s="4">
        <v>43915</v>
      </c>
      <c r="K185" s="5">
        <v>1087000000</v>
      </c>
      <c r="L185" s="5">
        <v>1089000000</v>
      </c>
      <c r="M185" s="3" t="s">
        <v>612</v>
      </c>
      <c r="N185" s="20">
        <f>('Ratios Calculated fix'!N185-'Ratios Calculated fix'!N$428)/('Ratios Calculated fix'!N$429-'Ratios Calculated fix'!N$428)</f>
        <v>3.6441076541453427E-2</v>
      </c>
      <c r="O185" s="21">
        <f>('Ratios Calculated fix'!O185-'Ratios Calculated fix'!O$428)/('Ratios Calculated fix'!O$429-'Ratios Calculated fix'!O$428)</f>
        <v>1.1459012812048598E-2</v>
      </c>
      <c r="P185" s="21">
        <f>('Ratios Calculated fix'!P185-'Ratios Calculated fix'!P$428)/('Ratios Calculated fix'!P$429-'Ratios Calculated fix'!P$428)</f>
        <v>2.0011608722790977E-2</v>
      </c>
      <c r="Q185" s="21">
        <f>('Ratios Calculated fix'!Q185-'Ratios Calculated fix'!Q$428)/('Ratios Calculated fix'!Q$429-'Ratios Calculated fix'!Q$428)</f>
        <v>0.35612282639682374</v>
      </c>
      <c r="R185" s="21">
        <f>('Ratios Calculated fix'!R185-'Ratios Calculated fix'!R$428)/('Ratios Calculated fix'!R$429-'Ratios Calculated fix'!R$428)</f>
        <v>0.16103940952603446</v>
      </c>
      <c r="S185" s="21">
        <f>('Ratios Calculated fix'!S185-'Ratios Calculated fix'!S$428)/('Ratios Calculated fix'!S$429-'Ratios Calculated fix'!S$428)</f>
        <v>8.9938326173966687E-2</v>
      </c>
      <c r="T185" s="21">
        <f>('Ratios Calculated fix'!T185-'Ratios Calculated fix'!T$428)/('Ratios Calculated fix'!T$429-'Ratios Calculated fix'!T$428)</f>
        <v>0.14608595974810265</v>
      </c>
      <c r="U185" s="21">
        <f>('Ratios Calculated fix'!U185-'Ratios Calculated fix'!U$428)/('Ratios Calculated fix'!U$429-'Ratios Calculated fix'!U$428)</f>
        <v>0.88740112504631408</v>
      </c>
      <c r="V185" s="21">
        <f>('Ratios Calculated fix'!V185-'Ratios Calculated fix'!V$428)/('Ratios Calculated fix'!V$429-'Ratios Calculated fix'!V$428)</f>
        <v>0.73634024701928402</v>
      </c>
      <c r="W185" s="21">
        <f>('Ratios Calculated fix'!W185-'Ratios Calculated fix'!W$428)/('Ratios Calculated fix'!W$429-'Ratios Calculated fix'!W$428)</f>
        <v>0.8555212010627834</v>
      </c>
      <c r="X185" s="21">
        <f>('Ratios Calculated fix'!X185-'Ratios Calculated fix'!X$428)/('Ratios Calculated fix'!X$429-'Ratios Calculated fix'!X$428)</f>
        <v>0.34249702774733481</v>
      </c>
      <c r="Y185" s="21">
        <f>('Ratios Calculated fix'!Y185-'Ratios Calculated fix'!Y$428)/('Ratios Calculated fix'!Y$429-'Ratios Calculated fix'!Y$428)</f>
        <v>0.41723840788603039</v>
      </c>
      <c r="Z185" s="21">
        <f>('Ratios Calculated fix'!Z185-'Ratios Calculated fix'!Z$428)/('Ratios Calculated fix'!Z$429-'Ratios Calculated fix'!Z$428)</f>
        <v>0.65750297225266519</v>
      </c>
      <c r="AA185" s="21">
        <f>('Ratios Calculated fix'!AA185-'Ratios Calculated fix'!AA$428)/('Ratios Calculated fix'!AA$429-'Ratios Calculated fix'!AA$428)</f>
        <v>8.2925611047713219E-2</v>
      </c>
      <c r="AB185" s="21">
        <f>('Ratios Calculated fix'!AB185-'Ratios Calculated fix'!AB$428)/('Ratios Calculated fix'!AB$429-'Ratios Calculated fix'!AB$428)</f>
        <v>0.79106560015155103</v>
      </c>
      <c r="AC185" s="21">
        <f>('Ratios Calculated fix'!AC185-'Ratios Calculated fix'!AC$428)/('Ratios Calculated fix'!AC$429-'Ratios Calculated fix'!AC$428)</f>
        <v>0.32030566045512299</v>
      </c>
      <c r="AD185" s="21">
        <f>('Ratios Calculated fix'!AD185-'Ratios Calculated fix'!AD$428)/('Ratios Calculated fix'!AD$429-'Ratios Calculated fix'!AD$428)</f>
        <v>0.43130932957625262</v>
      </c>
      <c r="AE185" s="21">
        <f>('Ratios Calculated fix'!AE185-'Ratios Calculated fix'!AE$428)/('Ratios Calculated fix'!AE$429-'Ratios Calculated fix'!AE$428)</f>
        <v>0.47452140190640779</v>
      </c>
      <c r="AF185" s="21">
        <f>('Ratios Calculated fix'!AF185-'Ratios Calculated fix'!AF$428)/('Ratios Calculated fix'!AF$429-'Ratios Calculated fix'!AF$428)</f>
        <v>0.39058555954833474</v>
      </c>
      <c r="AG185" s="21" t="e">
        <f>('Ratios Calculated fix'!AG185-'Ratios Calculated fix'!AG$428)/('Ratios Calculated fix'!AG$429-'Ratios Calculated fix'!AG$428)</f>
        <v>#DIV/0!</v>
      </c>
      <c r="AH185" s="21" t="e">
        <f>('Ratios Calculated fix'!AH185-'Ratios Calculated fix'!AH$428)/('Ratios Calculated fix'!AH$429-'Ratios Calculated fix'!AH$428)</f>
        <v>#DIV/0!</v>
      </c>
      <c r="AI185" s="21">
        <f>('Ratios Calculated fix'!AI185-'Ratios Calculated fix'!AI$428)/('Ratios Calculated fix'!AI$429-'Ratios Calculated fix'!AI$428)</f>
        <v>0.98550942508480088</v>
      </c>
      <c r="AJ185" s="21">
        <f>('Ratios Calculated fix'!AJ185-'Ratios Calculated fix'!AJ$428)/('Ratios Calculated fix'!AJ$429-'Ratios Calculated fix'!AJ$428)</f>
        <v>0.15806496765355313</v>
      </c>
      <c r="AK185" s="21" t="e">
        <f>('Ratios Calculated fix'!AK185-'Ratios Calculated fix'!AK$428)/('Ratios Calculated fix'!AK$429-'Ratios Calculated fix'!AK$428)</f>
        <v>#DIV/0!</v>
      </c>
      <c r="AL185" s="21" t="e">
        <f>('Ratios Calculated fix'!AL185-'Ratios Calculated fix'!AL$428)/('Ratios Calculated fix'!AL$429-'Ratios Calculated fix'!AL$428)</f>
        <v>#DIV/0!</v>
      </c>
      <c r="AM185" s="21">
        <f>('Ratios Calculated fix'!AM185-'Ratios Calculated fix'!AM$428)/('Ratios Calculated fix'!AM$429-'Ratios Calculated fix'!AM$428)</f>
        <v>0.51194781883186402</v>
      </c>
      <c r="AN185" s="21">
        <f>('Ratios Calculated fix'!AN185-'Ratios Calculated fix'!AN$428)/('Ratios Calculated fix'!AN$429-'Ratios Calculated fix'!AN$428)</f>
        <v>0.4934591405949631</v>
      </c>
      <c r="AO185" s="21">
        <f>('Ratios Calculated fix'!AO185-'Ratios Calculated fix'!AO$428)/('Ratios Calculated fix'!AO$429-'Ratios Calculated fix'!AO$428)</f>
        <v>0.51721395759149402</v>
      </c>
      <c r="AP185" s="21">
        <f>('Ratios Calculated fix'!AP185-'Ratios Calculated fix'!AP$428)/('Ratios Calculated fix'!AP$429-'Ratios Calculated fix'!AP$428)</f>
        <v>0.60066295021610983</v>
      </c>
      <c r="AQ185" s="21">
        <f>('Ratios Calculated fix'!AQ185-'Ratios Calculated fix'!AQ$428)/('Ratios Calculated fix'!AQ$429-'Ratios Calculated fix'!AQ$428)</f>
        <v>0.76640315222477751</v>
      </c>
      <c r="AR185" s="21">
        <f>('Ratios Calculated fix'!AR185-'Ratios Calculated fix'!AR$428)/('Ratios Calculated fix'!AR$429-'Ratios Calculated fix'!AR$428)</f>
        <v>0.26914873877114004</v>
      </c>
      <c r="AS185" s="21">
        <f>('Ratios Calculated fix'!AS185-'Ratios Calculated fix'!AS$428)/('Ratios Calculated fix'!AS$429-'Ratios Calculated fix'!AS$428)</f>
        <v>0.5888006903005536</v>
      </c>
      <c r="AT185" s="21">
        <f>('Ratios Calculated fix'!AT185-'Ratios Calculated fix'!AT$428)/('Ratios Calculated fix'!AT$429-'Ratios Calculated fix'!AT$428)</f>
        <v>0.72952708736044325</v>
      </c>
      <c r="AU185" s="21">
        <f>('Ratios Calculated fix'!AU185-'Ratios Calculated fix'!AU$428)/('Ratios Calculated fix'!AU$429-'Ratios Calculated fix'!AU$428)</f>
        <v>0.66868645248904879</v>
      </c>
      <c r="AV185" s="21" t="e">
        <f>('Ratios Calculated fix'!AV185-'Ratios Calculated fix'!AV$428)/('Ratios Calculated fix'!AV$429-'Ratios Calculated fix'!AV$428)</f>
        <v>#DIV/0!</v>
      </c>
      <c r="AW185" s="21" t="e">
        <f>('Ratios Calculated fix'!AW185-'Ratios Calculated fix'!AW$428)/('Ratios Calculated fix'!AW$429-'Ratios Calculated fix'!AW$428)</f>
        <v>#DIV/0!</v>
      </c>
      <c r="AX185" s="21" t="e">
        <f>('Ratios Calculated fix'!AX185-'Ratios Calculated fix'!AX$428)/('Ratios Calculated fix'!AX$429-'Ratios Calculated fix'!AX$428)</f>
        <v>#DIV/0!</v>
      </c>
      <c r="AY185" s="21">
        <f>('Ratios Calculated fix'!AY185-'Ratios Calculated fix'!AY$428)/('Ratios Calculated fix'!AY$429-'Ratios Calculated fix'!AY$428)</f>
        <v>0.22825212665621994</v>
      </c>
      <c r="AZ185" s="21">
        <f>('Ratios Calculated fix'!AZ185-'Ratios Calculated fix'!AZ$428)/('Ratios Calculated fix'!AZ$429-'Ratios Calculated fix'!AZ$428)</f>
        <v>0.75310399917510729</v>
      </c>
      <c r="BA185" s="21">
        <f>('Ratios Calculated fix'!BA185-'Ratios Calculated fix'!BA$428)/('Ratios Calculated fix'!BA$429-'Ratios Calculated fix'!BA$428)</f>
        <v>0.74408348353821441</v>
      </c>
      <c r="BB185" s="21" t="e">
        <f>('Ratios Calculated fix'!BB185-'Ratios Calculated fix'!BB$428)/('Ratios Calculated fix'!BB$429-'Ratios Calculated fix'!BB$428)</f>
        <v>#DIV/0!</v>
      </c>
      <c r="BC185" s="21">
        <f>('Ratios Calculated fix'!BC185-'Ratios Calculated fix'!BC$428)/('Ratios Calculated fix'!BC$429-'Ratios Calculated fix'!BC$428)</f>
        <v>0.52003513718453243</v>
      </c>
    </row>
    <row r="186" spans="1:55" x14ac:dyDescent="0.2">
      <c r="A186" s="3" t="s">
        <v>595</v>
      </c>
      <c r="B186" s="3" t="s">
        <v>596</v>
      </c>
      <c r="C186" s="3" t="s">
        <v>138</v>
      </c>
      <c r="D186" s="3">
        <v>378163</v>
      </c>
      <c r="E186" s="3" t="s">
        <v>16</v>
      </c>
      <c r="F186" s="3">
        <v>2019</v>
      </c>
      <c r="G186" s="3" t="s">
        <v>17</v>
      </c>
      <c r="H186" s="4">
        <v>43830</v>
      </c>
      <c r="I186" s="4">
        <v>43881</v>
      </c>
      <c r="J186" s="4">
        <v>43881</v>
      </c>
      <c r="K186" s="5">
        <v>302700000</v>
      </c>
      <c r="L186" s="5">
        <v>300400000</v>
      </c>
      <c r="M186" s="6" t="s">
        <v>597</v>
      </c>
      <c r="N186" s="20">
        <f>('Ratios Calculated fix'!N186-'Ratios Calculated fix'!N$428)/('Ratios Calculated fix'!N$429-'Ratios Calculated fix'!N$428)</f>
        <v>7.9581993869724435E-2</v>
      </c>
      <c r="O186" s="21">
        <f>('Ratios Calculated fix'!O186-'Ratios Calculated fix'!O$428)/('Ratios Calculated fix'!O$429-'Ratios Calculated fix'!O$428)</f>
        <v>7.6558358538824714E-2</v>
      </c>
      <c r="P186" s="21">
        <f>('Ratios Calculated fix'!P186-'Ratios Calculated fix'!P$428)/('Ratios Calculated fix'!P$429-'Ratios Calculated fix'!P$428)</f>
        <v>0.17943670973098996</v>
      </c>
      <c r="Q186" s="21">
        <f>('Ratios Calculated fix'!Q186-'Ratios Calculated fix'!Q$428)/('Ratios Calculated fix'!Q$429-'Ratios Calculated fix'!Q$428)</f>
        <v>0.26043392349771316</v>
      </c>
      <c r="R186" s="21">
        <f>('Ratios Calculated fix'!R186-'Ratios Calculated fix'!R$428)/('Ratios Calculated fix'!R$429-'Ratios Calculated fix'!R$428)</f>
        <v>8.0092600626511842E-2</v>
      </c>
      <c r="S186" s="21">
        <f>('Ratios Calculated fix'!S186-'Ratios Calculated fix'!S$428)/('Ratios Calculated fix'!S$429-'Ratios Calculated fix'!S$428)</f>
        <v>3.6400873130347892E-2</v>
      </c>
      <c r="T186" s="21">
        <f>('Ratios Calculated fix'!T186-'Ratios Calculated fix'!T$428)/('Ratios Calculated fix'!T$429-'Ratios Calculated fix'!T$428)</f>
        <v>7.4194916775867051E-2</v>
      </c>
      <c r="U186" s="21">
        <f>('Ratios Calculated fix'!U186-'Ratios Calculated fix'!U$428)/('Ratios Calculated fix'!U$429-'Ratios Calculated fix'!U$428)</f>
        <v>0.64799464821448294</v>
      </c>
      <c r="V186" s="21">
        <f>('Ratios Calculated fix'!V186-'Ratios Calculated fix'!V$428)/('Ratios Calculated fix'!V$429-'Ratios Calculated fix'!V$428)</f>
        <v>0.49438653095170942</v>
      </c>
      <c r="W186" s="21">
        <f>('Ratios Calculated fix'!W186-'Ratios Calculated fix'!W$428)/('Ratios Calculated fix'!W$429-'Ratios Calculated fix'!W$428)</f>
        <v>0.62935060142747667</v>
      </c>
      <c r="X186" s="21">
        <f>('Ratios Calculated fix'!X186-'Ratios Calculated fix'!X$428)/('Ratios Calculated fix'!X$429-'Ratios Calculated fix'!X$428)</f>
        <v>0.21296424569845374</v>
      </c>
      <c r="Y186" s="21">
        <f>('Ratios Calculated fix'!Y186-'Ratios Calculated fix'!Y$428)/('Ratios Calculated fix'!Y$429-'Ratios Calculated fix'!Y$428)</f>
        <v>0.47628430345218276</v>
      </c>
      <c r="Z186" s="21">
        <f>('Ratios Calculated fix'!Z186-'Ratios Calculated fix'!Z$428)/('Ratios Calculated fix'!Z$429-'Ratios Calculated fix'!Z$428)</f>
        <v>0.78703575430154626</v>
      </c>
      <c r="AA186" s="21">
        <f>('Ratios Calculated fix'!AA186-'Ratios Calculated fix'!AA$428)/('Ratios Calculated fix'!AA$429-'Ratios Calculated fix'!AA$428)</f>
        <v>2.5282219262220549E-2</v>
      </c>
      <c r="AB186" s="21">
        <f>('Ratios Calculated fix'!AB186-'Ratios Calculated fix'!AB$428)/('Ratios Calculated fix'!AB$429-'Ratios Calculated fix'!AB$428)</f>
        <v>0.91131150537669736</v>
      </c>
      <c r="AC186" s="21">
        <f>('Ratios Calculated fix'!AC186-'Ratios Calculated fix'!AC$428)/('Ratios Calculated fix'!AC$429-'Ratios Calculated fix'!AC$428)</f>
        <v>1</v>
      </c>
      <c r="AD186" s="21">
        <f>('Ratios Calculated fix'!AD186-'Ratios Calculated fix'!AD$428)/('Ratios Calculated fix'!AD$429-'Ratios Calculated fix'!AD$428)</f>
        <v>0.54520791101760158</v>
      </c>
      <c r="AE186" s="21">
        <f>('Ratios Calculated fix'!AE186-'Ratios Calculated fix'!AE$428)/('Ratios Calculated fix'!AE$429-'Ratios Calculated fix'!AE$428)</f>
        <v>0.15356656094426188</v>
      </c>
      <c r="AF186" s="21">
        <f>('Ratios Calculated fix'!AF186-'Ratios Calculated fix'!AF$428)/('Ratios Calculated fix'!AF$429-'Ratios Calculated fix'!AF$428)</f>
        <v>0.13579334189975861</v>
      </c>
      <c r="AG186" s="21" t="e">
        <f>('Ratios Calculated fix'!AG186-'Ratios Calculated fix'!AG$428)/('Ratios Calculated fix'!AG$429-'Ratios Calculated fix'!AG$428)</f>
        <v>#DIV/0!</v>
      </c>
      <c r="AH186" s="21" t="e">
        <f>('Ratios Calculated fix'!AH186-'Ratios Calculated fix'!AH$428)/('Ratios Calculated fix'!AH$429-'Ratios Calculated fix'!AH$428)</f>
        <v>#DIV/0!</v>
      </c>
      <c r="AI186" s="21">
        <f>('Ratios Calculated fix'!AI186-'Ratios Calculated fix'!AI$428)/('Ratios Calculated fix'!AI$429-'Ratios Calculated fix'!AI$428)</f>
        <v>0.98623734274071229</v>
      </c>
      <c r="AJ186" s="21">
        <f>('Ratios Calculated fix'!AJ186-'Ratios Calculated fix'!AJ$428)/('Ratios Calculated fix'!AJ$429-'Ratios Calculated fix'!AJ$428)</f>
        <v>0.10562939025275855</v>
      </c>
      <c r="AK186" s="21" t="e">
        <f>('Ratios Calculated fix'!AK186-'Ratios Calculated fix'!AK$428)/('Ratios Calculated fix'!AK$429-'Ratios Calculated fix'!AK$428)</f>
        <v>#DIV/0!</v>
      </c>
      <c r="AL186" s="21" t="e">
        <f>('Ratios Calculated fix'!AL186-'Ratios Calculated fix'!AL$428)/('Ratios Calculated fix'!AL$429-'Ratios Calculated fix'!AL$428)</f>
        <v>#DIV/0!</v>
      </c>
      <c r="AM186" s="21">
        <f>('Ratios Calculated fix'!AM186-'Ratios Calculated fix'!AM$428)/('Ratios Calculated fix'!AM$429-'Ratios Calculated fix'!AM$428)</f>
        <v>0.29278861242187787</v>
      </c>
      <c r="AN186" s="21">
        <f>('Ratios Calculated fix'!AN186-'Ratios Calculated fix'!AN$428)/('Ratios Calculated fix'!AN$429-'Ratios Calculated fix'!AN$428)</f>
        <v>0.27138322503748608</v>
      </c>
      <c r="AO186" s="21">
        <f>('Ratios Calculated fix'!AO186-'Ratios Calculated fix'!AO$428)/('Ratios Calculated fix'!AO$429-'Ratios Calculated fix'!AO$428)</f>
        <v>4.3936813667149084E-2</v>
      </c>
      <c r="AP186" s="21">
        <f>('Ratios Calculated fix'!AP186-'Ratios Calculated fix'!AP$428)/('Ratios Calculated fix'!AP$429-'Ratios Calculated fix'!AP$428)</f>
        <v>0.57276986378373329</v>
      </c>
      <c r="AQ186" s="21">
        <f>('Ratios Calculated fix'!AQ186-'Ratios Calculated fix'!AQ$428)/('Ratios Calculated fix'!AQ$429-'Ratios Calculated fix'!AQ$428)</f>
        <v>0.13803367315531478</v>
      </c>
      <c r="AR186" s="21">
        <f>('Ratios Calculated fix'!AR186-'Ratios Calculated fix'!AR$428)/('Ratios Calculated fix'!AR$429-'Ratios Calculated fix'!AR$428)</f>
        <v>0.32224648214856938</v>
      </c>
      <c r="AS186" s="21">
        <f>('Ratios Calculated fix'!AS186-'Ratios Calculated fix'!AS$428)/('Ratios Calculated fix'!AS$429-'Ratios Calculated fix'!AS$428)</f>
        <v>0.5999733196278888</v>
      </c>
      <c r="AT186" s="21">
        <f>('Ratios Calculated fix'!AT186-'Ratios Calculated fix'!AT$428)/('Ratios Calculated fix'!AT$429-'Ratios Calculated fix'!AT$428)</f>
        <v>0.27012247817065865</v>
      </c>
      <c r="AU186" s="21">
        <f>('Ratios Calculated fix'!AU186-'Ratios Calculated fix'!AU$428)/('Ratios Calculated fix'!AU$429-'Ratios Calculated fix'!AU$428)</f>
        <v>0.70054574615898479</v>
      </c>
      <c r="AV186" s="21" t="e">
        <f>('Ratios Calculated fix'!AV186-'Ratios Calculated fix'!AV$428)/('Ratios Calculated fix'!AV$429-'Ratios Calculated fix'!AV$428)</f>
        <v>#DIV/0!</v>
      </c>
      <c r="AW186" s="21" t="e">
        <f>('Ratios Calculated fix'!AW186-'Ratios Calculated fix'!AW$428)/('Ratios Calculated fix'!AW$429-'Ratios Calculated fix'!AW$428)</f>
        <v>#DIV/0!</v>
      </c>
      <c r="AX186" s="21" t="e">
        <f>('Ratios Calculated fix'!AX186-'Ratios Calculated fix'!AX$428)/('Ratios Calculated fix'!AX$429-'Ratios Calculated fix'!AX$428)</f>
        <v>#DIV/0!</v>
      </c>
      <c r="AY186" s="21">
        <f>('Ratios Calculated fix'!AY186-'Ratios Calculated fix'!AY$428)/('Ratios Calculated fix'!AY$429-'Ratios Calculated fix'!AY$428)</f>
        <v>0.27110120309308183</v>
      </c>
      <c r="AZ186" s="21">
        <f>('Ratios Calculated fix'!AZ186-'Ratios Calculated fix'!AZ$428)/('Ratios Calculated fix'!AZ$429-'Ratios Calculated fix'!AZ$428)</f>
        <v>0.75131376208777523</v>
      </c>
      <c r="BA186" s="21">
        <f>('Ratios Calculated fix'!BA186-'Ratios Calculated fix'!BA$428)/('Ratios Calculated fix'!BA$429-'Ratios Calculated fix'!BA$428)</f>
        <v>0.74243052011226029</v>
      </c>
      <c r="BB186" s="21" t="e">
        <f>('Ratios Calculated fix'!BB186-'Ratios Calculated fix'!BB$428)/('Ratios Calculated fix'!BB$429-'Ratios Calculated fix'!BB$428)</f>
        <v>#DIV/0!</v>
      </c>
      <c r="BC186" s="21">
        <f>('Ratios Calculated fix'!BC186-'Ratios Calculated fix'!BC$428)/('Ratios Calculated fix'!BC$429-'Ratios Calculated fix'!BC$428)</f>
        <v>0.10806686750118615</v>
      </c>
    </row>
    <row r="187" spans="1:55" x14ac:dyDescent="0.2">
      <c r="A187" s="7" t="s">
        <v>604</v>
      </c>
      <c r="B187" s="7" t="s">
        <v>605</v>
      </c>
      <c r="C187" s="3" t="s">
        <v>138</v>
      </c>
      <c r="D187" s="7">
        <v>684316</v>
      </c>
      <c r="E187" s="7" t="s">
        <v>16</v>
      </c>
      <c r="F187" s="7">
        <v>2017</v>
      </c>
      <c r="G187" s="7" t="s">
        <v>17</v>
      </c>
      <c r="H187" s="8">
        <v>43100</v>
      </c>
      <c r="I187" s="8">
        <v>43152</v>
      </c>
      <c r="J187" s="8">
        <v>43222</v>
      </c>
      <c r="K187" s="9">
        <v>176190000</v>
      </c>
      <c r="L187" s="9">
        <v>179742000</v>
      </c>
      <c r="M187" s="7" t="s">
        <v>606</v>
      </c>
      <c r="N187" s="20">
        <f>('Ratios Calculated fix'!N187-'Ratios Calculated fix'!N$428)/('Ratios Calculated fix'!N$429-'Ratios Calculated fix'!N$428)</f>
        <v>5.2735690870554457E-2</v>
      </c>
      <c r="O187" s="21">
        <f>('Ratios Calculated fix'!O187-'Ratios Calculated fix'!O$428)/('Ratios Calculated fix'!O$429-'Ratios Calculated fix'!O$428)</f>
        <v>2.1691810684393822E-2</v>
      </c>
      <c r="P187" s="21">
        <f>('Ratios Calculated fix'!P187-'Ratios Calculated fix'!P$428)/('Ratios Calculated fix'!P$429-'Ratios Calculated fix'!P$428)</f>
        <v>2.2054016884580727E-2</v>
      </c>
      <c r="Q187" s="21">
        <f>('Ratios Calculated fix'!Q187-'Ratios Calculated fix'!Q$428)/('Ratios Calculated fix'!Q$429-'Ratios Calculated fix'!Q$428)</f>
        <v>0.25901299915572479</v>
      </c>
      <c r="R187" s="21">
        <f>('Ratios Calculated fix'!R187-'Ratios Calculated fix'!R$428)/('Ratios Calculated fix'!R$429-'Ratios Calculated fix'!R$428)</f>
        <v>3.2895564356889985E-2</v>
      </c>
      <c r="S187" s="21">
        <f>('Ratios Calculated fix'!S187-'Ratios Calculated fix'!S$428)/('Ratios Calculated fix'!S$429-'Ratios Calculated fix'!S$428)</f>
        <v>0</v>
      </c>
      <c r="T187" s="21">
        <f>('Ratios Calculated fix'!T187-'Ratios Calculated fix'!T$428)/('Ratios Calculated fix'!T$429-'Ratios Calculated fix'!T$428)</f>
        <v>3.3236208159135743E-2</v>
      </c>
      <c r="U187" s="21">
        <f>('Ratios Calculated fix'!U187-'Ratios Calculated fix'!U$428)/('Ratios Calculated fix'!U$429-'Ratios Calculated fix'!U$428)</f>
        <v>0.64287097881614785</v>
      </c>
      <c r="V187" s="21">
        <f>('Ratios Calculated fix'!V187-'Ratios Calculated fix'!V$428)/('Ratios Calculated fix'!V$429-'Ratios Calculated fix'!V$428)</f>
        <v>0.48825282224192584</v>
      </c>
      <c r="W187" s="21">
        <f>('Ratios Calculated fix'!W187-'Ratios Calculated fix'!W$428)/('Ratios Calculated fix'!W$429-'Ratios Calculated fix'!W$428)</f>
        <v>0.62461248510430178</v>
      </c>
      <c r="X187" s="21">
        <f>('Ratios Calculated fix'!X187-'Ratios Calculated fix'!X$428)/('Ratios Calculated fix'!X$429-'Ratios Calculated fix'!X$428)</f>
        <v>0.1364697538718381</v>
      </c>
      <c r="Y187" s="21">
        <f>('Ratios Calculated fix'!Y187-'Ratios Calculated fix'!Y$428)/('Ratios Calculated fix'!Y$429-'Ratios Calculated fix'!Y$428)</f>
        <v>0.52962801778125013</v>
      </c>
      <c r="Z187" s="21">
        <f>('Ratios Calculated fix'!Z187-'Ratios Calculated fix'!Z$428)/('Ratios Calculated fix'!Z$429-'Ratios Calculated fix'!Z$428)</f>
        <v>0.86353024612816187</v>
      </c>
      <c r="AA187" s="21">
        <f>('Ratios Calculated fix'!AA187-'Ratios Calculated fix'!AA$428)/('Ratios Calculated fix'!AA$429-'Ratios Calculated fix'!AA$428)</f>
        <v>0.45119479224159859</v>
      </c>
      <c r="AB187" s="21">
        <f>('Ratios Calculated fix'!AB187-'Ratios Calculated fix'!AB$428)/('Ratios Calculated fix'!AB$429-'Ratios Calculated fix'!AB$428)</f>
        <v>0.94918570572630689</v>
      </c>
      <c r="AC187" s="21">
        <f>('Ratios Calculated fix'!AC187-'Ratios Calculated fix'!AC$428)/('Ratios Calculated fix'!AC$429-'Ratios Calculated fix'!AC$428)</f>
        <v>0.18519031829480337</v>
      </c>
      <c r="AD187" s="21">
        <f>('Ratios Calculated fix'!AD187-'Ratios Calculated fix'!AD$428)/('Ratios Calculated fix'!AD$429-'Ratios Calculated fix'!AD$428)</f>
        <v>0.39764294801760075</v>
      </c>
      <c r="AE187" s="21">
        <f>('Ratios Calculated fix'!AE187-'Ratios Calculated fix'!AE$428)/('Ratios Calculated fix'!AE$429-'Ratios Calculated fix'!AE$428)</f>
        <v>0.42899304724320025</v>
      </c>
      <c r="AF187" s="21">
        <f>('Ratios Calculated fix'!AF187-'Ratios Calculated fix'!AF$428)/('Ratios Calculated fix'!AF$429-'Ratios Calculated fix'!AF$428)</f>
        <v>0.38159361082014076</v>
      </c>
      <c r="AG187" s="21" t="e">
        <f>('Ratios Calculated fix'!AG187-'Ratios Calculated fix'!AG$428)/('Ratios Calculated fix'!AG$429-'Ratios Calculated fix'!AG$428)</f>
        <v>#DIV/0!</v>
      </c>
      <c r="AH187" s="21" t="e">
        <f>('Ratios Calculated fix'!AH187-'Ratios Calculated fix'!AH$428)/('Ratios Calculated fix'!AH$429-'Ratios Calculated fix'!AH$428)</f>
        <v>#DIV/0!</v>
      </c>
      <c r="AI187" s="21">
        <f>('Ratios Calculated fix'!AI187-'Ratios Calculated fix'!AI$428)/('Ratios Calculated fix'!AI$429-'Ratios Calculated fix'!AI$428)</f>
        <v>0.98498996616251511</v>
      </c>
      <c r="AJ187" s="21">
        <f>('Ratios Calculated fix'!AJ187-'Ratios Calculated fix'!AJ$428)/('Ratios Calculated fix'!AJ$429-'Ratios Calculated fix'!AJ$428)</f>
        <v>0.21755970194331484</v>
      </c>
      <c r="AK187" s="21" t="e">
        <f>('Ratios Calculated fix'!AK187-'Ratios Calculated fix'!AK$428)/('Ratios Calculated fix'!AK$429-'Ratios Calculated fix'!AK$428)</f>
        <v>#DIV/0!</v>
      </c>
      <c r="AL187" s="21" t="e">
        <f>('Ratios Calculated fix'!AL187-'Ratios Calculated fix'!AL$428)/('Ratios Calculated fix'!AL$429-'Ratios Calculated fix'!AL$428)</f>
        <v>#DIV/0!</v>
      </c>
      <c r="AM187" s="21">
        <f>('Ratios Calculated fix'!AM187-'Ratios Calculated fix'!AM$428)/('Ratios Calculated fix'!AM$429-'Ratios Calculated fix'!AM$428)</f>
        <v>0.3089011496611484</v>
      </c>
      <c r="AN187" s="21">
        <f>('Ratios Calculated fix'!AN187-'Ratios Calculated fix'!AN$428)/('Ratios Calculated fix'!AN$429-'Ratios Calculated fix'!AN$428)</f>
        <v>0.27729658864933454</v>
      </c>
      <c r="AO187" s="21">
        <f>('Ratios Calculated fix'!AO187-'Ratios Calculated fix'!AO$428)/('Ratios Calculated fix'!AO$429-'Ratios Calculated fix'!AO$428)</f>
        <v>0.35680154999299907</v>
      </c>
      <c r="AP187" s="21">
        <f>('Ratios Calculated fix'!AP187-'Ratios Calculated fix'!AP$428)/('Ratios Calculated fix'!AP$429-'Ratios Calculated fix'!AP$428)</f>
        <v>0.58938213524671379</v>
      </c>
      <c r="AQ187" s="21">
        <f>('Ratios Calculated fix'!AQ187-'Ratios Calculated fix'!AQ$428)/('Ratios Calculated fix'!AQ$429-'Ratios Calculated fix'!AQ$428)</f>
        <v>0.58810054721806981</v>
      </c>
      <c r="AR187" s="21">
        <f>('Ratios Calculated fix'!AR187-'Ratios Calculated fix'!AR$428)/('Ratios Calculated fix'!AR$429-'Ratios Calculated fix'!AR$428)</f>
        <v>0.22485432253862611</v>
      </c>
      <c r="AS187" s="21">
        <f>('Ratios Calculated fix'!AS187-'Ratios Calculated fix'!AS$428)/('Ratios Calculated fix'!AS$429-'Ratios Calculated fix'!AS$428)</f>
        <v>0.58971724365190292</v>
      </c>
      <c r="AT187" s="21">
        <f>('Ratios Calculated fix'!AT187-'Ratios Calculated fix'!AT$428)/('Ratios Calculated fix'!AT$429-'Ratios Calculated fix'!AT$428)</f>
        <v>0.42367654508266506</v>
      </c>
      <c r="AU187" s="21">
        <f>('Ratios Calculated fix'!AU187-'Ratios Calculated fix'!AU$428)/('Ratios Calculated fix'!AU$429-'Ratios Calculated fix'!AU$428)</f>
        <v>0.6777279120794576</v>
      </c>
      <c r="AV187" s="21" t="e">
        <f>('Ratios Calculated fix'!AV187-'Ratios Calculated fix'!AV$428)/('Ratios Calculated fix'!AV$429-'Ratios Calculated fix'!AV$428)</f>
        <v>#DIV/0!</v>
      </c>
      <c r="AW187" s="21" t="e">
        <f>('Ratios Calculated fix'!AW187-'Ratios Calculated fix'!AW$428)/('Ratios Calculated fix'!AW$429-'Ratios Calculated fix'!AW$428)</f>
        <v>#DIV/0!</v>
      </c>
      <c r="AX187" s="21" t="e">
        <f>('Ratios Calculated fix'!AX187-'Ratios Calculated fix'!AX$428)/('Ratios Calculated fix'!AX$429-'Ratios Calculated fix'!AX$428)</f>
        <v>#DIV/0!</v>
      </c>
      <c r="AY187" s="21">
        <f>('Ratios Calculated fix'!AY187-'Ratios Calculated fix'!AY$428)/('Ratios Calculated fix'!AY$429-'Ratios Calculated fix'!AY$428)</f>
        <v>0.21123293728132583</v>
      </c>
      <c r="AZ187" s="21">
        <f>('Ratios Calculated fix'!AZ187-'Ratios Calculated fix'!AZ$428)/('Ratios Calculated fix'!AZ$429-'Ratios Calculated fix'!AZ$428)</f>
        <v>0.74325615233967046</v>
      </c>
      <c r="BA187" s="21">
        <f>('Ratios Calculated fix'!BA187-'Ratios Calculated fix'!BA$428)/('Ratios Calculated fix'!BA$429-'Ratios Calculated fix'!BA$428)</f>
        <v>0.74377173877215541</v>
      </c>
      <c r="BB187" s="21" t="e">
        <f>('Ratios Calculated fix'!BB187-'Ratios Calculated fix'!BB$428)/('Ratios Calculated fix'!BB$429-'Ratios Calculated fix'!BB$428)</f>
        <v>#DIV/0!</v>
      </c>
      <c r="BC187" s="21">
        <f>('Ratios Calculated fix'!BC187-'Ratios Calculated fix'!BC$428)/('Ratios Calculated fix'!BC$429-'Ratios Calculated fix'!BC$428)</f>
        <v>0.26752708715318024</v>
      </c>
    </row>
    <row r="188" spans="1:55" x14ac:dyDescent="0.2">
      <c r="A188" s="3" t="s">
        <v>625</v>
      </c>
      <c r="B188" s="3" t="s">
        <v>626</v>
      </c>
      <c r="C188" s="3" t="s">
        <v>15</v>
      </c>
      <c r="D188" s="3">
        <v>903401</v>
      </c>
      <c r="E188" s="3" t="s">
        <v>16</v>
      </c>
      <c r="F188" s="3">
        <v>2019</v>
      </c>
      <c r="G188" s="3" t="s">
        <v>17</v>
      </c>
      <c r="H188" s="4">
        <v>43830</v>
      </c>
      <c r="I188" s="4">
        <v>43874</v>
      </c>
      <c r="J188" s="4">
        <v>43874</v>
      </c>
      <c r="K188" s="5">
        <v>41300000</v>
      </c>
      <c r="L188" s="5">
        <v>41300000</v>
      </c>
      <c r="M188" s="3" t="s">
        <v>627</v>
      </c>
      <c r="N188" s="20">
        <f>('Ratios Calculated fix'!N188-'Ratios Calculated fix'!N$428)/('Ratios Calculated fix'!N$429-'Ratios Calculated fix'!N$428)</f>
        <v>4.9416454896205803E-2</v>
      </c>
      <c r="O188" s="21">
        <f>('Ratios Calculated fix'!O188-'Ratios Calculated fix'!O$428)/('Ratios Calculated fix'!O$429-'Ratios Calculated fix'!O$428)</f>
        <v>4.5241379219981906E-2</v>
      </c>
      <c r="P188" s="21">
        <f>('Ratios Calculated fix'!P188-'Ratios Calculated fix'!P$428)/('Ratios Calculated fix'!P$429-'Ratios Calculated fix'!P$428)</f>
        <v>4.5428472157385866E-2</v>
      </c>
      <c r="Q188" s="21">
        <f>('Ratios Calculated fix'!Q188-'Ratios Calculated fix'!Q$428)/('Ratios Calculated fix'!Q$429-'Ratios Calculated fix'!Q$428)</f>
        <v>0.26627388818468989</v>
      </c>
      <c r="R188" s="21">
        <f>('Ratios Calculated fix'!R188-'Ratios Calculated fix'!R$428)/('Ratios Calculated fix'!R$429-'Ratios Calculated fix'!R$428)</f>
        <v>5.3237749294156339E-2</v>
      </c>
      <c r="S188" s="21">
        <f>('Ratios Calculated fix'!S188-'Ratios Calculated fix'!S$428)/('Ratios Calculated fix'!S$429-'Ratios Calculated fix'!S$428)</f>
        <v>0</v>
      </c>
      <c r="T188" s="21">
        <f>('Ratios Calculated fix'!T188-'Ratios Calculated fix'!T$428)/('Ratios Calculated fix'!T$429-'Ratios Calculated fix'!T$428)</f>
        <v>5.3789042749584452E-2</v>
      </c>
      <c r="U188" s="21">
        <f>('Ratios Calculated fix'!U188-'Ratios Calculated fix'!U$428)/('Ratios Calculated fix'!U$429-'Ratios Calculated fix'!U$428)</f>
        <v>0.65015673486355485</v>
      </c>
      <c r="V188" s="21">
        <f>('Ratios Calculated fix'!V188-'Ratios Calculated fix'!V$428)/('Ratios Calculated fix'!V$429-'Ratios Calculated fix'!V$428)</f>
        <v>0.48825282224192584</v>
      </c>
      <c r="W188" s="21">
        <f>('Ratios Calculated fix'!W188-'Ratios Calculated fix'!W$428)/('Ratios Calculated fix'!W$429-'Ratios Calculated fix'!W$428)</f>
        <v>0.63228364639178558</v>
      </c>
      <c r="X188" s="21">
        <f>('Ratios Calculated fix'!X188-'Ratios Calculated fix'!X$428)/('Ratios Calculated fix'!X$429-'Ratios Calculated fix'!X$428)</f>
        <v>0.27656958344735283</v>
      </c>
      <c r="Y188" s="21">
        <f>('Ratios Calculated fix'!Y188-'Ratios Calculated fix'!Y$428)/('Ratios Calculated fix'!Y$429-'Ratios Calculated fix'!Y$428)</f>
        <v>0.45714631343965267</v>
      </c>
      <c r="Z188" s="21">
        <f>('Ratios Calculated fix'!Z188-'Ratios Calculated fix'!Z$428)/('Ratios Calculated fix'!Z$429-'Ratios Calculated fix'!Z$428)</f>
        <v>0.72343041655264717</v>
      </c>
      <c r="AA188" s="21">
        <f>('Ratios Calculated fix'!AA188-'Ratios Calculated fix'!AA$428)/('Ratios Calculated fix'!AA$429-'Ratios Calculated fix'!AA$428)</f>
        <v>0.30990511234142742</v>
      </c>
      <c r="AB188" s="21">
        <f>('Ratios Calculated fix'!AB188-'Ratios Calculated fix'!AB$428)/('Ratios Calculated fix'!AB$429-'Ratios Calculated fix'!AB$428)</f>
        <v>0.84932398142600229</v>
      </c>
      <c r="AC188" s="21">
        <f>('Ratios Calculated fix'!AC188-'Ratios Calculated fix'!AC$428)/('Ratios Calculated fix'!AC$429-'Ratios Calculated fix'!AC$428)</f>
        <v>0.1948884697335837</v>
      </c>
      <c r="AD188" s="21">
        <f>('Ratios Calculated fix'!AD188-'Ratios Calculated fix'!AD$428)/('Ratios Calculated fix'!AD$429-'Ratios Calculated fix'!AD$428)</f>
        <v>0.3950284825288623</v>
      </c>
      <c r="AE188" s="21">
        <f>('Ratios Calculated fix'!AE188-'Ratios Calculated fix'!AE$428)/('Ratios Calculated fix'!AE$429-'Ratios Calculated fix'!AE$428)</f>
        <v>0.44913885330525433</v>
      </c>
      <c r="AF188" s="21">
        <f>('Ratios Calculated fix'!AF188-'Ratios Calculated fix'!AF$428)/('Ratios Calculated fix'!AF$429-'Ratios Calculated fix'!AF$428)</f>
        <v>0.38416358696134412</v>
      </c>
      <c r="AG188" s="21" t="e">
        <f>('Ratios Calculated fix'!AG188-'Ratios Calculated fix'!AG$428)/('Ratios Calculated fix'!AG$429-'Ratios Calculated fix'!AG$428)</f>
        <v>#DIV/0!</v>
      </c>
      <c r="AH188" s="21" t="e">
        <f>('Ratios Calculated fix'!AH188-'Ratios Calculated fix'!AH$428)/('Ratios Calculated fix'!AH$429-'Ratios Calculated fix'!AH$428)</f>
        <v>#DIV/0!</v>
      </c>
      <c r="AI188" s="21">
        <f>('Ratios Calculated fix'!AI188-'Ratios Calculated fix'!AI$428)/('Ratios Calculated fix'!AI$429-'Ratios Calculated fix'!AI$428)</f>
        <v>0.98570234030915438</v>
      </c>
      <c r="AJ188" s="21">
        <f>('Ratios Calculated fix'!AJ188-'Ratios Calculated fix'!AJ$428)/('Ratios Calculated fix'!AJ$429-'Ratios Calculated fix'!AJ$428)</f>
        <v>0.13475543601210213</v>
      </c>
      <c r="AK188" s="21" t="e">
        <f>('Ratios Calculated fix'!AK188-'Ratios Calculated fix'!AK$428)/('Ratios Calculated fix'!AK$429-'Ratios Calculated fix'!AK$428)</f>
        <v>#DIV/0!</v>
      </c>
      <c r="AL188" s="21" t="e">
        <f>('Ratios Calculated fix'!AL188-'Ratios Calculated fix'!AL$428)/('Ratios Calculated fix'!AL$429-'Ratios Calculated fix'!AL$428)</f>
        <v>#DIV/0!</v>
      </c>
      <c r="AM188" s="21">
        <f>('Ratios Calculated fix'!AM188-'Ratios Calculated fix'!AM$428)/('Ratios Calculated fix'!AM$429-'Ratios Calculated fix'!AM$428)</f>
        <v>0.31397314563885304</v>
      </c>
      <c r="AN188" s="21">
        <f>('Ratios Calculated fix'!AN188-'Ratios Calculated fix'!AN$428)/('Ratios Calculated fix'!AN$429-'Ratios Calculated fix'!AN$428)</f>
        <v>0.28358990851177335</v>
      </c>
      <c r="AO188" s="21">
        <f>('Ratios Calculated fix'!AO188-'Ratios Calculated fix'!AO$428)/('Ratios Calculated fix'!AO$429-'Ratios Calculated fix'!AO$428)</f>
        <v>0.26101822614666881</v>
      </c>
      <c r="AP188" s="21">
        <f>('Ratios Calculated fix'!AP188-'Ratios Calculated fix'!AP$428)/('Ratios Calculated fix'!AP$429-'Ratios Calculated fix'!AP$428)</f>
        <v>0.57891009270276639</v>
      </c>
      <c r="AQ188" s="21">
        <f>('Ratios Calculated fix'!AQ188-'Ratios Calculated fix'!AQ$428)/('Ratios Calculated fix'!AQ$429-'Ratios Calculated fix'!AQ$428)</f>
        <v>0.5660084486656185</v>
      </c>
      <c r="AR188" s="21">
        <f>('Ratios Calculated fix'!AR188-'Ratios Calculated fix'!AR$428)/('Ratios Calculated fix'!AR$429-'Ratios Calculated fix'!AR$428)</f>
        <v>0.25941263819811877</v>
      </c>
      <c r="AS188" s="21">
        <f>('Ratios Calculated fix'!AS188-'Ratios Calculated fix'!AS$428)/('Ratios Calculated fix'!AS$429-'Ratios Calculated fix'!AS$428)</f>
        <v>0.59357373350085174</v>
      </c>
      <c r="AT188" s="21">
        <f>('Ratios Calculated fix'!AT188-'Ratios Calculated fix'!AT$428)/('Ratios Calculated fix'!AT$429-'Ratios Calculated fix'!AT$428)</f>
        <v>0.4440673537137661</v>
      </c>
      <c r="AU188" s="21">
        <f>('Ratios Calculated fix'!AU188-'Ratios Calculated fix'!AU$428)/('Ratios Calculated fix'!AU$429-'Ratios Calculated fix'!AU$428)</f>
        <v>0.64332053669924782</v>
      </c>
      <c r="AV188" s="21" t="e">
        <f>('Ratios Calculated fix'!AV188-'Ratios Calculated fix'!AV$428)/('Ratios Calculated fix'!AV$429-'Ratios Calculated fix'!AV$428)</f>
        <v>#DIV/0!</v>
      </c>
      <c r="AW188" s="21" t="e">
        <f>('Ratios Calculated fix'!AW188-'Ratios Calculated fix'!AW$428)/('Ratios Calculated fix'!AW$429-'Ratios Calculated fix'!AW$428)</f>
        <v>#DIV/0!</v>
      </c>
      <c r="AX188" s="21" t="e">
        <f>('Ratios Calculated fix'!AX188-'Ratios Calculated fix'!AX$428)/('Ratios Calculated fix'!AX$429-'Ratios Calculated fix'!AX$428)</f>
        <v>#DIV/0!</v>
      </c>
      <c r="AY188" s="21">
        <f>('Ratios Calculated fix'!AY188-'Ratios Calculated fix'!AY$428)/('Ratios Calculated fix'!AY$429-'Ratios Calculated fix'!AY$428)</f>
        <v>0.22536565258065425</v>
      </c>
      <c r="AZ188" s="21">
        <f>('Ratios Calculated fix'!AZ188-'Ratios Calculated fix'!AZ$428)/('Ratios Calculated fix'!AZ$429-'Ratios Calculated fix'!AZ$428)</f>
        <v>0.74482865212640925</v>
      </c>
      <c r="BA188" s="21">
        <f>('Ratios Calculated fix'!BA188-'Ratios Calculated fix'!BA$428)/('Ratios Calculated fix'!BA$429-'Ratios Calculated fix'!BA$428)</f>
        <v>0.74392242118860585</v>
      </c>
      <c r="BB188" s="21" t="e">
        <f>('Ratios Calculated fix'!BB188-'Ratios Calculated fix'!BB$428)/('Ratios Calculated fix'!BB$429-'Ratios Calculated fix'!BB$428)</f>
        <v>#DIV/0!</v>
      </c>
      <c r="BC188" s="21">
        <f>('Ratios Calculated fix'!BC188-'Ratios Calculated fix'!BC$428)/('Ratios Calculated fix'!BC$429-'Ratios Calculated fix'!BC$428)</f>
        <v>0.27403223582523034</v>
      </c>
    </row>
    <row r="189" spans="1:55" x14ac:dyDescent="0.2">
      <c r="A189" s="3" t="s">
        <v>601</v>
      </c>
      <c r="B189" s="3" t="s">
        <v>602</v>
      </c>
      <c r="C189" s="3" t="s">
        <v>45</v>
      </c>
      <c r="D189" s="3">
        <v>740329</v>
      </c>
      <c r="E189" s="3" t="s">
        <v>16</v>
      </c>
      <c r="F189" s="3">
        <v>2019</v>
      </c>
      <c r="G189" s="3" t="s">
        <v>17</v>
      </c>
      <c r="H189" s="4">
        <v>43830</v>
      </c>
      <c r="I189" s="4">
        <v>43872</v>
      </c>
      <c r="J189" s="4">
        <v>43872</v>
      </c>
      <c r="K189" s="5">
        <v>280000000</v>
      </c>
      <c r="L189" s="5">
        <v>285000000</v>
      </c>
      <c r="M189" s="3" t="s">
        <v>603</v>
      </c>
      <c r="N189" s="20">
        <f>('Ratios Calculated fix'!N189-'Ratios Calculated fix'!N$428)/('Ratios Calculated fix'!N$429-'Ratios Calculated fix'!N$428)</f>
        <v>2.5208557216478241E-2</v>
      </c>
      <c r="O189" s="21">
        <f>('Ratios Calculated fix'!O189-'Ratios Calculated fix'!O$428)/('Ratios Calculated fix'!O$429-'Ratios Calculated fix'!O$428)</f>
        <v>2.5208557216478241E-2</v>
      </c>
      <c r="P189" s="21">
        <f>('Ratios Calculated fix'!P189-'Ratios Calculated fix'!P$428)/('Ratios Calculated fix'!P$429-'Ratios Calculated fix'!P$428)</f>
        <v>2.0870076935135328E-2</v>
      </c>
      <c r="Q189" s="21">
        <f>('Ratios Calculated fix'!Q189-'Ratios Calculated fix'!Q$428)/('Ratios Calculated fix'!Q$429-'Ratios Calculated fix'!Q$428)</f>
        <v>0.28220823402119222</v>
      </c>
      <c r="R189" s="21">
        <f>('Ratios Calculated fix'!R189-'Ratios Calculated fix'!R$428)/('Ratios Calculated fix'!R$429-'Ratios Calculated fix'!R$428)</f>
        <v>0.12310986778013995</v>
      </c>
      <c r="S189" s="21">
        <f>('Ratios Calculated fix'!S189-'Ratios Calculated fix'!S$428)/('Ratios Calculated fix'!S$429-'Ratios Calculated fix'!S$428)</f>
        <v>4.6895947124993486E-3</v>
      </c>
      <c r="T189" s="21">
        <f>('Ratios Calculated fix'!T189-'Ratios Calculated fix'!T$428)/('Ratios Calculated fix'!T$429-'Ratios Calculated fix'!T$428)</f>
        <v>0.1235180476555518</v>
      </c>
      <c r="U189" s="21">
        <f>('Ratios Calculated fix'!U189-'Ratios Calculated fix'!U$428)/('Ratios Calculated fix'!U$429-'Ratios Calculated fix'!U$428)</f>
        <v>0.69235137839273975</v>
      </c>
      <c r="V189" s="21">
        <f>('Ratios Calculated fix'!V189-'Ratios Calculated fix'!V$428)/('Ratios Calculated fix'!V$429-'Ratios Calculated fix'!V$428)</f>
        <v>0.49180681857181702</v>
      </c>
      <c r="W189" s="21">
        <f>('Ratios Calculated fix'!W189-'Ratios Calculated fix'!W$428)/('Ratios Calculated fix'!W$429-'Ratios Calculated fix'!W$428)</f>
        <v>0.67632988128289162</v>
      </c>
      <c r="X189" s="21">
        <f>('Ratios Calculated fix'!X189-'Ratios Calculated fix'!X$428)/('Ratios Calculated fix'!X$429-'Ratios Calculated fix'!X$428)</f>
        <v>0.11071636651540538</v>
      </c>
      <c r="Y189" s="21">
        <f>('Ratios Calculated fix'!Y189-'Ratios Calculated fix'!Y$428)/('Ratios Calculated fix'!Y$429-'Ratios Calculated fix'!Y$428)</f>
        <v>0.48432455008903508</v>
      </c>
      <c r="Z189" s="21">
        <f>('Ratios Calculated fix'!Z189-'Ratios Calculated fix'!Z$428)/('Ratios Calculated fix'!Z$429-'Ratios Calculated fix'!Z$428)</f>
        <v>0.88928363348459449</v>
      </c>
      <c r="AA189" s="21">
        <f>('Ratios Calculated fix'!AA189-'Ratios Calculated fix'!AA$428)/('Ratios Calculated fix'!AA$429-'Ratios Calculated fix'!AA$428)</f>
        <v>0.59207090903383208</v>
      </c>
      <c r="AB189" s="21">
        <f>('Ratios Calculated fix'!AB189-'Ratios Calculated fix'!AB$428)/('Ratios Calculated fix'!AB$429-'Ratios Calculated fix'!AB$428)</f>
        <v>0.81171790799100907</v>
      </c>
      <c r="AC189" s="21">
        <f>('Ratios Calculated fix'!AC189-'Ratios Calculated fix'!AC$428)/('Ratios Calculated fix'!AC$429-'Ratios Calculated fix'!AC$428)</f>
        <v>0.83915606517658259</v>
      </c>
      <c r="AD189" s="21">
        <f>('Ratios Calculated fix'!AD189-'Ratios Calculated fix'!AD$428)/('Ratios Calculated fix'!AD$429-'Ratios Calculated fix'!AD$428)</f>
        <v>0.44996280944281009</v>
      </c>
      <c r="AE189" s="21">
        <f>('Ratios Calculated fix'!AE189-'Ratios Calculated fix'!AE$428)/('Ratios Calculated fix'!AE$429-'Ratios Calculated fix'!AE$428)</f>
        <v>0.47506315804030802</v>
      </c>
      <c r="AF189" s="21">
        <f>('Ratios Calculated fix'!AF189-'Ratios Calculated fix'!AF$428)/('Ratios Calculated fix'!AF$429-'Ratios Calculated fix'!AF$428)</f>
        <v>0.40509392892178464</v>
      </c>
      <c r="AG189" s="21" t="e">
        <f>('Ratios Calculated fix'!AG189-'Ratios Calculated fix'!AG$428)/('Ratios Calculated fix'!AG$429-'Ratios Calculated fix'!AG$428)</f>
        <v>#DIV/0!</v>
      </c>
      <c r="AH189" s="21" t="e">
        <f>('Ratios Calculated fix'!AH189-'Ratios Calculated fix'!AH$428)/('Ratios Calculated fix'!AH$429-'Ratios Calculated fix'!AH$428)</f>
        <v>#DIV/0!</v>
      </c>
      <c r="AI189" s="21">
        <f>('Ratios Calculated fix'!AI189-'Ratios Calculated fix'!AI$428)/('Ratios Calculated fix'!AI$429-'Ratios Calculated fix'!AI$428)</f>
        <v>0.9839834128718169</v>
      </c>
      <c r="AJ189" s="21">
        <f>('Ratios Calculated fix'!AJ189-'Ratios Calculated fix'!AJ$428)/('Ratios Calculated fix'!AJ$429-'Ratios Calculated fix'!AJ$428)</f>
        <v>0.10374000860433515</v>
      </c>
      <c r="AK189" s="21" t="e">
        <f>('Ratios Calculated fix'!AK189-'Ratios Calculated fix'!AK$428)/('Ratios Calculated fix'!AK$429-'Ratios Calculated fix'!AK$428)</f>
        <v>#DIV/0!</v>
      </c>
      <c r="AL189" s="21" t="e">
        <f>('Ratios Calculated fix'!AL189-'Ratios Calculated fix'!AL$428)/('Ratios Calculated fix'!AL$429-'Ratios Calculated fix'!AL$428)</f>
        <v>#DIV/0!</v>
      </c>
      <c r="AM189" s="21">
        <f>('Ratios Calculated fix'!AM189-'Ratios Calculated fix'!AM$428)/('Ratios Calculated fix'!AM$429-'Ratios Calculated fix'!AM$428)</f>
        <v>0.32685844653084345</v>
      </c>
      <c r="AN189" s="21">
        <f>('Ratios Calculated fix'!AN189-'Ratios Calculated fix'!AN$428)/('Ratios Calculated fix'!AN$429-'Ratios Calculated fix'!AN$428)</f>
        <v>0.28544415149450447</v>
      </c>
      <c r="AO189" s="21">
        <f>('Ratios Calculated fix'!AO189-'Ratios Calculated fix'!AO$428)/('Ratios Calculated fix'!AO$429-'Ratios Calculated fix'!AO$428)</f>
        <v>0.12205227875715138</v>
      </c>
      <c r="AP189" s="21">
        <f>('Ratios Calculated fix'!AP189-'Ratios Calculated fix'!AP$428)/('Ratios Calculated fix'!AP$429-'Ratios Calculated fix'!AP$428)</f>
        <v>0.55751954373001944</v>
      </c>
      <c r="AQ189" s="21">
        <f>('Ratios Calculated fix'!AQ189-'Ratios Calculated fix'!AQ$428)/('Ratios Calculated fix'!AQ$429-'Ratios Calculated fix'!AQ$428)</f>
        <v>0.56776275496439998</v>
      </c>
      <c r="AR189" s="21">
        <f>('Ratios Calculated fix'!AR189-'Ratios Calculated fix'!AR$428)/('Ratios Calculated fix'!AR$429-'Ratios Calculated fix'!AR$428)</f>
        <v>0.2636138233390613</v>
      </c>
      <c r="AS189" s="21">
        <f>('Ratios Calculated fix'!AS189-'Ratios Calculated fix'!AS$428)/('Ratios Calculated fix'!AS$429-'Ratios Calculated fix'!AS$428)</f>
        <v>0.56288490413891645</v>
      </c>
      <c r="AT189" s="21">
        <f>('Ratios Calculated fix'!AT189-'Ratios Calculated fix'!AT$428)/('Ratios Calculated fix'!AT$429-'Ratios Calculated fix'!AT$428)</f>
        <v>0.31831683782910947</v>
      </c>
      <c r="AU189" s="21">
        <f>('Ratios Calculated fix'!AU189-'Ratios Calculated fix'!AU$428)/('Ratios Calculated fix'!AU$429-'Ratios Calculated fix'!AU$428)</f>
        <v>0.63872025262159593</v>
      </c>
      <c r="AV189" s="21" t="e">
        <f>('Ratios Calculated fix'!AV189-'Ratios Calculated fix'!AV$428)/('Ratios Calculated fix'!AV$429-'Ratios Calculated fix'!AV$428)</f>
        <v>#DIV/0!</v>
      </c>
      <c r="AW189" s="21" t="e">
        <f>('Ratios Calculated fix'!AW189-'Ratios Calculated fix'!AW$428)/('Ratios Calculated fix'!AW$429-'Ratios Calculated fix'!AW$428)</f>
        <v>#DIV/0!</v>
      </c>
      <c r="AX189" s="21" t="e">
        <f>('Ratios Calculated fix'!AX189-'Ratios Calculated fix'!AX$428)/('Ratios Calculated fix'!AX$429-'Ratios Calculated fix'!AX$428)</f>
        <v>#DIV/0!</v>
      </c>
      <c r="AY189" s="21">
        <f>('Ratios Calculated fix'!AY189-'Ratios Calculated fix'!AY$428)/('Ratios Calculated fix'!AY$429-'Ratios Calculated fix'!AY$428)</f>
        <v>0.27478802453300394</v>
      </c>
      <c r="AZ189" s="21">
        <f>('Ratios Calculated fix'!AZ189-'Ratios Calculated fix'!AZ$428)/('Ratios Calculated fix'!AZ$429-'Ratios Calculated fix'!AZ$428)</f>
        <v>0.78088566145013938</v>
      </c>
      <c r="BA189" s="21">
        <f>('Ratios Calculated fix'!BA189-'Ratios Calculated fix'!BA$428)/('Ratios Calculated fix'!BA$429-'Ratios Calculated fix'!BA$428)</f>
        <v>0.74360724670948386</v>
      </c>
      <c r="BB189" s="21" t="e">
        <f>('Ratios Calculated fix'!BB189-'Ratios Calculated fix'!BB$428)/('Ratios Calculated fix'!BB$429-'Ratios Calculated fix'!BB$428)</f>
        <v>#DIV/0!</v>
      </c>
      <c r="BC189" s="21">
        <f>('Ratios Calculated fix'!BC189-'Ratios Calculated fix'!BC$428)/('Ratios Calculated fix'!BC$429-'Ratios Calculated fix'!BC$428)</f>
        <v>0.22148357165909613</v>
      </c>
    </row>
    <row r="190" spans="1:55" x14ac:dyDescent="0.2">
      <c r="A190" s="3" t="s">
        <v>607</v>
      </c>
      <c r="B190" s="3" t="s">
        <v>608</v>
      </c>
      <c r="C190" s="3" t="s">
        <v>24</v>
      </c>
      <c r="D190" s="3">
        <v>362221</v>
      </c>
      <c r="E190" s="3" t="s">
        <v>16</v>
      </c>
      <c r="F190" s="3">
        <v>2019</v>
      </c>
      <c r="G190" s="3" t="s">
        <v>17</v>
      </c>
      <c r="H190" s="4">
        <v>43738</v>
      </c>
      <c r="I190" s="4">
        <v>43796</v>
      </c>
      <c r="J190" s="4">
        <v>43796</v>
      </c>
      <c r="K190" s="5">
        <v>268895000</v>
      </c>
      <c r="L190" s="5">
        <v>265256000</v>
      </c>
      <c r="M190" s="3" t="s">
        <v>609</v>
      </c>
      <c r="N190" s="20">
        <f>('Ratios Calculated fix'!N190-'Ratios Calculated fix'!N$428)/('Ratios Calculated fix'!N$429-'Ratios Calculated fix'!N$428)</f>
        <v>2.4491711786376359E-2</v>
      </c>
      <c r="O190" s="21">
        <f>('Ratios Calculated fix'!O190-'Ratios Calculated fix'!O$428)/('Ratios Calculated fix'!O$429-'Ratios Calculated fix'!O$428)</f>
        <v>1.8850665535039356E-2</v>
      </c>
      <c r="P190" s="21">
        <f>('Ratios Calculated fix'!P190-'Ratios Calculated fix'!P$428)/('Ratios Calculated fix'!P$429-'Ratios Calculated fix'!P$428)</f>
        <v>2.6122698078566299E-2</v>
      </c>
      <c r="Q190" s="21">
        <f>('Ratios Calculated fix'!Q190-'Ratios Calculated fix'!Q$428)/('Ratios Calculated fix'!Q$429-'Ratios Calculated fix'!Q$428)</f>
        <v>0.26374410454939717</v>
      </c>
      <c r="R190" s="21">
        <f>('Ratios Calculated fix'!R190-'Ratios Calculated fix'!R$428)/('Ratios Calculated fix'!R$429-'Ratios Calculated fix'!R$428)</f>
        <v>0.11129143508127001</v>
      </c>
      <c r="S190" s="21">
        <f>('Ratios Calculated fix'!S190-'Ratios Calculated fix'!S$428)/('Ratios Calculated fix'!S$429-'Ratios Calculated fix'!S$428)</f>
        <v>0.20948043362046997</v>
      </c>
      <c r="T190" s="21">
        <f>('Ratios Calculated fix'!T190-'Ratios Calculated fix'!T$428)/('Ratios Calculated fix'!T$429-'Ratios Calculated fix'!T$428)</f>
        <v>7.3730836307010786E-2</v>
      </c>
      <c r="U190" s="21">
        <f>('Ratios Calculated fix'!U190-'Ratios Calculated fix'!U$428)/('Ratios Calculated fix'!U$429-'Ratios Calculated fix'!U$428)</f>
        <v>0.65645890416067443</v>
      </c>
      <c r="V190" s="21">
        <f>('Ratios Calculated fix'!V190-'Ratios Calculated fix'!V$428)/('Ratios Calculated fix'!V$429-'Ratios Calculated fix'!V$428)</f>
        <v>0.54231923874474275</v>
      </c>
      <c r="W190" s="21">
        <f>('Ratios Calculated fix'!W190-'Ratios Calculated fix'!W$428)/('Ratios Calculated fix'!W$429-'Ratios Calculated fix'!W$428)</f>
        <v>0.63313161217121317</v>
      </c>
      <c r="X190" s="21">
        <f>('Ratios Calculated fix'!X190-'Ratios Calculated fix'!X$428)/('Ratios Calculated fix'!X$429-'Ratios Calculated fix'!X$428)</f>
        <v>0.14680426114042022</v>
      </c>
      <c r="Y190" s="21">
        <f>('Ratios Calculated fix'!Y190-'Ratios Calculated fix'!Y$428)/('Ratios Calculated fix'!Y$429-'Ratios Calculated fix'!Y$428)</f>
        <v>0.56967155090552102</v>
      </c>
      <c r="Z190" s="21">
        <f>('Ratios Calculated fix'!Z190-'Ratios Calculated fix'!Z$428)/('Ratios Calculated fix'!Z$429-'Ratios Calculated fix'!Z$428)</f>
        <v>0.85319573885957967</v>
      </c>
      <c r="AA190" s="21">
        <f>('Ratios Calculated fix'!AA190-'Ratios Calculated fix'!AA$428)/('Ratios Calculated fix'!AA$429-'Ratios Calculated fix'!AA$428)</f>
        <v>0.64504903918786838</v>
      </c>
      <c r="AB190" s="21">
        <f>('Ratios Calculated fix'!AB190-'Ratios Calculated fix'!AB$428)/('Ratios Calculated fix'!AB$429-'Ratios Calculated fix'!AB$428)</f>
        <v>0.86685489997425225</v>
      </c>
      <c r="AC190" s="21">
        <f>('Ratios Calculated fix'!AC190-'Ratios Calculated fix'!AC$428)/('Ratios Calculated fix'!AC$429-'Ratios Calculated fix'!AC$428)</f>
        <v>0.51556621282594528</v>
      </c>
      <c r="AD190" s="21">
        <f>('Ratios Calculated fix'!AD190-'Ratios Calculated fix'!AD$428)/('Ratios Calculated fix'!AD$429-'Ratios Calculated fix'!AD$428)</f>
        <v>0.44309548257366349</v>
      </c>
      <c r="AE190" s="21">
        <f>('Ratios Calculated fix'!AE190-'Ratios Calculated fix'!AE$428)/('Ratios Calculated fix'!AE$429-'Ratios Calculated fix'!AE$428)</f>
        <v>0.48572487587119473</v>
      </c>
      <c r="AF190" s="21">
        <f>('Ratios Calculated fix'!AF190-'Ratios Calculated fix'!AF$428)/('Ratios Calculated fix'!AF$429-'Ratios Calculated fix'!AF$428)</f>
        <v>0.43960408967392273</v>
      </c>
      <c r="AG190" s="21" t="e">
        <f>('Ratios Calculated fix'!AG190-'Ratios Calculated fix'!AG$428)/('Ratios Calculated fix'!AG$429-'Ratios Calculated fix'!AG$428)</f>
        <v>#DIV/0!</v>
      </c>
      <c r="AH190" s="21" t="e">
        <f>('Ratios Calculated fix'!AH190-'Ratios Calculated fix'!AH$428)/('Ratios Calculated fix'!AH$429-'Ratios Calculated fix'!AH$428)</f>
        <v>#DIV/0!</v>
      </c>
      <c r="AI190" s="21">
        <f>('Ratios Calculated fix'!AI190-'Ratios Calculated fix'!AI$428)/('Ratios Calculated fix'!AI$429-'Ratios Calculated fix'!AI$428)</f>
        <v>0.98604588876374488</v>
      </c>
      <c r="AJ190" s="21">
        <f>('Ratios Calculated fix'!AJ190-'Ratios Calculated fix'!AJ$428)/('Ratios Calculated fix'!AJ$429-'Ratios Calculated fix'!AJ$428)</f>
        <v>0.12020605990252389</v>
      </c>
      <c r="AK190" s="21" t="e">
        <f>('Ratios Calculated fix'!AK190-'Ratios Calculated fix'!AK$428)/('Ratios Calculated fix'!AK$429-'Ratios Calculated fix'!AK$428)</f>
        <v>#DIV/0!</v>
      </c>
      <c r="AL190" s="21" t="e">
        <f>('Ratios Calculated fix'!AL190-'Ratios Calculated fix'!AL$428)/('Ratios Calculated fix'!AL$429-'Ratios Calculated fix'!AL$428)</f>
        <v>#DIV/0!</v>
      </c>
      <c r="AM190" s="21">
        <f>('Ratios Calculated fix'!AM190-'Ratios Calculated fix'!AM$428)/('Ratios Calculated fix'!AM$429-'Ratios Calculated fix'!AM$428)</f>
        <v>0.31393242403302474</v>
      </c>
      <c r="AN190" s="21">
        <f>('Ratios Calculated fix'!AN190-'Ratios Calculated fix'!AN$428)/('Ratios Calculated fix'!AN$429-'Ratios Calculated fix'!AN$428)</f>
        <v>0.27349587599100261</v>
      </c>
      <c r="AO190" s="21">
        <f>('Ratios Calculated fix'!AO190-'Ratios Calculated fix'!AO$428)/('Ratios Calculated fix'!AO$429-'Ratios Calculated fix'!AO$428)</f>
        <v>7.8176220418786371E-2</v>
      </c>
      <c r="AP190" s="21">
        <f>('Ratios Calculated fix'!AP190-'Ratios Calculated fix'!AP$428)/('Ratios Calculated fix'!AP$429-'Ratios Calculated fix'!AP$428)</f>
        <v>0.56537730678261633</v>
      </c>
      <c r="AQ190" s="21">
        <f>('Ratios Calculated fix'!AQ190-'Ratios Calculated fix'!AQ$428)/('Ratios Calculated fix'!AQ$429-'Ratios Calculated fix'!AQ$428)</f>
        <v>0.59899157009606607</v>
      </c>
      <c r="AR190" s="21">
        <f>('Ratios Calculated fix'!AR190-'Ratios Calculated fix'!AR$428)/('Ratios Calculated fix'!AR$429-'Ratios Calculated fix'!AR$428)</f>
        <v>0.44492099403560431</v>
      </c>
      <c r="AS190" s="21">
        <f>('Ratios Calculated fix'!AS190-'Ratios Calculated fix'!AS$428)/('Ratios Calculated fix'!AS$429-'Ratios Calculated fix'!AS$428)</f>
        <v>0.5860488042229296</v>
      </c>
      <c r="AT190" s="21">
        <f>('Ratios Calculated fix'!AT190-'Ratios Calculated fix'!AT$428)/('Ratios Calculated fix'!AT$429-'Ratios Calculated fix'!AT$428)</f>
        <v>0.41618570642378339</v>
      </c>
      <c r="AU190" s="21">
        <f>('Ratios Calculated fix'!AU190-'Ratios Calculated fix'!AU$428)/('Ratios Calculated fix'!AU$429-'Ratios Calculated fix'!AU$428)</f>
        <v>0.62679025080581696</v>
      </c>
      <c r="AV190" s="21" t="e">
        <f>('Ratios Calculated fix'!AV190-'Ratios Calculated fix'!AV$428)/('Ratios Calculated fix'!AV$429-'Ratios Calculated fix'!AV$428)</f>
        <v>#DIV/0!</v>
      </c>
      <c r="AW190" s="21" t="e">
        <f>('Ratios Calculated fix'!AW190-'Ratios Calculated fix'!AW$428)/('Ratios Calculated fix'!AW$429-'Ratios Calculated fix'!AW$428)</f>
        <v>#DIV/0!</v>
      </c>
      <c r="AX190" s="21" t="e">
        <f>('Ratios Calculated fix'!AX190-'Ratios Calculated fix'!AX$428)/('Ratios Calculated fix'!AX$429-'Ratios Calculated fix'!AX$428)</f>
        <v>#DIV/0!</v>
      </c>
      <c r="AY190" s="21">
        <f>('Ratios Calculated fix'!AY190-'Ratios Calculated fix'!AY$428)/('Ratios Calculated fix'!AY$429-'Ratios Calculated fix'!AY$428)</f>
        <v>0.30580455343513813</v>
      </c>
      <c r="AZ190" s="21">
        <f>('Ratios Calculated fix'!AZ190-'Ratios Calculated fix'!AZ$428)/('Ratios Calculated fix'!AZ$429-'Ratios Calculated fix'!AZ$428)</f>
        <v>0.79380082149583342</v>
      </c>
      <c r="BA190" s="21">
        <f>('Ratios Calculated fix'!BA190-'Ratios Calculated fix'!BA$428)/('Ratios Calculated fix'!BA$429-'Ratios Calculated fix'!BA$428)</f>
        <v>0.743355315753642</v>
      </c>
      <c r="BB190" s="21" t="e">
        <f>('Ratios Calculated fix'!BB190-'Ratios Calculated fix'!BB$428)/('Ratios Calculated fix'!BB$429-'Ratios Calculated fix'!BB$428)</f>
        <v>#DIV/0!</v>
      </c>
      <c r="BC190" s="21">
        <f>('Ratios Calculated fix'!BC190-'Ratios Calculated fix'!BC$428)/('Ratios Calculated fix'!BC$429-'Ratios Calculated fix'!BC$428)</f>
        <v>0.20585272795455878</v>
      </c>
    </row>
    <row r="191" spans="1:55" x14ac:dyDescent="0.2">
      <c r="A191" s="3" t="s">
        <v>613</v>
      </c>
      <c r="B191" s="3" t="s">
        <v>614</v>
      </c>
      <c r="C191" s="3" t="s">
        <v>15</v>
      </c>
      <c r="D191" s="3">
        <v>105257</v>
      </c>
      <c r="E191" s="3" t="s">
        <v>16</v>
      </c>
      <c r="F191" s="3">
        <v>2019</v>
      </c>
      <c r="G191" s="3" t="s">
        <v>17</v>
      </c>
      <c r="H191" s="4">
        <v>43830</v>
      </c>
      <c r="I191" s="4">
        <v>43875</v>
      </c>
      <c r="J191" s="4">
        <v>43875</v>
      </c>
      <c r="K191" s="5">
        <v>713500000</v>
      </c>
      <c r="L191" s="5">
        <v>722700000</v>
      </c>
      <c r="M191" s="3" t="s">
        <v>615</v>
      </c>
      <c r="N191" s="20">
        <f>('Ratios Calculated fix'!N191-'Ratios Calculated fix'!N$428)/('Ratios Calculated fix'!N$429-'Ratios Calculated fix'!N$428)</f>
        <v>4.3088801990586338E-2</v>
      </c>
      <c r="O191" s="21">
        <f>('Ratios Calculated fix'!O191-'Ratios Calculated fix'!O$428)/('Ratios Calculated fix'!O$429-'Ratios Calculated fix'!O$428)</f>
        <v>3.5327061261722512E-2</v>
      </c>
      <c r="P191" s="21">
        <f>('Ratios Calculated fix'!P191-'Ratios Calculated fix'!P$428)/('Ratios Calculated fix'!P$429-'Ratios Calculated fix'!P$428)</f>
        <v>5.169866845579596E-2</v>
      </c>
      <c r="Q191" s="21">
        <f>('Ratios Calculated fix'!Q191-'Ratios Calculated fix'!Q$428)/('Ratios Calculated fix'!Q$429-'Ratios Calculated fix'!Q$428)</f>
        <v>0.26608012830008765</v>
      </c>
      <c r="R191" s="21">
        <f>('Ratios Calculated fix'!R191-'Ratios Calculated fix'!R$428)/('Ratios Calculated fix'!R$429-'Ratios Calculated fix'!R$428)</f>
        <v>7.9777303595955473E-2</v>
      </c>
      <c r="S191" s="21">
        <f>('Ratios Calculated fix'!S191-'Ratios Calculated fix'!S$428)/('Ratios Calculated fix'!S$429-'Ratios Calculated fix'!S$428)</f>
        <v>0.12948996786840308</v>
      </c>
      <c r="T191" s="21">
        <f>('Ratios Calculated fix'!T191-'Ratios Calculated fix'!T$428)/('Ratios Calculated fix'!T$429-'Ratios Calculated fix'!T$428)</f>
        <v>5.6673013630338887E-2</v>
      </c>
      <c r="U191" s="21">
        <f>('Ratios Calculated fix'!U191-'Ratios Calculated fix'!U$428)/('Ratios Calculated fix'!U$429-'Ratios Calculated fix'!U$428)</f>
        <v>0.65474157151929768</v>
      </c>
      <c r="V191" s="21">
        <f>('Ratios Calculated fix'!V191-'Ratios Calculated fix'!V$428)/('Ratios Calculated fix'!V$429-'Ratios Calculated fix'!V$428)</f>
        <v>0.52986111307618733</v>
      </c>
      <c r="W191" s="21">
        <f>('Ratios Calculated fix'!W191-'Ratios Calculated fix'!W$428)/('Ratios Calculated fix'!W$429-'Ratios Calculated fix'!W$428)</f>
        <v>0.63265702433087756</v>
      </c>
      <c r="X191" s="21">
        <f>('Ratios Calculated fix'!X191-'Ratios Calculated fix'!X$428)/('Ratios Calculated fix'!X$429-'Ratios Calculated fix'!X$428)</f>
        <v>0.35232324009634797</v>
      </c>
      <c r="Y191" s="21">
        <f>('Ratios Calculated fix'!Y191-'Ratios Calculated fix'!Y$428)/('Ratios Calculated fix'!Y$429-'Ratios Calculated fix'!Y$428)</f>
        <v>0.46598329636702962</v>
      </c>
      <c r="Z191" s="21">
        <f>('Ratios Calculated fix'!Z191-'Ratios Calculated fix'!Z$428)/('Ratios Calculated fix'!Z$429-'Ratios Calculated fix'!Z$428)</f>
        <v>0.64767675990365192</v>
      </c>
      <c r="AA191" s="21">
        <f>('Ratios Calculated fix'!AA191-'Ratios Calculated fix'!AA$428)/('Ratios Calculated fix'!AA$429-'Ratios Calculated fix'!AA$428)</f>
        <v>0.49883531860517633</v>
      </c>
      <c r="AB191" s="21">
        <f>('Ratios Calculated fix'!AB191-'Ratios Calculated fix'!AB$428)/('Ratios Calculated fix'!AB$429-'Ratios Calculated fix'!AB$428)</f>
        <v>0.85040249478380636</v>
      </c>
      <c r="AC191" s="21">
        <f>('Ratios Calculated fix'!AC191-'Ratios Calculated fix'!AC$428)/('Ratios Calculated fix'!AC$429-'Ratios Calculated fix'!AC$428)</f>
        <v>0.29889496519909009</v>
      </c>
      <c r="AD191" s="21">
        <f>('Ratios Calculated fix'!AD191-'Ratios Calculated fix'!AD$428)/('Ratios Calculated fix'!AD$429-'Ratios Calculated fix'!AD$428)</f>
        <v>0.44140056951187567</v>
      </c>
      <c r="AE191" s="21">
        <f>('Ratios Calculated fix'!AE191-'Ratios Calculated fix'!AE$428)/('Ratios Calculated fix'!AE$429-'Ratios Calculated fix'!AE$428)</f>
        <v>0.50186291471872568</v>
      </c>
      <c r="AF191" s="21">
        <f>('Ratios Calculated fix'!AF191-'Ratios Calculated fix'!AF$428)/('Ratios Calculated fix'!AF$429-'Ratios Calculated fix'!AF$428)</f>
        <v>0.37701623432995801</v>
      </c>
      <c r="AG191" s="21" t="e">
        <f>('Ratios Calculated fix'!AG191-'Ratios Calculated fix'!AG$428)/('Ratios Calculated fix'!AG$429-'Ratios Calculated fix'!AG$428)</f>
        <v>#DIV/0!</v>
      </c>
      <c r="AH191" s="21" t="e">
        <f>('Ratios Calculated fix'!AH191-'Ratios Calculated fix'!AH$428)/('Ratios Calculated fix'!AH$429-'Ratios Calculated fix'!AH$428)</f>
        <v>#DIV/0!</v>
      </c>
      <c r="AI191" s="21">
        <f>('Ratios Calculated fix'!AI191-'Ratios Calculated fix'!AI$428)/('Ratios Calculated fix'!AI$429-'Ratios Calculated fix'!AI$428)</f>
        <v>0.98570944613457356</v>
      </c>
      <c r="AJ191" s="21">
        <f>('Ratios Calculated fix'!AJ191-'Ratios Calculated fix'!AJ$428)/('Ratios Calculated fix'!AJ$429-'Ratios Calculated fix'!AJ$428)</f>
        <v>9.50228099663952E-2</v>
      </c>
      <c r="AK191" s="21" t="e">
        <f>('Ratios Calculated fix'!AK191-'Ratios Calculated fix'!AK$428)/('Ratios Calculated fix'!AK$429-'Ratios Calculated fix'!AK$428)</f>
        <v>#DIV/0!</v>
      </c>
      <c r="AL191" s="21" t="e">
        <f>('Ratios Calculated fix'!AL191-'Ratios Calculated fix'!AL$428)/('Ratios Calculated fix'!AL$429-'Ratios Calculated fix'!AL$428)</f>
        <v>#DIV/0!</v>
      </c>
      <c r="AM191" s="21">
        <f>('Ratios Calculated fix'!AM191-'Ratios Calculated fix'!AM$428)/('Ratios Calculated fix'!AM$429-'Ratios Calculated fix'!AM$428)</f>
        <v>0.30791846352007657</v>
      </c>
      <c r="AN191" s="21">
        <f>('Ratios Calculated fix'!AN191-'Ratios Calculated fix'!AN$428)/('Ratios Calculated fix'!AN$429-'Ratios Calculated fix'!AN$428)</f>
        <v>0.2777893163290841</v>
      </c>
      <c r="AO191" s="21">
        <f>('Ratios Calculated fix'!AO191-'Ratios Calculated fix'!AO$428)/('Ratios Calculated fix'!AO$429-'Ratios Calculated fix'!AO$428)</f>
        <v>0.14772911856414514</v>
      </c>
      <c r="AP191" s="21">
        <f>('Ratios Calculated fix'!AP191-'Ratios Calculated fix'!AP$428)/('Ratios Calculated fix'!AP$429-'Ratios Calculated fix'!AP$428)</f>
        <v>0.57608796042066823</v>
      </c>
      <c r="AQ191" s="21">
        <f>('Ratios Calculated fix'!AQ191-'Ratios Calculated fix'!AQ$428)/('Ratios Calculated fix'!AQ$429-'Ratios Calculated fix'!AQ$428)</f>
        <v>0.48609209153215277</v>
      </c>
      <c r="AR191" s="21">
        <f>('Ratios Calculated fix'!AR191-'Ratios Calculated fix'!AR$428)/('Ratios Calculated fix'!AR$429-'Ratios Calculated fix'!AR$428)</f>
        <v>0.29681146468375735</v>
      </c>
      <c r="AS191" s="21">
        <f>('Ratios Calculated fix'!AS191-'Ratios Calculated fix'!AS$428)/('Ratios Calculated fix'!AS$429-'Ratios Calculated fix'!AS$428)</f>
        <v>0.58904358628537379</v>
      </c>
      <c r="AT191" s="21">
        <f>('Ratios Calculated fix'!AT191-'Ratios Calculated fix'!AT$428)/('Ratios Calculated fix'!AT$429-'Ratios Calculated fix'!AT$428)</f>
        <v>0.38919657098875277</v>
      </c>
      <c r="AU191" s="21">
        <f>('Ratios Calculated fix'!AU191-'Ratios Calculated fix'!AU$428)/('Ratios Calculated fix'!AU$429-'Ratios Calculated fix'!AU$428)</f>
        <v>0.62390516192713952</v>
      </c>
      <c r="AV191" s="21" t="e">
        <f>('Ratios Calculated fix'!AV191-'Ratios Calculated fix'!AV$428)/('Ratios Calculated fix'!AV$429-'Ratios Calculated fix'!AV$428)</f>
        <v>#DIV/0!</v>
      </c>
      <c r="AW191" s="21" t="e">
        <f>('Ratios Calculated fix'!AW191-'Ratios Calculated fix'!AW$428)/('Ratios Calculated fix'!AW$429-'Ratios Calculated fix'!AW$428)</f>
        <v>#DIV/0!</v>
      </c>
      <c r="AX191" s="21" t="e">
        <f>('Ratios Calculated fix'!AX191-'Ratios Calculated fix'!AX$428)/('Ratios Calculated fix'!AX$429-'Ratios Calculated fix'!AX$428)</f>
        <v>#DIV/0!</v>
      </c>
      <c r="AY191" s="21">
        <f>('Ratios Calculated fix'!AY191-'Ratios Calculated fix'!AY$428)/('Ratios Calculated fix'!AY$429-'Ratios Calculated fix'!AY$428)</f>
        <v>0.24314294053066565</v>
      </c>
      <c r="AZ191" s="21">
        <f>('Ratios Calculated fix'!AZ191-'Ratios Calculated fix'!AZ$428)/('Ratios Calculated fix'!AZ$429-'Ratios Calculated fix'!AZ$428)</f>
        <v>0.74836377016378453</v>
      </c>
      <c r="BA191" s="21">
        <f>('Ratios Calculated fix'!BA191-'Ratios Calculated fix'!BA$428)/('Ratios Calculated fix'!BA$429-'Ratios Calculated fix'!BA$428)</f>
        <v>0.74438522391125639</v>
      </c>
      <c r="BB191" s="21" t="e">
        <f>('Ratios Calculated fix'!BB191-'Ratios Calculated fix'!BB$428)/('Ratios Calculated fix'!BB$429-'Ratios Calculated fix'!BB$428)</f>
        <v>#DIV/0!</v>
      </c>
      <c r="BC191" s="21">
        <f>('Ratios Calculated fix'!BC191-'Ratios Calculated fix'!BC$428)/('Ratios Calculated fix'!BC$429-'Ratios Calculated fix'!BC$428)</f>
        <v>0.27524964399738799</v>
      </c>
    </row>
    <row r="192" spans="1:55" x14ac:dyDescent="0.2">
      <c r="A192" s="3" t="s">
        <v>598</v>
      </c>
      <c r="B192" s="3" t="s">
        <v>599</v>
      </c>
      <c r="C192" s="3" t="s">
        <v>34</v>
      </c>
      <c r="D192" s="3">
        <v>47023</v>
      </c>
      <c r="E192" s="3" t="s">
        <v>16</v>
      </c>
      <c r="F192" s="3">
        <v>2019</v>
      </c>
      <c r="G192" s="3" t="s">
        <v>17</v>
      </c>
      <c r="H192" s="4">
        <v>43769</v>
      </c>
      <c r="I192" s="4">
        <v>43812</v>
      </c>
      <c r="J192" s="4">
        <v>43812</v>
      </c>
      <c r="K192" s="5">
        <v>1310000000</v>
      </c>
      <c r="L192" s="5">
        <v>1336000000</v>
      </c>
      <c r="M192" s="3" t="s">
        <v>600</v>
      </c>
      <c r="N192" s="20">
        <f>('Ratios Calculated fix'!N192-'Ratios Calculated fix'!N$428)/('Ratios Calculated fix'!N$429-'Ratios Calculated fix'!N$428)</f>
        <v>3.5299484877362772E-2</v>
      </c>
      <c r="O192" s="21">
        <f>('Ratios Calculated fix'!O192-'Ratios Calculated fix'!O$428)/('Ratios Calculated fix'!O$429-'Ratios Calculated fix'!O$428)</f>
        <v>3.1417280025476786E-2</v>
      </c>
      <c r="P192" s="21">
        <f>('Ratios Calculated fix'!P192-'Ratios Calculated fix'!P$428)/('Ratios Calculated fix'!P$429-'Ratios Calculated fix'!P$428)</f>
        <v>4.5629370451298279E-2</v>
      </c>
      <c r="Q192" s="21">
        <f>('Ratios Calculated fix'!Q192-'Ratios Calculated fix'!Q$428)/('Ratios Calculated fix'!Q$429-'Ratios Calculated fix'!Q$428)</f>
        <v>0.26290200450727075</v>
      </c>
      <c r="R192" s="21">
        <f>('Ratios Calculated fix'!R192-'Ratios Calculated fix'!R$428)/('Ratios Calculated fix'!R$429-'Ratios Calculated fix'!R$428)</f>
        <v>6.0627543116893112E-2</v>
      </c>
      <c r="S192" s="21">
        <f>('Ratios Calculated fix'!S192-'Ratios Calculated fix'!S$428)/('Ratios Calculated fix'!S$429-'Ratios Calculated fix'!S$428)</f>
        <v>9.0943414834956951E-2</v>
      </c>
      <c r="T192" s="21">
        <f>('Ratios Calculated fix'!T192-'Ratios Calculated fix'!T$428)/('Ratios Calculated fix'!T$429-'Ratios Calculated fix'!T$428)</f>
        <v>4.4448551697264665E-2</v>
      </c>
      <c r="U192" s="21">
        <f>('Ratios Calculated fix'!U192-'Ratios Calculated fix'!U$428)/('Ratios Calculated fix'!U$429-'Ratios Calculated fix'!U$428)</f>
        <v>0.64842265603606064</v>
      </c>
      <c r="V192" s="21">
        <f>('Ratios Calculated fix'!V192-'Ratios Calculated fix'!V$428)/('Ratios Calculated fix'!V$429-'Ratios Calculated fix'!V$428)</f>
        <v>0.50965230246935855</v>
      </c>
      <c r="W192" s="21">
        <f>('Ratios Calculated fix'!W192-'Ratios Calculated fix'!W$428)/('Ratios Calculated fix'!W$429-'Ratios Calculated fix'!W$428)</f>
        <v>0.62816711468244324</v>
      </c>
      <c r="X192" s="21">
        <f>('Ratios Calculated fix'!X192-'Ratios Calculated fix'!X$428)/('Ratios Calculated fix'!X$429-'Ratios Calculated fix'!X$428)</f>
        <v>0.28052522546136033</v>
      </c>
      <c r="Y192" s="21">
        <f>('Ratios Calculated fix'!Y192-'Ratios Calculated fix'!Y$428)/('Ratios Calculated fix'!Y$429-'Ratios Calculated fix'!Y$428)</f>
        <v>0.47693235453402566</v>
      </c>
      <c r="Z192" s="21">
        <f>('Ratios Calculated fix'!Z192-'Ratios Calculated fix'!Z$428)/('Ratios Calculated fix'!Z$429-'Ratios Calculated fix'!Z$428)</f>
        <v>0.71947477453863962</v>
      </c>
      <c r="AA192" s="21">
        <f>('Ratios Calculated fix'!AA192-'Ratios Calculated fix'!AA$428)/('Ratios Calculated fix'!AA$429-'Ratios Calculated fix'!AA$428)</f>
        <v>0.46299291985686969</v>
      </c>
      <c r="AB192" s="21">
        <f>('Ratios Calculated fix'!AB192-'Ratios Calculated fix'!AB$428)/('Ratios Calculated fix'!AB$429-'Ratios Calculated fix'!AB$428)</f>
        <v>0.87495382946095912</v>
      </c>
      <c r="AC192" s="21">
        <f>('Ratios Calculated fix'!AC192-'Ratios Calculated fix'!AC$428)/('Ratios Calculated fix'!AC$429-'Ratios Calculated fix'!AC$428)</f>
        <v>0.27975244078416234</v>
      </c>
      <c r="AD192" s="21">
        <f>('Ratios Calculated fix'!AD192-'Ratios Calculated fix'!AD$428)/('Ratios Calculated fix'!AD$429-'Ratios Calculated fix'!AD$428)</f>
        <v>0.36352371488161922</v>
      </c>
      <c r="AE192" s="21">
        <f>('Ratios Calculated fix'!AE192-'Ratios Calculated fix'!AE$428)/('Ratios Calculated fix'!AE$429-'Ratios Calculated fix'!AE$428)</f>
        <v>0.40348857748629668</v>
      </c>
      <c r="AF192" s="21">
        <f>('Ratios Calculated fix'!AF192-'Ratios Calculated fix'!AF$428)/('Ratios Calculated fix'!AF$429-'Ratios Calculated fix'!AF$428)</f>
        <v>0.36823811198654871</v>
      </c>
      <c r="AG192" s="21" t="e">
        <f>('Ratios Calculated fix'!AG192-'Ratios Calculated fix'!AG$428)/('Ratios Calculated fix'!AG$429-'Ratios Calculated fix'!AG$428)</f>
        <v>#DIV/0!</v>
      </c>
      <c r="AH192" s="21" t="e">
        <f>('Ratios Calculated fix'!AH192-'Ratios Calculated fix'!AH$428)/('Ratios Calculated fix'!AH$429-'Ratios Calculated fix'!AH$428)</f>
        <v>#DIV/0!</v>
      </c>
      <c r="AI192" s="21">
        <f>('Ratios Calculated fix'!AI192-'Ratios Calculated fix'!AI$428)/('Ratios Calculated fix'!AI$429-'Ratios Calculated fix'!AI$428)</f>
        <v>0.98743418472588296</v>
      </c>
      <c r="AJ192" s="21">
        <f>('Ratios Calculated fix'!AJ192-'Ratios Calculated fix'!AJ$428)/('Ratios Calculated fix'!AJ$429-'Ratios Calculated fix'!AJ$428)</f>
        <v>5.5222166916391861E-2</v>
      </c>
      <c r="AK192" s="21" t="e">
        <f>('Ratios Calculated fix'!AK192-'Ratios Calculated fix'!AK$428)/('Ratios Calculated fix'!AK$429-'Ratios Calculated fix'!AK$428)</f>
        <v>#DIV/0!</v>
      </c>
      <c r="AL192" s="21" t="e">
        <f>('Ratios Calculated fix'!AL192-'Ratios Calculated fix'!AL$428)/('Ratios Calculated fix'!AL$429-'Ratios Calculated fix'!AL$428)</f>
        <v>#DIV/0!</v>
      </c>
      <c r="AM192" s="21">
        <f>('Ratios Calculated fix'!AM192-'Ratios Calculated fix'!AM$428)/('Ratios Calculated fix'!AM$429-'Ratios Calculated fix'!AM$428)</f>
        <v>0.30495927098127351</v>
      </c>
      <c r="AN192" s="21">
        <f>('Ratios Calculated fix'!AN192-'Ratios Calculated fix'!AN$428)/('Ratios Calculated fix'!AN$429-'Ratios Calculated fix'!AN$428)</f>
        <v>0.2739141052728587</v>
      </c>
      <c r="AO192" s="21">
        <f>('Ratios Calculated fix'!AO192-'Ratios Calculated fix'!AO$428)/('Ratios Calculated fix'!AO$429-'Ratios Calculated fix'!AO$428)</f>
        <v>9.8426531705880074E-2</v>
      </c>
      <c r="AP192" s="21">
        <f>('Ratios Calculated fix'!AP192-'Ratios Calculated fix'!AP$428)/('Ratios Calculated fix'!AP$429-'Ratios Calculated fix'!AP$428)</f>
        <v>0.58064637138340303</v>
      </c>
      <c r="AQ192" s="21">
        <f>('Ratios Calculated fix'!AQ192-'Ratios Calculated fix'!AQ$428)/('Ratios Calculated fix'!AQ$429-'Ratios Calculated fix'!AQ$428)</f>
        <v>0.44855377596282492</v>
      </c>
      <c r="AR192" s="21">
        <f>('Ratios Calculated fix'!AR192-'Ratios Calculated fix'!AR$428)/('Ratios Calculated fix'!AR$429-'Ratios Calculated fix'!AR$428)</f>
        <v>0.18162693979039726</v>
      </c>
      <c r="AS192" s="21">
        <f>('Ratios Calculated fix'!AS192-'Ratios Calculated fix'!AS$428)/('Ratios Calculated fix'!AS$429-'Ratios Calculated fix'!AS$428)</f>
        <v>0.61156603965038481</v>
      </c>
      <c r="AT192" s="21">
        <f>('Ratios Calculated fix'!AT192-'Ratios Calculated fix'!AT$428)/('Ratios Calculated fix'!AT$429-'Ratios Calculated fix'!AT$428)</f>
        <v>0.21720791929933597</v>
      </c>
      <c r="AU192" s="21">
        <f>('Ratios Calculated fix'!AU192-'Ratios Calculated fix'!AU$428)/('Ratios Calculated fix'!AU$429-'Ratios Calculated fix'!AU$428)</f>
        <v>0.59216727905872035</v>
      </c>
      <c r="AV192" s="21" t="e">
        <f>('Ratios Calculated fix'!AV192-'Ratios Calculated fix'!AV$428)/('Ratios Calculated fix'!AV$429-'Ratios Calculated fix'!AV$428)</f>
        <v>#DIV/0!</v>
      </c>
      <c r="AW192" s="21" t="e">
        <f>('Ratios Calculated fix'!AW192-'Ratios Calculated fix'!AW$428)/('Ratios Calculated fix'!AW$429-'Ratios Calculated fix'!AW$428)</f>
        <v>#DIV/0!</v>
      </c>
      <c r="AX192" s="21" t="e">
        <f>('Ratios Calculated fix'!AX192-'Ratios Calculated fix'!AX$428)/('Ratios Calculated fix'!AX$429-'Ratios Calculated fix'!AX$428)</f>
        <v>#DIV/0!</v>
      </c>
      <c r="AY192" s="21">
        <f>('Ratios Calculated fix'!AY192-'Ratios Calculated fix'!AY$428)/('Ratios Calculated fix'!AY$429-'Ratios Calculated fix'!AY$428)</f>
        <v>0.31004405851632616</v>
      </c>
      <c r="AZ192" s="21">
        <f>('Ratios Calculated fix'!AZ192-'Ratios Calculated fix'!AZ$428)/('Ratios Calculated fix'!AZ$429-'Ratios Calculated fix'!AZ$428)</f>
        <v>0.75968913888440437</v>
      </c>
      <c r="BA192" s="21">
        <f>('Ratios Calculated fix'!BA192-'Ratios Calculated fix'!BA$428)/('Ratios Calculated fix'!BA$429-'Ratios Calculated fix'!BA$428)</f>
        <v>0.7315844505047141</v>
      </c>
      <c r="BB192" s="21" t="e">
        <f>('Ratios Calculated fix'!BB192-'Ratios Calculated fix'!BB$428)/('Ratios Calculated fix'!BB$429-'Ratios Calculated fix'!BB$428)</f>
        <v>#DIV/0!</v>
      </c>
      <c r="BC192" s="21">
        <f>('Ratios Calculated fix'!BC192-'Ratios Calculated fix'!BC$428)/('Ratios Calculated fix'!BC$429-'Ratios Calculated fix'!BC$428)</f>
        <v>0.18091030878510148</v>
      </c>
    </row>
    <row r="193" spans="1:55" x14ac:dyDescent="0.2">
      <c r="A193" s="3" t="s">
        <v>622</v>
      </c>
      <c r="B193" s="3" t="s">
        <v>623</v>
      </c>
      <c r="C193" s="3" t="s">
        <v>34</v>
      </c>
      <c r="D193" s="3">
        <v>184360</v>
      </c>
      <c r="E193" s="3" t="s">
        <v>16</v>
      </c>
      <c r="F193" s="3">
        <v>2019</v>
      </c>
      <c r="G193" s="3" t="s">
        <v>17</v>
      </c>
      <c r="H193" s="4">
        <v>43769</v>
      </c>
      <c r="I193" s="4">
        <v>43811</v>
      </c>
      <c r="J193" s="4">
        <v>43811</v>
      </c>
      <c r="K193" s="5">
        <v>1476000000</v>
      </c>
      <c r="L193" s="5">
        <v>1485000000</v>
      </c>
      <c r="M193" s="3" t="s">
        <v>624</v>
      </c>
      <c r="N193" s="20">
        <f>('Ratios Calculated fix'!N193-'Ratios Calculated fix'!N$428)/('Ratios Calculated fix'!N$429-'Ratios Calculated fix'!N$428)</f>
        <v>3.0940396531294163E-2</v>
      </c>
      <c r="O193" s="21">
        <f>('Ratios Calculated fix'!O193-'Ratios Calculated fix'!O$428)/('Ratios Calculated fix'!O$429-'Ratios Calculated fix'!O$428)</f>
        <v>2.2747486088869097E-2</v>
      </c>
      <c r="P193" s="21">
        <f>('Ratios Calculated fix'!P193-'Ratios Calculated fix'!P$428)/('Ratios Calculated fix'!P$429-'Ratios Calculated fix'!P$428)</f>
        <v>2.8142877680806908E-2</v>
      </c>
      <c r="Q193" s="21">
        <f>('Ratios Calculated fix'!Q193-'Ratios Calculated fix'!Q$428)/('Ratios Calculated fix'!Q$429-'Ratios Calculated fix'!Q$428)</f>
        <v>0.2220697191018032</v>
      </c>
      <c r="R193" s="21">
        <f>('Ratios Calculated fix'!R193-'Ratios Calculated fix'!R$428)/('Ratios Calculated fix'!R$429-'Ratios Calculated fix'!R$428)</f>
        <v>6.3029657144855755E-2</v>
      </c>
      <c r="S193" s="21">
        <f>('Ratios Calculated fix'!S193-'Ratios Calculated fix'!S$428)/('Ratios Calculated fix'!S$429-'Ratios Calculated fix'!S$428)</f>
        <v>4.7244216588423801E-2</v>
      </c>
      <c r="T193" s="21">
        <f>('Ratios Calculated fix'!T193-'Ratios Calculated fix'!T$428)/('Ratios Calculated fix'!T$429-'Ratios Calculated fix'!T$428)</f>
        <v>5.4951375841639193E-2</v>
      </c>
      <c r="U193" s="21">
        <f>('Ratios Calculated fix'!U193-'Ratios Calculated fix'!U$428)/('Ratios Calculated fix'!U$429-'Ratios Calculated fix'!U$428)</f>
        <v>0.61001862965471532</v>
      </c>
      <c r="V193" s="21">
        <f>('Ratios Calculated fix'!V193-'Ratios Calculated fix'!V$428)/('Ratios Calculated fix'!V$429-'Ratios Calculated fix'!V$428)</f>
        <v>0.44715697388637549</v>
      </c>
      <c r="W193" s="21">
        <f>('Ratios Calculated fix'!W193-'Ratios Calculated fix'!W$428)/('Ratios Calculated fix'!W$429-'Ratios Calculated fix'!W$428)</f>
        <v>0.59442143214020704</v>
      </c>
      <c r="X193" s="21">
        <f>('Ratios Calculated fix'!X193-'Ratios Calculated fix'!X$428)/('Ratios Calculated fix'!X$429-'Ratios Calculated fix'!X$428)</f>
        <v>0.54881203021863778</v>
      </c>
      <c r="Y193" s="21">
        <f>('Ratios Calculated fix'!Y193-'Ratios Calculated fix'!Y$428)/('Ratios Calculated fix'!Y$429-'Ratios Calculated fix'!Y$428)</f>
        <v>0.39874502337168227</v>
      </c>
      <c r="Z193" s="21">
        <f>('Ratios Calculated fix'!Z193-'Ratios Calculated fix'!Z$428)/('Ratios Calculated fix'!Z$429-'Ratios Calculated fix'!Z$428)</f>
        <v>0.45118796978136216</v>
      </c>
      <c r="AA193" s="21">
        <f>('Ratios Calculated fix'!AA193-'Ratios Calculated fix'!AA$428)/('Ratios Calculated fix'!AA$429-'Ratios Calculated fix'!AA$428)</f>
        <v>0.27725130117702707</v>
      </c>
      <c r="AB193" s="21">
        <f>('Ratios Calculated fix'!AB193-'Ratios Calculated fix'!AB$428)/('Ratios Calculated fix'!AB$429-'Ratios Calculated fix'!AB$428)</f>
        <v>0.75843330246387686</v>
      </c>
      <c r="AC193" s="21">
        <f>('Ratios Calculated fix'!AC193-'Ratios Calculated fix'!AC$428)/('Ratios Calculated fix'!AC$429-'Ratios Calculated fix'!AC$428)</f>
        <v>0.15903040402839771</v>
      </c>
      <c r="AD193" s="21">
        <f>('Ratios Calculated fix'!AD193-'Ratios Calculated fix'!AD$428)/('Ratios Calculated fix'!AD$429-'Ratios Calculated fix'!AD$428)</f>
        <v>0.36414622040072719</v>
      </c>
      <c r="AE193" s="21">
        <f>('Ratios Calculated fix'!AE193-'Ratios Calculated fix'!AE$428)/('Ratios Calculated fix'!AE$429-'Ratios Calculated fix'!AE$428)</f>
        <v>0.41400940417888138</v>
      </c>
      <c r="AF193" s="21">
        <f>('Ratios Calculated fix'!AF193-'Ratios Calculated fix'!AF$428)/('Ratios Calculated fix'!AF$429-'Ratios Calculated fix'!AF$428)</f>
        <v>0.37935224556477021</v>
      </c>
      <c r="AG193" s="21" t="e">
        <f>('Ratios Calculated fix'!AG193-'Ratios Calculated fix'!AG$428)/('Ratios Calculated fix'!AG$429-'Ratios Calculated fix'!AG$428)</f>
        <v>#DIV/0!</v>
      </c>
      <c r="AH193" s="21" t="e">
        <f>('Ratios Calculated fix'!AH193-'Ratios Calculated fix'!AH$428)/('Ratios Calculated fix'!AH$429-'Ratios Calculated fix'!AH$428)</f>
        <v>#DIV/0!</v>
      </c>
      <c r="AI193" s="21">
        <f>('Ratios Calculated fix'!AI193-'Ratios Calculated fix'!AI$428)/('Ratios Calculated fix'!AI$429-'Ratios Calculated fix'!AI$428)</f>
        <v>0.98604630203242072</v>
      </c>
      <c r="AJ193" s="21">
        <f>('Ratios Calculated fix'!AJ193-'Ratios Calculated fix'!AJ$428)/('Ratios Calculated fix'!AJ$429-'Ratios Calculated fix'!AJ$428)</f>
        <v>7.25243703114022E-2</v>
      </c>
      <c r="AK193" s="21" t="e">
        <f>('Ratios Calculated fix'!AK193-'Ratios Calculated fix'!AK$428)/('Ratios Calculated fix'!AK$429-'Ratios Calculated fix'!AK$428)</f>
        <v>#DIV/0!</v>
      </c>
      <c r="AL193" s="21" t="e">
        <f>('Ratios Calculated fix'!AL193-'Ratios Calculated fix'!AL$428)/('Ratios Calculated fix'!AL$429-'Ratios Calculated fix'!AL$428)</f>
        <v>#DIV/0!</v>
      </c>
      <c r="AM193" s="21">
        <f>('Ratios Calculated fix'!AM193-'Ratios Calculated fix'!AM$428)/('Ratios Calculated fix'!AM$429-'Ratios Calculated fix'!AM$428)</f>
        <v>0.27853532911675055</v>
      </c>
      <c r="AN193" s="21">
        <f>('Ratios Calculated fix'!AN193-'Ratios Calculated fix'!AN$428)/('Ratios Calculated fix'!AN$429-'Ratios Calculated fix'!AN$428)</f>
        <v>0.22076492975422912</v>
      </c>
      <c r="AO193" s="21">
        <f>('Ratios Calculated fix'!AO193-'Ratios Calculated fix'!AO$428)/('Ratios Calculated fix'!AO$429-'Ratios Calculated fix'!AO$428)</f>
        <v>0.35761379648426694</v>
      </c>
      <c r="AP193" s="21">
        <f>('Ratios Calculated fix'!AP193-'Ratios Calculated fix'!AP$428)/('Ratios Calculated fix'!AP$429-'Ratios Calculated fix'!AP$428)</f>
        <v>0.13490468741571965</v>
      </c>
      <c r="AQ193" s="21">
        <f>('Ratios Calculated fix'!AQ193-'Ratios Calculated fix'!AQ$428)/('Ratios Calculated fix'!AQ$429-'Ratios Calculated fix'!AQ$428)</f>
        <v>0.56870849762591802</v>
      </c>
      <c r="AR193" s="21">
        <f>('Ratios Calculated fix'!AR193-'Ratios Calculated fix'!AR$428)/('Ratios Calculated fix'!AR$429-'Ratios Calculated fix'!AR$428)</f>
        <v>0.22105660518968739</v>
      </c>
      <c r="AS193" s="21">
        <f>('Ratios Calculated fix'!AS193-'Ratios Calculated fix'!AS$428)/('Ratios Calculated fix'!AS$429-'Ratios Calculated fix'!AS$428)</f>
        <v>0.60213694965061026</v>
      </c>
      <c r="AT193" s="21">
        <f>('Ratios Calculated fix'!AT193-'Ratios Calculated fix'!AT$428)/('Ratios Calculated fix'!AT$429-'Ratios Calculated fix'!AT$428)</f>
        <v>0.41203557641022831</v>
      </c>
      <c r="AU193" s="21">
        <f>('Ratios Calculated fix'!AU193-'Ratios Calculated fix'!AU$428)/('Ratios Calculated fix'!AU$429-'Ratios Calculated fix'!AU$428)</f>
        <v>0.62022089917088186</v>
      </c>
      <c r="AV193" s="21" t="e">
        <f>('Ratios Calculated fix'!AV193-'Ratios Calculated fix'!AV$428)/('Ratios Calculated fix'!AV$429-'Ratios Calculated fix'!AV$428)</f>
        <v>#DIV/0!</v>
      </c>
      <c r="AW193" s="21" t="e">
        <f>('Ratios Calculated fix'!AW193-'Ratios Calculated fix'!AW$428)/('Ratios Calculated fix'!AW$429-'Ratios Calculated fix'!AW$428)</f>
        <v>#DIV/0!</v>
      </c>
      <c r="AX193" s="21" t="e">
        <f>('Ratios Calculated fix'!AX193-'Ratios Calculated fix'!AX$428)/('Ratios Calculated fix'!AX$429-'Ratios Calculated fix'!AX$428)</f>
        <v>#DIV/0!</v>
      </c>
      <c r="AY193" s="21">
        <f>('Ratios Calculated fix'!AY193-'Ratios Calculated fix'!AY$428)/('Ratios Calculated fix'!AY$429-'Ratios Calculated fix'!AY$428)</f>
        <v>0.23360952654944403</v>
      </c>
      <c r="AZ193" s="21">
        <f>('Ratios Calculated fix'!AZ193-'Ratios Calculated fix'!AZ$428)/('Ratios Calculated fix'!AZ$429-'Ratios Calculated fix'!AZ$428)</f>
        <v>0.73978894044594301</v>
      </c>
      <c r="BA193" s="21">
        <f>('Ratios Calculated fix'!BA193-'Ratios Calculated fix'!BA$428)/('Ratios Calculated fix'!BA$429-'Ratios Calculated fix'!BA$428)</f>
        <v>0.74373240021088127</v>
      </c>
      <c r="BB193" s="21" t="e">
        <f>('Ratios Calculated fix'!BB193-'Ratios Calculated fix'!BB$428)/('Ratios Calculated fix'!BB$429-'Ratios Calculated fix'!BB$428)</f>
        <v>#DIV/0!</v>
      </c>
      <c r="BC193" s="21">
        <f>('Ratios Calculated fix'!BC193-'Ratios Calculated fix'!BC$428)/('Ratios Calculated fix'!BC$429-'Ratios Calculated fix'!BC$428)</f>
        <v>0.42258796657491732</v>
      </c>
    </row>
    <row r="194" spans="1:55" x14ac:dyDescent="0.2">
      <c r="A194" s="3" t="s">
        <v>574</v>
      </c>
      <c r="B194" s="3" t="s">
        <v>575</v>
      </c>
      <c r="C194" s="3" t="s">
        <v>45</v>
      </c>
      <c r="D194" s="3">
        <v>506954</v>
      </c>
      <c r="E194" s="3" t="s">
        <v>16</v>
      </c>
      <c r="F194" s="3">
        <v>2020</v>
      </c>
      <c r="G194" s="3" t="s">
        <v>17</v>
      </c>
      <c r="H194" s="4">
        <v>43951</v>
      </c>
      <c r="I194" s="4">
        <v>43999</v>
      </c>
      <c r="J194" s="4">
        <v>43999</v>
      </c>
      <c r="K194" s="5">
        <v>192611000</v>
      </c>
      <c r="L194" s="5">
        <v>198239000</v>
      </c>
      <c r="M194" s="3" t="s">
        <v>576</v>
      </c>
      <c r="N194" s="20">
        <f>('Ratios Calculated fix'!N194-'Ratios Calculated fix'!N$428)/('Ratios Calculated fix'!N$429-'Ratios Calculated fix'!N$428)</f>
        <v>7.0497849427475681E-2</v>
      </c>
      <c r="O194" s="21">
        <f>('Ratios Calculated fix'!O194-'Ratios Calculated fix'!O$428)/('Ratios Calculated fix'!O$429-'Ratios Calculated fix'!O$428)</f>
        <v>7.0497849427475681E-2</v>
      </c>
      <c r="P194" s="21">
        <f>('Ratios Calculated fix'!P194-'Ratios Calculated fix'!P$428)/('Ratios Calculated fix'!P$429-'Ratios Calculated fix'!P$428)</f>
        <v>0.1650772249068802</v>
      </c>
      <c r="Q194" s="21">
        <f>('Ratios Calculated fix'!Q194-'Ratios Calculated fix'!Q$428)/('Ratios Calculated fix'!Q$429-'Ratios Calculated fix'!Q$428)</f>
        <v>0.28075680285332366</v>
      </c>
      <c r="R194" s="21">
        <f>('Ratios Calculated fix'!R194-'Ratios Calculated fix'!R$428)/('Ratios Calculated fix'!R$429-'Ratios Calculated fix'!R$428)</f>
        <v>0.1263356550039105</v>
      </c>
      <c r="S194" s="21">
        <f>('Ratios Calculated fix'!S194-'Ratios Calculated fix'!S$428)/('Ratios Calculated fix'!S$429-'Ratios Calculated fix'!S$428)</f>
        <v>4.7381391643269342E-4</v>
      </c>
      <c r="T194" s="21">
        <f>('Ratios Calculated fix'!T194-'Ratios Calculated fix'!T$428)/('Ratios Calculated fix'!T$429-'Ratios Calculated fix'!T$428)</f>
        <v>0.12755633677602793</v>
      </c>
      <c r="U194" s="21">
        <f>('Ratios Calculated fix'!U194-'Ratios Calculated fix'!U$428)/('Ratios Calculated fix'!U$429-'Ratios Calculated fix'!U$428)</f>
        <v>0.69095159236190384</v>
      </c>
      <c r="V194" s="21">
        <f>('Ratios Calculated fix'!V194-'Ratios Calculated fix'!V$428)/('Ratios Calculated fix'!V$429-'Ratios Calculated fix'!V$428)</f>
        <v>0.48859328731250268</v>
      </c>
      <c r="W194" s="21">
        <f>('Ratios Calculated fix'!W194-'Ratios Calculated fix'!W$428)/('Ratios Calculated fix'!W$429-'Ratios Calculated fix'!W$428)</f>
        <v>0.67520004350408291</v>
      </c>
      <c r="X194" s="21">
        <f>('Ratios Calculated fix'!X194-'Ratios Calculated fix'!X$428)/('Ratios Calculated fix'!X$429-'Ratios Calculated fix'!X$428)</f>
        <v>0.48696301798867397</v>
      </c>
      <c r="Y194" s="21">
        <f>('Ratios Calculated fix'!Y194-'Ratios Calculated fix'!Y$428)/('Ratios Calculated fix'!Y$429-'Ratios Calculated fix'!Y$428)</f>
        <v>0.43347709363018494</v>
      </c>
      <c r="Z194" s="21">
        <f>('Ratios Calculated fix'!Z194-'Ratios Calculated fix'!Z$428)/('Ratios Calculated fix'!Z$429-'Ratios Calculated fix'!Z$428)</f>
        <v>0.51303698201132597</v>
      </c>
      <c r="AA194" s="21">
        <f>('Ratios Calculated fix'!AA194-'Ratios Calculated fix'!AA$428)/('Ratios Calculated fix'!AA$429-'Ratios Calculated fix'!AA$428)</f>
        <v>0.26244768821361641</v>
      </c>
      <c r="AB194" s="21">
        <f>('Ratios Calculated fix'!AB194-'Ratios Calculated fix'!AB$428)/('Ratios Calculated fix'!AB$429-'Ratios Calculated fix'!AB$428)</f>
        <v>0.81327469804492769</v>
      </c>
      <c r="AC194" s="21">
        <f>('Ratios Calculated fix'!AC194-'Ratios Calculated fix'!AC$428)/('Ratios Calculated fix'!AC$429-'Ratios Calculated fix'!AC$428)</f>
        <v>0.43259777912932179</v>
      </c>
      <c r="AD194" s="21">
        <f>('Ratios Calculated fix'!AD194-'Ratios Calculated fix'!AD$428)/('Ratios Calculated fix'!AD$429-'Ratios Calculated fix'!AD$428)</f>
        <v>0.48928237091190147</v>
      </c>
      <c r="AE194" s="21">
        <f>('Ratios Calculated fix'!AE194-'Ratios Calculated fix'!AE$428)/('Ratios Calculated fix'!AE$429-'Ratios Calculated fix'!AE$428)</f>
        <v>0.55630348881942038</v>
      </c>
      <c r="AF194" s="21">
        <f>('Ratios Calculated fix'!AF194-'Ratios Calculated fix'!AF$428)/('Ratios Calculated fix'!AF$429-'Ratios Calculated fix'!AF$428)</f>
        <v>0.4235281711057382</v>
      </c>
      <c r="AG194" s="21" t="e">
        <f>('Ratios Calculated fix'!AG194-'Ratios Calculated fix'!AG$428)/('Ratios Calculated fix'!AG$429-'Ratios Calculated fix'!AG$428)</f>
        <v>#DIV/0!</v>
      </c>
      <c r="AH194" s="21" t="e">
        <f>('Ratios Calculated fix'!AH194-'Ratios Calculated fix'!AH$428)/('Ratios Calculated fix'!AH$429-'Ratios Calculated fix'!AH$428)</f>
        <v>#DIV/0!</v>
      </c>
      <c r="AI194" s="21">
        <f>('Ratios Calculated fix'!AI194-'Ratios Calculated fix'!AI$428)/('Ratios Calculated fix'!AI$429-'Ratios Calculated fix'!AI$428)</f>
        <v>0.98620304008809545</v>
      </c>
      <c r="AJ194" s="21">
        <f>('Ratios Calculated fix'!AJ194-'Ratios Calculated fix'!AJ$428)/('Ratios Calculated fix'!AJ$429-'Ratios Calculated fix'!AJ$428)</f>
        <v>0.19716561022866469</v>
      </c>
      <c r="AK194" s="21" t="e">
        <f>('Ratios Calculated fix'!AK194-'Ratios Calculated fix'!AK$428)/('Ratios Calculated fix'!AK$429-'Ratios Calculated fix'!AK$428)</f>
        <v>#DIV/0!</v>
      </c>
      <c r="AL194" s="21" t="e">
        <f>('Ratios Calculated fix'!AL194-'Ratios Calculated fix'!AL$428)/('Ratios Calculated fix'!AL$429-'Ratios Calculated fix'!AL$428)</f>
        <v>#DIV/0!</v>
      </c>
      <c r="AM194" s="21">
        <f>('Ratios Calculated fix'!AM194-'Ratios Calculated fix'!AM$428)/('Ratios Calculated fix'!AM$429-'Ratios Calculated fix'!AM$428)</f>
        <v>0.35889294916051873</v>
      </c>
      <c r="AN194" s="21">
        <f>('Ratios Calculated fix'!AN194-'Ratios Calculated fix'!AN$428)/('Ratios Calculated fix'!AN$429-'Ratios Calculated fix'!AN$428)</f>
        <v>0.29580677824443818</v>
      </c>
      <c r="AO194" s="21">
        <f>('Ratios Calculated fix'!AO194-'Ratios Calculated fix'!AO$428)/('Ratios Calculated fix'!AO$429-'Ratios Calculated fix'!AO$428)</f>
        <v>0.22339084943633269</v>
      </c>
      <c r="AP194" s="21">
        <f>('Ratios Calculated fix'!AP194-'Ratios Calculated fix'!AP$428)/('Ratios Calculated fix'!AP$429-'Ratios Calculated fix'!AP$428)</f>
        <v>0.57398937371961312</v>
      </c>
      <c r="AQ194" s="21">
        <f>('Ratios Calculated fix'!AQ194-'Ratios Calculated fix'!AQ$428)/('Ratios Calculated fix'!AQ$429-'Ratios Calculated fix'!AQ$428)</f>
        <v>0.76877616040133223</v>
      </c>
      <c r="AR194" s="21">
        <f>('Ratios Calculated fix'!AR194-'Ratios Calculated fix'!AR$428)/('Ratios Calculated fix'!AR$429-'Ratios Calculated fix'!AR$428)</f>
        <v>0.41735590896693137</v>
      </c>
      <c r="AS194" s="21">
        <f>('Ratios Calculated fix'!AS194-'Ratios Calculated fix'!AS$428)/('Ratios Calculated fix'!AS$429-'Ratios Calculated fix'!AS$428)</f>
        <v>0.59455651470822046</v>
      </c>
      <c r="AT194" s="21">
        <f>('Ratios Calculated fix'!AT194-'Ratios Calculated fix'!AT$428)/('Ratios Calculated fix'!AT$429-'Ratios Calculated fix'!AT$428)</f>
        <v>0.73040128947410787</v>
      </c>
      <c r="AU194" s="21">
        <f>('Ratios Calculated fix'!AU194-'Ratios Calculated fix'!AU$428)/('Ratios Calculated fix'!AU$429-'Ratios Calculated fix'!AU$428)</f>
        <v>0.69389345271905944</v>
      </c>
      <c r="AV194" s="21" t="e">
        <f>('Ratios Calculated fix'!AV194-'Ratios Calculated fix'!AV$428)/('Ratios Calculated fix'!AV$429-'Ratios Calculated fix'!AV$428)</f>
        <v>#DIV/0!</v>
      </c>
      <c r="AW194" s="21" t="e">
        <f>('Ratios Calculated fix'!AW194-'Ratios Calculated fix'!AW$428)/('Ratios Calculated fix'!AW$429-'Ratios Calculated fix'!AW$428)</f>
        <v>#DIV/0!</v>
      </c>
      <c r="AX194" s="21" t="e">
        <f>('Ratios Calculated fix'!AX194-'Ratios Calculated fix'!AX$428)/('Ratios Calculated fix'!AX$429-'Ratios Calculated fix'!AX$428)</f>
        <v>#DIV/0!</v>
      </c>
      <c r="AY194" s="21">
        <f>('Ratios Calculated fix'!AY194-'Ratios Calculated fix'!AY$428)/('Ratios Calculated fix'!AY$429-'Ratios Calculated fix'!AY$428)</f>
        <v>0.23429794604368359</v>
      </c>
      <c r="AZ194" s="21">
        <f>('Ratios Calculated fix'!AZ194-'Ratios Calculated fix'!AZ$428)/('Ratios Calculated fix'!AZ$429-'Ratios Calculated fix'!AZ$428)</f>
        <v>0.73682749274103054</v>
      </c>
      <c r="BA194" s="21">
        <f>('Ratios Calculated fix'!BA194-'Ratios Calculated fix'!BA$428)/('Ratios Calculated fix'!BA$429-'Ratios Calculated fix'!BA$428)</f>
        <v>0.74414942386078309</v>
      </c>
      <c r="BB194" s="21" t="e">
        <f>('Ratios Calculated fix'!BB194-'Ratios Calculated fix'!BB$428)/('Ratios Calculated fix'!BB$429-'Ratios Calculated fix'!BB$428)</f>
        <v>#DIV/0!</v>
      </c>
      <c r="BC194" s="21">
        <f>('Ratios Calculated fix'!BC194-'Ratios Calculated fix'!BC$428)/('Ratios Calculated fix'!BC$429-'Ratios Calculated fix'!BC$428)</f>
        <v>0.38351087372325848</v>
      </c>
    </row>
    <row r="195" spans="1:55" x14ac:dyDescent="0.2">
      <c r="A195" s="3" t="s">
        <v>616</v>
      </c>
      <c r="B195" s="3" t="s">
        <v>617</v>
      </c>
      <c r="C195" s="3" t="s">
        <v>91</v>
      </c>
      <c r="D195" s="3">
        <v>375369</v>
      </c>
      <c r="E195" s="3" t="s">
        <v>16</v>
      </c>
      <c r="F195" s="3">
        <v>2019</v>
      </c>
      <c r="G195" s="3" t="s">
        <v>17</v>
      </c>
      <c r="H195" s="4">
        <v>43769</v>
      </c>
      <c r="I195" s="4">
        <v>43805</v>
      </c>
      <c r="J195" s="4">
        <v>43805</v>
      </c>
      <c r="K195" s="5">
        <v>534149000</v>
      </c>
      <c r="L195" s="5">
        <v>543802000</v>
      </c>
      <c r="M195" s="3" t="s">
        <v>618</v>
      </c>
      <c r="N195" s="20">
        <f>('Ratios Calculated fix'!N195-'Ratios Calculated fix'!N$428)/('Ratios Calculated fix'!N$429-'Ratios Calculated fix'!N$428)</f>
        <v>6.0112560895746486E-2</v>
      </c>
      <c r="O195" s="21">
        <f>('Ratios Calculated fix'!O195-'Ratios Calculated fix'!O$428)/('Ratios Calculated fix'!O$429-'Ratios Calculated fix'!O$428)</f>
        <v>3.2491667984348903E-2</v>
      </c>
      <c r="P195" s="21">
        <f>('Ratios Calculated fix'!P195-'Ratios Calculated fix'!P$428)/('Ratios Calculated fix'!P$429-'Ratios Calculated fix'!P$428)</f>
        <v>3.7832657416205652E-2</v>
      </c>
      <c r="Q195" s="21">
        <f>('Ratios Calculated fix'!Q195-'Ratios Calculated fix'!Q$428)/('Ratios Calculated fix'!Q$429-'Ratios Calculated fix'!Q$428)</f>
        <v>0.25890780106305805</v>
      </c>
      <c r="R195" s="21">
        <f>('Ratios Calculated fix'!R195-'Ratios Calculated fix'!R$428)/('Ratios Calculated fix'!R$429-'Ratios Calculated fix'!R$428)</f>
        <v>9.5082472326288685E-3</v>
      </c>
      <c r="S195" s="21">
        <f>('Ratios Calculated fix'!S195-'Ratios Calculated fix'!S$428)/('Ratios Calculated fix'!S$429-'Ratios Calculated fix'!S$428)</f>
        <v>0</v>
      </c>
      <c r="T195" s="21">
        <f>('Ratios Calculated fix'!T195-'Ratios Calculated fix'!T$428)/('Ratios Calculated fix'!T$429-'Ratios Calculated fix'!T$428)</f>
        <v>9.6067080905997398E-3</v>
      </c>
      <c r="U195" s="21">
        <f>('Ratios Calculated fix'!U195-'Ratios Calculated fix'!U$428)/('Ratios Calculated fix'!U$429-'Ratios Calculated fix'!U$428)</f>
        <v>0.64116541405575356</v>
      </c>
      <c r="V195" s="21">
        <f>('Ratios Calculated fix'!V195-'Ratios Calculated fix'!V$428)/('Ratios Calculated fix'!V$429-'Ratios Calculated fix'!V$428)</f>
        <v>0.48825282224192584</v>
      </c>
      <c r="W195" s="21">
        <f>('Ratios Calculated fix'!W195-'Ratios Calculated fix'!W$428)/('Ratios Calculated fix'!W$429-'Ratios Calculated fix'!W$428)</f>
        <v>0.6228166986027911</v>
      </c>
      <c r="X195" s="21">
        <f>('Ratios Calculated fix'!X195-'Ratios Calculated fix'!X$428)/('Ratios Calculated fix'!X$429-'Ratios Calculated fix'!X$428)</f>
        <v>0.23262823264898688</v>
      </c>
      <c r="Y195" s="21">
        <f>('Ratios Calculated fix'!Y195-'Ratios Calculated fix'!Y$428)/('Ratios Calculated fix'!Y$429-'Ratios Calculated fix'!Y$428)</f>
        <v>0.56301886972059356</v>
      </c>
      <c r="Z195" s="21">
        <f>('Ratios Calculated fix'!Z195-'Ratios Calculated fix'!Z$428)/('Ratios Calculated fix'!Z$429-'Ratios Calculated fix'!Z$428)</f>
        <v>0.76737176735101309</v>
      </c>
      <c r="AA195" s="21">
        <f>('Ratios Calculated fix'!AA195-'Ratios Calculated fix'!AA$428)/('Ratios Calculated fix'!AA$429-'Ratios Calculated fix'!AA$428)</f>
        <v>0.49322721103978645</v>
      </c>
      <c r="AB195" s="21">
        <f>('Ratios Calculated fix'!AB195-'Ratios Calculated fix'!AB$428)/('Ratios Calculated fix'!AB$429-'Ratios Calculated fix'!AB$428)</f>
        <v>0.95290028713996089</v>
      </c>
      <c r="AC195" s="21">
        <f>('Ratios Calculated fix'!AC195-'Ratios Calculated fix'!AC$428)/('Ratios Calculated fix'!AC$429-'Ratios Calculated fix'!AC$428)</f>
        <v>0.19459862406318401</v>
      </c>
      <c r="AD195" s="21">
        <f>('Ratios Calculated fix'!AD195-'Ratios Calculated fix'!AD$428)/('Ratios Calculated fix'!AD$429-'Ratios Calculated fix'!AD$428)</f>
        <v>0.40948440454114421</v>
      </c>
      <c r="AE195" s="21">
        <f>('Ratios Calculated fix'!AE195-'Ratios Calculated fix'!AE$428)/('Ratios Calculated fix'!AE$429-'Ratios Calculated fix'!AE$428)</f>
        <v>0.46557492443233334</v>
      </c>
      <c r="AF195" s="21">
        <f>('Ratios Calculated fix'!AF195-'Ratios Calculated fix'!AF$428)/('Ratios Calculated fix'!AF$429-'Ratios Calculated fix'!AF$428)</f>
        <v>0.39266076684759099</v>
      </c>
      <c r="AG195" s="21" t="e">
        <f>('Ratios Calculated fix'!AG195-'Ratios Calculated fix'!AG$428)/('Ratios Calculated fix'!AG$429-'Ratios Calculated fix'!AG$428)</f>
        <v>#DIV/0!</v>
      </c>
      <c r="AH195" s="21" t="e">
        <f>('Ratios Calculated fix'!AH195-'Ratios Calculated fix'!AH$428)/('Ratios Calculated fix'!AH$429-'Ratios Calculated fix'!AH$428)</f>
        <v>#DIV/0!</v>
      </c>
      <c r="AI195" s="21">
        <f>('Ratios Calculated fix'!AI195-'Ratios Calculated fix'!AI$428)/('Ratios Calculated fix'!AI$429-'Ratios Calculated fix'!AI$428)</f>
        <v>0.98598530937933382</v>
      </c>
      <c r="AJ195" s="21">
        <f>('Ratios Calculated fix'!AJ195-'Ratios Calculated fix'!AJ$428)/('Ratios Calculated fix'!AJ$429-'Ratios Calculated fix'!AJ$428)</f>
        <v>0.18934786224311104</v>
      </c>
      <c r="AK195" s="21" t="e">
        <f>('Ratios Calculated fix'!AK195-'Ratios Calculated fix'!AK$428)/('Ratios Calculated fix'!AK$429-'Ratios Calculated fix'!AK$428)</f>
        <v>#DIV/0!</v>
      </c>
      <c r="AL195" s="21" t="e">
        <f>('Ratios Calculated fix'!AL195-'Ratios Calculated fix'!AL$428)/('Ratios Calculated fix'!AL$429-'Ratios Calculated fix'!AL$428)</f>
        <v>#DIV/0!</v>
      </c>
      <c r="AM195" s="21">
        <f>('Ratios Calculated fix'!AM195-'Ratios Calculated fix'!AM$428)/('Ratios Calculated fix'!AM$429-'Ratios Calculated fix'!AM$428)</f>
        <v>0.31044027975150396</v>
      </c>
      <c r="AN195" s="21">
        <f>('Ratios Calculated fix'!AN195-'Ratios Calculated fix'!AN$428)/('Ratios Calculated fix'!AN$429-'Ratios Calculated fix'!AN$428)</f>
        <v>0.27593533060345049</v>
      </c>
      <c r="AO195" s="21">
        <f>('Ratios Calculated fix'!AO195-'Ratios Calculated fix'!AO$428)/('Ratios Calculated fix'!AO$429-'Ratios Calculated fix'!AO$428)</f>
        <v>0.29524429192030321</v>
      </c>
      <c r="AP195" s="21">
        <f>('Ratios Calculated fix'!AP195-'Ratios Calculated fix'!AP$428)/('Ratios Calculated fix'!AP$429-'Ratios Calculated fix'!AP$428)</f>
        <v>0.57907771434956379</v>
      </c>
      <c r="AQ195" s="21">
        <f>('Ratios Calculated fix'!AQ195-'Ratios Calculated fix'!AQ$428)/('Ratios Calculated fix'!AQ$429-'Ratios Calculated fix'!AQ$428)</f>
        <v>0.64408559253795894</v>
      </c>
      <c r="AR195" s="21">
        <f>('Ratios Calculated fix'!AR195-'Ratios Calculated fix'!AR$428)/('Ratios Calculated fix'!AR$429-'Ratios Calculated fix'!AR$428)</f>
        <v>0.26020339766742107</v>
      </c>
      <c r="AS195" s="21">
        <f>('Ratios Calculated fix'!AS195-'Ratios Calculated fix'!AS$428)/('Ratios Calculated fix'!AS$429-'Ratios Calculated fix'!AS$428)</f>
        <v>0.59828918044855506</v>
      </c>
      <c r="AT195" s="21">
        <f>('Ratios Calculated fix'!AT195-'Ratios Calculated fix'!AT$428)/('Ratios Calculated fix'!AT$429-'Ratios Calculated fix'!AT$428)</f>
        <v>0.47833965018725771</v>
      </c>
      <c r="AU195" s="21">
        <f>('Ratios Calculated fix'!AU195-'Ratios Calculated fix'!AU$428)/('Ratios Calculated fix'!AU$429-'Ratios Calculated fix'!AU$428)</f>
        <v>0.64893090575931234</v>
      </c>
      <c r="AV195" s="21" t="e">
        <f>('Ratios Calculated fix'!AV195-'Ratios Calculated fix'!AV$428)/('Ratios Calculated fix'!AV$429-'Ratios Calculated fix'!AV$428)</f>
        <v>#DIV/0!</v>
      </c>
      <c r="AW195" s="21" t="e">
        <f>('Ratios Calculated fix'!AW195-'Ratios Calculated fix'!AW$428)/('Ratios Calculated fix'!AW$429-'Ratios Calculated fix'!AW$428)</f>
        <v>#DIV/0!</v>
      </c>
      <c r="AX195" s="21" t="e">
        <f>('Ratios Calculated fix'!AX195-'Ratios Calculated fix'!AX$428)/('Ratios Calculated fix'!AX$429-'Ratios Calculated fix'!AX$428)</f>
        <v>#DIV/0!</v>
      </c>
      <c r="AY195" s="21">
        <f>('Ratios Calculated fix'!AY195-'Ratios Calculated fix'!AY$428)/('Ratios Calculated fix'!AY$429-'Ratios Calculated fix'!AY$428)</f>
        <v>0.20341467814552436</v>
      </c>
      <c r="AZ195" s="21">
        <f>('Ratios Calculated fix'!AZ195-'Ratios Calculated fix'!AZ$428)/('Ratios Calculated fix'!AZ$429-'Ratios Calculated fix'!AZ$428)</f>
        <v>0.73583268059419615</v>
      </c>
      <c r="BA195" s="21">
        <f>('Ratios Calculated fix'!BA195-'Ratios Calculated fix'!BA$428)/('Ratios Calculated fix'!BA$429-'Ratios Calculated fix'!BA$428)</f>
        <v>0.74345618576647443</v>
      </c>
      <c r="BB195" s="21" t="e">
        <f>('Ratios Calculated fix'!BB195-'Ratios Calculated fix'!BB$428)/('Ratios Calculated fix'!BB$429-'Ratios Calculated fix'!BB$428)</f>
        <v>#DIV/0!</v>
      </c>
      <c r="BC195" s="21">
        <f>('Ratios Calculated fix'!BC195-'Ratios Calculated fix'!BC$428)/('Ratios Calculated fix'!BC$429-'Ratios Calculated fix'!BC$428)</f>
        <v>0.29931534659998621</v>
      </c>
    </row>
    <row r="196" spans="1:55" x14ac:dyDescent="0.2">
      <c r="A196" s="3" t="s">
        <v>592</v>
      </c>
      <c r="B196" s="3" t="s">
        <v>593</v>
      </c>
      <c r="C196" s="3" t="s">
        <v>24</v>
      </c>
      <c r="D196" s="3">
        <v>378104</v>
      </c>
      <c r="E196" s="3" t="s">
        <v>16</v>
      </c>
      <c r="F196" s="3">
        <v>2019</v>
      </c>
      <c r="G196" s="3" t="s">
        <v>17</v>
      </c>
      <c r="H196" s="4">
        <v>43830</v>
      </c>
      <c r="I196" s="4">
        <v>43875</v>
      </c>
      <c r="J196" s="4">
        <v>43881</v>
      </c>
      <c r="K196" s="5">
        <v>145727000</v>
      </c>
      <c r="L196" s="5">
        <v>147874000</v>
      </c>
      <c r="M196" s="3" t="s">
        <v>594</v>
      </c>
      <c r="N196" s="20">
        <f>('Ratios Calculated fix'!N196-'Ratios Calculated fix'!N$428)/('Ratios Calculated fix'!N$429-'Ratios Calculated fix'!N$428)</f>
        <v>4.51748954231063E-2</v>
      </c>
      <c r="O196" s="21">
        <f>('Ratios Calculated fix'!O196-'Ratios Calculated fix'!O$428)/('Ratios Calculated fix'!O$429-'Ratios Calculated fix'!O$428)</f>
        <v>2.3481700823407156E-2</v>
      </c>
      <c r="P196" s="21">
        <f>('Ratios Calculated fix'!P196-'Ratios Calculated fix'!P$428)/('Ratios Calculated fix'!P$429-'Ratios Calculated fix'!P$428)</f>
        <v>5.5654029793156222E-3</v>
      </c>
      <c r="Q196" s="21">
        <f>('Ratios Calculated fix'!Q196-'Ratios Calculated fix'!Q$428)/('Ratios Calculated fix'!Q$429-'Ratios Calculated fix'!Q$428)</f>
        <v>0.26136520929187146</v>
      </c>
      <c r="R196" s="21">
        <f>('Ratios Calculated fix'!R196-'Ratios Calculated fix'!R$428)/('Ratios Calculated fix'!R$429-'Ratios Calculated fix'!R$428)</f>
        <v>3.1187815519198813E-2</v>
      </c>
      <c r="S196" s="21">
        <f>('Ratios Calculated fix'!S196-'Ratios Calculated fix'!S$428)/('Ratios Calculated fix'!S$429-'Ratios Calculated fix'!S$428)</f>
        <v>3.0727486444709555E-3</v>
      </c>
      <c r="T196" s="21">
        <f>('Ratios Calculated fix'!T196-'Ratios Calculated fix'!T$428)/('Ratios Calculated fix'!T$429-'Ratios Calculated fix'!T$428)</f>
        <v>3.0942915375856556E-2</v>
      </c>
      <c r="U196" s="21">
        <f>('Ratios Calculated fix'!U196-'Ratios Calculated fix'!U$428)/('Ratios Calculated fix'!U$429-'Ratios Calculated fix'!U$428)</f>
        <v>0.64385117717090767</v>
      </c>
      <c r="V196" s="21">
        <f>('Ratios Calculated fix'!V196-'Ratios Calculated fix'!V$428)/('Ratios Calculated fix'!V$429-'Ratios Calculated fix'!V$428)</f>
        <v>0.48884804619559497</v>
      </c>
      <c r="W196" s="21">
        <f>('Ratios Calculated fix'!W196-'Ratios Calculated fix'!W$428)/('Ratios Calculated fix'!W$429-'Ratios Calculated fix'!W$428)</f>
        <v>0.62558081826055034</v>
      </c>
      <c r="X196" s="21">
        <f>('Ratios Calculated fix'!X196-'Ratios Calculated fix'!X$428)/('Ratios Calculated fix'!X$429-'Ratios Calculated fix'!X$428)</f>
        <v>0.41950786019162145</v>
      </c>
      <c r="Y196" s="21">
        <f>('Ratios Calculated fix'!Y196-'Ratios Calculated fix'!Y$428)/('Ratios Calculated fix'!Y$429-'Ratios Calculated fix'!Y$428)</f>
        <v>0.50000522509092415</v>
      </c>
      <c r="Z196" s="21">
        <f>('Ratios Calculated fix'!Z196-'Ratios Calculated fix'!Z$428)/('Ratios Calculated fix'!Z$429-'Ratios Calculated fix'!Z$428)</f>
        <v>0.58049213980837855</v>
      </c>
      <c r="AA196" s="21">
        <f>('Ratios Calculated fix'!AA196-'Ratios Calculated fix'!AA$428)/('Ratios Calculated fix'!AA$429-'Ratios Calculated fix'!AA$428)</f>
        <v>0.47499176524805609</v>
      </c>
      <c r="AB196" s="21">
        <f>('Ratios Calculated fix'!AB196-'Ratios Calculated fix'!AB$428)/('Ratios Calculated fix'!AB$429-'Ratios Calculated fix'!AB$428)</f>
        <v>0.89464677525313663</v>
      </c>
      <c r="AC196" s="21">
        <f>('Ratios Calculated fix'!AC196-'Ratios Calculated fix'!AC$428)/('Ratios Calculated fix'!AC$429-'Ratios Calculated fix'!AC$428)</f>
        <v>0.25051947596104968</v>
      </c>
      <c r="AD196" s="21">
        <f>('Ratios Calculated fix'!AD196-'Ratios Calculated fix'!AD$428)/('Ratios Calculated fix'!AD$429-'Ratios Calculated fix'!AD$428)</f>
        <v>0.35817276900455286</v>
      </c>
      <c r="AE196" s="21">
        <f>('Ratios Calculated fix'!AE196-'Ratios Calculated fix'!AE$428)/('Ratios Calculated fix'!AE$429-'Ratios Calculated fix'!AE$428)</f>
        <v>0.40723470299162251</v>
      </c>
      <c r="AF196" s="21">
        <f>('Ratios Calculated fix'!AF196-'Ratios Calculated fix'!AF$428)/('Ratios Calculated fix'!AF$429-'Ratios Calculated fix'!AF$428)</f>
        <v>0.37451903555962818</v>
      </c>
      <c r="AG196" s="21" t="e">
        <f>('Ratios Calculated fix'!AG196-'Ratios Calculated fix'!AG$428)/('Ratios Calculated fix'!AG$429-'Ratios Calculated fix'!AG$428)</f>
        <v>#DIV/0!</v>
      </c>
      <c r="AH196" s="21" t="e">
        <f>('Ratios Calculated fix'!AH196-'Ratios Calculated fix'!AH$428)/('Ratios Calculated fix'!AH$429-'Ratios Calculated fix'!AH$428)</f>
        <v>#DIV/0!</v>
      </c>
      <c r="AI196" s="21">
        <f>('Ratios Calculated fix'!AI196-'Ratios Calculated fix'!AI$428)/('Ratios Calculated fix'!AI$429-'Ratios Calculated fix'!AI$428)</f>
        <v>0.98622736506812225</v>
      </c>
      <c r="AJ196" s="21">
        <f>('Ratios Calculated fix'!AJ196-'Ratios Calculated fix'!AJ$428)/('Ratios Calculated fix'!AJ$429-'Ratios Calculated fix'!AJ$428)</f>
        <v>7.6775414654854851E-2</v>
      </c>
      <c r="AK196" s="21" t="e">
        <f>('Ratios Calculated fix'!AK196-'Ratios Calculated fix'!AK$428)/('Ratios Calculated fix'!AK$429-'Ratios Calculated fix'!AK$428)</f>
        <v>#DIV/0!</v>
      </c>
      <c r="AL196" s="21" t="e">
        <f>('Ratios Calculated fix'!AL196-'Ratios Calculated fix'!AL$428)/('Ratios Calculated fix'!AL$429-'Ratios Calculated fix'!AL$428)</f>
        <v>#DIV/0!</v>
      </c>
      <c r="AM196" s="21">
        <f>('Ratios Calculated fix'!AM196-'Ratios Calculated fix'!AM$428)/('Ratios Calculated fix'!AM$429-'Ratios Calculated fix'!AM$428)</f>
        <v>0.30833222670637178</v>
      </c>
      <c r="AN196" s="21">
        <f>('Ratios Calculated fix'!AN196-'Ratios Calculated fix'!AN$428)/('Ratios Calculated fix'!AN$429-'Ratios Calculated fix'!AN$428)</f>
        <v>0.28093407209212479</v>
      </c>
      <c r="AO196" s="21">
        <f>('Ratios Calculated fix'!AO196-'Ratios Calculated fix'!AO$428)/('Ratios Calculated fix'!AO$429-'Ratios Calculated fix'!AO$428)</f>
        <v>0.35831532769664243</v>
      </c>
      <c r="AP196" s="21">
        <f>('Ratios Calculated fix'!AP196-'Ratios Calculated fix'!AP$428)/('Ratios Calculated fix'!AP$429-'Ratios Calculated fix'!AP$428)</f>
        <v>0.5794292858151372</v>
      </c>
      <c r="AQ196" s="21">
        <f>('Ratios Calculated fix'!AQ196-'Ratios Calculated fix'!AQ$428)/('Ratios Calculated fix'!AQ$429-'Ratios Calculated fix'!AQ$428)</f>
        <v>0.52634856273925545</v>
      </c>
      <c r="AR196" s="21">
        <f>('Ratios Calculated fix'!AR196-'Ratios Calculated fix'!AR$428)/('Ratios Calculated fix'!AR$429-'Ratios Calculated fix'!AR$428)</f>
        <v>0.19447587534666436</v>
      </c>
      <c r="AS196" s="21">
        <f>('Ratios Calculated fix'!AS196-'Ratios Calculated fix'!AS$428)/('Ratios Calculated fix'!AS$429-'Ratios Calculated fix'!AS$428)</f>
        <v>0.60526881309190717</v>
      </c>
      <c r="AT196" s="21">
        <f>('Ratios Calculated fix'!AT196-'Ratios Calculated fix'!AT$428)/('Ratios Calculated fix'!AT$429-'Ratios Calculated fix'!AT$428)</f>
        <v>0.32718517659172097</v>
      </c>
      <c r="AU196" s="21">
        <f>('Ratios Calculated fix'!AU196-'Ratios Calculated fix'!AU$428)/('Ratios Calculated fix'!AU$429-'Ratios Calculated fix'!AU$428)</f>
        <v>0.61875997070778421</v>
      </c>
      <c r="AV196" s="21" t="e">
        <f>('Ratios Calculated fix'!AV196-'Ratios Calculated fix'!AV$428)/('Ratios Calculated fix'!AV$429-'Ratios Calculated fix'!AV$428)</f>
        <v>#DIV/0!</v>
      </c>
      <c r="AW196" s="21" t="e">
        <f>('Ratios Calculated fix'!AW196-'Ratios Calculated fix'!AW$428)/('Ratios Calculated fix'!AW$429-'Ratios Calculated fix'!AW$428)</f>
        <v>#DIV/0!</v>
      </c>
      <c r="AX196" s="21" t="e">
        <f>('Ratios Calculated fix'!AX196-'Ratios Calculated fix'!AX$428)/('Ratios Calculated fix'!AX$429-'Ratios Calculated fix'!AX$428)</f>
        <v>#DIV/0!</v>
      </c>
      <c r="AY196" s="21">
        <f>('Ratios Calculated fix'!AY196-'Ratios Calculated fix'!AY$428)/('Ratios Calculated fix'!AY$429-'Ratios Calculated fix'!AY$428)</f>
        <v>0.21840659475022869</v>
      </c>
      <c r="AZ196" s="21">
        <f>('Ratios Calculated fix'!AZ196-'Ratios Calculated fix'!AZ$428)/('Ratios Calculated fix'!AZ$429-'Ratios Calculated fix'!AZ$428)</f>
        <v>0.7470399584447982</v>
      </c>
      <c r="BA196" s="21">
        <f>('Ratios Calculated fix'!BA196-'Ratios Calculated fix'!BA$428)/('Ratios Calculated fix'!BA$429-'Ratios Calculated fix'!BA$428)</f>
        <v>0.74346351228982099</v>
      </c>
      <c r="BB196" s="21" t="e">
        <f>('Ratios Calculated fix'!BB196-'Ratios Calculated fix'!BB$428)/('Ratios Calculated fix'!BB$429-'Ratios Calculated fix'!BB$428)</f>
        <v>#DIV/0!</v>
      </c>
      <c r="BC196" s="21">
        <f>('Ratios Calculated fix'!BC196-'Ratios Calculated fix'!BC$428)/('Ratios Calculated fix'!BC$429-'Ratios Calculated fix'!BC$428)</f>
        <v>0.2721306724680625</v>
      </c>
    </row>
    <row r="197" spans="1:55" x14ac:dyDescent="0.2">
      <c r="A197" s="3" t="s">
        <v>619</v>
      </c>
      <c r="B197" s="3" t="s">
        <v>620</v>
      </c>
      <c r="C197" s="3" t="s">
        <v>72</v>
      </c>
      <c r="D197" s="3">
        <v>346970</v>
      </c>
      <c r="E197" s="3" t="s">
        <v>16</v>
      </c>
      <c r="F197" s="3">
        <v>2019</v>
      </c>
      <c r="G197" s="3" t="s">
        <v>17</v>
      </c>
      <c r="H197" s="4">
        <v>43830</v>
      </c>
      <c r="I197" s="4">
        <v>43886</v>
      </c>
      <c r="J197" s="4">
        <v>43886</v>
      </c>
      <c r="K197" s="5">
        <v>714800000</v>
      </c>
      <c r="L197" s="5">
        <v>718000000</v>
      </c>
      <c r="M197" s="6" t="s">
        <v>621</v>
      </c>
      <c r="N197" s="20">
        <f>('Ratios Calculated fix'!N197-'Ratios Calculated fix'!N$428)/('Ratios Calculated fix'!N$429-'Ratios Calculated fix'!N$428)</f>
        <v>6.848755697272535E-2</v>
      </c>
      <c r="O197" s="21">
        <f>('Ratios Calculated fix'!O197-'Ratios Calculated fix'!O$428)/('Ratios Calculated fix'!O$429-'Ratios Calculated fix'!O$428)</f>
        <v>6.848755697272535E-2</v>
      </c>
      <c r="P197" s="21">
        <f>('Ratios Calculated fix'!P197-'Ratios Calculated fix'!P$428)/('Ratios Calculated fix'!P$429-'Ratios Calculated fix'!P$428)</f>
        <v>0.14438868622732781</v>
      </c>
      <c r="Q197" s="21">
        <f>('Ratios Calculated fix'!Q197-'Ratios Calculated fix'!Q$428)/('Ratios Calculated fix'!Q$429-'Ratios Calculated fix'!Q$428)</f>
        <v>0.25963604660745898</v>
      </c>
      <c r="R197" s="21">
        <f>('Ratios Calculated fix'!R197-'Ratios Calculated fix'!R$428)/('Ratios Calculated fix'!R$429-'Ratios Calculated fix'!R$428)</f>
        <v>8.9716416139308974E-2</v>
      </c>
      <c r="S197" s="21">
        <f>('Ratios Calculated fix'!S197-'Ratios Calculated fix'!S$428)/('Ratios Calculated fix'!S$429-'Ratios Calculated fix'!S$428)</f>
        <v>0</v>
      </c>
      <c r="T197" s="21">
        <f>('Ratios Calculated fix'!T197-'Ratios Calculated fix'!T$428)/('Ratios Calculated fix'!T$429-'Ratios Calculated fix'!T$428)</f>
        <v>9.0645457537899723E-2</v>
      </c>
      <c r="U197" s="21">
        <f>('Ratios Calculated fix'!U197-'Ratios Calculated fix'!U$428)/('Ratios Calculated fix'!U$429-'Ratios Calculated fix'!U$428)</f>
        <v>0.6478191177117324</v>
      </c>
      <c r="V197" s="21">
        <f>('Ratios Calculated fix'!V197-'Ratios Calculated fix'!V$428)/('Ratios Calculated fix'!V$429-'Ratios Calculated fix'!V$428)</f>
        <v>0.48825282224192584</v>
      </c>
      <c r="W197" s="21">
        <f>('Ratios Calculated fix'!W197-'Ratios Calculated fix'!W$428)/('Ratios Calculated fix'!W$429-'Ratios Calculated fix'!W$428)</f>
        <v>0.6298223729037169</v>
      </c>
      <c r="X197" s="21">
        <f>('Ratios Calculated fix'!X197-'Ratios Calculated fix'!X$428)/('Ratios Calculated fix'!X$429-'Ratios Calculated fix'!X$428)</f>
        <v>8.2292780332215834E-2</v>
      </c>
      <c r="Y197" s="21">
        <f>('Ratios Calculated fix'!Y197-'Ratios Calculated fix'!Y$428)/('Ratios Calculated fix'!Y$429-'Ratios Calculated fix'!Y$428)</f>
        <v>0.48442490146274991</v>
      </c>
      <c r="Z197" s="21">
        <f>('Ratios Calculated fix'!Z197-'Ratios Calculated fix'!Z$428)/('Ratios Calculated fix'!Z$429-'Ratios Calculated fix'!Z$428)</f>
        <v>0.91770721966778412</v>
      </c>
      <c r="AA197" s="21">
        <f>('Ratios Calculated fix'!AA197-'Ratios Calculated fix'!AA$428)/('Ratios Calculated fix'!AA$429-'Ratios Calculated fix'!AA$428)</f>
        <v>0</v>
      </c>
      <c r="AB197" s="21">
        <f>('Ratios Calculated fix'!AB197-'Ratios Calculated fix'!AB$428)/('Ratios Calculated fix'!AB$429-'Ratios Calculated fix'!AB$428)</f>
        <v>0.93013740650553522</v>
      </c>
      <c r="AC197" s="21">
        <f>('Ratios Calculated fix'!AC197-'Ratios Calculated fix'!AC$428)/('Ratios Calculated fix'!AC$429-'Ratios Calculated fix'!AC$428)</f>
        <v>0.3338549283766879</v>
      </c>
      <c r="AD197" s="21">
        <f>('Ratios Calculated fix'!AD197-'Ratios Calculated fix'!AD$428)/('Ratios Calculated fix'!AD$429-'Ratios Calculated fix'!AD$428)</f>
        <v>0.50818008263244829</v>
      </c>
      <c r="AE197" s="21">
        <f>('Ratios Calculated fix'!AE197-'Ratios Calculated fix'!AE$428)/('Ratios Calculated fix'!AE$429-'Ratios Calculated fix'!AE$428)</f>
        <v>0.45453469611065606</v>
      </c>
      <c r="AF197" s="21">
        <f>('Ratios Calculated fix'!AF197-'Ratios Calculated fix'!AF$428)/('Ratios Calculated fix'!AF$429-'Ratios Calculated fix'!AF$428)</f>
        <v>0.39640518403527775</v>
      </c>
      <c r="AG197" s="21" t="e">
        <f>('Ratios Calculated fix'!AG197-'Ratios Calculated fix'!AG$428)/('Ratios Calculated fix'!AG$429-'Ratios Calculated fix'!AG$428)</f>
        <v>#DIV/0!</v>
      </c>
      <c r="AH197" s="21" t="e">
        <f>('Ratios Calculated fix'!AH197-'Ratios Calculated fix'!AH$428)/('Ratios Calculated fix'!AH$429-'Ratios Calculated fix'!AH$428)</f>
        <v>#DIV/0!</v>
      </c>
      <c r="AI197" s="21">
        <f>('Ratios Calculated fix'!AI197-'Ratios Calculated fix'!AI$428)/('Ratios Calculated fix'!AI$429-'Ratios Calculated fix'!AI$428)</f>
        <v>0.98606441307151671</v>
      </c>
      <c r="AJ197" s="21">
        <f>('Ratios Calculated fix'!AJ197-'Ratios Calculated fix'!AJ$428)/('Ratios Calculated fix'!AJ$429-'Ratios Calculated fix'!AJ$428)</f>
        <v>0.36715836735036828</v>
      </c>
      <c r="AK197" s="21" t="e">
        <f>('Ratios Calculated fix'!AK197-'Ratios Calculated fix'!AK$428)/('Ratios Calculated fix'!AK$429-'Ratios Calculated fix'!AK$428)</f>
        <v>#DIV/0!</v>
      </c>
      <c r="AL197" s="21" t="e">
        <f>('Ratios Calculated fix'!AL197-'Ratios Calculated fix'!AL$428)/('Ratios Calculated fix'!AL$429-'Ratios Calculated fix'!AL$428)</f>
        <v>#DIV/0!</v>
      </c>
      <c r="AM197" s="21">
        <f>('Ratios Calculated fix'!AM197-'Ratios Calculated fix'!AM$428)/('Ratios Calculated fix'!AM$429-'Ratios Calculated fix'!AM$428)</f>
        <v>0.30719800375989648</v>
      </c>
      <c r="AN197" s="21">
        <f>('Ratios Calculated fix'!AN197-'Ratios Calculated fix'!AN$428)/('Ratios Calculated fix'!AN$429-'Ratios Calculated fix'!AN$428)</f>
        <v>0.27237832879348345</v>
      </c>
      <c r="AO197" s="21">
        <f>('Ratios Calculated fix'!AO197-'Ratios Calculated fix'!AO$428)/('Ratios Calculated fix'!AO$429-'Ratios Calculated fix'!AO$428)</f>
        <v>9.6219848765718236E-2</v>
      </c>
      <c r="AP197" s="21">
        <f>('Ratios Calculated fix'!AP197-'Ratios Calculated fix'!AP$428)/('Ratios Calculated fix'!AP$429-'Ratios Calculated fix'!AP$428)</f>
        <v>0.57793334924703843</v>
      </c>
      <c r="AQ197" s="21">
        <f>('Ratios Calculated fix'!AQ197-'Ratios Calculated fix'!AQ$428)/('Ratios Calculated fix'!AQ$429-'Ratios Calculated fix'!AQ$428)</f>
        <v>0.52055285900532744</v>
      </c>
      <c r="AR197" s="21">
        <f>('Ratios Calculated fix'!AR197-'Ratios Calculated fix'!AR$428)/('Ratios Calculated fix'!AR$429-'Ratios Calculated fix'!AR$428)</f>
        <v>0.3771114074439561</v>
      </c>
      <c r="AS197" s="21">
        <f>('Ratios Calculated fix'!AS197-'Ratios Calculated fix'!AS$428)/('Ratios Calculated fix'!AS$429-'Ratios Calculated fix'!AS$428)</f>
        <v>0.59157370265396103</v>
      </c>
      <c r="AT197" s="21">
        <f>('Ratios Calculated fix'!AT197-'Ratios Calculated fix'!AT$428)/('Ratios Calculated fix'!AT$429-'Ratios Calculated fix'!AT$428)</f>
        <v>0.39895715408777549</v>
      </c>
      <c r="AU197" s="21">
        <f>('Ratios Calculated fix'!AU197-'Ratios Calculated fix'!AU$428)/('Ratios Calculated fix'!AU$429-'Ratios Calculated fix'!AU$428)</f>
        <v>0.77014102804703932</v>
      </c>
      <c r="AV197" s="21" t="e">
        <f>('Ratios Calculated fix'!AV197-'Ratios Calculated fix'!AV$428)/('Ratios Calculated fix'!AV$429-'Ratios Calculated fix'!AV$428)</f>
        <v>#DIV/0!</v>
      </c>
      <c r="AW197" s="21" t="e">
        <f>('Ratios Calculated fix'!AW197-'Ratios Calculated fix'!AW$428)/('Ratios Calculated fix'!AW$429-'Ratios Calculated fix'!AW$428)</f>
        <v>#DIV/0!</v>
      </c>
      <c r="AX197" s="21" t="e">
        <f>('Ratios Calculated fix'!AX197-'Ratios Calculated fix'!AX$428)/('Ratios Calculated fix'!AX$429-'Ratios Calculated fix'!AX$428)</f>
        <v>#DIV/0!</v>
      </c>
      <c r="AY197" s="21">
        <f>('Ratios Calculated fix'!AY197-'Ratios Calculated fix'!AY$428)/('Ratios Calculated fix'!AY$429-'Ratios Calculated fix'!AY$428)</f>
        <v>0.24828649437094999</v>
      </c>
      <c r="AZ197" s="21">
        <f>('Ratios Calculated fix'!AZ197-'Ratios Calculated fix'!AZ$428)/('Ratios Calculated fix'!AZ$429-'Ratios Calculated fix'!AZ$428)</f>
        <v>0.7611116119243112</v>
      </c>
      <c r="BA197" s="21">
        <f>('Ratios Calculated fix'!BA197-'Ratios Calculated fix'!BA$428)/('Ratios Calculated fix'!BA$429-'Ratios Calculated fix'!BA$428)</f>
        <v>0.74464086740926549</v>
      </c>
      <c r="BB197" s="21" t="e">
        <f>('Ratios Calculated fix'!BB197-'Ratios Calculated fix'!BB$428)/('Ratios Calculated fix'!BB$429-'Ratios Calculated fix'!BB$428)</f>
        <v>#DIV/0!</v>
      </c>
      <c r="BC197" s="21">
        <f>('Ratios Calculated fix'!BC197-'Ratios Calculated fix'!BC$428)/('Ratios Calculated fix'!BC$429-'Ratios Calculated fix'!BC$428)</f>
        <v>0.19181648424669448</v>
      </c>
    </row>
    <row r="198" spans="1:55" x14ac:dyDescent="0.2">
      <c r="A198" s="3" t="s">
        <v>1132</v>
      </c>
      <c r="B198" s="3" t="s">
        <v>1133</v>
      </c>
      <c r="C198" s="3" t="s">
        <v>91</v>
      </c>
      <c r="D198" s="3">
        <v>248677</v>
      </c>
      <c r="E198" s="3" t="s">
        <v>16</v>
      </c>
      <c r="F198" s="3">
        <v>2019</v>
      </c>
      <c r="G198" s="3" t="s">
        <v>17</v>
      </c>
      <c r="H198" s="4">
        <v>43830</v>
      </c>
      <c r="I198" s="4">
        <v>43881</v>
      </c>
      <c r="J198" s="4">
        <v>43881</v>
      </c>
      <c r="K198" s="5">
        <v>210357000</v>
      </c>
      <c r="L198" s="5">
        <v>210357000</v>
      </c>
      <c r="M198" s="3" t="s">
        <v>1134</v>
      </c>
      <c r="N198" s="20">
        <f>('Ratios Calculated fix'!N198-'Ratios Calculated fix'!N$428)/('Ratios Calculated fix'!N$429-'Ratios Calculated fix'!N$428)</f>
        <v>2.9932907357577129E-2</v>
      </c>
      <c r="O198" s="21">
        <f>('Ratios Calculated fix'!O198-'Ratios Calculated fix'!O$428)/('Ratios Calculated fix'!O$429-'Ratios Calculated fix'!O$428)</f>
        <v>1.842755716776567E-2</v>
      </c>
      <c r="P198" s="21">
        <f>('Ratios Calculated fix'!P198-'Ratios Calculated fix'!P$428)/('Ratios Calculated fix'!P$429-'Ratios Calculated fix'!P$428)</f>
        <v>1.6503818478301006E-2</v>
      </c>
      <c r="Q198" s="21">
        <f>('Ratios Calculated fix'!Q198-'Ratios Calculated fix'!Q$428)/('Ratios Calculated fix'!Q$429-'Ratios Calculated fix'!Q$428)</f>
        <v>0.27404765706873541</v>
      </c>
      <c r="R198" s="21">
        <f>('Ratios Calculated fix'!R198-'Ratios Calculated fix'!R$428)/('Ratios Calculated fix'!R$429-'Ratios Calculated fix'!R$428)</f>
        <v>0.13951823977570676</v>
      </c>
      <c r="S198" s="21">
        <f>('Ratios Calculated fix'!S198-'Ratios Calculated fix'!S$428)/('Ratios Calculated fix'!S$429-'Ratios Calculated fix'!S$428)</f>
        <v>0.22447141276094498</v>
      </c>
      <c r="T198" s="21">
        <f>('Ratios Calculated fix'!T198-'Ratios Calculated fix'!T$428)/('Ratios Calculated fix'!T$429-'Ratios Calculated fix'!T$428)</f>
        <v>9.9479528679467785E-2</v>
      </c>
      <c r="U198" s="21">
        <f>('Ratios Calculated fix'!U198-'Ratios Calculated fix'!U$428)/('Ratios Calculated fix'!U$429-'Ratios Calculated fix'!U$428)</f>
        <v>0.68213469969320628</v>
      </c>
      <c r="V198" s="21">
        <f>('Ratios Calculated fix'!V198-'Ratios Calculated fix'!V$428)/('Ratios Calculated fix'!V$429-'Ratios Calculated fix'!V$428)</f>
        <v>0.60878798005082824</v>
      </c>
      <c r="W198" s="21">
        <f>('Ratios Calculated fix'!W198-'Ratios Calculated fix'!W$428)/('Ratios Calculated fix'!W$429-'Ratios Calculated fix'!W$428)</f>
        <v>0.65305042328504914</v>
      </c>
      <c r="X198" s="21">
        <f>('Ratios Calculated fix'!X198-'Ratios Calculated fix'!X$428)/('Ratios Calculated fix'!X$429-'Ratios Calculated fix'!X$428)</f>
        <v>0.28969926905962301</v>
      </c>
      <c r="Y198" s="21">
        <f>('Ratios Calculated fix'!Y198-'Ratios Calculated fix'!Y$428)/('Ratios Calculated fix'!Y$429-'Ratios Calculated fix'!Y$428)</f>
        <v>0.43802962020905817</v>
      </c>
      <c r="Z198" s="21">
        <f>('Ratios Calculated fix'!Z198-'Ratios Calculated fix'!Z$428)/('Ratios Calculated fix'!Z$429-'Ratios Calculated fix'!Z$428)</f>
        <v>0.71030073094037693</v>
      </c>
      <c r="AA198" s="21">
        <f>('Ratios Calculated fix'!AA198-'Ratios Calculated fix'!AA$428)/('Ratios Calculated fix'!AA$429-'Ratios Calculated fix'!AA$428)</f>
        <v>0.23996129437139097</v>
      </c>
      <c r="AB198" s="21">
        <f>('Ratios Calculated fix'!AB198-'Ratios Calculated fix'!AB$428)/('Ratios Calculated fix'!AB$429-'Ratios Calculated fix'!AB$428)</f>
        <v>0.82343086414486177</v>
      </c>
      <c r="AC198" s="21">
        <f>('Ratios Calculated fix'!AC198-'Ratios Calculated fix'!AC$428)/('Ratios Calculated fix'!AC$429-'Ratios Calculated fix'!AC$428)</f>
        <v>0.44175530321741152</v>
      </c>
      <c r="AD198" s="21">
        <f>('Ratios Calculated fix'!AD198-'Ratios Calculated fix'!AD$428)/('Ratios Calculated fix'!AD$429-'Ratios Calculated fix'!AD$428)</f>
        <v>0.46263697112289837</v>
      </c>
      <c r="AE198" s="21">
        <f>('Ratios Calculated fix'!AE198-'Ratios Calculated fix'!AE$428)/('Ratios Calculated fix'!AE$429-'Ratios Calculated fix'!AE$428)</f>
        <v>0.52600824471327279</v>
      </c>
      <c r="AF198" s="21">
        <f>('Ratios Calculated fix'!AF198-'Ratios Calculated fix'!AF$428)/('Ratios Calculated fix'!AF$429-'Ratios Calculated fix'!AF$428)</f>
        <v>0.39624935103122538</v>
      </c>
      <c r="AG198" s="21" t="e">
        <f>('Ratios Calculated fix'!AG198-'Ratios Calculated fix'!AG$428)/('Ratios Calculated fix'!AG$429-'Ratios Calculated fix'!AG$428)</f>
        <v>#DIV/0!</v>
      </c>
      <c r="AH198" s="21" t="e">
        <f>('Ratios Calculated fix'!AH198-'Ratios Calculated fix'!AH$428)/('Ratios Calculated fix'!AH$429-'Ratios Calculated fix'!AH$428)</f>
        <v>#DIV/0!</v>
      </c>
      <c r="AI198" s="21">
        <f>('Ratios Calculated fix'!AI198-'Ratios Calculated fix'!AI$428)/('Ratios Calculated fix'!AI$429-'Ratios Calculated fix'!AI$428)</f>
        <v>0.985593242215004</v>
      </c>
      <c r="AJ198" s="21">
        <f>('Ratios Calculated fix'!AJ198-'Ratios Calculated fix'!AJ$428)/('Ratios Calculated fix'!AJ$429-'Ratios Calculated fix'!AJ$428)</f>
        <v>0.13719929385097973</v>
      </c>
      <c r="AK198" s="21" t="e">
        <f>('Ratios Calculated fix'!AK198-'Ratios Calculated fix'!AK$428)/('Ratios Calculated fix'!AK$429-'Ratios Calculated fix'!AK$428)</f>
        <v>#DIV/0!</v>
      </c>
      <c r="AL198" s="21" t="e">
        <f>('Ratios Calculated fix'!AL198-'Ratios Calculated fix'!AL$428)/('Ratios Calculated fix'!AL$429-'Ratios Calculated fix'!AL$428)</f>
        <v>#DIV/0!</v>
      </c>
      <c r="AM198" s="21">
        <f>('Ratios Calculated fix'!AM198-'Ratios Calculated fix'!AM$428)/('Ratios Calculated fix'!AM$429-'Ratios Calculated fix'!AM$428)</f>
        <v>0.33383157435321742</v>
      </c>
      <c r="AN198" s="21">
        <f>('Ratios Calculated fix'!AN198-'Ratios Calculated fix'!AN$428)/('Ratios Calculated fix'!AN$429-'Ratios Calculated fix'!AN$428)</f>
        <v>0.29594046705877586</v>
      </c>
      <c r="AO198" s="21">
        <f>('Ratios Calculated fix'!AO198-'Ratios Calculated fix'!AO$428)/('Ratios Calculated fix'!AO$429-'Ratios Calculated fix'!AO$428)</f>
        <v>0.30435145784507894</v>
      </c>
      <c r="AP198" s="21">
        <f>('Ratios Calculated fix'!AP198-'Ratios Calculated fix'!AP$428)/('Ratios Calculated fix'!AP$429-'Ratios Calculated fix'!AP$428)</f>
        <v>0.49220272716389718</v>
      </c>
      <c r="AQ198" s="21">
        <f>('Ratios Calculated fix'!AQ198-'Ratios Calculated fix'!AQ$428)/('Ratios Calculated fix'!AQ$429-'Ratios Calculated fix'!AQ$428)</f>
        <v>0.67719237596639037</v>
      </c>
      <c r="AR198" s="21">
        <f>('Ratios Calculated fix'!AR198-'Ratios Calculated fix'!AR$428)/('Ratios Calculated fix'!AR$429-'Ratios Calculated fix'!AR$428)</f>
        <v>0.31568838261372995</v>
      </c>
      <c r="AS198" s="21">
        <f>('Ratios Calculated fix'!AS198-'Ratios Calculated fix'!AS$428)/('Ratios Calculated fix'!AS$429-'Ratios Calculated fix'!AS$428)</f>
        <v>0.58371324249024159</v>
      </c>
      <c r="AT198" s="21">
        <f>('Ratios Calculated fix'!AT198-'Ratios Calculated fix'!AT$428)/('Ratios Calculated fix'!AT$429-'Ratios Calculated fix'!AT$428)</f>
        <v>0.63897339895334693</v>
      </c>
      <c r="AU198" s="21">
        <f>('Ratios Calculated fix'!AU198-'Ratios Calculated fix'!AU$428)/('Ratios Calculated fix'!AU$429-'Ratios Calculated fix'!AU$428)</f>
        <v>0.65353612237574155</v>
      </c>
      <c r="AV198" s="21" t="e">
        <f>('Ratios Calculated fix'!AV198-'Ratios Calculated fix'!AV$428)/('Ratios Calculated fix'!AV$429-'Ratios Calculated fix'!AV$428)</f>
        <v>#DIV/0!</v>
      </c>
      <c r="AW198" s="21" t="e">
        <f>('Ratios Calculated fix'!AW198-'Ratios Calculated fix'!AW$428)/('Ratios Calculated fix'!AW$429-'Ratios Calculated fix'!AW$428)</f>
        <v>#DIV/0!</v>
      </c>
      <c r="AX198" s="21" t="e">
        <f>('Ratios Calculated fix'!AX198-'Ratios Calculated fix'!AX$428)/('Ratios Calculated fix'!AX$429-'Ratios Calculated fix'!AX$428)</f>
        <v>#DIV/0!</v>
      </c>
      <c r="AY198" s="21">
        <f>('Ratios Calculated fix'!AY198-'Ratios Calculated fix'!AY$428)/('Ratios Calculated fix'!AY$429-'Ratios Calculated fix'!AY$428)</f>
        <v>0.23289271175762777</v>
      </c>
      <c r="AZ198" s="21">
        <f>('Ratios Calculated fix'!AZ198-'Ratios Calculated fix'!AZ$428)/('Ratios Calculated fix'!AZ$429-'Ratios Calculated fix'!AZ$428)</f>
        <v>0.75571280253953721</v>
      </c>
      <c r="BA198" s="21">
        <f>('Ratios Calculated fix'!BA198-'Ratios Calculated fix'!BA$428)/('Ratios Calculated fix'!BA$429-'Ratios Calculated fix'!BA$428)</f>
        <v>0.74412265202063199</v>
      </c>
      <c r="BB198" s="21" t="e">
        <f>('Ratios Calculated fix'!BB198-'Ratios Calculated fix'!BB$428)/('Ratios Calculated fix'!BB$429-'Ratios Calculated fix'!BB$428)</f>
        <v>#DIV/0!</v>
      </c>
      <c r="BC198" s="21">
        <f>('Ratios Calculated fix'!BC198-'Ratios Calculated fix'!BC$428)/('Ratios Calculated fix'!BC$429-'Ratios Calculated fix'!BC$428)</f>
        <v>0.46436169772427882</v>
      </c>
    </row>
    <row r="199" spans="1:55" x14ac:dyDescent="0.2">
      <c r="A199" s="3" t="s">
        <v>655</v>
      </c>
      <c r="B199" s="3" t="s">
        <v>656</v>
      </c>
      <c r="C199" s="3" t="s">
        <v>34</v>
      </c>
      <c r="D199" s="3">
        <v>69543</v>
      </c>
      <c r="E199" s="3" t="s">
        <v>16</v>
      </c>
      <c r="F199" s="3">
        <v>2019</v>
      </c>
      <c r="G199" s="3" t="s">
        <v>17</v>
      </c>
      <c r="H199" s="4">
        <v>43830</v>
      </c>
      <c r="I199" s="4">
        <v>43886</v>
      </c>
      <c r="J199" s="4">
        <v>43886</v>
      </c>
      <c r="K199" s="5">
        <v>887058878</v>
      </c>
      <c r="L199" s="5">
        <v>893742978</v>
      </c>
      <c r="M199" s="3" t="s">
        <v>657</v>
      </c>
      <c r="N199" s="20">
        <f>('Ratios Calculated fix'!N199-'Ratios Calculated fix'!N$428)/('Ratios Calculated fix'!N$429-'Ratios Calculated fix'!N$428)</f>
        <v>4.1581947078102963E-2</v>
      </c>
      <c r="O199" s="21">
        <f>('Ratios Calculated fix'!O199-'Ratios Calculated fix'!O$428)/('Ratios Calculated fix'!O$429-'Ratios Calculated fix'!O$428)</f>
        <v>4.0237388997794082E-2</v>
      </c>
      <c r="P199" s="21">
        <f>('Ratios Calculated fix'!P199-'Ratios Calculated fix'!P$428)/('Ratios Calculated fix'!P$429-'Ratios Calculated fix'!P$428)</f>
        <v>3.0351219403750778E-2</v>
      </c>
      <c r="Q199" s="21">
        <f>('Ratios Calculated fix'!Q199-'Ratios Calculated fix'!Q$428)/('Ratios Calculated fix'!Q$429-'Ratios Calculated fix'!Q$428)</f>
        <v>0.27774450677184298</v>
      </c>
      <c r="R199" s="21">
        <f>('Ratios Calculated fix'!R199-'Ratios Calculated fix'!R$428)/('Ratios Calculated fix'!R$429-'Ratios Calculated fix'!R$428)</f>
        <v>9.9103285204378277E-2</v>
      </c>
      <c r="S199" s="21">
        <f>('Ratios Calculated fix'!S199-'Ratios Calculated fix'!S$428)/('Ratios Calculated fix'!S$429-'Ratios Calculated fix'!S$428)</f>
        <v>8.0848211737740025E-2</v>
      </c>
      <c r="T199" s="21">
        <f>('Ratios Calculated fix'!T199-'Ratios Calculated fix'!T$428)/('Ratios Calculated fix'!T$429-'Ratios Calculated fix'!T$428)</f>
        <v>8.5188367260597475E-2</v>
      </c>
      <c r="U199" s="21">
        <f>('Ratios Calculated fix'!U199-'Ratios Calculated fix'!U$428)/('Ratios Calculated fix'!U$429-'Ratios Calculated fix'!U$428)</f>
        <v>0.67558389785406525</v>
      </c>
      <c r="V199" s="21">
        <f>('Ratios Calculated fix'!V199-'Ratios Calculated fix'!V$428)/('Ratios Calculated fix'!V$429-'Ratios Calculated fix'!V$428)</f>
        <v>0.53975573042783198</v>
      </c>
      <c r="W199" s="21">
        <f>('Ratios Calculated fix'!W199-'Ratios Calculated fix'!W$428)/('Ratios Calculated fix'!W$429-'Ratios Calculated fix'!W$428)</f>
        <v>0.65354270108338419</v>
      </c>
      <c r="X199" s="21">
        <f>('Ratios Calculated fix'!X199-'Ratios Calculated fix'!X$428)/('Ratios Calculated fix'!X$429-'Ratios Calculated fix'!X$428)</f>
        <v>0.31930428035559616</v>
      </c>
      <c r="Y199" s="21">
        <f>('Ratios Calculated fix'!Y199-'Ratios Calculated fix'!Y$428)/('Ratios Calculated fix'!Y$429-'Ratios Calculated fix'!Y$428)</f>
        <v>0.43750228522590517</v>
      </c>
      <c r="Z199" s="21">
        <f>('Ratios Calculated fix'!Z199-'Ratios Calculated fix'!Z$428)/('Ratios Calculated fix'!Z$429-'Ratios Calculated fix'!Z$428)</f>
        <v>0.68069571964440378</v>
      </c>
      <c r="AA199" s="21">
        <f>('Ratios Calculated fix'!AA199-'Ratios Calculated fix'!AA$428)/('Ratios Calculated fix'!AA$429-'Ratios Calculated fix'!AA$428)</f>
        <v>0.47633746175607011</v>
      </c>
      <c r="AB199" s="21">
        <f>('Ratios Calculated fix'!AB199-'Ratios Calculated fix'!AB$428)/('Ratios Calculated fix'!AB$429-'Ratios Calculated fix'!AB$428)</f>
        <v>0.8171184166808062</v>
      </c>
      <c r="AC199" s="21">
        <f>('Ratios Calculated fix'!AC199-'Ratios Calculated fix'!AC$428)/('Ratios Calculated fix'!AC$429-'Ratios Calculated fix'!AC$428)</f>
        <v>0.44116275063688926</v>
      </c>
      <c r="AD199" s="21">
        <f>('Ratios Calculated fix'!AD199-'Ratios Calculated fix'!AD$428)/('Ratios Calculated fix'!AD$429-'Ratios Calculated fix'!AD$428)</f>
        <v>0.40573590158495515</v>
      </c>
      <c r="AE199" s="21">
        <f>('Ratios Calculated fix'!AE199-'Ratios Calculated fix'!AE$428)/('Ratios Calculated fix'!AE$429-'Ratios Calculated fix'!AE$428)</f>
        <v>0.46131295752661505</v>
      </c>
      <c r="AF199" s="21">
        <f>('Ratios Calculated fix'!AF199-'Ratios Calculated fix'!AF$428)/('Ratios Calculated fix'!AF$429-'Ratios Calculated fix'!AF$428)</f>
        <v>0.38668612988129369</v>
      </c>
      <c r="AG199" s="21" t="e">
        <f>('Ratios Calculated fix'!AG199-'Ratios Calculated fix'!AG$428)/('Ratios Calculated fix'!AG$429-'Ratios Calculated fix'!AG$428)</f>
        <v>#DIV/0!</v>
      </c>
      <c r="AH199" s="21" t="e">
        <f>('Ratios Calculated fix'!AH199-'Ratios Calculated fix'!AH$428)/('Ratios Calculated fix'!AH$429-'Ratios Calculated fix'!AH$428)</f>
        <v>#DIV/0!</v>
      </c>
      <c r="AI199" s="21">
        <f>('Ratios Calculated fix'!AI199-'Ratios Calculated fix'!AI$428)/('Ratios Calculated fix'!AI$429-'Ratios Calculated fix'!AI$428)</f>
        <v>0.98598751226740178</v>
      </c>
      <c r="AJ199" s="21">
        <f>('Ratios Calculated fix'!AJ199-'Ratios Calculated fix'!AJ$428)/('Ratios Calculated fix'!AJ$429-'Ratios Calculated fix'!AJ$428)</f>
        <v>0.11442456927810019</v>
      </c>
      <c r="AK199" s="21" t="e">
        <f>('Ratios Calculated fix'!AK199-'Ratios Calculated fix'!AK$428)/('Ratios Calculated fix'!AK$429-'Ratios Calculated fix'!AK$428)</f>
        <v>#DIV/0!</v>
      </c>
      <c r="AL199" s="21" t="e">
        <f>('Ratios Calculated fix'!AL199-'Ratios Calculated fix'!AL$428)/('Ratios Calculated fix'!AL$429-'Ratios Calculated fix'!AL$428)</f>
        <v>#DIV/0!</v>
      </c>
      <c r="AM199" s="21">
        <f>('Ratios Calculated fix'!AM199-'Ratios Calculated fix'!AM$428)/('Ratios Calculated fix'!AM$429-'Ratios Calculated fix'!AM$428)</f>
        <v>0.31579327082246195</v>
      </c>
      <c r="AN199" s="21">
        <f>('Ratios Calculated fix'!AN199-'Ratios Calculated fix'!AN$428)/('Ratios Calculated fix'!AN$429-'Ratios Calculated fix'!AN$428)</f>
        <v>0.28433845332246122</v>
      </c>
      <c r="AO199" s="21">
        <f>('Ratios Calculated fix'!AO199-'Ratios Calculated fix'!AO$428)/('Ratios Calculated fix'!AO$429-'Ratios Calculated fix'!AO$428)</f>
        <v>0.13600677044377635</v>
      </c>
      <c r="AP199" s="21">
        <f>('Ratios Calculated fix'!AP199-'Ratios Calculated fix'!AP$428)/('Ratios Calculated fix'!AP$429-'Ratios Calculated fix'!AP$428)</f>
        <v>0.57665604410431903</v>
      </c>
      <c r="AQ199" s="21">
        <f>('Ratios Calculated fix'!AQ199-'Ratios Calculated fix'!AQ$428)/('Ratios Calculated fix'!AQ$429-'Ratios Calculated fix'!AQ$428)</f>
        <v>0.51658692166566544</v>
      </c>
      <c r="AR199" s="21">
        <f>('Ratios Calculated fix'!AR199-'Ratios Calculated fix'!AR$428)/('Ratios Calculated fix'!AR$429-'Ratios Calculated fix'!AR$428)</f>
        <v>0.3602848597236139</v>
      </c>
      <c r="AS199" s="21">
        <f>('Ratios Calculated fix'!AS199-'Ratios Calculated fix'!AS$428)/('Ratios Calculated fix'!AS$429-'Ratios Calculated fix'!AS$428)</f>
        <v>0.59022468213143231</v>
      </c>
      <c r="AT199" s="21">
        <f>('Ratios Calculated fix'!AT199-'Ratios Calculated fix'!AT$428)/('Ratios Calculated fix'!AT$429-'Ratios Calculated fix'!AT$428)</f>
        <v>0.45550119670466599</v>
      </c>
      <c r="AU199" s="21">
        <f>('Ratios Calculated fix'!AU199-'Ratios Calculated fix'!AU$428)/('Ratios Calculated fix'!AU$429-'Ratios Calculated fix'!AU$428)</f>
        <v>0.63615180839323637</v>
      </c>
      <c r="AV199" s="21" t="e">
        <f>('Ratios Calculated fix'!AV199-'Ratios Calculated fix'!AV$428)/('Ratios Calculated fix'!AV$429-'Ratios Calculated fix'!AV$428)</f>
        <v>#DIV/0!</v>
      </c>
      <c r="AW199" s="21" t="e">
        <f>('Ratios Calculated fix'!AW199-'Ratios Calculated fix'!AW$428)/('Ratios Calculated fix'!AW$429-'Ratios Calculated fix'!AW$428)</f>
        <v>#DIV/0!</v>
      </c>
      <c r="AX199" s="21" t="e">
        <f>('Ratios Calculated fix'!AX199-'Ratios Calculated fix'!AX$428)/('Ratios Calculated fix'!AX$429-'Ratios Calculated fix'!AX$428)</f>
        <v>#DIV/0!</v>
      </c>
      <c r="AY199" s="21">
        <f>('Ratios Calculated fix'!AY199-'Ratios Calculated fix'!AY$428)/('Ratios Calculated fix'!AY$429-'Ratios Calculated fix'!AY$428)</f>
        <v>0.27824246908706951</v>
      </c>
      <c r="AZ199" s="21">
        <f>('Ratios Calculated fix'!AZ199-'Ratios Calculated fix'!AZ$428)/('Ratios Calculated fix'!AZ$429-'Ratios Calculated fix'!AZ$428)</f>
        <v>0.77383777043894952</v>
      </c>
      <c r="BA199" s="21">
        <f>('Ratios Calculated fix'!BA199-'Ratios Calculated fix'!BA$428)/('Ratios Calculated fix'!BA$429-'Ratios Calculated fix'!BA$428)</f>
        <v>0.74460810442382419</v>
      </c>
      <c r="BB199" s="21" t="e">
        <f>('Ratios Calculated fix'!BB199-'Ratios Calculated fix'!BB$428)/('Ratios Calculated fix'!BB$429-'Ratios Calculated fix'!BB$428)</f>
        <v>#DIV/0!</v>
      </c>
      <c r="BC199" s="21">
        <f>('Ratios Calculated fix'!BC199-'Ratios Calculated fix'!BC$428)/('Ratios Calculated fix'!BC$429-'Ratios Calculated fix'!BC$428)</f>
        <v>0.23325725393569602</v>
      </c>
    </row>
    <row r="200" spans="1:55" x14ac:dyDescent="0.2">
      <c r="A200" s="3" t="s">
        <v>652</v>
      </c>
      <c r="B200" s="3" t="s">
        <v>653</v>
      </c>
      <c r="C200" s="3" t="s">
        <v>113</v>
      </c>
      <c r="D200" s="3">
        <v>378167</v>
      </c>
      <c r="E200" s="3" t="s">
        <v>16</v>
      </c>
      <c r="F200" s="3">
        <v>2019</v>
      </c>
      <c r="G200" s="3" t="s">
        <v>17</v>
      </c>
      <c r="H200" s="4">
        <v>43830</v>
      </c>
      <c r="I200" s="4">
        <v>43867</v>
      </c>
      <c r="J200" s="4">
        <v>43867</v>
      </c>
      <c r="K200" s="5">
        <v>554000000</v>
      </c>
      <c r="L200" s="5">
        <v>561000000</v>
      </c>
      <c r="M200" s="3" t="s">
        <v>654</v>
      </c>
      <c r="N200" s="20">
        <f>('Ratios Calculated fix'!N200-'Ratios Calculated fix'!N$428)/('Ratios Calculated fix'!N$429-'Ratios Calculated fix'!N$428)</f>
        <v>3.0714410594379737E-2</v>
      </c>
      <c r="O200" s="21">
        <f>('Ratios Calculated fix'!O200-'Ratios Calculated fix'!O$428)/('Ratios Calculated fix'!O$429-'Ratios Calculated fix'!O$428)</f>
        <v>3.0714410594379737E-2</v>
      </c>
      <c r="P200" s="21">
        <f>('Ratios Calculated fix'!P200-'Ratios Calculated fix'!P$428)/('Ratios Calculated fix'!P$429-'Ratios Calculated fix'!P$428)</f>
        <v>8.9020925482402537E-4</v>
      </c>
      <c r="Q200" s="21">
        <f>('Ratios Calculated fix'!Q200-'Ratios Calculated fix'!Q$428)/('Ratios Calculated fix'!Q$429-'Ratios Calculated fix'!Q$428)</f>
        <v>0.26954218994456758</v>
      </c>
      <c r="R200" s="21">
        <f>('Ratios Calculated fix'!R200-'Ratios Calculated fix'!R$428)/('Ratios Calculated fix'!R$429-'Ratios Calculated fix'!R$428)</f>
        <v>2.0678974415314775E-2</v>
      </c>
      <c r="S200" s="21">
        <f>('Ratios Calculated fix'!S200-'Ratios Calculated fix'!S$428)/('Ratios Calculated fix'!S$429-'Ratios Calculated fix'!S$428)</f>
        <v>3.3972050477087824E-2</v>
      </c>
      <c r="T200" s="21">
        <f>('Ratios Calculated fix'!T200-'Ratios Calculated fix'!T$428)/('Ratios Calculated fix'!T$429-'Ratios Calculated fix'!T$428)</f>
        <v>1.4614902839018023E-2</v>
      </c>
      <c r="U200" s="21">
        <f>('Ratios Calculated fix'!U200-'Ratios Calculated fix'!U$428)/('Ratios Calculated fix'!U$429-'Ratios Calculated fix'!U$428)</f>
        <v>0.64526351838476836</v>
      </c>
      <c r="V200" s="21">
        <f>('Ratios Calculated fix'!V200-'Ratios Calculated fix'!V$428)/('Ratios Calculated fix'!V$429-'Ratios Calculated fix'!V$428)</f>
        <v>0.50235219084865013</v>
      </c>
      <c r="W200" s="21">
        <f>('Ratios Calculated fix'!W200-'Ratios Calculated fix'!W$428)/('Ratios Calculated fix'!W$429-'Ratios Calculated fix'!W$428)</f>
        <v>0.62562230924158857</v>
      </c>
      <c r="X200" s="21">
        <f>('Ratios Calculated fix'!X200-'Ratios Calculated fix'!X$428)/('Ratios Calculated fix'!X$429-'Ratios Calculated fix'!X$428)</f>
        <v>0.55393935934194194</v>
      </c>
      <c r="Y200" s="21">
        <f>('Ratios Calculated fix'!Y200-'Ratios Calculated fix'!Y$428)/('Ratios Calculated fix'!Y$429-'Ratios Calculated fix'!Y$428)</f>
        <v>0.4485965837414731</v>
      </c>
      <c r="Z200" s="21">
        <f>('Ratios Calculated fix'!Z200-'Ratios Calculated fix'!Z$428)/('Ratios Calculated fix'!Z$429-'Ratios Calculated fix'!Z$428)</f>
        <v>0.44606064065805795</v>
      </c>
      <c r="AA200" s="21">
        <f>('Ratios Calculated fix'!AA200-'Ratios Calculated fix'!AA$428)/('Ratios Calculated fix'!AA$429-'Ratios Calculated fix'!AA$428)</f>
        <v>0.25334783949923051</v>
      </c>
      <c r="AB200" s="21">
        <f>('Ratios Calculated fix'!AB200-'Ratios Calculated fix'!AB$428)/('Ratios Calculated fix'!AB$429-'Ratios Calculated fix'!AB$428)</f>
        <v>0.83523921470460982</v>
      </c>
      <c r="AC200" s="21">
        <f>('Ratios Calculated fix'!AC200-'Ratios Calculated fix'!AC$428)/('Ratios Calculated fix'!AC$429-'Ratios Calculated fix'!AC$428)</f>
        <v>0.78713333794890916</v>
      </c>
      <c r="AD200" s="21">
        <f>('Ratios Calculated fix'!AD200-'Ratios Calculated fix'!AD$428)/('Ratios Calculated fix'!AD$429-'Ratios Calculated fix'!AD$428)</f>
        <v>0.69261864542520868</v>
      </c>
      <c r="AE200" s="21">
        <f>('Ratios Calculated fix'!AE200-'Ratios Calculated fix'!AE$428)/('Ratios Calculated fix'!AE$429-'Ratios Calculated fix'!AE$428)</f>
        <v>0.70641514975406872</v>
      </c>
      <c r="AF200" s="21">
        <f>('Ratios Calculated fix'!AF200-'Ratios Calculated fix'!AF$428)/('Ratios Calculated fix'!AF$429-'Ratios Calculated fix'!AF$428)</f>
        <v>0.49544249531956508</v>
      </c>
      <c r="AG200" s="21" t="e">
        <f>('Ratios Calculated fix'!AG200-'Ratios Calculated fix'!AG$428)/('Ratios Calculated fix'!AG$429-'Ratios Calculated fix'!AG$428)</f>
        <v>#DIV/0!</v>
      </c>
      <c r="AH200" s="21" t="e">
        <f>('Ratios Calculated fix'!AH200-'Ratios Calculated fix'!AH$428)/('Ratios Calculated fix'!AH$429-'Ratios Calculated fix'!AH$428)</f>
        <v>#DIV/0!</v>
      </c>
      <c r="AI200" s="21">
        <f>('Ratios Calculated fix'!AI200-'Ratios Calculated fix'!AI$428)/('Ratios Calculated fix'!AI$429-'Ratios Calculated fix'!AI$428)</f>
        <v>0.98522808371799508</v>
      </c>
      <c r="AJ200" s="21">
        <f>('Ratios Calculated fix'!AJ200-'Ratios Calculated fix'!AJ$428)/('Ratios Calculated fix'!AJ$429-'Ratios Calculated fix'!AJ$428)</f>
        <v>5.3967428456901757E-2</v>
      </c>
      <c r="AK200" s="21" t="e">
        <f>('Ratios Calculated fix'!AK200-'Ratios Calculated fix'!AK$428)/('Ratios Calculated fix'!AK$429-'Ratios Calculated fix'!AK$428)</f>
        <v>#DIV/0!</v>
      </c>
      <c r="AL200" s="21" t="e">
        <f>('Ratios Calculated fix'!AL200-'Ratios Calculated fix'!AL$428)/('Ratios Calculated fix'!AL$429-'Ratios Calculated fix'!AL$428)</f>
        <v>#DIV/0!</v>
      </c>
      <c r="AM200" s="21">
        <f>('Ratios Calculated fix'!AM200-'Ratios Calculated fix'!AM$428)/('Ratios Calculated fix'!AM$429-'Ratios Calculated fix'!AM$428)</f>
        <v>0.30962216523792968</v>
      </c>
      <c r="AN200" s="21">
        <f>('Ratios Calculated fix'!AN200-'Ratios Calculated fix'!AN$428)/('Ratios Calculated fix'!AN$429-'Ratios Calculated fix'!AN$428)</f>
        <v>0.27106448904608516</v>
      </c>
      <c r="AO200" s="21">
        <f>('Ratios Calculated fix'!AO200-'Ratios Calculated fix'!AO$428)/('Ratios Calculated fix'!AO$429-'Ratios Calculated fix'!AO$428)</f>
        <v>6.1689286285417592E-3</v>
      </c>
      <c r="AP200" s="21">
        <f>('Ratios Calculated fix'!AP200-'Ratios Calculated fix'!AP$428)/('Ratios Calculated fix'!AP$429-'Ratios Calculated fix'!AP$428)</f>
        <v>0.56410673425403646</v>
      </c>
      <c r="AQ200" s="21">
        <f>('Ratios Calculated fix'!AQ200-'Ratios Calculated fix'!AQ$428)/('Ratios Calculated fix'!AQ$429-'Ratios Calculated fix'!AQ$428)</f>
        <v>0.49334215561470218</v>
      </c>
      <c r="AR200" s="21">
        <f>('Ratios Calculated fix'!AR200-'Ratios Calculated fix'!AR$428)/('Ratios Calculated fix'!AR$429-'Ratios Calculated fix'!AR$428)</f>
        <v>0.50483175533599434</v>
      </c>
      <c r="AS200" s="21">
        <f>('Ratios Calculated fix'!AS200-'Ratios Calculated fix'!AS$428)/('Ratios Calculated fix'!AS$429-'Ratios Calculated fix'!AS$428)</f>
        <v>0.53661493271551819</v>
      </c>
      <c r="AT200" s="21">
        <f>('Ratios Calculated fix'!AT200-'Ratios Calculated fix'!AT$428)/('Ratios Calculated fix'!AT$429-'Ratios Calculated fix'!AT$428)</f>
        <v>0.24157744142798748</v>
      </c>
      <c r="AU200" s="21">
        <f>('Ratios Calculated fix'!AU200-'Ratios Calculated fix'!AU$428)/('Ratios Calculated fix'!AU$429-'Ratios Calculated fix'!AU$428)</f>
        <v>0.61579741712269453</v>
      </c>
      <c r="AV200" s="21" t="e">
        <f>('Ratios Calculated fix'!AV200-'Ratios Calculated fix'!AV$428)/('Ratios Calculated fix'!AV$429-'Ratios Calculated fix'!AV$428)</f>
        <v>#DIV/0!</v>
      </c>
      <c r="AW200" s="21" t="e">
        <f>('Ratios Calculated fix'!AW200-'Ratios Calculated fix'!AW$428)/('Ratios Calculated fix'!AW$429-'Ratios Calculated fix'!AW$428)</f>
        <v>#DIV/0!</v>
      </c>
      <c r="AX200" s="21" t="e">
        <f>('Ratios Calculated fix'!AX200-'Ratios Calculated fix'!AX$428)/('Ratios Calculated fix'!AX$429-'Ratios Calculated fix'!AX$428)</f>
        <v>#DIV/0!</v>
      </c>
      <c r="AY200" s="21">
        <f>('Ratios Calculated fix'!AY200-'Ratios Calculated fix'!AY$428)/('Ratios Calculated fix'!AY$429-'Ratios Calculated fix'!AY$428)</f>
        <v>0.23610532818710722</v>
      </c>
      <c r="AZ200" s="21">
        <f>('Ratios Calculated fix'!AZ200-'Ratios Calculated fix'!AZ$428)/('Ratios Calculated fix'!AZ$429-'Ratios Calculated fix'!AZ$428)</f>
        <v>0.75845719158061042</v>
      </c>
      <c r="BA200" s="21">
        <f>('Ratios Calculated fix'!BA200-'Ratios Calculated fix'!BA$428)/('Ratios Calculated fix'!BA$429-'Ratios Calculated fix'!BA$428)</f>
        <v>0.74382019311419589</v>
      </c>
      <c r="BB200" s="21" t="e">
        <f>('Ratios Calculated fix'!BB200-'Ratios Calculated fix'!BB$428)/('Ratios Calculated fix'!BB$429-'Ratios Calculated fix'!BB$428)</f>
        <v>#DIV/0!</v>
      </c>
      <c r="BC200" s="21">
        <f>('Ratios Calculated fix'!BC200-'Ratios Calculated fix'!BC$428)/('Ratios Calculated fix'!BC$429-'Ratios Calculated fix'!BC$428)</f>
        <v>0.21990181379921631</v>
      </c>
    </row>
    <row r="201" spans="1:55" x14ac:dyDescent="0.2">
      <c r="A201" s="3" t="s">
        <v>631</v>
      </c>
      <c r="B201" s="3" t="s">
        <v>632</v>
      </c>
      <c r="C201" s="3" t="s">
        <v>24</v>
      </c>
      <c r="D201" s="3">
        <v>447447</v>
      </c>
      <c r="E201" s="3" t="s">
        <v>16</v>
      </c>
      <c r="F201" s="3">
        <v>2019</v>
      </c>
      <c r="G201" s="3" t="s">
        <v>17</v>
      </c>
      <c r="H201" s="4">
        <v>43830</v>
      </c>
      <c r="I201" s="4">
        <v>43875</v>
      </c>
      <c r="J201" s="4">
        <v>43875</v>
      </c>
      <c r="K201" s="5">
        <v>85843000</v>
      </c>
      <c r="L201" s="5">
        <v>87337000</v>
      </c>
      <c r="M201" s="3" t="s">
        <v>633</v>
      </c>
      <c r="N201" s="20">
        <f>('Ratios Calculated fix'!N201-'Ratios Calculated fix'!N$428)/('Ratios Calculated fix'!N$429-'Ratios Calculated fix'!N$428)</f>
        <v>3.0044205981198488E-2</v>
      </c>
      <c r="O201" s="21">
        <f>('Ratios Calculated fix'!O201-'Ratios Calculated fix'!O$428)/('Ratios Calculated fix'!O$429-'Ratios Calculated fix'!O$428)</f>
        <v>2.4853258621465962E-2</v>
      </c>
      <c r="P201" s="21">
        <f>('Ratios Calculated fix'!P201-'Ratios Calculated fix'!P$428)/('Ratios Calculated fix'!P$429-'Ratios Calculated fix'!P$428)</f>
        <v>4.2348294172954395E-2</v>
      </c>
      <c r="Q201" s="21">
        <f>('Ratios Calculated fix'!Q201-'Ratios Calculated fix'!Q$428)/('Ratios Calculated fix'!Q$429-'Ratios Calculated fix'!Q$428)</f>
        <v>0.14830736829568747</v>
      </c>
      <c r="R201" s="21">
        <f>('Ratios Calculated fix'!R201-'Ratios Calculated fix'!R$428)/('Ratios Calculated fix'!R$429-'Ratios Calculated fix'!R$428)</f>
        <v>9.3847942026001385E-2</v>
      </c>
      <c r="S201" s="21">
        <f>('Ratios Calculated fix'!S201-'Ratios Calculated fix'!S$428)/('Ratios Calculated fix'!S$429-'Ratios Calculated fix'!S$428)</f>
        <v>0</v>
      </c>
      <c r="T201" s="21">
        <f>('Ratios Calculated fix'!T201-'Ratios Calculated fix'!T$428)/('Ratios Calculated fix'!T$429-'Ratios Calculated fix'!T$428)</f>
        <v>9.4819766660406257E-2</v>
      </c>
      <c r="U201" s="21">
        <f>('Ratios Calculated fix'!U201-'Ratios Calculated fix'!U$428)/('Ratios Calculated fix'!U$429-'Ratios Calculated fix'!U$428)</f>
        <v>0.49097610854302942</v>
      </c>
      <c r="V201" s="21">
        <f>('Ratios Calculated fix'!V201-'Ratios Calculated fix'!V$428)/('Ratios Calculated fix'!V$429-'Ratios Calculated fix'!V$428)</f>
        <v>0.48825282224192584</v>
      </c>
      <c r="W201" s="21">
        <f>('Ratios Calculated fix'!W201-'Ratios Calculated fix'!W$428)/('Ratios Calculated fix'!W$429-'Ratios Calculated fix'!W$428)</f>
        <v>0.46468261083665929</v>
      </c>
      <c r="X201" s="21">
        <f>('Ratios Calculated fix'!X201-'Ratios Calculated fix'!X$428)/('Ratios Calculated fix'!X$429-'Ratios Calculated fix'!X$428)</f>
        <v>0.45841477504861172</v>
      </c>
      <c r="Y201" s="21">
        <f>('Ratios Calculated fix'!Y201-'Ratios Calculated fix'!Y$428)/('Ratios Calculated fix'!Y$429-'Ratios Calculated fix'!Y$428)</f>
        <v>0.40898994271813438</v>
      </c>
      <c r="Z201" s="21">
        <f>('Ratios Calculated fix'!Z201-'Ratios Calculated fix'!Z$428)/('Ratios Calculated fix'!Z$429-'Ratios Calculated fix'!Z$428)</f>
        <v>0.54158522495138817</v>
      </c>
      <c r="AA201" s="21">
        <f>('Ratios Calculated fix'!AA201-'Ratios Calculated fix'!AA$428)/('Ratios Calculated fix'!AA$429-'Ratios Calculated fix'!AA$428)</f>
        <v>0.18933963455481873</v>
      </c>
      <c r="AB201" s="21">
        <f>('Ratios Calculated fix'!AB201-'Ratios Calculated fix'!AB$428)/('Ratios Calculated fix'!AB$429-'Ratios Calculated fix'!AB$428)</f>
        <v>0.77571324999659252</v>
      </c>
      <c r="AC201" s="21">
        <f>('Ratios Calculated fix'!AC201-'Ratios Calculated fix'!AC$428)/('Ratios Calculated fix'!AC$429-'Ratios Calculated fix'!AC$428)</f>
        <v>0.54377024337061763</v>
      </c>
      <c r="AD201" s="21">
        <f>('Ratios Calculated fix'!AD201-'Ratios Calculated fix'!AD$428)/('Ratios Calculated fix'!AD$429-'Ratios Calculated fix'!AD$428)</f>
        <v>0.4673254815963816</v>
      </c>
      <c r="AE201" s="21">
        <f>('Ratios Calculated fix'!AE201-'Ratios Calculated fix'!AE$428)/('Ratios Calculated fix'!AE$429-'Ratios Calculated fix'!AE$428)</f>
        <v>0.53133897986505041</v>
      </c>
      <c r="AF201" s="21">
        <f>('Ratios Calculated fix'!AF201-'Ratios Calculated fix'!AF$428)/('Ratios Calculated fix'!AF$429-'Ratios Calculated fix'!AF$428)</f>
        <v>0.40519186616339059</v>
      </c>
      <c r="AG201" s="21" t="e">
        <f>('Ratios Calculated fix'!AG201-'Ratios Calculated fix'!AG$428)/('Ratios Calculated fix'!AG$429-'Ratios Calculated fix'!AG$428)</f>
        <v>#DIV/0!</v>
      </c>
      <c r="AH201" s="21" t="e">
        <f>('Ratios Calculated fix'!AH201-'Ratios Calculated fix'!AH$428)/('Ratios Calculated fix'!AH$429-'Ratios Calculated fix'!AH$428)</f>
        <v>#DIV/0!</v>
      </c>
      <c r="AI201" s="21">
        <f>('Ratios Calculated fix'!AI201-'Ratios Calculated fix'!AI$428)/('Ratios Calculated fix'!AI$429-'Ratios Calculated fix'!AI$428)</f>
        <v>0.98575280894258943</v>
      </c>
      <c r="AJ201" s="21">
        <f>('Ratios Calculated fix'!AJ201-'Ratios Calculated fix'!AJ$428)/('Ratios Calculated fix'!AJ$429-'Ratios Calculated fix'!AJ$428)</f>
        <v>0.10318946152345336</v>
      </c>
      <c r="AK201" s="21" t="e">
        <f>('Ratios Calculated fix'!AK201-'Ratios Calculated fix'!AK$428)/('Ratios Calculated fix'!AK$429-'Ratios Calculated fix'!AK$428)</f>
        <v>#DIV/0!</v>
      </c>
      <c r="AL201" s="21" t="e">
        <f>('Ratios Calculated fix'!AL201-'Ratios Calculated fix'!AL$428)/('Ratios Calculated fix'!AL$429-'Ratios Calculated fix'!AL$428)</f>
        <v>#DIV/0!</v>
      </c>
      <c r="AM201" s="21">
        <f>('Ratios Calculated fix'!AM201-'Ratios Calculated fix'!AM$428)/('Ratios Calculated fix'!AM$429-'Ratios Calculated fix'!AM$428)</f>
        <v>0.13358604821264261</v>
      </c>
      <c r="AN201" s="21">
        <f>('Ratios Calculated fix'!AN201-'Ratios Calculated fix'!AN$428)/('Ratios Calculated fix'!AN$429-'Ratios Calculated fix'!AN$428)</f>
        <v>0.15217801350616605</v>
      </c>
      <c r="AO201" s="21">
        <f>('Ratios Calculated fix'!AO201-'Ratios Calculated fix'!AO$428)/('Ratios Calculated fix'!AO$429-'Ratios Calculated fix'!AO$428)</f>
        <v>0.25677438903112498</v>
      </c>
      <c r="AP201" s="21">
        <f>('Ratios Calculated fix'!AP201-'Ratios Calculated fix'!AP$428)/('Ratios Calculated fix'!AP$429-'Ratios Calculated fix'!AP$428)</f>
        <v>0.52395462777872315</v>
      </c>
      <c r="AQ201" s="21">
        <f>('Ratios Calculated fix'!AQ201-'Ratios Calculated fix'!AQ$428)/('Ratios Calculated fix'!AQ$429-'Ratios Calculated fix'!AQ$428)</f>
        <v>0.69846445545473967</v>
      </c>
      <c r="AR201" s="21">
        <f>('Ratios Calculated fix'!AR201-'Ratios Calculated fix'!AR$428)/('Ratios Calculated fix'!AR$429-'Ratios Calculated fix'!AR$428)</f>
        <v>0.33875718031096302</v>
      </c>
      <c r="AS201" s="21">
        <f>('Ratios Calculated fix'!AS201-'Ratios Calculated fix'!AS$428)/('Ratios Calculated fix'!AS$429-'Ratios Calculated fix'!AS$428)</f>
        <v>0.5850973405035601</v>
      </c>
      <c r="AT201" s="21">
        <f>('Ratios Calculated fix'!AT201-'Ratios Calculated fix'!AT$428)/('Ratios Calculated fix'!AT$429-'Ratios Calculated fix'!AT$428)</f>
        <v>0.62468423195943756</v>
      </c>
      <c r="AU201" s="21">
        <f>('Ratios Calculated fix'!AU201-'Ratios Calculated fix'!AU$428)/('Ratios Calculated fix'!AU$429-'Ratios Calculated fix'!AU$428)</f>
        <v>0.63389025388049791</v>
      </c>
      <c r="AV201" s="21" t="e">
        <f>('Ratios Calculated fix'!AV201-'Ratios Calculated fix'!AV$428)/('Ratios Calculated fix'!AV$429-'Ratios Calculated fix'!AV$428)</f>
        <v>#DIV/0!</v>
      </c>
      <c r="AW201" s="21" t="e">
        <f>('Ratios Calculated fix'!AW201-'Ratios Calculated fix'!AW$428)/('Ratios Calculated fix'!AW$429-'Ratios Calculated fix'!AW$428)</f>
        <v>#DIV/0!</v>
      </c>
      <c r="AX201" s="21" t="e">
        <f>('Ratios Calculated fix'!AX201-'Ratios Calculated fix'!AX$428)/('Ratios Calculated fix'!AX$429-'Ratios Calculated fix'!AX$428)</f>
        <v>#DIV/0!</v>
      </c>
      <c r="AY201" s="21">
        <f>('Ratios Calculated fix'!AY201-'Ratios Calculated fix'!AY$428)/('Ratios Calculated fix'!AY$429-'Ratios Calculated fix'!AY$428)</f>
        <v>0.22528941284584697</v>
      </c>
      <c r="AZ201" s="21">
        <f>('Ratios Calculated fix'!AZ201-'Ratios Calculated fix'!AZ$428)/('Ratios Calculated fix'!AZ$429-'Ratios Calculated fix'!AZ$428)</f>
        <v>0.74110183560726195</v>
      </c>
      <c r="BA201" s="21">
        <f>('Ratios Calculated fix'!BA201-'Ratios Calculated fix'!BA$428)/('Ratios Calculated fix'!BA$429-'Ratios Calculated fix'!BA$428)</f>
        <v>0.74384509217857808</v>
      </c>
      <c r="BB201" s="21" t="e">
        <f>('Ratios Calculated fix'!BB201-'Ratios Calculated fix'!BB$428)/('Ratios Calculated fix'!BB$429-'Ratios Calculated fix'!BB$428)</f>
        <v>#DIV/0!</v>
      </c>
      <c r="BC201" s="21">
        <f>('Ratios Calculated fix'!BC201-'Ratios Calculated fix'!BC$428)/('Ratios Calculated fix'!BC$429-'Ratios Calculated fix'!BC$428)</f>
        <v>0.56623397930197783</v>
      </c>
    </row>
    <row r="202" spans="1:55" x14ac:dyDescent="0.2">
      <c r="A202" s="3" t="s">
        <v>628</v>
      </c>
      <c r="B202" s="3" t="s">
        <v>629</v>
      </c>
      <c r="C202" s="3" t="s">
        <v>15</v>
      </c>
      <c r="D202" s="3">
        <v>824090</v>
      </c>
      <c r="E202" s="3" t="s">
        <v>16</v>
      </c>
      <c r="F202" s="3">
        <v>2019</v>
      </c>
      <c r="G202" s="3" t="s">
        <v>17</v>
      </c>
      <c r="H202" s="4">
        <v>43830</v>
      </c>
      <c r="I202" s="4">
        <v>43882</v>
      </c>
      <c r="J202" s="4">
        <v>43882</v>
      </c>
      <c r="K202" s="5">
        <v>75776000</v>
      </c>
      <c r="L202" s="5">
        <v>76568000</v>
      </c>
      <c r="M202" s="3" t="s">
        <v>630</v>
      </c>
      <c r="N202" s="20">
        <f>('Ratios Calculated fix'!N202-'Ratios Calculated fix'!N$428)/('Ratios Calculated fix'!N$429-'Ratios Calculated fix'!N$428)</f>
        <v>8.7608859987723969E-2</v>
      </c>
      <c r="O202" s="21">
        <f>('Ratios Calculated fix'!O202-'Ratios Calculated fix'!O$428)/('Ratios Calculated fix'!O$429-'Ratios Calculated fix'!O$428)</f>
        <v>6.4775209462301642E-2</v>
      </c>
      <c r="P202" s="21">
        <f>('Ratios Calculated fix'!P202-'Ratios Calculated fix'!P$428)/('Ratios Calculated fix'!P$429-'Ratios Calculated fix'!P$428)</f>
        <v>9.3883702172635655E-2</v>
      </c>
      <c r="Q202" s="21">
        <f>('Ratios Calculated fix'!Q202-'Ratios Calculated fix'!Q$428)/('Ratios Calculated fix'!Q$429-'Ratios Calculated fix'!Q$428)</f>
        <v>0.26020507358200273</v>
      </c>
      <c r="R202" s="21">
        <f>('Ratios Calculated fix'!R202-'Ratios Calculated fix'!R$428)/('Ratios Calculated fix'!R$429-'Ratios Calculated fix'!R$428)</f>
        <v>6.704188609501073E-2</v>
      </c>
      <c r="S202" s="21">
        <f>('Ratios Calculated fix'!S202-'Ratios Calculated fix'!S$428)/('Ratios Calculated fix'!S$429-'Ratios Calculated fix'!S$428)</f>
        <v>1.1008031019938518E-4</v>
      </c>
      <c r="T202" s="21">
        <f>('Ratios Calculated fix'!T202-'Ratios Calculated fix'!T$428)/('Ratios Calculated fix'!T$429-'Ratios Calculated fix'!T$428)</f>
        <v>6.7715782276586728E-2</v>
      </c>
      <c r="U202" s="21">
        <f>('Ratios Calculated fix'!U202-'Ratios Calculated fix'!U$428)/('Ratios Calculated fix'!U$429-'Ratios Calculated fix'!U$428)</f>
        <v>0.64654150314868275</v>
      </c>
      <c r="V202" s="21">
        <f>('Ratios Calculated fix'!V202-'Ratios Calculated fix'!V$428)/('Ratios Calculated fix'!V$429-'Ratios Calculated fix'!V$428)</f>
        <v>0.48827068942052232</v>
      </c>
      <c r="W202" s="21">
        <f>('Ratios Calculated fix'!W202-'Ratios Calculated fix'!W$428)/('Ratios Calculated fix'!W$429-'Ratios Calculated fix'!W$428)</f>
        <v>0.62847526189888947</v>
      </c>
      <c r="X202" s="21">
        <f>('Ratios Calculated fix'!X202-'Ratios Calculated fix'!X$428)/('Ratios Calculated fix'!X$429-'Ratios Calculated fix'!X$428)</f>
        <v>0.23657328500546945</v>
      </c>
      <c r="Y202" s="21">
        <f>('Ratios Calculated fix'!Y202-'Ratios Calculated fix'!Y$428)/('Ratios Calculated fix'!Y$429-'Ratios Calculated fix'!Y$428)</f>
        <v>0.58426300974550138</v>
      </c>
      <c r="Z202" s="21">
        <f>('Ratios Calculated fix'!Z202-'Ratios Calculated fix'!Z$428)/('Ratios Calculated fix'!Z$429-'Ratios Calculated fix'!Z$428)</f>
        <v>0.76342671499453052</v>
      </c>
      <c r="AA202" s="21">
        <f>('Ratios Calculated fix'!AA202-'Ratios Calculated fix'!AA$428)/('Ratios Calculated fix'!AA$429-'Ratios Calculated fix'!AA$428)</f>
        <v>0.81363323778501573</v>
      </c>
      <c r="AB202" s="21">
        <f>('Ratios Calculated fix'!AB202-'Ratios Calculated fix'!AB$428)/('Ratios Calculated fix'!AB$429-'Ratios Calculated fix'!AB$428)</f>
        <v>0.91619885146733404</v>
      </c>
      <c r="AC202" s="21">
        <f>('Ratios Calculated fix'!AC202-'Ratios Calculated fix'!AC$428)/('Ratios Calculated fix'!AC$429-'Ratios Calculated fix'!AC$428)</f>
        <v>0.43199699201722158</v>
      </c>
      <c r="AD202" s="21">
        <f>('Ratios Calculated fix'!AD202-'Ratios Calculated fix'!AD$428)/('Ratios Calculated fix'!AD$429-'Ratios Calculated fix'!AD$428)</f>
        <v>0.47478883618229956</v>
      </c>
      <c r="AE202" s="21">
        <f>('Ratios Calculated fix'!AE202-'Ratios Calculated fix'!AE$428)/('Ratios Calculated fix'!AE$429-'Ratios Calculated fix'!AE$428)</f>
        <v>0.53982465284506087</v>
      </c>
      <c r="AF202" s="21">
        <f>('Ratios Calculated fix'!AF202-'Ratios Calculated fix'!AF$428)/('Ratios Calculated fix'!AF$429-'Ratios Calculated fix'!AF$428)</f>
        <v>0.40938356953663746</v>
      </c>
      <c r="AG202" s="21" t="e">
        <f>('Ratios Calculated fix'!AG202-'Ratios Calculated fix'!AG$428)/('Ratios Calculated fix'!AG$429-'Ratios Calculated fix'!AG$428)</f>
        <v>#DIV/0!</v>
      </c>
      <c r="AH202" s="21" t="e">
        <f>('Ratios Calculated fix'!AH202-'Ratios Calculated fix'!AH$428)/('Ratios Calculated fix'!AH$429-'Ratios Calculated fix'!AH$428)</f>
        <v>#DIV/0!</v>
      </c>
      <c r="AI202" s="21">
        <f>('Ratios Calculated fix'!AI202-'Ratios Calculated fix'!AI$428)/('Ratios Calculated fix'!AI$429-'Ratios Calculated fix'!AI$428)</f>
        <v>0.98563950857269766</v>
      </c>
      <c r="AJ202" s="21">
        <f>('Ratios Calculated fix'!AJ202-'Ratios Calculated fix'!AJ$428)/('Ratios Calculated fix'!AJ$429-'Ratios Calculated fix'!AJ$428)</f>
        <v>0.22543685738078204</v>
      </c>
      <c r="AK202" s="21" t="e">
        <f>('Ratios Calculated fix'!AK202-'Ratios Calculated fix'!AK$428)/('Ratios Calculated fix'!AK$429-'Ratios Calculated fix'!AK$428)</f>
        <v>#DIV/0!</v>
      </c>
      <c r="AL202" s="21" t="e">
        <f>('Ratios Calculated fix'!AL202-'Ratios Calculated fix'!AL$428)/('Ratios Calculated fix'!AL$429-'Ratios Calculated fix'!AL$428)</f>
        <v>#DIV/0!</v>
      </c>
      <c r="AM202" s="21">
        <f>('Ratios Calculated fix'!AM202-'Ratios Calculated fix'!AM$428)/('Ratios Calculated fix'!AM$429-'Ratios Calculated fix'!AM$428)</f>
        <v>0.3106974312362587</v>
      </c>
      <c r="AN202" s="21">
        <f>('Ratios Calculated fix'!AN202-'Ratios Calculated fix'!AN$428)/('Ratios Calculated fix'!AN$429-'Ratios Calculated fix'!AN$428)</f>
        <v>0.27386304106030507</v>
      </c>
      <c r="AO202" s="21">
        <f>('Ratios Calculated fix'!AO202-'Ratios Calculated fix'!AO$428)/('Ratios Calculated fix'!AO$429-'Ratios Calculated fix'!AO$428)</f>
        <v>0.14568284607284829</v>
      </c>
      <c r="AP202" s="21">
        <f>('Ratios Calculated fix'!AP202-'Ratios Calculated fix'!AP$428)/('Ratios Calculated fix'!AP$429-'Ratios Calculated fix'!AP$428)</f>
        <v>0.57441666831300364</v>
      </c>
      <c r="AQ202" s="21">
        <f>('Ratios Calculated fix'!AQ202-'Ratios Calculated fix'!AQ$428)/('Ratios Calculated fix'!AQ$429-'Ratios Calculated fix'!AQ$428)</f>
        <v>0.6066338995023145</v>
      </c>
      <c r="AR202" s="21">
        <f>('Ratios Calculated fix'!AR202-'Ratios Calculated fix'!AR$428)/('Ratios Calculated fix'!AR$429-'Ratios Calculated fix'!AR$428)</f>
        <v>0.33838739776384752</v>
      </c>
      <c r="AS202" s="21">
        <f>('Ratios Calculated fix'!AS202-'Ratios Calculated fix'!AS$428)/('Ratios Calculated fix'!AS$429-'Ratios Calculated fix'!AS$428)</f>
        <v>0.58183089628854168</v>
      </c>
      <c r="AT202" s="21">
        <f>('Ratios Calculated fix'!AT202-'Ratios Calculated fix'!AT$428)/('Ratios Calculated fix'!AT$429-'Ratios Calculated fix'!AT$428)</f>
        <v>0.44324172142625662</v>
      </c>
      <c r="AU202" s="21">
        <f>('Ratios Calculated fix'!AU202-'Ratios Calculated fix'!AU$428)/('Ratios Calculated fix'!AU$429-'Ratios Calculated fix'!AU$428)</f>
        <v>0.71003427430294697</v>
      </c>
      <c r="AV202" s="21" t="e">
        <f>('Ratios Calculated fix'!AV202-'Ratios Calculated fix'!AV$428)/('Ratios Calculated fix'!AV$429-'Ratios Calculated fix'!AV$428)</f>
        <v>#DIV/0!</v>
      </c>
      <c r="AW202" s="21" t="e">
        <f>('Ratios Calculated fix'!AW202-'Ratios Calculated fix'!AW$428)/('Ratios Calculated fix'!AW$429-'Ratios Calculated fix'!AW$428)</f>
        <v>#DIV/0!</v>
      </c>
      <c r="AX202" s="21" t="e">
        <f>('Ratios Calculated fix'!AX202-'Ratios Calculated fix'!AX$428)/('Ratios Calculated fix'!AX$429-'Ratios Calculated fix'!AX$428)</f>
        <v>#DIV/0!</v>
      </c>
      <c r="AY202" s="21">
        <f>('Ratios Calculated fix'!AY202-'Ratios Calculated fix'!AY$428)/('Ratios Calculated fix'!AY$429-'Ratios Calculated fix'!AY$428)</f>
        <v>0.2295184436968358</v>
      </c>
      <c r="AZ202" s="21">
        <f>('Ratios Calculated fix'!AZ202-'Ratios Calculated fix'!AZ$428)/('Ratios Calculated fix'!AZ$429-'Ratios Calculated fix'!AZ$428)</f>
        <v>0.74808861204632593</v>
      </c>
      <c r="BA202" s="21">
        <f>('Ratios Calculated fix'!BA202-'Ratios Calculated fix'!BA$428)/('Ratios Calculated fix'!BA$429-'Ratios Calculated fix'!BA$428)</f>
        <v>0.74406876354004259</v>
      </c>
      <c r="BB202" s="21" t="e">
        <f>('Ratios Calculated fix'!BB202-'Ratios Calculated fix'!BB$428)/('Ratios Calculated fix'!BB$429-'Ratios Calculated fix'!BB$428)</f>
        <v>#DIV/0!</v>
      </c>
      <c r="BC202" s="21">
        <f>('Ratios Calculated fix'!BC202-'Ratios Calculated fix'!BC$428)/('Ratios Calculated fix'!BC$429-'Ratios Calculated fix'!BC$428)</f>
        <v>0.26739467971957465</v>
      </c>
    </row>
    <row r="203" spans="1:55" x14ac:dyDescent="0.2">
      <c r="A203" s="3" t="s">
        <v>658</v>
      </c>
      <c r="B203" s="3" t="s">
        <v>659</v>
      </c>
      <c r="C203" s="3" t="s">
        <v>59</v>
      </c>
      <c r="D203" s="3">
        <v>378169</v>
      </c>
      <c r="E203" s="3" t="s">
        <v>16</v>
      </c>
      <c r="F203" s="3">
        <v>2019</v>
      </c>
      <c r="G203" s="3" t="s">
        <v>17</v>
      </c>
      <c r="H203" s="4">
        <v>43830</v>
      </c>
      <c r="I203" s="4">
        <v>43893</v>
      </c>
      <c r="J203" s="4">
        <v>43893</v>
      </c>
      <c r="K203" s="5">
        <v>112006000</v>
      </c>
      <c r="L203" s="5">
        <v>113474000</v>
      </c>
      <c r="M203" s="3" t="s">
        <v>660</v>
      </c>
      <c r="N203" s="20">
        <f>('Ratios Calculated fix'!N203-'Ratios Calculated fix'!N$428)/('Ratios Calculated fix'!N$429-'Ratios Calculated fix'!N$428)</f>
        <v>7.7628672242348554E-2</v>
      </c>
      <c r="O203" s="21">
        <f>('Ratios Calculated fix'!O203-'Ratios Calculated fix'!O$428)/('Ratios Calculated fix'!O$429-'Ratios Calculated fix'!O$428)</f>
        <v>5.0819125090166631E-2</v>
      </c>
      <c r="P203" s="21">
        <f>('Ratios Calculated fix'!P203-'Ratios Calculated fix'!P$428)/('Ratios Calculated fix'!P$429-'Ratios Calculated fix'!P$428)</f>
        <v>4.3156284510483638E-2</v>
      </c>
      <c r="Q203" s="21">
        <f>('Ratios Calculated fix'!Q203-'Ratios Calculated fix'!Q$428)/('Ratios Calculated fix'!Q$429-'Ratios Calculated fix'!Q$428)</f>
        <v>0.26326782956691608</v>
      </c>
      <c r="R203" s="21">
        <f>('Ratios Calculated fix'!R203-'Ratios Calculated fix'!R$428)/('Ratios Calculated fix'!R$429-'Ratios Calculated fix'!R$428)</f>
        <v>9.4563602296041202E-2</v>
      </c>
      <c r="S203" s="21">
        <f>('Ratios Calculated fix'!S203-'Ratios Calculated fix'!S$428)/('Ratios Calculated fix'!S$429-'Ratios Calculated fix'!S$428)</f>
        <v>2.1970927189669757E-3</v>
      </c>
      <c r="T203" s="21">
        <f>('Ratios Calculated fix'!T203-'Ratios Calculated fix'!T$428)/('Ratios Calculated fix'!T$429-'Ratios Calculated fix'!T$428)</f>
        <v>9.5136803836494283E-2</v>
      </c>
      <c r="U203" s="21">
        <f>('Ratios Calculated fix'!U203-'Ratios Calculated fix'!U$428)/('Ratios Calculated fix'!U$429-'Ratios Calculated fix'!U$428)</f>
        <v>0.65338158913929534</v>
      </c>
      <c r="V203" s="21">
        <f>('Ratios Calculated fix'!V203-'Ratios Calculated fix'!V$428)/('Ratios Calculated fix'!V$429-'Ratios Calculated fix'!V$428)</f>
        <v>0.48879156442462529</v>
      </c>
      <c r="W203" s="21">
        <f>('Ratios Calculated fix'!W203-'Ratios Calculated fix'!W$428)/('Ratios Calculated fix'!W$429-'Ratios Calculated fix'!W$428)</f>
        <v>0.63562142043165171</v>
      </c>
      <c r="X203" s="21">
        <f>('Ratios Calculated fix'!X203-'Ratios Calculated fix'!X$428)/('Ratios Calculated fix'!X$429-'Ratios Calculated fix'!X$428)</f>
        <v>0.33205909610556061</v>
      </c>
      <c r="Y203" s="21">
        <f>('Ratios Calculated fix'!Y203-'Ratios Calculated fix'!Y$428)/('Ratios Calculated fix'!Y$429-'Ratios Calculated fix'!Y$428)</f>
        <v>0.47803946489171356</v>
      </c>
      <c r="Z203" s="21">
        <f>('Ratios Calculated fix'!Z203-'Ratios Calculated fix'!Z$428)/('Ratios Calculated fix'!Z$429-'Ratios Calculated fix'!Z$428)</f>
        <v>0.66794090389443939</v>
      </c>
      <c r="AA203" s="21">
        <f>('Ratios Calculated fix'!AA203-'Ratios Calculated fix'!AA$428)/('Ratios Calculated fix'!AA$429-'Ratios Calculated fix'!AA$428)</f>
        <v>0.40809363253742753</v>
      </c>
      <c r="AB203" s="21">
        <f>('Ratios Calculated fix'!AB203-'Ratios Calculated fix'!AB$428)/('Ratios Calculated fix'!AB$429-'Ratios Calculated fix'!AB$428)</f>
        <v>0.87125052937145231</v>
      </c>
      <c r="AC203" s="21">
        <f>('Ratios Calculated fix'!AC203-'Ratios Calculated fix'!AC$428)/('Ratios Calculated fix'!AC$429-'Ratios Calculated fix'!AC$428)</f>
        <v>0.41788444346954517</v>
      </c>
      <c r="AD203" s="21">
        <f>('Ratios Calculated fix'!AD203-'Ratios Calculated fix'!AD$428)/('Ratios Calculated fix'!AD$429-'Ratios Calculated fix'!AD$428)</f>
        <v>0.43720396086400698</v>
      </c>
      <c r="AE203" s="21">
        <f>('Ratios Calculated fix'!AE203-'Ratios Calculated fix'!AE$428)/('Ratios Calculated fix'!AE$429-'Ratios Calculated fix'!AE$428)</f>
        <v>0.49709146131919274</v>
      </c>
      <c r="AF203" s="21">
        <f>('Ratios Calculated fix'!AF203-'Ratios Calculated fix'!AF$428)/('Ratios Calculated fix'!AF$429-'Ratios Calculated fix'!AF$428)</f>
        <v>0.39103068617075071</v>
      </c>
      <c r="AG203" s="21" t="e">
        <f>('Ratios Calculated fix'!AG203-'Ratios Calculated fix'!AG$428)/('Ratios Calculated fix'!AG$429-'Ratios Calculated fix'!AG$428)</f>
        <v>#DIV/0!</v>
      </c>
      <c r="AH203" s="21" t="e">
        <f>('Ratios Calculated fix'!AH203-'Ratios Calculated fix'!AH$428)/('Ratios Calculated fix'!AH$429-'Ratios Calculated fix'!AH$428)</f>
        <v>#DIV/0!</v>
      </c>
      <c r="AI203" s="21">
        <f>('Ratios Calculated fix'!AI203-'Ratios Calculated fix'!AI$428)/('Ratios Calculated fix'!AI$429-'Ratios Calculated fix'!AI$428)</f>
        <v>0.98635908125942728</v>
      </c>
      <c r="AJ203" s="21">
        <f>('Ratios Calculated fix'!AJ203-'Ratios Calculated fix'!AJ$428)/('Ratios Calculated fix'!AJ$429-'Ratios Calculated fix'!AJ$428)</f>
        <v>0.12339142219094311</v>
      </c>
      <c r="AK203" s="21" t="e">
        <f>('Ratios Calculated fix'!AK203-'Ratios Calculated fix'!AK$428)/('Ratios Calculated fix'!AK$429-'Ratios Calculated fix'!AK$428)</f>
        <v>#DIV/0!</v>
      </c>
      <c r="AL203" s="21" t="e">
        <f>('Ratios Calculated fix'!AL203-'Ratios Calculated fix'!AL$428)/('Ratios Calculated fix'!AL$429-'Ratios Calculated fix'!AL$428)</f>
        <v>#DIV/0!</v>
      </c>
      <c r="AM203" s="21">
        <f>('Ratios Calculated fix'!AM203-'Ratios Calculated fix'!AM$428)/('Ratios Calculated fix'!AM$429-'Ratios Calculated fix'!AM$428)</f>
        <v>0.31056643172046666</v>
      </c>
      <c r="AN203" s="21">
        <f>('Ratios Calculated fix'!AN203-'Ratios Calculated fix'!AN$428)/('Ratios Calculated fix'!AN$429-'Ratios Calculated fix'!AN$428)</f>
        <v>0.27643783869153643</v>
      </c>
      <c r="AO203" s="21">
        <f>('Ratios Calculated fix'!AO203-'Ratios Calculated fix'!AO$428)/('Ratios Calculated fix'!AO$429-'Ratios Calculated fix'!AO$428)</f>
        <v>0.16112321038718816</v>
      </c>
      <c r="AP203" s="21">
        <f>('Ratios Calculated fix'!AP203-'Ratios Calculated fix'!AP$428)/('Ratios Calculated fix'!AP$429-'Ratios Calculated fix'!AP$428)</f>
        <v>0.57398828882479291</v>
      </c>
      <c r="AQ203" s="21">
        <f>('Ratios Calculated fix'!AQ203-'Ratios Calculated fix'!AQ$428)/('Ratios Calculated fix'!AQ$429-'Ratios Calculated fix'!AQ$428)</f>
        <v>0.54766913264858741</v>
      </c>
      <c r="AR203" s="21">
        <f>('Ratios Calculated fix'!AR203-'Ratios Calculated fix'!AR$428)/('Ratios Calculated fix'!AR$429-'Ratios Calculated fix'!AR$428)</f>
        <v>0.2649323839578675</v>
      </c>
      <c r="AS203" s="21">
        <f>('Ratios Calculated fix'!AS203-'Ratios Calculated fix'!AS$428)/('Ratios Calculated fix'!AS$429-'Ratios Calculated fix'!AS$428)</f>
        <v>0.60454014907807696</v>
      </c>
      <c r="AT203" s="21">
        <f>('Ratios Calculated fix'!AT203-'Ratios Calculated fix'!AT$428)/('Ratios Calculated fix'!AT$429-'Ratios Calculated fix'!AT$428)</f>
        <v>0.35843672306359414</v>
      </c>
      <c r="AU203" s="21">
        <f>('Ratios Calculated fix'!AU203-'Ratios Calculated fix'!AU$428)/('Ratios Calculated fix'!AU$429-'Ratios Calculated fix'!AU$428)</f>
        <v>0.62309308925725582</v>
      </c>
      <c r="AV203" s="21" t="e">
        <f>('Ratios Calculated fix'!AV203-'Ratios Calculated fix'!AV$428)/('Ratios Calculated fix'!AV$429-'Ratios Calculated fix'!AV$428)</f>
        <v>#DIV/0!</v>
      </c>
      <c r="AW203" s="21" t="e">
        <f>('Ratios Calculated fix'!AW203-'Ratios Calculated fix'!AW$428)/('Ratios Calculated fix'!AW$429-'Ratios Calculated fix'!AW$428)</f>
        <v>#DIV/0!</v>
      </c>
      <c r="AX203" s="21" t="e">
        <f>('Ratios Calculated fix'!AX203-'Ratios Calculated fix'!AX$428)/('Ratios Calculated fix'!AX$429-'Ratios Calculated fix'!AX$428)</f>
        <v>#DIV/0!</v>
      </c>
      <c r="AY203" s="21">
        <f>('Ratios Calculated fix'!AY203-'Ratios Calculated fix'!AY$428)/('Ratios Calculated fix'!AY$429-'Ratios Calculated fix'!AY$428)</f>
        <v>0.24866147667700306</v>
      </c>
      <c r="AZ203" s="21">
        <f>('Ratios Calculated fix'!AZ203-'Ratios Calculated fix'!AZ$428)/('Ratios Calculated fix'!AZ$429-'Ratios Calculated fix'!AZ$428)</f>
        <v>0.76149110271139719</v>
      </c>
      <c r="BA203" s="21">
        <f>('Ratios Calculated fix'!BA203-'Ratios Calculated fix'!BA$428)/('Ratios Calculated fix'!BA$429-'Ratios Calculated fix'!BA$428)</f>
        <v>0.7432752605227092</v>
      </c>
      <c r="BB203" s="21" t="e">
        <f>('Ratios Calculated fix'!BB203-'Ratios Calculated fix'!BB$428)/('Ratios Calculated fix'!BB$429-'Ratios Calculated fix'!BB$428)</f>
        <v>#DIV/0!</v>
      </c>
      <c r="BC203" s="21">
        <f>('Ratios Calculated fix'!BC203-'Ratios Calculated fix'!BC$428)/('Ratios Calculated fix'!BC$429-'Ratios Calculated fix'!BC$428)</f>
        <v>0.25783304841818439</v>
      </c>
    </row>
    <row r="204" spans="1:55" x14ac:dyDescent="0.2">
      <c r="A204" s="3" t="s">
        <v>640</v>
      </c>
      <c r="B204" s="3" t="s">
        <v>641</v>
      </c>
      <c r="C204" s="3" t="s">
        <v>24</v>
      </c>
      <c r="D204" s="3">
        <v>86933</v>
      </c>
      <c r="E204" s="3" t="s">
        <v>16</v>
      </c>
      <c r="F204" s="3">
        <v>2019</v>
      </c>
      <c r="G204" s="3" t="s">
        <v>17</v>
      </c>
      <c r="H204" s="4">
        <v>43830</v>
      </c>
      <c r="I204" s="4">
        <v>43872</v>
      </c>
      <c r="J204" s="4">
        <v>43872</v>
      </c>
      <c r="K204" s="5">
        <v>147000000</v>
      </c>
      <c r="L204" s="5">
        <v>150000000</v>
      </c>
      <c r="M204" s="3" t="s">
        <v>642</v>
      </c>
      <c r="N204" s="20">
        <f>('Ratios Calculated fix'!N204-'Ratios Calculated fix'!N$428)/('Ratios Calculated fix'!N$429-'Ratios Calculated fix'!N$428)</f>
        <v>0.12610875205865643</v>
      </c>
      <c r="O204" s="21">
        <f>('Ratios Calculated fix'!O204-'Ratios Calculated fix'!O$428)/('Ratios Calculated fix'!O$429-'Ratios Calculated fix'!O$428)</f>
        <v>0.1119427990088466</v>
      </c>
      <c r="P204" s="21">
        <f>('Ratios Calculated fix'!P204-'Ratios Calculated fix'!P$428)/('Ratios Calculated fix'!P$429-'Ratios Calculated fix'!P$428)</f>
        <v>0.25919445838314359</v>
      </c>
      <c r="Q204" s="21">
        <f>('Ratios Calculated fix'!Q204-'Ratios Calculated fix'!Q$428)/('Ratios Calculated fix'!Q$429-'Ratios Calculated fix'!Q$428)</f>
        <v>0.26010053990448201</v>
      </c>
      <c r="R204" s="21">
        <f>('Ratios Calculated fix'!R204-'Ratios Calculated fix'!R$428)/('Ratios Calculated fix'!R$429-'Ratios Calculated fix'!R$428)</f>
        <v>6.0158843644511864E-2</v>
      </c>
      <c r="S204" s="21">
        <f>('Ratios Calculated fix'!S204-'Ratios Calculated fix'!S$428)/('Ratios Calculated fix'!S$429-'Ratios Calculated fix'!S$428)</f>
        <v>2.759201130146998E-3</v>
      </c>
      <c r="T204" s="21">
        <f>('Ratios Calculated fix'!T204-'Ratios Calculated fix'!T$428)/('Ratios Calculated fix'!T$429-'Ratios Calculated fix'!T$428)</f>
        <v>6.0271892695182433E-2</v>
      </c>
      <c r="U204" s="21">
        <f>('Ratios Calculated fix'!U204-'Ratios Calculated fix'!U$428)/('Ratios Calculated fix'!U$429-'Ratios Calculated fix'!U$428)</f>
        <v>0.64582592763366853</v>
      </c>
      <c r="V204" s="21">
        <f>('Ratios Calculated fix'!V204-'Ratios Calculated fix'!V$428)/('Ratios Calculated fix'!V$429-'Ratios Calculated fix'!V$428)</f>
        <v>0.4886928626444802</v>
      </c>
      <c r="W204" s="21">
        <f>('Ratios Calculated fix'!W204-'Ratios Calculated fix'!W$428)/('Ratios Calculated fix'!W$429-'Ratios Calculated fix'!W$428)</f>
        <v>0.62767664170737347</v>
      </c>
      <c r="X204" s="21">
        <f>('Ratios Calculated fix'!X204-'Ratios Calculated fix'!X$428)/('Ratios Calculated fix'!X$429-'Ratios Calculated fix'!X$428)</f>
        <v>0.45807556034083907</v>
      </c>
      <c r="Y204" s="21">
        <f>('Ratios Calculated fix'!Y204-'Ratios Calculated fix'!Y$428)/('Ratios Calculated fix'!Y$429-'Ratios Calculated fix'!Y$428)</f>
        <v>0.49320229364836987</v>
      </c>
      <c r="Z204" s="21">
        <f>('Ratios Calculated fix'!Z204-'Ratios Calculated fix'!Z$428)/('Ratios Calculated fix'!Z$429-'Ratios Calculated fix'!Z$428)</f>
        <v>0.54192443965916093</v>
      </c>
      <c r="AA204" s="21">
        <f>('Ratios Calculated fix'!AA204-'Ratios Calculated fix'!AA$428)/('Ratios Calculated fix'!AA$429-'Ratios Calculated fix'!AA$428)</f>
        <v>0.23804914313966999</v>
      </c>
      <c r="AB204" s="21">
        <f>('Ratios Calculated fix'!AB204-'Ratios Calculated fix'!AB$428)/('Ratios Calculated fix'!AB$429-'Ratios Calculated fix'!AB$428)</f>
        <v>0.91855759498118783</v>
      </c>
      <c r="AC204" s="21">
        <f>('Ratios Calculated fix'!AC204-'Ratios Calculated fix'!AC$428)/('Ratios Calculated fix'!AC$429-'Ratios Calculated fix'!AC$428)</f>
        <v>0.65322355901644835</v>
      </c>
      <c r="AD204" s="21">
        <f>('Ratios Calculated fix'!AD204-'Ratios Calculated fix'!AD$428)/('Ratios Calculated fix'!AD$429-'Ratios Calculated fix'!AD$428)</f>
        <v>0.4754470361613829</v>
      </c>
      <c r="AE204" s="21">
        <f>('Ratios Calculated fix'!AE204-'Ratios Calculated fix'!AE$428)/('Ratios Calculated fix'!AE$429-'Ratios Calculated fix'!AE$428)</f>
        <v>0.54057301200630037</v>
      </c>
      <c r="AF204" s="21">
        <f>('Ratios Calculated fix'!AF204-'Ratios Calculated fix'!AF$428)/('Ratios Calculated fix'!AF$429-'Ratios Calculated fix'!AF$428)</f>
        <v>0.44470913541798562</v>
      </c>
      <c r="AG204" s="21" t="e">
        <f>('Ratios Calculated fix'!AG204-'Ratios Calculated fix'!AG$428)/('Ratios Calculated fix'!AG$429-'Ratios Calculated fix'!AG$428)</f>
        <v>#DIV/0!</v>
      </c>
      <c r="AH204" s="21" t="e">
        <f>('Ratios Calculated fix'!AH204-'Ratios Calculated fix'!AH$428)/('Ratios Calculated fix'!AH$429-'Ratios Calculated fix'!AH$428)</f>
        <v>#DIV/0!</v>
      </c>
      <c r="AI204" s="21">
        <f>('Ratios Calculated fix'!AI204-'Ratios Calculated fix'!AI$428)/('Ratios Calculated fix'!AI$429-'Ratios Calculated fix'!AI$428)</f>
        <v>0.98623436646580021</v>
      </c>
      <c r="AJ204" s="21">
        <f>('Ratios Calculated fix'!AJ204-'Ratios Calculated fix'!AJ$428)/('Ratios Calculated fix'!AJ$429-'Ratios Calculated fix'!AJ$428)</f>
        <v>0.22160621016966048</v>
      </c>
      <c r="AK204" s="21" t="e">
        <f>('Ratios Calculated fix'!AK204-'Ratios Calculated fix'!AK$428)/('Ratios Calculated fix'!AK$429-'Ratios Calculated fix'!AK$428)</f>
        <v>#DIV/0!</v>
      </c>
      <c r="AL204" s="21" t="e">
        <f>('Ratios Calculated fix'!AL204-'Ratios Calculated fix'!AL$428)/('Ratios Calculated fix'!AL$429-'Ratios Calculated fix'!AL$428)</f>
        <v>#DIV/0!</v>
      </c>
      <c r="AM204" s="21">
        <f>('Ratios Calculated fix'!AM204-'Ratios Calculated fix'!AM$428)/('Ratios Calculated fix'!AM$429-'Ratios Calculated fix'!AM$428)</f>
        <v>0.31299629393075412</v>
      </c>
      <c r="AN204" s="21">
        <f>('Ratios Calculated fix'!AN204-'Ratios Calculated fix'!AN$428)/('Ratios Calculated fix'!AN$429-'Ratios Calculated fix'!AN$428)</f>
        <v>0.27294348295465853</v>
      </c>
      <c r="AO204" s="21">
        <f>('Ratios Calculated fix'!AO204-'Ratios Calculated fix'!AO$428)/('Ratios Calculated fix'!AO$429-'Ratios Calculated fix'!AO$428)</f>
        <v>0.11086208610509085</v>
      </c>
      <c r="AP204" s="21">
        <f>('Ratios Calculated fix'!AP204-'Ratios Calculated fix'!AP$428)/('Ratios Calculated fix'!AP$429-'Ratios Calculated fix'!AP$428)</f>
        <v>0.57258321080396868</v>
      </c>
      <c r="AQ204" s="21">
        <f>('Ratios Calculated fix'!AQ204-'Ratios Calculated fix'!AQ$428)/('Ratios Calculated fix'!AQ$429-'Ratios Calculated fix'!AQ$428)</f>
        <v>0.67232606318804855</v>
      </c>
      <c r="AR204" s="21">
        <f>('Ratios Calculated fix'!AR204-'Ratios Calculated fix'!AR$428)/('Ratios Calculated fix'!AR$429-'Ratios Calculated fix'!AR$428)</f>
        <v>0.46580405232412203</v>
      </c>
      <c r="AS204" s="21">
        <f>('Ratios Calculated fix'!AS204-'Ratios Calculated fix'!AS$428)/('Ratios Calculated fix'!AS$429-'Ratios Calculated fix'!AS$428)</f>
        <v>0.5938016363794284</v>
      </c>
      <c r="AT204" s="21">
        <f>('Ratios Calculated fix'!AT204-'Ratios Calculated fix'!AT$428)/('Ratios Calculated fix'!AT$429-'Ratios Calculated fix'!AT$428)</f>
        <v>0.52168163377051158</v>
      </c>
      <c r="AU204" s="21">
        <f>('Ratios Calculated fix'!AU204-'Ratios Calculated fix'!AU$428)/('Ratios Calculated fix'!AU$429-'Ratios Calculated fix'!AU$428)</f>
        <v>0.69495595192185045</v>
      </c>
      <c r="AV204" s="21" t="e">
        <f>('Ratios Calculated fix'!AV204-'Ratios Calculated fix'!AV$428)/('Ratios Calculated fix'!AV$429-'Ratios Calculated fix'!AV$428)</f>
        <v>#DIV/0!</v>
      </c>
      <c r="AW204" s="21" t="e">
        <f>('Ratios Calculated fix'!AW204-'Ratios Calculated fix'!AW$428)/('Ratios Calculated fix'!AW$429-'Ratios Calculated fix'!AW$428)</f>
        <v>#DIV/0!</v>
      </c>
      <c r="AX204" s="21" t="e">
        <f>('Ratios Calculated fix'!AX204-'Ratios Calculated fix'!AX$428)/('Ratios Calculated fix'!AX$429-'Ratios Calculated fix'!AX$428)</f>
        <v>#DIV/0!</v>
      </c>
      <c r="AY204" s="21">
        <f>('Ratios Calculated fix'!AY204-'Ratios Calculated fix'!AY$428)/('Ratios Calculated fix'!AY$429-'Ratios Calculated fix'!AY$428)</f>
        <v>0.23392216718234601</v>
      </c>
      <c r="AZ204" s="21">
        <f>('Ratios Calculated fix'!AZ204-'Ratios Calculated fix'!AZ$428)/('Ratios Calculated fix'!AZ$429-'Ratios Calculated fix'!AZ$428)</f>
        <v>0.72032536893640831</v>
      </c>
      <c r="BA204" s="21">
        <f>('Ratios Calculated fix'!BA204-'Ratios Calculated fix'!BA$428)/('Ratios Calculated fix'!BA$429-'Ratios Calculated fix'!BA$428)</f>
        <v>0.74386360922054373</v>
      </c>
      <c r="BB204" s="21" t="e">
        <f>('Ratios Calculated fix'!BB204-'Ratios Calculated fix'!BB$428)/('Ratios Calculated fix'!BB$429-'Ratios Calculated fix'!BB$428)</f>
        <v>#DIV/0!</v>
      </c>
      <c r="BC204" s="21">
        <f>('Ratios Calculated fix'!BC204-'Ratios Calculated fix'!BC$428)/('Ratios Calculated fix'!BC$429-'Ratios Calculated fix'!BC$428)</f>
        <v>0.24536562511159155</v>
      </c>
    </row>
    <row r="205" spans="1:55" x14ac:dyDescent="0.2">
      <c r="A205" s="3" t="s">
        <v>643</v>
      </c>
      <c r="B205" s="3" t="s">
        <v>644</v>
      </c>
      <c r="C205" s="3" t="s">
        <v>24</v>
      </c>
      <c r="D205" s="3">
        <v>671924</v>
      </c>
      <c r="E205" s="3" t="s">
        <v>16</v>
      </c>
      <c r="F205" s="3">
        <v>2019</v>
      </c>
      <c r="G205" s="3" t="s">
        <v>17</v>
      </c>
      <c r="H205" s="4">
        <v>43830</v>
      </c>
      <c r="I205" s="4">
        <v>43874</v>
      </c>
      <c r="J205" s="4">
        <v>43874</v>
      </c>
      <c r="K205" s="5">
        <v>215768000</v>
      </c>
      <c r="L205" s="5">
        <v>218293000</v>
      </c>
      <c r="M205" s="3" t="s">
        <v>645</v>
      </c>
      <c r="N205" s="20">
        <f>('Ratios Calculated fix'!N205-'Ratios Calculated fix'!N$428)/('Ratios Calculated fix'!N$429-'Ratios Calculated fix'!N$428)</f>
        <v>0.12655535214172636</v>
      </c>
      <c r="O205" s="21">
        <f>('Ratios Calculated fix'!O205-'Ratios Calculated fix'!O$428)/('Ratios Calculated fix'!O$429-'Ratios Calculated fix'!O$428)</f>
        <v>0.12600737836222992</v>
      </c>
      <c r="P205" s="21">
        <f>('Ratios Calculated fix'!P205-'Ratios Calculated fix'!P$428)/('Ratios Calculated fix'!P$429-'Ratios Calculated fix'!P$428)</f>
        <v>0.28086761787175035</v>
      </c>
      <c r="Q205" s="21">
        <f>('Ratios Calculated fix'!Q205-'Ratios Calculated fix'!Q$428)/('Ratios Calculated fix'!Q$429-'Ratios Calculated fix'!Q$428)</f>
        <v>0.25890736292766353</v>
      </c>
      <c r="R205" s="21">
        <f>('Ratios Calculated fix'!R205-'Ratios Calculated fix'!R$428)/('Ratios Calculated fix'!R$429-'Ratios Calculated fix'!R$428)</f>
        <v>2.7655112723433124E-3</v>
      </c>
      <c r="S205" s="21">
        <f>('Ratios Calculated fix'!S205-'Ratios Calculated fix'!S$428)/('Ratios Calculated fix'!S$429-'Ratios Calculated fix'!S$428)</f>
        <v>4.6572219657047701E-3</v>
      </c>
      <c r="T205" s="21">
        <f>('Ratios Calculated fix'!T205-'Ratios Calculated fix'!T$428)/('Ratios Calculated fix'!T$429-'Ratios Calculated fix'!T$428)</f>
        <v>1.9334705480271834E-3</v>
      </c>
      <c r="U205" s="21">
        <f>('Ratios Calculated fix'!U205-'Ratios Calculated fix'!U$428)/('Ratios Calculated fix'!U$429-'Ratios Calculated fix'!U$428)</f>
        <v>0.64068867847493416</v>
      </c>
      <c r="V205" s="21">
        <f>('Ratios Calculated fix'!V205-'Ratios Calculated fix'!V$428)/('Ratios Calculated fix'!V$429-'Ratios Calculated fix'!V$428)</f>
        <v>0.48884515846976639</v>
      </c>
      <c r="W205" s="21">
        <f>('Ratios Calculated fix'!W205-'Ratios Calculated fix'!W$428)/('Ratios Calculated fix'!W$429-'Ratios Calculated fix'!W$428)</f>
        <v>0.62225133738759231</v>
      </c>
      <c r="X205" s="21">
        <f>('Ratios Calculated fix'!X205-'Ratios Calculated fix'!X$428)/('Ratios Calculated fix'!X$429-'Ratios Calculated fix'!X$428)</f>
        <v>0.52879289519946127</v>
      </c>
      <c r="Y205" s="21">
        <f>('Ratios Calculated fix'!Y205-'Ratios Calculated fix'!Y$428)/('Ratios Calculated fix'!Y$429-'Ratios Calculated fix'!Y$428)</f>
        <v>0.51235774719041827</v>
      </c>
      <c r="Z205" s="21">
        <f>('Ratios Calculated fix'!Z205-'Ratios Calculated fix'!Z$428)/('Ratios Calculated fix'!Z$429-'Ratios Calculated fix'!Z$428)</f>
        <v>0.47120710480053868</v>
      </c>
      <c r="AA205" s="21">
        <f>('Ratios Calculated fix'!AA205-'Ratios Calculated fix'!AA$428)/('Ratios Calculated fix'!AA$429-'Ratios Calculated fix'!AA$428)</f>
        <v>0.10967942645907984</v>
      </c>
      <c r="AB205" s="21">
        <f>('Ratios Calculated fix'!AB205-'Ratios Calculated fix'!AB$428)/('Ratios Calculated fix'!AB$429-'Ratios Calculated fix'!AB$428)</f>
        <v>0.9529161056345189</v>
      </c>
      <c r="AC205" s="21">
        <f>('Ratios Calculated fix'!AC205-'Ratios Calculated fix'!AC$428)/('Ratios Calculated fix'!AC$429-'Ratios Calculated fix'!AC$428)</f>
        <v>0.94668036864659033</v>
      </c>
      <c r="AD205" s="21">
        <f>('Ratios Calculated fix'!AD205-'Ratios Calculated fix'!AD$428)/('Ratios Calculated fix'!AD$429-'Ratios Calculated fix'!AD$428)</f>
        <v>0.18474113514391416</v>
      </c>
      <c r="AE205" s="21">
        <f>('Ratios Calculated fix'!AE205-'Ratios Calculated fix'!AE$428)/('Ratios Calculated fix'!AE$429-'Ratios Calculated fix'!AE$428)</f>
        <v>0.21004668085113631</v>
      </c>
      <c r="AF205" s="21">
        <f>('Ratios Calculated fix'!AF205-'Ratios Calculated fix'!AF$428)/('Ratios Calculated fix'!AF$429-'Ratios Calculated fix'!AF$428)</f>
        <v>0.30273810557322411</v>
      </c>
      <c r="AG205" s="21" t="e">
        <f>('Ratios Calculated fix'!AG205-'Ratios Calculated fix'!AG$428)/('Ratios Calculated fix'!AG$429-'Ratios Calculated fix'!AG$428)</f>
        <v>#DIV/0!</v>
      </c>
      <c r="AH205" s="21" t="e">
        <f>('Ratios Calculated fix'!AH205-'Ratios Calculated fix'!AH$428)/('Ratios Calculated fix'!AH$429-'Ratios Calculated fix'!AH$428)</f>
        <v>#DIV/0!</v>
      </c>
      <c r="AI205" s="21">
        <f>('Ratios Calculated fix'!AI205-'Ratios Calculated fix'!AI$428)/('Ratios Calculated fix'!AI$429-'Ratios Calculated fix'!AI$428)</f>
        <v>0.9764701057593872</v>
      </c>
      <c r="AJ205" s="21">
        <f>('Ratios Calculated fix'!AJ205-'Ratios Calculated fix'!AJ$428)/('Ratios Calculated fix'!AJ$429-'Ratios Calculated fix'!AJ$428)</f>
        <v>1.1675911362279879E-2</v>
      </c>
      <c r="AK205" s="21" t="e">
        <f>('Ratios Calculated fix'!AK205-'Ratios Calculated fix'!AK$428)/('Ratios Calculated fix'!AK$429-'Ratios Calculated fix'!AK$428)</f>
        <v>#DIV/0!</v>
      </c>
      <c r="AL205" s="21" t="e">
        <f>('Ratios Calculated fix'!AL205-'Ratios Calculated fix'!AL$428)/('Ratios Calculated fix'!AL$429-'Ratios Calculated fix'!AL$428)</f>
        <v>#DIV/0!</v>
      </c>
      <c r="AM205" s="21">
        <f>('Ratios Calculated fix'!AM205-'Ratios Calculated fix'!AM$428)/('Ratios Calculated fix'!AM$429-'Ratios Calculated fix'!AM$428)</f>
        <v>0.29773398059088069</v>
      </c>
      <c r="AN205" s="21">
        <f>('Ratios Calculated fix'!AN205-'Ratios Calculated fix'!AN$428)/('Ratios Calculated fix'!AN$429-'Ratios Calculated fix'!AN$428)</f>
        <v>0.27299239995274033</v>
      </c>
      <c r="AO205" s="21">
        <f>('Ratios Calculated fix'!AO205-'Ratios Calculated fix'!AO$428)/('Ratios Calculated fix'!AO$429-'Ratios Calculated fix'!AO$428)</f>
        <v>0.14436729412050744</v>
      </c>
      <c r="AP205" s="21">
        <f>('Ratios Calculated fix'!AP205-'Ratios Calculated fix'!AP$428)/('Ratios Calculated fix'!AP$429-'Ratios Calculated fix'!AP$428)</f>
        <v>0.57268435797241912</v>
      </c>
      <c r="AQ205" s="21">
        <f>('Ratios Calculated fix'!AQ205-'Ratios Calculated fix'!AQ$428)/('Ratios Calculated fix'!AQ$429-'Ratios Calculated fix'!AQ$428)</f>
        <v>0.20941534760768593</v>
      </c>
      <c r="AR205" s="21">
        <f>('Ratios Calculated fix'!AR205-'Ratios Calculated fix'!AR$428)/('Ratios Calculated fix'!AR$429-'Ratios Calculated fix'!AR$428)</f>
        <v>9.1252371752161499E-2</v>
      </c>
      <c r="AS205" s="21">
        <f>('Ratios Calculated fix'!AS205-'Ratios Calculated fix'!AS$428)/('Ratios Calculated fix'!AS$429-'Ratios Calculated fix'!AS$428)</f>
        <v>0.70095777538595505</v>
      </c>
      <c r="AT205" s="21">
        <f>('Ratios Calculated fix'!AT205-'Ratios Calculated fix'!AT$428)/('Ratios Calculated fix'!AT$429-'Ratios Calculated fix'!AT$428)</f>
        <v>0.10729002956734401</v>
      </c>
      <c r="AU205" s="21">
        <f>('Ratios Calculated fix'!AU205-'Ratios Calculated fix'!AU$428)/('Ratios Calculated fix'!AU$429-'Ratios Calculated fix'!AU$428)</f>
        <v>0.50161054157959684</v>
      </c>
      <c r="AV205" s="21" t="e">
        <f>('Ratios Calculated fix'!AV205-'Ratios Calculated fix'!AV$428)/('Ratios Calculated fix'!AV$429-'Ratios Calculated fix'!AV$428)</f>
        <v>#DIV/0!</v>
      </c>
      <c r="AW205" s="21" t="e">
        <f>('Ratios Calculated fix'!AW205-'Ratios Calculated fix'!AW$428)/('Ratios Calculated fix'!AW$429-'Ratios Calculated fix'!AW$428)</f>
        <v>#DIV/0!</v>
      </c>
      <c r="AX205" s="21" t="e">
        <f>('Ratios Calculated fix'!AX205-'Ratios Calculated fix'!AX$428)/('Ratios Calculated fix'!AX$429-'Ratios Calculated fix'!AX$428)</f>
        <v>#DIV/0!</v>
      </c>
      <c r="AY205" s="21">
        <f>('Ratios Calculated fix'!AY205-'Ratios Calculated fix'!AY$428)/('Ratios Calculated fix'!AY$429-'Ratios Calculated fix'!AY$428)</f>
        <v>0.19817686788898875</v>
      </c>
      <c r="AZ205" s="21">
        <f>('Ratios Calculated fix'!AZ205-'Ratios Calculated fix'!AZ$428)/('Ratios Calculated fix'!AZ$429-'Ratios Calculated fix'!AZ$428)</f>
        <v>0.790694701401355</v>
      </c>
      <c r="BA205" s="21">
        <f>('Ratios Calculated fix'!BA205-'Ratios Calculated fix'!BA$428)/('Ratios Calculated fix'!BA$429-'Ratios Calculated fix'!BA$428)</f>
        <v>0.74435525219808085</v>
      </c>
      <c r="BB205" s="21" t="e">
        <f>('Ratios Calculated fix'!BB205-'Ratios Calculated fix'!BB$428)/('Ratios Calculated fix'!BB$429-'Ratios Calculated fix'!BB$428)</f>
        <v>#DIV/0!</v>
      </c>
      <c r="BC205" s="21">
        <f>('Ratios Calculated fix'!BC205-'Ratios Calculated fix'!BC$428)/('Ratios Calculated fix'!BC$429-'Ratios Calculated fix'!BC$428)</f>
        <v>6.1568368147542053E-2</v>
      </c>
    </row>
    <row r="206" spans="1:55" x14ac:dyDescent="0.2">
      <c r="A206" s="3" t="s">
        <v>634</v>
      </c>
      <c r="B206" s="3" t="s">
        <v>635</v>
      </c>
      <c r="C206" s="3" t="s">
        <v>15</v>
      </c>
      <c r="D206" s="3">
        <v>330628</v>
      </c>
      <c r="E206" s="3" t="s">
        <v>16</v>
      </c>
      <c r="F206" s="3">
        <v>2019</v>
      </c>
      <c r="G206" s="3" t="s">
        <v>17</v>
      </c>
      <c r="H206" s="4">
        <v>43799</v>
      </c>
      <c r="I206" s="4">
        <v>43847</v>
      </c>
      <c r="J206" s="4">
        <v>43847</v>
      </c>
      <c r="K206" s="5">
        <v>398300000</v>
      </c>
      <c r="L206" s="5">
        <v>408600000</v>
      </c>
      <c r="M206" s="3" t="s">
        <v>636</v>
      </c>
      <c r="N206" s="20">
        <f>('Ratios Calculated fix'!N206-'Ratios Calculated fix'!N$428)/('Ratios Calculated fix'!N$429-'Ratios Calculated fix'!N$428)</f>
        <v>1.6237351557724437E-2</v>
      </c>
      <c r="O206" s="21">
        <f>('Ratios Calculated fix'!O206-'Ratios Calculated fix'!O$428)/('Ratios Calculated fix'!O$429-'Ratios Calculated fix'!O$428)</f>
        <v>1.6237351557724437E-2</v>
      </c>
      <c r="P206" s="21">
        <f>('Ratios Calculated fix'!P206-'Ratios Calculated fix'!P$428)/('Ratios Calculated fix'!P$429-'Ratios Calculated fix'!P$428)</f>
        <v>6.3277261420478905E-3</v>
      </c>
      <c r="Q206" s="21">
        <f>('Ratios Calculated fix'!Q206-'Ratios Calculated fix'!Q$428)/('Ratios Calculated fix'!Q$429-'Ratios Calculated fix'!Q$428)</f>
        <v>0.2602447723502494</v>
      </c>
      <c r="R206" s="21">
        <f>('Ratios Calculated fix'!R206-'Ratios Calculated fix'!R$428)/('Ratios Calculated fix'!R$429-'Ratios Calculated fix'!R$428)</f>
        <v>7.644037853112115E-2</v>
      </c>
      <c r="S206" s="21">
        <f>('Ratios Calculated fix'!S206-'Ratios Calculated fix'!S$428)/('Ratios Calculated fix'!S$429-'Ratios Calculated fix'!S$428)</f>
        <v>5.7404972493000569E-2</v>
      </c>
      <c r="T206" s="21">
        <f>('Ratios Calculated fix'!T206-'Ratios Calculated fix'!T$428)/('Ratios Calculated fix'!T$429-'Ratios Calculated fix'!T$428)</f>
        <v>6.6623209728165184E-2</v>
      </c>
      <c r="U206" s="21">
        <f>('Ratios Calculated fix'!U206-'Ratios Calculated fix'!U$428)/('Ratios Calculated fix'!U$429-'Ratios Calculated fix'!U$428)</f>
        <v>0.64743506140920659</v>
      </c>
      <c r="V206" s="21">
        <f>('Ratios Calculated fix'!V206-'Ratios Calculated fix'!V$428)/('Ratios Calculated fix'!V$429-'Ratios Calculated fix'!V$428)</f>
        <v>0.49763192679961177</v>
      </c>
      <c r="W206" s="21">
        <f>('Ratios Calculated fix'!W206-'Ratios Calculated fix'!W$428)/('Ratios Calculated fix'!W$429-'Ratios Calculated fix'!W$428)</f>
        <v>0.62841400760606614</v>
      </c>
      <c r="X206" s="21">
        <f>('Ratios Calculated fix'!X206-'Ratios Calculated fix'!X$428)/('Ratios Calculated fix'!X$429-'Ratios Calculated fix'!X$428)</f>
        <v>5.2534141891646832E-2</v>
      </c>
      <c r="Y206" s="21">
        <f>('Ratios Calculated fix'!Y206-'Ratios Calculated fix'!Y$428)/('Ratios Calculated fix'!Y$429-'Ratios Calculated fix'!Y$428)</f>
        <v>1</v>
      </c>
      <c r="Z206" s="21">
        <f>('Ratios Calculated fix'!Z206-'Ratios Calculated fix'!Z$428)/('Ratios Calculated fix'!Z$429-'Ratios Calculated fix'!Z$428)</f>
        <v>0.94746585810835326</v>
      </c>
      <c r="AA206" s="21">
        <f>('Ratios Calculated fix'!AA206-'Ratios Calculated fix'!AA$428)/('Ratios Calculated fix'!AA$429-'Ratios Calculated fix'!AA$428)</f>
        <v>0.9789854303259824</v>
      </c>
      <c r="AB206" s="21">
        <f>('Ratios Calculated fix'!AB206-'Ratios Calculated fix'!AB$428)/('Ratios Calculated fix'!AB$429-'Ratios Calculated fix'!AB$428)</f>
        <v>0.91532447421317775</v>
      </c>
      <c r="AC206" s="21">
        <f>('Ratios Calculated fix'!AC206-'Ratios Calculated fix'!AC$428)/('Ratios Calculated fix'!AC$429-'Ratios Calculated fix'!AC$428)</f>
        <v>0.61395363835000638</v>
      </c>
      <c r="AD206" s="21">
        <f>('Ratios Calculated fix'!AD206-'Ratios Calculated fix'!AD$428)/('Ratios Calculated fix'!AD$429-'Ratios Calculated fix'!AD$428)</f>
        <v>0.54825291138974175</v>
      </c>
      <c r="AE206" s="21">
        <f>('Ratios Calculated fix'!AE206-'Ratios Calculated fix'!AE$428)/('Ratios Calculated fix'!AE$429-'Ratios Calculated fix'!AE$428)</f>
        <v>0.50238892757834486</v>
      </c>
      <c r="AF206" s="21">
        <f>('Ratios Calculated fix'!AF206-'Ratios Calculated fix'!AF$428)/('Ratios Calculated fix'!AF$429-'Ratios Calculated fix'!AF$428)</f>
        <v>0.39978066212634772</v>
      </c>
      <c r="AG206" s="21" t="e">
        <f>('Ratios Calculated fix'!AG206-'Ratios Calculated fix'!AG$428)/('Ratios Calculated fix'!AG$429-'Ratios Calculated fix'!AG$428)</f>
        <v>#DIV/0!</v>
      </c>
      <c r="AH206" s="21" t="e">
        <f>('Ratios Calculated fix'!AH206-'Ratios Calculated fix'!AH$428)/('Ratios Calculated fix'!AH$429-'Ratios Calculated fix'!AH$428)</f>
        <v>#DIV/0!</v>
      </c>
      <c r="AI206" s="21">
        <f>('Ratios Calculated fix'!AI206-'Ratios Calculated fix'!AI$428)/('Ratios Calculated fix'!AI$429-'Ratios Calculated fix'!AI$428)</f>
        <v>0.98604324241679397</v>
      </c>
      <c r="AJ206" s="21">
        <f>('Ratios Calculated fix'!AJ206-'Ratios Calculated fix'!AJ$428)/('Ratios Calculated fix'!AJ$429-'Ratios Calculated fix'!AJ$428)</f>
        <v>0.12282169138761236</v>
      </c>
      <c r="AK206" s="21" t="e">
        <f>('Ratios Calculated fix'!AK206-'Ratios Calculated fix'!AK$428)/('Ratios Calculated fix'!AK$429-'Ratios Calculated fix'!AK$428)</f>
        <v>#DIV/0!</v>
      </c>
      <c r="AL206" s="21" t="e">
        <f>('Ratios Calculated fix'!AL206-'Ratios Calculated fix'!AL$428)/('Ratios Calculated fix'!AL$429-'Ratios Calculated fix'!AL$428)</f>
        <v>#DIV/0!</v>
      </c>
      <c r="AM206" s="21">
        <f>('Ratios Calculated fix'!AM206-'Ratios Calculated fix'!AM$428)/('Ratios Calculated fix'!AM$429-'Ratios Calculated fix'!AM$428)</f>
        <v>0.30626414401927515</v>
      </c>
      <c r="AN206" s="21">
        <f>('Ratios Calculated fix'!AN206-'Ratios Calculated fix'!AN$428)/('Ratios Calculated fix'!AN$429-'Ratios Calculated fix'!AN$428)</f>
        <v>0.27140318243182066</v>
      </c>
      <c r="AO206" s="21">
        <f>('Ratios Calculated fix'!AO206-'Ratios Calculated fix'!AO$428)/('Ratios Calculated fix'!AO$429-'Ratios Calculated fix'!AO$428)</f>
        <v>4.6461564337876876E-2</v>
      </c>
      <c r="AP206" s="21">
        <f>('Ratios Calculated fix'!AP206-'Ratios Calculated fix'!AP$428)/('Ratios Calculated fix'!AP$429-'Ratios Calculated fix'!AP$428)</f>
        <v>0.56842620833574986</v>
      </c>
      <c r="AQ206" s="21">
        <f>('Ratios Calculated fix'!AQ206-'Ratios Calculated fix'!AQ$428)/('Ratios Calculated fix'!AQ$429-'Ratios Calculated fix'!AQ$428)</f>
        <v>0.48746867813629285</v>
      </c>
      <c r="AR206" s="21">
        <f>('Ratios Calculated fix'!AR206-'Ratios Calculated fix'!AR$428)/('Ratios Calculated fix'!AR$429-'Ratios Calculated fix'!AR$428)</f>
        <v>0.41548694381439216</v>
      </c>
      <c r="AS206" s="21">
        <f>('Ratios Calculated fix'!AS206-'Ratios Calculated fix'!AS$428)/('Ratios Calculated fix'!AS$429-'Ratios Calculated fix'!AS$428)</f>
        <v>0.58805436245514076</v>
      </c>
      <c r="AT206" s="21">
        <f>('Ratios Calculated fix'!AT206-'Ratios Calculated fix'!AT$428)/('Ratios Calculated fix'!AT$429-'Ratios Calculated fix'!AT$428)</f>
        <v>0.32056106995861272</v>
      </c>
      <c r="AU206" s="21">
        <f>('Ratios Calculated fix'!AU206-'Ratios Calculated fix'!AU$428)/('Ratios Calculated fix'!AU$429-'Ratios Calculated fix'!AU$428)</f>
        <v>0.62751192897297159</v>
      </c>
      <c r="AV206" s="21" t="e">
        <f>('Ratios Calculated fix'!AV206-'Ratios Calculated fix'!AV$428)/('Ratios Calculated fix'!AV$429-'Ratios Calculated fix'!AV$428)</f>
        <v>#DIV/0!</v>
      </c>
      <c r="AW206" s="21" t="e">
        <f>('Ratios Calculated fix'!AW206-'Ratios Calculated fix'!AW$428)/('Ratios Calculated fix'!AW$429-'Ratios Calculated fix'!AW$428)</f>
        <v>#DIV/0!</v>
      </c>
      <c r="AX206" s="21" t="e">
        <f>('Ratios Calculated fix'!AX206-'Ratios Calculated fix'!AX$428)/('Ratios Calculated fix'!AX$429-'Ratios Calculated fix'!AX$428)</f>
        <v>#DIV/0!</v>
      </c>
      <c r="AY206" s="21">
        <f>('Ratios Calculated fix'!AY206-'Ratios Calculated fix'!AY$428)/('Ratios Calculated fix'!AY$429-'Ratios Calculated fix'!AY$428)</f>
        <v>0.26407228451166609</v>
      </c>
      <c r="AZ206" s="21">
        <f>('Ratios Calculated fix'!AZ206-'Ratios Calculated fix'!AZ$428)/('Ratios Calculated fix'!AZ$429-'Ratios Calculated fix'!AZ$428)</f>
        <v>0.77689357746791321</v>
      </c>
      <c r="BA206" s="21">
        <f>('Ratios Calculated fix'!BA206-'Ratios Calculated fix'!BA$428)/('Ratios Calculated fix'!BA$429-'Ratios Calculated fix'!BA$428)</f>
        <v>0.74371301824641445</v>
      </c>
      <c r="BB206" s="21" t="e">
        <f>('Ratios Calculated fix'!BB206-'Ratios Calculated fix'!BB$428)/('Ratios Calculated fix'!BB$429-'Ratios Calculated fix'!BB$428)</f>
        <v>#DIV/0!</v>
      </c>
      <c r="BC206" s="21">
        <f>('Ratios Calculated fix'!BC206-'Ratios Calculated fix'!BC$428)/('Ratios Calculated fix'!BC$429-'Ratios Calculated fix'!BC$428)</f>
        <v>0.18527652835784206</v>
      </c>
    </row>
    <row r="207" spans="1:55" x14ac:dyDescent="0.2">
      <c r="A207" s="3" t="s">
        <v>649</v>
      </c>
      <c r="B207" s="3" t="s">
        <v>650</v>
      </c>
      <c r="C207" s="3" t="s">
        <v>34</v>
      </c>
      <c r="D207" s="3">
        <v>85652</v>
      </c>
      <c r="E207" s="3" t="s">
        <v>16</v>
      </c>
      <c r="F207" s="3">
        <v>2019</v>
      </c>
      <c r="G207" s="3" t="s">
        <v>17</v>
      </c>
      <c r="H207" s="4">
        <v>43830</v>
      </c>
      <c r="I207" s="4">
        <v>43854</v>
      </c>
      <c r="J207" s="4">
        <v>43854</v>
      </c>
      <c r="K207" s="5">
        <v>4319000000</v>
      </c>
      <c r="L207" s="5">
        <v>4372000000</v>
      </c>
      <c r="M207" s="3" t="s">
        <v>651</v>
      </c>
      <c r="N207" s="20">
        <f>('Ratios Calculated fix'!N207-'Ratios Calculated fix'!N$428)/('Ratios Calculated fix'!N$429-'Ratios Calculated fix'!N$428)</f>
        <v>5.3077330054004702E-2</v>
      </c>
      <c r="O207" s="21">
        <f>('Ratios Calculated fix'!O207-'Ratios Calculated fix'!O$428)/('Ratios Calculated fix'!O$429-'Ratios Calculated fix'!O$428)</f>
        <v>4.0356678593257013E-2</v>
      </c>
      <c r="P207" s="21">
        <f>('Ratios Calculated fix'!P207-'Ratios Calculated fix'!P$428)/('Ratios Calculated fix'!P$429-'Ratios Calculated fix'!P$428)</f>
        <v>2.7150337114497703E-2</v>
      </c>
      <c r="Q207" s="21">
        <f>('Ratios Calculated fix'!Q207-'Ratios Calculated fix'!Q$428)/('Ratios Calculated fix'!Q$429-'Ratios Calculated fix'!Q$428)</f>
        <v>0.26015077587497559</v>
      </c>
      <c r="R207" s="21">
        <f>('Ratios Calculated fix'!R207-'Ratios Calculated fix'!R$428)/('Ratios Calculated fix'!R$429-'Ratios Calculated fix'!R$428)</f>
        <v>5.7719585724507014E-2</v>
      </c>
      <c r="S207" s="21">
        <f>('Ratios Calculated fix'!S207-'Ratios Calculated fix'!S$428)/('Ratios Calculated fix'!S$429-'Ratios Calculated fix'!S$428)</f>
        <v>2.090166551123384E-2</v>
      </c>
      <c r="T207" s="21">
        <f>('Ratios Calculated fix'!T207-'Ratios Calculated fix'!T$428)/('Ratios Calculated fix'!T$429-'Ratios Calculated fix'!T$428)</f>
        <v>5.4454555234020006E-2</v>
      </c>
      <c r="U207" s="21">
        <f>('Ratios Calculated fix'!U207-'Ratios Calculated fix'!U$428)/('Ratios Calculated fix'!U$429-'Ratios Calculated fix'!U$428)</f>
        <v>0.6456533225510086</v>
      </c>
      <c r="V207" s="21">
        <f>('Ratios Calculated fix'!V207-'Ratios Calculated fix'!V$428)/('Ratios Calculated fix'!V$429-'Ratios Calculated fix'!V$428)</f>
        <v>0.49161466231553835</v>
      </c>
      <c r="W207" s="21">
        <f>('Ratios Calculated fix'!W207-'Ratios Calculated fix'!W$428)/('Ratios Calculated fix'!W$429-'Ratios Calculated fix'!W$428)</f>
        <v>0.62718213992998029</v>
      </c>
      <c r="X207" s="21">
        <f>('Ratios Calculated fix'!X207-'Ratios Calculated fix'!X$428)/('Ratios Calculated fix'!X$429-'Ratios Calculated fix'!X$428)</f>
        <v>0.19090119354795954</v>
      </c>
      <c r="Y207" s="21">
        <f>('Ratios Calculated fix'!Y207-'Ratios Calculated fix'!Y$428)/('Ratios Calculated fix'!Y$429-'Ratios Calculated fix'!Y$428)</f>
        <v>0.50629515284920223</v>
      </c>
      <c r="Z207" s="21">
        <f>('Ratios Calculated fix'!Z207-'Ratios Calculated fix'!Z$428)/('Ratios Calculated fix'!Z$429-'Ratios Calculated fix'!Z$428)</f>
        <v>0.80909880645204035</v>
      </c>
      <c r="AA207" s="21">
        <f>('Ratios Calculated fix'!AA207-'Ratios Calculated fix'!AA$428)/('Ratios Calculated fix'!AA$429-'Ratios Calculated fix'!AA$428)</f>
        <v>0.3211891092555742</v>
      </c>
      <c r="AB207" s="21">
        <f>('Ratios Calculated fix'!AB207-'Ratios Calculated fix'!AB$428)/('Ratios Calculated fix'!AB$429-'Ratios Calculated fix'!AB$428)</f>
        <v>0.9174136912833305</v>
      </c>
      <c r="AC207" s="21">
        <f>('Ratios Calculated fix'!AC207-'Ratios Calculated fix'!AC$428)/('Ratios Calculated fix'!AC$429-'Ratios Calculated fix'!AC$428)</f>
        <v>0.61143204930716644</v>
      </c>
      <c r="AD207" s="21">
        <f>('Ratios Calculated fix'!AD207-'Ratios Calculated fix'!AD$428)/('Ratios Calculated fix'!AD$429-'Ratios Calculated fix'!AD$428)</f>
        <v>0.53480495296889463</v>
      </c>
      <c r="AE207" s="21">
        <f>('Ratios Calculated fix'!AE207-'Ratios Calculated fix'!AE$428)/('Ratios Calculated fix'!AE$429-'Ratios Calculated fix'!AE$428)</f>
        <v>0.6055682623441172</v>
      </c>
      <c r="AF207" s="21">
        <f>('Ratios Calculated fix'!AF207-'Ratios Calculated fix'!AF$428)/('Ratios Calculated fix'!AF$429-'Ratios Calculated fix'!AF$428)</f>
        <v>0.41106248565924264</v>
      </c>
      <c r="AG207" s="21" t="e">
        <f>('Ratios Calculated fix'!AG207-'Ratios Calculated fix'!AG$428)/('Ratios Calculated fix'!AG$429-'Ratios Calculated fix'!AG$428)</f>
        <v>#DIV/0!</v>
      </c>
      <c r="AH207" s="21" t="e">
        <f>('Ratios Calculated fix'!AH207-'Ratios Calculated fix'!AH$428)/('Ratios Calculated fix'!AH$429-'Ratios Calculated fix'!AH$428)</f>
        <v>#DIV/0!</v>
      </c>
      <c r="AI207" s="21">
        <f>('Ratios Calculated fix'!AI207-'Ratios Calculated fix'!AI$428)/('Ratios Calculated fix'!AI$429-'Ratios Calculated fix'!AI$428)</f>
        <v>0.98598803875072649</v>
      </c>
      <c r="AJ207" s="21">
        <f>('Ratios Calculated fix'!AJ207-'Ratios Calculated fix'!AJ$428)/('Ratios Calculated fix'!AJ$429-'Ratios Calculated fix'!AJ$428)</f>
        <v>0.23582722471634801</v>
      </c>
      <c r="AK207" s="21" t="e">
        <f>('Ratios Calculated fix'!AK207-'Ratios Calculated fix'!AK$428)/('Ratios Calculated fix'!AK$429-'Ratios Calculated fix'!AK$428)</f>
        <v>#DIV/0!</v>
      </c>
      <c r="AL207" s="21" t="e">
        <f>('Ratios Calculated fix'!AL207-'Ratios Calculated fix'!AL$428)/('Ratios Calculated fix'!AL$429-'Ratios Calculated fix'!AL$428)</f>
        <v>#DIV/0!</v>
      </c>
      <c r="AM207" s="21">
        <f>('Ratios Calculated fix'!AM207-'Ratios Calculated fix'!AM$428)/('Ratios Calculated fix'!AM$429-'Ratios Calculated fix'!AM$428)</f>
        <v>0.30931079944986201</v>
      </c>
      <c r="AN207" s="21">
        <f>('Ratios Calculated fix'!AN207-'Ratios Calculated fix'!AN$428)/('Ratios Calculated fix'!AN$429-'Ratios Calculated fix'!AN$428)</f>
        <v>0.27288685823893366</v>
      </c>
      <c r="AO207" s="21">
        <f>('Ratios Calculated fix'!AO207-'Ratios Calculated fix'!AO$428)/('Ratios Calculated fix'!AO$429-'Ratios Calculated fix'!AO$428)</f>
        <v>0.10753407757168569</v>
      </c>
      <c r="AP207" s="21">
        <f>('Ratios Calculated fix'!AP207-'Ratios Calculated fix'!AP$428)/('Ratios Calculated fix'!AP$429-'Ratios Calculated fix'!AP$428)</f>
        <v>0.57570915782549192</v>
      </c>
      <c r="AQ207" s="21">
        <f>('Ratios Calculated fix'!AQ207-'Ratios Calculated fix'!AQ$428)/('Ratios Calculated fix'!AQ$429-'Ratios Calculated fix'!AQ$428)</f>
        <v>0.57065308168034501</v>
      </c>
      <c r="AR207" s="21">
        <f>('Ratios Calculated fix'!AR207-'Ratios Calculated fix'!AR$428)/('Ratios Calculated fix'!AR$429-'Ratios Calculated fix'!AR$428)</f>
        <v>0.4997858074528716</v>
      </c>
      <c r="AS207" s="21">
        <f>('Ratios Calculated fix'!AS207-'Ratios Calculated fix'!AS$428)/('Ratios Calculated fix'!AS$429-'Ratios Calculated fix'!AS$428)</f>
        <v>0.57896018183458431</v>
      </c>
      <c r="AT207" s="21">
        <f>('Ratios Calculated fix'!AT207-'Ratios Calculated fix'!AT$428)/('Ratios Calculated fix'!AT$429-'Ratios Calculated fix'!AT$428)</f>
        <v>0.54762395546622999</v>
      </c>
      <c r="AU207" s="21">
        <f>('Ratios Calculated fix'!AU207-'Ratios Calculated fix'!AU$428)/('Ratios Calculated fix'!AU$429-'Ratios Calculated fix'!AU$428)</f>
        <v>0.64613697121340363</v>
      </c>
      <c r="AV207" s="21" t="e">
        <f>('Ratios Calculated fix'!AV207-'Ratios Calculated fix'!AV$428)/('Ratios Calculated fix'!AV$429-'Ratios Calculated fix'!AV$428)</f>
        <v>#DIV/0!</v>
      </c>
      <c r="AW207" s="21" t="e">
        <f>('Ratios Calculated fix'!AW207-'Ratios Calculated fix'!AW$428)/('Ratios Calculated fix'!AW$429-'Ratios Calculated fix'!AW$428)</f>
        <v>#DIV/0!</v>
      </c>
      <c r="AX207" s="21" t="e">
        <f>('Ratios Calculated fix'!AX207-'Ratios Calculated fix'!AX$428)/('Ratios Calculated fix'!AX$429-'Ratios Calculated fix'!AX$428)</f>
        <v>#DIV/0!</v>
      </c>
      <c r="AY207" s="21">
        <f>('Ratios Calculated fix'!AY207-'Ratios Calculated fix'!AY$428)/('Ratios Calculated fix'!AY$429-'Ratios Calculated fix'!AY$428)</f>
        <v>0.22482827526308904</v>
      </c>
      <c r="AZ207" s="21">
        <f>('Ratios Calculated fix'!AZ207-'Ratios Calculated fix'!AZ$428)/('Ratios Calculated fix'!AZ$429-'Ratios Calculated fix'!AZ$428)</f>
        <v>0.75023406956822136</v>
      </c>
      <c r="BA207" s="21">
        <f>('Ratios Calculated fix'!BA207-'Ratios Calculated fix'!BA$428)/('Ratios Calculated fix'!BA$429-'Ratios Calculated fix'!BA$428)</f>
        <v>0.74362049034786071</v>
      </c>
      <c r="BB207" s="21" t="e">
        <f>('Ratios Calculated fix'!BB207-'Ratios Calculated fix'!BB$428)/('Ratios Calculated fix'!BB$429-'Ratios Calculated fix'!BB$428)</f>
        <v>#DIV/0!</v>
      </c>
      <c r="BC207" s="21">
        <f>('Ratios Calculated fix'!BC207-'Ratios Calculated fix'!BC$428)/('Ratios Calculated fix'!BC$429-'Ratios Calculated fix'!BC$428)</f>
        <v>0.27388578439916095</v>
      </c>
    </row>
    <row r="208" spans="1:55" x14ac:dyDescent="0.2">
      <c r="A208" s="3" t="s">
        <v>667</v>
      </c>
      <c r="B208" s="3" t="s">
        <v>668</v>
      </c>
      <c r="C208" s="3" t="s">
        <v>34</v>
      </c>
      <c r="D208" s="3">
        <v>183557</v>
      </c>
      <c r="E208" s="3" t="s">
        <v>16</v>
      </c>
      <c r="F208" s="3">
        <v>2019</v>
      </c>
      <c r="G208" s="3" t="s">
        <v>17</v>
      </c>
      <c r="H208" s="4">
        <v>43677</v>
      </c>
      <c r="I208" s="4">
        <v>43707</v>
      </c>
      <c r="J208" s="4">
        <v>43707</v>
      </c>
      <c r="K208" s="5">
        <v>260000000</v>
      </c>
      <c r="L208" s="5">
        <v>264000000</v>
      </c>
      <c r="M208" s="3" t="s">
        <v>669</v>
      </c>
      <c r="N208" s="20">
        <f>('Ratios Calculated fix'!N208-'Ratios Calculated fix'!N$428)/('Ratios Calculated fix'!N$429-'Ratios Calculated fix'!N$428)</f>
        <v>2.2437754591952717E-2</v>
      </c>
      <c r="O208" s="21">
        <f>('Ratios Calculated fix'!O208-'Ratios Calculated fix'!O$428)/('Ratios Calculated fix'!O$429-'Ratios Calculated fix'!O$428)</f>
        <v>2.2437754591952717E-2</v>
      </c>
      <c r="P208" s="21">
        <f>('Ratios Calculated fix'!P208-'Ratios Calculated fix'!P$428)/('Ratios Calculated fix'!P$429-'Ratios Calculated fix'!P$428)</f>
        <v>3.6029812427725044E-2</v>
      </c>
      <c r="Q208" s="21">
        <f>('Ratios Calculated fix'!Q208-'Ratios Calculated fix'!Q$428)/('Ratios Calculated fix'!Q$429-'Ratios Calculated fix'!Q$428)</f>
        <v>0.26420639048795286</v>
      </c>
      <c r="R208" s="21">
        <f>('Ratios Calculated fix'!R208-'Ratios Calculated fix'!R$428)/('Ratios Calculated fix'!R$429-'Ratios Calculated fix'!R$428)</f>
        <v>3.1827320622226069E-2</v>
      </c>
      <c r="S208" s="21">
        <f>('Ratios Calculated fix'!S208-'Ratios Calculated fix'!S$428)/('Ratios Calculated fix'!S$429-'Ratios Calculated fix'!S$428)</f>
        <v>1.7828319003420315E-2</v>
      </c>
      <c r="T208" s="21">
        <f>('Ratios Calculated fix'!T208-'Ratios Calculated fix'!T$428)/('Ratios Calculated fix'!T$429-'Ratios Calculated fix'!T$428)</f>
        <v>2.8862137835222422E-2</v>
      </c>
      <c r="U208" s="21">
        <f>('Ratios Calculated fix'!U208-'Ratios Calculated fix'!U$428)/('Ratios Calculated fix'!U$429-'Ratios Calculated fix'!U$428)</f>
        <v>0.64528042950709519</v>
      </c>
      <c r="V208" s="21">
        <f>('Ratios Calculated fix'!V208-'Ratios Calculated fix'!V$428)/('Ratios Calculated fix'!V$429-'Ratios Calculated fix'!V$428)</f>
        <v>0.49307734201734649</v>
      </c>
      <c r="W208" s="21">
        <f>('Ratios Calculated fix'!W208-'Ratios Calculated fix'!W$428)/('Ratios Calculated fix'!W$429-'Ratios Calculated fix'!W$428)</f>
        <v>0.62663294781676127</v>
      </c>
      <c r="X208" s="21">
        <f>('Ratios Calculated fix'!X208-'Ratios Calculated fix'!X$428)/('Ratios Calculated fix'!X$429-'Ratios Calculated fix'!X$428)</f>
        <v>0.27939952776600563</v>
      </c>
      <c r="Y208" s="21">
        <f>('Ratios Calculated fix'!Y208-'Ratios Calculated fix'!Y$428)/('Ratios Calculated fix'!Y$429-'Ratios Calculated fix'!Y$428)</f>
        <v>0.47038631503200101</v>
      </c>
      <c r="Z208" s="21">
        <f>('Ratios Calculated fix'!Z208-'Ratios Calculated fix'!Z$428)/('Ratios Calculated fix'!Z$429-'Ratios Calculated fix'!Z$428)</f>
        <v>0.72060047223399426</v>
      </c>
      <c r="AA208" s="21">
        <f>('Ratios Calculated fix'!AA208-'Ratios Calculated fix'!AA$428)/('Ratios Calculated fix'!AA$429-'Ratios Calculated fix'!AA$428)</f>
        <v>0.51670069499551485</v>
      </c>
      <c r="AB208" s="21">
        <f>('Ratios Calculated fix'!AB208-'Ratios Calculated fix'!AB$428)/('Ratios Calculated fix'!AB$429-'Ratios Calculated fix'!AB$428)</f>
        <v>0.86298889075656149</v>
      </c>
      <c r="AC208" s="21">
        <f>('Ratios Calculated fix'!AC208-'Ratios Calculated fix'!AC$428)/('Ratios Calculated fix'!AC$429-'Ratios Calculated fix'!AC$428)</f>
        <v>0.84134009702896984</v>
      </c>
      <c r="AD208" s="21">
        <f>('Ratios Calculated fix'!AD208-'Ratios Calculated fix'!AD$428)/('Ratios Calculated fix'!AD$429-'Ratios Calculated fix'!AD$428)</f>
        <v>0.51585289438424931</v>
      </c>
      <c r="AE208" s="21">
        <f>('Ratios Calculated fix'!AE208-'Ratios Calculated fix'!AE$428)/('Ratios Calculated fix'!AE$429-'Ratios Calculated fix'!AE$428)</f>
        <v>0.58412269832625041</v>
      </c>
      <c r="AF208" s="21">
        <f>('Ratios Calculated fix'!AF208-'Ratios Calculated fix'!AF$428)/('Ratios Calculated fix'!AF$429-'Ratios Calculated fix'!AF$428)</f>
        <v>0.42156143422499343</v>
      </c>
      <c r="AG208" s="21" t="e">
        <f>('Ratios Calculated fix'!AG208-'Ratios Calculated fix'!AG$428)/('Ratios Calculated fix'!AG$429-'Ratios Calculated fix'!AG$428)</f>
        <v>#DIV/0!</v>
      </c>
      <c r="AH208" s="21" t="e">
        <f>('Ratios Calculated fix'!AH208-'Ratios Calculated fix'!AH$428)/('Ratios Calculated fix'!AH$429-'Ratios Calculated fix'!AH$428)</f>
        <v>#DIV/0!</v>
      </c>
      <c r="AI208" s="21">
        <f>('Ratios Calculated fix'!AI208-'Ratios Calculated fix'!AI$428)/('Ratios Calculated fix'!AI$429-'Ratios Calculated fix'!AI$428)</f>
        <v>0.98512624377668301</v>
      </c>
      <c r="AJ208" s="21">
        <f>('Ratios Calculated fix'!AJ208-'Ratios Calculated fix'!AJ$428)/('Ratios Calculated fix'!AJ$429-'Ratios Calculated fix'!AJ$428)</f>
        <v>0.16982788829858506</v>
      </c>
      <c r="AK208" s="21" t="e">
        <f>('Ratios Calculated fix'!AK208-'Ratios Calculated fix'!AK$428)/('Ratios Calculated fix'!AK$429-'Ratios Calculated fix'!AK$428)</f>
        <v>#DIV/0!</v>
      </c>
      <c r="AL208" s="21" t="e">
        <f>('Ratios Calculated fix'!AL208-'Ratios Calculated fix'!AL$428)/('Ratios Calculated fix'!AL$429-'Ratios Calculated fix'!AL$428)</f>
        <v>#DIV/0!</v>
      </c>
      <c r="AM208" s="21">
        <f>('Ratios Calculated fix'!AM208-'Ratios Calculated fix'!AM$428)/('Ratios Calculated fix'!AM$429-'Ratios Calculated fix'!AM$428)</f>
        <v>0.32951868347598684</v>
      </c>
      <c r="AN208" s="21">
        <f>('Ratios Calculated fix'!AN208-'Ratios Calculated fix'!AN$428)/('Ratios Calculated fix'!AN$429-'Ratios Calculated fix'!AN$428)</f>
        <v>0.28227215721266613</v>
      </c>
      <c r="AO208" s="21">
        <f>('Ratios Calculated fix'!AO208-'Ratios Calculated fix'!AO$428)/('Ratios Calculated fix'!AO$429-'Ratios Calculated fix'!AO$428)</f>
        <v>0.28555430733294596</v>
      </c>
      <c r="AP208" s="21">
        <f>('Ratios Calculated fix'!AP208-'Ratios Calculated fix'!AP$428)/('Ratios Calculated fix'!AP$429-'Ratios Calculated fix'!AP$428)</f>
        <v>0.56389440002213231</v>
      </c>
      <c r="AQ208" s="21">
        <f>('Ratios Calculated fix'!AQ208-'Ratios Calculated fix'!AQ$428)/('Ratios Calculated fix'!AQ$429-'Ratios Calculated fix'!AQ$428)</f>
        <v>0.84220894631878629</v>
      </c>
      <c r="AR208" s="21">
        <f>('Ratios Calculated fix'!AR208-'Ratios Calculated fix'!AR$428)/('Ratios Calculated fix'!AR$429-'Ratios Calculated fix'!AR$428)</f>
        <v>0.45681392574594859</v>
      </c>
      <c r="AS208" s="21">
        <f>('Ratios Calculated fix'!AS208-'Ratios Calculated fix'!AS$428)/('Ratios Calculated fix'!AS$429-'Ratios Calculated fix'!AS$428)</f>
        <v>0.5413350057807893</v>
      </c>
      <c r="AT208" s="21">
        <f>('Ratios Calculated fix'!AT208-'Ratios Calculated fix'!AT$428)/('Ratios Calculated fix'!AT$429-'Ratios Calculated fix'!AT$428)</f>
        <v>0.97573172457419632</v>
      </c>
      <c r="AU208" s="21">
        <f>('Ratios Calculated fix'!AU208-'Ratios Calculated fix'!AU$428)/('Ratios Calculated fix'!AU$429-'Ratios Calculated fix'!AU$428)</f>
        <v>0.68491906861179863</v>
      </c>
      <c r="AV208" s="21" t="e">
        <f>('Ratios Calculated fix'!AV208-'Ratios Calculated fix'!AV$428)/('Ratios Calculated fix'!AV$429-'Ratios Calculated fix'!AV$428)</f>
        <v>#DIV/0!</v>
      </c>
      <c r="AW208" s="21" t="e">
        <f>('Ratios Calculated fix'!AW208-'Ratios Calculated fix'!AW$428)/('Ratios Calculated fix'!AW$429-'Ratios Calculated fix'!AW$428)</f>
        <v>#DIV/0!</v>
      </c>
      <c r="AX208" s="21" t="e">
        <f>('Ratios Calculated fix'!AX208-'Ratios Calculated fix'!AX$428)/('Ratios Calculated fix'!AX$429-'Ratios Calculated fix'!AX$428)</f>
        <v>#DIV/0!</v>
      </c>
      <c r="AY208" s="21">
        <f>('Ratios Calculated fix'!AY208-'Ratios Calculated fix'!AY$428)/('Ratios Calculated fix'!AY$429-'Ratios Calculated fix'!AY$428)</f>
        <v>0.20591851230089961</v>
      </c>
      <c r="AZ208" s="21">
        <f>('Ratios Calculated fix'!AZ208-'Ratios Calculated fix'!AZ$428)/('Ratios Calculated fix'!AZ$429-'Ratios Calculated fix'!AZ$428)</f>
        <v>0.73529948501138165</v>
      </c>
      <c r="BA208" s="21">
        <f>('Ratios Calculated fix'!BA208-'Ratios Calculated fix'!BA$428)/('Ratios Calculated fix'!BA$429-'Ratios Calculated fix'!BA$428)</f>
        <v>0.74449630566821912</v>
      </c>
      <c r="BB208" s="21" t="e">
        <f>('Ratios Calculated fix'!BB208-'Ratios Calculated fix'!BB$428)/('Ratios Calculated fix'!BB$429-'Ratios Calculated fix'!BB$428)</f>
        <v>#DIV/0!</v>
      </c>
      <c r="BC208" s="21">
        <f>('Ratios Calculated fix'!BC208-'Ratios Calculated fix'!BC$428)/('Ratios Calculated fix'!BC$429-'Ratios Calculated fix'!BC$428)</f>
        <v>0.61927035031774069</v>
      </c>
    </row>
    <row r="209" spans="1:55" x14ac:dyDescent="0.2">
      <c r="A209" s="3" t="s">
        <v>661</v>
      </c>
      <c r="B209" s="3" t="s">
        <v>662</v>
      </c>
      <c r="C209" s="3" t="s">
        <v>59</v>
      </c>
      <c r="D209" s="3">
        <v>261549</v>
      </c>
      <c r="E209" s="3" t="s">
        <v>16</v>
      </c>
      <c r="F209" s="3">
        <v>2019</v>
      </c>
      <c r="G209" s="3" t="s">
        <v>17</v>
      </c>
      <c r="H209" s="4">
        <v>43830</v>
      </c>
      <c r="I209" s="4">
        <v>43880</v>
      </c>
      <c r="J209" s="4">
        <v>43880</v>
      </c>
      <c r="K209" s="5">
        <v>392000000</v>
      </c>
      <c r="L209" s="5">
        <v>398400000</v>
      </c>
      <c r="M209" s="3" t="s">
        <v>663</v>
      </c>
      <c r="N209" s="20">
        <f>('Ratios Calculated fix'!N209-'Ratios Calculated fix'!N$428)/('Ratios Calculated fix'!N$429-'Ratios Calculated fix'!N$428)</f>
        <v>5.082243387465344E-2</v>
      </c>
      <c r="O209" s="21">
        <f>('Ratios Calculated fix'!O209-'Ratios Calculated fix'!O$428)/('Ratios Calculated fix'!O$429-'Ratios Calculated fix'!O$428)</f>
        <v>3.6435257406412888E-2</v>
      </c>
      <c r="P209" s="21">
        <f>('Ratios Calculated fix'!P209-'Ratios Calculated fix'!P$428)/('Ratios Calculated fix'!P$429-'Ratios Calculated fix'!P$428)</f>
        <v>1.7986413220739246E-2</v>
      </c>
      <c r="Q209" s="21">
        <f>('Ratios Calculated fix'!Q209-'Ratios Calculated fix'!Q$428)/('Ratios Calculated fix'!Q$429-'Ratios Calculated fix'!Q$428)</f>
        <v>0.27145674926209323</v>
      </c>
      <c r="R209" s="21">
        <f>('Ratios Calculated fix'!R209-'Ratios Calculated fix'!R$428)/('Ratios Calculated fix'!R$429-'Ratios Calculated fix'!R$428)</f>
        <v>0.13654277481858385</v>
      </c>
      <c r="S209" s="21">
        <f>('Ratios Calculated fix'!S209-'Ratios Calculated fix'!S$428)/('Ratios Calculated fix'!S$429-'Ratios Calculated fix'!S$428)</f>
        <v>1.3305879792666847E-2</v>
      </c>
      <c r="T209" s="21">
        <f>('Ratios Calculated fix'!T209-'Ratios Calculated fix'!T$428)/('Ratios Calculated fix'!T$429-'Ratios Calculated fix'!T$428)</f>
        <v>0.13549772304618296</v>
      </c>
      <c r="U209" s="21">
        <f>('Ratios Calculated fix'!U209-'Ratios Calculated fix'!U$428)/('Ratios Calculated fix'!U$429-'Ratios Calculated fix'!U$428)</f>
        <v>0.67592447184767435</v>
      </c>
      <c r="V209" s="21">
        <f>('Ratios Calculated fix'!V209-'Ratios Calculated fix'!V$428)/('Ratios Calculated fix'!V$429-'Ratios Calculated fix'!V$428)</f>
        <v>0.49446464407440094</v>
      </c>
      <c r="W209" s="21">
        <f>('Ratios Calculated fix'!W209-'Ratios Calculated fix'!W$428)/('Ratios Calculated fix'!W$429-'Ratios Calculated fix'!W$428)</f>
        <v>0.65874950791011722</v>
      </c>
      <c r="X209" s="21">
        <f>('Ratios Calculated fix'!X209-'Ratios Calculated fix'!X$428)/('Ratios Calculated fix'!X$429-'Ratios Calculated fix'!X$428)</f>
        <v>0.1948045340042735</v>
      </c>
      <c r="Y209" s="21">
        <f>('Ratios Calculated fix'!Y209-'Ratios Calculated fix'!Y$428)/('Ratios Calculated fix'!Y$429-'Ratios Calculated fix'!Y$428)</f>
        <v>0.43814867065058655</v>
      </c>
      <c r="Z209" s="21">
        <f>('Ratios Calculated fix'!Z209-'Ratios Calculated fix'!Z$428)/('Ratios Calculated fix'!Z$429-'Ratios Calculated fix'!Z$428)</f>
        <v>0.80519546599572633</v>
      </c>
      <c r="AA209" s="21">
        <f>('Ratios Calculated fix'!AA209-'Ratios Calculated fix'!AA$428)/('Ratios Calculated fix'!AA$429-'Ratios Calculated fix'!AA$428)</f>
        <v>0.16330286770493707</v>
      </c>
      <c r="AB209" s="21">
        <f>('Ratios Calculated fix'!AB209-'Ratios Calculated fix'!AB$428)/('Ratios Calculated fix'!AB$429-'Ratios Calculated fix'!AB$428)</f>
        <v>0.82946762374033567</v>
      </c>
      <c r="AC209" s="21">
        <f>('Ratios Calculated fix'!AC209-'Ratios Calculated fix'!AC$428)/('Ratios Calculated fix'!AC$429-'Ratios Calculated fix'!AC$428)</f>
        <v>0.27479800040523289</v>
      </c>
      <c r="AD209" s="21">
        <f>('Ratios Calculated fix'!AD209-'Ratios Calculated fix'!AD$428)/('Ratios Calculated fix'!AD$429-'Ratios Calculated fix'!AD$428)</f>
        <v>0.41819378141013214</v>
      </c>
      <c r="AE209" s="21">
        <f>('Ratios Calculated fix'!AE209-'Ratios Calculated fix'!AE$428)/('Ratios Calculated fix'!AE$429-'Ratios Calculated fix'!AE$428)</f>
        <v>0.42086776980208518</v>
      </c>
      <c r="AF209" s="21">
        <f>('Ratios Calculated fix'!AF209-'Ratios Calculated fix'!AF$428)/('Ratios Calculated fix'!AF$429-'Ratios Calculated fix'!AF$428)</f>
        <v>0.39455633658163564</v>
      </c>
      <c r="AG209" s="21" t="e">
        <f>('Ratios Calculated fix'!AG209-'Ratios Calculated fix'!AG$428)/('Ratios Calculated fix'!AG$429-'Ratios Calculated fix'!AG$428)</f>
        <v>#DIV/0!</v>
      </c>
      <c r="AH209" s="21" t="e">
        <f>('Ratios Calculated fix'!AH209-'Ratios Calculated fix'!AH$428)/('Ratios Calculated fix'!AH$429-'Ratios Calculated fix'!AH$428)</f>
        <v>#DIV/0!</v>
      </c>
      <c r="AI209" s="21">
        <f>('Ratios Calculated fix'!AI209-'Ratios Calculated fix'!AI$428)/('Ratios Calculated fix'!AI$429-'Ratios Calculated fix'!AI$428)</f>
        <v>0.98617413020429567</v>
      </c>
      <c r="AJ209" s="21">
        <f>('Ratios Calculated fix'!AJ209-'Ratios Calculated fix'!AJ$428)/('Ratios Calculated fix'!AJ$429-'Ratios Calculated fix'!AJ$428)</f>
        <v>9.5317241269351094E-2</v>
      </c>
      <c r="AK209" s="21" t="e">
        <f>('Ratios Calculated fix'!AK209-'Ratios Calculated fix'!AK$428)/('Ratios Calculated fix'!AK$429-'Ratios Calculated fix'!AK$428)</f>
        <v>#DIV/0!</v>
      </c>
      <c r="AL209" s="21" t="e">
        <f>('Ratios Calculated fix'!AL209-'Ratios Calculated fix'!AL$428)/('Ratios Calculated fix'!AL$429-'Ratios Calculated fix'!AL$428)</f>
        <v>#DIV/0!</v>
      </c>
      <c r="AM209" s="21">
        <f>('Ratios Calculated fix'!AM209-'Ratios Calculated fix'!AM$428)/('Ratios Calculated fix'!AM$429-'Ratios Calculated fix'!AM$428)</f>
        <v>0.3159067832820871</v>
      </c>
      <c r="AN209" s="21">
        <f>('Ratios Calculated fix'!AN209-'Ratios Calculated fix'!AN$428)/('Ratios Calculated fix'!AN$429-'Ratios Calculated fix'!AN$428)</f>
        <v>0.28066387105969859</v>
      </c>
      <c r="AO209" s="21">
        <f>('Ratios Calculated fix'!AO209-'Ratios Calculated fix'!AO$428)/('Ratios Calculated fix'!AO$429-'Ratios Calculated fix'!AO$428)</f>
        <v>0.13834120373290723</v>
      </c>
      <c r="AP209" s="21">
        <f>('Ratios Calculated fix'!AP209-'Ratios Calculated fix'!AP$428)/('Ratios Calculated fix'!AP$429-'Ratios Calculated fix'!AP$428)</f>
        <v>0.57701214252836797</v>
      </c>
      <c r="AQ209" s="21">
        <f>('Ratios Calculated fix'!AQ209-'Ratios Calculated fix'!AQ$428)/('Ratios Calculated fix'!AQ$429-'Ratios Calculated fix'!AQ$428)</f>
        <v>0.54589453775491481</v>
      </c>
      <c r="AR209" s="21">
        <f>('Ratios Calculated fix'!AR209-'Ratios Calculated fix'!AR$428)/('Ratios Calculated fix'!AR$429-'Ratios Calculated fix'!AR$428)</f>
        <v>0.22506973865022209</v>
      </c>
      <c r="AS209" s="21">
        <f>('Ratios Calculated fix'!AS209-'Ratios Calculated fix'!AS$428)/('Ratios Calculated fix'!AS$429-'Ratios Calculated fix'!AS$428)</f>
        <v>0.60332311144889661</v>
      </c>
      <c r="AT209" s="21">
        <f>('Ratios Calculated fix'!AT209-'Ratios Calculated fix'!AT$428)/('Ratios Calculated fix'!AT$429-'Ratios Calculated fix'!AT$428)</f>
        <v>0.28417438692358921</v>
      </c>
      <c r="AU209" s="21">
        <f>('Ratios Calculated fix'!AU209-'Ratios Calculated fix'!AU$428)/('Ratios Calculated fix'!AU$429-'Ratios Calculated fix'!AU$428)</f>
        <v>0.61875011207417552</v>
      </c>
      <c r="AV209" s="21" t="e">
        <f>('Ratios Calculated fix'!AV209-'Ratios Calculated fix'!AV$428)/('Ratios Calculated fix'!AV$429-'Ratios Calculated fix'!AV$428)</f>
        <v>#DIV/0!</v>
      </c>
      <c r="AW209" s="21" t="e">
        <f>('Ratios Calculated fix'!AW209-'Ratios Calculated fix'!AW$428)/('Ratios Calculated fix'!AW$429-'Ratios Calculated fix'!AW$428)</f>
        <v>#DIV/0!</v>
      </c>
      <c r="AX209" s="21" t="e">
        <f>('Ratios Calculated fix'!AX209-'Ratios Calculated fix'!AX$428)/('Ratios Calculated fix'!AX$429-'Ratios Calculated fix'!AX$428)</f>
        <v>#DIV/0!</v>
      </c>
      <c r="AY209" s="21">
        <f>('Ratios Calculated fix'!AY209-'Ratios Calculated fix'!AY$428)/('Ratios Calculated fix'!AY$429-'Ratios Calculated fix'!AY$428)</f>
        <v>0.29453337692389858</v>
      </c>
      <c r="AZ209" s="21">
        <f>('Ratios Calculated fix'!AZ209-'Ratios Calculated fix'!AZ$428)/('Ratios Calculated fix'!AZ$429-'Ratios Calculated fix'!AZ$428)</f>
        <v>0.79399625985630973</v>
      </c>
      <c r="BA209" s="21">
        <f>('Ratios Calculated fix'!BA209-'Ratios Calculated fix'!BA$428)/('Ratios Calculated fix'!BA$429-'Ratios Calculated fix'!BA$428)</f>
        <v>0.74314215433614694</v>
      </c>
      <c r="BB209" s="21" t="e">
        <f>('Ratios Calculated fix'!BB209-'Ratios Calculated fix'!BB$428)/('Ratios Calculated fix'!BB$429-'Ratios Calculated fix'!BB$428)</f>
        <v>#DIV/0!</v>
      </c>
      <c r="BC209" s="21">
        <f>('Ratios Calculated fix'!BC209-'Ratios Calculated fix'!BC$428)/('Ratios Calculated fix'!BC$429-'Ratios Calculated fix'!BC$428)</f>
        <v>0.19504368856862453</v>
      </c>
    </row>
    <row r="210" spans="1:55" x14ac:dyDescent="0.2">
      <c r="A210" s="3" t="s">
        <v>664</v>
      </c>
      <c r="B210" s="3" t="s">
        <v>665</v>
      </c>
      <c r="C210" s="3" t="s">
        <v>38</v>
      </c>
      <c r="D210" s="3">
        <v>378168</v>
      </c>
      <c r="E210" s="3" t="s">
        <v>16</v>
      </c>
      <c r="F210" s="3">
        <v>2019</v>
      </c>
      <c r="G210" s="3" t="s">
        <v>17</v>
      </c>
      <c r="H210" s="4">
        <v>43830</v>
      </c>
      <c r="I210" s="4">
        <v>43882</v>
      </c>
      <c r="J210" s="4">
        <v>43882</v>
      </c>
      <c r="K210" s="5">
        <v>387000000</v>
      </c>
      <c r="L210" s="5">
        <v>397300000</v>
      </c>
      <c r="M210" s="3" t="s">
        <v>666</v>
      </c>
      <c r="N210" s="20">
        <f>('Ratios Calculated fix'!N210-'Ratios Calculated fix'!N$428)/('Ratios Calculated fix'!N$429-'Ratios Calculated fix'!N$428)</f>
        <v>3.024738444987499E-2</v>
      </c>
      <c r="O210" s="21">
        <f>('Ratios Calculated fix'!O210-'Ratios Calculated fix'!O$428)/('Ratios Calculated fix'!O$429-'Ratios Calculated fix'!O$428)</f>
        <v>3.024738444987499E-2</v>
      </c>
      <c r="P210" s="21">
        <f>('Ratios Calculated fix'!P210-'Ratios Calculated fix'!P$428)/('Ratios Calculated fix'!P$429-'Ratios Calculated fix'!P$428)</f>
        <v>9.2888822801080028E-3</v>
      </c>
      <c r="Q210" s="21">
        <f>('Ratios Calculated fix'!Q210-'Ratios Calculated fix'!Q$428)/('Ratios Calculated fix'!Q$429-'Ratios Calculated fix'!Q$428)</f>
        <v>0.27113056469100333</v>
      </c>
      <c r="R210" s="21">
        <f>('Ratios Calculated fix'!R210-'Ratios Calculated fix'!R$428)/('Ratios Calculated fix'!R$429-'Ratios Calculated fix'!R$428)</f>
        <v>2.866217479114375E-2</v>
      </c>
      <c r="S210" s="21">
        <f>('Ratios Calculated fix'!S210-'Ratios Calculated fix'!S$428)/('Ratios Calculated fix'!S$429-'Ratios Calculated fix'!S$428)</f>
        <v>9.9214854160175579E-3</v>
      </c>
      <c r="T210" s="21">
        <f>('Ratios Calculated fix'!T210-'Ratios Calculated fix'!T$428)/('Ratios Calculated fix'!T$429-'Ratios Calculated fix'!T$428)</f>
        <v>2.7125439246733517E-2</v>
      </c>
      <c r="U210" s="21">
        <f>('Ratios Calculated fix'!U210-'Ratios Calculated fix'!U$428)/('Ratios Calculated fix'!U$429-'Ratios Calculated fix'!U$428)</f>
        <v>0.64779003165865046</v>
      </c>
      <c r="V210" s="21">
        <f>('Ratios Calculated fix'!V210-'Ratios Calculated fix'!V$428)/('Ratios Calculated fix'!V$429-'Ratios Calculated fix'!V$428)</f>
        <v>0.49279705487503028</v>
      </c>
      <c r="W210" s="21">
        <f>('Ratios Calculated fix'!W210-'Ratios Calculated fix'!W$428)/('Ratios Calculated fix'!W$429-'Ratios Calculated fix'!W$428)</f>
        <v>0.629305307584616</v>
      </c>
      <c r="X210" s="21">
        <f>('Ratios Calculated fix'!X210-'Ratios Calculated fix'!X$428)/('Ratios Calculated fix'!X$429-'Ratios Calculated fix'!X$428)</f>
        <v>0.47564819272504494</v>
      </c>
      <c r="Y210" s="21">
        <f>('Ratios Calculated fix'!Y210-'Ratios Calculated fix'!Y$428)/('Ratios Calculated fix'!Y$429-'Ratios Calculated fix'!Y$428)</f>
        <v>0.44589258358601025</v>
      </c>
      <c r="Z210" s="21">
        <f>('Ratios Calculated fix'!Z210-'Ratios Calculated fix'!Z$428)/('Ratios Calculated fix'!Z$429-'Ratios Calculated fix'!Z$428)</f>
        <v>0.52435180727495512</v>
      </c>
      <c r="AA210" s="21">
        <f>('Ratios Calculated fix'!AA210-'Ratios Calculated fix'!AA$428)/('Ratios Calculated fix'!AA$429-'Ratios Calculated fix'!AA$428)</f>
        <v>0.48808408133483433</v>
      </c>
      <c r="AB210" s="21">
        <f>('Ratios Calculated fix'!AB210-'Ratios Calculated fix'!AB$428)/('Ratios Calculated fix'!AB$429-'Ratios Calculated fix'!AB$428)</f>
        <v>0.83035863702488222</v>
      </c>
      <c r="AC210" s="21">
        <f>('Ratios Calculated fix'!AC210-'Ratios Calculated fix'!AC$428)/('Ratios Calculated fix'!AC$429-'Ratios Calculated fix'!AC$428)</f>
        <v>9.6701729285832552E-2</v>
      </c>
      <c r="AD210" s="21">
        <f>('Ratios Calculated fix'!AD210-'Ratios Calculated fix'!AD$428)/('Ratios Calculated fix'!AD$429-'Ratios Calculated fix'!AD$428)</f>
        <v>0.40026200659563976</v>
      </c>
      <c r="AE210" s="21">
        <f>('Ratios Calculated fix'!AE210-'Ratios Calculated fix'!AE$428)/('Ratios Calculated fix'!AE$429-'Ratios Calculated fix'!AE$428)</f>
        <v>0.45508925714208687</v>
      </c>
      <c r="AF210" s="21">
        <f>('Ratios Calculated fix'!AF210-'Ratios Calculated fix'!AF$428)/('Ratios Calculated fix'!AF$429-'Ratios Calculated fix'!AF$428)</f>
        <v>0.38692066246197532</v>
      </c>
      <c r="AG210" s="21" t="e">
        <f>('Ratios Calculated fix'!AG210-'Ratios Calculated fix'!AG$428)/('Ratios Calculated fix'!AG$429-'Ratios Calculated fix'!AG$428)</f>
        <v>#DIV/0!</v>
      </c>
      <c r="AH210" s="21" t="e">
        <f>('Ratios Calculated fix'!AH210-'Ratios Calculated fix'!AH$428)/('Ratios Calculated fix'!AH$429-'Ratios Calculated fix'!AH$428)</f>
        <v>#DIV/0!</v>
      </c>
      <c r="AI210" s="21">
        <f>('Ratios Calculated fix'!AI210-'Ratios Calculated fix'!AI$428)/('Ratios Calculated fix'!AI$429-'Ratios Calculated fix'!AI$428)</f>
        <v>0.98496538190233029</v>
      </c>
      <c r="AJ210" s="21">
        <f>('Ratios Calculated fix'!AJ210-'Ratios Calculated fix'!AJ$428)/('Ratios Calculated fix'!AJ$429-'Ratios Calculated fix'!AJ$428)</f>
        <v>6.5257512526548919E-2</v>
      </c>
      <c r="AK210" s="21" t="e">
        <f>('Ratios Calculated fix'!AK210-'Ratios Calculated fix'!AK$428)/('Ratios Calculated fix'!AK$429-'Ratios Calculated fix'!AK$428)</f>
        <v>#DIV/0!</v>
      </c>
      <c r="AL210" s="21" t="e">
        <f>('Ratios Calculated fix'!AL210-'Ratios Calculated fix'!AL$428)/('Ratios Calculated fix'!AL$429-'Ratios Calculated fix'!AL$428)</f>
        <v>#DIV/0!</v>
      </c>
      <c r="AM210" s="21">
        <f>('Ratios Calculated fix'!AM210-'Ratios Calculated fix'!AM$428)/('Ratios Calculated fix'!AM$429-'Ratios Calculated fix'!AM$428)</f>
        <v>0.31254955833184811</v>
      </c>
      <c r="AN210" s="21">
        <f>('Ratios Calculated fix'!AN210-'Ratios Calculated fix'!AN$428)/('Ratios Calculated fix'!AN$429-'Ratios Calculated fix'!AN$428)</f>
        <v>0.28011917206038806</v>
      </c>
      <c r="AO210" s="21">
        <f>('Ratios Calculated fix'!AO210-'Ratios Calculated fix'!AO$428)/('Ratios Calculated fix'!AO$429-'Ratios Calculated fix'!AO$428)</f>
        <v>0.13346791244782077</v>
      </c>
      <c r="AP210" s="21">
        <f>('Ratios Calculated fix'!AP210-'Ratios Calculated fix'!AP$428)/('Ratios Calculated fix'!AP$429-'Ratios Calculated fix'!AP$428)</f>
        <v>0.54050104215594796</v>
      </c>
      <c r="AQ210" s="21">
        <f>('Ratios Calculated fix'!AQ210-'Ratios Calculated fix'!AQ$428)/('Ratios Calculated fix'!AQ$429-'Ratios Calculated fix'!AQ$428)</f>
        <v>0.51606000049123291</v>
      </c>
      <c r="AR210" s="21">
        <f>('Ratios Calculated fix'!AR210-'Ratios Calculated fix'!AR$428)/('Ratios Calculated fix'!AR$429-'Ratios Calculated fix'!AR$428)</f>
        <v>0.2618625190120209</v>
      </c>
      <c r="AS210" s="21">
        <f>('Ratios Calculated fix'!AS210-'Ratios Calculated fix'!AS$428)/('Ratios Calculated fix'!AS$429-'Ratios Calculated fix'!AS$428)</f>
        <v>0.58053646222326383</v>
      </c>
      <c r="AT210" s="21">
        <f>('Ratios Calculated fix'!AT210-'Ratios Calculated fix'!AT$428)/('Ratios Calculated fix'!AT$429-'Ratios Calculated fix'!AT$428)</f>
        <v>0.32726271116558336</v>
      </c>
      <c r="AU210" s="21">
        <f>('Ratios Calculated fix'!AU210-'Ratios Calculated fix'!AU$428)/('Ratios Calculated fix'!AU$429-'Ratios Calculated fix'!AU$428)</f>
        <v>0.62039611711244369</v>
      </c>
      <c r="AV210" s="21" t="e">
        <f>('Ratios Calculated fix'!AV210-'Ratios Calculated fix'!AV$428)/('Ratios Calculated fix'!AV$429-'Ratios Calculated fix'!AV$428)</f>
        <v>#DIV/0!</v>
      </c>
      <c r="AW210" s="21" t="e">
        <f>('Ratios Calculated fix'!AW210-'Ratios Calculated fix'!AW$428)/('Ratios Calculated fix'!AW$429-'Ratios Calculated fix'!AW$428)</f>
        <v>#DIV/0!</v>
      </c>
      <c r="AX210" s="21" t="e">
        <f>('Ratios Calculated fix'!AX210-'Ratios Calculated fix'!AX$428)/('Ratios Calculated fix'!AX$429-'Ratios Calculated fix'!AX$428)</f>
        <v>#DIV/0!</v>
      </c>
      <c r="AY210" s="21">
        <f>('Ratios Calculated fix'!AY210-'Ratios Calculated fix'!AY$428)/('Ratios Calculated fix'!AY$429-'Ratios Calculated fix'!AY$428)</f>
        <v>0.22429278091711355</v>
      </c>
      <c r="AZ210" s="21">
        <f>('Ratios Calculated fix'!AZ210-'Ratios Calculated fix'!AZ$428)/('Ratios Calculated fix'!AZ$429-'Ratios Calculated fix'!AZ$428)</f>
        <v>0.74408665988735212</v>
      </c>
      <c r="BA210" s="21">
        <f>('Ratios Calculated fix'!BA210-'Ratios Calculated fix'!BA$428)/('Ratios Calculated fix'!BA$429-'Ratios Calculated fix'!BA$428)</f>
        <v>0.74413048047992569</v>
      </c>
      <c r="BB210" s="21" t="e">
        <f>('Ratios Calculated fix'!BB210-'Ratios Calculated fix'!BB$428)/('Ratios Calculated fix'!BB$429-'Ratios Calculated fix'!BB$428)</f>
        <v>#DIV/0!</v>
      </c>
      <c r="BC210" s="21">
        <f>('Ratios Calculated fix'!BC210-'Ratios Calculated fix'!BC$428)/('Ratios Calculated fix'!BC$429-'Ratios Calculated fix'!BC$428)</f>
        <v>0.28776542116798104</v>
      </c>
    </row>
    <row r="211" spans="1:55" x14ac:dyDescent="0.2">
      <c r="A211" s="3" t="s">
        <v>676</v>
      </c>
      <c r="B211" s="3" t="s">
        <v>677</v>
      </c>
      <c r="C211" s="3" t="s">
        <v>34</v>
      </c>
      <c r="D211" s="3">
        <v>570971</v>
      </c>
      <c r="E211" s="3" t="s">
        <v>16</v>
      </c>
      <c r="F211" s="3">
        <v>2019</v>
      </c>
      <c r="G211" s="3" t="s">
        <v>17</v>
      </c>
      <c r="H211" s="4">
        <v>43830</v>
      </c>
      <c r="I211" s="4">
        <v>43885</v>
      </c>
      <c r="J211" s="4">
        <v>43885</v>
      </c>
      <c r="K211" s="5">
        <v>53273000</v>
      </c>
      <c r="L211" s="5">
        <v>54012000</v>
      </c>
      <c r="M211" s="3" t="s">
        <v>678</v>
      </c>
      <c r="N211" s="20">
        <f>('Ratios Calculated fix'!N211-'Ratios Calculated fix'!N$428)/('Ratios Calculated fix'!N$429-'Ratios Calculated fix'!N$428)</f>
        <v>0.27919210677017214</v>
      </c>
      <c r="O211" s="21">
        <f>('Ratios Calculated fix'!O211-'Ratios Calculated fix'!O$428)/('Ratios Calculated fix'!O$429-'Ratios Calculated fix'!O$428)</f>
        <v>0.23009640281494076</v>
      </c>
      <c r="P211" s="21">
        <f>('Ratios Calculated fix'!P211-'Ratios Calculated fix'!P$428)/('Ratios Calculated fix'!P$429-'Ratios Calculated fix'!P$428)</f>
        <v>0.50584935053576219</v>
      </c>
      <c r="Q211" s="21">
        <f>('Ratios Calculated fix'!Q211-'Ratios Calculated fix'!Q$428)/('Ratios Calculated fix'!Q$429-'Ratios Calculated fix'!Q$428)</f>
        <v>0.25810363402453113</v>
      </c>
      <c r="R211" s="21">
        <f>('Ratios Calculated fix'!R211-'Ratios Calculated fix'!R$428)/('Ratios Calculated fix'!R$429-'Ratios Calculated fix'!R$428)</f>
        <v>5.4897513331259307E-3</v>
      </c>
      <c r="S211" s="21">
        <f>('Ratios Calculated fix'!S211-'Ratios Calculated fix'!S$428)/('Ratios Calculated fix'!S$429-'Ratios Calculated fix'!S$428)</f>
        <v>2.2083152727366802E-3</v>
      </c>
      <c r="T211" s="21">
        <f>('Ratios Calculated fix'!T211-'Ratios Calculated fix'!T$428)/('Ratios Calculated fix'!T$429-'Ratios Calculated fix'!T$428)</f>
        <v>5.1384914519113896E-3</v>
      </c>
      <c r="U211" s="21">
        <f>('Ratios Calculated fix'!U211-'Ratios Calculated fix'!U$428)/('Ratios Calculated fix'!U$429-'Ratios Calculated fix'!U$428)</f>
        <v>0.64081488797757991</v>
      </c>
      <c r="V211" s="21">
        <f>('Ratios Calculated fix'!V211-'Ratios Calculated fix'!V$428)/('Ratios Calculated fix'!V$429-'Ratios Calculated fix'!V$428)</f>
        <v>0.48848565132445987</v>
      </c>
      <c r="W211" s="21">
        <f>('Ratios Calculated fix'!W211-'Ratios Calculated fix'!W$428)/('Ratios Calculated fix'!W$429-'Ratios Calculated fix'!W$428)</f>
        <v>0.62242270687954815</v>
      </c>
      <c r="X211" s="21">
        <f>('Ratios Calculated fix'!X211-'Ratios Calculated fix'!X$428)/('Ratios Calculated fix'!X$429-'Ratios Calculated fix'!X$428)</f>
        <v>0.60008836112621389</v>
      </c>
      <c r="Y211" s="21">
        <f>('Ratios Calculated fix'!Y211-'Ratios Calculated fix'!Y$428)/('Ratios Calculated fix'!Y$429-'Ratios Calculated fix'!Y$428)</f>
        <v>0.51712485150328991</v>
      </c>
      <c r="Z211" s="21">
        <f>('Ratios Calculated fix'!Z211-'Ratios Calculated fix'!Z$428)/('Ratios Calculated fix'!Z$429-'Ratios Calculated fix'!Z$428)</f>
        <v>0.39991163887378595</v>
      </c>
      <c r="AA211" s="21">
        <f>('Ratios Calculated fix'!AA211-'Ratios Calculated fix'!AA$428)/('Ratios Calculated fix'!AA$429-'Ratios Calculated fix'!AA$428)</f>
        <v>3.8280763022565834E-2</v>
      </c>
      <c r="AB211" s="21">
        <f>('Ratios Calculated fix'!AB211-'Ratios Calculated fix'!AB$428)/('Ratios Calculated fix'!AB$429-'Ratios Calculated fix'!AB$428)</f>
        <v>0.98792449213388989</v>
      </c>
      <c r="AC211" s="21">
        <f>('Ratios Calculated fix'!AC211-'Ratios Calculated fix'!AC$428)/('Ratios Calculated fix'!AC$429-'Ratios Calculated fix'!AC$428)</f>
        <v>0.55234229946437685</v>
      </c>
      <c r="AD211" s="21">
        <f>('Ratios Calculated fix'!AD211-'Ratios Calculated fix'!AD$428)/('Ratios Calculated fix'!AD$429-'Ratios Calculated fix'!AD$428)</f>
        <v>0.61637080983948256</v>
      </c>
      <c r="AE211" s="21">
        <f>('Ratios Calculated fix'!AE211-'Ratios Calculated fix'!AE$428)/('Ratios Calculated fix'!AE$429-'Ratios Calculated fix'!AE$428)</f>
        <v>0.70080029918326059</v>
      </c>
      <c r="AF211" s="21">
        <f>('Ratios Calculated fix'!AF211-'Ratios Calculated fix'!AF$428)/('Ratios Calculated fix'!AF$429-'Ratios Calculated fix'!AF$428)</f>
        <v>0.43952420904361</v>
      </c>
      <c r="AG211" s="21" t="e">
        <f>('Ratios Calculated fix'!AG211-'Ratios Calculated fix'!AG$428)/('Ratios Calculated fix'!AG$429-'Ratios Calculated fix'!AG$428)</f>
        <v>#DIV/0!</v>
      </c>
      <c r="AH211" s="21" t="e">
        <f>('Ratios Calculated fix'!AH211-'Ratios Calculated fix'!AH$428)/('Ratios Calculated fix'!AH$429-'Ratios Calculated fix'!AH$428)</f>
        <v>#DIV/0!</v>
      </c>
      <c r="AI211" s="21">
        <f>('Ratios Calculated fix'!AI211-'Ratios Calculated fix'!AI$428)/('Ratios Calculated fix'!AI$429-'Ratios Calculated fix'!AI$428)</f>
        <v>0.98649510484134739</v>
      </c>
      <c r="AJ211" s="21">
        <f>('Ratios Calculated fix'!AJ211-'Ratios Calculated fix'!AJ$428)/('Ratios Calculated fix'!AJ$429-'Ratios Calculated fix'!AJ$428)</f>
        <v>0.34946398236404225</v>
      </c>
      <c r="AK211" s="21" t="e">
        <f>('Ratios Calculated fix'!AK211-'Ratios Calculated fix'!AK$428)/('Ratios Calculated fix'!AK$429-'Ratios Calculated fix'!AK$428)</f>
        <v>#DIV/0!</v>
      </c>
      <c r="AL211" s="21" t="e">
        <f>('Ratios Calculated fix'!AL211-'Ratios Calculated fix'!AL$428)/('Ratios Calculated fix'!AL$429-'Ratios Calculated fix'!AL$428)</f>
        <v>#DIV/0!</v>
      </c>
      <c r="AM211" s="21">
        <f>('Ratios Calculated fix'!AM211-'Ratios Calculated fix'!AM$428)/('Ratios Calculated fix'!AM$429-'Ratios Calculated fix'!AM$428)</f>
        <v>0.31045685752484375</v>
      </c>
      <c r="AN211" s="21">
        <f>('Ratios Calculated fix'!AN211-'Ratios Calculated fix'!AN$428)/('Ratios Calculated fix'!AN$429-'Ratios Calculated fix'!AN$428)</f>
        <v>0.27220196683257908</v>
      </c>
      <c r="AO211" s="21">
        <f>('Ratios Calculated fix'!AO211-'Ratios Calculated fix'!AO$428)/('Ratios Calculated fix'!AO$429-'Ratios Calculated fix'!AO$428)</f>
        <v>0.12757399819753287</v>
      </c>
      <c r="AP211" s="21">
        <f>('Ratios Calculated fix'!AP211-'Ratios Calculated fix'!AP$428)/('Ratios Calculated fix'!AP$429-'Ratios Calculated fix'!AP$428)</f>
        <v>0.57232621523059202</v>
      </c>
      <c r="AQ211" s="21">
        <f>('Ratios Calculated fix'!AQ211-'Ratios Calculated fix'!AQ$428)/('Ratios Calculated fix'!AQ$429-'Ratios Calculated fix'!AQ$428)</f>
        <v>0.68708845419021913</v>
      </c>
      <c r="AR211" s="21">
        <f>('Ratios Calculated fix'!AR211-'Ratios Calculated fix'!AR$428)/('Ratios Calculated fix'!AR$429-'Ratios Calculated fix'!AR$428)</f>
        <v>0.43590802046323301</v>
      </c>
      <c r="AS211" s="21">
        <f>('Ratios Calculated fix'!AS211-'Ratios Calculated fix'!AS$428)/('Ratios Calculated fix'!AS$429-'Ratios Calculated fix'!AS$428)</f>
        <v>0.60665487485866154</v>
      </c>
      <c r="AT211" s="21">
        <f>('Ratios Calculated fix'!AT211-'Ratios Calculated fix'!AT$428)/('Ratios Calculated fix'!AT$429-'Ratios Calculated fix'!AT$428)</f>
        <v>0.53131138297583491</v>
      </c>
      <c r="AU211" s="21">
        <f>('Ratios Calculated fix'!AU211-'Ratios Calculated fix'!AU$428)/('Ratios Calculated fix'!AU$429-'Ratios Calculated fix'!AU$428)</f>
        <v>0.72240915114804594</v>
      </c>
      <c r="AV211" s="21" t="e">
        <f>('Ratios Calculated fix'!AV211-'Ratios Calculated fix'!AV$428)/('Ratios Calculated fix'!AV$429-'Ratios Calculated fix'!AV$428)</f>
        <v>#DIV/0!</v>
      </c>
      <c r="AW211" s="21" t="e">
        <f>('Ratios Calculated fix'!AW211-'Ratios Calculated fix'!AW$428)/('Ratios Calculated fix'!AW$429-'Ratios Calculated fix'!AW$428)</f>
        <v>#DIV/0!</v>
      </c>
      <c r="AX211" s="21" t="e">
        <f>('Ratios Calculated fix'!AX211-'Ratios Calculated fix'!AX$428)/('Ratios Calculated fix'!AX$429-'Ratios Calculated fix'!AX$428)</f>
        <v>#DIV/0!</v>
      </c>
      <c r="AY211" s="21">
        <f>('Ratios Calculated fix'!AY211-'Ratios Calculated fix'!AY$428)/('Ratios Calculated fix'!AY$429-'Ratios Calculated fix'!AY$428)</f>
        <v>0.20143041941720824</v>
      </c>
      <c r="AZ211" s="21">
        <f>('Ratios Calculated fix'!AZ211-'Ratios Calculated fix'!AZ$428)/('Ratios Calculated fix'!AZ$429-'Ratios Calculated fix'!AZ$428)</f>
        <v>0.71688391292329667</v>
      </c>
      <c r="BA211" s="21">
        <f>('Ratios Calculated fix'!BA211-'Ratios Calculated fix'!BA$428)/('Ratios Calculated fix'!BA$429-'Ratios Calculated fix'!BA$428)</f>
        <v>0.74363382855350524</v>
      </c>
      <c r="BB211" s="21" t="e">
        <f>('Ratios Calculated fix'!BB211-'Ratios Calculated fix'!BB$428)/('Ratios Calculated fix'!BB$429-'Ratios Calculated fix'!BB$428)</f>
        <v>#DIV/0!</v>
      </c>
      <c r="BC211" s="21">
        <f>('Ratios Calculated fix'!BC211-'Ratios Calculated fix'!BC$428)/('Ratios Calculated fix'!BC$429-'Ratios Calculated fix'!BC$428)</f>
        <v>0.3358944026796199</v>
      </c>
    </row>
    <row r="212" spans="1:55" x14ac:dyDescent="0.2">
      <c r="A212" s="3" t="s">
        <v>679</v>
      </c>
      <c r="B212" s="3" t="s">
        <v>680</v>
      </c>
      <c r="C212" s="3" t="s">
        <v>24</v>
      </c>
      <c r="D212" s="3">
        <v>744724</v>
      </c>
      <c r="E212" s="3" t="s">
        <v>16</v>
      </c>
      <c r="F212" s="3">
        <v>2019</v>
      </c>
      <c r="G212" s="3" t="s">
        <v>17</v>
      </c>
      <c r="H212" s="4">
        <v>43830</v>
      </c>
      <c r="I212" s="4">
        <v>43879</v>
      </c>
      <c r="J212" s="4">
        <v>43879</v>
      </c>
      <c r="K212" s="5">
        <v>192700000</v>
      </c>
      <c r="L212" s="5">
        <v>197100000</v>
      </c>
      <c r="M212" s="3" t="s">
        <v>681</v>
      </c>
      <c r="N212" s="20">
        <f>('Ratios Calculated fix'!N212-'Ratios Calculated fix'!N$428)/('Ratios Calculated fix'!N$429-'Ratios Calculated fix'!N$428)</f>
        <v>3.5075585952071241E-2</v>
      </c>
      <c r="O212" s="21">
        <f>('Ratios Calculated fix'!O212-'Ratios Calculated fix'!O$428)/('Ratios Calculated fix'!O$429-'Ratios Calculated fix'!O$428)</f>
        <v>3.5075585952071241E-2</v>
      </c>
      <c r="P212" s="21">
        <f>('Ratios Calculated fix'!P212-'Ratios Calculated fix'!P$428)/('Ratios Calculated fix'!P$429-'Ratios Calculated fix'!P$428)</f>
        <v>2.8705578937014815E-2</v>
      </c>
      <c r="Q212" s="21">
        <f>('Ratios Calculated fix'!Q212-'Ratios Calculated fix'!Q$428)/('Ratios Calculated fix'!Q$429-'Ratios Calculated fix'!Q$428)</f>
        <v>0.26343477419196326</v>
      </c>
      <c r="R212" s="21">
        <f>('Ratios Calculated fix'!R212-'Ratios Calculated fix'!R$428)/('Ratios Calculated fix'!R$429-'Ratios Calculated fix'!R$428)</f>
        <v>0.11868758409176226</v>
      </c>
      <c r="S212" s="21">
        <f>('Ratios Calculated fix'!S212-'Ratios Calculated fix'!S$428)/('Ratios Calculated fix'!S$429-'Ratios Calculated fix'!S$428)</f>
        <v>6.5364107063123986E-3</v>
      </c>
      <c r="T212" s="21">
        <f>('Ratios Calculated fix'!T212-'Ratios Calculated fix'!T$428)/('Ratios Calculated fix'!T$429-'Ratios Calculated fix'!T$428)</f>
        <v>0.11870866879663751</v>
      </c>
      <c r="U212" s="21">
        <f>('Ratios Calculated fix'!U212-'Ratios Calculated fix'!U$428)/('Ratios Calculated fix'!U$429-'Ratios Calculated fix'!U$428)</f>
        <v>0.6569676219908781</v>
      </c>
      <c r="V212" s="21">
        <f>('Ratios Calculated fix'!V212-'Ratios Calculated fix'!V$428)/('Ratios Calculated fix'!V$429-'Ratios Calculated fix'!V$428)</f>
        <v>0.48988512980359422</v>
      </c>
      <c r="W212" s="21">
        <f>('Ratios Calculated fix'!W212-'Ratios Calculated fix'!W$428)/('Ratios Calculated fix'!W$429-'Ratios Calculated fix'!W$428)</f>
        <v>0.63928008738699449</v>
      </c>
      <c r="X212" s="21">
        <f>('Ratios Calculated fix'!X212-'Ratios Calculated fix'!X$428)/('Ratios Calculated fix'!X$429-'Ratios Calculated fix'!X$428)</f>
        <v>0.12248683138288045</v>
      </c>
      <c r="Y212" s="21">
        <f>('Ratios Calculated fix'!Y212-'Ratios Calculated fix'!Y$428)/('Ratios Calculated fix'!Y$429-'Ratios Calculated fix'!Y$428)</f>
        <v>0.62998584559344484</v>
      </c>
      <c r="Z212" s="21">
        <f>('Ratios Calculated fix'!Z212-'Ratios Calculated fix'!Z$428)/('Ratios Calculated fix'!Z$429-'Ratios Calculated fix'!Z$428)</f>
        <v>0.87751316861711959</v>
      </c>
      <c r="AA212" s="21">
        <f>('Ratios Calculated fix'!AA212-'Ratios Calculated fix'!AA$428)/('Ratios Calculated fix'!AA$429-'Ratios Calculated fix'!AA$428)</f>
        <v>0.84149074454738271</v>
      </c>
      <c r="AB212" s="21">
        <f>('Ratios Calculated fix'!AB212-'Ratios Calculated fix'!AB$428)/('Ratios Calculated fix'!AB$429-'Ratios Calculated fix'!AB$428)</f>
        <v>0.86965811091610756</v>
      </c>
      <c r="AC212" s="21">
        <f>('Ratios Calculated fix'!AC212-'Ratios Calculated fix'!AC$428)/('Ratios Calculated fix'!AC$429-'Ratios Calculated fix'!AC$428)</f>
        <v>0.33322064945154806</v>
      </c>
      <c r="AD212" s="21">
        <f>('Ratios Calculated fix'!AD212-'Ratios Calculated fix'!AD$428)/('Ratios Calculated fix'!AD$429-'Ratios Calculated fix'!AD$428)</f>
        <v>0.45057052557432264</v>
      </c>
      <c r="AE212" s="21">
        <f>('Ratios Calculated fix'!AE212-'Ratios Calculated fix'!AE$428)/('Ratios Calculated fix'!AE$429-'Ratios Calculated fix'!AE$428)</f>
        <v>0.4205088272292849</v>
      </c>
      <c r="AF212" s="21">
        <f>('Ratios Calculated fix'!AF212-'Ratios Calculated fix'!AF$428)/('Ratios Calculated fix'!AF$429-'Ratios Calculated fix'!AF$428)</f>
        <v>0.40542517533139288</v>
      </c>
      <c r="AG212" s="21" t="e">
        <f>('Ratios Calculated fix'!AG212-'Ratios Calculated fix'!AG$428)/('Ratios Calculated fix'!AG$429-'Ratios Calculated fix'!AG$428)</f>
        <v>#DIV/0!</v>
      </c>
      <c r="AH212" s="21" t="e">
        <f>('Ratios Calculated fix'!AH212-'Ratios Calculated fix'!AH$428)/('Ratios Calculated fix'!AH$429-'Ratios Calculated fix'!AH$428)</f>
        <v>#DIV/0!</v>
      </c>
      <c r="AI212" s="21">
        <f>('Ratios Calculated fix'!AI212-'Ratios Calculated fix'!AI$428)/('Ratios Calculated fix'!AI$429-'Ratios Calculated fix'!AI$428)</f>
        <v>0.98642689292153007</v>
      </c>
      <c r="AJ212" s="21">
        <f>('Ratios Calculated fix'!AJ212-'Ratios Calculated fix'!AJ$428)/('Ratios Calculated fix'!AJ$429-'Ratios Calculated fix'!AJ$428)</f>
        <v>9.3698320750543657E-2</v>
      </c>
      <c r="AK212" s="21" t="e">
        <f>('Ratios Calculated fix'!AK212-'Ratios Calculated fix'!AK$428)/('Ratios Calculated fix'!AK$429-'Ratios Calculated fix'!AK$428)</f>
        <v>#DIV/0!</v>
      </c>
      <c r="AL212" s="21" t="e">
        <f>('Ratios Calculated fix'!AL212-'Ratios Calculated fix'!AL$428)/('Ratios Calculated fix'!AL$429-'Ratios Calculated fix'!AL$428)</f>
        <v>#DIV/0!</v>
      </c>
      <c r="AM212" s="21">
        <f>('Ratios Calculated fix'!AM212-'Ratios Calculated fix'!AM$428)/('Ratios Calculated fix'!AM$429-'Ratios Calculated fix'!AM$428)</f>
        <v>0.30999865679256416</v>
      </c>
      <c r="AN212" s="21">
        <f>('Ratios Calculated fix'!AN212-'Ratios Calculated fix'!AN$428)/('Ratios Calculated fix'!AN$429-'Ratios Calculated fix'!AN$428)</f>
        <v>0.27376290558993971</v>
      </c>
      <c r="AO212" s="21">
        <f>('Ratios Calculated fix'!AO212-'Ratios Calculated fix'!AO$428)/('Ratios Calculated fix'!AO$429-'Ratios Calculated fix'!AO$428)</f>
        <v>8.8146832551664209E-2</v>
      </c>
      <c r="AP212" s="21">
        <f>('Ratios Calculated fix'!AP212-'Ratios Calculated fix'!AP$428)/('Ratios Calculated fix'!AP$429-'Ratios Calculated fix'!AP$428)</f>
        <v>0.59090828083303126</v>
      </c>
      <c r="AQ212" s="21">
        <f>('Ratios Calculated fix'!AQ212-'Ratios Calculated fix'!AQ$428)/('Ratios Calculated fix'!AQ$429-'Ratios Calculated fix'!AQ$428)</f>
        <v>0.53581185663142317</v>
      </c>
      <c r="AR212" s="21">
        <f>('Ratios Calculated fix'!AR212-'Ratios Calculated fix'!AR$428)/('Ratios Calculated fix'!AR$429-'Ratios Calculated fix'!AR$428)</f>
        <v>0.24971997423869671</v>
      </c>
      <c r="AS212" s="21">
        <f>('Ratios Calculated fix'!AS212-'Ratios Calculated fix'!AS$428)/('Ratios Calculated fix'!AS$429-'Ratios Calculated fix'!AS$428)</f>
        <v>0.60593258478560741</v>
      </c>
      <c r="AT212" s="21">
        <f>('Ratios Calculated fix'!AT212-'Ratios Calculated fix'!AT$428)/('Ratios Calculated fix'!AT$429-'Ratios Calculated fix'!AT$428)</f>
        <v>0.27322780557127158</v>
      </c>
      <c r="AU212" s="21">
        <f>('Ratios Calculated fix'!AU212-'Ratios Calculated fix'!AU$428)/('Ratios Calculated fix'!AU$429-'Ratios Calculated fix'!AU$428)</f>
        <v>0.60506863287579438</v>
      </c>
      <c r="AV212" s="21" t="e">
        <f>('Ratios Calculated fix'!AV212-'Ratios Calculated fix'!AV$428)/('Ratios Calculated fix'!AV$429-'Ratios Calculated fix'!AV$428)</f>
        <v>#DIV/0!</v>
      </c>
      <c r="AW212" s="21" t="e">
        <f>('Ratios Calculated fix'!AW212-'Ratios Calculated fix'!AW$428)/('Ratios Calculated fix'!AW$429-'Ratios Calculated fix'!AW$428)</f>
        <v>#DIV/0!</v>
      </c>
      <c r="AX212" s="21" t="e">
        <f>('Ratios Calculated fix'!AX212-'Ratios Calculated fix'!AX$428)/('Ratios Calculated fix'!AX$429-'Ratios Calculated fix'!AX$428)</f>
        <v>#DIV/0!</v>
      </c>
      <c r="AY212" s="21">
        <f>('Ratios Calculated fix'!AY212-'Ratios Calculated fix'!AY$428)/('Ratios Calculated fix'!AY$429-'Ratios Calculated fix'!AY$428)</f>
        <v>0.29632257162021042</v>
      </c>
      <c r="AZ212" s="21">
        <f>('Ratios Calculated fix'!AZ212-'Ratios Calculated fix'!AZ$428)/('Ratios Calculated fix'!AZ$429-'Ratios Calculated fix'!AZ$428)</f>
        <v>0.79262408028596576</v>
      </c>
      <c r="BA212" s="21">
        <f>('Ratios Calculated fix'!BA212-'Ratios Calculated fix'!BA$428)/('Ratios Calculated fix'!BA$429-'Ratios Calculated fix'!BA$428)</f>
        <v>0.74280058518792058</v>
      </c>
      <c r="BB212" s="21" t="e">
        <f>('Ratios Calculated fix'!BB212-'Ratios Calculated fix'!BB$428)/('Ratios Calculated fix'!BB$429-'Ratios Calculated fix'!BB$428)</f>
        <v>#DIV/0!</v>
      </c>
      <c r="BC212" s="21">
        <f>('Ratios Calculated fix'!BC212-'Ratios Calculated fix'!BC$428)/('Ratios Calculated fix'!BC$429-'Ratios Calculated fix'!BC$428)</f>
        <v>0.17908258192450766</v>
      </c>
    </row>
    <row r="213" spans="1:55" x14ac:dyDescent="0.2">
      <c r="A213" s="3" t="s">
        <v>646</v>
      </c>
      <c r="B213" s="3" t="s">
        <v>647</v>
      </c>
      <c r="C213" s="3" t="s">
        <v>15</v>
      </c>
      <c r="D213" s="3">
        <v>378166</v>
      </c>
      <c r="E213" s="3" t="s">
        <v>16</v>
      </c>
      <c r="F213" s="3">
        <v>2019</v>
      </c>
      <c r="G213" s="3" t="s">
        <v>17</v>
      </c>
      <c r="H213" s="4">
        <v>43830</v>
      </c>
      <c r="I213" s="4">
        <v>43879</v>
      </c>
      <c r="J213" s="4">
        <v>43879</v>
      </c>
      <c r="K213" s="5">
        <v>240100000</v>
      </c>
      <c r="L213" s="5">
        <v>242900000</v>
      </c>
      <c r="M213" s="3" t="s">
        <v>648</v>
      </c>
      <c r="N213" s="20">
        <f>('Ratios Calculated fix'!N213-'Ratios Calculated fix'!N$428)/('Ratios Calculated fix'!N$429-'Ratios Calculated fix'!N$428)</f>
        <v>3.9560085372169297E-2</v>
      </c>
      <c r="O213" s="21">
        <f>('Ratios Calculated fix'!O213-'Ratios Calculated fix'!O$428)/('Ratios Calculated fix'!O$429-'Ratios Calculated fix'!O$428)</f>
        <v>2.9336217571003815E-2</v>
      </c>
      <c r="P213" s="21">
        <f>('Ratios Calculated fix'!P213-'Ratios Calculated fix'!P$428)/('Ratios Calculated fix'!P$429-'Ratios Calculated fix'!P$428)</f>
        <v>2.8929007439977814E-2</v>
      </c>
      <c r="Q213" s="21">
        <f>('Ratios Calculated fix'!Q213-'Ratios Calculated fix'!Q$428)/('Ratios Calculated fix'!Q$429-'Ratios Calculated fix'!Q$428)</f>
        <v>0.26259979798402178</v>
      </c>
      <c r="R213" s="21">
        <f>('Ratios Calculated fix'!R213-'Ratios Calculated fix'!R$428)/('Ratios Calculated fix'!R$429-'Ratios Calculated fix'!R$428)</f>
        <v>5.933092302492185E-2</v>
      </c>
      <c r="S213" s="21">
        <f>('Ratios Calculated fix'!S213-'Ratios Calculated fix'!S$428)/('Ratios Calculated fix'!S$429-'Ratios Calculated fix'!S$428)</f>
        <v>8.8355819898913932E-2</v>
      </c>
      <c r="T213" s="21">
        <f>('Ratios Calculated fix'!T213-'Ratios Calculated fix'!T$428)/('Ratios Calculated fix'!T$429-'Ratios Calculated fix'!T$428)</f>
        <v>4.3616705487777026E-2</v>
      </c>
      <c r="U213" s="21">
        <f>('Ratios Calculated fix'!U213-'Ratios Calculated fix'!U$428)/('Ratios Calculated fix'!U$429-'Ratios Calculated fix'!U$428)</f>
        <v>0.64798332715332374</v>
      </c>
      <c r="V213" s="21">
        <f>('Ratios Calculated fix'!V213-'Ratios Calculated fix'!V$428)/('Ratios Calculated fix'!V$429-'Ratios Calculated fix'!V$428)</f>
        <v>0.50832071981770177</v>
      </c>
      <c r="W213" s="21">
        <f>('Ratios Calculated fix'!W213-'Ratios Calculated fix'!W$428)/('Ratios Calculated fix'!W$429-'Ratios Calculated fix'!W$428)</f>
        <v>0.6278470862055312</v>
      </c>
      <c r="X213" s="21">
        <f>('Ratios Calculated fix'!X213-'Ratios Calculated fix'!X$428)/('Ratios Calculated fix'!X$429-'Ratios Calculated fix'!X$428)</f>
        <v>0.2703211675566885</v>
      </c>
      <c r="Y213" s="21">
        <f>('Ratios Calculated fix'!Y213-'Ratios Calculated fix'!Y$428)/('Ratios Calculated fix'!Y$429-'Ratios Calculated fix'!Y$428)</f>
        <v>0.51174316305704048</v>
      </c>
      <c r="Z213" s="21">
        <f>('Ratios Calculated fix'!Z213-'Ratios Calculated fix'!Z$428)/('Ratios Calculated fix'!Z$429-'Ratios Calculated fix'!Z$428)</f>
        <v>0.72967883244331144</v>
      </c>
      <c r="AA213" s="21">
        <f>('Ratios Calculated fix'!AA213-'Ratios Calculated fix'!AA$428)/('Ratios Calculated fix'!AA$429-'Ratios Calculated fix'!AA$428)</f>
        <v>0.5301373081256433</v>
      </c>
      <c r="AB213" s="21">
        <f>('Ratios Calculated fix'!AB213-'Ratios Calculated fix'!AB$428)/('Ratios Calculated fix'!AB$429-'Ratios Calculated fix'!AB$428)</f>
        <v>0.87825665147214782</v>
      </c>
      <c r="AC213" s="21">
        <f>('Ratios Calculated fix'!AC213-'Ratios Calculated fix'!AC$428)/('Ratios Calculated fix'!AC$429-'Ratios Calculated fix'!AC$428)</f>
        <v>0.28778367155422846</v>
      </c>
      <c r="AD213" s="21">
        <f>('Ratios Calculated fix'!AD213-'Ratios Calculated fix'!AD$428)/('Ratios Calculated fix'!AD$429-'Ratios Calculated fix'!AD$428)</f>
        <v>0.39542435712743423</v>
      </c>
      <c r="AE213" s="21">
        <f>('Ratios Calculated fix'!AE213-'Ratios Calculated fix'!AE$428)/('Ratios Calculated fix'!AE$429-'Ratios Calculated fix'!AE$428)</f>
        <v>0.44958895417422717</v>
      </c>
      <c r="AF213" s="21">
        <f>('Ratios Calculated fix'!AF213-'Ratios Calculated fix'!AF$428)/('Ratios Calculated fix'!AF$429-'Ratios Calculated fix'!AF$428)</f>
        <v>0.39247418279228447</v>
      </c>
      <c r="AG213" s="21" t="e">
        <f>('Ratios Calculated fix'!AG213-'Ratios Calculated fix'!AG$428)/('Ratios Calculated fix'!AG$429-'Ratios Calculated fix'!AG$428)</f>
        <v>#DIV/0!</v>
      </c>
      <c r="AH213" s="21" t="e">
        <f>('Ratios Calculated fix'!AH213-'Ratios Calculated fix'!AH$428)/('Ratios Calculated fix'!AH$429-'Ratios Calculated fix'!AH$428)</f>
        <v>#DIV/0!</v>
      </c>
      <c r="AI213" s="21">
        <f>('Ratios Calculated fix'!AI213-'Ratios Calculated fix'!AI$428)/('Ratios Calculated fix'!AI$429-'Ratios Calculated fix'!AI$428)</f>
        <v>0.98523491858956991</v>
      </c>
      <c r="AJ213" s="21">
        <f>('Ratios Calculated fix'!AJ213-'Ratios Calculated fix'!AJ$428)/('Ratios Calculated fix'!AJ$429-'Ratios Calculated fix'!AJ$428)</f>
        <v>9.4910651582795963E-2</v>
      </c>
      <c r="AK213" s="21" t="e">
        <f>('Ratios Calculated fix'!AK213-'Ratios Calculated fix'!AK$428)/('Ratios Calculated fix'!AK$429-'Ratios Calculated fix'!AK$428)</f>
        <v>#DIV/0!</v>
      </c>
      <c r="AL213" s="21" t="e">
        <f>('Ratios Calculated fix'!AL213-'Ratios Calculated fix'!AL$428)/('Ratios Calculated fix'!AL$429-'Ratios Calculated fix'!AL$428)</f>
        <v>#DIV/0!</v>
      </c>
      <c r="AM213" s="21">
        <f>('Ratios Calculated fix'!AM213-'Ratios Calculated fix'!AM$428)/('Ratios Calculated fix'!AM$429-'Ratios Calculated fix'!AM$428)</f>
        <v>0.31076642540553989</v>
      </c>
      <c r="AN213" s="21">
        <f>('Ratios Calculated fix'!AN213-'Ratios Calculated fix'!AN$428)/('Ratios Calculated fix'!AN$429-'Ratios Calculated fix'!AN$428)</f>
        <v>0.27630284502125468</v>
      </c>
      <c r="AO213" s="21">
        <f>('Ratios Calculated fix'!AO213-'Ratios Calculated fix'!AO$428)/('Ratios Calculated fix'!AO$429-'Ratios Calculated fix'!AO$428)</f>
        <v>0.17096628258751759</v>
      </c>
      <c r="AP213" s="21">
        <f>('Ratios Calculated fix'!AP213-'Ratios Calculated fix'!AP$428)/('Ratios Calculated fix'!AP$429-'Ratios Calculated fix'!AP$428)</f>
        <v>0.58028344078944072</v>
      </c>
      <c r="AQ213" s="21">
        <f>('Ratios Calculated fix'!AQ213-'Ratios Calculated fix'!AQ$428)/('Ratios Calculated fix'!AQ$429-'Ratios Calculated fix'!AQ$428)</f>
        <v>0.56014396798266275</v>
      </c>
      <c r="AR213" s="21">
        <f>('Ratios Calculated fix'!AR213-'Ratios Calculated fix'!AR$428)/('Ratios Calculated fix'!AR$429-'Ratios Calculated fix'!AR$428)</f>
        <v>0.25734727617101982</v>
      </c>
      <c r="AS213" s="21">
        <f>('Ratios Calculated fix'!AS213-'Ratios Calculated fix'!AS$428)/('Ratios Calculated fix'!AS$429-'Ratios Calculated fix'!AS$428)</f>
        <v>0.58608806920826706</v>
      </c>
      <c r="AT213" s="21">
        <f>('Ratios Calculated fix'!AT213-'Ratios Calculated fix'!AT$428)/('Ratios Calculated fix'!AT$429-'Ratios Calculated fix'!AT$428)</f>
        <v>0.35616265845045331</v>
      </c>
      <c r="AU213" s="21">
        <f>('Ratios Calculated fix'!AU213-'Ratios Calculated fix'!AU$428)/('Ratios Calculated fix'!AU$429-'Ratios Calculated fix'!AU$428)</f>
        <v>0.63430424259382867</v>
      </c>
      <c r="AV213" s="21" t="e">
        <f>('Ratios Calculated fix'!AV213-'Ratios Calculated fix'!AV$428)/('Ratios Calculated fix'!AV$429-'Ratios Calculated fix'!AV$428)</f>
        <v>#DIV/0!</v>
      </c>
      <c r="AW213" s="21" t="e">
        <f>('Ratios Calculated fix'!AW213-'Ratios Calculated fix'!AW$428)/('Ratios Calculated fix'!AW$429-'Ratios Calculated fix'!AW$428)</f>
        <v>#DIV/0!</v>
      </c>
      <c r="AX213" s="21" t="e">
        <f>('Ratios Calculated fix'!AX213-'Ratios Calculated fix'!AX$428)/('Ratios Calculated fix'!AX$429-'Ratios Calculated fix'!AX$428)</f>
        <v>#DIV/0!</v>
      </c>
      <c r="AY213" s="21">
        <f>('Ratios Calculated fix'!AY213-'Ratios Calculated fix'!AY$428)/('Ratios Calculated fix'!AY$429-'Ratios Calculated fix'!AY$428)</f>
        <v>0.24210224291937146</v>
      </c>
      <c r="AZ213" s="21">
        <f>('Ratios Calculated fix'!AZ213-'Ratios Calculated fix'!AZ$428)/('Ratios Calculated fix'!AZ$429-'Ratios Calculated fix'!AZ$428)</f>
        <v>0.75407994638630749</v>
      </c>
      <c r="BA213" s="21">
        <f>('Ratios Calculated fix'!BA213-'Ratios Calculated fix'!BA$428)/('Ratios Calculated fix'!BA$429-'Ratios Calculated fix'!BA$428)</f>
        <v>0.74383577553743574</v>
      </c>
      <c r="BB213" s="21" t="e">
        <f>('Ratios Calculated fix'!BB213-'Ratios Calculated fix'!BB$428)/('Ratios Calculated fix'!BB$429-'Ratios Calculated fix'!BB$428)</f>
        <v>#DIV/0!</v>
      </c>
      <c r="BC213" s="21">
        <f>('Ratios Calculated fix'!BC213-'Ratios Calculated fix'!BC$428)/('Ratios Calculated fix'!BC$429-'Ratios Calculated fix'!BC$428)</f>
        <v>0.23852882114743892</v>
      </c>
    </row>
    <row r="214" spans="1:55" x14ac:dyDescent="0.2">
      <c r="A214" s="3" t="s">
        <v>682</v>
      </c>
      <c r="B214" s="3" t="s">
        <v>683</v>
      </c>
      <c r="C214" s="3" t="s">
        <v>72</v>
      </c>
      <c r="D214" s="3">
        <v>378171</v>
      </c>
      <c r="E214" s="3" t="s">
        <v>16</v>
      </c>
      <c r="F214" s="3">
        <v>2019</v>
      </c>
      <c r="G214" s="3" t="s">
        <v>17</v>
      </c>
      <c r="H214" s="4">
        <v>43830</v>
      </c>
      <c r="I214" s="4">
        <v>43874</v>
      </c>
      <c r="J214" s="4">
        <v>43874</v>
      </c>
      <c r="K214" s="5">
        <v>287279000</v>
      </c>
      <c r="L214" s="5">
        <v>288084000</v>
      </c>
      <c r="M214" s="3" t="s">
        <v>684</v>
      </c>
      <c r="N214" s="20">
        <f>('Ratios Calculated fix'!N214-'Ratios Calculated fix'!N$428)/('Ratios Calculated fix'!N$429-'Ratios Calculated fix'!N$428)</f>
        <v>4.5868786988236439E-2</v>
      </c>
      <c r="O214" s="21">
        <f>('Ratios Calculated fix'!O214-'Ratios Calculated fix'!O$428)/('Ratios Calculated fix'!O$429-'Ratios Calculated fix'!O$428)</f>
        <v>4.5868786988236439E-2</v>
      </c>
      <c r="P214" s="21">
        <f>('Ratios Calculated fix'!P214-'Ratios Calculated fix'!P$428)/('Ratios Calculated fix'!P$429-'Ratios Calculated fix'!P$428)</f>
        <v>6.2733412049767595E-2</v>
      </c>
      <c r="Q214" s="21">
        <f>('Ratios Calculated fix'!Q214-'Ratios Calculated fix'!Q$428)/('Ratios Calculated fix'!Q$429-'Ratios Calculated fix'!Q$428)</f>
        <v>0.26948439715591349</v>
      </c>
      <c r="R214" s="21">
        <f>('Ratios Calculated fix'!R214-'Ratios Calculated fix'!R$428)/('Ratios Calculated fix'!R$429-'Ratios Calculated fix'!R$428)</f>
        <v>0.170307545388901</v>
      </c>
      <c r="S214" s="21">
        <f>('Ratios Calculated fix'!S214-'Ratios Calculated fix'!S$428)/('Ratios Calculated fix'!S$429-'Ratios Calculated fix'!S$428)</f>
        <v>1.9340333191538543E-2</v>
      </c>
      <c r="T214" s="21">
        <f>('Ratios Calculated fix'!T214-'Ratios Calculated fix'!T$428)/('Ratios Calculated fix'!T$429-'Ratios Calculated fix'!T$428)</f>
        <v>0.16849694044842936</v>
      </c>
      <c r="U214" s="21">
        <f>('Ratios Calculated fix'!U214-'Ratios Calculated fix'!U$428)/('Ratios Calculated fix'!U$429-'Ratios Calculated fix'!U$428)</f>
        <v>0.67963263260411655</v>
      </c>
      <c r="V214" s="21">
        <f>('Ratios Calculated fix'!V214-'Ratios Calculated fix'!V$428)/('Ratios Calculated fix'!V$429-'Ratios Calculated fix'!V$428)</f>
        <v>0.49624935891339284</v>
      </c>
      <c r="W214" s="21">
        <f>('Ratios Calculated fix'!W214-'Ratios Calculated fix'!W$428)/('Ratios Calculated fix'!W$429-'Ratios Calculated fix'!W$428)</f>
        <v>0.66246277855553859</v>
      </c>
      <c r="X214" s="21">
        <f>('Ratios Calculated fix'!X214-'Ratios Calculated fix'!X$428)/('Ratios Calculated fix'!X$429-'Ratios Calculated fix'!X$428)</f>
        <v>0.14064501176037808</v>
      </c>
      <c r="Y214" s="21">
        <f>('Ratios Calculated fix'!Y214-'Ratios Calculated fix'!Y$428)/('Ratios Calculated fix'!Y$429-'Ratios Calculated fix'!Y$428)</f>
        <v>0.46368528000904519</v>
      </c>
      <c r="Z214" s="21">
        <f>('Ratios Calculated fix'!Z214-'Ratios Calculated fix'!Z$428)/('Ratios Calculated fix'!Z$429-'Ratios Calculated fix'!Z$428)</f>
        <v>0.85935498823962186</v>
      </c>
      <c r="AA214" s="21">
        <f>('Ratios Calculated fix'!AA214-'Ratios Calculated fix'!AA$428)/('Ratios Calculated fix'!AA$429-'Ratios Calculated fix'!AA$428)</f>
        <v>0.60210385770917962</v>
      </c>
      <c r="AB214" s="21">
        <f>('Ratios Calculated fix'!AB214-'Ratios Calculated fix'!AB$428)/('Ratios Calculated fix'!AB$429-'Ratios Calculated fix'!AB$428)</f>
        <v>0.83543592984311599</v>
      </c>
      <c r="AC214" s="21">
        <f>('Ratios Calculated fix'!AC214-'Ratios Calculated fix'!AC$428)/('Ratios Calculated fix'!AC$429-'Ratios Calculated fix'!AC$428)</f>
        <v>0.54834454217737427</v>
      </c>
      <c r="AD214" s="21">
        <f>('Ratios Calculated fix'!AD214-'Ratios Calculated fix'!AD$428)/('Ratios Calculated fix'!AD$429-'Ratios Calculated fix'!AD$428)</f>
        <v>0.54186934816799848</v>
      </c>
      <c r="AE214" s="21">
        <f>('Ratios Calculated fix'!AE214-'Ratios Calculated fix'!AE$428)/('Ratios Calculated fix'!AE$429-'Ratios Calculated fix'!AE$428)</f>
        <v>0.49599638445154698</v>
      </c>
      <c r="AF214" s="21">
        <f>('Ratios Calculated fix'!AF214-'Ratios Calculated fix'!AF$428)/('Ratios Calculated fix'!AF$429-'Ratios Calculated fix'!AF$428)</f>
        <v>0.37913243494820348</v>
      </c>
      <c r="AG214" s="21" t="e">
        <f>('Ratios Calculated fix'!AG214-'Ratios Calculated fix'!AG$428)/('Ratios Calculated fix'!AG$429-'Ratios Calculated fix'!AG$428)</f>
        <v>#DIV/0!</v>
      </c>
      <c r="AH214" s="21" t="e">
        <f>('Ratios Calculated fix'!AH214-'Ratios Calculated fix'!AH$428)/('Ratios Calculated fix'!AH$429-'Ratios Calculated fix'!AH$428)</f>
        <v>#DIV/0!</v>
      </c>
      <c r="AI214" s="21">
        <f>('Ratios Calculated fix'!AI214-'Ratios Calculated fix'!AI$428)/('Ratios Calculated fix'!AI$429-'Ratios Calculated fix'!AI$428)</f>
        <v>0.98751993903466828</v>
      </c>
      <c r="AJ214" s="21">
        <f>('Ratios Calculated fix'!AJ214-'Ratios Calculated fix'!AJ$428)/('Ratios Calculated fix'!AJ$429-'Ratios Calculated fix'!AJ$428)</f>
        <v>0.12837463398467383</v>
      </c>
      <c r="AK214" s="21" t="e">
        <f>('Ratios Calculated fix'!AK214-'Ratios Calculated fix'!AK$428)/('Ratios Calculated fix'!AK$429-'Ratios Calculated fix'!AK$428)</f>
        <v>#DIV/0!</v>
      </c>
      <c r="AL214" s="21" t="e">
        <f>('Ratios Calculated fix'!AL214-'Ratios Calculated fix'!AL$428)/('Ratios Calculated fix'!AL$429-'Ratios Calculated fix'!AL$428)</f>
        <v>#DIV/0!</v>
      </c>
      <c r="AM214" s="21">
        <f>('Ratios Calculated fix'!AM214-'Ratios Calculated fix'!AM$428)/('Ratios Calculated fix'!AM$429-'Ratios Calculated fix'!AM$428)</f>
        <v>0.30713619878225817</v>
      </c>
      <c r="AN214" s="21">
        <f>('Ratios Calculated fix'!AN214-'Ratios Calculated fix'!AN$428)/('Ratios Calculated fix'!AN$429-'Ratios Calculated fix'!AN$428)</f>
        <v>0.27513973745657788</v>
      </c>
      <c r="AO214" s="21">
        <f>('Ratios Calculated fix'!AO214-'Ratios Calculated fix'!AO$428)/('Ratios Calculated fix'!AO$429-'Ratios Calculated fix'!AO$428)</f>
        <v>7.0515704491200856E-2</v>
      </c>
      <c r="AP214" s="21">
        <f>('Ratios Calculated fix'!AP214-'Ratios Calculated fix'!AP$428)/('Ratios Calculated fix'!AP$429-'Ratios Calculated fix'!AP$428)</f>
        <v>0.57650187892613669</v>
      </c>
      <c r="AQ214" s="21">
        <f>('Ratios Calculated fix'!AQ214-'Ratios Calculated fix'!AQ$428)/('Ratios Calculated fix'!AQ$429-'Ratios Calculated fix'!AQ$428)</f>
        <v>0.46738613713179489</v>
      </c>
      <c r="AR214" s="21">
        <f>('Ratios Calculated fix'!AR214-'Ratios Calculated fix'!AR$428)/('Ratios Calculated fix'!AR$429-'Ratios Calculated fix'!AR$428)</f>
        <v>0.33668778929329557</v>
      </c>
      <c r="AS214" s="21">
        <f>('Ratios Calculated fix'!AS214-'Ratios Calculated fix'!AS$428)/('Ratios Calculated fix'!AS$429-'Ratios Calculated fix'!AS$428)</f>
        <v>0.63649640584650902</v>
      </c>
      <c r="AT214" s="21">
        <f>('Ratios Calculated fix'!AT214-'Ratios Calculated fix'!AT$428)/('Ratios Calculated fix'!AT$429-'Ratios Calculated fix'!AT$428)</f>
        <v>0.31984961591949279</v>
      </c>
      <c r="AU214" s="21">
        <f>('Ratios Calculated fix'!AU214-'Ratios Calculated fix'!AU$428)/('Ratios Calculated fix'!AU$429-'Ratios Calculated fix'!AU$428)</f>
        <v>0.62058618562003764</v>
      </c>
      <c r="AV214" s="21" t="e">
        <f>('Ratios Calculated fix'!AV214-'Ratios Calculated fix'!AV$428)/('Ratios Calculated fix'!AV$429-'Ratios Calculated fix'!AV$428)</f>
        <v>#DIV/0!</v>
      </c>
      <c r="AW214" s="21" t="e">
        <f>('Ratios Calculated fix'!AW214-'Ratios Calculated fix'!AW$428)/('Ratios Calculated fix'!AW$429-'Ratios Calculated fix'!AW$428)</f>
        <v>#DIV/0!</v>
      </c>
      <c r="AX214" s="21" t="e">
        <f>('Ratios Calculated fix'!AX214-'Ratios Calculated fix'!AX$428)/('Ratios Calculated fix'!AX$429-'Ratios Calculated fix'!AX$428)</f>
        <v>#DIV/0!</v>
      </c>
      <c r="AY214" s="21">
        <f>('Ratios Calculated fix'!AY214-'Ratios Calculated fix'!AY$428)/('Ratios Calculated fix'!AY$429-'Ratios Calculated fix'!AY$428)</f>
        <v>0.30348450586424436</v>
      </c>
      <c r="AZ214" s="21">
        <f>('Ratios Calculated fix'!AZ214-'Ratios Calculated fix'!AZ$428)/('Ratios Calculated fix'!AZ$429-'Ratios Calculated fix'!AZ$428)</f>
        <v>0.79454177815387628</v>
      </c>
      <c r="BA214" s="21">
        <f>('Ratios Calculated fix'!BA214-'Ratios Calculated fix'!BA$428)/('Ratios Calculated fix'!BA$429-'Ratios Calculated fix'!BA$428)</f>
        <v>0.74362038967164534</v>
      </c>
      <c r="BB214" s="21" t="e">
        <f>('Ratios Calculated fix'!BB214-'Ratios Calculated fix'!BB$428)/('Ratios Calculated fix'!BB$429-'Ratios Calculated fix'!BB$428)</f>
        <v>#DIV/0!</v>
      </c>
      <c r="BC214" s="21">
        <f>('Ratios Calculated fix'!BC214-'Ratios Calculated fix'!BC$428)/('Ratios Calculated fix'!BC$429-'Ratios Calculated fix'!BC$428)</f>
        <v>0.19768384147263171</v>
      </c>
    </row>
    <row r="215" spans="1:55" x14ac:dyDescent="0.2">
      <c r="A215" s="3" t="s">
        <v>670</v>
      </c>
      <c r="B215" s="3" t="s">
        <v>671</v>
      </c>
      <c r="C215" s="3" t="s">
        <v>24</v>
      </c>
      <c r="D215" s="3">
        <v>103498</v>
      </c>
      <c r="E215" s="3" t="s">
        <v>16</v>
      </c>
      <c r="F215" s="3">
        <v>2019</v>
      </c>
      <c r="G215" s="3" t="s">
        <v>17</v>
      </c>
      <c r="H215" s="4">
        <v>43830</v>
      </c>
      <c r="I215" s="4">
        <v>43868</v>
      </c>
      <c r="J215" s="4">
        <v>43868</v>
      </c>
      <c r="K215" s="5">
        <v>115800000</v>
      </c>
      <c r="L215" s="5">
        <v>119800000</v>
      </c>
      <c r="M215" s="3" t="s">
        <v>672</v>
      </c>
      <c r="N215" s="20">
        <f>('Ratios Calculated fix'!N215-'Ratios Calculated fix'!N$428)/('Ratios Calculated fix'!N$429-'Ratios Calculated fix'!N$428)</f>
        <v>0.13382965486478829</v>
      </c>
      <c r="O215" s="21">
        <f>('Ratios Calculated fix'!O215-'Ratios Calculated fix'!O$428)/('Ratios Calculated fix'!O$429-'Ratios Calculated fix'!O$428)</f>
        <v>0.12228089913013929</v>
      </c>
      <c r="P215" s="21">
        <f>('Ratios Calculated fix'!P215-'Ratios Calculated fix'!P$428)/('Ratios Calculated fix'!P$429-'Ratios Calculated fix'!P$428)</f>
        <v>0.26665132222067678</v>
      </c>
      <c r="Q215" s="21">
        <f>('Ratios Calculated fix'!Q215-'Ratios Calculated fix'!Q$428)/('Ratios Calculated fix'!Q$429-'Ratios Calculated fix'!Q$428)</f>
        <v>0.25822966329577329</v>
      </c>
      <c r="R215" s="21">
        <f>('Ratios Calculated fix'!R215-'Ratios Calculated fix'!R$428)/('Ratios Calculated fix'!R$429-'Ratios Calculated fix'!R$428)</f>
        <v>0</v>
      </c>
      <c r="S215" s="21">
        <f>('Ratios Calculated fix'!S215-'Ratios Calculated fix'!S$428)/('Ratios Calculated fix'!S$429-'Ratios Calculated fix'!S$428)</f>
        <v>0</v>
      </c>
      <c r="T215" s="21">
        <f>('Ratios Calculated fix'!T215-'Ratios Calculated fix'!T$428)/('Ratios Calculated fix'!T$429-'Ratios Calculated fix'!T$428)</f>
        <v>0</v>
      </c>
      <c r="U215" s="21">
        <f>('Ratios Calculated fix'!U215-'Ratios Calculated fix'!U$428)/('Ratios Calculated fix'!U$429-'Ratios Calculated fix'!U$428)</f>
        <v>0.64049317262840244</v>
      </c>
      <c r="V215" s="21">
        <f>('Ratios Calculated fix'!V215-'Ratios Calculated fix'!V$428)/('Ratios Calculated fix'!V$429-'Ratios Calculated fix'!V$428)</f>
        <v>0.48825282224192584</v>
      </c>
      <c r="W215" s="21">
        <f>('Ratios Calculated fix'!W215-'Ratios Calculated fix'!W$428)/('Ratios Calculated fix'!W$429-'Ratios Calculated fix'!W$428)</f>
        <v>0.62210889664239277</v>
      </c>
      <c r="X215" s="21">
        <f>('Ratios Calculated fix'!X215-'Ratios Calculated fix'!X$428)/('Ratios Calculated fix'!X$429-'Ratios Calculated fix'!X$428)</f>
        <v>0.39230365958534774</v>
      </c>
      <c r="Y215" s="21">
        <f>('Ratios Calculated fix'!Y215-'Ratios Calculated fix'!Y$428)/('Ratios Calculated fix'!Y$429-'Ratios Calculated fix'!Y$428)</f>
        <v>0.5164065979421516</v>
      </c>
      <c r="Z215" s="21">
        <f>('Ratios Calculated fix'!Z215-'Ratios Calculated fix'!Z$428)/('Ratios Calculated fix'!Z$429-'Ratios Calculated fix'!Z$428)</f>
        <v>0.60769634041465215</v>
      </c>
      <c r="AA215" s="21">
        <f>('Ratios Calculated fix'!AA215-'Ratios Calculated fix'!AA$428)/('Ratios Calculated fix'!AA$429-'Ratios Calculated fix'!AA$428)</f>
        <v>5.6503449254121638E-2</v>
      </c>
      <c r="AB215" s="21">
        <f>('Ratios Calculated fix'!AB215-'Ratios Calculated fix'!AB$428)/('Ratios Calculated fix'!AB$429-'Ratios Calculated fix'!AB$428)</f>
        <v>0.98150987436590476</v>
      </c>
      <c r="AC215" s="21">
        <f>('Ratios Calculated fix'!AC215-'Ratios Calculated fix'!AC$428)/('Ratios Calculated fix'!AC$429-'Ratios Calculated fix'!AC$428)</f>
        <v>0.69209690925319867</v>
      </c>
      <c r="AD215" s="21">
        <f>('Ratios Calculated fix'!AD215-'Ratios Calculated fix'!AD$428)/('Ratios Calculated fix'!AD$429-'Ratios Calculated fix'!AD$428)</f>
        <v>0.56630865428457189</v>
      </c>
      <c r="AE215" s="21">
        <f>('Ratios Calculated fix'!AE215-'Ratios Calculated fix'!AE$428)/('Ratios Calculated fix'!AE$429-'Ratios Calculated fix'!AE$428)</f>
        <v>0.64388070949701826</v>
      </c>
      <c r="AF215" s="21">
        <f>('Ratios Calculated fix'!AF215-'Ratios Calculated fix'!AF$428)/('Ratios Calculated fix'!AF$429-'Ratios Calculated fix'!AF$428)</f>
        <v>0.42865816104321353</v>
      </c>
      <c r="AG215" s="21" t="e">
        <f>('Ratios Calculated fix'!AG215-'Ratios Calculated fix'!AG$428)/('Ratios Calculated fix'!AG$429-'Ratios Calculated fix'!AG$428)</f>
        <v>#DIV/0!</v>
      </c>
      <c r="AH215" s="21" t="e">
        <f>('Ratios Calculated fix'!AH215-'Ratios Calculated fix'!AH$428)/('Ratios Calculated fix'!AH$429-'Ratios Calculated fix'!AH$428)</f>
        <v>#DIV/0!</v>
      </c>
      <c r="AI215" s="21">
        <f>('Ratios Calculated fix'!AI215-'Ratios Calculated fix'!AI$428)/('Ratios Calculated fix'!AI$429-'Ratios Calculated fix'!AI$428)</f>
        <v>0.98424488065256532</v>
      </c>
      <c r="AJ215" s="21">
        <f>('Ratios Calculated fix'!AJ215-'Ratios Calculated fix'!AJ$428)/('Ratios Calculated fix'!AJ$429-'Ratios Calculated fix'!AJ$428)</f>
        <v>0.30331537615051929</v>
      </c>
      <c r="AK215" s="21" t="e">
        <f>('Ratios Calculated fix'!AK215-'Ratios Calculated fix'!AK$428)/('Ratios Calculated fix'!AK$429-'Ratios Calculated fix'!AK$428)</f>
        <v>#DIV/0!</v>
      </c>
      <c r="AL215" s="21" t="e">
        <f>('Ratios Calculated fix'!AL215-'Ratios Calculated fix'!AL$428)/('Ratios Calculated fix'!AL$429-'Ratios Calculated fix'!AL$428)</f>
        <v>#DIV/0!</v>
      </c>
      <c r="AM215" s="21">
        <f>('Ratios Calculated fix'!AM215-'Ratios Calculated fix'!AM$428)/('Ratios Calculated fix'!AM$429-'Ratios Calculated fix'!AM$428)</f>
        <v>0.30927434091990919</v>
      </c>
      <c r="AN215" s="21">
        <f>('Ratios Calculated fix'!AN215-'Ratios Calculated fix'!AN$428)/('Ratios Calculated fix'!AN$429-'Ratios Calculated fix'!AN$428)</f>
        <v>0.27206624428386866</v>
      </c>
      <c r="AO215" s="21">
        <f>('Ratios Calculated fix'!AO215-'Ratios Calculated fix'!AO$428)/('Ratios Calculated fix'!AO$429-'Ratios Calculated fix'!AO$428)</f>
        <v>0.11509215203694735</v>
      </c>
      <c r="AP215" s="21">
        <f>('Ratios Calculated fix'!AP215-'Ratios Calculated fix'!AP$428)/('Ratios Calculated fix'!AP$429-'Ratios Calculated fix'!AP$428)</f>
        <v>0.57276149036396151</v>
      </c>
      <c r="AQ215" s="21">
        <f>('Ratios Calculated fix'!AQ215-'Ratios Calculated fix'!AQ$428)/('Ratios Calculated fix'!AQ$429-'Ratios Calculated fix'!AQ$428)</f>
        <v>0.63204441466599259</v>
      </c>
      <c r="AR215" s="21">
        <f>('Ratios Calculated fix'!AR215-'Ratios Calculated fix'!AR$428)/('Ratios Calculated fix'!AR$429-'Ratios Calculated fix'!AR$428)</f>
        <v>0.51295059434546442</v>
      </c>
      <c r="AS215" s="21">
        <f>('Ratios Calculated fix'!AS215-'Ratios Calculated fix'!AS$428)/('Ratios Calculated fix'!AS$429-'Ratios Calculated fix'!AS$428)</f>
        <v>0.47949332639172931</v>
      </c>
      <c r="AT215" s="21">
        <f>('Ratios Calculated fix'!AT215-'Ratios Calculated fix'!AT$428)/('Ratios Calculated fix'!AT$429-'Ratios Calculated fix'!AT$428)</f>
        <v>0.58493654896471969</v>
      </c>
      <c r="AU215" s="21">
        <f>('Ratios Calculated fix'!AU215-'Ratios Calculated fix'!AU$428)/('Ratios Calculated fix'!AU$429-'Ratios Calculated fix'!AU$428)</f>
        <v>0.82701544914680225</v>
      </c>
      <c r="AV215" s="21" t="e">
        <f>('Ratios Calculated fix'!AV215-'Ratios Calculated fix'!AV$428)/('Ratios Calculated fix'!AV$429-'Ratios Calculated fix'!AV$428)</f>
        <v>#DIV/0!</v>
      </c>
      <c r="AW215" s="21" t="e">
        <f>('Ratios Calculated fix'!AW215-'Ratios Calculated fix'!AW$428)/('Ratios Calculated fix'!AW$429-'Ratios Calculated fix'!AW$428)</f>
        <v>#DIV/0!</v>
      </c>
      <c r="AX215" s="21" t="e">
        <f>('Ratios Calculated fix'!AX215-'Ratios Calculated fix'!AX$428)/('Ratios Calculated fix'!AX$429-'Ratios Calculated fix'!AX$428)</f>
        <v>#DIV/0!</v>
      </c>
      <c r="AY215" s="21">
        <f>('Ratios Calculated fix'!AY215-'Ratios Calculated fix'!AY$428)/('Ratios Calculated fix'!AY$429-'Ratios Calculated fix'!AY$428)</f>
        <v>0.19993393009915053</v>
      </c>
      <c r="AZ215" s="21">
        <f>('Ratios Calculated fix'!AZ215-'Ratios Calculated fix'!AZ$428)/('Ratios Calculated fix'!AZ$429-'Ratios Calculated fix'!AZ$428)</f>
        <v>0.71718834023893019</v>
      </c>
      <c r="BA215" s="21">
        <f>('Ratios Calculated fix'!BA215-'Ratios Calculated fix'!BA$428)/('Ratios Calculated fix'!BA$429-'Ratios Calculated fix'!BA$428)</f>
        <v>0.74522555580530225</v>
      </c>
      <c r="BB215" s="21" t="e">
        <f>('Ratios Calculated fix'!BB215-'Ratios Calculated fix'!BB$428)/('Ratios Calculated fix'!BB$429-'Ratios Calculated fix'!BB$428)</f>
        <v>#DIV/0!</v>
      </c>
      <c r="BC215" s="21">
        <f>('Ratios Calculated fix'!BC215-'Ratios Calculated fix'!BC$428)/('Ratios Calculated fix'!BC$429-'Ratios Calculated fix'!BC$428)</f>
        <v>0.29680919469355432</v>
      </c>
    </row>
    <row r="216" spans="1:55" x14ac:dyDescent="0.2">
      <c r="A216" s="3" t="s">
        <v>547</v>
      </c>
      <c r="B216" s="3" t="s">
        <v>548</v>
      </c>
      <c r="C216" s="3" t="s">
        <v>34</v>
      </c>
      <c r="D216" s="3">
        <v>447532</v>
      </c>
      <c r="E216" s="3" t="s">
        <v>16</v>
      </c>
      <c r="F216" s="3">
        <v>2019</v>
      </c>
      <c r="G216" s="3" t="s">
        <v>17</v>
      </c>
      <c r="H216" s="4">
        <v>43830</v>
      </c>
      <c r="I216" s="4">
        <v>43880</v>
      </c>
      <c r="J216" s="4">
        <v>43880</v>
      </c>
      <c r="K216" s="5">
        <v>89428000</v>
      </c>
      <c r="L216" s="5">
        <v>90805000</v>
      </c>
      <c r="M216" s="3" t="s">
        <v>549</v>
      </c>
      <c r="N216" s="20">
        <f>('Ratios Calculated fix'!N216-'Ratios Calculated fix'!N$428)/('Ratios Calculated fix'!N$429-'Ratios Calculated fix'!N$428)</f>
        <v>2.3591282132285785E-2</v>
      </c>
      <c r="O216" s="21">
        <f>('Ratios Calculated fix'!O216-'Ratios Calculated fix'!O$428)/('Ratios Calculated fix'!O$429-'Ratios Calculated fix'!O$428)</f>
        <v>2.3591282132285785E-2</v>
      </c>
      <c r="P216" s="21">
        <f>('Ratios Calculated fix'!P216-'Ratios Calculated fix'!P$428)/('Ratios Calculated fix'!P$429-'Ratios Calculated fix'!P$428)</f>
        <v>1.8148706811600298E-2</v>
      </c>
      <c r="Q216" s="21">
        <f>('Ratios Calculated fix'!Q216-'Ratios Calculated fix'!Q$428)/('Ratios Calculated fix'!Q$429-'Ratios Calculated fix'!Q$428)</f>
        <v>0.27885270441831278</v>
      </c>
      <c r="R216" s="21">
        <f>('Ratios Calculated fix'!R216-'Ratios Calculated fix'!R$428)/('Ratios Calculated fix'!R$429-'Ratios Calculated fix'!R$428)</f>
        <v>0.11944320884889331</v>
      </c>
      <c r="S216" s="21">
        <f>('Ratios Calculated fix'!S216-'Ratios Calculated fix'!S$428)/('Ratios Calculated fix'!S$429-'Ratios Calculated fix'!S$428)</f>
        <v>7.5624989287969152E-2</v>
      </c>
      <c r="T216" s="21">
        <f>('Ratios Calculated fix'!T216-'Ratios Calculated fix'!T$428)/('Ratios Calculated fix'!T$429-'Ratios Calculated fix'!T$428)</f>
        <v>0.10670419538187192</v>
      </c>
      <c r="U216" s="21">
        <f>('Ratios Calculated fix'!U216-'Ratios Calculated fix'!U$428)/('Ratios Calculated fix'!U$429-'Ratios Calculated fix'!U$428)</f>
        <v>0.68477724505633641</v>
      </c>
      <c r="V216" s="21">
        <f>('Ratios Calculated fix'!V216-'Ratios Calculated fix'!V$428)/('Ratios Calculated fix'!V$429-'Ratios Calculated fix'!V$428)</f>
        <v>0.53869669925456909</v>
      </c>
      <c r="W216" s="21">
        <f>('Ratios Calculated fix'!W216-'Ratios Calculated fix'!W$428)/('Ratios Calculated fix'!W$429-'Ratios Calculated fix'!W$428)</f>
        <v>0.66333572690656728</v>
      </c>
      <c r="X216" s="21">
        <f>('Ratios Calculated fix'!X216-'Ratios Calculated fix'!X$428)/('Ratios Calculated fix'!X$429-'Ratios Calculated fix'!X$428)</f>
        <v>0.22477182925641259</v>
      </c>
      <c r="Y216" s="21">
        <f>('Ratios Calculated fix'!Y216-'Ratios Calculated fix'!Y$428)/('Ratios Calculated fix'!Y$429-'Ratios Calculated fix'!Y$428)</f>
        <v>0.45125476543188298</v>
      </c>
      <c r="Z216" s="21">
        <f>('Ratios Calculated fix'!Z216-'Ratios Calculated fix'!Z$428)/('Ratios Calculated fix'!Z$429-'Ratios Calculated fix'!Z$428)</f>
        <v>0.7752281707435873</v>
      </c>
      <c r="AA216" s="21">
        <f>('Ratios Calculated fix'!AA216-'Ratios Calculated fix'!AA$428)/('Ratios Calculated fix'!AA$429-'Ratios Calculated fix'!AA$428)</f>
        <v>0.66574446145101296</v>
      </c>
      <c r="AB216" s="21">
        <f>('Ratios Calculated fix'!AB216-'Ratios Calculated fix'!AB$428)/('Ratios Calculated fix'!AB$429-'Ratios Calculated fix'!AB$428)</f>
        <v>0.81559509096175198</v>
      </c>
      <c r="AC216" s="21">
        <f>('Ratios Calculated fix'!AC216-'Ratios Calculated fix'!AC$428)/('Ratios Calculated fix'!AC$429-'Ratios Calculated fix'!AC$428)</f>
        <v>0.5891321817347448</v>
      </c>
      <c r="AD216" s="21">
        <f>('Ratios Calculated fix'!AD216-'Ratios Calculated fix'!AD$428)/('Ratios Calculated fix'!AD$429-'Ratios Calculated fix'!AD$428)</f>
        <v>0.39633359522404821</v>
      </c>
      <c r="AE216" s="21">
        <f>('Ratios Calculated fix'!AE216-'Ratios Calculated fix'!AE$428)/('Ratios Calculated fix'!AE$429-'Ratios Calculated fix'!AE$428)</f>
        <v>0.38650053001045148</v>
      </c>
      <c r="AF216" s="21">
        <f>('Ratios Calculated fix'!AF216-'Ratios Calculated fix'!AF$428)/('Ratios Calculated fix'!AF$429-'Ratios Calculated fix'!AF$428)</f>
        <v>0.36492147852317613</v>
      </c>
      <c r="AG216" s="21" t="e">
        <f>('Ratios Calculated fix'!AG216-'Ratios Calculated fix'!AG$428)/('Ratios Calculated fix'!AG$429-'Ratios Calculated fix'!AG$428)</f>
        <v>#DIV/0!</v>
      </c>
      <c r="AH216" s="21" t="e">
        <f>('Ratios Calculated fix'!AH216-'Ratios Calculated fix'!AH$428)/('Ratios Calculated fix'!AH$429-'Ratios Calculated fix'!AH$428)</f>
        <v>#DIV/0!</v>
      </c>
      <c r="AI216" s="21">
        <f>('Ratios Calculated fix'!AI216-'Ratios Calculated fix'!AI$428)/('Ratios Calculated fix'!AI$429-'Ratios Calculated fix'!AI$428)</f>
        <v>1</v>
      </c>
      <c r="AJ216" s="21">
        <f>('Ratios Calculated fix'!AJ216-'Ratios Calculated fix'!AJ$428)/('Ratios Calculated fix'!AJ$429-'Ratios Calculated fix'!AJ$428)</f>
        <v>6.2331119461629177E-2</v>
      </c>
      <c r="AK216" s="21" t="e">
        <f>('Ratios Calculated fix'!AK216-'Ratios Calculated fix'!AK$428)/('Ratios Calculated fix'!AK$429-'Ratios Calculated fix'!AK$428)</f>
        <v>#DIV/0!</v>
      </c>
      <c r="AL216" s="21" t="e">
        <f>('Ratios Calculated fix'!AL216-'Ratios Calculated fix'!AL$428)/('Ratios Calculated fix'!AL$429-'Ratios Calculated fix'!AL$428)</f>
        <v>#DIV/0!</v>
      </c>
      <c r="AM216" s="21">
        <f>('Ratios Calculated fix'!AM216-'Ratios Calculated fix'!AM$428)/('Ratios Calculated fix'!AM$429-'Ratios Calculated fix'!AM$428)</f>
        <v>0.30456418549499076</v>
      </c>
      <c r="AN216" s="21">
        <f>('Ratios Calculated fix'!AN216-'Ratios Calculated fix'!AN$428)/('Ratios Calculated fix'!AN$429-'Ratios Calculated fix'!AN$428)</f>
        <v>0.28080255183309405</v>
      </c>
      <c r="AO216" s="21">
        <f>('Ratios Calculated fix'!AO216-'Ratios Calculated fix'!AO$428)/('Ratios Calculated fix'!AO$429-'Ratios Calculated fix'!AO$428)</f>
        <v>9.4814703518258062E-2</v>
      </c>
      <c r="AP216" s="21">
        <f>('Ratios Calculated fix'!AP216-'Ratios Calculated fix'!AP$428)/('Ratios Calculated fix'!AP$429-'Ratios Calculated fix'!AP$428)</f>
        <v>0.56747392447170486</v>
      </c>
      <c r="AQ216" s="21">
        <f>('Ratios Calculated fix'!AQ216-'Ratios Calculated fix'!AQ$428)/('Ratios Calculated fix'!AQ$429-'Ratios Calculated fix'!AQ$428)</f>
        <v>0.43985306827927306</v>
      </c>
      <c r="AR216" s="21">
        <f>('Ratios Calculated fix'!AR216-'Ratios Calculated fix'!AR$428)/('Ratios Calculated fix'!AR$429-'Ratios Calculated fix'!AR$428)</f>
        <v>0.22721518810188099</v>
      </c>
      <c r="AS216" s="21">
        <f>('Ratios Calculated fix'!AS216-'Ratios Calculated fix'!AS$428)/('Ratios Calculated fix'!AS$429-'Ratios Calculated fix'!AS$428)</f>
        <v>0.76729238220802598</v>
      </c>
      <c r="AT216" s="21">
        <f>('Ratios Calculated fix'!AT216-'Ratios Calculated fix'!AT$428)/('Ratios Calculated fix'!AT$429-'Ratios Calculated fix'!AT$428)</f>
        <v>0.25821749020648654</v>
      </c>
      <c r="AU216" s="21">
        <f>('Ratios Calculated fix'!AU216-'Ratios Calculated fix'!AU$428)/('Ratios Calculated fix'!AU$429-'Ratios Calculated fix'!AU$428)</f>
        <v>0.52470294148371832</v>
      </c>
      <c r="AV216" s="21" t="e">
        <f>('Ratios Calculated fix'!AV216-'Ratios Calculated fix'!AV$428)/('Ratios Calculated fix'!AV$429-'Ratios Calculated fix'!AV$428)</f>
        <v>#DIV/0!</v>
      </c>
      <c r="AW216" s="21" t="e">
        <f>('Ratios Calculated fix'!AW216-'Ratios Calculated fix'!AW$428)/('Ratios Calculated fix'!AW$429-'Ratios Calculated fix'!AW$428)</f>
        <v>#DIV/0!</v>
      </c>
      <c r="AX216" s="21" t="e">
        <f>('Ratios Calculated fix'!AX216-'Ratios Calculated fix'!AX$428)/('Ratios Calculated fix'!AX$429-'Ratios Calculated fix'!AX$428)</f>
        <v>#DIV/0!</v>
      </c>
      <c r="AY216" s="21">
        <f>('Ratios Calculated fix'!AY216-'Ratios Calculated fix'!AY$428)/('Ratios Calculated fix'!AY$429-'Ratios Calculated fix'!AY$428)</f>
        <v>0.34435695700109209</v>
      </c>
      <c r="AZ216" s="21">
        <f>('Ratios Calculated fix'!AZ216-'Ratios Calculated fix'!AZ$428)/('Ratios Calculated fix'!AZ$429-'Ratios Calculated fix'!AZ$428)</f>
        <v>0.81402508680656027</v>
      </c>
      <c r="BA216" s="21">
        <f>('Ratios Calculated fix'!BA216-'Ratios Calculated fix'!BA$428)/('Ratios Calculated fix'!BA$429-'Ratios Calculated fix'!BA$428)</f>
        <v>0</v>
      </c>
      <c r="BB216" s="21" t="e">
        <f>('Ratios Calculated fix'!BB216-'Ratios Calculated fix'!BB$428)/('Ratios Calculated fix'!BB$429-'Ratios Calculated fix'!BB$428)</f>
        <v>#DIV/0!</v>
      </c>
      <c r="BC216" s="21">
        <f>('Ratios Calculated fix'!BC216-'Ratios Calculated fix'!BC$428)/('Ratios Calculated fix'!BC$429-'Ratios Calculated fix'!BC$428)</f>
        <v>0.17285597924506393</v>
      </c>
    </row>
    <row r="217" spans="1:55" x14ac:dyDescent="0.2">
      <c r="A217" s="3" t="s">
        <v>637</v>
      </c>
      <c r="B217" s="3" t="s">
        <v>638</v>
      </c>
      <c r="C217" s="3" t="s">
        <v>15</v>
      </c>
      <c r="D217" s="3">
        <v>378165</v>
      </c>
      <c r="E217" s="3" t="s">
        <v>16</v>
      </c>
      <c r="F217" s="3">
        <v>2019</v>
      </c>
      <c r="G217" s="3" t="s">
        <v>17</v>
      </c>
      <c r="H217" s="4">
        <v>43830</v>
      </c>
      <c r="I217" s="4">
        <v>43875</v>
      </c>
      <c r="J217" s="4">
        <v>43875</v>
      </c>
      <c r="K217" s="5">
        <v>321200000</v>
      </c>
      <c r="L217" s="5">
        <v>322200000</v>
      </c>
      <c r="M217" s="3" t="s">
        <v>639</v>
      </c>
      <c r="N217" s="20">
        <f>('Ratios Calculated fix'!N217-'Ratios Calculated fix'!N$428)/('Ratios Calculated fix'!N$429-'Ratios Calculated fix'!N$428)</f>
        <v>7.4991271598058948E-2</v>
      </c>
      <c r="O217" s="21">
        <f>('Ratios Calculated fix'!O217-'Ratios Calculated fix'!O$428)/('Ratios Calculated fix'!O$429-'Ratios Calculated fix'!O$428)</f>
        <v>6.2309690059403108E-2</v>
      </c>
      <c r="P217" s="21">
        <f>('Ratios Calculated fix'!P217-'Ratios Calculated fix'!P$428)/('Ratios Calculated fix'!P$429-'Ratios Calculated fix'!P$428)</f>
        <v>9.1354668923781635E-2</v>
      </c>
      <c r="Q217" s="21">
        <f>('Ratios Calculated fix'!Q217-'Ratios Calculated fix'!Q$428)/('Ratios Calculated fix'!Q$429-'Ratios Calculated fix'!Q$428)</f>
        <v>0.26637658099443801</v>
      </c>
      <c r="R217" s="21">
        <f>('Ratios Calculated fix'!R217-'Ratios Calculated fix'!R$428)/('Ratios Calculated fix'!R$429-'Ratios Calculated fix'!R$428)</f>
        <v>0.13167701151170938</v>
      </c>
      <c r="S217" s="21">
        <f>('Ratios Calculated fix'!S217-'Ratios Calculated fix'!S$428)/('Ratios Calculated fix'!S$429-'Ratios Calculated fix'!S$428)</f>
        <v>7.3476473718744661E-2</v>
      </c>
      <c r="T217" s="21">
        <f>('Ratios Calculated fix'!T217-'Ratios Calculated fix'!T$428)/('Ratios Calculated fix'!T$429-'Ratios Calculated fix'!T$428)</f>
        <v>0.11946173954981944</v>
      </c>
      <c r="U217" s="21">
        <f>('Ratios Calculated fix'!U217-'Ratios Calculated fix'!U$428)/('Ratios Calculated fix'!U$429-'Ratios Calculated fix'!U$428)</f>
        <v>0.66459823352639336</v>
      </c>
      <c r="V217" s="21">
        <f>('Ratios Calculated fix'!V217-'Ratios Calculated fix'!V$428)/('Ratios Calculated fix'!V$429-'Ratios Calculated fix'!V$428)</f>
        <v>0.51245216767461976</v>
      </c>
      <c r="W217" s="21">
        <f>('Ratios Calculated fix'!W217-'Ratios Calculated fix'!W$428)/('Ratios Calculated fix'!W$429-'Ratios Calculated fix'!W$428)</f>
        <v>0.64489864164475108</v>
      </c>
      <c r="X217" s="21">
        <f>('Ratios Calculated fix'!X217-'Ratios Calculated fix'!X$428)/('Ratios Calculated fix'!X$429-'Ratios Calculated fix'!X$428)</f>
        <v>0.34946948145561718</v>
      </c>
      <c r="Y217" s="21">
        <f>('Ratios Calculated fix'!Y217-'Ratios Calculated fix'!Y$428)/('Ratios Calculated fix'!Y$429-'Ratios Calculated fix'!Y$428)</f>
        <v>0.46277717514941485</v>
      </c>
      <c r="Z217" s="21">
        <f>('Ratios Calculated fix'!Z217-'Ratios Calculated fix'!Z$428)/('Ratios Calculated fix'!Z$429-'Ratios Calculated fix'!Z$428)</f>
        <v>0.65053051854438271</v>
      </c>
      <c r="AA217" s="21">
        <f>('Ratios Calculated fix'!AA217-'Ratios Calculated fix'!AA$428)/('Ratios Calculated fix'!AA$429-'Ratios Calculated fix'!AA$428)</f>
        <v>0.45965786656540081</v>
      </c>
      <c r="AB217" s="21">
        <f>('Ratios Calculated fix'!AB217-'Ratios Calculated fix'!AB$428)/('Ratios Calculated fix'!AB$429-'Ratios Calculated fix'!AB$428)</f>
        <v>0.84876629491811595</v>
      </c>
      <c r="AC217" s="21">
        <f>('Ratios Calculated fix'!AC217-'Ratios Calculated fix'!AC$428)/('Ratios Calculated fix'!AC$429-'Ratios Calculated fix'!AC$428)</f>
        <v>0.40176092812665887</v>
      </c>
      <c r="AD217" s="21">
        <f>('Ratios Calculated fix'!AD217-'Ratios Calculated fix'!AD$428)/('Ratios Calculated fix'!AD$429-'Ratios Calculated fix'!AD$428)</f>
        <v>0.48886567238158579</v>
      </c>
      <c r="AE217" s="21">
        <f>('Ratios Calculated fix'!AE217-'Ratios Calculated fix'!AE$428)/('Ratios Calculated fix'!AE$429-'Ratios Calculated fix'!AE$428)</f>
        <v>0.555829711589784</v>
      </c>
      <c r="AF217" s="21">
        <f>('Ratios Calculated fix'!AF217-'Ratios Calculated fix'!AF$428)/('Ratios Calculated fix'!AF$429-'Ratios Calculated fix'!AF$428)</f>
        <v>0.40040041232020113</v>
      </c>
      <c r="AG217" s="21" t="e">
        <f>('Ratios Calculated fix'!AG217-'Ratios Calculated fix'!AG$428)/('Ratios Calculated fix'!AG$429-'Ratios Calculated fix'!AG$428)</f>
        <v>#DIV/0!</v>
      </c>
      <c r="AH217" s="21" t="e">
        <f>('Ratios Calculated fix'!AH217-'Ratios Calculated fix'!AH$428)/('Ratios Calculated fix'!AH$429-'Ratios Calculated fix'!AH$428)</f>
        <v>#DIV/0!</v>
      </c>
      <c r="AI217" s="21">
        <f>('Ratios Calculated fix'!AI217-'Ratios Calculated fix'!AI$428)/('Ratios Calculated fix'!AI$429-'Ratios Calculated fix'!AI$428)</f>
        <v>0.98556397674525054</v>
      </c>
      <c r="AJ217" s="21">
        <f>('Ratios Calculated fix'!AJ217-'Ratios Calculated fix'!AJ$428)/('Ratios Calculated fix'!AJ$429-'Ratios Calculated fix'!AJ$428)</f>
        <v>0.16454297828879841</v>
      </c>
      <c r="AK217" s="21" t="e">
        <f>('Ratios Calculated fix'!AK217-'Ratios Calculated fix'!AK$428)/('Ratios Calculated fix'!AK$429-'Ratios Calculated fix'!AK$428)</f>
        <v>#DIV/0!</v>
      </c>
      <c r="AL217" s="21" t="e">
        <f>('Ratios Calculated fix'!AL217-'Ratios Calculated fix'!AL$428)/('Ratios Calculated fix'!AL$429-'Ratios Calculated fix'!AL$428)</f>
        <v>#DIV/0!</v>
      </c>
      <c r="AM217" s="21">
        <f>('Ratios Calculated fix'!AM217-'Ratios Calculated fix'!AM$428)/('Ratios Calculated fix'!AM$429-'Ratios Calculated fix'!AM$428)</f>
        <v>0.31729957759108474</v>
      </c>
      <c r="AN217" s="21">
        <f>('Ratios Calculated fix'!AN217-'Ratios Calculated fix'!AN$428)/('Ratios Calculated fix'!AN$429-'Ratios Calculated fix'!AN$428)</f>
        <v>0.28000393585259148</v>
      </c>
      <c r="AO217" s="21">
        <f>('Ratios Calculated fix'!AO217-'Ratios Calculated fix'!AO$428)/('Ratios Calculated fix'!AO$429-'Ratios Calculated fix'!AO$428)</f>
        <v>0.18771097042191198</v>
      </c>
      <c r="AP217" s="21">
        <f>('Ratios Calculated fix'!AP217-'Ratios Calculated fix'!AP$428)/('Ratios Calculated fix'!AP$429-'Ratios Calculated fix'!AP$428)</f>
        <v>0.57428344100151318</v>
      </c>
      <c r="AQ217" s="21">
        <f>('Ratios Calculated fix'!AQ217-'Ratios Calculated fix'!AQ$428)/('Ratios Calculated fix'!AQ$429-'Ratios Calculated fix'!AQ$428)</f>
        <v>0.60888389731386072</v>
      </c>
      <c r="AR217" s="21">
        <f>('Ratios Calculated fix'!AR217-'Ratios Calculated fix'!AR$428)/('Ratios Calculated fix'!AR$429-'Ratios Calculated fix'!AR$428)</f>
        <v>0.31722001841798225</v>
      </c>
      <c r="AS217" s="21">
        <f>('Ratios Calculated fix'!AS217-'Ratios Calculated fix'!AS$428)/('Ratios Calculated fix'!AS$429-'Ratios Calculated fix'!AS$428)</f>
        <v>0.58273673179711971</v>
      </c>
      <c r="AT217" s="21">
        <f>('Ratios Calculated fix'!AT217-'Ratios Calculated fix'!AT$428)/('Ratios Calculated fix'!AT$429-'Ratios Calculated fix'!AT$428)</f>
        <v>0.47500271604145045</v>
      </c>
      <c r="AU217" s="21">
        <f>('Ratios Calculated fix'!AU217-'Ratios Calculated fix'!AU$428)/('Ratios Calculated fix'!AU$429-'Ratios Calculated fix'!AU$428)</f>
        <v>0.6779702674736402</v>
      </c>
      <c r="AV217" s="21" t="e">
        <f>('Ratios Calculated fix'!AV217-'Ratios Calculated fix'!AV$428)/('Ratios Calculated fix'!AV$429-'Ratios Calculated fix'!AV$428)</f>
        <v>#DIV/0!</v>
      </c>
      <c r="AW217" s="21" t="e">
        <f>('Ratios Calculated fix'!AW217-'Ratios Calculated fix'!AW$428)/('Ratios Calculated fix'!AW$429-'Ratios Calculated fix'!AW$428)</f>
        <v>#DIV/0!</v>
      </c>
      <c r="AX217" s="21" t="e">
        <f>('Ratios Calculated fix'!AX217-'Ratios Calculated fix'!AX$428)/('Ratios Calculated fix'!AX$429-'Ratios Calculated fix'!AX$428)</f>
        <v>#DIV/0!</v>
      </c>
      <c r="AY217" s="21">
        <f>('Ratios Calculated fix'!AY217-'Ratios Calculated fix'!AY$428)/('Ratios Calculated fix'!AY$429-'Ratios Calculated fix'!AY$428)</f>
        <v>0.24227039189108213</v>
      </c>
      <c r="AZ217" s="21">
        <f>('Ratios Calculated fix'!AZ217-'Ratios Calculated fix'!AZ$428)/('Ratios Calculated fix'!AZ$429-'Ratios Calculated fix'!AZ$428)</f>
        <v>0.75440698466791145</v>
      </c>
      <c r="BA217" s="21">
        <f>('Ratios Calculated fix'!BA217-'Ratios Calculated fix'!BA$428)/('Ratios Calculated fix'!BA$429-'Ratios Calculated fix'!BA$428)</f>
        <v>0.74421916434862612</v>
      </c>
      <c r="BB217" s="21" t="e">
        <f>('Ratios Calculated fix'!BB217-'Ratios Calculated fix'!BB$428)/('Ratios Calculated fix'!BB$429-'Ratios Calculated fix'!BB$428)</f>
        <v>#DIV/0!</v>
      </c>
      <c r="BC217" s="21">
        <f>('Ratios Calculated fix'!BC217-'Ratios Calculated fix'!BC$428)/('Ratios Calculated fix'!BC$429-'Ratios Calculated fix'!BC$428)</f>
        <v>0.32643576750379194</v>
      </c>
    </row>
    <row r="218" spans="1:55" x14ac:dyDescent="0.2">
      <c r="A218" s="3" t="s">
        <v>673</v>
      </c>
      <c r="B218" s="3" t="s">
        <v>674</v>
      </c>
      <c r="C218" s="3" t="s">
        <v>113</v>
      </c>
      <c r="D218" s="3">
        <v>378170</v>
      </c>
      <c r="E218" s="3" t="s">
        <v>16</v>
      </c>
      <c r="F218" s="3">
        <v>2019</v>
      </c>
      <c r="G218" s="3" t="s">
        <v>17</v>
      </c>
      <c r="H218" s="4">
        <v>43830</v>
      </c>
      <c r="I218" s="4">
        <v>43892</v>
      </c>
      <c r="J218" s="4">
        <v>43892</v>
      </c>
      <c r="K218" s="5">
        <v>455200000</v>
      </c>
      <c r="L218" s="5">
        <v>459400000</v>
      </c>
      <c r="M218" s="3" t="s">
        <v>675</v>
      </c>
      <c r="N218" s="20">
        <f>('Ratios Calculated fix'!N218-'Ratios Calculated fix'!N$428)/('Ratios Calculated fix'!N$429-'Ratios Calculated fix'!N$428)</f>
        <v>2.7544126809642112E-2</v>
      </c>
      <c r="O218" s="21">
        <f>('Ratios Calculated fix'!O218-'Ratios Calculated fix'!O$428)/('Ratios Calculated fix'!O$429-'Ratios Calculated fix'!O$428)</f>
        <v>2.7544126809642112E-2</v>
      </c>
      <c r="P218" s="21">
        <f>('Ratios Calculated fix'!P218-'Ratios Calculated fix'!P$428)/('Ratios Calculated fix'!P$429-'Ratios Calculated fix'!P$428)</f>
        <v>1.4883292282148101E-2</v>
      </c>
      <c r="Q218" s="21">
        <f>('Ratios Calculated fix'!Q218-'Ratios Calculated fix'!Q$428)/('Ratios Calculated fix'!Q$429-'Ratios Calculated fix'!Q$428)</f>
        <v>0.26566489617277933</v>
      </c>
      <c r="R218" s="21">
        <f>('Ratios Calculated fix'!R218-'Ratios Calculated fix'!R$428)/('Ratios Calculated fix'!R$429-'Ratios Calculated fix'!R$428)</f>
        <v>6.4168863057086092E-2</v>
      </c>
      <c r="S218" s="21">
        <f>('Ratios Calculated fix'!S218-'Ratios Calculated fix'!S$428)/('Ratios Calculated fix'!S$429-'Ratios Calculated fix'!S$428)</f>
        <v>0.2198431156646575</v>
      </c>
      <c r="T218" s="21">
        <f>('Ratios Calculated fix'!T218-'Ratios Calculated fix'!T$428)/('Ratios Calculated fix'!T$429-'Ratios Calculated fix'!T$428)</f>
        <v>2.4205218714786297E-2</v>
      </c>
      <c r="U218" s="21">
        <f>('Ratios Calculated fix'!U218-'Ratios Calculated fix'!U$428)/('Ratios Calculated fix'!U$429-'Ratios Calculated fix'!U$428)</f>
        <v>0.65155302036821727</v>
      </c>
      <c r="V218" s="21">
        <f>('Ratios Calculated fix'!V218-'Ratios Calculated fix'!V$428)/('Ratios Calculated fix'!V$429-'Ratios Calculated fix'!V$428)</f>
        <v>0.55642304541116261</v>
      </c>
      <c r="W218" s="21">
        <f>('Ratios Calculated fix'!W218-'Ratios Calculated fix'!W$428)/('Ratios Calculated fix'!W$429-'Ratios Calculated fix'!W$428)</f>
        <v>0.62645646255072041</v>
      </c>
      <c r="X218" s="21">
        <f>('Ratios Calculated fix'!X218-'Ratios Calculated fix'!X$428)/('Ratios Calculated fix'!X$429-'Ratios Calculated fix'!X$428)</f>
        <v>0.43831082466602977</v>
      </c>
      <c r="Y218" s="21">
        <f>('Ratios Calculated fix'!Y218-'Ratios Calculated fix'!Y$428)/('Ratios Calculated fix'!Y$429-'Ratios Calculated fix'!Y$428)</f>
        <v>0.45865209261344958</v>
      </c>
      <c r="Z218" s="21">
        <f>('Ratios Calculated fix'!Z218-'Ratios Calculated fix'!Z$428)/('Ratios Calculated fix'!Z$429-'Ratios Calculated fix'!Z$428)</f>
        <v>0.56168917533397011</v>
      </c>
      <c r="AA218" s="21">
        <f>('Ratios Calculated fix'!AA218-'Ratios Calculated fix'!AA$428)/('Ratios Calculated fix'!AA$429-'Ratios Calculated fix'!AA$428)</f>
        <v>0.33779262062204407</v>
      </c>
      <c r="AB218" s="21">
        <f>('Ratios Calculated fix'!AB218-'Ratios Calculated fix'!AB$428)/('Ratios Calculated fix'!AB$429-'Ratios Calculated fix'!AB$428)</f>
        <v>0.85283663374164775</v>
      </c>
      <c r="AC218" s="21">
        <f>('Ratios Calculated fix'!AC218-'Ratios Calculated fix'!AC$428)/('Ratios Calculated fix'!AC$429-'Ratios Calculated fix'!AC$428)</f>
        <v>0.39607987483739443</v>
      </c>
      <c r="AD218" s="21">
        <f>('Ratios Calculated fix'!AD218-'Ratios Calculated fix'!AD$428)/('Ratios Calculated fix'!AD$429-'Ratios Calculated fix'!AD$428)</f>
        <v>0.49666178147717299</v>
      </c>
      <c r="AE218" s="21">
        <f>('Ratios Calculated fix'!AE218-'Ratios Calculated fix'!AE$428)/('Ratios Calculated fix'!AE$429-'Ratios Calculated fix'!AE$428)</f>
        <v>0.56469371926087364</v>
      </c>
      <c r="AF218" s="21">
        <f>('Ratios Calculated fix'!AF218-'Ratios Calculated fix'!AF$428)/('Ratios Calculated fix'!AF$429-'Ratios Calculated fix'!AF$428)</f>
        <v>0.43094098267740039</v>
      </c>
      <c r="AG218" s="21" t="e">
        <f>('Ratios Calculated fix'!AG218-'Ratios Calculated fix'!AG$428)/('Ratios Calculated fix'!AG$429-'Ratios Calculated fix'!AG$428)</f>
        <v>#DIV/0!</v>
      </c>
      <c r="AH218" s="21" t="e">
        <f>('Ratios Calculated fix'!AH218-'Ratios Calculated fix'!AH$428)/('Ratios Calculated fix'!AH$429-'Ratios Calculated fix'!AH$428)</f>
        <v>#DIV/0!</v>
      </c>
      <c r="AI218" s="21">
        <f>('Ratios Calculated fix'!AI218-'Ratios Calculated fix'!AI$428)/('Ratios Calculated fix'!AI$429-'Ratios Calculated fix'!AI$428)</f>
        <v>0.98667307147734051</v>
      </c>
      <c r="AJ218" s="21">
        <f>('Ratios Calculated fix'!AJ218-'Ratios Calculated fix'!AJ$428)/('Ratios Calculated fix'!AJ$429-'Ratios Calculated fix'!AJ$428)</f>
        <v>5.8756175653217065E-2</v>
      </c>
      <c r="AK218" s="21" t="e">
        <f>('Ratios Calculated fix'!AK218-'Ratios Calculated fix'!AK$428)/('Ratios Calculated fix'!AK$429-'Ratios Calculated fix'!AK$428)</f>
        <v>#DIV/0!</v>
      </c>
      <c r="AL218" s="21" t="e">
        <f>('Ratios Calculated fix'!AL218-'Ratios Calculated fix'!AL$428)/('Ratios Calculated fix'!AL$429-'Ratios Calculated fix'!AL$428)</f>
        <v>#DIV/0!</v>
      </c>
      <c r="AM218" s="21">
        <f>('Ratios Calculated fix'!AM218-'Ratios Calculated fix'!AM$428)/('Ratios Calculated fix'!AM$429-'Ratios Calculated fix'!AM$428)</f>
        <v>0.30873192981096997</v>
      </c>
      <c r="AN218" s="21">
        <f>('Ratios Calculated fix'!AN218-'Ratios Calculated fix'!AN$428)/('Ratios Calculated fix'!AN$429-'Ratios Calculated fix'!AN$428)</f>
        <v>0.27176495349877272</v>
      </c>
      <c r="AO218" s="21">
        <f>('Ratios Calculated fix'!AO218-'Ratios Calculated fix'!AO$428)/('Ratios Calculated fix'!AO$429-'Ratios Calculated fix'!AO$428)</f>
        <v>2.678418969746443E-2</v>
      </c>
      <c r="AP218" s="21">
        <f>('Ratios Calculated fix'!AP218-'Ratios Calculated fix'!AP$428)/('Ratios Calculated fix'!AP$429-'Ratios Calculated fix'!AP$428)</f>
        <v>0.56971933374079109</v>
      </c>
      <c r="AQ218" s="21">
        <f>('Ratios Calculated fix'!AQ218-'Ratios Calculated fix'!AQ$428)/('Ratios Calculated fix'!AQ$429-'Ratios Calculated fix'!AQ$428)</f>
        <v>0.49921007872929435</v>
      </c>
      <c r="AR218" s="21">
        <f>('Ratios Calculated fix'!AR218-'Ratios Calculated fix'!AR$428)/('Ratios Calculated fix'!AR$429-'Ratios Calculated fix'!AR$428)</f>
        <v>0.41402082447785943</v>
      </c>
      <c r="AS218" s="21">
        <f>('Ratios Calculated fix'!AS218-'Ratios Calculated fix'!AS$428)/('Ratios Calculated fix'!AS$429-'Ratios Calculated fix'!AS$428)</f>
        <v>0.61399252573576801</v>
      </c>
      <c r="AT218" s="21">
        <f>('Ratios Calculated fix'!AT218-'Ratios Calculated fix'!AT$428)/('Ratios Calculated fix'!AT$429-'Ratios Calculated fix'!AT$428)</f>
        <v>0.27491996559265486</v>
      </c>
      <c r="AU218" s="21">
        <f>('Ratios Calculated fix'!AU218-'Ratios Calculated fix'!AU$428)/('Ratios Calculated fix'!AU$429-'Ratios Calculated fix'!AU$428)</f>
        <v>0.6140193519263345</v>
      </c>
      <c r="AV218" s="21" t="e">
        <f>('Ratios Calculated fix'!AV218-'Ratios Calculated fix'!AV$428)/('Ratios Calculated fix'!AV$429-'Ratios Calculated fix'!AV$428)</f>
        <v>#DIV/0!</v>
      </c>
      <c r="AW218" s="21" t="e">
        <f>('Ratios Calculated fix'!AW218-'Ratios Calculated fix'!AW$428)/('Ratios Calculated fix'!AW$429-'Ratios Calculated fix'!AW$428)</f>
        <v>#DIV/0!</v>
      </c>
      <c r="AX218" s="21" t="e">
        <f>('Ratios Calculated fix'!AX218-'Ratios Calculated fix'!AX$428)/('Ratios Calculated fix'!AX$429-'Ratios Calculated fix'!AX$428)</f>
        <v>#DIV/0!</v>
      </c>
      <c r="AY218" s="21">
        <f>('Ratios Calculated fix'!AY218-'Ratios Calculated fix'!AY$428)/('Ratios Calculated fix'!AY$429-'Ratios Calculated fix'!AY$428)</f>
        <v>0.30356616242166473</v>
      </c>
      <c r="AZ218" s="21">
        <f>('Ratios Calculated fix'!AZ218-'Ratios Calculated fix'!AZ$428)/('Ratios Calculated fix'!AZ$429-'Ratios Calculated fix'!AZ$428)</f>
        <v>0.77584691804230721</v>
      </c>
      <c r="BA218" s="21">
        <f>('Ratios Calculated fix'!BA218-'Ratios Calculated fix'!BA$428)/('Ratios Calculated fix'!BA$429-'Ratios Calculated fix'!BA$428)</f>
        <v>0.74333002484952881</v>
      </c>
      <c r="BB218" s="21" t="e">
        <f>('Ratios Calculated fix'!BB218-'Ratios Calculated fix'!BB$428)/('Ratios Calculated fix'!BB$429-'Ratios Calculated fix'!BB$428)</f>
        <v>#DIV/0!</v>
      </c>
      <c r="BC218" s="21">
        <f>('Ratios Calculated fix'!BC218-'Ratios Calculated fix'!BC$428)/('Ratios Calculated fix'!BC$429-'Ratios Calculated fix'!BC$428)</f>
        <v>0.22332646521492677</v>
      </c>
    </row>
    <row r="219" spans="1:55" x14ac:dyDescent="0.2">
      <c r="A219" s="3" t="s">
        <v>685</v>
      </c>
      <c r="B219" s="3" t="s">
        <v>686</v>
      </c>
      <c r="C219" s="3" t="s">
        <v>15</v>
      </c>
      <c r="D219" s="3">
        <v>378173</v>
      </c>
      <c r="E219" s="3" t="s">
        <v>16</v>
      </c>
      <c r="F219" s="3">
        <v>2019</v>
      </c>
      <c r="G219" s="3" t="s">
        <v>17</v>
      </c>
      <c r="H219" s="4">
        <v>43830</v>
      </c>
      <c r="I219" s="4">
        <v>43892</v>
      </c>
      <c r="J219" s="4">
        <v>43892</v>
      </c>
      <c r="K219" s="5">
        <v>106464000</v>
      </c>
      <c r="L219" s="5">
        <v>107499000</v>
      </c>
      <c r="M219" s="3" t="s">
        <v>687</v>
      </c>
      <c r="N219" s="20">
        <f>('Ratios Calculated fix'!N219-'Ratios Calculated fix'!N$428)/('Ratios Calculated fix'!N$429-'Ratios Calculated fix'!N$428)</f>
        <v>0.18859737423885789</v>
      </c>
      <c r="O219" s="21">
        <f>('Ratios Calculated fix'!O219-'Ratios Calculated fix'!O$428)/('Ratios Calculated fix'!O$429-'Ratios Calculated fix'!O$428)</f>
        <v>0.18788517506387981</v>
      </c>
      <c r="P219" s="21">
        <f>('Ratios Calculated fix'!P219-'Ratios Calculated fix'!P$428)/('Ratios Calculated fix'!P$429-'Ratios Calculated fix'!P$428)</f>
        <v>1.4288593240721821E-3</v>
      </c>
      <c r="Q219" s="21">
        <f>('Ratios Calculated fix'!Q219-'Ratios Calculated fix'!Q$428)/('Ratios Calculated fix'!Q$429-'Ratios Calculated fix'!Q$428)</f>
        <v>0.26228717683269054</v>
      </c>
      <c r="R219" s="21">
        <f>('Ratios Calculated fix'!R219-'Ratios Calculated fix'!R$428)/('Ratios Calculated fix'!R$429-'Ratios Calculated fix'!R$428)</f>
        <v>6.450527487069016E-2</v>
      </c>
      <c r="S219" s="21">
        <f>('Ratios Calculated fix'!S219-'Ratios Calculated fix'!S$428)/('Ratios Calculated fix'!S$429-'Ratios Calculated fix'!S$428)</f>
        <v>0</v>
      </c>
      <c r="T219" s="21">
        <f>('Ratios Calculated fix'!T219-'Ratios Calculated fix'!T$428)/('Ratios Calculated fix'!T$429-'Ratios Calculated fix'!T$428)</f>
        <v>6.5173247058626108E-2</v>
      </c>
      <c r="U219" s="21">
        <f>('Ratios Calculated fix'!U219-'Ratios Calculated fix'!U$428)/('Ratios Calculated fix'!U$429-'Ratios Calculated fix'!U$428)</f>
        <v>0.64833318119216388</v>
      </c>
      <c r="V219" s="21">
        <f>('Ratios Calculated fix'!V219-'Ratios Calculated fix'!V$428)/('Ratios Calculated fix'!V$429-'Ratios Calculated fix'!V$428)</f>
        <v>0.48825282224192584</v>
      </c>
      <c r="W219" s="21">
        <f>('Ratios Calculated fix'!W219-'Ratios Calculated fix'!W$428)/('Ratios Calculated fix'!W$429-'Ratios Calculated fix'!W$428)</f>
        <v>0.6303636295481525</v>
      </c>
      <c r="X219" s="21">
        <f>('Ratios Calculated fix'!X219-'Ratios Calculated fix'!X$428)/('Ratios Calculated fix'!X$429-'Ratios Calculated fix'!X$428)</f>
        <v>1</v>
      </c>
      <c r="Y219" s="21">
        <f>('Ratios Calculated fix'!Y219-'Ratios Calculated fix'!Y$428)/('Ratios Calculated fix'!Y$429-'Ratios Calculated fix'!Y$428)</f>
        <v>0.46231320346839144</v>
      </c>
      <c r="Z219" s="21">
        <f>('Ratios Calculated fix'!Z219-'Ratios Calculated fix'!Z$428)/('Ratios Calculated fix'!Z$429-'Ratios Calculated fix'!Z$428)</f>
        <v>0</v>
      </c>
      <c r="AA219" s="21">
        <f>('Ratios Calculated fix'!AA219-'Ratios Calculated fix'!AA$428)/('Ratios Calculated fix'!AA$429-'Ratios Calculated fix'!AA$428)</f>
        <v>1.4453894444733573E-2</v>
      </c>
      <c r="AB219" s="21">
        <f>('Ratios Calculated fix'!AB219-'Ratios Calculated fix'!AB$428)/('Ratios Calculated fix'!AB$429-'Ratios Calculated fix'!AB$428)</f>
        <v>0.88193331013719212</v>
      </c>
      <c r="AC219" s="21">
        <f>('Ratios Calculated fix'!AC219-'Ratios Calculated fix'!AC$428)/('Ratios Calculated fix'!AC$429-'Ratios Calculated fix'!AC$428)</f>
        <v>0.1962963027674938</v>
      </c>
      <c r="AD219" s="21">
        <f>('Ratios Calculated fix'!AD219-'Ratios Calculated fix'!AD$428)/('Ratios Calculated fix'!AD$429-'Ratios Calculated fix'!AD$428)</f>
        <v>0.41316332281497548</v>
      </c>
      <c r="AE219" s="21">
        <f>('Ratios Calculated fix'!AE219-'Ratios Calculated fix'!AE$428)/('Ratios Calculated fix'!AE$429-'Ratios Calculated fix'!AE$428)</f>
        <v>0.42259549068993324</v>
      </c>
      <c r="AF219" s="21">
        <f>('Ratios Calculated fix'!AF219-'Ratios Calculated fix'!AF$428)/('Ratios Calculated fix'!AF$429-'Ratios Calculated fix'!AF$428)</f>
        <v>0.39359887654688219</v>
      </c>
      <c r="AG219" s="21" t="e">
        <f>('Ratios Calculated fix'!AG219-'Ratios Calculated fix'!AG$428)/('Ratios Calculated fix'!AG$429-'Ratios Calculated fix'!AG$428)</f>
        <v>#DIV/0!</v>
      </c>
      <c r="AH219" s="21" t="e">
        <f>('Ratios Calculated fix'!AH219-'Ratios Calculated fix'!AH$428)/('Ratios Calculated fix'!AH$429-'Ratios Calculated fix'!AH$428)</f>
        <v>#DIV/0!</v>
      </c>
      <c r="AI219" s="21">
        <f>('Ratios Calculated fix'!AI219-'Ratios Calculated fix'!AI$428)/('Ratios Calculated fix'!AI$429-'Ratios Calculated fix'!AI$428)</f>
        <v>0.98619700480544137</v>
      </c>
      <c r="AJ219" s="21">
        <f>('Ratios Calculated fix'!AJ219-'Ratios Calculated fix'!AJ$428)/('Ratios Calculated fix'!AJ$429-'Ratios Calculated fix'!AJ$428)</f>
        <v>0.18536234642300425</v>
      </c>
      <c r="AK219" s="21" t="e">
        <f>('Ratios Calculated fix'!AK219-'Ratios Calculated fix'!AK$428)/('Ratios Calculated fix'!AK$429-'Ratios Calculated fix'!AK$428)</f>
        <v>#DIV/0!</v>
      </c>
      <c r="AL219" s="21" t="e">
        <f>('Ratios Calculated fix'!AL219-'Ratios Calculated fix'!AL$428)/('Ratios Calculated fix'!AL$429-'Ratios Calculated fix'!AL$428)</f>
        <v>#DIV/0!</v>
      </c>
      <c r="AM219" s="21">
        <f>('Ratios Calculated fix'!AM219-'Ratios Calculated fix'!AM$428)/('Ratios Calculated fix'!AM$429-'Ratios Calculated fix'!AM$428)</f>
        <v>0.31749142709839884</v>
      </c>
      <c r="AN219" s="21">
        <f>('Ratios Calculated fix'!AN219-'Ratios Calculated fix'!AN$428)/('Ratios Calculated fix'!AN$429-'Ratios Calculated fix'!AN$428)</f>
        <v>0.28254694387597074</v>
      </c>
      <c r="AO219" s="21">
        <f>('Ratios Calculated fix'!AO219-'Ratios Calculated fix'!AO$428)/('Ratios Calculated fix'!AO$429-'Ratios Calculated fix'!AO$428)</f>
        <v>0.36424948713150368</v>
      </c>
      <c r="AP219" s="21">
        <f>('Ratios Calculated fix'!AP219-'Ratios Calculated fix'!AP$428)/('Ratios Calculated fix'!AP$429-'Ratios Calculated fix'!AP$428)</f>
        <v>0.57285082228592299</v>
      </c>
      <c r="AQ219" s="21">
        <f>('Ratios Calculated fix'!AQ219-'Ratios Calculated fix'!AQ$428)/('Ratios Calculated fix'!AQ$429-'Ratios Calculated fix'!AQ$428)</f>
        <v>0.69864638789611433</v>
      </c>
      <c r="AR219" s="21">
        <f>('Ratios Calculated fix'!AR219-'Ratios Calculated fix'!AR$428)/('Ratios Calculated fix'!AR$429-'Ratios Calculated fix'!AR$428)</f>
        <v>0.26886317919798697</v>
      </c>
      <c r="AS219" s="21">
        <f>('Ratios Calculated fix'!AS219-'Ratios Calculated fix'!AS$428)/('Ratios Calculated fix'!AS$429-'Ratios Calculated fix'!AS$428)</f>
        <v>0.60147314235856497</v>
      </c>
      <c r="AT219" s="21">
        <f>('Ratios Calculated fix'!AT219-'Ratios Calculated fix'!AT$428)/('Ratios Calculated fix'!AT$429-'Ratios Calculated fix'!AT$428)</f>
        <v>0.57189837836661706</v>
      </c>
      <c r="AU219" s="21">
        <f>('Ratios Calculated fix'!AU219-'Ratios Calculated fix'!AU$428)/('Ratios Calculated fix'!AU$429-'Ratios Calculated fix'!AU$428)</f>
        <v>0.63273303251925561</v>
      </c>
      <c r="AV219" s="21" t="e">
        <f>('Ratios Calculated fix'!AV219-'Ratios Calculated fix'!AV$428)/('Ratios Calculated fix'!AV$429-'Ratios Calculated fix'!AV$428)</f>
        <v>#DIV/0!</v>
      </c>
      <c r="AW219" s="21" t="e">
        <f>('Ratios Calculated fix'!AW219-'Ratios Calculated fix'!AW$428)/('Ratios Calculated fix'!AW$429-'Ratios Calculated fix'!AW$428)</f>
        <v>#DIV/0!</v>
      </c>
      <c r="AX219" s="21" t="e">
        <f>('Ratios Calculated fix'!AX219-'Ratios Calculated fix'!AX$428)/('Ratios Calculated fix'!AX$429-'Ratios Calculated fix'!AX$428)</f>
        <v>#DIV/0!</v>
      </c>
      <c r="AY219" s="21">
        <f>('Ratios Calculated fix'!AY219-'Ratios Calculated fix'!AY$428)/('Ratios Calculated fix'!AY$429-'Ratios Calculated fix'!AY$428)</f>
        <v>0.21855705656364435</v>
      </c>
      <c r="AZ219" s="21">
        <f>('Ratios Calculated fix'!AZ219-'Ratios Calculated fix'!AZ$428)/('Ratios Calculated fix'!AZ$429-'Ratios Calculated fix'!AZ$428)</f>
        <v>0.74918824055069388</v>
      </c>
      <c r="BA219" s="21">
        <f>('Ratios Calculated fix'!BA219-'Ratios Calculated fix'!BA$428)/('Ratios Calculated fix'!BA$429-'Ratios Calculated fix'!BA$428)</f>
        <v>0.74326539277572079</v>
      </c>
      <c r="BB219" s="21" t="e">
        <f>('Ratios Calculated fix'!BB219-'Ratios Calculated fix'!BB$428)/('Ratios Calculated fix'!BB$429-'Ratios Calculated fix'!BB$428)</f>
        <v>#DIV/0!</v>
      </c>
      <c r="BC219" s="21">
        <f>('Ratios Calculated fix'!BC219-'Ratios Calculated fix'!BC$428)/('Ratios Calculated fix'!BC$429-'Ratios Calculated fix'!BC$428)</f>
        <v>0.27520907582828263</v>
      </c>
    </row>
    <row r="220" spans="1:55" x14ac:dyDescent="0.2">
      <c r="A220" s="7" t="s">
        <v>700</v>
      </c>
      <c r="B220" s="7" t="s">
        <v>701</v>
      </c>
      <c r="C220" s="3" t="s">
        <v>15</v>
      </c>
      <c r="D220" s="7">
        <v>360440</v>
      </c>
      <c r="E220" s="7" t="s">
        <v>16</v>
      </c>
      <c r="F220" s="7">
        <v>2016</v>
      </c>
      <c r="G220" s="7" t="s">
        <v>17</v>
      </c>
      <c r="H220" s="8">
        <v>42643</v>
      </c>
      <c r="I220" s="8">
        <v>42697</v>
      </c>
      <c r="J220" s="8">
        <v>42697</v>
      </c>
      <c r="K220" s="9">
        <v>615879500</v>
      </c>
      <c r="L220" s="9">
        <v>620463500</v>
      </c>
      <c r="M220" s="7" t="s">
        <v>702</v>
      </c>
      <c r="N220" s="20">
        <f>('Ratios Calculated fix'!N220-'Ratios Calculated fix'!N$428)/('Ratios Calculated fix'!N$429-'Ratios Calculated fix'!N$428)</f>
        <v>3.4908094137333007E-2</v>
      </c>
      <c r="O220" s="21">
        <f>('Ratios Calculated fix'!O220-'Ratios Calculated fix'!O$428)/('Ratios Calculated fix'!O$429-'Ratios Calculated fix'!O$428)</f>
        <v>2.8186019827141161E-2</v>
      </c>
      <c r="P220" s="21">
        <f>('Ratios Calculated fix'!P220-'Ratios Calculated fix'!P$428)/('Ratios Calculated fix'!P$429-'Ratios Calculated fix'!P$428)</f>
        <v>3.1528075471976935E-3</v>
      </c>
      <c r="Q220" s="21">
        <f>('Ratios Calculated fix'!Q220-'Ratios Calculated fix'!Q$428)/('Ratios Calculated fix'!Q$429-'Ratios Calculated fix'!Q$428)</f>
        <v>0.26349415233604639</v>
      </c>
      <c r="R220" s="21">
        <f>('Ratios Calculated fix'!R220-'Ratios Calculated fix'!R$428)/('Ratios Calculated fix'!R$429-'Ratios Calculated fix'!R$428)</f>
        <v>5.4027000977072498E-2</v>
      </c>
      <c r="S220" s="21">
        <f>('Ratios Calculated fix'!S220-'Ratios Calculated fix'!S$428)/('Ratios Calculated fix'!S$429-'Ratios Calculated fix'!S$428)</f>
        <v>1.4282263962327868E-2</v>
      </c>
      <c r="T220" s="21">
        <f>('Ratios Calculated fix'!T220-'Ratios Calculated fix'!T$428)/('Ratios Calculated fix'!T$429-'Ratios Calculated fix'!T$428)</f>
        <v>5.1947031905626717E-2</v>
      </c>
      <c r="U220" s="21">
        <f>('Ratios Calculated fix'!U220-'Ratios Calculated fix'!U$428)/('Ratios Calculated fix'!U$429-'Ratios Calculated fix'!U$428)</f>
        <v>0.64804066111629177</v>
      </c>
      <c r="V220" s="21">
        <f>('Ratios Calculated fix'!V220-'Ratios Calculated fix'!V$428)/('Ratios Calculated fix'!V$429-'Ratios Calculated fix'!V$428)</f>
        <v>0.49184241926067718</v>
      </c>
      <c r="W220" s="21">
        <f>('Ratios Calculated fix'!W220-'Ratios Calculated fix'!W$428)/('Ratios Calculated fix'!W$429-'Ratios Calculated fix'!W$428)</f>
        <v>0.6296713846110612</v>
      </c>
      <c r="X220" s="21">
        <f>('Ratios Calculated fix'!X220-'Ratios Calculated fix'!X$428)/('Ratios Calculated fix'!X$429-'Ratios Calculated fix'!X$428)</f>
        <v>0.32158984302878474</v>
      </c>
      <c r="Y220" s="21">
        <f>('Ratios Calculated fix'!Y220-'Ratios Calculated fix'!Y$428)/('Ratios Calculated fix'!Y$429-'Ratios Calculated fix'!Y$428)</f>
        <v>0.47002342213756493</v>
      </c>
      <c r="Z220" s="21">
        <f>('Ratios Calculated fix'!Z220-'Ratios Calculated fix'!Z$428)/('Ratios Calculated fix'!Z$429-'Ratios Calculated fix'!Z$428)</f>
        <v>0.67841015697121521</v>
      </c>
      <c r="AA220" s="21">
        <f>('Ratios Calculated fix'!AA220-'Ratios Calculated fix'!AA$428)/('Ratios Calculated fix'!AA$429-'Ratios Calculated fix'!AA$428)</f>
        <v>0.35263886669230898</v>
      </c>
      <c r="AB220" s="21">
        <f>('Ratios Calculated fix'!AB220-'Ratios Calculated fix'!AB$428)/('Ratios Calculated fix'!AB$429-'Ratios Calculated fix'!AB$428)</f>
        <v>0.86910553069416929</v>
      </c>
      <c r="AC220" s="21">
        <f>('Ratios Calculated fix'!AC220-'Ratios Calculated fix'!AC$428)/('Ratios Calculated fix'!AC$429-'Ratios Calculated fix'!AC$428)</f>
        <v>0.13709910076141019</v>
      </c>
      <c r="AD220" s="21">
        <f>('Ratios Calculated fix'!AD220-'Ratios Calculated fix'!AD$428)/('Ratios Calculated fix'!AD$429-'Ratios Calculated fix'!AD$428)</f>
        <v>0.3461370355806051</v>
      </c>
      <c r="AE220" s="21">
        <f>('Ratios Calculated fix'!AE220-'Ratios Calculated fix'!AE$428)/('Ratios Calculated fix'!AE$429-'Ratios Calculated fix'!AE$428)</f>
        <v>0.39355033402127959</v>
      </c>
      <c r="AF220" s="21">
        <f>('Ratios Calculated fix'!AF220-'Ratios Calculated fix'!AF$428)/('Ratios Calculated fix'!AF$429-'Ratios Calculated fix'!AF$428)</f>
        <v>0.37413998477575117</v>
      </c>
      <c r="AG220" s="21" t="e">
        <f>('Ratios Calculated fix'!AG220-'Ratios Calculated fix'!AG$428)/('Ratios Calculated fix'!AG$429-'Ratios Calculated fix'!AG$428)</f>
        <v>#DIV/0!</v>
      </c>
      <c r="AH220" s="21" t="e">
        <f>('Ratios Calculated fix'!AH220-'Ratios Calculated fix'!AH$428)/('Ratios Calculated fix'!AH$429-'Ratios Calculated fix'!AH$428)</f>
        <v>#DIV/0!</v>
      </c>
      <c r="AI220" s="21">
        <f>('Ratios Calculated fix'!AI220-'Ratios Calculated fix'!AI$428)/('Ratios Calculated fix'!AI$429-'Ratios Calculated fix'!AI$428)</f>
        <v>0.98627373961473641</v>
      </c>
      <c r="AJ220" s="21">
        <f>('Ratios Calculated fix'!AJ220-'Ratios Calculated fix'!AJ$428)/('Ratios Calculated fix'!AJ$429-'Ratios Calculated fix'!AJ$428)</f>
        <v>7.8544928733624855E-2</v>
      </c>
      <c r="AK220" s="21" t="e">
        <f>('Ratios Calculated fix'!AK220-'Ratios Calculated fix'!AK$428)/('Ratios Calculated fix'!AK$429-'Ratios Calculated fix'!AK$428)</f>
        <v>#DIV/0!</v>
      </c>
      <c r="AL220" s="21" t="e">
        <f>('Ratios Calculated fix'!AL220-'Ratios Calculated fix'!AL$428)/('Ratios Calculated fix'!AL$429-'Ratios Calculated fix'!AL$428)</f>
        <v>#DIV/0!</v>
      </c>
      <c r="AM220" s="21">
        <f>('Ratios Calculated fix'!AM220-'Ratios Calculated fix'!AM$428)/('Ratios Calculated fix'!AM$429-'Ratios Calculated fix'!AM$428)</f>
        <v>0.30806079765888267</v>
      </c>
      <c r="AN220" s="21">
        <f>('Ratios Calculated fix'!AN220-'Ratios Calculated fix'!AN$428)/('Ratios Calculated fix'!AN$429-'Ratios Calculated fix'!AN$428)</f>
        <v>0.28057367736745781</v>
      </c>
      <c r="AO220" s="21">
        <f>('Ratios Calculated fix'!AO220-'Ratios Calculated fix'!AO$428)/('Ratios Calculated fix'!AO$429-'Ratios Calculated fix'!AO$428)</f>
        <v>0.26424310981814136</v>
      </c>
      <c r="AP220" s="21">
        <f>('Ratios Calculated fix'!AP220-'Ratios Calculated fix'!AP$428)/('Ratios Calculated fix'!AP$429-'Ratios Calculated fix'!AP$428)</f>
        <v>0.59323725272686756</v>
      </c>
      <c r="AQ220" s="21">
        <f>('Ratios Calculated fix'!AQ220-'Ratios Calculated fix'!AQ$428)/('Ratios Calculated fix'!AQ$429-'Ratios Calculated fix'!AQ$428)</f>
        <v>0.50164475838609923</v>
      </c>
      <c r="AR220" s="21">
        <f>('Ratios Calculated fix'!AR220-'Ratios Calculated fix'!AR$428)/('Ratios Calculated fix'!AR$429-'Ratios Calculated fix'!AR$428)</f>
        <v>0.21232083006027461</v>
      </c>
      <c r="AS220" s="21">
        <f>('Ratios Calculated fix'!AS220-'Ratios Calculated fix'!AS$428)/('Ratios Calculated fix'!AS$429-'Ratios Calculated fix'!AS$428)</f>
        <v>0.60493460750509775</v>
      </c>
      <c r="AT220" s="21">
        <f>('Ratios Calculated fix'!AT220-'Ratios Calculated fix'!AT$428)/('Ratios Calculated fix'!AT$429-'Ratios Calculated fix'!AT$428)</f>
        <v>0.33447949706883434</v>
      </c>
      <c r="AU220" s="21">
        <f>('Ratios Calculated fix'!AU220-'Ratios Calculated fix'!AU$428)/('Ratios Calculated fix'!AU$429-'Ratios Calculated fix'!AU$428)</f>
        <v>0.61045236073897458</v>
      </c>
      <c r="AV220" s="21" t="e">
        <f>('Ratios Calculated fix'!AV220-'Ratios Calculated fix'!AV$428)/('Ratios Calculated fix'!AV$429-'Ratios Calculated fix'!AV$428)</f>
        <v>#DIV/0!</v>
      </c>
      <c r="AW220" s="21" t="e">
        <f>('Ratios Calculated fix'!AW220-'Ratios Calculated fix'!AW$428)/('Ratios Calculated fix'!AW$429-'Ratios Calculated fix'!AW$428)</f>
        <v>#DIV/0!</v>
      </c>
      <c r="AX220" s="21" t="e">
        <f>('Ratios Calculated fix'!AX220-'Ratios Calculated fix'!AX$428)/('Ratios Calculated fix'!AX$429-'Ratios Calculated fix'!AX$428)</f>
        <v>#DIV/0!</v>
      </c>
      <c r="AY220" s="21">
        <f>('Ratios Calculated fix'!AY220-'Ratios Calculated fix'!AY$428)/('Ratios Calculated fix'!AY$429-'Ratios Calculated fix'!AY$428)</f>
        <v>0.25518784191742444</v>
      </c>
      <c r="AZ220" s="21">
        <f>('Ratios Calculated fix'!AZ220-'Ratios Calculated fix'!AZ$428)/('Ratios Calculated fix'!AZ$429-'Ratios Calculated fix'!AZ$428)</f>
        <v>0.77041645615415233</v>
      </c>
      <c r="BA220" s="21">
        <f>('Ratios Calculated fix'!BA220-'Ratios Calculated fix'!BA$428)/('Ratios Calculated fix'!BA$429-'Ratios Calculated fix'!BA$428)</f>
        <v>0.74281673873917342</v>
      </c>
      <c r="BB220" s="21" t="e">
        <f>('Ratios Calculated fix'!BB220-'Ratios Calculated fix'!BB$428)/('Ratios Calculated fix'!BB$429-'Ratios Calculated fix'!BB$428)</f>
        <v>#DIV/0!</v>
      </c>
      <c r="BC220" s="21">
        <f>('Ratios Calculated fix'!BC220-'Ratios Calculated fix'!BC$428)/('Ratios Calculated fix'!BC$429-'Ratios Calculated fix'!BC$428)</f>
        <v>0.22004428592696917</v>
      </c>
    </row>
    <row r="221" spans="1:55" x14ac:dyDescent="0.2">
      <c r="A221" s="3" t="s">
        <v>691</v>
      </c>
      <c r="B221" s="3" t="s">
        <v>692</v>
      </c>
      <c r="C221" s="3" t="s">
        <v>15</v>
      </c>
      <c r="D221" s="3">
        <v>378172</v>
      </c>
      <c r="E221" s="3" t="s">
        <v>16</v>
      </c>
      <c r="F221" s="3">
        <v>2019</v>
      </c>
      <c r="G221" s="3" t="s">
        <v>17</v>
      </c>
      <c r="H221" s="4">
        <v>43738</v>
      </c>
      <c r="I221" s="4">
        <v>43794</v>
      </c>
      <c r="J221" s="4">
        <v>43794</v>
      </c>
      <c r="K221" s="5">
        <v>134528000</v>
      </c>
      <c r="L221" s="5">
        <v>136107000</v>
      </c>
      <c r="M221" s="3" t="s">
        <v>693</v>
      </c>
      <c r="N221" s="20">
        <f>('Ratios Calculated fix'!N221-'Ratios Calculated fix'!N$428)/('Ratios Calculated fix'!N$429-'Ratios Calculated fix'!N$428)</f>
        <v>4.8701279668933527E-2</v>
      </c>
      <c r="O221" s="21">
        <f>('Ratios Calculated fix'!O221-'Ratios Calculated fix'!O$428)/('Ratios Calculated fix'!O$429-'Ratios Calculated fix'!O$428)</f>
        <v>4.8701279668933527E-2</v>
      </c>
      <c r="P221" s="21">
        <f>('Ratios Calculated fix'!P221-'Ratios Calculated fix'!P$428)/('Ratios Calculated fix'!P$429-'Ratios Calculated fix'!P$428)</f>
        <v>3.6228925695939614E-2</v>
      </c>
      <c r="Q221" s="21">
        <f>('Ratios Calculated fix'!Q221-'Ratios Calculated fix'!Q$428)/('Ratios Calculated fix'!Q$429-'Ratios Calculated fix'!Q$428)</f>
        <v>0.25968185025905782</v>
      </c>
      <c r="R221" s="21">
        <f>('Ratios Calculated fix'!R221-'Ratios Calculated fix'!R$428)/('Ratios Calculated fix'!R$429-'Ratios Calculated fix'!R$428)</f>
        <v>8.5577735185018312E-3</v>
      </c>
      <c r="S221" s="21">
        <f>('Ratios Calculated fix'!S221-'Ratios Calculated fix'!S$428)/('Ratios Calculated fix'!S$429-'Ratios Calculated fix'!S$428)</f>
        <v>6.0352358130364347E-4</v>
      </c>
      <c r="T221" s="21">
        <f>('Ratios Calculated fix'!T221-'Ratios Calculated fix'!T$428)/('Ratios Calculated fix'!T$429-'Ratios Calculated fix'!T$428)</f>
        <v>8.5348576789648321E-3</v>
      </c>
      <c r="U221" s="21">
        <f>('Ratios Calculated fix'!U221-'Ratios Calculated fix'!U$428)/('Ratios Calculated fix'!U$429-'Ratios Calculated fix'!U$428)</f>
        <v>0.6411978689897464</v>
      </c>
      <c r="V221" s="21">
        <f>('Ratios Calculated fix'!V221-'Ratios Calculated fix'!V$428)/('Ratios Calculated fix'!V$429-'Ratios Calculated fix'!V$428)</f>
        <v>0.48834223356594242</v>
      </c>
      <c r="W221" s="21">
        <f>('Ratios Calculated fix'!W221-'Ratios Calculated fix'!W$428)/('Ratios Calculated fix'!W$429-'Ratios Calculated fix'!W$428)</f>
        <v>0.62284129925300902</v>
      </c>
      <c r="X221" s="21">
        <f>('Ratios Calculated fix'!X221-'Ratios Calculated fix'!X$428)/('Ratios Calculated fix'!X$429-'Ratios Calculated fix'!X$428)</f>
        <v>0.32679796125420818</v>
      </c>
      <c r="Y221" s="21">
        <f>('Ratios Calculated fix'!Y221-'Ratios Calculated fix'!Y$428)/('Ratios Calculated fix'!Y$429-'Ratios Calculated fix'!Y$428)</f>
        <v>0.54226025347369211</v>
      </c>
      <c r="Z221" s="21">
        <f>('Ratios Calculated fix'!Z221-'Ratios Calculated fix'!Z$428)/('Ratios Calculated fix'!Z$429-'Ratios Calculated fix'!Z$428)</f>
        <v>0.67320203874579176</v>
      </c>
      <c r="AA221" s="21">
        <f>('Ratios Calculated fix'!AA221-'Ratios Calculated fix'!AA$428)/('Ratios Calculated fix'!AA$429-'Ratios Calculated fix'!AA$428)</f>
        <v>0.66188829674907612</v>
      </c>
      <c r="AB221" s="21">
        <f>('Ratios Calculated fix'!AB221-'Ratios Calculated fix'!AB$428)/('Ratios Calculated fix'!AB$429-'Ratios Calculated fix'!AB$428)</f>
        <v>0.92890817677968518</v>
      </c>
      <c r="AC221" s="21">
        <f>('Ratios Calculated fix'!AC221-'Ratios Calculated fix'!AC$428)/('Ratios Calculated fix'!AC$429-'Ratios Calculated fix'!AC$428)</f>
        <v>0.15163909404319503</v>
      </c>
      <c r="AD221" s="21">
        <f>('Ratios Calculated fix'!AD221-'Ratios Calculated fix'!AD$428)/('Ratios Calculated fix'!AD$429-'Ratios Calculated fix'!AD$428)</f>
        <v>0.3346491840194471</v>
      </c>
      <c r="AE221" s="21">
        <f>('Ratios Calculated fix'!AE221-'Ratios Calculated fix'!AE$428)/('Ratios Calculated fix'!AE$429-'Ratios Calculated fix'!AE$428)</f>
        <v>0.38048889489646287</v>
      </c>
      <c r="AF221" s="21">
        <f>('Ratios Calculated fix'!AF221-'Ratios Calculated fix'!AF$428)/('Ratios Calculated fix'!AF$429-'Ratios Calculated fix'!AF$428)</f>
        <v>0.37351771689148799</v>
      </c>
      <c r="AG221" s="21" t="e">
        <f>('Ratios Calculated fix'!AG221-'Ratios Calculated fix'!AG$428)/('Ratios Calculated fix'!AG$429-'Ratios Calculated fix'!AG$428)</f>
        <v>#DIV/0!</v>
      </c>
      <c r="AH221" s="21" t="e">
        <f>('Ratios Calculated fix'!AH221-'Ratios Calculated fix'!AH$428)/('Ratios Calculated fix'!AH$429-'Ratios Calculated fix'!AH$428)</f>
        <v>#DIV/0!</v>
      </c>
      <c r="AI221" s="21">
        <f>('Ratios Calculated fix'!AI221-'Ratios Calculated fix'!AI$428)/('Ratios Calculated fix'!AI$429-'Ratios Calculated fix'!AI$428)</f>
        <v>0.98593576956468143</v>
      </c>
      <c r="AJ221" s="21">
        <f>('Ratios Calculated fix'!AJ221-'Ratios Calculated fix'!AJ$428)/('Ratios Calculated fix'!AJ$429-'Ratios Calculated fix'!AJ$428)</f>
        <v>9.2382872399284791E-2</v>
      </c>
      <c r="AK221" s="21" t="e">
        <f>('Ratios Calculated fix'!AK221-'Ratios Calculated fix'!AK$428)/('Ratios Calculated fix'!AK$429-'Ratios Calculated fix'!AK$428)</f>
        <v>#DIV/0!</v>
      </c>
      <c r="AL221" s="21" t="e">
        <f>('Ratios Calculated fix'!AL221-'Ratios Calculated fix'!AL$428)/('Ratios Calculated fix'!AL$429-'Ratios Calculated fix'!AL$428)</f>
        <v>#DIV/0!</v>
      </c>
      <c r="AM221" s="21">
        <f>('Ratios Calculated fix'!AM221-'Ratios Calculated fix'!AM$428)/('Ratios Calculated fix'!AM$429-'Ratios Calculated fix'!AM$428)</f>
        <v>0.30673599255920336</v>
      </c>
      <c r="AN221" s="21">
        <f>('Ratios Calculated fix'!AN221-'Ratios Calculated fix'!AN$428)/('Ratios Calculated fix'!AN$429-'Ratios Calculated fix'!AN$428)</f>
        <v>0.27715167472916352</v>
      </c>
      <c r="AO221" s="21">
        <f>('Ratios Calculated fix'!AO221-'Ratios Calculated fix'!AO$428)/('Ratios Calculated fix'!AO$429-'Ratios Calculated fix'!AO$428)</f>
        <v>0.30545236814569693</v>
      </c>
      <c r="AP221" s="21">
        <f>('Ratios Calculated fix'!AP221-'Ratios Calculated fix'!AP$428)/('Ratios Calculated fix'!AP$429-'Ratios Calculated fix'!AP$428)</f>
        <v>0.57899883029686272</v>
      </c>
      <c r="AQ221" s="21">
        <f>('Ratios Calculated fix'!AQ221-'Ratios Calculated fix'!AQ$428)/('Ratios Calculated fix'!AQ$429-'Ratios Calculated fix'!AQ$428)</f>
        <v>0.50630195511064602</v>
      </c>
      <c r="AR221" s="21">
        <f>('Ratios Calculated fix'!AR221-'Ratios Calculated fix'!AR$428)/('Ratios Calculated fix'!AR$429-'Ratios Calculated fix'!AR$428)</f>
        <v>0.20791638475462323</v>
      </c>
      <c r="AS221" s="21">
        <f>('Ratios Calculated fix'!AS221-'Ratios Calculated fix'!AS$428)/('Ratios Calculated fix'!AS$429-'Ratios Calculated fix'!AS$428)</f>
        <v>0.60210123903964075</v>
      </c>
      <c r="AT221" s="21">
        <f>('Ratios Calculated fix'!AT221-'Ratios Calculated fix'!AT$428)/('Ratios Calculated fix'!AT$429-'Ratios Calculated fix'!AT$428)</f>
        <v>0.34425420188274203</v>
      </c>
      <c r="AU221" s="21">
        <f>('Ratios Calculated fix'!AU221-'Ratios Calculated fix'!AU$428)/('Ratios Calculated fix'!AU$429-'Ratios Calculated fix'!AU$428)</f>
        <v>0.62849110600492053</v>
      </c>
      <c r="AV221" s="21" t="e">
        <f>('Ratios Calculated fix'!AV221-'Ratios Calculated fix'!AV$428)/('Ratios Calculated fix'!AV$429-'Ratios Calculated fix'!AV$428)</f>
        <v>#DIV/0!</v>
      </c>
      <c r="AW221" s="21" t="e">
        <f>('Ratios Calculated fix'!AW221-'Ratios Calculated fix'!AW$428)/('Ratios Calculated fix'!AW$429-'Ratios Calculated fix'!AW$428)</f>
        <v>#DIV/0!</v>
      </c>
      <c r="AX221" s="21" t="e">
        <f>('Ratios Calculated fix'!AX221-'Ratios Calculated fix'!AX$428)/('Ratios Calculated fix'!AX$429-'Ratios Calculated fix'!AX$428)</f>
        <v>#DIV/0!</v>
      </c>
      <c r="AY221" s="21">
        <f>('Ratios Calculated fix'!AY221-'Ratios Calculated fix'!AY$428)/('Ratios Calculated fix'!AY$429-'Ratios Calculated fix'!AY$428)</f>
        <v>0.21042083948956289</v>
      </c>
      <c r="AZ221" s="21">
        <f>('Ratios Calculated fix'!AZ221-'Ratios Calculated fix'!AZ$428)/('Ratios Calculated fix'!AZ$429-'Ratios Calculated fix'!AZ$428)</f>
        <v>0.72258100690135596</v>
      </c>
      <c r="BA221" s="21">
        <f>('Ratios Calculated fix'!BA221-'Ratios Calculated fix'!BA$428)/('Ratios Calculated fix'!BA$429-'Ratios Calculated fix'!BA$428)</f>
        <v>0.74410019209582923</v>
      </c>
      <c r="BB221" s="21" t="e">
        <f>('Ratios Calculated fix'!BB221-'Ratios Calculated fix'!BB$428)/('Ratios Calculated fix'!BB$429-'Ratios Calculated fix'!BB$428)</f>
        <v>#DIV/0!</v>
      </c>
      <c r="BC221" s="21">
        <f>('Ratios Calculated fix'!BC221-'Ratios Calculated fix'!BC$428)/('Ratios Calculated fix'!BC$429-'Ratios Calculated fix'!BC$428)</f>
        <v>0.20068995253066019</v>
      </c>
    </row>
    <row r="222" spans="1:55" x14ac:dyDescent="0.2">
      <c r="A222" s="3" t="s">
        <v>688</v>
      </c>
      <c r="B222" s="3" t="s">
        <v>689</v>
      </c>
      <c r="C222" s="3" t="s">
        <v>34</v>
      </c>
      <c r="D222" s="3">
        <v>447566</v>
      </c>
      <c r="E222" s="3" t="s">
        <v>16</v>
      </c>
      <c r="F222" s="3">
        <v>2020</v>
      </c>
      <c r="G222" s="3" t="s">
        <v>17</v>
      </c>
      <c r="H222" s="4">
        <v>44012</v>
      </c>
      <c r="I222" s="4">
        <v>44068</v>
      </c>
      <c r="J222" s="4">
        <v>44068</v>
      </c>
      <c r="K222" s="5">
        <v>76614000</v>
      </c>
      <c r="L222" s="5">
        <v>76850000</v>
      </c>
      <c r="M222" s="3" t="s">
        <v>690</v>
      </c>
      <c r="N222" s="20">
        <f>('Ratios Calculated fix'!N222-'Ratios Calculated fix'!N$428)/('Ratios Calculated fix'!N$429-'Ratios Calculated fix'!N$428)</f>
        <v>2.9814230538208569E-2</v>
      </c>
      <c r="O222" s="21">
        <f>('Ratios Calculated fix'!O222-'Ratios Calculated fix'!O$428)/('Ratios Calculated fix'!O$429-'Ratios Calculated fix'!O$428)</f>
        <v>2.9814230538208569E-2</v>
      </c>
      <c r="P222" s="21">
        <f>('Ratios Calculated fix'!P222-'Ratios Calculated fix'!P$428)/('Ratios Calculated fix'!P$429-'Ratios Calculated fix'!P$428)</f>
        <v>5.8088815763788458E-3</v>
      </c>
      <c r="Q222" s="21">
        <f>('Ratios Calculated fix'!Q222-'Ratios Calculated fix'!Q$428)/('Ratios Calculated fix'!Q$429-'Ratios Calculated fix'!Q$428)</f>
        <v>0.25959412880330729</v>
      </c>
      <c r="R222" s="21">
        <f>('Ratios Calculated fix'!R222-'Ratios Calculated fix'!R$428)/('Ratios Calculated fix'!R$429-'Ratios Calculated fix'!R$428)</f>
        <v>0</v>
      </c>
      <c r="S222" s="21">
        <f>('Ratios Calculated fix'!S222-'Ratios Calculated fix'!S$428)/('Ratios Calculated fix'!S$429-'Ratios Calculated fix'!S$428)</f>
        <v>0</v>
      </c>
      <c r="T222" s="21">
        <f>('Ratios Calculated fix'!T222-'Ratios Calculated fix'!T$428)/('Ratios Calculated fix'!T$429-'Ratios Calculated fix'!T$428)</f>
        <v>0</v>
      </c>
      <c r="U222" s="21">
        <f>('Ratios Calculated fix'!U222-'Ratios Calculated fix'!U$428)/('Ratios Calculated fix'!U$429-'Ratios Calculated fix'!U$428)</f>
        <v>0.64049317262840244</v>
      </c>
      <c r="V222" s="21">
        <f>('Ratios Calculated fix'!V222-'Ratios Calculated fix'!V$428)/('Ratios Calculated fix'!V$429-'Ratios Calculated fix'!V$428)</f>
        <v>0.48825282224192584</v>
      </c>
      <c r="W222" s="21">
        <f>('Ratios Calculated fix'!W222-'Ratios Calculated fix'!W$428)/('Ratios Calculated fix'!W$429-'Ratios Calculated fix'!W$428)</f>
        <v>0.62210889664239277</v>
      </c>
      <c r="X222" s="21">
        <f>('Ratios Calculated fix'!X222-'Ratios Calculated fix'!X$428)/('Ratios Calculated fix'!X$429-'Ratios Calculated fix'!X$428)</f>
        <v>0.18206433674520922</v>
      </c>
      <c r="Y222" s="21">
        <f>('Ratios Calculated fix'!Y222-'Ratios Calculated fix'!Y$428)/('Ratios Calculated fix'!Y$429-'Ratios Calculated fix'!Y$428)</f>
        <v>0.56665896222277568</v>
      </c>
      <c r="Z222" s="21">
        <f>('Ratios Calculated fix'!Z222-'Ratios Calculated fix'!Z$428)/('Ratios Calculated fix'!Z$429-'Ratios Calculated fix'!Z$428)</f>
        <v>0.81793566325479083</v>
      </c>
      <c r="AA222" s="21">
        <f>('Ratios Calculated fix'!AA222-'Ratios Calculated fix'!AA$428)/('Ratios Calculated fix'!AA$429-'Ratios Calculated fix'!AA$428)</f>
        <v>0.51451505870138337</v>
      </c>
      <c r="AB222" s="21">
        <f>('Ratios Calculated fix'!AB222-'Ratios Calculated fix'!AB$428)/('Ratios Calculated fix'!AB$429-'Ratios Calculated fix'!AB$428)</f>
        <v>0.93128067424771299</v>
      </c>
      <c r="AC222" s="21">
        <f>('Ratios Calculated fix'!AC222-'Ratios Calculated fix'!AC$428)/('Ratios Calculated fix'!AC$429-'Ratios Calculated fix'!AC$428)</f>
        <v>0.4140522976859175</v>
      </c>
      <c r="AD222" s="21">
        <f>('Ratios Calculated fix'!AD222-'Ratios Calculated fix'!AD$428)/('Ratios Calculated fix'!AD$429-'Ratios Calculated fix'!AD$428)</f>
        <v>0.50277587450820205</v>
      </c>
      <c r="AE222" s="21">
        <f>('Ratios Calculated fix'!AE222-'Ratios Calculated fix'!AE$428)/('Ratios Calculated fix'!AE$429-'Ratios Calculated fix'!AE$428)</f>
        <v>0.57164531099263527</v>
      </c>
      <c r="AF222" s="21">
        <f>('Ratios Calculated fix'!AF222-'Ratios Calculated fix'!AF$428)/('Ratios Calculated fix'!AF$429-'Ratios Calculated fix'!AF$428)</f>
        <v>0.43903724706628389</v>
      </c>
      <c r="AG222" s="21" t="e">
        <f>('Ratios Calculated fix'!AG222-'Ratios Calculated fix'!AG$428)/('Ratios Calculated fix'!AG$429-'Ratios Calculated fix'!AG$428)</f>
        <v>#DIV/0!</v>
      </c>
      <c r="AH222" s="21" t="e">
        <f>('Ratios Calculated fix'!AH222-'Ratios Calculated fix'!AH$428)/('Ratios Calculated fix'!AH$429-'Ratios Calculated fix'!AH$428)</f>
        <v>#DIV/0!</v>
      </c>
      <c r="AI222" s="21">
        <f>('Ratios Calculated fix'!AI222-'Ratios Calculated fix'!AI$428)/('Ratios Calculated fix'!AI$429-'Ratios Calculated fix'!AI$428)</f>
        <v>0.98583822390968867</v>
      </c>
      <c r="AJ222" s="21">
        <f>('Ratios Calculated fix'!AJ222-'Ratios Calculated fix'!AJ$428)/('Ratios Calculated fix'!AJ$429-'Ratios Calculated fix'!AJ$428)</f>
        <v>0.17310880531030257</v>
      </c>
      <c r="AK222" s="21" t="e">
        <f>('Ratios Calculated fix'!AK222-'Ratios Calculated fix'!AK$428)/('Ratios Calculated fix'!AK$429-'Ratios Calculated fix'!AK$428)</f>
        <v>#DIV/0!</v>
      </c>
      <c r="AL222" s="21" t="e">
        <f>('Ratios Calculated fix'!AL222-'Ratios Calculated fix'!AL$428)/('Ratios Calculated fix'!AL$429-'Ratios Calculated fix'!AL$428)</f>
        <v>#DIV/0!</v>
      </c>
      <c r="AM222" s="21">
        <f>('Ratios Calculated fix'!AM222-'Ratios Calculated fix'!AM$428)/('Ratios Calculated fix'!AM$429-'Ratios Calculated fix'!AM$428)</f>
        <v>0.31484213284314277</v>
      </c>
      <c r="AN222" s="21">
        <f>('Ratios Calculated fix'!AN222-'Ratios Calculated fix'!AN$428)/('Ratios Calculated fix'!AN$429-'Ratios Calculated fix'!AN$428)</f>
        <v>0.27386470559195414</v>
      </c>
      <c r="AO222" s="21">
        <f>('Ratios Calculated fix'!AO222-'Ratios Calculated fix'!AO$428)/('Ratios Calculated fix'!AO$429-'Ratios Calculated fix'!AO$428)</f>
        <v>0.16355477939941704</v>
      </c>
      <c r="AP222" s="21">
        <f>('Ratios Calculated fix'!AP222-'Ratios Calculated fix'!AP$428)/('Ratios Calculated fix'!AP$429-'Ratios Calculated fix'!AP$428)</f>
        <v>0.50902196927052346</v>
      </c>
      <c r="AQ222" s="21">
        <f>('Ratios Calculated fix'!AQ222-'Ratios Calculated fix'!AQ$428)/('Ratios Calculated fix'!AQ$429-'Ratios Calculated fix'!AQ$428)</f>
        <v>0.74935104887550696</v>
      </c>
      <c r="AR222" s="21">
        <f>('Ratios Calculated fix'!AR222-'Ratios Calculated fix'!AR$428)/('Ratios Calculated fix'!AR$429-'Ratios Calculated fix'!AR$428)</f>
        <v>0.416586138665691</v>
      </c>
      <c r="AS222" s="21">
        <f>('Ratios Calculated fix'!AS222-'Ratios Calculated fix'!AS$428)/('Ratios Calculated fix'!AS$429-'Ratios Calculated fix'!AS$428)</f>
        <v>0.57948411118285226</v>
      </c>
      <c r="AT222" s="21">
        <f>('Ratios Calculated fix'!AT222-'Ratios Calculated fix'!AT$428)/('Ratios Calculated fix'!AT$429-'Ratios Calculated fix'!AT$428)</f>
        <v>0.59094511547045225</v>
      </c>
      <c r="AU222" s="21">
        <f>('Ratios Calculated fix'!AU222-'Ratios Calculated fix'!AU$428)/('Ratios Calculated fix'!AU$429-'Ratios Calculated fix'!AU$428)</f>
        <v>0.63511432645242971</v>
      </c>
      <c r="AV222" s="21" t="e">
        <f>('Ratios Calculated fix'!AV222-'Ratios Calculated fix'!AV$428)/('Ratios Calculated fix'!AV$429-'Ratios Calculated fix'!AV$428)</f>
        <v>#DIV/0!</v>
      </c>
      <c r="AW222" s="21" t="e">
        <f>('Ratios Calculated fix'!AW222-'Ratios Calculated fix'!AW$428)/('Ratios Calculated fix'!AW$429-'Ratios Calculated fix'!AW$428)</f>
        <v>#DIV/0!</v>
      </c>
      <c r="AX222" s="21" t="e">
        <f>('Ratios Calculated fix'!AX222-'Ratios Calculated fix'!AX$428)/('Ratios Calculated fix'!AX$429-'Ratios Calculated fix'!AX$428)</f>
        <v>#DIV/0!</v>
      </c>
      <c r="AY222" s="21">
        <f>('Ratios Calculated fix'!AY222-'Ratios Calculated fix'!AY$428)/('Ratios Calculated fix'!AY$429-'Ratios Calculated fix'!AY$428)</f>
        <v>0.19993393009915053</v>
      </c>
      <c r="AZ222" s="21">
        <f>('Ratios Calculated fix'!AZ222-'Ratios Calculated fix'!AZ$428)/('Ratios Calculated fix'!AZ$429-'Ratios Calculated fix'!AZ$428)</f>
        <v>0.73666803275614923</v>
      </c>
      <c r="BA222" s="21">
        <f>('Ratios Calculated fix'!BA222-'Ratios Calculated fix'!BA$428)/('Ratios Calculated fix'!BA$429-'Ratios Calculated fix'!BA$428)</f>
        <v>0.74328719414822664</v>
      </c>
      <c r="BB222" s="21" t="e">
        <f>('Ratios Calculated fix'!BB222-'Ratios Calculated fix'!BB$428)/('Ratios Calculated fix'!BB$429-'Ratios Calculated fix'!BB$428)</f>
        <v>#DIV/0!</v>
      </c>
      <c r="BC222" s="21">
        <f>('Ratios Calculated fix'!BC222-'Ratios Calculated fix'!BC$428)/('Ratios Calculated fix'!BC$429-'Ratios Calculated fix'!BC$428)</f>
        <v>0.32895278029404273</v>
      </c>
    </row>
    <row r="223" spans="1:55" x14ac:dyDescent="0.2">
      <c r="A223" s="3" t="s">
        <v>697</v>
      </c>
      <c r="B223" s="3" t="s">
        <v>698</v>
      </c>
      <c r="C223" s="3" t="s">
        <v>24</v>
      </c>
      <c r="D223" s="3">
        <v>89661</v>
      </c>
      <c r="E223" s="3" t="s">
        <v>16</v>
      </c>
      <c r="F223" s="3">
        <v>2019</v>
      </c>
      <c r="G223" s="3" t="s">
        <v>17</v>
      </c>
      <c r="H223" s="4">
        <v>43861</v>
      </c>
      <c r="I223" s="4">
        <v>43879</v>
      </c>
      <c r="J223" s="4">
        <v>43879</v>
      </c>
      <c r="K223" s="5">
        <v>2631900000</v>
      </c>
      <c r="L223" s="5">
        <v>2676800000</v>
      </c>
      <c r="M223" s="3" t="s">
        <v>699</v>
      </c>
      <c r="N223" s="20">
        <f>('Ratios Calculated fix'!N223-'Ratios Calculated fix'!N$428)/('Ratios Calculated fix'!N$429-'Ratios Calculated fix'!N$428)</f>
        <v>4.4116945706388647E-2</v>
      </c>
      <c r="O223" s="21">
        <f>('Ratios Calculated fix'!O223-'Ratios Calculated fix'!O$428)/('Ratios Calculated fix'!O$429-'Ratios Calculated fix'!O$428)</f>
        <v>3.5008045515573891E-2</v>
      </c>
      <c r="P223" s="21">
        <f>('Ratios Calculated fix'!P223-'Ratios Calculated fix'!P$428)/('Ratios Calculated fix'!P$429-'Ratios Calculated fix'!P$428)</f>
        <v>5.4009110590838669E-2</v>
      </c>
      <c r="Q223" s="21">
        <f>('Ratios Calculated fix'!Q223-'Ratios Calculated fix'!Q$428)/('Ratios Calculated fix'!Q$429-'Ratios Calculated fix'!Q$428)</f>
        <v>0.26290958718717194</v>
      </c>
      <c r="R223" s="21">
        <f>('Ratios Calculated fix'!R223-'Ratios Calculated fix'!R$428)/('Ratios Calculated fix'!R$429-'Ratios Calculated fix'!R$428)</f>
        <v>5.8325939621936281E-2</v>
      </c>
      <c r="S223" s="21">
        <f>('Ratios Calculated fix'!S223-'Ratios Calculated fix'!S$428)/('Ratios Calculated fix'!S$429-'Ratios Calculated fix'!S$428)</f>
        <v>3.6017749218171233E-2</v>
      </c>
      <c r="T223" s="21">
        <f>('Ratios Calculated fix'!T223-'Ratios Calculated fix'!T$428)/('Ratios Calculated fix'!T$429-'Ratios Calculated fix'!T$428)</f>
        <v>5.2273658485008603E-2</v>
      </c>
      <c r="U223" s="21">
        <f>('Ratios Calculated fix'!U223-'Ratios Calculated fix'!U$428)/('Ratios Calculated fix'!U$429-'Ratios Calculated fix'!U$428)</f>
        <v>0.64812828256015853</v>
      </c>
      <c r="V223" s="21">
        <f>('Ratios Calculated fix'!V223-'Ratios Calculated fix'!V$428)/('Ratios Calculated fix'!V$429-'Ratios Calculated fix'!V$428)</f>
        <v>0.49673538657860866</v>
      </c>
      <c r="W223" s="21">
        <f>('Ratios Calculated fix'!W223-'Ratios Calculated fix'!W$428)/('Ratios Calculated fix'!W$429-'Ratios Calculated fix'!W$428)</f>
        <v>0.62923986987942526</v>
      </c>
      <c r="X223" s="21">
        <f>('Ratios Calculated fix'!X223-'Ratios Calculated fix'!X$428)/('Ratios Calculated fix'!X$429-'Ratios Calculated fix'!X$428)</f>
        <v>0.21909789298366847</v>
      </c>
      <c r="Y223" s="21">
        <f>('Ratios Calculated fix'!Y223-'Ratios Calculated fix'!Y$428)/('Ratios Calculated fix'!Y$429-'Ratios Calculated fix'!Y$428)</f>
        <v>0.51002479225370523</v>
      </c>
      <c r="Z223" s="21">
        <f>('Ratios Calculated fix'!Z223-'Ratios Calculated fix'!Z$428)/('Ratios Calculated fix'!Z$429-'Ratios Calculated fix'!Z$428)</f>
        <v>0.78090210701633145</v>
      </c>
      <c r="AA223" s="21">
        <f>('Ratios Calculated fix'!AA223-'Ratios Calculated fix'!AA$428)/('Ratios Calculated fix'!AA$429-'Ratios Calculated fix'!AA$428)</f>
        <v>0.32921951975170366</v>
      </c>
      <c r="AB223" s="21">
        <f>('Ratios Calculated fix'!AB223-'Ratios Calculated fix'!AB$428)/('Ratios Calculated fix'!AB$429-'Ratios Calculated fix'!AB$428)</f>
        <v>0.87487390859504532</v>
      </c>
      <c r="AC223" s="21">
        <f>('Ratios Calculated fix'!AC223-'Ratios Calculated fix'!AC$428)/('Ratios Calculated fix'!AC$429-'Ratios Calculated fix'!AC$428)</f>
        <v>0.65821261905978923</v>
      </c>
      <c r="AD223" s="21">
        <f>('Ratios Calculated fix'!AD223-'Ratios Calculated fix'!AD$428)/('Ratios Calculated fix'!AD$429-'Ratios Calculated fix'!AD$428)</f>
        <v>0.49871361409626186</v>
      </c>
      <c r="AE223" s="21">
        <f>('Ratios Calculated fix'!AE223-'Ratios Calculated fix'!AE$428)/('Ratios Calculated fix'!AE$429-'Ratios Calculated fix'!AE$428)</f>
        <v>0.5670266086358684</v>
      </c>
      <c r="AF223" s="21">
        <f>('Ratios Calculated fix'!AF223-'Ratios Calculated fix'!AF$428)/('Ratios Calculated fix'!AF$429-'Ratios Calculated fix'!AF$428)</f>
        <v>0.36978321150728505</v>
      </c>
      <c r="AG223" s="21" t="e">
        <f>('Ratios Calculated fix'!AG223-'Ratios Calculated fix'!AG$428)/('Ratios Calculated fix'!AG$429-'Ratios Calculated fix'!AG$428)</f>
        <v>#DIV/0!</v>
      </c>
      <c r="AH223" s="21" t="e">
        <f>('Ratios Calculated fix'!AH223-'Ratios Calculated fix'!AH$428)/('Ratios Calculated fix'!AH$429-'Ratios Calculated fix'!AH$428)</f>
        <v>#DIV/0!</v>
      </c>
      <c r="AI223" s="21">
        <f>('Ratios Calculated fix'!AI223-'Ratios Calculated fix'!AI$428)/('Ratios Calculated fix'!AI$429-'Ratios Calculated fix'!AI$428)</f>
        <v>0.98601359742675188</v>
      </c>
      <c r="AJ223" s="21">
        <f>('Ratios Calculated fix'!AJ223-'Ratios Calculated fix'!AJ$428)/('Ratios Calculated fix'!AJ$429-'Ratios Calculated fix'!AJ$428)</f>
        <v>0.15017311666508193</v>
      </c>
      <c r="AK223" s="21" t="e">
        <f>('Ratios Calculated fix'!AK223-'Ratios Calculated fix'!AK$428)/('Ratios Calculated fix'!AK$429-'Ratios Calculated fix'!AK$428)</f>
        <v>#DIV/0!</v>
      </c>
      <c r="AL223" s="21" t="e">
        <f>('Ratios Calculated fix'!AL223-'Ratios Calculated fix'!AL$428)/('Ratios Calculated fix'!AL$429-'Ratios Calculated fix'!AL$428)</f>
        <v>#DIV/0!</v>
      </c>
      <c r="AM223" s="21">
        <f>('Ratios Calculated fix'!AM223-'Ratios Calculated fix'!AM$428)/('Ratios Calculated fix'!AM$429-'Ratios Calculated fix'!AM$428)</f>
        <v>0.30520307746656278</v>
      </c>
      <c r="AN223" s="21">
        <f>('Ratios Calculated fix'!AN223-'Ratios Calculated fix'!AN$428)/('Ratios Calculated fix'!AN$429-'Ratios Calculated fix'!AN$428)</f>
        <v>0.27405093542387599</v>
      </c>
      <c r="AO223" s="21">
        <f>('Ratios Calculated fix'!AO223-'Ratios Calculated fix'!AO$428)/('Ratios Calculated fix'!AO$429-'Ratios Calculated fix'!AO$428)</f>
        <v>0.10212010216424164</v>
      </c>
      <c r="AP223" s="21">
        <f>('Ratios Calculated fix'!AP223-'Ratios Calculated fix'!AP$428)/('Ratios Calculated fix'!AP$429-'Ratios Calculated fix'!AP$428)</f>
        <v>0.57641515312207314</v>
      </c>
      <c r="AQ223" s="21">
        <f>('Ratios Calculated fix'!AQ223-'Ratios Calculated fix'!AQ$428)/('Ratios Calculated fix'!AQ$429-'Ratios Calculated fix'!AQ$428)</f>
        <v>0.45304992089670787</v>
      </c>
      <c r="AR223" s="21">
        <f>('Ratios Calculated fix'!AR223-'Ratios Calculated fix'!AR$428)/('Ratios Calculated fix'!AR$429-'Ratios Calculated fix'!AR$428)</f>
        <v>0.42371685537331882</v>
      </c>
      <c r="AS223" s="21">
        <f>('Ratios Calculated fix'!AS223-'Ratios Calculated fix'!AS$428)/('Ratios Calculated fix'!AS$429-'Ratios Calculated fix'!AS$428)</f>
        <v>0.58619895476725237</v>
      </c>
      <c r="AT223" s="21">
        <f>('Ratios Calculated fix'!AT223-'Ratios Calculated fix'!AT$428)/('Ratios Calculated fix'!AT$429-'Ratios Calculated fix'!AT$428)</f>
        <v>0.45638918633968362</v>
      </c>
      <c r="AU223" s="21">
        <f>('Ratios Calculated fix'!AU223-'Ratios Calculated fix'!AU$428)/('Ratios Calculated fix'!AU$429-'Ratios Calculated fix'!AU$428)</f>
        <v>0.63100024950702915</v>
      </c>
      <c r="AV223" s="21" t="e">
        <f>('Ratios Calculated fix'!AV223-'Ratios Calculated fix'!AV$428)/('Ratios Calculated fix'!AV$429-'Ratios Calculated fix'!AV$428)</f>
        <v>#DIV/0!</v>
      </c>
      <c r="AW223" s="21" t="e">
        <f>('Ratios Calculated fix'!AW223-'Ratios Calculated fix'!AW$428)/('Ratios Calculated fix'!AW$429-'Ratios Calculated fix'!AW$428)</f>
        <v>#DIV/0!</v>
      </c>
      <c r="AX223" s="21" t="e">
        <f>('Ratios Calculated fix'!AX223-'Ratios Calculated fix'!AX$428)/('Ratios Calculated fix'!AX$429-'Ratios Calculated fix'!AX$428)</f>
        <v>#DIV/0!</v>
      </c>
      <c r="AY223" s="21">
        <f>('Ratios Calculated fix'!AY223-'Ratios Calculated fix'!AY$428)/('Ratios Calculated fix'!AY$429-'Ratios Calculated fix'!AY$428)</f>
        <v>0.23118243490052809</v>
      </c>
      <c r="AZ223" s="21">
        <f>('Ratios Calculated fix'!AZ223-'Ratios Calculated fix'!AZ$428)/('Ratios Calculated fix'!AZ$429-'Ratios Calculated fix'!AZ$428)</f>
        <v>0.74687087952707543</v>
      </c>
      <c r="BA223" s="21">
        <f>('Ratios Calculated fix'!BA223-'Ratios Calculated fix'!BA$428)/('Ratios Calculated fix'!BA$429-'Ratios Calculated fix'!BA$428)</f>
        <v>0.74761788874357427</v>
      </c>
      <c r="BB223" s="21" t="e">
        <f>('Ratios Calculated fix'!BB223-'Ratios Calculated fix'!BB$428)/('Ratios Calculated fix'!BB$429-'Ratios Calculated fix'!BB$428)</f>
        <v>#DIV/0!</v>
      </c>
      <c r="BC223" s="21">
        <f>('Ratios Calculated fix'!BC223-'Ratios Calculated fix'!BC$428)/('Ratios Calculated fix'!BC$429-'Ratios Calculated fix'!BC$428)</f>
        <v>0.2571791765878369</v>
      </c>
    </row>
    <row r="224" spans="1:55" x14ac:dyDescent="0.2">
      <c r="A224" s="3" t="s">
        <v>703</v>
      </c>
      <c r="B224" s="3" t="s">
        <v>704</v>
      </c>
      <c r="C224" s="3" t="s">
        <v>34</v>
      </c>
      <c r="D224" s="3">
        <v>385619</v>
      </c>
      <c r="E224" s="3" t="s">
        <v>16</v>
      </c>
      <c r="F224" s="3">
        <v>2019</v>
      </c>
      <c r="G224" s="3" t="s">
        <v>17</v>
      </c>
      <c r="H224" s="4">
        <v>43830</v>
      </c>
      <c r="I224" s="4">
        <v>43881</v>
      </c>
      <c r="J224" s="4">
        <v>43881</v>
      </c>
      <c r="K224" s="5">
        <v>336200000</v>
      </c>
      <c r="L224" s="5">
        <v>345500000</v>
      </c>
      <c r="M224" s="3" t="s">
        <v>705</v>
      </c>
      <c r="N224" s="20">
        <f>('Ratios Calculated fix'!N224-'Ratios Calculated fix'!N$428)/('Ratios Calculated fix'!N$429-'Ratios Calculated fix'!N$428)</f>
        <v>7.5736753547951119E-2</v>
      </c>
      <c r="O224" s="21">
        <f>('Ratios Calculated fix'!O224-'Ratios Calculated fix'!O$428)/('Ratios Calculated fix'!O$429-'Ratios Calculated fix'!O$428)</f>
        <v>7.5736753547951119E-2</v>
      </c>
      <c r="P224" s="21">
        <f>('Ratios Calculated fix'!P224-'Ratios Calculated fix'!P$428)/('Ratios Calculated fix'!P$429-'Ratios Calculated fix'!P$428)</f>
        <v>0.15727244120436731</v>
      </c>
      <c r="Q224" s="21">
        <f>('Ratios Calculated fix'!Q224-'Ratios Calculated fix'!Q$428)/('Ratios Calculated fix'!Q$429-'Ratios Calculated fix'!Q$428)</f>
        <v>0.26119939927706626</v>
      </c>
      <c r="R224" s="21">
        <f>('Ratios Calculated fix'!R224-'Ratios Calculated fix'!R$428)/('Ratios Calculated fix'!R$429-'Ratios Calculated fix'!R$428)</f>
        <v>5.7637093269675609E-2</v>
      </c>
      <c r="S224" s="21">
        <f>('Ratios Calculated fix'!S224-'Ratios Calculated fix'!S$428)/('Ratios Calculated fix'!S$429-'Ratios Calculated fix'!S$428)</f>
        <v>0</v>
      </c>
      <c r="T224" s="21">
        <f>('Ratios Calculated fix'!T224-'Ratios Calculated fix'!T$428)/('Ratios Calculated fix'!T$429-'Ratios Calculated fix'!T$428)</f>
        <v>5.8233943300541956E-2</v>
      </c>
      <c r="U224" s="21">
        <f>('Ratios Calculated fix'!U224-'Ratios Calculated fix'!U$428)/('Ratios Calculated fix'!U$429-'Ratios Calculated fix'!U$428)</f>
        <v>0.64655520779551956</v>
      </c>
      <c r="V224" s="21">
        <f>('Ratios Calculated fix'!V224-'Ratios Calculated fix'!V$428)/('Ratios Calculated fix'!V$429-'Ratios Calculated fix'!V$428)</f>
        <v>0.48825282224192584</v>
      </c>
      <c r="W224" s="21">
        <f>('Ratios Calculated fix'!W224-'Ratios Calculated fix'!W$428)/('Ratios Calculated fix'!W$429-'Ratios Calculated fix'!W$428)</f>
        <v>0.62849160410538896</v>
      </c>
      <c r="X224" s="21">
        <f>('Ratios Calculated fix'!X224-'Ratios Calculated fix'!X$428)/('Ratios Calculated fix'!X$429-'Ratios Calculated fix'!X$428)</f>
        <v>0.34277324089533173</v>
      </c>
      <c r="Y224" s="21">
        <f>('Ratios Calculated fix'!Y224-'Ratios Calculated fix'!Y$428)/('Ratios Calculated fix'!Y$429-'Ratios Calculated fix'!Y$428)</f>
        <v>0.49546678983497872</v>
      </c>
      <c r="Z224" s="21">
        <f>('Ratios Calculated fix'!Z224-'Ratios Calculated fix'!Z$428)/('Ratios Calculated fix'!Z$429-'Ratios Calculated fix'!Z$428)</f>
        <v>0.65722675910466821</v>
      </c>
      <c r="AA224" s="21">
        <f>('Ratios Calculated fix'!AA224-'Ratios Calculated fix'!AA$428)/('Ratios Calculated fix'!AA$429-'Ratios Calculated fix'!AA$428)</f>
        <v>0.51104348546400391</v>
      </c>
      <c r="AB224" s="21">
        <f>('Ratios Calculated fix'!AB224-'Ratios Calculated fix'!AB$428)/('Ratios Calculated fix'!AB$429-'Ratios Calculated fix'!AB$428)</f>
        <v>0.89728896491151688</v>
      </c>
      <c r="AC224" s="21">
        <f>('Ratios Calculated fix'!AC224-'Ratios Calculated fix'!AC$428)/('Ratios Calculated fix'!AC$429-'Ratios Calculated fix'!AC$428)</f>
        <v>0.5991980366334948</v>
      </c>
      <c r="AD224" s="21">
        <f>('Ratios Calculated fix'!AD224-'Ratios Calculated fix'!AD$428)/('Ratios Calculated fix'!AD$429-'Ratios Calculated fix'!AD$428)</f>
        <v>0.44554635883973026</v>
      </c>
      <c r="AE224" s="21">
        <f>('Ratios Calculated fix'!AE224-'Ratios Calculated fix'!AE$428)/('Ratios Calculated fix'!AE$429-'Ratios Calculated fix'!AE$428)</f>
        <v>0.50657658764893454</v>
      </c>
      <c r="AF224" s="21">
        <f>('Ratios Calculated fix'!AF224-'Ratios Calculated fix'!AF$428)/('Ratios Calculated fix'!AF$429-'Ratios Calculated fix'!AF$428)</f>
        <v>0.38311184276959959</v>
      </c>
      <c r="AG224" s="21" t="e">
        <f>('Ratios Calculated fix'!AG224-'Ratios Calculated fix'!AG$428)/('Ratios Calculated fix'!AG$429-'Ratios Calculated fix'!AG$428)</f>
        <v>#DIV/0!</v>
      </c>
      <c r="AH224" s="21" t="e">
        <f>('Ratios Calculated fix'!AH224-'Ratios Calculated fix'!AH$428)/('Ratios Calculated fix'!AH$429-'Ratios Calculated fix'!AH$428)</f>
        <v>#DIV/0!</v>
      </c>
      <c r="AI224" s="21">
        <f>('Ratios Calculated fix'!AI224-'Ratios Calculated fix'!AI$428)/('Ratios Calculated fix'!AI$429-'Ratios Calculated fix'!AI$428)</f>
        <v>0.98565345956926265</v>
      </c>
      <c r="AJ224" s="21">
        <f>('Ratios Calculated fix'!AJ224-'Ratios Calculated fix'!AJ$428)/('Ratios Calculated fix'!AJ$429-'Ratios Calculated fix'!AJ$428)</f>
        <v>0.15540740149624094</v>
      </c>
      <c r="AK224" s="21" t="e">
        <f>('Ratios Calculated fix'!AK224-'Ratios Calculated fix'!AK$428)/('Ratios Calculated fix'!AK$429-'Ratios Calculated fix'!AK$428)</f>
        <v>#DIV/0!</v>
      </c>
      <c r="AL224" s="21" t="e">
        <f>('Ratios Calculated fix'!AL224-'Ratios Calculated fix'!AL$428)/('Ratios Calculated fix'!AL$429-'Ratios Calculated fix'!AL$428)</f>
        <v>#DIV/0!</v>
      </c>
      <c r="AM224" s="21">
        <f>('Ratios Calculated fix'!AM224-'Ratios Calculated fix'!AM$428)/('Ratios Calculated fix'!AM$429-'Ratios Calculated fix'!AM$428)</f>
        <v>0.30673452817350316</v>
      </c>
      <c r="AN224" s="21">
        <f>('Ratios Calculated fix'!AN224-'Ratios Calculated fix'!AN$428)/('Ratios Calculated fix'!AN$429-'Ratios Calculated fix'!AN$428)</f>
        <v>0.27341713514557509</v>
      </c>
      <c r="AO224" s="21">
        <f>('Ratios Calculated fix'!AO224-'Ratios Calculated fix'!AO$428)/('Ratios Calculated fix'!AO$429-'Ratios Calculated fix'!AO$428)</f>
        <v>0.10799936038131643</v>
      </c>
      <c r="AP224" s="21">
        <f>('Ratios Calculated fix'!AP224-'Ratios Calculated fix'!AP$428)/('Ratios Calculated fix'!AP$429-'Ratios Calculated fix'!AP$428)</f>
        <v>0.57323233336107626</v>
      </c>
      <c r="AQ224" s="21">
        <f>('Ratios Calculated fix'!AQ224-'Ratios Calculated fix'!AQ$428)/('Ratios Calculated fix'!AQ$429-'Ratios Calculated fix'!AQ$428)</f>
        <v>0.49167940647039943</v>
      </c>
      <c r="AR224" s="21">
        <f>('Ratios Calculated fix'!AR224-'Ratios Calculated fix'!AR$428)/('Ratios Calculated fix'!AR$429-'Ratios Calculated fix'!AR$428)</f>
        <v>0.39920855853138715</v>
      </c>
      <c r="AS224" s="21">
        <f>('Ratios Calculated fix'!AS224-'Ratios Calculated fix'!AS$428)/('Ratios Calculated fix'!AS$429-'Ratios Calculated fix'!AS$428)</f>
        <v>0.57414464282401456</v>
      </c>
      <c r="AT224" s="21">
        <f>('Ratios Calculated fix'!AT224-'Ratios Calculated fix'!AT$428)/('Ratios Calculated fix'!AT$429-'Ratios Calculated fix'!AT$428)</f>
        <v>0.4449356402517462</v>
      </c>
      <c r="AU224" s="21">
        <f>('Ratios Calculated fix'!AU224-'Ratios Calculated fix'!AU$428)/('Ratios Calculated fix'!AU$429-'Ratios Calculated fix'!AU$428)</f>
        <v>0.66324256669057879</v>
      </c>
      <c r="AV224" s="21" t="e">
        <f>('Ratios Calculated fix'!AV224-'Ratios Calculated fix'!AV$428)/('Ratios Calculated fix'!AV$429-'Ratios Calculated fix'!AV$428)</f>
        <v>#DIV/0!</v>
      </c>
      <c r="AW224" s="21" t="e">
        <f>('Ratios Calculated fix'!AW224-'Ratios Calculated fix'!AW$428)/('Ratios Calculated fix'!AW$429-'Ratios Calculated fix'!AW$428)</f>
        <v>#DIV/0!</v>
      </c>
      <c r="AX224" s="21" t="e">
        <f>('Ratios Calculated fix'!AX224-'Ratios Calculated fix'!AX$428)/('Ratios Calculated fix'!AX$429-'Ratios Calculated fix'!AX$428)</f>
        <v>#DIV/0!</v>
      </c>
      <c r="AY224" s="21">
        <f>('Ratios Calculated fix'!AY224-'Ratios Calculated fix'!AY$428)/('Ratios Calculated fix'!AY$429-'Ratios Calculated fix'!AY$428)</f>
        <v>0.24033414016929761</v>
      </c>
      <c r="AZ224" s="21">
        <f>('Ratios Calculated fix'!AZ224-'Ratios Calculated fix'!AZ$428)/('Ratios Calculated fix'!AZ$429-'Ratios Calculated fix'!AZ$428)</f>
        <v>0.72680395336529835</v>
      </c>
      <c r="BA224" s="21">
        <f>('Ratios Calculated fix'!BA224-'Ratios Calculated fix'!BA$428)/('Ratios Calculated fix'!BA$429-'Ratios Calculated fix'!BA$428)</f>
        <v>0.74600495135764588</v>
      </c>
      <c r="BB224" s="21" t="e">
        <f>('Ratios Calculated fix'!BB224-'Ratios Calculated fix'!BB$428)/('Ratios Calculated fix'!BB$429-'Ratios Calculated fix'!BB$428)</f>
        <v>#DIV/0!</v>
      </c>
      <c r="BC224" s="21">
        <f>('Ratios Calculated fix'!BC224-'Ratios Calculated fix'!BC$428)/('Ratios Calculated fix'!BC$429-'Ratios Calculated fix'!BC$428)</f>
        <v>0.22999659090404057</v>
      </c>
    </row>
    <row r="225" spans="1:55" x14ac:dyDescent="0.2">
      <c r="A225" s="3" t="s">
        <v>709</v>
      </c>
      <c r="B225" s="3" t="s">
        <v>710</v>
      </c>
      <c r="C225" s="3" t="s">
        <v>91</v>
      </c>
      <c r="D225" s="3">
        <v>97995</v>
      </c>
      <c r="E225" s="3" t="s">
        <v>16</v>
      </c>
      <c r="F225" s="3">
        <v>2019</v>
      </c>
      <c r="G225" s="3" t="s">
        <v>17</v>
      </c>
      <c r="H225" s="4">
        <v>43830</v>
      </c>
      <c r="I225" s="4">
        <v>43885</v>
      </c>
      <c r="J225" s="4">
        <v>43885</v>
      </c>
      <c r="K225" s="5">
        <v>342000000</v>
      </c>
      <c r="L225" s="5">
        <v>344000000</v>
      </c>
      <c r="M225" s="3" t="s">
        <v>711</v>
      </c>
      <c r="N225" s="20">
        <f>('Ratios Calculated fix'!N225-'Ratios Calculated fix'!N$428)/('Ratios Calculated fix'!N$429-'Ratios Calculated fix'!N$428)</f>
        <v>2.0849385997677383E-2</v>
      </c>
      <c r="O225" s="21">
        <f>('Ratios Calculated fix'!O225-'Ratios Calculated fix'!O$428)/('Ratios Calculated fix'!O$429-'Ratios Calculated fix'!O$428)</f>
        <v>1.2226554333617174E-2</v>
      </c>
      <c r="P225" s="21">
        <f>('Ratios Calculated fix'!P225-'Ratios Calculated fix'!P$428)/('Ratios Calculated fix'!P$429-'Ratios Calculated fix'!P$428)</f>
        <v>5.655389229824637E-3</v>
      </c>
      <c r="Q225" s="21">
        <f>('Ratios Calculated fix'!Q225-'Ratios Calculated fix'!Q$428)/('Ratios Calculated fix'!Q$429-'Ratios Calculated fix'!Q$428)</f>
        <v>0.27862905961696116</v>
      </c>
      <c r="R225" s="21">
        <f>('Ratios Calculated fix'!R225-'Ratios Calculated fix'!R$428)/('Ratios Calculated fix'!R$429-'Ratios Calculated fix'!R$428)</f>
        <v>0.13979728149707008</v>
      </c>
      <c r="S225" s="21">
        <f>('Ratios Calculated fix'!S225-'Ratios Calculated fix'!S$428)/('Ratios Calculated fix'!S$429-'Ratios Calculated fix'!S$428)</f>
        <v>6.9110022909977836E-2</v>
      </c>
      <c r="T225" s="21">
        <f>('Ratios Calculated fix'!T225-'Ratios Calculated fix'!T$428)/('Ratios Calculated fix'!T$429-'Ratios Calculated fix'!T$428)</f>
        <v>0.12847303991292561</v>
      </c>
      <c r="U225" s="21">
        <f>('Ratios Calculated fix'!U225-'Ratios Calculated fix'!U$428)/('Ratios Calculated fix'!U$429-'Ratios Calculated fix'!U$428)</f>
        <v>0.69185325002032927</v>
      </c>
      <c r="V225" s="21">
        <f>('Ratios Calculated fix'!V225-'Ratios Calculated fix'!V$428)/('Ratios Calculated fix'!V$429-'Ratios Calculated fix'!V$428)</f>
        <v>0.53393270936437964</v>
      </c>
      <c r="W225" s="21">
        <f>('Ratios Calculated fix'!W225-'Ratios Calculated fix'!W$428)/('Ratios Calculated fix'!W$429-'Ratios Calculated fix'!W$428)</f>
        <v>0.67129600633512065</v>
      </c>
      <c r="X225" s="21">
        <f>('Ratios Calculated fix'!X225-'Ratios Calculated fix'!X$428)/('Ratios Calculated fix'!X$429-'Ratios Calculated fix'!X$428)</f>
        <v>0.14712287360889573</v>
      </c>
      <c r="Y225" s="21">
        <f>('Ratios Calculated fix'!Y225-'Ratios Calculated fix'!Y$428)/('Ratios Calculated fix'!Y$429-'Ratios Calculated fix'!Y$428)</f>
        <v>0.44476180707638946</v>
      </c>
      <c r="Z225" s="21">
        <f>('Ratios Calculated fix'!Z225-'Ratios Calculated fix'!Z$428)/('Ratios Calculated fix'!Z$429-'Ratios Calculated fix'!Z$428)</f>
        <v>0.85287712639110425</v>
      </c>
      <c r="AA225" s="21">
        <f>('Ratios Calculated fix'!AA225-'Ratios Calculated fix'!AA$428)/('Ratios Calculated fix'!AA$429-'Ratios Calculated fix'!AA$428)</f>
        <v>0.54640025048297336</v>
      </c>
      <c r="AB225" s="21">
        <f>('Ratios Calculated fix'!AB225-'Ratios Calculated fix'!AB$428)/('Ratios Calculated fix'!AB$429-'Ratios Calculated fix'!AB$428)</f>
        <v>0.81589137735539041</v>
      </c>
      <c r="AC225" s="21">
        <f>('Ratios Calculated fix'!AC225-'Ratios Calculated fix'!AC$428)/('Ratios Calculated fix'!AC$429-'Ratios Calculated fix'!AC$428)</f>
        <v>0.36990541777683478</v>
      </c>
      <c r="AD225" s="21">
        <f>('Ratios Calculated fix'!AD225-'Ratios Calculated fix'!AD$428)/('Ratios Calculated fix'!AD$429-'Ratios Calculated fix'!AD$428)</f>
        <v>0.4213106756481908</v>
      </c>
      <c r="AE225" s="21">
        <f>('Ratios Calculated fix'!AE225-'Ratios Calculated fix'!AE$428)/('Ratios Calculated fix'!AE$429-'Ratios Calculated fix'!AE$428)</f>
        <v>0.47902113927206424</v>
      </c>
      <c r="AF225" s="21">
        <f>('Ratios Calculated fix'!AF225-'Ratios Calculated fix'!AF$428)/('Ratios Calculated fix'!AF$429-'Ratios Calculated fix'!AF$428)</f>
        <v>0.39443203815743177</v>
      </c>
      <c r="AG225" s="21" t="e">
        <f>('Ratios Calculated fix'!AG225-'Ratios Calculated fix'!AG$428)/('Ratios Calculated fix'!AG$429-'Ratios Calculated fix'!AG$428)</f>
        <v>#DIV/0!</v>
      </c>
      <c r="AH225" s="21" t="e">
        <f>('Ratios Calculated fix'!AH225-'Ratios Calculated fix'!AH$428)/('Ratios Calculated fix'!AH$429-'Ratios Calculated fix'!AH$428)</f>
        <v>#DIV/0!</v>
      </c>
      <c r="AI225" s="21">
        <f>('Ratios Calculated fix'!AI225-'Ratios Calculated fix'!AI$428)/('Ratios Calculated fix'!AI$429-'Ratios Calculated fix'!AI$428)</f>
        <v>0.98601016149850962</v>
      </c>
      <c r="AJ225" s="21">
        <f>('Ratios Calculated fix'!AJ225-'Ratios Calculated fix'!AJ$428)/('Ratios Calculated fix'!AJ$429-'Ratios Calculated fix'!AJ$428)</f>
        <v>0.10258562414766127</v>
      </c>
      <c r="AK225" s="21" t="e">
        <f>('Ratios Calculated fix'!AK225-'Ratios Calculated fix'!AK$428)/('Ratios Calculated fix'!AK$429-'Ratios Calculated fix'!AK$428)</f>
        <v>#DIV/0!</v>
      </c>
      <c r="AL225" s="21" t="e">
        <f>('Ratios Calculated fix'!AL225-'Ratios Calculated fix'!AL$428)/('Ratios Calculated fix'!AL$429-'Ratios Calculated fix'!AL$428)</f>
        <v>#DIV/0!</v>
      </c>
      <c r="AM225" s="21">
        <f>('Ratios Calculated fix'!AM225-'Ratios Calculated fix'!AM$428)/('Ratios Calculated fix'!AM$429-'Ratios Calculated fix'!AM$428)</f>
        <v>0.32435979245832819</v>
      </c>
      <c r="AN225" s="21">
        <f>('Ratios Calculated fix'!AN225-'Ratios Calculated fix'!AN$428)/('Ratios Calculated fix'!AN$429-'Ratios Calculated fix'!AN$428)</f>
        <v>0.28863856258928988</v>
      </c>
      <c r="AO225" s="21">
        <f>('Ratios Calculated fix'!AO225-'Ratios Calculated fix'!AO$428)/('Ratios Calculated fix'!AO$429-'Ratios Calculated fix'!AO$428)</f>
        <v>0.17310318132282754</v>
      </c>
      <c r="AP225" s="21">
        <f>('Ratios Calculated fix'!AP225-'Ratios Calculated fix'!AP$428)/('Ratios Calculated fix'!AP$429-'Ratios Calculated fix'!AP$428)</f>
        <v>0.56454950845253771</v>
      </c>
      <c r="AQ225" s="21">
        <f>('Ratios Calculated fix'!AQ225-'Ratios Calculated fix'!AQ$428)/('Ratios Calculated fix'!AQ$429-'Ratios Calculated fix'!AQ$428)</f>
        <v>0.57017254666194961</v>
      </c>
      <c r="AR225" s="21">
        <f>('Ratios Calculated fix'!AR225-'Ratios Calculated fix'!AR$428)/('Ratios Calculated fix'!AR$429-'Ratios Calculated fix'!AR$428)</f>
        <v>0.27720191657903787</v>
      </c>
      <c r="AS225" s="21">
        <f>('Ratios Calculated fix'!AS225-'Ratios Calculated fix'!AS$428)/('Ratios Calculated fix'!AS$429-'Ratios Calculated fix'!AS$428)</f>
        <v>0.59739600887572908</v>
      </c>
      <c r="AT225" s="21">
        <f>('Ratios Calculated fix'!AT225-'Ratios Calculated fix'!AT$428)/('Ratios Calculated fix'!AT$429-'Ratios Calculated fix'!AT$428)</f>
        <v>0.38990441230812795</v>
      </c>
      <c r="AU225" s="21">
        <f>('Ratios Calculated fix'!AU225-'Ratios Calculated fix'!AU$428)/('Ratios Calculated fix'!AU$429-'Ratios Calculated fix'!AU$428)</f>
        <v>0.62357006864047704</v>
      </c>
      <c r="AV225" s="21" t="e">
        <f>('Ratios Calculated fix'!AV225-'Ratios Calculated fix'!AV$428)/('Ratios Calculated fix'!AV$429-'Ratios Calculated fix'!AV$428)</f>
        <v>#DIV/0!</v>
      </c>
      <c r="AW225" s="21" t="e">
        <f>('Ratios Calculated fix'!AW225-'Ratios Calculated fix'!AW$428)/('Ratios Calculated fix'!AW$429-'Ratios Calculated fix'!AW$428)</f>
        <v>#DIV/0!</v>
      </c>
      <c r="AX225" s="21" t="e">
        <f>('Ratios Calculated fix'!AX225-'Ratios Calculated fix'!AX$428)/('Ratios Calculated fix'!AX$429-'Ratios Calculated fix'!AX$428)</f>
        <v>#DIV/0!</v>
      </c>
      <c r="AY225" s="21">
        <f>('Ratios Calculated fix'!AY225-'Ratios Calculated fix'!AY$428)/('Ratios Calculated fix'!AY$429-'Ratios Calculated fix'!AY$428)</f>
        <v>0.27642970591956856</v>
      </c>
      <c r="AZ225" s="21">
        <f>('Ratios Calculated fix'!AZ225-'Ratios Calculated fix'!AZ$428)/('Ratios Calculated fix'!AZ$429-'Ratios Calculated fix'!AZ$428)</f>
        <v>0.78444031885641075</v>
      </c>
      <c r="BA225" s="21">
        <f>('Ratios Calculated fix'!BA225-'Ratios Calculated fix'!BA$428)/('Ratios Calculated fix'!BA$429-'Ratios Calculated fix'!BA$428)</f>
        <v>0.74339989428039477</v>
      </c>
      <c r="BB225" s="21" t="e">
        <f>('Ratios Calculated fix'!BB225-'Ratios Calculated fix'!BB$428)/('Ratios Calculated fix'!BB$429-'Ratios Calculated fix'!BB$428)</f>
        <v>#DIV/0!</v>
      </c>
      <c r="BC225" s="21">
        <f>('Ratios Calculated fix'!BC225-'Ratios Calculated fix'!BC$428)/('Ratios Calculated fix'!BC$429-'Ratios Calculated fix'!BC$428)</f>
        <v>0.26654325852170285</v>
      </c>
    </row>
    <row r="226" spans="1:55" x14ac:dyDescent="0.2">
      <c r="A226" s="3" t="s">
        <v>712</v>
      </c>
      <c r="B226" s="3" t="s">
        <v>713</v>
      </c>
      <c r="C226" s="3" t="s">
        <v>34</v>
      </c>
      <c r="D226" s="3">
        <v>186556</v>
      </c>
      <c r="E226" s="3" t="s">
        <v>16</v>
      </c>
      <c r="F226" s="3">
        <v>2019</v>
      </c>
      <c r="G226" s="3" t="s">
        <v>17</v>
      </c>
      <c r="H226" s="4">
        <v>43769</v>
      </c>
      <c r="I226" s="4">
        <v>43817</v>
      </c>
      <c r="J226" s="4">
        <v>43817</v>
      </c>
      <c r="K226" s="5">
        <v>189000000</v>
      </c>
      <c r="L226" s="5">
        <v>192000000</v>
      </c>
      <c r="M226" s="3" t="s">
        <v>714</v>
      </c>
      <c r="N226" s="20">
        <f>('Ratios Calculated fix'!N226-'Ratios Calculated fix'!N$428)/('Ratios Calculated fix'!N$429-'Ratios Calculated fix'!N$428)</f>
        <v>8.3694155742532195E-2</v>
      </c>
      <c r="O226" s="21">
        <f>('Ratios Calculated fix'!O226-'Ratios Calculated fix'!O$428)/('Ratios Calculated fix'!O$429-'Ratios Calculated fix'!O$428)</f>
        <v>6.0909954055889566E-2</v>
      </c>
      <c r="P226" s="21">
        <f>('Ratios Calculated fix'!P226-'Ratios Calculated fix'!P$428)/('Ratios Calculated fix'!P$429-'Ratios Calculated fix'!P$428)</f>
        <v>9.003402065184328E-2</v>
      </c>
      <c r="Q226" s="21">
        <f>('Ratios Calculated fix'!Q226-'Ratios Calculated fix'!Q$428)/('Ratios Calculated fix'!Q$429-'Ratios Calculated fix'!Q$428)</f>
        <v>0.26275535758149154</v>
      </c>
      <c r="R226" s="21">
        <f>('Ratios Calculated fix'!R226-'Ratios Calculated fix'!R$428)/('Ratios Calculated fix'!R$429-'Ratios Calculated fix'!R$428)</f>
        <v>9.1583409036291058E-2</v>
      </c>
      <c r="S226" s="21">
        <f>('Ratios Calculated fix'!S226-'Ratios Calculated fix'!S$428)/('Ratios Calculated fix'!S$429-'Ratios Calculated fix'!S$428)</f>
        <v>2.4448205530394011E-3</v>
      </c>
      <c r="T226" s="21">
        <f>('Ratios Calculated fix'!T226-'Ratios Calculated fix'!T$428)/('Ratios Calculated fix'!T$429-'Ratios Calculated fix'!T$428)</f>
        <v>9.2079968376894208E-2</v>
      </c>
      <c r="U226" s="21">
        <f>('Ratios Calculated fix'!U226-'Ratios Calculated fix'!U$428)/('Ratios Calculated fix'!U$429-'Ratios Calculated fix'!U$428)</f>
        <v>0.65226932853160302</v>
      </c>
      <c r="V226" s="21">
        <f>('Ratios Calculated fix'!V226-'Ratios Calculated fix'!V$428)/('Ratios Calculated fix'!V$429-'Ratios Calculated fix'!V$428)</f>
        <v>0.48881839798010074</v>
      </c>
      <c r="W226" s="21">
        <f>('Ratios Calculated fix'!W226-'Ratios Calculated fix'!W$428)/('Ratios Calculated fix'!W$429-'Ratios Calculated fix'!W$428)</f>
        <v>0.63444745053870777</v>
      </c>
      <c r="X226" s="21">
        <f>('Ratios Calculated fix'!X226-'Ratios Calculated fix'!X$428)/('Ratios Calculated fix'!X$429-'Ratios Calculated fix'!X$428)</f>
        <v>0.29497587227112509</v>
      </c>
      <c r="Y226" s="21">
        <f>('Ratios Calculated fix'!Y226-'Ratios Calculated fix'!Y$428)/('Ratios Calculated fix'!Y$429-'Ratios Calculated fix'!Y$428)</f>
        <v>0.49715844744324411</v>
      </c>
      <c r="Z226" s="21">
        <f>('Ratios Calculated fix'!Z226-'Ratios Calculated fix'!Z$428)/('Ratios Calculated fix'!Z$429-'Ratios Calculated fix'!Z$428)</f>
        <v>0.70502412772887491</v>
      </c>
      <c r="AA226" s="21">
        <f>('Ratios Calculated fix'!AA226-'Ratios Calculated fix'!AA$428)/('Ratios Calculated fix'!AA$429-'Ratios Calculated fix'!AA$428)</f>
        <v>0.5148675161008327</v>
      </c>
      <c r="AB226" s="21">
        <f>('Ratios Calculated fix'!AB226-'Ratios Calculated fix'!AB$428)/('Ratios Calculated fix'!AB$429-'Ratios Calculated fix'!AB$428)</f>
        <v>0.87652736744248361</v>
      </c>
      <c r="AC226" s="21">
        <f>('Ratios Calculated fix'!AC226-'Ratios Calculated fix'!AC$428)/('Ratios Calculated fix'!AC$429-'Ratios Calculated fix'!AC$428)</f>
        <v>0.51944458291512541</v>
      </c>
      <c r="AD226" s="21">
        <f>('Ratios Calculated fix'!AD226-'Ratios Calculated fix'!AD$428)/('Ratios Calculated fix'!AD$429-'Ratios Calculated fix'!AD$428)</f>
        <v>0.36249324528530658</v>
      </c>
      <c r="AE226" s="21">
        <f>('Ratios Calculated fix'!AE226-'Ratios Calculated fix'!AE$428)/('Ratios Calculated fix'!AE$429-'Ratios Calculated fix'!AE$428)</f>
        <v>0.41214699121460785</v>
      </c>
      <c r="AF226" s="21">
        <f>('Ratios Calculated fix'!AF226-'Ratios Calculated fix'!AF$428)/('Ratios Calculated fix'!AF$429-'Ratios Calculated fix'!AF$428)</f>
        <v>0.37433103109421834</v>
      </c>
      <c r="AG226" s="21" t="e">
        <f>('Ratios Calculated fix'!AG226-'Ratios Calculated fix'!AG$428)/('Ratios Calculated fix'!AG$429-'Ratios Calculated fix'!AG$428)</f>
        <v>#DIV/0!</v>
      </c>
      <c r="AH226" s="21" t="e">
        <f>('Ratios Calculated fix'!AH226-'Ratios Calculated fix'!AH$428)/('Ratios Calculated fix'!AH$429-'Ratios Calculated fix'!AH$428)</f>
        <v>#DIV/0!</v>
      </c>
      <c r="AI226" s="21">
        <f>('Ratios Calculated fix'!AI226-'Ratios Calculated fix'!AI$428)/('Ratios Calculated fix'!AI$429-'Ratios Calculated fix'!AI$428)</f>
        <v>0.99272734461644874</v>
      </c>
      <c r="AJ226" s="21">
        <f>('Ratios Calculated fix'!AJ226-'Ratios Calculated fix'!AJ$428)/('Ratios Calculated fix'!AJ$429-'Ratios Calculated fix'!AJ$428)</f>
        <v>0.10475502339489987</v>
      </c>
      <c r="AK226" s="21" t="e">
        <f>('Ratios Calculated fix'!AK226-'Ratios Calculated fix'!AK$428)/('Ratios Calculated fix'!AK$429-'Ratios Calculated fix'!AK$428)</f>
        <v>#DIV/0!</v>
      </c>
      <c r="AL226" s="21" t="e">
        <f>('Ratios Calculated fix'!AL226-'Ratios Calculated fix'!AL$428)/('Ratios Calculated fix'!AL$429-'Ratios Calculated fix'!AL$428)</f>
        <v>#DIV/0!</v>
      </c>
      <c r="AM226" s="21">
        <f>('Ratios Calculated fix'!AM226-'Ratios Calculated fix'!AM$428)/('Ratios Calculated fix'!AM$429-'Ratios Calculated fix'!AM$428)</f>
        <v>0.30599131491273585</v>
      </c>
      <c r="AN226" s="21">
        <f>('Ratios Calculated fix'!AN226-'Ratios Calculated fix'!AN$428)/('Ratios Calculated fix'!AN$429-'Ratios Calculated fix'!AN$428)</f>
        <v>0.27440436779771793</v>
      </c>
      <c r="AO226" s="21">
        <f>('Ratios Calculated fix'!AO226-'Ratios Calculated fix'!AO$428)/('Ratios Calculated fix'!AO$429-'Ratios Calculated fix'!AO$428)</f>
        <v>0.11412906841345456</v>
      </c>
      <c r="AP226" s="21">
        <f>('Ratios Calculated fix'!AP226-'Ratios Calculated fix'!AP$428)/('Ratios Calculated fix'!AP$429-'Ratios Calculated fix'!AP$428)</f>
        <v>0.57346361244597266</v>
      </c>
      <c r="AQ226" s="21">
        <f>('Ratios Calculated fix'!AQ226-'Ratios Calculated fix'!AQ$428)/('Ratios Calculated fix'!AQ$429-'Ratios Calculated fix'!AQ$428)</f>
        <v>0.46812745137047973</v>
      </c>
      <c r="AR226" s="21">
        <f>('Ratios Calculated fix'!AR226-'Ratios Calculated fix'!AR$428)/('Ratios Calculated fix'!AR$429-'Ratios Calculated fix'!AR$428)</f>
        <v>0.24828536685734667</v>
      </c>
      <c r="AS226" s="21">
        <f>('Ratios Calculated fix'!AS226-'Ratios Calculated fix'!AS$428)/('Ratios Calculated fix'!AS$429-'Ratios Calculated fix'!AS$428)</f>
        <v>0.70143492922226536</v>
      </c>
      <c r="AT226" s="21">
        <f>('Ratios Calculated fix'!AT226-'Ratios Calculated fix'!AT$428)/('Ratios Calculated fix'!AT$429-'Ratios Calculated fix'!AT$428)</f>
        <v>0.2939004207644153</v>
      </c>
      <c r="AU226" s="21">
        <f>('Ratios Calculated fix'!AU226-'Ratios Calculated fix'!AU$428)/('Ratios Calculated fix'!AU$429-'Ratios Calculated fix'!AU$428)</f>
        <v>0.45103943096839344</v>
      </c>
      <c r="AV226" s="21" t="e">
        <f>('Ratios Calculated fix'!AV226-'Ratios Calculated fix'!AV$428)/('Ratios Calculated fix'!AV$429-'Ratios Calculated fix'!AV$428)</f>
        <v>#DIV/0!</v>
      </c>
      <c r="AW226" s="21" t="e">
        <f>('Ratios Calculated fix'!AW226-'Ratios Calculated fix'!AW$428)/('Ratios Calculated fix'!AW$429-'Ratios Calculated fix'!AW$428)</f>
        <v>#DIV/0!</v>
      </c>
      <c r="AX226" s="21" t="e">
        <f>('Ratios Calculated fix'!AX226-'Ratios Calculated fix'!AX$428)/('Ratios Calculated fix'!AX$429-'Ratios Calculated fix'!AX$428)</f>
        <v>#DIV/0!</v>
      </c>
      <c r="AY226" s="21">
        <f>('Ratios Calculated fix'!AY226-'Ratios Calculated fix'!AY$428)/('Ratios Calculated fix'!AY$429-'Ratios Calculated fix'!AY$428)</f>
        <v>0.34800051481001565</v>
      </c>
      <c r="AZ226" s="21">
        <f>('Ratios Calculated fix'!AZ226-'Ratios Calculated fix'!AZ$428)/('Ratios Calculated fix'!AZ$429-'Ratios Calculated fix'!AZ$428)</f>
        <v>0.79389907883384991</v>
      </c>
      <c r="BA226" s="21">
        <f>('Ratios Calculated fix'!BA226-'Ratios Calculated fix'!BA$428)/('Ratios Calculated fix'!BA$429-'Ratios Calculated fix'!BA$428)</f>
        <v>0.72950374835903564</v>
      </c>
      <c r="BB226" s="21" t="e">
        <f>('Ratios Calculated fix'!BB226-'Ratios Calculated fix'!BB$428)/('Ratios Calculated fix'!BB$429-'Ratios Calculated fix'!BB$428)</f>
        <v>#DIV/0!</v>
      </c>
      <c r="BC226" s="21">
        <f>('Ratios Calculated fix'!BC226-'Ratios Calculated fix'!BC$428)/('Ratios Calculated fix'!BC$429-'Ratios Calculated fix'!BC$428)</f>
        <v>0.18266866551987376</v>
      </c>
    </row>
    <row r="227" spans="1:55" x14ac:dyDescent="0.2">
      <c r="A227" s="3" t="s">
        <v>730</v>
      </c>
      <c r="B227" s="3" t="s">
        <v>731</v>
      </c>
      <c r="C227" s="3" t="s">
        <v>91</v>
      </c>
      <c r="D227" s="3">
        <v>693432</v>
      </c>
      <c r="E227" s="3" t="s">
        <v>16</v>
      </c>
      <c r="F227" s="3">
        <v>2019</v>
      </c>
      <c r="G227" s="3" t="s">
        <v>17</v>
      </c>
      <c r="H227" s="4">
        <v>43830</v>
      </c>
      <c r="I227" s="4">
        <v>43875</v>
      </c>
      <c r="J227" s="4">
        <v>43875</v>
      </c>
      <c r="K227" s="5">
        <v>1223000000</v>
      </c>
      <c r="L227" s="5">
        <v>1227000000</v>
      </c>
      <c r="M227" s="3" t="s">
        <v>732</v>
      </c>
      <c r="N227" s="20">
        <f>('Ratios Calculated fix'!N227-'Ratios Calculated fix'!N$428)/('Ratios Calculated fix'!N$429-'Ratios Calculated fix'!N$428)</f>
        <v>2.2096702615656216E-2</v>
      </c>
      <c r="O227" s="21">
        <f>('Ratios Calculated fix'!O227-'Ratios Calculated fix'!O$428)/('Ratios Calculated fix'!O$429-'Ratios Calculated fix'!O$428)</f>
        <v>1.3279646392910524E-2</v>
      </c>
      <c r="P227" s="21">
        <f>('Ratios Calculated fix'!P227-'Ratios Calculated fix'!P$428)/('Ratios Calculated fix'!P$429-'Ratios Calculated fix'!P$428)</f>
        <v>1.4493161983900216E-2</v>
      </c>
      <c r="Q227" s="21">
        <f>('Ratios Calculated fix'!Q227-'Ratios Calculated fix'!Q$428)/('Ratios Calculated fix'!Q$429-'Ratios Calculated fix'!Q$428)</f>
        <v>0.26024787841365327</v>
      </c>
      <c r="R227" s="21">
        <f>('Ratios Calculated fix'!R227-'Ratios Calculated fix'!R$428)/('Ratios Calculated fix'!R$429-'Ratios Calculated fix'!R$428)</f>
        <v>6.9590144276798743E-2</v>
      </c>
      <c r="S227" s="21">
        <f>('Ratios Calculated fix'!S227-'Ratios Calculated fix'!S$428)/('Ratios Calculated fix'!S$429-'Ratios Calculated fix'!S$428)</f>
        <v>3.8641876083578754E-2</v>
      </c>
      <c r="T227" s="21">
        <f>('Ratios Calculated fix'!T227-'Ratios Calculated fix'!T$428)/('Ratios Calculated fix'!T$429-'Ratios Calculated fix'!T$428)</f>
        <v>6.3169555408797776E-2</v>
      </c>
      <c r="U227" s="21">
        <f>('Ratios Calculated fix'!U227-'Ratios Calculated fix'!U$428)/('Ratios Calculated fix'!U$429-'Ratios Calculated fix'!U$428)</f>
        <v>0.6468162131515619</v>
      </c>
      <c r="V227" s="21">
        <f>('Ratios Calculated fix'!V227-'Ratios Calculated fix'!V$428)/('Ratios Calculated fix'!V$429-'Ratios Calculated fix'!V$428)</f>
        <v>0.49456956910812971</v>
      </c>
      <c r="W227" s="21">
        <f>('Ratios Calculated fix'!W227-'Ratios Calculated fix'!W$428)/('Ratios Calculated fix'!W$429-'Ratios Calculated fix'!W$428)</f>
        <v>0.62809023551871035</v>
      </c>
      <c r="X227" s="21">
        <f>('Ratios Calculated fix'!X227-'Ratios Calculated fix'!X$428)/('Ratios Calculated fix'!X$429-'Ratios Calculated fix'!X$428)</f>
        <v>4.4943205338522425E-2</v>
      </c>
      <c r="Y227" s="21">
        <f>('Ratios Calculated fix'!Y227-'Ratios Calculated fix'!Y$428)/('Ratios Calculated fix'!Y$429-'Ratios Calculated fix'!Y$428)</f>
        <v>0.89518646668027824</v>
      </c>
      <c r="Z227" s="21">
        <f>('Ratios Calculated fix'!Z227-'Ratios Calculated fix'!Z$428)/('Ratios Calculated fix'!Z$429-'Ratios Calculated fix'!Z$428)</f>
        <v>0.95505679466147753</v>
      </c>
      <c r="AA227" s="21">
        <f>('Ratios Calculated fix'!AA227-'Ratios Calculated fix'!AA$428)/('Ratios Calculated fix'!AA$429-'Ratios Calculated fix'!AA$428)</f>
        <v>0.60511895831947804</v>
      </c>
      <c r="AB227" s="21">
        <f>('Ratios Calculated fix'!AB227-'Ratios Calculated fix'!AB$428)/('Ratios Calculated fix'!AB$429-'Ratios Calculated fix'!AB$428)</f>
        <v>0.91525654709342619</v>
      </c>
      <c r="AC227" s="21">
        <f>('Ratios Calculated fix'!AC227-'Ratios Calculated fix'!AC$428)/('Ratios Calculated fix'!AC$429-'Ratios Calculated fix'!AC$428)</f>
        <v>0.35061507294673444</v>
      </c>
      <c r="AD227" s="21">
        <f>('Ratios Calculated fix'!AD227-'Ratios Calculated fix'!AD$428)/('Ratios Calculated fix'!AD$429-'Ratios Calculated fix'!AD$428)</f>
        <v>0.50499032004206701</v>
      </c>
      <c r="AE227" s="21">
        <f>('Ratios Calculated fix'!AE227-'Ratios Calculated fix'!AE$428)/('Ratios Calculated fix'!AE$429-'Ratios Calculated fix'!AE$428)</f>
        <v>0.57416308773982061</v>
      </c>
      <c r="AF227" s="21">
        <f>('Ratios Calculated fix'!AF227-'Ratios Calculated fix'!AF$428)/('Ratios Calculated fix'!AF$429-'Ratios Calculated fix'!AF$428)</f>
        <v>0.49191327458659406</v>
      </c>
      <c r="AG227" s="21" t="e">
        <f>('Ratios Calculated fix'!AG227-'Ratios Calculated fix'!AG$428)/('Ratios Calculated fix'!AG$429-'Ratios Calculated fix'!AG$428)</f>
        <v>#DIV/0!</v>
      </c>
      <c r="AH227" s="21" t="e">
        <f>('Ratios Calculated fix'!AH227-'Ratios Calculated fix'!AH$428)/('Ratios Calculated fix'!AH$429-'Ratios Calculated fix'!AH$428)</f>
        <v>#DIV/0!</v>
      </c>
      <c r="AI227" s="21">
        <f>('Ratios Calculated fix'!AI227-'Ratios Calculated fix'!AI$428)/('Ratios Calculated fix'!AI$429-'Ratios Calculated fix'!AI$428)</f>
        <v>0.97566307914127692</v>
      </c>
      <c r="AJ227" s="21">
        <f>('Ratios Calculated fix'!AJ227-'Ratios Calculated fix'!AJ$428)/('Ratios Calculated fix'!AJ$429-'Ratios Calculated fix'!AJ$428)</f>
        <v>5.5966356666831737E-2</v>
      </c>
      <c r="AK227" s="21" t="e">
        <f>('Ratios Calculated fix'!AK227-'Ratios Calculated fix'!AK$428)/('Ratios Calculated fix'!AK$429-'Ratios Calculated fix'!AK$428)</f>
        <v>#DIV/0!</v>
      </c>
      <c r="AL227" s="21" t="e">
        <f>('Ratios Calculated fix'!AL227-'Ratios Calculated fix'!AL$428)/('Ratios Calculated fix'!AL$429-'Ratios Calculated fix'!AL$428)</f>
        <v>#DIV/0!</v>
      </c>
      <c r="AM227" s="21">
        <f>('Ratios Calculated fix'!AM227-'Ratios Calculated fix'!AM$428)/('Ratios Calculated fix'!AM$429-'Ratios Calculated fix'!AM$428)</f>
        <v>0.31025204781200932</v>
      </c>
      <c r="AN227" s="21">
        <f>('Ratios Calculated fix'!AN227-'Ratios Calculated fix'!AN$428)/('Ratios Calculated fix'!AN$429-'Ratios Calculated fix'!AN$428)</f>
        <v>0.27123354773525693</v>
      </c>
      <c r="AO227" s="21">
        <f>('Ratios Calculated fix'!AO227-'Ratios Calculated fix'!AO$428)/('Ratios Calculated fix'!AO$429-'Ratios Calculated fix'!AO$428)</f>
        <v>3.966412629917114E-2</v>
      </c>
      <c r="AP227" s="21">
        <f>('Ratios Calculated fix'!AP227-'Ratios Calculated fix'!AP$428)/('Ratios Calculated fix'!AP$429-'Ratios Calculated fix'!AP$428)</f>
        <v>0.56439401704880765</v>
      </c>
      <c r="AQ227" s="21">
        <f>('Ratios Calculated fix'!AQ227-'Ratios Calculated fix'!AQ$428)/('Ratios Calculated fix'!AQ$429-'Ratios Calculated fix'!AQ$428)</f>
        <v>0.5935915248085909</v>
      </c>
      <c r="AR227" s="21">
        <f>('Ratios Calculated fix'!AR227-'Ratios Calculated fix'!AR$428)/('Ratios Calculated fix'!AR$429-'Ratios Calculated fix'!AR$428)</f>
        <v>0.17103587358791389</v>
      </c>
      <c r="AS227" s="21">
        <f>('Ratios Calculated fix'!AS227-'Ratios Calculated fix'!AS$428)/('Ratios Calculated fix'!AS$429-'Ratios Calculated fix'!AS$428)</f>
        <v>0.57351805714714243</v>
      </c>
      <c r="AT227" s="21">
        <f>('Ratios Calculated fix'!AT227-'Ratios Calculated fix'!AT$428)/('Ratios Calculated fix'!AT$429-'Ratios Calculated fix'!AT$428)</f>
        <v>0.19698367277376058</v>
      </c>
      <c r="AU227" s="21">
        <f>('Ratios Calculated fix'!AU227-'Ratios Calculated fix'!AU$428)/('Ratios Calculated fix'!AU$429-'Ratios Calculated fix'!AU$428)</f>
        <v>0.62758151185642319</v>
      </c>
      <c r="AV227" s="21" t="e">
        <f>('Ratios Calculated fix'!AV227-'Ratios Calculated fix'!AV$428)/('Ratios Calculated fix'!AV$429-'Ratios Calculated fix'!AV$428)</f>
        <v>#DIV/0!</v>
      </c>
      <c r="AW227" s="21" t="e">
        <f>('Ratios Calculated fix'!AW227-'Ratios Calculated fix'!AW$428)/('Ratios Calculated fix'!AW$429-'Ratios Calculated fix'!AW$428)</f>
        <v>#DIV/0!</v>
      </c>
      <c r="AX227" s="21" t="e">
        <f>('Ratios Calculated fix'!AX227-'Ratios Calculated fix'!AX$428)/('Ratios Calculated fix'!AX$429-'Ratios Calculated fix'!AX$428)</f>
        <v>#DIV/0!</v>
      </c>
      <c r="AY227" s="21">
        <f>('Ratios Calculated fix'!AY227-'Ratios Calculated fix'!AY$428)/('Ratios Calculated fix'!AY$429-'Ratios Calculated fix'!AY$428)</f>
        <v>0.28038846694716207</v>
      </c>
      <c r="AZ227" s="21">
        <f>('Ratios Calculated fix'!AZ227-'Ratios Calculated fix'!AZ$428)/('Ratios Calculated fix'!AZ$429-'Ratios Calculated fix'!AZ$428)</f>
        <v>0.78589655932658153</v>
      </c>
      <c r="BA227" s="21">
        <f>('Ratios Calculated fix'!BA227-'Ratios Calculated fix'!BA$428)/('Ratios Calculated fix'!BA$429-'Ratios Calculated fix'!BA$428)</f>
        <v>0.74312489713446039</v>
      </c>
      <c r="BB227" s="21" t="e">
        <f>('Ratios Calculated fix'!BB227-'Ratios Calculated fix'!BB$428)/('Ratios Calculated fix'!BB$429-'Ratios Calculated fix'!BB$428)</f>
        <v>#DIV/0!</v>
      </c>
      <c r="BC227" s="21">
        <f>('Ratios Calculated fix'!BC227-'Ratios Calculated fix'!BC$428)/('Ratios Calculated fix'!BC$429-'Ratios Calculated fix'!BC$428)</f>
        <v>0.19324820647299121</v>
      </c>
    </row>
    <row r="228" spans="1:55" x14ac:dyDescent="0.2">
      <c r="A228" s="3" t="s">
        <v>718</v>
      </c>
      <c r="B228" s="3" t="s">
        <v>719</v>
      </c>
      <c r="C228" s="3" t="s">
        <v>72</v>
      </c>
      <c r="D228" s="3">
        <v>378175</v>
      </c>
      <c r="E228" s="3" t="s">
        <v>16</v>
      </c>
      <c r="F228" s="3">
        <v>2019</v>
      </c>
      <c r="G228" s="3" t="s">
        <v>17</v>
      </c>
      <c r="H228" s="4">
        <v>43830</v>
      </c>
      <c r="I228" s="4">
        <v>43886</v>
      </c>
      <c r="J228" s="4">
        <v>43886</v>
      </c>
      <c r="K228" s="5">
        <v>422496000</v>
      </c>
      <c r="L228" s="5">
        <v>424785000</v>
      </c>
      <c r="M228" s="3" t="s">
        <v>720</v>
      </c>
      <c r="N228" s="20">
        <f>('Ratios Calculated fix'!N228-'Ratios Calculated fix'!N$428)/('Ratios Calculated fix'!N$429-'Ratios Calculated fix'!N$428)</f>
        <v>1.6328576473817217E-3</v>
      </c>
      <c r="O228" s="21">
        <f>('Ratios Calculated fix'!O228-'Ratios Calculated fix'!O$428)/('Ratios Calculated fix'!O$429-'Ratios Calculated fix'!O$428)</f>
        <v>1.6328576473817217E-3</v>
      </c>
      <c r="P228" s="21">
        <f>('Ratios Calculated fix'!P228-'Ratios Calculated fix'!P$428)/('Ratios Calculated fix'!P$429-'Ratios Calculated fix'!P$428)</f>
        <v>3.4536595588022657E-3</v>
      </c>
      <c r="Q228" s="21">
        <f>('Ratios Calculated fix'!Q228-'Ratios Calculated fix'!Q$428)/('Ratios Calculated fix'!Q$429-'Ratios Calculated fix'!Q$428)</f>
        <v>0.26127672601891738</v>
      </c>
      <c r="R228" s="21">
        <f>('Ratios Calculated fix'!R228-'Ratios Calculated fix'!R$428)/('Ratios Calculated fix'!R$429-'Ratios Calculated fix'!R$428)</f>
        <v>1.9910044471764334E-2</v>
      </c>
      <c r="S228" s="21">
        <f>('Ratios Calculated fix'!S228-'Ratios Calculated fix'!S$428)/('Ratios Calculated fix'!S$429-'Ratios Calculated fix'!S$428)</f>
        <v>0.10885098539894342</v>
      </c>
      <c r="T228" s="21">
        <f>('Ratios Calculated fix'!T228-'Ratios Calculated fix'!T$428)/('Ratios Calculated fix'!T$429-'Ratios Calculated fix'!T$428)</f>
        <v>0</v>
      </c>
      <c r="U228" s="21">
        <f>('Ratios Calculated fix'!U228-'Ratios Calculated fix'!U$428)/('Ratios Calculated fix'!U$429-'Ratios Calculated fix'!U$428)</f>
        <v>0.64261039176349544</v>
      </c>
      <c r="V228" s="21">
        <f>('Ratios Calculated fix'!V228-'Ratios Calculated fix'!V$428)/('Ratios Calculated fix'!V$429-'Ratios Calculated fix'!V$428)</f>
        <v>0.50907772523900519</v>
      </c>
      <c r="W228" s="21">
        <f>('Ratios Calculated fix'!W228-'Ratios Calculated fix'!W$428)/('Ratios Calculated fix'!W$429-'Ratios Calculated fix'!W$428)</f>
        <v>0.62210889664239277</v>
      </c>
      <c r="X228" s="21">
        <f>('Ratios Calculated fix'!X228-'Ratios Calculated fix'!X$428)/('Ratios Calculated fix'!X$429-'Ratios Calculated fix'!X$428)</f>
        <v>2.6856852215694317E-2</v>
      </c>
      <c r="Y228" s="21">
        <f>('Ratios Calculated fix'!Y228-'Ratios Calculated fix'!Y$428)/('Ratios Calculated fix'!Y$429-'Ratios Calculated fix'!Y$428)</f>
        <v>0.46790282572623515</v>
      </c>
      <c r="Z228" s="21">
        <f>('Ratios Calculated fix'!Z228-'Ratios Calculated fix'!Z$428)/('Ratios Calculated fix'!Z$429-'Ratios Calculated fix'!Z$428)</f>
        <v>0.97314314778430566</v>
      </c>
      <c r="AA228" s="21">
        <f>('Ratios Calculated fix'!AA228-'Ratios Calculated fix'!AA$428)/('Ratios Calculated fix'!AA$429-'Ratios Calculated fix'!AA$428)</f>
        <v>0</v>
      </c>
      <c r="AB228" s="21">
        <f>('Ratios Calculated fix'!AB228-'Ratios Calculated fix'!AB$428)/('Ratios Calculated fix'!AB$429-'Ratios Calculated fix'!AB$428)</f>
        <v>0.896041335270087</v>
      </c>
      <c r="AC228" s="21">
        <f>('Ratios Calculated fix'!AC228-'Ratios Calculated fix'!AC$428)/('Ratios Calculated fix'!AC$429-'Ratios Calculated fix'!AC$428)</f>
        <v>0.73298039487873656</v>
      </c>
      <c r="AD228" s="21">
        <f>('Ratios Calculated fix'!AD228-'Ratios Calculated fix'!AD$428)/('Ratios Calculated fix'!AD$429-'Ratios Calculated fix'!AD$428)</f>
        <v>0.79999719356855092</v>
      </c>
      <c r="AE228" s="21">
        <f>('Ratios Calculated fix'!AE228-'Ratios Calculated fix'!AE$428)/('Ratios Calculated fix'!AE$429-'Ratios Calculated fix'!AE$428)</f>
        <v>0.643930235443407</v>
      </c>
      <c r="AF228" s="21">
        <f>('Ratios Calculated fix'!AF228-'Ratios Calculated fix'!AF$428)/('Ratios Calculated fix'!AF$429-'Ratios Calculated fix'!AF$428)</f>
        <v>0.45878348781246486</v>
      </c>
      <c r="AG228" s="21" t="e">
        <f>('Ratios Calculated fix'!AG228-'Ratios Calculated fix'!AG$428)/('Ratios Calculated fix'!AG$429-'Ratios Calculated fix'!AG$428)</f>
        <v>#DIV/0!</v>
      </c>
      <c r="AH228" s="21" t="e">
        <f>('Ratios Calculated fix'!AH228-'Ratios Calculated fix'!AH$428)/('Ratios Calculated fix'!AH$429-'Ratios Calculated fix'!AH$428)</f>
        <v>#DIV/0!</v>
      </c>
      <c r="AI228" s="21">
        <f>('Ratios Calculated fix'!AI228-'Ratios Calculated fix'!AI$428)/('Ratios Calculated fix'!AI$429-'Ratios Calculated fix'!AI$428)</f>
        <v>0.9860134635751161</v>
      </c>
      <c r="AJ228" s="21">
        <f>('Ratios Calculated fix'!AJ228-'Ratios Calculated fix'!AJ$428)/('Ratios Calculated fix'!AJ$429-'Ratios Calculated fix'!AJ$428)</f>
        <v>6.2858965724527108E-2</v>
      </c>
      <c r="AK228" s="21" t="e">
        <f>('Ratios Calculated fix'!AK228-'Ratios Calculated fix'!AK$428)/('Ratios Calculated fix'!AK$429-'Ratios Calculated fix'!AK$428)</f>
        <v>#DIV/0!</v>
      </c>
      <c r="AL228" s="21" t="e">
        <f>('Ratios Calculated fix'!AL228-'Ratios Calculated fix'!AL$428)/('Ratios Calculated fix'!AL$429-'Ratios Calculated fix'!AL$428)</f>
        <v>#DIV/0!</v>
      </c>
      <c r="AM228" s="21">
        <f>('Ratios Calculated fix'!AM228-'Ratios Calculated fix'!AM$428)/('Ratios Calculated fix'!AM$429-'Ratios Calculated fix'!AM$428)</f>
        <v>0.30679875731475731</v>
      </c>
      <c r="AN228" s="21">
        <f>('Ratios Calculated fix'!AN228-'Ratios Calculated fix'!AN$428)/('Ratios Calculated fix'!AN$429-'Ratios Calculated fix'!AN$428)</f>
        <v>0.27065658357557831</v>
      </c>
      <c r="AO228" s="21">
        <f>('Ratios Calculated fix'!AO228-'Ratios Calculated fix'!AO$428)/('Ratios Calculated fix'!AO$429-'Ratios Calculated fix'!AO$428)</f>
        <v>1.2590394318866523E-2</v>
      </c>
      <c r="AP228" s="21">
        <f>('Ratios Calculated fix'!AP228-'Ratios Calculated fix'!AP$428)/('Ratios Calculated fix'!AP$429-'Ratios Calculated fix'!AP$428)</f>
        <v>0.57144781251504762</v>
      </c>
      <c r="AQ228" s="21">
        <f>('Ratios Calculated fix'!AQ228-'Ratios Calculated fix'!AQ$428)/('Ratios Calculated fix'!AQ$429-'Ratios Calculated fix'!AQ$428)</f>
        <v>0.49256490072333631</v>
      </c>
      <c r="AR228" s="21">
        <f>('Ratios Calculated fix'!AR228-'Ratios Calculated fix'!AR$428)/('Ratios Calculated fix'!AR$429-'Ratios Calculated fix'!AR$428)</f>
        <v>0.65730643818495826</v>
      </c>
      <c r="AS228" s="21">
        <f>('Ratios Calculated fix'!AS228-'Ratios Calculated fix'!AS$428)/('Ratios Calculated fix'!AS$429-'Ratios Calculated fix'!AS$428)</f>
        <v>0.56822912398311809</v>
      </c>
      <c r="AT228" s="21">
        <f>('Ratios Calculated fix'!AT228-'Ratios Calculated fix'!AT$428)/('Ratios Calculated fix'!AT$429-'Ratios Calculated fix'!AT$428)</f>
        <v>0.29280640535703878</v>
      </c>
      <c r="AU228" s="21">
        <f>('Ratios Calculated fix'!AU228-'Ratios Calculated fix'!AU$428)/('Ratios Calculated fix'!AU$429-'Ratios Calculated fix'!AU$428)</f>
        <v>0.61684567786888855</v>
      </c>
      <c r="AV228" s="21" t="e">
        <f>('Ratios Calculated fix'!AV228-'Ratios Calculated fix'!AV$428)/('Ratios Calculated fix'!AV$429-'Ratios Calculated fix'!AV$428)</f>
        <v>#DIV/0!</v>
      </c>
      <c r="AW228" s="21" t="e">
        <f>('Ratios Calculated fix'!AW228-'Ratios Calculated fix'!AW$428)/('Ratios Calculated fix'!AW$429-'Ratios Calculated fix'!AW$428)</f>
        <v>#DIV/0!</v>
      </c>
      <c r="AX228" s="21" t="e">
        <f>('Ratios Calculated fix'!AX228-'Ratios Calculated fix'!AX$428)/('Ratios Calculated fix'!AX$429-'Ratios Calculated fix'!AX$428)</f>
        <v>#DIV/0!</v>
      </c>
      <c r="AY228" s="21">
        <f>('Ratios Calculated fix'!AY228-'Ratios Calculated fix'!AY$428)/('Ratios Calculated fix'!AY$429-'Ratios Calculated fix'!AY$428)</f>
        <v>0.21985749733503174</v>
      </c>
      <c r="AZ228" s="21">
        <f>('Ratios Calculated fix'!AZ228-'Ratios Calculated fix'!AZ$428)/('Ratios Calculated fix'!AZ$429-'Ratios Calculated fix'!AZ$428)</f>
        <v>0.74675993696039555</v>
      </c>
      <c r="BA228" s="21">
        <f>('Ratios Calculated fix'!BA228-'Ratios Calculated fix'!BA$428)/('Ratios Calculated fix'!BA$429-'Ratios Calculated fix'!BA$428)</f>
        <v>0.74381330183525651</v>
      </c>
      <c r="BB228" s="21" t="e">
        <f>('Ratios Calculated fix'!BB228-'Ratios Calculated fix'!BB$428)/('Ratios Calculated fix'!BB$429-'Ratios Calculated fix'!BB$428)</f>
        <v>#DIV/0!</v>
      </c>
      <c r="BC228" s="21">
        <f>('Ratios Calculated fix'!BC228-'Ratios Calculated fix'!BC$428)/('Ratios Calculated fix'!BC$429-'Ratios Calculated fix'!BC$428)</f>
        <v>0.20153311534854607</v>
      </c>
    </row>
    <row r="229" spans="1:55" x14ac:dyDescent="0.2">
      <c r="A229" s="3" t="s">
        <v>724</v>
      </c>
      <c r="B229" s="3" t="s">
        <v>725</v>
      </c>
      <c r="C229" s="3" t="s">
        <v>34</v>
      </c>
      <c r="D229" s="3">
        <v>132518</v>
      </c>
      <c r="E229" s="3" t="s">
        <v>16</v>
      </c>
      <c r="F229" s="3">
        <v>2020</v>
      </c>
      <c r="G229" s="3" t="s">
        <v>17</v>
      </c>
      <c r="H229" s="4">
        <v>44012</v>
      </c>
      <c r="I229" s="4">
        <v>44053</v>
      </c>
      <c r="J229" s="4">
        <v>44053</v>
      </c>
      <c r="K229" s="5">
        <v>155134000</v>
      </c>
      <c r="L229" s="5">
        <v>156097000</v>
      </c>
      <c r="M229" s="3" t="s">
        <v>726</v>
      </c>
      <c r="N229" s="20">
        <f>('Ratios Calculated fix'!N229-'Ratios Calculated fix'!N$428)/('Ratios Calculated fix'!N$429-'Ratios Calculated fix'!N$428)</f>
        <v>0.11785503313281592</v>
      </c>
      <c r="O229" s="21">
        <f>('Ratios Calculated fix'!O229-'Ratios Calculated fix'!O$428)/('Ratios Calculated fix'!O$429-'Ratios Calculated fix'!O$428)</f>
        <v>9.3577352770461711E-2</v>
      </c>
      <c r="P229" s="21">
        <f>('Ratios Calculated fix'!P229-'Ratios Calculated fix'!P$428)/('Ratios Calculated fix'!P$429-'Ratios Calculated fix'!P$428)</f>
        <v>0.21315758900816831</v>
      </c>
      <c r="Q229" s="21">
        <f>('Ratios Calculated fix'!Q229-'Ratios Calculated fix'!Q$428)/('Ratios Calculated fix'!Q$429-'Ratios Calculated fix'!Q$428)</f>
        <v>0.26574787347888656</v>
      </c>
      <c r="R229" s="21">
        <f>('Ratios Calculated fix'!R229-'Ratios Calculated fix'!R$428)/('Ratios Calculated fix'!R$429-'Ratios Calculated fix'!R$428)</f>
        <v>0.10563763671387748</v>
      </c>
      <c r="S229" s="21">
        <f>('Ratios Calculated fix'!S229-'Ratios Calculated fix'!S$428)/('Ratios Calculated fix'!S$429-'Ratios Calculated fix'!S$428)</f>
        <v>0</v>
      </c>
      <c r="T229" s="21">
        <f>('Ratios Calculated fix'!T229-'Ratios Calculated fix'!T$428)/('Ratios Calculated fix'!T$429-'Ratios Calculated fix'!T$428)</f>
        <v>0.10673154730437732</v>
      </c>
      <c r="U229" s="21">
        <f>('Ratios Calculated fix'!U229-'Ratios Calculated fix'!U$428)/('Ratios Calculated fix'!U$429-'Ratios Calculated fix'!U$428)</f>
        <v>0.6588322554901217</v>
      </c>
      <c r="V229" s="21">
        <f>('Ratios Calculated fix'!V229-'Ratios Calculated fix'!V$428)/('Ratios Calculated fix'!V$429-'Ratios Calculated fix'!V$428)</f>
        <v>0.48825282224192584</v>
      </c>
      <c r="W229" s="21">
        <f>('Ratios Calculated fix'!W229-'Ratios Calculated fix'!W$428)/('Ratios Calculated fix'!W$429-'Ratios Calculated fix'!W$428)</f>
        <v>0.64141808865779748</v>
      </c>
      <c r="X229" s="21">
        <f>('Ratios Calculated fix'!X229-'Ratios Calculated fix'!X$428)/('Ratios Calculated fix'!X$429-'Ratios Calculated fix'!X$428)</f>
        <v>0.65603133171636618</v>
      </c>
      <c r="Y229" s="21">
        <f>('Ratios Calculated fix'!Y229-'Ratios Calculated fix'!Y$428)/('Ratios Calculated fix'!Y$429-'Ratios Calculated fix'!Y$428)</f>
        <v>0.4491119076303402</v>
      </c>
      <c r="Z229" s="21">
        <f>('Ratios Calculated fix'!Z229-'Ratios Calculated fix'!Z$428)/('Ratios Calculated fix'!Z$429-'Ratios Calculated fix'!Z$428)</f>
        <v>0.34396866828363365</v>
      </c>
      <c r="AA229" s="21">
        <f>('Ratios Calculated fix'!AA229-'Ratios Calculated fix'!AA$428)/('Ratios Calculated fix'!AA$429-'Ratios Calculated fix'!AA$428)</f>
        <v>0.10245246562512232</v>
      </c>
      <c r="AB229" s="21">
        <f>('Ratios Calculated fix'!AB229-'Ratios Calculated fix'!AB$428)/('Ratios Calculated fix'!AB$429-'Ratios Calculated fix'!AB$428)</f>
        <v>0.85233620582912673</v>
      </c>
      <c r="AC229" s="21">
        <f>('Ratios Calculated fix'!AC229-'Ratios Calculated fix'!AC$428)/('Ratios Calculated fix'!AC$429-'Ratios Calculated fix'!AC$428)</f>
        <v>0.63047849989799398</v>
      </c>
      <c r="AD229" s="21">
        <f>('Ratios Calculated fix'!AD229-'Ratios Calculated fix'!AD$428)/('Ratios Calculated fix'!AD$429-'Ratios Calculated fix'!AD$428)</f>
        <v>0.60033138120271834</v>
      </c>
      <c r="AE229" s="21">
        <f>('Ratios Calculated fix'!AE229-'Ratios Calculated fix'!AE$428)/('Ratios Calculated fix'!AE$429-'Ratios Calculated fix'!AE$428)</f>
        <v>0.68256381522273657</v>
      </c>
      <c r="AF229" s="21">
        <f>('Ratios Calculated fix'!AF229-'Ratios Calculated fix'!AF$428)/('Ratios Calculated fix'!AF$429-'Ratios Calculated fix'!AF$428)</f>
        <v>0.42495623773430385</v>
      </c>
      <c r="AG229" s="21" t="e">
        <f>('Ratios Calculated fix'!AG229-'Ratios Calculated fix'!AG$428)/('Ratios Calculated fix'!AG$429-'Ratios Calculated fix'!AG$428)</f>
        <v>#DIV/0!</v>
      </c>
      <c r="AH229" s="21" t="e">
        <f>('Ratios Calculated fix'!AH229-'Ratios Calculated fix'!AH$428)/('Ratios Calculated fix'!AH$429-'Ratios Calculated fix'!AH$428)</f>
        <v>#DIV/0!</v>
      </c>
      <c r="AI229" s="21">
        <f>('Ratios Calculated fix'!AI229-'Ratios Calculated fix'!AI$428)/('Ratios Calculated fix'!AI$429-'Ratios Calculated fix'!AI$428)</f>
        <v>0.98510906341843929</v>
      </c>
      <c r="AJ229" s="21">
        <f>('Ratios Calculated fix'!AJ229-'Ratios Calculated fix'!AJ$428)/('Ratios Calculated fix'!AJ$429-'Ratios Calculated fix'!AJ$428)</f>
        <v>0.19739196555069141</v>
      </c>
      <c r="AK229" s="21" t="e">
        <f>('Ratios Calculated fix'!AK229-'Ratios Calculated fix'!AK$428)/('Ratios Calculated fix'!AK$429-'Ratios Calculated fix'!AK$428)</f>
        <v>#DIV/0!</v>
      </c>
      <c r="AL229" s="21" t="e">
        <f>('Ratios Calculated fix'!AL229-'Ratios Calculated fix'!AL$428)/('Ratios Calculated fix'!AL$429-'Ratios Calculated fix'!AL$428)</f>
        <v>#DIV/0!</v>
      </c>
      <c r="AM229" s="21">
        <f>('Ratios Calculated fix'!AM229-'Ratios Calculated fix'!AM$428)/('Ratios Calculated fix'!AM$429-'Ratios Calculated fix'!AM$428)</f>
        <v>0.3217552692547006</v>
      </c>
      <c r="AN229" s="21">
        <f>('Ratios Calculated fix'!AN229-'Ratios Calculated fix'!AN$428)/('Ratios Calculated fix'!AN$429-'Ratios Calculated fix'!AN$428)</f>
        <v>0.27798078452095665</v>
      </c>
      <c r="AO229" s="21">
        <f>('Ratios Calculated fix'!AO229-'Ratios Calculated fix'!AO$428)/('Ratios Calculated fix'!AO$429-'Ratios Calculated fix'!AO$428)</f>
        <v>0.15630352629069472</v>
      </c>
      <c r="AP229" s="21">
        <f>('Ratios Calculated fix'!AP229-'Ratios Calculated fix'!AP$428)/('Ratios Calculated fix'!AP$429-'Ratios Calculated fix'!AP$428)</f>
        <v>0.57256745311753565</v>
      </c>
      <c r="AQ229" s="21">
        <f>('Ratios Calculated fix'!AQ229-'Ratios Calculated fix'!AQ$428)/('Ratios Calculated fix'!AQ$429-'Ratios Calculated fix'!AQ$428)</f>
        <v>0.68020720038284932</v>
      </c>
      <c r="AR229" s="21">
        <f>('Ratios Calculated fix'!AR229-'Ratios Calculated fix'!AR$428)/('Ratios Calculated fix'!AR$429-'Ratios Calculated fix'!AR$428)</f>
        <v>0.45247952204728731</v>
      </c>
      <c r="AS229" s="21">
        <f>('Ratios Calculated fix'!AS229-'Ratios Calculated fix'!AS$428)/('Ratios Calculated fix'!AS$429-'Ratios Calculated fix'!AS$428)</f>
        <v>0.5414606204764415</v>
      </c>
      <c r="AT229" s="21">
        <f>('Ratios Calculated fix'!AT229-'Ratios Calculated fix'!AT$428)/('Ratios Calculated fix'!AT$429-'Ratios Calculated fix'!AT$428)</f>
        <v>0.62643699990476365</v>
      </c>
      <c r="AU229" s="21">
        <f>('Ratios Calculated fix'!AU229-'Ratios Calculated fix'!AU$428)/('Ratios Calculated fix'!AU$429-'Ratios Calculated fix'!AU$428)</f>
        <v>0.72887090438873359</v>
      </c>
      <c r="AV229" s="21" t="e">
        <f>('Ratios Calculated fix'!AV229-'Ratios Calculated fix'!AV$428)/('Ratios Calculated fix'!AV$429-'Ratios Calculated fix'!AV$428)</f>
        <v>#DIV/0!</v>
      </c>
      <c r="AW229" s="21" t="e">
        <f>('Ratios Calculated fix'!AW229-'Ratios Calculated fix'!AW$428)/('Ratios Calculated fix'!AW$429-'Ratios Calculated fix'!AW$428)</f>
        <v>#DIV/0!</v>
      </c>
      <c r="AX229" s="21" t="e">
        <f>('Ratios Calculated fix'!AX229-'Ratios Calculated fix'!AX$428)/('Ratios Calculated fix'!AX$429-'Ratios Calculated fix'!AX$428)</f>
        <v>#DIV/0!</v>
      </c>
      <c r="AY229" s="21">
        <f>('Ratios Calculated fix'!AY229-'Ratios Calculated fix'!AY$428)/('Ratios Calculated fix'!AY$429-'Ratios Calculated fix'!AY$428)</f>
        <v>0.2250840667479479</v>
      </c>
      <c r="AZ229" s="21">
        <f>('Ratios Calculated fix'!AZ229-'Ratios Calculated fix'!AZ$428)/('Ratios Calculated fix'!AZ$429-'Ratios Calculated fix'!AZ$428)</f>
        <v>0.73296570842534559</v>
      </c>
      <c r="BA229" s="21">
        <f>('Ratios Calculated fix'!BA229-'Ratios Calculated fix'!BA$428)/('Ratios Calculated fix'!BA$429-'Ratios Calculated fix'!BA$428)</f>
        <v>0.74482432177403213</v>
      </c>
      <c r="BB229" s="21" t="e">
        <f>('Ratios Calculated fix'!BB229-'Ratios Calculated fix'!BB$428)/('Ratios Calculated fix'!BB$429-'Ratios Calculated fix'!BB$428)</f>
        <v>#DIV/0!</v>
      </c>
      <c r="BC229" s="21">
        <f>('Ratios Calculated fix'!BC229-'Ratios Calculated fix'!BC$428)/('Ratios Calculated fix'!BC$429-'Ratios Calculated fix'!BC$428)</f>
        <v>0.3991832718882245</v>
      </c>
    </row>
    <row r="230" spans="1:55" x14ac:dyDescent="0.2">
      <c r="A230" s="3" t="s">
        <v>715</v>
      </c>
      <c r="B230" s="3" t="s">
        <v>716</v>
      </c>
      <c r="C230" s="3" t="s">
        <v>91</v>
      </c>
      <c r="D230" s="3">
        <v>384594</v>
      </c>
      <c r="E230" s="3" t="s">
        <v>16</v>
      </c>
      <c r="F230" s="3">
        <v>2019</v>
      </c>
      <c r="G230" s="3" t="s">
        <v>17</v>
      </c>
      <c r="H230" s="4">
        <v>43830</v>
      </c>
      <c r="I230" s="4">
        <v>43874</v>
      </c>
      <c r="J230" s="4">
        <v>43874</v>
      </c>
      <c r="K230" s="5">
        <v>342100000</v>
      </c>
      <c r="L230" s="5">
        <v>344500000</v>
      </c>
      <c r="M230" s="3" t="s">
        <v>717</v>
      </c>
      <c r="N230" s="20">
        <f>('Ratios Calculated fix'!N230-'Ratios Calculated fix'!N$428)/('Ratios Calculated fix'!N$429-'Ratios Calculated fix'!N$428)</f>
        <v>2.75684406872851E-2</v>
      </c>
      <c r="O230" s="21">
        <f>('Ratios Calculated fix'!O230-'Ratios Calculated fix'!O$428)/('Ratios Calculated fix'!O$429-'Ratios Calculated fix'!O$428)</f>
        <v>1.787129197889778E-2</v>
      </c>
      <c r="P230" s="21">
        <f>('Ratios Calculated fix'!P230-'Ratios Calculated fix'!P$428)/('Ratios Calculated fix'!P$429-'Ratios Calculated fix'!P$428)</f>
        <v>9.4791323663578255E-3</v>
      </c>
      <c r="Q230" s="21">
        <f>('Ratios Calculated fix'!Q230-'Ratios Calculated fix'!Q$428)/('Ratios Calculated fix'!Q$429-'Ratios Calculated fix'!Q$428)</f>
        <v>0.31137327685854149</v>
      </c>
      <c r="R230" s="21">
        <f>('Ratios Calculated fix'!R230-'Ratios Calculated fix'!R$428)/('Ratios Calculated fix'!R$429-'Ratios Calculated fix'!R$428)</f>
        <v>0.13002185602939645</v>
      </c>
      <c r="S230" s="21">
        <f>('Ratios Calculated fix'!S230-'Ratios Calculated fix'!S$428)/('Ratios Calculated fix'!S$429-'Ratios Calculated fix'!S$428)</f>
        <v>9.1237407993843181E-2</v>
      </c>
      <c r="T230" s="21">
        <f>('Ratios Calculated fix'!T230-'Ratios Calculated fix'!T$428)/('Ratios Calculated fix'!T$429-'Ratios Calculated fix'!T$428)</f>
        <v>0.11450713286718391</v>
      </c>
      <c r="U230" s="21">
        <f>('Ratios Calculated fix'!U230-'Ratios Calculated fix'!U$428)/('Ratios Calculated fix'!U$429-'Ratios Calculated fix'!U$428)</f>
        <v>0.75231161726590079</v>
      </c>
      <c r="V230" s="21">
        <f>('Ratios Calculated fix'!V230-'Ratios Calculated fix'!V$428)/('Ratios Calculated fix'!V$429-'Ratios Calculated fix'!V$428)</f>
        <v>0.62941783327256873</v>
      </c>
      <c r="W230" s="21">
        <f>('Ratios Calculated fix'!W230-'Ratios Calculated fix'!W$428)/('Ratios Calculated fix'!W$429-'Ratios Calculated fix'!W$428)</f>
        <v>0.72473125387712978</v>
      </c>
      <c r="X230" s="21">
        <f>('Ratios Calculated fix'!X230-'Ratios Calculated fix'!X$428)/('Ratios Calculated fix'!X$429-'Ratios Calculated fix'!X$428)</f>
        <v>0.27621875988251787</v>
      </c>
      <c r="Y230" s="21">
        <f>('Ratios Calculated fix'!Y230-'Ratios Calculated fix'!Y$428)/('Ratios Calculated fix'!Y$429-'Ratios Calculated fix'!Y$428)</f>
        <v>0.42078661545919427</v>
      </c>
      <c r="Z230" s="21">
        <f>('Ratios Calculated fix'!Z230-'Ratios Calculated fix'!Z$428)/('Ratios Calculated fix'!Z$429-'Ratios Calculated fix'!Z$428)</f>
        <v>0.72378124011748202</v>
      </c>
      <c r="AA230" s="21">
        <f>('Ratios Calculated fix'!AA230-'Ratios Calculated fix'!AA$428)/('Ratios Calculated fix'!AA$429-'Ratios Calculated fix'!AA$428)</f>
        <v>0.16883603189070459</v>
      </c>
      <c r="AB230" s="21">
        <f>('Ratios Calculated fix'!AB230-'Ratios Calculated fix'!AB$428)/('Ratios Calculated fix'!AB$429-'Ratios Calculated fix'!AB$428)</f>
        <v>0.79718987407736508</v>
      </c>
      <c r="AC230" s="21">
        <f>('Ratios Calculated fix'!AC230-'Ratios Calculated fix'!AC$428)/('Ratios Calculated fix'!AC$429-'Ratios Calculated fix'!AC$428)</f>
        <v>0.33927831737889608</v>
      </c>
      <c r="AD230" s="21">
        <f>('Ratios Calculated fix'!AD230-'Ratios Calculated fix'!AD$428)/('Ratios Calculated fix'!AD$429-'Ratios Calculated fix'!AD$428)</f>
        <v>0.44471179209577544</v>
      </c>
      <c r="AE230" s="21">
        <f>('Ratios Calculated fix'!AE230-'Ratios Calculated fix'!AE$428)/('Ratios Calculated fix'!AE$429-'Ratios Calculated fix'!AE$428)</f>
        <v>0.50562770328498441</v>
      </c>
      <c r="AF230" s="21">
        <f>('Ratios Calculated fix'!AF230-'Ratios Calculated fix'!AF$428)/('Ratios Calculated fix'!AF$429-'Ratios Calculated fix'!AF$428)</f>
        <v>0.40249628855553332</v>
      </c>
      <c r="AG230" s="21" t="e">
        <f>('Ratios Calculated fix'!AG230-'Ratios Calculated fix'!AG$428)/('Ratios Calculated fix'!AG$429-'Ratios Calculated fix'!AG$428)</f>
        <v>#DIV/0!</v>
      </c>
      <c r="AH230" s="21" t="e">
        <f>('Ratios Calculated fix'!AH230-'Ratios Calculated fix'!AH$428)/('Ratios Calculated fix'!AH$429-'Ratios Calculated fix'!AH$428)</f>
        <v>#DIV/0!</v>
      </c>
      <c r="AI230" s="21">
        <f>('Ratios Calculated fix'!AI230-'Ratios Calculated fix'!AI$428)/('Ratios Calculated fix'!AI$429-'Ratios Calculated fix'!AI$428)</f>
        <v>0.98538867360593074</v>
      </c>
      <c r="AJ230" s="21">
        <f>('Ratios Calculated fix'!AJ230-'Ratios Calculated fix'!AJ$428)/('Ratios Calculated fix'!AJ$429-'Ratios Calculated fix'!AJ$428)</f>
        <v>0.12216659444087379</v>
      </c>
      <c r="AK230" s="21" t="e">
        <f>('Ratios Calculated fix'!AK230-'Ratios Calculated fix'!AK$428)/('Ratios Calculated fix'!AK$429-'Ratios Calculated fix'!AK$428)</f>
        <v>#DIV/0!</v>
      </c>
      <c r="AL230" s="21" t="e">
        <f>('Ratios Calculated fix'!AL230-'Ratios Calculated fix'!AL$428)/('Ratios Calculated fix'!AL$429-'Ratios Calculated fix'!AL$428)</f>
        <v>#DIV/0!</v>
      </c>
      <c r="AM230" s="21">
        <f>('Ratios Calculated fix'!AM230-'Ratios Calculated fix'!AM$428)/('Ratios Calculated fix'!AM$429-'Ratios Calculated fix'!AM$428)</f>
        <v>0.3947412834488136</v>
      </c>
      <c r="AN230" s="21">
        <f>('Ratios Calculated fix'!AN230-'Ratios Calculated fix'!AN$428)/('Ratios Calculated fix'!AN$429-'Ratios Calculated fix'!AN$428)</f>
        <v>0.33663030408347777</v>
      </c>
      <c r="AO230" s="21">
        <f>('Ratios Calculated fix'!AO230-'Ratios Calculated fix'!AO$428)/('Ratios Calculated fix'!AO$429-'Ratios Calculated fix'!AO$428)</f>
        <v>0.26981813535379279</v>
      </c>
      <c r="AP230" s="21">
        <f>('Ratios Calculated fix'!AP230-'Ratios Calculated fix'!AP$428)/('Ratios Calculated fix'!AP$429-'Ratios Calculated fix'!AP$428)</f>
        <v>0.54935716723110484</v>
      </c>
      <c r="AQ230" s="21">
        <f>('Ratios Calculated fix'!AQ230-'Ratios Calculated fix'!AQ$428)/('Ratios Calculated fix'!AQ$429-'Ratios Calculated fix'!AQ$428)</f>
        <v>0.6930171086219381</v>
      </c>
      <c r="AR230" s="21">
        <f>('Ratios Calculated fix'!AR230-'Ratios Calculated fix'!AR$428)/('Ratios Calculated fix'!AR$429-'Ratios Calculated fix'!AR$428)</f>
        <v>0.30990308268430133</v>
      </c>
      <c r="AS230" s="21">
        <f>('Ratios Calculated fix'!AS230-'Ratios Calculated fix'!AS$428)/('Ratios Calculated fix'!AS$429-'Ratios Calculated fix'!AS$428)</f>
        <v>0.57947045675092401</v>
      </c>
      <c r="AT230" s="21">
        <f>('Ratios Calculated fix'!AT230-'Ratios Calculated fix'!AT$428)/('Ratios Calculated fix'!AT$429-'Ratios Calculated fix'!AT$428)</f>
        <v>0.57552863292495515</v>
      </c>
      <c r="AU230" s="21">
        <f>('Ratios Calculated fix'!AU230-'Ratios Calculated fix'!AU$428)/('Ratios Calculated fix'!AU$429-'Ratios Calculated fix'!AU$428)</f>
        <v>0.64523304195511699</v>
      </c>
      <c r="AV230" s="21" t="e">
        <f>('Ratios Calculated fix'!AV230-'Ratios Calculated fix'!AV$428)/('Ratios Calculated fix'!AV$429-'Ratios Calculated fix'!AV$428)</f>
        <v>#DIV/0!</v>
      </c>
      <c r="AW230" s="21" t="e">
        <f>('Ratios Calculated fix'!AW230-'Ratios Calculated fix'!AW$428)/('Ratios Calculated fix'!AW$429-'Ratios Calculated fix'!AW$428)</f>
        <v>#DIV/0!</v>
      </c>
      <c r="AX230" s="21" t="e">
        <f>('Ratios Calculated fix'!AX230-'Ratios Calculated fix'!AX$428)/('Ratios Calculated fix'!AX$429-'Ratios Calculated fix'!AX$428)</f>
        <v>#DIV/0!</v>
      </c>
      <c r="AY230" s="21">
        <f>('Ratios Calculated fix'!AY230-'Ratios Calculated fix'!AY$428)/('Ratios Calculated fix'!AY$429-'Ratios Calculated fix'!AY$428)</f>
        <v>0.23882403818755141</v>
      </c>
      <c r="AZ230" s="21">
        <f>('Ratios Calculated fix'!AZ230-'Ratios Calculated fix'!AZ$428)/('Ratios Calculated fix'!AZ$429-'Ratios Calculated fix'!AZ$428)</f>
        <v>0.76014582326971913</v>
      </c>
      <c r="BA230" s="21">
        <f>('Ratios Calculated fix'!BA230-'Ratios Calculated fix'!BA$428)/('Ratios Calculated fix'!BA$429-'Ratios Calculated fix'!BA$428)</f>
        <v>0.74386530164878173</v>
      </c>
      <c r="BB230" s="21" t="e">
        <f>('Ratios Calculated fix'!BB230-'Ratios Calculated fix'!BB$428)/('Ratios Calculated fix'!BB$429-'Ratios Calculated fix'!BB$428)</f>
        <v>#DIV/0!</v>
      </c>
      <c r="BC230" s="21">
        <f>('Ratios Calculated fix'!BC230-'Ratios Calculated fix'!BC$428)/('Ratios Calculated fix'!BC$429-'Ratios Calculated fix'!BC$428)</f>
        <v>0.40328928572830081</v>
      </c>
    </row>
    <row r="231" spans="1:55" x14ac:dyDescent="0.2">
      <c r="A231" s="3" t="s">
        <v>721</v>
      </c>
      <c r="B231" s="3" t="s">
        <v>722</v>
      </c>
      <c r="C231" s="3" t="s">
        <v>138</v>
      </c>
      <c r="D231" s="3">
        <v>88392</v>
      </c>
      <c r="E231" s="3" t="s">
        <v>16</v>
      </c>
      <c r="F231" s="3">
        <v>2019</v>
      </c>
      <c r="G231" s="3" t="s">
        <v>17</v>
      </c>
      <c r="H231" s="4">
        <v>43830</v>
      </c>
      <c r="I231" s="4">
        <v>43873</v>
      </c>
      <c r="J231" s="4">
        <v>43873</v>
      </c>
      <c r="K231" s="5">
        <v>2268000000</v>
      </c>
      <c r="L231" s="5">
        <v>2268000000</v>
      </c>
      <c r="M231" s="3" t="s">
        <v>723</v>
      </c>
      <c r="N231" s="20">
        <f>('Ratios Calculated fix'!N231-'Ratios Calculated fix'!N$428)/('Ratios Calculated fix'!N$429-'Ratios Calculated fix'!N$428)</f>
        <v>1.3277998976314133E-2</v>
      </c>
      <c r="O231" s="21">
        <f>('Ratios Calculated fix'!O231-'Ratios Calculated fix'!O$428)/('Ratios Calculated fix'!O$429-'Ratios Calculated fix'!O$428)</f>
        <v>1.1101053734615365E-2</v>
      </c>
      <c r="P231" s="21">
        <f>('Ratios Calculated fix'!P231-'Ratios Calculated fix'!P$428)/('Ratios Calculated fix'!P$429-'Ratios Calculated fix'!P$428)</f>
        <v>3.8501923453526342E-3</v>
      </c>
      <c r="Q231" s="21">
        <f>('Ratios Calculated fix'!Q231-'Ratios Calculated fix'!Q$428)/('Ratios Calculated fix'!Q$429-'Ratios Calculated fix'!Q$428)</f>
        <v>0.26169825362105248</v>
      </c>
      <c r="R231" s="21">
        <f>('Ratios Calculated fix'!R231-'Ratios Calculated fix'!R$428)/('Ratios Calculated fix'!R$429-'Ratios Calculated fix'!R$428)</f>
        <v>0.12355731430393956</v>
      </c>
      <c r="S231" s="21">
        <f>('Ratios Calculated fix'!S231-'Ratios Calculated fix'!S$428)/('Ratios Calculated fix'!S$429-'Ratios Calculated fix'!S$428)</f>
        <v>5.1888533710536797E-2</v>
      </c>
      <c r="T231" s="21">
        <f>('Ratios Calculated fix'!T231-'Ratios Calculated fix'!T$428)/('Ratios Calculated fix'!T$429-'Ratios Calculated fix'!T$428)</f>
        <v>0.11524752214716473</v>
      </c>
      <c r="U231" s="21">
        <f>('Ratios Calculated fix'!U231-'Ratios Calculated fix'!U$428)/('Ratios Calculated fix'!U$429-'Ratios Calculated fix'!U$428)</f>
        <v>0.6544157040603118</v>
      </c>
      <c r="V231" s="21">
        <f>('Ratios Calculated fix'!V231-'Ratios Calculated fix'!V$428)/('Ratios Calculated fix'!V$429-'Ratios Calculated fix'!V$428)</f>
        <v>0.49877191264524012</v>
      </c>
      <c r="W231" s="21">
        <f>('Ratios Calculated fix'!W231-'Ratios Calculated fix'!W$428)/('Ratios Calculated fix'!W$429-'Ratios Calculated fix'!W$428)</f>
        <v>0.63564188486310413</v>
      </c>
      <c r="X231" s="21">
        <f>('Ratios Calculated fix'!X231-'Ratios Calculated fix'!X$428)/('Ratios Calculated fix'!X$429-'Ratios Calculated fix'!X$428)</f>
        <v>2.365968146611944E-2</v>
      </c>
      <c r="Y231" s="21">
        <f>('Ratios Calculated fix'!Y231-'Ratios Calculated fix'!Y$428)/('Ratios Calculated fix'!Y$429-'Ratios Calculated fix'!Y$428)</f>
        <v>0.48904959398134568</v>
      </c>
      <c r="Z231" s="21">
        <f>('Ratios Calculated fix'!Z231-'Ratios Calculated fix'!Z$428)/('Ratios Calculated fix'!Z$429-'Ratios Calculated fix'!Z$428)</f>
        <v>0.97634031853388048</v>
      </c>
      <c r="AA231" s="21">
        <f>('Ratios Calculated fix'!AA231-'Ratios Calculated fix'!AA$428)/('Ratios Calculated fix'!AA$429-'Ratios Calculated fix'!AA$428)</f>
        <v>0.45501931160805892</v>
      </c>
      <c r="AB231" s="21">
        <f>('Ratios Calculated fix'!AB231-'Ratios Calculated fix'!AB$428)/('Ratios Calculated fix'!AB$429-'Ratios Calculated fix'!AB$428)</f>
        <v>0.88969316416090061</v>
      </c>
      <c r="AC231" s="21">
        <f>('Ratios Calculated fix'!AC231-'Ratios Calculated fix'!AC$428)/('Ratios Calculated fix'!AC$429-'Ratios Calculated fix'!AC$428)</f>
        <v>0.67326341252113842</v>
      </c>
      <c r="AD231" s="21">
        <f>('Ratios Calculated fix'!AD231-'Ratios Calculated fix'!AD$428)/('Ratios Calculated fix'!AD$429-'Ratios Calculated fix'!AD$428)</f>
        <v>0.63347107575771844</v>
      </c>
      <c r="AE231" s="21">
        <f>('Ratios Calculated fix'!AE231-'Ratios Calculated fix'!AE$428)/('Ratios Calculated fix'!AE$429-'Ratios Calculated fix'!AE$428)</f>
        <v>0.57438387611148445</v>
      </c>
      <c r="AF231" s="21">
        <f>('Ratios Calculated fix'!AF231-'Ratios Calculated fix'!AF$428)/('Ratios Calculated fix'!AF$429-'Ratios Calculated fix'!AF$428)</f>
        <v>0.36521896062890497</v>
      </c>
      <c r="AG231" s="21" t="e">
        <f>('Ratios Calculated fix'!AG231-'Ratios Calculated fix'!AG$428)/('Ratios Calculated fix'!AG$429-'Ratios Calculated fix'!AG$428)</f>
        <v>#DIV/0!</v>
      </c>
      <c r="AH231" s="21" t="e">
        <f>('Ratios Calculated fix'!AH231-'Ratios Calculated fix'!AH$428)/('Ratios Calculated fix'!AH$429-'Ratios Calculated fix'!AH$428)</f>
        <v>#DIV/0!</v>
      </c>
      <c r="AI231" s="21">
        <f>('Ratios Calculated fix'!AI231-'Ratios Calculated fix'!AI$428)/('Ratios Calculated fix'!AI$429-'Ratios Calculated fix'!AI$428)</f>
        <v>0.9860123180234156</v>
      </c>
      <c r="AJ231" s="21">
        <f>('Ratios Calculated fix'!AJ231-'Ratios Calculated fix'!AJ$428)/('Ratios Calculated fix'!AJ$429-'Ratios Calculated fix'!AJ$428)</f>
        <v>0.15827900953072177</v>
      </c>
      <c r="AK231" s="21" t="e">
        <f>('Ratios Calculated fix'!AK231-'Ratios Calculated fix'!AK$428)/('Ratios Calculated fix'!AK$429-'Ratios Calculated fix'!AK$428)</f>
        <v>#DIV/0!</v>
      </c>
      <c r="AL231" s="21" t="e">
        <f>('Ratios Calculated fix'!AL231-'Ratios Calculated fix'!AL$428)/('Ratios Calculated fix'!AL$429-'Ratios Calculated fix'!AL$428)</f>
        <v>#DIV/0!</v>
      </c>
      <c r="AM231" s="21">
        <f>('Ratios Calculated fix'!AM231-'Ratios Calculated fix'!AM$428)/('Ratios Calculated fix'!AM$429-'Ratios Calculated fix'!AM$428)</f>
        <v>0.30447449810463872</v>
      </c>
      <c r="AN231" s="21">
        <f>('Ratios Calculated fix'!AN231-'Ratios Calculated fix'!AN$428)/('Ratios Calculated fix'!AN$429-'Ratios Calculated fix'!AN$428)</f>
        <v>0.27121492112986217</v>
      </c>
      <c r="AO231" s="21">
        <f>('Ratios Calculated fix'!AO231-'Ratios Calculated fix'!AO$428)/('Ratios Calculated fix'!AO$429-'Ratios Calculated fix'!AO$428)</f>
        <v>2.9212794870406907E-2</v>
      </c>
      <c r="AP231" s="21">
        <f>('Ratios Calculated fix'!AP231-'Ratios Calculated fix'!AP$428)/('Ratios Calculated fix'!AP$429-'Ratios Calculated fix'!AP$428)</f>
        <v>0.56849362283425886</v>
      </c>
      <c r="AQ231" s="21">
        <f>('Ratios Calculated fix'!AQ231-'Ratios Calculated fix'!AQ$428)/('Ratios Calculated fix'!AQ$429-'Ratios Calculated fix'!AQ$428)</f>
        <v>0.43966952116471253</v>
      </c>
      <c r="AR231" s="21">
        <f>('Ratios Calculated fix'!AR231-'Ratios Calculated fix'!AR$428)/('Ratios Calculated fix'!AR$429-'Ratios Calculated fix'!AR$428)</f>
        <v>0.48338590991977115</v>
      </c>
      <c r="AS231" s="21">
        <f>('Ratios Calculated fix'!AS231-'Ratios Calculated fix'!AS$428)/('Ratios Calculated fix'!AS$429-'Ratios Calculated fix'!AS$428)</f>
        <v>0.58154504859385547</v>
      </c>
      <c r="AT231" s="21">
        <f>('Ratios Calculated fix'!AT231-'Ratios Calculated fix'!AT$428)/('Ratios Calculated fix'!AT$429-'Ratios Calculated fix'!AT$428)</f>
        <v>0.30480816161016688</v>
      </c>
      <c r="AU231" s="21">
        <f>('Ratios Calculated fix'!AU231-'Ratios Calculated fix'!AU$428)/('Ratios Calculated fix'!AU$429-'Ratios Calculated fix'!AU$428)</f>
        <v>0.63017488981194181</v>
      </c>
      <c r="AV231" s="21" t="e">
        <f>('Ratios Calculated fix'!AV231-'Ratios Calculated fix'!AV$428)/('Ratios Calculated fix'!AV$429-'Ratios Calculated fix'!AV$428)</f>
        <v>#DIV/0!</v>
      </c>
      <c r="AW231" s="21" t="e">
        <f>('Ratios Calculated fix'!AW231-'Ratios Calculated fix'!AW$428)/('Ratios Calculated fix'!AW$429-'Ratios Calculated fix'!AW$428)</f>
        <v>#DIV/0!</v>
      </c>
      <c r="AX231" s="21" t="e">
        <f>('Ratios Calculated fix'!AX231-'Ratios Calculated fix'!AX$428)/('Ratios Calculated fix'!AX$429-'Ratios Calculated fix'!AX$428)</f>
        <v>#DIV/0!</v>
      </c>
      <c r="AY231" s="21">
        <f>('Ratios Calculated fix'!AY231-'Ratios Calculated fix'!AY$428)/('Ratios Calculated fix'!AY$429-'Ratios Calculated fix'!AY$428)</f>
        <v>0.30955878675910609</v>
      </c>
      <c r="AZ231" s="21">
        <f>('Ratios Calculated fix'!AZ231-'Ratios Calculated fix'!AZ$428)/('Ratios Calculated fix'!AZ$429-'Ratios Calculated fix'!AZ$428)</f>
        <v>0.80651752017968448</v>
      </c>
      <c r="BA231" s="21">
        <f>('Ratios Calculated fix'!BA231-'Ratios Calculated fix'!BA$428)/('Ratios Calculated fix'!BA$429-'Ratios Calculated fix'!BA$428)</f>
        <v>0.78624814684398503</v>
      </c>
      <c r="BB231" s="21" t="e">
        <f>('Ratios Calculated fix'!BB231-'Ratios Calculated fix'!BB$428)/('Ratios Calculated fix'!BB$429-'Ratios Calculated fix'!BB$428)</f>
        <v>#DIV/0!</v>
      </c>
      <c r="BC231" s="21">
        <f>('Ratios Calculated fix'!BC231-'Ratios Calculated fix'!BC$428)/('Ratios Calculated fix'!BC$429-'Ratios Calculated fix'!BC$428)</f>
        <v>0.18400699106371587</v>
      </c>
    </row>
    <row r="232" spans="1:55" x14ac:dyDescent="0.2">
      <c r="A232" s="3" t="s">
        <v>248</v>
      </c>
      <c r="B232" s="3" t="s">
        <v>249</v>
      </c>
      <c r="C232" s="3" t="s">
        <v>45</v>
      </c>
      <c r="D232" s="3">
        <v>327637</v>
      </c>
      <c r="E232" s="3" t="s">
        <v>16</v>
      </c>
      <c r="F232" s="3">
        <v>2019</v>
      </c>
      <c r="G232" s="3" t="s">
        <v>17</v>
      </c>
      <c r="H232" s="4">
        <v>43890</v>
      </c>
      <c r="I232" s="4">
        <v>43942</v>
      </c>
      <c r="J232" s="4">
        <v>43942</v>
      </c>
      <c r="K232" s="5">
        <v>163393000</v>
      </c>
      <c r="L232" s="5">
        <v>165831000</v>
      </c>
      <c r="M232" s="3" t="s">
        <v>250</v>
      </c>
      <c r="N232" s="20">
        <f>('Ratios Calculated fix'!N232-'Ratios Calculated fix'!N$428)/('Ratios Calculated fix'!N$429-'Ratios Calculated fix'!N$428)</f>
        <v>8.2090106217513684E-2</v>
      </c>
      <c r="O232" s="21">
        <f>('Ratios Calculated fix'!O232-'Ratios Calculated fix'!O$428)/('Ratios Calculated fix'!O$429-'Ratios Calculated fix'!O$428)</f>
        <v>1.7468934045719964E-2</v>
      </c>
      <c r="P232" s="21">
        <f>('Ratios Calculated fix'!P232-'Ratios Calculated fix'!P$428)/('Ratios Calculated fix'!P$429-'Ratios Calculated fix'!P$428)</f>
        <v>3.4186262177427454E-3</v>
      </c>
      <c r="Q232" s="21">
        <f>('Ratios Calculated fix'!Q232-'Ratios Calculated fix'!Q$428)/('Ratios Calculated fix'!Q$429-'Ratios Calculated fix'!Q$428)</f>
        <v>0.27175226022028132</v>
      </c>
      <c r="R232" s="21">
        <f>('Ratios Calculated fix'!R232-'Ratios Calculated fix'!R$428)/('Ratios Calculated fix'!R$429-'Ratios Calculated fix'!R$428)</f>
        <v>0.19904153637647132</v>
      </c>
      <c r="S232" s="21">
        <f>('Ratios Calculated fix'!S232-'Ratios Calculated fix'!S$428)/('Ratios Calculated fix'!S$429-'Ratios Calculated fix'!S$428)</f>
        <v>3.032324306290515E-2</v>
      </c>
      <c r="T232" s="21">
        <f>('Ratios Calculated fix'!T232-'Ratios Calculated fix'!T$428)/('Ratios Calculated fix'!T$429-'Ratios Calculated fix'!T$428)</f>
        <v>0.19549878289917005</v>
      </c>
      <c r="U232" s="21">
        <f>('Ratios Calculated fix'!U232-'Ratios Calculated fix'!U$428)/('Ratios Calculated fix'!U$429-'Ratios Calculated fix'!U$428)</f>
        <v>0.69302706947792259</v>
      </c>
      <c r="V232" s="21">
        <f>('Ratios Calculated fix'!V232-'Ratios Calculated fix'!V$428)/('Ratios Calculated fix'!V$429-'Ratios Calculated fix'!V$428)</f>
        <v>0.50265169820936662</v>
      </c>
      <c r="W232" s="21">
        <f>('Ratios Calculated fix'!W232-'Ratios Calculated fix'!W$428)/('Ratios Calculated fix'!W$429-'Ratios Calculated fix'!W$428)</f>
        <v>0.67588041742239835</v>
      </c>
      <c r="X232" s="21">
        <f>('Ratios Calculated fix'!X232-'Ratios Calculated fix'!X$428)/('Ratios Calculated fix'!X$429-'Ratios Calculated fix'!X$428)</f>
        <v>0.13846663647541604</v>
      </c>
      <c r="Y232" s="21">
        <f>('Ratios Calculated fix'!Y232-'Ratios Calculated fix'!Y$428)/('Ratios Calculated fix'!Y$429-'Ratios Calculated fix'!Y$428)</f>
        <v>0.43526562519929868</v>
      </c>
      <c r="Z232" s="21">
        <f>('Ratios Calculated fix'!Z232-'Ratios Calculated fix'!Z$428)/('Ratios Calculated fix'!Z$429-'Ratios Calculated fix'!Z$428)</f>
        <v>0.86153336352458398</v>
      </c>
      <c r="AA232" s="21">
        <f>('Ratios Calculated fix'!AA232-'Ratios Calculated fix'!AA$428)/('Ratios Calculated fix'!AA$429-'Ratios Calculated fix'!AA$428)</f>
        <v>0</v>
      </c>
      <c r="AB232" s="21">
        <f>('Ratios Calculated fix'!AB232-'Ratios Calculated fix'!AB$428)/('Ratios Calculated fix'!AB$429-'Ratios Calculated fix'!AB$428)</f>
        <v>0.82868900425318659</v>
      </c>
      <c r="AC232" s="21">
        <f>('Ratios Calculated fix'!AC232-'Ratios Calculated fix'!AC$428)/('Ratios Calculated fix'!AC$429-'Ratios Calculated fix'!AC$428)</f>
        <v>0.10959871218167122</v>
      </c>
      <c r="AD232" s="21">
        <f>('Ratios Calculated fix'!AD232-'Ratios Calculated fix'!AD$428)/('Ratios Calculated fix'!AD$429-'Ratios Calculated fix'!AD$428)</f>
        <v>0.33654603711375741</v>
      </c>
      <c r="AE232" s="21">
        <f>('Ratios Calculated fix'!AE232-'Ratios Calculated fix'!AE$428)/('Ratios Calculated fix'!AE$429-'Ratios Calculated fix'!AE$428)</f>
        <v>0.38264557589883796</v>
      </c>
      <c r="AF232" s="21">
        <f>('Ratios Calculated fix'!AF232-'Ratios Calculated fix'!AF$428)/('Ratios Calculated fix'!AF$429-'Ratios Calculated fix'!AF$428)</f>
        <v>0.376397283077543</v>
      </c>
      <c r="AG232" s="21" t="e">
        <f>('Ratios Calculated fix'!AG232-'Ratios Calculated fix'!AG$428)/('Ratios Calculated fix'!AG$429-'Ratios Calculated fix'!AG$428)</f>
        <v>#DIV/0!</v>
      </c>
      <c r="AH232" s="21" t="e">
        <f>('Ratios Calculated fix'!AH232-'Ratios Calculated fix'!AH$428)/('Ratios Calculated fix'!AH$429-'Ratios Calculated fix'!AH$428)</f>
        <v>#DIV/0!</v>
      </c>
      <c r="AI232" s="21">
        <f>('Ratios Calculated fix'!AI232-'Ratios Calculated fix'!AI$428)/('Ratios Calculated fix'!AI$429-'Ratios Calculated fix'!AI$428)</f>
        <v>0.97956578814540063</v>
      </c>
      <c r="AJ232" s="21">
        <f>('Ratios Calculated fix'!AJ232-'Ratios Calculated fix'!AJ$428)/('Ratios Calculated fix'!AJ$429-'Ratios Calculated fix'!AJ$428)</f>
        <v>3.8141760628796609E-2</v>
      </c>
      <c r="AK232" s="21" t="e">
        <f>('Ratios Calculated fix'!AK232-'Ratios Calculated fix'!AK$428)/('Ratios Calculated fix'!AK$429-'Ratios Calculated fix'!AK$428)</f>
        <v>#DIV/0!</v>
      </c>
      <c r="AL232" s="21" t="e">
        <f>('Ratios Calculated fix'!AL232-'Ratios Calculated fix'!AL$428)/('Ratios Calculated fix'!AL$429-'Ratios Calculated fix'!AL$428)</f>
        <v>#DIV/0!</v>
      </c>
      <c r="AM232" s="21">
        <f>('Ratios Calculated fix'!AM232-'Ratios Calculated fix'!AM$428)/('Ratios Calculated fix'!AM$429-'Ratios Calculated fix'!AM$428)</f>
        <v>0.31144745821764147</v>
      </c>
      <c r="AN232" s="21">
        <f>('Ratios Calculated fix'!AN232-'Ratios Calculated fix'!AN$428)/('Ratios Calculated fix'!AN$429-'Ratios Calculated fix'!AN$428)</f>
        <v>0.28658163400841391</v>
      </c>
      <c r="AO232" s="21">
        <f>('Ratios Calculated fix'!AO232-'Ratios Calculated fix'!AO$428)/('Ratios Calculated fix'!AO$429-'Ratios Calculated fix'!AO$428)</f>
        <v>0.21709976671523595</v>
      </c>
      <c r="AP232" s="21">
        <f>('Ratios Calculated fix'!AP232-'Ratios Calculated fix'!AP$428)/('Ratios Calculated fix'!AP$429-'Ratios Calculated fix'!AP$428)</f>
        <v>0.57876490052039409</v>
      </c>
      <c r="AQ232" s="21">
        <f>('Ratios Calculated fix'!AQ232-'Ratios Calculated fix'!AQ$428)/('Ratios Calculated fix'!AQ$429-'Ratios Calculated fix'!AQ$428)</f>
        <v>0.50323377368689348</v>
      </c>
      <c r="AR232" s="21">
        <f>('Ratios Calculated fix'!AR232-'Ratios Calculated fix'!AR$428)/('Ratios Calculated fix'!AR$429-'Ratios Calculated fix'!AR$428)</f>
        <v>0.1464983661337157</v>
      </c>
      <c r="AS232" s="21">
        <f>('Ratios Calculated fix'!AS232-'Ratios Calculated fix'!AS$428)/('Ratios Calculated fix'!AS$429-'Ratios Calculated fix'!AS$428)</f>
        <v>0.612196824395704</v>
      </c>
      <c r="AT232" s="21">
        <f>('Ratios Calculated fix'!AT232-'Ratios Calculated fix'!AT$428)/('Ratios Calculated fix'!AT$429-'Ratios Calculated fix'!AT$428)</f>
        <v>0.17897245817627855</v>
      </c>
      <c r="AU232" s="21">
        <f>('Ratios Calculated fix'!AU232-'Ratios Calculated fix'!AU$428)/('Ratios Calculated fix'!AU$429-'Ratios Calculated fix'!AU$428)</f>
        <v>0.57956881922251402</v>
      </c>
      <c r="AV232" s="21" t="e">
        <f>('Ratios Calculated fix'!AV232-'Ratios Calculated fix'!AV$428)/('Ratios Calculated fix'!AV$429-'Ratios Calculated fix'!AV$428)</f>
        <v>#DIV/0!</v>
      </c>
      <c r="AW232" s="21" t="e">
        <f>('Ratios Calculated fix'!AW232-'Ratios Calculated fix'!AW$428)/('Ratios Calculated fix'!AW$429-'Ratios Calculated fix'!AW$428)</f>
        <v>#DIV/0!</v>
      </c>
      <c r="AX232" s="21" t="e">
        <f>('Ratios Calculated fix'!AX232-'Ratios Calculated fix'!AX$428)/('Ratios Calculated fix'!AX$429-'Ratios Calculated fix'!AX$428)</f>
        <v>#DIV/0!</v>
      </c>
      <c r="AY232" s="21">
        <f>('Ratios Calculated fix'!AY232-'Ratios Calculated fix'!AY$428)/('Ratios Calculated fix'!AY$429-'Ratios Calculated fix'!AY$428)</f>
        <v>0.51838439445523443</v>
      </c>
      <c r="AZ232" s="21">
        <f>('Ratios Calculated fix'!AZ232-'Ratios Calculated fix'!AZ$428)/('Ratios Calculated fix'!AZ$429-'Ratios Calculated fix'!AZ$428)</f>
        <v>0.9386653530895801</v>
      </c>
      <c r="BA232" s="21">
        <f>('Ratios Calculated fix'!BA232-'Ratios Calculated fix'!BA$428)/('Ratios Calculated fix'!BA$429-'Ratios Calculated fix'!BA$428)</f>
        <v>0.7423774902681628</v>
      </c>
      <c r="BB232" s="21" t="e">
        <f>('Ratios Calculated fix'!BB232-'Ratios Calculated fix'!BB$428)/('Ratios Calculated fix'!BB$429-'Ratios Calculated fix'!BB$428)</f>
        <v>#DIV/0!</v>
      </c>
      <c r="BC232" s="21">
        <f>('Ratios Calculated fix'!BC232-'Ratios Calculated fix'!BC$428)/('Ratios Calculated fix'!BC$429-'Ratios Calculated fix'!BC$428)</f>
        <v>0.1804515017132676</v>
      </c>
    </row>
    <row r="233" spans="1:55" x14ac:dyDescent="0.2">
      <c r="A233" s="3" t="s">
        <v>310</v>
      </c>
      <c r="B233" s="3" t="s">
        <v>311</v>
      </c>
      <c r="C233" s="3" t="s">
        <v>91</v>
      </c>
      <c r="D233" s="3">
        <v>82117</v>
      </c>
      <c r="E233" s="3" t="s">
        <v>16</v>
      </c>
      <c r="F233" s="3">
        <v>2019</v>
      </c>
      <c r="G233" s="3" t="s">
        <v>17</v>
      </c>
      <c r="H233" s="4">
        <v>43830</v>
      </c>
      <c r="I233" s="4">
        <v>43885</v>
      </c>
      <c r="J233" s="4">
        <v>43885</v>
      </c>
      <c r="K233" s="5">
        <v>4284000000</v>
      </c>
      <c r="L233" s="5">
        <v>4324000000</v>
      </c>
      <c r="M233" s="3" t="s">
        <v>312</v>
      </c>
      <c r="N233" s="20">
        <f>('Ratios Calculated fix'!N233-'Ratios Calculated fix'!N$428)/('Ratios Calculated fix'!N$429-'Ratios Calculated fix'!N$428)</f>
        <v>4.1986027083806471E-2</v>
      </c>
      <c r="O233" s="21">
        <f>('Ratios Calculated fix'!O233-'Ratios Calculated fix'!O$428)/('Ratios Calculated fix'!O$429-'Ratios Calculated fix'!O$428)</f>
        <v>3.8887667461879091E-2</v>
      </c>
      <c r="P233" s="21">
        <f>('Ratios Calculated fix'!P233-'Ratios Calculated fix'!P$428)/('Ratios Calculated fix'!P$429-'Ratios Calculated fix'!P$428)</f>
        <v>6.8534566167247818E-2</v>
      </c>
      <c r="Q233" s="21">
        <f>('Ratios Calculated fix'!Q233-'Ratios Calculated fix'!Q$428)/('Ratios Calculated fix'!Q$429-'Ratios Calculated fix'!Q$428)</f>
        <v>0.26962166336276239</v>
      </c>
      <c r="R233" s="21">
        <f>('Ratios Calculated fix'!R233-'Ratios Calculated fix'!R$428)/('Ratios Calculated fix'!R$429-'Ratios Calculated fix'!R$428)</f>
        <v>0.143937474000258</v>
      </c>
      <c r="S233" s="21">
        <f>('Ratios Calculated fix'!S233-'Ratios Calculated fix'!S$428)/('Ratios Calculated fix'!S$429-'Ratios Calculated fix'!S$428)</f>
        <v>0.27234231477034132</v>
      </c>
      <c r="T233" s="21">
        <f>('Ratios Calculated fix'!T233-'Ratios Calculated fix'!T$428)/('Ratios Calculated fix'!T$429-'Ratios Calculated fix'!T$428)</f>
        <v>9.5097737765587831E-2</v>
      </c>
      <c r="U233" s="21">
        <f>('Ratios Calculated fix'!U233-'Ratios Calculated fix'!U$428)/('Ratios Calculated fix'!U$429-'Ratios Calculated fix'!U$428)</f>
        <v>0.67386959660503976</v>
      </c>
      <c r="V233" s="21">
        <f>('Ratios Calculated fix'!V233-'Ratios Calculated fix'!V$428)/('Ratios Calculated fix'!V$429-'Ratios Calculated fix'!V$428)</f>
        <v>0.60186845537888189</v>
      </c>
      <c r="W233" s="21">
        <f>('Ratios Calculated fix'!W233-'Ratios Calculated fix'!W$428)/('Ratios Calculated fix'!W$429-'Ratios Calculated fix'!W$428)</f>
        <v>0.64508881451891642</v>
      </c>
      <c r="X233" s="21">
        <f>('Ratios Calculated fix'!X233-'Ratios Calculated fix'!X$428)/('Ratios Calculated fix'!X$429-'Ratios Calculated fix'!X$428)</f>
        <v>0.33482212526778682</v>
      </c>
      <c r="Y233" s="21">
        <f>('Ratios Calculated fix'!Y233-'Ratios Calculated fix'!Y$428)/('Ratios Calculated fix'!Y$429-'Ratios Calculated fix'!Y$428)</f>
        <v>0.44416167187749994</v>
      </c>
      <c r="Z233" s="21">
        <f>('Ratios Calculated fix'!Z233-'Ratios Calculated fix'!Z$428)/('Ratios Calculated fix'!Z$429-'Ratios Calculated fix'!Z$428)</f>
        <v>0.66517787473221313</v>
      </c>
      <c r="AA233" s="21">
        <f>('Ratios Calculated fix'!AA233-'Ratios Calculated fix'!AA$428)/('Ratios Calculated fix'!AA$429-'Ratios Calculated fix'!AA$428)</f>
        <v>0.1736021752848991</v>
      </c>
      <c r="AB233" s="21">
        <f>('Ratios Calculated fix'!AB233-'Ratios Calculated fix'!AB$428)/('Ratios Calculated fix'!AB$429-'Ratios Calculated fix'!AB$428)</f>
        <v>0.83497111209717634</v>
      </c>
      <c r="AC233" s="21">
        <f>('Ratios Calculated fix'!AC233-'Ratios Calculated fix'!AC$428)/('Ratios Calculated fix'!AC$429-'Ratios Calculated fix'!AC$428)</f>
        <v>0.61418989655221345</v>
      </c>
      <c r="AD233" s="21">
        <f>('Ratios Calculated fix'!AD233-'Ratios Calculated fix'!AD$428)/('Ratios Calculated fix'!AD$429-'Ratios Calculated fix'!AD$428)</f>
        <v>0.46893794991184795</v>
      </c>
      <c r="AE233" s="21">
        <f>('Ratios Calculated fix'!AE233-'Ratios Calculated fix'!AE$428)/('Ratios Calculated fix'!AE$429-'Ratios Calculated fix'!AE$428)</f>
        <v>0.53317232151566585</v>
      </c>
      <c r="AF233" s="21">
        <f>('Ratios Calculated fix'!AF233-'Ratios Calculated fix'!AF$428)/('Ratios Calculated fix'!AF$429-'Ratios Calculated fix'!AF$428)</f>
        <v>0.37532051656296167</v>
      </c>
      <c r="AG233" s="21" t="e">
        <f>('Ratios Calculated fix'!AG233-'Ratios Calculated fix'!AG$428)/('Ratios Calculated fix'!AG$429-'Ratios Calculated fix'!AG$428)</f>
        <v>#DIV/0!</v>
      </c>
      <c r="AH233" s="21" t="e">
        <f>('Ratios Calculated fix'!AH233-'Ratios Calculated fix'!AH$428)/('Ratios Calculated fix'!AH$429-'Ratios Calculated fix'!AH$428)</f>
        <v>#DIV/0!</v>
      </c>
      <c r="AI233" s="21">
        <f>('Ratios Calculated fix'!AI233-'Ratios Calculated fix'!AI$428)/('Ratios Calculated fix'!AI$429-'Ratios Calculated fix'!AI$428)</f>
        <v>0.98507412013720419</v>
      </c>
      <c r="AJ233" s="21">
        <f>('Ratios Calculated fix'!AJ233-'Ratios Calculated fix'!AJ$428)/('Ratios Calculated fix'!AJ$429-'Ratios Calculated fix'!AJ$428)</f>
        <v>8.6291176065180303E-2</v>
      </c>
      <c r="AK233" s="21" t="e">
        <f>('Ratios Calculated fix'!AK233-'Ratios Calculated fix'!AK$428)/('Ratios Calculated fix'!AK$429-'Ratios Calculated fix'!AK$428)</f>
        <v>#DIV/0!</v>
      </c>
      <c r="AL233" s="21" t="e">
        <f>('Ratios Calculated fix'!AL233-'Ratios Calculated fix'!AL$428)/('Ratios Calculated fix'!AL$429-'Ratios Calculated fix'!AL$428)</f>
        <v>#DIV/0!</v>
      </c>
      <c r="AM233" s="21">
        <f>('Ratios Calculated fix'!AM233-'Ratios Calculated fix'!AM$428)/('Ratios Calculated fix'!AM$429-'Ratios Calculated fix'!AM$428)</f>
        <v>0.30674673093547278</v>
      </c>
      <c r="AN233" s="21">
        <f>('Ratios Calculated fix'!AN233-'Ratios Calculated fix'!AN$428)/('Ratios Calculated fix'!AN$429-'Ratios Calculated fix'!AN$428)</f>
        <v>0.27596771707808859</v>
      </c>
      <c r="AO233" s="21">
        <f>('Ratios Calculated fix'!AO233-'Ratios Calculated fix'!AO$428)/('Ratios Calculated fix'!AO$429-'Ratios Calculated fix'!AO$428)</f>
        <v>8.2731694418828897E-2</v>
      </c>
      <c r="AP233" s="21">
        <f>('Ratios Calculated fix'!AP233-'Ratios Calculated fix'!AP$428)/('Ratios Calculated fix'!AP$429-'Ratios Calculated fix'!AP$428)</f>
        <v>0.5745979528858991</v>
      </c>
      <c r="AQ233" s="21">
        <f>('Ratios Calculated fix'!AQ233-'Ratios Calculated fix'!AQ$428)/('Ratios Calculated fix'!AQ$429-'Ratios Calculated fix'!AQ$428)</f>
        <v>0.46307207302870673</v>
      </c>
      <c r="AR233" s="21">
        <f>('Ratios Calculated fix'!AR233-'Ratios Calculated fix'!AR$428)/('Ratios Calculated fix'!AR$429-'Ratios Calculated fix'!AR$428)</f>
        <v>0.34664662779545813</v>
      </c>
      <c r="AS233" s="21">
        <f>('Ratios Calculated fix'!AS233-'Ratios Calculated fix'!AS$428)/('Ratios Calculated fix'!AS$429-'Ratios Calculated fix'!AS$428)</f>
        <v>0.56346813470659451</v>
      </c>
      <c r="AT233" s="21">
        <f>('Ratios Calculated fix'!AT233-'Ratios Calculated fix'!AT$428)/('Ratios Calculated fix'!AT$429-'Ratios Calculated fix'!AT$428)</f>
        <v>0.34764941296634966</v>
      </c>
      <c r="AU233" s="21">
        <f>('Ratios Calculated fix'!AU233-'Ratios Calculated fix'!AU$428)/('Ratios Calculated fix'!AU$429-'Ratios Calculated fix'!AU$428)</f>
        <v>0.62790112271437348</v>
      </c>
      <c r="AV233" s="21" t="e">
        <f>('Ratios Calculated fix'!AV233-'Ratios Calculated fix'!AV$428)/('Ratios Calculated fix'!AV$429-'Ratios Calculated fix'!AV$428)</f>
        <v>#DIV/0!</v>
      </c>
      <c r="AW233" s="21" t="e">
        <f>('Ratios Calculated fix'!AW233-'Ratios Calculated fix'!AW$428)/('Ratios Calculated fix'!AW$429-'Ratios Calculated fix'!AW$428)</f>
        <v>#DIV/0!</v>
      </c>
      <c r="AX233" s="21" t="e">
        <f>('Ratios Calculated fix'!AX233-'Ratios Calculated fix'!AX$428)/('Ratios Calculated fix'!AX$429-'Ratios Calculated fix'!AX$428)</f>
        <v>#DIV/0!</v>
      </c>
      <c r="AY233" s="21">
        <f>('Ratios Calculated fix'!AY233-'Ratios Calculated fix'!AY$428)/('Ratios Calculated fix'!AY$429-'Ratios Calculated fix'!AY$428)</f>
        <v>0.30978078560780975</v>
      </c>
      <c r="AZ233" s="21">
        <f>('Ratios Calculated fix'!AZ233-'Ratios Calculated fix'!AZ$428)/('Ratios Calculated fix'!AZ$429-'Ratios Calculated fix'!AZ$428)</f>
        <v>0.77697484120092641</v>
      </c>
      <c r="BA233" s="21">
        <f>('Ratios Calculated fix'!BA233-'Ratios Calculated fix'!BA$428)/('Ratios Calculated fix'!BA$429-'Ratios Calculated fix'!BA$428)</f>
        <v>0.74657817814334526</v>
      </c>
      <c r="BB233" s="21" t="e">
        <f>('Ratios Calculated fix'!BB233-'Ratios Calculated fix'!BB$428)/('Ratios Calculated fix'!BB$429-'Ratios Calculated fix'!BB$428)</f>
        <v>#DIV/0!</v>
      </c>
      <c r="BC233" s="21">
        <f>('Ratios Calculated fix'!BC233-'Ratios Calculated fix'!BC$428)/('Ratios Calculated fix'!BC$429-'Ratios Calculated fix'!BC$428)</f>
        <v>0.23765953451279295</v>
      </c>
    </row>
    <row r="234" spans="1:55" x14ac:dyDescent="0.2">
      <c r="A234" s="3" t="s">
        <v>733</v>
      </c>
      <c r="B234" s="3" t="s">
        <v>734</v>
      </c>
      <c r="C234" s="3" t="s">
        <v>91</v>
      </c>
      <c r="D234" s="3">
        <v>258154</v>
      </c>
      <c r="E234" s="3" t="s">
        <v>16</v>
      </c>
      <c r="F234" s="3">
        <v>2019</v>
      </c>
      <c r="G234" s="3" t="s">
        <v>17</v>
      </c>
      <c r="H234" s="4">
        <v>43890</v>
      </c>
      <c r="I234" s="4">
        <v>43922</v>
      </c>
      <c r="J234" s="4">
        <v>43922</v>
      </c>
      <c r="K234" s="5">
        <v>796000000</v>
      </c>
      <c r="L234" s="5">
        <v>805000000</v>
      </c>
      <c r="M234" s="3" t="s">
        <v>735</v>
      </c>
      <c r="N234" s="20">
        <f>('Ratios Calculated fix'!N234-'Ratios Calculated fix'!N$428)/('Ratios Calculated fix'!N$429-'Ratios Calculated fix'!N$428)</f>
        <v>2.4188648776959299E-2</v>
      </c>
      <c r="O234" s="21">
        <f>('Ratios Calculated fix'!O234-'Ratios Calculated fix'!O$428)/('Ratios Calculated fix'!O$429-'Ratios Calculated fix'!O$428)</f>
        <v>9.5851651558355819E-3</v>
      </c>
      <c r="P234" s="21">
        <f>('Ratios Calculated fix'!P234-'Ratios Calculated fix'!P$428)/('Ratios Calculated fix'!P$429-'Ratios Calculated fix'!P$428)</f>
        <v>2.2032822485060725E-3</v>
      </c>
      <c r="Q234" s="21">
        <f>('Ratios Calculated fix'!Q234-'Ratios Calculated fix'!Q$428)/('Ratios Calculated fix'!Q$429-'Ratios Calculated fix'!Q$428)</f>
        <v>0.27213500097026433</v>
      </c>
      <c r="R234" s="21">
        <f>('Ratios Calculated fix'!R234-'Ratios Calculated fix'!R$428)/('Ratios Calculated fix'!R$429-'Ratios Calculated fix'!R$428)</f>
        <v>0.11119148840664045</v>
      </c>
      <c r="S234" s="21">
        <f>('Ratios Calculated fix'!S234-'Ratios Calculated fix'!S$428)/('Ratios Calculated fix'!S$429-'Ratios Calculated fix'!S$428)</f>
        <v>0.13882363742939122</v>
      </c>
      <c r="T234" s="21">
        <f>('Ratios Calculated fix'!T234-'Ratios Calculated fix'!T$428)/('Ratios Calculated fix'!T$429-'Ratios Calculated fix'!T$428)</f>
        <v>8.6687592194791732E-2</v>
      </c>
      <c r="U234" s="21">
        <f>('Ratios Calculated fix'!U234-'Ratios Calculated fix'!U$428)/('Ratios Calculated fix'!U$429-'Ratios Calculated fix'!U$428)</f>
        <v>0.67048066485028623</v>
      </c>
      <c r="V234" s="21">
        <f>('Ratios Calculated fix'!V234-'Ratios Calculated fix'!V$428)/('Ratios Calculated fix'!V$429-'Ratios Calculated fix'!V$428)</f>
        <v>0.55561080400086471</v>
      </c>
      <c r="W234" s="21">
        <f>('Ratios Calculated fix'!W234-'Ratios Calculated fix'!W$428)/('Ratios Calculated fix'!W$429-'Ratios Calculated fix'!W$428)</f>
        <v>0.64647229715441423</v>
      </c>
      <c r="X234" s="21">
        <f>('Ratios Calculated fix'!X234-'Ratios Calculated fix'!X$428)/('Ratios Calculated fix'!X$429-'Ratios Calculated fix'!X$428)</f>
        <v>0.23945224031844031</v>
      </c>
      <c r="Y234" s="21">
        <f>('Ratios Calculated fix'!Y234-'Ratios Calculated fix'!Y$428)/('Ratios Calculated fix'!Y$429-'Ratios Calculated fix'!Y$428)</f>
        <v>0.43741052475590941</v>
      </c>
      <c r="Z234" s="21">
        <f>('Ratios Calculated fix'!Z234-'Ratios Calculated fix'!Z$428)/('Ratios Calculated fix'!Z$429-'Ratios Calculated fix'!Z$428)</f>
        <v>0.76054775968155974</v>
      </c>
      <c r="AA234" s="21">
        <f>('Ratios Calculated fix'!AA234-'Ratios Calculated fix'!AA$428)/('Ratios Calculated fix'!AA$429-'Ratios Calculated fix'!AA$428)</f>
        <v>0.12763452816506937</v>
      </c>
      <c r="AB234" s="21">
        <f>('Ratios Calculated fix'!AB234-'Ratios Calculated fix'!AB$428)/('Ratios Calculated fix'!AB$429-'Ratios Calculated fix'!AB$428)</f>
        <v>0.8277187040303795</v>
      </c>
      <c r="AC234" s="21">
        <f>('Ratios Calculated fix'!AC234-'Ratios Calculated fix'!AC$428)/('Ratios Calculated fix'!AC$429-'Ratios Calculated fix'!AC$428)</f>
        <v>0.1962584079882109</v>
      </c>
      <c r="AD234" s="21">
        <f>('Ratios Calculated fix'!AD234-'Ratios Calculated fix'!AD$428)/('Ratios Calculated fix'!AD$429-'Ratios Calculated fix'!AD$428)</f>
        <v>0.33287598352078918</v>
      </c>
      <c r="AE234" s="21">
        <f>('Ratios Calculated fix'!AE234-'Ratios Calculated fix'!AE$428)/('Ratios Calculated fix'!AE$429-'Ratios Calculated fix'!AE$428)</f>
        <v>0.36091463951531866</v>
      </c>
      <c r="AF234" s="21">
        <f>('Ratios Calculated fix'!AF234-'Ratios Calculated fix'!AF$428)/('Ratios Calculated fix'!AF$429-'Ratios Calculated fix'!AF$428)</f>
        <v>0.36934064762914814</v>
      </c>
      <c r="AG234" s="21" t="e">
        <f>('Ratios Calculated fix'!AG234-'Ratios Calculated fix'!AG$428)/('Ratios Calculated fix'!AG$429-'Ratios Calculated fix'!AG$428)</f>
        <v>#DIV/0!</v>
      </c>
      <c r="AH234" s="21" t="e">
        <f>('Ratios Calculated fix'!AH234-'Ratios Calculated fix'!AH$428)/('Ratios Calculated fix'!AH$429-'Ratios Calculated fix'!AH$428)</f>
        <v>#DIV/0!</v>
      </c>
      <c r="AI234" s="21">
        <f>('Ratios Calculated fix'!AI234-'Ratios Calculated fix'!AI$428)/('Ratios Calculated fix'!AI$429-'Ratios Calculated fix'!AI$428)</f>
        <v>0.98623654574582165</v>
      </c>
      <c r="AJ234" s="21">
        <f>('Ratios Calculated fix'!AJ234-'Ratios Calculated fix'!AJ$428)/('Ratios Calculated fix'!AJ$429-'Ratios Calculated fix'!AJ$428)</f>
        <v>8.3805200401442487E-2</v>
      </c>
      <c r="AK234" s="21" t="e">
        <f>('Ratios Calculated fix'!AK234-'Ratios Calculated fix'!AK$428)/('Ratios Calculated fix'!AK$429-'Ratios Calculated fix'!AK$428)</f>
        <v>#DIV/0!</v>
      </c>
      <c r="AL234" s="21" t="e">
        <f>('Ratios Calculated fix'!AL234-'Ratios Calculated fix'!AL$428)/('Ratios Calculated fix'!AL$429-'Ratios Calculated fix'!AL$428)</f>
        <v>#DIV/0!</v>
      </c>
      <c r="AM234" s="21">
        <f>('Ratios Calculated fix'!AM234-'Ratios Calculated fix'!AM$428)/('Ratios Calculated fix'!AM$429-'Ratios Calculated fix'!AM$428)</f>
        <v>0.31410277644666029</v>
      </c>
      <c r="AN234" s="21">
        <f>('Ratios Calculated fix'!AN234-'Ratios Calculated fix'!AN$428)/('Ratios Calculated fix'!AN$429-'Ratios Calculated fix'!AN$428)</f>
        <v>0.32716955127573144</v>
      </c>
      <c r="AO234" s="21">
        <f>('Ratios Calculated fix'!AO234-'Ratios Calculated fix'!AO$428)/('Ratios Calculated fix'!AO$429-'Ratios Calculated fix'!AO$428)</f>
        <v>0.75777918692130919</v>
      </c>
      <c r="AP234" s="21">
        <f>('Ratios Calculated fix'!AP234-'Ratios Calculated fix'!AP$428)/('Ratios Calculated fix'!AP$429-'Ratios Calculated fix'!AP$428)</f>
        <v>0.54020621215992082</v>
      </c>
      <c r="AQ234" s="21">
        <f>('Ratios Calculated fix'!AQ234-'Ratios Calculated fix'!AQ$428)/('Ratios Calculated fix'!AQ$429-'Ratios Calculated fix'!AQ$428)</f>
        <v>0.52567614693027842</v>
      </c>
      <c r="AR234" s="21">
        <f>('Ratios Calculated fix'!AR234-'Ratios Calculated fix'!AR$428)/('Ratios Calculated fix'!AR$429-'Ratios Calculated fix'!AR$428)</f>
        <v>0.17869003482885135</v>
      </c>
      <c r="AS234" s="21">
        <f>('Ratios Calculated fix'!AS234-'Ratios Calculated fix'!AS$428)/('Ratios Calculated fix'!AS$429-'Ratios Calculated fix'!AS$428)</f>
        <v>0.60599541339406648</v>
      </c>
      <c r="AT234" s="21">
        <f>('Ratios Calculated fix'!AT234-'Ratios Calculated fix'!AT$428)/('Ratios Calculated fix'!AT$429-'Ratios Calculated fix'!AT$428)</f>
        <v>0.37203663514726532</v>
      </c>
      <c r="AU234" s="21">
        <f>('Ratios Calculated fix'!AU234-'Ratios Calculated fix'!AU$428)/('Ratios Calculated fix'!AU$429-'Ratios Calculated fix'!AU$428)</f>
        <v>0.61669058422342804</v>
      </c>
      <c r="AV234" s="21" t="e">
        <f>('Ratios Calculated fix'!AV234-'Ratios Calculated fix'!AV$428)/('Ratios Calculated fix'!AV$429-'Ratios Calculated fix'!AV$428)</f>
        <v>#DIV/0!</v>
      </c>
      <c r="AW234" s="21" t="e">
        <f>('Ratios Calculated fix'!AW234-'Ratios Calculated fix'!AW$428)/('Ratios Calculated fix'!AW$429-'Ratios Calculated fix'!AW$428)</f>
        <v>#DIV/0!</v>
      </c>
      <c r="AX234" s="21" t="e">
        <f>('Ratios Calculated fix'!AX234-'Ratios Calculated fix'!AX$428)/('Ratios Calculated fix'!AX$429-'Ratios Calculated fix'!AX$428)</f>
        <v>#DIV/0!</v>
      </c>
      <c r="AY234" s="21">
        <f>('Ratios Calculated fix'!AY234-'Ratios Calculated fix'!AY$428)/('Ratios Calculated fix'!AY$429-'Ratios Calculated fix'!AY$428)</f>
        <v>0.25951506313033323</v>
      </c>
      <c r="AZ234" s="21">
        <f>('Ratios Calculated fix'!AZ234-'Ratios Calculated fix'!AZ$428)/('Ratios Calculated fix'!AZ$429-'Ratios Calculated fix'!AZ$428)</f>
        <v>0.77446208414806073</v>
      </c>
      <c r="BA234" s="21">
        <f>('Ratios Calculated fix'!BA234-'Ratios Calculated fix'!BA$428)/('Ratios Calculated fix'!BA$429-'Ratios Calculated fix'!BA$428)</f>
        <v>0.74333672383471372</v>
      </c>
      <c r="BB234" s="21" t="e">
        <f>('Ratios Calculated fix'!BB234-'Ratios Calculated fix'!BB$428)/('Ratios Calculated fix'!BB$429-'Ratios Calculated fix'!BB$428)</f>
        <v>#DIV/0!</v>
      </c>
      <c r="BC234" s="21">
        <f>('Ratios Calculated fix'!BC234-'Ratios Calculated fix'!BC$428)/('Ratios Calculated fix'!BC$429-'Ratios Calculated fix'!BC$428)</f>
        <v>0.21410002520957619</v>
      </c>
    </row>
    <row r="235" spans="1:55" x14ac:dyDescent="0.2">
      <c r="A235" s="3" t="s">
        <v>727</v>
      </c>
      <c r="B235" s="3" t="s">
        <v>728</v>
      </c>
      <c r="C235" s="3" t="s">
        <v>45</v>
      </c>
      <c r="D235" s="3">
        <v>186130</v>
      </c>
      <c r="E235" s="3" t="s">
        <v>16</v>
      </c>
      <c r="F235" s="3">
        <v>2019</v>
      </c>
      <c r="G235" s="3" t="s">
        <v>17</v>
      </c>
      <c r="H235" s="4">
        <v>43890</v>
      </c>
      <c r="I235" s="4">
        <v>43908</v>
      </c>
      <c r="J235" s="4">
        <v>43908</v>
      </c>
      <c r="K235" s="5">
        <v>152000000</v>
      </c>
      <c r="L235" s="5">
        <v>154000000</v>
      </c>
      <c r="M235" s="6" t="s">
        <v>729</v>
      </c>
      <c r="N235" s="20">
        <f>('Ratios Calculated fix'!N235-'Ratios Calculated fix'!N$428)/('Ratios Calculated fix'!N$429-'Ratios Calculated fix'!N$428)</f>
        <v>6.3155796716439075E-2</v>
      </c>
      <c r="O235" s="21">
        <f>('Ratios Calculated fix'!O235-'Ratios Calculated fix'!O$428)/('Ratios Calculated fix'!O$429-'Ratios Calculated fix'!O$428)</f>
        <v>2.0754491917853099E-2</v>
      </c>
      <c r="P235" s="21">
        <f>('Ratios Calculated fix'!P235-'Ratios Calculated fix'!P$428)/('Ratios Calculated fix'!P$429-'Ratios Calculated fix'!P$428)</f>
        <v>4.4476976760777831E-2</v>
      </c>
      <c r="Q235" s="21">
        <f>('Ratios Calculated fix'!Q235-'Ratios Calculated fix'!Q$428)/('Ratios Calculated fix'!Q$429-'Ratios Calculated fix'!Q$428)</f>
        <v>0.26238974736773885</v>
      </c>
      <c r="R235" s="21">
        <f>('Ratios Calculated fix'!R235-'Ratios Calculated fix'!R$428)/('Ratios Calculated fix'!R$429-'Ratios Calculated fix'!R$428)</f>
        <v>8.9777379887087311E-2</v>
      </c>
      <c r="S235" s="21">
        <f>('Ratios Calculated fix'!S235-'Ratios Calculated fix'!S$428)/('Ratios Calculated fix'!S$429-'Ratios Calculated fix'!S$428)</f>
        <v>1.3700488478178627E-2</v>
      </c>
      <c r="T235" s="21">
        <f>('Ratios Calculated fix'!T235-'Ratios Calculated fix'!T$428)/('Ratios Calculated fix'!T$429-'Ratios Calculated fix'!T$428)</f>
        <v>8.8175132197539738E-2</v>
      </c>
      <c r="U235" s="21">
        <f>('Ratios Calculated fix'!U235-'Ratios Calculated fix'!U$428)/('Ratios Calculated fix'!U$429-'Ratios Calculated fix'!U$428)</f>
        <v>0.65154330141151839</v>
      </c>
      <c r="V235" s="21">
        <f>('Ratios Calculated fix'!V235-'Ratios Calculated fix'!V$428)/('Ratios Calculated fix'!V$429-'Ratios Calculated fix'!V$428)</f>
        <v>0.49128666806487409</v>
      </c>
      <c r="W235" s="21">
        <f>('Ratios Calculated fix'!W235-'Ratios Calculated fix'!W$428)/('Ratios Calculated fix'!W$429-'Ratios Calculated fix'!W$428)</f>
        <v>0.6334187999545936</v>
      </c>
      <c r="X235" s="21">
        <f>('Ratios Calculated fix'!X235-'Ratios Calculated fix'!X$428)/('Ratios Calculated fix'!X$429-'Ratios Calculated fix'!X$428)</f>
        <v>0.3216471552796149</v>
      </c>
      <c r="Y235" s="21">
        <f>('Ratios Calculated fix'!Y235-'Ratios Calculated fix'!Y$428)/('Ratios Calculated fix'!Y$429-'Ratios Calculated fix'!Y$428)</f>
        <v>0.46046688868360408</v>
      </c>
      <c r="Z235" s="21">
        <f>('Ratios Calculated fix'!Z235-'Ratios Calculated fix'!Z$428)/('Ratios Calculated fix'!Z$429-'Ratios Calculated fix'!Z$428)</f>
        <v>0.67835284472038504</v>
      </c>
      <c r="AA235" s="21">
        <f>('Ratios Calculated fix'!AA235-'Ratios Calculated fix'!AA$428)/('Ratios Calculated fix'!AA$429-'Ratios Calculated fix'!AA$428)</f>
        <v>0</v>
      </c>
      <c r="AB235" s="21">
        <f>('Ratios Calculated fix'!AB235-'Ratios Calculated fix'!AB$428)/('Ratios Calculated fix'!AB$429-'Ratios Calculated fix'!AB$428)</f>
        <v>0.88069603343567349</v>
      </c>
      <c r="AC235" s="21">
        <f>('Ratios Calculated fix'!AC235-'Ratios Calculated fix'!AC$428)/('Ratios Calculated fix'!AC$429-'Ratios Calculated fix'!AC$428)</f>
        <v>0.3428386627856469</v>
      </c>
      <c r="AD235" s="21">
        <f>('Ratios Calculated fix'!AD235-'Ratios Calculated fix'!AD$428)/('Ratios Calculated fix'!AD$429-'Ratios Calculated fix'!AD$428)</f>
        <v>0.40223577331268084</v>
      </c>
      <c r="AE235" s="21">
        <f>('Ratios Calculated fix'!AE235-'Ratios Calculated fix'!AE$428)/('Ratios Calculated fix'!AE$429-'Ratios Calculated fix'!AE$428)</f>
        <v>0.41144890158565006</v>
      </c>
      <c r="AF235" s="21">
        <f>('Ratios Calculated fix'!AF235-'Ratios Calculated fix'!AF$428)/('Ratios Calculated fix'!AF$429-'Ratios Calculated fix'!AF$428)</f>
        <v>0.37827783685374944</v>
      </c>
      <c r="AG235" s="21" t="e">
        <f>('Ratios Calculated fix'!AG235-'Ratios Calculated fix'!AG$428)/('Ratios Calculated fix'!AG$429-'Ratios Calculated fix'!AG$428)</f>
        <v>#DIV/0!</v>
      </c>
      <c r="AH235" s="21" t="e">
        <f>('Ratios Calculated fix'!AH235-'Ratios Calculated fix'!AH$428)/('Ratios Calculated fix'!AH$429-'Ratios Calculated fix'!AH$428)</f>
        <v>#DIV/0!</v>
      </c>
      <c r="AI235" s="21">
        <f>('Ratios Calculated fix'!AI235-'Ratios Calculated fix'!AI$428)/('Ratios Calculated fix'!AI$429-'Ratios Calculated fix'!AI$428)</f>
        <v>0.98586023802710243</v>
      </c>
      <c r="AJ235" s="21">
        <f>('Ratios Calculated fix'!AJ235-'Ratios Calculated fix'!AJ$428)/('Ratios Calculated fix'!AJ$429-'Ratios Calculated fix'!AJ$428)</f>
        <v>0.1425404020722556</v>
      </c>
      <c r="AK235" s="21" t="e">
        <f>('Ratios Calculated fix'!AK235-'Ratios Calculated fix'!AK$428)/('Ratios Calculated fix'!AK$429-'Ratios Calculated fix'!AK$428)</f>
        <v>#DIV/0!</v>
      </c>
      <c r="AL235" s="21" t="e">
        <f>('Ratios Calculated fix'!AL235-'Ratios Calculated fix'!AL$428)/('Ratios Calculated fix'!AL$429-'Ratios Calculated fix'!AL$428)</f>
        <v>#DIV/0!</v>
      </c>
      <c r="AM235" s="21">
        <f>('Ratios Calculated fix'!AM235-'Ratios Calculated fix'!AM$428)/('Ratios Calculated fix'!AM$429-'Ratios Calculated fix'!AM$428)</f>
        <v>0.30998221463530662</v>
      </c>
      <c r="AN235" s="21">
        <f>('Ratios Calculated fix'!AN235-'Ratios Calculated fix'!AN$428)/('Ratios Calculated fix'!AN$429-'Ratios Calculated fix'!AN$428)</f>
        <v>0.28129207100601844</v>
      </c>
      <c r="AO235" s="21">
        <f>('Ratios Calculated fix'!AO235-'Ratios Calculated fix'!AO$428)/('Ratios Calculated fix'!AO$429-'Ratios Calculated fix'!AO$428)</f>
        <v>0.32258431804938265</v>
      </c>
      <c r="AP235" s="21">
        <f>('Ratios Calculated fix'!AP235-'Ratios Calculated fix'!AP$428)/('Ratios Calculated fix'!AP$429-'Ratios Calculated fix'!AP$428)</f>
        <v>0.57723043094214976</v>
      </c>
      <c r="AQ235" s="21">
        <f>('Ratios Calculated fix'!AQ235-'Ratios Calculated fix'!AQ$428)/('Ratios Calculated fix'!AQ$429-'Ratios Calculated fix'!AQ$428)</f>
        <v>0.54784273544312345</v>
      </c>
      <c r="AR235" s="21">
        <f>('Ratios Calculated fix'!AR235-'Ratios Calculated fix'!AR$428)/('Ratios Calculated fix'!AR$429-'Ratios Calculated fix'!AR$428)</f>
        <v>0.23879228322885615</v>
      </c>
      <c r="AS235" s="21">
        <f>('Ratios Calculated fix'!AS235-'Ratios Calculated fix'!AS$428)/('Ratios Calculated fix'!AS$429-'Ratios Calculated fix'!AS$428)</f>
        <v>0.59831962623015178</v>
      </c>
      <c r="AT235" s="21">
        <f>('Ratios Calculated fix'!AT235-'Ratios Calculated fix'!AT$428)/('Ratios Calculated fix'!AT$429-'Ratios Calculated fix'!AT$428)</f>
        <v>0.44217462735177299</v>
      </c>
      <c r="AU235" s="21">
        <f>('Ratios Calculated fix'!AU235-'Ratios Calculated fix'!AU$428)/('Ratios Calculated fix'!AU$429-'Ratios Calculated fix'!AU$428)</f>
        <v>0.6488200967775356</v>
      </c>
      <c r="AV235" s="21" t="e">
        <f>('Ratios Calculated fix'!AV235-'Ratios Calculated fix'!AV$428)/('Ratios Calculated fix'!AV$429-'Ratios Calculated fix'!AV$428)</f>
        <v>#DIV/0!</v>
      </c>
      <c r="AW235" s="21" t="e">
        <f>('Ratios Calculated fix'!AW235-'Ratios Calculated fix'!AW$428)/('Ratios Calculated fix'!AW$429-'Ratios Calculated fix'!AW$428)</f>
        <v>#DIV/0!</v>
      </c>
      <c r="AX235" s="21" t="e">
        <f>('Ratios Calculated fix'!AX235-'Ratios Calculated fix'!AX$428)/('Ratios Calculated fix'!AX$429-'Ratios Calculated fix'!AX$428)</f>
        <v>#DIV/0!</v>
      </c>
      <c r="AY235" s="21">
        <f>('Ratios Calculated fix'!AY235-'Ratios Calculated fix'!AY$428)/('Ratios Calculated fix'!AY$429-'Ratios Calculated fix'!AY$428)</f>
        <v>0.23233881417931102</v>
      </c>
      <c r="AZ235" s="21">
        <f>('Ratios Calculated fix'!AZ235-'Ratios Calculated fix'!AZ$428)/('Ratios Calculated fix'!AZ$429-'Ratios Calculated fix'!AZ$428)</f>
        <v>0.7521302992543285</v>
      </c>
      <c r="BA235" s="21">
        <f>('Ratios Calculated fix'!BA235-'Ratios Calculated fix'!BA$428)/('Ratios Calculated fix'!BA$429-'Ratios Calculated fix'!BA$428)</f>
        <v>0.74415869257470535</v>
      </c>
      <c r="BB235" s="21" t="e">
        <f>('Ratios Calculated fix'!BB235-'Ratios Calculated fix'!BB$428)/('Ratios Calculated fix'!BB$429-'Ratios Calculated fix'!BB$428)</f>
        <v>#DIV/0!</v>
      </c>
      <c r="BC235" s="21">
        <f>('Ratios Calculated fix'!BC235-'Ratios Calculated fix'!BC$428)/('Ratios Calculated fix'!BC$429-'Ratios Calculated fix'!BC$428)</f>
        <v>0.24403040373873441</v>
      </c>
    </row>
    <row r="236" spans="1:55" x14ac:dyDescent="0.2">
      <c r="A236" s="3" t="s">
        <v>706</v>
      </c>
      <c r="B236" s="3" t="s">
        <v>707</v>
      </c>
      <c r="C236" s="3" t="s">
        <v>15</v>
      </c>
      <c r="D236" s="3">
        <v>99395</v>
      </c>
      <c r="E236" s="3" t="s">
        <v>16</v>
      </c>
      <c r="F236" s="3">
        <v>2019</v>
      </c>
      <c r="G236" s="3" t="s">
        <v>17</v>
      </c>
      <c r="H236" s="4">
        <v>43830</v>
      </c>
      <c r="I236" s="4">
        <v>43854</v>
      </c>
      <c r="J236" s="4">
        <v>43854</v>
      </c>
      <c r="K236" s="5">
        <v>97440000</v>
      </c>
      <c r="L236" s="5">
        <v>97952000</v>
      </c>
      <c r="M236" s="3" t="s">
        <v>708</v>
      </c>
      <c r="N236" s="20">
        <f>('Ratios Calculated fix'!N236-'Ratios Calculated fix'!N$428)/('Ratios Calculated fix'!N$429-'Ratios Calculated fix'!N$428)</f>
        <v>2.1550018701262007E-2</v>
      </c>
      <c r="O236" s="21">
        <f>('Ratios Calculated fix'!O236-'Ratios Calculated fix'!O$428)/('Ratios Calculated fix'!O$429-'Ratios Calculated fix'!O$428)</f>
        <v>1.662498132348952E-2</v>
      </c>
      <c r="P236" s="21">
        <f>('Ratios Calculated fix'!P236-'Ratios Calculated fix'!P$428)/('Ratios Calculated fix'!P$429-'Ratios Calculated fix'!P$428)</f>
        <v>1.2440384918560267E-2</v>
      </c>
      <c r="Q236" s="21">
        <f>('Ratios Calculated fix'!Q236-'Ratios Calculated fix'!Q$428)/('Ratios Calculated fix'!Q$429-'Ratios Calculated fix'!Q$428)</f>
        <v>0.26049989671598633</v>
      </c>
      <c r="R236" s="21">
        <f>('Ratios Calculated fix'!R236-'Ratios Calculated fix'!R$428)/('Ratios Calculated fix'!R$429-'Ratios Calculated fix'!R$428)</f>
        <v>7.555036542022292E-2</v>
      </c>
      <c r="S236" s="21">
        <f>('Ratios Calculated fix'!S236-'Ratios Calculated fix'!S$428)/('Ratios Calculated fix'!S$429-'Ratios Calculated fix'!S$428)</f>
        <v>6.0535898539794374E-2</v>
      </c>
      <c r="T236" s="21">
        <f>('Ratios Calculated fix'!T236-'Ratios Calculated fix'!T$428)/('Ratios Calculated fix'!T$429-'Ratios Calculated fix'!T$428)</f>
        <v>6.5145369097827741E-2</v>
      </c>
      <c r="U236" s="21">
        <f>('Ratios Calculated fix'!U236-'Ratios Calculated fix'!U$428)/('Ratios Calculated fix'!U$429-'Ratios Calculated fix'!U$428)</f>
        <v>0.64764420668847023</v>
      </c>
      <c r="V236" s="21">
        <f>('Ratios Calculated fix'!V236-'Ratios Calculated fix'!V$428)/('Ratios Calculated fix'!V$429-'Ratios Calculated fix'!V$428)</f>
        <v>0.49856148452652943</v>
      </c>
      <c r="W236" s="21">
        <f>('Ratios Calculated fix'!W236-'Ratios Calculated fix'!W$428)/('Ratios Calculated fix'!W$429-'Ratios Calculated fix'!W$428)</f>
        <v>0.62853471117040338</v>
      </c>
      <c r="X236" s="21">
        <f>('Ratios Calculated fix'!X236-'Ratios Calculated fix'!X$428)/('Ratios Calculated fix'!X$429-'Ratios Calculated fix'!X$428)</f>
        <v>5.5957128040716016E-2</v>
      </c>
      <c r="Y236" s="21">
        <f>('Ratios Calculated fix'!Y236-'Ratios Calculated fix'!Y$428)/('Ratios Calculated fix'!Y$429-'Ratios Calculated fix'!Y$428)</f>
        <v>0.47465161619116214</v>
      </c>
      <c r="Z236" s="21">
        <f>('Ratios Calculated fix'!Z236-'Ratios Calculated fix'!Z$428)/('Ratios Calculated fix'!Z$429-'Ratios Calculated fix'!Z$428)</f>
        <v>0.94404287195928394</v>
      </c>
      <c r="AA236" s="21">
        <f>('Ratios Calculated fix'!AA236-'Ratios Calculated fix'!AA$428)/('Ratios Calculated fix'!AA$429-'Ratios Calculated fix'!AA$428)</f>
        <v>0</v>
      </c>
      <c r="AB236" s="21">
        <f>('Ratios Calculated fix'!AB236-'Ratios Calculated fix'!AB$428)/('Ratios Calculated fix'!AB$429-'Ratios Calculated fix'!AB$428)</f>
        <v>0.90996859502333416</v>
      </c>
      <c r="AC236" s="21">
        <f>('Ratios Calculated fix'!AC236-'Ratios Calculated fix'!AC$428)/('Ratios Calculated fix'!AC$429-'Ratios Calculated fix'!AC$428)</f>
        <v>0.46517234617054892</v>
      </c>
      <c r="AD236" s="21">
        <f>('Ratios Calculated fix'!AD236-'Ratios Calculated fix'!AD$428)/('Ratios Calculated fix'!AD$429-'Ratios Calculated fix'!AD$428)</f>
        <v>0.67828165798406004</v>
      </c>
      <c r="AE236" s="21">
        <f>('Ratios Calculated fix'!AE236-'Ratios Calculated fix'!AE$428)/('Ratios Calculated fix'!AE$429-'Ratios Calculated fix'!AE$428)</f>
        <v>0.66134818786756366</v>
      </c>
      <c r="AF236" s="21">
        <f>('Ratios Calculated fix'!AF236-'Ratios Calculated fix'!AF$428)/('Ratios Calculated fix'!AF$429-'Ratios Calculated fix'!AF$428)</f>
        <v>0.47766756592464449</v>
      </c>
      <c r="AG236" s="21" t="e">
        <f>('Ratios Calculated fix'!AG236-'Ratios Calculated fix'!AG$428)/('Ratios Calculated fix'!AG$429-'Ratios Calculated fix'!AG$428)</f>
        <v>#DIV/0!</v>
      </c>
      <c r="AH236" s="21" t="e">
        <f>('Ratios Calculated fix'!AH236-'Ratios Calculated fix'!AH$428)/('Ratios Calculated fix'!AH$429-'Ratios Calculated fix'!AH$428)</f>
        <v>#DIV/0!</v>
      </c>
      <c r="AI236" s="21">
        <f>('Ratios Calculated fix'!AI236-'Ratios Calculated fix'!AI$428)/('Ratios Calculated fix'!AI$429-'Ratios Calculated fix'!AI$428)</f>
        <v>0.9860017090109251</v>
      </c>
      <c r="AJ236" s="21">
        <f>('Ratios Calculated fix'!AJ236-'Ratios Calculated fix'!AJ$428)/('Ratios Calculated fix'!AJ$429-'Ratios Calculated fix'!AJ$428)</f>
        <v>0.20467574438260178</v>
      </c>
      <c r="AK236" s="21" t="e">
        <f>('Ratios Calculated fix'!AK236-'Ratios Calculated fix'!AK$428)/('Ratios Calculated fix'!AK$429-'Ratios Calculated fix'!AK$428)</f>
        <v>#DIV/0!</v>
      </c>
      <c r="AL236" s="21" t="e">
        <f>('Ratios Calculated fix'!AL236-'Ratios Calculated fix'!AL$428)/('Ratios Calculated fix'!AL$429-'Ratios Calculated fix'!AL$428)</f>
        <v>#DIV/0!</v>
      </c>
      <c r="AM236" s="21">
        <f>('Ratios Calculated fix'!AM236-'Ratios Calculated fix'!AM$428)/('Ratios Calculated fix'!AM$429-'Ratios Calculated fix'!AM$428)</f>
        <v>0.31135858352426143</v>
      </c>
      <c r="AN236" s="21">
        <f>('Ratios Calculated fix'!AN236-'Ratios Calculated fix'!AN$428)/('Ratios Calculated fix'!AN$429-'Ratios Calculated fix'!AN$428)</f>
        <v>0.27166799995375834</v>
      </c>
      <c r="AO236" s="21">
        <f>('Ratios Calculated fix'!AO236-'Ratios Calculated fix'!AO$428)/('Ratios Calculated fix'!AO$429-'Ratios Calculated fix'!AO$428)</f>
        <v>5.4264851656688026E-2</v>
      </c>
      <c r="AP236" s="21">
        <f>('Ratios Calculated fix'!AP236-'Ratios Calculated fix'!AP$428)/('Ratios Calculated fix'!AP$429-'Ratios Calculated fix'!AP$428)</f>
        <v>0.56462676291329827</v>
      </c>
      <c r="AQ236" s="21">
        <f>('Ratios Calculated fix'!AQ236-'Ratios Calculated fix'!AQ$428)/('Ratios Calculated fix'!AQ$429-'Ratios Calculated fix'!AQ$428)</f>
        <v>0.6156762974537705</v>
      </c>
      <c r="AR236" s="21">
        <f>('Ratios Calculated fix'!AR236-'Ratios Calculated fix'!AR$428)/('Ratios Calculated fix'!AR$429-'Ratios Calculated fix'!AR$428)</f>
        <v>0.54517786423424264</v>
      </c>
      <c r="AS236" s="21">
        <f>('Ratios Calculated fix'!AS236-'Ratios Calculated fix'!AS$428)/('Ratios Calculated fix'!AS$429-'Ratios Calculated fix'!AS$428)</f>
        <v>0.57612968138046683</v>
      </c>
      <c r="AT236" s="21">
        <f>('Ratios Calculated fix'!AT236-'Ratios Calculated fix'!AT$428)/('Ratios Calculated fix'!AT$429-'Ratios Calculated fix'!AT$428)</f>
        <v>0.41219512400256575</v>
      </c>
      <c r="AU236" s="21">
        <f>('Ratios Calculated fix'!AU236-'Ratios Calculated fix'!AU$428)/('Ratios Calculated fix'!AU$429-'Ratios Calculated fix'!AU$428)</f>
        <v>0.6454844276186078</v>
      </c>
      <c r="AV236" s="21" t="e">
        <f>('Ratios Calculated fix'!AV236-'Ratios Calculated fix'!AV$428)/('Ratios Calculated fix'!AV$429-'Ratios Calculated fix'!AV$428)</f>
        <v>#DIV/0!</v>
      </c>
      <c r="AW236" s="21" t="e">
        <f>('Ratios Calculated fix'!AW236-'Ratios Calculated fix'!AW$428)/('Ratios Calculated fix'!AW$429-'Ratios Calculated fix'!AW$428)</f>
        <v>#DIV/0!</v>
      </c>
      <c r="AX236" s="21" t="e">
        <f>('Ratios Calculated fix'!AX236-'Ratios Calculated fix'!AX$428)/('Ratios Calculated fix'!AX$429-'Ratios Calculated fix'!AX$428)</f>
        <v>#DIV/0!</v>
      </c>
      <c r="AY236" s="21">
        <f>('Ratios Calculated fix'!AY236-'Ratios Calculated fix'!AY$428)/('Ratios Calculated fix'!AY$429-'Ratios Calculated fix'!AY$428)</f>
        <v>0.23636151956799564</v>
      </c>
      <c r="AZ236" s="21">
        <f>('Ratios Calculated fix'!AZ236-'Ratios Calculated fix'!AZ$428)/('Ratios Calculated fix'!AZ$429-'Ratios Calculated fix'!AZ$428)</f>
        <v>0.75944811755705599</v>
      </c>
      <c r="BA236" s="21">
        <f>('Ratios Calculated fix'!BA236-'Ratios Calculated fix'!BA$428)/('Ratios Calculated fix'!BA$429-'Ratios Calculated fix'!BA$428)</f>
        <v>0.74332782831361721</v>
      </c>
      <c r="BB236" s="21" t="e">
        <f>('Ratios Calculated fix'!BB236-'Ratios Calculated fix'!BB$428)/('Ratios Calculated fix'!BB$429-'Ratios Calculated fix'!BB$428)</f>
        <v>#DIV/0!</v>
      </c>
      <c r="BC236" s="21">
        <f>('Ratios Calculated fix'!BC236-'Ratios Calculated fix'!BC$428)/('Ratios Calculated fix'!BC$429-'Ratios Calculated fix'!BC$428)</f>
        <v>0.22939370663576908</v>
      </c>
    </row>
    <row r="237" spans="1:55" x14ac:dyDescent="0.2">
      <c r="A237" s="3" t="s">
        <v>736</v>
      </c>
      <c r="B237" s="3" t="s">
        <v>737</v>
      </c>
      <c r="C237" s="3" t="s">
        <v>45</v>
      </c>
      <c r="D237" s="3">
        <v>185942</v>
      </c>
      <c r="E237" s="3" t="s">
        <v>16</v>
      </c>
      <c r="F237" s="3">
        <v>2019</v>
      </c>
      <c r="G237" s="3" t="s">
        <v>17</v>
      </c>
      <c r="H237" s="4">
        <v>43890</v>
      </c>
      <c r="I237" s="4">
        <v>43920</v>
      </c>
      <c r="J237" s="4">
        <v>43920</v>
      </c>
      <c r="K237" s="5">
        <v>276000000</v>
      </c>
      <c r="L237" s="5">
        <v>272000000</v>
      </c>
      <c r="M237" s="3" t="s">
        <v>738</v>
      </c>
      <c r="N237" s="20">
        <f>('Ratios Calculated fix'!N237-'Ratios Calculated fix'!N$428)/('Ratios Calculated fix'!N$429-'Ratios Calculated fix'!N$428)</f>
        <v>5.0792723610101086E-2</v>
      </c>
      <c r="O237" s="21">
        <f>('Ratios Calculated fix'!O237-'Ratios Calculated fix'!O$428)/('Ratios Calculated fix'!O$429-'Ratios Calculated fix'!O$428)</f>
        <v>3.1417257731820893E-2</v>
      </c>
      <c r="P237" s="21">
        <f>('Ratios Calculated fix'!P237-'Ratios Calculated fix'!P$428)/('Ratios Calculated fix'!P$429-'Ratios Calculated fix'!P$428)</f>
        <v>6.7241896276719032E-2</v>
      </c>
      <c r="Q237" s="21">
        <f>('Ratios Calculated fix'!Q237-'Ratios Calculated fix'!Q$428)/('Ratios Calculated fix'!Q$429-'Ratios Calculated fix'!Q$428)</f>
        <v>0.21809866585740934</v>
      </c>
      <c r="R237" s="21">
        <f>('Ratios Calculated fix'!R237-'Ratios Calculated fix'!R$428)/('Ratios Calculated fix'!R$429-'Ratios Calculated fix'!R$428)</f>
        <v>0.18864068920437371</v>
      </c>
      <c r="S237" s="21">
        <f>('Ratios Calculated fix'!S237-'Ratios Calculated fix'!S$428)/('Ratios Calculated fix'!S$429-'Ratios Calculated fix'!S$428)</f>
        <v>1.548589360268623E-2</v>
      </c>
      <c r="T237" s="21">
        <f>('Ratios Calculated fix'!T237-'Ratios Calculated fix'!T$428)/('Ratios Calculated fix'!T$429-'Ratios Calculated fix'!T$428)</f>
        <v>0.18773224983343872</v>
      </c>
      <c r="U237" s="21">
        <f>('Ratios Calculated fix'!U237-'Ratios Calculated fix'!U$428)/('Ratios Calculated fix'!U$429-'Ratios Calculated fix'!U$428)</f>
        <v>0.53801670942942381</v>
      </c>
      <c r="V237" s="21">
        <f>('Ratios Calculated fix'!V237-'Ratios Calculated fix'!V$428)/('Ratios Calculated fix'!V$429-'Ratios Calculated fix'!V$428)</f>
        <v>0.47311783474512148</v>
      </c>
      <c r="W237" s="21">
        <f>('Ratios Calculated fix'!W237-'Ratios Calculated fix'!W$428)/('Ratios Calculated fix'!W$429-'Ratios Calculated fix'!W$428)</f>
        <v>0.51583172249233411</v>
      </c>
      <c r="X237" s="21">
        <f>('Ratios Calculated fix'!X237-'Ratios Calculated fix'!X$428)/('Ratios Calculated fix'!X$429-'Ratios Calculated fix'!X$428)</f>
        <v>0.32529649875911032</v>
      </c>
      <c r="Y237" s="21">
        <f>('Ratios Calculated fix'!Y237-'Ratios Calculated fix'!Y$428)/('Ratios Calculated fix'!Y$429-'Ratios Calculated fix'!Y$428)</f>
        <v>0.39959824211727613</v>
      </c>
      <c r="Z237" s="21">
        <f>('Ratios Calculated fix'!Z237-'Ratios Calculated fix'!Z$428)/('Ratios Calculated fix'!Z$429-'Ratios Calculated fix'!Z$428)</f>
        <v>0.67470350124088962</v>
      </c>
      <c r="AA237" s="21">
        <f>('Ratios Calculated fix'!AA237-'Ratios Calculated fix'!AA$428)/('Ratios Calculated fix'!AA$429-'Ratios Calculated fix'!AA$428)</f>
        <v>0.26849474861987799</v>
      </c>
      <c r="AB237" s="21">
        <f>('Ratios Calculated fix'!AB237-'Ratios Calculated fix'!AB$428)/('Ratios Calculated fix'!AB$429-'Ratios Calculated fix'!AB$428)</f>
        <v>0.76116159310967568</v>
      </c>
      <c r="AC237" s="21">
        <f>('Ratios Calculated fix'!AC237-'Ratios Calculated fix'!AC$428)/('Ratios Calculated fix'!AC$429-'Ratios Calculated fix'!AC$428)</f>
        <v>0.37399167441091952</v>
      </c>
      <c r="AD237" s="21">
        <f>('Ratios Calculated fix'!AD237-'Ratios Calculated fix'!AD$428)/('Ratios Calculated fix'!AD$429-'Ratios Calculated fix'!AD$428)</f>
        <v>0.41058842875593432</v>
      </c>
      <c r="AE237" s="21">
        <f>('Ratios Calculated fix'!AE237-'Ratios Calculated fix'!AE$428)/('Ratios Calculated fix'!AE$429-'Ratios Calculated fix'!AE$428)</f>
        <v>0.46683017612121847</v>
      </c>
      <c r="AF237" s="21">
        <f>('Ratios Calculated fix'!AF237-'Ratios Calculated fix'!AF$428)/('Ratios Calculated fix'!AF$429-'Ratios Calculated fix'!AF$428)</f>
        <v>0.38824534280337891</v>
      </c>
      <c r="AG237" s="21" t="e">
        <f>('Ratios Calculated fix'!AG237-'Ratios Calculated fix'!AG$428)/('Ratios Calculated fix'!AG$429-'Ratios Calculated fix'!AG$428)</f>
        <v>#DIV/0!</v>
      </c>
      <c r="AH237" s="21" t="e">
        <f>('Ratios Calculated fix'!AH237-'Ratios Calculated fix'!AH$428)/('Ratios Calculated fix'!AH$429-'Ratios Calculated fix'!AH$428)</f>
        <v>#DIV/0!</v>
      </c>
      <c r="AI237" s="21">
        <f>('Ratios Calculated fix'!AI237-'Ratios Calculated fix'!AI$428)/('Ratios Calculated fix'!AI$429-'Ratios Calculated fix'!AI$428)</f>
        <v>0.98542247492473489</v>
      </c>
      <c r="AJ237" s="21">
        <f>('Ratios Calculated fix'!AJ237-'Ratios Calculated fix'!AJ$428)/('Ratios Calculated fix'!AJ$429-'Ratios Calculated fix'!AJ$428)</f>
        <v>0.15057884673823291</v>
      </c>
      <c r="AK237" s="21" t="e">
        <f>('Ratios Calculated fix'!AK237-'Ratios Calculated fix'!AK$428)/('Ratios Calculated fix'!AK$429-'Ratios Calculated fix'!AK$428)</f>
        <v>#DIV/0!</v>
      </c>
      <c r="AL237" s="21" t="e">
        <f>('Ratios Calculated fix'!AL237-'Ratios Calculated fix'!AL$428)/('Ratios Calculated fix'!AL$429-'Ratios Calculated fix'!AL$428)</f>
        <v>#DIV/0!</v>
      </c>
      <c r="AM237" s="21">
        <f>('Ratios Calculated fix'!AM237-'Ratios Calculated fix'!AM$428)/('Ratios Calculated fix'!AM$429-'Ratios Calculated fix'!AM$428)</f>
        <v>0.25868765738195232</v>
      </c>
      <c r="AN237" s="21">
        <f>('Ratios Calculated fix'!AN237-'Ratios Calculated fix'!AN$428)/('Ratios Calculated fix'!AN$429-'Ratios Calculated fix'!AN$428)</f>
        <v>0.21578721482674695</v>
      </c>
      <c r="AO237" s="21">
        <f>('Ratios Calculated fix'!AO237-'Ratios Calculated fix'!AO$428)/('Ratios Calculated fix'!AO$429-'Ratios Calculated fix'!AO$428)</f>
        <v>0.35026919938143591</v>
      </c>
      <c r="AP237" s="21">
        <f>('Ratios Calculated fix'!AP237-'Ratios Calculated fix'!AP$428)/('Ratios Calculated fix'!AP$429-'Ratios Calculated fix'!AP$428)</f>
        <v>0.5795051049200387</v>
      </c>
      <c r="AQ237" s="21">
        <f>('Ratios Calculated fix'!AQ237-'Ratios Calculated fix'!AQ$428)/('Ratios Calculated fix'!AQ$429-'Ratios Calculated fix'!AQ$428)</f>
        <v>0.64281625047878854</v>
      </c>
      <c r="AR237" s="21">
        <f>('Ratios Calculated fix'!AR237-'Ratios Calculated fix'!AR$428)/('Ratios Calculated fix'!AR$429-'Ratios Calculated fix'!AR$428)</f>
        <v>0.26130352526252104</v>
      </c>
      <c r="AS237" s="21">
        <f>('Ratios Calculated fix'!AS237-'Ratios Calculated fix'!AS$428)/('Ratios Calculated fix'!AS$429-'Ratios Calculated fix'!AS$428)</f>
        <v>0.58852664630539542</v>
      </c>
      <c r="AT237" s="21">
        <f>('Ratios Calculated fix'!AT237-'Ratios Calculated fix'!AT$428)/('Ratios Calculated fix'!AT$429-'Ratios Calculated fix'!AT$428)</f>
        <v>0.53388677691004927</v>
      </c>
      <c r="AU237" s="21">
        <f>('Ratios Calculated fix'!AU237-'Ratios Calculated fix'!AU$428)/('Ratios Calculated fix'!AU$429-'Ratios Calculated fix'!AU$428)</f>
        <v>0.64465921402027393</v>
      </c>
      <c r="AV237" s="21" t="e">
        <f>('Ratios Calculated fix'!AV237-'Ratios Calculated fix'!AV$428)/('Ratios Calculated fix'!AV$429-'Ratios Calculated fix'!AV$428)</f>
        <v>#DIV/0!</v>
      </c>
      <c r="AW237" s="21" t="e">
        <f>('Ratios Calculated fix'!AW237-'Ratios Calculated fix'!AW$428)/('Ratios Calculated fix'!AW$429-'Ratios Calculated fix'!AW$428)</f>
        <v>#DIV/0!</v>
      </c>
      <c r="AX237" s="21" t="e">
        <f>('Ratios Calculated fix'!AX237-'Ratios Calculated fix'!AX$428)/('Ratios Calculated fix'!AX$429-'Ratios Calculated fix'!AX$428)</f>
        <v>#DIV/0!</v>
      </c>
      <c r="AY237" s="21">
        <f>('Ratios Calculated fix'!AY237-'Ratios Calculated fix'!AY$428)/('Ratios Calculated fix'!AY$429-'Ratios Calculated fix'!AY$428)</f>
        <v>0.25787143129830087</v>
      </c>
      <c r="AZ237" s="21">
        <f>('Ratios Calculated fix'!AZ237-'Ratios Calculated fix'!AZ$428)/('Ratios Calculated fix'!AZ$429-'Ratios Calculated fix'!AZ$428)</f>
        <v>0.76466067202771804</v>
      </c>
      <c r="BA237" s="21">
        <f>('Ratios Calculated fix'!BA237-'Ratios Calculated fix'!BA$428)/('Ratios Calculated fix'!BA$429-'Ratios Calculated fix'!BA$428)</f>
        <v>0.74367809192604029</v>
      </c>
      <c r="BB237" s="21" t="e">
        <f>('Ratios Calculated fix'!BB237-'Ratios Calculated fix'!BB$428)/('Ratios Calculated fix'!BB$429-'Ratios Calculated fix'!BB$428)</f>
        <v>#DIV/0!</v>
      </c>
      <c r="BC237" s="21">
        <f>('Ratios Calculated fix'!BC237-'Ratios Calculated fix'!BC$428)/('Ratios Calculated fix'!BC$429-'Ratios Calculated fix'!BC$428)</f>
        <v>0.35136391390230065</v>
      </c>
    </row>
    <row r="238" spans="1:55" x14ac:dyDescent="0.2">
      <c r="A238" s="3" t="s">
        <v>748</v>
      </c>
      <c r="B238" s="3" t="s">
        <v>749</v>
      </c>
      <c r="C238" s="3" t="s">
        <v>34</v>
      </c>
      <c r="D238" s="3">
        <v>902720</v>
      </c>
      <c r="E238" s="3" t="s">
        <v>16</v>
      </c>
      <c r="F238" s="3">
        <v>2019</v>
      </c>
      <c r="G238" s="3" t="s">
        <v>17</v>
      </c>
      <c r="H238" s="4">
        <v>43861</v>
      </c>
      <c r="I238" s="4">
        <v>43879</v>
      </c>
      <c r="J238" s="4">
        <v>43879</v>
      </c>
      <c r="K238" s="5">
        <v>140000000</v>
      </c>
      <c r="L238" s="5">
        <v>142000000</v>
      </c>
      <c r="M238" s="3" t="s">
        <v>750</v>
      </c>
      <c r="N238" s="20">
        <f>('Ratios Calculated fix'!N238-'Ratios Calculated fix'!N$428)/('Ratios Calculated fix'!N$429-'Ratios Calculated fix'!N$428)</f>
        <v>3.7875945045707134E-2</v>
      </c>
      <c r="O238" s="21">
        <f>('Ratios Calculated fix'!O238-'Ratios Calculated fix'!O$428)/('Ratios Calculated fix'!O$429-'Ratios Calculated fix'!O$428)</f>
        <v>3.7875945045707134E-2</v>
      </c>
      <c r="P238" s="21">
        <f>('Ratios Calculated fix'!P238-'Ratios Calculated fix'!P$428)/('Ratios Calculated fix'!P$429-'Ratios Calculated fix'!P$428)</f>
        <v>1.5965573937232691E-2</v>
      </c>
      <c r="Q238" s="21">
        <f>('Ratios Calculated fix'!Q238-'Ratios Calculated fix'!Q$428)/('Ratios Calculated fix'!Q$429-'Ratios Calculated fix'!Q$428)</f>
        <v>0.26305155352196935</v>
      </c>
      <c r="R238" s="21">
        <f>('Ratios Calculated fix'!R238-'Ratios Calculated fix'!R$428)/('Ratios Calculated fix'!R$429-'Ratios Calculated fix'!R$428)</f>
        <v>9.1812438193159041E-2</v>
      </c>
      <c r="S238" s="21">
        <f>('Ratios Calculated fix'!S238-'Ratios Calculated fix'!S$428)/('Ratios Calculated fix'!S$429-'Ratios Calculated fix'!S$428)</f>
        <v>8.8741003199672118E-3</v>
      </c>
      <c r="T238" s="21">
        <f>('Ratios Calculated fix'!T238-'Ratios Calculated fix'!T$428)/('Ratios Calculated fix'!T$429-'Ratios Calculated fix'!T$428)</f>
        <v>9.1123205397428075E-2</v>
      </c>
      <c r="U238" s="21">
        <f>('Ratios Calculated fix'!U238-'Ratios Calculated fix'!U$428)/('Ratios Calculated fix'!U$429-'Ratios Calculated fix'!U$428)</f>
        <v>0.65270789463923784</v>
      </c>
      <c r="V238" s="21">
        <f>('Ratios Calculated fix'!V238-'Ratios Calculated fix'!V$428)/('Ratios Calculated fix'!V$429-'Ratios Calculated fix'!V$428)</f>
        <v>0.49037686591721741</v>
      </c>
      <c r="W238" s="21">
        <f>('Ratios Calculated fix'!W238-'Ratios Calculated fix'!W$428)/('Ratios Calculated fix'!W$429-'Ratios Calculated fix'!W$428)</f>
        <v>0.6347423887919198</v>
      </c>
      <c r="X238" s="21">
        <f>('Ratios Calculated fix'!X238-'Ratios Calculated fix'!X$428)/('Ratios Calculated fix'!X$429-'Ratios Calculated fix'!X$428)</f>
        <v>0.23828846848800547</v>
      </c>
      <c r="Y238" s="21">
        <f>('Ratios Calculated fix'!Y238-'Ratios Calculated fix'!Y$428)/('Ratios Calculated fix'!Y$429-'Ratios Calculated fix'!Y$428)</f>
        <v>0.53753728728911276</v>
      </c>
      <c r="Z238" s="21">
        <f>('Ratios Calculated fix'!Z238-'Ratios Calculated fix'!Z$428)/('Ratios Calculated fix'!Z$429-'Ratios Calculated fix'!Z$428)</f>
        <v>0.76171153151199444</v>
      </c>
      <c r="AA238" s="21">
        <f>('Ratios Calculated fix'!AA238-'Ratios Calculated fix'!AA$428)/('Ratios Calculated fix'!AA$429-'Ratios Calculated fix'!AA$428)</f>
        <v>0.89804130175531682</v>
      </c>
      <c r="AB238" s="21">
        <f>('Ratios Calculated fix'!AB238-'Ratios Calculated fix'!AB$428)/('Ratios Calculated fix'!AB$429-'Ratios Calculated fix'!AB$428)</f>
        <v>0.8734028983862947</v>
      </c>
      <c r="AC238" s="21">
        <f>('Ratios Calculated fix'!AC238-'Ratios Calculated fix'!AC$428)/('Ratios Calculated fix'!AC$429-'Ratios Calculated fix'!AC$428)</f>
        <v>0.1145213069294049</v>
      </c>
      <c r="AD238" s="21">
        <f>('Ratios Calculated fix'!AD238-'Ratios Calculated fix'!AD$428)/('Ratios Calculated fix'!AD$429-'Ratios Calculated fix'!AD$428)</f>
        <v>0.35659109187903548</v>
      </c>
      <c r="AE238" s="21">
        <f>('Ratios Calculated fix'!AE238-'Ratios Calculated fix'!AE$428)/('Ratios Calculated fix'!AE$429-'Ratios Calculated fix'!AE$428)</f>
        <v>0.40543637025898949</v>
      </c>
      <c r="AF238" s="21">
        <f>('Ratios Calculated fix'!AF238-'Ratios Calculated fix'!AF$428)/('Ratios Calculated fix'!AF$429-'Ratios Calculated fix'!AF$428)</f>
        <v>0.37554635950285742</v>
      </c>
      <c r="AG238" s="21" t="e">
        <f>('Ratios Calculated fix'!AG238-'Ratios Calculated fix'!AG$428)/('Ratios Calculated fix'!AG$429-'Ratios Calculated fix'!AG$428)</f>
        <v>#DIV/0!</v>
      </c>
      <c r="AH238" s="21" t="e">
        <f>('Ratios Calculated fix'!AH238-'Ratios Calculated fix'!AH$428)/('Ratios Calculated fix'!AH$429-'Ratios Calculated fix'!AH$428)</f>
        <v>#DIV/0!</v>
      </c>
      <c r="AI238" s="21">
        <f>('Ratios Calculated fix'!AI238-'Ratios Calculated fix'!AI$428)/('Ratios Calculated fix'!AI$429-'Ratios Calculated fix'!AI$428)</f>
        <v>0.98540351079313682</v>
      </c>
      <c r="AJ238" s="21">
        <f>('Ratios Calculated fix'!AJ238-'Ratios Calculated fix'!AJ$428)/('Ratios Calculated fix'!AJ$429-'Ratios Calculated fix'!AJ$428)</f>
        <v>8.3579233469805239E-2</v>
      </c>
      <c r="AK238" s="21" t="e">
        <f>('Ratios Calculated fix'!AK238-'Ratios Calculated fix'!AK$428)/('Ratios Calculated fix'!AK$429-'Ratios Calculated fix'!AK$428)</f>
        <v>#DIV/0!</v>
      </c>
      <c r="AL238" s="21" t="e">
        <f>('Ratios Calculated fix'!AL238-'Ratios Calculated fix'!AL$428)/('Ratios Calculated fix'!AL$429-'Ratios Calculated fix'!AL$428)</f>
        <v>#DIV/0!</v>
      </c>
      <c r="AM238" s="21">
        <f>('Ratios Calculated fix'!AM238-'Ratios Calculated fix'!AM$428)/('Ratios Calculated fix'!AM$429-'Ratios Calculated fix'!AM$428)</f>
        <v>0.30822988262415874</v>
      </c>
      <c r="AN238" s="21">
        <f>('Ratios Calculated fix'!AN238-'Ratios Calculated fix'!AN$428)/('Ratios Calculated fix'!AN$429-'Ratios Calculated fix'!AN$428)</f>
        <v>0.27964003972517976</v>
      </c>
      <c r="AO238" s="21">
        <f>('Ratios Calculated fix'!AO238-'Ratios Calculated fix'!AO$428)/('Ratios Calculated fix'!AO$429-'Ratios Calculated fix'!AO$428)</f>
        <v>0.25259010340099541</v>
      </c>
      <c r="AP238" s="21">
        <f>('Ratios Calculated fix'!AP238-'Ratios Calculated fix'!AP$428)/('Ratios Calculated fix'!AP$429-'Ratios Calculated fix'!AP$428)</f>
        <v>0.58860306475884183</v>
      </c>
      <c r="AQ238" s="21">
        <f>('Ratios Calculated fix'!AQ238-'Ratios Calculated fix'!AQ$428)/('Ratios Calculated fix'!AQ$429-'Ratios Calculated fix'!AQ$428)</f>
        <v>0.5078491605823291</v>
      </c>
      <c r="AR238" s="21">
        <f>('Ratios Calculated fix'!AR238-'Ratios Calculated fix'!AR$428)/('Ratios Calculated fix'!AR$429-'Ratios Calculated fix'!AR$428)</f>
        <v>0.20233825864087346</v>
      </c>
      <c r="AS238" s="21">
        <f>('Ratios Calculated fix'!AS238-'Ratios Calculated fix'!AS$428)/('Ratios Calculated fix'!AS$429-'Ratios Calculated fix'!AS$428)</f>
        <v>0.5983471556665646</v>
      </c>
      <c r="AT238" s="21">
        <f>('Ratios Calculated fix'!AT238-'Ratios Calculated fix'!AT$428)/('Ratios Calculated fix'!AT$429-'Ratios Calculated fix'!AT$428)</f>
        <v>0.30542819455345671</v>
      </c>
      <c r="AU238" s="21">
        <f>('Ratios Calculated fix'!AU238-'Ratios Calculated fix'!AU$428)/('Ratios Calculated fix'!AU$429-'Ratios Calculated fix'!AU$428)</f>
        <v>0.6313737269266857</v>
      </c>
      <c r="AV238" s="21" t="e">
        <f>('Ratios Calculated fix'!AV238-'Ratios Calculated fix'!AV$428)/('Ratios Calculated fix'!AV$429-'Ratios Calculated fix'!AV$428)</f>
        <v>#DIV/0!</v>
      </c>
      <c r="AW238" s="21" t="e">
        <f>('Ratios Calculated fix'!AW238-'Ratios Calculated fix'!AW$428)/('Ratios Calculated fix'!AW$429-'Ratios Calculated fix'!AW$428)</f>
        <v>#DIV/0!</v>
      </c>
      <c r="AX238" s="21" t="e">
        <f>('Ratios Calculated fix'!AX238-'Ratios Calculated fix'!AX$428)/('Ratios Calculated fix'!AX$429-'Ratios Calculated fix'!AX$428)</f>
        <v>#DIV/0!</v>
      </c>
      <c r="AY238" s="21">
        <f>('Ratios Calculated fix'!AY238-'Ratios Calculated fix'!AY$428)/('Ratios Calculated fix'!AY$429-'Ratios Calculated fix'!AY$428)</f>
        <v>0.2784094944121957</v>
      </c>
      <c r="AZ238" s="21">
        <f>('Ratios Calculated fix'!AZ238-'Ratios Calculated fix'!AZ$428)/('Ratios Calculated fix'!AZ$429-'Ratios Calculated fix'!AZ$428)</f>
        <v>0.78104178156257364</v>
      </c>
      <c r="BA238" s="21">
        <f>('Ratios Calculated fix'!BA238-'Ratios Calculated fix'!BA$428)/('Ratios Calculated fix'!BA$429-'Ratios Calculated fix'!BA$428)</f>
        <v>0.74418807800094944</v>
      </c>
      <c r="BB238" s="21" t="e">
        <f>('Ratios Calculated fix'!BB238-'Ratios Calculated fix'!BB$428)/('Ratios Calculated fix'!BB$429-'Ratios Calculated fix'!BB$428)</f>
        <v>#DIV/0!</v>
      </c>
      <c r="BC238" s="21">
        <f>('Ratios Calculated fix'!BC238-'Ratios Calculated fix'!BC$428)/('Ratios Calculated fix'!BC$429-'Ratios Calculated fix'!BC$428)</f>
        <v>0.22144383892971095</v>
      </c>
    </row>
    <row r="239" spans="1:55" x14ac:dyDescent="0.2">
      <c r="A239" s="3" t="s">
        <v>745</v>
      </c>
      <c r="B239" s="3" t="s">
        <v>746</v>
      </c>
      <c r="C239" s="3" t="s">
        <v>45</v>
      </c>
      <c r="D239" s="3">
        <v>378178</v>
      </c>
      <c r="E239" s="3" t="s">
        <v>16</v>
      </c>
      <c r="F239" s="3">
        <v>2019</v>
      </c>
      <c r="G239" s="3" t="s">
        <v>17</v>
      </c>
      <c r="H239" s="4">
        <v>43830</v>
      </c>
      <c r="I239" s="4">
        <v>43881</v>
      </c>
      <c r="J239" s="4">
        <v>43881</v>
      </c>
      <c r="K239" s="5">
        <v>135200000</v>
      </c>
      <c r="L239" s="5">
        <v>136000000</v>
      </c>
      <c r="M239" s="3" t="s">
        <v>747</v>
      </c>
      <c r="N239" s="20">
        <f>('Ratios Calculated fix'!N239-'Ratios Calculated fix'!N$428)/('Ratios Calculated fix'!N$429-'Ratios Calculated fix'!N$428)</f>
        <v>5.6765242563569011E-2</v>
      </c>
      <c r="O239" s="21">
        <f>('Ratios Calculated fix'!O239-'Ratios Calculated fix'!O$428)/('Ratios Calculated fix'!O$429-'Ratios Calculated fix'!O$428)</f>
        <v>3.8199439092880094E-2</v>
      </c>
      <c r="P239" s="21">
        <f>('Ratios Calculated fix'!P239-'Ratios Calculated fix'!P$428)/('Ratios Calculated fix'!P$429-'Ratios Calculated fix'!P$428)</f>
        <v>4.8581032584034949E-2</v>
      </c>
      <c r="Q239" s="21">
        <f>('Ratios Calculated fix'!Q239-'Ratios Calculated fix'!Q$428)/('Ratios Calculated fix'!Q$429-'Ratios Calculated fix'!Q$428)</f>
        <v>0.26413128066420938</v>
      </c>
      <c r="R239" s="21">
        <f>('Ratios Calculated fix'!R239-'Ratios Calculated fix'!R$428)/('Ratios Calculated fix'!R$429-'Ratios Calculated fix'!R$428)</f>
        <v>9.3526620636006891E-2</v>
      </c>
      <c r="S239" s="21">
        <f>('Ratios Calculated fix'!S239-'Ratios Calculated fix'!S$428)/('Ratios Calculated fix'!S$429-'Ratios Calculated fix'!S$428)</f>
        <v>6.2827743282469012E-2</v>
      </c>
      <c r="T239" s="21">
        <f>('Ratios Calculated fix'!T239-'Ratios Calculated fix'!T$428)/('Ratios Calculated fix'!T$429-'Ratios Calculated fix'!T$428)</f>
        <v>8.2884229390942157E-2</v>
      </c>
      <c r="U239" s="21">
        <f>('Ratios Calculated fix'!U239-'Ratios Calculated fix'!U$428)/('Ratios Calculated fix'!U$429-'Ratios Calculated fix'!U$428)</f>
        <v>0.65445515227129103</v>
      </c>
      <c r="V239" s="21">
        <f>('Ratios Calculated fix'!V239-'Ratios Calculated fix'!V$428)/('Ratios Calculated fix'!V$429-'Ratios Calculated fix'!V$428)</f>
        <v>0.50512690832752261</v>
      </c>
      <c r="W239" s="21">
        <f>('Ratios Calculated fix'!W239-'Ratios Calculated fix'!W$428)/('Ratios Calculated fix'!W$429-'Ratios Calculated fix'!W$428)</f>
        <v>0.63500314472854813</v>
      </c>
      <c r="X239" s="21">
        <f>('Ratios Calculated fix'!X239-'Ratios Calculated fix'!X$428)/('Ratios Calculated fix'!X$429-'Ratios Calculated fix'!X$428)</f>
        <v>0.40148557403422536</v>
      </c>
      <c r="Y239" s="21">
        <f>('Ratios Calculated fix'!Y239-'Ratios Calculated fix'!Y$428)/('Ratios Calculated fix'!Y$429-'Ratios Calculated fix'!Y$428)</f>
        <v>0.46725884417831937</v>
      </c>
      <c r="Z239" s="21">
        <f>('Ratios Calculated fix'!Z239-'Ratios Calculated fix'!Z$428)/('Ratios Calculated fix'!Z$429-'Ratios Calculated fix'!Z$428)</f>
        <v>0.59851442596577464</v>
      </c>
      <c r="AA239" s="21">
        <f>('Ratios Calculated fix'!AA239-'Ratios Calculated fix'!AA$428)/('Ratios Calculated fix'!AA$429-'Ratios Calculated fix'!AA$428)</f>
        <v>0.37583868747576166</v>
      </c>
      <c r="AB239" s="21">
        <f>('Ratios Calculated fix'!AB239-'Ratios Calculated fix'!AB$428)/('Ratios Calculated fix'!AB$429-'Ratios Calculated fix'!AB$428)</f>
        <v>0.86359251165304418</v>
      </c>
      <c r="AC239" s="21">
        <f>('Ratios Calculated fix'!AC239-'Ratios Calculated fix'!AC$428)/('Ratios Calculated fix'!AC$429-'Ratios Calculated fix'!AC$428)</f>
        <v>0.19620674524908774</v>
      </c>
      <c r="AD239" s="21">
        <f>('Ratios Calculated fix'!AD239-'Ratios Calculated fix'!AD$428)/('Ratios Calculated fix'!AD$429-'Ratios Calculated fix'!AD$428)</f>
        <v>0.39674818037736509</v>
      </c>
      <c r="AE239" s="21">
        <f>('Ratios Calculated fix'!AE239-'Ratios Calculated fix'!AE$428)/('Ratios Calculated fix'!AE$429-'Ratios Calculated fix'!AE$428)</f>
        <v>0.44645358524234757</v>
      </c>
      <c r="AF239" s="21">
        <f>('Ratios Calculated fix'!AF239-'Ratios Calculated fix'!AF$428)/('Ratios Calculated fix'!AF$429-'Ratios Calculated fix'!AF$428)</f>
        <v>0.3871445923920751</v>
      </c>
      <c r="AG239" s="21" t="e">
        <f>('Ratios Calculated fix'!AG239-'Ratios Calculated fix'!AG$428)/('Ratios Calculated fix'!AG$429-'Ratios Calculated fix'!AG$428)</f>
        <v>#DIV/0!</v>
      </c>
      <c r="AH239" s="21" t="e">
        <f>('Ratios Calculated fix'!AH239-'Ratios Calculated fix'!AH$428)/('Ratios Calculated fix'!AH$429-'Ratios Calculated fix'!AH$428)</f>
        <v>#DIV/0!</v>
      </c>
      <c r="AI239" s="21">
        <f>('Ratios Calculated fix'!AI239-'Ratios Calculated fix'!AI$428)/('Ratios Calculated fix'!AI$429-'Ratios Calculated fix'!AI$428)</f>
        <v>0.98630978466371955</v>
      </c>
      <c r="AJ239" s="21">
        <f>('Ratios Calculated fix'!AJ239-'Ratios Calculated fix'!AJ$428)/('Ratios Calculated fix'!AJ$429-'Ratios Calculated fix'!AJ$428)</f>
        <v>0.11544551986187945</v>
      </c>
      <c r="AK239" s="21" t="e">
        <f>('Ratios Calculated fix'!AK239-'Ratios Calculated fix'!AK$428)/('Ratios Calculated fix'!AK$429-'Ratios Calculated fix'!AK$428)</f>
        <v>#DIV/0!</v>
      </c>
      <c r="AL239" s="21" t="e">
        <f>('Ratios Calculated fix'!AL239-'Ratios Calculated fix'!AL$428)/('Ratios Calculated fix'!AL$429-'Ratios Calculated fix'!AL$428)</f>
        <v>#DIV/0!</v>
      </c>
      <c r="AM239" s="21">
        <f>('Ratios Calculated fix'!AM239-'Ratios Calculated fix'!AM$428)/('Ratios Calculated fix'!AM$429-'Ratios Calculated fix'!AM$428)</f>
        <v>0.31303790997021386</v>
      </c>
      <c r="AN239" s="21">
        <f>('Ratios Calculated fix'!AN239-'Ratios Calculated fix'!AN$428)/('Ratios Calculated fix'!AN$429-'Ratios Calculated fix'!AN$428)</f>
        <v>0.28062452095216794</v>
      </c>
      <c r="AO239" s="21">
        <f>('Ratios Calculated fix'!AO239-'Ratios Calculated fix'!AO$428)/('Ratios Calculated fix'!AO$429-'Ratios Calculated fix'!AO$428)</f>
        <v>0.24779148100947854</v>
      </c>
      <c r="AP239" s="21">
        <f>('Ratios Calculated fix'!AP239-'Ratios Calculated fix'!AP$428)/('Ratios Calculated fix'!AP$429-'Ratios Calculated fix'!AP$428)</f>
        <v>0.57554700920992841</v>
      </c>
      <c r="AQ239" s="21">
        <f>('Ratios Calculated fix'!AQ239-'Ratios Calculated fix'!AQ$428)/('Ratios Calculated fix'!AQ$429-'Ratios Calculated fix'!AQ$428)</f>
        <v>0.57826095007311251</v>
      </c>
      <c r="AR239" s="21">
        <f>('Ratios Calculated fix'!AR239-'Ratios Calculated fix'!AR$428)/('Ratios Calculated fix'!AR$429-'Ratios Calculated fix'!AR$428)</f>
        <v>0.26249213741692068</v>
      </c>
      <c r="AS239" s="21">
        <f>('Ratios Calculated fix'!AS239-'Ratios Calculated fix'!AS$428)/('Ratios Calculated fix'!AS$429-'Ratios Calculated fix'!AS$428)</f>
        <v>0.60373984892979282</v>
      </c>
      <c r="AT239" s="21">
        <f>('Ratios Calculated fix'!AT239-'Ratios Calculated fix'!AT$428)/('Ratios Calculated fix'!AT$429-'Ratios Calculated fix'!AT$428)</f>
        <v>0.43856050229839233</v>
      </c>
      <c r="AU239" s="21">
        <f>('Ratios Calculated fix'!AU239-'Ratios Calculated fix'!AU$428)/('Ratios Calculated fix'!AU$429-'Ratios Calculated fix'!AU$428)</f>
        <v>0.63875401119721043</v>
      </c>
      <c r="AV239" s="21" t="e">
        <f>('Ratios Calculated fix'!AV239-'Ratios Calculated fix'!AV$428)/('Ratios Calculated fix'!AV$429-'Ratios Calculated fix'!AV$428)</f>
        <v>#DIV/0!</v>
      </c>
      <c r="AW239" s="21" t="e">
        <f>('Ratios Calculated fix'!AW239-'Ratios Calculated fix'!AW$428)/('Ratios Calculated fix'!AW$429-'Ratios Calculated fix'!AW$428)</f>
        <v>#DIV/0!</v>
      </c>
      <c r="AX239" s="21" t="e">
        <f>('Ratios Calculated fix'!AX239-'Ratios Calculated fix'!AX$428)/('Ratios Calculated fix'!AX$429-'Ratios Calculated fix'!AX$428)</f>
        <v>#DIV/0!</v>
      </c>
      <c r="AY239" s="21">
        <f>('Ratios Calculated fix'!AY239-'Ratios Calculated fix'!AY$428)/('Ratios Calculated fix'!AY$429-'Ratios Calculated fix'!AY$428)</f>
        <v>0.24602053393787454</v>
      </c>
      <c r="AZ239" s="21">
        <f>('Ratios Calculated fix'!AZ239-'Ratios Calculated fix'!AZ$428)/('Ratios Calculated fix'!AZ$429-'Ratios Calculated fix'!AZ$428)</f>
        <v>0.75447561796043849</v>
      </c>
      <c r="BA239" s="21">
        <f>('Ratios Calculated fix'!BA239-'Ratios Calculated fix'!BA$428)/('Ratios Calculated fix'!BA$429-'Ratios Calculated fix'!BA$428)</f>
        <v>0.74390459587662539</v>
      </c>
      <c r="BB239" s="21" t="e">
        <f>('Ratios Calculated fix'!BB239-'Ratios Calculated fix'!BB$428)/('Ratios Calculated fix'!BB$429-'Ratios Calculated fix'!BB$428)</f>
        <v>#DIV/0!</v>
      </c>
      <c r="BC239" s="21">
        <f>('Ratios Calculated fix'!BC239-'Ratios Calculated fix'!BC$428)/('Ratios Calculated fix'!BC$429-'Ratios Calculated fix'!BC$428)</f>
        <v>0.27392325291955533</v>
      </c>
    </row>
    <row r="240" spans="1:55" x14ac:dyDescent="0.2">
      <c r="A240" s="3" t="s">
        <v>739</v>
      </c>
      <c r="B240" s="3" t="s">
        <v>740</v>
      </c>
      <c r="C240" s="3" t="s">
        <v>24</v>
      </c>
      <c r="D240" s="3">
        <v>378177</v>
      </c>
      <c r="E240" s="3" t="s">
        <v>16</v>
      </c>
      <c r="F240" s="3">
        <v>2019</v>
      </c>
      <c r="G240" s="3" t="s">
        <v>17</v>
      </c>
      <c r="H240" s="4">
        <v>43830</v>
      </c>
      <c r="I240" s="4">
        <v>43889</v>
      </c>
      <c r="J240" s="4">
        <v>43889</v>
      </c>
      <c r="K240" s="5">
        <v>97300000</v>
      </c>
      <c r="L240" s="5">
        <v>97800000</v>
      </c>
      <c r="M240" s="3" t="s">
        <v>741</v>
      </c>
      <c r="N240" s="20">
        <f>('Ratios Calculated fix'!N240-'Ratios Calculated fix'!N$428)/('Ratios Calculated fix'!N$429-'Ratios Calculated fix'!N$428)</f>
        <v>3.903160404263286E-2</v>
      </c>
      <c r="O240" s="21">
        <f>('Ratios Calculated fix'!O240-'Ratios Calculated fix'!O$428)/('Ratios Calculated fix'!O$429-'Ratios Calculated fix'!O$428)</f>
        <v>3.5732787476756567E-2</v>
      </c>
      <c r="P240" s="21">
        <f>('Ratios Calculated fix'!P240-'Ratios Calculated fix'!P$428)/('Ratios Calculated fix'!P$429-'Ratios Calculated fix'!P$428)</f>
        <v>1.3057426841108664E-2</v>
      </c>
      <c r="Q240" s="21">
        <f>('Ratios Calculated fix'!Q240-'Ratios Calculated fix'!Q$428)/('Ratios Calculated fix'!Q$429-'Ratios Calculated fix'!Q$428)</f>
        <v>0.26233794412107869</v>
      </c>
      <c r="R240" s="21">
        <f>('Ratios Calculated fix'!R240-'Ratios Calculated fix'!R$428)/('Ratios Calculated fix'!R$429-'Ratios Calculated fix'!R$428)</f>
        <v>0.10760415470029945</v>
      </c>
      <c r="S240" s="21">
        <f>('Ratios Calculated fix'!S240-'Ratios Calculated fix'!S$428)/('Ratios Calculated fix'!S$429-'Ratios Calculated fix'!S$428)</f>
        <v>3.6321524275438173E-2</v>
      </c>
      <c r="T240" s="21">
        <f>('Ratios Calculated fix'!T240-'Ratios Calculated fix'!T$428)/('Ratios Calculated fix'!T$429-'Ratios Calculated fix'!T$428)</f>
        <v>0.10200602562500834</v>
      </c>
      <c r="U240" s="21">
        <f>('Ratios Calculated fix'!U240-'Ratios Calculated fix'!U$428)/('Ratios Calculated fix'!U$429-'Ratios Calculated fix'!U$428)</f>
        <v>0.6536536266058578</v>
      </c>
      <c r="V240" s="21">
        <f>('Ratios Calculated fix'!V240-'Ratios Calculated fix'!V$428)/('Ratios Calculated fix'!V$429-'Ratios Calculated fix'!V$428)</f>
        <v>0.4962449595815101</v>
      </c>
      <c r="W240" s="21">
        <f>('Ratios Calculated fix'!W240-'Ratios Calculated fix'!W$428)/('Ratios Calculated fix'!W$429-'Ratios Calculated fix'!W$428)</f>
        <v>0.63510999420126335</v>
      </c>
      <c r="X240" s="21">
        <f>('Ratios Calculated fix'!X240-'Ratios Calculated fix'!X$428)/('Ratios Calculated fix'!X$429-'Ratios Calculated fix'!X$428)</f>
        <v>0.1294023259346728</v>
      </c>
      <c r="Y240" s="21">
        <f>('Ratios Calculated fix'!Y240-'Ratios Calculated fix'!Y$428)/('Ratios Calculated fix'!Y$429-'Ratios Calculated fix'!Y$428)</f>
        <v>0.56842864589428677</v>
      </c>
      <c r="Z240" s="21">
        <f>('Ratios Calculated fix'!Z240-'Ratios Calculated fix'!Z$428)/('Ratios Calculated fix'!Z$429-'Ratios Calculated fix'!Z$428)</f>
        <v>0.87059767406532718</v>
      </c>
      <c r="AA240" s="21">
        <f>('Ratios Calculated fix'!AA240-'Ratios Calculated fix'!AA$428)/('Ratios Calculated fix'!AA$429-'Ratios Calculated fix'!AA$428)</f>
        <v>0.72047847020480482</v>
      </c>
      <c r="AB240" s="21">
        <f>('Ratios Calculated fix'!AB240-'Ratios Calculated fix'!AB$428)/('Ratios Calculated fix'!AB$429-'Ratios Calculated fix'!AB$428)</f>
        <v>0.8813170178059645</v>
      </c>
      <c r="AC240" s="21">
        <f>('Ratios Calculated fix'!AC240-'Ratios Calculated fix'!AC$428)/('Ratios Calculated fix'!AC$429-'Ratios Calculated fix'!AC$428)</f>
        <v>0.27852517847416303</v>
      </c>
      <c r="AD240" s="21">
        <f>('Ratios Calculated fix'!AD240-'Ratios Calculated fix'!AD$428)/('Ratios Calculated fix'!AD$429-'Ratios Calculated fix'!AD$428)</f>
        <v>0.4243566586796168</v>
      </c>
      <c r="AE240" s="21">
        <f>('Ratios Calculated fix'!AE240-'Ratios Calculated fix'!AE$428)/('Ratios Calculated fix'!AE$429-'Ratios Calculated fix'!AE$428)</f>
        <v>0.46391506327005666</v>
      </c>
      <c r="AF240" s="21">
        <f>('Ratios Calculated fix'!AF240-'Ratios Calculated fix'!AF$428)/('Ratios Calculated fix'!AF$429-'Ratios Calculated fix'!AF$428)</f>
        <v>0.40076071263557189</v>
      </c>
      <c r="AG240" s="21" t="e">
        <f>('Ratios Calculated fix'!AG240-'Ratios Calculated fix'!AG$428)/('Ratios Calculated fix'!AG$429-'Ratios Calculated fix'!AG$428)</f>
        <v>#DIV/0!</v>
      </c>
      <c r="AH240" s="21" t="e">
        <f>('Ratios Calculated fix'!AH240-'Ratios Calculated fix'!AH$428)/('Ratios Calculated fix'!AH$429-'Ratios Calculated fix'!AH$428)</f>
        <v>#DIV/0!</v>
      </c>
      <c r="AI240" s="21">
        <f>('Ratios Calculated fix'!AI240-'Ratios Calculated fix'!AI$428)/('Ratios Calculated fix'!AI$429-'Ratios Calculated fix'!AI$428)</f>
        <v>0.98704178116152907</v>
      </c>
      <c r="AJ240" s="21">
        <f>('Ratios Calculated fix'!AJ240-'Ratios Calculated fix'!AJ$428)/('Ratios Calculated fix'!AJ$429-'Ratios Calculated fix'!AJ$428)</f>
        <v>0.14956510907836787</v>
      </c>
      <c r="AK240" s="21" t="e">
        <f>('Ratios Calculated fix'!AK240-'Ratios Calculated fix'!AK$428)/('Ratios Calculated fix'!AK$429-'Ratios Calculated fix'!AK$428)</f>
        <v>#DIV/0!</v>
      </c>
      <c r="AL240" s="21" t="e">
        <f>('Ratios Calculated fix'!AL240-'Ratios Calculated fix'!AL$428)/('Ratios Calculated fix'!AL$429-'Ratios Calculated fix'!AL$428)</f>
        <v>#DIV/0!</v>
      </c>
      <c r="AM240" s="21">
        <f>('Ratios Calculated fix'!AM240-'Ratios Calculated fix'!AM$428)/('Ratios Calculated fix'!AM$429-'Ratios Calculated fix'!AM$428)</f>
        <v>0.31073335501053595</v>
      </c>
      <c r="AN240" s="21">
        <f>('Ratios Calculated fix'!AN240-'Ratios Calculated fix'!AN$428)/('Ratios Calculated fix'!AN$429-'Ratios Calculated fix'!AN$428)</f>
        <v>0.2748225042537753</v>
      </c>
      <c r="AO240" s="21">
        <f>('Ratios Calculated fix'!AO240-'Ratios Calculated fix'!AO$428)/('Ratios Calculated fix'!AO$429-'Ratios Calculated fix'!AO$428)</f>
        <v>0.13295797381087585</v>
      </c>
      <c r="AP240" s="21">
        <f>('Ratios Calculated fix'!AP240-'Ratios Calculated fix'!AP$428)/('Ratios Calculated fix'!AP$429-'Ratios Calculated fix'!AP$428)</f>
        <v>0.58644248738065885</v>
      </c>
      <c r="AQ240" s="21">
        <f>('Ratios Calculated fix'!AQ240-'Ratios Calculated fix'!AQ$428)/('Ratios Calculated fix'!AQ$429-'Ratios Calculated fix'!AQ$428)</f>
        <v>0.56338901949538855</v>
      </c>
      <c r="AR240" s="21">
        <f>('Ratios Calculated fix'!AR240-'Ratios Calculated fix'!AR$428)/('Ratios Calculated fix'!AR$429-'Ratios Calculated fix'!AR$428)</f>
        <v>0.29497932796323345</v>
      </c>
      <c r="AS240" s="21">
        <f>('Ratios Calculated fix'!AS240-'Ratios Calculated fix'!AS$428)/('Ratios Calculated fix'!AS$429-'Ratios Calculated fix'!AS$428)</f>
        <v>0.61917003744367849</v>
      </c>
      <c r="AT240" s="21">
        <f>('Ratios Calculated fix'!AT240-'Ratios Calculated fix'!AT$428)/('Ratios Calculated fix'!AT$429-'Ratios Calculated fix'!AT$428)</f>
        <v>0.36822417511922984</v>
      </c>
      <c r="AU240" s="21">
        <f>('Ratios Calculated fix'!AU240-'Ratios Calculated fix'!AU$428)/('Ratios Calculated fix'!AU$429-'Ratios Calculated fix'!AU$428)</f>
        <v>0.58075584140688652</v>
      </c>
      <c r="AV240" s="21" t="e">
        <f>('Ratios Calculated fix'!AV240-'Ratios Calculated fix'!AV$428)/('Ratios Calculated fix'!AV$429-'Ratios Calculated fix'!AV$428)</f>
        <v>#DIV/0!</v>
      </c>
      <c r="AW240" s="21" t="e">
        <f>('Ratios Calculated fix'!AW240-'Ratios Calculated fix'!AW$428)/('Ratios Calculated fix'!AW$429-'Ratios Calculated fix'!AW$428)</f>
        <v>#DIV/0!</v>
      </c>
      <c r="AX240" s="21" t="e">
        <f>('Ratios Calculated fix'!AX240-'Ratios Calculated fix'!AX$428)/('Ratios Calculated fix'!AX$429-'Ratios Calculated fix'!AX$428)</f>
        <v>#DIV/0!</v>
      </c>
      <c r="AY240" s="21">
        <f>('Ratios Calculated fix'!AY240-'Ratios Calculated fix'!AY$428)/('Ratios Calculated fix'!AY$429-'Ratios Calculated fix'!AY$428)</f>
        <v>0.27330078216750836</v>
      </c>
      <c r="AZ240" s="21">
        <f>('Ratios Calculated fix'!AZ240-'Ratios Calculated fix'!AZ$428)/('Ratios Calculated fix'!AZ$429-'Ratios Calculated fix'!AZ$428)</f>
        <v>0.78186185910964023</v>
      </c>
      <c r="BA240" s="21">
        <f>('Ratios Calculated fix'!BA240-'Ratios Calculated fix'!BA$428)/('Ratios Calculated fix'!BA$429-'Ratios Calculated fix'!BA$428)</f>
        <v>0.7423950140423542</v>
      </c>
      <c r="BB240" s="21" t="e">
        <f>('Ratios Calculated fix'!BB240-'Ratios Calculated fix'!BB$428)/('Ratios Calculated fix'!BB$429-'Ratios Calculated fix'!BB$428)</f>
        <v>#DIV/0!</v>
      </c>
      <c r="BC240" s="21">
        <f>('Ratios Calculated fix'!BC240-'Ratios Calculated fix'!BC$428)/('Ratios Calculated fix'!BC$429-'Ratios Calculated fix'!BC$428)</f>
        <v>0.21720215058091902</v>
      </c>
    </row>
    <row r="241" spans="1:55" x14ac:dyDescent="0.2">
      <c r="A241" s="3" t="s">
        <v>757</v>
      </c>
      <c r="B241" s="3" t="s">
        <v>758</v>
      </c>
      <c r="C241" s="3" t="s">
        <v>45</v>
      </c>
      <c r="D241" s="3">
        <v>124743</v>
      </c>
      <c r="E241" s="3" t="s">
        <v>16</v>
      </c>
      <c r="F241" s="3">
        <v>2019</v>
      </c>
      <c r="G241" s="3" t="s">
        <v>17</v>
      </c>
      <c r="H241" s="4">
        <v>43830</v>
      </c>
      <c r="I241" s="4">
        <v>43888</v>
      </c>
      <c r="J241" s="4">
        <v>43888</v>
      </c>
      <c r="K241" s="5">
        <v>306453000</v>
      </c>
      <c r="L241" s="5">
        <v>307179000</v>
      </c>
      <c r="M241" s="3" t="s">
        <v>759</v>
      </c>
      <c r="N241" s="20">
        <f>('Ratios Calculated fix'!N241-'Ratios Calculated fix'!N$428)/('Ratios Calculated fix'!N$429-'Ratios Calculated fix'!N$428)</f>
        <v>9.1039993933253072E-2</v>
      </c>
      <c r="O241" s="21">
        <f>('Ratios Calculated fix'!O241-'Ratios Calculated fix'!O$428)/('Ratios Calculated fix'!O$429-'Ratios Calculated fix'!O$428)</f>
        <v>3.3919629288531983E-2</v>
      </c>
      <c r="P241" s="21">
        <f>('Ratios Calculated fix'!P241-'Ratios Calculated fix'!P$428)/('Ratios Calculated fix'!P$429-'Ratios Calculated fix'!P$428)</f>
        <v>1.9066147251737262E-2</v>
      </c>
      <c r="Q241" s="21">
        <f>('Ratios Calculated fix'!Q241-'Ratios Calculated fix'!Q$428)/('Ratios Calculated fix'!Q$429-'Ratios Calculated fix'!Q$428)</f>
        <v>0.26161818735597814</v>
      </c>
      <c r="R241" s="21">
        <f>('Ratios Calculated fix'!R241-'Ratios Calculated fix'!R$428)/('Ratios Calculated fix'!R$429-'Ratios Calculated fix'!R$428)</f>
        <v>9.6417000271269121E-2</v>
      </c>
      <c r="S241" s="21">
        <f>('Ratios Calculated fix'!S241-'Ratios Calculated fix'!S$428)/('Ratios Calculated fix'!S$429-'Ratios Calculated fix'!S$428)</f>
        <v>1.9567546202316575E-2</v>
      </c>
      <c r="T241" s="21">
        <f>('Ratios Calculated fix'!T241-'Ratios Calculated fix'!T$428)/('Ratios Calculated fix'!T$429-'Ratios Calculated fix'!T$428)</f>
        <v>9.3799245622618155E-2</v>
      </c>
      <c r="U241" s="21">
        <f>('Ratios Calculated fix'!U241-'Ratios Calculated fix'!U$428)/('Ratios Calculated fix'!U$429-'Ratios Calculated fix'!U$428)</f>
        <v>0.65124137623173239</v>
      </c>
      <c r="V241" s="21">
        <f>('Ratios Calculated fix'!V241-'Ratios Calculated fix'!V$428)/('Ratios Calculated fix'!V$429-'Ratios Calculated fix'!V$428)</f>
        <v>0.49217724403609425</v>
      </c>
      <c r="W241" s="21">
        <f>('Ratios Calculated fix'!W241-'Ratios Calculated fix'!W$428)/('Ratios Calculated fix'!W$429-'Ratios Calculated fix'!W$428)</f>
        <v>0.63300557105223054</v>
      </c>
      <c r="X241" s="21">
        <f>('Ratios Calculated fix'!X241-'Ratios Calculated fix'!X$428)/('Ratios Calculated fix'!X$429-'Ratios Calculated fix'!X$428)</f>
        <v>0.32851831817779453</v>
      </c>
      <c r="Y241" s="21">
        <f>('Ratios Calculated fix'!Y241-'Ratios Calculated fix'!Y$428)/('Ratios Calculated fix'!Y$429-'Ratios Calculated fix'!Y$428)</f>
        <v>0.50925959823468592</v>
      </c>
      <c r="Z241" s="21">
        <f>('Ratios Calculated fix'!Z241-'Ratios Calculated fix'!Z$428)/('Ratios Calculated fix'!Z$429-'Ratios Calculated fix'!Z$428)</f>
        <v>0.67148168182220547</v>
      </c>
      <c r="AA241" s="21">
        <f>('Ratios Calculated fix'!AA241-'Ratios Calculated fix'!AA$428)/('Ratios Calculated fix'!AA$429-'Ratios Calculated fix'!AA$428)</f>
        <v>0.61281678098316716</v>
      </c>
      <c r="AB241" s="21">
        <f>('Ratios Calculated fix'!AB241-'Ratios Calculated fix'!AB$428)/('Ratios Calculated fix'!AB$429-'Ratios Calculated fix'!AB$428)</f>
        <v>0.89084339097459653</v>
      </c>
      <c r="AC241" s="21">
        <f>('Ratios Calculated fix'!AC241-'Ratios Calculated fix'!AC$428)/('Ratios Calculated fix'!AC$429-'Ratios Calculated fix'!AC$428)</f>
        <v>0.37157437426906736</v>
      </c>
      <c r="AD241" s="21">
        <f>('Ratios Calculated fix'!AD241-'Ratios Calculated fix'!AD$428)/('Ratios Calculated fix'!AD$429-'Ratios Calculated fix'!AD$428)</f>
        <v>0.39098807140382957</v>
      </c>
      <c r="AE241" s="21">
        <f>('Ratios Calculated fix'!AE241-'Ratios Calculated fix'!AE$428)/('Ratios Calculated fix'!AE$429-'Ratios Calculated fix'!AE$428)</f>
        <v>0.4246099906323878</v>
      </c>
      <c r="AF241" s="21">
        <f>('Ratios Calculated fix'!AF241-'Ratios Calculated fix'!AF$428)/('Ratios Calculated fix'!AF$429-'Ratios Calculated fix'!AF$428)</f>
        <v>0.38126237640935262</v>
      </c>
      <c r="AG241" s="21" t="e">
        <f>('Ratios Calculated fix'!AG241-'Ratios Calculated fix'!AG$428)/('Ratios Calculated fix'!AG$429-'Ratios Calculated fix'!AG$428)</f>
        <v>#DIV/0!</v>
      </c>
      <c r="AH241" s="21" t="e">
        <f>('Ratios Calculated fix'!AH241-'Ratios Calculated fix'!AH$428)/('Ratios Calculated fix'!AH$429-'Ratios Calculated fix'!AH$428)</f>
        <v>#DIV/0!</v>
      </c>
      <c r="AI241" s="21">
        <f>('Ratios Calculated fix'!AI241-'Ratios Calculated fix'!AI$428)/('Ratios Calculated fix'!AI$429-'Ratios Calculated fix'!AI$428)</f>
        <v>0.9862130137907118</v>
      </c>
      <c r="AJ241" s="21">
        <f>('Ratios Calculated fix'!AJ241-'Ratios Calculated fix'!AJ$428)/('Ratios Calculated fix'!AJ$429-'Ratios Calculated fix'!AJ$428)</f>
        <v>0.10625094550101132</v>
      </c>
      <c r="AK241" s="21" t="e">
        <f>('Ratios Calculated fix'!AK241-'Ratios Calculated fix'!AK$428)/('Ratios Calculated fix'!AK$429-'Ratios Calculated fix'!AK$428)</f>
        <v>#DIV/0!</v>
      </c>
      <c r="AL241" s="21" t="e">
        <f>('Ratios Calculated fix'!AL241-'Ratios Calculated fix'!AL$428)/('Ratios Calculated fix'!AL$429-'Ratios Calculated fix'!AL$428)</f>
        <v>#DIV/0!</v>
      </c>
      <c r="AM241" s="21">
        <f>('Ratios Calculated fix'!AM241-'Ratios Calculated fix'!AM$428)/('Ratios Calculated fix'!AM$429-'Ratios Calculated fix'!AM$428)</f>
        <v>0.3088833881721596</v>
      </c>
      <c r="AN241" s="21">
        <f>('Ratios Calculated fix'!AN241-'Ratios Calculated fix'!AN$428)/('Ratios Calculated fix'!AN$429-'Ratios Calculated fix'!AN$428)</f>
        <v>0.27741280207658209</v>
      </c>
      <c r="AO241" s="21">
        <f>('Ratios Calculated fix'!AO241-'Ratios Calculated fix'!AO$428)/('Ratios Calculated fix'!AO$429-'Ratios Calculated fix'!AO$428)</f>
        <v>0.23119391732094469</v>
      </c>
      <c r="AP241" s="21">
        <f>('Ratios Calculated fix'!AP241-'Ratios Calculated fix'!AP$428)/('Ratios Calculated fix'!AP$429-'Ratios Calculated fix'!AP$428)</f>
        <v>0.57468384706549602</v>
      </c>
      <c r="AQ241" s="21">
        <f>('Ratios Calculated fix'!AQ241-'Ratios Calculated fix'!AQ$428)/('Ratios Calculated fix'!AQ$429-'Ratios Calculated fix'!AQ$428)</f>
        <v>0.53532713559328349</v>
      </c>
      <c r="AR241" s="21">
        <f>('Ratios Calculated fix'!AR241-'Ratios Calculated fix'!AR$428)/('Ratios Calculated fix'!AR$429-'Ratios Calculated fix'!AR$428)</f>
        <v>0.20389326396299021</v>
      </c>
      <c r="AS241" s="21">
        <f>('Ratios Calculated fix'!AS241-'Ratios Calculated fix'!AS$428)/('Ratios Calculated fix'!AS$429-'Ratios Calculated fix'!AS$428)</f>
        <v>0.60474078134741838</v>
      </c>
      <c r="AT241" s="21">
        <f>('Ratios Calculated fix'!AT241-'Ratios Calculated fix'!AT$428)/('Ratios Calculated fix'!AT$429-'Ratios Calculated fix'!AT$428)</f>
        <v>0.29919296964217451</v>
      </c>
      <c r="AU241" s="21">
        <f>('Ratios Calculated fix'!AU241-'Ratios Calculated fix'!AU$428)/('Ratios Calculated fix'!AU$429-'Ratios Calculated fix'!AU$428)</f>
        <v>0.62153886243939771</v>
      </c>
      <c r="AV241" s="21" t="e">
        <f>('Ratios Calculated fix'!AV241-'Ratios Calculated fix'!AV$428)/('Ratios Calculated fix'!AV$429-'Ratios Calculated fix'!AV$428)</f>
        <v>#DIV/0!</v>
      </c>
      <c r="AW241" s="21" t="e">
        <f>('Ratios Calculated fix'!AW241-'Ratios Calculated fix'!AW$428)/('Ratios Calculated fix'!AW$429-'Ratios Calculated fix'!AW$428)</f>
        <v>#DIV/0!</v>
      </c>
      <c r="AX241" s="21" t="e">
        <f>('Ratios Calculated fix'!AX241-'Ratios Calculated fix'!AX$428)/('Ratios Calculated fix'!AX$429-'Ratios Calculated fix'!AX$428)</f>
        <v>#DIV/0!</v>
      </c>
      <c r="AY241" s="21">
        <f>('Ratios Calculated fix'!AY241-'Ratios Calculated fix'!AY$428)/('Ratios Calculated fix'!AY$429-'Ratios Calculated fix'!AY$428)</f>
        <v>0.25406765195802239</v>
      </c>
      <c r="AZ241" s="21">
        <f>('Ratios Calculated fix'!AZ241-'Ratios Calculated fix'!AZ$428)/('Ratios Calculated fix'!AZ$429-'Ratios Calculated fix'!AZ$428)</f>
        <v>0.76903100017890058</v>
      </c>
      <c r="BA241" s="21">
        <f>('Ratios Calculated fix'!BA241-'Ratios Calculated fix'!BA$428)/('Ratios Calculated fix'!BA$429-'Ratios Calculated fix'!BA$428)</f>
        <v>0.74322107125218084</v>
      </c>
      <c r="BB241" s="21" t="e">
        <f>('Ratios Calculated fix'!BB241-'Ratios Calculated fix'!BB$428)/('Ratios Calculated fix'!BB$429-'Ratios Calculated fix'!BB$428)</f>
        <v>#DIV/0!</v>
      </c>
      <c r="BC241" s="21">
        <f>('Ratios Calculated fix'!BC241-'Ratios Calculated fix'!BC$428)/('Ratios Calculated fix'!BC$429-'Ratios Calculated fix'!BC$428)</f>
        <v>0.22635745909766158</v>
      </c>
    </row>
    <row r="242" spans="1:55" x14ac:dyDescent="0.2">
      <c r="A242" s="3" t="s">
        <v>751</v>
      </c>
      <c r="B242" s="3" t="s">
        <v>752</v>
      </c>
      <c r="C242" s="3" t="s">
        <v>24</v>
      </c>
      <c r="D242" s="3">
        <v>378181</v>
      </c>
      <c r="E242" s="3" t="s">
        <v>16</v>
      </c>
      <c r="F242" s="3">
        <v>2019</v>
      </c>
      <c r="G242" s="3" t="s">
        <v>17</v>
      </c>
      <c r="H242" s="4">
        <v>43830</v>
      </c>
      <c r="I242" s="4">
        <v>43880</v>
      </c>
      <c r="J242" s="4">
        <v>43880</v>
      </c>
      <c r="K242" s="5">
        <v>909636000</v>
      </c>
      <c r="L242" s="5">
        <v>915636000</v>
      </c>
      <c r="M242" s="3" t="s">
        <v>753</v>
      </c>
      <c r="N242" s="20">
        <f>('Ratios Calculated fix'!N242-'Ratios Calculated fix'!N$428)/('Ratios Calculated fix'!N$429-'Ratios Calculated fix'!N$428)</f>
        <v>4.1260863250529863E-2</v>
      </c>
      <c r="O242" s="21">
        <f>('Ratios Calculated fix'!O242-'Ratios Calculated fix'!O$428)/('Ratios Calculated fix'!O$429-'Ratios Calculated fix'!O$428)</f>
        <v>3.1527391912073273E-2</v>
      </c>
      <c r="P242" s="21">
        <f>('Ratios Calculated fix'!P242-'Ratios Calculated fix'!P$428)/('Ratios Calculated fix'!P$429-'Ratios Calculated fix'!P$428)</f>
        <v>4.9823306908431446E-2</v>
      </c>
      <c r="Q242" s="21">
        <f>('Ratios Calculated fix'!Q242-'Ratios Calculated fix'!Q$428)/('Ratios Calculated fix'!Q$429-'Ratios Calculated fix'!Q$428)</f>
        <v>0.26703727235373453</v>
      </c>
      <c r="R242" s="21">
        <f>('Ratios Calculated fix'!R242-'Ratios Calculated fix'!R$428)/('Ratios Calculated fix'!R$429-'Ratios Calculated fix'!R$428)</f>
        <v>8.0495660631768065E-2</v>
      </c>
      <c r="S242" s="21">
        <f>('Ratios Calculated fix'!S242-'Ratios Calculated fix'!S$428)/('Ratios Calculated fix'!S$429-'Ratios Calculated fix'!S$428)</f>
        <v>0.11952753175035692</v>
      </c>
      <c r="T242" s="21">
        <f>('Ratios Calculated fix'!T242-'Ratios Calculated fix'!T$428)/('Ratios Calculated fix'!T$429-'Ratios Calculated fix'!T$428)</f>
        <v>5.9239918656795822E-2</v>
      </c>
      <c r="U242" s="21">
        <f>('Ratios Calculated fix'!U242-'Ratios Calculated fix'!U$428)/('Ratios Calculated fix'!U$429-'Ratios Calculated fix'!U$428)</f>
        <v>0.65602895932208083</v>
      </c>
      <c r="V242" s="21">
        <f>('Ratios Calculated fix'!V242-'Ratios Calculated fix'!V$428)/('Ratios Calculated fix'!V$429-'Ratios Calculated fix'!V$428)</f>
        <v>0.52975642273459977</v>
      </c>
      <c r="W242" s="21">
        <f>('Ratios Calculated fix'!W242-'Ratios Calculated fix'!W$428)/('Ratios Calculated fix'!W$429-'Ratios Calculated fix'!W$428)</f>
        <v>0.63402371961280768</v>
      </c>
      <c r="X242" s="21">
        <f>('Ratios Calculated fix'!X242-'Ratios Calculated fix'!X$428)/('Ratios Calculated fix'!X$429-'Ratios Calculated fix'!X$428)</f>
        <v>0.34389199193844583</v>
      </c>
      <c r="Y242" s="21">
        <f>('Ratios Calculated fix'!Y242-'Ratios Calculated fix'!Y$428)/('Ratios Calculated fix'!Y$429-'Ratios Calculated fix'!Y$428)</f>
        <v>0.45027415704043489</v>
      </c>
      <c r="Z242" s="21">
        <f>('Ratios Calculated fix'!Z242-'Ratios Calculated fix'!Z$428)/('Ratios Calculated fix'!Z$429-'Ratios Calculated fix'!Z$428)</f>
        <v>0.65610800806155412</v>
      </c>
      <c r="AA242" s="21">
        <f>('Ratios Calculated fix'!AA242-'Ratios Calculated fix'!AA$428)/('Ratios Calculated fix'!AA$429-'Ratios Calculated fix'!AA$428)</f>
        <v>0.15769302716126113</v>
      </c>
      <c r="AB242" s="21">
        <f>('Ratios Calculated fix'!AB242-'Ratios Calculated fix'!AB$428)/('Ratios Calculated fix'!AB$429-'Ratios Calculated fix'!AB$428)</f>
        <v>0.8453918254068743</v>
      </c>
      <c r="AC242" s="21">
        <f>('Ratios Calculated fix'!AC242-'Ratios Calculated fix'!AC$428)/('Ratios Calculated fix'!AC$429-'Ratios Calculated fix'!AC$428)</f>
        <v>0.72647364520476365</v>
      </c>
      <c r="AD242" s="21">
        <f>('Ratios Calculated fix'!AD242-'Ratios Calculated fix'!AD$428)/('Ratios Calculated fix'!AD$429-'Ratios Calculated fix'!AD$428)</f>
        <v>0.47187235786740173</v>
      </c>
      <c r="AE242" s="21">
        <f>('Ratios Calculated fix'!AE242-'Ratios Calculated fix'!AE$428)/('Ratios Calculated fix'!AE$429-'Ratios Calculated fix'!AE$428)</f>
        <v>0.53650867998746532</v>
      </c>
      <c r="AF242" s="21">
        <f>('Ratios Calculated fix'!AF242-'Ratios Calculated fix'!AF$428)/('Ratios Calculated fix'!AF$429-'Ratios Calculated fix'!AF$428)</f>
        <v>0.36191172351576295</v>
      </c>
      <c r="AG242" s="21" t="e">
        <f>('Ratios Calculated fix'!AG242-'Ratios Calculated fix'!AG$428)/('Ratios Calculated fix'!AG$429-'Ratios Calculated fix'!AG$428)</f>
        <v>#DIV/0!</v>
      </c>
      <c r="AH242" s="21" t="e">
        <f>('Ratios Calculated fix'!AH242-'Ratios Calculated fix'!AH$428)/('Ratios Calculated fix'!AH$429-'Ratios Calculated fix'!AH$428)</f>
        <v>#DIV/0!</v>
      </c>
      <c r="AI242" s="21">
        <f>('Ratios Calculated fix'!AI242-'Ratios Calculated fix'!AI$428)/('Ratios Calculated fix'!AI$429-'Ratios Calculated fix'!AI$428)</f>
        <v>0.98654068940384865</v>
      </c>
      <c r="AJ242" s="21">
        <f>('Ratios Calculated fix'!AJ242-'Ratios Calculated fix'!AJ$428)/('Ratios Calculated fix'!AJ$429-'Ratios Calculated fix'!AJ$428)</f>
        <v>0.10536870703550827</v>
      </c>
      <c r="AK242" s="21" t="e">
        <f>('Ratios Calculated fix'!AK242-'Ratios Calculated fix'!AK$428)/('Ratios Calculated fix'!AK$429-'Ratios Calculated fix'!AK$428)</f>
        <v>#DIV/0!</v>
      </c>
      <c r="AL242" s="21" t="e">
        <f>('Ratios Calculated fix'!AL242-'Ratios Calculated fix'!AL$428)/('Ratios Calculated fix'!AL$429-'Ratios Calculated fix'!AL$428)</f>
        <v>#DIV/0!</v>
      </c>
      <c r="AM242" s="21">
        <f>('Ratios Calculated fix'!AM242-'Ratios Calculated fix'!AM$428)/('Ratios Calculated fix'!AM$429-'Ratios Calculated fix'!AM$428)</f>
        <v>0.30383608756952246</v>
      </c>
      <c r="AN242" s="21">
        <f>('Ratios Calculated fix'!AN242-'Ratios Calculated fix'!AN$428)/('Ratios Calculated fix'!AN$429-'Ratios Calculated fix'!AN$428)</f>
        <v>0.27627124767268607</v>
      </c>
      <c r="AO242" s="21">
        <f>('Ratios Calculated fix'!AO242-'Ratios Calculated fix'!AO$428)/('Ratios Calculated fix'!AO$429-'Ratios Calculated fix'!AO$428)</f>
        <v>0.10735792777700988</v>
      </c>
      <c r="AP242" s="21">
        <f>('Ratios Calculated fix'!AP242-'Ratios Calculated fix'!AP$428)/('Ratios Calculated fix'!AP$429-'Ratios Calculated fix'!AP$428)</f>
        <v>0.57547700367105503</v>
      </c>
      <c r="AQ242" s="21">
        <f>('Ratios Calculated fix'!AQ242-'Ratios Calculated fix'!AQ$428)/('Ratios Calculated fix'!AQ$429-'Ratios Calculated fix'!AQ$428)</f>
        <v>0.43142959491448829</v>
      </c>
      <c r="AR242" s="21">
        <f>('Ratios Calculated fix'!AR242-'Ratios Calculated fix'!AR$428)/('Ratios Calculated fix'!AR$429-'Ratios Calculated fix'!AR$428)</f>
        <v>0.39413577309061115</v>
      </c>
      <c r="AS242" s="21">
        <f>('Ratios Calculated fix'!AS242-'Ratios Calculated fix'!AS$428)/('Ratios Calculated fix'!AS$429-'Ratios Calculated fix'!AS$428)</f>
        <v>0.6084563843484635</v>
      </c>
      <c r="AT242" s="21">
        <f>('Ratios Calculated fix'!AT242-'Ratios Calculated fix'!AT$428)/('Ratios Calculated fix'!AT$429-'Ratios Calculated fix'!AT$428)</f>
        <v>0.43833223205230887</v>
      </c>
      <c r="AU242" s="21">
        <f>('Ratios Calculated fix'!AU242-'Ratios Calculated fix'!AU$428)/('Ratios Calculated fix'!AU$429-'Ratios Calculated fix'!AU$428)</f>
        <v>0.6238312550503603</v>
      </c>
      <c r="AV242" s="21" t="e">
        <f>('Ratios Calculated fix'!AV242-'Ratios Calculated fix'!AV$428)/('Ratios Calculated fix'!AV$429-'Ratios Calculated fix'!AV$428)</f>
        <v>#DIV/0!</v>
      </c>
      <c r="AW242" s="21" t="e">
        <f>('Ratios Calculated fix'!AW242-'Ratios Calculated fix'!AW$428)/('Ratios Calculated fix'!AW$429-'Ratios Calculated fix'!AW$428)</f>
        <v>#DIV/0!</v>
      </c>
      <c r="AX242" s="21" t="e">
        <f>('Ratios Calculated fix'!AX242-'Ratios Calculated fix'!AX$428)/('Ratios Calculated fix'!AX$429-'Ratios Calculated fix'!AX$428)</f>
        <v>#DIV/0!</v>
      </c>
      <c r="AY242" s="21">
        <f>('Ratios Calculated fix'!AY242-'Ratios Calculated fix'!AY$428)/('Ratios Calculated fix'!AY$429-'Ratios Calculated fix'!AY$428)</f>
        <v>0.24775428166022742</v>
      </c>
      <c r="AZ242" s="21">
        <f>('Ratios Calculated fix'!AZ242-'Ratios Calculated fix'!AZ$428)/('Ratios Calculated fix'!AZ$429-'Ratios Calculated fix'!AZ$428)</f>
        <v>0.75000943464993308</v>
      </c>
      <c r="BA242" s="21">
        <f>('Ratios Calculated fix'!BA242-'Ratios Calculated fix'!BA$428)/('Ratios Calculated fix'!BA$429-'Ratios Calculated fix'!BA$428)</f>
        <v>0.73422177763752416</v>
      </c>
      <c r="BB242" s="21" t="e">
        <f>('Ratios Calculated fix'!BB242-'Ratios Calculated fix'!BB$428)/('Ratios Calculated fix'!BB$429-'Ratios Calculated fix'!BB$428)</f>
        <v>#DIV/0!</v>
      </c>
      <c r="BC242" s="21">
        <f>('Ratios Calculated fix'!BC242-'Ratios Calculated fix'!BC$428)/('Ratios Calculated fix'!BC$429-'Ratios Calculated fix'!BC$428)</f>
        <v>0.26514146487404777</v>
      </c>
    </row>
    <row r="243" spans="1:55" x14ac:dyDescent="0.2">
      <c r="A243" s="3" t="s">
        <v>760</v>
      </c>
      <c r="B243" s="3" t="s">
        <v>761</v>
      </c>
      <c r="C243" s="3" t="s">
        <v>15</v>
      </c>
      <c r="D243" s="3">
        <v>103644</v>
      </c>
      <c r="E243" s="3" t="s">
        <v>16</v>
      </c>
      <c r="F243" s="3">
        <v>2019</v>
      </c>
      <c r="G243" s="3" t="s">
        <v>17</v>
      </c>
      <c r="H243" s="4">
        <v>43830</v>
      </c>
      <c r="I243" s="4">
        <v>43868</v>
      </c>
      <c r="J243" s="4">
        <v>43868</v>
      </c>
      <c r="K243" s="5">
        <v>281300000</v>
      </c>
      <c r="L243" s="5">
        <v>283100000</v>
      </c>
      <c r="M243" s="3" t="s">
        <v>762</v>
      </c>
      <c r="N243" s="20">
        <f>('Ratios Calculated fix'!N243-'Ratios Calculated fix'!N$428)/('Ratios Calculated fix'!N$429-'Ratios Calculated fix'!N$428)</f>
        <v>4.3187949574532175E-2</v>
      </c>
      <c r="O243" s="21">
        <f>('Ratios Calculated fix'!O243-'Ratios Calculated fix'!O$428)/('Ratios Calculated fix'!O$429-'Ratios Calculated fix'!O$428)</f>
        <v>3.1919803298430666E-2</v>
      </c>
      <c r="P243" s="21">
        <f>('Ratios Calculated fix'!P243-'Ratios Calculated fix'!P$428)/('Ratios Calculated fix'!P$429-'Ratios Calculated fix'!P$428)</f>
        <v>2.0408501386810576E-2</v>
      </c>
      <c r="Q243" s="21">
        <f>('Ratios Calculated fix'!Q243-'Ratios Calculated fix'!Q$428)/('Ratios Calculated fix'!Q$429-'Ratios Calculated fix'!Q$428)</f>
        <v>0</v>
      </c>
      <c r="R243" s="21">
        <f>('Ratios Calculated fix'!R243-'Ratios Calculated fix'!R$428)/('Ratios Calculated fix'!R$429-'Ratios Calculated fix'!R$428)</f>
        <v>8.1343535017924601E-2</v>
      </c>
      <c r="S243" s="21">
        <f>('Ratios Calculated fix'!S243-'Ratios Calculated fix'!S$428)/('Ratios Calculated fix'!S$429-'Ratios Calculated fix'!S$428)</f>
        <v>2.338479451406263E-2</v>
      </c>
      <c r="T243" s="21">
        <f>('Ratios Calculated fix'!T243-'Ratios Calculated fix'!T$428)/('Ratios Calculated fix'!T$429-'Ratios Calculated fix'!T$428)</f>
        <v>7.7864242923631907E-2</v>
      </c>
      <c r="U243" s="21">
        <f>('Ratios Calculated fix'!U243-'Ratios Calculated fix'!U$428)/('Ratios Calculated fix'!U$429-'Ratios Calculated fix'!U$428)</f>
        <v>0.32940810593240882</v>
      </c>
      <c r="V243" s="21">
        <f>('Ratios Calculated fix'!V243-'Ratios Calculated fix'!V$428)/('Ratios Calculated fix'!V$429-'Ratios Calculated fix'!V$428)</f>
        <v>0.32735627603701029</v>
      </c>
      <c r="W243" s="21">
        <f>('Ratios Calculated fix'!W243-'Ratios Calculated fix'!W$428)/('Ratios Calculated fix'!W$429-'Ratios Calculated fix'!W$428)</f>
        <v>0.31179119727351462</v>
      </c>
      <c r="X243" s="21">
        <f>('Ratios Calculated fix'!X243-'Ratios Calculated fix'!X$428)/('Ratios Calculated fix'!X$429-'Ratios Calculated fix'!X$428)</f>
        <v>0.30183256759943683</v>
      </c>
      <c r="Y243" s="21">
        <f>('Ratios Calculated fix'!Y243-'Ratios Calculated fix'!Y$428)/('Ratios Calculated fix'!Y$429-'Ratios Calculated fix'!Y$428)</f>
        <v>0.41102797912870354</v>
      </c>
      <c r="Z243" s="21">
        <f>('Ratios Calculated fix'!Z243-'Ratios Calculated fix'!Z$428)/('Ratios Calculated fix'!Z$429-'Ratios Calculated fix'!Z$428)</f>
        <v>0.69816743240056311</v>
      </c>
      <c r="AA243" s="21">
        <f>('Ratios Calculated fix'!AA243-'Ratios Calculated fix'!AA$428)/('Ratios Calculated fix'!AA$429-'Ratios Calculated fix'!AA$428)</f>
        <v>0.37705641273811141</v>
      </c>
      <c r="AB243" s="21">
        <f>('Ratios Calculated fix'!AB243-'Ratios Calculated fix'!AB$428)/('Ratios Calculated fix'!AB$429-'Ratios Calculated fix'!AB$428)</f>
        <v>0.78010569703182697</v>
      </c>
      <c r="AC243" s="21">
        <f>('Ratios Calculated fix'!AC243-'Ratios Calculated fix'!AC$428)/('Ratios Calculated fix'!AC$429-'Ratios Calculated fix'!AC$428)</f>
        <v>8.1414273158646452E-2</v>
      </c>
      <c r="AD243" s="21">
        <f>('Ratios Calculated fix'!AD243-'Ratios Calculated fix'!AD$428)/('Ratios Calculated fix'!AD$429-'Ratios Calculated fix'!AD$428)</f>
        <v>0.3944091153075801</v>
      </c>
      <c r="AE243" s="21">
        <f>('Ratios Calculated fix'!AE243-'Ratios Calculated fix'!AE$428)/('Ratios Calculated fix'!AE$429-'Ratios Calculated fix'!AE$428)</f>
        <v>0.44843464615097339</v>
      </c>
      <c r="AF243" s="21">
        <f>('Ratios Calculated fix'!AF243-'Ratios Calculated fix'!AF$428)/('Ratios Calculated fix'!AF$429-'Ratios Calculated fix'!AF$428)</f>
        <v>0.37652687624440012</v>
      </c>
      <c r="AG243" s="21" t="e">
        <f>('Ratios Calculated fix'!AG243-'Ratios Calculated fix'!AG$428)/('Ratios Calculated fix'!AG$429-'Ratios Calculated fix'!AG$428)</f>
        <v>#DIV/0!</v>
      </c>
      <c r="AH243" s="21" t="e">
        <f>('Ratios Calculated fix'!AH243-'Ratios Calculated fix'!AH$428)/('Ratios Calculated fix'!AH$429-'Ratios Calculated fix'!AH$428)</f>
        <v>#DIV/0!</v>
      </c>
      <c r="AI243" s="21">
        <f>('Ratios Calculated fix'!AI243-'Ratios Calculated fix'!AI$428)/('Ratios Calculated fix'!AI$429-'Ratios Calculated fix'!AI$428)</f>
        <v>0.98560745954671292</v>
      </c>
      <c r="AJ243" s="21">
        <f>('Ratios Calculated fix'!AJ243-'Ratios Calculated fix'!AJ$428)/('Ratios Calculated fix'!AJ$429-'Ratios Calculated fix'!AJ$428)</f>
        <v>0.12400834631445153</v>
      </c>
      <c r="AK243" s="21" t="e">
        <f>('Ratios Calculated fix'!AK243-'Ratios Calculated fix'!AK$428)/('Ratios Calculated fix'!AK$429-'Ratios Calculated fix'!AK$428)</f>
        <v>#DIV/0!</v>
      </c>
      <c r="AL243" s="21" t="e">
        <f>('Ratios Calculated fix'!AL243-'Ratios Calculated fix'!AL$428)/('Ratios Calculated fix'!AL$429-'Ratios Calculated fix'!AL$428)</f>
        <v>#DIV/0!</v>
      </c>
      <c r="AM243" s="21">
        <f>('Ratios Calculated fix'!AM243-'Ratios Calculated fix'!AM$428)/('Ratios Calculated fix'!AM$429-'Ratios Calculated fix'!AM$428)</f>
        <v>0.18952146309528711</v>
      </c>
      <c r="AN243" s="21">
        <f>('Ratios Calculated fix'!AN243-'Ratios Calculated fix'!AN$428)/('Ratios Calculated fix'!AN$429-'Ratios Calculated fix'!AN$428)</f>
        <v>0</v>
      </c>
      <c r="AO243" s="21">
        <f>('Ratios Calculated fix'!AO243-'Ratios Calculated fix'!AO$428)/('Ratios Calculated fix'!AO$429-'Ratios Calculated fix'!AO$428)</f>
        <v>0.24467403049324668</v>
      </c>
      <c r="AP243" s="21">
        <f>('Ratios Calculated fix'!AP243-'Ratios Calculated fix'!AP$428)/('Ratios Calculated fix'!AP$429-'Ratios Calculated fix'!AP$428)</f>
        <v>0.57995663232237404</v>
      </c>
      <c r="AQ243" s="21">
        <f>('Ratios Calculated fix'!AQ243-'Ratios Calculated fix'!AQ$428)/('Ratios Calculated fix'!AQ$429-'Ratios Calculated fix'!AQ$428)</f>
        <v>0.51177139880116274</v>
      </c>
      <c r="AR243" s="21">
        <f>('Ratios Calculated fix'!AR243-'Ratios Calculated fix'!AR$428)/('Ratios Calculated fix'!AR$429-'Ratios Calculated fix'!AR$428)</f>
        <v>0.27669838695010035</v>
      </c>
      <c r="AS243" s="21">
        <f>('Ratios Calculated fix'!AS243-'Ratios Calculated fix'!AS$428)/('Ratios Calculated fix'!AS$429-'Ratios Calculated fix'!AS$428)</f>
        <v>0.58954669095791323</v>
      </c>
      <c r="AT243" s="21">
        <f>('Ratios Calculated fix'!AT243-'Ratios Calculated fix'!AT$428)/('Ratios Calculated fix'!AT$429-'Ratios Calculated fix'!AT$428)</f>
        <v>0.46710743154719669</v>
      </c>
      <c r="AU243" s="21">
        <f>('Ratios Calculated fix'!AU243-'Ratios Calculated fix'!AU$428)/('Ratios Calculated fix'!AU$429-'Ratios Calculated fix'!AU$428)</f>
        <v>0.65150018559113487</v>
      </c>
      <c r="AV243" s="21" t="e">
        <f>('Ratios Calculated fix'!AV243-'Ratios Calculated fix'!AV$428)/('Ratios Calculated fix'!AV$429-'Ratios Calculated fix'!AV$428)</f>
        <v>#DIV/0!</v>
      </c>
      <c r="AW243" s="21" t="e">
        <f>('Ratios Calculated fix'!AW243-'Ratios Calculated fix'!AW$428)/('Ratios Calculated fix'!AW$429-'Ratios Calculated fix'!AW$428)</f>
        <v>#DIV/0!</v>
      </c>
      <c r="AX243" s="21" t="e">
        <f>('Ratios Calculated fix'!AX243-'Ratios Calculated fix'!AX$428)/('Ratios Calculated fix'!AX$429-'Ratios Calculated fix'!AX$428)</f>
        <v>#DIV/0!</v>
      </c>
      <c r="AY243" s="21">
        <f>('Ratios Calculated fix'!AY243-'Ratios Calculated fix'!AY$428)/('Ratios Calculated fix'!AY$429-'Ratios Calculated fix'!AY$428)</f>
        <v>0.24155764410419858</v>
      </c>
      <c r="AZ243" s="21">
        <f>('Ratios Calculated fix'!AZ243-'Ratios Calculated fix'!AZ$428)/('Ratios Calculated fix'!AZ$429-'Ratios Calculated fix'!AZ$428)</f>
        <v>0.75863175864126542</v>
      </c>
      <c r="BA243" s="21">
        <f>('Ratios Calculated fix'!BA243-'Ratios Calculated fix'!BA$428)/('Ratios Calculated fix'!BA$429-'Ratios Calculated fix'!BA$428)</f>
        <v>0.74557164346521021</v>
      </c>
      <c r="BB243" s="21" t="e">
        <f>('Ratios Calculated fix'!BB243-'Ratios Calculated fix'!BB$428)/('Ratios Calculated fix'!BB$429-'Ratios Calculated fix'!BB$428)</f>
        <v>#DIV/0!</v>
      </c>
      <c r="BC243" s="21">
        <f>('Ratios Calculated fix'!BC243-'Ratios Calculated fix'!BC$428)/('Ratios Calculated fix'!BC$429-'Ratios Calculated fix'!BC$428)</f>
        <v>0.2742829451860474</v>
      </c>
    </row>
    <row r="244" spans="1:55" x14ac:dyDescent="0.2">
      <c r="A244" s="3" t="s">
        <v>83</v>
      </c>
      <c r="B244" s="3" t="s">
        <v>84</v>
      </c>
      <c r="C244" s="3" t="s">
        <v>52</v>
      </c>
      <c r="D244" s="3">
        <v>119577</v>
      </c>
      <c r="E244" s="3" t="s">
        <v>16</v>
      </c>
      <c r="F244" s="3">
        <v>2019</v>
      </c>
      <c r="G244" s="3" t="s">
        <v>17</v>
      </c>
      <c r="H244" s="4">
        <v>43830</v>
      </c>
      <c r="I244" s="4">
        <v>43882</v>
      </c>
      <c r="J244" s="4">
        <v>43882</v>
      </c>
      <c r="K244" s="5">
        <v>240900000</v>
      </c>
      <c r="L244" s="5">
        <v>241400000</v>
      </c>
      <c r="M244" s="3" t="s">
        <v>85</v>
      </c>
      <c r="N244" s="20">
        <f>('Ratios Calculated fix'!N244-'Ratios Calculated fix'!N$428)/('Ratios Calculated fix'!N$429-'Ratios Calculated fix'!N$428)</f>
        <v>1.2704333232066864E-2</v>
      </c>
      <c r="O244" s="21">
        <f>('Ratios Calculated fix'!O244-'Ratios Calculated fix'!O$428)/('Ratios Calculated fix'!O$429-'Ratios Calculated fix'!O$428)</f>
        <v>9.4200639415453011E-3</v>
      </c>
      <c r="P244" s="21">
        <f>('Ratios Calculated fix'!P244-'Ratios Calculated fix'!P$428)/('Ratios Calculated fix'!P$429-'Ratios Calculated fix'!P$428)</f>
        <v>1.1703210882736635E-3</v>
      </c>
      <c r="Q244" s="21">
        <f>('Ratios Calculated fix'!Q244-'Ratios Calculated fix'!Q$428)/('Ratios Calculated fix'!Q$429-'Ratios Calculated fix'!Q$428)</f>
        <v>0.26498232224028995</v>
      </c>
      <c r="R244" s="21">
        <f>('Ratios Calculated fix'!R244-'Ratios Calculated fix'!R$428)/('Ratios Calculated fix'!R$429-'Ratios Calculated fix'!R$428)</f>
        <v>9.8765081799679341E-2</v>
      </c>
      <c r="S244" s="21">
        <f>('Ratios Calculated fix'!S244-'Ratios Calculated fix'!S$428)/('Ratios Calculated fix'!S$429-'Ratios Calculated fix'!S$428)</f>
        <v>0.12993245916639071</v>
      </c>
      <c r="T244" s="21">
        <f>('Ratios Calculated fix'!T244-'Ratios Calculated fix'!T$428)/('Ratios Calculated fix'!T$429-'Ratios Calculated fix'!T$428)</f>
        <v>7.5775641527746462E-2</v>
      </c>
      <c r="U244" s="21">
        <f>('Ratios Calculated fix'!U244-'Ratios Calculated fix'!U$428)/('Ratios Calculated fix'!U$429-'Ratios Calculated fix'!U$428)</f>
        <v>0.65650167349335853</v>
      </c>
      <c r="V244" s="21">
        <f>('Ratios Calculated fix'!V244-'Ratios Calculated fix'!V$428)/('Ratios Calculated fix'!V$429-'Ratios Calculated fix'!V$428)</f>
        <v>0.52614258936901348</v>
      </c>
      <c r="W244" s="21">
        <f>('Ratios Calculated fix'!W244-'Ratios Calculated fix'!W$428)/('Ratios Calculated fix'!W$429-'Ratios Calculated fix'!W$428)</f>
        <v>0.63490828503181485</v>
      </c>
      <c r="X244" s="21">
        <f>('Ratios Calculated fix'!X244-'Ratios Calculated fix'!X$428)/('Ratios Calculated fix'!X$429-'Ratios Calculated fix'!X$428)</f>
        <v>4.7685088789782448E-2</v>
      </c>
      <c r="Y244" s="21">
        <f>('Ratios Calculated fix'!Y244-'Ratios Calculated fix'!Y$428)/('Ratios Calculated fix'!Y$429-'Ratios Calculated fix'!Y$428)</f>
        <v>0.44910344768609628</v>
      </c>
      <c r="Z244" s="21">
        <f>('Ratios Calculated fix'!Z244-'Ratios Calculated fix'!Z$428)/('Ratios Calculated fix'!Z$429-'Ratios Calculated fix'!Z$428)</f>
        <v>0.9523149112102175</v>
      </c>
      <c r="AA244" s="21">
        <f>('Ratios Calculated fix'!AA244-'Ratios Calculated fix'!AA$428)/('Ratios Calculated fix'!AA$429-'Ratios Calculated fix'!AA$428)</f>
        <v>0</v>
      </c>
      <c r="AB244" s="21">
        <f>('Ratios Calculated fix'!AB244-'Ratios Calculated fix'!AB$428)/('Ratios Calculated fix'!AB$429-'Ratios Calculated fix'!AB$428)</f>
        <v>0.85724566921330414</v>
      </c>
      <c r="AC244" s="21">
        <f>('Ratios Calculated fix'!AC244-'Ratios Calculated fix'!AC$428)/('Ratios Calculated fix'!AC$429-'Ratios Calculated fix'!AC$428)</f>
        <v>1</v>
      </c>
      <c r="AD244" s="21">
        <f>('Ratios Calculated fix'!AD244-'Ratios Calculated fix'!AD$428)/('Ratios Calculated fix'!AD$429-'Ratios Calculated fix'!AD$428)</f>
        <v>0.5606125758911974</v>
      </c>
      <c r="AE244" s="21">
        <f>('Ratios Calculated fix'!AE244-'Ratios Calculated fix'!AE$428)/('Ratios Calculated fix'!AE$429-'Ratios Calculated fix'!AE$428)</f>
        <v>0.51668792348270676</v>
      </c>
      <c r="AF244" s="21">
        <f>('Ratios Calculated fix'!AF244-'Ratios Calculated fix'!AF$428)/('Ratios Calculated fix'!AF$429-'Ratios Calculated fix'!AF$428)</f>
        <v>0.40566798366478829</v>
      </c>
      <c r="AG244" s="21" t="e">
        <f>('Ratios Calculated fix'!AG244-'Ratios Calculated fix'!AG$428)/('Ratios Calculated fix'!AG$429-'Ratios Calculated fix'!AG$428)</f>
        <v>#DIV/0!</v>
      </c>
      <c r="AH244" s="21" t="e">
        <f>('Ratios Calculated fix'!AH244-'Ratios Calculated fix'!AH$428)/('Ratios Calculated fix'!AH$429-'Ratios Calculated fix'!AH$428)</f>
        <v>#DIV/0!</v>
      </c>
      <c r="AI244" s="21">
        <f>('Ratios Calculated fix'!AI244-'Ratios Calculated fix'!AI$428)/('Ratios Calculated fix'!AI$429-'Ratios Calculated fix'!AI$428)</f>
        <v>0.98723869173099343</v>
      </c>
      <c r="AJ244" s="21">
        <f>('Ratios Calculated fix'!AJ244-'Ratios Calculated fix'!AJ$428)/('Ratios Calculated fix'!AJ$429-'Ratios Calculated fix'!AJ$428)</f>
        <v>0.11590223730571246</v>
      </c>
      <c r="AK244" s="21" t="e">
        <f>('Ratios Calculated fix'!AK244-'Ratios Calculated fix'!AK$428)/('Ratios Calculated fix'!AK$429-'Ratios Calculated fix'!AK$428)</f>
        <v>#DIV/0!</v>
      </c>
      <c r="AL244" s="21" t="e">
        <f>('Ratios Calculated fix'!AL244-'Ratios Calculated fix'!AL$428)/('Ratios Calculated fix'!AL$429-'Ratios Calculated fix'!AL$428)</f>
        <v>#DIV/0!</v>
      </c>
      <c r="AM244" s="21">
        <f>('Ratios Calculated fix'!AM244-'Ratios Calculated fix'!AM$428)/('Ratios Calculated fix'!AM$429-'Ratios Calculated fix'!AM$428)</f>
        <v>0.30809584502267112</v>
      </c>
      <c r="AN244" s="21">
        <f>('Ratios Calculated fix'!AN244-'Ratios Calculated fix'!AN$428)/('Ratios Calculated fix'!AN$429-'Ratios Calculated fix'!AN$428)</f>
        <v>0.27244394618651058</v>
      </c>
      <c r="AO244" s="21">
        <f>('Ratios Calculated fix'!AO244-'Ratios Calculated fix'!AO$428)/('Ratios Calculated fix'!AO$429-'Ratios Calculated fix'!AO$428)</f>
        <v>4.4376945123176685E-2</v>
      </c>
      <c r="AP244" s="21">
        <f>('Ratios Calculated fix'!AP244-'Ratios Calculated fix'!AP$428)/('Ratios Calculated fix'!AP$429-'Ratios Calculated fix'!AP$428)</f>
        <v>0.56946759903922362</v>
      </c>
      <c r="AQ244" s="21">
        <f>('Ratios Calculated fix'!AQ244-'Ratios Calculated fix'!AQ$428)/('Ratios Calculated fix'!AQ$429-'Ratios Calculated fix'!AQ$428)</f>
        <v>0.49352770845532146</v>
      </c>
      <c r="AR244" s="21">
        <f>('Ratios Calculated fix'!AR244-'Ratios Calculated fix'!AR$428)/('Ratios Calculated fix'!AR$429-'Ratios Calculated fix'!AR$428)</f>
        <v>0.43889328899037283</v>
      </c>
      <c r="AS244" s="21">
        <f>('Ratios Calculated fix'!AS244-'Ratios Calculated fix'!AS$428)/('Ratios Calculated fix'!AS$429-'Ratios Calculated fix'!AS$428)</f>
        <v>0.64003332158347304</v>
      </c>
      <c r="AT244" s="21">
        <f>('Ratios Calculated fix'!AT244-'Ratios Calculated fix'!AT$428)/('Ratios Calculated fix'!AT$429-'Ratios Calculated fix'!AT$428)</f>
        <v>0.32707375086944379</v>
      </c>
      <c r="AU244" s="21">
        <f>('Ratios Calculated fix'!AU244-'Ratios Calculated fix'!AU$428)/('Ratios Calculated fix'!AU$429-'Ratios Calculated fix'!AU$428)</f>
        <v>0.58970175413789383</v>
      </c>
      <c r="AV244" s="21" t="e">
        <f>('Ratios Calculated fix'!AV244-'Ratios Calculated fix'!AV$428)/('Ratios Calculated fix'!AV$429-'Ratios Calculated fix'!AV$428)</f>
        <v>#DIV/0!</v>
      </c>
      <c r="AW244" s="21" t="e">
        <f>('Ratios Calculated fix'!AW244-'Ratios Calculated fix'!AW$428)/('Ratios Calculated fix'!AW$429-'Ratios Calculated fix'!AW$428)</f>
        <v>#DIV/0!</v>
      </c>
      <c r="AX244" s="21" t="e">
        <f>('Ratios Calculated fix'!AX244-'Ratios Calculated fix'!AX$428)/('Ratios Calculated fix'!AX$429-'Ratios Calculated fix'!AX$428)</f>
        <v>#DIV/0!</v>
      </c>
      <c r="AY244" s="21">
        <f>('Ratios Calculated fix'!AY244-'Ratios Calculated fix'!AY$428)/('Ratios Calculated fix'!AY$429-'Ratios Calculated fix'!AY$428)</f>
        <v>0.28176712953268551</v>
      </c>
      <c r="AZ244" s="21">
        <f>('Ratios Calculated fix'!AZ244-'Ratios Calculated fix'!AZ$428)/('Ratios Calculated fix'!AZ$429-'Ratios Calculated fix'!AZ$428)</f>
        <v>0.7891299130305709</v>
      </c>
      <c r="BA244" s="21">
        <f>('Ratios Calculated fix'!BA244-'Ratios Calculated fix'!BA$428)/('Ratios Calculated fix'!BA$429-'Ratios Calculated fix'!BA$428)</f>
        <v>0.74188183843266853</v>
      </c>
      <c r="BB244" s="21" t="e">
        <f>('Ratios Calculated fix'!BB244-'Ratios Calculated fix'!BB$428)/('Ratios Calculated fix'!BB$429-'Ratios Calculated fix'!BB$428)</f>
        <v>#DIV/0!</v>
      </c>
      <c r="BC244" s="21">
        <f>('Ratios Calculated fix'!BC244-'Ratios Calculated fix'!BC$428)/('Ratios Calculated fix'!BC$429-'Ratios Calculated fix'!BC$428)</f>
        <v>0.18806499021540279</v>
      </c>
    </row>
    <row r="245" spans="1:55" x14ac:dyDescent="0.2">
      <c r="A245" s="3" t="s">
        <v>763</v>
      </c>
      <c r="B245" s="3" t="s">
        <v>764</v>
      </c>
      <c r="C245" s="3" t="s">
        <v>45</v>
      </c>
      <c r="D245" s="3">
        <v>186050</v>
      </c>
      <c r="E245" s="3" t="s">
        <v>16</v>
      </c>
      <c r="F245" s="3">
        <v>2019</v>
      </c>
      <c r="G245" s="3" t="s">
        <v>17</v>
      </c>
      <c r="H245" s="4">
        <v>43890</v>
      </c>
      <c r="I245" s="4">
        <v>43913</v>
      </c>
      <c r="J245" s="4">
        <v>43913</v>
      </c>
      <c r="K245" s="5">
        <v>762000000</v>
      </c>
      <c r="L245" s="5">
        <v>764000000</v>
      </c>
      <c r="M245" s="6" t="s">
        <v>765</v>
      </c>
      <c r="N245" s="20">
        <f>('Ratios Calculated fix'!N245-'Ratios Calculated fix'!N$428)/('Ratios Calculated fix'!N$429-'Ratios Calculated fix'!N$428)</f>
        <v>3.2847057115953426E-2</v>
      </c>
      <c r="O245" s="21">
        <f>('Ratios Calculated fix'!O245-'Ratios Calculated fix'!O$428)/('Ratios Calculated fix'!O$429-'Ratios Calculated fix'!O$428)</f>
        <v>2.9563140638793617E-3</v>
      </c>
      <c r="P245" s="21">
        <f>('Ratios Calculated fix'!P245-'Ratios Calculated fix'!P$428)/('Ratios Calculated fix'!P$429-'Ratios Calculated fix'!P$428)</f>
        <v>5.1421478023573391E-3</v>
      </c>
      <c r="Q245" s="21">
        <f>('Ratios Calculated fix'!Q245-'Ratios Calculated fix'!Q$428)/('Ratios Calculated fix'!Q$429-'Ratios Calculated fix'!Q$428)</f>
        <v>0.27420508990015363</v>
      </c>
      <c r="R245" s="21">
        <f>('Ratios Calculated fix'!R245-'Ratios Calculated fix'!R$428)/('Ratios Calculated fix'!R$429-'Ratios Calculated fix'!R$428)</f>
        <v>0.127766914128086</v>
      </c>
      <c r="S245" s="21">
        <f>('Ratios Calculated fix'!S245-'Ratios Calculated fix'!S$428)/('Ratios Calculated fix'!S$429-'Ratios Calculated fix'!S$428)</f>
        <v>5.8816205854842707E-2</v>
      </c>
      <c r="T245" s="21">
        <f>('Ratios Calculated fix'!T245-'Ratios Calculated fix'!T$428)/('Ratios Calculated fix'!T$429-'Ratios Calculated fix'!T$428)</f>
        <v>0.11822044442053735</v>
      </c>
      <c r="U245" s="21">
        <f>('Ratios Calculated fix'!U245-'Ratios Calculated fix'!U$428)/('Ratios Calculated fix'!U$429-'Ratios Calculated fix'!U$428)</f>
        <v>0.67892992999843171</v>
      </c>
      <c r="V245" s="21">
        <f>('Ratios Calculated fix'!V245-'Ratios Calculated fix'!V$428)/('Ratios Calculated fix'!V$429-'Ratios Calculated fix'!V$428)</f>
        <v>0.52008617514279731</v>
      </c>
      <c r="W245" s="21">
        <f>('Ratios Calculated fix'!W245-'Ratios Calculated fix'!W$428)/('Ratios Calculated fix'!W$429-'Ratios Calculated fix'!W$428)</f>
        <v>0.65917127488717286</v>
      </c>
      <c r="X245" s="21">
        <f>('Ratios Calculated fix'!X245-'Ratios Calculated fix'!X$428)/('Ratios Calculated fix'!X$429-'Ratios Calculated fix'!X$428)</f>
        <v>0.29087626263039507</v>
      </c>
      <c r="Y245" s="21">
        <f>('Ratios Calculated fix'!Y245-'Ratios Calculated fix'!Y$428)/('Ratios Calculated fix'!Y$429-'Ratios Calculated fix'!Y$428)</f>
        <v>0.43330742137410833</v>
      </c>
      <c r="Z245" s="21">
        <f>('Ratios Calculated fix'!Z245-'Ratios Calculated fix'!Z$428)/('Ratios Calculated fix'!Z$429-'Ratios Calculated fix'!Z$428)</f>
        <v>0.70912373736960488</v>
      </c>
      <c r="AA245" s="21">
        <f>('Ratios Calculated fix'!AA245-'Ratios Calculated fix'!AA$428)/('Ratios Calculated fix'!AA$429-'Ratios Calculated fix'!AA$428)</f>
        <v>6.0112092288724293E-2</v>
      </c>
      <c r="AB245" s="21">
        <f>('Ratios Calculated fix'!AB245-'Ratios Calculated fix'!AB$428)/('Ratios Calculated fix'!AB$429-'Ratios Calculated fix'!AB$428)</f>
        <v>0.823114463584112</v>
      </c>
      <c r="AC245" s="21">
        <f>('Ratios Calculated fix'!AC245-'Ratios Calculated fix'!AC$428)/('Ratios Calculated fix'!AC$429-'Ratios Calculated fix'!AC$428)</f>
        <v>0.3209884678563602</v>
      </c>
      <c r="AD245" s="21">
        <f>('Ratios Calculated fix'!AD245-'Ratios Calculated fix'!AD$428)/('Ratios Calculated fix'!AD$429-'Ratios Calculated fix'!AD$428)</f>
        <v>0.39524724126978361</v>
      </c>
      <c r="AE245" s="21">
        <f>('Ratios Calculated fix'!AE245-'Ratios Calculated fix'!AE$428)/('Ratios Calculated fix'!AE$429-'Ratios Calculated fix'!AE$428)</f>
        <v>0.43074370912620763</v>
      </c>
      <c r="AF245" s="21">
        <f>('Ratios Calculated fix'!AF245-'Ratios Calculated fix'!AF$428)/('Ratios Calculated fix'!AF$429-'Ratios Calculated fix'!AF$428)</f>
        <v>0.37987114396482846</v>
      </c>
      <c r="AG245" s="21" t="e">
        <f>('Ratios Calculated fix'!AG245-'Ratios Calculated fix'!AG$428)/('Ratios Calculated fix'!AG$429-'Ratios Calculated fix'!AG$428)</f>
        <v>#DIV/0!</v>
      </c>
      <c r="AH245" s="21" t="e">
        <f>('Ratios Calculated fix'!AH245-'Ratios Calculated fix'!AH$428)/('Ratios Calculated fix'!AH$429-'Ratios Calculated fix'!AH$428)</f>
        <v>#DIV/0!</v>
      </c>
      <c r="AI245" s="21">
        <f>('Ratios Calculated fix'!AI245-'Ratios Calculated fix'!AI$428)/('Ratios Calculated fix'!AI$429-'Ratios Calculated fix'!AI$428)</f>
        <v>0.98554339228770926</v>
      </c>
      <c r="AJ245" s="21">
        <f>('Ratios Calculated fix'!AJ245-'Ratios Calculated fix'!AJ$428)/('Ratios Calculated fix'!AJ$429-'Ratios Calculated fix'!AJ$428)</f>
        <v>0.11015760985557042</v>
      </c>
      <c r="AK245" s="21" t="e">
        <f>('Ratios Calculated fix'!AK245-'Ratios Calculated fix'!AK$428)/('Ratios Calculated fix'!AK$429-'Ratios Calculated fix'!AK$428)</f>
        <v>#DIV/0!</v>
      </c>
      <c r="AL245" s="21" t="e">
        <f>('Ratios Calculated fix'!AL245-'Ratios Calculated fix'!AL$428)/('Ratios Calculated fix'!AL$429-'Ratios Calculated fix'!AL$428)</f>
        <v>#DIV/0!</v>
      </c>
      <c r="AM245" s="21">
        <f>('Ratios Calculated fix'!AM245-'Ratios Calculated fix'!AM$428)/('Ratios Calculated fix'!AM$429-'Ratios Calculated fix'!AM$428)</f>
        <v>0.32496649233275154</v>
      </c>
      <c r="AN245" s="21">
        <f>('Ratios Calculated fix'!AN245-'Ratios Calculated fix'!AN$428)/('Ratios Calculated fix'!AN$429-'Ratios Calculated fix'!AN$428)</f>
        <v>0.30758701639792602</v>
      </c>
      <c r="AO245" s="21">
        <f>('Ratios Calculated fix'!AO245-'Ratios Calculated fix'!AO$428)/('Ratios Calculated fix'!AO$429-'Ratios Calculated fix'!AO$428)</f>
        <v>0.44220608737169664</v>
      </c>
      <c r="AP245" s="21">
        <f>('Ratios Calculated fix'!AP245-'Ratios Calculated fix'!AP$428)/('Ratios Calculated fix'!AP$429-'Ratios Calculated fix'!AP$428)</f>
        <v>0.65165876598583594</v>
      </c>
      <c r="AQ245" s="21">
        <f>('Ratios Calculated fix'!AQ245-'Ratios Calculated fix'!AQ$428)/('Ratios Calculated fix'!AQ$429-'Ratios Calculated fix'!AQ$428)</f>
        <v>0.60404917405721081</v>
      </c>
      <c r="AR245" s="21">
        <f>('Ratios Calculated fix'!AR245-'Ratios Calculated fix'!AR$428)/('Ratios Calculated fix'!AR$429-'Ratios Calculated fix'!AR$428)</f>
        <v>0.22420151747672923</v>
      </c>
      <c r="AS245" s="21">
        <f>('Ratios Calculated fix'!AS245-'Ratios Calculated fix'!AS$428)/('Ratios Calculated fix'!AS$429-'Ratios Calculated fix'!AS$428)</f>
        <v>0.59617932921731898</v>
      </c>
      <c r="AT245" s="21">
        <f>('Ratios Calculated fix'!AT245-'Ratios Calculated fix'!AT$428)/('Ratios Calculated fix'!AT$429-'Ratios Calculated fix'!AT$428)</f>
        <v>0.47575285998998229</v>
      </c>
      <c r="AU245" s="21">
        <f>('Ratios Calculated fix'!AU245-'Ratios Calculated fix'!AU$428)/('Ratios Calculated fix'!AU$429-'Ratios Calculated fix'!AU$428)</f>
        <v>0.64007430200662896</v>
      </c>
      <c r="AV245" s="21" t="e">
        <f>('Ratios Calculated fix'!AV245-'Ratios Calculated fix'!AV$428)/('Ratios Calculated fix'!AV$429-'Ratios Calculated fix'!AV$428)</f>
        <v>#DIV/0!</v>
      </c>
      <c r="AW245" s="21" t="e">
        <f>('Ratios Calculated fix'!AW245-'Ratios Calculated fix'!AW$428)/('Ratios Calculated fix'!AW$429-'Ratios Calculated fix'!AW$428)</f>
        <v>#DIV/0!</v>
      </c>
      <c r="AX245" s="21" t="e">
        <f>('Ratios Calculated fix'!AX245-'Ratios Calculated fix'!AX$428)/('Ratios Calculated fix'!AX$429-'Ratios Calculated fix'!AX$428)</f>
        <v>#DIV/0!</v>
      </c>
      <c r="AY245" s="21">
        <f>('Ratios Calculated fix'!AY245-'Ratios Calculated fix'!AY$428)/('Ratios Calculated fix'!AY$429-'Ratios Calculated fix'!AY$428)</f>
        <v>0.23649075004496944</v>
      </c>
      <c r="AZ245" s="21">
        <f>('Ratios Calculated fix'!AZ245-'Ratios Calculated fix'!AZ$428)/('Ratios Calculated fix'!AZ$429-'Ratios Calculated fix'!AZ$428)</f>
        <v>0.75977126152731844</v>
      </c>
      <c r="BA245" s="21">
        <f>('Ratios Calculated fix'!BA245-'Ratios Calculated fix'!BA$428)/('Ratios Calculated fix'!BA$429-'Ratios Calculated fix'!BA$428)</f>
        <v>0.74400100397253122</v>
      </c>
      <c r="BB245" s="21" t="e">
        <f>('Ratios Calculated fix'!BB245-'Ratios Calculated fix'!BB$428)/('Ratios Calculated fix'!BB$429-'Ratios Calculated fix'!BB$428)</f>
        <v>#DIV/0!</v>
      </c>
      <c r="BC245" s="21">
        <f>('Ratios Calculated fix'!BC245-'Ratios Calculated fix'!BC$428)/('Ratios Calculated fix'!BC$429-'Ratios Calculated fix'!BC$428)</f>
        <v>0.35243405331226335</v>
      </c>
    </row>
    <row r="246" spans="1:55" x14ac:dyDescent="0.2">
      <c r="A246" s="3" t="s">
        <v>742</v>
      </c>
      <c r="B246" s="3" t="s">
        <v>743</v>
      </c>
      <c r="C246" s="3" t="s">
        <v>34</v>
      </c>
      <c r="D246" s="3">
        <v>101897</v>
      </c>
      <c r="E246" s="3" t="s">
        <v>16</v>
      </c>
      <c r="F246" s="3">
        <v>2020</v>
      </c>
      <c r="G246" s="3" t="s">
        <v>17</v>
      </c>
      <c r="H246" s="4">
        <v>44012</v>
      </c>
      <c r="I246" s="4">
        <v>44061</v>
      </c>
      <c r="J246" s="4">
        <v>44061</v>
      </c>
      <c r="K246" s="5">
        <v>145295000</v>
      </c>
      <c r="L246" s="5">
        <v>147416000</v>
      </c>
      <c r="M246" s="3" t="s">
        <v>744</v>
      </c>
      <c r="N246" s="20">
        <f>('Ratios Calculated fix'!N246-'Ratios Calculated fix'!N$428)/('Ratios Calculated fix'!N$429-'Ratios Calculated fix'!N$428)</f>
        <v>9.1511472366480773E-2</v>
      </c>
      <c r="O246" s="21">
        <f>('Ratios Calculated fix'!O246-'Ratios Calculated fix'!O$428)/('Ratios Calculated fix'!O$429-'Ratios Calculated fix'!O$428)</f>
        <v>7.2611650476188325E-2</v>
      </c>
      <c r="P246" s="21">
        <f>('Ratios Calculated fix'!P246-'Ratios Calculated fix'!P$428)/('Ratios Calculated fix'!P$429-'Ratios Calculated fix'!P$428)</f>
        <v>0.14162955519558776</v>
      </c>
      <c r="Q246" s="21">
        <f>('Ratios Calculated fix'!Q246-'Ratios Calculated fix'!Q$428)/('Ratios Calculated fix'!Q$429-'Ratios Calculated fix'!Q$428)</f>
        <v>0.26059552849411449</v>
      </c>
      <c r="R246" s="21">
        <f>('Ratios Calculated fix'!R246-'Ratios Calculated fix'!R$428)/('Ratios Calculated fix'!R$429-'Ratios Calculated fix'!R$428)</f>
        <v>5.1376925906372675E-2</v>
      </c>
      <c r="S246" s="21">
        <f>('Ratios Calculated fix'!S246-'Ratios Calculated fix'!S$428)/('Ratios Calculated fix'!S$429-'Ratios Calculated fix'!S$428)</f>
        <v>7.0904877285185519E-2</v>
      </c>
      <c r="T246" s="21">
        <f>('Ratios Calculated fix'!T246-'Ratios Calculated fix'!T$428)/('Ratios Calculated fix'!T$429-'Ratios Calculated fix'!T$428)</f>
        <v>3.8805365759614227E-2</v>
      </c>
      <c r="U246" s="21">
        <f>('Ratios Calculated fix'!U246-'Ratios Calculated fix'!U$428)/('Ratios Calculated fix'!U$429-'Ratios Calculated fix'!U$428)</f>
        <v>0.6454300449425332</v>
      </c>
      <c r="V246" s="21">
        <f>('Ratios Calculated fix'!V246-'Ratios Calculated fix'!V$428)/('Ratios Calculated fix'!V$429-'Ratios Calculated fix'!V$428)</f>
        <v>0.50051074644014026</v>
      </c>
      <c r="W246" s="21">
        <f>('Ratios Calculated fix'!W246-'Ratios Calculated fix'!W$428)/('Ratios Calculated fix'!W$429-'Ratios Calculated fix'!W$428)</f>
        <v>0.62599476354146077</v>
      </c>
      <c r="X246" s="21">
        <f>('Ratios Calculated fix'!X246-'Ratios Calculated fix'!X$428)/('Ratios Calculated fix'!X$429-'Ratios Calculated fix'!X$428)</f>
        <v>0.59376596778224344</v>
      </c>
      <c r="Y246" s="21">
        <f>('Ratios Calculated fix'!Y246-'Ratios Calculated fix'!Y$428)/('Ratios Calculated fix'!Y$429-'Ratios Calculated fix'!Y$428)</f>
        <v>0.48394560128376435</v>
      </c>
      <c r="Z246" s="21">
        <f>('Ratios Calculated fix'!Z246-'Ratios Calculated fix'!Z$428)/('Ratios Calculated fix'!Z$429-'Ratios Calculated fix'!Z$428)</f>
        <v>0.40623403221775645</v>
      </c>
      <c r="AA246" s="21">
        <f>('Ratios Calculated fix'!AA246-'Ratios Calculated fix'!AA$428)/('Ratios Calculated fix'!AA$429-'Ratios Calculated fix'!AA$428)</f>
        <v>0.19313108436334944</v>
      </c>
      <c r="AB246" s="21">
        <f>('Ratios Calculated fix'!AB246-'Ratios Calculated fix'!AB$428)/('Ratios Calculated fix'!AB$429-'Ratios Calculated fix'!AB$428)</f>
        <v>0.90807122468187174</v>
      </c>
      <c r="AC246" s="21">
        <f>('Ratios Calculated fix'!AC246-'Ratios Calculated fix'!AC$428)/('Ratios Calculated fix'!AC$429-'Ratios Calculated fix'!AC$428)</f>
        <v>0.44995670073368876</v>
      </c>
      <c r="AD246" s="21">
        <f>('Ratios Calculated fix'!AD246-'Ratios Calculated fix'!AD$428)/('Ratios Calculated fix'!AD$429-'Ratios Calculated fix'!AD$428)</f>
        <v>0.52978929421998</v>
      </c>
      <c r="AE246" s="21">
        <f>('Ratios Calculated fix'!AE246-'Ratios Calculated fix'!AE$428)/('Ratios Calculated fix'!AE$429-'Ratios Calculated fix'!AE$428)</f>
        <v>0.60235898580294478</v>
      </c>
      <c r="AF246" s="21">
        <f>('Ratios Calculated fix'!AF246-'Ratios Calculated fix'!AF$428)/('Ratios Calculated fix'!AF$429-'Ratios Calculated fix'!AF$428)</f>
        <v>0.42986776180279923</v>
      </c>
      <c r="AG246" s="21" t="e">
        <f>('Ratios Calculated fix'!AG246-'Ratios Calculated fix'!AG$428)/('Ratios Calculated fix'!AG$429-'Ratios Calculated fix'!AG$428)</f>
        <v>#DIV/0!</v>
      </c>
      <c r="AH246" s="21" t="e">
        <f>('Ratios Calculated fix'!AH246-'Ratios Calculated fix'!AH$428)/('Ratios Calculated fix'!AH$429-'Ratios Calculated fix'!AH$428)</f>
        <v>#DIV/0!</v>
      </c>
      <c r="AI246" s="21">
        <f>('Ratios Calculated fix'!AI246-'Ratios Calculated fix'!AI$428)/('Ratios Calculated fix'!AI$429-'Ratios Calculated fix'!AI$428)</f>
        <v>0.98484034959132627</v>
      </c>
      <c r="AJ246" s="21">
        <f>('Ratios Calculated fix'!AJ246-'Ratios Calculated fix'!AJ$428)/('Ratios Calculated fix'!AJ$429-'Ratios Calculated fix'!AJ$428)</f>
        <v>0.17285442239855939</v>
      </c>
      <c r="AK246" s="21" t="e">
        <f>('Ratios Calculated fix'!AK246-'Ratios Calculated fix'!AK$428)/('Ratios Calculated fix'!AK$429-'Ratios Calculated fix'!AK$428)</f>
        <v>#DIV/0!</v>
      </c>
      <c r="AL246" s="21" t="e">
        <f>('Ratios Calculated fix'!AL246-'Ratios Calculated fix'!AL$428)/('Ratios Calculated fix'!AL$429-'Ratios Calculated fix'!AL$428)</f>
        <v>#DIV/0!</v>
      </c>
      <c r="AM246" s="21">
        <f>('Ratios Calculated fix'!AM246-'Ratios Calculated fix'!AM$428)/('Ratios Calculated fix'!AM$429-'Ratios Calculated fix'!AM$428)</f>
        <v>0.31724840055858389</v>
      </c>
      <c r="AN246" s="21">
        <f>('Ratios Calculated fix'!AN246-'Ratios Calculated fix'!AN$428)/('Ratios Calculated fix'!AN$429-'Ratios Calculated fix'!AN$428)</f>
        <v>0.2754450973994243</v>
      </c>
      <c r="AO246" s="21">
        <f>('Ratios Calculated fix'!AO246-'Ratios Calculated fix'!AO$428)/('Ratios Calculated fix'!AO$429-'Ratios Calculated fix'!AO$428)</f>
        <v>0.19577435333259027</v>
      </c>
      <c r="AP246" s="21">
        <f>('Ratios Calculated fix'!AP246-'Ratios Calculated fix'!AP$428)/('Ratios Calculated fix'!AP$429-'Ratios Calculated fix'!AP$428)</f>
        <v>0.57306772981152709</v>
      </c>
      <c r="AQ246" s="21">
        <f>('Ratios Calculated fix'!AQ246-'Ratios Calculated fix'!AQ$428)/('Ratios Calculated fix'!AQ$429-'Ratios Calculated fix'!AQ$428)</f>
        <v>0.76127138691133245</v>
      </c>
      <c r="AR246" s="21">
        <f>('Ratios Calculated fix'!AR246-'Ratios Calculated fix'!AR$428)/('Ratios Calculated fix'!AR$429-'Ratios Calculated fix'!AR$428)</f>
        <v>0.38841864319311192</v>
      </c>
      <c r="AS246" s="21">
        <f>('Ratios Calculated fix'!AS246-'Ratios Calculated fix'!AS$428)/('Ratios Calculated fix'!AS$429-'Ratios Calculated fix'!AS$428)</f>
        <v>0.54547919669841483</v>
      </c>
      <c r="AT246" s="21">
        <f>('Ratios Calculated fix'!AT246-'Ratios Calculated fix'!AT$428)/('Ratios Calculated fix'!AT$429-'Ratios Calculated fix'!AT$428)</f>
        <v>0.61457490011772686</v>
      </c>
      <c r="AU246" s="21">
        <f>('Ratios Calculated fix'!AU246-'Ratios Calculated fix'!AU$428)/('Ratios Calculated fix'!AU$429-'Ratios Calculated fix'!AU$428)</f>
        <v>0.77257167793929316</v>
      </c>
      <c r="AV246" s="21" t="e">
        <f>('Ratios Calculated fix'!AV246-'Ratios Calculated fix'!AV$428)/('Ratios Calculated fix'!AV$429-'Ratios Calculated fix'!AV$428)</f>
        <v>#DIV/0!</v>
      </c>
      <c r="AW246" s="21" t="e">
        <f>('Ratios Calculated fix'!AW246-'Ratios Calculated fix'!AW$428)/('Ratios Calculated fix'!AW$429-'Ratios Calculated fix'!AW$428)</f>
        <v>#DIV/0!</v>
      </c>
      <c r="AX246" s="21" t="e">
        <f>('Ratios Calculated fix'!AX246-'Ratios Calculated fix'!AX$428)/('Ratios Calculated fix'!AX$429-'Ratios Calculated fix'!AX$428)</f>
        <v>#DIV/0!</v>
      </c>
      <c r="AY246" s="21">
        <f>('Ratios Calculated fix'!AY246-'Ratios Calculated fix'!AY$428)/('Ratios Calculated fix'!AY$429-'Ratios Calculated fix'!AY$428)</f>
        <v>0.21292895758209868</v>
      </c>
      <c r="AZ246" s="21">
        <f>('Ratios Calculated fix'!AZ246-'Ratios Calculated fix'!AZ$428)/('Ratios Calculated fix'!AZ$429-'Ratios Calculated fix'!AZ$428)</f>
        <v>0.72891368392944866</v>
      </c>
      <c r="BA246" s="21">
        <f>('Ratios Calculated fix'!BA246-'Ratios Calculated fix'!BA$428)/('Ratios Calculated fix'!BA$429-'Ratios Calculated fix'!BA$428)</f>
        <v>0.74518951772930964</v>
      </c>
      <c r="BB246" s="21" t="e">
        <f>('Ratios Calculated fix'!BB246-'Ratios Calculated fix'!BB$428)/('Ratios Calculated fix'!BB$429-'Ratios Calculated fix'!BB$428)</f>
        <v>#DIV/0!</v>
      </c>
      <c r="BC246" s="21">
        <f>('Ratios Calculated fix'!BC246-'Ratios Calculated fix'!BC$428)/('Ratios Calculated fix'!BC$429-'Ratios Calculated fix'!BC$428)</f>
        <v>0.39572968894322375</v>
      </c>
    </row>
    <row r="247" spans="1:55" x14ac:dyDescent="0.2">
      <c r="A247" s="3" t="s">
        <v>1078</v>
      </c>
      <c r="B247" s="3" t="s">
        <v>1079</v>
      </c>
      <c r="C247" s="3" t="s">
        <v>15</v>
      </c>
      <c r="D247" s="3">
        <v>205563</v>
      </c>
      <c r="E247" s="3" t="s">
        <v>16</v>
      </c>
      <c r="F247" s="3">
        <v>2019</v>
      </c>
      <c r="G247" s="3" t="s">
        <v>17</v>
      </c>
      <c r="H247" s="4">
        <v>43830</v>
      </c>
      <c r="I247" s="4">
        <v>43865</v>
      </c>
      <c r="J247" s="4">
        <v>43865</v>
      </c>
      <c r="K247" s="5">
        <v>526000000</v>
      </c>
      <c r="L247" s="5">
        <v>528000000</v>
      </c>
      <c r="M247" s="6" t="s">
        <v>1080</v>
      </c>
      <c r="N247" s="20">
        <f>('Ratios Calculated fix'!N247-'Ratios Calculated fix'!N$428)/('Ratios Calculated fix'!N$429-'Ratios Calculated fix'!N$428)</f>
        <v>2.1603360641507963E-2</v>
      </c>
      <c r="O247" s="21">
        <f>('Ratios Calculated fix'!O247-'Ratios Calculated fix'!O$428)/('Ratios Calculated fix'!O$429-'Ratios Calculated fix'!O$428)</f>
        <v>1.9661242327842519E-2</v>
      </c>
      <c r="P247" s="21">
        <f>('Ratios Calculated fix'!P247-'Ratios Calculated fix'!P$428)/('Ratios Calculated fix'!P$429-'Ratios Calculated fix'!P$428)</f>
        <v>4.2990178601505225E-2</v>
      </c>
      <c r="Q247" s="21">
        <f>('Ratios Calculated fix'!Q247-'Ratios Calculated fix'!Q$428)/('Ratios Calculated fix'!Q$429-'Ratios Calculated fix'!Q$428)</f>
        <v>0.26287550245087293</v>
      </c>
      <c r="R247" s="21">
        <f>('Ratios Calculated fix'!R247-'Ratios Calculated fix'!R$428)/('Ratios Calculated fix'!R$429-'Ratios Calculated fix'!R$428)</f>
        <v>3.8756434457908079E-2</v>
      </c>
      <c r="S247" s="21">
        <f>('Ratios Calculated fix'!S247-'Ratios Calculated fix'!S$428)/('Ratios Calculated fix'!S$429-'Ratios Calculated fix'!S$428)</f>
        <v>2.0102675741663096E-2</v>
      </c>
      <c r="T247" s="21">
        <f>('Ratios Calculated fix'!T247-'Ratios Calculated fix'!T$428)/('Ratios Calculated fix'!T$429-'Ratios Calculated fix'!T$428)</f>
        <v>3.5442692035357985E-2</v>
      </c>
      <c r="U247" s="21">
        <f>('Ratios Calculated fix'!U247-'Ratios Calculated fix'!U$428)/('Ratios Calculated fix'!U$429-'Ratios Calculated fix'!U$428)</f>
        <v>0.64554667900843643</v>
      </c>
      <c r="V247" s="21">
        <f>('Ratios Calculated fix'!V247-'Ratios Calculated fix'!V$428)/('Ratios Calculated fix'!V$429-'Ratios Calculated fix'!V$428)</f>
        <v>0.49296867147337492</v>
      </c>
      <c r="W247" s="21">
        <f>('Ratios Calculated fix'!W247-'Ratios Calculated fix'!W$428)/('Ratios Calculated fix'!W$429-'Ratios Calculated fix'!W$428)</f>
        <v>0.62692491422216301</v>
      </c>
      <c r="X247" s="21">
        <f>('Ratios Calculated fix'!X247-'Ratios Calculated fix'!X$428)/('Ratios Calculated fix'!X$429-'Ratios Calculated fix'!X$428)</f>
        <v>0.1520731510659547</v>
      </c>
      <c r="Y247" s="21">
        <f>('Ratios Calculated fix'!Y247-'Ratios Calculated fix'!Y$428)/('Ratios Calculated fix'!Y$429-'Ratios Calculated fix'!Y$428)</f>
        <v>0.45961145755758864</v>
      </c>
      <c r="Z247" s="21">
        <f>('Ratios Calculated fix'!Z247-'Ratios Calculated fix'!Z$428)/('Ratios Calculated fix'!Z$429-'Ratios Calculated fix'!Z$428)</f>
        <v>0.84792684893404535</v>
      </c>
      <c r="AA247" s="21">
        <f>('Ratios Calculated fix'!AA247-'Ratios Calculated fix'!AA$428)/('Ratios Calculated fix'!AA$429-'Ratios Calculated fix'!AA$428)</f>
        <v>6.2701112000618175E-2</v>
      </c>
      <c r="AB247" s="21">
        <f>('Ratios Calculated fix'!AB247-'Ratios Calculated fix'!AB$428)/('Ratios Calculated fix'!AB$429-'Ratios Calculated fix'!AB$428)</f>
        <v>0.87523425759328266</v>
      </c>
      <c r="AC247" s="21">
        <f>('Ratios Calculated fix'!AC247-'Ratios Calculated fix'!AC$428)/('Ratios Calculated fix'!AC$429-'Ratios Calculated fix'!AC$428)</f>
        <v>0.33065757323311912</v>
      </c>
      <c r="AD247" s="21">
        <f>('Ratios Calculated fix'!AD247-'Ratios Calculated fix'!AD$428)/('Ratios Calculated fix'!AD$429-'Ratios Calculated fix'!AD$428)</f>
        <v>0.47805749293354888</v>
      </c>
      <c r="AE247" s="21">
        <f>('Ratios Calculated fix'!AE247-'Ratios Calculated fix'!AE$428)/('Ratios Calculated fix'!AE$429-'Ratios Calculated fix'!AE$428)</f>
        <v>0.49267619212354374</v>
      </c>
      <c r="AF247" s="21">
        <f>('Ratios Calculated fix'!AF247-'Ratios Calculated fix'!AF$428)/('Ratios Calculated fix'!AF$429-'Ratios Calculated fix'!AF$428)</f>
        <v>0.41463765905696387</v>
      </c>
      <c r="AG247" s="21" t="e">
        <f>('Ratios Calculated fix'!AG247-'Ratios Calculated fix'!AG$428)/('Ratios Calculated fix'!AG$429-'Ratios Calculated fix'!AG$428)</f>
        <v>#DIV/0!</v>
      </c>
      <c r="AH247" s="21" t="e">
        <f>('Ratios Calculated fix'!AH247-'Ratios Calculated fix'!AH$428)/('Ratios Calculated fix'!AH$429-'Ratios Calculated fix'!AH$428)</f>
        <v>#DIV/0!</v>
      </c>
      <c r="AI247" s="21">
        <f>('Ratios Calculated fix'!AI247-'Ratios Calculated fix'!AI$428)/('Ratios Calculated fix'!AI$429-'Ratios Calculated fix'!AI$428)</f>
        <v>0.98591921646707326</v>
      </c>
      <c r="AJ247" s="21">
        <f>('Ratios Calculated fix'!AJ247-'Ratios Calculated fix'!AJ$428)/('Ratios Calculated fix'!AJ$429-'Ratios Calculated fix'!AJ$428)</f>
        <v>0.13287867016058078</v>
      </c>
      <c r="AK247" s="21" t="e">
        <f>('Ratios Calculated fix'!AK247-'Ratios Calculated fix'!AK$428)/('Ratios Calculated fix'!AK$429-'Ratios Calculated fix'!AK$428)</f>
        <v>#DIV/0!</v>
      </c>
      <c r="AL247" s="21" t="e">
        <f>('Ratios Calculated fix'!AL247-'Ratios Calculated fix'!AL$428)/('Ratios Calculated fix'!AL$429-'Ratios Calculated fix'!AL$428)</f>
        <v>#DIV/0!</v>
      </c>
      <c r="AM247" s="21">
        <f>('Ratios Calculated fix'!AM247-'Ratios Calculated fix'!AM$428)/('Ratios Calculated fix'!AM$429-'Ratios Calculated fix'!AM$428)</f>
        <v>0.31709575972247805</v>
      </c>
      <c r="AN247" s="21">
        <f>('Ratios Calculated fix'!AN247-'Ratios Calculated fix'!AN$428)/('Ratios Calculated fix'!AN$429-'Ratios Calculated fix'!AN$428)</f>
        <v>0.27703048240430961</v>
      </c>
      <c r="AO247" s="21">
        <f>('Ratios Calculated fix'!AO247-'Ratios Calculated fix'!AO$428)/('Ratios Calculated fix'!AO$429-'Ratios Calculated fix'!AO$428)</f>
        <v>0.18540021031718484</v>
      </c>
      <c r="AP247" s="21">
        <f>('Ratios Calculated fix'!AP247-'Ratios Calculated fix'!AP$428)/('Ratios Calculated fix'!AP$429-'Ratios Calculated fix'!AP$428)</f>
        <v>0.56345988069975494</v>
      </c>
      <c r="AQ247" s="21">
        <f>('Ratios Calculated fix'!AQ247-'Ratios Calculated fix'!AQ$428)/('Ratios Calculated fix'!AQ$429-'Ratios Calculated fix'!AQ$428)</f>
        <v>0.67368934366071098</v>
      </c>
      <c r="AR247" s="21">
        <f>('Ratios Calculated fix'!AR247-'Ratios Calculated fix'!AR$428)/('Ratios Calculated fix'!AR$429-'Ratios Calculated fix'!AR$428)</f>
        <v>0.33481177489845371</v>
      </c>
      <c r="AS247" s="21">
        <f>('Ratios Calculated fix'!AS247-'Ratios Calculated fix'!AS$428)/('Ratios Calculated fix'!AS$429-'Ratios Calculated fix'!AS$428)</f>
        <v>0.59032975677289612</v>
      </c>
      <c r="AT247" s="21">
        <f>('Ratios Calculated fix'!AT247-'Ratios Calculated fix'!AT$428)/('Ratios Calculated fix'!AT$429-'Ratios Calculated fix'!AT$428)</f>
        <v>0.50169982663198043</v>
      </c>
      <c r="AU247" s="21">
        <f>('Ratios Calculated fix'!AU247-'Ratios Calculated fix'!AU$428)/('Ratios Calculated fix'!AU$429-'Ratios Calculated fix'!AU$428)</f>
        <v>0.63277678735860954</v>
      </c>
      <c r="AV247" s="21" t="e">
        <f>('Ratios Calculated fix'!AV247-'Ratios Calculated fix'!AV$428)/('Ratios Calculated fix'!AV$429-'Ratios Calculated fix'!AV$428)</f>
        <v>#DIV/0!</v>
      </c>
      <c r="AW247" s="21" t="e">
        <f>('Ratios Calculated fix'!AW247-'Ratios Calculated fix'!AW$428)/('Ratios Calculated fix'!AW$429-'Ratios Calculated fix'!AW$428)</f>
        <v>#DIV/0!</v>
      </c>
      <c r="AX247" s="21" t="e">
        <f>('Ratios Calculated fix'!AX247-'Ratios Calculated fix'!AX$428)/('Ratios Calculated fix'!AX$429-'Ratios Calculated fix'!AX$428)</f>
        <v>#DIV/0!</v>
      </c>
      <c r="AY247" s="21">
        <f>('Ratios Calculated fix'!AY247-'Ratios Calculated fix'!AY$428)/('Ratios Calculated fix'!AY$429-'Ratios Calculated fix'!AY$428)</f>
        <v>0.21332507872688208</v>
      </c>
      <c r="AZ247" s="21">
        <f>('Ratios Calculated fix'!AZ247-'Ratios Calculated fix'!AZ$428)/('Ratios Calculated fix'!AZ$429-'Ratios Calculated fix'!AZ$428)</f>
        <v>0.73845929361852136</v>
      </c>
      <c r="BA247" s="21">
        <f>('Ratios Calculated fix'!BA247-'Ratios Calculated fix'!BA$428)/('Ratios Calculated fix'!BA$429-'Ratios Calculated fix'!BA$428)</f>
        <v>0.74340094593237172</v>
      </c>
      <c r="BB247" s="21" t="e">
        <f>('Ratios Calculated fix'!BB247-'Ratios Calculated fix'!BB$428)/('Ratios Calculated fix'!BB$429-'Ratios Calculated fix'!BB$428)</f>
        <v>#DIV/0!</v>
      </c>
      <c r="BC247" s="21">
        <f>('Ratios Calculated fix'!BC247-'Ratios Calculated fix'!BC$428)/('Ratios Calculated fix'!BC$429-'Ratios Calculated fix'!BC$428)</f>
        <v>0.2870874263368674</v>
      </c>
    </row>
    <row r="248" spans="1:55" x14ac:dyDescent="0.2">
      <c r="A248" s="3" t="s">
        <v>766</v>
      </c>
      <c r="B248" s="3" t="s">
        <v>767</v>
      </c>
      <c r="C248" s="3" t="s">
        <v>59</v>
      </c>
      <c r="D248" s="3">
        <v>378183</v>
      </c>
      <c r="E248" s="3" t="s">
        <v>16</v>
      </c>
      <c r="F248" s="3">
        <v>2019</v>
      </c>
      <c r="G248" s="3" t="s">
        <v>17</v>
      </c>
      <c r="H248" s="4">
        <v>43830</v>
      </c>
      <c r="I248" s="4">
        <v>43881</v>
      </c>
      <c r="J248" s="4">
        <v>43881</v>
      </c>
      <c r="K248" s="5">
        <v>372000000</v>
      </c>
      <c r="L248" s="5">
        <v>372000000</v>
      </c>
      <c r="M248" s="3" t="s">
        <v>768</v>
      </c>
      <c r="N248" s="20">
        <f>('Ratios Calculated fix'!N248-'Ratios Calculated fix'!N$428)/('Ratios Calculated fix'!N$429-'Ratios Calculated fix'!N$428)</f>
        <v>7.7317647689032654E-2</v>
      </c>
      <c r="O248" s="21">
        <f>('Ratios Calculated fix'!O248-'Ratios Calculated fix'!O$428)/('Ratios Calculated fix'!O$429-'Ratios Calculated fix'!O$428)</f>
        <v>4.930276864068861E-2</v>
      </c>
      <c r="P248" s="21">
        <f>('Ratios Calculated fix'!P248-'Ratios Calculated fix'!P$428)/('Ratios Calculated fix'!P$429-'Ratios Calculated fix'!P$428)</f>
        <v>5.3403342126372343E-2</v>
      </c>
      <c r="Q248" s="21">
        <f>('Ratios Calculated fix'!Q248-'Ratios Calculated fix'!Q$428)/('Ratios Calculated fix'!Q$429-'Ratios Calculated fix'!Q$428)</f>
        <v>0.26395219071357923</v>
      </c>
      <c r="R248" s="21">
        <f>('Ratios Calculated fix'!R248-'Ratios Calculated fix'!R$428)/('Ratios Calculated fix'!R$429-'Ratios Calculated fix'!R$428)</f>
        <v>8.7260429329316685E-2</v>
      </c>
      <c r="S248" s="21">
        <f>('Ratios Calculated fix'!S248-'Ratios Calculated fix'!S$428)/('Ratios Calculated fix'!S$429-'Ratios Calculated fix'!S$428)</f>
        <v>3.8745265354605575E-3</v>
      </c>
      <c r="T248" s="21">
        <f>('Ratios Calculated fix'!T248-'Ratios Calculated fix'!T$428)/('Ratios Calculated fix'!T$429-'Ratios Calculated fix'!T$428)</f>
        <v>8.7448005887780886E-2</v>
      </c>
      <c r="U248" s="21">
        <f>('Ratios Calculated fix'!U248-'Ratios Calculated fix'!U$428)/('Ratios Calculated fix'!U$429-'Ratios Calculated fix'!U$428)</f>
        <v>0.65328461208455935</v>
      </c>
      <c r="V248" s="21">
        <f>('Ratios Calculated fix'!V248-'Ratios Calculated fix'!V$428)/('Ratios Calculated fix'!V$429-'Ratios Calculated fix'!V$428)</f>
        <v>0.48927465013983507</v>
      </c>
      <c r="W248" s="21">
        <f>('Ratios Calculated fix'!W248-'Ratios Calculated fix'!W$428)/('Ratios Calculated fix'!W$429-'Ratios Calculated fix'!W$428)</f>
        <v>0.63546760118182344</v>
      </c>
      <c r="X248" s="21">
        <f>('Ratios Calculated fix'!X248-'Ratios Calculated fix'!X$428)/('Ratios Calculated fix'!X$429-'Ratios Calculated fix'!X$428)</f>
        <v>0.36103883375569418</v>
      </c>
      <c r="Y248" s="21">
        <f>('Ratios Calculated fix'!Y248-'Ratios Calculated fix'!Y$428)/('Ratios Calculated fix'!Y$429-'Ratios Calculated fix'!Y$428)</f>
        <v>0.45469461733887517</v>
      </c>
      <c r="Z248" s="21">
        <f>('Ratios Calculated fix'!Z248-'Ratios Calculated fix'!Z$428)/('Ratios Calculated fix'!Z$429-'Ratios Calculated fix'!Z$428)</f>
        <v>0.63896116624430577</v>
      </c>
      <c r="AA248" s="21">
        <f>('Ratios Calculated fix'!AA248-'Ratios Calculated fix'!AA$428)/('Ratios Calculated fix'!AA$429-'Ratios Calculated fix'!AA$428)</f>
        <v>3.5304034636407647E-2</v>
      </c>
      <c r="AB248" s="21">
        <f>('Ratios Calculated fix'!AB248-'Ratios Calculated fix'!AB$428)/('Ratios Calculated fix'!AB$429-'Ratios Calculated fix'!AB$428)</f>
        <v>0.86506931721196179</v>
      </c>
      <c r="AC248" s="21">
        <f>('Ratios Calculated fix'!AC248-'Ratios Calculated fix'!AC$428)/('Ratios Calculated fix'!AC$429-'Ratios Calculated fix'!AC$428)</f>
        <v>0.16142563773282229</v>
      </c>
      <c r="AD248" s="21">
        <f>('Ratios Calculated fix'!AD248-'Ratios Calculated fix'!AD$428)/('Ratios Calculated fix'!AD$429-'Ratios Calculated fix'!AD$428)</f>
        <v>0.42733717761646839</v>
      </c>
      <c r="AE248" s="21">
        <f>('Ratios Calculated fix'!AE248-'Ratios Calculated fix'!AE$428)/('Ratios Calculated fix'!AE$429-'Ratios Calculated fix'!AE$428)</f>
        <v>0.48587314185715957</v>
      </c>
      <c r="AF248" s="21">
        <f>('Ratios Calculated fix'!AF248-'Ratios Calculated fix'!AF$428)/('Ratios Calculated fix'!AF$429-'Ratios Calculated fix'!AF$428)</f>
        <v>0.40757390822276646</v>
      </c>
      <c r="AG248" s="21" t="e">
        <f>('Ratios Calculated fix'!AG248-'Ratios Calculated fix'!AG$428)/('Ratios Calculated fix'!AG$429-'Ratios Calculated fix'!AG$428)</f>
        <v>#DIV/0!</v>
      </c>
      <c r="AH248" s="21" t="e">
        <f>('Ratios Calculated fix'!AH248-'Ratios Calculated fix'!AH$428)/('Ratios Calculated fix'!AH$429-'Ratios Calculated fix'!AH$428)</f>
        <v>#DIV/0!</v>
      </c>
      <c r="AI248" s="21">
        <f>('Ratios Calculated fix'!AI248-'Ratios Calculated fix'!AI$428)/('Ratios Calculated fix'!AI$429-'Ratios Calculated fix'!AI$428)</f>
        <v>0.98576375807944772</v>
      </c>
      <c r="AJ248" s="21">
        <f>('Ratios Calculated fix'!AJ248-'Ratios Calculated fix'!AJ$428)/('Ratios Calculated fix'!AJ$429-'Ratios Calculated fix'!AJ$428)</f>
        <v>0.20932378669660653</v>
      </c>
      <c r="AK248" s="21" t="e">
        <f>('Ratios Calculated fix'!AK248-'Ratios Calculated fix'!AK$428)/('Ratios Calculated fix'!AK$429-'Ratios Calculated fix'!AK$428)</f>
        <v>#DIV/0!</v>
      </c>
      <c r="AL248" s="21" t="e">
        <f>('Ratios Calculated fix'!AL248-'Ratios Calculated fix'!AL$428)/('Ratios Calculated fix'!AL$429-'Ratios Calculated fix'!AL$428)</f>
        <v>#DIV/0!</v>
      </c>
      <c r="AM248" s="21">
        <f>('Ratios Calculated fix'!AM248-'Ratios Calculated fix'!AM$428)/('Ratios Calculated fix'!AM$429-'Ratios Calculated fix'!AM$428)</f>
        <v>0.32350573732711696</v>
      </c>
      <c r="AN248" s="21">
        <f>('Ratios Calculated fix'!AN248-'Ratios Calculated fix'!AN$428)/('Ratios Calculated fix'!AN$429-'Ratios Calculated fix'!AN$428)</f>
        <v>0.28236708381718023</v>
      </c>
      <c r="AO248" s="21">
        <f>('Ratios Calculated fix'!AO248-'Ratios Calculated fix'!AO$428)/('Ratios Calculated fix'!AO$429-'Ratios Calculated fix'!AO$428)</f>
        <v>0.2956438248187499</v>
      </c>
      <c r="AP248" s="21">
        <f>('Ratios Calculated fix'!AP248-'Ratios Calculated fix'!AP$428)/('Ratios Calculated fix'!AP$429-'Ratios Calculated fix'!AP$428)</f>
        <v>0.57551832772102773</v>
      </c>
      <c r="AQ248" s="21">
        <f>('Ratios Calculated fix'!AQ248-'Ratios Calculated fix'!AQ$428)/('Ratios Calculated fix'!AQ$429-'Ratios Calculated fix'!AQ$428)</f>
        <v>0.75352134423159256</v>
      </c>
      <c r="AR248" s="21">
        <f>('Ratios Calculated fix'!AR248-'Ratios Calculated fix'!AR$428)/('Ratios Calculated fix'!AR$429-'Ratios Calculated fix'!AR$428)</f>
        <v>0.30055566987078397</v>
      </c>
      <c r="AS248" s="21">
        <f>('Ratios Calculated fix'!AS248-'Ratios Calculated fix'!AS$428)/('Ratios Calculated fix'!AS$429-'Ratios Calculated fix'!AS$428)</f>
        <v>0.58984408915475761</v>
      </c>
      <c r="AT248" s="21">
        <f>('Ratios Calculated fix'!AT248-'Ratios Calculated fix'!AT$428)/('Ratios Calculated fix'!AT$429-'Ratios Calculated fix'!AT$428)</f>
        <v>0.58622000810302566</v>
      </c>
      <c r="AU248" s="21">
        <f>('Ratios Calculated fix'!AU248-'Ratios Calculated fix'!AU$428)/('Ratios Calculated fix'!AU$429-'Ratios Calculated fix'!AU$428)</f>
        <v>0.67962270803160307</v>
      </c>
      <c r="AV248" s="21" t="e">
        <f>('Ratios Calculated fix'!AV248-'Ratios Calculated fix'!AV$428)/('Ratios Calculated fix'!AV$429-'Ratios Calculated fix'!AV$428)</f>
        <v>#DIV/0!</v>
      </c>
      <c r="AW248" s="21" t="e">
        <f>('Ratios Calculated fix'!AW248-'Ratios Calculated fix'!AW$428)/('Ratios Calculated fix'!AW$429-'Ratios Calculated fix'!AW$428)</f>
        <v>#DIV/0!</v>
      </c>
      <c r="AX248" s="21" t="e">
        <f>('Ratios Calculated fix'!AX248-'Ratios Calculated fix'!AX$428)/('Ratios Calculated fix'!AX$429-'Ratios Calculated fix'!AX$428)</f>
        <v>#DIV/0!</v>
      </c>
      <c r="AY248" s="21">
        <f>('Ratios Calculated fix'!AY248-'Ratios Calculated fix'!AY$428)/('Ratios Calculated fix'!AY$429-'Ratios Calculated fix'!AY$428)</f>
        <v>0.22721046796830227</v>
      </c>
      <c r="AZ248" s="21">
        <f>('Ratios Calculated fix'!AZ248-'Ratios Calculated fix'!AZ$428)/('Ratios Calculated fix'!AZ$429-'Ratios Calculated fix'!AZ$428)</f>
        <v>0.74915526684973366</v>
      </c>
      <c r="BA248" s="21">
        <f>('Ratios Calculated fix'!BA248-'Ratios Calculated fix'!BA$428)/('Ratios Calculated fix'!BA$429-'Ratios Calculated fix'!BA$428)</f>
        <v>0.74366528482551986</v>
      </c>
      <c r="BB248" s="21" t="e">
        <f>('Ratios Calculated fix'!BB248-'Ratios Calculated fix'!BB$428)/('Ratios Calculated fix'!BB$429-'Ratios Calculated fix'!BB$428)</f>
        <v>#DIV/0!</v>
      </c>
      <c r="BC248" s="21">
        <f>('Ratios Calculated fix'!BC248-'Ratios Calculated fix'!BC$428)/('Ratios Calculated fix'!BC$429-'Ratios Calculated fix'!BC$428)</f>
        <v>0.33157491358672664</v>
      </c>
    </row>
    <row r="249" spans="1:55" x14ac:dyDescent="0.2">
      <c r="A249" s="3" t="s">
        <v>754</v>
      </c>
      <c r="B249" s="3" t="s">
        <v>755</v>
      </c>
      <c r="C249" s="3" t="s">
        <v>38</v>
      </c>
      <c r="D249" s="3">
        <v>682157</v>
      </c>
      <c r="E249" s="3" t="s">
        <v>16</v>
      </c>
      <c r="F249" s="3">
        <v>2019</v>
      </c>
      <c r="G249" s="3" t="s">
        <v>17</v>
      </c>
      <c r="H249" s="4">
        <v>43830</v>
      </c>
      <c r="I249" s="4">
        <v>43888</v>
      </c>
      <c r="J249" s="4">
        <v>43888</v>
      </c>
      <c r="K249" s="5">
        <v>210802442</v>
      </c>
      <c r="L249" s="5">
        <v>202467037</v>
      </c>
      <c r="M249" s="3" t="s">
        <v>756</v>
      </c>
      <c r="N249" s="20">
        <f>('Ratios Calculated fix'!N249-'Ratios Calculated fix'!N$428)/('Ratios Calculated fix'!N$429-'Ratios Calculated fix'!N$428)</f>
        <v>2.7309483194345723E-2</v>
      </c>
      <c r="O249" s="21">
        <f>('Ratios Calculated fix'!O249-'Ratios Calculated fix'!O$428)/('Ratios Calculated fix'!O$429-'Ratios Calculated fix'!O$428)</f>
        <v>2.7309483194345723E-2</v>
      </c>
      <c r="P249" s="21">
        <f>('Ratios Calculated fix'!P249-'Ratios Calculated fix'!P$428)/('Ratios Calculated fix'!P$429-'Ratios Calculated fix'!P$428)</f>
        <v>4.5999995697058059E-2</v>
      </c>
      <c r="Q249" s="21">
        <f>('Ratios Calculated fix'!Q249-'Ratios Calculated fix'!Q$428)/('Ratios Calculated fix'!Q$429-'Ratios Calculated fix'!Q$428)</f>
        <v>0.26922606476084521</v>
      </c>
      <c r="R249" s="21">
        <f>('Ratios Calculated fix'!R249-'Ratios Calculated fix'!R$428)/('Ratios Calculated fix'!R$429-'Ratios Calculated fix'!R$428)</f>
        <v>8.1315483627369609E-2</v>
      </c>
      <c r="S249" s="21">
        <f>('Ratios Calculated fix'!S249-'Ratios Calculated fix'!S$428)/('Ratios Calculated fix'!S$429-'Ratios Calculated fix'!S$428)</f>
        <v>6.7186854921699068E-2</v>
      </c>
      <c r="T249" s="21">
        <f>('Ratios Calculated fix'!T249-'Ratios Calculated fix'!T$428)/('Ratios Calculated fix'!T$429-'Ratios Calculated fix'!T$428)</f>
        <v>6.9741056120014924E-2</v>
      </c>
      <c r="U249" s="21">
        <f>('Ratios Calculated fix'!U249-'Ratios Calculated fix'!U$428)/('Ratios Calculated fix'!U$429-'Ratios Calculated fix'!U$428)</f>
        <v>0.65886477803876886</v>
      </c>
      <c r="V249" s="21">
        <f>('Ratios Calculated fix'!V249-'Ratios Calculated fix'!V$428)/('Ratios Calculated fix'!V$429-'Ratios Calculated fix'!V$428)</f>
        <v>0.51556241433068328</v>
      </c>
      <c r="W249" s="21">
        <f>('Ratios Calculated fix'!W249-'Ratios Calculated fix'!W$428)/('Ratios Calculated fix'!W$429-'Ratios Calculated fix'!W$428)</f>
        <v>0.63852895662282994</v>
      </c>
      <c r="X249" s="21">
        <f>('Ratios Calculated fix'!X249-'Ratios Calculated fix'!X$428)/('Ratios Calculated fix'!X$429-'Ratios Calculated fix'!X$428)</f>
        <v>0.33837183259790421</v>
      </c>
      <c r="Y249" s="21">
        <f>('Ratios Calculated fix'!Y249-'Ratios Calculated fix'!Y$428)/('Ratios Calculated fix'!Y$429-'Ratios Calculated fix'!Y$428)</f>
        <v>0.4547493271981114</v>
      </c>
      <c r="Z249" s="21">
        <f>('Ratios Calculated fix'!Z249-'Ratios Calculated fix'!Z$428)/('Ratios Calculated fix'!Z$429-'Ratios Calculated fix'!Z$428)</f>
        <v>0.66162816740209573</v>
      </c>
      <c r="AA249" s="21">
        <f>('Ratios Calculated fix'!AA249-'Ratios Calculated fix'!AA$428)/('Ratios Calculated fix'!AA$429-'Ratios Calculated fix'!AA$428)</f>
        <v>0.3795050659604754</v>
      </c>
      <c r="AB249" s="21">
        <f>('Ratios Calculated fix'!AB249-'Ratios Calculated fix'!AB$428)/('Ratios Calculated fix'!AB$429-'Ratios Calculated fix'!AB$428)</f>
        <v>0.83633375135114396</v>
      </c>
      <c r="AC249" s="21">
        <f>('Ratios Calculated fix'!AC249-'Ratios Calculated fix'!AC$428)/('Ratios Calculated fix'!AC$429-'Ratios Calculated fix'!AC$428)</f>
        <v>0.22748372576480788</v>
      </c>
      <c r="AD249" s="21">
        <f>('Ratios Calculated fix'!AD249-'Ratios Calculated fix'!AD$428)/('Ratios Calculated fix'!AD$429-'Ratios Calculated fix'!AD$428)</f>
        <v>0.34528394988868943</v>
      </c>
      <c r="AE249" s="21">
        <f>('Ratios Calculated fix'!AE249-'Ratios Calculated fix'!AE$428)/('Ratios Calculated fix'!AE$429-'Ratios Calculated fix'!AE$428)</f>
        <v>0.35362035925747926</v>
      </c>
      <c r="AF249" s="21">
        <f>('Ratios Calculated fix'!AF249-'Ratios Calculated fix'!AF$428)/('Ratios Calculated fix'!AF$429-'Ratios Calculated fix'!AF$428)</f>
        <v>0.36175325084482801</v>
      </c>
      <c r="AG249" s="21" t="e">
        <f>('Ratios Calculated fix'!AG249-'Ratios Calculated fix'!AG$428)/('Ratios Calculated fix'!AG$429-'Ratios Calculated fix'!AG$428)</f>
        <v>#DIV/0!</v>
      </c>
      <c r="AH249" s="21" t="e">
        <f>('Ratios Calculated fix'!AH249-'Ratios Calculated fix'!AH$428)/('Ratios Calculated fix'!AH$429-'Ratios Calculated fix'!AH$428)</f>
        <v>#DIV/0!</v>
      </c>
      <c r="AI249" s="21">
        <f>('Ratios Calculated fix'!AI249-'Ratios Calculated fix'!AI$428)/('Ratios Calculated fix'!AI$429-'Ratios Calculated fix'!AI$428)</f>
        <v>0.98623052522267562</v>
      </c>
      <c r="AJ249" s="21">
        <f>('Ratios Calculated fix'!AJ249-'Ratios Calculated fix'!AJ$428)/('Ratios Calculated fix'!AJ$429-'Ratios Calculated fix'!AJ$428)</f>
        <v>7.4017774279151072E-2</v>
      </c>
      <c r="AK249" s="21" t="e">
        <f>('Ratios Calculated fix'!AK249-'Ratios Calculated fix'!AK$428)/('Ratios Calculated fix'!AK$429-'Ratios Calculated fix'!AK$428)</f>
        <v>#DIV/0!</v>
      </c>
      <c r="AL249" s="21" t="e">
        <f>('Ratios Calculated fix'!AL249-'Ratios Calculated fix'!AL$428)/('Ratios Calculated fix'!AL$429-'Ratios Calculated fix'!AL$428)</f>
        <v>#DIV/0!</v>
      </c>
      <c r="AM249" s="21">
        <f>('Ratios Calculated fix'!AM249-'Ratios Calculated fix'!AM$428)/('Ratios Calculated fix'!AM$429-'Ratios Calculated fix'!AM$428)</f>
        <v>0.30239472307672921</v>
      </c>
      <c r="AN249" s="21">
        <f>('Ratios Calculated fix'!AN249-'Ratios Calculated fix'!AN$428)/('Ratios Calculated fix'!AN$429-'Ratios Calculated fix'!AN$428)</f>
        <v>0.28997947788478357</v>
      </c>
      <c r="AO249" s="21">
        <f>('Ratios Calculated fix'!AO249-'Ratios Calculated fix'!AO$428)/('Ratios Calculated fix'!AO$429-'Ratios Calculated fix'!AO$428)</f>
        <v>0.31002302767753709</v>
      </c>
      <c r="AP249" s="21">
        <f>('Ratios Calculated fix'!AP249-'Ratios Calculated fix'!AP$428)/('Ratios Calculated fix'!AP$429-'Ratios Calculated fix'!AP$428)</f>
        <v>0.55239721148129595</v>
      </c>
      <c r="AQ249" s="21">
        <f>('Ratios Calculated fix'!AQ249-'Ratios Calculated fix'!AQ$428)/('Ratios Calculated fix'!AQ$429-'Ratios Calculated fix'!AQ$428)</f>
        <v>0.41711723780697446</v>
      </c>
      <c r="AR249" s="21">
        <f>('Ratios Calculated fix'!AR249-'Ratios Calculated fix'!AR$428)/('Ratios Calculated fix'!AR$429-'Ratios Calculated fix'!AR$428)</f>
        <v>0.21079568910791802</v>
      </c>
      <c r="AS249" s="21">
        <f>('Ratios Calculated fix'!AS249-'Ratios Calculated fix'!AS$428)/('Ratios Calculated fix'!AS$429-'Ratios Calculated fix'!AS$428)</f>
        <v>0.60458781974874354</v>
      </c>
      <c r="AT249" s="21">
        <f>('Ratios Calculated fix'!AT249-'Ratios Calculated fix'!AT$428)/('Ratios Calculated fix'!AT$429-'Ratios Calculated fix'!AT$428)</f>
        <v>0.35453678541258454</v>
      </c>
      <c r="AU249" s="21">
        <f>('Ratios Calculated fix'!AU249-'Ratios Calculated fix'!AU$428)/('Ratios Calculated fix'!AU$429-'Ratios Calculated fix'!AU$428)</f>
        <v>0.61976568043603264</v>
      </c>
      <c r="AV249" s="21" t="e">
        <f>('Ratios Calculated fix'!AV249-'Ratios Calculated fix'!AV$428)/('Ratios Calculated fix'!AV$429-'Ratios Calculated fix'!AV$428)</f>
        <v>#DIV/0!</v>
      </c>
      <c r="AW249" s="21" t="e">
        <f>('Ratios Calculated fix'!AW249-'Ratios Calculated fix'!AW$428)/('Ratios Calculated fix'!AW$429-'Ratios Calculated fix'!AW$428)</f>
        <v>#DIV/0!</v>
      </c>
      <c r="AX249" s="21" t="e">
        <f>('Ratios Calculated fix'!AX249-'Ratios Calculated fix'!AX$428)/('Ratios Calculated fix'!AX$429-'Ratios Calculated fix'!AX$428)</f>
        <v>#DIV/0!</v>
      </c>
      <c r="AY249" s="21">
        <f>('Ratios Calculated fix'!AY249-'Ratios Calculated fix'!AY$428)/('Ratios Calculated fix'!AY$429-'Ratios Calculated fix'!AY$428)</f>
        <v>0.27272576816783256</v>
      </c>
      <c r="AZ249" s="21">
        <f>('Ratios Calculated fix'!AZ249-'Ratios Calculated fix'!AZ$428)/('Ratios Calculated fix'!AZ$429-'Ratios Calculated fix'!AZ$428)</f>
        <v>0.74706493768934212</v>
      </c>
      <c r="BA249" s="21">
        <f>('Ratios Calculated fix'!BA249-'Ratios Calculated fix'!BA$428)/('Ratios Calculated fix'!BA$429-'Ratios Calculated fix'!BA$428)</f>
        <v>0.74002511146360217</v>
      </c>
      <c r="BB249" s="21" t="e">
        <f>('Ratios Calculated fix'!BB249-'Ratios Calculated fix'!BB$428)/('Ratios Calculated fix'!BB$429-'Ratios Calculated fix'!BB$428)</f>
        <v>#DIV/0!</v>
      </c>
      <c r="BC249" s="21">
        <f>('Ratios Calculated fix'!BC249-'Ratios Calculated fix'!BC$428)/('Ratios Calculated fix'!BC$429-'Ratios Calculated fix'!BC$428)</f>
        <v>0.16570061174372736</v>
      </c>
    </row>
    <row r="250" spans="1:55" x14ac:dyDescent="0.2">
      <c r="A250" s="3" t="s">
        <v>787</v>
      </c>
      <c r="B250" s="3" t="s">
        <v>788</v>
      </c>
      <c r="C250" s="3" t="s">
        <v>34</v>
      </c>
      <c r="D250" s="3">
        <v>331628</v>
      </c>
      <c r="E250" s="3" t="s">
        <v>16</v>
      </c>
      <c r="F250" s="3">
        <v>2019</v>
      </c>
      <c r="G250" s="3" t="s">
        <v>17</v>
      </c>
      <c r="H250" s="4">
        <v>43830</v>
      </c>
      <c r="I250" s="4">
        <v>43875</v>
      </c>
      <c r="J250" s="4">
        <v>43875</v>
      </c>
      <c r="K250" s="5">
        <v>1009000000</v>
      </c>
      <c r="L250" s="5">
        <v>1012000000</v>
      </c>
      <c r="M250" s="3" t="s">
        <v>789</v>
      </c>
      <c r="N250" s="20">
        <f>('Ratios Calculated fix'!N250-'Ratios Calculated fix'!N$428)/('Ratios Calculated fix'!N$429-'Ratios Calculated fix'!N$428)</f>
        <v>4.9133618978344035E-2</v>
      </c>
      <c r="O250" s="21">
        <f>('Ratios Calculated fix'!O250-'Ratios Calculated fix'!O$428)/('Ratios Calculated fix'!O$429-'Ratios Calculated fix'!O$428)</f>
        <v>4.9133618978344035E-2</v>
      </c>
      <c r="P250" s="21">
        <f>('Ratios Calculated fix'!P250-'Ratios Calculated fix'!P$428)/('Ratios Calculated fix'!P$429-'Ratios Calculated fix'!P$428)</f>
        <v>7.9779515823413624E-2</v>
      </c>
      <c r="Q250" s="21">
        <f>('Ratios Calculated fix'!Q250-'Ratios Calculated fix'!Q$428)/('Ratios Calculated fix'!Q$429-'Ratios Calculated fix'!Q$428)</f>
        <v>0.26695584969327013</v>
      </c>
      <c r="R250" s="21">
        <f>('Ratios Calculated fix'!R250-'Ratios Calculated fix'!R$428)/('Ratios Calculated fix'!R$429-'Ratios Calculated fix'!R$428)</f>
        <v>6.7469949954571368E-2</v>
      </c>
      <c r="S250" s="21">
        <f>('Ratios Calculated fix'!S250-'Ratios Calculated fix'!S$428)/('Ratios Calculated fix'!S$429-'Ratios Calculated fix'!S$428)</f>
        <v>0</v>
      </c>
      <c r="T250" s="21">
        <f>('Ratios Calculated fix'!T250-'Ratios Calculated fix'!T$428)/('Ratios Calculated fix'!T$429-'Ratios Calculated fix'!T$428)</f>
        <v>6.816862227526807E-2</v>
      </c>
      <c r="U250" s="21">
        <f>('Ratios Calculated fix'!U250-'Ratios Calculated fix'!U$428)/('Ratios Calculated fix'!U$429-'Ratios Calculated fix'!U$428)</f>
        <v>0.65343233099742704</v>
      </c>
      <c r="V250" s="21">
        <f>('Ratios Calculated fix'!V250-'Ratios Calculated fix'!V$428)/('Ratios Calculated fix'!V$429-'Ratios Calculated fix'!V$428)</f>
        <v>0.48825282224192584</v>
      </c>
      <c r="W250" s="21">
        <f>('Ratios Calculated fix'!W250-'Ratios Calculated fix'!W$428)/('Ratios Calculated fix'!W$429-'Ratios Calculated fix'!W$428)</f>
        <v>0.63573251650109086</v>
      </c>
      <c r="X250" s="21">
        <f>('Ratios Calculated fix'!X250-'Ratios Calculated fix'!X$428)/('Ratios Calculated fix'!X$429-'Ratios Calculated fix'!X$428)</f>
        <v>0.52333953207065531</v>
      </c>
      <c r="Y250" s="21">
        <f>('Ratios Calculated fix'!Y250-'Ratios Calculated fix'!Y$428)/('Ratios Calculated fix'!Y$429-'Ratios Calculated fix'!Y$428)</f>
        <v>0.45088443609295087</v>
      </c>
      <c r="Z250" s="21">
        <f>('Ratios Calculated fix'!Z250-'Ratios Calculated fix'!Z$428)/('Ratios Calculated fix'!Z$429-'Ratios Calculated fix'!Z$428)</f>
        <v>0.47666046792934469</v>
      </c>
      <c r="AA250" s="21">
        <f>('Ratios Calculated fix'!AA250-'Ratios Calculated fix'!AA$428)/('Ratios Calculated fix'!AA$429-'Ratios Calculated fix'!AA$428)</f>
        <v>0.2309608784558998</v>
      </c>
      <c r="AB250" s="21">
        <f>('Ratios Calculated fix'!AB250-'Ratios Calculated fix'!AB$428)/('Ratios Calculated fix'!AB$429-'Ratios Calculated fix'!AB$428)</f>
        <v>0.8457887927690656</v>
      </c>
      <c r="AC250" s="21">
        <f>('Ratios Calculated fix'!AC250-'Ratios Calculated fix'!AC$428)/('Ratios Calculated fix'!AC$429-'Ratios Calculated fix'!AC$428)</f>
        <v>1</v>
      </c>
      <c r="AD250" s="21">
        <f>('Ratios Calculated fix'!AD250-'Ratios Calculated fix'!AD$428)/('Ratios Calculated fix'!AD$429-'Ratios Calculated fix'!AD$428)</f>
        <v>0.7443217228168949</v>
      </c>
      <c r="AE250" s="21">
        <f>('Ratios Calculated fix'!AE250-'Ratios Calculated fix'!AE$428)/('Ratios Calculated fix'!AE$429-'Ratios Calculated fix'!AE$428)</f>
        <v>0.81543216842266542</v>
      </c>
      <c r="AF250" s="21">
        <f>('Ratios Calculated fix'!AF250-'Ratios Calculated fix'!AF$428)/('Ratios Calculated fix'!AF$429-'Ratios Calculated fix'!AF$428)</f>
        <v>0.45972660170641927</v>
      </c>
      <c r="AG250" s="21" t="e">
        <f>('Ratios Calculated fix'!AG250-'Ratios Calculated fix'!AG$428)/('Ratios Calculated fix'!AG$429-'Ratios Calculated fix'!AG$428)</f>
        <v>#DIV/0!</v>
      </c>
      <c r="AH250" s="21" t="e">
        <f>('Ratios Calculated fix'!AH250-'Ratios Calculated fix'!AH$428)/('Ratios Calculated fix'!AH$429-'Ratios Calculated fix'!AH$428)</f>
        <v>#DIV/0!</v>
      </c>
      <c r="AI250" s="21">
        <f>('Ratios Calculated fix'!AI250-'Ratios Calculated fix'!AI$428)/('Ratios Calculated fix'!AI$429-'Ratios Calculated fix'!AI$428)</f>
        <v>0.98534833913218001</v>
      </c>
      <c r="AJ250" s="21">
        <f>('Ratios Calculated fix'!AJ250-'Ratios Calculated fix'!AJ$428)/('Ratios Calculated fix'!AJ$429-'Ratios Calculated fix'!AJ$428)</f>
        <v>0.1408461673196939</v>
      </c>
      <c r="AK250" s="21" t="e">
        <f>('Ratios Calculated fix'!AK250-'Ratios Calculated fix'!AK$428)/('Ratios Calculated fix'!AK$429-'Ratios Calculated fix'!AK$428)</f>
        <v>#DIV/0!</v>
      </c>
      <c r="AL250" s="21" t="e">
        <f>('Ratios Calculated fix'!AL250-'Ratios Calculated fix'!AL$428)/('Ratios Calculated fix'!AL$429-'Ratios Calculated fix'!AL$428)</f>
        <v>#DIV/0!</v>
      </c>
      <c r="AM250" s="21">
        <f>('Ratios Calculated fix'!AM250-'Ratios Calculated fix'!AM$428)/('Ratios Calculated fix'!AM$429-'Ratios Calculated fix'!AM$428)</f>
        <v>0.32902891348939223</v>
      </c>
      <c r="AN250" s="21">
        <f>('Ratios Calculated fix'!AN250-'Ratios Calculated fix'!AN$428)/('Ratios Calculated fix'!AN$429-'Ratios Calculated fix'!AN$428)</f>
        <v>0.27718667591378615</v>
      </c>
      <c r="AO250" s="21">
        <f>('Ratios Calculated fix'!AO250-'Ratios Calculated fix'!AO$428)/('Ratios Calculated fix'!AO$429-'Ratios Calculated fix'!AO$428)</f>
        <v>0.12541895086001995</v>
      </c>
      <c r="AP250" s="21">
        <f>('Ratios Calculated fix'!AP250-'Ratios Calculated fix'!AP$428)/('Ratios Calculated fix'!AP$429-'Ratios Calculated fix'!AP$428)</f>
        <v>0.57358118678734049</v>
      </c>
      <c r="AQ250" s="21">
        <f>('Ratios Calculated fix'!AQ250-'Ratios Calculated fix'!AQ$428)/('Ratios Calculated fix'!AQ$429-'Ratios Calculated fix'!AQ$428)</f>
        <v>0.74908670439690728</v>
      </c>
      <c r="AR250" s="21">
        <f>('Ratios Calculated fix'!AR250-'Ratios Calculated fix'!AR$428)/('Ratios Calculated fix'!AR$429-'Ratios Calculated fix'!AR$428)</f>
        <v>0.58732437067389665</v>
      </c>
      <c r="AS250" s="21">
        <f>('Ratios Calculated fix'!AS250-'Ratios Calculated fix'!AS$428)/('Ratios Calculated fix'!AS$429-'Ratios Calculated fix'!AS$428)</f>
        <v>0.52834605518223643</v>
      </c>
      <c r="AT250" s="21">
        <f>('Ratios Calculated fix'!AT250-'Ratios Calculated fix'!AT$428)/('Ratios Calculated fix'!AT$429-'Ratios Calculated fix'!AT$428)</f>
        <v>0.70559767936853035</v>
      </c>
      <c r="AU250" s="21">
        <f>('Ratios Calculated fix'!AU250-'Ratios Calculated fix'!AU$428)/('Ratios Calculated fix'!AU$429-'Ratios Calculated fix'!AU$428)</f>
        <v>0.65172376719909686</v>
      </c>
      <c r="AV250" s="21" t="e">
        <f>('Ratios Calculated fix'!AV250-'Ratios Calculated fix'!AV$428)/('Ratios Calculated fix'!AV$429-'Ratios Calculated fix'!AV$428)</f>
        <v>#DIV/0!</v>
      </c>
      <c r="AW250" s="21" t="e">
        <f>('Ratios Calculated fix'!AW250-'Ratios Calculated fix'!AW$428)/('Ratios Calculated fix'!AW$429-'Ratios Calculated fix'!AW$428)</f>
        <v>#DIV/0!</v>
      </c>
      <c r="AX250" s="21" t="e">
        <f>('Ratios Calculated fix'!AX250-'Ratios Calculated fix'!AX$428)/('Ratios Calculated fix'!AX$429-'Ratios Calculated fix'!AX$428)</f>
        <v>#DIV/0!</v>
      </c>
      <c r="AY250" s="21">
        <f>('Ratios Calculated fix'!AY250-'Ratios Calculated fix'!AY$428)/('Ratios Calculated fix'!AY$429-'Ratios Calculated fix'!AY$428)</f>
        <v>0.21318469749790614</v>
      </c>
      <c r="AZ250" s="21">
        <f>('Ratios Calculated fix'!AZ250-'Ratios Calculated fix'!AZ$428)/('Ratios Calculated fix'!AZ$429-'Ratios Calculated fix'!AZ$428)</f>
        <v>0.73389492155851177</v>
      </c>
      <c r="BA250" s="21">
        <f>('Ratios Calculated fix'!BA250-'Ratios Calculated fix'!BA$428)/('Ratios Calculated fix'!BA$429-'Ratios Calculated fix'!BA$428)</f>
        <v>0.74390459153469568</v>
      </c>
      <c r="BB250" s="21" t="e">
        <f>('Ratios Calculated fix'!BB250-'Ratios Calculated fix'!BB$428)/('Ratios Calculated fix'!BB$429-'Ratios Calculated fix'!BB$428)</f>
        <v>#DIV/0!</v>
      </c>
      <c r="BC250" s="21">
        <f>('Ratios Calculated fix'!BC250-'Ratios Calculated fix'!BC$428)/('Ratios Calculated fix'!BC$429-'Ratios Calculated fix'!BC$428)</f>
        <v>0.52813153955511327</v>
      </c>
    </row>
    <row r="251" spans="1:55" x14ac:dyDescent="0.2">
      <c r="A251" s="7" t="s">
        <v>823</v>
      </c>
      <c r="B251" s="7" t="s">
        <v>824</v>
      </c>
      <c r="C251" s="3" t="s">
        <v>72</v>
      </c>
      <c r="D251" s="7">
        <v>744578</v>
      </c>
      <c r="E251" s="7" t="s">
        <v>16</v>
      </c>
      <c r="F251" s="7">
        <v>2012</v>
      </c>
      <c r="G251" s="7" t="s">
        <v>17</v>
      </c>
      <c r="H251" s="8">
        <v>41274</v>
      </c>
      <c r="I251" s="8">
        <v>41327</v>
      </c>
      <c r="J251" s="8">
        <v>41585</v>
      </c>
      <c r="K251" s="9">
        <v>42263000</v>
      </c>
      <c r="L251" s="9">
        <v>47892000</v>
      </c>
      <c r="M251" s="7" t="s">
        <v>825</v>
      </c>
      <c r="N251" s="20">
        <f>('Ratios Calculated fix'!N251-'Ratios Calculated fix'!N$428)/('Ratios Calculated fix'!N$429-'Ratios Calculated fix'!N$428)</f>
        <v>2.6516571267146425E-4</v>
      </c>
      <c r="O251" s="21">
        <f>('Ratios Calculated fix'!O251-'Ratios Calculated fix'!O$428)/('Ratios Calculated fix'!O$429-'Ratios Calculated fix'!O$428)</f>
        <v>2.6516571267146425E-4</v>
      </c>
      <c r="P251" s="21">
        <f>('Ratios Calculated fix'!P251-'Ratios Calculated fix'!P$428)/('Ratios Calculated fix'!P$429-'Ratios Calculated fix'!P$428)</f>
        <v>2.548611648876212E-3</v>
      </c>
      <c r="Q251" s="21">
        <f>('Ratios Calculated fix'!Q251-'Ratios Calculated fix'!Q$428)/('Ratios Calculated fix'!Q$429-'Ratios Calculated fix'!Q$428)</f>
        <v>0.26760276891232182</v>
      </c>
      <c r="R251" s="21">
        <f>('Ratios Calculated fix'!R251-'Ratios Calculated fix'!R$428)/('Ratios Calculated fix'!R$429-'Ratios Calculated fix'!R$428)</f>
        <v>0.1829110172847144</v>
      </c>
      <c r="S251" s="21">
        <f>('Ratios Calculated fix'!S251-'Ratios Calculated fix'!S$428)/('Ratios Calculated fix'!S$429-'Ratios Calculated fix'!S$428)</f>
        <v>1</v>
      </c>
      <c r="T251" s="21">
        <f>('Ratios Calculated fix'!T251-'Ratios Calculated fix'!T$428)/('Ratios Calculated fix'!T$429-'Ratios Calculated fix'!T$428)</f>
        <v>0</v>
      </c>
      <c r="U251" s="21">
        <f>('Ratios Calculated fix'!U251-'Ratios Calculated fix'!U$428)/('Ratios Calculated fix'!U$429-'Ratios Calculated fix'!U$428)</f>
        <v>0.67735137702812098</v>
      </c>
      <c r="V251" s="21">
        <f>('Ratios Calculated fix'!V251-'Ratios Calculated fix'!V$428)/('Ratios Calculated fix'!V$429-'Ratios Calculated fix'!V$428)</f>
        <v>0.8507889993188108</v>
      </c>
      <c r="W251" s="21">
        <f>('Ratios Calculated fix'!W251-'Ratios Calculated fix'!W$428)/('Ratios Calculated fix'!W$429-'Ratios Calculated fix'!W$428)</f>
        <v>0.62210889664239277</v>
      </c>
      <c r="X251" s="21">
        <f>('Ratios Calculated fix'!X251-'Ratios Calculated fix'!X$428)/('Ratios Calculated fix'!X$429-'Ratios Calculated fix'!X$428)</f>
        <v>1.3434091027551122E-2</v>
      </c>
      <c r="Y251" s="21">
        <f>('Ratios Calculated fix'!Y251-'Ratios Calculated fix'!Y$428)/('Ratios Calculated fix'!Y$429-'Ratios Calculated fix'!Y$428)</f>
        <v>0.44214245587751055</v>
      </c>
      <c r="Z251" s="21">
        <f>('Ratios Calculated fix'!Z251-'Ratios Calculated fix'!Z$428)/('Ratios Calculated fix'!Z$429-'Ratios Calculated fix'!Z$428)</f>
        <v>0.98656590897244889</v>
      </c>
      <c r="AA251" s="21">
        <f>('Ratios Calculated fix'!AA251-'Ratios Calculated fix'!AA$428)/('Ratios Calculated fix'!AA$429-'Ratios Calculated fix'!AA$428)</f>
        <v>3.0626734635731839E-3</v>
      </c>
      <c r="AB251" s="21">
        <f>('Ratios Calculated fix'!AB251-'Ratios Calculated fix'!AB$428)/('Ratios Calculated fix'!AB$429-'Ratios Calculated fix'!AB$428)</f>
        <v>0.84276796449096125</v>
      </c>
      <c r="AC251" s="21">
        <f>('Ratios Calculated fix'!AC251-'Ratios Calculated fix'!AC$428)/('Ratios Calculated fix'!AC$429-'Ratios Calculated fix'!AC$428)</f>
        <v>0.60580045128478144</v>
      </c>
      <c r="AD251" s="21">
        <f>('Ratios Calculated fix'!AD251-'Ratios Calculated fix'!AD$428)/('Ratios Calculated fix'!AD$429-'Ratios Calculated fix'!AD$428)</f>
        <v>0.68502434970127568</v>
      </c>
      <c r="AE251" s="21">
        <f>('Ratios Calculated fix'!AE251-'Ratios Calculated fix'!AE$428)/('Ratios Calculated fix'!AE$429-'Ratios Calculated fix'!AE$428)</f>
        <v>0.55003731948136669</v>
      </c>
      <c r="AF251" s="21">
        <f>('Ratios Calculated fix'!AF251-'Ratios Calculated fix'!AF$428)/('Ratios Calculated fix'!AF$429-'Ratios Calculated fix'!AF$428)</f>
        <v>0.37904631924258209</v>
      </c>
      <c r="AG251" s="21" t="e">
        <f>('Ratios Calculated fix'!AG251-'Ratios Calculated fix'!AG$428)/('Ratios Calculated fix'!AG$429-'Ratios Calculated fix'!AG$428)</f>
        <v>#DIV/0!</v>
      </c>
      <c r="AH251" s="21" t="e">
        <f>('Ratios Calculated fix'!AH251-'Ratios Calculated fix'!AH$428)/('Ratios Calculated fix'!AH$429-'Ratios Calculated fix'!AH$428)</f>
        <v>#DIV/0!</v>
      </c>
      <c r="AI251" s="21">
        <f>('Ratios Calculated fix'!AI251-'Ratios Calculated fix'!AI$428)/('Ratios Calculated fix'!AI$429-'Ratios Calculated fix'!AI$428)</f>
        <v>0.98804861865973437</v>
      </c>
      <c r="AJ251" s="21">
        <f>('Ratios Calculated fix'!AJ251-'Ratios Calculated fix'!AJ$428)/('Ratios Calculated fix'!AJ$429-'Ratios Calculated fix'!AJ$428)</f>
        <v>6.0447304428932452E-2</v>
      </c>
      <c r="AK251" s="21" t="e">
        <f>('Ratios Calculated fix'!AK251-'Ratios Calculated fix'!AK$428)/('Ratios Calculated fix'!AK$429-'Ratios Calculated fix'!AK$428)</f>
        <v>#DIV/0!</v>
      </c>
      <c r="AL251" s="21" t="e">
        <f>('Ratios Calculated fix'!AL251-'Ratios Calculated fix'!AL$428)/('Ratios Calculated fix'!AL$429-'Ratios Calculated fix'!AL$428)</f>
        <v>#DIV/0!</v>
      </c>
      <c r="AM251" s="21">
        <f>('Ratios Calculated fix'!AM251-'Ratios Calculated fix'!AM$428)/('Ratios Calculated fix'!AM$429-'Ratios Calculated fix'!AM$428)</f>
        <v>0.30561567959649943</v>
      </c>
      <c r="AN251" s="21">
        <f>('Ratios Calculated fix'!AN251-'Ratios Calculated fix'!AN$428)/('Ratios Calculated fix'!AN$429-'Ratios Calculated fix'!AN$428)</f>
        <v>0.27222281226511663</v>
      </c>
      <c r="AO251" s="21">
        <f>('Ratios Calculated fix'!AO251-'Ratios Calculated fix'!AO$428)/('Ratios Calculated fix'!AO$429-'Ratios Calculated fix'!AO$428)</f>
        <v>2.9523318123041719E-2</v>
      </c>
      <c r="AP251" s="21">
        <f>('Ratios Calculated fix'!AP251-'Ratios Calculated fix'!AP$428)/('Ratios Calculated fix'!AP$429-'Ratios Calculated fix'!AP$428)</f>
        <v>0.57142175058107525</v>
      </c>
      <c r="AQ251" s="21">
        <f>('Ratios Calculated fix'!AQ251-'Ratios Calculated fix'!AQ$428)/('Ratios Calculated fix'!AQ$429-'Ratios Calculated fix'!AQ$428)</f>
        <v>0.45311160243685189</v>
      </c>
      <c r="AR251" s="21">
        <f>('Ratios Calculated fix'!AR251-'Ratios Calculated fix'!AR$428)/('Ratios Calculated fix'!AR$429-'Ratios Calculated fix'!AR$428)</f>
        <v>0.49946201858097916</v>
      </c>
      <c r="AS251" s="21">
        <f>('Ratios Calculated fix'!AS251-'Ratios Calculated fix'!AS$428)/('Ratios Calculated fix'!AS$429-'Ratios Calculated fix'!AS$428)</f>
        <v>0.69097048999316835</v>
      </c>
      <c r="AT251" s="21">
        <f>('Ratios Calculated fix'!AT251-'Ratios Calculated fix'!AT$428)/('Ratios Calculated fix'!AT$429-'Ratios Calculated fix'!AT$428)</f>
        <v>0.31138955291339843</v>
      </c>
      <c r="AU251" s="21">
        <f>('Ratios Calculated fix'!AU251-'Ratios Calculated fix'!AU$428)/('Ratios Calculated fix'!AU$429-'Ratios Calculated fix'!AU$428)</f>
        <v>0.60509857562409308</v>
      </c>
      <c r="AV251" s="21" t="e">
        <f>('Ratios Calculated fix'!AV251-'Ratios Calculated fix'!AV$428)/('Ratios Calculated fix'!AV$429-'Ratios Calculated fix'!AV$428)</f>
        <v>#DIV/0!</v>
      </c>
      <c r="AW251" s="21" t="e">
        <f>('Ratios Calculated fix'!AW251-'Ratios Calculated fix'!AW$428)/('Ratios Calculated fix'!AW$429-'Ratios Calculated fix'!AW$428)</f>
        <v>#DIV/0!</v>
      </c>
      <c r="AX251" s="21" t="e">
        <f>('Ratios Calculated fix'!AX251-'Ratios Calculated fix'!AX$428)/('Ratios Calculated fix'!AX$429-'Ratios Calculated fix'!AX$428)</f>
        <v>#DIV/0!</v>
      </c>
      <c r="AY251" s="21">
        <f>('Ratios Calculated fix'!AY251-'Ratios Calculated fix'!AY$428)/('Ratios Calculated fix'!AY$429-'Ratios Calculated fix'!AY$428)</f>
        <v>0.33918015801088514</v>
      </c>
      <c r="AZ251" s="21">
        <f>('Ratios Calculated fix'!AZ251-'Ratios Calculated fix'!AZ$428)/('Ratios Calculated fix'!AZ$429-'Ratios Calculated fix'!AZ$428)</f>
        <v>0.82308468534860746</v>
      </c>
      <c r="BA251" s="21">
        <f>('Ratios Calculated fix'!BA251-'Ratios Calculated fix'!BA$428)/('Ratios Calculated fix'!BA$429-'Ratios Calculated fix'!BA$428)</f>
        <v>0.73647088403435024</v>
      </c>
      <c r="BB251" s="21" t="e">
        <f>('Ratios Calculated fix'!BB251-'Ratios Calculated fix'!BB$428)/('Ratios Calculated fix'!BB$429-'Ratios Calculated fix'!BB$428)</f>
        <v>#DIV/0!</v>
      </c>
      <c r="BC251" s="21">
        <f>('Ratios Calculated fix'!BC251-'Ratios Calculated fix'!BC$428)/('Ratios Calculated fix'!BC$429-'Ratios Calculated fix'!BC$428)</f>
        <v>0.26321633286628099</v>
      </c>
    </row>
    <row r="252" spans="1:55" x14ac:dyDescent="0.2">
      <c r="A252" s="3" t="s">
        <v>778</v>
      </c>
      <c r="B252" s="3" t="s">
        <v>779</v>
      </c>
      <c r="C252" s="3" t="s">
        <v>45</v>
      </c>
      <c r="D252" s="3">
        <v>98192</v>
      </c>
      <c r="E252" s="3" t="s">
        <v>16</v>
      </c>
      <c r="F252" s="3">
        <v>2019</v>
      </c>
      <c r="G252" s="3" t="s">
        <v>17</v>
      </c>
      <c r="H252" s="4">
        <v>43830</v>
      </c>
      <c r="I252" s="4">
        <v>43888</v>
      </c>
      <c r="J252" s="4">
        <v>43888</v>
      </c>
      <c r="K252" s="5">
        <v>327500000</v>
      </c>
      <c r="L252" s="5">
        <v>330300000</v>
      </c>
      <c r="M252" s="3" t="s">
        <v>780</v>
      </c>
      <c r="N252" s="20">
        <f>('Ratios Calculated fix'!N252-'Ratios Calculated fix'!N$428)/('Ratios Calculated fix'!N$429-'Ratios Calculated fix'!N$428)</f>
        <v>1.4312406226894454E-2</v>
      </c>
      <c r="O252" s="21">
        <f>('Ratios Calculated fix'!O252-'Ratios Calculated fix'!O$428)/('Ratios Calculated fix'!O$429-'Ratios Calculated fix'!O$428)</f>
        <v>1.4312406226894454E-2</v>
      </c>
      <c r="P252" s="21">
        <f>('Ratios Calculated fix'!P252-'Ratios Calculated fix'!P$428)/('Ratios Calculated fix'!P$429-'Ratios Calculated fix'!P$428)</f>
        <v>5.9454426042610748E-3</v>
      </c>
      <c r="Q252" s="21">
        <f>('Ratios Calculated fix'!Q252-'Ratios Calculated fix'!Q$428)/('Ratios Calculated fix'!Q$429-'Ratios Calculated fix'!Q$428)</f>
        <v>0.27636200802178507</v>
      </c>
      <c r="R252" s="21">
        <f>('Ratios Calculated fix'!R252-'Ratios Calculated fix'!R$428)/('Ratios Calculated fix'!R$429-'Ratios Calculated fix'!R$428)</f>
        <v>9.165738221544481E-2</v>
      </c>
      <c r="S252" s="21">
        <f>('Ratios Calculated fix'!S252-'Ratios Calculated fix'!S$428)/('Ratios Calculated fix'!S$429-'Ratios Calculated fix'!S$428)</f>
        <v>2.4209669947960841E-2</v>
      </c>
      <c r="T252" s="21">
        <f>('Ratios Calculated fix'!T252-'Ratios Calculated fix'!T$428)/('Ratios Calculated fix'!T$429-'Ratios Calculated fix'!T$428)</f>
        <v>8.8132452015662985E-2</v>
      </c>
      <c r="U252" s="21">
        <f>('Ratios Calculated fix'!U252-'Ratios Calculated fix'!U$428)/('Ratios Calculated fix'!U$429-'Ratios Calculated fix'!U$428)</f>
        <v>0.67104110217462642</v>
      </c>
      <c r="V252" s="21">
        <f>('Ratios Calculated fix'!V252-'Ratios Calculated fix'!V$428)/('Ratios Calculated fix'!V$429-'Ratios Calculated fix'!V$428)</f>
        <v>0.50276926618841378</v>
      </c>
      <c r="W252" s="21">
        <f>('Ratios Calculated fix'!W252-'Ratios Calculated fix'!W$428)/('Ratios Calculated fix'!W$429-'Ratios Calculated fix'!W$428)</f>
        <v>0.65271884126297441</v>
      </c>
      <c r="X252" s="21">
        <f>('Ratios Calculated fix'!X252-'Ratios Calculated fix'!X$428)/('Ratios Calculated fix'!X$429-'Ratios Calculated fix'!X$428)</f>
        <v>8.9379057824948427E-2</v>
      </c>
      <c r="Y252" s="21">
        <f>('Ratios Calculated fix'!Y252-'Ratios Calculated fix'!Y$428)/('Ratios Calculated fix'!Y$429-'Ratios Calculated fix'!Y$428)</f>
        <v>0.44785033911097899</v>
      </c>
      <c r="Z252" s="21">
        <f>('Ratios Calculated fix'!Z252-'Ratios Calculated fix'!Z$428)/('Ratios Calculated fix'!Z$429-'Ratios Calculated fix'!Z$428)</f>
        <v>0.91062094217505152</v>
      </c>
      <c r="AA252" s="21">
        <f>('Ratios Calculated fix'!AA252-'Ratios Calculated fix'!AA$428)/('Ratios Calculated fix'!AA$429-'Ratios Calculated fix'!AA$428)</f>
        <v>0.62669008699045481</v>
      </c>
      <c r="AB252" s="21">
        <f>('Ratios Calculated fix'!AB252-'Ratios Calculated fix'!AB$428)/('Ratios Calculated fix'!AB$429-'Ratios Calculated fix'!AB$428)</f>
        <v>0.81923245111828336</v>
      </c>
      <c r="AC252" s="21">
        <f>('Ratios Calculated fix'!AC252-'Ratios Calculated fix'!AC$428)/('Ratios Calculated fix'!AC$429-'Ratios Calculated fix'!AC$428)</f>
        <v>0.13605601677349122</v>
      </c>
      <c r="AD252" s="21">
        <f>('Ratios Calculated fix'!AD252-'Ratios Calculated fix'!AD$428)/('Ratios Calculated fix'!AD$429-'Ratios Calculated fix'!AD$428)</f>
        <v>0.39959057699605122</v>
      </c>
      <c r="AE252" s="21">
        <f>('Ratios Calculated fix'!AE252-'Ratios Calculated fix'!AE$428)/('Ratios Calculated fix'!AE$429-'Ratios Calculated fix'!AE$428)</f>
        <v>0.44312662536649616</v>
      </c>
      <c r="AF252" s="21">
        <f>('Ratios Calculated fix'!AF252-'Ratios Calculated fix'!AF$428)/('Ratios Calculated fix'!AF$429-'Ratios Calculated fix'!AF$428)</f>
        <v>0.38281424074909925</v>
      </c>
      <c r="AG252" s="21" t="e">
        <f>('Ratios Calculated fix'!AG252-'Ratios Calculated fix'!AG$428)/('Ratios Calculated fix'!AG$429-'Ratios Calculated fix'!AG$428)</f>
        <v>#DIV/0!</v>
      </c>
      <c r="AH252" s="21" t="e">
        <f>('Ratios Calculated fix'!AH252-'Ratios Calculated fix'!AH$428)/('Ratios Calculated fix'!AH$429-'Ratios Calculated fix'!AH$428)</f>
        <v>#DIV/0!</v>
      </c>
      <c r="AI252" s="21">
        <f>('Ratios Calculated fix'!AI252-'Ratios Calculated fix'!AI$428)/('Ratios Calculated fix'!AI$429-'Ratios Calculated fix'!AI$428)</f>
        <v>0.98432428924569293</v>
      </c>
      <c r="AJ252" s="21">
        <f>('Ratios Calculated fix'!AJ252-'Ratios Calculated fix'!AJ$428)/('Ratios Calculated fix'!AJ$429-'Ratios Calculated fix'!AJ$428)</f>
        <v>0.11026995397209863</v>
      </c>
      <c r="AK252" s="21" t="e">
        <f>('Ratios Calculated fix'!AK252-'Ratios Calculated fix'!AK$428)/('Ratios Calculated fix'!AK$429-'Ratios Calculated fix'!AK$428)</f>
        <v>#DIV/0!</v>
      </c>
      <c r="AL252" s="21" t="e">
        <f>('Ratios Calculated fix'!AL252-'Ratios Calculated fix'!AL$428)/('Ratios Calculated fix'!AL$429-'Ratios Calculated fix'!AL$428)</f>
        <v>#DIV/0!</v>
      </c>
      <c r="AM252" s="21">
        <f>('Ratios Calculated fix'!AM252-'Ratios Calculated fix'!AM$428)/('Ratios Calculated fix'!AM$429-'Ratios Calculated fix'!AM$428)</f>
        <v>0.3178382430022299</v>
      </c>
      <c r="AN252" s="21">
        <f>('Ratios Calculated fix'!AN252-'Ratios Calculated fix'!AN$428)/('Ratios Calculated fix'!AN$429-'Ratios Calculated fix'!AN$428)</f>
        <v>0.29054235591277427</v>
      </c>
      <c r="AO252" s="21">
        <f>('Ratios Calculated fix'!AO252-'Ratios Calculated fix'!AO$428)/('Ratios Calculated fix'!AO$429-'Ratios Calculated fix'!AO$428)</f>
        <v>0.21267172440611867</v>
      </c>
      <c r="AP252" s="21">
        <f>('Ratios Calculated fix'!AP252-'Ratios Calculated fix'!AP$428)/('Ratios Calculated fix'!AP$429-'Ratios Calculated fix'!AP$428)</f>
        <v>0.56572530477239336</v>
      </c>
      <c r="AQ252" s="21">
        <f>('Ratios Calculated fix'!AQ252-'Ratios Calculated fix'!AQ$428)/('Ratios Calculated fix'!AQ$429-'Ratios Calculated fix'!AQ$428)</f>
        <v>0.53626235348618623</v>
      </c>
      <c r="AR252" s="21">
        <f>('Ratios Calculated fix'!AR252-'Ratios Calculated fix'!AR$428)/('Ratios Calculated fix'!AR$429-'Ratios Calculated fix'!AR$428)</f>
        <v>0.25645321158457141</v>
      </c>
      <c r="AS252" s="21">
        <f>('Ratios Calculated fix'!AS252-'Ratios Calculated fix'!AS$428)/('Ratios Calculated fix'!AS$429-'Ratios Calculated fix'!AS$428)</f>
        <v>0.57130414908296867</v>
      </c>
      <c r="AT252" s="21">
        <f>('Ratios Calculated fix'!AT252-'Ratios Calculated fix'!AT$428)/('Ratios Calculated fix'!AT$429-'Ratios Calculated fix'!AT$428)</f>
        <v>0.39287510160522815</v>
      </c>
      <c r="AU252" s="21">
        <f>('Ratios Calculated fix'!AU252-'Ratios Calculated fix'!AU$428)/('Ratios Calculated fix'!AU$429-'Ratios Calculated fix'!AU$428)</f>
        <v>0.6677315551448374</v>
      </c>
      <c r="AV252" s="21" t="e">
        <f>('Ratios Calculated fix'!AV252-'Ratios Calculated fix'!AV$428)/('Ratios Calculated fix'!AV$429-'Ratios Calculated fix'!AV$428)</f>
        <v>#DIV/0!</v>
      </c>
      <c r="AW252" s="21" t="e">
        <f>('Ratios Calculated fix'!AW252-'Ratios Calculated fix'!AW$428)/('Ratios Calculated fix'!AW$429-'Ratios Calculated fix'!AW$428)</f>
        <v>#DIV/0!</v>
      </c>
      <c r="AX252" s="21" t="e">
        <f>('Ratios Calculated fix'!AX252-'Ratios Calculated fix'!AX$428)/('Ratios Calculated fix'!AX$429-'Ratios Calculated fix'!AX$428)</f>
        <v>#DIV/0!</v>
      </c>
      <c r="AY252" s="21">
        <f>('Ratios Calculated fix'!AY252-'Ratios Calculated fix'!AY$428)/('Ratios Calculated fix'!AY$429-'Ratios Calculated fix'!AY$428)</f>
        <v>0.25062712835502265</v>
      </c>
      <c r="AZ252" s="21">
        <f>('Ratios Calculated fix'!AZ252-'Ratios Calculated fix'!AZ$428)/('Ratios Calculated fix'!AZ$429-'Ratios Calculated fix'!AZ$428)</f>
        <v>0.76817662918342666</v>
      </c>
      <c r="BA252" s="21">
        <f>('Ratios Calculated fix'!BA252-'Ratios Calculated fix'!BA$428)/('Ratios Calculated fix'!BA$429-'Ratios Calculated fix'!BA$428)</f>
        <v>0.7454322913302518</v>
      </c>
      <c r="BB252" s="21" t="e">
        <f>('Ratios Calculated fix'!BB252-'Ratios Calculated fix'!BB$428)/('Ratios Calculated fix'!BB$429-'Ratios Calculated fix'!BB$428)</f>
        <v>#DIV/0!</v>
      </c>
      <c r="BC252" s="21">
        <f>('Ratios Calculated fix'!BC252-'Ratios Calculated fix'!BC$428)/('Ratios Calculated fix'!BC$429-'Ratios Calculated fix'!BC$428)</f>
        <v>0.24912167252707448</v>
      </c>
    </row>
    <row r="253" spans="1:55" x14ac:dyDescent="0.2">
      <c r="A253" s="3" t="s">
        <v>784</v>
      </c>
      <c r="B253" s="3" t="s">
        <v>785</v>
      </c>
      <c r="C253" s="3" t="s">
        <v>15</v>
      </c>
      <c r="D253" s="3">
        <v>255010</v>
      </c>
      <c r="E253" s="3" t="s">
        <v>16</v>
      </c>
      <c r="F253" s="3">
        <v>2019</v>
      </c>
      <c r="G253" s="3" t="s">
        <v>17</v>
      </c>
      <c r="H253" s="4">
        <v>43830</v>
      </c>
      <c r="I253" s="4">
        <v>43872</v>
      </c>
      <c r="J253" s="4">
        <v>43872</v>
      </c>
      <c r="K253" s="5">
        <v>280000000</v>
      </c>
      <c r="L253" s="5">
        <v>281000000</v>
      </c>
      <c r="M253" s="3" t="s">
        <v>786</v>
      </c>
      <c r="N253" s="20">
        <f>('Ratios Calculated fix'!N253-'Ratios Calculated fix'!N$428)/('Ratios Calculated fix'!N$429-'Ratios Calculated fix'!N$428)</f>
        <v>6.2009411079773348E-2</v>
      </c>
      <c r="O253" s="21">
        <f>('Ratios Calculated fix'!O253-'Ratios Calculated fix'!O$428)/('Ratios Calculated fix'!O$429-'Ratios Calculated fix'!O$428)</f>
        <v>4.6492721952883787E-2</v>
      </c>
      <c r="P253" s="21">
        <f>('Ratios Calculated fix'!P253-'Ratios Calculated fix'!P$428)/('Ratios Calculated fix'!P$429-'Ratios Calculated fix'!P$428)</f>
        <v>7.2093120929159385E-2</v>
      </c>
      <c r="Q253" s="21">
        <f>('Ratios Calculated fix'!Q253-'Ratios Calculated fix'!Q$428)/('Ratios Calculated fix'!Q$429-'Ratios Calculated fix'!Q$428)</f>
        <v>0.35797523648795643</v>
      </c>
      <c r="R253" s="21">
        <f>('Ratios Calculated fix'!R253-'Ratios Calculated fix'!R$428)/('Ratios Calculated fix'!R$429-'Ratios Calculated fix'!R$428)</f>
        <v>0.14353482901764031</v>
      </c>
      <c r="S253" s="21">
        <f>('Ratios Calculated fix'!S253-'Ratios Calculated fix'!S$428)/('Ratios Calculated fix'!S$429-'Ratios Calculated fix'!S$428)</f>
        <v>0</v>
      </c>
      <c r="T253" s="21">
        <f>('Ratios Calculated fix'!T253-'Ratios Calculated fix'!T$428)/('Ratios Calculated fix'!T$429-'Ratios Calculated fix'!T$428)</f>
        <v>0.14502117682370927</v>
      </c>
      <c r="U253" s="21">
        <f>('Ratios Calculated fix'!U253-'Ratios Calculated fix'!U$428)/('Ratios Calculated fix'!U$429-'Ratios Calculated fix'!U$428)</f>
        <v>0.86456285781170683</v>
      </c>
      <c r="V253" s="21">
        <f>('Ratios Calculated fix'!V253-'Ratios Calculated fix'!V$428)/('Ratios Calculated fix'!V$429-'Ratios Calculated fix'!V$428)</f>
        <v>0.48825282224192584</v>
      </c>
      <c r="W253" s="21">
        <f>('Ratios Calculated fix'!W253-'Ratios Calculated fix'!W$428)/('Ratios Calculated fix'!W$429-'Ratios Calculated fix'!W$428)</f>
        <v>0.85803152203534583</v>
      </c>
      <c r="X253" s="21">
        <f>('Ratios Calculated fix'!X253-'Ratios Calculated fix'!X$428)/('Ratios Calculated fix'!X$429-'Ratios Calculated fix'!X$428)</f>
        <v>0.47354294485355858</v>
      </c>
      <c r="Y253" s="21">
        <f>('Ratios Calculated fix'!Y253-'Ratios Calculated fix'!Y$428)/('Ratios Calculated fix'!Y$429-'Ratios Calculated fix'!Y$428)</f>
        <v>0.4178248262052931</v>
      </c>
      <c r="Z253" s="21">
        <f>('Ratios Calculated fix'!Z253-'Ratios Calculated fix'!Z$428)/('Ratios Calculated fix'!Z$429-'Ratios Calculated fix'!Z$428)</f>
        <v>0.52645705514644137</v>
      </c>
      <c r="AA253" s="21">
        <f>('Ratios Calculated fix'!AA253-'Ratios Calculated fix'!AA$428)/('Ratios Calculated fix'!AA$429-'Ratios Calculated fix'!AA$428)</f>
        <v>0.24873225926560941</v>
      </c>
      <c r="AB253" s="21">
        <f>('Ratios Calculated fix'!AB253-'Ratios Calculated fix'!AB$428)/('Ratios Calculated fix'!AB$429-'Ratios Calculated fix'!AB$428)</f>
        <v>0.79092593940605072</v>
      </c>
      <c r="AC253" s="21">
        <f>('Ratios Calculated fix'!AC253-'Ratios Calculated fix'!AC$428)/('Ratios Calculated fix'!AC$429-'Ratios Calculated fix'!AC$428)</f>
        <v>0.32143214893228794</v>
      </c>
      <c r="AD253" s="21">
        <f>('Ratios Calculated fix'!AD253-'Ratios Calculated fix'!AD$428)/('Ratios Calculated fix'!AD$429-'Ratios Calculated fix'!AD$428)</f>
        <v>0.42313507429767866</v>
      </c>
      <c r="AE253" s="21">
        <f>('Ratios Calculated fix'!AE253-'Ratios Calculated fix'!AE$428)/('Ratios Calculated fix'!AE$429-'Ratios Calculated fix'!AE$428)</f>
        <v>0.48109544113545649</v>
      </c>
      <c r="AF253" s="21">
        <f>('Ratios Calculated fix'!AF253-'Ratios Calculated fix'!AF$428)/('Ratios Calculated fix'!AF$429-'Ratios Calculated fix'!AF$428)</f>
        <v>0.38578923231242435</v>
      </c>
      <c r="AG253" s="21" t="e">
        <f>('Ratios Calculated fix'!AG253-'Ratios Calculated fix'!AG$428)/('Ratios Calculated fix'!AG$429-'Ratios Calculated fix'!AG$428)</f>
        <v>#DIV/0!</v>
      </c>
      <c r="AH253" s="21" t="e">
        <f>('Ratios Calculated fix'!AH253-'Ratios Calculated fix'!AH$428)/('Ratios Calculated fix'!AH$429-'Ratios Calculated fix'!AH$428)</f>
        <v>#DIV/0!</v>
      </c>
      <c r="AI253" s="21">
        <f>('Ratios Calculated fix'!AI253-'Ratios Calculated fix'!AI$428)/('Ratios Calculated fix'!AI$429-'Ratios Calculated fix'!AI$428)</f>
        <v>0.98546744347971493</v>
      </c>
      <c r="AJ253" s="21">
        <f>('Ratios Calculated fix'!AJ253-'Ratios Calculated fix'!AJ$428)/('Ratios Calculated fix'!AJ$429-'Ratios Calculated fix'!AJ$428)</f>
        <v>0.11644811325502565</v>
      </c>
      <c r="AK253" s="21" t="e">
        <f>('Ratios Calculated fix'!AK253-'Ratios Calculated fix'!AK$428)/('Ratios Calculated fix'!AK$429-'Ratios Calculated fix'!AK$428)</f>
        <v>#DIV/0!</v>
      </c>
      <c r="AL253" s="21" t="e">
        <f>('Ratios Calculated fix'!AL253-'Ratios Calculated fix'!AL$428)/('Ratios Calculated fix'!AL$429-'Ratios Calculated fix'!AL$428)</f>
        <v>#DIV/0!</v>
      </c>
      <c r="AM253" s="21">
        <f>('Ratios Calculated fix'!AM253-'Ratios Calculated fix'!AM$428)/('Ratios Calculated fix'!AM$429-'Ratios Calculated fix'!AM$428)</f>
        <v>0.41032097547433571</v>
      </c>
      <c r="AN253" s="21">
        <f>('Ratios Calculated fix'!AN253-'Ratios Calculated fix'!AN$428)/('Ratios Calculated fix'!AN$429-'Ratios Calculated fix'!AN$428)</f>
        <v>0.40983429062704457</v>
      </c>
      <c r="AO253" s="21">
        <f>('Ratios Calculated fix'!AO253-'Ratios Calculated fix'!AO$428)/('Ratios Calculated fix'!AO$429-'Ratios Calculated fix'!AO$428)</f>
        <v>0.31359412457533858</v>
      </c>
      <c r="AP253" s="21">
        <f>('Ratios Calculated fix'!AP253-'Ratios Calculated fix'!AP$428)/('Ratios Calculated fix'!AP$429-'Ratios Calculated fix'!AP$428)</f>
        <v>0.57541009411953592</v>
      </c>
      <c r="AQ253" s="21">
        <f>('Ratios Calculated fix'!AQ253-'Ratios Calculated fix'!AQ$428)/('Ratios Calculated fix'!AQ$429-'Ratios Calculated fix'!AQ$428)</f>
        <v>0.60311585179384541</v>
      </c>
      <c r="AR253" s="21">
        <f>('Ratios Calculated fix'!AR253-'Ratios Calculated fix'!AR$428)/('Ratios Calculated fix'!AR$429-'Ratios Calculated fix'!AR$428)</f>
        <v>0.24838145959724281</v>
      </c>
      <c r="AS253" s="21">
        <f>('Ratios Calculated fix'!AS253-'Ratios Calculated fix'!AS$428)/('Ratios Calculated fix'!AS$429-'Ratios Calculated fix'!AS$428)</f>
        <v>0.59139415336343248</v>
      </c>
      <c r="AT253" s="21">
        <f>('Ratios Calculated fix'!AT253-'Ratios Calculated fix'!AT$428)/('Ratios Calculated fix'!AT$429-'Ratios Calculated fix'!AT$428)</f>
        <v>0.46237519995764786</v>
      </c>
      <c r="AU253" s="21">
        <f>('Ratios Calculated fix'!AU253-'Ratios Calculated fix'!AU$428)/('Ratios Calculated fix'!AU$429-'Ratios Calculated fix'!AU$428)</f>
        <v>0.6537693369157529</v>
      </c>
      <c r="AV253" s="21" t="e">
        <f>('Ratios Calculated fix'!AV253-'Ratios Calculated fix'!AV$428)/('Ratios Calculated fix'!AV$429-'Ratios Calculated fix'!AV$428)</f>
        <v>#DIV/0!</v>
      </c>
      <c r="AW253" s="21" t="e">
        <f>('Ratios Calculated fix'!AW253-'Ratios Calculated fix'!AW$428)/('Ratios Calculated fix'!AW$429-'Ratios Calculated fix'!AW$428)</f>
        <v>#DIV/0!</v>
      </c>
      <c r="AX253" s="21" t="e">
        <f>('Ratios Calculated fix'!AX253-'Ratios Calculated fix'!AX$428)/('Ratios Calculated fix'!AX$429-'Ratios Calculated fix'!AX$428)</f>
        <v>#DIV/0!</v>
      </c>
      <c r="AY253" s="21">
        <f>('Ratios Calculated fix'!AY253-'Ratios Calculated fix'!AY$428)/('Ratios Calculated fix'!AY$429-'Ratios Calculated fix'!AY$428)</f>
        <v>0.24381939406723871</v>
      </c>
      <c r="AZ253" s="21">
        <f>('Ratios Calculated fix'!AZ253-'Ratios Calculated fix'!AZ$428)/('Ratios Calculated fix'!AZ$429-'Ratios Calculated fix'!AZ$428)</f>
        <v>0.75316022101544933</v>
      </c>
      <c r="BA253" s="21">
        <f>('Ratios Calculated fix'!BA253-'Ratios Calculated fix'!BA$428)/('Ratios Calculated fix'!BA$429-'Ratios Calculated fix'!BA$428)</f>
        <v>0.74430406708429364</v>
      </c>
      <c r="BB253" s="21" t="e">
        <f>('Ratios Calculated fix'!BB253-'Ratios Calculated fix'!BB$428)/('Ratios Calculated fix'!BB$429-'Ratios Calculated fix'!BB$428)</f>
        <v>#DIV/0!</v>
      </c>
      <c r="BC253" s="21">
        <f>('Ratios Calculated fix'!BC253-'Ratios Calculated fix'!BC$428)/('Ratios Calculated fix'!BC$429-'Ratios Calculated fix'!BC$428)</f>
        <v>0.3659671561562009</v>
      </c>
    </row>
    <row r="254" spans="1:55" x14ac:dyDescent="0.2">
      <c r="A254" s="3" t="s">
        <v>796</v>
      </c>
      <c r="B254" s="3" t="s">
        <v>797</v>
      </c>
      <c r="C254" s="3" t="s">
        <v>45</v>
      </c>
      <c r="D254" s="3">
        <v>243628</v>
      </c>
      <c r="E254" s="3" t="s">
        <v>16</v>
      </c>
      <c r="F254" s="3">
        <v>2019</v>
      </c>
      <c r="G254" s="3" t="s">
        <v>17</v>
      </c>
      <c r="H254" s="4">
        <v>43830</v>
      </c>
      <c r="I254" s="4">
        <v>43887</v>
      </c>
      <c r="J254" s="4">
        <v>43887</v>
      </c>
      <c r="K254" s="5">
        <v>749100000</v>
      </c>
      <c r="L254" s="5">
        <v>755400000</v>
      </c>
      <c r="M254" s="3" t="s">
        <v>798</v>
      </c>
      <c r="N254" s="20">
        <f>('Ratios Calculated fix'!N254-'Ratios Calculated fix'!N$428)/('Ratios Calculated fix'!N$429-'Ratios Calculated fix'!N$428)</f>
        <v>5.7824290791782189E-2</v>
      </c>
      <c r="O254" s="21">
        <f>('Ratios Calculated fix'!O254-'Ratios Calculated fix'!O$428)/('Ratios Calculated fix'!O$429-'Ratios Calculated fix'!O$428)</f>
        <v>5.7178741038050776E-2</v>
      </c>
      <c r="P254" s="21">
        <f>('Ratios Calculated fix'!P254-'Ratios Calculated fix'!P$428)/('Ratios Calculated fix'!P$429-'Ratios Calculated fix'!P$428)</f>
        <v>7.6834221542641037E-2</v>
      </c>
      <c r="Q254" s="21">
        <f>('Ratios Calculated fix'!Q254-'Ratios Calculated fix'!Q$428)/('Ratios Calculated fix'!Q$429-'Ratios Calculated fix'!Q$428)</f>
        <v>0.21978591639617703</v>
      </c>
      <c r="R254" s="21">
        <f>('Ratios Calculated fix'!R254-'Ratios Calculated fix'!R$428)/('Ratios Calculated fix'!R$429-'Ratios Calculated fix'!R$428)</f>
        <v>0.23182193336978427</v>
      </c>
      <c r="S254" s="21">
        <f>('Ratios Calculated fix'!S254-'Ratios Calculated fix'!S$428)/('Ratios Calculated fix'!S$429-'Ratios Calculated fix'!S$428)</f>
        <v>0</v>
      </c>
      <c r="T254" s="21">
        <f>('Ratios Calculated fix'!T254-'Ratios Calculated fix'!T$428)/('Ratios Calculated fix'!T$429-'Ratios Calculated fix'!T$428)</f>
        <v>0.23422252160624982</v>
      </c>
      <c r="U254" s="21">
        <f>('Ratios Calculated fix'!U254-'Ratios Calculated fix'!U$428)/('Ratios Calculated fix'!U$429-'Ratios Calculated fix'!U$428)</f>
        <v>0.52044347039083017</v>
      </c>
      <c r="V254" s="21">
        <f>('Ratios Calculated fix'!V254-'Ratios Calculated fix'!V$428)/('Ratios Calculated fix'!V$429-'Ratios Calculated fix'!V$428)</f>
        <v>0.48825282224192584</v>
      </c>
      <c r="W254" s="21">
        <f>('Ratios Calculated fix'!W254-'Ratios Calculated fix'!W$428)/('Ratios Calculated fix'!W$429-'Ratios Calculated fix'!W$428)</f>
        <v>0.49570875060585684</v>
      </c>
      <c r="X254" s="21">
        <f>('Ratios Calculated fix'!X254-'Ratios Calculated fix'!X$428)/('Ratios Calculated fix'!X$429-'Ratios Calculated fix'!X$428)</f>
        <v>0.12420301086773686</v>
      </c>
      <c r="Y254" s="21">
        <f>('Ratios Calculated fix'!Y254-'Ratios Calculated fix'!Y$428)/('Ratios Calculated fix'!Y$429-'Ratios Calculated fix'!Y$428)</f>
        <v>0.40116913757017736</v>
      </c>
      <c r="Z254" s="21">
        <f>('Ratios Calculated fix'!Z254-'Ratios Calculated fix'!Z$428)/('Ratios Calculated fix'!Z$429-'Ratios Calculated fix'!Z$428)</f>
        <v>0.875796989132263</v>
      </c>
      <c r="AA254" s="21">
        <f>('Ratios Calculated fix'!AA254-'Ratios Calculated fix'!AA$428)/('Ratios Calculated fix'!AA$429-'Ratios Calculated fix'!AA$428)</f>
        <v>0.11426367642735145</v>
      </c>
      <c r="AB254" s="21">
        <f>('Ratios Calculated fix'!AB254-'Ratios Calculated fix'!AB$428)/('Ratios Calculated fix'!AB$429-'Ratios Calculated fix'!AB$428)</f>
        <v>0.76007928679565617</v>
      </c>
      <c r="AC254" s="21">
        <f>('Ratios Calculated fix'!AC254-'Ratios Calculated fix'!AC$428)/('Ratios Calculated fix'!AC$429-'Ratios Calculated fix'!AC$428)</f>
        <v>0.449053578380463</v>
      </c>
      <c r="AD254" s="21">
        <f>('Ratios Calculated fix'!AD254-'Ratios Calculated fix'!AD$428)/('Ratios Calculated fix'!AD$429-'Ratios Calculated fix'!AD$428)</f>
        <v>0.62972411966952846</v>
      </c>
      <c r="AE254" s="21">
        <f>('Ratios Calculated fix'!AE254-'Ratios Calculated fix'!AE$428)/('Ratios Calculated fix'!AE$429-'Ratios Calculated fix'!AE$428)</f>
        <v>0.71598272407197328</v>
      </c>
      <c r="AF254" s="21">
        <f>('Ratios Calculated fix'!AF254-'Ratios Calculated fix'!AF$428)/('Ratios Calculated fix'!AF$429-'Ratios Calculated fix'!AF$428)</f>
        <v>0.4336952861900007</v>
      </c>
      <c r="AG254" s="21" t="e">
        <f>('Ratios Calculated fix'!AG254-'Ratios Calculated fix'!AG$428)/('Ratios Calculated fix'!AG$429-'Ratios Calculated fix'!AG$428)</f>
        <v>#DIV/0!</v>
      </c>
      <c r="AH254" s="21" t="e">
        <f>('Ratios Calculated fix'!AH254-'Ratios Calculated fix'!AH$428)/('Ratios Calculated fix'!AH$429-'Ratios Calculated fix'!AH$428)</f>
        <v>#DIV/0!</v>
      </c>
      <c r="AI254" s="21">
        <f>('Ratios Calculated fix'!AI254-'Ratios Calculated fix'!AI$428)/('Ratios Calculated fix'!AI$429-'Ratios Calculated fix'!AI$428)</f>
        <v>0.98521270876797051</v>
      </c>
      <c r="AJ254" s="21">
        <f>('Ratios Calculated fix'!AJ254-'Ratios Calculated fix'!AJ$428)/('Ratios Calculated fix'!AJ$429-'Ratios Calculated fix'!AJ$428)</f>
        <v>0.33206779238399076</v>
      </c>
      <c r="AK254" s="21" t="e">
        <f>('Ratios Calculated fix'!AK254-'Ratios Calculated fix'!AK$428)/('Ratios Calculated fix'!AK$429-'Ratios Calculated fix'!AK$428)</f>
        <v>#DIV/0!</v>
      </c>
      <c r="AL254" s="21" t="e">
        <f>('Ratios Calculated fix'!AL254-'Ratios Calculated fix'!AL$428)/('Ratios Calculated fix'!AL$429-'Ratios Calculated fix'!AL$428)</f>
        <v>#DIV/0!</v>
      </c>
      <c r="AM254" s="21">
        <f>('Ratios Calculated fix'!AM254-'Ratios Calculated fix'!AM$428)/('Ratios Calculated fix'!AM$429-'Ratios Calculated fix'!AM$428)</f>
        <v>0.2489020003045733</v>
      </c>
      <c r="AN254" s="21">
        <f>('Ratios Calculated fix'!AN254-'Ratios Calculated fix'!AN$428)/('Ratios Calculated fix'!AN$429-'Ratios Calculated fix'!AN$428)</f>
        <v>0.24746895772964675</v>
      </c>
      <c r="AO254" s="21">
        <f>('Ratios Calculated fix'!AO254-'Ratios Calculated fix'!AO$428)/('Ratios Calculated fix'!AO$429-'Ratios Calculated fix'!AO$428)</f>
        <v>0.14621299914007513</v>
      </c>
      <c r="AP254" s="21">
        <f>('Ratios Calculated fix'!AP254-'Ratios Calculated fix'!AP$428)/('Ratios Calculated fix'!AP$429-'Ratios Calculated fix'!AP$428)</f>
        <v>0.5789973875222364</v>
      </c>
      <c r="AQ254" s="21">
        <f>('Ratios Calculated fix'!AQ254-'Ratios Calculated fix'!AQ$428)/('Ratios Calculated fix'!AQ$429-'Ratios Calculated fix'!AQ$428)</f>
        <v>0.69850320894587015</v>
      </c>
      <c r="AR254" s="21">
        <f>('Ratios Calculated fix'!AR254-'Ratios Calculated fix'!AR$428)/('Ratios Calculated fix'!AR$429-'Ratios Calculated fix'!AR$428)</f>
        <v>0.39188499565566542</v>
      </c>
      <c r="AS254" s="21">
        <f>('Ratios Calculated fix'!AS254-'Ratios Calculated fix'!AS$428)/('Ratios Calculated fix'!AS$429-'Ratios Calculated fix'!AS$428)</f>
        <v>0.5585642614867764</v>
      </c>
      <c r="AT254" s="21">
        <f>('Ratios Calculated fix'!AT254-'Ratios Calculated fix'!AT$428)/('Ratios Calculated fix'!AT$429-'Ratios Calculated fix'!AT$428)</f>
        <v>0.51722167646707196</v>
      </c>
      <c r="AU254" s="21">
        <f>('Ratios Calculated fix'!AU254-'Ratios Calculated fix'!AU$428)/('Ratios Calculated fix'!AU$429-'Ratios Calculated fix'!AU$428)</f>
        <v>0.80994902515580758</v>
      </c>
      <c r="AV254" s="21" t="e">
        <f>('Ratios Calculated fix'!AV254-'Ratios Calculated fix'!AV$428)/('Ratios Calculated fix'!AV$429-'Ratios Calculated fix'!AV$428)</f>
        <v>#DIV/0!</v>
      </c>
      <c r="AW254" s="21" t="e">
        <f>('Ratios Calculated fix'!AW254-'Ratios Calculated fix'!AW$428)/('Ratios Calculated fix'!AW$429-'Ratios Calculated fix'!AW$428)</f>
        <v>#DIV/0!</v>
      </c>
      <c r="AX254" s="21" t="e">
        <f>('Ratios Calculated fix'!AX254-'Ratios Calculated fix'!AX$428)/('Ratios Calculated fix'!AX$429-'Ratios Calculated fix'!AX$428)</f>
        <v>#DIV/0!</v>
      </c>
      <c r="AY254" s="21">
        <f>('Ratios Calculated fix'!AY254-'Ratios Calculated fix'!AY$428)/('Ratios Calculated fix'!AY$429-'Ratios Calculated fix'!AY$428)</f>
        <v>0.25336039384824849</v>
      </c>
      <c r="AZ254" s="21">
        <f>('Ratios Calculated fix'!AZ254-'Ratios Calculated fix'!AZ$428)/('Ratios Calculated fix'!AZ$429-'Ratios Calculated fix'!AZ$428)</f>
        <v>0.76857807109288878</v>
      </c>
      <c r="BA254" s="21">
        <f>('Ratios Calculated fix'!BA254-'Ratios Calculated fix'!BA$428)/('Ratios Calculated fix'!BA$429-'Ratios Calculated fix'!BA$428)</f>
        <v>0.74412389579004834</v>
      </c>
      <c r="BB254" s="21" t="e">
        <f>('Ratios Calculated fix'!BB254-'Ratios Calculated fix'!BB$428)/('Ratios Calculated fix'!BB$429-'Ratios Calculated fix'!BB$428)</f>
        <v>#DIV/0!</v>
      </c>
      <c r="BC254" s="21">
        <f>('Ratios Calculated fix'!BC254-'Ratios Calculated fix'!BC$428)/('Ratios Calculated fix'!BC$429-'Ratios Calculated fix'!BC$428)</f>
        <v>0.37038160124206554</v>
      </c>
    </row>
    <row r="255" spans="1:55" x14ac:dyDescent="0.2">
      <c r="A255" s="3" t="s">
        <v>814</v>
      </c>
      <c r="B255" s="3" t="s">
        <v>815</v>
      </c>
      <c r="C255" s="3" t="s">
        <v>34</v>
      </c>
      <c r="D255" s="3">
        <v>333440</v>
      </c>
      <c r="E255" s="3" t="s">
        <v>16</v>
      </c>
      <c r="F255" s="3">
        <v>2019</v>
      </c>
      <c r="G255" s="3" t="s">
        <v>17</v>
      </c>
      <c r="H255" s="4">
        <v>43921</v>
      </c>
      <c r="I255" s="4">
        <v>43973</v>
      </c>
      <c r="J255" s="4">
        <v>43973</v>
      </c>
      <c r="K255" s="5">
        <v>240200000</v>
      </c>
      <c r="L255" s="5">
        <v>257300000</v>
      </c>
      <c r="M255" s="3" t="s">
        <v>816</v>
      </c>
      <c r="N255" s="20">
        <f>('Ratios Calculated fix'!N255-'Ratios Calculated fix'!N$428)/('Ratios Calculated fix'!N$429-'Ratios Calculated fix'!N$428)</f>
        <v>5.2135349547169883E-2</v>
      </c>
      <c r="O255" s="21">
        <f>('Ratios Calculated fix'!O255-'Ratios Calculated fix'!O$428)/('Ratios Calculated fix'!O$429-'Ratios Calculated fix'!O$428)</f>
        <v>4.4644384569546822E-2</v>
      </c>
      <c r="P255" s="21">
        <f>('Ratios Calculated fix'!P255-'Ratios Calculated fix'!P$428)/('Ratios Calculated fix'!P$429-'Ratios Calculated fix'!P$428)</f>
        <v>9.815133380941804E-2</v>
      </c>
      <c r="Q255" s="21">
        <f>('Ratios Calculated fix'!Q255-'Ratios Calculated fix'!Q$428)/('Ratios Calculated fix'!Q$429-'Ratios Calculated fix'!Q$428)</f>
        <v>0.26258628601685674</v>
      </c>
      <c r="R255" s="21">
        <f>('Ratios Calculated fix'!R255-'Ratios Calculated fix'!R$428)/('Ratios Calculated fix'!R$429-'Ratios Calculated fix'!R$428)</f>
        <v>9.8588490599842357E-2</v>
      </c>
      <c r="S255" s="21">
        <f>('Ratios Calculated fix'!S255-'Ratios Calculated fix'!S$428)/('Ratios Calculated fix'!S$429-'Ratios Calculated fix'!S$428)</f>
        <v>0.23010532789462901</v>
      </c>
      <c r="T255" s="21">
        <f>('Ratios Calculated fix'!T255-'Ratios Calculated fix'!T$428)/('Ratios Calculated fix'!T$429-'Ratios Calculated fix'!T$428)</f>
        <v>5.7084762868454791E-2</v>
      </c>
      <c r="U255" s="21">
        <f>('Ratios Calculated fix'!U255-'Ratios Calculated fix'!U$428)/('Ratios Calculated fix'!U$429-'Ratios Calculated fix'!U$428)</f>
        <v>0.65291930663168096</v>
      </c>
      <c r="V255" s="21">
        <f>('Ratios Calculated fix'!V255-'Ratios Calculated fix'!V$428)/('Ratios Calculated fix'!V$429-'Ratios Calculated fix'!V$428)</f>
        <v>0.54043155549686239</v>
      </c>
      <c r="W255" s="21">
        <f>('Ratios Calculated fix'!W255-'Ratios Calculated fix'!W$428)/('Ratios Calculated fix'!W$429-'Ratios Calculated fix'!W$428)</f>
        <v>0.62960684381515375</v>
      </c>
      <c r="X255" s="21">
        <f>('Ratios Calculated fix'!X255-'Ratios Calculated fix'!X$428)/('Ratios Calculated fix'!X$429-'Ratios Calculated fix'!X$428)</f>
        <v>0.32723057023372221</v>
      </c>
      <c r="Y255" s="21">
        <f>('Ratios Calculated fix'!Y255-'Ratios Calculated fix'!Y$428)/('Ratios Calculated fix'!Y$429-'Ratios Calculated fix'!Y$428)</f>
        <v>0.5018768271037487</v>
      </c>
      <c r="Z255" s="21">
        <f>('Ratios Calculated fix'!Z255-'Ratios Calculated fix'!Z$428)/('Ratios Calculated fix'!Z$429-'Ratios Calculated fix'!Z$428)</f>
        <v>0.67276942976627774</v>
      </c>
      <c r="AA255" s="21">
        <f>('Ratios Calculated fix'!AA255-'Ratios Calculated fix'!AA$428)/('Ratios Calculated fix'!AA$429-'Ratios Calculated fix'!AA$428)</f>
        <v>0.45191461727738841</v>
      </c>
      <c r="AB255" s="21">
        <f>('Ratios Calculated fix'!AB255-'Ratios Calculated fix'!AB$428)/('Ratios Calculated fix'!AB$429-'Ratios Calculated fix'!AB$428)</f>
        <v>0.87840988896129246</v>
      </c>
      <c r="AC255" s="21">
        <f>('Ratios Calculated fix'!AC255-'Ratios Calculated fix'!AC$428)/('Ratios Calculated fix'!AC$429-'Ratios Calculated fix'!AC$428)</f>
        <v>0.59610441480014864</v>
      </c>
      <c r="AD255" s="21">
        <f>('Ratios Calculated fix'!AD255-'Ratios Calculated fix'!AD$428)/('Ratios Calculated fix'!AD$429-'Ratios Calculated fix'!AD$428)</f>
        <v>0.58536710372300382</v>
      </c>
      <c r="AE255" s="21">
        <f>('Ratios Calculated fix'!AE255-'Ratios Calculated fix'!AE$428)/('Ratios Calculated fix'!AE$429-'Ratios Calculated fix'!AE$428)</f>
        <v>0.55772195305124705</v>
      </c>
      <c r="AF255" s="21">
        <f>('Ratios Calculated fix'!AF255-'Ratios Calculated fix'!AF$428)/('Ratios Calculated fix'!AF$429-'Ratios Calculated fix'!AF$428)</f>
        <v>0.38409828275481028</v>
      </c>
      <c r="AG255" s="21" t="e">
        <f>('Ratios Calculated fix'!AG255-'Ratios Calculated fix'!AG$428)/('Ratios Calculated fix'!AG$429-'Ratios Calculated fix'!AG$428)</f>
        <v>#DIV/0!</v>
      </c>
      <c r="AH255" s="21" t="e">
        <f>('Ratios Calculated fix'!AH255-'Ratios Calculated fix'!AH$428)/('Ratios Calculated fix'!AH$429-'Ratios Calculated fix'!AH$428)</f>
        <v>#DIV/0!</v>
      </c>
      <c r="AI255" s="21">
        <f>('Ratios Calculated fix'!AI255-'Ratios Calculated fix'!AI$428)/('Ratios Calculated fix'!AI$429-'Ratios Calculated fix'!AI$428)</f>
        <v>0.98611076935163533</v>
      </c>
      <c r="AJ255" s="21">
        <f>('Ratios Calculated fix'!AJ255-'Ratios Calculated fix'!AJ$428)/('Ratios Calculated fix'!AJ$429-'Ratios Calculated fix'!AJ$428)</f>
        <v>0.15226466614217898</v>
      </c>
      <c r="AK255" s="21" t="e">
        <f>('Ratios Calculated fix'!AK255-'Ratios Calculated fix'!AK$428)/('Ratios Calculated fix'!AK$429-'Ratios Calculated fix'!AK$428)</f>
        <v>#DIV/0!</v>
      </c>
      <c r="AL255" s="21" t="e">
        <f>('Ratios Calculated fix'!AL255-'Ratios Calculated fix'!AL$428)/('Ratios Calculated fix'!AL$429-'Ratios Calculated fix'!AL$428)</f>
        <v>#DIV/0!</v>
      </c>
      <c r="AM255" s="21">
        <f>('Ratios Calculated fix'!AM255-'Ratios Calculated fix'!AM$428)/('Ratios Calculated fix'!AM$429-'Ratios Calculated fix'!AM$428)</f>
        <v>0.30716998472959561</v>
      </c>
      <c r="AN255" s="21">
        <f>('Ratios Calculated fix'!AN255-'Ratios Calculated fix'!AN$428)/('Ratios Calculated fix'!AN$429-'Ratios Calculated fix'!AN$428)</f>
        <v>0.27386721573466655</v>
      </c>
      <c r="AO255" s="21">
        <f>('Ratios Calculated fix'!AO255-'Ratios Calculated fix'!AO$428)/('Ratios Calculated fix'!AO$429-'Ratios Calculated fix'!AO$428)</f>
        <v>0.10120964879935428</v>
      </c>
      <c r="AP255" s="21">
        <f>('Ratios Calculated fix'!AP255-'Ratios Calculated fix'!AP$428)/('Ratios Calculated fix'!AP$429-'Ratios Calculated fix'!AP$428)</f>
        <v>0.57395638255222903</v>
      </c>
      <c r="AQ255" s="21">
        <f>('Ratios Calculated fix'!AQ255-'Ratios Calculated fix'!AQ$428)/('Ratios Calculated fix'!AQ$429-'Ratios Calculated fix'!AQ$428)</f>
        <v>0.49132994290666304</v>
      </c>
      <c r="AR255" s="21">
        <f>('Ratios Calculated fix'!AR255-'Ratios Calculated fix'!AR$428)/('Ratios Calculated fix'!AR$429-'Ratios Calculated fix'!AR$428)</f>
        <v>0.50406382101303326</v>
      </c>
      <c r="AS255" s="21">
        <f>('Ratios Calculated fix'!AS255-'Ratios Calculated fix'!AS$428)/('Ratios Calculated fix'!AS$429-'Ratios Calculated fix'!AS$428)</f>
        <v>0.58537224183148551</v>
      </c>
      <c r="AT255" s="21">
        <f>('Ratios Calculated fix'!AT255-'Ratios Calculated fix'!AT$428)/('Ratios Calculated fix'!AT$429-'Ratios Calculated fix'!AT$428)</f>
        <v>0.53265695577730887</v>
      </c>
      <c r="AU255" s="21">
        <f>('Ratios Calculated fix'!AU255-'Ratios Calculated fix'!AU$428)/('Ratios Calculated fix'!AU$429-'Ratios Calculated fix'!AU$428)</f>
        <v>0.63095827968985085</v>
      </c>
      <c r="AV255" s="21" t="e">
        <f>('Ratios Calculated fix'!AV255-'Ratios Calculated fix'!AV$428)/('Ratios Calculated fix'!AV$429-'Ratios Calculated fix'!AV$428)</f>
        <v>#DIV/0!</v>
      </c>
      <c r="AW255" s="21" t="e">
        <f>('Ratios Calculated fix'!AW255-'Ratios Calculated fix'!AW$428)/('Ratios Calculated fix'!AW$429-'Ratios Calculated fix'!AW$428)</f>
        <v>#DIV/0!</v>
      </c>
      <c r="AX255" s="21" t="e">
        <f>('Ratios Calculated fix'!AX255-'Ratios Calculated fix'!AX$428)/('Ratios Calculated fix'!AX$429-'Ratios Calculated fix'!AX$428)</f>
        <v>#DIV/0!</v>
      </c>
      <c r="AY255" s="21">
        <f>('Ratios Calculated fix'!AY255-'Ratios Calculated fix'!AY$428)/('Ratios Calculated fix'!AY$429-'Ratios Calculated fix'!AY$428)</f>
        <v>0.23676984851521238</v>
      </c>
      <c r="AZ255" s="21">
        <f>('Ratios Calculated fix'!AZ255-'Ratios Calculated fix'!AZ$428)/('Ratios Calculated fix'!AZ$429-'Ratios Calculated fix'!AZ$428)</f>
        <v>0.74417722799027719</v>
      </c>
      <c r="BA255" s="21">
        <f>('Ratios Calculated fix'!BA255-'Ratios Calculated fix'!BA$428)/('Ratios Calculated fix'!BA$429-'Ratios Calculated fix'!BA$428)</f>
        <v>0.74453325352366273</v>
      </c>
      <c r="BB255" s="21" t="e">
        <f>('Ratios Calculated fix'!BB255-'Ratios Calculated fix'!BB$428)/('Ratios Calculated fix'!BB$429-'Ratios Calculated fix'!BB$428)</f>
        <v>#DIV/0!</v>
      </c>
      <c r="BC255" s="21">
        <f>('Ratios Calculated fix'!BC255-'Ratios Calculated fix'!BC$428)/('Ratios Calculated fix'!BC$429-'Ratios Calculated fix'!BC$428)</f>
        <v>0.25861956883004739</v>
      </c>
    </row>
    <row r="256" spans="1:55" x14ac:dyDescent="0.2">
      <c r="A256" s="3" t="s">
        <v>799</v>
      </c>
      <c r="B256" s="3" t="s">
        <v>800</v>
      </c>
      <c r="C256" s="3" t="s">
        <v>24</v>
      </c>
      <c r="D256" s="3">
        <v>380928</v>
      </c>
      <c r="E256" s="3" t="s">
        <v>16</v>
      </c>
      <c r="F256" s="3">
        <v>2019</v>
      </c>
      <c r="G256" s="3" t="s">
        <v>17</v>
      </c>
      <c r="H256" s="4">
        <v>43921</v>
      </c>
      <c r="I256" s="4">
        <v>43973</v>
      </c>
      <c r="J256" s="4">
        <v>43973</v>
      </c>
      <c r="K256" s="5">
        <v>174000000</v>
      </c>
      <c r="L256" s="5">
        <v>176000000</v>
      </c>
      <c r="M256" s="3" t="s">
        <v>801</v>
      </c>
      <c r="N256" s="20">
        <f>('Ratios Calculated fix'!N256-'Ratios Calculated fix'!N$428)/('Ratios Calculated fix'!N$429-'Ratios Calculated fix'!N$428)</f>
        <v>3.1463646590857715E-2</v>
      </c>
      <c r="O256" s="21">
        <f>('Ratios Calculated fix'!O256-'Ratios Calculated fix'!O$428)/('Ratios Calculated fix'!O$429-'Ratios Calculated fix'!O$428)</f>
        <v>1.7354334833564435E-2</v>
      </c>
      <c r="P256" s="21">
        <f>('Ratios Calculated fix'!P256-'Ratios Calculated fix'!P$428)/('Ratios Calculated fix'!P$429-'Ratios Calculated fix'!P$428)</f>
        <v>6.56576256345598E-3</v>
      </c>
      <c r="Q256" s="21">
        <f>('Ratios Calculated fix'!Q256-'Ratios Calculated fix'!Q$428)/('Ratios Calculated fix'!Q$429-'Ratios Calculated fix'!Q$428)</f>
        <v>0.27165515010123409</v>
      </c>
      <c r="R256" s="21">
        <f>('Ratios Calculated fix'!R256-'Ratios Calculated fix'!R$428)/('Ratios Calculated fix'!R$429-'Ratios Calculated fix'!R$428)</f>
        <v>3.4624787568027018E-2</v>
      </c>
      <c r="S256" s="21">
        <f>('Ratios Calculated fix'!S256-'Ratios Calculated fix'!S$428)/('Ratios Calculated fix'!S$429-'Ratios Calculated fix'!S$428)</f>
        <v>2.7121579412721461E-2</v>
      </c>
      <c r="T256" s="21">
        <f>('Ratios Calculated fix'!T256-'Ratios Calculated fix'!T$428)/('Ratios Calculated fix'!T$429-'Ratios Calculated fix'!T$428)</f>
        <v>2.9971131337093403E-2</v>
      </c>
      <c r="U256" s="21">
        <f>('Ratios Calculated fix'!U256-'Ratios Calculated fix'!U$428)/('Ratios Calculated fix'!U$429-'Ratios Calculated fix'!U$428)</f>
        <v>0.64958125856059357</v>
      </c>
      <c r="V256" s="21">
        <f>('Ratios Calculated fix'!V256-'Ratios Calculated fix'!V$428)/('Ratios Calculated fix'!V$429-'Ratios Calculated fix'!V$428)</f>
        <v>0.50106011467400569</v>
      </c>
      <c r="W256" s="21">
        <f>('Ratios Calculated fix'!W256-'Ratios Calculated fix'!W$428)/('Ratios Calculated fix'!W$429-'Ratios Calculated fix'!W$428)</f>
        <v>0.6303067624285329</v>
      </c>
      <c r="X256" s="21">
        <f>('Ratios Calculated fix'!X256-'Ratios Calculated fix'!X$428)/('Ratios Calculated fix'!X$429-'Ratios Calculated fix'!X$428)</f>
        <v>0.49736703880107724</v>
      </c>
      <c r="Y256" s="21">
        <f>('Ratios Calculated fix'!Y256-'Ratios Calculated fix'!Y$428)/('Ratios Calculated fix'!Y$429-'Ratios Calculated fix'!Y$428)</f>
        <v>0.44272476434477681</v>
      </c>
      <c r="Z256" s="21">
        <f>('Ratios Calculated fix'!Z256-'Ratios Calculated fix'!Z$428)/('Ratios Calculated fix'!Z$429-'Ratios Calculated fix'!Z$428)</f>
        <v>0.50263296119892276</v>
      </c>
      <c r="AA256" s="21">
        <f>('Ratios Calculated fix'!AA256-'Ratios Calculated fix'!AA$428)/('Ratios Calculated fix'!AA$429-'Ratios Calculated fix'!AA$428)</f>
        <v>0.29365108624825564</v>
      </c>
      <c r="AB256" s="21">
        <f>('Ratios Calculated fix'!AB256-'Ratios Calculated fix'!AB$428)/('Ratios Calculated fix'!AB$429-'Ratios Calculated fix'!AB$428)</f>
        <v>0.82894196271481169</v>
      </c>
      <c r="AC256" s="21">
        <f>('Ratios Calculated fix'!AC256-'Ratios Calculated fix'!AC$428)/('Ratios Calculated fix'!AC$429-'Ratios Calculated fix'!AC$428)</f>
        <v>2.4726606018939515E-2</v>
      </c>
      <c r="AD256" s="21">
        <f>('Ratios Calculated fix'!AD256-'Ratios Calculated fix'!AD$428)/('Ratios Calculated fix'!AD$429-'Ratios Calculated fix'!AD$428)</f>
        <v>0.31511688077535288</v>
      </c>
      <c r="AE256" s="21">
        <f>('Ratios Calculated fix'!AE256-'Ratios Calculated fix'!AE$428)/('Ratios Calculated fix'!AE$429-'Ratios Calculated fix'!AE$428)</f>
        <v>0.35828108794213265</v>
      </c>
      <c r="AF256" s="21">
        <f>('Ratios Calculated fix'!AF256-'Ratios Calculated fix'!AF$428)/('Ratios Calculated fix'!AF$429-'Ratios Calculated fix'!AF$428)</f>
        <v>0.36471849411858903</v>
      </c>
      <c r="AG256" s="21" t="e">
        <f>('Ratios Calculated fix'!AG256-'Ratios Calculated fix'!AG$428)/('Ratios Calculated fix'!AG$429-'Ratios Calculated fix'!AG$428)</f>
        <v>#DIV/0!</v>
      </c>
      <c r="AH256" s="21" t="e">
        <f>('Ratios Calculated fix'!AH256-'Ratios Calculated fix'!AH$428)/('Ratios Calculated fix'!AH$429-'Ratios Calculated fix'!AH$428)</f>
        <v>#DIV/0!</v>
      </c>
      <c r="AI256" s="21">
        <f>('Ratios Calculated fix'!AI256-'Ratios Calculated fix'!AI$428)/('Ratios Calculated fix'!AI$429-'Ratios Calculated fix'!AI$428)</f>
        <v>0.98554658455785049</v>
      </c>
      <c r="AJ256" s="21">
        <f>('Ratios Calculated fix'!AJ256-'Ratios Calculated fix'!AJ$428)/('Ratios Calculated fix'!AJ$429-'Ratios Calculated fix'!AJ$428)</f>
        <v>6.5782514199858075E-2</v>
      </c>
      <c r="AK256" s="21" t="e">
        <f>('Ratios Calculated fix'!AK256-'Ratios Calculated fix'!AK$428)/('Ratios Calculated fix'!AK$429-'Ratios Calculated fix'!AK$428)</f>
        <v>#DIV/0!</v>
      </c>
      <c r="AL256" s="21" t="e">
        <f>('Ratios Calculated fix'!AL256-'Ratios Calculated fix'!AL$428)/('Ratios Calculated fix'!AL$429-'Ratios Calculated fix'!AL$428)</f>
        <v>#DIV/0!</v>
      </c>
      <c r="AM256" s="21">
        <f>('Ratios Calculated fix'!AM256-'Ratios Calculated fix'!AM$428)/('Ratios Calculated fix'!AM$429-'Ratios Calculated fix'!AM$428)</f>
        <v>0.30465100380717175</v>
      </c>
      <c r="AN256" s="21">
        <f>('Ratios Calculated fix'!AN256-'Ratios Calculated fix'!AN$428)/('Ratios Calculated fix'!AN$429-'Ratios Calculated fix'!AN$428)</f>
        <v>0.32822277250351617</v>
      </c>
      <c r="AO256" s="21">
        <f>('Ratios Calculated fix'!AO256-'Ratios Calculated fix'!AO$428)/('Ratios Calculated fix'!AO$429-'Ratios Calculated fix'!AO$428)</f>
        <v>0.79347517941539902</v>
      </c>
      <c r="AP256" s="21">
        <f>('Ratios Calculated fix'!AP256-'Ratios Calculated fix'!AP$428)/('Ratios Calculated fix'!AP$429-'Ratios Calculated fix'!AP$428)</f>
        <v>0.93592829228750296</v>
      </c>
      <c r="AQ256" s="21">
        <f>('Ratios Calculated fix'!AQ256-'Ratios Calculated fix'!AQ$428)/('Ratios Calculated fix'!AQ$429-'Ratios Calculated fix'!AQ$428)</f>
        <v>0.44096670628274087</v>
      </c>
      <c r="AR256" s="21">
        <f>('Ratios Calculated fix'!AR256-'Ratios Calculated fix'!AR$428)/('Ratios Calculated fix'!AR$429-'Ratios Calculated fix'!AR$428)</f>
        <v>0.17179160967535811</v>
      </c>
      <c r="AS256" s="21">
        <f>('Ratios Calculated fix'!AS256-'Ratios Calculated fix'!AS$428)/('Ratios Calculated fix'!AS$429-'Ratios Calculated fix'!AS$428)</f>
        <v>0.60406415796009394</v>
      </c>
      <c r="AT256" s="21">
        <f>('Ratios Calculated fix'!AT256-'Ratios Calculated fix'!AT$428)/('Ratios Calculated fix'!AT$429-'Ratios Calculated fix'!AT$428)</f>
        <v>0.33237644034822778</v>
      </c>
      <c r="AU256" s="21">
        <f>('Ratios Calculated fix'!AU256-'Ratios Calculated fix'!AU$428)/('Ratios Calculated fix'!AU$429-'Ratios Calculated fix'!AU$428)</f>
        <v>0.61923822207908041</v>
      </c>
      <c r="AV256" s="21" t="e">
        <f>('Ratios Calculated fix'!AV256-'Ratios Calculated fix'!AV$428)/('Ratios Calculated fix'!AV$429-'Ratios Calculated fix'!AV$428)</f>
        <v>#DIV/0!</v>
      </c>
      <c r="AW256" s="21" t="e">
        <f>('Ratios Calculated fix'!AW256-'Ratios Calculated fix'!AW$428)/('Ratios Calculated fix'!AW$429-'Ratios Calculated fix'!AW$428)</f>
        <v>#DIV/0!</v>
      </c>
      <c r="AX256" s="21" t="e">
        <f>('Ratios Calculated fix'!AX256-'Ratios Calculated fix'!AX$428)/('Ratios Calculated fix'!AX$429-'Ratios Calculated fix'!AX$428)</f>
        <v>#DIV/0!</v>
      </c>
      <c r="AY256" s="21">
        <f>('Ratios Calculated fix'!AY256-'Ratios Calculated fix'!AY$428)/('Ratios Calculated fix'!AY$429-'Ratios Calculated fix'!AY$428)</f>
        <v>0.24654828391594638</v>
      </c>
      <c r="AZ256" s="21">
        <f>('Ratios Calculated fix'!AZ256-'Ratios Calculated fix'!AZ$428)/('Ratios Calculated fix'!AZ$429-'Ratios Calculated fix'!AZ$428)</f>
        <v>0.75706878426716173</v>
      </c>
      <c r="BA256" s="21">
        <f>('Ratios Calculated fix'!BA256-'Ratios Calculated fix'!BA$428)/('Ratios Calculated fix'!BA$429-'Ratios Calculated fix'!BA$428)</f>
        <v>0.78406743307520466</v>
      </c>
      <c r="BB256" s="21" t="e">
        <f>('Ratios Calculated fix'!BB256-'Ratios Calculated fix'!BB$428)/('Ratios Calculated fix'!BB$429-'Ratios Calculated fix'!BB$428)</f>
        <v>#DIV/0!</v>
      </c>
      <c r="BC256" s="21">
        <f>('Ratios Calculated fix'!BC256-'Ratios Calculated fix'!BC$428)/('Ratios Calculated fix'!BC$429-'Ratios Calculated fix'!BC$428)</f>
        <v>0.23744401446435268</v>
      </c>
    </row>
    <row r="257" spans="1:55" x14ac:dyDescent="0.2">
      <c r="A257" s="3" t="s">
        <v>838</v>
      </c>
      <c r="B257" s="3" t="s">
        <v>839</v>
      </c>
      <c r="C257" s="3" t="s">
        <v>113</v>
      </c>
      <c r="D257" s="3">
        <v>88874</v>
      </c>
      <c r="E257" s="3" t="s">
        <v>16</v>
      </c>
      <c r="F257" s="3">
        <v>2019</v>
      </c>
      <c r="G257" s="3" t="s">
        <v>17</v>
      </c>
      <c r="H257" s="4">
        <v>43830</v>
      </c>
      <c r="I257" s="4">
        <v>43885</v>
      </c>
      <c r="J257" s="4">
        <v>43885</v>
      </c>
      <c r="K257" s="5">
        <v>188400000</v>
      </c>
      <c r="L257" s="5">
        <v>191200000</v>
      </c>
      <c r="M257" s="3" t="s">
        <v>840</v>
      </c>
      <c r="N257" s="20">
        <f>('Ratios Calculated fix'!N257-'Ratios Calculated fix'!N$428)/('Ratios Calculated fix'!N$429-'Ratios Calculated fix'!N$428)</f>
        <v>3.9029970614529202E-2</v>
      </c>
      <c r="O257" s="21">
        <f>('Ratios Calculated fix'!O257-'Ratios Calculated fix'!O$428)/('Ratios Calculated fix'!O$429-'Ratios Calculated fix'!O$428)</f>
        <v>3.9029970614529202E-2</v>
      </c>
      <c r="P257" s="21">
        <f>('Ratios Calculated fix'!P257-'Ratios Calculated fix'!P$428)/('Ratios Calculated fix'!P$429-'Ratios Calculated fix'!P$428)</f>
        <v>5.1697522310066191E-2</v>
      </c>
      <c r="Q257" s="21">
        <f>('Ratios Calculated fix'!Q257-'Ratios Calculated fix'!Q$428)/('Ratios Calculated fix'!Q$429-'Ratios Calculated fix'!Q$428)</f>
        <v>5.2976909924761107E-3</v>
      </c>
      <c r="R257" s="21">
        <f>('Ratios Calculated fix'!R257-'Ratios Calculated fix'!R$428)/('Ratios Calculated fix'!R$429-'Ratios Calculated fix'!R$428)</f>
        <v>0.1710427633961582</v>
      </c>
      <c r="S257" s="21">
        <f>('Ratios Calculated fix'!S257-'Ratios Calculated fix'!S$428)/('Ratios Calculated fix'!S$429-'Ratios Calculated fix'!S$428)</f>
        <v>7.2473280520628805E-2</v>
      </c>
      <c r="T257" s="21">
        <f>('Ratios Calculated fix'!T257-'Ratios Calculated fix'!T$428)/('Ratios Calculated fix'!T$429-'Ratios Calculated fix'!T$428)</f>
        <v>0.15942053127826636</v>
      </c>
      <c r="U257" s="21">
        <f>('Ratios Calculated fix'!U257-'Ratios Calculated fix'!U$428)/('Ratios Calculated fix'!U$429-'Ratios Calculated fix'!U$428)</f>
        <v>0</v>
      </c>
      <c r="V257" s="21">
        <f>('Ratios Calculated fix'!V257-'Ratios Calculated fix'!V$428)/('Ratios Calculated fix'!V$429-'Ratios Calculated fix'!V$428)</f>
        <v>0</v>
      </c>
      <c r="W257" s="21">
        <f>('Ratios Calculated fix'!W257-'Ratios Calculated fix'!W$428)/('Ratios Calculated fix'!W$429-'Ratios Calculated fix'!W$428)</f>
        <v>0</v>
      </c>
      <c r="X257" s="21">
        <f>('Ratios Calculated fix'!X257-'Ratios Calculated fix'!X$428)/('Ratios Calculated fix'!X$429-'Ratios Calculated fix'!X$428)</f>
        <v>0.2405976587421165</v>
      </c>
      <c r="Y257" s="21">
        <f>('Ratios Calculated fix'!Y257-'Ratios Calculated fix'!Y$428)/('Ratios Calculated fix'!Y$429-'Ratios Calculated fix'!Y$428)</f>
        <v>0.40908673340216084</v>
      </c>
      <c r="Z257" s="21">
        <f>('Ratios Calculated fix'!Z257-'Ratios Calculated fix'!Z$428)/('Ratios Calculated fix'!Z$429-'Ratios Calculated fix'!Z$428)</f>
        <v>0.75940234125788342</v>
      </c>
      <c r="AA257" s="21">
        <f>('Ratios Calculated fix'!AA257-'Ratios Calculated fix'!AA$428)/('Ratios Calculated fix'!AA$429-'Ratios Calculated fix'!AA$428)</f>
        <v>0.70883715372051237</v>
      </c>
      <c r="AB257" s="21">
        <f>('Ratios Calculated fix'!AB257-'Ratios Calculated fix'!AB$428)/('Ratios Calculated fix'!AB$429-'Ratios Calculated fix'!AB$428)</f>
        <v>0.78003894159613996</v>
      </c>
      <c r="AC257" s="21">
        <f>('Ratios Calculated fix'!AC257-'Ratios Calculated fix'!AC$428)/('Ratios Calculated fix'!AC$429-'Ratios Calculated fix'!AC$428)</f>
        <v>0.70024294021745137</v>
      </c>
      <c r="AD257" s="21">
        <f>('Ratios Calculated fix'!AD257-'Ratios Calculated fix'!AD$428)/('Ratios Calculated fix'!AD$429-'Ratios Calculated fix'!AD$428)</f>
        <v>0.6722748268084876</v>
      </c>
      <c r="AE257" s="21">
        <f>('Ratios Calculated fix'!AE257-'Ratios Calculated fix'!AE$428)/('Ratios Calculated fix'!AE$429-'Ratios Calculated fix'!AE$428)</f>
        <v>0.7310715024065052</v>
      </c>
      <c r="AF257" s="21">
        <f>('Ratios Calculated fix'!AF257-'Ratios Calculated fix'!AF$428)/('Ratios Calculated fix'!AF$429-'Ratios Calculated fix'!AF$428)</f>
        <v>0.43687591213201704</v>
      </c>
      <c r="AG257" s="21" t="e">
        <f>('Ratios Calculated fix'!AG257-'Ratios Calculated fix'!AG$428)/('Ratios Calculated fix'!AG$429-'Ratios Calculated fix'!AG$428)</f>
        <v>#DIV/0!</v>
      </c>
      <c r="AH257" s="21" t="e">
        <f>('Ratios Calculated fix'!AH257-'Ratios Calculated fix'!AH$428)/('Ratios Calculated fix'!AH$429-'Ratios Calculated fix'!AH$428)</f>
        <v>#DIV/0!</v>
      </c>
      <c r="AI257" s="21">
        <f>('Ratios Calculated fix'!AI257-'Ratios Calculated fix'!AI$428)/('Ratios Calculated fix'!AI$429-'Ratios Calculated fix'!AI$428)</f>
        <v>0.98941372179579212</v>
      </c>
      <c r="AJ257" s="21">
        <f>('Ratios Calculated fix'!AJ257-'Ratios Calculated fix'!AJ$428)/('Ratios Calculated fix'!AJ$429-'Ratios Calculated fix'!AJ$428)</f>
        <v>0.1018158720555991</v>
      </c>
      <c r="AK257" s="21" t="e">
        <f>('Ratios Calculated fix'!AK257-'Ratios Calculated fix'!AK$428)/('Ratios Calculated fix'!AK$429-'Ratios Calculated fix'!AK$428)</f>
        <v>#DIV/0!</v>
      </c>
      <c r="AL257" s="21" t="e">
        <f>('Ratios Calculated fix'!AL257-'Ratios Calculated fix'!AL$428)/('Ratios Calculated fix'!AL$429-'Ratios Calculated fix'!AL$428)</f>
        <v>#DIV/0!</v>
      </c>
      <c r="AM257" s="21">
        <f>('Ratios Calculated fix'!AM257-'Ratios Calculated fix'!AM$428)/('Ratios Calculated fix'!AM$429-'Ratios Calculated fix'!AM$428)</f>
        <v>0</v>
      </c>
      <c r="AN257" s="21">
        <f>('Ratios Calculated fix'!AN257-'Ratios Calculated fix'!AN$428)/('Ratios Calculated fix'!AN$429-'Ratios Calculated fix'!AN$428)</f>
        <v>0.15211950568187926</v>
      </c>
      <c r="AO257" s="21">
        <f>('Ratios Calculated fix'!AO257-'Ratios Calculated fix'!AO$428)/('Ratios Calculated fix'!AO$429-'Ratios Calculated fix'!AO$428)</f>
        <v>0.1028602724259693</v>
      </c>
      <c r="AP257" s="21">
        <f>('Ratios Calculated fix'!AP257-'Ratios Calculated fix'!AP$428)/('Ratios Calculated fix'!AP$429-'Ratios Calculated fix'!AP$428)</f>
        <v>0.57802059533473416</v>
      </c>
      <c r="AQ257" s="21">
        <f>('Ratios Calculated fix'!AQ257-'Ratios Calculated fix'!AQ$428)/('Ratios Calculated fix'!AQ$429-'Ratios Calculated fix'!AQ$428)</f>
        <v>0.63572147804851564</v>
      </c>
      <c r="AR257" s="21">
        <f>('Ratios Calculated fix'!AR257-'Ratios Calculated fix'!AR$428)/('Ratios Calculated fix'!AR$429-'Ratios Calculated fix'!AR$428)</f>
        <v>0.32711113055781427</v>
      </c>
      <c r="AS257" s="21">
        <f>('Ratios Calculated fix'!AS257-'Ratios Calculated fix'!AS$428)/('Ratios Calculated fix'!AS$429-'Ratios Calculated fix'!AS$428)</f>
        <v>0.68697428261381166</v>
      </c>
      <c r="AT257" s="21">
        <f>('Ratios Calculated fix'!AT257-'Ratios Calculated fix'!AT$428)/('Ratios Calculated fix'!AT$429-'Ratios Calculated fix'!AT$428)</f>
        <v>0.36246479323718084</v>
      </c>
      <c r="AU257" s="21">
        <f>('Ratios Calculated fix'!AU257-'Ratios Calculated fix'!AU$428)/('Ratios Calculated fix'!AU$429-'Ratios Calculated fix'!AU$428)</f>
        <v>0.49082442409734173</v>
      </c>
      <c r="AV257" s="21" t="e">
        <f>('Ratios Calculated fix'!AV257-'Ratios Calculated fix'!AV$428)/('Ratios Calculated fix'!AV$429-'Ratios Calculated fix'!AV$428)</f>
        <v>#DIV/0!</v>
      </c>
      <c r="AW257" s="21" t="e">
        <f>('Ratios Calculated fix'!AW257-'Ratios Calculated fix'!AW$428)/('Ratios Calculated fix'!AW$429-'Ratios Calculated fix'!AW$428)</f>
        <v>#DIV/0!</v>
      </c>
      <c r="AX257" s="21" t="e">
        <f>('Ratios Calculated fix'!AX257-'Ratios Calculated fix'!AX$428)/('Ratios Calculated fix'!AX$429-'Ratios Calculated fix'!AX$428)</f>
        <v>#DIV/0!</v>
      </c>
      <c r="AY257" s="21">
        <f>('Ratios Calculated fix'!AY257-'Ratios Calculated fix'!AY$428)/('Ratios Calculated fix'!AY$429-'Ratios Calculated fix'!AY$428)</f>
        <v>0.24804474521086042</v>
      </c>
      <c r="AZ257" s="21">
        <f>('Ratios Calculated fix'!AZ257-'Ratios Calculated fix'!AZ$428)/('Ratios Calculated fix'!AZ$429-'Ratios Calculated fix'!AZ$428)</f>
        <v>0.76152222922374946</v>
      </c>
      <c r="BA257" s="21">
        <f>('Ratios Calculated fix'!BA257-'Ratios Calculated fix'!BA$428)/('Ratios Calculated fix'!BA$429-'Ratios Calculated fix'!BA$428)</f>
        <v>0.74037086014545117</v>
      </c>
      <c r="BB257" s="21" t="e">
        <f>('Ratios Calculated fix'!BB257-'Ratios Calculated fix'!BB$428)/('Ratios Calculated fix'!BB$429-'Ratios Calculated fix'!BB$428)</f>
        <v>#DIV/0!</v>
      </c>
      <c r="BC257" s="21">
        <f>('Ratios Calculated fix'!BC257-'Ratios Calculated fix'!BC$428)/('Ratios Calculated fix'!BC$429-'Ratios Calculated fix'!BC$428)</f>
        <v>0.34993693985635632</v>
      </c>
    </row>
    <row r="258" spans="1:55" x14ac:dyDescent="0.2">
      <c r="A258" s="3" t="s">
        <v>832</v>
      </c>
      <c r="B258" s="3" t="s">
        <v>833</v>
      </c>
      <c r="C258" s="3" t="s">
        <v>91</v>
      </c>
      <c r="D258" s="3">
        <v>378190</v>
      </c>
      <c r="E258" s="3" t="s">
        <v>16</v>
      </c>
      <c r="F258" s="3">
        <v>2019</v>
      </c>
      <c r="G258" s="3" t="s">
        <v>17</v>
      </c>
      <c r="H258" s="4">
        <v>43830</v>
      </c>
      <c r="I258" s="4">
        <v>43868</v>
      </c>
      <c r="J258" s="4">
        <v>43868</v>
      </c>
      <c r="K258" s="5">
        <v>1441000000</v>
      </c>
      <c r="L258" s="5">
        <v>1455000000</v>
      </c>
      <c r="M258" s="3" t="s">
        <v>834</v>
      </c>
      <c r="N258" s="20">
        <f>('Ratios Calculated fix'!N258-'Ratios Calculated fix'!N$428)/('Ratios Calculated fix'!N$429-'Ratios Calculated fix'!N$428)</f>
        <v>1.5090387444622546E-2</v>
      </c>
      <c r="O258" s="21">
        <f>('Ratios Calculated fix'!O258-'Ratios Calculated fix'!O$428)/('Ratios Calculated fix'!O$429-'Ratios Calculated fix'!O$428)</f>
        <v>9.9522409222096691E-3</v>
      </c>
      <c r="P258" s="21">
        <f>('Ratios Calculated fix'!P258-'Ratios Calculated fix'!P$428)/('Ratios Calculated fix'!P$429-'Ratios Calculated fix'!P$428)</f>
        <v>4.3436744109687413E-3</v>
      </c>
      <c r="Q258" s="21">
        <f>('Ratios Calculated fix'!Q258-'Ratios Calculated fix'!Q$428)/('Ratios Calculated fix'!Q$429-'Ratios Calculated fix'!Q$428)</f>
        <v>0.26222680200982201</v>
      </c>
      <c r="R258" s="21">
        <f>('Ratios Calculated fix'!R258-'Ratios Calculated fix'!R$428)/('Ratios Calculated fix'!R$429-'Ratios Calculated fix'!R$428)</f>
        <v>7.421023751842501E-2</v>
      </c>
      <c r="S258" s="21">
        <f>('Ratios Calculated fix'!S258-'Ratios Calculated fix'!S$428)/('Ratios Calculated fix'!S$429-'Ratios Calculated fix'!S$428)</f>
        <v>0.10756621590697896</v>
      </c>
      <c r="T258" s="21">
        <f>('Ratios Calculated fix'!T258-'Ratios Calculated fix'!T$428)/('Ratios Calculated fix'!T$429-'Ratios Calculated fix'!T$428)</f>
        <v>5.5099920414926069E-2</v>
      </c>
      <c r="U258" s="21">
        <f>('Ratios Calculated fix'!U258-'Ratios Calculated fix'!U$428)/('Ratios Calculated fix'!U$429-'Ratios Calculated fix'!U$428)</f>
        <v>0.6494453239042689</v>
      </c>
      <c r="V258" s="21">
        <f>('Ratios Calculated fix'!V258-'Ratios Calculated fix'!V$428)/('Ratios Calculated fix'!V$429-'Ratios Calculated fix'!V$428)</f>
        <v>0.51159796442916849</v>
      </c>
      <c r="W258" s="21">
        <f>('Ratios Calculated fix'!W258-'Ratios Calculated fix'!W$428)/('Ratios Calculated fix'!W$429-'Ratios Calculated fix'!W$428)</f>
        <v>0.62903560531372105</v>
      </c>
      <c r="X258" s="21">
        <f>('Ratios Calculated fix'!X258-'Ratios Calculated fix'!X$428)/('Ratios Calculated fix'!X$429-'Ratios Calculated fix'!X$428)</f>
        <v>9.6973662585265283E-2</v>
      </c>
      <c r="Y258" s="21">
        <f>('Ratios Calculated fix'!Y258-'Ratios Calculated fix'!Y$428)/('Ratios Calculated fix'!Y$429-'Ratios Calculated fix'!Y$428)</f>
        <v>0.54327520231064907</v>
      </c>
      <c r="Z258" s="21">
        <f>('Ratios Calculated fix'!Z258-'Ratios Calculated fix'!Z$428)/('Ratios Calculated fix'!Z$429-'Ratios Calculated fix'!Z$428)</f>
        <v>0.9030263374147347</v>
      </c>
      <c r="AA258" s="21">
        <f>('Ratios Calculated fix'!AA258-'Ratios Calculated fix'!AA$428)/('Ratios Calculated fix'!AA$429-'Ratios Calculated fix'!AA$428)</f>
        <v>0.54229116417372614</v>
      </c>
      <c r="AB258" s="21">
        <f>('Ratios Calculated fix'!AB258-'Ratios Calculated fix'!AB$428)/('Ratios Calculated fix'!AB$429-'Ratios Calculated fix'!AB$428)</f>
        <v>0.88267639241862983</v>
      </c>
      <c r="AC258" s="21">
        <f>('Ratios Calculated fix'!AC258-'Ratios Calculated fix'!AC$428)/('Ratios Calculated fix'!AC$429-'Ratios Calculated fix'!AC$428)</f>
        <v>0.36996788082703014</v>
      </c>
      <c r="AD258" s="21">
        <f>('Ratios Calculated fix'!AD258-'Ratios Calculated fix'!AD$428)/('Ratios Calculated fix'!AD$429-'Ratios Calculated fix'!AD$428)</f>
        <v>0.42895193446807994</v>
      </c>
      <c r="AE258" s="21">
        <f>('Ratios Calculated fix'!AE258-'Ratios Calculated fix'!AE$428)/('Ratios Calculated fix'!AE$429-'Ratios Calculated fix'!AE$428)</f>
        <v>0.48163194621121896</v>
      </c>
      <c r="AF258" s="21">
        <f>('Ratios Calculated fix'!AF258-'Ratios Calculated fix'!AF$428)/('Ratios Calculated fix'!AF$429-'Ratios Calculated fix'!AF$428)</f>
        <v>0.39887620646194033</v>
      </c>
      <c r="AG258" s="21" t="e">
        <f>('Ratios Calculated fix'!AG258-'Ratios Calculated fix'!AG$428)/('Ratios Calculated fix'!AG$429-'Ratios Calculated fix'!AG$428)</f>
        <v>#DIV/0!</v>
      </c>
      <c r="AH258" s="21" t="e">
        <f>('Ratios Calculated fix'!AH258-'Ratios Calculated fix'!AH$428)/('Ratios Calculated fix'!AH$429-'Ratios Calculated fix'!AH$428)</f>
        <v>#DIV/0!</v>
      </c>
      <c r="AI258" s="21">
        <f>('Ratios Calculated fix'!AI258-'Ratios Calculated fix'!AI$428)/('Ratios Calculated fix'!AI$429-'Ratios Calculated fix'!AI$428)</f>
        <v>0.98475365250197988</v>
      </c>
      <c r="AJ258" s="21">
        <f>('Ratios Calculated fix'!AJ258-'Ratios Calculated fix'!AJ$428)/('Ratios Calculated fix'!AJ$429-'Ratios Calculated fix'!AJ$428)</f>
        <v>7.2542512473909165E-2</v>
      </c>
      <c r="AK258" s="21" t="e">
        <f>('Ratios Calculated fix'!AK258-'Ratios Calculated fix'!AK$428)/('Ratios Calculated fix'!AK$429-'Ratios Calculated fix'!AK$428)</f>
        <v>#DIV/0!</v>
      </c>
      <c r="AL258" s="21" t="e">
        <f>('Ratios Calculated fix'!AL258-'Ratios Calculated fix'!AL$428)/('Ratios Calculated fix'!AL$429-'Ratios Calculated fix'!AL$428)</f>
        <v>#DIV/0!</v>
      </c>
      <c r="AM258" s="21">
        <f>('Ratios Calculated fix'!AM258-'Ratios Calculated fix'!AM$428)/('Ratios Calculated fix'!AM$429-'Ratios Calculated fix'!AM$428)</f>
        <v>0.30834794422280637</v>
      </c>
      <c r="AN258" s="21">
        <f>('Ratios Calculated fix'!AN258-'Ratios Calculated fix'!AN$428)/('Ratios Calculated fix'!AN$429-'Ratios Calculated fix'!AN$428)</f>
        <v>0.27314259638004668</v>
      </c>
      <c r="AO258" s="21">
        <f>('Ratios Calculated fix'!AO258-'Ratios Calculated fix'!AO$428)/('Ratios Calculated fix'!AO$429-'Ratios Calculated fix'!AO$428)</f>
        <v>8.4474877436306411E-2</v>
      </c>
      <c r="AP258" s="21">
        <f>('Ratios Calculated fix'!AP258-'Ratios Calculated fix'!AP$428)/('Ratios Calculated fix'!AP$429-'Ratios Calculated fix'!AP$428)</f>
        <v>0.56904437332534252</v>
      </c>
      <c r="AQ258" s="21">
        <f>('Ratios Calculated fix'!AQ258-'Ratios Calculated fix'!AQ$428)/('Ratios Calculated fix'!AQ$429-'Ratios Calculated fix'!AQ$428)</f>
        <v>0.51728806596743648</v>
      </c>
      <c r="AR258" s="21">
        <f>('Ratios Calculated fix'!AR258-'Ratios Calculated fix'!AR$428)/('Ratios Calculated fix'!AR$429-'Ratios Calculated fix'!AR$428)</f>
        <v>0.25024619976537077</v>
      </c>
      <c r="AS258" s="21">
        <f>('Ratios Calculated fix'!AS258-'Ratios Calculated fix'!AS$428)/('Ratios Calculated fix'!AS$429-'Ratios Calculated fix'!AS$428)</f>
        <v>0.58005585889180622</v>
      </c>
      <c r="AT258" s="21">
        <f>('Ratios Calculated fix'!AT258-'Ratios Calculated fix'!AT$428)/('Ratios Calculated fix'!AT$429-'Ratios Calculated fix'!AT$428)</f>
        <v>0.27052276996975366</v>
      </c>
      <c r="AU258" s="21">
        <f>('Ratios Calculated fix'!AU258-'Ratios Calculated fix'!AU$428)/('Ratios Calculated fix'!AU$429-'Ratios Calculated fix'!AU$428)</f>
        <v>0.62561818279164194</v>
      </c>
      <c r="AV258" s="21" t="e">
        <f>('Ratios Calculated fix'!AV258-'Ratios Calculated fix'!AV$428)/('Ratios Calculated fix'!AV$429-'Ratios Calculated fix'!AV$428)</f>
        <v>#DIV/0!</v>
      </c>
      <c r="AW258" s="21" t="e">
        <f>('Ratios Calculated fix'!AW258-'Ratios Calculated fix'!AW$428)/('Ratios Calculated fix'!AW$429-'Ratios Calculated fix'!AW$428)</f>
        <v>#DIV/0!</v>
      </c>
      <c r="AX258" s="21" t="e">
        <f>('Ratios Calculated fix'!AX258-'Ratios Calculated fix'!AX$428)/('Ratios Calculated fix'!AX$429-'Ratios Calculated fix'!AX$428)</f>
        <v>#DIV/0!</v>
      </c>
      <c r="AY258" s="21">
        <f>('Ratios Calculated fix'!AY258-'Ratios Calculated fix'!AY$428)/('Ratios Calculated fix'!AY$429-'Ratios Calculated fix'!AY$428)</f>
        <v>0.27336036365746896</v>
      </c>
      <c r="AZ258" s="21">
        <f>('Ratios Calculated fix'!AZ258-'Ratios Calculated fix'!AZ$428)/('Ratios Calculated fix'!AZ$429-'Ratios Calculated fix'!AZ$428)</f>
        <v>0.78207040935029781</v>
      </c>
      <c r="BA258" s="21">
        <f>('Ratios Calculated fix'!BA258-'Ratios Calculated fix'!BA$428)/('Ratios Calculated fix'!BA$429-'Ratios Calculated fix'!BA$428)</f>
        <v>0.74374065470682749</v>
      </c>
      <c r="BB258" s="21" t="e">
        <f>('Ratios Calculated fix'!BB258-'Ratios Calculated fix'!BB$428)/('Ratios Calculated fix'!BB$429-'Ratios Calculated fix'!BB$428)</f>
        <v>#DIV/0!</v>
      </c>
      <c r="BC258" s="21">
        <f>('Ratios Calculated fix'!BC258-'Ratios Calculated fix'!BC$428)/('Ratios Calculated fix'!BC$429-'Ratios Calculated fix'!BC$428)</f>
        <v>0.20936117098506685</v>
      </c>
    </row>
    <row r="259" spans="1:55" x14ac:dyDescent="0.2">
      <c r="A259" s="3" t="s">
        <v>802</v>
      </c>
      <c r="B259" s="3" t="s">
        <v>803</v>
      </c>
      <c r="C259" s="3" t="s">
        <v>24</v>
      </c>
      <c r="D259" s="3">
        <v>73420</v>
      </c>
      <c r="E259" s="3" t="s">
        <v>16</v>
      </c>
      <c r="F259" s="3">
        <v>2020</v>
      </c>
      <c r="G259" s="3" t="s">
        <v>17</v>
      </c>
      <c r="H259" s="4">
        <v>43951</v>
      </c>
      <c r="I259" s="4">
        <v>44001</v>
      </c>
      <c r="J259" s="4">
        <v>44001</v>
      </c>
      <c r="K259" s="5">
        <v>1340700000</v>
      </c>
      <c r="L259" s="5">
        <v>1349600000</v>
      </c>
      <c r="M259" s="3" t="s">
        <v>804</v>
      </c>
      <c r="N259" s="20">
        <f>('Ratios Calculated fix'!N259-'Ratios Calculated fix'!N$428)/('Ratios Calculated fix'!N$429-'Ratios Calculated fix'!N$428)</f>
        <v>7.1658221844995471E-2</v>
      </c>
      <c r="O259" s="21">
        <f>('Ratios Calculated fix'!O259-'Ratios Calculated fix'!O$428)/('Ratios Calculated fix'!O$429-'Ratios Calculated fix'!O$428)</f>
        <v>6.0394828436685061E-2</v>
      </c>
      <c r="P259" s="21">
        <f>('Ratios Calculated fix'!P259-'Ratios Calculated fix'!P$428)/('Ratios Calculated fix'!P$429-'Ratios Calculated fix'!P$428)</f>
        <v>0.1003617276168573</v>
      </c>
      <c r="Q259" s="21">
        <f>('Ratios Calculated fix'!Q259-'Ratios Calculated fix'!Q$428)/('Ratios Calculated fix'!Q$429-'Ratios Calculated fix'!Q$428)</f>
        <v>0.26019260752661078</v>
      </c>
      <c r="R259" s="21">
        <f>('Ratios Calculated fix'!R259-'Ratios Calculated fix'!R$428)/('Ratios Calculated fix'!R$429-'Ratios Calculated fix'!R$428)</f>
        <v>7.4772783143542618E-2</v>
      </c>
      <c r="S259" s="21">
        <f>('Ratios Calculated fix'!S259-'Ratios Calculated fix'!S$428)/('Ratios Calculated fix'!S$429-'Ratios Calculated fix'!S$428)</f>
        <v>3.2662827199188268E-2</v>
      </c>
      <c r="T259" s="21">
        <f>('Ratios Calculated fix'!T259-'Ratios Calculated fix'!T$428)/('Ratios Calculated fix'!T$429-'Ratios Calculated fix'!T$428)</f>
        <v>6.9510820946480381E-2</v>
      </c>
      <c r="U259" s="21">
        <f>('Ratios Calculated fix'!U259-'Ratios Calculated fix'!U$428)/('Ratios Calculated fix'!U$429-'Ratios Calculated fix'!U$428)</f>
        <v>0.64722494000892727</v>
      </c>
      <c r="V259" s="21">
        <f>('Ratios Calculated fix'!V259-'Ratios Calculated fix'!V$428)/('Ratios Calculated fix'!V$429-'Ratios Calculated fix'!V$428)</f>
        <v>0.49354331798740708</v>
      </c>
      <c r="W259" s="21">
        <f>('Ratios Calculated fix'!W259-'Ratios Calculated fix'!W$428)/('Ratios Calculated fix'!W$429-'Ratios Calculated fix'!W$428)</f>
        <v>0.62863043918661698</v>
      </c>
      <c r="X259" s="21">
        <f>('Ratios Calculated fix'!X259-'Ratios Calculated fix'!X$428)/('Ratios Calculated fix'!X$429-'Ratios Calculated fix'!X$428)</f>
        <v>0.20076285537548061</v>
      </c>
      <c r="Y259" s="21">
        <f>('Ratios Calculated fix'!Y259-'Ratios Calculated fix'!Y$428)/('Ratios Calculated fix'!Y$429-'Ratios Calculated fix'!Y$428)</f>
        <v>0.60909669722971138</v>
      </c>
      <c r="Z259" s="21">
        <f>('Ratios Calculated fix'!Z259-'Ratios Calculated fix'!Z$428)/('Ratios Calculated fix'!Z$429-'Ratios Calculated fix'!Z$428)</f>
        <v>0.79923714462451934</v>
      </c>
      <c r="AA259" s="21">
        <f>('Ratios Calculated fix'!AA259-'Ratios Calculated fix'!AA$428)/('Ratios Calculated fix'!AA$429-'Ratios Calculated fix'!AA$428)</f>
        <v>0.70227450594203467</v>
      </c>
      <c r="AB259" s="21">
        <f>('Ratios Calculated fix'!AB259-'Ratios Calculated fix'!AB$428)/('Ratios Calculated fix'!AB$429-'Ratios Calculated fix'!AB$428)</f>
        <v>0.91647581343749551</v>
      </c>
      <c r="AC259" s="21">
        <f>('Ratios Calculated fix'!AC259-'Ratios Calculated fix'!AC$428)/('Ratios Calculated fix'!AC$429-'Ratios Calculated fix'!AC$428)</f>
        <v>0.68844469105313666</v>
      </c>
      <c r="AD259" s="21">
        <f>('Ratios Calculated fix'!AD259-'Ratios Calculated fix'!AD$428)/('Ratios Calculated fix'!AD$429-'Ratios Calculated fix'!AD$428)</f>
        <v>0.52932221097365295</v>
      </c>
      <c r="AE259" s="21">
        <f>('Ratios Calculated fix'!AE259-'Ratios Calculated fix'!AE$428)/('Ratios Calculated fix'!AE$429-'Ratios Calculated fix'!AE$428)</f>
        <v>0.54801851368877863</v>
      </c>
      <c r="AF259" s="21">
        <f>('Ratios Calculated fix'!AF259-'Ratios Calculated fix'!AF$428)/('Ratios Calculated fix'!AF$429-'Ratios Calculated fix'!AF$428)</f>
        <v>0.39608111503818666</v>
      </c>
      <c r="AG259" s="21" t="e">
        <f>('Ratios Calculated fix'!AG259-'Ratios Calculated fix'!AG$428)/('Ratios Calculated fix'!AG$429-'Ratios Calculated fix'!AG$428)</f>
        <v>#DIV/0!</v>
      </c>
      <c r="AH259" s="21" t="e">
        <f>('Ratios Calculated fix'!AH259-'Ratios Calculated fix'!AH$428)/('Ratios Calculated fix'!AH$429-'Ratios Calculated fix'!AH$428)</f>
        <v>#DIV/0!</v>
      </c>
      <c r="AI259" s="21">
        <f>('Ratios Calculated fix'!AI259-'Ratios Calculated fix'!AI$428)/('Ratios Calculated fix'!AI$429-'Ratios Calculated fix'!AI$428)</f>
        <v>0.98305540843957162</v>
      </c>
      <c r="AJ259" s="21">
        <f>('Ratios Calculated fix'!AJ259-'Ratios Calculated fix'!AJ$428)/('Ratios Calculated fix'!AJ$429-'Ratios Calculated fix'!AJ$428)</f>
        <v>0.11692039571861573</v>
      </c>
      <c r="AK259" s="21" t="e">
        <f>('Ratios Calculated fix'!AK259-'Ratios Calculated fix'!AK$428)/('Ratios Calculated fix'!AK$429-'Ratios Calculated fix'!AK$428)</f>
        <v>#DIV/0!</v>
      </c>
      <c r="AL259" s="21" t="e">
        <f>('Ratios Calculated fix'!AL259-'Ratios Calculated fix'!AL$428)/('Ratios Calculated fix'!AL$429-'Ratios Calculated fix'!AL$428)</f>
        <v>#DIV/0!</v>
      </c>
      <c r="AM259" s="21">
        <f>('Ratios Calculated fix'!AM259-'Ratios Calculated fix'!AM$428)/('Ratios Calculated fix'!AM$429-'Ratios Calculated fix'!AM$428)</f>
        <v>0.30658284143196485</v>
      </c>
      <c r="AN259" s="21">
        <f>('Ratios Calculated fix'!AN259-'Ratios Calculated fix'!AN$428)/('Ratios Calculated fix'!AN$429-'Ratios Calculated fix'!AN$428)</f>
        <v>0.27185640339439782</v>
      </c>
      <c r="AO259" s="21">
        <f>('Ratios Calculated fix'!AO259-'Ratios Calculated fix'!AO$428)/('Ratios Calculated fix'!AO$429-'Ratios Calculated fix'!AO$428)</f>
        <v>6.5213099971689586E-2</v>
      </c>
      <c r="AP259" s="21">
        <f>('Ratios Calculated fix'!AP259-'Ratios Calculated fix'!AP$428)/('Ratios Calculated fix'!AP$429-'Ratios Calculated fix'!AP$428)</f>
        <v>0.57344338676040207</v>
      </c>
      <c r="AQ259" s="21">
        <f>('Ratios Calculated fix'!AQ259-'Ratios Calculated fix'!AQ$428)/('Ratios Calculated fix'!AQ$429-'Ratios Calculated fix'!AQ$428)</f>
        <v>0.496451614296537</v>
      </c>
      <c r="AR259" s="21">
        <f>('Ratios Calculated fix'!AR259-'Ratios Calculated fix'!AR$428)/('Ratios Calculated fix'!AR$429-'Ratios Calculated fix'!AR$428)</f>
        <v>0.30590926578637639</v>
      </c>
      <c r="AS259" s="21">
        <f>('Ratios Calculated fix'!AS259-'Ratios Calculated fix'!AS$428)/('Ratios Calculated fix'!AS$429-'Ratios Calculated fix'!AS$428)</f>
        <v>0.5238275274370271</v>
      </c>
      <c r="AT259" s="21">
        <f>('Ratios Calculated fix'!AT259-'Ratios Calculated fix'!AT$428)/('Ratios Calculated fix'!AT$429-'Ratios Calculated fix'!AT$428)</f>
        <v>0.29088591794242774</v>
      </c>
      <c r="AU259" s="21">
        <f>('Ratios Calculated fix'!AU259-'Ratios Calculated fix'!AU$428)/('Ratios Calculated fix'!AU$429-'Ratios Calculated fix'!AU$428)</f>
        <v>0.7098691173856464</v>
      </c>
      <c r="AV259" s="21" t="e">
        <f>('Ratios Calculated fix'!AV259-'Ratios Calculated fix'!AV$428)/('Ratios Calculated fix'!AV$429-'Ratios Calculated fix'!AV$428)</f>
        <v>#DIV/0!</v>
      </c>
      <c r="AW259" s="21" t="e">
        <f>('Ratios Calculated fix'!AW259-'Ratios Calculated fix'!AW$428)/('Ratios Calculated fix'!AW$429-'Ratios Calculated fix'!AW$428)</f>
        <v>#DIV/0!</v>
      </c>
      <c r="AX259" s="21" t="e">
        <f>('Ratios Calculated fix'!AX259-'Ratios Calculated fix'!AX$428)/('Ratios Calculated fix'!AX$429-'Ratios Calculated fix'!AX$428)</f>
        <v>#DIV/0!</v>
      </c>
      <c r="AY259" s="21">
        <f>('Ratios Calculated fix'!AY259-'Ratios Calculated fix'!AY$428)/('Ratios Calculated fix'!AY$429-'Ratios Calculated fix'!AY$428)</f>
        <v>0.2512615468470264</v>
      </c>
      <c r="AZ259" s="21">
        <f>('Ratios Calculated fix'!AZ259-'Ratios Calculated fix'!AZ$428)/('Ratios Calculated fix'!AZ$429-'Ratios Calculated fix'!AZ$428)</f>
        <v>0.75589439036799666</v>
      </c>
      <c r="BA259" s="21">
        <f>('Ratios Calculated fix'!BA259-'Ratios Calculated fix'!BA$428)/('Ratios Calculated fix'!BA$429-'Ratios Calculated fix'!BA$428)</f>
        <v>0.74628789570944609</v>
      </c>
      <c r="BB259" s="21" t="e">
        <f>('Ratios Calculated fix'!BB259-'Ratios Calculated fix'!BB$428)/('Ratios Calculated fix'!BB$429-'Ratios Calculated fix'!BB$428)</f>
        <v>#DIV/0!</v>
      </c>
      <c r="BC259" s="21">
        <f>('Ratios Calculated fix'!BC259-'Ratios Calculated fix'!BC$428)/('Ratios Calculated fix'!BC$429-'Ratios Calculated fix'!BC$428)</f>
        <v>0.20949797250475738</v>
      </c>
    </row>
    <row r="260" spans="1:55" x14ac:dyDescent="0.2">
      <c r="A260" s="3" t="s">
        <v>811</v>
      </c>
      <c r="B260" s="3" t="s">
        <v>812</v>
      </c>
      <c r="C260" s="3" t="s">
        <v>45</v>
      </c>
      <c r="D260" s="3">
        <v>139431</v>
      </c>
      <c r="E260" s="3" t="s">
        <v>16</v>
      </c>
      <c r="F260" s="3">
        <v>2019</v>
      </c>
      <c r="G260" s="3" t="s">
        <v>17</v>
      </c>
      <c r="H260" s="4">
        <v>43830</v>
      </c>
      <c r="I260" s="4">
        <v>43888</v>
      </c>
      <c r="J260" s="4">
        <v>43888</v>
      </c>
      <c r="K260" s="5">
        <v>511125000</v>
      </c>
      <c r="L260" s="5">
        <v>518674000</v>
      </c>
      <c r="M260" s="3" t="s">
        <v>813</v>
      </c>
      <c r="N260" s="20">
        <f>('Ratios Calculated fix'!N260-'Ratios Calculated fix'!N$428)/('Ratios Calculated fix'!N$429-'Ratios Calculated fix'!N$428)</f>
        <v>2.3368577157607987E-2</v>
      </c>
      <c r="O260" s="21">
        <f>('Ratios Calculated fix'!O260-'Ratios Calculated fix'!O$428)/('Ratios Calculated fix'!O$429-'Ratios Calculated fix'!O$428)</f>
        <v>2.2334178328308075E-2</v>
      </c>
      <c r="P260" s="21">
        <f>('Ratios Calculated fix'!P260-'Ratios Calculated fix'!P$428)/('Ratios Calculated fix'!P$429-'Ratios Calculated fix'!P$428)</f>
        <v>4.3085686063876832E-2</v>
      </c>
      <c r="Q260" s="21">
        <f>('Ratios Calculated fix'!Q260-'Ratios Calculated fix'!Q$428)/('Ratios Calculated fix'!Q$429-'Ratios Calculated fix'!Q$428)</f>
        <v>0.2625086093680688</v>
      </c>
      <c r="R260" s="21">
        <f>('Ratios Calculated fix'!R260-'Ratios Calculated fix'!R$428)/('Ratios Calculated fix'!R$429-'Ratios Calculated fix'!R$428)</f>
        <v>0.11745427255428781</v>
      </c>
      <c r="S260" s="21">
        <f>('Ratios Calculated fix'!S260-'Ratios Calculated fix'!S$428)/('Ratios Calculated fix'!S$429-'Ratios Calculated fix'!S$428)</f>
        <v>7.8615052370679273E-3</v>
      </c>
      <c r="T260" s="21">
        <f>('Ratios Calculated fix'!T260-'Ratios Calculated fix'!T$428)/('Ratios Calculated fix'!T$429-'Ratios Calculated fix'!T$428)</f>
        <v>0.11721770168371511</v>
      </c>
      <c r="U260" s="21">
        <f>('Ratios Calculated fix'!U260-'Ratios Calculated fix'!U$428)/('Ratios Calculated fix'!U$429-'Ratios Calculated fix'!U$428)</f>
        <v>0.65515990331277585</v>
      </c>
      <c r="V260" s="21">
        <f>('Ratios Calculated fix'!V260-'Ratios Calculated fix'!V$428)/('Ratios Calculated fix'!V$429-'Ratios Calculated fix'!V$428)</f>
        <v>0.49001897086824375</v>
      </c>
      <c r="W260" s="21">
        <f>('Ratios Calculated fix'!W260-'Ratios Calculated fix'!W$428)/('Ratios Calculated fix'!W$429-'Ratios Calculated fix'!W$428)</f>
        <v>0.63736241607006483</v>
      </c>
      <c r="X260" s="21">
        <f>('Ratios Calculated fix'!X260-'Ratios Calculated fix'!X$428)/('Ratios Calculated fix'!X$429-'Ratios Calculated fix'!X$428)</f>
        <v>6.2123707042011408E-2</v>
      </c>
      <c r="Y260" s="21">
        <f>('Ratios Calculated fix'!Y260-'Ratios Calculated fix'!Y$428)/('Ratios Calculated fix'!Y$429-'Ratios Calculated fix'!Y$428)</f>
        <v>0.47106186459047944</v>
      </c>
      <c r="Z260" s="21">
        <f>('Ratios Calculated fix'!Z260-'Ratios Calculated fix'!Z$428)/('Ratios Calculated fix'!Z$429-'Ratios Calculated fix'!Z$428)</f>
        <v>0.93787629295798847</v>
      </c>
      <c r="AA260" s="21">
        <f>('Ratios Calculated fix'!AA260-'Ratios Calculated fix'!AA$428)/('Ratios Calculated fix'!AA$429-'Ratios Calculated fix'!AA$428)</f>
        <v>0.10055588550637572</v>
      </c>
      <c r="AB260" s="21">
        <f>('Ratios Calculated fix'!AB260-'Ratios Calculated fix'!AB$428)/('Ratios Calculated fix'!AB$429-'Ratios Calculated fix'!AB$428)</f>
        <v>0.87930048775237568</v>
      </c>
      <c r="AC260" s="21">
        <f>('Ratios Calculated fix'!AC260-'Ratios Calculated fix'!AC$428)/('Ratios Calculated fix'!AC$429-'Ratios Calculated fix'!AC$428)</f>
        <v>0.42002390937558343</v>
      </c>
      <c r="AD260" s="21">
        <f>('Ratios Calculated fix'!AD260-'Ratios Calculated fix'!AD$428)/('Ratios Calculated fix'!AD$429-'Ratios Calculated fix'!AD$428)</f>
        <v>0.49680301217502548</v>
      </c>
      <c r="AE260" s="21">
        <f>('Ratios Calculated fix'!AE260-'Ratios Calculated fix'!AE$428)/('Ratios Calculated fix'!AE$429-'Ratios Calculated fix'!AE$428)</f>
        <v>0.48332796345038409</v>
      </c>
      <c r="AF260" s="21">
        <f>('Ratios Calculated fix'!AF260-'Ratios Calculated fix'!AF$428)/('Ratios Calculated fix'!AF$429-'Ratios Calculated fix'!AF$428)</f>
        <v>0.41985748274597001</v>
      </c>
      <c r="AG260" s="21" t="e">
        <f>('Ratios Calculated fix'!AG260-'Ratios Calculated fix'!AG$428)/('Ratios Calculated fix'!AG$429-'Ratios Calculated fix'!AG$428)</f>
        <v>#DIV/0!</v>
      </c>
      <c r="AH260" s="21" t="e">
        <f>('Ratios Calculated fix'!AH260-'Ratios Calculated fix'!AH$428)/('Ratios Calculated fix'!AH$429-'Ratios Calculated fix'!AH$428)</f>
        <v>#DIV/0!</v>
      </c>
      <c r="AI260" s="21">
        <f>('Ratios Calculated fix'!AI260-'Ratios Calculated fix'!AI$428)/('Ratios Calculated fix'!AI$429-'Ratios Calculated fix'!AI$428)</f>
        <v>0.98615777587407938</v>
      </c>
      <c r="AJ260" s="21">
        <f>('Ratios Calculated fix'!AJ260-'Ratios Calculated fix'!AJ$428)/('Ratios Calculated fix'!AJ$429-'Ratios Calculated fix'!AJ$428)</f>
        <v>0.15217333815489831</v>
      </c>
      <c r="AK260" s="21" t="e">
        <f>('Ratios Calculated fix'!AK260-'Ratios Calculated fix'!AK$428)/('Ratios Calculated fix'!AK$429-'Ratios Calculated fix'!AK$428)</f>
        <v>#DIV/0!</v>
      </c>
      <c r="AL260" s="21" t="e">
        <f>('Ratios Calculated fix'!AL260-'Ratios Calculated fix'!AL$428)/('Ratios Calculated fix'!AL$429-'Ratios Calculated fix'!AL$428)</f>
        <v>#DIV/0!</v>
      </c>
      <c r="AM260" s="21">
        <f>('Ratios Calculated fix'!AM260-'Ratios Calculated fix'!AM$428)/('Ratios Calculated fix'!AM$429-'Ratios Calculated fix'!AM$428)</f>
        <v>0.31030959340199088</v>
      </c>
      <c r="AN260" s="21">
        <f>('Ratios Calculated fix'!AN260-'Ratios Calculated fix'!AN$428)/('Ratios Calculated fix'!AN$429-'Ratios Calculated fix'!AN$428)</f>
        <v>0.27292625825464589</v>
      </c>
      <c r="AO260" s="21">
        <f>('Ratios Calculated fix'!AO260-'Ratios Calculated fix'!AO$428)/('Ratios Calculated fix'!AO$429-'Ratios Calculated fix'!AO$428)</f>
        <v>7.4945861300941816E-2</v>
      </c>
      <c r="AP260" s="21">
        <f>('Ratios Calculated fix'!AP260-'Ratios Calculated fix'!AP$428)/('Ratios Calculated fix'!AP$429-'Ratios Calculated fix'!AP$428)</f>
        <v>0.56046117190669409</v>
      </c>
      <c r="AQ260" s="21">
        <f>('Ratios Calculated fix'!AQ260-'Ratios Calculated fix'!AQ$428)/('Ratios Calculated fix'!AQ$429-'Ratios Calculated fix'!AQ$428)</f>
        <v>0.55262602648760606</v>
      </c>
      <c r="AR260" s="21">
        <f>('Ratios Calculated fix'!AR260-'Ratios Calculated fix'!AR$428)/('Ratios Calculated fix'!AR$429-'Ratios Calculated fix'!AR$428)</f>
        <v>0.35382045303538756</v>
      </c>
      <c r="AS260" s="21">
        <f>('Ratios Calculated fix'!AS260-'Ratios Calculated fix'!AS$428)/('Ratios Calculated fix'!AS$429-'Ratios Calculated fix'!AS$428)</f>
        <v>0.5961320221899451</v>
      </c>
      <c r="AT260" s="21">
        <f>('Ratios Calculated fix'!AT260-'Ratios Calculated fix'!AT$428)/('Ratios Calculated fix'!AT$429-'Ratios Calculated fix'!AT$428)</f>
        <v>0.33980126720170278</v>
      </c>
      <c r="AU260" s="21">
        <f>('Ratios Calculated fix'!AU260-'Ratios Calculated fix'!AU$428)/('Ratios Calculated fix'!AU$429-'Ratios Calculated fix'!AU$428)</f>
        <v>0.6306983679783722</v>
      </c>
      <c r="AV260" s="21" t="e">
        <f>('Ratios Calculated fix'!AV260-'Ratios Calculated fix'!AV$428)/('Ratios Calculated fix'!AV$429-'Ratios Calculated fix'!AV$428)</f>
        <v>#DIV/0!</v>
      </c>
      <c r="AW260" s="21" t="e">
        <f>('Ratios Calculated fix'!AW260-'Ratios Calculated fix'!AW$428)/('Ratios Calculated fix'!AW$429-'Ratios Calculated fix'!AW$428)</f>
        <v>#DIV/0!</v>
      </c>
      <c r="AX260" s="21" t="e">
        <f>('Ratios Calculated fix'!AX260-'Ratios Calculated fix'!AX$428)/('Ratios Calculated fix'!AX$429-'Ratios Calculated fix'!AX$428)</f>
        <v>#DIV/0!</v>
      </c>
      <c r="AY260" s="21">
        <f>('Ratios Calculated fix'!AY260-'Ratios Calculated fix'!AY$428)/('Ratios Calculated fix'!AY$429-'Ratios Calculated fix'!AY$428)</f>
        <v>0.28352870180972317</v>
      </c>
      <c r="AZ260" s="21">
        <f>('Ratios Calculated fix'!AZ260-'Ratios Calculated fix'!AZ$428)/('Ratios Calculated fix'!AZ$429-'Ratios Calculated fix'!AZ$428)</f>
        <v>0.78436468994426389</v>
      </c>
      <c r="BA260" s="21">
        <f>('Ratios Calculated fix'!BA260-'Ratios Calculated fix'!BA$428)/('Ratios Calculated fix'!BA$429-'Ratios Calculated fix'!BA$428)</f>
        <v>0.74328701875956327</v>
      </c>
      <c r="BB260" s="21" t="e">
        <f>('Ratios Calculated fix'!BB260-'Ratios Calculated fix'!BB$428)/('Ratios Calculated fix'!BB$429-'Ratios Calculated fix'!BB$428)</f>
        <v>#DIV/0!</v>
      </c>
      <c r="BC260" s="21">
        <f>('Ratios Calculated fix'!BC260-'Ratios Calculated fix'!BC$428)/('Ratios Calculated fix'!BC$429-'Ratios Calculated fix'!BC$428)</f>
        <v>0.19528589326809995</v>
      </c>
    </row>
    <row r="261" spans="1:55" x14ac:dyDescent="0.2">
      <c r="A261" s="3" t="s">
        <v>826</v>
      </c>
      <c r="B261" s="3" t="s">
        <v>827</v>
      </c>
      <c r="C261" s="3" t="s">
        <v>45</v>
      </c>
      <c r="D261" s="3">
        <v>333439</v>
      </c>
      <c r="E261" s="3" t="s">
        <v>16</v>
      </c>
      <c r="F261" s="3">
        <v>2019</v>
      </c>
      <c r="G261" s="3" t="s">
        <v>17</v>
      </c>
      <c r="H261" s="4">
        <v>43830</v>
      </c>
      <c r="I261" s="4">
        <v>43889</v>
      </c>
      <c r="J261" s="4">
        <v>43889</v>
      </c>
      <c r="K261" s="5">
        <v>71094000</v>
      </c>
      <c r="L261" s="5">
        <v>71338000</v>
      </c>
      <c r="M261" s="3" t="s">
        <v>828</v>
      </c>
      <c r="N261" s="20">
        <f>('Ratios Calculated fix'!N261-'Ratios Calculated fix'!N$428)/('Ratios Calculated fix'!N$429-'Ratios Calculated fix'!N$428)</f>
        <v>4.8015909253452706E-2</v>
      </c>
      <c r="O261" s="21">
        <f>('Ratios Calculated fix'!O261-'Ratios Calculated fix'!O$428)/('Ratios Calculated fix'!O$429-'Ratios Calculated fix'!O$428)</f>
        <v>2.4726710880990998E-2</v>
      </c>
      <c r="P261" s="21">
        <f>('Ratios Calculated fix'!P261-'Ratios Calculated fix'!P$428)/('Ratios Calculated fix'!P$429-'Ratios Calculated fix'!P$428)</f>
        <v>2.8816450737258682E-3</v>
      </c>
      <c r="Q261" s="21">
        <f>('Ratios Calculated fix'!Q261-'Ratios Calculated fix'!Q$428)/('Ratios Calculated fix'!Q$429-'Ratios Calculated fix'!Q$428)</f>
        <v>0.25987996458794344</v>
      </c>
      <c r="R261" s="21">
        <f>('Ratios Calculated fix'!R261-'Ratios Calculated fix'!R$428)/('Ratios Calculated fix'!R$429-'Ratios Calculated fix'!R$428)</f>
        <v>6.0622289445488385E-2</v>
      </c>
      <c r="S261" s="21">
        <f>('Ratios Calculated fix'!S261-'Ratios Calculated fix'!S$428)/('Ratios Calculated fix'!S$429-'Ratios Calculated fix'!S$428)</f>
        <v>0.14435534493586566</v>
      </c>
      <c r="T261" s="21">
        <f>('Ratios Calculated fix'!T261-'Ratios Calculated fix'!T$428)/('Ratios Calculated fix'!T$429-'Ratios Calculated fix'!T$428)</f>
        <v>3.4572445589855637E-2</v>
      </c>
      <c r="U261" s="21">
        <f>('Ratios Calculated fix'!U261-'Ratios Calculated fix'!U$428)/('Ratios Calculated fix'!U$429-'Ratios Calculated fix'!U$428)</f>
        <v>0.64566584304184793</v>
      </c>
      <c r="V261" s="21">
        <f>('Ratios Calculated fix'!V261-'Ratios Calculated fix'!V$428)/('Ratios Calculated fix'!V$429-'Ratios Calculated fix'!V$428)</f>
        <v>0.51041295634652939</v>
      </c>
      <c r="W261" s="21">
        <f>('Ratios Calculated fix'!W261-'Ratios Calculated fix'!W$428)/('Ratios Calculated fix'!W$429-'Ratios Calculated fix'!W$428)</f>
        <v>0.62518304579674733</v>
      </c>
      <c r="X261" s="21">
        <f>('Ratios Calculated fix'!X261-'Ratios Calculated fix'!X$428)/('Ratios Calculated fix'!X$429-'Ratios Calculated fix'!X$428)</f>
        <v>0.27035693110790843</v>
      </c>
      <c r="Y261" s="21">
        <f>('Ratios Calculated fix'!Y261-'Ratios Calculated fix'!Y$428)/('Ratios Calculated fix'!Y$429-'Ratios Calculated fix'!Y$428)</f>
        <v>0.50500061402696927</v>
      </c>
      <c r="Z261" s="21">
        <f>('Ratios Calculated fix'!Z261-'Ratios Calculated fix'!Z$428)/('Ratios Calculated fix'!Z$429-'Ratios Calculated fix'!Z$428)</f>
        <v>0.72964306889209152</v>
      </c>
      <c r="AA261" s="21">
        <f>('Ratios Calculated fix'!AA261-'Ratios Calculated fix'!AA$428)/('Ratios Calculated fix'!AA$429-'Ratios Calculated fix'!AA$428)</f>
        <v>0.33166759175533356</v>
      </c>
      <c r="AB261" s="21">
        <f>('Ratios Calculated fix'!AB261-'Ratios Calculated fix'!AB$428)/('Ratios Calculated fix'!AB$429-'Ratios Calculated fix'!AB$428)</f>
        <v>0.92382004784941896</v>
      </c>
      <c r="AC261" s="21">
        <f>('Ratios Calculated fix'!AC261-'Ratios Calculated fix'!AC$428)/('Ratios Calculated fix'!AC$429-'Ratios Calculated fix'!AC$428)</f>
        <v>0.29476696321839874</v>
      </c>
      <c r="AD261" s="21">
        <f>('Ratios Calculated fix'!AD261-'Ratios Calculated fix'!AD$428)/('Ratios Calculated fix'!AD$429-'Ratios Calculated fix'!AD$428)</f>
        <v>0.41516067249104416</v>
      </c>
      <c r="AE261" s="21">
        <f>('Ratios Calculated fix'!AE261-'Ratios Calculated fix'!AE$428)/('Ratios Calculated fix'!AE$429-'Ratios Calculated fix'!AE$428)</f>
        <v>0.47202871850244865</v>
      </c>
      <c r="AF261" s="21">
        <f>('Ratios Calculated fix'!AF261-'Ratios Calculated fix'!AF$428)/('Ratios Calculated fix'!AF$429-'Ratios Calculated fix'!AF$428)</f>
        <v>0.39569936384332288</v>
      </c>
      <c r="AG261" s="21" t="e">
        <f>('Ratios Calculated fix'!AG261-'Ratios Calculated fix'!AG$428)/('Ratios Calculated fix'!AG$429-'Ratios Calculated fix'!AG$428)</f>
        <v>#DIV/0!</v>
      </c>
      <c r="AH261" s="21" t="e">
        <f>('Ratios Calculated fix'!AH261-'Ratios Calculated fix'!AH$428)/('Ratios Calculated fix'!AH$429-'Ratios Calculated fix'!AH$428)</f>
        <v>#DIV/0!</v>
      </c>
      <c r="AI261" s="21">
        <f>('Ratios Calculated fix'!AI261-'Ratios Calculated fix'!AI$428)/('Ratios Calculated fix'!AI$429-'Ratios Calculated fix'!AI$428)</f>
        <v>0.9864984276970642</v>
      </c>
      <c r="AJ261" s="21">
        <f>('Ratios Calculated fix'!AJ261-'Ratios Calculated fix'!AJ$428)/('Ratios Calculated fix'!AJ$429-'Ratios Calculated fix'!AJ$428)</f>
        <v>0.11470478668950405</v>
      </c>
      <c r="AK261" s="21" t="e">
        <f>('Ratios Calculated fix'!AK261-'Ratios Calculated fix'!AK$428)/('Ratios Calculated fix'!AK$429-'Ratios Calculated fix'!AK$428)</f>
        <v>#DIV/0!</v>
      </c>
      <c r="AL261" s="21" t="e">
        <f>('Ratios Calculated fix'!AL261-'Ratios Calculated fix'!AL$428)/('Ratios Calculated fix'!AL$429-'Ratios Calculated fix'!AL$428)</f>
        <v>#DIV/0!</v>
      </c>
      <c r="AM261" s="21">
        <f>('Ratios Calculated fix'!AM261-'Ratios Calculated fix'!AM$428)/('Ratios Calculated fix'!AM$429-'Ratios Calculated fix'!AM$428)</f>
        <v>0.30923430106832855</v>
      </c>
      <c r="AN261" s="21">
        <f>('Ratios Calculated fix'!AN261-'Ratios Calculated fix'!AN$428)/('Ratios Calculated fix'!AN$429-'Ratios Calculated fix'!AN$428)</f>
        <v>0.27426571025074248</v>
      </c>
      <c r="AO261" s="21">
        <f>('Ratios Calculated fix'!AO261-'Ratios Calculated fix'!AO$428)/('Ratios Calculated fix'!AO$429-'Ratios Calculated fix'!AO$428)</f>
        <v>0.17178338364896764</v>
      </c>
      <c r="AP261" s="21">
        <f>('Ratios Calculated fix'!AP261-'Ratios Calculated fix'!AP$428)/('Ratios Calculated fix'!AP$429-'Ratios Calculated fix'!AP$428)</f>
        <v>0.57689155041850482</v>
      </c>
      <c r="AQ261" s="21">
        <f>('Ratios Calculated fix'!AQ261-'Ratios Calculated fix'!AQ$428)/('Ratios Calculated fix'!AQ$429-'Ratios Calculated fix'!AQ$428)</f>
        <v>0.57476648917918172</v>
      </c>
      <c r="AR261" s="21">
        <f>('Ratios Calculated fix'!AR261-'Ratios Calculated fix'!AR$428)/('Ratios Calculated fix'!AR$429-'Ratios Calculated fix'!AR$428)</f>
        <v>0.27560573462540217</v>
      </c>
      <c r="AS261" s="21">
        <f>('Ratios Calculated fix'!AS261-'Ratios Calculated fix'!AS$428)/('Ratios Calculated fix'!AS$429-'Ratios Calculated fix'!AS$428)</f>
        <v>0.6070007139703667</v>
      </c>
      <c r="AT261" s="21">
        <f>('Ratios Calculated fix'!AT261-'Ratios Calculated fix'!AT$428)/('Ratios Calculated fix'!AT$429-'Ratios Calculated fix'!AT$428)</f>
        <v>0.3859241861402834</v>
      </c>
      <c r="AU261" s="21">
        <f>('Ratios Calculated fix'!AU261-'Ratios Calculated fix'!AU$428)/('Ratios Calculated fix'!AU$429-'Ratios Calculated fix'!AU$428)</f>
        <v>0.61037672400979348</v>
      </c>
      <c r="AV261" s="21" t="e">
        <f>('Ratios Calculated fix'!AV261-'Ratios Calculated fix'!AV$428)/('Ratios Calculated fix'!AV$429-'Ratios Calculated fix'!AV$428)</f>
        <v>#DIV/0!</v>
      </c>
      <c r="AW261" s="21" t="e">
        <f>('Ratios Calculated fix'!AW261-'Ratios Calculated fix'!AW$428)/('Ratios Calculated fix'!AW$429-'Ratios Calculated fix'!AW$428)</f>
        <v>#DIV/0!</v>
      </c>
      <c r="AX261" s="21" t="e">
        <f>('Ratios Calculated fix'!AX261-'Ratios Calculated fix'!AX$428)/('Ratios Calculated fix'!AX$429-'Ratios Calculated fix'!AX$428)</f>
        <v>#DIV/0!</v>
      </c>
      <c r="AY261" s="21">
        <f>('Ratios Calculated fix'!AY261-'Ratios Calculated fix'!AY$428)/('Ratios Calculated fix'!AY$429-'Ratios Calculated fix'!AY$428)</f>
        <v>0.23519720023350224</v>
      </c>
      <c r="AZ261" s="21">
        <f>('Ratios Calculated fix'!AZ261-'Ratios Calculated fix'!AZ$428)/('Ratios Calculated fix'!AZ$429-'Ratios Calculated fix'!AZ$428)</f>
        <v>0.75920570383905683</v>
      </c>
      <c r="BA261" s="21">
        <f>('Ratios Calculated fix'!BA261-'Ratios Calculated fix'!BA$428)/('Ratios Calculated fix'!BA$429-'Ratios Calculated fix'!BA$428)</f>
        <v>0.74292838796171945</v>
      </c>
      <c r="BB261" s="21" t="e">
        <f>('Ratios Calculated fix'!BB261-'Ratios Calculated fix'!BB$428)/('Ratios Calculated fix'!BB$429-'Ratios Calculated fix'!BB$428)</f>
        <v>#DIV/0!</v>
      </c>
      <c r="BC261" s="21">
        <f>('Ratios Calculated fix'!BC261-'Ratios Calculated fix'!BC$428)/('Ratios Calculated fix'!BC$429-'Ratios Calculated fix'!BC$428)</f>
        <v>0.25189260447774248</v>
      </c>
    </row>
    <row r="262" spans="1:55" x14ac:dyDescent="0.2">
      <c r="A262" s="3" t="s">
        <v>793</v>
      </c>
      <c r="B262" s="3" t="s">
        <v>794</v>
      </c>
      <c r="C262" s="3" t="s">
        <v>91</v>
      </c>
      <c r="D262" s="3">
        <v>251282</v>
      </c>
      <c r="E262" s="3" t="s">
        <v>16</v>
      </c>
      <c r="F262" s="3">
        <v>2019</v>
      </c>
      <c r="G262" s="3" t="s">
        <v>17</v>
      </c>
      <c r="H262" s="4">
        <v>43799</v>
      </c>
      <c r="I262" s="4">
        <v>43858</v>
      </c>
      <c r="J262" s="4">
        <v>43858</v>
      </c>
      <c r="K262" s="5">
        <v>133100000</v>
      </c>
      <c r="L262" s="5">
        <v>134500000</v>
      </c>
      <c r="M262" s="3" t="s">
        <v>795</v>
      </c>
      <c r="N262" s="20">
        <f>('Ratios Calculated fix'!N262-'Ratios Calculated fix'!N$428)/('Ratios Calculated fix'!N$429-'Ratios Calculated fix'!N$428)</f>
        <v>2.569060206861791E-2</v>
      </c>
      <c r="O262" s="21">
        <f>('Ratios Calculated fix'!O262-'Ratios Calculated fix'!O$428)/('Ratios Calculated fix'!O$429-'Ratios Calculated fix'!O$428)</f>
        <v>1.2762196057317826E-2</v>
      </c>
      <c r="P262" s="21">
        <f>('Ratios Calculated fix'!P262-'Ratios Calculated fix'!P$428)/('Ratios Calculated fix'!P$429-'Ratios Calculated fix'!P$428)</f>
        <v>8.6473144323015259E-3</v>
      </c>
      <c r="Q262" s="21">
        <f>('Ratios Calculated fix'!Q262-'Ratios Calculated fix'!Q$428)/('Ratios Calculated fix'!Q$429-'Ratios Calculated fix'!Q$428)</f>
        <v>0.26765173778398027</v>
      </c>
      <c r="R262" s="21">
        <f>('Ratios Calculated fix'!R262-'Ratios Calculated fix'!R$428)/('Ratios Calculated fix'!R$429-'Ratios Calculated fix'!R$428)</f>
        <v>0.12842180527660288</v>
      </c>
      <c r="S262" s="21">
        <f>('Ratios Calculated fix'!S262-'Ratios Calculated fix'!S$428)/('Ratios Calculated fix'!S$429-'Ratios Calculated fix'!S$428)</f>
        <v>8.1451464335706353E-2</v>
      </c>
      <c r="T262" s="21">
        <f>('Ratios Calculated fix'!T262-'Ratios Calculated fix'!T$428)/('Ratios Calculated fix'!T$429-'Ratios Calculated fix'!T$428)</f>
        <v>0.11469900556132182</v>
      </c>
      <c r="U262" s="21">
        <f>('Ratios Calculated fix'!U262-'Ratios Calculated fix'!U$428)/('Ratios Calculated fix'!U$429-'Ratios Calculated fix'!U$428)</f>
        <v>0.66646592137581306</v>
      </c>
      <c r="V262" s="21">
        <f>('Ratios Calculated fix'!V262-'Ratios Calculated fix'!V$428)/('Ratios Calculated fix'!V$429-'Ratios Calculated fix'!V$428)</f>
        <v>0.51788987968730515</v>
      </c>
      <c r="W262" s="21">
        <f>('Ratios Calculated fix'!W262-'Ratios Calculated fix'!W$428)/('Ratios Calculated fix'!W$429-'Ratios Calculated fix'!W$428)</f>
        <v>0.64628304349309762</v>
      </c>
      <c r="X262" s="21">
        <f>('Ratios Calculated fix'!X262-'Ratios Calculated fix'!X$428)/('Ratios Calculated fix'!X$429-'Ratios Calculated fix'!X$428)</f>
        <v>0.12265396607540212</v>
      </c>
      <c r="Y262" s="21">
        <f>('Ratios Calculated fix'!Y262-'Ratios Calculated fix'!Y$428)/('Ratios Calculated fix'!Y$429-'Ratios Calculated fix'!Y$428)</f>
        <v>0.51891614874686021</v>
      </c>
      <c r="Z262" s="21">
        <f>('Ratios Calculated fix'!Z262-'Ratios Calculated fix'!Z$428)/('Ratios Calculated fix'!Z$429-'Ratios Calculated fix'!Z$428)</f>
        <v>0.87734603392459798</v>
      </c>
      <c r="AA262" s="21">
        <f>('Ratios Calculated fix'!AA262-'Ratios Calculated fix'!AA$428)/('Ratios Calculated fix'!AA$429-'Ratios Calculated fix'!AA$428)</f>
        <v>0.70172391842100124</v>
      </c>
      <c r="AB262" s="21">
        <f>('Ratios Calculated fix'!AB262-'Ratios Calculated fix'!AB$428)/('Ratios Calculated fix'!AB$429-'Ratios Calculated fix'!AB$428)</f>
        <v>0.84255113788168057</v>
      </c>
      <c r="AC262" s="21">
        <f>('Ratios Calculated fix'!AC262-'Ratios Calculated fix'!AC$428)/('Ratios Calculated fix'!AC$429-'Ratios Calculated fix'!AC$428)</f>
        <v>0.39796642643061386</v>
      </c>
      <c r="AD262" s="21">
        <f>('Ratios Calculated fix'!AD262-'Ratios Calculated fix'!AD$428)/('Ratios Calculated fix'!AD$429-'Ratios Calculated fix'!AD$428)</f>
        <v>0.42733656000638282</v>
      </c>
      <c r="AE262" s="21">
        <f>('Ratios Calculated fix'!AE262-'Ratios Calculated fix'!AE$428)/('Ratios Calculated fix'!AE$429-'Ratios Calculated fix'!AE$428)</f>
        <v>0.48587243964783067</v>
      </c>
      <c r="AF262" s="21">
        <f>('Ratios Calculated fix'!AF262-'Ratios Calculated fix'!AF$428)/('Ratios Calculated fix'!AF$429-'Ratios Calculated fix'!AF$428)</f>
        <v>0.3946019657128701</v>
      </c>
      <c r="AG262" s="21" t="e">
        <f>('Ratios Calculated fix'!AG262-'Ratios Calculated fix'!AG$428)/('Ratios Calculated fix'!AG$429-'Ratios Calculated fix'!AG$428)</f>
        <v>#DIV/0!</v>
      </c>
      <c r="AH262" s="21" t="e">
        <f>('Ratios Calculated fix'!AH262-'Ratios Calculated fix'!AH$428)/('Ratios Calculated fix'!AH$429-'Ratios Calculated fix'!AH$428)</f>
        <v>#DIV/0!</v>
      </c>
      <c r="AI262" s="21">
        <f>('Ratios Calculated fix'!AI262-'Ratios Calculated fix'!AI$428)/('Ratios Calculated fix'!AI$429-'Ratios Calculated fix'!AI$428)</f>
        <v>0.99273580154427565</v>
      </c>
      <c r="AJ262" s="21">
        <f>('Ratios Calculated fix'!AJ262-'Ratios Calculated fix'!AJ$428)/('Ratios Calculated fix'!AJ$429-'Ratios Calculated fix'!AJ$428)</f>
        <v>0.11015004572239341</v>
      </c>
      <c r="AK262" s="21" t="e">
        <f>('Ratios Calculated fix'!AK262-'Ratios Calculated fix'!AK$428)/('Ratios Calculated fix'!AK$429-'Ratios Calculated fix'!AK$428)</f>
        <v>#DIV/0!</v>
      </c>
      <c r="AL262" s="21" t="e">
        <f>('Ratios Calculated fix'!AL262-'Ratios Calculated fix'!AL$428)/('Ratios Calculated fix'!AL$429-'Ratios Calculated fix'!AL$428)</f>
        <v>#DIV/0!</v>
      </c>
      <c r="AM262" s="21">
        <f>('Ratios Calculated fix'!AM262-'Ratios Calculated fix'!AM$428)/('Ratios Calculated fix'!AM$429-'Ratios Calculated fix'!AM$428)</f>
        <v>0.31093948718277936</v>
      </c>
      <c r="AN262" s="21">
        <f>('Ratios Calculated fix'!AN262-'Ratios Calculated fix'!AN$428)/('Ratios Calculated fix'!AN$429-'Ratios Calculated fix'!AN$428)</f>
        <v>0.27601400112983782</v>
      </c>
      <c r="AO262" s="21">
        <f>('Ratios Calculated fix'!AO262-'Ratios Calculated fix'!AO$428)/('Ratios Calculated fix'!AO$429-'Ratios Calculated fix'!AO$428)</f>
        <v>9.7327491892221493E-2</v>
      </c>
      <c r="AP262" s="21">
        <f>('Ratios Calculated fix'!AP262-'Ratios Calculated fix'!AP$428)/('Ratios Calculated fix'!AP$429-'Ratios Calculated fix'!AP$428)</f>
        <v>0.56007048827810324</v>
      </c>
      <c r="AQ262" s="21">
        <f>('Ratios Calculated fix'!AQ262-'Ratios Calculated fix'!AQ$428)/('Ratios Calculated fix'!AQ$429-'Ratios Calculated fix'!AQ$428)</f>
        <v>0.51672358977252186</v>
      </c>
      <c r="AR262" s="21">
        <f>('Ratios Calculated fix'!AR262-'Ratios Calculated fix'!AR$428)/('Ratios Calculated fix'!AR$429-'Ratios Calculated fix'!AR$428)</f>
        <v>0.31805947720484801</v>
      </c>
      <c r="AS262" s="21">
        <f>('Ratios Calculated fix'!AS262-'Ratios Calculated fix'!AS$428)/('Ratios Calculated fix'!AS$429-'Ratios Calculated fix'!AS$428)</f>
        <v>0.76938158135112023</v>
      </c>
      <c r="AT262" s="21">
        <f>('Ratios Calculated fix'!AT262-'Ratios Calculated fix'!AT$428)/('Ratios Calculated fix'!AT$429-'Ratios Calculated fix'!AT$428)</f>
        <v>0.34548303099426386</v>
      </c>
      <c r="AU262" s="21">
        <f>('Ratios Calculated fix'!AU262-'Ratios Calculated fix'!AU$428)/('Ratios Calculated fix'!AU$429-'Ratios Calculated fix'!AU$428)</f>
        <v>0.43456140631292994</v>
      </c>
      <c r="AV262" s="21" t="e">
        <f>('Ratios Calculated fix'!AV262-'Ratios Calculated fix'!AV$428)/('Ratios Calculated fix'!AV$429-'Ratios Calculated fix'!AV$428)</f>
        <v>#DIV/0!</v>
      </c>
      <c r="AW262" s="21" t="e">
        <f>('Ratios Calculated fix'!AW262-'Ratios Calculated fix'!AW$428)/('Ratios Calculated fix'!AW$429-'Ratios Calculated fix'!AW$428)</f>
        <v>#DIV/0!</v>
      </c>
      <c r="AX262" s="21" t="e">
        <f>('Ratios Calculated fix'!AX262-'Ratios Calculated fix'!AX$428)/('Ratios Calculated fix'!AX$429-'Ratios Calculated fix'!AX$428)</f>
        <v>#DIV/0!</v>
      </c>
      <c r="AY262" s="21">
        <f>('Ratios Calculated fix'!AY262-'Ratios Calculated fix'!AY$428)/('Ratios Calculated fix'!AY$429-'Ratios Calculated fix'!AY$428)</f>
        <v>0.31342300979297738</v>
      </c>
      <c r="AZ262" s="21">
        <f>('Ratios Calculated fix'!AZ262-'Ratios Calculated fix'!AZ$428)/('Ratios Calculated fix'!AZ$429-'Ratios Calculated fix'!AZ$428)</f>
        <v>0.80679205871751103</v>
      </c>
      <c r="BA262" s="21">
        <f>('Ratios Calculated fix'!BA262-'Ratios Calculated fix'!BA$428)/('Ratios Calculated fix'!BA$429-'Ratios Calculated fix'!BA$428)</f>
        <v>0.73543142757312019</v>
      </c>
      <c r="BB262" s="21" t="e">
        <f>('Ratios Calculated fix'!BB262-'Ratios Calculated fix'!BB$428)/('Ratios Calculated fix'!BB$429-'Ratios Calculated fix'!BB$428)</f>
        <v>#DIV/0!</v>
      </c>
      <c r="BC262" s="21">
        <f>('Ratios Calculated fix'!BC262-'Ratios Calculated fix'!BC$428)/('Ratios Calculated fix'!BC$429-'Ratios Calculated fix'!BC$428)</f>
        <v>0.21413663271987687</v>
      </c>
    </row>
    <row r="263" spans="1:55" x14ac:dyDescent="0.2">
      <c r="A263" s="3" t="s">
        <v>775</v>
      </c>
      <c r="B263" s="3" t="s">
        <v>776</v>
      </c>
      <c r="C263" s="3" t="s">
        <v>113</v>
      </c>
      <c r="D263" s="3">
        <v>118024</v>
      </c>
      <c r="E263" s="3" t="s">
        <v>16</v>
      </c>
      <c r="F263" s="3">
        <v>2019</v>
      </c>
      <c r="G263" s="3" t="s">
        <v>17</v>
      </c>
      <c r="H263" s="4">
        <v>43830</v>
      </c>
      <c r="I263" s="4">
        <v>43879</v>
      </c>
      <c r="J263" s="4">
        <v>43879</v>
      </c>
      <c r="K263" s="5">
        <v>37174000</v>
      </c>
      <c r="L263" s="5">
        <v>38087000</v>
      </c>
      <c r="M263" s="3" t="s">
        <v>777</v>
      </c>
      <c r="N263" s="20">
        <f>('Ratios Calculated fix'!N263-'Ratios Calculated fix'!N$428)/('Ratios Calculated fix'!N$429-'Ratios Calculated fix'!N$428)</f>
        <v>0.22751965742623245</v>
      </c>
      <c r="O263" s="21">
        <f>('Ratios Calculated fix'!O263-'Ratios Calculated fix'!O$428)/('Ratios Calculated fix'!O$429-'Ratios Calculated fix'!O$428)</f>
        <v>0.22751965742623245</v>
      </c>
      <c r="P263" s="21">
        <f>('Ratios Calculated fix'!P263-'Ratios Calculated fix'!P$428)/('Ratios Calculated fix'!P$429-'Ratios Calculated fix'!P$428)</f>
        <v>0.5513770805734628</v>
      </c>
      <c r="Q263" s="21">
        <f>('Ratios Calculated fix'!Q263-'Ratios Calculated fix'!Q$428)/('Ratios Calculated fix'!Q$429-'Ratios Calculated fix'!Q$428)</f>
        <v>0.25796570192528318</v>
      </c>
      <c r="R263" s="21">
        <f>('Ratios Calculated fix'!R263-'Ratios Calculated fix'!R$428)/('Ratios Calculated fix'!R$429-'Ratios Calculated fix'!R$428)</f>
        <v>0</v>
      </c>
      <c r="S263" s="21">
        <f>('Ratios Calculated fix'!S263-'Ratios Calculated fix'!S$428)/('Ratios Calculated fix'!S$429-'Ratios Calculated fix'!S$428)</f>
        <v>0</v>
      </c>
      <c r="T263" s="21">
        <f>('Ratios Calculated fix'!T263-'Ratios Calculated fix'!T$428)/('Ratios Calculated fix'!T$429-'Ratios Calculated fix'!T$428)</f>
        <v>0</v>
      </c>
      <c r="U263" s="21">
        <f>('Ratios Calculated fix'!U263-'Ratios Calculated fix'!U$428)/('Ratios Calculated fix'!U$429-'Ratios Calculated fix'!U$428)</f>
        <v>0.64049317262840244</v>
      </c>
      <c r="V263" s="21">
        <f>('Ratios Calculated fix'!V263-'Ratios Calculated fix'!V$428)/('Ratios Calculated fix'!V$429-'Ratios Calculated fix'!V$428)</f>
        <v>0.48825282224192584</v>
      </c>
      <c r="W263" s="21">
        <f>('Ratios Calculated fix'!W263-'Ratios Calculated fix'!W$428)/('Ratios Calculated fix'!W$429-'Ratios Calculated fix'!W$428)</f>
        <v>0.62210889664239277</v>
      </c>
      <c r="X263" s="21">
        <f>('Ratios Calculated fix'!X263-'Ratios Calculated fix'!X$428)/('Ratios Calculated fix'!X$429-'Ratios Calculated fix'!X$428)</f>
        <v>0.66637126071491226</v>
      </c>
      <c r="Y263" s="21">
        <f>('Ratios Calculated fix'!Y263-'Ratios Calculated fix'!Y$428)/('Ratios Calculated fix'!Y$429-'Ratios Calculated fix'!Y$428)</f>
        <v>0.52858117838064334</v>
      </c>
      <c r="Z263" s="21">
        <f>('Ratios Calculated fix'!Z263-'Ratios Calculated fix'!Z$428)/('Ratios Calculated fix'!Z$429-'Ratios Calculated fix'!Z$428)</f>
        <v>0.33362873928508768</v>
      </c>
      <c r="AA263" s="21">
        <f>('Ratios Calculated fix'!AA263-'Ratios Calculated fix'!AA$428)/('Ratios Calculated fix'!AA$429-'Ratios Calculated fix'!AA$428)</f>
        <v>0</v>
      </c>
      <c r="AB263" s="21">
        <f>('Ratios Calculated fix'!AB263-'Ratios Calculated fix'!AB$428)/('Ratios Calculated fix'!AB$429-'Ratios Calculated fix'!AB$428)</f>
        <v>0.99543812245002905</v>
      </c>
      <c r="AC263" s="21">
        <f>('Ratios Calculated fix'!AC263-'Ratios Calculated fix'!AC$428)/('Ratios Calculated fix'!AC$429-'Ratios Calculated fix'!AC$428)</f>
        <v>0.73357950079767409</v>
      </c>
      <c r="AD263" s="21">
        <f>('Ratios Calculated fix'!AD263-'Ratios Calculated fix'!AD$428)/('Ratios Calculated fix'!AD$429-'Ratios Calculated fix'!AD$428)</f>
        <v>0.73665860229961044</v>
      </c>
      <c r="AE263" s="21">
        <f>('Ratios Calculated fix'!AE263-'Ratios Calculated fix'!AE$428)/('Ratios Calculated fix'!AE$429-'Ratios Calculated fix'!AE$428)</f>
        <v>0.79469247326043602</v>
      </c>
      <c r="AF263" s="21">
        <f>('Ratios Calculated fix'!AF263-'Ratios Calculated fix'!AF$428)/('Ratios Calculated fix'!AF$429-'Ratios Calculated fix'!AF$428)</f>
        <v>0.47773010004228444</v>
      </c>
      <c r="AG263" s="21" t="e">
        <f>('Ratios Calculated fix'!AG263-'Ratios Calculated fix'!AG$428)/('Ratios Calculated fix'!AG$429-'Ratios Calculated fix'!AG$428)</f>
        <v>#DIV/0!</v>
      </c>
      <c r="AH263" s="21" t="e">
        <f>('Ratios Calculated fix'!AH263-'Ratios Calculated fix'!AH$428)/('Ratios Calculated fix'!AH$429-'Ratios Calculated fix'!AH$428)</f>
        <v>#DIV/0!</v>
      </c>
      <c r="AI263" s="21">
        <f>('Ratios Calculated fix'!AI263-'Ratios Calculated fix'!AI$428)/('Ratios Calculated fix'!AI$429-'Ratios Calculated fix'!AI$428)</f>
        <v>0.98556428916338379</v>
      </c>
      <c r="AJ263" s="21">
        <f>('Ratios Calculated fix'!AJ263-'Ratios Calculated fix'!AJ$428)/('Ratios Calculated fix'!AJ$429-'Ratios Calculated fix'!AJ$428)</f>
        <v>0.42188100878756063</v>
      </c>
      <c r="AK263" s="21" t="e">
        <f>('Ratios Calculated fix'!AK263-'Ratios Calculated fix'!AK$428)/('Ratios Calculated fix'!AK$429-'Ratios Calculated fix'!AK$428)</f>
        <v>#DIV/0!</v>
      </c>
      <c r="AL263" s="21" t="e">
        <f>('Ratios Calculated fix'!AL263-'Ratios Calculated fix'!AL$428)/('Ratios Calculated fix'!AL$429-'Ratios Calculated fix'!AL$428)</f>
        <v>#DIV/0!</v>
      </c>
      <c r="AM263" s="21">
        <f>('Ratios Calculated fix'!AM263-'Ratios Calculated fix'!AM$428)/('Ratios Calculated fix'!AM$429-'Ratios Calculated fix'!AM$428)</f>
        <v>0.31450496982644915</v>
      </c>
      <c r="AN263" s="21">
        <f>('Ratios Calculated fix'!AN263-'Ratios Calculated fix'!AN$428)/('Ratios Calculated fix'!AN$429-'Ratios Calculated fix'!AN$428)</f>
        <v>0.27244501564396045</v>
      </c>
      <c r="AO263" s="21">
        <f>('Ratios Calculated fix'!AO263-'Ratios Calculated fix'!AO$428)/('Ratios Calculated fix'!AO$429-'Ratios Calculated fix'!AO$428)</f>
        <v>0.14825495077146525</v>
      </c>
      <c r="AP263" s="21">
        <f>('Ratios Calculated fix'!AP263-'Ratios Calculated fix'!AP$428)/('Ratios Calculated fix'!AP$429-'Ratios Calculated fix'!AP$428)</f>
        <v>0.57237361732145808</v>
      </c>
      <c r="AQ263" s="21">
        <f>('Ratios Calculated fix'!AQ263-'Ratios Calculated fix'!AQ$428)/('Ratios Calculated fix'!AQ$429-'Ratios Calculated fix'!AQ$428)</f>
        <v>0.86938670786076433</v>
      </c>
      <c r="AR263" s="21">
        <f>('Ratios Calculated fix'!AR263-'Ratios Calculated fix'!AR$428)/('Ratios Calculated fix'!AR$429-'Ratios Calculated fix'!AR$428)</f>
        <v>0.56952572136600177</v>
      </c>
      <c r="AS263" s="21">
        <f>('Ratios Calculated fix'!AS263-'Ratios Calculated fix'!AS$428)/('Ratios Calculated fix'!AS$429-'Ratios Calculated fix'!AS$428)</f>
        <v>0.54565872767603207</v>
      </c>
      <c r="AT263" s="21">
        <f>('Ratios Calculated fix'!AT263-'Ratios Calculated fix'!AT$428)/('Ratios Calculated fix'!AT$429-'Ratios Calculated fix'!AT$428)</f>
        <v>0.76743009317851851</v>
      </c>
      <c r="AU263" s="21">
        <f>('Ratios Calculated fix'!AU263-'Ratios Calculated fix'!AU$428)/('Ratios Calculated fix'!AU$429-'Ratios Calculated fix'!AU$428)</f>
        <v>0.77308773867201863</v>
      </c>
      <c r="AV263" s="21" t="e">
        <f>('Ratios Calculated fix'!AV263-'Ratios Calculated fix'!AV$428)/('Ratios Calculated fix'!AV$429-'Ratios Calculated fix'!AV$428)</f>
        <v>#DIV/0!</v>
      </c>
      <c r="AW263" s="21" t="e">
        <f>('Ratios Calculated fix'!AW263-'Ratios Calculated fix'!AW$428)/('Ratios Calculated fix'!AW$429-'Ratios Calculated fix'!AW$428)</f>
        <v>#DIV/0!</v>
      </c>
      <c r="AX263" s="21" t="e">
        <f>('Ratios Calculated fix'!AX263-'Ratios Calculated fix'!AX$428)/('Ratios Calculated fix'!AX$429-'Ratios Calculated fix'!AX$428)</f>
        <v>#DIV/0!</v>
      </c>
      <c r="AY263" s="21">
        <f>('Ratios Calculated fix'!AY263-'Ratios Calculated fix'!AY$428)/('Ratios Calculated fix'!AY$429-'Ratios Calculated fix'!AY$428)</f>
        <v>0.19993393009915053</v>
      </c>
      <c r="AZ263" s="21">
        <f>('Ratios Calculated fix'!AZ263-'Ratios Calculated fix'!AZ$428)/('Ratios Calculated fix'!AZ$429-'Ratios Calculated fix'!AZ$428)</f>
        <v>0.71740644412329213</v>
      </c>
      <c r="BA263" s="21">
        <f>('Ratios Calculated fix'!BA263-'Ratios Calculated fix'!BA$428)/('Ratios Calculated fix'!BA$429-'Ratios Calculated fix'!BA$428)</f>
        <v>0.74372894444022097</v>
      </c>
      <c r="BB263" s="21" t="e">
        <f>('Ratios Calculated fix'!BB263-'Ratios Calculated fix'!BB$428)/('Ratios Calculated fix'!BB$429-'Ratios Calculated fix'!BB$428)</f>
        <v>#DIV/0!</v>
      </c>
      <c r="BC263" s="21">
        <f>('Ratios Calculated fix'!BC263-'Ratios Calculated fix'!BC$428)/('Ratios Calculated fix'!BC$429-'Ratios Calculated fix'!BC$428)</f>
        <v>0.42974160138377243</v>
      </c>
    </row>
    <row r="264" spans="1:55" x14ac:dyDescent="0.2">
      <c r="A264" s="3" t="s">
        <v>781</v>
      </c>
      <c r="B264" s="3" t="s">
        <v>782</v>
      </c>
      <c r="C264" s="3" t="s">
        <v>59</v>
      </c>
      <c r="D264" s="3">
        <v>378186</v>
      </c>
      <c r="E264" s="3" t="s">
        <v>16</v>
      </c>
      <c r="F264" s="3">
        <v>2019</v>
      </c>
      <c r="G264" s="3" t="s">
        <v>17</v>
      </c>
      <c r="H264" s="4">
        <v>43830</v>
      </c>
      <c r="I264" s="4">
        <v>43882</v>
      </c>
      <c r="J264" s="4">
        <v>43882</v>
      </c>
      <c r="K264" s="5">
        <v>62343000</v>
      </c>
      <c r="L264" s="5">
        <v>62624000</v>
      </c>
      <c r="M264" s="3" t="s">
        <v>783</v>
      </c>
      <c r="N264" s="20">
        <f>('Ratios Calculated fix'!N264-'Ratios Calculated fix'!N$428)/('Ratios Calculated fix'!N$429-'Ratios Calculated fix'!N$428)</f>
        <v>0.11961825392499693</v>
      </c>
      <c r="O264" s="21">
        <f>('Ratios Calculated fix'!O264-'Ratios Calculated fix'!O$428)/('Ratios Calculated fix'!O$429-'Ratios Calculated fix'!O$428)</f>
        <v>9.2163055103998415E-2</v>
      </c>
      <c r="P264" s="21">
        <f>('Ratios Calculated fix'!P264-'Ratios Calculated fix'!P$428)/('Ratios Calculated fix'!P$429-'Ratios Calculated fix'!P$428)</f>
        <v>0.18781065519066212</v>
      </c>
      <c r="Q264" s="21">
        <f>('Ratios Calculated fix'!Q264-'Ratios Calculated fix'!Q$428)/('Ratios Calculated fix'!Q$429-'Ratios Calculated fix'!Q$428)</f>
        <v>0.2605991463064502</v>
      </c>
      <c r="R264" s="21">
        <f>('Ratios Calculated fix'!R264-'Ratios Calculated fix'!R$428)/('Ratios Calculated fix'!R$429-'Ratios Calculated fix'!R$428)</f>
        <v>8.9314458348755218E-2</v>
      </c>
      <c r="S264" s="21">
        <f>('Ratios Calculated fix'!S264-'Ratios Calculated fix'!S$428)/('Ratios Calculated fix'!S$429-'Ratios Calculated fix'!S$428)</f>
        <v>4.8375989046927859E-2</v>
      </c>
      <c r="T264" s="21">
        <f>('Ratios Calculated fix'!T264-'Ratios Calculated fix'!T$428)/('Ratios Calculated fix'!T$429-'Ratios Calculated fix'!T$428)</f>
        <v>8.1299206996340925E-2</v>
      </c>
      <c r="U264" s="21">
        <f>('Ratios Calculated fix'!U264-'Ratios Calculated fix'!U$428)/('Ratios Calculated fix'!U$429-'Ratios Calculated fix'!U$428)</f>
        <v>0.64908037042449074</v>
      </c>
      <c r="V264" s="21">
        <f>('Ratios Calculated fix'!V264-'Ratios Calculated fix'!V$428)/('Ratios Calculated fix'!V$429-'Ratios Calculated fix'!V$428)</f>
        <v>0.49662072446289252</v>
      </c>
      <c r="W264" s="21">
        <f>('Ratios Calculated fix'!W264-'Ratios Calculated fix'!W$428)/('Ratios Calculated fix'!W$429-'Ratios Calculated fix'!W$428)</f>
        <v>0.63025459580987386</v>
      </c>
      <c r="X264" s="21">
        <f>('Ratios Calculated fix'!X264-'Ratios Calculated fix'!X$428)/('Ratios Calculated fix'!X$429-'Ratios Calculated fix'!X$428)</f>
        <v>0.23433439724424809</v>
      </c>
      <c r="Y264" s="21">
        <f>('Ratios Calculated fix'!Y264-'Ratios Calculated fix'!Y$428)/('Ratios Calculated fix'!Y$429-'Ratios Calculated fix'!Y$428)</f>
        <v>0.49918232246026811</v>
      </c>
      <c r="Z264" s="21">
        <f>('Ratios Calculated fix'!Z264-'Ratios Calculated fix'!Z$428)/('Ratios Calculated fix'!Z$429-'Ratios Calculated fix'!Z$428)</f>
        <v>0.7656656027557518</v>
      </c>
      <c r="AA264" s="21">
        <f>('Ratios Calculated fix'!AA264-'Ratios Calculated fix'!AA$428)/('Ratios Calculated fix'!AA$429-'Ratios Calculated fix'!AA$428)</f>
        <v>0.38992519596460562</v>
      </c>
      <c r="AB264" s="21">
        <f>('Ratios Calculated fix'!AB264-'Ratios Calculated fix'!AB$428)/('Ratios Calculated fix'!AB$429-'Ratios Calculated fix'!AB$428)</f>
        <v>0.90800056063725776</v>
      </c>
      <c r="AC264" s="21">
        <f>('Ratios Calculated fix'!AC264-'Ratios Calculated fix'!AC$428)/('Ratios Calculated fix'!AC$429-'Ratios Calculated fix'!AC$428)</f>
        <v>0.22199859150747869</v>
      </c>
      <c r="AD264" s="21">
        <f>('Ratios Calculated fix'!AD264-'Ratios Calculated fix'!AD$428)/('Ratios Calculated fix'!AD$429-'Ratios Calculated fix'!AD$428)</f>
        <v>0.44155189401101747</v>
      </c>
      <c r="AE264" s="21">
        <f>('Ratios Calculated fix'!AE264-'Ratios Calculated fix'!AE$428)/('Ratios Calculated fix'!AE$429-'Ratios Calculated fix'!AE$428)</f>
        <v>0.50203496740613307</v>
      </c>
      <c r="AF264" s="21">
        <f>('Ratios Calculated fix'!AF264-'Ratios Calculated fix'!AF$428)/('Ratios Calculated fix'!AF$429-'Ratios Calculated fix'!AF$428)</f>
        <v>0.41923062753844936</v>
      </c>
      <c r="AG264" s="21" t="e">
        <f>('Ratios Calculated fix'!AG264-'Ratios Calculated fix'!AG$428)/('Ratios Calculated fix'!AG$429-'Ratios Calculated fix'!AG$428)</f>
        <v>#DIV/0!</v>
      </c>
      <c r="AH264" s="21" t="e">
        <f>('Ratios Calculated fix'!AH264-'Ratios Calculated fix'!AH$428)/('Ratios Calculated fix'!AH$429-'Ratios Calculated fix'!AH$428)</f>
        <v>#DIV/0!</v>
      </c>
      <c r="AI264" s="21">
        <f>('Ratios Calculated fix'!AI264-'Ratios Calculated fix'!AI$428)/('Ratios Calculated fix'!AI$429-'Ratios Calculated fix'!AI$428)</f>
        <v>0.98881852610263676</v>
      </c>
      <c r="AJ264" s="21">
        <f>('Ratios Calculated fix'!AJ264-'Ratios Calculated fix'!AJ$428)/('Ratios Calculated fix'!AJ$429-'Ratios Calculated fix'!AJ$428)</f>
        <v>0.18831799089909101</v>
      </c>
      <c r="AK264" s="21" t="e">
        <f>('Ratios Calculated fix'!AK264-'Ratios Calculated fix'!AK$428)/('Ratios Calculated fix'!AK$429-'Ratios Calculated fix'!AK$428)</f>
        <v>#DIV/0!</v>
      </c>
      <c r="AL264" s="21" t="e">
        <f>('Ratios Calculated fix'!AL264-'Ratios Calculated fix'!AL$428)/('Ratios Calculated fix'!AL$429-'Ratios Calculated fix'!AL$428)</f>
        <v>#DIV/0!</v>
      </c>
      <c r="AM264" s="21">
        <f>('Ratios Calculated fix'!AM264-'Ratios Calculated fix'!AM$428)/('Ratios Calculated fix'!AM$429-'Ratios Calculated fix'!AM$428)</f>
        <v>0.30977353950525532</v>
      </c>
      <c r="AN264" s="21">
        <f>('Ratios Calculated fix'!AN264-'Ratios Calculated fix'!AN$428)/('Ratios Calculated fix'!AN$429-'Ratios Calculated fix'!AN$428)</f>
        <v>0.27268580202226228</v>
      </c>
      <c r="AO264" s="21">
        <f>('Ratios Calculated fix'!AO264-'Ratios Calculated fix'!AO$428)/('Ratios Calculated fix'!AO$429-'Ratios Calculated fix'!AO$428)</f>
        <v>9.1622518726071689E-2</v>
      </c>
      <c r="AP264" s="21">
        <f>('Ratios Calculated fix'!AP264-'Ratios Calculated fix'!AP$428)/('Ratios Calculated fix'!AP$429-'Ratios Calculated fix'!AP$428)</f>
        <v>0.57322628007798526</v>
      </c>
      <c r="AQ264" s="21">
        <f>('Ratios Calculated fix'!AQ264-'Ratios Calculated fix'!AQ$428)/('Ratios Calculated fix'!AQ$429-'Ratios Calculated fix'!AQ$428)</f>
        <v>0.57306310661480397</v>
      </c>
      <c r="AR264" s="21">
        <f>('Ratios Calculated fix'!AR264-'Ratios Calculated fix'!AR$428)/('Ratios Calculated fix'!AR$429-'Ratios Calculated fix'!AR$428)</f>
        <v>0.31532857936755027</v>
      </c>
      <c r="AS264" s="21">
        <f>('Ratios Calculated fix'!AS264-'Ratios Calculated fix'!AS$428)/('Ratios Calculated fix'!AS$429-'Ratios Calculated fix'!AS$428)</f>
        <v>0.66638288897182207</v>
      </c>
      <c r="AT264" s="21">
        <f>('Ratios Calculated fix'!AT264-'Ratios Calculated fix'!AT$428)/('Ratios Calculated fix'!AT$429-'Ratios Calculated fix'!AT$428)</f>
        <v>0.33477811055333634</v>
      </c>
      <c r="AU264" s="21">
        <f>('Ratios Calculated fix'!AU264-'Ratios Calculated fix'!AU$428)/('Ratios Calculated fix'!AU$429-'Ratios Calculated fix'!AU$428)</f>
        <v>0.64862207201943367</v>
      </c>
      <c r="AV264" s="21" t="e">
        <f>('Ratios Calculated fix'!AV264-'Ratios Calculated fix'!AV$428)/('Ratios Calculated fix'!AV$429-'Ratios Calculated fix'!AV$428)</f>
        <v>#DIV/0!</v>
      </c>
      <c r="AW264" s="21" t="e">
        <f>('Ratios Calculated fix'!AW264-'Ratios Calculated fix'!AW$428)/('Ratios Calculated fix'!AW$429-'Ratios Calculated fix'!AW$428)</f>
        <v>#DIV/0!</v>
      </c>
      <c r="AX264" s="21" t="e">
        <f>('Ratios Calculated fix'!AX264-'Ratios Calculated fix'!AX$428)/('Ratios Calculated fix'!AX$429-'Ratios Calculated fix'!AX$428)</f>
        <v>#DIV/0!</v>
      </c>
      <c r="AY264" s="21">
        <f>('Ratios Calculated fix'!AY264-'Ratios Calculated fix'!AY$428)/('Ratios Calculated fix'!AY$429-'Ratios Calculated fix'!AY$428)</f>
        <v>0.27461872572241547</v>
      </c>
      <c r="AZ264" s="21">
        <f>('Ratios Calculated fix'!AZ264-'Ratios Calculated fix'!AZ$428)/('Ratios Calculated fix'!AZ$429-'Ratios Calculated fix'!AZ$428)</f>
        <v>0.76226086407739058</v>
      </c>
      <c r="BA264" s="21">
        <f>('Ratios Calculated fix'!BA264-'Ratios Calculated fix'!BA$428)/('Ratios Calculated fix'!BA$429-'Ratios Calculated fix'!BA$428)</f>
        <v>0.74334671657084506</v>
      </c>
      <c r="BB264" s="21" t="e">
        <f>('Ratios Calculated fix'!BB264-'Ratios Calculated fix'!BB$428)/('Ratios Calculated fix'!BB$429-'Ratios Calculated fix'!BB$428)</f>
        <v>#DIV/0!</v>
      </c>
      <c r="BC264" s="21">
        <f>('Ratios Calculated fix'!BC264-'Ratios Calculated fix'!BC$428)/('Ratios Calculated fix'!BC$429-'Ratios Calculated fix'!BC$428)</f>
        <v>0.20962584571654094</v>
      </c>
    </row>
    <row r="265" spans="1:55" x14ac:dyDescent="0.2">
      <c r="A265" s="3" t="s">
        <v>13</v>
      </c>
      <c r="B265" s="3" t="s">
        <v>14</v>
      </c>
      <c r="C265" s="3" t="s">
        <v>15</v>
      </c>
      <c r="D265" s="3">
        <v>22219</v>
      </c>
      <c r="E265" s="3" t="s">
        <v>16</v>
      </c>
      <c r="F265" s="3">
        <v>2019</v>
      </c>
      <c r="G265" s="3" t="s">
        <v>17</v>
      </c>
      <c r="H265" s="4">
        <v>43830</v>
      </c>
      <c r="I265" s="4">
        <v>43867</v>
      </c>
      <c r="J265" s="4">
        <v>43867</v>
      </c>
      <c r="K265" s="5">
        <v>576300000</v>
      </c>
      <c r="L265" s="5">
        <v>582800000</v>
      </c>
      <c r="M265" s="3" t="s">
        <v>18</v>
      </c>
      <c r="N265" s="20">
        <f>('Ratios Calculated fix'!N265-'Ratios Calculated fix'!N$428)/('Ratios Calculated fix'!N$429-'Ratios Calculated fix'!N$428)</f>
        <v>5.8279764568191811E-2</v>
      </c>
      <c r="O265" s="21">
        <f>('Ratios Calculated fix'!O265-'Ratios Calculated fix'!O$428)/('Ratios Calculated fix'!O$429-'Ratios Calculated fix'!O$428)</f>
        <v>4.1625732182565163E-2</v>
      </c>
      <c r="P265" s="21">
        <f>('Ratios Calculated fix'!P265-'Ratios Calculated fix'!P$428)/('Ratios Calculated fix'!P$429-'Ratios Calculated fix'!P$428)</f>
        <v>4.8420051248897734E-2</v>
      </c>
      <c r="Q265" s="21">
        <f>('Ratios Calculated fix'!Q265-'Ratios Calculated fix'!Q$428)/('Ratios Calculated fix'!Q$429-'Ratios Calculated fix'!Q$428)</f>
        <v>0.26508530071626474</v>
      </c>
      <c r="R265" s="21">
        <f>('Ratios Calculated fix'!R265-'Ratios Calculated fix'!R$428)/('Ratios Calculated fix'!R$429-'Ratios Calculated fix'!R$428)</f>
        <v>9.7424745260251189E-2</v>
      </c>
      <c r="S265" s="21">
        <f>('Ratios Calculated fix'!S265-'Ratios Calculated fix'!S$428)/('Ratios Calculated fix'!S$429-'Ratios Calculated fix'!S$428)</f>
        <v>7.0755753263515603E-2</v>
      </c>
      <c r="T265" s="21">
        <f>('Ratios Calculated fix'!T265-'Ratios Calculated fix'!T$428)/('Ratios Calculated fix'!T$429-'Ratios Calculated fix'!T$428)</f>
        <v>8.5357583490093966E-2</v>
      </c>
      <c r="U265" s="21">
        <f>('Ratios Calculated fix'!U265-'Ratios Calculated fix'!U$428)/('Ratios Calculated fix'!U$429-'Ratios Calculated fix'!U$428)</f>
        <v>0.65643535516166995</v>
      </c>
      <c r="V265" s="21">
        <f>('Ratios Calculated fix'!V265-'Ratios Calculated fix'!V$428)/('Ratios Calculated fix'!V$429-'Ratios Calculated fix'!V$428)</f>
        <v>0.50908320734737922</v>
      </c>
      <c r="W265" s="21">
        <f>('Ratios Calculated fix'!W265-'Ratios Calculated fix'!W$428)/('Ratios Calculated fix'!W$429-'Ratios Calculated fix'!W$428)</f>
        <v>0.6366645924116725</v>
      </c>
      <c r="X265" s="21">
        <f>('Ratios Calculated fix'!X265-'Ratios Calculated fix'!X$428)/('Ratios Calculated fix'!X$429-'Ratios Calculated fix'!X$428)</f>
        <v>0.30224309189420584</v>
      </c>
      <c r="Y265" s="21">
        <f>('Ratios Calculated fix'!Y265-'Ratios Calculated fix'!Y$428)/('Ratios Calculated fix'!Y$429-'Ratios Calculated fix'!Y$428)</f>
        <v>0.46823242093739115</v>
      </c>
      <c r="Z265" s="21">
        <f>('Ratios Calculated fix'!Z265-'Ratios Calculated fix'!Z$428)/('Ratios Calculated fix'!Z$429-'Ratios Calculated fix'!Z$428)</f>
        <v>0.69775690810579405</v>
      </c>
      <c r="AA265" s="21">
        <f>('Ratios Calculated fix'!AA265-'Ratios Calculated fix'!AA$428)/('Ratios Calculated fix'!AA$429-'Ratios Calculated fix'!AA$428)</f>
        <v>0.44920221509619396</v>
      </c>
      <c r="AB265" s="21">
        <f>('Ratios Calculated fix'!AB265-'Ratios Calculated fix'!AB$428)/('Ratios Calculated fix'!AB$429-'Ratios Calculated fix'!AB$428)</f>
        <v>0.85654504255218156</v>
      </c>
      <c r="AC265" s="21">
        <f>('Ratios Calculated fix'!AC265-'Ratios Calculated fix'!AC$428)/('Ratios Calculated fix'!AC$429-'Ratios Calculated fix'!AC$428)</f>
        <v>0.47908795832184581</v>
      </c>
      <c r="AD265" s="21">
        <f>('Ratios Calculated fix'!AD265-'Ratios Calculated fix'!AD$428)/('Ratios Calculated fix'!AD$429-'Ratios Calculated fix'!AD$428)</f>
        <v>0.48190767783078209</v>
      </c>
      <c r="AE265" s="21">
        <f>('Ratios Calculated fix'!AE265-'Ratios Calculated fix'!AE$428)/('Ratios Calculated fix'!AE$429-'Ratios Calculated fix'!AE$428)</f>
        <v>0.54791862205556585</v>
      </c>
      <c r="AF265" s="21">
        <f>('Ratios Calculated fix'!AF265-'Ratios Calculated fix'!AF$428)/('Ratios Calculated fix'!AF$429-'Ratios Calculated fix'!AF$428)</f>
        <v>0.41120826847049458</v>
      </c>
      <c r="AG265" s="21" t="e">
        <f>('Ratios Calculated fix'!AG265-'Ratios Calculated fix'!AG$428)/('Ratios Calculated fix'!AG$429-'Ratios Calculated fix'!AG$428)</f>
        <v>#DIV/0!</v>
      </c>
      <c r="AH265" s="21" t="e">
        <f>('Ratios Calculated fix'!AH265-'Ratios Calculated fix'!AH$428)/('Ratios Calculated fix'!AH$429-'Ratios Calculated fix'!AH$428)</f>
        <v>#DIV/0!</v>
      </c>
      <c r="AI265" s="21">
        <f>('Ratios Calculated fix'!AI265-'Ratios Calculated fix'!AI$428)/('Ratios Calculated fix'!AI$429-'Ratios Calculated fix'!AI$428)</f>
        <v>0.98593101633210634</v>
      </c>
      <c r="AJ265" s="21">
        <f>('Ratios Calculated fix'!AJ265-'Ratios Calculated fix'!AJ$428)/('Ratios Calculated fix'!AJ$429-'Ratios Calculated fix'!AJ$428)</f>
        <v>0.16823626428864591</v>
      </c>
      <c r="AK265" s="21" t="e">
        <f>('Ratios Calculated fix'!AK265-'Ratios Calculated fix'!AK$428)/('Ratios Calculated fix'!AK$429-'Ratios Calculated fix'!AK$428)</f>
        <v>#DIV/0!</v>
      </c>
      <c r="AL265" s="21" t="e">
        <f>('Ratios Calculated fix'!AL265-'Ratios Calculated fix'!AL$428)/('Ratios Calculated fix'!AL$429-'Ratios Calculated fix'!AL$428)</f>
        <v>#DIV/0!</v>
      </c>
      <c r="AM265" s="21">
        <f>('Ratios Calculated fix'!AM265-'Ratios Calculated fix'!AM$428)/('Ratios Calculated fix'!AM$429-'Ratios Calculated fix'!AM$428)</f>
        <v>0.3190609395607904</v>
      </c>
      <c r="AN265" s="21">
        <f>('Ratios Calculated fix'!AN265-'Ratios Calculated fix'!AN$428)/('Ratios Calculated fix'!AN$429-'Ratios Calculated fix'!AN$428)</f>
        <v>0.27873079750744728</v>
      </c>
      <c r="AO265" s="21">
        <f>('Ratios Calculated fix'!AO265-'Ratios Calculated fix'!AO$428)/('Ratios Calculated fix'!AO$429-'Ratios Calculated fix'!AO$428)</f>
        <v>0.18312277949514799</v>
      </c>
      <c r="AP265" s="21">
        <f>('Ratios Calculated fix'!AP265-'Ratios Calculated fix'!AP$428)/('Ratios Calculated fix'!AP$429-'Ratios Calculated fix'!AP$428)</f>
        <v>0.57539996750663991</v>
      </c>
      <c r="AQ265" s="21">
        <f>('Ratios Calculated fix'!AQ265-'Ratios Calculated fix'!AQ$428)/('Ratios Calculated fix'!AQ$429-'Ratios Calculated fix'!AQ$428)</f>
        <v>0.65507320272532354</v>
      </c>
      <c r="AR265" s="21">
        <f>('Ratios Calculated fix'!AR265-'Ratios Calculated fix'!AR$428)/('Ratios Calculated fix'!AR$429-'Ratios Calculated fix'!AR$428)</f>
        <v>0.34622083079077176</v>
      </c>
      <c r="AS265" s="21">
        <f>('Ratios Calculated fix'!AS265-'Ratios Calculated fix'!AS$428)/('Ratios Calculated fix'!AS$429-'Ratios Calculated fix'!AS$428)</f>
        <v>0.58964371353323275</v>
      </c>
      <c r="AT265" s="21">
        <f>('Ratios Calculated fix'!AT265-'Ratios Calculated fix'!AT$428)/('Ratios Calculated fix'!AT$429-'Ratios Calculated fix'!AT$428)</f>
        <v>0.5173178728591431</v>
      </c>
      <c r="AU265" s="21">
        <f>('Ratios Calculated fix'!AU265-'Ratios Calculated fix'!AU$428)/('Ratios Calculated fix'!AU$429-'Ratios Calculated fix'!AU$428)</f>
        <v>0.65043381244969245</v>
      </c>
      <c r="AV265" s="21" t="e">
        <f>('Ratios Calculated fix'!AV265-'Ratios Calculated fix'!AV$428)/('Ratios Calculated fix'!AV$429-'Ratios Calculated fix'!AV$428)</f>
        <v>#DIV/0!</v>
      </c>
      <c r="AW265" s="21" t="e">
        <f>('Ratios Calculated fix'!AW265-'Ratios Calculated fix'!AW$428)/('Ratios Calculated fix'!AW$429-'Ratios Calculated fix'!AW$428)</f>
        <v>#DIV/0!</v>
      </c>
      <c r="AX265" s="21" t="e">
        <f>('Ratios Calculated fix'!AX265-'Ratios Calculated fix'!AX$428)/('Ratios Calculated fix'!AX$429-'Ratios Calculated fix'!AX$428)</f>
        <v>#DIV/0!</v>
      </c>
      <c r="AY265" s="21">
        <f>('Ratios Calculated fix'!AY265-'Ratios Calculated fix'!AY$428)/('Ratios Calculated fix'!AY$429-'Ratios Calculated fix'!AY$428)</f>
        <v>0.23325274743805646</v>
      </c>
      <c r="AZ265" s="21">
        <f>('Ratios Calculated fix'!AZ265-'Ratios Calculated fix'!AZ$428)/('Ratios Calculated fix'!AZ$429-'Ratios Calculated fix'!AZ$428)</f>
        <v>0.75240985413260153</v>
      </c>
      <c r="BA265" s="21">
        <f>('Ratios Calculated fix'!BA265-'Ratios Calculated fix'!BA$428)/('Ratios Calculated fix'!BA$429-'Ratios Calculated fix'!BA$428)</f>
        <v>0.74360884310014941</v>
      </c>
      <c r="BB265" s="21" t="e">
        <f>('Ratios Calculated fix'!BB265-'Ratios Calculated fix'!BB$428)/('Ratios Calculated fix'!BB$429-'Ratios Calculated fix'!BB$428)</f>
        <v>#DIV/0!</v>
      </c>
      <c r="BC265" s="21">
        <f>('Ratios Calculated fix'!BC265-'Ratios Calculated fix'!BC$428)/('Ratios Calculated fix'!BC$429-'Ratios Calculated fix'!BC$428)</f>
        <v>0.32008882493325258</v>
      </c>
    </row>
    <row r="266" spans="1:55" x14ac:dyDescent="0.2">
      <c r="A266" s="3" t="s">
        <v>835</v>
      </c>
      <c r="B266" s="3" t="s">
        <v>836</v>
      </c>
      <c r="C266" s="3" t="s">
        <v>91</v>
      </c>
      <c r="D266" s="3">
        <v>333441</v>
      </c>
      <c r="E266" s="3" t="s">
        <v>16</v>
      </c>
      <c r="F266" s="3">
        <v>2019</v>
      </c>
      <c r="G266" s="3" t="s">
        <v>17</v>
      </c>
      <c r="H266" s="4">
        <v>43830</v>
      </c>
      <c r="I266" s="4">
        <v>43889</v>
      </c>
      <c r="J266" s="4">
        <v>43889</v>
      </c>
      <c r="K266" s="5">
        <v>537371000</v>
      </c>
      <c r="L266" s="5">
        <v>541519000</v>
      </c>
      <c r="M266" s="3" t="s">
        <v>837</v>
      </c>
      <c r="N266" s="20">
        <f>('Ratios Calculated fix'!N266-'Ratios Calculated fix'!N$428)/('Ratios Calculated fix'!N$429-'Ratios Calculated fix'!N$428)</f>
        <v>0.11749905380369585</v>
      </c>
      <c r="O266" s="21">
        <f>('Ratios Calculated fix'!O266-'Ratios Calculated fix'!O$428)/('Ratios Calculated fix'!O$429-'Ratios Calculated fix'!O$428)</f>
        <v>0.10301509128009989</v>
      </c>
      <c r="P266" s="21">
        <f>('Ratios Calculated fix'!P266-'Ratios Calculated fix'!P$428)/('Ratios Calculated fix'!P$429-'Ratios Calculated fix'!P$428)</f>
        <v>0.19329505628600221</v>
      </c>
      <c r="Q266" s="21">
        <f>('Ratios Calculated fix'!Q266-'Ratios Calculated fix'!Q$428)/('Ratios Calculated fix'!Q$429-'Ratios Calculated fix'!Q$428)</f>
        <v>0.25830134489599721</v>
      </c>
      <c r="R266" s="21">
        <f>('Ratios Calculated fix'!R266-'Ratios Calculated fix'!R$428)/('Ratios Calculated fix'!R$429-'Ratios Calculated fix'!R$428)</f>
        <v>0</v>
      </c>
      <c r="S266" s="21">
        <f>('Ratios Calculated fix'!S266-'Ratios Calculated fix'!S$428)/('Ratios Calculated fix'!S$429-'Ratios Calculated fix'!S$428)</f>
        <v>0</v>
      </c>
      <c r="T266" s="21">
        <f>('Ratios Calculated fix'!T266-'Ratios Calculated fix'!T$428)/('Ratios Calculated fix'!T$429-'Ratios Calculated fix'!T$428)</f>
        <v>0</v>
      </c>
      <c r="U266" s="21">
        <f>('Ratios Calculated fix'!U266-'Ratios Calculated fix'!U$428)/('Ratios Calculated fix'!U$429-'Ratios Calculated fix'!U$428)</f>
        <v>0.64049317262840244</v>
      </c>
      <c r="V266" s="21">
        <f>('Ratios Calculated fix'!V266-'Ratios Calculated fix'!V$428)/('Ratios Calculated fix'!V$429-'Ratios Calculated fix'!V$428)</f>
        <v>0.48825282224192584</v>
      </c>
      <c r="W266" s="21">
        <f>('Ratios Calculated fix'!W266-'Ratios Calculated fix'!W$428)/('Ratios Calculated fix'!W$429-'Ratios Calculated fix'!W$428)</f>
        <v>0.62210889664239277</v>
      </c>
      <c r="X266" s="21">
        <f>('Ratios Calculated fix'!X266-'Ratios Calculated fix'!X$428)/('Ratios Calculated fix'!X$429-'Ratios Calculated fix'!X$428)</f>
        <v>0.35089437270382634</v>
      </c>
      <c r="Y266" s="21">
        <f>('Ratios Calculated fix'!Y266-'Ratios Calculated fix'!Y$428)/('Ratios Calculated fix'!Y$429-'Ratios Calculated fix'!Y$428)</f>
        <v>0.59971105368800115</v>
      </c>
      <c r="Z266" s="21">
        <f>('Ratios Calculated fix'!Z266-'Ratios Calculated fix'!Z$428)/('Ratios Calculated fix'!Z$429-'Ratios Calculated fix'!Z$428)</f>
        <v>0.64910562729617372</v>
      </c>
      <c r="AA266" s="21">
        <f>('Ratios Calculated fix'!AA266-'Ratios Calculated fix'!AA$428)/('Ratios Calculated fix'!AA$429-'Ratios Calculated fix'!AA$428)</f>
        <v>0.4511394163865744</v>
      </c>
      <c r="AB266" s="21">
        <f>('Ratios Calculated fix'!AB266-'Ratios Calculated fix'!AB$428)/('Ratios Calculated fix'!AB$429-'Ratios Calculated fix'!AB$428)</f>
        <v>0.97803766721745089</v>
      </c>
      <c r="AC266" s="21">
        <f>('Ratios Calculated fix'!AC266-'Ratios Calculated fix'!AC$428)/('Ratios Calculated fix'!AC$429-'Ratios Calculated fix'!AC$428)</f>
        <v>0.62332786445684574</v>
      </c>
      <c r="AD266" s="21">
        <f>('Ratios Calculated fix'!AD266-'Ratios Calculated fix'!AD$428)/('Ratios Calculated fix'!AD$429-'Ratios Calculated fix'!AD$428)</f>
        <v>0.58090635809586033</v>
      </c>
      <c r="AE266" s="21">
        <f>('Ratios Calculated fix'!AE266-'Ratios Calculated fix'!AE$428)/('Ratios Calculated fix'!AE$429-'Ratios Calculated fix'!AE$428)</f>
        <v>0.66047798346754205</v>
      </c>
      <c r="AF266" s="21">
        <f>('Ratios Calculated fix'!AF266-'Ratios Calculated fix'!AF$428)/('Ratios Calculated fix'!AF$429-'Ratios Calculated fix'!AF$428)</f>
        <v>0.43857231714354716</v>
      </c>
      <c r="AG266" s="21" t="e">
        <f>('Ratios Calculated fix'!AG266-'Ratios Calculated fix'!AG$428)/('Ratios Calculated fix'!AG$429-'Ratios Calculated fix'!AG$428)</f>
        <v>#DIV/0!</v>
      </c>
      <c r="AH266" s="21" t="e">
        <f>('Ratios Calculated fix'!AH266-'Ratios Calculated fix'!AH$428)/('Ratios Calculated fix'!AH$429-'Ratios Calculated fix'!AH$428)</f>
        <v>#DIV/0!</v>
      </c>
      <c r="AI266" s="21">
        <f>('Ratios Calculated fix'!AI266-'Ratios Calculated fix'!AI$428)/('Ratios Calculated fix'!AI$429-'Ratios Calculated fix'!AI$428)</f>
        <v>0.98608040899245142</v>
      </c>
      <c r="AJ266" s="21">
        <f>('Ratios Calculated fix'!AJ266-'Ratios Calculated fix'!AJ$428)/('Ratios Calculated fix'!AJ$429-'Ratios Calculated fix'!AJ$428)</f>
        <v>0.30875940553750203</v>
      </c>
      <c r="AK266" s="21" t="e">
        <f>('Ratios Calculated fix'!AK266-'Ratios Calculated fix'!AK$428)/('Ratios Calculated fix'!AK$429-'Ratios Calculated fix'!AK$428)</f>
        <v>#DIV/0!</v>
      </c>
      <c r="AL266" s="21" t="e">
        <f>('Ratios Calculated fix'!AL266-'Ratios Calculated fix'!AL$428)/('Ratios Calculated fix'!AL$429-'Ratios Calculated fix'!AL$428)</f>
        <v>#DIV/0!</v>
      </c>
      <c r="AM266" s="21">
        <f>('Ratios Calculated fix'!AM266-'Ratios Calculated fix'!AM$428)/('Ratios Calculated fix'!AM$429-'Ratios Calculated fix'!AM$428)</f>
        <v>0.31181332048175553</v>
      </c>
      <c r="AN266" s="21">
        <f>('Ratios Calculated fix'!AN266-'Ratios Calculated fix'!AN$428)/('Ratios Calculated fix'!AN$429-'Ratios Calculated fix'!AN$428)</f>
        <v>0.27274383265820862</v>
      </c>
      <c r="AO266" s="21">
        <f>('Ratios Calculated fix'!AO266-'Ratios Calculated fix'!AO$428)/('Ratios Calculated fix'!AO$429-'Ratios Calculated fix'!AO$428)</f>
        <v>0.15276935389795443</v>
      </c>
      <c r="AP266" s="21">
        <f>('Ratios Calculated fix'!AP266-'Ratios Calculated fix'!AP$428)/('Ratios Calculated fix'!AP$429-'Ratios Calculated fix'!AP$428)</f>
        <v>0.5733527520360211</v>
      </c>
      <c r="AQ266" s="21">
        <f>('Ratios Calculated fix'!AQ266-'Ratios Calculated fix'!AQ$428)/('Ratios Calculated fix'!AQ$429-'Ratios Calculated fix'!AQ$428)</f>
        <v>0.72838545460552062</v>
      </c>
      <c r="AR266" s="21">
        <f>('Ratios Calculated fix'!AR266-'Ratios Calculated fix'!AR$428)/('Ratios Calculated fix'!AR$429-'Ratios Calculated fix'!AR$428)</f>
        <v>0.44128899425556573</v>
      </c>
      <c r="AS266" s="21">
        <f>('Ratios Calculated fix'!AS266-'Ratios Calculated fix'!AS$428)/('Ratios Calculated fix'!AS$429-'Ratios Calculated fix'!AS$428)</f>
        <v>0.58787245251207509</v>
      </c>
      <c r="AT266" s="21">
        <f>('Ratios Calculated fix'!AT266-'Ratios Calculated fix'!AT$428)/('Ratios Calculated fix'!AT$429-'Ratios Calculated fix'!AT$428)</f>
        <v>0.60125970802168383</v>
      </c>
      <c r="AU266" s="21">
        <f>('Ratios Calculated fix'!AU266-'Ratios Calculated fix'!AU$428)/('Ratios Calculated fix'!AU$429-'Ratios Calculated fix'!AU$428)</f>
        <v>0.68822327152946516</v>
      </c>
      <c r="AV266" s="21" t="e">
        <f>('Ratios Calculated fix'!AV266-'Ratios Calculated fix'!AV$428)/('Ratios Calculated fix'!AV$429-'Ratios Calculated fix'!AV$428)</f>
        <v>#DIV/0!</v>
      </c>
      <c r="AW266" s="21" t="e">
        <f>('Ratios Calculated fix'!AW266-'Ratios Calculated fix'!AW$428)/('Ratios Calculated fix'!AW$429-'Ratios Calculated fix'!AW$428)</f>
        <v>#DIV/0!</v>
      </c>
      <c r="AX266" s="21" t="e">
        <f>('Ratios Calculated fix'!AX266-'Ratios Calculated fix'!AX$428)/('Ratios Calculated fix'!AX$429-'Ratios Calculated fix'!AX$428)</f>
        <v>#DIV/0!</v>
      </c>
      <c r="AY266" s="21">
        <f>('Ratios Calculated fix'!AY266-'Ratios Calculated fix'!AY$428)/('Ratios Calculated fix'!AY$429-'Ratios Calculated fix'!AY$428)</f>
        <v>0.19993393009915053</v>
      </c>
      <c r="AZ266" s="21">
        <f>('Ratios Calculated fix'!AZ266-'Ratios Calculated fix'!AZ$428)/('Ratios Calculated fix'!AZ$429-'Ratios Calculated fix'!AZ$428)</f>
        <v>0.72657014370330542</v>
      </c>
      <c r="BA266" s="21">
        <f>('Ratios Calculated fix'!BA266-'Ratios Calculated fix'!BA$428)/('Ratios Calculated fix'!BA$429-'Ratios Calculated fix'!BA$428)</f>
        <v>0.74351778468894281</v>
      </c>
      <c r="BB266" s="21" t="e">
        <f>('Ratios Calculated fix'!BB266-'Ratios Calculated fix'!BB$428)/('Ratios Calculated fix'!BB$429-'Ratios Calculated fix'!BB$428)</f>
        <v>#DIV/0!</v>
      </c>
      <c r="BC266" s="21">
        <f>('Ratios Calculated fix'!BC266-'Ratios Calculated fix'!BC$428)/('Ratios Calculated fix'!BC$429-'Ratios Calculated fix'!BC$428)</f>
        <v>0.35201637735008706</v>
      </c>
    </row>
    <row r="267" spans="1:55" x14ac:dyDescent="0.2">
      <c r="A267" s="3" t="s">
        <v>89</v>
      </c>
      <c r="B267" s="3" t="s">
        <v>90</v>
      </c>
      <c r="C267" s="3" t="s">
        <v>91</v>
      </c>
      <c r="D267" s="3">
        <v>133574</v>
      </c>
      <c r="E267" s="3" t="s">
        <v>16</v>
      </c>
      <c r="F267" s="3">
        <v>2019</v>
      </c>
      <c r="G267" s="3" t="s">
        <v>17</v>
      </c>
      <c r="H267" s="4">
        <v>43830</v>
      </c>
      <c r="I267" s="4">
        <v>43886</v>
      </c>
      <c r="J267" s="4">
        <v>43886</v>
      </c>
      <c r="K267" s="5">
        <v>1864000000</v>
      </c>
      <c r="L267" s="5">
        <v>1864000000</v>
      </c>
      <c r="M267" s="3" t="s">
        <v>92</v>
      </c>
      <c r="N267" s="20">
        <f>('Ratios Calculated fix'!N267-'Ratios Calculated fix'!N$428)/('Ratios Calculated fix'!N$429-'Ratios Calculated fix'!N$428)</f>
        <v>1.9635393167719527E-2</v>
      </c>
      <c r="O267" s="21">
        <f>('Ratios Calculated fix'!O267-'Ratios Calculated fix'!O$428)/('Ratios Calculated fix'!O$429-'Ratios Calculated fix'!O$428)</f>
        <v>9.239238545903871E-3</v>
      </c>
      <c r="P267" s="21">
        <f>('Ratios Calculated fix'!P267-'Ratios Calculated fix'!P$428)/('Ratios Calculated fix'!P$429-'Ratios Calculated fix'!P$428)</f>
        <v>1.6629938254531101E-2</v>
      </c>
      <c r="Q267" s="21">
        <f>('Ratios Calculated fix'!Q267-'Ratios Calculated fix'!Q$428)/('Ratios Calculated fix'!Q$429-'Ratios Calculated fix'!Q$428)</f>
        <v>0.2635329034688087</v>
      </c>
      <c r="R267" s="21">
        <f>('Ratios Calculated fix'!R267-'Ratios Calculated fix'!R$428)/('Ratios Calculated fix'!R$429-'Ratios Calculated fix'!R$428)</f>
        <v>8.5326639818879349E-2</v>
      </c>
      <c r="S267" s="21">
        <f>('Ratios Calculated fix'!S267-'Ratios Calculated fix'!S$428)/('Ratios Calculated fix'!S$429-'Ratios Calculated fix'!S$428)</f>
        <v>2.9008897677843412E-2</v>
      </c>
      <c r="T267" s="21">
        <f>('Ratios Calculated fix'!T267-'Ratios Calculated fix'!T$428)/('Ratios Calculated fix'!T$429-'Ratios Calculated fix'!T$428)</f>
        <v>8.0849230966355198E-2</v>
      </c>
      <c r="U267" s="21">
        <f>('Ratios Calculated fix'!U267-'Ratios Calculated fix'!U$428)/('Ratios Calculated fix'!U$429-'Ratios Calculated fix'!U$428)</f>
        <v>0.65246291567095038</v>
      </c>
      <c r="V267" s="21">
        <f>('Ratios Calculated fix'!V267-'Ratios Calculated fix'!V$428)/('Ratios Calculated fix'!V$429-'Ratios Calculated fix'!V$428)</f>
        <v>0.4955741264401286</v>
      </c>
      <c r="W267" s="21">
        <f>('Ratios Calculated fix'!W267-'Ratios Calculated fix'!W$428)/('Ratios Calculated fix'!W$429-'Ratios Calculated fix'!W$428)</f>
        <v>0.63392810631458663</v>
      </c>
      <c r="X267" s="21">
        <f>('Ratios Calculated fix'!X267-'Ratios Calculated fix'!X$428)/('Ratios Calculated fix'!X$429-'Ratios Calculated fix'!X$428)</f>
        <v>7.7670202784294887E-2</v>
      </c>
      <c r="Y267" s="21">
        <f>('Ratios Calculated fix'!Y267-'Ratios Calculated fix'!Y$428)/('Ratios Calculated fix'!Y$429-'Ratios Calculated fix'!Y$428)</f>
        <v>0.48345478301621148</v>
      </c>
      <c r="Z267" s="21">
        <f>('Ratios Calculated fix'!Z267-'Ratios Calculated fix'!Z$428)/('Ratios Calculated fix'!Z$429-'Ratios Calculated fix'!Z$428)</f>
        <v>0.92232979721570518</v>
      </c>
      <c r="AA267" s="21">
        <f>('Ratios Calculated fix'!AA267-'Ratios Calculated fix'!AA$428)/('Ratios Calculated fix'!AA$429-'Ratios Calculated fix'!AA$428)</f>
        <v>0.19938636534187321</v>
      </c>
      <c r="AB267" s="21">
        <f>('Ratios Calculated fix'!AB267-'Ratios Calculated fix'!AB$428)/('Ratios Calculated fix'!AB$429-'Ratios Calculated fix'!AB$428)</f>
        <v>0.86874870300008677</v>
      </c>
      <c r="AC267" s="21">
        <f>('Ratios Calculated fix'!AC267-'Ratios Calculated fix'!AC$428)/('Ratios Calculated fix'!AC$429-'Ratios Calculated fix'!AC$428)</f>
        <v>0.45146006692913154</v>
      </c>
      <c r="AD267" s="21">
        <f>('Ratios Calculated fix'!AD267-'Ratios Calculated fix'!AD$428)/('Ratios Calculated fix'!AD$429-'Ratios Calculated fix'!AD$428)</f>
        <v>0.59685147568254304</v>
      </c>
      <c r="AE267" s="21">
        <f>('Ratios Calculated fix'!AE267-'Ratios Calculated fix'!AE$428)/('Ratios Calculated fix'!AE$429-'Ratios Calculated fix'!AE$428)</f>
        <v>0.67860723780093524</v>
      </c>
      <c r="AF267" s="21">
        <f>('Ratios Calculated fix'!AF267-'Ratios Calculated fix'!AF$428)/('Ratios Calculated fix'!AF$429-'Ratios Calculated fix'!AF$428)</f>
        <v>0.48595526970658698</v>
      </c>
      <c r="AG267" s="21" t="e">
        <f>('Ratios Calculated fix'!AG267-'Ratios Calculated fix'!AG$428)/('Ratios Calculated fix'!AG$429-'Ratios Calculated fix'!AG$428)</f>
        <v>#DIV/0!</v>
      </c>
      <c r="AH267" s="21" t="e">
        <f>('Ratios Calculated fix'!AH267-'Ratios Calculated fix'!AH$428)/('Ratios Calculated fix'!AH$429-'Ratios Calculated fix'!AH$428)</f>
        <v>#DIV/0!</v>
      </c>
      <c r="AI267" s="21">
        <f>('Ratios Calculated fix'!AI267-'Ratios Calculated fix'!AI$428)/('Ratios Calculated fix'!AI$429-'Ratios Calculated fix'!AI$428)</f>
        <v>0.98436230805648295</v>
      </c>
      <c r="AJ267" s="21">
        <f>('Ratios Calculated fix'!AJ267-'Ratios Calculated fix'!AJ$428)/('Ratios Calculated fix'!AJ$429-'Ratios Calculated fix'!AJ$428)</f>
        <v>0.15491071799588246</v>
      </c>
      <c r="AK267" s="21" t="e">
        <f>('Ratios Calculated fix'!AK267-'Ratios Calculated fix'!AK$428)/('Ratios Calculated fix'!AK$429-'Ratios Calculated fix'!AK$428)</f>
        <v>#DIV/0!</v>
      </c>
      <c r="AL267" s="21" t="e">
        <f>('Ratios Calculated fix'!AL267-'Ratios Calculated fix'!AL$428)/('Ratios Calculated fix'!AL$429-'Ratios Calculated fix'!AL$428)</f>
        <v>#DIV/0!</v>
      </c>
      <c r="AM267" s="21">
        <f>('Ratios Calculated fix'!AM267-'Ratios Calculated fix'!AM$428)/('Ratios Calculated fix'!AM$429-'Ratios Calculated fix'!AM$428)</f>
        <v>0.32762583740049156</v>
      </c>
      <c r="AN267" s="21">
        <f>('Ratios Calculated fix'!AN267-'Ratios Calculated fix'!AN$428)/('Ratios Calculated fix'!AN$429-'Ratios Calculated fix'!AN$428)</f>
        <v>0.2753007246405389</v>
      </c>
      <c r="AO267" s="21">
        <f>('Ratios Calculated fix'!AO267-'Ratios Calculated fix'!AO$428)/('Ratios Calculated fix'!AO$429-'Ratios Calculated fix'!AO$428)</f>
        <v>0.12683998440041205</v>
      </c>
      <c r="AP267" s="21">
        <f>('Ratios Calculated fix'!AP267-'Ratios Calculated fix'!AP$428)/('Ratios Calculated fix'!AP$429-'Ratios Calculated fix'!AP$428)</f>
        <v>0.56337289207161889</v>
      </c>
      <c r="AQ267" s="21">
        <f>('Ratios Calculated fix'!AQ267-'Ratios Calculated fix'!AQ$428)/('Ratios Calculated fix'!AQ$429-'Ratios Calculated fix'!AQ$428)</f>
        <v>0.83869137539162308</v>
      </c>
      <c r="AR267" s="21">
        <f>('Ratios Calculated fix'!AR267-'Ratios Calculated fix'!AR$428)/('Ratios Calculated fix'!AR$429-'Ratios Calculated fix'!AR$428)</f>
        <v>0.3407899644826764</v>
      </c>
      <c r="AS267" s="21">
        <f>('Ratios Calculated fix'!AS267-'Ratios Calculated fix'!AS$428)/('Ratios Calculated fix'!AS$429-'Ratios Calculated fix'!AS$428)</f>
        <v>0.54371542904314241</v>
      </c>
      <c r="AT267" s="21">
        <f>('Ratios Calculated fix'!AT267-'Ratios Calculated fix'!AT$428)/('Ratios Calculated fix'!AT$429-'Ratios Calculated fix'!AT$428)</f>
        <v>0.41549179212457282</v>
      </c>
      <c r="AU267" s="21">
        <f>('Ratios Calculated fix'!AU267-'Ratios Calculated fix'!AU$428)/('Ratios Calculated fix'!AU$429-'Ratios Calculated fix'!AU$428)</f>
        <v>0.67312964591649038</v>
      </c>
      <c r="AV267" s="21" t="e">
        <f>('Ratios Calculated fix'!AV267-'Ratios Calculated fix'!AV$428)/('Ratios Calculated fix'!AV$429-'Ratios Calculated fix'!AV$428)</f>
        <v>#DIV/0!</v>
      </c>
      <c r="AW267" s="21" t="e">
        <f>('Ratios Calculated fix'!AW267-'Ratios Calculated fix'!AW$428)/('Ratios Calculated fix'!AW$429-'Ratios Calculated fix'!AW$428)</f>
        <v>#DIV/0!</v>
      </c>
      <c r="AX267" s="21" t="e">
        <f>('Ratios Calculated fix'!AX267-'Ratios Calculated fix'!AX$428)/('Ratios Calculated fix'!AX$429-'Ratios Calculated fix'!AX$428)</f>
        <v>#DIV/0!</v>
      </c>
      <c r="AY267" s="21">
        <f>('Ratios Calculated fix'!AY267-'Ratios Calculated fix'!AY$428)/('Ratios Calculated fix'!AY$429-'Ratios Calculated fix'!AY$428)</f>
        <v>0.22487709535815467</v>
      </c>
      <c r="AZ267" s="21">
        <f>('Ratios Calculated fix'!AZ267-'Ratios Calculated fix'!AZ$428)/('Ratios Calculated fix'!AZ$429-'Ratios Calculated fix'!AZ$428)</f>
        <v>0.75192665268180559</v>
      </c>
      <c r="BA267" s="21">
        <f>('Ratios Calculated fix'!BA267-'Ratios Calculated fix'!BA$428)/('Ratios Calculated fix'!BA$429-'Ratios Calculated fix'!BA$428)</f>
        <v>0.74339870653510354</v>
      </c>
      <c r="BB267" s="21" t="e">
        <f>('Ratios Calculated fix'!BB267-'Ratios Calculated fix'!BB$428)/('Ratios Calculated fix'!BB$429-'Ratios Calculated fix'!BB$428)</f>
        <v>#DIV/0!</v>
      </c>
      <c r="BC267" s="21">
        <f>('Ratios Calculated fix'!BC267-'Ratios Calculated fix'!BC$428)/('Ratios Calculated fix'!BC$429-'Ratios Calculated fix'!BC$428)</f>
        <v>0.3384136999230008</v>
      </c>
    </row>
    <row r="268" spans="1:55" x14ac:dyDescent="0.2">
      <c r="A268" s="3" t="s">
        <v>1135</v>
      </c>
      <c r="B268" s="3" t="s">
        <v>1136</v>
      </c>
      <c r="C268" s="3" t="s">
        <v>59</v>
      </c>
      <c r="D268" s="3">
        <v>94993</v>
      </c>
      <c r="E268" s="3" t="s">
        <v>16</v>
      </c>
      <c r="F268" s="3">
        <v>2019</v>
      </c>
      <c r="G268" s="3" t="s">
        <v>17</v>
      </c>
      <c r="H268" s="4">
        <v>43830</v>
      </c>
      <c r="I268" s="4">
        <v>43881</v>
      </c>
      <c r="J268" s="4">
        <v>43881</v>
      </c>
      <c r="K268" s="5">
        <v>378900000</v>
      </c>
      <c r="L268" s="5">
        <v>377000000</v>
      </c>
      <c r="M268" s="3" t="s">
        <v>1137</v>
      </c>
      <c r="N268" s="20">
        <f>('Ratios Calculated fix'!N268-'Ratios Calculated fix'!N$428)/('Ratios Calculated fix'!N$429-'Ratios Calculated fix'!N$428)</f>
        <v>7.1469356858523972E-2</v>
      </c>
      <c r="O268" s="21">
        <f>('Ratios Calculated fix'!O268-'Ratios Calculated fix'!O$428)/('Ratios Calculated fix'!O$429-'Ratios Calculated fix'!O$428)</f>
        <v>4.7294965833017642E-2</v>
      </c>
      <c r="P268" s="21">
        <f>('Ratios Calculated fix'!P268-'Ratios Calculated fix'!P$428)/('Ratios Calculated fix'!P$429-'Ratios Calculated fix'!P$428)</f>
        <v>9.5576431830389968E-2</v>
      </c>
      <c r="Q268" s="21">
        <f>('Ratios Calculated fix'!Q268-'Ratios Calculated fix'!Q$428)/('Ratios Calculated fix'!Q$429-'Ratios Calculated fix'!Q$428)</f>
        <v>0.26064122815384094</v>
      </c>
      <c r="R268" s="21">
        <f>('Ratios Calculated fix'!R268-'Ratios Calculated fix'!R$428)/('Ratios Calculated fix'!R$429-'Ratios Calculated fix'!R$428)</f>
        <v>7.4435438533474715E-2</v>
      </c>
      <c r="S268" s="21">
        <f>('Ratios Calculated fix'!S268-'Ratios Calculated fix'!S$428)/('Ratios Calculated fix'!S$429-'Ratios Calculated fix'!S$428)</f>
        <v>2.7214518398561163E-2</v>
      </c>
      <c r="T268" s="21">
        <f>('Ratios Calculated fix'!T268-'Ratios Calculated fix'!T$428)/('Ratios Calculated fix'!T$429-'Ratios Calculated fix'!T$428)</f>
        <v>7.0176858377577533E-2</v>
      </c>
      <c r="U268" s="21">
        <f>('Ratios Calculated fix'!U268-'Ratios Calculated fix'!U$428)/('Ratios Calculated fix'!U$429-'Ratios Calculated fix'!U$428)</f>
        <v>0.64769694108497999</v>
      </c>
      <c r="V268" s="21">
        <f>('Ratios Calculated fix'!V268-'Ratios Calculated fix'!V$428)/('Ratios Calculated fix'!V$429-'Ratios Calculated fix'!V$428)</f>
        <v>0.49299128737178544</v>
      </c>
      <c r="W268" s="21">
        <f>('Ratios Calculated fix'!W268-'Ratios Calculated fix'!W$428)/('Ratios Calculated fix'!W$429-'Ratios Calculated fix'!W$428)</f>
        <v>0.62918650090573924</v>
      </c>
      <c r="X268" s="21">
        <f>('Ratios Calculated fix'!X268-'Ratios Calculated fix'!X$428)/('Ratios Calculated fix'!X$429-'Ratios Calculated fix'!X$428)</f>
        <v>0.19775465426283936</v>
      </c>
      <c r="Y268" s="21">
        <f>('Ratios Calculated fix'!Y268-'Ratios Calculated fix'!Y$428)/('Ratios Calculated fix'!Y$429-'Ratios Calculated fix'!Y$428)</f>
        <v>0.4793070643760507</v>
      </c>
      <c r="Z268" s="21">
        <f>('Ratios Calculated fix'!Z268-'Ratios Calculated fix'!Z$428)/('Ratios Calculated fix'!Z$429-'Ratios Calculated fix'!Z$428)</f>
        <v>0.80224534573716055</v>
      </c>
      <c r="AA268" s="21">
        <f>('Ratios Calculated fix'!AA268-'Ratios Calculated fix'!AA$428)/('Ratios Calculated fix'!AA$429-'Ratios Calculated fix'!AA$428)</f>
        <v>0.14752613328905564</v>
      </c>
      <c r="AB268" s="21">
        <f>('Ratios Calculated fix'!AB268-'Ratios Calculated fix'!AB$428)/('Ratios Calculated fix'!AB$429-'Ratios Calculated fix'!AB$428)</f>
        <v>0.90718444624017891</v>
      </c>
      <c r="AC268" s="21">
        <f>('Ratios Calculated fix'!AC268-'Ratios Calculated fix'!AC$428)/('Ratios Calculated fix'!AC$429-'Ratios Calculated fix'!AC$428)</f>
        <v>8.6634613503060981E-2</v>
      </c>
      <c r="AD268" s="21">
        <f>('Ratios Calculated fix'!AD268-'Ratios Calculated fix'!AD$428)/('Ratios Calculated fix'!AD$429-'Ratios Calculated fix'!AD$428)</f>
        <v>0.35309001920497052</v>
      </c>
      <c r="AE268" s="21">
        <f>('Ratios Calculated fix'!AE268-'Ratios Calculated fix'!AE$428)/('Ratios Calculated fix'!AE$429-'Ratios Calculated fix'!AE$428)</f>
        <v>0.40145572624035719</v>
      </c>
      <c r="AF268" s="21">
        <f>('Ratios Calculated fix'!AF268-'Ratios Calculated fix'!AF$428)/('Ratios Calculated fix'!AF$429-'Ratios Calculated fix'!AF$428)</f>
        <v>0.36022856780238954</v>
      </c>
      <c r="AG268" s="21" t="e">
        <f>('Ratios Calculated fix'!AG268-'Ratios Calculated fix'!AG$428)/('Ratios Calculated fix'!AG$429-'Ratios Calculated fix'!AG$428)</f>
        <v>#DIV/0!</v>
      </c>
      <c r="AH268" s="21" t="e">
        <f>('Ratios Calculated fix'!AH268-'Ratios Calculated fix'!AH$428)/('Ratios Calculated fix'!AH$429-'Ratios Calculated fix'!AH$428)</f>
        <v>#DIV/0!</v>
      </c>
      <c r="AI268" s="21">
        <f>('Ratios Calculated fix'!AI268-'Ratios Calculated fix'!AI$428)/('Ratios Calculated fix'!AI$429-'Ratios Calculated fix'!AI$428)</f>
        <v>0.98824202718954779</v>
      </c>
      <c r="AJ268" s="21">
        <f>('Ratios Calculated fix'!AJ268-'Ratios Calculated fix'!AJ$428)/('Ratios Calculated fix'!AJ$429-'Ratios Calculated fix'!AJ$428)</f>
        <v>0.11634255137395022</v>
      </c>
      <c r="AK268" s="21" t="e">
        <f>('Ratios Calculated fix'!AK268-'Ratios Calculated fix'!AK$428)/('Ratios Calculated fix'!AK$429-'Ratios Calculated fix'!AK$428)</f>
        <v>#DIV/0!</v>
      </c>
      <c r="AL268" s="21" t="e">
        <f>('Ratios Calculated fix'!AL268-'Ratios Calculated fix'!AL$428)/('Ratios Calculated fix'!AL$429-'Ratios Calculated fix'!AL$428)</f>
        <v>#DIV/0!</v>
      </c>
      <c r="AM268" s="21">
        <f>('Ratios Calculated fix'!AM268-'Ratios Calculated fix'!AM$428)/('Ratios Calculated fix'!AM$429-'Ratios Calculated fix'!AM$428)</f>
        <v>0.30405882040266763</v>
      </c>
      <c r="AN268" s="21">
        <f>('Ratios Calculated fix'!AN268-'Ratios Calculated fix'!AN$428)/('Ratios Calculated fix'!AN$429-'Ratios Calculated fix'!AN$428)</f>
        <v>0.27243389024315545</v>
      </c>
      <c r="AO268" s="21">
        <f>('Ratios Calculated fix'!AO268-'Ratios Calculated fix'!AO$428)/('Ratios Calculated fix'!AO$429-'Ratios Calculated fix'!AO$428)</f>
        <v>8.151402186654215E-2</v>
      </c>
      <c r="AP268" s="21">
        <f>('Ratios Calculated fix'!AP268-'Ratios Calculated fix'!AP$428)/('Ratios Calculated fix'!AP$429-'Ratios Calculated fix'!AP$428)</f>
        <v>0.57387174806381114</v>
      </c>
      <c r="AQ268" s="21">
        <f>('Ratios Calculated fix'!AQ268-'Ratios Calculated fix'!AQ$428)/('Ratios Calculated fix'!AQ$429-'Ratios Calculated fix'!AQ$428)</f>
        <v>0.42937655928228297</v>
      </c>
      <c r="AR268" s="21">
        <f>('Ratios Calculated fix'!AR268-'Ratios Calculated fix'!AR$428)/('Ratios Calculated fix'!AR$429-'Ratios Calculated fix'!AR$428)</f>
        <v>0.27610218463462249</v>
      </c>
      <c r="AS268" s="21">
        <f>('Ratios Calculated fix'!AS268-'Ratios Calculated fix'!AS$428)/('Ratios Calculated fix'!AS$429-'Ratios Calculated fix'!AS$428)</f>
        <v>0.64099228841821831</v>
      </c>
      <c r="AT268" s="21">
        <f>('Ratios Calculated fix'!AT268-'Ratios Calculated fix'!AT$428)/('Ratios Calculated fix'!AT$429-'Ratios Calculated fix'!AT$428)</f>
        <v>0.2887909187580685</v>
      </c>
      <c r="AU268" s="21">
        <f>('Ratios Calculated fix'!AU268-'Ratios Calculated fix'!AU$428)/('Ratios Calculated fix'!AU$429-'Ratios Calculated fix'!AU$428)</f>
        <v>0.62437100873533136</v>
      </c>
      <c r="AV268" s="21" t="e">
        <f>('Ratios Calculated fix'!AV268-'Ratios Calculated fix'!AV$428)/('Ratios Calculated fix'!AV$429-'Ratios Calculated fix'!AV$428)</f>
        <v>#DIV/0!</v>
      </c>
      <c r="AW268" s="21" t="e">
        <f>('Ratios Calculated fix'!AW268-'Ratios Calculated fix'!AW$428)/('Ratios Calculated fix'!AW$429-'Ratios Calculated fix'!AW$428)</f>
        <v>#DIV/0!</v>
      </c>
      <c r="AX268" s="21" t="e">
        <f>('Ratios Calculated fix'!AX268-'Ratios Calculated fix'!AX$428)/('Ratios Calculated fix'!AX$429-'Ratios Calculated fix'!AX$428)</f>
        <v>#DIV/0!</v>
      </c>
      <c r="AY268" s="21">
        <f>('Ratios Calculated fix'!AY268-'Ratios Calculated fix'!AY$428)/('Ratios Calculated fix'!AY$429-'Ratios Calculated fix'!AY$428)</f>
        <v>0.3939016348495436</v>
      </c>
      <c r="AZ268" s="21">
        <f>('Ratios Calculated fix'!AZ268-'Ratios Calculated fix'!AZ$428)/('Ratios Calculated fix'!AZ$429-'Ratios Calculated fix'!AZ$428)</f>
        <v>0.80982918238125357</v>
      </c>
      <c r="BA268" s="21">
        <f>('Ratios Calculated fix'!BA268-'Ratios Calculated fix'!BA$428)/('Ratios Calculated fix'!BA$429-'Ratios Calculated fix'!BA$428)</f>
        <v>0.74054025821091174</v>
      </c>
      <c r="BB268" s="21" t="e">
        <f>('Ratios Calculated fix'!BB268-'Ratios Calculated fix'!BB$428)/('Ratios Calculated fix'!BB$429-'Ratios Calculated fix'!BB$428)</f>
        <v>#DIV/0!</v>
      </c>
      <c r="BC268" s="21">
        <f>('Ratios Calculated fix'!BC268-'Ratios Calculated fix'!BC$428)/('Ratios Calculated fix'!BC$429-'Ratios Calculated fix'!BC$428)</f>
        <v>0.16929667282676783</v>
      </c>
    </row>
    <row r="269" spans="1:55" x14ac:dyDescent="0.2">
      <c r="A269" s="3" t="s">
        <v>772</v>
      </c>
      <c r="B269" s="3" t="s">
        <v>773</v>
      </c>
      <c r="C269" s="3" t="s">
        <v>138</v>
      </c>
      <c r="D269" s="3">
        <v>353184</v>
      </c>
      <c r="E269" s="3" t="s">
        <v>16</v>
      </c>
      <c r="F269" s="3">
        <v>2019</v>
      </c>
      <c r="G269" s="3" t="s">
        <v>17</v>
      </c>
      <c r="H269" s="4">
        <v>43830</v>
      </c>
      <c r="I269" s="4">
        <v>43889</v>
      </c>
      <c r="J269" s="4">
        <v>43889</v>
      </c>
      <c r="K269" s="5">
        <v>645000000</v>
      </c>
      <c r="L269" s="5">
        <v>657000000</v>
      </c>
      <c r="M269" s="3" t="s">
        <v>774</v>
      </c>
      <c r="N269" s="20">
        <f>('Ratios Calculated fix'!N269-'Ratios Calculated fix'!N$428)/('Ratios Calculated fix'!N$429-'Ratios Calculated fix'!N$428)</f>
        <v>3.9926506582073723E-2</v>
      </c>
      <c r="O269" s="21">
        <f>('Ratios Calculated fix'!O269-'Ratios Calculated fix'!O$428)/('Ratios Calculated fix'!O$429-'Ratios Calculated fix'!O$428)</f>
        <v>2.3116999400108119E-2</v>
      </c>
      <c r="P269" s="21">
        <f>('Ratios Calculated fix'!P269-'Ratios Calculated fix'!P$428)/('Ratios Calculated fix'!P$429-'Ratios Calculated fix'!P$428)</f>
        <v>2.5904165396916326E-2</v>
      </c>
      <c r="Q269" s="21">
        <f>('Ratios Calculated fix'!Q269-'Ratios Calculated fix'!Q$428)/('Ratios Calculated fix'!Q$429-'Ratios Calculated fix'!Q$428)</f>
        <v>0.26168572818285785</v>
      </c>
      <c r="R269" s="21">
        <f>('Ratios Calculated fix'!R269-'Ratios Calculated fix'!R$428)/('Ratios Calculated fix'!R$429-'Ratios Calculated fix'!R$428)</f>
        <v>7.0030036955606556E-2</v>
      </c>
      <c r="S269" s="21">
        <f>('Ratios Calculated fix'!S269-'Ratios Calculated fix'!S$428)/('Ratios Calculated fix'!S$429-'Ratios Calculated fix'!S$428)</f>
        <v>1.8454125824001567E-2</v>
      </c>
      <c r="T269" s="21">
        <f>('Ratios Calculated fix'!T269-'Ratios Calculated fix'!T$428)/('Ratios Calculated fix'!T$429-'Ratios Calculated fix'!T$428)</f>
        <v>6.7344802877364204E-2</v>
      </c>
      <c r="U269" s="21">
        <f>('Ratios Calculated fix'!U269-'Ratios Calculated fix'!U$428)/('Ratios Calculated fix'!U$429-'Ratios Calculated fix'!U$428)</f>
        <v>0.64837101400307007</v>
      </c>
      <c r="V269" s="21">
        <f>('Ratios Calculated fix'!V269-'Ratios Calculated fix'!V$428)/('Ratios Calculated fix'!V$429-'Ratios Calculated fix'!V$428)</f>
        <v>0.49198767423035705</v>
      </c>
      <c r="W269" s="21">
        <f>('Ratios Calculated fix'!W269-'Ratios Calculated fix'!W$428)/('Ratios Calculated fix'!W$429-'Ratios Calculated fix'!W$428)</f>
        <v>0.63000366373226757</v>
      </c>
      <c r="X269" s="21">
        <f>('Ratios Calculated fix'!X269-'Ratios Calculated fix'!X$428)/('Ratios Calculated fix'!X$429-'Ratios Calculated fix'!X$428)</f>
        <v>0.21853541964217574</v>
      </c>
      <c r="Y269" s="21">
        <f>('Ratios Calculated fix'!Y269-'Ratios Calculated fix'!Y$428)/('Ratios Calculated fix'!Y$429-'Ratios Calculated fix'!Y$428)</f>
        <v>0.46898882782292645</v>
      </c>
      <c r="Z269" s="21">
        <f>('Ratios Calculated fix'!Z269-'Ratios Calculated fix'!Z$428)/('Ratios Calculated fix'!Z$429-'Ratios Calculated fix'!Z$428)</f>
        <v>0.78146458035782418</v>
      </c>
      <c r="AA269" s="21">
        <f>('Ratios Calculated fix'!AA269-'Ratios Calculated fix'!AA$428)/('Ratios Calculated fix'!AA$429-'Ratios Calculated fix'!AA$428)</f>
        <v>0.11867194440458192</v>
      </c>
      <c r="AB269" s="21">
        <f>('Ratios Calculated fix'!AB269-'Ratios Calculated fix'!AB$428)/('Ratios Calculated fix'!AB$429-'Ratios Calculated fix'!AB$428)</f>
        <v>0.88987147848785175</v>
      </c>
      <c r="AC269" s="21">
        <f>('Ratios Calculated fix'!AC269-'Ratios Calculated fix'!AC$428)/('Ratios Calculated fix'!AC$429-'Ratios Calculated fix'!AC$428)</f>
        <v>0.18280224660799368</v>
      </c>
      <c r="AD269" s="21">
        <f>('Ratios Calculated fix'!AD269-'Ratios Calculated fix'!AD$428)/('Ratios Calculated fix'!AD$429-'Ratios Calculated fix'!AD$428)</f>
        <v>0.36473114559041664</v>
      </c>
      <c r="AE269" s="21">
        <f>('Ratios Calculated fix'!AE269-'Ratios Calculated fix'!AE$428)/('Ratios Calculated fix'!AE$429-'Ratios Calculated fix'!AE$428)</f>
        <v>0.38946968601473853</v>
      </c>
      <c r="AF269" s="21">
        <f>('Ratios Calculated fix'!AF269-'Ratios Calculated fix'!AF$428)/('Ratios Calculated fix'!AF$429-'Ratios Calculated fix'!AF$428)</f>
        <v>0.37868090430665274</v>
      </c>
      <c r="AG269" s="21" t="e">
        <f>('Ratios Calculated fix'!AG269-'Ratios Calculated fix'!AG$428)/('Ratios Calculated fix'!AG$429-'Ratios Calculated fix'!AG$428)</f>
        <v>#DIV/0!</v>
      </c>
      <c r="AH269" s="21" t="e">
        <f>('Ratios Calculated fix'!AH269-'Ratios Calculated fix'!AH$428)/('Ratios Calculated fix'!AH$429-'Ratios Calculated fix'!AH$428)</f>
        <v>#DIV/0!</v>
      </c>
      <c r="AI269" s="21">
        <f>('Ratios Calculated fix'!AI269-'Ratios Calculated fix'!AI$428)/('Ratios Calculated fix'!AI$429-'Ratios Calculated fix'!AI$428)</f>
        <v>0.98628313353408426</v>
      </c>
      <c r="AJ269" s="21">
        <f>('Ratios Calculated fix'!AJ269-'Ratios Calculated fix'!AJ$428)/('Ratios Calculated fix'!AJ$429-'Ratios Calculated fix'!AJ$428)</f>
        <v>0.14148791120989895</v>
      </c>
      <c r="AK269" s="21" t="e">
        <f>('Ratios Calculated fix'!AK269-'Ratios Calculated fix'!AK$428)/('Ratios Calculated fix'!AK$429-'Ratios Calculated fix'!AK$428)</f>
        <v>#DIV/0!</v>
      </c>
      <c r="AL269" s="21" t="e">
        <f>('Ratios Calculated fix'!AL269-'Ratios Calculated fix'!AL$428)/('Ratios Calculated fix'!AL$429-'Ratios Calculated fix'!AL$428)</f>
        <v>#DIV/0!</v>
      </c>
      <c r="AM269" s="21">
        <f>('Ratios Calculated fix'!AM269-'Ratios Calculated fix'!AM$428)/('Ratios Calculated fix'!AM$429-'Ratios Calculated fix'!AM$428)</f>
        <v>0.30994436740025688</v>
      </c>
      <c r="AN269" s="21">
        <f>('Ratios Calculated fix'!AN269-'Ratios Calculated fix'!AN$428)/('Ratios Calculated fix'!AN$429-'Ratios Calculated fix'!AN$428)</f>
        <v>0.28089187635582136</v>
      </c>
      <c r="AO269" s="21">
        <f>('Ratios Calculated fix'!AO269-'Ratios Calculated fix'!AO$428)/('Ratios Calculated fix'!AO$429-'Ratios Calculated fix'!AO$428)</f>
        <v>0.34111591449988604</v>
      </c>
      <c r="AP269" s="21">
        <f>('Ratios Calculated fix'!AP269-'Ratios Calculated fix'!AP$428)/('Ratios Calculated fix'!AP$429-'Ratios Calculated fix'!AP$428)</f>
        <v>0.59160395780757213</v>
      </c>
      <c r="AQ269" s="21">
        <f>('Ratios Calculated fix'!AQ269-'Ratios Calculated fix'!AQ$428)/('Ratios Calculated fix'!AQ$429-'Ratios Calculated fix'!AQ$428)</f>
        <v>0.55726805001886281</v>
      </c>
      <c r="AR269" s="21">
        <f>('Ratios Calculated fix'!AR269-'Ratios Calculated fix'!AR$428)/('Ratios Calculated fix'!AR$429-'Ratios Calculated fix'!AR$428)</f>
        <v>0.2394140157243686</v>
      </c>
      <c r="AS269" s="21">
        <f>('Ratios Calculated fix'!AS269-'Ratios Calculated fix'!AS$428)/('Ratios Calculated fix'!AS$429-'Ratios Calculated fix'!AS$428)</f>
        <v>0.60408064549839136</v>
      </c>
      <c r="AT269" s="21">
        <f>('Ratios Calculated fix'!AT269-'Ratios Calculated fix'!AT$428)/('Ratios Calculated fix'!AT$429-'Ratios Calculated fix'!AT$428)</f>
        <v>0.45817632465961711</v>
      </c>
      <c r="AU269" s="21">
        <f>('Ratios Calculated fix'!AU269-'Ratios Calculated fix'!AU$428)/('Ratios Calculated fix'!AU$429-'Ratios Calculated fix'!AU$428)</f>
        <v>0.64075091699058306</v>
      </c>
      <c r="AV269" s="21" t="e">
        <f>('Ratios Calculated fix'!AV269-'Ratios Calculated fix'!AV$428)/('Ratios Calculated fix'!AV$429-'Ratios Calculated fix'!AV$428)</f>
        <v>#DIV/0!</v>
      </c>
      <c r="AW269" s="21" t="e">
        <f>('Ratios Calculated fix'!AW269-'Ratios Calculated fix'!AW$428)/('Ratios Calculated fix'!AW$429-'Ratios Calculated fix'!AW$428)</f>
        <v>#DIV/0!</v>
      </c>
      <c r="AX269" s="21" t="e">
        <f>('Ratios Calculated fix'!AX269-'Ratios Calculated fix'!AX$428)/('Ratios Calculated fix'!AX$429-'Ratios Calculated fix'!AX$428)</f>
        <v>#DIV/0!</v>
      </c>
      <c r="AY269" s="21">
        <f>('Ratios Calculated fix'!AY269-'Ratios Calculated fix'!AY$428)/('Ratios Calculated fix'!AY$429-'Ratios Calculated fix'!AY$428)</f>
        <v>0.23872311548264813</v>
      </c>
      <c r="AZ269" s="21">
        <f>('Ratios Calculated fix'!AZ269-'Ratios Calculated fix'!AZ$428)/('Ratios Calculated fix'!AZ$429-'Ratios Calculated fix'!AZ$428)</f>
        <v>0.75640939345296188</v>
      </c>
      <c r="BA269" s="21">
        <f>('Ratios Calculated fix'!BA269-'Ratios Calculated fix'!BA$428)/('Ratios Calculated fix'!BA$429-'Ratios Calculated fix'!BA$428)</f>
        <v>0.74388926161980284</v>
      </c>
      <c r="BB269" s="21" t="e">
        <f>('Ratios Calculated fix'!BB269-'Ratios Calculated fix'!BB$428)/('Ratios Calculated fix'!BB$429-'Ratios Calculated fix'!BB$428)</f>
        <v>#DIV/0!</v>
      </c>
      <c r="BC269" s="21">
        <f>('Ratios Calculated fix'!BC269-'Ratios Calculated fix'!BC$428)/('Ratios Calculated fix'!BC$429-'Ratios Calculated fix'!BC$428)</f>
        <v>0.21700657279375668</v>
      </c>
    </row>
    <row r="270" spans="1:55" x14ac:dyDescent="0.2">
      <c r="A270" s="3" t="s">
        <v>805</v>
      </c>
      <c r="B270" s="3" t="s">
        <v>806</v>
      </c>
      <c r="C270" s="3" t="s">
        <v>24</v>
      </c>
      <c r="D270" s="3">
        <v>262201</v>
      </c>
      <c r="E270" s="3" t="s">
        <v>16</v>
      </c>
      <c r="F270" s="3">
        <v>2019</v>
      </c>
      <c r="G270" s="3" t="s">
        <v>17</v>
      </c>
      <c r="H270" s="4">
        <v>43830</v>
      </c>
      <c r="I270" s="4">
        <v>43887</v>
      </c>
      <c r="J270" s="4">
        <v>43887</v>
      </c>
      <c r="K270" s="5">
        <v>2543000000</v>
      </c>
      <c r="L270" s="5">
        <v>2557000000</v>
      </c>
      <c r="M270" s="3" t="s">
        <v>807</v>
      </c>
      <c r="N270" s="20">
        <f>('Ratios Calculated fix'!N270-'Ratios Calculated fix'!N$428)/('Ratios Calculated fix'!N$429-'Ratios Calculated fix'!N$428)</f>
        <v>4.1562087054445529E-2</v>
      </c>
      <c r="O270" s="21">
        <f>('Ratios Calculated fix'!O270-'Ratios Calculated fix'!O$428)/('Ratios Calculated fix'!O$429-'Ratios Calculated fix'!O$428)</f>
        <v>3.287388121089823E-2</v>
      </c>
      <c r="P270" s="21">
        <f>('Ratios Calculated fix'!P270-'Ratios Calculated fix'!P$428)/('Ratios Calculated fix'!P$429-'Ratios Calculated fix'!P$428)</f>
        <v>4.1154209127891701E-2</v>
      </c>
      <c r="Q270" s="21">
        <f>('Ratios Calculated fix'!Q270-'Ratios Calculated fix'!Q$428)/('Ratios Calculated fix'!Q$429-'Ratios Calculated fix'!Q$428)</f>
        <v>0.26266727844977955</v>
      </c>
      <c r="R270" s="21">
        <f>('Ratios Calculated fix'!R270-'Ratios Calculated fix'!R$428)/('Ratios Calculated fix'!R$429-'Ratios Calculated fix'!R$428)</f>
        <v>7.3701863629805006E-2</v>
      </c>
      <c r="S270" s="21">
        <f>('Ratios Calculated fix'!S270-'Ratios Calculated fix'!S$428)/('Ratios Calculated fix'!S$429-'Ratios Calculated fix'!S$428)</f>
        <v>5.0462209672018074E-2</v>
      </c>
      <c r="T270" s="21">
        <f>('Ratios Calculated fix'!T270-'Ratios Calculated fix'!T$428)/('Ratios Calculated fix'!T$429-'Ratios Calculated fix'!T$428)</f>
        <v>6.5139394753912283E-2</v>
      </c>
      <c r="U270" s="21">
        <f>('Ratios Calculated fix'!U270-'Ratios Calculated fix'!U$428)/('Ratios Calculated fix'!U$429-'Ratios Calculated fix'!U$428)</f>
        <v>0.64987238861515295</v>
      </c>
      <c r="V270" s="21">
        <f>('Ratios Calculated fix'!V270-'Ratios Calculated fix'!V$428)/('Ratios Calculated fix'!V$429-'Ratios Calculated fix'!V$428)</f>
        <v>0.49980626383120297</v>
      </c>
      <c r="W270" s="21">
        <f>('Ratios Calculated fix'!W270-'Ratios Calculated fix'!W$428)/('Ratios Calculated fix'!W$429-'Ratios Calculated fix'!W$428)</f>
        <v>0.63074751218078184</v>
      </c>
      <c r="X270" s="21">
        <f>('Ratios Calculated fix'!X270-'Ratios Calculated fix'!X$428)/('Ratios Calculated fix'!X$429-'Ratios Calculated fix'!X$428)</f>
        <v>0.22556253509951865</v>
      </c>
      <c r="Y270" s="21">
        <f>('Ratios Calculated fix'!Y270-'Ratios Calculated fix'!Y$428)/('Ratios Calculated fix'!Y$429-'Ratios Calculated fix'!Y$428)</f>
        <v>0.48568238978052719</v>
      </c>
      <c r="Z270" s="21">
        <f>('Ratios Calculated fix'!Z270-'Ratios Calculated fix'!Z$428)/('Ratios Calculated fix'!Z$429-'Ratios Calculated fix'!Z$428)</f>
        <v>0.77443746490048126</v>
      </c>
      <c r="AA270" s="21">
        <f>('Ratios Calculated fix'!AA270-'Ratios Calculated fix'!AA$428)/('Ratios Calculated fix'!AA$429-'Ratios Calculated fix'!AA$428)</f>
        <v>0.337730997664629</v>
      </c>
      <c r="AB270" s="21">
        <f>('Ratios Calculated fix'!AB270-'Ratios Calculated fix'!AB$428)/('Ratios Calculated fix'!AB$429-'Ratios Calculated fix'!AB$428)</f>
        <v>0.87749869151020432</v>
      </c>
      <c r="AC270" s="21">
        <f>('Ratios Calculated fix'!AC270-'Ratios Calculated fix'!AC$428)/('Ratios Calculated fix'!AC$429-'Ratios Calculated fix'!AC$428)</f>
        <v>0.67185532343494536</v>
      </c>
      <c r="AD270" s="21">
        <f>('Ratios Calculated fix'!AD270-'Ratios Calculated fix'!AD$428)/('Ratios Calculated fix'!AD$429-'Ratios Calculated fix'!AD$428)</f>
        <v>0.44587148396592124</v>
      </c>
      <c r="AE270" s="21">
        <f>('Ratios Calculated fix'!AE270-'Ratios Calculated fix'!AE$428)/('Ratios Calculated fix'!AE$429-'Ratios Calculated fix'!AE$428)</f>
        <v>0.5069462478957687</v>
      </c>
      <c r="AF270" s="21">
        <f>('Ratios Calculated fix'!AF270-'Ratios Calculated fix'!AF$428)/('Ratios Calculated fix'!AF$429-'Ratios Calculated fix'!AF$428)</f>
        <v>0.38273520143081619</v>
      </c>
      <c r="AG270" s="21" t="e">
        <f>('Ratios Calculated fix'!AG270-'Ratios Calculated fix'!AG$428)/('Ratios Calculated fix'!AG$429-'Ratios Calculated fix'!AG$428)</f>
        <v>#DIV/0!</v>
      </c>
      <c r="AH270" s="21" t="e">
        <f>('Ratios Calculated fix'!AH270-'Ratios Calculated fix'!AH$428)/('Ratios Calculated fix'!AH$429-'Ratios Calculated fix'!AH$428)</f>
        <v>#DIV/0!</v>
      </c>
      <c r="AI270" s="21">
        <f>('Ratios Calculated fix'!AI270-'Ratios Calculated fix'!AI$428)/('Ratios Calculated fix'!AI$429-'Ratios Calculated fix'!AI$428)</f>
        <v>0.98440768128085332</v>
      </c>
      <c r="AJ270" s="21">
        <f>('Ratios Calculated fix'!AJ270-'Ratios Calculated fix'!AJ$428)/('Ratios Calculated fix'!AJ$429-'Ratios Calculated fix'!AJ$428)</f>
        <v>9.946162763844664E-2</v>
      </c>
      <c r="AK270" s="21" t="e">
        <f>('Ratios Calculated fix'!AK270-'Ratios Calculated fix'!AK$428)/('Ratios Calculated fix'!AK$429-'Ratios Calculated fix'!AK$428)</f>
        <v>#DIV/0!</v>
      </c>
      <c r="AL270" s="21" t="e">
        <f>('Ratios Calculated fix'!AL270-'Ratios Calculated fix'!AL$428)/('Ratios Calculated fix'!AL$429-'Ratios Calculated fix'!AL$428)</f>
        <v>#DIV/0!</v>
      </c>
      <c r="AM270" s="21">
        <f>('Ratios Calculated fix'!AM270-'Ratios Calculated fix'!AM$428)/('Ratios Calculated fix'!AM$429-'Ratios Calculated fix'!AM$428)</f>
        <v>0.30686870585025794</v>
      </c>
      <c r="AN270" s="21">
        <f>('Ratios Calculated fix'!AN270-'Ratios Calculated fix'!AN$428)/('Ratios Calculated fix'!AN$429-'Ratios Calculated fix'!AN$428)</f>
        <v>0.27369621120986348</v>
      </c>
      <c r="AO270" s="21">
        <f>('Ratios Calculated fix'!AO270-'Ratios Calculated fix'!AO$428)/('Ratios Calculated fix'!AO$429-'Ratios Calculated fix'!AO$428)</f>
        <v>9.5262108033783599E-2</v>
      </c>
      <c r="AP270" s="21">
        <f>('Ratios Calculated fix'!AP270-'Ratios Calculated fix'!AP$428)/('Ratios Calculated fix'!AP$429-'Ratios Calculated fix'!AP$428)</f>
        <v>0.57675474323187159</v>
      </c>
      <c r="AQ270" s="21">
        <f>('Ratios Calculated fix'!AQ270-'Ratios Calculated fix'!AQ$428)/('Ratios Calculated fix'!AQ$429-'Ratios Calculated fix'!AQ$428)</f>
        <v>0.48510413885536829</v>
      </c>
      <c r="AR270" s="21">
        <f>('Ratios Calculated fix'!AR270-'Ratios Calculated fix'!AR$428)/('Ratios Calculated fix'!AR$429-'Ratios Calculated fix'!AR$428)</f>
        <v>0.31017113911448624</v>
      </c>
      <c r="AS270" s="21">
        <f>('Ratios Calculated fix'!AS270-'Ratios Calculated fix'!AS$428)/('Ratios Calculated fix'!AS$429-'Ratios Calculated fix'!AS$428)</f>
        <v>0.55508417162086132</v>
      </c>
      <c r="AT270" s="21">
        <f>('Ratios Calculated fix'!AT270-'Ratios Calculated fix'!AT$428)/('Ratios Calculated fix'!AT$429-'Ratios Calculated fix'!AT$428)</f>
        <v>0.33519815291340882</v>
      </c>
      <c r="AU270" s="21">
        <f>('Ratios Calculated fix'!AU270-'Ratios Calculated fix'!AU$428)/('Ratios Calculated fix'!AU$429-'Ratios Calculated fix'!AU$428)</f>
        <v>0.65791784044657831</v>
      </c>
      <c r="AV270" s="21" t="e">
        <f>('Ratios Calculated fix'!AV270-'Ratios Calculated fix'!AV$428)/('Ratios Calculated fix'!AV$429-'Ratios Calculated fix'!AV$428)</f>
        <v>#DIV/0!</v>
      </c>
      <c r="AW270" s="21" t="e">
        <f>('Ratios Calculated fix'!AW270-'Ratios Calculated fix'!AW$428)/('Ratios Calculated fix'!AW$429-'Ratios Calculated fix'!AW$428)</f>
        <v>#DIV/0!</v>
      </c>
      <c r="AX270" s="21" t="e">
        <f>('Ratios Calculated fix'!AX270-'Ratios Calculated fix'!AX$428)/('Ratios Calculated fix'!AX$429-'Ratios Calculated fix'!AX$428)</f>
        <v>#DIV/0!</v>
      </c>
      <c r="AY270" s="21">
        <f>('Ratios Calculated fix'!AY270-'Ratios Calculated fix'!AY$428)/('Ratios Calculated fix'!AY$429-'Ratios Calculated fix'!AY$428)</f>
        <v>0.25764177093384893</v>
      </c>
      <c r="AZ270" s="21">
        <f>('Ratios Calculated fix'!AZ270-'Ratios Calculated fix'!AZ$428)/('Ratios Calculated fix'!AZ$429-'Ratios Calculated fix'!AZ$428)</f>
        <v>0.76138408636097843</v>
      </c>
      <c r="BA270" s="21">
        <f>('Ratios Calculated fix'!BA270-'Ratios Calculated fix'!BA$428)/('Ratios Calculated fix'!BA$429-'Ratios Calculated fix'!BA$428)</f>
        <v>0.74669337522540957</v>
      </c>
      <c r="BB270" s="21" t="e">
        <f>('Ratios Calculated fix'!BB270-'Ratios Calculated fix'!BB$428)/('Ratios Calculated fix'!BB$429-'Ratios Calculated fix'!BB$428)</f>
        <v>#DIV/0!</v>
      </c>
      <c r="BC270" s="21">
        <f>('Ratios Calculated fix'!BC270-'Ratios Calculated fix'!BC$428)/('Ratios Calculated fix'!BC$429-'Ratios Calculated fix'!BC$428)</f>
        <v>0.22474999871069512</v>
      </c>
    </row>
    <row r="271" spans="1:55" x14ac:dyDescent="0.2">
      <c r="A271" s="3" t="s">
        <v>769</v>
      </c>
      <c r="B271" s="3" t="s">
        <v>770</v>
      </c>
      <c r="C271" s="3" t="s">
        <v>138</v>
      </c>
      <c r="D271" s="3">
        <v>378185</v>
      </c>
      <c r="E271" s="3" t="s">
        <v>16</v>
      </c>
      <c r="F271" s="3">
        <v>2019</v>
      </c>
      <c r="G271" s="3" t="s">
        <v>17</v>
      </c>
      <c r="H271" s="4">
        <v>43830</v>
      </c>
      <c r="I271" s="4">
        <v>43881</v>
      </c>
      <c r="J271" s="4">
        <v>43881</v>
      </c>
      <c r="K271" s="5">
        <v>806000000</v>
      </c>
      <c r="L271" s="5">
        <v>803000000</v>
      </c>
      <c r="M271" s="3" t="s">
        <v>771</v>
      </c>
      <c r="N271" s="20">
        <f>('Ratios Calculated fix'!N271-'Ratios Calculated fix'!N$428)/('Ratios Calculated fix'!N$429-'Ratios Calculated fix'!N$428)</f>
        <v>4.0716595280260712E-2</v>
      </c>
      <c r="O271" s="21">
        <f>('Ratios Calculated fix'!O271-'Ratios Calculated fix'!O$428)/('Ratios Calculated fix'!O$429-'Ratios Calculated fix'!O$428)</f>
        <v>3.8684772416436627E-2</v>
      </c>
      <c r="P271" s="21">
        <f>('Ratios Calculated fix'!P271-'Ratios Calculated fix'!P$428)/('Ratios Calculated fix'!P$429-'Ratios Calculated fix'!P$428)</f>
        <v>2.5788171142002467E-2</v>
      </c>
      <c r="Q271" s="21">
        <f>('Ratios Calculated fix'!Q271-'Ratios Calculated fix'!Q$428)/('Ratios Calculated fix'!Q$429-'Ratios Calculated fix'!Q$428)</f>
        <v>0.26046477531694595</v>
      </c>
      <c r="R271" s="21">
        <f>('Ratios Calculated fix'!R271-'Ratios Calculated fix'!R$428)/('Ratios Calculated fix'!R$429-'Ratios Calculated fix'!R$428)</f>
        <v>6.6220179302342044E-2</v>
      </c>
      <c r="S271" s="21">
        <f>('Ratios Calculated fix'!S271-'Ratios Calculated fix'!S$428)/('Ratios Calculated fix'!S$429-'Ratios Calculated fix'!S$428)</f>
        <v>0</v>
      </c>
      <c r="T271" s="21">
        <f>('Ratios Calculated fix'!T271-'Ratios Calculated fix'!T$428)/('Ratios Calculated fix'!T$429-'Ratios Calculated fix'!T$428)</f>
        <v>6.6905909859149501E-2</v>
      </c>
      <c r="U271" s="21">
        <f>('Ratios Calculated fix'!U271-'Ratios Calculated fix'!U$428)/('Ratios Calculated fix'!U$429-'Ratios Calculated fix'!U$428)</f>
        <v>0.64672609209441534</v>
      </c>
      <c r="V271" s="21">
        <f>('Ratios Calculated fix'!V271-'Ratios Calculated fix'!V$428)/('Ratios Calculated fix'!V$429-'Ratios Calculated fix'!V$428)</f>
        <v>0.48825282224192584</v>
      </c>
      <c r="W271" s="21">
        <f>('Ratios Calculated fix'!W271-'Ratios Calculated fix'!W$428)/('Ratios Calculated fix'!W$429-'Ratios Calculated fix'!W$428)</f>
        <v>0.62867152791971903</v>
      </c>
      <c r="X271" s="21">
        <f>('Ratios Calculated fix'!X271-'Ratios Calculated fix'!X$428)/('Ratios Calculated fix'!X$429-'Ratios Calculated fix'!X$428)</f>
        <v>9.0740430327138064E-2</v>
      </c>
      <c r="Y271" s="21">
        <f>('Ratios Calculated fix'!Y271-'Ratios Calculated fix'!Y$428)/('Ratios Calculated fix'!Y$429-'Ratios Calculated fix'!Y$428)</f>
        <v>0.47532065319091954</v>
      </c>
      <c r="Z271" s="21">
        <f>('Ratios Calculated fix'!Z271-'Ratios Calculated fix'!Z$428)/('Ratios Calculated fix'!Z$429-'Ratios Calculated fix'!Z$428)</f>
        <v>0.90925956967286192</v>
      </c>
      <c r="AA271" s="21">
        <f>('Ratios Calculated fix'!AA271-'Ratios Calculated fix'!AA$428)/('Ratios Calculated fix'!AA$429-'Ratios Calculated fix'!AA$428)</f>
        <v>8.4798575691883669E-3</v>
      </c>
      <c r="AB271" s="21">
        <f>('Ratios Calculated fix'!AB271-'Ratios Calculated fix'!AB$428)/('Ratios Calculated fix'!AB$429-'Ratios Calculated fix'!AB$428)</f>
        <v>0.91067997936367995</v>
      </c>
      <c r="AC271" s="21">
        <f>('Ratios Calculated fix'!AC271-'Ratios Calculated fix'!AC$428)/('Ratios Calculated fix'!AC$429-'Ratios Calculated fix'!AC$428)</f>
        <v>0.84730359091008844</v>
      </c>
      <c r="AD271" s="21">
        <f>('Ratios Calculated fix'!AD271-'Ratios Calculated fix'!AD$428)/('Ratios Calculated fix'!AD$429-'Ratios Calculated fix'!AD$428)</f>
        <v>0.70697135967989788</v>
      </c>
      <c r="AE271" s="21">
        <f>('Ratios Calculated fix'!AE271-'Ratios Calculated fix'!AE$428)/('Ratios Calculated fix'!AE$429-'Ratios Calculated fix'!AE$428)</f>
        <v>0.36369871574665968</v>
      </c>
      <c r="AF271" s="21">
        <f>('Ratios Calculated fix'!AF271-'Ratios Calculated fix'!AF$428)/('Ratios Calculated fix'!AF$429-'Ratios Calculated fix'!AF$428)</f>
        <v>0</v>
      </c>
      <c r="AG271" s="21" t="e">
        <f>('Ratios Calculated fix'!AG271-'Ratios Calculated fix'!AG$428)/('Ratios Calculated fix'!AG$429-'Ratios Calculated fix'!AG$428)</f>
        <v>#DIV/0!</v>
      </c>
      <c r="AH271" s="21" t="e">
        <f>('Ratios Calculated fix'!AH271-'Ratios Calculated fix'!AH$428)/('Ratios Calculated fix'!AH$429-'Ratios Calculated fix'!AH$428)</f>
        <v>#DIV/0!</v>
      </c>
      <c r="AI271" s="21">
        <f>('Ratios Calculated fix'!AI271-'Ratios Calculated fix'!AI$428)/('Ratios Calculated fix'!AI$429-'Ratios Calculated fix'!AI$428)</f>
        <v>0.98514394765085733</v>
      </c>
      <c r="AJ271" s="21">
        <f>('Ratios Calculated fix'!AJ271-'Ratios Calculated fix'!AJ$428)/('Ratios Calculated fix'!AJ$429-'Ratios Calculated fix'!AJ$428)</f>
        <v>0.19755475839786044</v>
      </c>
      <c r="AK271" s="21" t="e">
        <f>('Ratios Calculated fix'!AK271-'Ratios Calculated fix'!AK$428)/('Ratios Calculated fix'!AK$429-'Ratios Calculated fix'!AK$428)</f>
        <v>#DIV/0!</v>
      </c>
      <c r="AL271" s="21" t="e">
        <f>('Ratios Calculated fix'!AL271-'Ratios Calculated fix'!AL$428)/('Ratios Calculated fix'!AL$429-'Ratios Calculated fix'!AL$428)</f>
        <v>#DIV/0!</v>
      </c>
      <c r="AM271" s="21">
        <f>('Ratios Calculated fix'!AM271-'Ratios Calculated fix'!AM$428)/('Ratios Calculated fix'!AM$429-'Ratios Calculated fix'!AM$428)</f>
        <v>0.28735876178153935</v>
      </c>
      <c r="AN271" s="21">
        <f>('Ratios Calculated fix'!AN271-'Ratios Calculated fix'!AN$428)/('Ratios Calculated fix'!AN$429-'Ratios Calculated fix'!AN$428)</f>
        <v>0.27126901938542297</v>
      </c>
      <c r="AO271" s="21">
        <f>('Ratios Calculated fix'!AO271-'Ratios Calculated fix'!AO$428)/('Ratios Calculated fix'!AO$429-'Ratios Calculated fix'!AO$428)</f>
        <v>3.9266444771575607E-2</v>
      </c>
      <c r="AP271" s="21">
        <f>('Ratios Calculated fix'!AP271-'Ratios Calculated fix'!AP$428)/('Ratios Calculated fix'!AP$429-'Ratios Calculated fix'!AP$428)</f>
        <v>0.57789538559098308</v>
      </c>
      <c r="AQ271" s="21">
        <f>('Ratios Calculated fix'!AQ271-'Ratios Calculated fix'!AQ$428)/('Ratios Calculated fix'!AQ$429-'Ratios Calculated fix'!AQ$428)</f>
        <v>0</v>
      </c>
      <c r="AR271" s="21">
        <f>('Ratios Calculated fix'!AR271-'Ratios Calculated fix'!AR$428)/('Ratios Calculated fix'!AR$429-'Ratios Calculated fix'!AR$428)</f>
        <v>0.56403177046312503</v>
      </c>
      <c r="AS271" s="21">
        <f>('Ratios Calculated fix'!AS271-'Ratios Calculated fix'!AS$428)/('Ratios Calculated fix'!AS$429-'Ratios Calculated fix'!AS$428)</f>
        <v>0.51938760246202142</v>
      </c>
      <c r="AT271" s="21">
        <f>('Ratios Calculated fix'!AT271-'Ratios Calculated fix'!AT$428)/('Ratios Calculated fix'!AT$429-'Ratios Calculated fix'!AT$428)</f>
        <v>0.36915085113002932</v>
      </c>
      <c r="AU271" s="21">
        <f>('Ratios Calculated fix'!AU271-'Ratios Calculated fix'!AU$428)/('Ratios Calculated fix'!AU$429-'Ratios Calculated fix'!AU$428)</f>
        <v>0.60937396738024741</v>
      </c>
      <c r="AV271" s="21" t="e">
        <f>('Ratios Calculated fix'!AV271-'Ratios Calculated fix'!AV$428)/('Ratios Calculated fix'!AV$429-'Ratios Calculated fix'!AV$428)</f>
        <v>#DIV/0!</v>
      </c>
      <c r="AW271" s="21" t="e">
        <f>('Ratios Calculated fix'!AW271-'Ratios Calculated fix'!AW$428)/('Ratios Calculated fix'!AW$429-'Ratios Calculated fix'!AW$428)</f>
        <v>#DIV/0!</v>
      </c>
      <c r="AX271" s="21" t="e">
        <f>('Ratios Calculated fix'!AX271-'Ratios Calculated fix'!AX$428)/('Ratios Calculated fix'!AX$429-'Ratios Calculated fix'!AX$428)</f>
        <v>#DIV/0!</v>
      </c>
      <c r="AY271" s="21">
        <f>('Ratios Calculated fix'!AY271-'Ratios Calculated fix'!AY$428)/('Ratios Calculated fix'!AY$429-'Ratios Calculated fix'!AY$428)</f>
        <v>0.23839917549806064</v>
      </c>
      <c r="AZ271" s="21">
        <f>('Ratios Calculated fix'!AZ271-'Ratios Calculated fix'!AZ$428)/('Ratios Calculated fix'!AZ$429-'Ratios Calculated fix'!AZ$428)</f>
        <v>0.75942328970419382</v>
      </c>
      <c r="BA271" s="21">
        <f>('Ratios Calculated fix'!BA271-'Ratios Calculated fix'!BA$428)/('Ratios Calculated fix'!BA$429-'Ratios Calculated fix'!BA$428)</f>
        <v>0.74298521233174353</v>
      </c>
      <c r="BB271" s="21" t="e">
        <f>('Ratios Calculated fix'!BB271-'Ratios Calculated fix'!BB$428)/('Ratios Calculated fix'!BB$429-'Ratios Calculated fix'!BB$428)</f>
        <v>#DIV/0!</v>
      </c>
      <c r="BC271" s="21">
        <f>('Ratios Calculated fix'!BC271-'Ratios Calculated fix'!BC$428)/('Ratios Calculated fix'!BC$429-'Ratios Calculated fix'!BC$428)</f>
        <v>0.15264916261334879</v>
      </c>
    </row>
    <row r="272" spans="1:55" x14ac:dyDescent="0.2">
      <c r="A272" s="3" t="s">
        <v>844</v>
      </c>
      <c r="B272" s="3" t="s">
        <v>845</v>
      </c>
      <c r="C272" s="3" t="s">
        <v>113</v>
      </c>
      <c r="D272" s="3">
        <v>549638</v>
      </c>
      <c r="E272" s="3" t="s">
        <v>16</v>
      </c>
      <c r="F272" s="3">
        <v>2019</v>
      </c>
      <c r="G272" s="3" t="s">
        <v>17</v>
      </c>
      <c r="H272" s="4">
        <v>43830</v>
      </c>
      <c r="I272" s="4">
        <v>43879</v>
      </c>
      <c r="J272" s="4">
        <v>43879</v>
      </c>
      <c r="K272" s="5">
        <v>84808000</v>
      </c>
      <c r="L272" s="5">
        <v>85552000</v>
      </c>
      <c r="M272" s="3" t="s">
        <v>846</v>
      </c>
      <c r="N272" s="20">
        <f>('Ratios Calculated fix'!N272-'Ratios Calculated fix'!N$428)/('Ratios Calculated fix'!N$429-'Ratios Calculated fix'!N$428)</f>
        <v>6.551317270571283E-2</v>
      </c>
      <c r="O272" s="21">
        <f>('Ratios Calculated fix'!O272-'Ratios Calculated fix'!O$428)/('Ratios Calculated fix'!O$429-'Ratios Calculated fix'!O$428)</f>
        <v>6.551317270571283E-2</v>
      </c>
      <c r="P272" s="21">
        <f>('Ratios Calculated fix'!P272-'Ratios Calculated fix'!P$428)/('Ratios Calculated fix'!P$429-'Ratios Calculated fix'!P$428)</f>
        <v>0.13195190390934219</v>
      </c>
      <c r="Q272" s="21">
        <f>('Ratios Calculated fix'!Q272-'Ratios Calculated fix'!Q$428)/('Ratios Calculated fix'!Q$429-'Ratios Calculated fix'!Q$428)</f>
        <v>0.28139141581256155</v>
      </c>
      <c r="R272" s="21">
        <f>('Ratios Calculated fix'!R272-'Ratios Calculated fix'!R$428)/('Ratios Calculated fix'!R$429-'Ratios Calculated fix'!R$428)</f>
        <v>0.16831634922263058</v>
      </c>
      <c r="S272" s="21">
        <f>('Ratios Calculated fix'!S272-'Ratios Calculated fix'!S$428)/('Ratios Calculated fix'!S$429-'Ratios Calculated fix'!S$428)</f>
        <v>0</v>
      </c>
      <c r="T272" s="21">
        <f>('Ratios Calculated fix'!T272-'Ratios Calculated fix'!T$428)/('Ratios Calculated fix'!T$429-'Ratios Calculated fix'!T$428)</f>
        <v>0.17005931737959162</v>
      </c>
      <c r="U272" s="21">
        <f>('Ratios Calculated fix'!U272-'Ratios Calculated fix'!U$428)/('Ratios Calculated fix'!U$429-'Ratios Calculated fix'!U$428)</f>
        <v>0.70932561579888764</v>
      </c>
      <c r="V272" s="21">
        <f>('Ratios Calculated fix'!V272-'Ratios Calculated fix'!V$428)/('Ratios Calculated fix'!V$429-'Ratios Calculated fix'!V$428)</f>
        <v>0.48825282224192584</v>
      </c>
      <c r="W272" s="21">
        <f>('Ratios Calculated fix'!W272-'Ratios Calculated fix'!W$428)/('Ratios Calculated fix'!W$429-'Ratios Calculated fix'!W$428)</f>
        <v>0.69458246972617421</v>
      </c>
      <c r="X272" s="21">
        <f>('Ratios Calculated fix'!X272-'Ratios Calculated fix'!X$428)/('Ratios Calculated fix'!X$429-'Ratios Calculated fix'!X$428)</f>
        <v>0.31120976191000105</v>
      </c>
      <c r="Y272" s="21">
        <f>('Ratios Calculated fix'!Y272-'Ratios Calculated fix'!Y$428)/('Ratios Calculated fix'!Y$429-'Ratios Calculated fix'!Y$428)</f>
        <v>0.44666090979078393</v>
      </c>
      <c r="Z272" s="21">
        <f>('Ratios Calculated fix'!Z272-'Ratios Calculated fix'!Z$428)/('Ratios Calculated fix'!Z$429-'Ratios Calculated fix'!Z$428)</f>
        <v>0.68879023808999895</v>
      </c>
      <c r="AA272" s="21">
        <f>('Ratios Calculated fix'!AA272-'Ratios Calculated fix'!AA$428)/('Ratios Calculated fix'!AA$429-'Ratios Calculated fix'!AA$428)</f>
        <v>0.77329960793459607</v>
      </c>
      <c r="AB272" s="21">
        <f>('Ratios Calculated fix'!AB272-'Ratios Calculated fix'!AB$428)/('Ratios Calculated fix'!AB$429-'Ratios Calculated fix'!AB$428)</f>
        <v>0.81257356525303304</v>
      </c>
      <c r="AC272" s="21">
        <f>('Ratios Calculated fix'!AC272-'Ratios Calculated fix'!AC$428)/('Ratios Calculated fix'!AC$429-'Ratios Calculated fix'!AC$428)</f>
        <v>0.77845007097603869</v>
      </c>
      <c r="AD272" s="21">
        <f>('Ratios Calculated fix'!AD272-'Ratios Calculated fix'!AD$428)/('Ratios Calculated fix'!AD$429-'Ratios Calculated fix'!AD$428)</f>
        <v>0.70649906290687758</v>
      </c>
      <c r="AE272" s="21">
        <f>('Ratios Calculated fix'!AE272-'Ratios Calculated fix'!AE$428)/('Ratios Calculated fix'!AE$429-'Ratios Calculated fix'!AE$428)</f>
        <v>0.74777286725877534</v>
      </c>
      <c r="AF272" s="21">
        <f>('Ratios Calculated fix'!AF272-'Ratios Calculated fix'!AF$428)/('Ratios Calculated fix'!AF$429-'Ratios Calculated fix'!AF$428)</f>
        <v>0.43704548938499144</v>
      </c>
      <c r="AG272" s="21" t="e">
        <f>('Ratios Calculated fix'!AG272-'Ratios Calculated fix'!AG$428)/('Ratios Calculated fix'!AG$429-'Ratios Calculated fix'!AG$428)</f>
        <v>#DIV/0!</v>
      </c>
      <c r="AH272" s="21" t="e">
        <f>('Ratios Calculated fix'!AH272-'Ratios Calculated fix'!AH$428)/('Ratios Calculated fix'!AH$429-'Ratios Calculated fix'!AH$428)</f>
        <v>#DIV/0!</v>
      </c>
      <c r="AI272" s="21">
        <f>('Ratios Calculated fix'!AI272-'Ratios Calculated fix'!AI$428)/('Ratios Calculated fix'!AI$429-'Ratios Calculated fix'!AI$428)</f>
        <v>0.9856112267026691</v>
      </c>
      <c r="AJ272" s="21">
        <f>('Ratios Calculated fix'!AJ272-'Ratios Calculated fix'!AJ$428)/('Ratios Calculated fix'!AJ$429-'Ratios Calculated fix'!AJ$428)</f>
        <v>0.14656291790133352</v>
      </c>
      <c r="AK272" s="21" t="e">
        <f>('Ratios Calculated fix'!AK272-'Ratios Calculated fix'!AK$428)/('Ratios Calculated fix'!AK$429-'Ratios Calculated fix'!AK$428)</f>
        <v>#DIV/0!</v>
      </c>
      <c r="AL272" s="21" t="e">
        <f>('Ratios Calculated fix'!AL272-'Ratios Calculated fix'!AL$428)/('Ratios Calculated fix'!AL$429-'Ratios Calculated fix'!AL$428)</f>
        <v>#DIV/0!</v>
      </c>
      <c r="AM272" s="21">
        <f>('Ratios Calculated fix'!AM272-'Ratios Calculated fix'!AM$428)/('Ratios Calculated fix'!AM$429-'Ratios Calculated fix'!AM$428)</f>
        <v>0.33094777408987125</v>
      </c>
      <c r="AN272" s="21">
        <f>('Ratios Calculated fix'!AN272-'Ratios Calculated fix'!AN$428)/('Ratios Calculated fix'!AN$429-'Ratios Calculated fix'!AN$428)</f>
        <v>0.28019135193030531</v>
      </c>
      <c r="AO272" s="21">
        <f>('Ratios Calculated fix'!AO272-'Ratios Calculated fix'!AO$428)/('Ratios Calculated fix'!AO$429-'Ratios Calculated fix'!AO$428)</f>
        <v>7.9494551655714396E-2</v>
      </c>
      <c r="AP272" s="21">
        <f>('Ratios Calculated fix'!AP272-'Ratios Calculated fix'!AP$428)/('Ratios Calculated fix'!AP$429-'Ratios Calculated fix'!AP$428)</f>
        <v>0.57313543898663644</v>
      </c>
      <c r="AQ272" s="21">
        <f>('Ratios Calculated fix'!AQ272-'Ratios Calculated fix'!AQ$428)/('Ratios Calculated fix'!AQ$429-'Ratios Calculated fix'!AQ$428)</f>
        <v>0.59581317951338608</v>
      </c>
      <c r="AR272" s="21">
        <f>('Ratios Calculated fix'!AR272-'Ratios Calculated fix'!AR$428)/('Ratios Calculated fix'!AR$429-'Ratios Calculated fix'!AR$428)</f>
        <v>0.46505399514646933</v>
      </c>
      <c r="AS272" s="21">
        <f>('Ratios Calculated fix'!AS272-'Ratios Calculated fix'!AS$428)/('Ratios Calculated fix'!AS$429-'Ratios Calculated fix'!AS$428)</f>
        <v>0.5633137693542708</v>
      </c>
      <c r="AT272" s="21">
        <f>('Ratios Calculated fix'!AT272-'Ratios Calculated fix'!AT$428)/('Ratios Calculated fix'!AT$429-'Ratios Calculated fix'!AT$428)</f>
        <v>0.43540311380453378</v>
      </c>
      <c r="AU272" s="21">
        <f>('Ratios Calculated fix'!AU272-'Ratios Calculated fix'!AU$428)/('Ratios Calculated fix'!AU$429-'Ratios Calculated fix'!AU$428)</f>
        <v>0.66687844799057572</v>
      </c>
      <c r="AV272" s="21" t="e">
        <f>('Ratios Calculated fix'!AV272-'Ratios Calculated fix'!AV$428)/('Ratios Calculated fix'!AV$429-'Ratios Calculated fix'!AV$428)</f>
        <v>#DIV/0!</v>
      </c>
      <c r="AW272" s="21" t="e">
        <f>('Ratios Calculated fix'!AW272-'Ratios Calculated fix'!AW$428)/('Ratios Calculated fix'!AW$429-'Ratios Calculated fix'!AW$428)</f>
        <v>#DIV/0!</v>
      </c>
      <c r="AX272" s="21" t="e">
        <f>('Ratios Calculated fix'!AX272-'Ratios Calculated fix'!AX$428)/('Ratios Calculated fix'!AX$429-'Ratios Calculated fix'!AX$428)</f>
        <v>#DIV/0!</v>
      </c>
      <c r="AY272" s="21">
        <f>('Ratios Calculated fix'!AY272-'Ratios Calculated fix'!AY$428)/('Ratios Calculated fix'!AY$429-'Ratios Calculated fix'!AY$428)</f>
        <v>0.25440792920310845</v>
      </c>
      <c r="AZ272" s="21">
        <f>('Ratios Calculated fix'!AZ272-'Ratios Calculated fix'!AZ$428)/('Ratios Calculated fix'!AZ$429-'Ratios Calculated fix'!AZ$428)</f>
        <v>0.75728995648050179</v>
      </c>
      <c r="BA272" s="21">
        <f>('Ratios Calculated fix'!BA272-'Ratios Calculated fix'!BA$428)/('Ratios Calculated fix'!BA$429-'Ratios Calculated fix'!BA$428)</f>
        <v>0.74411821021758073</v>
      </c>
      <c r="BB272" s="21" t="e">
        <f>('Ratios Calculated fix'!BB272-'Ratios Calculated fix'!BB$428)/('Ratios Calculated fix'!BB$429-'Ratios Calculated fix'!BB$428)</f>
        <v>#DIV/0!</v>
      </c>
      <c r="BC272" s="21">
        <f>('Ratios Calculated fix'!BC272-'Ratios Calculated fix'!BC$428)/('Ratios Calculated fix'!BC$429-'Ratios Calculated fix'!BC$428)</f>
        <v>0.30458798427178113</v>
      </c>
    </row>
    <row r="273" spans="1:55" x14ac:dyDescent="0.2">
      <c r="A273" s="3" t="s">
        <v>820</v>
      </c>
      <c r="B273" s="3" t="s">
        <v>821</v>
      </c>
      <c r="C273" s="3" t="s">
        <v>34</v>
      </c>
      <c r="D273" s="3">
        <v>59265</v>
      </c>
      <c r="E273" s="3" t="s">
        <v>16</v>
      </c>
      <c r="F273" s="3">
        <v>2020</v>
      </c>
      <c r="G273" s="3" t="s">
        <v>17</v>
      </c>
      <c r="H273" s="4">
        <v>44012</v>
      </c>
      <c r="I273" s="4">
        <v>44043</v>
      </c>
      <c r="J273" s="4">
        <v>44043</v>
      </c>
      <c r="K273" s="5">
        <v>7583000000</v>
      </c>
      <c r="L273" s="5">
        <v>7656000000</v>
      </c>
      <c r="M273" s="3" t="s">
        <v>822</v>
      </c>
      <c r="N273" s="20">
        <f>('Ratios Calculated fix'!N273-'Ratios Calculated fix'!N$428)/('Ratios Calculated fix'!N$429-'Ratios Calculated fix'!N$428)</f>
        <v>9.1395655106297449E-2</v>
      </c>
      <c r="O273" s="21">
        <f>('Ratios Calculated fix'!O273-'Ratios Calculated fix'!O$428)/('Ratios Calculated fix'!O$429-'Ratios Calculated fix'!O$428)</f>
        <v>8.9951274420940835E-2</v>
      </c>
      <c r="P273" s="21">
        <f>('Ratios Calculated fix'!P273-'Ratios Calculated fix'!P$428)/('Ratios Calculated fix'!P$429-'Ratios Calculated fix'!P$428)</f>
        <v>0.20616868739883989</v>
      </c>
      <c r="Q273" s="21">
        <f>('Ratios Calculated fix'!Q273-'Ratios Calculated fix'!Q$428)/('Ratios Calculated fix'!Q$429-'Ratios Calculated fix'!Q$428)</f>
        <v>0.26462187128298509</v>
      </c>
      <c r="R273" s="21">
        <f>('Ratios Calculated fix'!R273-'Ratios Calculated fix'!R$428)/('Ratios Calculated fix'!R$429-'Ratios Calculated fix'!R$428)</f>
        <v>7.8144654485199819E-2</v>
      </c>
      <c r="S273" s="21">
        <f>('Ratios Calculated fix'!S273-'Ratios Calculated fix'!S$428)/('Ratios Calculated fix'!S$429-'Ratios Calculated fix'!S$428)</f>
        <v>2.2403677495691953E-2</v>
      </c>
      <c r="T273" s="21">
        <f>('Ratios Calculated fix'!T273-'Ratios Calculated fix'!T$428)/('Ratios Calculated fix'!T$429-'Ratios Calculated fix'!T$428)</f>
        <v>7.4813552433991501E-2</v>
      </c>
      <c r="U273" s="21">
        <f>('Ratios Calculated fix'!U273-'Ratios Calculated fix'!U$428)/('Ratios Calculated fix'!U$429-'Ratios Calculated fix'!U$428)</f>
        <v>0.65273562537919372</v>
      </c>
      <c r="V273" s="21">
        <f>('Ratios Calculated fix'!V273-'Ratios Calculated fix'!V$428)/('Ratios Calculated fix'!V$429-'Ratios Calculated fix'!V$428)</f>
        <v>0.49456741744590232</v>
      </c>
      <c r="W273" s="21">
        <f>('Ratios Calculated fix'!W273-'Ratios Calculated fix'!W$428)/('Ratios Calculated fix'!W$429-'Ratios Calculated fix'!W$428)</f>
        <v>0.6343230058352769</v>
      </c>
      <c r="X273" s="21">
        <f>('Ratios Calculated fix'!X273-'Ratios Calculated fix'!X$428)/('Ratios Calculated fix'!X$429-'Ratios Calculated fix'!X$428)</f>
        <v>0.53034256896549503</v>
      </c>
      <c r="Y273" s="21">
        <f>('Ratios Calculated fix'!Y273-'Ratios Calculated fix'!Y$428)/('Ratios Calculated fix'!Y$429-'Ratios Calculated fix'!Y$428)</f>
        <v>0.45788805030286595</v>
      </c>
      <c r="Z273" s="21">
        <f>('Ratios Calculated fix'!Z273-'Ratios Calculated fix'!Z$428)/('Ratios Calculated fix'!Z$429-'Ratios Calculated fix'!Z$428)</f>
        <v>0.46965743103450486</v>
      </c>
      <c r="AA273" s="21">
        <f>('Ratios Calculated fix'!AA273-'Ratios Calculated fix'!AA$428)/('Ratios Calculated fix'!AA$429-'Ratios Calculated fix'!AA$428)</f>
        <v>0.22375191850719719</v>
      </c>
      <c r="AB273" s="21">
        <f>('Ratios Calculated fix'!AB273-'Ratios Calculated fix'!AB$428)/('Ratios Calculated fix'!AB$429-'Ratios Calculated fix'!AB$428)</f>
        <v>0.8598071772327468</v>
      </c>
      <c r="AC273" s="21">
        <f>('Ratios Calculated fix'!AC273-'Ratios Calculated fix'!AC$428)/('Ratios Calculated fix'!AC$429-'Ratios Calculated fix'!AC$428)</f>
        <v>0.64184198321155095</v>
      </c>
      <c r="AD273" s="21">
        <f>('Ratios Calculated fix'!AD273-'Ratios Calculated fix'!AD$428)/('Ratios Calculated fix'!AD$429-'Ratios Calculated fix'!AD$428)</f>
        <v>0.55123715930288253</v>
      </c>
      <c r="AE273" s="21">
        <f>('Ratios Calculated fix'!AE273-'Ratios Calculated fix'!AE$428)/('Ratios Calculated fix'!AE$429-'Ratios Calculated fix'!AE$428)</f>
        <v>0.62674474519809631</v>
      </c>
      <c r="AF273" s="21">
        <f>('Ratios Calculated fix'!AF273-'Ratios Calculated fix'!AF$428)/('Ratios Calculated fix'!AF$429-'Ratios Calculated fix'!AF$428)</f>
        <v>0.4102054262030525</v>
      </c>
      <c r="AG273" s="21" t="e">
        <f>('Ratios Calculated fix'!AG273-'Ratios Calculated fix'!AG$428)/('Ratios Calculated fix'!AG$429-'Ratios Calculated fix'!AG$428)</f>
        <v>#DIV/0!</v>
      </c>
      <c r="AH273" s="21" t="e">
        <f>('Ratios Calculated fix'!AH273-'Ratios Calculated fix'!AH$428)/('Ratios Calculated fix'!AH$429-'Ratios Calculated fix'!AH$428)</f>
        <v>#DIV/0!</v>
      </c>
      <c r="AI273" s="21">
        <f>('Ratios Calculated fix'!AI273-'Ratios Calculated fix'!AI$428)/('Ratios Calculated fix'!AI$429-'Ratios Calculated fix'!AI$428)</f>
        <v>0.98547134037193163</v>
      </c>
      <c r="AJ273" s="21">
        <f>('Ratios Calculated fix'!AJ273-'Ratios Calculated fix'!AJ$428)/('Ratios Calculated fix'!AJ$429-'Ratios Calculated fix'!AJ$428)</f>
        <v>0.1591552761796893</v>
      </c>
      <c r="AK273" s="21" t="e">
        <f>('Ratios Calculated fix'!AK273-'Ratios Calculated fix'!AK$428)/('Ratios Calculated fix'!AK$429-'Ratios Calculated fix'!AK$428)</f>
        <v>#DIV/0!</v>
      </c>
      <c r="AL273" s="21" t="e">
        <f>('Ratios Calculated fix'!AL273-'Ratios Calculated fix'!AL$428)/('Ratios Calculated fix'!AL$429-'Ratios Calculated fix'!AL$428)</f>
        <v>#DIV/0!</v>
      </c>
      <c r="AM273" s="21">
        <f>('Ratios Calculated fix'!AM273-'Ratios Calculated fix'!AM$428)/('Ratios Calculated fix'!AM$429-'Ratios Calculated fix'!AM$428)</f>
        <v>0.31145121570092787</v>
      </c>
      <c r="AN273" s="21">
        <f>('Ratios Calculated fix'!AN273-'Ratios Calculated fix'!AN$428)/('Ratios Calculated fix'!AN$429-'Ratios Calculated fix'!AN$428)</f>
        <v>0.27425510010400317</v>
      </c>
      <c r="AO273" s="21">
        <f>('Ratios Calculated fix'!AO273-'Ratios Calculated fix'!AO$428)/('Ratios Calculated fix'!AO$429-'Ratios Calculated fix'!AO$428)</f>
        <v>8.8209022690817943E-2</v>
      </c>
      <c r="AP273" s="21">
        <f>('Ratios Calculated fix'!AP273-'Ratios Calculated fix'!AP$428)/('Ratios Calculated fix'!AP$429-'Ratios Calculated fix'!AP$428)</f>
        <v>0.5723945873648506</v>
      </c>
      <c r="AQ273" s="21">
        <f>('Ratios Calculated fix'!AQ273-'Ratios Calculated fix'!AQ$428)/('Ratios Calculated fix'!AQ$429-'Ratios Calculated fix'!AQ$428)</f>
        <v>0.54721019551864269</v>
      </c>
      <c r="AR273" s="21">
        <f>('Ratios Calculated fix'!AR273-'Ratios Calculated fix'!AR$428)/('Ratios Calculated fix'!AR$429-'Ratios Calculated fix'!AR$428)</f>
        <v>0.54467015437331956</v>
      </c>
      <c r="AS273" s="21">
        <f>('Ratios Calculated fix'!AS273-'Ratios Calculated fix'!AS$428)/('Ratios Calculated fix'!AS$429-'Ratios Calculated fix'!AS$428)</f>
        <v>0.54360518967532334</v>
      </c>
      <c r="AT273" s="21">
        <f>('Ratios Calculated fix'!AT273-'Ratios Calculated fix'!AT$428)/('Ratios Calculated fix'!AT$429-'Ratios Calculated fix'!AT$428)</f>
        <v>0.5278746963450982</v>
      </c>
      <c r="AU273" s="21">
        <f>('Ratios Calculated fix'!AU273-'Ratios Calculated fix'!AU$428)/('Ratios Calculated fix'!AU$429-'Ratios Calculated fix'!AU$428)</f>
        <v>0.67255437977736199</v>
      </c>
      <c r="AV273" s="21" t="e">
        <f>('Ratios Calculated fix'!AV273-'Ratios Calculated fix'!AV$428)/('Ratios Calculated fix'!AV$429-'Ratios Calculated fix'!AV$428)</f>
        <v>#DIV/0!</v>
      </c>
      <c r="AW273" s="21" t="e">
        <f>('Ratios Calculated fix'!AW273-'Ratios Calculated fix'!AW$428)/('Ratios Calculated fix'!AW$429-'Ratios Calculated fix'!AW$428)</f>
        <v>#DIV/0!</v>
      </c>
      <c r="AX273" s="21" t="e">
        <f>('Ratios Calculated fix'!AX273-'Ratios Calculated fix'!AX$428)/('Ratios Calculated fix'!AX$429-'Ratios Calculated fix'!AX$428)</f>
        <v>#DIV/0!</v>
      </c>
      <c r="AY273" s="21">
        <f>('Ratios Calculated fix'!AY273-'Ratios Calculated fix'!AY$428)/('Ratios Calculated fix'!AY$429-'Ratios Calculated fix'!AY$428)</f>
        <v>0.2375108136294784</v>
      </c>
      <c r="AZ273" s="21">
        <f>('Ratios Calculated fix'!AZ273-'Ratios Calculated fix'!AZ$428)/('Ratios Calculated fix'!AZ$429-'Ratios Calculated fix'!AZ$428)</f>
        <v>0.71957714766019953</v>
      </c>
      <c r="BA273" s="21">
        <f>('Ratios Calculated fix'!BA273-'Ratios Calculated fix'!BA$428)/('Ratios Calculated fix'!BA$429-'Ratios Calculated fix'!BA$428)</f>
        <v>0.74520167348499899</v>
      </c>
      <c r="BB273" s="21" t="e">
        <f>('Ratios Calculated fix'!BB273-'Ratios Calculated fix'!BB$428)/('Ratios Calculated fix'!BB$429-'Ratios Calculated fix'!BB$428)</f>
        <v>#DIV/0!</v>
      </c>
      <c r="BC273" s="21">
        <f>('Ratios Calculated fix'!BC273-'Ratios Calculated fix'!BC$428)/('Ratios Calculated fix'!BC$429-'Ratios Calculated fix'!BC$428)</f>
        <v>0.27444884387296958</v>
      </c>
    </row>
    <row r="274" spans="1:55" x14ac:dyDescent="0.2">
      <c r="A274" s="3" t="s">
        <v>841</v>
      </c>
      <c r="B274" s="3" t="s">
        <v>842</v>
      </c>
      <c r="C274" s="3" t="s">
        <v>34</v>
      </c>
      <c r="D274" s="3">
        <v>333970</v>
      </c>
      <c r="E274" s="3" t="s">
        <v>16</v>
      </c>
      <c r="F274" s="3">
        <v>2019</v>
      </c>
      <c r="G274" s="3" t="s">
        <v>17</v>
      </c>
      <c r="H274" s="4">
        <v>43830</v>
      </c>
      <c r="I274" s="4">
        <v>43875</v>
      </c>
      <c r="J274" s="4">
        <v>43875</v>
      </c>
      <c r="K274" s="5">
        <v>170800000</v>
      </c>
      <c r="L274" s="5">
        <v>175300000</v>
      </c>
      <c r="M274" s="3" t="s">
        <v>843</v>
      </c>
      <c r="N274" s="20">
        <f>('Ratios Calculated fix'!N274-'Ratios Calculated fix'!N$428)/('Ratios Calculated fix'!N$429-'Ratios Calculated fix'!N$428)</f>
        <v>4.2106630031487624E-2</v>
      </c>
      <c r="O274" s="21">
        <f>('Ratios Calculated fix'!O274-'Ratios Calculated fix'!O$428)/('Ratios Calculated fix'!O$429-'Ratios Calculated fix'!O$428)</f>
        <v>3.8566067033610825E-2</v>
      </c>
      <c r="P274" s="21">
        <f>('Ratios Calculated fix'!P274-'Ratios Calculated fix'!P$428)/('Ratios Calculated fix'!P$429-'Ratios Calculated fix'!P$428)</f>
        <v>3.7060260820051434E-2</v>
      </c>
      <c r="Q274" s="21">
        <f>('Ratios Calculated fix'!Q274-'Ratios Calculated fix'!Q$428)/('Ratios Calculated fix'!Q$429-'Ratios Calculated fix'!Q$428)</f>
        <v>0.23839200307739722</v>
      </c>
      <c r="R274" s="21">
        <f>('Ratios Calculated fix'!R274-'Ratios Calculated fix'!R$428)/('Ratios Calculated fix'!R$429-'Ratios Calculated fix'!R$428)</f>
        <v>0.14452018987923249</v>
      </c>
      <c r="S274" s="21">
        <f>('Ratios Calculated fix'!S274-'Ratios Calculated fix'!S$428)/('Ratios Calculated fix'!S$429-'Ratios Calculated fix'!S$428)</f>
        <v>9.1894037249208565E-3</v>
      </c>
      <c r="T274" s="21">
        <f>('Ratios Calculated fix'!T274-'Ratios Calculated fix'!T$428)/('Ratios Calculated fix'!T$429-'Ratios Calculated fix'!T$428)</f>
        <v>0.14431849256593776</v>
      </c>
      <c r="U274" s="21">
        <f>('Ratios Calculated fix'!U274-'Ratios Calculated fix'!U$428)/('Ratios Calculated fix'!U$429-'Ratios Calculated fix'!U$428)</f>
        <v>0.60610588616880223</v>
      </c>
      <c r="V274" s="21">
        <f>('Ratios Calculated fix'!V274-'Ratios Calculated fix'!V$428)/('Ratios Calculated fix'!V$429-'Ratios Calculated fix'!V$428)</f>
        <v>0.48431900882735934</v>
      </c>
      <c r="W274" s="21">
        <f>('Ratios Calculated fix'!W274-'Ratios Calculated fix'!W$428)/('Ratios Calculated fix'!W$429-'Ratios Calculated fix'!W$428)</f>
        <v>0.58632367374295569</v>
      </c>
      <c r="X274" s="21">
        <f>('Ratios Calculated fix'!X274-'Ratios Calculated fix'!X$428)/('Ratios Calculated fix'!X$429-'Ratios Calculated fix'!X$428)</f>
        <v>0.38822459594355324</v>
      </c>
      <c r="Y274" s="21">
        <f>('Ratios Calculated fix'!Y274-'Ratios Calculated fix'!Y$428)/('Ratios Calculated fix'!Y$429-'Ratios Calculated fix'!Y$428)</f>
        <v>0.38195818099273121</v>
      </c>
      <c r="Z274" s="21">
        <f>('Ratios Calculated fix'!Z274-'Ratios Calculated fix'!Z$428)/('Ratios Calculated fix'!Z$429-'Ratios Calculated fix'!Z$428)</f>
        <v>0.6117754040564467</v>
      </c>
      <c r="AA274" s="21">
        <f>('Ratios Calculated fix'!AA274-'Ratios Calculated fix'!AA$428)/('Ratios Calculated fix'!AA$429-'Ratios Calculated fix'!AA$428)</f>
        <v>0.18548795456666869</v>
      </c>
      <c r="AB274" s="21">
        <f>('Ratios Calculated fix'!AB274-'Ratios Calculated fix'!AB$428)/('Ratios Calculated fix'!AB$429-'Ratios Calculated fix'!AB$428)</f>
        <v>0.73283063450562991</v>
      </c>
      <c r="AC274" s="21">
        <f>('Ratios Calculated fix'!AC274-'Ratios Calculated fix'!AC$428)/('Ratios Calculated fix'!AC$429-'Ratios Calculated fix'!AC$428)</f>
        <v>0.45788889799571425</v>
      </c>
      <c r="AD274" s="21">
        <f>('Ratios Calculated fix'!AD274-'Ratios Calculated fix'!AD$428)/('Ratios Calculated fix'!AD$429-'Ratios Calculated fix'!AD$428)</f>
        <v>0.46046797129110145</v>
      </c>
      <c r="AE274" s="21">
        <f>('Ratios Calculated fix'!AE274-'Ratios Calculated fix'!AE$428)/('Ratios Calculated fix'!AE$429-'Ratios Calculated fix'!AE$428)</f>
        <v>0.5235421387478596</v>
      </c>
      <c r="AF274" s="21">
        <f>('Ratios Calculated fix'!AF274-'Ratios Calculated fix'!AF$428)/('Ratios Calculated fix'!AF$429-'Ratios Calculated fix'!AF$428)</f>
        <v>0.35724536816740649</v>
      </c>
      <c r="AG274" s="21" t="e">
        <f>('Ratios Calculated fix'!AG274-'Ratios Calculated fix'!AG$428)/('Ratios Calculated fix'!AG$429-'Ratios Calculated fix'!AG$428)</f>
        <v>#DIV/0!</v>
      </c>
      <c r="AH274" s="21" t="e">
        <f>('Ratios Calculated fix'!AH274-'Ratios Calculated fix'!AH$428)/('Ratios Calculated fix'!AH$429-'Ratios Calculated fix'!AH$428)</f>
        <v>#DIV/0!</v>
      </c>
      <c r="AI274" s="21">
        <f>('Ratios Calculated fix'!AI274-'Ratios Calculated fix'!AI$428)/('Ratios Calculated fix'!AI$429-'Ratios Calculated fix'!AI$428)</f>
        <v>0.98578102552025149</v>
      </c>
      <c r="AJ274" s="21">
        <f>('Ratios Calculated fix'!AJ274-'Ratios Calculated fix'!AJ$428)/('Ratios Calculated fix'!AJ$429-'Ratios Calculated fix'!AJ$428)</f>
        <v>0.11614173895094394</v>
      </c>
      <c r="AK274" s="21" t="e">
        <f>('Ratios Calculated fix'!AK274-'Ratios Calculated fix'!AK$428)/('Ratios Calculated fix'!AK$429-'Ratios Calculated fix'!AK$428)</f>
        <v>#DIV/0!</v>
      </c>
      <c r="AL274" s="21" t="e">
        <f>('Ratios Calculated fix'!AL274-'Ratios Calculated fix'!AL$428)/('Ratios Calculated fix'!AL$429-'Ratios Calculated fix'!AL$428)</f>
        <v>#DIV/0!</v>
      </c>
      <c r="AM274" s="21">
        <f>('Ratios Calculated fix'!AM274-'Ratios Calculated fix'!AM$428)/('Ratios Calculated fix'!AM$429-'Ratios Calculated fix'!AM$428)</f>
        <v>0.30758532457900684</v>
      </c>
      <c r="AN274" s="21">
        <f>('Ratios Calculated fix'!AN274-'Ratios Calculated fix'!AN$428)/('Ratios Calculated fix'!AN$429-'Ratios Calculated fix'!AN$428)</f>
        <v>0.25806056790260729</v>
      </c>
      <c r="AO274" s="21">
        <f>('Ratios Calculated fix'!AO274-'Ratios Calculated fix'!AO$428)/('Ratios Calculated fix'!AO$429-'Ratios Calculated fix'!AO$428)</f>
        <v>0.17004666167943555</v>
      </c>
      <c r="AP274" s="21">
        <f>('Ratios Calculated fix'!AP274-'Ratios Calculated fix'!AP$428)/('Ratios Calculated fix'!AP$429-'Ratios Calculated fix'!AP$428)</f>
        <v>0.57654912712667739</v>
      </c>
      <c r="AQ274" s="21">
        <f>('Ratios Calculated fix'!AQ274-'Ratios Calculated fix'!AQ$428)/('Ratios Calculated fix'!AQ$429-'Ratios Calculated fix'!AQ$428)</f>
        <v>0.40720038258760466</v>
      </c>
      <c r="AR274" s="21">
        <f>('Ratios Calculated fix'!AR274-'Ratios Calculated fix'!AR$428)/('Ratios Calculated fix'!AR$429-'Ratios Calculated fix'!AR$428)</f>
        <v>0.35993592859648699</v>
      </c>
      <c r="AS274" s="21">
        <f>('Ratios Calculated fix'!AS274-'Ratios Calculated fix'!AS$428)/('Ratios Calculated fix'!AS$429-'Ratios Calculated fix'!AS$428)</f>
        <v>0.58352644406700505</v>
      </c>
      <c r="AT274" s="21">
        <f>('Ratios Calculated fix'!AT274-'Ratios Calculated fix'!AT$428)/('Ratios Calculated fix'!AT$429-'Ratios Calculated fix'!AT$428)</f>
        <v>0.51675614223580413</v>
      </c>
      <c r="AU274" s="21">
        <f>('Ratios Calculated fix'!AU274-'Ratios Calculated fix'!AU$428)/('Ratios Calculated fix'!AU$429-'Ratios Calculated fix'!AU$428)</f>
        <v>0.64070849724207712</v>
      </c>
      <c r="AV274" s="21" t="e">
        <f>('Ratios Calculated fix'!AV274-'Ratios Calculated fix'!AV$428)/('Ratios Calculated fix'!AV$429-'Ratios Calculated fix'!AV$428)</f>
        <v>#DIV/0!</v>
      </c>
      <c r="AW274" s="21" t="e">
        <f>('Ratios Calculated fix'!AW274-'Ratios Calculated fix'!AW$428)/('Ratios Calculated fix'!AW$429-'Ratios Calculated fix'!AW$428)</f>
        <v>#DIV/0!</v>
      </c>
      <c r="AX274" s="21" t="e">
        <f>('Ratios Calculated fix'!AX274-'Ratios Calculated fix'!AX$428)/('Ratios Calculated fix'!AX$429-'Ratios Calculated fix'!AX$428)</f>
        <v>#DIV/0!</v>
      </c>
      <c r="AY274" s="21">
        <f>('Ratios Calculated fix'!AY274-'Ratios Calculated fix'!AY$428)/('Ratios Calculated fix'!AY$429-'Ratios Calculated fix'!AY$428)</f>
        <v>0.26019566802919775</v>
      </c>
      <c r="AZ274" s="21">
        <f>('Ratios Calculated fix'!AZ274-'Ratios Calculated fix'!AZ$428)/('Ratios Calculated fix'!AZ$429-'Ratios Calculated fix'!AZ$428)</f>
        <v>0.76544150399912758</v>
      </c>
      <c r="BA274" s="21">
        <f>('Ratios Calculated fix'!BA274-'Ratios Calculated fix'!BA$428)/('Ratios Calculated fix'!BA$429-'Ratios Calculated fix'!BA$428)</f>
        <v>0.73732547556347228</v>
      </c>
      <c r="BB274" s="21" t="e">
        <f>('Ratios Calculated fix'!BB274-'Ratios Calculated fix'!BB$428)/('Ratios Calculated fix'!BB$429-'Ratios Calculated fix'!BB$428)</f>
        <v>#DIV/0!</v>
      </c>
      <c r="BC274" s="21">
        <f>('Ratios Calculated fix'!BC274-'Ratios Calculated fix'!BC$428)/('Ratios Calculated fix'!BC$429-'Ratios Calculated fix'!BC$428)</f>
        <v>0.32309126996847148</v>
      </c>
    </row>
    <row r="275" spans="1:55" x14ac:dyDescent="0.2">
      <c r="A275" s="3" t="s">
        <v>808</v>
      </c>
      <c r="B275" s="3" t="s">
        <v>809</v>
      </c>
      <c r="C275" s="3" t="s">
        <v>24</v>
      </c>
      <c r="D275" s="3">
        <v>334921</v>
      </c>
      <c r="E275" s="3" t="s">
        <v>16</v>
      </c>
      <c r="F275" s="3">
        <v>2019</v>
      </c>
      <c r="G275" s="3" t="s">
        <v>17</v>
      </c>
      <c r="H275" s="4">
        <v>43830</v>
      </c>
      <c r="I275" s="4">
        <v>43868</v>
      </c>
      <c r="J275" s="4">
        <v>43868</v>
      </c>
      <c r="K275" s="5">
        <v>24233796</v>
      </c>
      <c r="L275" s="5">
        <v>24588772</v>
      </c>
      <c r="M275" s="3" t="s">
        <v>810</v>
      </c>
      <c r="N275" s="20">
        <f>('Ratios Calculated fix'!N275-'Ratios Calculated fix'!N$428)/('Ratios Calculated fix'!N$429-'Ratios Calculated fix'!N$428)</f>
        <v>4.5548300537829697E-2</v>
      </c>
      <c r="O275" s="21">
        <f>('Ratios Calculated fix'!O275-'Ratios Calculated fix'!O$428)/('Ratios Calculated fix'!O$429-'Ratios Calculated fix'!O$428)</f>
        <v>3.1680017000898592E-2</v>
      </c>
      <c r="P275" s="21">
        <f>('Ratios Calculated fix'!P275-'Ratios Calculated fix'!P$428)/('Ratios Calculated fix'!P$429-'Ratios Calculated fix'!P$428)</f>
        <v>1.4005211693944806E-2</v>
      </c>
      <c r="Q275" s="21">
        <f>('Ratios Calculated fix'!Q275-'Ratios Calculated fix'!Q$428)/('Ratios Calculated fix'!Q$429-'Ratios Calculated fix'!Q$428)</f>
        <v>0.2691153734939799</v>
      </c>
      <c r="R275" s="21">
        <f>('Ratios Calculated fix'!R275-'Ratios Calculated fix'!R$428)/('Ratios Calculated fix'!R$429-'Ratios Calculated fix'!R$428)</f>
        <v>0.10494659534444045</v>
      </c>
      <c r="S275" s="21">
        <f>('Ratios Calculated fix'!S275-'Ratios Calculated fix'!S$428)/('Ratios Calculated fix'!S$429-'Ratios Calculated fix'!S$428)</f>
        <v>8.5942555213160028E-3</v>
      </c>
      <c r="T275" s="21">
        <f>('Ratios Calculated fix'!T275-'Ratios Calculated fix'!T$428)/('Ratios Calculated fix'!T$429-'Ratios Calculated fix'!T$428)</f>
        <v>0.10444508758282765</v>
      </c>
      <c r="U275" s="21">
        <f>('Ratios Calculated fix'!U275-'Ratios Calculated fix'!U$428)/('Ratios Calculated fix'!U$429-'Ratios Calculated fix'!U$428)</f>
        <v>0.66402899209256427</v>
      </c>
      <c r="V275" s="21">
        <f>('Ratios Calculated fix'!V275-'Ratios Calculated fix'!V$428)/('Ratios Calculated fix'!V$429-'Ratios Calculated fix'!V$428)</f>
        <v>0.49172040052107885</v>
      </c>
      <c r="W275" s="21">
        <f>('Ratios Calculated fix'!W275-'Ratios Calculated fix'!W$428)/('Ratios Calculated fix'!W$429-'Ratios Calculated fix'!W$428)</f>
        <v>0.64651853518161406</v>
      </c>
      <c r="X275" s="21">
        <f>('Ratios Calculated fix'!X275-'Ratios Calculated fix'!X$428)/('Ratios Calculated fix'!X$429-'Ratios Calculated fix'!X$428)</f>
        <v>0.29681927084765197</v>
      </c>
      <c r="Y275" s="21">
        <f>('Ratios Calculated fix'!Y275-'Ratios Calculated fix'!Y$428)/('Ratios Calculated fix'!Y$429-'Ratios Calculated fix'!Y$428)</f>
        <v>0.45060744472560144</v>
      </c>
      <c r="Z275" s="21">
        <f>('Ratios Calculated fix'!Z275-'Ratios Calculated fix'!Z$428)/('Ratios Calculated fix'!Z$429-'Ratios Calculated fix'!Z$428)</f>
        <v>0.70318072915234797</v>
      </c>
      <c r="AA275" s="21">
        <f>('Ratios Calculated fix'!AA275-'Ratios Calculated fix'!AA$428)/('Ratios Calculated fix'!AA$429-'Ratios Calculated fix'!AA$428)</f>
        <v>0.3520229754425151</v>
      </c>
      <c r="AB275" s="21">
        <f>('Ratios Calculated fix'!AB275-'Ratios Calculated fix'!AB$428)/('Ratios Calculated fix'!AB$429-'Ratios Calculated fix'!AB$428)</f>
        <v>0.83672797662364506</v>
      </c>
      <c r="AC275" s="21">
        <f>('Ratios Calculated fix'!AC275-'Ratios Calculated fix'!AC$428)/('Ratios Calculated fix'!AC$429-'Ratios Calculated fix'!AC$428)</f>
        <v>0.56442140997054557</v>
      </c>
      <c r="AD275" s="21">
        <f>('Ratios Calculated fix'!AD275-'Ratios Calculated fix'!AD$428)/('Ratios Calculated fix'!AD$429-'Ratios Calculated fix'!AD$428)</f>
        <v>0.49157465072615508</v>
      </c>
      <c r="AE275" s="21">
        <f>('Ratios Calculated fix'!AE275-'Ratios Calculated fix'!AE$428)/('Ratios Calculated fix'!AE$429-'Ratios Calculated fix'!AE$428)</f>
        <v>0.545065501564299</v>
      </c>
      <c r="AF275" s="21">
        <f>('Ratios Calculated fix'!AF275-'Ratios Calculated fix'!AF$428)/('Ratios Calculated fix'!AF$429-'Ratios Calculated fix'!AF$428)</f>
        <v>0.4065061339523639</v>
      </c>
      <c r="AG275" s="21" t="e">
        <f>('Ratios Calculated fix'!AG275-'Ratios Calculated fix'!AG$428)/('Ratios Calculated fix'!AG$429-'Ratios Calculated fix'!AG$428)</f>
        <v>#DIV/0!</v>
      </c>
      <c r="AH275" s="21" t="e">
        <f>('Ratios Calculated fix'!AH275-'Ratios Calculated fix'!AH$428)/('Ratios Calculated fix'!AH$429-'Ratios Calculated fix'!AH$428)</f>
        <v>#DIV/0!</v>
      </c>
      <c r="AI275" s="21">
        <f>('Ratios Calculated fix'!AI275-'Ratios Calculated fix'!AI$428)/('Ratios Calculated fix'!AI$429-'Ratios Calculated fix'!AI$428)</f>
        <v>0.98566953615103114</v>
      </c>
      <c r="AJ275" s="21">
        <f>('Ratios Calculated fix'!AJ275-'Ratios Calculated fix'!AJ$428)/('Ratios Calculated fix'!AJ$429-'Ratios Calculated fix'!AJ$428)</f>
        <v>0.16808071323171234</v>
      </c>
      <c r="AK275" s="21" t="e">
        <f>('Ratios Calculated fix'!AK275-'Ratios Calculated fix'!AK$428)/('Ratios Calculated fix'!AK$429-'Ratios Calculated fix'!AK$428)</f>
        <v>#DIV/0!</v>
      </c>
      <c r="AL275" s="21" t="e">
        <f>('Ratios Calculated fix'!AL275-'Ratios Calculated fix'!AL$428)/('Ratios Calculated fix'!AL$429-'Ratios Calculated fix'!AL$428)</f>
        <v>#DIV/0!</v>
      </c>
      <c r="AM275" s="21">
        <f>('Ratios Calculated fix'!AM275-'Ratios Calculated fix'!AM$428)/('Ratios Calculated fix'!AM$429-'Ratios Calculated fix'!AM$428)</f>
        <v>0.32788778906368105</v>
      </c>
      <c r="AN275" s="21">
        <f>('Ratios Calculated fix'!AN275-'Ratios Calculated fix'!AN$428)/('Ratios Calculated fix'!AN$429-'Ratios Calculated fix'!AN$428)</f>
        <v>0.28560932324138849</v>
      </c>
      <c r="AO275" s="21">
        <f>('Ratios Calculated fix'!AO275-'Ratios Calculated fix'!AO$428)/('Ratios Calculated fix'!AO$429-'Ratios Calculated fix'!AO$428)</f>
        <v>0.24176919748681699</v>
      </c>
      <c r="AP275" s="21">
        <f>('Ratios Calculated fix'!AP275-'Ratios Calculated fix'!AP$428)/('Ratios Calculated fix'!AP$429-'Ratios Calculated fix'!AP$428)</f>
        <v>0.57900938229579213</v>
      </c>
      <c r="AQ275" s="21">
        <f>('Ratios Calculated fix'!AQ275-'Ratios Calculated fix'!AQ$428)/('Ratios Calculated fix'!AQ$429-'Ratios Calculated fix'!AQ$428)</f>
        <v>0.69187343642012367</v>
      </c>
      <c r="AR275" s="21">
        <f>('Ratios Calculated fix'!AR275-'Ratios Calculated fix'!AR$428)/('Ratios Calculated fix'!AR$429-'Ratios Calculated fix'!AR$428)</f>
        <v>0.33866072069616499</v>
      </c>
      <c r="AS275" s="21">
        <f>('Ratios Calculated fix'!AS275-'Ratios Calculated fix'!AS$428)/('Ratios Calculated fix'!AS$429-'Ratios Calculated fix'!AS$428)</f>
        <v>0.5826724254411515</v>
      </c>
      <c r="AT275" s="21">
        <f>('Ratios Calculated fix'!AT275-'Ratios Calculated fix'!AT$428)/('Ratios Calculated fix'!AT$429-'Ratios Calculated fix'!AT$428)</f>
        <v>0.60003287432438923</v>
      </c>
      <c r="AU275" s="21">
        <f>('Ratios Calculated fix'!AU275-'Ratios Calculated fix'!AU$428)/('Ratios Calculated fix'!AU$429-'Ratios Calculated fix'!AU$428)</f>
        <v>0.65596841273538165</v>
      </c>
      <c r="AV275" s="21" t="e">
        <f>('Ratios Calculated fix'!AV275-'Ratios Calculated fix'!AV$428)/('Ratios Calculated fix'!AV$429-'Ratios Calculated fix'!AV$428)</f>
        <v>#DIV/0!</v>
      </c>
      <c r="AW275" s="21" t="e">
        <f>('Ratios Calculated fix'!AW275-'Ratios Calculated fix'!AW$428)/('Ratios Calculated fix'!AW$429-'Ratios Calculated fix'!AW$428)</f>
        <v>#DIV/0!</v>
      </c>
      <c r="AX275" s="21" t="e">
        <f>('Ratios Calculated fix'!AX275-'Ratios Calculated fix'!AX$428)/('Ratios Calculated fix'!AX$429-'Ratios Calculated fix'!AX$428)</f>
        <v>#DIV/0!</v>
      </c>
      <c r="AY275" s="21">
        <f>('Ratios Calculated fix'!AY275-'Ratios Calculated fix'!AY$428)/('Ratios Calculated fix'!AY$429-'Ratios Calculated fix'!AY$428)</f>
        <v>0.22608234822961548</v>
      </c>
      <c r="AZ275" s="21">
        <f>('Ratios Calculated fix'!AZ275-'Ratios Calculated fix'!AZ$428)/('Ratios Calculated fix'!AZ$429-'Ratios Calculated fix'!AZ$428)</f>
        <v>0.75246572772890985</v>
      </c>
      <c r="BA275" s="21">
        <f>('Ratios Calculated fix'!BA275-'Ratios Calculated fix'!BA$428)/('Ratios Calculated fix'!BA$429-'Ratios Calculated fix'!BA$428)</f>
        <v>0.74375121400252642</v>
      </c>
      <c r="BB275" s="21" t="e">
        <f>('Ratios Calculated fix'!BB275-'Ratios Calculated fix'!BB$428)/('Ratios Calculated fix'!BB$429-'Ratios Calculated fix'!BB$428)</f>
        <v>#DIV/0!</v>
      </c>
      <c r="BC275" s="21">
        <f>('Ratios Calculated fix'!BC275-'Ratios Calculated fix'!BC$428)/('Ratios Calculated fix'!BC$429-'Ratios Calculated fix'!BC$428)</f>
        <v>0.38354884815498252</v>
      </c>
    </row>
    <row r="276" spans="1:55" x14ac:dyDescent="0.2">
      <c r="A276" s="3" t="s">
        <v>817</v>
      </c>
      <c r="B276" s="3" t="s">
        <v>818</v>
      </c>
      <c r="C276" s="3" t="s">
        <v>34</v>
      </c>
      <c r="D276" s="3">
        <v>60906</v>
      </c>
      <c r="E276" s="3" t="s">
        <v>16</v>
      </c>
      <c r="F276" s="3">
        <v>2019</v>
      </c>
      <c r="G276" s="3" t="s">
        <v>17</v>
      </c>
      <c r="H276" s="4">
        <v>43708</v>
      </c>
      <c r="I276" s="4">
        <v>43755</v>
      </c>
      <c r="J276" s="4">
        <v>43755</v>
      </c>
      <c r="K276" s="5">
        <v>1104000000</v>
      </c>
      <c r="L276" s="5">
        <v>1128000000</v>
      </c>
      <c r="M276" s="3" t="s">
        <v>819</v>
      </c>
      <c r="N276" s="20">
        <f>('Ratios Calculated fix'!N276-'Ratios Calculated fix'!N$428)/('Ratios Calculated fix'!N$429-'Ratios Calculated fix'!N$428)</f>
        <v>7.3452462425852447E-2</v>
      </c>
      <c r="O276" s="21">
        <f>('Ratios Calculated fix'!O276-'Ratios Calculated fix'!O$428)/('Ratios Calculated fix'!O$429-'Ratios Calculated fix'!O$428)</f>
        <v>5.4871878216548181E-2</v>
      </c>
      <c r="P276" s="21">
        <f>('Ratios Calculated fix'!P276-'Ratios Calculated fix'!P$428)/('Ratios Calculated fix'!P$429-'Ratios Calculated fix'!P$428)</f>
        <v>9.1732677645832969E-2</v>
      </c>
      <c r="Q276" s="21">
        <f>('Ratios Calculated fix'!Q276-'Ratios Calculated fix'!Q$428)/('Ratios Calculated fix'!Q$429-'Ratios Calculated fix'!Q$428)</f>
        <v>0.26024784474934948</v>
      </c>
      <c r="R276" s="21">
        <f>('Ratios Calculated fix'!R276-'Ratios Calculated fix'!R$428)/('Ratios Calculated fix'!R$429-'Ratios Calculated fix'!R$428)</f>
        <v>8.375551044565327E-2</v>
      </c>
      <c r="S276" s="21">
        <f>('Ratios Calculated fix'!S276-'Ratios Calculated fix'!S$428)/('Ratios Calculated fix'!S$429-'Ratios Calculated fix'!S$428)</f>
        <v>5.1804001218509886E-2</v>
      </c>
      <c r="T276" s="21">
        <f>('Ratios Calculated fix'!T276-'Ratios Calculated fix'!T$428)/('Ratios Calculated fix'!T$429-'Ratios Calculated fix'!T$428)</f>
        <v>7.5049180265309753E-2</v>
      </c>
      <c r="U276" s="21">
        <f>('Ratios Calculated fix'!U276-'Ratios Calculated fix'!U$428)/('Ratios Calculated fix'!U$429-'Ratios Calculated fix'!U$428)</f>
        <v>0.64810325219094722</v>
      </c>
      <c r="V276" s="21">
        <f>('Ratios Calculated fix'!V276-'Ratios Calculated fix'!V$428)/('Ratios Calculated fix'!V$429-'Ratios Calculated fix'!V$428)</f>
        <v>0.4967211206674117</v>
      </c>
      <c r="W276" s="21">
        <f>('Ratios Calculated fix'!W276-'Ratios Calculated fix'!W$428)/('Ratios Calculated fix'!W$429-'Ratios Calculated fix'!W$428)</f>
        <v>0.62921504254709926</v>
      </c>
      <c r="X276" s="21">
        <f>('Ratios Calculated fix'!X276-'Ratios Calculated fix'!X$428)/('Ratios Calculated fix'!X$429-'Ratios Calculated fix'!X$428)</f>
        <v>0.28322813581533457</v>
      </c>
      <c r="Y276" s="21">
        <f>('Ratios Calculated fix'!Y276-'Ratios Calculated fix'!Y$428)/('Ratios Calculated fix'!Y$429-'Ratios Calculated fix'!Y$428)</f>
        <v>0.48027814639026079</v>
      </c>
      <c r="Z276" s="21">
        <f>('Ratios Calculated fix'!Z276-'Ratios Calculated fix'!Z$428)/('Ratios Calculated fix'!Z$429-'Ratios Calculated fix'!Z$428)</f>
        <v>0.71677186418466543</v>
      </c>
      <c r="AA276" s="21">
        <f>('Ratios Calculated fix'!AA276-'Ratios Calculated fix'!AA$428)/('Ratios Calculated fix'!AA$429-'Ratios Calculated fix'!AA$428)</f>
        <v>5.6406766167852576E-2</v>
      </c>
      <c r="AB276" s="21">
        <f>('Ratios Calculated fix'!AB276-'Ratios Calculated fix'!AB$428)/('Ratios Calculated fix'!AB$429-'Ratios Calculated fix'!AB$428)</f>
        <v>0.91525728293027975</v>
      </c>
      <c r="AC276" s="21">
        <f>('Ratios Calculated fix'!AC276-'Ratios Calculated fix'!AC$428)/('Ratios Calculated fix'!AC$429-'Ratios Calculated fix'!AC$428)</f>
        <v>0.39722350780065557</v>
      </c>
      <c r="AD276" s="21">
        <f>('Ratios Calculated fix'!AD276-'Ratios Calculated fix'!AD$428)/('Ratios Calculated fix'!AD$429-'Ratios Calculated fix'!AD$428)</f>
        <v>0.52943883945951142</v>
      </c>
      <c r="AE276" s="21">
        <f>('Ratios Calculated fix'!AE276-'Ratios Calculated fix'!AE$428)/('Ratios Calculated fix'!AE$429-'Ratios Calculated fix'!AE$428)</f>
        <v>0.60196052630897479</v>
      </c>
      <c r="AF276" s="21">
        <f>('Ratios Calculated fix'!AF276-'Ratios Calculated fix'!AF$428)/('Ratios Calculated fix'!AF$429-'Ratios Calculated fix'!AF$428)</f>
        <v>0.44064416712444521</v>
      </c>
      <c r="AG276" s="21" t="e">
        <f>('Ratios Calculated fix'!AG276-'Ratios Calculated fix'!AG$428)/('Ratios Calculated fix'!AG$429-'Ratios Calculated fix'!AG$428)</f>
        <v>#DIV/0!</v>
      </c>
      <c r="AH276" s="21" t="e">
        <f>('Ratios Calculated fix'!AH276-'Ratios Calculated fix'!AH$428)/('Ratios Calculated fix'!AH$429-'Ratios Calculated fix'!AH$428)</f>
        <v>#DIV/0!</v>
      </c>
      <c r="AI276" s="21">
        <f>('Ratios Calculated fix'!AI276-'Ratios Calculated fix'!AI$428)/('Ratios Calculated fix'!AI$429-'Ratios Calculated fix'!AI$428)</f>
        <v>0.9865642349999667</v>
      </c>
      <c r="AJ276" s="21">
        <f>('Ratios Calculated fix'!AJ276-'Ratios Calculated fix'!AJ$428)/('Ratios Calculated fix'!AJ$429-'Ratios Calculated fix'!AJ$428)</f>
        <v>0.27415040871080582</v>
      </c>
      <c r="AK276" s="21" t="e">
        <f>('Ratios Calculated fix'!AK276-'Ratios Calculated fix'!AK$428)/('Ratios Calculated fix'!AK$429-'Ratios Calculated fix'!AK$428)</f>
        <v>#DIV/0!</v>
      </c>
      <c r="AL276" s="21" t="e">
        <f>('Ratios Calculated fix'!AL276-'Ratios Calculated fix'!AL$428)/('Ratios Calculated fix'!AL$429-'Ratios Calculated fix'!AL$428)</f>
        <v>#DIV/0!</v>
      </c>
      <c r="AM276" s="21">
        <f>('Ratios Calculated fix'!AM276-'Ratios Calculated fix'!AM$428)/('Ratios Calculated fix'!AM$429-'Ratios Calculated fix'!AM$428)</f>
        <v>0.31358536038382151</v>
      </c>
      <c r="AN276" s="21">
        <f>('Ratios Calculated fix'!AN276-'Ratios Calculated fix'!AN$428)/('Ratios Calculated fix'!AN$429-'Ratios Calculated fix'!AN$428)</f>
        <v>0.27331980294599478</v>
      </c>
      <c r="AO276" s="21">
        <f>('Ratios Calculated fix'!AO276-'Ratios Calculated fix'!AO$428)/('Ratios Calculated fix'!AO$429-'Ratios Calculated fix'!AO$428)</f>
        <v>0.12289849085073225</v>
      </c>
      <c r="AP276" s="21">
        <f>('Ratios Calculated fix'!AP276-'Ratios Calculated fix'!AP$428)/('Ratios Calculated fix'!AP$429-'Ratios Calculated fix'!AP$428)</f>
        <v>0.57386161416172565</v>
      </c>
      <c r="AQ276" s="21">
        <f>('Ratios Calculated fix'!AQ276-'Ratios Calculated fix'!AQ$428)/('Ratios Calculated fix'!AQ$429-'Ratios Calculated fix'!AQ$428)</f>
        <v>0.68231707395856001</v>
      </c>
      <c r="AR276" s="21">
        <f>('Ratios Calculated fix'!AR276-'Ratios Calculated fix'!AR$428)/('Ratios Calculated fix'!AR$429-'Ratios Calculated fix'!AR$428)</f>
        <v>0.54818008514741434</v>
      </c>
      <c r="AS276" s="21">
        <f>('Ratios Calculated fix'!AS276-'Ratios Calculated fix'!AS$428)/('Ratios Calculated fix'!AS$429-'Ratios Calculated fix'!AS$428)</f>
        <v>0.61074027666339792</v>
      </c>
      <c r="AT276" s="21">
        <f>('Ratios Calculated fix'!AT276-'Ratios Calculated fix'!AT$428)/('Ratios Calculated fix'!AT$429-'Ratios Calculated fix'!AT$428)</f>
        <v>0.65047591761008872</v>
      </c>
      <c r="AU276" s="21">
        <f>('Ratios Calculated fix'!AU276-'Ratios Calculated fix'!AU$428)/('Ratios Calculated fix'!AU$429-'Ratios Calculated fix'!AU$428)</f>
        <v>0.62284422581434895</v>
      </c>
      <c r="AV276" s="21" t="e">
        <f>('Ratios Calculated fix'!AV276-'Ratios Calculated fix'!AV$428)/('Ratios Calculated fix'!AV$429-'Ratios Calculated fix'!AV$428)</f>
        <v>#DIV/0!</v>
      </c>
      <c r="AW276" s="21" t="e">
        <f>('Ratios Calculated fix'!AW276-'Ratios Calculated fix'!AW$428)/('Ratios Calculated fix'!AW$429-'Ratios Calculated fix'!AW$428)</f>
        <v>#DIV/0!</v>
      </c>
      <c r="AX276" s="21" t="e">
        <f>('Ratios Calculated fix'!AX276-'Ratios Calculated fix'!AX$428)/('Ratios Calculated fix'!AX$429-'Ratios Calculated fix'!AX$428)</f>
        <v>#DIV/0!</v>
      </c>
      <c r="AY276" s="21">
        <f>('Ratios Calculated fix'!AY276-'Ratios Calculated fix'!AY$428)/('Ratios Calculated fix'!AY$429-'Ratios Calculated fix'!AY$428)</f>
        <v>0.23268114158976039</v>
      </c>
      <c r="AZ276" s="21">
        <f>('Ratios Calculated fix'!AZ276-'Ratios Calculated fix'!AZ$428)/('Ratios Calculated fix'!AZ$429-'Ratios Calculated fix'!AZ$428)</f>
        <v>0.74819966270080562</v>
      </c>
      <c r="BA276" s="21">
        <f>('Ratios Calculated fix'!BA276-'Ratios Calculated fix'!BA$428)/('Ratios Calculated fix'!BA$429-'Ratios Calculated fix'!BA$428)</f>
        <v>0.74309371963970927</v>
      </c>
      <c r="BB276" s="21" t="e">
        <f>('Ratios Calculated fix'!BB276-'Ratios Calculated fix'!BB$428)/('Ratios Calculated fix'!BB$429-'Ratios Calculated fix'!BB$428)</f>
        <v>#DIV/0!</v>
      </c>
      <c r="BC276" s="21">
        <f>('Ratios Calculated fix'!BC276-'Ratios Calculated fix'!BC$428)/('Ratios Calculated fix'!BC$429-'Ratios Calculated fix'!BC$428)</f>
        <v>0.28962991681453326</v>
      </c>
    </row>
    <row r="277" spans="1:55" x14ac:dyDescent="0.2">
      <c r="A277" s="3" t="s">
        <v>790</v>
      </c>
      <c r="B277" s="3" t="s">
        <v>791</v>
      </c>
      <c r="C277" s="3" t="s">
        <v>34</v>
      </c>
      <c r="D277" s="3">
        <v>153611</v>
      </c>
      <c r="E277" s="3" t="s">
        <v>16</v>
      </c>
      <c r="F277" s="3">
        <v>2020</v>
      </c>
      <c r="G277" s="3" t="s">
        <v>17</v>
      </c>
      <c r="H277" s="4">
        <v>44012</v>
      </c>
      <c r="I277" s="4">
        <v>44062</v>
      </c>
      <c r="J277" s="4">
        <v>44062</v>
      </c>
      <c r="K277" s="5">
        <v>266643000</v>
      </c>
      <c r="L277" s="5">
        <v>268828000</v>
      </c>
      <c r="M277" s="3" t="s">
        <v>792</v>
      </c>
      <c r="N277" s="20">
        <f>('Ratios Calculated fix'!N277-'Ratios Calculated fix'!N$428)/('Ratios Calculated fix'!N$429-'Ratios Calculated fix'!N$428)</f>
        <v>0.12710787695700526</v>
      </c>
      <c r="O277" s="21">
        <f>('Ratios Calculated fix'!O277-'Ratios Calculated fix'!O$428)/('Ratios Calculated fix'!O$429-'Ratios Calculated fix'!O$428)</f>
        <v>0.11586917388291716</v>
      </c>
      <c r="P277" s="21">
        <f>('Ratios Calculated fix'!P277-'Ratios Calculated fix'!P$428)/('Ratios Calculated fix'!P$429-'Ratios Calculated fix'!P$428)</f>
        <v>0.29690973625762851</v>
      </c>
      <c r="Q277" s="21">
        <f>('Ratios Calculated fix'!Q277-'Ratios Calculated fix'!Q$428)/('Ratios Calculated fix'!Q$429-'Ratios Calculated fix'!Q$428)</f>
        <v>0.26188010226951408</v>
      </c>
      <c r="R277" s="21">
        <f>('Ratios Calculated fix'!R277-'Ratios Calculated fix'!R$428)/('Ratios Calculated fix'!R$429-'Ratios Calculated fix'!R$428)</f>
        <v>8.883749325019992E-2</v>
      </c>
      <c r="S277" s="21">
        <f>('Ratios Calculated fix'!S277-'Ratios Calculated fix'!S$428)/('Ratios Calculated fix'!S$429-'Ratios Calculated fix'!S$428)</f>
        <v>0.16272817847736382</v>
      </c>
      <c r="T277" s="21">
        <f>('Ratios Calculated fix'!T277-'Ratios Calculated fix'!T$428)/('Ratios Calculated fix'!T$429-'Ratios Calculated fix'!T$428)</f>
        <v>5.9684432940904551E-2</v>
      </c>
      <c r="U277" s="21">
        <f>('Ratios Calculated fix'!U277-'Ratios Calculated fix'!U$428)/('Ratios Calculated fix'!U$429-'Ratios Calculated fix'!U$428)</f>
        <v>0.65074648569511495</v>
      </c>
      <c r="V277" s="21">
        <f>('Ratios Calculated fix'!V277-'Ratios Calculated fix'!V$428)/('Ratios Calculated fix'!V$429-'Ratios Calculated fix'!V$428)</f>
        <v>0.52204278611954902</v>
      </c>
      <c r="W277" s="21">
        <f>('Ratios Calculated fix'!W277-'Ratios Calculated fix'!W$428)/('Ratios Calculated fix'!W$429-'Ratios Calculated fix'!W$428)</f>
        <v>0.62928752308441971</v>
      </c>
      <c r="X277" s="21">
        <f>('Ratios Calculated fix'!X277-'Ratios Calculated fix'!X$428)/('Ratios Calculated fix'!X$429-'Ratios Calculated fix'!X$428)</f>
        <v>0.5839690382427889</v>
      </c>
      <c r="Y277" s="21">
        <f>('Ratios Calculated fix'!Y277-'Ratios Calculated fix'!Y$428)/('Ratios Calculated fix'!Y$429-'Ratios Calculated fix'!Y$428)</f>
        <v>0.47160827690369733</v>
      </c>
      <c r="Z277" s="21">
        <f>('Ratios Calculated fix'!Z277-'Ratios Calculated fix'!Z$428)/('Ratios Calculated fix'!Z$429-'Ratios Calculated fix'!Z$428)</f>
        <v>0.4160309617572111</v>
      </c>
      <c r="AA277" s="21">
        <f>('Ratios Calculated fix'!AA277-'Ratios Calculated fix'!AA$428)/('Ratios Calculated fix'!AA$429-'Ratios Calculated fix'!AA$428)</f>
        <v>0.19406820041491532</v>
      </c>
      <c r="AB277" s="21">
        <f>('Ratios Calculated fix'!AB277-'Ratios Calculated fix'!AB$428)/('Ratios Calculated fix'!AB$429-'Ratios Calculated fix'!AB$428)</f>
        <v>0.88716992543373763</v>
      </c>
      <c r="AC277" s="21">
        <f>('Ratios Calculated fix'!AC277-'Ratios Calculated fix'!AC$428)/('Ratios Calculated fix'!AC$429-'Ratios Calculated fix'!AC$428)</f>
        <v>0.64514274442932995</v>
      </c>
      <c r="AD277" s="21">
        <f>('Ratios Calculated fix'!AD277-'Ratios Calculated fix'!AD$428)/('Ratios Calculated fix'!AD$429-'Ratios Calculated fix'!AD$428)</f>
        <v>0.56721710670808567</v>
      </c>
      <c r="AE277" s="21">
        <f>('Ratios Calculated fix'!AE277-'Ratios Calculated fix'!AE$428)/('Ratios Calculated fix'!AE$429-'Ratios Calculated fix'!AE$428)</f>
        <v>0.64332115473755691</v>
      </c>
      <c r="AF277" s="21">
        <f>('Ratios Calculated fix'!AF277-'Ratios Calculated fix'!AF$428)/('Ratios Calculated fix'!AF$429-'Ratios Calculated fix'!AF$428)</f>
        <v>0.42182534077639167</v>
      </c>
      <c r="AG277" s="21" t="e">
        <f>('Ratios Calculated fix'!AG277-'Ratios Calculated fix'!AG$428)/('Ratios Calculated fix'!AG$429-'Ratios Calculated fix'!AG$428)</f>
        <v>#DIV/0!</v>
      </c>
      <c r="AH277" s="21" t="e">
        <f>('Ratios Calculated fix'!AH277-'Ratios Calculated fix'!AH$428)/('Ratios Calculated fix'!AH$429-'Ratios Calculated fix'!AH$428)</f>
        <v>#DIV/0!</v>
      </c>
      <c r="AI277" s="21">
        <f>('Ratios Calculated fix'!AI277-'Ratios Calculated fix'!AI$428)/('Ratios Calculated fix'!AI$429-'Ratios Calculated fix'!AI$428)</f>
        <v>0.98516640901258046</v>
      </c>
      <c r="AJ277" s="21">
        <f>('Ratios Calculated fix'!AJ277-'Ratios Calculated fix'!AJ$428)/('Ratios Calculated fix'!AJ$429-'Ratios Calculated fix'!AJ$428)</f>
        <v>0.20014281743376156</v>
      </c>
      <c r="AK277" s="21" t="e">
        <f>('Ratios Calculated fix'!AK277-'Ratios Calculated fix'!AK$428)/('Ratios Calculated fix'!AK$429-'Ratios Calculated fix'!AK$428)</f>
        <v>#DIV/0!</v>
      </c>
      <c r="AL277" s="21" t="e">
        <f>('Ratios Calculated fix'!AL277-'Ratios Calculated fix'!AL$428)/('Ratios Calculated fix'!AL$429-'Ratios Calculated fix'!AL$428)</f>
        <v>#DIV/0!</v>
      </c>
      <c r="AM277" s="21">
        <f>('Ratios Calculated fix'!AM277-'Ratios Calculated fix'!AM$428)/('Ratios Calculated fix'!AM$429-'Ratios Calculated fix'!AM$428)</f>
        <v>0.31290851024685989</v>
      </c>
      <c r="AN277" s="21">
        <f>('Ratios Calculated fix'!AN277-'Ratios Calculated fix'!AN$428)/('Ratios Calculated fix'!AN$429-'Ratios Calculated fix'!AN$428)</f>
        <v>0.27409475091759533</v>
      </c>
      <c r="AO277" s="21">
        <f>('Ratios Calculated fix'!AO277-'Ratios Calculated fix'!AO$428)/('Ratios Calculated fix'!AO$429-'Ratios Calculated fix'!AO$428)</f>
        <v>0.11870452156220709</v>
      </c>
      <c r="AP277" s="21">
        <f>('Ratios Calculated fix'!AP277-'Ratios Calculated fix'!AP$428)/('Ratios Calculated fix'!AP$429-'Ratios Calculated fix'!AP$428)</f>
        <v>0.57242227412124602</v>
      </c>
      <c r="AQ277" s="21">
        <f>('Ratios Calculated fix'!AQ277-'Ratios Calculated fix'!AQ$428)/('Ratios Calculated fix'!AQ$429-'Ratios Calculated fix'!AQ$428)</f>
        <v>0.61638595891508763</v>
      </c>
      <c r="AR277" s="21">
        <f>('Ratios Calculated fix'!AR277-'Ratios Calculated fix'!AR$428)/('Ratios Calculated fix'!AR$429-'Ratios Calculated fix'!AR$428)</f>
        <v>0.47814424778141629</v>
      </c>
      <c r="AS277" s="21">
        <f>('Ratios Calculated fix'!AS277-'Ratios Calculated fix'!AS$428)/('Ratios Calculated fix'!AS$429-'Ratios Calculated fix'!AS$428)</f>
        <v>0.53879103234398817</v>
      </c>
      <c r="AT277" s="21">
        <f>('Ratios Calculated fix'!AT277-'Ratios Calculated fix'!AT$428)/('Ratios Calculated fix'!AT$429-'Ratios Calculated fix'!AT$428)</f>
        <v>0.55702400353659831</v>
      </c>
      <c r="AU277" s="21">
        <f>('Ratios Calculated fix'!AU277-'Ratios Calculated fix'!AU$428)/('Ratios Calculated fix'!AU$429-'Ratios Calculated fix'!AU$428)</f>
        <v>0.62487576486131513</v>
      </c>
      <c r="AV277" s="21" t="e">
        <f>('Ratios Calculated fix'!AV277-'Ratios Calculated fix'!AV$428)/('Ratios Calculated fix'!AV$429-'Ratios Calculated fix'!AV$428)</f>
        <v>#DIV/0!</v>
      </c>
      <c r="AW277" s="21" t="e">
        <f>('Ratios Calculated fix'!AW277-'Ratios Calculated fix'!AW$428)/('Ratios Calculated fix'!AW$429-'Ratios Calculated fix'!AW$428)</f>
        <v>#DIV/0!</v>
      </c>
      <c r="AX277" s="21" t="e">
        <f>('Ratios Calculated fix'!AX277-'Ratios Calculated fix'!AX$428)/('Ratios Calculated fix'!AX$429-'Ratios Calculated fix'!AX$428)</f>
        <v>#DIV/0!</v>
      </c>
      <c r="AY277" s="21">
        <f>('Ratios Calculated fix'!AY277-'Ratios Calculated fix'!AY$428)/('Ratios Calculated fix'!AY$429-'Ratios Calculated fix'!AY$428)</f>
        <v>0.23063902080345103</v>
      </c>
      <c r="AZ277" s="21">
        <f>('Ratios Calculated fix'!AZ277-'Ratios Calculated fix'!AZ$428)/('Ratios Calculated fix'!AZ$429-'Ratios Calculated fix'!AZ$428)</f>
        <v>0.72271779913698708</v>
      </c>
      <c r="BA277" s="21">
        <f>('Ratios Calculated fix'!BA277-'Ratios Calculated fix'!BA$428)/('Ratios Calculated fix'!BA$429-'Ratios Calculated fix'!BA$428)</f>
        <v>0.74320397445666742</v>
      </c>
      <c r="BB277" s="21" t="e">
        <f>('Ratios Calculated fix'!BB277-'Ratios Calculated fix'!BB$428)/('Ratios Calculated fix'!BB$429-'Ratios Calculated fix'!BB$428)</f>
        <v>#DIV/0!</v>
      </c>
      <c r="BC277" s="21">
        <f>('Ratios Calculated fix'!BC277-'Ratios Calculated fix'!BC$428)/('Ratios Calculated fix'!BC$429-'Ratios Calculated fix'!BC$428)</f>
        <v>0.3126312350521519</v>
      </c>
    </row>
    <row r="278" spans="1:55" x14ac:dyDescent="0.2">
      <c r="A278" s="3" t="s">
        <v>847</v>
      </c>
      <c r="B278" s="3" t="s">
        <v>848</v>
      </c>
      <c r="C278" s="3" t="s">
        <v>24</v>
      </c>
      <c r="D278" s="3">
        <v>333504</v>
      </c>
      <c r="E278" s="3" t="s">
        <v>16</v>
      </c>
      <c r="F278" s="3">
        <v>2019</v>
      </c>
      <c r="G278" s="3" t="s">
        <v>17</v>
      </c>
      <c r="H278" s="4">
        <v>43830</v>
      </c>
      <c r="I278" s="4">
        <v>43889</v>
      </c>
      <c r="J278" s="4">
        <v>43889</v>
      </c>
      <c r="K278" s="5">
        <v>516300000</v>
      </c>
      <c r="L278" s="5">
        <v>519300000</v>
      </c>
      <c r="M278" s="3" t="s">
        <v>849</v>
      </c>
      <c r="N278" s="20">
        <f>('Ratios Calculated fix'!N278-'Ratios Calculated fix'!N$428)/('Ratios Calculated fix'!N$429-'Ratios Calculated fix'!N$428)</f>
        <v>3.5188685020027588E-2</v>
      </c>
      <c r="O278" s="21">
        <f>('Ratios Calculated fix'!O278-'Ratios Calculated fix'!O$428)/('Ratios Calculated fix'!O$429-'Ratios Calculated fix'!O$428)</f>
        <v>2.255138754705718E-2</v>
      </c>
      <c r="P278" s="21">
        <f>('Ratios Calculated fix'!P278-'Ratios Calculated fix'!P$428)/('Ratios Calculated fix'!P$429-'Ratios Calculated fix'!P$428)</f>
        <v>4.1237040894966702E-3</v>
      </c>
      <c r="Q278" s="21">
        <f>('Ratios Calculated fix'!Q278-'Ratios Calculated fix'!Q$428)/('Ratios Calculated fix'!Q$429-'Ratios Calculated fix'!Q$428)</f>
        <v>0.26316223902158858</v>
      </c>
      <c r="R278" s="21">
        <f>('Ratios Calculated fix'!R278-'Ratios Calculated fix'!R$428)/('Ratios Calculated fix'!R$429-'Ratios Calculated fix'!R$428)</f>
        <v>0.10907625472384005</v>
      </c>
      <c r="S278" s="21">
        <f>('Ratios Calculated fix'!S278-'Ratios Calculated fix'!S$428)/('Ratios Calculated fix'!S$429-'Ratios Calculated fix'!S$428)</f>
        <v>7.516219291306421E-2</v>
      </c>
      <c r="T278" s="21">
        <f>('Ratios Calculated fix'!T278-'Ratios Calculated fix'!T$428)/('Ratios Calculated fix'!T$429-'Ratios Calculated fix'!T$428)</f>
        <v>9.6315415360413228E-2</v>
      </c>
      <c r="U278" s="21">
        <f>('Ratios Calculated fix'!U278-'Ratios Calculated fix'!U$428)/('Ratios Calculated fix'!U$429-'Ratios Calculated fix'!U$428)</f>
        <v>0.6551863018442956</v>
      </c>
      <c r="V278" s="21">
        <f>('Ratios Calculated fix'!V278-'Ratios Calculated fix'!V$428)/('Ratios Calculated fix'!V$429-'Ratios Calculated fix'!V$428)</f>
        <v>0.50646829993022602</v>
      </c>
      <c r="W278" s="21">
        <f>('Ratios Calculated fix'!W278-'Ratios Calculated fix'!W$428)/('Ratios Calculated fix'!W$429-'Ratios Calculated fix'!W$428)</f>
        <v>0.63562938075320941</v>
      </c>
      <c r="X278" s="21">
        <f>('Ratios Calculated fix'!X278-'Ratios Calculated fix'!X$428)/('Ratios Calculated fix'!X$429-'Ratios Calculated fix'!X$428)</f>
        <v>0.15998379323969905</v>
      </c>
      <c r="Y278" s="21">
        <f>('Ratios Calculated fix'!Y278-'Ratios Calculated fix'!Y$428)/('Ratios Calculated fix'!Y$429-'Ratios Calculated fix'!Y$428)</f>
        <v>0.56245169077488844</v>
      </c>
      <c r="Z278" s="21">
        <f>('Ratios Calculated fix'!Z278-'Ratios Calculated fix'!Z$428)/('Ratios Calculated fix'!Z$429-'Ratios Calculated fix'!Z$428)</f>
        <v>0.84001620676030087</v>
      </c>
      <c r="AA278" s="21">
        <f>('Ratios Calculated fix'!AA278-'Ratios Calculated fix'!AA$428)/('Ratios Calculated fix'!AA$429-'Ratios Calculated fix'!AA$428)</f>
        <v>0.46262976730322103</v>
      </c>
      <c r="AB278" s="21">
        <f>('Ratios Calculated fix'!AB278-'Ratios Calculated fix'!AB$428)/('Ratios Calculated fix'!AB$429-'Ratios Calculated fix'!AB$428)</f>
        <v>0.87228837158525063</v>
      </c>
      <c r="AC278" s="21">
        <f>('Ratios Calculated fix'!AC278-'Ratios Calculated fix'!AC$428)/('Ratios Calculated fix'!AC$429-'Ratios Calculated fix'!AC$428)</f>
        <v>0.38337712771155824</v>
      </c>
      <c r="AD278" s="21">
        <f>('Ratios Calculated fix'!AD278-'Ratios Calculated fix'!AD$428)/('Ratios Calculated fix'!AD$429-'Ratios Calculated fix'!AD$428)</f>
        <v>0.39720664100957193</v>
      </c>
      <c r="AE278" s="21">
        <f>('Ratios Calculated fix'!AE278-'Ratios Calculated fix'!AE$428)/('Ratios Calculated fix'!AE$429-'Ratios Calculated fix'!AE$428)</f>
        <v>0.45161537245668426</v>
      </c>
      <c r="AF278" s="21">
        <f>('Ratios Calculated fix'!AF278-'Ratios Calculated fix'!AF$428)/('Ratios Calculated fix'!AF$429-'Ratios Calculated fix'!AF$428)</f>
        <v>0.38236530163631116</v>
      </c>
      <c r="AG278" s="21" t="e">
        <f>('Ratios Calculated fix'!AG278-'Ratios Calculated fix'!AG$428)/('Ratios Calculated fix'!AG$429-'Ratios Calculated fix'!AG$428)</f>
        <v>#DIV/0!</v>
      </c>
      <c r="AH278" s="21" t="e">
        <f>('Ratios Calculated fix'!AH278-'Ratios Calculated fix'!AH$428)/('Ratios Calculated fix'!AH$429-'Ratios Calculated fix'!AH$428)</f>
        <v>#DIV/0!</v>
      </c>
      <c r="AI278" s="21">
        <f>('Ratios Calculated fix'!AI278-'Ratios Calculated fix'!AI$428)/('Ratios Calculated fix'!AI$429-'Ratios Calculated fix'!AI$428)</f>
        <v>0.98526659374249947</v>
      </c>
      <c r="AJ278" s="21">
        <f>('Ratios Calculated fix'!AJ278-'Ratios Calculated fix'!AJ$428)/('Ratios Calculated fix'!AJ$429-'Ratios Calculated fix'!AJ$428)</f>
        <v>9.6065147389780031E-2</v>
      </c>
      <c r="AK278" s="21" t="e">
        <f>('Ratios Calculated fix'!AK278-'Ratios Calculated fix'!AK$428)/('Ratios Calculated fix'!AK$429-'Ratios Calculated fix'!AK$428)</f>
        <v>#DIV/0!</v>
      </c>
      <c r="AL278" s="21" t="e">
        <f>('Ratios Calculated fix'!AL278-'Ratios Calculated fix'!AL$428)/('Ratios Calculated fix'!AL$429-'Ratios Calculated fix'!AL$428)</f>
        <v>#DIV/0!</v>
      </c>
      <c r="AM278" s="21">
        <f>('Ratios Calculated fix'!AM278-'Ratios Calculated fix'!AM$428)/('Ratios Calculated fix'!AM$429-'Ratios Calculated fix'!AM$428)</f>
        <v>0.30627606794792028</v>
      </c>
      <c r="AN278" s="21">
        <f>('Ratios Calculated fix'!AN278-'Ratios Calculated fix'!AN$428)/('Ratios Calculated fix'!AN$429-'Ratios Calculated fix'!AN$428)</f>
        <v>0.27284007970039947</v>
      </c>
      <c r="AO278" s="21">
        <f>('Ratios Calculated fix'!AO278-'Ratios Calculated fix'!AO$428)/('Ratios Calculated fix'!AO$429-'Ratios Calculated fix'!AO$428)</f>
        <v>6.6337183890416554E-2</v>
      </c>
      <c r="AP278" s="21">
        <f>('Ratios Calculated fix'!AP278-'Ratios Calculated fix'!AP$428)/('Ratios Calculated fix'!AP$429-'Ratios Calculated fix'!AP$428)</f>
        <v>0.58295260873915966</v>
      </c>
      <c r="AQ278" s="21">
        <f>('Ratios Calculated fix'!AQ278-'Ratios Calculated fix'!AQ$428)/('Ratios Calculated fix'!AQ$429-'Ratios Calculated fix'!AQ$428)</f>
        <v>0.47192052031966092</v>
      </c>
      <c r="AR278" s="21">
        <f>('Ratios Calculated fix'!AR278-'Ratios Calculated fix'!AR$428)/('Ratios Calculated fix'!AR$429-'Ratios Calculated fix'!AR$428)</f>
        <v>0.32275461859772037</v>
      </c>
      <c r="AS278" s="21">
        <f>('Ratios Calculated fix'!AS278-'Ratios Calculated fix'!AS$428)/('Ratios Calculated fix'!AS$429-'Ratios Calculated fix'!AS$428)</f>
        <v>0.57396064995068685</v>
      </c>
      <c r="AT278" s="21">
        <f>('Ratios Calculated fix'!AT278-'Ratios Calculated fix'!AT$428)/('Ratios Calculated fix'!AT$429-'Ratios Calculated fix'!AT$428)</f>
        <v>0.30373795165574147</v>
      </c>
      <c r="AU278" s="21">
        <f>('Ratios Calculated fix'!AU278-'Ratios Calculated fix'!AU$428)/('Ratios Calculated fix'!AU$429-'Ratios Calculated fix'!AU$428)</f>
        <v>0.62902884194002495</v>
      </c>
      <c r="AV278" s="21" t="e">
        <f>('Ratios Calculated fix'!AV278-'Ratios Calculated fix'!AV$428)/('Ratios Calculated fix'!AV$429-'Ratios Calculated fix'!AV$428)</f>
        <v>#DIV/0!</v>
      </c>
      <c r="AW278" s="21" t="e">
        <f>('Ratios Calculated fix'!AW278-'Ratios Calculated fix'!AW$428)/('Ratios Calculated fix'!AW$429-'Ratios Calculated fix'!AW$428)</f>
        <v>#DIV/0!</v>
      </c>
      <c r="AX278" s="21" t="e">
        <f>('Ratios Calculated fix'!AX278-'Ratios Calculated fix'!AX$428)/('Ratios Calculated fix'!AX$429-'Ratios Calculated fix'!AX$428)</f>
        <v>#DIV/0!</v>
      </c>
      <c r="AY278" s="21">
        <f>('Ratios Calculated fix'!AY278-'Ratios Calculated fix'!AY$428)/('Ratios Calculated fix'!AY$429-'Ratios Calculated fix'!AY$428)</f>
        <v>0.37855943959842309</v>
      </c>
      <c r="AZ278" s="21">
        <f>('Ratios Calculated fix'!AZ278-'Ratios Calculated fix'!AZ$428)/('Ratios Calculated fix'!AZ$429-'Ratios Calculated fix'!AZ$428)</f>
        <v>0.84849585928623494</v>
      </c>
      <c r="BA278" s="21">
        <f>('Ratios Calculated fix'!BA278-'Ratios Calculated fix'!BA$428)/('Ratios Calculated fix'!BA$429-'Ratios Calculated fix'!BA$428)</f>
        <v>0.74460025558624032</v>
      </c>
      <c r="BB278" s="21" t="e">
        <f>('Ratios Calculated fix'!BB278-'Ratios Calculated fix'!BB$428)/('Ratios Calculated fix'!BB$429-'Ratios Calculated fix'!BB$428)</f>
        <v>#DIV/0!</v>
      </c>
      <c r="BC278" s="21">
        <f>('Ratios Calculated fix'!BC278-'Ratios Calculated fix'!BC$428)/('Ratios Calculated fix'!BC$429-'Ratios Calculated fix'!BC$428)</f>
        <v>0.18386124962594913</v>
      </c>
    </row>
    <row r="279" spans="1:55" x14ac:dyDescent="0.2">
      <c r="A279" s="3" t="s">
        <v>883</v>
      </c>
      <c r="B279" s="3" t="s">
        <v>884</v>
      </c>
      <c r="C279" s="3" t="s">
        <v>138</v>
      </c>
      <c r="D279" s="3">
        <v>249388</v>
      </c>
      <c r="E279" s="3" t="s">
        <v>16</v>
      </c>
      <c r="F279" s="3">
        <v>2019</v>
      </c>
      <c r="G279" s="3" t="s">
        <v>17</v>
      </c>
      <c r="H279" s="4">
        <v>43830</v>
      </c>
      <c r="I279" s="4">
        <v>43873</v>
      </c>
      <c r="J279" s="4">
        <v>43873</v>
      </c>
      <c r="K279" s="5">
        <v>478000000</v>
      </c>
      <c r="L279" s="5">
        <v>476000000</v>
      </c>
      <c r="M279" s="3" t="s">
        <v>885</v>
      </c>
      <c r="N279" s="20">
        <f>('Ratios Calculated fix'!N279-'Ratios Calculated fix'!N$428)/('Ratios Calculated fix'!N$429-'Ratios Calculated fix'!N$428)</f>
        <v>3.9541069369333159E-2</v>
      </c>
      <c r="O279" s="21">
        <f>('Ratios Calculated fix'!O279-'Ratios Calculated fix'!O$428)/('Ratios Calculated fix'!O$429-'Ratios Calculated fix'!O$428)</f>
        <v>3.9541069369333159E-2</v>
      </c>
      <c r="P279" s="21">
        <f>('Ratios Calculated fix'!P279-'Ratios Calculated fix'!P$428)/('Ratios Calculated fix'!P$429-'Ratios Calculated fix'!P$428)</f>
        <v>3.4989797882080488E-2</v>
      </c>
      <c r="Q279" s="21">
        <f>('Ratios Calculated fix'!Q279-'Ratios Calculated fix'!Q$428)/('Ratios Calculated fix'!Q$429-'Ratios Calculated fix'!Q$428)</f>
        <v>0.26093842398874667</v>
      </c>
      <c r="R279" s="21">
        <f>('Ratios Calculated fix'!R279-'Ratios Calculated fix'!R$428)/('Ratios Calculated fix'!R$429-'Ratios Calculated fix'!R$428)</f>
        <v>8.3340124126793161E-2</v>
      </c>
      <c r="S279" s="21">
        <f>('Ratios Calculated fix'!S279-'Ratios Calculated fix'!S$428)/('Ratios Calculated fix'!S$429-'Ratios Calculated fix'!S$428)</f>
        <v>0</v>
      </c>
      <c r="T279" s="21">
        <f>('Ratios Calculated fix'!T279-'Ratios Calculated fix'!T$428)/('Ratios Calculated fix'!T$429-'Ratios Calculated fix'!T$428)</f>
        <v>8.4203137038022874E-2</v>
      </c>
      <c r="U279" s="21">
        <f>('Ratios Calculated fix'!U279-'Ratios Calculated fix'!U$428)/('Ratios Calculated fix'!U$429-'Ratios Calculated fix'!U$428)</f>
        <v>0.64893134300881339</v>
      </c>
      <c r="V279" s="21">
        <f>('Ratios Calculated fix'!V279-'Ratios Calculated fix'!V$428)/('Ratios Calculated fix'!V$429-'Ratios Calculated fix'!V$428)</f>
        <v>0.48825282224192584</v>
      </c>
      <c r="W279" s="21">
        <f>('Ratios Calculated fix'!W279-'Ratios Calculated fix'!W$428)/('Ratios Calculated fix'!W$429-'Ratios Calculated fix'!W$428)</f>
        <v>0.63099343320087919</v>
      </c>
      <c r="X279" s="21">
        <f>('Ratios Calculated fix'!X279-'Ratios Calculated fix'!X$428)/('Ratios Calculated fix'!X$429-'Ratios Calculated fix'!X$428)</f>
        <v>7.9325182034123184E-2</v>
      </c>
      <c r="Y279" s="21">
        <f>('Ratios Calculated fix'!Y279-'Ratios Calculated fix'!Y$428)/('Ratios Calculated fix'!Y$429-'Ratios Calculated fix'!Y$428)</f>
        <v>0.47437957174116235</v>
      </c>
      <c r="Z279" s="21">
        <f>('Ratios Calculated fix'!Z279-'Ratios Calculated fix'!Z$428)/('Ratios Calculated fix'!Z$429-'Ratios Calculated fix'!Z$428)</f>
        <v>0.92067481796587669</v>
      </c>
      <c r="AA279" s="21">
        <f>('Ratios Calculated fix'!AA279-'Ratios Calculated fix'!AA$428)/('Ratios Calculated fix'!AA$429-'Ratios Calculated fix'!AA$428)</f>
        <v>9.9007506257742253E-2</v>
      </c>
      <c r="AB279" s="21">
        <f>('Ratios Calculated fix'!AB279-'Ratios Calculated fix'!AB$428)/('Ratios Calculated fix'!AB$429-'Ratios Calculated fix'!AB$428)</f>
        <v>0.9017113320244633</v>
      </c>
      <c r="AC279" s="21">
        <f>('Ratios Calculated fix'!AC279-'Ratios Calculated fix'!AC$428)/('Ratios Calculated fix'!AC$429-'Ratios Calculated fix'!AC$428)</f>
        <v>0.67818195695144401</v>
      </c>
      <c r="AD279" s="21">
        <f>('Ratios Calculated fix'!AD279-'Ratios Calculated fix'!AD$428)/('Ratios Calculated fix'!AD$429-'Ratios Calculated fix'!AD$428)</f>
        <v>0.79752760246058418</v>
      </c>
      <c r="AE279" s="21">
        <f>('Ratios Calculated fix'!AE279-'Ratios Calculated fix'!AE$428)/('Ratios Calculated fix'!AE$429-'Ratios Calculated fix'!AE$428)</f>
        <v>0.48029113274855079</v>
      </c>
      <c r="AF279" s="21">
        <f>('Ratios Calculated fix'!AF279-'Ratios Calculated fix'!AF$428)/('Ratios Calculated fix'!AF$429-'Ratios Calculated fix'!AF$428)</f>
        <v>0.28487267594306398</v>
      </c>
      <c r="AG279" s="21" t="e">
        <f>('Ratios Calculated fix'!AG279-'Ratios Calculated fix'!AG$428)/('Ratios Calculated fix'!AG$429-'Ratios Calculated fix'!AG$428)</f>
        <v>#DIV/0!</v>
      </c>
      <c r="AH279" s="21" t="e">
        <f>('Ratios Calculated fix'!AH279-'Ratios Calculated fix'!AH$428)/('Ratios Calculated fix'!AH$429-'Ratios Calculated fix'!AH$428)</f>
        <v>#DIV/0!</v>
      </c>
      <c r="AI279" s="21">
        <f>('Ratios Calculated fix'!AI279-'Ratios Calculated fix'!AI$428)/('Ratios Calculated fix'!AI$429-'Ratios Calculated fix'!AI$428)</f>
        <v>0.9859172330088577</v>
      </c>
      <c r="AJ279" s="21">
        <f>('Ratios Calculated fix'!AJ279-'Ratios Calculated fix'!AJ$428)/('Ratios Calculated fix'!AJ$429-'Ratios Calculated fix'!AJ$428)</f>
        <v>0.21406785945599371</v>
      </c>
      <c r="AK279" s="21" t="e">
        <f>('Ratios Calculated fix'!AK279-'Ratios Calculated fix'!AK$428)/('Ratios Calculated fix'!AK$429-'Ratios Calculated fix'!AK$428)</f>
        <v>#DIV/0!</v>
      </c>
      <c r="AL279" s="21" t="e">
        <f>('Ratios Calculated fix'!AL279-'Ratios Calculated fix'!AL$428)/('Ratios Calculated fix'!AL$429-'Ratios Calculated fix'!AL$428)</f>
        <v>#DIV/0!</v>
      </c>
      <c r="AM279" s="21">
        <f>('Ratios Calculated fix'!AM279-'Ratios Calculated fix'!AM$428)/('Ratios Calculated fix'!AM$429-'Ratios Calculated fix'!AM$428)</f>
        <v>0.30076692513835329</v>
      </c>
      <c r="AN279" s="21">
        <f>('Ratios Calculated fix'!AN279-'Ratios Calculated fix'!AN$428)/('Ratios Calculated fix'!AN$429-'Ratios Calculated fix'!AN$428)</f>
        <v>0.27124906577669416</v>
      </c>
      <c r="AO279" s="21">
        <f>('Ratios Calculated fix'!AO279-'Ratios Calculated fix'!AO$428)/('Ratios Calculated fix'!AO$429-'Ratios Calculated fix'!AO$428)</f>
        <v>3.4999401676442422E-2</v>
      </c>
      <c r="AP279" s="21">
        <f>('Ratios Calculated fix'!AP279-'Ratios Calculated fix'!AP$428)/('Ratios Calculated fix'!AP$429-'Ratios Calculated fix'!AP$428)</f>
        <v>0.57884498625647018</v>
      </c>
      <c r="AQ279" s="21">
        <f>('Ratios Calculated fix'!AQ279-'Ratios Calculated fix'!AQ$428)/('Ratios Calculated fix'!AQ$429-'Ratios Calculated fix'!AQ$428)</f>
        <v>0.35117419270224226</v>
      </c>
      <c r="AR279" s="21">
        <f>('Ratios Calculated fix'!AR279-'Ratios Calculated fix'!AR$428)/('Ratios Calculated fix'!AR$429-'Ratios Calculated fix'!AR$428)</f>
        <v>0.60480683590106599</v>
      </c>
      <c r="AS279" s="21">
        <f>('Ratios Calculated fix'!AS279-'Ratios Calculated fix'!AS$428)/('Ratios Calculated fix'!AS$429-'Ratios Calculated fix'!AS$428)</f>
        <v>0.56545512863186942</v>
      </c>
      <c r="AT279" s="21">
        <f>('Ratios Calculated fix'!AT279-'Ratios Calculated fix'!AT$428)/('Ratios Calculated fix'!AT$429-'Ratios Calculated fix'!AT$428)</f>
        <v>0.37021517768951018</v>
      </c>
      <c r="AU279" s="21">
        <f>('Ratios Calculated fix'!AU279-'Ratios Calculated fix'!AU$428)/('Ratios Calculated fix'!AU$429-'Ratios Calculated fix'!AU$428)</f>
        <v>0.63060256930309411</v>
      </c>
      <c r="AV279" s="21" t="e">
        <f>('Ratios Calculated fix'!AV279-'Ratios Calculated fix'!AV$428)/('Ratios Calculated fix'!AV$429-'Ratios Calculated fix'!AV$428)</f>
        <v>#DIV/0!</v>
      </c>
      <c r="AW279" s="21" t="e">
        <f>('Ratios Calculated fix'!AW279-'Ratios Calculated fix'!AW$428)/('Ratios Calculated fix'!AW$429-'Ratios Calculated fix'!AW$428)</f>
        <v>#DIV/0!</v>
      </c>
      <c r="AX279" s="21" t="e">
        <f>('Ratios Calculated fix'!AX279-'Ratios Calculated fix'!AX$428)/('Ratios Calculated fix'!AX$429-'Ratios Calculated fix'!AX$428)</f>
        <v>#DIV/0!</v>
      </c>
      <c r="AY279" s="21">
        <f>('Ratios Calculated fix'!AY279-'Ratios Calculated fix'!AY$428)/('Ratios Calculated fix'!AY$429-'Ratios Calculated fix'!AY$428)</f>
        <v>0.24310646810005829</v>
      </c>
      <c r="AZ279" s="21">
        <f>('Ratios Calculated fix'!AZ279-'Ratios Calculated fix'!AZ$428)/('Ratios Calculated fix'!AZ$429-'Ratios Calculated fix'!AZ$428)</f>
        <v>0.76216675531114941</v>
      </c>
      <c r="BA279" s="21">
        <f>('Ratios Calculated fix'!BA279-'Ratios Calculated fix'!BA$428)/('Ratios Calculated fix'!BA$429-'Ratios Calculated fix'!BA$428)</f>
        <v>0.74267471823058773</v>
      </c>
      <c r="BB279" s="21" t="e">
        <f>('Ratios Calculated fix'!BB279-'Ratios Calculated fix'!BB$428)/('Ratios Calculated fix'!BB$429-'Ratios Calculated fix'!BB$428)</f>
        <v>#DIV/0!</v>
      </c>
      <c r="BC279" s="21">
        <f>('Ratios Calculated fix'!BC279-'Ratios Calculated fix'!BC$428)/('Ratios Calculated fix'!BC$429-'Ratios Calculated fix'!BC$428)</f>
        <v>0.17268240447674255</v>
      </c>
    </row>
    <row r="280" spans="1:55" x14ac:dyDescent="0.2">
      <c r="A280" s="3" t="s">
        <v>892</v>
      </c>
      <c r="B280" s="3" t="s">
        <v>893</v>
      </c>
      <c r="C280" s="3" t="s">
        <v>45</v>
      </c>
      <c r="D280" s="3">
        <v>744483</v>
      </c>
      <c r="E280" s="3" t="s">
        <v>16</v>
      </c>
      <c r="F280" s="3">
        <v>2019</v>
      </c>
      <c r="G280" s="3" t="s">
        <v>17</v>
      </c>
      <c r="H280" s="4">
        <v>43830</v>
      </c>
      <c r="I280" s="4">
        <v>43888</v>
      </c>
      <c r="J280" s="4">
        <v>43888</v>
      </c>
      <c r="K280" s="5">
        <v>212844278</v>
      </c>
      <c r="L280" s="5">
        <v>214716804</v>
      </c>
      <c r="M280" s="3" t="s">
        <v>894</v>
      </c>
      <c r="N280" s="20">
        <f>('Ratios Calculated fix'!N280-'Ratios Calculated fix'!N$428)/('Ratios Calculated fix'!N$429-'Ratios Calculated fix'!N$428)</f>
        <v>5.9445290849972398E-3</v>
      </c>
      <c r="O280" s="21">
        <f>('Ratios Calculated fix'!O280-'Ratios Calculated fix'!O$428)/('Ratios Calculated fix'!O$429-'Ratios Calculated fix'!O$428)</f>
        <v>4.8979028626016047E-3</v>
      </c>
      <c r="P280" s="21">
        <f>('Ratios Calculated fix'!P280-'Ratios Calculated fix'!P$428)/('Ratios Calculated fix'!P$429-'Ratios Calculated fix'!P$428)</f>
        <v>6.3784548942443405E-3</v>
      </c>
      <c r="Q280" s="21">
        <f>('Ratios Calculated fix'!Q280-'Ratios Calculated fix'!Q$428)/('Ratios Calculated fix'!Q$429-'Ratios Calculated fix'!Q$428)</f>
        <v>0.26236594802681718</v>
      </c>
      <c r="R280" s="21">
        <f>('Ratios Calculated fix'!R280-'Ratios Calculated fix'!R$428)/('Ratios Calculated fix'!R$429-'Ratios Calculated fix'!R$428)</f>
        <v>0.11873415411697327</v>
      </c>
      <c r="S280" s="21">
        <f>('Ratios Calculated fix'!S280-'Ratios Calculated fix'!S$428)/('Ratios Calculated fix'!S$429-'Ratios Calculated fix'!S$428)</f>
        <v>6.3740073789117127E-2</v>
      </c>
      <c r="T280" s="21">
        <f>('Ratios Calculated fix'!T280-'Ratios Calculated fix'!T$428)/('Ratios Calculated fix'!T$429-'Ratios Calculated fix'!T$428)</f>
        <v>0.10818419137607392</v>
      </c>
      <c r="U280" s="21">
        <f>('Ratios Calculated fix'!U280-'Ratios Calculated fix'!U$428)/('Ratios Calculated fix'!U$429-'Ratios Calculated fix'!U$428)</f>
        <v>0.65506489568972404</v>
      </c>
      <c r="V280" s="21">
        <f>('Ratios Calculated fix'!V280-'Ratios Calculated fix'!V$428)/('Ratios Calculated fix'!V$429-'Ratios Calculated fix'!V$428)</f>
        <v>0.50232641078939233</v>
      </c>
      <c r="W280" s="21">
        <f>('Ratios Calculated fix'!W280-'Ratios Calculated fix'!W$428)/('Ratios Calculated fix'!W$429-'Ratios Calculated fix'!W$428)</f>
        <v>0.63594492391011592</v>
      </c>
      <c r="X280" s="21">
        <f>('Ratios Calculated fix'!X280-'Ratios Calculated fix'!X$428)/('Ratios Calculated fix'!X$429-'Ratios Calculated fix'!X$428)</f>
        <v>2.5643392753217052E-2</v>
      </c>
      <c r="Y280" s="21">
        <f>('Ratios Calculated fix'!Y280-'Ratios Calculated fix'!Y$428)/('Ratios Calculated fix'!Y$429-'Ratios Calculated fix'!Y$428)</f>
        <v>0.469394799663507</v>
      </c>
      <c r="Z280" s="21">
        <f>('Ratios Calculated fix'!Z280-'Ratios Calculated fix'!Z$428)/('Ratios Calculated fix'!Z$429-'Ratios Calculated fix'!Z$428)</f>
        <v>0.97435660724678286</v>
      </c>
      <c r="AA280" s="21">
        <f>('Ratios Calculated fix'!AA280-'Ratios Calculated fix'!AA$428)/('Ratios Calculated fix'!AA$429-'Ratios Calculated fix'!AA$428)</f>
        <v>0.15994469823525959</v>
      </c>
      <c r="AB280" s="21">
        <f>('Ratios Calculated fix'!AB280-'Ratios Calculated fix'!AB$428)/('Ratios Calculated fix'!AB$429-'Ratios Calculated fix'!AB$428)</f>
        <v>0.88098034544522741</v>
      </c>
      <c r="AC280" s="21">
        <f>('Ratios Calculated fix'!AC280-'Ratios Calculated fix'!AC$428)/('Ratios Calculated fix'!AC$429-'Ratios Calculated fix'!AC$428)</f>
        <v>0.41488760187670243</v>
      </c>
      <c r="AD280" s="21">
        <f>('Ratios Calculated fix'!AD280-'Ratios Calculated fix'!AD$428)/('Ratios Calculated fix'!AD$429-'Ratios Calculated fix'!AD$428)</f>
        <v>0.52884007456682691</v>
      </c>
      <c r="AE280" s="21">
        <f>('Ratios Calculated fix'!AE280-'Ratios Calculated fix'!AE$428)/('Ratios Calculated fix'!AE$429-'Ratios Calculated fix'!AE$428)</f>
        <v>0.51772725139430542</v>
      </c>
      <c r="AF280" s="21">
        <f>('Ratios Calculated fix'!AF280-'Ratios Calculated fix'!AF$428)/('Ratios Calculated fix'!AF$429-'Ratios Calculated fix'!AF$428)</f>
        <v>0.40737077196197113</v>
      </c>
      <c r="AG280" s="21" t="e">
        <f>('Ratios Calculated fix'!AG280-'Ratios Calculated fix'!AG$428)/('Ratios Calculated fix'!AG$429-'Ratios Calculated fix'!AG$428)</f>
        <v>#DIV/0!</v>
      </c>
      <c r="AH280" s="21" t="e">
        <f>('Ratios Calculated fix'!AH280-'Ratios Calculated fix'!AH$428)/('Ratios Calculated fix'!AH$429-'Ratios Calculated fix'!AH$428)</f>
        <v>#DIV/0!</v>
      </c>
      <c r="AI280" s="21">
        <f>('Ratios Calculated fix'!AI280-'Ratios Calculated fix'!AI$428)/('Ratios Calculated fix'!AI$429-'Ratios Calculated fix'!AI$428)</f>
        <v>0.98639293970940101</v>
      </c>
      <c r="AJ280" s="21">
        <f>('Ratios Calculated fix'!AJ280-'Ratios Calculated fix'!AJ$428)/('Ratios Calculated fix'!AJ$429-'Ratios Calculated fix'!AJ$428)</f>
        <v>0.14238759068130749</v>
      </c>
      <c r="AK280" s="21" t="e">
        <f>('Ratios Calculated fix'!AK280-'Ratios Calculated fix'!AK$428)/('Ratios Calculated fix'!AK$429-'Ratios Calculated fix'!AK$428)</f>
        <v>#DIV/0!</v>
      </c>
      <c r="AL280" s="21" t="e">
        <f>('Ratios Calculated fix'!AL280-'Ratios Calculated fix'!AL$428)/('Ratios Calculated fix'!AL$429-'Ratios Calculated fix'!AL$428)</f>
        <v>#DIV/0!</v>
      </c>
      <c r="AM280" s="21">
        <f>('Ratios Calculated fix'!AM280-'Ratios Calculated fix'!AM$428)/('Ratios Calculated fix'!AM$429-'Ratios Calculated fix'!AM$428)</f>
        <v>0.30906784130970427</v>
      </c>
      <c r="AN280" s="21">
        <f>('Ratios Calculated fix'!AN280-'Ratios Calculated fix'!AN$428)/('Ratios Calculated fix'!AN$429-'Ratios Calculated fix'!AN$428)</f>
        <v>0.27298081599041546</v>
      </c>
      <c r="AO280" s="21">
        <f>('Ratios Calculated fix'!AO280-'Ratios Calculated fix'!AO$428)/('Ratios Calculated fix'!AO$429-'Ratios Calculated fix'!AO$428)</f>
        <v>7.8064118599593724E-2</v>
      </c>
      <c r="AP280" s="21">
        <f>('Ratios Calculated fix'!AP280-'Ratios Calculated fix'!AP$428)/('Ratios Calculated fix'!AP$429-'Ratios Calculated fix'!AP$428)</f>
        <v>0.56945355693615096</v>
      </c>
      <c r="AQ280" s="21">
        <f>('Ratios Calculated fix'!AQ280-'Ratios Calculated fix'!AQ$428)/('Ratios Calculated fix'!AQ$429-'Ratios Calculated fix'!AQ$428)</f>
        <v>0.5301409255331625</v>
      </c>
      <c r="AR280" s="21">
        <f>('Ratios Calculated fix'!AR280-'Ratios Calculated fix'!AR$428)/('Ratios Calculated fix'!AR$429-'Ratios Calculated fix'!AR$428)</f>
        <v>0.44196743707149455</v>
      </c>
      <c r="AS280" s="21">
        <f>('Ratios Calculated fix'!AS280-'Ratios Calculated fix'!AS$428)/('Ratios Calculated fix'!AS$429-'Ratios Calculated fix'!AS$428)</f>
        <v>0.60200848513207217</v>
      </c>
      <c r="AT280" s="21">
        <f>('Ratios Calculated fix'!AT280-'Ratios Calculated fix'!AT$428)/('Ratios Calculated fix'!AT$429-'Ratios Calculated fix'!AT$428)</f>
        <v>0.41361049987973691</v>
      </c>
      <c r="AU280" s="21">
        <f>('Ratios Calculated fix'!AU280-'Ratios Calculated fix'!AU$428)/('Ratios Calculated fix'!AU$429-'Ratios Calculated fix'!AU$428)</f>
        <v>0.61883344904454063</v>
      </c>
      <c r="AV280" s="21" t="e">
        <f>('Ratios Calculated fix'!AV280-'Ratios Calculated fix'!AV$428)/('Ratios Calculated fix'!AV$429-'Ratios Calculated fix'!AV$428)</f>
        <v>#DIV/0!</v>
      </c>
      <c r="AW280" s="21" t="e">
        <f>('Ratios Calculated fix'!AW280-'Ratios Calculated fix'!AW$428)/('Ratios Calculated fix'!AW$429-'Ratios Calculated fix'!AW$428)</f>
        <v>#DIV/0!</v>
      </c>
      <c r="AX280" s="21" t="e">
        <f>('Ratios Calculated fix'!AX280-'Ratios Calculated fix'!AX$428)/('Ratios Calculated fix'!AX$429-'Ratios Calculated fix'!AX$428)</f>
        <v>#DIV/0!</v>
      </c>
      <c r="AY280" s="21">
        <f>('Ratios Calculated fix'!AY280-'Ratios Calculated fix'!AY$428)/('Ratios Calculated fix'!AY$429-'Ratios Calculated fix'!AY$428)</f>
        <v>0.26985640670467637</v>
      </c>
      <c r="AZ280" s="21">
        <f>('Ratios Calculated fix'!AZ280-'Ratios Calculated fix'!AZ$428)/('Ratios Calculated fix'!AZ$429-'Ratios Calculated fix'!AZ$428)</f>
        <v>0.78061823902687322</v>
      </c>
      <c r="BA280" s="21">
        <f>('Ratios Calculated fix'!BA280-'Ratios Calculated fix'!BA$428)/('Ratios Calculated fix'!BA$429-'Ratios Calculated fix'!BA$428)</f>
        <v>0.74320777195413601</v>
      </c>
      <c r="BB280" s="21" t="e">
        <f>('Ratios Calculated fix'!BB280-'Ratios Calculated fix'!BB$428)/('Ratios Calculated fix'!BB$429-'Ratios Calculated fix'!BB$428)</f>
        <v>#DIV/0!</v>
      </c>
      <c r="BC280" s="21">
        <f>('Ratios Calculated fix'!BC280-'Ratios Calculated fix'!BC$428)/('Ratios Calculated fix'!BC$429-'Ratios Calculated fix'!BC$428)</f>
        <v>0.21390355862796132</v>
      </c>
    </row>
    <row r="281" spans="1:55" x14ac:dyDescent="0.2">
      <c r="A281" s="3" t="s">
        <v>850</v>
      </c>
      <c r="B281" s="3" t="s">
        <v>851</v>
      </c>
      <c r="C281" s="3" t="s">
        <v>113</v>
      </c>
      <c r="D281" s="3">
        <v>378192</v>
      </c>
      <c r="E281" s="3" t="s">
        <v>16</v>
      </c>
      <c r="F281" s="3">
        <v>2019</v>
      </c>
      <c r="G281" s="3" t="s">
        <v>17</v>
      </c>
      <c r="H281" s="4">
        <v>43830</v>
      </c>
      <c r="I281" s="4">
        <v>43886</v>
      </c>
      <c r="J281" s="4">
        <v>43886</v>
      </c>
      <c r="K281" s="5">
        <v>164454538</v>
      </c>
      <c r="L281" s="5">
        <v>166782726</v>
      </c>
      <c r="M281" s="3" t="s">
        <v>852</v>
      </c>
      <c r="N281" s="20">
        <f>('Ratios Calculated fix'!N281-'Ratios Calculated fix'!N$428)/('Ratios Calculated fix'!N$429-'Ratios Calculated fix'!N$428)</f>
        <v>3.2746961083650904E-2</v>
      </c>
      <c r="O281" s="21">
        <f>('Ratios Calculated fix'!O281-'Ratios Calculated fix'!O$428)/('Ratios Calculated fix'!O$429-'Ratios Calculated fix'!O$428)</f>
        <v>3.2746961083650904E-2</v>
      </c>
      <c r="P281" s="21">
        <f>('Ratios Calculated fix'!P281-'Ratios Calculated fix'!P$428)/('Ratios Calculated fix'!P$429-'Ratios Calculated fix'!P$428)</f>
        <v>1.0540347928039186E-2</v>
      </c>
      <c r="Q281" s="21">
        <f>('Ratios Calculated fix'!Q281-'Ratios Calculated fix'!Q$428)/('Ratios Calculated fix'!Q$429-'Ratios Calculated fix'!Q$428)</f>
        <v>0.26289787489077665</v>
      </c>
      <c r="R281" s="21">
        <f>('Ratios Calculated fix'!R281-'Ratios Calculated fix'!R$428)/('Ratios Calculated fix'!R$429-'Ratios Calculated fix'!R$428)</f>
        <v>7.2696278217288426E-2</v>
      </c>
      <c r="S281" s="21">
        <f>('Ratios Calculated fix'!S281-'Ratios Calculated fix'!S$428)/('Ratios Calculated fix'!S$429-'Ratios Calculated fix'!S$428)</f>
        <v>4.5346214431208336E-2</v>
      </c>
      <c r="T281" s="21">
        <f>('Ratios Calculated fix'!T281-'Ratios Calculated fix'!T$428)/('Ratios Calculated fix'!T$429-'Ratios Calculated fix'!T$428)</f>
        <v>6.5068858294612938E-2</v>
      </c>
      <c r="U281" s="21">
        <f>('Ratios Calculated fix'!U281-'Ratios Calculated fix'!U$428)/('Ratios Calculated fix'!U$429-'Ratios Calculated fix'!U$428)</f>
        <v>0.64999661094335104</v>
      </c>
      <c r="V281" s="21">
        <f>('Ratios Calculated fix'!V281-'Ratios Calculated fix'!V$428)/('Ratios Calculated fix'!V$429-'Ratios Calculated fix'!V$428)</f>
        <v>0.49891796473322308</v>
      </c>
      <c r="W281" s="21">
        <f>('Ratios Calculated fix'!W281-'Ratios Calculated fix'!W$428)/('Ratios Calculated fix'!W$429-'Ratios Calculated fix'!W$428)</f>
        <v>0.63097339429568078</v>
      </c>
      <c r="X281" s="21">
        <f>('Ratios Calculated fix'!X281-'Ratios Calculated fix'!X$428)/('Ratios Calculated fix'!X$429-'Ratios Calculated fix'!X$428)</f>
        <v>0.28839536250495634</v>
      </c>
      <c r="Y281" s="21">
        <f>('Ratios Calculated fix'!Y281-'Ratios Calculated fix'!Y$428)/('Ratios Calculated fix'!Y$429-'Ratios Calculated fix'!Y$428)</f>
        <v>0.52160404086866963</v>
      </c>
      <c r="Z281" s="21">
        <f>('Ratios Calculated fix'!Z281-'Ratios Calculated fix'!Z$428)/('Ratios Calculated fix'!Z$429-'Ratios Calculated fix'!Z$428)</f>
        <v>0.71160463749504366</v>
      </c>
      <c r="AA281" s="21">
        <f>('Ratios Calculated fix'!AA281-'Ratios Calculated fix'!AA$428)/('Ratios Calculated fix'!AA$429-'Ratios Calculated fix'!AA$428)</f>
        <v>0.69622627895761413</v>
      </c>
      <c r="AB281" s="21">
        <f>('Ratios Calculated fix'!AB281-'Ratios Calculated fix'!AB$428)/('Ratios Calculated fix'!AB$429-'Ratios Calculated fix'!AB$428)</f>
        <v>0.87499741396889141</v>
      </c>
      <c r="AC281" s="21">
        <f>('Ratios Calculated fix'!AC281-'Ratios Calculated fix'!AC$428)/('Ratios Calculated fix'!AC$429-'Ratios Calculated fix'!AC$428)</f>
        <v>0.60049915358010819</v>
      </c>
      <c r="AD281" s="21">
        <f>('Ratios Calculated fix'!AD281-'Ratios Calculated fix'!AD$428)/('Ratios Calculated fix'!AD$429-'Ratios Calculated fix'!AD$428)</f>
        <v>0.5456361691828524</v>
      </c>
      <c r="AE281" s="21">
        <f>('Ratios Calculated fix'!AE281-'Ratios Calculated fix'!AE$428)/('Ratios Calculated fix'!AE$429-'Ratios Calculated fix'!AE$428)</f>
        <v>0.57845603267587964</v>
      </c>
      <c r="AF281" s="21">
        <f>('Ratios Calculated fix'!AF281-'Ratios Calculated fix'!AF$428)/('Ratios Calculated fix'!AF$429-'Ratios Calculated fix'!AF$428)</f>
        <v>0.4208205146866637</v>
      </c>
      <c r="AG281" s="21" t="e">
        <f>('Ratios Calculated fix'!AG281-'Ratios Calculated fix'!AG$428)/('Ratios Calculated fix'!AG$429-'Ratios Calculated fix'!AG$428)</f>
        <v>#DIV/0!</v>
      </c>
      <c r="AH281" s="21" t="e">
        <f>('Ratios Calculated fix'!AH281-'Ratios Calculated fix'!AH$428)/('Ratios Calculated fix'!AH$429-'Ratios Calculated fix'!AH$428)</f>
        <v>#DIV/0!</v>
      </c>
      <c r="AI281" s="21">
        <f>('Ratios Calculated fix'!AI281-'Ratios Calculated fix'!AI$428)/('Ratios Calculated fix'!AI$429-'Ratios Calculated fix'!AI$428)</f>
        <v>0.98642751095350656</v>
      </c>
      <c r="AJ281" s="21">
        <f>('Ratios Calculated fix'!AJ281-'Ratios Calculated fix'!AJ$428)/('Ratios Calculated fix'!AJ$429-'Ratios Calculated fix'!AJ$428)</f>
        <v>7.3944208366555603E-2</v>
      </c>
      <c r="AK281" s="21" t="e">
        <f>('Ratios Calculated fix'!AK281-'Ratios Calculated fix'!AK$428)/('Ratios Calculated fix'!AK$429-'Ratios Calculated fix'!AK$428)</f>
        <v>#DIV/0!</v>
      </c>
      <c r="AL281" s="21" t="e">
        <f>('Ratios Calculated fix'!AL281-'Ratios Calculated fix'!AL$428)/('Ratios Calculated fix'!AL$429-'Ratios Calculated fix'!AL$428)</f>
        <v>#DIV/0!</v>
      </c>
      <c r="AM281" s="21">
        <f>('Ratios Calculated fix'!AM281-'Ratios Calculated fix'!AM$428)/('Ratios Calculated fix'!AM$429-'Ratios Calculated fix'!AM$428)</f>
        <v>0.30881168553886001</v>
      </c>
      <c r="AN281" s="21">
        <f>('Ratios Calculated fix'!AN281-'Ratios Calculated fix'!AN$428)/('Ratios Calculated fix'!AN$429-'Ratios Calculated fix'!AN$428)</f>
        <v>0.27212998909945457</v>
      </c>
      <c r="AO281" s="21">
        <f>('Ratios Calculated fix'!AO281-'Ratios Calculated fix'!AO$428)/('Ratios Calculated fix'!AO$429-'Ratios Calculated fix'!AO$428)</f>
        <v>4.9006107989781826E-2</v>
      </c>
      <c r="AP281" s="21">
        <f>('Ratios Calculated fix'!AP281-'Ratios Calculated fix'!AP$428)/('Ratios Calculated fix'!AP$429-'Ratios Calculated fix'!AP$428)</f>
        <v>0.58294051332655317</v>
      </c>
      <c r="AQ281" s="21">
        <f>('Ratios Calculated fix'!AQ281-'Ratios Calculated fix'!AQ$428)/('Ratios Calculated fix'!AQ$429-'Ratios Calculated fix'!AQ$428)</f>
        <v>0.51982858751325767</v>
      </c>
      <c r="AR281" s="21">
        <f>('Ratios Calculated fix'!AR281-'Ratios Calculated fix'!AR$428)/('Ratios Calculated fix'!AR$429-'Ratios Calculated fix'!AR$428)</f>
        <v>0.37803030217438949</v>
      </c>
      <c r="AS281" s="21">
        <f>('Ratios Calculated fix'!AS281-'Ratios Calculated fix'!AS$428)/('Ratios Calculated fix'!AS$429-'Ratios Calculated fix'!AS$428)</f>
        <v>0.60436368163711263</v>
      </c>
      <c r="AT281" s="21">
        <f>('Ratios Calculated fix'!AT281-'Ratios Calculated fix'!AT$428)/('Ratios Calculated fix'!AT$429-'Ratios Calculated fix'!AT$428)</f>
        <v>0.30681737133593451</v>
      </c>
      <c r="AU281" s="21">
        <f>('Ratios Calculated fix'!AU281-'Ratios Calculated fix'!AU$428)/('Ratios Calculated fix'!AU$429-'Ratios Calculated fix'!AU$428)</f>
        <v>0.61237657971011461</v>
      </c>
      <c r="AV281" s="21" t="e">
        <f>('Ratios Calculated fix'!AV281-'Ratios Calculated fix'!AV$428)/('Ratios Calculated fix'!AV$429-'Ratios Calculated fix'!AV$428)</f>
        <v>#DIV/0!</v>
      </c>
      <c r="AW281" s="21" t="e">
        <f>('Ratios Calculated fix'!AW281-'Ratios Calculated fix'!AW$428)/('Ratios Calculated fix'!AW$429-'Ratios Calculated fix'!AW$428)</f>
        <v>#DIV/0!</v>
      </c>
      <c r="AX281" s="21" t="e">
        <f>('Ratios Calculated fix'!AX281-'Ratios Calculated fix'!AX$428)/('Ratios Calculated fix'!AX$429-'Ratios Calculated fix'!AX$428)</f>
        <v>#DIV/0!</v>
      </c>
      <c r="AY281" s="21">
        <f>('Ratios Calculated fix'!AY281-'Ratios Calculated fix'!AY$428)/('Ratios Calculated fix'!AY$429-'Ratios Calculated fix'!AY$428)</f>
        <v>0.25898659035098931</v>
      </c>
      <c r="AZ281" s="21">
        <f>('Ratios Calculated fix'!AZ281-'Ratios Calculated fix'!AZ$428)/('Ratios Calculated fix'!AZ$429-'Ratios Calculated fix'!AZ$428)</f>
        <v>0.76952375762299574</v>
      </c>
      <c r="BA281" s="21">
        <f>('Ratios Calculated fix'!BA281-'Ratios Calculated fix'!BA$428)/('Ratios Calculated fix'!BA$429-'Ratios Calculated fix'!BA$428)</f>
        <v>0.74300091442501004</v>
      </c>
      <c r="BB281" s="21" t="e">
        <f>('Ratios Calculated fix'!BB281-'Ratios Calculated fix'!BB$428)/('Ratios Calculated fix'!BB$429-'Ratios Calculated fix'!BB$428)</f>
        <v>#DIV/0!</v>
      </c>
      <c r="BC281" s="21">
        <f>('Ratios Calculated fix'!BC281-'Ratios Calculated fix'!BC$428)/('Ratios Calculated fix'!BC$429-'Ratios Calculated fix'!BC$428)</f>
        <v>0.22298246996689638</v>
      </c>
    </row>
    <row r="282" spans="1:55" x14ac:dyDescent="0.2">
      <c r="A282" s="3" t="s">
        <v>871</v>
      </c>
      <c r="B282" s="3" t="s">
        <v>872</v>
      </c>
      <c r="C282" s="3" t="s">
        <v>52</v>
      </c>
      <c r="D282" s="3">
        <v>188922</v>
      </c>
      <c r="E282" s="3" t="s">
        <v>16</v>
      </c>
      <c r="F282" s="3">
        <v>2019</v>
      </c>
      <c r="G282" s="3" t="s">
        <v>17</v>
      </c>
      <c r="H282" s="4">
        <v>43830</v>
      </c>
      <c r="I282" s="4">
        <v>43875</v>
      </c>
      <c r="J282" s="4">
        <v>43875</v>
      </c>
      <c r="K282" s="5">
        <v>488900000</v>
      </c>
      <c r="L282" s="5">
        <v>491400000</v>
      </c>
      <c r="M282" s="3" t="s">
        <v>873</v>
      </c>
      <c r="N282" s="20">
        <f>('Ratios Calculated fix'!N282-'Ratios Calculated fix'!N$428)/('Ratios Calculated fix'!N$429-'Ratios Calculated fix'!N$428)</f>
        <v>2.0202625881916163E-2</v>
      </c>
      <c r="O282" s="21">
        <f>('Ratios Calculated fix'!O282-'Ratios Calculated fix'!O$428)/('Ratios Calculated fix'!O$429-'Ratios Calculated fix'!O$428)</f>
        <v>1.649154460735399E-2</v>
      </c>
      <c r="P282" s="21">
        <f>('Ratios Calculated fix'!P282-'Ratios Calculated fix'!P$428)/('Ratios Calculated fix'!P$429-'Ratios Calculated fix'!P$428)</f>
        <v>1.4193180653102754E-2</v>
      </c>
      <c r="Q282" s="21">
        <f>('Ratios Calculated fix'!Q282-'Ratios Calculated fix'!Q$428)/('Ratios Calculated fix'!Q$429-'Ratios Calculated fix'!Q$428)</f>
        <v>0.26524454254424534</v>
      </c>
      <c r="R282" s="21">
        <f>('Ratios Calculated fix'!R282-'Ratios Calculated fix'!R$428)/('Ratios Calculated fix'!R$429-'Ratios Calculated fix'!R$428)</f>
        <v>9.4450891524086339E-2</v>
      </c>
      <c r="S282" s="21">
        <f>('Ratios Calculated fix'!S282-'Ratios Calculated fix'!S$428)/('Ratios Calculated fix'!S$429-'Ratios Calculated fix'!S$428)</f>
        <v>4.986427030103923E-2</v>
      </c>
      <c r="T282" s="21">
        <f>('Ratios Calculated fix'!T282-'Ratios Calculated fix'!T$428)/('Ratios Calculated fix'!T$429-'Ratios Calculated fix'!T$428)</f>
        <v>8.6213787542631634E-2</v>
      </c>
      <c r="U282" s="21">
        <f>('Ratios Calculated fix'!U282-'Ratios Calculated fix'!U$428)/('Ratios Calculated fix'!U$429-'Ratios Calculated fix'!U$428)</f>
        <v>0.65617499746660035</v>
      </c>
      <c r="V282" s="21">
        <f>('Ratios Calculated fix'!V282-'Ratios Calculated fix'!V$428)/('Ratios Calculated fix'!V$429-'Ratios Calculated fix'!V$428)</f>
        <v>0.50314770355348426</v>
      </c>
      <c r="W282" s="21">
        <f>('Ratios Calculated fix'!W282-'Ratios Calculated fix'!W$428)/('Ratios Calculated fix'!W$429-'Ratios Calculated fix'!W$428)</f>
        <v>0.63702583248002542</v>
      </c>
      <c r="X282" s="21">
        <f>('Ratios Calculated fix'!X282-'Ratios Calculated fix'!X$428)/('Ratios Calculated fix'!X$429-'Ratios Calculated fix'!X$428)</f>
        <v>5.532523077924284E-2</v>
      </c>
      <c r="Y282" s="21">
        <f>('Ratios Calculated fix'!Y282-'Ratios Calculated fix'!Y$428)/('Ratios Calculated fix'!Y$429-'Ratios Calculated fix'!Y$428)</f>
        <v>0.44825141796141055</v>
      </c>
      <c r="Z282" s="21">
        <f>('Ratios Calculated fix'!Z282-'Ratios Calculated fix'!Z$428)/('Ratios Calculated fix'!Z$429-'Ratios Calculated fix'!Z$428)</f>
        <v>0.9446747692207571</v>
      </c>
      <c r="AA282" s="21">
        <f>('Ratios Calculated fix'!AA282-'Ratios Calculated fix'!AA$428)/('Ratios Calculated fix'!AA$429-'Ratios Calculated fix'!AA$428)</f>
        <v>0</v>
      </c>
      <c r="AB282" s="21">
        <f>('Ratios Calculated fix'!AB282-'Ratios Calculated fix'!AB$428)/('Ratios Calculated fix'!AB$429-'Ratios Calculated fix'!AB$428)</f>
        <v>0.85548736313536988</v>
      </c>
      <c r="AC282" s="21">
        <f>('Ratios Calculated fix'!AC282-'Ratios Calculated fix'!AC$428)/('Ratios Calculated fix'!AC$429-'Ratios Calculated fix'!AC$428)</f>
        <v>0.68078300139268055</v>
      </c>
      <c r="AD282" s="21">
        <f>('Ratios Calculated fix'!AD282-'Ratios Calculated fix'!AD$428)/('Ratios Calculated fix'!AD$429-'Ratios Calculated fix'!AD$428)</f>
        <v>0.62470946695568508</v>
      </c>
      <c r="AE282" s="21">
        <f>('Ratios Calculated fix'!AE282-'Ratios Calculated fix'!AE$428)/('Ratios Calculated fix'!AE$429-'Ratios Calculated fix'!AE$428)</f>
        <v>0.58909047649691415</v>
      </c>
      <c r="AF282" s="21">
        <f>('Ratios Calculated fix'!AF282-'Ratios Calculated fix'!AF$428)/('Ratios Calculated fix'!AF$429-'Ratios Calculated fix'!AF$428)</f>
        <v>0.4595718195851754</v>
      </c>
      <c r="AG282" s="21" t="e">
        <f>('Ratios Calculated fix'!AG282-'Ratios Calculated fix'!AG$428)/('Ratios Calculated fix'!AG$429-'Ratios Calculated fix'!AG$428)</f>
        <v>#DIV/0!</v>
      </c>
      <c r="AH282" s="21" t="e">
        <f>('Ratios Calculated fix'!AH282-'Ratios Calculated fix'!AH$428)/('Ratios Calculated fix'!AH$429-'Ratios Calculated fix'!AH$428)</f>
        <v>#DIV/0!</v>
      </c>
      <c r="AI282" s="21">
        <f>('Ratios Calculated fix'!AI282-'Ratios Calculated fix'!AI$428)/('Ratios Calculated fix'!AI$429-'Ratios Calculated fix'!AI$428)</f>
        <v>0.98712478475449228</v>
      </c>
      <c r="AJ282" s="21">
        <f>('Ratios Calculated fix'!AJ282-'Ratios Calculated fix'!AJ$428)/('Ratios Calculated fix'!AJ$429-'Ratios Calculated fix'!AJ$428)</f>
        <v>0.13533393147408662</v>
      </c>
      <c r="AK282" s="21" t="e">
        <f>('Ratios Calculated fix'!AK282-'Ratios Calculated fix'!AK$428)/('Ratios Calculated fix'!AK$429-'Ratios Calculated fix'!AK$428)</f>
        <v>#DIV/0!</v>
      </c>
      <c r="AL282" s="21" t="e">
        <f>('Ratios Calculated fix'!AL282-'Ratios Calculated fix'!AL$428)/('Ratios Calculated fix'!AL$429-'Ratios Calculated fix'!AL$428)</f>
        <v>#DIV/0!</v>
      </c>
      <c r="AM282" s="21">
        <f>('Ratios Calculated fix'!AM282-'Ratios Calculated fix'!AM$428)/('Ratios Calculated fix'!AM$429-'Ratios Calculated fix'!AM$428)</f>
        <v>0.31082145222113539</v>
      </c>
      <c r="AN282" s="21">
        <f>('Ratios Calculated fix'!AN282-'Ratios Calculated fix'!AN$428)/('Ratios Calculated fix'!AN$429-'Ratios Calculated fix'!AN$428)</f>
        <v>0.27183563102154185</v>
      </c>
      <c r="AO282" s="21">
        <f>('Ratios Calculated fix'!AO282-'Ratios Calculated fix'!AO$428)/('Ratios Calculated fix'!AO$429-'Ratios Calculated fix'!AO$428)</f>
        <v>2.9774598548384934E-2</v>
      </c>
      <c r="AP282" s="21">
        <f>('Ratios Calculated fix'!AP282-'Ratios Calculated fix'!AP$428)/('Ratios Calculated fix'!AP$429-'Ratios Calculated fix'!AP$428)</f>
        <v>0.56797550026333499</v>
      </c>
      <c r="AQ282" s="21">
        <f>('Ratios Calculated fix'!AQ282-'Ratios Calculated fix'!AQ$428)/('Ratios Calculated fix'!AQ$429-'Ratios Calculated fix'!AQ$428)</f>
        <v>0.53193676538137236</v>
      </c>
      <c r="AR282" s="21">
        <f>('Ratios Calculated fix'!AR282-'Ratios Calculated fix'!AR$428)/('Ratios Calculated fix'!AR$429-'Ratios Calculated fix'!AR$428)</f>
        <v>0.52023963792392602</v>
      </c>
      <c r="AS282" s="21">
        <f>('Ratios Calculated fix'!AS282-'Ratios Calculated fix'!AS$428)/('Ratios Calculated fix'!AS$429-'Ratios Calculated fix'!AS$428)</f>
        <v>0.64276877898653773</v>
      </c>
      <c r="AT282" s="21">
        <f>('Ratios Calculated fix'!AT282-'Ratios Calculated fix'!AT$428)/('Ratios Calculated fix'!AT$429-'Ratios Calculated fix'!AT$428)</f>
        <v>0.31954327339782723</v>
      </c>
      <c r="AU282" s="21">
        <f>('Ratios Calculated fix'!AU282-'Ratios Calculated fix'!AU$428)/('Ratios Calculated fix'!AU$429-'Ratios Calculated fix'!AU$428)</f>
        <v>0.59050254176391126</v>
      </c>
      <c r="AV282" s="21" t="e">
        <f>('Ratios Calculated fix'!AV282-'Ratios Calculated fix'!AV$428)/('Ratios Calculated fix'!AV$429-'Ratios Calculated fix'!AV$428)</f>
        <v>#DIV/0!</v>
      </c>
      <c r="AW282" s="21" t="e">
        <f>('Ratios Calculated fix'!AW282-'Ratios Calculated fix'!AW$428)/('Ratios Calculated fix'!AW$429-'Ratios Calculated fix'!AW$428)</f>
        <v>#DIV/0!</v>
      </c>
      <c r="AX282" s="21" t="e">
        <f>('Ratios Calculated fix'!AX282-'Ratios Calculated fix'!AX$428)/('Ratios Calculated fix'!AX$429-'Ratios Calculated fix'!AX$428)</f>
        <v>#DIV/0!</v>
      </c>
      <c r="AY282" s="21">
        <f>('Ratios Calculated fix'!AY282-'Ratios Calculated fix'!AY$428)/('Ratios Calculated fix'!AY$429-'Ratios Calculated fix'!AY$428)</f>
        <v>0.28484536317772147</v>
      </c>
      <c r="AZ282" s="21">
        <f>('Ratios Calculated fix'!AZ282-'Ratios Calculated fix'!AZ$428)/('Ratios Calculated fix'!AZ$429-'Ratios Calculated fix'!AZ$428)</f>
        <v>0.78870628826157774</v>
      </c>
      <c r="BA282" s="21">
        <f>('Ratios Calculated fix'!BA282-'Ratios Calculated fix'!BA$428)/('Ratios Calculated fix'!BA$429-'Ratios Calculated fix'!BA$428)</f>
        <v>0.74252140817943901</v>
      </c>
      <c r="BB282" s="21" t="e">
        <f>('Ratios Calculated fix'!BB282-'Ratios Calculated fix'!BB$428)/('Ratios Calculated fix'!BB$429-'Ratios Calculated fix'!BB$428)</f>
        <v>#DIV/0!</v>
      </c>
      <c r="BC282" s="21">
        <f>('Ratios Calculated fix'!BC282-'Ratios Calculated fix'!BC$428)/('Ratios Calculated fix'!BC$429-'Ratios Calculated fix'!BC$428)</f>
        <v>0.18815817188193512</v>
      </c>
    </row>
    <row r="283" spans="1:55" x14ac:dyDescent="0.2">
      <c r="A283" s="3" t="s">
        <v>865</v>
      </c>
      <c r="B283" s="3" t="s">
        <v>866</v>
      </c>
      <c r="C283" s="3" t="s">
        <v>59</v>
      </c>
      <c r="D283" s="3">
        <v>103736</v>
      </c>
      <c r="E283" s="3" t="s">
        <v>16</v>
      </c>
      <c r="F283" s="3">
        <v>2019</v>
      </c>
      <c r="G283" s="3" t="s">
        <v>17</v>
      </c>
      <c r="H283" s="4">
        <v>43830</v>
      </c>
      <c r="I283" s="4">
        <v>43881</v>
      </c>
      <c r="J283" s="4">
        <v>43881</v>
      </c>
      <c r="K283" s="5">
        <v>820000000</v>
      </c>
      <c r="L283" s="5">
        <v>824000000</v>
      </c>
      <c r="M283" s="3" t="s">
        <v>867</v>
      </c>
      <c r="N283" s="20">
        <f>('Ratios Calculated fix'!N283-'Ratios Calculated fix'!N$428)/('Ratios Calculated fix'!N$429-'Ratios Calculated fix'!N$428)</f>
        <v>0.11433851120948399</v>
      </c>
      <c r="O283" s="21">
        <f>('Ratios Calculated fix'!O283-'Ratios Calculated fix'!O$428)/('Ratios Calculated fix'!O$429-'Ratios Calculated fix'!O$428)</f>
        <v>8.3579489695825959E-2</v>
      </c>
      <c r="P283" s="21">
        <f>('Ratios Calculated fix'!P283-'Ratios Calculated fix'!P$428)/('Ratios Calculated fix'!P$429-'Ratios Calculated fix'!P$428)</f>
        <v>0.21414056645445981</v>
      </c>
      <c r="Q283" s="21">
        <f>('Ratios Calculated fix'!Q283-'Ratios Calculated fix'!Q$428)/('Ratios Calculated fix'!Q$429-'Ratios Calculated fix'!Q$428)</f>
        <v>0.26017279734299498</v>
      </c>
      <c r="R283" s="21">
        <f>('Ratios Calculated fix'!R283-'Ratios Calculated fix'!R$428)/('Ratios Calculated fix'!R$429-'Ratios Calculated fix'!R$428)</f>
        <v>5.2237914271072196E-2</v>
      </c>
      <c r="S283" s="21">
        <f>('Ratios Calculated fix'!S283-'Ratios Calculated fix'!S$428)/('Ratios Calculated fix'!S$429-'Ratios Calculated fix'!S$428)</f>
        <v>2.8102528995801155E-4</v>
      </c>
      <c r="T283" s="21">
        <f>('Ratios Calculated fix'!T283-'Ratios Calculated fix'!T$428)/('Ratios Calculated fix'!T$429-'Ratios Calculated fix'!T$428)</f>
        <v>5.2726919211995252E-2</v>
      </c>
      <c r="U283" s="21">
        <f>('Ratios Calculated fix'!U283-'Ratios Calculated fix'!U$428)/('Ratios Calculated fix'!U$429-'Ratios Calculated fix'!U$428)</f>
        <v>0.64518056539873869</v>
      </c>
      <c r="V283" s="21">
        <f>('Ratios Calculated fix'!V283-'Ratios Calculated fix'!V$428)/('Ratios Calculated fix'!V$429-'Ratios Calculated fix'!V$428)</f>
        <v>0.48829819006743791</v>
      </c>
      <c r="W283" s="21">
        <f>('Ratios Calculated fix'!W283-'Ratios Calculated fix'!W$428)/('Ratios Calculated fix'!W$429-'Ratios Calculated fix'!W$428)</f>
        <v>0.62703938881773369</v>
      </c>
      <c r="X283" s="21">
        <f>('Ratios Calculated fix'!X283-'Ratios Calculated fix'!X$428)/('Ratios Calculated fix'!X$429-'Ratios Calculated fix'!X$428)</f>
        <v>0.19581341749915351</v>
      </c>
      <c r="Y283" s="21">
        <f>('Ratios Calculated fix'!Y283-'Ratios Calculated fix'!Y$428)/('Ratios Calculated fix'!Y$429-'Ratios Calculated fix'!Y$428)</f>
        <v>0.47801927526888816</v>
      </c>
      <c r="Z283" s="21">
        <f>('Ratios Calculated fix'!Z283-'Ratios Calculated fix'!Z$428)/('Ratios Calculated fix'!Z$429-'Ratios Calculated fix'!Z$428)</f>
        <v>0.8041865825008464</v>
      </c>
      <c r="AA283" s="21">
        <f>('Ratios Calculated fix'!AA283-'Ratios Calculated fix'!AA$428)/('Ratios Calculated fix'!AA$429-'Ratios Calculated fix'!AA$428)</f>
        <v>0</v>
      </c>
      <c r="AB283" s="21">
        <f>('Ratios Calculated fix'!AB283-'Ratios Calculated fix'!AB$428)/('Ratios Calculated fix'!AB$429-'Ratios Calculated fix'!AB$428)</f>
        <v>0.91691832371614501</v>
      </c>
      <c r="AC283" s="21">
        <f>('Ratios Calculated fix'!AC283-'Ratios Calculated fix'!AC$428)/('Ratios Calculated fix'!AC$429-'Ratios Calculated fix'!AC$428)</f>
        <v>0.43267824636119107</v>
      </c>
      <c r="AD283" s="21">
        <f>('Ratios Calculated fix'!AD283-'Ratios Calculated fix'!AD$428)/('Ratios Calculated fix'!AD$429-'Ratios Calculated fix'!AD$428)</f>
        <v>0.57462300287656531</v>
      </c>
      <c r="AE283" s="21">
        <f>('Ratios Calculated fix'!AE283-'Ratios Calculated fix'!AE$428)/('Ratios Calculated fix'!AE$429-'Ratios Calculated fix'!AE$428)</f>
        <v>0.50224612510835187</v>
      </c>
      <c r="AF283" s="21">
        <f>('Ratios Calculated fix'!AF283-'Ratios Calculated fix'!AF$428)/('Ratios Calculated fix'!AF$429-'Ratios Calculated fix'!AF$428)</f>
        <v>0.35993070822293882</v>
      </c>
      <c r="AG283" s="21" t="e">
        <f>('Ratios Calculated fix'!AG283-'Ratios Calculated fix'!AG$428)/('Ratios Calculated fix'!AG$429-'Ratios Calculated fix'!AG$428)</f>
        <v>#DIV/0!</v>
      </c>
      <c r="AH283" s="21" t="e">
        <f>('Ratios Calculated fix'!AH283-'Ratios Calculated fix'!AH$428)/('Ratios Calculated fix'!AH$429-'Ratios Calculated fix'!AH$428)</f>
        <v>#DIV/0!</v>
      </c>
      <c r="AI283" s="21">
        <f>('Ratios Calculated fix'!AI283-'Ratios Calculated fix'!AI$428)/('Ratios Calculated fix'!AI$429-'Ratios Calculated fix'!AI$428)</f>
        <v>0.9860810834573186</v>
      </c>
      <c r="AJ283" s="21">
        <f>('Ratios Calculated fix'!AJ283-'Ratios Calculated fix'!AJ$428)/('Ratios Calculated fix'!AJ$429-'Ratios Calculated fix'!AJ$428)</f>
        <v>0.27279339126001595</v>
      </c>
      <c r="AK283" s="21" t="e">
        <f>('Ratios Calculated fix'!AK283-'Ratios Calculated fix'!AK$428)/('Ratios Calculated fix'!AK$429-'Ratios Calculated fix'!AK$428)</f>
        <v>#DIV/0!</v>
      </c>
      <c r="AL283" s="21" t="e">
        <f>('Ratios Calculated fix'!AL283-'Ratios Calculated fix'!AL$428)/('Ratios Calculated fix'!AL$429-'Ratios Calculated fix'!AL$428)</f>
        <v>#DIV/0!</v>
      </c>
      <c r="AM283" s="21">
        <f>('Ratios Calculated fix'!AM283-'Ratios Calculated fix'!AM$428)/('Ratios Calculated fix'!AM$429-'Ratios Calculated fix'!AM$428)</f>
        <v>0.30410163520820221</v>
      </c>
      <c r="AN283" s="21">
        <f>('Ratios Calculated fix'!AN283-'Ratios Calculated fix'!AN$428)/('Ratios Calculated fix'!AN$429-'Ratios Calculated fix'!AN$428)</f>
        <v>0.27202137177386815</v>
      </c>
      <c r="AO283" s="21">
        <f>('Ratios Calculated fix'!AO283-'Ratios Calculated fix'!AO$428)/('Ratios Calculated fix'!AO$429-'Ratios Calculated fix'!AO$428)</f>
        <v>7.2131395086204836E-2</v>
      </c>
      <c r="AP283" s="21">
        <f>('Ratios Calculated fix'!AP283-'Ratios Calculated fix'!AP$428)/('Ratios Calculated fix'!AP$429-'Ratios Calculated fix'!AP$428)</f>
        <v>0.57319818862459537</v>
      </c>
      <c r="AQ283" s="21">
        <f>('Ratios Calculated fix'!AQ283-'Ratios Calculated fix'!AQ$428)/('Ratios Calculated fix'!AQ$429-'Ratios Calculated fix'!AQ$428)</f>
        <v>0.42976746018613704</v>
      </c>
      <c r="AR283" s="21">
        <f>('Ratios Calculated fix'!AR283-'Ratios Calculated fix'!AR$428)/('Ratios Calculated fix'!AR$429-'Ratios Calculated fix'!AR$428)</f>
        <v>0.43600992475512995</v>
      </c>
      <c r="AS283" s="21">
        <f>('Ratios Calculated fix'!AS283-'Ratios Calculated fix'!AS$428)/('Ratios Calculated fix'!AS$429-'Ratios Calculated fix'!AS$428)</f>
        <v>0.58825327281151152</v>
      </c>
      <c r="AT283" s="21">
        <f>('Ratios Calculated fix'!AT283-'Ratios Calculated fix'!AT$428)/('Ratios Calculated fix'!AT$429-'Ratios Calculated fix'!AT$428)</f>
        <v>0.3943208068541556</v>
      </c>
      <c r="AU283" s="21">
        <f>('Ratios Calculated fix'!AU283-'Ratios Calculated fix'!AU$428)/('Ratios Calculated fix'!AU$429-'Ratios Calculated fix'!AU$428)</f>
        <v>0.69089200347321233</v>
      </c>
      <c r="AV283" s="21" t="e">
        <f>('Ratios Calculated fix'!AV283-'Ratios Calculated fix'!AV$428)/('Ratios Calculated fix'!AV$429-'Ratios Calculated fix'!AV$428)</f>
        <v>#DIV/0!</v>
      </c>
      <c r="AW283" s="21" t="e">
        <f>('Ratios Calculated fix'!AW283-'Ratios Calculated fix'!AW$428)/('Ratios Calculated fix'!AW$429-'Ratios Calculated fix'!AW$428)</f>
        <v>#DIV/0!</v>
      </c>
      <c r="AX283" s="21" t="e">
        <f>('Ratios Calculated fix'!AX283-'Ratios Calculated fix'!AX$428)/('Ratios Calculated fix'!AX$429-'Ratios Calculated fix'!AX$428)</f>
        <v>#DIV/0!</v>
      </c>
      <c r="AY283" s="21">
        <f>('Ratios Calculated fix'!AY283-'Ratios Calculated fix'!AY$428)/('Ratios Calculated fix'!AY$429-'Ratios Calculated fix'!AY$428)</f>
        <v>0.2273073403073628</v>
      </c>
      <c r="AZ283" s="21">
        <f>('Ratios Calculated fix'!AZ283-'Ratios Calculated fix'!AZ$428)/('Ratios Calculated fix'!AZ$429-'Ratios Calculated fix'!AZ$428)</f>
        <v>0.74072034981700563</v>
      </c>
      <c r="BA283" s="21">
        <f>('Ratios Calculated fix'!BA283-'Ratios Calculated fix'!BA$428)/('Ratios Calculated fix'!BA$429-'Ratios Calculated fix'!BA$428)</f>
        <v>0.73289802228409917</v>
      </c>
      <c r="BB283" s="21" t="e">
        <f>('Ratios Calculated fix'!BB283-'Ratios Calculated fix'!BB$428)/('Ratios Calculated fix'!BB$429-'Ratios Calculated fix'!BB$428)</f>
        <v>#DIV/0!</v>
      </c>
      <c r="BC283" s="21">
        <f>('Ratios Calculated fix'!BC283-'Ratios Calculated fix'!BC$428)/('Ratios Calculated fix'!BC$429-'Ratios Calculated fix'!BC$428)</f>
        <v>0.19774447621285229</v>
      </c>
    </row>
    <row r="284" spans="1:55" x14ac:dyDescent="0.2">
      <c r="A284" s="3" t="s">
        <v>859</v>
      </c>
      <c r="B284" s="3" t="s">
        <v>860</v>
      </c>
      <c r="C284" s="3" t="s">
        <v>38</v>
      </c>
      <c r="D284" s="3">
        <v>83548</v>
      </c>
      <c r="E284" s="3" t="s">
        <v>16</v>
      </c>
      <c r="F284" s="3">
        <v>2019</v>
      </c>
      <c r="G284" s="3" t="s">
        <v>17</v>
      </c>
      <c r="H284" s="4">
        <v>43830</v>
      </c>
      <c r="I284" s="4">
        <v>43859</v>
      </c>
      <c r="J284" s="4">
        <v>43859</v>
      </c>
      <c r="K284" s="5">
        <v>438572000</v>
      </c>
      <c r="L284" s="5">
        <v>451391000</v>
      </c>
      <c r="M284" s="6" t="s">
        <v>861</v>
      </c>
      <c r="N284" s="20">
        <f>('Ratios Calculated fix'!N284-'Ratios Calculated fix'!N$428)/('Ratios Calculated fix'!N$429-'Ratios Calculated fix'!N$428)</f>
        <v>4.3867046160128674E-2</v>
      </c>
      <c r="O284" s="21">
        <f>('Ratios Calculated fix'!O284-'Ratios Calculated fix'!O$428)/('Ratios Calculated fix'!O$429-'Ratios Calculated fix'!O$428)</f>
        <v>4.3867046160128674E-2</v>
      </c>
      <c r="P284" s="21">
        <f>('Ratios Calculated fix'!P284-'Ratios Calculated fix'!P$428)/('Ratios Calculated fix'!P$429-'Ratios Calculated fix'!P$428)</f>
        <v>4.6550265918422984E-2</v>
      </c>
      <c r="Q284" s="21">
        <f>('Ratios Calculated fix'!Q284-'Ratios Calculated fix'!Q$428)/('Ratios Calculated fix'!Q$429-'Ratios Calculated fix'!Q$428)</f>
        <v>0.27187195709029027</v>
      </c>
      <c r="R284" s="21">
        <f>('Ratios Calculated fix'!R284-'Ratios Calculated fix'!R$428)/('Ratios Calculated fix'!R$429-'Ratios Calculated fix'!R$428)</f>
        <v>9.0696776279143881E-2</v>
      </c>
      <c r="S284" s="21">
        <f>('Ratios Calculated fix'!S284-'Ratios Calculated fix'!S$428)/('Ratios Calculated fix'!S$429-'Ratios Calculated fix'!S$428)</f>
        <v>0</v>
      </c>
      <c r="T284" s="21">
        <f>('Ratios Calculated fix'!T284-'Ratios Calculated fix'!T$428)/('Ratios Calculated fix'!T$429-'Ratios Calculated fix'!T$428)</f>
        <v>9.1635969611958343E-2</v>
      </c>
      <c r="U284" s="21">
        <f>('Ratios Calculated fix'!U284-'Ratios Calculated fix'!U$428)/('Ratios Calculated fix'!U$429-'Ratios Calculated fix'!U$428)</f>
        <v>0.66459448723168968</v>
      </c>
      <c r="V284" s="21">
        <f>('Ratios Calculated fix'!V284-'Ratios Calculated fix'!V$428)/('Ratios Calculated fix'!V$429-'Ratios Calculated fix'!V$428)</f>
        <v>0.48825282224192584</v>
      </c>
      <c r="W284" s="21">
        <f>('Ratios Calculated fix'!W284-'Ratios Calculated fix'!W$428)/('Ratios Calculated fix'!W$429-'Ratios Calculated fix'!W$428)</f>
        <v>0.64748513355716097</v>
      </c>
      <c r="X284" s="21">
        <f>('Ratios Calculated fix'!X284-'Ratios Calculated fix'!X$428)/('Ratios Calculated fix'!X$429-'Ratios Calculated fix'!X$428)</f>
        <v>0.32473658319868959</v>
      </c>
      <c r="Y284" s="21">
        <f>('Ratios Calculated fix'!Y284-'Ratios Calculated fix'!Y$428)/('Ratios Calculated fix'!Y$429-'Ratios Calculated fix'!Y$428)</f>
        <v>0.43511639242452527</v>
      </c>
      <c r="Z284" s="21">
        <f>('Ratios Calculated fix'!Z284-'Ratios Calculated fix'!Z$428)/('Ratios Calculated fix'!Z$429-'Ratios Calculated fix'!Z$428)</f>
        <v>0.6752634168013103</v>
      </c>
      <c r="AA284" s="21">
        <f>('Ratios Calculated fix'!AA284-'Ratios Calculated fix'!AA$428)/('Ratios Calculated fix'!AA$429-'Ratios Calculated fix'!AA$428)</f>
        <v>0</v>
      </c>
      <c r="AB284" s="21">
        <f>('Ratios Calculated fix'!AB284-'Ratios Calculated fix'!AB$428)/('Ratios Calculated fix'!AB$429-'Ratios Calculated fix'!AB$428)</f>
        <v>0.82838103742138636</v>
      </c>
      <c r="AC284" s="21">
        <f>('Ratios Calculated fix'!AC284-'Ratios Calculated fix'!AC$428)/('Ratios Calculated fix'!AC$429-'Ratios Calculated fix'!AC$428)</f>
        <v>0.32487907238860103</v>
      </c>
      <c r="AD284" s="21">
        <f>('Ratios Calculated fix'!AD284-'Ratios Calculated fix'!AD$428)/('Ratios Calculated fix'!AD$429-'Ratios Calculated fix'!AD$428)</f>
        <v>0.359990531525757</v>
      </c>
      <c r="AE284" s="21">
        <f>('Ratios Calculated fix'!AE284-'Ratios Calculated fix'!AE$428)/('Ratios Calculated fix'!AE$429-'Ratios Calculated fix'!AE$428)</f>
        <v>0.40930145972047505</v>
      </c>
      <c r="AF284" s="21">
        <f>('Ratios Calculated fix'!AF284-'Ratios Calculated fix'!AF$428)/('Ratios Calculated fix'!AF$429-'Ratios Calculated fix'!AF$428)</f>
        <v>0.37913269737834743</v>
      </c>
      <c r="AG284" s="21" t="e">
        <f>('Ratios Calculated fix'!AG284-'Ratios Calculated fix'!AG$428)/('Ratios Calculated fix'!AG$429-'Ratios Calculated fix'!AG$428)</f>
        <v>#DIV/0!</v>
      </c>
      <c r="AH284" s="21" t="e">
        <f>('Ratios Calculated fix'!AH284-'Ratios Calculated fix'!AH$428)/('Ratios Calculated fix'!AH$429-'Ratios Calculated fix'!AH$428)</f>
        <v>#DIV/0!</v>
      </c>
      <c r="AI284" s="21">
        <f>('Ratios Calculated fix'!AI284-'Ratios Calculated fix'!AI$428)/('Ratios Calculated fix'!AI$429-'Ratios Calculated fix'!AI$428)</f>
        <v>0.9841766586812789</v>
      </c>
      <c r="AJ284" s="21">
        <f>('Ratios Calculated fix'!AJ284-'Ratios Calculated fix'!AJ$428)/('Ratios Calculated fix'!AJ$429-'Ratios Calculated fix'!AJ$428)</f>
        <v>0</v>
      </c>
      <c r="AK284" s="21" t="e">
        <f>('Ratios Calculated fix'!AK284-'Ratios Calculated fix'!AK$428)/('Ratios Calculated fix'!AK$429-'Ratios Calculated fix'!AK$428)</f>
        <v>#DIV/0!</v>
      </c>
      <c r="AL284" s="21" t="e">
        <f>('Ratios Calculated fix'!AL284-'Ratios Calculated fix'!AL$428)/('Ratios Calculated fix'!AL$429-'Ratios Calculated fix'!AL$428)</f>
        <v>#DIV/0!</v>
      </c>
      <c r="AM284" s="21">
        <f>('Ratios Calculated fix'!AM284-'Ratios Calculated fix'!AM$428)/('Ratios Calculated fix'!AM$429-'Ratios Calculated fix'!AM$428)</f>
        <v>0.30990279698124013</v>
      </c>
      <c r="AN284" s="21">
        <f>('Ratios Calculated fix'!AN284-'Ratios Calculated fix'!AN$428)/('Ratios Calculated fix'!AN$429-'Ratios Calculated fix'!AN$428)</f>
        <v>0.28047136990610622</v>
      </c>
      <c r="AO284" s="21">
        <f>('Ratios Calculated fix'!AO284-'Ratios Calculated fix'!AO$428)/('Ratios Calculated fix'!AO$429-'Ratios Calculated fix'!AO$428)</f>
        <v>0.13219972572725999</v>
      </c>
      <c r="AP284" s="21">
        <f>('Ratios Calculated fix'!AP284-'Ratios Calculated fix'!AP$428)/('Ratios Calculated fix'!AP$429-'Ratios Calculated fix'!AP$428)</f>
        <v>0.57579602831470678</v>
      </c>
      <c r="AQ284" s="21">
        <f>('Ratios Calculated fix'!AQ284-'Ratios Calculated fix'!AQ$428)/('Ratios Calculated fix'!AQ$429-'Ratios Calculated fix'!AQ$428)</f>
        <v>0.48874096254059896</v>
      </c>
      <c r="AR284" s="21">
        <f>('Ratios Calculated fix'!AR284-'Ratios Calculated fix'!AR$428)/('Ratios Calculated fix'!AR$429-'Ratios Calculated fix'!AR$428)</f>
        <v>0</v>
      </c>
      <c r="AS284" s="21">
        <f>('Ratios Calculated fix'!AS284-'Ratios Calculated fix'!AS$428)/('Ratios Calculated fix'!AS$429-'Ratios Calculated fix'!AS$428)</f>
        <v>0.66209905688925685</v>
      </c>
      <c r="AT284" s="21">
        <f>('Ratios Calculated fix'!AT284-'Ratios Calculated fix'!AT$428)/('Ratios Calculated fix'!AT$429-'Ratios Calculated fix'!AT$428)</f>
        <v>0</v>
      </c>
      <c r="AU284" s="21">
        <f>('Ratios Calculated fix'!AU284-'Ratios Calculated fix'!AU$428)/('Ratios Calculated fix'!AU$429-'Ratios Calculated fix'!AU$428)</f>
        <v>0.58204958532238815</v>
      </c>
      <c r="AV284" s="21" t="e">
        <f>('Ratios Calculated fix'!AV284-'Ratios Calculated fix'!AV$428)/('Ratios Calculated fix'!AV$429-'Ratios Calculated fix'!AV$428)</f>
        <v>#DIV/0!</v>
      </c>
      <c r="AW284" s="21" t="e">
        <f>('Ratios Calculated fix'!AW284-'Ratios Calculated fix'!AW$428)/('Ratios Calculated fix'!AW$429-'Ratios Calculated fix'!AW$428)</f>
        <v>#DIV/0!</v>
      </c>
      <c r="AX284" s="21" t="e">
        <f>('Ratios Calculated fix'!AX284-'Ratios Calculated fix'!AX$428)/('Ratios Calculated fix'!AX$429-'Ratios Calculated fix'!AX$428)</f>
        <v>#DIV/0!</v>
      </c>
      <c r="AY284" s="21">
        <f>('Ratios Calculated fix'!AY284-'Ratios Calculated fix'!AY$428)/('Ratios Calculated fix'!AY$429-'Ratios Calculated fix'!AY$428)</f>
        <v>0.33384135035779333</v>
      </c>
      <c r="AZ284" s="21">
        <f>('Ratios Calculated fix'!AZ284-'Ratios Calculated fix'!AZ$428)/('Ratios Calculated fix'!AZ$429-'Ratios Calculated fix'!AZ$428)</f>
        <v>0.78554859057748805</v>
      </c>
      <c r="BA284" s="21">
        <f>('Ratios Calculated fix'!BA284-'Ratios Calculated fix'!BA$428)/('Ratios Calculated fix'!BA$429-'Ratios Calculated fix'!BA$428)</f>
        <v>0.73991932905687474</v>
      </c>
      <c r="BB284" s="21" t="e">
        <f>('Ratios Calculated fix'!BB284-'Ratios Calculated fix'!BB$428)/('Ratios Calculated fix'!BB$429-'Ratios Calculated fix'!BB$428)</f>
        <v>#DIV/0!</v>
      </c>
      <c r="BC284" s="21">
        <f>('Ratios Calculated fix'!BC284-'Ratios Calculated fix'!BC$428)/('Ratios Calculated fix'!BC$429-'Ratios Calculated fix'!BC$428)</f>
        <v>0.19353064390500366</v>
      </c>
    </row>
    <row r="285" spans="1:55" x14ac:dyDescent="0.2">
      <c r="A285" s="3" t="s">
        <v>880</v>
      </c>
      <c r="B285" s="3" t="s">
        <v>881</v>
      </c>
      <c r="C285" s="3" t="s">
        <v>52</v>
      </c>
      <c r="D285" s="3">
        <v>119873</v>
      </c>
      <c r="E285" s="3" t="s">
        <v>16</v>
      </c>
      <c r="F285" s="3">
        <v>2019</v>
      </c>
      <c r="G285" s="3" t="s">
        <v>17</v>
      </c>
      <c r="H285" s="4">
        <v>43830</v>
      </c>
      <c r="I285" s="4">
        <v>43889</v>
      </c>
      <c r="J285" s="4">
        <v>43889</v>
      </c>
      <c r="K285" s="5">
        <v>377000000</v>
      </c>
      <c r="L285" s="5">
        <v>380000000</v>
      </c>
      <c r="M285" s="3" t="s">
        <v>882</v>
      </c>
      <c r="N285" s="20">
        <f>('Ratios Calculated fix'!N285-'Ratios Calculated fix'!N$428)/('Ratios Calculated fix'!N$429-'Ratios Calculated fix'!N$428)</f>
        <v>1.6944253973628212E-2</v>
      </c>
      <c r="O285" s="21">
        <f>('Ratios Calculated fix'!O285-'Ratios Calculated fix'!O$428)/('Ratios Calculated fix'!O$429-'Ratios Calculated fix'!O$428)</f>
        <v>1.2240496252217209E-2</v>
      </c>
      <c r="P285" s="21">
        <f>('Ratios Calculated fix'!P285-'Ratios Calculated fix'!P$428)/('Ratios Calculated fix'!P$429-'Ratios Calculated fix'!P$428)</f>
        <v>8.2248254280802881E-4</v>
      </c>
      <c r="Q285" s="21">
        <f>('Ratios Calculated fix'!Q285-'Ratios Calculated fix'!Q$428)/('Ratios Calculated fix'!Q$429-'Ratios Calculated fix'!Q$428)</f>
        <v>0.26958487400284836</v>
      </c>
      <c r="R285" s="21">
        <f>('Ratios Calculated fix'!R285-'Ratios Calculated fix'!R$428)/('Ratios Calculated fix'!R$429-'Ratios Calculated fix'!R$428)</f>
        <v>0.11964989844995601</v>
      </c>
      <c r="S285" s="21">
        <f>('Ratios Calculated fix'!S285-'Ratios Calculated fix'!S$428)/('Ratios Calculated fix'!S$429-'Ratios Calculated fix'!S$428)</f>
        <v>0.1082704845196668</v>
      </c>
      <c r="T285" s="21">
        <f>('Ratios Calculated fix'!T285-'Ratios Calculated fix'!T$428)/('Ratios Calculated fix'!T$429-'Ratios Calculated fix'!T$428)</f>
        <v>0.10087997072710943</v>
      </c>
      <c r="U285" s="21">
        <f>('Ratios Calculated fix'!U285-'Ratios Calculated fix'!U$428)/('Ratios Calculated fix'!U$429-'Ratios Calculated fix'!U$428)</f>
        <v>0.66817153760085679</v>
      </c>
      <c r="V285" s="21">
        <f>('Ratios Calculated fix'!V285-'Ratios Calculated fix'!V$428)/('Ratios Calculated fix'!V$429-'Ratios Calculated fix'!V$428)</f>
        <v>0.53331324059390917</v>
      </c>
      <c r="W285" s="21">
        <f>('Ratios Calculated fix'!W285-'Ratios Calculated fix'!W$428)/('Ratios Calculated fix'!W$429-'Ratios Calculated fix'!W$428)</f>
        <v>0.64642787939269242</v>
      </c>
      <c r="X285" s="21">
        <f>('Ratios Calculated fix'!X285-'Ratios Calculated fix'!X$428)/('Ratios Calculated fix'!X$429-'Ratios Calculated fix'!X$428)</f>
        <v>6.7704106574912618E-2</v>
      </c>
      <c r="Y285" s="21">
        <f>('Ratios Calculated fix'!Y285-'Ratios Calculated fix'!Y$428)/('Ratios Calculated fix'!Y$429-'Ratios Calculated fix'!Y$428)</f>
        <v>0.44104740671174458</v>
      </c>
      <c r="Z285" s="21">
        <f>('Ratios Calculated fix'!Z285-'Ratios Calculated fix'!Z$428)/('Ratios Calculated fix'!Z$429-'Ratios Calculated fix'!Z$428)</f>
        <v>0.93229589342508734</v>
      </c>
      <c r="AA285" s="21">
        <f>('Ratios Calculated fix'!AA285-'Ratios Calculated fix'!AA$428)/('Ratios Calculated fix'!AA$429-'Ratios Calculated fix'!AA$428)</f>
        <v>0.13747358233246915</v>
      </c>
      <c r="AB285" s="21">
        <f>('Ratios Calculated fix'!AB285-'Ratios Calculated fix'!AB$428)/('Ratios Calculated fix'!AB$429-'Ratios Calculated fix'!AB$428)</f>
        <v>0.83509487604144439</v>
      </c>
      <c r="AC285" s="21">
        <f>('Ratios Calculated fix'!AC285-'Ratios Calculated fix'!AC$428)/('Ratios Calculated fix'!AC$429-'Ratios Calculated fix'!AC$428)</f>
        <v>0.67891498561535102</v>
      </c>
      <c r="AD285" s="21">
        <f>('Ratios Calculated fix'!AD285-'Ratios Calculated fix'!AD$428)/('Ratios Calculated fix'!AD$429-'Ratios Calculated fix'!AD$428)</f>
        <v>0.54045163872641833</v>
      </c>
      <c r="AE285" s="21">
        <f>('Ratios Calculated fix'!AE285-'Ratios Calculated fix'!AE$428)/('Ratios Calculated fix'!AE$429-'Ratios Calculated fix'!AE$428)</f>
        <v>0.51104475843865904</v>
      </c>
      <c r="AF285" s="21">
        <f>('Ratios Calculated fix'!AF285-'Ratios Calculated fix'!AF$428)/('Ratios Calculated fix'!AF$429-'Ratios Calculated fix'!AF$428)</f>
        <v>0.37262372497638618</v>
      </c>
      <c r="AG285" s="21" t="e">
        <f>('Ratios Calculated fix'!AG285-'Ratios Calculated fix'!AG$428)/('Ratios Calculated fix'!AG$429-'Ratios Calculated fix'!AG$428)</f>
        <v>#DIV/0!</v>
      </c>
      <c r="AH285" s="21" t="e">
        <f>('Ratios Calculated fix'!AH285-'Ratios Calculated fix'!AH$428)/('Ratios Calculated fix'!AH$429-'Ratios Calculated fix'!AH$428)</f>
        <v>#DIV/0!</v>
      </c>
      <c r="AI285" s="21">
        <f>('Ratios Calculated fix'!AI285-'Ratios Calculated fix'!AI$428)/('Ratios Calculated fix'!AI$429-'Ratios Calculated fix'!AI$428)</f>
        <v>0.98845339894096862</v>
      </c>
      <c r="AJ285" s="21">
        <f>('Ratios Calculated fix'!AJ285-'Ratios Calculated fix'!AJ$428)/('Ratios Calculated fix'!AJ$429-'Ratios Calculated fix'!AJ$428)</f>
        <v>8.2787166222697772E-2</v>
      </c>
      <c r="AK285" s="21" t="e">
        <f>('Ratios Calculated fix'!AK285-'Ratios Calculated fix'!AK$428)/('Ratios Calculated fix'!AK$429-'Ratios Calculated fix'!AK$428)</f>
        <v>#DIV/0!</v>
      </c>
      <c r="AL285" s="21" t="e">
        <f>('Ratios Calculated fix'!AL285-'Ratios Calculated fix'!AL$428)/('Ratios Calculated fix'!AL$429-'Ratios Calculated fix'!AL$428)</f>
        <v>#DIV/0!</v>
      </c>
      <c r="AM285" s="21">
        <f>('Ratios Calculated fix'!AM285-'Ratios Calculated fix'!AM$428)/('Ratios Calculated fix'!AM$429-'Ratios Calculated fix'!AM$428)</f>
        <v>0.30548749987131602</v>
      </c>
      <c r="AN285" s="21">
        <f>('Ratios Calculated fix'!AN285-'Ratios Calculated fix'!AN$428)/('Ratios Calculated fix'!AN$429-'Ratios Calculated fix'!AN$428)</f>
        <v>0.2735922450110998</v>
      </c>
      <c r="AO285" s="21">
        <f>('Ratios Calculated fix'!AO285-'Ratios Calculated fix'!AO$428)/('Ratios Calculated fix'!AO$429-'Ratios Calculated fix'!AO$428)</f>
        <v>4.5731748240795511E-2</v>
      </c>
      <c r="AP285" s="21">
        <f>('Ratios Calculated fix'!AP285-'Ratios Calculated fix'!AP$428)/('Ratios Calculated fix'!AP$429-'Ratios Calculated fix'!AP$428)</f>
        <v>0.56889534445292911</v>
      </c>
      <c r="AQ285" s="21">
        <f>('Ratios Calculated fix'!AQ285-'Ratios Calculated fix'!AQ$428)/('Ratios Calculated fix'!AQ$429-'Ratios Calculated fix'!AQ$428)</f>
        <v>0.44996442307673812</v>
      </c>
      <c r="AR285" s="21">
        <f>('Ratios Calculated fix'!AR285-'Ratios Calculated fix'!AR$428)/('Ratios Calculated fix'!AR$429-'Ratios Calculated fix'!AR$428)</f>
        <v>0.30183235776905193</v>
      </c>
      <c r="AS285" s="21">
        <f>('Ratios Calculated fix'!AS285-'Ratios Calculated fix'!AS$428)/('Ratios Calculated fix'!AS$429-'Ratios Calculated fix'!AS$428)</f>
        <v>0.65292976327125318</v>
      </c>
      <c r="AT285" s="21">
        <f>('Ratios Calculated fix'!AT285-'Ratios Calculated fix'!AT$428)/('Ratios Calculated fix'!AT$429-'Ratios Calculated fix'!AT$428)</f>
        <v>0.26269603300325378</v>
      </c>
      <c r="AU285" s="21">
        <f>('Ratios Calculated fix'!AU285-'Ratios Calculated fix'!AU$428)/('Ratios Calculated fix'!AU$429-'Ratios Calculated fix'!AU$428)</f>
        <v>0.58064170523370784</v>
      </c>
      <c r="AV285" s="21" t="e">
        <f>('Ratios Calculated fix'!AV285-'Ratios Calculated fix'!AV$428)/('Ratios Calculated fix'!AV$429-'Ratios Calculated fix'!AV$428)</f>
        <v>#DIV/0!</v>
      </c>
      <c r="AW285" s="21" t="e">
        <f>('Ratios Calculated fix'!AW285-'Ratios Calculated fix'!AW$428)/('Ratios Calculated fix'!AW$429-'Ratios Calculated fix'!AW$428)</f>
        <v>#DIV/0!</v>
      </c>
      <c r="AX285" s="21" t="e">
        <f>('Ratios Calculated fix'!AX285-'Ratios Calculated fix'!AX$428)/('Ratios Calculated fix'!AX$429-'Ratios Calculated fix'!AX$428)</f>
        <v>#DIV/0!</v>
      </c>
      <c r="AY285" s="21">
        <f>('Ratios Calculated fix'!AY285-'Ratios Calculated fix'!AY$428)/('Ratios Calculated fix'!AY$429-'Ratios Calculated fix'!AY$428)</f>
        <v>0.3049722900080688</v>
      </c>
      <c r="AZ285" s="21">
        <f>('Ratios Calculated fix'!AZ285-'Ratios Calculated fix'!AZ$428)/('Ratios Calculated fix'!AZ$429-'Ratios Calculated fix'!AZ$428)</f>
        <v>0.80389474302880926</v>
      </c>
      <c r="BA285" s="21">
        <f>('Ratios Calculated fix'!BA285-'Ratios Calculated fix'!BA$428)/('Ratios Calculated fix'!BA$429-'Ratios Calculated fix'!BA$428)</f>
        <v>0.73488294054868109</v>
      </c>
      <c r="BB285" s="21" t="e">
        <f>('Ratios Calculated fix'!BB285-'Ratios Calculated fix'!BB$428)/('Ratios Calculated fix'!BB$429-'Ratios Calculated fix'!BB$428)</f>
        <v>#DIV/0!</v>
      </c>
      <c r="BC285" s="21">
        <f>('Ratios Calculated fix'!BC285-'Ratios Calculated fix'!BC$428)/('Ratios Calculated fix'!BC$429-'Ratios Calculated fix'!BC$428)</f>
        <v>0.18805196606585817</v>
      </c>
    </row>
    <row r="286" spans="1:55" x14ac:dyDescent="0.2">
      <c r="A286" s="3" t="s">
        <v>877</v>
      </c>
      <c r="B286" s="3" t="s">
        <v>878</v>
      </c>
      <c r="C286" s="3" t="s">
        <v>45</v>
      </c>
      <c r="D286" s="3">
        <v>101814</v>
      </c>
      <c r="E286" s="3" t="s">
        <v>16</v>
      </c>
      <c r="F286" s="3">
        <v>2020</v>
      </c>
      <c r="G286" s="3" t="s">
        <v>17</v>
      </c>
      <c r="H286" s="4">
        <v>43982</v>
      </c>
      <c r="I286" s="4">
        <v>44036</v>
      </c>
      <c r="J286" s="4">
        <v>44036</v>
      </c>
      <c r="K286" s="5">
        <v>1555900000</v>
      </c>
      <c r="L286" s="5">
        <v>1582900000</v>
      </c>
      <c r="M286" s="3" t="s">
        <v>879</v>
      </c>
      <c r="N286" s="20">
        <f>('Ratios Calculated fix'!N286-'Ratios Calculated fix'!N$428)/('Ratios Calculated fix'!N$429-'Ratios Calculated fix'!N$428)</f>
        <v>7.8854848067201097E-2</v>
      </c>
      <c r="O286" s="21">
        <f>('Ratios Calculated fix'!O286-'Ratios Calculated fix'!O$428)/('Ratios Calculated fix'!O$429-'Ratios Calculated fix'!O$428)</f>
        <v>5.1212702147950588E-2</v>
      </c>
      <c r="P286" s="21">
        <f>('Ratios Calculated fix'!P286-'Ratios Calculated fix'!P$428)/('Ratios Calculated fix'!P$429-'Ratios Calculated fix'!P$428)</f>
        <v>7.8279095148722014E-2</v>
      </c>
      <c r="Q286" s="21">
        <f>('Ratios Calculated fix'!Q286-'Ratios Calculated fix'!Q$428)/('Ratios Calculated fix'!Q$429-'Ratios Calculated fix'!Q$428)</f>
        <v>0.26185278299753734</v>
      </c>
      <c r="R286" s="21">
        <f>('Ratios Calculated fix'!R286-'Ratios Calculated fix'!R$428)/('Ratios Calculated fix'!R$429-'Ratios Calculated fix'!R$428)</f>
        <v>4.4854843226205247E-2</v>
      </c>
      <c r="S286" s="21">
        <f>('Ratios Calculated fix'!S286-'Ratios Calculated fix'!S$428)/('Ratios Calculated fix'!S$429-'Ratios Calculated fix'!S$428)</f>
        <v>2.2012562818088863E-2</v>
      </c>
      <c r="T286" s="21">
        <f>('Ratios Calculated fix'!T286-'Ratios Calculated fix'!T$428)/('Ratios Calculated fix'!T$429-'Ratios Calculated fix'!T$428)</f>
        <v>4.1251294817491291E-2</v>
      </c>
      <c r="U286" s="21">
        <f>('Ratios Calculated fix'!U286-'Ratios Calculated fix'!U$428)/('Ratios Calculated fix'!U$429-'Ratios Calculated fix'!U$428)</f>
        <v>0.64565241362955472</v>
      </c>
      <c r="V286" s="21">
        <f>('Ratios Calculated fix'!V286-'Ratios Calculated fix'!V$428)/('Ratios Calculated fix'!V$429-'Ratios Calculated fix'!V$428)</f>
        <v>0.49280798734206754</v>
      </c>
      <c r="W286" s="21">
        <f>('Ratios Calculated fix'!W286-'Ratios Calculated fix'!W$428)/('Ratios Calculated fix'!W$429-'Ratios Calculated fix'!W$428)</f>
        <v>0.62705344259009654</v>
      </c>
      <c r="X286" s="21">
        <f>('Ratios Calculated fix'!X286-'Ratios Calculated fix'!X$428)/('Ratios Calculated fix'!X$429-'Ratios Calculated fix'!X$428)</f>
        <v>0.54347444035811876</v>
      </c>
      <c r="Y286" s="21">
        <f>('Ratios Calculated fix'!Y286-'Ratios Calculated fix'!Y$428)/('Ratios Calculated fix'!Y$429-'Ratios Calculated fix'!Y$428)</f>
        <v>0.46478117056733731</v>
      </c>
      <c r="Z286" s="21">
        <f>('Ratios Calculated fix'!Z286-'Ratios Calculated fix'!Z$428)/('Ratios Calculated fix'!Z$429-'Ratios Calculated fix'!Z$428)</f>
        <v>0.45652555964188113</v>
      </c>
      <c r="AA286" s="21">
        <f>('Ratios Calculated fix'!AA286-'Ratios Calculated fix'!AA$428)/('Ratios Calculated fix'!AA$429-'Ratios Calculated fix'!AA$428)</f>
        <v>1.1091597683782487E-2</v>
      </c>
      <c r="AB286" s="21">
        <f>('Ratios Calculated fix'!AB286-'Ratios Calculated fix'!AB$428)/('Ratios Calculated fix'!AB$429-'Ratios Calculated fix'!AB$428)</f>
        <v>0.8875413310598167</v>
      </c>
      <c r="AC286" s="21">
        <f>('Ratios Calculated fix'!AC286-'Ratios Calculated fix'!AC$428)/('Ratios Calculated fix'!AC$429-'Ratios Calculated fix'!AC$428)</f>
        <v>0.42120659027808838</v>
      </c>
      <c r="AD286" s="21">
        <f>('Ratios Calculated fix'!AD286-'Ratios Calculated fix'!AD$428)/('Ratios Calculated fix'!AD$429-'Ratios Calculated fix'!AD$428)</f>
        <v>0.39918095479246868</v>
      </c>
      <c r="AE286" s="21">
        <f>('Ratios Calculated fix'!AE286-'Ratios Calculated fix'!AE$428)/('Ratios Calculated fix'!AE$429-'Ratios Calculated fix'!AE$428)</f>
        <v>0.45386012458908326</v>
      </c>
      <c r="AF286" s="21">
        <f>('Ratios Calculated fix'!AF286-'Ratios Calculated fix'!AF$428)/('Ratios Calculated fix'!AF$429-'Ratios Calculated fix'!AF$428)</f>
        <v>0.38074391287742615</v>
      </c>
      <c r="AG286" s="21" t="e">
        <f>('Ratios Calculated fix'!AG286-'Ratios Calculated fix'!AG$428)/('Ratios Calculated fix'!AG$429-'Ratios Calculated fix'!AG$428)</f>
        <v>#DIV/0!</v>
      </c>
      <c r="AH286" s="21" t="e">
        <f>('Ratios Calculated fix'!AH286-'Ratios Calculated fix'!AH$428)/('Ratios Calculated fix'!AH$429-'Ratios Calculated fix'!AH$428)</f>
        <v>#DIV/0!</v>
      </c>
      <c r="AI286" s="21">
        <f>('Ratios Calculated fix'!AI286-'Ratios Calculated fix'!AI$428)/('Ratios Calculated fix'!AI$429-'Ratios Calculated fix'!AI$428)</f>
        <v>0.98518689795280934</v>
      </c>
      <c r="AJ286" s="21">
        <f>('Ratios Calculated fix'!AJ286-'Ratios Calculated fix'!AJ$428)/('Ratios Calculated fix'!AJ$429-'Ratios Calculated fix'!AJ$428)</f>
        <v>0.16950771990611904</v>
      </c>
      <c r="AK286" s="21" t="e">
        <f>('Ratios Calculated fix'!AK286-'Ratios Calculated fix'!AK$428)/('Ratios Calculated fix'!AK$429-'Ratios Calculated fix'!AK$428)</f>
        <v>#DIV/0!</v>
      </c>
      <c r="AL286" s="21" t="e">
        <f>('Ratios Calculated fix'!AL286-'Ratios Calculated fix'!AL$428)/('Ratios Calculated fix'!AL$429-'Ratios Calculated fix'!AL$428)</f>
        <v>#DIV/0!</v>
      </c>
      <c r="AM286" s="21">
        <f>('Ratios Calculated fix'!AM286-'Ratios Calculated fix'!AM$428)/('Ratios Calculated fix'!AM$429-'Ratios Calculated fix'!AM$428)</f>
        <v>0.31133698983494668</v>
      </c>
      <c r="AN286" s="21">
        <f>('Ratios Calculated fix'!AN286-'Ratios Calculated fix'!AN$428)/('Ratios Calculated fix'!AN$429-'Ratios Calculated fix'!AN$428)</f>
        <v>0.28190850755843277</v>
      </c>
      <c r="AO286" s="21">
        <f>('Ratios Calculated fix'!AO286-'Ratios Calculated fix'!AO$428)/('Ratios Calculated fix'!AO$429-'Ratios Calculated fix'!AO$428)</f>
        <v>0.36541094087445974</v>
      </c>
      <c r="AP286" s="21">
        <f>('Ratios Calculated fix'!AP286-'Ratios Calculated fix'!AP$428)/('Ratios Calculated fix'!AP$429-'Ratios Calculated fix'!AP$428)</f>
        <v>0.5747679306800636</v>
      </c>
      <c r="AQ286" s="21">
        <f>('Ratios Calculated fix'!AQ286-'Ratios Calculated fix'!AQ$428)/('Ratios Calculated fix'!AQ$429-'Ratios Calculated fix'!AQ$428)</f>
        <v>0.58395223055056844</v>
      </c>
      <c r="AR286" s="21">
        <f>('Ratios Calculated fix'!AR286-'Ratios Calculated fix'!AR$428)/('Ratios Calculated fix'!AR$429-'Ratios Calculated fix'!AR$428)</f>
        <v>0.28587867599688604</v>
      </c>
      <c r="AS286" s="21">
        <f>('Ratios Calculated fix'!AS286-'Ratios Calculated fix'!AS$428)/('Ratios Calculated fix'!AS$429-'Ratios Calculated fix'!AS$428)</f>
        <v>0.57941857778636152</v>
      </c>
      <c r="AT286" s="21">
        <f>('Ratios Calculated fix'!AT286-'Ratios Calculated fix'!AT$428)/('Ratios Calculated fix'!AT$429-'Ratios Calculated fix'!AT$428)</f>
        <v>0.62872252394090344</v>
      </c>
      <c r="AU286" s="21">
        <f>('Ratios Calculated fix'!AU286-'Ratios Calculated fix'!AU$428)/('Ratios Calculated fix'!AU$429-'Ratios Calculated fix'!AU$428)</f>
        <v>0.69308437203198758</v>
      </c>
      <c r="AV286" s="21" t="e">
        <f>('Ratios Calculated fix'!AV286-'Ratios Calculated fix'!AV$428)/('Ratios Calculated fix'!AV$429-'Ratios Calculated fix'!AV$428)</f>
        <v>#DIV/0!</v>
      </c>
      <c r="AW286" s="21" t="e">
        <f>('Ratios Calculated fix'!AW286-'Ratios Calculated fix'!AW$428)/('Ratios Calculated fix'!AW$429-'Ratios Calculated fix'!AW$428)</f>
        <v>#DIV/0!</v>
      </c>
      <c r="AX286" s="21" t="e">
        <f>('Ratios Calculated fix'!AX286-'Ratios Calculated fix'!AX$428)/('Ratios Calculated fix'!AX$429-'Ratios Calculated fix'!AX$428)</f>
        <v>#DIV/0!</v>
      </c>
      <c r="AY286" s="21">
        <f>('Ratios Calculated fix'!AY286-'Ratios Calculated fix'!AY$428)/('Ratios Calculated fix'!AY$429-'Ratios Calculated fix'!AY$428)</f>
        <v>0.21474471989235511</v>
      </c>
      <c r="AZ286" s="21">
        <f>('Ratios Calculated fix'!AZ286-'Ratios Calculated fix'!AZ$428)/('Ratios Calculated fix'!AZ$429-'Ratios Calculated fix'!AZ$428)</f>
        <v>0.73401039839845839</v>
      </c>
      <c r="BA286" s="21">
        <f>('Ratios Calculated fix'!BA286-'Ratios Calculated fix'!BA$428)/('Ratios Calculated fix'!BA$429-'Ratios Calculated fix'!BA$428)</f>
        <v>0.74561486493836682</v>
      </c>
      <c r="BB286" s="21" t="e">
        <f>('Ratios Calculated fix'!BB286-'Ratios Calculated fix'!BB$428)/('Ratios Calculated fix'!BB$429-'Ratios Calculated fix'!BB$428)</f>
        <v>#DIV/0!</v>
      </c>
      <c r="BC286" s="21">
        <f>('Ratios Calculated fix'!BC286-'Ratios Calculated fix'!BC$428)/('Ratios Calculated fix'!BC$429-'Ratios Calculated fix'!BC$428)</f>
        <v>0.34207001078207105</v>
      </c>
    </row>
    <row r="287" spans="1:55" x14ac:dyDescent="0.2">
      <c r="A287" s="3" t="s">
        <v>874</v>
      </c>
      <c r="B287" s="3" t="s">
        <v>875</v>
      </c>
      <c r="C287" s="3" t="s">
        <v>15</v>
      </c>
      <c r="D287" s="3">
        <v>333689</v>
      </c>
      <c r="E287" s="3" t="s">
        <v>16</v>
      </c>
      <c r="F287" s="3">
        <v>2019</v>
      </c>
      <c r="G287" s="3" t="s">
        <v>17</v>
      </c>
      <c r="H287" s="4">
        <v>43830</v>
      </c>
      <c r="I287" s="4">
        <v>43888</v>
      </c>
      <c r="J287" s="4">
        <v>43888</v>
      </c>
      <c r="K287" s="5">
        <v>356073091</v>
      </c>
      <c r="L287" s="5">
        <v>354163383</v>
      </c>
      <c r="M287" s="3" t="s">
        <v>876</v>
      </c>
      <c r="N287" s="20">
        <f>('Ratios Calculated fix'!N287-'Ratios Calculated fix'!N$428)/('Ratios Calculated fix'!N$429-'Ratios Calculated fix'!N$428)</f>
        <v>4.201342625891364E-2</v>
      </c>
      <c r="O287" s="21">
        <f>('Ratios Calculated fix'!O287-'Ratios Calculated fix'!O$428)/('Ratios Calculated fix'!O$429-'Ratios Calculated fix'!O$428)</f>
        <v>4.201342625891364E-2</v>
      </c>
      <c r="P287" s="21">
        <f>('Ratios Calculated fix'!P287-'Ratios Calculated fix'!P$428)/('Ratios Calculated fix'!P$429-'Ratios Calculated fix'!P$428)</f>
        <v>3.4846506110662659E-2</v>
      </c>
      <c r="Q287" s="21">
        <f>('Ratios Calculated fix'!Q287-'Ratios Calculated fix'!Q$428)/('Ratios Calculated fix'!Q$429-'Ratios Calculated fix'!Q$428)</f>
        <v>0.26684085526324824</v>
      </c>
      <c r="R287" s="21">
        <f>('Ratios Calculated fix'!R287-'Ratios Calculated fix'!R$428)/('Ratios Calculated fix'!R$429-'Ratios Calculated fix'!R$428)</f>
        <v>0.13278316177834629</v>
      </c>
      <c r="S287" s="21">
        <f>('Ratios Calculated fix'!S287-'Ratios Calculated fix'!S$428)/('Ratios Calculated fix'!S$429-'Ratios Calculated fix'!S$428)</f>
        <v>7.2241794655481589E-3</v>
      </c>
      <c r="T287" s="21">
        <f>('Ratios Calculated fix'!T287-'Ratios Calculated fix'!T$428)/('Ratios Calculated fix'!T$429-'Ratios Calculated fix'!T$428)</f>
        <v>0.13282310738854586</v>
      </c>
      <c r="U287" s="21">
        <f>('Ratios Calculated fix'!U287-'Ratios Calculated fix'!U$428)/('Ratios Calculated fix'!U$429-'Ratios Calculated fix'!U$428)</f>
        <v>0.66572816403774016</v>
      </c>
      <c r="V287" s="21">
        <f>('Ratios Calculated fix'!V287-'Ratios Calculated fix'!V$428)/('Ratios Calculated fix'!V$429-'Ratios Calculated fix'!V$428)</f>
        <v>0.49072287212343491</v>
      </c>
      <c r="W287" s="21">
        <f>('Ratios Calculated fix'!W287-'Ratios Calculated fix'!W$428)/('Ratios Calculated fix'!W$429-'Ratios Calculated fix'!W$428)</f>
        <v>0.64841437184443129</v>
      </c>
      <c r="X287" s="21">
        <f>('Ratios Calculated fix'!X287-'Ratios Calculated fix'!X$428)/('Ratios Calculated fix'!X$429-'Ratios Calculated fix'!X$428)</f>
        <v>0.106019066753914</v>
      </c>
      <c r="Y287" s="21">
        <f>('Ratios Calculated fix'!Y287-'Ratios Calculated fix'!Y$428)/('Ratios Calculated fix'!Y$429-'Ratios Calculated fix'!Y$428)</f>
        <v>0.56984192550079238</v>
      </c>
      <c r="Z287" s="21">
        <f>('Ratios Calculated fix'!Z287-'Ratios Calculated fix'!Z$428)/('Ratios Calculated fix'!Z$429-'Ratios Calculated fix'!Z$428)</f>
        <v>0.89398093324608596</v>
      </c>
      <c r="AA287" s="21">
        <f>('Ratios Calculated fix'!AA287-'Ratios Calculated fix'!AA$428)/('Ratios Calculated fix'!AA$429-'Ratios Calculated fix'!AA$428)</f>
        <v>0.81752587803928489</v>
      </c>
      <c r="AB287" s="21">
        <f>('Ratios Calculated fix'!AB287-'Ratios Calculated fix'!AB$428)/('Ratios Calculated fix'!AB$429-'Ratios Calculated fix'!AB$428)</f>
        <v>0.84635815275604243</v>
      </c>
      <c r="AC287" s="21">
        <f>('Ratios Calculated fix'!AC287-'Ratios Calculated fix'!AC$428)/('Ratios Calculated fix'!AC$429-'Ratios Calculated fix'!AC$428)</f>
        <v>0.56640465722646238</v>
      </c>
      <c r="AD287" s="21">
        <f>('Ratios Calculated fix'!AD287-'Ratios Calculated fix'!AD$428)/('Ratios Calculated fix'!AD$429-'Ratios Calculated fix'!AD$428)</f>
        <v>0.53434995007778152</v>
      </c>
      <c r="AE287" s="21">
        <f>('Ratios Calculated fix'!AE287-'Ratios Calculated fix'!AE$428)/('Ratios Calculated fix'!AE$429-'Ratios Calculated fix'!AE$428)</f>
        <v>0.52144610870332353</v>
      </c>
      <c r="AF287" s="21">
        <f>('Ratios Calculated fix'!AF287-'Ratios Calculated fix'!AF$428)/('Ratios Calculated fix'!AF$429-'Ratios Calculated fix'!AF$428)</f>
        <v>0.38443798684332975</v>
      </c>
      <c r="AG287" s="21" t="e">
        <f>('Ratios Calculated fix'!AG287-'Ratios Calculated fix'!AG$428)/('Ratios Calculated fix'!AG$429-'Ratios Calculated fix'!AG$428)</f>
        <v>#DIV/0!</v>
      </c>
      <c r="AH287" s="21" t="e">
        <f>('Ratios Calculated fix'!AH287-'Ratios Calculated fix'!AH$428)/('Ratios Calculated fix'!AH$429-'Ratios Calculated fix'!AH$428)</f>
        <v>#DIV/0!</v>
      </c>
      <c r="AI287" s="21">
        <f>('Ratios Calculated fix'!AI287-'Ratios Calculated fix'!AI$428)/('Ratios Calculated fix'!AI$429-'Ratios Calculated fix'!AI$428)</f>
        <v>0.98628442595051924</v>
      </c>
      <c r="AJ287" s="21">
        <f>('Ratios Calculated fix'!AJ287-'Ratios Calculated fix'!AJ$428)/('Ratios Calculated fix'!AJ$429-'Ratios Calculated fix'!AJ$428)</f>
        <v>0.16235348560748719</v>
      </c>
      <c r="AK287" s="21" t="e">
        <f>('Ratios Calculated fix'!AK287-'Ratios Calculated fix'!AK$428)/('Ratios Calculated fix'!AK$429-'Ratios Calculated fix'!AK$428)</f>
        <v>#DIV/0!</v>
      </c>
      <c r="AL287" s="21" t="e">
        <f>('Ratios Calculated fix'!AL287-'Ratios Calculated fix'!AL$428)/('Ratios Calculated fix'!AL$429-'Ratios Calculated fix'!AL$428)</f>
        <v>#DIV/0!</v>
      </c>
      <c r="AM287" s="21">
        <f>('Ratios Calculated fix'!AM287-'Ratios Calculated fix'!AM$428)/('Ratios Calculated fix'!AM$429-'Ratios Calculated fix'!AM$428)</f>
        <v>0.30782324060796895</v>
      </c>
      <c r="AN287" s="21">
        <f>('Ratios Calculated fix'!AN287-'Ratios Calculated fix'!AN$428)/('Ratios Calculated fix'!AN$429-'Ratios Calculated fix'!AN$428)</f>
        <v>0.27472211508073535</v>
      </c>
      <c r="AO287" s="21">
        <f>('Ratios Calculated fix'!AO287-'Ratios Calculated fix'!AO$428)/('Ratios Calculated fix'!AO$429-'Ratios Calculated fix'!AO$428)</f>
        <v>7.9652858346321354E-2</v>
      </c>
      <c r="AP287" s="21">
        <f>('Ratios Calculated fix'!AP287-'Ratios Calculated fix'!AP$428)/('Ratios Calculated fix'!AP$429-'Ratios Calculated fix'!AP$428)</f>
        <v>0.58047086597315711</v>
      </c>
      <c r="AQ287" s="21">
        <f>('Ratios Calculated fix'!AQ287-'Ratios Calculated fix'!AQ$428)/('Ratios Calculated fix'!AQ$429-'Ratios Calculated fix'!AQ$428)</f>
        <v>0.4820500407836254</v>
      </c>
      <c r="AR287" s="21">
        <f>('Ratios Calculated fix'!AR287-'Ratios Calculated fix'!AR$428)/('Ratios Calculated fix'!AR$429-'Ratios Calculated fix'!AR$428)</f>
        <v>0.3484154965245071</v>
      </c>
      <c r="AS287" s="21">
        <f>('Ratios Calculated fix'!AS287-'Ratios Calculated fix'!AS$428)/('Ratios Calculated fix'!AS$429-'Ratios Calculated fix'!AS$428)</f>
        <v>0.60032406702942676</v>
      </c>
      <c r="AT287" s="21">
        <f>('Ratios Calculated fix'!AT287-'Ratios Calculated fix'!AT$428)/('Ratios Calculated fix'!AT$429-'Ratios Calculated fix'!AT$428)</f>
        <v>0.34381936312962152</v>
      </c>
      <c r="AU287" s="21">
        <f>('Ratios Calculated fix'!AU287-'Ratios Calculated fix'!AU$428)/('Ratios Calculated fix'!AU$429-'Ratios Calculated fix'!AU$428)</f>
        <v>0.616117633540465</v>
      </c>
      <c r="AV287" s="21" t="e">
        <f>('Ratios Calculated fix'!AV287-'Ratios Calculated fix'!AV$428)/('Ratios Calculated fix'!AV$429-'Ratios Calculated fix'!AV$428)</f>
        <v>#DIV/0!</v>
      </c>
      <c r="AW287" s="21" t="e">
        <f>('Ratios Calculated fix'!AW287-'Ratios Calculated fix'!AW$428)/('Ratios Calculated fix'!AW$429-'Ratios Calculated fix'!AW$428)</f>
        <v>#DIV/0!</v>
      </c>
      <c r="AX287" s="21" t="e">
        <f>('Ratios Calculated fix'!AX287-'Ratios Calculated fix'!AX$428)/('Ratios Calculated fix'!AX$429-'Ratios Calculated fix'!AX$428)</f>
        <v>#DIV/0!</v>
      </c>
      <c r="AY287" s="21">
        <f>('Ratios Calculated fix'!AY287-'Ratios Calculated fix'!AY$428)/('Ratios Calculated fix'!AY$429-'Ratios Calculated fix'!AY$428)</f>
        <v>0.27492323057139367</v>
      </c>
      <c r="AZ287" s="21">
        <f>('Ratios Calculated fix'!AZ287-'Ratios Calculated fix'!AZ$428)/('Ratios Calculated fix'!AZ$429-'Ratios Calculated fix'!AZ$428)</f>
        <v>0.78137365375926648</v>
      </c>
      <c r="BA287" s="21">
        <f>('Ratios Calculated fix'!BA287-'Ratios Calculated fix'!BA$428)/('Ratios Calculated fix'!BA$429-'Ratios Calculated fix'!BA$428)</f>
        <v>0.74314389538030468</v>
      </c>
      <c r="BB287" s="21" t="e">
        <f>('Ratios Calculated fix'!BB287-'Ratios Calculated fix'!BB$428)/('Ratios Calculated fix'!BB$429-'Ratios Calculated fix'!BB$428)</f>
        <v>#DIV/0!</v>
      </c>
      <c r="BC287" s="21">
        <f>('Ratios Calculated fix'!BC287-'Ratios Calculated fix'!BC$428)/('Ratios Calculated fix'!BC$429-'Ratios Calculated fix'!BC$428)</f>
        <v>0.2107925091379429</v>
      </c>
    </row>
    <row r="288" spans="1:55" x14ac:dyDescent="0.2">
      <c r="A288" s="3" t="s">
        <v>889</v>
      </c>
      <c r="B288" s="3" t="s">
        <v>890</v>
      </c>
      <c r="C288" s="3" t="s">
        <v>15</v>
      </c>
      <c r="D288" s="3">
        <v>333824</v>
      </c>
      <c r="E288" s="3" t="s">
        <v>16</v>
      </c>
      <c r="F288" s="3">
        <v>2019</v>
      </c>
      <c r="G288" s="3" t="s">
        <v>17</v>
      </c>
      <c r="H288" s="4">
        <v>43830</v>
      </c>
      <c r="I288" s="4">
        <v>43860</v>
      </c>
      <c r="J288" s="4">
        <v>43860</v>
      </c>
      <c r="K288" s="5">
        <v>168400000</v>
      </c>
      <c r="L288" s="5">
        <v>169100000</v>
      </c>
      <c r="M288" s="3" t="s">
        <v>891</v>
      </c>
      <c r="N288" s="20">
        <f>('Ratios Calculated fix'!N288-'Ratios Calculated fix'!N$428)/('Ratios Calculated fix'!N$429-'Ratios Calculated fix'!N$428)</f>
        <v>7.3561533294959985E-2</v>
      </c>
      <c r="O288" s="21">
        <f>('Ratios Calculated fix'!O288-'Ratios Calculated fix'!O$428)/('Ratios Calculated fix'!O$429-'Ratios Calculated fix'!O$428)</f>
        <v>7.1780570950164713E-2</v>
      </c>
      <c r="P288" s="21">
        <f>('Ratios Calculated fix'!P288-'Ratios Calculated fix'!P$428)/('Ratios Calculated fix'!P$429-'Ratios Calculated fix'!P$428)</f>
        <v>0.14267729457346384</v>
      </c>
      <c r="Q288" s="21">
        <f>('Ratios Calculated fix'!Q288-'Ratios Calculated fix'!Q$428)/('Ratios Calculated fix'!Q$429-'Ratios Calculated fix'!Q$428)</f>
        <v>0.27059902150965426</v>
      </c>
      <c r="R288" s="21">
        <f>('Ratios Calculated fix'!R288-'Ratios Calculated fix'!R$428)/('Ratios Calculated fix'!R$429-'Ratios Calculated fix'!R$428)</f>
        <v>0.108752715283708</v>
      </c>
      <c r="S288" s="21">
        <f>('Ratios Calculated fix'!S288-'Ratios Calculated fix'!S$428)/('Ratios Calculated fix'!S$429-'Ratios Calculated fix'!S$428)</f>
        <v>0</v>
      </c>
      <c r="T288" s="21">
        <f>('Ratios Calculated fix'!T288-'Ratios Calculated fix'!T$428)/('Ratios Calculated fix'!T$429-'Ratios Calculated fix'!T$428)</f>
        <v>0.10987888348185394</v>
      </c>
      <c r="U288" s="21">
        <f>('Ratios Calculated fix'!U288-'Ratios Calculated fix'!U$428)/('Ratios Calculated fix'!U$429-'Ratios Calculated fix'!U$428)</f>
        <v>0.66730994906322683</v>
      </c>
      <c r="V288" s="21">
        <f>('Ratios Calculated fix'!V288-'Ratios Calculated fix'!V$428)/('Ratios Calculated fix'!V$429-'Ratios Calculated fix'!V$428)</f>
        <v>0.48825282224192584</v>
      </c>
      <c r="W288" s="21">
        <f>('Ratios Calculated fix'!W288-'Ratios Calculated fix'!W$428)/('Ratios Calculated fix'!W$429-'Ratios Calculated fix'!W$428)</f>
        <v>0.65034423912481731</v>
      </c>
      <c r="X288" s="21">
        <f>('Ratios Calculated fix'!X288-'Ratios Calculated fix'!X$428)/('Ratios Calculated fix'!X$429-'Ratios Calculated fix'!X$428)</f>
        <v>0.38084152704480295</v>
      </c>
      <c r="Y288" s="21">
        <f>('Ratios Calculated fix'!Y288-'Ratios Calculated fix'!Y$428)/('Ratios Calculated fix'!Y$429-'Ratios Calculated fix'!Y$428)</f>
        <v>0.44984780004273567</v>
      </c>
      <c r="Z288" s="21">
        <f>('Ratios Calculated fix'!Z288-'Ratios Calculated fix'!Z$428)/('Ratios Calculated fix'!Z$429-'Ratios Calculated fix'!Z$428)</f>
        <v>0.61915847295519699</v>
      </c>
      <c r="AA288" s="21">
        <f>('Ratios Calculated fix'!AA288-'Ratios Calculated fix'!AA$428)/('Ratios Calculated fix'!AA$429-'Ratios Calculated fix'!AA$428)</f>
        <v>0.57549364115473223</v>
      </c>
      <c r="AB288" s="21">
        <f>('Ratios Calculated fix'!AB288-'Ratios Calculated fix'!AB$428)/('Ratios Calculated fix'!AB$429-'Ratios Calculated fix'!AB$428)</f>
        <v>0.83188659428700462</v>
      </c>
      <c r="AC288" s="21">
        <f>('Ratios Calculated fix'!AC288-'Ratios Calculated fix'!AC$428)/('Ratios Calculated fix'!AC$429-'Ratios Calculated fix'!AC$428)</f>
        <v>0.20721494000893931</v>
      </c>
      <c r="AD288" s="21">
        <f>('Ratios Calculated fix'!AD288-'Ratios Calculated fix'!AD$428)/('Ratios Calculated fix'!AD$429-'Ratios Calculated fix'!AD$428)</f>
        <v>0.40363500517249856</v>
      </c>
      <c r="AE288" s="21">
        <f>('Ratios Calculated fix'!AE288-'Ratios Calculated fix'!AE$428)/('Ratios Calculated fix'!AE$429-'Ratios Calculated fix'!AE$428)</f>
        <v>0.45892428367817956</v>
      </c>
      <c r="AF288" s="21">
        <f>('Ratios Calculated fix'!AF288-'Ratios Calculated fix'!AF$428)/('Ratios Calculated fix'!AF$429-'Ratios Calculated fix'!AF$428)</f>
        <v>0.38832835982425384</v>
      </c>
      <c r="AG288" s="21" t="e">
        <f>('Ratios Calculated fix'!AG288-'Ratios Calculated fix'!AG$428)/('Ratios Calculated fix'!AG$429-'Ratios Calculated fix'!AG$428)</f>
        <v>#DIV/0!</v>
      </c>
      <c r="AH288" s="21" t="e">
        <f>('Ratios Calculated fix'!AH288-'Ratios Calculated fix'!AH$428)/('Ratios Calculated fix'!AH$429-'Ratios Calculated fix'!AH$428)</f>
        <v>#DIV/0!</v>
      </c>
      <c r="AI288" s="21">
        <f>('Ratios Calculated fix'!AI288-'Ratios Calculated fix'!AI$428)/('Ratios Calculated fix'!AI$429-'Ratios Calculated fix'!AI$428)</f>
        <v>0.99010808381053272</v>
      </c>
      <c r="AJ288" s="21">
        <f>('Ratios Calculated fix'!AJ288-'Ratios Calculated fix'!AJ$428)/('Ratios Calculated fix'!AJ$429-'Ratios Calculated fix'!AJ$428)</f>
        <v>0.10272609292176167</v>
      </c>
      <c r="AK288" s="21" t="e">
        <f>('Ratios Calculated fix'!AK288-'Ratios Calculated fix'!AK$428)/('Ratios Calculated fix'!AK$429-'Ratios Calculated fix'!AK$428)</f>
        <v>#DIV/0!</v>
      </c>
      <c r="AL288" s="21" t="e">
        <f>('Ratios Calculated fix'!AL288-'Ratios Calculated fix'!AL$428)/('Ratios Calculated fix'!AL$429-'Ratios Calculated fix'!AL$428)</f>
        <v>#DIV/0!</v>
      </c>
      <c r="AM288" s="21">
        <f>('Ratios Calculated fix'!AM288-'Ratios Calculated fix'!AM$428)/('Ratios Calculated fix'!AM$429-'Ratios Calculated fix'!AM$428)</f>
        <v>0.31432486933360171</v>
      </c>
      <c r="AN288" s="21">
        <f>('Ratios Calculated fix'!AN288-'Ratios Calculated fix'!AN$428)/('Ratios Calculated fix'!AN$429-'Ratios Calculated fix'!AN$428)</f>
        <v>0.28161011139539988</v>
      </c>
      <c r="AO288" s="21">
        <f>('Ratios Calculated fix'!AO288-'Ratios Calculated fix'!AO$428)/('Ratios Calculated fix'!AO$429-'Ratios Calculated fix'!AO$428)</f>
        <v>0.16007796760313053</v>
      </c>
      <c r="AP288" s="21">
        <f>('Ratios Calculated fix'!AP288-'Ratios Calculated fix'!AP$428)/('Ratios Calculated fix'!AP$429-'Ratios Calculated fix'!AP$428)</f>
        <v>0.57375478025422799</v>
      </c>
      <c r="AQ288" s="21">
        <f>('Ratios Calculated fix'!AQ288-'Ratios Calculated fix'!AQ$428)/('Ratios Calculated fix'!AQ$429-'Ratios Calculated fix'!AQ$428)</f>
        <v>0.53596814465209353</v>
      </c>
      <c r="AR288" s="21">
        <f>('Ratios Calculated fix'!AR288-'Ratios Calculated fix'!AR$428)/('Ratios Calculated fix'!AR$429-'Ratios Calculated fix'!AR$428)</f>
        <v>0.25137040572424785</v>
      </c>
      <c r="AS288" s="21">
        <f>('Ratios Calculated fix'!AS288-'Ratios Calculated fix'!AS$428)/('Ratios Calculated fix'!AS$429-'Ratios Calculated fix'!AS$428)</f>
        <v>0.66347323611694131</v>
      </c>
      <c r="AT288" s="21">
        <f>('Ratios Calculated fix'!AT288-'Ratios Calculated fix'!AT$428)/('Ratios Calculated fix'!AT$429-'Ratios Calculated fix'!AT$428)</f>
        <v>0.33723581061538771</v>
      </c>
      <c r="AU288" s="21">
        <f>('Ratios Calculated fix'!AU288-'Ratios Calculated fix'!AU$428)/('Ratios Calculated fix'!AU$429-'Ratios Calculated fix'!AU$428)</f>
        <v>0.63478576710814527</v>
      </c>
      <c r="AV288" s="21" t="e">
        <f>('Ratios Calculated fix'!AV288-'Ratios Calculated fix'!AV$428)/('Ratios Calculated fix'!AV$429-'Ratios Calculated fix'!AV$428)</f>
        <v>#DIV/0!</v>
      </c>
      <c r="AW288" s="21" t="e">
        <f>('Ratios Calculated fix'!AW288-'Ratios Calculated fix'!AW$428)/('Ratios Calculated fix'!AW$429-'Ratios Calculated fix'!AW$428)</f>
        <v>#DIV/0!</v>
      </c>
      <c r="AX288" s="21" t="e">
        <f>('Ratios Calculated fix'!AX288-'Ratios Calculated fix'!AX$428)/('Ratios Calculated fix'!AX$429-'Ratios Calculated fix'!AX$428)</f>
        <v>#DIV/0!</v>
      </c>
      <c r="AY288" s="21">
        <f>('Ratios Calculated fix'!AY288-'Ratios Calculated fix'!AY$428)/('Ratios Calculated fix'!AY$429-'Ratios Calculated fix'!AY$428)</f>
        <v>0.27535193230317534</v>
      </c>
      <c r="AZ288" s="21">
        <f>('Ratios Calculated fix'!AZ288-'Ratios Calculated fix'!AZ$428)/('Ratios Calculated fix'!AZ$429-'Ratios Calculated fix'!AZ$428)</f>
        <v>0.74808055918555416</v>
      </c>
      <c r="BA288" s="21">
        <f>('Ratios Calculated fix'!BA288-'Ratios Calculated fix'!BA$428)/('Ratios Calculated fix'!BA$429-'Ratios Calculated fix'!BA$428)</f>
        <v>0.74381008209741972</v>
      </c>
      <c r="BB288" s="21" t="e">
        <f>('Ratios Calculated fix'!BB288-'Ratios Calculated fix'!BB$428)/('Ratios Calculated fix'!BB$429-'Ratios Calculated fix'!BB$428)</f>
        <v>#DIV/0!</v>
      </c>
      <c r="BC288" s="21">
        <f>('Ratios Calculated fix'!BC288-'Ratios Calculated fix'!BC$428)/('Ratios Calculated fix'!BC$429-'Ratios Calculated fix'!BC$428)</f>
        <v>0.23343644271564909</v>
      </c>
    </row>
    <row r="289" spans="1:55" x14ac:dyDescent="0.2">
      <c r="A289" s="3" t="s">
        <v>853</v>
      </c>
      <c r="B289" s="3" t="s">
        <v>854</v>
      </c>
      <c r="C289" s="3" t="s">
        <v>138</v>
      </c>
      <c r="D289" s="3">
        <v>378193</v>
      </c>
      <c r="E289" s="3" t="s">
        <v>16</v>
      </c>
      <c r="F289" s="3">
        <v>2019</v>
      </c>
      <c r="G289" s="3" t="s">
        <v>17</v>
      </c>
      <c r="H289" s="4">
        <v>43830</v>
      </c>
      <c r="I289" s="4">
        <v>43874</v>
      </c>
      <c r="J289" s="4">
        <v>43874</v>
      </c>
      <c r="K289" s="5">
        <v>384000000</v>
      </c>
      <c r="L289" s="5">
        <v>384000000</v>
      </c>
      <c r="M289" s="3" t="s">
        <v>855</v>
      </c>
      <c r="N289" s="20">
        <f>('Ratios Calculated fix'!N289-'Ratios Calculated fix'!N$428)/('Ratios Calculated fix'!N$429-'Ratios Calculated fix'!N$428)</f>
        <v>9.663338748789739E-2</v>
      </c>
      <c r="O289" s="21">
        <f>('Ratios Calculated fix'!O289-'Ratios Calculated fix'!O$428)/('Ratios Calculated fix'!O$429-'Ratios Calculated fix'!O$428)</f>
        <v>5.6148842201234506E-2</v>
      </c>
      <c r="P289" s="21">
        <f>('Ratios Calculated fix'!P289-'Ratios Calculated fix'!P$428)/('Ratios Calculated fix'!P$429-'Ratios Calculated fix'!P$428)</f>
        <v>5.5028484526788046E-2</v>
      </c>
      <c r="Q289" s="21">
        <f>('Ratios Calculated fix'!Q289-'Ratios Calculated fix'!Q$428)/('Ratios Calculated fix'!Q$429-'Ratios Calculated fix'!Q$428)</f>
        <v>0.25895693162991112</v>
      </c>
      <c r="R289" s="21">
        <f>('Ratios Calculated fix'!R289-'Ratios Calculated fix'!R$428)/('Ratios Calculated fix'!R$429-'Ratios Calculated fix'!R$428)</f>
        <v>3.5609882277072472E-2</v>
      </c>
      <c r="S289" s="21">
        <f>('Ratios Calculated fix'!S289-'Ratios Calculated fix'!S$428)/('Ratios Calculated fix'!S$429-'Ratios Calculated fix'!S$428)</f>
        <v>4.3071722284022869E-4</v>
      </c>
      <c r="T289" s="21">
        <f>('Ratios Calculated fix'!T289-'Ratios Calculated fix'!T$428)/('Ratios Calculated fix'!T$429-'Ratios Calculated fix'!T$428)</f>
        <v>3.5899034938674017E-2</v>
      </c>
      <c r="U289" s="21">
        <f>('Ratios Calculated fix'!U289-'Ratios Calculated fix'!U$428)/('Ratios Calculated fix'!U$429-'Ratios Calculated fix'!U$428)</f>
        <v>0.64303714274841406</v>
      </c>
      <c r="V289" s="21">
        <f>('Ratios Calculated fix'!V289-'Ratios Calculated fix'!V$428)/('Ratios Calculated fix'!V$429-'Ratios Calculated fix'!V$428)</f>
        <v>0.48830818156206074</v>
      </c>
      <c r="W289" s="21">
        <f>('Ratios Calculated fix'!W289-'Ratios Calculated fix'!W$428)/('Ratios Calculated fix'!W$429-'Ratios Calculated fix'!W$428)</f>
        <v>0.62478151287355987</v>
      </c>
      <c r="X289" s="21">
        <f>('Ratios Calculated fix'!X289-'Ratios Calculated fix'!X$428)/('Ratios Calculated fix'!X$429-'Ratios Calculated fix'!X$428)</f>
        <v>0.28701425562828697</v>
      </c>
      <c r="Y289" s="21">
        <f>('Ratios Calculated fix'!Y289-'Ratios Calculated fix'!Y$428)/('Ratios Calculated fix'!Y$429-'Ratios Calculated fix'!Y$428)</f>
        <v>0.56720353410477797</v>
      </c>
      <c r="Z289" s="21">
        <f>('Ratios Calculated fix'!Z289-'Ratios Calculated fix'!Z$428)/('Ratios Calculated fix'!Z$429-'Ratios Calculated fix'!Z$428)</f>
        <v>0.71298574437171303</v>
      </c>
      <c r="AA289" s="21">
        <f>('Ratios Calculated fix'!AA289-'Ratios Calculated fix'!AA$428)/('Ratios Calculated fix'!AA$429-'Ratios Calculated fix'!AA$428)</f>
        <v>0.50020581777706619</v>
      </c>
      <c r="AB289" s="21">
        <f>('Ratios Calculated fix'!AB289-'Ratios Calculated fix'!AB$428)/('Ratios Calculated fix'!AB$429-'Ratios Calculated fix'!AB$428)</f>
        <v>0.95114498681291859</v>
      </c>
      <c r="AC289" s="21">
        <f>('Ratios Calculated fix'!AC289-'Ratios Calculated fix'!AC$428)/('Ratios Calculated fix'!AC$429-'Ratios Calculated fix'!AC$428)</f>
        <v>9.5268363123295285E-2</v>
      </c>
      <c r="AD289" s="21">
        <f>('Ratios Calculated fix'!AD289-'Ratios Calculated fix'!AD$428)/('Ratios Calculated fix'!AD$429-'Ratios Calculated fix'!AD$428)</f>
        <v>0.27472519517268412</v>
      </c>
      <c r="AE289" s="21">
        <f>('Ratios Calculated fix'!AE289-'Ratios Calculated fix'!AE$428)/('Ratios Calculated fix'!AE$429-'Ratios Calculated fix'!AE$428)</f>
        <v>0.31235661374089957</v>
      </c>
      <c r="AF289" s="21">
        <f>('Ratios Calculated fix'!AF289-'Ratios Calculated fix'!AF$428)/('Ratios Calculated fix'!AF$429-'Ratios Calculated fix'!AF$428)</f>
        <v>0.35477014557826392</v>
      </c>
      <c r="AG289" s="21" t="e">
        <f>('Ratios Calculated fix'!AG289-'Ratios Calculated fix'!AG$428)/('Ratios Calculated fix'!AG$429-'Ratios Calculated fix'!AG$428)</f>
        <v>#DIV/0!</v>
      </c>
      <c r="AH289" s="21" t="e">
        <f>('Ratios Calculated fix'!AH289-'Ratios Calculated fix'!AH$428)/('Ratios Calculated fix'!AH$429-'Ratios Calculated fix'!AH$428)</f>
        <v>#DIV/0!</v>
      </c>
      <c r="AI289" s="21">
        <f>('Ratios Calculated fix'!AI289-'Ratios Calculated fix'!AI$428)/('Ratios Calculated fix'!AI$429-'Ratios Calculated fix'!AI$428)</f>
        <v>0.98553933287135664</v>
      </c>
      <c r="AJ289" s="21">
        <f>('Ratios Calculated fix'!AJ289-'Ratios Calculated fix'!AJ$428)/('Ratios Calculated fix'!AJ$429-'Ratios Calculated fix'!AJ$428)</f>
        <v>0.10050915123145333</v>
      </c>
      <c r="AK289" s="21" t="e">
        <f>('Ratios Calculated fix'!AK289-'Ratios Calculated fix'!AK$428)/('Ratios Calculated fix'!AK$429-'Ratios Calculated fix'!AK$428)</f>
        <v>#DIV/0!</v>
      </c>
      <c r="AL289" s="21" t="e">
        <f>('Ratios Calculated fix'!AL289-'Ratios Calculated fix'!AL$428)/('Ratios Calculated fix'!AL$429-'Ratios Calculated fix'!AL$428)</f>
        <v>#DIV/0!</v>
      </c>
      <c r="AM289" s="21">
        <f>('Ratios Calculated fix'!AM289-'Ratios Calculated fix'!AM$428)/('Ratios Calculated fix'!AM$429-'Ratios Calculated fix'!AM$428)</f>
        <v>0.30386248759909884</v>
      </c>
      <c r="AN289" s="21">
        <f>('Ratios Calculated fix'!AN289-'Ratios Calculated fix'!AN$428)/('Ratios Calculated fix'!AN$429-'Ratios Calculated fix'!AN$428)</f>
        <v>0.27161952417448382</v>
      </c>
      <c r="AO289" s="21">
        <f>('Ratios Calculated fix'!AO289-'Ratios Calculated fix'!AO$428)/('Ratios Calculated fix'!AO$429-'Ratios Calculated fix'!AO$428)</f>
        <v>7.3080733604225082E-2</v>
      </c>
      <c r="AP289" s="21">
        <f>('Ratios Calculated fix'!AP289-'Ratios Calculated fix'!AP$428)/('Ratios Calculated fix'!AP$429-'Ratios Calculated fix'!AP$428)</f>
        <v>0.57279619317505459</v>
      </c>
      <c r="AQ289" s="21">
        <f>('Ratios Calculated fix'!AQ289-'Ratios Calculated fix'!AQ$428)/('Ratios Calculated fix'!AQ$429-'Ratios Calculated fix'!AQ$428)</f>
        <v>0.41928383638785433</v>
      </c>
      <c r="AR289" s="21">
        <f>('Ratios Calculated fix'!AR289-'Ratios Calculated fix'!AR$428)/('Ratios Calculated fix'!AR$429-'Ratios Calculated fix'!AR$428)</f>
        <v>0.26388203691358642</v>
      </c>
      <c r="AS289" s="21">
        <f>('Ratios Calculated fix'!AS289-'Ratios Calculated fix'!AS$428)/('Ratios Calculated fix'!AS$429-'Ratios Calculated fix'!AS$428)</f>
        <v>0.5901459607327908</v>
      </c>
      <c r="AT289" s="21">
        <f>('Ratios Calculated fix'!AT289-'Ratios Calculated fix'!AT$428)/('Ratios Calculated fix'!AT$429-'Ratios Calculated fix'!AT$428)</f>
        <v>0.27069957566506142</v>
      </c>
      <c r="AU289" s="21">
        <f>('Ratios Calculated fix'!AU289-'Ratios Calculated fix'!AU$428)/('Ratios Calculated fix'!AU$429-'Ratios Calculated fix'!AU$428)</f>
        <v>0.63537271094586611</v>
      </c>
      <c r="AV289" s="21" t="e">
        <f>('Ratios Calculated fix'!AV289-'Ratios Calculated fix'!AV$428)/('Ratios Calculated fix'!AV$429-'Ratios Calculated fix'!AV$428)</f>
        <v>#DIV/0!</v>
      </c>
      <c r="AW289" s="21" t="e">
        <f>('Ratios Calculated fix'!AW289-'Ratios Calculated fix'!AW$428)/('Ratios Calculated fix'!AW$429-'Ratios Calculated fix'!AW$428)</f>
        <v>#DIV/0!</v>
      </c>
      <c r="AX289" s="21" t="e">
        <f>('Ratios Calculated fix'!AX289-'Ratios Calculated fix'!AX$428)/('Ratios Calculated fix'!AX$429-'Ratios Calculated fix'!AX$428)</f>
        <v>#DIV/0!</v>
      </c>
      <c r="AY289" s="21">
        <f>('Ratios Calculated fix'!AY289-'Ratios Calculated fix'!AY$428)/('Ratios Calculated fix'!AY$429-'Ratios Calculated fix'!AY$428)</f>
        <v>3.0759421414315761E-2</v>
      </c>
      <c r="AZ289" s="21">
        <f>('Ratios Calculated fix'!AZ289-'Ratios Calculated fix'!AZ$428)/('Ratios Calculated fix'!AZ$429-'Ratios Calculated fix'!AZ$428)</f>
        <v>0.68714374703067549</v>
      </c>
      <c r="BA289" s="21">
        <f>('Ratios Calculated fix'!BA289-'Ratios Calculated fix'!BA$428)/('Ratios Calculated fix'!BA$429-'Ratios Calculated fix'!BA$428)</f>
        <v>0.74056016147639425</v>
      </c>
      <c r="BB289" s="21" t="e">
        <f>('Ratios Calculated fix'!BB289-'Ratios Calculated fix'!BB$428)/('Ratios Calculated fix'!BB$429-'Ratios Calculated fix'!BB$428)</f>
        <v>#DIV/0!</v>
      </c>
      <c r="BC289" s="21">
        <f>('Ratios Calculated fix'!BC289-'Ratios Calculated fix'!BC$428)/('Ratios Calculated fix'!BC$429-'Ratios Calculated fix'!BC$428)</f>
        <v>0.13811646242357473</v>
      </c>
    </row>
    <row r="290" spans="1:55" x14ac:dyDescent="0.2">
      <c r="A290" s="3" t="s">
        <v>1057</v>
      </c>
      <c r="B290" s="3" t="s">
        <v>1058</v>
      </c>
      <c r="C290" s="3" t="s">
        <v>34</v>
      </c>
      <c r="D290" s="3">
        <v>617429</v>
      </c>
      <c r="E290" s="3" t="s">
        <v>16</v>
      </c>
      <c r="F290" s="3">
        <v>2019</v>
      </c>
      <c r="G290" s="3" t="s">
        <v>17</v>
      </c>
      <c r="H290" s="4">
        <v>43830</v>
      </c>
      <c r="I290" s="4">
        <v>43881</v>
      </c>
      <c r="J290" s="4">
        <v>43881</v>
      </c>
      <c r="K290" s="5">
        <v>189050496</v>
      </c>
      <c r="L290" s="5">
        <v>222274584</v>
      </c>
      <c r="M290" s="3" t="s">
        <v>1059</v>
      </c>
      <c r="N290" s="20">
        <f>('Ratios Calculated fix'!N290-'Ratios Calculated fix'!N$428)/('Ratios Calculated fix'!N$429-'Ratios Calculated fix'!N$428)</f>
        <v>3.702492221951887E-2</v>
      </c>
      <c r="O290" s="21">
        <f>('Ratios Calculated fix'!O290-'Ratios Calculated fix'!O$428)/('Ratios Calculated fix'!O$429-'Ratios Calculated fix'!O$428)</f>
        <v>3.702492221951887E-2</v>
      </c>
      <c r="P290" s="21">
        <f>('Ratios Calculated fix'!P290-'Ratios Calculated fix'!P$428)/('Ratios Calculated fix'!P$429-'Ratios Calculated fix'!P$428)</f>
        <v>7.8644199407042245E-2</v>
      </c>
      <c r="Q290" s="21">
        <f>('Ratios Calculated fix'!Q290-'Ratios Calculated fix'!Q$428)/('Ratios Calculated fix'!Q$429-'Ratios Calculated fix'!Q$428)</f>
        <v>0.26937948282463847</v>
      </c>
      <c r="R290" s="21">
        <f>('Ratios Calculated fix'!R290-'Ratios Calculated fix'!R$428)/('Ratios Calculated fix'!R$429-'Ratios Calculated fix'!R$428)</f>
        <v>8.7692466355279095E-2</v>
      </c>
      <c r="S290" s="21">
        <f>('Ratios Calculated fix'!S290-'Ratios Calculated fix'!S$428)/('Ratios Calculated fix'!S$429-'Ratios Calculated fix'!S$428)</f>
        <v>0.22202252198270422</v>
      </c>
      <c r="T290" s="21">
        <f>('Ratios Calculated fix'!T290-'Ratios Calculated fix'!T$428)/('Ratios Calculated fix'!T$429-'Ratios Calculated fix'!T$428)</f>
        <v>4.7569650801707337E-2</v>
      </c>
      <c r="U290" s="21">
        <f>('Ratios Calculated fix'!U290-'Ratios Calculated fix'!U$428)/('Ratios Calculated fix'!U$429-'Ratios Calculated fix'!U$428)</f>
        <v>0.66050792717700346</v>
      </c>
      <c r="V290" s="21">
        <f>('Ratios Calculated fix'!V290-'Ratios Calculated fix'!V$428)/('Ratios Calculated fix'!V$429-'Ratios Calculated fix'!V$428)</f>
        <v>0.57942074447132752</v>
      </c>
      <c r="W290" s="21">
        <f>('Ratios Calculated fix'!W290-'Ratios Calculated fix'!W$428)/('Ratios Calculated fix'!W$429-'Ratios Calculated fix'!W$428)</f>
        <v>0.63342326481845834</v>
      </c>
      <c r="X290" s="21">
        <f>('Ratios Calculated fix'!X290-'Ratios Calculated fix'!X$428)/('Ratios Calculated fix'!X$429-'Ratios Calculated fix'!X$428)</f>
        <v>0.55215826347667551</v>
      </c>
      <c r="Y290" s="21">
        <f>('Ratios Calculated fix'!Y290-'Ratios Calculated fix'!Y$428)/('Ratios Calculated fix'!Y$429-'Ratios Calculated fix'!Y$428)</f>
        <v>0.44035680437619862</v>
      </c>
      <c r="Z290" s="21">
        <f>('Ratios Calculated fix'!Z290-'Ratios Calculated fix'!Z$428)/('Ratios Calculated fix'!Z$429-'Ratios Calculated fix'!Z$428)</f>
        <v>0.44784173652332437</v>
      </c>
      <c r="AA290" s="21">
        <f>('Ratios Calculated fix'!AA290-'Ratios Calculated fix'!AA$428)/('Ratios Calculated fix'!AA$429-'Ratios Calculated fix'!AA$428)</f>
        <v>5.8852500393694954E-2</v>
      </c>
      <c r="AB290" s="21">
        <f>('Ratios Calculated fix'!AB290-'Ratios Calculated fix'!AB$428)/('Ratios Calculated fix'!AB$429-'Ratios Calculated fix'!AB$428)</f>
        <v>0.83579686719472512</v>
      </c>
      <c r="AC290" s="21">
        <f>('Ratios Calculated fix'!AC290-'Ratios Calculated fix'!AC$428)/('Ratios Calculated fix'!AC$429-'Ratios Calculated fix'!AC$428)</f>
        <v>0.73354660796345683</v>
      </c>
      <c r="AD290" s="21">
        <f>('Ratios Calculated fix'!AD290-'Ratios Calculated fix'!AD$428)/('Ratios Calculated fix'!AD$429-'Ratios Calculated fix'!AD$428)</f>
        <v>0.26341924393750116</v>
      </c>
      <c r="AE290" s="21">
        <f>('Ratios Calculated fix'!AE290-'Ratios Calculated fix'!AE$428)/('Ratios Calculated fix'!AE$429-'Ratios Calculated fix'!AE$428)</f>
        <v>0.29950199135826117</v>
      </c>
      <c r="AF290" s="21">
        <f>('Ratios Calculated fix'!AF290-'Ratios Calculated fix'!AF$428)/('Ratios Calculated fix'!AF$429-'Ratios Calculated fix'!AF$428)</f>
        <v>0.34119973343338678</v>
      </c>
      <c r="AG290" s="21" t="e">
        <f>('Ratios Calculated fix'!AG290-'Ratios Calculated fix'!AG$428)/('Ratios Calculated fix'!AG$429-'Ratios Calculated fix'!AG$428)</f>
        <v>#DIV/0!</v>
      </c>
      <c r="AH290" s="21" t="e">
        <f>('Ratios Calculated fix'!AH290-'Ratios Calculated fix'!AH$428)/('Ratios Calculated fix'!AH$429-'Ratios Calculated fix'!AH$428)</f>
        <v>#DIV/0!</v>
      </c>
      <c r="AI290" s="21">
        <f>('Ratios Calculated fix'!AI290-'Ratios Calculated fix'!AI$428)/('Ratios Calculated fix'!AI$429-'Ratios Calculated fix'!AI$428)</f>
        <v>0.98763994328698068</v>
      </c>
      <c r="AJ290" s="21">
        <f>('Ratios Calculated fix'!AJ290-'Ratios Calculated fix'!AJ$428)/('Ratios Calculated fix'!AJ$429-'Ratios Calculated fix'!AJ$428)</f>
        <v>9.485652754462065E-2</v>
      </c>
      <c r="AK290" s="21" t="e">
        <f>('Ratios Calculated fix'!AK290-'Ratios Calculated fix'!AK$428)/('Ratios Calculated fix'!AK$429-'Ratios Calculated fix'!AK$428)</f>
        <v>#DIV/0!</v>
      </c>
      <c r="AL290" s="21" t="e">
        <f>('Ratios Calculated fix'!AL290-'Ratios Calculated fix'!AL$428)/('Ratios Calculated fix'!AL$429-'Ratios Calculated fix'!AL$428)</f>
        <v>#DIV/0!</v>
      </c>
      <c r="AM290" s="21">
        <f>('Ratios Calculated fix'!AM290-'Ratios Calculated fix'!AM$428)/('Ratios Calculated fix'!AM$429-'Ratios Calculated fix'!AM$428)</f>
        <v>0.29775274988543532</v>
      </c>
      <c r="AN290" s="21">
        <f>('Ratios Calculated fix'!AN290-'Ratios Calculated fix'!AN$428)/('Ratios Calculated fix'!AN$429-'Ratios Calculated fix'!AN$428)</f>
        <v>0.27795254156931154</v>
      </c>
      <c r="AO290" s="21">
        <f>('Ratios Calculated fix'!AO290-'Ratios Calculated fix'!AO$428)/('Ratios Calculated fix'!AO$429-'Ratios Calculated fix'!AO$428)</f>
        <v>0.11575553395337217</v>
      </c>
      <c r="AP290" s="21">
        <f>('Ratios Calculated fix'!AP290-'Ratios Calculated fix'!AP$428)/('Ratios Calculated fix'!AP$429-'Ratios Calculated fix'!AP$428)</f>
        <v>0.57559730174791657</v>
      </c>
      <c r="AQ290" s="21">
        <f>('Ratios Calculated fix'!AQ290-'Ratios Calculated fix'!AQ$428)/('Ratios Calculated fix'!AQ$429-'Ratios Calculated fix'!AQ$428)</f>
        <v>0.36815149389107532</v>
      </c>
      <c r="AR290" s="21">
        <f>('Ratios Calculated fix'!AR290-'Ratios Calculated fix'!AR$428)/('Ratios Calculated fix'!AR$429-'Ratios Calculated fix'!AR$428)</f>
        <v>0.48024841806236646</v>
      </c>
      <c r="AS290" s="21">
        <f>('Ratios Calculated fix'!AS290-'Ratios Calculated fix'!AS$428)/('Ratios Calculated fix'!AS$429-'Ratios Calculated fix'!AS$428)</f>
        <v>0.66536228916552265</v>
      </c>
      <c r="AT290" s="21">
        <f>('Ratios Calculated fix'!AT290-'Ratios Calculated fix'!AT$428)/('Ratios Calculated fix'!AT$429-'Ratios Calculated fix'!AT$428)</f>
        <v>0.55097169415298053</v>
      </c>
      <c r="AU290" s="21">
        <f>('Ratios Calculated fix'!AU290-'Ratios Calculated fix'!AU$428)/('Ratios Calculated fix'!AU$429-'Ratios Calculated fix'!AU$428)</f>
        <v>0.6009727063738266</v>
      </c>
      <c r="AV290" s="21" t="e">
        <f>('Ratios Calculated fix'!AV290-'Ratios Calculated fix'!AV$428)/('Ratios Calculated fix'!AV$429-'Ratios Calculated fix'!AV$428)</f>
        <v>#DIV/0!</v>
      </c>
      <c r="AW290" s="21" t="e">
        <f>('Ratios Calculated fix'!AW290-'Ratios Calculated fix'!AW$428)/('Ratios Calculated fix'!AW$429-'Ratios Calculated fix'!AW$428)</f>
        <v>#DIV/0!</v>
      </c>
      <c r="AX290" s="21" t="e">
        <f>('Ratios Calculated fix'!AX290-'Ratios Calculated fix'!AX$428)/('Ratios Calculated fix'!AX$429-'Ratios Calculated fix'!AX$428)</f>
        <v>#DIV/0!</v>
      </c>
      <c r="AY290" s="21">
        <f>('Ratios Calculated fix'!AY290-'Ratios Calculated fix'!AY$428)/('Ratios Calculated fix'!AY$429-'Ratios Calculated fix'!AY$428)</f>
        <v>0</v>
      </c>
      <c r="AZ290" s="21">
        <f>('Ratios Calculated fix'!AZ290-'Ratios Calculated fix'!AZ$428)/('Ratios Calculated fix'!AZ$429-'Ratios Calculated fix'!AZ$428)</f>
        <v>0.80296242926572214</v>
      </c>
      <c r="BA290" s="21">
        <f>('Ratios Calculated fix'!BA290-'Ratios Calculated fix'!BA$428)/('Ratios Calculated fix'!BA$429-'Ratios Calculated fix'!BA$428)</f>
        <v>0.74455255259367981</v>
      </c>
      <c r="BB290" s="21" t="e">
        <f>('Ratios Calculated fix'!BB290-'Ratios Calculated fix'!BB$428)/('Ratios Calculated fix'!BB$429-'Ratios Calculated fix'!BB$428)</f>
        <v>#DIV/0!</v>
      </c>
      <c r="BC290" s="21">
        <f>('Ratios Calculated fix'!BC290-'Ratios Calculated fix'!BC$428)/('Ratios Calculated fix'!BC$429-'Ratios Calculated fix'!BC$428)</f>
        <v>0.1011790699984844</v>
      </c>
    </row>
    <row r="291" spans="1:55" x14ac:dyDescent="0.2">
      <c r="A291" s="3" t="s">
        <v>895</v>
      </c>
      <c r="B291" s="3" t="s">
        <v>896</v>
      </c>
      <c r="C291" s="3" t="s">
        <v>52</v>
      </c>
      <c r="D291" s="3">
        <v>378196</v>
      </c>
      <c r="E291" s="3" t="s">
        <v>16</v>
      </c>
      <c r="F291" s="3">
        <v>2019</v>
      </c>
      <c r="G291" s="3" t="s">
        <v>17</v>
      </c>
      <c r="H291" s="4">
        <v>43830</v>
      </c>
      <c r="I291" s="4">
        <v>43888</v>
      </c>
      <c r="J291" s="4">
        <v>43888</v>
      </c>
      <c r="K291" s="5">
        <v>251000000</v>
      </c>
      <c r="L291" s="5">
        <v>253000000</v>
      </c>
      <c r="M291" s="3" t="s">
        <v>897</v>
      </c>
      <c r="N291" s="20">
        <f>('Ratios Calculated fix'!N291-'Ratios Calculated fix'!N$428)/('Ratios Calculated fix'!N$429-'Ratios Calculated fix'!N$428)</f>
        <v>4.1578528587059932E-2</v>
      </c>
      <c r="O291" s="21">
        <f>('Ratios Calculated fix'!O291-'Ratios Calculated fix'!O$428)/('Ratios Calculated fix'!O$429-'Ratios Calculated fix'!O$428)</f>
        <v>3.648866019700802E-2</v>
      </c>
      <c r="P291" s="21">
        <f>('Ratios Calculated fix'!P291-'Ratios Calculated fix'!P$428)/('Ratios Calculated fix'!P$429-'Ratios Calculated fix'!P$428)</f>
        <v>2.6931802807215594E-2</v>
      </c>
      <c r="Q291" s="21">
        <f>('Ratios Calculated fix'!Q291-'Ratios Calculated fix'!Q$428)/('Ratios Calculated fix'!Q$429-'Ratios Calculated fix'!Q$428)</f>
        <v>0.29213479551597366</v>
      </c>
      <c r="R291" s="21">
        <f>('Ratios Calculated fix'!R291-'Ratios Calculated fix'!R$428)/('Ratios Calculated fix'!R$429-'Ratios Calculated fix'!R$428)</f>
        <v>0.18900168744765736</v>
      </c>
      <c r="S291" s="21">
        <f>('Ratios Calculated fix'!S291-'Ratios Calculated fix'!S$428)/('Ratios Calculated fix'!S$429-'Ratios Calculated fix'!S$428)</f>
        <v>4.2797507482347306E-2</v>
      </c>
      <c r="T291" s="21">
        <f>('Ratios Calculated fix'!T291-'Ratios Calculated fix'!T$428)/('Ratios Calculated fix'!T$429-'Ratios Calculated fix'!T$428)</f>
        <v>0.18304966030632294</v>
      </c>
      <c r="U291" s="21">
        <f>('Ratios Calculated fix'!U291-'Ratios Calculated fix'!U$428)/('Ratios Calculated fix'!U$429-'Ratios Calculated fix'!U$428)</f>
        <v>0.74833214061892439</v>
      </c>
      <c r="V291" s="21">
        <f>('Ratios Calculated fix'!V291-'Ratios Calculated fix'!V$428)/('Ratios Calculated fix'!V$429-'Ratios Calculated fix'!V$428)</f>
        <v>0.53218528603305648</v>
      </c>
      <c r="W291" s="21">
        <f>('Ratios Calculated fix'!W291-'Ratios Calculated fix'!W$428)/('Ratios Calculated fix'!W$429-'Ratios Calculated fix'!W$428)</f>
        <v>0.7309495971898271</v>
      </c>
      <c r="X291" s="21">
        <f>('Ratios Calculated fix'!X291-'Ratios Calculated fix'!X$428)/('Ratios Calculated fix'!X$429-'Ratios Calculated fix'!X$428)</f>
        <v>0.15010096572921267</v>
      </c>
      <c r="Y291" s="21">
        <f>('Ratios Calculated fix'!Y291-'Ratios Calculated fix'!Y$428)/('Ratios Calculated fix'!Y$429-'Ratios Calculated fix'!Y$428)</f>
        <v>0.42453705924428548</v>
      </c>
      <c r="Z291" s="21">
        <f>('Ratios Calculated fix'!Z291-'Ratios Calculated fix'!Z$428)/('Ratios Calculated fix'!Z$429-'Ratios Calculated fix'!Z$428)</f>
        <v>0.84989903427078728</v>
      </c>
      <c r="AA291" s="21">
        <f>('Ratios Calculated fix'!AA291-'Ratios Calculated fix'!AA$428)/('Ratios Calculated fix'!AA$429-'Ratios Calculated fix'!AA$428)</f>
        <v>3.7518691950683053E-2</v>
      </c>
      <c r="AB291" s="21">
        <f>('Ratios Calculated fix'!AB291-'Ratios Calculated fix'!AB$428)/('Ratios Calculated fix'!AB$429-'Ratios Calculated fix'!AB$428)</f>
        <v>0.8042649253762888</v>
      </c>
      <c r="AC291" s="21">
        <f>('Ratios Calculated fix'!AC291-'Ratios Calculated fix'!AC$428)/('Ratios Calculated fix'!AC$429-'Ratios Calculated fix'!AC$428)</f>
        <v>0.26930605137076291</v>
      </c>
      <c r="AD291" s="21">
        <f>('Ratios Calculated fix'!AD291-'Ratios Calculated fix'!AD$428)/('Ratios Calculated fix'!AD$429-'Ratios Calculated fix'!AD$428)</f>
        <v>0.45923919966471699</v>
      </c>
      <c r="AE291" s="21">
        <f>('Ratios Calculated fix'!AE291-'Ratios Calculated fix'!AE$428)/('Ratios Calculated fix'!AE$429-'Ratios Calculated fix'!AE$428)</f>
        <v>0.4343068600467232</v>
      </c>
      <c r="AF291" s="21">
        <f>('Ratios Calculated fix'!AF291-'Ratios Calculated fix'!AF$428)/('Ratios Calculated fix'!AF$429-'Ratios Calculated fix'!AF$428)</f>
        <v>0.30312693393715673</v>
      </c>
      <c r="AG291" s="21" t="e">
        <f>('Ratios Calculated fix'!AG291-'Ratios Calculated fix'!AG$428)/('Ratios Calculated fix'!AG$429-'Ratios Calculated fix'!AG$428)</f>
        <v>#DIV/0!</v>
      </c>
      <c r="AH291" s="21" t="e">
        <f>('Ratios Calculated fix'!AH291-'Ratios Calculated fix'!AH$428)/('Ratios Calculated fix'!AH$429-'Ratios Calculated fix'!AH$428)</f>
        <v>#DIV/0!</v>
      </c>
      <c r="AI291" s="21">
        <f>('Ratios Calculated fix'!AI291-'Ratios Calculated fix'!AI$428)/('Ratios Calculated fix'!AI$429-'Ratios Calculated fix'!AI$428)</f>
        <v>0.98603352027589808</v>
      </c>
      <c r="AJ291" s="21">
        <f>('Ratios Calculated fix'!AJ291-'Ratios Calculated fix'!AJ$428)/('Ratios Calculated fix'!AJ$429-'Ratios Calculated fix'!AJ$428)</f>
        <v>0.11007123134691695</v>
      </c>
      <c r="AK291" s="21" t="e">
        <f>('Ratios Calculated fix'!AK291-'Ratios Calculated fix'!AK$428)/('Ratios Calculated fix'!AK$429-'Ratios Calculated fix'!AK$428)</f>
        <v>#DIV/0!</v>
      </c>
      <c r="AL291" s="21" t="e">
        <f>('Ratios Calculated fix'!AL291-'Ratios Calculated fix'!AL$428)/('Ratios Calculated fix'!AL$429-'Ratios Calculated fix'!AL$428)</f>
        <v>#DIV/0!</v>
      </c>
      <c r="AM291" s="21">
        <f>('Ratios Calculated fix'!AM291-'Ratios Calculated fix'!AM$428)/('Ratios Calculated fix'!AM$429-'Ratios Calculated fix'!AM$428)</f>
        <v>0.26765925632744808</v>
      </c>
      <c r="AN291" s="21">
        <f>('Ratios Calculated fix'!AN291-'Ratios Calculated fix'!AN$428)/('Ratios Calculated fix'!AN$429-'Ratios Calculated fix'!AN$428)</f>
        <v>0.28668928655451381</v>
      </c>
      <c r="AO291" s="21">
        <f>('Ratios Calculated fix'!AO291-'Ratios Calculated fix'!AO$428)/('Ratios Calculated fix'!AO$429-'Ratios Calculated fix'!AO$428)</f>
        <v>9.5083050602992325E-2</v>
      </c>
      <c r="AP291" s="21">
        <f>('Ratios Calculated fix'!AP291-'Ratios Calculated fix'!AP$428)/('Ratios Calculated fix'!AP$429-'Ratios Calculated fix'!AP$428)</f>
        <v>0.57924551856360862</v>
      </c>
      <c r="AQ291" s="21">
        <f>('Ratios Calculated fix'!AQ291-'Ratios Calculated fix'!AQ$428)/('Ratios Calculated fix'!AQ$429-'Ratios Calculated fix'!AQ$428)</f>
        <v>0.28315731682509521</v>
      </c>
      <c r="AR291" s="21">
        <f>('Ratios Calculated fix'!AR291-'Ratios Calculated fix'!AR$428)/('Ratios Calculated fix'!AR$429-'Ratios Calculated fix'!AR$428)</f>
        <v>0.28029174522219746</v>
      </c>
      <c r="AS291" s="21">
        <f>('Ratios Calculated fix'!AS291-'Ratios Calculated fix'!AS$428)/('Ratios Calculated fix'!AS$429-'Ratios Calculated fix'!AS$428)</f>
        <v>0.5976274529587895</v>
      </c>
      <c r="AT291" s="21">
        <f>('Ratios Calculated fix'!AT291-'Ratios Calculated fix'!AT$428)/('Ratios Calculated fix'!AT$429-'Ratios Calculated fix'!AT$428)</f>
        <v>0.30737662483133765</v>
      </c>
      <c r="AU291" s="21">
        <f>('Ratios Calculated fix'!AU291-'Ratios Calculated fix'!AU$428)/('Ratios Calculated fix'!AU$429-'Ratios Calculated fix'!AU$428)</f>
        <v>0.62109318014703818</v>
      </c>
      <c r="AV291" s="21" t="e">
        <f>('Ratios Calculated fix'!AV291-'Ratios Calculated fix'!AV$428)/('Ratios Calculated fix'!AV$429-'Ratios Calculated fix'!AV$428)</f>
        <v>#DIV/0!</v>
      </c>
      <c r="AW291" s="21" t="e">
        <f>('Ratios Calculated fix'!AW291-'Ratios Calculated fix'!AW$428)/('Ratios Calculated fix'!AW$429-'Ratios Calculated fix'!AW$428)</f>
        <v>#DIV/0!</v>
      </c>
      <c r="AX291" s="21" t="e">
        <f>('Ratios Calculated fix'!AX291-'Ratios Calculated fix'!AX$428)/('Ratios Calculated fix'!AX$429-'Ratios Calculated fix'!AX$428)</f>
        <v>#DIV/0!</v>
      </c>
      <c r="AY291" s="21">
        <f>('Ratios Calculated fix'!AY291-'Ratios Calculated fix'!AY$428)/('Ratios Calculated fix'!AY$429-'Ratios Calculated fix'!AY$428)</f>
        <v>0.33538730470859263</v>
      </c>
      <c r="AZ291" s="21">
        <f>('Ratios Calculated fix'!AZ291-'Ratios Calculated fix'!AZ$428)/('Ratios Calculated fix'!AZ$429-'Ratios Calculated fix'!AZ$428)</f>
        <v>0.8182624043260911</v>
      </c>
      <c r="BA291" s="21">
        <f>('Ratios Calculated fix'!BA291-'Ratios Calculated fix'!BA$428)/('Ratios Calculated fix'!BA$429-'Ratios Calculated fix'!BA$428)</f>
        <v>0.74283026425093601</v>
      </c>
      <c r="BB291" s="21" t="e">
        <f>('Ratios Calculated fix'!BB291-'Ratios Calculated fix'!BB$428)/('Ratios Calculated fix'!BB$429-'Ratios Calculated fix'!BB$428)</f>
        <v>#DIV/0!</v>
      </c>
      <c r="BC291" s="21">
        <f>('Ratios Calculated fix'!BC291-'Ratios Calculated fix'!BC$428)/('Ratios Calculated fix'!BC$429-'Ratios Calculated fix'!BC$428)</f>
        <v>0.1872582889768919</v>
      </c>
    </row>
    <row r="292" spans="1:55" x14ac:dyDescent="0.2">
      <c r="A292" s="3" t="s">
        <v>886</v>
      </c>
      <c r="B292" s="3" t="s">
        <v>887</v>
      </c>
      <c r="C292" s="3" t="s">
        <v>15</v>
      </c>
      <c r="D292" s="3">
        <v>378195</v>
      </c>
      <c r="E292" s="3" t="s">
        <v>16</v>
      </c>
      <c r="F292" s="3">
        <v>2019</v>
      </c>
      <c r="G292" s="3" t="s">
        <v>17</v>
      </c>
      <c r="H292" s="4">
        <v>43830</v>
      </c>
      <c r="I292" s="4">
        <v>43867</v>
      </c>
      <c r="J292" s="4">
        <v>43867</v>
      </c>
      <c r="K292" s="5">
        <v>259200000</v>
      </c>
      <c r="L292" s="5">
        <v>261600000</v>
      </c>
      <c r="M292" s="3" t="s">
        <v>888</v>
      </c>
      <c r="N292" s="20">
        <f>('Ratios Calculated fix'!N292-'Ratios Calculated fix'!N$428)/('Ratios Calculated fix'!N$429-'Ratios Calculated fix'!N$428)</f>
        <v>2.6135536922756764E-2</v>
      </c>
      <c r="O292" s="21">
        <f>('Ratios Calculated fix'!O292-'Ratios Calculated fix'!O$428)/('Ratios Calculated fix'!O$429-'Ratios Calculated fix'!O$428)</f>
        <v>2.3367285193835182E-2</v>
      </c>
      <c r="P292" s="21">
        <f>('Ratios Calculated fix'!P292-'Ratios Calculated fix'!P$428)/('Ratios Calculated fix'!P$429-'Ratios Calculated fix'!P$428)</f>
        <v>2.4439850615840621E-2</v>
      </c>
      <c r="Q292" s="21">
        <f>('Ratios Calculated fix'!Q292-'Ratios Calculated fix'!Q$428)/('Ratios Calculated fix'!Q$429-'Ratios Calculated fix'!Q$428)</f>
        <v>0.26147268555046482</v>
      </c>
      <c r="R292" s="21">
        <f>('Ratios Calculated fix'!R292-'Ratios Calculated fix'!R$428)/('Ratios Calculated fix'!R$429-'Ratios Calculated fix'!R$428)</f>
        <v>7.3076495136985234E-2</v>
      </c>
      <c r="S292" s="21">
        <f>('Ratios Calculated fix'!S292-'Ratios Calculated fix'!S$428)/('Ratios Calculated fix'!S$429-'Ratios Calculated fix'!S$428)</f>
        <v>2.8432651672672112E-2</v>
      </c>
      <c r="T292" s="21">
        <f>('Ratios Calculated fix'!T292-'Ratios Calculated fix'!T$428)/('Ratios Calculated fix'!T$429-'Ratios Calculated fix'!T$428)</f>
        <v>6.8578725436288734E-2</v>
      </c>
      <c r="U292" s="21">
        <f>('Ratios Calculated fix'!U292-'Ratios Calculated fix'!U$428)/('Ratios Calculated fix'!U$429-'Ratios Calculated fix'!U$428)</f>
        <v>0.6484795042892274</v>
      </c>
      <c r="V292" s="21">
        <f>('Ratios Calculated fix'!V292-'Ratios Calculated fix'!V$428)/('Ratios Calculated fix'!V$429-'Ratios Calculated fix'!V$428)</f>
        <v>0.49384323711220357</v>
      </c>
      <c r="W292" s="21">
        <f>('Ratios Calculated fix'!W292-'Ratios Calculated fix'!W$428)/('Ratios Calculated fix'!W$429-'Ratios Calculated fix'!W$428)</f>
        <v>0.62991926292036471</v>
      </c>
      <c r="X292" s="21">
        <f>('Ratios Calculated fix'!X292-'Ratios Calculated fix'!X$428)/('Ratios Calculated fix'!X$429-'Ratios Calculated fix'!X$428)</f>
        <v>4.4734672179313345E-2</v>
      </c>
      <c r="Y292" s="21">
        <f>('Ratios Calculated fix'!Y292-'Ratios Calculated fix'!Y$428)/('Ratios Calculated fix'!Y$429-'Ratios Calculated fix'!Y$428)</f>
        <v>0.46642837799033671</v>
      </c>
      <c r="Z292" s="21">
        <f>('Ratios Calculated fix'!Z292-'Ratios Calculated fix'!Z$428)/('Ratios Calculated fix'!Z$429-'Ratios Calculated fix'!Z$428)</f>
        <v>0.95526532782068663</v>
      </c>
      <c r="AA292" s="21">
        <f>('Ratios Calculated fix'!AA292-'Ratios Calculated fix'!AA$428)/('Ratios Calculated fix'!AA$429-'Ratios Calculated fix'!AA$428)</f>
        <v>0</v>
      </c>
      <c r="AB292" s="21">
        <f>('Ratios Calculated fix'!AB292-'Ratios Calculated fix'!AB$428)/('Ratios Calculated fix'!AB$429-'Ratios Calculated fix'!AB$428)</f>
        <v>0.89299856535195643</v>
      </c>
      <c r="AC292" s="21">
        <f>('Ratios Calculated fix'!AC292-'Ratios Calculated fix'!AC$428)/('Ratios Calculated fix'!AC$429-'Ratios Calculated fix'!AC$428)</f>
        <v>0.42272747788867948</v>
      </c>
      <c r="AD292" s="21">
        <f>('Ratios Calculated fix'!AD292-'Ratios Calculated fix'!AD$428)/('Ratios Calculated fix'!AD$429-'Ratios Calculated fix'!AD$428)</f>
        <v>0.64625601756062079</v>
      </c>
      <c r="AE292" s="21">
        <f>('Ratios Calculated fix'!AE292-'Ratios Calculated fix'!AE$428)/('Ratios Calculated fix'!AE$429-'Ratios Calculated fix'!AE$428)</f>
        <v>0.64637537981122273</v>
      </c>
      <c r="AF292" s="21">
        <f>('Ratios Calculated fix'!AF292-'Ratios Calculated fix'!AF$428)/('Ratios Calculated fix'!AF$429-'Ratios Calculated fix'!AF$428)</f>
        <v>0.52011085013443625</v>
      </c>
      <c r="AG292" s="21" t="e">
        <f>('Ratios Calculated fix'!AG292-'Ratios Calculated fix'!AG$428)/('Ratios Calculated fix'!AG$429-'Ratios Calculated fix'!AG$428)</f>
        <v>#DIV/0!</v>
      </c>
      <c r="AH292" s="21" t="e">
        <f>('Ratios Calculated fix'!AH292-'Ratios Calculated fix'!AH$428)/('Ratios Calculated fix'!AH$429-'Ratios Calculated fix'!AH$428)</f>
        <v>#DIV/0!</v>
      </c>
      <c r="AI292" s="21">
        <f>('Ratios Calculated fix'!AI292-'Ratios Calculated fix'!AI$428)/('Ratios Calculated fix'!AI$429-'Ratios Calculated fix'!AI$428)</f>
        <v>0.98565919963235427</v>
      </c>
      <c r="AJ292" s="21">
        <f>('Ratios Calculated fix'!AJ292-'Ratios Calculated fix'!AJ$428)/('Ratios Calculated fix'!AJ$429-'Ratios Calculated fix'!AJ$428)</f>
        <v>0.23716229617409265</v>
      </c>
      <c r="AK292" s="21" t="e">
        <f>('Ratios Calculated fix'!AK292-'Ratios Calculated fix'!AK$428)/('Ratios Calculated fix'!AK$429-'Ratios Calculated fix'!AK$428)</f>
        <v>#DIV/0!</v>
      </c>
      <c r="AL292" s="21" t="e">
        <f>('Ratios Calculated fix'!AL292-'Ratios Calculated fix'!AL$428)/('Ratios Calculated fix'!AL$429-'Ratios Calculated fix'!AL$428)</f>
        <v>#DIV/0!</v>
      </c>
      <c r="AM292" s="21">
        <f>('Ratios Calculated fix'!AM292-'Ratios Calculated fix'!AM$428)/('Ratios Calculated fix'!AM$429-'Ratios Calculated fix'!AM$428)</f>
        <v>0.31599626050738061</v>
      </c>
      <c r="AN292" s="21">
        <f>('Ratios Calculated fix'!AN292-'Ratios Calculated fix'!AN$428)/('Ratios Calculated fix'!AN$429-'Ratios Calculated fix'!AN$428)</f>
        <v>0.27203545306271348</v>
      </c>
      <c r="AO292" s="21">
        <f>('Ratios Calculated fix'!AO292-'Ratios Calculated fix'!AO$428)/('Ratios Calculated fix'!AO$429-'Ratios Calculated fix'!AO$428)</f>
        <v>5.7684783346144068E-2</v>
      </c>
      <c r="AP292" s="21">
        <f>('Ratios Calculated fix'!AP292-'Ratios Calculated fix'!AP$428)/('Ratios Calculated fix'!AP$429-'Ratios Calculated fix'!AP$428)</f>
        <v>0.55060082595409021</v>
      </c>
      <c r="AQ292" s="21">
        <f>('Ratios Calculated fix'!AQ292-'Ratios Calculated fix'!AQ$428)/('Ratios Calculated fix'!AQ$429-'Ratios Calculated fix'!AQ$428)</f>
        <v>0.69466004222166233</v>
      </c>
      <c r="AR292" s="21">
        <f>('Ratios Calculated fix'!AR292-'Ratios Calculated fix'!AR$428)/('Ratios Calculated fix'!AR$429-'Ratios Calculated fix'!AR$428)</f>
        <v>0.4562655484653203</v>
      </c>
      <c r="AS292" s="21">
        <f>('Ratios Calculated fix'!AS292-'Ratios Calculated fix'!AS$428)/('Ratios Calculated fix'!AS$429-'Ratios Calculated fix'!AS$428)</f>
        <v>0.56682501040428268</v>
      </c>
      <c r="AT292" s="21">
        <f>('Ratios Calculated fix'!AT292-'Ratios Calculated fix'!AT$428)/('Ratios Calculated fix'!AT$429-'Ratios Calculated fix'!AT$428)</f>
        <v>0.37070962391985279</v>
      </c>
      <c r="AU292" s="21">
        <f>('Ratios Calculated fix'!AU292-'Ratios Calculated fix'!AU$428)/('Ratios Calculated fix'!AU$429-'Ratios Calculated fix'!AU$428)</f>
        <v>0.67719487513785404</v>
      </c>
      <c r="AV292" s="21" t="e">
        <f>('Ratios Calculated fix'!AV292-'Ratios Calculated fix'!AV$428)/('Ratios Calculated fix'!AV$429-'Ratios Calculated fix'!AV$428)</f>
        <v>#DIV/0!</v>
      </c>
      <c r="AW292" s="21" t="e">
        <f>('Ratios Calculated fix'!AW292-'Ratios Calculated fix'!AW$428)/('Ratios Calculated fix'!AW$429-'Ratios Calculated fix'!AW$428)</f>
        <v>#DIV/0!</v>
      </c>
      <c r="AX292" s="21" t="e">
        <f>('Ratios Calculated fix'!AX292-'Ratios Calculated fix'!AX$428)/('Ratios Calculated fix'!AX$429-'Ratios Calculated fix'!AX$428)</f>
        <v>#DIV/0!</v>
      </c>
      <c r="AY292" s="21">
        <f>('Ratios Calculated fix'!AY292-'Ratios Calculated fix'!AY$428)/('Ratios Calculated fix'!AY$429-'Ratios Calculated fix'!AY$428)</f>
        <v>0.23655507851693838</v>
      </c>
      <c r="AZ292" s="21">
        <f>('Ratios Calculated fix'!AZ292-'Ratios Calculated fix'!AZ$428)/('Ratios Calculated fix'!AZ$429-'Ratios Calculated fix'!AZ$428)</f>
        <v>0.75912459411609012</v>
      </c>
      <c r="BA292" s="21">
        <f>('Ratios Calculated fix'!BA292-'Ratios Calculated fix'!BA$428)/('Ratios Calculated fix'!BA$429-'Ratios Calculated fix'!BA$428)</f>
        <v>0.743295460997765</v>
      </c>
      <c r="BB292" s="21" t="e">
        <f>('Ratios Calculated fix'!BB292-'Ratios Calculated fix'!BB$428)/('Ratios Calculated fix'!BB$429-'Ratios Calculated fix'!BB$428)</f>
        <v>#DIV/0!</v>
      </c>
      <c r="BC292" s="21">
        <f>('Ratios Calculated fix'!BC292-'Ratios Calculated fix'!BC$428)/('Ratios Calculated fix'!BC$429-'Ratios Calculated fix'!BC$428)</f>
        <v>0.22660351572237122</v>
      </c>
    </row>
    <row r="293" spans="1:55" x14ac:dyDescent="0.2">
      <c r="A293" s="3" t="s">
        <v>856</v>
      </c>
      <c r="B293" s="3" t="s">
        <v>857</v>
      </c>
      <c r="C293" s="3" t="s">
        <v>34</v>
      </c>
      <c r="D293" s="3">
        <v>183964</v>
      </c>
      <c r="E293" s="3" t="s">
        <v>16</v>
      </c>
      <c r="F293" s="3">
        <v>2020</v>
      </c>
      <c r="G293" s="3" t="s">
        <v>17</v>
      </c>
      <c r="H293" s="4">
        <v>43951</v>
      </c>
      <c r="I293" s="4">
        <v>43997</v>
      </c>
      <c r="J293" s="4">
        <v>43997</v>
      </c>
      <c r="K293" s="5">
        <v>220000000</v>
      </c>
      <c r="L293" s="5">
        <v>224000000</v>
      </c>
      <c r="M293" s="3" t="s">
        <v>858</v>
      </c>
      <c r="N293" s="20">
        <f>('Ratios Calculated fix'!N293-'Ratios Calculated fix'!N$428)/('Ratios Calculated fix'!N$429-'Ratios Calculated fix'!N$428)</f>
        <v>6.1820003945242563E-2</v>
      </c>
      <c r="O293" s="21">
        <f>('Ratios Calculated fix'!O293-'Ratios Calculated fix'!O$428)/('Ratios Calculated fix'!O$429-'Ratios Calculated fix'!O$428)</f>
        <v>6.0723519424214063E-2</v>
      </c>
      <c r="P293" s="21">
        <f>('Ratios Calculated fix'!P293-'Ratios Calculated fix'!P$428)/('Ratios Calculated fix'!P$429-'Ratios Calculated fix'!P$428)</f>
        <v>0.13762865232378305</v>
      </c>
      <c r="Q293" s="21">
        <f>('Ratios Calculated fix'!Q293-'Ratios Calculated fix'!Q$428)/('Ratios Calculated fix'!Q$429-'Ratios Calculated fix'!Q$428)</f>
        <v>0.26881635698185352</v>
      </c>
      <c r="R293" s="21">
        <f>('Ratios Calculated fix'!R293-'Ratios Calculated fix'!R$428)/('Ratios Calculated fix'!R$429-'Ratios Calculated fix'!R$428)</f>
        <v>0.14045131491297899</v>
      </c>
      <c r="S293" s="21">
        <f>('Ratios Calculated fix'!S293-'Ratios Calculated fix'!S$428)/('Ratios Calculated fix'!S$429-'Ratios Calculated fix'!S$428)</f>
        <v>0.30444637529236579</v>
      </c>
      <c r="T293" s="21">
        <f>('Ratios Calculated fix'!T293-'Ratios Calculated fix'!T$428)/('Ratios Calculated fix'!T$429-'Ratios Calculated fix'!T$428)</f>
        <v>8.5642483730810223E-2</v>
      </c>
      <c r="U293" s="21">
        <f>('Ratios Calculated fix'!U293-'Ratios Calculated fix'!U$428)/('Ratios Calculated fix'!U$429-'Ratios Calculated fix'!U$428)</f>
        <v>0.67135963684600775</v>
      </c>
      <c r="V293" s="21">
        <f>('Ratios Calculated fix'!V293-'Ratios Calculated fix'!V$428)/('Ratios Calculated fix'!V$429-'Ratios Calculated fix'!V$428)</f>
        <v>0.60862577769098858</v>
      </c>
      <c r="W293" s="21">
        <f>('Ratios Calculated fix'!W293-'Ratios Calculated fix'!W$428)/('Ratios Calculated fix'!W$429-'Ratios Calculated fix'!W$428)</f>
        <v>0.64172273932680979</v>
      </c>
      <c r="X293" s="21">
        <f>('Ratios Calculated fix'!X293-'Ratios Calculated fix'!X$428)/('Ratios Calculated fix'!X$429-'Ratios Calculated fix'!X$428)</f>
        <v>0.56328020153461678</v>
      </c>
      <c r="Y293" s="21">
        <f>('Ratios Calculated fix'!Y293-'Ratios Calculated fix'!Y$428)/('Ratios Calculated fix'!Y$429-'Ratios Calculated fix'!Y$428)</f>
        <v>0.44563423267968005</v>
      </c>
      <c r="Z293" s="21">
        <f>('Ratios Calculated fix'!Z293-'Ratios Calculated fix'!Z$428)/('Ratios Calculated fix'!Z$429-'Ratios Calculated fix'!Z$428)</f>
        <v>0.43671979846538317</v>
      </c>
      <c r="AA293" s="21">
        <f>('Ratios Calculated fix'!AA293-'Ratios Calculated fix'!AA$428)/('Ratios Calculated fix'!AA$429-'Ratios Calculated fix'!AA$428)</f>
        <v>0.28251456619632653</v>
      </c>
      <c r="AB293" s="21">
        <f>('Ratios Calculated fix'!AB293-'Ratios Calculated fix'!AB$428)/('Ratios Calculated fix'!AB$429-'Ratios Calculated fix'!AB$428)</f>
        <v>0.83782278739352978</v>
      </c>
      <c r="AC293" s="21">
        <f>('Ratios Calculated fix'!AC293-'Ratios Calculated fix'!AC$428)/('Ratios Calculated fix'!AC$429-'Ratios Calculated fix'!AC$428)</f>
        <v>0.61520363424103686</v>
      </c>
      <c r="AD293" s="21">
        <f>('Ratios Calculated fix'!AD293-'Ratios Calculated fix'!AD$428)/('Ratios Calculated fix'!AD$429-'Ratios Calculated fix'!AD$428)</f>
        <v>0.42770755912933789</v>
      </c>
      <c r="AE293" s="21">
        <f>('Ratios Calculated fix'!AE293-'Ratios Calculated fix'!AE$428)/('Ratios Calculated fix'!AE$429-'Ratios Calculated fix'!AE$428)</f>
        <v>0.48629425763825651</v>
      </c>
      <c r="AF293" s="21">
        <f>('Ratios Calculated fix'!AF293-'Ratios Calculated fix'!AF$428)/('Ratios Calculated fix'!AF$429-'Ratios Calculated fix'!AF$428)</f>
        <v>0.37057050733312236</v>
      </c>
      <c r="AG293" s="21" t="e">
        <f>('Ratios Calculated fix'!AG293-'Ratios Calculated fix'!AG$428)/('Ratios Calculated fix'!AG$429-'Ratios Calculated fix'!AG$428)</f>
        <v>#DIV/0!</v>
      </c>
      <c r="AH293" s="21" t="e">
        <f>('Ratios Calculated fix'!AH293-'Ratios Calculated fix'!AH$428)/('Ratios Calculated fix'!AH$429-'Ratios Calculated fix'!AH$428)</f>
        <v>#DIV/0!</v>
      </c>
      <c r="AI293" s="21">
        <f>('Ratios Calculated fix'!AI293-'Ratios Calculated fix'!AI$428)/('Ratios Calculated fix'!AI$429-'Ratios Calculated fix'!AI$428)</f>
        <v>0.98560427439776876</v>
      </c>
      <c r="AJ293" s="21">
        <f>('Ratios Calculated fix'!AJ293-'Ratios Calculated fix'!AJ$428)/('Ratios Calculated fix'!AJ$429-'Ratios Calculated fix'!AJ$428)</f>
        <v>0.11013468154675131</v>
      </c>
      <c r="AK293" s="21" t="e">
        <f>('Ratios Calculated fix'!AK293-'Ratios Calculated fix'!AK$428)/('Ratios Calculated fix'!AK$429-'Ratios Calculated fix'!AK$428)</f>
        <v>#DIV/0!</v>
      </c>
      <c r="AL293" s="21" t="e">
        <f>('Ratios Calculated fix'!AL293-'Ratios Calculated fix'!AL$428)/('Ratios Calculated fix'!AL$429-'Ratios Calculated fix'!AL$428)</f>
        <v>#DIV/0!</v>
      </c>
      <c r="AM293" s="21">
        <f>('Ratios Calculated fix'!AM293-'Ratios Calculated fix'!AM$428)/('Ratios Calculated fix'!AM$429-'Ratios Calculated fix'!AM$428)</f>
        <v>0.30622941960093558</v>
      </c>
      <c r="AN293" s="21">
        <f>('Ratios Calculated fix'!AN293-'Ratios Calculated fix'!AN$428)/('Ratios Calculated fix'!AN$429-'Ratios Calculated fix'!AN$428)</f>
        <v>0.27833379358530852</v>
      </c>
      <c r="AO293" s="21">
        <f>('Ratios Calculated fix'!AO293-'Ratios Calculated fix'!AO$428)/('Ratios Calculated fix'!AO$429-'Ratios Calculated fix'!AO$428)</f>
        <v>0.12693875690150785</v>
      </c>
      <c r="AP293" s="21">
        <f>('Ratios Calculated fix'!AP293-'Ratios Calculated fix'!AP$428)/('Ratios Calculated fix'!AP$429-'Ratios Calculated fix'!AP$428)</f>
        <v>0.57297618114624371</v>
      </c>
      <c r="AQ293" s="21">
        <f>('Ratios Calculated fix'!AQ293-'Ratios Calculated fix'!AQ$428)/('Ratios Calculated fix'!AQ$429-'Ratios Calculated fix'!AQ$428)</f>
        <v>0.45870106846999981</v>
      </c>
      <c r="AR293" s="21">
        <f>('Ratios Calculated fix'!AR293-'Ratios Calculated fix'!AR$428)/('Ratios Calculated fix'!AR$429-'Ratios Calculated fix'!AR$428)</f>
        <v>0.39826635617416623</v>
      </c>
      <c r="AS293" s="21">
        <f>('Ratios Calculated fix'!AS293-'Ratios Calculated fix'!AS$428)/('Ratios Calculated fix'!AS$429-'Ratios Calculated fix'!AS$428)</f>
        <v>0.57237361835366463</v>
      </c>
      <c r="AT293" s="21">
        <f>('Ratios Calculated fix'!AT293-'Ratios Calculated fix'!AT$428)/('Ratios Calculated fix'!AT$429-'Ratios Calculated fix'!AT$428)</f>
        <v>0.48459276831521947</v>
      </c>
      <c r="AU293" s="21">
        <f>('Ratios Calculated fix'!AU293-'Ratios Calculated fix'!AU$428)/('Ratios Calculated fix'!AU$429-'Ratios Calculated fix'!AU$428)</f>
        <v>0.65065165928720747</v>
      </c>
      <c r="AV293" s="21" t="e">
        <f>('Ratios Calculated fix'!AV293-'Ratios Calculated fix'!AV$428)/('Ratios Calculated fix'!AV$429-'Ratios Calculated fix'!AV$428)</f>
        <v>#DIV/0!</v>
      </c>
      <c r="AW293" s="21" t="e">
        <f>('Ratios Calculated fix'!AW293-'Ratios Calculated fix'!AW$428)/('Ratios Calculated fix'!AW$429-'Ratios Calculated fix'!AW$428)</f>
        <v>#DIV/0!</v>
      </c>
      <c r="AX293" s="21" t="e">
        <f>('Ratios Calculated fix'!AX293-'Ratios Calculated fix'!AX$428)/('Ratios Calculated fix'!AX$429-'Ratios Calculated fix'!AX$428)</f>
        <v>#DIV/0!</v>
      </c>
      <c r="AY293" s="21">
        <f>('Ratios Calculated fix'!AY293-'Ratios Calculated fix'!AY$428)/('Ratios Calculated fix'!AY$429-'Ratios Calculated fix'!AY$428)</f>
        <v>0.29715731139592577</v>
      </c>
      <c r="AZ293" s="21">
        <f>('Ratios Calculated fix'!AZ293-'Ratios Calculated fix'!AZ$428)/('Ratios Calculated fix'!AZ$429-'Ratios Calculated fix'!AZ$428)</f>
        <v>0.73635724959360094</v>
      </c>
      <c r="BA293" s="21">
        <f>('Ratios Calculated fix'!BA293-'Ratios Calculated fix'!BA$428)/('Ratios Calculated fix'!BA$429-'Ratios Calculated fix'!BA$428)</f>
        <v>0.75522522316494745</v>
      </c>
      <c r="BB293" s="21" t="e">
        <f>('Ratios Calculated fix'!BB293-'Ratios Calculated fix'!BB$428)/('Ratios Calculated fix'!BB$429-'Ratios Calculated fix'!BB$428)</f>
        <v>#DIV/0!</v>
      </c>
      <c r="BC293" s="21">
        <f>('Ratios Calculated fix'!BC293-'Ratios Calculated fix'!BC$428)/('Ratios Calculated fix'!BC$429-'Ratios Calculated fix'!BC$428)</f>
        <v>0.25336167991451453</v>
      </c>
    </row>
    <row r="294" spans="1:55" x14ac:dyDescent="0.2">
      <c r="A294" s="3" t="s">
        <v>898</v>
      </c>
      <c r="B294" s="3" t="s">
        <v>899</v>
      </c>
      <c r="C294" s="3" t="s">
        <v>59</v>
      </c>
      <c r="D294" s="3">
        <v>334772</v>
      </c>
      <c r="E294" s="3" t="s">
        <v>16</v>
      </c>
      <c r="F294" s="3">
        <v>2019</v>
      </c>
      <c r="G294" s="3" t="s">
        <v>17</v>
      </c>
      <c r="H294" s="4">
        <v>43830</v>
      </c>
      <c r="I294" s="4">
        <v>43889</v>
      </c>
      <c r="J294" s="4">
        <v>43889</v>
      </c>
      <c r="K294" s="5">
        <v>303477000</v>
      </c>
      <c r="L294" s="5">
        <v>303900000</v>
      </c>
      <c r="M294" s="3" t="s">
        <v>900</v>
      </c>
      <c r="N294" s="20">
        <f>('Ratios Calculated fix'!N294-'Ratios Calculated fix'!N$428)/('Ratios Calculated fix'!N$429-'Ratios Calculated fix'!N$428)</f>
        <v>7.6008097672197628E-2</v>
      </c>
      <c r="O294" s="21">
        <f>('Ratios Calculated fix'!O294-'Ratios Calculated fix'!O$428)/('Ratios Calculated fix'!O$429-'Ratios Calculated fix'!O$428)</f>
        <v>3.7117385689668679E-2</v>
      </c>
      <c r="P294" s="21">
        <f>('Ratios Calculated fix'!P294-'Ratios Calculated fix'!P$428)/('Ratios Calculated fix'!P$429-'Ratios Calculated fix'!P$428)</f>
        <v>3.1883483926474616E-2</v>
      </c>
      <c r="Q294" s="21">
        <f>('Ratios Calculated fix'!Q294-'Ratios Calculated fix'!Q$428)/('Ratios Calculated fix'!Q$429-'Ratios Calculated fix'!Q$428)</f>
        <v>0.26001096409811253</v>
      </c>
      <c r="R294" s="21">
        <f>('Ratios Calculated fix'!R294-'Ratios Calculated fix'!R$428)/('Ratios Calculated fix'!R$429-'Ratios Calculated fix'!R$428)</f>
        <v>6.3561172103060129E-2</v>
      </c>
      <c r="S294" s="21">
        <f>('Ratios Calculated fix'!S294-'Ratios Calculated fix'!S$428)/('Ratios Calculated fix'!S$429-'Ratios Calculated fix'!S$428)</f>
        <v>5.0620406495349629E-2</v>
      </c>
      <c r="T294" s="21">
        <f>('Ratios Calculated fix'!T294-'Ratios Calculated fix'!T$428)/('Ratios Calculated fix'!T$429-'Ratios Calculated fix'!T$428)</f>
        <v>5.4864457629220188E-2</v>
      </c>
      <c r="U294" s="21">
        <f>('Ratios Calculated fix'!U294-'Ratios Calculated fix'!U$428)/('Ratios Calculated fix'!U$429-'Ratios Calculated fix'!U$428)</f>
        <v>0.64604187129294732</v>
      </c>
      <c r="V294" s="21">
        <f>('Ratios Calculated fix'!V294-'Ratios Calculated fix'!V$428)/('Ratios Calculated fix'!V$429-'Ratios Calculated fix'!V$428)</f>
        <v>0.49620309288185915</v>
      </c>
      <c r="W294" s="21">
        <f>('Ratios Calculated fix'!W294-'Ratios Calculated fix'!W$428)/('Ratios Calculated fix'!W$429-'Ratios Calculated fix'!W$428)</f>
        <v>0.62710007044177674</v>
      </c>
      <c r="X294" s="21">
        <f>('Ratios Calculated fix'!X294-'Ratios Calculated fix'!X$428)/('Ratios Calculated fix'!X$429-'Ratios Calculated fix'!X$428)</f>
        <v>0.34707906078238293</v>
      </c>
      <c r="Y294" s="21">
        <f>('Ratios Calculated fix'!Y294-'Ratios Calculated fix'!Y$428)/('Ratios Calculated fix'!Y$429-'Ratios Calculated fix'!Y$428)</f>
        <v>0.4960952328380831</v>
      </c>
      <c r="Z294" s="21">
        <f>('Ratios Calculated fix'!Z294-'Ratios Calculated fix'!Z$428)/('Ratios Calculated fix'!Z$429-'Ratios Calculated fix'!Z$428)</f>
        <v>0.65292093921761696</v>
      </c>
      <c r="AA294" s="21">
        <f>('Ratios Calculated fix'!AA294-'Ratios Calculated fix'!AA$428)/('Ratios Calculated fix'!AA$429-'Ratios Calculated fix'!AA$428)</f>
        <v>0.22501131637153668</v>
      </c>
      <c r="AB294" s="21">
        <f>('Ratios Calculated fix'!AB294-'Ratios Calculated fix'!AB$428)/('Ratios Calculated fix'!AB$429-'Ratios Calculated fix'!AB$428)</f>
        <v>0.9206464354136652</v>
      </c>
      <c r="AC294" s="21">
        <f>('Ratios Calculated fix'!AC294-'Ratios Calculated fix'!AC$428)/('Ratios Calculated fix'!AC$429-'Ratios Calculated fix'!AC$428)</f>
        <v>0.1001579486937655</v>
      </c>
      <c r="AD294" s="21">
        <f>('Ratios Calculated fix'!AD294-'Ratios Calculated fix'!AD$428)/('Ratios Calculated fix'!AD$429-'Ratios Calculated fix'!AD$428)</f>
        <v>0.37647152645456239</v>
      </c>
      <c r="AE294" s="21">
        <f>('Ratios Calculated fix'!AE294-'Ratios Calculated fix'!AE$428)/('Ratios Calculated fix'!AE$429-'Ratios Calculated fix'!AE$428)</f>
        <v>0.42803999501865447</v>
      </c>
      <c r="AF294" s="21">
        <f>('Ratios Calculated fix'!AF294-'Ratios Calculated fix'!AF$428)/('Ratios Calculated fix'!AF$429-'Ratios Calculated fix'!AF$428)</f>
        <v>0.38438812844929082</v>
      </c>
      <c r="AG294" s="21" t="e">
        <f>('Ratios Calculated fix'!AG294-'Ratios Calculated fix'!AG$428)/('Ratios Calculated fix'!AG$429-'Ratios Calculated fix'!AG$428)</f>
        <v>#DIV/0!</v>
      </c>
      <c r="AH294" s="21" t="e">
        <f>('Ratios Calculated fix'!AH294-'Ratios Calculated fix'!AH$428)/('Ratios Calculated fix'!AH$429-'Ratios Calculated fix'!AH$428)</f>
        <v>#DIV/0!</v>
      </c>
      <c r="AI294" s="21">
        <f>('Ratios Calculated fix'!AI294-'Ratios Calculated fix'!AI$428)/('Ratios Calculated fix'!AI$429-'Ratios Calculated fix'!AI$428)</f>
        <v>0.9849136601606292</v>
      </c>
      <c r="AJ294" s="21">
        <f>('Ratios Calculated fix'!AJ294-'Ratios Calculated fix'!AJ$428)/('Ratios Calculated fix'!AJ$429-'Ratios Calculated fix'!AJ$428)</f>
        <v>0.10327525650025268</v>
      </c>
      <c r="AK294" s="21" t="e">
        <f>('Ratios Calculated fix'!AK294-'Ratios Calculated fix'!AK$428)/('Ratios Calculated fix'!AK$429-'Ratios Calculated fix'!AK$428)</f>
        <v>#DIV/0!</v>
      </c>
      <c r="AL294" s="21" t="e">
        <f>('Ratios Calculated fix'!AL294-'Ratios Calculated fix'!AL$428)/('Ratios Calculated fix'!AL$429-'Ratios Calculated fix'!AL$428)</f>
        <v>#DIV/0!</v>
      </c>
      <c r="AM294" s="21">
        <f>('Ratios Calculated fix'!AM294-'Ratios Calculated fix'!AM$428)/('Ratios Calculated fix'!AM$429-'Ratios Calculated fix'!AM$428)</f>
        <v>0.30952219563259037</v>
      </c>
      <c r="AN294" s="21">
        <f>('Ratios Calculated fix'!AN294-'Ratios Calculated fix'!AN$428)/('Ratios Calculated fix'!AN$429-'Ratios Calculated fix'!AN$428)</f>
        <v>0.27713782527903214</v>
      </c>
      <c r="AO294" s="21">
        <f>('Ratios Calculated fix'!AO294-'Ratios Calculated fix'!AO$428)/('Ratios Calculated fix'!AO$429-'Ratios Calculated fix'!AO$428)</f>
        <v>0.28691689134053994</v>
      </c>
      <c r="AP294" s="21">
        <f>('Ratios Calculated fix'!AP294-'Ratios Calculated fix'!AP$428)/('Ratios Calculated fix'!AP$429-'Ratios Calculated fix'!AP$428)</f>
        <v>0.5756047940734681</v>
      </c>
      <c r="AQ294" s="21">
        <f>('Ratios Calculated fix'!AQ294-'Ratios Calculated fix'!AQ$428)/('Ratios Calculated fix'!AQ$429-'Ratios Calculated fix'!AQ$428)</f>
        <v>0.57967946645554991</v>
      </c>
      <c r="AR294" s="21">
        <f>('Ratios Calculated fix'!AR294-'Ratios Calculated fix'!AR$428)/('Ratios Calculated fix'!AR$429-'Ratios Calculated fix'!AR$428)</f>
        <v>0.20252365443902637</v>
      </c>
      <c r="AS294" s="21">
        <f>('Ratios Calculated fix'!AS294-'Ratios Calculated fix'!AS$428)/('Ratios Calculated fix'!AS$429-'Ratios Calculated fix'!AS$428)</f>
        <v>0.5943890724745019</v>
      </c>
      <c r="AT294" s="21">
        <f>('Ratios Calculated fix'!AT294-'Ratios Calculated fix'!AT$428)/('Ratios Calculated fix'!AT$429-'Ratios Calculated fix'!AT$428)</f>
        <v>0.32116182683178934</v>
      </c>
      <c r="AU294" s="21">
        <f>('Ratios Calculated fix'!AU294-'Ratios Calculated fix'!AU$428)/('Ratios Calculated fix'!AU$429-'Ratios Calculated fix'!AU$428)</f>
        <v>0.61642219974622137</v>
      </c>
      <c r="AV294" s="21" t="e">
        <f>('Ratios Calculated fix'!AV294-'Ratios Calculated fix'!AV$428)/('Ratios Calculated fix'!AV$429-'Ratios Calculated fix'!AV$428)</f>
        <v>#DIV/0!</v>
      </c>
      <c r="AW294" s="21" t="e">
        <f>('Ratios Calculated fix'!AW294-'Ratios Calculated fix'!AW$428)/('Ratios Calculated fix'!AW$429-'Ratios Calculated fix'!AW$428)</f>
        <v>#DIV/0!</v>
      </c>
      <c r="AX294" s="21" t="e">
        <f>('Ratios Calculated fix'!AX294-'Ratios Calculated fix'!AX$428)/('Ratios Calculated fix'!AX$429-'Ratios Calculated fix'!AX$428)</f>
        <v>#DIV/0!</v>
      </c>
      <c r="AY294" s="21">
        <f>('Ratios Calculated fix'!AY294-'Ratios Calculated fix'!AY$428)/('Ratios Calculated fix'!AY$429-'Ratios Calculated fix'!AY$428)</f>
        <v>0.23478004522762874</v>
      </c>
      <c r="AZ294" s="21">
        <f>('Ratios Calculated fix'!AZ294-'Ratios Calculated fix'!AZ$428)/('Ratios Calculated fix'!AZ$429-'Ratios Calculated fix'!AZ$428)</f>
        <v>0.75381427539848977</v>
      </c>
      <c r="BA294" s="21">
        <f>('Ratios Calculated fix'!BA294-'Ratios Calculated fix'!BA$428)/('Ratios Calculated fix'!BA$429-'Ratios Calculated fix'!BA$428)</f>
        <v>0.74307356640109101</v>
      </c>
      <c r="BB294" s="21" t="e">
        <f>('Ratios Calculated fix'!BB294-'Ratios Calculated fix'!BB$428)/('Ratios Calculated fix'!BB$429-'Ratios Calculated fix'!BB$428)</f>
        <v>#DIV/0!</v>
      </c>
      <c r="BC294" s="21">
        <f>('Ratios Calculated fix'!BC294-'Ratios Calculated fix'!BC$428)/('Ratios Calculated fix'!BC$429-'Ratios Calculated fix'!BC$428)</f>
        <v>0.25269281453750719</v>
      </c>
    </row>
    <row r="295" spans="1:55" x14ac:dyDescent="0.2">
      <c r="A295" s="3" t="s">
        <v>901</v>
      </c>
      <c r="B295" s="3" t="s">
        <v>902</v>
      </c>
      <c r="C295" s="3" t="s">
        <v>34</v>
      </c>
      <c r="D295" s="3">
        <v>172199</v>
      </c>
      <c r="E295" s="3" t="s">
        <v>16</v>
      </c>
      <c r="F295" s="3">
        <v>2019</v>
      </c>
      <c r="G295" s="3" t="s">
        <v>17</v>
      </c>
      <c r="H295" s="4">
        <v>43861</v>
      </c>
      <c r="I295" s="4">
        <v>43881</v>
      </c>
      <c r="J295" s="4">
        <v>43881</v>
      </c>
      <c r="K295" s="5">
        <v>610000000</v>
      </c>
      <c r="L295" s="5">
        <v>622000000</v>
      </c>
      <c r="M295" s="3" t="s">
        <v>903</v>
      </c>
      <c r="N295" s="20">
        <f>('Ratios Calculated fix'!N295-'Ratios Calculated fix'!N$428)/('Ratios Calculated fix'!N$429-'Ratios Calculated fix'!N$428)</f>
        <v>0.25407270899857543</v>
      </c>
      <c r="O295" s="21">
        <f>('Ratios Calculated fix'!O295-'Ratios Calculated fix'!O$428)/('Ratios Calculated fix'!O$429-'Ratios Calculated fix'!O$428)</f>
        <v>0.23216362842739049</v>
      </c>
      <c r="P295" s="21">
        <f>('Ratios Calculated fix'!P295-'Ratios Calculated fix'!P$428)/('Ratios Calculated fix'!P$429-'Ratios Calculated fix'!P$428)</f>
        <v>0.55571913981355581</v>
      </c>
      <c r="Q295" s="21">
        <f>('Ratios Calculated fix'!Q295-'Ratios Calculated fix'!Q$428)/('Ratios Calculated fix'!Q$429-'Ratios Calculated fix'!Q$428)</f>
        <v>0.25921530391486014</v>
      </c>
      <c r="R295" s="21">
        <f>('Ratios Calculated fix'!R295-'Ratios Calculated fix'!R$428)/('Ratios Calculated fix'!R$429-'Ratios Calculated fix'!R$428)</f>
        <v>4.7204809491022931E-2</v>
      </c>
      <c r="S295" s="21">
        <f>('Ratios Calculated fix'!S295-'Ratios Calculated fix'!S$428)/('Ratios Calculated fix'!S$429-'Ratios Calculated fix'!S$428)</f>
        <v>1.9355644970887069E-3</v>
      </c>
      <c r="T295" s="21">
        <f>('Ratios Calculated fix'!T295-'Ratios Calculated fix'!T$428)/('Ratios Calculated fix'!T$429-'Ratios Calculated fix'!T$428)</f>
        <v>4.7335927753194805E-2</v>
      </c>
      <c r="U295" s="21">
        <f>('Ratios Calculated fix'!U295-'Ratios Calculated fix'!U$428)/('Ratios Calculated fix'!U$429-'Ratios Calculated fix'!U$428)</f>
        <v>0.6440489685989147</v>
      </c>
      <c r="V295" s="21">
        <f>('Ratios Calculated fix'!V295-'Ratios Calculated fix'!V$428)/('Ratios Calculated fix'!V$429-'Ratios Calculated fix'!V$428)</f>
        <v>0.48851513249929107</v>
      </c>
      <c r="W295" s="21">
        <f>('Ratios Calculated fix'!W295-'Ratios Calculated fix'!W$428)/('Ratios Calculated fix'!W$429-'Ratios Calculated fix'!W$428)</f>
        <v>0.62582470953621805</v>
      </c>
      <c r="X295" s="21">
        <f>('Ratios Calculated fix'!X295-'Ratios Calculated fix'!X$428)/('Ratios Calculated fix'!X$429-'Ratios Calculated fix'!X$428)</f>
        <v>0.66729060679297014</v>
      </c>
      <c r="Y295" s="21">
        <f>('Ratios Calculated fix'!Y295-'Ratios Calculated fix'!Y$428)/('Ratios Calculated fix'!Y$429-'Ratios Calculated fix'!Y$428)</f>
        <v>0.49529693263472041</v>
      </c>
      <c r="Z295" s="21">
        <f>('Ratios Calculated fix'!Z295-'Ratios Calculated fix'!Z$428)/('Ratios Calculated fix'!Z$429-'Ratios Calculated fix'!Z$428)</f>
        <v>0.33270939320702986</v>
      </c>
      <c r="AA295" s="21">
        <f>('Ratios Calculated fix'!AA295-'Ratios Calculated fix'!AA$428)/('Ratios Calculated fix'!AA$429-'Ratios Calculated fix'!AA$428)</f>
        <v>8.9234696073317105E-2</v>
      </c>
      <c r="AB295" s="21">
        <f>('Ratios Calculated fix'!AB295-'Ratios Calculated fix'!AB$428)/('Ratios Calculated fix'!AB$429-'Ratios Calculated fix'!AB$428)</f>
        <v>0.94248095960266787</v>
      </c>
      <c r="AC295" s="21">
        <f>('Ratios Calculated fix'!AC295-'Ratios Calculated fix'!AC$428)/('Ratios Calculated fix'!AC$429-'Ratios Calculated fix'!AC$428)</f>
        <v>0.58708395359288945</v>
      </c>
      <c r="AD295" s="21">
        <f>('Ratios Calculated fix'!AD295-'Ratios Calculated fix'!AD$428)/('Ratios Calculated fix'!AD$429-'Ratios Calculated fix'!AD$428)</f>
        <v>0.56117609296583026</v>
      </c>
      <c r="AE295" s="21">
        <f>('Ratios Calculated fix'!AE295-'Ratios Calculated fix'!AE$428)/('Ratios Calculated fix'!AE$429-'Ratios Calculated fix'!AE$428)</f>
        <v>0.63804509812423549</v>
      </c>
      <c r="AF295" s="21">
        <f>('Ratios Calculated fix'!AF295-'Ratios Calculated fix'!AF$428)/('Ratios Calculated fix'!AF$429-'Ratios Calculated fix'!AF$428)</f>
        <v>0.4598467620521442</v>
      </c>
      <c r="AG295" s="21" t="e">
        <f>('Ratios Calculated fix'!AG295-'Ratios Calculated fix'!AG$428)/('Ratios Calculated fix'!AG$429-'Ratios Calculated fix'!AG$428)</f>
        <v>#DIV/0!</v>
      </c>
      <c r="AH295" s="21" t="e">
        <f>('Ratios Calculated fix'!AH295-'Ratios Calculated fix'!AH$428)/('Ratios Calculated fix'!AH$429-'Ratios Calculated fix'!AH$428)</f>
        <v>#DIV/0!</v>
      </c>
      <c r="AI295" s="21">
        <f>('Ratios Calculated fix'!AI295-'Ratios Calculated fix'!AI$428)/('Ratios Calculated fix'!AI$429-'Ratios Calculated fix'!AI$428)</f>
        <v>0.98552405596241677</v>
      </c>
      <c r="AJ295" s="21">
        <f>('Ratios Calculated fix'!AJ295-'Ratios Calculated fix'!AJ$428)/('Ratios Calculated fix'!AJ$429-'Ratios Calculated fix'!AJ$428)</f>
        <v>0.49710967463987971</v>
      </c>
      <c r="AK295" s="21" t="e">
        <f>('Ratios Calculated fix'!AK295-'Ratios Calculated fix'!AK$428)/('Ratios Calculated fix'!AK$429-'Ratios Calculated fix'!AK$428)</f>
        <v>#DIV/0!</v>
      </c>
      <c r="AL295" s="21" t="e">
        <f>('Ratios Calculated fix'!AL295-'Ratios Calculated fix'!AL$428)/('Ratios Calculated fix'!AL$429-'Ratios Calculated fix'!AL$428)</f>
        <v>#DIV/0!</v>
      </c>
      <c r="AM295" s="21">
        <f>('Ratios Calculated fix'!AM295-'Ratios Calculated fix'!AM$428)/('Ratios Calculated fix'!AM$429-'Ratios Calculated fix'!AM$428)</f>
        <v>0.31870586138900436</v>
      </c>
      <c r="AN295" s="21">
        <f>('Ratios Calculated fix'!AN295-'Ratios Calculated fix'!AN$428)/('Ratios Calculated fix'!AN$429-'Ratios Calculated fix'!AN$428)</f>
        <v>0.27414578053021094</v>
      </c>
      <c r="AO295" s="21">
        <f>('Ratios Calculated fix'!AO295-'Ratios Calculated fix'!AO$428)/('Ratios Calculated fix'!AO$429-'Ratios Calculated fix'!AO$428)</f>
        <v>0.19030379346287959</v>
      </c>
      <c r="AP295" s="21">
        <f>('Ratios Calculated fix'!AP295-'Ratios Calculated fix'!AP$428)/('Ratios Calculated fix'!AP$429-'Ratios Calculated fix'!AP$428)</f>
        <v>0.57255726022799414</v>
      </c>
      <c r="AQ295" s="21">
        <f>('Ratios Calculated fix'!AQ295-'Ratios Calculated fix'!AQ$428)/('Ratios Calculated fix'!AQ$429-'Ratios Calculated fix'!AQ$428)</f>
        <v>0.89687555105404415</v>
      </c>
      <c r="AR295" s="21">
        <f>('Ratios Calculated fix'!AR295-'Ratios Calculated fix'!AR$428)/('Ratios Calculated fix'!AR$429-'Ratios Calculated fix'!AR$428)</f>
        <v>0.50792220927615794</v>
      </c>
      <c r="AS295" s="21">
        <f>('Ratios Calculated fix'!AS295-'Ratios Calculated fix'!AS$428)/('Ratios Calculated fix'!AS$429-'Ratios Calculated fix'!AS$428)</f>
        <v>0.55247413109481558</v>
      </c>
      <c r="AT295" s="21">
        <f>('Ratios Calculated fix'!AT295-'Ratios Calculated fix'!AT$428)/('Ratios Calculated fix'!AT$429-'Ratios Calculated fix'!AT$428)</f>
        <v>0.81238306759207468</v>
      </c>
      <c r="AU295" s="21">
        <f>('Ratios Calculated fix'!AU295-'Ratios Calculated fix'!AU$428)/('Ratios Calculated fix'!AU$429-'Ratios Calculated fix'!AU$428)</f>
        <v>1</v>
      </c>
      <c r="AV295" s="21" t="e">
        <f>('Ratios Calculated fix'!AV295-'Ratios Calculated fix'!AV$428)/('Ratios Calculated fix'!AV$429-'Ratios Calculated fix'!AV$428)</f>
        <v>#DIV/0!</v>
      </c>
      <c r="AW295" s="21" t="e">
        <f>('Ratios Calculated fix'!AW295-'Ratios Calculated fix'!AW$428)/('Ratios Calculated fix'!AW$429-'Ratios Calculated fix'!AW$428)</f>
        <v>#DIV/0!</v>
      </c>
      <c r="AX295" s="21" t="e">
        <f>('Ratios Calculated fix'!AX295-'Ratios Calculated fix'!AX$428)/('Ratios Calculated fix'!AX$429-'Ratios Calculated fix'!AX$428)</f>
        <v>#DIV/0!</v>
      </c>
      <c r="AY295" s="21">
        <f>('Ratios Calculated fix'!AY295-'Ratios Calculated fix'!AY$428)/('Ratios Calculated fix'!AY$429-'Ratios Calculated fix'!AY$428)</f>
        <v>0.21069982091456402</v>
      </c>
      <c r="AZ295" s="21">
        <f>('Ratios Calculated fix'!AZ295-'Ratios Calculated fix'!AZ$428)/('Ratios Calculated fix'!AZ$429-'Ratios Calculated fix'!AZ$428)</f>
        <v>0.72012093217132722</v>
      </c>
      <c r="BA295" s="21">
        <f>('Ratios Calculated fix'!BA295-'Ratios Calculated fix'!BA$428)/('Ratios Calculated fix'!BA$429-'Ratios Calculated fix'!BA$428)</f>
        <v>0.74450560849233383</v>
      </c>
      <c r="BB295" s="21" t="e">
        <f>('Ratios Calculated fix'!BB295-'Ratios Calculated fix'!BB$428)/('Ratios Calculated fix'!BB$429-'Ratios Calculated fix'!BB$428)</f>
        <v>#DIV/0!</v>
      </c>
      <c r="BC295" s="21">
        <f>('Ratios Calculated fix'!BC295-'Ratios Calculated fix'!BC$428)/('Ratios Calculated fix'!BC$429-'Ratios Calculated fix'!BC$428)</f>
        <v>0.37695303007460623</v>
      </c>
    </row>
    <row r="296" spans="1:55" x14ac:dyDescent="0.2">
      <c r="A296" s="3" t="s">
        <v>904</v>
      </c>
      <c r="B296" s="3" t="s">
        <v>905</v>
      </c>
      <c r="C296" s="3" t="s">
        <v>45</v>
      </c>
      <c r="D296" s="3">
        <v>896899</v>
      </c>
      <c r="E296" s="3" t="s">
        <v>16</v>
      </c>
      <c r="F296" s="3">
        <v>2019</v>
      </c>
      <c r="G296" s="3" t="s">
        <v>17</v>
      </c>
      <c r="H296" s="4">
        <v>43830</v>
      </c>
      <c r="I296" s="4">
        <v>43880</v>
      </c>
      <c r="J296" s="4">
        <v>43958</v>
      </c>
      <c r="K296" s="5">
        <v>3673000</v>
      </c>
      <c r="L296" s="5">
        <v>3990000</v>
      </c>
      <c r="M296" s="3" t="s">
        <v>906</v>
      </c>
      <c r="N296" s="20">
        <f>('Ratios Calculated fix'!N296-'Ratios Calculated fix'!N$428)/('Ratios Calculated fix'!N$429-'Ratios Calculated fix'!N$428)</f>
        <v>8.5032241759317589E-2</v>
      </c>
      <c r="O296" s="21">
        <f>('Ratios Calculated fix'!O296-'Ratios Calculated fix'!O$428)/('Ratios Calculated fix'!O$429-'Ratios Calculated fix'!O$428)</f>
        <v>8.4335475002396784E-2</v>
      </c>
      <c r="P296" s="21">
        <f>('Ratios Calculated fix'!P296-'Ratios Calculated fix'!P$428)/('Ratios Calculated fix'!P$429-'Ratios Calculated fix'!P$428)</f>
        <v>7.6402607965905825E-2</v>
      </c>
      <c r="Q296" s="21">
        <f>('Ratios Calculated fix'!Q296-'Ratios Calculated fix'!Q$428)/('Ratios Calculated fix'!Q$429-'Ratios Calculated fix'!Q$428)</f>
        <v>0.26040429705294377</v>
      </c>
      <c r="R296" s="21">
        <f>('Ratios Calculated fix'!R296-'Ratios Calculated fix'!R$428)/('Ratios Calculated fix'!R$429-'Ratios Calculated fix'!R$428)</f>
        <v>5.2992827339649079E-2</v>
      </c>
      <c r="S296" s="21">
        <f>('Ratios Calculated fix'!S296-'Ratios Calculated fix'!S$428)/('Ratios Calculated fix'!S$429-'Ratios Calculated fix'!S$428)</f>
        <v>0</v>
      </c>
      <c r="T296" s="21">
        <f>('Ratios Calculated fix'!T296-'Ratios Calculated fix'!T$428)/('Ratios Calculated fix'!T$429-'Ratios Calculated fix'!T$428)</f>
        <v>5.3541584552046627E-2</v>
      </c>
      <c r="U296" s="21">
        <f>('Ratios Calculated fix'!U296-'Ratios Calculated fix'!U$428)/('Ratios Calculated fix'!U$429-'Ratios Calculated fix'!U$428)</f>
        <v>0.6454328634756763</v>
      </c>
      <c r="V296" s="21">
        <f>('Ratios Calculated fix'!V296-'Ratios Calculated fix'!V$428)/('Ratios Calculated fix'!V$429-'Ratios Calculated fix'!V$428)</f>
        <v>0.48825282224192584</v>
      </c>
      <c r="W296" s="21">
        <f>('Ratios Calculated fix'!W296-'Ratios Calculated fix'!W$428)/('Ratios Calculated fix'!W$429-'Ratios Calculated fix'!W$428)</f>
        <v>0.62730988950479194</v>
      </c>
      <c r="X296" s="21">
        <f>('Ratios Calculated fix'!X296-'Ratios Calculated fix'!X$428)/('Ratios Calculated fix'!X$429-'Ratios Calculated fix'!X$428)</f>
        <v>0.57538364283734378</v>
      </c>
      <c r="Y296" s="21">
        <f>('Ratios Calculated fix'!Y296-'Ratios Calculated fix'!Y$428)/('Ratios Calculated fix'!Y$429-'Ratios Calculated fix'!Y$428)</f>
        <v>0.47559909086256302</v>
      </c>
      <c r="Z296" s="21">
        <f>('Ratios Calculated fix'!Z296-'Ratios Calculated fix'!Z$428)/('Ratios Calculated fix'!Z$429-'Ratios Calculated fix'!Z$428)</f>
        <v>0.42461635716265617</v>
      </c>
      <c r="AA296" s="21">
        <f>('Ratios Calculated fix'!AA296-'Ratios Calculated fix'!AA$428)/('Ratios Calculated fix'!AA$429-'Ratios Calculated fix'!AA$428)</f>
        <v>0</v>
      </c>
      <c r="AB296" s="21">
        <f>('Ratios Calculated fix'!AB296-'Ratios Calculated fix'!AB$428)/('Ratios Calculated fix'!AB$429-'Ratios Calculated fix'!AB$428)</f>
        <v>0.91192386773876366</v>
      </c>
      <c r="AC296" s="21">
        <f>('Ratios Calculated fix'!AC296-'Ratios Calculated fix'!AC$428)/('Ratios Calculated fix'!AC$429-'Ratios Calculated fix'!AC$428)</f>
        <v>0.18439942419463604</v>
      </c>
      <c r="AD296" s="21">
        <f>('Ratios Calculated fix'!AD296-'Ratios Calculated fix'!AD$428)/('Ratios Calculated fix'!AD$429-'Ratios Calculated fix'!AD$428)</f>
        <v>0.40960829979132468</v>
      </c>
      <c r="AE296" s="21">
        <f>('Ratios Calculated fix'!AE296-'Ratios Calculated fix'!AE$428)/('Ratios Calculated fix'!AE$429-'Ratios Calculated fix'!AE$428)</f>
        <v>0.46571579065605423</v>
      </c>
      <c r="AF296" s="21">
        <f>('Ratios Calculated fix'!AF296-'Ratios Calculated fix'!AF$428)/('Ratios Calculated fix'!AF$429-'Ratios Calculated fix'!AF$428)</f>
        <v>0.39049901907433093</v>
      </c>
      <c r="AG296" s="21" t="e">
        <f>('Ratios Calculated fix'!AG296-'Ratios Calculated fix'!AG$428)/('Ratios Calculated fix'!AG$429-'Ratios Calculated fix'!AG$428)</f>
        <v>#DIV/0!</v>
      </c>
      <c r="AH296" s="21" t="e">
        <f>('Ratios Calculated fix'!AH296-'Ratios Calculated fix'!AH$428)/('Ratios Calculated fix'!AH$429-'Ratios Calculated fix'!AH$428)</f>
        <v>#DIV/0!</v>
      </c>
      <c r="AI296" s="21">
        <f>('Ratios Calculated fix'!AI296-'Ratios Calculated fix'!AI$428)/('Ratios Calculated fix'!AI$429-'Ratios Calculated fix'!AI$428)</f>
        <v>0.98583863448187992</v>
      </c>
      <c r="AJ296" s="21">
        <f>('Ratios Calculated fix'!AJ296-'Ratios Calculated fix'!AJ$428)/('Ratios Calculated fix'!AJ$429-'Ratios Calculated fix'!AJ$428)</f>
        <v>0.15541196071877092</v>
      </c>
      <c r="AK296" s="21" t="e">
        <f>('Ratios Calculated fix'!AK296-'Ratios Calculated fix'!AK$428)/('Ratios Calculated fix'!AK$429-'Ratios Calculated fix'!AK$428)</f>
        <v>#DIV/0!</v>
      </c>
      <c r="AL296" s="21" t="e">
        <f>('Ratios Calculated fix'!AL296-'Ratios Calculated fix'!AL$428)/('Ratios Calculated fix'!AL$429-'Ratios Calculated fix'!AL$428)</f>
        <v>#DIV/0!</v>
      </c>
      <c r="AM296" s="21">
        <f>('Ratios Calculated fix'!AM296-'Ratios Calculated fix'!AM$428)/('Ratios Calculated fix'!AM$429-'Ratios Calculated fix'!AM$428)</f>
        <v>0.31615230048380089</v>
      </c>
      <c r="AN296" s="21">
        <f>('Ratios Calculated fix'!AN296-'Ratios Calculated fix'!AN$428)/('Ratios Calculated fix'!AN$429-'Ratios Calculated fix'!AN$428)</f>
        <v>0.2826076855504881</v>
      </c>
      <c r="AO296" s="21">
        <f>('Ratios Calculated fix'!AO296-'Ratios Calculated fix'!AO$428)/('Ratios Calculated fix'!AO$429-'Ratios Calculated fix'!AO$428)</f>
        <v>0.48070867044570709</v>
      </c>
      <c r="AP296" s="21">
        <f>('Ratios Calculated fix'!AP296-'Ratios Calculated fix'!AP$428)/('Ratios Calculated fix'!AP$429-'Ratios Calculated fix'!AP$428)</f>
        <v>0.57532925366217669</v>
      </c>
      <c r="AQ296" s="21">
        <f>('Ratios Calculated fix'!AQ296-'Ratios Calculated fix'!AQ$428)/('Ratios Calculated fix'!AQ$429-'Ratios Calculated fix'!AQ$428)</f>
        <v>0.74277606812445129</v>
      </c>
      <c r="AR296" s="21">
        <f>('Ratios Calculated fix'!AR296-'Ratios Calculated fix'!AR$428)/('Ratios Calculated fix'!AR$429-'Ratios Calculated fix'!AR$428)</f>
        <v>0.24066396988090522</v>
      </c>
      <c r="AS296" s="21">
        <f>('Ratios Calculated fix'!AS296-'Ratios Calculated fix'!AS$428)/('Ratios Calculated fix'!AS$429-'Ratios Calculated fix'!AS$428)</f>
        <v>0.59782922134188632</v>
      </c>
      <c r="AT296" s="21">
        <f>('Ratios Calculated fix'!AT296-'Ratios Calculated fix'!AT$428)/('Ratios Calculated fix'!AT$429-'Ratios Calculated fix'!AT$428)</f>
        <v>0.57047825579110112</v>
      </c>
      <c r="AU296" s="21">
        <f>('Ratios Calculated fix'!AU296-'Ratios Calculated fix'!AU$428)/('Ratios Calculated fix'!AU$429-'Ratios Calculated fix'!AU$428)</f>
        <v>0.67807428358196287</v>
      </c>
      <c r="AV296" s="21" t="e">
        <f>('Ratios Calculated fix'!AV296-'Ratios Calculated fix'!AV$428)/('Ratios Calculated fix'!AV$429-'Ratios Calculated fix'!AV$428)</f>
        <v>#DIV/0!</v>
      </c>
      <c r="AW296" s="21" t="e">
        <f>('Ratios Calculated fix'!AW296-'Ratios Calculated fix'!AW$428)/('Ratios Calculated fix'!AW$429-'Ratios Calculated fix'!AW$428)</f>
        <v>#DIV/0!</v>
      </c>
      <c r="AX296" s="21" t="e">
        <f>('Ratios Calculated fix'!AX296-'Ratios Calculated fix'!AX$428)/('Ratios Calculated fix'!AX$429-'Ratios Calculated fix'!AX$428)</f>
        <v>#DIV/0!</v>
      </c>
      <c r="AY296" s="21">
        <f>('Ratios Calculated fix'!AY296-'Ratios Calculated fix'!AY$428)/('Ratios Calculated fix'!AY$429-'Ratios Calculated fix'!AY$428)</f>
        <v>0.21200519981955587</v>
      </c>
      <c r="AZ296" s="21">
        <f>('Ratios Calculated fix'!AZ296-'Ratios Calculated fix'!AZ$428)/('Ratios Calculated fix'!AZ$429-'Ratios Calculated fix'!AZ$428)</f>
        <v>0.73665208061516263</v>
      </c>
      <c r="BA296" s="21">
        <f>('Ratios Calculated fix'!BA296-'Ratios Calculated fix'!BA$428)/('Ratios Calculated fix'!BA$429-'Ratios Calculated fix'!BA$428)</f>
        <v>0.74398293084054368</v>
      </c>
      <c r="BB296" s="21" t="e">
        <f>('Ratios Calculated fix'!BB296-'Ratios Calculated fix'!BB$428)/('Ratios Calculated fix'!BB$429-'Ratios Calculated fix'!BB$428)</f>
        <v>#DIV/0!</v>
      </c>
      <c r="BC296" s="21">
        <f>('Ratios Calculated fix'!BC296-'Ratios Calculated fix'!BC$428)/('Ratios Calculated fix'!BC$429-'Ratios Calculated fix'!BC$428)</f>
        <v>0.42693070771194008</v>
      </c>
    </row>
    <row r="297" spans="1:55" x14ac:dyDescent="0.2">
      <c r="A297" s="3" t="s">
        <v>862</v>
      </c>
      <c r="B297" s="3" t="s">
        <v>863</v>
      </c>
      <c r="C297" s="3" t="s">
        <v>45</v>
      </c>
      <c r="D297" s="3">
        <v>378194</v>
      </c>
      <c r="E297" s="3" t="s">
        <v>16</v>
      </c>
      <c r="F297" s="3">
        <v>2019</v>
      </c>
      <c r="G297" s="3" t="s">
        <v>17</v>
      </c>
      <c r="H297" s="4">
        <v>43830</v>
      </c>
      <c r="I297" s="4">
        <v>43892</v>
      </c>
      <c r="J297" s="4">
        <v>43892</v>
      </c>
      <c r="K297" s="5">
        <v>423500000</v>
      </c>
      <c r="L297" s="5">
        <v>425700000</v>
      </c>
      <c r="M297" s="3" t="s">
        <v>864</v>
      </c>
      <c r="N297" s="20">
        <f>('Ratios Calculated fix'!N297-'Ratios Calculated fix'!N$428)/('Ratios Calculated fix'!N$429-'Ratios Calculated fix'!N$428)</f>
        <v>7.1349094032665358E-2</v>
      </c>
      <c r="O297" s="21">
        <f>('Ratios Calculated fix'!O297-'Ratios Calculated fix'!O$428)/('Ratios Calculated fix'!O$429-'Ratios Calculated fix'!O$428)</f>
        <v>6.0707769725663024E-2</v>
      </c>
      <c r="P297" s="21">
        <f>('Ratios Calculated fix'!P297-'Ratios Calculated fix'!P$428)/('Ratios Calculated fix'!P$429-'Ratios Calculated fix'!P$428)</f>
        <v>8.831309459262927E-3</v>
      </c>
      <c r="Q297" s="21">
        <f>('Ratios Calculated fix'!Q297-'Ratios Calculated fix'!Q$428)/('Ratios Calculated fix'!Q$429-'Ratios Calculated fix'!Q$428)</f>
        <v>0.26198385483542791</v>
      </c>
      <c r="R297" s="21">
        <f>('Ratios Calculated fix'!R297-'Ratios Calculated fix'!R$428)/('Ratios Calculated fix'!R$429-'Ratios Calculated fix'!R$428)</f>
        <v>8.4481437718883057E-2</v>
      </c>
      <c r="S297" s="21">
        <f>('Ratios Calculated fix'!S297-'Ratios Calculated fix'!S$428)/('Ratios Calculated fix'!S$429-'Ratios Calculated fix'!S$428)</f>
        <v>2.8970405280725371E-2</v>
      </c>
      <c r="T297" s="21">
        <f>('Ratios Calculated fix'!T297-'Ratios Calculated fix'!T$428)/('Ratios Calculated fix'!T$429-'Ratios Calculated fix'!T$428)</f>
        <v>8.0002390127666037E-2</v>
      </c>
      <c r="U297" s="21">
        <f>('Ratios Calculated fix'!U297-'Ratios Calculated fix'!U$428)/('Ratios Calculated fix'!U$429-'Ratios Calculated fix'!U$428)</f>
        <v>0.65037558911142213</v>
      </c>
      <c r="V297" s="21">
        <f>('Ratios Calculated fix'!V297-'Ratios Calculated fix'!V$428)/('Ratios Calculated fix'!V$429-'Ratios Calculated fix'!V$428)</f>
        <v>0.4943497839756224</v>
      </c>
      <c r="W297" s="21">
        <f>('Ratios Calculated fix'!W297-'Ratios Calculated fix'!W$428)/('Ratios Calculated fix'!W$429-'Ratios Calculated fix'!W$428)</f>
        <v>0.63186142402640444</v>
      </c>
      <c r="X297" s="21">
        <f>('Ratios Calculated fix'!X297-'Ratios Calculated fix'!X$428)/('Ratios Calculated fix'!X$429-'Ratios Calculated fix'!X$428)</f>
        <v>0.27260101224459593</v>
      </c>
      <c r="Y297" s="21">
        <f>('Ratios Calculated fix'!Y297-'Ratios Calculated fix'!Y$428)/('Ratios Calculated fix'!Y$429-'Ratios Calculated fix'!Y$428)</f>
        <v>0.5157441037110907</v>
      </c>
      <c r="Z297" s="21">
        <f>('Ratios Calculated fix'!Z297-'Ratios Calculated fix'!Z$428)/('Ratios Calculated fix'!Z$429-'Ratios Calculated fix'!Z$428)</f>
        <v>0.72739898775540401</v>
      </c>
      <c r="AA297" s="21">
        <f>('Ratios Calculated fix'!AA297-'Ratios Calculated fix'!AA$428)/('Ratios Calculated fix'!AA$429-'Ratios Calculated fix'!AA$428)</f>
        <v>0.33666892878964633</v>
      </c>
      <c r="AB297" s="21">
        <f>('Ratios Calculated fix'!AB297-'Ratios Calculated fix'!AB$428)/('Ratios Calculated fix'!AB$429-'Ratios Calculated fix'!AB$428)</f>
        <v>0.88578318556776114</v>
      </c>
      <c r="AC297" s="21">
        <f>('Ratios Calculated fix'!AC297-'Ratios Calculated fix'!AC$428)/('Ratios Calculated fix'!AC$429-'Ratios Calculated fix'!AC$428)</f>
        <v>0.32518840498439322</v>
      </c>
      <c r="AD297" s="21">
        <f>('Ratios Calculated fix'!AD297-'Ratios Calculated fix'!AD$428)/('Ratios Calculated fix'!AD$429-'Ratios Calculated fix'!AD$428)</f>
        <v>0.37912667959689711</v>
      </c>
      <c r="AE297" s="21">
        <f>('Ratios Calculated fix'!AE297-'Ratios Calculated fix'!AE$428)/('Ratios Calculated fix'!AE$429-'Ratios Calculated fix'!AE$428)</f>
        <v>0.43105884679881934</v>
      </c>
      <c r="AF297" s="21">
        <f>('Ratios Calculated fix'!AF297-'Ratios Calculated fix'!AF$428)/('Ratios Calculated fix'!AF$429-'Ratios Calculated fix'!AF$428)</f>
        <v>0.42122674979999764</v>
      </c>
      <c r="AG297" s="21" t="e">
        <f>('Ratios Calculated fix'!AG297-'Ratios Calculated fix'!AG$428)/('Ratios Calculated fix'!AG$429-'Ratios Calculated fix'!AG$428)</f>
        <v>#DIV/0!</v>
      </c>
      <c r="AH297" s="21" t="e">
        <f>('Ratios Calculated fix'!AH297-'Ratios Calculated fix'!AH$428)/('Ratios Calculated fix'!AH$429-'Ratios Calculated fix'!AH$428)</f>
        <v>#DIV/0!</v>
      </c>
      <c r="AI297" s="21">
        <f>('Ratios Calculated fix'!AI297-'Ratios Calculated fix'!AI$428)/('Ratios Calculated fix'!AI$429-'Ratios Calculated fix'!AI$428)</f>
        <v>0.98337017252515468</v>
      </c>
      <c r="AJ297" s="21">
        <f>('Ratios Calculated fix'!AJ297-'Ratios Calculated fix'!AJ$428)/('Ratios Calculated fix'!AJ$429-'Ratios Calculated fix'!AJ$428)</f>
        <v>7.6060057234034223E-2</v>
      </c>
      <c r="AK297" s="21" t="e">
        <f>('Ratios Calculated fix'!AK297-'Ratios Calculated fix'!AK$428)/('Ratios Calculated fix'!AK$429-'Ratios Calculated fix'!AK$428)</f>
        <v>#DIV/0!</v>
      </c>
      <c r="AL297" s="21" t="e">
        <f>('Ratios Calculated fix'!AL297-'Ratios Calculated fix'!AL$428)/('Ratios Calculated fix'!AL$429-'Ratios Calculated fix'!AL$428)</f>
        <v>#DIV/0!</v>
      </c>
      <c r="AM297" s="21">
        <f>('Ratios Calculated fix'!AM297-'Ratios Calculated fix'!AM$428)/('Ratios Calculated fix'!AM$429-'Ratios Calculated fix'!AM$428)</f>
        <v>0.31122402698898438</v>
      </c>
      <c r="AN297" s="21">
        <f>('Ratios Calculated fix'!AN297-'Ratios Calculated fix'!AN$428)/('Ratios Calculated fix'!AN$429-'Ratios Calculated fix'!AN$428)</f>
        <v>0.2733062521787859</v>
      </c>
      <c r="AO297" s="21">
        <f>('Ratios Calculated fix'!AO297-'Ratios Calculated fix'!AO$428)/('Ratios Calculated fix'!AO$429-'Ratios Calculated fix'!AO$428)</f>
        <v>9.2536182282307325E-2</v>
      </c>
      <c r="AP297" s="21">
        <f>('Ratios Calculated fix'!AP297-'Ratios Calculated fix'!AP$428)/('Ratios Calculated fix'!AP$429-'Ratios Calculated fix'!AP$428)</f>
        <v>0.57345946284330784</v>
      </c>
      <c r="AQ297" s="21">
        <f>('Ratios Calculated fix'!AQ297-'Ratios Calculated fix'!AQ$428)/('Ratios Calculated fix'!AQ$429-'Ratios Calculated fix'!AQ$428)</f>
        <v>0.57919384003373864</v>
      </c>
      <c r="AR297" s="21">
        <f>('Ratios Calculated fix'!AR297-'Ratios Calculated fix'!AR$428)/('Ratios Calculated fix'!AR$429-'Ratios Calculated fix'!AR$428)</f>
        <v>0.21371799780760631</v>
      </c>
      <c r="AS297" s="21">
        <f>('Ratios Calculated fix'!AS297-'Ratios Calculated fix'!AS$428)/('Ratios Calculated fix'!AS$429-'Ratios Calculated fix'!AS$428)</f>
        <v>0.57654016087167448</v>
      </c>
      <c r="AT297" s="21">
        <f>('Ratios Calculated fix'!AT297-'Ratios Calculated fix'!AT$428)/('Ratios Calculated fix'!AT$429-'Ratios Calculated fix'!AT$428)</f>
        <v>0.24455537836478924</v>
      </c>
      <c r="AU297" s="21">
        <f>('Ratios Calculated fix'!AU297-'Ratios Calculated fix'!AU$428)/('Ratios Calculated fix'!AU$429-'Ratios Calculated fix'!AU$428)</f>
        <v>0.64998720979199942</v>
      </c>
      <c r="AV297" s="21" t="e">
        <f>('Ratios Calculated fix'!AV297-'Ratios Calculated fix'!AV$428)/('Ratios Calculated fix'!AV$429-'Ratios Calculated fix'!AV$428)</f>
        <v>#DIV/0!</v>
      </c>
      <c r="AW297" s="21" t="e">
        <f>('Ratios Calculated fix'!AW297-'Ratios Calculated fix'!AW$428)/('Ratios Calculated fix'!AW$429-'Ratios Calculated fix'!AW$428)</f>
        <v>#DIV/0!</v>
      </c>
      <c r="AX297" s="21" t="e">
        <f>('Ratios Calculated fix'!AX297-'Ratios Calculated fix'!AX$428)/('Ratios Calculated fix'!AX$429-'Ratios Calculated fix'!AX$428)</f>
        <v>#DIV/0!</v>
      </c>
      <c r="AY297" s="21">
        <f>('Ratios Calculated fix'!AY297-'Ratios Calculated fix'!AY$428)/('Ratios Calculated fix'!AY$429-'Ratios Calculated fix'!AY$428)</f>
        <v>0.3283055798382376</v>
      </c>
      <c r="AZ297" s="21">
        <f>('Ratios Calculated fix'!AZ297-'Ratios Calculated fix'!AZ$428)/('Ratios Calculated fix'!AZ$429-'Ratios Calculated fix'!AZ$428)</f>
        <v>0.81515084387030734</v>
      </c>
      <c r="BA297" s="21">
        <f>('Ratios Calculated fix'!BA297-'Ratios Calculated fix'!BA$428)/('Ratios Calculated fix'!BA$429-'Ratios Calculated fix'!BA$428)</f>
        <v>0.74368898155772079</v>
      </c>
      <c r="BB297" s="21" t="e">
        <f>('Ratios Calculated fix'!BB297-'Ratios Calculated fix'!BB$428)/('Ratios Calculated fix'!BB$429-'Ratios Calculated fix'!BB$428)</f>
        <v>#DIV/0!</v>
      </c>
      <c r="BC297" s="21">
        <f>('Ratios Calculated fix'!BC297-'Ratios Calculated fix'!BC$428)/('Ratios Calculated fix'!BC$429-'Ratios Calculated fix'!BC$428)</f>
        <v>0.18529303790682819</v>
      </c>
    </row>
    <row r="298" spans="1:55" x14ac:dyDescent="0.2">
      <c r="A298" s="3" t="s">
        <v>868</v>
      </c>
      <c r="B298" s="3" t="s">
        <v>869</v>
      </c>
      <c r="C298" s="3" t="s">
        <v>38</v>
      </c>
      <c r="D298" s="3">
        <v>160346</v>
      </c>
      <c r="E298" s="3" t="s">
        <v>16</v>
      </c>
      <c r="F298" s="3">
        <v>2020</v>
      </c>
      <c r="G298" s="3" t="s">
        <v>17</v>
      </c>
      <c r="H298" s="4">
        <v>44012</v>
      </c>
      <c r="I298" s="4">
        <v>44054</v>
      </c>
      <c r="J298" s="4">
        <v>44054</v>
      </c>
      <c r="K298" s="5">
        <v>588400000</v>
      </c>
      <c r="L298" s="5">
        <v>586300000</v>
      </c>
      <c r="M298" s="3" t="s">
        <v>870</v>
      </c>
      <c r="N298" s="20">
        <f>('Ratios Calculated fix'!N298-'Ratios Calculated fix'!N$428)/('Ratios Calculated fix'!N$429-'Ratios Calculated fix'!N$428)</f>
        <v>4.1658299688341151E-2</v>
      </c>
      <c r="O298" s="21">
        <f>('Ratios Calculated fix'!O298-'Ratios Calculated fix'!O$428)/('Ratios Calculated fix'!O$429-'Ratios Calculated fix'!O$428)</f>
        <v>3.8036930367585375E-2</v>
      </c>
      <c r="P298" s="21">
        <f>('Ratios Calculated fix'!P298-'Ratios Calculated fix'!P$428)/('Ratios Calculated fix'!P$429-'Ratios Calculated fix'!P$428)</f>
        <v>5.5645848962379292E-2</v>
      </c>
      <c r="Q298" s="21">
        <f>('Ratios Calculated fix'!Q298-'Ratios Calculated fix'!Q$428)/('Ratios Calculated fix'!Q$429-'Ratios Calculated fix'!Q$428)</f>
        <v>0.25939030973107036</v>
      </c>
      <c r="R298" s="21">
        <f>('Ratios Calculated fix'!R298-'Ratios Calculated fix'!R$428)/('Ratios Calculated fix'!R$429-'Ratios Calculated fix'!R$428)</f>
        <v>3.1683235113475018E-2</v>
      </c>
      <c r="S298" s="21">
        <f>('Ratios Calculated fix'!S298-'Ratios Calculated fix'!S$428)/('Ratios Calculated fix'!S$429-'Ratios Calculated fix'!S$428)</f>
        <v>4.0996975392306609E-2</v>
      </c>
      <c r="T298" s="21">
        <f>('Ratios Calculated fix'!T298-'Ratios Calculated fix'!T$428)/('Ratios Calculated fix'!T$429-'Ratios Calculated fix'!T$428)</f>
        <v>2.4434874003692743E-2</v>
      </c>
      <c r="U298" s="21">
        <f>('Ratios Calculated fix'!U298-'Ratios Calculated fix'!U$428)/('Ratios Calculated fix'!U$429-'Ratios Calculated fix'!U$428)</f>
        <v>0.64296319103890076</v>
      </c>
      <c r="V298" s="21">
        <f>('Ratios Calculated fix'!V298-'Ratios Calculated fix'!V$428)/('Ratios Calculated fix'!V$429-'Ratios Calculated fix'!V$428)</f>
        <v>0.49400297694607914</v>
      </c>
      <c r="W298" s="21">
        <f>('Ratios Calculated fix'!W298-'Ratios Calculated fix'!W$428)/('Ratios Calculated fix'!W$429-'Ratios Calculated fix'!W$428)</f>
        <v>0.62409404575484662</v>
      </c>
      <c r="X298" s="21">
        <f>('Ratios Calculated fix'!X298-'Ratios Calculated fix'!X$428)/('Ratios Calculated fix'!X$429-'Ratios Calculated fix'!X$428)</f>
        <v>0.21493314338417735</v>
      </c>
      <c r="Y298" s="21">
        <f>('Ratios Calculated fix'!Y298-'Ratios Calculated fix'!Y$428)/('Ratios Calculated fix'!Y$429-'Ratios Calculated fix'!Y$428)</f>
        <v>0.55734997129558128</v>
      </c>
      <c r="Z298" s="21">
        <f>('Ratios Calculated fix'!Z298-'Ratios Calculated fix'!Z$428)/('Ratios Calculated fix'!Z$429-'Ratios Calculated fix'!Z$428)</f>
        <v>0.78506685661582254</v>
      </c>
      <c r="AA298" s="21">
        <f>('Ratios Calculated fix'!AA298-'Ratios Calculated fix'!AA$428)/('Ratios Calculated fix'!AA$429-'Ratios Calculated fix'!AA$428)</f>
        <v>0.51813484712340208</v>
      </c>
      <c r="AB298" s="21">
        <f>('Ratios Calculated fix'!AB298-'Ratios Calculated fix'!AB$428)/('Ratios Calculated fix'!AB$429-'Ratios Calculated fix'!AB$428)</f>
        <v>0.93710325228563651</v>
      </c>
      <c r="AC298" s="21">
        <f>('Ratios Calculated fix'!AC298-'Ratios Calculated fix'!AC$428)/('Ratios Calculated fix'!AC$429-'Ratios Calculated fix'!AC$428)</f>
        <v>0.44004924500925807</v>
      </c>
      <c r="AD298" s="21">
        <f>('Ratios Calculated fix'!AD298-'Ratios Calculated fix'!AD$428)/('Ratios Calculated fix'!AD$429-'Ratios Calculated fix'!AD$428)</f>
        <v>0.39659065270290456</v>
      </c>
      <c r="AE298" s="21">
        <f>('Ratios Calculated fix'!AE298-'Ratios Calculated fix'!AE$428)/('Ratios Calculated fix'!AE$429-'Ratios Calculated fix'!AE$428)</f>
        <v>0.40467107138864922</v>
      </c>
      <c r="AF298" s="21">
        <f>('Ratios Calculated fix'!AF298-'Ratios Calculated fix'!AF$428)/('Ratios Calculated fix'!AF$429-'Ratios Calculated fix'!AF$428)</f>
        <v>0.31368690863777066</v>
      </c>
      <c r="AG298" s="21" t="e">
        <f>('Ratios Calculated fix'!AG298-'Ratios Calculated fix'!AG$428)/('Ratios Calculated fix'!AG$429-'Ratios Calculated fix'!AG$428)</f>
        <v>#DIV/0!</v>
      </c>
      <c r="AH298" s="21" t="e">
        <f>('Ratios Calculated fix'!AH298-'Ratios Calculated fix'!AH$428)/('Ratios Calculated fix'!AH$429-'Ratios Calculated fix'!AH$428)</f>
        <v>#DIV/0!</v>
      </c>
      <c r="AI298" s="21">
        <f>('Ratios Calculated fix'!AI298-'Ratios Calculated fix'!AI$428)/('Ratios Calculated fix'!AI$429-'Ratios Calculated fix'!AI$428)</f>
        <v>0.98579541914505542</v>
      </c>
      <c r="AJ298" s="21">
        <f>('Ratios Calculated fix'!AJ298-'Ratios Calculated fix'!AJ$428)/('Ratios Calculated fix'!AJ$429-'Ratios Calculated fix'!AJ$428)</f>
        <v>8.2229813828187989E-2</v>
      </c>
      <c r="AK298" s="21" t="e">
        <f>('Ratios Calculated fix'!AK298-'Ratios Calculated fix'!AK$428)/('Ratios Calculated fix'!AK$429-'Ratios Calculated fix'!AK$428)</f>
        <v>#DIV/0!</v>
      </c>
      <c r="AL298" s="21" t="e">
        <f>('Ratios Calculated fix'!AL298-'Ratios Calculated fix'!AL$428)/('Ratios Calculated fix'!AL$429-'Ratios Calculated fix'!AL$428)</f>
        <v>#DIV/0!</v>
      </c>
      <c r="AM298" s="21">
        <f>('Ratios Calculated fix'!AM298-'Ratios Calculated fix'!AM$428)/('Ratios Calculated fix'!AM$429-'Ratios Calculated fix'!AM$428)</f>
        <v>0.29940527633921832</v>
      </c>
      <c r="AN298" s="21">
        <f>('Ratios Calculated fix'!AN298-'Ratios Calculated fix'!AN$428)/('Ratios Calculated fix'!AN$429-'Ratios Calculated fix'!AN$428)</f>
        <v>0.27272693952977267</v>
      </c>
      <c r="AO298" s="21">
        <f>('Ratios Calculated fix'!AO298-'Ratios Calculated fix'!AO$428)/('Ratios Calculated fix'!AO$429-'Ratios Calculated fix'!AO$428)</f>
        <v>0.11752429408191688</v>
      </c>
      <c r="AP298" s="21">
        <f>('Ratios Calculated fix'!AP298-'Ratios Calculated fix'!AP$428)/('Ratios Calculated fix'!AP$429-'Ratios Calculated fix'!AP$428)</f>
        <v>0.57808691151721214</v>
      </c>
      <c r="AQ298" s="21">
        <f>('Ratios Calculated fix'!AQ298-'Ratios Calculated fix'!AQ$428)/('Ratios Calculated fix'!AQ$429-'Ratios Calculated fix'!AQ$428)</f>
        <v>0.28266764343936257</v>
      </c>
      <c r="AR298" s="21">
        <f>('Ratios Calculated fix'!AR298-'Ratios Calculated fix'!AR$428)/('Ratios Calculated fix'!AR$429-'Ratios Calculated fix'!AR$428)</f>
        <v>0.2341709632780265</v>
      </c>
      <c r="AS298" s="21">
        <f>('Ratios Calculated fix'!AS298-'Ratios Calculated fix'!AS$428)/('Ratios Calculated fix'!AS$429-'Ratios Calculated fix'!AS$428)</f>
        <v>0.59794591674296937</v>
      </c>
      <c r="AT298" s="21">
        <f>('Ratios Calculated fix'!AT298-'Ratios Calculated fix'!AT$428)/('Ratios Calculated fix'!AT$429-'Ratios Calculated fix'!AT$428)</f>
        <v>0.28098806254421688</v>
      </c>
      <c r="AU298" s="21">
        <f>('Ratios Calculated fix'!AU298-'Ratios Calculated fix'!AU$428)/('Ratios Calculated fix'!AU$429-'Ratios Calculated fix'!AU$428)</f>
        <v>0.62441978337510207</v>
      </c>
      <c r="AV298" s="21" t="e">
        <f>('Ratios Calculated fix'!AV298-'Ratios Calculated fix'!AV$428)/('Ratios Calculated fix'!AV$429-'Ratios Calculated fix'!AV$428)</f>
        <v>#DIV/0!</v>
      </c>
      <c r="AW298" s="21" t="e">
        <f>('Ratios Calculated fix'!AW298-'Ratios Calculated fix'!AW$428)/('Ratios Calculated fix'!AW$429-'Ratios Calculated fix'!AW$428)</f>
        <v>#DIV/0!</v>
      </c>
      <c r="AX298" s="21" t="e">
        <f>('Ratios Calculated fix'!AX298-'Ratios Calculated fix'!AX$428)/('Ratios Calculated fix'!AX$429-'Ratios Calculated fix'!AX$428)</f>
        <v>#DIV/0!</v>
      </c>
      <c r="AY298" s="21">
        <f>('Ratios Calculated fix'!AY298-'Ratios Calculated fix'!AY$428)/('Ratios Calculated fix'!AY$429-'Ratios Calculated fix'!AY$428)</f>
        <v>0.23139764771954033</v>
      </c>
      <c r="AZ298" s="21">
        <f>('Ratios Calculated fix'!AZ298-'Ratios Calculated fix'!AZ$428)/('Ratios Calculated fix'!AZ$429-'Ratios Calculated fix'!AZ$428)</f>
        <v>0.7367078482945264</v>
      </c>
      <c r="BA298" s="21">
        <f>('Ratios Calculated fix'!BA298-'Ratios Calculated fix'!BA$428)/('Ratios Calculated fix'!BA$429-'Ratios Calculated fix'!BA$428)</f>
        <v>0.74269481621039846</v>
      </c>
      <c r="BB298" s="21" t="e">
        <f>('Ratios Calculated fix'!BB298-'Ratios Calculated fix'!BB$428)/('Ratios Calculated fix'!BB$429-'Ratios Calculated fix'!BB$428)</f>
        <v>#DIV/0!</v>
      </c>
      <c r="BC298" s="21">
        <f>('Ratios Calculated fix'!BC298-'Ratios Calculated fix'!BC$428)/('Ratios Calculated fix'!BC$429-'Ratios Calculated fix'!BC$428)</f>
        <v>0.18212405185141878</v>
      </c>
    </row>
    <row r="299" spans="1:55" x14ac:dyDescent="0.2">
      <c r="A299" s="3" t="s">
        <v>1006</v>
      </c>
      <c r="B299" s="3" t="s">
        <v>1007</v>
      </c>
      <c r="C299" s="3" t="s">
        <v>72</v>
      </c>
      <c r="D299" s="3">
        <v>81605</v>
      </c>
      <c r="E299" s="3" t="s">
        <v>16</v>
      </c>
      <c r="F299" s="3">
        <v>2019</v>
      </c>
      <c r="G299" s="3" t="s">
        <v>17</v>
      </c>
      <c r="H299" s="4">
        <v>43830</v>
      </c>
      <c r="I299" s="4">
        <v>43885</v>
      </c>
      <c r="J299" s="4">
        <v>43885</v>
      </c>
      <c r="K299" s="5">
        <v>328840808</v>
      </c>
      <c r="L299" s="5">
        <v>329232051</v>
      </c>
      <c r="M299" s="3" t="s">
        <v>1008</v>
      </c>
      <c r="N299" s="20">
        <f>('Ratios Calculated fix'!N299-'Ratios Calculated fix'!N$428)/('Ratios Calculated fix'!N$429-'Ratios Calculated fix'!N$428)</f>
        <v>1.7240988791589569E-5</v>
      </c>
      <c r="O299" s="21">
        <f>('Ratios Calculated fix'!O299-'Ratios Calculated fix'!O$428)/('Ratios Calculated fix'!O$429-'Ratios Calculated fix'!O$428)</f>
        <v>1.7240988791589569E-5</v>
      </c>
      <c r="P299" s="21">
        <f>('Ratios Calculated fix'!P299-'Ratios Calculated fix'!P$428)/('Ratios Calculated fix'!P$429-'Ratios Calculated fix'!P$428)</f>
        <v>9.9935185012526212E-5</v>
      </c>
      <c r="Q299" s="21">
        <f>('Ratios Calculated fix'!Q299-'Ratios Calculated fix'!Q$428)/('Ratios Calculated fix'!Q$429-'Ratios Calculated fix'!Q$428)</f>
        <v>0.26053818216273517</v>
      </c>
      <c r="R299" s="21">
        <f>('Ratios Calculated fix'!R299-'Ratios Calculated fix'!R$428)/('Ratios Calculated fix'!R$429-'Ratios Calculated fix'!R$428)</f>
        <v>1.0479709842860174E-2</v>
      </c>
      <c r="S299" s="21">
        <f>('Ratios Calculated fix'!S299-'Ratios Calculated fix'!S$428)/('Ratios Calculated fix'!S$429-'Ratios Calculated fix'!S$428)</f>
        <v>1.1349725401806357E-2</v>
      </c>
      <c r="T299" s="21">
        <f>('Ratios Calculated fix'!T299-'Ratios Calculated fix'!T$428)/('Ratios Calculated fix'!T$429-'Ratios Calculated fix'!T$428)</f>
        <v>8.490743158833863E-3</v>
      </c>
      <c r="U299" s="21">
        <f>('Ratios Calculated fix'!U299-'Ratios Calculated fix'!U$428)/('Ratios Calculated fix'!U$429-'Ratios Calculated fix'!U$428)</f>
        <v>0.64149113979756245</v>
      </c>
      <c r="V299" s="21">
        <f>('Ratios Calculated fix'!V299-'Ratios Calculated fix'!V$428)/('Ratios Calculated fix'!V$429-'Ratios Calculated fix'!V$428)</f>
        <v>0.49019732870964489</v>
      </c>
      <c r="W299" s="21">
        <f>('Ratios Calculated fix'!W299-'Ratios Calculated fix'!W$428)/('Ratios Calculated fix'!W$429-'Ratios Calculated fix'!W$428)</f>
        <v>0.62295150363628371</v>
      </c>
      <c r="X299" s="21">
        <f>('Ratios Calculated fix'!X299-'Ratios Calculated fix'!X$428)/('Ratios Calculated fix'!X$429-'Ratios Calculated fix'!X$428)</f>
        <v>3.3672961405508098E-3</v>
      </c>
      <c r="Y299" s="21">
        <f>('Ratios Calculated fix'!Y299-'Ratios Calculated fix'!Y$428)/('Ratios Calculated fix'!Y$429-'Ratios Calculated fix'!Y$428)</f>
        <v>0.48002794721652992</v>
      </c>
      <c r="Z299" s="21">
        <f>('Ratios Calculated fix'!Z299-'Ratios Calculated fix'!Z$428)/('Ratios Calculated fix'!Z$429-'Ratios Calculated fix'!Z$428)</f>
        <v>0.99663270385944913</v>
      </c>
      <c r="AA299" s="21">
        <f>('Ratios Calculated fix'!AA299-'Ratios Calculated fix'!AA$428)/('Ratios Calculated fix'!AA$429-'Ratios Calculated fix'!AA$428)</f>
        <v>1.7283964064174057E-3</v>
      </c>
      <c r="AB299" s="21">
        <f>('Ratios Calculated fix'!AB299-'Ratios Calculated fix'!AB$428)/('Ratios Calculated fix'!AB$429-'Ratios Calculated fix'!AB$428)</f>
        <v>0.90920211581280064</v>
      </c>
      <c r="AC299" s="21">
        <f>('Ratios Calculated fix'!AC299-'Ratios Calculated fix'!AC$428)/('Ratios Calculated fix'!AC$429-'Ratios Calculated fix'!AC$428)</f>
        <v>1</v>
      </c>
      <c r="AD299" s="21">
        <f>('Ratios Calculated fix'!AD299-'Ratios Calculated fix'!AD$428)/('Ratios Calculated fix'!AD$429-'Ratios Calculated fix'!AD$428)</f>
        <v>1</v>
      </c>
      <c r="AE299" s="21">
        <f>('Ratios Calculated fix'!AE299-'Ratios Calculated fix'!AE$428)/('Ratios Calculated fix'!AE$429-'Ratios Calculated fix'!AE$428)</f>
        <v>0.77425367445547666</v>
      </c>
      <c r="AF299" s="21">
        <f>('Ratios Calculated fix'!AF299-'Ratios Calculated fix'!AF$428)/('Ratios Calculated fix'!AF$429-'Ratios Calculated fix'!AF$428)</f>
        <v>0.43991090019371953</v>
      </c>
      <c r="AG299" s="21" t="e">
        <f>('Ratios Calculated fix'!AG299-'Ratios Calculated fix'!AG$428)/('Ratios Calculated fix'!AG$429-'Ratios Calculated fix'!AG$428)</f>
        <v>#DIV/0!</v>
      </c>
      <c r="AH299" s="21" t="e">
        <f>('Ratios Calculated fix'!AH299-'Ratios Calculated fix'!AH$428)/('Ratios Calculated fix'!AH$429-'Ratios Calculated fix'!AH$428)</f>
        <v>#DIV/0!</v>
      </c>
      <c r="AI299" s="21">
        <f>('Ratios Calculated fix'!AI299-'Ratios Calculated fix'!AI$428)/('Ratios Calculated fix'!AI$429-'Ratios Calculated fix'!AI$428)</f>
        <v>0.98699275668888053</v>
      </c>
      <c r="AJ299" s="21">
        <f>('Ratios Calculated fix'!AJ299-'Ratios Calculated fix'!AJ$428)/('Ratios Calculated fix'!AJ$429-'Ratios Calculated fix'!AJ$428)</f>
        <v>7.3046672460085005E-2</v>
      </c>
      <c r="AK299" s="21" t="e">
        <f>('Ratios Calculated fix'!AK299-'Ratios Calculated fix'!AK$428)/('Ratios Calculated fix'!AK$429-'Ratios Calculated fix'!AK$428)</f>
        <v>#DIV/0!</v>
      </c>
      <c r="AL299" s="21" t="e">
        <f>('Ratios Calculated fix'!AL299-'Ratios Calculated fix'!AL$428)/('Ratios Calculated fix'!AL$429-'Ratios Calculated fix'!AL$428)</f>
        <v>#DIV/0!</v>
      </c>
      <c r="AM299" s="21">
        <f>('Ratios Calculated fix'!AM299-'Ratios Calculated fix'!AM$428)/('Ratios Calculated fix'!AM$429-'Ratios Calculated fix'!AM$428)</f>
        <v>0.30587386723321752</v>
      </c>
      <c r="AN299" s="21">
        <f>('Ratios Calculated fix'!AN299-'Ratios Calculated fix'!AN$428)/('Ratios Calculated fix'!AN$429-'Ratios Calculated fix'!AN$428)</f>
        <v>0.27048806811128701</v>
      </c>
      <c r="AO299" s="21">
        <f>('Ratios Calculated fix'!AO299-'Ratios Calculated fix'!AO$428)/('Ratios Calculated fix'!AO$429-'Ratios Calculated fix'!AO$428)</f>
        <v>8.9529795714461055E-3</v>
      </c>
      <c r="AP299" s="21">
        <f>('Ratios Calculated fix'!AP299-'Ratios Calculated fix'!AP$428)/('Ratios Calculated fix'!AP$429-'Ratios Calculated fix'!AP$428)</f>
        <v>0.57145432678271957</v>
      </c>
      <c r="AQ299" s="21">
        <f>('Ratios Calculated fix'!AQ299-'Ratios Calculated fix'!AQ$428)/('Ratios Calculated fix'!AQ$429-'Ratios Calculated fix'!AQ$428)</f>
        <v>0.47531458478686034</v>
      </c>
      <c r="AR299" s="21">
        <f>('Ratios Calculated fix'!AR299-'Ratios Calculated fix'!AR$428)/('Ratios Calculated fix'!AR$429-'Ratios Calculated fix'!AR$428)</f>
        <v>1</v>
      </c>
      <c r="AS299" s="21">
        <f>('Ratios Calculated fix'!AS299-'Ratios Calculated fix'!AS$428)/('Ratios Calculated fix'!AS$429-'Ratios Calculated fix'!AS$428)</f>
        <v>0.6715760203353931</v>
      </c>
      <c r="AT299" s="21">
        <f>('Ratios Calculated fix'!AT299-'Ratios Calculated fix'!AT$428)/('Ratios Calculated fix'!AT$429-'Ratios Calculated fix'!AT$428)</f>
        <v>0.33682362367726959</v>
      </c>
      <c r="AU299" s="21">
        <f>('Ratios Calculated fix'!AU299-'Ratios Calculated fix'!AU$428)/('Ratios Calculated fix'!AU$429-'Ratios Calculated fix'!AU$428)</f>
        <v>0.60634183926588237</v>
      </c>
      <c r="AV299" s="21" t="e">
        <f>('Ratios Calculated fix'!AV299-'Ratios Calculated fix'!AV$428)/('Ratios Calculated fix'!AV$429-'Ratios Calculated fix'!AV$428)</f>
        <v>#DIV/0!</v>
      </c>
      <c r="AW299" s="21" t="e">
        <f>('Ratios Calculated fix'!AW299-'Ratios Calculated fix'!AW$428)/('Ratios Calculated fix'!AW$429-'Ratios Calculated fix'!AW$428)</f>
        <v>#DIV/0!</v>
      </c>
      <c r="AX299" s="21" t="e">
        <f>('Ratios Calculated fix'!AX299-'Ratios Calculated fix'!AX$428)/('Ratios Calculated fix'!AX$429-'Ratios Calculated fix'!AX$428)</f>
        <v>#DIV/0!</v>
      </c>
      <c r="AY299" s="21">
        <f>('Ratios Calculated fix'!AY299-'Ratios Calculated fix'!AY$428)/('Ratios Calculated fix'!AY$429-'Ratios Calculated fix'!AY$428)</f>
        <v>0.20875407885049579</v>
      </c>
      <c r="AZ299" s="21">
        <f>('Ratios Calculated fix'!AZ299-'Ratios Calculated fix'!AZ$428)/('Ratios Calculated fix'!AZ$429-'Ratios Calculated fix'!AZ$428)</f>
        <v>0.74306541448539676</v>
      </c>
      <c r="BA299" s="21">
        <f>('Ratios Calculated fix'!BA299-'Ratios Calculated fix'!BA$428)/('Ratios Calculated fix'!BA$429-'Ratios Calculated fix'!BA$428)</f>
        <v>0.74175089183304366</v>
      </c>
      <c r="BB299" s="21" t="e">
        <f>('Ratios Calculated fix'!BB299-'Ratios Calculated fix'!BB$428)/('Ratios Calculated fix'!BB$429-'Ratios Calculated fix'!BB$428)</f>
        <v>#DIV/0!</v>
      </c>
      <c r="BC299" s="21">
        <f>('Ratios Calculated fix'!BC299-'Ratios Calculated fix'!BC$428)/('Ratios Calculated fix'!BC$429-'Ratios Calculated fix'!BC$428)</f>
        <v>0.20302166754989398</v>
      </c>
    </row>
    <row r="300" spans="1:55" x14ac:dyDescent="0.2">
      <c r="A300" s="3" t="s">
        <v>913</v>
      </c>
      <c r="B300" s="3" t="s">
        <v>914</v>
      </c>
      <c r="C300" s="3" t="s">
        <v>15</v>
      </c>
      <c r="D300" s="3">
        <v>782146</v>
      </c>
      <c r="E300" s="3" t="s">
        <v>16</v>
      </c>
      <c r="F300" s="3">
        <v>2019</v>
      </c>
      <c r="G300" s="3" t="s">
        <v>17</v>
      </c>
      <c r="H300" s="4">
        <v>43830</v>
      </c>
      <c r="I300" s="4">
        <v>43887</v>
      </c>
      <c r="J300" s="4">
        <v>43887</v>
      </c>
      <c r="K300" s="5">
        <v>119503329</v>
      </c>
      <c r="L300" s="5">
        <v>119770865</v>
      </c>
      <c r="M300" s="3" t="s">
        <v>915</v>
      </c>
      <c r="N300" s="20">
        <f>('Ratios Calculated fix'!N300-'Ratios Calculated fix'!N$428)/('Ratios Calculated fix'!N$429-'Ratios Calculated fix'!N$428)</f>
        <v>5.2191506331931668E-2</v>
      </c>
      <c r="O300" s="21">
        <f>('Ratios Calculated fix'!O300-'Ratios Calculated fix'!O$428)/('Ratios Calculated fix'!O$429-'Ratios Calculated fix'!O$428)</f>
        <v>5.2191506331931668E-2</v>
      </c>
      <c r="P300" s="21">
        <f>('Ratios Calculated fix'!P300-'Ratios Calculated fix'!P$428)/('Ratios Calculated fix'!P$429-'Ratios Calculated fix'!P$428)</f>
        <v>3.2730318496577704E-2</v>
      </c>
      <c r="Q300" s="21">
        <f>('Ratios Calculated fix'!Q300-'Ratios Calculated fix'!Q$428)/('Ratios Calculated fix'!Q$429-'Ratios Calculated fix'!Q$428)</f>
        <v>0.25869297724234519</v>
      </c>
      <c r="R300" s="21">
        <f>('Ratios Calculated fix'!R300-'Ratios Calculated fix'!R$428)/('Ratios Calculated fix'!R$429-'Ratios Calculated fix'!R$428)</f>
        <v>8.2142787358291964E-3</v>
      </c>
      <c r="S300" s="21">
        <f>('Ratios Calculated fix'!S300-'Ratios Calculated fix'!S$428)/('Ratios Calculated fix'!S$429-'Ratios Calculated fix'!S$428)</f>
        <v>2.3636108212526642E-2</v>
      </c>
      <c r="T300" s="21">
        <f>('Ratios Calculated fix'!T300-'Ratios Calculated fix'!T$428)/('Ratios Calculated fix'!T$429-'Ratios Calculated fix'!T$428)</f>
        <v>3.9312663856488879E-3</v>
      </c>
      <c r="U300" s="21">
        <f>('Ratios Calculated fix'!U300-'Ratios Calculated fix'!U$428)/('Ratios Calculated fix'!U$429-'Ratios Calculated fix'!U$428)</f>
        <v>0.64104738216733015</v>
      </c>
      <c r="V300" s="21">
        <f>('Ratios Calculated fix'!V300-'Ratios Calculated fix'!V$428)/('Ratios Calculated fix'!V$429-'Ratios Calculated fix'!V$428)</f>
        <v>0.49112186864363611</v>
      </c>
      <c r="W300" s="21">
        <f>('Ratios Calculated fix'!W300-'Ratios Calculated fix'!W$428)/('Ratios Calculated fix'!W$429-'Ratios Calculated fix'!W$428)</f>
        <v>0.62238530386906055</v>
      </c>
      <c r="X300" s="21">
        <f>('Ratios Calculated fix'!X300-'Ratios Calculated fix'!X$428)/('Ratios Calculated fix'!X$429-'Ratios Calculated fix'!X$428)</f>
        <v>0.15107974921268691</v>
      </c>
      <c r="Y300" s="21">
        <f>('Ratios Calculated fix'!Y300-'Ratios Calculated fix'!Y$428)/('Ratios Calculated fix'!Y$429-'Ratios Calculated fix'!Y$428)</f>
        <v>0.49994317506756758</v>
      </c>
      <c r="Z300" s="21">
        <f>('Ratios Calculated fix'!Z300-'Ratios Calculated fix'!Z$428)/('Ratios Calculated fix'!Z$429-'Ratios Calculated fix'!Z$428)</f>
        <v>0.84892025078731315</v>
      </c>
      <c r="AA300" s="21">
        <f>('Ratios Calculated fix'!AA300-'Ratios Calculated fix'!AA$428)/('Ratios Calculated fix'!AA$429-'Ratios Calculated fix'!AA$428)</f>
        <v>1.0295433392105664E-2</v>
      </c>
      <c r="AB300" s="21">
        <f>('Ratios Calculated fix'!AB300-'Ratios Calculated fix'!AB$428)/('Ratios Calculated fix'!AB$429-'Ratios Calculated fix'!AB$428)</f>
        <v>0.96102707648535735</v>
      </c>
      <c r="AC300" s="21">
        <f>('Ratios Calculated fix'!AC300-'Ratios Calculated fix'!AC$428)/('Ratios Calculated fix'!AC$429-'Ratios Calculated fix'!AC$428)</f>
        <v>1</v>
      </c>
      <c r="AD300" s="21">
        <f>('Ratios Calculated fix'!AD300-'Ratios Calculated fix'!AD$428)/('Ratios Calculated fix'!AD$429-'Ratios Calculated fix'!AD$428)</f>
        <v>0.485214495123442</v>
      </c>
      <c r="AE300" s="21">
        <f>('Ratios Calculated fix'!AE300-'Ratios Calculated fix'!AE$428)/('Ratios Calculated fix'!AE$429-'Ratios Calculated fix'!AE$428)</f>
        <v>0.49750526515616139</v>
      </c>
      <c r="AF300" s="21">
        <f>('Ratios Calculated fix'!AF300-'Ratios Calculated fix'!AF$428)/('Ratios Calculated fix'!AF$429-'Ratios Calculated fix'!AF$428)</f>
        <v>0.40654769041941474</v>
      </c>
      <c r="AG300" s="21" t="e">
        <f>('Ratios Calculated fix'!AG300-'Ratios Calculated fix'!AG$428)/('Ratios Calculated fix'!AG$429-'Ratios Calculated fix'!AG$428)</f>
        <v>#DIV/0!</v>
      </c>
      <c r="AH300" s="21" t="e">
        <f>('Ratios Calculated fix'!AH300-'Ratios Calculated fix'!AH$428)/('Ratios Calculated fix'!AH$429-'Ratios Calculated fix'!AH$428)</f>
        <v>#DIV/0!</v>
      </c>
      <c r="AI300" s="21">
        <f>('Ratios Calculated fix'!AI300-'Ratios Calculated fix'!AI$428)/('Ratios Calculated fix'!AI$429-'Ratios Calculated fix'!AI$428)</f>
        <v>0.98637711374731674</v>
      </c>
      <c r="AJ300" s="21">
        <f>('Ratios Calculated fix'!AJ300-'Ratios Calculated fix'!AJ$428)/('Ratios Calculated fix'!AJ$429-'Ratios Calculated fix'!AJ$428)</f>
        <v>0.27403121940068387</v>
      </c>
      <c r="AK300" s="21" t="e">
        <f>('Ratios Calculated fix'!AK300-'Ratios Calculated fix'!AK$428)/('Ratios Calculated fix'!AK$429-'Ratios Calculated fix'!AK$428)</f>
        <v>#DIV/0!</v>
      </c>
      <c r="AL300" s="21" t="e">
        <f>('Ratios Calculated fix'!AL300-'Ratios Calculated fix'!AL$428)/('Ratios Calculated fix'!AL$429-'Ratios Calculated fix'!AL$428)</f>
        <v>#DIV/0!</v>
      </c>
      <c r="AM300" s="21">
        <f>('Ratios Calculated fix'!AM300-'Ratios Calculated fix'!AM$428)/('Ratios Calculated fix'!AM$429-'Ratios Calculated fix'!AM$428)</f>
        <v>0.31156866263305821</v>
      </c>
      <c r="AN300" s="21">
        <f>('Ratios Calculated fix'!AN300-'Ratios Calculated fix'!AN$428)/('Ratios Calculated fix'!AN$429-'Ratios Calculated fix'!AN$428)</f>
        <v>0.27470830035977756</v>
      </c>
      <c r="AO300" s="21">
        <f>('Ratios Calculated fix'!AO300-'Ratios Calculated fix'!AO$428)/('Ratios Calculated fix'!AO$429-'Ratios Calculated fix'!AO$428)</f>
        <v>0.24399741004563288</v>
      </c>
      <c r="AP300" s="21">
        <f>('Ratios Calculated fix'!AP300-'Ratios Calculated fix'!AP$428)/('Ratios Calculated fix'!AP$429-'Ratios Calculated fix'!AP$428)</f>
        <v>0.58294784026375313</v>
      </c>
      <c r="AQ300" s="21">
        <f>('Ratios Calculated fix'!AQ300-'Ratios Calculated fix'!AQ$428)/('Ratios Calculated fix'!AQ$429-'Ratios Calculated fix'!AQ$428)</f>
        <v>0.69435287029740178</v>
      </c>
      <c r="AR300" s="21">
        <f>('Ratios Calculated fix'!AR300-'Ratios Calculated fix'!AR$428)/('Ratios Calculated fix'!AR$429-'Ratios Calculated fix'!AR$428)</f>
        <v>0.30919748903506605</v>
      </c>
      <c r="AS300" s="21">
        <f>('Ratios Calculated fix'!AS300-'Ratios Calculated fix'!AS$428)/('Ratios Calculated fix'!AS$429-'Ratios Calculated fix'!AS$428)</f>
        <v>0.60396767163931442</v>
      </c>
      <c r="AT300" s="21">
        <f>('Ratios Calculated fix'!AT300-'Ratios Calculated fix'!AT$428)/('Ratios Calculated fix'!AT$429-'Ratios Calculated fix'!AT$428)</f>
        <v>0.53837835935654865</v>
      </c>
      <c r="AU300" s="21">
        <f>('Ratios Calculated fix'!AU300-'Ratios Calculated fix'!AU$428)/('Ratios Calculated fix'!AU$429-'Ratios Calculated fix'!AU$428)</f>
        <v>0.65696803745487897</v>
      </c>
      <c r="AV300" s="21" t="e">
        <f>('Ratios Calculated fix'!AV300-'Ratios Calculated fix'!AV$428)/('Ratios Calculated fix'!AV$429-'Ratios Calculated fix'!AV$428)</f>
        <v>#DIV/0!</v>
      </c>
      <c r="AW300" s="21" t="e">
        <f>('Ratios Calculated fix'!AW300-'Ratios Calculated fix'!AW$428)/('Ratios Calculated fix'!AW$429-'Ratios Calculated fix'!AW$428)</f>
        <v>#DIV/0!</v>
      </c>
      <c r="AX300" s="21" t="e">
        <f>('Ratios Calculated fix'!AX300-'Ratios Calculated fix'!AX$428)/('Ratios Calculated fix'!AX$429-'Ratios Calculated fix'!AX$428)</f>
        <v>#DIV/0!</v>
      </c>
      <c r="AY300" s="21">
        <f>('Ratios Calculated fix'!AY300-'Ratios Calculated fix'!AY$428)/('Ratios Calculated fix'!AY$429-'Ratios Calculated fix'!AY$428)</f>
        <v>0.20203401492249218</v>
      </c>
      <c r="AZ300" s="21">
        <f>('Ratios Calculated fix'!AZ300-'Ratios Calculated fix'!AZ$428)/('Ratios Calculated fix'!AZ$429-'Ratios Calculated fix'!AZ$428)</f>
        <v>0.737090686979331</v>
      </c>
      <c r="BA300" s="21">
        <f>('Ratios Calculated fix'!BA300-'Ratios Calculated fix'!BA$428)/('Ratios Calculated fix'!BA$429-'Ratios Calculated fix'!BA$428)</f>
        <v>0.74333010381206155</v>
      </c>
      <c r="BB300" s="21" t="e">
        <f>('Ratios Calculated fix'!BB300-'Ratios Calculated fix'!BB$428)/('Ratios Calculated fix'!BB$429-'Ratios Calculated fix'!BB$428)</f>
        <v>#DIV/0!</v>
      </c>
      <c r="BC300" s="21">
        <f>('Ratios Calculated fix'!BC300-'Ratios Calculated fix'!BC$428)/('Ratios Calculated fix'!BC$429-'Ratios Calculated fix'!BC$428)</f>
        <v>0.30089512226849374</v>
      </c>
    </row>
    <row r="301" spans="1:55" x14ac:dyDescent="0.2">
      <c r="A301" s="3" t="s">
        <v>919</v>
      </c>
      <c r="B301" s="3" t="s">
        <v>920</v>
      </c>
      <c r="C301" s="3" t="s">
        <v>138</v>
      </c>
      <c r="D301" s="3">
        <v>334076</v>
      </c>
      <c r="E301" s="3" t="s">
        <v>16</v>
      </c>
      <c r="F301" s="3">
        <v>2019</v>
      </c>
      <c r="G301" s="3" t="s">
        <v>17</v>
      </c>
      <c r="H301" s="4">
        <v>43830</v>
      </c>
      <c r="I301" s="4">
        <v>43886</v>
      </c>
      <c r="J301" s="4">
        <v>43886</v>
      </c>
      <c r="K301" s="5">
        <v>413910000</v>
      </c>
      <c r="L301" s="5">
        <v>415916000</v>
      </c>
      <c r="M301" s="3" t="s">
        <v>921</v>
      </c>
      <c r="N301" s="20">
        <f>('Ratios Calculated fix'!N301-'Ratios Calculated fix'!N$428)/('Ratios Calculated fix'!N$429-'Ratios Calculated fix'!N$428)</f>
        <v>2.0331344375335805E-2</v>
      </c>
      <c r="O301" s="21">
        <f>('Ratios Calculated fix'!O301-'Ratios Calculated fix'!O$428)/('Ratios Calculated fix'!O$429-'Ratios Calculated fix'!O$428)</f>
        <v>1.5184472941692062E-2</v>
      </c>
      <c r="P301" s="21">
        <f>('Ratios Calculated fix'!P301-'Ratios Calculated fix'!P$428)/('Ratios Calculated fix'!P$429-'Ratios Calculated fix'!P$428)</f>
        <v>1.2569583559345295E-3</v>
      </c>
      <c r="Q301" s="21">
        <f>('Ratios Calculated fix'!Q301-'Ratios Calculated fix'!Q$428)/('Ratios Calculated fix'!Q$429-'Ratios Calculated fix'!Q$428)</f>
        <v>0.26406865506408794</v>
      </c>
      <c r="R301" s="21">
        <f>('Ratios Calculated fix'!R301-'Ratios Calculated fix'!R$428)/('Ratios Calculated fix'!R$429-'Ratios Calculated fix'!R$428)</f>
        <v>0.1439336787504775</v>
      </c>
      <c r="S301" s="21">
        <f>('Ratios Calculated fix'!S301-'Ratios Calculated fix'!S$428)/('Ratios Calculated fix'!S$429-'Ratios Calculated fix'!S$428)</f>
        <v>9.0179288638492242E-2</v>
      </c>
      <c r="T301" s="21">
        <f>('Ratios Calculated fix'!T301-'Ratios Calculated fix'!T$428)/('Ratios Calculated fix'!T$429-'Ratios Calculated fix'!T$428)</f>
        <v>0.12875856271238681</v>
      </c>
      <c r="U301" s="21">
        <f>('Ratios Calculated fix'!U301-'Ratios Calculated fix'!U$428)/('Ratios Calculated fix'!U$429-'Ratios Calculated fix'!U$428)</f>
        <v>0.66184448684870834</v>
      </c>
      <c r="V301" s="21">
        <f>('Ratios Calculated fix'!V301-'Ratios Calculated fix'!V$428)/('Ratios Calculated fix'!V$429-'Ratios Calculated fix'!V$428)</f>
        <v>0.51232004809008935</v>
      </c>
      <c r="W301" s="21">
        <f>('Ratios Calculated fix'!W301-'Ratios Calculated fix'!W$428)/('Ratios Calculated fix'!W$429-'Ratios Calculated fix'!W$428)</f>
        <v>0.64201336885791527</v>
      </c>
      <c r="X301" s="21">
        <f>('Ratios Calculated fix'!X301-'Ratios Calculated fix'!X$428)/('Ratios Calculated fix'!X$429-'Ratios Calculated fix'!X$428)</f>
        <v>8.1088265264141951E-2</v>
      </c>
      <c r="Y301" s="21">
        <f>('Ratios Calculated fix'!Y301-'Ratios Calculated fix'!Y$428)/('Ratios Calculated fix'!Y$429-'Ratios Calculated fix'!Y$428)</f>
        <v>0.45488181343983142</v>
      </c>
      <c r="Z301" s="21">
        <f>('Ratios Calculated fix'!Z301-'Ratios Calculated fix'!Z$428)/('Ratios Calculated fix'!Z$429-'Ratios Calculated fix'!Z$428)</f>
        <v>0.91891173473585808</v>
      </c>
      <c r="AA301" s="21">
        <f>('Ratios Calculated fix'!AA301-'Ratios Calculated fix'!AA$428)/('Ratios Calculated fix'!AA$429-'Ratios Calculated fix'!AA$428)</f>
        <v>0</v>
      </c>
      <c r="AB301" s="21">
        <f>('Ratios Calculated fix'!AB301-'Ratios Calculated fix'!AB$428)/('Ratios Calculated fix'!AB$429-'Ratios Calculated fix'!AB$428)</f>
        <v>0.86410283318164949</v>
      </c>
      <c r="AC301" s="21">
        <f>('Ratios Calculated fix'!AC301-'Ratios Calculated fix'!AC$428)/('Ratios Calculated fix'!AC$429-'Ratios Calculated fix'!AC$428)</f>
        <v>0.1925485564547913</v>
      </c>
      <c r="AD301" s="21">
        <f>('Ratios Calculated fix'!AD301-'Ratios Calculated fix'!AD$428)/('Ratios Calculated fix'!AD$429-'Ratios Calculated fix'!AD$428)</f>
        <v>0.41933551246266249</v>
      </c>
      <c r="AE301" s="21">
        <f>('Ratios Calculated fix'!AE301-'Ratios Calculated fix'!AE$428)/('Ratios Calculated fix'!AE$429-'Ratios Calculated fix'!AE$428)</f>
        <v>0.44726563071351533</v>
      </c>
      <c r="AF301" s="21">
        <f>('Ratios Calculated fix'!AF301-'Ratios Calculated fix'!AF$428)/('Ratios Calculated fix'!AF$429-'Ratios Calculated fix'!AF$428)</f>
        <v>0.3742734809856017</v>
      </c>
      <c r="AG301" s="21" t="e">
        <f>('Ratios Calculated fix'!AG301-'Ratios Calculated fix'!AG$428)/('Ratios Calculated fix'!AG$429-'Ratios Calculated fix'!AG$428)</f>
        <v>#DIV/0!</v>
      </c>
      <c r="AH301" s="21" t="e">
        <f>('Ratios Calculated fix'!AH301-'Ratios Calculated fix'!AH$428)/('Ratios Calculated fix'!AH$429-'Ratios Calculated fix'!AH$428)</f>
        <v>#DIV/0!</v>
      </c>
      <c r="AI301" s="21">
        <f>('Ratios Calculated fix'!AI301-'Ratios Calculated fix'!AI$428)/('Ratios Calculated fix'!AI$429-'Ratios Calculated fix'!AI$428)</f>
        <v>0.98552005672135679</v>
      </c>
      <c r="AJ301" s="21">
        <f>('Ratios Calculated fix'!AJ301-'Ratios Calculated fix'!AJ$428)/('Ratios Calculated fix'!AJ$429-'Ratios Calculated fix'!AJ$428)</f>
        <v>0.12115522292899424</v>
      </c>
      <c r="AK301" s="21" t="e">
        <f>('Ratios Calculated fix'!AK301-'Ratios Calculated fix'!AK$428)/('Ratios Calculated fix'!AK$429-'Ratios Calculated fix'!AK$428)</f>
        <v>#DIV/0!</v>
      </c>
      <c r="AL301" s="21" t="e">
        <f>('Ratios Calculated fix'!AL301-'Ratios Calculated fix'!AL$428)/('Ratios Calculated fix'!AL$429-'Ratios Calculated fix'!AL$428)</f>
        <v>#DIV/0!</v>
      </c>
      <c r="AM301" s="21">
        <f>('Ratios Calculated fix'!AM301-'Ratios Calculated fix'!AM$428)/('Ratios Calculated fix'!AM$429-'Ratios Calculated fix'!AM$428)</f>
        <v>0.30682779842768976</v>
      </c>
      <c r="AN301" s="21">
        <f>('Ratios Calculated fix'!AN301-'Ratios Calculated fix'!AN$428)/('Ratios Calculated fix'!AN$429-'Ratios Calculated fix'!AN$428)</f>
        <v>0.27685445093685535</v>
      </c>
      <c r="AO301" s="21">
        <f>('Ratios Calculated fix'!AO301-'Ratios Calculated fix'!AO$428)/('Ratios Calculated fix'!AO$429-'Ratios Calculated fix'!AO$428)</f>
        <v>0.15730738674432737</v>
      </c>
      <c r="AP301" s="21">
        <f>('Ratios Calculated fix'!AP301-'Ratios Calculated fix'!AP$428)/('Ratios Calculated fix'!AP$429-'Ratios Calculated fix'!AP$428)</f>
        <v>0.56097895277671472</v>
      </c>
      <c r="AQ301" s="21">
        <f>('Ratios Calculated fix'!AQ301-'Ratios Calculated fix'!AQ$428)/('Ratios Calculated fix'!AQ$429-'Ratios Calculated fix'!AQ$428)</f>
        <v>0.47789799974421976</v>
      </c>
      <c r="AR301" s="21">
        <f>('Ratios Calculated fix'!AR301-'Ratios Calculated fix'!AR$428)/('Ratios Calculated fix'!AR$429-'Ratios Calculated fix'!AR$428)</f>
        <v>0.25808442753139837</v>
      </c>
      <c r="AS301" s="21">
        <f>('Ratios Calculated fix'!AS301-'Ratios Calculated fix'!AS$428)/('Ratios Calculated fix'!AS$429-'Ratios Calculated fix'!AS$428)</f>
        <v>0.59069911363810701</v>
      </c>
      <c r="AT301" s="21">
        <f>('Ratios Calculated fix'!AT301-'Ratios Calculated fix'!AT$428)/('Ratios Calculated fix'!AT$429-'Ratios Calculated fix'!AT$428)</f>
        <v>0.34464836740787286</v>
      </c>
      <c r="AU301" s="21">
        <f>('Ratios Calculated fix'!AU301-'Ratios Calculated fix'!AU$428)/('Ratios Calculated fix'!AU$429-'Ratios Calculated fix'!AU$428)</f>
        <v>0.63827225974459534</v>
      </c>
      <c r="AV301" s="21" t="e">
        <f>('Ratios Calculated fix'!AV301-'Ratios Calculated fix'!AV$428)/('Ratios Calculated fix'!AV$429-'Ratios Calculated fix'!AV$428)</f>
        <v>#DIV/0!</v>
      </c>
      <c r="AW301" s="21" t="e">
        <f>('Ratios Calculated fix'!AW301-'Ratios Calculated fix'!AW$428)/('Ratios Calculated fix'!AW$429-'Ratios Calculated fix'!AW$428)</f>
        <v>#DIV/0!</v>
      </c>
      <c r="AX301" s="21" t="e">
        <f>('Ratios Calculated fix'!AX301-'Ratios Calculated fix'!AX$428)/('Ratios Calculated fix'!AX$429-'Ratios Calculated fix'!AX$428)</f>
        <v>#DIV/0!</v>
      </c>
      <c r="AY301" s="21">
        <f>('Ratios Calculated fix'!AY301-'Ratios Calculated fix'!AY$428)/('Ratios Calculated fix'!AY$429-'Ratios Calculated fix'!AY$428)</f>
        <v>0.28755329574341598</v>
      </c>
      <c r="AZ301" s="21">
        <f>('Ratios Calculated fix'!AZ301-'Ratios Calculated fix'!AZ$428)/('Ratios Calculated fix'!AZ$429-'Ratios Calculated fix'!AZ$428)</f>
        <v>0.79284463212196166</v>
      </c>
      <c r="BA301" s="21">
        <f>('Ratios Calculated fix'!BA301-'Ratios Calculated fix'!BA$428)/('Ratios Calculated fix'!BA$429-'Ratios Calculated fix'!BA$428)</f>
        <v>0.74485974343650829</v>
      </c>
      <c r="BB301" s="21" t="e">
        <f>('Ratios Calculated fix'!BB301-'Ratios Calculated fix'!BB$428)/('Ratios Calculated fix'!BB$429-'Ratios Calculated fix'!BB$428)</f>
        <v>#DIV/0!</v>
      </c>
      <c r="BC301" s="21">
        <f>('Ratios Calculated fix'!BC301-'Ratios Calculated fix'!BC$428)/('Ratios Calculated fix'!BC$429-'Ratios Calculated fix'!BC$428)</f>
        <v>0.21968374042709937</v>
      </c>
    </row>
    <row r="302" spans="1:55" x14ac:dyDescent="0.2">
      <c r="A302" s="3" t="s">
        <v>916</v>
      </c>
      <c r="B302" s="3" t="s">
        <v>917</v>
      </c>
      <c r="C302" s="3" t="s">
        <v>38</v>
      </c>
      <c r="D302" s="3">
        <v>251397</v>
      </c>
      <c r="E302" s="3" t="s">
        <v>16</v>
      </c>
      <c r="F302" s="3">
        <v>2019</v>
      </c>
      <c r="G302" s="3" t="s">
        <v>17</v>
      </c>
      <c r="H302" s="4">
        <v>43830</v>
      </c>
      <c r="I302" s="4">
        <v>43872</v>
      </c>
      <c r="J302" s="4">
        <v>43872</v>
      </c>
      <c r="K302" s="5">
        <v>218200000</v>
      </c>
      <c r="L302" s="5">
        <v>219100000</v>
      </c>
      <c r="M302" s="3" t="s">
        <v>918</v>
      </c>
      <c r="N302" s="20">
        <f>('Ratios Calculated fix'!N302-'Ratios Calculated fix'!N$428)/('Ratios Calculated fix'!N$429-'Ratios Calculated fix'!N$428)</f>
        <v>2.8987985723789564E-2</v>
      </c>
      <c r="O302" s="21">
        <f>('Ratios Calculated fix'!O302-'Ratios Calculated fix'!O$428)/('Ratios Calculated fix'!O$429-'Ratios Calculated fix'!O$428)</f>
        <v>2.6655251750213379E-2</v>
      </c>
      <c r="P302" s="21">
        <f>('Ratios Calculated fix'!P302-'Ratios Calculated fix'!P$428)/('Ratios Calculated fix'!P$429-'Ratios Calculated fix'!P$428)</f>
        <v>2.2650425293475863E-2</v>
      </c>
      <c r="Q302" s="21">
        <f>('Ratios Calculated fix'!Q302-'Ratios Calculated fix'!Q$428)/('Ratios Calculated fix'!Q$429-'Ratios Calculated fix'!Q$428)</f>
        <v>0.27908862553007918</v>
      </c>
      <c r="R302" s="21">
        <f>('Ratios Calculated fix'!R302-'Ratios Calculated fix'!R$428)/('Ratios Calculated fix'!R$429-'Ratios Calculated fix'!R$428)</f>
        <v>5.2408025564398282E-2</v>
      </c>
      <c r="S302" s="21">
        <f>('Ratios Calculated fix'!S302-'Ratios Calculated fix'!S$428)/('Ratios Calculated fix'!S$429-'Ratios Calculated fix'!S$428)</f>
        <v>6.8653101345284896E-4</v>
      </c>
      <c r="T302" s="21">
        <f>('Ratios Calculated fix'!T302-'Ratios Calculated fix'!T$428)/('Ratios Calculated fix'!T$429-'Ratios Calculated fix'!T$428)</f>
        <v>5.2823852527696141E-2</v>
      </c>
      <c r="U302" s="21">
        <f>('Ratios Calculated fix'!U302-'Ratios Calculated fix'!U$428)/('Ratios Calculated fix'!U$429-'Ratios Calculated fix'!U$428)</f>
        <v>0.66010967648130792</v>
      </c>
      <c r="V302" s="21">
        <f>('Ratios Calculated fix'!V302-'Ratios Calculated fix'!V$428)/('Ratios Calculated fix'!V$429-'Ratios Calculated fix'!V$428)</f>
        <v>0.48871514046513609</v>
      </c>
      <c r="W302" s="21">
        <f>('Ratios Calculated fix'!W302-'Ratios Calculated fix'!W$428)/('Ratios Calculated fix'!W$429-'Ratios Calculated fix'!W$428)</f>
        <v>0.64271359405854422</v>
      </c>
      <c r="X302" s="21">
        <f>('Ratios Calculated fix'!X302-'Ratios Calculated fix'!X$428)/('Ratios Calculated fix'!X$429-'Ratios Calculated fix'!X$428)</f>
        <v>0.45753302789182104</v>
      </c>
      <c r="Y302" s="21">
        <f>('Ratios Calculated fix'!Y302-'Ratios Calculated fix'!Y$428)/('Ratios Calculated fix'!Y$429-'Ratios Calculated fix'!Y$428)</f>
        <v>0.43867132733608538</v>
      </c>
      <c r="Z302" s="21">
        <f>('Ratios Calculated fix'!Z302-'Ratios Calculated fix'!Z$428)/('Ratios Calculated fix'!Z$429-'Ratios Calculated fix'!Z$428)</f>
        <v>0.54246697210817885</v>
      </c>
      <c r="AA302" s="21">
        <f>('Ratios Calculated fix'!AA302-'Ratios Calculated fix'!AA$428)/('Ratios Calculated fix'!AA$429-'Ratios Calculated fix'!AA$428)</f>
        <v>0.60790771304931956</v>
      </c>
      <c r="AB302" s="21">
        <f>('Ratios Calculated fix'!AB302-'Ratios Calculated fix'!AB$428)/('Ratios Calculated fix'!AB$429-'Ratios Calculated fix'!AB$428)</f>
        <v>0.81528831393059886</v>
      </c>
      <c r="AC302" s="21">
        <f>('Ratios Calculated fix'!AC302-'Ratios Calculated fix'!AC$428)/('Ratios Calculated fix'!AC$429-'Ratios Calculated fix'!AC$428)</f>
        <v>0.15871642710429001</v>
      </c>
      <c r="AD302" s="21">
        <f>('Ratios Calculated fix'!AD302-'Ratios Calculated fix'!AD$428)/('Ratios Calculated fix'!AD$429-'Ratios Calculated fix'!AD$428)</f>
        <v>0.42466763065309132</v>
      </c>
      <c r="AE302" s="21">
        <f>('Ratios Calculated fix'!AE302-'Ratios Calculated fix'!AE$428)/('Ratios Calculated fix'!AE$429-'Ratios Calculated fix'!AE$428)</f>
        <v>0.46650839969498453</v>
      </c>
      <c r="AF302" s="21">
        <f>('Ratios Calculated fix'!AF302-'Ratios Calculated fix'!AF$428)/('Ratios Calculated fix'!AF$429-'Ratios Calculated fix'!AF$428)</f>
        <v>0.38625442285431749</v>
      </c>
      <c r="AG302" s="21" t="e">
        <f>('Ratios Calculated fix'!AG302-'Ratios Calculated fix'!AG$428)/('Ratios Calculated fix'!AG$429-'Ratios Calculated fix'!AG$428)</f>
        <v>#DIV/0!</v>
      </c>
      <c r="AH302" s="21" t="e">
        <f>('Ratios Calculated fix'!AH302-'Ratios Calculated fix'!AH$428)/('Ratios Calculated fix'!AH$429-'Ratios Calculated fix'!AH$428)</f>
        <v>#DIV/0!</v>
      </c>
      <c r="AI302" s="21">
        <f>('Ratios Calculated fix'!AI302-'Ratios Calculated fix'!AI$428)/('Ratios Calculated fix'!AI$429-'Ratios Calculated fix'!AI$428)</f>
        <v>0.98560933843467347</v>
      </c>
      <c r="AJ302" s="21">
        <f>('Ratios Calculated fix'!AJ302-'Ratios Calculated fix'!AJ$428)/('Ratios Calculated fix'!AJ$429-'Ratios Calculated fix'!AJ$428)</f>
        <v>6.8074970018040734E-2</v>
      </c>
      <c r="AK302" s="21" t="e">
        <f>('Ratios Calculated fix'!AK302-'Ratios Calculated fix'!AK$428)/('Ratios Calculated fix'!AK$429-'Ratios Calculated fix'!AK$428)</f>
        <v>#DIV/0!</v>
      </c>
      <c r="AL302" s="21" t="e">
        <f>('Ratios Calculated fix'!AL302-'Ratios Calculated fix'!AL$428)/('Ratios Calculated fix'!AL$429-'Ratios Calculated fix'!AL$428)</f>
        <v>#DIV/0!</v>
      </c>
      <c r="AM302" s="21">
        <f>('Ratios Calculated fix'!AM302-'Ratios Calculated fix'!AM$428)/('Ratios Calculated fix'!AM$429-'Ratios Calculated fix'!AM$428)</f>
        <v>0.31585844549535308</v>
      </c>
      <c r="AN302" s="21">
        <f>('Ratios Calculated fix'!AN302-'Ratios Calculated fix'!AN$428)/('Ratios Calculated fix'!AN$429-'Ratios Calculated fix'!AN$428)</f>
        <v>0.28470967079101805</v>
      </c>
      <c r="AO302" s="21">
        <f>('Ratios Calculated fix'!AO302-'Ratios Calculated fix'!AO$428)/('Ratios Calculated fix'!AO$429-'Ratios Calculated fix'!AO$428)</f>
        <v>0.13164855487837224</v>
      </c>
      <c r="AP302" s="21">
        <f>('Ratios Calculated fix'!AP302-'Ratios Calculated fix'!AP$428)/('Ratios Calculated fix'!AP$429-'Ratios Calculated fix'!AP$428)</f>
        <v>0.55948115265714959</v>
      </c>
      <c r="AQ302" s="21">
        <f>('Ratios Calculated fix'!AQ302-'Ratios Calculated fix'!AQ$428)/('Ratios Calculated fix'!AQ$429-'Ratios Calculated fix'!AQ$428)</f>
        <v>0.51282155010334618</v>
      </c>
      <c r="AR302" s="21">
        <f>('Ratios Calculated fix'!AR302-'Ratios Calculated fix'!AR$428)/('Ratios Calculated fix'!AR$429-'Ratios Calculated fix'!AR$428)</f>
        <v>0.28228843763538453</v>
      </c>
      <c r="AS302" s="21">
        <f>('Ratios Calculated fix'!AS302-'Ratios Calculated fix'!AS$428)/('Ratios Calculated fix'!AS$429-'Ratios Calculated fix'!AS$428)</f>
        <v>0.58880111320340434</v>
      </c>
      <c r="AT302" s="21">
        <f>('Ratios Calculated fix'!AT302-'Ratios Calculated fix'!AT$428)/('Ratios Calculated fix'!AT$429-'Ratios Calculated fix'!AT$428)</f>
        <v>0.350848511031913</v>
      </c>
      <c r="AU302" s="21">
        <f>('Ratios Calculated fix'!AU302-'Ratios Calculated fix'!AU$428)/('Ratios Calculated fix'!AU$429-'Ratios Calculated fix'!AU$428)</f>
        <v>0.62385778452518903</v>
      </c>
      <c r="AV302" s="21" t="e">
        <f>('Ratios Calculated fix'!AV302-'Ratios Calculated fix'!AV$428)/('Ratios Calculated fix'!AV$429-'Ratios Calculated fix'!AV$428)</f>
        <v>#DIV/0!</v>
      </c>
      <c r="AW302" s="21" t="e">
        <f>('Ratios Calculated fix'!AW302-'Ratios Calculated fix'!AW$428)/('Ratios Calculated fix'!AW$429-'Ratios Calculated fix'!AW$428)</f>
        <v>#DIV/0!</v>
      </c>
      <c r="AX302" s="21" t="e">
        <f>('Ratios Calculated fix'!AX302-'Ratios Calculated fix'!AX$428)/('Ratios Calculated fix'!AX$429-'Ratios Calculated fix'!AX$428)</f>
        <v>#DIV/0!</v>
      </c>
      <c r="AY302" s="21">
        <f>('Ratios Calculated fix'!AY302-'Ratios Calculated fix'!AY$428)/('Ratios Calculated fix'!AY$429-'Ratios Calculated fix'!AY$428)</f>
        <v>0.23590127694828206</v>
      </c>
      <c r="AZ302" s="21">
        <f>('Ratios Calculated fix'!AZ302-'Ratios Calculated fix'!AZ$428)/('Ratios Calculated fix'!AZ$429-'Ratios Calculated fix'!AZ$428)</f>
        <v>0.74276751573480815</v>
      </c>
      <c r="BA302" s="21">
        <f>('Ratios Calculated fix'!BA302-'Ratios Calculated fix'!BA$428)/('Ratios Calculated fix'!BA$429-'Ratios Calculated fix'!BA$428)</f>
        <v>0.74468577264558455</v>
      </c>
      <c r="BB302" s="21" t="e">
        <f>('Ratios Calculated fix'!BB302-'Ratios Calculated fix'!BB$428)/('Ratios Calculated fix'!BB$429-'Ratios Calculated fix'!BB$428)</f>
        <v>#DIV/0!</v>
      </c>
      <c r="BC302" s="21">
        <f>('Ratios Calculated fix'!BC302-'Ratios Calculated fix'!BC$428)/('Ratios Calculated fix'!BC$429-'Ratios Calculated fix'!BC$428)</f>
        <v>0.30105442300100338</v>
      </c>
    </row>
    <row r="303" spans="1:55" x14ac:dyDescent="0.2">
      <c r="A303" s="3" t="s">
        <v>922</v>
      </c>
      <c r="B303" s="3" t="s">
        <v>923</v>
      </c>
      <c r="C303" s="3" t="s">
        <v>34</v>
      </c>
      <c r="D303" s="3">
        <v>257930</v>
      </c>
      <c r="E303" s="3" t="s">
        <v>16</v>
      </c>
      <c r="F303" s="3">
        <v>2020</v>
      </c>
      <c r="G303" s="3" t="s">
        <v>17</v>
      </c>
      <c r="H303" s="4">
        <v>43982</v>
      </c>
      <c r="I303" s="4">
        <v>44004</v>
      </c>
      <c r="J303" s="4">
        <v>44004</v>
      </c>
      <c r="K303" s="5">
        <v>3092000000</v>
      </c>
      <c r="L303" s="5">
        <v>3164000000</v>
      </c>
      <c r="M303" s="3" t="s">
        <v>924</v>
      </c>
      <c r="N303" s="20">
        <f>('Ratios Calculated fix'!N303-'Ratios Calculated fix'!N$428)/('Ratios Calculated fix'!N$429-'Ratios Calculated fix'!N$428)</f>
        <v>0.12492981896240864</v>
      </c>
      <c r="O303" s="21">
        <f>('Ratios Calculated fix'!O303-'Ratios Calculated fix'!O$428)/('Ratios Calculated fix'!O$429-'Ratios Calculated fix'!O$428)</f>
        <v>0.12492981896240864</v>
      </c>
      <c r="P303" s="21">
        <f>('Ratios Calculated fix'!P303-'Ratios Calculated fix'!P$428)/('Ratios Calculated fix'!P$429-'Ratios Calculated fix'!P$428)</f>
        <v>0.31587295727921161</v>
      </c>
      <c r="Q303" s="21">
        <f>('Ratios Calculated fix'!Q303-'Ratios Calculated fix'!Q$428)/('Ratios Calculated fix'!Q$429-'Ratios Calculated fix'!Q$428)</f>
        <v>0.26409027777928673</v>
      </c>
      <c r="R303" s="21">
        <f>('Ratios Calculated fix'!R303-'Ratios Calculated fix'!R$428)/('Ratios Calculated fix'!R$429-'Ratios Calculated fix'!R$428)</f>
        <v>0.11716916060807918</v>
      </c>
      <c r="S303" s="21">
        <f>('Ratios Calculated fix'!S303-'Ratios Calculated fix'!S$428)/('Ratios Calculated fix'!S$429-'Ratios Calculated fix'!S$428)</f>
        <v>4.7457815197176109E-2</v>
      </c>
      <c r="T303" s="21">
        <f>('Ratios Calculated fix'!T303-'Ratios Calculated fix'!T$428)/('Ratios Calculated fix'!T$429-'Ratios Calculated fix'!T$428)</f>
        <v>0.10961203658918807</v>
      </c>
      <c r="U303" s="21">
        <f>('Ratios Calculated fix'!U303-'Ratios Calculated fix'!U$428)/('Ratios Calculated fix'!U$429-'Ratios Calculated fix'!U$428)</f>
        <v>0.6579123169521458</v>
      </c>
      <c r="V303" s="21">
        <f>('Ratios Calculated fix'!V303-'Ratios Calculated fix'!V$428)/('Ratios Calculated fix'!V$429-'Ratios Calculated fix'!V$428)</f>
        <v>0.50094623146382566</v>
      </c>
      <c r="W303" s="21">
        <f>('Ratios Calculated fix'!W303-'Ratios Calculated fix'!W$428)/('Ratios Calculated fix'!W$429-'Ratios Calculated fix'!W$428)</f>
        <v>0.63909071164976061</v>
      </c>
      <c r="X303" s="21">
        <f>('Ratios Calculated fix'!X303-'Ratios Calculated fix'!X$428)/('Ratios Calculated fix'!X$429-'Ratios Calculated fix'!X$428)</f>
        <v>0.44710510551394456</v>
      </c>
      <c r="Y303" s="21">
        <f>('Ratios Calculated fix'!Y303-'Ratios Calculated fix'!Y$428)/('Ratios Calculated fix'!Y$429-'Ratios Calculated fix'!Y$428)</f>
        <v>0.47504320478583906</v>
      </c>
      <c r="Z303" s="21">
        <f>('Ratios Calculated fix'!Z303-'Ratios Calculated fix'!Z$428)/('Ratios Calculated fix'!Z$429-'Ratios Calculated fix'!Z$428)</f>
        <v>0.55289489448605533</v>
      </c>
      <c r="AA303" s="21">
        <f>('Ratios Calculated fix'!AA303-'Ratios Calculated fix'!AA$428)/('Ratios Calculated fix'!AA$429-'Ratios Calculated fix'!AA$428)</f>
        <v>0.51739384649394693</v>
      </c>
      <c r="AB303" s="21">
        <f>('Ratios Calculated fix'!AB303-'Ratios Calculated fix'!AB$428)/('Ratios Calculated fix'!AB$429-'Ratios Calculated fix'!AB$428)</f>
        <v>0.86392590358935106</v>
      </c>
      <c r="AC303" s="21">
        <f>('Ratios Calculated fix'!AC303-'Ratios Calculated fix'!AC$428)/('Ratios Calculated fix'!AC$429-'Ratios Calculated fix'!AC$428)</f>
        <v>0.79091112556636023</v>
      </c>
      <c r="AD303" s="21">
        <f>('Ratios Calculated fix'!AD303-'Ratios Calculated fix'!AD$428)/('Ratios Calculated fix'!AD$429-'Ratios Calculated fix'!AD$428)</f>
        <v>0.61538675044847124</v>
      </c>
      <c r="AE303" s="21">
        <f>('Ratios Calculated fix'!AE303-'Ratios Calculated fix'!AE$428)/('Ratios Calculated fix'!AE$429-'Ratios Calculated fix'!AE$428)</f>
        <v>0.66372260428113294</v>
      </c>
      <c r="AF303" s="21">
        <f>('Ratios Calculated fix'!AF303-'Ratios Calculated fix'!AF$428)/('Ratios Calculated fix'!AF$429-'Ratios Calculated fix'!AF$428)</f>
        <v>0.39377438649067575</v>
      </c>
      <c r="AG303" s="21" t="e">
        <f>('Ratios Calculated fix'!AG303-'Ratios Calculated fix'!AG$428)/('Ratios Calculated fix'!AG$429-'Ratios Calculated fix'!AG$428)</f>
        <v>#DIV/0!</v>
      </c>
      <c r="AH303" s="21" t="e">
        <f>('Ratios Calculated fix'!AH303-'Ratios Calculated fix'!AH$428)/('Ratios Calculated fix'!AH$429-'Ratios Calculated fix'!AH$428)</f>
        <v>#DIV/0!</v>
      </c>
      <c r="AI303" s="21">
        <f>('Ratios Calculated fix'!AI303-'Ratios Calculated fix'!AI$428)/('Ratios Calculated fix'!AI$429-'Ratios Calculated fix'!AI$428)</f>
        <v>0.9856290820494078</v>
      </c>
      <c r="AJ303" s="21">
        <f>('Ratios Calculated fix'!AJ303-'Ratios Calculated fix'!AJ$428)/('Ratios Calculated fix'!AJ$429-'Ratios Calculated fix'!AJ$428)</f>
        <v>0.16672939423123845</v>
      </c>
      <c r="AK303" s="21" t="e">
        <f>('Ratios Calculated fix'!AK303-'Ratios Calculated fix'!AK$428)/('Ratios Calculated fix'!AK$429-'Ratios Calculated fix'!AK$428)</f>
        <v>#DIV/0!</v>
      </c>
      <c r="AL303" s="21" t="e">
        <f>('Ratios Calculated fix'!AL303-'Ratios Calculated fix'!AL$428)/('Ratios Calculated fix'!AL$429-'Ratios Calculated fix'!AL$428)</f>
        <v>#DIV/0!</v>
      </c>
      <c r="AM303" s="21">
        <f>('Ratios Calculated fix'!AM303-'Ratios Calculated fix'!AM$428)/('Ratios Calculated fix'!AM$429-'Ratios Calculated fix'!AM$428)</f>
        <v>0.30734054153404661</v>
      </c>
      <c r="AN303" s="21">
        <f>('Ratios Calculated fix'!AN303-'Ratios Calculated fix'!AN$428)/('Ratios Calculated fix'!AN$429-'Ratios Calculated fix'!AN$428)</f>
        <v>0.27273344843749431</v>
      </c>
      <c r="AO303" s="21">
        <f>('Ratios Calculated fix'!AO303-'Ratios Calculated fix'!AO$428)/('Ratios Calculated fix'!AO$429-'Ratios Calculated fix'!AO$428)</f>
        <v>5.6454179501597819E-2</v>
      </c>
      <c r="AP303" s="21">
        <f>('Ratios Calculated fix'!AP303-'Ratios Calculated fix'!AP$428)/('Ratios Calculated fix'!AP$429-'Ratios Calculated fix'!AP$428)</f>
        <v>0.57216507411587703</v>
      </c>
      <c r="AQ303" s="21">
        <f>('Ratios Calculated fix'!AQ303-'Ratios Calculated fix'!AQ$428)/('Ratios Calculated fix'!AQ$429-'Ratios Calculated fix'!AQ$428)</f>
        <v>0.48615432995075969</v>
      </c>
      <c r="AR303" s="21">
        <f>('Ratios Calculated fix'!AR303-'Ratios Calculated fix'!AR$428)/('Ratios Calculated fix'!AR$429-'Ratios Calculated fix'!AR$428)</f>
        <v>0.53342608448318174</v>
      </c>
      <c r="AS303" s="21">
        <f>('Ratios Calculated fix'!AS303-'Ratios Calculated fix'!AS$428)/('Ratios Calculated fix'!AS$429-'Ratios Calculated fix'!AS$428)</f>
        <v>0.55482955857356508</v>
      </c>
      <c r="AT303" s="21">
        <f>('Ratios Calculated fix'!AT303-'Ratios Calculated fix'!AT$428)/('Ratios Calculated fix'!AT$429-'Ratios Calculated fix'!AT$428)</f>
        <v>0.41278048776659376</v>
      </c>
      <c r="AU303" s="21">
        <f>('Ratios Calculated fix'!AU303-'Ratios Calculated fix'!AU$428)/('Ratios Calculated fix'!AU$429-'Ratios Calculated fix'!AU$428)</f>
        <v>0.65962493408124223</v>
      </c>
      <c r="AV303" s="21" t="e">
        <f>('Ratios Calculated fix'!AV303-'Ratios Calculated fix'!AV$428)/('Ratios Calculated fix'!AV$429-'Ratios Calculated fix'!AV$428)</f>
        <v>#DIV/0!</v>
      </c>
      <c r="AW303" s="21" t="e">
        <f>('Ratios Calculated fix'!AW303-'Ratios Calculated fix'!AW$428)/('Ratios Calculated fix'!AW$429-'Ratios Calculated fix'!AW$428)</f>
        <v>#DIV/0!</v>
      </c>
      <c r="AX303" s="21" t="e">
        <f>('Ratios Calculated fix'!AX303-'Ratios Calculated fix'!AX$428)/('Ratios Calculated fix'!AX$429-'Ratios Calculated fix'!AX$428)</f>
        <v>#DIV/0!</v>
      </c>
      <c r="AY303" s="21">
        <f>('Ratios Calculated fix'!AY303-'Ratios Calculated fix'!AY$428)/('Ratios Calculated fix'!AY$429-'Ratios Calculated fix'!AY$428)</f>
        <v>0.26565016977666972</v>
      </c>
      <c r="AZ303" s="21">
        <f>('Ratios Calculated fix'!AZ303-'Ratios Calculated fix'!AZ$428)/('Ratios Calculated fix'!AZ$429-'Ratios Calculated fix'!AZ$428)</f>
        <v>0.73298242107111511</v>
      </c>
      <c r="BA303" s="21">
        <f>('Ratios Calculated fix'!BA303-'Ratios Calculated fix'!BA$428)/('Ratios Calculated fix'!BA$429-'Ratios Calculated fix'!BA$428)</f>
        <v>0.7454644211326007</v>
      </c>
      <c r="BB303" s="21" t="e">
        <f>('Ratios Calculated fix'!BB303-'Ratios Calculated fix'!BB$428)/('Ratios Calculated fix'!BB$429-'Ratios Calculated fix'!BB$428)</f>
        <v>#DIV/0!</v>
      </c>
      <c r="BC303" s="21">
        <f>('Ratios Calculated fix'!BC303-'Ratios Calculated fix'!BC$428)/('Ratios Calculated fix'!BC$429-'Ratios Calculated fix'!BC$428)</f>
        <v>0.23601750021006215</v>
      </c>
    </row>
    <row r="304" spans="1:55" x14ac:dyDescent="0.2">
      <c r="A304" s="3" t="s">
        <v>907</v>
      </c>
      <c r="B304" s="3" t="s">
        <v>908</v>
      </c>
      <c r="C304" s="3" t="s">
        <v>45</v>
      </c>
      <c r="D304" s="3">
        <v>334679</v>
      </c>
      <c r="E304" s="3" t="s">
        <v>16</v>
      </c>
      <c r="F304" s="3">
        <v>2019</v>
      </c>
      <c r="G304" s="3" t="s">
        <v>17</v>
      </c>
      <c r="H304" s="4">
        <v>43830</v>
      </c>
      <c r="I304" s="4">
        <v>43889</v>
      </c>
      <c r="J304" s="4">
        <v>43889</v>
      </c>
      <c r="K304" s="5">
        <v>75671000</v>
      </c>
      <c r="L304" s="5">
        <v>76474000</v>
      </c>
      <c r="M304" s="3" t="s">
        <v>909</v>
      </c>
      <c r="N304" s="20">
        <f>('Ratios Calculated fix'!N304-'Ratios Calculated fix'!N$428)/('Ratios Calculated fix'!N$429-'Ratios Calculated fix'!N$428)</f>
        <v>2.8900952602656117E-2</v>
      </c>
      <c r="O304" s="21">
        <f>('Ratios Calculated fix'!O304-'Ratios Calculated fix'!O$428)/('Ratios Calculated fix'!O$429-'Ratios Calculated fix'!O$428)</f>
        <v>2.7131725598426117E-3</v>
      </c>
      <c r="P304" s="21">
        <f>('Ratios Calculated fix'!P304-'Ratios Calculated fix'!P$428)/('Ratios Calculated fix'!P$429-'Ratios Calculated fix'!P$428)</f>
        <v>1.1454836531320659E-3</v>
      </c>
      <c r="Q304" s="21">
        <f>('Ratios Calculated fix'!Q304-'Ratios Calculated fix'!Q$428)/('Ratios Calculated fix'!Q$429-'Ratios Calculated fix'!Q$428)</f>
        <v>0.29279319260624292</v>
      </c>
      <c r="R304" s="21">
        <f>('Ratios Calculated fix'!R304-'Ratios Calculated fix'!R$428)/('Ratios Calculated fix'!R$429-'Ratios Calculated fix'!R$428)</f>
        <v>0.10436112619788716</v>
      </c>
      <c r="S304" s="21">
        <f>('Ratios Calculated fix'!S304-'Ratios Calculated fix'!S$428)/('Ratios Calculated fix'!S$429-'Ratios Calculated fix'!S$428)</f>
        <v>0</v>
      </c>
      <c r="T304" s="21">
        <f>('Ratios Calculated fix'!T304-'Ratios Calculated fix'!T$428)/('Ratios Calculated fix'!T$429-'Ratios Calculated fix'!T$428)</f>
        <v>0.10544181812489013</v>
      </c>
      <c r="U304" s="21">
        <f>('Ratios Calculated fix'!U304-'Ratios Calculated fix'!U$428)/('Ratios Calculated fix'!U$429-'Ratios Calculated fix'!U$428)</f>
        <v>0.701072349161867</v>
      </c>
      <c r="V304" s="21">
        <f>('Ratios Calculated fix'!V304-'Ratios Calculated fix'!V$428)/('Ratios Calculated fix'!V$429-'Ratios Calculated fix'!V$428)</f>
        <v>0.48825282224192584</v>
      </c>
      <c r="W304" s="21">
        <f>('Ratios Calculated fix'!W304-'Ratios Calculated fix'!W$428)/('Ratios Calculated fix'!W$429-'Ratios Calculated fix'!W$428)</f>
        <v>0.68589261803346935</v>
      </c>
      <c r="X304" s="21">
        <f>('Ratios Calculated fix'!X304-'Ratios Calculated fix'!X$428)/('Ratios Calculated fix'!X$429-'Ratios Calculated fix'!X$428)</f>
        <v>0.36169911287393836</v>
      </c>
      <c r="Y304" s="21">
        <f>('Ratios Calculated fix'!Y304-'Ratios Calculated fix'!Y$428)/('Ratios Calculated fix'!Y$429-'Ratios Calculated fix'!Y$428)</f>
        <v>0.42442137808001951</v>
      </c>
      <c r="Z304" s="21">
        <f>('Ratios Calculated fix'!Z304-'Ratios Calculated fix'!Z$428)/('Ratios Calculated fix'!Z$429-'Ratios Calculated fix'!Z$428)</f>
        <v>0.6383008871260617</v>
      </c>
      <c r="AA304" s="21">
        <f>('Ratios Calculated fix'!AA304-'Ratios Calculated fix'!AA$428)/('Ratios Calculated fix'!AA$429-'Ratios Calculated fix'!AA$428)</f>
        <v>0.16914343243938756</v>
      </c>
      <c r="AB304" s="21">
        <f>('Ratios Calculated fix'!AB304-'Ratios Calculated fix'!AB$428)/('Ratios Calculated fix'!AB$429-'Ratios Calculated fix'!AB$428)</f>
        <v>0.80390620240605493</v>
      </c>
      <c r="AC304" s="21">
        <f>('Ratios Calculated fix'!AC304-'Ratios Calculated fix'!AC$428)/('Ratios Calculated fix'!AC$429-'Ratios Calculated fix'!AC$428)</f>
        <v>0.51131532680200875</v>
      </c>
      <c r="AD304" s="21">
        <f>('Ratios Calculated fix'!AD304-'Ratios Calculated fix'!AD$428)/('Ratios Calculated fix'!AD$429-'Ratios Calculated fix'!AD$428)</f>
        <v>0.45366105092395942</v>
      </c>
      <c r="AE304" s="21">
        <f>('Ratios Calculated fix'!AE304-'Ratios Calculated fix'!AE$428)/('Ratios Calculated fix'!AE$429-'Ratios Calculated fix'!AE$428)</f>
        <v>0.5158028172977539</v>
      </c>
      <c r="AF304" s="21">
        <f>('Ratios Calculated fix'!AF304-'Ratios Calculated fix'!AF$428)/('Ratios Calculated fix'!AF$429-'Ratios Calculated fix'!AF$428)</f>
        <v>0.40296089110867339</v>
      </c>
      <c r="AG304" s="21" t="e">
        <f>('Ratios Calculated fix'!AG304-'Ratios Calculated fix'!AG$428)/('Ratios Calculated fix'!AG$429-'Ratios Calculated fix'!AG$428)</f>
        <v>#DIV/0!</v>
      </c>
      <c r="AH304" s="21" t="e">
        <f>('Ratios Calculated fix'!AH304-'Ratios Calculated fix'!AH$428)/('Ratios Calculated fix'!AH$429-'Ratios Calculated fix'!AH$428)</f>
        <v>#DIV/0!</v>
      </c>
      <c r="AI304" s="21">
        <f>('Ratios Calculated fix'!AI304-'Ratios Calculated fix'!AI$428)/('Ratios Calculated fix'!AI$429-'Ratios Calculated fix'!AI$428)</f>
        <v>0.98550477338598441</v>
      </c>
      <c r="AJ304" s="21">
        <f>('Ratios Calculated fix'!AJ304-'Ratios Calculated fix'!AJ$428)/('Ratios Calculated fix'!AJ$429-'Ratios Calculated fix'!AJ$428)</f>
        <v>0.10515048161338578</v>
      </c>
      <c r="AK304" s="21" t="e">
        <f>('Ratios Calculated fix'!AK304-'Ratios Calculated fix'!AK$428)/('Ratios Calculated fix'!AK$429-'Ratios Calculated fix'!AK$428)</f>
        <v>#DIV/0!</v>
      </c>
      <c r="AL304" s="21" t="e">
        <f>('Ratios Calculated fix'!AL304-'Ratios Calculated fix'!AL$428)/('Ratios Calculated fix'!AL$429-'Ratios Calculated fix'!AL$428)</f>
        <v>#DIV/0!</v>
      </c>
      <c r="AM304" s="21">
        <f>('Ratios Calculated fix'!AM304-'Ratios Calculated fix'!AM$428)/('Ratios Calculated fix'!AM$429-'Ratios Calculated fix'!AM$428)</f>
        <v>0.36514449894214551</v>
      </c>
      <c r="AN304" s="21">
        <f>('Ratios Calculated fix'!AN304-'Ratios Calculated fix'!AN$428)/('Ratios Calculated fix'!AN$429-'Ratios Calculated fix'!AN$428)</f>
        <v>0.31423320342929217</v>
      </c>
      <c r="AO304" s="21">
        <f>('Ratios Calculated fix'!AO304-'Ratios Calculated fix'!AO$428)/('Ratios Calculated fix'!AO$429-'Ratios Calculated fix'!AO$428)</f>
        <v>0.2652780370753961</v>
      </c>
      <c r="AP304" s="21">
        <f>('Ratios Calculated fix'!AP304-'Ratios Calculated fix'!AP$428)/('Ratios Calculated fix'!AP$429-'Ratios Calculated fix'!AP$428)</f>
        <v>0.54325835240705433</v>
      </c>
      <c r="AQ304" s="21">
        <f>('Ratios Calculated fix'!AQ304-'Ratios Calculated fix'!AQ$428)/('Ratios Calculated fix'!AQ$429-'Ratios Calculated fix'!AQ$428)</f>
        <v>0.69197940843895789</v>
      </c>
      <c r="AR304" s="21">
        <f>('Ratios Calculated fix'!AR304-'Ratios Calculated fix'!AR$428)/('Ratios Calculated fix'!AR$429-'Ratios Calculated fix'!AR$428)</f>
        <v>0.30588338771766238</v>
      </c>
      <c r="AS304" s="21">
        <f>('Ratios Calculated fix'!AS304-'Ratios Calculated fix'!AS$428)/('Ratios Calculated fix'!AS$429-'Ratios Calculated fix'!AS$428)</f>
        <v>0.58297434640846724</v>
      </c>
      <c r="AT304" s="21">
        <f>('Ratios Calculated fix'!AT304-'Ratios Calculated fix'!AT$428)/('Ratios Calculated fix'!AT$429-'Ratios Calculated fix'!AT$428)</f>
        <v>0.55962222000811568</v>
      </c>
      <c r="AU304" s="21">
        <f>('Ratios Calculated fix'!AU304-'Ratios Calculated fix'!AU$428)/('Ratios Calculated fix'!AU$429-'Ratios Calculated fix'!AU$428)</f>
        <v>0.63614106390694614</v>
      </c>
      <c r="AV304" s="21" t="e">
        <f>('Ratios Calculated fix'!AV304-'Ratios Calculated fix'!AV$428)/('Ratios Calculated fix'!AV$429-'Ratios Calculated fix'!AV$428)</f>
        <v>#DIV/0!</v>
      </c>
      <c r="AW304" s="21" t="e">
        <f>('Ratios Calculated fix'!AW304-'Ratios Calculated fix'!AW$428)/('Ratios Calculated fix'!AW$429-'Ratios Calculated fix'!AW$428)</f>
        <v>#DIV/0!</v>
      </c>
      <c r="AX304" s="21" t="e">
        <f>('Ratios Calculated fix'!AX304-'Ratios Calculated fix'!AX$428)/('Ratios Calculated fix'!AX$429-'Ratios Calculated fix'!AX$428)</f>
        <v>#DIV/0!</v>
      </c>
      <c r="AY304" s="21">
        <f>('Ratios Calculated fix'!AY304-'Ratios Calculated fix'!AY$428)/('Ratios Calculated fix'!AY$429-'Ratios Calculated fix'!AY$428)</f>
        <v>0.22976142492984467</v>
      </c>
      <c r="AZ304" s="21">
        <f>('Ratios Calculated fix'!AZ304-'Ratios Calculated fix'!AZ$428)/('Ratios Calculated fix'!AZ$429-'Ratios Calculated fix'!AZ$428)</f>
        <v>0.75615324688919139</v>
      </c>
      <c r="BA304" s="21">
        <f>('Ratios Calculated fix'!BA304-'Ratios Calculated fix'!BA$428)/('Ratios Calculated fix'!BA$429-'Ratios Calculated fix'!BA$428)</f>
        <v>0.74378376148060388</v>
      </c>
      <c r="BB304" s="21" t="e">
        <f>('Ratios Calculated fix'!BB304-'Ratios Calculated fix'!BB$428)/('Ratios Calculated fix'!BB$429-'Ratios Calculated fix'!BB$428)</f>
        <v>#DIV/0!</v>
      </c>
      <c r="BC304" s="21">
        <f>('Ratios Calculated fix'!BC304-'Ratios Calculated fix'!BC$428)/('Ratios Calculated fix'!BC$429-'Ratios Calculated fix'!BC$428)</f>
        <v>0.46387068667836517</v>
      </c>
    </row>
    <row r="305" spans="1:55" x14ac:dyDescent="0.2">
      <c r="A305" s="3" t="s">
        <v>910</v>
      </c>
      <c r="B305" s="3" t="s">
        <v>911</v>
      </c>
      <c r="C305" s="3" t="s">
        <v>138</v>
      </c>
      <c r="D305" s="3">
        <v>334205</v>
      </c>
      <c r="E305" s="3" t="s">
        <v>16</v>
      </c>
      <c r="F305" s="3">
        <v>2019</v>
      </c>
      <c r="G305" s="3" t="s">
        <v>17</v>
      </c>
      <c r="H305" s="4">
        <v>43830</v>
      </c>
      <c r="I305" s="4">
        <v>43889</v>
      </c>
      <c r="J305" s="4">
        <v>43889</v>
      </c>
      <c r="K305" s="5">
        <v>895100000</v>
      </c>
      <c r="L305" s="5">
        <v>892300000</v>
      </c>
      <c r="M305" s="3" t="s">
        <v>912</v>
      </c>
      <c r="N305" s="20">
        <f>('Ratios Calculated fix'!N305-'Ratios Calculated fix'!N$428)/('Ratios Calculated fix'!N$429-'Ratios Calculated fix'!N$428)</f>
        <v>3.4804522454789592E-2</v>
      </c>
      <c r="O305" s="21">
        <f>('Ratios Calculated fix'!O305-'Ratios Calculated fix'!O$428)/('Ratios Calculated fix'!O$429-'Ratios Calculated fix'!O$428)</f>
        <v>2.9461011370037118E-2</v>
      </c>
      <c r="P305" s="21">
        <f>('Ratios Calculated fix'!P305-'Ratios Calculated fix'!P$428)/('Ratios Calculated fix'!P$429-'Ratios Calculated fix'!P$428)</f>
        <v>2.036769093900306E-2</v>
      </c>
      <c r="Q305" s="21">
        <f>('Ratios Calculated fix'!Q305-'Ratios Calculated fix'!Q$428)/('Ratios Calculated fix'!Q$429-'Ratios Calculated fix'!Q$428)</f>
        <v>0.26100651471223968</v>
      </c>
      <c r="R305" s="21">
        <f>('Ratios Calculated fix'!R305-'Ratios Calculated fix'!R$428)/('Ratios Calculated fix'!R$429-'Ratios Calculated fix'!R$428)</f>
        <v>6.2045214885616637E-2</v>
      </c>
      <c r="S305" s="21">
        <f>('Ratios Calculated fix'!S305-'Ratios Calculated fix'!S$428)/('Ratios Calculated fix'!S$429-'Ratios Calculated fix'!S$428)</f>
        <v>1.7257317304981163E-2</v>
      </c>
      <c r="T305" s="21">
        <f>('Ratios Calculated fix'!T305-'Ratios Calculated fix'!T$428)/('Ratios Calculated fix'!T$429-'Ratios Calculated fix'!T$428)</f>
        <v>5.9498471830183176E-2</v>
      </c>
      <c r="U305" s="21">
        <f>('Ratios Calculated fix'!U305-'Ratios Calculated fix'!U$428)/('Ratios Calculated fix'!U$429-'Ratios Calculated fix'!U$428)</f>
        <v>0.64683879474743089</v>
      </c>
      <c r="V305" s="21">
        <f>('Ratios Calculated fix'!V305-'Ratios Calculated fix'!V$428)/('Ratios Calculated fix'!V$429-'Ratios Calculated fix'!V$428)</f>
        <v>0.49142820615011151</v>
      </c>
      <c r="W305" s="21">
        <f>('Ratios Calculated fix'!W305-'Ratios Calculated fix'!W$428)/('Ratios Calculated fix'!W$429-'Ratios Calculated fix'!W$428)</f>
        <v>0.62845028110897794</v>
      </c>
      <c r="X305" s="21">
        <f>('Ratios Calculated fix'!X305-'Ratios Calculated fix'!X$428)/('Ratios Calculated fix'!X$429-'Ratios Calculated fix'!X$428)</f>
        <v>0.15617377771559629</v>
      </c>
      <c r="Y305" s="21">
        <f>('Ratios Calculated fix'!Y305-'Ratios Calculated fix'!Y$428)/('Ratios Calculated fix'!Y$429-'Ratios Calculated fix'!Y$428)</f>
        <v>0.47007537795964921</v>
      </c>
      <c r="Z305" s="21">
        <f>('Ratios Calculated fix'!Z305-'Ratios Calculated fix'!Z$428)/('Ratios Calculated fix'!Z$429-'Ratios Calculated fix'!Z$428)</f>
        <v>0.84382622228440374</v>
      </c>
      <c r="AA305" s="21">
        <f>('Ratios Calculated fix'!AA305-'Ratios Calculated fix'!AA$428)/('Ratios Calculated fix'!AA$429-'Ratios Calculated fix'!AA$428)</f>
        <v>0</v>
      </c>
      <c r="AB305" s="21">
        <f>('Ratios Calculated fix'!AB305-'Ratios Calculated fix'!AB$428)/('Ratios Calculated fix'!AB$429-'Ratios Calculated fix'!AB$428)</f>
        <v>0.9005247607727016</v>
      </c>
      <c r="AC305" s="21">
        <f>('Ratios Calculated fix'!AC305-'Ratios Calculated fix'!AC$428)/('Ratios Calculated fix'!AC$429-'Ratios Calculated fix'!AC$428)</f>
        <v>0.53908417708198575</v>
      </c>
      <c r="AD305" s="21">
        <f>('Ratios Calculated fix'!AD305-'Ratios Calculated fix'!AD$428)/('Ratios Calculated fix'!AD$429-'Ratios Calculated fix'!AD$428)</f>
        <v>0.62108932514444737</v>
      </c>
      <c r="AE305" s="21">
        <f>('Ratios Calculated fix'!AE305-'Ratios Calculated fix'!AE$428)/('Ratios Calculated fix'!AE$429-'Ratios Calculated fix'!AE$428)</f>
        <v>0.42328590166560986</v>
      </c>
      <c r="AF305" s="21">
        <f>('Ratios Calculated fix'!AF305-'Ratios Calculated fix'!AF$428)/('Ratios Calculated fix'!AF$429-'Ratios Calculated fix'!AF$428)</f>
        <v>0.39644052991411971</v>
      </c>
      <c r="AG305" s="21" t="e">
        <f>('Ratios Calculated fix'!AG305-'Ratios Calculated fix'!AG$428)/('Ratios Calculated fix'!AG$429-'Ratios Calculated fix'!AG$428)</f>
        <v>#DIV/0!</v>
      </c>
      <c r="AH305" s="21" t="e">
        <f>('Ratios Calculated fix'!AH305-'Ratios Calculated fix'!AH$428)/('Ratios Calculated fix'!AH$429-'Ratios Calculated fix'!AH$428)</f>
        <v>#DIV/0!</v>
      </c>
      <c r="AI305" s="21">
        <f>('Ratios Calculated fix'!AI305-'Ratios Calculated fix'!AI$428)/('Ratios Calculated fix'!AI$429-'Ratios Calculated fix'!AI$428)</f>
        <v>0.98587220311037893</v>
      </c>
      <c r="AJ305" s="21">
        <f>('Ratios Calculated fix'!AJ305-'Ratios Calculated fix'!AJ$428)/('Ratios Calculated fix'!AJ$429-'Ratios Calculated fix'!AJ$428)</f>
        <v>0.14804680643625512</v>
      </c>
      <c r="AK305" s="21" t="e">
        <f>('Ratios Calculated fix'!AK305-'Ratios Calculated fix'!AK$428)/('Ratios Calculated fix'!AK$429-'Ratios Calculated fix'!AK$428)</f>
        <v>#DIV/0!</v>
      </c>
      <c r="AL305" s="21" t="e">
        <f>('Ratios Calculated fix'!AL305-'Ratios Calculated fix'!AL$428)/('Ratios Calculated fix'!AL$429-'Ratios Calculated fix'!AL$428)</f>
        <v>#DIV/0!</v>
      </c>
      <c r="AM305" s="21">
        <f>('Ratios Calculated fix'!AM305-'Ratios Calculated fix'!AM$428)/('Ratios Calculated fix'!AM$429-'Ratios Calculated fix'!AM$428)</f>
        <v>0.30667553747692466</v>
      </c>
      <c r="AN305" s="21">
        <f>('Ratios Calculated fix'!AN305-'Ratios Calculated fix'!AN$428)/('Ratios Calculated fix'!AN$429-'Ratios Calculated fix'!AN$428)</f>
        <v>0.27191643562388346</v>
      </c>
      <c r="AO305" s="21">
        <f>('Ratios Calculated fix'!AO305-'Ratios Calculated fix'!AO$428)/('Ratios Calculated fix'!AO$429-'Ratios Calculated fix'!AO$428)</f>
        <v>5.8190840648437055E-2</v>
      </c>
      <c r="AP305" s="21">
        <f>('Ratios Calculated fix'!AP305-'Ratios Calculated fix'!AP$428)/('Ratios Calculated fix'!AP$429-'Ratios Calculated fix'!AP$428)</f>
        <v>0.58294924251653635</v>
      </c>
      <c r="AQ305" s="21">
        <f>('Ratios Calculated fix'!AQ305-'Ratios Calculated fix'!AQ$428)/('Ratios Calculated fix'!AQ$429-'Ratios Calculated fix'!AQ$428)</f>
        <v>0.49177646353503479</v>
      </c>
      <c r="AR305" s="21">
        <f>('Ratios Calculated fix'!AR305-'Ratios Calculated fix'!AR$428)/('Ratios Calculated fix'!AR$429-'Ratios Calculated fix'!AR$428)</f>
        <v>0.54643196553785944</v>
      </c>
      <c r="AS305" s="21">
        <f>('Ratios Calculated fix'!AS305-'Ratios Calculated fix'!AS$428)/('Ratios Calculated fix'!AS$429-'Ratios Calculated fix'!AS$428)</f>
        <v>0.56804371306695289</v>
      </c>
      <c r="AT305" s="21">
        <f>('Ratios Calculated fix'!AT305-'Ratios Calculated fix'!AT$428)/('Ratios Calculated fix'!AT$429-'Ratios Calculated fix'!AT$428)</f>
        <v>0.42638100561087811</v>
      </c>
      <c r="AU305" s="21">
        <f>('Ratios Calculated fix'!AU305-'Ratios Calculated fix'!AU$428)/('Ratios Calculated fix'!AU$429-'Ratios Calculated fix'!AU$428)</f>
        <v>0.63457240077065713</v>
      </c>
      <c r="AV305" s="21" t="e">
        <f>('Ratios Calculated fix'!AV305-'Ratios Calculated fix'!AV$428)/('Ratios Calculated fix'!AV$429-'Ratios Calculated fix'!AV$428)</f>
        <v>#DIV/0!</v>
      </c>
      <c r="AW305" s="21" t="e">
        <f>('Ratios Calculated fix'!AW305-'Ratios Calculated fix'!AW$428)/('Ratios Calculated fix'!AW$429-'Ratios Calculated fix'!AW$428)</f>
        <v>#DIV/0!</v>
      </c>
      <c r="AX305" s="21" t="e">
        <f>('Ratios Calculated fix'!AX305-'Ratios Calculated fix'!AX$428)/('Ratios Calculated fix'!AX$429-'Ratios Calculated fix'!AX$428)</f>
        <v>#DIV/0!</v>
      </c>
      <c r="AY305" s="21">
        <f>('Ratios Calculated fix'!AY305-'Ratios Calculated fix'!AY$428)/('Ratios Calculated fix'!AY$429-'Ratios Calculated fix'!AY$428)</f>
        <v>0.23325166911600034</v>
      </c>
      <c r="AZ305" s="21">
        <f>('Ratios Calculated fix'!AZ305-'Ratios Calculated fix'!AZ$428)/('Ratios Calculated fix'!AZ$429-'Ratios Calculated fix'!AZ$428)</f>
        <v>0.75506718616478219</v>
      </c>
      <c r="BA305" s="21">
        <f>('Ratios Calculated fix'!BA305-'Ratios Calculated fix'!BA$428)/('Ratios Calculated fix'!BA$429-'Ratios Calculated fix'!BA$428)</f>
        <v>0.74430130361911773</v>
      </c>
      <c r="BB305" s="21" t="e">
        <f>('Ratios Calculated fix'!BB305-'Ratios Calculated fix'!BB$428)/('Ratios Calculated fix'!BB$429-'Ratios Calculated fix'!BB$428)</f>
        <v>#DIV/0!</v>
      </c>
      <c r="BC305" s="21">
        <f>('Ratios Calculated fix'!BC305-'Ratios Calculated fix'!BC$428)/('Ratios Calculated fix'!BC$429-'Ratios Calculated fix'!BC$428)</f>
        <v>0.17185404232177506</v>
      </c>
    </row>
    <row r="306" spans="1:55" x14ac:dyDescent="0.2">
      <c r="A306" s="3" t="s">
        <v>934</v>
      </c>
      <c r="B306" s="3" t="s">
        <v>935</v>
      </c>
      <c r="C306" s="3" t="s">
        <v>34</v>
      </c>
      <c r="D306" s="3">
        <v>746934</v>
      </c>
      <c r="E306" s="3" t="s">
        <v>16</v>
      </c>
      <c r="F306" s="3">
        <v>2019</v>
      </c>
      <c r="G306" s="3" t="s">
        <v>17</v>
      </c>
      <c r="H306" s="4">
        <v>43830</v>
      </c>
      <c r="I306" s="4">
        <v>43874</v>
      </c>
      <c r="J306" s="4">
        <v>43874</v>
      </c>
      <c r="K306" s="5">
        <v>57663510</v>
      </c>
      <c r="L306" s="5">
        <v>58470846</v>
      </c>
      <c r="M306" s="3" t="s">
        <v>936</v>
      </c>
      <c r="N306" s="20">
        <f>('Ratios Calculated fix'!N306-'Ratios Calculated fix'!N$428)/('Ratios Calculated fix'!N$429-'Ratios Calculated fix'!N$428)</f>
        <v>3.2078673373654838E-2</v>
      </c>
      <c r="O306" s="21">
        <f>('Ratios Calculated fix'!O306-'Ratios Calculated fix'!O$428)/('Ratios Calculated fix'!O$429-'Ratios Calculated fix'!O$428)</f>
        <v>3.2051423761178428E-2</v>
      </c>
      <c r="P306" s="21">
        <f>('Ratios Calculated fix'!P306-'Ratios Calculated fix'!P$428)/('Ratios Calculated fix'!P$429-'Ratios Calculated fix'!P$428)</f>
        <v>3.6429959185233403E-3</v>
      </c>
      <c r="Q306" s="21">
        <f>('Ratios Calculated fix'!Q306-'Ratios Calculated fix'!Q$428)/('Ratios Calculated fix'!Q$429-'Ratios Calculated fix'!Q$428)</f>
        <v>0.27254996027786632</v>
      </c>
      <c r="R306" s="21">
        <f>('Ratios Calculated fix'!R306-'Ratios Calculated fix'!R$428)/('Ratios Calculated fix'!R$429-'Ratios Calculated fix'!R$428)</f>
        <v>6.0421311714422068E-3</v>
      </c>
      <c r="S306" s="21">
        <f>('Ratios Calculated fix'!S306-'Ratios Calculated fix'!S$428)/('Ratios Calculated fix'!S$429-'Ratios Calculated fix'!S$428)</f>
        <v>8.3092904392836615E-4</v>
      </c>
      <c r="T306" s="21">
        <f>('Ratios Calculated fix'!T306-'Ratios Calculated fix'!T$428)/('Ratios Calculated fix'!T$429-'Ratios Calculated fix'!T$428)</f>
        <v>5.9511393795199487E-3</v>
      </c>
      <c r="U306" s="21">
        <f>('Ratios Calculated fix'!U306-'Ratios Calculated fix'!U$428)/('Ratios Calculated fix'!U$429-'Ratios Calculated fix'!U$428)</f>
        <v>0.64216040827102527</v>
      </c>
      <c r="V306" s="21">
        <f>('Ratios Calculated fix'!V306-'Ratios Calculated fix'!V$428)/('Ratios Calculated fix'!V$429-'Ratios Calculated fix'!V$428)</f>
        <v>0.48866532591314843</v>
      </c>
      <c r="W306" s="21">
        <f>('Ratios Calculated fix'!W306-'Ratios Calculated fix'!W$428)/('Ratios Calculated fix'!W$429-'Ratios Calculated fix'!W$428)</f>
        <v>0.62382016972209775</v>
      </c>
      <c r="X306" s="21">
        <f>('Ratios Calculated fix'!X306-'Ratios Calculated fix'!X$428)/('Ratios Calculated fix'!X$429-'Ratios Calculated fix'!X$428)</f>
        <v>0.61466321437750293</v>
      </c>
      <c r="Y306" s="21">
        <f>('Ratios Calculated fix'!Y306-'Ratios Calculated fix'!Y$428)/('Ratios Calculated fix'!Y$429-'Ratios Calculated fix'!Y$428)</f>
        <v>0.43505132713644856</v>
      </c>
      <c r="Z306" s="21">
        <f>('Ratios Calculated fix'!Z306-'Ratios Calculated fix'!Z$428)/('Ratios Calculated fix'!Z$429-'Ratios Calculated fix'!Z$428)</f>
        <v>0.3853367856224969</v>
      </c>
      <c r="AA306" s="21">
        <f>('Ratios Calculated fix'!AA306-'Ratios Calculated fix'!AA$428)/('Ratios Calculated fix'!AA$429-'Ratios Calculated fix'!AA$428)</f>
        <v>5.4331933436952487E-2</v>
      </c>
      <c r="AB306" s="21">
        <f>('Ratios Calculated fix'!AB306-'Ratios Calculated fix'!AB$428)/('Ratios Calculated fix'!AB$429-'Ratios Calculated fix'!AB$428)</f>
        <v>0.82671247694640848</v>
      </c>
      <c r="AC306" s="21">
        <f>('Ratios Calculated fix'!AC306-'Ratios Calculated fix'!AC$428)/('Ratios Calculated fix'!AC$429-'Ratios Calculated fix'!AC$428)</f>
        <v>0.82858321338819929</v>
      </c>
      <c r="AD306" s="21">
        <f>('Ratios Calculated fix'!AD306-'Ratios Calculated fix'!AD$428)/('Ratios Calculated fix'!AD$429-'Ratios Calculated fix'!AD$428)</f>
        <v>0.55473726333282947</v>
      </c>
      <c r="AE306" s="21">
        <f>('Ratios Calculated fix'!AE306-'Ratios Calculated fix'!AE$428)/('Ratios Calculated fix'!AE$429-'Ratios Calculated fix'!AE$428)</f>
        <v>0.61070611480293013</v>
      </c>
      <c r="AF306" s="21">
        <f>('Ratios Calculated fix'!AF306-'Ratios Calculated fix'!AF$428)/('Ratios Calculated fix'!AF$429-'Ratios Calculated fix'!AF$428)</f>
        <v>0.45119006605569362</v>
      </c>
      <c r="AG306" s="21" t="e">
        <f>('Ratios Calculated fix'!AG306-'Ratios Calculated fix'!AG$428)/('Ratios Calculated fix'!AG$429-'Ratios Calculated fix'!AG$428)</f>
        <v>#DIV/0!</v>
      </c>
      <c r="AH306" s="21" t="e">
        <f>('Ratios Calculated fix'!AH306-'Ratios Calculated fix'!AH$428)/('Ratios Calculated fix'!AH$429-'Ratios Calculated fix'!AH$428)</f>
        <v>#DIV/0!</v>
      </c>
      <c r="AI306" s="21">
        <f>('Ratios Calculated fix'!AI306-'Ratios Calculated fix'!AI$428)/('Ratios Calculated fix'!AI$429-'Ratios Calculated fix'!AI$428)</f>
        <v>0.98801975974870881</v>
      </c>
      <c r="AJ306" s="21">
        <f>('Ratios Calculated fix'!AJ306-'Ratios Calculated fix'!AJ$428)/('Ratios Calculated fix'!AJ$429-'Ratios Calculated fix'!AJ$428)</f>
        <v>6.5148537758084837E-2</v>
      </c>
      <c r="AK306" s="21" t="e">
        <f>('Ratios Calculated fix'!AK306-'Ratios Calculated fix'!AK$428)/('Ratios Calculated fix'!AK$429-'Ratios Calculated fix'!AK$428)</f>
        <v>#DIV/0!</v>
      </c>
      <c r="AL306" s="21" t="e">
        <f>('Ratios Calculated fix'!AL306-'Ratios Calculated fix'!AL$428)/('Ratios Calculated fix'!AL$429-'Ratios Calculated fix'!AL$428)</f>
        <v>#DIV/0!</v>
      </c>
      <c r="AM306" s="21">
        <f>('Ratios Calculated fix'!AM306-'Ratios Calculated fix'!AM$428)/('Ratios Calculated fix'!AM$429-'Ratios Calculated fix'!AM$428)</f>
        <v>0.31979739665164841</v>
      </c>
      <c r="AN306" s="21">
        <f>('Ratios Calculated fix'!AN306-'Ratios Calculated fix'!AN$428)/('Ratios Calculated fix'!AN$429-'Ratios Calculated fix'!AN$428)</f>
        <v>0.27491714861936528</v>
      </c>
      <c r="AO306" s="21">
        <f>('Ratios Calculated fix'!AO306-'Ratios Calculated fix'!AO$428)/('Ratios Calculated fix'!AO$429-'Ratios Calculated fix'!AO$428)</f>
        <v>5.3931524717864582E-2</v>
      </c>
      <c r="AP306" s="21">
        <f>('Ratios Calculated fix'!AP306-'Ratios Calculated fix'!AP$428)/('Ratios Calculated fix'!AP$429-'Ratios Calculated fix'!AP$428)</f>
        <v>0.58106802463267571</v>
      </c>
      <c r="AQ306" s="21">
        <f>('Ratios Calculated fix'!AQ306-'Ratios Calculated fix'!AQ$428)/('Ratios Calculated fix'!AQ$429-'Ratios Calculated fix'!AQ$428)</f>
        <v>0.57362898100298876</v>
      </c>
      <c r="AR306" s="21">
        <f>('Ratios Calculated fix'!AR306-'Ratios Calculated fix'!AR$428)/('Ratios Calculated fix'!AR$429-'Ratios Calculated fix'!AR$428)</f>
        <v>0.44857664041319761</v>
      </c>
      <c r="AS306" s="21">
        <f>('Ratios Calculated fix'!AS306-'Ratios Calculated fix'!AS$428)/('Ratios Calculated fix'!AS$429-'Ratios Calculated fix'!AS$428)</f>
        <v>0.67738631655025239</v>
      </c>
      <c r="AT306" s="21">
        <f>('Ratios Calculated fix'!AT306-'Ratios Calculated fix'!AT$428)/('Ratios Calculated fix'!AT$429-'Ratios Calculated fix'!AT$428)</f>
        <v>0.35641880489354405</v>
      </c>
      <c r="AU306" s="21">
        <f>('Ratios Calculated fix'!AU306-'Ratios Calculated fix'!AU$428)/('Ratios Calculated fix'!AU$429-'Ratios Calculated fix'!AU$428)</f>
        <v>0.59892516390964301</v>
      </c>
      <c r="AV306" s="21" t="e">
        <f>('Ratios Calculated fix'!AV306-'Ratios Calculated fix'!AV$428)/('Ratios Calculated fix'!AV$429-'Ratios Calculated fix'!AV$428)</f>
        <v>#DIV/0!</v>
      </c>
      <c r="AW306" s="21" t="e">
        <f>('Ratios Calculated fix'!AW306-'Ratios Calculated fix'!AW$428)/('Ratios Calculated fix'!AW$429-'Ratios Calculated fix'!AW$428)</f>
        <v>#DIV/0!</v>
      </c>
      <c r="AX306" s="21" t="e">
        <f>('Ratios Calculated fix'!AX306-'Ratios Calculated fix'!AX$428)/('Ratios Calculated fix'!AX$429-'Ratios Calculated fix'!AX$428)</f>
        <v>#DIV/0!</v>
      </c>
      <c r="AY306" s="21">
        <f>('Ratios Calculated fix'!AY306-'Ratios Calculated fix'!AY$428)/('Ratios Calculated fix'!AY$429-'Ratios Calculated fix'!AY$428)</f>
        <v>0.20430616427822082</v>
      </c>
      <c r="AZ306" s="21">
        <f>('Ratios Calculated fix'!AZ306-'Ratios Calculated fix'!AZ$428)/('Ratios Calculated fix'!AZ$429-'Ratios Calculated fix'!AZ$428)</f>
        <v>0.73669975293104484</v>
      </c>
      <c r="BA306" s="21">
        <f>('Ratios Calculated fix'!BA306-'Ratios Calculated fix'!BA$428)/('Ratios Calculated fix'!BA$429-'Ratios Calculated fix'!BA$428)</f>
        <v>0.74171404237093708</v>
      </c>
      <c r="BB306" s="21" t="e">
        <f>('Ratios Calculated fix'!BB306-'Ratios Calculated fix'!BB$428)/('Ratios Calculated fix'!BB$429-'Ratios Calculated fix'!BB$428)</f>
        <v>#DIV/0!</v>
      </c>
      <c r="BC306" s="21">
        <f>('Ratios Calculated fix'!BC306-'Ratios Calculated fix'!BC$428)/('Ratios Calculated fix'!BC$429-'Ratios Calculated fix'!BC$428)</f>
        <v>0.37564819975486863</v>
      </c>
    </row>
    <row r="307" spans="1:55" x14ac:dyDescent="0.2">
      <c r="A307" s="3" t="s">
        <v>931</v>
      </c>
      <c r="B307" s="3" t="s">
        <v>932</v>
      </c>
      <c r="C307" s="3" t="s">
        <v>34</v>
      </c>
      <c r="D307" s="3">
        <v>106287</v>
      </c>
      <c r="E307" s="3" t="s">
        <v>16</v>
      </c>
      <c r="F307" s="3">
        <v>2020</v>
      </c>
      <c r="G307" s="3" t="s">
        <v>17</v>
      </c>
      <c r="H307" s="4">
        <v>43982</v>
      </c>
      <c r="I307" s="4">
        <v>44029</v>
      </c>
      <c r="J307" s="4">
        <v>44029</v>
      </c>
      <c r="K307" s="5">
        <v>358800000</v>
      </c>
      <c r="L307" s="5">
        <v>360900000</v>
      </c>
      <c r="M307" s="3" t="s">
        <v>933</v>
      </c>
      <c r="N307" s="20">
        <f>('Ratios Calculated fix'!N307-'Ratios Calculated fix'!N$428)/('Ratios Calculated fix'!N$429-'Ratios Calculated fix'!N$428)</f>
        <v>3.4649821310051787E-2</v>
      </c>
      <c r="O307" s="21">
        <f>('Ratios Calculated fix'!O307-'Ratios Calculated fix'!O$428)/('Ratios Calculated fix'!O$429-'Ratios Calculated fix'!O$428)</f>
        <v>3.4649821310051787E-2</v>
      </c>
      <c r="P307" s="21">
        <f>('Ratios Calculated fix'!P307-'Ratios Calculated fix'!P$428)/('Ratios Calculated fix'!P$429-'Ratios Calculated fix'!P$428)</f>
        <v>7.2194237118667426E-3</v>
      </c>
      <c r="Q307" s="21">
        <f>('Ratios Calculated fix'!Q307-'Ratios Calculated fix'!Q$428)/('Ratios Calculated fix'!Q$429-'Ratios Calculated fix'!Q$428)</f>
        <v>0.26538478511952918</v>
      </c>
      <c r="R307" s="21">
        <f>('Ratios Calculated fix'!R307-'Ratios Calculated fix'!R$428)/('Ratios Calculated fix'!R$429-'Ratios Calculated fix'!R$428)</f>
        <v>0</v>
      </c>
      <c r="S307" s="21">
        <f>('Ratios Calculated fix'!S307-'Ratios Calculated fix'!S$428)/('Ratios Calculated fix'!S$429-'Ratios Calculated fix'!S$428)</f>
        <v>0</v>
      </c>
      <c r="T307" s="21">
        <f>('Ratios Calculated fix'!T307-'Ratios Calculated fix'!T$428)/('Ratios Calculated fix'!T$429-'Ratios Calculated fix'!T$428)</f>
        <v>0</v>
      </c>
      <c r="U307" s="21">
        <f>('Ratios Calculated fix'!U307-'Ratios Calculated fix'!U$428)/('Ratios Calculated fix'!U$429-'Ratios Calculated fix'!U$428)</f>
        <v>0.64049317262840244</v>
      </c>
      <c r="V307" s="21">
        <f>('Ratios Calculated fix'!V307-'Ratios Calculated fix'!V$428)/('Ratios Calculated fix'!V$429-'Ratios Calculated fix'!V$428)</f>
        <v>0.48825282224192584</v>
      </c>
      <c r="W307" s="21">
        <f>('Ratios Calculated fix'!W307-'Ratios Calculated fix'!W$428)/('Ratios Calculated fix'!W$429-'Ratios Calculated fix'!W$428)</f>
        <v>0.62210889664239277</v>
      </c>
      <c r="X307" s="21">
        <f>('Ratios Calculated fix'!X307-'Ratios Calculated fix'!X$428)/('Ratios Calculated fix'!X$429-'Ratios Calculated fix'!X$428)</f>
        <v>0.60304723439788266</v>
      </c>
      <c r="Y307" s="21">
        <f>('Ratios Calculated fix'!Y307-'Ratios Calculated fix'!Y$428)/('Ratios Calculated fix'!Y$429-'Ratios Calculated fix'!Y$428)</f>
        <v>0.45255741104683062</v>
      </c>
      <c r="Z307" s="21">
        <f>('Ratios Calculated fix'!Z307-'Ratios Calculated fix'!Z$428)/('Ratios Calculated fix'!Z$429-'Ratios Calculated fix'!Z$428)</f>
        <v>0.39695276560211723</v>
      </c>
      <c r="AA307" s="21">
        <f>('Ratios Calculated fix'!AA307-'Ratios Calculated fix'!AA$428)/('Ratios Calculated fix'!AA$429-'Ratios Calculated fix'!AA$428)</f>
        <v>0.1669174571064673</v>
      </c>
      <c r="AB307" s="21">
        <f>('Ratios Calculated fix'!AB307-'Ratios Calculated fix'!AB$428)/('Ratios Calculated fix'!AB$429-'Ratios Calculated fix'!AB$428)</f>
        <v>0.85458083609045188</v>
      </c>
      <c r="AC307" s="21">
        <f>('Ratios Calculated fix'!AC307-'Ratios Calculated fix'!AC$428)/('Ratios Calculated fix'!AC$429-'Ratios Calculated fix'!AC$428)</f>
        <v>0.68974617171467112</v>
      </c>
      <c r="AD307" s="21">
        <f>('Ratios Calculated fix'!AD307-'Ratios Calculated fix'!AD$428)/('Ratios Calculated fix'!AD$429-'Ratios Calculated fix'!AD$428)</f>
        <v>0.60034011824476186</v>
      </c>
      <c r="AE307" s="21">
        <f>('Ratios Calculated fix'!AE307-'Ratios Calculated fix'!AE$428)/('Ratios Calculated fix'!AE$429-'Ratios Calculated fix'!AE$428)</f>
        <v>0.68257374905084844</v>
      </c>
      <c r="AF307" s="21">
        <f>('Ratios Calculated fix'!AF307-'Ratios Calculated fix'!AF$428)/('Ratios Calculated fix'!AF$429-'Ratios Calculated fix'!AF$428)</f>
        <v>0.4484617309482834</v>
      </c>
      <c r="AG307" s="21" t="e">
        <f>('Ratios Calculated fix'!AG307-'Ratios Calculated fix'!AG$428)/('Ratios Calculated fix'!AG$429-'Ratios Calculated fix'!AG$428)</f>
        <v>#DIV/0!</v>
      </c>
      <c r="AH307" s="21" t="e">
        <f>('Ratios Calculated fix'!AH307-'Ratios Calculated fix'!AH$428)/('Ratios Calculated fix'!AH$429-'Ratios Calculated fix'!AH$428)</f>
        <v>#DIV/0!</v>
      </c>
      <c r="AI307" s="21">
        <f>('Ratios Calculated fix'!AI307-'Ratios Calculated fix'!AI$428)/('Ratios Calculated fix'!AI$429-'Ratios Calculated fix'!AI$428)</f>
        <v>0.98605738390824638</v>
      </c>
      <c r="AJ307" s="21">
        <f>('Ratios Calculated fix'!AJ307-'Ratios Calculated fix'!AJ$428)/('Ratios Calculated fix'!AJ$429-'Ratios Calculated fix'!AJ$428)</f>
        <v>8.3890514221890852E-2</v>
      </c>
      <c r="AK307" s="21" t="e">
        <f>('Ratios Calculated fix'!AK307-'Ratios Calculated fix'!AK$428)/('Ratios Calculated fix'!AK$429-'Ratios Calculated fix'!AK$428)</f>
        <v>#DIV/0!</v>
      </c>
      <c r="AL307" s="21" t="e">
        <f>('Ratios Calculated fix'!AL307-'Ratios Calculated fix'!AL$428)/('Ratios Calculated fix'!AL$429-'Ratios Calculated fix'!AL$428)</f>
        <v>#DIV/0!</v>
      </c>
      <c r="AM307" s="21">
        <f>('Ratios Calculated fix'!AM307-'Ratios Calculated fix'!AM$428)/('Ratios Calculated fix'!AM$429-'Ratios Calculated fix'!AM$428)</f>
        <v>0.31829784657811011</v>
      </c>
      <c r="AN307" s="21">
        <f>('Ratios Calculated fix'!AN307-'Ratios Calculated fix'!AN$428)/('Ratios Calculated fix'!AN$429-'Ratios Calculated fix'!AN$428)</f>
        <v>0.27457831303228197</v>
      </c>
      <c r="AO307" s="21">
        <f>('Ratios Calculated fix'!AO307-'Ratios Calculated fix'!AO$428)/('Ratios Calculated fix'!AO$429-'Ratios Calculated fix'!AO$428)</f>
        <v>8.8390633990815565E-2</v>
      </c>
      <c r="AP307" s="21">
        <f>('Ratios Calculated fix'!AP307-'Ratios Calculated fix'!AP$428)/('Ratios Calculated fix'!AP$429-'Ratios Calculated fix'!AP$428)</f>
        <v>0.5760783886163835</v>
      </c>
      <c r="AQ307" s="21">
        <f>('Ratios Calculated fix'!AQ307-'Ratios Calculated fix'!AQ$428)/('Ratios Calculated fix'!AQ$429-'Ratios Calculated fix'!AQ$428)</f>
        <v>0.63830976137216699</v>
      </c>
      <c r="AR307" s="21">
        <f>('Ratios Calculated fix'!AR307-'Ratios Calculated fix'!AR$428)/('Ratios Calculated fix'!AR$429-'Ratios Calculated fix'!AR$428)</f>
        <v>0.52476749050957994</v>
      </c>
      <c r="AS307" s="21">
        <f>('Ratios Calculated fix'!AS307-'Ratios Calculated fix'!AS$428)/('Ratios Calculated fix'!AS$429-'Ratios Calculated fix'!AS$428)</f>
        <v>0.58098229808786117</v>
      </c>
      <c r="AT307" s="21">
        <f>('Ratios Calculated fix'!AT307-'Ratios Calculated fix'!AT$428)/('Ratios Calculated fix'!AT$429-'Ratios Calculated fix'!AT$428)</f>
        <v>0.51128429404294307</v>
      </c>
      <c r="AU307" s="21">
        <f>('Ratios Calculated fix'!AU307-'Ratios Calculated fix'!AU$428)/('Ratios Calculated fix'!AU$429-'Ratios Calculated fix'!AU$428)</f>
        <v>0.62259170841716827</v>
      </c>
      <c r="AV307" s="21" t="e">
        <f>('Ratios Calculated fix'!AV307-'Ratios Calculated fix'!AV$428)/('Ratios Calculated fix'!AV$429-'Ratios Calculated fix'!AV$428)</f>
        <v>#DIV/0!</v>
      </c>
      <c r="AW307" s="21" t="e">
        <f>('Ratios Calculated fix'!AW307-'Ratios Calculated fix'!AW$428)/('Ratios Calculated fix'!AW$429-'Ratios Calculated fix'!AW$428)</f>
        <v>#DIV/0!</v>
      </c>
      <c r="AX307" s="21" t="e">
        <f>('Ratios Calculated fix'!AX307-'Ratios Calculated fix'!AX$428)/('Ratios Calculated fix'!AX$429-'Ratios Calculated fix'!AX$428)</f>
        <v>#DIV/0!</v>
      </c>
      <c r="AY307" s="21">
        <f>('Ratios Calculated fix'!AY307-'Ratios Calculated fix'!AY$428)/('Ratios Calculated fix'!AY$429-'Ratios Calculated fix'!AY$428)</f>
        <v>0.19993393009915053</v>
      </c>
      <c r="AZ307" s="21">
        <f>('Ratios Calculated fix'!AZ307-'Ratios Calculated fix'!AZ$428)/('Ratios Calculated fix'!AZ$429-'Ratios Calculated fix'!AZ$428)</f>
        <v>0.73393767844253466</v>
      </c>
      <c r="BA307" s="21">
        <f>('Ratios Calculated fix'!BA307-'Ratios Calculated fix'!BA$428)/('Ratios Calculated fix'!BA$429-'Ratios Calculated fix'!BA$428)</f>
        <v>0.74359965784592597</v>
      </c>
      <c r="BB307" s="21" t="e">
        <f>('Ratios Calculated fix'!BB307-'Ratios Calculated fix'!BB$428)/('Ratios Calculated fix'!BB$429-'Ratios Calculated fix'!BB$428)</f>
        <v>#DIV/0!</v>
      </c>
      <c r="BC307" s="21">
        <f>('Ratios Calculated fix'!BC307-'Ratios Calculated fix'!BC$428)/('Ratios Calculated fix'!BC$429-'Ratios Calculated fix'!BC$428)</f>
        <v>0.50109354036299636</v>
      </c>
    </row>
    <row r="308" spans="1:55" x14ac:dyDescent="0.2">
      <c r="A308" s="3" t="s">
        <v>979</v>
      </c>
      <c r="B308" s="3" t="s">
        <v>980</v>
      </c>
      <c r="C308" s="3" t="s">
        <v>52</v>
      </c>
      <c r="D308" s="3">
        <v>117316</v>
      </c>
      <c r="E308" s="3" t="s">
        <v>16</v>
      </c>
      <c r="F308" s="3">
        <v>2019</v>
      </c>
      <c r="G308" s="3" t="s">
        <v>17</v>
      </c>
      <c r="H308" s="4">
        <v>43830</v>
      </c>
      <c r="I308" s="4">
        <v>43887</v>
      </c>
      <c r="J308" s="4">
        <v>43887</v>
      </c>
      <c r="K308" s="5">
        <v>504000000</v>
      </c>
      <c r="L308" s="5">
        <v>507000000</v>
      </c>
      <c r="M308" s="3" t="s">
        <v>981</v>
      </c>
      <c r="N308" s="20">
        <f>('Ratios Calculated fix'!N308-'Ratios Calculated fix'!N$428)/('Ratios Calculated fix'!N$429-'Ratios Calculated fix'!N$428)</f>
        <v>2.4555918328429367E-2</v>
      </c>
      <c r="O308" s="21">
        <f>('Ratios Calculated fix'!O308-'Ratios Calculated fix'!O$428)/('Ratios Calculated fix'!O$429-'Ratios Calculated fix'!O$428)</f>
        <v>2.0162642257733256E-2</v>
      </c>
      <c r="P308" s="21">
        <f>('Ratios Calculated fix'!P308-'Ratios Calculated fix'!P$428)/('Ratios Calculated fix'!P$429-'Ratios Calculated fix'!P$428)</f>
        <v>6.7694575658639325E-3</v>
      </c>
      <c r="Q308" s="21">
        <f>('Ratios Calculated fix'!Q308-'Ratios Calculated fix'!Q$428)/('Ratios Calculated fix'!Q$429-'Ratios Calculated fix'!Q$428)</f>
        <v>0.26447402790176799</v>
      </c>
      <c r="R308" s="21">
        <f>('Ratios Calculated fix'!R308-'Ratios Calculated fix'!R$428)/('Ratios Calculated fix'!R$429-'Ratios Calculated fix'!R$428)</f>
        <v>8.4533480148886744E-2</v>
      </c>
      <c r="S308" s="21">
        <f>('Ratios Calculated fix'!S308-'Ratios Calculated fix'!S$428)/('Ratios Calculated fix'!S$429-'Ratios Calculated fix'!S$428)</f>
        <v>5.2361868073096327E-2</v>
      </c>
      <c r="T308" s="21">
        <f>('Ratios Calculated fix'!T308-'Ratios Calculated fix'!T$428)/('Ratios Calculated fix'!T$429-'Ratios Calculated fix'!T$428)</f>
        <v>7.5732109437073633E-2</v>
      </c>
      <c r="U308" s="21">
        <f>('Ratios Calculated fix'!U308-'Ratios Calculated fix'!U$428)/('Ratios Calculated fix'!U$429-'Ratios Calculated fix'!U$428)</f>
        <v>0.65354850723439761</v>
      </c>
      <c r="V308" s="21">
        <f>('Ratios Calculated fix'!V308-'Ratios Calculated fix'!V$428)/('Ratios Calculated fix'!V$429-'Ratios Calculated fix'!V$428)</f>
        <v>0.50280176490743889</v>
      </c>
      <c r="W308" s="21">
        <f>('Ratios Calculated fix'!W308-'Ratios Calculated fix'!W$428)/('Ratios Calculated fix'!W$429-'Ratios Calculated fix'!W$428)</f>
        <v>0.63429743622366574</v>
      </c>
      <c r="X308" s="21">
        <f>('Ratios Calculated fix'!X308-'Ratios Calculated fix'!X$428)/('Ratios Calculated fix'!X$429-'Ratios Calculated fix'!X$428)</f>
        <v>5.8894720716156514E-2</v>
      </c>
      <c r="Y308" s="21">
        <f>('Ratios Calculated fix'!Y308-'Ratios Calculated fix'!Y$428)/('Ratios Calculated fix'!Y$429-'Ratios Calculated fix'!Y$428)</f>
        <v>0.45099389476412693</v>
      </c>
      <c r="Z308" s="21">
        <f>('Ratios Calculated fix'!Z308-'Ratios Calculated fix'!Z$428)/('Ratios Calculated fix'!Z$429-'Ratios Calculated fix'!Z$428)</f>
        <v>0.94110527928384358</v>
      </c>
      <c r="AA308" s="21">
        <f>('Ratios Calculated fix'!AA308-'Ratios Calculated fix'!AA$428)/('Ratios Calculated fix'!AA$429-'Ratios Calculated fix'!AA$428)</f>
        <v>6.0796646750990138E-4</v>
      </c>
      <c r="AB308" s="21">
        <f>('Ratios Calculated fix'!AB308-'Ratios Calculated fix'!AB$428)/('Ratios Calculated fix'!AB$429-'Ratios Calculated fix'!AB$428)</f>
        <v>0.86090983159673695</v>
      </c>
      <c r="AC308" s="21">
        <f>('Ratios Calculated fix'!AC308-'Ratios Calculated fix'!AC$428)/('Ratios Calculated fix'!AC$429-'Ratios Calculated fix'!AC$428)</f>
        <v>0.68233604861431818</v>
      </c>
      <c r="AD308" s="21">
        <f>('Ratios Calculated fix'!AD308-'Ratios Calculated fix'!AD$428)/('Ratios Calculated fix'!AD$429-'Ratios Calculated fix'!AD$428)</f>
        <v>0.59654536315086359</v>
      </c>
      <c r="AE308" s="21">
        <f>('Ratios Calculated fix'!AE308-'Ratios Calculated fix'!AE$428)/('Ratios Calculated fix'!AE$429-'Ratios Calculated fix'!AE$428)</f>
        <v>0.4849671431905449</v>
      </c>
      <c r="AF308" s="21">
        <f>('Ratios Calculated fix'!AF308-'Ratios Calculated fix'!AF$428)/('Ratios Calculated fix'!AF$429-'Ratios Calculated fix'!AF$428)</f>
        <v>0.41722360257276725</v>
      </c>
      <c r="AG308" s="21" t="e">
        <f>('Ratios Calculated fix'!AG308-'Ratios Calculated fix'!AG$428)/('Ratios Calculated fix'!AG$429-'Ratios Calculated fix'!AG$428)</f>
        <v>#DIV/0!</v>
      </c>
      <c r="AH308" s="21" t="e">
        <f>('Ratios Calculated fix'!AH308-'Ratios Calculated fix'!AH$428)/('Ratios Calculated fix'!AH$429-'Ratios Calculated fix'!AH$428)</f>
        <v>#DIV/0!</v>
      </c>
      <c r="AI308" s="21">
        <f>('Ratios Calculated fix'!AI308-'Ratios Calculated fix'!AI$428)/('Ratios Calculated fix'!AI$429-'Ratios Calculated fix'!AI$428)</f>
        <v>0.98687332509975978</v>
      </c>
      <c r="AJ308" s="21">
        <f>('Ratios Calculated fix'!AJ308-'Ratios Calculated fix'!AJ$428)/('Ratios Calculated fix'!AJ$429-'Ratios Calculated fix'!AJ$428)</f>
        <v>0.16389610589301881</v>
      </c>
      <c r="AK308" s="21" t="e">
        <f>('Ratios Calculated fix'!AK308-'Ratios Calculated fix'!AK$428)/('Ratios Calculated fix'!AK$429-'Ratios Calculated fix'!AK$428)</f>
        <v>#DIV/0!</v>
      </c>
      <c r="AL308" s="21" t="e">
        <f>('Ratios Calculated fix'!AL308-'Ratios Calculated fix'!AL$428)/('Ratios Calculated fix'!AL$429-'Ratios Calculated fix'!AL$428)</f>
        <v>#DIV/0!</v>
      </c>
      <c r="AM308" s="21">
        <f>('Ratios Calculated fix'!AM308-'Ratios Calculated fix'!AM$428)/('Ratios Calculated fix'!AM$429-'Ratios Calculated fix'!AM$428)</f>
        <v>0.3084215627521128</v>
      </c>
      <c r="AN308" s="21">
        <f>('Ratios Calculated fix'!AN308-'Ratios Calculated fix'!AN$428)/('Ratios Calculated fix'!AN$429-'Ratios Calculated fix'!AN$428)</f>
        <v>0.27207107438802769</v>
      </c>
      <c r="AO308" s="21">
        <f>('Ratios Calculated fix'!AO308-'Ratios Calculated fix'!AO$428)/('Ratios Calculated fix'!AO$429-'Ratios Calculated fix'!AO$428)</f>
        <v>3.8377393069697521E-2</v>
      </c>
      <c r="AP308" s="21">
        <f>('Ratios Calculated fix'!AP308-'Ratios Calculated fix'!AP$428)/('Ratios Calculated fix'!AP$429-'Ratios Calculated fix'!AP$428)</f>
        <v>0.56324321979050218</v>
      </c>
      <c r="AQ308" s="21">
        <f>('Ratios Calculated fix'!AQ308-'Ratios Calculated fix'!AQ$428)/('Ratios Calculated fix'!AQ$429-'Ratios Calculated fix'!AQ$428)</f>
        <v>0.50132362862338031</v>
      </c>
      <c r="AR308" s="21">
        <f>('Ratios Calculated fix'!AR308-'Ratios Calculated fix'!AR$428)/('Ratios Calculated fix'!AR$429-'Ratios Calculated fix'!AR$428)</f>
        <v>0.50641029458781361</v>
      </c>
      <c r="AS308" s="21">
        <f>('Ratios Calculated fix'!AS308-'Ratios Calculated fix'!AS$428)/('Ratios Calculated fix'!AS$429-'Ratios Calculated fix'!AS$428)</f>
        <v>0.62749591957460427</v>
      </c>
      <c r="AT308" s="21">
        <f>('Ratios Calculated fix'!AT308-'Ratios Calculated fix'!AT$428)/('Ratios Calculated fix'!AT$429-'Ratios Calculated fix'!AT$428)</f>
        <v>0.34115537372625659</v>
      </c>
      <c r="AU308" s="21">
        <f>('Ratios Calculated fix'!AU308-'Ratios Calculated fix'!AU$428)/('Ratios Calculated fix'!AU$429-'Ratios Calculated fix'!AU$428)</f>
        <v>0.58969665766711288</v>
      </c>
      <c r="AV308" s="21" t="e">
        <f>('Ratios Calculated fix'!AV308-'Ratios Calculated fix'!AV$428)/('Ratios Calculated fix'!AV$429-'Ratios Calculated fix'!AV$428)</f>
        <v>#DIV/0!</v>
      </c>
      <c r="AW308" s="21" t="e">
        <f>('Ratios Calculated fix'!AW308-'Ratios Calculated fix'!AW$428)/('Ratios Calculated fix'!AW$429-'Ratios Calculated fix'!AW$428)</f>
        <v>#DIV/0!</v>
      </c>
      <c r="AX308" s="21" t="e">
        <f>('Ratios Calculated fix'!AX308-'Ratios Calculated fix'!AX$428)/('Ratios Calculated fix'!AX$429-'Ratios Calculated fix'!AX$428)</f>
        <v>#DIV/0!</v>
      </c>
      <c r="AY308" s="21">
        <f>('Ratios Calculated fix'!AY308-'Ratios Calculated fix'!AY$428)/('Ratios Calculated fix'!AY$429-'Ratios Calculated fix'!AY$428)</f>
        <v>0.26879795858126854</v>
      </c>
      <c r="AZ308" s="21">
        <f>('Ratios Calculated fix'!AZ308-'Ratios Calculated fix'!AZ$428)/('Ratios Calculated fix'!AZ$429-'Ratios Calculated fix'!AZ$428)</f>
        <v>0.78018156446884956</v>
      </c>
      <c r="BA308" s="21">
        <f>('Ratios Calculated fix'!BA308-'Ratios Calculated fix'!BA$428)/('Ratios Calculated fix'!BA$429-'Ratios Calculated fix'!BA$428)</f>
        <v>0.74235916372678556</v>
      </c>
      <c r="BB308" s="21" t="e">
        <f>('Ratios Calculated fix'!BB308-'Ratios Calculated fix'!BB$428)/('Ratios Calculated fix'!BB$429-'Ratios Calculated fix'!BB$428)</f>
        <v>#DIV/0!</v>
      </c>
      <c r="BC308" s="21">
        <f>('Ratios Calculated fix'!BC308-'Ratios Calculated fix'!BC$428)/('Ratios Calculated fix'!BC$429-'Ratios Calculated fix'!BC$428)</f>
        <v>0.1757524130162664</v>
      </c>
    </row>
    <row r="309" spans="1:55" x14ac:dyDescent="0.2">
      <c r="A309" s="3" t="s">
        <v>943</v>
      </c>
      <c r="B309" s="3" t="s">
        <v>944</v>
      </c>
      <c r="C309" s="3" t="s">
        <v>91</v>
      </c>
      <c r="D309" s="3">
        <v>218222</v>
      </c>
      <c r="E309" s="3" t="s">
        <v>16</v>
      </c>
      <c r="F309" s="3">
        <v>2019</v>
      </c>
      <c r="G309" s="3" t="s">
        <v>17</v>
      </c>
      <c r="H309" s="4">
        <v>43830</v>
      </c>
      <c r="I309" s="4">
        <v>43874</v>
      </c>
      <c r="J309" s="4">
        <v>44025</v>
      </c>
      <c r="K309" s="5">
        <v>1392000000</v>
      </c>
      <c r="L309" s="5">
        <v>1401000000</v>
      </c>
      <c r="M309" s="3" t="s">
        <v>945</v>
      </c>
      <c r="N309" s="20">
        <f>('Ratios Calculated fix'!N309-'Ratios Calculated fix'!N$428)/('Ratios Calculated fix'!N$429-'Ratios Calculated fix'!N$428)</f>
        <v>4.7365194331068124E-2</v>
      </c>
      <c r="O309" s="21">
        <f>('Ratios Calculated fix'!O309-'Ratios Calculated fix'!O$428)/('Ratios Calculated fix'!O$429-'Ratios Calculated fix'!O$428)</f>
        <v>4.2803519768915832E-2</v>
      </c>
      <c r="P309" s="21">
        <f>('Ratios Calculated fix'!P309-'Ratios Calculated fix'!P$428)/('Ratios Calculated fix'!P$429-'Ratios Calculated fix'!P$428)</f>
        <v>8.5782417879047751E-2</v>
      </c>
      <c r="Q309" s="21">
        <f>('Ratios Calculated fix'!Q309-'Ratios Calculated fix'!Q$428)/('Ratios Calculated fix'!Q$429-'Ratios Calculated fix'!Q$428)</f>
        <v>0.27839292481133487</v>
      </c>
      <c r="R309" s="21">
        <f>('Ratios Calculated fix'!R309-'Ratios Calculated fix'!R$428)/('Ratios Calculated fix'!R$429-'Ratios Calculated fix'!R$428)</f>
        <v>0.13059275286386179</v>
      </c>
      <c r="S309" s="21">
        <f>('Ratios Calculated fix'!S309-'Ratios Calculated fix'!S$428)/('Ratios Calculated fix'!S$429-'Ratios Calculated fix'!S$428)</f>
        <v>9.969498405015724E-2</v>
      </c>
      <c r="T309" s="21">
        <f>('Ratios Calculated fix'!T309-'Ratios Calculated fix'!T$428)/('Ratios Calculated fix'!T$429-'Ratios Calculated fix'!T$428)</f>
        <v>0.11352093817683495</v>
      </c>
      <c r="U309" s="21">
        <f>('Ratios Calculated fix'!U309-'Ratios Calculated fix'!U$428)/('Ratios Calculated fix'!U$429-'Ratios Calculated fix'!U$428)</f>
        <v>0.68800767859136835</v>
      </c>
      <c r="V309" s="21">
        <f>('Ratios Calculated fix'!V309-'Ratios Calculated fix'!V$428)/('Ratios Calculated fix'!V$429-'Ratios Calculated fix'!V$428)</f>
        <v>0.55351138297577318</v>
      </c>
      <c r="W309" s="21">
        <f>('Ratios Calculated fix'!W309-'Ratios Calculated fix'!W$428)/('Ratios Calculated fix'!W$429-'Ratios Calculated fix'!W$428)</f>
        <v>0.66515119688453994</v>
      </c>
      <c r="X309" s="21">
        <f>('Ratios Calculated fix'!X309-'Ratios Calculated fix'!X$428)/('Ratios Calculated fix'!X$429-'Ratios Calculated fix'!X$428)</f>
        <v>0.3128081228529237</v>
      </c>
      <c r="Y309" s="21">
        <f>('Ratios Calculated fix'!Y309-'Ratios Calculated fix'!Y$428)/('Ratios Calculated fix'!Y$429-'Ratios Calculated fix'!Y$428)</f>
        <v>0.43813302686694611</v>
      </c>
      <c r="Z309" s="21">
        <f>('Ratios Calculated fix'!Z309-'Ratios Calculated fix'!Z$428)/('Ratios Calculated fix'!Z$429-'Ratios Calculated fix'!Z$428)</f>
        <v>0.6871918771470763</v>
      </c>
      <c r="AA309" s="21">
        <f>('Ratios Calculated fix'!AA309-'Ratios Calculated fix'!AA$428)/('Ratios Calculated fix'!AA$429-'Ratios Calculated fix'!AA$428)</f>
        <v>0.29987543004736533</v>
      </c>
      <c r="AB309" s="21">
        <f>('Ratios Calculated fix'!AB309-'Ratios Calculated fix'!AB$428)/('Ratios Calculated fix'!AB$429-'Ratios Calculated fix'!AB$428)</f>
        <v>0.81621015793432961</v>
      </c>
      <c r="AC309" s="21">
        <f>('Ratios Calculated fix'!AC309-'Ratios Calculated fix'!AC$428)/('Ratios Calculated fix'!AC$429-'Ratios Calculated fix'!AC$428)</f>
        <v>0.53283045936344853</v>
      </c>
      <c r="AD309" s="21">
        <f>('Ratios Calculated fix'!AD309-'Ratios Calculated fix'!AD$428)/('Ratios Calculated fix'!AD$429-'Ratios Calculated fix'!AD$428)</f>
        <v>0.43000342209890213</v>
      </c>
      <c r="AE309" s="21">
        <f>('Ratios Calculated fix'!AE309-'Ratios Calculated fix'!AE$428)/('Ratios Calculated fix'!AE$429-'Ratios Calculated fix'!AE$428)</f>
        <v>0.48890460425148008</v>
      </c>
      <c r="AF309" s="21">
        <f>('Ratios Calculated fix'!AF309-'Ratios Calculated fix'!AF$428)/('Ratios Calculated fix'!AF$429-'Ratios Calculated fix'!AF$428)</f>
        <v>0.38783242069418905</v>
      </c>
      <c r="AG309" s="21" t="e">
        <f>('Ratios Calculated fix'!AG309-'Ratios Calculated fix'!AG$428)/('Ratios Calculated fix'!AG$429-'Ratios Calculated fix'!AG$428)</f>
        <v>#DIV/0!</v>
      </c>
      <c r="AH309" s="21" t="e">
        <f>('Ratios Calculated fix'!AH309-'Ratios Calculated fix'!AH$428)/('Ratios Calculated fix'!AH$429-'Ratios Calculated fix'!AH$428)</f>
        <v>#DIV/0!</v>
      </c>
      <c r="AI309" s="21">
        <f>('Ratios Calculated fix'!AI309-'Ratios Calculated fix'!AI$428)/('Ratios Calculated fix'!AI$429-'Ratios Calculated fix'!AI$428)</f>
        <v>0.98594201353680511</v>
      </c>
      <c r="AJ309" s="21">
        <f>('Ratios Calculated fix'!AJ309-'Ratios Calculated fix'!AJ$428)/('Ratios Calculated fix'!AJ$429-'Ratios Calculated fix'!AJ$428)</f>
        <v>0.12057368681212217</v>
      </c>
      <c r="AK309" s="21" t="e">
        <f>('Ratios Calculated fix'!AK309-'Ratios Calculated fix'!AK$428)/('Ratios Calculated fix'!AK$429-'Ratios Calculated fix'!AK$428)</f>
        <v>#DIV/0!</v>
      </c>
      <c r="AL309" s="21" t="e">
        <f>('Ratios Calculated fix'!AL309-'Ratios Calculated fix'!AL$428)/('Ratios Calculated fix'!AL$429-'Ratios Calculated fix'!AL$428)</f>
        <v>#DIV/0!</v>
      </c>
      <c r="AM309" s="21">
        <f>('Ratios Calculated fix'!AM309-'Ratios Calculated fix'!AM$428)/('Ratios Calculated fix'!AM$429-'Ratios Calculated fix'!AM$428)</f>
        <v>0.31991078703694337</v>
      </c>
      <c r="AN309" s="21">
        <f>('Ratios Calculated fix'!AN309-'Ratios Calculated fix'!AN$428)/('Ratios Calculated fix'!AN$429-'Ratios Calculated fix'!AN$428)</f>
        <v>0.28858936153070391</v>
      </c>
      <c r="AO309" s="21">
        <f>('Ratios Calculated fix'!AO309-'Ratios Calculated fix'!AO$428)/('Ratios Calculated fix'!AO$429-'Ratios Calculated fix'!AO$428)</f>
        <v>0.17441261621604373</v>
      </c>
      <c r="AP309" s="21">
        <f>('Ratios Calculated fix'!AP309-'Ratios Calculated fix'!AP$428)/('Ratios Calculated fix'!AP$429-'Ratios Calculated fix'!AP$428)</f>
        <v>0.57637137205979438</v>
      </c>
      <c r="AQ309" s="21">
        <f>('Ratios Calculated fix'!AQ309-'Ratios Calculated fix'!AQ$428)/('Ratios Calculated fix'!AQ$429-'Ratios Calculated fix'!AQ$428)</f>
        <v>0.54187906815022513</v>
      </c>
      <c r="AR309" s="21">
        <f>('Ratios Calculated fix'!AR309-'Ratios Calculated fix'!AR$428)/('Ratios Calculated fix'!AR$429-'Ratios Calculated fix'!AR$428)</f>
        <v>0.30740583338775895</v>
      </c>
      <c r="AS309" s="21">
        <f>('Ratios Calculated fix'!AS309-'Ratios Calculated fix'!AS$428)/('Ratios Calculated fix'!AS$429-'Ratios Calculated fix'!AS$428)</f>
        <v>0.59339619878936445</v>
      </c>
      <c r="AT309" s="21">
        <f>('Ratios Calculated fix'!AT309-'Ratios Calculated fix'!AT$428)/('Ratios Calculated fix'!AT$429-'Ratios Calculated fix'!AT$428)</f>
        <v>0.44001340894010366</v>
      </c>
      <c r="AU309" s="21">
        <f>('Ratios Calculated fix'!AU309-'Ratios Calculated fix'!AU$428)/('Ratios Calculated fix'!AU$429-'Ratios Calculated fix'!AU$428)</f>
        <v>0.63772145212120646</v>
      </c>
      <c r="AV309" s="21" t="e">
        <f>('Ratios Calculated fix'!AV309-'Ratios Calculated fix'!AV$428)/('Ratios Calculated fix'!AV$429-'Ratios Calculated fix'!AV$428)</f>
        <v>#DIV/0!</v>
      </c>
      <c r="AW309" s="21" t="e">
        <f>('Ratios Calculated fix'!AW309-'Ratios Calculated fix'!AW$428)/('Ratios Calculated fix'!AW$429-'Ratios Calculated fix'!AW$428)</f>
        <v>#DIV/0!</v>
      </c>
      <c r="AX309" s="21" t="e">
        <f>('Ratios Calculated fix'!AX309-'Ratios Calculated fix'!AX$428)/('Ratios Calculated fix'!AX$429-'Ratios Calculated fix'!AX$428)</f>
        <v>#DIV/0!</v>
      </c>
      <c r="AY309" s="21">
        <f>('Ratios Calculated fix'!AY309-'Ratios Calculated fix'!AY$428)/('Ratios Calculated fix'!AY$429-'Ratios Calculated fix'!AY$428)</f>
        <v>0.2659855461149167</v>
      </c>
      <c r="AZ309" s="21">
        <f>('Ratios Calculated fix'!AZ309-'Ratios Calculated fix'!AZ$428)/('Ratios Calculated fix'!AZ$429-'Ratios Calculated fix'!AZ$428)</f>
        <v>0.75861324694064747</v>
      </c>
      <c r="BA309" s="21">
        <f>('Ratios Calculated fix'!BA309-'Ratios Calculated fix'!BA$428)/('Ratios Calculated fix'!BA$429-'Ratios Calculated fix'!BA$428)</f>
        <v>0.74410553687865089</v>
      </c>
      <c r="BB309" s="21" t="e">
        <f>('Ratios Calculated fix'!BB309-'Ratios Calculated fix'!BB$428)/('Ratios Calculated fix'!BB$429-'Ratios Calculated fix'!BB$428)</f>
        <v>#DIV/0!</v>
      </c>
      <c r="BC309" s="21">
        <f>('Ratios Calculated fix'!BC309-'Ratios Calculated fix'!BC$428)/('Ratios Calculated fix'!BC$429-'Ratios Calculated fix'!BC$428)</f>
        <v>0.27323752505438059</v>
      </c>
    </row>
    <row r="310" spans="1:55" x14ac:dyDescent="0.2">
      <c r="A310" s="3" t="s">
        <v>952</v>
      </c>
      <c r="B310" s="3" t="s">
        <v>953</v>
      </c>
      <c r="C310" s="3" t="s">
        <v>24</v>
      </c>
      <c r="D310" s="3">
        <v>262090</v>
      </c>
      <c r="E310" s="3" t="s">
        <v>16</v>
      </c>
      <c r="F310" s="3">
        <v>2019</v>
      </c>
      <c r="G310" s="3" t="s">
        <v>17</v>
      </c>
      <c r="H310" s="4">
        <v>43830</v>
      </c>
      <c r="I310" s="4">
        <v>43888</v>
      </c>
      <c r="J310" s="4">
        <v>43888</v>
      </c>
      <c r="K310" s="5">
        <v>5534000000</v>
      </c>
      <c r="L310" s="5">
        <v>5629000000</v>
      </c>
      <c r="M310" s="3" t="s">
        <v>954</v>
      </c>
      <c r="N310" s="20">
        <f>('Ratios Calculated fix'!N310-'Ratios Calculated fix'!N$428)/('Ratios Calculated fix'!N$429-'Ratios Calculated fix'!N$428)</f>
        <v>4.2250576291613932E-2</v>
      </c>
      <c r="O310" s="21">
        <f>('Ratios Calculated fix'!O310-'Ratios Calculated fix'!O$428)/('Ratios Calculated fix'!O$429-'Ratios Calculated fix'!O$428)</f>
        <v>3.4346518043882036E-2</v>
      </c>
      <c r="P310" s="21">
        <f>('Ratios Calculated fix'!P310-'Ratios Calculated fix'!P$428)/('Ratios Calculated fix'!P$429-'Ratios Calculated fix'!P$428)</f>
        <v>5.9230940023061361E-2</v>
      </c>
      <c r="Q310" s="21">
        <f>('Ratios Calculated fix'!Q310-'Ratios Calculated fix'!Q$428)/('Ratios Calculated fix'!Q$429-'Ratios Calculated fix'!Q$428)</f>
        <v>0.26218667585367028</v>
      </c>
      <c r="R310" s="21">
        <f>('Ratios Calculated fix'!R310-'Ratios Calculated fix'!R$428)/('Ratios Calculated fix'!R$429-'Ratios Calculated fix'!R$428)</f>
        <v>6.7165309342951882E-2</v>
      </c>
      <c r="S310" s="21">
        <f>('Ratios Calculated fix'!S310-'Ratios Calculated fix'!S$428)/('Ratios Calculated fix'!S$429-'Ratios Calculated fix'!S$428)</f>
        <v>8.4034914902933161E-2</v>
      </c>
      <c r="T310" s="21">
        <f>('Ratios Calculated fix'!T310-'Ratios Calculated fix'!T$428)/('Ratios Calculated fix'!T$429-'Ratios Calculated fix'!T$428)</f>
        <v>5.2330744669947228E-2</v>
      </c>
      <c r="U310" s="21">
        <f>('Ratios Calculated fix'!U310-'Ratios Calculated fix'!U$428)/('Ratios Calculated fix'!U$429-'Ratios Calculated fix'!U$428)</f>
        <v>0.64855497980852372</v>
      </c>
      <c r="V310" s="21">
        <f>('Ratios Calculated fix'!V310-'Ratios Calculated fix'!V$428)/('Ratios Calculated fix'!V$429-'Ratios Calculated fix'!V$428)</f>
        <v>0.50639979527132395</v>
      </c>
      <c r="W310" s="21">
        <f>('Ratios Calculated fix'!W310-'Ratios Calculated fix'!W$428)/('Ratios Calculated fix'!W$429-'Ratios Calculated fix'!W$428)</f>
        <v>0.62865460515623106</v>
      </c>
      <c r="X310" s="21">
        <f>('Ratios Calculated fix'!X310-'Ratios Calculated fix'!X$428)/('Ratios Calculated fix'!X$429-'Ratios Calculated fix'!X$428)</f>
        <v>0.19100517377972173</v>
      </c>
      <c r="Y310" s="21">
        <f>('Ratios Calculated fix'!Y310-'Ratios Calculated fix'!Y$428)/('Ratios Calculated fix'!Y$429-'Ratios Calculated fix'!Y$428)</f>
        <v>0.53721979589272362</v>
      </c>
      <c r="Z310" s="21">
        <f>('Ratios Calculated fix'!Z310-'Ratios Calculated fix'!Z$428)/('Ratios Calculated fix'!Z$429-'Ratios Calculated fix'!Z$428)</f>
        <v>0.80899482622027818</v>
      </c>
      <c r="AA310" s="21">
        <f>('Ratios Calculated fix'!AA310-'Ratios Calculated fix'!AA$428)/('Ratios Calculated fix'!AA$429-'Ratios Calculated fix'!AA$428)</f>
        <v>0.52862811926085351</v>
      </c>
      <c r="AB310" s="21">
        <f>('Ratios Calculated fix'!AB310-'Ratios Calculated fix'!AB$428)/('Ratios Calculated fix'!AB$429-'Ratios Calculated fix'!AB$428)</f>
        <v>0.88317647881712935</v>
      </c>
      <c r="AC310" s="21">
        <f>('Ratios Calculated fix'!AC310-'Ratios Calculated fix'!AC$428)/('Ratios Calculated fix'!AC$429-'Ratios Calculated fix'!AC$428)</f>
        <v>0.77954818554548211</v>
      </c>
      <c r="AD310" s="21">
        <f>('Ratios Calculated fix'!AD310-'Ratios Calculated fix'!AD$428)/('Ratios Calculated fix'!AD$429-'Ratios Calculated fix'!AD$428)</f>
        <v>0.58339064219350445</v>
      </c>
      <c r="AE310" s="21">
        <f>('Ratios Calculated fix'!AE310-'Ratios Calculated fix'!AE$428)/('Ratios Calculated fix'!AE$429-'Ratios Calculated fix'!AE$428)</f>
        <v>0.58324605100039373</v>
      </c>
      <c r="AF310" s="21">
        <f>('Ratios Calculated fix'!AF310-'Ratios Calculated fix'!AF$428)/('Ratios Calculated fix'!AF$429-'Ratios Calculated fix'!AF$428)</f>
        <v>0.48773392272914884</v>
      </c>
      <c r="AG310" s="21" t="e">
        <f>('Ratios Calculated fix'!AG310-'Ratios Calculated fix'!AG$428)/('Ratios Calculated fix'!AG$429-'Ratios Calculated fix'!AG$428)</f>
        <v>#DIV/0!</v>
      </c>
      <c r="AH310" s="21" t="e">
        <f>('Ratios Calculated fix'!AH310-'Ratios Calculated fix'!AH$428)/('Ratios Calculated fix'!AH$429-'Ratios Calculated fix'!AH$428)</f>
        <v>#DIV/0!</v>
      </c>
      <c r="AI310" s="21">
        <f>('Ratios Calculated fix'!AI310-'Ratios Calculated fix'!AI$428)/('Ratios Calculated fix'!AI$429-'Ratios Calculated fix'!AI$428)</f>
        <v>0.98543603700092275</v>
      </c>
      <c r="AJ310" s="21">
        <f>('Ratios Calculated fix'!AJ310-'Ratios Calculated fix'!AJ$428)/('Ratios Calculated fix'!AJ$429-'Ratios Calculated fix'!AJ$428)</f>
        <v>0.12826187095879224</v>
      </c>
      <c r="AK310" s="21" t="e">
        <f>('Ratios Calculated fix'!AK310-'Ratios Calculated fix'!AK$428)/('Ratios Calculated fix'!AK$429-'Ratios Calculated fix'!AK$428)</f>
        <v>#DIV/0!</v>
      </c>
      <c r="AL310" s="21" t="e">
        <f>('Ratios Calculated fix'!AL310-'Ratios Calculated fix'!AL$428)/('Ratios Calculated fix'!AL$429-'Ratios Calculated fix'!AL$428)</f>
        <v>#DIV/0!</v>
      </c>
      <c r="AM310" s="21">
        <f>('Ratios Calculated fix'!AM310-'Ratios Calculated fix'!AM$428)/('Ratios Calculated fix'!AM$429-'Ratios Calculated fix'!AM$428)</f>
        <v>0.31484401567851128</v>
      </c>
      <c r="AN310" s="21">
        <f>('Ratios Calculated fix'!AN310-'Ratios Calculated fix'!AN$428)/('Ratios Calculated fix'!AN$429-'Ratios Calculated fix'!AN$428)</f>
        <v>0.27231996972492006</v>
      </c>
      <c r="AO310" s="21">
        <f>('Ratios Calculated fix'!AO310-'Ratios Calculated fix'!AO$428)/('Ratios Calculated fix'!AO$429-'Ratios Calculated fix'!AO$428)</f>
        <v>6.0111371645701211E-2</v>
      </c>
      <c r="AP310" s="21">
        <f>('Ratios Calculated fix'!AP310-'Ratios Calculated fix'!AP$428)/('Ratios Calculated fix'!AP$429-'Ratios Calculated fix'!AP$428)</f>
        <v>0.57547860115567551</v>
      </c>
      <c r="AQ310" s="21">
        <f>('Ratios Calculated fix'!AQ310-'Ratios Calculated fix'!AQ$428)/('Ratios Calculated fix'!AQ$429-'Ratios Calculated fix'!AQ$428)</f>
        <v>0.64857123545940965</v>
      </c>
      <c r="AR310" s="21">
        <f>('Ratios Calculated fix'!AR310-'Ratios Calculated fix'!AR$428)/('Ratios Calculated fix'!AR$429-'Ratios Calculated fix'!AR$428)</f>
        <v>0.46130229025653846</v>
      </c>
      <c r="AS310" s="21">
        <f>('Ratios Calculated fix'!AS310-'Ratios Calculated fix'!AS$428)/('Ratios Calculated fix'!AS$429-'Ratios Calculated fix'!AS$428)</f>
        <v>0.55535998609679049</v>
      </c>
      <c r="AT310" s="21">
        <f>('Ratios Calculated fix'!AT310-'Ratios Calculated fix'!AT$428)/('Ratios Calculated fix'!AT$429-'Ratios Calculated fix'!AT$428)</f>
        <v>0.3802564050849066</v>
      </c>
      <c r="AU310" s="21">
        <f>('Ratios Calculated fix'!AU310-'Ratios Calculated fix'!AU$428)/('Ratios Calculated fix'!AU$429-'Ratios Calculated fix'!AU$428)</f>
        <v>0.64810585298759693</v>
      </c>
      <c r="AV310" s="21" t="e">
        <f>('Ratios Calculated fix'!AV310-'Ratios Calculated fix'!AV$428)/('Ratios Calculated fix'!AV$429-'Ratios Calculated fix'!AV$428)</f>
        <v>#DIV/0!</v>
      </c>
      <c r="AW310" s="21" t="e">
        <f>('Ratios Calculated fix'!AW310-'Ratios Calculated fix'!AW$428)/('Ratios Calculated fix'!AW$429-'Ratios Calculated fix'!AW$428)</f>
        <v>#DIV/0!</v>
      </c>
      <c r="AX310" s="21" t="e">
        <f>('Ratios Calculated fix'!AX310-'Ratios Calculated fix'!AX$428)/('Ratios Calculated fix'!AX$429-'Ratios Calculated fix'!AX$428)</f>
        <v>#DIV/0!</v>
      </c>
      <c r="AY310" s="21">
        <f>('Ratios Calculated fix'!AY310-'Ratios Calculated fix'!AY$428)/('Ratios Calculated fix'!AY$429-'Ratios Calculated fix'!AY$428)</f>
        <v>0.23976918420528903</v>
      </c>
      <c r="AZ310" s="21">
        <f>('Ratios Calculated fix'!AZ310-'Ratios Calculated fix'!AZ$428)/('Ratios Calculated fix'!AZ$429-'Ratios Calculated fix'!AZ$428)</f>
        <v>0.75118522083691797</v>
      </c>
      <c r="BA310" s="21">
        <f>('Ratios Calculated fix'!BA310-'Ratios Calculated fix'!BA$428)/('Ratios Calculated fix'!BA$429-'Ratios Calculated fix'!BA$428)</f>
        <v>0.74351238292751876</v>
      </c>
      <c r="BB310" s="21" t="e">
        <f>('Ratios Calculated fix'!BB310-'Ratios Calculated fix'!BB$428)/('Ratios Calculated fix'!BB$429-'Ratios Calculated fix'!BB$428)</f>
        <v>#DIV/0!</v>
      </c>
      <c r="BC310" s="21">
        <f>('Ratios Calculated fix'!BC310-'Ratios Calculated fix'!BC$428)/('Ratios Calculated fix'!BC$429-'Ratios Calculated fix'!BC$428)</f>
        <v>0.2206377662622126</v>
      </c>
    </row>
    <row r="311" spans="1:55" x14ac:dyDescent="0.2">
      <c r="A311" s="3" t="s">
        <v>973</v>
      </c>
      <c r="B311" s="3" t="s">
        <v>974</v>
      </c>
      <c r="C311" s="3" t="s">
        <v>91</v>
      </c>
      <c r="D311" s="3">
        <v>133209</v>
      </c>
      <c r="E311" s="3" t="s">
        <v>16</v>
      </c>
      <c r="F311" s="3">
        <v>2020</v>
      </c>
      <c r="G311" s="3" t="s">
        <v>17</v>
      </c>
      <c r="H311" s="4">
        <v>44012</v>
      </c>
      <c r="I311" s="4">
        <v>44049</v>
      </c>
      <c r="J311" s="4">
        <v>44049</v>
      </c>
      <c r="K311" s="5">
        <v>2481200000</v>
      </c>
      <c r="L311" s="5">
        <v>2612300000</v>
      </c>
      <c r="M311" s="3" t="s">
        <v>975</v>
      </c>
      <c r="N311" s="20">
        <f>('Ratios Calculated fix'!N311-'Ratios Calculated fix'!N$428)/('Ratios Calculated fix'!N$429-'Ratios Calculated fix'!N$428)</f>
        <v>2.5547357388170152E-2</v>
      </c>
      <c r="O311" s="21">
        <f>('Ratios Calculated fix'!O311-'Ratios Calculated fix'!O$428)/('Ratios Calculated fix'!O$429-'Ratios Calculated fix'!O$428)</f>
        <v>2.0222390708103475E-2</v>
      </c>
      <c r="P311" s="21">
        <f>('Ratios Calculated fix'!P311-'Ratios Calculated fix'!P$428)/('Ratios Calculated fix'!P$429-'Ratios Calculated fix'!P$428)</f>
        <v>3.7830060817273636E-2</v>
      </c>
      <c r="Q311" s="21">
        <f>('Ratios Calculated fix'!Q311-'Ratios Calculated fix'!Q$428)/('Ratios Calculated fix'!Q$429-'Ratios Calculated fix'!Q$428)</f>
        <v>0.26165320395223285</v>
      </c>
      <c r="R311" s="21">
        <f>('Ratios Calculated fix'!R311-'Ratios Calculated fix'!R$428)/('Ratios Calculated fix'!R$429-'Ratios Calculated fix'!R$428)</f>
        <v>7.016003354536382E-2</v>
      </c>
      <c r="S311" s="21">
        <f>('Ratios Calculated fix'!S311-'Ratios Calculated fix'!S$428)/('Ratios Calculated fix'!S$429-'Ratios Calculated fix'!S$428)</f>
        <v>0.12778874931632828</v>
      </c>
      <c r="T311" s="21">
        <f>('Ratios Calculated fix'!T311-'Ratios Calculated fix'!T$428)/('Ratios Calculated fix'!T$429-'Ratios Calculated fix'!T$428)</f>
        <v>4.7270547651449044E-2</v>
      </c>
      <c r="U311" s="21">
        <f>('Ratios Calculated fix'!U311-'Ratios Calculated fix'!U$428)/('Ratios Calculated fix'!U$429-'Ratios Calculated fix'!U$428)</f>
        <v>0.64835130844852951</v>
      </c>
      <c r="V311" s="21">
        <f>('Ratios Calculated fix'!V311-'Ratios Calculated fix'!V$428)/('Ratios Calculated fix'!V$429-'Ratios Calculated fix'!V$428)</f>
        <v>0.51400295096548898</v>
      </c>
      <c r="W311" s="21">
        <f>('Ratios Calculated fix'!W311-'Ratios Calculated fix'!W$428)/('Ratios Calculated fix'!W$429-'Ratios Calculated fix'!W$428)</f>
        <v>0.62762627461252762</v>
      </c>
      <c r="X311" s="21">
        <f>('Ratios Calculated fix'!X311-'Ratios Calculated fix'!X$428)/('Ratios Calculated fix'!X$429-'Ratios Calculated fix'!X$428)</f>
        <v>0.15644000161504684</v>
      </c>
      <c r="Y311" s="21">
        <f>('Ratios Calculated fix'!Y311-'Ratios Calculated fix'!Y$428)/('Ratios Calculated fix'!Y$429-'Ratios Calculated fix'!Y$428)</f>
        <v>0.53795149387110663</v>
      </c>
      <c r="Z311" s="21">
        <f>('Ratios Calculated fix'!Z311-'Ratios Calculated fix'!Z$428)/('Ratios Calculated fix'!Z$429-'Ratios Calculated fix'!Z$428)</f>
        <v>0.84355999838495321</v>
      </c>
      <c r="AA311" s="21">
        <f>('Ratios Calculated fix'!AA311-'Ratios Calculated fix'!AA$428)/('Ratios Calculated fix'!AA$429-'Ratios Calculated fix'!AA$428)</f>
        <v>0.61976483122277248</v>
      </c>
      <c r="AB311" s="21">
        <f>('Ratios Calculated fix'!AB311-'Ratios Calculated fix'!AB$428)/('Ratios Calculated fix'!AB$429-'Ratios Calculated fix'!AB$428)</f>
        <v>0.89033730086434437</v>
      </c>
      <c r="AC311" s="21">
        <f>('Ratios Calculated fix'!AC311-'Ratios Calculated fix'!AC$428)/('Ratios Calculated fix'!AC$429-'Ratios Calculated fix'!AC$428)</f>
        <v>0.47156529982006062</v>
      </c>
      <c r="AD311" s="21">
        <f>('Ratios Calculated fix'!AD311-'Ratios Calculated fix'!AD$428)/('Ratios Calculated fix'!AD$429-'Ratios Calculated fix'!AD$428)</f>
        <v>0.46374618266919598</v>
      </c>
      <c r="AE311" s="21">
        <f>('Ratios Calculated fix'!AE311-'Ratios Calculated fix'!AE$428)/('Ratios Calculated fix'!AE$429-'Ratios Calculated fix'!AE$428)</f>
        <v>0.52726939428605246</v>
      </c>
      <c r="AF311" s="21">
        <f>('Ratios Calculated fix'!AF311-'Ratios Calculated fix'!AF$428)/('Ratios Calculated fix'!AF$429-'Ratios Calculated fix'!AF$428)</f>
        <v>0.40891037881876674</v>
      </c>
      <c r="AG311" s="21" t="e">
        <f>('Ratios Calculated fix'!AG311-'Ratios Calculated fix'!AG$428)/('Ratios Calculated fix'!AG$429-'Ratios Calculated fix'!AG$428)</f>
        <v>#DIV/0!</v>
      </c>
      <c r="AH311" s="21" t="e">
        <f>('Ratios Calculated fix'!AH311-'Ratios Calculated fix'!AH$428)/('Ratios Calculated fix'!AH$429-'Ratios Calculated fix'!AH$428)</f>
        <v>#DIV/0!</v>
      </c>
      <c r="AI311" s="21">
        <f>('Ratios Calculated fix'!AI311-'Ratios Calculated fix'!AI$428)/('Ratios Calculated fix'!AI$429-'Ratios Calculated fix'!AI$428)</f>
        <v>0.98519889937511995</v>
      </c>
      <c r="AJ311" s="21">
        <f>('Ratios Calculated fix'!AJ311-'Ratios Calculated fix'!AJ$428)/('Ratios Calculated fix'!AJ$429-'Ratios Calculated fix'!AJ$428)</f>
        <v>0.12608372275943405</v>
      </c>
      <c r="AK311" s="21" t="e">
        <f>('Ratios Calculated fix'!AK311-'Ratios Calculated fix'!AK$428)/('Ratios Calculated fix'!AK$429-'Ratios Calculated fix'!AK$428)</f>
        <v>#DIV/0!</v>
      </c>
      <c r="AL311" s="21" t="e">
        <f>('Ratios Calculated fix'!AL311-'Ratios Calculated fix'!AL$428)/('Ratios Calculated fix'!AL$429-'Ratios Calculated fix'!AL$428)</f>
        <v>#DIV/0!</v>
      </c>
      <c r="AM311" s="21">
        <f>('Ratios Calculated fix'!AM311-'Ratios Calculated fix'!AM$428)/('Ratios Calculated fix'!AM$429-'Ratios Calculated fix'!AM$428)</f>
        <v>0.31089318405955108</v>
      </c>
      <c r="AN311" s="21">
        <f>('Ratios Calculated fix'!AN311-'Ratios Calculated fix'!AN$428)/('Ratios Calculated fix'!AN$429-'Ratios Calculated fix'!AN$428)</f>
        <v>0.27402836889192284</v>
      </c>
      <c r="AO311" s="21">
        <f>('Ratios Calculated fix'!AO311-'Ratios Calculated fix'!AO$428)/('Ratios Calculated fix'!AO$429-'Ratios Calculated fix'!AO$428)</f>
        <v>0.12051553753151724</v>
      </c>
      <c r="AP311" s="21">
        <f>('Ratios Calculated fix'!AP311-'Ratios Calculated fix'!AP$428)/('Ratios Calculated fix'!AP$429-'Ratios Calculated fix'!AP$428)</f>
        <v>0.56089333913556894</v>
      </c>
      <c r="AQ311" s="21">
        <f>('Ratios Calculated fix'!AQ311-'Ratios Calculated fix'!AQ$428)/('Ratios Calculated fix'!AQ$429-'Ratios Calculated fix'!AQ$428)</f>
        <v>0.57827218242578082</v>
      </c>
      <c r="AR311" s="21">
        <f>('Ratios Calculated fix'!AR311-'Ratios Calculated fix'!AR$428)/('Ratios Calculated fix'!AR$429-'Ratios Calculated fix'!AR$428)</f>
        <v>0.37129825448269899</v>
      </c>
      <c r="AS311" s="21">
        <f>('Ratios Calculated fix'!AS311-'Ratios Calculated fix'!AS$428)/('Ratios Calculated fix'!AS$429-'Ratios Calculated fix'!AS$428)</f>
        <v>0.56224526418000331</v>
      </c>
      <c r="AT311" s="21">
        <f>('Ratios Calculated fix'!AT311-'Ratios Calculated fix'!AT$428)/('Ratios Calculated fix'!AT$429-'Ratios Calculated fix'!AT$428)</f>
        <v>0.43997028230685048</v>
      </c>
      <c r="AU311" s="21">
        <f>('Ratios Calculated fix'!AU311-'Ratios Calculated fix'!AU$428)/('Ratios Calculated fix'!AU$429-'Ratios Calculated fix'!AU$428)</f>
        <v>0.64967245441656951</v>
      </c>
      <c r="AV311" s="21" t="e">
        <f>('Ratios Calculated fix'!AV311-'Ratios Calculated fix'!AV$428)/('Ratios Calculated fix'!AV$429-'Ratios Calculated fix'!AV$428)</f>
        <v>#DIV/0!</v>
      </c>
      <c r="AW311" s="21" t="e">
        <f>('Ratios Calculated fix'!AW311-'Ratios Calculated fix'!AW$428)/('Ratios Calculated fix'!AW$429-'Ratios Calculated fix'!AW$428)</f>
        <v>#DIV/0!</v>
      </c>
      <c r="AX311" s="21" t="e">
        <f>('Ratios Calculated fix'!AX311-'Ratios Calculated fix'!AX$428)/('Ratios Calculated fix'!AX$429-'Ratios Calculated fix'!AX$428)</f>
        <v>#DIV/0!</v>
      </c>
      <c r="AY311" s="21">
        <f>('Ratios Calculated fix'!AY311-'Ratios Calculated fix'!AY$428)/('Ratios Calculated fix'!AY$429-'Ratios Calculated fix'!AY$428)</f>
        <v>0.2393620363191124</v>
      </c>
      <c r="AZ311" s="21">
        <f>('Ratios Calculated fix'!AZ311-'Ratios Calculated fix'!AZ$428)/('Ratios Calculated fix'!AZ$429-'Ratios Calculated fix'!AZ$428)</f>
        <v>0.75306761478124207</v>
      </c>
      <c r="BA311" s="21">
        <f>('Ratios Calculated fix'!BA311-'Ratios Calculated fix'!BA$428)/('Ratios Calculated fix'!BA$429-'Ratios Calculated fix'!BA$428)</f>
        <v>0.74411156774010556</v>
      </c>
      <c r="BB311" s="21" t="e">
        <f>('Ratios Calculated fix'!BB311-'Ratios Calculated fix'!BB$428)/('Ratios Calculated fix'!BB$429-'Ratios Calculated fix'!BB$428)</f>
        <v>#DIV/0!</v>
      </c>
      <c r="BC311" s="21">
        <f>('Ratios Calculated fix'!BC311-'Ratios Calculated fix'!BC$428)/('Ratios Calculated fix'!BC$429-'Ratios Calculated fix'!BC$428)</f>
        <v>0.25816404304244889</v>
      </c>
    </row>
    <row r="312" spans="1:55" x14ac:dyDescent="0.2">
      <c r="A312" s="3" t="s">
        <v>928</v>
      </c>
      <c r="B312" s="3" t="s">
        <v>929</v>
      </c>
      <c r="C312" s="3" t="s">
        <v>15</v>
      </c>
      <c r="D312" s="3">
        <v>354246</v>
      </c>
      <c r="E312" s="3" t="s">
        <v>16</v>
      </c>
      <c r="F312" s="3">
        <v>2020</v>
      </c>
      <c r="G312" s="3" t="s">
        <v>17</v>
      </c>
      <c r="H312" s="4">
        <v>44012</v>
      </c>
      <c r="I312" s="4">
        <v>44069</v>
      </c>
      <c r="J312" s="4">
        <v>44069</v>
      </c>
      <c r="K312" s="5">
        <v>128523335</v>
      </c>
      <c r="L312" s="5">
        <v>128848132</v>
      </c>
      <c r="M312" s="3" t="s">
        <v>930</v>
      </c>
      <c r="N312" s="20">
        <f>('Ratios Calculated fix'!N312-'Ratios Calculated fix'!N$428)/('Ratios Calculated fix'!N$429-'Ratios Calculated fix'!N$428)</f>
        <v>4.9809538267737714E-2</v>
      </c>
      <c r="O312" s="21">
        <f>('Ratios Calculated fix'!O312-'Ratios Calculated fix'!O$428)/('Ratios Calculated fix'!O$429-'Ratios Calculated fix'!O$428)</f>
        <v>3.3718035581729269E-2</v>
      </c>
      <c r="P312" s="21">
        <f>('Ratios Calculated fix'!P312-'Ratios Calculated fix'!P$428)/('Ratios Calculated fix'!P$429-'Ratios Calculated fix'!P$428)</f>
        <v>2.4108054097831979E-2</v>
      </c>
      <c r="Q312" s="21">
        <f>('Ratios Calculated fix'!Q312-'Ratios Calculated fix'!Q$428)/('Ratios Calculated fix'!Q$429-'Ratios Calculated fix'!Q$428)</f>
        <v>0.26290012616648184</v>
      </c>
      <c r="R312" s="21">
        <f>('Ratios Calculated fix'!R312-'Ratios Calculated fix'!R$428)/('Ratios Calculated fix'!R$429-'Ratios Calculated fix'!R$428)</f>
        <v>8.584620063986978E-2</v>
      </c>
      <c r="S312" s="21">
        <f>('Ratios Calculated fix'!S312-'Ratios Calculated fix'!S$428)/('Ratios Calculated fix'!S$429-'Ratios Calculated fix'!S$428)</f>
        <v>6.0450219138792081E-2</v>
      </c>
      <c r="T312" s="21">
        <f>('Ratios Calculated fix'!T312-'Ratios Calculated fix'!T$428)/('Ratios Calculated fix'!T$429-'Ratios Calculated fix'!T$428)</f>
        <v>7.5563654885850845E-2</v>
      </c>
      <c r="U312" s="21">
        <f>('Ratios Calculated fix'!U312-'Ratios Calculated fix'!U$428)/('Ratios Calculated fix'!U$429-'Ratios Calculated fix'!U$428)</f>
        <v>0.65171858134420513</v>
      </c>
      <c r="V312" s="21">
        <f>('Ratios Calculated fix'!V312-'Ratios Calculated fix'!V$428)/('Ratios Calculated fix'!V$429-'Ratios Calculated fix'!V$428)</f>
        <v>0.50247401440883244</v>
      </c>
      <c r="W312" s="21">
        <f>('Ratios Calculated fix'!W312-'Ratios Calculated fix'!W$428)/('Ratios Calculated fix'!W$429-'Ratios Calculated fix'!W$428)</f>
        <v>0.63240579436914179</v>
      </c>
      <c r="X312" s="21">
        <f>('Ratios Calculated fix'!X312-'Ratios Calculated fix'!X$428)/('Ratios Calculated fix'!X$429-'Ratios Calculated fix'!X$428)</f>
        <v>0.26642540941567233</v>
      </c>
      <c r="Y312" s="21">
        <f>('Ratios Calculated fix'!Y312-'Ratios Calculated fix'!Y$428)/('Ratios Calculated fix'!Y$429-'Ratios Calculated fix'!Y$428)</f>
        <v>0.50054785286584391</v>
      </c>
      <c r="Z312" s="21">
        <f>('Ratios Calculated fix'!Z312-'Ratios Calculated fix'!Z$428)/('Ratios Calculated fix'!Z$429-'Ratios Calculated fix'!Z$428)</f>
        <v>0.73357459058432761</v>
      </c>
      <c r="AA312" s="21">
        <f>('Ratios Calculated fix'!AA312-'Ratios Calculated fix'!AA$428)/('Ratios Calculated fix'!AA$429-'Ratios Calculated fix'!AA$428)</f>
        <v>0.58317722380798487</v>
      </c>
      <c r="AB312" s="21">
        <f>('Ratios Calculated fix'!AB312-'Ratios Calculated fix'!AB$428)/('Ratios Calculated fix'!AB$429-'Ratios Calculated fix'!AB$428)</f>
        <v>0.87497364857854321</v>
      </c>
      <c r="AC312" s="21">
        <f>('Ratios Calculated fix'!AC312-'Ratios Calculated fix'!AC$428)/('Ratios Calculated fix'!AC$429-'Ratios Calculated fix'!AC$428)</f>
        <v>0.22445808375023532</v>
      </c>
      <c r="AD312" s="21">
        <f>('Ratios Calculated fix'!AD312-'Ratios Calculated fix'!AD$428)/('Ratios Calculated fix'!AD$429-'Ratios Calculated fix'!AD$428)</f>
        <v>0.40655952561808817</v>
      </c>
      <c r="AE312" s="21">
        <f>('Ratios Calculated fix'!AE312-'Ratios Calculated fix'!AE$428)/('Ratios Calculated fix'!AE$429-'Ratios Calculated fix'!AE$428)</f>
        <v>0.46224940026468775</v>
      </c>
      <c r="AF312" s="21">
        <f>('Ratios Calculated fix'!AF312-'Ratios Calculated fix'!AF$428)/('Ratios Calculated fix'!AF$429-'Ratios Calculated fix'!AF$428)</f>
        <v>0.38713763370618248</v>
      </c>
      <c r="AG312" s="21" t="e">
        <f>('Ratios Calculated fix'!AG312-'Ratios Calculated fix'!AG$428)/('Ratios Calculated fix'!AG$429-'Ratios Calculated fix'!AG$428)</f>
        <v>#DIV/0!</v>
      </c>
      <c r="AH312" s="21" t="e">
        <f>('Ratios Calculated fix'!AH312-'Ratios Calculated fix'!AH$428)/('Ratios Calculated fix'!AH$429-'Ratios Calculated fix'!AH$428)</f>
        <v>#DIV/0!</v>
      </c>
      <c r="AI312" s="21">
        <f>('Ratios Calculated fix'!AI312-'Ratios Calculated fix'!AI$428)/('Ratios Calculated fix'!AI$429-'Ratios Calculated fix'!AI$428)</f>
        <v>0.98508512863299114</v>
      </c>
      <c r="AJ312" s="21">
        <f>('Ratios Calculated fix'!AJ312-'Ratios Calculated fix'!AJ$428)/('Ratios Calculated fix'!AJ$429-'Ratios Calculated fix'!AJ$428)</f>
        <v>0.1222380202736959</v>
      </c>
      <c r="AK312" s="21" t="e">
        <f>('Ratios Calculated fix'!AK312-'Ratios Calculated fix'!AK$428)/('Ratios Calculated fix'!AK$429-'Ratios Calculated fix'!AK$428)</f>
        <v>#DIV/0!</v>
      </c>
      <c r="AL312" s="21" t="e">
        <f>('Ratios Calculated fix'!AL312-'Ratios Calculated fix'!AL$428)/('Ratios Calculated fix'!AL$429-'Ratios Calculated fix'!AL$428)</f>
        <v>#DIV/0!</v>
      </c>
      <c r="AM312" s="21">
        <f>('Ratios Calculated fix'!AM312-'Ratios Calculated fix'!AM$428)/('Ratios Calculated fix'!AM$429-'Ratios Calculated fix'!AM$428)</f>
        <v>0.3107703087428802</v>
      </c>
      <c r="AN312" s="21">
        <f>('Ratios Calculated fix'!AN312-'Ratios Calculated fix'!AN$428)/('Ratios Calculated fix'!AN$429-'Ratios Calculated fix'!AN$428)</f>
        <v>0.27781135112975153</v>
      </c>
      <c r="AO312" s="21">
        <f>('Ratios Calculated fix'!AO312-'Ratios Calculated fix'!AO$428)/('Ratios Calculated fix'!AO$429-'Ratios Calculated fix'!AO$428)</f>
        <v>0.20649064988698315</v>
      </c>
      <c r="AP312" s="21">
        <f>('Ratios Calculated fix'!AP312-'Ratios Calculated fix'!AP$428)/('Ratios Calculated fix'!AP$429-'Ratios Calculated fix'!AP$428)</f>
        <v>0.57758639931704503</v>
      </c>
      <c r="AQ312" s="21">
        <f>('Ratios Calculated fix'!AQ312-'Ratios Calculated fix'!AQ$428)/('Ratios Calculated fix'!AQ$429-'Ratios Calculated fix'!AQ$428)</f>
        <v>0.5560331488132384</v>
      </c>
      <c r="AR312" s="21">
        <f>('Ratios Calculated fix'!AR312-'Ratios Calculated fix'!AR$428)/('Ratios Calculated fix'!AR$429-'Ratios Calculated fix'!AR$428)</f>
        <v>0.26188229591681339</v>
      </c>
      <c r="AS312" s="21">
        <f>('Ratios Calculated fix'!AS312-'Ratios Calculated fix'!AS$428)/('Ratios Calculated fix'!AS$429-'Ratios Calculated fix'!AS$428)</f>
        <v>0.58260053572134751</v>
      </c>
      <c r="AT312" s="21">
        <f>('Ratios Calculated fix'!AT312-'Ratios Calculated fix'!AT$428)/('Ratios Calculated fix'!AT$429-'Ratios Calculated fix'!AT$428)</f>
        <v>0.39748583474587851</v>
      </c>
      <c r="AU312" s="21">
        <f>('Ratios Calculated fix'!AU312-'Ratios Calculated fix'!AU$428)/('Ratios Calculated fix'!AU$429-'Ratios Calculated fix'!AU$428)</f>
        <v>0.65946103218963759</v>
      </c>
      <c r="AV312" s="21" t="e">
        <f>('Ratios Calculated fix'!AV312-'Ratios Calculated fix'!AV$428)/('Ratios Calculated fix'!AV$429-'Ratios Calculated fix'!AV$428)</f>
        <v>#DIV/0!</v>
      </c>
      <c r="AW312" s="21" t="e">
        <f>('Ratios Calculated fix'!AW312-'Ratios Calculated fix'!AW$428)/('Ratios Calculated fix'!AW$429-'Ratios Calculated fix'!AW$428)</f>
        <v>#DIV/0!</v>
      </c>
      <c r="AX312" s="21" t="e">
        <f>('Ratios Calculated fix'!AX312-'Ratios Calculated fix'!AX$428)/('Ratios Calculated fix'!AX$429-'Ratios Calculated fix'!AX$428)</f>
        <v>#DIV/0!</v>
      </c>
      <c r="AY312" s="21">
        <f>('Ratios Calculated fix'!AY312-'Ratios Calculated fix'!AY$428)/('Ratios Calculated fix'!AY$429-'Ratios Calculated fix'!AY$428)</f>
        <v>0.24543634367907513</v>
      </c>
      <c r="AZ312" s="21">
        <f>('Ratios Calculated fix'!AZ312-'Ratios Calculated fix'!AZ$428)/('Ratios Calculated fix'!AZ$429-'Ratios Calculated fix'!AZ$428)</f>
        <v>0.76140637329911243</v>
      </c>
      <c r="BA312" s="21">
        <f>('Ratios Calculated fix'!BA312-'Ratios Calculated fix'!BA$428)/('Ratios Calculated fix'!BA$429-'Ratios Calculated fix'!BA$428)</f>
        <v>0.74446537636646193</v>
      </c>
      <c r="BB312" s="21" t="e">
        <f>('Ratios Calculated fix'!BB312-'Ratios Calculated fix'!BB$428)/('Ratios Calculated fix'!BB$429-'Ratios Calculated fix'!BB$428)</f>
        <v>#DIV/0!</v>
      </c>
      <c r="BC312" s="21">
        <f>('Ratios Calculated fix'!BC312-'Ratios Calculated fix'!BC$428)/('Ratios Calculated fix'!BC$429-'Ratios Calculated fix'!BC$428)</f>
        <v>0.2603534098736946</v>
      </c>
    </row>
    <row r="313" spans="1:55" x14ac:dyDescent="0.2">
      <c r="A313" s="3" t="s">
        <v>985</v>
      </c>
      <c r="B313" s="3" t="s">
        <v>986</v>
      </c>
      <c r="C313" s="3" t="s">
        <v>45</v>
      </c>
      <c r="D313" s="3">
        <v>404717</v>
      </c>
      <c r="E313" s="3" t="s">
        <v>16</v>
      </c>
      <c r="F313" s="3">
        <v>2019</v>
      </c>
      <c r="G313" s="3" t="s">
        <v>17</v>
      </c>
      <c r="H313" s="4">
        <v>43830</v>
      </c>
      <c r="I313" s="4">
        <v>43860</v>
      </c>
      <c r="J313" s="4">
        <v>43860</v>
      </c>
      <c r="K313" s="5">
        <v>270699000</v>
      </c>
      <c r="L313" s="5">
        <v>271332000</v>
      </c>
      <c r="M313" s="6" t="s">
        <v>987</v>
      </c>
      <c r="N313" s="20">
        <f>('Ratios Calculated fix'!N313-'Ratios Calculated fix'!N$428)/('Ratios Calculated fix'!N$429-'Ratios Calculated fix'!N$428)</f>
        <v>4.6496629547405424E-2</v>
      </c>
      <c r="O313" s="21">
        <f>('Ratios Calculated fix'!O313-'Ratios Calculated fix'!O$428)/('Ratios Calculated fix'!O$429-'Ratios Calculated fix'!O$428)</f>
        <v>4.4477805312846319E-3</v>
      </c>
      <c r="P313" s="21">
        <f>('Ratios Calculated fix'!P313-'Ratios Calculated fix'!P$428)/('Ratios Calculated fix'!P$429-'Ratios Calculated fix'!P$428)</f>
        <v>4.513794189719882E-3</v>
      </c>
      <c r="Q313" s="21">
        <f>('Ratios Calculated fix'!Q313-'Ratios Calculated fix'!Q$428)/('Ratios Calculated fix'!Q$429-'Ratios Calculated fix'!Q$428)</f>
        <v>0.26196823796518376</v>
      </c>
      <c r="R313" s="21">
        <f>('Ratios Calculated fix'!R313-'Ratios Calculated fix'!R$428)/('Ratios Calculated fix'!R$429-'Ratios Calculated fix'!R$428)</f>
        <v>0</v>
      </c>
      <c r="S313" s="21">
        <f>('Ratios Calculated fix'!S313-'Ratios Calculated fix'!S$428)/('Ratios Calculated fix'!S$429-'Ratios Calculated fix'!S$428)</f>
        <v>0</v>
      </c>
      <c r="T313" s="21">
        <f>('Ratios Calculated fix'!T313-'Ratios Calculated fix'!T$428)/('Ratios Calculated fix'!T$429-'Ratios Calculated fix'!T$428)</f>
        <v>0</v>
      </c>
      <c r="U313" s="21">
        <f>('Ratios Calculated fix'!U313-'Ratios Calculated fix'!U$428)/('Ratios Calculated fix'!U$429-'Ratios Calculated fix'!U$428)</f>
        <v>0.64049317262840244</v>
      </c>
      <c r="V313" s="21">
        <f>('Ratios Calculated fix'!V313-'Ratios Calculated fix'!V$428)/('Ratios Calculated fix'!V$429-'Ratios Calculated fix'!V$428)</f>
        <v>0.48825282224192584</v>
      </c>
      <c r="W313" s="21">
        <f>('Ratios Calculated fix'!W313-'Ratios Calculated fix'!W$428)/('Ratios Calculated fix'!W$429-'Ratios Calculated fix'!W$428)</f>
        <v>0.62210889664239277</v>
      </c>
      <c r="X313" s="21">
        <f>('Ratios Calculated fix'!X313-'Ratios Calculated fix'!X$428)/('Ratios Calculated fix'!X$429-'Ratios Calculated fix'!X$428)</f>
        <v>0.67714547584181961</v>
      </c>
      <c r="Y313" s="21">
        <f>('Ratios Calculated fix'!Y313-'Ratios Calculated fix'!Y$428)/('Ratios Calculated fix'!Y$429-'Ratios Calculated fix'!Y$428)</f>
        <v>0.46376738205909041</v>
      </c>
      <c r="Z313" s="21">
        <f>('Ratios Calculated fix'!Z313-'Ratios Calculated fix'!Z$428)/('Ratios Calculated fix'!Z$429-'Ratios Calculated fix'!Z$428)</f>
        <v>0.32285452415818033</v>
      </c>
      <c r="AA313" s="21">
        <f>('Ratios Calculated fix'!AA313-'Ratios Calculated fix'!AA$428)/('Ratios Calculated fix'!AA$429-'Ratios Calculated fix'!AA$428)</f>
        <v>0</v>
      </c>
      <c r="AB313" s="21">
        <f>('Ratios Calculated fix'!AB313-'Ratios Calculated fix'!AB$428)/('Ratios Calculated fix'!AB$429-'Ratios Calculated fix'!AB$428)</f>
        <v>0.88598954738974756</v>
      </c>
      <c r="AC313" s="21">
        <f>('Ratios Calculated fix'!AC313-'Ratios Calculated fix'!AC$428)/('Ratios Calculated fix'!AC$429-'Ratios Calculated fix'!AC$428)</f>
        <v>0.20714108287215016</v>
      </c>
      <c r="AD313" s="21">
        <f>('Ratios Calculated fix'!AD313-'Ratios Calculated fix'!AD$428)/('Ratios Calculated fix'!AD$429-'Ratios Calculated fix'!AD$428)</f>
        <v>0.39190370510154776</v>
      </c>
      <c r="AE313" s="21">
        <f>('Ratios Calculated fix'!AE313-'Ratios Calculated fix'!AE$428)/('Ratios Calculated fix'!AE$429-'Ratios Calculated fix'!AE$428)</f>
        <v>0.44558604885542413</v>
      </c>
      <c r="AF313" s="21">
        <f>('Ratios Calculated fix'!AF313-'Ratios Calculated fix'!AF$428)/('Ratios Calculated fix'!AF$429-'Ratios Calculated fix'!AF$428)</f>
        <v>0.38045730581338749</v>
      </c>
      <c r="AG313" s="21" t="e">
        <f>('Ratios Calculated fix'!AG313-'Ratios Calculated fix'!AG$428)/('Ratios Calculated fix'!AG$429-'Ratios Calculated fix'!AG$428)</f>
        <v>#DIV/0!</v>
      </c>
      <c r="AH313" s="21" t="e">
        <f>('Ratios Calculated fix'!AH313-'Ratios Calculated fix'!AH$428)/('Ratios Calculated fix'!AH$429-'Ratios Calculated fix'!AH$428)</f>
        <v>#DIV/0!</v>
      </c>
      <c r="AI313" s="21">
        <f>('Ratios Calculated fix'!AI313-'Ratios Calculated fix'!AI$428)/('Ratios Calculated fix'!AI$429-'Ratios Calculated fix'!AI$428)</f>
        <v>0.98440606379014206</v>
      </c>
      <c r="AJ313" s="21">
        <f>('Ratios Calculated fix'!AJ313-'Ratios Calculated fix'!AJ$428)/('Ratios Calculated fix'!AJ$429-'Ratios Calculated fix'!AJ$428)</f>
        <v>6.6273243848555832E-2</v>
      </c>
      <c r="AK313" s="21" t="e">
        <f>('Ratios Calculated fix'!AK313-'Ratios Calculated fix'!AK$428)/('Ratios Calculated fix'!AK$429-'Ratios Calculated fix'!AK$428)</f>
        <v>#DIV/0!</v>
      </c>
      <c r="AL313" s="21" t="e">
        <f>('Ratios Calculated fix'!AL313-'Ratios Calculated fix'!AL$428)/('Ratios Calculated fix'!AL$429-'Ratios Calculated fix'!AL$428)</f>
        <v>#DIV/0!</v>
      </c>
      <c r="AM313" s="21">
        <f>('Ratios Calculated fix'!AM313-'Ratios Calculated fix'!AM$428)/('Ratios Calculated fix'!AM$429-'Ratios Calculated fix'!AM$428)</f>
        <v>0.30821141164404608</v>
      </c>
      <c r="AN313" s="21">
        <f>('Ratios Calculated fix'!AN313-'Ratios Calculated fix'!AN$428)/('Ratios Calculated fix'!AN$429-'Ratios Calculated fix'!AN$428)</f>
        <v>0.2766050657652625</v>
      </c>
      <c r="AO313" s="21">
        <f>('Ratios Calculated fix'!AO313-'Ratios Calculated fix'!AO$428)/('Ratios Calculated fix'!AO$429-'Ratios Calculated fix'!AO$428)</f>
        <v>0.1951776754460918</v>
      </c>
      <c r="AP313" s="21">
        <f>('Ratios Calculated fix'!AP313-'Ratios Calculated fix'!AP$428)/('Ratios Calculated fix'!AP$429-'Ratios Calculated fix'!AP$428)</f>
        <v>0.57416628551963567</v>
      </c>
      <c r="AQ313" s="21">
        <f>('Ratios Calculated fix'!AQ313-'Ratios Calculated fix'!AQ$428)/('Ratios Calculated fix'!AQ$429-'Ratios Calculated fix'!AQ$428)</f>
        <v>0.51706506893670279</v>
      </c>
      <c r="AR313" s="21">
        <f>('Ratios Calculated fix'!AR313-'Ratios Calculated fix'!AR$428)/('Ratios Calculated fix'!AR$429-'Ratios Calculated fix'!AR$428)</f>
        <v>0.22769404978257654</v>
      </c>
      <c r="AS313" s="21">
        <f>('Ratios Calculated fix'!AS313-'Ratios Calculated fix'!AS$428)/('Ratios Calculated fix'!AS$429-'Ratios Calculated fix'!AS$428)</f>
        <v>0.58207219385759468</v>
      </c>
      <c r="AT313" s="21">
        <f>('Ratios Calculated fix'!AT313-'Ratios Calculated fix'!AT$428)/('Ratios Calculated fix'!AT$429-'Ratios Calculated fix'!AT$428)</f>
        <v>0.3253498978665636</v>
      </c>
      <c r="AU313" s="21">
        <f>('Ratios Calculated fix'!AU313-'Ratios Calculated fix'!AU$428)/('Ratios Calculated fix'!AU$429-'Ratios Calculated fix'!AU$428)</f>
        <v>0.62256816440197371</v>
      </c>
      <c r="AV313" s="21" t="e">
        <f>('Ratios Calculated fix'!AV313-'Ratios Calculated fix'!AV$428)/('Ratios Calculated fix'!AV$429-'Ratios Calculated fix'!AV$428)</f>
        <v>#DIV/0!</v>
      </c>
      <c r="AW313" s="21" t="e">
        <f>('Ratios Calculated fix'!AW313-'Ratios Calculated fix'!AW$428)/('Ratios Calculated fix'!AW$429-'Ratios Calculated fix'!AW$428)</f>
        <v>#DIV/0!</v>
      </c>
      <c r="AX313" s="21" t="e">
        <f>('Ratios Calculated fix'!AX313-'Ratios Calculated fix'!AX$428)/('Ratios Calculated fix'!AX$429-'Ratios Calculated fix'!AX$428)</f>
        <v>#DIV/0!</v>
      </c>
      <c r="AY313" s="21">
        <f>('Ratios Calculated fix'!AY313-'Ratios Calculated fix'!AY$428)/('Ratios Calculated fix'!AY$429-'Ratios Calculated fix'!AY$428)</f>
        <v>0.19993393009915053</v>
      </c>
      <c r="AZ313" s="21">
        <f>('Ratios Calculated fix'!AZ313-'Ratios Calculated fix'!AZ$428)/('Ratios Calculated fix'!AZ$429-'Ratios Calculated fix'!AZ$428)</f>
        <v>0.73445695711237602</v>
      </c>
      <c r="BA313" s="21">
        <f>('Ratios Calculated fix'!BA313-'Ratios Calculated fix'!BA$428)/('Ratios Calculated fix'!BA$429-'Ratios Calculated fix'!BA$428)</f>
        <v>0.7443120804885982</v>
      </c>
      <c r="BB313" s="21" t="e">
        <f>('Ratios Calculated fix'!BB313-'Ratios Calculated fix'!BB$428)/('Ratios Calculated fix'!BB$429-'Ratios Calculated fix'!BB$428)</f>
        <v>#DIV/0!</v>
      </c>
      <c r="BC313" s="21">
        <f>('Ratios Calculated fix'!BC313-'Ratios Calculated fix'!BC$428)/('Ratios Calculated fix'!BC$429-'Ratios Calculated fix'!BC$428)</f>
        <v>0.31237150311140599</v>
      </c>
    </row>
    <row r="314" spans="1:55" x14ac:dyDescent="0.2">
      <c r="A314" s="3" t="s">
        <v>925</v>
      </c>
      <c r="B314" s="3" t="s">
        <v>926</v>
      </c>
      <c r="C314" s="3" t="s">
        <v>59</v>
      </c>
      <c r="D314" s="3">
        <v>448316</v>
      </c>
      <c r="E314" s="3" t="s">
        <v>16</v>
      </c>
      <c r="F314" s="3">
        <v>2019</v>
      </c>
      <c r="G314" s="3" t="s">
        <v>17</v>
      </c>
      <c r="H314" s="4">
        <v>43830</v>
      </c>
      <c r="I314" s="4">
        <v>43887</v>
      </c>
      <c r="J314" s="4">
        <v>43887</v>
      </c>
      <c r="K314" s="5">
        <v>93800000</v>
      </c>
      <c r="L314" s="5">
        <v>94100000</v>
      </c>
      <c r="M314" s="3" t="s">
        <v>927</v>
      </c>
      <c r="N314" s="20">
        <f>('Ratios Calculated fix'!N314-'Ratios Calculated fix'!N$428)/('Ratios Calculated fix'!N$429-'Ratios Calculated fix'!N$428)</f>
        <v>7.2324986724522977E-2</v>
      </c>
      <c r="O314" s="21">
        <f>('Ratios Calculated fix'!O314-'Ratios Calculated fix'!O$428)/('Ratios Calculated fix'!O$429-'Ratios Calculated fix'!O$428)</f>
        <v>4.3265249996472431E-2</v>
      </c>
      <c r="P314" s="21">
        <f>('Ratios Calculated fix'!P314-'Ratios Calculated fix'!P$428)/('Ratios Calculated fix'!P$429-'Ratios Calculated fix'!P$428)</f>
        <v>2.3480548100687806E-2</v>
      </c>
      <c r="Q314" s="21">
        <f>('Ratios Calculated fix'!Q314-'Ratios Calculated fix'!Q$428)/('Ratios Calculated fix'!Q$429-'Ratios Calculated fix'!Q$428)</f>
        <v>0.26365754238178052</v>
      </c>
      <c r="R314" s="21">
        <f>('Ratios Calculated fix'!R314-'Ratios Calculated fix'!R$428)/('Ratios Calculated fix'!R$429-'Ratios Calculated fix'!R$428)</f>
        <v>0.11347632018791466</v>
      </c>
      <c r="S314" s="21">
        <f>('Ratios Calculated fix'!S314-'Ratios Calculated fix'!S$428)/('Ratios Calculated fix'!S$429-'Ratios Calculated fix'!S$428)</f>
        <v>3.5411451514658375E-2</v>
      </c>
      <c r="T314" s="21">
        <f>('Ratios Calculated fix'!T314-'Ratios Calculated fix'!T$428)/('Ratios Calculated fix'!T$429-'Ratios Calculated fix'!T$428)</f>
        <v>0.10810718531672765</v>
      </c>
      <c r="U314" s="21">
        <f>('Ratios Calculated fix'!U314-'Ratios Calculated fix'!U$428)/('Ratios Calculated fix'!U$429-'Ratios Calculated fix'!U$428)</f>
        <v>0.65662457044288591</v>
      </c>
      <c r="V314" s="21">
        <f>('Ratios Calculated fix'!V314-'Ratios Calculated fix'!V$428)/('Ratios Calculated fix'!V$429-'Ratios Calculated fix'!V$428)</f>
        <v>0.49730947106531659</v>
      </c>
      <c r="W314" s="21">
        <f>('Ratios Calculated fix'!W314-'Ratios Calculated fix'!W$428)/('Ratios Calculated fix'!W$429-'Ratios Calculated fix'!W$428)</f>
        <v>0.63812414497851</v>
      </c>
      <c r="X314" s="21">
        <f>('Ratios Calculated fix'!X314-'Ratios Calculated fix'!X$428)/('Ratios Calculated fix'!X$429-'Ratios Calculated fix'!X$428)</f>
        <v>0.24772704948107169</v>
      </c>
      <c r="Y314" s="21">
        <f>('Ratios Calculated fix'!Y314-'Ratios Calculated fix'!Y$428)/('Ratios Calculated fix'!Y$429-'Ratios Calculated fix'!Y$428)</f>
        <v>0.46491255203010301</v>
      </c>
      <c r="Z314" s="21">
        <f>('Ratios Calculated fix'!Z314-'Ratios Calculated fix'!Z$428)/('Ratios Calculated fix'!Z$429-'Ratios Calculated fix'!Z$428)</f>
        <v>0.75227295051892829</v>
      </c>
      <c r="AA314" s="21">
        <f>('Ratios Calculated fix'!AA314-'Ratios Calculated fix'!AA$428)/('Ratios Calculated fix'!AA$429-'Ratios Calculated fix'!AA$428)</f>
        <v>0.231309114733948</v>
      </c>
      <c r="AB314" s="21">
        <f>('Ratios Calculated fix'!AB314-'Ratios Calculated fix'!AB$428)/('Ratios Calculated fix'!AB$429-'Ratios Calculated fix'!AB$428)</f>
        <v>0.86762084962067409</v>
      </c>
      <c r="AC314" s="21">
        <f>('Ratios Calculated fix'!AC314-'Ratios Calculated fix'!AC$428)/('Ratios Calculated fix'!AC$429-'Ratios Calculated fix'!AC$428)</f>
        <v>0.20482429229153024</v>
      </c>
      <c r="AD314" s="21">
        <f>('Ratios Calculated fix'!AD314-'Ratios Calculated fix'!AD$428)/('Ratios Calculated fix'!AD$429-'Ratios Calculated fix'!AD$428)</f>
        <v>0.41656891789356643</v>
      </c>
      <c r="AE314" s="21">
        <f>('Ratios Calculated fix'!AE314-'Ratios Calculated fix'!AE$428)/('Ratios Calculated fix'!AE$429-'Ratios Calculated fix'!AE$428)</f>
        <v>0.47362986311159727</v>
      </c>
      <c r="AF314" s="21">
        <f>('Ratios Calculated fix'!AF314-'Ratios Calculated fix'!AF$428)/('Ratios Calculated fix'!AF$429-'Ratios Calculated fix'!AF$428)</f>
        <v>0.39611509341019419</v>
      </c>
      <c r="AG314" s="21" t="e">
        <f>('Ratios Calculated fix'!AG314-'Ratios Calculated fix'!AG$428)/('Ratios Calculated fix'!AG$429-'Ratios Calculated fix'!AG$428)</f>
        <v>#DIV/0!</v>
      </c>
      <c r="AH314" s="21" t="e">
        <f>('Ratios Calculated fix'!AH314-'Ratios Calculated fix'!AH$428)/('Ratios Calculated fix'!AH$429-'Ratios Calculated fix'!AH$428)</f>
        <v>#DIV/0!</v>
      </c>
      <c r="AI314" s="21">
        <f>('Ratios Calculated fix'!AI314-'Ratios Calculated fix'!AI$428)/('Ratios Calculated fix'!AI$429-'Ratios Calculated fix'!AI$428)</f>
        <v>0.98608083746133957</v>
      </c>
      <c r="AJ314" s="21">
        <f>('Ratios Calculated fix'!AJ314-'Ratios Calculated fix'!AJ$428)/('Ratios Calculated fix'!AJ$429-'Ratios Calculated fix'!AJ$428)</f>
        <v>0.20020561878898038</v>
      </c>
      <c r="AK314" s="21" t="e">
        <f>('Ratios Calculated fix'!AK314-'Ratios Calculated fix'!AK$428)/('Ratios Calculated fix'!AK$429-'Ratios Calculated fix'!AK$428)</f>
        <v>#DIV/0!</v>
      </c>
      <c r="AL314" s="21" t="e">
        <f>('Ratios Calculated fix'!AL314-'Ratios Calculated fix'!AL$428)/('Ratios Calculated fix'!AL$429-'Ratios Calculated fix'!AL$428)</f>
        <v>#DIV/0!</v>
      </c>
      <c r="AM314" s="21">
        <f>('Ratios Calculated fix'!AM314-'Ratios Calculated fix'!AM$428)/('Ratios Calculated fix'!AM$429-'Ratios Calculated fix'!AM$428)</f>
        <v>0.31515700442223826</v>
      </c>
      <c r="AN314" s="21">
        <f>('Ratios Calculated fix'!AN314-'Ratios Calculated fix'!AN$428)/('Ratios Calculated fix'!AN$429-'Ratios Calculated fix'!AN$428)</f>
        <v>0.27946821130670746</v>
      </c>
      <c r="AO314" s="21">
        <f>('Ratios Calculated fix'!AO314-'Ratios Calculated fix'!AO$428)/('Ratios Calculated fix'!AO$429-'Ratios Calculated fix'!AO$428)</f>
        <v>0.23129056729805275</v>
      </c>
      <c r="AP314" s="21">
        <f>('Ratios Calculated fix'!AP314-'Ratios Calculated fix'!AP$428)/('Ratios Calculated fix'!AP$429-'Ratios Calculated fix'!AP$428)</f>
        <v>0.57630721204714219</v>
      </c>
      <c r="AQ314" s="21">
        <f>('Ratios Calculated fix'!AQ314-'Ratios Calculated fix'!AQ$428)/('Ratios Calculated fix'!AQ$429-'Ratios Calculated fix'!AQ$428)</f>
        <v>0.6212899753824479</v>
      </c>
      <c r="AR314" s="21">
        <f>('Ratios Calculated fix'!AR314-'Ratios Calculated fix'!AR$428)/('Ratios Calculated fix'!AR$429-'Ratios Calculated fix'!AR$428)</f>
        <v>0.28260909712775978</v>
      </c>
      <c r="AS314" s="21">
        <f>('Ratios Calculated fix'!AS314-'Ratios Calculated fix'!AS$428)/('Ratios Calculated fix'!AS$429-'Ratios Calculated fix'!AS$428)</f>
        <v>0.59842699706489599</v>
      </c>
      <c r="AT314" s="21">
        <f>('Ratios Calculated fix'!AT314-'Ratios Calculated fix'!AT$428)/('Ratios Calculated fix'!AT$429-'Ratios Calculated fix'!AT$428)</f>
        <v>0.46496442804053473</v>
      </c>
      <c r="AU314" s="21">
        <f>('Ratios Calculated fix'!AU314-'Ratios Calculated fix'!AU$428)/('Ratios Calculated fix'!AU$429-'Ratios Calculated fix'!AU$428)</f>
        <v>0.63979563950139851</v>
      </c>
      <c r="AV314" s="21" t="e">
        <f>('Ratios Calculated fix'!AV314-'Ratios Calculated fix'!AV$428)/('Ratios Calculated fix'!AV$429-'Ratios Calculated fix'!AV$428)</f>
        <v>#DIV/0!</v>
      </c>
      <c r="AW314" s="21" t="e">
        <f>('Ratios Calculated fix'!AW314-'Ratios Calculated fix'!AW$428)/('Ratios Calculated fix'!AW$429-'Ratios Calculated fix'!AW$428)</f>
        <v>#DIV/0!</v>
      </c>
      <c r="AX314" s="21" t="e">
        <f>('Ratios Calculated fix'!AX314-'Ratios Calculated fix'!AX$428)/('Ratios Calculated fix'!AX$429-'Ratios Calculated fix'!AX$428)</f>
        <v>#DIV/0!</v>
      </c>
      <c r="AY314" s="21">
        <f>('Ratios Calculated fix'!AY314-'Ratios Calculated fix'!AY$428)/('Ratios Calculated fix'!AY$429-'Ratios Calculated fix'!AY$428)</f>
        <v>0.24912005616120869</v>
      </c>
      <c r="AZ314" s="21">
        <f>('Ratios Calculated fix'!AZ314-'Ratios Calculated fix'!AZ$428)/('Ratios Calculated fix'!AZ$429-'Ratios Calculated fix'!AZ$428)</f>
        <v>0.76616458756089822</v>
      </c>
      <c r="BA314" s="21">
        <f>('Ratios Calculated fix'!BA314-'Ratios Calculated fix'!BA$428)/('Ratios Calculated fix'!BA$429-'Ratios Calculated fix'!BA$428)</f>
        <v>0.74333595695130594</v>
      </c>
      <c r="BB314" s="21" t="e">
        <f>('Ratios Calculated fix'!BB314-'Ratios Calculated fix'!BB$428)/('Ratios Calculated fix'!BB$429-'Ratios Calculated fix'!BB$428)</f>
        <v>#DIV/0!</v>
      </c>
      <c r="BC314" s="21">
        <f>('Ratios Calculated fix'!BC314-'Ratios Calculated fix'!BC$428)/('Ratios Calculated fix'!BC$429-'Ratios Calculated fix'!BC$428)</f>
        <v>0.27344749500269105</v>
      </c>
    </row>
    <row r="315" spans="1:55" x14ac:dyDescent="0.2">
      <c r="A315" s="3" t="s">
        <v>946</v>
      </c>
      <c r="B315" s="3" t="s">
        <v>947</v>
      </c>
      <c r="C315" s="3" t="s">
        <v>24</v>
      </c>
      <c r="D315" s="3">
        <v>378197</v>
      </c>
      <c r="E315" s="3" t="s">
        <v>16</v>
      </c>
      <c r="F315" s="3">
        <v>2019</v>
      </c>
      <c r="G315" s="3" t="s">
        <v>17</v>
      </c>
      <c r="H315" s="4">
        <v>43861</v>
      </c>
      <c r="I315" s="4">
        <v>43886</v>
      </c>
      <c r="J315" s="4">
        <v>43886</v>
      </c>
      <c r="K315" s="5">
        <v>110974000</v>
      </c>
      <c r="L315" s="5">
        <v>111624000</v>
      </c>
      <c r="M315" s="3" t="s">
        <v>948</v>
      </c>
      <c r="N315" s="20">
        <f>('Ratios Calculated fix'!N315-'Ratios Calculated fix'!N$428)/('Ratios Calculated fix'!N$429-'Ratios Calculated fix'!N$428)</f>
        <v>4.1629899173286314E-2</v>
      </c>
      <c r="O315" s="21">
        <f>('Ratios Calculated fix'!O315-'Ratios Calculated fix'!O$428)/('Ratios Calculated fix'!O$429-'Ratios Calculated fix'!O$428)</f>
        <v>2.878455451579922E-2</v>
      </c>
      <c r="P315" s="21">
        <f>('Ratios Calculated fix'!P315-'Ratios Calculated fix'!P$428)/('Ratios Calculated fix'!P$429-'Ratios Calculated fix'!P$428)</f>
        <v>1.7600791022166908E-2</v>
      </c>
      <c r="Q315" s="21">
        <f>('Ratios Calculated fix'!Q315-'Ratios Calculated fix'!Q$428)/('Ratios Calculated fix'!Q$429-'Ratios Calculated fix'!Q$428)</f>
        <v>0.26218660154429102</v>
      </c>
      <c r="R315" s="21">
        <f>('Ratios Calculated fix'!R315-'Ratios Calculated fix'!R$428)/('Ratios Calculated fix'!R$429-'Ratios Calculated fix'!R$428)</f>
        <v>8.9970760992655566E-2</v>
      </c>
      <c r="S315" s="21">
        <f>('Ratios Calculated fix'!S315-'Ratios Calculated fix'!S$428)/('Ratios Calculated fix'!S$429-'Ratios Calculated fix'!S$428)</f>
        <v>5.1557436542293833E-2</v>
      </c>
      <c r="T315" s="21">
        <f>('Ratios Calculated fix'!T315-'Ratios Calculated fix'!T$428)/('Ratios Calculated fix'!T$429-'Ratios Calculated fix'!T$428)</f>
        <v>8.1374358079225981E-2</v>
      </c>
      <c r="U315" s="21">
        <f>('Ratios Calculated fix'!U315-'Ratios Calculated fix'!U$428)/('Ratios Calculated fix'!U$429-'Ratios Calculated fix'!U$428)</f>
        <v>0.65129213948467979</v>
      </c>
      <c r="V315" s="21">
        <f>('Ratios Calculated fix'!V315-'Ratios Calculated fix'!V$428)/('Ratios Calculated fix'!V$429-'Ratios Calculated fix'!V$428)</f>
        <v>0.49938625709380163</v>
      </c>
      <c r="W315" s="21">
        <f>('Ratios Calculated fix'!W315-'Ratios Calculated fix'!W$428)/('Ratios Calculated fix'!W$429-'Ratios Calculated fix'!W$428)</f>
        <v>0.6322873256021585</v>
      </c>
      <c r="X315" s="21">
        <f>('Ratios Calculated fix'!X315-'Ratios Calculated fix'!X$428)/('Ratios Calculated fix'!X$429-'Ratios Calculated fix'!X$428)</f>
        <v>0.15996557021393437</v>
      </c>
      <c r="Y315" s="21">
        <f>('Ratios Calculated fix'!Y315-'Ratios Calculated fix'!Y$428)/('Ratios Calculated fix'!Y$429-'Ratios Calculated fix'!Y$428)</f>
        <v>0.57863071325341031</v>
      </c>
      <c r="Z315" s="21">
        <f>('Ratios Calculated fix'!Z315-'Ratios Calculated fix'!Z$428)/('Ratios Calculated fix'!Z$429-'Ratios Calculated fix'!Z$428)</f>
        <v>0.84003442978606557</v>
      </c>
      <c r="AA315" s="21">
        <f>('Ratios Calculated fix'!AA315-'Ratios Calculated fix'!AA$428)/('Ratios Calculated fix'!AA$429-'Ratios Calculated fix'!AA$428)</f>
        <v>0.79427352488112346</v>
      </c>
      <c r="AB315" s="21">
        <f>('Ratios Calculated fix'!AB315-'Ratios Calculated fix'!AB$428)/('Ratios Calculated fix'!AB$429-'Ratios Calculated fix'!AB$428)</f>
        <v>0.88317740959037971</v>
      </c>
      <c r="AC315" s="21">
        <f>('Ratios Calculated fix'!AC315-'Ratios Calculated fix'!AC$428)/('Ratios Calculated fix'!AC$429-'Ratios Calculated fix'!AC$428)</f>
        <v>0.45937931168267843</v>
      </c>
      <c r="AD315" s="21">
        <f>('Ratios Calculated fix'!AD315-'Ratios Calculated fix'!AD$428)/('Ratios Calculated fix'!AD$429-'Ratios Calculated fix'!AD$428)</f>
        <v>0.41359109198699617</v>
      </c>
      <c r="AE315" s="21">
        <f>('Ratios Calculated fix'!AE315-'Ratios Calculated fix'!AE$428)/('Ratios Calculated fix'!AE$429-'Ratios Calculated fix'!AE$428)</f>
        <v>0.47024413936717863</v>
      </c>
      <c r="AF315" s="21">
        <f>('Ratios Calculated fix'!AF315-'Ratios Calculated fix'!AF$428)/('Ratios Calculated fix'!AF$429-'Ratios Calculated fix'!AF$428)</f>
        <v>0.40398275724261179</v>
      </c>
      <c r="AG315" s="21" t="e">
        <f>('Ratios Calculated fix'!AG315-'Ratios Calculated fix'!AG$428)/('Ratios Calculated fix'!AG$429-'Ratios Calculated fix'!AG$428)</f>
        <v>#DIV/0!</v>
      </c>
      <c r="AH315" s="21" t="e">
        <f>('Ratios Calculated fix'!AH315-'Ratios Calculated fix'!AH$428)/('Ratios Calculated fix'!AH$429-'Ratios Calculated fix'!AH$428)</f>
        <v>#DIV/0!</v>
      </c>
      <c r="AI315" s="21">
        <f>('Ratios Calculated fix'!AI315-'Ratios Calculated fix'!AI$428)/('Ratios Calculated fix'!AI$429-'Ratios Calculated fix'!AI$428)</f>
        <v>0.99017329602220649</v>
      </c>
      <c r="AJ315" s="21">
        <f>('Ratios Calculated fix'!AJ315-'Ratios Calculated fix'!AJ$428)/('Ratios Calculated fix'!AJ$429-'Ratios Calculated fix'!AJ$428)</f>
        <v>9.4312852445223583E-2</v>
      </c>
      <c r="AK315" s="21" t="e">
        <f>('Ratios Calculated fix'!AK315-'Ratios Calculated fix'!AK$428)/('Ratios Calculated fix'!AK$429-'Ratios Calculated fix'!AK$428)</f>
        <v>#DIV/0!</v>
      </c>
      <c r="AL315" s="21" t="e">
        <f>('Ratios Calculated fix'!AL315-'Ratios Calculated fix'!AL$428)/('Ratios Calculated fix'!AL$429-'Ratios Calculated fix'!AL$428)</f>
        <v>#DIV/0!</v>
      </c>
      <c r="AM315" s="21">
        <f>('Ratios Calculated fix'!AM315-'Ratios Calculated fix'!AM$428)/('Ratios Calculated fix'!AM$429-'Ratios Calculated fix'!AM$428)</f>
        <v>0.30845132554941207</v>
      </c>
      <c r="AN315" s="21">
        <f>('Ratios Calculated fix'!AN315-'Ratios Calculated fix'!AN$428)/('Ratios Calculated fix'!AN$429-'Ratios Calculated fix'!AN$428)</f>
        <v>0.27280293766702574</v>
      </c>
      <c r="AO315" s="21">
        <f>('Ratios Calculated fix'!AO315-'Ratios Calculated fix'!AO$428)/('Ratios Calculated fix'!AO$429-'Ratios Calculated fix'!AO$428)</f>
        <v>7.4698815300857146E-2</v>
      </c>
      <c r="AP315" s="21">
        <f>('Ratios Calculated fix'!AP315-'Ratios Calculated fix'!AP$428)/('Ratios Calculated fix'!AP$429-'Ratios Calculated fix'!AP$428)</f>
        <v>0.57739003050660698</v>
      </c>
      <c r="AQ315" s="21">
        <f>('Ratios Calculated fix'!AQ315-'Ratios Calculated fix'!AQ$428)/('Ratios Calculated fix'!AQ$429-'Ratios Calculated fix'!AQ$428)</f>
        <v>0.51976514531149698</v>
      </c>
      <c r="AR315" s="21">
        <f>('Ratios Calculated fix'!AR315-'Ratios Calculated fix'!AR$428)/('Ratios Calculated fix'!AR$429-'Ratios Calculated fix'!AR$428)</f>
        <v>0.27763233626097916</v>
      </c>
      <c r="AS315" s="21">
        <f>('Ratios Calculated fix'!AS315-'Ratios Calculated fix'!AS$428)/('Ratios Calculated fix'!AS$429-'Ratios Calculated fix'!AS$428)</f>
        <v>0.6795186407543683</v>
      </c>
      <c r="AT315" s="21">
        <f>('Ratios Calculated fix'!AT315-'Ratios Calculated fix'!AT$428)/('Ratios Calculated fix'!AT$429-'Ratios Calculated fix'!AT$428)</f>
        <v>0.28253926088398484</v>
      </c>
      <c r="AU315" s="21">
        <f>('Ratios Calculated fix'!AU315-'Ratios Calculated fix'!AU$428)/('Ratios Calculated fix'!AU$429-'Ratios Calculated fix'!AU$428)</f>
        <v>0.51492435986607443</v>
      </c>
      <c r="AV315" s="21" t="e">
        <f>('Ratios Calculated fix'!AV315-'Ratios Calculated fix'!AV$428)/('Ratios Calculated fix'!AV$429-'Ratios Calculated fix'!AV$428)</f>
        <v>#DIV/0!</v>
      </c>
      <c r="AW315" s="21" t="e">
        <f>('Ratios Calculated fix'!AW315-'Ratios Calculated fix'!AW$428)/('Ratios Calculated fix'!AW$429-'Ratios Calculated fix'!AW$428)</f>
        <v>#DIV/0!</v>
      </c>
      <c r="AX315" s="21" t="e">
        <f>('Ratios Calculated fix'!AX315-'Ratios Calculated fix'!AX$428)/('Ratios Calculated fix'!AX$429-'Ratios Calculated fix'!AX$428)</f>
        <v>#DIV/0!</v>
      </c>
      <c r="AY315" s="21">
        <f>('Ratios Calculated fix'!AY315-'Ratios Calculated fix'!AY$428)/('Ratios Calculated fix'!AY$429-'Ratios Calculated fix'!AY$428)</f>
        <v>0.31300887030984437</v>
      </c>
      <c r="AZ315" s="21">
        <f>('Ratios Calculated fix'!AZ315-'Ratios Calculated fix'!AZ$428)/('Ratios Calculated fix'!AZ$429-'Ratios Calculated fix'!AZ$428)</f>
        <v>0.80296576620598292</v>
      </c>
      <c r="BA315" s="21">
        <f>('Ratios Calculated fix'!BA315-'Ratios Calculated fix'!BA$428)/('Ratios Calculated fix'!BA$429-'Ratios Calculated fix'!BA$428)</f>
        <v>0.73977322062914341</v>
      </c>
      <c r="BB315" s="21" t="e">
        <f>('Ratios Calculated fix'!BB315-'Ratios Calculated fix'!BB$428)/('Ratios Calculated fix'!BB$429-'Ratios Calculated fix'!BB$428)</f>
        <v>#DIV/0!</v>
      </c>
      <c r="BC315" s="21">
        <f>('Ratios Calculated fix'!BC315-'Ratios Calculated fix'!BC$428)/('Ratios Calculated fix'!BC$429-'Ratios Calculated fix'!BC$428)</f>
        <v>0.19291242427344515</v>
      </c>
    </row>
    <row r="316" spans="1:55" x14ac:dyDescent="0.2">
      <c r="A316" s="3" t="s">
        <v>976</v>
      </c>
      <c r="B316" s="3" t="s">
        <v>977</v>
      </c>
      <c r="C316" s="3" t="s">
        <v>72</v>
      </c>
      <c r="D316" s="3">
        <v>113992</v>
      </c>
      <c r="E316" s="3" t="s">
        <v>16</v>
      </c>
      <c r="F316" s="3">
        <v>2019</v>
      </c>
      <c r="G316" s="3" t="s">
        <v>17</v>
      </c>
      <c r="H316" s="4">
        <v>43830</v>
      </c>
      <c r="I316" s="4">
        <v>43872</v>
      </c>
      <c r="J316" s="4">
        <v>43872</v>
      </c>
      <c r="K316" s="5">
        <v>631444000</v>
      </c>
      <c r="L316" s="5">
        <v>654547000</v>
      </c>
      <c r="M316" s="3" t="s">
        <v>978</v>
      </c>
      <c r="N316" s="20">
        <f>('Ratios Calculated fix'!N316-'Ratios Calculated fix'!N$428)/('Ratios Calculated fix'!N$429-'Ratios Calculated fix'!N$428)</f>
        <v>1.8513217322752826E-2</v>
      </c>
      <c r="O316" s="21">
        <f>('Ratios Calculated fix'!O316-'Ratios Calculated fix'!O$428)/('Ratios Calculated fix'!O$429-'Ratios Calculated fix'!O$428)</f>
        <v>1.8513217322752826E-2</v>
      </c>
      <c r="P316" s="21">
        <f>('Ratios Calculated fix'!P316-'Ratios Calculated fix'!P$428)/('Ratios Calculated fix'!P$429-'Ratios Calculated fix'!P$428)</f>
        <v>2.9572513878082404E-2</v>
      </c>
      <c r="Q316" s="21">
        <f>('Ratios Calculated fix'!Q316-'Ratios Calculated fix'!Q$428)/('Ratios Calculated fix'!Q$429-'Ratios Calculated fix'!Q$428)</f>
        <v>0.25945299692259027</v>
      </c>
      <c r="R316" s="21">
        <f>('Ratios Calculated fix'!R316-'Ratios Calculated fix'!R$428)/('Ratios Calculated fix'!R$429-'Ratios Calculated fix'!R$428)</f>
        <v>8.47088760335208E-2</v>
      </c>
      <c r="S316" s="21">
        <f>('Ratios Calculated fix'!S316-'Ratios Calculated fix'!S$428)/('Ratios Calculated fix'!S$429-'Ratios Calculated fix'!S$428)</f>
        <v>0</v>
      </c>
      <c r="T316" s="21">
        <f>('Ratios Calculated fix'!T316-'Ratios Calculated fix'!T$428)/('Ratios Calculated fix'!T$429-'Ratios Calculated fix'!T$428)</f>
        <v>8.5586062796543433E-2</v>
      </c>
      <c r="U316" s="21">
        <f>('Ratios Calculated fix'!U316-'Ratios Calculated fix'!U$428)/('Ratios Calculated fix'!U$429-'Ratios Calculated fix'!U$428)</f>
        <v>0.64717694561811767</v>
      </c>
      <c r="V316" s="21">
        <f>('Ratios Calculated fix'!V316-'Ratios Calculated fix'!V$428)/('Ratios Calculated fix'!V$429-'Ratios Calculated fix'!V$428)</f>
        <v>0.48825282224192584</v>
      </c>
      <c r="W316" s="21">
        <f>('Ratios Calculated fix'!W316-'Ratios Calculated fix'!W$428)/('Ratios Calculated fix'!W$429-'Ratios Calculated fix'!W$428)</f>
        <v>0.62914623089835942</v>
      </c>
      <c r="X316" s="21">
        <f>('Ratios Calculated fix'!X316-'Ratios Calculated fix'!X$428)/('Ratios Calculated fix'!X$429-'Ratios Calculated fix'!X$428)</f>
        <v>1.8426859952832022E-2</v>
      </c>
      <c r="Y316" s="21">
        <f>('Ratios Calculated fix'!Y316-'Ratios Calculated fix'!Y$428)/('Ratios Calculated fix'!Y$429-'Ratios Calculated fix'!Y$428)</f>
        <v>0.4869092394188857</v>
      </c>
      <c r="Z316" s="21">
        <f>('Ratios Calculated fix'!Z316-'Ratios Calculated fix'!Z$428)/('Ratios Calculated fix'!Z$429-'Ratios Calculated fix'!Z$428)</f>
        <v>0.98157314004716789</v>
      </c>
      <c r="AA316" s="21">
        <f>('Ratios Calculated fix'!AA316-'Ratios Calculated fix'!AA$428)/('Ratios Calculated fix'!AA$429-'Ratios Calculated fix'!AA$428)</f>
        <v>0</v>
      </c>
      <c r="AB316" s="21">
        <f>('Ratios Calculated fix'!AB316-'Ratios Calculated fix'!AB$428)/('Ratios Calculated fix'!AB$429-'Ratios Calculated fix'!AB$428)</f>
        <v>0.93526425408063318</v>
      </c>
      <c r="AC316" s="21">
        <f>('Ratios Calculated fix'!AC316-'Ratios Calculated fix'!AC$428)/('Ratios Calculated fix'!AC$429-'Ratios Calculated fix'!AC$428)</f>
        <v>0.71474593356857985</v>
      </c>
      <c r="AD316" s="21">
        <f>('Ratios Calculated fix'!AD316-'Ratios Calculated fix'!AD$428)/('Ratios Calculated fix'!AD$429-'Ratios Calculated fix'!AD$428)</f>
        <v>0.79433944025798231</v>
      </c>
      <c r="AE316" s="21">
        <f>('Ratios Calculated fix'!AE316-'Ratios Calculated fix'!AE$428)/('Ratios Calculated fix'!AE$429-'Ratios Calculated fix'!AE$428)</f>
        <v>0.60626876751796466</v>
      </c>
      <c r="AF316" s="21">
        <f>('Ratios Calculated fix'!AF316-'Ratios Calculated fix'!AF$428)/('Ratios Calculated fix'!AF$429-'Ratios Calculated fix'!AF$428)</f>
        <v>0.55501068923553876</v>
      </c>
      <c r="AG316" s="21" t="e">
        <f>('Ratios Calculated fix'!AG316-'Ratios Calculated fix'!AG$428)/('Ratios Calculated fix'!AG$429-'Ratios Calculated fix'!AG$428)</f>
        <v>#DIV/0!</v>
      </c>
      <c r="AH316" s="21" t="e">
        <f>('Ratios Calculated fix'!AH316-'Ratios Calculated fix'!AH$428)/('Ratios Calculated fix'!AH$429-'Ratios Calculated fix'!AH$428)</f>
        <v>#DIV/0!</v>
      </c>
      <c r="AI316" s="21">
        <f>('Ratios Calculated fix'!AI316-'Ratios Calculated fix'!AI$428)/('Ratios Calculated fix'!AI$429-'Ratios Calculated fix'!AI$428)</f>
        <v>0.98441736954423564</v>
      </c>
      <c r="AJ316" s="21">
        <f>('Ratios Calculated fix'!AJ316-'Ratios Calculated fix'!AJ$428)/('Ratios Calculated fix'!AJ$429-'Ratios Calculated fix'!AJ$428)</f>
        <v>0.23124675517005386</v>
      </c>
      <c r="AK316" s="21" t="e">
        <f>('Ratios Calculated fix'!AK316-'Ratios Calculated fix'!AK$428)/('Ratios Calculated fix'!AK$429-'Ratios Calculated fix'!AK$428)</f>
        <v>#DIV/0!</v>
      </c>
      <c r="AL316" s="21" t="e">
        <f>('Ratios Calculated fix'!AL316-'Ratios Calculated fix'!AL$428)/('Ratios Calculated fix'!AL$429-'Ratios Calculated fix'!AL$428)</f>
        <v>#DIV/0!</v>
      </c>
      <c r="AM316" s="21">
        <f>('Ratios Calculated fix'!AM316-'Ratios Calculated fix'!AM$428)/('Ratios Calculated fix'!AM$429-'Ratios Calculated fix'!AM$428)</f>
        <v>0.30751630767797972</v>
      </c>
      <c r="AN316" s="21">
        <f>('Ratios Calculated fix'!AN316-'Ratios Calculated fix'!AN$428)/('Ratios Calculated fix'!AN$429-'Ratios Calculated fix'!AN$428)</f>
        <v>0.27040904989710196</v>
      </c>
      <c r="AO316" s="21">
        <f>('Ratios Calculated fix'!AO316-'Ratios Calculated fix'!AO$428)/('Ratios Calculated fix'!AO$429-'Ratios Calculated fix'!AO$428)</f>
        <v>9.4953951094179766E-3</v>
      </c>
      <c r="AP316" s="21">
        <f>('Ratios Calculated fix'!AP316-'Ratios Calculated fix'!AP$428)/('Ratios Calculated fix'!AP$429-'Ratios Calculated fix'!AP$428)</f>
        <v>0.56778371648222892</v>
      </c>
      <c r="AQ316" s="21">
        <f>('Ratios Calculated fix'!AQ316-'Ratios Calculated fix'!AQ$428)/('Ratios Calculated fix'!AQ$429-'Ratios Calculated fix'!AQ$428)</f>
        <v>0.53315241793259771</v>
      </c>
      <c r="AR316" s="21">
        <f>('Ratios Calculated fix'!AR316-'Ratios Calculated fix'!AR$428)/('Ratios Calculated fix'!AR$429-'Ratios Calculated fix'!AR$428)</f>
        <v>0.78890974978083794</v>
      </c>
      <c r="AS316" s="21">
        <f>('Ratios Calculated fix'!AS316-'Ratios Calculated fix'!AS$428)/('Ratios Calculated fix'!AS$429-'Ratios Calculated fix'!AS$428)</f>
        <v>0.39928401995453239</v>
      </c>
      <c r="AT316" s="21">
        <f>('Ratios Calculated fix'!AT316-'Ratios Calculated fix'!AT$428)/('Ratios Calculated fix'!AT$429-'Ratios Calculated fix'!AT$428)</f>
        <v>0.30286774171030756</v>
      </c>
      <c r="AU316" s="21">
        <f>('Ratios Calculated fix'!AU316-'Ratios Calculated fix'!AU$428)/('Ratios Calculated fix'!AU$429-'Ratios Calculated fix'!AU$428)</f>
        <v>0.76521527694976776</v>
      </c>
      <c r="AV316" s="21" t="e">
        <f>('Ratios Calculated fix'!AV316-'Ratios Calculated fix'!AV$428)/('Ratios Calculated fix'!AV$429-'Ratios Calculated fix'!AV$428)</f>
        <v>#DIV/0!</v>
      </c>
      <c r="AW316" s="21" t="e">
        <f>('Ratios Calculated fix'!AW316-'Ratios Calculated fix'!AW$428)/('Ratios Calculated fix'!AW$429-'Ratios Calculated fix'!AW$428)</f>
        <v>#DIV/0!</v>
      </c>
      <c r="AX316" s="21" t="e">
        <f>('Ratios Calculated fix'!AX316-'Ratios Calculated fix'!AX$428)/('Ratios Calculated fix'!AX$429-'Ratios Calculated fix'!AX$428)</f>
        <v>#DIV/0!</v>
      </c>
      <c r="AY316" s="21">
        <f>('Ratios Calculated fix'!AY316-'Ratios Calculated fix'!AY$428)/('Ratios Calculated fix'!AY$429-'Ratios Calculated fix'!AY$428)</f>
        <v>0.29849329117225354</v>
      </c>
      <c r="AZ316" s="21">
        <f>('Ratios Calculated fix'!AZ316-'Ratios Calculated fix'!AZ$428)/('Ratios Calculated fix'!AZ$429-'Ratios Calculated fix'!AZ$428)</f>
        <v>0.79703698163483849</v>
      </c>
      <c r="BA316" s="21">
        <f>('Ratios Calculated fix'!BA316-'Ratios Calculated fix'!BA$428)/('Ratios Calculated fix'!BA$429-'Ratios Calculated fix'!BA$428)</f>
        <v>0.74430053155995413</v>
      </c>
      <c r="BB316" s="21" t="e">
        <f>('Ratios Calculated fix'!BB316-'Ratios Calculated fix'!BB$428)/('Ratios Calculated fix'!BB$429-'Ratios Calculated fix'!BB$428)</f>
        <v>#DIV/0!</v>
      </c>
      <c r="BC316" s="21">
        <f>('Ratios Calculated fix'!BC316-'Ratios Calculated fix'!BC$428)/('Ratios Calculated fix'!BC$429-'Ratios Calculated fix'!BC$428)</f>
        <v>0.16884708656357544</v>
      </c>
    </row>
    <row r="317" spans="1:55" x14ac:dyDescent="0.2">
      <c r="A317" s="3" t="s">
        <v>955</v>
      </c>
      <c r="B317" s="3" t="s">
        <v>956</v>
      </c>
      <c r="C317" s="3" t="s">
        <v>91</v>
      </c>
      <c r="D317" s="3">
        <v>82860</v>
      </c>
      <c r="E317" s="3" t="s">
        <v>16</v>
      </c>
      <c r="F317" s="3">
        <v>2019</v>
      </c>
      <c r="G317" s="3" t="s">
        <v>17</v>
      </c>
      <c r="H317" s="4">
        <v>43830</v>
      </c>
      <c r="I317" s="4">
        <v>43868</v>
      </c>
      <c r="J317" s="4">
        <v>43868</v>
      </c>
      <c r="K317" s="5">
        <v>1553000000</v>
      </c>
      <c r="L317" s="5">
        <v>1556000000</v>
      </c>
      <c r="M317" s="3" t="s">
        <v>957</v>
      </c>
      <c r="N317" s="20">
        <f>('Ratios Calculated fix'!N317-'Ratios Calculated fix'!N$428)/('Ratios Calculated fix'!N$429-'Ratios Calculated fix'!N$428)</f>
        <v>4.2270861800146893E-2</v>
      </c>
      <c r="O317" s="21">
        <f>('Ratios Calculated fix'!O317-'Ratios Calculated fix'!O$428)/('Ratios Calculated fix'!O$429-'Ratios Calculated fix'!O$428)</f>
        <v>2.4763054145246807E-2</v>
      </c>
      <c r="P317" s="21">
        <f>('Ratios Calculated fix'!P317-'Ratios Calculated fix'!P$428)/('Ratios Calculated fix'!P$429-'Ratios Calculated fix'!P$428)</f>
        <v>4.7703740150688907E-2</v>
      </c>
      <c r="Q317" s="21">
        <f>('Ratios Calculated fix'!Q317-'Ratios Calculated fix'!Q$428)/('Ratios Calculated fix'!Q$429-'Ratios Calculated fix'!Q$428)</f>
        <v>0.24023079808214154</v>
      </c>
      <c r="R317" s="21">
        <f>('Ratios Calculated fix'!R317-'Ratios Calculated fix'!R$428)/('Ratios Calculated fix'!R$429-'Ratios Calculated fix'!R$428)</f>
        <v>0.21203312091480461</v>
      </c>
      <c r="S317" s="21">
        <f>('Ratios Calculated fix'!S317-'Ratios Calculated fix'!S$428)/('Ratios Calculated fix'!S$429-'Ratios Calculated fix'!S$428)</f>
        <v>0.10144267041811166</v>
      </c>
      <c r="T317" s="21">
        <f>('Ratios Calculated fix'!T317-'Ratios Calculated fix'!T$428)/('Ratios Calculated fix'!T$429-'Ratios Calculated fix'!T$428)</f>
        <v>0.19548166518880142</v>
      </c>
      <c r="U317" s="21">
        <f>('Ratios Calculated fix'!U317-'Ratios Calculated fix'!U$428)/('Ratios Calculated fix'!U$429-'Ratios Calculated fix'!U$428)</f>
        <v>0.59590726784450576</v>
      </c>
      <c r="V317" s="21">
        <f>('Ratios Calculated fix'!V317-'Ratios Calculated fix'!V$428)/('Ratios Calculated fix'!V$429-'Ratios Calculated fix'!V$428)</f>
        <v>0.44987577174996429</v>
      </c>
      <c r="W317" s="21">
        <f>('Ratios Calculated fix'!W317-'Ratios Calculated fix'!W$428)/('Ratios Calculated fix'!W$429-'Ratios Calculated fix'!W$428)</f>
        <v>0.57927256541142746</v>
      </c>
      <c r="X317" s="21">
        <f>('Ratios Calculated fix'!X317-'Ratios Calculated fix'!X$428)/('Ratios Calculated fix'!X$429-'Ratios Calculated fix'!X$428)</f>
        <v>0.4056187097633816</v>
      </c>
      <c r="Y317" s="21">
        <f>('Ratios Calculated fix'!Y317-'Ratios Calculated fix'!Y$428)/('Ratios Calculated fix'!Y$429-'Ratios Calculated fix'!Y$428)</f>
        <v>0.37710966801099505</v>
      </c>
      <c r="Z317" s="21">
        <f>('Ratios Calculated fix'!Z317-'Ratios Calculated fix'!Z$428)/('Ratios Calculated fix'!Z$429-'Ratios Calculated fix'!Z$428)</f>
        <v>0.59438129023661834</v>
      </c>
      <c r="AA317" s="21">
        <f>('Ratios Calculated fix'!AA317-'Ratios Calculated fix'!AA$428)/('Ratios Calculated fix'!AA$429-'Ratios Calculated fix'!AA$428)</f>
        <v>0.28958355617856385</v>
      </c>
      <c r="AB317" s="21">
        <f>('Ratios Calculated fix'!AB317-'Ratios Calculated fix'!AB$428)/('Ratios Calculated fix'!AB$429-'Ratios Calculated fix'!AB$428)</f>
        <v>0.72619876476100287</v>
      </c>
      <c r="AC317" s="21">
        <f>('Ratios Calculated fix'!AC317-'Ratios Calculated fix'!AC$428)/('Ratios Calculated fix'!AC$429-'Ratios Calculated fix'!AC$428)</f>
        <v>0.21110799284984658</v>
      </c>
      <c r="AD317" s="21">
        <f>('Ratios Calculated fix'!AD317-'Ratios Calculated fix'!AD$428)/('Ratios Calculated fix'!AD$429-'Ratios Calculated fix'!AD$428)</f>
        <v>0.41962471903136955</v>
      </c>
      <c r="AE317" s="21">
        <f>('Ratios Calculated fix'!AE317-'Ratios Calculated fix'!AE$428)/('Ratios Calculated fix'!AE$429-'Ratios Calculated fix'!AE$428)</f>
        <v>0.47610802443229722</v>
      </c>
      <c r="AF317" s="21">
        <f>('Ratios Calculated fix'!AF317-'Ratios Calculated fix'!AF$428)/('Ratios Calculated fix'!AF$429-'Ratios Calculated fix'!AF$428)</f>
        <v>0.38808033411803833</v>
      </c>
      <c r="AG317" s="21" t="e">
        <f>('Ratios Calculated fix'!AG317-'Ratios Calculated fix'!AG$428)/('Ratios Calculated fix'!AG$429-'Ratios Calculated fix'!AG$428)</f>
        <v>#DIV/0!</v>
      </c>
      <c r="AH317" s="21" t="e">
        <f>('Ratios Calculated fix'!AH317-'Ratios Calculated fix'!AH$428)/('Ratios Calculated fix'!AH$429-'Ratios Calculated fix'!AH$428)</f>
        <v>#DIV/0!</v>
      </c>
      <c r="AI317" s="21">
        <f>('Ratios Calculated fix'!AI317-'Ratios Calculated fix'!AI$428)/('Ratios Calculated fix'!AI$429-'Ratios Calculated fix'!AI$428)</f>
        <v>0.98608621678561215</v>
      </c>
      <c r="AJ317" s="21">
        <f>('Ratios Calculated fix'!AJ317-'Ratios Calculated fix'!AJ$428)/('Ratios Calculated fix'!AJ$429-'Ratios Calculated fix'!AJ$428)</f>
        <v>0.13078559526425002</v>
      </c>
      <c r="AK317" s="21" t="e">
        <f>('Ratios Calculated fix'!AK317-'Ratios Calculated fix'!AK$428)/('Ratios Calculated fix'!AK$429-'Ratios Calculated fix'!AK$428)</f>
        <v>#DIV/0!</v>
      </c>
      <c r="AL317" s="21" t="e">
        <f>('Ratios Calculated fix'!AL317-'Ratios Calculated fix'!AL$428)/('Ratios Calculated fix'!AL$429-'Ratios Calculated fix'!AL$428)</f>
        <v>#DIV/0!</v>
      </c>
      <c r="AM317" s="21">
        <f>('Ratios Calculated fix'!AM317-'Ratios Calculated fix'!AM$428)/('Ratios Calculated fix'!AM$429-'Ratios Calculated fix'!AM$428)</f>
        <v>0.2838235832854174</v>
      </c>
      <c r="AN317" s="21">
        <f>('Ratios Calculated fix'!AN317-'Ratios Calculated fix'!AN$428)/('Ratios Calculated fix'!AN$429-'Ratios Calculated fix'!AN$428)</f>
        <v>0.24537162504685101</v>
      </c>
      <c r="AO317" s="21">
        <f>('Ratios Calculated fix'!AO317-'Ratios Calculated fix'!AO$428)/('Ratios Calculated fix'!AO$429-'Ratios Calculated fix'!AO$428)</f>
        <v>0.41263884653381061</v>
      </c>
      <c r="AP317" s="21">
        <f>('Ratios Calculated fix'!AP317-'Ratios Calculated fix'!AP$428)/('Ratios Calculated fix'!AP$429-'Ratios Calculated fix'!AP$428)</f>
        <v>0.58254692404399677</v>
      </c>
      <c r="AQ317" s="21">
        <f>('Ratios Calculated fix'!AQ317-'Ratios Calculated fix'!AQ$428)/('Ratios Calculated fix'!AQ$429-'Ratios Calculated fix'!AQ$428)</f>
        <v>0.67629787825025023</v>
      </c>
      <c r="AR317" s="21">
        <f>('Ratios Calculated fix'!AR317-'Ratios Calculated fix'!AR$428)/('Ratios Calculated fix'!AR$429-'Ratios Calculated fix'!AR$428)</f>
        <v>0.26408278214593017</v>
      </c>
      <c r="AS317" s="21">
        <f>('Ratios Calculated fix'!AS317-'Ratios Calculated fix'!AS$428)/('Ratios Calculated fix'!AS$429-'Ratios Calculated fix'!AS$428)</f>
        <v>0.59975178852802224</v>
      </c>
      <c r="AT317" s="21">
        <f>('Ratios Calculated fix'!AT317-'Ratios Calculated fix'!AT$428)/('Ratios Calculated fix'!AT$429-'Ratios Calculated fix'!AT$428)</f>
        <v>0.60375779718864497</v>
      </c>
      <c r="AU317" s="21">
        <f>('Ratios Calculated fix'!AU317-'Ratios Calculated fix'!AU$428)/('Ratios Calculated fix'!AU$429-'Ratios Calculated fix'!AU$428)</f>
        <v>0.64661562025648489</v>
      </c>
      <c r="AV317" s="21" t="e">
        <f>('Ratios Calculated fix'!AV317-'Ratios Calculated fix'!AV$428)/('Ratios Calculated fix'!AV$429-'Ratios Calculated fix'!AV$428)</f>
        <v>#DIV/0!</v>
      </c>
      <c r="AW317" s="21" t="e">
        <f>('Ratios Calculated fix'!AW317-'Ratios Calculated fix'!AW$428)/('Ratios Calculated fix'!AW$429-'Ratios Calculated fix'!AW$428)</f>
        <v>#DIV/0!</v>
      </c>
      <c r="AX317" s="21" t="e">
        <f>('Ratios Calculated fix'!AX317-'Ratios Calculated fix'!AX$428)/('Ratios Calculated fix'!AX$429-'Ratios Calculated fix'!AX$428)</f>
        <v>#DIV/0!</v>
      </c>
      <c r="AY317" s="21">
        <f>('Ratios Calculated fix'!AY317-'Ratios Calculated fix'!AY$428)/('Ratios Calculated fix'!AY$429-'Ratios Calculated fix'!AY$428)</f>
        <v>0.25112470994216035</v>
      </c>
      <c r="AZ317" s="21">
        <f>('Ratios Calculated fix'!AZ317-'Ratios Calculated fix'!AZ$428)/('Ratios Calculated fix'!AZ$429-'Ratios Calculated fix'!AZ$428)</f>
        <v>0.76200561016749158</v>
      </c>
      <c r="BA317" s="21">
        <f>('Ratios Calculated fix'!BA317-'Ratios Calculated fix'!BA$428)/('Ratios Calculated fix'!BA$429-'Ratios Calculated fix'!BA$428)</f>
        <v>0.74392878634044612</v>
      </c>
      <c r="BB317" s="21" t="e">
        <f>('Ratios Calculated fix'!BB317-'Ratios Calculated fix'!BB$428)/('Ratios Calculated fix'!BB$429-'Ratios Calculated fix'!BB$428)</f>
        <v>#DIV/0!</v>
      </c>
      <c r="BC317" s="21">
        <f>('Ratios Calculated fix'!BC317-'Ratios Calculated fix'!BC$428)/('Ratios Calculated fix'!BC$429-'Ratios Calculated fix'!BC$428)</f>
        <v>0.45406301267525473</v>
      </c>
    </row>
    <row r="318" spans="1:55" x14ac:dyDescent="0.2">
      <c r="A318" s="3" t="s">
        <v>940</v>
      </c>
      <c r="B318" s="3" t="s">
        <v>941</v>
      </c>
      <c r="C318" s="3" t="s">
        <v>15</v>
      </c>
      <c r="D318" s="3">
        <v>334445</v>
      </c>
      <c r="E318" s="3" t="s">
        <v>16</v>
      </c>
      <c r="F318" s="3">
        <v>2019</v>
      </c>
      <c r="G318" s="3" t="s">
        <v>17</v>
      </c>
      <c r="H318" s="4">
        <v>43830</v>
      </c>
      <c r="I318" s="4">
        <v>43886</v>
      </c>
      <c r="J318" s="4">
        <v>43886</v>
      </c>
      <c r="K318" s="5">
        <v>168100000</v>
      </c>
      <c r="L318" s="5">
        <v>170000000</v>
      </c>
      <c r="M318" s="3" t="s">
        <v>942</v>
      </c>
      <c r="N318" s="20">
        <f>('Ratios Calculated fix'!N318-'Ratios Calculated fix'!N$428)/('Ratios Calculated fix'!N$429-'Ratios Calculated fix'!N$428)</f>
        <v>4.5610171845851442E-2</v>
      </c>
      <c r="O318" s="21">
        <f>('Ratios Calculated fix'!O318-'Ratios Calculated fix'!O$428)/('Ratios Calculated fix'!O$429-'Ratios Calculated fix'!O$428)</f>
        <v>3.6166891226477836E-2</v>
      </c>
      <c r="P318" s="21">
        <f>('Ratios Calculated fix'!P318-'Ratios Calculated fix'!P$428)/('Ratios Calculated fix'!P$429-'Ratios Calculated fix'!P$428)</f>
        <v>6.4861052872260171E-3</v>
      </c>
      <c r="Q318" s="21">
        <f>('Ratios Calculated fix'!Q318-'Ratios Calculated fix'!Q$428)/('Ratios Calculated fix'!Q$429-'Ratios Calculated fix'!Q$428)</f>
        <v>0.25991136735029041</v>
      </c>
      <c r="R318" s="21">
        <f>('Ratios Calculated fix'!R318-'Ratios Calculated fix'!R$428)/('Ratios Calculated fix'!R$429-'Ratios Calculated fix'!R$428)</f>
        <v>4.4272882999641508E-2</v>
      </c>
      <c r="S318" s="21">
        <f>('Ratios Calculated fix'!S318-'Ratios Calculated fix'!S$428)/('Ratios Calculated fix'!S$429-'Ratios Calculated fix'!S$428)</f>
        <v>0</v>
      </c>
      <c r="T318" s="21">
        <f>('Ratios Calculated fix'!T318-'Ratios Calculated fix'!T$428)/('Ratios Calculated fix'!T$429-'Ratios Calculated fix'!T$428)</f>
        <v>4.47313424757508E-2</v>
      </c>
      <c r="U318" s="21">
        <f>('Ratios Calculated fix'!U318-'Ratios Calculated fix'!U$428)/('Ratios Calculated fix'!U$429-'Ratios Calculated fix'!U$428)</f>
        <v>0.644291725785335</v>
      </c>
      <c r="V318" s="21">
        <f>('Ratios Calculated fix'!V318-'Ratios Calculated fix'!V$428)/('Ratios Calculated fix'!V$429-'Ratios Calculated fix'!V$428)</f>
        <v>0.48825282224192584</v>
      </c>
      <c r="W318" s="21">
        <f>('Ratios Calculated fix'!W318-'Ratios Calculated fix'!W$428)/('Ratios Calculated fix'!W$429-'Ratios Calculated fix'!W$428)</f>
        <v>0.626108387393429</v>
      </c>
      <c r="X318" s="21">
        <f>('Ratios Calculated fix'!X318-'Ratios Calculated fix'!X$428)/('Ratios Calculated fix'!X$429-'Ratios Calculated fix'!X$428)</f>
        <v>0.16088255427741346</v>
      </c>
      <c r="Y318" s="21">
        <f>('Ratios Calculated fix'!Y318-'Ratios Calculated fix'!Y$428)/('Ratios Calculated fix'!Y$429-'Ratios Calculated fix'!Y$428)</f>
        <v>0.50759450485572288</v>
      </c>
      <c r="Z318" s="21">
        <f>('Ratios Calculated fix'!Z318-'Ratios Calculated fix'!Z$428)/('Ratios Calculated fix'!Z$429-'Ratios Calculated fix'!Z$428)</f>
        <v>0.83911744572258651</v>
      </c>
      <c r="AA318" s="21">
        <f>('Ratios Calculated fix'!AA318-'Ratios Calculated fix'!AA$428)/('Ratios Calculated fix'!AA$429-'Ratios Calculated fix'!AA$428)</f>
        <v>0.39720220964748559</v>
      </c>
      <c r="AB318" s="21">
        <f>('Ratios Calculated fix'!AB318-'Ratios Calculated fix'!AB$428)/('Ratios Calculated fix'!AB$429-'Ratios Calculated fix'!AB$428)</f>
        <v>0.9230459944751368</v>
      </c>
      <c r="AC318" s="21">
        <f>('Ratios Calculated fix'!AC318-'Ratios Calculated fix'!AC$428)/('Ratios Calculated fix'!AC$429-'Ratios Calculated fix'!AC$428)</f>
        <v>0.35126840765754941</v>
      </c>
      <c r="AD318" s="21">
        <f>('Ratios Calculated fix'!AD318-'Ratios Calculated fix'!AD$428)/('Ratios Calculated fix'!AD$429-'Ratios Calculated fix'!AD$428)</f>
        <v>0.41145626484276621</v>
      </c>
      <c r="AE318" s="21">
        <f>('Ratios Calculated fix'!AE318-'Ratios Calculated fix'!AE$428)/('Ratios Calculated fix'!AE$429-'Ratios Calculated fix'!AE$428)</f>
        <v>0.46781688700951013</v>
      </c>
      <c r="AF318" s="21">
        <f>('Ratios Calculated fix'!AF318-'Ratios Calculated fix'!AF$428)/('Ratios Calculated fix'!AF$429-'Ratios Calculated fix'!AF$428)</f>
        <v>0.40560934120532166</v>
      </c>
      <c r="AG318" s="21" t="e">
        <f>('Ratios Calculated fix'!AG318-'Ratios Calculated fix'!AG$428)/('Ratios Calculated fix'!AG$429-'Ratios Calculated fix'!AG$428)</f>
        <v>#DIV/0!</v>
      </c>
      <c r="AH318" s="21" t="e">
        <f>('Ratios Calculated fix'!AH318-'Ratios Calculated fix'!AH$428)/('Ratios Calculated fix'!AH$429-'Ratios Calculated fix'!AH$428)</f>
        <v>#DIV/0!</v>
      </c>
      <c r="AI318" s="21">
        <f>('Ratios Calculated fix'!AI318-'Ratios Calculated fix'!AI$428)/('Ratios Calculated fix'!AI$429-'Ratios Calculated fix'!AI$428)</f>
        <v>0.97902236642893881</v>
      </c>
      <c r="AJ318" s="21">
        <f>('Ratios Calculated fix'!AJ318-'Ratios Calculated fix'!AJ$428)/('Ratios Calculated fix'!AJ$429-'Ratios Calculated fix'!AJ$428)</f>
        <v>0.12469230956161532</v>
      </c>
      <c r="AK318" s="21" t="e">
        <f>('Ratios Calculated fix'!AK318-'Ratios Calculated fix'!AK$428)/('Ratios Calculated fix'!AK$429-'Ratios Calculated fix'!AK$428)</f>
        <v>#DIV/0!</v>
      </c>
      <c r="AL318" s="21" t="e">
        <f>('Ratios Calculated fix'!AL318-'Ratios Calculated fix'!AL$428)/('Ratios Calculated fix'!AL$429-'Ratios Calculated fix'!AL$428)</f>
        <v>#DIV/0!</v>
      </c>
      <c r="AM318" s="21">
        <f>('Ratios Calculated fix'!AM318-'Ratios Calculated fix'!AM$428)/('Ratios Calculated fix'!AM$429-'Ratios Calculated fix'!AM$428)</f>
        <v>0.30907283301208194</v>
      </c>
      <c r="AN318" s="21">
        <f>('Ratios Calculated fix'!AN318-'Ratios Calculated fix'!AN$428)/('Ratios Calculated fix'!AN$429-'Ratios Calculated fix'!AN$428)</f>
        <v>0.27311411165270982</v>
      </c>
      <c r="AO318" s="21">
        <f>('Ratios Calculated fix'!AO318-'Ratios Calculated fix'!AO$428)/('Ratios Calculated fix'!AO$429-'Ratios Calculated fix'!AO$428)</f>
        <v>0.12212044389960955</v>
      </c>
      <c r="AP318" s="21">
        <f>('Ratios Calculated fix'!AP318-'Ratios Calculated fix'!AP$428)/('Ratios Calculated fix'!AP$429-'Ratios Calculated fix'!AP$428)</f>
        <v>0.57869739734633219</v>
      </c>
      <c r="AQ318" s="21">
        <f>('Ratios Calculated fix'!AQ318-'Ratios Calculated fix'!AQ$428)/('Ratios Calculated fix'!AQ$429-'Ratios Calculated fix'!AQ$428)</f>
        <v>0.5694679816862348</v>
      </c>
      <c r="AR318" s="21">
        <f>('Ratios Calculated fix'!AR318-'Ratios Calculated fix'!AR$428)/('Ratios Calculated fix'!AR$429-'Ratios Calculated fix'!AR$428)</f>
        <v>0.27548568766066323</v>
      </c>
      <c r="AS318" s="21">
        <f>('Ratios Calculated fix'!AS318-'Ratios Calculated fix'!AS$428)/('Ratios Calculated fix'!AS$429-'Ratios Calculated fix'!AS$428)</f>
        <v>0.46197110807111724</v>
      </c>
      <c r="AT318" s="21">
        <f>('Ratios Calculated fix'!AT318-'Ratios Calculated fix'!AT$428)/('Ratios Calculated fix'!AT$429-'Ratios Calculated fix'!AT$428)</f>
        <v>0.33212612619723841</v>
      </c>
      <c r="AU318" s="21">
        <f>('Ratios Calculated fix'!AU318-'Ratios Calculated fix'!AU$428)/('Ratios Calculated fix'!AU$429-'Ratios Calculated fix'!AU$428)</f>
        <v>0.86566145528775595</v>
      </c>
      <c r="AV318" s="21" t="e">
        <f>('Ratios Calculated fix'!AV318-'Ratios Calculated fix'!AV$428)/('Ratios Calculated fix'!AV$429-'Ratios Calculated fix'!AV$428)</f>
        <v>#DIV/0!</v>
      </c>
      <c r="AW318" s="21" t="e">
        <f>('Ratios Calculated fix'!AW318-'Ratios Calculated fix'!AW$428)/('Ratios Calculated fix'!AW$429-'Ratios Calculated fix'!AW$428)</f>
        <v>#DIV/0!</v>
      </c>
      <c r="AX318" s="21" t="e">
        <f>('Ratios Calculated fix'!AX318-'Ratios Calculated fix'!AX$428)/('Ratios Calculated fix'!AX$429-'Ratios Calculated fix'!AX$428)</f>
        <v>#DIV/0!</v>
      </c>
      <c r="AY318" s="21">
        <f>('Ratios Calculated fix'!AY318-'Ratios Calculated fix'!AY$428)/('Ratios Calculated fix'!AY$429-'Ratios Calculated fix'!AY$428)</f>
        <v>0.23650006160754475</v>
      </c>
      <c r="AZ318" s="21">
        <f>('Ratios Calculated fix'!AZ318-'Ratios Calculated fix'!AZ$428)/('Ratios Calculated fix'!AZ$429-'Ratios Calculated fix'!AZ$428)</f>
        <v>0.75932966859122297</v>
      </c>
      <c r="BA318" s="21">
        <f>('Ratios Calculated fix'!BA318-'Ratios Calculated fix'!BA$428)/('Ratios Calculated fix'!BA$429-'Ratios Calculated fix'!BA$428)</f>
        <v>0.74773211004384676</v>
      </c>
      <c r="BB318" s="21" t="e">
        <f>('Ratios Calculated fix'!BB318-'Ratios Calculated fix'!BB$428)/('Ratios Calculated fix'!BB$429-'Ratios Calculated fix'!BB$428)</f>
        <v>#DIV/0!</v>
      </c>
      <c r="BC318" s="21">
        <f>('Ratios Calculated fix'!BC318-'Ratios Calculated fix'!BC$428)/('Ratios Calculated fix'!BC$429-'Ratios Calculated fix'!BC$428)</f>
        <v>0.21476086314531401</v>
      </c>
    </row>
    <row r="319" spans="1:55" x14ac:dyDescent="0.2">
      <c r="A319" s="3" t="s">
        <v>961</v>
      </c>
      <c r="B319" s="3" t="s">
        <v>962</v>
      </c>
      <c r="C319" s="3" t="s">
        <v>52</v>
      </c>
      <c r="D319" s="3">
        <v>327292</v>
      </c>
      <c r="E319" s="3" t="s">
        <v>16</v>
      </c>
      <c r="F319" s="3">
        <v>2019</v>
      </c>
      <c r="G319" s="3" t="s">
        <v>17</v>
      </c>
      <c r="H319" s="4">
        <v>43830</v>
      </c>
      <c r="I319" s="4">
        <v>43882</v>
      </c>
      <c r="J319" s="4">
        <v>43882</v>
      </c>
      <c r="K319" s="5">
        <v>112635000</v>
      </c>
      <c r="L319" s="5">
        <v>112900000</v>
      </c>
      <c r="M319" s="3" t="s">
        <v>963</v>
      </c>
      <c r="N319" s="20">
        <f>('Ratios Calculated fix'!N319-'Ratios Calculated fix'!N$428)/('Ratios Calculated fix'!N$429-'Ratios Calculated fix'!N$428)</f>
        <v>2.6263256959344328E-2</v>
      </c>
      <c r="O319" s="21">
        <f>('Ratios Calculated fix'!O319-'Ratios Calculated fix'!O$428)/('Ratios Calculated fix'!O$429-'Ratios Calculated fix'!O$428)</f>
        <v>1.8599519379376501E-2</v>
      </c>
      <c r="P319" s="21">
        <f>('Ratios Calculated fix'!P319-'Ratios Calculated fix'!P$428)/('Ratios Calculated fix'!P$429-'Ratios Calculated fix'!P$428)</f>
        <v>1.0454393800919724E-3</v>
      </c>
      <c r="Q319" s="21">
        <f>('Ratios Calculated fix'!Q319-'Ratios Calculated fix'!Q$428)/('Ratios Calculated fix'!Q$429-'Ratios Calculated fix'!Q$428)</f>
        <v>0.26523610345750981</v>
      </c>
      <c r="R319" s="21">
        <f>('Ratios Calculated fix'!R319-'Ratios Calculated fix'!R$428)/('Ratios Calculated fix'!R$429-'Ratios Calculated fix'!R$428)</f>
        <v>7.7433539389921105E-2</v>
      </c>
      <c r="S319" s="21">
        <f>('Ratios Calculated fix'!S319-'Ratios Calculated fix'!S$428)/('Ratios Calculated fix'!S$429-'Ratios Calculated fix'!S$428)</f>
        <v>1.5119548448769581E-2</v>
      </c>
      <c r="T319" s="21">
        <f>('Ratios Calculated fix'!T319-'Ratios Calculated fix'!T$428)/('Ratios Calculated fix'!T$429-'Ratios Calculated fix'!T$428)</f>
        <v>7.5441217847049422E-2</v>
      </c>
      <c r="U319" s="21">
        <f>('Ratios Calculated fix'!U319-'Ratios Calculated fix'!U$428)/('Ratios Calculated fix'!U$429-'Ratios Calculated fix'!U$428)</f>
        <v>0.65333974981969434</v>
      </c>
      <c r="V319" s="21">
        <f>('Ratios Calculated fix'!V319-'Ratios Calculated fix'!V$428)/('Ratios Calculated fix'!V$429-'Ratios Calculated fix'!V$428)</f>
        <v>0.49276570637036765</v>
      </c>
      <c r="W319" s="21">
        <f>('Ratios Calculated fix'!W319-'Ratios Calculated fix'!W$428)/('Ratios Calculated fix'!W$429-'Ratios Calculated fix'!W$428)</f>
        <v>0.63515195298661531</v>
      </c>
      <c r="X319" s="21">
        <f>('Ratios Calculated fix'!X319-'Ratios Calculated fix'!X$428)/('Ratios Calculated fix'!X$429-'Ratios Calculated fix'!X$428)</f>
        <v>4.4357036497103437E-2</v>
      </c>
      <c r="Y319" s="21">
        <f>('Ratios Calculated fix'!Y319-'Ratios Calculated fix'!Y$428)/('Ratios Calculated fix'!Y$429-'Ratios Calculated fix'!Y$428)</f>
        <v>0.44881577260452371</v>
      </c>
      <c r="Z319" s="21">
        <f>('Ratios Calculated fix'!Z319-'Ratios Calculated fix'!Z$428)/('Ratios Calculated fix'!Z$429-'Ratios Calculated fix'!Z$428)</f>
        <v>0.95564296350289646</v>
      </c>
      <c r="AA319" s="21">
        <f>('Ratios Calculated fix'!AA319-'Ratios Calculated fix'!AA$428)/('Ratios Calculated fix'!AA$429-'Ratios Calculated fix'!AA$428)</f>
        <v>0</v>
      </c>
      <c r="AB319" s="21">
        <f>('Ratios Calculated fix'!AB319-'Ratios Calculated fix'!AB$428)/('Ratios Calculated fix'!AB$429-'Ratios Calculated fix'!AB$428)</f>
        <v>0.85554264879904007</v>
      </c>
      <c r="AC319" s="21">
        <f>('Ratios Calculated fix'!AC319-'Ratios Calculated fix'!AC$428)/('Ratios Calculated fix'!AC$429-'Ratios Calculated fix'!AC$428)</f>
        <v>0.71634288764985921</v>
      </c>
      <c r="AD319" s="21">
        <f>('Ratios Calculated fix'!AD319-'Ratios Calculated fix'!AD$428)/('Ratios Calculated fix'!AD$429-'Ratios Calculated fix'!AD$428)</f>
        <v>0.62451132156113043</v>
      </c>
      <c r="AE319" s="21">
        <f>('Ratios Calculated fix'!AE319-'Ratios Calculated fix'!AE$428)/('Ratios Calculated fix'!AE$429-'Ratios Calculated fix'!AE$428)</f>
        <v>0.57760541678496957</v>
      </c>
      <c r="AF319" s="21">
        <f>('Ratios Calculated fix'!AF319-'Ratios Calculated fix'!AF$428)/('Ratios Calculated fix'!AF$429-'Ratios Calculated fix'!AF$428)</f>
        <v>0.40621294276730735</v>
      </c>
      <c r="AG319" s="21" t="e">
        <f>('Ratios Calculated fix'!AG319-'Ratios Calculated fix'!AG$428)/('Ratios Calculated fix'!AG$429-'Ratios Calculated fix'!AG$428)</f>
        <v>#DIV/0!</v>
      </c>
      <c r="AH319" s="21" t="e">
        <f>('Ratios Calculated fix'!AH319-'Ratios Calculated fix'!AH$428)/('Ratios Calculated fix'!AH$429-'Ratios Calculated fix'!AH$428)</f>
        <v>#DIV/0!</v>
      </c>
      <c r="AI319" s="21">
        <f>('Ratios Calculated fix'!AI319-'Ratios Calculated fix'!AI$428)/('Ratios Calculated fix'!AI$429-'Ratios Calculated fix'!AI$428)</f>
        <v>0.98688794626848586</v>
      </c>
      <c r="AJ319" s="21">
        <f>('Ratios Calculated fix'!AJ319-'Ratios Calculated fix'!AJ$428)/('Ratios Calculated fix'!AJ$429-'Ratios Calculated fix'!AJ$428)</f>
        <v>0.18620651440199323</v>
      </c>
      <c r="AK319" s="21" t="e">
        <f>('Ratios Calculated fix'!AK319-'Ratios Calculated fix'!AK$428)/('Ratios Calculated fix'!AK$429-'Ratios Calculated fix'!AK$428)</f>
        <v>#DIV/0!</v>
      </c>
      <c r="AL319" s="21" t="e">
        <f>('Ratios Calculated fix'!AL319-'Ratios Calculated fix'!AL$428)/('Ratios Calculated fix'!AL$429-'Ratios Calculated fix'!AL$428)</f>
        <v>#DIV/0!</v>
      </c>
      <c r="AM319" s="21">
        <f>('Ratios Calculated fix'!AM319-'Ratios Calculated fix'!AM$428)/('Ratios Calculated fix'!AM$429-'Ratios Calculated fix'!AM$428)</f>
        <v>0.30777265272367182</v>
      </c>
      <c r="AN319" s="21">
        <f>('Ratios Calculated fix'!AN319-'Ratios Calculated fix'!AN$428)/('Ratios Calculated fix'!AN$429-'Ratios Calculated fix'!AN$428)</f>
        <v>0.27219406056981299</v>
      </c>
      <c r="AO319" s="21">
        <f>('Ratios Calculated fix'!AO319-'Ratios Calculated fix'!AO$428)/('Ratios Calculated fix'!AO$429-'Ratios Calculated fix'!AO$428)</f>
        <v>3.7637647182263624E-2</v>
      </c>
      <c r="AP319" s="21">
        <f>('Ratios Calculated fix'!AP319-'Ratios Calculated fix'!AP$428)/('Ratios Calculated fix'!AP$429-'Ratios Calculated fix'!AP$428)</f>
        <v>0.55612670913697781</v>
      </c>
      <c r="AQ319" s="21">
        <f>('Ratios Calculated fix'!AQ319-'Ratios Calculated fix'!AQ$428)/('Ratios Calculated fix'!AQ$429-'Ratios Calculated fix'!AQ$428)</f>
        <v>0.48756364515055894</v>
      </c>
      <c r="AR319" s="21">
        <f>('Ratios Calculated fix'!AR319-'Ratios Calculated fix'!AR$428)/('Ratios Calculated fix'!AR$429-'Ratios Calculated fix'!AR$428)</f>
        <v>0.46148730740960214</v>
      </c>
      <c r="AS319" s="21">
        <f>('Ratios Calculated fix'!AS319-'Ratios Calculated fix'!AS$428)/('Ratios Calculated fix'!AS$429-'Ratios Calculated fix'!AS$428)</f>
        <v>0.62563167618190418</v>
      </c>
      <c r="AT319" s="21">
        <f>('Ratios Calculated fix'!AT319-'Ratios Calculated fix'!AT$428)/('Ratios Calculated fix'!AT$429-'Ratios Calculated fix'!AT$428)</f>
        <v>0.31982093639864745</v>
      </c>
      <c r="AU319" s="21">
        <f>('Ratios Calculated fix'!AU319-'Ratios Calculated fix'!AU$428)/('Ratios Calculated fix'!AU$429-'Ratios Calculated fix'!AU$428)</f>
        <v>0.58777905037535172</v>
      </c>
      <c r="AV319" s="21" t="e">
        <f>('Ratios Calculated fix'!AV319-'Ratios Calculated fix'!AV$428)/('Ratios Calculated fix'!AV$429-'Ratios Calculated fix'!AV$428)</f>
        <v>#DIV/0!</v>
      </c>
      <c r="AW319" s="21" t="e">
        <f>('Ratios Calculated fix'!AW319-'Ratios Calculated fix'!AW$428)/('Ratios Calculated fix'!AW$429-'Ratios Calculated fix'!AW$428)</f>
        <v>#DIV/0!</v>
      </c>
      <c r="AX319" s="21" t="e">
        <f>('Ratios Calculated fix'!AX319-'Ratios Calculated fix'!AX$428)/('Ratios Calculated fix'!AX$429-'Ratios Calculated fix'!AX$428)</f>
        <v>#DIV/0!</v>
      </c>
      <c r="AY319" s="21">
        <f>('Ratios Calculated fix'!AY319-'Ratios Calculated fix'!AY$428)/('Ratios Calculated fix'!AY$429-'Ratios Calculated fix'!AY$428)</f>
        <v>0.25837817998079704</v>
      </c>
      <c r="AZ319" s="21">
        <f>('Ratios Calculated fix'!AZ319-'Ratios Calculated fix'!AZ$428)/('Ratios Calculated fix'!AZ$429-'Ratios Calculated fix'!AZ$428)</f>
        <v>0.77447849319487072</v>
      </c>
      <c r="BA319" s="21">
        <f>('Ratios Calculated fix'!BA319-'Ratios Calculated fix'!BA$428)/('Ratios Calculated fix'!BA$429-'Ratios Calculated fix'!BA$428)</f>
        <v>0.74235571994988325</v>
      </c>
      <c r="BB319" s="21" t="e">
        <f>('Ratios Calculated fix'!BB319-'Ratios Calculated fix'!BB$428)/('Ratios Calculated fix'!BB$429-'Ratios Calculated fix'!BB$428)</f>
        <v>#DIV/0!</v>
      </c>
      <c r="BC319" s="21">
        <f>('Ratios Calculated fix'!BC319-'Ratios Calculated fix'!BC$428)/('Ratios Calculated fix'!BC$429-'Ratios Calculated fix'!BC$428)</f>
        <v>0.19149104148312948</v>
      </c>
    </row>
    <row r="320" spans="1:55" x14ac:dyDescent="0.2">
      <c r="A320" s="3" t="s">
        <v>967</v>
      </c>
      <c r="B320" s="3" t="s">
        <v>968</v>
      </c>
      <c r="C320" s="3" t="s">
        <v>59</v>
      </c>
      <c r="D320" s="3">
        <v>256062</v>
      </c>
      <c r="E320" s="3" t="s">
        <v>16</v>
      </c>
      <c r="F320" s="3">
        <v>2019</v>
      </c>
      <c r="G320" s="3" t="s">
        <v>17</v>
      </c>
      <c r="H320" s="4">
        <v>43830</v>
      </c>
      <c r="I320" s="4">
        <v>43881</v>
      </c>
      <c r="J320" s="4">
        <v>43881</v>
      </c>
      <c r="K320" s="5">
        <v>236900000</v>
      </c>
      <c r="L320" s="5">
        <v>238000000</v>
      </c>
      <c r="M320" s="3" t="s">
        <v>969</v>
      </c>
      <c r="N320" s="20">
        <f>('Ratios Calculated fix'!N320-'Ratios Calculated fix'!N$428)/('Ratios Calculated fix'!N$429-'Ratios Calculated fix'!N$428)</f>
        <v>5.2110759153030539E-2</v>
      </c>
      <c r="O320" s="21">
        <f>('Ratios Calculated fix'!O320-'Ratios Calculated fix'!O$428)/('Ratios Calculated fix'!O$429-'Ratios Calculated fix'!O$428)</f>
        <v>3.8015306303243471E-2</v>
      </c>
      <c r="P320" s="21">
        <f>('Ratios Calculated fix'!P320-'Ratios Calculated fix'!P$428)/('Ratios Calculated fix'!P$429-'Ratios Calculated fix'!P$428)</f>
        <v>3.4507017524368196E-2</v>
      </c>
      <c r="Q320" s="21">
        <f>('Ratios Calculated fix'!Q320-'Ratios Calculated fix'!Q$428)/('Ratios Calculated fix'!Q$429-'Ratios Calculated fix'!Q$428)</f>
        <v>0.26391119775607708</v>
      </c>
      <c r="R320" s="21">
        <f>('Ratios Calculated fix'!R320-'Ratios Calculated fix'!R$428)/('Ratios Calculated fix'!R$429-'Ratios Calculated fix'!R$428)</f>
        <v>6.6513149305347949E-2</v>
      </c>
      <c r="S320" s="21">
        <f>('Ratios Calculated fix'!S320-'Ratios Calculated fix'!S$428)/('Ratios Calculated fix'!S$429-'Ratios Calculated fix'!S$428)</f>
        <v>1.0524939176091016E-3</v>
      </c>
      <c r="T320" s="21">
        <f>('Ratios Calculated fix'!T320-'Ratios Calculated fix'!T$428)/('Ratios Calculated fix'!T$429-'Ratios Calculated fix'!T$428)</f>
        <v>6.7007407395279647E-2</v>
      </c>
      <c r="U320" s="21">
        <f>('Ratios Calculated fix'!U320-'Ratios Calculated fix'!U$428)/('Ratios Calculated fix'!U$429-'Ratios Calculated fix'!U$428)</f>
        <v>0.65020226537614201</v>
      </c>
      <c r="V320" s="21">
        <f>('Ratios Calculated fix'!V320-'Ratios Calculated fix'!V$428)/('Ratios Calculated fix'!V$429-'Ratios Calculated fix'!V$428)</f>
        <v>0.48852922843836816</v>
      </c>
      <c r="W320" s="21">
        <f>('Ratios Calculated fix'!W320-'Ratios Calculated fix'!W$428)/('Ratios Calculated fix'!W$429-'Ratios Calculated fix'!W$428)</f>
        <v>0.63230199729755887</v>
      </c>
      <c r="X320" s="21">
        <f>('Ratios Calculated fix'!X320-'Ratios Calculated fix'!X$428)/('Ratios Calculated fix'!X$429-'Ratios Calculated fix'!X$428)</f>
        <v>0.31513589420281446</v>
      </c>
      <c r="Y320" s="21">
        <f>('Ratios Calculated fix'!Y320-'Ratios Calculated fix'!Y$428)/('Ratios Calculated fix'!Y$429-'Ratios Calculated fix'!Y$428)</f>
        <v>0.4756566791336036</v>
      </c>
      <c r="Z320" s="21">
        <f>('Ratios Calculated fix'!Z320-'Ratios Calculated fix'!Z$428)/('Ratios Calculated fix'!Z$429-'Ratios Calculated fix'!Z$428)</f>
        <v>0.68486410579718549</v>
      </c>
      <c r="AA320" s="21">
        <f>('Ratios Calculated fix'!AA320-'Ratios Calculated fix'!AA$428)/('Ratios Calculated fix'!AA$429-'Ratios Calculated fix'!AA$428)</f>
        <v>0.38688674778651783</v>
      </c>
      <c r="AB320" s="21">
        <f>('Ratios Calculated fix'!AB320-'Ratios Calculated fix'!AB$428)/('Ratios Calculated fix'!AB$429-'Ratios Calculated fix'!AB$428)</f>
        <v>0.86541501927702846</v>
      </c>
      <c r="AC320" s="21">
        <f>('Ratios Calculated fix'!AC320-'Ratios Calculated fix'!AC$428)/('Ratios Calculated fix'!AC$429-'Ratios Calculated fix'!AC$428)</f>
        <v>0.42649351589274859</v>
      </c>
      <c r="AD320" s="21">
        <f>('Ratios Calculated fix'!AD320-'Ratios Calculated fix'!AD$428)/('Ratios Calculated fix'!AD$429-'Ratios Calculated fix'!AD$428)</f>
        <v>0.43729640649842283</v>
      </c>
      <c r="AE320" s="21">
        <f>('Ratios Calculated fix'!AE320-'Ratios Calculated fix'!AE$428)/('Ratios Calculated fix'!AE$429-'Ratios Calculated fix'!AE$428)</f>
        <v>0.46962023292596294</v>
      </c>
      <c r="AF320" s="21">
        <f>('Ratios Calculated fix'!AF320-'Ratios Calculated fix'!AF$428)/('Ratios Calculated fix'!AF$429-'Ratios Calculated fix'!AF$428)</f>
        <v>0.39743311168224849</v>
      </c>
      <c r="AG320" s="21" t="e">
        <f>('Ratios Calculated fix'!AG320-'Ratios Calculated fix'!AG$428)/('Ratios Calculated fix'!AG$429-'Ratios Calculated fix'!AG$428)</f>
        <v>#DIV/0!</v>
      </c>
      <c r="AH320" s="21" t="e">
        <f>('Ratios Calculated fix'!AH320-'Ratios Calculated fix'!AH$428)/('Ratios Calculated fix'!AH$429-'Ratios Calculated fix'!AH$428)</f>
        <v>#DIV/0!</v>
      </c>
      <c r="AI320" s="21">
        <f>('Ratios Calculated fix'!AI320-'Ratios Calculated fix'!AI$428)/('Ratios Calculated fix'!AI$429-'Ratios Calculated fix'!AI$428)</f>
        <v>0.98482127416682919</v>
      </c>
      <c r="AJ320" s="21">
        <f>('Ratios Calculated fix'!AJ320-'Ratios Calculated fix'!AJ$428)/('Ratios Calculated fix'!AJ$429-'Ratios Calculated fix'!AJ$428)</f>
        <v>0.10776870395397435</v>
      </c>
      <c r="AK320" s="21" t="e">
        <f>('Ratios Calculated fix'!AK320-'Ratios Calculated fix'!AK$428)/('Ratios Calculated fix'!AK$429-'Ratios Calculated fix'!AK$428)</f>
        <v>#DIV/0!</v>
      </c>
      <c r="AL320" s="21" t="e">
        <f>('Ratios Calculated fix'!AL320-'Ratios Calculated fix'!AL$428)/('Ratios Calculated fix'!AL$429-'Ratios Calculated fix'!AL$428)</f>
        <v>#DIV/0!</v>
      </c>
      <c r="AM320" s="21">
        <f>('Ratios Calculated fix'!AM320-'Ratios Calculated fix'!AM$428)/('Ratios Calculated fix'!AM$429-'Ratios Calculated fix'!AM$428)</f>
        <v>0.31427243534757321</v>
      </c>
      <c r="AN320" s="21">
        <f>('Ratios Calculated fix'!AN320-'Ratios Calculated fix'!AN$428)/('Ratios Calculated fix'!AN$429-'Ratios Calculated fix'!AN$428)</f>
        <v>0.27833226679933926</v>
      </c>
      <c r="AO320" s="21">
        <f>('Ratios Calculated fix'!AO320-'Ratios Calculated fix'!AO$428)/('Ratios Calculated fix'!AO$429-'Ratios Calculated fix'!AO$428)</f>
        <v>0.19674149188503082</v>
      </c>
      <c r="AP320" s="21">
        <f>('Ratios Calculated fix'!AP320-'Ratios Calculated fix'!AP$428)/('Ratios Calculated fix'!AP$429-'Ratios Calculated fix'!AP$428)</f>
        <v>0.57611604615750678</v>
      </c>
      <c r="AQ320" s="21">
        <f>('Ratios Calculated fix'!AQ320-'Ratios Calculated fix'!AQ$428)/('Ratios Calculated fix'!AQ$429-'Ratios Calculated fix'!AQ$428)</f>
        <v>0.60187132527318077</v>
      </c>
      <c r="AR320" s="21">
        <f>('Ratios Calculated fix'!AR320-'Ratios Calculated fix'!AR$428)/('Ratios Calculated fix'!AR$429-'Ratios Calculated fix'!AR$428)</f>
        <v>0.25637015936322638</v>
      </c>
      <c r="AS320" s="21">
        <f>('Ratios Calculated fix'!AS320-'Ratios Calculated fix'!AS$428)/('Ratios Calculated fix'!AS$429-'Ratios Calculated fix'!AS$428)</f>
        <v>0.57949125343989161</v>
      </c>
      <c r="AT320" s="21">
        <f>('Ratios Calculated fix'!AT320-'Ratios Calculated fix'!AT$428)/('Ratios Calculated fix'!AT$429-'Ratios Calculated fix'!AT$428)</f>
        <v>0.37816195346646669</v>
      </c>
      <c r="AU320" s="21">
        <f>('Ratios Calculated fix'!AU320-'Ratios Calculated fix'!AU$428)/('Ratios Calculated fix'!AU$429-'Ratios Calculated fix'!AU$428)</f>
        <v>0.64810013664667521</v>
      </c>
      <c r="AV320" s="21" t="e">
        <f>('Ratios Calculated fix'!AV320-'Ratios Calculated fix'!AV$428)/('Ratios Calculated fix'!AV$429-'Ratios Calculated fix'!AV$428)</f>
        <v>#DIV/0!</v>
      </c>
      <c r="AW320" s="21" t="e">
        <f>('Ratios Calculated fix'!AW320-'Ratios Calculated fix'!AW$428)/('Ratios Calculated fix'!AW$429-'Ratios Calculated fix'!AW$428)</f>
        <v>#DIV/0!</v>
      </c>
      <c r="AX320" s="21" t="e">
        <f>('Ratios Calculated fix'!AX320-'Ratios Calculated fix'!AX$428)/('Ratios Calculated fix'!AX$429-'Ratios Calculated fix'!AX$428)</f>
        <v>#DIV/0!</v>
      </c>
      <c r="AY320" s="21">
        <f>('Ratios Calculated fix'!AY320-'Ratios Calculated fix'!AY$428)/('Ratios Calculated fix'!AY$429-'Ratios Calculated fix'!AY$428)</f>
        <v>0.22831736521394072</v>
      </c>
      <c r="AZ320" s="21">
        <f>('Ratios Calculated fix'!AZ320-'Ratios Calculated fix'!AZ$428)/('Ratios Calculated fix'!AZ$429-'Ratios Calculated fix'!AZ$428)</f>
        <v>0.74906378311697275</v>
      </c>
      <c r="BA320" s="21">
        <f>('Ratios Calculated fix'!BA320-'Ratios Calculated fix'!BA$428)/('Ratios Calculated fix'!BA$429-'Ratios Calculated fix'!BA$428)</f>
        <v>0.74389402540389693</v>
      </c>
      <c r="BB320" s="21" t="e">
        <f>('Ratios Calculated fix'!BB320-'Ratios Calculated fix'!BB$428)/('Ratios Calculated fix'!BB$429-'Ratios Calculated fix'!BB$428)</f>
        <v>#DIV/0!</v>
      </c>
      <c r="BC320" s="21">
        <f>('Ratios Calculated fix'!BC320-'Ratios Calculated fix'!BC$428)/('Ratios Calculated fix'!BC$429-'Ratios Calculated fix'!BC$428)</f>
        <v>0.26605908900680603</v>
      </c>
    </row>
    <row r="321" spans="1:55" x14ac:dyDescent="0.2">
      <c r="A321" s="3" t="s">
        <v>970</v>
      </c>
      <c r="B321" s="3" t="s">
        <v>971</v>
      </c>
      <c r="C321" s="3" t="s">
        <v>52</v>
      </c>
      <c r="D321" s="3">
        <v>26853</v>
      </c>
      <c r="E321" s="3" t="s">
        <v>16</v>
      </c>
      <c r="F321" s="3">
        <v>2019</v>
      </c>
      <c r="G321" s="3" t="s">
        <v>17</v>
      </c>
      <c r="H321" s="4">
        <v>43830</v>
      </c>
      <c r="I321" s="4">
        <v>43875</v>
      </c>
      <c r="J321" s="4">
        <v>43875</v>
      </c>
      <c r="K321" s="5">
        <v>748981000</v>
      </c>
      <c r="L321" s="5">
        <v>754997000</v>
      </c>
      <c r="M321" s="3" t="s">
        <v>972</v>
      </c>
      <c r="N321" s="20">
        <f>('Ratios Calculated fix'!N321-'Ratios Calculated fix'!N$428)/('Ratios Calculated fix'!N$429-'Ratios Calculated fix'!N$428)</f>
        <v>1.7434410798115932E-2</v>
      </c>
      <c r="O321" s="21">
        <f>('Ratios Calculated fix'!O321-'Ratios Calculated fix'!O$428)/('Ratios Calculated fix'!O$429-'Ratios Calculated fix'!O$428)</f>
        <v>1.4910114456994344E-2</v>
      </c>
      <c r="P321" s="21">
        <f>('Ratios Calculated fix'!P321-'Ratios Calculated fix'!P$428)/('Ratios Calculated fix'!P$429-'Ratios Calculated fix'!P$428)</f>
        <v>1.0867482487075213E-2</v>
      </c>
      <c r="Q321" s="21">
        <f>('Ratios Calculated fix'!Q321-'Ratios Calculated fix'!Q$428)/('Ratios Calculated fix'!Q$429-'Ratios Calculated fix'!Q$428)</f>
        <v>0.26703547758045509</v>
      </c>
      <c r="R321" s="21">
        <f>('Ratios Calculated fix'!R321-'Ratios Calculated fix'!R$428)/('Ratios Calculated fix'!R$429-'Ratios Calculated fix'!R$428)</f>
        <v>0.13608256684972786</v>
      </c>
      <c r="S321" s="21">
        <f>('Ratios Calculated fix'!S321-'Ratios Calculated fix'!S$428)/('Ratios Calculated fix'!S$429-'Ratios Calculated fix'!S$428)</f>
        <v>4.9936864069068665E-2</v>
      </c>
      <c r="T321" s="21">
        <f>('Ratios Calculated fix'!T321-'Ratios Calculated fix'!T$428)/('Ratios Calculated fix'!T$429-'Ratios Calculated fix'!T$428)</f>
        <v>0.128263156117427</v>
      </c>
      <c r="U321" s="21">
        <f>('Ratios Calculated fix'!U321-'Ratios Calculated fix'!U$428)/('Ratios Calculated fix'!U$429-'Ratios Calculated fix'!U$428)</f>
        <v>0.66675364364995926</v>
      </c>
      <c r="V321" s="21">
        <f>('Ratios Calculated fix'!V321-'Ratios Calculated fix'!V$428)/('Ratios Calculated fix'!V$429-'Ratios Calculated fix'!V$428)</f>
        <v>0.50558999700266027</v>
      </c>
      <c r="W321" s="21">
        <f>('Ratios Calculated fix'!W321-'Ratios Calculated fix'!W$428)/('Ratios Calculated fix'!W$429-'Ratios Calculated fix'!W$428)</f>
        <v>0.64790263564165296</v>
      </c>
      <c r="X321" s="21">
        <f>('Ratios Calculated fix'!X321-'Ratios Calculated fix'!X$428)/('Ratios Calculated fix'!X$429-'Ratios Calculated fix'!X$428)</f>
        <v>4.0759861744944677E-2</v>
      </c>
      <c r="Y321" s="21">
        <f>('Ratios Calculated fix'!Y321-'Ratios Calculated fix'!Y$428)/('Ratios Calculated fix'!Y$429-'Ratios Calculated fix'!Y$428)</f>
        <v>0.44653825345884712</v>
      </c>
      <c r="Z321" s="21">
        <f>('Ratios Calculated fix'!Z321-'Ratios Calculated fix'!Z$428)/('Ratios Calculated fix'!Z$429-'Ratios Calculated fix'!Z$428)</f>
        <v>0.95924013825505527</v>
      </c>
      <c r="AA321" s="21">
        <f>('Ratios Calculated fix'!AA321-'Ratios Calculated fix'!AA$428)/('Ratios Calculated fix'!AA$429-'Ratios Calculated fix'!AA$428)</f>
        <v>0.12748909078992729</v>
      </c>
      <c r="AB321" s="21">
        <f>('Ratios Calculated fix'!AB321-'Ratios Calculated fix'!AB$428)/('Ratios Calculated fix'!AB$429-'Ratios Calculated fix'!AB$428)</f>
        <v>0.8454005213107274</v>
      </c>
      <c r="AC321" s="21">
        <f>('Ratios Calculated fix'!AC321-'Ratios Calculated fix'!AC$428)/('Ratios Calculated fix'!AC$429-'Ratios Calculated fix'!AC$428)</f>
        <v>0.80016439607245493</v>
      </c>
      <c r="AD321" s="21">
        <f>('Ratios Calculated fix'!AD321-'Ratios Calculated fix'!AD$428)/('Ratios Calculated fix'!AD$429-'Ratios Calculated fix'!AD$428)</f>
        <v>0.71238818140624527</v>
      </c>
      <c r="AE321" s="21">
        <f>('Ratios Calculated fix'!AE321-'Ratios Calculated fix'!AE$428)/('Ratios Calculated fix'!AE$429-'Ratios Calculated fix'!AE$428)</f>
        <v>0.69029838882529437</v>
      </c>
      <c r="AF321" s="21">
        <f>('Ratios Calculated fix'!AF321-'Ratios Calculated fix'!AF$428)/('Ratios Calculated fix'!AF$429-'Ratios Calculated fix'!AF$428)</f>
        <v>0.41060505049366097</v>
      </c>
      <c r="AG321" s="21" t="e">
        <f>('Ratios Calculated fix'!AG321-'Ratios Calculated fix'!AG$428)/('Ratios Calculated fix'!AG$429-'Ratios Calculated fix'!AG$428)</f>
        <v>#DIV/0!</v>
      </c>
      <c r="AH321" s="21" t="e">
        <f>('Ratios Calculated fix'!AH321-'Ratios Calculated fix'!AH$428)/('Ratios Calculated fix'!AH$429-'Ratios Calculated fix'!AH$428)</f>
        <v>#DIV/0!</v>
      </c>
      <c r="AI321" s="21">
        <f>('Ratios Calculated fix'!AI321-'Ratios Calculated fix'!AI$428)/('Ratios Calculated fix'!AI$429-'Ratios Calculated fix'!AI$428)</f>
        <v>0.98695910080291882</v>
      </c>
      <c r="AJ321" s="21">
        <f>('Ratios Calculated fix'!AJ321-'Ratios Calculated fix'!AJ$428)/('Ratios Calculated fix'!AJ$429-'Ratios Calculated fix'!AJ$428)</f>
        <v>0.13867762613982337</v>
      </c>
      <c r="AK321" s="21" t="e">
        <f>('Ratios Calculated fix'!AK321-'Ratios Calculated fix'!AK$428)/('Ratios Calculated fix'!AK$429-'Ratios Calculated fix'!AK$428)</f>
        <v>#DIV/0!</v>
      </c>
      <c r="AL321" s="21" t="e">
        <f>('Ratios Calculated fix'!AL321-'Ratios Calculated fix'!AL$428)/('Ratios Calculated fix'!AL$429-'Ratios Calculated fix'!AL$428)</f>
        <v>#DIV/0!</v>
      </c>
      <c r="AM321" s="21">
        <f>('Ratios Calculated fix'!AM321-'Ratios Calculated fix'!AM$428)/('Ratios Calculated fix'!AM$429-'Ratios Calculated fix'!AM$428)</f>
        <v>0.30811224109274749</v>
      </c>
      <c r="AN321" s="21">
        <f>('Ratios Calculated fix'!AN321-'Ratios Calculated fix'!AN$428)/('Ratios Calculated fix'!AN$429-'Ratios Calculated fix'!AN$428)</f>
        <v>0.27218704609983546</v>
      </c>
      <c r="AO321" s="21">
        <f>('Ratios Calculated fix'!AO321-'Ratios Calculated fix'!AO$428)/('Ratios Calculated fix'!AO$429-'Ratios Calculated fix'!AO$428)</f>
        <v>3.065308435586361E-2</v>
      </c>
      <c r="AP321" s="21">
        <f>('Ratios Calculated fix'!AP321-'Ratios Calculated fix'!AP$428)/('Ratios Calculated fix'!AP$429-'Ratios Calculated fix'!AP$428)</f>
        <v>0.5682152624521225</v>
      </c>
      <c r="AQ321" s="21">
        <f>('Ratios Calculated fix'!AQ321-'Ratios Calculated fix'!AQ$428)/('Ratios Calculated fix'!AQ$429-'Ratios Calculated fix'!AQ$428)</f>
        <v>0.4850202207565425</v>
      </c>
      <c r="AR321" s="21">
        <f>('Ratios Calculated fix'!AR321-'Ratios Calculated fix'!AR$428)/('Ratios Calculated fix'!AR$429-'Ratios Calculated fix'!AR$428)</f>
        <v>0.47819215149553251</v>
      </c>
      <c r="AS321" s="21">
        <f>('Ratios Calculated fix'!AS321-'Ratios Calculated fix'!AS$428)/('Ratios Calculated fix'!AS$429-'Ratios Calculated fix'!AS$428)</f>
        <v>0.63025709350933168</v>
      </c>
      <c r="AT321" s="21">
        <f>('Ratios Calculated fix'!AT321-'Ratios Calculated fix'!AT$428)/('Ratios Calculated fix'!AT$429-'Ratios Calculated fix'!AT$428)</f>
        <v>0.3070746553497693</v>
      </c>
      <c r="AU321" s="21">
        <f>('Ratios Calculated fix'!AU321-'Ratios Calculated fix'!AU$428)/('Ratios Calculated fix'!AU$429-'Ratios Calculated fix'!AU$428)</f>
        <v>0.59575366258330376</v>
      </c>
      <c r="AV321" s="21" t="e">
        <f>('Ratios Calculated fix'!AV321-'Ratios Calculated fix'!AV$428)/('Ratios Calculated fix'!AV$429-'Ratios Calculated fix'!AV$428)</f>
        <v>#DIV/0!</v>
      </c>
      <c r="AW321" s="21" t="e">
        <f>('Ratios Calculated fix'!AW321-'Ratios Calculated fix'!AW$428)/('Ratios Calculated fix'!AW$429-'Ratios Calculated fix'!AW$428)</f>
        <v>#DIV/0!</v>
      </c>
      <c r="AX321" s="21" t="e">
        <f>('Ratios Calculated fix'!AX321-'Ratios Calculated fix'!AX$428)/('Ratios Calculated fix'!AX$429-'Ratios Calculated fix'!AX$428)</f>
        <v>#DIV/0!</v>
      </c>
      <c r="AY321" s="21">
        <f>('Ratios Calculated fix'!AY321-'Ratios Calculated fix'!AY$428)/('Ratios Calculated fix'!AY$429-'Ratios Calculated fix'!AY$428)</f>
        <v>0.29397745657450608</v>
      </c>
      <c r="AZ321" s="21">
        <f>('Ratios Calculated fix'!AZ321-'Ratios Calculated fix'!AZ$428)/('Ratios Calculated fix'!AZ$429-'Ratios Calculated fix'!AZ$428)</f>
        <v>0.79578305378894532</v>
      </c>
      <c r="BA321" s="21">
        <f>('Ratios Calculated fix'!BA321-'Ratios Calculated fix'!BA$428)/('Ratios Calculated fix'!BA$429-'Ratios Calculated fix'!BA$428)</f>
        <v>0.7423704572120422</v>
      </c>
      <c r="BB321" s="21" t="e">
        <f>('Ratios Calculated fix'!BB321-'Ratios Calculated fix'!BB$428)/('Ratios Calculated fix'!BB$429-'Ratios Calculated fix'!BB$428)</f>
        <v>#DIV/0!</v>
      </c>
      <c r="BC321" s="21">
        <f>('Ratios Calculated fix'!BC321-'Ratios Calculated fix'!BC$428)/('Ratios Calculated fix'!BC$429-'Ratios Calculated fix'!BC$428)</f>
        <v>0.20465202204237071</v>
      </c>
    </row>
    <row r="322" spans="1:55" x14ac:dyDescent="0.2">
      <c r="A322" s="7" t="s">
        <v>949</v>
      </c>
      <c r="B322" s="7" t="s">
        <v>950</v>
      </c>
      <c r="C322" s="3" t="s">
        <v>24</v>
      </c>
      <c r="D322" s="7">
        <v>334568</v>
      </c>
      <c r="E322" s="7" t="s">
        <v>16</v>
      </c>
      <c r="F322" s="7">
        <v>2013</v>
      </c>
      <c r="G322" s="7" t="s">
        <v>17</v>
      </c>
      <c r="H322" s="8">
        <v>41455</v>
      </c>
      <c r="I322" s="8">
        <v>41501</v>
      </c>
      <c r="J322" s="8">
        <v>41582</v>
      </c>
      <c r="K322" s="9">
        <v>94097000</v>
      </c>
      <c r="L322" s="9">
        <v>94750000</v>
      </c>
      <c r="M322" s="7" t="s">
        <v>951</v>
      </c>
      <c r="N322" s="20">
        <f>('Ratios Calculated fix'!N322-'Ratios Calculated fix'!N$428)/('Ratios Calculated fix'!N$429-'Ratios Calculated fix'!N$428)</f>
        <v>7.1460571355829283E-2</v>
      </c>
      <c r="O322" s="21">
        <f>('Ratios Calculated fix'!O322-'Ratios Calculated fix'!O$428)/('Ratios Calculated fix'!O$429-'Ratios Calculated fix'!O$428)</f>
        <v>4.4985987938021305E-2</v>
      </c>
      <c r="P322" s="21">
        <f>('Ratios Calculated fix'!P322-'Ratios Calculated fix'!P$428)/('Ratios Calculated fix'!P$429-'Ratios Calculated fix'!P$428)</f>
        <v>4.6126117896592662E-2</v>
      </c>
      <c r="Q322" s="21">
        <f>('Ratios Calculated fix'!Q322-'Ratios Calculated fix'!Q$428)/('Ratios Calculated fix'!Q$429-'Ratios Calculated fix'!Q$428)</f>
        <v>0.26114042740455301</v>
      </c>
      <c r="R322" s="21">
        <f>('Ratios Calculated fix'!R322-'Ratios Calculated fix'!R$428)/('Ratios Calculated fix'!R$429-'Ratios Calculated fix'!R$428)</f>
        <v>7.427047036952085E-2</v>
      </c>
      <c r="S322" s="21">
        <f>('Ratios Calculated fix'!S322-'Ratios Calculated fix'!S$428)/('Ratios Calculated fix'!S$429-'Ratios Calculated fix'!S$428)</f>
        <v>8.082098683748094E-3</v>
      </c>
      <c r="T322" s="21">
        <f>('Ratios Calculated fix'!T322-'Ratios Calculated fix'!T$428)/('Ratios Calculated fix'!T$429-'Ratios Calculated fix'!T$428)</f>
        <v>7.3545950995581089E-2</v>
      </c>
      <c r="U322" s="21">
        <f>('Ratios Calculated fix'!U322-'Ratios Calculated fix'!U$428)/('Ratios Calculated fix'!U$429-'Ratios Calculated fix'!U$428)</f>
        <v>0.6482387475527378</v>
      </c>
      <c r="V322" s="21">
        <f>('Ratios Calculated fix'!V322-'Ratios Calculated fix'!V$428)/('Ratios Calculated fix'!V$429-'Ratios Calculated fix'!V$428)</f>
        <v>0.48976923935086392</v>
      </c>
      <c r="W322" s="21">
        <f>('Ratios Calculated fix'!W322-'Ratios Calculated fix'!W$428)/('Ratios Calculated fix'!W$429-'Ratios Calculated fix'!W$428)</f>
        <v>0.63010187455226951</v>
      </c>
      <c r="X322" s="21">
        <f>('Ratios Calculated fix'!X322-'Ratios Calculated fix'!X$428)/('Ratios Calculated fix'!X$429-'Ratios Calculated fix'!X$428)</f>
        <v>0.34794245089706632</v>
      </c>
      <c r="Y322" s="21">
        <f>('Ratios Calculated fix'!Y322-'Ratios Calculated fix'!Y$428)/('Ratios Calculated fix'!Y$429-'Ratios Calculated fix'!Y$428)</f>
        <v>0.50316319639416751</v>
      </c>
      <c r="Z322" s="21">
        <f>('Ratios Calculated fix'!Z322-'Ratios Calculated fix'!Z$428)/('Ratios Calculated fix'!Z$429-'Ratios Calculated fix'!Z$428)</f>
        <v>0.65205754910293356</v>
      </c>
      <c r="AA322" s="21">
        <f>('Ratios Calculated fix'!AA322-'Ratios Calculated fix'!AA$428)/('Ratios Calculated fix'!AA$429-'Ratios Calculated fix'!AA$428)</f>
        <v>0.32821568396124962</v>
      </c>
      <c r="AB322" s="21">
        <f>('Ratios Calculated fix'!AB322-'Ratios Calculated fix'!AB$428)/('Ratios Calculated fix'!AB$429-'Ratios Calculated fix'!AB$428)</f>
        <v>0.89825915534070144</v>
      </c>
      <c r="AC322" s="21">
        <f>('Ratios Calculated fix'!AC322-'Ratios Calculated fix'!AC$428)/('Ratios Calculated fix'!AC$429-'Ratios Calculated fix'!AC$428)</f>
        <v>0.3228389257054301</v>
      </c>
      <c r="AD322" s="21">
        <f>('Ratios Calculated fix'!AD322-'Ratios Calculated fix'!AD$428)/('Ratios Calculated fix'!AD$429-'Ratios Calculated fix'!AD$428)</f>
        <v>0.4428297453950249</v>
      </c>
      <c r="AE322" s="21">
        <f>('Ratios Calculated fix'!AE322-'Ratios Calculated fix'!AE$428)/('Ratios Calculated fix'!AE$429-'Ratios Calculated fix'!AE$428)</f>
        <v>0.50348785683231689</v>
      </c>
      <c r="AF322" s="21">
        <f>('Ratios Calculated fix'!AF322-'Ratios Calculated fix'!AF$428)/('Ratios Calculated fix'!AF$429-'Ratios Calculated fix'!AF$428)</f>
        <v>0.40198775510499302</v>
      </c>
      <c r="AG322" s="21" t="e">
        <f>('Ratios Calculated fix'!AG322-'Ratios Calculated fix'!AG$428)/('Ratios Calculated fix'!AG$429-'Ratios Calculated fix'!AG$428)</f>
        <v>#DIV/0!</v>
      </c>
      <c r="AH322" s="21" t="e">
        <f>('Ratios Calculated fix'!AH322-'Ratios Calculated fix'!AH$428)/('Ratios Calculated fix'!AH$429-'Ratios Calculated fix'!AH$428)</f>
        <v>#DIV/0!</v>
      </c>
      <c r="AI322" s="21">
        <f>('Ratios Calculated fix'!AI322-'Ratios Calculated fix'!AI$428)/('Ratios Calculated fix'!AI$429-'Ratios Calculated fix'!AI$428)</f>
        <v>0.98629381687327244</v>
      </c>
      <c r="AJ322" s="21">
        <f>('Ratios Calculated fix'!AJ322-'Ratios Calculated fix'!AJ$428)/('Ratios Calculated fix'!AJ$429-'Ratios Calculated fix'!AJ$428)</f>
        <v>0.13949902763545427</v>
      </c>
      <c r="AK322" s="21" t="e">
        <f>('Ratios Calculated fix'!AK322-'Ratios Calculated fix'!AK$428)/('Ratios Calculated fix'!AK$429-'Ratios Calculated fix'!AK$428)</f>
        <v>#DIV/0!</v>
      </c>
      <c r="AL322" s="21" t="e">
        <f>('Ratios Calculated fix'!AL322-'Ratios Calculated fix'!AL$428)/('Ratios Calculated fix'!AL$429-'Ratios Calculated fix'!AL$428)</f>
        <v>#DIV/0!</v>
      </c>
      <c r="AM322" s="21">
        <f>('Ratios Calculated fix'!AM322-'Ratios Calculated fix'!AM$428)/('Ratios Calculated fix'!AM$429-'Ratios Calculated fix'!AM$428)</f>
        <v>0.31219096550474057</v>
      </c>
      <c r="AN322" s="21">
        <f>('Ratios Calculated fix'!AN322-'Ratios Calculated fix'!AN$428)/('Ratios Calculated fix'!AN$429-'Ratios Calculated fix'!AN$428)</f>
        <v>0.27575370821526152</v>
      </c>
      <c r="AO322" s="21">
        <f>('Ratios Calculated fix'!AO322-'Ratios Calculated fix'!AO$428)/('Ratios Calculated fix'!AO$429-'Ratios Calculated fix'!AO$428)</f>
        <v>0.19023134485828783</v>
      </c>
      <c r="AP322" s="21">
        <f>('Ratios Calculated fix'!AP322-'Ratios Calculated fix'!AP$428)/('Ratios Calculated fix'!AP$429-'Ratios Calculated fix'!AP$428)</f>
        <v>0.57442866414797622</v>
      </c>
      <c r="AQ322" s="21">
        <f>('Ratios Calculated fix'!AQ322-'Ratios Calculated fix'!AQ$428)/('Ratios Calculated fix'!AQ$429-'Ratios Calculated fix'!AQ$428)</f>
        <v>0.61866329293519362</v>
      </c>
      <c r="AR322" s="21">
        <f>('Ratios Calculated fix'!AR322-'Ratios Calculated fix'!AR$428)/('Ratios Calculated fix'!AR$429-'Ratios Calculated fix'!AR$428)</f>
        <v>0.28553417016125554</v>
      </c>
      <c r="AS322" s="21">
        <f>('Ratios Calculated fix'!AS322-'Ratios Calculated fix'!AS$428)/('Ratios Calculated fix'!AS$429-'Ratios Calculated fix'!AS$428)</f>
        <v>0.6026983485084626</v>
      </c>
      <c r="AT322" s="21">
        <f>('Ratios Calculated fix'!AT322-'Ratios Calculated fix'!AT$428)/('Ratios Calculated fix'!AT$429-'Ratios Calculated fix'!AT$428)</f>
        <v>0.42322057623281162</v>
      </c>
      <c r="AU322" s="21">
        <f>('Ratios Calculated fix'!AU322-'Ratios Calculated fix'!AU$428)/('Ratios Calculated fix'!AU$429-'Ratios Calculated fix'!AU$428)</f>
        <v>0.65272565764664614</v>
      </c>
      <c r="AV322" s="21" t="e">
        <f>('Ratios Calculated fix'!AV322-'Ratios Calculated fix'!AV$428)/('Ratios Calculated fix'!AV$429-'Ratios Calculated fix'!AV$428)</f>
        <v>#DIV/0!</v>
      </c>
      <c r="AW322" s="21" t="e">
        <f>('Ratios Calculated fix'!AW322-'Ratios Calculated fix'!AW$428)/('Ratios Calculated fix'!AW$429-'Ratios Calculated fix'!AW$428)</f>
        <v>#DIV/0!</v>
      </c>
      <c r="AX322" s="21" t="e">
        <f>('Ratios Calculated fix'!AX322-'Ratios Calculated fix'!AX$428)/('Ratios Calculated fix'!AX$429-'Ratios Calculated fix'!AX$428)</f>
        <v>#DIV/0!</v>
      </c>
      <c r="AY322" s="21">
        <f>('Ratios Calculated fix'!AY322-'Ratios Calculated fix'!AY$428)/('Ratios Calculated fix'!AY$429-'Ratios Calculated fix'!AY$428)</f>
        <v>0.23134586304755025</v>
      </c>
      <c r="AZ322" s="21">
        <f>('Ratios Calculated fix'!AZ322-'Ratios Calculated fix'!AZ$428)/('Ratios Calculated fix'!AZ$429-'Ratios Calculated fix'!AZ$428)</f>
        <v>0.75053709763920484</v>
      </c>
      <c r="BA322" s="21">
        <f>('Ratios Calculated fix'!BA322-'Ratios Calculated fix'!BA$428)/('Ratios Calculated fix'!BA$429-'Ratios Calculated fix'!BA$428)</f>
        <v>0.74373349892545182</v>
      </c>
      <c r="BB322" s="21" t="e">
        <f>('Ratios Calculated fix'!BB322-'Ratios Calculated fix'!BB$428)/('Ratios Calculated fix'!BB$429-'Ratios Calculated fix'!BB$428)</f>
        <v>#DIV/0!</v>
      </c>
      <c r="BC322" s="21">
        <f>('Ratios Calculated fix'!BC322-'Ratios Calculated fix'!BC$428)/('Ratios Calculated fix'!BC$429-'Ratios Calculated fix'!BC$428)</f>
        <v>0.28528365267827022</v>
      </c>
    </row>
    <row r="323" spans="1:55" x14ac:dyDescent="0.2">
      <c r="A323" s="3" t="s">
        <v>982</v>
      </c>
      <c r="B323" s="3" t="s">
        <v>983</v>
      </c>
      <c r="C323" s="3" t="s">
        <v>72</v>
      </c>
      <c r="D323" s="3">
        <v>378204</v>
      </c>
      <c r="E323" s="3" t="s">
        <v>16</v>
      </c>
      <c r="F323" s="3">
        <v>2019</v>
      </c>
      <c r="G323" s="3" t="s">
        <v>17</v>
      </c>
      <c r="H323" s="4">
        <v>43830</v>
      </c>
      <c r="I323" s="4">
        <v>43886</v>
      </c>
      <c r="J323" s="4">
        <v>43886</v>
      </c>
      <c r="K323" s="5">
        <v>174384000</v>
      </c>
      <c r="L323" s="5">
        <v>174591000</v>
      </c>
      <c r="M323" s="3" t="s">
        <v>984</v>
      </c>
      <c r="N323" s="20">
        <f>('Ratios Calculated fix'!N323-'Ratios Calculated fix'!N$428)/('Ratios Calculated fix'!N$429-'Ratios Calculated fix'!N$428)</f>
        <v>4.0124857271407417E-2</v>
      </c>
      <c r="O323" s="21">
        <f>('Ratios Calculated fix'!O323-'Ratios Calculated fix'!O$428)/('Ratios Calculated fix'!O$429-'Ratios Calculated fix'!O$428)</f>
        <v>4.0124857271407417E-2</v>
      </c>
      <c r="P323" s="21">
        <f>('Ratios Calculated fix'!P323-'Ratios Calculated fix'!P$428)/('Ratios Calculated fix'!P$429-'Ratios Calculated fix'!P$428)</f>
        <v>0.1158545903307765</v>
      </c>
      <c r="Q323" s="21">
        <f>('Ratios Calculated fix'!Q323-'Ratios Calculated fix'!Q$428)/('Ratios Calculated fix'!Q$429-'Ratios Calculated fix'!Q$428)</f>
        <v>0.25819255547814779</v>
      </c>
      <c r="R323" s="21">
        <f>('Ratios Calculated fix'!R323-'Ratios Calculated fix'!R$428)/('Ratios Calculated fix'!R$429-'Ratios Calculated fix'!R$428)</f>
        <v>3.5381951978786977E-2</v>
      </c>
      <c r="S323" s="21">
        <f>('Ratios Calculated fix'!S323-'Ratios Calculated fix'!S$428)/('Ratios Calculated fix'!S$429-'Ratios Calculated fix'!S$428)</f>
        <v>0</v>
      </c>
      <c r="T323" s="21">
        <f>('Ratios Calculated fix'!T323-'Ratios Calculated fix'!T$428)/('Ratios Calculated fix'!T$429-'Ratios Calculated fix'!T$428)</f>
        <v>3.574834309833639E-2</v>
      </c>
      <c r="U323" s="21">
        <f>('Ratios Calculated fix'!U323-'Ratios Calculated fix'!U$428)/('Ratios Calculated fix'!U$429-'Ratios Calculated fix'!U$428)</f>
        <v>0.64261398962733385</v>
      </c>
      <c r="V323" s="21">
        <f>('Ratios Calculated fix'!V323-'Ratios Calculated fix'!V$428)/('Ratios Calculated fix'!V$429-'Ratios Calculated fix'!V$428)</f>
        <v>0.48825282224192584</v>
      </c>
      <c r="W323" s="21">
        <f>('Ratios Calculated fix'!W323-'Ratios Calculated fix'!W$428)/('Ratios Calculated fix'!W$429-'Ratios Calculated fix'!W$428)</f>
        <v>0.62434190158438918</v>
      </c>
      <c r="X323" s="21">
        <f>('Ratios Calculated fix'!X323-'Ratios Calculated fix'!X$428)/('Ratios Calculated fix'!X$429-'Ratios Calculated fix'!X$428)</f>
        <v>2.8582980006083267E-2</v>
      </c>
      <c r="Y323" s="21">
        <f>('Ratios Calculated fix'!Y323-'Ratios Calculated fix'!Y$428)/('Ratios Calculated fix'!Y$429-'Ratios Calculated fix'!Y$428)</f>
        <v>0.51219526426934647</v>
      </c>
      <c r="Z323" s="21">
        <f>('Ratios Calculated fix'!Z323-'Ratios Calculated fix'!Z$428)/('Ratios Calculated fix'!Z$429-'Ratios Calculated fix'!Z$428)</f>
        <v>0.97141701999391672</v>
      </c>
      <c r="AA323" s="21">
        <f>('Ratios Calculated fix'!AA323-'Ratios Calculated fix'!AA$428)/('Ratios Calculated fix'!AA$429-'Ratios Calculated fix'!AA$428)</f>
        <v>0</v>
      </c>
      <c r="AB323" s="21">
        <f>('Ratios Calculated fix'!AB323-'Ratios Calculated fix'!AB$428)/('Ratios Calculated fix'!AB$429-'Ratios Calculated fix'!AB$428)</f>
        <v>0.98335643032515463</v>
      </c>
      <c r="AC323" s="21">
        <f>('Ratios Calculated fix'!AC323-'Ratios Calculated fix'!AC$428)/('Ratios Calculated fix'!AC$429-'Ratios Calculated fix'!AC$428)</f>
        <v>0.72657701117820428</v>
      </c>
      <c r="AD323" s="21">
        <f>('Ratios Calculated fix'!AD323-'Ratios Calculated fix'!AD$428)/('Ratios Calculated fix'!AD$429-'Ratios Calculated fix'!AD$428)</f>
        <v>0.85136583522422249</v>
      </c>
      <c r="AE323" s="21">
        <f>('Ratios Calculated fix'!AE323-'Ratios Calculated fix'!AE$428)/('Ratios Calculated fix'!AE$429-'Ratios Calculated fix'!AE$428)</f>
        <v>0.8173936282494676</v>
      </c>
      <c r="AF323" s="21">
        <f>('Ratios Calculated fix'!AF323-'Ratios Calculated fix'!AF$428)/('Ratios Calculated fix'!AF$429-'Ratios Calculated fix'!AF$428)</f>
        <v>0.49790904662131263</v>
      </c>
      <c r="AG323" s="21" t="e">
        <f>('Ratios Calculated fix'!AG323-'Ratios Calculated fix'!AG$428)/('Ratios Calculated fix'!AG$429-'Ratios Calculated fix'!AG$428)</f>
        <v>#DIV/0!</v>
      </c>
      <c r="AH323" s="21" t="e">
        <f>('Ratios Calculated fix'!AH323-'Ratios Calculated fix'!AH$428)/('Ratios Calculated fix'!AH$429-'Ratios Calculated fix'!AH$428)</f>
        <v>#DIV/0!</v>
      </c>
      <c r="AI323" s="21">
        <f>('Ratios Calculated fix'!AI323-'Ratios Calculated fix'!AI$428)/('Ratios Calculated fix'!AI$429-'Ratios Calculated fix'!AI$428)</f>
        <v>0.98582725385817049</v>
      </c>
      <c r="AJ323" s="21">
        <f>('Ratios Calculated fix'!AJ323-'Ratios Calculated fix'!AJ$428)/('Ratios Calculated fix'!AJ$429-'Ratios Calculated fix'!AJ$428)</f>
        <v>0.91408914984301592</v>
      </c>
      <c r="AK323" s="21" t="e">
        <f>('Ratios Calculated fix'!AK323-'Ratios Calculated fix'!AK$428)/('Ratios Calculated fix'!AK$429-'Ratios Calculated fix'!AK$428)</f>
        <v>#DIV/0!</v>
      </c>
      <c r="AL323" s="21" t="e">
        <f>('Ratios Calculated fix'!AL323-'Ratios Calculated fix'!AL$428)/('Ratios Calculated fix'!AL$429-'Ratios Calculated fix'!AL$428)</f>
        <v>#DIV/0!</v>
      </c>
      <c r="AM323" s="21">
        <f>('Ratios Calculated fix'!AM323-'Ratios Calculated fix'!AM$428)/('Ratios Calculated fix'!AM$429-'Ratios Calculated fix'!AM$428)</f>
        <v>0.30901677073905293</v>
      </c>
      <c r="AN323" s="21">
        <f>('Ratios Calculated fix'!AN323-'Ratios Calculated fix'!AN$428)/('Ratios Calculated fix'!AN$429-'Ratios Calculated fix'!AN$428)</f>
        <v>0.27091699283673909</v>
      </c>
      <c r="AO323" s="21">
        <f>('Ratios Calculated fix'!AO323-'Ratios Calculated fix'!AO$428)/('Ratios Calculated fix'!AO$429-'Ratios Calculated fix'!AO$428)</f>
        <v>4.6765552469367144E-2</v>
      </c>
      <c r="AP323" s="21">
        <f>('Ratios Calculated fix'!AP323-'Ratios Calculated fix'!AP$428)/('Ratios Calculated fix'!AP$429-'Ratios Calculated fix'!AP$428)</f>
        <v>0.59349225984718101</v>
      </c>
      <c r="AQ323" s="21">
        <f>('Ratios Calculated fix'!AQ323-'Ratios Calculated fix'!AQ$428)/('Ratios Calculated fix'!AQ$429-'Ratios Calculated fix'!AQ$428)</f>
        <v>0.62344899887207195</v>
      </c>
      <c r="AR323" s="21">
        <f>('Ratios Calculated fix'!AR323-'Ratios Calculated fix'!AR$428)/('Ratios Calculated fix'!AR$429-'Ratios Calculated fix'!AR$428)</f>
        <v>0.88383077138666177</v>
      </c>
      <c r="AS323" s="21">
        <f>('Ratios Calculated fix'!AS323-'Ratios Calculated fix'!AS$428)/('Ratios Calculated fix'!AS$429-'Ratios Calculated fix'!AS$428)</f>
        <v>0.52952113368958031</v>
      </c>
      <c r="AT323" s="21">
        <f>('Ratios Calculated fix'!AT323-'Ratios Calculated fix'!AT$428)/('Ratios Calculated fix'!AT$429-'Ratios Calculated fix'!AT$428)</f>
        <v>0.55700878030033429</v>
      </c>
      <c r="AU323" s="21">
        <f>('Ratios Calculated fix'!AU323-'Ratios Calculated fix'!AU$428)/('Ratios Calculated fix'!AU$429-'Ratios Calculated fix'!AU$428)</f>
        <v>0.95500991347528208</v>
      </c>
      <c r="AV323" s="21" t="e">
        <f>('Ratios Calculated fix'!AV323-'Ratios Calculated fix'!AV$428)/('Ratios Calculated fix'!AV$429-'Ratios Calculated fix'!AV$428)</f>
        <v>#DIV/0!</v>
      </c>
      <c r="AW323" s="21" t="e">
        <f>('Ratios Calculated fix'!AW323-'Ratios Calculated fix'!AW$428)/('Ratios Calculated fix'!AW$429-'Ratios Calculated fix'!AW$428)</f>
        <v>#DIV/0!</v>
      </c>
      <c r="AX323" s="21" t="e">
        <f>('Ratios Calculated fix'!AX323-'Ratios Calculated fix'!AX$428)/('Ratios Calculated fix'!AX$429-'Ratios Calculated fix'!AX$428)</f>
        <v>#DIV/0!</v>
      </c>
      <c r="AY323" s="21">
        <f>('Ratios Calculated fix'!AY323-'Ratios Calculated fix'!AY$428)/('Ratios Calculated fix'!AY$429-'Ratios Calculated fix'!AY$428)</f>
        <v>0.21310568222987189</v>
      </c>
      <c r="AZ323" s="21">
        <f>('Ratios Calculated fix'!AZ323-'Ratios Calculated fix'!AZ$428)/('Ratios Calculated fix'!AZ$429-'Ratios Calculated fix'!AZ$428)</f>
        <v>0.74336517454151219</v>
      </c>
      <c r="BA323" s="21">
        <f>('Ratios Calculated fix'!BA323-'Ratios Calculated fix'!BA$428)/('Ratios Calculated fix'!BA$429-'Ratios Calculated fix'!BA$428)</f>
        <v>0.74400437942714026</v>
      </c>
      <c r="BB323" s="21" t="e">
        <f>('Ratios Calculated fix'!BB323-'Ratios Calculated fix'!BB$428)/('Ratios Calculated fix'!BB$429-'Ratios Calculated fix'!BB$428)</f>
        <v>#DIV/0!</v>
      </c>
      <c r="BC323" s="21">
        <f>('Ratios Calculated fix'!BC323-'Ratios Calculated fix'!BC$428)/('Ratios Calculated fix'!BC$429-'Ratios Calculated fix'!BC$428)</f>
        <v>0.2471970785183247</v>
      </c>
    </row>
    <row r="324" spans="1:55" x14ac:dyDescent="0.2">
      <c r="A324" s="3" t="s">
        <v>958</v>
      </c>
      <c r="B324" s="3" t="s">
        <v>959</v>
      </c>
      <c r="C324" s="3" t="s">
        <v>138</v>
      </c>
      <c r="D324" s="3">
        <v>353084</v>
      </c>
      <c r="E324" s="3" t="s">
        <v>16</v>
      </c>
      <c r="F324" s="3">
        <v>2019</v>
      </c>
      <c r="G324" s="3" t="s">
        <v>17</v>
      </c>
      <c r="H324" s="4">
        <v>43830</v>
      </c>
      <c r="I324" s="4">
        <v>43882</v>
      </c>
      <c r="J324" s="4">
        <v>43882</v>
      </c>
      <c r="K324" s="5">
        <v>445171000</v>
      </c>
      <c r="L324" s="5">
        <v>449677000</v>
      </c>
      <c r="M324" s="3" t="s">
        <v>960</v>
      </c>
      <c r="N324" s="20">
        <f>('Ratios Calculated fix'!N324-'Ratios Calculated fix'!N$428)/('Ratios Calculated fix'!N$429-'Ratios Calculated fix'!N$428)</f>
        <v>4.4521762682438466E-2</v>
      </c>
      <c r="O324" s="21">
        <f>('Ratios Calculated fix'!O324-'Ratios Calculated fix'!O$428)/('Ratios Calculated fix'!O$429-'Ratios Calculated fix'!O$428)</f>
        <v>3.3861745493785914E-2</v>
      </c>
      <c r="P324" s="21">
        <f>('Ratios Calculated fix'!P324-'Ratios Calculated fix'!P$428)/('Ratios Calculated fix'!P$429-'Ratios Calculated fix'!P$428)</f>
        <v>2.7818284989769397E-2</v>
      </c>
      <c r="Q324" s="21">
        <f>('Ratios Calculated fix'!Q324-'Ratios Calculated fix'!Q$428)/('Ratios Calculated fix'!Q$429-'Ratios Calculated fix'!Q$428)</f>
        <v>0.26080499459777234</v>
      </c>
      <c r="R324" s="21">
        <f>('Ratios Calculated fix'!R324-'Ratios Calculated fix'!R$428)/('Ratios Calculated fix'!R$429-'Ratios Calculated fix'!R$428)</f>
        <v>4.9333853100638501E-2</v>
      </c>
      <c r="S324" s="21">
        <f>('Ratios Calculated fix'!S324-'Ratios Calculated fix'!S$428)/('Ratios Calculated fix'!S$429-'Ratios Calculated fix'!S$428)</f>
        <v>1.0937998822690286E-3</v>
      </c>
      <c r="T324" s="21">
        <f>('Ratios Calculated fix'!T324-'Ratios Calculated fix'!T$428)/('Ratios Calculated fix'!T$429-'Ratios Calculated fix'!T$428)</f>
        <v>4.9642580680478436E-2</v>
      </c>
      <c r="U324" s="21">
        <f>('Ratios Calculated fix'!U324-'Ratios Calculated fix'!U$428)/('Ratios Calculated fix'!U$429-'Ratios Calculated fix'!U$428)</f>
        <v>0.64538918592947236</v>
      </c>
      <c r="V324" s="21">
        <f>('Ratios Calculated fix'!V324-'Ratios Calculated fix'!V$428)/('Ratios Calculated fix'!V$429-'Ratios Calculated fix'!V$428)</f>
        <v>0.48844811784555181</v>
      </c>
      <c r="W324" s="21">
        <f>('Ratios Calculated fix'!W324-'Ratios Calculated fix'!W$428)/('Ratios Calculated fix'!W$429-'Ratios Calculated fix'!W$428)</f>
        <v>0.62724299592516131</v>
      </c>
      <c r="X324" s="21">
        <f>('Ratios Calculated fix'!X324-'Ratios Calculated fix'!X$428)/('Ratios Calculated fix'!X$429-'Ratios Calculated fix'!X$428)</f>
        <v>0.2115486660441184</v>
      </c>
      <c r="Y324" s="21">
        <f>('Ratios Calculated fix'!Y324-'Ratios Calculated fix'!Y$428)/('Ratios Calculated fix'!Y$429-'Ratios Calculated fix'!Y$428)</f>
        <v>0.47664622531621065</v>
      </c>
      <c r="Z324" s="21">
        <f>('Ratios Calculated fix'!Z324-'Ratios Calculated fix'!Z$428)/('Ratios Calculated fix'!Z$429-'Ratios Calculated fix'!Z$428)</f>
        <v>0.78845133395588152</v>
      </c>
      <c r="AA324" s="21">
        <f>('Ratios Calculated fix'!AA324-'Ratios Calculated fix'!AA$428)/('Ratios Calculated fix'!AA$429-'Ratios Calculated fix'!AA$428)</f>
        <v>9.7618168115263818E-2</v>
      </c>
      <c r="AB324" s="21">
        <f>('Ratios Calculated fix'!AB324-'Ratios Calculated fix'!AB$428)/('Ratios Calculated fix'!AB$429-'Ratios Calculated fix'!AB$428)</f>
        <v>0.90410754677719241</v>
      </c>
      <c r="AC324" s="21">
        <f>('Ratios Calculated fix'!AC324-'Ratios Calculated fix'!AC$428)/('Ratios Calculated fix'!AC$429-'Ratios Calculated fix'!AC$428)</f>
        <v>0.21385645367623879</v>
      </c>
      <c r="AD324" s="21">
        <f>('Ratios Calculated fix'!AD324-'Ratios Calculated fix'!AD$428)/('Ratios Calculated fix'!AD$429-'Ratios Calculated fix'!AD$428)</f>
        <v>0.34017472776414098</v>
      </c>
      <c r="AE324" s="21">
        <f>('Ratios Calculated fix'!AE324-'Ratios Calculated fix'!AE$428)/('Ratios Calculated fix'!AE$429-'Ratios Calculated fix'!AE$428)</f>
        <v>0.3755776517421614</v>
      </c>
      <c r="AF324" s="21">
        <f>('Ratios Calculated fix'!AF324-'Ratios Calculated fix'!AF$428)/('Ratios Calculated fix'!AF$429-'Ratios Calculated fix'!AF$428)</f>
        <v>0.37951128005310147</v>
      </c>
      <c r="AG324" s="21" t="e">
        <f>('Ratios Calculated fix'!AG324-'Ratios Calculated fix'!AG$428)/('Ratios Calculated fix'!AG$429-'Ratios Calculated fix'!AG$428)</f>
        <v>#DIV/0!</v>
      </c>
      <c r="AH324" s="21" t="e">
        <f>('Ratios Calculated fix'!AH324-'Ratios Calculated fix'!AH$428)/('Ratios Calculated fix'!AH$429-'Ratios Calculated fix'!AH$428)</f>
        <v>#DIV/0!</v>
      </c>
      <c r="AI324" s="21">
        <f>('Ratios Calculated fix'!AI324-'Ratios Calculated fix'!AI$428)/('Ratios Calculated fix'!AI$429-'Ratios Calculated fix'!AI$428)</f>
        <v>0.98572386918627053</v>
      </c>
      <c r="AJ324" s="21">
        <f>('Ratios Calculated fix'!AJ324-'Ratios Calculated fix'!AJ$428)/('Ratios Calculated fix'!AJ$429-'Ratios Calculated fix'!AJ$428)</f>
        <v>0.10161700583369568</v>
      </c>
      <c r="AK324" s="21" t="e">
        <f>('Ratios Calculated fix'!AK324-'Ratios Calculated fix'!AK$428)/('Ratios Calculated fix'!AK$429-'Ratios Calculated fix'!AK$428)</f>
        <v>#DIV/0!</v>
      </c>
      <c r="AL324" s="21" t="e">
        <f>('Ratios Calculated fix'!AL324-'Ratios Calculated fix'!AL$428)/('Ratios Calculated fix'!AL$429-'Ratios Calculated fix'!AL$428)</f>
        <v>#DIV/0!</v>
      </c>
      <c r="AM324" s="21">
        <f>('Ratios Calculated fix'!AM324-'Ratios Calculated fix'!AM$428)/('Ratios Calculated fix'!AM$429-'Ratios Calculated fix'!AM$428)</f>
        <v>0.31095579263691286</v>
      </c>
      <c r="AN324" s="21">
        <f>('Ratios Calculated fix'!AN324-'Ratios Calculated fix'!AN$428)/('Ratios Calculated fix'!AN$429-'Ratios Calculated fix'!AN$428)</f>
        <v>0.28218179414512712</v>
      </c>
      <c r="AO324" s="21">
        <f>('Ratios Calculated fix'!AO324-'Ratios Calculated fix'!AO$428)/('Ratios Calculated fix'!AO$429-'Ratios Calculated fix'!AO$428)</f>
        <v>0.43527207207862145</v>
      </c>
      <c r="AP324" s="21">
        <f>('Ratios Calculated fix'!AP324-'Ratios Calculated fix'!AP$428)/('Ratios Calculated fix'!AP$429-'Ratios Calculated fix'!AP$428)</f>
        <v>0.59077877791206901</v>
      </c>
      <c r="AQ324" s="21">
        <f>('Ratios Calculated fix'!AQ324-'Ratios Calculated fix'!AQ$428)/('Ratios Calculated fix'!AQ$429-'Ratios Calculated fix'!AQ$428)</f>
        <v>0.59769356005817587</v>
      </c>
      <c r="AR324" s="21">
        <f>('Ratios Calculated fix'!AR324-'Ratios Calculated fix'!AR$428)/('Ratios Calculated fix'!AR$429-'Ratios Calculated fix'!AR$428)</f>
        <v>0.18583355453560019</v>
      </c>
      <c r="AS324" s="21">
        <f>('Ratios Calculated fix'!AS324-'Ratios Calculated fix'!AS$428)/('Ratios Calculated fix'!AS$429-'Ratios Calculated fix'!AS$428)</f>
        <v>0.60292063421327846</v>
      </c>
      <c r="AT324" s="21">
        <f>('Ratios Calculated fix'!AT324-'Ratios Calculated fix'!AT$428)/('Ratios Calculated fix'!AT$429-'Ratios Calculated fix'!AT$428)</f>
        <v>0.32262891961083917</v>
      </c>
      <c r="AU324" s="21">
        <f>('Ratios Calculated fix'!AU324-'Ratios Calculated fix'!AU$428)/('Ratios Calculated fix'!AU$429-'Ratios Calculated fix'!AU$428)</f>
        <v>0.63520317941225413</v>
      </c>
      <c r="AV324" s="21" t="e">
        <f>('Ratios Calculated fix'!AV324-'Ratios Calculated fix'!AV$428)/('Ratios Calculated fix'!AV$429-'Ratios Calculated fix'!AV$428)</f>
        <v>#DIV/0!</v>
      </c>
      <c r="AW324" s="21" t="e">
        <f>('Ratios Calculated fix'!AW324-'Ratios Calculated fix'!AW$428)/('Ratios Calculated fix'!AW$429-'Ratios Calculated fix'!AW$428)</f>
        <v>#DIV/0!</v>
      </c>
      <c r="AX324" s="21" t="e">
        <f>('Ratios Calculated fix'!AX324-'Ratios Calculated fix'!AX$428)/('Ratios Calculated fix'!AX$429-'Ratios Calculated fix'!AX$428)</f>
        <v>#DIV/0!</v>
      </c>
      <c r="AY324" s="21">
        <f>('Ratios Calculated fix'!AY324-'Ratios Calculated fix'!AY$428)/('Ratios Calculated fix'!AY$429-'Ratios Calculated fix'!AY$428)</f>
        <v>0.23622251871793903</v>
      </c>
      <c r="AZ324" s="21">
        <f>('Ratios Calculated fix'!AZ324-'Ratios Calculated fix'!AZ$428)/('Ratios Calculated fix'!AZ$429-'Ratios Calculated fix'!AZ$428)</f>
        <v>0.75344730360704504</v>
      </c>
      <c r="BA324" s="21">
        <f>('Ratios Calculated fix'!BA324-'Ratios Calculated fix'!BA$428)/('Ratios Calculated fix'!BA$429-'Ratios Calculated fix'!BA$428)</f>
        <v>0.74345355635771593</v>
      </c>
      <c r="BB324" s="21" t="e">
        <f>('Ratios Calculated fix'!BB324-'Ratios Calculated fix'!BB$428)/('Ratios Calculated fix'!BB$429-'Ratios Calculated fix'!BB$428)</f>
        <v>#DIV/0!</v>
      </c>
      <c r="BC324" s="21">
        <f>('Ratios Calculated fix'!BC324-'Ratios Calculated fix'!BC$428)/('Ratios Calculated fix'!BC$429-'Ratios Calculated fix'!BC$428)</f>
        <v>0.20574687050071383</v>
      </c>
    </row>
    <row r="325" spans="1:55" x14ac:dyDescent="0.2">
      <c r="A325" s="3" t="s">
        <v>988</v>
      </c>
      <c r="B325" s="3" t="s">
        <v>989</v>
      </c>
      <c r="C325" s="3" t="s">
        <v>45</v>
      </c>
      <c r="D325" s="3">
        <v>46764</v>
      </c>
      <c r="E325" s="3" t="s">
        <v>16</v>
      </c>
      <c r="F325" s="3">
        <v>2019</v>
      </c>
      <c r="G325" s="3" t="s">
        <v>17</v>
      </c>
      <c r="H325" s="4">
        <v>43890</v>
      </c>
      <c r="I325" s="4">
        <v>43922</v>
      </c>
      <c r="J325" s="4">
        <v>43922</v>
      </c>
      <c r="K325" s="5">
        <v>72900000</v>
      </c>
      <c r="L325" s="5">
        <v>73200000</v>
      </c>
      <c r="M325" s="3" t="s">
        <v>990</v>
      </c>
      <c r="N325" s="20">
        <f>('Ratios Calculated fix'!N325-'Ratios Calculated fix'!N$428)/('Ratios Calculated fix'!N$429-'Ratios Calculated fix'!N$428)</f>
        <v>5.0729073329913006E-2</v>
      </c>
      <c r="O325" s="21">
        <f>('Ratios Calculated fix'!O325-'Ratios Calculated fix'!O$428)/('Ratios Calculated fix'!O$429-'Ratios Calculated fix'!O$428)</f>
        <v>2.3746745268089998E-2</v>
      </c>
      <c r="P325" s="21">
        <f>('Ratios Calculated fix'!P325-'Ratios Calculated fix'!P$428)/('Ratios Calculated fix'!P$429-'Ratios Calculated fix'!P$428)</f>
        <v>2.3788290455791967E-2</v>
      </c>
      <c r="Q325" s="21">
        <f>('Ratios Calculated fix'!Q325-'Ratios Calculated fix'!Q$428)/('Ratios Calculated fix'!Q$429-'Ratios Calculated fix'!Q$428)</f>
        <v>0.2613498749680464</v>
      </c>
      <c r="R325" s="21">
        <f>('Ratios Calculated fix'!R325-'Ratios Calculated fix'!R$428)/('Ratios Calculated fix'!R$429-'Ratios Calculated fix'!R$428)</f>
        <v>6.8770145424991547E-2</v>
      </c>
      <c r="S325" s="21">
        <f>('Ratios Calculated fix'!S325-'Ratios Calculated fix'!S$428)/('Ratios Calculated fix'!S$429-'Ratios Calculated fix'!S$428)</f>
        <v>2.379749166250738E-3</v>
      </c>
      <c r="T325" s="21">
        <f>('Ratios Calculated fix'!T325-'Ratios Calculated fix'!T$428)/('Ratios Calculated fix'!T$429-'Ratios Calculated fix'!T$428)</f>
        <v>6.9042491849325108E-2</v>
      </c>
      <c r="U325" s="21">
        <f>('Ratios Calculated fix'!U325-'Ratios Calculated fix'!U$428)/('Ratios Calculated fix'!U$429-'Ratios Calculated fix'!U$428)</f>
        <v>0.64788181695745983</v>
      </c>
      <c r="V325" s="21">
        <f>('Ratios Calculated fix'!V325-'Ratios Calculated fix'!V$428)/('Ratios Calculated fix'!V$429-'Ratios Calculated fix'!V$428)</f>
        <v>0.48871281717053494</v>
      </c>
      <c r="W325" s="21">
        <f>('Ratios Calculated fix'!W325-'Ratios Calculated fix'!W$428)/('Ratios Calculated fix'!W$429-'Ratios Calculated fix'!W$428)</f>
        <v>0.62983914835388388</v>
      </c>
      <c r="X325" s="21">
        <f>('Ratios Calculated fix'!X325-'Ratios Calculated fix'!X$428)/('Ratios Calculated fix'!X$429-'Ratios Calculated fix'!X$428)</f>
        <v>0.20366205189937026</v>
      </c>
      <c r="Y325" s="21">
        <f>('Ratios Calculated fix'!Y325-'Ratios Calculated fix'!Y$428)/('Ratios Calculated fix'!Y$429-'Ratios Calculated fix'!Y$428)</f>
        <v>0.56193738157648165</v>
      </c>
      <c r="Z325" s="21">
        <f>('Ratios Calculated fix'!Z325-'Ratios Calculated fix'!Z$428)/('Ratios Calculated fix'!Z$429-'Ratios Calculated fix'!Z$428)</f>
        <v>0.79633794810062963</v>
      </c>
      <c r="AA325" s="21">
        <f>('Ratios Calculated fix'!AA325-'Ratios Calculated fix'!AA$428)/('Ratios Calculated fix'!AA$429-'Ratios Calculated fix'!AA$428)</f>
        <v>0.52366898225182734</v>
      </c>
      <c r="AB325" s="21">
        <f>('Ratios Calculated fix'!AB325-'Ratios Calculated fix'!AB$428)/('Ratios Calculated fix'!AB$429-'Ratios Calculated fix'!AB$428)</f>
        <v>0.89488597979586015</v>
      </c>
      <c r="AC325" s="21">
        <f>('Ratios Calculated fix'!AC325-'Ratios Calculated fix'!AC$428)/('Ratios Calculated fix'!AC$429-'Ratios Calculated fix'!AC$428)</f>
        <v>0.53522293633814244</v>
      </c>
      <c r="AD325" s="21">
        <f>('Ratios Calculated fix'!AD325-'Ratios Calculated fix'!AD$428)/('Ratios Calculated fix'!AD$429-'Ratios Calculated fix'!AD$428)</f>
        <v>0.36058117319470717</v>
      </c>
      <c r="AE325" s="21">
        <f>('Ratios Calculated fix'!AE325-'Ratios Calculated fix'!AE$428)/('Ratios Calculated fix'!AE$429-'Ratios Calculated fix'!AE$428)</f>
        <v>0.40997300654213281</v>
      </c>
      <c r="AF325" s="21">
        <f>('Ratios Calculated fix'!AF325-'Ratios Calculated fix'!AF$428)/('Ratios Calculated fix'!AF$429-'Ratios Calculated fix'!AF$428)</f>
        <v>0.38293515338893774</v>
      </c>
      <c r="AG325" s="21" t="e">
        <f>('Ratios Calculated fix'!AG325-'Ratios Calculated fix'!AG$428)/('Ratios Calculated fix'!AG$429-'Ratios Calculated fix'!AG$428)</f>
        <v>#DIV/0!</v>
      </c>
      <c r="AH325" s="21" t="e">
        <f>('Ratios Calculated fix'!AH325-'Ratios Calculated fix'!AH$428)/('Ratios Calculated fix'!AH$429-'Ratios Calculated fix'!AH$428)</f>
        <v>#DIV/0!</v>
      </c>
      <c r="AI325" s="21">
        <f>('Ratios Calculated fix'!AI325-'Ratios Calculated fix'!AI$428)/('Ratios Calculated fix'!AI$429-'Ratios Calculated fix'!AI$428)</f>
        <v>0.98552437311495877</v>
      </c>
      <c r="AJ325" s="21">
        <f>('Ratios Calculated fix'!AJ325-'Ratios Calculated fix'!AJ$428)/('Ratios Calculated fix'!AJ$429-'Ratios Calculated fix'!AJ$428)</f>
        <v>0.10353313406699501</v>
      </c>
      <c r="AK325" s="21" t="e">
        <f>('Ratios Calculated fix'!AK325-'Ratios Calculated fix'!AK$428)/('Ratios Calculated fix'!AK$429-'Ratios Calculated fix'!AK$428)</f>
        <v>#DIV/0!</v>
      </c>
      <c r="AL325" s="21" t="e">
        <f>('Ratios Calculated fix'!AL325-'Ratios Calculated fix'!AL$428)/('Ratios Calculated fix'!AL$429-'Ratios Calculated fix'!AL$428)</f>
        <v>#DIV/0!</v>
      </c>
      <c r="AM325" s="21">
        <f>('Ratios Calculated fix'!AM325-'Ratios Calculated fix'!AM$428)/('Ratios Calculated fix'!AM$429-'Ratios Calculated fix'!AM$428)</f>
        <v>0.30784238039558187</v>
      </c>
      <c r="AN325" s="21">
        <f>('Ratios Calculated fix'!AN325-'Ratios Calculated fix'!AN$428)/('Ratios Calculated fix'!AN$429-'Ratios Calculated fix'!AN$428)</f>
        <v>0.27514225312681706</v>
      </c>
      <c r="AO325" s="21">
        <f>('Ratios Calculated fix'!AO325-'Ratios Calculated fix'!AO$428)/('Ratios Calculated fix'!AO$429-'Ratios Calculated fix'!AO$428)</f>
        <v>0.16369294881595317</v>
      </c>
      <c r="AP325" s="21">
        <f>('Ratios Calculated fix'!AP325-'Ratios Calculated fix'!AP$428)/('Ratios Calculated fix'!AP$429-'Ratios Calculated fix'!AP$428)</f>
        <v>0.57767635574324772</v>
      </c>
      <c r="AQ325" s="21">
        <f>('Ratios Calculated fix'!AQ325-'Ratios Calculated fix'!AQ$428)/('Ratios Calculated fix'!AQ$429-'Ratios Calculated fix'!AQ$428)</f>
        <v>0.51550937547259157</v>
      </c>
      <c r="AR325" s="21">
        <f>('Ratios Calculated fix'!AR325-'Ratios Calculated fix'!AR$428)/('Ratios Calculated fix'!AR$429-'Ratios Calculated fix'!AR$428)</f>
        <v>0.22883817499133655</v>
      </c>
      <c r="AS325" s="21">
        <f>('Ratios Calculated fix'!AS325-'Ratios Calculated fix'!AS$428)/('Ratios Calculated fix'!AS$429-'Ratios Calculated fix'!AS$428)</f>
        <v>0.59525214585636432</v>
      </c>
      <c r="AT325" s="21">
        <f>('Ratios Calculated fix'!AT325-'Ratios Calculated fix'!AT$428)/('Ratios Calculated fix'!AT$429-'Ratios Calculated fix'!AT$428)</f>
        <v>0.30616553931890927</v>
      </c>
      <c r="AU325" s="21">
        <f>('Ratios Calculated fix'!AU325-'Ratios Calculated fix'!AU$428)/('Ratios Calculated fix'!AU$429-'Ratios Calculated fix'!AU$428)</f>
        <v>0.62407211166488763</v>
      </c>
      <c r="AV325" s="21" t="e">
        <f>('Ratios Calculated fix'!AV325-'Ratios Calculated fix'!AV$428)/('Ratios Calculated fix'!AV$429-'Ratios Calculated fix'!AV$428)</f>
        <v>#DIV/0!</v>
      </c>
      <c r="AW325" s="21" t="e">
        <f>('Ratios Calculated fix'!AW325-'Ratios Calculated fix'!AW$428)/('Ratios Calculated fix'!AW$429-'Ratios Calculated fix'!AW$428)</f>
        <v>#DIV/0!</v>
      </c>
      <c r="AX325" s="21" t="e">
        <f>('Ratios Calculated fix'!AX325-'Ratios Calculated fix'!AX$428)/('Ratios Calculated fix'!AX$429-'Ratios Calculated fix'!AX$428)</f>
        <v>#DIV/0!</v>
      </c>
      <c r="AY325" s="21">
        <f>('Ratios Calculated fix'!AY325-'Ratios Calculated fix'!AY$428)/('Ratios Calculated fix'!AY$429-'Ratios Calculated fix'!AY$428)</f>
        <v>0.28231388686288006</v>
      </c>
      <c r="AZ325" s="21">
        <f>('Ratios Calculated fix'!AZ325-'Ratios Calculated fix'!AZ$428)/('Ratios Calculated fix'!AZ$429-'Ratios Calculated fix'!AZ$428)</f>
        <v>0.78138108962772812</v>
      </c>
      <c r="BA325" s="21">
        <f>('Ratios Calculated fix'!BA325-'Ratios Calculated fix'!BA$428)/('Ratios Calculated fix'!BA$429-'Ratios Calculated fix'!BA$428)</f>
        <v>0.74341215907328972</v>
      </c>
      <c r="BB325" s="21" t="e">
        <f>('Ratios Calculated fix'!BB325-'Ratios Calculated fix'!BB$428)/('Ratios Calculated fix'!BB$429-'Ratios Calculated fix'!BB$428)</f>
        <v>#DIV/0!</v>
      </c>
      <c r="BC325" s="21">
        <f>('Ratios Calculated fix'!BC325-'Ratios Calculated fix'!BC$428)/('Ratios Calculated fix'!BC$429-'Ratios Calculated fix'!BC$428)</f>
        <v>0.19540400814732997</v>
      </c>
    </row>
    <row r="326" spans="1:55" x14ac:dyDescent="0.2">
      <c r="A326" s="3" t="s">
        <v>997</v>
      </c>
      <c r="B326" s="3" t="s">
        <v>998</v>
      </c>
      <c r="C326" s="3" t="s">
        <v>15</v>
      </c>
      <c r="D326" s="3">
        <v>378205</v>
      </c>
      <c r="E326" s="3" t="s">
        <v>16</v>
      </c>
      <c r="F326" s="3">
        <v>2019</v>
      </c>
      <c r="G326" s="3" t="s">
        <v>17</v>
      </c>
      <c r="H326" s="4">
        <v>43830</v>
      </c>
      <c r="I326" s="4">
        <v>43889</v>
      </c>
      <c r="J326" s="4">
        <v>43889</v>
      </c>
      <c r="K326" s="5">
        <v>145882000</v>
      </c>
      <c r="L326" s="5">
        <v>148999000</v>
      </c>
      <c r="M326" s="3" t="s">
        <v>999</v>
      </c>
      <c r="N326" s="20">
        <f>('Ratios Calculated fix'!N326-'Ratios Calculated fix'!N$428)/('Ratios Calculated fix'!N$429-'Ratios Calculated fix'!N$428)</f>
        <v>6.0379115520655044E-2</v>
      </c>
      <c r="O326" s="21">
        <f>('Ratios Calculated fix'!O326-'Ratios Calculated fix'!O$428)/('Ratios Calculated fix'!O$429-'Ratios Calculated fix'!O$428)</f>
        <v>5.8658646320572487E-2</v>
      </c>
      <c r="P326" s="21">
        <f>('Ratios Calculated fix'!P326-'Ratios Calculated fix'!P$428)/('Ratios Calculated fix'!P$429-'Ratios Calculated fix'!P$428)</f>
        <v>8.3545678767575626E-3</v>
      </c>
      <c r="Q326" s="21">
        <f>('Ratios Calculated fix'!Q326-'Ratios Calculated fix'!Q$428)/('Ratios Calculated fix'!Q$429-'Ratios Calculated fix'!Q$428)</f>
        <v>0.2598896823639017</v>
      </c>
      <c r="R326" s="21">
        <f>('Ratios Calculated fix'!R326-'Ratios Calculated fix'!R$428)/('Ratios Calculated fix'!R$429-'Ratios Calculated fix'!R$428)</f>
        <v>2.7511040473558641E-2</v>
      </c>
      <c r="S326" s="21">
        <f>('Ratios Calculated fix'!S326-'Ratios Calculated fix'!S$428)/('Ratios Calculated fix'!S$429-'Ratios Calculated fix'!S$428)</f>
        <v>2.730837386926758E-4</v>
      </c>
      <c r="T326" s="21">
        <f>('Ratios Calculated fix'!T326-'Ratios Calculated fix'!T$428)/('Ratios Calculated fix'!T$429-'Ratios Calculated fix'!T$428)</f>
        <v>2.77454585834556E-2</v>
      </c>
      <c r="U326" s="21">
        <f>('Ratios Calculated fix'!U326-'Ratios Calculated fix'!U$428)/('Ratios Calculated fix'!U$429-'Ratios Calculated fix'!U$428)</f>
        <v>0.64284460752677608</v>
      </c>
      <c r="V326" s="21">
        <f>('Ratios Calculated fix'!V326-'Ratios Calculated fix'!V$428)/('Ratios Calculated fix'!V$429-'Ratios Calculated fix'!V$428)</f>
        <v>0.48829481542791225</v>
      </c>
      <c r="W326" s="21">
        <f>('Ratios Calculated fix'!W326-'Ratios Calculated fix'!W$428)/('Ratios Calculated fix'!W$429-'Ratios Calculated fix'!W$428)</f>
        <v>0.62458022362358756</v>
      </c>
      <c r="X326" s="21">
        <f>('Ratios Calculated fix'!X326-'Ratios Calculated fix'!X$428)/('Ratios Calculated fix'!X$429-'Ratios Calculated fix'!X$428)</f>
        <v>0.35693032453598256</v>
      </c>
      <c r="Y326" s="21">
        <f>('Ratios Calculated fix'!Y326-'Ratios Calculated fix'!Y$428)/('Ratios Calculated fix'!Y$429-'Ratios Calculated fix'!Y$428)</f>
        <v>0.51458587764480401</v>
      </c>
      <c r="Z326" s="21">
        <f>('Ratios Calculated fix'!Z326-'Ratios Calculated fix'!Z$428)/('Ratios Calculated fix'!Z$429-'Ratios Calculated fix'!Z$428)</f>
        <v>0.64306967546401739</v>
      </c>
      <c r="AA326" s="21">
        <f>('Ratios Calculated fix'!AA326-'Ratios Calculated fix'!AA$428)/('Ratios Calculated fix'!AA$429-'Ratios Calculated fix'!AA$428)</f>
        <v>0.46803813388375293</v>
      </c>
      <c r="AB326" s="21">
        <f>('Ratios Calculated fix'!AB326-'Ratios Calculated fix'!AB$428)/('Ratios Calculated fix'!AB$429-'Ratios Calculated fix'!AB$428)</f>
        <v>0.92357959806116563</v>
      </c>
      <c r="AC326" s="21">
        <f>('Ratios Calculated fix'!AC326-'Ratios Calculated fix'!AC$428)/('Ratios Calculated fix'!AC$429-'Ratios Calculated fix'!AC$428)</f>
        <v>0.10460568245309829</v>
      </c>
      <c r="AD326" s="21">
        <f>('Ratios Calculated fix'!AD326-'Ratios Calculated fix'!AD$428)/('Ratios Calculated fix'!AD$429-'Ratios Calculated fix'!AD$428)</f>
        <v>0.3423249418194329</v>
      </c>
      <c r="AE326" s="21">
        <f>('Ratios Calculated fix'!AE326-'Ratios Calculated fix'!AE$428)/('Ratios Calculated fix'!AE$429-'Ratios Calculated fix'!AE$428)</f>
        <v>0.38620828101549937</v>
      </c>
      <c r="AF326" s="21">
        <f>('Ratios Calculated fix'!AF326-'Ratios Calculated fix'!AF$428)/('Ratios Calculated fix'!AF$429-'Ratios Calculated fix'!AF$428)</f>
        <v>0.37472206069131125</v>
      </c>
      <c r="AG326" s="21" t="e">
        <f>('Ratios Calculated fix'!AG326-'Ratios Calculated fix'!AG$428)/('Ratios Calculated fix'!AG$429-'Ratios Calculated fix'!AG$428)</f>
        <v>#DIV/0!</v>
      </c>
      <c r="AH326" s="21" t="e">
        <f>('Ratios Calculated fix'!AH326-'Ratios Calculated fix'!AH$428)/('Ratios Calculated fix'!AH$429-'Ratios Calculated fix'!AH$428)</f>
        <v>#DIV/0!</v>
      </c>
      <c r="AI326" s="21">
        <f>('Ratios Calculated fix'!AI326-'Ratios Calculated fix'!AI$428)/('Ratios Calculated fix'!AI$429-'Ratios Calculated fix'!AI$428)</f>
        <v>0.98733320741839525</v>
      </c>
      <c r="AJ326" s="21">
        <f>('Ratios Calculated fix'!AJ326-'Ratios Calculated fix'!AJ$428)/('Ratios Calculated fix'!AJ$429-'Ratios Calculated fix'!AJ$428)</f>
        <v>8.5169736214172037E-2</v>
      </c>
      <c r="AK326" s="21" t="e">
        <f>('Ratios Calculated fix'!AK326-'Ratios Calculated fix'!AK$428)/('Ratios Calculated fix'!AK$429-'Ratios Calculated fix'!AK$428)</f>
        <v>#DIV/0!</v>
      </c>
      <c r="AL326" s="21" t="e">
        <f>('Ratios Calculated fix'!AL326-'Ratios Calculated fix'!AL$428)/('Ratios Calculated fix'!AL$429-'Ratios Calculated fix'!AL$428)</f>
        <v>#DIV/0!</v>
      </c>
      <c r="AM326" s="21">
        <f>('Ratios Calculated fix'!AM326-'Ratios Calculated fix'!AM$428)/('Ratios Calculated fix'!AM$429-'Ratios Calculated fix'!AM$428)</f>
        <v>0.30734876344295115</v>
      </c>
      <c r="AN326" s="21">
        <f>('Ratios Calculated fix'!AN326-'Ratios Calculated fix'!AN$428)/('Ratios Calculated fix'!AN$429-'Ratios Calculated fix'!AN$428)</f>
        <v>0.27799058230399354</v>
      </c>
      <c r="AO326" s="21">
        <f>('Ratios Calculated fix'!AO326-'Ratios Calculated fix'!AO$428)/('Ratios Calculated fix'!AO$429-'Ratios Calculated fix'!AO$428)</f>
        <v>0.32944778351628357</v>
      </c>
      <c r="AP326" s="21">
        <f>('Ratios Calculated fix'!AP326-'Ratios Calculated fix'!AP$428)/('Ratios Calculated fix'!AP$429-'Ratios Calculated fix'!AP$428)</f>
        <v>0.57702975280355107</v>
      </c>
      <c r="AQ326" s="21">
        <f>('Ratios Calculated fix'!AQ326-'Ratios Calculated fix'!AQ$428)/('Ratios Calculated fix'!AQ$429-'Ratios Calculated fix'!AQ$428)</f>
        <v>0.52118208319601567</v>
      </c>
      <c r="AR326" s="21">
        <f>('Ratios Calculated fix'!AR326-'Ratios Calculated fix'!AR$428)/('Ratios Calculated fix'!AR$429-'Ratios Calculated fix'!AR$428)</f>
        <v>0.19009271517500734</v>
      </c>
      <c r="AS326" s="21">
        <f>('Ratios Calculated fix'!AS326-'Ratios Calculated fix'!AS$428)/('Ratios Calculated fix'!AS$429-'Ratios Calculated fix'!AS$428)</f>
        <v>0.61217813098795248</v>
      </c>
      <c r="AT326" s="21">
        <f>('Ratios Calculated fix'!AT326-'Ratios Calculated fix'!AT$428)/('Ratios Calculated fix'!AT$429-'Ratios Calculated fix'!AT$428)</f>
        <v>0.3033643183500635</v>
      </c>
      <c r="AU326" s="21">
        <f>('Ratios Calculated fix'!AU326-'Ratios Calculated fix'!AU$428)/('Ratios Calculated fix'!AU$429-'Ratios Calculated fix'!AU$428)</f>
        <v>0.59928282864169757</v>
      </c>
      <c r="AV326" s="21" t="e">
        <f>('Ratios Calculated fix'!AV326-'Ratios Calculated fix'!AV$428)/('Ratios Calculated fix'!AV$429-'Ratios Calculated fix'!AV$428)</f>
        <v>#DIV/0!</v>
      </c>
      <c r="AW326" s="21" t="e">
        <f>('Ratios Calculated fix'!AW326-'Ratios Calculated fix'!AW$428)/('Ratios Calculated fix'!AW$429-'Ratios Calculated fix'!AW$428)</f>
        <v>#DIV/0!</v>
      </c>
      <c r="AX326" s="21" t="e">
        <f>('Ratios Calculated fix'!AX326-'Ratios Calculated fix'!AX$428)/('Ratios Calculated fix'!AX$429-'Ratios Calculated fix'!AX$428)</f>
        <v>#DIV/0!</v>
      </c>
      <c r="AY326" s="21">
        <f>('Ratios Calculated fix'!AY326-'Ratios Calculated fix'!AY$428)/('Ratios Calculated fix'!AY$429-'Ratios Calculated fix'!AY$428)</f>
        <v>0.22496009667638384</v>
      </c>
      <c r="AZ326" s="21">
        <f>('Ratios Calculated fix'!AZ326-'Ratios Calculated fix'!AZ$428)/('Ratios Calculated fix'!AZ$429-'Ratios Calculated fix'!AZ$428)</f>
        <v>0.75014091082317957</v>
      </c>
      <c r="BA326" s="21">
        <f>('Ratios Calculated fix'!BA326-'Ratios Calculated fix'!BA$428)/('Ratios Calculated fix'!BA$429-'Ratios Calculated fix'!BA$428)</f>
        <v>0.74234604336176213</v>
      </c>
      <c r="BB326" s="21" t="e">
        <f>('Ratios Calculated fix'!BB326-'Ratios Calculated fix'!BB$428)/('Ratios Calculated fix'!BB$429-'Ratios Calculated fix'!BB$428)</f>
        <v>#DIV/0!</v>
      </c>
      <c r="BC326" s="21">
        <f>('Ratios Calculated fix'!BC326-'Ratios Calculated fix'!BC$428)/('Ratios Calculated fix'!BC$429-'Ratios Calculated fix'!BC$428)</f>
        <v>0.21116645664746381</v>
      </c>
    </row>
    <row r="327" spans="1:55" x14ac:dyDescent="0.2">
      <c r="A327" s="3" t="s">
        <v>964</v>
      </c>
      <c r="B327" s="3" t="s">
        <v>965</v>
      </c>
      <c r="C327" s="3" t="s">
        <v>138</v>
      </c>
      <c r="D327" s="3">
        <v>378199</v>
      </c>
      <c r="E327" s="3" t="s">
        <v>16</v>
      </c>
      <c r="F327" s="3">
        <v>2019</v>
      </c>
      <c r="G327" s="3" t="s">
        <v>17</v>
      </c>
      <c r="H327" s="4">
        <v>43830</v>
      </c>
      <c r="I327" s="4">
        <v>43885</v>
      </c>
      <c r="J327" s="4">
        <v>43885</v>
      </c>
      <c r="K327" s="5">
        <v>164000000</v>
      </c>
      <c r="L327" s="5">
        <v>164000000</v>
      </c>
      <c r="M327" s="3" t="s">
        <v>966</v>
      </c>
      <c r="N327" s="20">
        <f>('Ratios Calculated fix'!N327-'Ratios Calculated fix'!N$428)/('Ratios Calculated fix'!N$429-'Ratios Calculated fix'!N$428)</f>
        <v>4.4182139671995017E-2</v>
      </c>
      <c r="O327" s="21">
        <f>('Ratios Calculated fix'!O327-'Ratios Calculated fix'!O$428)/('Ratios Calculated fix'!O$429-'Ratios Calculated fix'!O$428)</f>
        <v>4.1020556368672634E-2</v>
      </c>
      <c r="P327" s="21">
        <f>('Ratios Calculated fix'!P327-'Ratios Calculated fix'!P$428)/('Ratios Calculated fix'!P$429-'Ratios Calculated fix'!P$428)</f>
        <v>8.9339228774869245E-2</v>
      </c>
      <c r="Q327" s="21">
        <f>('Ratios Calculated fix'!Q327-'Ratios Calculated fix'!Q$428)/('Ratios Calculated fix'!Q$429-'Ratios Calculated fix'!Q$428)</f>
        <v>0.2592248678371466</v>
      </c>
      <c r="R327" s="21">
        <f>('Ratios Calculated fix'!R327-'Ratios Calculated fix'!R$428)/('Ratios Calculated fix'!R$429-'Ratios Calculated fix'!R$428)</f>
        <v>4.2630099036958899E-2</v>
      </c>
      <c r="S327" s="21">
        <f>('Ratios Calculated fix'!S327-'Ratios Calculated fix'!S$428)/('Ratios Calculated fix'!S$429-'Ratios Calculated fix'!S$428)</f>
        <v>3.8303823049997431E-2</v>
      </c>
      <c r="T327" s="21">
        <f>('Ratios Calculated fix'!T327-'Ratios Calculated fix'!T$428)/('Ratios Calculated fix'!T$429-'Ratios Calculated fix'!T$428)</f>
        <v>3.5992804444306019E-2</v>
      </c>
      <c r="U327" s="21">
        <f>('Ratios Calculated fix'!U327-'Ratios Calculated fix'!U$428)/('Ratios Calculated fix'!U$429-'Ratios Calculated fix'!U$428)</f>
        <v>0.64371050310240918</v>
      </c>
      <c r="V327" s="21">
        <f>('Ratios Calculated fix'!V327-'Ratios Calculated fix'!V$428)/('Ratios Calculated fix'!V$429-'Ratios Calculated fix'!V$428)</f>
        <v>0.49345372214331407</v>
      </c>
      <c r="W327" s="21">
        <f>('Ratios Calculated fix'!W327-'Ratios Calculated fix'!W$428)/('Ratios Calculated fix'!W$429-'Ratios Calculated fix'!W$428)</f>
        <v>0.62493968484847973</v>
      </c>
      <c r="X327" s="21">
        <f>('Ratios Calculated fix'!X327-'Ratios Calculated fix'!X$428)/('Ratios Calculated fix'!X$429-'Ratios Calculated fix'!X$428)</f>
        <v>0.13991393851331146</v>
      </c>
      <c r="Y327" s="21">
        <f>('Ratios Calculated fix'!Y327-'Ratios Calculated fix'!Y$428)/('Ratios Calculated fix'!Y$429-'Ratios Calculated fix'!Y$428)</f>
        <v>0.49150187339273632</v>
      </c>
      <c r="Z327" s="21">
        <f>('Ratios Calculated fix'!Z327-'Ratios Calculated fix'!Z$428)/('Ratios Calculated fix'!Z$429-'Ratios Calculated fix'!Z$428)</f>
        <v>0.86008606148668854</v>
      </c>
      <c r="AA327" s="21">
        <f>('Ratios Calculated fix'!AA327-'Ratios Calculated fix'!AA$428)/('Ratios Calculated fix'!AA$429-'Ratios Calculated fix'!AA$428)</f>
        <v>2.5774392089121391E-2</v>
      </c>
      <c r="AB327" s="21">
        <f>('Ratios Calculated fix'!AB327-'Ratios Calculated fix'!AB$428)/('Ratios Calculated fix'!AB$429-'Ratios Calculated fix'!AB$428)</f>
        <v>0.94217738037115617</v>
      </c>
      <c r="AC327" s="21">
        <f>('Ratios Calculated fix'!AC327-'Ratios Calculated fix'!AC$428)/('Ratios Calculated fix'!AC$429-'Ratios Calculated fix'!AC$428)</f>
        <v>0.54695488517341195</v>
      </c>
      <c r="AD327" s="21">
        <f>('Ratios Calculated fix'!AD327-'Ratios Calculated fix'!AD$428)/('Ratios Calculated fix'!AD$429-'Ratios Calculated fix'!AD$428)</f>
        <v>0.64775912775765299</v>
      </c>
      <c r="AE327" s="21">
        <f>('Ratios Calculated fix'!AE327-'Ratios Calculated fix'!AE$428)/('Ratios Calculated fix'!AE$429-'Ratios Calculated fix'!AE$428)</f>
        <v>0.50958256868305374</v>
      </c>
      <c r="AF327" s="21">
        <f>('Ratios Calculated fix'!AF327-'Ratios Calculated fix'!AF$428)/('Ratios Calculated fix'!AF$429-'Ratios Calculated fix'!AF$428)</f>
        <v>0.41097953826905581</v>
      </c>
      <c r="AG327" s="21" t="e">
        <f>('Ratios Calculated fix'!AG327-'Ratios Calculated fix'!AG$428)/('Ratios Calculated fix'!AG$429-'Ratios Calculated fix'!AG$428)</f>
        <v>#DIV/0!</v>
      </c>
      <c r="AH327" s="21" t="e">
        <f>('Ratios Calculated fix'!AH327-'Ratios Calculated fix'!AH$428)/('Ratios Calculated fix'!AH$429-'Ratios Calculated fix'!AH$428)</f>
        <v>#DIV/0!</v>
      </c>
      <c r="AI327" s="21">
        <f>('Ratios Calculated fix'!AI327-'Ratios Calculated fix'!AI$428)/('Ratios Calculated fix'!AI$429-'Ratios Calculated fix'!AI$428)</f>
        <v>0.98616409633579383</v>
      </c>
      <c r="AJ327" s="21">
        <f>('Ratios Calculated fix'!AJ327-'Ratios Calculated fix'!AJ$428)/('Ratios Calculated fix'!AJ$429-'Ratios Calculated fix'!AJ$428)</f>
        <v>0.19341420186863495</v>
      </c>
      <c r="AK327" s="21" t="e">
        <f>('Ratios Calculated fix'!AK327-'Ratios Calculated fix'!AK$428)/('Ratios Calculated fix'!AK$429-'Ratios Calculated fix'!AK$428)</f>
        <v>#DIV/0!</v>
      </c>
      <c r="AL327" s="21" t="e">
        <f>('Ratios Calculated fix'!AL327-'Ratios Calculated fix'!AL$428)/('Ratios Calculated fix'!AL$429-'Ratios Calculated fix'!AL$428)</f>
        <v>#DIV/0!</v>
      </c>
      <c r="AM327" s="21">
        <f>('Ratios Calculated fix'!AM327-'Ratios Calculated fix'!AM$428)/('Ratios Calculated fix'!AM$429-'Ratios Calculated fix'!AM$428)</f>
        <v>0.30702956637860135</v>
      </c>
      <c r="AN327" s="21">
        <f>('Ratios Calculated fix'!AN327-'Ratios Calculated fix'!AN$428)/('Ratios Calculated fix'!AN$429-'Ratios Calculated fix'!AN$428)</f>
        <v>0.27151589516719976</v>
      </c>
      <c r="AO327" s="21">
        <f>('Ratios Calculated fix'!AO327-'Ratios Calculated fix'!AO$428)/('Ratios Calculated fix'!AO$429-'Ratios Calculated fix'!AO$428)</f>
        <v>6.3601085836558047E-2</v>
      </c>
      <c r="AP327" s="21">
        <f>('Ratios Calculated fix'!AP327-'Ratios Calculated fix'!AP$428)/('Ratios Calculated fix'!AP$429-'Ratios Calculated fix'!AP$428)</f>
        <v>0.57650565695520972</v>
      </c>
      <c r="AQ327" s="21">
        <f>('Ratios Calculated fix'!AQ327-'Ratios Calculated fix'!AQ$428)/('Ratios Calculated fix'!AQ$429-'Ratios Calculated fix'!AQ$428)</f>
        <v>0.52183194319368431</v>
      </c>
      <c r="AR327" s="21">
        <f>('Ratios Calculated fix'!AR327-'Ratios Calculated fix'!AR$428)/('Ratios Calculated fix'!AR$429-'Ratios Calculated fix'!AR$428)</f>
        <v>0.53031145742711872</v>
      </c>
      <c r="AS327" s="21">
        <f>('Ratios Calculated fix'!AS327-'Ratios Calculated fix'!AS$428)/('Ratios Calculated fix'!AS$429-'Ratios Calculated fix'!AS$428)</f>
        <v>0.58690696738219394</v>
      </c>
      <c r="AT327" s="21">
        <f>('Ratios Calculated fix'!AT327-'Ratios Calculated fix'!AT$428)/('Ratios Calculated fix'!AT$429-'Ratios Calculated fix'!AT$428)</f>
        <v>0.43447672973191054</v>
      </c>
      <c r="AU327" s="21">
        <f>('Ratios Calculated fix'!AU327-'Ratios Calculated fix'!AU$428)/('Ratios Calculated fix'!AU$429-'Ratios Calculated fix'!AU$428)</f>
        <v>0.62553763957367858</v>
      </c>
      <c r="AV327" s="21" t="e">
        <f>('Ratios Calculated fix'!AV327-'Ratios Calculated fix'!AV$428)/('Ratios Calculated fix'!AV$429-'Ratios Calculated fix'!AV$428)</f>
        <v>#DIV/0!</v>
      </c>
      <c r="AW327" s="21" t="e">
        <f>('Ratios Calculated fix'!AW327-'Ratios Calculated fix'!AW$428)/('Ratios Calculated fix'!AW$429-'Ratios Calculated fix'!AW$428)</f>
        <v>#DIV/0!</v>
      </c>
      <c r="AX327" s="21" t="e">
        <f>('Ratios Calculated fix'!AX327-'Ratios Calculated fix'!AX$428)/('Ratios Calculated fix'!AX$429-'Ratios Calculated fix'!AX$428)</f>
        <v>#DIV/0!</v>
      </c>
      <c r="AY327" s="21">
        <f>('Ratios Calculated fix'!AY327-'Ratios Calculated fix'!AY$428)/('Ratios Calculated fix'!AY$429-'Ratios Calculated fix'!AY$428)</f>
        <v>0.21952186536922272</v>
      </c>
      <c r="AZ327" s="21">
        <f>('Ratios Calculated fix'!AZ327-'Ratios Calculated fix'!AZ$428)/('Ratios Calculated fix'!AZ$429-'Ratios Calculated fix'!AZ$428)</f>
        <v>0.74037608991224246</v>
      </c>
      <c r="BA327" s="21">
        <f>('Ratios Calculated fix'!BA327-'Ratios Calculated fix'!BA$428)/('Ratios Calculated fix'!BA$429-'Ratios Calculated fix'!BA$428)</f>
        <v>0.74333509751857996</v>
      </c>
      <c r="BB327" s="21" t="e">
        <f>('Ratios Calculated fix'!BB327-'Ratios Calculated fix'!BB$428)/('Ratios Calculated fix'!BB$429-'Ratios Calculated fix'!BB$428)</f>
        <v>#DIV/0!</v>
      </c>
      <c r="BC327" s="21">
        <f>('Ratios Calculated fix'!BC327-'Ratios Calculated fix'!BC$428)/('Ratios Calculated fix'!BC$429-'Ratios Calculated fix'!BC$428)</f>
        <v>0.19781597896463893</v>
      </c>
    </row>
    <row r="328" spans="1:55" x14ac:dyDescent="0.2">
      <c r="A328" s="3" t="s">
        <v>937</v>
      </c>
      <c r="B328" s="3" t="s">
        <v>938</v>
      </c>
      <c r="C328" s="3" t="s">
        <v>34</v>
      </c>
      <c r="D328" s="3">
        <v>109664</v>
      </c>
      <c r="E328" s="3" t="s">
        <v>16</v>
      </c>
      <c r="F328" s="3">
        <v>2019</v>
      </c>
      <c r="G328" s="3" t="s">
        <v>17</v>
      </c>
      <c r="H328" s="4">
        <v>43830</v>
      </c>
      <c r="I328" s="4">
        <v>43867</v>
      </c>
      <c r="J328" s="4">
        <v>43867</v>
      </c>
      <c r="K328" s="5">
        <v>1175000000</v>
      </c>
      <c r="L328" s="5">
        <v>1189000000</v>
      </c>
      <c r="M328" s="3" t="s">
        <v>939</v>
      </c>
      <c r="N328" s="20">
        <f>('Ratios Calculated fix'!N328-'Ratios Calculated fix'!N$428)/('Ratios Calculated fix'!N$429-'Ratios Calculated fix'!N$428)</f>
        <v>4.4651469135027738E-2</v>
      </c>
      <c r="O328" s="21">
        <f>('Ratios Calculated fix'!O328-'Ratios Calculated fix'!O$428)/('Ratios Calculated fix'!O$429-'Ratios Calculated fix'!O$428)</f>
        <v>4.4651469135027738E-2</v>
      </c>
      <c r="P328" s="21">
        <f>('Ratios Calculated fix'!P328-'Ratios Calculated fix'!P$428)/('Ratios Calculated fix'!P$429-'Ratios Calculated fix'!P$428)</f>
        <v>2.2454208708812186E-2</v>
      </c>
      <c r="Q328" s="21">
        <f>('Ratios Calculated fix'!Q328-'Ratios Calculated fix'!Q$428)/('Ratios Calculated fix'!Q$429-'Ratios Calculated fix'!Q$428)</f>
        <v>0.26269190542943133</v>
      </c>
      <c r="R328" s="21">
        <f>('Ratios Calculated fix'!R328-'Ratios Calculated fix'!R$428)/('Ratios Calculated fix'!R$429-'Ratios Calculated fix'!R$428)</f>
        <v>0</v>
      </c>
      <c r="S328" s="21">
        <f>('Ratios Calculated fix'!S328-'Ratios Calculated fix'!S$428)/('Ratios Calculated fix'!S$429-'Ratios Calculated fix'!S$428)</f>
        <v>0</v>
      </c>
      <c r="T328" s="21">
        <f>('Ratios Calculated fix'!T328-'Ratios Calculated fix'!T$428)/('Ratios Calculated fix'!T$429-'Ratios Calculated fix'!T$428)</f>
        <v>0</v>
      </c>
      <c r="U328" s="21">
        <f>('Ratios Calculated fix'!U328-'Ratios Calculated fix'!U$428)/('Ratios Calculated fix'!U$429-'Ratios Calculated fix'!U$428)</f>
        <v>0.64049317262840244</v>
      </c>
      <c r="V328" s="21">
        <f>('Ratios Calculated fix'!V328-'Ratios Calculated fix'!V$428)/('Ratios Calculated fix'!V$429-'Ratios Calculated fix'!V$428)</f>
        <v>0.48825282224192584</v>
      </c>
      <c r="W328" s="21">
        <f>('Ratios Calculated fix'!W328-'Ratios Calculated fix'!W$428)/('Ratios Calculated fix'!W$429-'Ratios Calculated fix'!W$428)</f>
        <v>0.62210889664239277</v>
      </c>
      <c r="X328" s="21">
        <f>('Ratios Calculated fix'!X328-'Ratios Calculated fix'!X$428)/('Ratios Calculated fix'!X$429-'Ratios Calculated fix'!X$428)</f>
        <v>0.64877860325653147</v>
      </c>
      <c r="Y328" s="21">
        <f>('Ratios Calculated fix'!Y328-'Ratios Calculated fix'!Y$428)/('Ratios Calculated fix'!Y$429-'Ratios Calculated fix'!Y$428)</f>
        <v>0.46444454358035464</v>
      </c>
      <c r="Z328" s="21">
        <f>('Ratios Calculated fix'!Z328-'Ratios Calculated fix'!Z$428)/('Ratios Calculated fix'!Z$429-'Ratios Calculated fix'!Z$428)</f>
        <v>0.35122139674346842</v>
      </c>
      <c r="AA328" s="21">
        <f>('Ratios Calculated fix'!AA328-'Ratios Calculated fix'!AA$428)/('Ratios Calculated fix'!AA$429-'Ratios Calculated fix'!AA$428)</f>
        <v>0.17272553760036671</v>
      </c>
      <c r="AB328" s="21">
        <f>('Ratios Calculated fix'!AB328-'Ratios Calculated fix'!AB$428)/('Ratios Calculated fix'!AB$429-'Ratios Calculated fix'!AB$428)</f>
        <v>0.8772250774451984</v>
      </c>
      <c r="AC328" s="21">
        <f>('Ratios Calculated fix'!AC328-'Ratios Calculated fix'!AC$428)/('Ratios Calculated fix'!AC$429-'Ratios Calculated fix'!AC$428)</f>
        <v>1</v>
      </c>
      <c r="AD328" s="21">
        <f>('Ratios Calculated fix'!AD328-'Ratios Calculated fix'!AD$428)/('Ratios Calculated fix'!AD$429-'Ratios Calculated fix'!AD$428)</f>
        <v>0.48617552536074049</v>
      </c>
      <c r="AE328" s="21">
        <f>('Ratios Calculated fix'!AE328-'Ratios Calculated fix'!AE$428)/('Ratios Calculated fix'!AE$429-'Ratios Calculated fix'!AE$428)</f>
        <v>0.49841658315815746</v>
      </c>
      <c r="AF328" s="21">
        <f>('Ratios Calculated fix'!AF328-'Ratios Calculated fix'!AF$428)/('Ratios Calculated fix'!AF$429-'Ratios Calculated fix'!AF$428)</f>
        <v>0.40623806676394836</v>
      </c>
      <c r="AG328" s="21" t="e">
        <f>('Ratios Calculated fix'!AG328-'Ratios Calculated fix'!AG$428)/('Ratios Calculated fix'!AG$429-'Ratios Calculated fix'!AG$428)</f>
        <v>#DIV/0!</v>
      </c>
      <c r="AH328" s="21" t="e">
        <f>('Ratios Calculated fix'!AH328-'Ratios Calculated fix'!AH$428)/('Ratios Calculated fix'!AH$429-'Ratios Calculated fix'!AH$428)</f>
        <v>#DIV/0!</v>
      </c>
      <c r="AI328" s="21">
        <f>('Ratios Calculated fix'!AI328-'Ratios Calculated fix'!AI$428)/('Ratios Calculated fix'!AI$429-'Ratios Calculated fix'!AI$428)</f>
        <v>0.9886882535255811</v>
      </c>
      <c r="AJ328" s="21">
        <f>('Ratios Calculated fix'!AJ328-'Ratios Calculated fix'!AJ$428)/('Ratios Calculated fix'!AJ$429-'Ratios Calculated fix'!AJ$428)</f>
        <v>6.4639063341776049E-2</v>
      </c>
      <c r="AK328" s="21" t="e">
        <f>('Ratios Calculated fix'!AK328-'Ratios Calculated fix'!AK$428)/('Ratios Calculated fix'!AK$429-'Ratios Calculated fix'!AK$428)</f>
        <v>#DIV/0!</v>
      </c>
      <c r="AL328" s="21" t="e">
        <f>('Ratios Calculated fix'!AL328-'Ratios Calculated fix'!AL$428)/('Ratios Calculated fix'!AL$429-'Ratios Calculated fix'!AL$428)</f>
        <v>#DIV/0!</v>
      </c>
      <c r="AM328" s="21">
        <f>('Ratios Calculated fix'!AM328-'Ratios Calculated fix'!AM$428)/('Ratios Calculated fix'!AM$429-'Ratios Calculated fix'!AM$428)</f>
        <v>0.30837117674161202</v>
      </c>
      <c r="AN328" s="21">
        <f>('Ratios Calculated fix'!AN328-'Ratios Calculated fix'!AN$428)/('Ratios Calculated fix'!AN$429-'Ratios Calculated fix'!AN$428)</f>
        <v>0.27259492057015794</v>
      </c>
      <c r="AO328" s="21">
        <f>('Ratios Calculated fix'!AO328-'Ratios Calculated fix'!AO$428)/('Ratios Calculated fix'!AO$429-'Ratios Calculated fix'!AO$428)</f>
        <v>6.3673442106720976E-2</v>
      </c>
      <c r="AP328" s="21">
        <f>('Ratios Calculated fix'!AP328-'Ratios Calculated fix'!AP$428)/('Ratios Calculated fix'!AP$429-'Ratios Calculated fix'!AP$428)</f>
        <v>0.57266736046260192</v>
      </c>
      <c r="AQ328" s="21">
        <f>('Ratios Calculated fix'!AQ328-'Ratios Calculated fix'!AQ$428)/('Ratios Calculated fix'!AQ$429-'Ratios Calculated fix'!AQ$428)</f>
        <v>0.51344137676762724</v>
      </c>
      <c r="AR328" s="21">
        <f>('Ratios Calculated fix'!AR328-'Ratios Calculated fix'!AR$428)/('Ratios Calculated fix'!AR$429-'Ratios Calculated fix'!AR$428)</f>
        <v>0.34244230748693194</v>
      </c>
      <c r="AS328" s="21">
        <f>('Ratios Calculated fix'!AS328-'Ratios Calculated fix'!AS$428)/('Ratios Calculated fix'!AS$429-'Ratios Calculated fix'!AS$428)</f>
        <v>0.6722764151413122</v>
      </c>
      <c r="AT328" s="21">
        <f>('Ratios Calculated fix'!AT328-'Ratios Calculated fix'!AT$428)/('Ratios Calculated fix'!AT$429-'Ratios Calculated fix'!AT$428)</f>
        <v>0.31256966956896248</v>
      </c>
      <c r="AU328" s="21">
        <f>('Ratios Calculated fix'!AU328-'Ratios Calculated fix'!AU$428)/('Ratios Calculated fix'!AU$429-'Ratios Calculated fix'!AU$428)</f>
        <v>0.60403883367054756</v>
      </c>
      <c r="AV328" s="21" t="e">
        <f>('Ratios Calculated fix'!AV328-'Ratios Calculated fix'!AV$428)/('Ratios Calculated fix'!AV$429-'Ratios Calculated fix'!AV$428)</f>
        <v>#DIV/0!</v>
      </c>
      <c r="AW328" s="21" t="e">
        <f>('Ratios Calculated fix'!AW328-'Ratios Calculated fix'!AW$428)/('Ratios Calculated fix'!AW$429-'Ratios Calculated fix'!AW$428)</f>
        <v>#DIV/0!</v>
      </c>
      <c r="AX328" s="21" t="e">
        <f>('Ratios Calculated fix'!AX328-'Ratios Calculated fix'!AX$428)/('Ratios Calculated fix'!AX$429-'Ratios Calculated fix'!AX$428)</f>
        <v>#DIV/0!</v>
      </c>
      <c r="AY328" s="21">
        <f>('Ratios Calculated fix'!AY328-'Ratios Calculated fix'!AY$428)/('Ratios Calculated fix'!AY$429-'Ratios Calculated fix'!AY$428)</f>
        <v>0.19993393009915053</v>
      </c>
      <c r="AZ328" s="21">
        <f>('Ratios Calculated fix'!AZ328-'Ratios Calculated fix'!AZ$428)/('Ratios Calculated fix'!AZ$429-'Ratios Calculated fix'!AZ$428)</f>
        <v>0.71719285200690452</v>
      </c>
      <c r="BA328" s="21">
        <f>('Ratios Calculated fix'!BA328-'Ratios Calculated fix'!BA$428)/('Ratios Calculated fix'!BA$429-'Ratios Calculated fix'!BA$428)</f>
        <v>0.74191402561037911</v>
      </c>
      <c r="BB328" s="21" t="e">
        <f>('Ratios Calculated fix'!BB328-'Ratios Calculated fix'!BB$428)/('Ratios Calculated fix'!BB$429-'Ratios Calculated fix'!BB$428)</f>
        <v>#DIV/0!</v>
      </c>
      <c r="BC328" s="21">
        <f>('Ratios Calculated fix'!BC328-'Ratios Calculated fix'!BC$428)/('Ratios Calculated fix'!BC$429-'Ratios Calculated fix'!BC$428)</f>
        <v>0.23948648691722965</v>
      </c>
    </row>
    <row r="329" spans="1:55" x14ac:dyDescent="0.2">
      <c r="A329" s="3" t="s">
        <v>994</v>
      </c>
      <c r="B329" s="3" t="s">
        <v>995</v>
      </c>
      <c r="C329" s="3" t="s">
        <v>34</v>
      </c>
      <c r="D329" s="3">
        <v>85758</v>
      </c>
      <c r="E329" s="3" t="s">
        <v>16</v>
      </c>
      <c r="F329" s="3">
        <v>2019</v>
      </c>
      <c r="G329" s="3" t="s">
        <v>17</v>
      </c>
      <c r="H329" s="4">
        <v>43738</v>
      </c>
      <c r="I329" s="4">
        <v>43775</v>
      </c>
      <c r="J329" s="4">
        <v>43775</v>
      </c>
      <c r="K329" s="5">
        <v>1197000000</v>
      </c>
      <c r="L329" s="5">
        <v>1209000000</v>
      </c>
      <c r="M329" s="3" t="s">
        <v>996</v>
      </c>
      <c r="N329" s="20">
        <f>('Ratios Calculated fix'!N329-'Ratios Calculated fix'!N$428)/('Ratios Calculated fix'!N$429-'Ratios Calculated fix'!N$428)</f>
        <v>0.12617707723691801</v>
      </c>
      <c r="O329" s="21">
        <f>('Ratios Calculated fix'!O329-'Ratios Calculated fix'!O$428)/('Ratios Calculated fix'!O$429-'Ratios Calculated fix'!O$428)</f>
        <v>0.12025601682073576</v>
      </c>
      <c r="P329" s="21">
        <f>('Ratios Calculated fix'!P329-'Ratios Calculated fix'!P$428)/('Ratios Calculated fix'!P$429-'Ratios Calculated fix'!P$428)</f>
        <v>0.30834286112553227</v>
      </c>
      <c r="Q329" s="21">
        <f>('Ratios Calculated fix'!Q329-'Ratios Calculated fix'!Q$428)/('Ratios Calculated fix'!Q$429-'Ratios Calculated fix'!Q$428)</f>
        <v>0.26129613113567679</v>
      </c>
      <c r="R329" s="21">
        <f>('Ratios Calculated fix'!R329-'Ratios Calculated fix'!R$428)/('Ratios Calculated fix'!R$429-'Ratios Calculated fix'!R$428)</f>
        <v>8.8698855217570732E-2</v>
      </c>
      <c r="S329" s="21">
        <f>('Ratios Calculated fix'!S329-'Ratios Calculated fix'!S$428)/('Ratios Calculated fix'!S$429-'Ratios Calculated fix'!S$428)</f>
        <v>5.5264140810632821E-2</v>
      </c>
      <c r="T329" s="21">
        <f>('Ratios Calculated fix'!T329-'Ratios Calculated fix'!T$428)/('Ratios Calculated fix'!T$429-'Ratios Calculated fix'!T$428)</f>
        <v>7.9404263405321182E-2</v>
      </c>
      <c r="U329" s="21">
        <f>('Ratios Calculated fix'!U329-'Ratios Calculated fix'!U$428)/('Ratios Calculated fix'!U$429-'Ratios Calculated fix'!U$428)</f>
        <v>0.64995123619234385</v>
      </c>
      <c r="V329" s="21">
        <f>('Ratios Calculated fix'!V329-'Ratios Calculated fix'!V$428)/('Ratios Calculated fix'!V$429-'Ratios Calculated fix'!V$428)</f>
        <v>0.49885474603098412</v>
      </c>
      <c r="W329" s="21">
        <f>('Ratios Calculated fix'!W329-'Ratios Calculated fix'!W$428)/('Ratios Calculated fix'!W$429-'Ratios Calculated fix'!W$428)</f>
        <v>0.63093238658200279</v>
      </c>
      <c r="X329" s="21">
        <f>('Ratios Calculated fix'!X329-'Ratios Calculated fix'!X$428)/('Ratios Calculated fix'!X$429-'Ratios Calculated fix'!X$428)</f>
        <v>0.53869116938488726</v>
      </c>
      <c r="Y329" s="21">
        <f>('Ratios Calculated fix'!Y329-'Ratios Calculated fix'!Y$428)/('Ratios Calculated fix'!Y$429-'Ratios Calculated fix'!Y$428)</f>
        <v>0.47799739635992933</v>
      </c>
      <c r="Z329" s="21">
        <f>('Ratios Calculated fix'!Z329-'Ratios Calculated fix'!Z$428)/('Ratios Calculated fix'!Z$429-'Ratios Calculated fix'!Z$428)</f>
        <v>0.46130883061511263</v>
      </c>
      <c r="AA329" s="21">
        <f>('Ratios Calculated fix'!AA329-'Ratios Calculated fix'!AA$428)/('Ratios Calculated fix'!AA$429-'Ratios Calculated fix'!AA$428)</f>
        <v>0.16415590615934225</v>
      </c>
      <c r="AB329" s="21">
        <f>('Ratios Calculated fix'!AB329-'Ratios Calculated fix'!AB$428)/('Ratios Calculated fix'!AB$429-'Ratios Calculated fix'!AB$428)</f>
        <v>0.8957325159943883</v>
      </c>
      <c r="AC329" s="21">
        <f>('Ratios Calculated fix'!AC329-'Ratios Calculated fix'!AC$428)/('Ratios Calculated fix'!AC$429-'Ratios Calculated fix'!AC$428)</f>
        <v>0.54728083399573935</v>
      </c>
      <c r="AD329" s="21">
        <f>('Ratios Calculated fix'!AD329-'Ratios Calculated fix'!AD$428)/('Ratios Calculated fix'!AD$429-'Ratios Calculated fix'!AD$428)</f>
        <v>0.39540303994949394</v>
      </c>
      <c r="AE329" s="21">
        <f>('Ratios Calculated fix'!AE329-'Ratios Calculated fix'!AE$428)/('Ratios Calculated fix'!AE$429-'Ratios Calculated fix'!AE$428)</f>
        <v>0.44956471700329076</v>
      </c>
      <c r="AF329" s="21">
        <f>('Ratios Calculated fix'!AF329-'Ratios Calculated fix'!AF$428)/('Ratios Calculated fix'!AF$429-'Ratios Calculated fix'!AF$428)</f>
        <v>0.39820578344196328</v>
      </c>
      <c r="AG329" s="21" t="e">
        <f>('Ratios Calculated fix'!AG329-'Ratios Calculated fix'!AG$428)/('Ratios Calculated fix'!AG$429-'Ratios Calculated fix'!AG$428)</f>
        <v>#DIV/0!</v>
      </c>
      <c r="AH329" s="21" t="e">
        <f>('Ratios Calculated fix'!AH329-'Ratios Calculated fix'!AH$428)/('Ratios Calculated fix'!AH$429-'Ratios Calculated fix'!AH$428)</f>
        <v>#DIV/0!</v>
      </c>
      <c r="AI329" s="21">
        <f>('Ratios Calculated fix'!AI329-'Ratios Calculated fix'!AI$428)/('Ratios Calculated fix'!AI$429-'Ratios Calculated fix'!AI$428)</f>
        <v>0.98820027816117506</v>
      </c>
      <c r="AJ329" s="21">
        <f>('Ratios Calculated fix'!AJ329-'Ratios Calculated fix'!AJ$428)/('Ratios Calculated fix'!AJ$429-'Ratios Calculated fix'!AJ$428)</f>
        <v>0.11186300719267948</v>
      </c>
      <c r="AK329" s="21" t="e">
        <f>('Ratios Calculated fix'!AK329-'Ratios Calculated fix'!AK$428)/('Ratios Calculated fix'!AK$429-'Ratios Calculated fix'!AK$428)</f>
        <v>#DIV/0!</v>
      </c>
      <c r="AL329" s="21" t="e">
        <f>('Ratios Calculated fix'!AL329-'Ratios Calculated fix'!AL$428)/('Ratios Calculated fix'!AL$429-'Ratios Calculated fix'!AL$428)</f>
        <v>#DIV/0!</v>
      </c>
      <c r="AM329" s="21">
        <f>('Ratios Calculated fix'!AM329-'Ratios Calculated fix'!AM$428)/('Ratios Calculated fix'!AM$429-'Ratios Calculated fix'!AM$428)</f>
        <v>0.30725161482865765</v>
      </c>
      <c r="AN329" s="21">
        <f>('Ratios Calculated fix'!AN329-'Ratios Calculated fix'!AN$428)/('Ratios Calculated fix'!AN$429-'Ratios Calculated fix'!AN$428)</f>
        <v>0.27229322510577025</v>
      </c>
      <c r="AO329" s="21">
        <f>('Ratios Calculated fix'!AO329-'Ratios Calculated fix'!AO$428)/('Ratios Calculated fix'!AO$429-'Ratios Calculated fix'!AO$428)</f>
        <v>6.8164171607942789E-2</v>
      </c>
      <c r="AP329" s="21">
        <f>('Ratios Calculated fix'!AP329-'Ratios Calculated fix'!AP$428)/('Ratios Calculated fix'!AP$429-'Ratios Calculated fix'!AP$428)</f>
        <v>0.57214957136674882</v>
      </c>
      <c r="AQ329" s="21">
        <f>('Ratios Calculated fix'!AQ329-'Ratios Calculated fix'!AQ$428)/('Ratios Calculated fix'!AQ$429-'Ratios Calculated fix'!AQ$428)</f>
        <v>0.50268971573603272</v>
      </c>
      <c r="AR329" s="21">
        <f>('Ratios Calculated fix'!AR329-'Ratios Calculated fix'!AR$428)/('Ratios Calculated fix'!AR$429-'Ratios Calculated fix'!AR$428)</f>
        <v>0.35950209230308733</v>
      </c>
      <c r="AS329" s="21">
        <f>('Ratios Calculated fix'!AS329-'Ratios Calculated fix'!AS$428)/('Ratios Calculated fix'!AS$429-'Ratios Calculated fix'!AS$428)</f>
        <v>0.66222103972889523</v>
      </c>
      <c r="AT329" s="21">
        <f>('Ratios Calculated fix'!AT329-'Ratios Calculated fix'!AT$428)/('Ratios Calculated fix'!AT$429-'Ratios Calculated fix'!AT$428)</f>
        <v>0.33178429210374644</v>
      </c>
      <c r="AU329" s="21">
        <f>('Ratios Calculated fix'!AU329-'Ratios Calculated fix'!AU$428)/('Ratios Calculated fix'!AU$429-'Ratios Calculated fix'!AU$428)</f>
        <v>0.81071501192720519</v>
      </c>
      <c r="AV329" s="21" t="e">
        <f>('Ratios Calculated fix'!AV329-'Ratios Calculated fix'!AV$428)/('Ratios Calculated fix'!AV$429-'Ratios Calculated fix'!AV$428)</f>
        <v>#DIV/0!</v>
      </c>
      <c r="AW329" s="21" t="e">
        <f>('Ratios Calculated fix'!AW329-'Ratios Calculated fix'!AW$428)/('Ratios Calculated fix'!AW$429-'Ratios Calculated fix'!AW$428)</f>
        <v>#DIV/0!</v>
      </c>
      <c r="AX329" s="21" t="e">
        <f>('Ratios Calculated fix'!AX329-'Ratios Calculated fix'!AX$428)/('Ratios Calculated fix'!AX$429-'Ratios Calculated fix'!AX$428)</f>
        <v>#DIV/0!</v>
      </c>
      <c r="AY329" s="21">
        <f>('Ratios Calculated fix'!AY329-'Ratios Calculated fix'!AY$428)/('Ratios Calculated fix'!AY$429-'Ratios Calculated fix'!AY$428)</f>
        <v>0.34465264640866294</v>
      </c>
      <c r="AZ329" s="21">
        <f>('Ratios Calculated fix'!AZ329-'Ratios Calculated fix'!AZ$428)/('Ratios Calculated fix'!AZ$429-'Ratios Calculated fix'!AZ$428)</f>
        <v>0.67297218783137291</v>
      </c>
      <c r="BA329" s="21">
        <f>('Ratios Calculated fix'!BA329-'Ratios Calculated fix'!BA$428)/('Ratios Calculated fix'!BA$429-'Ratios Calculated fix'!BA$428)</f>
        <v>0.75213342763582114</v>
      </c>
      <c r="BB329" s="21" t="e">
        <f>('Ratios Calculated fix'!BB329-'Ratios Calculated fix'!BB$428)/('Ratios Calculated fix'!BB$429-'Ratios Calculated fix'!BB$428)</f>
        <v>#DIV/0!</v>
      </c>
      <c r="BC329" s="21">
        <f>('Ratios Calculated fix'!BC329-'Ratios Calculated fix'!BC$428)/('Ratios Calculated fix'!BC$429-'Ratios Calculated fix'!BC$428)</f>
        <v>0.18349845081421534</v>
      </c>
    </row>
    <row r="330" spans="1:55" x14ac:dyDescent="0.2">
      <c r="A330" s="3" t="s">
        <v>991</v>
      </c>
      <c r="B330" s="3" t="s">
        <v>992</v>
      </c>
      <c r="C330" s="3" t="s">
        <v>34</v>
      </c>
      <c r="D330" s="3">
        <v>35151</v>
      </c>
      <c r="E330" s="3" t="s">
        <v>16</v>
      </c>
      <c r="F330" s="3">
        <v>2019</v>
      </c>
      <c r="G330" s="3" t="s">
        <v>17</v>
      </c>
      <c r="H330" s="4">
        <v>43921</v>
      </c>
      <c r="I330" s="4">
        <v>43971</v>
      </c>
      <c r="J330" s="4">
        <v>43971</v>
      </c>
      <c r="K330" s="5">
        <v>115849000</v>
      </c>
      <c r="L330" s="5">
        <v>118165000</v>
      </c>
      <c r="M330" s="3" t="s">
        <v>993</v>
      </c>
      <c r="N330" s="20">
        <f>('Ratios Calculated fix'!N330-'Ratios Calculated fix'!N$428)/('Ratios Calculated fix'!N$429-'Ratios Calculated fix'!N$428)</f>
        <v>0.13193793273340423</v>
      </c>
      <c r="O330" s="21">
        <f>('Ratios Calculated fix'!O330-'Ratios Calculated fix'!O$428)/('Ratios Calculated fix'!O$429-'Ratios Calculated fix'!O$428)</f>
        <v>9.7972455504022227E-2</v>
      </c>
      <c r="P330" s="21">
        <f>('Ratios Calculated fix'!P330-'Ratios Calculated fix'!P$428)/('Ratios Calculated fix'!P$429-'Ratios Calculated fix'!P$428)</f>
        <v>0.18917002533040847</v>
      </c>
      <c r="Q330" s="21">
        <f>('Ratios Calculated fix'!Q330-'Ratios Calculated fix'!Q$428)/('Ratios Calculated fix'!Q$429-'Ratios Calculated fix'!Q$428)</f>
        <v>0.25865512812140284</v>
      </c>
      <c r="R330" s="21">
        <f>('Ratios Calculated fix'!R330-'Ratios Calculated fix'!R$428)/('Ratios Calculated fix'!R$429-'Ratios Calculated fix'!R$428)</f>
        <v>4.088074081544648E-2</v>
      </c>
      <c r="S330" s="21">
        <f>('Ratios Calculated fix'!S330-'Ratios Calculated fix'!S$428)/('Ratios Calculated fix'!S$429-'Ratios Calculated fix'!S$428)</f>
        <v>0</v>
      </c>
      <c r="T330" s="21">
        <f>('Ratios Calculated fix'!T330-'Ratios Calculated fix'!T$428)/('Ratios Calculated fix'!T$429-'Ratios Calculated fix'!T$428)</f>
        <v>4.1304073603992492E-2</v>
      </c>
      <c r="U330" s="21">
        <f>('Ratios Calculated fix'!U330-'Ratios Calculated fix'!U$428)/('Ratios Calculated fix'!U$429-'Ratios Calculated fix'!U$428)</f>
        <v>0.64322807940264537</v>
      </c>
      <c r="V330" s="21">
        <f>('Ratios Calculated fix'!V330-'Ratios Calculated fix'!V$428)/('Ratios Calculated fix'!V$429-'Ratios Calculated fix'!V$428)</f>
        <v>0.48825282224192584</v>
      </c>
      <c r="W330" s="21">
        <f>('Ratios Calculated fix'!W330-'Ratios Calculated fix'!W$428)/('Ratios Calculated fix'!W$429-'Ratios Calculated fix'!W$428)</f>
        <v>0.62498847576018612</v>
      </c>
      <c r="X330" s="21">
        <f>('Ratios Calculated fix'!X330-'Ratios Calculated fix'!X$428)/('Ratios Calculated fix'!X$429-'Ratios Calculated fix'!X$428)</f>
        <v>0.23134399596227959</v>
      </c>
      <c r="Y330" s="21">
        <f>('Ratios Calculated fix'!Y330-'Ratios Calculated fix'!Y$428)/('Ratios Calculated fix'!Y$429-'Ratios Calculated fix'!Y$428)</f>
        <v>0.57888361310312286</v>
      </c>
      <c r="Z330" s="21">
        <f>('Ratios Calculated fix'!Z330-'Ratios Calculated fix'!Z$428)/('Ratios Calculated fix'!Z$429-'Ratios Calculated fix'!Z$428)</f>
        <v>0.76865600403772039</v>
      </c>
      <c r="AA330" s="21">
        <f>('Ratios Calculated fix'!AA330-'Ratios Calculated fix'!AA$428)/('Ratios Calculated fix'!AA$429-'Ratios Calculated fix'!AA$428)</f>
        <v>0.55292155395175113</v>
      </c>
      <c r="AB330" s="21">
        <f>('Ratios Calculated fix'!AB330-'Ratios Calculated fix'!AB$428)/('Ratios Calculated fix'!AB$429-'Ratios Calculated fix'!AB$428)</f>
        <v>0.96254026626979139</v>
      </c>
      <c r="AC330" s="21">
        <f>('Ratios Calculated fix'!AC330-'Ratios Calculated fix'!AC$428)/('Ratios Calculated fix'!AC$429-'Ratios Calculated fix'!AC$428)</f>
        <v>0.36693231194728665</v>
      </c>
      <c r="AD330" s="21">
        <f>('Ratios Calculated fix'!AD330-'Ratios Calculated fix'!AD$428)/('Ratios Calculated fix'!AD$429-'Ratios Calculated fix'!AD$428)</f>
        <v>0.32259482744374179</v>
      </c>
      <c r="AE330" s="21">
        <f>('Ratios Calculated fix'!AE330-'Ratios Calculated fix'!AE$428)/('Ratios Calculated fix'!AE$429-'Ratios Calculated fix'!AE$428)</f>
        <v>0.36678335180477112</v>
      </c>
      <c r="AF330" s="21">
        <f>('Ratios Calculated fix'!AF330-'Ratios Calculated fix'!AF$428)/('Ratios Calculated fix'!AF$429-'Ratios Calculated fix'!AF$428)</f>
        <v>0.3605076403165548</v>
      </c>
      <c r="AG330" s="21" t="e">
        <f>('Ratios Calculated fix'!AG330-'Ratios Calculated fix'!AG$428)/('Ratios Calculated fix'!AG$429-'Ratios Calculated fix'!AG$428)</f>
        <v>#DIV/0!</v>
      </c>
      <c r="AH330" s="21" t="e">
        <f>('Ratios Calculated fix'!AH330-'Ratios Calculated fix'!AH$428)/('Ratios Calculated fix'!AH$429-'Ratios Calculated fix'!AH$428)</f>
        <v>#DIV/0!</v>
      </c>
      <c r="AI330" s="21">
        <f>('Ratios Calculated fix'!AI330-'Ratios Calculated fix'!AI$428)/('Ratios Calculated fix'!AI$429-'Ratios Calculated fix'!AI$428)</f>
        <v>0.98619412700748987</v>
      </c>
      <c r="AJ330" s="21">
        <f>('Ratios Calculated fix'!AJ330-'Ratios Calculated fix'!AJ$428)/('Ratios Calculated fix'!AJ$429-'Ratios Calculated fix'!AJ$428)</f>
        <v>0.33376687563480861</v>
      </c>
      <c r="AK330" s="21" t="e">
        <f>('Ratios Calculated fix'!AK330-'Ratios Calculated fix'!AK$428)/('Ratios Calculated fix'!AK$429-'Ratios Calculated fix'!AK$428)</f>
        <v>#DIV/0!</v>
      </c>
      <c r="AL330" s="21" t="e">
        <f>('Ratios Calculated fix'!AL330-'Ratios Calculated fix'!AL$428)/('Ratios Calculated fix'!AL$429-'Ratios Calculated fix'!AL$428)</f>
        <v>#DIV/0!</v>
      </c>
      <c r="AM330" s="21">
        <f>('Ratios Calculated fix'!AM330-'Ratios Calculated fix'!AM$428)/('Ratios Calculated fix'!AM$429-'Ratios Calculated fix'!AM$428)</f>
        <v>0.30415269127205041</v>
      </c>
      <c r="AN330" s="21">
        <f>('Ratios Calculated fix'!AN330-'Ratios Calculated fix'!AN$428)/('Ratios Calculated fix'!AN$429-'Ratios Calculated fix'!AN$428)</f>
        <v>0.27196360313251278</v>
      </c>
      <c r="AO330" s="21">
        <f>('Ratios Calculated fix'!AO330-'Ratios Calculated fix'!AO$428)/('Ratios Calculated fix'!AO$429-'Ratios Calculated fix'!AO$428)</f>
        <v>9.7445886251400826E-2</v>
      </c>
      <c r="AP330" s="21">
        <f>('Ratios Calculated fix'!AP330-'Ratios Calculated fix'!AP$428)/('Ratios Calculated fix'!AP$429-'Ratios Calculated fix'!AP$428)</f>
        <v>0.57328367569875771</v>
      </c>
      <c r="AQ330" s="21">
        <f>('Ratios Calculated fix'!AQ330-'Ratios Calculated fix'!AQ$428)/('Ratios Calculated fix'!AQ$429-'Ratios Calculated fix'!AQ$428)</f>
        <v>0.42843059789370852</v>
      </c>
      <c r="AR330" s="21">
        <f>('Ratios Calculated fix'!AR330-'Ratios Calculated fix'!AR$428)/('Ratios Calculated fix'!AR$429-'Ratios Calculated fix'!AR$428)</f>
        <v>0.43488032523311754</v>
      </c>
      <c r="AS330" s="21">
        <f>('Ratios Calculated fix'!AS330-'Ratios Calculated fix'!AS$428)/('Ratios Calculated fix'!AS$429-'Ratios Calculated fix'!AS$428)</f>
        <v>0.59333258931991217</v>
      </c>
      <c r="AT330" s="21">
        <f>('Ratios Calculated fix'!AT330-'Ratios Calculated fix'!AT$428)/('Ratios Calculated fix'!AT$429-'Ratios Calculated fix'!AT$428)</f>
        <v>0.4558596534355055</v>
      </c>
      <c r="AU330" s="21">
        <f>('Ratios Calculated fix'!AU330-'Ratios Calculated fix'!AU$428)/('Ratios Calculated fix'!AU$429-'Ratios Calculated fix'!AU$428)</f>
        <v>0.73400048037537935</v>
      </c>
      <c r="AV330" s="21" t="e">
        <f>('Ratios Calculated fix'!AV330-'Ratios Calculated fix'!AV$428)/('Ratios Calculated fix'!AV$429-'Ratios Calculated fix'!AV$428)</f>
        <v>#DIV/0!</v>
      </c>
      <c r="AW330" s="21" t="e">
        <f>('Ratios Calculated fix'!AW330-'Ratios Calculated fix'!AW$428)/('Ratios Calculated fix'!AW$429-'Ratios Calculated fix'!AW$428)</f>
        <v>#DIV/0!</v>
      </c>
      <c r="AX330" s="21" t="e">
        <f>('Ratios Calculated fix'!AX330-'Ratios Calculated fix'!AX$428)/('Ratios Calculated fix'!AX$429-'Ratios Calculated fix'!AX$428)</f>
        <v>#DIV/0!</v>
      </c>
      <c r="AY330" s="21">
        <f>('Ratios Calculated fix'!AY330-'Ratios Calculated fix'!AY$428)/('Ratios Calculated fix'!AY$429-'Ratios Calculated fix'!AY$428)</f>
        <v>0.44168172344197126</v>
      </c>
      <c r="AZ330" s="21">
        <f>('Ratios Calculated fix'!AZ330-'Ratios Calculated fix'!AZ$428)/('Ratios Calculated fix'!AZ$429-'Ratios Calculated fix'!AZ$428)</f>
        <v>0.74646552522015641</v>
      </c>
      <c r="BA330" s="21">
        <f>('Ratios Calculated fix'!BA330-'Ratios Calculated fix'!BA$428)/('Ratios Calculated fix'!BA$429-'Ratios Calculated fix'!BA$428)</f>
        <v>0.72905389238869989</v>
      </c>
      <c r="BB330" s="21" t="e">
        <f>('Ratios Calculated fix'!BB330-'Ratios Calculated fix'!BB$428)/('Ratios Calculated fix'!BB$429-'Ratios Calculated fix'!BB$428)</f>
        <v>#DIV/0!</v>
      </c>
      <c r="BC330" s="21">
        <f>('Ratios Calculated fix'!BC330-'Ratios Calculated fix'!BC$428)/('Ratios Calculated fix'!BC$429-'Ratios Calculated fix'!BC$428)</f>
        <v>0.15768906590857906</v>
      </c>
    </row>
    <row r="331" spans="1:55" x14ac:dyDescent="0.2">
      <c r="A331" s="3" t="s">
        <v>1033</v>
      </c>
      <c r="B331" s="3" t="s">
        <v>1034</v>
      </c>
      <c r="C331" s="3" t="s">
        <v>45</v>
      </c>
      <c r="D331" s="3">
        <v>403292</v>
      </c>
      <c r="E331" s="3" t="s">
        <v>16</v>
      </c>
      <c r="F331" s="3">
        <v>2019</v>
      </c>
      <c r="G331" s="3" t="s">
        <v>17</v>
      </c>
      <c r="H331" s="4">
        <v>43830</v>
      </c>
      <c r="I331" s="4">
        <v>43886</v>
      </c>
      <c r="J331" s="4">
        <v>43886</v>
      </c>
      <c r="K331" s="5">
        <v>209192000</v>
      </c>
      <c r="L331" s="5">
        <v>209673000</v>
      </c>
      <c r="M331" s="3" t="s">
        <v>1035</v>
      </c>
      <c r="N331" s="20">
        <f>('Ratios Calculated fix'!N331-'Ratios Calculated fix'!N$428)/('Ratios Calculated fix'!N$429-'Ratios Calculated fix'!N$428)</f>
        <v>4.9233583822883755E-3</v>
      </c>
      <c r="O331" s="21">
        <f>('Ratios Calculated fix'!O331-'Ratios Calculated fix'!O$428)/('Ratios Calculated fix'!O$429-'Ratios Calculated fix'!O$428)</f>
        <v>4.1853881505200053E-3</v>
      </c>
      <c r="P331" s="21">
        <f>('Ratios Calculated fix'!P331-'Ratios Calculated fix'!P$428)/('Ratios Calculated fix'!P$429-'Ratios Calculated fix'!P$428)</f>
        <v>2.2602901511734369E-3</v>
      </c>
      <c r="Q331" s="21">
        <f>('Ratios Calculated fix'!Q331-'Ratios Calculated fix'!Q$428)/('Ratios Calculated fix'!Q$429-'Ratios Calculated fix'!Q$428)</f>
        <v>0.2611411102252556</v>
      </c>
      <c r="R331" s="21">
        <f>('Ratios Calculated fix'!R331-'Ratios Calculated fix'!R$428)/('Ratios Calculated fix'!R$429-'Ratios Calculated fix'!R$428)</f>
        <v>8.9715564486240115E-2</v>
      </c>
      <c r="S331" s="21">
        <f>('Ratios Calculated fix'!S331-'Ratios Calculated fix'!S$428)/('Ratios Calculated fix'!S$429-'Ratios Calculated fix'!S$428)</f>
        <v>7.7320117924321294E-2</v>
      </c>
      <c r="T331" s="21">
        <f>('Ratios Calculated fix'!T331-'Ratios Calculated fix'!T$428)/('Ratios Calculated fix'!T$429-'Ratios Calculated fix'!T$428)</f>
        <v>7.635544356673124E-2</v>
      </c>
      <c r="U331" s="21">
        <f>('Ratios Calculated fix'!U331-'Ratios Calculated fix'!U$428)/('Ratios Calculated fix'!U$429-'Ratios Calculated fix'!U$428)</f>
        <v>0.64985041879343208</v>
      </c>
      <c r="V331" s="21">
        <f>('Ratios Calculated fix'!V331-'Ratios Calculated fix'!V$428)/('Ratios Calculated fix'!V$429-'Ratios Calculated fix'!V$428)</f>
        <v>0.50276156599040178</v>
      </c>
      <c r="W331" s="21">
        <f>('Ratios Calculated fix'!W331-'Ratios Calculated fix'!W$428)/('Ratios Calculated fix'!W$429-'Ratios Calculated fix'!W$428)</f>
        <v>0.63040802773893501</v>
      </c>
      <c r="X331" s="21">
        <f>('Ratios Calculated fix'!X331-'Ratios Calculated fix'!X$428)/('Ratios Calculated fix'!X$429-'Ratios Calculated fix'!X$428)</f>
        <v>2.6487978848925033E-2</v>
      </c>
      <c r="Y331" s="21">
        <f>('Ratios Calculated fix'!Y331-'Ratios Calculated fix'!Y$428)/('Ratios Calculated fix'!Y$429-'Ratios Calculated fix'!Y$428)</f>
        <v>0.46970261276913283</v>
      </c>
      <c r="Z331" s="21">
        <f>('Ratios Calculated fix'!Z331-'Ratios Calculated fix'!Z$428)/('Ratios Calculated fix'!Z$429-'Ratios Calculated fix'!Z$428)</f>
        <v>0.97351202115107505</v>
      </c>
      <c r="AA331" s="21">
        <f>('Ratios Calculated fix'!AA331-'Ratios Calculated fix'!AA$428)/('Ratios Calculated fix'!AA$429-'Ratios Calculated fix'!AA$428)</f>
        <v>2.1002982597116374E-2</v>
      </c>
      <c r="AB331" s="21">
        <f>('Ratios Calculated fix'!AB331-'Ratios Calculated fix'!AB$428)/('Ratios Calculated fix'!AB$429-'Ratios Calculated fix'!AB$428)</f>
        <v>0.89824782729823671</v>
      </c>
      <c r="AC331" s="21">
        <f>('Ratios Calculated fix'!AC331-'Ratios Calculated fix'!AC$428)/('Ratios Calculated fix'!AC$429-'Ratios Calculated fix'!AC$428)</f>
        <v>0.42510055966730637</v>
      </c>
      <c r="AD331" s="21">
        <f>('Ratios Calculated fix'!AD331-'Ratios Calculated fix'!AD$428)/('Ratios Calculated fix'!AD$429-'Ratios Calculated fix'!AD$428)</f>
        <v>0.54298053811777647</v>
      </c>
      <c r="AE331" s="21">
        <f>('Ratios Calculated fix'!AE331-'Ratios Calculated fix'!AE$428)/('Ratios Calculated fix'!AE$429-'Ratios Calculated fix'!AE$428)</f>
        <v>0.52155106527460249</v>
      </c>
      <c r="AF331" s="21">
        <f>('Ratios Calculated fix'!AF331-'Ratios Calculated fix'!AF$428)/('Ratios Calculated fix'!AF$429-'Ratios Calculated fix'!AF$428)</f>
        <v>0.42082674367819989</v>
      </c>
      <c r="AG331" s="21" t="e">
        <f>('Ratios Calculated fix'!AG331-'Ratios Calculated fix'!AG$428)/('Ratios Calculated fix'!AG$429-'Ratios Calculated fix'!AG$428)</f>
        <v>#DIV/0!</v>
      </c>
      <c r="AH331" s="21" t="e">
        <f>('Ratios Calculated fix'!AH331-'Ratios Calculated fix'!AH$428)/('Ratios Calculated fix'!AH$429-'Ratios Calculated fix'!AH$428)</f>
        <v>#DIV/0!</v>
      </c>
      <c r="AI331" s="21">
        <f>('Ratios Calculated fix'!AI331-'Ratios Calculated fix'!AI$428)/('Ratios Calculated fix'!AI$429-'Ratios Calculated fix'!AI$428)</f>
        <v>0.98524765220217914</v>
      </c>
      <c r="AJ331" s="21">
        <f>('Ratios Calculated fix'!AJ331-'Ratios Calculated fix'!AJ$428)/('Ratios Calculated fix'!AJ$429-'Ratios Calculated fix'!AJ$428)</f>
        <v>0.13695644986037242</v>
      </c>
      <c r="AK331" s="21" t="e">
        <f>('Ratios Calculated fix'!AK331-'Ratios Calculated fix'!AK$428)/('Ratios Calculated fix'!AK$429-'Ratios Calculated fix'!AK$428)</f>
        <v>#DIV/0!</v>
      </c>
      <c r="AL331" s="21" t="e">
        <f>('Ratios Calculated fix'!AL331-'Ratios Calculated fix'!AL$428)/('Ratios Calculated fix'!AL$429-'Ratios Calculated fix'!AL$428)</f>
        <v>#DIV/0!</v>
      </c>
      <c r="AM331" s="21">
        <f>('Ratios Calculated fix'!AM331-'Ratios Calculated fix'!AM$428)/('Ratios Calculated fix'!AM$429-'Ratios Calculated fix'!AM$428)</f>
        <v>0.30975627037605663</v>
      </c>
      <c r="AN331" s="21">
        <f>('Ratios Calculated fix'!AN331-'Ratios Calculated fix'!AN$428)/('Ratios Calculated fix'!AN$429-'Ratios Calculated fix'!AN$428)</f>
        <v>0.27259975405848347</v>
      </c>
      <c r="AO331" s="21">
        <f>('Ratios Calculated fix'!AO331-'Ratios Calculated fix'!AO$428)/('Ratios Calculated fix'!AO$429-'Ratios Calculated fix'!AO$428)</f>
        <v>8.0592796864213029E-2</v>
      </c>
      <c r="AP331" s="21">
        <f>('Ratios Calculated fix'!AP331-'Ratios Calculated fix'!AP$428)/('Ratios Calculated fix'!AP$429-'Ratios Calculated fix'!AP$428)</f>
        <v>0.56985813168332011</v>
      </c>
      <c r="AQ331" s="21">
        <f>('Ratios Calculated fix'!AQ331-'Ratios Calculated fix'!AQ$428)/('Ratios Calculated fix'!AQ$429-'Ratios Calculated fix'!AQ$428)</f>
        <v>0.5621898059360666</v>
      </c>
      <c r="AR331" s="21">
        <f>('Ratios Calculated fix'!AR331-'Ratios Calculated fix'!AR$428)/('Ratios Calculated fix'!AR$429-'Ratios Calculated fix'!AR$428)</f>
        <v>0.4752342327795625</v>
      </c>
      <c r="AS331" s="21">
        <f>('Ratios Calculated fix'!AS331-'Ratios Calculated fix'!AS$428)/('Ratios Calculated fix'!AS$429-'Ratios Calculated fix'!AS$428)</f>
        <v>0.5435075461604737</v>
      </c>
      <c r="AT331" s="21">
        <f>('Ratios Calculated fix'!AT331-'Ratios Calculated fix'!AT$428)/('Ratios Calculated fix'!AT$429-'Ratios Calculated fix'!AT$428)</f>
        <v>0.44651026082652706</v>
      </c>
      <c r="AU331" s="21">
        <f>('Ratios Calculated fix'!AU331-'Ratios Calculated fix'!AU$428)/('Ratios Calculated fix'!AU$429-'Ratios Calculated fix'!AU$428)</f>
        <v>0.66402126883618795</v>
      </c>
      <c r="AV331" s="21" t="e">
        <f>('Ratios Calculated fix'!AV331-'Ratios Calculated fix'!AV$428)/('Ratios Calculated fix'!AV$429-'Ratios Calculated fix'!AV$428)</f>
        <v>#DIV/0!</v>
      </c>
      <c r="AW331" s="21" t="e">
        <f>('Ratios Calculated fix'!AW331-'Ratios Calculated fix'!AW$428)/('Ratios Calculated fix'!AW$429-'Ratios Calculated fix'!AW$428)</f>
        <v>#DIV/0!</v>
      </c>
      <c r="AX331" s="21" t="e">
        <f>('Ratios Calculated fix'!AX331-'Ratios Calculated fix'!AX$428)/('Ratios Calculated fix'!AX$429-'Ratios Calculated fix'!AX$428)</f>
        <v>#DIV/0!</v>
      </c>
      <c r="AY331" s="21">
        <f>('Ratios Calculated fix'!AY331-'Ratios Calculated fix'!AY$428)/('Ratios Calculated fix'!AY$429-'Ratios Calculated fix'!AY$428)</f>
        <v>0.24826937006576844</v>
      </c>
      <c r="AZ331" s="21">
        <f>('Ratios Calculated fix'!AZ331-'Ratios Calculated fix'!AZ$428)/('Ratios Calculated fix'!AZ$429-'Ratios Calculated fix'!AZ$428)</f>
        <v>0.76768805542656593</v>
      </c>
      <c r="BA331" s="21">
        <f>('Ratios Calculated fix'!BA331-'Ratios Calculated fix'!BA$428)/('Ratios Calculated fix'!BA$429-'Ratios Calculated fix'!BA$428)</f>
        <v>0.74457254256051786</v>
      </c>
      <c r="BB331" s="21" t="e">
        <f>('Ratios Calculated fix'!BB331-'Ratios Calculated fix'!BB$428)/('Ratios Calculated fix'!BB$429-'Ratios Calculated fix'!BB$428)</f>
        <v>#DIV/0!</v>
      </c>
      <c r="BC331" s="21">
        <f>('Ratios Calculated fix'!BC331-'Ratios Calculated fix'!BC$428)/('Ratios Calculated fix'!BC$429-'Ratios Calculated fix'!BC$428)</f>
        <v>0.22052239647655364</v>
      </c>
    </row>
    <row r="332" spans="1:55" x14ac:dyDescent="0.2">
      <c r="A332" s="3" t="s">
        <v>469</v>
      </c>
      <c r="B332" s="3" t="s">
        <v>470</v>
      </c>
      <c r="C332" s="3" t="s">
        <v>113</v>
      </c>
      <c r="D332" s="3">
        <v>741323</v>
      </c>
      <c r="E332" s="3" t="s">
        <v>16</v>
      </c>
      <c r="F332" s="3">
        <v>2019</v>
      </c>
      <c r="G332" s="3" t="s">
        <v>17</v>
      </c>
      <c r="H332" s="4">
        <v>43830</v>
      </c>
      <c r="I332" s="4">
        <v>43892</v>
      </c>
      <c r="J332" s="4">
        <v>43892</v>
      </c>
      <c r="K332" s="5">
        <v>40296000</v>
      </c>
      <c r="L332" s="5">
        <v>40420000</v>
      </c>
      <c r="M332" s="3" t="s">
        <v>471</v>
      </c>
      <c r="N332" s="20">
        <f>('Ratios Calculated fix'!N332-'Ratios Calculated fix'!N$428)/('Ratios Calculated fix'!N$429-'Ratios Calculated fix'!N$428)</f>
        <v>7.7852551409657023E-3</v>
      </c>
      <c r="O332" s="21">
        <f>('Ratios Calculated fix'!O332-'Ratios Calculated fix'!O$428)/('Ratios Calculated fix'!O$429-'Ratios Calculated fix'!O$428)</f>
        <v>7.7852551409657023E-3</v>
      </c>
      <c r="P332" s="21">
        <f>('Ratios Calculated fix'!P332-'Ratios Calculated fix'!P$428)/('Ratios Calculated fix'!P$429-'Ratios Calculated fix'!P$428)</f>
        <v>0</v>
      </c>
      <c r="Q332" s="21">
        <f>('Ratios Calculated fix'!Q332-'Ratios Calculated fix'!Q$428)/('Ratios Calculated fix'!Q$429-'Ratios Calculated fix'!Q$428)</f>
        <v>0.26358888459770219</v>
      </c>
      <c r="R332" s="21">
        <f>('Ratios Calculated fix'!R332-'Ratios Calculated fix'!R$428)/('Ratios Calculated fix'!R$429-'Ratios Calculated fix'!R$428)</f>
        <v>7.1231961172630439E-3</v>
      </c>
      <c r="S332" s="21">
        <f>('Ratios Calculated fix'!S332-'Ratios Calculated fix'!S$428)/('Ratios Calculated fix'!S$429-'Ratios Calculated fix'!S$428)</f>
        <v>0</v>
      </c>
      <c r="T332" s="21">
        <f>('Ratios Calculated fix'!T332-'Ratios Calculated fix'!T$428)/('Ratios Calculated fix'!T$429-'Ratios Calculated fix'!T$428)</f>
        <v>7.1969590289796955E-3</v>
      </c>
      <c r="U332" s="21">
        <f>('Ratios Calculated fix'!U332-'Ratios Calculated fix'!U$428)/('Ratios Calculated fix'!U$429-'Ratios Calculated fix'!U$428)</f>
        <v>0.64149842382333266</v>
      </c>
      <c r="V332" s="21">
        <f>('Ratios Calculated fix'!V332-'Ratios Calculated fix'!V$428)/('Ratios Calculated fix'!V$429-'Ratios Calculated fix'!V$428)</f>
        <v>0.48825282224192584</v>
      </c>
      <c r="W332" s="21">
        <f>('Ratios Calculated fix'!W332-'Ratios Calculated fix'!W$428)/('Ratios Calculated fix'!W$429-'Ratios Calculated fix'!W$428)</f>
        <v>0.62316732407265096</v>
      </c>
      <c r="X332" s="21">
        <f>('Ratios Calculated fix'!X332-'Ratios Calculated fix'!X$428)/('Ratios Calculated fix'!X$429-'Ratios Calculated fix'!X$428)</f>
        <v>0.12991863707959442</v>
      </c>
      <c r="Y332" s="21">
        <f>('Ratios Calculated fix'!Y332-'Ratios Calculated fix'!Y$428)/('Ratios Calculated fix'!Y$429-'Ratios Calculated fix'!Y$428)</f>
        <v>0.45443025280970223</v>
      </c>
      <c r="Z332" s="21">
        <f>('Ratios Calculated fix'!Z332-'Ratios Calculated fix'!Z$428)/('Ratios Calculated fix'!Z$429-'Ratios Calculated fix'!Z$428)</f>
        <v>0.87008136292040561</v>
      </c>
      <c r="AA332" s="21">
        <f>('Ratios Calculated fix'!AA332-'Ratios Calculated fix'!AA$428)/('Ratios Calculated fix'!AA$429-'Ratios Calculated fix'!AA$428)</f>
        <v>0</v>
      </c>
      <c r="AB332" s="21">
        <f>('Ratios Calculated fix'!AB332-'Ratios Calculated fix'!AB$428)/('Ratios Calculated fix'!AB$429-'Ratios Calculated fix'!AB$428)</f>
        <v>0.86823842398868767</v>
      </c>
      <c r="AC332" s="21">
        <f>('Ratios Calculated fix'!AC332-'Ratios Calculated fix'!AC$428)/('Ratios Calculated fix'!AC$429-'Ratios Calculated fix'!AC$428)</f>
        <v>1</v>
      </c>
      <c r="AD332" s="21">
        <f>('Ratios Calculated fix'!AD332-'Ratios Calculated fix'!AD$428)/('Ratios Calculated fix'!AD$429-'Ratios Calculated fix'!AD$428)</f>
        <v>0.87952418193574489</v>
      </c>
      <c r="AE332" s="21">
        <f>('Ratios Calculated fix'!AE332-'Ratios Calculated fix'!AE$428)/('Ratios Calculated fix'!AE$429-'Ratios Calculated fix'!AE$428)</f>
        <v>1</v>
      </c>
      <c r="AF332" s="21">
        <f>('Ratios Calculated fix'!AF332-'Ratios Calculated fix'!AF$428)/('Ratios Calculated fix'!AF$429-'Ratios Calculated fix'!AF$428)</f>
        <v>0.38661339313674842</v>
      </c>
      <c r="AG332" s="21" t="e">
        <f>('Ratios Calculated fix'!AG332-'Ratios Calculated fix'!AG$428)/('Ratios Calculated fix'!AG$429-'Ratios Calculated fix'!AG$428)</f>
        <v>#DIV/0!</v>
      </c>
      <c r="AH332" s="21" t="e">
        <f>('Ratios Calculated fix'!AH332-'Ratios Calculated fix'!AH$428)/('Ratios Calculated fix'!AH$429-'Ratios Calculated fix'!AH$428)</f>
        <v>#DIV/0!</v>
      </c>
      <c r="AI332" s="21">
        <f>('Ratios Calculated fix'!AI332-'Ratios Calculated fix'!AI$428)/('Ratios Calculated fix'!AI$429-'Ratios Calculated fix'!AI$428)</f>
        <v>0.98618599695127018</v>
      </c>
      <c r="AJ332" s="21">
        <f>('Ratios Calculated fix'!AJ332-'Ratios Calculated fix'!AJ$428)/('Ratios Calculated fix'!AJ$429-'Ratios Calculated fix'!AJ$428)</f>
        <v>6.0057037439372019E-2</v>
      </c>
      <c r="AK332" s="21" t="e">
        <f>('Ratios Calculated fix'!AK332-'Ratios Calculated fix'!AK$428)/('Ratios Calculated fix'!AK$429-'Ratios Calculated fix'!AK$428)</f>
        <v>#DIV/0!</v>
      </c>
      <c r="AL332" s="21" t="e">
        <f>('Ratios Calculated fix'!AL332-'Ratios Calculated fix'!AL$428)/('Ratios Calculated fix'!AL$429-'Ratios Calculated fix'!AL$428)</f>
        <v>#DIV/0!</v>
      </c>
      <c r="AM332" s="21">
        <f>('Ratios Calculated fix'!AM332-'Ratios Calculated fix'!AM$428)/('Ratios Calculated fix'!AM$429-'Ratios Calculated fix'!AM$428)</f>
        <v>0.306406602866167</v>
      </c>
      <c r="AN332" s="21">
        <f>('Ratios Calculated fix'!AN332-'Ratios Calculated fix'!AN$428)/('Ratios Calculated fix'!AN$429-'Ratios Calculated fix'!AN$428)</f>
        <v>0.27244942487890189</v>
      </c>
      <c r="AO332" s="21">
        <f>('Ratios Calculated fix'!AO332-'Ratios Calculated fix'!AO$428)/('Ratios Calculated fix'!AO$429-'Ratios Calculated fix'!AO$428)</f>
        <v>5.2775373094719816E-2</v>
      </c>
      <c r="AP332" s="21">
        <f>('Ratios Calculated fix'!AP332-'Ratios Calculated fix'!AP$428)/('Ratios Calculated fix'!AP$429-'Ratios Calculated fix'!AP$428)</f>
        <v>0.57113494205887561</v>
      </c>
      <c r="AQ332" s="21">
        <f>('Ratios Calculated fix'!AQ332-'Ratios Calculated fix'!AQ$428)/('Ratios Calculated fix'!AQ$429-'Ratios Calculated fix'!AQ$428)</f>
        <v>0.47266449229269997</v>
      </c>
      <c r="AR332" s="21">
        <f>('Ratios Calculated fix'!AR332-'Ratios Calculated fix'!AR$428)/('Ratios Calculated fix'!AR$429-'Ratios Calculated fix'!AR$428)</f>
        <v>0.32889387794931124</v>
      </c>
      <c r="AS332" s="21">
        <f>('Ratios Calculated fix'!AS332-'Ratios Calculated fix'!AS$428)/('Ratios Calculated fix'!AS$429-'Ratios Calculated fix'!AS$428)</f>
        <v>0.598270364256698</v>
      </c>
      <c r="AT332" s="21">
        <f>('Ratios Calculated fix'!AT332-'Ratios Calculated fix'!AT$428)/('Ratios Calculated fix'!AT$429-'Ratios Calculated fix'!AT$428)</f>
        <v>0.28694414591121514</v>
      </c>
      <c r="AU332" s="21">
        <f>('Ratios Calculated fix'!AU332-'Ratios Calculated fix'!AU$428)/('Ratios Calculated fix'!AU$429-'Ratios Calculated fix'!AU$428)</f>
        <v>0.61479583736877763</v>
      </c>
      <c r="AV332" s="21" t="e">
        <f>('Ratios Calculated fix'!AV332-'Ratios Calculated fix'!AV$428)/('Ratios Calculated fix'!AV$429-'Ratios Calculated fix'!AV$428)</f>
        <v>#DIV/0!</v>
      </c>
      <c r="AW332" s="21" t="e">
        <f>('Ratios Calculated fix'!AW332-'Ratios Calculated fix'!AW$428)/('Ratios Calculated fix'!AW$429-'Ratios Calculated fix'!AW$428)</f>
        <v>#DIV/0!</v>
      </c>
      <c r="AX332" s="21" t="e">
        <f>('Ratios Calculated fix'!AX332-'Ratios Calculated fix'!AX$428)/('Ratios Calculated fix'!AX$429-'Ratios Calculated fix'!AX$428)</f>
        <v>#DIV/0!</v>
      </c>
      <c r="AY332" s="21">
        <f>('Ratios Calculated fix'!AY332-'Ratios Calculated fix'!AY$428)/('Ratios Calculated fix'!AY$429-'Ratios Calculated fix'!AY$428)</f>
        <v>0.20221905246430583</v>
      </c>
      <c r="AZ332" s="21">
        <f>('Ratios Calculated fix'!AZ332-'Ratios Calculated fix'!AZ$428)/('Ratios Calculated fix'!AZ$429-'Ratios Calculated fix'!AZ$428)</f>
        <v>0.7389935448688032</v>
      </c>
      <c r="BA332" s="21">
        <f>('Ratios Calculated fix'!BA332-'Ratios Calculated fix'!BA$428)/('Ratios Calculated fix'!BA$429-'Ratios Calculated fix'!BA$428)</f>
        <v>0.74387012972728295</v>
      </c>
      <c r="BB332" s="21" t="e">
        <f>('Ratios Calculated fix'!BB332-'Ratios Calculated fix'!BB$428)/('Ratios Calculated fix'!BB$429-'Ratios Calculated fix'!BB$428)</f>
        <v>#DIV/0!</v>
      </c>
      <c r="BC332" s="21">
        <f>('Ratios Calculated fix'!BC332-'Ratios Calculated fix'!BC$428)/('Ratios Calculated fix'!BC$429-'Ratios Calculated fix'!BC$428)</f>
        <v>0.52997525908873455</v>
      </c>
    </row>
    <row r="333" spans="1:55" x14ac:dyDescent="0.2">
      <c r="A333" s="3" t="s">
        <v>1009</v>
      </c>
      <c r="B333" s="3" t="s">
        <v>1010</v>
      </c>
      <c r="C333" s="3" t="s">
        <v>24</v>
      </c>
      <c r="D333" s="3">
        <v>378206</v>
      </c>
      <c r="E333" s="3" t="s">
        <v>16</v>
      </c>
      <c r="F333" s="3">
        <v>2019</v>
      </c>
      <c r="G333" s="3" t="s">
        <v>17</v>
      </c>
      <c r="H333" s="4">
        <v>43830</v>
      </c>
      <c r="I333" s="4">
        <v>43868</v>
      </c>
      <c r="J333" s="4">
        <v>43868</v>
      </c>
      <c r="K333" s="5">
        <v>109300000</v>
      </c>
      <c r="L333" s="5">
        <v>114100000</v>
      </c>
      <c r="M333" s="3" t="s">
        <v>1011</v>
      </c>
      <c r="N333" s="20">
        <f>('Ratios Calculated fix'!N333-'Ratios Calculated fix'!N$428)/('Ratios Calculated fix'!N$429-'Ratios Calculated fix'!N$428)</f>
        <v>0.12049629644847305</v>
      </c>
      <c r="O333" s="21">
        <f>('Ratios Calculated fix'!O333-'Ratios Calculated fix'!O$428)/('Ratios Calculated fix'!O$429-'Ratios Calculated fix'!O$428)</f>
        <v>0.10020177008111987</v>
      </c>
      <c r="P333" s="21">
        <f>('Ratios Calculated fix'!P333-'Ratios Calculated fix'!P$428)/('Ratios Calculated fix'!P$429-'Ratios Calculated fix'!P$428)</f>
        <v>0.11190418678128251</v>
      </c>
      <c r="Q333" s="21">
        <f>('Ratios Calculated fix'!Q333-'Ratios Calculated fix'!Q$428)/('Ratios Calculated fix'!Q$429-'Ratios Calculated fix'!Q$428)</f>
        <v>0.25895521225512186</v>
      </c>
      <c r="R333" s="21">
        <f>('Ratios Calculated fix'!R333-'Ratios Calculated fix'!R$428)/('Ratios Calculated fix'!R$429-'Ratios Calculated fix'!R$428)</f>
        <v>2.1295103063092544E-2</v>
      </c>
      <c r="S333" s="21">
        <f>('Ratios Calculated fix'!S333-'Ratios Calculated fix'!S$428)/('Ratios Calculated fix'!S$429-'Ratios Calculated fix'!S$428)</f>
        <v>0</v>
      </c>
      <c r="T333" s="21">
        <f>('Ratios Calculated fix'!T333-'Ratios Calculated fix'!T$428)/('Ratios Calculated fix'!T$429-'Ratios Calculated fix'!T$428)</f>
        <v>2.1515620479906759E-2</v>
      </c>
      <c r="U333" s="21">
        <f>('Ratios Calculated fix'!U333-'Ratios Calculated fix'!U$428)/('Ratios Calculated fix'!U$429-'Ratios Calculated fix'!U$428)</f>
        <v>0.64201394404002776</v>
      </c>
      <c r="V333" s="21">
        <f>('Ratios Calculated fix'!V333-'Ratios Calculated fix'!V$428)/('Ratios Calculated fix'!V$429-'Ratios Calculated fix'!V$428)</f>
        <v>0.48825282224192584</v>
      </c>
      <c r="W333" s="21">
        <f>('Ratios Calculated fix'!W333-'Ratios Calculated fix'!W$428)/('Ratios Calculated fix'!W$429-'Ratios Calculated fix'!W$428)</f>
        <v>0.62371011451244818</v>
      </c>
      <c r="X333" s="21">
        <f>('Ratios Calculated fix'!X333-'Ratios Calculated fix'!X$428)/('Ratios Calculated fix'!X$429-'Ratios Calculated fix'!X$428)</f>
        <v>0.39914504667875056</v>
      </c>
      <c r="Y333" s="21">
        <f>('Ratios Calculated fix'!Y333-'Ratios Calculated fix'!Y$428)/('Ratios Calculated fix'!Y$429-'Ratios Calculated fix'!Y$428)</f>
        <v>0.49463410183599532</v>
      </c>
      <c r="Z333" s="21">
        <f>('Ratios Calculated fix'!Z333-'Ratios Calculated fix'!Z$428)/('Ratios Calculated fix'!Z$429-'Ratios Calculated fix'!Z$428)</f>
        <v>0.60085495332124939</v>
      </c>
      <c r="AA333" s="21">
        <f>('Ratios Calculated fix'!AA333-'Ratios Calculated fix'!AA$428)/('Ratios Calculated fix'!AA$429-'Ratios Calculated fix'!AA$428)</f>
        <v>0</v>
      </c>
      <c r="AB333" s="21">
        <f>('Ratios Calculated fix'!AB333-'Ratios Calculated fix'!AB$428)/('Ratios Calculated fix'!AB$429-'Ratios Calculated fix'!AB$428)</f>
        <v>0.95120580182912251</v>
      </c>
      <c r="AC333" s="21">
        <f>('Ratios Calculated fix'!AC333-'Ratios Calculated fix'!AC$428)/('Ratios Calculated fix'!AC$429-'Ratios Calculated fix'!AC$428)</f>
        <v>0.93031465982817751</v>
      </c>
      <c r="AD333" s="21">
        <f>('Ratios Calculated fix'!AD333-'Ratios Calculated fix'!AD$428)/('Ratios Calculated fix'!AD$429-'Ratios Calculated fix'!AD$428)</f>
        <v>0.57959695534272859</v>
      </c>
      <c r="AE333" s="21">
        <f>('Ratios Calculated fix'!AE333-'Ratios Calculated fix'!AE$428)/('Ratios Calculated fix'!AE$429-'Ratios Calculated fix'!AE$428)</f>
        <v>0.65898922081607081</v>
      </c>
      <c r="AF333" s="21">
        <f>('Ratios Calculated fix'!AF333-'Ratios Calculated fix'!AF$428)/('Ratios Calculated fix'!AF$429-'Ratios Calculated fix'!AF$428)</f>
        <v>0.42658207979630458</v>
      </c>
      <c r="AG333" s="21" t="e">
        <f>('Ratios Calculated fix'!AG333-'Ratios Calculated fix'!AG$428)/('Ratios Calculated fix'!AG$429-'Ratios Calculated fix'!AG$428)</f>
        <v>#DIV/0!</v>
      </c>
      <c r="AH333" s="21" t="e">
        <f>('Ratios Calculated fix'!AH333-'Ratios Calculated fix'!AH$428)/('Ratios Calculated fix'!AH$429-'Ratios Calculated fix'!AH$428)</f>
        <v>#DIV/0!</v>
      </c>
      <c r="AI333" s="21">
        <f>('Ratios Calculated fix'!AI333-'Ratios Calculated fix'!AI$428)/('Ratios Calculated fix'!AI$429-'Ratios Calculated fix'!AI$428)</f>
        <v>0.9864811105073471</v>
      </c>
      <c r="AJ333" s="21">
        <f>('Ratios Calculated fix'!AJ333-'Ratios Calculated fix'!AJ$428)/('Ratios Calculated fix'!AJ$429-'Ratios Calculated fix'!AJ$428)</f>
        <v>0.21838896008874342</v>
      </c>
      <c r="AK333" s="21" t="e">
        <f>('Ratios Calculated fix'!AK333-'Ratios Calculated fix'!AK$428)/('Ratios Calculated fix'!AK$429-'Ratios Calculated fix'!AK$428)</f>
        <v>#DIV/0!</v>
      </c>
      <c r="AL333" s="21" t="e">
        <f>('Ratios Calculated fix'!AL333-'Ratios Calculated fix'!AL$428)/('Ratios Calculated fix'!AL$429-'Ratios Calculated fix'!AL$428)</f>
        <v>#DIV/0!</v>
      </c>
      <c r="AM333" s="21">
        <f>('Ratios Calculated fix'!AM333-'Ratios Calculated fix'!AM$428)/('Ratios Calculated fix'!AM$429-'Ratios Calculated fix'!AM$428)</f>
        <v>0.31126720090729643</v>
      </c>
      <c r="AN333" s="21">
        <f>('Ratios Calculated fix'!AN333-'Ratios Calculated fix'!AN$428)/('Ratios Calculated fix'!AN$429-'Ratios Calculated fix'!AN$428)</f>
        <v>0.27303637297294248</v>
      </c>
      <c r="AO333" s="21">
        <f>('Ratios Calculated fix'!AO333-'Ratios Calculated fix'!AO$428)/('Ratios Calculated fix'!AO$429-'Ratios Calculated fix'!AO$428)</f>
        <v>0.14503113229802439</v>
      </c>
      <c r="AP333" s="21">
        <f>('Ratios Calculated fix'!AP333-'Ratios Calculated fix'!AP$428)/('Ratios Calculated fix'!AP$429-'Ratios Calculated fix'!AP$428)</f>
        <v>0.57305908872255762</v>
      </c>
      <c r="AQ333" s="21">
        <f>('Ratios Calculated fix'!AQ333-'Ratios Calculated fix'!AQ$428)/('Ratios Calculated fix'!AQ$429-'Ratios Calculated fix'!AQ$428)</f>
        <v>0.67004245965628517</v>
      </c>
      <c r="AR333" s="21">
        <f>('Ratios Calculated fix'!AR333-'Ratios Calculated fix'!AR$428)/('Ratios Calculated fix'!AR$429-'Ratios Calculated fix'!AR$428)</f>
        <v>0.37143570911885077</v>
      </c>
      <c r="AS333" s="21">
        <f>('Ratios Calculated fix'!AS333-'Ratios Calculated fix'!AS$428)/('Ratios Calculated fix'!AS$429-'Ratios Calculated fix'!AS$428)</f>
        <v>0.60628703039908993</v>
      </c>
      <c r="AT333" s="21">
        <f>('Ratios Calculated fix'!AT333-'Ratios Calculated fix'!AT$428)/('Ratios Calculated fix'!AT$429-'Ratios Calculated fix'!AT$428)</f>
        <v>0.48701222949554618</v>
      </c>
      <c r="AU333" s="21">
        <f>('Ratios Calculated fix'!AU333-'Ratios Calculated fix'!AU$428)/('Ratios Calculated fix'!AU$429-'Ratios Calculated fix'!AU$428)</f>
        <v>0.63692071269210371</v>
      </c>
      <c r="AV333" s="21" t="e">
        <f>('Ratios Calculated fix'!AV333-'Ratios Calculated fix'!AV$428)/('Ratios Calculated fix'!AV$429-'Ratios Calculated fix'!AV$428)</f>
        <v>#DIV/0!</v>
      </c>
      <c r="AW333" s="21" t="e">
        <f>('Ratios Calculated fix'!AW333-'Ratios Calculated fix'!AW$428)/('Ratios Calculated fix'!AW$429-'Ratios Calculated fix'!AW$428)</f>
        <v>#DIV/0!</v>
      </c>
      <c r="AX333" s="21" t="e">
        <f>('Ratios Calculated fix'!AX333-'Ratios Calculated fix'!AX$428)/('Ratios Calculated fix'!AX$429-'Ratios Calculated fix'!AX$428)</f>
        <v>#DIV/0!</v>
      </c>
      <c r="AY333" s="21">
        <f>('Ratios Calculated fix'!AY333-'Ratios Calculated fix'!AY$428)/('Ratios Calculated fix'!AY$429-'Ratios Calculated fix'!AY$428)</f>
        <v>0.20577889845965938</v>
      </c>
      <c r="AZ333" s="21">
        <f>('Ratios Calculated fix'!AZ333-'Ratios Calculated fix'!AZ$428)/('Ratios Calculated fix'!AZ$429-'Ratios Calculated fix'!AZ$428)</f>
        <v>0.73382735513229091</v>
      </c>
      <c r="BA333" s="21">
        <f>('Ratios Calculated fix'!BA333-'Ratios Calculated fix'!BA$428)/('Ratios Calculated fix'!BA$429-'Ratios Calculated fix'!BA$428)</f>
        <v>0.7432213568109598</v>
      </c>
      <c r="BB333" s="21" t="e">
        <f>('Ratios Calculated fix'!BB333-'Ratios Calculated fix'!BB$428)/('Ratios Calculated fix'!BB$429-'Ratios Calculated fix'!BB$428)</f>
        <v>#DIV/0!</v>
      </c>
      <c r="BC333" s="21">
        <f>('Ratios Calculated fix'!BC333-'Ratios Calculated fix'!BC$428)/('Ratios Calculated fix'!BC$429-'Ratios Calculated fix'!BC$428)</f>
        <v>0.34431585513308155</v>
      </c>
    </row>
    <row r="334" spans="1:55" x14ac:dyDescent="0.2">
      <c r="A334" s="3" t="s">
        <v>1018</v>
      </c>
      <c r="B334" s="3" t="s">
        <v>1019</v>
      </c>
      <c r="C334" s="3" t="s">
        <v>15</v>
      </c>
      <c r="D334" s="3">
        <v>378208</v>
      </c>
      <c r="E334" s="3" t="s">
        <v>16</v>
      </c>
      <c r="F334" s="3">
        <v>2019</v>
      </c>
      <c r="G334" s="3" t="s">
        <v>17</v>
      </c>
      <c r="H334" s="4">
        <v>43830</v>
      </c>
      <c r="I334" s="4">
        <v>43875</v>
      </c>
      <c r="J334" s="4">
        <v>43875</v>
      </c>
      <c r="K334" s="5">
        <v>113994000</v>
      </c>
      <c r="L334" s="5">
        <v>114822000</v>
      </c>
      <c r="M334" s="3" t="s">
        <v>1020</v>
      </c>
      <c r="N334" s="20">
        <f>('Ratios Calculated fix'!N334-'Ratios Calculated fix'!N$428)/('Ratios Calculated fix'!N$429-'Ratios Calculated fix'!N$428)</f>
        <v>6.0096221324267216E-2</v>
      </c>
      <c r="O334" s="21">
        <f>('Ratios Calculated fix'!O334-'Ratios Calculated fix'!O$428)/('Ratios Calculated fix'!O$429-'Ratios Calculated fix'!O$428)</f>
        <v>6.0096221324267216E-2</v>
      </c>
      <c r="P334" s="21">
        <f>('Ratios Calculated fix'!P334-'Ratios Calculated fix'!P$428)/('Ratios Calculated fix'!P$429-'Ratios Calculated fix'!P$428)</f>
        <v>3.5526650743761594E-2</v>
      </c>
      <c r="Q334" s="21">
        <f>('Ratios Calculated fix'!Q334-'Ratios Calculated fix'!Q$428)/('Ratios Calculated fix'!Q$429-'Ratios Calculated fix'!Q$428)</f>
        <v>0.25983088314953112</v>
      </c>
      <c r="R334" s="21">
        <f>('Ratios Calculated fix'!R334-'Ratios Calculated fix'!R$428)/('Ratios Calculated fix'!R$429-'Ratios Calculated fix'!R$428)</f>
        <v>1.1934124785146369E-4</v>
      </c>
      <c r="S334" s="21">
        <f>('Ratios Calculated fix'!S334-'Ratios Calculated fix'!S$428)/('Ratios Calculated fix'!S$429-'Ratios Calculated fix'!S$428)</f>
        <v>1.4214202986721208E-4</v>
      </c>
      <c r="T334" s="21">
        <f>('Ratios Calculated fix'!T334-'Ratios Calculated fix'!T$428)/('Ratios Calculated fix'!T$429-'Ratios Calculated fix'!T$428)</f>
        <v>9.430848902865998E-5</v>
      </c>
      <c r="U334" s="21">
        <f>('Ratios Calculated fix'!U334-'Ratios Calculated fix'!U$428)/('Ratios Calculated fix'!U$429-'Ratios Calculated fix'!U$428)</f>
        <v>0.64050326744522212</v>
      </c>
      <c r="V334" s="21">
        <f>('Ratios Calculated fix'!V334-'Ratios Calculated fix'!V$428)/('Ratios Calculated fix'!V$429-'Ratios Calculated fix'!V$428)</f>
        <v>0.48827445378113121</v>
      </c>
      <c r="W334" s="21">
        <f>('Ratios Calculated fix'!W334-'Ratios Calculated fix'!W$428)/('Ratios Calculated fix'!W$429-'Ratios Calculated fix'!W$428)</f>
        <v>0.62211720989571684</v>
      </c>
      <c r="X334" s="21">
        <f>('Ratios Calculated fix'!X334-'Ratios Calculated fix'!X$428)/('Ratios Calculated fix'!X$429-'Ratios Calculated fix'!X$428)</f>
        <v>0.62113734851504021</v>
      </c>
      <c r="Y334" s="21">
        <f>('Ratios Calculated fix'!Y334-'Ratios Calculated fix'!Y$428)/('Ratios Calculated fix'!Y$429-'Ratios Calculated fix'!Y$428)</f>
        <v>0.49093786426230923</v>
      </c>
      <c r="Z334" s="21">
        <f>('Ratios Calculated fix'!Z334-'Ratios Calculated fix'!Z$428)/('Ratios Calculated fix'!Z$429-'Ratios Calculated fix'!Z$428)</f>
        <v>0.37886265148495979</v>
      </c>
      <c r="AA334" s="21">
        <f>('Ratios Calculated fix'!AA334-'Ratios Calculated fix'!AA$428)/('Ratios Calculated fix'!AA$429-'Ratios Calculated fix'!AA$428)</f>
        <v>0.18329305029472159</v>
      </c>
      <c r="AB334" s="21">
        <f>('Ratios Calculated fix'!AB334-'Ratios Calculated fix'!AB$428)/('Ratios Calculated fix'!AB$429-'Ratios Calculated fix'!AB$428)</f>
        <v>0.92504718435002586</v>
      </c>
      <c r="AC334" s="21">
        <f>('Ratios Calculated fix'!AC334-'Ratios Calculated fix'!AC$428)/('Ratios Calculated fix'!AC$429-'Ratios Calculated fix'!AC$428)</f>
        <v>0.392816914738222</v>
      </c>
      <c r="AD334" s="21">
        <f>('Ratios Calculated fix'!AD334-'Ratios Calculated fix'!AD$428)/('Ratios Calculated fix'!AD$429-'Ratios Calculated fix'!AD$428)</f>
        <v>0.38058838529591132</v>
      </c>
      <c r="AE334" s="21">
        <f>('Ratios Calculated fix'!AE334-'Ratios Calculated fix'!AE$428)/('Ratios Calculated fix'!AE$429-'Ratios Calculated fix'!AE$428)</f>
        <v>0.43245839811046949</v>
      </c>
      <c r="AF334" s="21">
        <f>('Ratios Calculated fix'!AF334-'Ratios Calculated fix'!AF$428)/('Ratios Calculated fix'!AF$429-'Ratios Calculated fix'!AF$428)</f>
        <v>0.38137055018957133</v>
      </c>
      <c r="AG334" s="21" t="e">
        <f>('Ratios Calculated fix'!AG334-'Ratios Calculated fix'!AG$428)/('Ratios Calculated fix'!AG$429-'Ratios Calculated fix'!AG$428)</f>
        <v>#DIV/0!</v>
      </c>
      <c r="AH334" s="21" t="e">
        <f>('Ratios Calculated fix'!AH334-'Ratios Calculated fix'!AH$428)/('Ratios Calculated fix'!AH$429-'Ratios Calculated fix'!AH$428)</f>
        <v>#DIV/0!</v>
      </c>
      <c r="AI334" s="21">
        <f>('Ratios Calculated fix'!AI334-'Ratios Calculated fix'!AI$428)/('Ratios Calculated fix'!AI$429-'Ratios Calculated fix'!AI$428)</f>
        <v>0.98545295411538292</v>
      </c>
      <c r="AJ334" s="21">
        <f>('Ratios Calculated fix'!AJ334-'Ratios Calculated fix'!AJ$428)/('Ratios Calculated fix'!AJ$429-'Ratios Calculated fix'!AJ$428)</f>
        <v>0.13778428279341862</v>
      </c>
      <c r="AK334" s="21" t="e">
        <f>('Ratios Calculated fix'!AK334-'Ratios Calculated fix'!AK$428)/('Ratios Calculated fix'!AK$429-'Ratios Calculated fix'!AK$428)</f>
        <v>#DIV/0!</v>
      </c>
      <c r="AL334" s="21" t="e">
        <f>('Ratios Calculated fix'!AL334-'Ratios Calculated fix'!AL$428)/('Ratios Calculated fix'!AL$429-'Ratios Calculated fix'!AL$428)</f>
        <v>#DIV/0!</v>
      </c>
      <c r="AM334" s="21">
        <f>('Ratios Calculated fix'!AM334-'Ratios Calculated fix'!AM$428)/('Ratios Calculated fix'!AM$429-'Ratios Calculated fix'!AM$428)</f>
        <v>0.31363893382110319</v>
      </c>
      <c r="AN334" s="21">
        <f>('Ratios Calculated fix'!AN334-'Ratios Calculated fix'!AN$428)/('Ratios Calculated fix'!AN$429-'Ratios Calculated fix'!AN$428)</f>
        <v>0.2853049728273177</v>
      </c>
      <c r="AO334" s="21">
        <f>('Ratios Calculated fix'!AO334-'Ratios Calculated fix'!AO$428)/('Ratios Calculated fix'!AO$429-'Ratios Calculated fix'!AO$428)</f>
        <v>0.64646861978543224</v>
      </c>
      <c r="AP334" s="21">
        <f>('Ratios Calculated fix'!AP334-'Ratios Calculated fix'!AP$428)/('Ratios Calculated fix'!AP$429-'Ratios Calculated fix'!AP$428)</f>
        <v>0.57768409307042989</v>
      </c>
      <c r="AQ334" s="21">
        <f>('Ratios Calculated fix'!AQ334-'Ratios Calculated fix'!AQ$428)/('Ratios Calculated fix'!AQ$429-'Ratios Calculated fix'!AQ$428)</f>
        <v>0.70188571152817103</v>
      </c>
      <c r="AR334" s="21">
        <f>('Ratios Calculated fix'!AR334-'Ratios Calculated fix'!AR$428)/('Ratios Calculated fix'!AR$429-'Ratios Calculated fix'!AR$428)</f>
        <v>0.23627047732729498</v>
      </c>
      <c r="AS334" s="21">
        <f>('Ratios Calculated fix'!AS334-'Ratios Calculated fix'!AS$428)/('Ratios Calculated fix'!AS$429-'Ratios Calculated fix'!AS$428)</f>
        <v>0.59316491042633479</v>
      </c>
      <c r="AT334" s="21">
        <f>('Ratios Calculated fix'!AT334-'Ratios Calculated fix'!AT$428)/('Ratios Calculated fix'!AT$429-'Ratios Calculated fix'!AT$428)</f>
        <v>0.67420506363051802</v>
      </c>
      <c r="AU334" s="21">
        <f>('Ratios Calculated fix'!AU334-'Ratios Calculated fix'!AU$428)/('Ratios Calculated fix'!AU$429-'Ratios Calculated fix'!AU$428)</f>
        <v>0.65889613739653896</v>
      </c>
      <c r="AV334" s="21" t="e">
        <f>('Ratios Calculated fix'!AV334-'Ratios Calculated fix'!AV$428)/('Ratios Calculated fix'!AV$429-'Ratios Calculated fix'!AV$428)</f>
        <v>#DIV/0!</v>
      </c>
      <c r="AW334" s="21" t="e">
        <f>('Ratios Calculated fix'!AW334-'Ratios Calculated fix'!AW$428)/('Ratios Calculated fix'!AW$429-'Ratios Calculated fix'!AW$428)</f>
        <v>#DIV/0!</v>
      </c>
      <c r="AX334" s="21" t="e">
        <f>('Ratios Calculated fix'!AX334-'Ratios Calculated fix'!AX$428)/('Ratios Calculated fix'!AX$429-'Ratios Calculated fix'!AX$428)</f>
        <v>#DIV/0!</v>
      </c>
      <c r="AY334" s="21">
        <f>('Ratios Calculated fix'!AY334-'Ratios Calculated fix'!AY$428)/('Ratios Calculated fix'!AY$429-'Ratios Calculated fix'!AY$428)</f>
        <v>0.19996198951377575</v>
      </c>
      <c r="AZ334" s="21">
        <f>('Ratios Calculated fix'!AZ334-'Ratios Calculated fix'!AZ$428)/('Ratios Calculated fix'!AZ$429-'Ratios Calculated fix'!AZ$428)</f>
        <v>0.73132376031586843</v>
      </c>
      <c r="BA334" s="21">
        <f>('Ratios Calculated fix'!BA334-'Ratios Calculated fix'!BA$428)/('Ratios Calculated fix'!BA$429-'Ratios Calculated fix'!BA$428)</f>
        <v>0.74423254375186787</v>
      </c>
      <c r="BB334" s="21" t="e">
        <f>('Ratios Calculated fix'!BB334-'Ratios Calculated fix'!BB$428)/('Ratios Calculated fix'!BB$429-'Ratios Calculated fix'!BB$428)</f>
        <v>#DIV/0!</v>
      </c>
      <c r="BC334" s="21">
        <f>('Ratios Calculated fix'!BC334-'Ratios Calculated fix'!BC$428)/('Ratios Calculated fix'!BC$429-'Ratios Calculated fix'!BC$428)</f>
        <v>0.4788980918405194</v>
      </c>
    </row>
    <row r="335" spans="1:55" x14ac:dyDescent="0.2">
      <c r="A335" s="3" t="s">
        <v>1003</v>
      </c>
      <c r="B335" s="3" t="s">
        <v>1004</v>
      </c>
      <c r="C335" s="3" t="s">
        <v>45</v>
      </c>
      <c r="D335" s="3">
        <v>331016</v>
      </c>
      <c r="E335" s="3" t="s">
        <v>16</v>
      </c>
      <c r="F335" s="3">
        <v>2019</v>
      </c>
      <c r="G335" s="3" t="s">
        <v>17</v>
      </c>
      <c r="H335" s="4">
        <v>43921</v>
      </c>
      <c r="I335" s="4">
        <v>43978</v>
      </c>
      <c r="J335" s="4">
        <v>43978</v>
      </c>
      <c r="K335" s="5">
        <v>73600000</v>
      </c>
      <c r="L335" s="5">
        <v>75200000</v>
      </c>
      <c r="M335" s="3" t="s">
        <v>1005</v>
      </c>
      <c r="N335" s="20">
        <f>('Ratios Calculated fix'!N335-'Ratios Calculated fix'!N$428)/('Ratios Calculated fix'!N$429-'Ratios Calculated fix'!N$428)</f>
        <v>7.0286549346663549E-2</v>
      </c>
      <c r="O335" s="21">
        <f>('Ratios Calculated fix'!O335-'Ratios Calculated fix'!O$428)/('Ratios Calculated fix'!O$429-'Ratios Calculated fix'!O$428)</f>
        <v>5.5064799971807549E-2</v>
      </c>
      <c r="P335" s="21">
        <f>('Ratios Calculated fix'!P335-'Ratios Calculated fix'!P$428)/('Ratios Calculated fix'!P$429-'Ratios Calculated fix'!P$428)</f>
        <v>0.11381599655386024</v>
      </c>
      <c r="Q335" s="21">
        <f>('Ratios Calculated fix'!Q335-'Ratios Calculated fix'!Q$428)/('Ratios Calculated fix'!Q$429-'Ratios Calculated fix'!Q$428)</f>
        <v>0.260121257482678</v>
      </c>
      <c r="R335" s="21">
        <f>('Ratios Calculated fix'!R335-'Ratios Calculated fix'!R$428)/('Ratios Calculated fix'!R$429-'Ratios Calculated fix'!R$428)</f>
        <v>2.5748471252575698E-2</v>
      </c>
      <c r="S335" s="21">
        <f>('Ratios Calculated fix'!S335-'Ratios Calculated fix'!S$428)/('Ratios Calculated fix'!S$429-'Ratios Calculated fix'!S$428)</f>
        <v>7.276997849938191E-2</v>
      </c>
      <c r="T335" s="21">
        <f>('Ratios Calculated fix'!T335-'Ratios Calculated fix'!T$428)/('Ratios Calculated fix'!T$429-'Ratios Calculated fix'!T$428)</f>
        <v>1.2566840235696961E-2</v>
      </c>
      <c r="U335" s="21">
        <f>('Ratios Calculated fix'!U335-'Ratios Calculated fix'!U$428)/('Ratios Calculated fix'!U$429-'Ratios Calculated fix'!U$428)</f>
        <v>0.64278366008732735</v>
      </c>
      <c r="V335" s="21">
        <f>('Ratios Calculated fix'!V335-'Ratios Calculated fix'!V$428)/('Ratios Calculated fix'!V$429-'Ratios Calculated fix'!V$428)</f>
        <v>0.49989906283276525</v>
      </c>
      <c r="W335" s="21">
        <f>('Ratios Calculated fix'!W335-'Ratios Calculated fix'!W$428)/('Ratios Calculated fix'!W$429-'Ratios Calculated fix'!W$428)</f>
        <v>0.6232738671282696</v>
      </c>
      <c r="X335" s="21">
        <f>('Ratios Calculated fix'!X335-'Ratios Calculated fix'!X$428)/('Ratios Calculated fix'!X$429-'Ratios Calculated fix'!X$428)</f>
        <v>0.46683830858000797</v>
      </c>
      <c r="Y335" s="21">
        <f>('Ratios Calculated fix'!Y335-'Ratios Calculated fix'!Y$428)/('Ratios Calculated fix'!Y$429-'Ratios Calculated fix'!Y$428)</f>
        <v>0.49344767260260813</v>
      </c>
      <c r="Z335" s="21">
        <f>('Ratios Calculated fix'!Z335-'Ratios Calculated fix'!Z$428)/('Ratios Calculated fix'!Z$429-'Ratios Calculated fix'!Z$428)</f>
        <v>0.53316169141999192</v>
      </c>
      <c r="AA335" s="21">
        <f>('Ratios Calculated fix'!AA335-'Ratios Calculated fix'!AA$428)/('Ratios Calculated fix'!AA$429-'Ratios Calculated fix'!AA$428)</f>
        <v>0.2511311692479854</v>
      </c>
      <c r="AB335" s="21">
        <f>('Ratios Calculated fix'!AB335-'Ratios Calculated fix'!AB$428)/('Ratios Calculated fix'!AB$429-'Ratios Calculated fix'!AB$428)</f>
        <v>0.91808348805579088</v>
      </c>
      <c r="AC335" s="21">
        <f>('Ratios Calculated fix'!AC335-'Ratios Calculated fix'!AC$428)/('Ratios Calculated fix'!AC$429-'Ratios Calculated fix'!AC$428)</f>
        <v>0.59481771819997997</v>
      </c>
      <c r="AD335" s="21">
        <f>('Ratios Calculated fix'!AD335-'Ratios Calculated fix'!AD$428)/('Ratios Calculated fix'!AD$429-'Ratios Calculated fix'!AD$428)</f>
        <v>0.38675191445043655</v>
      </c>
      <c r="AE335" s="21">
        <f>('Ratios Calculated fix'!AE335-'Ratios Calculated fix'!AE$428)/('Ratios Calculated fix'!AE$429-'Ratios Calculated fix'!AE$428)</f>
        <v>0.43972857414702826</v>
      </c>
      <c r="AF335" s="21">
        <f>('Ratios Calculated fix'!AF335-'Ratios Calculated fix'!AF$428)/('Ratios Calculated fix'!AF$429-'Ratios Calculated fix'!AF$428)</f>
        <v>0.37261525626808045</v>
      </c>
      <c r="AG335" s="21" t="e">
        <f>('Ratios Calculated fix'!AG335-'Ratios Calculated fix'!AG$428)/('Ratios Calculated fix'!AG$429-'Ratios Calculated fix'!AG$428)</f>
        <v>#DIV/0!</v>
      </c>
      <c r="AH335" s="21" t="e">
        <f>('Ratios Calculated fix'!AH335-'Ratios Calculated fix'!AH$428)/('Ratios Calculated fix'!AH$429-'Ratios Calculated fix'!AH$428)</f>
        <v>#DIV/0!</v>
      </c>
      <c r="AI335" s="21">
        <f>('Ratios Calculated fix'!AI335-'Ratios Calculated fix'!AI$428)/('Ratios Calculated fix'!AI$429-'Ratios Calculated fix'!AI$428)</f>
        <v>0.98623247274535153</v>
      </c>
      <c r="AJ335" s="21">
        <f>('Ratios Calculated fix'!AJ335-'Ratios Calculated fix'!AJ$428)/('Ratios Calculated fix'!AJ$429-'Ratios Calculated fix'!AJ$428)</f>
        <v>0.13906475850094147</v>
      </c>
      <c r="AK335" s="21" t="e">
        <f>('Ratios Calculated fix'!AK335-'Ratios Calculated fix'!AK$428)/('Ratios Calculated fix'!AK$429-'Ratios Calculated fix'!AK$428)</f>
        <v>#DIV/0!</v>
      </c>
      <c r="AL335" s="21" t="e">
        <f>('Ratios Calculated fix'!AL335-'Ratios Calculated fix'!AL$428)/('Ratios Calculated fix'!AL$429-'Ratios Calculated fix'!AL$428)</f>
        <v>#DIV/0!</v>
      </c>
      <c r="AM335" s="21">
        <f>('Ratios Calculated fix'!AM335-'Ratios Calculated fix'!AM$428)/('Ratios Calculated fix'!AM$429-'Ratios Calculated fix'!AM$428)</f>
        <v>0.30609380250414775</v>
      </c>
      <c r="AN335" s="21">
        <f>('Ratios Calculated fix'!AN335-'Ratios Calculated fix'!AN$428)/('Ratios Calculated fix'!AN$429-'Ratios Calculated fix'!AN$428)</f>
        <v>0.27571713150281041</v>
      </c>
      <c r="AO335" s="21">
        <f>('Ratios Calculated fix'!AO335-'Ratios Calculated fix'!AO$428)/('Ratios Calculated fix'!AO$429-'Ratios Calculated fix'!AO$428)</f>
        <v>0.22346197016165045</v>
      </c>
      <c r="AP335" s="21">
        <f>('Ratios Calculated fix'!AP335-'Ratios Calculated fix'!AP$428)/('Ratios Calculated fix'!AP$429-'Ratios Calculated fix'!AP$428)</f>
        <v>0.57409763174347839</v>
      </c>
      <c r="AQ335" s="21">
        <f>('Ratios Calculated fix'!AQ335-'Ratios Calculated fix'!AQ$428)/('Ratios Calculated fix'!AQ$429-'Ratios Calculated fix'!AQ$428)</f>
        <v>0.4838480400731307</v>
      </c>
      <c r="AR335" s="21">
        <f>('Ratios Calculated fix'!AR335-'Ratios Calculated fix'!AR$428)/('Ratios Calculated fix'!AR$429-'Ratios Calculated fix'!AR$428)</f>
        <v>0.30724143532162057</v>
      </c>
      <c r="AS335" s="21">
        <f>('Ratios Calculated fix'!AS335-'Ratios Calculated fix'!AS$428)/('Ratios Calculated fix'!AS$429-'Ratios Calculated fix'!AS$428)</f>
        <v>0.60048452489774196</v>
      </c>
      <c r="AT335" s="21">
        <f>('Ratios Calculated fix'!AT335-'Ratios Calculated fix'!AT$428)/('Ratios Calculated fix'!AT$429-'Ratios Calculated fix'!AT$428)</f>
        <v>0.50621630487004388</v>
      </c>
      <c r="AU335" s="21">
        <f>('Ratios Calculated fix'!AU335-'Ratios Calculated fix'!AU$428)/('Ratios Calculated fix'!AU$429-'Ratios Calculated fix'!AU$428)</f>
        <v>0.65837971928755601</v>
      </c>
      <c r="AV335" s="21" t="e">
        <f>('Ratios Calculated fix'!AV335-'Ratios Calculated fix'!AV$428)/('Ratios Calculated fix'!AV$429-'Ratios Calculated fix'!AV$428)</f>
        <v>#DIV/0!</v>
      </c>
      <c r="AW335" s="21" t="e">
        <f>('Ratios Calculated fix'!AW335-'Ratios Calculated fix'!AW$428)/('Ratios Calculated fix'!AW$429-'Ratios Calculated fix'!AW$428)</f>
        <v>#DIV/0!</v>
      </c>
      <c r="AX335" s="21" t="e">
        <f>('Ratios Calculated fix'!AX335-'Ratios Calculated fix'!AX$428)/('Ratios Calculated fix'!AX$429-'Ratios Calculated fix'!AX$428)</f>
        <v>#DIV/0!</v>
      </c>
      <c r="AY335" s="21">
        <f>('Ratios Calculated fix'!AY335-'Ratios Calculated fix'!AY$428)/('Ratios Calculated fix'!AY$429-'Ratios Calculated fix'!AY$428)</f>
        <v>0.21563324690372226</v>
      </c>
      <c r="AZ335" s="21">
        <f>('Ratios Calculated fix'!AZ335-'Ratios Calculated fix'!AZ$428)/('Ratios Calculated fix'!AZ$429-'Ratios Calculated fix'!AZ$428)</f>
        <v>0.71405347115023965</v>
      </c>
      <c r="BA335" s="21">
        <f>('Ratios Calculated fix'!BA335-'Ratios Calculated fix'!BA$428)/('Ratios Calculated fix'!BA$429-'Ratios Calculated fix'!BA$428)</f>
        <v>0.74768421574796273</v>
      </c>
      <c r="BB335" s="21" t="e">
        <f>('Ratios Calculated fix'!BB335-'Ratios Calculated fix'!BB$428)/('Ratios Calculated fix'!BB$429-'Ratios Calculated fix'!BB$428)</f>
        <v>#DIV/0!</v>
      </c>
      <c r="BC335" s="21">
        <f>('Ratios Calculated fix'!BC335-'Ratios Calculated fix'!BC$428)/('Ratios Calculated fix'!BC$429-'Ratios Calculated fix'!BC$428)</f>
        <v>0.25229949498048398</v>
      </c>
    </row>
    <row r="336" spans="1:55" x14ac:dyDescent="0.2">
      <c r="A336" s="3" t="s">
        <v>1015</v>
      </c>
      <c r="B336" s="3" t="s">
        <v>1016</v>
      </c>
      <c r="C336" s="3" t="s">
        <v>24</v>
      </c>
      <c r="D336" s="3">
        <v>129653</v>
      </c>
      <c r="E336" s="3" t="s">
        <v>16</v>
      </c>
      <c r="F336" s="3">
        <v>2020</v>
      </c>
      <c r="G336" s="3" t="s">
        <v>17</v>
      </c>
      <c r="H336" s="4">
        <v>44012</v>
      </c>
      <c r="I336" s="4">
        <v>44056</v>
      </c>
      <c r="J336" s="4">
        <v>44056</v>
      </c>
      <c r="K336" s="5">
        <v>144783000</v>
      </c>
      <c r="L336" s="5">
        <v>146254000</v>
      </c>
      <c r="M336" s="3" t="s">
        <v>1017</v>
      </c>
      <c r="N336" s="20">
        <f>('Ratios Calculated fix'!N336-'Ratios Calculated fix'!N$428)/('Ratios Calculated fix'!N$429-'Ratios Calculated fix'!N$428)</f>
        <v>6.5491402546369232E-2</v>
      </c>
      <c r="O336" s="21">
        <f>('Ratios Calculated fix'!O336-'Ratios Calculated fix'!O$428)/('Ratios Calculated fix'!O$429-'Ratios Calculated fix'!O$428)</f>
        <v>4.8812126239108571E-2</v>
      </c>
      <c r="P336" s="21">
        <f>('Ratios Calculated fix'!P336-'Ratios Calculated fix'!P$428)/('Ratios Calculated fix'!P$429-'Ratios Calculated fix'!P$428)</f>
        <v>3.3272005036336108E-2</v>
      </c>
      <c r="Q336" s="21">
        <f>('Ratios Calculated fix'!Q336-'Ratios Calculated fix'!Q$428)/('Ratios Calculated fix'!Q$429-'Ratios Calculated fix'!Q$428)</f>
        <v>0.25916026275992488</v>
      </c>
      <c r="R336" s="21">
        <f>('Ratios Calculated fix'!R336-'Ratios Calculated fix'!R$428)/('Ratios Calculated fix'!R$429-'Ratios Calculated fix'!R$428)</f>
        <v>2.437197813488088E-2</v>
      </c>
      <c r="S336" s="21">
        <f>('Ratios Calculated fix'!S336-'Ratios Calculated fix'!S$428)/('Ratios Calculated fix'!S$429-'Ratios Calculated fix'!S$428)</f>
        <v>5.4281948283948916E-3</v>
      </c>
      <c r="T336" s="21">
        <f>('Ratios Calculated fix'!T336-'Ratios Calculated fix'!T$428)/('Ratios Calculated fix'!T$429-'Ratios Calculated fix'!T$428)</f>
        <v>2.3621199365696302E-2</v>
      </c>
      <c r="U336" s="21">
        <f>('Ratios Calculated fix'!U336-'Ratios Calculated fix'!U$428)/('Ratios Calculated fix'!U$429-'Ratios Calculated fix'!U$428)</f>
        <v>0.64230885915672242</v>
      </c>
      <c r="V336" s="21">
        <f>('Ratios Calculated fix'!V336-'Ratios Calculated fix'!V$428)/('Ratios Calculated fix'!V$429-'Ratios Calculated fix'!V$428)</f>
        <v>0.48898037176480313</v>
      </c>
      <c r="W336" s="21">
        <f>('Ratios Calculated fix'!W336-'Ratios Calculated fix'!W$428)/('Ratios Calculated fix'!W$429-'Ratios Calculated fix'!W$428)</f>
        <v>0.62394274911997749</v>
      </c>
      <c r="X336" s="21">
        <f>('Ratios Calculated fix'!X336-'Ratios Calculated fix'!X$428)/('Ratios Calculated fix'!X$429-'Ratios Calculated fix'!X$428)</f>
        <v>0.27939204752883451</v>
      </c>
      <c r="Y336" s="21">
        <f>('Ratios Calculated fix'!Y336-'Ratios Calculated fix'!Y$428)/('Ratios Calculated fix'!Y$429-'Ratios Calculated fix'!Y$428)</f>
        <v>0.5475560863876594</v>
      </c>
      <c r="Z336" s="21">
        <f>('Ratios Calculated fix'!Z336-'Ratios Calculated fix'!Z$428)/('Ratios Calculated fix'!Z$429-'Ratios Calculated fix'!Z$428)</f>
        <v>0.72060795247116549</v>
      </c>
      <c r="AA336" s="21">
        <f>('Ratios Calculated fix'!AA336-'Ratios Calculated fix'!AA$428)/('Ratios Calculated fix'!AA$429-'Ratios Calculated fix'!AA$428)</f>
        <v>0.56627492168949822</v>
      </c>
      <c r="AB336" s="21">
        <f>('Ratios Calculated fix'!AB336-'Ratios Calculated fix'!AB$428)/('Ratios Calculated fix'!AB$429-'Ratios Calculated fix'!AB$428)</f>
        <v>0.94425087617779047</v>
      </c>
      <c r="AC336" s="21">
        <f>('Ratios Calculated fix'!AC336-'Ratios Calculated fix'!AC$428)/('Ratios Calculated fix'!AC$429-'Ratios Calculated fix'!AC$428)</f>
        <v>0.56928711921539477</v>
      </c>
      <c r="AD336" s="21">
        <f>('Ratios Calculated fix'!AD336-'Ratios Calculated fix'!AD$428)/('Ratios Calculated fix'!AD$429-'Ratios Calculated fix'!AD$428)</f>
        <v>0.48425640174932788</v>
      </c>
      <c r="AE336" s="21">
        <f>('Ratios Calculated fix'!AE336-'Ratios Calculated fix'!AE$428)/('Ratios Calculated fix'!AE$429-'Ratios Calculated fix'!AE$428)</f>
        <v>0.5505890704261569</v>
      </c>
      <c r="AF336" s="21">
        <f>('Ratios Calculated fix'!AF336-'Ratios Calculated fix'!AF$428)/('Ratios Calculated fix'!AF$429-'Ratios Calculated fix'!AF$428)</f>
        <v>0.4055609753886566</v>
      </c>
      <c r="AG336" s="21" t="e">
        <f>('Ratios Calculated fix'!AG336-'Ratios Calculated fix'!AG$428)/('Ratios Calculated fix'!AG$429-'Ratios Calculated fix'!AG$428)</f>
        <v>#DIV/0!</v>
      </c>
      <c r="AH336" s="21" t="e">
        <f>('Ratios Calculated fix'!AH336-'Ratios Calculated fix'!AH$428)/('Ratios Calculated fix'!AH$429-'Ratios Calculated fix'!AH$428)</f>
        <v>#DIV/0!</v>
      </c>
      <c r="AI336" s="21">
        <f>('Ratios Calculated fix'!AI336-'Ratios Calculated fix'!AI$428)/('Ratios Calculated fix'!AI$429-'Ratios Calculated fix'!AI$428)</f>
        <v>0.98375738977729343</v>
      </c>
      <c r="AJ336" s="21">
        <f>('Ratios Calculated fix'!AJ336-'Ratios Calculated fix'!AJ$428)/('Ratios Calculated fix'!AJ$429-'Ratios Calculated fix'!AJ$428)</f>
        <v>0.19425428912861184</v>
      </c>
      <c r="AK336" s="21" t="e">
        <f>('Ratios Calculated fix'!AK336-'Ratios Calculated fix'!AK$428)/('Ratios Calculated fix'!AK$429-'Ratios Calculated fix'!AK$428)</f>
        <v>#DIV/0!</v>
      </c>
      <c r="AL336" s="21" t="e">
        <f>('Ratios Calculated fix'!AL336-'Ratios Calculated fix'!AL$428)/('Ratios Calculated fix'!AL$429-'Ratios Calculated fix'!AL$428)</f>
        <v>#DIV/0!</v>
      </c>
      <c r="AM336" s="21">
        <f>('Ratios Calculated fix'!AM336-'Ratios Calculated fix'!AM$428)/('Ratios Calculated fix'!AM$429-'Ratios Calculated fix'!AM$428)</f>
        <v>0.30980609004259785</v>
      </c>
      <c r="AN336" s="21">
        <f>('Ratios Calculated fix'!AN336-'Ratios Calculated fix'!AN$428)/('Ratios Calculated fix'!AN$429-'Ratios Calculated fix'!AN$428)</f>
        <v>0.27361873994812808</v>
      </c>
      <c r="AO336" s="21">
        <f>('Ratios Calculated fix'!AO336-'Ratios Calculated fix'!AO$428)/('Ratios Calculated fix'!AO$429-'Ratios Calculated fix'!AO$428)</f>
        <v>0.16689858751512748</v>
      </c>
      <c r="AP336" s="21">
        <f>('Ratios Calculated fix'!AP336-'Ratios Calculated fix'!AP$428)/('Ratios Calculated fix'!AP$429-'Ratios Calculated fix'!AP$428)</f>
        <v>0.57494008292869292</v>
      </c>
      <c r="AQ336" s="21">
        <f>('Ratios Calculated fix'!AQ336-'Ratios Calculated fix'!AQ$428)/('Ratios Calculated fix'!AQ$429-'Ratios Calculated fix'!AQ$428)</f>
        <v>0.61304680345716356</v>
      </c>
      <c r="AR336" s="21">
        <f>('Ratios Calculated fix'!AR336-'Ratios Calculated fix'!AR$428)/('Ratios Calculated fix'!AR$429-'Ratios Calculated fix'!AR$428)</f>
        <v>0.36471896351479349</v>
      </c>
      <c r="AS336" s="21">
        <f>('Ratios Calculated fix'!AS336-'Ratios Calculated fix'!AS$428)/('Ratios Calculated fix'!AS$429-'Ratios Calculated fix'!AS$428)</f>
        <v>0.51555322623897282</v>
      </c>
      <c r="AT336" s="21">
        <f>('Ratios Calculated fix'!AT336-'Ratios Calculated fix'!AT$428)/('Ratios Calculated fix'!AT$429-'Ratios Calculated fix'!AT$428)</f>
        <v>0.51844614533070688</v>
      </c>
      <c r="AU336" s="21">
        <f>('Ratios Calculated fix'!AU336-'Ratios Calculated fix'!AU$428)/('Ratios Calculated fix'!AU$429-'Ratios Calculated fix'!AU$428)</f>
        <v>0.6858412365563078</v>
      </c>
      <c r="AV336" s="21" t="e">
        <f>('Ratios Calculated fix'!AV336-'Ratios Calculated fix'!AV$428)/('Ratios Calculated fix'!AV$429-'Ratios Calculated fix'!AV$428)</f>
        <v>#DIV/0!</v>
      </c>
      <c r="AW336" s="21" t="e">
        <f>('Ratios Calculated fix'!AW336-'Ratios Calculated fix'!AW$428)/('Ratios Calculated fix'!AW$429-'Ratios Calculated fix'!AW$428)</f>
        <v>#DIV/0!</v>
      </c>
      <c r="AX336" s="21" t="e">
        <f>('Ratios Calculated fix'!AX336-'Ratios Calculated fix'!AX$428)/('Ratios Calculated fix'!AX$429-'Ratios Calculated fix'!AX$428)</f>
        <v>#DIV/0!</v>
      </c>
      <c r="AY336" s="21">
        <f>('Ratios Calculated fix'!AY336-'Ratios Calculated fix'!AY$428)/('Ratios Calculated fix'!AY$429-'Ratios Calculated fix'!AY$428)</f>
        <v>0.20890963538154675</v>
      </c>
      <c r="AZ336" s="21">
        <f>('Ratios Calculated fix'!AZ336-'Ratios Calculated fix'!AZ$428)/('Ratios Calculated fix'!AZ$429-'Ratios Calculated fix'!AZ$428)</f>
        <v>0.73941991429253118</v>
      </c>
      <c r="BA336" s="21">
        <f>('Ratios Calculated fix'!BA336-'Ratios Calculated fix'!BA$428)/('Ratios Calculated fix'!BA$429-'Ratios Calculated fix'!BA$428)</f>
        <v>0.74422167758202562</v>
      </c>
      <c r="BB336" s="21" t="e">
        <f>('Ratios Calculated fix'!BB336-'Ratios Calculated fix'!BB$428)/('Ratios Calculated fix'!BB$429-'Ratios Calculated fix'!BB$428)</f>
        <v>#DIV/0!</v>
      </c>
      <c r="BC336" s="21">
        <f>('Ratios Calculated fix'!BC336-'Ratios Calculated fix'!BC$428)/('Ratios Calculated fix'!BC$429-'Ratios Calculated fix'!BC$428)</f>
        <v>0.3011333343201632</v>
      </c>
    </row>
    <row r="337" spans="1:55" x14ac:dyDescent="0.2">
      <c r="A337" s="3" t="s">
        <v>1021</v>
      </c>
      <c r="B337" s="3" t="s">
        <v>1022</v>
      </c>
      <c r="C337" s="3" t="s">
        <v>15</v>
      </c>
      <c r="D337" s="3">
        <v>121874</v>
      </c>
      <c r="E337" s="3" t="s">
        <v>16</v>
      </c>
      <c r="F337" s="3">
        <v>2019</v>
      </c>
      <c r="G337" s="3" t="s">
        <v>17</v>
      </c>
      <c r="H337" s="4">
        <v>43738</v>
      </c>
      <c r="I337" s="4">
        <v>43781</v>
      </c>
      <c r="J337" s="4">
        <v>43781</v>
      </c>
      <c r="K337" s="5">
        <v>116400000</v>
      </c>
      <c r="L337" s="5">
        <v>117100000</v>
      </c>
      <c r="M337" s="3" t="s">
        <v>1023</v>
      </c>
      <c r="N337" s="20">
        <f>('Ratios Calculated fix'!N337-'Ratios Calculated fix'!N$428)/('Ratios Calculated fix'!N$429-'Ratios Calculated fix'!N$428)</f>
        <v>6.4717951689531664E-2</v>
      </c>
      <c r="O337" s="21">
        <f>('Ratios Calculated fix'!O337-'Ratios Calculated fix'!O$428)/('Ratios Calculated fix'!O$429-'Ratios Calculated fix'!O$428)</f>
        <v>5.6455102572140189E-2</v>
      </c>
      <c r="P337" s="21">
        <f>('Ratios Calculated fix'!P337-'Ratios Calculated fix'!P$428)/('Ratios Calculated fix'!P$429-'Ratios Calculated fix'!P$428)</f>
        <v>0.10651520729189923</v>
      </c>
      <c r="Q337" s="21">
        <f>('Ratios Calculated fix'!Q337-'Ratios Calculated fix'!Q$428)/('Ratios Calculated fix'!Q$429-'Ratios Calculated fix'!Q$428)</f>
        <v>0.26315579657295612</v>
      </c>
      <c r="R337" s="21">
        <f>('Ratios Calculated fix'!R337-'Ratios Calculated fix'!R$428)/('Ratios Calculated fix'!R$429-'Ratios Calculated fix'!R$428)</f>
        <v>6.8306005279490892E-2</v>
      </c>
      <c r="S337" s="21">
        <f>('Ratios Calculated fix'!S337-'Ratios Calculated fix'!S$428)/('Ratios Calculated fix'!S$429-'Ratios Calculated fix'!S$428)</f>
        <v>0.12160344963969635</v>
      </c>
      <c r="T337" s="21">
        <f>('Ratios Calculated fix'!T337-'Ratios Calculated fix'!T$428)/('Ratios Calculated fix'!T$429-'Ratios Calculated fix'!T$428)</f>
        <v>4.6540395381302384E-2</v>
      </c>
      <c r="U337" s="21">
        <f>('Ratios Calculated fix'!U337-'Ratios Calculated fix'!U$428)/('Ratios Calculated fix'!U$429-'Ratios Calculated fix'!U$428)</f>
        <v>0.64968772050656087</v>
      </c>
      <c r="V337" s="21">
        <f>('Ratios Calculated fix'!V337-'Ratios Calculated fix'!V$428)/('Ratios Calculated fix'!V$429-'Ratios Calculated fix'!V$428)</f>
        <v>0.51770208508516136</v>
      </c>
      <c r="W337" s="21">
        <f>('Ratios Calculated fix'!W337-'Ratios Calculated fix'!W$428)/('Ratios Calculated fix'!W$429-'Ratios Calculated fix'!W$428)</f>
        <v>0.62863740432494697</v>
      </c>
      <c r="X337" s="21">
        <f>('Ratios Calculated fix'!X337-'Ratios Calculated fix'!X$428)/('Ratios Calculated fix'!X$429-'Ratios Calculated fix'!X$428)</f>
        <v>0.49919578863463437</v>
      </c>
      <c r="Y337" s="21">
        <f>('Ratios Calculated fix'!Y337-'Ratios Calculated fix'!Y$428)/('Ratios Calculated fix'!Y$429-'Ratios Calculated fix'!Y$428)</f>
        <v>0.46614203097587548</v>
      </c>
      <c r="Z337" s="21">
        <f>('Ratios Calculated fix'!Z337-'Ratios Calculated fix'!Z$428)/('Ratios Calculated fix'!Z$429-'Ratios Calculated fix'!Z$428)</f>
        <v>0.50080421136536546</v>
      </c>
      <c r="AA337" s="21">
        <f>('Ratios Calculated fix'!AA337-'Ratios Calculated fix'!AA$428)/('Ratios Calculated fix'!AA$429-'Ratios Calculated fix'!AA$428)</f>
        <v>0.2442485418642312</v>
      </c>
      <c r="AB337" s="21">
        <f>('Ratios Calculated fix'!AB337-'Ratios Calculated fix'!AB$428)/('Ratios Calculated fix'!AB$429-'Ratios Calculated fix'!AB$428)</f>
        <v>0.87235248683327526</v>
      </c>
      <c r="AC337" s="21">
        <f>('Ratios Calculated fix'!AC337-'Ratios Calculated fix'!AC$428)/('Ratios Calculated fix'!AC$429-'Ratios Calculated fix'!AC$428)</f>
        <v>0.39792149841099789</v>
      </c>
      <c r="AD337" s="21">
        <f>('Ratios Calculated fix'!AD337-'Ratios Calculated fix'!AD$428)/('Ratios Calculated fix'!AD$429-'Ratios Calculated fix'!AD$428)</f>
        <v>0.44142049766000296</v>
      </c>
      <c r="AE337" s="21">
        <f>('Ratios Calculated fix'!AE337-'Ratios Calculated fix'!AE$428)/('Ratios Calculated fix'!AE$429-'Ratios Calculated fix'!AE$428)</f>
        <v>0.50188557259276323</v>
      </c>
      <c r="AF337" s="21">
        <f>('Ratios Calculated fix'!AF337-'Ratios Calculated fix'!AF$428)/('Ratios Calculated fix'!AF$429-'Ratios Calculated fix'!AF$428)</f>
        <v>0.4043385771073767</v>
      </c>
      <c r="AG337" s="21" t="e">
        <f>('Ratios Calculated fix'!AG337-'Ratios Calculated fix'!AG$428)/('Ratios Calculated fix'!AG$429-'Ratios Calculated fix'!AG$428)</f>
        <v>#DIV/0!</v>
      </c>
      <c r="AH337" s="21" t="e">
        <f>('Ratios Calculated fix'!AH337-'Ratios Calculated fix'!AH$428)/('Ratios Calculated fix'!AH$429-'Ratios Calculated fix'!AH$428)</f>
        <v>#DIV/0!</v>
      </c>
      <c r="AI337" s="21">
        <f>('Ratios Calculated fix'!AI337-'Ratios Calculated fix'!AI$428)/('Ratios Calculated fix'!AI$429-'Ratios Calculated fix'!AI$428)</f>
        <v>0.98565684513986784</v>
      </c>
      <c r="AJ337" s="21">
        <f>('Ratios Calculated fix'!AJ337-'Ratios Calculated fix'!AJ$428)/('Ratios Calculated fix'!AJ$429-'Ratios Calculated fix'!AJ$428)</f>
        <v>0.1194877042743705</v>
      </c>
      <c r="AK337" s="21" t="e">
        <f>('Ratios Calculated fix'!AK337-'Ratios Calculated fix'!AK$428)/('Ratios Calculated fix'!AK$429-'Ratios Calculated fix'!AK$428)</f>
        <v>#DIV/0!</v>
      </c>
      <c r="AL337" s="21" t="e">
        <f>('Ratios Calculated fix'!AL337-'Ratios Calculated fix'!AL$428)/('Ratios Calculated fix'!AL$429-'Ratios Calculated fix'!AL$428)</f>
        <v>#DIV/0!</v>
      </c>
      <c r="AM337" s="21">
        <f>('Ratios Calculated fix'!AM337-'Ratios Calculated fix'!AM$428)/('Ratios Calculated fix'!AM$429-'Ratios Calculated fix'!AM$428)</f>
        <v>0.31528503148086334</v>
      </c>
      <c r="AN337" s="21">
        <f>('Ratios Calculated fix'!AN337-'Ratios Calculated fix'!AN$428)/('Ratios Calculated fix'!AN$429-'Ratios Calculated fix'!AN$428)</f>
        <v>0.27758934578724748</v>
      </c>
      <c r="AO337" s="21">
        <f>('Ratios Calculated fix'!AO337-'Ratios Calculated fix'!AO$428)/('Ratios Calculated fix'!AO$429-'Ratios Calculated fix'!AO$428)</f>
        <v>0.19429126390968196</v>
      </c>
      <c r="AP337" s="21">
        <f>('Ratios Calculated fix'!AP337-'Ratios Calculated fix'!AP$428)/('Ratios Calculated fix'!AP$429-'Ratios Calculated fix'!AP$428)</f>
        <v>0.57379955930218463</v>
      </c>
      <c r="AQ337" s="21">
        <f>('Ratios Calculated fix'!AQ337-'Ratios Calculated fix'!AQ$428)/('Ratios Calculated fix'!AQ$429-'Ratios Calculated fix'!AQ$428)</f>
        <v>0.6338071571727707</v>
      </c>
      <c r="AR337" s="21">
        <f>('Ratios Calculated fix'!AR337-'Ratios Calculated fix'!AR$428)/('Ratios Calculated fix'!AR$429-'Ratios Calculated fix'!AR$428)</f>
        <v>0.31328666755142304</v>
      </c>
      <c r="AS337" s="21">
        <f>('Ratios Calculated fix'!AS337-'Ratios Calculated fix'!AS$428)/('Ratios Calculated fix'!AS$429-'Ratios Calculated fix'!AS$428)</f>
        <v>0.58566439706439333</v>
      </c>
      <c r="AT337" s="21">
        <f>('Ratios Calculated fix'!AT337-'Ratios Calculated fix'!AT$428)/('Ratios Calculated fix'!AT$429-'Ratios Calculated fix'!AT$428)</f>
        <v>0.47747213758117901</v>
      </c>
      <c r="AU337" s="21">
        <f>('Ratios Calculated fix'!AU337-'Ratios Calculated fix'!AU$428)/('Ratios Calculated fix'!AU$429-'Ratios Calculated fix'!AU$428)</f>
        <v>0.6345971792662618</v>
      </c>
      <c r="AV337" s="21" t="e">
        <f>('Ratios Calculated fix'!AV337-'Ratios Calculated fix'!AV$428)/('Ratios Calculated fix'!AV$429-'Ratios Calculated fix'!AV$428)</f>
        <v>#DIV/0!</v>
      </c>
      <c r="AW337" s="21" t="e">
        <f>('Ratios Calculated fix'!AW337-'Ratios Calculated fix'!AW$428)/('Ratios Calculated fix'!AW$429-'Ratios Calculated fix'!AW$428)</f>
        <v>#DIV/0!</v>
      </c>
      <c r="AX337" s="21" t="e">
        <f>('Ratios Calculated fix'!AX337-'Ratios Calculated fix'!AX$428)/('Ratios Calculated fix'!AX$429-'Ratios Calculated fix'!AX$428)</f>
        <v>#DIV/0!</v>
      </c>
      <c r="AY337" s="21">
        <f>('Ratios Calculated fix'!AY337-'Ratios Calculated fix'!AY$428)/('Ratios Calculated fix'!AY$429-'Ratios Calculated fix'!AY$428)</f>
        <v>0.22854338585001469</v>
      </c>
      <c r="AZ337" s="21">
        <f>('Ratios Calculated fix'!AZ337-'Ratios Calculated fix'!AZ$428)/('Ratios Calculated fix'!AZ$429-'Ratios Calculated fix'!AZ$428)</f>
        <v>0.73074396494419125</v>
      </c>
      <c r="BA337" s="21">
        <f>('Ratios Calculated fix'!BA337-'Ratios Calculated fix'!BA$428)/('Ratios Calculated fix'!BA$429-'Ratios Calculated fix'!BA$428)</f>
        <v>0.7435866661246211</v>
      </c>
      <c r="BB337" s="21" t="e">
        <f>('Ratios Calculated fix'!BB337-'Ratios Calculated fix'!BB$428)/('Ratios Calculated fix'!BB$429-'Ratios Calculated fix'!BB$428)</f>
        <v>#DIV/0!</v>
      </c>
      <c r="BC337" s="21">
        <f>('Ratios Calculated fix'!BC337-'Ratios Calculated fix'!BC$428)/('Ratios Calculated fix'!BC$429-'Ratios Calculated fix'!BC$428)</f>
        <v>0.30811402942117738</v>
      </c>
    </row>
    <row r="338" spans="1:55" x14ac:dyDescent="0.2">
      <c r="A338" s="3" t="s">
        <v>1024</v>
      </c>
      <c r="B338" s="3" t="s">
        <v>1025</v>
      </c>
      <c r="C338" s="3" t="s">
        <v>15</v>
      </c>
      <c r="D338" s="3">
        <v>744726</v>
      </c>
      <c r="E338" s="3" t="s">
        <v>16</v>
      </c>
      <c r="F338" s="3">
        <v>2019</v>
      </c>
      <c r="G338" s="3" t="s">
        <v>17</v>
      </c>
      <c r="H338" s="4">
        <v>43830</v>
      </c>
      <c r="I338" s="4">
        <v>43889</v>
      </c>
      <c r="J338" s="4">
        <v>43889</v>
      </c>
      <c r="K338" s="5">
        <v>327437000</v>
      </c>
      <c r="L338" s="5">
        <v>327437000</v>
      </c>
      <c r="M338" s="3" t="s">
        <v>1026</v>
      </c>
      <c r="N338" s="20">
        <f>('Ratios Calculated fix'!N338-'Ratios Calculated fix'!N$428)/('Ratios Calculated fix'!N$429-'Ratios Calculated fix'!N$428)</f>
        <v>2.7650354882691512E-2</v>
      </c>
      <c r="O338" s="21">
        <f>('Ratios Calculated fix'!O338-'Ratios Calculated fix'!O$428)/('Ratios Calculated fix'!O$429-'Ratios Calculated fix'!O$428)</f>
        <v>2.6036174254023901E-2</v>
      </c>
      <c r="P338" s="21">
        <f>('Ratios Calculated fix'!P338-'Ratios Calculated fix'!P$428)/('Ratios Calculated fix'!P$429-'Ratios Calculated fix'!P$428)</f>
        <v>3.275947054969431E-2</v>
      </c>
      <c r="Q338" s="21">
        <f>('Ratios Calculated fix'!Q338-'Ratios Calculated fix'!Q$428)/('Ratios Calculated fix'!Q$429-'Ratios Calculated fix'!Q$428)</f>
        <v>0.25946851758774114</v>
      </c>
      <c r="R338" s="21">
        <f>('Ratios Calculated fix'!R338-'Ratios Calculated fix'!R$428)/('Ratios Calculated fix'!R$429-'Ratios Calculated fix'!R$428)</f>
        <v>0</v>
      </c>
      <c r="S338" s="21">
        <f>('Ratios Calculated fix'!S338-'Ratios Calculated fix'!S$428)/('Ratios Calculated fix'!S$429-'Ratios Calculated fix'!S$428)</f>
        <v>0</v>
      </c>
      <c r="T338" s="21">
        <f>('Ratios Calculated fix'!T338-'Ratios Calculated fix'!T$428)/('Ratios Calculated fix'!T$429-'Ratios Calculated fix'!T$428)</f>
        <v>0</v>
      </c>
      <c r="U338" s="21">
        <f>('Ratios Calculated fix'!U338-'Ratios Calculated fix'!U$428)/('Ratios Calculated fix'!U$429-'Ratios Calculated fix'!U$428)</f>
        <v>0.64049317262840244</v>
      </c>
      <c r="V338" s="21">
        <f>('Ratios Calculated fix'!V338-'Ratios Calculated fix'!V$428)/('Ratios Calculated fix'!V$429-'Ratios Calculated fix'!V$428)</f>
        <v>0.48825282224192584</v>
      </c>
      <c r="W338" s="21">
        <f>('Ratios Calculated fix'!W338-'Ratios Calculated fix'!W$428)/('Ratios Calculated fix'!W$429-'Ratios Calculated fix'!W$428)</f>
        <v>0.62210889664239277</v>
      </c>
      <c r="X338" s="21">
        <f>('Ratios Calculated fix'!X338-'Ratios Calculated fix'!X$428)/('Ratios Calculated fix'!X$429-'Ratios Calculated fix'!X$428)</f>
        <v>0.20304298849330177</v>
      </c>
      <c r="Y338" s="21">
        <f>('Ratios Calculated fix'!Y338-'Ratios Calculated fix'!Y$428)/('Ratios Calculated fix'!Y$429-'Ratios Calculated fix'!Y$428)</f>
        <v>0.5324004502690326</v>
      </c>
      <c r="Z338" s="21">
        <f>('Ratios Calculated fix'!Z338-'Ratios Calculated fix'!Z$428)/('Ratios Calculated fix'!Z$429-'Ratios Calculated fix'!Z$428)</f>
        <v>0.79695701150669807</v>
      </c>
      <c r="AA338" s="21">
        <f>('Ratios Calculated fix'!AA338-'Ratios Calculated fix'!AA$428)/('Ratios Calculated fix'!AA$429-'Ratios Calculated fix'!AA$428)</f>
        <v>0.54411667614352799</v>
      </c>
      <c r="AB338" s="21">
        <f>('Ratios Calculated fix'!AB338-'Ratios Calculated fix'!AB$428)/('Ratios Calculated fix'!AB$429-'Ratios Calculated fix'!AB$428)</f>
        <v>0.9348157076296173</v>
      </c>
      <c r="AC338" s="21">
        <f>('Ratios Calculated fix'!AC338-'Ratios Calculated fix'!AC$428)/('Ratios Calculated fix'!AC$429-'Ratios Calculated fix'!AC$428)</f>
        <v>0.49519180949781244</v>
      </c>
      <c r="AD338" s="21">
        <f>('Ratios Calculated fix'!AD338-'Ratios Calculated fix'!AD$428)/('Ratios Calculated fix'!AD$429-'Ratios Calculated fix'!AD$428)</f>
        <v>0.46707145013639606</v>
      </c>
      <c r="AE338" s="21">
        <f>('Ratios Calculated fix'!AE338-'Ratios Calculated fix'!AE$428)/('Ratios Calculated fix'!AE$429-'Ratios Calculated fix'!AE$428)</f>
        <v>0.50116671623978548</v>
      </c>
      <c r="AF338" s="21">
        <f>('Ratios Calculated fix'!AF338-'Ratios Calculated fix'!AF$428)/('Ratios Calculated fix'!AF$429-'Ratios Calculated fix'!AF$428)</f>
        <v>0.39710641782577161</v>
      </c>
      <c r="AG338" s="21" t="e">
        <f>('Ratios Calculated fix'!AG338-'Ratios Calculated fix'!AG$428)/('Ratios Calculated fix'!AG$429-'Ratios Calculated fix'!AG$428)</f>
        <v>#DIV/0!</v>
      </c>
      <c r="AH338" s="21" t="e">
        <f>('Ratios Calculated fix'!AH338-'Ratios Calculated fix'!AH$428)/('Ratios Calculated fix'!AH$429-'Ratios Calculated fix'!AH$428)</f>
        <v>#DIV/0!</v>
      </c>
      <c r="AI338" s="21">
        <f>('Ratios Calculated fix'!AI338-'Ratios Calculated fix'!AI$428)/('Ratios Calculated fix'!AI$429-'Ratios Calculated fix'!AI$428)</f>
        <v>0.98575799061972691</v>
      </c>
      <c r="AJ338" s="21">
        <f>('Ratios Calculated fix'!AJ338-'Ratios Calculated fix'!AJ$428)/('Ratios Calculated fix'!AJ$429-'Ratios Calculated fix'!AJ$428)</f>
        <v>0.16635536627844377</v>
      </c>
      <c r="AK338" s="21" t="e">
        <f>('Ratios Calculated fix'!AK338-'Ratios Calculated fix'!AK$428)/('Ratios Calculated fix'!AK$429-'Ratios Calculated fix'!AK$428)</f>
        <v>#DIV/0!</v>
      </c>
      <c r="AL338" s="21" t="e">
        <f>('Ratios Calculated fix'!AL338-'Ratios Calculated fix'!AL$428)/('Ratios Calculated fix'!AL$429-'Ratios Calculated fix'!AL$428)</f>
        <v>#DIV/0!</v>
      </c>
      <c r="AM338" s="21">
        <f>('Ratios Calculated fix'!AM338-'Ratios Calculated fix'!AM$428)/('Ratios Calculated fix'!AM$429-'Ratios Calculated fix'!AM$428)</f>
        <v>0.31402394349841267</v>
      </c>
      <c r="AN338" s="21">
        <f>('Ratios Calculated fix'!AN338-'Ratios Calculated fix'!AN$428)/('Ratios Calculated fix'!AN$429-'Ratios Calculated fix'!AN$428)</f>
        <v>0.27820255345273143</v>
      </c>
      <c r="AO338" s="21">
        <f>('Ratios Calculated fix'!AO338-'Ratios Calculated fix'!AO$428)/('Ratios Calculated fix'!AO$429-'Ratios Calculated fix'!AO$428)</f>
        <v>0.36643266072118985</v>
      </c>
      <c r="AP338" s="21">
        <f>('Ratios Calculated fix'!AP338-'Ratios Calculated fix'!AP$428)/('Ratios Calculated fix'!AP$429-'Ratios Calculated fix'!AP$428)</f>
        <v>0.53006668785731959</v>
      </c>
      <c r="AQ338" s="21">
        <f>('Ratios Calculated fix'!AQ338-'Ratios Calculated fix'!AQ$428)/('Ratios Calculated fix'!AQ$429-'Ratios Calculated fix'!AQ$428)</f>
        <v>0.73175503385359697</v>
      </c>
      <c r="AR338" s="21">
        <f>('Ratios Calculated fix'!AR338-'Ratios Calculated fix'!AR$428)/('Ratios Calculated fix'!AR$429-'Ratios Calculated fix'!AR$428)</f>
        <v>0.29030163764819739</v>
      </c>
      <c r="AS338" s="21">
        <f>('Ratios Calculated fix'!AS338-'Ratios Calculated fix'!AS$428)/('Ratios Calculated fix'!AS$429-'Ratios Calculated fix'!AS$428)</f>
        <v>0.59090696488416705</v>
      </c>
      <c r="AT338" s="21">
        <f>('Ratios Calculated fix'!AT338-'Ratios Calculated fix'!AT$428)/('Ratios Calculated fix'!AT$429-'Ratios Calculated fix'!AT$428)</f>
        <v>0.64441900325902934</v>
      </c>
      <c r="AU338" s="21">
        <f>('Ratios Calculated fix'!AU338-'Ratios Calculated fix'!AU$428)/('Ratios Calculated fix'!AU$429-'Ratios Calculated fix'!AU$428)</f>
        <v>0.63783178281241371</v>
      </c>
      <c r="AV338" s="21" t="e">
        <f>('Ratios Calculated fix'!AV338-'Ratios Calculated fix'!AV$428)/('Ratios Calculated fix'!AV$429-'Ratios Calculated fix'!AV$428)</f>
        <v>#DIV/0!</v>
      </c>
      <c r="AW338" s="21" t="e">
        <f>('Ratios Calculated fix'!AW338-'Ratios Calculated fix'!AW$428)/('Ratios Calculated fix'!AW$429-'Ratios Calculated fix'!AW$428)</f>
        <v>#DIV/0!</v>
      </c>
      <c r="AX338" s="21" t="e">
        <f>('Ratios Calculated fix'!AX338-'Ratios Calculated fix'!AX$428)/('Ratios Calculated fix'!AX$429-'Ratios Calculated fix'!AX$428)</f>
        <v>#DIV/0!</v>
      </c>
      <c r="AY338" s="21">
        <f>('Ratios Calculated fix'!AY338-'Ratios Calculated fix'!AY$428)/('Ratios Calculated fix'!AY$429-'Ratios Calculated fix'!AY$428)</f>
        <v>0.19993393009915053</v>
      </c>
      <c r="AZ338" s="21">
        <f>('Ratios Calculated fix'!AZ338-'Ratios Calculated fix'!AZ$428)/('Ratios Calculated fix'!AZ$429-'Ratios Calculated fix'!AZ$428)</f>
        <v>0.73420185267634153</v>
      </c>
      <c r="BA338" s="21">
        <f>('Ratios Calculated fix'!BA338-'Ratios Calculated fix'!BA$428)/('Ratios Calculated fix'!BA$429-'Ratios Calculated fix'!BA$428)</f>
        <v>0.74341774260135163</v>
      </c>
      <c r="BB338" s="21" t="e">
        <f>('Ratios Calculated fix'!BB338-'Ratios Calculated fix'!BB$428)/('Ratios Calculated fix'!BB$429-'Ratios Calculated fix'!BB$428)</f>
        <v>#DIV/0!</v>
      </c>
      <c r="BC338" s="21">
        <f>('Ratios Calculated fix'!BC338-'Ratios Calculated fix'!BC$428)/('Ratios Calculated fix'!BC$429-'Ratios Calculated fix'!BC$428)</f>
        <v>0.43391160512541366</v>
      </c>
    </row>
    <row r="339" spans="1:55" x14ac:dyDescent="0.2">
      <c r="A339" s="3" t="s">
        <v>1027</v>
      </c>
      <c r="B339" s="3" t="s">
        <v>1028</v>
      </c>
      <c r="C339" s="3" t="s">
        <v>15</v>
      </c>
      <c r="D339" s="3">
        <v>119446</v>
      </c>
      <c r="E339" s="3" t="s">
        <v>16</v>
      </c>
      <c r="F339" s="3">
        <v>2019</v>
      </c>
      <c r="G339" s="3" t="s">
        <v>17</v>
      </c>
      <c r="H339" s="4">
        <v>43830</v>
      </c>
      <c r="I339" s="4">
        <v>43889</v>
      </c>
      <c r="J339" s="4">
        <v>43889</v>
      </c>
      <c r="K339" s="5">
        <v>104100000</v>
      </c>
      <c r="L339" s="5">
        <v>105400000</v>
      </c>
      <c r="M339" s="3" t="s">
        <v>1029</v>
      </c>
      <c r="N339" s="20">
        <f>('Ratios Calculated fix'!N339-'Ratios Calculated fix'!N$428)/('Ratios Calculated fix'!N$429-'Ratios Calculated fix'!N$428)</f>
        <v>2.6851231099870913E-2</v>
      </c>
      <c r="O339" s="21">
        <f>('Ratios Calculated fix'!O339-'Ratios Calculated fix'!O$428)/('Ratios Calculated fix'!O$429-'Ratios Calculated fix'!O$428)</f>
        <v>2.3646565579625845E-2</v>
      </c>
      <c r="P339" s="21">
        <f>('Ratios Calculated fix'!P339-'Ratios Calculated fix'!P$428)/('Ratios Calculated fix'!P$429-'Ratios Calculated fix'!P$428)</f>
        <v>2.9819597373678321E-2</v>
      </c>
      <c r="Q339" s="21">
        <f>('Ratios Calculated fix'!Q339-'Ratios Calculated fix'!Q$428)/('Ratios Calculated fix'!Q$429-'Ratios Calculated fix'!Q$428)</f>
        <v>0.26114955437857701</v>
      </c>
      <c r="R339" s="21">
        <f>('Ratios Calculated fix'!R339-'Ratios Calculated fix'!R$428)/('Ratios Calculated fix'!R$429-'Ratios Calculated fix'!R$428)</f>
        <v>9.5543777359765714E-2</v>
      </c>
      <c r="S339" s="21">
        <f>('Ratios Calculated fix'!S339-'Ratios Calculated fix'!S$428)/('Ratios Calculated fix'!S$429-'Ratios Calculated fix'!S$428)</f>
        <v>8.1150139399780455E-2</v>
      </c>
      <c r="T339" s="21">
        <f>('Ratios Calculated fix'!T339-'Ratios Calculated fix'!T$428)/('Ratios Calculated fix'!T$429-'Ratios Calculated fix'!T$428)</f>
        <v>8.1536201827801677E-2</v>
      </c>
      <c r="U339" s="21">
        <f>('Ratios Calculated fix'!U339-'Ratios Calculated fix'!U$428)/('Ratios Calculated fix'!U$429-'Ratios Calculated fix'!U$428)</f>
        <v>0.6504704331130069</v>
      </c>
      <c r="V339" s="21">
        <f>('Ratios Calculated fix'!V339-'Ratios Calculated fix'!V$428)/('Ratios Calculated fix'!V$429-'Ratios Calculated fix'!V$428)</f>
        <v>0.5034987976742934</v>
      </c>
      <c r="W339" s="21">
        <f>('Ratios Calculated fix'!W339-'Ratios Calculated fix'!W$428)/('Ratios Calculated fix'!W$429-'Ratios Calculated fix'!W$428)</f>
        <v>0.63098192236106576</v>
      </c>
      <c r="X339" s="21">
        <f>('Ratios Calculated fix'!X339-'Ratios Calculated fix'!X$428)/('Ratios Calculated fix'!X$429-'Ratios Calculated fix'!X$428)</f>
        <v>9.5897159115563582E-2</v>
      </c>
      <c r="Y339" s="21">
        <f>('Ratios Calculated fix'!Y339-'Ratios Calculated fix'!Y$428)/('Ratios Calculated fix'!Y$429-'Ratios Calculated fix'!Y$428)</f>
        <v>0.8075589475514946</v>
      </c>
      <c r="Z339" s="21">
        <f>('Ratios Calculated fix'!Z339-'Ratios Calculated fix'!Z$428)/('Ratios Calculated fix'!Z$429-'Ratios Calculated fix'!Z$428)</f>
        <v>0.90410284088443638</v>
      </c>
      <c r="AA339" s="21">
        <f>('Ratios Calculated fix'!AA339-'Ratios Calculated fix'!AA$428)/('Ratios Calculated fix'!AA$429-'Ratios Calculated fix'!AA$428)</f>
        <v>1</v>
      </c>
      <c r="AB339" s="21">
        <f>('Ratios Calculated fix'!AB339-'Ratios Calculated fix'!AB$428)/('Ratios Calculated fix'!AB$429-'Ratios Calculated fix'!AB$428)</f>
        <v>0.89810792241292214</v>
      </c>
      <c r="AC339" s="21">
        <f>('Ratios Calculated fix'!AC339-'Ratios Calculated fix'!AC$428)/('Ratios Calculated fix'!AC$429-'Ratios Calculated fix'!AC$428)</f>
        <v>0.61020091215876859</v>
      </c>
      <c r="AD339" s="21">
        <f>('Ratios Calculated fix'!AD339-'Ratios Calculated fix'!AD$428)/('Ratios Calculated fix'!AD$429-'Ratios Calculated fix'!AD$428)</f>
        <v>0.50846918602622238</v>
      </c>
      <c r="AE339" s="21">
        <f>('Ratios Calculated fix'!AE339-'Ratios Calculated fix'!AE$428)/('Ratios Calculated fix'!AE$429-'Ratios Calculated fix'!AE$428)</f>
        <v>0.57811848323161796</v>
      </c>
      <c r="AF339" s="21">
        <f>('Ratios Calculated fix'!AF339-'Ratios Calculated fix'!AF$428)/('Ratios Calculated fix'!AF$429-'Ratios Calculated fix'!AF$428)</f>
        <v>0.42865071795109538</v>
      </c>
      <c r="AG339" s="21" t="e">
        <f>('Ratios Calculated fix'!AG339-'Ratios Calculated fix'!AG$428)/('Ratios Calculated fix'!AG$429-'Ratios Calculated fix'!AG$428)</f>
        <v>#DIV/0!</v>
      </c>
      <c r="AH339" s="21" t="e">
        <f>('Ratios Calculated fix'!AH339-'Ratios Calculated fix'!AH$428)/('Ratios Calculated fix'!AH$429-'Ratios Calculated fix'!AH$428)</f>
        <v>#DIV/0!</v>
      </c>
      <c r="AI339" s="21">
        <f>('Ratios Calculated fix'!AI339-'Ratios Calculated fix'!AI$428)/('Ratios Calculated fix'!AI$429-'Ratios Calculated fix'!AI$428)</f>
        <v>0.9852247627434394</v>
      </c>
      <c r="AJ339" s="21">
        <f>('Ratios Calculated fix'!AJ339-'Ratios Calculated fix'!AJ$428)/('Ratios Calculated fix'!AJ$429-'Ratios Calculated fix'!AJ$428)</f>
        <v>0.13816984461756668</v>
      </c>
      <c r="AK339" s="21" t="e">
        <f>('Ratios Calculated fix'!AK339-'Ratios Calculated fix'!AK$428)/('Ratios Calculated fix'!AK$429-'Ratios Calculated fix'!AK$428)</f>
        <v>#DIV/0!</v>
      </c>
      <c r="AL339" s="21" t="e">
        <f>('Ratios Calculated fix'!AL339-'Ratios Calculated fix'!AL$428)/('Ratios Calculated fix'!AL$429-'Ratios Calculated fix'!AL$428)</f>
        <v>#DIV/0!</v>
      </c>
      <c r="AM339" s="21">
        <f>('Ratios Calculated fix'!AM339-'Ratios Calculated fix'!AM$428)/('Ratios Calculated fix'!AM$429-'Ratios Calculated fix'!AM$428)</f>
        <v>0.3093974145761253</v>
      </c>
      <c r="AN339" s="21">
        <f>('Ratios Calculated fix'!AN339-'Ratios Calculated fix'!AN$428)/('Ratios Calculated fix'!AN$429-'Ratios Calculated fix'!AN$428)</f>
        <v>0.27212024525821027</v>
      </c>
      <c r="AO339" s="21">
        <f>('Ratios Calculated fix'!AO339-'Ratios Calculated fix'!AO$428)/('Ratios Calculated fix'!AO$429-'Ratios Calculated fix'!AO$428)</f>
        <v>6.3835598248983605E-2</v>
      </c>
      <c r="AP339" s="21">
        <f>('Ratios Calculated fix'!AP339-'Ratios Calculated fix'!AP$428)/('Ratios Calculated fix'!AP$429-'Ratios Calculated fix'!AP$428)</f>
        <v>0.5581551924692647</v>
      </c>
      <c r="AQ339" s="21">
        <f>('Ratios Calculated fix'!AQ339-'Ratios Calculated fix'!AQ$428)/('Ratios Calculated fix'!AQ$429-'Ratios Calculated fix'!AQ$428)</f>
        <v>0.5537290188905587</v>
      </c>
      <c r="AR339" s="21">
        <f>('Ratios Calculated fix'!AR339-'Ratios Calculated fix'!AR$428)/('Ratios Calculated fix'!AR$429-'Ratios Calculated fix'!AR$428)</f>
        <v>0.41630328547453477</v>
      </c>
      <c r="AS339" s="21">
        <f>('Ratios Calculated fix'!AS339-'Ratios Calculated fix'!AS$428)/('Ratios Calculated fix'!AS$429-'Ratios Calculated fix'!AS$428)</f>
        <v>0.55413422611282293</v>
      </c>
      <c r="AT339" s="21">
        <f>('Ratios Calculated fix'!AT339-'Ratios Calculated fix'!AT$428)/('Ratios Calculated fix'!AT$429-'Ratios Calculated fix'!AT$428)</f>
        <v>0.36096449521884072</v>
      </c>
      <c r="AU339" s="21">
        <f>('Ratios Calculated fix'!AU339-'Ratios Calculated fix'!AU$428)/('Ratios Calculated fix'!AU$429-'Ratios Calculated fix'!AU$428)</f>
        <v>0.65929823870129733</v>
      </c>
      <c r="AV339" s="21" t="e">
        <f>('Ratios Calculated fix'!AV339-'Ratios Calculated fix'!AV$428)/('Ratios Calculated fix'!AV$429-'Ratios Calculated fix'!AV$428)</f>
        <v>#DIV/0!</v>
      </c>
      <c r="AW339" s="21" t="e">
        <f>('Ratios Calculated fix'!AW339-'Ratios Calculated fix'!AW$428)/('Ratios Calculated fix'!AW$429-'Ratios Calculated fix'!AW$428)</f>
        <v>#DIV/0!</v>
      </c>
      <c r="AX339" s="21" t="e">
        <f>('Ratios Calculated fix'!AX339-'Ratios Calculated fix'!AX$428)/('Ratios Calculated fix'!AX$429-'Ratios Calculated fix'!AX$428)</f>
        <v>#DIV/0!</v>
      </c>
      <c r="AY339" s="21">
        <f>('Ratios Calculated fix'!AY339-'Ratios Calculated fix'!AY$428)/('Ratios Calculated fix'!AY$429-'Ratios Calculated fix'!AY$428)</f>
        <v>0.27354234977955288</v>
      </c>
      <c r="AZ339" s="21">
        <f>('Ratios Calculated fix'!AZ339-'Ratios Calculated fix'!AZ$428)/('Ratios Calculated fix'!AZ$429-'Ratios Calculated fix'!AZ$428)</f>
        <v>0.77811772896661813</v>
      </c>
      <c r="BA339" s="21">
        <f>('Ratios Calculated fix'!BA339-'Ratios Calculated fix'!BA$428)/('Ratios Calculated fix'!BA$429-'Ratios Calculated fix'!BA$428)</f>
        <v>0.74400425004978421</v>
      </c>
      <c r="BB339" s="21" t="e">
        <f>('Ratios Calculated fix'!BB339-'Ratios Calculated fix'!BB$428)/('Ratios Calculated fix'!BB$429-'Ratios Calculated fix'!BB$428)</f>
        <v>#DIV/0!</v>
      </c>
      <c r="BC339" s="21">
        <f>('Ratios Calculated fix'!BC339-'Ratios Calculated fix'!BC$428)/('Ratios Calculated fix'!BC$429-'Ratios Calculated fix'!BC$428)</f>
        <v>0.21971510741523939</v>
      </c>
    </row>
    <row r="340" spans="1:55" x14ac:dyDescent="0.2">
      <c r="A340" s="3" t="s">
        <v>1030</v>
      </c>
      <c r="B340" s="3" t="s">
        <v>1031</v>
      </c>
      <c r="C340" s="3" t="s">
        <v>45</v>
      </c>
      <c r="D340" s="3">
        <v>200092</v>
      </c>
      <c r="E340" s="3" t="s">
        <v>16</v>
      </c>
      <c r="F340" s="3">
        <v>2019</v>
      </c>
      <c r="G340" s="3" t="s">
        <v>17</v>
      </c>
      <c r="H340" s="4">
        <v>43890</v>
      </c>
      <c r="I340" s="4">
        <v>43921</v>
      </c>
      <c r="J340" s="4">
        <v>43921</v>
      </c>
      <c r="K340" s="5">
        <v>354090000</v>
      </c>
      <c r="L340" s="5">
        <v>357443000</v>
      </c>
      <c r="M340" s="3" t="s">
        <v>1032</v>
      </c>
      <c r="N340" s="20">
        <f>('Ratios Calculated fix'!N340-'Ratios Calculated fix'!N$428)/('Ratios Calculated fix'!N$429-'Ratios Calculated fix'!N$428)</f>
        <v>5.1249853632714878E-2</v>
      </c>
      <c r="O340" s="21">
        <f>('Ratios Calculated fix'!O340-'Ratios Calculated fix'!O$428)/('Ratios Calculated fix'!O$429-'Ratios Calculated fix'!O$428)</f>
        <v>2.4204259364881648E-2</v>
      </c>
      <c r="P340" s="21">
        <f>('Ratios Calculated fix'!P340-'Ratios Calculated fix'!P$428)/('Ratios Calculated fix'!P$429-'Ratios Calculated fix'!P$428)</f>
        <v>6.0401997073427E-2</v>
      </c>
      <c r="Q340" s="21">
        <f>('Ratios Calculated fix'!Q340-'Ratios Calculated fix'!Q$428)/('Ratios Calculated fix'!Q$429-'Ratios Calculated fix'!Q$428)</f>
        <v>0.26045288191480664</v>
      </c>
      <c r="R340" s="21">
        <f>('Ratios Calculated fix'!R340-'Ratios Calculated fix'!R$428)/('Ratios Calculated fix'!R$429-'Ratios Calculated fix'!R$428)</f>
        <v>1.8406189217753791E-2</v>
      </c>
      <c r="S340" s="21">
        <f>('Ratios Calculated fix'!S340-'Ratios Calculated fix'!S$428)/('Ratios Calculated fix'!S$429-'Ratios Calculated fix'!S$428)</f>
        <v>2.1540241265786048E-2</v>
      </c>
      <c r="T340" s="21">
        <f>('Ratios Calculated fix'!T340-'Ratios Calculated fix'!T$428)/('Ratios Calculated fix'!T$429-'Ratios Calculated fix'!T$428)</f>
        <v>1.4616044209090379E-2</v>
      </c>
      <c r="U340" s="21">
        <f>('Ratios Calculated fix'!U340-'Ratios Calculated fix'!U$428)/('Ratios Calculated fix'!U$429-'Ratios Calculated fix'!U$428)</f>
        <v>0.6422223465863276</v>
      </c>
      <c r="V340" s="21">
        <f>('Ratios Calculated fix'!V340-'Ratios Calculated fix'!V$428)/('Ratios Calculated fix'!V$429-'Ratios Calculated fix'!V$428)</f>
        <v>0.49189350141345728</v>
      </c>
      <c r="W340" s="21">
        <f>('Ratios Calculated fix'!W340-'Ratios Calculated fix'!W$428)/('Ratios Calculated fix'!W$429-'Ratios Calculated fix'!W$428)</f>
        <v>0.62353982210455439</v>
      </c>
      <c r="X340" s="21">
        <f>('Ratios Calculated fix'!X340-'Ratios Calculated fix'!X$428)/('Ratios Calculated fix'!X$429-'Ratios Calculated fix'!X$428)</f>
        <v>0.44489337397098055</v>
      </c>
      <c r="Y340" s="21">
        <f>('Ratios Calculated fix'!Y340-'Ratios Calculated fix'!Y$428)/('Ratios Calculated fix'!Y$429-'Ratios Calculated fix'!Y$428)</f>
        <v>0.47511394794793804</v>
      </c>
      <c r="Z340" s="21">
        <f>('Ratios Calculated fix'!Z340-'Ratios Calculated fix'!Z$428)/('Ratios Calculated fix'!Z$429-'Ratios Calculated fix'!Z$428)</f>
        <v>0.55510662602901939</v>
      </c>
      <c r="AA340" s="21">
        <f>('Ratios Calculated fix'!AA340-'Ratios Calculated fix'!AA$428)/('Ratios Calculated fix'!AA$429-'Ratios Calculated fix'!AA$428)</f>
        <v>0</v>
      </c>
      <c r="AB340" s="21">
        <f>('Ratios Calculated fix'!AB340-'Ratios Calculated fix'!AB$428)/('Ratios Calculated fix'!AB$429-'Ratios Calculated fix'!AB$428)</f>
        <v>0.91092269405815474</v>
      </c>
      <c r="AC340" s="21">
        <f>('Ratios Calculated fix'!AC340-'Ratios Calculated fix'!AC$428)/('Ratios Calculated fix'!AC$429-'Ratios Calculated fix'!AC$428)</f>
        <v>0.26777043934414918</v>
      </c>
      <c r="AD340" s="21">
        <f>('Ratios Calculated fix'!AD340-'Ratios Calculated fix'!AD$428)/('Ratios Calculated fix'!AD$429-'Ratios Calculated fix'!AD$428)</f>
        <v>0.4169056210758606</v>
      </c>
      <c r="AE340" s="21">
        <f>('Ratios Calculated fix'!AE340-'Ratios Calculated fix'!AE$428)/('Ratios Calculated fix'!AE$429-'Ratios Calculated fix'!AE$428)</f>
        <v>0.47401268735817242</v>
      </c>
      <c r="AF340" s="21">
        <f>('Ratios Calculated fix'!AF340-'Ratios Calculated fix'!AF$428)/('Ratios Calculated fix'!AF$429-'Ratios Calculated fix'!AF$428)</f>
        <v>0.39389003179546639</v>
      </c>
      <c r="AG340" s="21" t="e">
        <f>('Ratios Calculated fix'!AG340-'Ratios Calculated fix'!AG$428)/('Ratios Calculated fix'!AG$429-'Ratios Calculated fix'!AG$428)</f>
        <v>#DIV/0!</v>
      </c>
      <c r="AH340" s="21" t="e">
        <f>('Ratios Calculated fix'!AH340-'Ratios Calculated fix'!AH$428)/('Ratios Calculated fix'!AH$429-'Ratios Calculated fix'!AH$428)</f>
        <v>#DIV/0!</v>
      </c>
      <c r="AI340" s="21">
        <f>('Ratios Calculated fix'!AI340-'Ratios Calculated fix'!AI$428)/('Ratios Calculated fix'!AI$429-'Ratios Calculated fix'!AI$428)</f>
        <v>0.98558185082714744</v>
      </c>
      <c r="AJ340" s="21">
        <f>('Ratios Calculated fix'!AJ340-'Ratios Calculated fix'!AJ$428)/('Ratios Calculated fix'!AJ$429-'Ratios Calculated fix'!AJ$428)</f>
        <v>0.17724972868185676</v>
      </c>
      <c r="AK340" s="21" t="e">
        <f>('Ratios Calculated fix'!AK340-'Ratios Calculated fix'!AK$428)/('Ratios Calculated fix'!AK$429-'Ratios Calculated fix'!AK$428)</f>
        <v>#DIV/0!</v>
      </c>
      <c r="AL340" s="21" t="e">
        <f>('Ratios Calculated fix'!AL340-'Ratios Calculated fix'!AL$428)/('Ratios Calculated fix'!AL$429-'Ratios Calculated fix'!AL$428)</f>
        <v>#DIV/0!</v>
      </c>
      <c r="AM340" s="21">
        <f>('Ratios Calculated fix'!AM340-'Ratios Calculated fix'!AM$428)/('Ratios Calculated fix'!AM$429-'Ratios Calculated fix'!AM$428)</f>
        <v>0.32007147097101724</v>
      </c>
      <c r="AN340" s="21">
        <f>('Ratios Calculated fix'!AN340-'Ratios Calculated fix'!AN$428)/('Ratios Calculated fix'!AN$429-'Ratios Calculated fix'!AN$428)</f>
        <v>0.2848869660840887</v>
      </c>
      <c r="AO340" s="21">
        <f>('Ratios Calculated fix'!AO340-'Ratios Calculated fix'!AO$428)/('Ratios Calculated fix'!AO$429-'Ratios Calculated fix'!AO$428)</f>
        <v>0.56483072693120806</v>
      </c>
      <c r="AP340" s="21">
        <f>('Ratios Calculated fix'!AP340-'Ratios Calculated fix'!AP$428)/('Ratios Calculated fix'!AP$429-'Ratios Calculated fix'!AP$428)</f>
        <v>0.58071270608263381</v>
      </c>
      <c r="AQ340" s="21">
        <f>('Ratios Calculated fix'!AQ340-'Ratios Calculated fix'!AQ$428)/('Ratios Calculated fix'!AQ$429-'Ratios Calculated fix'!AQ$428)</f>
        <v>0.84130693621707453</v>
      </c>
      <c r="AR340" s="21">
        <f>('Ratios Calculated fix'!AR340-'Ratios Calculated fix'!AR$428)/('Ratios Calculated fix'!AR$429-'Ratios Calculated fix'!AR$428)</f>
        <v>0.2688661399304394</v>
      </c>
      <c r="AS340" s="21">
        <f>('Ratios Calculated fix'!AS340-'Ratios Calculated fix'!AS$428)/('Ratios Calculated fix'!AS$429-'Ratios Calculated fix'!AS$428)</f>
        <v>0.5901748470809407</v>
      </c>
      <c r="AT340" s="21">
        <f>('Ratios Calculated fix'!AT340-'Ratios Calculated fix'!AT$428)/('Ratios Calculated fix'!AT$429-'Ratios Calculated fix'!AT$428)</f>
        <v>0.77689272398069398</v>
      </c>
      <c r="AU340" s="21">
        <f>('Ratios Calculated fix'!AU340-'Ratios Calculated fix'!AU$428)/('Ratios Calculated fix'!AU$429-'Ratios Calculated fix'!AU$428)</f>
        <v>0.67655827653206713</v>
      </c>
      <c r="AV340" s="21" t="e">
        <f>('Ratios Calculated fix'!AV340-'Ratios Calculated fix'!AV$428)/('Ratios Calculated fix'!AV$429-'Ratios Calculated fix'!AV$428)</f>
        <v>#DIV/0!</v>
      </c>
      <c r="AW340" s="21" t="e">
        <f>('Ratios Calculated fix'!AW340-'Ratios Calculated fix'!AW$428)/('Ratios Calculated fix'!AW$429-'Ratios Calculated fix'!AW$428)</f>
        <v>#DIV/0!</v>
      </c>
      <c r="AX340" s="21" t="e">
        <f>('Ratios Calculated fix'!AX340-'Ratios Calculated fix'!AX$428)/('Ratios Calculated fix'!AX$429-'Ratios Calculated fix'!AX$428)</f>
        <v>#DIV/0!</v>
      </c>
      <c r="AY340" s="21">
        <f>('Ratios Calculated fix'!AY340-'Ratios Calculated fix'!AY$428)/('Ratios Calculated fix'!AY$429-'Ratios Calculated fix'!AY$428)</f>
        <v>0.20328254722387262</v>
      </c>
      <c r="AZ340" s="21">
        <f>('Ratios Calculated fix'!AZ340-'Ratios Calculated fix'!AZ$428)/('Ratios Calculated fix'!AZ$429-'Ratios Calculated fix'!AZ$428)</f>
        <v>0.73276728908721889</v>
      </c>
      <c r="BA340" s="21">
        <f>('Ratios Calculated fix'!BA340-'Ratios Calculated fix'!BA$428)/('Ratios Calculated fix'!BA$429-'Ratios Calculated fix'!BA$428)</f>
        <v>0.74392618762039064</v>
      </c>
      <c r="BB340" s="21" t="e">
        <f>('Ratios Calculated fix'!BB340-'Ratios Calculated fix'!BB$428)/('Ratios Calculated fix'!BB$429-'Ratios Calculated fix'!BB$428)</f>
        <v>#DIV/0!</v>
      </c>
      <c r="BC340" s="21">
        <f>('Ratios Calculated fix'!BC340-'Ratios Calculated fix'!BC$428)/('Ratios Calculated fix'!BC$429-'Ratios Calculated fix'!BC$428)</f>
        <v>0.53545608077478679</v>
      </c>
    </row>
    <row r="341" spans="1:55" x14ac:dyDescent="0.2">
      <c r="A341" s="3" t="s">
        <v>1012</v>
      </c>
      <c r="B341" s="3" t="s">
        <v>1013</v>
      </c>
      <c r="C341" s="3" t="s">
        <v>15</v>
      </c>
      <c r="D341" s="3">
        <v>101495</v>
      </c>
      <c r="E341" s="3" t="s">
        <v>16</v>
      </c>
      <c r="F341" s="3">
        <v>2019</v>
      </c>
      <c r="G341" s="3" t="s">
        <v>17</v>
      </c>
      <c r="H341" s="4">
        <v>43830</v>
      </c>
      <c r="I341" s="4">
        <v>43875</v>
      </c>
      <c r="J341" s="4">
        <v>43875</v>
      </c>
      <c r="K341" s="5">
        <v>319800000</v>
      </c>
      <c r="L341" s="5">
        <v>320000000</v>
      </c>
      <c r="M341" s="3" t="s">
        <v>1014</v>
      </c>
      <c r="N341" s="20">
        <f>('Ratios Calculated fix'!N341-'Ratios Calculated fix'!N$428)/('Ratios Calculated fix'!N$429-'Ratios Calculated fix'!N$428)</f>
        <v>1.6644056851953373E-2</v>
      </c>
      <c r="O341" s="21">
        <f>('Ratios Calculated fix'!O341-'Ratios Calculated fix'!O$428)/('Ratios Calculated fix'!O$429-'Ratios Calculated fix'!O$428)</f>
        <v>1.6644056851953373E-2</v>
      </c>
      <c r="P341" s="21">
        <f>('Ratios Calculated fix'!P341-'Ratios Calculated fix'!P$428)/('Ratios Calculated fix'!P$429-'Ratios Calculated fix'!P$428)</f>
        <v>2.8499326026353443E-3</v>
      </c>
      <c r="Q341" s="21">
        <f>('Ratios Calculated fix'!Q341-'Ratios Calculated fix'!Q$428)/('Ratios Calculated fix'!Q$429-'Ratios Calculated fix'!Q$428)</f>
        <v>0.26304784816305465</v>
      </c>
      <c r="R341" s="21">
        <f>('Ratios Calculated fix'!R341-'Ratios Calculated fix'!R$428)/('Ratios Calculated fix'!R$429-'Ratios Calculated fix'!R$428)</f>
        <v>0.10617603752426417</v>
      </c>
      <c r="S341" s="21">
        <f>('Ratios Calculated fix'!S341-'Ratios Calculated fix'!S$428)/('Ratios Calculated fix'!S$429-'Ratios Calculated fix'!S$428)</f>
        <v>4.8473866482781777E-2</v>
      </c>
      <c r="T341" s="21">
        <f>('Ratios Calculated fix'!T341-'Ratios Calculated fix'!T$428)/('Ratios Calculated fix'!T$429-'Ratios Calculated fix'!T$428)</f>
        <v>9.8317304818543602E-2</v>
      </c>
      <c r="U341" s="21">
        <f>('Ratios Calculated fix'!U341-'Ratios Calculated fix'!U$428)/('Ratios Calculated fix'!U$429-'Ratios Calculated fix'!U$428)</f>
        <v>0.65461290848967413</v>
      </c>
      <c r="V341" s="21">
        <f>('Ratios Calculated fix'!V341-'Ratios Calculated fix'!V$428)/('Ratios Calculated fix'!V$429-'Ratios Calculated fix'!V$428)</f>
        <v>0.49985033243936683</v>
      </c>
      <c r="W341" s="21">
        <f>('Ratios Calculated fix'!W341-'Ratios Calculated fix'!W$428)/('Ratios Calculated fix'!W$429-'Ratios Calculated fix'!W$428)</f>
        <v>0.63573408087770777</v>
      </c>
      <c r="X341" s="21">
        <f>('Ratios Calculated fix'!X341-'Ratios Calculated fix'!X$428)/('Ratios Calculated fix'!X$429-'Ratios Calculated fix'!X$428)</f>
        <v>5.1069895399295913E-2</v>
      </c>
      <c r="Y341" s="21">
        <f>('Ratios Calculated fix'!Y341-'Ratios Calculated fix'!Y$428)/('Ratios Calculated fix'!Y$429-'Ratios Calculated fix'!Y$428)</f>
        <v>0.50862434260131362</v>
      </c>
      <c r="Z341" s="21">
        <f>('Ratios Calculated fix'!Z341-'Ratios Calculated fix'!Z$428)/('Ratios Calculated fix'!Z$429-'Ratios Calculated fix'!Z$428)</f>
        <v>0.94893010460070404</v>
      </c>
      <c r="AA341" s="21">
        <f>('Ratios Calculated fix'!AA341-'Ratios Calculated fix'!AA$428)/('Ratios Calculated fix'!AA$429-'Ratios Calculated fix'!AA$428)</f>
        <v>0.86850308840548018</v>
      </c>
      <c r="AB341" s="21">
        <f>('Ratios Calculated fix'!AB341-'Ratios Calculated fix'!AB$428)/('Ratios Calculated fix'!AB$429-'Ratios Calculated fix'!AB$428)</f>
        <v>0.87344069162320759</v>
      </c>
      <c r="AC341" s="21">
        <f>('Ratios Calculated fix'!AC341-'Ratios Calculated fix'!AC$428)/('Ratios Calculated fix'!AC$429-'Ratios Calculated fix'!AC$428)</f>
        <v>0.36217488496010258</v>
      </c>
      <c r="AD341" s="21">
        <f>('Ratios Calculated fix'!AD341-'Ratios Calculated fix'!AD$428)/('Ratios Calculated fix'!AD$429-'Ratios Calculated fix'!AD$428)</f>
        <v>0.51868342790613331</v>
      </c>
      <c r="AE341" s="21">
        <f>('Ratios Calculated fix'!AE341-'Ratios Calculated fix'!AE$428)/('Ratios Calculated fix'!AE$429-'Ratios Calculated fix'!AE$428)</f>
        <v>0.49848901831199721</v>
      </c>
      <c r="AF341" s="21">
        <f>('Ratios Calculated fix'!AF341-'Ratios Calculated fix'!AF$428)/('Ratios Calculated fix'!AF$429-'Ratios Calculated fix'!AF$428)</f>
        <v>0.40327081485473731</v>
      </c>
      <c r="AG341" s="21" t="e">
        <f>('Ratios Calculated fix'!AG341-'Ratios Calculated fix'!AG$428)/('Ratios Calculated fix'!AG$429-'Ratios Calculated fix'!AG$428)</f>
        <v>#DIV/0!</v>
      </c>
      <c r="AH341" s="21" t="e">
        <f>('Ratios Calculated fix'!AH341-'Ratios Calculated fix'!AH$428)/('Ratios Calculated fix'!AH$429-'Ratios Calculated fix'!AH$428)</f>
        <v>#DIV/0!</v>
      </c>
      <c r="AI341" s="21">
        <f>('Ratios Calculated fix'!AI341-'Ratios Calculated fix'!AI$428)/('Ratios Calculated fix'!AI$429-'Ratios Calculated fix'!AI$428)</f>
        <v>0.9861441514957886</v>
      </c>
      <c r="AJ341" s="21">
        <f>('Ratios Calculated fix'!AJ341-'Ratios Calculated fix'!AJ$428)/('Ratios Calculated fix'!AJ$429-'Ratios Calculated fix'!AJ$428)</f>
        <v>0.15544183786740243</v>
      </c>
      <c r="AK341" s="21" t="e">
        <f>('Ratios Calculated fix'!AK341-'Ratios Calculated fix'!AK$428)/('Ratios Calculated fix'!AK$429-'Ratios Calculated fix'!AK$428)</f>
        <v>#DIV/0!</v>
      </c>
      <c r="AL341" s="21" t="e">
        <f>('Ratios Calculated fix'!AL341-'Ratios Calculated fix'!AL$428)/('Ratios Calculated fix'!AL$429-'Ratios Calculated fix'!AL$428)</f>
        <v>#DIV/0!</v>
      </c>
      <c r="AM341" s="21">
        <f>('Ratios Calculated fix'!AM341-'Ratios Calculated fix'!AM$428)/('Ratios Calculated fix'!AM$429-'Ratios Calculated fix'!AM$428)</f>
        <v>0.31006153873444375</v>
      </c>
      <c r="AN341" s="21">
        <f>('Ratios Calculated fix'!AN341-'Ratios Calculated fix'!AN$428)/('Ratios Calculated fix'!AN$429-'Ratios Calculated fix'!AN$428)</f>
        <v>0.27402047750254688</v>
      </c>
      <c r="AO341" s="21">
        <f>('Ratios Calculated fix'!AO341-'Ratios Calculated fix'!AO$428)/('Ratios Calculated fix'!AO$429-'Ratios Calculated fix'!AO$428)</f>
        <v>9.9517184272623779E-2</v>
      </c>
      <c r="AP341" s="21">
        <f>('Ratios Calculated fix'!AP341-'Ratios Calculated fix'!AP$428)/('Ratios Calculated fix'!AP$429-'Ratios Calculated fix'!AP$428)</f>
        <v>0.56500196688906734</v>
      </c>
      <c r="AQ341" s="21">
        <f>('Ratios Calculated fix'!AQ341-'Ratios Calculated fix'!AQ$428)/('Ratios Calculated fix'!AQ$429-'Ratios Calculated fix'!AQ$428)</f>
        <v>0.54118901676036657</v>
      </c>
      <c r="AR341" s="21">
        <f>('Ratios Calculated fix'!AR341-'Ratios Calculated fix'!AR$428)/('Ratios Calculated fix'!AR$429-'Ratios Calculated fix'!AR$428)</f>
        <v>0.33945930028792071</v>
      </c>
      <c r="AS341" s="21">
        <f>('Ratios Calculated fix'!AS341-'Ratios Calculated fix'!AS$428)/('Ratios Calculated fix'!AS$429-'Ratios Calculated fix'!AS$428)</f>
        <v>0.59651279771968424</v>
      </c>
      <c r="AT341" s="21">
        <f>('Ratios Calculated fix'!AT341-'Ratios Calculated fix'!AT$428)/('Ratios Calculated fix'!AT$429-'Ratios Calculated fix'!AT$428)</f>
        <v>0.3692287242348205</v>
      </c>
      <c r="AU341" s="21">
        <f>('Ratios Calculated fix'!AU341-'Ratios Calculated fix'!AU$428)/('Ratios Calculated fix'!AU$429-'Ratios Calculated fix'!AU$428)</f>
        <v>0.6307653234671623</v>
      </c>
      <c r="AV341" s="21" t="e">
        <f>('Ratios Calculated fix'!AV341-'Ratios Calculated fix'!AV$428)/('Ratios Calculated fix'!AV$429-'Ratios Calculated fix'!AV$428)</f>
        <v>#DIV/0!</v>
      </c>
      <c r="AW341" s="21" t="e">
        <f>('Ratios Calculated fix'!AW341-'Ratios Calculated fix'!AW$428)/('Ratios Calculated fix'!AW$429-'Ratios Calculated fix'!AW$428)</f>
        <v>#DIV/0!</v>
      </c>
      <c r="AX341" s="21" t="e">
        <f>('Ratios Calculated fix'!AX341-'Ratios Calculated fix'!AX$428)/('Ratios Calculated fix'!AX$429-'Ratios Calculated fix'!AX$428)</f>
        <v>#DIV/0!</v>
      </c>
      <c r="AY341" s="21">
        <f>('Ratios Calculated fix'!AY341-'Ratios Calculated fix'!AY$428)/('Ratios Calculated fix'!AY$429-'Ratios Calculated fix'!AY$428)</f>
        <v>0.25273439125540742</v>
      </c>
      <c r="AZ341" s="21">
        <f>('Ratios Calculated fix'!AZ341-'Ratios Calculated fix'!AZ$428)/('Ratios Calculated fix'!AZ$429-'Ratios Calculated fix'!AZ$428)</f>
        <v>0.77067620809240722</v>
      </c>
      <c r="BA341" s="21">
        <f>('Ratios Calculated fix'!BA341-'Ratios Calculated fix'!BA$428)/('Ratios Calculated fix'!BA$429-'Ratios Calculated fix'!BA$428)</f>
        <v>0.74337793202952107</v>
      </c>
      <c r="BB341" s="21" t="e">
        <f>('Ratios Calculated fix'!BB341-'Ratios Calculated fix'!BB$428)/('Ratios Calculated fix'!BB$429-'Ratios Calculated fix'!BB$428)</f>
        <v>#DIV/0!</v>
      </c>
      <c r="BC341" s="21">
        <f>('Ratios Calculated fix'!BC341-'Ratios Calculated fix'!BC$428)/('Ratios Calculated fix'!BC$429-'Ratios Calculated fix'!BC$428)</f>
        <v>0.21622745679536615</v>
      </c>
    </row>
    <row r="342" spans="1:55" x14ac:dyDescent="0.2">
      <c r="A342" s="3" t="s">
        <v>1042</v>
      </c>
      <c r="B342" s="3" t="s">
        <v>1043</v>
      </c>
      <c r="C342" s="3" t="s">
        <v>72</v>
      </c>
      <c r="D342" s="3">
        <v>100897</v>
      </c>
      <c r="E342" s="3" t="s">
        <v>16</v>
      </c>
      <c r="F342" s="3">
        <v>2019</v>
      </c>
      <c r="G342" s="3" t="s">
        <v>17</v>
      </c>
      <c r="H342" s="4">
        <v>43830</v>
      </c>
      <c r="I342" s="4">
        <v>43885</v>
      </c>
      <c r="J342" s="4">
        <v>43885</v>
      </c>
      <c r="K342" s="5">
        <v>112286000</v>
      </c>
      <c r="L342" s="5">
        <v>114304000</v>
      </c>
      <c r="M342" s="3" t="s">
        <v>1044</v>
      </c>
      <c r="N342" s="20">
        <f>('Ratios Calculated fix'!N342-'Ratios Calculated fix'!N$428)/('Ratios Calculated fix'!N$429-'Ratios Calculated fix'!N$428)</f>
        <v>2.8869261124986619E-2</v>
      </c>
      <c r="O342" s="21">
        <f>('Ratios Calculated fix'!O342-'Ratios Calculated fix'!O$428)/('Ratios Calculated fix'!O$429-'Ratios Calculated fix'!O$428)</f>
        <v>2.8869261124986619E-2</v>
      </c>
      <c r="P342" s="21">
        <f>('Ratios Calculated fix'!P342-'Ratios Calculated fix'!P$428)/('Ratios Calculated fix'!P$429-'Ratios Calculated fix'!P$428)</f>
        <v>2.2231156540468353E-2</v>
      </c>
      <c r="Q342" s="21">
        <f>('Ratios Calculated fix'!Q342-'Ratios Calculated fix'!Q$428)/('Ratios Calculated fix'!Q$429-'Ratios Calculated fix'!Q$428)</f>
        <v>0.24483572229010173</v>
      </c>
      <c r="R342" s="21">
        <f>('Ratios Calculated fix'!R342-'Ratios Calculated fix'!R$428)/('Ratios Calculated fix'!R$429-'Ratios Calculated fix'!R$428)</f>
        <v>0.3374579301230986</v>
      </c>
      <c r="S342" s="21">
        <f>('Ratios Calculated fix'!S342-'Ratios Calculated fix'!S$428)/('Ratios Calculated fix'!S$429-'Ratios Calculated fix'!S$428)</f>
        <v>3.9630366475208734E-3</v>
      </c>
      <c r="T342" s="21">
        <f>('Ratios Calculated fix'!T342-'Ratios Calculated fix'!T$428)/('Ratios Calculated fix'!T$429-'Ratios Calculated fix'!T$428)</f>
        <v>0.34022002251339173</v>
      </c>
      <c r="U342" s="21">
        <f>('Ratios Calculated fix'!U342-'Ratios Calculated fix'!U$428)/('Ratios Calculated fix'!U$429-'Ratios Calculated fix'!U$428)</f>
        <v>0.59291125661429178</v>
      </c>
      <c r="V342" s="21">
        <f>('Ratios Calculated fix'!V342-'Ratios Calculated fix'!V$428)/('Ratios Calculated fix'!V$429-'Ratios Calculated fix'!V$428)</f>
        <v>0.48724749507645027</v>
      </c>
      <c r="W342" s="21">
        <f>('Ratios Calculated fix'!W342-'Ratios Calculated fix'!W$428)/('Ratios Calculated fix'!W$429-'Ratios Calculated fix'!W$428)</f>
        <v>0.57211758674564162</v>
      </c>
      <c r="X342" s="21">
        <f>('Ratios Calculated fix'!X342-'Ratios Calculated fix'!X$428)/('Ratios Calculated fix'!X$429-'Ratios Calculated fix'!X$428)</f>
        <v>2.4566133488365689E-2</v>
      </c>
      <c r="Y342" s="21">
        <f>('Ratios Calculated fix'!Y342-'Ratios Calculated fix'!Y$428)/('Ratios Calculated fix'!Y$429-'Ratios Calculated fix'!Y$428)</f>
        <v>0.33217038181190561</v>
      </c>
      <c r="Z342" s="21">
        <f>('Ratios Calculated fix'!Z342-'Ratios Calculated fix'!Z$428)/('Ratios Calculated fix'!Z$429-'Ratios Calculated fix'!Z$428)</f>
        <v>0.97543386651163433</v>
      </c>
      <c r="AA342" s="21">
        <f>('Ratios Calculated fix'!AA342-'Ratios Calculated fix'!AA$428)/('Ratios Calculated fix'!AA$429-'Ratios Calculated fix'!AA$428)</f>
        <v>0</v>
      </c>
      <c r="AB342" s="21">
        <f>('Ratios Calculated fix'!AB342-'Ratios Calculated fix'!AB$428)/('Ratios Calculated fix'!AB$429-'Ratios Calculated fix'!AB$428)</f>
        <v>0.69817204608204009</v>
      </c>
      <c r="AC342" s="21">
        <f>('Ratios Calculated fix'!AC342-'Ratios Calculated fix'!AC$428)/('Ratios Calculated fix'!AC$429-'Ratios Calculated fix'!AC$428)</f>
        <v>0.7337658301505855</v>
      </c>
      <c r="AD342" s="21">
        <f>('Ratios Calculated fix'!AD342-'Ratios Calculated fix'!AD$428)/('Ratios Calculated fix'!AD$429-'Ratios Calculated fix'!AD$428)</f>
        <v>0.80003334043447227</v>
      </c>
      <c r="AE342" s="21">
        <f>('Ratios Calculated fix'!AE342-'Ratios Calculated fix'!AE$428)/('Ratios Calculated fix'!AE$429-'Ratios Calculated fix'!AE$428)</f>
        <v>0.58052009489665923</v>
      </c>
      <c r="AF342" s="21">
        <f>('Ratios Calculated fix'!AF342-'Ratios Calculated fix'!AF$428)/('Ratios Calculated fix'!AF$429-'Ratios Calculated fix'!AF$428)</f>
        <v>0.38283485629355968</v>
      </c>
      <c r="AG342" s="21" t="e">
        <f>('Ratios Calculated fix'!AG342-'Ratios Calculated fix'!AG$428)/('Ratios Calculated fix'!AG$429-'Ratios Calculated fix'!AG$428)</f>
        <v>#DIV/0!</v>
      </c>
      <c r="AH342" s="21" t="e">
        <f>('Ratios Calculated fix'!AH342-'Ratios Calculated fix'!AH$428)/('Ratios Calculated fix'!AH$429-'Ratios Calculated fix'!AH$428)</f>
        <v>#DIV/0!</v>
      </c>
      <c r="AI342" s="21">
        <f>('Ratios Calculated fix'!AI342-'Ratios Calculated fix'!AI$428)/('Ratios Calculated fix'!AI$429-'Ratios Calculated fix'!AI$428)</f>
        <v>0.98601968378624405</v>
      </c>
      <c r="AJ342" s="21">
        <f>('Ratios Calculated fix'!AJ342-'Ratios Calculated fix'!AJ$428)/('Ratios Calculated fix'!AJ$429-'Ratios Calculated fix'!AJ$428)</f>
        <v>0.48193184671228562</v>
      </c>
      <c r="AK342" s="21" t="e">
        <f>('Ratios Calculated fix'!AK342-'Ratios Calculated fix'!AK$428)/('Ratios Calculated fix'!AK$429-'Ratios Calculated fix'!AK$428)</f>
        <v>#DIV/0!</v>
      </c>
      <c r="AL342" s="21" t="e">
        <f>('Ratios Calculated fix'!AL342-'Ratios Calculated fix'!AL$428)/('Ratios Calculated fix'!AL$429-'Ratios Calculated fix'!AL$428)</f>
        <v>#DIV/0!</v>
      </c>
      <c r="AM342" s="21">
        <f>('Ratios Calculated fix'!AM342-'Ratios Calculated fix'!AM$428)/('Ratios Calculated fix'!AM$429-'Ratios Calculated fix'!AM$428)</f>
        <v>0.30305339915780827</v>
      </c>
      <c r="AN342" s="21">
        <f>('Ratios Calculated fix'!AN342-'Ratios Calculated fix'!AN$428)/('Ratios Calculated fix'!AN$429-'Ratios Calculated fix'!AN$428)</f>
        <v>0.26781750457145398</v>
      </c>
      <c r="AO342" s="21">
        <f>('Ratios Calculated fix'!AO342-'Ratios Calculated fix'!AO$428)/('Ratios Calculated fix'!AO$429-'Ratios Calculated fix'!AO$428)</f>
        <v>4.3823459451243656E-2</v>
      </c>
      <c r="AP342" s="21">
        <f>('Ratios Calculated fix'!AP342-'Ratios Calculated fix'!AP$428)/('Ratios Calculated fix'!AP$429-'Ratios Calculated fix'!AP$428)</f>
        <v>0.50128274628661929</v>
      </c>
      <c r="AQ342" s="21">
        <f>('Ratios Calculated fix'!AQ342-'Ratios Calculated fix'!AQ$428)/('Ratios Calculated fix'!AQ$429-'Ratios Calculated fix'!AQ$428)</f>
        <v>0.46300686236162925</v>
      </c>
      <c r="AR342" s="21">
        <f>('Ratios Calculated fix'!AR342-'Ratios Calculated fix'!AR$428)/('Ratios Calculated fix'!AR$429-'Ratios Calculated fix'!AR$428)</f>
        <v>0.61997702523156539</v>
      </c>
      <c r="AS342" s="21">
        <f>('Ratios Calculated fix'!AS342-'Ratios Calculated fix'!AS$428)/('Ratios Calculated fix'!AS$429-'Ratios Calculated fix'!AS$428)</f>
        <v>0.57155493818413505</v>
      </c>
      <c r="AT342" s="21">
        <f>('Ratios Calculated fix'!AT342-'Ratios Calculated fix'!AT$428)/('Ratios Calculated fix'!AT$429-'Ratios Calculated fix'!AT$428)</f>
        <v>0.41221777200126691</v>
      </c>
      <c r="AU342" s="21">
        <f>('Ratios Calculated fix'!AU342-'Ratios Calculated fix'!AU$428)/('Ratios Calculated fix'!AU$429-'Ratios Calculated fix'!AU$428)</f>
        <v>0.68362724866985036</v>
      </c>
      <c r="AV342" s="21" t="e">
        <f>('Ratios Calculated fix'!AV342-'Ratios Calculated fix'!AV$428)/('Ratios Calculated fix'!AV$429-'Ratios Calculated fix'!AV$428)</f>
        <v>#DIV/0!</v>
      </c>
      <c r="AW342" s="21" t="e">
        <f>('Ratios Calculated fix'!AW342-'Ratios Calculated fix'!AW$428)/('Ratios Calculated fix'!AW$429-'Ratios Calculated fix'!AW$428)</f>
        <v>#DIV/0!</v>
      </c>
      <c r="AX342" s="21" t="e">
        <f>('Ratios Calculated fix'!AX342-'Ratios Calculated fix'!AX$428)/('Ratios Calculated fix'!AX$429-'Ratios Calculated fix'!AX$428)</f>
        <v>#DIV/0!</v>
      </c>
      <c r="AY342" s="21">
        <f>('Ratios Calculated fix'!AY342-'Ratios Calculated fix'!AY$428)/('Ratios Calculated fix'!AY$429-'Ratios Calculated fix'!AY$428)</f>
        <v>0.34597747524173966</v>
      </c>
      <c r="AZ342" s="21">
        <f>('Ratios Calculated fix'!AZ342-'Ratios Calculated fix'!AZ$428)/('Ratios Calculated fix'!AZ$429-'Ratios Calculated fix'!AZ$428)</f>
        <v>0.82941081032326547</v>
      </c>
      <c r="BA342" s="21">
        <f>('Ratios Calculated fix'!BA342-'Ratios Calculated fix'!BA$428)/('Ratios Calculated fix'!BA$429-'Ratios Calculated fix'!BA$428)</f>
        <v>0.74498315178889374</v>
      </c>
      <c r="BB342" s="21" t="e">
        <f>('Ratios Calculated fix'!BB342-'Ratios Calculated fix'!BB$428)/('Ratios Calculated fix'!BB$429-'Ratios Calculated fix'!BB$428)</f>
        <v>#DIV/0!</v>
      </c>
      <c r="BC342" s="21">
        <f>('Ratios Calculated fix'!BC342-'Ratios Calculated fix'!BC$428)/('Ratios Calculated fix'!BC$429-'Ratios Calculated fix'!BC$428)</f>
        <v>0.19582407702606308</v>
      </c>
    </row>
    <row r="343" spans="1:55" x14ac:dyDescent="0.2">
      <c r="A343" s="3" t="s">
        <v>1084</v>
      </c>
      <c r="B343" s="3" t="s">
        <v>1085</v>
      </c>
      <c r="C343" s="3" t="s">
        <v>45</v>
      </c>
      <c r="D343" s="3">
        <v>86689</v>
      </c>
      <c r="E343" s="3" t="s">
        <v>16</v>
      </c>
      <c r="F343" s="3">
        <v>2019</v>
      </c>
      <c r="G343" s="3" t="s">
        <v>17</v>
      </c>
      <c r="H343" s="4">
        <v>43738</v>
      </c>
      <c r="I343" s="4">
        <v>43784</v>
      </c>
      <c r="J343" s="4">
        <v>43784</v>
      </c>
      <c r="K343" s="5">
        <v>1192600000</v>
      </c>
      <c r="L343" s="5">
        <v>1205700000</v>
      </c>
      <c r="M343" s="3" t="s">
        <v>1086</v>
      </c>
      <c r="N343" s="20">
        <f>('Ratios Calculated fix'!N343-'Ratios Calculated fix'!N$428)/('Ratios Calculated fix'!N$429-'Ratios Calculated fix'!N$428)</f>
        <v>3.9063863912923123E-2</v>
      </c>
      <c r="O343" s="21">
        <f>('Ratios Calculated fix'!O343-'Ratios Calculated fix'!O$428)/('Ratios Calculated fix'!O$429-'Ratios Calculated fix'!O$428)</f>
        <v>2.8808046555928845E-2</v>
      </c>
      <c r="P343" s="21">
        <f>('Ratios Calculated fix'!P343-'Ratios Calculated fix'!P$428)/('Ratios Calculated fix'!P$429-'Ratios Calculated fix'!P$428)</f>
        <v>5.7471206880104458E-2</v>
      </c>
      <c r="Q343" s="21">
        <f>('Ratios Calculated fix'!Q343-'Ratios Calculated fix'!Q$428)/('Ratios Calculated fix'!Q$429-'Ratios Calculated fix'!Q$428)</f>
        <v>0.26296870460441835</v>
      </c>
      <c r="R343" s="21">
        <f>('Ratios Calculated fix'!R343-'Ratios Calculated fix'!R$428)/('Ratios Calculated fix'!R$429-'Ratios Calculated fix'!R$428)</f>
        <v>7.2630194408699389E-2</v>
      </c>
      <c r="S343" s="21">
        <f>('Ratios Calculated fix'!S343-'Ratios Calculated fix'!S$428)/('Ratios Calculated fix'!S$429-'Ratios Calculated fix'!S$428)</f>
        <v>0</v>
      </c>
      <c r="T343" s="21">
        <f>('Ratios Calculated fix'!T343-'Ratios Calculated fix'!T$428)/('Ratios Calculated fix'!T$429-'Ratios Calculated fix'!T$428)</f>
        <v>7.3382302665995366E-2</v>
      </c>
      <c r="U343" s="21">
        <f>('Ratios Calculated fix'!U343-'Ratios Calculated fix'!U$428)/('Ratios Calculated fix'!U$429-'Ratios Calculated fix'!U$428)</f>
        <v>0.65006536449925612</v>
      </c>
      <c r="V343" s="21">
        <f>('Ratios Calculated fix'!V343-'Ratios Calculated fix'!V$428)/('Ratios Calculated fix'!V$429-'Ratios Calculated fix'!V$428)</f>
        <v>0.48825282224192584</v>
      </c>
      <c r="W343" s="21">
        <f>('Ratios Calculated fix'!W343-'Ratios Calculated fix'!W$428)/('Ratios Calculated fix'!W$429-'Ratios Calculated fix'!W$428)</f>
        <v>0.63218744267636173</v>
      </c>
      <c r="X343" s="21">
        <f>('Ratios Calculated fix'!X343-'Ratios Calculated fix'!X$428)/('Ratios Calculated fix'!X$429-'Ratios Calculated fix'!X$428)</f>
        <v>0.29566980217801458</v>
      </c>
      <c r="Y343" s="21">
        <f>('Ratios Calculated fix'!Y343-'Ratios Calculated fix'!Y$428)/('Ratios Calculated fix'!Y$429-'Ratios Calculated fix'!Y$428)</f>
        <v>0.46439887758399406</v>
      </c>
      <c r="Z343" s="21">
        <f>('Ratios Calculated fix'!Z343-'Ratios Calculated fix'!Z$428)/('Ratios Calculated fix'!Z$429-'Ratios Calculated fix'!Z$428)</f>
        <v>0.70433019782198536</v>
      </c>
      <c r="AA343" s="21">
        <f>('Ratios Calculated fix'!AA343-'Ratios Calculated fix'!AA$428)/('Ratios Calculated fix'!AA$429-'Ratios Calculated fix'!AA$428)</f>
        <v>0.17390877925293155</v>
      </c>
      <c r="AB343" s="21">
        <f>('Ratios Calculated fix'!AB343-'Ratios Calculated fix'!AB$428)/('Ratios Calculated fix'!AB$429-'Ratios Calculated fix'!AB$428)</f>
        <v>0.87425555961779966</v>
      </c>
      <c r="AC343" s="21">
        <f>('Ratios Calculated fix'!AC343-'Ratios Calculated fix'!AC$428)/('Ratios Calculated fix'!AC$429-'Ratios Calculated fix'!AC$428)</f>
        <v>0.58391988971719611</v>
      </c>
      <c r="AD343" s="21">
        <f>('Ratios Calculated fix'!AD343-'Ratios Calculated fix'!AD$428)/('Ratios Calculated fix'!AD$429-'Ratios Calculated fix'!AD$428)</f>
        <v>0.47470191934393557</v>
      </c>
      <c r="AE343" s="21">
        <f>('Ratios Calculated fix'!AE343-'Ratios Calculated fix'!AE$428)/('Ratios Calculated fix'!AE$429-'Ratios Calculated fix'!AE$428)</f>
        <v>0.49978263474863444</v>
      </c>
      <c r="AF343" s="21">
        <f>('Ratios Calculated fix'!AF343-'Ratios Calculated fix'!AF$428)/('Ratios Calculated fix'!AF$429-'Ratios Calculated fix'!AF$428)</f>
        <v>0.40374001409639798</v>
      </c>
      <c r="AG343" s="21" t="e">
        <f>('Ratios Calculated fix'!AG343-'Ratios Calculated fix'!AG$428)/('Ratios Calculated fix'!AG$429-'Ratios Calculated fix'!AG$428)</f>
        <v>#DIV/0!</v>
      </c>
      <c r="AH343" s="21" t="e">
        <f>('Ratios Calculated fix'!AH343-'Ratios Calculated fix'!AH$428)/('Ratios Calculated fix'!AH$429-'Ratios Calculated fix'!AH$428)</f>
        <v>#DIV/0!</v>
      </c>
      <c r="AI343" s="21">
        <f>('Ratios Calculated fix'!AI343-'Ratios Calculated fix'!AI$428)/('Ratios Calculated fix'!AI$429-'Ratios Calculated fix'!AI$428)</f>
        <v>0.98553402894206654</v>
      </c>
      <c r="AJ343" s="21">
        <f>('Ratios Calculated fix'!AJ343-'Ratios Calculated fix'!AJ$428)/('Ratios Calculated fix'!AJ$429-'Ratios Calculated fix'!AJ$428)</f>
        <v>0.19442847099136301</v>
      </c>
      <c r="AK343" s="21" t="e">
        <f>('Ratios Calculated fix'!AK343-'Ratios Calculated fix'!AK$428)/('Ratios Calculated fix'!AK$429-'Ratios Calculated fix'!AK$428)</f>
        <v>#DIV/0!</v>
      </c>
      <c r="AL343" s="21" t="e">
        <f>('Ratios Calculated fix'!AL343-'Ratios Calculated fix'!AL$428)/('Ratios Calculated fix'!AL$429-'Ratios Calculated fix'!AL$428)</f>
        <v>#DIV/0!</v>
      </c>
      <c r="AM343" s="21">
        <f>('Ratios Calculated fix'!AM343-'Ratios Calculated fix'!AM$428)/('Ratios Calculated fix'!AM$429-'Ratios Calculated fix'!AM$428)</f>
        <v>0.32292834127827841</v>
      </c>
      <c r="AN343" s="21">
        <f>('Ratios Calculated fix'!AN343-'Ratios Calculated fix'!AN$428)/('Ratios Calculated fix'!AN$429-'Ratios Calculated fix'!AN$428)</f>
        <v>0.28317042638579654</v>
      </c>
      <c r="AO343" s="21">
        <f>('Ratios Calculated fix'!AO343-'Ratios Calculated fix'!AO$428)/('Ratios Calculated fix'!AO$429-'Ratios Calculated fix'!AO$428)</f>
        <v>0.35218905038666698</v>
      </c>
      <c r="AP343" s="21">
        <f>('Ratios Calculated fix'!AP343-'Ratios Calculated fix'!AP$428)/('Ratios Calculated fix'!AP$429-'Ratios Calculated fix'!AP$428)</f>
        <v>0.58822403549618341</v>
      </c>
      <c r="AQ343" s="21">
        <f>('Ratios Calculated fix'!AQ343-'Ratios Calculated fix'!AQ$428)/('Ratios Calculated fix'!AQ$429-'Ratios Calculated fix'!AQ$428)</f>
        <v>0.77822480423745877</v>
      </c>
      <c r="AR343" s="21">
        <f>('Ratios Calculated fix'!AR343-'Ratios Calculated fix'!AR$428)/('Ratios Calculated fix'!AR$429-'Ratios Calculated fix'!AR$428)</f>
        <v>0.33568115875879667</v>
      </c>
      <c r="AS343" s="21">
        <f>('Ratios Calculated fix'!AS343-'Ratios Calculated fix'!AS$428)/('Ratios Calculated fix'!AS$429-'Ratios Calculated fix'!AS$428)</f>
        <v>0.57916001183602261</v>
      </c>
      <c r="AT343" s="21">
        <f>('Ratios Calculated fix'!AT343-'Ratios Calculated fix'!AT$428)/('Ratios Calculated fix'!AT$429-'Ratios Calculated fix'!AT$428)</f>
        <v>0.77038466918366832</v>
      </c>
      <c r="AU343" s="21">
        <f>('Ratios Calculated fix'!AU343-'Ratios Calculated fix'!AU$428)/('Ratios Calculated fix'!AU$429-'Ratios Calculated fix'!AU$428)</f>
        <v>0.68574367333244546</v>
      </c>
      <c r="AV343" s="21" t="e">
        <f>('Ratios Calculated fix'!AV343-'Ratios Calculated fix'!AV$428)/('Ratios Calculated fix'!AV$429-'Ratios Calculated fix'!AV$428)</f>
        <v>#DIV/0!</v>
      </c>
      <c r="AW343" s="21" t="e">
        <f>('Ratios Calculated fix'!AW343-'Ratios Calculated fix'!AW$428)/('Ratios Calculated fix'!AW$429-'Ratios Calculated fix'!AW$428)</f>
        <v>#DIV/0!</v>
      </c>
      <c r="AX343" s="21" t="e">
        <f>('Ratios Calculated fix'!AX343-'Ratios Calculated fix'!AX$428)/('Ratios Calculated fix'!AX$429-'Ratios Calculated fix'!AX$428)</f>
        <v>#DIV/0!</v>
      </c>
      <c r="AY343" s="21">
        <f>('Ratios Calculated fix'!AY343-'Ratios Calculated fix'!AY$428)/('Ratios Calculated fix'!AY$429-'Ratios Calculated fix'!AY$428)</f>
        <v>0.21377859764819412</v>
      </c>
      <c r="AZ343" s="21">
        <f>('Ratios Calculated fix'!AZ343-'Ratios Calculated fix'!AZ$428)/('Ratios Calculated fix'!AZ$429-'Ratios Calculated fix'!AZ$428)</f>
        <v>0.74031563024368074</v>
      </c>
      <c r="BA343" s="21">
        <f>('Ratios Calculated fix'!BA343-'Ratios Calculated fix'!BA$428)/('Ratios Calculated fix'!BA$429-'Ratios Calculated fix'!BA$428)</f>
        <v>0.74409954502374553</v>
      </c>
      <c r="BB343" s="21" t="e">
        <f>('Ratios Calculated fix'!BB343-'Ratios Calculated fix'!BB$428)/('Ratios Calculated fix'!BB$429-'Ratios Calculated fix'!BB$428)</f>
        <v>#DIV/0!</v>
      </c>
      <c r="BC343" s="21">
        <f>('Ratios Calculated fix'!BC343-'Ratios Calculated fix'!BC$428)/('Ratios Calculated fix'!BC$429-'Ratios Calculated fix'!BC$428)</f>
        <v>0.42412709743444349</v>
      </c>
    </row>
    <row r="344" spans="1:55" x14ac:dyDescent="0.2">
      <c r="A344" s="3" t="s">
        <v>1051</v>
      </c>
      <c r="B344" s="3" t="s">
        <v>1052</v>
      </c>
      <c r="C344" s="3" t="s">
        <v>59</v>
      </c>
      <c r="D344" s="3">
        <v>378213</v>
      </c>
      <c r="E344" s="3" t="s">
        <v>16</v>
      </c>
      <c r="F344" s="3">
        <v>2019</v>
      </c>
      <c r="G344" s="3" t="s">
        <v>17</v>
      </c>
      <c r="H344" s="4">
        <v>43830</v>
      </c>
      <c r="I344" s="4">
        <v>43892</v>
      </c>
      <c r="J344" s="4">
        <v>43892</v>
      </c>
      <c r="K344" s="5">
        <v>153900000</v>
      </c>
      <c r="L344" s="5">
        <v>155300000</v>
      </c>
      <c r="M344" s="3" t="s">
        <v>1053</v>
      </c>
      <c r="N344" s="20">
        <f>('Ratios Calculated fix'!N344-'Ratios Calculated fix'!N$428)/('Ratios Calculated fix'!N$429-'Ratios Calculated fix'!N$428)</f>
        <v>4.2315042350159003E-2</v>
      </c>
      <c r="O344" s="21">
        <f>('Ratios Calculated fix'!O344-'Ratios Calculated fix'!O$428)/('Ratios Calculated fix'!O$429-'Ratios Calculated fix'!O$428)</f>
        <v>3.0645206353495939E-2</v>
      </c>
      <c r="P344" s="21">
        <f>('Ratios Calculated fix'!P344-'Ratios Calculated fix'!P$428)/('Ratios Calculated fix'!P$429-'Ratios Calculated fix'!P$428)</f>
        <v>3.8851826654263108E-2</v>
      </c>
      <c r="Q344" s="21">
        <f>('Ratios Calculated fix'!Q344-'Ratios Calculated fix'!Q$428)/('Ratios Calculated fix'!Q$429-'Ratios Calculated fix'!Q$428)</f>
        <v>0.36958451419329569</v>
      </c>
      <c r="R344" s="21">
        <f>('Ratios Calculated fix'!R344-'Ratios Calculated fix'!R$428)/('Ratios Calculated fix'!R$429-'Ratios Calculated fix'!R$428)</f>
        <v>0.1637018862986783</v>
      </c>
      <c r="S344" s="21">
        <f>('Ratios Calculated fix'!S344-'Ratios Calculated fix'!S$428)/('Ratios Calculated fix'!S$429-'Ratios Calculated fix'!S$428)</f>
        <v>7.5543209549178295E-3</v>
      </c>
      <c r="T344" s="21">
        <f>('Ratios Calculated fix'!T344-'Ratios Calculated fix'!T$428)/('Ratios Calculated fix'!T$429-'Ratios Calculated fix'!T$428)</f>
        <v>0.16400099308282642</v>
      </c>
      <c r="U344" s="21">
        <f>('Ratios Calculated fix'!U344-'Ratios Calculated fix'!U$428)/('Ratios Calculated fix'!U$429-'Ratios Calculated fix'!U$428)</f>
        <v>0.92463603482334478</v>
      </c>
      <c r="V344" s="21">
        <f>('Ratios Calculated fix'!V344-'Ratios Calculated fix'!V$428)/('Ratios Calculated fix'!V$429-'Ratios Calculated fix'!V$428)</f>
        <v>0.5118432350899611</v>
      </c>
      <c r="W344" s="21">
        <f>('Ratios Calculated fix'!W344-'Ratios Calculated fix'!W$428)/('Ratios Calculated fix'!W$429-'Ratios Calculated fix'!W$428)</f>
        <v>0.9187572245588127</v>
      </c>
      <c r="X344" s="21">
        <f>('Ratios Calculated fix'!X344-'Ratios Calculated fix'!X$428)/('Ratios Calculated fix'!X$429-'Ratios Calculated fix'!X$428)</f>
        <v>0.28399069462298565</v>
      </c>
      <c r="Y344" s="21">
        <f>('Ratios Calculated fix'!Y344-'Ratios Calculated fix'!Y$428)/('Ratios Calculated fix'!Y$429-'Ratios Calculated fix'!Y$428)</f>
        <v>0.41867240580204096</v>
      </c>
      <c r="Z344" s="21">
        <f>('Ratios Calculated fix'!Z344-'Ratios Calculated fix'!Z$428)/('Ratios Calculated fix'!Z$429-'Ratios Calculated fix'!Z$428)</f>
        <v>0.71600930537701435</v>
      </c>
      <c r="AA344" s="21">
        <f>('Ratios Calculated fix'!AA344-'Ratios Calculated fix'!AA$428)/('Ratios Calculated fix'!AA$429-'Ratios Calculated fix'!AA$428)</f>
        <v>0.5962777154661133</v>
      </c>
      <c r="AB344" s="21">
        <f>('Ratios Calculated fix'!AB344-'Ratios Calculated fix'!AB$428)/('Ratios Calculated fix'!AB$429-'Ratios Calculated fix'!AB$428)</f>
        <v>0.79015279207828648</v>
      </c>
      <c r="AC344" s="21">
        <f>('Ratios Calculated fix'!AC344-'Ratios Calculated fix'!AC$428)/('Ratios Calculated fix'!AC$429-'Ratios Calculated fix'!AC$428)</f>
        <v>0.29676883392173486</v>
      </c>
      <c r="AD344" s="21">
        <f>('Ratios Calculated fix'!AD344-'Ratios Calculated fix'!AD$428)/('Ratios Calculated fix'!AD$429-'Ratios Calculated fix'!AD$428)</f>
        <v>0.41248354982140606</v>
      </c>
      <c r="AE344" s="21">
        <f>('Ratios Calculated fix'!AE344-'Ratios Calculated fix'!AE$428)/('Ratios Calculated fix'!AE$429-'Ratios Calculated fix'!AE$428)</f>
        <v>0.466388960455694</v>
      </c>
      <c r="AF344" s="21">
        <f>('Ratios Calculated fix'!AF344-'Ratios Calculated fix'!AF$428)/('Ratios Calculated fix'!AF$429-'Ratios Calculated fix'!AF$428)</f>
        <v>0.42006995552692838</v>
      </c>
      <c r="AG344" s="21" t="e">
        <f>('Ratios Calculated fix'!AG344-'Ratios Calculated fix'!AG$428)/('Ratios Calculated fix'!AG$429-'Ratios Calculated fix'!AG$428)</f>
        <v>#DIV/0!</v>
      </c>
      <c r="AH344" s="21" t="e">
        <f>('Ratios Calculated fix'!AH344-'Ratios Calculated fix'!AH$428)/('Ratios Calculated fix'!AH$429-'Ratios Calculated fix'!AH$428)</f>
        <v>#DIV/0!</v>
      </c>
      <c r="AI344" s="21">
        <f>('Ratios Calculated fix'!AI344-'Ratios Calculated fix'!AI$428)/('Ratios Calculated fix'!AI$429-'Ratios Calculated fix'!AI$428)</f>
        <v>0.98056641379999232</v>
      </c>
      <c r="AJ344" s="21">
        <f>('Ratios Calculated fix'!AJ344-'Ratios Calculated fix'!AJ$428)/('Ratios Calculated fix'!AJ$429-'Ratios Calculated fix'!AJ$428)</f>
        <v>9.3785035713623829E-2</v>
      </c>
      <c r="AK344" s="21" t="e">
        <f>('Ratios Calculated fix'!AK344-'Ratios Calculated fix'!AK$428)/('Ratios Calculated fix'!AK$429-'Ratios Calculated fix'!AK$428)</f>
        <v>#DIV/0!</v>
      </c>
      <c r="AL344" s="21" t="e">
        <f>('Ratios Calculated fix'!AL344-'Ratios Calculated fix'!AL$428)/('Ratios Calculated fix'!AL$429-'Ratios Calculated fix'!AL$428)</f>
        <v>#DIV/0!</v>
      </c>
      <c r="AM344" s="21">
        <f>('Ratios Calculated fix'!AM344-'Ratios Calculated fix'!AM$428)/('Ratios Calculated fix'!AM$429-'Ratios Calculated fix'!AM$428)</f>
        <v>0.49150573061104086</v>
      </c>
      <c r="AN344" s="21">
        <f>('Ratios Calculated fix'!AN344-'Ratios Calculated fix'!AN$428)/('Ratios Calculated fix'!AN$429-'Ratios Calculated fix'!AN$428)</f>
        <v>0.36430481597022496</v>
      </c>
      <c r="AO344" s="21">
        <f>('Ratios Calculated fix'!AO344-'Ratios Calculated fix'!AO$428)/('Ratios Calculated fix'!AO$429-'Ratios Calculated fix'!AO$428)</f>
        <v>0.18582503780480503</v>
      </c>
      <c r="AP344" s="21">
        <f>('Ratios Calculated fix'!AP344-'Ratios Calculated fix'!AP$428)/('Ratios Calculated fix'!AP$429-'Ratios Calculated fix'!AP$428)</f>
        <v>0.57881854011961553</v>
      </c>
      <c r="AQ344" s="21">
        <f>('Ratios Calculated fix'!AQ344-'Ratios Calculated fix'!AQ$428)/('Ratios Calculated fix'!AQ$429-'Ratios Calculated fix'!AQ$428)</f>
        <v>0.69973070779067092</v>
      </c>
      <c r="AR344" s="21">
        <f>('Ratios Calculated fix'!AR344-'Ratios Calculated fix'!AR$428)/('Ratios Calculated fix'!AR$429-'Ratios Calculated fix'!AR$428)</f>
        <v>0.24528972996452897</v>
      </c>
      <c r="AS344" s="21">
        <f>('Ratios Calculated fix'!AS344-'Ratios Calculated fix'!AS$428)/('Ratios Calculated fix'!AS$429-'Ratios Calculated fix'!AS$428)</f>
        <v>0.51991003820503634</v>
      </c>
      <c r="AT344" s="21">
        <f>('Ratios Calculated fix'!AT344-'Ratios Calculated fix'!AT$428)/('Ratios Calculated fix'!AT$429-'Ratios Calculated fix'!AT$428)</f>
        <v>0.34923528575264035</v>
      </c>
      <c r="AU344" s="21">
        <f>('Ratios Calculated fix'!AU344-'Ratios Calculated fix'!AU$428)/('Ratios Calculated fix'!AU$429-'Ratios Calculated fix'!AU$428)</f>
        <v>0.76400051311438488</v>
      </c>
      <c r="AV344" s="21" t="e">
        <f>('Ratios Calculated fix'!AV344-'Ratios Calculated fix'!AV$428)/('Ratios Calculated fix'!AV$429-'Ratios Calculated fix'!AV$428)</f>
        <v>#DIV/0!</v>
      </c>
      <c r="AW344" s="21" t="e">
        <f>('Ratios Calculated fix'!AW344-'Ratios Calculated fix'!AW$428)/('Ratios Calculated fix'!AW$429-'Ratios Calculated fix'!AW$428)</f>
        <v>#DIV/0!</v>
      </c>
      <c r="AX344" s="21" t="e">
        <f>('Ratios Calculated fix'!AX344-'Ratios Calculated fix'!AX$428)/('Ratios Calculated fix'!AX$429-'Ratios Calculated fix'!AX$428)</f>
        <v>#DIV/0!</v>
      </c>
      <c r="AY344" s="21">
        <f>('Ratios Calculated fix'!AY344-'Ratios Calculated fix'!AY$428)/('Ratios Calculated fix'!AY$429-'Ratios Calculated fix'!AY$428)</f>
        <v>0.29055822501861372</v>
      </c>
      <c r="AZ344" s="21">
        <f>('Ratios Calculated fix'!AZ344-'Ratios Calculated fix'!AZ$428)/('Ratios Calculated fix'!AZ$429-'Ratios Calculated fix'!AZ$428)</f>
        <v>0.78450429852016967</v>
      </c>
      <c r="BA344" s="21">
        <f>('Ratios Calculated fix'!BA344-'Ratios Calculated fix'!BA$428)/('Ratios Calculated fix'!BA$429-'Ratios Calculated fix'!BA$428)</f>
        <v>0.74565406342079732</v>
      </c>
      <c r="BB344" s="21" t="e">
        <f>('Ratios Calculated fix'!BB344-'Ratios Calculated fix'!BB$428)/('Ratios Calculated fix'!BB$429-'Ratios Calculated fix'!BB$428)</f>
        <v>#DIV/0!</v>
      </c>
      <c r="BC344" s="21">
        <f>('Ratios Calculated fix'!BC344-'Ratios Calculated fix'!BC$428)/('Ratios Calculated fix'!BC$429-'Ratios Calculated fix'!BC$428)</f>
        <v>0.26075353413908703</v>
      </c>
    </row>
    <row r="345" spans="1:55" x14ac:dyDescent="0.2">
      <c r="A345" s="3" t="s">
        <v>1060</v>
      </c>
      <c r="B345" s="3" t="s">
        <v>1061</v>
      </c>
      <c r="C345" s="3" t="s">
        <v>59</v>
      </c>
      <c r="D345" s="3">
        <v>378215</v>
      </c>
      <c r="E345" s="3" t="s">
        <v>16</v>
      </c>
      <c r="F345" s="3">
        <v>2019</v>
      </c>
      <c r="G345" s="3" t="s">
        <v>17</v>
      </c>
      <c r="H345" s="4">
        <v>43830</v>
      </c>
      <c r="I345" s="4">
        <v>43882</v>
      </c>
      <c r="J345" s="4">
        <v>43882</v>
      </c>
      <c r="K345" s="5">
        <v>91662416</v>
      </c>
      <c r="L345" s="5">
        <v>92952655</v>
      </c>
      <c r="M345" s="3" t="s">
        <v>1062</v>
      </c>
      <c r="N345" s="20">
        <f>('Ratios Calculated fix'!N345-'Ratios Calculated fix'!N$428)/('Ratios Calculated fix'!N$429-'Ratios Calculated fix'!N$428)</f>
        <v>3.4883295157803237E-2</v>
      </c>
      <c r="O345" s="21">
        <f>('Ratios Calculated fix'!O345-'Ratios Calculated fix'!O$428)/('Ratios Calculated fix'!O$429-'Ratios Calculated fix'!O$428)</f>
        <v>2.0545621832494206E-2</v>
      </c>
      <c r="P345" s="21">
        <f>('Ratios Calculated fix'!P345-'Ratios Calculated fix'!P$428)/('Ratios Calculated fix'!P$429-'Ratios Calculated fix'!P$428)</f>
        <v>4.616945905523296E-3</v>
      </c>
      <c r="Q345" s="21">
        <f>('Ratios Calculated fix'!Q345-'Ratios Calculated fix'!Q$428)/('Ratios Calculated fix'!Q$429-'Ratios Calculated fix'!Q$428)</f>
        <v>0.27219695330562615</v>
      </c>
      <c r="R345" s="21">
        <f>('Ratios Calculated fix'!R345-'Ratios Calculated fix'!R$428)/('Ratios Calculated fix'!R$429-'Ratios Calculated fix'!R$428)</f>
        <v>0.13985489472861612</v>
      </c>
      <c r="S345" s="21">
        <f>('Ratios Calculated fix'!S345-'Ratios Calculated fix'!S$428)/('Ratios Calculated fix'!S$429-'Ratios Calculated fix'!S$428)</f>
        <v>4.614314522792979E-2</v>
      </c>
      <c r="T345" s="21">
        <f>('Ratios Calculated fix'!T345-'Ratios Calculated fix'!T$428)/('Ratios Calculated fix'!T$429-'Ratios Calculated fix'!T$428)</f>
        <v>0.13277564628223887</v>
      </c>
      <c r="U345" s="21">
        <f>('Ratios Calculated fix'!U345-'Ratios Calculated fix'!U$428)/('Ratios Calculated fix'!U$429-'Ratios Calculated fix'!U$428)</f>
        <v>0.67834131310013468</v>
      </c>
      <c r="V345" s="21">
        <f>('Ratios Calculated fix'!V345-'Ratios Calculated fix'!V$428)/('Ratios Calculated fix'!V$429-'Ratios Calculated fix'!V$428)</f>
        <v>0.51071909937477544</v>
      </c>
      <c r="W345" s="21">
        <f>('Ratios Calculated fix'!W345-'Ratios Calculated fix'!W$428)/('Ratios Calculated fix'!W$429-'Ratios Calculated fix'!W$428)</f>
        <v>0.65955422644377304</v>
      </c>
      <c r="X345" s="21">
        <f>('Ratios Calculated fix'!X345-'Ratios Calculated fix'!X$428)/('Ratios Calculated fix'!X$429-'Ratios Calculated fix'!X$428)</f>
        <v>0.1781785965641165</v>
      </c>
      <c r="Y345" s="21">
        <f>('Ratios Calculated fix'!Y345-'Ratios Calculated fix'!Y$428)/('Ratios Calculated fix'!Y$429-'Ratios Calculated fix'!Y$428)</f>
        <v>0.47326606741743404</v>
      </c>
      <c r="Z345" s="21">
        <f>('Ratios Calculated fix'!Z345-'Ratios Calculated fix'!Z$428)/('Ratios Calculated fix'!Z$429-'Ratios Calculated fix'!Z$428)</f>
        <v>0.8218214034358835</v>
      </c>
      <c r="AA345" s="21">
        <f>('Ratios Calculated fix'!AA345-'Ratios Calculated fix'!AA$428)/('Ratios Calculated fix'!AA$429-'Ratios Calculated fix'!AA$428)</f>
        <v>0.55417640256230238</v>
      </c>
      <c r="AB345" s="21">
        <f>('Ratios Calculated fix'!AB345-'Ratios Calculated fix'!AB$428)/('Ratios Calculated fix'!AB$429-'Ratios Calculated fix'!AB$428)</f>
        <v>0.82756552894351187</v>
      </c>
      <c r="AC345" s="21">
        <f>('Ratios Calculated fix'!AC345-'Ratios Calculated fix'!AC$428)/('Ratios Calculated fix'!AC$429-'Ratios Calculated fix'!AC$428)</f>
        <v>0.4358225492473578</v>
      </c>
      <c r="AD345" s="21">
        <f>('Ratios Calculated fix'!AD345-'Ratios Calculated fix'!AD$428)/('Ratios Calculated fix'!AD$429-'Ratios Calculated fix'!AD$428)</f>
        <v>0.40670745955408638</v>
      </c>
      <c r="AE345" s="21">
        <f>('Ratios Calculated fix'!AE345-'Ratios Calculated fix'!AE$428)/('Ratios Calculated fix'!AE$429-'Ratios Calculated fix'!AE$428)</f>
        <v>0.45021744762938426</v>
      </c>
      <c r="AF345" s="21">
        <f>('Ratios Calculated fix'!AF345-'Ratios Calculated fix'!AF$428)/('Ratios Calculated fix'!AF$429-'Ratios Calculated fix'!AF$428)</f>
        <v>0.40052852278237111</v>
      </c>
      <c r="AG345" s="21" t="e">
        <f>('Ratios Calculated fix'!AG345-'Ratios Calculated fix'!AG$428)/('Ratios Calculated fix'!AG$429-'Ratios Calculated fix'!AG$428)</f>
        <v>#DIV/0!</v>
      </c>
      <c r="AH345" s="21" t="e">
        <f>('Ratios Calculated fix'!AH345-'Ratios Calculated fix'!AH$428)/('Ratios Calculated fix'!AH$429-'Ratios Calculated fix'!AH$428)</f>
        <v>#DIV/0!</v>
      </c>
      <c r="AI345" s="21">
        <f>('Ratios Calculated fix'!AI345-'Ratios Calculated fix'!AI$428)/('Ratios Calculated fix'!AI$429-'Ratios Calculated fix'!AI$428)</f>
        <v>0.99118178425647574</v>
      </c>
      <c r="AJ345" s="21">
        <f>('Ratios Calculated fix'!AJ345-'Ratios Calculated fix'!AJ$428)/('Ratios Calculated fix'!AJ$429-'Ratios Calculated fix'!AJ$428)</f>
        <v>0.11810378524479871</v>
      </c>
      <c r="AK345" s="21" t="e">
        <f>('Ratios Calculated fix'!AK345-'Ratios Calculated fix'!AK$428)/('Ratios Calculated fix'!AK$429-'Ratios Calculated fix'!AK$428)</f>
        <v>#DIV/0!</v>
      </c>
      <c r="AL345" s="21" t="e">
        <f>('Ratios Calculated fix'!AL345-'Ratios Calculated fix'!AL$428)/('Ratios Calculated fix'!AL$429-'Ratios Calculated fix'!AL$428)</f>
        <v>#DIV/0!</v>
      </c>
      <c r="AM345" s="21">
        <f>('Ratios Calculated fix'!AM345-'Ratios Calculated fix'!AM$428)/('Ratios Calculated fix'!AM$429-'Ratios Calculated fix'!AM$428)</f>
        <v>0.32122856235049618</v>
      </c>
      <c r="AN345" s="21">
        <f>('Ratios Calculated fix'!AN345-'Ratios Calculated fix'!AN$428)/('Ratios Calculated fix'!AN$429-'Ratios Calculated fix'!AN$428)</f>
        <v>0.28302820590697481</v>
      </c>
      <c r="AO345" s="21">
        <f>('Ratios Calculated fix'!AO345-'Ratios Calculated fix'!AO$428)/('Ratios Calculated fix'!AO$429-'Ratios Calculated fix'!AO$428)</f>
        <v>0.16385753261298952</v>
      </c>
      <c r="AP345" s="21">
        <f>('Ratios Calculated fix'!AP345-'Ratios Calculated fix'!AP$428)/('Ratios Calculated fix'!AP$429-'Ratios Calculated fix'!AP$428)</f>
        <v>0.59629727042138758</v>
      </c>
      <c r="AQ345" s="21">
        <f>('Ratios Calculated fix'!AQ345-'Ratios Calculated fix'!AQ$428)/('Ratios Calculated fix'!AQ$429-'Ratios Calculated fix'!AQ$428)</f>
        <v>0.58905899673368112</v>
      </c>
      <c r="AR345" s="21">
        <f>('Ratios Calculated fix'!AR345-'Ratios Calculated fix'!AR$428)/('Ratios Calculated fix'!AR$429-'Ratios Calculated fix'!AR$428)</f>
        <v>0.27558285621054096</v>
      </c>
      <c r="AS345" s="21">
        <f>('Ratios Calculated fix'!AS345-'Ratios Calculated fix'!AS$428)/('Ratios Calculated fix'!AS$429-'Ratios Calculated fix'!AS$428)</f>
        <v>0.69792520934464342</v>
      </c>
      <c r="AT345" s="21">
        <f>('Ratios Calculated fix'!AT345-'Ratios Calculated fix'!AT$428)/('Ratios Calculated fix'!AT$429-'Ratios Calculated fix'!AT$428)</f>
        <v>0.37732580334002197</v>
      </c>
      <c r="AU345" s="21">
        <f>('Ratios Calculated fix'!AU345-'Ratios Calculated fix'!AU$428)/('Ratios Calculated fix'!AU$429-'Ratios Calculated fix'!AU$428)</f>
        <v>0.44390700171246794</v>
      </c>
      <c r="AV345" s="21" t="e">
        <f>('Ratios Calculated fix'!AV345-'Ratios Calculated fix'!AV$428)/('Ratios Calculated fix'!AV$429-'Ratios Calculated fix'!AV$428)</f>
        <v>#DIV/0!</v>
      </c>
      <c r="AW345" s="21" t="e">
        <f>('Ratios Calculated fix'!AW345-'Ratios Calculated fix'!AW$428)/('Ratios Calculated fix'!AW$429-'Ratios Calculated fix'!AW$428)</f>
        <v>#DIV/0!</v>
      </c>
      <c r="AX345" s="21" t="e">
        <f>('Ratios Calculated fix'!AX345-'Ratios Calculated fix'!AX$428)/('Ratios Calculated fix'!AX$429-'Ratios Calculated fix'!AX$428)</f>
        <v>#DIV/0!</v>
      </c>
      <c r="AY345" s="21">
        <f>('Ratios Calculated fix'!AY345-'Ratios Calculated fix'!AY$428)/('Ratios Calculated fix'!AY$429-'Ratios Calculated fix'!AY$428)</f>
        <v>0.29198224873600298</v>
      </c>
      <c r="AZ345" s="21">
        <f>('Ratios Calculated fix'!AZ345-'Ratios Calculated fix'!AZ$428)/('Ratios Calculated fix'!AZ$429-'Ratios Calculated fix'!AZ$428)</f>
        <v>0.79474501046197543</v>
      </c>
      <c r="BA345" s="21">
        <f>('Ratios Calculated fix'!BA345-'Ratios Calculated fix'!BA$428)/('Ratios Calculated fix'!BA$429-'Ratios Calculated fix'!BA$428)</f>
        <v>0.73903373291299035</v>
      </c>
      <c r="BB345" s="21" t="e">
        <f>('Ratios Calculated fix'!BB345-'Ratios Calculated fix'!BB$428)/('Ratios Calculated fix'!BB$429-'Ratios Calculated fix'!BB$428)</f>
        <v>#DIV/0!</v>
      </c>
      <c r="BC345" s="21">
        <f>('Ratios Calculated fix'!BC345-'Ratios Calculated fix'!BC$428)/('Ratios Calculated fix'!BC$429-'Ratios Calculated fix'!BC$428)</f>
        <v>0.22845472202317921</v>
      </c>
    </row>
    <row r="346" spans="1:55" x14ac:dyDescent="0.2">
      <c r="A346" s="3" t="s">
        <v>694</v>
      </c>
      <c r="B346" s="3" t="s">
        <v>695</v>
      </c>
      <c r="C346" s="3" t="s">
        <v>91</v>
      </c>
      <c r="D346" s="3">
        <v>254348</v>
      </c>
      <c r="E346" s="3" t="s">
        <v>16</v>
      </c>
      <c r="F346" s="3">
        <v>2020</v>
      </c>
      <c r="G346" s="3" t="s">
        <v>17</v>
      </c>
      <c r="H346" s="4">
        <v>43951</v>
      </c>
      <c r="I346" s="4">
        <v>44001</v>
      </c>
      <c r="J346" s="4">
        <v>44001</v>
      </c>
      <c r="K346" s="5">
        <v>113600000</v>
      </c>
      <c r="L346" s="5">
        <v>113500000</v>
      </c>
      <c r="M346" s="3" t="s">
        <v>696</v>
      </c>
      <c r="N346" s="20">
        <f>('Ratios Calculated fix'!N346-'Ratios Calculated fix'!N$428)/('Ratios Calculated fix'!N$429-'Ratios Calculated fix'!N$428)</f>
        <v>4.7073068008234999E-2</v>
      </c>
      <c r="O346" s="21">
        <f>('Ratios Calculated fix'!O346-'Ratios Calculated fix'!O$428)/('Ratios Calculated fix'!O$429-'Ratios Calculated fix'!O$428)</f>
        <v>2.0845072301631382E-2</v>
      </c>
      <c r="P346" s="21">
        <f>('Ratios Calculated fix'!P346-'Ratios Calculated fix'!P$428)/('Ratios Calculated fix'!P$429-'Ratios Calculated fix'!P$428)</f>
        <v>1.679411017298604E-2</v>
      </c>
      <c r="Q346" s="21">
        <f>('Ratios Calculated fix'!Q346-'Ratios Calculated fix'!Q$428)/('Ratios Calculated fix'!Q$429-'Ratios Calculated fix'!Q$428)</f>
        <v>0.2606609935366454</v>
      </c>
      <c r="R346" s="21">
        <f>('Ratios Calculated fix'!R346-'Ratios Calculated fix'!R$428)/('Ratios Calculated fix'!R$429-'Ratios Calculated fix'!R$428)</f>
        <v>8.3784298002014895E-2</v>
      </c>
      <c r="S346" s="21">
        <f>('Ratios Calculated fix'!S346-'Ratios Calculated fix'!S$428)/('Ratios Calculated fix'!S$429-'Ratios Calculated fix'!S$428)</f>
        <v>1.3650807316617771E-2</v>
      </c>
      <c r="T346" s="21">
        <f>('Ratios Calculated fix'!T346-'Ratios Calculated fix'!T$428)/('Ratios Calculated fix'!T$429-'Ratios Calculated fix'!T$428)</f>
        <v>8.2129171418100264E-2</v>
      </c>
      <c r="U346" s="21">
        <f>('Ratios Calculated fix'!U346-'Ratios Calculated fix'!U$428)/('Ratios Calculated fix'!U$429-'Ratios Calculated fix'!U$428)</f>
        <v>0.6486266254672719</v>
      </c>
      <c r="V346" s="21">
        <f>('Ratios Calculated fix'!V346-'Ratios Calculated fix'!V$428)/('Ratios Calculated fix'!V$429-'Ratios Calculated fix'!V$428)</f>
        <v>0.49063693996374519</v>
      </c>
      <c r="W346" s="21">
        <f>('Ratios Calculated fix'!W346-'Ratios Calculated fix'!W$428)/('Ratios Calculated fix'!W$429-'Ratios Calculated fix'!W$428)</f>
        <v>0.63041738697155481</v>
      </c>
      <c r="X346" s="21">
        <f>('Ratios Calculated fix'!X346-'Ratios Calculated fix'!X$428)/('Ratios Calculated fix'!X$429-'Ratios Calculated fix'!X$428)</f>
        <v>7.8547254063410524E-2</v>
      </c>
      <c r="Y346" s="21">
        <f>('Ratios Calculated fix'!Y346-'Ratios Calculated fix'!Y$428)/('Ratios Calculated fix'!Y$429-'Ratios Calculated fix'!Y$428)</f>
        <v>0.67937638053106419</v>
      </c>
      <c r="Z346" s="21">
        <f>('Ratios Calculated fix'!Z346-'Ratios Calculated fix'!Z$428)/('Ratios Calculated fix'!Z$429-'Ratios Calculated fix'!Z$428)</f>
        <v>0.92145274593658932</v>
      </c>
      <c r="AA346" s="21">
        <f>('Ratios Calculated fix'!AA346-'Ratios Calculated fix'!AA$428)/('Ratios Calculated fix'!AA$429-'Ratios Calculated fix'!AA$428)</f>
        <v>0.63033583064451659</v>
      </c>
      <c r="AB346" s="21">
        <f>('Ratios Calculated fix'!AB346-'Ratios Calculated fix'!AB$428)/('Ratios Calculated fix'!AB$429-'Ratios Calculated fix'!AB$428)</f>
        <v>0.90680480021933296</v>
      </c>
      <c r="AC346" s="21">
        <f>('Ratios Calculated fix'!AC346-'Ratios Calculated fix'!AC$428)/('Ratios Calculated fix'!AC$429-'Ratios Calculated fix'!AC$428)</f>
        <v>0.36669214331510491</v>
      </c>
      <c r="AD346" s="21">
        <f>('Ratios Calculated fix'!AD346-'Ratios Calculated fix'!AD$428)/('Ratios Calculated fix'!AD$429-'Ratios Calculated fix'!AD$428)</f>
        <v>0.45991424729505848</v>
      </c>
      <c r="AE346" s="21">
        <f>('Ratios Calculated fix'!AE346-'Ratios Calculated fix'!AE$428)/('Ratios Calculated fix'!AE$429-'Ratios Calculated fix'!AE$428)</f>
        <v>0.49806088659258635</v>
      </c>
      <c r="AF346" s="21">
        <f>('Ratios Calculated fix'!AF346-'Ratios Calculated fix'!AF$428)/('Ratios Calculated fix'!AF$429-'Ratios Calculated fix'!AF$428)</f>
        <v>0.4198572060799543</v>
      </c>
      <c r="AG346" s="21" t="e">
        <f>('Ratios Calculated fix'!AG346-'Ratios Calculated fix'!AG$428)/('Ratios Calculated fix'!AG$429-'Ratios Calculated fix'!AG$428)</f>
        <v>#DIV/0!</v>
      </c>
      <c r="AH346" s="21" t="e">
        <f>('Ratios Calculated fix'!AH346-'Ratios Calculated fix'!AH$428)/('Ratios Calculated fix'!AH$429-'Ratios Calculated fix'!AH$428)</f>
        <v>#DIV/0!</v>
      </c>
      <c r="AI346" s="21">
        <f>('Ratios Calculated fix'!AI346-'Ratios Calculated fix'!AI$428)/('Ratios Calculated fix'!AI$429-'Ratios Calculated fix'!AI$428)</f>
        <v>0.9854827642886349</v>
      </c>
      <c r="AJ346" s="21">
        <f>('Ratios Calculated fix'!AJ346-'Ratios Calculated fix'!AJ$428)/('Ratios Calculated fix'!AJ$429-'Ratios Calculated fix'!AJ$428)</f>
        <v>0.22238280732630139</v>
      </c>
      <c r="AK346" s="21" t="e">
        <f>('Ratios Calculated fix'!AK346-'Ratios Calculated fix'!AK$428)/('Ratios Calculated fix'!AK$429-'Ratios Calculated fix'!AK$428)</f>
        <v>#DIV/0!</v>
      </c>
      <c r="AL346" s="21" t="e">
        <f>('Ratios Calculated fix'!AL346-'Ratios Calculated fix'!AL$428)/('Ratios Calculated fix'!AL$429-'Ratios Calculated fix'!AL$428)</f>
        <v>#DIV/0!</v>
      </c>
      <c r="AM346" s="21">
        <f>('Ratios Calculated fix'!AM346-'Ratios Calculated fix'!AM$428)/('Ratios Calculated fix'!AM$429-'Ratios Calculated fix'!AM$428)</f>
        <v>0.31037804332724972</v>
      </c>
      <c r="AN346" s="21">
        <f>('Ratios Calculated fix'!AN346-'Ratios Calculated fix'!AN$428)/('Ratios Calculated fix'!AN$429-'Ratios Calculated fix'!AN$428)</f>
        <v>0.2729609301962827</v>
      </c>
      <c r="AO346" s="21">
        <f>('Ratios Calculated fix'!AO346-'Ratios Calculated fix'!AO$428)/('Ratios Calculated fix'!AO$429-'Ratios Calculated fix'!AO$428)</f>
        <v>0.10091069853228574</v>
      </c>
      <c r="AP346" s="21">
        <f>('Ratios Calculated fix'!AP346-'Ratios Calculated fix'!AP$428)/('Ratios Calculated fix'!AP$429-'Ratios Calculated fix'!AP$428)</f>
        <v>0.58274317246815932</v>
      </c>
      <c r="AQ346" s="21">
        <f>('Ratios Calculated fix'!AQ346-'Ratios Calculated fix'!AQ$428)/('Ratios Calculated fix'!AQ$429-'Ratios Calculated fix'!AQ$428)</f>
        <v>0.58683926107824447</v>
      </c>
      <c r="AR346" s="21">
        <f>('Ratios Calculated fix'!AR346-'Ratios Calculated fix'!AR$428)/('Ratios Calculated fix'!AR$429-'Ratios Calculated fix'!AR$428)</f>
        <v>0.31499003512764834</v>
      </c>
      <c r="AS346" s="21">
        <f>('Ratios Calculated fix'!AS346-'Ratios Calculated fix'!AS$428)/('Ratios Calculated fix'!AS$429-'Ratios Calculated fix'!AS$428)</f>
        <v>0.58098858678017273</v>
      </c>
      <c r="AT346" s="21">
        <f>('Ratios Calculated fix'!AT346-'Ratios Calculated fix'!AT$428)/('Ratios Calculated fix'!AT$429-'Ratios Calculated fix'!AT$428)</f>
        <v>0.34768730253337565</v>
      </c>
      <c r="AU346" s="21">
        <f>('Ratios Calculated fix'!AU346-'Ratios Calculated fix'!AU$428)/('Ratios Calculated fix'!AU$429-'Ratios Calculated fix'!AU$428)</f>
        <v>0.69716399103207316</v>
      </c>
      <c r="AV346" s="21" t="e">
        <f>('Ratios Calculated fix'!AV346-'Ratios Calculated fix'!AV$428)/('Ratios Calculated fix'!AV$429-'Ratios Calculated fix'!AV$428)</f>
        <v>#DIV/0!</v>
      </c>
      <c r="AW346" s="21" t="e">
        <f>('Ratios Calculated fix'!AW346-'Ratios Calculated fix'!AW$428)/('Ratios Calculated fix'!AW$429-'Ratios Calculated fix'!AW$428)</f>
        <v>#DIV/0!</v>
      </c>
      <c r="AX346" s="21" t="e">
        <f>('Ratios Calculated fix'!AX346-'Ratios Calculated fix'!AX$428)/('Ratios Calculated fix'!AX$429-'Ratios Calculated fix'!AX$428)</f>
        <v>#DIV/0!</v>
      </c>
      <c r="AY346" s="21">
        <f>('Ratios Calculated fix'!AY346-'Ratios Calculated fix'!AY$428)/('Ratios Calculated fix'!AY$429-'Ratios Calculated fix'!AY$428)</f>
        <v>0.2566126070350172</v>
      </c>
      <c r="AZ346" s="21">
        <f>('Ratios Calculated fix'!AZ346-'Ratios Calculated fix'!AZ$428)/('Ratios Calculated fix'!AZ$429-'Ratios Calculated fix'!AZ$428)</f>
        <v>0.77203156165741338</v>
      </c>
      <c r="BA346" s="21">
        <f>('Ratios Calculated fix'!BA346-'Ratios Calculated fix'!BA$428)/('Ratios Calculated fix'!BA$429-'Ratios Calculated fix'!BA$428)</f>
        <v>0.74366081124062933</v>
      </c>
      <c r="BB346" s="21" t="e">
        <f>('Ratios Calculated fix'!BB346-'Ratios Calculated fix'!BB$428)/('Ratios Calculated fix'!BB$429-'Ratios Calculated fix'!BB$428)</f>
        <v>#DIV/0!</v>
      </c>
      <c r="BC346" s="21">
        <f>('Ratios Calculated fix'!BC346-'Ratios Calculated fix'!BC$428)/('Ratios Calculated fix'!BC$429-'Ratios Calculated fix'!BC$428)</f>
        <v>0.21274208684005771</v>
      </c>
    </row>
    <row r="347" spans="1:55" x14ac:dyDescent="0.2">
      <c r="A347" s="3" t="s">
        <v>1045</v>
      </c>
      <c r="B347" s="3" t="s">
        <v>1046</v>
      </c>
      <c r="C347" s="3" t="s">
        <v>138</v>
      </c>
      <c r="D347" s="3">
        <v>353500</v>
      </c>
      <c r="E347" s="3" t="s">
        <v>16</v>
      </c>
      <c r="F347" s="3">
        <v>2019</v>
      </c>
      <c r="G347" s="3" t="s">
        <v>17</v>
      </c>
      <c r="H347" s="4">
        <v>43830</v>
      </c>
      <c r="I347" s="4">
        <v>43852</v>
      </c>
      <c r="J347" s="4">
        <v>43852</v>
      </c>
      <c r="K347" s="5">
        <v>1386000000</v>
      </c>
      <c r="L347" s="5">
        <v>1363000000</v>
      </c>
      <c r="M347" s="3" t="s">
        <v>1047</v>
      </c>
      <c r="N347" s="20">
        <f>('Ratios Calculated fix'!N347-'Ratios Calculated fix'!N$428)/('Ratios Calculated fix'!N$429-'Ratios Calculated fix'!N$428)</f>
        <v>3.7749881410635476E-2</v>
      </c>
      <c r="O347" s="21">
        <f>('Ratios Calculated fix'!O347-'Ratios Calculated fix'!O$428)/('Ratios Calculated fix'!O$429-'Ratios Calculated fix'!O$428)</f>
        <v>2.9347815672834499E-2</v>
      </c>
      <c r="P347" s="21">
        <f>('Ratios Calculated fix'!P347-'Ratios Calculated fix'!P$428)/('Ratios Calculated fix'!P$429-'Ratios Calculated fix'!P$428)</f>
        <v>3.0018535347098967E-2</v>
      </c>
      <c r="Q347" s="21">
        <f>('Ratios Calculated fix'!Q347-'Ratios Calculated fix'!Q$428)/('Ratios Calculated fix'!Q$429-'Ratios Calculated fix'!Q$428)</f>
        <v>0.26063743649054349</v>
      </c>
      <c r="R347" s="21">
        <f>('Ratios Calculated fix'!R347-'Ratios Calculated fix'!R$428)/('Ratios Calculated fix'!R$429-'Ratios Calculated fix'!R$428)</f>
        <v>6.7074068694547809E-2</v>
      </c>
      <c r="S347" s="21">
        <f>('Ratios Calculated fix'!S347-'Ratios Calculated fix'!S$428)/('Ratios Calculated fix'!S$429-'Ratios Calculated fix'!S$428)</f>
        <v>6.6977398716562039E-2</v>
      </c>
      <c r="T347" s="21">
        <f>('Ratios Calculated fix'!T347-'Ratios Calculated fix'!T$428)/('Ratios Calculated fix'!T$429-'Ratios Calculated fix'!T$428)</f>
        <v>5.539087548392526E-2</v>
      </c>
      <c r="U347" s="21">
        <f>('Ratios Calculated fix'!U347-'Ratios Calculated fix'!U$428)/('Ratios Calculated fix'!U$429-'Ratios Calculated fix'!U$428)</f>
        <v>0.6469806908848903</v>
      </c>
      <c r="V347" s="21">
        <f>('Ratios Calculated fix'!V347-'Ratios Calculated fix'!V$428)/('Ratios Calculated fix'!V$429-'Ratios Calculated fix'!V$428)</f>
        <v>0.49990774124847781</v>
      </c>
      <c r="W347" s="21">
        <f>('Ratios Calculated fix'!W347-'Ratios Calculated fix'!W$428)/('Ratios Calculated fix'!W$429-'Ratios Calculated fix'!W$428)</f>
        <v>0.62769198538430104</v>
      </c>
      <c r="X347" s="21">
        <f>('Ratios Calculated fix'!X347-'Ratios Calculated fix'!X$428)/('Ratios Calculated fix'!X$429-'Ratios Calculated fix'!X$428)</f>
        <v>0.20525580670988494</v>
      </c>
      <c r="Y347" s="21">
        <f>('Ratios Calculated fix'!Y347-'Ratios Calculated fix'!Y$428)/('Ratios Calculated fix'!Y$429-'Ratios Calculated fix'!Y$428)</f>
        <v>0.52855802083691505</v>
      </c>
      <c r="Z347" s="21">
        <f>('Ratios Calculated fix'!Z347-'Ratios Calculated fix'!Z$428)/('Ratios Calculated fix'!Z$429-'Ratios Calculated fix'!Z$428)</f>
        <v>0.79474419329011492</v>
      </c>
      <c r="AA347" s="21">
        <f>('Ratios Calculated fix'!AA347-'Ratios Calculated fix'!AA$428)/('Ratios Calculated fix'!AA$429-'Ratios Calculated fix'!AA$428)</f>
        <v>0.56634517199087131</v>
      </c>
      <c r="AB347" s="21">
        <f>('Ratios Calculated fix'!AB347-'Ratios Calculated fix'!AB$428)/('Ratios Calculated fix'!AB$429-'Ratios Calculated fix'!AB$428)</f>
        <v>0.90725754192898755</v>
      </c>
      <c r="AC347" s="21">
        <f>('Ratios Calculated fix'!AC347-'Ratios Calculated fix'!AC$428)/('Ratios Calculated fix'!AC$429-'Ratios Calculated fix'!AC$428)</f>
        <v>0.10134625829913302</v>
      </c>
      <c r="AD347" s="21">
        <f>('Ratios Calculated fix'!AD347-'Ratios Calculated fix'!AD$428)/('Ratios Calculated fix'!AD$429-'Ratios Calculated fix'!AD$428)</f>
        <v>0.37834860384418334</v>
      </c>
      <c r="AE347" s="21">
        <f>('Ratios Calculated fix'!AE347-'Ratios Calculated fix'!AE$428)/('Ratios Calculated fix'!AE$429-'Ratios Calculated fix'!AE$428)</f>
        <v>0.43017419147188862</v>
      </c>
      <c r="AF347" s="21">
        <f>('Ratios Calculated fix'!AF347-'Ratios Calculated fix'!AF$428)/('Ratios Calculated fix'!AF$429-'Ratios Calculated fix'!AF$428)</f>
        <v>0.34961115406333454</v>
      </c>
      <c r="AG347" s="21" t="e">
        <f>('Ratios Calculated fix'!AG347-'Ratios Calculated fix'!AG$428)/('Ratios Calculated fix'!AG$429-'Ratios Calculated fix'!AG$428)</f>
        <v>#DIV/0!</v>
      </c>
      <c r="AH347" s="21" t="e">
        <f>('Ratios Calculated fix'!AH347-'Ratios Calculated fix'!AH$428)/('Ratios Calculated fix'!AH$429-'Ratios Calculated fix'!AH$428)</f>
        <v>#DIV/0!</v>
      </c>
      <c r="AI347" s="21">
        <f>('Ratios Calculated fix'!AI347-'Ratios Calculated fix'!AI$428)/('Ratios Calculated fix'!AI$429-'Ratios Calculated fix'!AI$428)</f>
        <v>0.98530458074440852</v>
      </c>
      <c r="AJ347" s="21">
        <f>('Ratios Calculated fix'!AJ347-'Ratios Calculated fix'!AJ$428)/('Ratios Calculated fix'!AJ$429-'Ratios Calculated fix'!AJ$428)</f>
        <v>0.10303986830080522</v>
      </c>
      <c r="AK347" s="21" t="e">
        <f>('Ratios Calculated fix'!AK347-'Ratios Calculated fix'!AK$428)/('Ratios Calculated fix'!AK$429-'Ratios Calculated fix'!AK$428)</f>
        <v>#DIV/0!</v>
      </c>
      <c r="AL347" s="21" t="e">
        <f>('Ratios Calculated fix'!AL347-'Ratios Calculated fix'!AL$428)/('Ratios Calculated fix'!AL$429-'Ratios Calculated fix'!AL$428)</f>
        <v>#DIV/0!</v>
      </c>
      <c r="AM347" s="21">
        <f>('Ratios Calculated fix'!AM347-'Ratios Calculated fix'!AM$428)/('Ratios Calculated fix'!AM$429-'Ratios Calculated fix'!AM$428)</f>
        <v>0.30303556100029327</v>
      </c>
      <c r="AN347" s="21">
        <f>('Ratios Calculated fix'!AN347-'Ratios Calculated fix'!AN$428)/('Ratios Calculated fix'!AN$429-'Ratios Calculated fix'!AN$428)</f>
        <v>0.27258931017090099</v>
      </c>
      <c r="AO347" s="21">
        <f>('Ratios Calculated fix'!AO347-'Ratios Calculated fix'!AO$428)/('Ratios Calculated fix'!AO$429-'Ratios Calculated fix'!AO$428)</f>
        <v>8.739366043546927E-2</v>
      </c>
      <c r="AP347" s="21">
        <f>('Ratios Calculated fix'!AP347-'Ratios Calculated fix'!AP$428)/('Ratios Calculated fix'!AP$429-'Ratios Calculated fix'!AP$428)</f>
        <v>0.57907817366426351</v>
      </c>
      <c r="AQ347" s="21">
        <f>('Ratios Calculated fix'!AQ347-'Ratios Calculated fix'!AQ$428)/('Ratios Calculated fix'!AQ$429-'Ratios Calculated fix'!AQ$428)</f>
        <v>0.40378461380580805</v>
      </c>
      <c r="AR347" s="21">
        <f>('Ratios Calculated fix'!AR347-'Ratios Calculated fix'!AR$428)/('Ratios Calculated fix'!AR$429-'Ratios Calculated fix'!AR$428)</f>
        <v>0.33526111493138766</v>
      </c>
      <c r="AS347" s="21">
        <f>('Ratios Calculated fix'!AS347-'Ratios Calculated fix'!AS$428)/('Ratios Calculated fix'!AS$429-'Ratios Calculated fix'!AS$428)</f>
        <v>0.57263263218477078</v>
      </c>
      <c r="AT347" s="21">
        <f>('Ratios Calculated fix'!AT347-'Ratios Calculated fix'!AT$428)/('Ratios Calculated fix'!AT$429-'Ratios Calculated fix'!AT$428)</f>
        <v>0.34581475057954891</v>
      </c>
      <c r="AU347" s="21">
        <f>('Ratios Calculated fix'!AU347-'Ratios Calculated fix'!AU$428)/('Ratios Calculated fix'!AU$429-'Ratios Calculated fix'!AU$428)</f>
        <v>0.63582119552458827</v>
      </c>
      <c r="AV347" s="21" t="e">
        <f>('Ratios Calculated fix'!AV347-'Ratios Calculated fix'!AV$428)/('Ratios Calculated fix'!AV$429-'Ratios Calculated fix'!AV$428)</f>
        <v>#DIV/0!</v>
      </c>
      <c r="AW347" s="21" t="e">
        <f>('Ratios Calculated fix'!AW347-'Ratios Calculated fix'!AW$428)/('Ratios Calculated fix'!AW$429-'Ratios Calculated fix'!AW$428)</f>
        <v>#DIV/0!</v>
      </c>
      <c r="AX347" s="21" t="e">
        <f>('Ratios Calculated fix'!AX347-'Ratios Calculated fix'!AX$428)/('Ratios Calculated fix'!AX$429-'Ratios Calculated fix'!AX$428)</f>
        <v>#DIV/0!</v>
      </c>
      <c r="AY347" s="21">
        <f>('Ratios Calculated fix'!AY347-'Ratios Calculated fix'!AY$428)/('Ratios Calculated fix'!AY$429-'Ratios Calculated fix'!AY$428)</f>
        <v>0.3082954591667883</v>
      </c>
      <c r="AZ347" s="21">
        <f>('Ratios Calculated fix'!AZ347-'Ratios Calculated fix'!AZ$428)/('Ratios Calculated fix'!AZ$429-'Ratios Calculated fix'!AZ$428)</f>
        <v>0.78701294887416939</v>
      </c>
      <c r="BA347" s="21">
        <f>('Ratios Calculated fix'!BA347-'Ratios Calculated fix'!BA$428)/('Ratios Calculated fix'!BA$429-'Ratios Calculated fix'!BA$428)</f>
        <v>0.74045879564382189</v>
      </c>
      <c r="BB347" s="21" t="e">
        <f>('Ratios Calculated fix'!BB347-'Ratios Calculated fix'!BB$428)/('Ratios Calculated fix'!BB$429-'Ratios Calculated fix'!BB$428)</f>
        <v>#DIV/0!</v>
      </c>
      <c r="BC347" s="21">
        <f>('Ratios Calculated fix'!BC347-'Ratios Calculated fix'!BC$428)/('Ratios Calculated fix'!BC$429-'Ratios Calculated fix'!BC$428)</f>
        <v>0.18584824320938376</v>
      </c>
    </row>
    <row r="348" spans="1:55" x14ac:dyDescent="0.2">
      <c r="A348" s="3" t="s">
        <v>1069</v>
      </c>
      <c r="B348" s="3" t="s">
        <v>1070</v>
      </c>
      <c r="C348" s="3" t="s">
        <v>72</v>
      </c>
      <c r="D348" s="3">
        <v>127650</v>
      </c>
      <c r="E348" s="3" t="s">
        <v>16</v>
      </c>
      <c r="F348" s="3">
        <v>2019</v>
      </c>
      <c r="G348" s="3" t="s">
        <v>17</v>
      </c>
      <c r="H348" s="4">
        <v>43830</v>
      </c>
      <c r="I348" s="4">
        <v>43889</v>
      </c>
      <c r="J348" s="4">
        <v>43889</v>
      </c>
      <c r="K348" s="5">
        <v>78356000</v>
      </c>
      <c r="L348" s="5">
        <v>84326000</v>
      </c>
      <c r="M348" s="3" t="s">
        <v>1071</v>
      </c>
      <c r="N348" s="20">
        <f>('Ratios Calculated fix'!N348-'Ratios Calculated fix'!N$428)/('Ratios Calculated fix'!N$429-'Ratios Calculated fix'!N$428)</f>
        <v>3.3271923505384181E-2</v>
      </c>
      <c r="O348" s="21">
        <f>('Ratios Calculated fix'!O348-'Ratios Calculated fix'!O$428)/('Ratios Calculated fix'!O$429-'Ratios Calculated fix'!O$428)</f>
        <v>3.3271923505384181E-2</v>
      </c>
      <c r="P348" s="21">
        <f>('Ratios Calculated fix'!P348-'Ratios Calculated fix'!P$428)/('Ratios Calculated fix'!P$429-'Ratios Calculated fix'!P$428)</f>
        <v>1.8424218870249327E-2</v>
      </c>
      <c r="Q348" s="21">
        <f>('Ratios Calculated fix'!Q348-'Ratios Calculated fix'!Q$428)/('Ratios Calculated fix'!Q$429-'Ratios Calculated fix'!Q$428)</f>
        <v>0.26053645874040271</v>
      </c>
      <c r="R348" s="21">
        <f>('Ratios Calculated fix'!R348-'Ratios Calculated fix'!R$428)/('Ratios Calculated fix'!R$429-'Ratios Calculated fix'!R$428)</f>
        <v>0.11190944779153561</v>
      </c>
      <c r="S348" s="21">
        <f>('Ratios Calculated fix'!S348-'Ratios Calculated fix'!S$428)/('Ratios Calculated fix'!S$429-'Ratios Calculated fix'!S$428)</f>
        <v>0</v>
      </c>
      <c r="T348" s="21">
        <f>('Ratios Calculated fix'!T348-'Ratios Calculated fix'!T$428)/('Ratios Calculated fix'!T$429-'Ratios Calculated fix'!T$428)</f>
        <v>0.11306830493681354</v>
      </c>
      <c r="U348" s="21">
        <f>('Ratios Calculated fix'!U348-'Ratios Calculated fix'!U$428)/('Ratios Calculated fix'!U$429-'Ratios Calculated fix'!U$428)</f>
        <v>0.65114724124691192</v>
      </c>
      <c r="V348" s="21">
        <f>('Ratios Calculated fix'!V348-'Ratios Calculated fix'!V$428)/('Ratios Calculated fix'!V$429-'Ratios Calculated fix'!V$428)</f>
        <v>0.48825282224192584</v>
      </c>
      <c r="W348" s="21">
        <f>('Ratios Calculated fix'!W348-'Ratios Calculated fix'!W$428)/('Ratios Calculated fix'!W$429-'Ratios Calculated fix'!W$428)</f>
        <v>0.6333265490327159</v>
      </c>
      <c r="X348" s="21">
        <f>('Ratios Calculated fix'!X348-'Ratios Calculated fix'!X$428)/('Ratios Calculated fix'!X$429-'Ratios Calculated fix'!X$428)</f>
        <v>3.4677085710171973E-2</v>
      </c>
      <c r="Y348" s="21">
        <f>('Ratios Calculated fix'!Y348-'Ratios Calculated fix'!Y$428)/('Ratios Calculated fix'!Y$429-'Ratios Calculated fix'!Y$428)</f>
        <v>0.47429682288046798</v>
      </c>
      <c r="Z348" s="21">
        <f>('Ratios Calculated fix'!Z348-'Ratios Calculated fix'!Z$428)/('Ratios Calculated fix'!Z$429-'Ratios Calculated fix'!Z$428)</f>
        <v>0.96532291428982797</v>
      </c>
      <c r="AA348" s="21">
        <f>('Ratios Calculated fix'!AA348-'Ratios Calculated fix'!AA$428)/('Ratios Calculated fix'!AA$429-'Ratios Calculated fix'!AA$428)</f>
        <v>0</v>
      </c>
      <c r="AB348" s="21">
        <f>('Ratios Calculated fix'!AB348-'Ratios Calculated fix'!AB$428)/('Ratios Calculated fix'!AB$429-'Ratios Calculated fix'!AB$428)</f>
        <v>0.90923641958798296</v>
      </c>
      <c r="AC348" s="21">
        <f>('Ratios Calculated fix'!AC348-'Ratios Calculated fix'!AC$428)/('Ratios Calculated fix'!AC$429-'Ratios Calculated fix'!AC$428)</f>
        <v>0.61072154309314208</v>
      </c>
      <c r="AD348" s="21">
        <f>('Ratios Calculated fix'!AD348-'Ratios Calculated fix'!AD$428)/('Ratios Calculated fix'!AD$429-'Ratios Calculated fix'!AD$428)</f>
        <v>0.72791108972153262</v>
      </c>
      <c r="AE348" s="21">
        <f>('Ratios Calculated fix'!AE348-'Ratios Calculated fix'!AE$428)/('Ratios Calculated fix'!AE$429-'Ratios Calculated fix'!AE$428)</f>
        <v>0.59170109972897555</v>
      </c>
      <c r="AF348" s="21">
        <f>('Ratios Calculated fix'!AF348-'Ratios Calculated fix'!AF$428)/('Ratios Calculated fix'!AF$429-'Ratios Calculated fix'!AF$428)</f>
        <v>0.38197947052660153</v>
      </c>
      <c r="AG348" s="21" t="e">
        <f>('Ratios Calculated fix'!AG348-'Ratios Calculated fix'!AG$428)/('Ratios Calculated fix'!AG$429-'Ratios Calculated fix'!AG$428)</f>
        <v>#DIV/0!</v>
      </c>
      <c r="AH348" s="21" t="e">
        <f>('Ratios Calculated fix'!AH348-'Ratios Calculated fix'!AH$428)/('Ratios Calculated fix'!AH$429-'Ratios Calculated fix'!AH$428)</f>
        <v>#DIV/0!</v>
      </c>
      <c r="AI348" s="21">
        <f>('Ratios Calculated fix'!AI348-'Ratios Calculated fix'!AI$428)/('Ratios Calculated fix'!AI$429-'Ratios Calculated fix'!AI$428)</f>
        <v>0.9848269231273441</v>
      </c>
      <c r="AJ348" s="21">
        <f>('Ratios Calculated fix'!AJ348-'Ratios Calculated fix'!AJ$428)/('Ratios Calculated fix'!AJ$429-'Ratios Calculated fix'!AJ$428)</f>
        <v>0.17778701187219187</v>
      </c>
      <c r="AK348" s="21" t="e">
        <f>('Ratios Calculated fix'!AK348-'Ratios Calculated fix'!AK$428)/('Ratios Calculated fix'!AK$429-'Ratios Calculated fix'!AK$428)</f>
        <v>#DIV/0!</v>
      </c>
      <c r="AL348" s="21" t="e">
        <f>('Ratios Calculated fix'!AL348-'Ratios Calculated fix'!AL$428)/('Ratios Calculated fix'!AL$429-'Ratios Calculated fix'!AL$428)</f>
        <v>#DIV/0!</v>
      </c>
      <c r="AM348" s="21">
        <f>('Ratios Calculated fix'!AM348-'Ratios Calculated fix'!AM$428)/('Ratios Calculated fix'!AM$429-'Ratios Calculated fix'!AM$428)</f>
        <v>0.30485852160233651</v>
      </c>
      <c r="AN348" s="21">
        <f>('Ratios Calculated fix'!AN348-'Ratios Calculated fix'!AN$428)/('Ratios Calculated fix'!AN$429-'Ratios Calculated fix'!AN$428)</f>
        <v>0.27062028986499909</v>
      </c>
      <c r="AO348" s="21">
        <f>('Ratios Calculated fix'!AO348-'Ratios Calculated fix'!AO$428)/('Ratios Calculated fix'!AO$429-'Ratios Calculated fix'!AO$428)</f>
        <v>1.3993057542843124E-2</v>
      </c>
      <c r="AP348" s="21">
        <f>('Ratios Calculated fix'!AP348-'Ratios Calculated fix'!AP$428)/('Ratios Calculated fix'!AP$429-'Ratios Calculated fix'!AP$428)</f>
        <v>0.59910962414949642</v>
      </c>
      <c r="AQ348" s="21">
        <f>('Ratios Calculated fix'!AQ348-'Ratios Calculated fix'!AQ$428)/('Ratios Calculated fix'!AQ$429-'Ratios Calculated fix'!AQ$428)</f>
        <v>0.44953100056361062</v>
      </c>
      <c r="AR348" s="21">
        <f>('Ratios Calculated fix'!AR348-'Ratios Calculated fix'!AR$428)/('Ratios Calculated fix'!AR$429-'Ratios Calculated fix'!AR$428)</f>
        <v>0.51019477447769535</v>
      </c>
      <c r="AS348" s="21">
        <f>('Ratios Calculated fix'!AS348-'Ratios Calculated fix'!AS$428)/('Ratios Calculated fix'!AS$429-'Ratios Calculated fix'!AS$428)</f>
        <v>0.51307206400417726</v>
      </c>
      <c r="AT348" s="21">
        <f>('Ratios Calculated fix'!AT348-'Ratios Calculated fix'!AT$428)/('Ratios Calculated fix'!AT$429-'Ratios Calculated fix'!AT$428)</f>
        <v>0.26677563184438841</v>
      </c>
      <c r="AU348" s="21">
        <f>('Ratios Calculated fix'!AU348-'Ratios Calculated fix'!AU$428)/('Ratios Calculated fix'!AU$429-'Ratios Calculated fix'!AU$428)</f>
        <v>0.69123189608780267</v>
      </c>
      <c r="AV348" s="21" t="e">
        <f>('Ratios Calculated fix'!AV348-'Ratios Calculated fix'!AV$428)/('Ratios Calculated fix'!AV$429-'Ratios Calculated fix'!AV$428)</f>
        <v>#DIV/0!</v>
      </c>
      <c r="AW348" s="21" t="e">
        <f>('Ratios Calculated fix'!AW348-'Ratios Calculated fix'!AW$428)/('Ratios Calculated fix'!AW$429-'Ratios Calculated fix'!AW$428)</f>
        <v>#DIV/0!</v>
      </c>
      <c r="AX348" s="21" t="e">
        <f>('Ratios Calculated fix'!AX348-'Ratios Calculated fix'!AX$428)/('Ratios Calculated fix'!AX$429-'Ratios Calculated fix'!AX$428)</f>
        <v>#DIV/0!</v>
      </c>
      <c r="AY348" s="21">
        <f>('Ratios Calculated fix'!AY348-'Ratios Calculated fix'!AY$428)/('Ratios Calculated fix'!AY$429-'Ratios Calculated fix'!AY$428)</f>
        <v>0.32368051362950068</v>
      </c>
      <c r="AZ348" s="21">
        <f>('Ratios Calculated fix'!AZ348-'Ratios Calculated fix'!AZ$428)/('Ratios Calculated fix'!AZ$429-'Ratios Calculated fix'!AZ$428)</f>
        <v>0.81426434435986328</v>
      </c>
      <c r="BA348" s="21">
        <f>('Ratios Calculated fix'!BA348-'Ratios Calculated fix'!BA$428)/('Ratios Calculated fix'!BA$429-'Ratios Calculated fix'!BA$428)</f>
        <v>0.74895108821234624</v>
      </c>
      <c r="BB348" s="21" t="e">
        <f>('Ratios Calculated fix'!BB348-'Ratios Calculated fix'!BB$428)/('Ratios Calculated fix'!BB$429-'Ratios Calculated fix'!BB$428)</f>
        <v>#DIV/0!</v>
      </c>
      <c r="BC348" s="21">
        <f>('Ratios Calculated fix'!BC348-'Ratios Calculated fix'!BC$428)/('Ratios Calculated fix'!BC$429-'Ratios Calculated fix'!BC$428)</f>
        <v>0.17173810376552961</v>
      </c>
    </row>
    <row r="349" spans="1:55" x14ac:dyDescent="0.2">
      <c r="A349" s="3" t="s">
        <v>1072</v>
      </c>
      <c r="B349" s="3" t="s">
        <v>1073</v>
      </c>
      <c r="C349" s="3" t="s">
        <v>15</v>
      </c>
      <c r="D349" s="3">
        <v>288357</v>
      </c>
      <c r="E349" s="3" t="s">
        <v>16</v>
      </c>
      <c r="F349" s="3">
        <v>2019</v>
      </c>
      <c r="G349" s="3" t="s">
        <v>17</v>
      </c>
      <c r="H349" s="4">
        <v>43830</v>
      </c>
      <c r="I349" s="4">
        <v>43874</v>
      </c>
      <c r="J349" s="4">
        <v>43874</v>
      </c>
      <c r="K349" s="5">
        <v>54700000</v>
      </c>
      <c r="L349" s="5">
        <v>55600000</v>
      </c>
      <c r="M349" s="3" t="s">
        <v>1074</v>
      </c>
      <c r="N349" s="20">
        <f>('Ratios Calculated fix'!N349-'Ratios Calculated fix'!N$428)/('Ratios Calculated fix'!N$429-'Ratios Calculated fix'!N$428)</f>
        <v>5.5699945327996776E-2</v>
      </c>
      <c r="O349" s="21">
        <f>('Ratios Calculated fix'!O349-'Ratios Calculated fix'!O$428)/('Ratios Calculated fix'!O$429-'Ratios Calculated fix'!O$428)</f>
        <v>3.871142090414021E-2</v>
      </c>
      <c r="P349" s="21">
        <f>('Ratios Calculated fix'!P349-'Ratios Calculated fix'!P$428)/('Ratios Calculated fix'!P$429-'Ratios Calculated fix'!P$428)</f>
        <v>6.9498499753975675E-3</v>
      </c>
      <c r="Q349" s="21">
        <f>('Ratios Calculated fix'!Q349-'Ratios Calculated fix'!Q$428)/('Ratios Calculated fix'!Q$429-'Ratios Calculated fix'!Q$428)</f>
        <v>0.26008515307143787</v>
      </c>
      <c r="R349" s="21">
        <f>('Ratios Calculated fix'!R349-'Ratios Calculated fix'!R$428)/('Ratios Calculated fix'!R$429-'Ratios Calculated fix'!R$428)</f>
        <v>5.9986551019056325E-2</v>
      </c>
      <c r="S349" s="21">
        <f>('Ratios Calculated fix'!S349-'Ratios Calculated fix'!S$428)/('Ratios Calculated fix'!S$429-'Ratios Calculated fix'!S$428)</f>
        <v>0.11970848586996581</v>
      </c>
      <c r="T349" s="21">
        <f>('Ratios Calculated fix'!T349-'Ratios Calculated fix'!T$428)/('Ratios Calculated fix'!T$429-'Ratios Calculated fix'!T$428)</f>
        <v>3.8484989586574432E-2</v>
      </c>
      <c r="U349" s="21">
        <f>('Ratios Calculated fix'!U349-'Ratios Calculated fix'!U$428)/('Ratios Calculated fix'!U$429-'Ratios Calculated fix'!U$428)</f>
        <v>0.64579676906759975</v>
      </c>
      <c r="V349" s="21">
        <f>('Ratios Calculated fix'!V349-'Ratios Calculated fix'!V$428)/('Ratios Calculated fix'!V$429-'Ratios Calculated fix'!V$428)</f>
        <v>0.50729420825900595</v>
      </c>
      <c r="W349" s="21">
        <f>('Ratios Calculated fix'!W349-'Ratios Calculated fix'!W$428)/('Ratios Calculated fix'!W$429-'Ratios Calculated fix'!W$428)</f>
        <v>0.62565474624475292</v>
      </c>
      <c r="X349" s="21">
        <f>('Ratios Calculated fix'!X349-'Ratios Calculated fix'!X$428)/('Ratios Calculated fix'!X$429-'Ratios Calculated fix'!X$428)</f>
        <v>0.32500831979812417</v>
      </c>
      <c r="Y349" s="21">
        <f>('Ratios Calculated fix'!Y349-'Ratios Calculated fix'!Y$428)/('Ratios Calculated fix'!Y$429-'Ratios Calculated fix'!Y$428)</f>
        <v>0.49800403043049218</v>
      </c>
      <c r="Z349" s="21">
        <f>('Ratios Calculated fix'!Z349-'Ratios Calculated fix'!Z$428)/('Ratios Calculated fix'!Z$429-'Ratios Calculated fix'!Z$428)</f>
        <v>0.67499168020187583</v>
      </c>
      <c r="AA349" s="21">
        <f>('Ratios Calculated fix'!AA349-'Ratios Calculated fix'!AA$428)/('Ratios Calculated fix'!AA$429-'Ratios Calculated fix'!AA$428)</f>
        <v>0.28574875393076837</v>
      </c>
      <c r="AB349" s="21">
        <f>('Ratios Calculated fix'!AB349-'Ratios Calculated fix'!AB$428)/('Ratios Calculated fix'!AB$429-'Ratios Calculated fix'!AB$428)</f>
        <v>0.91891187482561099</v>
      </c>
      <c r="AC349" s="21">
        <f>('Ratios Calculated fix'!AC349-'Ratios Calculated fix'!AC$428)/('Ratios Calculated fix'!AC$429-'Ratios Calculated fix'!AC$428)</f>
        <v>0.47951844168062341</v>
      </c>
      <c r="AD349" s="21">
        <f>('Ratios Calculated fix'!AD349-'Ratios Calculated fix'!AD$428)/('Ratios Calculated fix'!AD$429-'Ratios Calculated fix'!AD$428)</f>
        <v>0.49013310863489967</v>
      </c>
      <c r="AE349" s="21">
        <f>('Ratios Calculated fix'!AE349-'Ratios Calculated fix'!AE$428)/('Ratios Calculated fix'!AE$429-'Ratios Calculated fix'!AE$428)</f>
        <v>0.55727075923730229</v>
      </c>
      <c r="AF349" s="21">
        <f>('Ratios Calculated fix'!AF349-'Ratios Calculated fix'!AF$428)/('Ratios Calculated fix'!AF$429-'Ratios Calculated fix'!AF$428)</f>
        <v>0.41054278511452869</v>
      </c>
      <c r="AG349" s="21" t="e">
        <f>('Ratios Calculated fix'!AG349-'Ratios Calculated fix'!AG$428)/('Ratios Calculated fix'!AG$429-'Ratios Calculated fix'!AG$428)</f>
        <v>#DIV/0!</v>
      </c>
      <c r="AH349" s="21" t="e">
        <f>('Ratios Calculated fix'!AH349-'Ratios Calculated fix'!AH$428)/('Ratios Calculated fix'!AH$429-'Ratios Calculated fix'!AH$428)</f>
        <v>#DIV/0!</v>
      </c>
      <c r="AI349" s="21">
        <f>('Ratios Calculated fix'!AI349-'Ratios Calculated fix'!AI$428)/('Ratios Calculated fix'!AI$429-'Ratios Calculated fix'!AI$428)</f>
        <v>0.98772786503238175</v>
      </c>
      <c r="AJ349" s="21">
        <f>('Ratios Calculated fix'!AJ349-'Ratios Calculated fix'!AJ$428)/('Ratios Calculated fix'!AJ$429-'Ratios Calculated fix'!AJ$428)</f>
        <v>1.3172843096408473E-2</v>
      </c>
      <c r="AK349" s="21" t="e">
        <f>('Ratios Calculated fix'!AK349-'Ratios Calculated fix'!AK$428)/('Ratios Calculated fix'!AK$429-'Ratios Calculated fix'!AK$428)</f>
        <v>#DIV/0!</v>
      </c>
      <c r="AL349" s="21" t="e">
        <f>('Ratios Calculated fix'!AL349-'Ratios Calculated fix'!AL$428)/('Ratios Calculated fix'!AL$429-'Ratios Calculated fix'!AL$428)</f>
        <v>#DIV/0!</v>
      </c>
      <c r="AM349" s="21">
        <f>('Ratios Calculated fix'!AM349-'Ratios Calculated fix'!AM$428)/('Ratios Calculated fix'!AM$429-'Ratios Calculated fix'!AM$428)</f>
        <v>0.31100726589469191</v>
      </c>
      <c r="AN349" s="21">
        <f>('Ratios Calculated fix'!AN349-'Ratios Calculated fix'!AN$428)/('Ratios Calculated fix'!AN$429-'Ratios Calculated fix'!AN$428)</f>
        <v>0.27395316464591074</v>
      </c>
      <c r="AO349" s="21">
        <f>('Ratios Calculated fix'!AO349-'Ratios Calculated fix'!AO$428)/('Ratios Calculated fix'!AO$429-'Ratios Calculated fix'!AO$428)</f>
        <v>0.15257952257770652</v>
      </c>
      <c r="AP349" s="21">
        <f>('Ratios Calculated fix'!AP349-'Ratios Calculated fix'!AP$428)/('Ratios Calculated fix'!AP$429-'Ratios Calculated fix'!AP$428)</f>
        <v>0.57475154729065037</v>
      </c>
      <c r="AQ349" s="21">
        <f>('Ratios Calculated fix'!AQ349-'Ratios Calculated fix'!AQ$428)/('Ratios Calculated fix'!AQ$429-'Ratios Calculated fix'!AQ$428)</f>
        <v>0.61852798135825382</v>
      </c>
      <c r="AR349" s="21">
        <f>('Ratios Calculated fix'!AR349-'Ratios Calculated fix'!AR$428)/('Ratios Calculated fix'!AR$429-'Ratios Calculated fix'!AR$428)</f>
        <v>7.5058941223320644E-2</v>
      </c>
      <c r="AS349" s="21">
        <f>('Ratios Calculated fix'!AS349-'Ratios Calculated fix'!AS$428)/('Ratios Calculated fix'!AS$429-'Ratios Calculated fix'!AS$428)</f>
        <v>0.59265147379765415</v>
      </c>
      <c r="AT349" s="21">
        <f>('Ratios Calculated fix'!AT349-'Ratios Calculated fix'!AT$428)/('Ratios Calculated fix'!AT$429-'Ratios Calculated fix'!AT$428)</f>
        <v>7.9991640415946266E-2</v>
      </c>
      <c r="AU349" s="21">
        <f>('Ratios Calculated fix'!AU349-'Ratios Calculated fix'!AU$428)/('Ratios Calculated fix'!AU$429-'Ratios Calculated fix'!AU$428)</f>
        <v>0.63298359130061399</v>
      </c>
      <c r="AV349" s="21" t="e">
        <f>('Ratios Calculated fix'!AV349-'Ratios Calculated fix'!AV$428)/('Ratios Calculated fix'!AV$429-'Ratios Calculated fix'!AV$428)</f>
        <v>#DIV/0!</v>
      </c>
      <c r="AW349" s="21" t="e">
        <f>('Ratios Calculated fix'!AW349-'Ratios Calculated fix'!AW$428)/('Ratios Calculated fix'!AW$429-'Ratios Calculated fix'!AW$428)</f>
        <v>#DIV/0!</v>
      </c>
      <c r="AX349" s="21" t="e">
        <f>('Ratios Calculated fix'!AX349-'Ratios Calculated fix'!AX$428)/('Ratios Calculated fix'!AX$429-'Ratios Calculated fix'!AX$428)</f>
        <v>#DIV/0!</v>
      </c>
      <c r="AY349" s="21">
        <f>('Ratios Calculated fix'!AY349-'Ratios Calculated fix'!AY$428)/('Ratios Calculated fix'!AY$429-'Ratios Calculated fix'!AY$428)</f>
        <v>0.22319770723774501</v>
      </c>
      <c r="AZ349" s="21">
        <f>('Ratios Calculated fix'!AZ349-'Ratios Calculated fix'!AZ$428)/('Ratios Calculated fix'!AZ$429-'Ratios Calculated fix'!AZ$428)</f>
        <v>0.75114507626142368</v>
      </c>
      <c r="BA349" s="21">
        <f>('Ratios Calculated fix'!BA349-'Ratios Calculated fix'!BA$428)/('Ratios Calculated fix'!BA$429-'Ratios Calculated fix'!BA$428)</f>
        <v>0.74344275010409189</v>
      </c>
      <c r="BB349" s="21" t="e">
        <f>('Ratios Calculated fix'!BB349-'Ratios Calculated fix'!BB$428)/('Ratios Calculated fix'!BB$429-'Ratios Calculated fix'!BB$428)</f>
        <v>#DIV/0!</v>
      </c>
      <c r="BC349" s="21">
        <f>('Ratios Calculated fix'!BC349-'Ratios Calculated fix'!BC$428)/('Ratios Calculated fix'!BC$429-'Ratios Calculated fix'!BC$428)</f>
        <v>0.30477110265565283</v>
      </c>
    </row>
    <row r="350" spans="1:55" x14ac:dyDescent="0.2">
      <c r="A350" s="3" t="s">
        <v>1093</v>
      </c>
      <c r="B350" s="3" t="s">
        <v>1094</v>
      </c>
      <c r="C350" s="3" t="s">
        <v>34</v>
      </c>
      <c r="D350" s="3">
        <v>744723</v>
      </c>
      <c r="E350" s="3" t="s">
        <v>16</v>
      </c>
      <c r="F350" s="3">
        <v>2019</v>
      </c>
      <c r="G350" s="3" t="s">
        <v>17</v>
      </c>
      <c r="H350" s="4">
        <v>43769</v>
      </c>
      <c r="I350" s="4">
        <v>43819</v>
      </c>
      <c r="J350" s="4">
        <v>43819</v>
      </c>
      <c r="K350" s="5">
        <v>150365000</v>
      </c>
      <c r="L350" s="5">
        <v>155595000</v>
      </c>
      <c r="M350" s="3" t="s">
        <v>1095</v>
      </c>
      <c r="N350" s="20">
        <f>('Ratios Calculated fix'!N350-'Ratios Calculated fix'!N$428)/('Ratios Calculated fix'!N$429-'Ratios Calculated fix'!N$428)</f>
        <v>3.2419969373254288E-2</v>
      </c>
      <c r="O350" s="21">
        <f>('Ratios Calculated fix'!O350-'Ratios Calculated fix'!O$428)/('Ratios Calculated fix'!O$429-'Ratios Calculated fix'!O$428)</f>
        <v>3.2419969373254288E-2</v>
      </c>
      <c r="P350" s="21">
        <f>('Ratios Calculated fix'!P350-'Ratios Calculated fix'!P$428)/('Ratios Calculated fix'!P$429-'Ratios Calculated fix'!P$428)</f>
        <v>5.8548148946463159E-2</v>
      </c>
      <c r="Q350" s="21">
        <f>('Ratios Calculated fix'!Q350-'Ratios Calculated fix'!Q$428)/('Ratios Calculated fix'!Q$429-'Ratios Calculated fix'!Q$428)</f>
        <v>0.25968375491130596</v>
      </c>
      <c r="R350" s="21">
        <f>('Ratios Calculated fix'!R350-'Ratios Calculated fix'!R$428)/('Ratios Calculated fix'!R$429-'Ratios Calculated fix'!R$428)</f>
        <v>7.0791191856232139E-3</v>
      </c>
      <c r="S350" s="21">
        <f>('Ratios Calculated fix'!S350-'Ratios Calculated fix'!S$428)/('Ratios Calculated fix'!S$429-'Ratios Calculated fix'!S$428)</f>
        <v>2.6674901937823485E-3</v>
      </c>
      <c r="T350" s="21">
        <f>('Ratios Calculated fix'!T350-'Ratios Calculated fix'!T$428)/('Ratios Calculated fix'!T$429-'Ratios Calculated fix'!T$428)</f>
        <v>6.6594598275897202E-3</v>
      </c>
      <c r="U350" s="21">
        <f>('Ratios Calculated fix'!U350-'Ratios Calculated fix'!U$428)/('Ratios Calculated fix'!U$429-'Ratios Calculated fix'!U$428)</f>
        <v>0.64107631091909523</v>
      </c>
      <c r="V350" s="21">
        <f>('Ratios Calculated fix'!V350-'Ratios Calculated fix'!V$428)/('Ratios Calculated fix'!V$429-'Ratios Calculated fix'!V$428)</f>
        <v>0.48864814535677464</v>
      </c>
      <c r="W350" s="21">
        <f>('Ratios Calculated fix'!W350-'Ratios Calculated fix'!W$428)/('Ratios Calculated fix'!W$429-'Ratios Calculated fix'!W$428)</f>
        <v>0.62268056439997854</v>
      </c>
      <c r="X350" s="21">
        <f>('Ratios Calculated fix'!X350-'Ratios Calculated fix'!X$428)/('Ratios Calculated fix'!X$429-'Ratios Calculated fix'!X$428)</f>
        <v>0.25000032966989327</v>
      </c>
      <c r="Y350" s="21">
        <f>('Ratios Calculated fix'!Y350-'Ratios Calculated fix'!Y$428)/('Ratios Calculated fix'!Y$429-'Ratios Calculated fix'!Y$428)</f>
        <v>0.5695822154036978</v>
      </c>
      <c r="Z350" s="21">
        <f>('Ratios Calculated fix'!Z350-'Ratios Calculated fix'!Z$428)/('Ratios Calculated fix'!Z$429-'Ratios Calculated fix'!Z$428)</f>
        <v>0.74999967033010673</v>
      </c>
      <c r="AA350" s="21">
        <f>('Ratios Calculated fix'!AA350-'Ratios Calculated fix'!AA$428)/('Ratios Calculated fix'!AA$429-'Ratios Calculated fix'!AA$428)</f>
        <v>0.81419615232807552</v>
      </c>
      <c r="AB350" s="21">
        <f>('Ratios Calculated fix'!AB350-'Ratios Calculated fix'!AB$428)/('Ratios Calculated fix'!AB$429-'Ratios Calculated fix'!AB$428)</f>
        <v>0.92885750711246962</v>
      </c>
      <c r="AC350" s="21">
        <f>('Ratios Calculated fix'!AC350-'Ratios Calculated fix'!AC$428)/('Ratios Calculated fix'!AC$429-'Ratios Calculated fix'!AC$428)</f>
        <v>0.75257728701985116</v>
      </c>
      <c r="AD350" s="21">
        <f>('Ratios Calculated fix'!AD350-'Ratios Calculated fix'!AD$428)/('Ratios Calculated fix'!AD$429-'Ratios Calculated fix'!AD$428)</f>
        <v>0.4228628298778544</v>
      </c>
      <c r="AE350" s="21">
        <f>('Ratios Calculated fix'!AE350-'Ratios Calculated fix'!AE$428)/('Ratios Calculated fix'!AE$429-'Ratios Calculated fix'!AE$428)</f>
        <v>0.47052834799082494</v>
      </c>
      <c r="AF350" s="21">
        <f>('Ratios Calculated fix'!AF350-'Ratios Calculated fix'!AF$428)/('Ratios Calculated fix'!AF$429-'Ratios Calculated fix'!AF$428)</f>
        <v>0.37983567583871308</v>
      </c>
      <c r="AG350" s="21" t="e">
        <f>('Ratios Calculated fix'!AG350-'Ratios Calculated fix'!AG$428)/('Ratios Calculated fix'!AG$429-'Ratios Calculated fix'!AG$428)</f>
        <v>#DIV/0!</v>
      </c>
      <c r="AH350" s="21" t="e">
        <f>('Ratios Calculated fix'!AH350-'Ratios Calculated fix'!AH$428)/('Ratios Calculated fix'!AH$429-'Ratios Calculated fix'!AH$428)</f>
        <v>#DIV/0!</v>
      </c>
      <c r="AI350" s="21">
        <f>('Ratios Calculated fix'!AI350-'Ratios Calculated fix'!AI$428)/('Ratios Calculated fix'!AI$429-'Ratios Calculated fix'!AI$428)</f>
        <v>0.98571126652443342</v>
      </c>
      <c r="AJ350" s="21">
        <f>('Ratios Calculated fix'!AJ350-'Ratios Calculated fix'!AJ$428)/('Ratios Calculated fix'!AJ$429-'Ratios Calculated fix'!AJ$428)</f>
        <v>0.10637505927012254</v>
      </c>
      <c r="AK350" s="21" t="e">
        <f>('Ratios Calculated fix'!AK350-'Ratios Calculated fix'!AK$428)/('Ratios Calculated fix'!AK$429-'Ratios Calculated fix'!AK$428)</f>
        <v>#DIV/0!</v>
      </c>
      <c r="AL350" s="21" t="e">
        <f>('Ratios Calculated fix'!AL350-'Ratios Calculated fix'!AL$428)/('Ratios Calculated fix'!AL$429-'Ratios Calculated fix'!AL$428)</f>
        <v>#DIV/0!</v>
      </c>
      <c r="AM350" s="21">
        <f>('Ratios Calculated fix'!AM350-'Ratios Calculated fix'!AM$428)/('Ratios Calculated fix'!AM$429-'Ratios Calculated fix'!AM$428)</f>
        <v>0.30590331068234206</v>
      </c>
      <c r="AN350" s="21">
        <f>('Ratios Calculated fix'!AN350-'Ratios Calculated fix'!AN$428)/('Ratios Calculated fix'!AN$429-'Ratios Calculated fix'!AN$428)</f>
        <v>0.27263403140406395</v>
      </c>
      <c r="AO350" s="21">
        <f>('Ratios Calculated fix'!AO350-'Ratios Calculated fix'!AO$428)/('Ratios Calculated fix'!AO$429-'Ratios Calculated fix'!AO$428)</f>
        <v>0.10653636327617942</v>
      </c>
      <c r="AP350" s="21">
        <f>('Ratios Calculated fix'!AP350-'Ratios Calculated fix'!AP$428)/('Ratios Calculated fix'!AP$429-'Ratios Calculated fix'!AP$428)</f>
        <v>0.60298835570472875</v>
      </c>
      <c r="AQ350" s="21">
        <f>('Ratios Calculated fix'!AQ350-'Ratios Calculated fix'!AQ$428)/('Ratios Calculated fix'!AQ$429-'Ratios Calculated fix'!AQ$428)</f>
        <v>0.48183126955215028</v>
      </c>
      <c r="AR350" s="21">
        <f>('Ratios Calculated fix'!AR350-'Ratios Calculated fix'!AR$428)/('Ratios Calculated fix'!AR$429-'Ratios Calculated fix'!AR$428)</f>
        <v>0.38161485156498692</v>
      </c>
      <c r="AS350" s="21">
        <f>('Ratios Calculated fix'!AS350-'Ratios Calculated fix'!AS$428)/('Ratios Calculated fix'!AS$429-'Ratios Calculated fix'!AS$428)</f>
        <v>0.57856458190245719</v>
      </c>
      <c r="AT350" s="21">
        <f>('Ratios Calculated fix'!AT350-'Ratios Calculated fix'!AT$428)/('Ratios Calculated fix'!AT$429-'Ratios Calculated fix'!AT$428)</f>
        <v>0.42379910699818057</v>
      </c>
      <c r="AU350" s="21">
        <f>('Ratios Calculated fix'!AU350-'Ratios Calculated fix'!AU$428)/('Ratios Calculated fix'!AU$429-'Ratios Calculated fix'!AU$428)</f>
        <v>0.63785323392110971</v>
      </c>
      <c r="AV350" s="21" t="e">
        <f>('Ratios Calculated fix'!AV350-'Ratios Calculated fix'!AV$428)/('Ratios Calculated fix'!AV$429-'Ratios Calculated fix'!AV$428)</f>
        <v>#DIV/0!</v>
      </c>
      <c r="AW350" s="21" t="e">
        <f>('Ratios Calculated fix'!AW350-'Ratios Calculated fix'!AW$428)/('Ratios Calculated fix'!AW$429-'Ratios Calculated fix'!AW$428)</f>
        <v>#DIV/0!</v>
      </c>
      <c r="AX350" s="21" t="e">
        <f>('Ratios Calculated fix'!AX350-'Ratios Calculated fix'!AX$428)/('Ratios Calculated fix'!AX$429-'Ratios Calculated fix'!AX$428)</f>
        <v>#DIV/0!</v>
      </c>
      <c r="AY350" s="21">
        <f>('Ratios Calculated fix'!AY350-'Ratios Calculated fix'!AY$428)/('Ratios Calculated fix'!AY$429-'Ratios Calculated fix'!AY$428)</f>
        <v>0.20591807985501265</v>
      </c>
      <c r="AZ350" s="21">
        <f>('Ratios Calculated fix'!AZ350-'Ratios Calculated fix'!AZ$428)/('Ratios Calculated fix'!AZ$429-'Ratios Calculated fix'!AZ$428)</f>
        <v>0.71372693429427314</v>
      </c>
      <c r="BA350" s="21">
        <f>('Ratios Calculated fix'!BA350-'Ratios Calculated fix'!BA$428)/('Ratios Calculated fix'!BA$429-'Ratios Calculated fix'!BA$428)</f>
        <v>0.7461556302213268</v>
      </c>
      <c r="BB350" s="21" t="e">
        <f>('Ratios Calculated fix'!BB350-'Ratios Calculated fix'!BB$428)/('Ratios Calculated fix'!BB$429-'Ratios Calculated fix'!BB$428)</f>
        <v>#DIV/0!</v>
      </c>
      <c r="BC350" s="21">
        <f>('Ratios Calculated fix'!BC350-'Ratios Calculated fix'!BC$428)/('Ratios Calculated fix'!BC$429-'Ratios Calculated fix'!BC$428)</f>
        <v>0.22191004488088897</v>
      </c>
    </row>
    <row r="351" spans="1:55" x14ac:dyDescent="0.2">
      <c r="A351" s="3" t="s">
        <v>1075</v>
      </c>
      <c r="B351" s="3" t="s">
        <v>1076</v>
      </c>
      <c r="C351" s="3" t="s">
        <v>52</v>
      </c>
      <c r="D351" s="3">
        <v>189248</v>
      </c>
      <c r="E351" s="3" t="s">
        <v>16</v>
      </c>
      <c r="F351" s="3">
        <v>2019</v>
      </c>
      <c r="G351" s="3" t="s">
        <v>17</v>
      </c>
      <c r="H351" s="4">
        <v>43830</v>
      </c>
      <c r="I351" s="4">
        <v>43881</v>
      </c>
      <c r="J351" s="4">
        <v>43881</v>
      </c>
      <c r="K351" s="5">
        <v>1054000000</v>
      </c>
      <c r="L351" s="5">
        <v>1062000000</v>
      </c>
      <c r="M351" s="6" t="s">
        <v>1077</v>
      </c>
      <c r="N351" s="20">
        <f>('Ratios Calculated fix'!N351-'Ratios Calculated fix'!N$428)/('Ratios Calculated fix'!N$429-'Ratios Calculated fix'!N$428)</f>
        <v>2.2851404699445757E-2</v>
      </c>
      <c r="O351" s="21">
        <f>('Ratios Calculated fix'!O351-'Ratios Calculated fix'!O$428)/('Ratios Calculated fix'!O$429-'Ratios Calculated fix'!O$428)</f>
        <v>1.9494399510732528E-2</v>
      </c>
      <c r="P351" s="21">
        <f>('Ratios Calculated fix'!P351-'Ratios Calculated fix'!P$428)/('Ratios Calculated fix'!P$429-'Ratios Calculated fix'!P$428)</f>
        <v>1.4124386100739203E-2</v>
      </c>
      <c r="Q351" s="21">
        <f>('Ratios Calculated fix'!Q351-'Ratios Calculated fix'!Q$428)/('Ratios Calculated fix'!Q$429-'Ratios Calculated fix'!Q$428)</f>
        <v>0.26849737448047106</v>
      </c>
      <c r="R351" s="21">
        <f>('Ratios Calculated fix'!R351-'Ratios Calculated fix'!R$428)/('Ratios Calculated fix'!R$429-'Ratios Calculated fix'!R$428)</f>
        <v>0.12140107283625012</v>
      </c>
      <c r="S351" s="21">
        <f>('Ratios Calculated fix'!S351-'Ratios Calculated fix'!S$428)/('Ratios Calculated fix'!S$429-'Ratios Calculated fix'!S$428)</f>
        <v>8.272773017434179E-2</v>
      </c>
      <c r="T351" s="21">
        <f>('Ratios Calculated fix'!T351-'Ratios Calculated fix'!T$428)/('Ratios Calculated fix'!T$429-'Ratios Calculated fix'!T$428)</f>
        <v>0.10736971079388735</v>
      </c>
      <c r="U351" s="21">
        <f>('Ratios Calculated fix'!U351-'Ratios Calculated fix'!U$428)/('Ratios Calculated fix'!U$429-'Ratios Calculated fix'!U$428)</f>
        <v>0.66659045540496742</v>
      </c>
      <c r="V351" s="21">
        <f>('Ratios Calculated fix'!V351-'Ratios Calculated fix'!V$428)/('Ratios Calculated fix'!V$429-'Ratios Calculated fix'!V$428)</f>
        <v>0.52024773403315805</v>
      </c>
      <c r="W351" s="21">
        <f>('Ratios Calculated fix'!W351-'Ratios Calculated fix'!W$428)/('Ratios Calculated fix'!W$429-'Ratios Calculated fix'!W$428)</f>
        <v>0.6461617669614802</v>
      </c>
      <c r="X351" s="21">
        <f>('Ratios Calculated fix'!X351-'Ratios Calculated fix'!X$428)/('Ratios Calculated fix'!X$429-'Ratios Calculated fix'!X$428)</f>
        <v>6.9662364670292673E-2</v>
      </c>
      <c r="Y351" s="21">
        <f>('Ratios Calculated fix'!Y351-'Ratios Calculated fix'!Y$428)/('Ratios Calculated fix'!Y$429-'Ratios Calculated fix'!Y$428)</f>
        <v>0.44214104467037557</v>
      </c>
      <c r="Z351" s="21">
        <f>('Ratios Calculated fix'!Z351-'Ratios Calculated fix'!Z$428)/('Ratios Calculated fix'!Z$429-'Ratios Calculated fix'!Z$428)</f>
        <v>0.93033763532970726</v>
      </c>
      <c r="AA351" s="21">
        <f>('Ratios Calculated fix'!AA351-'Ratios Calculated fix'!AA$428)/('Ratios Calculated fix'!AA$429-'Ratios Calculated fix'!AA$428)</f>
        <v>9.1650886100134388E-2</v>
      </c>
      <c r="AB351" s="21">
        <f>('Ratios Calculated fix'!AB351-'Ratios Calculated fix'!AB$428)/('Ratios Calculated fix'!AB$429-'Ratios Calculated fix'!AB$428)</f>
        <v>0.83904121281743571</v>
      </c>
      <c r="AC351" s="21">
        <f>('Ratios Calculated fix'!AC351-'Ratios Calculated fix'!AC$428)/('Ratios Calculated fix'!AC$429-'Ratios Calculated fix'!AC$428)</f>
        <v>0.66989354550424529</v>
      </c>
      <c r="AD351" s="21">
        <f>('Ratios Calculated fix'!AD351-'Ratios Calculated fix'!AD$428)/('Ratios Calculated fix'!AD$429-'Ratios Calculated fix'!AD$428)</f>
        <v>0.60548675753079073</v>
      </c>
      <c r="AE351" s="21">
        <f>('Ratios Calculated fix'!AE351-'Ratios Calculated fix'!AE$428)/('Ratios Calculated fix'!AE$429-'Ratios Calculated fix'!AE$428)</f>
        <v>0.5728765303140505</v>
      </c>
      <c r="AF351" s="21">
        <f>('Ratios Calculated fix'!AF351-'Ratios Calculated fix'!AF$428)/('Ratios Calculated fix'!AF$429-'Ratios Calculated fix'!AF$428)</f>
        <v>0.3757197732706386</v>
      </c>
      <c r="AG351" s="21" t="e">
        <f>('Ratios Calculated fix'!AG351-'Ratios Calculated fix'!AG$428)/('Ratios Calculated fix'!AG$429-'Ratios Calculated fix'!AG$428)</f>
        <v>#DIV/0!</v>
      </c>
      <c r="AH351" s="21" t="e">
        <f>('Ratios Calculated fix'!AH351-'Ratios Calculated fix'!AH$428)/('Ratios Calculated fix'!AH$429-'Ratios Calculated fix'!AH$428)</f>
        <v>#DIV/0!</v>
      </c>
      <c r="AI351" s="21">
        <f>('Ratios Calculated fix'!AI351-'Ratios Calculated fix'!AI$428)/('Ratios Calculated fix'!AI$429-'Ratios Calculated fix'!AI$428)</f>
        <v>0.98670743804186045</v>
      </c>
      <c r="AJ351" s="21">
        <f>('Ratios Calculated fix'!AJ351-'Ratios Calculated fix'!AJ$428)/('Ratios Calculated fix'!AJ$429-'Ratios Calculated fix'!AJ$428)</f>
        <v>0.11779667596264058</v>
      </c>
      <c r="AK351" s="21" t="e">
        <f>('Ratios Calculated fix'!AK351-'Ratios Calculated fix'!AK$428)/('Ratios Calculated fix'!AK$429-'Ratios Calculated fix'!AK$428)</f>
        <v>#DIV/0!</v>
      </c>
      <c r="AL351" s="21" t="e">
        <f>('Ratios Calculated fix'!AL351-'Ratios Calculated fix'!AL$428)/('Ratios Calculated fix'!AL$429-'Ratios Calculated fix'!AL$428)</f>
        <v>#DIV/0!</v>
      </c>
      <c r="AM351" s="21">
        <f>('Ratios Calculated fix'!AM351-'Ratios Calculated fix'!AM$428)/('Ratios Calculated fix'!AM$429-'Ratios Calculated fix'!AM$428)</f>
        <v>0.30558627363931873</v>
      </c>
      <c r="AN351" s="21">
        <f>('Ratios Calculated fix'!AN351-'Ratios Calculated fix'!AN$428)/('Ratios Calculated fix'!AN$429-'Ratios Calculated fix'!AN$428)</f>
        <v>0.27282743688210948</v>
      </c>
      <c r="AO351" s="21">
        <f>('Ratios Calculated fix'!AO351-'Ratios Calculated fix'!AO$428)/('Ratios Calculated fix'!AO$429-'Ratios Calculated fix'!AO$428)</f>
        <v>3.7168688634681375E-2</v>
      </c>
      <c r="AP351" s="21">
        <f>('Ratios Calculated fix'!AP351-'Ratios Calculated fix'!AP$428)/('Ratios Calculated fix'!AP$429-'Ratios Calculated fix'!AP$428)</f>
        <v>0.5664550917338077</v>
      </c>
      <c r="AQ351" s="21">
        <f>('Ratios Calculated fix'!AQ351-'Ratios Calculated fix'!AQ$428)/('Ratios Calculated fix'!AQ$429-'Ratios Calculated fix'!AQ$428)</f>
        <v>0.45190308582312472</v>
      </c>
      <c r="AR351" s="21">
        <f>('Ratios Calculated fix'!AR351-'Ratios Calculated fix'!AR$428)/('Ratios Calculated fix'!AR$429-'Ratios Calculated fix'!AR$428)</f>
        <v>0.425940906763354</v>
      </c>
      <c r="AS351" s="21">
        <f>('Ratios Calculated fix'!AS351-'Ratios Calculated fix'!AS$428)/('Ratios Calculated fix'!AS$429-'Ratios Calculated fix'!AS$428)</f>
        <v>0.61577605284236203</v>
      </c>
      <c r="AT351" s="21">
        <f>('Ratios Calculated fix'!AT351-'Ratios Calculated fix'!AT$428)/('Ratios Calculated fix'!AT$429-'Ratios Calculated fix'!AT$428)</f>
        <v>0.30362612929966687</v>
      </c>
      <c r="AU351" s="21">
        <f>('Ratios Calculated fix'!AU351-'Ratios Calculated fix'!AU$428)/('Ratios Calculated fix'!AU$429-'Ratios Calculated fix'!AU$428)</f>
        <v>0.60655715583041292</v>
      </c>
      <c r="AV351" s="21" t="e">
        <f>('Ratios Calculated fix'!AV351-'Ratios Calculated fix'!AV$428)/('Ratios Calculated fix'!AV$429-'Ratios Calculated fix'!AV$428)</f>
        <v>#DIV/0!</v>
      </c>
      <c r="AW351" s="21" t="e">
        <f>('Ratios Calculated fix'!AW351-'Ratios Calculated fix'!AW$428)/('Ratios Calculated fix'!AW$429-'Ratios Calculated fix'!AW$428)</f>
        <v>#DIV/0!</v>
      </c>
      <c r="AX351" s="21" t="e">
        <f>('Ratios Calculated fix'!AX351-'Ratios Calculated fix'!AX$428)/('Ratios Calculated fix'!AX$429-'Ratios Calculated fix'!AX$428)</f>
        <v>#DIV/0!</v>
      </c>
      <c r="AY351" s="21">
        <f>('Ratios Calculated fix'!AY351-'Ratios Calculated fix'!AY$428)/('Ratios Calculated fix'!AY$429-'Ratios Calculated fix'!AY$428)</f>
        <v>0.29829380760230106</v>
      </c>
      <c r="AZ351" s="21">
        <f>('Ratios Calculated fix'!AZ351-'Ratios Calculated fix'!AZ$428)/('Ratios Calculated fix'!AZ$429-'Ratios Calculated fix'!AZ$428)</f>
        <v>0.79726309406123086</v>
      </c>
      <c r="BA351" s="21">
        <f>('Ratios Calculated fix'!BA351-'Ratios Calculated fix'!BA$428)/('Ratios Calculated fix'!BA$429-'Ratios Calculated fix'!BA$428)</f>
        <v>0.74205369323255999</v>
      </c>
      <c r="BB351" s="21" t="e">
        <f>('Ratios Calculated fix'!BB351-'Ratios Calculated fix'!BB$428)/('Ratios Calculated fix'!BB$429-'Ratios Calculated fix'!BB$428)</f>
        <v>#DIV/0!</v>
      </c>
      <c r="BC351" s="21">
        <f>('Ratios Calculated fix'!BC351-'Ratios Calculated fix'!BC$428)/('Ratios Calculated fix'!BC$429-'Ratios Calculated fix'!BC$428)</f>
        <v>0.1926647498636504</v>
      </c>
    </row>
    <row r="352" spans="1:55" x14ac:dyDescent="0.2">
      <c r="A352" s="3" t="s">
        <v>1063</v>
      </c>
      <c r="B352" s="3" t="s">
        <v>1064</v>
      </c>
      <c r="C352" s="3" t="s">
        <v>72</v>
      </c>
      <c r="D352" s="3">
        <v>111127</v>
      </c>
      <c r="E352" s="3" t="s">
        <v>16</v>
      </c>
      <c r="F352" s="3">
        <v>2019</v>
      </c>
      <c r="G352" s="3" t="s">
        <v>17</v>
      </c>
      <c r="H352" s="4">
        <v>43830</v>
      </c>
      <c r="I352" s="4">
        <v>43882</v>
      </c>
      <c r="J352" s="4">
        <v>43882</v>
      </c>
      <c r="K352" s="5">
        <v>306838367</v>
      </c>
      <c r="L352" s="5">
        <v>306838367</v>
      </c>
      <c r="M352" s="3" t="s">
        <v>1065</v>
      </c>
      <c r="N352" s="20">
        <f>('Ratios Calculated fix'!N352-'Ratios Calculated fix'!N$428)/('Ratios Calculated fix'!N$429-'Ratios Calculated fix'!N$428)</f>
        <v>2.1432104735628812E-2</v>
      </c>
      <c r="O352" s="21">
        <f>('Ratios Calculated fix'!O352-'Ratios Calculated fix'!O$428)/('Ratios Calculated fix'!O$429-'Ratios Calculated fix'!O$428)</f>
        <v>2.1432104735628812E-2</v>
      </c>
      <c r="P352" s="21">
        <f>('Ratios Calculated fix'!P352-'Ratios Calculated fix'!P$428)/('Ratios Calculated fix'!P$429-'Ratios Calculated fix'!P$428)</f>
        <v>4.1809848523005039E-2</v>
      </c>
      <c r="Q352" s="21">
        <f>('Ratios Calculated fix'!Q352-'Ratios Calculated fix'!Q$428)/('Ratios Calculated fix'!Q$429-'Ratios Calculated fix'!Q$428)</f>
        <v>0.27844422204819408</v>
      </c>
      <c r="R352" s="21">
        <f>('Ratios Calculated fix'!R352-'Ratios Calculated fix'!R$428)/('Ratios Calculated fix'!R$429-'Ratios Calculated fix'!R$428)</f>
        <v>0.20259861710271398</v>
      </c>
      <c r="S352" s="21">
        <f>('Ratios Calculated fix'!S352-'Ratios Calculated fix'!S$428)/('Ratios Calculated fix'!S$429-'Ratios Calculated fix'!S$428)</f>
        <v>0</v>
      </c>
      <c r="T352" s="21">
        <f>('Ratios Calculated fix'!T352-'Ratios Calculated fix'!T$428)/('Ratios Calculated fix'!T$429-'Ratios Calculated fix'!T$428)</f>
        <v>0.2046965888082867</v>
      </c>
      <c r="U352" s="21">
        <f>('Ratios Calculated fix'!U352-'Ratios Calculated fix'!U$428)/('Ratios Calculated fix'!U$429-'Ratios Calculated fix'!U$428)</f>
        <v>0.71436244272576366</v>
      </c>
      <c r="V352" s="21">
        <f>('Ratios Calculated fix'!V352-'Ratios Calculated fix'!V$428)/('Ratios Calculated fix'!V$429-'Ratios Calculated fix'!V$428)</f>
        <v>0.48825282224192584</v>
      </c>
      <c r="W352" s="21">
        <f>('Ratios Calculated fix'!W352-'Ratios Calculated fix'!W$428)/('Ratios Calculated fix'!W$429-'Ratios Calculated fix'!W$428)</f>
        <v>0.6998857370167334</v>
      </c>
      <c r="X352" s="21">
        <f>('Ratios Calculated fix'!X352-'Ratios Calculated fix'!X$428)/('Ratios Calculated fix'!X$429-'Ratios Calculated fix'!X$428)</f>
        <v>5.1911675589581582E-2</v>
      </c>
      <c r="Y352" s="21">
        <f>('Ratios Calculated fix'!Y352-'Ratios Calculated fix'!Y$428)/('Ratios Calculated fix'!Y$429-'Ratios Calculated fix'!Y$428)</f>
        <v>0.42918488533005794</v>
      </c>
      <c r="Z352" s="21">
        <f>('Ratios Calculated fix'!Z352-'Ratios Calculated fix'!Z$428)/('Ratios Calculated fix'!Z$429-'Ratios Calculated fix'!Z$428)</f>
        <v>0.94808832441041835</v>
      </c>
      <c r="AA352" s="21">
        <f>('Ratios Calculated fix'!AA352-'Ratios Calculated fix'!AA$428)/('Ratios Calculated fix'!AA$429-'Ratios Calculated fix'!AA$428)</f>
        <v>0</v>
      </c>
      <c r="AB352" s="21">
        <f>('Ratios Calculated fix'!AB352-'Ratios Calculated fix'!AB$428)/('Ratios Calculated fix'!AB$429-'Ratios Calculated fix'!AB$428)</f>
        <v>0.81614037882305046</v>
      </c>
      <c r="AC352" s="21">
        <f>('Ratios Calculated fix'!AC352-'Ratios Calculated fix'!AC$428)/('Ratios Calculated fix'!AC$429-'Ratios Calculated fix'!AC$428)</f>
        <v>0.81763335142829463</v>
      </c>
      <c r="AD352" s="21">
        <f>('Ratios Calculated fix'!AD352-'Ratios Calculated fix'!AD$428)/('Ratios Calculated fix'!AD$429-'Ratios Calculated fix'!AD$428)</f>
        <v>0.87672350289779222</v>
      </c>
      <c r="AE352" s="21">
        <f>('Ratios Calculated fix'!AE352-'Ratios Calculated fix'!AE$428)/('Ratios Calculated fix'!AE$429-'Ratios Calculated fix'!AE$428)</f>
        <v>0.79321799306670515</v>
      </c>
      <c r="AF352" s="21">
        <f>('Ratios Calculated fix'!AF352-'Ratios Calculated fix'!AF$428)/('Ratios Calculated fix'!AF$429-'Ratios Calculated fix'!AF$428)</f>
        <v>0.47121012345618835</v>
      </c>
      <c r="AG352" s="21" t="e">
        <f>('Ratios Calculated fix'!AG352-'Ratios Calculated fix'!AG$428)/('Ratios Calculated fix'!AG$429-'Ratios Calculated fix'!AG$428)</f>
        <v>#DIV/0!</v>
      </c>
      <c r="AH352" s="21" t="e">
        <f>('Ratios Calculated fix'!AH352-'Ratios Calculated fix'!AH$428)/('Ratios Calculated fix'!AH$429-'Ratios Calculated fix'!AH$428)</f>
        <v>#DIV/0!</v>
      </c>
      <c r="AI352" s="21">
        <f>('Ratios Calculated fix'!AI352-'Ratios Calculated fix'!AI$428)/('Ratios Calculated fix'!AI$429-'Ratios Calculated fix'!AI$428)</f>
        <v>0.98578766721518651</v>
      </c>
      <c r="AJ352" s="21">
        <f>('Ratios Calculated fix'!AJ352-'Ratios Calculated fix'!AJ$428)/('Ratios Calculated fix'!AJ$429-'Ratios Calculated fix'!AJ$428)</f>
        <v>0.2144490341666051</v>
      </c>
      <c r="AK352" s="21" t="e">
        <f>('Ratios Calculated fix'!AK352-'Ratios Calculated fix'!AK$428)/('Ratios Calculated fix'!AK$429-'Ratios Calculated fix'!AK$428)</f>
        <v>#DIV/0!</v>
      </c>
      <c r="AL352" s="21" t="e">
        <f>('Ratios Calculated fix'!AL352-'Ratios Calculated fix'!AL$428)/('Ratios Calculated fix'!AL$429-'Ratios Calculated fix'!AL$428)</f>
        <v>#DIV/0!</v>
      </c>
      <c r="AM352" s="21">
        <f>('Ratios Calculated fix'!AM352-'Ratios Calculated fix'!AM$428)/('Ratios Calculated fix'!AM$429-'Ratios Calculated fix'!AM$428)</f>
        <v>0.31979656378078286</v>
      </c>
      <c r="AN352" s="21">
        <f>('Ratios Calculated fix'!AN352-'Ratios Calculated fix'!AN$428)/('Ratios Calculated fix'!AN$429-'Ratios Calculated fix'!AN$428)</f>
        <v>0.27398553432243838</v>
      </c>
      <c r="AO352" s="21">
        <f>('Ratios Calculated fix'!AO352-'Ratios Calculated fix'!AO$428)/('Ratios Calculated fix'!AO$429-'Ratios Calculated fix'!AO$428)</f>
        <v>2.8825641493103415E-2</v>
      </c>
      <c r="AP352" s="21">
        <f>('Ratios Calculated fix'!AP352-'Ratios Calculated fix'!AP$428)/('Ratios Calculated fix'!AP$429-'Ratios Calculated fix'!AP$428)</f>
        <v>0.56711342500738837</v>
      </c>
      <c r="AQ352" s="21">
        <f>('Ratios Calculated fix'!AQ352-'Ratios Calculated fix'!AQ$428)/('Ratios Calculated fix'!AQ$429-'Ratios Calculated fix'!AQ$428)</f>
        <v>0.54090385845773847</v>
      </c>
      <c r="AR352" s="21">
        <f>('Ratios Calculated fix'!AR352-'Ratios Calculated fix'!AR$428)/('Ratios Calculated fix'!AR$429-'Ratios Calculated fix'!AR$428)</f>
        <v>0.7932754242038017</v>
      </c>
      <c r="AS352" s="21">
        <f>('Ratios Calculated fix'!AS352-'Ratios Calculated fix'!AS$428)/('Ratios Calculated fix'!AS$429-'Ratios Calculated fix'!AS$428)</f>
        <v>0.53515010987953016</v>
      </c>
      <c r="AT352" s="21">
        <f>('Ratios Calculated fix'!AT352-'Ratios Calculated fix'!AT$428)/('Ratios Calculated fix'!AT$429-'Ratios Calculated fix'!AT$428)</f>
        <v>0.4114147318520735</v>
      </c>
      <c r="AU352" s="21">
        <f>('Ratios Calculated fix'!AU352-'Ratios Calculated fix'!AU$428)/('Ratios Calculated fix'!AU$429-'Ratios Calculated fix'!AU$428)</f>
        <v>0.69497169469505171</v>
      </c>
      <c r="AV352" s="21" t="e">
        <f>('Ratios Calculated fix'!AV352-'Ratios Calculated fix'!AV$428)/('Ratios Calculated fix'!AV$429-'Ratios Calculated fix'!AV$428)</f>
        <v>#DIV/0!</v>
      </c>
      <c r="AW352" s="21" t="e">
        <f>('Ratios Calculated fix'!AW352-'Ratios Calculated fix'!AW$428)/('Ratios Calculated fix'!AW$429-'Ratios Calculated fix'!AW$428)</f>
        <v>#DIV/0!</v>
      </c>
      <c r="AX352" s="21" t="e">
        <f>('Ratios Calculated fix'!AX352-'Ratios Calculated fix'!AX$428)/('Ratios Calculated fix'!AX$429-'Ratios Calculated fix'!AX$428)</f>
        <v>#DIV/0!</v>
      </c>
      <c r="AY352" s="21">
        <f>('Ratios Calculated fix'!AY352-'Ratios Calculated fix'!AY$428)/('Ratios Calculated fix'!AY$429-'Ratios Calculated fix'!AY$428)</f>
        <v>0.30431164321257165</v>
      </c>
      <c r="AZ352" s="21">
        <f>('Ratios Calculated fix'!AZ352-'Ratios Calculated fix'!AZ$428)/('Ratios Calculated fix'!AZ$429-'Ratios Calculated fix'!AZ$428)</f>
        <v>0.79971010057262371</v>
      </c>
      <c r="BA352" s="21">
        <f>('Ratios Calculated fix'!BA352-'Ratios Calculated fix'!BA$428)/('Ratios Calculated fix'!BA$429-'Ratios Calculated fix'!BA$428)</f>
        <v>0.74439611729135224</v>
      </c>
      <c r="BB352" s="21" t="e">
        <f>('Ratios Calculated fix'!BB352-'Ratios Calculated fix'!BB$428)/('Ratios Calculated fix'!BB$429-'Ratios Calculated fix'!BB$428)</f>
        <v>#DIV/0!</v>
      </c>
      <c r="BC352" s="21">
        <f>('Ratios Calculated fix'!BC352-'Ratios Calculated fix'!BC$428)/('Ratios Calculated fix'!BC$429-'Ratios Calculated fix'!BC$428)</f>
        <v>0.21823316258392644</v>
      </c>
    </row>
    <row r="353" spans="1:55" x14ac:dyDescent="0.2">
      <c r="A353" s="3" t="s">
        <v>1036</v>
      </c>
      <c r="B353" s="3" t="s">
        <v>1037</v>
      </c>
      <c r="C353" s="3" t="s">
        <v>113</v>
      </c>
      <c r="D353" s="3">
        <v>378217</v>
      </c>
      <c r="E353" s="3" t="s">
        <v>16</v>
      </c>
      <c r="F353" s="3">
        <v>2019</v>
      </c>
      <c r="G353" s="3" t="s">
        <v>17</v>
      </c>
      <c r="H353" s="4">
        <v>43830</v>
      </c>
      <c r="I353" s="4">
        <v>43871</v>
      </c>
      <c r="J353" s="4">
        <v>43871</v>
      </c>
      <c r="K353" s="5">
        <v>243800000</v>
      </c>
      <c r="L353" s="5">
        <v>245400000</v>
      </c>
      <c r="M353" s="3" t="s">
        <v>1038</v>
      </c>
      <c r="N353" s="20">
        <f>('Ratios Calculated fix'!N353-'Ratios Calculated fix'!N$428)/('Ratios Calculated fix'!N$429-'Ratios Calculated fix'!N$428)</f>
        <v>4.2033674715313531E-2</v>
      </c>
      <c r="O353" s="21">
        <f>('Ratios Calculated fix'!O353-'Ratios Calculated fix'!O$428)/('Ratios Calculated fix'!O$429-'Ratios Calculated fix'!O$428)</f>
        <v>4.2033674715313531E-2</v>
      </c>
      <c r="P353" s="21">
        <f>('Ratios Calculated fix'!P353-'Ratios Calculated fix'!P$428)/('Ratios Calculated fix'!P$429-'Ratios Calculated fix'!P$428)</f>
        <v>7.8280070303889879E-2</v>
      </c>
      <c r="Q353" s="21">
        <f>('Ratios Calculated fix'!Q353-'Ratios Calculated fix'!Q$428)/('Ratios Calculated fix'!Q$429-'Ratios Calculated fix'!Q$428)</f>
        <v>0.2690168039178763</v>
      </c>
      <c r="R353" s="21">
        <f>('Ratios Calculated fix'!R353-'Ratios Calculated fix'!R$428)/('Ratios Calculated fix'!R$429-'Ratios Calculated fix'!R$428)</f>
        <v>0.10046768389340971</v>
      </c>
      <c r="S353" s="21">
        <f>('Ratios Calculated fix'!S353-'Ratios Calculated fix'!S$428)/('Ratios Calculated fix'!S$429-'Ratios Calculated fix'!S$428)</f>
        <v>6.1406291948349331E-2</v>
      </c>
      <c r="T353" s="21">
        <f>('Ratios Calculated fix'!T353-'Ratios Calculated fix'!T$428)/('Ratios Calculated fix'!T$429-'Ratios Calculated fix'!T$428)</f>
        <v>9.015986099884471E-2</v>
      </c>
      <c r="U353" s="21">
        <f>('Ratios Calculated fix'!U353-'Ratios Calculated fix'!U$428)/('Ratios Calculated fix'!U$429-'Ratios Calculated fix'!U$428)</f>
        <v>0.66287554755803912</v>
      </c>
      <c r="V353" s="21">
        <f>('Ratios Calculated fix'!V353-'Ratios Calculated fix'!V$428)/('Ratios Calculated fix'!V$429-'Ratios Calculated fix'!V$428)</f>
        <v>0.51286498003788339</v>
      </c>
      <c r="W353" s="21">
        <f>('Ratios Calculated fix'!W353-'Ratios Calculated fix'!W$428)/('Ratios Calculated fix'!W$429-'Ratios Calculated fix'!W$428)</f>
        <v>0.64304063845275183</v>
      </c>
      <c r="X353" s="21">
        <f>('Ratios Calculated fix'!X353-'Ratios Calculated fix'!X$428)/('Ratios Calculated fix'!X$429-'Ratios Calculated fix'!X$428)</f>
        <v>0.3699039687232365</v>
      </c>
      <c r="Y353" s="21">
        <f>('Ratios Calculated fix'!Y353-'Ratios Calculated fix'!Y$428)/('Ratios Calculated fix'!Y$429-'Ratios Calculated fix'!Y$428)</f>
        <v>0.46195593764489334</v>
      </c>
      <c r="Z353" s="21">
        <f>('Ratios Calculated fix'!Z353-'Ratios Calculated fix'!Z$428)/('Ratios Calculated fix'!Z$429-'Ratios Calculated fix'!Z$428)</f>
        <v>0.63009603127676339</v>
      </c>
      <c r="AA353" s="21">
        <f>('Ratios Calculated fix'!AA353-'Ratios Calculated fix'!AA$428)/('Ratios Calculated fix'!AA$429-'Ratios Calculated fix'!AA$428)</f>
        <v>0.51474813014967613</v>
      </c>
      <c r="AB353" s="21">
        <f>('Ratios Calculated fix'!AB353-'Ratios Calculated fix'!AB$428)/('Ratios Calculated fix'!AB$429-'Ratios Calculated fix'!AB$428)</f>
        <v>0.83708399144343071</v>
      </c>
      <c r="AC353" s="21">
        <f>('Ratios Calculated fix'!AC353-'Ratios Calculated fix'!AC$428)/('Ratios Calculated fix'!AC$429-'Ratios Calculated fix'!AC$428)</f>
        <v>0.70882316393311628</v>
      </c>
      <c r="AD353" s="21">
        <f>('Ratios Calculated fix'!AD353-'Ratios Calculated fix'!AD$428)/('Ratios Calculated fix'!AD$429-'Ratios Calculated fix'!AD$428)</f>
        <v>0.66204508671672613</v>
      </c>
      <c r="AE353" s="21">
        <f>('Ratios Calculated fix'!AE353-'Ratios Calculated fix'!AE$428)/('Ratios Calculated fix'!AE$429-'Ratios Calculated fix'!AE$428)</f>
        <v>0.72648292956584548</v>
      </c>
      <c r="AF353" s="21">
        <f>('Ratios Calculated fix'!AF353-'Ratios Calculated fix'!AF$428)/('Ratios Calculated fix'!AF$429-'Ratios Calculated fix'!AF$428)</f>
        <v>0.43952826990494087</v>
      </c>
      <c r="AG353" s="21" t="e">
        <f>('Ratios Calculated fix'!AG353-'Ratios Calculated fix'!AG$428)/('Ratios Calculated fix'!AG$429-'Ratios Calculated fix'!AG$428)</f>
        <v>#DIV/0!</v>
      </c>
      <c r="AH353" s="21" t="e">
        <f>('Ratios Calculated fix'!AH353-'Ratios Calculated fix'!AH$428)/('Ratios Calculated fix'!AH$429-'Ratios Calculated fix'!AH$428)</f>
        <v>#DIV/0!</v>
      </c>
      <c r="AI353" s="21">
        <f>('Ratios Calculated fix'!AI353-'Ratios Calculated fix'!AI$428)/('Ratios Calculated fix'!AI$429-'Ratios Calculated fix'!AI$428)</f>
        <v>0.98549555451181692</v>
      </c>
      <c r="AJ353" s="21">
        <f>('Ratios Calculated fix'!AJ353-'Ratios Calculated fix'!AJ$428)/('Ratios Calculated fix'!AJ$429-'Ratios Calculated fix'!AJ$428)</f>
        <v>0.14097153579150923</v>
      </c>
      <c r="AK353" s="21" t="e">
        <f>('Ratios Calculated fix'!AK353-'Ratios Calculated fix'!AK$428)/('Ratios Calculated fix'!AK$429-'Ratios Calculated fix'!AK$428)</f>
        <v>#DIV/0!</v>
      </c>
      <c r="AL353" s="21" t="e">
        <f>('Ratios Calculated fix'!AL353-'Ratios Calculated fix'!AL$428)/('Ratios Calculated fix'!AL$429-'Ratios Calculated fix'!AL$428)</f>
        <v>#DIV/0!</v>
      </c>
      <c r="AM353" s="21">
        <f>('Ratios Calculated fix'!AM353-'Ratios Calculated fix'!AM$428)/('Ratios Calculated fix'!AM$429-'Ratios Calculated fix'!AM$428)</f>
        <v>0.32914084591602427</v>
      </c>
      <c r="AN353" s="21">
        <f>('Ratios Calculated fix'!AN353-'Ratios Calculated fix'!AN$428)/('Ratios Calculated fix'!AN$429-'Ratios Calculated fix'!AN$428)</f>
        <v>0.27917755912874037</v>
      </c>
      <c r="AO353" s="21">
        <f>('Ratios Calculated fix'!AO353-'Ratios Calculated fix'!AO$428)/('Ratios Calculated fix'!AO$429-'Ratios Calculated fix'!AO$428)</f>
        <v>0.13879813863617249</v>
      </c>
      <c r="AP353" s="21">
        <f>('Ratios Calculated fix'!AP353-'Ratios Calculated fix'!AP$428)/('Ratios Calculated fix'!AP$429-'Ratios Calculated fix'!AP$428)</f>
        <v>0.5759191456138113</v>
      </c>
      <c r="AQ353" s="21">
        <f>('Ratios Calculated fix'!AQ353-'Ratios Calculated fix'!AQ$428)/('Ratios Calculated fix'!AQ$429-'Ratios Calculated fix'!AQ$428)</f>
        <v>0.70715902530407615</v>
      </c>
      <c r="AR353" s="21">
        <f>('Ratios Calculated fix'!AR353-'Ratios Calculated fix'!AR$428)/('Ratios Calculated fix'!AR$429-'Ratios Calculated fix'!AR$428)</f>
        <v>0.48021098573402909</v>
      </c>
      <c r="AS353" s="21">
        <f>('Ratios Calculated fix'!AS353-'Ratios Calculated fix'!AS$428)/('Ratios Calculated fix'!AS$429-'Ratios Calculated fix'!AS$428)</f>
        <v>0.55525799953170485</v>
      </c>
      <c r="AT353" s="21">
        <f>('Ratios Calculated fix'!AT353-'Ratios Calculated fix'!AT$428)/('Ratios Calculated fix'!AT$429-'Ratios Calculated fix'!AT$428)</f>
        <v>0.61675889220765034</v>
      </c>
      <c r="AU353" s="21">
        <f>('Ratios Calculated fix'!AU353-'Ratios Calculated fix'!AU$428)/('Ratios Calculated fix'!AU$429-'Ratios Calculated fix'!AU$428)</f>
        <v>0.66465120966017666</v>
      </c>
      <c r="AV353" s="21" t="e">
        <f>('Ratios Calculated fix'!AV353-'Ratios Calculated fix'!AV$428)/('Ratios Calculated fix'!AV$429-'Ratios Calculated fix'!AV$428)</f>
        <v>#DIV/0!</v>
      </c>
      <c r="AW353" s="21" t="e">
        <f>('Ratios Calculated fix'!AW353-'Ratios Calculated fix'!AW$428)/('Ratios Calculated fix'!AW$429-'Ratios Calculated fix'!AW$428)</f>
        <v>#DIV/0!</v>
      </c>
      <c r="AX353" s="21" t="e">
        <f>('Ratios Calculated fix'!AX353-'Ratios Calculated fix'!AX$428)/('Ratios Calculated fix'!AX$429-'Ratios Calculated fix'!AX$428)</f>
        <v>#DIV/0!</v>
      </c>
      <c r="AY353" s="21">
        <f>('Ratios Calculated fix'!AY353-'Ratios Calculated fix'!AY$428)/('Ratios Calculated fix'!AY$429-'Ratios Calculated fix'!AY$428)</f>
        <v>0.22203775097152983</v>
      </c>
      <c r="AZ353" s="21">
        <f>('Ratios Calculated fix'!AZ353-'Ratios Calculated fix'!AZ$428)/('Ratios Calculated fix'!AZ$429-'Ratios Calculated fix'!AZ$428)</f>
        <v>0.74059888793358519</v>
      </c>
      <c r="BA353" s="21">
        <f>('Ratios Calculated fix'!BA353-'Ratios Calculated fix'!BA$428)/('Ratios Calculated fix'!BA$429-'Ratios Calculated fix'!BA$428)</f>
        <v>0.74415366930692317</v>
      </c>
      <c r="BB353" s="21" t="e">
        <f>('Ratios Calculated fix'!BB353-'Ratios Calculated fix'!BB$428)/('Ratios Calculated fix'!BB$429-'Ratios Calculated fix'!BB$428)</f>
        <v>#DIV/0!</v>
      </c>
      <c r="BC353" s="21">
        <f>('Ratios Calculated fix'!BC353-'Ratios Calculated fix'!BC$428)/('Ratios Calculated fix'!BC$429-'Ratios Calculated fix'!BC$428)</f>
        <v>0.44996913978998349</v>
      </c>
    </row>
    <row r="354" spans="1:55" x14ac:dyDescent="0.2">
      <c r="A354" s="3" t="s">
        <v>1054</v>
      </c>
      <c r="B354" s="3" t="s">
        <v>1055</v>
      </c>
      <c r="C354" s="3" t="s">
        <v>52</v>
      </c>
      <c r="D354" s="3">
        <v>378214</v>
      </c>
      <c r="E354" s="3" t="s">
        <v>16</v>
      </c>
      <c r="F354" s="3">
        <v>2019</v>
      </c>
      <c r="G354" s="3" t="s">
        <v>17</v>
      </c>
      <c r="H354" s="4">
        <v>43830</v>
      </c>
      <c r="I354" s="4">
        <v>43888</v>
      </c>
      <c r="J354" s="4">
        <v>43888</v>
      </c>
      <c r="K354" s="5">
        <v>284595000</v>
      </c>
      <c r="L354" s="5">
        <v>275496000</v>
      </c>
      <c r="M354" s="3" t="s">
        <v>1056</v>
      </c>
      <c r="N354" s="20">
        <f>('Ratios Calculated fix'!N354-'Ratios Calculated fix'!N$428)/('Ratios Calculated fix'!N$429-'Ratios Calculated fix'!N$428)</f>
        <v>1.6131438982366228E-2</v>
      </c>
      <c r="O354" s="21">
        <f>('Ratios Calculated fix'!O354-'Ratios Calculated fix'!O$428)/('Ratios Calculated fix'!O$429-'Ratios Calculated fix'!O$428)</f>
        <v>1.46630610795017E-2</v>
      </c>
      <c r="P354" s="21">
        <f>('Ratios Calculated fix'!P354-'Ratios Calculated fix'!P$428)/('Ratios Calculated fix'!P$429-'Ratios Calculated fix'!P$428)</f>
        <v>3.9128103944577044E-3</v>
      </c>
      <c r="Q354" s="21">
        <f>('Ratios Calculated fix'!Q354-'Ratios Calculated fix'!Q$428)/('Ratios Calculated fix'!Q$429-'Ratios Calculated fix'!Q$428)</f>
        <v>0.26529812807557773</v>
      </c>
      <c r="R354" s="21">
        <f>('Ratios Calculated fix'!R354-'Ratios Calculated fix'!R$428)/('Ratios Calculated fix'!R$429-'Ratios Calculated fix'!R$428)</f>
        <v>0.10207887643041666</v>
      </c>
      <c r="S354" s="21">
        <f>('Ratios Calculated fix'!S354-'Ratios Calculated fix'!S$428)/('Ratios Calculated fix'!S$429-'Ratios Calculated fix'!S$428)</f>
        <v>8.5298870361694354E-2</v>
      </c>
      <c r="T354" s="21">
        <f>('Ratios Calculated fix'!T354-'Ratios Calculated fix'!T$428)/('Ratios Calculated fix'!T$429-'Ratios Calculated fix'!T$428)</f>
        <v>8.737226716829212E-2</v>
      </c>
      <c r="U354" s="21">
        <f>('Ratios Calculated fix'!U354-'Ratios Calculated fix'!U$428)/('Ratios Calculated fix'!U$429-'Ratios Calculated fix'!U$428)</f>
        <v>0.65752377392024064</v>
      </c>
      <c r="V354" s="21">
        <f>('Ratios Calculated fix'!V354-'Ratios Calculated fix'!V$428)/('Ratios Calculated fix'!V$429-'Ratios Calculated fix'!V$428)</f>
        <v>0.51385603246009404</v>
      </c>
      <c r="W354" s="21">
        <f>('Ratios Calculated fix'!W354-'Ratios Calculated fix'!W$428)/('Ratios Calculated fix'!W$429-'Ratios Calculated fix'!W$428)</f>
        <v>0.63729967633566831</v>
      </c>
      <c r="X354" s="21">
        <f>('Ratios Calculated fix'!X354-'Ratios Calculated fix'!X$428)/('Ratios Calculated fix'!X$429-'Ratios Calculated fix'!X$428)</f>
        <v>5.2411595366644761E-2</v>
      </c>
      <c r="Y354" s="21">
        <f>('Ratios Calculated fix'!Y354-'Ratios Calculated fix'!Y$428)/('Ratios Calculated fix'!Y$429-'Ratios Calculated fix'!Y$428)</f>
        <v>0.45027928842151227</v>
      </c>
      <c r="Z354" s="21">
        <f>('Ratios Calculated fix'!Z354-'Ratios Calculated fix'!Z$428)/('Ratios Calculated fix'!Z$429-'Ratios Calculated fix'!Z$428)</f>
        <v>0.94758840463335525</v>
      </c>
      <c r="AA354" s="21">
        <f>('Ratios Calculated fix'!AA354-'Ratios Calculated fix'!AA$428)/('Ratios Calculated fix'!AA$429-'Ratios Calculated fix'!AA$428)</f>
        <v>7.711212170478135E-2</v>
      </c>
      <c r="AB354" s="21">
        <f>('Ratios Calculated fix'!AB354-'Ratios Calculated fix'!AB$428)/('Ratios Calculated fix'!AB$429-'Ratios Calculated fix'!AB$428)</f>
        <v>0.85513828002433123</v>
      </c>
      <c r="AC354" s="21">
        <f>('Ratios Calculated fix'!AC354-'Ratios Calculated fix'!AC$428)/('Ratios Calculated fix'!AC$429-'Ratios Calculated fix'!AC$428)</f>
        <v>0.6474264207306083</v>
      </c>
      <c r="AD354" s="21">
        <f>('Ratios Calculated fix'!AD354-'Ratios Calculated fix'!AD$428)/('Ratios Calculated fix'!AD$429-'Ratios Calculated fix'!AD$428)</f>
        <v>0.56926902574023708</v>
      </c>
      <c r="AE354" s="21">
        <f>('Ratios Calculated fix'!AE354-'Ratios Calculated fix'!AE$428)/('Ratios Calculated fix'!AE$429-'Ratios Calculated fix'!AE$428)</f>
        <v>0.52970033949195394</v>
      </c>
      <c r="AF354" s="21">
        <f>('Ratios Calculated fix'!AF354-'Ratios Calculated fix'!AF$428)/('Ratios Calculated fix'!AF$429-'Ratios Calculated fix'!AF$428)</f>
        <v>0.3715556296737143</v>
      </c>
      <c r="AG354" s="21" t="e">
        <f>('Ratios Calculated fix'!AG354-'Ratios Calculated fix'!AG$428)/('Ratios Calculated fix'!AG$429-'Ratios Calculated fix'!AG$428)</f>
        <v>#DIV/0!</v>
      </c>
      <c r="AH354" s="21" t="e">
        <f>('Ratios Calculated fix'!AH354-'Ratios Calculated fix'!AH$428)/('Ratios Calculated fix'!AH$429-'Ratios Calculated fix'!AH$428)</f>
        <v>#DIV/0!</v>
      </c>
      <c r="AI354" s="21">
        <f>('Ratios Calculated fix'!AI354-'Ratios Calculated fix'!AI$428)/('Ratios Calculated fix'!AI$429-'Ratios Calculated fix'!AI$428)</f>
        <v>0.98688198454481302</v>
      </c>
      <c r="AJ354" s="21">
        <f>('Ratios Calculated fix'!AJ354-'Ratios Calculated fix'!AJ$428)/('Ratios Calculated fix'!AJ$429-'Ratios Calculated fix'!AJ$428)</f>
        <v>0.12901514617218668</v>
      </c>
      <c r="AK354" s="21" t="e">
        <f>('Ratios Calculated fix'!AK354-'Ratios Calculated fix'!AK$428)/('Ratios Calculated fix'!AK$429-'Ratios Calculated fix'!AK$428)</f>
        <v>#DIV/0!</v>
      </c>
      <c r="AL354" s="21" t="e">
        <f>('Ratios Calculated fix'!AL354-'Ratios Calculated fix'!AL$428)/('Ratios Calculated fix'!AL$429-'Ratios Calculated fix'!AL$428)</f>
        <v>#DIV/0!</v>
      </c>
      <c r="AM354" s="21">
        <f>('Ratios Calculated fix'!AM354-'Ratios Calculated fix'!AM$428)/('Ratios Calculated fix'!AM$429-'Ratios Calculated fix'!AM$428)</f>
        <v>0.30503875849719203</v>
      </c>
      <c r="AN354" s="21">
        <f>('Ratios Calculated fix'!AN354-'Ratios Calculated fix'!AN$428)/('Ratios Calculated fix'!AN$429-'Ratios Calculated fix'!AN$428)</f>
        <v>0.2723422414685317</v>
      </c>
      <c r="AO354" s="21">
        <f>('Ratios Calculated fix'!AO354-'Ratios Calculated fix'!AO$428)/('Ratios Calculated fix'!AO$429-'Ratios Calculated fix'!AO$428)</f>
        <v>4.0584067484455269E-2</v>
      </c>
      <c r="AP354" s="21">
        <f>('Ratios Calculated fix'!AP354-'Ratios Calculated fix'!AP$428)/('Ratios Calculated fix'!AP$429-'Ratios Calculated fix'!AP$428)</f>
        <v>0.56878282598078933</v>
      </c>
      <c r="AQ354" s="21">
        <f>('Ratios Calculated fix'!AQ354-'Ratios Calculated fix'!AQ$428)/('Ratios Calculated fix'!AQ$429-'Ratios Calculated fix'!AQ$428)</f>
        <v>0.4476618422308537</v>
      </c>
      <c r="AR354" s="21">
        <f>('Ratios Calculated fix'!AR354-'Ratios Calculated fix'!AR$428)/('Ratios Calculated fix'!AR$429-'Ratios Calculated fix'!AR$428)</f>
        <v>0.4712548389863811</v>
      </c>
      <c r="AS354" s="21">
        <f>('Ratios Calculated fix'!AS354-'Ratios Calculated fix'!AS$428)/('Ratios Calculated fix'!AS$429-'Ratios Calculated fix'!AS$428)</f>
        <v>0.62591547376896872</v>
      </c>
      <c r="AT354" s="21">
        <f>('Ratios Calculated fix'!AT354-'Ratios Calculated fix'!AT$428)/('Ratios Calculated fix'!AT$429-'Ratios Calculated fix'!AT$428)</f>
        <v>0.33215184500813061</v>
      </c>
      <c r="AU354" s="21">
        <f>('Ratios Calculated fix'!AU354-'Ratios Calculated fix'!AU$428)/('Ratios Calculated fix'!AU$429-'Ratios Calculated fix'!AU$428)</f>
        <v>0.59687476532925621</v>
      </c>
      <c r="AV354" s="21" t="e">
        <f>('Ratios Calculated fix'!AV354-'Ratios Calculated fix'!AV$428)/('Ratios Calculated fix'!AV$429-'Ratios Calculated fix'!AV$428)</f>
        <v>#DIV/0!</v>
      </c>
      <c r="AW354" s="21" t="e">
        <f>('Ratios Calculated fix'!AW354-'Ratios Calculated fix'!AW$428)/('Ratios Calculated fix'!AW$429-'Ratios Calculated fix'!AW$428)</f>
        <v>#DIV/0!</v>
      </c>
      <c r="AX354" s="21" t="e">
        <f>('Ratios Calculated fix'!AX354-'Ratios Calculated fix'!AX$428)/('Ratios Calculated fix'!AX$429-'Ratios Calculated fix'!AX$428)</f>
        <v>#DIV/0!</v>
      </c>
      <c r="AY354" s="21">
        <f>('Ratios Calculated fix'!AY354-'Ratios Calculated fix'!AY$428)/('Ratios Calculated fix'!AY$429-'Ratios Calculated fix'!AY$428)</f>
        <v>0.2877414938103115</v>
      </c>
      <c r="AZ354" s="21">
        <f>('Ratios Calculated fix'!AZ354-'Ratios Calculated fix'!AZ$428)/('Ratios Calculated fix'!AZ$429-'Ratios Calculated fix'!AZ$428)</f>
        <v>0.79236431599248836</v>
      </c>
      <c r="BA354" s="21">
        <f>('Ratios Calculated fix'!BA354-'Ratios Calculated fix'!BA$428)/('Ratios Calculated fix'!BA$429-'Ratios Calculated fix'!BA$428)</f>
        <v>0.7388803553790938</v>
      </c>
      <c r="BB354" s="21" t="e">
        <f>('Ratios Calculated fix'!BB354-'Ratios Calculated fix'!BB$428)/('Ratios Calculated fix'!BB$429-'Ratios Calculated fix'!BB$428)</f>
        <v>#DIV/0!</v>
      </c>
      <c r="BC354" s="21">
        <f>('Ratios Calculated fix'!BC354-'Ratios Calculated fix'!BC$428)/('Ratios Calculated fix'!BC$429-'Ratios Calculated fix'!BC$428)</f>
        <v>0.187276852737878</v>
      </c>
    </row>
    <row r="355" spans="1:55" x14ac:dyDescent="0.2">
      <c r="A355" s="7" t="s">
        <v>1087</v>
      </c>
      <c r="B355" s="7" t="s">
        <v>1088</v>
      </c>
      <c r="C355" s="3" t="s">
        <v>24</v>
      </c>
      <c r="D355" s="7">
        <v>749030</v>
      </c>
      <c r="E355" s="7" t="s">
        <v>16</v>
      </c>
      <c r="F355" s="7">
        <v>2017</v>
      </c>
      <c r="G355" s="7" t="s">
        <v>17</v>
      </c>
      <c r="H355" s="8">
        <v>43190</v>
      </c>
      <c r="I355" s="8">
        <v>43250</v>
      </c>
      <c r="J355" s="8">
        <v>43320</v>
      </c>
      <c r="K355" s="9">
        <v>84819000</v>
      </c>
      <c r="L355" s="9">
        <v>85544000</v>
      </c>
      <c r="M355" s="7" t="s">
        <v>1089</v>
      </c>
      <c r="N355" s="20">
        <f>('Ratios Calculated fix'!N355-'Ratios Calculated fix'!N$428)/('Ratios Calculated fix'!N$429-'Ratios Calculated fix'!N$428)</f>
        <v>7.6379681665607865E-2</v>
      </c>
      <c r="O355" s="21">
        <f>('Ratios Calculated fix'!O355-'Ratios Calculated fix'!O$428)/('Ratios Calculated fix'!O$429-'Ratios Calculated fix'!O$428)</f>
        <v>6.1107117756066795E-2</v>
      </c>
      <c r="P355" s="21">
        <f>('Ratios Calculated fix'!P355-'Ratios Calculated fix'!P$428)/('Ratios Calculated fix'!P$429-'Ratios Calculated fix'!P$428)</f>
        <v>5.5994030734597688E-2</v>
      </c>
      <c r="Q355" s="21">
        <f>('Ratios Calculated fix'!Q355-'Ratios Calculated fix'!Q$428)/('Ratios Calculated fix'!Q$429-'Ratios Calculated fix'!Q$428)</f>
        <v>0.26006293857681539</v>
      </c>
      <c r="R355" s="21">
        <f>('Ratios Calculated fix'!R355-'Ratios Calculated fix'!R$428)/('Ratios Calculated fix'!R$429-'Ratios Calculated fix'!R$428)</f>
        <v>7.7801506353074243E-2</v>
      </c>
      <c r="S355" s="21">
        <f>('Ratios Calculated fix'!S355-'Ratios Calculated fix'!S$428)/('Ratios Calculated fix'!S$429-'Ratios Calculated fix'!S$428)</f>
        <v>0</v>
      </c>
      <c r="T355" s="21">
        <f>('Ratios Calculated fix'!T355-'Ratios Calculated fix'!T$428)/('Ratios Calculated fix'!T$429-'Ratios Calculated fix'!T$428)</f>
        <v>7.8607165154273906E-2</v>
      </c>
      <c r="U355" s="21">
        <f>('Ratios Calculated fix'!U355-'Ratios Calculated fix'!U$428)/('Ratios Calculated fix'!U$429-'Ratios Calculated fix'!U$428)</f>
        <v>0.647345843293748</v>
      </c>
      <c r="V355" s="21">
        <f>('Ratios Calculated fix'!V355-'Ratios Calculated fix'!V$428)/('Ratios Calculated fix'!V$429-'Ratios Calculated fix'!V$428)</f>
        <v>0.48825282224192584</v>
      </c>
      <c r="W355" s="21">
        <f>('Ratios Calculated fix'!W355-'Ratios Calculated fix'!W$428)/('Ratios Calculated fix'!W$429-'Ratios Calculated fix'!W$428)</f>
        <v>0.62932406300012222</v>
      </c>
      <c r="X355" s="21">
        <f>('Ratios Calculated fix'!X355-'Ratios Calculated fix'!X$428)/('Ratios Calculated fix'!X$429-'Ratios Calculated fix'!X$428)</f>
        <v>0.14403448302983296</v>
      </c>
      <c r="Y355" s="21">
        <f>('Ratios Calculated fix'!Y355-'Ratios Calculated fix'!Y$428)/('Ratios Calculated fix'!Y$429-'Ratios Calculated fix'!Y$428)</f>
        <v>0.58397751220183347</v>
      </c>
      <c r="Z355" s="21">
        <f>('Ratios Calculated fix'!Z355-'Ratios Calculated fix'!Z$428)/('Ratios Calculated fix'!Z$429-'Ratios Calculated fix'!Z$428)</f>
        <v>0.8559655169701671</v>
      </c>
      <c r="AA355" s="21">
        <f>('Ratios Calculated fix'!AA355-'Ratios Calculated fix'!AA$428)/('Ratios Calculated fix'!AA$429-'Ratios Calculated fix'!AA$428)</f>
        <v>0</v>
      </c>
      <c r="AB355" s="21">
        <f>('Ratios Calculated fix'!AB355-'Ratios Calculated fix'!AB$428)/('Ratios Calculated fix'!AB$429-'Ratios Calculated fix'!AB$428)</f>
        <v>0.91942664566700283</v>
      </c>
      <c r="AC355" s="21">
        <f>('Ratios Calculated fix'!AC355-'Ratios Calculated fix'!AC$428)/('Ratios Calculated fix'!AC$429-'Ratios Calculated fix'!AC$428)</f>
        <v>0.38163310398153227</v>
      </c>
      <c r="AD355" s="21">
        <f>('Ratios Calculated fix'!AD355-'Ratios Calculated fix'!AD$428)/('Ratios Calculated fix'!AD$429-'Ratios Calculated fix'!AD$428)</f>
        <v>0.37788811901367214</v>
      </c>
      <c r="AE355" s="21">
        <f>('Ratios Calculated fix'!AE355-'Ratios Calculated fix'!AE$428)/('Ratios Calculated fix'!AE$429-'Ratios Calculated fix'!AE$428)</f>
        <v>0.42965063016457167</v>
      </c>
      <c r="AF355" s="21">
        <f>('Ratios Calculated fix'!AF355-'Ratios Calculated fix'!AF$428)/('Ratios Calculated fix'!AF$429-'Ratios Calculated fix'!AF$428)</f>
        <v>0.37964077352870429</v>
      </c>
      <c r="AG355" s="21" t="e">
        <f>('Ratios Calculated fix'!AG355-'Ratios Calculated fix'!AG$428)/('Ratios Calculated fix'!AG$429-'Ratios Calculated fix'!AG$428)</f>
        <v>#DIV/0!</v>
      </c>
      <c r="AH355" s="21" t="e">
        <f>('Ratios Calculated fix'!AH355-'Ratios Calculated fix'!AH$428)/('Ratios Calculated fix'!AH$429-'Ratios Calculated fix'!AH$428)</f>
        <v>#DIV/0!</v>
      </c>
      <c r="AI355" s="21">
        <f>('Ratios Calculated fix'!AI355-'Ratios Calculated fix'!AI$428)/('Ratios Calculated fix'!AI$429-'Ratios Calculated fix'!AI$428)</f>
        <v>0.98948121745259565</v>
      </c>
      <c r="AJ355" s="21">
        <f>('Ratios Calculated fix'!AJ355-'Ratios Calculated fix'!AJ$428)/('Ratios Calculated fix'!AJ$429-'Ratios Calculated fix'!AJ$428)</f>
        <v>0.14222296783328472</v>
      </c>
      <c r="AK355" s="21" t="e">
        <f>('Ratios Calculated fix'!AK355-'Ratios Calculated fix'!AK$428)/('Ratios Calculated fix'!AK$429-'Ratios Calculated fix'!AK$428)</f>
        <v>#DIV/0!</v>
      </c>
      <c r="AL355" s="21" t="e">
        <f>('Ratios Calculated fix'!AL355-'Ratios Calculated fix'!AL$428)/('Ratios Calculated fix'!AL$429-'Ratios Calculated fix'!AL$428)</f>
        <v>#DIV/0!</v>
      </c>
      <c r="AM355" s="21">
        <f>('Ratios Calculated fix'!AM355-'Ratios Calculated fix'!AM$428)/('Ratios Calculated fix'!AM$429-'Ratios Calculated fix'!AM$428)</f>
        <v>0.30572186509615429</v>
      </c>
      <c r="AN355" s="21">
        <f>('Ratios Calculated fix'!AN355-'Ratios Calculated fix'!AN$428)/('Ratios Calculated fix'!AN$429-'Ratios Calculated fix'!AN$428)</f>
        <v>0.27233090327411497</v>
      </c>
      <c r="AO355" s="21">
        <f>('Ratios Calculated fix'!AO355-'Ratios Calculated fix'!AO$428)/('Ratios Calculated fix'!AO$429-'Ratios Calculated fix'!AO$428)</f>
        <v>8.6434515546552168E-2</v>
      </c>
      <c r="AP355" s="21">
        <f>('Ratios Calculated fix'!AP355-'Ratios Calculated fix'!AP$428)/('Ratios Calculated fix'!AP$429-'Ratios Calculated fix'!AP$428)</f>
        <v>0.57469866802084624</v>
      </c>
      <c r="AQ355" s="21">
        <f>('Ratios Calculated fix'!AQ355-'Ratios Calculated fix'!AQ$428)/('Ratios Calculated fix'!AQ$429-'Ratios Calculated fix'!AQ$428)</f>
        <v>0.4740811094598098</v>
      </c>
      <c r="AR355" s="21">
        <f>('Ratios Calculated fix'!AR355-'Ratios Calculated fix'!AR$428)/('Ratios Calculated fix'!AR$429-'Ratios Calculated fix'!AR$428)</f>
        <v>0.26373040736900594</v>
      </c>
      <c r="AS355" s="21">
        <f>('Ratios Calculated fix'!AS355-'Ratios Calculated fix'!AS$428)/('Ratios Calculated fix'!AS$429-'Ratios Calculated fix'!AS$428)</f>
        <v>0.65940827840356964</v>
      </c>
      <c r="AT355" s="21">
        <f>('Ratios Calculated fix'!AT355-'Ratios Calculated fix'!AT$428)/('Ratios Calculated fix'!AT$429-'Ratios Calculated fix'!AT$428)</f>
        <v>0.28364013882654182</v>
      </c>
      <c r="AU355" s="21">
        <f>('Ratios Calculated fix'!AU355-'Ratios Calculated fix'!AU$428)/('Ratios Calculated fix'!AU$429-'Ratios Calculated fix'!AU$428)</f>
        <v>0.50109772091326987</v>
      </c>
      <c r="AV355" s="21" t="e">
        <f>('Ratios Calculated fix'!AV355-'Ratios Calculated fix'!AV$428)/('Ratios Calculated fix'!AV$429-'Ratios Calculated fix'!AV$428)</f>
        <v>#DIV/0!</v>
      </c>
      <c r="AW355" s="21" t="e">
        <f>('Ratios Calculated fix'!AW355-'Ratios Calculated fix'!AW$428)/('Ratios Calculated fix'!AW$429-'Ratios Calculated fix'!AW$428)</f>
        <v>#DIV/0!</v>
      </c>
      <c r="AX355" s="21" t="e">
        <f>('Ratios Calculated fix'!AX355-'Ratios Calculated fix'!AX$428)/('Ratios Calculated fix'!AX$429-'Ratios Calculated fix'!AX$428)</f>
        <v>#DIV/0!</v>
      </c>
      <c r="AY355" s="21">
        <f>('Ratios Calculated fix'!AY355-'Ratios Calculated fix'!AY$428)/('Ratios Calculated fix'!AY$429-'Ratios Calculated fix'!AY$428)</f>
        <v>0.32765412082237716</v>
      </c>
      <c r="AZ355" s="21">
        <f>('Ratios Calculated fix'!AZ355-'Ratios Calculated fix'!AZ$428)/('Ratios Calculated fix'!AZ$429-'Ratios Calculated fix'!AZ$428)</f>
        <v>0.80563644233696818</v>
      </c>
      <c r="BA355" s="21">
        <f>('Ratios Calculated fix'!BA355-'Ratios Calculated fix'!BA$428)/('Ratios Calculated fix'!BA$429-'Ratios Calculated fix'!BA$428)</f>
        <v>0.73879414727352111</v>
      </c>
      <c r="BB355" s="21" t="e">
        <f>('Ratios Calculated fix'!BB355-'Ratios Calculated fix'!BB$428)/('Ratios Calculated fix'!BB$429-'Ratios Calculated fix'!BB$428)</f>
        <v>#DIV/0!</v>
      </c>
      <c r="BC355" s="21">
        <f>('Ratios Calculated fix'!BC355-'Ratios Calculated fix'!BC$428)/('Ratios Calculated fix'!BC$429-'Ratios Calculated fix'!BC$428)</f>
        <v>0.17991451865854746</v>
      </c>
    </row>
    <row r="356" spans="1:55" x14ac:dyDescent="0.2">
      <c r="A356" s="3" t="s">
        <v>1048</v>
      </c>
      <c r="B356" s="3" t="s">
        <v>1049</v>
      </c>
      <c r="C356" s="3" t="s">
        <v>34</v>
      </c>
      <c r="D356" s="3">
        <v>378212</v>
      </c>
      <c r="E356" s="3" t="s">
        <v>16</v>
      </c>
      <c r="F356" s="3">
        <v>2020</v>
      </c>
      <c r="G356" s="3" t="s">
        <v>17</v>
      </c>
      <c r="H356" s="4">
        <v>44012</v>
      </c>
      <c r="I356" s="4">
        <v>44053</v>
      </c>
      <c r="J356" s="4">
        <v>44053</v>
      </c>
      <c r="K356" s="5">
        <v>259000000</v>
      </c>
      <c r="L356" s="5">
        <v>262000000</v>
      </c>
      <c r="M356" s="3" t="s">
        <v>1050</v>
      </c>
      <c r="N356" s="20">
        <f>('Ratios Calculated fix'!N356-'Ratios Calculated fix'!N$428)/('Ratios Calculated fix'!N$429-'Ratios Calculated fix'!N$428)</f>
        <v>4.2215616905474401E-2</v>
      </c>
      <c r="O356" s="21">
        <f>('Ratios Calculated fix'!O356-'Ratios Calculated fix'!O$428)/('Ratios Calculated fix'!O$429-'Ratios Calculated fix'!O$428)</f>
        <v>3.1740036848764225E-2</v>
      </c>
      <c r="P356" s="21">
        <f>('Ratios Calculated fix'!P356-'Ratios Calculated fix'!P$428)/('Ratios Calculated fix'!P$429-'Ratios Calculated fix'!P$428)</f>
        <v>5.2362693617501947E-2</v>
      </c>
      <c r="Q356" s="21">
        <f>('Ratios Calculated fix'!Q356-'Ratios Calculated fix'!Q$428)/('Ratios Calculated fix'!Q$429-'Ratios Calculated fix'!Q$428)</f>
        <v>0.27301582328883051</v>
      </c>
      <c r="R356" s="21">
        <f>('Ratios Calculated fix'!R356-'Ratios Calculated fix'!R$428)/('Ratios Calculated fix'!R$429-'Ratios Calculated fix'!R$428)</f>
        <v>0.13587154201655202</v>
      </c>
      <c r="S356" s="21">
        <f>('Ratios Calculated fix'!S356-'Ratios Calculated fix'!S$428)/('Ratios Calculated fix'!S$429-'Ratios Calculated fix'!S$428)</f>
        <v>7.6918757175878871E-2</v>
      </c>
      <c r="T356" s="21">
        <f>('Ratios Calculated fix'!T356-'Ratios Calculated fix'!T$428)/('Ratios Calculated fix'!T$429-'Ratios Calculated fix'!T$428)</f>
        <v>0.12306355412320477</v>
      </c>
      <c r="U356" s="21">
        <f>('Ratios Calculated fix'!U356-'Ratios Calculated fix'!U$428)/('Ratios Calculated fix'!U$429-'Ratios Calculated fix'!U$428)</f>
        <v>0.67893714554779039</v>
      </c>
      <c r="V356" s="21">
        <f>('Ratios Calculated fix'!V356-'Ratios Calculated fix'!V$428)/('Ratios Calculated fix'!V$429-'Ratios Calculated fix'!V$428)</f>
        <v>0.52740798726515548</v>
      </c>
      <c r="W356" s="21">
        <f>('Ratios Calculated fix'!W356-'Ratios Calculated fix'!W$428)/('Ratios Calculated fix'!W$429-'Ratios Calculated fix'!W$428)</f>
        <v>0.65839510347005648</v>
      </c>
      <c r="X356" s="21">
        <f>('Ratios Calculated fix'!X356-'Ratios Calculated fix'!X$428)/('Ratios Calculated fix'!X$429-'Ratios Calculated fix'!X$428)</f>
        <v>0.36928686731738397</v>
      </c>
      <c r="Y356" s="21">
        <f>('Ratios Calculated fix'!Y356-'Ratios Calculated fix'!Y$428)/('Ratios Calculated fix'!Y$429-'Ratios Calculated fix'!Y$428)</f>
        <v>0.43745214518704117</v>
      </c>
      <c r="Z356" s="21">
        <f>('Ratios Calculated fix'!Z356-'Ratios Calculated fix'!Z$428)/('Ratios Calculated fix'!Z$429-'Ratios Calculated fix'!Z$428)</f>
        <v>0.63071313268261597</v>
      </c>
      <c r="AA356" s="21">
        <f>('Ratios Calculated fix'!AA356-'Ratios Calculated fix'!AA$428)/('Ratios Calculated fix'!AA$429-'Ratios Calculated fix'!AA$428)</f>
        <v>0.21336849687534001</v>
      </c>
      <c r="AB356" s="21">
        <f>('Ratios Calculated fix'!AB356-'Ratios Calculated fix'!AB$428)/('Ratios Calculated fix'!AB$429-'Ratios Calculated fix'!AB$428)</f>
        <v>0.82563572028318533</v>
      </c>
      <c r="AC356" s="21">
        <f>('Ratios Calculated fix'!AC356-'Ratios Calculated fix'!AC$428)/('Ratios Calculated fix'!AC$429-'Ratios Calculated fix'!AC$428)</f>
        <v>0.27939607618950191</v>
      </c>
      <c r="AD356" s="21">
        <f>('Ratios Calculated fix'!AD356-'Ratios Calculated fix'!AD$428)/('Ratios Calculated fix'!AD$429-'Ratios Calculated fix'!AD$428)</f>
        <v>0.42769797385998609</v>
      </c>
      <c r="AE356" s="21">
        <f>('Ratios Calculated fix'!AE356-'Ratios Calculated fix'!AE$428)/('Ratios Calculated fix'!AE$429-'Ratios Calculated fix'!AE$428)</f>
        <v>0.48209358548895326</v>
      </c>
      <c r="AF356" s="21">
        <f>('Ratios Calculated fix'!AF356-'Ratios Calculated fix'!AF$428)/('Ratios Calculated fix'!AF$429-'Ratios Calculated fix'!AF$428)</f>
        <v>0.39670579529290312</v>
      </c>
      <c r="AG356" s="21" t="e">
        <f>('Ratios Calculated fix'!AG356-'Ratios Calculated fix'!AG$428)/('Ratios Calculated fix'!AG$429-'Ratios Calculated fix'!AG$428)</f>
        <v>#DIV/0!</v>
      </c>
      <c r="AH356" s="21" t="e">
        <f>('Ratios Calculated fix'!AH356-'Ratios Calculated fix'!AH$428)/('Ratios Calculated fix'!AH$429-'Ratios Calculated fix'!AH$428)</f>
        <v>#DIV/0!</v>
      </c>
      <c r="AI356" s="21">
        <f>('Ratios Calculated fix'!AI356-'Ratios Calculated fix'!AI$428)/('Ratios Calculated fix'!AI$429-'Ratios Calculated fix'!AI$428)</f>
        <v>0.98573137993337023</v>
      </c>
      <c r="AJ356" s="21">
        <f>('Ratios Calculated fix'!AJ356-'Ratios Calculated fix'!AJ$428)/('Ratios Calculated fix'!AJ$429-'Ratios Calculated fix'!AJ$428)</f>
        <v>0.14616230553183507</v>
      </c>
      <c r="AK356" s="21" t="e">
        <f>('Ratios Calculated fix'!AK356-'Ratios Calculated fix'!AK$428)/('Ratios Calculated fix'!AK$429-'Ratios Calculated fix'!AK$428)</f>
        <v>#DIV/0!</v>
      </c>
      <c r="AL356" s="21" t="e">
        <f>('Ratios Calculated fix'!AL356-'Ratios Calculated fix'!AL$428)/('Ratios Calculated fix'!AL$429-'Ratios Calculated fix'!AL$428)</f>
        <v>#DIV/0!</v>
      </c>
      <c r="AM356" s="21">
        <f>('Ratios Calculated fix'!AM356-'Ratios Calculated fix'!AM$428)/('Ratios Calculated fix'!AM$429-'Ratios Calculated fix'!AM$428)</f>
        <v>0.3292661143196543</v>
      </c>
      <c r="AN356" s="21">
        <f>('Ratios Calculated fix'!AN356-'Ratios Calculated fix'!AN$428)/('Ratios Calculated fix'!AN$429-'Ratios Calculated fix'!AN$428)</f>
        <v>0.29159135199122305</v>
      </c>
      <c r="AO356" s="21">
        <f>('Ratios Calculated fix'!AO356-'Ratios Calculated fix'!AO$428)/('Ratios Calculated fix'!AO$429-'Ratios Calculated fix'!AO$428)</f>
        <v>0.26594426004256116</v>
      </c>
      <c r="AP356" s="21">
        <f>('Ratios Calculated fix'!AP356-'Ratios Calculated fix'!AP$428)/('Ratios Calculated fix'!AP$429-'Ratios Calculated fix'!AP$428)</f>
        <v>0.57948634104117824</v>
      </c>
      <c r="AQ356" s="21">
        <f>('Ratios Calculated fix'!AQ356-'Ratios Calculated fix'!AQ$428)/('Ratios Calculated fix'!AQ$429-'Ratios Calculated fix'!AQ$428)</f>
        <v>0.65123139253338203</v>
      </c>
      <c r="AR356" s="21">
        <f>('Ratios Calculated fix'!AR356-'Ratios Calculated fix'!AR$428)/('Ratios Calculated fix'!AR$429-'Ratios Calculated fix'!AR$428)</f>
        <v>0.33812359187166152</v>
      </c>
      <c r="AS356" s="21">
        <f>('Ratios Calculated fix'!AS356-'Ratios Calculated fix'!AS$428)/('Ratios Calculated fix'!AS$429-'Ratios Calculated fix'!AS$428)</f>
        <v>0.58454669596051634</v>
      </c>
      <c r="AT356" s="21">
        <f>('Ratios Calculated fix'!AT356-'Ratios Calculated fix'!AT$428)/('Ratios Calculated fix'!AT$429-'Ratios Calculated fix'!AT$428)</f>
        <v>0.63809496404921684</v>
      </c>
      <c r="AU356" s="21">
        <f>('Ratios Calculated fix'!AU356-'Ratios Calculated fix'!AU$428)/('Ratios Calculated fix'!AU$429-'Ratios Calculated fix'!AU$428)</f>
        <v>0.6274382772646433</v>
      </c>
      <c r="AV356" s="21" t="e">
        <f>('Ratios Calculated fix'!AV356-'Ratios Calculated fix'!AV$428)/('Ratios Calculated fix'!AV$429-'Ratios Calculated fix'!AV$428)</f>
        <v>#DIV/0!</v>
      </c>
      <c r="AW356" s="21" t="e">
        <f>('Ratios Calculated fix'!AW356-'Ratios Calculated fix'!AW$428)/('Ratios Calculated fix'!AW$429-'Ratios Calculated fix'!AW$428)</f>
        <v>#DIV/0!</v>
      </c>
      <c r="AX356" s="21" t="e">
        <f>('Ratios Calculated fix'!AX356-'Ratios Calculated fix'!AX$428)/('Ratios Calculated fix'!AX$429-'Ratios Calculated fix'!AX$428)</f>
        <v>#DIV/0!</v>
      </c>
      <c r="AY356" s="21">
        <f>('Ratios Calculated fix'!AY356-'Ratios Calculated fix'!AY$428)/('Ratios Calculated fix'!AY$429-'Ratios Calculated fix'!AY$428)</f>
        <v>0.24681947552840816</v>
      </c>
      <c r="AZ356" s="21">
        <f>('Ratios Calculated fix'!AZ356-'Ratios Calculated fix'!AZ$428)/('Ratios Calculated fix'!AZ$429-'Ratios Calculated fix'!AZ$428)</f>
        <v>0.75583246183077946</v>
      </c>
      <c r="BA356" s="21">
        <f>('Ratios Calculated fix'!BA356-'Ratios Calculated fix'!BA$428)/('Ratios Calculated fix'!BA$429-'Ratios Calculated fix'!BA$428)</f>
        <v>0.74340884153102149</v>
      </c>
      <c r="BB356" s="21" t="e">
        <f>('Ratios Calculated fix'!BB356-'Ratios Calculated fix'!BB$428)/('Ratios Calculated fix'!BB$429-'Ratios Calculated fix'!BB$428)</f>
        <v>#DIV/0!</v>
      </c>
      <c r="BC356" s="21">
        <f>('Ratios Calculated fix'!BC356-'Ratios Calculated fix'!BC$428)/('Ratios Calculated fix'!BC$429-'Ratios Calculated fix'!BC$428)</f>
        <v>0.34747372529351611</v>
      </c>
    </row>
    <row r="357" spans="1:55" x14ac:dyDescent="0.2">
      <c r="A357" s="3" t="s">
        <v>334</v>
      </c>
      <c r="B357" s="3" t="s">
        <v>335</v>
      </c>
      <c r="C357" s="3" t="s">
        <v>91</v>
      </c>
      <c r="D357" s="3">
        <v>256994</v>
      </c>
      <c r="E357" s="3" t="s">
        <v>16</v>
      </c>
      <c r="F357" s="3">
        <v>2019</v>
      </c>
      <c r="G357" s="3" t="s">
        <v>17</v>
      </c>
      <c r="H357" s="4">
        <v>43890</v>
      </c>
      <c r="I357" s="4">
        <v>43942</v>
      </c>
      <c r="J357" s="4">
        <v>43942</v>
      </c>
      <c r="K357" s="5">
        <v>191847000</v>
      </c>
      <c r="L357" s="5">
        <v>165337000</v>
      </c>
      <c r="M357" s="3" t="s">
        <v>336</v>
      </c>
      <c r="N357" s="20">
        <f>('Ratios Calculated fix'!N357-'Ratios Calculated fix'!N$428)/('Ratios Calculated fix'!N$429-'Ratios Calculated fix'!N$428)</f>
        <v>5.6029814908501362E-2</v>
      </c>
      <c r="O357" s="21">
        <f>('Ratios Calculated fix'!O357-'Ratios Calculated fix'!O$428)/('Ratios Calculated fix'!O$429-'Ratios Calculated fix'!O$428)</f>
        <v>2.2021470318377912E-2</v>
      </c>
      <c r="P357" s="21">
        <f>('Ratios Calculated fix'!P357-'Ratios Calculated fix'!P$428)/('Ratios Calculated fix'!P$429-'Ratios Calculated fix'!P$428)</f>
        <v>4.185741259971165E-3</v>
      </c>
      <c r="Q357" s="21">
        <f>('Ratios Calculated fix'!Q357-'Ratios Calculated fix'!Q$428)/('Ratios Calculated fix'!Q$429-'Ratios Calculated fix'!Q$428)</f>
        <v>0.26268557942712939</v>
      </c>
      <c r="R357" s="21">
        <f>('Ratios Calculated fix'!R357-'Ratios Calculated fix'!R$428)/('Ratios Calculated fix'!R$429-'Ratios Calculated fix'!R$428)</f>
        <v>0.13158966045512147</v>
      </c>
      <c r="S357" s="21">
        <f>('Ratios Calculated fix'!S357-'Ratios Calculated fix'!S$428)/('Ratios Calculated fix'!S$429-'Ratios Calculated fix'!S$428)</f>
        <v>5.4316427302622206E-2</v>
      </c>
      <c r="T357" s="21">
        <f>('Ratios Calculated fix'!T357-'Ratios Calculated fix'!T$428)/('Ratios Calculated fix'!T$429-'Ratios Calculated fix'!T$428)</f>
        <v>0.12291435858027033</v>
      </c>
      <c r="U357" s="21">
        <f>('Ratios Calculated fix'!U357-'Ratios Calculated fix'!U$428)/('Ratios Calculated fix'!U$429-'Ratios Calculated fix'!U$428)</f>
        <v>0.6572755989604222</v>
      </c>
      <c r="V357" s="21">
        <f>('Ratios Calculated fix'!V357-'Ratios Calculated fix'!V$428)/('Ratios Calculated fix'!V$429-'Ratios Calculated fix'!V$428)</f>
        <v>0.50071578281857732</v>
      </c>
      <c r="W357" s="21">
        <f>('Ratios Calculated fix'!W357-'Ratios Calculated fix'!W$428)/('Ratios Calculated fix'!W$429-'Ratios Calculated fix'!W$428)</f>
        <v>0.63844498080125001</v>
      </c>
      <c r="X357" s="21">
        <f>('Ratios Calculated fix'!X357-'Ratios Calculated fix'!X$428)/('Ratios Calculated fix'!X$429-'Ratios Calculated fix'!X$428)</f>
        <v>0.13362673731257871</v>
      </c>
      <c r="Y357" s="21">
        <f>('Ratios Calculated fix'!Y357-'Ratios Calculated fix'!Y$428)/('Ratios Calculated fix'!Y$429-'Ratios Calculated fix'!Y$428)</f>
        <v>0.51553501481152419</v>
      </c>
      <c r="Z357" s="21">
        <f>('Ratios Calculated fix'!Z357-'Ratios Calculated fix'!Z$428)/('Ratios Calculated fix'!Z$429-'Ratios Calculated fix'!Z$428)</f>
        <v>0.86637326268742121</v>
      </c>
      <c r="AA357" s="21">
        <f>('Ratios Calculated fix'!AA357-'Ratios Calculated fix'!AA$428)/('Ratios Calculated fix'!AA$429-'Ratios Calculated fix'!AA$428)</f>
        <v>0.63878575364968593</v>
      </c>
      <c r="AB357" s="21">
        <f>('Ratios Calculated fix'!AB357-'Ratios Calculated fix'!AB$428)/('Ratios Calculated fix'!AB$429-'Ratios Calculated fix'!AB$428)</f>
        <v>0.87729520973847042</v>
      </c>
      <c r="AC357" s="21">
        <f>('Ratios Calculated fix'!AC357-'Ratios Calculated fix'!AC$428)/('Ratios Calculated fix'!AC$429-'Ratios Calculated fix'!AC$428)</f>
        <v>0.48805974008356029</v>
      </c>
      <c r="AD357" s="21">
        <f>('Ratios Calculated fix'!AD357-'Ratios Calculated fix'!AD$428)/('Ratios Calculated fix'!AD$429-'Ratios Calculated fix'!AD$428)</f>
        <v>0.53841996106198065</v>
      </c>
      <c r="AE357" s="21">
        <f>('Ratios Calculated fix'!AE357-'Ratios Calculated fix'!AE$428)/('Ratios Calculated fix'!AE$429-'Ratios Calculated fix'!AE$428)</f>
        <v>0.61217186760797415</v>
      </c>
      <c r="AF357" s="21">
        <f>('Ratios Calculated fix'!AF357-'Ratios Calculated fix'!AF$428)/('Ratios Calculated fix'!AF$429-'Ratios Calculated fix'!AF$428)</f>
        <v>0.45743351090661122</v>
      </c>
      <c r="AG357" s="21" t="e">
        <f>('Ratios Calculated fix'!AG357-'Ratios Calculated fix'!AG$428)/('Ratios Calculated fix'!AG$429-'Ratios Calculated fix'!AG$428)</f>
        <v>#DIV/0!</v>
      </c>
      <c r="AH357" s="21" t="e">
        <f>('Ratios Calculated fix'!AH357-'Ratios Calculated fix'!AH$428)/('Ratios Calculated fix'!AH$429-'Ratios Calculated fix'!AH$428)</f>
        <v>#DIV/0!</v>
      </c>
      <c r="AI357" s="21">
        <f>('Ratios Calculated fix'!AI357-'Ratios Calculated fix'!AI$428)/('Ratios Calculated fix'!AI$429-'Ratios Calculated fix'!AI$428)</f>
        <v>0.98608544315555968</v>
      </c>
      <c r="AJ357" s="21">
        <f>('Ratios Calculated fix'!AJ357-'Ratios Calculated fix'!AJ$428)/('Ratios Calculated fix'!AJ$429-'Ratios Calculated fix'!AJ$428)</f>
        <v>0.19504236891244386</v>
      </c>
      <c r="AK357" s="21" t="e">
        <f>('Ratios Calculated fix'!AK357-'Ratios Calculated fix'!AK$428)/('Ratios Calculated fix'!AK$429-'Ratios Calculated fix'!AK$428)</f>
        <v>#DIV/0!</v>
      </c>
      <c r="AL357" s="21" t="e">
        <f>('Ratios Calculated fix'!AL357-'Ratios Calculated fix'!AL$428)/('Ratios Calculated fix'!AL$429-'Ratios Calculated fix'!AL$428)</f>
        <v>#DIV/0!</v>
      </c>
      <c r="AM357" s="21">
        <f>('Ratios Calculated fix'!AM357-'Ratios Calculated fix'!AM$428)/('Ratios Calculated fix'!AM$429-'Ratios Calculated fix'!AM$428)</f>
        <v>0.31450280296054295</v>
      </c>
      <c r="AN357" s="21">
        <f>('Ratios Calculated fix'!AN357-'Ratios Calculated fix'!AN$428)/('Ratios Calculated fix'!AN$429-'Ratios Calculated fix'!AN$428)</f>
        <v>0.27298817004956671</v>
      </c>
      <c r="AO357" s="21">
        <f>('Ratios Calculated fix'!AO357-'Ratios Calculated fix'!AO$428)/('Ratios Calculated fix'!AO$429-'Ratios Calculated fix'!AO$428)</f>
        <v>7.490573175372689E-2</v>
      </c>
      <c r="AP357" s="21">
        <f>('Ratios Calculated fix'!AP357-'Ratios Calculated fix'!AP$428)/('Ratios Calculated fix'!AP$429-'Ratios Calculated fix'!AP$428)</f>
        <v>0.57552298003378854</v>
      </c>
      <c r="AQ357" s="21">
        <f>('Ratios Calculated fix'!AQ357-'Ratios Calculated fix'!AQ$428)/('Ratios Calculated fix'!AQ$429-'Ratios Calculated fix'!AQ$428)</f>
        <v>0.62977092848965532</v>
      </c>
      <c r="AR357" s="21">
        <f>('Ratios Calculated fix'!AR357-'Ratios Calculated fix'!AR$428)/('Ratios Calculated fix'!AR$429-'Ratios Calculated fix'!AR$428)</f>
        <v>0.40314497855390474</v>
      </c>
      <c r="AS357" s="21">
        <f>('Ratios Calculated fix'!AS357-'Ratios Calculated fix'!AS$428)/('Ratios Calculated fix'!AS$429-'Ratios Calculated fix'!AS$428)</f>
        <v>0.59060540924560401</v>
      </c>
      <c r="AT357" s="21">
        <f>('Ratios Calculated fix'!AT357-'Ratios Calculated fix'!AT$428)/('Ratios Calculated fix'!AT$429-'Ratios Calculated fix'!AT$428)</f>
        <v>0.37660952933933239</v>
      </c>
      <c r="AU357" s="21">
        <f>('Ratios Calculated fix'!AU357-'Ratios Calculated fix'!AU$428)/('Ratios Calculated fix'!AU$429-'Ratios Calculated fix'!AU$428)</f>
        <v>0.63649703100188959</v>
      </c>
      <c r="AV357" s="21" t="e">
        <f>('Ratios Calculated fix'!AV357-'Ratios Calculated fix'!AV$428)/('Ratios Calculated fix'!AV$429-'Ratios Calculated fix'!AV$428)</f>
        <v>#DIV/0!</v>
      </c>
      <c r="AW357" s="21" t="e">
        <f>('Ratios Calculated fix'!AW357-'Ratios Calculated fix'!AW$428)/('Ratios Calculated fix'!AW$429-'Ratios Calculated fix'!AW$428)</f>
        <v>#DIV/0!</v>
      </c>
      <c r="AX357" s="21" t="e">
        <f>('Ratios Calculated fix'!AX357-'Ratios Calculated fix'!AX$428)/('Ratios Calculated fix'!AX$429-'Ratios Calculated fix'!AX$428)</f>
        <v>#DIV/0!</v>
      </c>
      <c r="AY357" s="21">
        <f>('Ratios Calculated fix'!AY357-'Ratios Calculated fix'!AY$428)/('Ratios Calculated fix'!AY$429-'Ratios Calculated fix'!AY$428)</f>
        <v>0.27698299311111946</v>
      </c>
      <c r="AZ357" s="21">
        <f>('Ratios Calculated fix'!AZ357-'Ratios Calculated fix'!AZ$428)/('Ratios Calculated fix'!AZ$429-'Ratios Calculated fix'!AZ$428)</f>
        <v>0.78593928655019374</v>
      </c>
      <c r="BA357" s="21">
        <f>('Ratios Calculated fix'!BA357-'Ratios Calculated fix'!BA$428)/('Ratios Calculated fix'!BA$429-'Ratios Calculated fix'!BA$428)</f>
        <v>0.74318944431551837</v>
      </c>
      <c r="BB357" s="21" t="e">
        <f>('Ratios Calculated fix'!BB357-'Ratios Calculated fix'!BB$428)/('Ratios Calculated fix'!BB$429-'Ratios Calculated fix'!BB$428)</f>
        <v>#DIV/0!</v>
      </c>
      <c r="BC357" s="21">
        <f>('Ratios Calculated fix'!BC357-'Ratios Calculated fix'!BC$428)/('Ratios Calculated fix'!BC$429-'Ratios Calculated fix'!BC$428)</f>
        <v>0.23715234567802851</v>
      </c>
    </row>
    <row r="358" spans="1:55" x14ac:dyDescent="0.2">
      <c r="A358" s="3" t="s">
        <v>1081</v>
      </c>
      <c r="B358" s="3" t="s">
        <v>1082</v>
      </c>
      <c r="C358" s="3" t="s">
        <v>15</v>
      </c>
      <c r="D358" s="3">
        <v>244442</v>
      </c>
      <c r="E358" s="3" t="s">
        <v>16</v>
      </c>
      <c r="F358" s="3">
        <v>2019</v>
      </c>
      <c r="G358" s="3" t="s">
        <v>17</v>
      </c>
      <c r="H358" s="4">
        <v>43830</v>
      </c>
      <c r="I358" s="4">
        <v>43882</v>
      </c>
      <c r="J358" s="4">
        <v>43882</v>
      </c>
      <c r="K358" s="5">
        <v>149148000</v>
      </c>
      <c r="L358" s="5">
        <v>151343000</v>
      </c>
      <c r="M358" s="3" t="s">
        <v>1083</v>
      </c>
      <c r="N358" s="20">
        <f>('Ratios Calculated fix'!N358-'Ratios Calculated fix'!N$428)/('Ratios Calculated fix'!N$429-'Ratios Calculated fix'!N$428)</f>
        <v>3.2283936816948425E-2</v>
      </c>
      <c r="O358" s="21">
        <f>('Ratios Calculated fix'!O358-'Ratios Calculated fix'!O$428)/('Ratios Calculated fix'!O$429-'Ratios Calculated fix'!O$428)</f>
        <v>1.7697986078602759E-2</v>
      </c>
      <c r="P358" s="21">
        <f>('Ratios Calculated fix'!P358-'Ratios Calculated fix'!P$428)/('Ratios Calculated fix'!P$429-'Ratios Calculated fix'!P$428)</f>
        <v>1.3085928558806097E-2</v>
      </c>
      <c r="Q358" s="21">
        <f>('Ratios Calculated fix'!Q358-'Ratios Calculated fix'!Q$428)/('Ratios Calculated fix'!Q$429-'Ratios Calculated fix'!Q$428)</f>
        <v>0.26186065785351831</v>
      </c>
      <c r="R358" s="21">
        <f>('Ratios Calculated fix'!R358-'Ratios Calculated fix'!R$428)/('Ratios Calculated fix'!R$429-'Ratios Calculated fix'!R$428)</f>
        <v>5.2944284472868766E-2</v>
      </c>
      <c r="S358" s="21">
        <f>('Ratios Calculated fix'!S358-'Ratios Calculated fix'!S$428)/('Ratios Calculated fix'!S$429-'Ratios Calculated fix'!S$428)</f>
        <v>7.4645806936512904E-2</v>
      </c>
      <c r="T358" s="21">
        <f>('Ratios Calculated fix'!T358-'Ratios Calculated fix'!T$428)/('Ratios Calculated fix'!T$429-'Ratios Calculated fix'!T$428)</f>
        <v>3.9697611866867252E-2</v>
      </c>
      <c r="U358" s="21">
        <f>('Ratios Calculated fix'!U358-'Ratios Calculated fix'!U$428)/('Ratios Calculated fix'!U$429-'Ratios Calculated fix'!U$428)</f>
        <v>0.64658832948043743</v>
      </c>
      <c r="V358" s="21">
        <f>('Ratios Calculated fix'!V358-'Ratios Calculated fix'!V$428)/('Ratios Calculated fix'!V$429-'Ratios Calculated fix'!V$428)</f>
        <v>0.50371349051350622</v>
      </c>
      <c r="W358" s="21">
        <f>('Ratios Calculated fix'!W358-'Ratios Calculated fix'!W$428)/('Ratios Calculated fix'!W$429-'Ratios Calculated fix'!W$428)</f>
        <v>0.62687147949352406</v>
      </c>
      <c r="X358" s="21">
        <f>('Ratios Calculated fix'!X358-'Ratios Calculated fix'!X$428)/('Ratios Calculated fix'!X$429-'Ratios Calculated fix'!X$428)</f>
        <v>0.19038480146772022</v>
      </c>
      <c r="Y358" s="21">
        <f>('Ratios Calculated fix'!Y358-'Ratios Calculated fix'!Y$428)/('Ratios Calculated fix'!Y$429-'Ratios Calculated fix'!Y$428)</f>
        <v>0.5547444530650647</v>
      </c>
      <c r="Z358" s="21">
        <f>('Ratios Calculated fix'!Z358-'Ratios Calculated fix'!Z$428)/('Ratios Calculated fix'!Z$429-'Ratios Calculated fix'!Z$428)</f>
        <v>0.8096151985322797</v>
      </c>
      <c r="AA358" s="21">
        <f>('Ratios Calculated fix'!AA358-'Ratios Calculated fix'!AA$428)/('Ratios Calculated fix'!AA$429-'Ratios Calculated fix'!AA$428)</f>
        <v>0.74588301537842538</v>
      </c>
      <c r="AB358" s="21">
        <f>('Ratios Calculated fix'!AB358-'Ratios Calculated fix'!AB$428)/('Ratios Calculated fix'!AB$429-'Ratios Calculated fix'!AB$428)</f>
        <v>0.88743400032664399</v>
      </c>
      <c r="AC358" s="21">
        <f>('Ratios Calculated fix'!AC358-'Ratios Calculated fix'!AC$428)/('Ratios Calculated fix'!AC$429-'Ratios Calculated fix'!AC$428)</f>
        <v>0.35570174605288307</v>
      </c>
      <c r="AD358" s="21">
        <f>('Ratios Calculated fix'!AD358-'Ratios Calculated fix'!AD$428)/('Ratios Calculated fix'!AD$429-'Ratios Calculated fix'!AD$428)</f>
        <v>0.39621884267579283</v>
      </c>
      <c r="AE358" s="21">
        <f>('Ratios Calculated fix'!AE358-'Ratios Calculated fix'!AE$428)/('Ratios Calculated fix'!AE$429-'Ratios Calculated fix'!AE$428)</f>
        <v>0.45049226708440782</v>
      </c>
      <c r="AF358" s="21">
        <f>('Ratios Calculated fix'!AF358-'Ratios Calculated fix'!AF$428)/('Ratios Calculated fix'!AF$429-'Ratios Calculated fix'!AF$428)</f>
        <v>0.39381909074151</v>
      </c>
      <c r="AG358" s="21" t="e">
        <f>('Ratios Calculated fix'!AG358-'Ratios Calculated fix'!AG$428)/('Ratios Calculated fix'!AG$429-'Ratios Calculated fix'!AG$428)</f>
        <v>#DIV/0!</v>
      </c>
      <c r="AH358" s="21" t="e">
        <f>('Ratios Calculated fix'!AH358-'Ratios Calculated fix'!AH$428)/('Ratios Calculated fix'!AH$429-'Ratios Calculated fix'!AH$428)</f>
        <v>#DIV/0!</v>
      </c>
      <c r="AI358" s="21">
        <f>('Ratios Calculated fix'!AI358-'Ratios Calculated fix'!AI$428)/('Ratios Calculated fix'!AI$429-'Ratios Calculated fix'!AI$428)</f>
        <v>0.98710346511064484</v>
      </c>
      <c r="AJ358" s="21">
        <f>('Ratios Calculated fix'!AJ358-'Ratios Calculated fix'!AJ$428)/('Ratios Calculated fix'!AJ$429-'Ratios Calculated fix'!AJ$428)</f>
        <v>7.0775035217739035E-2</v>
      </c>
      <c r="AK358" s="21" t="e">
        <f>('Ratios Calculated fix'!AK358-'Ratios Calculated fix'!AK$428)/('Ratios Calculated fix'!AK$429-'Ratios Calculated fix'!AK$428)</f>
        <v>#DIV/0!</v>
      </c>
      <c r="AL358" s="21" t="e">
        <f>('Ratios Calculated fix'!AL358-'Ratios Calculated fix'!AL$428)/('Ratios Calculated fix'!AL$429-'Ratios Calculated fix'!AL$428)</f>
        <v>#DIV/0!</v>
      </c>
      <c r="AM358" s="21">
        <f>('Ratios Calculated fix'!AM358-'Ratios Calculated fix'!AM$428)/('Ratios Calculated fix'!AM$429-'Ratios Calculated fix'!AM$428)</f>
        <v>0.30960849452420686</v>
      </c>
      <c r="AN358" s="21">
        <f>('Ratios Calculated fix'!AN358-'Ratios Calculated fix'!AN$428)/('Ratios Calculated fix'!AN$429-'Ratios Calculated fix'!AN$428)</f>
        <v>0.27490150786517664</v>
      </c>
      <c r="AO358" s="21">
        <f>('Ratios Calculated fix'!AO358-'Ratios Calculated fix'!AO$428)/('Ratios Calculated fix'!AO$429-'Ratios Calculated fix'!AO$428)</f>
        <v>0.14443772351244527</v>
      </c>
      <c r="AP358" s="21">
        <f>('Ratios Calculated fix'!AP358-'Ratios Calculated fix'!AP$428)/('Ratios Calculated fix'!AP$429-'Ratios Calculated fix'!AP$428)</f>
        <v>0.63162504857717761</v>
      </c>
      <c r="AQ358" s="21">
        <f>('Ratios Calculated fix'!AQ358-'Ratios Calculated fix'!AQ$428)/('Ratios Calculated fix'!AQ$429-'Ratios Calculated fix'!AQ$428)</f>
        <v>0.54751072120654742</v>
      </c>
      <c r="AR358" s="21">
        <f>('Ratios Calculated fix'!AR358-'Ratios Calculated fix'!AR$428)/('Ratios Calculated fix'!AR$429-'Ratios Calculated fix'!AR$428)</f>
        <v>0.20305290336955845</v>
      </c>
      <c r="AS358" s="21">
        <f>('Ratios Calculated fix'!AS358-'Ratios Calculated fix'!AS$428)/('Ratios Calculated fix'!AS$429-'Ratios Calculated fix'!AS$428)</f>
        <v>0.61198979461992709</v>
      </c>
      <c r="AT358" s="21">
        <f>('Ratios Calculated fix'!AT358-'Ratios Calculated fix'!AT$428)/('Ratios Calculated fix'!AT$429-'Ratios Calculated fix'!AT$428)</f>
        <v>0.25833433711876225</v>
      </c>
      <c r="AU358" s="21">
        <f>('Ratios Calculated fix'!AU358-'Ratios Calculated fix'!AU$428)/('Ratios Calculated fix'!AU$429-'Ratios Calculated fix'!AU$428)</f>
        <v>0.59289429098882307</v>
      </c>
      <c r="AV358" s="21" t="e">
        <f>('Ratios Calculated fix'!AV358-'Ratios Calculated fix'!AV$428)/('Ratios Calculated fix'!AV$429-'Ratios Calculated fix'!AV$428)</f>
        <v>#DIV/0!</v>
      </c>
      <c r="AW358" s="21" t="e">
        <f>('Ratios Calculated fix'!AW358-'Ratios Calculated fix'!AW$428)/('Ratios Calculated fix'!AW$429-'Ratios Calculated fix'!AW$428)</f>
        <v>#DIV/0!</v>
      </c>
      <c r="AX358" s="21" t="e">
        <f>('Ratios Calculated fix'!AX358-'Ratios Calculated fix'!AX$428)/('Ratios Calculated fix'!AX$429-'Ratios Calculated fix'!AX$428)</f>
        <v>#DIV/0!</v>
      </c>
      <c r="AY358" s="21">
        <f>('Ratios Calculated fix'!AY358-'Ratios Calculated fix'!AY$428)/('Ratios Calculated fix'!AY$429-'Ratios Calculated fix'!AY$428)</f>
        <v>0.24359607032296238</v>
      </c>
      <c r="AZ358" s="21">
        <f>('Ratios Calculated fix'!AZ358-'Ratios Calculated fix'!AZ$428)/('Ratios Calculated fix'!AZ$429-'Ratios Calculated fix'!AZ$428)</f>
        <v>0.76058607004969869</v>
      </c>
      <c r="BA358" s="21">
        <f>('Ratios Calculated fix'!BA358-'Ratios Calculated fix'!BA$428)/('Ratios Calculated fix'!BA$429-'Ratios Calculated fix'!BA$428)</f>
        <v>0.74226109138282959</v>
      </c>
      <c r="BB358" s="21" t="e">
        <f>('Ratios Calculated fix'!BB358-'Ratios Calculated fix'!BB$428)/('Ratios Calculated fix'!BB$429-'Ratios Calculated fix'!BB$428)</f>
        <v>#DIV/0!</v>
      </c>
      <c r="BC358" s="21">
        <f>('Ratios Calculated fix'!BC358-'Ratios Calculated fix'!BC$428)/('Ratios Calculated fix'!BC$429-'Ratios Calculated fix'!BC$428)</f>
        <v>0.22261900359563785</v>
      </c>
    </row>
    <row r="359" spans="1:55" x14ac:dyDescent="0.2">
      <c r="A359" s="3" t="s">
        <v>1066</v>
      </c>
      <c r="B359" s="3" t="s">
        <v>1067</v>
      </c>
      <c r="C359" s="3" t="s">
        <v>34</v>
      </c>
      <c r="D359" s="3">
        <v>353611</v>
      </c>
      <c r="E359" s="3" t="s">
        <v>16</v>
      </c>
      <c r="F359" s="3">
        <v>2019</v>
      </c>
      <c r="G359" s="3" t="s">
        <v>17</v>
      </c>
      <c r="H359" s="4">
        <v>43738</v>
      </c>
      <c r="I359" s="4">
        <v>43783</v>
      </c>
      <c r="J359" s="4">
        <v>43783</v>
      </c>
      <c r="K359" s="5">
        <v>171000000</v>
      </c>
      <c r="L359" s="5">
        <v>172300000</v>
      </c>
      <c r="M359" s="3" t="s">
        <v>1068</v>
      </c>
      <c r="N359" s="20">
        <f>('Ratios Calculated fix'!N359-'Ratios Calculated fix'!N$428)/('Ratios Calculated fix'!N$429-'Ratios Calculated fix'!N$428)</f>
        <v>0.21480841326642805</v>
      </c>
      <c r="O359" s="21">
        <f>('Ratios Calculated fix'!O359-'Ratios Calculated fix'!O$428)/('Ratios Calculated fix'!O$429-'Ratios Calculated fix'!O$428)</f>
        <v>0.17443385633331132</v>
      </c>
      <c r="P359" s="21">
        <f>('Ratios Calculated fix'!P359-'Ratios Calculated fix'!P$428)/('Ratios Calculated fix'!P$429-'Ratios Calculated fix'!P$428)</f>
        <v>0.37572817572373685</v>
      </c>
      <c r="Q359" s="21">
        <f>('Ratios Calculated fix'!Q359-'Ratios Calculated fix'!Q$428)/('Ratios Calculated fix'!Q$429-'Ratios Calculated fix'!Q$428)</f>
        <v>0.25795175397214826</v>
      </c>
      <c r="R359" s="21">
        <f>('Ratios Calculated fix'!R359-'Ratios Calculated fix'!R$428)/('Ratios Calculated fix'!R$429-'Ratios Calculated fix'!R$428)</f>
        <v>0</v>
      </c>
      <c r="S359" s="21">
        <f>('Ratios Calculated fix'!S359-'Ratios Calculated fix'!S$428)/('Ratios Calculated fix'!S$429-'Ratios Calculated fix'!S$428)</f>
        <v>0</v>
      </c>
      <c r="T359" s="21">
        <f>('Ratios Calculated fix'!T359-'Ratios Calculated fix'!T$428)/('Ratios Calculated fix'!T$429-'Ratios Calculated fix'!T$428)</f>
        <v>0</v>
      </c>
      <c r="U359" s="21">
        <f>('Ratios Calculated fix'!U359-'Ratios Calculated fix'!U$428)/('Ratios Calculated fix'!U$429-'Ratios Calculated fix'!U$428)</f>
        <v>0.64049317262840244</v>
      </c>
      <c r="V359" s="21">
        <f>('Ratios Calculated fix'!V359-'Ratios Calculated fix'!V$428)/('Ratios Calculated fix'!V$429-'Ratios Calculated fix'!V$428)</f>
        <v>0.48825282224192584</v>
      </c>
      <c r="W359" s="21">
        <f>('Ratios Calculated fix'!W359-'Ratios Calculated fix'!W$428)/('Ratios Calculated fix'!W$429-'Ratios Calculated fix'!W$428)</f>
        <v>0.62210889664239277</v>
      </c>
      <c r="X359" s="21">
        <f>('Ratios Calculated fix'!X359-'Ratios Calculated fix'!X$428)/('Ratios Calculated fix'!X$429-'Ratios Calculated fix'!X$428)</f>
        <v>0.46540538297205242</v>
      </c>
      <c r="Y359" s="21">
        <f>('Ratios Calculated fix'!Y359-'Ratios Calculated fix'!Y$428)/('Ratios Calculated fix'!Y$429-'Ratios Calculated fix'!Y$428)</f>
        <v>0.54353782912315751</v>
      </c>
      <c r="Z359" s="21">
        <f>('Ratios Calculated fix'!Z359-'Ratios Calculated fix'!Z$428)/('Ratios Calculated fix'!Z$429-'Ratios Calculated fix'!Z$428)</f>
        <v>0.53459461702794753</v>
      </c>
      <c r="AA359" s="21">
        <f>('Ratios Calculated fix'!AA359-'Ratios Calculated fix'!AA$428)/('Ratios Calculated fix'!AA$429-'Ratios Calculated fix'!AA$428)</f>
        <v>0.3133666291036199</v>
      </c>
      <c r="AB359" s="21">
        <f>('Ratios Calculated fix'!AB359-'Ratios Calculated fix'!AB$428)/('Ratios Calculated fix'!AB$429-'Ratios Calculated fix'!AB$428)</f>
        <v>0.99622874071522061</v>
      </c>
      <c r="AC359" s="21">
        <f>('Ratios Calculated fix'!AC359-'Ratios Calculated fix'!AC$428)/('Ratios Calculated fix'!AC$429-'Ratios Calculated fix'!AC$428)</f>
        <v>0.48924784901410812</v>
      </c>
      <c r="AD359" s="21">
        <f>('Ratios Calculated fix'!AD359-'Ratios Calculated fix'!AD$428)/('Ratios Calculated fix'!AD$429-'Ratios Calculated fix'!AD$428)</f>
        <v>0.57723156980930168</v>
      </c>
      <c r="AE359" s="21">
        <f>('Ratios Calculated fix'!AE359-'Ratios Calculated fix'!AE$428)/('Ratios Calculated fix'!AE$429-'Ratios Calculated fix'!AE$428)</f>
        <v>0.6496169811049185</v>
      </c>
      <c r="AF359" s="21">
        <f>('Ratios Calculated fix'!AF359-'Ratios Calculated fix'!AF$428)/('Ratios Calculated fix'!AF$429-'Ratios Calculated fix'!AF$428)</f>
        <v>0.44861107647851606</v>
      </c>
      <c r="AG359" s="21" t="e">
        <f>('Ratios Calculated fix'!AG359-'Ratios Calculated fix'!AG$428)/('Ratios Calculated fix'!AG$429-'Ratios Calculated fix'!AG$428)</f>
        <v>#DIV/0!</v>
      </c>
      <c r="AH359" s="21" t="e">
        <f>('Ratios Calculated fix'!AH359-'Ratios Calculated fix'!AH$428)/('Ratios Calculated fix'!AH$429-'Ratios Calculated fix'!AH$428)</f>
        <v>#DIV/0!</v>
      </c>
      <c r="AI359" s="21">
        <f>('Ratios Calculated fix'!AI359-'Ratios Calculated fix'!AI$428)/('Ratios Calculated fix'!AI$429-'Ratios Calculated fix'!AI$428)</f>
        <v>0.9859435245029633</v>
      </c>
      <c r="AJ359" s="21">
        <f>('Ratios Calculated fix'!AJ359-'Ratios Calculated fix'!AJ$428)/('Ratios Calculated fix'!AJ$429-'Ratios Calculated fix'!AJ$428)</f>
        <v>0.60878068507893823</v>
      </c>
      <c r="AK359" s="21" t="e">
        <f>('Ratios Calculated fix'!AK359-'Ratios Calculated fix'!AK$428)/('Ratios Calculated fix'!AK$429-'Ratios Calculated fix'!AK$428)</f>
        <v>#DIV/0!</v>
      </c>
      <c r="AL359" s="21" t="e">
        <f>('Ratios Calculated fix'!AL359-'Ratios Calculated fix'!AL$428)/('Ratios Calculated fix'!AL$429-'Ratios Calculated fix'!AL$428)</f>
        <v>#DIV/0!</v>
      </c>
      <c r="AM359" s="21">
        <f>('Ratios Calculated fix'!AM359-'Ratios Calculated fix'!AM$428)/('Ratios Calculated fix'!AM$429-'Ratios Calculated fix'!AM$428)</f>
        <v>0.31313411072439051</v>
      </c>
      <c r="AN359" s="21">
        <f>('Ratios Calculated fix'!AN359-'Ratios Calculated fix'!AN$428)/('Ratios Calculated fix'!AN$429-'Ratios Calculated fix'!AN$428)</f>
        <v>0.27285068914211319</v>
      </c>
      <c r="AO359" s="21">
        <f>('Ratios Calculated fix'!AO359-'Ratios Calculated fix'!AO$428)/('Ratios Calculated fix'!AO$429-'Ratios Calculated fix'!AO$428)</f>
        <v>0.17496104468530807</v>
      </c>
      <c r="AP359" s="21">
        <f>('Ratios Calculated fix'!AP359-'Ratios Calculated fix'!AP$428)/('Ratios Calculated fix'!AP$429-'Ratios Calculated fix'!AP$428)</f>
        <v>0.57289391900329922</v>
      </c>
      <c r="AQ359" s="21">
        <f>('Ratios Calculated fix'!AQ359-'Ratios Calculated fix'!AQ$428)/('Ratios Calculated fix'!AQ$429-'Ratios Calculated fix'!AQ$428)</f>
        <v>0.81212050296387384</v>
      </c>
      <c r="AR359" s="21">
        <f>('Ratios Calculated fix'!AR359-'Ratios Calculated fix'!AR$428)/('Ratios Calculated fix'!AR$429-'Ratios Calculated fix'!AR$428)</f>
        <v>0.54991242097040871</v>
      </c>
      <c r="AS359" s="21">
        <f>('Ratios Calculated fix'!AS359-'Ratios Calculated fix'!AS$428)/('Ratios Calculated fix'!AS$429-'Ratios Calculated fix'!AS$428)</f>
        <v>0.57213678610121588</v>
      </c>
      <c r="AT359" s="21">
        <f>('Ratios Calculated fix'!AT359-'Ratios Calculated fix'!AT$428)/('Ratios Calculated fix'!AT$429-'Ratios Calculated fix'!AT$428)</f>
        <v>0.83273099468139977</v>
      </c>
      <c r="AU359" s="21">
        <f>('Ratios Calculated fix'!AU359-'Ratios Calculated fix'!AU$428)/('Ratios Calculated fix'!AU$429-'Ratios Calculated fix'!AU$428)</f>
        <v>0.88836765004661411</v>
      </c>
      <c r="AV359" s="21" t="e">
        <f>('Ratios Calculated fix'!AV359-'Ratios Calculated fix'!AV$428)/('Ratios Calculated fix'!AV$429-'Ratios Calculated fix'!AV$428)</f>
        <v>#DIV/0!</v>
      </c>
      <c r="AW359" s="21" t="e">
        <f>('Ratios Calculated fix'!AW359-'Ratios Calculated fix'!AW$428)/('Ratios Calculated fix'!AW$429-'Ratios Calculated fix'!AW$428)</f>
        <v>#DIV/0!</v>
      </c>
      <c r="AX359" s="21" t="e">
        <f>('Ratios Calculated fix'!AX359-'Ratios Calculated fix'!AX$428)/('Ratios Calculated fix'!AX$429-'Ratios Calculated fix'!AX$428)</f>
        <v>#DIV/0!</v>
      </c>
      <c r="AY359" s="21">
        <f>('Ratios Calculated fix'!AY359-'Ratios Calculated fix'!AY$428)/('Ratios Calculated fix'!AY$429-'Ratios Calculated fix'!AY$428)</f>
        <v>0.19993393009915053</v>
      </c>
      <c r="AZ359" s="21">
        <f>('Ratios Calculated fix'!AZ359-'Ratios Calculated fix'!AZ$428)/('Ratios Calculated fix'!AZ$429-'Ratios Calculated fix'!AZ$428)</f>
        <v>0.72373578207219091</v>
      </c>
      <c r="BA359" s="21">
        <f>('Ratios Calculated fix'!BA359-'Ratios Calculated fix'!BA$428)/('Ratios Calculated fix'!BA$429-'Ratios Calculated fix'!BA$428)</f>
        <v>0.74408144884086735</v>
      </c>
      <c r="BB359" s="21" t="e">
        <f>('Ratios Calculated fix'!BB359-'Ratios Calculated fix'!BB$428)/('Ratios Calculated fix'!BB$429-'Ratios Calculated fix'!BB$428)</f>
        <v>#DIV/0!</v>
      </c>
      <c r="BC359" s="21">
        <f>('Ratios Calculated fix'!BC359-'Ratios Calculated fix'!BC$428)/('Ratios Calculated fix'!BC$429-'Ratios Calculated fix'!BC$428)</f>
        <v>0.36370364345211353</v>
      </c>
    </row>
    <row r="360" spans="1:55" x14ac:dyDescent="0.2">
      <c r="A360" s="3" t="s">
        <v>1090</v>
      </c>
      <c r="B360" s="3" t="s">
        <v>1091</v>
      </c>
      <c r="C360" s="3" t="s">
        <v>24</v>
      </c>
      <c r="D360" s="3">
        <v>105030</v>
      </c>
      <c r="E360" s="3" t="s">
        <v>16</v>
      </c>
      <c r="F360" s="3">
        <v>2019</v>
      </c>
      <c r="G360" s="3" t="s">
        <v>17</v>
      </c>
      <c r="H360" s="4">
        <v>43830</v>
      </c>
      <c r="I360" s="4">
        <v>43867</v>
      </c>
      <c r="J360" s="4">
        <v>43867</v>
      </c>
      <c r="K360" s="5">
        <v>374600000</v>
      </c>
      <c r="L360" s="5">
        <v>380500000</v>
      </c>
      <c r="M360" s="3" t="s">
        <v>1092</v>
      </c>
      <c r="N360" s="20">
        <f>('Ratios Calculated fix'!N360-'Ratios Calculated fix'!N$428)/('Ratios Calculated fix'!N$429-'Ratios Calculated fix'!N$428)</f>
        <v>7.2124289248284137E-2</v>
      </c>
      <c r="O360" s="21">
        <f>('Ratios Calculated fix'!O360-'Ratios Calculated fix'!O$428)/('Ratios Calculated fix'!O$429-'Ratios Calculated fix'!O$428)</f>
        <v>4.9677484276513403E-2</v>
      </c>
      <c r="P360" s="21">
        <f>('Ratios Calculated fix'!P360-'Ratios Calculated fix'!P$428)/('Ratios Calculated fix'!P$429-'Ratios Calculated fix'!P$428)</f>
        <v>7.2244600898159414E-2</v>
      </c>
      <c r="Q360" s="21">
        <f>('Ratios Calculated fix'!Q360-'Ratios Calculated fix'!Q$428)/('Ratios Calculated fix'!Q$429-'Ratios Calculated fix'!Q$428)</f>
        <v>0.26160976083954246</v>
      </c>
      <c r="R360" s="21">
        <f>('Ratios Calculated fix'!R360-'Ratios Calculated fix'!R$428)/('Ratios Calculated fix'!R$429-'Ratios Calculated fix'!R$428)</f>
        <v>8.6322578296945257E-2</v>
      </c>
      <c r="S360" s="21">
        <f>('Ratios Calculated fix'!S360-'Ratios Calculated fix'!S$428)/('Ratios Calculated fix'!S$429-'Ratios Calculated fix'!S$428)</f>
        <v>4.1299437111445285E-2</v>
      </c>
      <c r="T360" s="21">
        <f>('Ratios Calculated fix'!T360-'Ratios Calculated fix'!T$428)/('Ratios Calculated fix'!T$429-'Ratios Calculated fix'!T$428)</f>
        <v>7.9584128109704125E-2</v>
      </c>
      <c r="U360" s="21">
        <f>('Ratios Calculated fix'!U360-'Ratios Calculated fix'!U$428)/('Ratios Calculated fix'!U$429-'Ratios Calculated fix'!U$428)</f>
        <v>0.65010514507060291</v>
      </c>
      <c r="V360" s="21">
        <f>('Ratios Calculated fix'!V360-'Ratios Calculated fix'!V$428)/('Ratios Calculated fix'!V$429-'Ratios Calculated fix'!V$428)</f>
        <v>0.496526322559323</v>
      </c>
      <c r="W360" s="21">
        <f>('Ratios Calculated fix'!W360-'Ratios Calculated fix'!W$428)/('Ratios Calculated fix'!W$429-'Ratios Calculated fix'!W$428)</f>
        <v>0.63134368477155656</v>
      </c>
      <c r="X360" s="21">
        <f>('Ratios Calculated fix'!X360-'Ratios Calculated fix'!X$428)/('Ratios Calculated fix'!X$429-'Ratios Calculated fix'!X$428)</f>
        <v>0.2893984107575337</v>
      </c>
      <c r="Y360" s="21">
        <f>('Ratios Calculated fix'!Y360-'Ratios Calculated fix'!Y$428)/('Ratios Calculated fix'!Y$429-'Ratios Calculated fix'!Y$428)</f>
        <v>0.51354505686336471</v>
      </c>
      <c r="Z360" s="21">
        <f>('Ratios Calculated fix'!Z360-'Ratios Calculated fix'!Z$428)/('Ratios Calculated fix'!Z$429-'Ratios Calculated fix'!Z$428)</f>
        <v>0.71060158924246619</v>
      </c>
      <c r="AA360" s="21">
        <f>('Ratios Calculated fix'!AA360-'Ratios Calculated fix'!AA$428)/('Ratios Calculated fix'!AA$429-'Ratios Calculated fix'!AA$428)</f>
        <v>0.52414800380756499</v>
      </c>
      <c r="AB360" s="21">
        <f>('Ratios Calculated fix'!AB360-'Ratios Calculated fix'!AB$428)/('Ratios Calculated fix'!AB$429-'Ratios Calculated fix'!AB$428)</f>
        <v>0.89096589309991236</v>
      </c>
      <c r="AC360" s="21">
        <f>('Ratios Calculated fix'!AC360-'Ratios Calculated fix'!AC$428)/('Ratios Calculated fix'!AC$429-'Ratios Calculated fix'!AC$428)</f>
        <v>0.64628245921243876</v>
      </c>
      <c r="AD360" s="21">
        <f>('Ratios Calculated fix'!AD360-'Ratios Calculated fix'!AD$428)/('Ratios Calculated fix'!AD$429-'Ratios Calculated fix'!AD$428)</f>
        <v>0.48130768856513684</v>
      </c>
      <c r="AE360" s="21">
        <f>('Ratios Calculated fix'!AE360-'Ratios Calculated fix'!AE$428)/('Ratios Calculated fix'!AE$429-'Ratios Calculated fix'!AE$428)</f>
        <v>0.52087763819556876</v>
      </c>
      <c r="AF360" s="21">
        <f>('Ratios Calculated fix'!AF360-'Ratios Calculated fix'!AF$428)/('Ratios Calculated fix'!AF$429-'Ratios Calculated fix'!AF$428)</f>
        <v>0.38950491007915017</v>
      </c>
      <c r="AG360" s="21" t="e">
        <f>('Ratios Calculated fix'!AG360-'Ratios Calculated fix'!AG$428)/('Ratios Calculated fix'!AG$429-'Ratios Calculated fix'!AG$428)</f>
        <v>#DIV/0!</v>
      </c>
      <c r="AH360" s="21" t="e">
        <f>('Ratios Calculated fix'!AH360-'Ratios Calculated fix'!AH$428)/('Ratios Calculated fix'!AH$429-'Ratios Calculated fix'!AH$428)</f>
        <v>#DIV/0!</v>
      </c>
      <c r="AI360" s="21">
        <f>('Ratios Calculated fix'!AI360-'Ratios Calculated fix'!AI$428)/('Ratios Calculated fix'!AI$429-'Ratios Calculated fix'!AI$428)</f>
        <v>0.98581767468789983</v>
      </c>
      <c r="AJ360" s="21">
        <f>('Ratios Calculated fix'!AJ360-'Ratios Calculated fix'!AJ$428)/('Ratios Calculated fix'!AJ$429-'Ratios Calculated fix'!AJ$428)</f>
        <v>0.11438573027245172</v>
      </c>
      <c r="AK360" s="21" t="e">
        <f>('Ratios Calculated fix'!AK360-'Ratios Calculated fix'!AK$428)/('Ratios Calculated fix'!AK$429-'Ratios Calculated fix'!AK$428)</f>
        <v>#DIV/0!</v>
      </c>
      <c r="AL360" s="21" t="e">
        <f>('Ratios Calculated fix'!AL360-'Ratios Calculated fix'!AL$428)/('Ratios Calculated fix'!AL$429-'Ratios Calculated fix'!AL$428)</f>
        <v>#DIV/0!</v>
      </c>
      <c r="AM360" s="21">
        <f>('Ratios Calculated fix'!AM360-'Ratios Calculated fix'!AM$428)/('Ratios Calculated fix'!AM$429-'Ratios Calculated fix'!AM$428)</f>
        <v>0.30802069598280479</v>
      </c>
      <c r="AN360" s="21">
        <f>('Ratios Calculated fix'!AN360-'Ratios Calculated fix'!AN$428)/('Ratios Calculated fix'!AN$429-'Ratios Calculated fix'!AN$428)</f>
        <v>0.27397401444734903</v>
      </c>
      <c r="AO360" s="21">
        <f>('Ratios Calculated fix'!AO360-'Ratios Calculated fix'!AO$428)/('Ratios Calculated fix'!AO$429-'Ratios Calculated fix'!AO$428)</f>
        <v>0.11951919711913106</v>
      </c>
      <c r="AP360" s="21">
        <f>('Ratios Calculated fix'!AP360-'Ratios Calculated fix'!AP$428)/('Ratios Calculated fix'!AP$429-'Ratios Calculated fix'!AP$428)</f>
        <v>0.57378860285819899</v>
      </c>
      <c r="AQ360" s="21">
        <f>('Ratios Calculated fix'!AQ360-'Ratios Calculated fix'!AQ$428)/('Ratios Calculated fix'!AQ$429-'Ratios Calculated fix'!AQ$428)</f>
        <v>0.51669918152036431</v>
      </c>
      <c r="AR360" s="21">
        <f>('Ratios Calculated fix'!AR360-'Ratios Calculated fix'!AR$428)/('Ratios Calculated fix'!AR$429-'Ratios Calculated fix'!AR$428)</f>
        <v>0.27513505446480113</v>
      </c>
      <c r="AS360" s="21">
        <f>('Ratios Calculated fix'!AS360-'Ratios Calculated fix'!AS$428)/('Ratios Calculated fix'!AS$429-'Ratios Calculated fix'!AS$428)</f>
        <v>0.59383246199722017</v>
      </c>
      <c r="AT360" s="21">
        <f>('Ratios Calculated fix'!AT360-'Ratios Calculated fix'!AT$428)/('Ratios Calculated fix'!AT$429-'Ratios Calculated fix'!AT$428)</f>
        <v>0.32892030934852912</v>
      </c>
      <c r="AU360" s="21">
        <f>('Ratios Calculated fix'!AU360-'Ratios Calculated fix'!AU$428)/('Ratios Calculated fix'!AU$429-'Ratios Calculated fix'!AU$428)</f>
        <v>0.61058681747515109</v>
      </c>
      <c r="AV360" s="21" t="e">
        <f>('Ratios Calculated fix'!AV360-'Ratios Calculated fix'!AV$428)/('Ratios Calculated fix'!AV$429-'Ratios Calculated fix'!AV$428)</f>
        <v>#DIV/0!</v>
      </c>
      <c r="AW360" s="21" t="e">
        <f>('Ratios Calculated fix'!AW360-'Ratios Calculated fix'!AW$428)/('Ratios Calculated fix'!AW$429-'Ratios Calculated fix'!AW$428)</f>
        <v>#DIV/0!</v>
      </c>
      <c r="AX360" s="21" t="e">
        <f>('Ratios Calculated fix'!AX360-'Ratios Calculated fix'!AX$428)/('Ratios Calculated fix'!AX$429-'Ratios Calculated fix'!AX$428)</f>
        <v>#DIV/0!</v>
      </c>
      <c r="AY360" s="21">
        <f>('Ratios Calculated fix'!AY360-'Ratios Calculated fix'!AY$428)/('Ratios Calculated fix'!AY$429-'Ratios Calculated fix'!AY$428)</f>
        <v>0.24396737324227352</v>
      </c>
      <c r="AZ360" s="21">
        <f>('Ratios Calculated fix'!AZ360-'Ratios Calculated fix'!AZ$428)/('Ratios Calculated fix'!AZ$429-'Ratios Calculated fix'!AZ$428)</f>
        <v>0.7546582227513341</v>
      </c>
      <c r="BA360" s="21">
        <f>('Ratios Calculated fix'!BA360-'Ratios Calculated fix'!BA$428)/('Ratios Calculated fix'!BA$429-'Ratios Calculated fix'!BA$428)</f>
        <v>0.74292403816528663</v>
      </c>
      <c r="BB360" s="21" t="e">
        <f>('Ratios Calculated fix'!BB360-'Ratios Calculated fix'!BB$428)/('Ratios Calculated fix'!BB$429-'Ratios Calculated fix'!BB$428)</f>
        <v>#DIV/0!</v>
      </c>
      <c r="BC360" s="21">
        <f>('Ratios Calculated fix'!BC360-'Ratios Calculated fix'!BC$428)/('Ratios Calculated fix'!BC$429-'Ratios Calculated fix'!BC$428)</f>
        <v>0.24342502389335866</v>
      </c>
    </row>
    <row r="361" spans="1:55" x14ac:dyDescent="0.2">
      <c r="A361" s="3" t="s">
        <v>1096</v>
      </c>
      <c r="B361" s="3" t="s">
        <v>1097</v>
      </c>
      <c r="C361" s="3" t="s">
        <v>91</v>
      </c>
      <c r="D361" s="3">
        <v>247719</v>
      </c>
      <c r="E361" s="3" t="s">
        <v>16</v>
      </c>
      <c r="F361" s="3">
        <v>2020</v>
      </c>
      <c r="G361" s="3" t="s">
        <v>17</v>
      </c>
      <c r="H361" s="4">
        <v>44012</v>
      </c>
      <c r="I361" s="4">
        <v>44069</v>
      </c>
      <c r="J361" s="4">
        <v>44069</v>
      </c>
      <c r="K361" s="5">
        <v>508257992</v>
      </c>
      <c r="L361" s="5">
        <v>509166991</v>
      </c>
      <c r="M361" s="3" t="s">
        <v>1098</v>
      </c>
      <c r="N361" s="20">
        <f>('Ratios Calculated fix'!N361-'Ratios Calculated fix'!N$428)/('Ratios Calculated fix'!N$429-'Ratios Calculated fix'!N$428)</f>
        <v>3.7887530841018105E-2</v>
      </c>
      <c r="O361" s="21">
        <f>('Ratios Calculated fix'!O361-'Ratios Calculated fix'!O$428)/('Ratios Calculated fix'!O$429-'Ratios Calculated fix'!O$428)</f>
        <v>2.2833769008254127E-2</v>
      </c>
      <c r="P361" s="21">
        <f>('Ratios Calculated fix'!P361-'Ratios Calculated fix'!P$428)/('Ratios Calculated fix'!P$429-'Ratios Calculated fix'!P$428)</f>
        <v>7.5566477569519782E-3</v>
      </c>
      <c r="Q361" s="21">
        <f>('Ratios Calculated fix'!Q361-'Ratios Calculated fix'!Q$428)/('Ratios Calculated fix'!Q$429-'Ratios Calculated fix'!Q$428)</f>
        <v>0.27784048466103334</v>
      </c>
      <c r="R361" s="21">
        <f>('Ratios Calculated fix'!R361-'Ratios Calculated fix'!R$428)/('Ratios Calculated fix'!R$429-'Ratios Calculated fix'!R$428)</f>
        <v>0.12226326392510706</v>
      </c>
      <c r="S361" s="21">
        <f>('Ratios Calculated fix'!S361-'Ratios Calculated fix'!S$428)/('Ratios Calculated fix'!S$429-'Ratios Calculated fix'!S$428)</f>
        <v>6.3132787036426816E-2</v>
      </c>
      <c r="T361" s="21">
        <f>('Ratios Calculated fix'!T361-'Ratios Calculated fix'!T$428)/('Ratios Calculated fix'!T$429-'Ratios Calculated fix'!T$428)</f>
        <v>0.11186207591397639</v>
      </c>
      <c r="U361" s="21">
        <f>('Ratios Calculated fix'!U361-'Ratios Calculated fix'!U$428)/('Ratios Calculated fix'!U$429-'Ratios Calculated fix'!U$428)</f>
        <v>0.68396097397270161</v>
      </c>
      <c r="V361" s="21">
        <f>('Ratios Calculated fix'!V361-'Ratios Calculated fix'!V$428)/('Ratios Calculated fix'!V$429-'Ratios Calculated fix'!V$428)</f>
        <v>0.52863443798722887</v>
      </c>
      <c r="W361" s="21">
        <f>('Ratios Calculated fix'!W361-'Ratios Calculated fix'!W$428)/('Ratios Calculated fix'!W$429-'Ratios Calculated fix'!W$428)</f>
        <v>0.66355339835612348</v>
      </c>
      <c r="X361" s="21">
        <f>('Ratios Calculated fix'!X361-'Ratios Calculated fix'!X$428)/('Ratios Calculated fix'!X$429-'Ratios Calculated fix'!X$428)</f>
        <v>0.35695281973669202</v>
      </c>
      <c r="Y361" s="21">
        <f>('Ratios Calculated fix'!Y361-'Ratios Calculated fix'!Y$428)/('Ratios Calculated fix'!Y$429-'Ratios Calculated fix'!Y$428)</f>
        <v>0.43573496701045578</v>
      </c>
      <c r="Z361" s="21">
        <f>('Ratios Calculated fix'!Z361-'Ratios Calculated fix'!Z$428)/('Ratios Calculated fix'!Z$429-'Ratios Calculated fix'!Z$428)</f>
        <v>0.64304718026330787</v>
      </c>
      <c r="AA361" s="21">
        <f>('Ratios Calculated fix'!AA361-'Ratios Calculated fix'!AA$428)/('Ratios Calculated fix'!AA$429-'Ratios Calculated fix'!AA$428)</f>
        <v>0.35528927784629771</v>
      </c>
      <c r="AB361" s="21">
        <f>('Ratios Calculated fix'!AB361-'Ratios Calculated fix'!AB$428)/('Ratios Calculated fix'!AB$429-'Ratios Calculated fix'!AB$428)</f>
        <v>0.81698083482997474</v>
      </c>
      <c r="AC361" s="21">
        <f>('Ratios Calculated fix'!AC361-'Ratios Calculated fix'!AC$428)/('Ratios Calculated fix'!AC$429-'Ratios Calculated fix'!AC$428)</f>
        <v>0.16394241758915534</v>
      </c>
      <c r="AD361" s="21">
        <f>('Ratios Calculated fix'!AD361-'Ratios Calculated fix'!AD$428)/('Ratios Calculated fix'!AD$429-'Ratios Calculated fix'!AD$428)</f>
        <v>0.33505330934024852</v>
      </c>
      <c r="AE361" s="21">
        <f>('Ratios Calculated fix'!AE361-'Ratios Calculated fix'!AE$428)/('Ratios Calculated fix'!AE$429-'Ratios Calculated fix'!AE$428)</f>
        <v>0.38094837665842191</v>
      </c>
      <c r="AF361" s="21">
        <f>('Ratios Calculated fix'!AF361-'Ratios Calculated fix'!AF$428)/('Ratios Calculated fix'!AF$429-'Ratios Calculated fix'!AF$428)</f>
        <v>0.37201707963930136</v>
      </c>
      <c r="AG361" s="21" t="e">
        <f>('Ratios Calculated fix'!AG361-'Ratios Calculated fix'!AG$428)/('Ratios Calculated fix'!AG$429-'Ratios Calculated fix'!AG$428)</f>
        <v>#DIV/0!</v>
      </c>
      <c r="AH361" s="21" t="e">
        <f>('Ratios Calculated fix'!AH361-'Ratios Calculated fix'!AH$428)/('Ratios Calculated fix'!AH$429-'Ratios Calculated fix'!AH$428)</f>
        <v>#DIV/0!</v>
      </c>
      <c r="AI361" s="21">
        <f>('Ratios Calculated fix'!AI361-'Ratios Calculated fix'!AI$428)/('Ratios Calculated fix'!AI$429-'Ratios Calculated fix'!AI$428)</f>
        <v>0.98562281172406774</v>
      </c>
      <c r="AJ361" s="21">
        <f>('Ratios Calculated fix'!AJ361-'Ratios Calculated fix'!AJ$428)/('Ratios Calculated fix'!AJ$429-'Ratios Calculated fix'!AJ$428)</f>
        <v>9.6694122874703886E-2</v>
      </c>
      <c r="AK361" s="21" t="e">
        <f>('Ratios Calculated fix'!AK361-'Ratios Calculated fix'!AK$428)/('Ratios Calculated fix'!AK$429-'Ratios Calculated fix'!AK$428)</f>
        <v>#DIV/0!</v>
      </c>
      <c r="AL361" s="21" t="e">
        <f>('Ratios Calculated fix'!AL361-'Ratios Calculated fix'!AL$428)/('Ratios Calculated fix'!AL$429-'Ratios Calculated fix'!AL$428)</f>
        <v>#DIV/0!</v>
      </c>
      <c r="AM361" s="21">
        <f>('Ratios Calculated fix'!AM361-'Ratios Calculated fix'!AM$428)/('Ratios Calculated fix'!AM$429-'Ratios Calculated fix'!AM$428)</f>
        <v>0.3241047574743196</v>
      </c>
      <c r="AN361" s="21">
        <f>('Ratios Calculated fix'!AN361-'Ratios Calculated fix'!AN$428)/('Ratios Calculated fix'!AN$429-'Ratios Calculated fix'!AN$428)</f>
        <v>0.34428669976418624</v>
      </c>
      <c r="AO361" s="21">
        <f>('Ratios Calculated fix'!AO361-'Ratios Calculated fix'!AO$428)/('Ratios Calculated fix'!AO$429-'Ratios Calculated fix'!AO$428)</f>
        <v>0.74665250712452202</v>
      </c>
      <c r="AP361" s="21">
        <f>('Ratios Calculated fix'!AP361-'Ratios Calculated fix'!AP$428)/('Ratios Calculated fix'!AP$429-'Ratios Calculated fix'!AP$428)</f>
        <v>0.60434743180815176</v>
      </c>
      <c r="AQ361" s="21">
        <f>('Ratios Calculated fix'!AQ361-'Ratios Calculated fix'!AQ$428)/('Ratios Calculated fix'!AQ$429-'Ratios Calculated fix'!AQ$428)</f>
        <v>0.5728116036967702</v>
      </c>
      <c r="AR361" s="21">
        <f>('Ratios Calculated fix'!AR361-'Ratios Calculated fix'!AR$428)/('Ratios Calculated fix'!AR$429-'Ratios Calculated fix'!AR$428)</f>
        <v>0.18752972835355863</v>
      </c>
      <c r="AS361" s="21">
        <f>('Ratios Calculated fix'!AS361-'Ratios Calculated fix'!AS$428)/('Ratios Calculated fix'!AS$429-'Ratios Calculated fix'!AS$428)</f>
        <v>0.60213998942124403</v>
      </c>
      <c r="AT361" s="21">
        <f>('Ratios Calculated fix'!AT361-'Ratios Calculated fix'!AT$428)/('Ratios Calculated fix'!AT$429-'Ratios Calculated fix'!AT$428)</f>
        <v>0.42753900671374234</v>
      </c>
      <c r="AU361" s="21">
        <f>('Ratios Calculated fix'!AU361-'Ratios Calculated fix'!AU$428)/('Ratios Calculated fix'!AU$429-'Ratios Calculated fix'!AU$428)</f>
        <v>0.62971950041970048</v>
      </c>
      <c r="AV361" s="21" t="e">
        <f>('Ratios Calculated fix'!AV361-'Ratios Calculated fix'!AV$428)/('Ratios Calculated fix'!AV$429-'Ratios Calculated fix'!AV$428)</f>
        <v>#DIV/0!</v>
      </c>
      <c r="AW361" s="21" t="e">
        <f>('Ratios Calculated fix'!AW361-'Ratios Calculated fix'!AW$428)/('Ratios Calculated fix'!AW$429-'Ratios Calculated fix'!AW$428)</f>
        <v>#DIV/0!</v>
      </c>
      <c r="AX361" s="21" t="e">
        <f>('Ratios Calculated fix'!AX361-'Ratios Calculated fix'!AX$428)/('Ratios Calculated fix'!AX$429-'Ratios Calculated fix'!AX$428)</f>
        <v>#DIV/0!</v>
      </c>
      <c r="AY361" s="21">
        <f>('Ratios Calculated fix'!AY361-'Ratios Calculated fix'!AY$428)/('Ratios Calculated fix'!AY$429-'Ratios Calculated fix'!AY$428)</f>
        <v>0.26171607956702847</v>
      </c>
      <c r="AZ361" s="21">
        <f>('Ratios Calculated fix'!AZ361-'Ratios Calculated fix'!AZ$428)/('Ratios Calculated fix'!AZ$429-'Ratios Calculated fix'!AZ$428)</f>
        <v>0.77410049575263662</v>
      </c>
      <c r="BA361" s="21">
        <f>('Ratios Calculated fix'!BA361-'Ratios Calculated fix'!BA$428)/('Ratios Calculated fix'!BA$429-'Ratios Calculated fix'!BA$428)</f>
        <v>0.74382427896398917</v>
      </c>
      <c r="BB361" s="21" t="e">
        <f>('Ratios Calculated fix'!BB361-'Ratios Calculated fix'!BB$428)/('Ratios Calculated fix'!BB$429-'Ratios Calculated fix'!BB$428)</f>
        <v>#DIV/0!</v>
      </c>
      <c r="BC361" s="21">
        <f>('Ratios Calculated fix'!BC361-'Ratios Calculated fix'!BC$428)/('Ratios Calculated fix'!BC$429-'Ratios Calculated fix'!BC$428)</f>
        <v>0.2943935918519805</v>
      </c>
    </row>
    <row r="362" spans="1:55" x14ac:dyDescent="0.2">
      <c r="A362" s="3" t="s">
        <v>158</v>
      </c>
      <c r="B362" s="3" t="s">
        <v>159</v>
      </c>
      <c r="C362" s="3" t="s">
        <v>38</v>
      </c>
      <c r="D362" s="3">
        <v>66790</v>
      </c>
      <c r="E362" s="3" t="s">
        <v>16</v>
      </c>
      <c r="F362" s="3">
        <v>2019</v>
      </c>
      <c r="G362" s="3" t="s">
        <v>17</v>
      </c>
      <c r="H362" s="4">
        <v>43830</v>
      </c>
      <c r="I362" s="4">
        <v>43881</v>
      </c>
      <c r="J362" s="4">
        <v>43881</v>
      </c>
      <c r="K362" s="5">
        <v>7313000000</v>
      </c>
      <c r="L362" s="5">
        <v>7341000000</v>
      </c>
      <c r="M362" s="3" t="s">
        <v>160</v>
      </c>
      <c r="N362" s="20">
        <f>('Ratios Calculated fix'!N362-'Ratios Calculated fix'!N$428)/('Ratios Calculated fix'!N$429-'Ratios Calculated fix'!N$428)</f>
        <v>3.0198910582279796E-2</v>
      </c>
      <c r="O362" s="21">
        <f>('Ratios Calculated fix'!O362-'Ratios Calculated fix'!O$428)/('Ratios Calculated fix'!O$429-'Ratios Calculated fix'!O$428)</f>
        <v>3.0198910582279796E-2</v>
      </c>
      <c r="P362" s="21">
        <f>('Ratios Calculated fix'!P362-'Ratios Calculated fix'!P$428)/('Ratios Calculated fix'!P$429-'Ratios Calculated fix'!P$428)</f>
        <v>5.5930114508846336E-2</v>
      </c>
      <c r="Q362" s="21">
        <f>('Ratios Calculated fix'!Q362-'Ratios Calculated fix'!Q$428)/('Ratios Calculated fix'!Q$429-'Ratios Calculated fix'!Q$428)</f>
        <v>0.26461523855825914</v>
      </c>
      <c r="R362" s="21">
        <f>('Ratios Calculated fix'!R362-'Ratios Calculated fix'!R$428)/('Ratios Calculated fix'!R$429-'Ratios Calculated fix'!R$428)</f>
        <v>9.8184402210885924E-2</v>
      </c>
      <c r="S362" s="21">
        <f>('Ratios Calculated fix'!S362-'Ratios Calculated fix'!S$428)/('Ratios Calculated fix'!S$429-'Ratios Calculated fix'!S$428)</f>
        <v>0.12533736728069489</v>
      </c>
      <c r="T362" s="21">
        <f>('Ratios Calculated fix'!T362-'Ratios Calculated fix'!T$428)/('Ratios Calculated fix'!T$429-'Ratios Calculated fix'!T$428)</f>
        <v>7.6038145318268496E-2</v>
      </c>
      <c r="U362" s="21">
        <f>('Ratios Calculated fix'!U362-'Ratios Calculated fix'!U$428)/('Ratios Calculated fix'!U$429-'Ratios Calculated fix'!U$428)</f>
        <v>0.65586533488019616</v>
      </c>
      <c r="V362" s="21">
        <f>('Ratios Calculated fix'!V362-'Ratios Calculated fix'!V$428)/('Ratios Calculated fix'!V$429-'Ratios Calculated fix'!V$428)</f>
        <v>0.52355732258361853</v>
      </c>
      <c r="W362" s="21">
        <f>('Ratios Calculated fix'!W362-'Ratios Calculated fix'!W$428)/('Ratios Calculated fix'!W$429-'Ratios Calculated fix'!W$428)</f>
        <v>0.63451502683611383</v>
      </c>
      <c r="X362" s="21">
        <f>('Ratios Calculated fix'!X362-'Ratios Calculated fix'!X$428)/('Ratios Calculated fix'!X$429-'Ratios Calculated fix'!X$428)</f>
        <v>0.14102883844084502</v>
      </c>
      <c r="Y362" s="21">
        <f>('Ratios Calculated fix'!Y362-'Ratios Calculated fix'!Y$428)/('Ratios Calculated fix'!Y$429-'Ratios Calculated fix'!Y$428)</f>
        <v>0.48449490639768239</v>
      </c>
      <c r="Z362" s="21">
        <f>('Ratios Calculated fix'!Z362-'Ratios Calculated fix'!Z$428)/('Ratios Calculated fix'!Z$429-'Ratios Calculated fix'!Z$428)</f>
        <v>0.85897116155915487</v>
      </c>
      <c r="AA362" s="21">
        <f>('Ratios Calculated fix'!AA362-'Ratios Calculated fix'!AA$428)/('Ratios Calculated fix'!AA$429-'Ratios Calculated fix'!AA$428)</f>
        <v>0.38540278417246154</v>
      </c>
      <c r="AB362" s="21">
        <f>('Ratios Calculated fix'!AB362-'Ratios Calculated fix'!AB$428)/('Ratios Calculated fix'!AB$429-'Ratios Calculated fix'!AB$428)</f>
        <v>0.85985597458823337</v>
      </c>
      <c r="AC362" s="21">
        <f>('Ratios Calculated fix'!AC362-'Ratios Calculated fix'!AC$428)/('Ratios Calculated fix'!AC$429-'Ratios Calculated fix'!AC$428)</f>
        <v>0.50051442130360957</v>
      </c>
      <c r="AD362" s="21">
        <f>('Ratios Calculated fix'!AD362-'Ratios Calculated fix'!AD$428)/('Ratios Calculated fix'!AD$429-'Ratios Calculated fix'!AD$428)</f>
        <v>0.53317300523311006</v>
      </c>
      <c r="AE362" s="21">
        <f>('Ratios Calculated fix'!AE362-'Ratios Calculated fix'!AE$428)/('Ratios Calculated fix'!AE$429-'Ratios Calculated fix'!AE$428)</f>
        <v>0.47190781490782702</v>
      </c>
      <c r="AF362" s="21">
        <f>('Ratios Calculated fix'!AF362-'Ratios Calculated fix'!AF$428)/('Ratios Calculated fix'!AF$429-'Ratios Calculated fix'!AF$428)</f>
        <v>0.42030949709234283</v>
      </c>
      <c r="AG362" s="21" t="e">
        <f>('Ratios Calculated fix'!AG362-'Ratios Calculated fix'!AG$428)/('Ratios Calculated fix'!AG$429-'Ratios Calculated fix'!AG$428)</f>
        <v>#DIV/0!</v>
      </c>
      <c r="AH362" s="21" t="e">
        <f>('Ratios Calculated fix'!AH362-'Ratios Calculated fix'!AH$428)/('Ratios Calculated fix'!AH$429-'Ratios Calculated fix'!AH$428)</f>
        <v>#DIV/0!</v>
      </c>
      <c r="AI362" s="21">
        <f>('Ratios Calculated fix'!AI362-'Ratios Calculated fix'!AI$428)/('Ratios Calculated fix'!AI$429-'Ratios Calculated fix'!AI$428)</f>
        <v>0.98742880927495869</v>
      </c>
      <c r="AJ362" s="21">
        <f>('Ratios Calculated fix'!AJ362-'Ratios Calculated fix'!AJ$428)/('Ratios Calculated fix'!AJ$429-'Ratios Calculated fix'!AJ$428)</f>
        <v>0.11729251903809609</v>
      </c>
      <c r="AK362" s="21" t="e">
        <f>('Ratios Calculated fix'!AK362-'Ratios Calculated fix'!AK$428)/('Ratios Calculated fix'!AK$429-'Ratios Calculated fix'!AK$428)</f>
        <v>#DIV/0!</v>
      </c>
      <c r="AL362" s="21" t="e">
        <f>('Ratios Calculated fix'!AL362-'Ratios Calculated fix'!AL$428)/('Ratios Calculated fix'!AL$429-'Ratios Calculated fix'!AL$428)</f>
        <v>#DIV/0!</v>
      </c>
      <c r="AM362" s="21">
        <f>('Ratios Calculated fix'!AM362-'Ratios Calculated fix'!AM$428)/('Ratios Calculated fix'!AM$429-'Ratios Calculated fix'!AM$428)</f>
        <v>0.31169778537889298</v>
      </c>
      <c r="AN362" s="21">
        <f>('Ratios Calculated fix'!AN362-'Ratios Calculated fix'!AN$428)/('Ratios Calculated fix'!AN$429-'Ratios Calculated fix'!AN$428)</f>
        <v>0.27359931868602594</v>
      </c>
      <c r="AO362" s="21">
        <f>('Ratios Calculated fix'!AO362-'Ratios Calculated fix'!AO$428)/('Ratios Calculated fix'!AO$429-'Ratios Calculated fix'!AO$428)</f>
        <v>7.3088737400291912E-2</v>
      </c>
      <c r="AP362" s="21">
        <f>('Ratios Calculated fix'!AP362-'Ratios Calculated fix'!AP$428)/('Ratios Calculated fix'!AP$429-'Ratios Calculated fix'!AP$428)</f>
        <v>0.51516781268972056</v>
      </c>
      <c r="AQ362" s="21">
        <f>('Ratios Calculated fix'!AQ362-'Ratios Calculated fix'!AQ$428)/('Ratios Calculated fix'!AQ$429-'Ratios Calculated fix'!AQ$428)</f>
        <v>0.55108793113067467</v>
      </c>
      <c r="AR362" s="21">
        <f>('Ratios Calculated fix'!AR362-'Ratios Calculated fix'!AR$428)/('Ratios Calculated fix'!AR$429-'Ratios Calculated fix'!AR$428)</f>
        <v>0.38545103577410222</v>
      </c>
      <c r="AS362" s="21">
        <f>('Ratios Calculated fix'!AS362-'Ratios Calculated fix'!AS$428)/('Ratios Calculated fix'!AS$429-'Ratios Calculated fix'!AS$428)</f>
        <v>0.64087681365533566</v>
      </c>
      <c r="AT362" s="21">
        <f>('Ratios Calculated fix'!AT362-'Ratios Calculated fix'!AT$428)/('Ratios Calculated fix'!AT$429-'Ratios Calculated fix'!AT$428)</f>
        <v>0.35968416180559054</v>
      </c>
      <c r="AU362" s="21">
        <f>('Ratios Calculated fix'!AU362-'Ratios Calculated fix'!AU$428)/('Ratios Calculated fix'!AU$429-'Ratios Calculated fix'!AU$428)</f>
        <v>0.63396029806903054</v>
      </c>
      <c r="AV362" s="21" t="e">
        <f>('Ratios Calculated fix'!AV362-'Ratios Calculated fix'!AV$428)/('Ratios Calculated fix'!AV$429-'Ratios Calculated fix'!AV$428)</f>
        <v>#DIV/0!</v>
      </c>
      <c r="AW362" s="21" t="e">
        <f>('Ratios Calculated fix'!AW362-'Ratios Calculated fix'!AW$428)/('Ratios Calculated fix'!AW$429-'Ratios Calculated fix'!AW$428)</f>
        <v>#DIV/0!</v>
      </c>
      <c r="AX362" s="21" t="e">
        <f>('Ratios Calculated fix'!AX362-'Ratios Calculated fix'!AX$428)/('Ratios Calculated fix'!AX$429-'Ratios Calculated fix'!AX$428)</f>
        <v>#DIV/0!</v>
      </c>
      <c r="AY362" s="21">
        <f>('Ratios Calculated fix'!AY362-'Ratios Calculated fix'!AY$428)/('Ratios Calculated fix'!AY$429-'Ratios Calculated fix'!AY$428)</f>
        <v>0.2600083182563645</v>
      </c>
      <c r="AZ362" s="21">
        <f>('Ratios Calculated fix'!AZ362-'Ratios Calculated fix'!AZ$428)/('Ratios Calculated fix'!AZ$429-'Ratios Calculated fix'!AZ$428)</f>
        <v>0.76391758129435527</v>
      </c>
      <c r="BA362" s="21">
        <f>('Ratios Calculated fix'!BA362-'Ratios Calculated fix'!BA$428)/('Ratios Calculated fix'!BA$429-'Ratios Calculated fix'!BA$428)</f>
        <v>0.74360708565251288</v>
      </c>
      <c r="BB362" s="21" t="e">
        <f>('Ratios Calculated fix'!BB362-'Ratios Calculated fix'!BB$428)/('Ratios Calculated fix'!BB$429-'Ratios Calculated fix'!BB$428)</f>
        <v>#DIV/0!</v>
      </c>
      <c r="BC362" s="21">
        <f>('Ratios Calculated fix'!BC362-'Ratios Calculated fix'!BC$428)/('Ratios Calculated fix'!BC$429-'Ratios Calculated fix'!BC$428)</f>
        <v>0.19437560823676095</v>
      </c>
    </row>
    <row r="363" spans="1:55" x14ac:dyDescent="0.2">
      <c r="A363" s="3" t="s">
        <v>829</v>
      </c>
      <c r="B363" s="3" t="s">
        <v>830</v>
      </c>
      <c r="C363" s="3" t="s">
        <v>91</v>
      </c>
      <c r="D363" s="3">
        <v>248956</v>
      </c>
      <c r="E363" s="3" t="s">
        <v>16</v>
      </c>
      <c r="F363" s="3">
        <v>2019</v>
      </c>
      <c r="G363" s="3" t="s">
        <v>17</v>
      </c>
      <c r="H363" s="4">
        <v>43830</v>
      </c>
      <c r="I363" s="4">
        <v>43873</v>
      </c>
      <c r="J363" s="4">
        <v>43873</v>
      </c>
      <c r="K363" s="5">
        <v>216700000</v>
      </c>
      <c r="L363" s="5">
        <v>217200000</v>
      </c>
      <c r="M363" s="3" t="s">
        <v>831</v>
      </c>
      <c r="N363" s="20">
        <f>('Ratios Calculated fix'!N363-'Ratios Calculated fix'!N$428)/('Ratios Calculated fix'!N$429-'Ratios Calculated fix'!N$428)</f>
        <v>1.9780932466663445E-2</v>
      </c>
      <c r="O363" s="21">
        <f>('Ratios Calculated fix'!O363-'Ratios Calculated fix'!O$428)/('Ratios Calculated fix'!O$429-'Ratios Calculated fix'!O$428)</f>
        <v>1.4258814923468465E-2</v>
      </c>
      <c r="P363" s="21">
        <f>('Ratios Calculated fix'!P363-'Ratios Calculated fix'!P$428)/('Ratios Calculated fix'!P$429-'Ratios Calculated fix'!P$428)</f>
        <v>1.1100613270135239E-2</v>
      </c>
      <c r="Q363" s="21">
        <f>('Ratios Calculated fix'!Q363-'Ratios Calculated fix'!Q$428)/('Ratios Calculated fix'!Q$429-'Ratios Calculated fix'!Q$428)</f>
        <v>0.26170028595947781</v>
      </c>
      <c r="R363" s="21">
        <f>('Ratios Calculated fix'!R363-'Ratios Calculated fix'!R$428)/('Ratios Calculated fix'!R$429-'Ratios Calculated fix'!R$428)</f>
        <v>9.9237842100812795E-2</v>
      </c>
      <c r="S363" s="21">
        <f>('Ratios Calculated fix'!S363-'Ratios Calculated fix'!S$428)/('Ratios Calculated fix'!S$429-'Ratios Calculated fix'!S$428)</f>
        <v>3.4278752599034755E-2</v>
      </c>
      <c r="T363" s="21">
        <f>('Ratios Calculated fix'!T363-'Ratios Calculated fix'!T$428)/('Ratios Calculated fix'!T$429-'Ratios Calculated fix'!T$428)</f>
        <v>9.3930591916150427E-2</v>
      </c>
      <c r="U363" s="21">
        <f>('Ratios Calculated fix'!U363-'Ratios Calculated fix'!U$428)/('Ratios Calculated fix'!U$429-'Ratios Calculated fix'!U$428)</f>
        <v>0.65167840174672265</v>
      </c>
      <c r="V363" s="21">
        <f>('Ratios Calculated fix'!V363-'Ratios Calculated fix'!V$428)/('Ratios Calculated fix'!V$429-'Ratios Calculated fix'!V$428)</f>
        <v>0.49520385962164648</v>
      </c>
      <c r="W363" s="21">
        <f>('Ratios Calculated fix'!W363-'Ratios Calculated fix'!W$428)/('Ratios Calculated fix'!W$429-'Ratios Calculated fix'!W$428)</f>
        <v>0.63314172829422055</v>
      </c>
      <c r="X363" s="21">
        <f>('Ratios Calculated fix'!X363-'Ratios Calculated fix'!X$428)/('Ratios Calculated fix'!X$429-'Ratios Calculated fix'!X$428)</f>
        <v>5.470070225427888E-2</v>
      </c>
      <c r="Y363" s="21">
        <f>('Ratios Calculated fix'!Y363-'Ratios Calculated fix'!Y$428)/('Ratios Calculated fix'!Y$429-'Ratios Calculated fix'!Y$428)</f>
        <v>0.61998088135300322</v>
      </c>
      <c r="Z363" s="21">
        <f>('Ratios Calculated fix'!Z363-'Ratios Calculated fix'!Z$428)/('Ratios Calculated fix'!Z$429-'Ratios Calculated fix'!Z$428)</f>
        <v>0.94529929774572119</v>
      </c>
      <c r="AA363" s="21">
        <f>('Ratios Calculated fix'!AA363-'Ratios Calculated fix'!AA$428)/('Ratios Calculated fix'!AA$429-'Ratios Calculated fix'!AA$428)</f>
        <v>0.45105853344811492</v>
      </c>
      <c r="AB363" s="21">
        <f>('Ratios Calculated fix'!AB363-'Ratios Calculated fix'!AB$428)/('Ratios Calculated fix'!AB$429-'Ratios Calculated fix'!AB$428)</f>
        <v>0.88966428765495575</v>
      </c>
      <c r="AC363" s="21">
        <f>('Ratios Calculated fix'!AC363-'Ratios Calculated fix'!AC$428)/('Ratios Calculated fix'!AC$429-'Ratios Calculated fix'!AC$428)</f>
        <v>0.41765728419278436</v>
      </c>
      <c r="AD363" s="21">
        <f>('Ratios Calculated fix'!AD363-'Ratios Calculated fix'!AD$428)/('Ratios Calculated fix'!AD$429-'Ratios Calculated fix'!AD$428)</f>
        <v>0.4281201947884346</v>
      </c>
      <c r="AE363" s="21">
        <f>('Ratios Calculated fix'!AE363-'Ratios Calculated fix'!AE$428)/('Ratios Calculated fix'!AE$429-'Ratios Calculated fix'!AE$428)</f>
        <v>0.48676341547106161</v>
      </c>
      <c r="AF363" s="21">
        <f>('Ratios Calculated fix'!AF363-'Ratios Calculated fix'!AF$428)/('Ratios Calculated fix'!AF$429-'Ratios Calculated fix'!AF$428)</f>
        <v>0.40364096506476943</v>
      </c>
      <c r="AG363" s="21" t="e">
        <f>('Ratios Calculated fix'!AG363-'Ratios Calculated fix'!AG$428)/('Ratios Calculated fix'!AG$429-'Ratios Calculated fix'!AG$428)</f>
        <v>#DIV/0!</v>
      </c>
      <c r="AH363" s="21" t="e">
        <f>('Ratios Calculated fix'!AH363-'Ratios Calculated fix'!AH$428)/('Ratios Calculated fix'!AH$429-'Ratios Calculated fix'!AH$428)</f>
        <v>#DIV/0!</v>
      </c>
      <c r="AI363" s="21">
        <f>('Ratios Calculated fix'!AI363-'Ratios Calculated fix'!AI$428)/('Ratios Calculated fix'!AI$429-'Ratios Calculated fix'!AI$428)</f>
        <v>0.98542215630403529</v>
      </c>
      <c r="AJ363" s="21">
        <f>('Ratios Calculated fix'!AJ363-'Ratios Calculated fix'!AJ$428)/('Ratios Calculated fix'!AJ$429-'Ratios Calculated fix'!AJ$428)</f>
        <v>0.1294111270468116</v>
      </c>
      <c r="AK363" s="21" t="e">
        <f>('Ratios Calculated fix'!AK363-'Ratios Calculated fix'!AK$428)/('Ratios Calculated fix'!AK$429-'Ratios Calculated fix'!AK$428)</f>
        <v>#DIV/0!</v>
      </c>
      <c r="AL363" s="21" t="e">
        <f>('Ratios Calculated fix'!AL363-'Ratios Calculated fix'!AL$428)/('Ratios Calculated fix'!AL$429-'Ratios Calculated fix'!AL$428)</f>
        <v>#DIV/0!</v>
      </c>
      <c r="AM363" s="21">
        <f>('Ratios Calculated fix'!AM363-'Ratios Calculated fix'!AM$428)/('Ratios Calculated fix'!AM$429-'Ratios Calculated fix'!AM$428)</f>
        <v>0.30812760263057914</v>
      </c>
      <c r="AN363" s="21">
        <f>('Ratios Calculated fix'!AN363-'Ratios Calculated fix'!AN$428)/('Ratios Calculated fix'!AN$429-'Ratios Calculated fix'!AN$428)</f>
        <v>0.27259583323065412</v>
      </c>
      <c r="AO363" s="21">
        <f>('Ratios Calculated fix'!AO363-'Ratios Calculated fix'!AO$428)/('Ratios Calculated fix'!AO$429-'Ratios Calculated fix'!AO$428)</f>
        <v>7.3614615192306887E-2</v>
      </c>
      <c r="AP363" s="21">
        <f>('Ratios Calculated fix'!AP363-'Ratios Calculated fix'!AP$428)/('Ratios Calculated fix'!AP$429-'Ratios Calculated fix'!AP$428)</f>
        <v>0.56443864774433605</v>
      </c>
      <c r="AQ363" s="21">
        <f>('Ratios Calculated fix'!AQ363-'Ratios Calculated fix'!AQ$428)/('Ratios Calculated fix'!AQ$429-'Ratios Calculated fix'!AQ$428)</f>
        <v>0.5180554136331802</v>
      </c>
      <c r="AR363" s="21">
        <f>('Ratios Calculated fix'!AR363-'Ratios Calculated fix'!AR$428)/('Ratios Calculated fix'!AR$429-'Ratios Calculated fix'!AR$428)</f>
        <v>0.3190139180485233</v>
      </c>
      <c r="AS363" s="21">
        <f>('Ratios Calculated fix'!AS363-'Ratios Calculated fix'!AS$428)/('Ratios Calculated fix'!AS$429-'Ratios Calculated fix'!AS$428)</f>
        <v>0.57875856096987499</v>
      </c>
      <c r="AT363" s="21">
        <f>('Ratios Calculated fix'!AT363-'Ratios Calculated fix'!AT$428)/('Ratios Calculated fix'!AT$429-'Ratios Calculated fix'!AT$428)</f>
        <v>0.31182499187467932</v>
      </c>
      <c r="AU363" s="21">
        <f>('Ratios Calculated fix'!AU363-'Ratios Calculated fix'!AU$428)/('Ratios Calculated fix'!AU$429-'Ratios Calculated fix'!AU$428)</f>
        <v>0.64859913698897442</v>
      </c>
      <c r="AV363" s="21" t="e">
        <f>('Ratios Calculated fix'!AV363-'Ratios Calculated fix'!AV$428)/('Ratios Calculated fix'!AV$429-'Ratios Calculated fix'!AV$428)</f>
        <v>#DIV/0!</v>
      </c>
      <c r="AW363" s="21" t="e">
        <f>('Ratios Calculated fix'!AW363-'Ratios Calculated fix'!AW$428)/('Ratios Calculated fix'!AW$429-'Ratios Calculated fix'!AW$428)</f>
        <v>#DIV/0!</v>
      </c>
      <c r="AX363" s="21" t="e">
        <f>('Ratios Calculated fix'!AX363-'Ratios Calculated fix'!AX$428)/('Ratios Calculated fix'!AX$429-'Ratios Calculated fix'!AX$428)</f>
        <v>#DIV/0!</v>
      </c>
      <c r="AY363" s="21">
        <f>('Ratios Calculated fix'!AY363-'Ratios Calculated fix'!AY$428)/('Ratios Calculated fix'!AY$429-'Ratios Calculated fix'!AY$428)</f>
        <v>0.31143795058340207</v>
      </c>
      <c r="AZ363" s="21">
        <f>('Ratios Calculated fix'!AZ363-'Ratios Calculated fix'!AZ$428)/('Ratios Calculated fix'!AZ$429-'Ratios Calculated fix'!AZ$428)</f>
        <v>0.80559205665835565</v>
      </c>
      <c r="BA363" s="21">
        <f>('Ratios Calculated fix'!BA363-'Ratios Calculated fix'!BA$428)/('Ratios Calculated fix'!BA$429-'Ratios Calculated fix'!BA$428)</f>
        <v>0.74389154953225745</v>
      </c>
      <c r="BB363" s="21" t="e">
        <f>('Ratios Calculated fix'!BB363-'Ratios Calculated fix'!BB$428)/('Ratios Calculated fix'!BB$429-'Ratios Calculated fix'!BB$428)</f>
        <v>#DIV/0!</v>
      </c>
      <c r="BC363" s="21">
        <f>('Ratios Calculated fix'!BC363-'Ratios Calculated fix'!BC$428)/('Ratios Calculated fix'!BC$429-'Ratios Calculated fix'!BC$428)</f>
        <v>0.19595717179125233</v>
      </c>
    </row>
    <row r="364" spans="1:55" x14ac:dyDescent="0.2">
      <c r="A364" s="3" t="s">
        <v>1153</v>
      </c>
      <c r="B364" s="3" t="s">
        <v>1154</v>
      </c>
      <c r="C364" s="3" t="s">
        <v>15</v>
      </c>
      <c r="D364" s="3">
        <v>378229</v>
      </c>
      <c r="E364" s="3" t="s">
        <v>16</v>
      </c>
      <c r="F364" s="3">
        <v>2019</v>
      </c>
      <c r="G364" s="3" t="s">
        <v>17</v>
      </c>
      <c r="H364" s="4">
        <v>43921</v>
      </c>
      <c r="I364" s="4">
        <v>43921</v>
      </c>
      <c r="J364" s="4">
        <v>43921</v>
      </c>
      <c r="K364" s="5">
        <v>56264000</v>
      </c>
      <c r="L364" s="5">
        <v>56264000</v>
      </c>
      <c r="M364" s="3" t="s">
        <v>1155</v>
      </c>
      <c r="N364" s="20">
        <f>('Ratios Calculated fix'!N364-'Ratios Calculated fix'!N$428)/('Ratios Calculated fix'!N$429-'Ratios Calculated fix'!N$428)</f>
        <v>7.7075483915298254E-2</v>
      </c>
      <c r="O364" s="21">
        <f>('Ratios Calculated fix'!O364-'Ratios Calculated fix'!O$428)/('Ratios Calculated fix'!O$429-'Ratios Calculated fix'!O$428)</f>
        <v>5.0452725991128884E-2</v>
      </c>
      <c r="P364" s="21">
        <f>('Ratios Calculated fix'!P364-'Ratios Calculated fix'!P$428)/('Ratios Calculated fix'!P$429-'Ratios Calculated fix'!P$428)</f>
        <v>6.7330230957134099E-2</v>
      </c>
      <c r="Q364" s="21">
        <f>('Ratios Calculated fix'!Q364-'Ratios Calculated fix'!Q$428)/('Ratios Calculated fix'!Q$429-'Ratios Calculated fix'!Q$428)</f>
        <v>0.24295958173657342</v>
      </c>
      <c r="R364" s="21">
        <f>('Ratios Calculated fix'!R364-'Ratios Calculated fix'!R$428)/('Ratios Calculated fix'!R$429-'Ratios Calculated fix'!R$428)</f>
        <v>0.31284203337984051</v>
      </c>
      <c r="S364" s="21">
        <f>('Ratios Calculated fix'!S364-'Ratios Calculated fix'!S$428)/('Ratios Calculated fix'!S$429-'Ratios Calculated fix'!S$428)</f>
        <v>5.3660445316159301E-2</v>
      </c>
      <c r="T364" s="21">
        <f>('Ratios Calculated fix'!T364-'Ratios Calculated fix'!T$428)/('Ratios Calculated fix'!T$429-'Ratios Calculated fix'!T$428)</f>
        <v>0.30616488503985684</v>
      </c>
      <c r="U364" s="21">
        <f>('Ratios Calculated fix'!U364-'Ratios Calculated fix'!U$428)/('Ratios Calculated fix'!U$429-'Ratios Calculated fix'!U$428)</f>
        <v>0.58755219898810951</v>
      </c>
      <c r="V364" s="21">
        <f>('Ratios Calculated fix'!V364-'Ratios Calculated fix'!V$428)/('Ratios Calculated fix'!V$429-'Ratios Calculated fix'!V$428)</f>
        <v>0.47191560295308549</v>
      </c>
      <c r="W364" s="21">
        <f>('Ratios Calculated fix'!W364-'Ratios Calculated fix'!W$428)/('Ratios Calculated fix'!W$429-'Ratios Calculated fix'!W$428)</f>
        <v>0.56811625669666788</v>
      </c>
      <c r="X364" s="21">
        <f>('Ratios Calculated fix'!X364-'Ratios Calculated fix'!X$428)/('Ratios Calculated fix'!X$429-'Ratios Calculated fix'!X$428)</f>
        <v>0.17011764203438984</v>
      </c>
      <c r="Y364" s="21">
        <f>('Ratios Calculated fix'!Y364-'Ratios Calculated fix'!Y$428)/('Ratios Calculated fix'!Y$429-'Ratios Calculated fix'!Y$428)</f>
        <v>0.2768681270154244</v>
      </c>
      <c r="Z364" s="21">
        <f>('Ratios Calculated fix'!Z364-'Ratios Calculated fix'!Z$428)/('Ratios Calculated fix'!Z$429-'Ratios Calculated fix'!Z$428)</f>
        <v>0.82988235796561016</v>
      </c>
      <c r="AA364" s="21">
        <f>('Ratios Calculated fix'!AA364-'Ratios Calculated fix'!AA$428)/('Ratios Calculated fix'!AA$429-'Ratios Calculated fix'!AA$428)</f>
        <v>0.93481166434090379</v>
      </c>
      <c r="AB364" s="21">
        <f>('Ratios Calculated fix'!AB364-'Ratios Calculated fix'!AB$428)/('Ratios Calculated fix'!AB$429-'Ratios Calculated fix'!AB$428)</f>
        <v>0.71236073258001953</v>
      </c>
      <c r="AC364" s="21">
        <f>('Ratios Calculated fix'!AC364-'Ratios Calculated fix'!AC$428)/('Ratios Calculated fix'!AC$429-'Ratios Calculated fix'!AC$428)</f>
        <v>0.55307604760529328</v>
      </c>
      <c r="AD364" s="21">
        <f>('Ratios Calculated fix'!AD364-'Ratios Calculated fix'!AD$428)/('Ratios Calculated fix'!AD$429-'Ratios Calculated fix'!AD$428)</f>
        <v>0.65239035518514388</v>
      </c>
      <c r="AE364" s="21">
        <f>('Ratios Calculated fix'!AE364-'Ratios Calculated fix'!AE$428)/('Ratios Calculated fix'!AE$429-'Ratios Calculated fix'!AE$428)</f>
        <v>0.71924227944857855</v>
      </c>
      <c r="AF364" s="21">
        <f>('Ratios Calculated fix'!AF364-'Ratios Calculated fix'!AF$428)/('Ratios Calculated fix'!AF$429-'Ratios Calculated fix'!AF$428)</f>
        <v>0.40253387881129971</v>
      </c>
      <c r="AG364" s="21" t="e">
        <f>('Ratios Calculated fix'!AG364-'Ratios Calculated fix'!AG$428)/('Ratios Calculated fix'!AG$429-'Ratios Calculated fix'!AG$428)</f>
        <v>#DIV/0!</v>
      </c>
      <c r="AH364" s="21" t="e">
        <f>('Ratios Calculated fix'!AH364-'Ratios Calculated fix'!AH$428)/('Ratios Calculated fix'!AH$429-'Ratios Calculated fix'!AH$428)</f>
        <v>#DIV/0!</v>
      </c>
      <c r="AI364" s="21">
        <f>('Ratios Calculated fix'!AI364-'Ratios Calculated fix'!AI$428)/('Ratios Calculated fix'!AI$429-'Ratios Calculated fix'!AI$428)</f>
        <v>0.98403130750280843</v>
      </c>
      <c r="AJ364" s="21">
        <f>('Ratios Calculated fix'!AJ364-'Ratios Calculated fix'!AJ$428)/('Ratios Calculated fix'!AJ$429-'Ratios Calculated fix'!AJ$428)</f>
        <v>0.18209660339921024</v>
      </c>
      <c r="AK364" s="21" t="e">
        <f>('Ratios Calculated fix'!AK364-'Ratios Calculated fix'!AK$428)/('Ratios Calculated fix'!AK$429-'Ratios Calculated fix'!AK$428)</f>
        <v>#DIV/0!</v>
      </c>
      <c r="AL364" s="21" t="e">
        <f>('Ratios Calculated fix'!AL364-'Ratios Calculated fix'!AL$428)/('Ratios Calculated fix'!AL$429-'Ratios Calculated fix'!AL$428)</f>
        <v>#DIV/0!</v>
      </c>
      <c r="AM364" s="21">
        <f>('Ratios Calculated fix'!AM364-'Ratios Calculated fix'!AM$428)/('Ratios Calculated fix'!AM$429-'Ratios Calculated fix'!AM$428)</f>
        <v>0.29926344529985704</v>
      </c>
      <c r="AN364" s="21">
        <f>('Ratios Calculated fix'!AN364-'Ratios Calculated fix'!AN$428)/('Ratios Calculated fix'!AN$429-'Ratios Calculated fix'!AN$428)</f>
        <v>0.26613412744963116</v>
      </c>
      <c r="AO364" s="21">
        <f>('Ratios Calculated fix'!AO364-'Ratios Calculated fix'!AO$428)/('Ratios Calculated fix'!AO$429-'Ratios Calculated fix'!AO$428)</f>
        <v>7.0703723925287024E-2</v>
      </c>
      <c r="AP364" s="21">
        <f>('Ratios Calculated fix'!AP364-'Ratios Calculated fix'!AP$428)/('Ratios Calculated fix'!AP$429-'Ratios Calculated fix'!AP$428)</f>
        <v>0.57380052517317015</v>
      </c>
      <c r="AQ364" s="21">
        <f>('Ratios Calculated fix'!AQ364-'Ratios Calculated fix'!AQ$428)/('Ratios Calculated fix'!AQ$429-'Ratios Calculated fix'!AQ$428)</f>
        <v>0.5131823448596543</v>
      </c>
      <c r="AR364" s="21">
        <f>('Ratios Calculated fix'!AR364-'Ratios Calculated fix'!AR$428)/('Ratios Calculated fix'!AR$429-'Ratios Calculated fix'!AR$428)</f>
        <v>0.37389436595883818</v>
      </c>
      <c r="AS364" s="21">
        <f>('Ratios Calculated fix'!AS364-'Ratios Calculated fix'!AS$428)/('Ratios Calculated fix'!AS$429-'Ratios Calculated fix'!AS$428)</f>
        <v>0.52113742084287218</v>
      </c>
      <c r="AT364" s="21">
        <f>('Ratios Calculated fix'!AT364-'Ratios Calculated fix'!AT$428)/('Ratios Calculated fix'!AT$429-'Ratios Calculated fix'!AT$428)</f>
        <v>0.34661367817348521</v>
      </c>
      <c r="AU364" s="21">
        <f>('Ratios Calculated fix'!AU364-'Ratios Calculated fix'!AU$428)/('Ratios Calculated fix'!AU$429-'Ratios Calculated fix'!AU$428)</f>
        <v>0.66594406704914866</v>
      </c>
      <c r="AV364" s="21" t="e">
        <f>('Ratios Calculated fix'!AV364-'Ratios Calculated fix'!AV$428)/('Ratios Calculated fix'!AV$429-'Ratios Calculated fix'!AV$428)</f>
        <v>#DIV/0!</v>
      </c>
      <c r="AW364" s="21" t="e">
        <f>('Ratios Calculated fix'!AW364-'Ratios Calculated fix'!AW$428)/('Ratios Calculated fix'!AW$429-'Ratios Calculated fix'!AW$428)</f>
        <v>#DIV/0!</v>
      </c>
      <c r="AX364" s="21" t="e">
        <f>('Ratios Calculated fix'!AX364-'Ratios Calculated fix'!AX$428)/('Ratios Calculated fix'!AX$429-'Ratios Calculated fix'!AX$428)</f>
        <v>#DIV/0!</v>
      </c>
      <c r="AY364" s="21">
        <f>('Ratios Calculated fix'!AY364-'Ratios Calculated fix'!AY$428)/('Ratios Calculated fix'!AY$429-'Ratios Calculated fix'!AY$428)</f>
        <v>0.32947075619521338</v>
      </c>
      <c r="AZ364" s="21">
        <f>('Ratios Calculated fix'!AZ364-'Ratios Calculated fix'!AZ$428)/('Ratios Calculated fix'!AZ$429-'Ratios Calculated fix'!AZ$428)</f>
        <v>0.81509396686583513</v>
      </c>
      <c r="BA364" s="21">
        <f>('Ratios Calculated fix'!BA364-'Ratios Calculated fix'!BA$428)/('Ratios Calculated fix'!BA$429-'Ratios Calculated fix'!BA$428)</f>
        <v>0.74409377205962268</v>
      </c>
      <c r="BB364" s="21" t="e">
        <f>('Ratios Calculated fix'!BB364-'Ratios Calculated fix'!BB$428)/('Ratios Calculated fix'!BB$429-'Ratios Calculated fix'!BB$428)</f>
        <v>#DIV/0!</v>
      </c>
      <c r="BC364" s="21">
        <f>('Ratios Calculated fix'!BC364-'Ratios Calculated fix'!BC$428)/('Ratios Calculated fix'!BC$429-'Ratios Calculated fix'!BC$428)</f>
        <v>0.26554557751843016</v>
      </c>
    </row>
    <row r="365" spans="1:55" x14ac:dyDescent="0.2">
      <c r="A365" s="3" t="s">
        <v>1114</v>
      </c>
      <c r="B365" s="3" t="s">
        <v>1115</v>
      </c>
      <c r="C365" s="3" t="s">
        <v>34</v>
      </c>
      <c r="D365" s="3">
        <v>104745</v>
      </c>
      <c r="E365" s="3" t="s">
        <v>16</v>
      </c>
      <c r="F365" s="3">
        <v>2019</v>
      </c>
      <c r="G365" s="3" t="s">
        <v>17</v>
      </c>
      <c r="H365" s="4">
        <v>43738</v>
      </c>
      <c r="I365" s="4">
        <v>43781</v>
      </c>
      <c r="J365" s="4">
        <v>43781</v>
      </c>
      <c r="K365" s="5">
        <v>335000000</v>
      </c>
      <c r="L365" s="5">
        <v>337000000</v>
      </c>
      <c r="M365" s="3" t="s">
        <v>1116</v>
      </c>
      <c r="N365" s="20">
        <f>('Ratios Calculated fix'!N365-'Ratios Calculated fix'!N$428)/('Ratios Calculated fix'!N$429-'Ratios Calculated fix'!N$428)</f>
        <v>4.8223837920643338E-2</v>
      </c>
      <c r="O365" s="21">
        <f>('Ratios Calculated fix'!O365-'Ratios Calculated fix'!O$428)/('Ratios Calculated fix'!O$429-'Ratios Calculated fix'!O$428)</f>
        <v>3.3267818864445187E-2</v>
      </c>
      <c r="P365" s="21">
        <f>('Ratios Calculated fix'!P365-'Ratios Calculated fix'!P$428)/('Ratios Calculated fix'!P$429-'Ratios Calculated fix'!P$428)</f>
        <v>2.8540550452447008E-2</v>
      </c>
      <c r="Q365" s="21">
        <f>('Ratios Calculated fix'!Q365-'Ratios Calculated fix'!Q$428)/('Ratios Calculated fix'!Q$429-'Ratios Calculated fix'!Q$428)</f>
        <v>0.26083005248682978</v>
      </c>
      <c r="R365" s="21">
        <f>('Ratios Calculated fix'!R365-'Ratios Calculated fix'!R$428)/('Ratios Calculated fix'!R$429-'Ratios Calculated fix'!R$428)</f>
        <v>5.9399410415771514E-2</v>
      </c>
      <c r="S365" s="21">
        <f>('Ratios Calculated fix'!S365-'Ratios Calculated fix'!S$428)/('Ratios Calculated fix'!S$429-'Ratios Calculated fix'!S$428)</f>
        <v>5.3077541834972763E-2</v>
      </c>
      <c r="T365" s="21">
        <f>('Ratios Calculated fix'!T365-'Ratios Calculated fix'!T$428)/('Ratios Calculated fix'!T$429-'Ratios Calculated fix'!T$428)</f>
        <v>5.0205508419181352E-2</v>
      </c>
      <c r="U365" s="21">
        <f>('Ratios Calculated fix'!U365-'Ratios Calculated fix'!U$428)/('Ratios Calculated fix'!U$429-'Ratios Calculated fix'!U$428)</f>
        <v>0.64641050868450467</v>
      </c>
      <c r="V365" s="21">
        <f>('Ratios Calculated fix'!V365-'Ratios Calculated fix'!V$428)/('Ratios Calculated fix'!V$429-'Ratios Calculated fix'!V$428)</f>
        <v>0.49776570059471609</v>
      </c>
      <c r="W365" s="21">
        <f>('Ratios Calculated fix'!W365-'Ratios Calculated fix'!W$428)/('Ratios Calculated fix'!W$429-'Ratios Calculated fix'!W$428)</f>
        <v>0.6273209377125758</v>
      </c>
      <c r="X365" s="21">
        <f>('Ratios Calculated fix'!X365-'Ratios Calculated fix'!X$428)/('Ratios Calculated fix'!X$429-'Ratios Calculated fix'!X$428)</f>
        <v>0.24479433459211214</v>
      </c>
      <c r="Y365" s="21">
        <f>('Ratios Calculated fix'!Y365-'Ratios Calculated fix'!Y$428)/('Ratios Calculated fix'!Y$429-'Ratios Calculated fix'!Y$428)</f>
        <v>0.5082897943929251</v>
      </c>
      <c r="Z365" s="21">
        <f>('Ratios Calculated fix'!Z365-'Ratios Calculated fix'!Z$428)/('Ratios Calculated fix'!Z$429-'Ratios Calculated fix'!Z$428)</f>
        <v>0.75520566540788792</v>
      </c>
      <c r="AA365" s="21">
        <f>('Ratios Calculated fix'!AA365-'Ratios Calculated fix'!AA$428)/('Ratios Calculated fix'!AA$429-'Ratios Calculated fix'!AA$428)</f>
        <v>0.47272290426541747</v>
      </c>
      <c r="AB365" s="21">
        <f>('Ratios Calculated fix'!AB365-'Ratios Calculated fix'!AB$428)/('Ratios Calculated fix'!AB$429-'Ratios Calculated fix'!AB$428)</f>
        <v>0.90365017563088468</v>
      </c>
      <c r="AC365" s="21">
        <f>('Ratios Calculated fix'!AC365-'Ratios Calculated fix'!AC$428)/('Ratios Calculated fix'!AC$429-'Ratios Calculated fix'!AC$428)</f>
        <v>0.31914711644389976</v>
      </c>
      <c r="AD365" s="21">
        <f>('Ratios Calculated fix'!AD365-'Ratios Calculated fix'!AD$428)/('Ratios Calculated fix'!AD$429-'Ratios Calculated fix'!AD$428)</f>
        <v>0.43473563297408585</v>
      </c>
      <c r="AE365" s="21">
        <f>('Ratios Calculated fix'!AE365-'Ratios Calculated fix'!AE$428)/('Ratios Calculated fix'!AE$429-'Ratios Calculated fix'!AE$428)</f>
        <v>0.49428502581620454</v>
      </c>
      <c r="AF365" s="21">
        <f>('Ratios Calculated fix'!AF365-'Ratios Calculated fix'!AF$428)/('Ratios Calculated fix'!AF$429-'Ratios Calculated fix'!AF$428)</f>
        <v>0.40358480083919579</v>
      </c>
      <c r="AG365" s="21" t="e">
        <f>('Ratios Calculated fix'!AG365-'Ratios Calculated fix'!AG$428)/('Ratios Calculated fix'!AG$429-'Ratios Calculated fix'!AG$428)</f>
        <v>#DIV/0!</v>
      </c>
      <c r="AH365" s="21" t="e">
        <f>('Ratios Calculated fix'!AH365-'Ratios Calculated fix'!AH$428)/('Ratios Calculated fix'!AH$429-'Ratios Calculated fix'!AH$428)</f>
        <v>#DIV/0!</v>
      </c>
      <c r="AI365" s="21">
        <f>('Ratios Calculated fix'!AI365-'Ratios Calculated fix'!AI$428)/('Ratios Calculated fix'!AI$429-'Ratios Calculated fix'!AI$428)</f>
        <v>0.98603212028494502</v>
      </c>
      <c r="AJ365" s="21">
        <f>('Ratios Calculated fix'!AJ365-'Ratios Calculated fix'!AJ$428)/('Ratios Calculated fix'!AJ$429-'Ratios Calculated fix'!AJ$428)</f>
        <v>0.13743555574156949</v>
      </c>
      <c r="AK365" s="21" t="e">
        <f>('Ratios Calculated fix'!AK365-'Ratios Calculated fix'!AK$428)/('Ratios Calculated fix'!AK$429-'Ratios Calculated fix'!AK$428)</f>
        <v>#DIV/0!</v>
      </c>
      <c r="AL365" s="21" t="e">
        <f>('Ratios Calculated fix'!AL365-'Ratios Calculated fix'!AL$428)/('Ratios Calculated fix'!AL$429-'Ratios Calculated fix'!AL$428)</f>
        <v>#DIV/0!</v>
      </c>
      <c r="AM365" s="21">
        <f>('Ratios Calculated fix'!AM365-'Ratios Calculated fix'!AM$428)/('Ratios Calculated fix'!AM$429-'Ratios Calculated fix'!AM$428)</f>
        <v>0.31048164876389905</v>
      </c>
      <c r="AN365" s="21">
        <f>('Ratios Calculated fix'!AN365-'Ratios Calculated fix'!AN$428)/('Ratios Calculated fix'!AN$429-'Ratios Calculated fix'!AN$428)</f>
        <v>0.27428928222981791</v>
      </c>
      <c r="AO365" s="21">
        <f>('Ratios Calculated fix'!AO365-'Ratios Calculated fix'!AO$428)/('Ratios Calculated fix'!AO$429-'Ratios Calculated fix'!AO$428)</f>
        <v>0.14638497226720593</v>
      </c>
      <c r="AP365" s="21">
        <f>('Ratios Calculated fix'!AP365-'Ratios Calculated fix'!AP$428)/('Ratios Calculated fix'!AP$429-'Ratios Calculated fix'!AP$428)</f>
        <v>0.57658565355032287</v>
      </c>
      <c r="AQ365" s="21">
        <f>('Ratios Calculated fix'!AQ365-'Ratios Calculated fix'!AQ$428)/('Ratios Calculated fix'!AQ$429-'Ratios Calculated fix'!AQ$428)</f>
        <v>0.58558246591930774</v>
      </c>
      <c r="AR365" s="21">
        <f>('Ratios Calculated fix'!AR365-'Ratios Calculated fix'!AR$428)/('Ratios Calculated fix'!AR$429-'Ratios Calculated fix'!AR$428)</f>
        <v>0.32631676677996063</v>
      </c>
      <c r="AS365" s="21">
        <f>('Ratios Calculated fix'!AS365-'Ratios Calculated fix'!AS$428)/('Ratios Calculated fix'!AS$429-'Ratios Calculated fix'!AS$428)</f>
        <v>0.59419368150865548</v>
      </c>
      <c r="AT365" s="21">
        <f>('Ratios Calculated fix'!AT365-'Ratios Calculated fix'!AT$428)/('Ratios Calculated fix'!AT$429-'Ratios Calculated fix'!AT$428)</f>
        <v>0.42786741302616282</v>
      </c>
      <c r="AU365" s="21">
        <f>('Ratios Calculated fix'!AU365-'Ratios Calculated fix'!AU$428)/('Ratios Calculated fix'!AU$429-'Ratios Calculated fix'!AU$428)</f>
        <v>0.64582560165832492</v>
      </c>
      <c r="AV365" s="21" t="e">
        <f>('Ratios Calculated fix'!AV365-'Ratios Calculated fix'!AV$428)/('Ratios Calculated fix'!AV$429-'Ratios Calculated fix'!AV$428)</f>
        <v>#DIV/0!</v>
      </c>
      <c r="AW365" s="21" t="e">
        <f>('Ratios Calculated fix'!AW365-'Ratios Calculated fix'!AW$428)/('Ratios Calculated fix'!AW$429-'Ratios Calculated fix'!AW$428)</f>
        <v>#DIV/0!</v>
      </c>
      <c r="AX365" s="21" t="e">
        <f>('Ratios Calculated fix'!AX365-'Ratios Calculated fix'!AX$428)/('Ratios Calculated fix'!AX$429-'Ratios Calculated fix'!AX$428)</f>
        <v>#DIV/0!</v>
      </c>
      <c r="AY365" s="21">
        <f>('Ratios Calculated fix'!AY365-'Ratios Calculated fix'!AY$428)/('Ratios Calculated fix'!AY$429-'Ratios Calculated fix'!AY$428)</f>
        <v>0.23403710259890551</v>
      </c>
      <c r="AZ365" s="21">
        <f>('Ratios Calculated fix'!AZ365-'Ratios Calculated fix'!AZ$428)/('Ratios Calculated fix'!AZ$429-'Ratios Calculated fix'!AZ$428)</f>
        <v>0.75309735023136382</v>
      </c>
      <c r="BA365" s="21">
        <f>('Ratios Calculated fix'!BA365-'Ratios Calculated fix'!BA$428)/('Ratios Calculated fix'!BA$429-'Ratios Calculated fix'!BA$428)</f>
        <v>0.74378055993884806</v>
      </c>
      <c r="BB365" s="21" t="e">
        <f>('Ratios Calculated fix'!BB365-'Ratios Calculated fix'!BB$428)/('Ratios Calculated fix'!BB$429-'Ratios Calculated fix'!BB$428)</f>
        <v>#DIV/0!</v>
      </c>
      <c r="BC365" s="21">
        <f>('Ratios Calculated fix'!BC365-'Ratios Calculated fix'!BC$428)/('Ratios Calculated fix'!BC$429-'Ratios Calculated fix'!BC$428)</f>
        <v>0.25048316982962693</v>
      </c>
    </row>
    <row r="366" spans="1:55" x14ac:dyDescent="0.2">
      <c r="A366" s="3" t="s">
        <v>1120</v>
      </c>
      <c r="B366" s="3" t="s">
        <v>1121</v>
      </c>
      <c r="C366" s="3" t="s">
        <v>24</v>
      </c>
      <c r="D366" s="3">
        <v>448874</v>
      </c>
      <c r="E366" s="3" t="s">
        <v>16</v>
      </c>
      <c r="F366" s="3">
        <v>2019</v>
      </c>
      <c r="G366" s="3" t="s">
        <v>17</v>
      </c>
      <c r="H366" s="4">
        <v>43830</v>
      </c>
      <c r="I366" s="4">
        <v>43882</v>
      </c>
      <c r="J366" s="4">
        <v>43882</v>
      </c>
      <c r="K366" s="5">
        <v>46330000</v>
      </c>
      <c r="L366" s="5">
        <v>47206000</v>
      </c>
      <c r="M366" s="3" t="s">
        <v>1122</v>
      </c>
      <c r="N366" s="20">
        <f>('Ratios Calculated fix'!N366-'Ratios Calculated fix'!N$428)/('Ratios Calculated fix'!N$429-'Ratios Calculated fix'!N$428)</f>
        <v>7.337147317532014E-2</v>
      </c>
      <c r="O366" s="21">
        <f>('Ratios Calculated fix'!O366-'Ratios Calculated fix'!O$428)/('Ratios Calculated fix'!O$429-'Ratios Calculated fix'!O$428)</f>
        <v>4.741649611959356E-2</v>
      </c>
      <c r="P366" s="21">
        <f>('Ratios Calculated fix'!P366-'Ratios Calculated fix'!P$428)/('Ratios Calculated fix'!P$429-'Ratios Calculated fix'!P$428)</f>
        <v>6.2140468361171187E-2</v>
      </c>
      <c r="Q366" s="21">
        <f>('Ratios Calculated fix'!Q366-'Ratios Calculated fix'!Q$428)/('Ratios Calculated fix'!Q$429-'Ratios Calculated fix'!Q$428)</f>
        <v>0.26267172934104516</v>
      </c>
      <c r="R366" s="21">
        <f>('Ratios Calculated fix'!R366-'Ratios Calculated fix'!R$428)/('Ratios Calculated fix'!R$429-'Ratios Calculated fix'!R$428)</f>
        <v>9.6552589644966116E-2</v>
      </c>
      <c r="S366" s="21">
        <f>('Ratios Calculated fix'!S366-'Ratios Calculated fix'!S$428)/('Ratios Calculated fix'!S$429-'Ratios Calculated fix'!S$428)</f>
        <v>2.0326905697766129E-2</v>
      </c>
      <c r="T366" s="21">
        <f>('Ratios Calculated fix'!T366-'Ratios Calculated fix'!T$428)/('Ratios Calculated fix'!T$429-'Ratios Calculated fix'!T$428)</f>
        <v>9.379590554547361E-2</v>
      </c>
      <c r="U366" s="21">
        <f>('Ratios Calculated fix'!U366-'Ratios Calculated fix'!U$428)/('Ratios Calculated fix'!U$429-'Ratios Calculated fix'!U$428)</f>
        <v>0.65278681135133121</v>
      </c>
      <c r="V366" s="21">
        <f>('Ratios Calculated fix'!V366-'Ratios Calculated fix'!V$428)/('Ratios Calculated fix'!V$429-'Ratios Calculated fix'!V$428)</f>
        <v>0.4929091638445553</v>
      </c>
      <c r="W366" s="21">
        <f>('Ratios Calculated fix'!W366-'Ratios Calculated fix'!W$428)/('Ratios Calculated fix'!W$429-'Ratios Calculated fix'!W$428)</f>
        <v>0.63455440841867794</v>
      </c>
      <c r="X366" s="21">
        <f>('Ratios Calculated fix'!X366-'Ratios Calculated fix'!X$428)/('Ratios Calculated fix'!X$429-'Ratios Calculated fix'!X$428)</f>
        <v>0.14461248844991162</v>
      </c>
      <c r="Y366" s="21">
        <f>('Ratios Calculated fix'!Y366-'Ratios Calculated fix'!Y$428)/('Ratios Calculated fix'!Y$429-'Ratios Calculated fix'!Y$428)</f>
        <v>0.59388296299650079</v>
      </c>
      <c r="Z366" s="21">
        <f>('Ratios Calculated fix'!Z366-'Ratios Calculated fix'!Z$428)/('Ratios Calculated fix'!Z$429-'Ratios Calculated fix'!Z$428)</f>
        <v>0.8553875115500883</v>
      </c>
      <c r="AA366" s="21">
        <f>('Ratios Calculated fix'!AA366-'Ratios Calculated fix'!AA$428)/('Ratios Calculated fix'!AA$429-'Ratios Calculated fix'!AA$428)</f>
        <v>0.58701534862722593</v>
      </c>
      <c r="AB366" s="21">
        <f>('Ratios Calculated fix'!AB366-'Ratios Calculated fix'!AB$428)/('Ratios Calculated fix'!AB$429-'Ratios Calculated fix'!AB$428)</f>
        <v>0.87744912271863096</v>
      </c>
      <c r="AC366" s="21">
        <f>('Ratios Calculated fix'!AC366-'Ratios Calculated fix'!AC$428)/('Ratios Calculated fix'!AC$429-'Ratios Calculated fix'!AC$428)</f>
        <v>0.53207280695157055</v>
      </c>
      <c r="AD366" s="21">
        <f>('Ratios Calculated fix'!AD366-'Ratios Calculated fix'!AD$428)/('Ratios Calculated fix'!AD$429-'Ratios Calculated fix'!AD$428)</f>
        <v>0.4444506532458436</v>
      </c>
      <c r="AE366" s="21">
        <f>('Ratios Calculated fix'!AE366-'Ratios Calculated fix'!AE$428)/('Ratios Calculated fix'!AE$429-'Ratios Calculated fix'!AE$428)</f>
        <v>0.50533079405236148</v>
      </c>
      <c r="AF366" s="21">
        <f>('Ratios Calculated fix'!AF366-'Ratios Calculated fix'!AF$428)/('Ratios Calculated fix'!AF$429-'Ratios Calculated fix'!AF$428)</f>
        <v>0.38619557997826998</v>
      </c>
      <c r="AG366" s="21" t="e">
        <f>('Ratios Calculated fix'!AG366-'Ratios Calculated fix'!AG$428)/('Ratios Calculated fix'!AG$429-'Ratios Calculated fix'!AG$428)</f>
        <v>#DIV/0!</v>
      </c>
      <c r="AH366" s="21" t="e">
        <f>('Ratios Calculated fix'!AH366-'Ratios Calculated fix'!AH$428)/('Ratios Calculated fix'!AH$429-'Ratios Calculated fix'!AH$428)</f>
        <v>#DIV/0!</v>
      </c>
      <c r="AI366" s="21">
        <f>('Ratios Calculated fix'!AI366-'Ratios Calculated fix'!AI$428)/('Ratios Calculated fix'!AI$429-'Ratios Calculated fix'!AI$428)</f>
        <v>0.99012635896044898</v>
      </c>
      <c r="AJ366" s="21">
        <f>('Ratios Calculated fix'!AJ366-'Ratios Calculated fix'!AJ$428)/('Ratios Calculated fix'!AJ$429-'Ratios Calculated fix'!AJ$428)</f>
        <v>0.17846994399044022</v>
      </c>
      <c r="AK366" s="21" t="e">
        <f>('Ratios Calculated fix'!AK366-'Ratios Calculated fix'!AK$428)/('Ratios Calculated fix'!AK$429-'Ratios Calculated fix'!AK$428)</f>
        <v>#DIV/0!</v>
      </c>
      <c r="AL366" s="21" t="e">
        <f>('Ratios Calculated fix'!AL366-'Ratios Calculated fix'!AL$428)/('Ratios Calculated fix'!AL$429-'Ratios Calculated fix'!AL$428)</f>
        <v>#DIV/0!</v>
      </c>
      <c r="AM366" s="21">
        <f>('Ratios Calculated fix'!AM366-'Ratios Calculated fix'!AM$428)/('Ratios Calculated fix'!AM$429-'Ratios Calculated fix'!AM$428)</f>
        <v>0.30664157159935623</v>
      </c>
      <c r="AN366" s="21">
        <f>('Ratios Calculated fix'!AN366-'Ratios Calculated fix'!AN$428)/('Ratios Calculated fix'!AN$429-'Ratios Calculated fix'!AN$428)</f>
        <v>0.27280225332959324</v>
      </c>
      <c r="AO366" s="21">
        <f>('Ratios Calculated fix'!AO366-'Ratios Calculated fix'!AO$428)/('Ratios Calculated fix'!AO$429-'Ratios Calculated fix'!AO$428)</f>
        <v>6.9754805450920457E-2</v>
      </c>
      <c r="AP366" s="21">
        <f>('Ratios Calculated fix'!AP366-'Ratios Calculated fix'!AP$428)/('Ratios Calculated fix'!AP$429-'Ratios Calculated fix'!AP$428)</f>
        <v>0.57423614856324645</v>
      </c>
      <c r="AQ366" s="21">
        <f>('Ratios Calculated fix'!AQ366-'Ratios Calculated fix'!AQ$428)/('Ratios Calculated fix'!AQ$429-'Ratios Calculated fix'!AQ$428)</f>
        <v>0.48076564163331326</v>
      </c>
      <c r="AR366" s="21">
        <f>('Ratios Calculated fix'!AR366-'Ratios Calculated fix'!AR$428)/('Ratios Calculated fix'!AR$429-'Ratios Calculated fix'!AR$428)</f>
        <v>0.34771343960193757</v>
      </c>
      <c r="AS366" s="21">
        <f>('Ratios Calculated fix'!AS366-'Ratios Calculated fix'!AS$428)/('Ratios Calculated fix'!AS$429-'Ratios Calculated fix'!AS$428)</f>
        <v>0.71817589942820692</v>
      </c>
      <c r="AT366" s="21">
        <f>('Ratios Calculated fix'!AT366-'Ratios Calculated fix'!AT$428)/('Ratios Calculated fix'!AT$429-'Ratios Calculated fix'!AT$428)</f>
        <v>0.32637455889375755</v>
      </c>
      <c r="AU366" s="21">
        <f>('Ratios Calculated fix'!AU366-'Ratios Calculated fix'!AU$428)/('Ratios Calculated fix'!AU$429-'Ratios Calculated fix'!AU$428)</f>
        <v>0.34000849859781257</v>
      </c>
      <c r="AV366" s="21" t="e">
        <f>('Ratios Calculated fix'!AV366-'Ratios Calculated fix'!AV$428)/('Ratios Calculated fix'!AV$429-'Ratios Calculated fix'!AV$428)</f>
        <v>#DIV/0!</v>
      </c>
      <c r="AW366" s="21" t="e">
        <f>('Ratios Calculated fix'!AW366-'Ratios Calculated fix'!AW$428)/('Ratios Calculated fix'!AW$429-'Ratios Calculated fix'!AW$428)</f>
        <v>#DIV/0!</v>
      </c>
      <c r="AX366" s="21" t="e">
        <f>('Ratios Calculated fix'!AX366-'Ratios Calculated fix'!AX$428)/('Ratios Calculated fix'!AX$429-'Ratios Calculated fix'!AX$428)</f>
        <v>#DIV/0!</v>
      </c>
      <c r="AY366" s="21">
        <f>('Ratios Calculated fix'!AY366-'Ratios Calculated fix'!AY$428)/('Ratios Calculated fix'!AY$429-'Ratios Calculated fix'!AY$428)</f>
        <v>0.30035680586814795</v>
      </c>
      <c r="AZ366" s="21">
        <f>('Ratios Calculated fix'!AZ366-'Ratios Calculated fix'!AZ$428)/('Ratios Calculated fix'!AZ$429-'Ratios Calculated fix'!AZ$428)</f>
        <v>0.79174808862002855</v>
      </c>
      <c r="BA366" s="21">
        <f>('Ratios Calculated fix'!BA366-'Ratios Calculated fix'!BA$428)/('Ratios Calculated fix'!BA$429-'Ratios Calculated fix'!BA$428)</f>
        <v>0.73398235352190555</v>
      </c>
      <c r="BB366" s="21" t="e">
        <f>('Ratios Calculated fix'!BB366-'Ratios Calculated fix'!BB$428)/('Ratios Calculated fix'!BB$429-'Ratios Calculated fix'!BB$428)</f>
        <v>#DIV/0!</v>
      </c>
      <c r="BC366" s="21">
        <f>('Ratios Calculated fix'!BC366-'Ratios Calculated fix'!BC$428)/('Ratios Calculated fix'!BC$429-'Ratios Calculated fix'!BC$428)</f>
        <v>0.19784181246394358</v>
      </c>
    </row>
    <row r="367" spans="1:55" x14ac:dyDescent="0.2">
      <c r="A367" s="3" t="s">
        <v>1111</v>
      </c>
      <c r="B367" s="3" t="s">
        <v>1112</v>
      </c>
      <c r="C367" s="3" t="s">
        <v>45</v>
      </c>
      <c r="D367" s="3">
        <v>72458</v>
      </c>
      <c r="E367" s="3" t="s">
        <v>16</v>
      </c>
      <c r="F367" s="3">
        <v>2019</v>
      </c>
      <c r="G367" s="3" t="s">
        <v>17</v>
      </c>
      <c r="H367" s="4">
        <v>43861</v>
      </c>
      <c r="I367" s="4">
        <v>43901</v>
      </c>
      <c r="J367" s="4">
        <v>43901</v>
      </c>
      <c r="K367" s="5">
        <v>506100000</v>
      </c>
      <c r="L367" s="5">
        <v>512000000</v>
      </c>
      <c r="M367" s="6" t="s">
        <v>1113</v>
      </c>
      <c r="N367" s="20">
        <f>('Ratios Calculated fix'!N367-'Ratios Calculated fix'!N$428)/('Ratios Calculated fix'!N$429-'Ratios Calculated fix'!N$428)</f>
        <v>2.9828602845909713E-2</v>
      </c>
      <c r="O367" s="21">
        <f>('Ratios Calculated fix'!O367-'Ratios Calculated fix'!O$428)/('Ratios Calculated fix'!O$429-'Ratios Calculated fix'!O$428)</f>
        <v>8.9255242424592252E-3</v>
      </c>
      <c r="P367" s="21">
        <f>('Ratios Calculated fix'!P367-'Ratios Calculated fix'!P$428)/('Ratios Calculated fix'!P$429-'Ratios Calculated fix'!P$428)</f>
        <v>1.8253970359050076E-2</v>
      </c>
      <c r="Q367" s="21">
        <f>('Ratios Calculated fix'!Q367-'Ratios Calculated fix'!Q$428)/('Ratios Calculated fix'!Q$429-'Ratios Calculated fix'!Q$428)</f>
        <v>0.26571973218727352</v>
      </c>
      <c r="R367" s="21">
        <f>('Ratios Calculated fix'!R367-'Ratios Calculated fix'!R$428)/('Ratios Calculated fix'!R$429-'Ratios Calculated fix'!R$428)</f>
        <v>7.5033029119953035E-2</v>
      </c>
      <c r="S367" s="21">
        <f>('Ratios Calculated fix'!S367-'Ratios Calculated fix'!S$428)/('Ratios Calculated fix'!S$429-'Ratios Calculated fix'!S$428)</f>
        <v>1.0113239252344386E-2</v>
      </c>
      <c r="T367" s="21">
        <f>('Ratios Calculated fix'!T367-'Ratios Calculated fix'!T$428)/('Ratios Calculated fix'!T$429-'Ratios Calculated fix'!T$428)</f>
        <v>7.3941041107108738E-2</v>
      </c>
      <c r="U367" s="21">
        <f>('Ratios Calculated fix'!U367-'Ratios Calculated fix'!U$428)/('Ratios Calculated fix'!U$429-'Ratios Calculated fix'!U$428)</f>
        <v>0.65348741684038203</v>
      </c>
      <c r="V367" s="21">
        <f>('Ratios Calculated fix'!V367-'Ratios Calculated fix'!V$428)/('Ratios Calculated fix'!V$429-'Ratios Calculated fix'!V$428)</f>
        <v>0.49140380385214538</v>
      </c>
      <c r="W367" s="21">
        <f>('Ratios Calculated fix'!W367-'Ratios Calculated fix'!W$428)/('Ratios Calculated fix'!W$429-'Ratios Calculated fix'!W$428)</f>
        <v>0.6354532172016224</v>
      </c>
      <c r="X367" s="21">
        <f>('Ratios Calculated fix'!X367-'Ratios Calculated fix'!X$428)/('Ratios Calculated fix'!X$429-'Ratios Calculated fix'!X$428)</f>
        <v>0.24946578379333564</v>
      </c>
      <c r="Y367" s="21">
        <f>('Ratios Calculated fix'!Y367-'Ratios Calculated fix'!Y$428)/('Ratios Calculated fix'!Y$429-'Ratios Calculated fix'!Y$428)</f>
        <v>0.44680629737723199</v>
      </c>
      <c r="Z367" s="21">
        <f>('Ratios Calculated fix'!Z367-'Ratios Calculated fix'!Z$428)/('Ratios Calculated fix'!Z$429-'Ratios Calculated fix'!Z$428)</f>
        <v>0.75053421620666427</v>
      </c>
      <c r="AA367" s="21">
        <f>('Ratios Calculated fix'!AA367-'Ratios Calculated fix'!AA$428)/('Ratios Calculated fix'!AA$429-'Ratios Calculated fix'!AA$428)</f>
        <v>0</v>
      </c>
      <c r="AB367" s="21">
        <f>('Ratios Calculated fix'!AB367-'Ratios Calculated fix'!AB$428)/('Ratios Calculated fix'!AB$429-'Ratios Calculated fix'!AB$428)</f>
        <v>0.8525051147080086</v>
      </c>
      <c r="AC367" s="21">
        <f>('Ratios Calculated fix'!AC367-'Ratios Calculated fix'!AC$428)/('Ratios Calculated fix'!AC$429-'Ratios Calculated fix'!AC$428)</f>
        <v>0.26697578335733552</v>
      </c>
      <c r="AD367" s="21">
        <f>('Ratios Calculated fix'!AD367-'Ratios Calculated fix'!AD$428)/('Ratios Calculated fix'!AD$429-'Ratios Calculated fix'!AD$428)</f>
        <v>0.37459909467504832</v>
      </c>
      <c r="AE367" s="21">
        <f>('Ratios Calculated fix'!AE367-'Ratios Calculated fix'!AE$428)/('Ratios Calculated fix'!AE$429-'Ratios Calculated fix'!AE$428)</f>
        <v>0.39892458608459008</v>
      </c>
      <c r="AF367" s="21">
        <f>('Ratios Calculated fix'!AF367-'Ratios Calculated fix'!AF$428)/('Ratios Calculated fix'!AF$429-'Ratios Calculated fix'!AF$428)</f>
        <v>0.3770127969436245</v>
      </c>
      <c r="AG367" s="21" t="e">
        <f>('Ratios Calculated fix'!AG367-'Ratios Calculated fix'!AG$428)/('Ratios Calculated fix'!AG$429-'Ratios Calculated fix'!AG$428)</f>
        <v>#DIV/0!</v>
      </c>
      <c r="AH367" s="21" t="e">
        <f>('Ratios Calculated fix'!AH367-'Ratios Calculated fix'!AH$428)/('Ratios Calculated fix'!AH$429-'Ratios Calculated fix'!AH$428)</f>
        <v>#DIV/0!</v>
      </c>
      <c r="AI367" s="21">
        <f>('Ratios Calculated fix'!AI367-'Ratios Calculated fix'!AI$428)/('Ratios Calculated fix'!AI$429-'Ratios Calculated fix'!AI$428)</f>
        <v>0.98578034697841788</v>
      </c>
      <c r="AJ367" s="21">
        <f>('Ratios Calculated fix'!AJ367-'Ratios Calculated fix'!AJ$428)/('Ratios Calculated fix'!AJ$429-'Ratios Calculated fix'!AJ$428)</f>
        <v>0.12666136977921838</v>
      </c>
      <c r="AK367" s="21" t="e">
        <f>('Ratios Calculated fix'!AK367-'Ratios Calculated fix'!AK$428)/('Ratios Calculated fix'!AK$429-'Ratios Calculated fix'!AK$428)</f>
        <v>#DIV/0!</v>
      </c>
      <c r="AL367" s="21" t="e">
        <f>('Ratios Calculated fix'!AL367-'Ratios Calculated fix'!AL$428)/('Ratios Calculated fix'!AL$429-'Ratios Calculated fix'!AL$428)</f>
        <v>#DIV/0!</v>
      </c>
      <c r="AM367" s="21">
        <f>('Ratios Calculated fix'!AM367-'Ratios Calculated fix'!AM$428)/('Ratios Calculated fix'!AM$429-'Ratios Calculated fix'!AM$428)</f>
        <v>0.31325140099321258</v>
      </c>
      <c r="AN367" s="21">
        <f>('Ratios Calculated fix'!AN367-'Ratios Calculated fix'!AN$428)/('Ratios Calculated fix'!AN$429-'Ratios Calculated fix'!AN$428)</f>
        <v>0.28982719282220065</v>
      </c>
      <c r="AO367" s="21">
        <f>('Ratios Calculated fix'!AO367-'Ratios Calculated fix'!AO$428)/('Ratios Calculated fix'!AO$429-'Ratios Calculated fix'!AO$428)</f>
        <v>0.40468222822164002</v>
      </c>
      <c r="AP367" s="21">
        <f>('Ratios Calculated fix'!AP367-'Ratios Calculated fix'!AP$428)/('Ratios Calculated fix'!AP$429-'Ratios Calculated fix'!AP$428)</f>
        <v>0.4609036856291332</v>
      </c>
      <c r="AQ367" s="21">
        <f>('Ratios Calculated fix'!AQ367-'Ratios Calculated fix'!AQ$428)/('Ratios Calculated fix'!AQ$429-'Ratios Calculated fix'!AQ$428)</f>
        <v>0.56203881185709392</v>
      </c>
      <c r="AR367" s="21">
        <f>('Ratios Calculated fix'!AR367-'Ratios Calculated fix'!AR$428)/('Ratios Calculated fix'!AR$429-'Ratios Calculated fix'!AR$428)</f>
        <v>0.24646917035128549</v>
      </c>
      <c r="AS367" s="21">
        <f>('Ratios Calculated fix'!AS367-'Ratios Calculated fix'!AS$428)/('Ratios Calculated fix'!AS$429-'Ratios Calculated fix'!AS$428)</f>
        <v>0.59635757700132674</v>
      </c>
      <c r="AT367" s="21">
        <f>('Ratios Calculated fix'!AT367-'Ratios Calculated fix'!AT$428)/('Ratios Calculated fix'!AT$429-'Ratios Calculated fix'!AT$428)</f>
        <v>0.53235868311221857</v>
      </c>
      <c r="AU367" s="21">
        <f>('Ratios Calculated fix'!AU367-'Ratios Calculated fix'!AU$428)/('Ratios Calculated fix'!AU$429-'Ratios Calculated fix'!AU$428)</f>
        <v>0.63962675053944418</v>
      </c>
      <c r="AV367" s="21" t="e">
        <f>('Ratios Calculated fix'!AV367-'Ratios Calculated fix'!AV$428)/('Ratios Calculated fix'!AV$429-'Ratios Calculated fix'!AV$428)</f>
        <v>#DIV/0!</v>
      </c>
      <c r="AW367" s="21" t="e">
        <f>('Ratios Calculated fix'!AW367-'Ratios Calculated fix'!AW$428)/('Ratios Calculated fix'!AW$429-'Ratios Calculated fix'!AW$428)</f>
        <v>#DIV/0!</v>
      </c>
      <c r="AX367" s="21" t="e">
        <f>('Ratios Calculated fix'!AX367-'Ratios Calculated fix'!AX$428)/('Ratios Calculated fix'!AX$429-'Ratios Calculated fix'!AX$428)</f>
        <v>#DIV/0!</v>
      </c>
      <c r="AY367" s="21">
        <f>('Ratios Calculated fix'!AY367-'Ratios Calculated fix'!AY$428)/('Ratios Calculated fix'!AY$429-'Ratios Calculated fix'!AY$428)</f>
        <v>0.23020582461807201</v>
      </c>
      <c r="AZ367" s="21">
        <f>('Ratios Calculated fix'!AZ367-'Ratios Calculated fix'!AZ$428)/('Ratios Calculated fix'!AZ$429-'Ratios Calculated fix'!AZ$428)</f>
        <v>0.75228066953511485</v>
      </c>
      <c r="BA367" s="21">
        <f>('Ratios Calculated fix'!BA367-'Ratios Calculated fix'!BA$428)/('Ratios Calculated fix'!BA$429-'Ratios Calculated fix'!BA$428)</f>
        <v>0.74425473745275716</v>
      </c>
      <c r="BB367" s="21" t="e">
        <f>('Ratios Calculated fix'!BB367-'Ratios Calculated fix'!BB$428)/('Ratios Calculated fix'!BB$429-'Ratios Calculated fix'!BB$428)</f>
        <v>#DIV/0!</v>
      </c>
      <c r="BC367" s="21">
        <f>('Ratios Calculated fix'!BC367-'Ratios Calculated fix'!BC$428)/('Ratios Calculated fix'!BC$429-'Ratios Calculated fix'!BC$428)</f>
        <v>0.26246657628252601</v>
      </c>
    </row>
    <row r="368" spans="1:55" x14ac:dyDescent="0.2">
      <c r="A368" s="3" t="s">
        <v>1144</v>
      </c>
      <c r="B368" s="3" t="s">
        <v>1145</v>
      </c>
      <c r="C368" s="3" t="s">
        <v>45</v>
      </c>
      <c r="D368" s="3">
        <v>249289</v>
      </c>
      <c r="E368" s="3" t="s">
        <v>16</v>
      </c>
      <c r="F368" s="3">
        <v>2019</v>
      </c>
      <c r="G368" s="3" t="s">
        <v>17</v>
      </c>
      <c r="H368" s="4">
        <v>43861</v>
      </c>
      <c r="I368" s="4">
        <v>43910</v>
      </c>
      <c r="J368" s="4">
        <v>43910</v>
      </c>
      <c r="K368" s="5">
        <v>121600000</v>
      </c>
      <c r="L368" s="5">
        <v>122500000</v>
      </c>
      <c r="M368" s="3" t="s">
        <v>1146</v>
      </c>
      <c r="N368" s="20">
        <f>('Ratios Calculated fix'!N368-'Ratios Calculated fix'!N$428)/('Ratios Calculated fix'!N$429-'Ratios Calculated fix'!N$428)</f>
        <v>0.17374588823560716</v>
      </c>
      <c r="O368" s="21">
        <f>('Ratios Calculated fix'!O368-'Ratios Calculated fix'!O$428)/('Ratios Calculated fix'!O$429-'Ratios Calculated fix'!O$428)</f>
        <v>7.5077105638776634E-2</v>
      </c>
      <c r="P368" s="21">
        <f>('Ratios Calculated fix'!P368-'Ratios Calculated fix'!P$428)/('Ratios Calculated fix'!P$429-'Ratios Calculated fix'!P$428)</f>
        <v>0.16058781006677769</v>
      </c>
      <c r="Q368" s="21">
        <f>('Ratios Calculated fix'!Q368-'Ratios Calculated fix'!Q$428)/('Ratios Calculated fix'!Q$429-'Ratios Calculated fix'!Q$428)</f>
        <v>0.25981033809365234</v>
      </c>
      <c r="R368" s="21">
        <f>('Ratios Calculated fix'!R368-'Ratios Calculated fix'!R$428)/('Ratios Calculated fix'!R$429-'Ratios Calculated fix'!R$428)</f>
        <v>4.8690264068945228E-2</v>
      </c>
      <c r="S368" s="21">
        <f>('Ratios Calculated fix'!S368-'Ratios Calculated fix'!S$428)/('Ratios Calculated fix'!S$429-'Ratios Calculated fix'!S$428)</f>
        <v>3.1991322637600662E-2</v>
      </c>
      <c r="T368" s="21">
        <f>('Ratios Calculated fix'!T368-'Ratios Calculated fix'!T$428)/('Ratios Calculated fix'!T$429-'Ratios Calculated fix'!T$428)</f>
        <v>4.3282306752561416E-2</v>
      </c>
      <c r="U368" s="21">
        <f>('Ratios Calculated fix'!U368-'Ratios Calculated fix'!U$428)/('Ratios Calculated fix'!U$429-'Ratios Calculated fix'!U$428)</f>
        <v>0.64459672697028902</v>
      </c>
      <c r="V368" s="21">
        <f>('Ratios Calculated fix'!V368-'Ratios Calculated fix'!V$428)/('Ratios Calculated fix'!V$429-'Ratios Calculated fix'!V$428)</f>
        <v>0.49310355441959902</v>
      </c>
      <c r="W368" s="21">
        <f>('Ratios Calculated fix'!W368-'Ratios Calculated fix'!W$428)/('Ratios Calculated fix'!W$429-'Ratios Calculated fix'!W$428)</f>
        <v>0.6259102725464234</v>
      </c>
      <c r="X368" s="21">
        <f>('Ratios Calculated fix'!X368-'Ratios Calculated fix'!X$428)/('Ratios Calculated fix'!X$429-'Ratios Calculated fix'!X$428)</f>
        <v>0.58990313804471239</v>
      </c>
      <c r="Y368" s="21">
        <f>('Ratios Calculated fix'!Y368-'Ratios Calculated fix'!Y$428)/('Ratios Calculated fix'!Y$429-'Ratios Calculated fix'!Y$428)</f>
        <v>0.48221031533682807</v>
      </c>
      <c r="Z368" s="21">
        <f>('Ratios Calculated fix'!Z368-'Ratios Calculated fix'!Z$428)/('Ratios Calculated fix'!Z$429-'Ratios Calculated fix'!Z$428)</f>
        <v>0.41009686195528749</v>
      </c>
      <c r="AA368" s="21">
        <f>('Ratios Calculated fix'!AA368-'Ratios Calculated fix'!AA$428)/('Ratios Calculated fix'!AA$429-'Ratios Calculated fix'!AA$428)</f>
        <v>0</v>
      </c>
      <c r="AB368" s="21">
        <f>('Ratios Calculated fix'!AB368-'Ratios Calculated fix'!AB$428)/('Ratios Calculated fix'!AB$429-'Ratios Calculated fix'!AB$428)</f>
        <v>0.92556723702376809</v>
      </c>
      <c r="AC368" s="21">
        <f>('Ratios Calculated fix'!AC368-'Ratios Calculated fix'!AC$428)/('Ratios Calculated fix'!AC$429-'Ratios Calculated fix'!AC$428)</f>
        <v>0.61317556989287525</v>
      </c>
      <c r="AD368" s="21">
        <f>('Ratios Calculated fix'!AD368-'Ratios Calculated fix'!AD$428)/('Ratios Calculated fix'!AD$429-'Ratios Calculated fix'!AD$428)</f>
        <v>0.45237797318627193</v>
      </c>
      <c r="AE368" s="21">
        <f>('Ratios Calculated fix'!AE368-'Ratios Calculated fix'!AE$428)/('Ratios Calculated fix'!AE$429-'Ratios Calculated fix'!AE$428)</f>
        <v>0.51434398562030803</v>
      </c>
      <c r="AF368" s="21">
        <f>('Ratios Calculated fix'!AF368-'Ratios Calculated fix'!AF$428)/('Ratios Calculated fix'!AF$429-'Ratios Calculated fix'!AF$428)</f>
        <v>0.39156626658745475</v>
      </c>
      <c r="AG368" s="21" t="e">
        <f>('Ratios Calculated fix'!AG368-'Ratios Calculated fix'!AG$428)/('Ratios Calculated fix'!AG$429-'Ratios Calculated fix'!AG$428)</f>
        <v>#DIV/0!</v>
      </c>
      <c r="AH368" s="21" t="e">
        <f>('Ratios Calculated fix'!AH368-'Ratios Calculated fix'!AH$428)/('Ratios Calculated fix'!AH$429-'Ratios Calculated fix'!AH$428)</f>
        <v>#DIV/0!</v>
      </c>
      <c r="AI368" s="21">
        <f>('Ratios Calculated fix'!AI368-'Ratios Calculated fix'!AI$428)/('Ratios Calculated fix'!AI$429-'Ratios Calculated fix'!AI$428)</f>
        <v>0.98589552599959351</v>
      </c>
      <c r="AJ368" s="21">
        <f>('Ratios Calculated fix'!AJ368-'Ratios Calculated fix'!AJ$428)/('Ratios Calculated fix'!AJ$429-'Ratios Calculated fix'!AJ$428)</f>
        <v>0.23833788337324566</v>
      </c>
      <c r="AK368" s="21" t="e">
        <f>('Ratios Calculated fix'!AK368-'Ratios Calculated fix'!AK$428)/('Ratios Calculated fix'!AK$429-'Ratios Calculated fix'!AK$428)</f>
        <v>#DIV/0!</v>
      </c>
      <c r="AL368" s="21" t="e">
        <f>('Ratios Calculated fix'!AL368-'Ratios Calculated fix'!AL$428)/('Ratios Calculated fix'!AL$429-'Ratios Calculated fix'!AL$428)</f>
        <v>#DIV/0!</v>
      </c>
      <c r="AM368" s="21">
        <f>('Ratios Calculated fix'!AM368-'Ratios Calculated fix'!AM$428)/('Ratios Calculated fix'!AM$429-'Ratios Calculated fix'!AM$428)</f>
        <v>0.30843097389767221</v>
      </c>
      <c r="AN368" s="21">
        <f>('Ratios Calculated fix'!AN368-'Ratios Calculated fix'!AN$428)/('Ratios Calculated fix'!AN$429-'Ratios Calculated fix'!AN$428)</f>
        <v>0.27409263703824421</v>
      </c>
      <c r="AO368" s="21">
        <f>('Ratios Calculated fix'!AO368-'Ratios Calculated fix'!AO$428)/('Ratios Calculated fix'!AO$429-'Ratios Calculated fix'!AO$428)</f>
        <v>0.16661353291589759</v>
      </c>
      <c r="AP368" s="21">
        <f>('Ratios Calculated fix'!AP368-'Ratios Calculated fix'!AP$428)/('Ratios Calculated fix'!AP$429-'Ratios Calculated fix'!AP$428)</f>
        <v>0.57262090307163638</v>
      </c>
      <c r="AQ368" s="21">
        <f>('Ratios Calculated fix'!AQ368-'Ratios Calculated fix'!AQ$428)/('Ratios Calculated fix'!AQ$429-'Ratios Calculated fix'!AQ$428)</f>
        <v>0.55340019458686862</v>
      </c>
      <c r="AR368" s="21">
        <f>('Ratios Calculated fix'!AR368-'Ratios Calculated fix'!AR$428)/('Ratios Calculated fix'!AR$429-'Ratios Calculated fix'!AR$428)</f>
        <v>0.37239333311752737</v>
      </c>
      <c r="AS368" s="21">
        <f>('Ratios Calculated fix'!AS368-'Ratios Calculated fix'!AS$428)/('Ratios Calculated fix'!AS$429-'Ratios Calculated fix'!AS$428)</f>
        <v>0.58606912716489701</v>
      </c>
      <c r="AT368" s="21">
        <f>('Ratios Calculated fix'!AT368-'Ratios Calculated fix'!AT$428)/('Ratios Calculated fix'!AT$429-'Ratios Calculated fix'!AT$428)</f>
        <v>0.52976584847124197</v>
      </c>
      <c r="AU368" s="21">
        <f>('Ratios Calculated fix'!AU368-'Ratios Calculated fix'!AU$428)/('Ratios Calculated fix'!AU$429-'Ratios Calculated fix'!AU$428)</f>
        <v>0.6702802390864887</v>
      </c>
      <c r="AV368" s="21" t="e">
        <f>('Ratios Calculated fix'!AV368-'Ratios Calculated fix'!AV$428)/('Ratios Calculated fix'!AV$429-'Ratios Calculated fix'!AV$428)</f>
        <v>#DIV/0!</v>
      </c>
      <c r="AW368" s="21" t="e">
        <f>('Ratios Calculated fix'!AW368-'Ratios Calculated fix'!AW$428)/('Ratios Calculated fix'!AW$429-'Ratios Calculated fix'!AW$428)</f>
        <v>#DIV/0!</v>
      </c>
      <c r="AX368" s="21" t="e">
        <f>('Ratios Calculated fix'!AX368-'Ratios Calculated fix'!AX$428)/('Ratios Calculated fix'!AX$429-'Ratios Calculated fix'!AX$428)</f>
        <v>#DIV/0!</v>
      </c>
      <c r="AY368" s="21">
        <f>('Ratios Calculated fix'!AY368-'Ratios Calculated fix'!AY$428)/('Ratios Calculated fix'!AY$429-'Ratios Calculated fix'!AY$428)</f>
        <v>0.22175864016887267</v>
      </c>
      <c r="AZ368" s="21">
        <f>('Ratios Calculated fix'!AZ368-'Ratios Calculated fix'!AZ$428)/('Ratios Calculated fix'!AZ$429-'Ratios Calculated fix'!AZ$428)</f>
        <v>0.73358028297606892</v>
      </c>
      <c r="BA368" s="21">
        <f>('Ratios Calculated fix'!BA368-'Ratios Calculated fix'!BA$428)/('Ratios Calculated fix'!BA$429-'Ratios Calculated fix'!BA$428)</f>
        <v>0.74416436988305601</v>
      </c>
      <c r="BB368" s="21" t="e">
        <f>('Ratios Calculated fix'!BB368-'Ratios Calculated fix'!BB$428)/('Ratios Calculated fix'!BB$429-'Ratios Calculated fix'!BB$428)</f>
        <v>#DIV/0!</v>
      </c>
      <c r="BC368" s="21">
        <f>('Ratios Calculated fix'!BC368-'Ratios Calculated fix'!BC$428)/('Ratios Calculated fix'!BC$429-'Ratios Calculated fix'!BC$428)</f>
        <v>0.26909863327073535</v>
      </c>
    </row>
    <row r="369" spans="1:55" x14ac:dyDescent="0.2">
      <c r="A369" s="3" t="s">
        <v>1147</v>
      </c>
      <c r="B369" s="3" t="s">
        <v>1148</v>
      </c>
      <c r="C369" s="3" t="s">
        <v>45</v>
      </c>
      <c r="D369" s="3">
        <v>256569</v>
      </c>
      <c r="E369" s="3" t="s">
        <v>16</v>
      </c>
      <c r="F369" s="3">
        <v>2019</v>
      </c>
      <c r="G369" s="3" t="s">
        <v>17</v>
      </c>
      <c r="H369" s="4">
        <v>43861</v>
      </c>
      <c r="I369" s="4">
        <v>43917</v>
      </c>
      <c r="J369" s="4">
        <v>43917</v>
      </c>
      <c r="K369" s="5">
        <v>1201227000</v>
      </c>
      <c r="L369" s="5">
        <v>1219395000</v>
      </c>
      <c r="M369" s="3" t="s">
        <v>1149</v>
      </c>
      <c r="N369" s="20">
        <f>('Ratios Calculated fix'!N369-'Ratios Calculated fix'!N$428)/('Ratios Calculated fix'!N$429-'Ratios Calculated fix'!N$428)</f>
        <v>5.187836217032582E-2</v>
      </c>
      <c r="O369" s="21">
        <f>('Ratios Calculated fix'!O369-'Ratios Calculated fix'!O$428)/('Ratios Calculated fix'!O$429-'Ratios Calculated fix'!O$428)</f>
        <v>2.595274018952989E-2</v>
      </c>
      <c r="P369" s="21">
        <f>('Ratios Calculated fix'!P369-'Ratios Calculated fix'!P$428)/('Ratios Calculated fix'!P$429-'Ratios Calculated fix'!P$428)</f>
        <v>5.7416066153763136E-2</v>
      </c>
      <c r="Q369" s="21">
        <f>('Ratios Calculated fix'!Q369-'Ratios Calculated fix'!Q$428)/('Ratios Calculated fix'!Q$429-'Ratios Calculated fix'!Q$428)</f>
        <v>0.26329516073388803</v>
      </c>
      <c r="R369" s="21">
        <f>('Ratios Calculated fix'!R369-'Ratios Calculated fix'!R$428)/('Ratios Calculated fix'!R$429-'Ratios Calculated fix'!R$428)</f>
        <v>4.2097883290866119E-2</v>
      </c>
      <c r="S369" s="21">
        <f>('Ratios Calculated fix'!S369-'Ratios Calculated fix'!S$428)/('Ratios Calculated fix'!S$429-'Ratios Calculated fix'!S$428)</f>
        <v>0</v>
      </c>
      <c r="T369" s="21">
        <f>('Ratios Calculated fix'!T369-'Ratios Calculated fix'!T$428)/('Ratios Calculated fix'!T$429-'Ratios Calculated fix'!T$428)</f>
        <v>4.2533819968380369E-2</v>
      </c>
      <c r="U369" s="21">
        <f>('Ratios Calculated fix'!U369-'Ratios Calculated fix'!U$428)/('Ratios Calculated fix'!U$429-'Ratios Calculated fix'!U$428)</f>
        <v>0.64624815542468406</v>
      </c>
      <c r="V369" s="21">
        <f>('Ratios Calculated fix'!V369-'Ratios Calculated fix'!V$428)/('Ratios Calculated fix'!V$429-'Ratios Calculated fix'!V$428)</f>
        <v>0.48825282224192584</v>
      </c>
      <c r="W369" s="21">
        <f>('Ratios Calculated fix'!W369-'Ratios Calculated fix'!W$428)/('Ratios Calculated fix'!W$429-'Ratios Calculated fix'!W$428)</f>
        <v>0.62816830913846211</v>
      </c>
      <c r="X369" s="21">
        <f>('Ratios Calculated fix'!X369-'Ratios Calculated fix'!X$428)/('Ratios Calculated fix'!X$429-'Ratios Calculated fix'!X$428)</f>
        <v>0.48806239242765298</v>
      </c>
      <c r="Y369" s="21">
        <f>('Ratios Calculated fix'!Y369-'Ratios Calculated fix'!Y$428)/('Ratios Calculated fix'!Y$429-'Ratios Calculated fix'!Y$428)</f>
        <v>0.45606639868820065</v>
      </c>
      <c r="Z369" s="21">
        <f>('Ratios Calculated fix'!Z369-'Ratios Calculated fix'!Z$428)/('Ratios Calculated fix'!Z$429-'Ratios Calculated fix'!Z$428)</f>
        <v>0.51193760757234708</v>
      </c>
      <c r="AA369" s="21">
        <f>('Ratios Calculated fix'!AA369-'Ratios Calculated fix'!AA$428)/('Ratios Calculated fix'!AA$429-'Ratios Calculated fix'!AA$428)</f>
        <v>1.1553824835038497E-2</v>
      </c>
      <c r="AB369" s="21">
        <f>('Ratios Calculated fix'!AB369-'Ratios Calculated fix'!AB$428)/('Ratios Calculated fix'!AB$429-'Ratios Calculated fix'!AB$428)</f>
        <v>0.87098582276246539</v>
      </c>
      <c r="AC369" s="21">
        <f>('Ratios Calculated fix'!AC369-'Ratios Calculated fix'!AC$428)/('Ratios Calculated fix'!AC$429-'Ratios Calculated fix'!AC$428)</f>
        <v>0.26717994375964804</v>
      </c>
      <c r="AD369" s="21">
        <f>('Ratios Calculated fix'!AD369-'Ratios Calculated fix'!AD$428)/('Ratios Calculated fix'!AD$429-'Ratios Calculated fix'!AD$428)</f>
        <v>0.39066954692132061</v>
      </c>
      <c r="AE369" s="21">
        <f>('Ratios Calculated fix'!AE369-'Ratios Calculated fix'!AE$428)/('Ratios Calculated fix'!AE$429-'Ratios Calculated fix'!AE$428)</f>
        <v>0.44418283765830746</v>
      </c>
      <c r="AF369" s="21">
        <f>('Ratios Calculated fix'!AF369-'Ratios Calculated fix'!AF$428)/('Ratios Calculated fix'!AF$429-'Ratios Calculated fix'!AF$428)</f>
        <v>0.38669648894471076</v>
      </c>
      <c r="AG369" s="21" t="e">
        <f>('Ratios Calculated fix'!AG369-'Ratios Calculated fix'!AG$428)/('Ratios Calculated fix'!AG$429-'Ratios Calculated fix'!AG$428)</f>
        <v>#DIV/0!</v>
      </c>
      <c r="AH369" s="21" t="e">
        <f>('Ratios Calculated fix'!AH369-'Ratios Calculated fix'!AH$428)/('Ratios Calculated fix'!AH$429-'Ratios Calculated fix'!AH$428)</f>
        <v>#DIV/0!</v>
      </c>
      <c r="AI369" s="21">
        <f>('Ratios Calculated fix'!AI369-'Ratios Calculated fix'!AI$428)/('Ratios Calculated fix'!AI$429-'Ratios Calculated fix'!AI$428)</f>
        <v>0.98547962996437877</v>
      </c>
      <c r="AJ369" s="21">
        <f>('Ratios Calculated fix'!AJ369-'Ratios Calculated fix'!AJ$428)/('Ratios Calculated fix'!AJ$429-'Ratios Calculated fix'!AJ$428)</f>
        <v>0.13551104212723825</v>
      </c>
      <c r="AK369" s="21" t="e">
        <f>('Ratios Calculated fix'!AK369-'Ratios Calculated fix'!AK$428)/('Ratios Calculated fix'!AK$429-'Ratios Calculated fix'!AK$428)</f>
        <v>#DIV/0!</v>
      </c>
      <c r="AL369" s="21" t="e">
        <f>('Ratios Calculated fix'!AL369-'Ratios Calculated fix'!AL$428)/('Ratios Calculated fix'!AL$429-'Ratios Calculated fix'!AL$428)</f>
        <v>#DIV/0!</v>
      </c>
      <c r="AM369" s="21">
        <f>('Ratios Calculated fix'!AM369-'Ratios Calculated fix'!AM$428)/('Ratios Calculated fix'!AM$429-'Ratios Calculated fix'!AM$428)</f>
        <v>0.3221571299242566</v>
      </c>
      <c r="AN369" s="21">
        <f>('Ratios Calculated fix'!AN369-'Ratios Calculated fix'!AN$428)/('Ratios Calculated fix'!AN$429-'Ratios Calculated fix'!AN$428)</f>
        <v>0.29239386686438046</v>
      </c>
      <c r="AO369" s="21">
        <f>('Ratios Calculated fix'!AO369-'Ratios Calculated fix'!AO$428)/('Ratios Calculated fix'!AO$429-'Ratios Calculated fix'!AO$428)</f>
        <v>0.58371222995885519</v>
      </c>
      <c r="AP369" s="21">
        <f>('Ratios Calculated fix'!AP369-'Ratios Calculated fix'!AP$428)/('Ratios Calculated fix'!AP$429-'Ratios Calculated fix'!AP$428)</f>
        <v>0.58002864100038132</v>
      </c>
      <c r="AQ369" s="21">
        <f>('Ratios Calculated fix'!AQ369-'Ratios Calculated fix'!AQ$428)/('Ratios Calculated fix'!AQ$429-'Ratios Calculated fix'!AQ$428)</f>
        <v>0.75239742681791388</v>
      </c>
      <c r="AR369" s="21">
        <f>('Ratios Calculated fix'!AR369-'Ratios Calculated fix'!AR$428)/('Ratios Calculated fix'!AR$429-'Ratios Calculated fix'!AR$428)</f>
        <v>0.23464087896375649</v>
      </c>
      <c r="AS369" s="21">
        <f>('Ratios Calculated fix'!AS369-'Ratios Calculated fix'!AS$428)/('Ratios Calculated fix'!AS$429-'Ratios Calculated fix'!AS$428)</f>
        <v>0.59378023814556091</v>
      </c>
      <c r="AT369" s="21">
        <f>('Ratios Calculated fix'!AT369-'Ratios Calculated fix'!AT$428)/('Ratios Calculated fix'!AT$429-'Ratios Calculated fix'!AT$428)</f>
        <v>0.61941343667391269</v>
      </c>
      <c r="AU369" s="21">
        <f>('Ratios Calculated fix'!AU369-'Ratios Calculated fix'!AU$428)/('Ratios Calculated fix'!AU$429-'Ratios Calculated fix'!AU$428)</f>
        <v>0.64878811629312538</v>
      </c>
      <c r="AV369" s="21" t="e">
        <f>('Ratios Calculated fix'!AV369-'Ratios Calculated fix'!AV$428)/('Ratios Calculated fix'!AV$429-'Ratios Calculated fix'!AV$428)</f>
        <v>#DIV/0!</v>
      </c>
      <c r="AW369" s="21" t="e">
        <f>('Ratios Calculated fix'!AW369-'Ratios Calculated fix'!AW$428)/('Ratios Calculated fix'!AW$429-'Ratios Calculated fix'!AW$428)</f>
        <v>#DIV/0!</v>
      </c>
      <c r="AX369" s="21" t="e">
        <f>('Ratios Calculated fix'!AX369-'Ratios Calculated fix'!AX$428)/('Ratios Calculated fix'!AX$429-'Ratios Calculated fix'!AX$428)</f>
        <v>#DIV/0!</v>
      </c>
      <c r="AY369" s="21">
        <f>('Ratios Calculated fix'!AY369-'Ratios Calculated fix'!AY$428)/('Ratios Calculated fix'!AY$429-'Ratios Calculated fix'!AY$428)</f>
        <v>0.2096001224296479</v>
      </c>
      <c r="AZ369" s="21">
        <f>('Ratios Calculated fix'!AZ369-'Ratios Calculated fix'!AZ$428)/('Ratios Calculated fix'!AZ$429-'Ratios Calculated fix'!AZ$428)</f>
        <v>0.73470584166476238</v>
      </c>
      <c r="BA369" s="21">
        <f>('Ratios Calculated fix'!BA369-'Ratios Calculated fix'!BA$428)/('Ratios Calculated fix'!BA$429-'Ratios Calculated fix'!BA$428)</f>
        <v>0.74372839965938353</v>
      </c>
      <c r="BB369" s="21" t="e">
        <f>('Ratios Calculated fix'!BB369-'Ratios Calculated fix'!BB$428)/('Ratios Calculated fix'!BB$429-'Ratios Calculated fix'!BB$428)</f>
        <v>#DIV/0!</v>
      </c>
      <c r="BC369" s="21">
        <f>('Ratios Calculated fix'!BC369-'Ratios Calculated fix'!BC$428)/('Ratios Calculated fix'!BC$429-'Ratios Calculated fix'!BC$428)</f>
        <v>0.46870169358252101</v>
      </c>
    </row>
    <row r="370" spans="1:55" x14ac:dyDescent="0.2">
      <c r="A370" s="3" t="s">
        <v>1141</v>
      </c>
      <c r="B370" s="3" t="s">
        <v>1142</v>
      </c>
      <c r="C370" s="3" t="s">
        <v>24</v>
      </c>
      <c r="D370" s="3">
        <v>372802</v>
      </c>
      <c r="E370" s="3" t="s">
        <v>16</v>
      </c>
      <c r="F370" s="3">
        <v>2019</v>
      </c>
      <c r="G370" s="3" t="s">
        <v>17</v>
      </c>
      <c r="H370" s="4">
        <v>43830</v>
      </c>
      <c r="I370" s="4">
        <v>43887</v>
      </c>
      <c r="J370" s="4">
        <v>43887</v>
      </c>
      <c r="K370" s="5">
        <v>399000000</v>
      </c>
      <c r="L370" s="5">
        <v>402000000</v>
      </c>
      <c r="M370" s="3" t="s">
        <v>1143</v>
      </c>
      <c r="N370" s="20">
        <f>('Ratios Calculated fix'!N370-'Ratios Calculated fix'!N$428)/('Ratios Calculated fix'!N$429-'Ratios Calculated fix'!N$428)</f>
        <v>4.1758443084963758E-2</v>
      </c>
      <c r="O370" s="21">
        <f>('Ratios Calculated fix'!O370-'Ratios Calculated fix'!O$428)/('Ratios Calculated fix'!O$429-'Ratios Calculated fix'!O$428)</f>
        <v>2.8380875663458188E-2</v>
      </c>
      <c r="P370" s="21">
        <f>('Ratios Calculated fix'!P370-'Ratios Calculated fix'!P$428)/('Ratios Calculated fix'!P$429-'Ratios Calculated fix'!P$428)</f>
        <v>1.7074681573992556E-2</v>
      </c>
      <c r="Q370" s="21">
        <f>('Ratios Calculated fix'!Q370-'Ratios Calculated fix'!Q$428)/('Ratios Calculated fix'!Q$429-'Ratios Calculated fix'!Q$428)</f>
        <v>0.26162897357844495</v>
      </c>
      <c r="R370" s="21">
        <f>('Ratios Calculated fix'!R370-'Ratios Calculated fix'!R$428)/('Ratios Calculated fix'!R$429-'Ratios Calculated fix'!R$428)</f>
        <v>9.8355887410826667E-2</v>
      </c>
      <c r="S370" s="21">
        <f>('Ratios Calculated fix'!S370-'Ratios Calculated fix'!S$428)/('Ratios Calculated fix'!S$429-'Ratios Calculated fix'!S$428)</f>
        <v>5.4647923782712257E-2</v>
      </c>
      <c r="T370" s="21">
        <f>('Ratios Calculated fix'!T370-'Ratios Calculated fix'!T$428)/('Ratios Calculated fix'!T$429-'Ratios Calculated fix'!T$428)</f>
        <v>8.9275177231516636E-2</v>
      </c>
      <c r="U370" s="21">
        <f>('Ratios Calculated fix'!U370-'Ratios Calculated fix'!U$428)/('Ratios Calculated fix'!U$429-'Ratios Calculated fix'!U$428)</f>
        <v>0.65147347618215823</v>
      </c>
      <c r="V370" s="21">
        <f>('Ratios Calculated fix'!V370-'Ratios Calculated fix'!V$428)/('Ratios Calculated fix'!V$429-'Ratios Calculated fix'!V$428)</f>
        <v>0.49922883729059248</v>
      </c>
      <c r="W370" s="21">
        <f>('Ratios Calculated fix'!W370-'Ratios Calculated fix'!W$428)/('Ratios Calculated fix'!W$429-'Ratios Calculated fix'!W$428)</f>
        <v>0.63249510584714874</v>
      </c>
      <c r="X370" s="21">
        <f>('Ratios Calculated fix'!X370-'Ratios Calculated fix'!X$428)/('Ratios Calculated fix'!X$429-'Ratios Calculated fix'!X$428)</f>
        <v>0.13126261860587018</v>
      </c>
      <c r="Y370" s="21">
        <f>('Ratios Calculated fix'!Y370-'Ratios Calculated fix'!Y$428)/('Ratios Calculated fix'!Y$429-'Ratios Calculated fix'!Y$428)</f>
        <v>0.61402382822616031</v>
      </c>
      <c r="Z370" s="21">
        <f>('Ratios Calculated fix'!Z370-'Ratios Calculated fix'!Z$428)/('Ratios Calculated fix'!Z$429-'Ratios Calculated fix'!Z$428)</f>
        <v>0.86873738139412982</v>
      </c>
      <c r="AA370" s="21">
        <f>('Ratios Calculated fix'!AA370-'Ratios Calculated fix'!AA$428)/('Ratios Calculated fix'!AA$429-'Ratios Calculated fix'!AA$428)</f>
        <v>0.72435840184383005</v>
      </c>
      <c r="AB370" s="21">
        <f>('Ratios Calculated fix'!AB370-'Ratios Calculated fix'!AB$428)/('Ratios Calculated fix'!AB$429-'Ratios Calculated fix'!AB$428)</f>
        <v>0.89068699014482144</v>
      </c>
      <c r="AC370" s="21">
        <f>('Ratios Calculated fix'!AC370-'Ratios Calculated fix'!AC$428)/('Ratios Calculated fix'!AC$429-'Ratios Calculated fix'!AC$428)</f>
        <v>0.43474571552476732</v>
      </c>
      <c r="AD370" s="21">
        <f>('Ratios Calculated fix'!AD370-'Ratios Calculated fix'!AD$428)/('Ratios Calculated fix'!AD$429-'Ratios Calculated fix'!AD$428)</f>
        <v>0.41815382399995671</v>
      </c>
      <c r="AE370" s="21">
        <f>('Ratios Calculated fix'!AE370-'Ratios Calculated fix'!AE$428)/('Ratios Calculated fix'!AE$429-'Ratios Calculated fix'!AE$428)</f>
        <v>0.47543186712574736</v>
      </c>
      <c r="AF370" s="21">
        <f>('Ratios Calculated fix'!AF370-'Ratios Calculated fix'!AF$428)/('Ratios Calculated fix'!AF$429-'Ratios Calculated fix'!AF$428)</f>
        <v>0.39691254484096322</v>
      </c>
      <c r="AG370" s="21" t="e">
        <f>('Ratios Calculated fix'!AG370-'Ratios Calculated fix'!AG$428)/('Ratios Calculated fix'!AG$429-'Ratios Calculated fix'!AG$428)</f>
        <v>#DIV/0!</v>
      </c>
      <c r="AH370" s="21" t="e">
        <f>('Ratios Calculated fix'!AH370-'Ratios Calculated fix'!AH$428)/('Ratios Calculated fix'!AH$429-'Ratios Calculated fix'!AH$428)</f>
        <v>#DIV/0!</v>
      </c>
      <c r="AI370" s="21">
        <f>('Ratios Calculated fix'!AI370-'Ratios Calculated fix'!AI$428)/('Ratios Calculated fix'!AI$429-'Ratios Calculated fix'!AI$428)</f>
        <v>0.98780757213546133</v>
      </c>
      <c r="AJ370" s="21">
        <f>('Ratios Calculated fix'!AJ370-'Ratios Calculated fix'!AJ$428)/('Ratios Calculated fix'!AJ$429-'Ratios Calculated fix'!AJ$428)</f>
        <v>0.13225154395990821</v>
      </c>
      <c r="AK370" s="21" t="e">
        <f>('Ratios Calculated fix'!AK370-'Ratios Calculated fix'!AK$428)/('Ratios Calculated fix'!AK$429-'Ratios Calculated fix'!AK$428)</f>
        <v>#DIV/0!</v>
      </c>
      <c r="AL370" s="21" t="e">
        <f>('Ratios Calculated fix'!AL370-'Ratios Calculated fix'!AL$428)/('Ratios Calculated fix'!AL$429-'Ratios Calculated fix'!AL$428)</f>
        <v>#DIV/0!</v>
      </c>
      <c r="AM370" s="21">
        <f>('Ratios Calculated fix'!AM370-'Ratios Calculated fix'!AM$428)/('Ratios Calculated fix'!AM$429-'Ratios Calculated fix'!AM$428)</f>
        <v>0.30750850338605012</v>
      </c>
      <c r="AN370" s="21">
        <f>('Ratios Calculated fix'!AN370-'Ratios Calculated fix'!AN$428)/('Ratios Calculated fix'!AN$429-'Ratios Calculated fix'!AN$428)</f>
        <v>0.27260922004173249</v>
      </c>
      <c r="AO370" s="21">
        <f>('Ratios Calculated fix'!AO370-'Ratios Calculated fix'!AO$428)/('Ratios Calculated fix'!AO$429-'Ratios Calculated fix'!AO$428)</f>
        <v>7.4864490837621062E-2</v>
      </c>
      <c r="AP370" s="21">
        <f>('Ratios Calculated fix'!AP370-'Ratios Calculated fix'!AP$428)/('Ratios Calculated fix'!AP$429-'Ratios Calculated fix'!AP$428)</f>
        <v>0.57856313754612065</v>
      </c>
      <c r="AQ370" s="21">
        <f>('Ratios Calculated fix'!AQ370-'Ratios Calculated fix'!AQ$428)/('Ratios Calculated fix'!AQ$429-'Ratios Calculated fix'!AQ$428)</f>
        <v>0.50540232767463011</v>
      </c>
      <c r="AR370" s="21">
        <f>('Ratios Calculated fix'!AR370-'Ratios Calculated fix'!AR$428)/('Ratios Calculated fix'!AR$429-'Ratios Calculated fix'!AR$428)</f>
        <v>0.34062859536111201</v>
      </c>
      <c r="AS370" s="21">
        <f>('Ratios Calculated fix'!AS370-'Ratios Calculated fix'!AS$428)/('Ratios Calculated fix'!AS$429-'Ratios Calculated fix'!AS$428)</f>
        <v>0.64562304341529253</v>
      </c>
      <c r="AT370" s="21">
        <f>('Ratios Calculated fix'!AT370-'Ratios Calculated fix'!AT$428)/('Ratios Calculated fix'!AT$429-'Ratios Calculated fix'!AT$428)</f>
        <v>0.32979955421252177</v>
      </c>
      <c r="AU370" s="21">
        <f>('Ratios Calculated fix'!AU370-'Ratios Calculated fix'!AU$428)/('Ratios Calculated fix'!AU$429-'Ratios Calculated fix'!AU$428)</f>
        <v>0.56259035687177894</v>
      </c>
      <c r="AV370" s="21" t="e">
        <f>('Ratios Calculated fix'!AV370-'Ratios Calculated fix'!AV$428)/('Ratios Calculated fix'!AV$429-'Ratios Calculated fix'!AV$428)</f>
        <v>#DIV/0!</v>
      </c>
      <c r="AW370" s="21" t="e">
        <f>('Ratios Calculated fix'!AW370-'Ratios Calculated fix'!AW$428)/('Ratios Calculated fix'!AW$429-'Ratios Calculated fix'!AW$428)</f>
        <v>#DIV/0!</v>
      </c>
      <c r="AX370" s="21" t="e">
        <f>('Ratios Calculated fix'!AX370-'Ratios Calculated fix'!AX$428)/('Ratios Calculated fix'!AX$429-'Ratios Calculated fix'!AX$428)</f>
        <v>#DIV/0!</v>
      </c>
      <c r="AY370" s="21">
        <f>('Ratios Calculated fix'!AY370-'Ratios Calculated fix'!AY$428)/('Ratios Calculated fix'!AY$429-'Ratios Calculated fix'!AY$428)</f>
        <v>0.31836870464126527</v>
      </c>
      <c r="AZ370" s="21">
        <f>('Ratios Calculated fix'!AZ370-'Ratios Calculated fix'!AZ$428)/('Ratios Calculated fix'!AZ$429-'Ratios Calculated fix'!AZ$428)</f>
        <v>0.80782917986843972</v>
      </c>
      <c r="BA370" s="21">
        <f>('Ratios Calculated fix'!BA370-'Ratios Calculated fix'!BA$428)/('Ratios Calculated fix'!BA$429-'Ratios Calculated fix'!BA$428)</f>
        <v>0.74134337545197382</v>
      </c>
      <c r="BB370" s="21" t="e">
        <f>('Ratios Calculated fix'!BB370-'Ratios Calculated fix'!BB$428)/('Ratios Calculated fix'!BB$429-'Ratios Calculated fix'!BB$428)</f>
        <v>#DIV/0!</v>
      </c>
      <c r="BC370" s="21">
        <f>('Ratios Calculated fix'!BC370-'Ratios Calculated fix'!BC$428)/('Ratios Calculated fix'!BC$429-'Ratios Calculated fix'!BC$428)</f>
        <v>0.19342813034398673</v>
      </c>
    </row>
    <row r="371" spans="1:55" x14ac:dyDescent="0.2">
      <c r="A371" s="3" t="s">
        <v>1099</v>
      </c>
      <c r="B371" s="3" t="s">
        <v>1100</v>
      </c>
      <c r="C371" s="3" t="s">
        <v>38</v>
      </c>
      <c r="D371" s="3">
        <v>515267</v>
      </c>
      <c r="E371" s="3" t="s">
        <v>16</v>
      </c>
      <c r="F371" s="3">
        <v>2019</v>
      </c>
      <c r="G371" s="3" t="s">
        <v>17</v>
      </c>
      <c r="H371" s="4">
        <v>43830</v>
      </c>
      <c r="I371" s="4">
        <v>43867</v>
      </c>
      <c r="J371" s="4">
        <v>43867</v>
      </c>
      <c r="K371" s="5">
        <v>856404822</v>
      </c>
      <c r="L371" s="5">
        <v>872264219</v>
      </c>
      <c r="M371" s="3" t="s">
        <v>1101</v>
      </c>
      <c r="N371" s="20">
        <f>('Ratios Calculated fix'!N371-'Ratios Calculated fix'!N$428)/('Ratios Calculated fix'!N$429-'Ratios Calculated fix'!N$428)</f>
        <v>2.3907945061965936E-2</v>
      </c>
      <c r="O371" s="21">
        <f>('Ratios Calculated fix'!O371-'Ratios Calculated fix'!O$428)/('Ratios Calculated fix'!O$429-'Ratios Calculated fix'!O$428)</f>
        <v>1.95920765246233E-2</v>
      </c>
      <c r="P371" s="21">
        <f>('Ratios Calculated fix'!P371-'Ratios Calculated fix'!P$428)/('Ratios Calculated fix'!P$429-'Ratios Calculated fix'!P$428)</f>
        <v>9.5428260249461917E-3</v>
      </c>
      <c r="Q371" s="21">
        <f>('Ratios Calculated fix'!Q371-'Ratios Calculated fix'!Q$428)/('Ratios Calculated fix'!Q$429-'Ratios Calculated fix'!Q$428)</f>
        <v>0.26461737402001545</v>
      </c>
      <c r="R371" s="21">
        <f>('Ratios Calculated fix'!R371-'Ratios Calculated fix'!R$428)/('Ratios Calculated fix'!R$429-'Ratios Calculated fix'!R$428)</f>
        <v>0.1064785377090922</v>
      </c>
      <c r="S371" s="21">
        <f>('Ratios Calculated fix'!S371-'Ratios Calculated fix'!S$428)/('Ratios Calculated fix'!S$429-'Ratios Calculated fix'!S$428)</f>
        <v>3.3136706191611215E-2</v>
      </c>
      <c r="T371" s="21">
        <f>('Ratios Calculated fix'!T371-'Ratios Calculated fix'!T$428)/('Ratios Calculated fix'!T$429-'Ratios Calculated fix'!T$428)</f>
        <v>0.10145732320075064</v>
      </c>
      <c r="U371" s="21">
        <f>('Ratios Calculated fix'!U371-'Ratios Calculated fix'!U$428)/('Ratios Calculated fix'!U$429-'Ratios Calculated fix'!U$428)</f>
        <v>0.65716732030051628</v>
      </c>
      <c r="V371" s="21">
        <f>('Ratios Calculated fix'!V371-'Ratios Calculated fix'!V$428)/('Ratios Calculated fix'!V$429-'Ratios Calculated fix'!V$428)</f>
        <v>0.49758854495905191</v>
      </c>
      <c r="W371" s="21">
        <f>('Ratios Calculated fix'!W371-'Ratios Calculated fix'!W$428)/('Ratios Calculated fix'!W$429-'Ratios Calculated fix'!W$428)</f>
        <v>0.63866573179900865</v>
      </c>
      <c r="X371" s="21">
        <f>('Ratios Calculated fix'!X371-'Ratios Calculated fix'!X$428)/('Ratios Calculated fix'!X$429-'Ratios Calculated fix'!X$428)</f>
        <v>9.8709089216085261E-2</v>
      </c>
      <c r="Y371" s="21">
        <f>('Ratios Calculated fix'!Y371-'Ratios Calculated fix'!Y$428)/('Ratios Calculated fix'!Y$429-'Ratios Calculated fix'!Y$428)</f>
        <v>0.45138780902883929</v>
      </c>
      <c r="Z371" s="21">
        <f>('Ratios Calculated fix'!Z371-'Ratios Calculated fix'!Z$428)/('Ratios Calculated fix'!Z$429-'Ratios Calculated fix'!Z$428)</f>
        <v>0.90129091078391466</v>
      </c>
      <c r="AA371" s="21">
        <f>('Ratios Calculated fix'!AA371-'Ratios Calculated fix'!AA$428)/('Ratios Calculated fix'!AA$429-'Ratios Calculated fix'!AA$428)</f>
        <v>3.8713042191743027E-2</v>
      </c>
      <c r="AB371" s="21">
        <f>('Ratios Calculated fix'!AB371-'Ratios Calculated fix'!AB$428)/('Ratios Calculated fix'!AB$429-'Ratios Calculated fix'!AB$428)</f>
        <v>0.85984025707960776</v>
      </c>
      <c r="AC371" s="21">
        <f>('Ratios Calculated fix'!AC371-'Ratios Calculated fix'!AC$428)/('Ratios Calculated fix'!AC$429-'Ratios Calculated fix'!AC$428)</f>
        <v>0.55054344141556744</v>
      </c>
      <c r="AD371" s="21">
        <f>('Ratios Calculated fix'!AD371-'Ratios Calculated fix'!AD$428)/('Ratios Calculated fix'!AD$429-'Ratios Calculated fix'!AD$428)</f>
        <v>0.50792435830833704</v>
      </c>
      <c r="AE371" s="21">
        <f>('Ratios Calculated fix'!AE371-'Ratios Calculated fix'!AE$428)/('Ratios Calculated fix'!AE$429-'Ratios Calculated fix'!AE$428)</f>
        <v>0.44720195819760694</v>
      </c>
      <c r="AF371" s="21">
        <f>('Ratios Calculated fix'!AF371-'Ratios Calculated fix'!AF$428)/('Ratios Calculated fix'!AF$429-'Ratios Calculated fix'!AF$428)</f>
        <v>0.39812411226877165</v>
      </c>
      <c r="AG371" s="21" t="e">
        <f>('Ratios Calculated fix'!AG371-'Ratios Calculated fix'!AG$428)/('Ratios Calculated fix'!AG$429-'Ratios Calculated fix'!AG$428)</f>
        <v>#DIV/0!</v>
      </c>
      <c r="AH371" s="21" t="e">
        <f>('Ratios Calculated fix'!AH371-'Ratios Calculated fix'!AH$428)/('Ratios Calculated fix'!AH$429-'Ratios Calculated fix'!AH$428)</f>
        <v>#DIV/0!</v>
      </c>
      <c r="AI371" s="21">
        <f>('Ratios Calculated fix'!AI371-'Ratios Calculated fix'!AI$428)/('Ratios Calculated fix'!AI$429-'Ratios Calculated fix'!AI$428)</f>
        <v>0.98630612035898424</v>
      </c>
      <c r="AJ371" s="21">
        <f>('Ratios Calculated fix'!AJ371-'Ratios Calculated fix'!AJ$428)/('Ratios Calculated fix'!AJ$429-'Ratios Calculated fix'!AJ$428)</f>
        <v>0.15045710000421941</v>
      </c>
      <c r="AK371" s="21" t="e">
        <f>('Ratios Calculated fix'!AK371-'Ratios Calculated fix'!AK$428)/('Ratios Calculated fix'!AK$429-'Ratios Calculated fix'!AK$428)</f>
        <v>#DIV/0!</v>
      </c>
      <c r="AL371" s="21" t="e">
        <f>('Ratios Calculated fix'!AL371-'Ratios Calculated fix'!AL$428)/('Ratios Calculated fix'!AL$429-'Ratios Calculated fix'!AL$428)</f>
        <v>#DIV/0!</v>
      </c>
      <c r="AM371" s="21">
        <f>('Ratios Calculated fix'!AM371-'Ratios Calculated fix'!AM$428)/('Ratios Calculated fix'!AM$429-'Ratios Calculated fix'!AM$428)</f>
        <v>0.3113919040548393</v>
      </c>
      <c r="AN371" s="21">
        <f>('Ratios Calculated fix'!AN371-'Ratios Calculated fix'!AN$428)/('Ratios Calculated fix'!AN$429-'Ratios Calculated fix'!AN$428)</f>
        <v>0.27575502779471223</v>
      </c>
      <c r="AO371" s="21">
        <f>('Ratios Calculated fix'!AO371-'Ratios Calculated fix'!AO$428)/('Ratios Calculated fix'!AO$429-'Ratios Calculated fix'!AO$428)</f>
        <v>0.12297346561603334</v>
      </c>
      <c r="AP371" s="21">
        <f>('Ratios Calculated fix'!AP371-'Ratios Calculated fix'!AP$428)/('Ratios Calculated fix'!AP$429-'Ratios Calculated fix'!AP$428)</f>
        <v>0.55929654142485008</v>
      </c>
      <c r="AQ371" s="21">
        <f>('Ratios Calculated fix'!AQ371-'Ratios Calculated fix'!AQ$428)/('Ratios Calculated fix'!AQ$429-'Ratios Calculated fix'!AQ$428)</f>
        <v>0.54634089243322315</v>
      </c>
      <c r="AR371" s="21">
        <f>('Ratios Calculated fix'!AR371-'Ratios Calculated fix'!AR$428)/('Ratios Calculated fix'!AR$429-'Ratios Calculated fix'!AR$428)</f>
        <v>0.34520771191071065</v>
      </c>
      <c r="AS371" s="21">
        <f>('Ratios Calculated fix'!AS371-'Ratios Calculated fix'!AS$428)/('Ratios Calculated fix'!AS$429-'Ratios Calculated fix'!AS$428)</f>
        <v>0.60109200244435701</v>
      </c>
      <c r="AT371" s="21">
        <f>('Ratios Calculated fix'!AT371-'Ratios Calculated fix'!AT$428)/('Ratios Calculated fix'!AT$429-'Ratios Calculated fix'!AT$428)</f>
        <v>0.41427266688664327</v>
      </c>
      <c r="AU371" s="21">
        <f>('Ratios Calculated fix'!AU371-'Ratios Calculated fix'!AU$428)/('Ratios Calculated fix'!AU$429-'Ratios Calculated fix'!AU$428)</f>
        <v>0.58682704849496614</v>
      </c>
      <c r="AV371" s="21" t="e">
        <f>('Ratios Calculated fix'!AV371-'Ratios Calculated fix'!AV$428)/('Ratios Calculated fix'!AV$429-'Ratios Calculated fix'!AV$428)</f>
        <v>#DIV/0!</v>
      </c>
      <c r="AW371" s="21" t="e">
        <f>('Ratios Calculated fix'!AW371-'Ratios Calculated fix'!AW$428)/('Ratios Calculated fix'!AW$429-'Ratios Calculated fix'!AW$428)</f>
        <v>#DIV/0!</v>
      </c>
      <c r="AX371" s="21" t="e">
        <f>('Ratios Calculated fix'!AX371-'Ratios Calculated fix'!AX$428)/('Ratios Calculated fix'!AX$429-'Ratios Calculated fix'!AX$428)</f>
        <v>#DIV/0!</v>
      </c>
      <c r="AY371" s="21">
        <f>('Ratios Calculated fix'!AY371-'Ratios Calculated fix'!AY$428)/('Ratios Calculated fix'!AY$429-'Ratios Calculated fix'!AY$428)</f>
        <v>0.24593667669243061</v>
      </c>
      <c r="AZ371" s="21">
        <f>('Ratios Calculated fix'!AZ371-'Ratios Calculated fix'!AZ$428)/('Ratios Calculated fix'!AZ$429-'Ratios Calculated fix'!AZ$428)</f>
        <v>0.76544291564713307</v>
      </c>
      <c r="BA371" s="21">
        <f>('Ratios Calculated fix'!BA371-'Ratios Calculated fix'!BA$428)/('Ratios Calculated fix'!BA$429-'Ratios Calculated fix'!BA$428)</f>
        <v>0.74230054225101227</v>
      </c>
      <c r="BB371" s="21" t="e">
        <f>('Ratios Calculated fix'!BB371-'Ratios Calculated fix'!BB$428)/('Ratios Calculated fix'!BB$429-'Ratios Calculated fix'!BB$428)</f>
        <v>#DIV/0!</v>
      </c>
      <c r="BC371" s="21">
        <f>('Ratios Calculated fix'!BC371-'Ratios Calculated fix'!BC$428)/('Ratios Calculated fix'!BC$429-'Ratios Calculated fix'!BC$428)</f>
        <v>0.20561778666639233</v>
      </c>
    </row>
    <row r="372" spans="1:55" x14ac:dyDescent="0.2">
      <c r="A372" s="3" t="s">
        <v>1108</v>
      </c>
      <c r="B372" s="3" t="s">
        <v>1109</v>
      </c>
      <c r="C372" s="3" t="s">
        <v>45</v>
      </c>
      <c r="D372" s="3">
        <v>331230</v>
      </c>
      <c r="E372" s="3" t="s">
        <v>16</v>
      </c>
      <c r="F372" s="3">
        <v>2020</v>
      </c>
      <c r="G372" s="3" t="s">
        <v>17</v>
      </c>
      <c r="H372" s="4">
        <v>44012</v>
      </c>
      <c r="I372" s="4">
        <v>44056</v>
      </c>
      <c r="J372" s="4">
        <v>44056</v>
      </c>
      <c r="K372" s="5">
        <v>277900000</v>
      </c>
      <c r="L372" s="5">
        <v>275400000</v>
      </c>
      <c r="M372" s="3" t="s">
        <v>1110</v>
      </c>
      <c r="N372" s="20">
        <f>('Ratios Calculated fix'!N372-'Ratios Calculated fix'!N$428)/('Ratios Calculated fix'!N$429-'Ratios Calculated fix'!N$428)</f>
        <v>8.1622412621377177E-2</v>
      </c>
      <c r="O372" s="21">
        <f>('Ratios Calculated fix'!O372-'Ratios Calculated fix'!O$428)/('Ratios Calculated fix'!O$429-'Ratios Calculated fix'!O$428)</f>
        <v>5.8830751965640811E-2</v>
      </c>
      <c r="P372" s="21">
        <f>('Ratios Calculated fix'!P372-'Ratios Calculated fix'!P$428)/('Ratios Calculated fix'!P$429-'Ratios Calculated fix'!P$428)</f>
        <v>0.12010243910115109</v>
      </c>
      <c r="Q372" s="21">
        <f>('Ratios Calculated fix'!Q372-'Ratios Calculated fix'!Q$428)/('Ratios Calculated fix'!Q$429-'Ratios Calculated fix'!Q$428)</f>
        <v>0.26105778834272542</v>
      </c>
      <c r="R372" s="21">
        <f>('Ratios Calculated fix'!R372-'Ratios Calculated fix'!R$428)/('Ratios Calculated fix'!R$429-'Ratios Calculated fix'!R$428)</f>
        <v>6.3588428128403568E-2</v>
      </c>
      <c r="S372" s="21">
        <f>('Ratios Calculated fix'!S372-'Ratios Calculated fix'!S$428)/('Ratios Calculated fix'!S$429-'Ratios Calculated fix'!S$428)</f>
        <v>1.5203845647586867E-4</v>
      </c>
      <c r="T372" s="21">
        <f>('Ratios Calculated fix'!T372-'Ratios Calculated fix'!T$428)/('Ratios Calculated fix'!T$429-'Ratios Calculated fix'!T$428)</f>
        <v>6.4218808598250951E-2</v>
      </c>
      <c r="U372" s="21">
        <f>('Ratios Calculated fix'!U372-'Ratios Calculated fix'!U$428)/('Ratios Calculated fix'!U$429-'Ratios Calculated fix'!U$428)</f>
        <v>0.64704567554465275</v>
      </c>
      <c r="V372" s="21">
        <f>('Ratios Calculated fix'!V372-'Ratios Calculated fix'!V$428)/('Ratios Calculated fix'!V$429-'Ratios Calculated fix'!V$428)</f>
        <v>0.4882810086429808</v>
      </c>
      <c r="W372" s="21">
        <f>('Ratios Calculated fix'!W372-'Ratios Calculated fix'!W$428)/('Ratios Calculated fix'!W$429-'Ratios Calculated fix'!W$428)</f>
        <v>0.62900499960716638</v>
      </c>
      <c r="X372" s="21">
        <f>('Ratios Calculated fix'!X372-'Ratios Calculated fix'!X$428)/('Ratios Calculated fix'!X$429-'Ratios Calculated fix'!X$428)</f>
        <v>0.2927925759259189</v>
      </c>
      <c r="Y372" s="21">
        <f>('Ratios Calculated fix'!Y372-'Ratios Calculated fix'!Y$428)/('Ratios Calculated fix'!Y$429-'Ratios Calculated fix'!Y$428)</f>
        <v>0.52208171437651374</v>
      </c>
      <c r="Z372" s="21">
        <f>('Ratios Calculated fix'!Z372-'Ratios Calculated fix'!Z$428)/('Ratios Calculated fix'!Z$429-'Ratios Calculated fix'!Z$428)</f>
        <v>0.7072074240740811</v>
      </c>
      <c r="AA372" s="21">
        <f>('Ratios Calculated fix'!AA372-'Ratios Calculated fix'!AA$428)/('Ratios Calculated fix'!AA$429-'Ratios Calculated fix'!AA$428)</f>
        <v>0.36074970499508502</v>
      </c>
      <c r="AB372" s="21">
        <f>('Ratios Calculated fix'!AB372-'Ratios Calculated fix'!AB$428)/('Ratios Calculated fix'!AB$429-'Ratios Calculated fix'!AB$428)</f>
        <v>0.89964682053006539</v>
      </c>
      <c r="AC372" s="21">
        <f>('Ratios Calculated fix'!AC372-'Ratios Calculated fix'!AC$428)/('Ratios Calculated fix'!AC$429-'Ratios Calculated fix'!AC$428)</f>
        <v>0.64488372343278788</v>
      </c>
      <c r="AD372" s="21">
        <f>('Ratios Calculated fix'!AD372-'Ratios Calculated fix'!AD$428)/('Ratios Calculated fix'!AD$429-'Ratios Calculated fix'!AD$428)</f>
        <v>0.39292603340328425</v>
      </c>
      <c r="AE372" s="21">
        <f>('Ratios Calculated fix'!AE372-'Ratios Calculated fix'!AE$428)/('Ratios Calculated fix'!AE$429-'Ratios Calculated fix'!AE$428)</f>
        <v>0.44674841405553317</v>
      </c>
      <c r="AF372" s="21">
        <f>('Ratios Calculated fix'!AF372-'Ratios Calculated fix'!AF$428)/('Ratios Calculated fix'!AF$429-'Ratios Calculated fix'!AF$428)</f>
        <v>0.38514385547936553</v>
      </c>
      <c r="AG372" s="21" t="e">
        <f>('Ratios Calculated fix'!AG372-'Ratios Calculated fix'!AG$428)/('Ratios Calculated fix'!AG$429-'Ratios Calculated fix'!AG$428)</f>
        <v>#DIV/0!</v>
      </c>
      <c r="AH372" s="21" t="e">
        <f>('Ratios Calculated fix'!AH372-'Ratios Calculated fix'!AH$428)/('Ratios Calculated fix'!AH$429-'Ratios Calculated fix'!AH$428)</f>
        <v>#DIV/0!</v>
      </c>
      <c r="AI372" s="21">
        <f>('Ratios Calculated fix'!AI372-'Ratios Calculated fix'!AI$428)/('Ratios Calculated fix'!AI$429-'Ratios Calculated fix'!AI$428)</f>
        <v>0.98616731815598624</v>
      </c>
      <c r="AJ372" s="21">
        <f>('Ratios Calculated fix'!AJ372-'Ratios Calculated fix'!AJ$428)/('Ratios Calculated fix'!AJ$429-'Ratios Calculated fix'!AJ$428)</f>
        <v>0.20526714593102671</v>
      </c>
      <c r="AK372" s="21" t="e">
        <f>('Ratios Calculated fix'!AK372-'Ratios Calculated fix'!AK$428)/('Ratios Calculated fix'!AK$429-'Ratios Calculated fix'!AK$428)</f>
        <v>#DIV/0!</v>
      </c>
      <c r="AL372" s="21" t="e">
        <f>('Ratios Calculated fix'!AL372-'Ratios Calculated fix'!AL$428)/('Ratios Calculated fix'!AL$429-'Ratios Calculated fix'!AL$428)</f>
        <v>#DIV/0!</v>
      </c>
      <c r="AM372" s="21">
        <f>('Ratios Calculated fix'!AM372-'Ratios Calculated fix'!AM$428)/('Ratios Calculated fix'!AM$429-'Ratios Calculated fix'!AM$428)</f>
        <v>0.30873062426843817</v>
      </c>
      <c r="AN372" s="21">
        <f>('Ratios Calculated fix'!AN372-'Ratios Calculated fix'!AN$428)/('Ratios Calculated fix'!AN$429-'Ratios Calculated fix'!AN$428)</f>
        <v>0.27579476792542951</v>
      </c>
      <c r="AO372" s="21">
        <f>('Ratios Calculated fix'!AO372-'Ratios Calculated fix'!AO$428)/('Ratios Calculated fix'!AO$429-'Ratios Calculated fix'!AO$428)</f>
        <v>0.19410618764829776</v>
      </c>
      <c r="AP372" s="21">
        <f>('Ratios Calculated fix'!AP372-'Ratios Calculated fix'!AP$428)/('Ratios Calculated fix'!AP$429-'Ratios Calculated fix'!AP$428)</f>
        <v>0.57471460694147281</v>
      </c>
      <c r="AQ372" s="21">
        <f>('Ratios Calculated fix'!AQ372-'Ratios Calculated fix'!AQ$428)/('Ratios Calculated fix'!AQ$429-'Ratios Calculated fix'!AQ$428)</f>
        <v>0.53961520161486942</v>
      </c>
      <c r="AR372" s="21">
        <f>('Ratios Calculated fix'!AR372-'Ratios Calculated fix'!AR$428)/('Ratios Calculated fix'!AR$429-'Ratios Calculated fix'!AR$428)</f>
        <v>0.31890144053360692</v>
      </c>
      <c r="AS372" s="21">
        <f>('Ratios Calculated fix'!AS372-'Ratios Calculated fix'!AS$428)/('Ratios Calculated fix'!AS$429-'Ratios Calculated fix'!AS$428)</f>
        <v>0.59828094592052783</v>
      </c>
      <c r="AT372" s="21">
        <f>('Ratios Calculated fix'!AT372-'Ratios Calculated fix'!AT$428)/('Ratios Calculated fix'!AT$429-'Ratios Calculated fix'!AT$428)</f>
        <v>0.48722027702386461</v>
      </c>
      <c r="AU372" s="21">
        <f>('Ratios Calculated fix'!AU372-'Ratios Calculated fix'!AU$428)/('Ratios Calculated fix'!AU$429-'Ratios Calculated fix'!AU$428)</f>
        <v>0.49552330925519372</v>
      </c>
      <c r="AV372" s="21" t="e">
        <f>('Ratios Calculated fix'!AV372-'Ratios Calculated fix'!AV$428)/('Ratios Calculated fix'!AV$429-'Ratios Calculated fix'!AV$428)</f>
        <v>#DIV/0!</v>
      </c>
      <c r="AW372" s="21" t="e">
        <f>('Ratios Calculated fix'!AW372-'Ratios Calculated fix'!AW$428)/('Ratios Calculated fix'!AW$429-'Ratios Calculated fix'!AW$428)</f>
        <v>#DIV/0!</v>
      </c>
      <c r="AX372" s="21" t="e">
        <f>('Ratios Calculated fix'!AX372-'Ratios Calculated fix'!AX$428)/('Ratios Calculated fix'!AX$429-'Ratios Calculated fix'!AX$428)</f>
        <v>#DIV/0!</v>
      </c>
      <c r="AY372" s="21">
        <f>('Ratios Calculated fix'!AY372-'Ratios Calculated fix'!AY$428)/('Ratios Calculated fix'!AY$429-'Ratios Calculated fix'!AY$428)</f>
        <v>0.24116406600677887</v>
      </c>
      <c r="AZ372" s="21">
        <f>('Ratios Calculated fix'!AZ372-'Ratios Calculated fix'!AZ$428)/('Ratios Calculated fix'!AZ$429-'Ratios Calculated fix'!AZ$428)</f>
        <v>0.74326857248952471</v>
      </c>
      <c r="BA372" s="21">
        <f>('Ratios Calculated fix'!BA372-'Ratios Calculated fix'!BA$428)/('Ratios Calculated fix'!BA$429-'Ratios Calculated fix'!BA$428)</f>
        <v>0.74010976564548681</v>
      </c>
      <c r="BB372" s="21" t="e">
        <f>('Ratios Calculated fix'!BB372-'Ratios Calculated fix'!BB$428)/('Ratios Calculated fix'!BB$429-'Ratios Calculated fix'!BB$428)</f>
        <v>#DIV/0!</v>
      </c>
      <c r="BC372" s="21">
        <f>('Ratios Calculated fix'!BC372-'Ratios Calculated fix'!BC$428)/('Ratios Calculated fix'!BC$429-'Ratios Calculated fix'!BC$428)</f>
        <v>0.23285812231449582</v>
      </c>
    </row>
    <row r="373" spans="1:55" x14ac:dyDescent="0.2">
      <c r="A373" s="3" t="s">
        <v>1102</v>
      </c>
      <c r="B373" s="3" t="s">
        <v>1103</v>
      </c>
      <c r="C373" s="3" t="s">
        <v>113</v>
      </c>
      <c r="D373" s="3">
        <v>378221</v>
      </c>
      <c r="E373" s="3" t="s">
        <v>16</v>
      </c>
      <c r="F373" s="3">
        <v>2019</v>
      </c>
      <c r="G373" s="3" t="s">
        <v>17</v>
      </c>
      <c r="H373" s="4">
        <v>43830</v>
      </c>
      <c r="I373" s="4">
        <v>43874</v>
      </c>
      <c r="J373" s="4">
        <v>43874</v>
      </c>
      <c r="K373" s="5">
        <v>234200000</v>
      </c>
      <c r="L373" s="5">
        <v>237400000</v>
      </c>
      <c r="M373" s="3" t="s">
        <v>1104</v>
      </c>
      <c r="N373" s="20">
        <f>('Ratios Calculated fix'!N373-'Ratios Calculated fix'!N$428)/('Ratios Calculated fix'!N$429-'Ratios Calculated fix'!N$428)</f>
        <v>0.36404212107232603</v>
      </c>
      <c r="O373" s="21">
        <f>('Ratios Calculated fix'!O373-'Ratios Calculated fix'!O$428)/('Ratios Calculated fix'!O$429-'Ratios Calculated fix'!O$428)</f>
        <v>0.36404212107232603</v>
      </c>
      <c r="P373" s="21">
        <f>('Ratios Calculated fix'!P373-'Ratios Calculated fix'!P$428)/('Ratios Calculated fix'!P$429-'Ratios Calculated fix'!P$428)</f>
        <v>0.43643041666262511</v>
      </c>
      <c r="Q373" s="21">
        <f>('Ratios Calculated fix'!Q373-'Ratios Calculated fix'!Q$428)/('Ratios Calculated fix'!Q$429-'Ratios Calculated fix'!Q$428)</f>
        <v>0.25788662228486031</v>
      </c>
      <c r="R373" s="21">
        <f>('Ratios Calculated fix'!R373-'Ratios Calculated fix'!R$428)/('Ratios Calculated fix'!R$429-'Ratios Calculated fix'!R$428)</f>
        <v>0</v>
      </c>
      <c r="S373" s="21">
        <f>('Ratios Calculated fix'!S373-'Ratios Calculated fix'!S$428)/('Ratios Calculated fix'!S$429-'Ratios Calculated fix'!S$428)</f>
        <v>0</v>
      </c>
      <c r="T373" s="21">
        <f>('Ratios Calculated fix'!T373-'Ratios Calculated fix'!T$428)/('Ratios Calculated fix'!T$429-'Ratios Calculated fix'!T$428)</f>
        <v>0</v>
      </c>
      <c r="U373" s="21">
        <f>('Ratios Calculated fix'!U373-'Ratios Calculated fix'!U$428)/('Ratios Calculated fix'!U$429-'Ratios Calculated fix'!U$428)</f>
        <v>0.64049317262840244</v>
      </c>
      <c r="V373" s="21">
        <f>('Ratios Calculated fix'!V373-'Ratios Calculated fix'!V$428)/('Ratios Calculated fix'!V$429-'Ratios Calculated fix'!V$428)</f>
        <v>0.48825282224192584</v>
      </c>
      <c r="W373" s="21">
        <f>('Ratios Calculated fix'!W373-'Ratios Calculated fix'!W$428)/('Ratios Calculated fix'!W$429-'Ratios Calculated fix'!W$428)</f>
        <v>0.62210889664239277</v>
      </c>
      <c r="X373" s="21">
        <f>('Ratios Calculated fix'!X373-'Ratios Calculated fix'!X$428)/('Ratios Calculated fix'!X$429-'Ratios Calculated fix'!X$428)</f>
        <v>0.48458369462837347</v>
      </c>
      <c r="Y373" s="21">
        <f>('Ratios Calculated fix'!Y373-'Ratios Calculated fix'!Y$428)/('Ratios Calculated fix'!Y$429-'Ratios Calculated fix'!Y$428)</f>
        <v>0.52845682386868709</v>
      </c>
      <c r="Z373" s="21">
        <f>('Ratios Calculated fix'!Z373-'Ratios Calculated fix'!Z$428)/('Ratios Calculated fix'!Z$429-'Ratios Calculated fix'!Z$428)</f>
        <v>0.51541630537162653</v>
      </c>
      <c r="AA373" s="21">
        <f>('Ratios Calculated fix'!AA373-'Ratios Calculated fix'!AA$428)/('Ratios Calculated fix'!AA$429-'Ratios Calculated fix'!AA$428)</f>
        <v>0.14339118957130689</v>
      </c>
      <c r="AB373" s="21">
        <f>('Ratios Calculated fix'!AB373-'Ratios Calculated fix'!AB$428)/('Ratios Calculated fix'!AB$429-'Ratios Calculated fix'!AB$428)</f>
        <v>1</v>
      </c>
      <c r="AC373" s="21">
        <f>('Ratios Calculated fix'!AC373-'Ratios Calculated fix'!AC$428)/('Ratios Calculated fix'!AC$429-'Ratios Calculated fix'!AC$428)</f>
        <v>1</v>
      </c>
      <c r="AD373" s="21">
        <f>('Ratios Calculated fix'!AD373-'Ratios Calculated fix'!AD$428)/('Ratios Calculated fix'!AD$429-'Ratios Calculated fix'!AD$428)</f>
        <v>0.66152814115603575</v>
      </c>
      <c r="AE373" s="21">
        <f>('Ratios Calculated fix'!AE373-'Ratios Calculated fix'!AE$428)/('Ratios Calculated fix'!AE$429-'Ratios Calculated fix'!AE$428)</f>
        <v>0.72565461683058052</v>
      </c>
      <c r="AF373" s="21">
        <f>('Ratios Calculated fix'!AF373-'Ratios Calculated fix'!AF$428)/('Ratios Calculated fix'!AF$429-'Ratios Calculated fix'!AF$428)</f>
        <v>0.45949047490650213</v>
      </c>
      <c r="AG373" s="21" t="e">
        <f>('Ratios Calculated fix'!AG373-'Ratios Calculated fix'!AG$428)/('Ratios Calculated fix'!AG$429-'Ratios Calculated fix'!AG$428)</f>
        <v>#DIV/0!</v>
      </c>
      <c r="AH373" s="21" t="e">
        <f>('Ratios Calculated fix'!AH373-'Ratios Calculated fix'!AH$428)/('Ratios Calculated fix'!AH$429-'Ratios Calculated fix'!AH$428)</f>
        <v>#DIV/0!</v>
      </c>
      <c r="AI373" s="21">
        <f>('Ratios Calculated fix'!AI373-'Ratios Calculated fix'!AI$428)/('Ratios Calculated fix'!AI$429-'Ratios Calculated fix'!AI$428)</f>
        <v>0.98922548571727098</v>
      </c>
      <c r="AJ373" s="21">
        <f>('Ratios Calculated fix'!AJ373-'Ratios Calculated fix'!AJ$428)/('Ratios Calculated fix'!AJ$429-'Ratios Calculated fix'!AJ$428)</f>
        <v>0.13457499878791956</v>
      </c>
      <c r="AK373" s="21" t="e">
        <f>('Ratios Calculated fix'!AK373-'Ratios Calculated fix'!AK$428)/('Ratios Calculated fix'!AK$429-'Ratios Calculated fix'!AK$428)</f>
        <v>#DIV/0!</v>
      </c>
      <c r="AL373" s="21" t="e">
        <f>('Ratios Calculated fix'!AL373-'Ratios Calculated fix'!AL$428)/('Ratios Calculated fix'!AL$429-'Ratios Calculated fix'!AL$428)</f>
        <v>#DIV/0!</v>
      </c>
      <c r="AM373" s="21">
        <f>('Ratios Calculated fix'!AM373-'Ratios Calculated fix'!AM$428)/('Ratios Calculated fix'!AM$429-'Ratios Calculated fix'!AM$428)</f>
        <v>0.31212866206933781</v>
      </c>
      <c r="AN373" s="21">
        <f>('Ratios Calculated fix'!AN373-'Ratios Calculated fix'!AN$428)/('Ratios Calculated fix'!AN$429-'Ratios Calculated fix'!AN$428)</f>
        <v>0.27222259662860132</v>
      </c>
      <c r="AO373" s="21">
        <f>('Ratios Calculated fix'!AO373-'Ratios Calculated fix'!AO$428)/('Ratios Calculated fix'!AO$429-'Ratios Calculated fix'!AO$428)</f>
        <v>0.13711337432870283</v>
      </c>
      <c r="AP373" s="21">
        <f>('Ratios Calculated fix'!AP373-'Ratios Calculated fix'!AP$428)/('Ratios Calculated fix'!AP$429-'Ratios Calculated fix'!AP$428)</f>
        <v>0.57252841942175592</v>
      </c>
      <c r="AQ373" s="21">
        <f>('Ratios Calculated fix'!AQ373-'Ratios Calculated fix'!AQ$428)/('Ratios Calculated fix'!AQ$429-'Ratios Calculated fix'!AQ$428)</f>
        <v>0.77478357445042523</v>
      </c>
      <c r="AR373" s="21">
        <f>('Ratios Calculated fix'!AR373-'Ratios Calculated fix'!AR$428)/('Ratios Calculated fix'!AR$429-'Ratios Calculated fix'!AR$428)</f>
        <v>0.19853969081506409</v>
      </c>
      <c r="AS373" s="21">
        <f>('Ratios Calculated fix'!AS373-'Ratios Calculated fix'!AS$428)/('Ratios Calculated fix'!AS$429-'Ratios Calculated fix'!AS$428)</f>
        <v>0.62725835819589704</v>
      </c>
      <c r="AT373" s="21">
        <f>('Ratios Calculated fix'!AT373-'Ratios Calculated fix'!AT$428)/('Ratios Calculated fix'!AT$429-'Ratios Calculated fix'!AT$428)</f>
        <v>0.24922226724668678</v>
      </c>
      <c r="AU373" s="21">
        <f>('Ratios Calculated fix'!AU373-'Ratios Calculated fix'!AU$428)/('Ratios Calculated fix'!AU$429-'Ratios Calculated fix'!AU$428)</f>
        <v>0.67597259408102695</v>
      </c>
      <c r="AV373" s="21" t="e">
        <f>('Ratios Calculated fix'!AV373-'Ratios Calculated fix'!AV$428)/('Ratios Calculated fix'!AV$429-'Ratios Calculated fix'!AV$428)</f>
        <v>#DIV/0!</v>
      </c>
      <c r="AW373" s="21" t="e">
        <f>('Ratios Calculated fix'!AW373-'Ratios Calculated fix'!AW$428)/('Ratios Calculated fix'!AW$429-'Ratios Calculated fix'!AW$428)</f>
        <v>#DIV/0!</v>
      </c>
      <c r="AX373" s="21" t="e">
        <f>('Ratios Calculated fix'!AX373-'Ratios Calculated fix'!AX$428)/('Ratios Calculated fix'!AX$429-'Ratios Calculated fix'!AX$428)</f>
        <v>#DIV/0!</v>
      </c>
      <c r="AY373" s="21">
        <f>('Ratios Calculated fix'!AY373-'Ratios Calculated fix'!AY$428)/('Ratios Calculated fix'!AY$429-'Ratios Calculated fix'!AY$428)</f>
        <v>0.19993393009915053</v>
      </c>
      <c r="AZ373" s="21">
        <f>('Ratios Calculated fix'!AZ373-'Ratios Calculated fix'!AZ$428)/('Ratios Calculated fix'!AZ$429-'Ratios Calculated fix'!AZ$428)</f>
        <v>0.72808549251384191</v>
      </c>
      <c r="BA373" s="21">
        <f>('Ratios Calculated fix'!BA373-'Ratios Calculated fix'!BA$428)/('Ratios Calculated fix'!BA$429-'Ratios Calculated fix'!BA$428)</f>
        <v>0.7431504966420468</v>
      </c>
      <c r="BB373" s="21" t="e">
        <f>('Ratios Calculated fix'!BB373-'Ratios Calculated fix'!BB$428)/('Ratios Calculated fix'!BB$429-'Ratios Calculated fix'!BB$428)</f>
        <v>#DIV/0!</v>
      </c>
      <c r="BC373" s="21">
        <f>('Ratios Calculated fix'!BC373-'Ratios Calculated fix'!BC$428)/('Ratios Calculated fix'!BC$429-'Ratios Calculated fix'!BC$428)</f>
        <v>0.35551862576861942</v>
      </c>
    </row>
    <row r="374" spans="1:55" x14ac:dyDescent="0.2">
      <c r="A374" s="3" t="s">
        <v>1150</v>
      </c>
      <c r="B374" s="3" t="s">
        <v>1151</v>
      </c>
      <c r="C374" s="3" t="s">
        <v>45</v>
      </c>
      <c r="D374" s="3">
        <v>378228</v>
      </c>
      <c r="E374" s="3" t="s">
        <v>16</v>
      </c>
      <c r="F374" s="3">
        <v>2019</v>
      </c>
      <c r="G374" s="3" t="s">
        <v>17</v>
      </c>
      <c r="H374" s="4">
        <v>43830</v>
      </c>
      <c r="I374" s="4">
        <v>43881</v>
      </c>
      <c r="J374" s="4">
        <v>43881</v>
      </c>
      <c r="K374" s="5">
        <v>118370000</v>
      </c>
      <c r="L374" s="5">
        <v>119254000</v>
      </c>
      <c r="M374" s="6" t="s">
        <v>1152</v>
      </c>
      <c r="N374" s="20">
        <f>('Ratios Calculated fix'!N374-'Ratios Calculated fix'!N$428)/('Ratios Calculated fix'!N$429-'Ratios Calculated fix'!N$428)</f>
        <v>6.1199484777918922E-2</v>
      </c>
      <c r="O374" s="21">
        <f>('Ratios Calculated fix'!O374-'Ratios Calculated fix'!O$428)/('Ratios Calculated fix'!O$429-'Ratios Calculated fix'!O$428)</f>
        <v>6.8930831935858118E-3</v>
      </c>
      <c r="P374" s="21">
        <f>('Ratios Calculated fix'!P374-'Ratios Calculated fix'!P$428)/('Ratios Calculated fix'!P$429-'Ratios Calculated fix'!P$428)</f>
        <v>1.158606284662313E-2</v>
      </c>
      <c r="Q374" s="21">
        <f>('Ratios Calculated fix'!Q374-'Ratios Calculated fix'!Q$428)/('Ratios Calculated fix'!Q$429-'Ratios Calculated fix'!Q$428)</f>
        <v>0.26093754849523071</v>
      </c>
      <c r="R374" s="21">
        <f>('Ratios Calculated fix'!R374-'Ratios Calculated fix'!R$428)/('Ratios Calculated fix'!R$429-'Ratios Calculated fix'!R$428)</f>
        <v>4.2748875056094419E-2</v>
      </c>
      <c r="S374" s="21">
        <f>('Ratios Calculated fix'!S374-'Ratios Calculated fix'!S$428)/('Ratios Calculated fix'!S$429-'Ratios Calculated fix'!S$428)</f>
        <v>1.4432973172083989E-2</v>
      </c>
      <c r="T374" s="21">
        <f>('Ratios Calculated fix'!T374-'Ratios Calculated fix'!T$428)/('Ratios Calculated fix'!T$429-'Ratios Calculated fix'!T$428)</f>
        <v>4.0524265649018516E-2</v>
      </c>
      <c r="U374" s="21">
        <f>('Ratios Calculated fix'!U374-'Ratios Calculated fix'!U$428)/('Ratios Calculated fix'!U$429-'Ratios Calculated fix'!U$428)</f>
        <v>0.64482092436529093</v>
      </c>
      <c r="V374" s="21">
        <f>('Ratios Calculated fix'!V374-'Ratios Calculated fix'!V$428)/('Ratios Calculated fix'!V$429-'Ratios Calculated fix'!V$428)</f>
        <v>0.49088157956096451</v>
      </c>
      <c r="W374" s="21">
        <f>('Ratios Calculated fix'!W374-'Ratios Calculated fix'!W$428)/('Ratios Calculated fix'!W$429-'Ratios Calculated fix'!W$428)</f>
        <v>0.62638418253814199</v>
      </c>
      <c r="X374" s="21">
        <f>('Ratios Calculated fix'!X374-'Ratios Calculated fix'!X$428)/('Ratios Calculated fix'!X$429-'Ratios Calculated fix'!X$428)</f>
        <v>0.46636997684682768</v>
      </c>
      <c r="Y374" s="21">
        <f>('Ratios Calculated fix'!Y374-'Ratios Calculated fix'!Y$428)/('Ratios Calculated fix'!Y$429-'Ratios Calculated fix'!Y$428)</f>
        <v>0.47326239550441684</v>
      </c>
      <c r="Z374" s="21">
        <f>('Ratios Calculated fix'!Z374-'Ratios Calculated fix'!Z$428)/('Ratios Calculated fix'!Z$429-'Ratios Calculated fix'!Z$428)</f>
        <v>0.53363002315317221</v>
      </c>
      <c r="AA374" s="21">
        <f>('Ratios Calculated fix'!AA374-'Ratios Calculated fix'!AA$428)/('Ratios Calculated fix'!AA$429-'Ratios Calculated fix'!AA$428)</f>
        <v>0</v>
      </c>
      <c r="AB374" s="21">
        <f>('Ratios Calculated fix'!AB374-'Ratios Calculated fix'!AB$428)/('Ratios Calculated fix'!AB$429-'Ratios Calculated fix'!AB$428)</f>
        <v>0.90172674502068462</v>
      </c>
      <c r="AC374" s="21">
        <f>('Ratios Calculated fix'!AC374-'Ratios Calculated fix'!AC$428)/('Ratios Calculated fix'!AC$429-'Ratios Calculated fix'!AC$428)</f>
        <v>0.32333041506651627</v>
      </c>
      <c r="AD374" s="21">
        <f>('Ratios Calculated fix'!AD374-'Ratios Calculated fix'!AD$428)/('Ratios Calculated fix'!AD$429-'Ratios Calculated fix'!AD$428)</f>
        <v>0.39554035991289505</v>
      </c>
      <c r="AE374" s="21">
        <f>('Ratios Calculated fix'!AE374-'Ratios Calculated fix'!AE$428)/('Ratios Calculated fix'!AE$429-'Ratios Calculated fix'!AE$428)</f>
        <v>0.42951554626842248</v>
      </c>
      <c r="AF374" s="21">
        <f>('Ratios Calculated fix'!AF374-'Ratios Calculated fix'!AF$428)/('Ratios Calculated fix'!AF$429-'Ratios Calculated fix'!AF$428)</f>
        <v>0.38230114704826723</v>
      </c>
      <c r="AG374" s="21" t="e">
        <f>('Ratios Calculated fix'!AG374-'Ratios Calculated fix'!AG$428)/('Ratios Calculated fix'!AG$429-'Ratios Calculated fix'!AG$428)</f>
        <v>#DIV/0!</v>
      </c>
      <c r="AH374" s="21" t="e">
        <f>('Ratios Calculated fix'!AH374-'Ratios Calculated fix'!AH$428)/('Ratios Calculated fix'!AH$429-'Ratios Calculated fix'!AH$428)</f>
        <v>#DIV/0!</v>
      </c>
      <c r="AI374" s="21">
        <f>('Ratios Calculated fix'!AI374-'Ratios Calculated fix'!AI$428)/('Ratios Calculated fix'!AI$429-'Ratios Calculated fix'!AI$428)</f>
        <v>0.98578199003263622</v>
      </c>
      <c r="AJ374" s="21">
        <f>('Ratios Calculated fix'!AJ374-'Ratios Calculated fix'!AJ$428)/('Ratios Calculated fix'!AJ$429-'Ratios Calculated fix'!AJ$428)</f>
        <v>0.15815960969611775</v>
      </c>
      <c r="AK374" s="21" t="e">
        <f>('Ratios Calculated fix'!AK374-'Ratios Calculated fix'!AK$428)/('Ratios Calculated fix'!AK$429-'Ratios Calculated fix'!AK$428)</f>
        <v>#DIV/0!</v>
      </c>
      <c r="AL374" s="21" t="e">
        <f>('Ratios Calculated fix'!AL374-'Ratios Calculated fix'!AL$428)/('Ratios Calculated fix'!AL$429-'Ratios Calculated fix'!AL$428)</f>
        <v>#DIV/0!</v>
      </c>
      <c r="AM374" s="21">
        <f>('Ratios Calculated fix'!AM374-'Ratios Calculated fix'!AM$428)/('Ratios Calculated fix'!AM$429-'Ratios Calculated fix'!AM$428)</f>
        <v>0.314861641099064</v>
      </c>
      <c r="AN374" s="21">
        <f>('Ratios Calculated fix'!AN374-'Ratios Calculated fix'!AN$428)/('Ratios Calculated fix'!AN$429-'Ratios Calculated fix'!AN$428)</f>
        <v>0.28643129624847247</v>
      </c>
      <c r="AO374" s="21">
        <f>('Ratios Calculated fix'!AO374-'Ratios Calculated fix'!AO$428)/('Ratios Calculated fix'!AO$429-'Ratios Calculated fix'!AO$428)</f>
        <v>0.57864051859178811</v>
      </c>
      <c r="AP374" s="21">
        <f>('Ratios Calculated fix'!AP374-'Ratios Calculated fix'!AP$428)/('Ratios Calculated fix'!AP$429-'Ratios Calculated fix'!AP$428)</f>
        <v>0.57870999799454648</v>
      </c>
      <c r="AQ374" s="21">
        <f>('Ratios Calculated fix'!AQ374-'Ratios Calculated fix'!AQ$428)/('Ratios Calculated fix'!AQ$429-'Ratios Calculated fix'!AQ$428)</f>
        <v>0.68787811401838672</v>
      </c>
      <c r="AR374" s="21">
        <f>('Ratios Calculated fix'!AR374-'Ratios Calculated fix'!AR$428)/('Ratios Calculated fix'!AR$429-'Ratios Calculated fix'!AR$428)</f>
        <v>0.23727097957756171</v>
      </c>
      <c r="AS374" s="21">
        <f>('Ratios Calculated fix'!AS374-'Ratios Calculated fix'!AS$428)/('Ratios Calculated fix'!AS$429-'Ratios Calculated fix'!AS$428)</f>
        <v>0.59742160268607003</v>
      </c>
      <c r="AT374" s="21">
        <f>('Ratios Calculated fix'!AT374-'Ratios Calculated fix'!AT$428)/('Ratios Calculated fix'!AT$429-'Ratios Calculated fix'!AT$428)</f>
        <v>0.62920618505255932</v>
      </c>
      <c r="AU374" s="21">
        <f>('Ratios Calculated fix'!AU374-'Ratios Calculated fix'!AU$428)/('Ratios Calculated fix'!AU$429-'Ratios Calculated fix'!AU$428)</f>
        <v>0.65539921976034354</v>
      </c>
      <c r="AV374" s="21" t="e">
        <f>('Ratios Calculated fix'!AV374-'Ratios Calculated fix'!AV$428)/('Ratios Calculated fix'!AV$429-'Ratios Calculated fix'!AV$428)</f>
        <v>#DIV/0!</v>
      </c>
      <c r="AW374" s="21" t="e">
        <f>('Ratios Calculated fix'!AW374-'Ratios Calculated fix'!AW$428)/('Ratios Calculated fix'!AW$429-'Ratios Calculated fix'!AW$428)</f>
        <v>#DIV/0!</v>
      </c>
      <c r="AX374" s="21" t="e">
        <f>('Ratios Calculated fix'!AX374-'Ratios Calculated fix'!AX$428)/('Ratios Calculated fix'!AX$429-'Ratios Calculated fix'!AX$428)</f>
        <v>#DIV/0!</v>
      </c>
      <c r="AY374" s="21">
        <f>('Ratios Calculated fix'!AY374-'Ratios Calculated fix'!AY$428)/('Ratios Calculated fix'!AY$429-'Ratios Calculated fix'!AY$428)</f>
        <v>0.209305975691332</v>
      </c>
      <c r="AZ374" s="21">
        <f>('Ratios Calculated fix'!AZ374-'Ratios Calculated fix'!AZ$428)/('Ratios Calculated fix'!AZ$429-'Ratios Calculated fix'!AZ$428)</f>
        <v>0.74208216151575068</v>
      </c>
      <c r="BA374" s="21">
        <f>('Ratios Calculated fix'!BA374-'Ratios Calculated fix'!BA$428)/('Ratios Calculated fix'!BA$429-'Ratios Calculated fix'!BA$428)</f>
        <v>0.74388375825136754</v>
      </c>
      <c r="BB374" s="21" t="e">
        <f>('Ratios Calculated fix'!BB374-'Ratios Calculated fix'!BB$428)/('Ratios Calculated fix'!BB$429-'Ratios Calculated fix'!BB$428)</f>
        <v>#DIV/0!</v>
      </c>
      <c r="BC374" s="21">
        <f>('Ratios Calculated fix'!BC374-'Ratios Calculated fix'!BC$428)/('Ratios Calculated fix'!BC$429-'Ratios Calculated fix'!BC$428)</f>
        <v>0.39246061669447097</v>
      </c>
    </row>
    <row r="375" spans="1:55" x14ac:dyDescent="0.2">
      <c r="A375" s="3" t="s">
        <v>1162</v>
      </c>
      <c r="B375" s="3" t="s">
        <v>1163</v>
      </c>
      <c r="C375" s="3" t="s">
        <v>91</v>
      </c>
      <c r="D375" s="3">
        <v>138054</v>
      </c>
      <c r="E375" s="3" t="s">
        <v>16</v>
      </c>
      <c r="F375" s="3">
        <v>2019</v>
      </c>
      <c r="G375" s="3" t="s">
        <v>17</v>
      </c>
      <c r="H375" s="4">
        <v>43738</v>
      </c>
      <c r="I375" s="4">
        <v>43781</v>
      </c>
      <c r="J375" s="4">
        <v>43781</v>
      </c>
      <c r="K375" s="5">
        <v>361000000</v>
      </c>
      <c r="L375" s="5">
        <v>365000000</v>
      </c>
      <c r="M375" s="3" t="s">
        <v>1164</v>
      </c>
      <c r="N375" s="20">
        <f>('Ratios Calculated fix'!N375-'Ratios Calculated fix'!N$428)/('Ratios Calculated fix'!N$429-'Ratios Calculated fix'!N$428)</f>
        <v>4.8593940272150082E-2</v>
      </c>
      <c r="O375" s="21">
        <f>('Ratios Calculated fix'!O375-'Ratios Calculated fix'!O$428)/('Ratios Calculated fix'!O$429-'Ratios Calculated fix'!O$428)</f>
        <v>2.3100360860493479E-2</v>
      </c>
      <c r="P375" s="21">
        <f>('Ratios Calculated fix'!P375-'Ratios Calculated fix'!P$428)/('Ratios Calculated fix'!P$429-'Ratios Calculated fix'!P$428)</f>
        <v>7.1095782658679727E-3</v>
      </c>
      <c r="Q375" s="21">
        <f>('Ratios Calculated fix'!Q375-'Ratios Calculated fix'!Q$428)/('Ratios Calculated fix'!Q$429-'Ratios Calculated fix'!Q$428)</f>
        <v>0.26305359076168472</v>
      </c>
      <c r="R375" s="21">
        <f>('Ratios Calculated fix'!R375-'Ratios Calculated fix'!R$428)/('Ratios Calculated fix'!R$429-'Ratios Calculated fix'!R$428)</f>
        <v>9.6451406958135658E-2</v>
      </c>
      <c r="S375" s="21">
        <f>('Ratios Calculated fix'!S375-'Ratios Calculated fix'!S$428)/('Ratios Calculated fix'!S$429-'Ratios Calculated fix'!S$428)</f>
        <v>4.6824054119260272E-2</v>
      </c>
      <c r="T375" s="21">
        <f>('Ratios Calculated fix'!T375-'Ratios Calculated fix'!T$428)/('Ratios Calculated fix'!T$429-'Ratios Calculated fix'!T$428)</f>
        <v>8.8796866445850539E-2</v>
      </c>
      <c r="U375" s="21">
        <f>('Ratios Calculated fix'!U375-'Ratios Calculated fix'!U$428)/('Ratios Calculated fix'!U$429-'Ratios Calculated fix'!U$428)</f>
        <v>0.65332801888994207</v>
      </c>
      <c r="V375" s="21">
        <f>('Ratios Calculated fix'!V375-'Ratios Calculated fix'!V$428)/('Ratios Calculated fix'!V$429-'Ratios Calculated fix'!V$428)</f>
        <v>0.49946288796213256</v>
      </c>
      <c r="W375" s="21">
        <f>('Ratios Calculated fix'!W375-'Ratios Calculated fix'!W$428)/('Ratios Calculated fix'!W$429-'Ratios Calculated fix'!W$428)</f>
        <v>0.63442269687643604</v>
      </c>
      <c r="X375" s="21">
        <f>('Ratios Calculated fix'!X375-'Ratios Calculated fix'!X$428)/('Ratios Calculated fix'!X$429-'Ratios Calculated fix'!X$428)</f>
        <v>0.1775400943025989</v>
      </c>
      <c r="Y375" s="21">
        <f>('Ratios Calculated fix'!Y375-'Ratios Calculated fix'!Y$428)/('Ratios Calculated fix'!Y$429-'Ratios Calculated fix'!Y$428)</f>
        <v>0.51132380601895844</v>
      </c>
      <c r="Z375" s="21">
        <f>('Ratios Calculated fix'!Z375-'Ratios Calculated fix'!Z$428)/('Ratios Calculated fix'!Z$429-'Ratios Calculated fix'!Z$428)</f>
        <v>0.82245990569740113</v>
      </c>
      <c r="AA375" s="21">
        <f>('Ratios Calculated fix'!AA375-'Ratios Calculated fix'!AA$428)/('Ratios Calculated fix'!AA$429-'Ratios Calculated fix'!AA$428)</f>
        <v>0.53922741666573892</v>
      </c>
      <c r="AB375" s="21">
        <f>('Ratios Calculated fix'!AB375-'Ratios Calculated fix'!AB$428)/('Ratios Calculated fix'!AB$429-'Ratios Calculated fix'!AB$428)</f>
        <v>0.87338213281434796</v>
      </c>
      <c r="AC375" s="21">
        <f>('Ratios Calculated fix'!AC375-'Ratios Calculated fix'!AC$428)/('Ratios Calculated fix'!AC$429-'Ratios Calculated fix'!AC$428)</f>
        <v>0.10632589297872459</v>
      </c>
      <c r="AD375" s="21">
        <f>('Ratios Calculated fix'!AD375-'Ratios Calculated fix'!AD$428)/('Ratios Calculated fix'!AD$429-'Ratios Calculated fix'!AD$428)</f>
        <v>0.36378585915953981</v>
      </c>
      <c r="AE375" s="21">
        <f>('Ratios Calculated fix'!AE375-'Ratios Calculated fix'!AE$428)/('Ratios Calculated fix'!AE$429-'Ratios Calculated fix'!AE$428)</f>
        <v>0.41361666527335667</v>
      </c>
      <c r="AF375" s="21">
        <f>('Ratios Calculated fix'!AF375-'Ratios Calculated fix'!AF$428)/('Ratios Calculated fix'!AF$429-'Ratios Calculated fix'!AF$428)</f>
        <v>0.37869719877639901</v>
      </c>
      <c r="AG375" s="21" t="e">
        <f>('Ratios Calculated fix'!AG375-'Ratios Calculated fix'!AG$428)/('Ratios Calculated fix'!AG$429-'Ratios Calculated fix'!AG$428)</f>
        <v>#DIV/0!</v>
      </c>
      <c r="AH375" s="21" t="e">
        <f>('Ratios Calculated fix'!AH375-'Ratios Calculated fix'!AH$428)/('Ratios Calculated fix'!AH$429-'Ratios Calculated fix'!AH$428)</f>
        <v>#DIV/0!</v>
      </c>
      <c r="AI375" s="21">
        <f>('Ratios Calculated fix'!AI375-'Ratios Calculated fix'!AI$428)/('Ratios Calculated fix'!AI$429-'Ratios Calculated fix'!AI$428)</f>
        <v>0.9873023771324213</v>
      </c>
      <c r="AJ375" s="21">
        <f>('Ratios Calculated fix'!AJ375-'Ratios Calculated fix'!AJ$428)/('Ratios Calculated fix'!AJ$429-'Ratios Calculated fix'!AJ$428)</f>
        <v>0.14353354666843796</v>
      </c>
      <c r="AK375" s="21" t="e">
        <f>('Ratios Calculated fix'!AK375-'Ratios Calculated fix'!AK$428)/('Ratios Calculated fix'!AK$429-'Ratios Calculated fix'!AK$428)</f>
        <v>#DIV/0!</v>
      </c>
      <c r="AL375" s="21" t="e">
        <f>('Ratios Calculated fix'!AL375-'Ratios Calculated fix'!AL$428)/('Ratios Calculated fix'!AL$429-'Ratios Calculated fix'!AL$428)</f>
        <v>#DIV/0!</v>
      </c>
      <c r="AM375" s="21">
        <f>('Ratios Calculated fix'!AM375-'Ratios Calculated fix'!AM$428)/('Ratios Calculated fix'!AM$429-'Ratios Calculated fix'!AM$428)</f>
        <v>0.31032120489509352</v>
      </c>
      <c r="AN375" s="21">
        <f>('Ratios Calculated fix'!AN375-'Ratios Calculated fix'!AN$428)/('Ratios Calculated fix'!AN$429-'Ratios Calculated fix'!AN$428)</f>
        <v>0.28162792109770085</v>
      </c>
      <c r="AO375" s="21">
        <f>('Ratios Calculated fix'!AO375-'Ratios Calculated fix'!AO$428)/('Ratios Calculated fix'!AO$429-'Ratios Calculated fix'!AO$428)</f>
        <v>0.30668177130065755</v>
      </c>
      <c r="AP375" s="21">
        <f>('Ratios Calculated fix'!AP375-'Ratios Calculated fix'!AP$428)/('Ratios Calculated fix'!AP$429-'Ratios Calculated fix'!AP$428)</f>
        <v>0.58516576684157018</v>
      </c>
      <c r="AQ375" s="21">
        <f>('Ratios Calculated fix'!AQ375-'Ratios Calculated fix'!AQ$428)/('Ratios Calculated fix'!AQ$429-'Ratios Calculated fix'!AQ$428)</f>
        <v>0.54584203272904663</v>
      </c>
      <c r="AR375" s="21">
        <f>('Ratios Calculated fix'!AR375-'Ratios Calculated fix'!AR$428)/('Ratios Calculated fix'!AR$429-'Ratios Calculated fix'!AR$428)</f>
        <v>0.2183791777511491</v>
      </c>
      <c r="AS375" s="21">
        <f>('Ratios Calculated fix'!AS375-'Ratios Calculated fix'!AS$428)/('Ratios Calculated fix'!AS$429-'Ratios Calculated fix'!AS$428)</f>
        <v>0.61550407534929807</v>
      </c>
      <c r="AT375" s="21">
        <f>('Ratios Calculated fix'!AT375-'Ratios Calculated fix'!AT$428)/('Ratios Calculated fix'!AT$429-'Ratios Calculated fix'!AT$428)</f>
        <v>0.37373652136477903</v>
      </c>
      <c r="AU375" s="21">
        <f>('Ratios Calculated fix'!AU375-'Ratios Calculated fix'!AU$428)/('Ratios Calculated fix'!AU$429-'Ratios Calculated fix'!AU$428)</f>
        <v>0.57571353447680884</v>
      </c>
      <c r="AV375" s="21" t="e">
        <f>('Ratios Calculated fix'!AV375-'Ratios Calculated fix'!AV$428)/('Ratios Calculated fix'!AV$429-'Ratios Calculated fix'!AV$428)</f>
        <v>#DIV/0!</v>
      </c>
      <c r="AW375" s="21" t="e">
        <f>('Ratios Calculated fix'!AW375-'Ratios Calculated fix'!AW$428)/('Ratios Calculated fix'!AW$429-'Ratios Calculated fix'!AW$428)</f>
        <v>#DIV/0!</v>
      </c>
      <c r="AX375" s="21" t="e">
        <f>('Ratios Calculated fix'!AX375-'Ratios Calculated fix'!AX$428)/('Ratios Calculated fix'!AX$429-'Ratios Calculated fix'!AX$428)</f>
        <v>#DIV/0!</v>
      </c>
      <c r="AY375" s="21">
        <f>('Ratios Calculated fix'!AY375-'Ratios Calculated fix'!AY$428)/('Ratios Calculated fix'!AY$429-'Ratios Calculated fix'!AY$428)</f>
        <v>0.26008413013443216</v>
      </c>
      <c r="AZ375" s="21">
        <f>('Ratios Calculated fix'!AZ375-'Ratios Calculated fix'!AZ$428)/('Ratios Calculated fix'!AZ$429-'Ratios Calculated fix'!AZ$428)</f>
        <v>0.77447512644139116</v>
      </c>
      <c r="BA375" s="21">
        <f>('Ratios Calculated fix'!BA375-'Ratios Calculated fix'!BA$428)/('Ratios Calculated fix'!BA$429-'Ratios Calculated fix'!BA$428)</f>
        <v>0.74211531091539318</v>
      </c>
      <c r="BB375" s="21" t="e">
        <f>('Ratios Calculated fix'!BB375-'Ratios Calculated fix'!BB$428)/('Ratios Calculated fix'!BB$429-'Ratios Calculated fix'!BB$428)</f>
        <v>#DIV/0!</v>
      </c>
      <c r="BC375" s="21">
        <f>('Ratios Calculated fix'!BC375-'Ratios Calculated fix'!BC$428)/('Ratios Calculated fix'!BC$429-'Ratios Calculated fix'!BC$428)</f>
        <v>0.23650108494582098</v>
      </c>
    </row>
    <row r="376" spans="1:55" x14ac:dyDescent="0.2">
      <c r="A376" s="7" t="s">
        <v>1105</v>
      </c>
      <c r="B376" s="7" t="s">
        <v>1106</v>
      </c>
      <c r="C376" s="3" t="s">
        <v>38</v>
      </c>
      <c r="D376" s="7">
        <v>372538</v>
      </c>
      <c r="E376" s="7" t="s">
        <v>16</v>
      </c>
      <c r="F376" s="7">
        <v>2018</v>
      </c>
      <c r="G376" s="7" t="s">
        <v>17</v>
      </c>
      <c r="H376" s="8">
        <v>43555</v>
      </c>
      <c r="I376" s="8">
        <v>43599</v>
      </c>
      <c r="J376" s="8">
        <v>43599</v>
      </c>
      <c r="K376" s="9">
        <v>112595000</v>
      </c>
      <c r="L376" s="9">
        <v>113975000</v>
      </c>
      <c r="M376" s="7" t="s">
        <v>1107</v>
      </c>
      <c r="N376" s="20">
        <f>('Ratios Calculated fix'!N376-'Ratios Calculated fix'!N$428)/('Ratios Calculated fix'!N$429-'Ratios Calculated fix'!N$428)</f>
        <v>4.0661475785399553E-2</v>
      </c>
      <c r="O376" s="21">
        <f>('Ratios Calculated fix'!O376-'Ratios Calculated fix'!O$428)/('Ratios Calculated fix'!O$429-'Ratios Calculated fix'!O$428)</f>
        <v>4.035421253329851E-2</v>
      </c>
      <c r="P376" s="21">
        <f>('Ratios Calculated fix'!P376-'Ratios Calculated fix'!P$428)/('Ratios Calculated fix'!P$429-'Ratios Calculated fix'!P$428)</f>
        <v>7.4447316871641106E-2</v>
      </c>
      <c r="Q376" s="21">
        <f>('Ratios Calculated fix'!Q376-'Ratios Calculated fix'!Q$428)/('Ratios Calculated fix'!Q$429-'Ratios Calculated fix'!Q$428)</f>
        <v>0.26464907587282699</v>
      </c>
      <c r="R376" s="21">
        <f>('Ratios Calculated fix'!R376-'Ratios Calculated fix'!R$428)/('Ratios Calculated fix'!R$429-'Ratios Calculated fix'!R$428)</f>
        <v>2.1224890831222712E-2</v>
      </c>
      <c r="S376" s="21">
        <f>('Ratios Calculated fix'!S376-'Ratios Calculated fix'!S$428)/('Ratios Calculated fix'!S$429-'Ratios Calculated fix'!S$428)</f>
        <v>0</v>
      </c>
      <c r="T376" s="21">
        <f>('Ratios Calculated fix'!T376-'Ratios Calculated fix'!T$428)/('Ratios Calculated fix'!T$429-'Ratios Calculated fix'!T$428)</f>
        <v>2.1444681178533914E-2</v>
      </c>
      <c r="U376" s="21">
        <f>('Ratios Calculated fix'!U376-'Ratios Calculated fix'!U$428)/('Ratios Calculated fix'!U$429-'Ratios Calculated fix'!U$428)</f>
        <v>0.64382703523228768</v>
      </c>
      <c r="V376" s="21">
        <f>('Ratios Calculated fix'!V376-'Ratios Calculated fix'!V$428)/('Ratios Calculated fix'!V$429-'Ratios Calculated fix'!V$428)</f>
        <v>0.48825282224192584</v>
      </c>
      <c r="W376" s="21">
        <f>('Ratios Calculated fix'!W376-'Ratios Calculated fix'!W$428)/('Ratios Calculated fix'!W$429-'Ratios Calculated fix'!W$428)</f>
        <v>0.62561911542796644</v>
      </c>
      <c r="X376" s="21">
        <f>('Ratios Calculated fix'!X376-'Ratios Calculated fix'!X$428)/('Ratios Calculated fix'!X$429-'Ratios Calculated fix'!X$428)</f>
        <v>0.56431068441421683</v>
      </c>
      <c r="Y376" s="21">
        <f>('Ratios Calculated fix'!Y376-'Ratios Calculated fix'!Y$428)/('Ratios Calculated fix'!Y$429-'Ratios Calculated fix'!Y$428)</f>
        <v>0.45672959294735477</v>
      </c>
      <c r="Z376" s="21">
        <f>('Ratios Calculated fix'!Z376-'Ratios Calculated fix'!Z$428)/('Ratios Calculated fix'!Z$429-'Ratios Calculated fix'!Z$428)</f>
        <v>0.43568931558578305</v>
      </c>
      <c r="AA376" s="21">
        <f>('Ratios Calculated fix'!AA376-'Ratios Calculated fix'!AA$428)/('Ratios Calculated fix'!AA$429-'Ratios Calculated fix'!AA$428)</f>
        <v>0.18509294614890848</v>
      </c>
      <c r="AB376" s="21">
        <f>('Ratios Calculated fix'!AB376-'Ratios Calculated fix'!AB$428)/('Ratios Calculated fix'!AB$429-'Ratios Calculated fix'!AB$428)</f>
        <v>0.8596076800703657</v>
      </c>
      <c r="AC376" s="21">
        <f>('Ratios Calculated fix'!AC376-'Ratios Calculated fix'!AC$428)/('Ratios Calculated fix'!AC$429-'Ratios Calculated fix'!AC$428)</f>
        <v>0.40763861211054753</v>
      </c>
      <c r="AD376" s="21">
        <f>('Ratios Calculated fix'!AD376-'Ratios Calculated fix'!AD$428)/('Ratios Calculated fix'!AD$429-'Ratios Calculated fix'!AD$428)</f>
        <v>0.35752484710459209</v>
      </c>
      <c r="AE376" s="21">
        <f>('Ratios Calculated fix'!AE376-'Ratios Calculated fix'!AE$428)/('Ratios Calculated fix'!AE$429-'Ratios Calculated fix'!AE$428)</f>
        <v>0.3912437835759156</v>
      </c>
      <c r="AF376" s="21">
        <f>('Ratios Calculated fix'!AF376-'Ratios Calculated fix'!AF$428)/('Ratios Calculated fix'!AF$429-'Ratios Calculated fix'!AF$428)</f>
        <v>0.37610126093224056</v>
      </c>
      <c r="AG376" s="21" t="e">
        <f>('Ratios Calculated fix'!AG376-'Ratios Calculated fix'!AG$428)/('Ratios Calculated fix'!AG$429-'Ratios Calculated fix'!AG$428)</f>
        <v>#DIV/0!</v>
      </c>
      <c r="AH376" s="21" t="e">
        <f>('Ratios Calculated fix'!AH376-'Ratios Calculated fix'!AH$428)/('Ratios Calculated fix'!AH$429-'Ratios Calculated fix'!AH$428)</f>
        <v>#DIV/0!</v>
      </c>
      <c r="AI376" s="21">
        <f>('Ratios Calculated fix'!AI376-'Ratios Calculated fix'!AI$428)/('Ratios Calculated fix'!AI$429-'Ratios Calculated fix'!AI$428)</f>
        <v>0.9863463022897988</v>
      </c>
      <c r="AJ376" s="21">
        <f>('Ratios Calculated fix'!AJ376-'Ratios Calculated fix'!AJ$428)/('Ratios Calculated fix'!AJ$429-'Ratios Calculated fix'!AJ$428)</f>
        <v>8.5138542873625919E-2</v>
      </c>
      <c r="AK376" s="21" t="e">
        <f>('Ratios Calculated fix'!AK376-'Ratios Calculated fix'!AK$428)/('Ratios Calculated fix'!AK$429-'Ratios Calculated fix'!AK$428)</f>
        <v>#DIV/0!</v>
      </c>
      <c r="AL376" s="21" t="e">
        <f>('Ratios Calculated fix'!AL376-'Ratios Calculated fix'!AL$428)/('Ratios Calculated fix'!AL$429-'Ratios Calculated fix'!AL$428)</f>
        <v>#DIV/0!</v>
      </c>
      <c r="AM376" s="21">
        <f>('Ratios Calculated fix'!AM376-'Ratios Calculated fix'!AM$428)/('Ratios Calculated fix'!AM$429-'Ratios Calculated fix'!AM$428)</f>
        <v>0.30679180168287912</v>
      </c>
      <c r="AN376" s="21">
        <f>('Ratios Calculated fix'!AN376-'Ratios Calculated fix'!AN$428)/('Ratios Calculated fix'!AN$429-'Ratios Calculated fix'!AN$428)</f>
        <v>0.27566882959944627</v>
      </c>
      <c r="AO376" s="21">
        <f>('Ratios Calculated fix'!AO376-'Ratios Calculated fix'!AO$428)/('Ratios Calculated fix'!AO$429-'Ratios Calculated fix'!AO$428)</f>
        <v>0.12057670409405655</v>
      </c>
      <c r="AP376" s="21">
        <f>('Ratios Calculated fix'!AP376-'Ratios Calculated fix'!AP$428)/('Ratios Calculated fix'!AP$429-'Ratios Calculated fix'!AP$428)</f>
        <v>0.57436720923673901</v>
      </c>
      <c r="AQ376" s="21">
        <f>('Ratios Calculated fix'!AQ376-'Ratios Calculated fix'!AQ$428)/('Ratios Calculated fix'!AQ$429-'Ratios Calculated fix'!AQ$428)</f>
        <v>0.47518651223359443</v>
      </c>
      <c r="AR376" s="21">
        <f>('Ratios Calculated fix'!AR376-'Ratios Calculated fix'!AR$428)/('Ratios Calculated fix'!AR$429-'Ratios Calculated fix'!AR$428)</f>
        <v>0.38497368253088282</v>
      </c>
      <c r="AS376" s="21">
        <f>('Ratios Calculated fix'!AS376-'Ratios Calculated fix'!AS$428)/('Ratios Calculated fix'!AS$429-'Ratios Calculated fix'!AS$428)</f>
        <v>0.60131557471552766</v>
      </c>
      <c r="AT376" s="21">
        <f>('Ratios Calculated fix'!AT376-'Ratios Calculated fix'!AT$428)/('Ratios Calculated fix'!AT$429-'Ratios Calculated fix'!AT$428)</f>
        <v>0.4557344220791737</v>
      </c>
      <c r="AU376" s="21">
        <f>('Ratios Calculated fix'!AU376-'Ratios Calculated fix'!AU$428)/('Ratios Calculated fix'!AU$429-'Ratios Calculated fix'!AU$428)</f>
        <v>0.62327179988643866</v>
      </c>
      <c r="AV376" s="21" t="e">
        <f>('Ratios Calculated fix'!AV376-'Ratios Calculated fix'!AV$428)/('Ratios Calculated fix'!AV$429-'Ratios Calculated fix'!AV$428)</f>
        <v>#DIV/0!</v>
      </c>
      <c r="AW376" s="21" t="e">
        <f>('Ratios Calculated fix'!AW376-'Ratios Calculated fix'!AW$428)/('Ratios Calculated fix'!AW$429-'Ratios Calculated fix'!AW$428)</f>
        <v>#DIV/0!</v>
      </c>
      <c r="AX376" s="21" t="e">
        <f>('Ratios Calculated fix'!AX376-'Ratios Calculated fix'!AX$428)/('Ratios Calculated fix'!AX$429-'Ratios Calculated fix'!AX$428)</f>
        <v>#DIV/0!</v>
      </c>
      <c r="AY376" s="21">
        <f>('Ratios Calculated fix'!AY376-'Ratios Calculated fix'!AY$428)/('Ratios Calculated fix'!AY$429-'Ratios Calculated fix'!AY$428)</f>
        <v>0.23561194023023821</v>
      </c>
      <c r="AZ376" s="21">
        <f>('Ratios Calculated fix'!AZ376-'Ratios Calculated fix'!AZ$428)/('Ratios Calculated fix'!AZ$429-'Ratios Calculated fix'!AZ$428)</f>
        <v>0.63519988096576585</v>
      </c>
      <c r="BA376" s="21">
        <f>('Ratios Calculated fix'!BA376-'Ratios Calculated fix'!BA$428)/('Ratios Calculated fix'!BA$429-'Ratios Calculated fix'!BA$428)</f>
        <v>0.7459085382442564</v>
      </c>
      <c r="BB376" s="21" t="e">
        <f>('Ratios Calculated fix'!BB376-'Ratios Calculated fix'!BB$428)/('Ratios Calculated fix'!BB$429-'Ratios Calculated fix'!BB$428)</f>
        <v>#DIV/0!</v>
      </c>
      <c r="BC376" s="21">
        <f>('Ratios Calculated fix'!BC376-'Ratios Calculated fix'!BC$428)/('Ratios Calculated fix'!BC$429-'Ratios Calculated fix'!BC$428)</f>
        <v>0.19387905290069979</v>
      </c>
    </row>
    <row r="377" spans="1:55" x14ac:dyDescent="0.2">
      <c r="A377" s="3" t="s">
        <v>1156</v>
      </c>
      <c r="B377" s="3" t="s">
        <v>1157</v>
      </c>
      <c r="C377" s="3" t="s">
        <v>38</v>
      </c>
      <c r="D377" s="3">
        <v>30388</v>
      </c>
      <c r="E377" s="3" t="s">
        <v>16</v>
      </c>
      <c r="F377" s="3">
        <v>2019</v>
      </c>
      <c r="G377" s="3" t="s">
        <v>17</v>
      </c>
      <c r="H377" s="4">
        <v>43830</v>
      </c>
      <c r="I377" s="4">
        <v>43880</v>
      </c>
      <c r="J377" s="4">
        <v>43880</v>
      </c>
      <c r="K377" s="5">
        <v>776822000</v>
      </c>
      <c r="L377" s="5">
        <v>788856000</v>
      </c>
      <c r="M377" s="3" t="s">
        <v>1158</v>
      </c>
      <c r="N377" s="20">
        <f>('Ratios Calculated fix'!N377-'Ratios Calculated fix'!N$428)/('Ratios Calculated fix'!N$429-'Ratios Calculated fix'!N$428)</f>
        <v>0.2888927822759953</v>
      </c>
      <c r="O377" s="21">
        <f>('Ratios Calculated fix'!O377-'Ratios Calculated fix'!O$428)/('Ratios Calculated fix'!O$429-'Ratios Calculated fix'!O$428)</f>
        <v>0.2888927822759953</v>
      </c>
      <c r="P377" s="21">
        <f>('Ratios Calculated fix'!P377-'Ratios Calculated fix'!P$428)/('Ratios Calculated fix'!P$429-'Ratios Calculated fix'!P$428)</f>
        <v>0.68048787782268771</v>
      </c>
      <c r="Q377" s="21">
        <f>('Ratios Calculated fix'!Q377-'Ratios Calculated fix'!Q$428)/('Ratios Calculated fix'!Q$429-'Ratios Calculated fix'!Q$428)</f>
        <v>0.2590955309758099</v>
      </c>
      <c r="R377" s="21">
        <f>('Ratios Calculated fix'!R377-'Ratios Calculated fix'!R$428)/('Ratios Calculated fix'!R$429-'Ratios Calculated fix'!R$428)</f>
        <v>6.420344087456023E-2</v>
      </c>
      <c r="S377" s="21">
        <f>('Ratios Calculated fix'!S377-'Ratios Calculated fix'!S$428)/('Ratios Calculated fix'!S$429-'Ratios Calculated fix'!S$428)</f>
        <v>1.6628545439160848E-2</v>
      </c>
      <c r="T377" s="21">
        <f>('Ratios Calculated fix'!T377-'Ratios Calculated fix'!T$428)/('Ratios Calculated fix'!T$429-'Ratios Calculated fix'!T$428)</f>
        <v>6.1795247179348048E-2</v>
      </c>
      <c r="U377" s="21">
        <f>('Ratios Calculated fix'!U377-'Ratios Calculated fix'!U$428)/('Ratios Calculated fix'!U$429-'Ratios Calculated fix'!U$428)</f>
        <v>0.64521373752296873</v>
      </c>
      <c r="V377" s="21">
        <f>('Ratios Calculated fix'!V377-'Ratios Calculated fix'!V$428)/('Ratios Calculated fix'!V$429-'Ratios Calculated fix'!V$428)</f>
        <v>0.4904524387568398</v>
      </c>
      <c r="W377" s="21">
        <f>('Ratios Calculated fix'!W377-'Ratios Calculated fix'!W$428)/('Ratios Calculated fix'!W$429-'Ratios Calculated fix'!W$428)</f>
        <v>0.62684371259185545</v>
      </c>
      <c r="X377" s="21">
        <f>('Ratios Calculated fix'!X377-'Ratios Calculated fix'!X$428)/('Ratios Calculated fix'!X$429-'Ratios Calculated fix'!X$428)</f>
        <v>0.58133876160001408</v>
      </c>
      <c r="Y377" s="21">
        <f>('Ratios Calculated fix'!Y377-'Ratios Calculated fix'!Y$428)/('Ratios Calculated fix'!Y$429-'Ratios Calculated fix'!Y$428)</f>
        <v>0.50815690912197231</v>
      </c>
      <c r="Z377" s="21">
        <f>('Ratios Calculated fix'!Z377-'Ratios Calculated fix'!Z$428)/('Ratios Calculated fix'!Z$429-'Ratios Calculated fix'!Z$428)</f>
        <v>0.41866123839998587</v>
      </c>
      <c r="AA377" s="21">
        <f>('Ratios Calculated fix'!AA377-'Ratios Calculated fix'!AA$428)/('Ratios Calculated fix'!AA$429-'Ratios Calculated fix'!AA$428)</f>
        <v>0.26034244234653403</v>
      </c>
      <c r="AB377" s="21">
        <f>('Ratios Calculated fix'!AB377-'Ratios Calculated fix'!AB$428)/('Ratios Calculated fix'!AB$429-'Ratios Calculated fix'!AB$428)</f>
        <v>0.94638341895286648</v>
      </c>
      <c r="AC377" s="21">
        <f>('Ratios Calculated fix'!AC377-'Ratios Calculated fix'!AC$428)/('Ratios Calculated fix'!AC$429-'Ratios Calculated fix'!AC$428)</f>
        <v>0.63672491629634065</v>
      </c>
      <c r="AD377" s="21">
        <f>('Ratios Calculated fix'!AD377-'Ratios Calculated fix'!AD$428)/('Ratios Calculated fix'!AD$429-'Ratios Calculated fix'!AD$428)</f>
        <v>0.31654487988697511</v>
      </c>
      <c r="AE377" s="21">
        <f>('Ratios Calculated fix'!AE377-'Ratios Calculated fix'!AE$428)/('Ratios Calculated fix'!AE$429-'Ratios Calculated fix'!AE$428)</f>
        <v>0.35990469209191212</v>
      </c>
      <c r="AF377" s="21">
        <f>('Ratios Calculated fix'!AF377-'Ratios Calculated fix'!AF$428)/('Ratios Calculated fix'!AF$429-'Ratios Calculated fix'!AF$428)</f>
        <v>0.35119380730705474</v>
      </c>
      <c r="AG377" s="21" t="e">
        <f>('Ratios Calculated fix'!AG377-'Ratios Calculated fix'!AG$428)/('Ratios Calculated fix'!AG$429-'Ratios Calculated fix'!AG$428)</f>
        <v>#DIV/0!</v>
      </c>
      <c r="AH377" s="21" t="e">
        <f>('Ratios Calculated fix'!AH377-'Ratios Calculated fix'!AH$428)/('Ratios Calculated fix'!AH$429-'Ratios Calculated fix'!AH$428)</f>
        <v>#DIV/0!</v>
      </c>
      <c r="AI377" s="21">
        <f>('Ratios Calculated fix'!AI377-'Ratios Calculated fix'!AI$428)/('Ratios Calculated fix'!AI$429-'Ratios Calculated fix'!AI$428)</f>
        <v>0.98637885585404872</v>
      </c>
      <c r="AJ377" s="21">
        <f>('Ratios Calculated fix'!AJ377-'Ratios Calculated fix'!AJ$428)/('Ratios Calculated fix'!AJ$429-'Ratios Calculated fix'!AJ$428)</f>
        <v>0.25886603794545998</v>
      </c>
      <c r="AK377" s="21" t="e">
        <f>('Ratios Calculated fix'!AK377-'Ratios Calculated fix'!AK$428)/('Ratios Calculated fix'!AK$429-'Ratios Calculated fix'!AK$428)</f>
        <v>#DIV/0!</v>
      </c>
      <c r="AL377" s="21" t="e">
        <f>('Ratios Calculated fix'!AL377-'Ratios Calculated fix'!AL$428)/('Ratios Calculated fix'!AL$429-'Ratios Calculated fix'!AL$428)</f>
        <v>#DIV/0!</v>
      </c>
      <c r="AM377" s="21">
        <f>('Ratios Calculated fix'!AM377-'Ratios Calculated fix'!AM$428)/('Ratios Calculated fix'!AM$429-'Ratios Calculated fix'!AM$428)</f>
        <v>0.30369911504380415</v>
      </c>
      <c r="AN377" s="21">
        <f>('Ratios Calculated fix'!AN377-'Ratios Calculated fix'!AN$428)/('Ratios Calculated fix'!AN$429-'Ratios Calculated fix'!AN$428)</f>
        <v>0.27151733186268079</v>
      </c>
      <c r="AO377" s="21">
        <f>('Ratios Calculated fix'!AO377-'Ratios Calculated fix'!AO$428)/('Ratios Calculated fix'!AO$429-'Ratios Calculated fix'!AO$428)</f>
        <v>6.5651817120649131E-2</v>
      </c>
      <c r="AP377" s="21">
        <f>('Ratios Calculated fix'!AP377-'Ratios Calculated fix'!AP$428)/('Ratios Calculated fix'!AP$429-'Ratios Calculated fix'!AP$428)</f>
        <v>0.57201838401579352</v>
      </c>
      <c r="AQ377" s="21">
        <f>('Ratios Calculated fix'!AQ377-'Ratios Calculated fix'!AQ$428)/('Ratios Calculated fix'!AQ$429-'Ratios Calculated fix'!AQ$428)</f>
        <v>0.4144717214505434</v>
      </c>
      <c r="AR377" s="21">
        <f>('Ratios Calculated fix'!AR377-'Ratios Calculated fix'!AR$428)/('Ratios Calculated fix'!AR$429-'Ratios Calculated fix'!AR$428)</f>
        <v>0.48782193936835361</v>
      </c>
      <c r="AS377" s="21">
        <f>('Ratios Calculated fix'!AS377-'Ratios Calculated fix'!AS$428)/('Ratios Calculated fix'!AS$429-'Ratios Calculated fix'!AS$428)</f>
        <v>0.60045724142821333</v>
      </c>
      <c r="AT377" s="21">
        <f>('Ratios Calculated fix'!AT377-'Ratios Calculated fix'!AT$428)/('Ratios Calculated fix'!AT$429-'Ratios Calculated fix'!AT$428)</f>
        <v>0.41287244931007849</v>
      </c>
      <c r="AU377" s="21">
        <f>('Ratios Calculated fix'!AU377-'Ratios Calculated fix'!AU$428)/('Ratios Calculated fix'!AU$429-'Ratios Calculated fix'!AU$428)</f>
        <v>0.72670156307881606</v>
      </c>
      <c r="AV377" s="21" t="e">
        <f>('Ratios Calculated fix'!AV377-'Ratios Calculated fix'!AV$428)/('Ratios Calculated fix'!AV$429-'Ratios Calculated fix'!AV$428)</f>
        <v>#DIV/0!</v>
      </c>
      <c r="AW377" s="21" t="e">
        <f>('Ratios Calculated fix'!AW377-'Ratios Calculated fix'!AW$428)/('Ratios Calculated fix'!AW$429-'Ratios Calculated fix'!AW$428)</f>
        <v>#DIV/0!</v>
      </c>
      <c r="AX377" s="21" t="e">
        <f>('Ratios Calculated fix'!AX377-'Ratios Calculated fix'!AX$428)/('Ratios Calculated fix'!AX$429-'Ratios Calculated fix'!AX$428)</f>
        <v>#DIV/0!</v>
      </c>
      <c r="AY377" s="21">
        <f>('Ratios Calculated fix'!AY377-'Ratios Calculated fix'!AY$428)/('Ratios Calculated fix'!AY$429-'Ratios Calculated fix'!AY$428)</f>
        <v>1</v>
      </c>
      <c r="AZ377" s="21">
        <f>('Ratios Calculated fix'!AZ377-'Ratios Calculated fix'!AZ$428)/('Ratios Calculated fix'!AZ$429-'Ratios Calculated fix'!AZ$428)</f>
        <v>0</v>
      </c>
      <c r="BA377" s="21">
        <f>('Ratios Calculated fix'!BA377-'Ratios Calculated fix'!BA$428)/('Ratios Calculated fix'!BA$429-'Ratios Calculated fix'!BA$428)</f>
        <v>0.7365257373405929</v>
      </c>
      <c r="BB377" s="21" t="e">
        <f>('Ratios Calculated fix'!BB377-'Ratios Calculated fix'!BB$428)/('Ratios Calculated fix'!BB$429-'Ratios Calculated fix'!BB$428)</f>
        <v>#DIV/0!</v>
      </c>
      <c r="BC377" s="21">
        <f>('Ratios Calculated fix'!BC377-'Ratios Calculated fix'!BC$428)/('Ratios Calculated fix'!BC$429-'Ratios Calculated fix'!BC$428)</f>
        <v>0.15328128439742481</v>
      </c>
    </row>
    <row r="378" spans="1:55" x14ac:dyDescent="0.2">
      <c r="A378" s="3" t="s">
        <v>1123</v>
      </c>
      <c r="B378" s="3" t="s">
        <v>1124</v>
      </c>
      <c r="C378" s="3" t="s">
        <v>34</v>
      </c>
      <c r="D378" s="3">
        <v>252464</v>
      </c>
      <c r="E378" s="3" t="s">
        <v>16</v>
      </c>
      <c r="F378" s="3">
        <v>2019</v>
      </c>
      <c r="G378" s="3" t="s">
        <v>17</v>
      </c>
      <c r="H378" s="4">
        <v>43830</v>
      </c>
      <c r="I378" s="4">
        <v>43881</v>
      </c>
      <c r="J378" s="4">
        <v>43881</v>
      </c>
      <c r="K378" s="5">
        <v>933000000</v>
      </c>
      <c r="L378" s="5">
        <v>949000000</v>
      </c>
      <c r="M378" s="3" t="s">
        <v>1125</v>
      </c>
      <c r="N378" s="20">
        <f>('Ratios Calculated fix'!N378-'Ratios Calculated fix'!N$428)/('Ratios Calculated fix'!N$429-'Ratios Calculated fix'!N$428)</f>
        <v>0.12209066248637657</v>
      </c>
      <c r="O378" s="21">
        <f>('Ratios Calculated fix'!O378-'Ratios Calculated fix'!O$428)/('Ratios Calculated fix'!O$429-'Ratios Calculated fix'!O$428)</f>
        <v>9.458593919570174E-2</v>
      </c>
      <c r="P378" s="21">
        <f>('Ratios Calculated fix'!P378-'Ratios Calculated fix'!P$428)/('Ratios Calculated fix'!P$429-'Ratios Calculated fix'!P$428)</f>
        <v>0.17841183499799612</v>
      </c>
      <c r="Q378" s="21">
        <f>('Ratios Calculated fix'!Q378-'Ratios Calculated fix'!Q$428)/('Ratios Calculated fix'!Q$429-'Ratios Calculated fix'!Q$428)</f>
        <v>0.25988774303125112</v>
      </c>
      <c r="R378" s="21">
        <f>('Ratios Calculated fix'!R378-'Ratios Calculated fix'!R$428)/('Ratios Calculated fix'!R$429-'Ratios Calculated fix'!R$428)</f>
        <v>6.131321582708809E-2</v>
      </c>
      <c r="S378" s="21">
        <f>('Ratios Calculated fix'!S378-'Ratios Calculated fix'!S$428)/('Ratios Calculated fix'!S$429-'Ratios Calculated fix'!S$428)</f>
        <v>4.1109625726059314E-2</v>
      </c>
      <c r="T378" s="21">
        <f>('Ratios Calculated fix'!T378-'Ratios Calculated fix'!T$428)/('Ratios Calculated fix'!T$429-'Ratios Calculated fix'!T$428)</f>
        <v>5.4350864026854059E-2</v>
      </c>
      <c r="U378" s="21">
        <f>('Ratios Calculated fix'!U378-'Ratios Calculated fix'!U$428)/('Ratios Calculated fix'!U$429-'Ratios Calculated fix'!U$428)</f>
        <v>0.64573197203167976</v>
      </c>
      <c r="V378" s="21">
        <f>('Ratios Calculated fix'!V378-'Ratios Calculated fix'!V$428)/('Ratios Calculated fix'!V$429-'Ratios Calculated fix'!V$428)</f>
        <v>0.49457225706433039</v>
      </c>
      <c r="W378" s="21">
        <f>('Ratios Calculated fix'!W378-'Ratios Calculated fix'!W$428)/('Ratios Calculated fix'!W$429-'Ratios Calculated fix'!W$428)</f>
        <v>0.626948351984282</v>
      </c>
      <c r="X378" s="21">
        <f>('Ratios Calculated fix'!X378-'Ratios Calculated fix'!X$428)/('Ratios Calculated fix'!X$429-'Ratios Calculated fix'!X$428)</f>
        <v>0.39950737469024672</v>
      </c>
      <c r="Y378" s="21">
        <f>('Ratios Calculated fix'!Y378-'Ratios Calculated fix'!Y$428)/('Ratios Calculated fix'!Y$429-'Ratios Calculated fix'!Y$428)</f>
        <v>0.51142179064668758</v>
      </c>
      <c r="Z378" s="21">
        <f>('Ratios Calculated fix'!Z378-'Ratios Calculated fix'!Z$428)/('Ratios Calculated fix'!Z$429-'Ratios Calculated fix'!Z$428)</f>
        <v>0.60049262530975323</v>
      </c>
      <c r="AA378" s="21">
        <f>('Ratios Calculated fix'!AA378-'Ratios Calculated fix'!AA$428)/('Ratios Calculated fix'!AA$429-'Ratios Calculated fix'!AA$428)</f>
        <v>0.40131746939575713</v>
      </c>
      <c r="AB378" s="21">
        <f>('Ratios Calculated fix'!AB378-'Ratios Calculated fix'!AB$428)/('Ratios Calculated fix'!AB$429-'Ratios Calculated fix'!AB$428)</f>
        <v>0.92362751782017727</v>
      </c>
      <c r="AC378" s="21">
        <f>('Ratios Calculated fix'!AC378-'Ratios Calculated fix'!AC$428)/('Ratios Calculated fix'!AC$429-'Ratios Calculated fix'!AC$428)</f>
        <v>0.63167042737378754</v>
      </c>
      <c r="AD378" s="21">
        <f>('Ratios Calculated fix'!AD378-'Ratios Calculated fix'!AD$428)/('Ratios Calculated fix'!AD$429-'Ratios Calculated fix'!AD$428)</f>
        <v>0.63748264338287164</v>
      </c>
      <c r="AE378" s="21">
        <f>('Ratios Calculated fix'!AE378-'Ratios Calculated fix'!AE$428)/('Ratios Calculated fix'!AE$429-'Ratios Calculated fix'!AE$428)</f>
        <v>0.72480399797517348</v>
      </c>
      <c r="AF378" s="21">
        <f>('Ratios Calculated fix'!AF378-'Ratios Calculated fix'!AF$428)/('Ratios Calculated fix'!AF$429-'Ratios Calculated fix'!AF$428)</f>
        <v>0.43933519179783898</v>
      </c>
      <c r="AG378" s="21" t="e">
        <f>('Ratios Calculated fix'!AG378-'Ratios Calculated fix'!AG$428)/('Ratios Calculated fix'!AG$429-'Ratios Calculated fix'!AG$428)</f>
        <v>#DIV/0!</v>
      </c>
      <c r="AH378" s="21" t="e">
        <f>('Ratios Calculated fix'!AH378-'Ratios Calculated fix'!AH$428)/('Ratios Calculated fix'!AH$429-'Ratios Calculated fix'!AH$428)</f>
        <v>#DIV/0!</v>
      </c>
      <c r="AI378" s="21">
        <f>('Ratios Calculated fix'!AI378-'Ratios Calculated fix'!AI$428)/('Ratios Calculated fix'!AI$429-'Ratios Calculated fix'!AI$428)</f>
        <v>0.9855648788481246</v>
      </c>
      <c r="AJ378" s="21">
        <f>('Ratios Calculated fix'!AJ378-'Ratios Calculated fix'!AJ$428)/('Ratios Calculated fix'!AJ$429-'Ratios Calculated fix'!AJ$428)</f>
        <v>0.39925698435577517</v>
      </c>
      <c r="AK378" s="21" t="e">
        <f>('Ratios Calculated fix'!AK378-'Ratios Calculated fix'!AK$428)/('Ratios Calculated fix'!AK$429-'Ratios Calculated fix'!AK$428)</f>
        <v>#DIV/0!</v>
      </c>
      <c r="AL378" s="21" t="e">
        <f>('Ratios Calculated fix'!AL378-'Ratios Calculated fix'!AL$428)/('Ratios Calculated fix'!AL$429-'Ratios Calculated fix'!AL$428)</f>
        <v>#DIV/0!</v>
      </c>
      <c r="AM378" s="21">
        <f>('Ratios Calculated fix'!AM378-'Ratios Calculated fix'!AM$428)/('Ratios Calculated fix'!AM$429-'Ratios Calculated fix'!AM$428)</f>
        <v>0.31690026281689765</v>
      </c>
      <c r="AN378" s="21">
        <f>('Ratios Calculated fix'!AN378-'Ratios Calculated fix'!AN$428)/('Ratios Calculated fix'!AN$429-'Ratios Calculated fix'!AN$428)</f>
        <v>0.27461952133522832</v>
      </c>
      <c r="AO378" s="21">
        <f>('Ratios Calculated fix'!AO378-'Ratios Calculated fix'!AO$428)/('Ratios Calculated fix'!AO$429-'Ratios Calculated fix'!AO$428)</f>
        <v>0.18654353953131977</v>
      </c>
      <c r="AP378" s="21">
        <f>('Ratios Calculated fix'!AP378-'Ratios Calculated fix'!AP$428)/('Ratios Calculated fix'!AP$429-'Ratios Calculated fix'!AP$428)</f>
        <v>0.57343358007939005</v>
      </c>
      <c r="AQ378" s="21">
        <f>('Ratios Calculated fix'!AQ378-'Ratios Calculated fix'!AQ$428)/('Ratios Calculated fix'!AQ$429-'Ratios Calculated fix'!AQ$428)</f>
        <v>0.79156742889343989</v>
      </c>
      <c r="AR378" s="21">
        <f>('Ratios Calculated fix'!AR378-'Ratios Calculated fix'!AR$428)/('Ratios Calculated fix'!AR$429-'Ratios Calculated fix'!AR$428)</f>
        <v>0.50589818346324156</v>
      </c>
      <c r="AS378" s="21">
        <f>('Ratios Calculated fix'!AS378-'Ratios Calculated fix'!AS$428)/('Ratios Calculated fix'!AS$429-'Ratios Calculated fix'!AS$428)</f>
        <v>0.55504389889677486</v>
      </c>
      <c r="AT378" s="21">
        <f>('Ratios Calculated fix'!AT378-'Ratios Calculated fix'!AT$428)/('Ratios Calculated fix'!AT$429-'Ratios Calculated fix'!AT$428)</f>
        <v>0.79726101034089103</v>
      </c>
      <c r="AU378" s="21">
        <f>('Ratios Calculated fix'!AU378-'Ratios Calculated fix'!AU$428)/('Ratios Calculated fix'!AU$429-'Ratios Calculated fix'!AU$428)</f>
        <v>0.78759618392409625</v>
      </c>
      <c r="AV378" s="21" t="e">
        <f>('Ratios Calculated fix'!AV378-'Ratios Calculated fix'!AV$428)/('Ratios Calculated fix'!AV$429-'Ratios Calculated fix'!AV$428)</f>
        <v>#DIV/0!</v>
      </c>
      <c r="AW378" s="21" t="e">
        <f>('Ratios Calculated fix'!AW378-'Ratios Calculated fix'!AW$428)/('Ratios Calculated fix'!AW$429-'Ratios Calculated fix'!AW$428)</f>
        <v>#DIV/0!</v>
      </c>
      <c r="AX378" s="21" t="e">
        <f>('Ratios Calculated fix'!AX378-'Ratios Calculated fix'!AX$428)/('Ratios Calculated fix'!AX$429-'Ratios Calculated fix'!AX$428)</f>
        <v>#DIV/0!</v>
      </c>
      <c r="AY378" s="21">
        <f>('Ratios Calculated fix'!AY378-'Ratios Calculated fix'!AY$428)/('Ratios Calculated fix'!AY$429-'Ratios Calculated fix'!AY$428)</f>
        <v>0.21092075506037597</v>
      </c>
      <c r="AZ378" s="21">
        <f>('Ratios Calculated fix'!AZ378-'Ratios Calculated fix'!AZ$428)/('Ratios Calculated fix'!AZ$429-'Ratios Calculated fix'!AZ$428)</f>
        <v>0.7368760095011897</v>
      </c>
      <c r="BA378" s="21">
        <f>('Ratios Calculated fix'!BA378-'Ratios Calculated fix'!BA$428)/('Ratios Calculated fix'!BA$429-'Ratios Calculated fix'!BA$428)</f>
        <v>0.74409766425103852</v>
      </c>
      <c r="BB378" s="21" t="e">
        <f>('Ratios Calculated fix'!BB378-'Ratios Calculated fix'!BB$428)/('Ratios Calculated fix'!BB$429-'Ratios Calculated fix'!BB$428)</f>
        <v>#DIV/0!</v>
      </c>
      <c r="BC378" s="21">
        <f>('Ratios Calculated fix'!BC378-'Ratios Calculated fix'!BC$428)/('Ratios Calculated fix'!BC$429-'Ratios Calculated fix'!BC$428)</f>
        <v>0.44751754207347555</v>
      </c>
    </row>
    <row r="379" spans="1:55" x14ac:dyDescent="0.2">
      <c r="A379" s="3" t="s">
        <v>1159</v>
      </c>
      <c r="B379" s="3" t="s">
        <v>1160</v>
      </c>
      <c r="C379" s="3" t="s">
        <v>34</v>
      </c>
      <c r="D379" s="3">
        <v>693134</v>
      </c>
      <c r="E379" s="3" t="s">
        <v>16</v>
      </c>
      <c r="F379" s="3">
        <v>2019</v>
      </c>
      <c r="G379" s="3" t="s">
        <v>17</v>
      </c>
      <c r="H379" s="4">
        <v>43830</v>
      </c>
      <c r="I379" s="4">
        <v>43880</v>
      </c>
      <c r="J379" s="4">
        <v>43880</v>
      </c>
      <c r="K379" s="5">
        <v>39085000</v>
      </c>
      <c r="L379" s="5">
        <v>40742000</v>
      </c>
      <c r="M379" s="3" t="s">
        <v>1161</v>
      </c>
      <c r="N379" s="20">
        <f>('Ratios Calculated fix'!N379-'Ratios Calculated fix'!N$428)/('Ratios Calculated fix'!N$429-'Ratios Calculated fix'!N$428)</f>
        <v>4.3833184373991071E-2</v>
      </c>
      <c r="O379" s="21">
        <f>('Ratios Calculated fix'!O379-'Ratios Calculated fix'!O$428)/('Ratios Calculated fix'!O$429-'Ratios Calculated fix'!O$428)</f>
        <v>4.3833184373991071E-2</v>
      </c>
      <c r="P379" s="21">
        <f>('Ratios Calculated fix'!P379-'Ratios Calculated fix'!P$428)/('Ratios Calculated fix'!P$429-'Ratios Calculated fix'!P$428)</f>
        <v>5.5592922290252658E-2</v>
      </c>
      <c r="Q379" s="21">
        <f>('Ratios Calculated fix'!Q379-'Ratios Calculated fix'!Q$428)/('Ratios Calculated fix'!Q$429-'Ratios Calculated fix'!Q$428)</f>
        <v>0.25870776752395142</v>
      </c>
      <c r="R379" s="21">
        <f>('Ratios Calculated fix'!R379-'Ratios Calculated fix'!R$428)/('Ratios Calculated fix'!R$429-'Ratios Calculated fix'!R$428)</f>
        <v>0</v>
      </c>
      <c r="S379" s="21">
        <f>('Ratios Calculated fix'!S379-'Ratios Calculated fix'!S$428)/('Ratios Calculated fix'!S$429-'Ratios Calculated fix'!S$428)</f>
        <v>0</v>
      </c>
      <c r="T379" s="21">
        <f>('Ratios Calculated fix'!T379-'Ratios Calculated fix'!T$428)/('Ratios Calculated fix'!T$429-'Ratios Calculated fix'!T$428)</f>
        <v>0</v>
      </c>
      <c r="U379" s="21">
        <f>('Ratios Calculated fix'!U379-'Ratios Calculated fix'!U$428)/('Ratios Calculated fix'!U$429-'Ratios Calculated fix'!U$428)</f>
        <v>0.64049317262840244</v>
      </c>
      <c r="V379" s="21">
        <f>('Ratios Calculated fix'!V379-'Ratios Calculated fix'!V$428)/('Ratios Calculated fix'!V$429-'Ratios Calculated fix'!V$428)</f>
        <v>0.48825282224192584</v>
      </c>
      <c r="W379" s="21">
        <f>('Ratios Calculated fix'!W379-'Ratios Calculated fix'!W$428)/('Ratios Calculated fix'!W$429-'Ratios Calculated fix'!W$428)</f>
        <v>0.62210889664239277</v>
      </c>
      <c r="X379" s="21">
        <f>('Ratios Calculated fix'!X379-'Ratios Calculated fix'!X$428)/('Ratios Calculated fix'!X$429-'Ratios Calculated fix'!X$428)</f>
        <v>0.25931483716382769</v>
      </c>
      <c r="Y379" s="21">
        <f>('Ratios Calculated fix'!Y379-'Ratios Calculated fix'!Y$428)/('Ratios Calculated fix'!Y$429-'Ratios Calculated fix'!Y$428)</f>
        <v>0.60441716709173332</v>
      </c>
      <c r="Z379" s="21">
        <f>('Ratios Calculated fix'!Z379-'Ratios Calculated fix'!Z$428)/('Ratios Calculated fix'!Z$429-'Ratios Calculated fix'!Z$428)</f>
        <v>0.74068516283617225</v>
      </c>
      <c r="AA379" s="21">
        <f>('Ratios Calculated fix'!AA379-'Ratios Calculated fix'!AA$428)/('Ratios Calculated fix'!AA$429-'Ratios Calculated fix'!AA$428)</f>
        <v>0.66279218934009021</v>
      </c>
      <c r="AB379" s="21">
        <f>('Ratios Calculated fix'!AB379-'Ratios Calculated fix'!AB$428)/('Ratios Calculated fix'!AB$429-'Ratios Calculated fix'!AB$428)</f>
        <v>0.96044268571377667</v>
      </c>
      <c r="AC379" s="21">
        <f>('Ratios Calculated fix'!AC379-'Ratios Calculated fix'!AC$428)/('Ratios Calculated fix'!AC$429-'Ratios Calculated fix'!AC$428)</f>
        <v>0.4587250113441837</v>
      </c>
      <c r="AD379" s="21">
        <f>('Ratios Calculated fix'!AD379-'Ratios Calculated fix'!AD$428)/('Ratios Calculated fix'!AD$429-'Ratios Calculated fix'!AD$428)</f>
        <v>0.46594301043170744</v>
      </c>
      <c r="AE379" s="21">
        <f>('Ratios Calculated fix'!AE379-'Ratios Calculated fix'!AE$428)/('Ratios Calculated fix'!AE$429-'Ratios Calculated fix'!AE$428)</f>
        <v>0.51513593725343199</v>
      </c>
      <c r="AF379" s="21">
        <f>('Ratios Calculated fix'!AF379-'Ratios Calculated fix'!AF$428)/('Ratios Calculated fix'!AF$429-'Ratios Calculated fix'!AF$428)</f>
        <v>0.42382574385233018</v>
      </c>
      <c r="AG379" s="21" t="e">
        <f>('Ratios Calculated fix'!AG379-'Ratios Calculated fix'!AG$428)/('Ratios Calculated fix'!AG$429-'Ratios Calculated fix'!AG$428)</f>
        <v>#DIV/0!</v>
      </c>
      <c r="AH379" s="21" t="e">
        <f>('Ratios Calculated fix'!AH379-'Ratios Calculated fix'!AH$428)/('Ratios Calculated fix'!AH$429-'Ratios Calculated fix'!AH$428)</f>
        <v>#DIV/0!</v>
      </c>
      <c r="AI379" s="21">
        <f>('Ratios Calculated fix'!AI379-'Ratios Calculated fix'!AI$428)/('Ratios Calculated fix'!AI$429-'Ratios Calculated fix'!AI$428)</f>
        <v>0.98677861618109663</v>
      </c>
      <c r="AJ379" s="21">
        <f>('Ratios Calculated fix'!AJ379-'Ratios Calculated fix'!AJ$428)/('Ratios Calculated fix'!AJ$429-'Ratios Calculated fix'!AJ$428)</f>
        <v>0.12615428282253061</v>
      </c>
      <c r="AK379" s="21" t="e">
        <f>('Ratios Calculated fix'!AK379-'Ratios Calculated fix'!AK$428)/('Ratios Calculated fix'!AK$429-'Ratios Calculated fix'!AK$428)</f>
        <v>#DIV/0!</v>
      </c>
      <c r="AL379" s="21" t="e">
        <f>('Ratios Calculated fix'!AL379-'Ratios Calculated fix'!AL$428)/('Ratios Calculated fix'!AL$429-'Ratios Calculated fix'!AL$428)</f>
        <v>#DIV/0!</v>
      </c>
      <c r="AM379" s="21">
        <f>('Ratios Calculated fix'!AM379-'Ratios Calculated fix'!AM$428)/('Ratios Calculated fix'!AM$429-'Ratios Calculated fix'!AM$428)</f>
        <v>0.30925701679462148</v>
      </c>
      <c r="AN379" s="21">
        <f>('Ratios Calculated fix'!AN379-'Ratios Calculated fix'!AN$428)/('Ratios Calculated fix'!AN$429-'Ratios Calculated fix'!AN$428)</f>
        <v>0.2722301167387533</v>
      </c>
      <c r="AO379" s="21">
        <f>('Ratios Calculated fix'!AO379-'Ratios Calculated fix'!AO$428)/('Ratios Calculated fix'!AO$429-'Ratios Calculated fix'!AO$428)</f>
        <v>0.11044700709365302</v>
      </c>
      <c r="AP379" s="21">
        <f>('Ratios Calculated fix'!AP379-'Ratios Calculated fix'!AP$428)/('Ratios Calculated fix'!AP$429-'Ratios Calculated fix'!AP$428)</f>
        <v>0.57605046798910464</v>
      </c>
      <c r="AQ379" s="21">
        <f>('Ratios Calculated fix'!AQ379-'Ratios Calculated fix'!AQ$428)/('Ratios Calculated fix'!AQ$429-'Ratios Calculated fix'!AQ$428)</f>
        <v>0.61092312620159439</v>
      </c>
      <c r="AR379" s="21">
        <f>('Ratios Calculated fix'!AR379-'Ratios Calculated fix'!AR$428)/('Ratios Calculated fix'!AR$429-'Ratios Calculated fix'!AR$428)</f>
        <v>0.38159506630677736</v>
      </c>
      <c r="AS379" s="21">
        <f>('Ratios Calculated fix'!AS379-'Ratios Calculated fix'!AS$428)/('Ratios Calculated fix'!AS$429-'Ratios Calculated fix'!AS$428)</f>
        <v>0.61694392844303925</v>
      </c>
      <c r="AT379" s="21">
        <f>('Ratios Calculated fix'!AT379-'Ratios Calculated fix'!AT$428)/('Ratios Calculated fix'!AT$429-'Ratios Calculated fix'!AT$428)</f>
        <v>0.43160270127808881</v>
      </c>
      <c r="AU379" s="21">
        <f>('Ratios Calculated fix'!AU379-'Ratios Calculated fix'!AU$428)/('Ratios Calculated fix'!AU$429-'Ratios Calculated fix'!AU$428)</f>
        <v>0.63983970749255015</v>
      </c>
      <c r="AV379" s="21" t="e">
        <f>('Ratios Calculated fix'!AV379-'Ratios Calculated fix'!AV$428)/('Ratios Calculated fix'!AV$429-'Ratios Calculated fix'!AV$428)</f>
        <v>#DIV/0!</v>
      </c>
      <c r="AW379" s="21" t="e">
        <f>('Ratios Calculated fix'!AW379-'Ratios Calculated fix'!AW$428)/('Ratios Calculated fix'!AW$429-'Ratios Calculated fix'!AW$428)</f>
        <v>#DIV/0!</v>
      </c>
      <c r="AX379" s="21" t="e">
        <f>('Ratios Calculated fix'!AX379-'Ratios Calculated fix'!AX$428)/('Ratios Calculated fix'!AX$429-'Ratios Calculated fix'!AX$428)</f>
        <v>#DIV/0!</v>
      </c>
      <c r="AY379" s="21">
        <f>('Ratios Calculated fix'!AY379-'Ratios Calculated fix'!AY$428)/('Ratios Calculated fix'!AY$429-'Ratios Calculated fix'!AY$428)</f>
        <v>0.19993393009915053</v>
      </c>
      <c r="AZ379" s="21">
        <f>('Ratios Calculated fix'!AZ379-'Ratios Calculated fix'!AZ$428)/('Ratios Calculated fix'!AZ$429-'Ratios Calculated fix'!AZ$428)</f>
        <v>0.72319829337645702</v>
      </c>
      <c r="BA379" s="21">
        <f>('Ratios Calculated fix'!BA379-'Ratios Calculated fix'!BA$428)/('Ratios Calculated fix'!BA$429-'Ratios Calculated fix'!BA$428)</f>
        <v>0.74363216558291356</v>
      </c>
      <c r="BB379" s="21" t="e">
        <f>('Ratios Calculated fix'!BB379-'Ratios Calculated fix'!BB$428)/('Ratios Calculated fix'!BB$429-'Ratios Calculated fix'!BB$428)</f>
        <v>#DIV/0!</v>
      </c>
      <c r="BC379" s="21">
        <f>('Ratios Calculated fix'!BC379-'Ratios Calculated fix'!BC$428)/('Ratios Calculated fix'!BC$429-'Ratios Calculated fix'!BC$428)</f>
        <v>0.24211324980785728</v>
      </c>
    </row>
    <row r="380" spans="1:55" x14ac:dyDescent="0.2">
      <c r="A380" s="3" t="s">
        <v>1171</v>
      </c>
      <c r="B380" s="3" t="s">
        <v>1172</v>
      </c>
      <c r="C380" s="3" t="s">
        <v>45</v>
      </c>
      <c r="D380" s="3">
        <v>80553</v>
      </c>
      <c r="E380" s="3" t="s">
        <v>16</v>
      </c>
      <c r="F380" s="3">
        <v>2019</v>
      </c>
      <c r="G380" s="3" t="s">
        <v>17</v>
      </c>
      <c r="H380" s="4">
        <v>43830</v>
      </c>
      <c r="I380" s="4">
        <v>43887</v>
      </c>
      <c r="J380" s="4">
        <v>43887</v>
      </c>
      <c r="K380" s="5">
        <v>451656000</v>
      </c>
      <c r="L380" s="5">
        <v>458105000</v>
      </c>
      <c r="M380" s="3" t="s">
        <v>1173</v>
      </c>
      <c r="N380" s="20">
        <f>('Ratios Calculated fix'!N380-'Ratios Calculated fix'!N$428)/('Ratios Calculated fix'!N$429-'Ratios Calculated fix'!N$428)</f>
        <v>6.930093673051696E-2</v>
      </c>
      <c r="O380" s="21">
        <f>('Ratios Calculated fix'!O380-'Ratios Calculated fix'!O$428)/('Ratios Calculated fix'!O$429-'Ratios Calculated fix'!O$428)</f>
        <v>3.4627655360024677E-2</v>
      </c>
      <c r="P380" s="21">
        <f>('Ratios Calculated fix'!P380-'Ratios Calculated fix'!P$428)/('Ratios Calculated fix'!P$429-'Ratios Calculated fix'!P$428)</f>
        <v>2.6564653676012004E-2</v>
      </c>
      <c r="Q380" s="21">
        <f>('Ratios Calculated fix'!Q380-'Ratios Calculated fix'!Q$428)/('Ratios Calculated fix'!Q$429-'Ratios Calculated fix'!Q$428)</f>
        <v>0.26081287123937064</v>
      </c>
      <c r="R380" s="21">
        <f>('Ratios Calculated fix'!R380-'Ratios Calculated fix'!R$428)/('Ratios Calculated fix'!R$429-'Ratios Calculated fix'!R$428)</f>
        <v>5.2451857958729531E-2</v>
      </c>
      <c r="S380" s="21">
        <f>('Ratios Calculated fix'!S380-'Ratios Calculated fix'!S$428)/('Ratios Calculated fix'!S$429-'Ratios Calculated fix'!S$428)</f>
        <v>9.7753962433280508E-3</v>
      </c>
      <c r="T380" s="21">
        <f>('Ratios Calculated fix'!T380-'Ratios Calculated fix'!T$428)/('Ratios Calculated fix'!T$429-'Ratios Calculated fix'!T$428)</f>
        <v>5.1188470010906775E-2</v>
      </c>
      <c r="U380" s="21">
        <f>('Ratios Calculated fix'!U380-'Ratios Calculated fix'!U$428)/('Ratios Calculated fix'!U$429-'Ratios Calculated fix'!U$428)</f>
        <v>0.6457048398158407</v>
      </c>
      <c r="V380" s="21">
        <f>('Ratios Calculated fix'!V380-'Ratios Calculated fix'!V$428)/('Ratios Calculated fix'!V$429-'Ratios Calculated fix'!V$428)</f>
        <v>0.49000028210801233</v>
      </c>
      <c r="W380" s="21">
        <f>('Ratios Calculated fix'!W380-'Ratios Calculated fix'!W$428)/('Ratios Calculated fix'!W$429-'Ratios Calculated fix'!W$428)</f>
        <v>0.62740919487187208</v>
      </c>
      <c r="X380" s="21">
        <f>('Ratios Calculated fix'!X380-'Ratios Calculated fix'!X$428)/('Ratios Calculated fix'!X$429-'Ratios Calculated fix'!X$428)</f>
        <v>0.47164004088288952</v>
      </c>
      <c r="Y380" s="21">
        <f>('Ratios Calculated fix'!Y380-'Ratios Calculated fix'!Y$428)/('Ratios Calculated fix'!Y$429-'Ratios Calculated fix'!Y$428)</f>
        <v>0.48209955575052621</v>
      </c>
      <c r="Z380" s="21">
        <f>('Ratios Calculated fix'!Z380-'Ratios Calculated fix'!Z$428)/('Ratios Calculated fix'!Z$429-'Ratios Calculated fix'!Z$428)</f>
        <v>0.52835995911711053</v>
      </c>
      <c r="AA380" s="21">
        <f>('Ratios Calculated fix'!AA380-'Ratios Calculated fix'!AA$428)/('Ratios Calculated fix'!AA$429-'Ratios Calculated fix'!AA$428)</f>
        <v>0.22512284480813469</v>
      </c>
      <c r="AB380" s="21">
        <f>('Ratios Calculated fix'!AB380-'Ratios Calculated fix'!AB$428)/('Ratios Calculated fix'!AB$429-'Ratios Calculated fix'!AB$428)</f>
        <v>0.90396340374019102</v>
      </c>
      <c r="AC380" s="21">
        <f>('Ratios Calculated fix'!AC380-'Ratios Calculated fix'!AC$428)/('Ratios Calculated fix'!AC$429-'Ratios Calculated fix'!AC$428)</f>
        <v>0.43302374329421678</v>
      </c>
      <c r="AD380" s="21">
        <f>('Ratios Calculated fix'!AD380-'Ratios Calculated fix'!AD$428)/('Ratios Calculated fix'!AD$429-'Ratios Calculated fix'!AD$428)</f>
        <v>0.30856603847087005</v>
      </c>
      <c r="AE380" s="21">
        <f>('Ratios Calculated fix'!AE380-'Ratios Calculated fix'!AE$428)/('Ratios Calculated fix'!AE$429-'Ratios Calculated fix'!AE$428)</f>
        <v>0.35083292171881736</v>
      </c>
      <c r="AF380" s="21">
        <f>('Ratios Calculated fix'!AF380-'Ratios Calculated fix'!AF$428)/('Ratios Calculated fix'!AF$429-'Ratios Calculated fix'!AF$428)</f>
        <v>0.36167686159337259</v>
      </c>
      <c r="AG380" s="21" t="e">
        <f>('Ratios Calculated fix'!AG380-'Ratios Calculated fix'!AG$428)/('Ratios Calculated fix'!AG$429-'Ratios Calculated fix'!AG$428)</f>
        <v>#DIV/0!</v>
      </c>
      <c r="AH380" s="21" t="e">
        <f>('Ratios Calculated fix'!AH380-'Ratios Calculated fix'!AH$428)/('Ratios Calculated fix'!AH$429-'Ratios Calculated fix'!AH$428)</f>
        <v>#DIV/0!</v>
      </c>
      <c r="AI380" s="21">
        <f>('Ratios Calculated fix'!AI380-'Ratios Calculated fix'!AI$428)/('Ratios Calculated fix'!AI$429-'Ratios Calculated fix'!AI$428)</f>
        <v>0.98712310801077641</v>
      </c>
      <c r="AJ380" s="21">
        <f>('Ratios Calculated fix'!AJ380-'Ratios Calculated fix'!AJ$428)/('Ratios Calculated fix'!AJ$429-'Ratios Calculated fix'!AJ$428)</f>
        <v>8.0898975838385845E-2</v>
      </c>
      <c r="AK380" s="21" t="e">
        <f>('Ratios Calculated fix'!AK380-'Ratios Calculated fix'!AK$428)/('Ratios Calculated fix'!AK$429-'Ratios Calculated fix'!AK$428)</f>
        <v>#DIV/0!</v>
      </c>
      <c r="AL380" s="21" t="e">
        <f>('Ratios Calculated fix'!AL380-'Ratios Calculated fix'!AL$428)/('Ratios Calculated fix'!AL$429-'Ratios Calculated fix'!AL$428)</f>
        <v>#DIV/0!</v>
      </c>
      <c r="AM380" s="21">
        <f>('Ratios Calculated fix'!AM380-'Ratios Calculated fix'!AM$428)/('Ratios Calculated fix'!AM$429-'Ratios Calculated fix'!AM$428)</f>
        <v>0.30361182843019452</v>
      </c>
      <c r="AN380" s="21">
        <f>('Ratios Calculated fix'!AN380-'Ratios Calculated fix'!AN$428)/('Ratios Calculated fix'!AN$429-'Ratios Calculated fix'!AN$428)</f>
        <v>0.27789799113169084</v>
      </c>
      <c r="AO380" s="21">
        <f>('Ratios Calculated fix'!AO380-'Ratios Calculated fix'!AO$428)/('Ratios Calculated fix'!AO$429-'Ratios Calculated fix'!AO$428)</f>
        <v>0.27845245202768387</v>
      </c>
      <c r="AP380" s="21">
        <f>('Ratios Calculated fix'!AP380-'Ratios Calculated fix'!AP$428)/('Ratios Calculated fix'!AP$429-'Ratios Calculated fix'!AP$428)</f>
        <v>0.57468420610038928</v>
      </c>
      <c r="AQ380" s="21">
        <f>('Ratios Calculated fix'!AQ380-'Ratios Calculated fix'!AQ$428)/('Ratios Calculated fix'!AQ$429-'Ratios Calculated fix'!AQ$428)</f>
        <v>0.41874908335742983</v>
      </c>
      <c r="AR380" s="21">
        <f>('Ratios Calculated fix'!AR380-'Ratios Calculated fix'!AR$428)/('Ratios Calculated fix'!AR$429-'Ratios Calculated fix'!AR$428)</f>
        <v>0.19769933593656588</v>
      </c>
      <c r="AS380" s="21">
        <f>('Ratios Calculated fix'!AS380-'Ratios Calculated fix'!AS$428)/('Ratios Calculated fix'!AS$429-'Ratios Calculated fix'!AS$428)</f>
        <v>0.61163367371508537</v>
      </c>
      <c r="AT380" s="21">
        <f>('Ratios Calculated fix'!AT380-'Ratios Calculated fix'!AT$428)/('Ratios Calculated fix'!AT$429-'Ratios Calculated fix'!AT$428)</f>
        <v>0.30525448827086815</v>
      </c>
      <c r="AU380" s="21">
        <f>('Ratios Calculated fix'!AU380-'Ratios Calculated fix'!AU$428)/('Ratios Calculated fix'!AU$429-'Ratios Calculated fix'!AU$428)</f>
        <v>0.6077191483213441</v>
      </c>
      <c r="AV380" s="21" t="e">
        <f>('Ratios Calculated fix'!AV380-'Ratios Calculated fix'!AV$428)/('Ratios Calculated fix'!AV$429-'Ratios Calculated fix'!AV$428)</f>
        <v>#DIV/0!</v>
      </c>
      <c r="AW380" s="21" t="e">
        <f>('Ratios Calculated fix'!AW380-'Ratios Calculated fix'!AW$428)/('Ratios Calculated fix'!AW$429-'Ratios Calculated fix'!AW$428)</f>
        <v>#DIV/0!</v>
      </c>
      <c r="AX380" s="21" t="e">
        <f>('Ratios Calculated fix'!AX380-'Ratios Calculated fix'!AX$428)/('Ratios Calculated fix'!AX$429-'Ratios Calculated fix'!AX$428)</f>
        <v>#DIV/0!</v>
      </c>
      <c r="AY380" s="21">
        <f>('Ratios Calculated fix'!AY380-'Ratios Calculated fix'!AY$428)/('Ratios Calculated fix'!AY$429-'Ratios Calculated fix'!AY$428)</f>
        <v>0.69147451892362766</v>
      </c>
      <c r="AZ380" s="21">
        <f>('Ratios Calculated fix'!AZ380-'Ratios Calculated fix'!AZ$428)/('Ratios Calculated fix'!AZ$429-'Ratios Calculated fix'!AZ$428)</f>
        <v>0.92614660880739019</v>
      </c>
      <c r="BA380" s="21">
        <f>('Ratios Calculated fix'!BA380-'Ratios Calculated fix'!BA$428)/('Ratios Calculated fix'!BA$429-'Ratios Calculated fix'!BA$428)</f>
        <v>0.74396434390520283</v>
      </c>
      <c r="BB380" s="21" t="e">
        <f>('Ratios Calculated fix'!BB380-'Ratios Calculated fix'!BB$428)/('Ratios Calculated fix'!BB$429-'Ratios Calculated fix'!BB$428)</f>
        <v>#DIV/0!</v>
      </c>
      <c r="BC380" s="21">
        <f>('Ratios Calculated fix'!BC380-'Ratios Calculated fix'!BC$428)/('Ratios Calculated fix'!BC$429-'Ratios Calculated fix'!BC$428)</f>
        <v>0.1559854702766296</v>
      </c>
    </row>
    <row r="381" spans="1:55" x14ac:dyDescent="0.2">
      <c r="A381" s="3" t="s">
        <v>1177</v>
      </c>
      <c r="B381" s="3" t="s">
        <v>1178</v>
      </c>
      <c r="C381" s="3" t="s">
        <v>15</v>
      </c>
      <c r="D381" s="3">
        <v>219075</v>
      </c>
      <c r="E381" s="3" t="s">
        <v>16</v>
      </c>
      <c r="F381" s="3">
        <v>2019</v>
      </c>
      <c r="G381" s="3" t="s">
        <v>17</v>
      </c>
      <c r="H381" s="4">
        <v>43830</v>
      </c>
      <c r="I381" s="4">
        <v>43886</v>
      </c>
      <c r="J381" s="4">
        <v>43886</v>
      </c>
      <c r="K381" s="5">
        <v>252100000</v>
      </c>
      <c r="L381" s="5">
        <v>253300000</v>
      </c>
      <c r="M381" s="3" t="s">
        <v>1179</v>
      </c>
      <c r="N381" s="20">
        <f>('Ratios Calculated fix'!N381-'Ratios Calculated fix'!N$428)/('Ratios Calculated fix'!N$429-'Ratios Calculated fix'!N$428)</f>
        <v>1.7074531567020559E-2</v>
      </c>
      <c r="O381" s="21">
        <f>('Ratios Calculated fix'!O381-'Ratios Calculated fix'!O$428)/('Ratios Calculated fix'!O$429-'Ratios Calculated fix'!O$428)</f>
        <v>1.4777010014822088E-2</v>
      </c>
      <c r="P381" s="21">
        <f>('Ratios Calculated fix'!P381-'Ratios Calculated fix'!P$428)/('Ratios Calculated fix'!P$429-'Ratios Calculated fix'!P$428)</f>
        <v>2.682498168575604E-2</v>
      </c>
      <c r="Q381" s="21">
        <f>('Ratios Calculated fix'!Q381-'Ratios Calculated fix'!Q$428)/('Ratios Calculated fix'!Q$429-'Ratios Calculated fix'!Q$428)</f>
        <v>0.27034278685666363</v>
      </c>
      <c r="R381" s="21">
        <f>('Ratios Calculated fix'!R381-'Ratios Calculated fix'!R$428)/('Ratios Calculated fix'!R$429-'Ratios Calculated fix'!R$428)</f>
        <v>9.017163793661466E-2</v>
      </c>
      <c r="S381" s="21">
        <f>('Ratios Calculated fix'!S381-'Ratios Calculated fix'!S$428)/('Ratios Calculated fix'!S$429-'Ratios Calculated fix'!S$428)</f>
        <v>5.7991708160445909E-2</v>
      </c>
      <c r="T381" s="21">
        <f>('Ratios Calculated fix'!T381-'Ratios Calculated fix'!T$428)/('Ratios Calculated fix'!T$429-'Ratios Calculated fix'!T$428)</f>
        <v>8.0388228842275186E-2</v>
      </c>
      <c r="U381" s="21">
        <f>('Ratios Calculated fix'!U381-'Ratios Calculated fix'!U$428)/('Ratios Calculated fix'!U$429-'Ratios Calculated fix'!U$428)</f>
        <v>0.66238054047844053</v>
      </c>
      <c r="V381" s="21">
        <f>('Ratios Calculated fix'!V381-'Ratios Calculated fix'!V$428)/('Ratios Calculated fix'!V$429-'Ratios Calculated fix'!V$428)</f>
        <v>0.51357765123352617</v>
      </c>
      <c r="W381" s="21">
        <f>('Ratios Calculated fix'!W381-'Ratios Calculated fix'!W$428)/('Ratios Calculated fix'!W$429-'Ratios Calculated fix'!W$428)</f>
        <v>0.64244315786131989</v>
      </c>
      <c r="X381" s="21">
        <f>('Ratios Calculated fix'!X381-'Ratios Calculated fix'!X$428)/('Ratios Calculated fix'!X$429-'Ratios Calculated fix'!X$428)</f>
        <v>0.13305696695509364</v>
      </c>
      <c r="Y381" s="21">
        <f>('Ratios Calculated fix'!Y381-'Ratios Calculated fix'!Y$428)/('Ratios Calculated fix'!Y$429-'Ratios Calculated fix'!Y$428)</f>
        <v>0.4428204659608172</v>
      </c>
      <c r="Z381" s="21">
        <f>('Ratios Calculated fix'!Z381-'Ratios Calculated fix'!Z$428)/('Ratios Calculated fix'!Z$429-'Ratios Calculated fix'!Z$428)</f>
        <v>0.86694303304490639</v>
      </c>
      <c r="AA381" s="21">
        <f>('Ratios Calculated fix'!AA381-'Ratios Calculated fix'!AA$428)/('Ratios Calculated fix'!AA$429-'Ratios Calculated fix'!AA$428)</f>
        <v>0.17336619444146109</v>
      </c>
      <c r="AB381" s="21">
        <f>('Ratios Calculated fix'!AB381-'Ratios Calculated fix'!AB$428)/('Ratios Calculated fix'!AB$429-'Ratios Calculated fix'!AB$428)</f>
        <v>0.83265912144551979</v>
      </c>
      <c r="AC381" s="21">
        <f>('Ratios Calculated fix'!AC381-'Ratios Calculated fix'!AC$428)/('Ratios Calculated fix'!AC$429-'Ratios Calculated fix'!AC$428)</f>
        <v>0.45213626525108896</v>
      </c>
      <c r="AD381" s="21">
        <f>('Ratios Calculated fix'!AD381-'Ratios Calculated fix'!AD$428)/('Ratios Calculated fix'!AD$429-'Ratios Calculated fix'!AD$428)</f>
        <v>0.52469222720750464</v>
      </c>
      <c r="AE381" s="21">
        <f>('Ratios Calculated fix'!AE381-'Ratios Calculated fix'!AE$428)/('Ratios Calculated fix'!AE$429-'Ratios Calculated fix'!AE$428)</f>
        <v>0.54627851014115658</v>
      </c>
      <c r="AF381" s="21">
        <f>('Ratios Calculated fix'!AF381-'Ratios Calculated fix'!AF$428)/('Ratios Calculated fix'!AF$429-'Ratios Calculated fix'!AF$428)</f>
        <v>0.38184739141074853</v>
      </c>
      <c r="AG381" s="21" t="e">
        <f>('Ratios Calculated fix'!AG381-'Ratios Calculated fix'!AG$428)/('Ratios Calculated fix'!AG$429-'Ratios Calculated fix'!AG$428)</f>
        <v>#DIV/0!</v>
      </c>
      <c r="AH381" s="21" t="e">
        <f>('Ratios Calculated fix'!AH381-'Ratios Calculated fix'!AH$428)/('Ratios Calculated fix'!AH$429-'Ratios Calculated fix'!AH$428)</f>
        <v>#DIV/0!</v>
      </c>
      <c r="AI381" s="21">
        <f>('Ratios Calculated fix'!AI381-'Ratios Calculated fix'!AI$428)/('Ratios Calculated fix'!AI$429-'Ratios Calculated fix'!AI$428)</f>
        <v>0.98642909484807162</v>
      </c>
      <c r="AJ381" s="21">
        <f>('Ratios Calculated fix'!AJ381-'Ratios Calculated fix'!AJ$428)/('Ratios Calculated fix'!AJ$429-'Ratios Calculated fix'!AJ$428)</f>
        <v>8.7796649872049853E-2</v>
      </c>
      <c r="AK381" s="21" t="e">
        <f>('Ratios Calculated fix'!AK381-'Ratios Calculated fix'!AK$428)/('Ratios Calculated fix'!AK$429-'Ratios Calculated fix'!AK$428)</f>
        <v>#DIV/0!</v>
      </c>
      <c r="AL381" s="21" t="e">
        <f>('Ratios Calculated fix'!AL381-'Ratios Calculated fix'!AL$428)/('Ratios Calculated fix'!AL$429-'Ratios Calculated fix'!AL$428)</f>
        <v>#DIV/0!</v>
      </c>
      <c r="AM381" s="21">
        <f>('Ratios Calculated fix'!AM381-'Ratios Calculated fix'!AM$428)/('Ratios Calculated fix'!AM$429-'Ratios Calculated fix'!AM$428)</f>
        <v>0.31302952932946931</v>
      </c>
      <c r="AN381" s="21">
        <f>('Ratios Calculated fix'!AN381-'Ratios Calculated fix'!AN$428)/('Ratios Calculated fix'!AN$429-'Ratios Calculated fix'!AN$428)</f>
        <v>0.28389081207190497</v>
      </c>
      <c r="AO381" s="21">
        <f>('Ratios Calculated fix'!AO381-'Ratios Calculated fix'!AO$428)/('Ratios Calculated fix'!AO$429-'Ratios Calculated fix'!AO$428)</f>
        <v>0.19685903035859217</v>
      </c>
      <c r="AP381" s="21">
        <f>('Ratios Calculated fix'!AP381-'Ratios Calculated fix'!AP$428)/('Ratios Calculated fix'!AP$429-'Ratios Calculated fix'!AP$428)</f>
        <v>0.566319449363473</v>
      </c>
      <c r="AQ381" s="21">
        <f>('Ratios Calculated fix'!AQ381-'Ratios Calculated fix'!AQ$428)/('Ratios Calculated fix'!AQ$429-'Ratios Calculated fix'!AQ$428)</f>
        <v>0.5246002537487835</v>
      </c>
      <c r="AR381" s="21">
        <f>('Ratios Calculated fix'!AR381-'Ratios Calculated fix'!AR$428)/('Ratios Calculated fix'!AR$429-'Ratios Calculated fix'!AR$428)</f>
        <v>0.24054591173349049</v>
      </c>
      <c r="AS381" s="21">
        <f>('Ratios Calculated fix'!AS381-'Ratios Calculated fix'!AS$428)/('Ratios Calculated fix'!AS$429-'Ratios Calculated fix'!AS$428)</f>
        <v>0.60607703568741489</v>
      </c>
      <c r="AT381" s="21">
        <f>('Ratios Calculated fix'!AT381-'Ratios Calculated fix'!AT$428)/('Ratios Calculated fix'!AT$429-'Ratios Calculated fix'!AT$428)</f>
        <v>0.34968349963004464</v>
      </c>
      <c r="AU381" s="21">
        <f>('Ratios Calculated fix'!AU381-'Ratios Calculated fix'!AU$428)/('Ratios Calculated fix'!AU$429-'Ratios Calculated fix'!AU$428)</f>
        <v>0.60824607776809114</v>
      </c>
      <c r="AV381" s="21" t="e">
        <f>('Ratios Calculated fix'!AV381-'Ratios Calculated fix'!AV$428)/('Ratios Calculated fix'!AV$429-'Ratios Calculated fix'!AV$428)</f>
        <v>#DIV/0!</v>
      </c>
      <c r="AW381" s="21" t="e">
        <f>('Ratios Calculated fix'!AW381-'Ratios Calculated fix'!AW$428)/('Ratios Calculated fix'!AW$429-'Ratios Calculated fix'!AW$428)</f>
        <v>#DIV/0!</v>
      </c>
      <c r="AX381" s="21" t="e">
        <f>('Ratios Calculated fix'!AX381-'Ratios Calculated fix'!AX$428)/('Ratios Calculated fix'!AX$429-'Ratios Calculated fix'!AX$428)</f>
        <v>#DIV/0!</v>
      </c>
      <c r="AY381" s="21">
        <f>('Ratios Calculated fix'!AY381-'Ratios Calculated fix'!AY$428)/('Ratios Calculated fix'!AY$429-'Ratios Calculated fix'!AY$428)</f>
        <v>0.22314713223559846</v>
      </c>
      <c r="AZ381" s="21">
        <f>('Ratios Calculated fix'!AZ381-'Ratios Calculated fix'!AZ$428)/('Ratios Calculated fix'!AZ$429-'Ratios Calculated fix'!AZ$428)</f>
        <v>0.74837382545789555</v>
      </c>
      <c r="BA381" s="21">
        <f>('Ratios Calculated fix'!BA381-'Ratios Calculated fix'!BA$428)/('Ratios Calculated fix'!BA$429-'Ratios Calculated fix'!BA$428)</f>
        <v>0.74274049799373743</v>
      </c>
      <c r="BB381" s="21" t="e">
        <f>('Ratios Calculated fix'!BB381-'Ratios Calculated fix'!BB$428)/('Ratios Calculated fix'!BB$429-'Ratios Calculated fix'!BB$428)</f>
        <v>#DIV/0!</v>
      </c>
      <c r="BC381" s="21">
        <f>('Ratios Calculated fix'!BC381-'Ratios Calculated fix'!BC$428)/('Ratios Calculated fix'!BC$429-'Ratios Calculated fix'!BC$428)</f>
        <v>0.35640617678715997</v>
      </c>
    </row>
    <row r="382" spans="1:55" x14ac:dyDescent="0.2">
      <c r="A382" s="3" t="s">
        <v>1165</v>
      </c>
      <c r="B382" s="3" t="s">
        <v>1166</v>
      </c>
      <c r="C382" s="3" t="s">
        <v>72</v>
      </c>
      <c r="D382" s="3">
        <v>424210</v>
      </c>
      <c r="E382" s="3" t="s">
        <v>16</v>
      </c>
      <c r="F382" s="3">
        <v>2019</v>
      </c>
      <c r="G382" s="3" t="s">
        <v>17</v>
      </c>
      <c r="H382" s="4">
        <v>43830</v>
      </c>
      <c r="I382" s="4">
        <v>43879</v>
      </c>
      <c r="J382" s="4">
        <v>43879</v>
      </c>
      <c r="K382" s="5">
        <v>293320000</v>
      </c>
      <c r="L382" s="5">
        <v>294399000</v>
      </c>
      <c r="M382" s="3" t="s">
        <v>1167</v>
      </c>
      <c r="N382" s="20">
        <f>('Ratios Calculated fix'!N382-'Ratios Calculated fix'!N$428)/('Ratios Calculated fix'!N$429-'Ratios Calculated fix'!N$428)</f>
        <v>4.0510250689239427E-3</v>
      </c>
      <c r="O382" s="21">
        <f>('Ratios Calculated fix'!O382-'Ratios Calculated fix'!O$428)/('Ratios Calculated fix'!O$429-'Ratios Calculated fix'!O$428)</f>
        <v>4.0510250689239427E-3</v>
      </c>
      <c r="P382" s="21">
        <f>('Ratios Calculated fix'!P382-'Ratios Calculated fix'!P$428)/('Ratios Calculated fix'!P$429-'Ratios Calculated fix'!P$428)</f>
        <v>6.6058383317922111E-4</v>
      </c>
      <c r="Q382" s="21">
        <f>('Ratios Calculated fix'!Q382-'Ratios Calculated fix'!Q$428)/('Ratios Calculated fix'!Q$429-'Ratios Calculated fix'!Q$428)</f>
        <v>0.26101008206941767</v>
      </c>
      <c r="R382" s="21">
        <f>('Ratios Calculated fix'!R382-'Ratios Calculated fix'!R$428)/('Ratios Calculated fix'!R$429-'Ratios Calculated fix'!R$428)</f>
        <v>0.12596812717385655</v>
      </c>
      <c r="S382" s="21">
        <f>('Ratios Calculated fix'!S382-'Ratios Calculated fix'!S$428)/('Ratios Calculated fix'!S$429-'Ratios Calculated fix'!S$428)</f>
        <v>0</v>
      </c>
      <c r="T382" s="21">
        <f>('Ratios Calculated fix'!T382-'Ratios Calculated fix'!T$428)/('Ratios Calculated fix'!T$429-'Ratios Calculated fix'!T$428)</f>
        <v>0.12727256631758846</v>
      </c>
      <c r="U382" s="21">
        <f>('Ratios Calculated fix'!U382-'Ratios Calculated fix'!U$428)/('Ratios Calculated fix'!U$429-'Ratios Calculated fix'!U$428)</f>
        <v>0.65338321720920034</v>
      </c>
      <c r="V382" s="21">
        <f>('Ratios Calculated fix'!V382-'Ratios Calculated fix'!V$428)/('Ratios Calculated fix'!V$429-'Ratios Calculated fix'!V$428)</f>
        <v>0.48825282224192584</v>
      </c>
      <c r="W382" s="21">
        <f>('Ratios Calculated fix'!W382-'Ratios Calculated fix'!W$428)/('Ratios Calculated fix'!W$429-'Ratios Calculated fix'!W$428)</f>
        <v>0.63568080466933652</v>
      </c>
      <c r="X382" s="21">
        <f>('Ratios Calculated fix'!X382-'Ratios Calculated fix'!X$428)/('Ratios Calculated fix'!X$429-'Ratios Calculated fix'!X$428)</f>
        <v>0</v>
      </c>
      <c r="Y382" s="21">
        <f>('Ratios Calculated fix'!Y382-'Ratios Calculated fix'!Y$428)/('Ratios Calculated fix'!Y$429-'Ratios Calculated fix'!Y$428)</f>
        <v>0.47004557131174518</v>
      </c>
      <c r="Z382" s="21">
        <f>('Ratios Calculated fix'!Z382-'Ratios Calculated fix'!Z$428)/('Ratios Calculated fix'!Z$429-'Ratios Calculated fix'!Z$428)</f>
        <v>1</v>
      </c>
      <c r="AA382" s="21">
        <f>('Ratios Calculated fix'!AA382-'Ratios Calculated fix'!AA$428)/('Ratios Calculated fix'!AA$429-'Ratios Calculated fix'!AA$428)</f>
        <v>0</v>
      </c>
      <c r="AB382" s="21">
        <f>('Ratios Calculated fix'!AB382-'Ratios Calculated fix'!AB$428)/('Ratios Calculated fix'!AB$429-'Ratios Calculated fix'!AB$428)</f>
        <v>0.90046324976122605</v>
      </c>
      <c r="AC382" s="21">
        <f>('Ratios Calculated fix'!AC382-'Ratios Calculated fix'!AC$428)/('Ratios Calculated fix'!AC$429-'Ratios Calculated fix'!AC$428)</f>
        <v>0.6761914546228055</v>
      </c>
      <c r="AD382" s="21">
        <f>('Ratios Calculated fix'!AD382-'Ratios Calculated fix'!AD$428)/('Ratios Calculated fix'!AD$429-'Ratios Calculated fix'!AD$428)</f>
        <v>0.79250075058328151</v>
      </c>
      <c r="AE382" s="21">
        <f>('Ratios Calculated fix'!AE382-'Ratios Calculated fix'!AE$428)/('Ratios Calculated fix'!AE$429-'Ratios Calculated fix'!AE$428)</f>
        <v>0.51353981027981144</v>
      </c>
      <c r="AF382" s="21">
        <f>('Ratios Calculated fix'!AF382-'Ratios Calculated fix'!AF$428)/('Ratios Calculated fix'!AF$429-'Ratios Calculated fix'!AF$428)</f>
        <v>0.40054961944391748</v>
      </c>
      <c r="AG382" s="21" t="e">
        <f>('Ratios Calculated fix'!AG382-'Ratios Calculated fix'!AG$428)/('Ratios Calculated fix'!AG$429-'Ratios Calculated fix'!AG$428)</f>
        <v>#DIV/0!</v>
      </c>
      <c r="AH382" s="21" t="e">
        <f>('Ratios Calculated fix'!AH382-'Ratios Calculated fix'!AH$428)/('Ratios Calculated fix'!AH$429-'Ratios Calculated fix'!AH$428)</f>
        <v>#DIV/0!</v>
      </c>
      <c r="AI382" s="21">
        <f>('Ratios Calculated fix'!AI382-'Ratios Calculated fix'!AI$428)/('Ratios Calculated fix'!AI$429-'Ratios Calculated fix'!AI$428)</f>
        <v>0.98621519300432503</v>
      </c>
      <c r="AJ382" s="21">
        <f>('Ratios Calculated fix'!AJ382-'Ratios Calculated fix'!AJ$428)/('Ratios Calculated fix'!AJ$429-'Ratios Calculated fix'!AJ$428)</f>
        <v>0.324131843876654</v>
      </c>
      <c r="AK382" s="21" t="e">
        <f>('Ratios Calculated fix'!AK382-'Ratios Calculated fix'!AK$428)/('Ratios Calculated fix'!AK$429-'Ratios Calculated fix'!AK$428)</f>
        <v>#DIV/0!</v>
      </c>
      <c r="AL382" s="21" t="e">
        <f>('Ratios Calculated fix'!AL382-'Ratios Calculated fix'!AL$428)/('Ratios Calculated fix'!AL$429-'Ratios Calculated fix'!AL$428)</f>
        <v>#DIV/0!</v>
      </c>
      <c r="AM382" s="21">
        <f>('Ratios Calculated fix'!AM382-'Ratios Calculated fix'!AM$428)/('Ratios Calculated fix'!AM$429-'Ratios Calculated fix'!AM$428)</f>
        <v>0.30553657362554276</v>
      </c>
      <c r="AN382" s="21">
        <f>('Ratios Calculated fix'!AN382-'Ratios Calculated fix'!AN$428)/('Ratios Calculated fix'!AN$429-'Ratios Calculated fix'!AN$428)</f>
        <v>0.27080591894207012</v>
      </c>
      <c r="AO382" s="21">
        <f>('Ratios Calculated fix'!AO382-'Ratios Calculated fix'!AO$428)/('Ratios Calculated fix'!AO$429-'Ratios Calculated fix'!AO$428)</f>
        <v>1.8813846991068747E-2</v>
      </c>
      <c r="AP382" s="21">
        <f>('Ratios Calculated fix'!AP382-'Ratios Calculated fix'!AP$428)/('Ratios Calculated fix'!AP$429-'Ratios Calculated fix'!AP$428)</f>
        <v>0.56829575726195258</v>
      </c>
      <c r="AQ382" s="21">
        <f>('Ratios Calculated fix'!AQ382-'Ratios Calculated fix'!AQ$428)/('Ratios Calculated fix'!AQ$429-'Ratios Calculated fix'!AQ$428)</f>
        <v>0.464829738403089</v>
      </c>
      <c r="AR382" s="21">
        <f>('Ratios Calculated fix'!AR382-'Ratios Calculated fix'!AR$428)/('Ratios Calculated fix'!AR$429-'Ratios Calculated fix'!AR$428)</f>
        <v>0.66708813056601135</v>
      </c>
      <c r="AS382" s="21">
        <f>('Ratios Calculated fix'!AS382-'Ratios Calculated fix'!AS$428)/('Ratios Calculated fix'!AS$429-'Ratios Calculated fix'!AS$428)</f>
        <v>0.58371616311752073</v>
      </c>
      <c r="AT382" s="21">
        <f>('Ratios Calculated fix'!AT382-'Ratios Calculated fix'!AT$428)/('Ratios Calculated fix'!AT$429-'Ratios Calculated fix'!AT$428)</f>
        <v>0.3227043672254592</v>
      </c>
      <c r="AU382" s="21">
        <f>('Ratios Calculated fix'!AU382-'Ratios Calculated fix'!AU$428)/('Ratios Calculated fix'!AU$429-'Ratios Calculated fix'!AU$428)</f>
        <v>0.64962704017581496</v>
      </c>
      <c r="AV382" s="21" t="e">
        <f>('Ratios Calculated fix'!AV382-'Ratios Calculated fix'!AV$428)/('Ratios Calculated fix'!AV$429-'Ratios Calculated fix'!AV$428)</f>
        <v>#DIV/0!</v>
      </c>
      <c r="AW382" s="21" t="e">
        <f>('Ratios Calculated fix'!AW382-'Ratios Calculated fix'!AW$428)/('Ratios Calculated fix'!AW$429-'Ratios Calculated fix'!AW$428)</f>
        <v>#DIV/0!</v>
      </c>
      <c r="AX382" s="21" t="e">
        <f>('Ratios Calculated fix'!AX382-'Ratios Calculated fix'!AX$428)/('Ratios Calculated fix'!AX$429-'Ratios Calculated fix'!AX$428)</f>
        <v>#DIV/0!</v>
      </c>
      <c r="AY382" s="21">
        <f>('Ratios Calculated fix'!AY382-'Ratios Calculated fix'!AY$428)/('Ratios Calculated fix'!AY$429-'Ratios Calculated fix'!AY$428)</f>
        <v>0.30139644973438379</v>
      </c>
      <c r="AZ382" s="21">
        <f>('Ratios Calculated fix'!AZ382-'Ratios Calculated fix'!AZ$428)/('Ratios Calculated fix'!AZ$429-'Ratios Calculated fix'!AZ$428)</f>
        <v>0.80180744317223285</v>
      </c>
      <c r="BA382" s="21">
        <f>('Ratios Calculated fix'!BA382-'Ratios Calculated fix'!BA$428)/('Ratios Calculated fix'!BA$429-'Ratios Calculated fix'!BA$428)</f>
        <v>0.74390012284911911</v>
      </c>
      <c r="BB382" s="21" t="e">
        <f>('Ratios Calculated fix'!BB382-'Ratios Calculated fix'!BB$428)/('Ratios Calculated fix'!BB$429-'Ratios Calculated fix'!BB$428)</f>
        <v>#DIV/0!</v>
      </c>
      <c r="BC382" s="21">
        <f>('Ratios Calculated fix'!BC382-'Ratios Calculated fix'!BC$428)/('Ratios Calculated fix'!BC$429-'Ratios Calculated fix'!BC$428)</f>
        <v>0.16734877496145206</v>
      </c>
    </row>
    <row r="383" spans="1:55" x14ac:dyDescent="0.2">
      <c r="A383" s="3" t="s">
        <v>1189</v>
      </c>
      <c r="B383" s="3" t="s">
        <v>1190</v>
      </c>
      <c r="C383" s="3" t="s">
        <v>24</v>
      </c>
      <c r="D383" s="3">
        <v>378232</v>
      </c>
      <c r="E383" s="3" t="s">
        <v>16</v>
      </c>
      <c r="F383" s="3">
        <v>2019</v>
      </c>
      <c r="G383" s="3" t="s">
        <v>17</v>
      </c>
      <c r="H383" s="4">
        <v>43830</v>
      </c>
      <c r="I383" s="4">
        <v>43887</v>
      </c>
      <c r="J383" s="4">
        <v>43887</v>
      </c>
      <c r="K383" s="5">
        <v>87184000</v>
      </c>
      <c r="L383" s="5">
        <v>87603000</v>
      </c>
      <c r="M383" s="3" t="s">
        <v>1191</v>
      </c>
      <c r="N383" s="20">
        <f>('Ratios Calculated fix'!N383-'Ratios Calculated fix'!N$428)/('Ratios Calculated fix'!N$429-'Ratios Calculated fix'!N$428)</f>
        <v>3.0214331059382933E-2</v>
      </c>
      <c r="O383" s="21">
        <f>('Ratios Calculated fix'!O383-'Ratios Calculated fix'!O$428)/('Ratios Calculated fix'!O$429-'Ratios Calculated fix'!O$428)</f>
        <v>2.7875848165627513E-2</v>
      </c>
      <c r="P383" s="21">
        <f>('Ratios Calculated fix'!P383-'Ratios Calculated fix'!P$428)/('Ratios Calculated fix'!P$429-'Ratios Calculated fix'!P$428)</f>
        <v>3.6302326493240123E-3</v>
      </c>
      <c r="Q383" s="21">
        <f>('Ratios Calculated fix'!Q383-'Ratios Calculated fix'!Q$428)/('Ratios Calculated fix'!Q$429-'Ratios Calculated fix'!Q$428)</f>
        <v>0.26128855483647417</v>
      </c>
      <c r="R383" s="21">
        <f>('Ratios Calculated fix'!R383-'Ratios Calculated fix'!R$428)/('Ratios Calculated fix'!R$429-'Ratios Calculated fix'!R$428)</f>
        <v>9.9599575469765445E-2</v>
      </c>
      <c r="S383" s="21">
        <f>('Ratios Calculated fix'!S383-'Ratios Calculated fix'!S$428)/('Ratios Calculated fix'!S$429-'Ratios Calculated fix'!S$428)</f>
        <v>7.3540194615968599E-2</v>
      </c>
      <c r="T383" s="21">
        <f>('Ratios Calculated fix'!T383-'Ratios Calculated fix'!T$428)/('Ratios Calculated fix'!T$429-'Ratios Calculated fix'!T$428)</f>
        <v>8.7040355730922933E-2</v>
      </c>
      <c r="U383" s="21">
        <f>('Ratios Calculated fix'!U383-'Ratios Calculated fix'!U$428)/('Ratios Calculated fix'!U$429-'Ratios Calculated fix'!U$428)</f>
        <v>0.65110224062326338</v>
      </c>
      <c r="V383" s="21">
        <f>('Ratios Calculated fix'!V383-'Ratios Calculated fix'!V$428)/('Ratios Calculated fix'!V$429-'Ratios Calculated fix'!V$428)</f>
        <v>0.50234576092148531</v>
      </c>
      <c r="W383" s="21">
        <f>('Ratios Calculated fix'!W383-'Ratios Calculated fix'!W$428)/('Ratios Calculated fix'!W$429-'Ratios Calculated fix'!W$428)</f>
        <v>0.63177057916319557</v>
      </c>
      <c r="X383" s="21">
        <f>('Ratios Calculated fix'!X383-'Ratios Calculated fix'!X$428)/('Ratios Calculated fix'!X$429-'Ratios Calculated fix'!X$428)</f>
        <v>0.1319365115449371</v>
      </c>
      <c r="Y383" s="21">
        <f>('Ratios Calculated fix'!Y383-'Ratios Calculated fix'!Y$428)/('Ratios Calculated fix'!Y$429-'Ratios Calculated fix'!Y$428)</f>
        <v>0.49790261131895119</v>
      </c>
      <c r="Z383" s="21">
        <f>('Ratios Calculated fix'!Z383-'Ratios Calculated fix'!Z$428)/('Ratios Calculated fix'!Z$429-'Ratios Calculated fix'!Z$428)</f>
        <v>0.86806348845506298</v>
      </c>
      <c r="AA383" s="21">
        <f>('Ratios Calculated fix'!AA383-'Ratios Calculated fix'!AA$428)/('Ratios Calculated fix'!AA$429-'Ratios Calculated fix'!AA$428)</f>
        <v>0.57691713737926509</v>
      </c>
      <c r="AB383" s="21">
        <f>('Ratios Calculated fix'!AB383-'Ratios Calculated fix'!AB$428)/('Ratios Calculated fix'!AB$429-'Ratios Calculated fix'!AB$428)</f>
        <v>0.8958528862248607</v>
      </c>
      <c r="AC383" s="21">
        <f>('Ratios Calculated fix'!AC383-'Ratios Calculated fix'!AC$428)/('Ratios Calculated fix'!AC$429-'Ratios Calculated fix'!AC$428)</f>
        <v>1</v>
      </c>
      <c r="AD383" s="21">
        <f>('Ratios Calculated fix'!AD383-'Ratios Calculated fix'!AD$428)/('Ratios Calculated fix'!AD$429-'Ratios Calculated fix'!AD$428)</f>
        <v>0.43329100697898632</v>
      </c>
      <c r="AE383" s="21">
        <f>('Ratios Calculated fix'!AE383-'Ratios Calculated fix'!AE$428)/('Ratios Calculated fix'!AE$429-'Ratios Calculated fix'!AE$428)</f>
        <v>0.45461334064349329</v>
      </c>
      <c r="AF383" s="21">
        <f>('Ratios Calculated fix'!AF383-'Ratios Calculated fix'!AF$428)/('Ratios Calculated fix'!AF$429-'Ratios Calculated fix'!AF$428)</f>
        <v>0.3865604558005783</v>
      </c>
      <c r="AG383" s="21" t="e">
        <f>('Ratios Calculated fix'!AG383-'Ratios Calculated fix'!AG$428)/('Ratios Calculated fix'!AG$429-'Ratios Calculated fix'!AG$428)</f>
        <v>#DIV/0!</v>
      </c>
      <c r="AH383" s="21" t="e">
        <f>('Ratios Calculated fix'!AH383-'Ratios Calculated fix'!AH$428)/('Ratios Calculated fix'!AH$429-'Ratios Calculated fix'!AH$428)</f>
        <v>#DIV/0!</v>
      </c>
      <c r="AI383" s="21">
        <f>('Ratios Calculated fix'!AI383-'Ratios Calculated fix'!AI$428)/('Ratios Calculated fix'!AI$429-'Ratios Calculated fix'!AI$428)</f>
        <v>0.98591273567107707</v>
      </c>
      <c r="AJ383" s="21">
        <f>('Ratios Calculated fix'!AJ383-'Ratios Calculated fix'!AJ$428)/('Ratios Calculated fix'!AJ$429-'Ratios Calculated fix'!AJ$428)</f>
        <v>0.14284193387865812</v>
      </c>
      <c r="AK383" s="21" t="e">
        <f>('Ratios Calculated fix'!AK383-'Ratios Calculated fix'!AK$428)/('Ratios Calculated fix'!AK$429-'Ratios Calculated fix'!AK$428)</f>
        <v>#DIV/0!</v>
      </c>
      <c r="AL383" s="21" t="e">
        <f>('Ratios Calculated fix'!AL383-'Ratios Calculated fix'!AL$428)/('Ratios Calculated fix'!AL$429-'Ratios Calculated fix'!AL$428)</f>
        <v>#DIV/0!</v>
      </c>
      <c r="AM383" s="21">
        <f>('Ratios Calculated fix'!AM383-'Ratios Calculated fix'!AM$428)/('Ratios Calculated fix'!AM$429-'Ratios Calculated fix'!AM$428)</f>
        <v>0.30964727565973121</v>
      </c>
      <c r="AN383" s="21">
        <f>('Ratios Calculated fix'!AN383-'Ratios Calculated fix'!AN$428)/('Ratios Calculated fix'!AN$429-'Ratios Calculated fix'!AN$428)</f>
        <v>0.27658639183263334</v>
      </c>
      <c r="AO383" s="21">
        <f>('Ratios Calculated fix'!AO383-'Ratios Calculated fix'!AO$428)/('Ratios Calculated fix'!AO$429-'Ratios Calculated fix'!AO$428)</f>
        <v>0.21435494874052638</v>
      </c>
      <c r="AP383" s="21">
        <f>('Ratios Calculated fix'!AP383-'Ratios Calculated fix'!AP$428)/('Ratios Calculated fix'!AP$429-'Ratios Calculated fix'!AP$428)</f>
        <v>0.40753597589461754</v>
      </c>
      <c r="AQ383" s="21">
        <f>('Ratios Calculated fix'!AQ383-'Ratios Calculated fix'!AQ$428)/('Ratios Calculated fix'!AQ$429-'Ratios Calculated fix'!AQ$428)</f>
        <v>0.55715162210502767</v>
      </c>
      <c r="AR383" s="21">
        <f>('Ratios Calculated fix'!AR383-'Ratios Calculated fix'!AR$428)/('Ratios Calculated fix'!AR$429-'Ratios Calculated fix'!AR$428)</f>
        <v>0.26357700436632703</v>
      </c>
      <c r="AS383" s="21">
        <f>('Ratios Calculated fix'!AS383-'Ratios Calculated fix'!AS$428)/('Ratios Calculated fix'!AS$429-'Ratios Calculated fix'!AS$428)</f>
        <v>0.59674188996192801</v>
      </c>
      <c r="AT383" s="21">
        <f>('Ratios Calculated fix'!AT383-'Ratios Calculated fix'!AT$428)/('Ratios Calculated fix'!AT$429-'Ratios Calculated fix'!AT$428)</f>
        <v>0.40836478779779201</v>
      </c>
      <c r="AU383" s="21">
        <f>('Ratios Calculated fix'!AU383-'Ratios Calculated fix'!AU$428)/('Ratios Calculated fix'!AU$429-'Ratios Calculated fix'!AU$428)</f>
        <v>0.64030243645080875</v>
      </c>
      <c r="AV383" s="21" t="e">
        <f>('Ratios Calculated fix'!AV383-'Ratios Calculated fix'!AV$428)/('Ratios Calculated fix'!AV$429-'Ratios Calculated fix'!AV$428)</f>
        <v>#DIV/0!</v>
      </c>
      <c r="AW383" s="21" t="e">
        <f>('Ratios Calculated fix'!AW383-'Ratios Calculated fix'!AW$428)/('Ratios Calculated fix'!AW$429-'Ratios Calculated fix'!AW$428)</f>
        <v>#DIV/0!</v>
      </c>
      <c r="AX383" s="21" t="e">
        <f>('Ratios Calculated fix'!AX383-'Ratios Calculated fix'!AX$428)/('Ratios Calculated fix'!AX$429-'Ratios Calculated fix'!AX$428)</f>
        <v>#DIV/0!</v>
      </c>
      <c r="AY383" s="21">
        <f>('Ratios Calculated fix'!AY383-'Ratios Calculated fix'!AY$428)/('Ratios Calculated fix'!AY$429-'Ratios Calculated fix'!AY$428)</f>
        <v>0.2403336103771441</v>
      </c>
      <c r="AZ383" s="21">
        <f>('Ratios Calculated fix'!AZ383-'Ratios Calculated fix'!AZ$428)/('Ratios Calculated fix'!AZ$429-'Ratios Calculated fix'!AZ$428)</f>
        <v>0.7626754545878256</v>
      </c>
      <c r="BA383" s="21">
        <f>('Ratios Calculated fix'!BA383-'Ratios Calculated fix'!BA$428)/('Ratios Calculated fix'!BA$429-'Ratios Calculated fix'!BA$428)</f>
        <v>0.7436992746762644</v>
      </c>
      <c r="BB383" s="21" t="e">
        <f>('Ratios Calculated fix'!BB383-'Ratios Calculated fix'!BB$428)/('Ratios Calculated fix'!BB$429-'Ratios Calculated fix'!BB$428)</f>
        <v>#DIV/0!</v>
      </c>
      <c r="BC383" s="21">
        <f>('Ratios Calculated fix'!BC383-'Ratios Calculated fix'!BC$428)/('Ratios Calculated fix'!BC$429-'Ratios Calculated fix'!BC$428)</f>
        <v>0.25200673876598112</v>
      </c>
    </row>
    <row r="384" spans="1:55" x14ac:dyDescent="0.2">
      <c r="A384" s="3" t="s">
        <v>1168</v>
      </c>
      <c r="B384" s="3" t="s">
        <v>1169</v>
      </c>
      <c r="C384" s="3" t="s">
        <v>45</v>
      </c>
      <c r="D384" s="3">
        <v>178804</v>
      </c>
      <c r="E384" s="3" t="s">
        <v>16</v>
      </c>
      <c r="F384" s="3">
        <v>2019</v>
      </c>
      <c r="G384" s="3" t="s">
        <v>17</v>
      </c>
      <c r="H384" s="4">
        <v>43861</v>
      </c>
      <c r="I384" s="4">
        <v>43917</v>
      </c>
      <c r="J384" s="4">
        <v>43917</v>
      </c>
      <c r="K384" s="5">
        <v>56990000</v>
      </c>
      <c r="L384" s="5">
        <v>57218000</v>
      </c>
      <c r="M384" s="3" t="s">
        <v>1170</v>
      </c>
      <c r="N384" s="20">
        <f>('Ratios Calculated fix'!N384-'Ratios Calculated fix'!N$428)/('Ratios Calculated fix'!N$429-'Ratios Calculated fix'!N$428)</f>
        <v>8.3041279260623505E-2</v>
      </c>
      <c r="O384" s="21">
        <f>('Ratios Calculated fix'!O384-'Ratios Calculated fix'!O$428)/('Ratios Calculated fix'!O$429-'Ratios Calculated fix'!O$428)</f>
        <v>2.8857210007227151E-2</v>
      </c>
      <c r="P384" s="21">
        <f>('Ratios Calculated fix'!P384-'Ratios Calculated fix'!P$428)/('Ratios Calculated fix'!P$429-'Ratios Calculated fix'!P$428)</f>
        <v>5.5791363191459123E-2</v>
      </c>
      <c r="Q384" s="21">
        <f>('Ratios Calculated fix'!Q384-'Ratios Calculated fix'!Q$428)/('Ratios Calculated fix'!Q$429-'Ratios Calculated fix'!Q$428)</f>
        <v>0.25966389946184726</v>
      </c>
      <c r="R384" s="21">
        <f>('Ratios Calculated fix'!R384-'Ratios Calculated fix'!R$428)/('Ratios Calculated fix'!R$429-'Ratios Calculated fix'!R$428)</f>
        <v>0</v>
      </c>
      <c r="S384" s="21">
        <f>('Ratios Calculated fix'!S384-'Ratios Calculated fix'!S$428)/('Ratios Calculated fix'!S$429-'Ratios Calculated fix'!S$428)</f>
        <v>0</v>
      </c>
      <c r="T384" s="21">
        <f>('Ratios Calculated fix'!T384-'Ratios Calculated fix'!T$428)/('Ratios Calculated fix'!T$429-'Ratios Calculated fix'!T$428)</f>
        <v>0</v>
      </c>
      <c r="U384" s="21">
        <f>('Ratios Calculated fix'!U384-'Ratios Calculated fix'!U$428)/('Ratios Calculated fix'!U$429-'Ratios Calculated fix'!U$428)</f>
        <v>0.64049317262840244</v>
      </c>
      <c r="V384" s="21">
        <f>('Ratios Calculated fix'!V384-'Ratios Calculated fix'!V$428)/('Ratios Calculated fix'!V$429-'Ratios Calculated fix'!V$428)</f>
        <v>0.48825282224192584</v>
      </c>
      <c r="W384" s="21">
        <f>('Ratios Calculated fix'!W384-'Ratios Calculated fix'!W$428)/('Ratios Calculated fix'!W$429-'Ratios Calculated fix'!W$428)</f>
        <v>0.62210889664239277</v>
      </c>
      <c r="X384" s="21">
        <f>('Ratios Calculated fix'!X384-'Ratios Calculated fix'!X$428)/('Ratios Calculated fix'!X$429-'Ratios Calculated fix'!X$428)</f>
        <v>0.47067255558868071</v>
      </c>
      <c r="Y384" s="21">
        <f>('Ratios Calculated fix'!Y384-'Ratios Calculated fix'!Y$428)/('Ratios Calculated fix'!Y$429-'Ratios Calculated fix'!Y$428)</f>
        <v>0.48406149759693728</v>
      </c>
      <c r="Z384" s="21">
        <f>('Ratios Calculated fix'!Z384-'Ratios Calculated fix'!Z$428)/('Ratios Calculated fix'!Z$429-'Ratios Calculated fix'!Z$428)</f>
        <v>0.52932744441131918</v>
      </c>
      <c r="AA384" s="21">
        <f>('Ratios Calculated fix'!AA384-'Ratios Calculated fix'!AA$428)/('Ratios Calculated fix'!AA$429-'Ratios Calculated fix'!AA$428)</f>
        <v>0</v>
      </c>
      <c r="AB384" s="21">
        <f>('Ratios Calculated fix'!AB384-'Ratios Calculated fix'!AB$428)/('Ratios Calculated fix'!AB$429-'Ratios Calculated fix'!AB$428)</f>
        <v>0.92938746174716569</v>
      </c>
      <c r="AC384" s="21">
        <f>('Ratios Calculated fix'!AC384-'Ratios Calculated fix'!AC$428)/('Ratios Calculated fix'!AC$429-'Ratios Calculated fix'!AC$428)</f>
        <v>0.33663546730772692</v>
      </c>
      <c r="AD384" s="21">
        <f>('Ratios Calculated fix'!AD384-'Ratios Calculated fix'!AD$428)/('Ratios Calculated fix'!AD$429-'Ratios Calculated fix'!AD$428)</f>
        <v>0.40798747961286808</v>
      </c>
      <c r="AE384" s="21">
        <f>('Ratios Calculated fix'!AE384-'Ratios Calculated fix'!AE$428)/('Ratios Calculated fix'!AE$429-'Ratios Calculated fix'!AE$428)</f>
        <v>0.46387295311759186</v>
      </c>
      <c r="AF384" s="21">
        <f>('Ratios Calculated fix'!AF384-'Ratios Calculated fix'!AF$428)/('Ratios Calculated fix'!AF$429-'Ratios Calculated fix'!AF$428)</f>
        <v>0.39326573371286977</v>
      </c>
      <c r="AG384" s="21" t="e">
        <f>('Ratios Calculated fix'!AG384-'Ratios Calculated fix'!AG$428)/('Ratios Calculated fix'!AG$429-'Ratios Calculated fix'!AG$428)</f>
        <v>#DIV/0!</v>
      </c>
      <c r="AH384" s="21" t="e">
        <f>('Ratios Calculated fix'!AH384-'Ratios Calculated fix'!AH$428)/('Ratios Calculated fix'!AH$429-'Ratios Calculated fix'!AH$428)</f>
        <v>#DIV/0!</v>
      </c>
      <c r="AI384" s="21">
        <f>('Ratios Calculated fix'!AI384-'Ratios Calculated fix'!AI$428)/('Ratios Calculated fix'!AI$429-'Ratios Calculated fix'!AI$428)</f>
        <v>0.98588831488026174</v>
      </c>
      <c r="AJ384" s="21">
        <f>('Ratios Calculated fix'!AJ384-'Ratios Calculated fix'!AJ$428)/('Ratios Calculated fix'!AJ$429-'Ratios Calculated fix'!AJ$428)</f>
        <v>0.22762494814160336</v>
      </c>
      <c r="AK384" s="21" t="e">
        <f>('Ratios Calculated fix'!AK384-'Ratios Calculated fix'!AK$428)/('Ratios Calculated fix'!AK$429-'Ratios Calculated fix'!AK$428)</f>
        <v>#DIV/0!</v>
      </c>
      <c r="AL384" s="21" t="e">
        <f>('Ratios Calculated fix'!AL384-'Ratios Calculated fix'!AL$428)/('Ratios Calculated fix'!AL$429-'Ratios Calculated fix'!AL$428)</f>
        <v>#DIV/0!</v>
      </c>
      <c r="AM384" s="21">
        <f>('Ratios Calculated fix'!AM384-'Ratios Calculated fix'!AM$428)/('Ratios Calculated fix'!AM$429-'Ratios Calculated fix'!AM$428)</f>
        <v>0.3153882315754501</v>
      </c>
      <c r="AN384" s="21">
        <f>('Ratios Calculated fix'!AN384-'Ratios Calculated fix'!AN$428)/('Ratios Calculated fix'!AN$429-'Ratios Calculated fix'!AN$428)</f>
        <v>0.28063993648377505</v>
      </c>
      <c r="AO384" s="21">
        <f>('Ratios Calculated fix'!AO384-'Ratios Calculated fix'!AO$428)/('Ratios Calculated fix'!AO$429-'Ratios Calculated fix'!AO$428)</f>
        <v>0.46055930078100238</v>
      </c>
      <c r="AP384" s="21">
        <f>('Ratios Calculated fix'!AP384-'Ratios Calculated fix'!AP$428)/('Ratios Calculated fix'!AP$429-'Ratios Calculated fix'!AP$428)</f>
        <v>0.57602459867384259</v>
      </c>
      <c r="AQ384" s="21">
        <f>('Ratios Calculated fix'!AQ384-'Ratios Calculated fix'!AQ$428)/('Ratios Calculated fix'!AQ$429-'Ratios Calculated fix'!AQ$428)</f>
        <v>0.76147492145383711</v>
      </c>
      <c r="AR384" s="21">
        <f>('Ratios Calculated fix'!AR384-'Ratios Calculated fix'!AR$428)/('Ratios Calculated fix'!AR$429-'Ratios Calculated fix'!AR$428)</f>
        <v>0.28222317532614483</v>
      </c>
      <c r="AS384" s="21">
        <f>('Ratios Calculated fix'!AS384-'Ratios Calculated fix'!AS$428)/('Ratios Calculated fix'!AS$429-'Ratios Calculated fix'!AS$428)</f>
        <v>0.59451544398714207</v>
      </c>
      <c r="AT384" s="21">
        <f>('Ratios Calculated fix'!AT384-'Ratios Calculated fix'!AT$428)/('Ratios Calculated fix'!AT$429-'Ratios Calculated fix'!AT$428)</f>
        <v>0.72504072232211392</v>
      </c>
      <c r="AU384" s="21">
        <f>('Ratios Calculated fix'!AU384-'Ratios Calculated fix'!AU$428)/('Ratios Calculated fix'!AU$429-'Ratios Calculated fix'!AU$428)</f>
        <v>0.64827255552537766</v>
      </c>
      <c r="AV384" s="21" t="e">
        <f>('Ratios Calculated fix'!AV384-'Ratios Calculated fix'!AV$428)/('Ratios Calculated fix'!AV$429-'Ratios Calculated fix'!AV$428)</f>
        <v>#DIV/0!</v>
      </c>
      <c r="AW384" s="21" t="e">
        <f>('Ratios Calculated fix'!AW384-'Ratios Calculated fix'!AW$428)/('Ratios Calculated fix'!AW$429-'Ratios Calculated fix'!AW$428)</f>
        <v>#DIV/0!</v>
      </c>
      <c r="AX384" s="21" t="e">
        <f>('Ratios Calculated fix'!AX384-'Ratios Calculated fix'!AX$428)/('Ratios Calculated fix'!AX$429-'Ratios Calculated fix'!AX$428)</f>
        <v>#DIV/0!</v>
      </c>
      <c r="AY384" s="21">
        <f>('Ratios Calculated fix'!AY384-'Ratios Calculated fix'!AY$428)/('Ratios Calculated fix'!AY$429-'Ratios Calculated fix'!AY$428)</f>
        <v>0.19993393009915053</v>
      </c>
      <c r="AZ384" s="21">
        <f>('Ratios Calculated fix'!AZ384-'Ratios Calculated fix'!AZ$428)/('Ratios Calculated fix'!AZ$429-'Ratios Calculated fix'!AZ$428)</f>
        <v>0.73200351130338026</v>
      </c>
      <c r="BA384" s="21">
        <f>('Ratios Calculated fix'!BA384-'Ratios Calculated fix'!BA$428)/('Ratios Calculated fix'!BA$429-'Ratios Calculated fix'!BA$428)</f>
        <v>0.74341242108111261</v>
      </c>
      <c r="BB384" s="21" t="e">
        <f>('Ratios Calculated fix'!BB384-'Ratios Calculated fix'!BB$428)/('Ratios Calculated fix'!BB$429-'Ratios Calculated fix'!BB$428)</f>
        <v>#DIV/0!</v>
      </c>
      <c r="BC384" s="21">
        <f>('Ratios Calculated fix'!BC384-'Ratios Calculated fix'!BC$428)/('Ratios Calculated fix'!BC$429-'Ratios Calculated fix'!BC$428)</f>
        <v>0.39718861718982357</v>
      </c>
    </row>
    <row r="385" spans="1:55" x14ac:dyDescent="0.2">
      <c r="A385" s="3" t="s">
        <v>1180</v>
      </c>
      <c r="B385" s="3" t="s">
        <v>1181</v>
      </c>
      <c r="C385" s="3" t="s">
        <v>24</v>
      </c>
      <c r="D385" s="3">
        <v>367714</v>
      </c>
      <c r="E385" s="3" t="s">
        <v>16</v>
      </c>
      <c r="F385" s="3">
        <v>2019</v>
      </c>
      <c r="G385" s="3" t="s">
        <v>17</v>
      </c>
      <c r="H385" s="4">
        <v>43830</v>
      </c>
      <c r="I385" s="4">
        <v>43875</v>
      </c>
      <c r="J385" s="4">
        <v>43875</v>
      </c>
      <c r="K385" s="5">
        <v>947000000</v>
      </c>
      <c r="L385" s="5">
        <v>962000000</v>
      </c>
      <c r="M385" s="3" t="s">
        <v>1182</v>
      </c>
      <c r="N385" s="20">
        <f>('Ratios Calculated fix'!N385-'Ratios Calculated fix'!N$428)/('Ratios Calculated fix'!N$429-'Ratios Calculated fix'!N$428)</f>
        <v>2.2659722795171106E-2</v>
      </c>
      <c r="O385" s="21">
        <f>('Ratios Calculated fix'!O385-'Ratios Calculated fix'!O$428)/('Ratios Calculated fix'!O$429-'Ratios Calculated fix'!O$428)</f>
        <v>2.2659722795171106E-2</v>
      </c>
      <c r="P385" s="21">
        <f>('Ratios Calculated fix'!P385-'Ratios Calculated fix'!P$428)/('Ratios Calculated fix'!P$429-'Ratios Calculated fix'!P$428)</f>
        <v>2.7670410059952081E-2</v>
      </c>
      <c r="Q385" s="21">
        <f>('Ratios Calculated fix'!Q385-'Ratios Calculated fix'!Q$428)/('Ratios Calculated fix'!Q$429-'Ratios Calculated fix'!Q$428)</f>
        <v>0.26310365605371971</v>
      </c>
      <c r="R385" s="21">
        <f>('Ratios Calculated fix'!R385-'Ratios Calculated fix'!R$428)/('Ratios Calculated fix'!R$429-'Ratios Calculated fix'!R$428)</f>
        <v>6.0466505409542612E-2</v>
      </c>
      <c r="S385" s="21">
        <f>('Ratios Calculated fix'!S385-'Ratios Calculated fix'!S$428)/('Ratios Calculated fix'!S$429-'Ratios Calculated fix'!S$428)</f>
        <v>2.9801326651295985E-2</v>
      </c>
      <c r="T385" s="21">
        <f>('Ratios Calculated fix'!T385-'Ratios Calculated fix'!T$428)/('Ratios Calculated fix'!T$429-'Ratios Calculated fix'!T$428)</f>
        <v>5.5585217201821663E-2</v>
      </c>
      <c r="U385" s="21">
        <f>('Ratios Calculated fix'!U385-'Ratios Calculated fix'!U$428)/('Ratios Calculated fix'!U$429-'Ratios Calculated fix'!U$428)</f>
        <v>0.64858502920773442</v>
      </c>
      <c r="V385" s="21">
        <f>('Ratios Calculated fix'!V385-'Ratios Calculated fix'!V$428)/('Ratios Calculated fix'!V$429-'Ratios Calculated fix'!V$428)</f>
        <v>0.49542788900591117</v>
      </c>
      <c r="W385" s="21">
        <f>('Ratios Calculated fix'!W385-'Ratios Calculated fix'!W$428)/('Ratios Calculated fix'!W$429-'Ratios Calculated fix'!W$428)</f>
        <v>0.62986073973950396</v>
      </c>
      <c r="X385" s="21">
        <f>('Ratios Calculated fix'!X385-'Ratios Calculated fix'!X$428)/('Ratios Calculated fix'!X$429-'Ratios Calculated fix'!X$428)</f>
        <v>0.21319403494352934</v>
      </c>
      <c r="Y385" s="21">
        <f>('Ratios Calculated fix'!Y385-'Ratios Calculated fix'!Y$428)/('Ratios Calculated fix'!Y$429-'Ratios Calculated fix'!Y$428)</f>
        <v>0.49270069365535324</v>
      </c>
      <c r="Z385" s="21">
        <f>('Ratios Calculated fix'!Z385-'Ratios Calculated fix'!Z$428)/('Ratios Calculated fix'!Z$429-'Ratios Calculated fix'!Z$428)</f>
        <v>0.7868059650564706</v>
      </c>
      <c r="AA385" s="21">
        <f>('Ratios Calculated fix'!AA385-'Ratios Calculated fix'!AA$428)/('Ratios Calculated fix'!AA$429-'Ratios Calculated fix'!AA$428)</f>
        <v>0.63679077515335336</v>
      </c>
      <c r="AB385" s="21">
        <f>('Ratios Calculated fix'!AB385-'Ratios Calculated fix'!AB$428)/('Ratios Calculated fix'!AB$429-'Ratios Calculated fix'!AB$428)</f>
        <v>0.87287480663106987</v>
      </c>
      <c r="AC385" s="21">
        <f>('Ratios Calculated fix'!AC385-'Ratios Calculated fix'!AC$428)/('Ratios Calculated fix'!AC$429-'Ratios Calculated fix'!AC$428)</f>
        <v>0.21025760170318455</v>
      </c>
      <c r="AD385" s="21">
        <f>('Ratios Calculated fix'!AD385-'Ratios Calculated fix'!AD$428)/('Ratios Calculated fix'!AD$429-'Ratios Calculated fix'!AD$428)</f>
        <v>0.37168615153804224</v>
      </c>
      <c r="AE385" s="21">
        <f>('Ratios Calculated fix'!AE385-'Ratios Calculated fix'!AE$428)/('Ratios Calculated fix'!AE$429-'Ratios Calculated fix'!AE$428)</f>
        <v>0.41273204471715347</v>
      </c>
      <c r="AF385" s="21">
        <f>('Ratios Calculated fix'!AF385-'Ratios Calculated fix'!AF$428)/('Ratios Calculated fix'!AF$429-'Ratios Calculated fix'!AF$428)</f>
        <v>0.3805548010655293</v>
      </c>
      <c r="AG385" s="21" t="e">
        <f>('Ratios Calculated fix'!AG385-'Ratios Calculated fix'!AG$428)/('Ratios Calculated fix'!AG$429-'Ratios Calculated fix'!AG$428)</f>
        <v>#DIV/0!</v>
      </c>
      <c r="AH385" s="21" t="e">
        <f>('Ratios Calculated fix'!AH385-'Ratios Calculated fix'!AH$428)/('Ratios Calculated fix'!AH$429-'Ratios Calculated fix'!AH$428)</f>
        <v>#DIV/0!</v>
      </c>
      <c r="AI385" s="21">
        <f>('Ratios Calculated fix'!AI385-'Ratios Calculated fix'!AI$428)/('Ratios Calculated fix'!AI$429-'Ratios Calculated fix'!AI$428)</f>
        <v>0.98616412460219516</v>
      </c>
      <c r="AJ385" s="21">
        <f>('Ratios Calculated fix'!AJ385-'Ratios Calculated fix'!AJ$428)/('Ratios Calculated fix'!AJ$429-'Ratios Calculated fix'!AJ$428)</f>
        <v>8.8093895757614088E-2</v>
      </c>
      <c r="AK385" s="21" t="e">
        <f>('Ratios Calculated fix'!AK385-'Ratios Calculated fix'!AK$428)/('Ratios Calculated fix'!AK$429-'Ratios Calculated fix'!AK$428)</f>
        <v>#DIV/0!</v>
      </c>
      <c r="AL385" s="21" t="e">
        <f>('Ratios Calculated fix'!AL385-'Ratios Calculated fix'!AL$428)/('Ratios Calculated fix'!AL$429-'Ratios Calculated fix'!AL$428)</f>
        <v>#DIV/0!</v>
      </c>
      <c r="AM385" s="21">
        <f>('Ratios Calculated fix'!AM385-'Ratios Calculated fix'!AM$428)/('Ratios Calculated fix'!AM$429-'Ratios Calculated fix'!AM$428)</f>
        <v>0.3115428582806673</v>
      </c>
      <c r="AN385" s="21">
        <f>('Ratios Calculated fix'!AN385-'Ratios Calculated fix'!AN$428)/('Ratios Calculated fix'!AN$429-'Ratios Calculated fix'!AN$428)</f>
        <v>0.28241167433571784</v>
      </c>
      <c r="AO385" s="21">
        <f>('Ratios Calculated fix'!AO385-'Ratios Calculated fix'!AO$428)/('Ratios Calculated fix'!AO$429-'Ratios Calculated fix'!AO$428)</f>
        <v>0.32612286226513876</v>
      </c>
      <c r="AP385" s="21">
        <f>('Ratios Calculated fix'!AP385-'Ratios Calculated fix'!AP$428)/('Ratios Calculated fix'!AP$429-'Ratios Calculated fix'!AP$428)</f>
        <v>0.559755097926393</v>
      </c>
      <c r="AQ385" s="21">
        <f>('Ratios Calculated fix'!AQ385-'Ratios Calculated fix'!AQ$428)/('Ratios Calculated fix'!AQ$429-'Ratios Calculated fix'!AQ$428)</f>
        <v>0.56731918572681594</v>
      </c>
      <c r="AR385" s="21">
        <f>('Ratios Calculated fix'!AR385-'Ratios Calculated fix'!AR$428)/('Ratios Calculated fix'!AR$429-'Ratios Calculated fix'!AR$428)</f>
        <v>0.21804109727940182</v>
      </c>
      <c r="AS385" s="21">
        <f>('Ratios Calculated fix'!AS385-'Ratios Calculated fix'!AS$428)/('Ratios Calculated fix'!AS$429-'Ratios Calculated fix'!AS$428)</f>
        <v>0.60358302827738974</v>
      </c>
      <c r="AT385" s="21">
        <f>('Ratios Calculated fix'!AT385-'Ratios Calculated fix'!AT$428)/('Ratios Calculated fix'!AT$429-'Ratios Calculated fix'!AT$428)</f>
        <v>0.384092862686984</v>
      </c>
      <c r="AU385" s="21">
        <f>('Ratios Calculated fix'!AU385-'Ratios Calculated fix'!AU$428)/('Ratios Calculated fix'!AU$429-'Ratios Calculated fix'!AU$428)</f>
        <v>0.62130363209221096</v>
      </c>
      <c r="AV385" s="21" t="e">
        <f>('Ratios Calculated fix'!AV385-'Ratios Calculated fix'!AV$428)/('Ratios Calculated fix'!AV$429-'Ratios Calculated fix'!AV$428)</f>
        <v>#DIV/0!</v>
      </c>
      <c r="AW385" s="21" t="e">
        <f>('Ratios Calculated fix'!AW385-'Ratios Calculated fix'!AW$428)/('Ratios Calculated fix'!AW$429-'Ratios Calculated fix'!AW$428)</f>
        <v>#DIV/0!</v>
      </c>
      <c r="AX385" s="21" t="e">
        <f>('Ratios Calculated fix'!AX385-'Ratios Calculated fix'!AX$428)/('Ratios Calculated fix'!AX$429-'Ratios Calculated fix'!AX$428)</f>
        <v>#DIV/0!</v>
      </c>
      <c r="AY385" s="21">
        <f>('Ratios Calculated fix'!AY385-'Ratios Calculated fix'!AY$428)/('Ratios Calculated fix'!AY$429-'Ratios Calculated fix'!AY$428)</f>
        <v>0.23130863743351202</v>
      </c>
      <c r="AZ385" s="21">
        <f>('Ratios Calculated fix'!AZ385-'Ratios Calculated fix'!AZ$428)/('Ratios Calculated fix'!AZ$429-'Ratios Calculated fix'!AZ$428)</f>
        <v>0.74770999819570161</v>
      </c>
      <c r="BA385" s="21">
        <f>('Ratios Calculated fix'!BA385-'Ratios Calculated fix'!BA$428)/('Ratios Calculated fix'!BA$429-'Ratios Calculated fix'!BA$428)</f>
        <v>0.74343724875310746</v>
      </c>
      <c r="BB385" s="21" t="e">
        <f>('Ratios Calculated fix'!BB385-'Ratios Calculated fix'!BB$428)/('Ratios Calculated fix'!BB$429-'Ratios Calculated fix'!BB$428)</f>
        <v>#DIV/0!</v>
      </c>
      <c r="BC385" s="21">
        <f>('Ratios Calculated fix'!BC385-'Ratios Calculated fix'!BC$428)/('Ratios Calculated fix'!BC$429-'Ratios Calculated fix'!BC$428)</f>
        <v>0.2720826274710868</v>
      </c>
    </row>
    <row r="386" spans="1:55" x14ac:dyDescent="0.2">
      <c r="A386" s="3" t="s">
        <v>1174</v>
      </c>
      <c r="B386" s="3" t="s">
        <v>1175</v>
      </c>
      <c r="C386" s="3" t="s">
        <v>15</v>
      </c>
      <c r="D386" s="3">
        <v>367644</v>
      </c>
      <c r="E386" s="3" t="s">
        <v>16</v>
      </c>
      <c r="F386" s="3">
        <v>2019</v>
      </c>
      <c r="G386" s="3" t="s">
        <v>17</v>
      </c>
      <c r="H386" s="4">
        <v>43830</v>
      </c>
      <c r="I386" s="4">
        <v>43868</v>
      </c>
      <c r="J386" s="4">
        <v>43868</v>
      </c>
      <c r="K386" s="5">
        <v>692400000</v>
      </c>
      <c r="L386" s="5">
        <v>695000000</v>
      </c>
      <c r="M386" s="3" t="s">
        <v>1176</v>
      </c>
      <c r="N386" s="20">
        <f>('Ratios Calculated fix'!N386-'Ratios Calculated fix'!N$428)/('Ratios Calculated fix'!N$429-'Ratios Calculated fix'!N$428)</f>
        <v>3.16132949093096E-2</v>
      </c>
      <c r="O386" s="21">
        <f>('Ratios Calculated fix'!O386-'Ratios Calculated fix'!O$428)/('Ratios Calculated fix'!O$429-'Ratios Calculated fix'!O$428)</f>
        <v>2.5578865254679003E-2</v>
      </c>
      <c r="P386" s="21">
        <f>('Ratios Calculated fix'!P386-'Ratios Calculated fix'!P$428)/('Ratios Calculated fix'!P$429-'Ratios Calculated fix'!P$428)</f>
        <v>3.1238049843679193E-2</v>
      </c>
      <c r="Q386" s="21">
        <f>('Ratios Calculated fix'!Q386-'Ratios Calculated fix'!Q$428)/('Ratios Calculated fix'!Q$429-'Ratios Calculated fix'!Q$428)</f>
        <v>0.26194749098915787</v>
      </c>
      <c r="R386" s="21">
        <f>('Ratios Calculated fix'!R386-'Ratios Calculated fix'!R$428)/('Ratios Calculated fix'!R$429-'Ratios Calculated fix'!R$428)</f>
        <v>7.776859011651599E-2</v>
      </c>
      <c r="S386" s="21">
        <f>('Ratios Calculated fix'!S386-'Ratios Calculated fix'!S$428)/('Ratios Calculated fix'!S$429-'Ratios Calculated fix'!S$428)</f>
        <v>2.0074207301917127E-2</v>
      </c>
      <c r="T386" s="21">
        <f>('Ratios Calculated fix'!T386-'Ratios Calculated fix'!T$428)/('Ratios Calculated fix'!T$429-'Ratios Calculated fix'!T$428)</f>
        <v>7.4864091815283251E-2</v>
      </c>
      <c r="U386" s="21">
        <f>('Ratios Calculated fix'!U386-'Ratios Calculated fix'!U$428)/('Ratios Calculated fix'!U$429-'Ratios Calculated fix'!U$428)</f>
        <v>0.64954779362799775</v>
      </c>
      <c r="V386" s="21">
        <f>('Ratios Calculated fix'!V386-'Ratios Calculated fix'!V$428)/('Ratios Calculated fix'!V$429-'Ratios Calculated fix'!V$428)</f>
        <v>0.49245777864740992</v>
      </c>
      <c r="W386" s="21">
        <f>('Ratios Calculated fix'!W386-'Ratios Calculated fix'!W$428)/('Ratios Calculated fix'!W$429-'Ratios Calculated fix'!W$428)</f>
        <v>0.63119237051521471</v>
      </c>
      <c r="X386" s="21">
        <f>('Ratios Calculated fix'!X386-'Ratios Calculated fix'!X$428)/('Ratios Calculated fix'!X$429-'Ratios Calculated fix'!X$428)</f>
        <v>5.2177162332261114E-2</v>
      </c>
      <c r="Y386" s="21">
        <f>('Ratios Calculated fix'!Y386-'Ratios Calculated fix'!Y$428)/('Ratios Calculated fix'!Y$429-'Ratios Calculated fix'!Y$428)</f>
        <v>0.46316545965362743</v>
      </c>
      <c r="Z386" s="21">
        <f>('Ratios Calculated fix'!Z386-'Ratios Calculated fix'!Z$428)/('Ratios Calculated fix'!Z$429-'Ratios Calculated fix'!Z$428)</f>
        <v>0.94782283766773889</v>
      </c>
      <c r="AA386" s="21">
        <f>('Ratios Calculated fix'!AA386-'Ratios Calculated fix'!AA$428)/('Ratios Calculated fix'!AA$429-'Ratios Calculated fix'!AA$428)</f>
        <v>0</v>
      </c>
      <c r="AB386" s="21">
        <f>('Ratios Calculated fix'!AB386-'Ratios Calculated fix'!AB$428)/('Ratios Calculated fix'!AB$429-'Ratios Calculated fix'!AB$428)</f>
        <v>0.88626498672551224</v>
      </c>
      <c r="AC386" s="21">
        <f>('Ratios Calculated fix'!AC386-'Ratios Calculated fix'!AC$428)/('Ratios Calculated fix'!AC$429-'Ratios Calculated fix'!AC$428)</f>
        <v>0.5517601403841802</v>
      </c>
      <c r="AD386" s="21">
        <f>('Ratios Calculated fix'!AD386-'Ratios Calculated fix'!AD$428)/('Ratios Calculated fix'!AD$429-'Ratios Calculated fix'!AD$428)</f>
        <v>0.67639736401945683</v>
      </c>
      <c r="AE386" s="21">
        <f>('Ratios Calculated fix'!AE386-'Ratios Calculated fix'!AE$428)/('Ratios Calculated fix'!AE$429-'Ratios Calculated fix'!AE$428)</f>
        <v>0.68142794095405534</v>
      </c>
      <c r="AF386" s="21">
        <f>('Ratios Calculated fix'!AF386-'Ratios Calculated fix'!AF$428)/('Ratios Calculated fix'!AF$429-'Ratios Calculated fix'!AF$428)</f>
        <v>0.51772846773638537</v>
      </c>
      <c r="AG386" s="21" t="e">
        <f>('Ratios Calculated fix'!AG386-'Ratios Calculated fix'!AG$428)/('Ratios Calculated fix'!AG$429-'Ratios Calculated fix'!AG$428)</f>
        <v>#DIV/0!</v>
      </c>
      <c r="AH386" s="21" t="e">
        <f>('Ratios Calculated fix'!AH386-'Ratios Calculated fix'!AH$428)/('Ratios Calculated fix'!AH$429-'Ratios Calculated fix'!AH$428)</f>
        <v>#DIV/0!</v>
      </c>
      <c r="AI386" s="21">
        <f>('Ratios Calculated fix'!AI386-'Ratios Calculated fix'!AI$428)/('Ratios Calculated fix'!AI$429-'Ratios Calculated fix'!AI$428)</f>
        <v>0.98573094020416596</v>
      </c>
      <c r="AJ386" s="21">
        <f>('Ratios Calculated fix'!AJ386-'Ratios Calculated fix'!AJ$428)/('Ratios Calculated fix'!AJ$429-'Ratios Calculated fix'!AJ$428)</f>
        <v>0.31951589513694534</v>
      </c>
      <c r="AK386" s="21" t="e">
        <f>('Ratios Calculated fix'!AK386-'Ratios Calculated fix'!AK$428)/('Ratios Calculated fix'!AK$429-'Ratios Calculated fix'!AK$428)</f>
        <v>#DIV/0!</v>
      </c>
      <c r="AL386" s="21" t="e">
        <f>('Ratios Calculated fix'!AL386-'Ratios Calculated fix'!AL$428)/('Ratios Calculated fix'!AL$429-'Ratios Calculated fix'!AL$428)</f>
        <v>#DIV/0!</v>
      </c>
      <c r="AM386" s="21">
        <f>('Ratios Calculated fix'!AM386-'Ratios Calculated fix'!AM$428)/('Ratios Calculated fix'!AM$429-'Ratios Calculated fix'!AM$428)</f>
        <v>0.31951409176868029</v>
      </c>
      <c r="AN386" s="21">
        <f>('Ratios Calculated fix'!AN386-'Ratios Calculated fix'!AN$428)/('Ratios Calculated fix'!AN$429-'Ratios Calculated fix'!AN$428)</f>
        <v>0.27271034658954463</v>
      </c>
      <c r="AO386" s="21">
        <f>('Ratios Calculated fix'!AO386-'Ratios Calculated fix'!AO$428)/('Ratios Calculated fix'!AO$429-'Ratios Calculated fix'!AO$428)</f>
        <v>7.447037369971958E-2</v>
      </c>
      <c r="AP386" s="21">
        <f>('Ratios Calculated fix'!AP386-'Ratios Calculated fix'!AP$428)/('Ratios Calculated fix'!AP$429-'Ratios Calculated fix'!AP$428)</f>
        <v>0.82160429789122158</v>
      </c>
      <c r="AQ386" s="21">
        <f>('Ratios Calculated fix'!AQ386-'Ratios Calculated fix'!AQ$428)/('Ratios Calculated fix'!AQ$429-'Ratios Calculated fix'!AQ$428)</f>
        <v>0.75205330109547464</v>
      </c>
      <c r="AR386" s="21">
        <f>('Ratios Calculated fix'!AR386-'Ratios Calculated fix'!AR$428)/('Ratios Calculated fix'!AR$429-'Ratios Calculated fix'!AR$428)</f>
        <v>0.48801592465074994</v>
      </c>
      <c r="AS386" s="21">
        <f>('Ratios Calculated fix'!AS386-'Ratios Calculated fix'!AS$428)/('Ratios Calculated fix'!AS$429-'Ratios Calculated fix'!AS$428)</f>
        <v>0.56639893063567626</v>
      </c>
      <c r="AT386" s="21">
        <f>('Ratios Calculated fix'!AT386-'Ratios Calculated fix'!AT$428)/('Ratios Calculated fix'!AT$429-'Ratios Calculated fix'!AT$428)</f>
        <v>0.43879244450537447</v>
      </c>
      <c r="AU386" s="21">
        <f>('Ratios Calculated fix'!AU386-'Ratios Calculated fix'!AU$428)/('Ratios Calculated fix'!AU$429-'Ratios Calculated fix'!AU$428)</f>
        <v>0.71048911444230067</v>
      </c>
      <c r="AV386" s="21" t="e">
        <f>('Ratios Calculated fix'!AV386-'Ratios Calculated fix'!AV$428)/('Ratios Calculated fix'!AV$429-'Ratios Calculated fix'!AV$428)</f>
        <v>#DIV/0!</v>
      </c>
      <c r="AW386" s="21" t="e">
        <f>('Ratios Calculated fix'!AW386-'Ratios Calculated fix'!AW$428)/('Ratios Calculated fix'!AW$429-'Ratios Calculated fix'!AW$428)</f>
        <v>#DIV/0!</v>
      </c>
      <c r="AX386" s="21" t="e">
        <f>('Ratios Calculated fix'!AX386-'Ratios Calculated fix'!AX$428)/('Ratios Calculated fix'!AX$429-'Ratios Calculated fix'!AX$428)</f>
        <v>#DIV/0!</v>
      </c>
      <c r="AY386" s="21">
        <f>('Ratios Calculated fix'!AY386-'Ratios Calculated fix'!AY$428)/('Ratios Calculated fix'!AY$429-'Ratios Calculated fix'!AY$428)</f>
        <v>0.2287338211705717</v>
      </c>
      <c r="AZ386" s="21">
        <f>('Ratios Calculated fix'!AZ386-'Ratios Calculated fix'!AZ$428)/('Ratios Calculated fix'!AZ$429-'Ratios Calculated fix'!AZ$428)</f>
        <v>0.75432591599753707</v>
      </c>
      <c r="BA386" s="21">
        <f>('Ratios Calculated fix'!BA386-'Ratios Calculated fix'!BA$428)/('Ratios Calculated fix'!BA$429-'Ratios Calculated fix'!BA$428)</f>
        <v>0.74335295294118031</v>
      </c>
      <c r="BB386" s="21" t="e">
        <f>('Ratios Calculated fix'!BB386-'Ratios Calculated fix'!BB$428)/('Ratios Calculated fix'!BB$429-'Ratios Calculated fix'!BB$428)</f>
        <v>#DIV/0!</v>
      </c>
      <c r="BC386" s="21">
        <f>('Ratios Calculated fix'!BC386-'Ratios Calculated fix'!BC$428)/('Ratios Calculated fix'!BC$429-'Ratios Calculated fix'!BC$428)</f>
        <v>0.25632141621187859</v>
      </c>
    </row>
    <row r="387" spans="1:55" x14ac:dyDescent="0.2">
      <c r="A387" s="3" t="s">
        <v>1183</v>
      </c>
      <c r="B387" s="3" t="s">
        <v>1184</v>
      </c>
      <c r="C387" s="3" t="s">
        <v>15</v>
      </c>
      <c r="D387" s="3">
        <v>106423</v>
      </c>
      <c r="E387" s="3" t="s">
        <v>16</v>
      </c>
      <c r="F387" s="3">
        <v>2019</v>
      </c>
      <c r="G387" s="3" t="s">
        <v>17</v>
      </c>
      <c r="H387" s="4">
        <v>43830</v>
      </c>
      <c r="I387" s="4">
        <v>43881</v>
      </c>
      <c r="J387" s="4">
        <v>43881</v>
      </c>
      <c r="K387" s="5">
        <v>861000000</v>
      </c>
      <c r="L387" s="5">
        <v>868000000</v>
      </c>
      <c r="M387" s="3" t="s">
        <v>1185</v>
      </c>
      <c r="N387" s="20">
        <f>('Ratios Calculated fix'!N387-'Ratios Calculated fix'!N$428)/('Ratios Calculated fix'!N$429-'Ratios Calculated fix'!N$428)</f>
        <v>3.8048038578138196E-2</v>
      </c>
      <c r="O387" s="21">
        <f>('Ratios Calculated fix'!O387-'Ratios Calculated fix'!O$428)/('Ratios Calculated fix'!O$429-'Ratios Calculated fix'!O$428)</f>
        <v>3.8048038578138196E-2</v>
      </c>
      <c r="P387" s="21">
        <f>('Ratios Calculated fix'!P387-'Ratios Calculated fix'!P$428)/('Ratios Calculated fix'!P$429-'Ratios Calculated fix'!P$428)</f>
        <v>2.8464712769577162E-2</v>
      </c>
      <c r="Q387" s="21">
        <f>('Ratios Calculated fix'!Q387-'Ratios Calculated fix'!Q$428)/('Ratios Calculated fix'!Q$429-'Ratios Calculated fix'!Q$428)</f>
        <v>0.40231504601783674</v>
      </c>
      <c r="R387" s="21">
        <f>('Ratios Calculated fix'!R387-'Ratios Calculated fix'!R$428)/('Ratios Calculated fix'!R$429-'Ratios Calculated fix'!R$428)</f>
        <v>0.14140139312847602</v>
      </c>
      <c r="S387" s="21">
        <f>('Ratios Calculated fix'!S387-'Ratios Calculated fix'!S$428)/('Ratios Calculated fix'!S$429-'Ratios Calculated fix'!S$428)</f>
        <v>0.12766059088182755</v>
      </c>
      <c r="T387" s="21">
        <f>('Ratios Calculated fix'!T387-'Ratios Calculated fix'!T$428)/('Ratios Calculated fix'!T$429-'Ratios Calculated fix'!T$428)</f>
        <v>0.11927331800977307</v>
      </c>
      <c r="U387" s="21">
        <f>('Ratios Calculated fix'!U387-'Ratios Calculated fix'!U$428)/('Ratios Calculated fix'!U$429-'Ratios Calculated fix'!U$428)</f>
        <v>0.95555461175768663</v>
      </c>
      <c r="V387" s="21">
        <f>('Ratios Calculated fix'!V387-'Ratios Calculated fix'!V$428)/('Ratios Calculated fix'!V$429-'Ratios Calculated fix'!V$428)</f>
        <v>1</v>
      </c>
      <c r="W387" s="21">
        <f>('Ratios Calculated fix'!W387-'Ratios Calculated fix'!W$428)/('Ratios Calculated fix'!W$429-'Ratios Calculated fix'!W$428)</f>
        <v>0.89905625357497376</v>
      </c>
      <c r="X387" s="21">
        <f>('Ratios Calculated fix'!X387-'Ratios Calculated fix'!X$428)/('Ratios Calculated fix'!X$429-'Ratios Calculated fix'!X$428)</f>
        <v>0.2769953244217897</v>
      </c>
      <c r="Y387" s="21">
        <f>('Ratios Calculated fix'!Y387-'Ratios Calculated fix'!Y$428)/('Ratios Calculated fix'!Y$429-'Ratios Calculated fix'!Y$428)</f>
        <v>0.41623504621777502</v>
      </c>
      <c r="Z387" s="21">
        <f>('Ratios Calculated fix'!Z387-'Ratios Calculated fix'!Z$428)/('Ratios Calculated fix'!Z$429-'Ratios Calculated fix'!Z$428)</f>
        <v>0.72300467557821035</v>
      </c>
      <c r="AA387" s="21">
        <f>('Ratios Calculated fix'!AA387-'Ratios Calculated fix'!AA$428)/('Ratios Calculated fix'!AA$429-'Ratios Calculated fix'!AA$428)</f>
        <v>0.13790131964560964</v>
      </c>
      <c r="AB387" s="21">
        <f>('Ratios Calculated fix'!AB387-'Ratios Calculated fix'!AB$428)/('Ratios Calculated fix'!AB$429-'Ratios Calculated fix'!AB$428)</f>
        <v>0.78862559753142214</v>
      </c>
      <c r="AC387" s="21">
        <f>('Ratios Calculated fix'!AC387-'Ratios Calculated fix'!AC$428)/('Ratios Calculated fix'!AC$429-'Ratios Calculated fix'!AC$428)</f>
        <v>0.21981172345120017</v>
      </c>
      <c r="AD387" s="21">
        <f>('Ratios Calculated fix'!AD387-'Ratios Calculated fix'!AD$428)/('Ratios Calculated fix'!AD$429-'Ratios Calculated fix'!AD$428)</f>
        <v>0.42003239971506406</v>
      </c>
      <c r="AE387" s="21">
        <f>('Ratios Calculated fix'!AE387-'Ratios Calculated fix'!AE$428)/('Ratios Calculated fix'!AE$429-'Ratios Calculated fix'!AE$428)</f>
        <v>0.44693920094963607</v>
      </c>
      <c r="AF387" s="21">
        <f>('Ratios Calculated fix'!AF387-'Ratios Calculated fix'!AF$428)/('Ratios Calculated fix'!AF$429-'Ratios Calculated fix'!AF$428)</f>
        <v>0.38724966192804489</v>
      </c>
      <c r="AG387" s="21" t="e">
        <f>('Ratios Calculated fix'!AG387-'Ratios Calculated fix'!AG$428)/('Ratios Calculated fix'!AG$429-'Ratios Calculated fix'!AG$428)</f>
        <v>#DIV/0!</v>
      </c>
      <c r="AH387" s="21" t="e">
        <f>('Ratios Calculated fix'!AH387-'Ratios Calculated fix'!AH$428)/('Ratios Calculated fix'!AH$429-'Ratios Calculated fix'!AH$428)</f>
        <v>#DIV/0!</v>
      </c>
      <c r="AI387" s="21">
        <f>('Ratios Calculated fix'!AI387-'Ratios Calculated fix'!AI$428)/('Ratios Calculated fix'!AI$429-'Ratios Calculated fix'!AI$428)</f>
        <v>0.98951154989979484</v>
      </c>
      <c r="AJ387" s="21">
        <f>('Ratios Calculated fix'!AJ387-'Ratios Calculated fix'!AJ$428)/('Ratios Calculated fix'!AJ$429-'Ratios Calculated fix'!AJ$428)</f>
        <v>6.5240918849221771E-2</v>
      </c>
      <c r="AK387" s="21" t="e">
        <f>('Ratios Calculated fix'!AK387-'Ratios Calculated fix'!AK$428)/('Ratios Calculated fix'!AK$429-'Ratios Calculated fix'!AK$428)</f>
        <v>#DIV/0!</v>
      </c>
      <c r="AL387" s="21" t="e">
        <f>('Ratios Calculated fix'!AL387-'Ratios Calculated fix'!AL$428)/('Ratios Calculated fix'!AL$429-'Ratios Calculated fix'!AL$428)</f>
        <v>#DIV/0!</v>
      </c>
      <c r="AM387" s="21">
        <f>('Ratios Calculated fix'!AM387-'Ratios Calculated fix'!AM$428)/('Ratios Calculated fix'!AM$429-'Ratios Calculated fix'!AM$428)</f>
        <v>0.4720783612935327</v>
      </c>
      <c r="AN387" s="21">
        <f>('Ratios Calculated fix'!AN387-'Ratios Calculated fix'!AN$428)/('Ratios Calculated fix'!AN$429-'Ratios Calculated fix'!AN$428)</f>
        <v>0.47713269298808492</v>
      </c>
      <c r="AO387" s="21">
        <f>('Ratios Calculated fix'!AO387-'Ratios Calculated fix'!AO$428)/('Ratios Calculated fix'!AO$429-'Ratios Calculated fix'!AO$428)</f>
        <v>0.32584351414971119</v>
      </c>
      <c r="AP387" s="21">
        <f>('Ratios Calculated fix'!AP387-'Ratios Calculated fix'!AP$428)/('Ratios Calculated fix'!AP$429-'Ratios Calculated fix'!AP$428)</f>
        <v>0.58995412541401515</v>
      </c>
      <c r="AQ387" s="21">
        <f>('Ratios Calculated fix'!AQ387-'Ratios Calculated fix'!AQ$428)/('Ratios Calculated fix'!AQ$429-'Ratios Calculated fix'!AQ$428)</f>
        <v>0.62104451224337087</v>
      </c>
      <c r="AR387" s="21">
        <f>('Ratios Calculated fix'!AR387-'Ratios Calculated fix'!AR$428)/('Ratios Calculated fix'!AR$429-'Ratios Calculated fix'!AR$428)</f>
        <v>0.17337401294450827</v>
      </c>
      <c r="AS387" s="21">
        <f>('Ratios Calculated fix'!AS387-'Ratios Calculated fix'!AS$428)/('Ratios Calculated fix'!AS$429-'Ratios Calculated fix'!AS$428)</f>
        <v>0.61757325512527905</v>
      </c>
      <c r="AT387" s="21">
        <f>('Ratios Calculated fix'!AT387-'Ratios Calculated fix'!AT$428)/('Ratios Calculated fix'!AT$429-'Ratios Calculated fix'!AT$428)</f>
        <v>0.25322228462505164</v>
      </c>
      <c r="AU387" s="21">
        <f>('Ratios Calculated fix'!AU387-'Ratios Calculated fix'!AU$428)/('Ratios Calculated fix'!AU$429-'Ratios Calculated fix'!AU$428)</f>
        <v>0.58664789218337521</v>
      </c>
      <c r="AV387" s="21" t="e">
        <f>('Ratios Calculated fix'!AV387-'Ratios Calculated fix'!AV$428)/('Ratios Calculated fix'!AV$429-'Ratios Calculated fix'!AV$428)</f>
        <v>#DIV/0!</v>
      </c>
      <c r="AW387" s="21" t="e">
        <f>('Ratios Calculated fix'!AW387-'Ratios Calculated fix'!AW$428)/('Ratios Calculated fix'!AW$429-'Ratios Calculated fix'!AW$428)</f>
        <v>#DIV/0!</v>
      </c>
      <c r="AX387" s="21" t="e">
        <f>('Ratios Calculated fix'!AX387-'Ratios Calculated fix'!AX$428)/('Ratios Calculated fix'!AX$429-'Ratios Calculated fix'!AX$428)</f>
        <v>#DIV/0!</v>
      </c>
      <c r="AY387" s="21">
        <f>('Ratios Calculated fix'!AY387-'Ratios Calculated fix'!AY$428)/('Ratios Calculated fix'!AY$429-'Ratios Calculated fix'!AY$428)</f>
        <v>0.24271201784097127</v>
      </c>
      <c r="AZ387" s="21">
        <f>('Ratios Calculated fix'!AZ387-'Ratios Calculated fix'!AZ$428)/('Ratios Calculated fix'!AZ$429-'Ratios Calculated fix'!AZ$428)</f>
        <v>0.76011289895237988</v>
      </c>
      <c r="BA387" s="21">
        <f>('Ratios Calculated fix'!BA387-'Ratios Calculated fix'!BA$428)/('Ratios Calculated fix'!BA$429-'Ratios Calculated fix'!BA$428)</f>
        <v>0.74228127109111364</v>
      </c>
      <c r="BB387" s="21" t="e">
        <f>('Ratios Calculated fix'!BB387-'Ratios Calculated fix'!BB$428)/('Ratios Calculated fix'!BB$429-'Ratios Calculated fix'!BB$428)</f>
        <v>#DIV/0!</v>
      </c>
      <c r="BC387" s="21">
        <f>('Ratios Calculated fix'!BC387-'Ratios Calculated fix'!BC$428)/('Ratios Calculated fix'!BC$429-'Ratios Calculated fix'!BC$428)</f>
        <v>0.3140650972689461</v>
      </c>
    </row>
    <row r="388" spans="1:55" x14ac:dyDescent="0.2">
      <c r="A388" s="3" t="s">
        <v>1186</v>
      </c>
      <c r="B388" s="3" t="s">
        <v>1187</v>
      </c>
      <c r="C388" s="3" t="s">
        <v>15</v>
      </c>
      <c r="D388" s="3">
        <v>102754</v>
      </c>
      <c r="E388" s="3" t="s">
        <v>16</v>
      </c>
      <c r="F388" s="3">
        <v>2019</v>
      </c>
      <c r="G388" s="3" t="s">
        <v>17</v>
      </c>
      <c r="H388" s="4">
        <v>43830</v>
      </c>
      <c r="I388" s="4">
        <v>43859</v>
      </c>
      <c r="J388" s="4">
        <v>43859</v>
      </c>
      <c r="K388" s="5">
        <v>75000000</v>
      </c>
      <c r="L388" s="5">
        <v>75469000</v>
      </c>
      <c r="M388" s="3" t="s">
        <v>1188</v>
      </c>
      <c r="N388" s="20">
        <f>('Ratios Calculated fix'!N388-'Ratios Calculated fix'!N$428)/('Ratios Calculated fix'!N$429-'Ratios Calculated fix'!N$428)</f>
        <v>3.3052189129672525E-2</v>
      </c>
      <c r="O388" s="21">
        <f>('Ratios Calculated fix'!O388-'Ratios Calculated fix'!O$428)/('Ratios Calculated fix'!O$429-'Ratios Calculated fix'!O$428)</f>
        <v>3.162524946854222E-2</v>
      </c>
      <c r="P388" s="21">
        <f>('Ratios Calculated fix'!P388-'Ratios Calculated fix'!P$428)/('Ratios Calculated fix'!P$429-'Ratios Calculated fix'!P$428)</f>
        <v>1.9023212539268287E-2</v>
      </c>
      <c r="Q388" s="21">
        <f>('Ratios Calculated fix'!Q388-'Ratios Calculated fix'!Q$428)/('Ratios Calculated fix'!Q$429-'Ratios Calculated fix'!Q$428)</f>
        <v>0.27031154785612238</v>
      </c>
      <c r="R388" s="21">
        <f>('Ratios Calculated fix'!R388-'Ratios Calculated fix'!R$428)/('Ratios Calculated fix'!R$429-'Ratios Calculated fix'!R$428)</f>
        <v>0.16663806544684889</v>
      </c>
      <c r="S388" s="21">
        <f>('Ratios Calculated fix'!S388-'Ratios Calculated fix'!S$428)/('Ratios Calculated fix'!S$429-'Ratios Calculated fix'!S$428)</f>
        <v>6.9775129784931084E-2</v>
      </c>
      <c r="T388" s="21">
        <f>('Ratios Calculated fix'!T388-'Ratios Calculated fix'!T$428)/('Ratios Calculated fix'!T$429-'Ratios Calculated fix'!T$428)</f>
        <v>0.15546885337592553</v>
      </c>
      <c r="U388" s="21">
        <f>('Ratios Calculated fix'!U388-'Ratios Calculated fix'!U$428)/('Ratios Calculated fix'!U$429-'Ratios Calculated fix'!U$428)</f>
        <v>0.68086292794188863</v>
      </c>
      <c r="V388" s="21">
        <f>('Ratios Calculated fix'!V388-'Ratios Calculated fix'!V$428)/('Ratios Calculated fix'!V$429-'Ratios Calculated fix'!V$428)</f>
        <v>0.51866444515235632</v>
      </c>
      <c r="W388" s="21">
        <f>('Ratios Calculated fix'!W388-'Ratios Calculated fix'!W$428)/('Ratios Calculated fix'!W$429-'Ratios Calculated fix'!W$428)</f>
        <v>0.66135871554773573</v>
      </c>
      <c r="X388" s="21">
        <f>('Ratios Calculated fix'!X388-'Ratios Calculated fix'!X$428)/('Ratios Calculated fix'!X$429-'Ratios Calculated fix'!X$428)</f>
        <v>9.1821134573919952E-2</v>
      </c>
      <c r="Y388" s="21">
        <f>('Ratios Calculated fix'!Y388-'Ratios Calculated fix'!Y$428)/('Ratios Calculated fix'!Y$429-'Ratios Calculated fix'!Y$428)</f>
        <v>0.44904284886801654</v>
      </c>
      <c r="Z388" s="21">
        <f>('Ratios Calculated fix'!Z388-'Ratios Calculated fix'!Z$428)/('Ratios Calculated fix'!Z$429-'Ratios Calculated fix'!Z$428)</f>
        <v>0.90817886542608006</v>
      </c>
      <c r="AA388" s="21">
        <f>('Ratios Calculated fix'!AA388-'Ratios Calculated fix'!AA$428)/('Ratios Calculated fix'!AA$429-'Ratios Calculated fix'!AA$428)</f>
        <v>0.44082299545058357</v>
      </c>
      <c r="AB388" s="21">
        <f>('Ratios Calculated fix'!AB388-'Ratios Calculated fix'!AB$428)/('Ratios Calculated fix'!AB$429-'Ratios Calculated fix'!AB$428)</f>
        <v>0.83275498589534325</v>
      </c>
      <c r="AC388" s="21">
        <f>('Ratios Calculated fix'!AC388-'Ratios Calculated fix'!AC$428)/('Ratios Calculated fix'!AC$429-'Ratios Calculated fix'!AC$428)</f>
        <v>0.3991184125266995</v>
      </c>
      <c r="AD388" s="21">
        <f>('Ratios Calculated fix'!AD388-'Ratios Calculated fix'!AD$428)/('Ratios Calculated fix'!AD$429-'Ratios Calculated fix'!AD$428)</f>
        <v>0.52270860659754803</v>
      </c>
      <c r="AE388" s="21">
        <f>('Ratios Calculated fix'!AE388-'Ratios Calculated fix'!AE$428)/('Ratios Calculated fix'!AE$429-'Ratios Calculated fix'!AE$428)</f>
        <v>0.55982753125937956</v>
      </c>
      <c r="AF388" s="21">
        <f>('Ratios Calculated fix'!AF388-'Ratios Calculated fix'!AF$428)/('Ratios Calculated fix'!AF$429-'Ratios Calculated fix'!AF$428)</f>
        <v>0.42615163005838613</v>
      </c>
      <c r="AG388" s="21" t="e">
        <f>('Ratios Calculated fix'!AG388-'Ratios Calculated fix'!AG$428)/('Ratios Calculated fix'!AG$429-'Ratios Calculated fix'!AG$428)</f>
        <v>#DIV/0!</v>
      </c>
      <c r="AH388" s="21" t="e">
        <f>('Ratios Calculated fix'!AH388-'Ratios Calculated fix'!AH$428)/('Ratios Calculated fix'!AH$429-'Ratios Calculated fix'!AH$428)</f>
        <v>#DIV/0!</v>
      </c>
      <c r="AI388" s="21">
        <f>('Ratios Calculated fix'!AI388-'Ratios Calculated fix'!AI$428)/('Ratios Calculated fix'!AI$429-'Ratios Calculated fix'!AI$428)</f>
        <v>0.98741408589406299</v>
      </c>
      <c r="AJ388" s="21">
        <f>('Ratios Calculated fix'!AJ388-'Ratios Calculated fix'!AJ$428)/('Ratios Calculated fix'!AJ$429-'Ratios Calculated fix'!AJ$428)</f>
        <v>0.24584216416892812</v>
      </c>
      <c r="AK388" s="21" t="e">
        <f>('Ratios Calculated fix'!AK388-'Ratios Calculated fix'!AK$428)/('Ratios Calculated fix'!AK$429-'Ratios Calculated fix'!AK$428)</f>
        <v>#DIV/0!</v>
      </c>
      <c r="AL388" s="21" t="e">
        <f>('Ratios Calculated fix'!AL388-'Ratios Calculated fix'!AL$428)/('Ratios Calculated fix'!AL$429-'Ratios Calculated fix'!AL$428)</f>
        <v>#DIV/0!</v>
      </c>
      <c r="AM388" s="21">
        <f>('Ratios Calculated fix'!AM388-'Ratios Calculated fix'!AM$428)/('Ratios Calculated fix'!AM$429-'Ratios Calculated fix'!AM$428)</f>
        <v>0.31959773209691322</v>
      </c>
      <c r="AN388" s="21">
        <f>('Ratios Calculated fix'!AN388-'Ratios Calculated fix'!AN$428)/('Ratios Calculated fix'!AN$429-'Ratios Calculated fix'!AN$428)</f>
        <v>0.2768442864604822</v>
      </c>
      <c r="AO388" s="21">
        <f>('Ratios Calculated fix'!AO388-'Ratios Calculated fix'!AO$428)/('Ratios Calculated fix'!AO$429-'Ratios Calculated fix'!AO$428)</f>
        <v>9.1823329796061531E-2</v>
      </c>
      <c r="AP388" s="21">
        <f>('Ratios Calculated fix'!AP388-'Ratios Calculated fix'!AP$428)/('Ratios Calculated fix'!AP$429-'Ratios Calculated fix'!AP$428)</f>
        <v>0.62196734013732813</v>
      </c>
      <c r="AQ388" s="21">
        <f>('Ratios Calculated fix'!AQ388-'Ratios Calculated fix'!AQ$428)/('Ratios Calculated fix'!AQ$429-'Ratios Calculated fix'!AQ$428)</f>
        <v>0.5903366914451208</v>
      </c>
      <c r="AR388" s="21">
        <f>('Ratios Calculated fix'!AR388-'Ratios Calculated fix'!AR$428)/('Ratios Calculated fix'!AR$429-'Ratios Calculated fix'!AR$428)</f>
        <v>0.48346103244684313</v>
      </c>
      <c r="AS388" s="21">
        <f>('Ratios Calculated fix'!AS388-'Ratios Calculated fix'!AS$428)/('Ratios Calculated fix'!AS$429-'Ratios Calculated fix'!AS$428)</f>
        <v>0.65421996153156048</v>
      </c>
      <c r="AT388" s="21">
        <f>('Ratios Calculated fix'!AT388-'Ratios Calculated fix'!AT$428)/('Ratios Calculated fix'!AT$429-'Ratios Calculated fix'!AT$428)</f>
        <v>0.48546789166195364</v>
      </c>
      <c r="AU388" s="21">
        <f>('Ratios Calculated fix'!AU388-'Ratios Calculated fix'!AU$428)/('Ratios Calculated fix'!AU$429-'Ratios Calculated fix'!AU$428)</f>
        <v>0.52928308665083168</v>
      </c>
      <c r="AV388" s="21" t="e">
        <f>('Ratios Calculated fix'!AV388-'Ratios Calculated fix'!AV$428)/('Ratios Calculated fix'!AV$429-'Ratios Calculated fix'!AV$428)</f>
        <v>#DIV/0!</v>
      </c>
      <c r="AW388" s="21" t="e">
        <f>('Ratios Calculated fix'!AW388-'Ratios Calculated fix'!AW$428)/('Ratios Calculated fix'!AW$429-'Ratios Calculated fix'!AW$428)</f>
        <v>#DIV/0!</v>
      </c>
      <c r="AX388" s="21" t="e">
        <f>('Ratios Calculated fix'!AX388-'Ratios Calculated fix'!AX$428)/('Ratios Calculated fix'!AX$429-'Ratios Calculated fix'!AX$428)</f>
        <v>#DIV/0!</v>
      </c>
      <c r="AY388" s="21">
        <f>('Ratios Calculated fix'!AY388-'Ratios Calculated fix'!AY$428)/('Ratios Calculated fix'!AY$429-'Ratios Calculated fix'!AY$428)</f>
        <v>0.28734880947883595</v>
      </c>
      <c r="AZ388" s="21">
        <f>('Ratios Calculated fix'!AZ388-'Ratios Calculated fix'!AZ$428)/('Ratios Calculated fix'!AZ$429-'Ratios Calculated fix'!AZ$428)</f>
        <v>0.79087542161520252</v>
      </c>
      <c r="BA388" s="21">
        <f>('Ratios Calculated fix'!BA388-'Ratios Calculated fix'!BA$428)/('Ratios Calculated fix'!BA$429-'Ratios Calculated fix'!BA$428)</f>
        <v>0.74190694511665245</v>
      </c>
      <c r="BB388" s="21" t="e">
        <f>('Ratios Calculated fix'!BB388-'Ratios Calculated fix'!BB$428)/('Ratios Calculated fix'!BB$429-'Ratios Calculated fix'!BB$428)</f>
        <v>#DIV/0!</v>
      </c>
      <c r="BC388" s="21">
        <f>('Ratios Calculated fix'!BC388-'Ratios Calculated fix'!BC$428)/('Ratios Calculated fix'!BC$429-'Ratios Calculated fix'!BC$428)</f>
        <v>0.23529457396046202</v>
      </c>
    </row>
    <row r="389" spans="1:55" x14ac:dyDescent="0.2">
      <c r="A389" s="3" t="s">
        <v>1216</v>
      </c>
      <c r="B389" s="3" t="s">
        <v>1217</v>
      </c>
      <c r="C389" s="3" t="s">
        <v>34</v>
      </c>
      <c r="D389" s="3">
        <v>107326</v>
      </c>
      <c r="E389" s="3" t="s">
        <v>16</v>
      </c>
      <c r="F389" s="3">
        <v>2019</v>
      </c>
      <c r="G389" s="3" t="s">
        <v>17</v>
      </c>
      <c r="H389" s="4">
        <v>43738</v>
      </c>
      <c r="I389" s="4">
        <v>43783</v>
      </c>
      <c r="J389" s="4">
        <v>43783</v>
      </c>
      <c r="K389" s="5">
        <v>2177250000</v>
      </c>
      <c r="L389" s="5">
        <v>2705250000</v>
      </c>
      <c r="M389" s="3" t="s">
        <v>1218</v>
      </c>
      <c r="N389" s="20">
        <f>('Ratios Calculated fix'!N389-'Ratios Calculated fix'!N$428)/('Ratios Calculated fix'!N$429-'Ratios Calculated fix'!N$428)</f>
        <v>5.9744358139010585E-2</v>
      </c>
      <c r="O389" s="21">
        <f>('Ratios Calculated fix'!O389-'Ratios Calculated fix'!O$428)/('Ratios Calculated fix'!O$429-'Ratios Calculated fix'!O$428)</f>
        <v>5.9744358139010585E-2</v>
      </c>
      <c r="P389" s="21">
        <f>('Ratios Calculated fix'!P389-'Ratios Calculated fix'!P$428)/('Ratios Calculated fix'!P$429-'Ratios Calculated fix'!P$428)</f>
        <v>0.12046872341956634</v>
      </c>
      <c r="Q389" s="21">
        <f>('Ratios Calculated fix'!Q389-'Ratios Calculated fix'!Q$428)/('Ratios Calculated fix'!Q$429-'Ratios Calculated fix'!Q$428)</f>
        <v>0.26110248115077667</v>
      </c>
      <c r="R389" s="21">
        <f>('Ratios Calculated fix'!R389-'Ratios Calculated fix'!R$428)/('Ratios Calculated fix'!R$429-'Ratios Calculated fix'!R$428)</f>
        <v>7.1483552972281095E-2</v>
      </c>
      <c r="S389" s="21">
        <f>('Ratios Calculated fix'!S389-'Ratios Calculated fix'!S$428)/('Ratios Calculated fix'!S$429-'Ratios Calculated fix'!S$428)</f>
        <v>3.732064591954435E-2</v>
      </c>
      <c r="T389" s="21">
        <f>('Ratios Calculated fix'!T389-'Ratios Calculated fix'!T$428)/('Ratios Calculated fix'!T$429-'Ratios Calculated fix'!T$428)</f>
        <v>6.5326741036398836E-2</v>
      </c>
      <c r="U389" s="21">
        <f>('Ratios Calculated fix'!U389-'Ratios Calculated fix'!U$428)/('Ratios Calculated fix'!U$429-'Ratios Calculated fix'!U$428)</f>
        <v>0.64790729575876149</v>
      </c>
      <c r="V389" s="21">
        <f>('Ratios Calculated fix'!V389-'Ratios Calculated fix'!V$428)/('Ratios Calculated fix'!V$429-'Ratios Calculated fix'!V$428)</f>
        <v>0.49521683980140607</v>
      </c>
      <c r="W389" s="21">
        <f>('Ratios Calculated fix'!W389-'Ratios Calculated fix'!W$428)/('Ratios Calculated fix'!W$429-'Ratios Calculated fix'!W$428)</f>
        <v>0.62916974715229312</v>
      </c>
      <c r="X389" s="21">
        <f>('Ratios Calculated fix'!X389-'Ratios Calculated fix'!X$428)/('Ratios Calculated fix'!X$429-'Ratios Calculated fix'!X$428)</f>
        <v>0.2239333398771054</v>
      </c>
      <c r="Y389" s="21">
        <f>('Ratios Calculated fix'!Y389-'Ratios Calculated fix'!Y$428)/('Ratios Calculated fix'!Y$429-'Ratios Calculated fix'!Y$428)</f>
        <v>0.56550756160096216</v>
      </c>
      <c r="Z389" s="21">
        <f>('Ratios Calculated fix'!Z389-'Ratios Calculated fix'!Z$428)/('Ratios Calculated fix'!Z$429-'Ratios Calculated fix'!Z$428)</f>
        <v>0.77606666012289449</v>
      </c>
      <c r="AA389" s="21">
        <f>('Ratios Calculated fix'!AA389-'Ratios Calculated fix'!AA$428)/('Ratios Calculated fix'!AA$429-'Ratios Calculated fix'!AA$428)</f>
        <v>0.36078850466993528</v>
      </c>
      <c r="AB389" s="21">
        <f>('Ratios Calculated fix'!AB389-'Ratios Calculated fix'!AB$428)/('Ratios Calculated fix'!AB$429-'Ratios Calculated fix'!AB$428)</f>
        <v>0.89889221361827021</v>
      </c>
      <c r="AC389" s="21">
        <f>('Ratios Calculated fix'!AC389-'Ratios Calculated fix'!AC$428)/('Ratios Calculated fix'!AC$429-'Ratios Calculated fix'!AC$428)</f>
        <v>1</v>
      </c>
      <c r="AD389" s="21">
        <f>('Ratios Calculated fix'!AD389-'Ratios Calculated fix'!AD$428)/('Ratios Calculated fix'!AD$429-'Ratios Calculated fix'!AD$428)</f>
        <v>0.84296543417339154</v>
      </c>
      <c r="AE389" s="21">
        <f>('Ratios Calculated fix'!AE389-'Ratios Calculated fix'!AE$428)/('Ratios Calculated fix'!AE$429-'Ratios Calculated fix'!AE$428)</f>
        <v>0.93165653133604964</v>
      </c>
      <c r="AF389" s="21">
        <f>('Ratios Calculated fix'!AF389-'Ratios Calculated fix'!AF$428)/('Ratios Calculated fix'!AF$429-'Ratios Calculated fix'!AF$428)</f>
        <v>0.47540187621645508</v>
      </c>
      <c r="AG389" s="21" t="e">
        <f>('Ratios Calculated fix'!AG389-'Ratios Calculated fix'!AG$428)/('Ratios Calculated fix'!AG$429-'Ratios Calculated fix'!AG$428)</f>
        <v>#DIV/0!</v>
      </c>
      <c r="AH389" s="21" t="e">
        <f>('Ratios Calculated fix'!AH389-'Ratios Calculated fix'!AH$428)/('Ratios Calculated fix'!AH$429-'Ratios Calculated fix'!AH$428)</f>
        <v>#DIV/0!</v>
      </c>
      <c r="AI389" s="21">
        <f>('Ratios Calculated fix'!AI389-'Ratios Calculated fix'!AI$428)/('Ratios Calculated fix'!AI$429-'Ratios Calculated fix'!AI$428)</f>
        <v>0.9856364082856387</v>
      </c>
      <c r="AJ389" s="21">
        <f>('Ratios Calculated fix'!AJ389-'Ratios Calculated fix'!AJ$428)/('Ratios Calculated fix'!AJ$429-'Ratios Calculated fix'!AJ$428)</f>
        <v>0.18443108570298261</v>
      </c>
      <c r="AK389" s="21" t="e">
        <f>('Ratios Calculated fix'!AK389-'Ratios Calculated fix'!AK$428)/('Ratios Calculated fix'!AK$429-'Ratios Calculated fix'!AK$428)</f>
        <v>#DIV/0!</v>
      </c>
      <c r="AL389" s="21" t="e">
        <f>('Ratios Calculated fix'!AL389-'Ratios Calculated fix'!AL$428)/('Ratios Calculated fix'!AL$429-'Ratios Calculated fix'!AL$428)</f>
        <v>#DIV/0!</v>
      </c>
      <c r="AM389" s="21">
        <f>('Ratios Calculated fix'!AM389-'Ratios Calculated fix'!AM$428)/('Ratios Calculated fix'!AM$429-'Ratios Calculated fix'!AM$428)</f>
        <v>0.31158517792062285</v>
      </c>
      <c r="AN389" s="21">
        <f>('Ratios Calculated fix'!AN389-'Ratios Calculated fix'!AN$428)/('Ratios Calculated fix'!AN$429-'Ratios Calculated fix'!AN$428)</f>
        <v>0.27176017120113782</v>
      </c>
      <c r="AO389" s="21">
        <f>('Ratios Calculated fix'!AO389-'Ratios Calculated fix'!AO$428)/('Ratios Calculated fix'!AO$429-'Ratios Calculated fix'!AO$428)</f>
        <v>5.1763188619383248E-2</v>
      </c>
      <c r="AP389" s="21">
        <f>('Ratios Calculated fix'!AP389-'Ratios Calculated fix'!AP$428)/('Ratios Calculated fix'!AP$429-'Ratios Calculated fix'!AP$428)</f>
        <v>0.57321514572656729</v>
      </c>
      <c r="AQ389" s="21">
        <f>('Ratios Calculated fix'!AQ389-'Ratios Calculated fix'!AQ$428)/('Ratios Calculated fix'!AQ$429-'Ratios Calculated fix'!AQ$428)</f>
        <v>0.60552592529539717</v>
      </c>
      <c r="AR389" s="21">
        <f>('Ratios Calculated fix'!AR389-'Ratios Calculated fix'!AR$428)/('Ratios Calculated fix'!AR$429-'Ratios Calculated fix'!AR$428)</f>
        <v>0.64752669711025956</v>
      </c>
      <c r="AS389" s="21">
        <f>('Ratios Calculated fix'!AS389-'Ratios Calculated fix'!AS$428)/('Ratios Calculated fix'!AS$429-'Ratios Calculated fix'!AS$428)</f>
        <v>0.53977896146277071</v>
      </c>
      <c r="AT389" s="21">
        <f>('Ratios Calculated fix'!AT389-'Ratios Calculated fix'!AT$428)/('Ratios Calculated fix'!AT$429-'Ratios Calculated fix'!AT$428)</f>
        <v>0.45959739779960523</v>
      </c>
      <c r="AU389" s="21">
        <f>('Ratios Calculated fix'!AU389-'Ratios Calculated fix'!AU$428)/('Ratios Calculated fix'!AU$429-'Ratios Calculated fix'!AU$428)</f>
        <v>0.70514121495816484</v>
      </c>
      <c r="AV389" s="21" t="e">
        <f>('Ratios Calculated fix'!AV389-'Ratios Calculated fix'!AV$428)/('Ratios Calculated fix'!AV$429-'Ratios Calculated fix'!AV$428)</f>
        <v>#DIV/0!</v>
      </c>
      <c r="AW389" s="21" t="e">
        <f>('Ratios Calculated fix'!AW389-'Ratios Calculated fix'!AW$428)/('Ratios Calculated fix'!AW$429-'Ratios Calculated fix'!AW$428)</f>
        <v>#DIV/0!</v>
      </c>
      <c r="AX389" s="21" t="e">
        <f>('Ratios Calculated fix'!AX389-'Ratios Calculated fix'!AX$428)/('Ratios Calculated fix'!AX$429-'Ratios Calculated fix'!AX$428)</f>
        <v>#DIV/0!</v>
      </c>
      <c r="AY389" s="21">
        <f>('Ratios Calculated fix'!AY389-'Ratios Calculated fix'!AY$428)/('Ratios Calculated fix'!AY$429-'Ratios Calculated fix'!AY$428)</f>
        <v>0.22481556787777296</v>
      </c>
      <c r="AZ389" s="21">
        <f>('Ratios Calculated fix'!AZ389-'Ratios Calculated fix'!AZ$428)/('Ratios Calculated fix'!AZ$429-'Ratios Calculated fix'!AZ$428)</f>
        <v>0.74181473489789218</v>
      </c>
      <c r="BA389" s="21">
        <f>('Ratios Calculated fix'!BA389-'Ratios Calculated fix'!BA$428)/('Ratios Calculated fix'!BA$429-'Ratios Calculated fix'!BA$428)</f>
        <v>0.74442319469127383</v>
      </c>
      <c r="BB389" s="21" t="e">
        <f>('Ratios Calculated fix'!BB389-'Ratios Calculated fix'!BB$428)/('Ratios Calculated fix'!BB$429-'Ratios Calculated fix'!BB$428)</f>
        <v>#DIV/0!</v>
      </c>
      <c r="BC389" s="21">
        <f>('Ratios Calculated fix'!BC389-'Ratios Calculated fix'!BC$428)/('Ratios Calculated fix'!BC$429-'Ratios Calculated fix'!BC$428)</f>
        <v>0.29934999664222989</v>
      </c>
    </row>
    <row r="390" spans="1:55" x14ac:dyDescent="0.2">
      <c r="A390" s="3" t="s">
        <v>1195</v>
      </c>
      <c r="B390" s="3" t="s">
        <v>1196</v>
      </c>
      <c r="C390" s="3" t="s">
        <v>24</v>
      </c>
      <c r="D390" s="3">
        <v>361284</v>
      </c>
      <c r="E390" s="3" t="s">
        <v>16</v>
      </c>
      <c r="F390" s="3">
        <v>2019</v>
      </c>
      <c r="G390" s="3" t="s">
        <v>17</v>
      </c>
      <c r="H390" s="4">
        <v>43738</v>
      </c>
      <c r="I390" s="4">
        <v>43794</v>
      </c>
      <c r="J390" s="4">
        <v>43794</v>
      </c>
      <c r="K390" s="5">
        <v>91000000</v>
      </c>
      <c r="L390" s="5">
        <v>91900000</v>
      </c>
      <c r="M390" s="3" t="s">
        <v>1197</v>
      </c>
      <c r="N390" s="20">
        <f>('Ratios Calculated fix'!N390-'Ratios Calculated fix'!N$428)/('Ratios Calculated fix'!N$429-'Ratios Calculated fix'!N$428)</f>
        <v>4.3645251624774575E-2</v>
      </c>
      <c r="O390" s="21">
        <f>('Ratios Calculated fix'!O390-'Ratios Calculated fix'!O$428)/('Ratios Calculated fix'!O$429-'Ratios Calculated fix'!O$428)</f>
        <v>3.5587524332123789E-2</v>
      </c>
      <c r="P390" s="21">
        <f>('Ratios Calculated fix'!P390-'Ratios Calculated fix'!P$428)/('Ratios Calculated fix'!P$429-'Ratios Calculated fix'!P$428)</f>
        <v>3.9244541297573696E-2</v>
      </c>
      <c r="Q390" s="21">
        <f>('Ratios Calculated fix'!Q390-'Ratios Calculated fix'!Q$428)/('Ratios Calculated fix'!Q$429-'Ratios Calculated fix'!Q$428)</f>
        <v>0.26141180402319947</v>
      </c>
      <c r="R390" s="21">
        <f>('Ratios Calculated fix'!R390-'Ratios Calculated fix'!R$428)/('Ratios Calculated fix'!R$429-'Ratios Calculated fix'!R$428)</f>
        <v>2.8187263571667991E-2</v>
      </c>
      <c r="S390" s="21">
        <f>('Ratios Calculated fix'!S390-'Ratios Calculated fix'!S$428)/('Ratios Calculated fix'!S$429-'Ratios Calculated fix'!S$428)</f>
        <v>0.1541036947369466</v>
      </c>
      <c r="T390" s="21">
        <f>('Ratios Calculated fix'!T390-'Ratios Calculated fix'!T$428)/('Ratios Calculated fix'!T$429-'Ratios Calculated fix'!T$428)</f>
        <v>0</v>
      </c>
      <c r="U390" s="21">
        <f>('Ratios Calculated fix'!U390-'Ratios Calculated fix'!U$428)/('Ratios Calculated fix'!U$429-'Ratios Calculated fix'!U$428)</f>
        <v>0.64354786514876972</v>
      </c>
      <c r="V390" s="21">
        <f>('Ratios Calculated fix'!V390-'Ratios Calculated fix'!V$428)/('Ratios Calculated fix'!V$429-'Ratios Calculated fix'!V$428)</f>
        <v>0.51829868493424269</v>
      </c>
      <c r="W390" s="21">
        <f>('Ratios Calculated fix'!W390-'Ratios Calculated fix'!W$428)/('Ratios Calculated fix'!W$429-'Ratios Calculated fix'!W$428)</f>
        <v>0.62210889664239277</v>
      </c>
      <c r="X390" s="21">
        <f>('Ratios Calculated fix'!X390-'Ratios Calculated fix'!X$428)/('Ratios Calculated fix'!X$429-'Ratios Calculated fix'!X$428)</f>
        <v>0.56438708820299321</v>
      </c>
      <c r="Y390" s="21">
        <f>('Ratios Calculated fix'!Y390-'Ratios Calculated fix'!Y$428)/('Ratios Calculated fix'!Y$429-'Ratios Calculated fix'!Y$428)</f>
        <v>0.47213729222542916</v>
      </c>
      <c r="Z390" s="21">
        <f>('Ratios Calculated fix'!Z390-'Ratios Calculated fix'!Z$428)/('Ratios Calculated fix'!Z$429-'Ratios Calculated fix'!Z$428)</f>
        <v>0.43561291179700673</v>
      </c>
      <c r="AA390" s="21">
        <f>('Ratios Calculated fix'!AA390-'Ratios Calculated fix'!AA$428)/('Ratios Calculated fix'!AA$429-'Ratios Calculated fix'!AA$428)</f>
        <v>0.10967283053024918</v>
      </c>
      <c r="AB390" s="21">
        <f>('Ratios Calculated fix'!AB390-'Ratios Calculated fix'!AB$428)/('Ratios Calculated fix'!AB$429-'Ratios Calculated fix'!AB$428)</f>
        <v>0.89392617926800455</v>
      </c>
      <c r="AC390" s="21">
        <f>('Ratios Calculated fix'!AC390-'Ratios Calculated fix'!AC$428)/('Ratios Calculated fix'!AC$429-'Ratios Calculated fix'!AC$428)</f>
        <v>0.41575804057382415</v>
      </c>
      <c r="AD390" s="21">
        <f>('Ratios Calculated fix'!AD390-'Ratios Calculated fix'!AD$428)/('Ratios Calculated fix'!AD$429-'Ratios Calculated fix'!AD$428)</f>
        <v>0.41883673252440112</v>
      </c>
      <c r="AE390" s="21">
        <f>('Ratios Calculated fix'!AE390-'Ratios Calculated fix'!AE$428)/('Ratios Calculated fix'!AE$429-'Ratios Calculated fix'!AE$428)</f>
        <v>0.47620831936943825</v>
      </c>
      <c r="AF390" s="21">
        <f>('Ratios Calculated fix'!AF390-'Ratios Calculated fix'!AF$428)/('Ratios Calculated fix'!AF$429-'Ratios Calculated fix'!AF$428)</f>
        <v>0.3930201231673357</v>
      </c>
      <c r="AG390" s="21" t="e">
        <f>('Ratios Calculated fix'!AG390-'Ratios Calculated fix'!AG$428)/('Ratios Calculated fix'!AG$429-'Ratios Calculated fix'!AG$428)</f>
        <v>#DIV/0!</v>
      </c>
      <c r="AH390" s="21" t="e">
        <f>('Ratios Calculated fix'!AH390-'Ratios Calculated fix'!AH$428)/('Ratios Calculated fix'!AH$429-'Ratios Calculated fix'!AH$428)</f>
        <v>#DIV/0!</v>
      </c>
      <c r="AI390" s="21">
        <f>('Ratios Calculated fix'!AI390-'Ratios Calculated fix'!AI$428)/('Ratios Calculated fix'!AI$429-'Ratios Calculated fix'!AI$428)</f>
        <v>0.98517685083747264</v>
      </c>
      <c r="AJ390" s="21">
        <f>('Ratios Calculated fix'!AJ390-'Ratios Calculated fix'!AJ$428)/('Ratios Calculated fix'!AJ$429-'Ratios Calculated fix'!AJ$428)</f>
        <v>8.4129758574631591E-2</v>
      </c>
      <c r="AK390" s="21" t="e">
        <f>('Ratios Calculated fix'!AK390-'Ratios Calculated fix'!AK$428)/('Ratios Calculated fix'!AK$429-'Ratios Calculated fix'!AK$428)</f>
        <v>#DIV/0!</v>
      </c>
      <c r="AL390" s="21" t="e">
        <f>('Ratios Calculated fix'!AL390-'Ratios Calculated fix'!AL$428)/('Ratios Calculated fix'!AL$429-'Ratios Calculated fix'!AL$428)</f>
        <v>#DIV/0!</v>
      </c>
      <c r="AM390" s="21">
        <f>('Ratios Calculated fix'!AM390-'Ratios Calculated fix'!AM$428)/('Ratios Calculated fix'!AM$429-'Ratios Calculated fix'!AM$428)</f>
        <v>0.31018126626889769</v>
      </c>
      <c r="AN390" s="21">
        <f>('Ratios Calculated fix'!AN390-'Ratios Calculated fix'!AN$428)/('Ratios Calculated fix'!AN$429-'Ratios Calculated fix'!AN$428)</f>
        <v>0.2756046287496986</v>
      </c>
      <c r="AO390" s="21">
        <f>('Ratios Calculated fix'!AO390-'Ratios Calculated fix'!AO$428)/('Ratios Calculated fix'!AO$429-'Ratios Calculated fix'!AO$428)</f>
        <v>0.17765569881016835</v>
      </c>
      <c r="AP390" s="21">
        <f>('Ratios Calculated fix'!AP390-'Ratios Calculated fix'!AP$428)/('Ratios Calculated fix'!AP$429-'Ratios Calculated fix'!AP$428)</f>
        <v>0.5748404061042538</v>
      </c>
      <c r="AQ390" s="21">
        <f>('Ratios Calculated fix'!AQ390-'Ratios Calculated fix'!AQ$428)/('Ratios Calculated fix'!AQ$429-'Ratios Calculated fix'!AQ$428)</f>
        <v>0.56704859913074468</v>
      </c>
      <c r="AR390" s="21">
        <f>('Ratios Calculated fix'!AR390-'Ratios Calculated fix'!AR$428)/('Ratios Calculated fix'!AR$429-'Ratios Calculated fix'!AR$428)</f>
        <v>0.29917805096393557</v>
      </c>
      <c r="AS390" s="21">
        <f>('Ratios Calculated fix'!AS390-'Ratios Calculated fix'!AS$428)/('Ratios Calculated fix'!AS$429-'Ratios Calculated fix'!AS$428)</f>
        <v>0.57644855422866315</v>
      </c>
      <c r="AT390" s="21">
        <f>('Ratios Calculated fix'!AT390-'Ratios Calculated fix'!AT$428)/('Ratios Calculated fix'!AT$429-'Ratios Calculated fix'!AT$428)</f>
        <v>0.4309214121608429</v>
      </c>
      <c r="AU390" s="21">
        <f>('Ratios Calculated fix'!AU390-'Ratios Calculated fix'!AU$428)/('Ratios Calculated fix'!AU$429-'Ratios Calculated fix'!AU$428)</f>
        <v>0.62733899558664086</v>
      </c>
      <c r="AV390" s="21" t="e">
        <f>('Ratios Calculated fix'!AV390-'Ratios Calculated fix'!AV$428)/('Ratios Calculated fix'!AV$429-'Ratios Calculated fix'!AV$428)</f>
        <v>#DIV/0!</v>
      </c>
      <c r="AW390" s="21" t="e">
        <f>('Ratios Calculated fix'!AW390-'Ratios Calculated fix'!AW$428)/('Ratios Calculated fix'!AW$429-'Ratios Calculated fix'!AW$428)</f>
        <v>#DIV/0!</v>
      </c>
      <c r="AX390" s="21" t="e">
        <f>('Ratios Calculated fix'!AX390-'Ratios Calculated fix'!AX$428)/('Ratios Calculated fix'!AX$429-'Ratios Calculated fix'!AX$428)</f>
        <v>#DIV/0!</v>
      </c>
      <c r="AY390" s="21">
        <f>('Ratios Calculated fix'!AY390-'Ratios Calculated fix'!AY$428)/('Ratios Calculated fix'!AY$429-'Ratios Calculated fix'!AY$428)</f>
        <v>0.21531084127524647</v>
      </c>
      <c r="AZ390" s="21">
        <f>('Ratios Calculated fix'!AZ390-'Ratios Calculated fix'!AZ$428)/('Ratios Calculated fix'!AZ$429-'Ratios Calculated fix'!AZ$428)</f>
        <v>0.72734992874343596</v>
      </c>
      <c r="BA390" s="21">
        <f>('Ratios Calculated fix'!BA390-'Ratios Calculated fix'!BA$428)/('Ratios Calculated fix'!BA$429-'Ratios Calculated fix'!BA$428)</f>
        <v>0.74402672670495618</v>
      </c>
      <c r="BB390" s="21" t="e">
        <f>('Ratios Calculated fix'!BB390-'Ratios Calculated fix'!BB$428)/('Ratios Calculated fix'!BB$429-'Ratios Calculated fix'!BB$428)</f>
        <v>#DIV/0!</v>
      </c>
      <c r="BC390" s="21">
        <f>('Ratios Calculated fix'!BC390-'Ratios Calculated fix'!BC$428)/('Ratios Calculated fix'!BC$429-'Ratios Calculated fix'!BC$428)</f>
        <v>0.31988766571059302</v>
      </c>
    </row>
    <row r="391" spans="1:55" x14ac:dyDescent="0.2">
      <c r="A391" s="7" t="s">
        <v>1213</v>
      </c>
      <c r="B391" s="7" t="s">
        <v>1214</v>
      </c>
      <c r="C391" s="3" t="s">
        <v>45</v>
      </c>
      <c r="D391" s="7">
        <v>330907</v>
      </c>
      <c r="E391" s="7" t="s">
        <v>16</v>
      </c>
      <c r="F391" s="7">
        <v>2018</v>
      </c>
      <c r="G391" s="7" t="s">
        <v>17</v>
      </c>
      <c r="H391" s="8">
        <v>43555</v>
      </c>
      <c r="I391" s="8">
        <v>43609</v>
      </c>
      <c r="J391" s="8">
        <v>43769</v>
      </c>
      <c r="K391" s="9">
        <v>321913238</v>
      </c>
      <c r="L391" s="9">
        <v>326252252</v>
      </c>
      <c r="M391" s="7" t="s">
        <v>1215</v>
      </c>
      <c r="N391" s="20">
        <f>('Ratios Calculated fix'!N391-'Ratios Calculated fix'!N$428)/('Ratios Calculated fix'!N$429-'Ratios Calculated fix'!N$428)</f>
        <v>7.5647344123826704E-2</v>
      </c>
      <c r="O391" s="21">
        <f>('Ratios Calculated fix'!O391-'Ratios Calculated fix'!O$428)/('Ratios Calculated fix'!O$429-'Ratios Calculated fix'!O$428)</f>
        <v>4.9495272524810598E-2</v>
      </c>
      <c r="P391" s="21">
        <f>('Ratios Calculated fix'!P391-'Ratios Calculated fix'!P$428)/('Ratios Calculated fix'!P$429-'Ratios Calculated fix'!P$428)</f>
        <v>6.1994230185682633E-2</v>
      </c>
      <c r="Q391" s="21">
        <f>('Ratios Calculated fix'!Q391-'Ratios Calculated fix'!Q$428)/('Ratios Calculated fix'!Q$429-'Ratios Calculated fix'!Q$428)</f>
        <v>0.26076782551850575</v>
      </c>
      <c r="R391" s="21">
        <f>('Ratios Calculated fix'!R391-'Ratios Calculated fix'!R$428)/('Ratios Calculated fix'!R$429-'Ratios Calculated fix'!R$428)</f>
        <v>6.3170699140766742E-2</v>
      </c>
      <c r="S391" s="21">
        <f>('Ratios Calculated fix'!S391-'Ratios Calculated fix'!S$428)/('Ratios Calculated fix'!S$429-'Ratios Calculated fix'!S$428)</f>
        <v>4.1659551172431426E-2</v>
      </c>
      <c r="T391" s="21">
        <f>('Ratios Calculated fix'!T391-'Ratios Calculated fix'!T$428)/('Ratios Calculated fix'!T$429-'Ratios Calculated fix'!T$428)</f>
        <v>5.6125953121200486E-2</v>
      </c>
      <c r="U391" s="21">
        <f>('Ratios Calculated fix'!U391-'Ratios Calculated fix'!U$428)/('Ratios Calculated fix'!U$429-'Ratios Calculated fix'!U$428)</f>
        <v>0.64672706514727163</v>
      </c>
      <c r="V391" s="21">
        <f>('Ratios Calculated fix'!V391-'Ratios Calculated fix'!V$428)/('Ratios Calculated fix'!V$429-'Ratios Calculated fix'!V$428)</f>
        <v>0.49564913479385969</v>
      </c>
      <c r="W391" s="21">
        <f>('Ratios Calculated fix'!W391-'Ratios Calculated fix'!W$428)/('Ratios Calculated fix'!W$429-'Ratios Calculated fix'!W$428)</f>
        <v>0.62788080883547737</v>
      </c>
      <c r="X391" s="21">
        <f>('Ratios Calculated fix'!X391-'Ratios Calculated fix'!X$428)/('Ratios Calculated fix'!X$429-'Ratios Calculated fix'!X$428)</f>
        <v>0.35523818608420682</v>
      </c>
      <c r="Y391" s="21">
        <f>('Ratios Calculated fix'!Y391-'Ratios Calculated fix'!Y$428)/('Ratios Calculated fix'!Y$429-'Ratios Calculated fix'!Y$428)</f>
        <v>0.50526657110367568</v>
      </c>
      <c r="Z391" s="21">
        <f>('Ratios Calculated fix'!Z391-'Ratios Calculated fix'!Z$428)/('Ratios Calculated fix'!Z$429-'Ratios Calculated fix'!Z$428)</f>
        <v>0.64476181391579312</v>
      </c>
      <c r="AA391" s="21">
        <f>('Ratios Calculated fix'!AA391-'Ratios Calculated fix'!AA$428)/('Ratios Calculated fix'!AA$429-'Ratios Calculated fix'!AA$428)</f>
        <v>0.28470365698842021</v>
      </c>
      <c r="AB391" s="21">
        <f>('Ratios Calculated fix'!AB391-'Ratios Calculated fix'!AB$428)/('Ratios Calculated fix'!AB$429-'Ratios Calculated fix'!AB$428)</f>
        <v>0.90479241427739499</v>
      </c>
      <c r="AC391" s="21">
        <f>('Ratios Calculated fix'!AC391-'Ratios Calculated fix'!AC$428)/('Ratios Calculated fix'!AC$429-'Ratios Calculated fix'!AC$428)</f>
        <v>0.46868329107835749</v>
      </c>
      <c r="AD391" s="21">
        <f>('Ratios Calculated fix'!AD391-'Ratios Calculated fix'!AD$428)/('Ratios Calculated fix'!AD$429-'Ratios Calculated fix'!AD$428)</f>
        <v>0.40636527586706805</v>
      </c>
      <c r="AE391" s="21">
        <f>('Ratios Calculated fix'!AE391-'Ratios Calculated fix'!AE$428)/('Ratios Calculated fix'!AE$429-'Ratios Calculated fix'!AE$428)</f>
        <v>0.46202854249294056</v>
      </c>
      <c r="AF391" s="21">
        <f>('Ratios Calculated fix'!AF391-'Ratios Calculated fix'!AF$428)/('Ratios Calculated fix'!AF$429-'Ratios Calculated fix'!AF$428)</f>
        <v>0.39175147126663079</v>
      </c>
      <c r="AG391" s="21" t="e">
        <f>('Ratios Calculated fix'!AG391-'Ratios Calculated fix'!AG$428)/('Ratios Calculated fix'!AG$429-'Ratios Calculated fix'!AG$428)</f>
        <v>#DIV/0!</v>
      </c>
      <c r="AH391" s="21" t="e">
        <f>('Ratios Calculated fix'!AH391-'Ratios Calculated fix'!AH$428)/('Ratios Calculated fix'!AH$429-'Ratios Calculated fix'!AH$428)</f>
        <v>#DIV/0!</v>
      </c>
      <c r="AI391" s="21">
        <f>('Ratios Calculated fix'!AI391-'Ratios Calculated fix'!AI$428)/('Ratios Calculated fix'!AI$429-'Ratios Calculated fix'!AI$428)</f>
        <v>0.98552107645676201</v>
      </c>
      <c r="AJ391" s="21">
        <f>('Ratios Calculated fix'!AJ391-'Ratios Calculated fix'!AJ$428)/('Ratios Calculated fix'!AJ$429-'Ratios Calculated fix'!AJ$428)</f>
        <v>0.17060361654176101</v>
      </c>
      <c r="AK391" s="21" t="e">
        <f>('Ratios Calculated fix'!AK391-'Ratios Calculated fix'!AK$428)/('Ratios Calculated fix'!AK$429-'Ratios Calculated fix'!AK$428)</f>
        <v>#DIV/0!</v>
      </c>
      <c r="AL391" s="21" t="e">
        <f>('Ratios Calculated fix'!AL391-'Ratios Calculated fix'!AL$428)/('Ratios Calculated fix'!AL$429-'Ratios Calculated fix'!AL$428)</f>
        <v>#DIV/0!</v>
      </c>
      <c r="AM391" s="21">
        <f>('Ratios Calculated fix'!AM391-'Ratios Calculated fix'!AM$428)/('Ratios Calculated fix'!AM$429-'Ratios Calculated fix'!AM$428)</f>
        <v>0.31204758492345241</v>
      </c>
      <c r="AN391" s="21">
        <f>('Ratios Calculated fix'!AN391-'Ratios Calculated fix'!AN$428)/('Ratios Calculated fix'!AN$429-'Ratios Calculated fix'!AN$428)</f>
        <v>0.27779250262723537</v>
      </c>
      <c r="AO391" s="21">
        <f>('Ratios Calculated fix'!AO391-'Ratios Calculated fix'!AO$428)/('Ratios Calculated fix'!AO$429-'Ratios Calculated fix'!AO$428)</f>
        <v>0.27656664071919529</v>
      </c>
      <c r="AP391" s="21">
        <f>('Ratios Calculated fix'!AP391-'Ratios Calculated fix'!AP$428)/('Ratios Calculated fix'!AP$429-'Ratios Calculated fix'!AP$428)</f>
        <v>0.57539133209189242</v>
      </c>
      <c r="AQ391" s="21">
        <f>('Ratios Calculated fix'!AQ391-'Ratios Calculated fix'!AQ$428)/('Ratios Calculated fix'!AQ$429-'Ratios Calculated fix'!AQ$428)</f>
        <v>0.62534944926847247</v>
      </c>
      <c r="AR391" s="21">
        <f>('Ratios Calculated fix'!AR391-'Ratios Calculated fix'!AR$428)/('Ratios Calculated fix'!AR$429-'Ratios Calculated fix'!AR$428)</f>
        <v>0.27284303125557263</v>
      </c>
      <c r="AS391" s="21">
        <f>('Ratios Calculated fix'!AS391-'Ratios Calculated fix'!AS$428)/('Ratios Calculated fix'!AS$429-'Ratios Calculated fix'!AS$428)</f>
        <v>0.58844726970408123</v>
      </c>
      <c r="AT391" s="21">
        <f>('Ratios Calculated fix'!AT391-'Ratios Calculated fix'!AT$428)/('Ratios Calculated fix'!AT$429-'Ratios Calculated fix'!AT$428)</f>
        <v>0.49223636559909673</v>
      </c>
      <c r="AU391" s="21">
        <f>('Ratios Calculated fix'!AU391-'Ratios Calculated fix'!AU$428)/('Ratios Calculated fix'!AU$429-'Ratios Calculated fix'!AU$428)</f>
        <v>0.68360993486547816</v>
      </c>
      <c r="AV391" s="21" t="e">
        <f>('Ratios Calculated fix'!AV391-'Ratios Calculated fix'!AV$428)/('Ratios Calculated fix'!AV$429-'Ratios Calculated fix'!AV$428)</f>
        <v>#DIV/0!</v>
      </c>
      <c r="AW391" s="21" t="e">
        <f>('Ratios Calculated fix'!AW391-'Ratios Calculated fix'!AW$428)/('Ratios Calculated fix'!AW$429-'Ratios Calculated fix'!AW$428)</f>
        <v>#DIV/0!</v>
      </c>
      <c r="AX391" s="21" t="e">
        <f>('Ratios Calculated fix'!AX391-'Ratios Calculated fix'!AX$428)/('Ratios Calculated fix'!AX$429-'Ratios Calculated fix'!AX$428)</f>
        <v>#DIV/0!</v>
      </c>
      <c r="AY391" s="21">
        <f>('Ratios Calculated fix'!AY391-'Ratios Calculated fix'!AY$428)/('Ratios Calculated fix'!AY$429-'Ratios Calculated fix'!AY$428)</f>
        <v>0.22531209885372155</v>
      </c>
      <c r="AZ391" s="21">
        <f>('Ratios Calculated fix'!AZ391-'Ratios Calculated fix'!AZ$428)/('Ratios Calculated fix'!AZ$429-'Ratios Calculated fix'!AZ$428)</f>
        <v>0.74511215887596638</v>
      </c>
      <c r="BA391" s="21">
        <f>('Ratios Calculated fix'!BA391-'Ratios Calculated fix'!BA$428)/('Ratios Calculated fix'!BA$429-'Ratios Calculated fix'!BA$428)</f>
        <v>0.74421550713372719</v>
      </c>
      <c r="BB391" s="21" t="e">
        <f>('Ratios Calculated fix'!BB391-'Ratios Calculated fix'!BB$428)/('Ratios Calculated fix'!BB$429-'Ratios Calculated fix'!BB$428)</f>
        <v>#DIV/0!</v>
      </c>
      <c r="BC391" s="21">
        <f>('Ratios Calculated fix'!BC391-'Ratios Calculated fix'!BC$428)/('Ratios Calculated fix'!BC$429-'Ratios Calculated fix'!BC$428)</f>
        <v>0.29128746673281652</v>
      </c>
    </row>
    <row r="392" spans="1:55" x14ac:dyDescent="0.2">
      <c r="A392" s="7" t="s">
        <v>1192</v>
      </c>
      <c r="B392" s="7" t="s">
        <v>1193</v>
      </c>
      <c r="C392" s="3" t="s">
        <v>138</v>
      </c>
      <c r="D392" s="7">
        <v>410846</v>
      </c>
      <c r="E392" s="7" t="s">
        <v>16</v>
      </c>
      <c r="F392" s="7">
        <v>2018</v>
      </c>
      <c r="G392" s="7" t="s">
        <v>17</v>
      </c>
      <c r="H392" s="8">
        <v>43465</v>
      </c>
      <c r="I392" s="8">
        <v>43524</v>
      </c>
      <c r="J392" s="8">
        <v>43524</v>
      </c>
      <c r="K392" s="9">
        <v>419000000</v>
      </c>
      <c r="L392" s="9">
        <v>422000000</v>
      </c>
      <c r="M392" s="7" t="s">
        <v>1194</v>
      </c>
      <c r="N392" s="20">
        <f>('Ratios Calculated fix'!N392-'Ratios Calculated fix'!N$428)/('Ratios Calculated fix'!N$429-'Ratios Calculated fix'!N$428)</f>
        <v>6.3357371905514853E-2</v>
      </c>
      <c r="O392" s="21">
        <f>('Ratios Calculated fix'!O392-'Ratios Calculated fix'!O$428)/('Ratios Calculated fix'!O$429-'Ratios Calculated fix'!O$428)</f>
        <v>4.1602340300719215E-2</v>
      </c>
      <c r="P392" s="21">
        <f>('Ratios Calculated fix'!P392-'Ratios Calculated fix'!P$428)/('Ratios Calculated fix'!P$429-'Ratios Calculated fix'!P$428)</f>
        <v>5.2129433418289621E-2</v>
      </c>
      <c r="Q392" s="21">
        <f>('Ratios Calculated fix'!Q392-'Ratios Calculated fix'!Q$428)/('Ratios Calculated fix'!Q$429-'Ratios Calculated fix'!Q$428)</f>
        <v>0.26188576589194357</v>
      </c>
      <c r="R392" s="21">
        <f>('Ratios Calculated fix'!R392-'Ratios Calculated fix'!R$428)/('Ratios Calculated fix'!R$429-'Ratios Calculated fix'!R$428)</f>
        <v>4.5974538552532848E-2</v>
      </c>
      <c r="S392" s="21">
        <f>('Ratios Calculated fix'!S392-'Ratios Calculated fix'!S$428)/('Ratios Calculated fix'!S$429-'Ratios Calculated fix'!S$428)</f>
        <v>3.6126932173261828E-3</v>
      </c>
      <c r="T392" s="21">
        <f>('Ratios Calculated fix'!T392-'Ratios Calculated fix'!T$428)/('Ratios Calculated fix'!T$429-'Ratios Calculated fix'!T$428)</f>
        <v>4.578297500575898E-2</v>
      </c>
      <c r="U392" s="21">
        <f>('Ratios Calculated fix'!U392-'Ratios Calculated fix'!U$428)/('Ratios Calculated fix'!U$429-'Ratios Calculated fix'!U$428)</f>
        <v>0.64558930236172152</v>
      </c>
      <c r="V392" s="21">
        <f>('Ratios Calculated fix'!V392-'Ratios Calculated fix'!V$428)/('Ratios Calculated fix'!V$429-'Ratios Calculated fix'!V$428)</f>
        <v>0.48897328447864852</v>
      </c>
      <c r="W392" s="21">
        <f>('Ratios Calculated fix'!W392-'Ratios Calculated fix'!W$428)/('Ratios Calculated fix'!W$429-'Ratios Calculated fix'!W$428)</f>
        <v>0.62739748136664097</v>
      </c>
      <c r="X392" s="21">
        <f>('Ratios Calculated fix'!X392-'Ratios Calculated fix'!X$428)/('Ratios Calculated fix'!X$429-'Ratios Calculated fix'!X$428)</f>
        <v>0.29246188290680775</v>
      </c>
      <c r="Y392" s="21">
        <f>('Ratios Calculated fix'!Y392-'Ratios Calculated fix'!Y$428)/('Ratios Calculated fix'!Y$429-'Ratios Calculated fix'!Y$428)</f>
        <v>0.46568011832704559</v>
      </c>
      <c r="Z392" s="21">
        <f>('Ratios Calculated fix'!Z392-'Ratios Calculated fix'!Z$428)/('Ratios Calculated fix'!Z$429-'Ratios Calculated fix'!Z$428)</f>
        <v>0.70753811709319214</v>
      </c>
      <c r="AA392" s="21">
        <f>('Ratios Calculated fix'!AA392-'Ratios Calculated fix'!AA$428)/('Ratios Calculated fix'!AA$429-'Ratios Calculated fix'!AA$428)</f>
        <v>0</v>
      </c>
      <c r="AB392" s="21">
        <f>('Ratios Calculated fix'!AB392-'Ratios Calculated fix'!AB$428)/('Ratios Calculated fix'!AB$429-'Ratios Calculated fix'!AB$428)</f>
        <v>0.89145440618036997</v>
      </c>
      <c r="AC392" s="21">
        <f>('Ratios Calculated fix'!AC392-'Ratios Calculated fix'!AC$428)/('Ratios Calculated fix'!AC$429-'Ratios Calculated fix'!AC$428)</f>
        <v>2.9219593159860498E-2</v>
      </c>
      <c r="AD392" s="21">
        <f>('Ratios Calculated fix'!AD392-'Ratios Calculated fix'!AD$428)/('Ratios Calculated fix'!AD$429-'Ratios Calculated fix'!AD$428)</f>
        <v>0.34142100143316945</v>
      </c>
      <c r="AE392" s="21">
        <f>('Ratios Calculated fix'!AE392-'Ratios Calculated fix'!AE$428)/('Ratios Calculated fix'!AE$429-'Ratios Calculated fix'!AE$428)</f>
        <v>0.3876273959066478</v>
      </c>
      <c r="AF392" s="21">
        <f>('Ratios Calculated fix'!AF392-'Ratios Calculated fix'!AF$428)/('Ratios Calculated fix'!AF$429-'Ratios Calculated fix'!AF$428)</f>
        <v>0.37380559132710006</v>
      </c>
      <c r="AG392" s="21" t="e">
        <f>('Ratios Calculated fix'!AG392-'Ratios Calculated fix'!AG$428)/('Ratios Calculated fix'!AG$429-'Ratios Calculated fix'!AG$428)</f>
        <v>#DIV/0!</v>
      </c>
      <c r="AH392" s="21" t="e">
        <f>('Ratios Calculated fix'!AH392-'Ratios Calculated fix'!AH$428)/('Ratios Calculated fix'!AH$429-'Ratios Calculated fix'!AH$428)</f>
        <v>#DIV/0!</v>
      </c>
      <c r="AI392" s="21">
        <f>('Ratios Calculated fix'!AI392-'Ratios Calculated fix'!AI$428)/('Ratios Calculated fix'!AI$429-'Ratios Calculated fix'!AI$428)</f>
        <v>0.98594190613173815</v>
      </c>
      <c r="AJ392" s="21">
        <f>('Ratios Calculated fix'!AJ392-'Ratios Calculated fix'!AJ$428)/('Ratios Calculated fix'!AJ$429-'Ratios Calculated fix'!AJ$428)</f>
        <v>0.13380672015006648</v>
      </c>
      <c r="AK392" s="21" t="e">
        <f>('Ratios Calculated fix'!AK392-'Ratios Calculated fix'!AK$428)/('Ratios Calculated fix'!AK$429-'Ratios Calculated fix'!AK$428)</f>
        <v>#DIV/0!</v>
      </c>
      <c r="AL392" s="21" t="e">
        <f>('Ratios Calculated fix'!AL392-'Ratios Calculated fix'!AL$428)/('Ratios Calculated fix'!AL$429-'Ratios Calculated fix'!AL$428)</f>
        <v>#DIV/0!</v>
      </c>
      <c r="AM392" s="21">
        <f>('Ratios Calculated fix'!AM392-'Ratios Calculated fix'!AM$428)/('Ratios Calculated fix'!AM$429-'Ratios Calculated fix'!AM$428)</f>
        <v>0.30828494877371598</v>
      </c>
      <c r="AN392" s="21">
        <f>('Ratios Calculated fix'!AN392-'Ratios Calculated fix'!AN$428)/('Ratios Calculated fix'!AN$429-'Ratios Calculated fix'!AN$428)</f>
        <v>0.28164268363384148</v>
      </c>
      <c r="AO392" s="21">
        <f>('Ratios Calculated fix'!AO392-'Ratios Calculated fix'!AO$428)/('Ratios Calculated fix'!AO$429-'Ratios Calculated fix'!AO$428)</f>
        <v>0.37089989194259099</v>
      </c>
      <c r="AP392" s="21">
        <f>('Ratios Calculated fix'!AP392-'Ratios Calculated fix'!AP$428)/('Ratios Calculated fix'!AP$429-'Ratios Calculated fix'!AP$428)</f>
        <v>0.57865419895476844</v>
      </c>
      <c r="AQ392" s="21">
        <f>('Ratios Calculated fix'!AQ392-'Ratios Calculated fix'!AQ$428)/('Ratios Calculated fix'!AQ$429-'Ratios Calculated fix'!AQ$428)</f>
        <v>0.52281666666543192</v>
      </c>
      <c r="AR392" s="21">
        <f>('Ratios Calculated fix'!AR392-'Ratios Calculated fix'!AR$428)/('Ratios Calculated fix'!AR$429-'Ratios Calculated fix'!AR$428)</f>
        <v>0.21419996466401658</v>
      </c>
      <c r="AS392" s="21">
        <f>('Ratios Calculated fix'!AS392-'Ratios Calculated fix'!AS$428)/('Ratios Calculated fix'!AS$429-'Ratios Calculated fix'!AS$428)</f>
        <v>0.60160219433589124</v>
      </c>
      <c r="AT392" s="21">
        <f>('Ratios Calculated fix'!AT392-'Ratios Calculated fix'!AT$428)/('Ratios Calculated fix'!AT$429-'Ratios Calculated fix'!AT$428)</f>
        <v>0.39735205528242884</v>
      </c>
      <c r="AU392" s="21">
        <f>('Ratios Calculated fix'!AU392-'Ratios Calculated fix'!AU$428)/('Ratios Calculated fix'!AU$429-'Ratios Calculated fix'!AU$428)</f>
        <v>0.64365784117880032</v>
      </c>
      <c r="AV392" s="21" t="e">
        <f>('Ratios Calculated fix'!AV392-'Ratios Calculated fix'!AV$428)/('Ratios Calculated fix'!AV$429-'Ratios Calculated fix'!AV$428)</f>
        <v>#DIV/0!</v>
      </c>
      <c r="AW392" s="21" t="e">
        <f>('Ratios Calculated fix'!AW392-'Ratios Calculated fix'!AW$428)/('Ratios Calculated fix'!AW$429-'Ratios Calculated fix'!AW$428)</f>
        <v>#DIV/0!</v>
      </c>
      <c r="AX392" s="21" t="e">
        <f>('Ratios Calculated fix'!AX392-'Ratios Calculated fix'!AX$428)/('Ratios Calculated fix'!AX$429-'Ratios Calculated fix'!AX$428)</f>
        <v>#DIV/0!</v>
      </c>
      <c r="AY392" s="21">
        <f>('Ratios Calculated fix'!AY392-'Ratios Calculated fix'!AY$428)/('Ratios Calculated fix'!AY$429-'Ratios Calculated fix'!AY$428)</f>
        <v>0.23812490173579914</v>
      </c>
      <c r="AZ392" s="21">
        <f>('Ratios Calculated fix'!AZ392-'Ratios Calculated fix'!AZ$428)/('Ratios Calculated fix'!AZ$429-'Ratios Calculated fix'!AZ$428)</f>
        <v>0.74717964145015037</v>
      </c>
      <c r="BA392" s="21">
        <f>('Ratios Calculated fix'!BA392-'Ratios Calculated fix'!BA$428)/('Ratios Calculated fix'!BA$429-'Ratios Calculated fix'!BA$428)</f>
        <v>0.74417460815210801</v>
      </c>
      <c r="BB392" s="21" t="e">
        <f>('Ratios Calculated fix'!BB392-'Ratios Calculated fix'!BB$428)/('Ratios Calculated fix'!BB$429-'Ratios Calculated fix'!BB$428)</f>
        <v>#DIV/0!</v>
      </c>
      <c r="BC392" s="21">
        <f>('Ratios Calculated fix'!BC392-'Ratios Calculated fix'!BC$428)/('Ratios Calculated fix'!BC$429-'Ratios Calculated fix'!BC$428)</f>
        <v>0.21677155576446294</v>
      </c>
    </row>
    <row r="393" spans="1:55" x14ac:dyDescent="0.2">
      <c r="A393" s="3" t="s">
        <v>1222</v>
      </c>
      <c r="B393" s="3" t="s">
        <v>1223</v>
      </c>
      <c r="C393" s="3" t="s">
        <v>59</v>
      </c>
      <c r="D393" s="3">
        <v>378238</v>
      </c>
      <c r="E393" s="3" t="s">
        <v>16</v>
      </c>
      <c r="F393" s="3">
        <v>2019</v>
      </c>
      <c r="G393" s="3" t="s">
        <v>17</v>
      </c>
      <c r="H393" s="4">
        <v>43830</v>
      </c>
      <c r="I393" s="4">
        <v>43887</v>
      </c>
      <c r="J393" s="4">
        <v>43887</v>
      </c>
      <c r="K393" s="5">
        <v>132474000</v>
      </c>
      <c r="L393" s="5">
        <v>133757000</v>
      </c>
      <c r="M393" s="3" t="s">
        <v>1224</v>
      </c>
      <c r="N393" s="20">
        <f>('Ratios Calculated fix'!N393-'Ratios Calculated fix'!N$428)/('Ratios Calculated fix'!N$429-'Ratios Calculated fix'!N$428)</f>
        <v>8.3901549330406971E-2</v>
      </c>
      <c r="O393" s="21">
        <f>('Ratios Calculated fix'!O393-'Ratios Calculated fix'!O$428)/('Ratios Calculated fix'!O$429-'Ratios Calculated fix'!O$428)</f>
        <v>5.6360816357755632E-2</v>
      </c>
      <c r="P393" s="21">
        <f>('Ratios Calculated fix'!P393-'Ratios Calculated fix'!P$428)/('Ratios Calculated fix'!P$429-'Ratios Calculated fix'!P$428)</f>
        <v>2.8831240863141115E-2</v>
      </c>
      <c r="Q393" s="21">
        <f>('Ratios Calculated fix'!Q393-'Ratios Calculated fix'!Q$428)/('Ratios Calculated fix'!Q$429-'Ratios Calculated fix'!Q$428)</f>
        <v>0.26057391730121382</v>
      </c>
      <c r="R393" s="21">
        <f>('Ratios Calculated fix'!R393-'Ratios Calculated fix'!R$428)/('Ratios Calculated fix'!R$429-'Ratios Calculated fix'!R$428)</f>
        <v>7.9689231171054462E-2</v>
      </c>
      <c r="S393" s="21">
        <f>('Ratios Calculated fix'!S393-'Ratios Calculated fix'!S$428)/('Ratios Calculated fix'!S$429-'Ratios Calculated fix'!S$428)</f>
        <v>6.315331707424804E-3</v>
      </c>
      <c r="T393" s="21">
        <f>('Ratios Calculated fix'!T393-'Ratios Calculated fix'!T$428)/('Ratios Calculated fix'!T$429-'Ratios Calculated fix'!T$428)</f>
        <v>7.934733233004293E-2</v>
      </c>
      <c r="U393" s="21">
        <f>('Ratios Calculated fix'!U393-'Ratios Calculated fix'!U$428)/('Ratios Calculated fix'!U$429-'Ratios Calculated fix'!U$428)</f>
        <v>0.64812470069398309</v>
      </c>
      <c r="V393" s="21">
        <f>('Ratios Calculated fix'!V393-'Ratios Calculated fix'!V$428)/('Ratios Calculated fix'!V$429-'Ratios Calculated fix'!V$428)</f>
        <v>0.48934091288878373</v>
      </c>
      <c r="W393" s="21">
        <f>('Ratios Calculated fix'!W393-'Ratios Calculated fix'!W$428)/('Ratios Calculated fix'!W$429-'Ratios Calculated fix'!W$428)</f>
        <v>0.630027645305833</v>
      </c>
      <c r="X393" s="21">
        <f>('Ratios Calculated fix'!X393-'Ratios Calculated fix'!X$428)/('Ratios Calculated fix'!X$429-'Ratios Calculated fix'!X$428)</f>
        <v>9.6927632098673083E-2</v>
      </c>
      <c r="Y393" s="21">
        <f>('Ratios Calculated fix'!Y393-'Ratios Calculated fix'!Y$428)/('Ratios Calculated fix'!Y$429-'Ratios Calculated fix'!Y$428)</f>
        <v>0.52170333558951787</v>
      </c>
      <c r="Z393" s="21">
        <f>('Ratios Calculated fix'!Z393-'Ratios Calculated fix'!Z$428)/('Ratios Calculated fix'!Z$429-'Ratios Calculated fix'!Z$428)</f>
        <v>0.90307236790132683</v>
      </c>
      <c r="AA393" s="21">
        <f>('Ratios Calculated fix'!AA393-'Ratios Calculated fix'!AA$428)/('Ratios Calculated fix'!AA$429-'Ratios Calculated fix'!AA$428)</f>
        <v>0.53318832431472318</v>
      </c>
      <c r="AB393" s="21">
        <f>('Ratios Calculated fix'!AB393-'Ratios Calculated fix'!AB$428)/('Ratios Calculated fix'!AB$429-'Ratios Calculated fix'!AB$428)</f>
        <v>0.9084950130429319</v>
      </c>
      <c r="AC393" s="21">
        <f>('Ratios Calculated fix'!AC393-'Ratios Calculated fix'!AC$428)/('Ratios Calculated fix'!AC$429-'Ratios Calculated fix'!AC$428)</f>
        <v>0.23446967452051037</v>
      </c>
      <c r="AD393" s="21">
        <f>('Ratios Calculated fix'!AD393-'Ratios Calculated fix'!AD$428)/('Ratios Calculated fix'!AD$429-'Ratios Calculated fix'!AD$428)</f>
        <v>0.42999836822826853</v>
      </c>
      <c r="AE393" s="21">
        <f>('Ratios Calculated fix'!AE393-'Ratios Calculated fix'!AE$428)/('Ratios Calculated fix'!AE$429-'Ratios Calculated fix'!AE$428)</f>
        <v>0.48889885810971689</v>
      </c>
      <c r="AF393" s="21">
        <f>('Ratios Calculated fix'!AF393-'Ratios Calculated fix'!AF$428)/('Ratios Calculated fix'!AF$429-'Ratios Calculated fix'!AF$428)</f>
        <v>0.41153527301988713</v>
      </c>
      <c r="AG393" s="21" t="e">
        <f>('Ratios Calculated fix'!AG393-'Ratios Calculated fix'!AG$428)/('Ratios Calculated fix'!AG$429-'Ratios Calculated fix'!AG$428)</f>
        <v>#DIV/0!</v>
      </c>
      <c r="AH393" s="21" t="e">
        <f>('Ratios Calculated fix'!AH393-'Ratios Calculated fix'!AH$428)/('Ratios Calculated fix'!AH$429-'Ratios Calculated fix'!AH$428)</f>
        <v>#DIV/0!</v>
      </c>
      <c r="AI393" s="21">
        <f>('Ratios Calculated fix'!AI393-'Ratios Calculated fix'!AI$428)/('Ratios Calculated fix'!AI$429-'Ratios Calculated fix'!AI$428)</f>
        <v>0.98756230957452629</v>
      </c>
      <c r="AJ393" s="21">
        <f>('Ratios Calculated fix'!AJ393-'Ratios Calculated fix'!AJ$428)/('Ratios Calculated fix'!AJ$429-'Ratios Calculated fix'!AJ$428)</f>
        <v>0.26338948037168591</v>
      </c>
      <c r="AK393" s="21" t="e">
        <f>('Ratios Calculated fix'!AK393-'Ratios Calculated fix'!AK$428)/('Ratios Calculated fix'!AK$429-'Ratios Calculated fix'!AK$428)</f>
        <v>#DIV/0!</v>
      </c>
      <c r="AL393" s="21" t="e">
        <f>('Ratios Calculated fix'!AL393-'Ratios Calculated fix'!AL$428)/('Ratios Calculated fix'!AL$429-'Ratios Calculated fix'!AL$428)</f>
        <v>#DIV/0!</v>
      </c>
      <c r="AM393" s="21">
        <f>('Ratios Calculated fix'!AM393-'Ratios Calculated fix'!AM$428)/('Ratios Calculated fix'!AM$429-'Ratios Calculated fix'!AM$428)</f>
        <v>0.30867743170483497</v>
      </c>
      <c r="AN393" s="21">
        <f>('Ratios Calculated fix'!AN393-'Ratios Calculated fix'!AN$428)/('Ratios Calculated fix'!AN$429-'Ratios Calculated fix'!AN$428)</f>
        <v>0.27247977846799831</v>
      </c>
      <c r="AO393" s="21">
        <f>('Ratios Calculated fix'!AO393-'Ratios Calculated fix'!AO$428)/('Ratios Calculated fix'!AO$429-'Ratios Calculated fix'!AO$428)</f>
        <v>8.4231526256588543E-2</v>
      </c>
      <c r="AP393" s="21">
        <f>('Ratios Calculated fix'!AP393-'Ratios Calculated fix'!AP$428)/('Ratios Calculated fix'!AP$429-'Ratios Calculated fix'!AP$428)</f>
        <v>0.57577306420408803</v>
      </c>
      <c r="AQ393" s="21">
        <f>('Ratios Calculated fix'!AQ393-'Ratios Calculated fix'!AQ$428)/('Ratios Calculated fix'!AQ$429-'Ratios Calculated fix'!AQ$428)</f>
        <v>0.54591282198585656</v>
      </c>
      <c r="AR393" s="21">
        <f>('Ratios Calculated fix'!AR393-'Ratios Calculated fix'!AR$428)/('Ratios Calculated fix'!AR$429-'Ratios Calculated fix'!AR$428)</f>
        <v>0.31514839397865907</v>
      </c>
      <c r="AS393" s="21">
        <f>('Ratios Calculated fix'!AS393-'Ratios Calculated fix'!AS$428)/('Ratios Calculated fix'!AS$429-'Ratios Calculated fix'!AS$428)</f>
        <v>0.63417414888987989</v>
      </c>
      <c r="AT393" s="21">
        <f>('Ratios Calculated fix'!AT393-'Ratios Calculated fix'!AT$428)/('Ratios Calculated fix'!AT$429-'Ratios Calculated fix'!AT$428)</f>
        <v>0.32409417698905091</v>
      </c>
      <c r="AU393" s="21">
        <f>('Ratios Calculated fix'!AU393-'Ratios Calculated fix'!AU$428)/('Ratios Calculated fix'!AU$429-'Ratios Calculated fix'!AU$428)</f>
        <v>0.4800095791682592</v>
      </c>
      <c r="AV393" s="21" t="e">
        <f>('Ratios Calculated fix'!AV393-'Ratios Calculated fix'!AV$428)/('Ratios Calculated fix'!AV$429-'Ratios Calculated fix'!AV$428)</f>
        <v>#DIV/0!</v>
      </c>
      <c r="AW393" s="21" t="e">
        <f>('Ratios Calculated fix'!AW393-'Ratios Calculated fix'!AW$428)/('Ratios Calculated fix'!AW$429-'Ratios Calculated fix'!AW$428)</f>
        <v>#DIV/0!</v>
      </c>
      <c r="AX393" s="21" t="e">
        <f>('Ratios Calculated fix'!AX393-'Ratios Calculated fix'!AX$428)/('Ratios Calculated fix'!AX$429-'Ratios Calculated fix'!AX$428)</f>
        <v>#DIV/0!</v>
      </c>
      <c r="AY393" s="21">
        <f>('Ratios Calculated fix'!AY393-'Ratios Calculated fix'!AY$428)/('Ratios Calculated fix'!AY$429-'Ratios Calculated fix'!AY$428)</f>
        <v>0.27832488682087969</v>
      </c>
      <c r="AZ393" s="21">
        <f>('Ratios Calculated fix'!AZ393-'Ratios Calculated fix'!AZ$428)/('Ratios Calculated fix'!AZ$429-'Ratios Calculated fix'!AZ$428)</f>
        <v>0.78475772155019974</v>
      </c>
      <c r="BA393" s="21">
        <f>('Ratios Calculated fix'!BA393-'Ratios Calculated fix'!BA$428)/('Ratios Calculated fix'!BA$429-'Ratios Calculated fix'!BA$428)</f>
        <v>0.74196208331781965</v>
      </c>
      <c r="BB393" s="21" t="e">
        <f>('Ratios Calculated fix'!BB393-'Ratios Calculated fix'!BB$428)/('Ratios Calculated fix'!BB$429-'Ratios Calculated fix'!BB$428)</f>
        <v>#DIV/0!</v>
      </c>
      <c r="BC393" s="21">
        <f>('Ratios Calculated fix'!BC393-'Ratios Calculated fix'!BC$428)/('Ratios Calculated fix'!BC$429-'Ratios Calculated fix'!BC$428)</f>
        <v>0.19891987633515992</v>
      </c>
    </row>
    <row r="394" spans="1:55" x14ac:dyDescent="0.2">
      <c r="A394" s="3" t="s">
        <v>1219</v>
      </c>
      <c r="B394" s="3" t="s">
        <v>1220</v>
      </c>
      <c r="C394" s="3" t="s">
        <v>72</v>
      </c>
      <c r="D394" s="3">
        <v>378237</v>
      </c>
      <c r="E394" s="3" t="s">
        <v>16</v>
      </c>
      <c r="F394" s="3">
        <v>2019</v>
      </c>
      <c r="G394" s="3" t="s">
        <v>17</v>
      </c>
      <c r="H394" s="4">
        <v>43830</v>
      </c>
      <c r="I394" s="4">
        <v>43869</v>
      </c>
      <c r="J394" s="4">
        <v>43879</v>
      </c>
      <c r="K394" s="5">
        <v>190920000</v>
      </c>
      <c r="L394" s="5">
        <v>191134000</v>
      </c>
      <c r="M394" s="3" t="s">
        <v>1221</v>
      </c>
      <c r="N394" s="20">
        <f>('Ratios Calculated fix'!N394-'Ratios Calculated fix'!N$428)/('Ratios Calculated fix'!N$429-'Ratios Calculated fix'!N$428)</f>
        <v>6.1104132379868059E-3</v>
      </c>
      <c r="O394" s="21">
        <f>('Ratios Calculated fix'!O394-'Ratios Calculated fix'!O$428)/('Ratios Calculated fix'!O$429-'Ratios Calculated fix'!O$428)</f>
        <v>6.1104132379868059E-3</v>
      </c>
      <c r="P394" s="21">
        <f>('Ratios Calculated fix'!P394-'Ratios Calculated fix'!P$428)/('Ratios Calculated fix'!P$429-'Ratios Calculated fix'!P$428)</f>
        <v>1.7716943840954132E-2</v>
      </c>
      <c r="Q394" s="21">
        <f>('Ratios Calculated fix'!Q394-'Ratios Calculated fix'!Q$428)/('Ratios Calculated fix'!Q$429-'Ratios Calculated fix'!Q$428)</f>
        <v>0.2638695720412102</v>
      </c>
      <c r="R394" s="21">
        <f>('Ratios Calculated fix'!R394-'Ratios Calculated fix'!R$428)/('Ratios Calculated fix'!R$429-'Ratios Calculated fix'!R$428)</f>
        <v>2.4282953552344985E-2</v>
      </c>
      <c r="S394" s="21">
        <f>('Ratios Calculated fix'!S394-'Ratios Calculated fix'!S$428)/('Ratios Calculated fix'!S$429-'Ratios Calculated fix'!S$428)</f>
        <v>0</v>
      </c>
      <c r="T394" s="21">
        <f>('Ratios Calculated fix'!T394-'Ratios Calculated fix'!T$428)/('Ratios Calculated fix'!T$429-'Ratios Calculated fix'!T$428)</f>
        <v>2.4534411090452107E-2</v>
      </c>
      <c r="U394" s="21">
        <f>('Ratios Calculated fix'!U394-'Ratios Calculated fix'!U$428)/('Ratios Calculated fix'!U$429-'Ratios Calculated fix'!U$428)</f>
        <v>0.64402261030192276</v>
      </c>
      <c r="V394" s="21">
        <f>('Ratios Calculated fix'!V394-'Ratios Calculated fix'!V$428)/('Ratios Calculated fix'!V$429-'Ratios Calculated fix'!V$428)</f>
        <v>0.48825282224192584</v>
      </c>
      <c r="W394" s="21">
        <f>('Ratios Calculated fix'!W394-'Ratios Calculated fix'!W$428)/('Ratios Calculated fix'!W$429-'Ratios Calculated fix'!W$428)</f>
        <v>0.62582503611666629</v>
      </c>
      <c r="X394" s="21">
        <f>('Ratios Calculated fix'!X394-'Ratios Calculated fix'!X$428)/('Ratios Calculated fix'!X$429-'Ratios Calculated fix'!X$428)</f>
        <v>8.8179651283674304E-2</v>
      </c>
      <c r="Y394" s="21">
        <f>('Ratios Calculated fix'!Y394-'Ratios Calculated fix'!Y$428)/('Ratios Calculated fix'!Y$429-'Ratios Calculated fix'!Y$428)</f>
        <v>0.45360311492950461</v>
      </c>
      <c r="Z394" s="21">
        <f>('Ratios Calculated fix'!Z394-'Ratios Calculated fix'!Z$428)/('Ratios Calculated fix'!Z$429-'Ratios Calculated fix'!Z$428)</f>
        <v>0.91182034871632578</v>
      </c>
      <c r="AA394" s="21">
        <f>('Ratios Calculated fix'!AA394-'Ratios Calculated fix'!AA$428)/('Ratios Calculated fix'!AA$429-'Ratios Calculated fix'!AA$428)</f>
        <v>0</v>
      </c>
      <c r="AB394" s="21">
        <f>('Ratios Calculated fix'!AB394-'Ratios Calculated fix'!AB$428)/('Ratios Calculated fix'!AB$429-'Ratios Calculated fix'!AB$428)</f>
        <v>0.86576905940802884</v>
      </c>
      <c r="AC394" s="21">
        <f>('Ratios Calculated fix'!AC394-'Ratios Calculated fix'!AC$428)/('Ratios Calculated fix'!AC$429-'Ratios Calculated fix'!AC$428)</f>
        <v>0.56158154832723828</v>
      </c>
      <c r="AD394" s="21">
        <f>('Ratios Calculated fix'!AD394-'Ratios Calculated fix'!AD$428)/('Ratios Calculated fix'!AD$429-'Ratios Calculated fix'!AD$428)</f>
        <v>0.69218013558266878</v>
      </c>
      <c r="AE394" s="21">
        <f>('Ratios Calculated fix'!AE394-'Ratios Calculated fix'!AE$428)/('Ratios Calculated fix'!AE$429-'Ratios Calculated fix'!AE$428)</f>
        <v>0.6048398205203781</v>
      </c>
      <c r="AF394" s="21">
        <f>('Ratios Calculated fix'!AF394-'Ratios Calculated fix'!AF$428)/('Ratios Calculated fix'!AF$429-'Ratios Calculated fix'!AF$428)</f>
        <v>0.38822116000051127</v>
      </c>
      <c r="AG394" s="21" t="e">
        <f>('Ratios Calculated fix'!AG394-'Ratios Calculated fix'!AG$428)/('Ratios Calculated fix'!AG$429-'Ratios Calculated fix'!AG$428)</f>
        <v>#DIV/0!</v>
      </c>
      <c r="AH394" s="21" t="e">
        <f>('Ratios Calculated fix'!AH394-'Ratios Calculated fix'!AH$428)/('Ratios Calculated fix'!AH$429-'Ratios Calculated fix'!AH$428)</f>
        <v>#DIV/0!</v>
      </c>
      <c r="AI394" s="21">
        <f>('Ratios Calculated fix'!AI394-'Ratios Calculated fix'!AI$428)/('Ratios Calculated fix'!AI$429-'Ratios Calculated fix'!AI$428)</f>
        <v>0.98597445238550829</v>
      </c>
      <c r="AJ394" s="21">
        <f>('Ratios Calculated fix'!AJ394-'Ratios Calculated fix'!AJ$428)/('Ratios Calculated fix'!AJ$429-'Ratios Calculated fix'!AJ$428)</f>
        <v>6.202392298892908E-2</v>
      </c>
      <c r="AK394" s="21" t="e">
        <f>('Ratios Calculated fix'!AK394-'Ratios Calculated fix'!AK$428)/('Ratios Calculated fix'!AK$429-'Ratios Calculated fix'!AK$428)</f>
        <v>#DIV/0!</v>
      </c>
      <c r="AL394" s="21" t="e">
        <f>('Ratios Calculated fix'!AL394-'Ratios Calculated fix'!AL$428)/('Ratios Calculated fix'!AL$429-'Ratios Calculated fix'!AL$428)</f>
        <v>#DIV/0!</v>
      </c>
      <c r="AM394" s="21">
        <f>('Ratios Calculated fix'!AM394-'Ratios Calculated fix'!AM$428)/('Ratios Calculated fix'!AM$429-'Ratios Calculated fix'!AM$428)</f>
        <v>0.30539280443040434</v>
      </c>
      <c r="AN394" s="21">
        <f>('Ratios Calculated fix'!AN394-'Ratios Calculated fix'!AN$428)/('Ratios Calculated fix'!AN$429-'Ratios Calculated fix'!AN$428)</f>
        <v>0.27107834247105145</v>
      </c>
      <c r="AO394" s="21">
        <f>('Ratios Calculated fix'!AO394-'Ratios Calculated fix'!AO$428)/('Ratios Calculated fix'!AO$429-'Ratios Calculated fix'!AO$428)</f>
        <v>1.6720799071647641E-2</v>
      </c>
      <c r="AP394" s="21">
        <f>('Ratios Calculated fix'!AP394-'Ratios Calculated fix'!AP$428)/('Ratios Calculated fix'!AP$429-'Ratios Calculated fix'!AP$428)</f>
        <v>0.5713858590615245</v>
      </c>
      <c r="AQ394" s="21">
        <f>('Ratios Calculated fix'!AQ394-'Ratios Calculated fix'!AQ$428)/('Ratios Calculated fix'!AQ$429-'Ratios Calculated fix'!AQ$428)</f>
        <v>0.4548200460821753</v>
      </c>
      <c r="AR394" s="21">
        <f>('Ratios Calculated fix'!AR394-'Ratios Calculated fix'!AR$428)/('Ratios Calculated fix'!AR$429-'Ratios Calculated fix'!AR$428)</f>
        <v>0.55958078351605134</v>
      </c>
      <c r="AS394" s="21">
        <f>('Ratios Calculated fix'!AS394-'Ratios Calculated fix'!AS$428)/('Ratios Calculated fix'!AS$429-'Ratios Calculated fix'!AS$428)</f>
        <v>0.57325865309077062</v>
      </c>
      <c r="AT394" s="21">
        <f>('Ratios Calculated fix'!AT394-'Ratios Calculated fix'!AT$428)/('Ratios Calculated fix'!AT$429-'Ratios Calculated fix'!AT$428)</f>
        <v>0.28725574800274484</v>
      </c>
      <c r="AU394" s="21">
        <f>('Ratios Calculated fix'!AU394-'Ratios Calculated fix'!AU$428)/('Ratios Calculated fix'!AU$429-'Ratios Calculated fix'!AU$428)</f>
        <v>0.61865283663646653</v>
      </c>
      <c r="AV394" s="21" t="e">
        <f>('Ratios Calculated fix'!AV394-'Ratios Calculated fix'!AV$428)/('Ratios Calculated fix'!AV$429-'Ratios Calculated fix'!AV$428)</f>
        <v>#DIV/0!</v>
      </c>
      <c r="AW394" s="21" t="e">
        <f>('Ratios Calculated fix'!AW394-'Ratios Calculated fix'!AW$428)/('Ratios Calculated fix'!AW$429-'Ratios Calculated fix'!AW$428)</f>
        <v>#DIV/0!</v>
      </c>
      <c r="AX394" s="21" t="e">
        <f>('Ratios Calculated fix'!AX394-'Ratios Calculated fix'!AX$428)/('Ratios Calculated fix'!AX$429-'Ratios Calculated fix'!AX$428)</f>
        <v>#DIV/0!</v>
      </c>
      <c r="AY394" s="21">
        <f>('Ratios Calculated fix'!AY394-'Ratios Calculated fix'!AY$428)/('Ratios Calculated fix'!AY$429-'Ratios Calculated fix'!AY$428)</f>
        <v>0.22639494508311689</v>
      </c>
      <c r="AZ394" s="21">
        <f>('Ratios Calculated fix'!AZ394-'Ratios Calculated fix'!AZ$428)/('Ratios Calculated fix'!AZ$429-'Ratios Calculated fix'!AZ$428)</f>
        <v>0.7351727968945776</v>
      </c>
      <c r="BA394" s="21">
        <f>('Ratios Calculated fix'!BA394-'Ratios Calculated fix'!BA$428)/('Ratios Calculated fix'!BA$429-'Ratios Calculated fix'!BA$428)</f>
        <v>0.74691134813245585</v>
      </c>
      <c r="BB394" s="21" t="e">
        <f>('Ratios Calculated fix'!BB394-'Ratios Calculated fix'!BB$428)/('Ratios Calculated fix'!BB$429-'Ratios Calculated fix'!BB$428)</f>
        <v>#DIV/0!</v>
      </c>
      <c r="BC394" s="21">
        <f>('Ratios Calculated fix'!BC394-'Ratios Calculated fix'!BC$428)/('Ratios Calculated fix'!BC$429-'Ratios Calculated fix'!BC$428)</f>
        <v>0.20282781438666339</v>
      </c>
    </row>
    <row r="395" spans="1:55" x14ac:dyDescent="0.2">
      <c r="A395" s="3" t="s">
        <v>1204</v>
      </c>
      <c r="B395" s="3" t="s">
        <v>1205</v>
      </c>
      <c r="C395" s="3" t="s">
        <v>15</v>
      </c>
      <c r="D395" s="3">
        <v>378235</v>
      </c>
      <c r="E395" s="3" t="s">
        <v>16</v>
      </c>
      <c r="F395" s="3">
        <v>2019</v>
      </c>
      <c r="G395" s="3" t="s">
        <v>17</v>
      </c>
      <c r="H395" s="4">
        <v>43830</v>
      </c>
      <c r="I395" s="4">
        <v>43879</v>
      </c>
      <c r="J395" s="4">
        <v>43879</v>
      </c>
      <c r="K395" s="5">
        <v>163289011</v>
      </c>
      <c r="L395" s="5">
        <v>166218621</v>
      </c>
      <c r="M395" s="3" t="s">
        <v>1206</v>
      </c>
      <c r="N395" s="20">
        <f>('Ratios Calculated fix'!N395-'Ratios Calculated fix'!N$428)/('Ratios Calculated fix'!N$429-'Ratios Calculated fix'!N$428)</f>
        <v>1.3516679664341015E-2</v>
      </c>
      <c r="O395" s="21">
        <f>('Ratios Calculated fix'!O395-'Ratios Calculated fix'!O$428)/('Ratios Calculated fix'!O$429-'Ratios Calculated fix'!O$428)</f>
        <v>1.3516679664341015E-2</v>
      </c>
      <c r="P395" s="21">
        <f>('Ratios Calculated fix'!P395-'Ratios Calculated fix'!P$428)/('Ratios Calculated fix'!P$429-'Ratios Calculated fix'!P$428)</f>
        <v>9.8460310000494395E-3</v>
      </c>
      <c r="Q395" s="21">
        <f>('Ratios Calculated fix'!Q395-'Ratios Calculated fix'!Q$428)/('Ratios Calculated fix'!Q$429-'Ratios Calculated fix'!Q$428)</f>
        <v>0.26461353921912922</v>
      </c>
      <c r="R395" s="21">
        <f>('Ratios Calculated fix'!R395-'Ratios Calculated fix'!R$428)/('Ratios Calculated fix'!R$429-'Ratios Calculated fix'!R$428)</f>
        <v>0.13259782136973788</v>
      </c>
      <c r="S395" s="21">
        <f>('Ratios Calculated fix'!S395-'Ratios Calculated fix'!S$428)/('Ratios Calculated fix'!S$429-'Ratios Calculated fix'!S$428)</f>
        <v>0.17453464404021057</v>
      </c>
      <c r="T395" s="21">
        <f>('Ratios Calculated fix'!T395-'Ratios Calculated fix'!T$428)/('Ratios Calculated fix'!T$429-'Ratios Calculated fix'!T$428)</f>
        <v>0.10171601761253481</v>
      </c>
      <c r="U395" s="21">
        <f>('Ratios Calculated fix'!U395-'Ratios Calculated fix'!U$428)/('Ratios Calculated fix'!U$429-'Ratios Calculated fix'!U$428)</f>
        <v>0.66124985440414041</v>
      </c>
      <c r="V395" s="21">
        <f>('Ratios Calculated fix'!V395-'Ratios Calculated fix'!V$428)/('Ratios Calculated fix'!V$429-'Ratios Calculated fix'!V$428)</f>
        <v>0.53740697615982491</v>
      </c>
      <c r="W395" s="21">
        <f>('Ratios Calculated fix'!W395-'Ratios Calculated fix'!W$428)/('Ratios Calculated fix'!W$429-'Ratios Calculated fix'!W$428)</f>
        <v>0.63870183297192851</v>
      </c>
      <c r="X395" s="21">
        <f>('Ratios Calculated fix'!X395-'Ratios Calculated fix'!X$428)/('Ratios Calculated fix'!X$429-'Ratios Calculated fix'!X$428)</f>
        <v>7.6620510684309723E-2</v>
      </c>
      <c r="Y395" s="21">
        <f>('Ratios Calculated fix'!Y395-'Ratios Calculated fix'!Y$428)/('Ratios Calculated fix'!Y$429-'Ratios Calculated fix'!Y$428)</f>
        <v>0.58436822680736245</v>
      </c>
      <c r="Z395" s="21">
        <f>('Ratios Calculated fix'!Z395-'Ratios Calculated fix'!Z$428)/('Ratios Calculated fix'!Z$429-'Ratios Calculated fix'!Z$428)</f>
        <v>0.92337948931569036</v>
      </c>
      <c r="AA395" s="21">
        <f>('Ratios Calculated fix'!AA395-'Ratios Calculated fix'!AA$428)/('Ratios Calculated fix'!AA$429-'Ratios Calculated fix'!AA$428)</f>
        <v>0.90822703390841641</v>
      </c>
      <c r="AB395" s="21">
        <f>('Ratios Calculated fix'!AB395-'Ratios Calculated fix'!AB$428)/('Ratios Calculated fix'!AB$429-'Ratios Calculated fix'!AB$428)</f>
        <v>0.85986848673971505</v>
      </c>
      <c r="AC395" s="21">
        <f>('Ratios Calculated fix'!AC395-'Ratios Calculated fix'!AC$428)/('Ratios Calculated fix'!AC$429-'Ratios Calculated fix'!AC$428)</f>
        <v>0.6234483987019277</v>
      </c>
      <c r="AD395" s="21">
        <f>('Ratios Calculated fix'!AD395-'Ratios Calculated fix'!AD$428)/('Ratios Calculated fix'!AD$429-'Ratios Calculated fix'!AD$428)</f>
        <v>0.68069396942176874</v>
      </c>
      <c r="AE395" s="21">
        <f>('Ratios Calculated fix'!AE395-'Ratios Calculated fix'!AE$428)/('Ratios Calculated fix'!AE$429-'Ratios Calculated fix'!AE$428)</f>
        <v>0.67609245936346885</v>
      </c>
      <c r="AF395" s="21">
        <f>('Ratios Calculated fix'!AF395-'Ratios Calculated fix'!AF$428)/('Ratios Calculated fix'!AF$429-'Ratios Calculated fix'!AF$428)</f>
        <v>0.44317773359335588</v>
      </c>
      <c r="AG395" s="21" t="e">
        <f>('Ratios Calculated fix'!AG395-'Ratios Calculated fix'!AG$428)/('Ratios Calculated fix'!AG$429-'Ratios Calculated fix'!AG$428)</f>
        <v>#DIV/0!</v>
      </c>
      <c r="AH395" s="21" t="e">
        <f>('Ratios Calculated fix'!AH395-'Ratios Calculated fix'!AH$428)/('Ratios Calculated fix'!AH$429-'Ratios Calculated fix'!AH$428)</f>
        <v>#DIV/0!</v>
      </c>
      <c r="AI395" s="21">
        <f>('Ratios Calculated fix'!AI395-'Ratios Calculated fix'!AI$428)/('Ratios Calculated fix'!AI$429-'Ratios Calculated fix'!AI$428)</f>
        <v>0.98716563016065573</v>
      </c>
      <c r="AJ395" s="21">
        <f>('Ratios Calculated fix'!AJ395-'Ratios Calculated fix'!AJ$428)/('Ratios Calculated fix'!AJ$429-'Ratios Calculated fix'!AJ$428)</f>
        <v>0.13041915821988678</v>
      </c>
      <c r="AK395" s="21" t="e">
        <f>('Ratios Calculated fix'!AK395-'Ratios Calculated fix'!AK$428)/('Ratios Calculated fix'!AK$429-'Ratios Calculated fix'!AK$428)</f>
        <v>#DIV/0!</v>
      </c>
      <c r="AL395" s="21" t="e">
        <f>('Ratios Calculated fix'!AL395-'Ratios Calculated fix'!AL$428)/('Ratios Calculated fix'!AL$429-'Ratios Calculated fix'!AL$428)</f>
        <v>#DIV/0!</v>
      </c>
      <c r="AM395" s="21">
        <f>('Ratios Calculated fix'!AM395-'Ratios Calculated fix'!AM$428)/('Ratios Calculated fix'!AM$429-'Ratios Calculated fix'!AM$428)</f>
        <v>0.31452673863733882</v>
      </c>
      <c r="AN395" s="21">
        <f>('Ratios Calculated fix'!AN395-'Ratios Calculated fix'!AN$428)/('Ratios Calculated fix'!AN$429-'Ratios Calculated fix'!AN$428)</f>
        <v>0.27354652742830515</v>
      </c>
      <c r="AO395" s="21">
        <f>('Ratios Calculated fix'!AO395-'Ratios Calculated fix'!AO$428)/('Ratios Calculated fix'!AO$429-'Ratios Calculated fix'!AO$428)</f>
        <v>7.1880002003750804E-2</v>
      </c>
      <c r="AP395" s="21">
        <f>('Ratios Calculated fix'!AP395-'Ratios Calculated fix'!AP$428)/('Ratios Calculated fix'!AP$429-'Ratios Calculated fix'!AP$428)</f>
        <v>0.5693257408324256</v>
      </c>
      <c r="AQ395" s="21">
        <f>('Ratios Calculated fix'!AQ395-'Ratios Calculated fix'!AQ$428)/('Ratios Calculated fix'!AQ$429-'Ratios Calculated fix'!AQ$428)</f>
        <v>0.59481296829931007</v>
      </c>
      <c r="AR395" s="21">
        <f>('Ratios Calculated fix'!AR395-'Ratios Calculated fix'!AR$428)/('Ratios Calculated fix'!AR$429-'Ratios Calculated fix'!AR$428)</f>
        <v>0.49414388624420286</v>
      </c>
      <c r="AS395" s="21">
        <f>('Ratios Calculated fix'!AS395-'Ratios Calculated fix'!AS$428)/('Ratios Calculated fix'!AS$429-'Ratios Calculated fix'!AS$428)</f>
        <v>0.64243660651642287</v>
      </c>
      <c r="AT395" s="21">
        <f>('Ratios Calculated fix'!AT395-'Ratios Calculated fix'!AT$428)/('Ratios Calculated fix'!AT$429-'Ratios Calculated fix'!AT$428)</f>
        <v>0.43563747311399659</v>
      </c>
      <c r="AU395" s="21">
        <f>('Ratios Calculated fix'!AU395-'Ratios Calculated fix'!AU$428)/('Ratios Calculated fix'!AU$429-'Ratios Calculated fix'!AU$428)</f>
        <v>0.58671042521342398</v>
      </c>
      <c r="AV395" s="21" t="e">
        <f>('Ratios Calculated fix'!AV395-'Ratios Calculated fix'!AV$428)/('Ratios Calculated fix'!AV$429-'Ratios Calculated fix'!AV$428)</f>
        <v>#DIV/0!</v>
      </c>
      <c r="AW395" s="21" t="e">
        <f>('Ratios Calculated fix'!AW395-'Ratios Calculated fix'!AW$428)/('Ratios Calculated fix'!AW$429-'Ratios Calculated fix'!AW$428)</f>
        <v>#DIV/0!</v>
      </c>
      <c r="AX395" s="21" t="e">
        <f>('Ratios Calculated fix'!AX395-'Ratios Calculated fix'!AX$428)/('Ratios Calculated fix'!AX$429-'Ratios Calculated fix'!AX$428)</f>
        <v>#DIV/0!</v>
      </c>
      <c r="AY395" s="21">
        <f>('Ratios Calculated fix'!AY395-'Ratios Calculated fix'!AY$428)/('Ratios Calculated fix'!AY$429-'Ratios Calculated fix'!AY$428)</f>
        <v>0.24999152851826556</v>
      </c>
      <c r="AZ395" s="21">
        <f>('Ratios Calculated fix'!AZ395-'Ratios Calculated fix'!AZ$428)/('Ratios Calculated fix'!AZ$429-'Ratios Calculated fix'!AZ$428)</f>
        <v>0.76772704228961219</v>
      </c>
      <c r="BA395" s="21">
        <f>('Ratios Calculated fix'!BA395-'Ratios Calculated fix'!BA$428)/('Ratios Calculated fix'!BA$429-'Ratios Calculated fix'!BA$428)</f>
        <v>0.7423396709351836</v>
      </c>
      <c r="BB395" s="21" t="e">
        <f>('Ratios Calculated fix'!BB395-'Ratios Calculated fix'!BB$428)/('Ratios Calculated fix'!BB$429-'Ratios Calculated fix'!BB$428)</f>
        <v>#DIV/0!</v>
      </c>
      <c r="BC395" s="21">
        <f>('Ratios Calculated fix'!BC395-'Ratios Calculated fix'!BC$428)/('Ratios Calculated fix'!BC$429-'Ratios Calculated fix'!BC$428)</f>
        <v>0.27167399916199714</v>
      </c>
    </row>
    <row r="396" spans="1:55" x14ac:dyDescent="0.2">
      <c r="A396" s="3" t="s">
        <v>1201</v>
      </c>
      <c r="B396" s="3" t="s">
        <v>1202</v>
      </c>
      <c r="C396" s="3" t="s">
        <v>34</v>
      </c>
      <c r="D396" s="3">
        <v>378234</v>
      </c>
      <c r="E396" s="3" t="s">
        <v>16</v>
      </c>
      <c r="F396" s="3">
        <v>2019</v>
      </c>
      <c r="G396" s="3" t="s">
        <v>17</v>
      </c>
      <c r="H396" s="4">
        <v>43830</v>
      </c>
      <c r="I396" s="4">
        <v>43875</v>
      </c>
      <c r="J396" s="4">
        <v>43875</v>
      </c>
      <c r="K396" s="5">
        <v>117136000</v>
      </c>
      <c r="L396" s="5">
        <v>117625000</v>
      </c>
      <c r="M396" s="6" t="s">
        <v>1203</v>
      </c>
      <c r="N396" s="20">
        <f>('Ratios Calculated fix'!N396-'Ratios Calculated fix'!N$428)/('Ratios Calculated fix'!N$429-'Ratios Calculated fix'!N$428)</f>
        <v>4.9083706042167163E-2</v>
      </c>
      <c r="O396" s="21">
        <f>('Ratios Calculated fix'!O396-'Ratios Calculated fix'!O$428)/('Ratios Calculated fix'!O$429-'Ratios Calculated fix'!O$428)</f>
        <v>4.9083706042167163E-2</v>
      </c>
      <c r="P396" s="21">
        <f>('Ratios Calculated fix'!P396-'Ratios Calculated fix'!P$428)/('Ratios Calculated fix'!P$429-'Ratios Calculated fix'!P$428)</f>
        <v>0.13948838052442128</v>
      </c>
      <c r="Q396" s="21">
        <f>('Ratios Calculated fix'!Q396-'Ratios Calculated fix'!Q$428)/('Ratios Calculated fix'!Q$429-'Ratios Calculated fix'!Q$428)</f>
        <v>0.24644188388970872</v>
      </c>
      <c r="R396" s="21">
        <f>('Ratios Calculated fix'!R396-'Ratios Calculated fix'!R$428)/('Ratios Calculated fix'!R$429-'Ratios Calculated fix'!R$428)</f>
        <v>0.21741103701135472</v>
      </c>
      <c r="S396" s="21">
        <f>('Ratios Calculated fix'!S396-'Ratios Calculated fix'!S$428)/('Ratios Calculated fix'!S$429-'Ratios Calculated fix'!S$428)</f>
        <v>0.30952273734462959</v>
      </c>
      <c r="T396" s="21">
        <f>('Ratios Calculated fix'!T396-'Ratios Calculated fix'!T$428)/('Ratios Calculated fix'!T$429-'Ratios Calculated fix'!T$428)</f>
        <v>0.16246101000565147</v>
      </c>
      <c r="U396" s="21">
        <f>('Ratios Calculated fix'!U396-'Ratios Calculated fix'!U$428)/('Ratios Calculated fix'!U$429-'Ratios Calculated fix'!U$428)</f>
        <v>0.61509135446285523</v>
      </c>
      <c r="V396" s="21">
        <f>('Ratios Calculated fix'!V396-'Ratios Calculated fix'!V$428)/('Ratios Calculated fix'!V$429-'Ratios Calculated fix'!V$428)</f>
        <v>0.42319001245318139</v>
      </c>
      <c r="W396" s="21">
        <f>('Ratios Calculated fix'!W396-'Ratios Calculated fix'!W$428)/('Ratios Calculated fix'!W$429-'Ratios Calculated fix'!W$428)</f>
        <v>0.60232805692202862</v>
      </c>
      <c r="X396" s="21">
        <f>('Ratios Calculated fix'!X396-'Ratios Calculated fix'!X$428)/('Ratios Calculated fix'!X$429-'Ratios Calculated fix'!X$428)</f>
        <v>0.6741132757698467</v>
      </c>
      <c r="Y396" s="21">
        <f>('Ratios Calculated fix'!Y396-'Ratios Calculated fix'!Y$428)/('Ratios Calculated fix'!Y$429-'Ratios Calculated fix'!Y$428)</f>
        <v>0.36259055974805826</v>
      </c>
      <c r="Z396" s="21">
        <f>('Ratios Calculated fix'!Z396-'Ratios Calculated fix'!Z$428)/('Ratios Calculated fix'!Z$429-'Ratios Calculated fix'!Z$428)</f>
        <v>0.32588672423015319</v>
      </c>
      <c r="AA396" s="21">
        <f>('Ratios Calculated fix'!AA396-'Ratios Calculated fix'!AA$428)/('Ratios Calculated fix'!AA$429-'Ratios Calculated fix'!AA$428)</f>
        <v>2.898745140473288E-2</v>
      </c>
      <c r="AB396" s="21">
        <f>('Ratios Calculated fix'!AB396-'Ratios Calculated fix'!AB$428)/('Ratios Calculated fix'!AB$429-'Ratios Calculated fix'!AB$428)</f>
        <v>0.68057865043766397</v>
      </c>
      <c r="AC396" s="21">
        <f>('Ratios Calculated fix'!AC396-'Ratios Calculated fix'!AC$428)/('Ratios Calculated fix'!AC$429-'Ratios Calculated fix'!AC$428)</f>
        <v>0.82899218626568028</v>
      </c>
      <c r="AD396" s="21">
        <f>('Ratios Calculated fix'!AD396-'Ratios Calculated fix'!AD$428)/('Ratios Calculated fix'!AD$429-'Ratios Calculated fix'!AD$428)</f>
        <v>0.7765623042135944</v>
      </c>
      <c r="AE396" s="21">
        <f>('Ratios Calculated fix'!AE396-'Ratios Calculated fix'!AE$428)/('Ratios Calculated fix'!AE$429-'Ratios Calculated fix'!AE$428)</f>
        <v>0.88293456867150422</v>
      </c>
      <c r="AF396" s="21">
        <f>('Ratios Calculated fix'!AF396-'Ratios Calculated fix'!AF$428)/('Ratios Calculated fix'!AF$429-'Ratios Calculated fix'!AF$428)</f>
        <v>0.48376459351797457</v>
      </c>
      <c r="AG396" s="21" t="e">
        <f>('Ratios Calculated fix'!AG396-'Ratios Calculated fix'!AG$428)/('Ratios Calculated fix'!AG$429-'Ratios Calculated fix'!AG$428)</f>
        <v>#DIV/0!</v>
      </c>
      <c r="AH396" s="21" t="e">
        <f>('Ratios Calculated fix'!AH396-'Ratios Calculated fix'!AH$428)/('Ratios Calculated fix'!AH$429-'Ratios Calculated fix'!AH$428)</f>
        <v>#DIV/0!</v>
      </c>
      <c r="AI396" s="21">
        <f>('Ratios Calculated fix'!AI396-'Ratios Calculated fix'!AI$428)/('Ratios Calculated fix'!AI$429-'Ratios Calculated fix'!AI$428)</f>
        <v>0.98638114344982952</v>
      </c>
      <c r="AJ396" s="21">
        <f>('Ratios Calculated fix'!AJ396-'Ratios Calculated fix'!AJ$428)/('Ratios Calculated fix'!AJ$429-'Ratios Calculated fix'!AJ$428)</f>
        <v>0.11482751656954432</v>
      </c>
      <c r="AK396" s="21" t="e">
        <f>('Ratios Calculated fix'!AK396-'Ratios Calculated fix'!AK$428)/('Ratios Calculated fix'!AK$429-'Ratios Calculated fix'!AK$428)</f>
        <v>#DIV/0!</v>
      </c>
      <c r="AL396" s="21" t="e">
        <f>('Ratios Calculated fix'!AL396-'Ratios Calculated fix'!AL$428)/('Ratios Calculated fix'!AL$429-'Ratios Calculated fix'!AL$428)</f>
        <v>#DIV/0!</v>
      </c>
      <c r="AM396" s="21">
        <f>('Ratios Calculated fix'!AM396-'Ratios Calculated fix'!AM$428)/('Ratios Calculated fix'!AM$429-'Ratios Calculated fix'!AM$428)</f>
        <v>0.29176351438125203</v>
      </c>
      <c r="AN396" s="21">
        <f>('Ratios Calculated fix'!AN396-'Ratios Calculated fix'!AN$428)/('Ratios Calculated fix'!AN$429-'Ratios Calculated fix'!AN$428)</f>
        <v>0.26698091417063186</v>
      </c>
      <c r="AO396" s="21">
        <f>('Ratios Calculated fix'!AO396-'Ratios Calculated fix'!AO$428)/('Ratios Calculated fix'!AO$429-'Ratios Calculated fix'!AO$428)</f>
        <v>8.1161885180746629E-2</v>
      </c>
      <c r="AP396" s="21">
        <f>('Ratios Calculated fix'!AP396-'Ratios Calculated fix'!AP$428)/('Ratios Calculated fix'!AP$429-'Ratios Calculated fix'!AP$428)</f>
        <v>0.57264920838145117</v>
      </c>
      <c r="AQ396" s="21">
        <f>('Ratios Calculated fix'!AQ396-'Ratios Calculated fix'!AQ$428)/('Ratios Calculated fix'!AQ$429-'Ratios Calculated fix'!AQ$428)</f>
        <v>0.70164816123968887</v>
      </c>
      <c r="AR396" s="21">
        <f>('Ratios Calculated fix'!AR396-'Ratios Calculated fix'!AR$428)/('Ratios Calculated fix'!AR$429-'Ratios Calculated fix'!AR$428)</f>
        <v>0.74807132263726106</v>
      </c>
      <c r="AS396" s="21">
        <f>('Ratios Calculated fix'!AS396-'Ratios Calculated fix'!AS$428)/('Ratios Calculated fix'!AS$429-'Ratios Calculated fix'!AS$428)</f>
        <v>0.59549313917930813</v>
      </c>
      <c r="AT396" s="21">
        <f>('Ratios Calculated fix'!AT396-'Ratios Calculated fix'!AT$428)/('Ratios Calculated fix'!AT$429-'Ratios Calculated fix'!AT$428)</f>
        <v>0.6669249074541983</v>
      </c>
      <c r="AU396" s="21">
        <f>('Ratios Calculated fix'!AU396-'Ratios Calculated fix'!AU$428)/('Ratios Calculated fix'!AU$429-'Ratios Calculated fix'!AU$428)</f>
        <v>0.62988847145584792</v>
      </c>
      <c r="AV396" s="21" t="e">
        <f>('Ratios Calculated fix'!AV396-'Ratios Calculated fix'!AV$428)/('Ratios Calculated fix'!AV$429-'Ratios Calculated fix'!AV$428)</f>
        <v>#DIV/0!</v>
      </c>
      <c r="AW396" s="21" t="e">
        <f>('Ratios Calculated fix'!AW396-'Ratios Calculated fix'!AW$428)/('Ratios Calculated fix'!AW$429-'Ratios Calculated fix'!AW$428)</f>
        <v>#DIV/0!</v>
      </c>
      <c r="AX396" s="21" t="e">
        <f>('Ratios Calculated fix'!AX396-'Ratios Calculated fix'!AX$428)/('Ratios Calculated fix'!AX$429-'Ratios Calculated fix'!AX$428)</f>
        <v>#DIV/0!</v>
      </c>
      <c r="AY396" s="21">
        <f>('Ratios Calculated fix'!AY396-'Ratios Calculated fix'!AY$428)/('Ratios Calculated fix'!AY$429-'Ratios Calculated fix'!AY$428)</f>
        <v>0.2587783767328572</v>
      </c>
      <c r="AZ396" s="21">
        <f>('Ratios Calculated fix'!AZ396-'Ratios Calculated fix'!AZ$428)/('Ratios Calculated fix'!AZ$429-'Ratios Calculated fix'!AZ$428)</f>
        <v>0.7374741778134537</v>
      </c>
      <c r="BA396" s="21">
        <f>('Ratios Calculated fix'!BA396-'Ratios Calculated fix'!BA$428)/('Ratios Calculated fix'!BA$429-'Ratios Calculated fix'!BA$428)</f>
        <v>0.74361059644443739</v>
      </c>
      <c r="BB396" s="21" t="e">
        <f>('Ratios Calculated fix'!BB396-'Ratios Calculated fix'!BB$428)/('Ratios Calculated fix'!BB$429-'Ratios Calculated fix'!BB$428)</f>
        <v>#DIV/0!</v>
      </c>
      <c r="BC396" s="21">
        <f>('Ratios Calculated fix'!BC396-'Ratios Calculated fix'!BC$428)/('Ratios Calculated fix'!BC$429-'Ratios Calculated fix'!BC$428)</f>
        <v>0.51608054230084621</v>
      </c>
    </row>
    <row r="397" spans="1:55" x14ac:dyDescent="0.2">
      <c r="A397" s="3" t="s">
        <v>1210</v>
      </c>
      <c r="B397" s="3" t="s">
        <v>1211</v>
      </c>
      <c r="C397" s="3" t="s">
        <v>24</v>
      </c>
      <c r="D397" s="3">
        <v>344083</v>
      </c>
      <c r="E397" s="3" t="s">
        <v>16</v>
      </c>
      <c r="F397" s="3">
        <v>2019</v>
      </c>
      <c r="G397" s="3" t="s">
        <v>17</v>
      </c>
      <c r="H397" s="4">
        <v>43830</v>
      </c>
      <c r="I397" s="4">
        <v>43874</v>
      </c>
      <c r="J397" s="4">
        <v>43874</v>
      </c>
      <c r="K397" s="5">
        <v>258117000</v>
      </c>
      <c r="L397" s="5">
        <v>262222000</v>
      </c>
      <c r="M397" s="3" t="s">
        <v>1212</v>
      </c>
      <c r="N397" s="20">
        <f>('Ratios Calculated fix'!N397-'Ratios Calculated fix'!N$428)/('Ratios Calculated fix'!N$429-'Ratios Calculated fix'!N$428)</f>
        <v>0.1034748311029256</v>
      </c>
      <c r="O397" s="21">
        <f>('Ratios Calculated fix'!O397-'Ratios Calculated fix'!O$428)/('Ratios Calculated fix'!O$429-'Ratios Calculated fix'!O$428)</f>
        <v>9.9078551726212466E-2</v>
      </c>
      <c r="P397" s="21">
        <f>('Ratios Calculated fix'!P397-'Ratios Calculated fix'!P$428)/('Ratios Calculated fix'!P$429-'Ratios Calculated fix'!P$428)</f>
        <v>0.23323450805704671</v>
      </c>
      <c r="Q397" s="21">
        <f>('Ratios Calculated fix'!Q397-'Ratios Calculated fix'!Q$428)/('Ratios Calculated fix'!Q$429-'Ratios Calculated fix'!Q$428)</f>
        <v>0.25998622860313275</v>
      </c>
      <c r="R397" s="21">
        <f>('Ratios Calculated fix'!R397-'Ratios Calculated fix'!R$428)/('Ratios Calculated fix'!R$429-'Ratios Calculated fix'!R$428)</f>
        <v>3.2193027608074173E-3</v>
      </c>
      <c r="S397" s="21">
        <f>('Ratios Calculated fix'!S397-'Ratios Calculated fix'!S$428)/('Ratios Calculated fix'!S$429-'Ratios Calculated fix'!S$428)</f>
        <v>9.2164009055573093E-3</v>
      </c>
      <c r="T397" s="21">
        <f>('Ratios Calculated fix'!T397-'Ratios Calculated fix'!T$428)/('Ratios Calculated fix'!T$429-'Ratios Calculated fix'!T$428)</f>
        <v>1.5494015876099049E-3</v>
      </c>
      <c r="U397" s="21">
        <f>('Ratios Calculated fix'!U397-'Ratios Calculated fix'!U$428)/('Ratios Calculated fix'!U$429-'Ratios Calculated fix'!U$428)</f>
        <v>0.64077301007377319</v>
      </c>
      <c r="V397" s="21">
        <f>('Ratios Calculated fix'!V397-'Ratios Calculated fix'!V$428)/('Ratios Calculated fix'!V$429-'Ratios Calculated fix'!V$428)</f>
        <v>0.48969414885362111</v>
      </c>
      <c r="W397" s="21">
        <f>('Ratios Calculated fix'!W397-'Ratios Calculated fix'!W$428)/('Ratios Calculated fix'!W$429-'Ratios Calculated fix'!W$428)</f>
        <v>0.62224924920994884</v>
      </c>
      <c r="X397" s="21">
        <f>('Ratios Calculated fix'!X397-'Ratios Calculated fix'!X$428)/('Ratios Calculated fix'!X$429-'Ratios Calculated fix'!X$428)</f>
        <v>0.60504723818206552</v>
      </c>
      <c r="Y397" s="21">
        <f>('Ratios Calculated fix'!Y397-'Ratios Calculated fix'!Y$428)/('Ratios Calculated fix'!Y$429-'Ratios Calculated fix'!Y$428)</f>
        <v>0.48107465145863415</v>
      </c>
      <c r="Z397" s="21">
        <f>('Ratios Calculated fix'!Z397-'Ratios Calculated fix'!Z$428)/('Ratios Calculated fix'!Z$429-'Ratios Calculated fix'!Z$428)</f>
        <v>0.39495276181793443</v>
      </c>
      <c r="AA397" s="21">
        <f>('Ratios Calculated fix'!AA397-'Ratios Calculated fix'!AA$428)/('Ratios Calculated fix'!AA$429-'Ratios Calculated fix'!AA$428)</f>
        <v>2.306228946833138E-2</v>
      </c>
      <c r="AB397" s="21">
        <f>('Ratios Calculated fix'!AB397-'Ratios Calculated fix'!AB$428)/('Ratios Calculated fix'!AB$429-'Ratios Calculated fix'!AB$428)</f>
        <v>0.92123466015990441</v>
      </c>
      <c r="AC397" s="21">
        <f>('Ratios Calculated fix'!AC397-'Ratios Calculated fix'!AC$428)/('Ratios Calculated fix'!AC$429-'Ratios Calculated fix'!AC$428)</f>
        <v>0.88708069971154202</v>
      </c>
      <c r="AD397" s="21">
        <f>('Ratios Calculated fix'!AD397-'Ratios Calculated fix'!AD$428)/('Ratios Calculated fix'!AD$429-'Ratios Calculated fix'!AD$428)</f>
        <v>0.42695910875506371</v>
      </c>
      <c r="AE397" s="21">
        <f>('Ratios Calculated fix'!AE397-'Ratios Calculated fix'!AE$428)/('Ratios Calculated fix'!AE$429-'Ratios Calculated fix'!AE$428)</f>
        <v>0.48544328572679984</v>
      </c>
      <c r="AF397" s="21">
        <f>('Ratios Calculated fix'!AF397-'Ratios Calculated fix'!AF$428)/('Ratios Calculated fix'!AF$429-'Ratios Calculated fix'!AF$428)</f>
        <v>0.39676271413473085</v>
      </c>
      <c r="AG397" s="21" t="e">
        <f>('Ratios Calculated fix'!AG397-'Ratios Calculated fix'!AG$428)/('Ratios Calculated fix'!AG$429-'Ratios Calculated fix'!AG$428)</f>
        <v>#DIV/0!</v>
      </c>
      <c r="AH397" s="21" t="e">
        <f>('Ratios Calculated fix'!AH397-'Ratios Calculated fix'!AH$428)/('Ratios Calculated fix'!AH$429-'Ratios Calculated fix'!AH$428)</f>
        <v>#DIV/0!</v>
      </c>
      <c r="AI397" s="21">
        <f>('Ratios Calculated fix'!AI397-'Ratios Calculated fix'!AI$428)/('Ratios Calculated fix'!AI$429-'Ratios Calculated fix'!AI$428)</f>
        <v>0.98661582245571777</v>
      </c>
      <c r="AJ397" s="21">
        <f>('Ratios Calculated fix'!AJ397-'Ratios Calculated fix'!AJ$428)/('Ratios Calculated fix'!AJ$429-'Ratios Calculated fix'!AJ$428)</f>
        <v>0.20295087300333459</v>
      </c>
      <c r="AK397" s="21" t="e">
        <f>('Ratios Calculated fix'!AK397-'Ratios Calculated fix'!AK$428)/('Ratios Calculated fix'!AK$429-'Ratios Calculated fix'!AK$428)</f>
        <v>#DIV/0!</v>
      </c>
      <c r="AL397" s="21" t="e">
        <f>('Ratios Calculated fix'!AL397-'Ratios Calculated fix'!AL$428)/('Ratios Calculated fix'!AL$429-'Ratios Calculated fix'!AL$428)</f>
        <v>#DIV/0!</v>
      </c>
      <c r="AM397" s="21">
        <f>('Ratios Calculated fix'!AM397-'Ratios Calculated fix'!AM$428)/('Ratios Calculated fix'!AM$429-'Ratios Calculated fix'!AM$428)</f>
        <v>0.30895792542080092</v>
      </c>
      <c r="AN397" s="21">
        <f>('Ratios Calculated fix'!AN397-'Ratios Calculated fix'!AN$428)/('Ratios Calculated fix'!AN$429-'Ratios Calculated fix'!AN$428)</f>
        <v>0.27388273081257575</v>
      </c>
      <c r="AO397" s="21">
        <f>('Ratios Calculated fix'!AO397-'Ratios Calculated fix'!AO$428)/('Ratios Calculated fix'!AO$429-'Ratios Calculated fix'!AO$428)</f>
        <v>0.152446523698401</v>
      </c>
      <c r="AP397" s="21">
        <f>('Ratios Calculated fix'!AP397-'Ratios Calculated fix'!AP$428)/('Ratios Calculated fix'!AP$429-'Ratios Calculated fix'!AP$428)</f>
        <v>0.57267737272583741</v>
      </c>
      <c r="AQ397" s="21">
        <f>('Ratios Calculated fix'!AQ397-'Ratios Calculated fix'!AQ$428)/('Ratios Calculated fix'!AQ$429-'Ratios Calculated fix'!AQ$428)</f>
        <v>0.56458175952123424</v>
      </c>
      <c r="AR397" s="21">
        <f>('Ratios Calculated fix'!AR397-'Ratios Calculated fix'!AR$428)/('Ratios Calculated fix'!AR$429-'Ratios Calculated fix'!AR$428)</f>
        <v>0.4871474950209716</v>
      </c>
      <c r="AS397" s="21">
        <f>('Ratios Calculated fix'!AS397-'Ratios Calculated fix'!AS$428)/('Ratios Calculated fix'!AS$429-'Ratios Calculated fix'!AS$428)</f>
        <v>0.61289351577582929</v>
      </c>
      <c r="AT397" s="21">
        <f>('Ratios Calculated fix'!AT397-'Ratios Calculated fix'!AT$428)/('Ratios Calculated fix'!AT$429-'Ratios Calculated fix'!AT$428)</f>
        <v>0.66560571533856394</v>
      </c>
      <c r="AU397" s="21">
        <f>('Ratios Calculated fix'!AU397-'Ratios Calculated fix'!AU$428)/('Ratios Calculated fix'!AU$429-'Ratios Calculated fix'!AU$428)</f>
        <v>0.65924874307776837</v>
      </c>
      <c r="AV397" s="21" t="e">
        <f>('Ratios Calculated fix'!AV397-'Ratios Calculated fix'!AV$428)/('Ratios Calculated fix'!AV$429-'Ratios Calculated fix'!AV$428)</f>
        <v>#DIV/0!</v>
      </c>
      <c r="AW397" s="21" t="e">
        <f>('Ratios Calculated fix'!AW397-'Ratios Calculated fix'!AW$428)/('Ratios Calculated fix'!AW$429-'Ratios Calculated fix'!AW$428)</f>
        <v>#DIV/0!</v>
      </c>
      <c r="AX397" s="21" t="e">
        <f>('Ratios Calculated fix'!AX397-'Ratios Calculated fix'!AX$428)/('Ratios Calculated fix'!AX$429-'Ratios Calculated fix'!AX$428)</f>
        <v>#DIV/0!</v>
      </c>
      <c r="AY397" s="21">
        <f>('Ratios Calculated fix'!AY397-'Ratios Calculated fix'!AY$428)/('Ratios Calculated fix'!AY$429-'Ratios Calculated fix'!AY$428)</f>
        <v>0.20182654621075188</v>
      </c>
      <c r="AZ397" s="21">
        <f>('Ratios Calculated fix'!AZ397-'Ratios Calculated fix'!AZ$428)/('Ratios Calculated fix'!AZ$429-'Ratios Calculated fix'!AZ$428)</f>
        <v>0.68052373946290823</v>
      </c>
      <c r="BA397" s="21">
        <f>('Ratios Calculated fix'!BA397-'Ratios Calculated fix'!BA$428)/('Ratios Calculated fix'!BA$429-'Ratios Calculated fix'!BA$428)</f>
        <v>0.74448309981810112</v>
      </c>
      <c r="BB397" s="21" t="e">
        <f>('Ratios Calculated fix'!BB397-'Ratios Calculated fix'!BB$428)/('Ratios Calculated fix'!BB$429-'Ratios Calculated fix'!BB$428)</f>
        <v>#DIV/0!</v>
      </c>
      <c r="BC397" s="21">
        <f>('Ratios Calculated fix'!BC397-'Ratios Calculated fix'!BC$428)/('Ratios Calculated fix'!BC$429-'Ratios Calculated fix'!BC$428)</f>
        <v>0.25187493793973909</v>
      </c>
    </row>
    <row r="398" spans="1:55" x14ac:dyDescent="0.2">
      <c r="A398" s="3" t="s">
        <v>1198</v>
      </c>
      <c r="B398" s="3" t="s">
        <v>1199</v>
      </c>
      <c r="C398" s="3" t="s">
        <v>72</v>
      </c>
      <c r="D398" s="3">
        <v>398980</v>
      </c>
      <c r="E398" s="3" t="s">
        <v>16</v>
      </c>
      <c r="F398" s="3">
        <v>2019</v>
      </c>
      <c r="G398" s="3" t="s">
        <v>17</v>
      </c>
      <c r="H398" s="4">
        <v>43830</v>
      </c>
      <c r="I398" s="4">
        <v>43885</v>
      </c>
      <c r="J398" s="4">
        <v>43885</v>
      </c>
      <c r="K398" s="5">
        <v>372907000</v>
      </c>
      <c r="L398" s="5">
        <v>376747000</v>
      </c>
      <c r="M398" s="6" t="s">
        <v>1200</v>
      </c>
      <c r="N398" s="20">
        <f>('Ratios Calculated fix'!N398-'Ratios Calculated fix'!N$428)/('Ratios Calculated fix'!N$429-'Ratios Calculated fix'!N$428)</f>
        <v>6.1844022074190536E-3</v>
      </c>
      <c r="O398" s="21">
        <f>('Ratios Calculated fix'!O398-'Ratios Calculated fix'!O$428)/('Ratios Calculated fix'!O$429-'Ratios Calculated fix'!O$428)</f>
        <v>6.1844022074190536E-3</v>
      </c>
      <c r="P398" s="21">
        <f>('Ratios Calculated fix'!P398-'Ratios Calculated fix'!P$428)/('Ratios Calculated fix'!P$429-'Ratios Calculated fix'!P$428)</f>
        <v>5.4822504192293493E-3</v>
      </c>
      <c r="Q398" s="21">
        <f>('Ratios Calculated fix'!Q398-'Ratios Calculated fix'!Q$428)/('Ratios Calculated fix'!Q$429-'Ratios Calculated fix'!Q$428)</f>
        <v>0.26139589265247481</v>
      </c>
      <c r="R398" s="21">
        <f>('Ratios Calculated fix'!R398-'Ratios Calculated fix'!R$428)/('Ratios Calculated fix'!R$429-'Ratios Calculated fix'!R$428)</f>
        <v>0.12489090219077173</v>
      </c>
      <c r="S398" s="21">
        <f>('Ratios Calculated fix'!S398-'Ratios Calculated fix'!S$428)/('Ratios Calculated fix'!S$429-'Ratios Calculated fix'!S$428)</f>
        <v>0</v>
      </c>
      <c r="T398" s="21">
        <f>('Ratios Calculated fix'!T398-'Ratios Calculated fix'!T$428)/('Ratios Calculated fix'!T$429-'Ratios Calculated fix'!T$428)</f>
        <v>0.12618418633469483</v>
      </c>
      <c r="U398" s="21">
        <f>('Ratios Calculated fix'!U398-'Ratios Calculated fix'!U$428)/('Ratios Calculated fix'!U$429-'Ratios Calculated fix'!U$428)</f>
        <v>0.65399787602889337</v>
      </c>
      <c r="V398" s="21">
        <f>('Ratios Calculated fix'!V398-'Ratios Calculated fix'!V$428)/('Ratios Calculated fix'!V$429-'Ratios Calculated fix'!V$428)</f>
        <v>0.48825282224192584</v>
      </c>
      <c r="W398" s="21">
        <f>('Ratios Calculated fix'!W398-'Ratios Calculated fix'!W$428)/('Ratios Calculated fix'!W$429-'Ratios Calculated fix'!W$428)</f>
        <v>0.63632797799108376</v>
      </c>
      <c r="X398" s="21">
        <f>('Ratios Calculated fix'!X398-'Ratios Calculated fix'!X$428)/('Ratios Calculated fix'!X$429-'Ratios Calculated fix'!X$428)</f>
        <v>5.470929816267219E-3</v>
      </c>
      <c r="Y398" s="21">
        <f>('Ratios Calculated fix'!Y398-'Ratios Calculated fix'!Y$428)/('Ratios Calculated fix'!Y$429-'Ratios Calculated fix'!Y$428)</f>
        <v>0.4694231187565488</v>
      </c>
      <c r="Z398" s="21">
        <f>('Ratios Calculated fix'!Z398-'Ratios Calculated fix'!Z$428)/('Ratios Calculated fix'!Z$429-'Ratios Calculated fix'!Z$428)</f>
        <v>0.99452907018373271</v>
      </c>
      <c r="AA398" s="21">
        <f>('Ratios Calculated fix'!AA398-'Ratios Calculated fix'!AA$428)/('Ratios Calculated fix'!AA$429-'Ratios Calculated fix'!AA$428)</f>
        <v>7.010549372595605E-2</v>
      </c>
      <c r="AB398" s="21">
        <f>('Ratios Calculated fix'!AB398-'Ratios Calculated fix'!AB$428)/('Ratios Calculated fix'!AB$429-'Ratios Calculated fix'!AB$428)</f>
        <v>0.89417120105110226</v>
      </c>
      <c r="AC398" s="21">
        <f>('Ratios Calculated fix'!AC398-'Ratios Calculated fix'!AC$428)/('Ratios Calculated fix'!AC$429-'Ratios Calculated fix'!AC$428)</f>
        <v>0.57236168462071202</v>
      </c>
      <c r="AD398" s="21">
        <f>('Ratios Calculated fix'!AD398-'Ratios Calculated fix'!AD$428)/('Ratios Calculated fix'!AD$429-'Ratios Calculated fix'!AD$428)</f>
        <v>0.72894300319005145</v>
      </c>
      <c r="AE398" s="21">
        <f>('Ratios Calculated fix'!AE398-'Ratios Calculated fix'!AE$428)/('Ratios Calculated fix'!AE$429-'Ratios Calculated fix'!AE$428)</f>
        <v>0.6091447031741809</v>
      </c>
      <c r="AF398" s="21">
        <f>('Ratios Calculated fix'!AF398-'Ratios Calculated fix'!AF$428)/('Ratios Calculated fix'!AF$429-'Ratios Calculated fix'!AF$428)</f>
        <v>0.47983831295863438</v>
      </c>
      <c r="AG398" s="21" t="e">
        <f>('Ratios Calculated fix'!AG398-'Ratios Calculated fix'!AG$428)/('Ratios Calculated fix'!AG$429-'Ratios Calculated fix'!AG$428)</f>
        <v>#DIV/0!</v>
      </c>
      <c r="AH398" s="21" t="e">
        <f>('Ratios Calculated fix'!AH398-'Ratios Calculated fix'!AH$428)/('Ratios Calculated fix'!AH$429-'Ratios Calculated fix'!AH$428)</f>
        <v>#DIV/0!</v>
      </c>
      <c r="AI398" s="21">
        <f>('Ratios Calculated fix'!AI398-'Ratios Calculated fix'!AI$428)/('Ratios Calculated fix'!AI$429-'Ratios Calculated fix'!AI$428)</f>
        <v>0.98587690955928375</v>
      </c>
      <c r="AJ398" s="21">
        <f>('Ratios Calculated fix'!AJ398-'Ratios Calculated fix'!AJ$428)/('Ratios Calculated fix'!AJ$429-'Ratios Calculated fix'!AJ$428)</f>
        <v>0.20759325182364247</v>
      </c>
      <c r="AK398" s="21" t="e">
        <f>('Ratios Calculated fix'!AK398-'Ratios Calculated fix'!AK$428)/('Ratios Calculated fix'!AK$429-'Ratios Calculated fix'!AK$428)</f>
        <v>#DIV/0!</v>
      </c>
      <c r="AL398" s="21" t="e">
        <f>('Ratios Calculated fix'!AL398-'Ratios Calculated fix'!AL$428)/('Ratios Calculated fix'!AL$429-'Ratios Calculated fix'!AL$428)</f>
        <v>#DIV/0!</v>
      </c>
      <c r="AM398" s="21">
        <f>('Ratios Calculated fix'!AM398-'Ratios Calculated fix'!AM$428)/('Ratios Calculated fix'!AM$429-'Ratios Calculated fix'!AM$428)</f>
        <v>0.30872349256229747</v>
      </c>
      <c r="AN398" s="21">
        <f>('Ratios Calculated fix'!AN398-'Ratios Calculated fix'!AN$428)/('Ratios Calculated fix'!AN$429-'Ratios Calculated fix'!AN$428)</f>
        <v>0.27099616940817245</v>
      </c>
      <c r="AO398" s="21">
        <f>('Ratios Calculated fix'!AO398-'Ratios Calculated fix'!AO$428)/('Ratios Calculated fix'!AO$429-'Ratios Calculated fix'!AO$428)</f>
        <v>2.3579994099288393E-2</v>
      </c>
      <c r="AP398" s="21">
        <f>('Ratios Calculated fix'!AP398-'Ratios Calculated fix'!AP$428)/('Ratios Calculated fix'!AP$429-'Ratios Calculated fix'!AP$428)</f>
        <v>0.56892526770563001</v>
      </c>
      <c r="AQ398" s="21">
        <f>('Ratios Calculated fix'!AQ398-'Ratios Calculated fix'!AQ$428)/('Ratios Calculated fix'!AQ$429-'Ratios Calculated fix'!AQ$428)</f>
        <v>0.53472716293205813</v>
      </c>
      <c r="AR398" s="21">
        <f>('Ratios Calculated fix'!AR398-'Ratios Calculated fix'!AR$428)/('Ratios Calculated fix'!AR$429-'Ratios Calculated fix'!AR$428)</f>
        <v>0.55046829534098607</v>
      </c>
      <c r="AS398" s="21">
        <f>('Ratios Calculated fix'!AS398-'Ratios Calculated fix'!AS$428)/('Ratios Calculated fix'!AS$429-'Ratios Calculated fix'!AS$428)</f>
        <v>0.56793756919795524</v>
      </c>
      <c r="AT398" s="21">
        <f>('Ratios Calculated fix'!AT398-'Ratios Calculated fix'!AT$428)/('Ratios Calculated fix'!AT$429-'Ratios Calculated fix'!AT$428)</f>
        <v>0.30882503639303804</v>
      </c>
      <c r="AU398" s="21">
        <f>('Ratios Calculated fix'!AU398-'Ratios Calculated fix'!AU$428)/('Ratios Calculated fix'!AU$429-'Ratios Calculated fix'!AU$428)</f>
        <v>0.64461310863565302</v>
      </c>
      <c r="AV398" s="21" t="e">
        <f>('Ratios Calculated fix'!AV398-'Ratios Calculated fix'!AV$428)/('Ratios Calculated fix'!AV$429-'Ratios Calculated fix'!AV$428)</f>
        <v>#DIV/0!</v>
      </c>
      <c r="AW398" s="21" t="e">
        <f>('Ratios Calculated fix'!AW398-'Ratios Calculated fix'!AW$428)/('Ratios Calculated fix'!AW$429-'Ratios Calculated fix'!AW$428)</f>
        <v>#DIV/0!</v>
      </c>
      <c r="AX398" s="21" t="e">
        <f>('Ratios Calculated fix'!AX398-'Ratios Calculated fix'!AX$428)/('Ratios Calculated fix'!AX$429-'Ratios Calculated fix'!AX$428)</f>
        <v>#DIV/0!</v>
      </c>
      <c r="AY398" s="21">
        <f>('Ratios Calculated fix'!AY398-'Ratios Calculated fix'!AY$428)/('Ratios Calculated fix'!AY$429-'Ratios Calculated fix'!AY$428)</f>
        <v>0.29974048024746153</v>
      </c>
      <c r="AZ398" s="21">
        <f>('Ratios Calculated fix'!AZ398-'Ratios Calculated fix'!AZ$428)/('Ratios Calculated fix'!AZ$429-'Ratios Calculated fix'!AZ$428)</f>
        <v>0.80033740359445749</v>
      </c>
      <c r="BA398" s="21">
        <f>('Ratios Calculated fix'!BA398-'Ratios Calculated fix'!BA$428)/('Ratios Calculated fix'!BA$429-'Ratios Calculated fix'!BA$428)</f>
        <v>0.74331046536232948</v>
      </c>
      <c r="BB398" s="21" t="e">
        <f>('Ratios Calculated fix'!BB398-'Ratios Calculated fix'!BB$428)/('Ratios Calculated fix'!BB$429-'Ratios Calculated fix'!BB$428)</f>
        <v>#DIV/0!</v>
      </c>
      <c r="BC398" s="21">
        <f>('Ratios Calculated fix'!BC398-'Ratios Calculated fix'!BC$428)/('Ratios Calculated fix'!BC$429-'Ratios Calculated fix'!BC$428)</f>
        <v>0.18289849084568108</v>
      </c>
    </row>
    <row r="399" spans="1:55" x14ac:dyDescent="0.2">
      <c r="A399" s="3" t="s">
        <v>1207</v>
      </c>
      <c r="B399" s="3" t="s">
        <v>1208</v>
      </c>
      <c r="C399" s="3" t="s">
        <v>38</v>
      </c>
      <c r="D399" s="3">
        <v>101219</v>
      </c>
      <c r="E399" s="3" t="s">
        <v>16</v>
      </c>
      <c r="F399" s="3">
        <v>2019</v>
      </c>
      <c r="G399" s="3" t="s">
        <v>17</v>
      </c>
      <c r="H399" s="4">
        <v>43830</v>
      </c>
      <c r="I399" s="4">
        <v>43882</v>
      </c>
      <c r="J399" s="4">
        <v>43882</v>
      </c>
      <c r="K399" s="5">
        <v>4138000000</v>
      </c>
      <c r="L399" s="5">
        <v>4141000000</v>
      </c>
      <c r="M399" s="3" t="s">
        <v>1209</v>
      </c>
      <c r="N399" s="20">
        <f>('Ratios Calculated fix'!N399-'Ratios Calculated fix'!N$428)/('Ratios Calculated fix'!N$429-'Ratios Calculated fix'!N$428)</f>
        <v>2.8072604369513848E-2</v>
      </c>
      <c r="O399" s="21">
        <f>('Ratios Calculated fix'!O399-'Ratios Calculated fix'!O$428)/('Ratios Calculated fix'!O$429-'Ratios Calculated fix'!O$428)</f>
        <v>2.707935035862611E-2</v>
      </c>
      <c r="P399" s="21">
        <f>('Ratios Calculated fix'!P399-'Ratios Calculated fix'!P$428)/('Ratios Calculated fix'!P$429-'Ratios Calculated fix'!P$428)</f>
        <v>5.6727171423606552E-3</v>
      </c>
      <c r="Q399" s="21">
        <f>('Ratios Calculated fix'!Q399-'Ratios Calculated fix'!Q$428)/('Ratios Calculated fix'!Q$429-'Ratios Calculated fix'!Q$428)</f>
        <v>0.27353740036577096</v>
      </c>
      <c r="R399" s="21">
        <f>('Ratios Calculated fix'!R399-'Ratios Calculated fix'!R$428)/('Ratios Calculated fix'!R$429-'Ratios Calculated fix'!R$428)</f>
        <v>0.12081610934032094</v>
      </c>
      <c r="S399" s="21">
        <f>('Ratios Calculated fix'!S399-'Ratios Calculated fix'!S$428)/('Ratios Calculated fix'!S$429-'Ratios Calculated fix'!S$428)</f>
        <v>1.9477948277069217E-2</v>
      </c>
      <c r="T399" s="21">
        <f>('Ratios Calculated fix'!T399-'Ratios Calculated fix'!T$428)/('Ratios Calculated fix'!T$429-'Ratios Calculated fix'!T$428)</f>
        <v>0.11846757321141414</v>
      </c>
      <c r="U399" s="21">
        <f>('Ratios Calculated fix'!U399-'Ratios Calculated fix'!U$428)/('Ratios Calculated fix'!U$429-'Ratios Calculated fix'!U$428)</f>
        <v>0.67562531169017648</v>
      </c>
      <c r="V399" s="21">
        <f>('Ratios Calculated fix'!V399-'Ratios Calculated fix'!V$428)/('Ratios Calculated fix'!V$429-'Ratios Calculated fix'!V$428)</f>
        <v>0.49844295864103599</v>
      </c>
      <c r="W399" s="21">
        <f>('Ratios Calculated fix'!W399-'Ratios Calculated fix'!W$428)/('Ratios Calculated fix'!W$429-'Ratios Calculated fix'!W$428)</f>
        <v>0.65800866109114931</v>
      </c>
      <c r="X399" s="21">
        <f>('Ratios Calculated fix'!X399-'Ratios Calculated fix'!X$428)/('Ratios Calculated fix'!X$429-'Ratios Calculated fix'!X$428)</f>
        <v>9.0540965668775536E-2</v>
      </c>
      <c r="Y399" s="21">
        <f>('Ratios Calculated fix'!Y399-'Ratios Calculated fix'!Y$428)/('Ratios Calculated fix'!Y$429-'Ratios Calculated fix'!Y$428)</f>
        <v>0.43685067881975548</v>
      </c>
      <c r="Z399" s="21">
        <f>('Ratios Calculated fix'!Z399-'Ratios Calculated fix'!Z$428)/('Ratios Calculated fix'!Z$429-'Ratios Calculated fix'!Z$428)</f>
        <v>0.90945903433122444</v>
      </c>
      <c r="AA399" s="21">
        <f>('Ratios Calculated fix'!AA399-'Ratios Calculated fix'!AA$428)/('Ratios Calculated fix'!AA$429-'Ratios Calculated fix'!AA$428)</f>
        <v>0.1841372784807806</v>
      </c>
      <c r="AB399" s="21">
        <f>('Ratios Calculated fix'!AB399-'Ratios Calculated fix'!AB$428)/('Ratios Calculated fix'!AB$429-'Ratios Calculated fix'!AB$428)</f>
        <v>0.82449177586253819</v>
      </c>
      <c r="AC399" s="21">
        <f>('Ratios Calculated fix'!AC399-'Ratios Calculated fix'!AC$428)/('Ratios Calculated fix'!AC$429-'Ratios Calculated fix'!AC$428)</f>
        <v>0.57842143320826223</v>
      </c>
      <c r="AD399" s="21">
        <f>('Ratios Calculated fix'!AD399-'Ratios Calculated fix'!AD$428)/('Ratios Calculated fix'!AD$429-'Ratios Calculated fix'!AD$428)</f>
        <v>0.57795768475081866</v>
      </c>
      <c r="AE399" s="21">
        <f>('Ratios Calculated fix'!AE399-'Ratios Calculated fix'!AE$428)/('Ratios Calculated fix'!AE$429-'Ratios Calculated fix'!AE$428)</f>
        <v>0.53819405921081653</v>
      </c>
      <c r="AF399" s="21">
        <f>('Ratios Calculated fix'!AF399-'Ratios Calculated fix'!AF$428)/('Ratios Calculated fix'!AF$429-'Ratios Calculated fix'!AF$428)</f>
        <v>0.43712686247338117</v>
      </c>
      <c r="AG399" s="21" t="e">
        <f>('Ratios Calculated fix'!AG399-'Ratios Calculated fix'!AG$428)/('Ratios Calculated fix'!AG$429-'Ratios Calculated fix'!AG$428)</f>
        <v>#DIV/0!</v>
      </c>
      <c r="AH399" s="21" t="e">
        <f>('Ratios Calculated fix'!AH399-'Ratios Calculated fix'!AH$428)/('Ratios Calculated fix'!AH$429-'Ratios Calculated fix'!AH$428)</f>
        <v>#DIV/0!</v>
      </c>
      <c r="AI399" s="21">
        <f>('Ratios Calculated fix'!AI399-'Ratios Calculated fix'!AI$428)/('Ratios Calculated fix'!AI$429-'Ratios Calculated fix'!AI$428)</f>
        <v>0.98614651315723811</v>
      </c>
      <c r="AJ399" s="21">
        <f>('Ratios Calculated fix'!AJ399-'Ratios Calculated fix'!AJ$428)/('Ratios Calculated fix'!AJ$429-'Ratios Calculated fix'!AJ$428)</f>
        <v>0.16146816064126787</v>
      </c>
      <c r="AK399" s="21" t="e">
        <f>('Ratios Calculated fix'!AK399-'Ratios Calculated fix'!AK$428)/('Ratios Calculated fix'!AK$429-'Ratios Calculated fix'!AK$428)</f>
        <v>#DIV/0!</v>
      </c>
      <c r="AL399" s="21" t="e">
        <f>('Ratios Calculated fix'!AL399-'Ratios Calculated fix'!AL$428)/('Ratios Calculated fix'!AL$429-'Ratios Calculated fix'!AL$428)</f>
        <v>#DIV/0!</v>
      </c>
      <c r="AM399" s="21">
        <f>('Ratios Calculated fix'!AM399-'Ratios Calculated fix'!AM$428)/('Ratios Calculated fix'!AM$429-'Ratios Calculated fix'!AM$428)</f>
        <v>0.32821787203464947</v>
      </c>
      <c r="AN399" s="21">
        <f>('Ratios Calculated fix'!AN399-'Ratios Calculated fix'!AN$428)/('Ratios Calculated fix'!AN$429-'Ratios Calculated fix'!AN$428)</f>
        <v>0.2791268950778979</v>
      </c>
      <c r="AO399" s="21">
        <f>('Ratios Calculated fix'!AO399-'Ratios Calculated fix'!AO$428)/('Ratios Calculated fix'!AO$429-'Ratios Calculated fix'!AO$428)</f>
        <v>0.10308255484254818</v>
      </c>
      <c r="AP399" s="21">
        <f>('Ratios Calculated fix'!AP399-'Ratios Calculated fix'!AP$428)/('Ratios Calculated fix'!AP$429-'Ratios Calculated fix'!AP$428)</f>
        <v>0.53979735930919859</v>
      </c>
      <c r="AQ399" s="21">
        <f>('Ratios Calculated fix'!AQ399-'Ratios Calculated fix'!AQ$428)/('Ratios Calculated fix'!AQ$429-'Ratios Calculated fix'!AQ$428)</f>
        <v>0.63678886968578718</v>
      </c>
      <c r="AR399" s="21">
        <f>('Ratios Calculated fix'!AR399-'Ratios Calculated fix'!AR$428)/('Ratios Calculated fix'!AR$429-'Ratios Calculated fix'!AR$428)</f>
        <v>0.34984911811795483</v>
      </c>
      <c r="AS399" s="21">
        <f>('Ratios Calculated fix'!AS399-'Ratios Calculated fix'!AS$428)/('Ratios Calculated fix'!AS$429-'Ratios Calculated fix'!AS$428)</f>
        <v>0.5959988474309067</v>
      </c>
      <c r="AT399" s="21">
        <f>('Ratios Calculated fix'!AT399-'Ratios Calculated fix'!AT$428)/('Ratios Calculated fix'!AT$429-'Ratios Calculated fix'!AT$428)</f>
        <v>0.38536737122570836</v>
      </c>
      <c r="AU399" s="21">
        <f>('Ratios Calculated fix'!AU399-'Ratios Calculated fix'!AU$428)/('Ratios Calculated fix'!AU$429-'Ratios Calculated fix'!AU$428)</f>
        <v>0.62884291557144989</v>
      </c>
      <c r="AV399" s="21" t="e">
        <f>('Ratios Calculated fix'!AV399-'Ratios Calculated fix'!AV$428)/('Ratios Calculated fix'!AV$429-'Ratios Calculated fix'!AV$428)</f>
        <v>#DIV/0!</v>
      </c>
      <c r="AW399" s="21" t="e">
        <f>('Ratios Calculated fix'!AW399-'Ratios Calculated fix'!AW$428)/('Ratios Calculated fix'!AW$429-'Ratios Calculated fix'!AW$428)</f>
        <v>#DIV/0!</v>
      </c>
      <c r="AX399" s="21" t="e">
        <f>('Ratios Calculated fix'!AX399-'Ratios Calculated fix'!AX$428)/('Ratios Calculated fix'!AX$429-'Ratios Calculated fix'!AX$428)</f>
        <v>#DIV/0!</v>
      </c>
      <c r="AY399" s="21">
        <f>('Ratios Calculated fix'!AY399-'Ratios Calculated fix'!AY$428)/('Ratios Calculated fix'!AY$429-'Ratios Calculated fix'!AY$428)</f>
        <v>0.24553693983532307</v>
      </c>
      <c r="AZ399" s="21">
        <f>('Ratios Calculated fix'!AZ399-'Ratios Calculated fix'!AZ$428)/('Ratios Calculated fix'!AZ$429-'Ratios Calculated fix'!AZ$428)</f>
        <v>0.76593137358214924</v>
      </c>
      <c r="BA399" s="21">
        <f>('Ratios Calculated fix'!BA399-'Ratios Calculated fix'!BA$428)/('Ratios Calculated fix'!BA$429-'Ratios Calculated fix'!BA$428)</f>
        <v>0.74316789537530803</v>
      </c>
      <c r="BB399" s="21" t="e">
        <f>('Ratios Calculated fix'!BB399-'Ratios Calculated fix'!BB$428)/('Ratios Calculated fix'!BB$429-'Ratios Calculated fix'!BB$428)</f>
        <v>#DIV/0!</v>
      </c>
      <c r="BC399" s="21">
        <f>('Ratios Calculated fix'!BC399-'Ratios Calculated fix'!BC$428)/('Ratios Calculated fix'!BC$429-'Ratios Calculated fix'!BC$428)</f>
        <v>0.23676861449308295</v>
      </c>
    </row>
    <row r="400" spans="1:55" x14ac:dyDescent="0.2">
      <c r="A400" s="3" t="s">
        <v>1225</v>
      </c>
      <c r="B400" s="3" t="s">
        <v>1226</v>
      </c>
      <c r="C400" s="3" t="s">
        <v>15</v>
      </c>
      <c r="D400" s="3">
        <v>749129</v>
      </c>
      <c r="E400" s="3" t="s">
        <v>16</v>
      </c>
      <c r="F400" s="3">
        <v>2019</v>
      </c>
      <c r="G400" s="3" t="s">
        <v>17</v>
      </c>
      <c r="H400" s="4">
        <v>43830</v>
      </c>
      <c r="I400" s="4">
        <v>43885</v>
      </c>
      <c r="J400" s="4">
        <v>43885</v>
      </c>
      <c r="K400" s="5">
        <v>193826000</v>
      </c>
      <c r="L400" s="5">
        <v>205021000</v>
      </c>
      <c r="M400" s="3" t="s">
        <v>1227</v>
      </c>
      <c r="N400" s="20">
        <f>('Ratios Calculated fix'!N400-'Ratios Calculated fix'!N$428)/('Ratios Calculated fix'!N$429-'Ratios Calculated fix'!N$428)</f>
        <v>4.5027233911655848E-2</v>
      </c>
      <c r="O400" s="21">
        <f>('Ratios Calculated fix'!O400-'Ratios Calculated fix'!O$428)/('Ratios Calculated fix'!O$429-'Ratios Calculated fix'!O$428)</f>
        <v>3.0047800149713064E-2</v>
      </c>
      <c r="P400" s="21">
        <f>('Ratios Calculated fix'!P400-'Ratios Calculated fix'!P$428)/('Ratios Calculated fix'!P$429-'Ratios Calculated fix'!P$428)</f>
        <v>1.3372731707870228E-2</v>
      </c>
      <c r="Q400" s="21">
        <f>('Ratios Calculated fix'!Q400-'Ratios Calculated fix'!Q$428)/('Ratios Calculated fix'!Q$429-'Ratios Calculated fix'!Q$428)</f>
        <v>0.26194966178680978</v>
      </c>
      <c r="R400" s="21">
        <f>('Ratios Calculated fix'!R400-'Ratios Calculated fix'!R$428)/('Ratios Calculated fix'!R$429-'Ratios Calculated fix'!R$428)</f>
        <v>7.5422485704727288E-2</v>
      </c>
      <c r="S400" s="21">
        <f>('Ratios Calculated fix'!S400-'Ratios Calculated fix'!S$428)/('Ratios Calculated fix'!S$429-'Ratios Calculated fix'!S$428)</f>
        <v>1.0410431461985541E-2</v>
      </c>
      <c r="T400" s="21">
        <f>('Ratios Calculated fix'!T400-'Ratios Calculated fix'!T$428)/('Ratios Calculated fix'!T$429-'Ratios Calculated fix'!T$428)</f>
        <v>7.4279607994669636E-2</v>
      </c>
      <c r="U400" s="21">
        <f>('Ratios Calculated fix'!U400-'Ratios Calculated fix'!U$428)/('Ratios Calculated fix'!U$429-'Ratios Calculated fix'!U$428)</f>
        <v>0.64927709909213838</v>
      </c>
      <c r="V400" s="21">
        <f>('Ratios Calculated fix'!V400-'Ratios Calculated fix'!V$428)/('Ratios Calculated fix'!V$429-'Ratios Calculated fix'!V$428)</f>
        <v>0.49043411331035142</v>
      </c>
      <c r="W400" s="21">
        <f>('Ratios Calculated fix'!W400-'Ratios Calculated fix'!W$428)/('Ratios Calculated fix'!W$429-'Ratios Calculated fix'!W$428)</f>
        <v>0.63112398137170012</v>
      </c>
      <c r="X400" s="21">
        <f>('Ratios Calculated fix'!X400-'Ratios Calculated fix'!X$428)/('Ratios Calculated fix'!X$429-'Ratios Calculated fix'!X$428)</f>
        <v>0.27646793774149497</v>
      </c>
      <c r="Y400" s="21">
        <f>('Ratios Calculated fix'!Y400-'Ratios Calculated fix'!Y$428)/('Ratios Calculated fix'!Y$429-'Ratios Calculated fix'!Y$428)</f>
        <v>0.52588298760668517</v>
      </c>
      <c r="Z400" s="21">
        <f>('Ratios Calculated fix'!Z400-'Ratios Calculated fix'!Z$428)/('Ratios Calculated fix'!Z$429-'Ratios Calculated fix'!Z$428)</f>
        <v>0.72353206225850497</v>
      </c>
      <c r="AA400" s="21">
        <f>('Ratios Calculated fix'!AA400-'Ratios Calculated fix'!AA$428)/('Ratios Calculated fix'!AA$429-'Ratios Calculated fix'!AA$428)</f>
        <v>0.60684662168032566</v>
      </c>
      <c r="AB400" s="21">
        <f>('Ratios Calculated fix'!AB400-'Ratios Calculated fix'!AB$428)/('Ratios Calculated fix'!AB$429-'Ratios Calculated fix'!AB$428)</f>
        <v>0.88623609780087265</v>
      </c>
      <c r="AC400" s="21">
        <f>('Ratios Calculated fix'!AC400-'Ratios Calculated fix'!AC$428)/('Ratios Calculated fix'!AC$429-'Ratios Calculated fix'!AC$428)</f>
        <v>0.25224425006911205</v>
      </c>
      <c r="AD400" s="21">
        <f>('Ratios Calculated fix'!AD400-'Ratios Calculated fix'!AD$428)/('Ratios Calculated fix'!AD$429-'Ratios Calculated fix'!AD$428)</f>
        <v>0.39601340340518199</v>
      </c>
      <c r="AE400" s="21">
        <f>('Ratios Calculated fix'!AE400-'Ratios Calculated fix'!AE$428)/('Ratios Calculated fix'!AE$429-'Ratios Calculated fix'!AE$428)</f>
        <v>0.44194168438369263</v>
      </c>
      <c r="AF400" s="21">
        <f>('Ratios Calculated fix'!AF400-'Ratios Calculated fix'!AF$428)/('Ratios Calculated fix'!AF$429-'Ratios Calculated fix'!AF$428)</f>
        <v>0.38513184054067068</v>
      </c>
      <c r="AG400" s="21" t="e">
        <f>('Ratios Calculated fix'!AG400-'Ratios Calculated fix'!AG$428)/('Ratios Calculated fix'!AG$429-'Ratios Calculated fix'!AG$428)</f>
        <v>#DIV/0!</v>
      </c>
      <c r="AH400" s="21" t="e">
        <f>('Ratios Calculated fix'!AH400-'Ratios Calculated fix'!AH$428)/('Ratios Calculated fix'!AH$429-'Ratios Calculated fix'!AH$428)</f>
        <v>#DIV/0!</v>
      </c>
      <c r="AI400" s="21">
        <f>('Ratios Calculated fix'!AI400-'Ratios Calculated fix'!AI$428)/('Ratios Calculated fix'!AI$429-'Ratios Calculated fix'!AI$428)</f>
        <v>0.98580858366385438</v>
      </c>
      <c r="AJ400" s="21">
        <f>('Ratios Calculated fix'!AJ400-'Ratios Calculated fix'!AJ$428)/('Ratios Calculated fix'!AJ$429-'Ratios Calculated fix'!AJ$428)</f>
        <v>6.6013995315721788E-2</v>
      </c>
      <c r="AK400" s="21" t="e">
        <f>('Ratios Calculated fix'!AK400-'Ratios Calculated fix'!AK$428)/('Ratios Calculated fix'!AK$429-'Ratios Calculated fix'!AK$428)</f>
        <v>#DIV/0!</v>
      </c>
      <c r="AL400" s="21" t="e">
        <f>('Ratios Calculated fix'!AL400-'Ratios Calculated fix'!AL$428)/('Ratios Calculated fix'!AL$429-'Ratios Calculated fix'!AL$428)</f>
        <v>#DIV/0!</v>
      </c>
      <c r="AM400" s="21">
        <f>('Ratios Calculated fix'!AM400-'Ratios Calculated fix'!AM$428)/('Ratios Calculated fix'!AM$429-'Ratios Calculated fix'!AM$428)</f>
        <v>0.30768911449990266</v>
      </c>
      <c r="AN400" s="21">
        <f>('Ratios Calculated fix'!AN400-'Ratios Calculated fix'!AN$428)/('Ratios Calculated fix'!AN$429-'Ratios Calculated fix'!AN$428)</f>
        <v>0.27437808016107956</v>
      </c>
      <c r="AO400" s="21">
        <f>('Ratios Calculated fix'!AO400-'Ratios Calculated fix'!AO$428)/('Ratios Calculated fix'!AO$429-'Ratios Calculated fix'!AO$428)</f>
        <v>0.12635603041482393</v>
      </c>
      <c r="AP400" s="21">
        <f>('Ratios Calculated fix'!AP400-'Ratios Calculated fix'!AP$428)/('Ratios Calculated fix'!AP$429-'Ratios Calculated fix'!AP$428)</f>
        <v>0.57603670077117963</v>
      </c>
      <c r="AQ400" s="21">
        <f>('Ratios Calculated fix'!AQ400-'Ratios Calculated fix'!AQ$428)/('Ratios Calculated fix'!AQ$429-'Ratios Calculated fix'!AQ$428)</f>
        <v>0.5064060586308039</v>
      </c>
      <c r="AR400" s="21">
        <f>('Ratios Calculated fix'!AR400-'Ratios Calculated fix'!AR$428)/('Ratios Calculated fix'!AR$429-'Ratios Calculated fix'!AR$428)</f>
        <v>0.19929010499190389</v>
      </c>
      <c r="AS400" s="21">
        <f>('Ratios Calculated fix'!AS400-'Ratios Calculated fix'!AS$428)/('Ratios Calculated fix'!AS$429-'Ratios Calculated fix'!AS$428)</f>
        <v>0.60191397873272434</v>
      </c>
      <c r="AT400" s="21">
        <f>('Ratios Calculated fix'!AT400-'Ratios Calculated fix'!AT$428)/('Ratios Calculated fix'!AT$429-'Ratios Calculated fix'!AT$428)</f>
        <v>0.24569306202965727</v>
      </c>
      <c r="AU400" s="21">
        <f>('Ratios Calculated fix'!AU400-'Ratios Calculated fix'!AU$428)/('Ratios Calculated fix'!AU$429-'Ratios Calculated fix'!AU$428)</f>
        <v>0.6068669714813183</v>
      </c>
      <c r="AV400" s="21" t="e">
        <f>('Ratios Calculated fix'!AV400-'Ratios Calculated fix'!AV$428)/('Ratios Calculated fix'!AV$429-'Ratios Calculated fix'!AV$428)</f>
        <v>#DIV/0!</v>
      </c>
      <c r="AW400" s="21" t="e">
        <f>('Ratios Calculated fix'!AW400-'Ratios Calculated fix'!AW$428)/('Ratios Calculated fix'!AW$429-'Ratios Calculated fix'!AW$428)</f>
        <v>#DIV/0!</v>
      </c>
      <c r="AX400" s="21" t="e">
        <f>('Ratios Calculated fix'!AX400-'Ratios Calculated fix'!AX$428)/('Ratios Calculated fix'!AX$429-'Ratios Calculated fix'!AX$428)</f>
        <v>#DIV/0!</v>
      </c>
      <c r="AY400" s="21">
        <f>('Ratios Calculated fix'!AY400-'Ratios Calculated fix'!AY$428)/('Ratios Calculated fix'!AY$429-'Ratios Calculated fix'!AY$428)</f>
        <v>0.2704661731490075</v>
      </c>
      <c r="AZ400" s="21">
        <f>('Ratios Calculated fix'!AZ400-'Ratios Calculated fix'!AZ$428)/('Ratios Calculated fix'!AZ$429-'Ratios Calculated fix'!AZ$428)</f>
        <v>0.77666514835218792</v>
      </c>
      <c r="BA400" s="21">
        <f>('Ratios Calculated fix'!BA400-'Ratios Calculated fix'!BA$428)/('Ratios Calculated fix'!BA$429-'Ratios Calculated fix'!BA$428)</f>
        <v>0.74265245198479513</v>
      </c>
      <c r="BB400" s="21" t="e">
        <f>('Ratios Calculated fix'!BB400-'Ratios Calculated fix'!BB$428)/('Ratios Calculated fix'!BB$429-'Ratios Calculated fix'!BB$428)</f>
        <v>#DIV/0!</v>
      </c>
      <c r="BC400" s="21">
        <f>('Ratios Calculated fix'!BC400-'Ratios Calculated fix'!BC$428)/('Ratios Calculated fix'!BC$429-'Ratios Calculated fix'!BC$428)</f>
        <v>0.20950702535795637</v>
      </c>
    </row>
    <row r="401" spans="1:55" x14ac:dyDescent="0.2">
      <c r="A401" s="3" t="s">
        <v>1237</v>
      </c>
      <c r="B401" s="3" t="s">
        <v>1238</v>
      </c>
      <c r="C401" s="3" t="s">
        <v>24</v>
      </c>
      <c r="D401" s="3">
        <v>378240</v>
      </c>
      <c r="E401" s="3" t="s">
        <v>16</v>
      </c>
      <c r="F401" s="3">
        <v>2019</v>
      </c>
      <c r="G401" s="3" t="s">
        <v>17</v>
      </c>
      <c r="H401" s="4">
        <v>43830</v>
      </c>
      <c r="I401" s="4">
        <v>43886</v>
      </c>
      <c r="J401" s="4">
        <v>43886</v>
      </c>
      <c r="K401" s="5">
        <v>63589000</v>
      </c>
      <c r="L401" s="5">
        <v>63987000</v>
      </c>
      <c r="M401" s="3" t="s">
        <v>1239</v>
      </c>
      <c r="N401" s="20">
        <f>('Ratios Calculated fix'!N401-'Ratios Calculated fix'!N$428)/('Ratios Calculated fix'!N$429-'Ratios Calculated fix'!N$428)</f>
        <v>0.2228997358317801</v>
      </c>
      <c r="O401" s="21">
        <f>('Ratios Calculated fix'!O401-'Ratios Calculated fix'!O$428)/('Ratios Calculated fix'!O$429-'Ratios Calculated fix'!O$428)</f>
        <v>0.20874858784908595</v>
      </c>
      <c r="P401" s="21">
        <f>('Ratios Calculated fix'!P401-'Ratios Calculated fix'!P$428)/('Ratios Calculated fix'!P$429-'Ratios Calculated fix'!P$428)</f>
        <v>0.50469115616896687</v>
      </c>
      <c r="Q401" s="21">
        <f>('Ratios Calculated fix'!Q401-'Ratios Calculated fix'!Q$428)/('Ratios Calculated fix'!Q$429-'Ratios Calculated fix'!Q$428)</f>
        <v>0.26214023143941739</v>
      </c>
      <c r="R401" s="21">
        <f>('Ratios Calculated fix'!R401-'Ratios Calculated fix'!R$428)/('Ratios Calculated fix'!R$429-'Ratios Calculated fix'!R$428)</f>
        <v>9.9549855835717529E-2</v>
      </c>
      <c r="S401" s="21">
        <f>('Ratios Calculated fix'!S401-'Ratios Calculated fix'!S$428)/('Ratios Calculated fix'!S$429-'Ratios Calculated fix'!S$428)</f>
        <v>2.7317340882507431E-2</v>
      </c>
      <c r="T401" s="21">
        <f>('Ratios Calculated fix'!T401-'Ratios Calculated fix'!T$428)/('Ratios Calculated fix'!T$429-'Ratios Calculated fix'!T$428)</f>
        <v>9.5532341162458831E-2</v>
      </c>
      <c r="U401" s="21">
        <f>('Ratios Calculated fix'!U401-'Ratios Calculated fix'!U$428)/('Ratios Calculated fix'!U$429-'Ratios Calculated fix'!U$428)</f>
        <v>0.65237244875454303</v>
      </c>
      <c r="V401" s="21">
        <f>('Ratios Calculated fix'!V401-'Ratios Calculated fix'!V$428)/('Ratios Calculated fix'!V$429-'Ratios Calculated fix'!V$428)</f>
        <v>0.49411750879884875</v>
      </c>
      <c r="W401" s="21">
        <f>('Ratios Calculated fix'!W401-'Ratios Calculated fix'!W$428)/('Ratios Calculated fix'!W$429-'Ratios Calculated fix'!W$428)</f>
        <v>0.63398877852372904</v>
      </c>
      <c r="X401" s="21">
        <f>('Ratios Calculated fix'!X401-'Ratios Calculated fix'!X$428)/('Ratios Calculated fix'!X$429-'Ratios Calculated fix'!X$428)</f>
        <v>0.6498942854107268</v>
      </c>
      <c r="Y401" s="21">
        <f>('Ratios Calculated fix'!Y401-'Ratios Calculated fix'!Y$428)/('Ratios Calculated fix'!Y$429-'Ratios Calculated fix'!Y$428)</f>
        <v>0.46800191927614881</v>
      </c>
      <c r="Z401" s="21">
        <f>('Ratios Calculated fix'!Z401-'Ratios Calculated fix'!Z$428)/('Ratios Calculated fix'!Z$429-'Ratios Calculated fix'!Z$428)</f>
        <v>0.3501057145892732</v>
      </c>
      <c r="AA401" s="21">
        <f>('Ratios Calculated fix'!AA401-'Ratios Calculated fix'!AA$428)/('Ratios Calculated fix'!AA$429-'Ratios Calculated fix'!AA$428)</f>
        <v>0.1096900895665785</v>
      </c>
      <c r="AB401" s="21">
        <f>('Ratios Calculated fix'!AB401-'Ratios Calculated fix'!AB$428)/('Ratios Calculated fix'!AB$429-'Ratios Calculated fix'!AB$428)</f>
        <v>0.88376162614033926</v>
      </c>
      <c r="AC401" s="21">
        <f>('Ratios Calculated fix'!AC401-'Ratios Calculated fix'!AC$428)/('Ratios Calculated fix'!AC$429-'Ratios Calculated fix'!AC$428)</f>
        <v>0.57730303597360411</v>
      </c>
      <c r="AD401" s="21">
        <f>('Ratios Calculated fix'!AD401-'Ratios Calculated fix'!AD$428)/('Ratios Calculated fix'!AD$429-'Ratios Calculated fix'!AD$428)</f>
        <v>0.53491487697493723</v>
      </c>
      <c r="AE401" s="21">
        <f>('Ratios Calculated fix'!AE401-'Ratios Calculated fix'!AE$428)/('Ratios Calculated fix'!AE$429-'Ratios Calculated fix'!AE$428)</f>
        <v>0.60560483989475877</v>
      </c>
      <c r="AF401" s="21">
        <f>('Ratios Calculated fix'!AF401-'Ratios Calculated fix'!AF$428)/('Ratios Calculated fix'!AF$429-'Ratios Calculated fix'!AF$428)</f>
        <v>0.36729125415959263</v>
      </c>
      <c r="AG401" s="21" t="e">
        <f>('Ratios Calculated fix'!AG401-'Ratios Calculated fix'!AG$428)/('Ratios Calculated fix'!AG$429-'Ratios Calculated fix'!AG$428)</f>
        <v>#DIV/0!</v>
      </c>
      <c r="AH401" s="21" t="e">
        <f>('Ratios Calculated fix'!AH401-'Ratios Calculated fix'!AH$428)/('Ratios Calculated fix'!AH$429-'Ratios Calculated fix'!AH$428)</f>
        <v>#DIV/0!</v>
      </c>
      <c r="AI401" s="21">
        <f>('Ratios Calculated fix'!AI401-'Ratios Calculated fix'!AI$428)/('Ratios Calculated fix'!AI$429-'Ratios Calculated fix'!AI$428)</f>
        <v>0.98638255801459818</v>
      </c>
      <c r="AJ401" s="21">
        <f>('Ratios Calculated fix'!AJ401-'Ratios Calculated fix'!AJ$428)/('Ratios Calculated fix'!AJ$429-'Ratios Calculated fix'!AJ$428)</f>
        <v>0.21835531073996242</v>
      </c>
      <c r="AK401" s="21" t="e">
        <f>('Ratios Calculated fix'!AK401-'Ratios Calculated fix'!AK$428)/('Ratios Calculated fix'!AK$429-'Ratios Calculated fix'!AK$428)</f>
        <v>#DIV/0!</v>
      </c>
      <c r="AL401" s="21" t="e">
        <f>('Ratios Calculated fix'!AL401-'Ratios Calculated fix'!AL$428)/('Ratios Calculated fix'!AL$429-'Ratios Calculated fix'!AL$428)</f>
        <v>#DIV/0!</v>
      </c>
      <c r="AM401" s="21">
        <f>('Ratios Calculated fix'!AM401-'Ratios Calculated fix'!AM$428)/('Ratios Calculated fix'!AM$429-'Ratios Calculated fix'!AM$428)</f>
        <v>0.30476550286124904</v>
      </c>
      <c r="AN401" s="21">
        <f>('Ratios Calculated fix'!AN401-'Ratios Calculated fix'!AN$428)/('Ratios Calculated fix'!AN$429-'Ratios Calculated fix'!AN$428)</f>
        <v>0.27328742137404849</v>
      </c>
      <c r="AO401" s="21">
        <f>('Ratios Calculated fix'!AO401-'Ratios Calculated fix'!AO$428)/('Ratios Calculated fix'!AO$429-'Ratios Calculated fix'!AO$428)</f>
        <v>8.9918739300094738E-2</v>
      </c>
      <c r="AP401" s="21">
        <f>('Ratios Calculated fix'!AP401-'Ratios Calculated fix'!AP$428)/('Ratios Calculated fix'!AP$429-'Ratios Calculated fix'!AP$428)</f>
        <v>0.57210875187605836</v>
      </c>
      <c r="AQ401" s="21">
        <f>('Ratios Calculated fix'!AQ401-'Ratios Calculated fix'!AQ$428)/('Ratios Calculated fix'!AQ$429-'Ratios Calculated fix'!AQ$428)</f>
        <v>0.44553524855830673</v>
      </c>
      <c r="AR401" s="21">
        <f>('Ratios Calculated fix'!AR401-'Ratios Calculated fix'!AR$428)/('Ratios Calculated fix'!AR$429-'Ratios Calculated fix'!AR$428)</f>
        <v>0.4501469786474378</v>
      </c>
      <c r="AS401" s="21">
        <f>('Ratios Calculated fix'!AS401-'Ratios Calculated fix'!AS$428)/('Ratios Calculated fix'!AS$429-'Ratios Calculated fix'!AS$428)</f>
        <v>0.60137942303228942</v>
      </c>
      <c r="AT401" s="21">
        <f>('Ratios Calculated fix'!AT401-'Ratios Calculated fix'!AT$428)/('Ratios Calculated fix'!AT$429-'Ratios Calculated fix'!AT$428)</f>
        <v>0.45072272743157643</v>
      </c>
      <c r="AU401" s="21">
        <f>('Ratios Calculated fix'!AU401-'Ratios Calculated fix'!AU$428)/('Ratios Calculated fix'!AU$429-'Ratios Calculated fix'!AU$428)</f>
        <v>0.63703004038182798</v>
      </c>
      <c r="AV401" s="21" t="e">
        <f>('Ratios Calculated fix'!AV401-'Ratios Calculated fix'!AV$428)/('Ratios Calculated fix'!AV$429-'Ratios Calculated fix'!AV$428)</f>
        <v>#DIV/0!</v>
      </c>
      <c r="AW401" s="21" t="e">
        <f>('Ratios Calculated fix'!AW401-'Ratios Calculated fix'!AW$428)/('Ratios Calculated fix'!AW$429-'Ratios Calculated fix'!AW$428)</f>
        <v>#DIV/0!</v>
      </c>
      <c r="AX401" s="21" t="e">
        <f>('Ratios Calculated fix'!AX401-'Ratios Calculated fix'!AX$428)/('Ratios Calculated fix'!AX$429-'Ratios Calculated fix'!AX$428)</f>
        <v>#DIV/0!</v>
      </c>
      <c r="AY401" s="21">
        <f>('Ratios Calculated fix'!AY401-'Ratios Calculated fix'!AY$428)/('Ratios Calculated fix'!AY$429-'Ratios Calculated fix'!AY$428)</f>
        <v>0.25032411175811858</v>
      </c>
      <c r="AZ401" s="21">
        <f>('Ratios Calculated fix'!AZ401-'Ratios Calculated fix'!AZ$428)/('Ratios Calculated fix'!AZ$429-'Ratios Calculated fix'!AZ$428)</f>
        <v>0.71523274927307656</v>
      </c>
      <c r="BA401" s="21">
        <f>('Ratios Calculated fix'!BA401-'Ratios Calculated fix'!BA$428)/('Ratios Calculated fix'!BA$429-'Ratios Calculated fix'!BA$428)</f>
        <v>0.75074890904007996</v>
      </c>
      <c r="BB401" s="21" t="e">
        <f>('Ratios Calculated fix'!BB401-'Ratios Calculated fix'!BB$428)/('Ratios Calculated fix'!BB$429-'Ratios Calculated fix'!BB$428)</f>
        <v>#DIV/0!</v>
      </c>
      <c r="BC401" s="21">
        <f>('Ratios Calculated fix'!BC401-'Ratios Calculated fix'!BC$428)/('Ratios Calculated fix'!BC$429-'Ratios Calculated fix'!BC$428)</f>
        <v>0.25211226903307737</v>
      </c>
    </row>
    <row r="402" spans="1:55" x14ac:dyDescent="0.2">
      <c r="A402" s="3" t="s">
        <v>1228</v>
      </c>
      <c r="B402" s="3" t="s">
        <v>1229</v>
      </c>
      <c r="C402" s="3" t="s">
        <v>91</v>
      </c>
      <c r="D402" s="3">
        <v>87466</v>
      </c>
      <c r="E402" s="3" t="s">
        <v>16</v>
      </c>
      <c r="F402" s="3">
        <v>2019</v>
      </c>
      <c r="G402" s="3" t="s">
        <v>17</v>
      </c>
      <c r="H402" s="4">
        <v>43708</v>
      </c>
      <c r="I402" s="4">
        <v>43766</v>
      </c>
      <c r="J402" s="4">
        <v>43766</v>
      </c>
      <c r="K402" s="5">
        <v>899500000</v>
      </c>
      <c r="L402" s="5">
        <v>900700000</v>
      </c>
      <c r="M402" s="3" t="s">
        <v>1230</v>
      </c>
      <c r="N402" s="20">
        <f>('Ratios Calculated fix'!N402-'Ratios Calculated fix'!N$428)/('Ratios Calculated fix'!N$429-'Ratios Calculated fix'!N$428)</f>
        <v>3.3137044864665566E-2</v>
      </c>
      <c r="O402" s="21">
        <f>('Ratios Calculated fix'!O402-'Ratios Calculated fix'!O$428)/('Ratios Calculated fix'!O$429-'Ratios Calculated fix'!O$428)</f>
        <v>1.7910269988544138E-2</v>
      </c>
      <c r="P402" s="21">
        <f>('Ratios Calculated fix'!P402-'Ratios Calculated fix'!P$428)/('Ratios Calculated fix'!P$429-'Ratios Calculated fix'!P$428)</f>
        <v>1.6043868559308765E-2</v>
      </c>
      <c r="Q402" s="21">
        <f>('Ratios Calculated fix'!Q402-'Ratios Calculated fix'!Q$428)/('Ratios Calculated fix'!Q$429-'Ratios Calculated fix'!Q$428)</f>
        <v>0.26197738371511137</v>
      </c>
      <c r="R402" s="21">
        <f>('Ratios Calculated fix'!R402-'Ratios Calculated fix'!R$428)/('Ratios Calculated fix'!R$429-'Ratios Calculated fix'!R$428)</f>
        <v>5.1990558281635048E-2</v>
      </c>
      <c r="S402" s="21">
        <f>('Ratios Calculated fix'!S402-'Ratios Calculated fix'!S$428)/('Ratios Calculated fix'!S$429-'Ratios Calculated fix'!S$428)</f>
        <v>5.5155890948762661E-3</v>
      </c>
      <c r="T402" s="21">
        <f>('Ratios Calculated fix'!T402-'Ratios Calculated fix'!T$428)/('Ratios Calculated fix'!T$429-'Ratios Calculated fix'!T$428)</f>
        <v>5.1509627593897982E-2</v>
      </c>
      <c r="U402" s="21">
        <f>('Ratios Calculated fix'!U402-'Ratios Calculated fix'!U$428)/('Ratios Calculated fix'!U$429-'Ratios Calculated fix'!U$428)</f>
        <v>0.646569830055435</v>
      </c>
      <c r="V402" s="21">
        <f>('Ratios Calculated fix'!V402-'Ratios Calculated fix'!V$428)/('Ratios Calculated fix'!V$429-'Ratios Calculated fix'!V$428)</f>
        <v>0.48941263857053574</v>
      </c>
      <c r="W402" s="21">
        <f>('Ratios Calculated fix'!W402-'Ratios Calculated fix'!W$428)/('Ratios Calculated fix'!W$429-'Ratios Calculated fix'!W$428)</f>
        <v>0.62838284648510656</v>
      </c>
      <c r="X402" s="21">
        <f>('Ratios Calculated fix'!X402-'Ratios Calculated fix'!X$428)/('Ratios Calculated fix'!X$429-'Ratios Calculated fix'!X$428)</f>
        <v>0.23976132400027578</v>
      </c>
      <c r="Y402" s="21">
        <f>('Ratios Calculated fix'!Y402-'Ratios Calculated fix'!Y$428)/('Ratios Calculated fix'!Y$429-'Ratios Calculated fix'!Y$428)</f>
        <v>0.49485821596029544</v>
      </c>
      <c r="Z402" s="21">
        <f>('Ratios Calculated fix'!Z402-'Ratios Calculated fix'!Z$428)/('Ratios Calculated fix'!Z$429-'Ratios Calculated fix'!Z$428)</f>
        <v>0.76023867599972428</v>
      </c>
      <c r="AA402" s="21">
        <f>('Ratios Calculated fix'!AA402-'Ratios Calculated fix'!AA$428)/('Ratios Calculated fix'!AA$429-'Ratios Calculated fix'!AA$428)</f>
        <v>0.38438073636551728</v>
      </c>
      <c r="AB402" s="21">
        <f>('Ratios Calculated fix'!AB402-'Ratios Calculated fix'!AB$428)/('Ratios Calculated fix'!AB$429-'Ratios Calculated fix'!AB$428)</f>
        <v>0.88586859449741617</v>
      </c>
      <c r="AC402" s="21">
        <f>('Ratios Calculated fix'!AC402-'Ratios Calculated fix'!AC$428)/('Ratios Calculated fix'!AC$429-'Ratios Calculated fix'!AC$428)</f>
        <v>0.22364242860442379</v>
      </c>
      <c r="AD402" s="21">
        <f>('Ratios Calculated fix'!AD402-'Ratios Calculated fix'!AD$428)/('Ratios Calculated fix'!AD$429-'Ratios Calculated fix'!AD$428)</f>
        <v>0.33988111920974418</v>
      </c>
      <c r="AE402" s="21">
        <f>('Ratios Calculated fix'!AE402-'Ratios Calculated fix'!AE$428)/('Ratios Calculated fix'!AE$429-'Ratios Calculated fix'!AE$428)</f>
        <v>0.3864374922150518</v>
      </c>
      <c r="AF402" s="21">
        <f>('Ratios Calculated fix'!AF402-'Ratios Calculated fix'!AF$428)/('Ratios Calculated fix'!AF$429-'Ratios Calculated fix'!AF$428)</f>
        <v>0.37509358015449956</v>
      </c>
      <c r="AG402" s="21" t="e">
        <f>('Ratios Calculated fix'!AG402-'Ratios Calculated fix'!AG$428)/('Ratios Calculated fix'!AG$429-'Ratios Calculated fix'!AG$428)</f>
        <v>#DIV/0!</v>
      </c>
      <c r="AH402" s="21" t="e">
        <f>('Ratios Calculated fix'!AH402-'Ratios Calculated fix'!AH$428)/('Ratios Calculated fix'!AH$429-'Ratios Calculated fix'!AH$428)</f>
        <v>#DIV/0!</v>
      </c>
      <c r="AI402" s="21">
        <f>('Ratios Calculated fix'!AI402-'Ratios Calculated fix'!AI$428)/('Ratios Calculated fix'!AI$429-'Ratios Calculated fix'!AI$428)</f>
        <v>0.98409435684069158</v>
      </c>
      <c r="AJ402" s="21">
        <f>('Ratios Calculated fix'!AJ402-'Ratios Calculated fix'!AJ$428)/('Ratios Calculated fix'!AJ$429-'Ratios Calculated fix'!AJ$428)</f>
        <v>0.10605237008339913</v>
      </c>
      <c r="AK402" s="21" t="e">
        <f>('Ratios Calculated fix'!AK402-'Ratios Calculated fix'!AK$428)/('Ratios Calculated fix'!AK$429-'Ratios Calculated fix'!AK$428)</f>
        <v>#DIV/0!</v>
      </c>
      <c r="AL402" s="21" t="e">
        <f>('Ratios Calculated fix'!AL402-'Ratios Calculated fix'!AL$428)/('Ratios Calculated fix'!AL$429-'Ratios Calculated fix'!AL$428)</f>
        <v>#DIV/0!</v>
      </c>
      <c r="AM402" s="21">
        <f>('Ratios Calculated fix'!AM402-'Ratios Calculated fix'!AM$428)/('Ratios Calculated fix'!AM$429-'Ratios Calculated fix'!AM$428)</f>
        <v>0.30948996367377524</v>
      </c>
      <c r="AN402" s="21">
        <f>('Ratios Calculated fix'!AN402-'Ratios Calculated fix'!AN$428)/('Ratios Calculated fix'!AN$429-'Ratios Calculated fix'!AN$428)</f>
        <v>0.28342360898776786</v>
      </c>
      <c r="AO402" s="21">
        <f>('Ratios Calculated fix'!AO402-'Ratios Calculated fix'!AO$428)/('Ratios Calculated fix'!AO$429-'Ratios Calculated fix'!AO$428)</f>
        <v>0.40641061613818874</v>
      </c>
      <c r="AP402" s="21">
        <f>('Ratios Calculated fix'!AP402-'Ratios Calculated fix'!AP$428)/('Ratios Calculated fix'!AP$429-'Ratios Calculated fix'!AP$428)</f>
        <v>0.64890989440725955</v>
      </c>
      <c r="AQ402" s="21">
        <f>('Ratios Calculated fix'!AQ402-'Ratios Calculated fix'!AQ$428)/('Ratios Calculated fix'!AQ$429-'Ratios Calculated fix'!AQ$428)</f>
        <v>0.54342917119646539</v>
      </c>
      <c r="AR402" s="21">
        <f>('Ratios Calculated fix'!AR402-'Ratios Calculated fix'!AR$428)/('Ratios Calculated fix'!AR$429-'Ratios Calculated fix'!AR$428)</f>
        <v>0.21185557700666174</v>
      </c>
      <c r="AS402" s="21">
        <f>('Ratios Calculated fix'!AS402-'Ratios Calculated fix'!AS$428)/('Ratios Calculated fix'!AS$429-'Ratios Calculated fix'!AS$428)</f>
        <v>0.58431033136573174</v>
      </c>
      <c r="AT402" s="21">
        <f>('Ratios Calculated fix'!AT402-'Ratios Calculated fix'!AT$428)/('Ratios Calculated fix'!AT$429-'Ratios Calculated fix'!AT$428)</f>
        <v>0.40828870925455041</v>
      </c>
      <c r="AU402" s="21">
        <f>('Ratios Calculated fix'!AU402-'Ratios Calculated fix'!AU$428)/('Ratios Calculated fix'!AU$429-'Ratios Calculated fix'!AU$428)</f>
        <v>0.64436947225533148</v>
      </c>
      <c r="AV402" s="21" t="e">
        <f>('Ratios Calculated fix'!AV402-'Ratios Calculated fix'!AV$428)/('Ratios Calculated fix'!AV$429-'Ratios Calculated fix'!AV$428)</f>
        <v>#DIV/0!</v>
      </c>
      <c r="AW402" s="21" t="e">
        <f>('Ratios Calculated fix'!AW402-'Ratios Calculated fix'!AW$428)/('Ratios Calculated fix'!AW$429-'Ratios Calculated fix'!AW$428)</f>
        <v>#DIV/0!</v>
      </c>
      <c r="AX402" s="21" t="e">
        <f>('Ratios Calculated fix'!AX402-'Ratios Calculated fix'!AX$428)/('Ratios Calculated fix'!AX$429-'Ratios Calculated fix'!AX$428)</f>
        <v>#DIV/0!</v>
      </c>
      <c r="AY402" s="21">
        <f>('Ratios Calculated fix'!AY402-'Ratios Calculated fix'!AY$428)/('Ratios Calculated fix'!AY$429-'Ratios Calculated fix'!AY$428)</f>
        <v>0.24115620237954236</v>
      </c>
      <c r="AZ402" s="21">
        <f>('Ratios Calculated fix'!AZ402-'Ratios Calculated fix'!AZ$428)/('Ratios Calculated fix'!AZ$429-'Ratios Calculated fix'!AZ$428)</f>
        <v>0.75700181476131378</v>
      </c>
      <c r="BA402" s="21">
        <f>('Ratios Calculated fix'!BA402-'Ratios Calculated fix'!BA$428)/('Ratios Calculated fix'!BA$429-'Ratios Calculated fix'!BA$428)</f>
        <v>0.74450814645557173</v>
      </c>
      <c r="BB402" s="21" t="e">
        <f>('Ratios Calculated fix'!BB402-'Ratios Calculated fix'!BB$428)/('Ratios Calculated fix'!BB$429-'Ratios Calculated fix'!BB$428)</f>
        <v>#DIV/0!</v>
      </c>
      <c r="BC402" s="21">
        <f>('Ratios Calculated fix'!BC402-'Ratios Calculated fix'!BC$428)/('Ratios Calculated fix'!BC$429-'Ratios Calculated fix'!BC$428)</f>
        <v>0.230980647930115</v>
      </c>
    </row>
    <row r="403" spans="1:55" x14ac:dyDescent="0.2">
      <c r="A403" s="3" t="s">
        <v>1246</v>
      </c>
      <c r="B403" s="3" t="s">
        <v>1247</v>
      </c>
      <c r="C403" s="3" t="s">
        <v>34</v>
      </c>
      <c r="D403" s="3">
        <v>250582</v>
      </c>
      <c r="E403" s="3" t="s">
        <v>16</v>
      </c>
      <c r="F403" s="3">
        <v>2020</v>
      </c>
      <c r="G403" s="3" t="s">
        <v>17</v>
      </c>
      <c r="H403" s="4">
        <v>44012</v>
      </c>
      <c r="I403" s="4">
        <v>44071</v>
      </c>
      <c r="J403" s="4">
        <v>44071</v>
      </c>
      <c r="K403" s="5">
        <v>299000000</v>
      </c>
      <c r="L403" s="5">
        <v>295000000</v>
      </c>
      <c r="M403" s="3" t="s">
        <v>1248</v>
      </c>
      <c r="N403" s="20">
        <f>('Ratios Calculated fix'!N403-'Ratios Calculated fix'!N$428)/('Ratios Calculated fix'!N$429-'Ratios Calculated fix'!N$428)</f>
        <v>7.5101018206990652E-2</v>
      </c>
      <c r="O403" s="21">
        <f>('Ratios Calculated fix'!O403-'Ratios Calculated fix'!O$428)/('Ratios Calculated fix'!O$429-'Ratios Calculated fix'!O$428)</f>
        <v>5.4134176542032016E-2</v>
      </c>
      <c r="P403" s="21">
        <f>('Ratios Calculated fix'!P403-'Ratios Calculated fix'!P$428)/('Ratios Calculated fix'!P$429-'Ratios Calculated fix'!P$428)</f>
        <v>0.10125025895248174</v>
      </c>
      <c r="Q403" s="21">
        <f>('Ratios Calculated fix'!Q403-'Ratios Calculated fix'!Q$428)/('Ratios Calculated fix'!Q$429-'Ratios Calculated fix'!Q$428)</f>
        <v>0.26264534451520699</v>
      </c>
      <c r="R403" s="21">
        <f>('Ratios Calculated fix'!R403-'Ratios Calculated fix'!R$428)/('Ratios Calculated fix'!R$429-'Ratios Calculated fix'!R$428)</f>
        <v>0.10138857759012336</v>
      </c>
      <c r="S403" s="21">
        <f>('Ratios Calculated fix'!S403-'Ratios Calculated fix'!S$428)/('Ratios Calculated fix'!S$429-'Ratios Calculated fix'!S$428)</f>
        <v>8.8811922047946478E-3</v>
      </c>
      <c r="T403" s="21">
        <f>('Ratios Calculated fix'!T403-'Ratios Calculated fix'!T$428)/('Ratios Calculated fix'!T$429-'Ratios Calculated fix'!T$428)</f>
        <v>0.1007971980802345</v>
      </c>
      <c r="U403" s="21">
        <f>('Ratios Calculated fix'!U403-'Ratios Calculated fix'!U$428)/('Ratios Calculated fix'!U$429-'Ratios Calculated fix'!U$428)</f>
        <v>0.6533623127352588</v>
      </c>
      <c r="V403" s="21">
        <f>('Ratios Calculated fix'!V403-'Ratios Calculated fix'!V$428)/('Ratios Calculated fix'!V$429-'Ratios Calculated fix'!V$428)</f>
        <v>0.49028091964872422</v>
      </c>
      <c r="W403" s="21">
        <f>('Ratios Calculated fix'!W403-'Ratios Calculated fix'!W$428)/('Ratios Calculated fix'!W$429-'Ratios Calculated fix'!W$428)</f>
        <v>0.63544169523178473</v>
      </c>
      <c r="X403" s="21">
        <f>('Ratios Calculated fix'!X403-'Ratios Calculated fix'!X$428)/('Ratios Calculated fix'!X$429-'Ratios Calculated fix'!X$428)</f>
        <v>0.29248628237237267</v>
      </c>
      <c r="Y403" s="21">
        <f>('Ratios Calculated fix'!Y403-'Ratios Calculated fix'!Y$428)/('Ratios Calculated fix'!Y$429-'Ratios Calculated fix'!Y$428)</f>
        <v>0.49447862311160368</v>
      </c>
      <c r="Z403" s="21">
        <f>('Ratios Calculated fix'!Z403-'Ratios Calculated fix'!Z$428)/('Ratios Calculated fix'!Z$429-'Ratios Calculated fix'!Z$428)</f>
        <v>0.70751371762762727</v>
      </c>
      <c r="AA403" s="21">
        <f>('Ratios Calculated fix'!AA403-'Ratios Calculated fix'!AA$428)/('Ratios Calculated fix'!AA$429-'Ratios Calculated fix'!AA$428)</f>
        <v>0.55936099374356718</v>
      </c>
      <c r="AB403" s="21">
        <f>('Ratios Calculated fix'!AB403-'Ratios Calculated fix'!AB$428)/('Ratios Calculated fix'!AB$429-'Ratios Calculated fix'!AB$428)</f>
        <v>0.87774372977663728</v>
      </c>
      <c r="AC403" s="21">
        <f>('Ratios Calculated fix'!AC403-'Ratios Calculated fix'!AC$428)/('Ratios Calculated fix'!AC$429-'Ratios Calculated fix'!AC$428)</f>
        <v>0.35400156533215732</v>
      </c>
      <c r="AD403" s="21">
        <f>('Ratios Calculated fix'!AD403-'Ratios Calculated fix'!AD$428)/('Ratios Calculated fix'!AD$429-'Ratios Calculated fix'!AD$428)</f>
        <v>0.44853601891551398</v>
      </c>
      <c r="AE403" s="21">
        <f>('Ratios Calculated fix'!AE403-'Ratios Calculated fix'!AE$428)/('Ratios Calculated fix'!AE$429-'Ratios Calculated fix'!AE$428)</f>
        <v>0.50997576658816934</v>
      </c>
      <c r="AF403" s="21">
        <f>('Ratios Calculated fix'!AF403-'Ratios Calculated fix'!AF$428)/('Ratios Calculated fix'!AF$429-'Ratios Calculated fix'!AF$428)</f>
        <v>0.37454580326926062</v>
      </c>
      <c r="AG403" s="21" t="e">
        <f>('Ratios Calculated fix'!AG403-'Ratios Calculated fix'!AG$428)/('Ratios Calculated fix'!AG$429-'Ratios Calculated fix'!AG$428)</f>
        <v>#DIV/0!</v>
      </c>
      <c r="AH403" s="21" t="e">
        <f>('Ratios Calculated fix'!AH403-'Ratios Calculated fix'!AH$428)/('Ratios Calculated fix'!AH$429-'Ratios Calculated fix'!AH$428)</f>
        <v>#DIV/0!</v>
      </c>
      <c r="AI403" s="21">
        <f>('Ratios Calculated fix'!AI403-'Ratios Calculated fix'!AI$428)/('Ratios Calculated fix'!AI$429-'Ratios Calculated fix'!AI$428)</f>
        <v>0.98525222922895195</v>
      </c>
      <c r="AJ403" s="21">
        <f>('Ratios Calculated fix'!AJ403-'Ratios Calculated fix'!AJ$428)/('Ratios Calculated fix'!AJ$429-'Ratios Calculated fix'!AJ$428)</f>
        <v>0.18772917434597297</v>
      </c>
      <c r="AK403" s="21" t="e">
        <f>('Ratios Calculated fix'!AK403-'Ratios Calculated fix'!AK$428)/('Ratios Calculated fix'!AK$429-'Ratios Calculated fix'!AK$428)</f>
        <v>#DIV/0!</v>
      </c>
      <c r="AL403" s="21" t="e">
        <f>('Ratios Calculated fix'!AL403-'Ratios Calculated fix'!AL$428)/('Ratios Calculated fix'!AL$429-'Ratios Calculated fix'!AL$428)</f>
        <v>#DIV/0!</v>
      </c>
      <c r="AM403" s="21">
        <f>('Ratios Calculated fix'!AM403-'Ratios Calculated fix'!AM$428)/('Ratios Calculated fix'!AM$429-'Ratios Calculated fix'!AM$428)</f>
        <v>0.30649411079873001</v>
      </c>
      <c r="AN403" s="21">
        <f>('Ratios Calculated fix'!AN403-'Ratios Calculated fix'!AN$428)/('Ratios Calculated fix'!AN$429-'Ratios Calculated fix'!AN$428)</f>
        <v>0.27572495422130905</v>
      </c>
      <c r="AO403" s="21">
        <f>('Ratios Calculated fix'!AO403-'Ratios Calculated fix'!AO$428)/('Ratios Calculated fix'!AO$429-'Ratios Calculated fix'!AO$428)</f>
        <v>0.15347859472087308</v>
      </c>
      <c r="AP403" s="21">
        <f>('Ratios Calculated fix'!AP403-'Ratios Calculated fix'!AP$428)/('Ratios Calculated fix'!AP$429-'Ratios Calculated fix'!AP$428)</f>
        <v>0.57424553276708301</v>
      </c>
      <c r="AQ403" s="21">
        <f>('Ratios Calculated fix'!AQ403-'Ratios Calculated fix'!AQ$428)/('Ratios Calculated fix'!AQ$429-'Ratios Calculated fix'!AQ$428)</f>
        <v>0.47808626008060356</v>
      </c>
      <c r="AR403" s="21">
        <f>('Ratios Calculated fix'!AR403-'Ratios Calculated fix'!AR$428)/('Ratios Calculated fix'!AR$429-'Ratios Calculated fix'!AR$428)</f>
        <v>0.35270158670713081</v>
      </c>
      <c r="AS403" s="21">
        <f>('Ratios Calculated fix'!AS403-'Ratios Calculated fix'!AS$428)/('Ratios Calculated fix'!AS$429-'Ratios Calculated fix'!AS$428)</f>
        <v>0.5677160538217334</v>
      </c>
      <c r="AT403" s="21">
        <f>('Ratios Calculated fix'!AT403-'Ratios Calculated fix'!AT$428)/('Ratios Calculated fix'!AT$429-'Ratios Calculated fix'!AT$428)</f>
        <v>0.47638083978793638</v>
      </c>
      <c r="AU403" s="21">
        <f>('Ratios Calculated fix'!AU403-'Ratios Calculated fix'!AU$428)/('Ratios Calculated fix'!AU$429-'Ratios Calculated fix'!AU$428)</f>
        <v>0.66559024461574579</v>
      </c>
      <c r="AV403" s="21" t="e">
        <f>('Ratios Calculated fix'!AV403-'Ratios Calculated fix'!AV$428)/('Ratios Calculated fix'!AV$429-'Ratios Calculated fix'!AV$428)</f>
        <v>#DIV/0!</v>
      </c>
      <c r="AW403" s="21" t="e">
        <f>('Ratios Calculated fix'!AW403-'Ratios Calculated fix'!AW$428)/('Ratios Calculated fix'!AW$429-'Ratios Calculated fix'!AW$428)</f>
        <v>#DIV/0!</v>
      </c>
      <c r="AX403" s="21" t="e">
        <f>('Ratios Calculated fix'!AX403-'Ratios Calculated fix'!AX$428)/('Ratios Calculated fix'!AX$429-'Ratios Calculated fix'!AX$428)</f>
        <v>#DIV/0!</v>
      </c>
      <c r="AY403" s="21">
        <f>('Ratios Calculated fix'!AY403-'Ratios Calculated fix'!AY$428)/('Ratios Calculated fix'!AY$429-'Ratios Calculated fix'!AY$428)</f>
        <v>0.2503107135450347</v>
      </c>
      <c r="AZ403" s="21">
        <f>('Ratios Calculated fix'!AZ403-'Ratios Calculated fix'!AZ$428)/('Ratios Calculated fix'!AZ$429-'Ratios Calculated fix'!AZ$428)</f>
        <v>0.75516776670933938</v>
      </c>
      <c r="BA403" s="21">
        <f>('Ratios Calculated fix'!BA403-'Ratios Calculated fix'!BA$428)/('Ratios Calculated fix'!BA$429-'Ratios Calculated fix'!BA$428)</f>
        <v>0.74665997046102306</v>
      </c>
      <c r="BB403" s="21" t="e">
        <f>('Ratios Calculated fix'!BB403-'Ratios Calculated fix'!BB$428)/('Ratios Calculated fix'!BB$429-'Ratios Calculated fix'!BB$428)</f>
        <v>#DIV/0!</v>
      </c>
      <c r="BC403" s="21">
        <f>('Ratios Calculated fix'!BC403-'Ratios Calculated fix'!BC$428)/('Ratios Calculated fix'!BC$429-'Ratios Calculated fix'!BC$428)</f>
        <v>0.25990037508074237</v>
      </c>
    </row>
    <row r="404" spans="1:55" x14ac:dyDescent="0.2">
      <c r="A404" s="3" t="s">
        <v>1240</v>
      </c>
      <c r="B404" s="3" t="s">
        <v>1241</v>
      </c>
      <c r="C404" s="3" t="s">
        <v>52</v>
      </c>
      <c r="D404" s="3">
        <v>378244</v>
      </c>
      <c r="E404" s="3" t="s">
        <v>16</v>
      </c>
      <c r="F404" s="3">
        <v>2019</v>
      </c>
      <c r="G404" s="3" t="s">
        <v>17</v>
      </c>
      <c r="H404" s="4">
        <v>43830</v>
      </c>
      <c r="I404" s="4">
        <v>43888</v>
      </c>
      <c r="J404" s="4">
        <v>43888</v>
      </c>
      <c r="K404" s="5">
        <v>315300000</v>
      </c>
      <c r="L404" s="5">
        <v>316600000</v>
      </c>
      <c r="M404" s="3" t="s">
        <v>1242</v>
      </c>
      <c r="N404" s="20">
        <f>('Ratios Calculated fix'!N404-'Ratios Calculated fix'!N$428)/('Ratios Calculated fix'!N$429-'Ratios Calculated fix'!N$428)</f>
        <v>1.7492996117931023E-2</v>
      </c>
      <c r="O404" s="21">
        <f>('Ratios Calculated fix'!O404-'Ratios Calculated fix'!O$428)/('Ratios Calculated fix'!O$429-'Ratios Calculated fix'!O$428)</f>
        <v>1.3072237992108019E-2</v>
      </c>
      <c r="P404" s="21">
        <f>('Ratios Calculated fix'!P404-'Ratios Calculated fix'!P$428)/('Ratios Calculated fix'!P$429-'Ratios Calculated fix'!P$428)</f>
        <v>9.0626339966129866E-4</v>
      </c>
      <c r="Q404" s="21">
        <f>('Ratios Calculated fix'!Q404-'Ratios Calculated fix'!Q$428)/('Ratios Calculated fix'!Q$429-'Ratios Calculated fix'!Q$428)</f>
        <v>0.2652837913736048</v>
      </c>
      <c r="R404" s="21">
        <f>('Ratios Calculated fix'!R404-'Ratios Calculated fix'!R$428)/('Ratios Calculated fix'!R$429-'Ratios Calculated fix'!R$428)</f>
        <v>9.266380482817059E-2</v>
      </c>
      <c r="S404" s="21">
        <f>('Ratios Calculated fix'!S404-'Ratios Calculated fix'!S$428)/('Ratios Calculated fix'!S$429-'Ratios Calculated fix'!S$428)</f>
        <v>0.1049963080172287</v>
      </c>
      <c r="T404" s="21">
        <f>('Ratios Calculated fix'!T404-'Ratios Calculated fix'!T$428)/('Ratios Calculated fix'!T$429-'Ratios Calculated fix'!T$428)</f>
        <v>7.4219512285022077E-2</v>
      </c>
      <c r="U404" s="21">
        <f>('Ratios Calculated fix'!U404-'Ratios Calculated fix'!U$428)/('Ratios Calculated fix'!U$429-'Ratios Calculated fix'!U$428)</f>
        <v>0.65593299936643579</v>
      </c>
      <c r="V404" s="21">
        <f>('Ratios Calculated fix'!V404-'Ratios Calculated fix'!V$428)/('Ratios Calculated fix'!V$429-'Ratios Calculated fix'!V$428)</f>
        <v>0.51972765013040911</v>
      </c>
      <c r="W404" s="21">
        <f>('Ratios Calculated fix'!W404-'Ratios Calculated fix'!W$428)/('Ratios Calculated fix'!W$429-'Ratios Calculated fix'!W$428)</f>
        <v>0.63499622071821482</v>
      </c>
      <c r="X404" s="21">
        <f>('Ratios Calculated fix'!X404-'Ratios Calculated fix'!X$428)/('Ratios Calculated fix'!X$429-'Ratios Calculated fix'!X$428)</f>
        <v>5.2803487830500449E-2</v>
      </c>
      <c r="Y404" s="21">
        <f>('Ratios Calculated fix'!Y404-'Ratios Calculated fix'!Y$428)/('Ratios Calculated fix'!Y$429-'Ratios Calculated fix'!Y$428)</f>
        <v>0.45186000614640115</v>
      </c>
      <c r="Z404" s="21">
        <f>('Ratios Calculated fix'!Z404-'Ratios Calculated fix'!Z$428)/('Ratios Calculated fix'!Z$429-'Ratios Calculated fix'!Z$428)</f>
        <v>0.94719651216949963</v>
      </c>
      <c r="AA404" s="21">
        <f>('Ratios Calculated fix'!AA404-'Ratios Calculated fix'!AA$428)/('Ratios Calculated fix'!AA$429-'Ratios Calculated fix'!AA$428)</f>
        <v>0.15688869338578454</v>
      </c>
      <c r="AB404" s="21">
        <f>('Ratios Calculated fix'!AB404-'Ratios Calculated fix'!AB$428)/('Ratios Calculated fix'!AB$429-'Ratios Calculated fix'!AB$428)</f>
        <v>0.85523134554188596</v>
      </c>
      <c r="AC404" s="21">
        <f>('Ratios Calculated fix'!AC404-'Ratios Calculated fix'!AC$428)/('Ratios Calculated fix'!AC$429-'Ratios Calculated fix'!AC$428)</f>
        <v>0.61964347962209532</v>
      </c>
      <c r="AD404" s="21">
        <f>('Ratios Calculated fix'!AD404-'Ratios Calculated fix'!AD$428)/('Ratios Calculated fix'!AD$429-'Ratios Calculated fix'!AD$428)</f>
        <v>0.56690469938081112</v>
      </c>
      <c r="AE404" s="21">
        <f>('Ratios Calculated fix'!AE404-'Ratios Calculated fix'!AE$428)/('Ratios Calculated fix'!AE$429-'Ratios Calculated fix'!AE$428)</f>
        <v>0.55224496495604525</v>
      </c>
      <c r="AF404" s="21">
        <f>('Ratios Calculated fix'!AF404-'Ratios Calculated fix'!AF$428)/('Ratios Calculated fix'!AF$429-'Ratios Calculated fix'!AF$428)</f>
        <v>0.41239829000798855</v>
      </c>
      <c r="AG404" s="21" t="e">
        <f>('Ratios Calculated fix'!AG404-'Ratios Calculated fix'!AG$428)/('Ratios Calculated fix'!AG$429-'Ratios Calculated fix'!AG$428)</f>
        <v>#DIV/0!</v>
      </c>
      <c r="AH404" s="21" t="e">
        <f>('Ratios Calculated fix'!AH404-'Ratios Calculated fix'!AH$428)/('Ratios Calculated fix'!AH$429-'Ratios Calculated fix'!AH$428)</f>
        <v>#DIV/0!</v>
      </c>
      <c r="AI404" s="21">
        <f>('Ratios Calculated fix'!AI404-'Ratios Calculated fix'!AI$428)/('Ratios Calculated fix'!AI$429-'Ratios Calculated fix'!AI$428)</f>
        <v>0.98661129804649428</v>
      </c>
      <c r="AJ404" s="21">
        <f>('Ratios Calculated fix'!AJ404-'Ratios Calculated fix'!AJ$428)/('Ratios Calculated fix'!AJ$429-'Ratios Calculated fix'!AJ$428)</f>
        <v>0.12770239409276435</v>
      </c>
      <c r="AK404" s="21" t="e">
        <f>('Ratios Calculated fix'!AK404-'Ratios Calculated fix'!AK$428)/('Ratios Calculated fix'!AK$429-'Ratios Calculated fix'!AK$428)</f>
        <v>#DIV/0!</v>
      </c>
      <c r="AL404" s="21" t="e">
        <f>('Ratios Calculated fix'!AL404-'Ratios Calculated fix'!AL$428)/('Ratios Calculated fix'!AL$429-'Ratios Calculated fix'!AL$428)</f>
        <v>#DIV/0!</v>
      </c>
      <c r="AM404" s="21">
        <f>('Ratios Calculated fix'!AM404-'Ratios Calculated fix'!AM$428)/('Ratios Calculated fix'!AM$429-'Ratios Calculated fix'!AM$428)</f>
        <v>0.30888107398931791</v>
      </c>
      <c r="AN404" s="21">
        <f>('Ratios Calculated fix'!AN404-'Ratios Calculated fix'!AN$428)/('Ratios Calculated fix'!AN$429-'Ratios Calculated fix'!AN$428)</f>
        <v>0.27255343549759264</v>
      </c>
      <c r="AO404" s="21">
        <f>('Ratios Calculated fix'!AO404-'Ratios Calculated fix'!AO$428)/('Ratios Calculated fix'!AO$429-'Ratios Calculated fix'!AO$428)</f>
        <v>4.5245835750411363E-2</v>
      </c>
      <c r="AP404" s="21">
        <f>('Ratios Calculated fix'!AP404-'Ratios Calculated fix'!AP$428)/('Ratios Calculated fix'!AP$429-'Ratios Calculated fix'!AP$428)</f>
        <v>0.56796914311019653</v>
      </c>
      <c r="AQ404" s="21">
        <f>('Ratios Calculated fix'!AQ404-'Ratios Calculated fix'!AQ$428)/('Ratios Calculated fix'!AQ$429-'Ratios Calculated fix'!AQ$428)</f>
        <v>0.50344349071942618</v>
      </c>
      <c r="AR404" s="21">
        <f>('Ratios Calculated fix'!AR404-'Ratios Calculated fix'!AR$428)/('Ratios Calculated fix'!AR$429-'Ratios Calculated fix'!AR$428)</f>
        <v>0.42022806251594297</v>
      </c>
      <c r="AS404" s="21">
        <f>('Ratios Calculated fix'!AS404-'Ratios Calculated fix'!AS$428)/('Ratios Calculated fix'!AS$429-'Ratios Calculated fix'!AS$428)</f>
        <v>0.6115605502846343</v>
      </c>
      <c r="AT404" s="21">
        <f>('Ratios Calculated fix'!AT404-'Ratios Calculated fix'!AT$428)/('Ratios Calculated fix'!AT$429-'Ratios Calculated fix'!AT$428)</f>
        <v>0.32009508626702304</v>
      </c>
      <c r="AU404" s="21">
        <f>('Ratios Calculated fix'!AU404-'Ratios Calculated fix'!AU$428)/('Ratios Calculated fix'!AU$429-'Ratios Calculated fix'!AU$428)</f>
        <v>0.60816714787529924</v>
      </c>
      <c r="AV404" s="21" t="e">
        <f>('Ratios Calculated fix'!AV404-'Ratios Calculated fix'!AV$428)/('Ratios Calculated fix'!AV$429-'Ratios Calculated fix'!AV$428)</f>
        <v>#DIV/0!</v>
      </c>
      <c r="AW404" s="21" t="e">
        <f>('Ratios Calculated fix'!AW404-'Ratios Calculated fix'!AW$428)/('Ratios Calculated fix'!AW$429-'Ratios Calculated fix'!AW$428)</f>
        <v>#DIV/0!</v>
      </c>
      <c r="AX404" s="21" t="e">
        <f>('Ratios Calculated fix'!AX404-'Ratios Calculated fix'!AX$428)/('Ratios Calculated fix'!AX$429-'Ratios Calculated fix'!AX$428)</f>
        <v>#DIV/0!</v>
      </c>
      <c r="AY404" s="21">
        <f>('Ratios Calculated fix'!AY404-'Ratios Calculated fix'!AY$428)/('Ratios Calculated fix'!AY$429-'Ratios Calculated fix'!AY$428)</f>
        <v>0.27371951781088955</v>
      </c>
      <c r="AZ404" s="21">
        <f>('Ratios Calculated fix'!AZ404-'Ratios Calculated fix'!AZ$428)/('Ratios Calculated fix'!AZ$429-'Ratios Calculated fix'!AZ$428)</f>
        <v>0.78413916132419903</v>
      </c>
      <c r="BA404" s="21">
        <f>('Ratios Calculated fix'!BA404-'Ratios Calculated fix'!BA$428)/('Ratios Calculated fix'!BA$429-'Ratios Calculated fix'!BA$428)</f>
        <v>0.74284603492450518</v>
      </c>
      <c r="BB404" s="21" t="e">
        <f>('Ratios Calculated fix'!BB404-'Ratios Calculated fix'!BB$428)/('Ratios Calculated fix'!BB$429-'Ratios Calculated fix'!BB$428)</f>
        <v>#DIV/0!</v>
      </c>
      <c r="BC404" s="21">
        <f>('Ratios Calculated fix'!BC404-'Ratios Calculated fix'!BC$428)/('Ratios Calculated fix'!BC$429-'Ratios Calculated fix'!BC$428)</f>
        <v>0.19531050537620043</v>
      </c>
    </row>
    <row r="405" spans="1:55" x14ac:dyDescent="0.2">
      <c r="A405" s="3" t="s">
        <v>1243</v>
      </c>
      <c r="B405" s="3" t="s">
        <v>1244</v>
      </c>
      <c r="C405" s="3" t="s">
        <v>72</v>
      </c>
      <c r="D405" s="3">
        <v>378241</v>
      </c>
      <c r="E405" s="3" t="s">
        <v>16</v>
      </c>
      <c r="F405" s="3">
        <v>2019</v>
      </c>
      <c r="G405" s="3" t="s">
        <v>17</v>
      </c>
      <c r="H405" s="4">
        <v>43830</v>
      </c>
      <c r="I405" s="4">
        <v>43875</v>
      </c>
      <c r="J405" s="4">
        <v>43875</v>
      </c>
      <c r="K405" s="5">
        <v>406276000</v>
      </c>
      <c r="L405" s="5">
        <v>408216000</v>
      </c>
      <c r="M405" s="3" t="s">
        <v>1245</v>
      </c>
      <c r="N405" s="20">
        <f>('Ratios Calculated fix'!N405-'Ratios Calculated fix'!N$428)/('Ratios Calculated fix'!N$429-'Ratios Calculated fix'!N$428)</f>
        <v>0.13588883144940511</v>
      </c>
      <c r="O405" s="21">
        <f>('Ratios Calculated fix'!O405-'Ratios Calculated fix'!O$428)/('Ratios Calculated fix'!O$429-'Ratios Calculated fix'!O$428)</f>
        <v>0.13588883144940511</v>
      </c>
      <c r="P405" s="21">
        <f>('Ratios Calculated fix'!P405-'Ratios Calculated fix'!P$428)/('Ratios Calculated fix'!P$429-'Ratios Calculated fix'!P$428)</f>
        <v>2.4099075213554196E-2</v>
      </c>
      <c r="Q405" s="21">
        <f>('Ratios Calculated fix'!Q405-'Ratios Calculated fix'!Q$428)/('Ratios Calculated fix'!Q$429-'Ratios Calculated fix'!Q$428)</f>
        <v>0.26028598968321676</v>
      </c>
      <c r="R405" s="21">
        <f>('Ratios Calculated fix'!R405-'Ratios Calculated fix'!R$428)/('Ratios Calculated fix'!R$429-'Ratios Calculated fix'!R$428)</f>
        <v>0.11138722846303192</v>
      </c>
      <c r="S405" s="21">
        <f>('Ratios Calculated fix'!S405-'Ratios Calculated fix'!S$428)/('Ratios Calculated fix'!S$429-'Ratios Calculated fix'!S$428)</f>
        <v>0</v>
      </c>
      <c r="T405" s="21">
        <f>('Ratios Calculated fix'!T405-'Ratios Calculated fix'!T$428)/('Ratios Calculated fix'!T$429-'Ratios Calculated fix'!T$428)</f>
        <v>0.11254067786470837</v>
      </c>
      <c r="U405" s="21">
        <f>('Ratios Calculated fix'!U405-'Ratios Calculated fix'!U$428)/('Ratios Calculated fix'!U$429-'Ratios Calculated fix'!U$428)</f>
        <v>0.65067780816311793</v>
      </c>
      <c r="V405" s="21">
        <f>('Ratios Calculated fix'!V405-'Ratios Calculated fix'!V$428)/('Ratios Calculated fix'!V$429-'Ratios Calculated fix'!V$428)</f>
        <v>0.48825282224192584</v>
      </c>
      <c r="W405" s="21">
        <f>('Ratios Calculated fix'!W405-'Ratios Calculated fix'!W$428)/('Ratios Calculated fix'!W$429-'Ratios Calculated fix'!W$428)</f>
        <v>0.63283228366395616</v>
      </c>
      <c r="X405" s="21">
        <f>('Ratios Calculated fix'!X405-'Ratios Calculated fix'!X$428)/('Ratios Calculated fix'!X$429-'Ratios Calculated fix'!X$428)</f>
        <v>0.11018327538077761</v>
      </c>
      <c r="Y405" s="21">
        <f>('Ratios Calculated fix'!Y405-'Ratios Calculated fix'!Y$428)/('Ratios Calculated fix'!Y$429-'Ratios Calculated fix'!Y$428)</f>
        <v>0.47696868696509093</v>
      </c>
      <c r="Z405" s="21">
        <f>('Ratios Calculated fix'!Z405-'Ratios Calculated fix'!Z$428)/('Ratios Calculated fix'!Z$429-'Ratios Calculated fix'!Z$428)</f>
        <v>0.88981672461922234</v>
      </c>
      <c r="AA405" s="21">
        <f>('Ratios Calculated fix'!AA405-'Ratios Calculated fix'!AA$428)/('Ratios Calculated fix'!AA$429-'Ratios Calculated fix'!AA$428)</f>
        <v>3.9683406645631978E-3</v>
      </c>
      <c r="AB405" s="21">
        <f>('Ratios Calculated fix'!AB405-'Ratios Calculated fix'!AB$428)/('Ratios Calculated fix'!AB$429-'Ratios Calculated fix'!AB$428)</f>
        <v>0.9144287364083391</v>
      </c>
      <c r="AC405" s="21">
        <f>('Ratios Calculated fix'!AC405-'Ratios Calculated fix'!AC$428)/('Ratios Calculated fix'!AC$429-'Ratios Calculated fix'!AC$428)</f>
        <v>1</v>
      </c>
      <c r="AD405" s="21">
        <f>('Ratios Calculated fix'!AD405-'Ratios Calculated fix'!AD$428)/('Ratios Calculated fix'!AD$429-'Ratios Calculated fix'!AD$428)</f>
        <v>0.68444152515991863</v>
      </c>
      <c r="AE405" s="21">
        <f>('Ratios Calculated fix'!AE405-'Ratios Calculated fix'!AE$428)/('Ratios Calculated fix'!AE$429-'Ratios Calculated fix'!AE$428)</f>
        <v>0.58941133136872725</v>
      </c>
      <c r="AF405" s="21">
        <f>('Ratios Calculated fix'!AF405-'Ratios Calculated fix'!AF$428)/('Ratios Calculated fix'!AF$429-'Ratios Calculated fix'!AF$428)</f>
        <v>0.39722506828929183</v>
      </c>
      <c r="AG405" s="21" t="e">
        <f>('Ratios Calculated fix'!AG405-'Ratios Calculated fix'!AG$428)/('Ratios Calculated fix'!AG$429-'Ratios Calculated fix'!AG$428)</f>
        <v>#DIV/0!</v>
      </c>
      <c r="AH405" s="21" t="e">
        <f>('Ratios Calculated fix'!AH405-'Ratios Calculated fix'!AH$428)/('Ratios Calculated fix'!AH$429-'Ratios Calculated fix'!AH$428)</f>
        <v>#DIV/0!</v>
      </c>
      <c r="AI405" s="21">
        <f>('Ratios Calculated fix'!AI405-'Ratios Calculated fix'!AI$428)/('Ratios Calculated fix'!AI$429-'Ratios Calculated fix'!AI$428)</f>
        <v>0.98470219923132651</v>
      </c>
      <c r="AJ405" s="21">
        <f>('Ratios Calculated fix'!AJ405-'Ratios Calculated fix'!AJ$428)/('Ratios Calculated fix'!AJ$429-'Ratios Calculated fix'!AJ$428)</f>
        <v>0.28069708826832696</v>
      </c>
      <c r="AK405" s="21" t="e">
        <f>('Ratios Calculated fix'!AK405-'Ratios Calculated fix'!AK$428)/('Ratios Calculated fix'!AK$429-'Ratios Calculated fix'!AK$428)</f>
        <v>#DIV/0!</v>
      </c>
      <c r="AL405" s="21" t="e">
        <f>('Ratios Calculated fix'!AL405-'Ratios Calculated fix'!AL$428)/('Ratios Calculated fix'!AL$429-'Ratios Calculated fix'!AL$428)</f>
        <v>#DIV/0!</v>
      </c>
      <c r="AM405" s="21">
        <f>('Ratios Calculated fix'!AM405-'Ratios Calculated fix'!AM$428)/('Ratios Calculated fix'!AM$429-'Ratios Calculated fix'!AM$428)</f>
        <v>0.30550688052610903</v>
      </c>
      <c r="AN405" s="21">
        <f>('Ratios Calculated fix'!AN405-'Ratios Calculated fix'!AN$428)/('Ratios Calculated fix'!AN$429-'Ratios Calculated fix'!AN$428)</f>
        <v>0.27086688001240905</v>
      </c>
      <c r="AO405" s="21">
        <f>('Ratios Calculated fix'!AO405-'Ratios Calculated fix'!AO$428)/('Ratios Calculated fix'!AO$429-'Ratios Calculated fix'!AO$428)</f>
        <v>2.4808177327800808E-2</v>
      </c>
      <c r="AP405" s="21">
        <f>('Ratios Calculated fix'!AP405-'Ratios Calculated fix'!AP$428)/('Ratios Calculated fix'!AP$429-'Ratios Calculated fix'!AP$428)</f>
        <v>0.57274204068849</v>
      </c>
      <c r="AQ405" s="21">
        <f>('Ratios Calculated fix'!AQ405-'Ratios Calculated fix'!AQ$428)/('Ratios Calculated fix'!AQ$429-'Ratios Calculated fix'!AQ$428)</f>
        <v>0.46711059822747197</v>
      </c>
      <c r="AR405" s="21">
        <f>('Ratios Calculated fix'!AR405-'Ratios Calculated fix'!AR$428)/('Ratios Calculated fix'!AR$429-'Ratios Calculated fix'!AR$428)</f>
        <v>0.4799488285314133</v>
      </c>
      <c r="AS405" s="21">
        <f>('Ratios Calculated fix'!AS405-'Ratios Calculated fix'!AS$428)/('Ratios Calculated fix'!AS$429-'Ratios Calculated fix'!AS$428)</f>
        <v>0.51459917948900491</v>
      </c>
      <c r="AT405" s="21">
        <f>('Ratios Calculated fix'!AT405-'Ratios Calculated fix'!AT$428)/('Ratios Calculated fix'!AT$429-'Ratios Calculated fix'!AT$428)</f>
        <v>0.2910286635467324</v>
      </c>
      <c r="AU405" s="21">
        <f>('Ratios Calculated fix'!AU405-'Ratios Calculated fix'!AU$428)/('Ratios Calculated fix'!AU$429-'Ratios Calculated fix'!AU$428)</f>
        <v>0.77508657483826182</v>
      </c>
      <c r="AV405" s="21" t="e">
        <f>('Ratios Calculated fix'!AV405-'Ratios Calculated fix'!AV$428)/('Ratios Calculated fix'!AV$429-'Ratios Calculated fix'!AV$428)</f>
        <v>#DIV/0!</v>
      </c>
      <c r="AW405" s="21" t="e">
        <f>('Ratios Calculated fix'!AW405-'Ratios Calculated fix'!AW$428)/('Ratios Calculated fix'!AW$429-'Ratios Calculated fix'!AW$428)</f>
        <v>#DIV/0!</v>
      </c>
      <c r="AX405" s="21" t="e">
        <f>('Ratios Calculated fix'!AX405-'Ratios Calculated fix'!AX$428)/('Ratios Calculated fix'!AX$429-'Ratios Calculated fix'!AX$428)</f>
        <v>#DIV/0!</v>
      </c>
      <c r="AY405" s="21">
        <f>('Ratios Calculated fix'!AY405-'Ratios Calculated fix'!AY$428)/('Ratios Calculated fix'!AY$429-'Ratios Calculated fix'!AY$428)</f>
        <v>0.29597711132422633</v>
      </c>
      <c r="AZ405" s="21">
        <f>('Ratios Calculated fix'!AZ405-'Ratios Calculated fix'!AZ$428)/('Ratios Calculated fix'!AZ$429-'Ratios Calculated fix'!AZ$428)</f>
        <v>0.79714417394946491</v>
      </c>
      <c r="BA405" s="21">
        <f>('Ratios Calculated fix'!BA405-'Ratios Calculated fix'!BA$428)/('Ratios Calculated fix'!BA$429-'Ratios Calculated fix'!BA$428)</f>
        <v>0.74631790999846559</v>
      </c>
      <c r="BB405" s="21" t="e">
        <f>('Ratios Calculated fix'!BB405-'Ratios Calculated fix'!BB$428)/('Ratios Calculated fix'!BB$429-'Ratios Calculated fix'!BB$428)</f>
        <v>#DIV/0!</v>
      </c>
      <c r="BC405" s="21">
        <f>('Ratios Calculated fix'!BC405-'Ratios Calculated fix'!BC$428)/('Ratios Calculated fix'!BC$429-'Ratios Calculated fix'!BC$428)</f>
        <v>0.18069985338704223</v>
      </c>
    </row>
    <row r="406" spans="1:55" x14ac:dyDescent="0.2">
      <c r="A406" s="3" t="s">
        <v>1258</v>
      </c>
      <c r="B406" s="3" t="s">
        <v>1259</v>
      </c>
      <c r="C406" s="3" t="s">
        <v>45</v>
      </c>
      <c r="D406" s="3">
        <v>104227</v>
      </c>
      <c r="E406" s="3" t="s">
        <v>16</v>
      </c>
      <c r="F406" s="3">
        <v>2019</v>
      </c>
      <c r="G406" s="3" t="s">
        <v>17</v>
      </c>
      <c r="H406" s="4">
        <v>43830</v>
      </c>
      <c r="I406" s="4">
        <v>43872</v>
      </c>
      <c r="J406" s="4">
        <v>43872</v>
      </c>
      <c r="K406" s="5">
        <v>63400000</v>
      </c>
      <c r="L406" s="5">
        <v>63800000</v>
      </c>
      <c r="M406" s="3" t="s">
        <v>1260</v>
      </c>
      <c r="N406" s="20">
        <f>('Ratios Calculated fix'!N406-'Ratios Calculated fix'!N$428)/('Ratios Calculated fix'!N$429-'Ratios Calculated fix'!N$428)</f>
        <v>2.8927972789397318E-2</v>
      </c>
      <c r="O406" s="21">
        <f>('Ratios Calculated fix'!O406-'Ratios Calculated fix'!O$428)/('Ratios Calculated fix'!O$429-'Ratios Calculated fix'!O$428)</f>
        <v>1.7778696771307792E-2</v>
      </c>
      <c r="P406" s="21">
        <f>('Ratios Calculated fix'!P406-'Ratios Calculated fix'!P$428)/('Ratios Calculated fix'!P$429-'Ratios Calculated fix'!P$428)</f>
        <v>1.267634658240387E-2</v>
      </c>
      <c r="Q406" s="21">
        <f>('Ratios Calculated fix'!Q406-'Ratios Calculated fix'!Q$428)/('Ratios Calculated fix'!Q$429-'Ratios Calculated fix'!Q$428)</f>
        <v>0.26721184752372501</v>
      </c>
      <c r="R406" s="21">
        <f>('Ratios Calculated fix'!R406-'Ratios Calculated fix'!R$428)/('Ratios Calculated fix'!R$429-'Ratios Calculated fix'!R$428)</f>
        <v>6.3131059195368586E-2</v>
      </c>
      <c r="S406" s="21">
        <f>('Ratios Calculated fix'!S406-'Ratios Calculated fix'!S$428)/('Ratios Calculated fix'!S$429-'Ratios Calculated fix'!S$428)</f>
        <v>2.721791220822797E-2</v>
      </c>
      <c r="T406" s="21">
        <f>('Ratios Calculated fix'!T406-'Ratios Calculated fix'!T$428)/('Ratios Calculated fix'!T$429-'Ratios Calculated fix'!T$428)</f>
        <v>5.8754791481402648E-2</v>
      </c>
      <c r="U406" s="21">
        <f>('Ratios Calculated fix'!U406-'Ratios Calculated fix'!U$428)/('Ratios Calculated fix'!U$429-'Ratios Calculated fix'!U$428)</f>
        <v>0.65284336733248605</v>
      </c>
      <c r="V406" s="21">
        <f>('Ratios Calculated fix'!V406-'Ratios Calculated fix'!V$428)/('Ratios Calculated fix'!V$429-'Ratios Calculated fix'!V$428)</f>
        <v>0.49783231645310277</v>
      </c>
      <c r="W406" s="21">
        <f>('Ratios Calculated fix'!W406-'Ratios Calculated fix'!W$428)/('Ratios Calculated fix'!W$429-'Ratios Calculated fix'!W$428)</f>
        <v>0.63408695370314316</v>
      </c>
      <c r="X406" s="21">
        <f>('Ratios Calculated fix'!X406-'Ratios Calculated fix'!X$428)/('Ratios Calculated fix'!X$429-'Ratios Calculated fix'!X$428)</f>
        <v>0.31848431173243957</v>
      </c>
      <c r="Y406" s="21">
        <f>('Ratios Calculated fix'!Y406-'Ratios Calculated fix'!Y$428)/('Ratios Calculated fix'!Y$429-'Ratios Calculated fix'!Y$428)</f>
        <v>0.45479292633861307</v>
      </c>
      <c r="Z406" s="21">
        <f>('Ratios Calculated fix'!Z406-'Ratios Calculated fix'!Z$428)/('Ratios Calculated fix'!Z$429-'Ratios Calculated fix'!Z$428)</f>
        <v>0.68151568826756037</v>
      </c>
      <c r="AA406" s="21">
        <f>('Ratios Calculated fix'!AA406-'Ratios Calculated fix'!AA$428)/('Ratios Calculated fix'!AA$429-'Ratios Calculated fix'!AA$428)</f>
        <v>0.25256429834048089</v>
      </c>
      <c r="AB406" s="21">
        <f>('Ratios Calculated fix'!AB406-'Ratios Calculated fix'!AB$428)/('Ratios Calculated fix'!AB$429-'Ratios Calculated fix'!AB$428)</f>
        <v>0.84455745883106459</v>
      </c>
      <c r="AC406" s="21">
        <f>('Ratios Calculated fix'!AC406-'Ratios Calculated fix'!AC$428)/('Ratios Calculated fix'!AC$429-'Ratios Calculated fix'!AC$428)</f>
        <v>0.14407423302803721</v>
      </c>
      <c r="AD406" s="21">
        <f>('Ratios Calculated fix'!AD406-'Ratios Calculated fix'!AD$428)/('Ratios Calculated fix'!AD$429-'Ratios Calculated fix'!AD$428)</f>
        <v>0.35873167344933538</v>
      </c>
      <c r="AE406" s="21">
        <f>('Ratios Calculated fix'!AE406-'Ratios Calculated fix'!AE$428)/('Ratios Calculated fix'!AE$429-'Ratios Calculated fix'!AE$428)</f>
        <v>0.40458377811262669</v>
      </c>
      <c r="AF406" s="21">
        <f>('Ratios Calculated fix'!AF406-'Ratios Calculated fix'!AF$428)/('Ratios Calculated fix'!AF$429-'Ratios Calculated fix'!AF$428)</f>
        <v>0.36962039422238613</v>
      </c>
      <c r="AG406" s="21" t="e">
        <f>('Ratios Calculated fix'!AG406-'Ratios Calculated fix'!AG$428)/('Ratios Calculated fix'!AG$429-'Ratios Calculated fix'!AG$428)</f>
        <v>#DIV/0!</v>
      </c>
      <c r="AH406" s="21" t="e">
        <f>('Ratios Calculated fix'!AH406-'Ratios Calculated fix'!AH$428)/('Ratios Calculated fix'!AH$429-'Ratios Calculated fix'!AH$428)</f>
        <v>#DIV/0!</v>
      </c>
      <c r="AI406" s="21">
        <f>('Ratios Calculated fix'!AI406-'Ratios Calculated fix'!AI$428)/('Ratios Calculated fix'!AI$429-'Ratios Calculated fix'!AI$428)</f>
        <v>0.98591476390634902</v>
      </c>
      <c r="AJ406" s="21">
        <f>('Ratios Calculated fix'!AJ406-'Ratios Calculated fix'!AJ$428)/('Ratios Calculated fix'!AJ$429-'Ratios Calculated fix'!AJ$428)</f>
        <v>7.0241954953511695E-2</v>
      </c>
      <c r="AK406" s="21" t="e">
        <f>('Ratios Calculated fix'!AK406-'Ratios Calculated fix'!AK$428)/('Ratios Calculated fix'!AK$429-'Ratios Calculated fix'!AK$428)</f>
        <v>#DIV/0!</v>
      </c>
      <c r="AL406" s="21" t="e">
        <f>('Ratios Calculated fix'!AL406-'Ratios Calculated fix'!AL$428)/('Ratios Calculated fix'!AL$429-'Ratios Calculated fix'!AL$428)</f>
        <v>#DIV/0!</v>
      </c>
      <c r="AM406" s="21">
        <f>('Ratios Calculated fix'!AM406-'Ratios Calculated fix'!AM$428)/('Ratios Calculated fix'!AM$429-'Ratios Calculated fix'!AM$428)</f>
        <v>0.30683374339458164</v>
      </c>
      <c r="AN406" s="21">
        <f>('Ratios Calculated fix'!AN406-'Ratios Calculated fix'!AN$428)/('Ratios Calculated fix'!AN$429-'Ratios Calculated fix'!AN$428)</f>
        <v>0.28330601377905862</v>
      </c>
      <c r="AO406" s="21">
        <f>('Ratios Calculated fix'!AO406-'Ratios Calculated fix'!AO$428)/('Ratios Calculated fix'!AO$429-'Ratios Calculated fix'!AO$428)</f>
        <v>0.23612132473686279</v>
      </c>
      <c r="AP406" s="21">
        <f>('Ratios Calculated fix'!AP406-'Ratios Calculated fix'!AP$428)/('Ratios Calculated fix'!AP$429-'Ratios Calculated fix'!AP$428)</f>
        <v>0.54246438648456718</v>
      </c>
      <c r="AQ406" s="21">
        <f>('Ratios Calculated fix'!AQ406-'Ratios Calculated fix'!AQ$428)/('Ratios Calculated fix'!AQ$429-'Ratios Calculated fix'!AQ$428)</f>
        <v>0.4685916090910342</v>
      </c>
      <c r="AR406" s="21">
        <f>('Ratios Calculated fix'!AR406-'Ratios Calculated fix'!AR$428)/('Ratios Calculated fix'!AR$429-'Ratios Calculated fix'!AR$428)</f>
        <v>0.21001097291236898</v>
      </c>
      <c r="AS406" s="21">
        <f>('Ratios Calculated fix'!AS406-'Ratios Calculated fix'!AS$428)/('Ratios Calculated fix'!AS$429-'Ratios Calculated fix'!AS$428)</f>
        <v>0.60172186260906357</v>
      </c>
      <c r="AT406" s="21">
        <f>('Ratios Calculated fix'!AT406-'Ratios Calculated fix'!AT$428)/('Ratios Calculated fix'!AT$429-'Ratios Calculated fix'!AT$428)</f>
        <v>0.31458579326972519</v>
      </c>
      <c r="AU406" s="21">
        <f>('Ratios Calculated fix'!AU406-'Ratios Calculated fix'!AU$428)/('Ratios Calculated fix'!AU$429-'Ratios Calculated fix'!AU$428)</f>
        <v>0.618737793362372</v>
      </c>
      <c r="AV406" s="21" t="e">
        <f>('Ratios Calculated fix'!AV406-'Ratios Calculated fix'!AV$428)/('Ratios Calculated fix'!AV$429-'Ratios Calculated fix'!AV$428)</f>
        <v>#DIV/0!</v>
      </c>
      <c r="AW406" s="21" t="e">
        <f>('Ratios Calculated fix'!AW406-'Ratios Calculated fix'!AW$428)/('Ratios Calculated fix'!AW$429-'Ratios Calculated fix'!AW$428)</f>
        <v>#DIV/0!</v>
      </c>
      <c r="AX406" s="21" t="e">
        <f>('Ratios Calculated fix'!AX406-'Ratios Calculated fix'!AX$428)/('Ratios Calculated fix'!AX$429-'Ratios Calculated fix'!AX$428)</f>
        <v>#DIV/0!</v>
      </c>
      <c r="AY406" s="21">
        <f>('Ratios Calculated fix'!AY406-'Ratios Calculated fix'!AY$428)/('Ratios Calculated fix'!AY$429-'Ratios Calculated fix'!AY$428)</f>
        <v>0.25522754532711422</v>
      </c>
      <c r="AZ406" s="21">
        <f>('Ratios Calculated fix'!AZ406-'Ratios Calculated fix'!AZ$428)/('Ratios Calculated fix'!AZ$429-'Ratios Calculated fix'!AZ$428)</f>
        <v>0.76379608386129549</v>
      </c>
      <c r="BA406" s="21">
        <f>('Ratios Calculated fix'!BA406-'Ratios Calculated fix'!BA$428)/('Ratios Calculated fix'!BA$429-'Ratios Calculated fix'!BA$428)</f>
        <v>0.74467261511011917</v>
      </c>
      <c r="BB406" s="21" t="e">
        <f>('Ratios Calculated fix'!BB406-'Ratios Calculated fix'!BB$428)/('Ratios Calculated fix'!BB$429-'Ratios Calculated fix'!BB$428)</f>
        <v>#DIV/0!</v>
      </c>
      <c r="BC406" s="21">
        <f>('Ratios Calculated fix'!BC406-'Ratios Calculated fix'!BC$428)/('Ratios Calculated fix'!BC$429-'Ratios Calculated fix'!BC$428)</f>
        <v>0.23678187925290403</v>
      </c>
    </row>
    <row r="407" spans="1:55" x14ac:dyDescent="0.2">
      <c r="A407" s="3" t="s">
        <v>1264</v>
      </c>
      <c r="B407" s="3" t="s">
        <v>1265</v>
      </c>
      <c r="C407" s="3" t="s">
        <v>113</v>
      </c>
      <c r="D407" s="3">
        <v>378243</v>
      </c>
      <c r="E407" s="3" t="s">
        <v>16</v>
      </c>
      <c r="F407" s="3">
        <v>2019</v>
      </c>
      <c r="G407" s="3" t="s">
        <v>17</v>
      </c>
      <c r="H407" s="4">
        <v>43830</v>
      </c>
      <c r="I407" s="4">
        <v>43887</v>
      </c>
      <c r="J407" s="4">
        <v>43887</v>
      </c>
      <c r="K407" s="5">
        <v>130000000</v>
      </c>
      <c r="L407" s="5">
        <v>130000000</v>
      </c>
      <c r="M407" s="3" t="s">
        <v>1266</v>
      </c>
      <c r="N407" s="20">
        <f>('Ratios Calculated fix'!N407-'Ratios Calculated fix'!N$428)/('Ratios Calculated fix'!N$429-'Ratios Calculated fix'!N$428)</f>
        <v>3.3452290567443047E-2</v>
      </c>
      <c r="O407" s="21">
        <f>('Ratios Calculated fix'!O407-'Ratios Calculated fix'!O$428)/('Ratios Calculated fix'!O$429-'Ratios Calculated fix'!O$428)</f>
        <v>3.3452290567443047E-2</v>
      </c>
      <c r="P407" s="21">
        <f>('Ratios Calculated fix'!P407-'Ratios Calculated fix'!P$428)/('Ratios Calculated fix'!P$429-'Ratios Calculated fix'!P$428)</f>
        <v>6.2926742997297704E-3</v>
      </c>
      <c r="Q407" s="21">
        <f>('Ratios Calculated fix'!Q407-'Ratios Calculated fix'!Q$428)/('Ratios Calculated fix'!Q$429-'Ratios Calculated fix'!Q$428)</f>
        <v>0.26471848431570599</v>
      </c>
      <c r="R407" s="21">
        <f>('Ratios Calculated fix'!R407-'Ratios Calculated fix'!R$428)/('Ratios Calculated fix'!R$429-'Ratios Calculated fix'!R$428)</f>
        <v>3.7069500738196287E-2</v>
      </c>
      <c r="S407" s="21">
        <f>('Ratios Calculated fix'!S407-'Ratios Calculated fix'!S$428)/('Ratios Calculated fix'!S$429-'Ratios Calculated fix'!S$428)</f>
        <v>3.7985557612931643E-3</v>
      </c>
      <c r="T407" s="21">
        <f>('Ratios Calculated fix'!T407-'Ratios Calculated fix'!T$428)/('Ratios Calculated fix'!T$429-'Ratios Calculated fix'!T$428)</f>
        <v>3.6751374405300824E-2</v>
      </c>
      <c r="U407" s="21">
        <f>('Ratios Calculated fix'!U407-'Ratios Calculated fix'!U$428)/('Ratios Calculated fix'!U$429-'Ratios Calculated fix'!U$428)</f>
        <v>0.64635450715890674</v>
      </c>
      <c r="V407" s="21">
        <f>('Ratios Calculated fix'!V407-'Ratios Calculated fix'!V$428)/('Ratios Calculated fix'!V$429-'Ratios Calculated fix'!V$428)</f>
        <v>0.4893333982484514</v>
      </c>
      <c r="W407" s="21">
        <f>('Ratios Calculated fix'!W407-'Ratios Calculated fix'!W$428)/('Ratios Calculated fix'!W$429-'Ratios Calculated fix'!W$428)</f>
        <v>0.62816461567738879</v>
      </c>
      <c r="X407" s="21">
        <f>('Ratios Calculated fix'!X407-'Ratios Calculated fix'!X$428)/('Ratios Calculated fix'!X$429-'Ratios Calculated fix'!X$428)</f>
        <v>0.39428127101219679</v>
      </c>
      <c r="Y407" s="21">
        <f>('Ratios Calculated fix'!Y407-'Ratios Calculated fix'!Y$428)/('Ratios Calculated fix'!Y$429-'Ratios Calculated fix'!Y$428)</f>
        <v>0.47932114452824787</v>
      </c>
      <c r="Z407" s="21">
        <f>('Ratios Calculated fix'!Z407-'Ratios Calculated fix'!Z$428)/('Ratios Calculated fix'!Z$429-'Ratios Calculated fix'!Z$428)</f>
        <v>0.60571872898780321</v>
      </c>
      <c r="AA407" s="21">
        <f>('Ratios Calculated fix'!AA407-'Ratios Calculated fix'!AA$428)/('Ratios Calculated fix'!AA$429-'Ratios Calculated fix'!AA$428)</f>
        <v>0.52602080398419282</v>
      </c>
      <c r="AB407" s="21">
        <f>('Ratios Calculated fix'!AB407-'Ratios Calculated fix'!AB$428)/('Ratios Calculated fix'!AB$429-'Ratios Calculated fix'!AB$428)</f>
        <v>0.85910337163701922</v>
      </c>
      <c r="AC407" s="21">
        <f>('Ratios Calculated fix'!AC407-'Ratios Calculated fix'!AC$428)/('Ratios Calculated fix'!AC$429-'Ratios Calculated fix'!AC$428)</f>
        <v>1</v>
      </c>
      <c r="AD407" s="21">
        <f>('Ratios Calculated fix'!AD407-'Ratios Calculated fix'!AD$428)/('Ratios Calculated fix'!AD$429-'Ratios Calculated fix'!AD$428)</f>
        <v>0.4865291071248305</v>
      </c>
      <c r="AE407" s="21">
        <f>('Ratios Calculated fix'!AE407-'Ratios Calculated fix'!AE$428)/('Ratios Calculated fix'!AE$429-'Ratios Calculated fix'!AE$428)</f>
        <v>0.4686630732726848</v>
      </c>
      <c r="AF407" s="21">
        <f>('Ratios Calculated fix'!AF407-'Ratios Calculated fix'!AF$428)/('Ratios Calculated fix'!AF$429-'Ratios Calculated fix'!AF$428)</f>
        <v>0.38564457725635326</v>
      </c>
      <c r="AG407" s="21" t="e">
        <f>('Ratios Calculated fix'!AG407-'Ratios Calculated fix'!AG$428)/('Ratios Calculated fix'!AG$429-'Ratios Calculated fix'!AG$428)</f>
        <v>#DIV/0!</v>
      </c>
      <c r="AH407" s="21" t="e">
        <f>('Ratios Calculated fix'!AH407-'Ratios Calculated fix'!AH$428)/('Ratios Calculated fix'!AH$429-'Ratios Calculated fix'!AH$428)</f>
        <v>#DIV/0!</v>
      </c>
      <c r="AI407" s="21">
        <f>('Ratios Calculated fix'!AI407-'Ratios Calculated fix'!AI$428)/('Ratios Calculated fix'!AI$429-'Ratios Calculated fix'!AI$428)</f>
        <v>0.98575495467117691</v>
      </c>
      <c r="AJ407" s="21">
        <f>('Ratios Calculated fix'!AJ407-'Ratios Calculated fix'!AJ$428)/('Ratios Calculated fix'!AJ$429-'Ratios Calculated fix'!AJ$428)</f>
        <v>5.6913203808815968E-2</v>
      </c>
      <c r="AK407" s="21" t="e">
        <f>('Ratios Calculated fix'!AK407-'Ratios Calculated fix'!AK$428)/('Ratios Calculated fix'!AK$429-'Ratios Calculated fix'!AK$428)</f>
        <v>#DIV/0!</v>
      </c>
      <c r="AL407" s="21" t="e">
        <f>('Ratios Calculated fix'!AL407-'Ratios Calculated fix'!AL$428)/('Ratios Calculated fix'!AL$429-'Ratios Calculated fix'!AL$428)</f>
        <v>#DIV/0!</v>
      </c>
      <c r="AM407" s="21">
        <f>('Ratios Calculated fix'!AM407-'Ratios Calculated fix'!AM$428)/('Ratios Calculated fix'!AM$429-'Ratios Calculated fix'!AM$428)</f>
        <v>0.30637983311981448</v>
      </c>
      <c r="AN407" s="21">
        <f>('Ratios Calculated fix'!AN407-'Ratios Calculated fix'!AN$428)/('Ratios Calculated fix'!AN$429-'Ratios Calculated fix'!AN$428)</f>
        <v>0.2725286113061719</v>
      </c>
      <c r="AO407" s="21">
        <f>('Ratios Calculated fix'!AO407-'Ratios Calculated fix'!AO$428)/('Ratios Calculated fix'!AO$429-'Ratios Calculated fix'!AO$428)</f>
        <v>4.7713480381738033E-2</v>
      </c>
      <c r="AP407" s="21">
        <f>('Ratios Calculated fix'!AP407-'Ratios Calculated fix'!AP$428)/('Ratios Calculated fix'!AP$429-'Ratios Calculated fix'!AP$428)</f>
        <v>0.57745984009032292</v>
      </c>
      <c r="AQ407" s="21">
        <f>('Ratios Calculated fix'!AQ407-'Ratios Calculated fix'!AQ$428)/('Ratios Calculated fix'!AQ$429-'Ratios Calculated fix'!AQ$428)</f>
        <v>0.46864687650153636</v>
      </c>
      <c r="AR407" s="21">
        <f>('Ratios Calculated fix'!AR407-'Ratios Calculated fix'!AR$428)/('Ratios Calculated fix'!AR$429-'Ratios Calculated fix'!AR$428)</f>
        <v>0.25515967566509684</v>
      </c>
      <c r="AS407" s="21">
        <f>('Ratios Calculated fix'!AS407-'Ratios Calculated fix'!AS$428)/('Ratios Calculated fix'!AS$429-'Ratios Calculated fix'!AS$428)</f>
        <v>0.59496107699920486</v>
      </c>
      <c r="AT407" s="21">
        <f>('Ratios Calculated fix'!AT407-'Ratios Calculated fix'!AT$428)/('Ratios Calculated fix'!AT$429-'Ratios Calculated fix'!AT$428)</f>
        <v>0.24141073870562407</v>
      </c>
      <c r="AU407" s="21">
        <f>('Ratios Calculated fix'!AU407-'Ratios Calculated fix'!AU$428)/('Ratios Calculated fix'!AU$429-'Ratios Calculated fix'!AU$428)</f>
        <v>0.6153793043401945</v>
      </c>
      <c r="AV407" s="21" t="e">
        <f>('Ratios Calculated fix'!AV407-'Ratios Calculated fix'!AV$428)/('Ratios Calculated fix'!AV$429-'Ratios Calculated fix'!AV$428)</f>
        <v>#DIV/0!</v>
      </c>
      <c r="AW407" s="21" t="e">
        <f>('Ratios Calculated fix'!AW407-'Ratios Calculated fix'!AW$428)/('Ratios Calculated fix'!AW$429-'Ratios Calculated fix'!AW$428)</f>
        <v>#DIV/0!</v>
      </c>
      <c r="AX407" s="21" t="e">
        <f>('Ratios Calculated fix'!AX407-'Ratios Calculated fix'!AX$428)/('Ratios Calculated fix'!AX$429-'Ratios Calculated fix'!AX$428)</f>
        <v>#DIV/0!</v>
      </c>
      <c r="AY407" s="21">
        <f>('Ratios Calculated fix'!AY407-'Ratios Calculated fix'!AY$428)/('Ratios Calculated fix'!AY$429-'Ratios Calculated fix'!AY$428)</f>
        <v>0.24068349865395022</v>
      </c>
      <c r="AZ407" s="21">
        <f>('Ratios Calculated fix'!AZ407-'Ratios Calculated fix'!AZ$428)/('Ratios Calculated fix'!AZ$429-'Ratios Calculated fix'!AZ$428)</f>
        <v>0.7575037392785916</v>
      </c>
      <c r="BA407" s="21">
        <f>('Ratios Calculated fix'!BA407-'Ratios Calculated fix'!BA$428)/('Ratios Calculated fix'!BA$429-'Ratios Calculated fix'!BA$428)</f>
        <v>0.74388052853203335</v>
      </c>
      <c r="BB407" s="21" t="e">
        <f>('Ratios Calculated fix'!BB407-'Ratios Calculated fix'!BB$428)/('Ratios Calculated fix'!BB$429-'Ratios Calculated fix'!BB$428)</f>
        <v>#DIV/0!</v>
      </c>
      <c r="BC407" s="21">
        <f>('Ratios Calculated fix'!BC407-'Ratios Calculated fix'!BC$428)/('Ratios Calculated fix'!BC$429-'Ratios Calculated fix'!BC$428)</f>
        <v>0.19526828762865248</v>
      </c>
    </row>
    <row r="408" spans="1:55" x14ac:dyDescent="0.2">
      <c r="A408" s="3" t="s">
        <v>1234</v>
      </c>
      <c r="B408" s="3" t="s">
        <v>1235</v>
      </c>
      <c r="C408" s="3" t="s">
        <v>15</v>
      </c>
      <c r="D408" s="3">
        <v>378239</v>
      </c>
      <c r="E408" s="3" t="s">
        <v>16</v>
      </c>
      <c r="F408" s="3">
        <v>2019</v>
      </c>
      <c r="G408" s="3" t="s">
        <v>17</v>
      </c>
      <c r="H408" s="4">
        <v>43830</v>
      </c>
      <c r="I408" s="4">
        <v>43874</v>
      </c>
      <c r="J408" s="4">
        <v>43874</v>
      </c>
      <c r="K408" s="5">
        <v>424600000</v>
      </c>
      <c r="L408" s="5">
        <v>428200000</v>
      </c>
      <c r="M408" s="3" t="s">
        <v>1236</v>
      </c>
      <c r="N408" s="20">
        <f>('Ratios Calculated fix'!N408-'Ratios Calculated fix'!N$428)/('Ratios Calculated fix'!N$429-'Ratios Calculated fix'!N$428)</f>
        <v>2.4866565657367501E-2</v>
      </c>
      <c r="O408" s="21">
        <f>('Ratios Calculated fix'!O408-'Ratios Calculated fix'!O$428)/('Ratios Calculated fix'!O$429-'Ratios Calculated fix'!O$428)</f>
        <v>2.3932606965123591E-2</v>
      </c>
      <c r="P408" s="21">
        <f>('Ratios Calculated fix'!P408-'Ratios Calculated fix'!P$428)/('Ratios Calculated fix'!P$429-'Ratios Calculated fix'!P$428)</f>
        <v>6.0796134494749208E-4</v>
      </c>
      <c r="Q408" s="21">
        <f>('Ratios Calculated fix'!Q408-'Ratios Calculated fix'!Q$428)/('Ratios Calculated fix'!Q$429-'Ratios Calculated fix'!Q$428)</f>
        <v>0.26623117745837271</v>
      </c>
      <c r="R408" s="21">
        <f>('Ratios Calculated fix'!R408-'Ratios Calculated fix'!R$428)/('Ratios Calculated fix'!R$429-'Ratios Calculated fix'!R$428)</f>
        <v>0.11535577304893022</v>
      </c>
      <c r="S408" s="21">
        <f>('Ratios Calculated fix'!S408-'Ratios Calculated fix'!S$428)/('Ratios Calculated fix'!S$429-'Ratios Calculated fix'!S$428)</f>
        <v>4.9105703111155183E-2</v>
      </c>
      <c r="T408" s="21">
        <f>('Ratios Calculated fix'!T408-'Ratios Calculated fix'!T$428)/('Ratios Calculated fix'!T$429-'Ratios Calculated fix'!T$428)</f>
        <v>0.10747533271773164</v>
      </c>
      <c r="U408" s="21">
        <f>('Ratios Calculated fix'!U408-'Ratios Calculated fix'!U$428)/('Ratios Calculated fix'!U$429-'Ratios Calculated fix'!U$428)</f>
        <v>0.66135809756582842</v>
      </c>
      <c r="V408" s="21">
        <f>('Ratios Calculated fix'!V408-'Ratios Calculated fix'!V$428)/('Ratios Calculated fix'!V$429-'Ratios Calculated fix'!V$428)</f>
        <v>0.50423244301122261</v>
      </c>
      <c r="W408" s="21">
        <f>('Ratios Calculated fix'!W408-'Ratios Calculated fix'!W$428)/('Ratios Calculated fix'!W$429-'Ratios Calculated fix'!W$428)</f>
        <v>0.64236699385041118</v>
      </c>
      <c r="X408" s="21">
        <f>('Ratios Calculated fix'!X408-'Ratios Calculated fix'!X$428)/('Ratios Calculated fix'!X$429-'Ratios Calculated fix'!X$428)</f>
        <v>9.3705185047081987E-2</v>
      </c>
      <c r="Y408" s="21">
        <f>('Ratios Calculated fix'!Y408-'Ratios Calculated fix'!Y$428)/('Ratios Calculated fix'!Y$429-'Ratios Calculated fix'!Y$428)</f>
        <v>0.45989981678261477</v>
      </c>
      <c r="Z408" s="21">
        <f>('Ratios Calculated fix'!Z408-'Ratios Calculated fix'!Z$428)/('Ratios Calculated fix'!Z$429-'Ratios Calculated fix'!Z$428)</f>
        <v>0.90629481495291797</v>
      </c>
      <c r="AA408" s="21">
        <f>('Ratios Calculated fix'!AA408-'Ratios Calculated fix'!AA$428)/('Ratios Calculated fix'!AA$429-'Ratios Calculated fix'!AA$428)</f>
        <v>0.46450231909551937</v>
      </c>
      <c r="AB408" s="21">
        <f>('Ratios Calculated fix'!AB408-'Ratios Calculated fix'!AB$428)/('Ratios Calculated fix'!AB$429-'Ratios Calculated fix'!AB$428)</f>
        <v>0.84955873263459081</v>
      </c>
      <c r="AC408" s="21">
        <f>('Ratios Calculated fix'!AC408-'Ratios Calculated fix'!AC$428)/('Ratios Calculated fix'!AC$429-'Ratios Calculated fix'!AC$428)</f>
        <v>0.35816527305316004</v>
      </c>
      <c r="AD408" s="21">
        <f>('Ratios Calculated fix'!AD408-'Ratios Calculated fix'!AD$428)/('Ratios Calculated fix'!AD$429-'Ratios Calculated fix'!AD$428)</f>
        <v>0.5187348927884432</v>
      </c>
      <c r="AE408" s="21">
        <f>('Ratios Calculated fix'!AE408-'Ratios Calculated fix'!AE$428)/('Ratios Calculated fix'!AE$429-'Ratios Calculated fix'!AE$428)</f>
        <v>0.50580341999243328</v>
      </c>
      <c r="AF408" s="21">
        <f>('Ratios Calculated fix'!AF408-'Ratios Calculated fix'!AF$428)/('Ratios Calculated fix'!AF$429-'Ratios Calculated fix'!AF$428)</f>
        <v>0.40546917568591612</v>
      </c>
      <c r="AG408" s="21" t="e">
        <f>('Ratios Calculated fix'!AG408-'Ratios Calculated fix'!AG$428)/('Ratios Calculated fix'!AG$429-'Ratios Calculated fix'!AG$428)</f>
        <v>#DIV/0!</v>
      </c>
      <c r="AH408" s="21" t="e">
        <f>('Ratios Calculated fix'!AH408-'Ratios Calculated fix'!AH$428)/('Ratios Calculated fix'!AH$429-'Ratios Calculated fix'!AH$428)</f>
        <v>#DIV/0!</v>
      </c>
      <c r="AI408" s="21">
        <f>('Ratios Calculated fix'!AI408-'Ratios Calculated fix'!AI$428)/('Ratios Calculated fix'!AI$429-'Ratios Calculated fix'!AI$428)</f>
        <v>0.98573627751791959</v>
      </c>
      <c r="AJ408" s="21">
        <f>('Ratios Calculated fix'!AJ408-'Ratios Calculated fix'!AJ$428)/('Ratios Calculated fix'!AJ$429-'Ratios Calculated fix'!AJ$428)</f>
        <v>0.19233829617706963</v>
      </c>
      <c r="AK408" s="21" t="e">
        <f>('Ratios Calculated fix'!AK408-'Ratios Calculated fix'!AK$428)/('Ratios Calculated fix'!AK$429-'Ratios Calculated fix'!AK$428)</f>
        <v>#DIV/0!</v>
      </c>
      <c r="AL408" s="21" t="e">
        <f>('Ratios Calculated fix'!AL408-'Ratios Calculated fix'!AL$428)/('Ratios Calculated fix'!AL$429-'Ratios Calculated fix'!AL$428)</f>
        <v>#DIV/0!</v>
      </c>
      <c r="AM408" s="21">
        <f>('Ratios Calculated fix'!AM408-'Ratios Calculated fix'!AM$428)/('Ratios Calculated fix'!AM$429-'Ratios Calculated fix'!AM$428)</f>
        <v>0.31572487489105527</v>
      </c>
      <c r="AN408" s="21">
        <f>('Ratios Calculated fix'!AN408-'Ratios Calculated fix'!AN$428)/('Ratios Calculated fix'!AN$429-'Ratios Calculated fix'!AN$428)</f>
        <v>0.2776792729557907</v>
      </c>
      <c r="AO408" s="21">
        <f>('Ratios Calculated fix'!AO408-'Ratios Calculated fix'!AO$428)/('Ratios Calculated fix'!AO$429-'Ratios Calculated fix'!AO$428)</f>
        <v>0.14352680735062107</v>
      </c>
      <c r="AP408" s="21">
        <f>('Ratios Calculated fix'!AP408-'Ratios Calculated fix'!AP$428)/('Ratios Calculated fix'!AP$429-'Ratios Calculated fix'!AP$428)</f>
        <v>0.55370798229296037</v>
      </c>
      <c r="AQ408" s="21">
        <f>('Ratios Calculated fix'!AQ408-'Ratios Calculated fix'!AQ$428)/('Ratios Calculated fix'!AQ$429-'Ratios Calculated fix'!AQ$428)</f>
        <v>0.58988183480388923</v>
      </c>
      <c r="AR408" s="21">
        <f>('Ratios Calculated fix'!AR408-'Ratios Calculated fix'!AR$428)/('Ratios Calculated fix'!AR$429-'Ratios Calculated fix'!AR$428)</f>
        <v>0.36841266419814062</v>
      </c>
      <c r="AS408" s="21">
        <f>('Ratios Calculated fix'!AS408-'Ratios Calculated fix'!AS$428)/('Ratios Calculated fix'!AS$429-'Ratios Calculated fix'!AS$428)</f>
        <v>0.58105022824401376</v>
      </c>
      <c r="AT408" s="21">
        <f>('Ratios Calculated fix'!AT408-'Ratios Calculated fix'!AT$428)/('Ratios Calculated fix'!AT$429-'Ratios Calculated fix'!AT$428)</f>
        <v>0.48007402461432086</v>
      </c>
      <c r="AU408" s="21">
        <f>('Ratios Calculated fix'!AU408-'Ratios Calculated fix'!AU$428)/('Ratios Calculated fix'!AU$429-'Ratios Calculated fix'!AU$428)</f>
        <v>0.66370486390329653</v>
      </c>
      <c r="AV408" s="21" t="e">
        <f>('Ratios Calculated fix'!AV408-'Ratios Calculated fix'!AV$428)/('Ratios Calculated fix'!AV$429-'Ratios Calculated fix'!AV$428)</f>
        <v>#DIV/0!</v>
      </c>
      <c r="AW408" s="21" t="e">
        <f>('Ratios Calculated fix'!AW408-'Ratios Calculated fix'!AW$428)/('Ratios Calculated fix'!AW$429-'Ratios Calculated fix'!AW$428)</f>
        <v>#DIV/0!</v>
      </c>
      <c r="AX408" s="21" t="e">
        <f>('Ratios Calculated fix'!AX408-'Ratios Calculated fix'!AX$428)/('Ratios Calculated fix'!AX$429-'Ratios Calculated fix'!AX$428)</f>
        <v>#DIV/0!</v>
      </c>
      <c r="AY408" s="21">
        <f>('Ratios Calculated fix'!AY408-'Ratios Calculated fix'!AY$428)/('Ratios Calculated fix'!AY$429-'Ratios Calculated fix'!AY$428)</f>
        <v>0.24097432222006859</v>
      </c>
      <c r="AZ408" s="21">
        <f>('Ratios Calculated fix'!AZ408-'Ratios Calculated fix'!AZ$428)/('Ratios Calculated fix'!AZ$429-'Ratios Calculated fix'!AZ$428)</f>
        <v>0.76349281424098103</v>
      </c>
      <c r="BA408" s="21">
        <f>('Ratios Calculated fix'!BA408-'Ratios Calculated fix'!BA$428)/('Ratios Calculated fix'!BA$429-'Ratios Calculated fix'!BA$428)</f>
        <v>0.74387686812349363</v>
      </c>
      <c r="BB408" s="21" t="e">
        <f>('Ratios Calculated fix'!BB408-'Ratios Calculated fix'!BB$428)/('Ratios Calculated fix'!BB$429-'Ratios Calculated fix'!BB$428)</f>
        <v>#DIV/0!</v>
      </c>
      <c r="BC408" s="21">
        <f>('Ratios Calculated fix'!BC408-'Ratios Calculated fix'!BC$428)/('Ratios Calculated fix'!BC$429-'Ratios Calculated fix'!BC$428)</f>
        <v>0.25021246672529329</v>
      </c>
    </row>
    <row r="409" spans="1:55" x14ac:dyDescent="0.2">
      <c r="A409" s="3" t="s">
        <v>1261</v>
      </c>
      <c r="B409" s="3" t="s">
        <v>1262</v>
      </c>
      <c r="C409" s="3" t="s">
        <v>138</v>
      </c>
      <c r="D409" s="3">
        <v>344928</v>
      </c>
      <c r="E409" s="3" t="s">
        <v>16</v>
      </c>
      <c r="F409" s="3">
        <v>2019</v>
      </c>
      <c r="G409" s="3" t="s">
        <v>17</v>
      </c>
      <c r="H409" s="4">
        <v>43830</v>
      </c>
      <c r="I409" s="4">
        <v>43885</v>
      </c>
      <c r="J409" s="4">
        <v>43885</v>
      </c>
      <c r="K409" s="5">
        <v>1212344000</v>
      </c>
      <c r="L409" s="5">
        <v>1214222000</v>
      </c>
      <c r="M409" s="3" t="s">
        <v>1263</v>
      </c>
      <c r="N409" s="20">
        <f>('Ratios Calculated fix'!N409-'Ratios Calculated fix'!N$428)/('Ratios Calculated fix'!N$429-'Ratios Calculated fix'!N$428)</f>
        <v>2.5472475476944395E-2</v>
      </c>
      <c r="O409" s="21">
        <f>('Ratios Calculated fix'!O409-'Ratios Calculated fix'!O$428)/('Ratios Calculated fix'!O$429-'Ratios Calculated fix'!O$428)</f>
        <v>2.4117195582318625E-2</v>
      </c>
      <c r="P409" s="21">
        <f>('Ratios Calculated fix'!P409-'Ratios Calculated fix'!P$428)/('Ratios Calculated fix'!P$429-'Ratios Calculated fix'!P$428)</f>
        <v>3.0627185916814893E-2</v>
      </c>
      <c r="Q409" s="21">
        <f>('Ratios Calculated fix'!Q409-'Ratios Calculated fix'!Q$428)/('Ratios Calculated fix'!Q$429-'Ratios Calculated fix'!Q$428)</f>
        <v>0.26374457623784631</v>
      </c>
      <c r="R409" s="21">
        <f>('Ratios Calculated fix'!R409-'Ratios Calculated fix'!R$428)/('Ratios Calculated fix'!R$429-'Ratios Calculated fix'!R$428)</f>
        <v>0.11983003571726791</v>
      </c>
      <c r="S409" s="21">
        <f>('Ratios Calculated fix'!S409-'Ratios Calculated fix'!S$428)/('Ratios Calculated fix'!S$429-'Ratios Calculated fix'!S$428)</f>
        <v>1.5677997262108574E-2</v>
      </c>
      <c r="T409" s="21">
        <f>('Ratios Calculated fix'!T409-'Ratios Calculated fix'!T$428)/('Ratios Calculated fix'!T$429-'Ratios Calculated fix'!T$428)</f>
        <v>0.11817353888407997</v>
      </c>
      <c r="U409" s="21">
        <f>('Ratios Calculated fix'!U409-'Ratios Calculated fix'!U$428)/('Ratios Calculated fix'!U$429-'Ratios Calculated fix'!U$428)</f>
        <v>0.65768469156965148</v>
      </c>
      <c r="V409" s="21">
        <f>('Ratios Calculated fix'!V409-'Ratios Calculated fix'!V$428)/('Ratios Calculated fix'!V$429-'Ratios Calculated fix'!V$428)</f>
        <v>0.49229947731176904</v>
      </c>
      <c r="W409" s="21">
        <f>('Ratios Calculated fix'!W409-'Ratios Calculated fix'!W$428)/('Ratios Calculated fix'!W$429-'Ratios Calculated fix'!W$428)</f>
        <v>0.63977664326894468</v>
      </c>
      <c r="X409" s="21">
        <f>('Ratios Calculated fix'!X409-'Ratios Calculated fix'!X$428)/('Ratios Calculated fix'!X$429-'Ratios Calculated fix'!X$428)</f>
        <v>3.3992809343473845E-2</v>
      </c>
      <c r="Y409" s="21">
        <f>('Ratios Calculated fix'!Y409-'Ratios Calculated fix'!Y$428)/('Ratios Calculated fix'!Y$429-'Ratios Calculated fix'!Y$428)</f>
        <v>0.46324009748661577</v>
      </c>
      <c r="Z409" s="21">
        <f>('Ratios Calculated fix'!Z409-'Ratios Calculated fix'!Z$428)/('Ratios Calculated fix'!Z$429-'Ratios Calculated fix'!Z$428)</f>
        <v>0.96600719065652618</v>
      </c>
      <c r="AA409" s="21">
        <f>('Ratios Calculated fix'!AA409-'Ratios Calculated fix'!AA$428)/('Ratios Calculated fix'!AA$429-'Ratios Calculated fix'!AA$428)</f>
        <v>0</v>
      </c>
      <c r="AB409" s="21">
        <f>('Ratios Calculated fix'!AB409-'Ratios Calculated fix'!AB$428)/('Ratios Calculated fix'!AB$429-'Ratios Calculated fix'!AB$428)</f>
        <v>0.86685076430752195</v>
      </c>
      <c r="AC409" s="21">
        <f>('Ratios Calculated fix'!AC409-'Ratios Calculated fix'!AC$428)/('Ratios Calculated fix'!AC$429-'Ratios Calculated fix'!AC$428)</f>
        <v>0.70484833461891749</v>
      </c>
      <c r="AD409" s="21">
        <f>('Ratios Calculated fix'!AD409-'Ratios Calculated fix'!AD$428)/('Ratios Calculated fix'!AD$429-'Ratios Calculated fix'!AD$428)</f>
        <v>0.57377782946931677</v>
      </c>
      <c r="AE409" s="21">
        <f>('Ratios Calculated fix'!AE409-'Ratios Calculated fix'!AE$428)/('Ratios Calculated fix'!AE$429-'Ratios Calculated fix'!AE$428)</f>
        <v>0.46125923406828456</v>
      </c>
      <c r="AF409" s="21">
        <f>('Ratios Calculated fix'!AF409-'Ratios Calculated fix'!AF$428)/('Ratios Calculated fix'!AF$429-'Ratios Calculated fix'!AF$428)</f>
        <v>0.44680171643873551</v>
      </c>
      <c r="AG409" s="21" t="e">
        <f>('Ratios Calculated fix'!AG409-'Ratios Calculated fix'!AG$428)/('Ratios Calculated fix'!AG$429-'Ratios Calculated fix'!AG$428)</f>
        <v>#DIV/0!</v>
      </c>
      <c r="AH409" s="21" t="e">
        <f>('Ratios Calculated fix'!AH409-'Ratios Calculated fix'!AH$428)/('Ratios Calculated fix'!AH$429-'Ratios Calculated fix'!AH$428)</f>
        <v>#DIV/0!</v>
      </c>
      <c r="AI409" s="21">
        <f>('Ratios Calculated fix'!AI409-'Ratios Calculated fix'!AI$428)/('Ratios Calculated fix'!AI$429-'Ratios Calculated fix'!AI$428)</f>
        <v>0.98540861402600555</v>
      </c>
      <c r="AJ409" s="21">
        <f>('Ratios Calculated fix'!AJ409-'Ratios Calculated fix'!AJ$428)/('Ratios Calculated fix'!AJ$429-'Ratios Calculated fix'!AJ$428)</f>
        <v>0.19102671590544718</v>
      </c>
      <c r="AK409" s="21" t="e">
        <f>('Ratios Calculated fix'!AK409-'Ratios Calculated fix'!AK$428)/('Ratios Calculated fix'!AK$429-'Ratios Calculated fix'!AK$428)</f>
        <v>#DIV/0!</v>
      </c>
      <c r="AL409" s="21" t="e">
        <f>('Ratios Calculated fix'!AL409-'Ratios Calculated fix'!AL$428)/('Ratios Calculated fix'!AL$429-'Ratios Calculated fix'!AL$428)</f>
        <v>#DIV/0!</v>
      </c>
      <c r="AM409" s="21">
        <f>('Ratios Calculated fix'!AM409-'Ratios Calculated fix'!AM$428)/('Ratios Calculated fix'!AM$429-'Ratios Calculated fix'!AM$428)</f>
        <v>0.30914642856189961</v>
      </c>
      <c r="AN409" s="21">
        <f>('Ratios Calculated fix'!AN409-'Ratios Calculated fix'!AN$428)/('Ratios Calculated fix'!AN$429-'Ratios Calculated fix'!AN$428)</f>
        <v>0.27155732735462479</v>
      </c>
      <c r="AO409" s="21">
        <f>('Ratios Calculated fix'!AO409-'Ratios Calculated fix'!AO$428)/('Ratios Calculated fix'!AO$429-'Ratios Calculated fix'!AO$428)</f>
        <v>2.9189664998171695E-2</v>
      </c>
      <c r="AP409" s="21">
        <f>('Ratios Calculated fix'!AP409-'Ratios Calculated fix'!AP$428)/('Ratios Calculated fix'!AP$429-'Ratios Calculated fix'!AP$428)</f>
        <v>0.55805051824229945</v>
      </c>
      <c r="AQ409" s="21">
        <f>('Ratios Calculated fix'!AQ409-'Ratios Calculated fix'!AQ$428)/('Ratios Calculated fix'!AQ$429-'Ratios Calculated fix'!AQ$428)</f>
        <v>0.51830327465795356</v>
      </c>
      <c r="AR409" s="21">
        <f>('Ratios Calculated fix'!AR409-'Ratios Calculated fix'!AR$428)/('Ratios Calculated fix'!AR$429-'Ratios Calculated fix'!AR$428)</f>
        <v>0.46611690523785104</v>
      </c>
      <c r="AS409" s="21">
        <f>('Ratios Calculated fix'!AS409-'Ratios Calculated fix'!AS$428)/('Ratios Calculated fix'!AS$429-'Ratios Calculated fix'!AS$428)</f>
        <v>0.55320829563416196</v>
      </c>
      <c r="AT409" s="21">
        <f>('Ratios Calculated fix'!AT409-'Ratios Calculated fix'!AT$428)/('Ratios Calculated fix'!AT$429-'Ratios Calculated fix'!AT$428)</f>
        <v>0.29868384732458336</v>
      </c>
      <c r="AU409" s="21">
        <f>('Ratios Calculated fix'!AU409-'Ratios Calculated fix'!AU$428)/('Ratios Calculated fix'!AU$429-'Ratios Calculated fix'!AU$428)</f>
        <v>0.71120680416552884</v>
      </c>
      <c r="AV409" s="21" t="e">
        <f>('Ratios Calculated fix'!AV409-'Ratios Calculated fix'!AV$428)/('Ratios Calculated fix'!AV$429-'Ratios Calculated fix'!AV$428)</f>
        <v>#DIV/0!</v>
      </c>
      <c r="AW409" s="21" t="e">
        <f>('Ratios Calculated fix'!AW409-'Ratios Calculated fix'!AW$428)/('Ratios Calculated fix'!AW$429-'Ratios Calculated fix'!AW$428)</f>
        <v>#DIV/0!</v>
      </c>
      <c r="AX409" s="21" t="e">
        <f>('Ratios Calculated fix'!AX409-'Ratios Calculated fix'!AX$428)/('Ratios Calculated fix'!AX$429-'Ratios Calculated fix'!AX$428)</f>
        <v>#DIV/0!</v>
      </c>
      <c r="AY409" s="21">
        <f>('Ratios Calculated fix'!AY409-'Ratios Calculated fix'!AY$428)/('Ratios Calculated fix'!AY$429-'Ratios Calculated fix'!AY$428)</f>
        <v>0.32986970537723737</v>
      </c>
      <c r="AZ409" s="21">
        <f>('Ratios Calculated fix'!AZ409-'Ratios Calculated fix'!AZ$428)/('Ratios Calculated fix'!AZ$429-'Ratios Calculated fix'!AZ$428)</f>
        <v>0.81635094198798541</v>
      </c>
      <c r="BA409" s="21">
        <f>('Ratios Calculated fix'!BA409-'Ratios Calculated fix'!BA$428)/('Ratios Calculated fix'!BA$429-'Ratios Calculated fix'!BA$428)</f>
        <v>0.74423354347765969</v>
      </c>
      <c r="BB409" s="21" t="e">
        <f>('Ratios Calculated fix'!BB409-'Ratios Calculated fix'!BB$428)/('Ratios Calculated fix'!BB$429-'Ratios Calculated fix'!BB$428)</f>
        <v>#DIV/0!</v>
      </c>
      <c r="BC409" s="21">
        <f>('Ratios Calculated fix'!BC409-'Ratios Calculated fix'!BC$428)/('Ratios Calculated fix'!BC$429-'Ratios Calculated fix'!BC$428)</f>
        <v>0.16638244426165072</v>
      </c>
    </row>
    <row r="410" spans="1:55" x14ac:dyDescent="0.2">
      <c r="A410" s="3" t="s">
        <v>1231</v>
      </c>
      <c r="B410" s="3" t="s">
        <v>1232</v>
      </c>
      <c r="C410" s="3" t="s">
        <v>91</v>
      </c>
      <c r="D410" s="3">
        <v>239962</v>
      </c>
      <c r="E410" s="3" t="s">
        <v>16</v>
      </c>
      <c r="F410" s="3">
        <v>2019</v>
      </c>
      <c r="G410" s="3" t="s">
        <v>17</v>
      </c>
      <c r="H410" s="4">
        <v>43861</v>
      </c>
      <c r="I410" s="4">
        <v>43910</v>
      </c>
      <c r="J410" s="4">
        <v>43910</v>
      </c>
      <c r="K410" s="5">
        <v>2835000000</v>
      </c>
      <c r="L410" s="5">
        <v>2856000000</v>
      </c>
      <c r="M410" s="3" t="s">
        <v>1233</v>
      </c>
      <c r="N410" s="20">
        <f>('Ratios Calculated fix'!N410-'Ratios Calculated fix'!N$428)/('Ratios Calculated fix'!N$429-'Ratios Calculated fix'!N$428)</f>
        <v>2.3452232563573806E-2</v>
      </c>
      <c r="O410" s="21">
        <f>('Ratios Calculated fix'!O410-'Ratios Calculated fix'!O$428)/('Ratios Calculated fix'!O$429-'Ratios Calculated fix'!O$428)</f>
        <v>5.7568447076386765E-3</v>
      </c>
      <c r="P410" s="21">
        <f>('Ratios Calculated fix'!P410-'Ratios Calculated fix'!P$428)/('Ratios Calculated fix'!P$429-'Ratios Calculated fix'!P$428)</f>
        <v>7.7560582479786339E-3</v>
      </c>
      <c r="Q410" s="21">
        <f>('Ratios Calculated fix'!Q410-'Ratios Calculated fix'!Q$428)/('Ratios Calculated fix'!Q$429-'Ratios Calculated fix'!Q$428)</f>
        <v>0.26262931896392727</v>
      </c>
      <c r="R410" s="21">
        <f>('Ratios Calculated fix'!R410-'Ratios Calculated fix'!R$428)/('Ratios Calculated fix'!R$429-'Ratios Calculated fix'!R$428)</f>
        <v>6.0304912361002792E-2</v>
      </c>
      <c r="S410" s="21">
        <f>('Ratios Calculated fix'!S410-'Ratios Calculated fix'!S$428)/('Ratios Calculated fix'!S$429-'Ratios Calculated fix'!S$428)</f>
        <v>6.8524888636189704E-2</v>
      </c>
      <c r="T410" s="21">
        <f>('Ratios Calculated fix'!T410-'Ratios Calculated fix'!T$428)/('Ratios Calculated fix'!T$429-'Ratios Calculated fix'!T$428)</f>
        <v>4.8265638373916467E-2</v>
      </c>
      <c r="U410" s="21">
        <f>('Ratios Calculated fix'!U410-'Ratios Calculated fix'!U$428)/('Ratios Calculated fix'!U$429-'Ratios Calculated fix'!U$428)</f>
        <v>0.64813306958887018</v>
      </c>
      <c r="V410" s="21">
        <f>('Ratios Calculated fix'!V410-'Ratios Calculated fix'!V$428)/('Ratios Calculated fix'!V$429-'Ratios Calculated fix'!V$428)</f>
        <v>0.50387135349206436</v>
      </c>
      <c r="W410" s="21">
        <f>('Ratios Calculated fix'!W410-'Ratios Calculated fix'!W$428)/('Ratios Calculated fix'!W$429-'Ratios Calculated fix'!W$428)</f>
        <v>0.62848103541105815</v>
      </c>
      <c r="X410" s="21">
        <f>('Ratios Calculated fix'!X410-'Ratios Calculated fix'!X$428)/('Ratios Calculated fix'!X$429-'Ratios Calculated fix'!X$428)</f>
        <v>0.23362429506117172</v>
      </c>
      <c r="Y410" s="21">
        <f>('Ratios Calculated fix'!Y410-'Ratios Calculated fix'!Y$428)/('Ratios Calculated fix'!Y$429-'Ratios Calculated fix'!Y$428)</f>
        <v>0.46361636879729984</v>
      </c>
      <c r="Z410" s="21">
        <f>('Ratios Calculated fix'!Z410-'Ratios Calculated fix'!Z$428)/('Ratios Calculated fix'!Z$429-'Ratios Calculated fix'!Z$428)</f>
        <v>0.76637570493882823</v>
      </c>
      <c r="AA410" s="21">
        <f>('Ratios Calculated fix'!AA410-'Ratios Calculated fix'!AA$428)/('Ratios Calculated fix'!AA$429-'Ratios Calculated fix'!AA$428)</f>
        <v>0.14477135589700682</v>
      </c>
      <c r="AB410" s="21">
        <f>('Ratios Calculated fix'!AB410-'Ratios Calculated fix'!AB$428)/('Ratios Calculated fix'!AB$429-'Ratios Calculated fix'!AB$428)</f>
        <v>0.87792356866220522</v>
      </c>
      <c r="AC410" s="21">
        <f>('Ratios Calculated fix'!AC410-'Ratios Calculated fix'!AC$428)/('Ratios Calculated fix'!AC$429-'Ratios Calculated fix'!AC$428)</f>
        <v>0.23088928650448129</v>
      </c>
      <c r="AD410" s="21">
        <f>('Ratios Calculated fix'!AD410-'Ratios Calculated fix'!AD$428)/('Ratios Calculated fix'!AD$429-'Ratios Calculated fix'!AD$428)</f>
        <v>0.33597754261547647</v>
      </c>
      <c r="AE410" s="21">
        <f>('Ratios Calculated fix'!AE410-'Ratios Calculated fix'!AE$428)/('Ratios Calculated fix'!AE$429-'Ratios Calculated fix'!AE$428)</f>
        <v>0.38199920993192416</v>
      </c>
      <c r="AF410" s="21">
        <f>('Ratios Calculated fix'!AF410-'Ratios Calculated fix'!AF$428)/('Ratios Calculated fix'!AF$429-'Ratios Calculated fix'!AF$428)</f>
        <v>0.3706046830069033</v>
      </c>
      <c r="AG410" s="21" t="e">
        <f>('Ratios Calculated fix'!AG410-'Ratios Calculated fix'!AG$428)/('Ratios Calculated fix'!AG$429-'Ratios Calculated fix'!AG$428)</f>
        <v>#DIV/0!</v>
      </c>
      <c r="AH410" s="21" t="e">
        <f>('Ratios Calculated fix'!AH410-'Ratios Calculated fix'!AH$428)/('Ratios Calculated fix'!AH$429-'Ratios Calculated fix'!AH$428)</f>
        <v>#DIV/0!</v>
      </c>
      <c r="AI410" s="21">
        <f>('Ratios Calculated fix'!AI410-'Ratios Calculated fix'!AI$428)/('Ratios Calculated fix'!AI$429-'Ratios Calculated fix'!AI$428)</f>
        <v>0.98555794513075123</v>
      </c>
      <c r="AJ410" s="21">
        <f>('Ratios Calculated fix'!AJ410-'Ratios Calculated fix'!AJ$428)/('Ratios Calculated fix'!AJ$429-'Ratios Calculated fix'!AJ$428)</f>
        <v>0.10160908308614758</v>
      </c>
      <c r="AK410" s="21" t="e">
        <f>('Ratios Calculated fix'!AK410-'Ratios Calculated fix'!AK$428)/('Ratios Calculated fix'!AK$429-'Ratios Calculated fix'!AK$428)</f>
        <v>#DIV/0!</v>
      </c>
      <c r="AL410" s="21" t="e">
        <f>('Ratios Calculated fix'!AL410-'Ratios Calculated fix'!AL$428)/('Ratios Calculated fix'!AL$429-'Ratios Calculated fix'!AL$428)</f>
        <v>#DIV/0!</v>
      </c>
      <c r="AM410" s="21">
        <f>('Ratios Calculated fix'!AM410-'Ratios Calculated fix'!AM$428)/('Ratios Calculated fix'!AM$429-'Ratios Calculated fix'!AM$428)</f>
        <v>0.30871349322508834</v>
      </c>
      <c r="AN410" s="21">
        <f>('Ratios Calculated fix'!AN410-'Ratios Calculated fix'!AN$428)/('Ratios Calculated fix'!AN$429-'Ratios Calculated fix'!AN$428)</f>
        <v>0.28989590920593972</v>
      </c>
      <c r="AO410" s="21">
        <f>('Ratios Calculated fix'!AO410-'Ratios Calculated fix'!AO$428)/('Ratios Calculated fix'!AO$429-'Ratios Calculated fix'!AO$428)</f>
        <v>0.55927614683406202</v>
      </c>
      <c r="AP410" s="21">
        <f>('Ratios Calculated fix'!AP410-'Ratios Calculated fix'!AP$428)/('Ratios Calculated fix'!AP$429-'Ratios Calculated fix'!AP$428)</f>
        <v>0.55068788350327258</v>
      </c>
      <c r="AQ410" s="21">
        <f>('Ratios Calculated fix'!AQ410-'Ratios Calculated fix'!AQ$428)/('Ratios Calculated fix'!AQ$429-'Ratios Calculated fix'!AQ$428)</f>
        <v>0.52052881863899425</v>
      </c>
      <c r="AR410" s="21">
        <f>('Ratios Calculated fix'!AR410-'Ratios Calculated fix'!AR$428)/('Ratios Calculated fix'!AR$429-'Ratios Calculated fix'!AR$428)</f>
        <v>0.20720163754164775</v>
      </c>
      <c r="AS410" s="21">
        <f>('Ratios Calculated fix'!AS410-'Ratios Calculated fix'!AS$428)/('Ratios Calculated fix'!AS$429-'Ratios Calculated fix'!AS$428)</f>
        <v>0.59886081252968248</v>
      </c>
      <c r="AT410" s="21">
        <f>('Ratios Calculated fix'!AT410-'Ratios Calculated fix'!AT$428)/('Ratios Calculated fix'!AT$429-'Ratios Calculated fix'!AT$428)</f>
        <v>0.46579787658516253</v>
      </c>
      <c r="AU410" s="21">
        <f>('Ratios Calculated fix'!AU410-'Ratios Calculated fix'!AU$428)/('Ratios Calculated fix'!AU$429-'Ratios Calculated fix'!AU$428)</f>
        <v>0.63501133664034481</v>
      </c>
      <c r="AV410" s="21" t="e">
        <f>('Ratios Calculated fix'!AV410-'Ratios Calculated fix'!AV$428)/('Ratios Calculated fix'!AV$429-'Ratios Calculated fix'!AV$428)</f>
        <v>#DIV/0!</v>
      </c>
      <c r="AW410" s="21" t="e">
        <f>('Ratios Calculated fix'!AW410-'Ratios Calculated fix'!AW$428)/('Ratios Calculated fix'!AW$429-'Ratios Calculated fix'!AW$428)</f>
        <v>#DIV/0!</v>
      </c>
      <c r="AX410" s="21" t="e">
        <f>('Ratios Calculated fix'!AX410-'Ratios Calculated fix'!AX$428)/('Ratios Calculated fix'!AX$429-'Ratios Calculated fix'!AX$428)</f>
        <v>#DIV/0!</v>
      </c>
      <c r="AY410" s="21">
        <f>('Ratios Calculated fix'!AY410-'Ratios Calculated fix'!AY$428)/('Ratios Calculated fix'!AY$429-'Ratios Calculated fix'!AY$428)</f>
        <v>0.23923816829308719</v>
      </c>
      <c r="AZ410" s="21">
        <f>('Ratios Calculated fix'!AZ410-'Ratios Calculated fix'!AZ$428)/('Ratios Calculated fix'!AZ$429-'Ratios Calculated fix'!AZ$428)</f>
        <v>0.75883306151242691</v>
      </c>
      <c r="BA410" s="21">
        <f>('Ratios Calculated fix'!BA410-'Ratios Calculated fix'!BA$428)/('Ratios Calculated fix'!BA$429-'Ratios Calculated fix'!BA$428)</f>
        <v>0.74488197774879983</v>
      </c>
      <c r="BB410" s="21" t="e">
        <f>('Ratios Calculated fix'!BB410-'Ratios Calculated fix'!BB$428)/('Ratios Calculated fix'!BB$429-'Ratios Calculated fix'!BB$428)</f>
        <v>#DIV/0!</v>
      </c>
      <c r="BC410" s="21">
        <f>('Ratios Calculated fix'!BC410-'Ratios Calculated fix'!BC$428)/('Ratios Calculated fix'!BC$429-'Ratios Calculated fix'!BC$428)</f>
        <v>0.2653038475324711</v>
      </c>
    </row>
    <row r="411" spans="1:55" x14ac:dyDescent="0.2">
      <c r="A411" s="7" t="s">
        <v>1252</v>
      </c>
      <c r="B411" s="7" t="s">
        <v>1253</v>
      </c>
      <c r="C411" s="3" t="s">
        <v>59</v>
      </c>
      <c r="D411" s="7">
        <v>359889</v>
      </c>
      <c r="E411" s="7" t="s">
        <v>16</v>
      </c>
      <c r="F411" s="7">
        <v>2017</v>
      </c>
      <c r="G411" s="7" t="s">
        <v>17</v>
      </c>
      <c r="H411" s="8">
        <v>43008</v>
      </c>
      <c r="I411" s="8">
        <v>43059</v>
      </c>
      <c r="J411" s="8">
        <v>43138</v>
      </c>
      <c r="K411" s="9">
        <v>254300000</v>
      </c>
      <c r="L411" s="9">
        <v>257600000</v>
      </c>
      <c r="M411" s="7" t="s">
        <v>1254</v>
      </c>
      <c r="N411" s="20">
        <f>('Ratios Calculated fix'!N411-'Ratios Calculated fix'!N$428)/('Ratios Calculated fix'!N$429-'Ratios Calculated fix'!N$428)</f>
        <v>6.0163557177133488E-2</v>
      </c>
      <c r="O411" s="21">
        <f>('Ratios Calculated fix'!O411-'Ratios Calculated fix'!O$428)/('Ratios Calculated fix'!O$429-'Ratios Calculated fix'!O$428)</f>
        <v>3.4513851775127648E-2</v>
      </c>
      <c r="P411" s="21">
        <f>('Ratios Calculated fix'!P411-'Ratios Calculated fix'!P$428)/('Ratios Calculated fix'!P$429-'Ratios Calculated fix'!P$428)</f>
        <v>8.5973660797446852E-3</v>
      </c>
      <c r="Q411" s="21">
        <f>('Ratios Calculated fix'!Q411-'Ratios Calculated fix'!Q$428)/('Ratios Calculated fix'!Q$429-'Ratios Calculated fix'!Q$428)</f>
        <v>0.26136483895217394</v>
      </c>
      <c r="R411" s="21">
        <f>('Ratios Calculated fix'!R411-'Ratios Calculated fix'!R$428)/('Ratios Calculated fix'!R$429-'Ratios Calculated fix'!R$428)</f>
        <v>5.8787199011652365E-2</v>
      </c>
      <c r="S411" s="21">
        <f>('Ratios Calculated fix'!S411-'Ratios Calculated fix'!S$428)/('Ratios Calculated fix'!S$429-'Ratios Calculated fix'!S$428)</f>
        <v>3.6416585176543893E-3</v>
      </c>
      <c r="T411" s="21">
        <f>('Ratios Calculated fix'!T411-'Ratios Calculated fix'!T$428)/('Ratios Calculated fix'!T$429-'Ratios Calculated fix'!T$428)</f>
        <v>5.8722961614026042E-2</v>
      </c>
      <c r="U411" s="21">
        <f>('Ratios Calculated fix'!U411-'Ratios Calculated fix'!U$428)/('Ratios Calculated fix'!U$429-'Ratios Calculated fix'!U$428)</f>
        <v>0.64682248627627947</v>
      </c>
      <c r="V411" s="21">
        <f>('Ratios Calculated fix'!V411-'Ratios Calculated fix'!V$428)/('Ratios Calculated fix'!V$429-'Ratios Calculated fix'!V$428)</f>
        <v>0.4889582135604027</v>
      </c>
      <c r="W411" s="21">
        <f>('Ratios Calculated fix'!W411-'Ratios Calculated fix'!W$428)/('Ratios Calculated fix'!W$429-'Ratios Calculated fix'!W$428)</f>
        <v>0.62869751208260161</v>
      </c>
      <c r="X411" s="21">
        <f>('Ratios Calculated fix'!X411-'Ratios Calculated fix'!X$428)/('Ratios Calculated fix'!X$429-'Ratios Calculated fix'!X$428)</f>
        <v>0.12991022647043335</v>
      </c>
      <c r="Y411" s="21">
        <f>('Ratios Calculated fix'!Y411-'Ratios Calculated fix'!Y$428)/('Ratios Calculated fix'!Y$429-'Ratios Calculated fix'!Y$428)</f>
        <v>0.48963694491006932</v>
      </c>
      <c r="Z411" s="21">
        <f>('Ratios Calculated fix'!Z411-'Ratios Calculated fix'!Z$428)/('Ratios Calculated fix'!Z$429-'Ratios Calculated fix'!Z$428)</f>
        <v>0.87008977352956651</v>
      </c>
      <c r="AA411" s="21">
        <f>('Ratios Calculated fix'!AA411-'Ratios Calculated fix'!AA$428)/('Ratios Calculated fix'!AA$429-'Ratios Calculated fix'!AA$428)</f>
        <v>0.29728342107047262</v>
      </c>
      <c r="AB411" s="21">
        <f>('Ratios Calculated fix'!AB411-'Ratios Calculated fix'!AB$428)/('Ratios Calculated fix'!AB$429-'Ratios Calculated fix'!AB$428)</f>
        <v>0.89465254020956664</v>
      </c>
      <c r="AC411" s="21">
        <f>('Ratios Calculated fix'!AC411-'Ratios Calculated fix'!AC$428)/('Ratios Calculated fix'!AC$429-'Ratios Calculated fix'!AC$428)</f>
        <v>0.16749779102052664</v>
      </c>
      <c r="AD411" s="21">
        <f>('Ratios Calculated fix'!AD411-'Ratios Calculated fix'!AD$428)/('Ratios Calculated fix'!AD$429-'Ratios Calculated fix'!AD$428)</f>
        <v>0.37444940647600161</v>
      </c>
      <c r="AE411" s="21">
        <f>('Ratios Calculated fix'!AE411-'Ratios Calculated fix'!AE$428)/('Ratios Calculated fix'!AE$429-'Ratios Calculated fix'!AE$428)</f>
        <v>0.42574088827424378</v>
      </c>
      <c r="AF411" s="21">
        <f>('Ratios Calculated fix'!AF411-'Ratios Calculated fix'!AF$428)/('Ratios Calculated fix'!AF$429-'Ratios Calculated fix'!AF$428)</f>
        <v>0.37845915121311607</v>
      </c>
      <c r="AG411" s="21" t="e">
        <f>('Ratios Calculated fix'!AG411-'Ratios Calculated fix'!AG$428)/('Ratios Calculated fix'!AG$429-'Ratios Calculated fix'!AG$428)</f>
        <v>#DIV/0!</v>
      </c>
      <c r="AH411" s="21" t="e">
        <f>('Ratios Calculated fix'!AH411-'Ratios Calculated fix'!AH$428)/('Ratios Calculated fix'!AH$429-'Ratios Calculated fix'!AH$428)</f>
        <v>#DIV/0!</v>
      </c>
      <c r="AI411" s="21">
        <f>('Ratios Calculated fix'!AI411-'Ratios Calculated fix'!AI$428)/('Ratios Calculated fix'!AI$429-'Ratios Calculated fix'!AI$428)</f>
        <v>0.98569970472226109</v>
      </c>
      <c r="AJ411" s="21">
        <f>('Ratios Calculated fix'!AJ411-'Ratios Calculated fix'!AJ$428)/('Ratios Calculated fix'!AJ$429-'Ratios Calculated fix'!AJ$428)</f>
        <v>0.12991198434326684</v>
      </c>
      <c r="AK411" s="21" t="e">
        <f>('Ratios Calculated fix'!AK411-'Ratios Calculated fix'!AK$428)/('Ratios Calculated fix'!AK$429-'Ratios Calculated fix'!AK$428)</f>
        <v>#DIV/0!</v>
      </c>
      <c r="AL411" s="21" t="e">
        <f>('Ratios Calculated fix'!AL411-'Ratios Calculated fix'!AL$428)/('Ratios Calculated fix'!AL$429-'Ratios Calculated fix'!AL$428)</f>
        <v>#DIV/0!</v>
      </c>
      <c r="AM411" s="21">
        <f>('Ratios Calculated fix'!AM411-'Ratios Calculated fix'!AM$428)/('Ratios Calculated fix'!AM$429-'Ratios Calculated fix'!AM$428)</f>
        <v>0.30595025967115286</v>
      </c>
      <c r="AN411" s="21">
        <f>('Ratios Calculated fix'!AN411-'Ratios Calculated fix'!AN$428)/('Ratios Calculated fix'!AN$429-'Ratios Calculated fix'!AN$428)</f>
        <v>0.27299507700868103</v>
      </c>
      <c r="AO411" s="21">
        <f>('Ratios Calculated fix'!AO411-'Ratios Calculated fix'!AO$428)/('Ratios Calculated fix'!AO$429-'Ratios Calculated fix'!AO$428)</f>
        <v>9.1033042750358145E-2</v>
      </c>
      <c r="AP411" s="21">
        <f>('Ratios Calculated fix'!AP411-'Ratios Calculated fix'!AP$428)/('Ratios Calculated fix'!AP$429-'Ratios Calculated fix'!AP$428)</f>
        <v>0.57600434103688014</v>
      </c>
      <c r="AQ411" s="21">
        <f>('Ratios Calculated fix'!AQ411-'Ratios Calculated fix'!AQ$428)/('Ratios Calculated fix'!AQ$429-'Ratios Calculated fix'!AQ$428)</f>
        <v>0.47284662709619563</v>
      </c>
      <c r="AR411" s="21">
        <f>('Ratios Calculated fix'!AR411-'Ratios Calculated fix'!AR$428)/('Ratios Calculated fix'!AR$429-'Ratios Calculated fix'!AR$428)</f>
        <v>0.25822194028077866</v>
      </c>
      <c r="AS411" s="21">
        <f>('Ratios Calculated fix'!AS411-'Ratios Calculated fix'!AS$428)/('Ratios Calculated fix'!AS$429-'Ratios Calculated fix'!AS$428)</f>
        <v>0.59367907614250459</v>
      </c>
      <c r="AT411" s="21">
        <f>('Ratios Calculated fix'!AT411-'Ratios Calculated fix'!AT$428)/('Ratios Calculated fix'!AT$429-'Ratios Calculated fix'!AT$428)</f>
        <v>0.28324475551185857</v>
      </c>
      <c r="AU411" s="21">
        <f>('Ratios Calculated fix'!AU411-'Ratios Calculated fix'!AU$428)/('Ratios Calculated fix'!AU$429-'Ratios Calculated fix'!AU$428)</f>
        <v>0.65159055424642209</v>
      </c>
      <c r="AV411" s="21" t="e">
        <f>('Ratios Calculated fix'!AV411-'Ratios Calculated fix'!AV$428)/('Ratios Calculated fix'!AV$429-'Ratios Calculated fix'!AV$428)</f>
        <v>#DIV/0!</v>
      </c>
      <c r="AW411" s="21" t="e">
        <f>('Ratios Calculated fix'!AW411-'Ratios Calculated fix'!AW$428)/('Ratios Calculated fix'!AW$429-'Ratios Calculated fix'!AW$428)</f>
        <v>#DIV/0!</v>
      </c>
      <c r="AX411" s="21" t="e">
        <f>('Ratios Calculated fix'!AX411-'Ratios Calculated fix'!AX$428)/('Ratios Calculated fix'!AX$429-'Ratios Calculated fix'!AX$428)</f>
        <v>#DIV/0!</v>
      </c>
      <c r="AY411" s="21">
        <f>('Ratios Calculated fix'!AY411-'Ratios Calculated fix'!AY$428)/('Ratios Calculated fix'!AY$429-'Ratios Calculated fix'!AY$428)</f>
        <v>0.29661211712955743</v>
      </c>
      <c r="AZ411" s="21">
        <f>('Ratios Calculated fix'!AZ411-'Ratios Calculated fix'!AZ$428)/('Ratios Calculated fix'!AZ$429-'Ratios Calculated fix'!AZ$428)</f>
        <v>0.79654671537911625</v>
      </c>
      <c r="BA411" s="21">
        <f>('Ratios Calculated fix'!BA411-'Ratios Calculated fix'!BA$428)/('Ratios Calculated fix'!BA$429-'Ratios Calculated fix'!BA$428)</f>
        <v>0.74474674688753884</v>
      </c>
      <c r="BB411" s="21" t="e">
        <f>('Ratios Calculated fix'!BB411-'Ratios Calculated fix'!BB$428)/('Ratios Calculated fix'!BB$429-'Ratios Calculated fix'!BB$428)</f>
        <v>#DIV/0!</v>
      </c>
      <c r="BC411" s="21">
        <f>('Ratios Calculated fix'!BC411-'Ratios Calculated fix'!BC$428)/('Ratios Calculated fix'!BC$429-'Ratios Calculated fix'!BC$428)</f>
        <v>0.18022662648419951</v>
      </c>
    </row>
    <row r="412" spans="1:55" x14ac:dyDescent="0.2">
      <c r="A412" s="3" t="s">
        <v>1249</v>
      </c>
      <c r="B412" s="3" t="s">
        <v>1250</v>
      </c>
      <c r="C412" s="3" t="s">
        <v>34</v>
      </c>
      <c r="D412" s="3">
        <v>378242</v>
      </c>
      <c r="E412" s="3" t="s">
        <v>16</v>
      </c>
      <c r="F412" s="3">
        <v>2019</v>
      </c>
      <c r="G412" s="3" t="s">
        <v>17</v>
      </c>
      <c r="H412" s="4">
        <v>43830</v>
      </c>
      <c r="I412" s="4">
        <v>43881</v>
      </c>
      <c r="J412" s="4">
        <v>43881</v>
      </c>
      <c r="K412" s="5">
        <v>419400000</v>
      </c>
      <c r="L412" s="5">
        <v>424600000</v>
      </c>
      <c r="M412" s="6" t="s">
        <v>1251</v>
      </c>
      <c r="N412" s="20">
        <f>('Ratios Calculated fix'!N412-'Ratios Calculated fix'!N$428)/('Ratios Calculated fix'!N$429-'Ratios Calculated fix'!N$428)</f>
        <v>3.4205554306397708E-3</v>
      </c>
      <c r="O412" s="21">
        <f>('Ratios Calculated fix'!O412-'Ratios Calculated fix'!O$428)/('Ratios Calculated fix'!O$429-'Ratios Calculated fix'!O$428)</f>
        <v>3.4205554306397708E-3</v>
      </c>
      <c r="P412" s="21">
        <f>('Ratios Calculated fix'!P412-'Ratios Calculated fix'!P$428)/('Ratios Calculated fix'!P$429-'Ratios Calculated fix'!P$428)</f>
        <v>1.1595527065626164E-2</v>
      </c>
      <c r="Q412" s="21">
        <f>('Ratios Calculated fix'!Q412-'Ratios Calculated fix'!Q$428)/('Ratios Calculated fix'!Q$429-'Ratios Calculated fix'!Q$428)</f>
        <v>0.19169236004484633</v>
      </c>
      <c r="R412" s="21">
        <f>('Ratios Calculated fix'!R412-'Ratios Calculated fix'!R$428)/('Ratios Calculated fix'!R$429-'Ratios Calculated fix'!R$428)</f>
        <v>8.7187042795187228E-2</v>
      </c>
      <c r="S412" s="21">
        <f>('Ratios Calculated fix'!S412-'Ratios Calculated fix'!S$428)/('Ratios Calculated fix'!S$429-'Ratios Calculated fix'!S$428)</f>
        <v>0</v>
      </c>
      <c r="T412" s="21">
        <f>('Ratios Calculated fix'!T412-'Ratios Calculated fix'!T$428)/('Ratios Calculated fix'!T$429-'Ratios Calculated fix'!T$428)</f>
        <v>8.8089891745948432E-2</v>
      </c>
      <c r="U412" s="21">
        <f>('Ratios Calculated fix'!U412-'Ratios Calculated fix'!U$428)/('Ratios Calculated fix'!U$429-'Ratios Calculated fix'!U$428)</f>
        <v>0.55849413833448192</v>
      </c>
      <c r="V412" s="21">
        <f>('Ratios Calculated fix'!V412-'Ratios Calculated fix'!V$428)/('Ratios Calculated fix'!V$429-'Ratios Calculated fix'!V$428)</f>
        <v>0.48825282224192584</v>
      </c>
      <c r="W412" s="21">
        <f>('Ratios Calculated fix'!W412-'Ratios Calculated fix'!W$428)/('Ratios Calculated fix'!W$429-'Ratios Calculated fix'!W$428)</f>
        <v>0.53577224010412594</v>
      </c>
      <c r="X412" s="21">
        <f>('Ratios Calculated fix'!X412-'Ratios Calculated fix'!X$428)/('Ratios Calculated fix'!X$429-'Ratios Calculated fix'!X$428)</f>
        <v>6.9714691517600194E-2</v>
      </c>
      <c r="Y412" s="21">
        <f>('Ratios Calculated fix'!Y412-'Ratios Calculated fix'!Y$428)/('Ratios Calculated fix'!Y$429-'Ratios Calculated fix'!Y$428)</f>
        <v>0.40360155551768112</v>
      </c>
      <c r="Z412" s="21">
        <f>('Ratios Calculated fix'!Z412-'Ratios Calculated fix'!Z$428)/('Ratios Calculated fix'!Z$429-'Ratios Calculated fix'!Z$428)</f>
        <v>0.93028530848239988</v>
      </c>
      <c r="AA412" s="21">
        <f>('Ratios Calculated fix'!AA412-'Ratios Calculated fix'!AA$428)/('Ratios Calculated fix'!AA$429-'Ratios Calculated fix'!AA$428)</f>
        <v>0.47963525493548265</v>
      </c>
      <c r="AB412" s="21">
        <f>('Ratios Calculated fix'!AB412-'Ratios Calculated fix'!AB$428)/('Ratios Calculated fix'!AB$429-'Ratios Calculated fix'!AB$428)</f>
        <v>0.77048829377745021</v>
      </c>
      <c r="AC412" s="21">
        <f>('Ratios Calculated fix'!AC412-'Ratios Calculated fix'!AC$428)/('Ratios Calculated fix'!AC$429-'Ratios Calculated fix'!AC$428)</f>
        <v>0.37402920275588059</v>
      </c>
      <c r="AD412" s="21">
        <f>('Ratios Calculated fix'!AD412-'Ratios Calculated fix'!AD$428)/('Ratios Calculated fix'!AD$429-'Ratios Calculated fix'!AD$428)</f>
        <v>0.4361648398431604</v>
      </c>
      <c r="AE412" s="21">
        <f>('Ratios Calculated fix'!AE412-'Ratios Calculated fix'!AE$428)/('Ratios Calculated fix'!AE$429-'Ratios Calculated fix'!AE$428)</f>
        <v>0.49591000316012368</v>
      </c>
      <c r="AF412" s="21">
        <f>('Ratios Calculated fix'!AF412-'Ratios Calculated fix'!AF$428)/('Ratios Calculated fix'!AF$429-'Ratios Calculated fix'!AF$428)</f>
        <v>0.33400570834632054</v>
      </c>
      <c r="AG412" s="21" t="e">
        <f>('Ratios Calculated fix'!AG412-'Ratios Calculated fix'!AG$428)/('Ratios Calculated fix'!AG$429-'Ratios Calculated fix'!AG$428)</f>
        <v>#DIV/0!</v>
      </c>
      <c r="AH412" s="21" t="e">
        <f>('Ratios Calculated fix'!AH412-'Ratios Calculated fix'!AH$428)/('Ratios Calculated fix'!AH$429-'Ratios Calculated fix'!AH$428)</f>
        <v>#DIV/0!</v>
      </c>
      <c r="AI412" s="21">
        <f>('Ratios Calculated fix'!AI412-'Ratios Calculated fix'!AI$428)/('Ratios Calculated fix'!AI$429-'Ratios Calculated fix'!AI$428)</f>
        <v>0.98545792716990477</v>
      </c>
      <c r="AJ412" s="21">
        <f>('Ratios Calculated fix'!AJ412-'Ratios Calculated fix'!AJ$428)/('Ratios Calculated fix'!AJ$429-'Ratios Calculated fix'!AJ$428)</f>
        <v>6.4966482059752154E-2</v>
      </c>
      <c r="AK412" s="21" t="e">
        <f>('Ratios Calculated fix'!AK412-'Ratios Calculated fix'!AK$428)/('Ratios Calculated fix'!AK$429-'Ratios Calculated fix'!AK$428)</f>
        <v>#DIV/0!</v>
      </c>
      <c r="AL412" s="21" t="e">
        <f>('Ratios Calculated fix'!AL412-'Ratios Calculated fix'!AL$428)/('Ratios Calculated fix'!AL$429-'Ratios Calculated fix'!AL$428)</f>
        <v>#DIV/0!</v>
      </c>
      <c r="AM412" s="21">
        <f>('Ratios Calculated fix'!AM412-'Ratios Calculated fix'!AM$428)/('Ratios Calculated fix'!AM$429-'Ratios Calculated fix'!AM$428)</f>
        <v>0.34408182678661026</v>
      </c>
      <c r="AN412" s="21">
        <f>('Ratios Calculated fix'!AN412-'Ratios Calculated fix'!AN$428)/('Ratios Calculated fix'!AN$429-'Ratios Calculated fix'!AN$428)</f>
        <v>0.23375255178561313</v>
      </c>
      <c r="AO412" s="21">
        <f>('Ratios Calculated fix'!AO412-'Ratios Calculated fix'!AO$428)/('Ratios Calculated fix'!AO$429-'Ratios Calculated fix'!AO$428)</f>
        <v>0.12833600706976986</v>
      </c>
      <c r="AP412" s="21">
        <f>('Ratios Calculated fix'!AP412-'Ratios Calculated fix'!AP$428)/('Ratios Calculated fix'!AP$429-'Ratios Calculated fix'!AP$428)</f>
        <v>0.57084454209818647</v>
      </c>
      <c r="AQ412" s="21">
        <f>('Ratios Calculated fix'!AQ412-'Ratios Calculated fix'!AQ$428)/('Ratios Calculated fix'!AQ$429-'Ratios Calculated fix'!AQ$428)</f>
        <v>0.33717314942802074</v>
      </c>
      <c r="AR412" s="21">
        <f>('Ratios Calculated fix'!AR412-'Ratios Calculated fix'!AR$428)/('Ratios Calculated fix'!AR$429-'Ratios Calculated fix'!AR$428)</f>
        <v>0.28296499565266137</v>
      </c>
      <c r="AS412" s="21">
        <f>('Ratios Calculated fix'!AS412-'Ratios Calculated fix'!AS$428)/('Ratios Calculated fix'!AS$429-'Ratios Calculated fix'!AS$428)</f>
        <v>0.58559246713702329</v>
      </c>
      <c r="AT412" s="21">
        <f>('Ratios Calculated fix'!AT412-'Ratios Calculated fix'!AT$428)/('Ratios Calculated fix'!AT$429-'Ratios Calculated fix'!AT$428)</f>
        <v>0.34789691404340295</v>
      </c>
      <c r="AU412" s="21">
        <f>('Ratios Calculated fix'!AU412-'Ratios Calculated fix'!AU$428)/('Ratios Calculated fix'!AU$429-'Ratios Calculated fix'!AU$428)</f>
        <v>0.61966565473738755</v>
      </c>
      <c r="AV412" s="21" t="e">
        <f>('Ratios Calculated fix'!AV412-'Ratios Calculated fix'!AV$428)/('Ratios Calculated fix'!AV$429-'Ratios Calculated fix'!AV$428)</f>
        <v>#DIV/0!</v>
      </c>
      <c r="AW412" s="21" t="e">
        <f>('Ratios Calculated fix'!AW412-'Ratios Calculated fix'!AW$428)/('Ratios Calculated fix'!AW$429-'Ratios Calculated fix'!AW$428)</f>
        <v>#DIV/0!</v>
      </c>
      <c r="AX412" s="21" t="e">
        <f>('Ratios Calculated fix'!AX412-'Ratios Calculated fix'!AX$428)/('Ratios Calculated fix'!AX$429-'Ratios Calculated fix'!AX$428)</f>
        <v>#DIV/0!</v>
      </c>
      <c r="AY412" s="21">
        <f>('Ratios Calculated fix'!AY412-'Ratios Calculated fix'!AY$428)/('Ratios Calculated fix'!AY$429-'Ratios Calculated fix'!AY$428)</f>
        <v>0.25585279849696319</v>
      </c>
      <c r="AZ412" s="21">
        <f>('Ratios Calculated fix'!AZ412-'Ratios Calculated fix'!AZ$428)/('Ratios Calculated fix'!AZ$429-'Ratios Calculated fix'!AZ$428)</f>
        <v>0.76319048644663623</v>
      </c>
      <c r="BA412" s="21">
        <f>('Ratios Calculated fix'!BA412-'Ratios Calculated fix'!BA$428)/('Ratios Calculated fix'!BA$429-'Ratios Calculated fix'!BA$428)</f>
        <v>0.74204575360061376</v>
      </c>
      <c r="BB412" s="21" t="e">
        <f>('Ratios Calculated fix'!BB412-'Ratios Calculated fix'!BB$428)/('Ratios Calculated fix'!BB$429-'Ratios Calculated fix'!BB$428)</f>
        <v>#DIV/0!</v>
      </c>
      <c r="BC412" s="21">
        <f>('Ratios Calculated fix'!BC412-'Ratios Calculated fix'!BC$428)/('Ratios Calculated fix'!BC$429-'Ratios Calculated fix'!BC$428)</f>
        <v>0.39630647876030023</v>
      </c>
    </row>
    <row r="413" spans="1:55" x14ac:dyDescent="0.2">
      <c r="A413" s="3" t="s">
        <v>1255</v>
      </c>
      <c r="B413" s="3" t="s">
        <v>1256</v>
      </c>
      <c r="C413" s="3" t="s">
        <v>72</v>
      </c>
      <c r="D413" s="3">
        <v>57524</v>
      </c>
      <c r="E413" s="3" t="s">
        <v>16</v>
      </c>
      <c r="F413" s="3">
        <v>2019</v>
      </c>
      <c r="G413" s="3" t="s">
        <v>17</v>
      </c>
      <c r="H413" s="4">
        <v>43830</v>
      </c>
      <c r="I413" s="4">
        <v>43875</v>
      </c>
      <c r="J413" s="4">
        <v>43875</v>
      </c>
      <c r="K413" s="5">
        <v>745873000</v>
      </c>
      <c r="L413" s="5">
        <v>744239000</v>
      </c>
      <c r="M413" s="3" t="s">
        <v>1257</v>
      </c>
      <c r="N413" s="20">
        <f>('Ratios Calculated fix'!N413-'Ratios Calculated fix'!N$428)/('Ratios Calculated fix'!N$429-'Ratios Calculated fix'!N$428)</f>
        <v>4.6055753487651271E-2</v>
      </c>
      <c r="O413" s="21">
        <f>('Ratios Calculated fix'!O413-'Ratios Calculated fix'!O$428)/('Ratios Calculated fix'!O$429-'Ratios Calculated fix'!O$428)</f>
        <v>3.5622656596376569E-2</v>
      </c>
      <c r="P413" s="21">
        <f>('Ratios Calculated fix'!P413-'Ratios Calculated fix'!P$428)/('Ratios Calculated fix'!P$429-'Ratios Calculated fix'!P$428)</f>
        <v>6.375856432103881E-2</v>
      </c>
      <c r="Q413" s="21">
        <f>('Ratios Calculated fix'!Q413-'Ratios Calculated fix'!Q$428)/('Ratios Calculated fix'!Q$429-'Ratios Calculated fix'!Q$428)</f>
        <v>0.26096144068990651</v>
      </c>
      <c r="R413" s="21">
        <f>('Ratios Calculated fix'!R413-'Ratios Calculated fix'!R$428)/('Ratios Calculated fix'!R$429-'Ratios Calculated fix'!R$428)</f>
        <v>9.5539124549152574E-2</v>
      </c>
      <c r="S413" s="21">
        <f>('Ratios Calculated fix'!S413-'Ratios Calculated fix'!S$428)/('Ratios Calculated fix'!S$429-'Ratios Calculated fix'!S$428)</f>
        <v>2.1766917395539785E-2</v>
      </c>
      <c r="T413" s="21">
        <f>('Ratios Calculated fix'!T413-'Ratios Calculated fix'!T$428)/('Ratios Calculated fix'!T$429-'Ratios Calculated fix'!T$428)</f>
        <v>9.2505824171921977E-2</v>
      </c>
      <c r="U413" s="21">
        <f>('Ratios Calculated fix'!U413-'Ratios Calculated fix'!U$428)/('Ratios Calculated fix'!U$429-'Ratios Calculated fix'!U$428)</f>
        <v>0.6501995712168458</v>
      </c>
      <c r="V413" s="21">
        <f>('Ratios Calculated fix'!V413-'Ratios Calculated fix'!V$428)/('Ratios Calculated fix'!V$429-'Ratios Calculated fix'!V$428)</f>
        <v>0.49223142734199149</v>
      </c>
      <c r="W413" s="21">
        <f>('Ratios Calculated fix'!W413-'Ratios Calculated fix'!W$428)/('Ratios Calculated fix'!W$429-'Ratios Calculated fix'!W$428)</f>
        <v>0.6319028560703599</v>
      </c>
      <c r="X413" s="21">
        <f>('Ratios Calculated fix'!X413-'Ratios Calculated fix'!X$428)/('Ratios Calculated fix'!X$429-'Ratios Calculated fix'!X$428)</f>
        <v>7.3114594451941795E-2</v>
      </c>
      <c r="Y413" s="21">
        <f>('Ratios Calculated fix'!Y413-'Ratios Calculated fix'!Y$428)/('Ratios Calculated fix'!Y$429-'Ratios Calculated fix'!Y$428)</f>
        <v>0.47058170391116405</v>
      </c>
      <c r="Z413" s="21">
        <f>('Ratios Calculated fix'!Z413-'Ratios Calculated fix'!Z$428)/('Ratios Calculated fix'!Z$429-'Ratios Calculated fix'!Z$428)</f>
        <v>0.92688540554805821</v>
      </c>
      <c r="AA413" s="21">
        <f>('Ratios Calculated fix'!AA413-'Ratios Calculated fix'!AA$428)/('Ratios Calculated fix'!AA$429-'Ratios Calculated fix'!AA$428)</f>
        <v>3.5951458588727157E-3</v>
      </c>
      <c r="AB413" s="21">
        <f>('Ratios Calculated fix'!AB413-'Ratios Calculated fix'!AB$428)/('Ratios Calculated fix'!AB$429-'Ratios Calculated fix'!AB$428)</f>
        <v>0.9013075583485648</v>
      </c>
      <c r="AC413" s="21">
        <f>('Ratios Calculated fix'!AC413-'Ratios Calculated fix'!AC$428)/('Ratios Calculated fix'!AC$429-'Ratios Calculated fix'!AC$428)</f>
        <v>0.24123406090759</v>
      </c>
      <c r="AD413" s="21">
        <f>('Ratios Calculated fix'!AD413-'Ratios Calculated fix'!AD$428)/('Ratios Calculated fix'!AD$429-'Ratios Calculated fix'!AD$428)</f>
        <v>0.45776997223961885</v>
      </c>
      <c r="AE413" s="21">
        <f>('Ratios Calculated fix'!AE413-'Ratios Calculated fix'!AE$428)/('Ratios Calculated fix'!AE$429-'Ratios Calculated fix'!AE$428)</f>
        <v>0.5204745720943259</v>
      </c>
      <c r="AF413" s="21">
        <f>('Ratios Calculated fix'!AF413-'Ratios Calculated fix'!AF$428)/('Ratios Calculated fix'!AF$429-'Ratios Calculated fix'!AF$428)</f>
        <v>0.38917432169360466</v>
      </c>
      <c r="AG413" s="21" t="e">
        <f>('Ratios Calculated fix'!AG413-'Ratios Calculated fix'!AG$428)/('Ratios Calculated fix'!AG$429-'Ratios Calculated fix'!AG$428)</f>
        <v>#DIV/0!</v>
      </c>
      <c r="AH413" s="21" t="e">
        <f>('Ratios Calculated fix'!AH413-'Ratios Calculated fix'!AH$428)/('Ratios Calculated fix'!AH$429-'Ratios Calculated fix'!AH$428)</f>
        <v>#DIV/0!</v>
      </c>
      <c r="AI413" s="21">
        <f>('Ratios Calculated fix'!AI413-'Ratios Calculated fix'!AI$428)/('Ratios Calculated fix'!AI$429-'Ratios Calculated fix'!AI$428)</f>
        <v>0.98490757902434256</v>
      </c>
      <c r="AJ413" s="21">
        <f>('Ratios Calculated fix'!AJ413-'Ratios Calculated fix'!AJ$428)/('Ratios Calculated fix'!AJ$429-'Ratios Calculated fix'!AJ$428)</f>
        <v>0.20061937240520172</v>
      </c>
      <c r="AK413" s="21" t="e">
        <f>('Ratios Calculated fix'!AK413-'Ratios Calculated fix'!AK$428)/('Ratios Calculated fix'!AK$429-'Ratios Calculated fix'!AK$428)</f>
        <v>#DIV/0!</v>
      </c>
      <c r="AL413" s="21" t="e">
        <f>('Ratios Calculated fix'!AL413-'Ratios Calculated fix'!AL$428)/('Ratios Calculated fix'!AL$429-'Ratios Calculated fix'!AL$428)</f>
        <v>#DIV/0!</v>
      </c>
      <c r="AM413" s="21">
        <f>('Ratios Calculated fix'!AM413-'Ratios Calculated fix'!AM$428)/('Ratios Calculated fix'!AM$429-'Ratios Calculated fix'!AM$428)</f>
        <v>0.30673403300437418</v>
      </c>
      <c r="AN413" s="21">
        <f>('Ratios Calculated fix'!AN413-'Ratios Calculated fix'!AN$428)/('Ratios Calculated fix'!AN$429-'Ratios Calculated fix'!AN$428)</f>
        <v>0.27256254778741179</v>
      </c>
      <c r="AO413" s="21">
        <f>('Ratios Calculated fix'!AO413-'Ratios Calculated fix'!AO$428)/('Ratios Calculated fix'!AO$429-'Ratios Calculated fix'!AO$428)</f>
        <v>8.1707779593963928E-2</v>
      </c>
      <c r="AP413" s="21">
        <f>('Ratios Calculated fix'!AP413-'Ratios Calculated fix'!AP$428)/('Ratios Calculated fix'!AP$429-'Ratios Calculated fix'!AP$428)</f>
        <v>0.58192930912662721</v>
      </c>
      <c r="AQ413" s="21">
        <f>('Ratios Calculated fix'!AQ413-'Ratios Calculated fix'!AQ$428)/('Ratios Calculated fix'!AQ$429-'Ratios Calculated fix'!AQ$428)</f>
        <v>0.49352058240136853</v>
      </c>
      <c r="AR413" s="21">
        <f>('Ratios Calculated fix'!AR413-'Ratios Calculated fix'!AR$428)/('Ratios Calculated fix'!AR$429-'Ratios Calculated fix'!AR$428)</f>
        <v>0.3163199967631205</v>
      </c>
      <c r="AS413" s="21">
        <f>('Ratios Calculated fix'!AS413-'Ratios Calculated fix'!AS$428)/('Ratios Calculated fix'!AS$429-'Ratios Calculated fix'!AS$428)</f>
        <v>0.56595334606597303</v>
      </c>
      <c r="AT413" s="21">
        <f>('Ratios Calculated fix'!AT413-'Ratios Calculated fix'!AT$428)/('Ratios Calculated fix'!AT$429-'Ratios Calculated fix'!AT$428)</f>
        <v>0.32144611599938916</v>
      </c>
      <c r="AU413" s="21">
        <f>('Ratios Calculated fix'!AU413-'Ratios Calculated fix'!AU$428)/('Ratios Calculated fix'!AU$429-'Ratios Calculated fix'!AU$428)</f>
        <v>0.73799087783471418</v>
      </c>
      <c r="AV413" s="21" t="e">
        <f>('Ratios Calculated fix'!AV413-'Ratios Calculated fix'!AV$428)/('Ratios Calculated fix'!AV$429-'Ratios Calculated fix'!AV$428)</f>
        <v>#DIV/0!</v>
      </c>
      <c r="AW413" s="21" t="e">
        <f>('Ratios Calculated fix'!AW413-'Ratios Calculated fix'!AW$428)/('Ratios Calculated fix'!AW$429-'Ratios Calculated fix'!AW$428)</f>
        <v>#DIV/0!</v>
      </c>
      <c r="AX413" s="21" t="e">
        <f>('Ratios Calculated fix'!AX413-'Ratios Calculated fix'!AX$428)/('Ratios Calculated fix'!AX$429-'Ratios Calculated fix'!AX$428)</f>
        <v>#DIV/0!</v>
      </c>
      <c r="AY413" s="21">
        <f>('Ratios Calculated fix'!AY413-'Ratios Calculated fix'!AY$428)/('Ratios Calculated fix'!AY$429-'Ratios Calculated fix'!AY$428)</f>
        <v>0.27900992847781164</v>
      </c>
      <c r="AZ413" s="21">
        <f>('Ratios Calculated fix'!AZ413-'Ratios Calculated fix'!AZ$428)/('Ratios Calculated fix'!AZ$429-'Ratios Calculated fix'!AZ$428)</f>
        <v>0.78130697536005489</v>
      </c>
      <c r="BA413" s="21">
        <f>('Ratios Calculated fix'!BA413-'Ratios Calculated fix'!BA$428)/('Ratios Calculated fix'!BA$429-'Ratios Calculated fix'!BA$428)</f>
        <v>0.74560316366052226</v>
      </c>
      <c r="BB413" s="21" t="e">
        <f>('Ratios Calculated fix'!BB413-'Ratios Calculated fix'!BB$428)/('Ratios Calculated fix'!BB$429-'Ratios Calculated fix'!BB$428)</f>
        <v>#DIV/0!</v>
      </c>
      <c r="BC413" s="21">
        <f>('Ratios Calculated fix'!BC413-'Ratios Calculated fix'!BC$428)/('Ratios Calculated fix'!BC$429-'Ratios Calculated fix'!BC$428)</f>
        <v>0.20941980790212877</v>
      </c>
    </row>
    <row r="414" spans="1:55" x14ac:dyDescent="0.2">
      <c r="A414" s="3" t="s">
        <v>1267</v>
      </c>
      <c r="B414" s="3" t="s">
        <v>1268</v>
      </c>
      <c r="C414" s="3" t="s">
        <v>45</v>
      </c>
      <c r="D414" s="3">
        <v>378245</v>
      </c>
      <c r="E414" s="3" t="s">
        <v>16</v>
      </c>
      <c r="F414" s="3">
        <v>2019</v>
      </c>
      <c r="G414" s="3" t="s">
        <v>17</v>
      </c>
      <c r="H414" s="4">
        <v>43830</v>
      </c>
      <c r="I414" s="4">
        <v>43889</v>
      </c>
      <c r="J414" s="4">
        <v>43889</v>
      </c>
      <c r="K414" s="5">
        <v>106605000</v>
      </c>
      <c r="L414" s="5">
        <v>107019000</v>
      </c>
      <c r="M414" s="3" t="s">
        <v>1269</v>
      </c>
      <c r="N414" s="20">
        <f>('Ratios Calculated fix'!N414-'Ratios Calculated fix'!N$428)/('Ratios Calculated fix'!N$429-'Ratios Calculated fix'!N$428)</f>
        <v>5.5627446431236273E-2</v>
      </c>
      <c r="O414" s="21">
        <f>('Ratios Calculated fix'!O414-'Ratios Calculated fix'!O$428)/('Ratios Calculated fix'!O$429-'Ratios Calculated fix'!O$428)</f>
        <v>5.4449707153552816E-2</v>
      </c>
      <c r="P414" s="21">
        <f>('Ratios Calculated fix'!P414-'Ratios Calculated fix'!P$428)/('Ratios Calculated fix'!P$429-'Ratios Calculated fix'!P$428)</f>
        <v>0.13875653251616685</v>
      </c>
      <c r="Q414" s="21">
        <f>('Ratios Calculated fix'!Q414-'Ratios Calculated fix'!Q$428)/('Ratios Calculated fix'!Q$429-'Ratios Calculated fix'!Q$428)</f>
        <v>0.29334427333810459</v>
      </c>
      <c r="R414" s="21">
        <f>('Ratios Calculated fix'!R414-'Ratios Calculated fix'!R$428)/('Ratios Calculated fix'!R$429-'Ratios Calculated fix'!R$428)</f>
        <v>0.20144046186359285</v>
      </c>
      <c r="S414" s="21">
        <f>('Ratios Calculated fix'!S414-'Ratios Calculated fix'!S$428)/('Ratios Calculated fix'!S$429-'Ratios Calculated fix'!S$428)</f>
        <v>7.1703572687369438E-3</v>
      </c>
      <c r="T414" s="21">
        <f>('Ratios Calculated fix'!T414-'Ratios Calculated fix'!T$428)/('Ratios Calculated fix'!T$429-'Ratios Calculated fix'!T$428)</f>
        <v>0.20220132179187986</v>
      </c>
      <c r="U414" s="21">
        <f>('Ratios Calculated fix'!U414-'Ratios Calculated fix'!U$428)/('Ratios Calculated fix'!U$429-'Ratios Calculated fix'!U$428)</f>
        <v>0.75909466381230761</v>
      </c>
      <c r="V414" s="21">
        <f>('Ratios Calculated fix'!V414-'Ratios Calculated fix'!V$428)/('Ratios Calculated fix'!V$429-'Ratios Calculated fix'!V$428)</f>
        <v>0.49584805833322082</v>
      </c>
      <c r="W414" s="21">
        <f>('Ratios Calculated fix'!W414-'Ratios Calculated fix'!W$428)/('Ratios Calculated fix'!W$429-'Ratios Calculated fix'!W$428)</f>
        <v>0.74617118597388643</v>
      </c>
      <c r="X414" s="21">
        <f>('Ratios Calculated fix'!X414-'Ratios Calculated fix'!X$428)/('Ratios Calculated fix'!X$429-'Ratios Calculated fix'!X$428)</f>
        <v>0.21588396292222975</v>
      </c>
      <c r="Y414" s="21">
        <f>('Ratios Calculated fix'!Y414-'Ratios Calculated fix'!Y$428)/('Ratios Calculated fix'!Y$429-'Ratios Calculated fix'!Y$428)</f>
        <v>0.4232127694556595</v>
      </c>
      <c r="Z414" s="21">
        <f>('Ratios Calculated fix'!Z414-'Ratios Calculated fix'!Z$428)/('Ratios Calculated fix'!Z$429-'Ratios Calculated fix'!Z$428)</f>
        <v>0.78411603707777022</v>
      </c>
      <c r="AA414" s="21">
        <f>('Ratios Calculated fix'!AA414-'Ratios Calculated fix'!AA$428)/('Ratios Calculated fix'!AA$429-'Ratios Calculated fix'!AA$428)</f>
        <v>0</v>
      </c>
      <c r="AB414" s="21">
        <f>('Ratios Calculated fix'!AB414-'Ratios Calculated fix'!AB$428)/('Ratios Calculated fix'!AB$429-'Ratios Calculated fix'!AB$428)</f>
        <v>0.80361522912519967</v>
      </c>
      <c r="AC414" s="21">
        <f>('Ratios Calculated fix'!AC414-'Ratios Calculated fix'!AC$428)/('Ratios Calculated fix'!AC$429-'Ratios Calculated fix'!AC$428)</f>
        <v>0.35229856968746237</v>
      </c>
      <c r="AD414" s="21">
        <f>('Ratios Calculated fix'!AD414-'Ratios Calculated fix'!AD$428)/('Ratios Calculated fix'!AD$429-'Ratios Calculated fix'!AD$428)</f>
        <v>0.50248148448766217</v>
      </c>
      <c r="AE414" s="21">
        <f>('Ratios Calculated fix'!AE414-'Ratios Calculated fix'!AE$428)/('Ratios Calculated fix'!AE$429-'Ratios Calculated fix'!AE$428)</f>
        <v>0.49387135673188304</v>
      </c>
      <c r="AF414" s="21">
        <f>('Ratios Calculated fix'!AF414-'Ratios Calculated fix'!AF$428)/('Ratios Calculated fix'!AF$429-'Ratios Calculated fix'!AF$428)</f>
        <v>0.40058977534262319</v>
      </c>
      <c r="AG414" s="21" t="e">
        <f>('Ratios Calculated fix'!AG414-'Ratios Calculated fix'!AG$428)/('Ratios Calculated fix'!AG$429-'Ratios Calculated fix'!AG$428)</f>
        <v>#DIV/0!</v>
      </c>
      <c r="AH414" s="21" t="e">
        <f>('Ratios Calculated fix'!AH414-'Ratios Calculated fix'!AH$428)/('Ratios Calculated fix'!AH$429-'Ratios Calculated fix'!AH$428)</f>
        <v>#DIV/0!</v>
      </c>
      <c r="AI414" s="21">
        <f>('Ratios Calculated fix'!AI414-'Ratios Calculated fix'!AI$428)/('Ratios Calculated fix'!AI$429-'Ratios Calculated fix'!AI$428)</f>
        <v>0.98610015922912486</v>
      </c>
      <c r="AJ414" s="21">
        <f>('Ratios Calculated fix'!AJ414-'Ratios Calculated fix'!AJ$428)/('Ratios Calculated fix'!AJ$429-'Ratios Calculated fix'!AJ$428)</f>
        <v>0.19194101833100033</v>
      </c>
      <c r="AK414" s="21" t="e">
        <f>('Ratios Calculated fix'!AK414-'Ratios Calculated fix'!AK$428)/('Ratios Calculated fix'!AK$429-'Ratios Calculated fix'!AK$428)</f>
        <v>#DIV/0!</v>
      </c>
      <c r="AL414" s="21" t="e">
        <f>('Ratios Calculated fix'!AL414-'Ratios Calculated fix'!AL$428)/('Ratios Calculated fix'!AL$429-'Ratios Calculated fix'!AL$428)</f>
        <v>#DIV/0!</v>
      </c>
      <c r="AM414" s="21">
        <f>('Ratios Calculated fix'!AM414-'Ratios Calculated fix'!AM$428)/('Ratios Calculated fix'!AM$429-'Ratios Calculated fix'!AM$428)</f>
        <v>0.32867119679707341</v>
      </c>
      <c r="AN414" s="21">
        <f>('Ratios Calculated fix'!AN414-'Ratios Calculated fix'!AN$428)/('Ratios Calculated fix'!AN$429-'Ratios Calculated fix'!AN$428)</f>
        <v>0.28879281274996055</v>
      </c>
      <c r="AO414" s="21">
        <f>('Ratios Calculated fix'!AO414-'Ratios Calculated fix'!AO$428)/('Ratios Calculated fix'!AO$429-'Ratios Calculated fix'!AO$428)</f>
        <v>0.10474931703725211</v>
      </c>
      <c r="AP414" s="21">
        <f>('Ratios Calculated fix'!AP414-'Ratios Calculated fix'!AP$428)/('Ratios Calculated fix'!AP$429-'Ratios Calculated fix'!AP$428)</f>
        <v>0.57494161664925092</v>
      </c>
      <c r="AQ414" s="21">
        <f>('Ratios Calculated fix'!AQ414-'Ratios Calculated fix'!AQ$428)/('Ratios Calculated fix'!AQ$429-'Ratios Calculated fix'!AQ$428)</f>
        <v>0.53859636769678909</v>
      </c>
      <c r="AR414" s="21">
        <f>('Ratios Calculated fix'!AR414-'Ratios Calculated fix'!AR$428)/('Ratios Calculated fix'!AR$429-'Ratios Calculated fix'!AR$428)</f>
        <v>0.44563366469913868</v>
      </c>
      <c r="AS414" s="21">
        <f>('Ratios Calculated fix'!AS414-'Ratios Calculated fix'!AS$428)/('Ratios Calculated fix'!AS$429-'Ratios Calculated fix'!AS$428)</f>
        <v>0.58849117609458801</v>
      </c>
      <c r="AT414" s="21">
        <f>('Ratios Calculated fix'!AT414-'Ratios Calculated fix'!AT$428)/('Ratios Calculated fix'!AT$429-'Ratios Calculated fix'!AT$428)</f>
        <v>0.48467611128711857</v>
      </c>
      <c r="AU414" s="21">
        <f>('Ratios Calculated fix'!AU414-'Ratios Calculated fix'!AU$428)/('Ratios Calculated fix'!AU$429-'Ratios Calculated fix'!AU$428)</f>
        <v>0.65658795909660772</v>
      </c>
      <c r="AV414" s="21" t="e">
        <f>('Ratios Calculated fix'!AV414-'Ratios Calculated fix'!AV$428)/('Ratios Calculated fix'!AV$429-'Ratios Calculated fix'!AV$428)</f>
        <v>#DIV/0!</v>
      </c>
      <c r="AW414" s="21" t="e">
        <f>('Ratios Calculated fix'!AW414-'Ratios Calculated fix'!AW$428)/('Ratios Calculated fix'!AW$429-'Ratios Calculated fix'!AW$428)</f>
        <v>#DIV/0!</v>
      </c>
      <c r="AX414" s="21" t="e">
        <f>('Ratios Calculated fix'!AX414-'Ratios Calculated fix'!AX$428)/('Ratios Calculated fix'!AX$429-'Ratios Calculated fix'!AX$428)</f>
        <v>#DIV/0!</v>
      </c>
      <c r="AY414" s="21">
        <f>('Ratios Calculated fix'!AY414-'Ratios Calculated fix'!AY$428)/('Ratios Calculated fix'!AY$429-'Ratios Calculated fix'!AY$428)</f>
        <v>0.30340558074044882</v>
      </c>
      <c r="AZ414" s="21">
        <f>('Ratios Calculated fix'!AZ414-'Ratios Calculated fix'!AZ$428)/('Ratios Calculated fix'!AZ$429-'Ratios Calculated fix'!AZ$428)</f>
        <v>0.78288215952933526</v>
      </c>
      <c r="BA414" s="21">
        <f>('Ratios Calculated fix'!BA414-'Ratios Calculated fix'!BA$428)/('Ratios Calculated fix'!BA$429-'Ratios Calculated fix'!BA$428)</f>
        <v>0.74417511877931952</v>
      </c>
      <c r="BB414" s="21" t="e">
        <f>('Ratios Calculated fix'!BB414-'Ratios Calculated fix'!BB$428)/('Ratios Calculated fix'!BB$429-'Ratios Calculated fix'!BB$428)</f>
        <v>#DIV/0!</v>
      </c>
      <c r="BC414" s="21">
        <f>('Ratios Calculated fix'!BC414-'Ratios Calculated fix'!BC$428)/('Ratios Calculated fix'!BC$429-'Ratios Calculated fix'!BC$428)</f>
        <v>0.21948677940515915</v>
      </c>
    </row>
    <row r="415" spans="1:55" x14ac:dyDescent="0.2">
      <c r="A415" s="3" t="s">
        <v>1270</v>
      </c>
      <c r="B415" s="3" t="s">
        <v>1271</v>
      </c>
      <c r="C415" s="3" t="s">
        <v>52</v>
      </c>
      <c r="D415" s="3">
        <v>378246</v>
      </c>
      <c r="E415" s="3" t="s">
        <v>16</v>
      </c>
      <c r="F415" s="3">
        <v>2019</v>
      </c>
      <c r="G415" s="3" t="s">
        <v>17</v>
      </c>
      <c r="H415" s="4">
        <v>43830</v>
      </c>
      <c r="I415" s="4">
        <v>43882</v>
      </c>
      <c r="J415" s="4">
        <v>43882</v>
      </c>
      <c r="K415" s="5">
        <v>526000000</v>
      </c>
      <c r="L415" s="5">
        <v>525000000</v>
      </c>
      <c r="M415" s="3" t="s">
        <v>1272</v>
      </c>
      <c r="N415" s="20">
        <f>('Ratios Calculated fix'!N415-'Ratios Calculated fix'!N$428)/('Ratios Calculated fix'!N$429-'Ratios Calculated fix'!N$428)</f>
        <v>2.2417756085405624E-2</v>
      </c>
      <c r="O415" s="21">
        <f>('Ratios Calculated fix'!O415-'Ratios Calculated fix'!O$428)/('Ratios Calculated fix'!O$429-'Ratios Calculated fix'!O$428)</f>
        <v>1.7682326971227996E-2</v>
      </c>
      <c r="P415" s="21">
        <f>('Ratios Calculated fix'!P415-'Ratios Calculated fix'!P$428)/('Ratios Calculated fix'!P$429-'Ratios Calculated fix'!P$428)</f>
        <v>1.8302248521076508E-3</v>
      </c>
      <c r="Q415" s="21">
        <f>('Ratios Calculated fix'!Q415-'Ratios Calculated fix'!Q$428)/('Ratios Calculated fix'!Q$429-'Ratios Calculated fix'!Q$428)</f>
        <v>0.26670892280537617</v>
      </c>
      <c r="R415" s="21">
        <f>('Ratios Calculated fix'!R415-'Ratios Calculated fix'!R$428)/('Ratios Calculated fix'!R$429-'Ratios Calculated fix'!R$428)</f>
        <v>9.7364242386106262E-2</v>
      </c>
      <c r="S415" s="21">
        <f>('Ratios Calculated fix'!S415-'Ratios Calculated fix'!S$428)/('Ratios Calculated fix'!S$429-'Ratios Calculated fix'!S$428)</f>
        <v>4.2844545558083424E-2</v>
      </c>
      <c r="T415" s="21">
        <f>('Ratios Calculated fix'!T415-'Ratios Calculated fix'!T$428)/('Ratios Calculated fix'!T$429-'Ratios Calculated fix'!T$428)</f>
        <v>9.0454588116961165E-2</v>
      </c>
      <c r="U415" s="21">
        <f>('Ratios Calculated fix'!U415-'Ratios Calculated fix'!U$428)/('Ratios Calculated fix'!U$429-'Ratios Calculated fix'!U$428)</f>
        <v>0.65880366885829089</v>
      </c>
      <c r="V415" s="21">
        <f>('Ratios Calculated fix'!V415-'Ratios Calculated fix'!V$428)/('Ratios Calculated fix'!V$429-'Ratios Calculated fix'!V$428)</f>
        <v>0.50274899005544615</v>
      </c>
      <c r="W415" s="21">
        <f>('Ratios Calculated fix'!W415-'Ratios Calculated fix'!W$428)/('Ratios Calculated fix'!W$429-'Ratios Calculated fix'!W$428)</f>
        <v>0.63983623710152082</v>
      </c>
      <c r="X415" s="21">
        <f>('Ratios Calculated fix'!X415-'Ratios Calculated fix'!X$428)/('Ratios Calculated fix'!X$429-'Ratios Calculated fix'!X$428)</f>
        <v>5.2006312390676414E-2</v>
      </c>
      <c r="Y415" s="21">
        <f>('Ratios Calculated fix'!Y415-'Ratios Calculated fix'!Y$428)/('Ratios Calculated fix'!Y$429-'Ratios Calculated fix'!Y$428)</f>
        <v>0.44415042610686939</v>
      </c>
      <c r="Z415" s="21">
        <f>('Ratios Calculated fix'!Z415-'Ratios Calculated fix'!Z$428)/('Ratios Calculated fix'!Z$429-'Ratios Calculated fix'!Z$428)</f>
        <v>0.94799368760932357</v>
      </c>
      <c r="AA415" s="21">
        <f>('Ratios Calculated fix'!AA415-'Ratios Calculated fix'!AA$428)/('Ratios Calculated fix'!AA$429-'Ratios Calculated fix'!AA$428)</f>
        <v>0</v>
      </c>
      <c r="AB415" s="21">
        <f>('Ratios Calculated fix'!AB415-'Ratios Calculated fix'!AB$428)/('Ratios Calculated fix'!AB$429-'Ratios Calculated fix'!AB$428)</f>
        <v>0.84702427940192593</v>
      </c>
      <c r="AC415" s="21">
        <f>('Ratios Calculated fix'!AC415-'Ratios Calculated fix'!AC$428)/('Ratios Calculated fix'!AC$429-'Ratios Calculated fix'!AC$428)</f>
        <v>0.58302750385628854</v>
      </c>
      <c r="AD415" s="21">
        <f>('Ratios Calculated fix'!AD415-'Ratios Calculated fix'!AD$428)/('Ratios Calculated fix'!AD$429-'Ratios Calculated fix'!AD$428)</f>
        <v>0.55439406307571437</v>
      </c>
      <c r="AE415" s="21">
        <f>('Ratios Calculated fix'!AE415-'Ratios Calculated fix'!AE$428)/('Ratios Calculated fix'!AE$429-'Ratios Calculated fix'!AE$428)</f>
        <v>0.51567119769049696</v>
      </c>
      <c r="AF415" s="21">
        <f>('Ratios Calculated fix'!AF415-'Ratios Calculated fix'!AF$428)/('Ratios Calculated fix'!AF$429-'Ratios Calculated fix'!AF$428)</f>
        <v>0.39518171760084175</v>
      </c>
      <c r="AG415" s="21" t="e">
        <f>('Ratios Calculated fix'!AG415-'Ratios Calculated fix'!AG$428)/('Ratios Calculated fix'!AG$429-'Ratios Calculated fix'!AG$428)</f>
        <v>#DIV/0!</v>
      </c>
      <c r="AH415" s="21" t="e">
        <f>('Ratios Calculated fix'!AH415-'Ratios Calculated fix'!AH$428)/('Ratios Calculated fix'!AH$429-'Ratios Calculated fix'!AH$428)</f>
        <v>#DIV/0!</v>
      </c>
      <c r="AI415" s="21">
        <f>('Ratios Calculated fix'!AI415-'Ratios Calculated fix'!AI$428)/('Ratios Calculated fix'!AI$429-'Ratios Calculated fix'!AI$428)</f>
        <v>0.98657902331916048</v>
      </c>
      <c r="AJ415" s="21">
        <f>('Ratios Calculated fix'!AJ415-'Ratios Calculated fix'!AJ$428)/('Ratios Calculated fix'!AJ$429-'Ratios Calculated fix'!AJ$428)</f>
        <v>0.16127867523074571</v>
      </c>
      <c r="AK415" s="21" t="e">
        <f>('Ratios Calculated fix'!AK415-'Ratios Calculated fix'!AK$428)/('Ratios Calculated fix'!AK$429-'Ratios Calculated fix'!AK$428)</f>
        <v>#DIV/0!</v>
      </c>
      <c r="AL415" s="21" t="e">
        <f>('Ratios Calculated fix'!AL415-'Ratios Calculated fix'!AL$428)/('Ratios Calculated fix'!AL$429-'Ratios Calculated fix'!AL$428)</f>
        <v>#DIV/0!</v>
      </c>
      <c r="AM415" s="21">
        <f>('Ratios Calculated fix'!AM415-'Ratios Calculated fix'!AM$428)/('Ratios Calculated fix'!AM$429-'Ratios Calculated fix'!AM$428)</f>
        <v>0.30795125959531516</v>
      </c>
      <c r="AN415" s="21">
        <f>('Ratios Calculated fix'!AN415-'Ratios Calculated fix'!AN$428)/('Ratios Calculated fix'!AN$429-'Ratios Calculated fix'!AN$428)</f>
        <v>0.27316453247339451</v>
      </c>
      <c r="AO415" s="21">
        <f>('Ratios Calculated fix'!AO415-'Ratios Calculated fix'!AO$428)/('Ratios Calculated fix'!AO$429-'Ratios Calculated fix'!AO$428)</f>
        <v>5.0588458375305713E-2</v>
      </c>
      <c r="AP415" s="21">
        <f>('Ratios Calculated fix'!AP415-'Ratios Calculated fix'!AP$428)/('Ratios Calculated fix'!AP$429-'Ratios Calculated fix'!AP$428)</f>
        <v>0.5635463091018027</v>
      </c>
      <c r="AQ415" s="21">
        <f>('Ratios Calculated fix'!AQ415-'Ratios Calculated fix'!AQ$428)/('Ratios Calculated fix'!AQ$429-'Ratios Calculated fix'!AQ$428)</f>
        <v>0.48414974706392017</v>
      </c>
      <c r="AR415" s="21">
        <f>('Ratios Calculated fix'!AR415-'Ratios Calculated fix'!AR$428)/('Ratios Calculated fix'!AR$429-'Ratios Calculated fix'!AR$428)</f>
        <v>0.42242293153122967</v>
      </c>
      <c r="AS415" s="21">
        <f>('Ratios Calculated fix'!AS415-'Ratios Calculated fix'!AS$428)/('Ratios Calculated fix'!AS$429-'Ratios Calculated fix'!AS$428)</f>
        <v>0.61023044219408762</v>
      </c>
      <c r="AT415" s="21">
        <f>('Ratios Calculated fix'!AT415-'Ratios Calculated fix'!AT$428)/('Ratios Calculated fix'!AT$429-'Ratios Calculated fix'!AT$428)</f>
        <v>0.33375341431289479</v>
      </c>
      <c r="AU415" s="21">
        <f>('Ratios Calculated fix'!AU415-'Ratios Calculated fix'!AU$428)/('Ratios Calculated fix'!AU$429-'Ratios Calculated fix'!AU$428)</f>
        <v>0.60814525173016343</v>
      </c>
      <c r="AV415" s="21" t="e">
        <f>('Ratios Calculated fix'!AV415-'Ratios Calculated fix'!AV$428)/('Ratios Calculated fix'!AV$429-'Ratios Calculated fix'!AV$428)</f>
        <v>#DIV/0!</v>
      </c>
      <c r="AW415" s="21" t="e">
        <f>('Ratios Calculated fix'!AW415-'Ratios Calculated fix'!AW$428)/('Ratios Calculated fix'!AW$429-'Ratios Calculated fix'!AW$428)</f>
        <v>#DIV/0!</v>
      </c>
      <c r="AX415" s="21" t="e">
        <f>('Ratios Calculated fix'!AX415-'Ratios Calculated fix'!AX$428)/('Ratios Calculated fix'!AX$429-'Ratios Calculated fix'!AX$428)</f>
        <v>#DIV/0!</v>
      </c>
      <c r="AY415" s="21">
        <f>('Ratios Calculated fix'!AY415-'Ratios Calculated fix'!AY$428)/('Ratios Calculated fix'!AY$429-'Ratios Calculated fix'!AY$428)</f>
        <v>0.27430207179858962</v>
      </c>
      <c r="AZ415" s="21">
        <f>('Ratios Calculated fix'!AZ415-'Ratios Calculated fix'!AZ$428)/('Ratios Calculated fix'!AZ$429-'Ratios Calculated fix'!AZ$428)</f>
        <v>0.78442547626259662</v>
      </c>
      <c r="BA415" s="21">
        <f>('Ratios Calculated fix'!BA415-'Ratios Calculated fix'!BA$428)/('Ratios Calculated fix'!BA$429-'Ratios Calculated fix'!BA$428)</f>
        <v>0.74283124990660188</v>
      </c>
      <c r="BB415" s="21" t="e">
        <f>('Ratios Calculated fix'!BB415-'Ratios Calculated fix'!BB$428)/('Ratios Calculated fix'!BB$429-'Ratios Calculated fix'!BB$428)</f>
        <v>#DIV/0!</v>
      </c>
      <c r="BC415" s="21">
        <f>('Ratios Calculated fix'!BC415-'Ratios Calculated fix'!BC$428)/('Ratios Calculated fix'!BC$429-'Ratios Calculated fix'!BC$428)</f>
        <v>0.18946986243051531</v>
      </c>
    </row>
    <row r="416" spans="1:55" x14ac:dyDescent="0.2">
      <c r="A416" s="3" t="s">
        <v>1276</v>
      </c>
      <c r="B416" s="3" t="s">
        <v>1277</v>
      </c>
      <c r="C416" s="3" t="s">
        <v>34</v>
      </c>
      <c r="D416" s="3">
        <v>396684</v>
      </c>
      <c r="E416" s="3" t="s">
        <v>16</v>
      </c>
      <c r="F416" s="3">
        <v>2019</v>
      </c>
      <c r="G416" s="3" t="s">
        <v>17</v>
      </c>
      <c r="H416" s="4">
        <v>43921</v>
      </c>
      <c r="I416" s="4">
        <v>43959</v>
      </c>
      <c r="J416" s="4">
        <v>43959</v>
      </c>
      <c r="K416" s="5">
        <v>250715000</v>
      </c>
      <c r="L416" s="5">
        <v>253767000</v>
      </c>
      <c r="M416" s="3" t="s">
        <v>1278</v>
      </c>
      <c r="N416" s="20">
        <f>('Ratios Calculated fix'!N416-'Ratios Calculated fix'!N$428)/('Ratios Calculated fix'!N$429-'Ratios Calculated fix'!N$428)</f>
        <v>0.14391552754442843</v>
      </c>
      <c r="O416" s="21">
        <f>('Ratios Calculated fix'!O416-'Ratios Calculated fix'!O$428)/('Ratios Calculated fix'!O$429-'Ratios Calculated fix'!O$428)</f>
        <v>0.13570018978982057</v>
      </c>
      <c r="P416" s="21">
        <f>('Ratios Calculated fix'!P416-'Ratios Calculated fix'!P$428)/('Ratios Calculated fix'!P$429-'Ratios Calculated fix'!P$428)</f>
        <v>0.34078595634156761</v>
      </c>
      <c r="Q416" s="21">
        <f>('Ratios Calculated fix'!Q416-'Ratios Calculated fix'!Q$428)/('Ratios Calculated fix'!Q$429-'Ratios Calculated fix'!Q$428)</f>
        <v>0.26134297268871953</v>
      </c>
      <c r="R416" s="21">
        <f>('Ratios Calculated fix'!R416-'Ratios Calculated fix'!R$428)/('Ratios Calculated fix'!R$429-'Ratios Calculated fix'!R$428)</f>
        <v>8.9842076585287756E-2</v>
      </c>
      <c r="S416" s="21">
        <f>('Ratios Calculated fix'!S416-'Ratios Calculated fix'!S$428)/('Ratios Calculated fix'!S$429-'Ratios Calculated fix'!S$428)</f>
        <v>0.14308241782229592</v>
      </c>
      <c r="T416" s="21">
        <f>('Ratios Calculated fix'!T416-'Ratios Calculated fix'!T$428)/('Ratios Calculated fix'!T$429-'Ratios Calculated fix'!T$428)</f>
        <v>6.4330056160472548E-2</v>
      </c>
      <c r="U416" s="21">
        <f>('Ratios Calculated fix'!U416-'Ratios Calculated fix'!U$428)/('Ratios Calculated fix'!U$429-'Ratios Calculated fix'!U$428)</f>
        <v>0.65013645000362763</v>
      </c>
      <c r="V416" s="21">
        <f>('Ratios Calculated fix'!V416-'Ratios Calculated fix'!V$428)/('Ratios Calculated fix'!V$429-'Ratios Calculated fix'!V$428)</f>
        <v>0.51588328696090802</v>
      </c>
      <c r="W416" s="21">
        <f>('Ratios Calculated fix'!W416-'Ratios Calculated fix'!W$428)/('Ratios Calculated fix'!W$429-'Ratios Calculated fix'!W$428)</f>
        <v>0.62930456547584401</v>
      </c>
      <c r="X416" s="21">
        <f>('Ratios Calculated fix'!X416-'Ratios Calculated fix'!X$428)/('Ratios Calculated fix'!X$429-'Ratios Calculated fix'!X$428)</f>
        <v>0.66537414657658234</v>
      </c>
      <c r="Y416" s="21">
        <f>('Ratios Calculated fix'!Y416-'Ratios Calculated fix'!Y$428)/('Ratios Calculated fix'!Y$429-'Ratios Calculated fix'!Y$428)</f>
        <v>0.46923811311559088</v>
      </c>
      <c r="Z416" s="21">
        <f>('Ratios Calculated fix'!Z416-'Ratios Calculated fix'!Z$428)/('Ratios Calculated fix'!Z$429-'Ratios Calculated fix'!Z$428)</f>
        <v>0.33462585342341761</v>
      </c>
      <c r="AA416" s="21">
        <f>('Ratios Calculated fix'!AA416-'Ratios Calculated fix'!AA$428)/('Ratios Calculated fix'!AA$429-'Ratios Calculated fix'!AA$428)</f>
        <v>5.2094867628630213E-2</v>
      </c>
      <c r="AB416" s="21">
        <f>('Ratios Calculated fix'!AB416-'Ratios Calculated fix'!AB$428)/('Ratios Calculated fix'!AB$429-'Ratios Calculated fix'!AB$428)</f>
        <v>0.89499398601633573</v>
      </c>
      <c r="AC416" s="21">
        <f>('Ratios Calculated fix'!AC416-'Ratios Calculated fix'!AC$428)/('Ratios Calculated fix'!AC$429-'Ratios Calculated fix'!AC$428)</f>
        <v>0.69298698293953764</v>
      </c>
      <c r="AD416" s="21">
        <f>('Ratios Calculated fix'!AD416-'Ratios Calculated fix'!AD$428)/('Ratios Calculated fix'!AD$429-'Ratios Calculated fix'!AD$428)</f>
        <v>0.54327214772772703</v>
      </c>
      <c r="AE416" s="21">
        <f>('Ratios Calculated fix'!AE416-'Ratios Calculated fix'!AE$428)/('Ratios Calculated fix'!AE$429-'Ratios Calculated fix'!AE$428)</f>
        <v>0.61693933862231587</v>
      </c>
      <c r="AF416" s="21">
        <f>('Ratios Calculated fix'!AF416-'Ratios Calculated fix'!AF$428)/('Ratios Calculated fix'!AF$429-'Ratios Calculated fix'!AF$428)</f>
        <v>0.42588557293989193</v>
      </c>
      <c r="AG416" s="21" t="e">
        <f>('Ratios Calculated fix'!AG416-'Ratios Calculated fix'!AG$428)/('Ratios Calculated fix'!AG$429-'Ratios Calculated fix'!AG$428)</f>
        <v>#DIV/0!</v>
      </c>
      <c r="AH416" s="21" t="e">
        <f>('Ratios Calculated fix'!AH416-'Ratios Calculated fix'!AH$428)/('Ratios Calculated fix'!AH$429-'Ratios Calculated fix'!AH$428)</f>
        <v>#DIV/0!</v>
      </c>
      <c r="AI416" s="21">
        <f>('Ratios Calculated fix'!AI416-'Ratios Calculated fix'!AI$428)/('Ratios Calculated fix'!AI$429-'Ratios Calculated fix'!AI$428)</f>
        <v>0.98559012217206288</v>
      </c>
      <c r="AJ416" s="21">
        <f>('Ratios Calculated fix'!AJ416-'Ratios Calculated fix'!AJ$428)/('Ratios Calculated fix'!AJ$429-'Ratios Calculated fix'!AJ$428)</f>
        <v>0.18115848367336498</v>
      </c>
      <c r="AK416" s="21" t="e">
        <f>('Ratios Calculated fix'!AK416-'Ratios Calculated fix'!AK$428)/('Ratios Calculated fix'!AK$429-'Ratios Calculated fix'!AK$428)</f>
        <v>#DIV/0!</v>
      </c>
      <c r="AL416" s="21" t="e">
        <f>('Ratios Calculated fix'!AL416-'Ratios Calculated fix'!AL$428)/('Ratios Calculated fix'!AL$429-'Ratios Calculated fix'!AL$428)</f>
        <v>#DIV/0!</v>
      </c>
      <c r="AM416" s="21">
        <f>('Ratios Calculated fix'!AM416-'Ratios Calculated fix'!AM$428)/('Ratios Calculated fix'!AM$429-'Ratios Calculated fix'!AM$428)</f>
        <v>0.31203668747804342</v>
      </c>
      <c r="AN416" s="21">
        <f>('Ratios Calculated fix'!AN416-'Ratios Calculated fix'!AN$428)/('Ratios Calculated fix'!AN$429-'Ratios Calculated fix'!AN$428)</f>
        <v>0.27342263190349014</v>
      </c>
      <c r="AO416" s="21">
        <f>('Ratios Calculated fix'!AO416-'Ratios Calculated fix'!AO$428)/('Ratios Calculated fix'!AO$429-'Ratios Calculated fix'!AO$428)</f>
        <v>0.10578605213476389</v>
      </c>
      <c r="AP416" s="21">
        <f>('Ratios Calculated fix'!AP416-'Ratios Calculated fix'!AP$428)/('Ratios Calculated fix'!AP$429-'Ratios Calculated fix'!AP$428)</f>
        <v>0.57222924231934569</v>
      </c>
      <c r="AQ416" s="21">
        <f>('Ratios Calculated fix'!AQ416-'Ratios Calculated fix'!AQ$428)/('Ratios Calculated fix'!AQ$429-'Ratios Calculated fix'!AQ$428)</f>
        <v>0.61008934858986741</v>
      </c>
      <c r="AR416" s="21">
        <f>('Ratios Calculated fix'!AR416-'Ratios Calculated fix'!AR$428)/('Ratios Calculated fix'!AR$429-'Ratios Calculated fix'!AR$428)</f>
        <v>0.47077325985381724</v>
      </c>
      <c r="AS416" s="21">
        <f>('Ratios Calculated fix'!AS416-'Ratios Calculated fix'!AS$428)/('Ratios Calculated fix'!AS$429-'Ratios Calculated fix'!AS$428)</f>
        <v>0.56146251162794236</v>
      </c>
      <c r="AT416" s="21">
        <f>('Ratios Calculated fix'!AT416-'Ratios Calculated fix'!AT$428)/('Ratios Calculated fix'!AT$429-'Ratios Calculated fix'!AT$428)</f>
        <v>0.51286284900452872</v>
      </c>
      <c r="AU416" s="21">
        <f>('Ratios Calculated fix'!AU416-'Ratios Calculated fix'!AU$428)/('Ratios Calculated fix'!AU$429-'Ratios Calculated fix'!AU$428)</f>
        <v>0.793493062448693</v>
      </c>
      <c r="AV416" s="21" t="e">
        <f>('Ratios Calculated fix'!AV416-'Ratios Calculated fix'!AV$428)/('Ratios Calculated fix'!AV$429-'Ratios Calculated fix'!AV$428)</f>
        <v>#DIV/0!</v>
      </c>
      <c r="AW416" s="21" t="e">
        <f>('Ratios Calculated fix'!AW416-'Ratios Calculated fix'!AW$428)/('Ratios Calculated fix'!AW$429-'Ratios Calculated fix'!AW$428)</f>
        <v>#DIV/0!</v>
      </c>
      <c r="AX416" s="21" t="e">
        <f>('Ratios Calculated fix'!AX416-'Ratios Calculated fix'!AX$428)/('Ratios Calculated fix'!AX$429-'Ratios Calculated fix'!AX$428)</f>
        <v>#DIV/0!</v>
      </c>
      <c r="AY416" s="21">
        <f>('Ratios Calculated fix'!AY416-'Ratios Calculated fix'!AY$428)/('Ratios Calculated fix'!AY$429-'Ratios Calculated fix'!AY$428)</f>
        <v>0.23786861035337706</v>
      </c>
      <c r="AZ416" s="21">
        <f>('Ratios Calculated fix'!AZ416-'Ratios Calculated fix'!AZ$428)/('Ratios Calculated fix'!AZ$429-'Ratios Calculated fix'!AZ$428)</f>
        <v>0.71322087246741583</v>
      </c>
      <c r="BA416" s="21">
        <f>('Ratios Calculated fix'!BA416-'Ratios Calculated fix'!BA$428)/('Ratios Calculated fix'!BA$429-'Ratios Calculated fix'!BA$428)</f>
        <v>0.74634136058406719</v>
      </c>
      <c r="BB416" s="21" t="e">
        <f>('Ratios Calculated fix'!BB416-'Ratios Calculated fix'!BB$428)/('Ratios Calculated fix'!BB$429-'Ratios Calculated fix'!BB$428)</f>
        <v>#DIV/0!</v>
      </c>
      <c r="BC416" s="21">
        <f>('Ratios Calculated fix'!BC416-'Ratios Calculated fix'!BC$428)/('Ratios Calculated fix'!BC$429-'Ratios Calculated fix'!BC$428)</f>
        <v>0.2835063203238618</v>
      </c>
    </row>
    <row r="417" spans="1:55" x14ac:dyDescent="0.2">
      <c r="A417" s="3" t="s">
        <v>487</v>
      </c>
      <c r="B417" s="3" t="s">
        <v>488</v>
      </c>
      <c r="C417" s="3" t="s">
        <v>138</v>
      </c>
      <c r="D417" s="3">
        <v>121214</v>
      </c>
      <c r="E417" s="3" t="s">
        <v>16</v>
      </c>
      <c r="F417" s="3">
        <v>2019</v>
      </c>
      <c r="G417" s="3" t="s">
        <v>17</v>
      </c>
      <c r="H417" s="4">
        <v>43830</v>
      </c>
      <c r="I417" s="4">
        <v>43866</v>
      </c>
      <c r="J417" s="4">
        <v>43887</v>
      </c>
      <c r="K417" s="5">
        <v>4268000000</v>
      </c>
      <c r="L417" s="5">
        <v>4268000000</v>
      </c>
      <c r="M417" s="3" t="s">
        <v>489</v>
      </c>
      <c r="N417" s="20">
        <f>('Ratios Calculated fix'!N417-'Ratios Calculated fix'!N$428)/('Ratios Calculated fix'!N$429-'Ratios Calculated fix'!N$428)</f>
        <v>2.5230314069034834E-2</v>
      </c>
      <c r="O417" s="21">
        <f>('Ratios Calculated fix'!O417-'Ratios Calculated fix'!O$428)/('Ratios Calculated fix'!O$429-'Ratios Calculated fix'!O$428)</f>
        <v>1.5896159112817412E-2</v>
      </c>
      <c r="P417" s="21">
        <f>('Ratios Calculated fix'!P417-'Ratios Calculated fix'!P$428)/('Ratios Calculated fix'!P$429-'Ratios Calculated fix'!P$428)</f>
        <v>4.9572928185373528E-3</v>
      </c>
      <c r="Q417" s="21">
        <f>('Ratios Calculated fix'!Q417-'Ratios Calculated fix'!Q$428)/('Ratios Calculated fix'!Q$429-'Ratios Calculated fix'!Q$428)</f>
        <v>0.26017417072383114</v>
      </c>
      <c r="R417" s="21">
        <f>('Ratios Calculated fix'!R417-'Ratios Calculated fix'!R$428)/('Ratios Calculated fix'!R$429-'Ratios Calculated fix'!R$428)</f>
        <v>3.2212934229809337E-2</v>
      </c>
      <c r="S417" s="21">
        <f>('Ratios Calculated fix'!S417-'Ratios Calculated fix'!S$428)/('Ratios Calculated fix'!S$429-'Ratios Calculated fix'!S$428)</f>
        <v>7.45866132815034E-2</v>
      </c>
      <c r="T417" s="21">
        <f>('Ratios Calculated fix'!T417-'Ratios Calculated fix'!T$428)/('Ratios Calculated fix'!T$429-'Ratios Calculated fix'!T$428)</f>
        <v>1.8762521333205572E-2</v>
      </c>
      <c r="U417" s="21">
        <f>('Ratios Calculated fix'!U417-'Ratios Calculated fix'!U$428)/('Ratios Calculated fix'!U$429-'Ratios Calculated fix'!U$428)</f>
        <v>0.64338435702271868</v>
      </c>
      <c r="V417" s="21">
        <f>('Ratios Calculated fix'!V417-'Ratios Calculated fix'!V$428)/('Ratios Calculated fix'!V$429-'Ratios Calculated fix'!V$428)</f>
        <v>0.50029661946374981</v>
      </c>
      <c r="W417" s="21">
        <f>('Ratios Calculated fix'!W417-'Ratios Calculated fix'!W$428)/('Ratios Calculated fix'!W$429-'Ratios Calculated fix'!W$428)</f>
        <v>0.62386378326738912</v>
      </c>
      <c r="X417" s="21">
        <f>('Ratios Calculated fix'!X417-'Ratios Calculated fix'!X$428)/('Ratios Calculated fix'!X$429-'Ratios Calculated fix'!X$428)</f>
        <v>0.10591491860197297</v>
      </c>
      <c r="Y417" s="21">
        <f>('Ratios Calculated fix'!Y417-'Ratios Calculated fix'!Y$428)/('Ratios Calculated fix'!Y$429-'Ratios Calculated fix'!Y$428)</f>
        <v>0.47800436360303905</v>
      </c>
      <c r="Z417" s="21">
        <f>('Ratios Calculated fix'!Z417-'Ratios Calculated fix'!Z$428)/('Ratios Calculated fix'!Z$429-'Ratios Calculated fix'!Z$428)</f>
        <v>0.894085081398027</v>
      </c>
      <c r="AA417" s="21">
        <f>('Ratios Calculated fix'!AA417-'Ratios Calculated fix'!AA$428)/('Ratios Calculated fix'!AA$429-'Ratios Calculated fix'!AA$428)</f>
        <v>0</v>
      </c>
      <c r="AB417" s="21">
        <f>('Ratios Calculated fix'!AB417-'Ratios Calculated fix'!AB$428)/('Ratios Calculated fix'!AB$429-'Ratios Calculated fix'!AB$428)</f>
        <v>0.91688755099550512</v>
      </c>
      <c r="AC417" s="21">
        <f>('Ratios Calculated fix'!AC417-'Ratios Calculated fix'!AC$428)/('Ratios Calculated fix'!AC$429-'Ratios Calculated fix'!AC$428)</f>
        <v>0.29452627823846739</v>
      </c>
      <c r="AD417" s="21">
        <f>('Ratios Calculated fix'!AD417-'Ratios Calculated fix'!AD$428)/('Ratios Calculated fix'!AD$429-'Ratios Calculated fix'!AD$428)</f>
        <v>0.50773368111793249</v>
      </c>
      <c r="AE417" s="21">
        <f>('Ratios Calculated fix'!AE417-'Ratios Calculated fix'!AE$428)/('Ratios Calculated fix'!AE$429-'Ratios Calculated fix'!AE$428)</f>
        <v>0.50312268532732074</v>
      </c>
      <c r="AF417" s="21">
        <f>('Ratios Calculated fix'!AF417-'Ratios Calculated fix'!AF$428)/('Ratios Calculated fix'!AF$429-'Ratios Calculated fix'!AF$428)</f>
        <v>0.38985116000553161</v>
      </c>
      <c r="AG417" s="21" t="e">
        <f>('Ratios Calculated fix'!AG417-'Ratios Calculated fix'!AG$428)/('Ratios Calculated fix'!AG$429-'Ratios Calculated fix'!AG$428)</f>
        <v>#DIV/0!</v>
      </c>
      <c r="AH417" s="21" t="e">
        <f>('Ratios Calculated fix'!AH417-'Ratios Calculated fix'!AH$428)/('Ratios Calculated fix'!AH$429-'Ratios Calculated fix'!AH$428)</f>
        <v>#DIV/0!</v>
      </c>
      <c r="AI417" s="21">
        <f>('Ratios Calculated fix'!AI417-'Ratios Calculated fix'!AI$428)/('Ratios Calculated fix'!AI$429-'Ratios Calculated fix'!AI$428)</f>
        <v>0.98582588877073141</v>
      </c>
      <c r="AJ417" s="21">
        <f>('Ratios Calculated fix'!AJ417-'Ratios Calculated fix'!AJ$428)/('Ratios Calculated fix'!AJ$429-'Ratios Calculated fix'!AJ$428)</f>
        <v>0.1251862030435717</v>
      </c>
      <c r="AK417" s="21" t="e">
        <f>('Ratios Calculated fix'!AK417-'Ratios Calculated fix'!AK$428)/('Ratios Calculated fix'!AK$429-'Ratios Calculated fix'!AK$428)</f>
        <v>#DIV/0!</v>
      </c>
      <c r="AL417" s="21" t="e">
        <f>('Ratios Calculated fix'!AL417-'Ratios Calculated fix'!AL$428)/('Ratios Calculated fix'!AL$429-'Ratios Calculated fix'!AL$428)</f>
        <v>#DIV/0!</v>
      </c>
      <c r="AM417" s="21">
        <f>('Ratios Calculated fix'!AM417-'Ratios Calculated fix'!AM$428)/('Ratios Calculated fix'!AM$429-'Ratios Calculated fix'!AM$428)</f>
        <v>0.30799036296392407</v>
      </c>
      <c r="AN417" s="21">
        <f>('Ratios Calculated fix'!AN417-'Ratios Calculated fix'!AN$428)/('Ratios Calculated fix'!AN$429-'Ratios Calculated fix'!AN$428)</f>
        <v>0.2738852811665704</v>
      </c>
      <c r="AO417" s="21">
        <f>('Ratios Calculated fix'!AO417-'Ratios Calculated fix'!AO$428)/('Ratios Calculated fix'!AO$429-'Ratios Calculated fix'!AO$428)</f>
        <v>0.14739381084677064</v>
      </c>
      <c r="AP417" s="21">
        <f>('Ratios Calculated fix'!AP417-'Ratios Calculated fix'!AP$428)/('Ratios Calculated fix'!AP$429-'Ratios Calculated fix'!AP$428)</f>
        <v>0.5540295771253203</v>
      </c>
      <c r="AQ417" s="21">
        <f>('Ratios Calculated fix'!AQ417-'Ratios Calculated fix'!AQ$428)/('Ratios Calculated fix'!AQ$429-'Ratios Calculated fix'!AQ$428)</f>
        <v>0.53455633565055738</v>
      </c>
      <c r="AR417" s="21">
        <f>('Ratios Calculated fix'!AR417-'Ratios Calculated fix'!AR$428)/('Ratios Calculated fix'!AR$429-'Ratios Calculated fix'!AR$428)</f>
        <v>0.27661239925626679</v>
      </c>
      <c r="AS417" s="21">
        <f>('Ratios Calculated fix'!AS417-'Ratios Calculated fix'!AS$428)/('Ratios Calculated fix'!AS$429-'Ratios Calculated fix'!AS$428)</f>
        <v>0.59383450715159491</v>
      </c>
      <c r="AT417" s="21">
        <f>('Ratios Calculated fix'!AT417-'Ratios Calculated fix'!AT$428)/('Ratios Calculated fix'!AT$429-'Ratios Calculated fix'!AT$428)</f>
        <v>0.36095827836660743</v>
      </c>
      <c r="AU417" s="21">
        <f>('Ratios Calculated fix'!AU417-'Ratios Calculated fix'!AU$428)/('Ratios Calculated fix'!AU$429-'Ratios Calculated fix'!AU$428)</f>
        <v>0.63525942072670116</v>
      </c>
      <c r="AV417" s="21" t="e">
        <f>('Ratios Calculated fix'!AV417-'Ratios Calculated fix'!AV$428)/('Ratios Calculated fix'!AV$429-'Ratios Calculated fix'!AV$428)</f>
        <v>#DIV/0!</v>
      </c>
      <c r="AW417" s="21" t="e">
        <f>('Ratios Calculated fix'!AW417-'Ratios Calculated fix'!AW$428)/('Ratios Calculated fix'!AW$429-'Ratios Calculated fix'!AW$428)</f>
        <v>#DIV/0!</v>
      </c>
      <c r="AX417" s="21" t="e">
        <f>('Ratios Calculated fix'!AX417-'Ratios Calculated fix'!AX$428)/('Ratios Calculated fix'!AX$429-'Ratios Calculated fix'!AX$428)</f>
        <v>#DIV/0!</v>
      </c>
      <c r="AY417" s="21">
        <f>('Ratios Calculated fix'!AY417-'Ratios Calculated fix'!AY$428)/('Ratios Calculated fix'!AY$429-'Ratios Calculated fix'!AY$428)</f>
        <v>0.2117193778842025</v>
      </c>
      <c r="AZ417" s="21">
        <f>('Ratios Calculated fix'!AZ417-'Ratios Calculated fix'!AZ$428)/('Ratios Calculated fix'!AZ$429-'Ratios Calculated fix'!AZ$428)</f>
        <v>0.74445352633591422</v>
      </c>
      <c r="BA417" s="21">
        <f>('Ratios Calculated fix'!BA417-'Ratios Calculated fix'!BA$428)/('Ratios Calculated fix'!BA$429-'Ratios Calculated fix'!BA$428)</f>
        <v>0.74368501856015157</v>
      </c>
      <c r="BB417" s="21" t="e">
        <f>('Ratios Calculated fix'!BB417-'Ratios Calculated fix'!BB$428)/('Ratios Calculated fix'!BB$429-'Ratios Calculated fix'!BB$428)</f>
        <v>#DIV/0!</v>
      </c>
      <c r="BC417" s="21">
        <f>('Ratios Calculated fix'!BC417-'Ratios Calculated fix'!BC$428)/('Ratios Calculated fix'!BC$429-'Ratios Calculated fix'!BC$428)</f>
        <v>0.25298279662392398</v>
      </c>
    </row>
    <row r="418" spans="1:55" x14ac:dyDescent="0.2">
      <c r="A418" s="3" t="s">
        <v>376</v>
      </c>
      <c r="B418" s="3" t="s">
        <v>377</v>
      </c>
      <c r="C418" s="3" t="s">
        <v>24</v>
      </c>
      <c r="D418" s="3">
        <v>378126</v>
      </c>
      <c r="E418" s="3" t="s">
        <v>16</v>
      </c>
      <c r="F418" s="3">
        <v>2019</v>
      </c>
      <c r="G418" s="3" t="s">
        <v>17</v>
      </c>
      <c r="H418" s="4">
        <v>43830</v>
      </c>
      <c r="I418" s="4">
        <v>43892</v>
      </c>
      <c r="J418" s="4">
        <v>43892</v>
      </c>
      <c r="K418" s="5">
        <v>221800000</v>
      </c>
      <c r="L418" s="5">
        <v>222000000</v>
      </c>
      <c r="M418" s="3" t="s">
        <v>378</v>
      </c>
      <c r="N418" s="20">
        <f>('Ratios Calculated fix'!N418-'Ratios Calculated fix'!N$428)/('Ratios Calculated fix'!N$429-'Ratios Calculated fix'!N$428)</f>
        <v>6.591731789535088E-2</v>
      </c>
      <c r="O418" s="21">
        <f>('Ratios Calculated fix'!O418-'Ratios Calculated fix'!O$428)/('Ratios Calculated fix'!O$429-'Ratios Calculated fix'!O$428)</f>
        <v>4.5200539972469277E-2</v>
      </c>
      <c r="P418" s="21">
        <f>('Ratios Calculated fix'!P418-'Ratios Calculated fix'!P$428)/('Ratios Calculated fix'!P$429-'Ratios Calculated fix'!P$428)</f>
        <v>3.0277835718573332E-2</v>
      </c>
      <c r="Q418" s="21">
        <f>('Ratios Calculated fix'!Q418-'Ratios Calculated fix'!Q$428)/('Ratios Calculated fix'!Q$429-'Ratios Calculated fix'!Q$428)</f>
        <v>0.25941716599932269</v>
      </c>
      <c r="R418" s="21">
        <f>('Ratios Calculated fix'!R418-'Ratios Calculated fix'!R$428)/('Ratios Calculated fix'!R$429-'Ratios Calculated fix'!R$428)</f>
        <v>4.1984387771421085E-2</v>
      </c>
      <c r="S418" s="21">
        <f>('Ratios Calculated fix'!S418-'Ratios Calculated fix'!S$428)/('Ratios Calculated fix'!S$429-'Ratios Calculated fix'!S$428)</f>
        <v>4.2084353199633839E-3</v>
      </c>
      <c r="T418" s="21">
        <f>('Ratios Calculated fix'!T418-'Ratios Calculated fix'!T$428)/('Ratios Calculated fix'!T$429-'Ratios Calculated fix'!T$428)</f>
        <v>4.1641408782592905E-2</v>
      </c>
      <c r="U418" s="21">
        <f>('Ratios Calculated fix'!U418-'Ratios Calculated fix'!U$428)/('Ratios Calculated fix'!U$429-'Ratios Calculated fix'!U$428)</f>
        <v>0.64378322965090018</v>
      </c>
      <c r="V418" s="21">
        <f>('Ratios Calculated fix'!V418-'Ratios Calculated fix'!V$428)/('Ratios Calculated fix'!V$429-'Ratios Calculated fix'!V$428)</f>
        <v>0.48884614813174065</v>
      </c>
      <c r="W418" s="21">
        <f>('Ratios Calculated fix'!W418-'Ratios Calculated fix'!W$428)/('Ratios Calculated fix'!W$429-'Ratios Calculated fix'!W$428)</f>
        <v>0.62550947960131165</v>
      </c>
      <c r="X418" s="21">
        <f>('Ratios Calculated fix'!X418-'Ratios Calculated fix'!X$428)/('Ratios Calculated fix'!X$429-'Ratios Calculated fix'!X$428)</f>
        <v>0.15310516850998998</v>
      </c>
      <c r="Y418" s="21">
        <f>('Ratios Calculated fix'!Y418-'Ratios Calculated fix'!Y$428)/('Ratios Calculated fix'!Y$429-'Ratios Calculated fix'!Y$428)</f>
        <v>0.6668202385130565</v>
      </c>
      <c r="Z418" s="21">
        <f>('Ratios Calculated fix'!Z418-'Ratios Calculated fix'!Z$428)/('Ratios Calculated fix'!Z$429-'Ratios Calculated fix'!Z$428)</f>
        <v>0.84689483149000999</v>
      </c>
      <c r="AA418" s="21">
        <f>('Ratios Calculated fix'!AA418-'Ratios Calculated fix'!AA$428)/('Ratios Calculated fix'!AA$429-'Ratios Calculated fix'!AA$428)</f>
        <v>0.7101700697999509</v>
      </c>
      <c r="AB418" s="21">
        <f>('Ratios Calculated fix'!AB418-'Ratios Calculated fix'!AB$428)/('Ratios Calculated fix'!AB$429-'Ratios Calculated fix'!AB$428)</f>
        <v>0.93630997443321118</v>
      </c>
      <c r="AC418" s="21">
        <f>('Ratios Calculated fix'!AC418-'Ratios Calculated fix'!AC$428)/('Ratios Calculated fix'!AC$429-'Ratios Calculated fix'!AC$428)</f>
        <v>0.5342022790608022</v>
      </c>
      <c r="AD418" s="21">
        <f>('Ratios Calculated fix'!AD418-'Ratios Calculated fix'!AD$428)/('Ratios Calculated fix'!AD$429-'Ratios Calculated fix'!AD$428)</f>
        <v>0</v>
      </c>
      <c r="AE418" s="21">
        <f>('Ratios Calculated fix'!AE418-'Ratios Calculated fix'!AE$428)/('Ratios Calculated fix'!AE$429-'Ratios Calculated fix'!AE$428)</f>
        <v>0</v>
      </c>
      <c r="AF418" s="21">
        <f>('Ratios Calculated fix'!AF418-'Ratios Calculated fix'!AF$428)/('Ratios Calculated fix'!AF$429-'Ratios Calculated fix'!AF$428)</f>
        <v>0.24678715742877369</v>
      </c>
      <c r="AG418" s="21" t="e">
        <f>('Ratios Calculated fix'!AG418-'Ratios Calculated fix'!AG$428)/('Ratios Calculated fix'!AG$429-'Ratios Calculated fix'!AG$428)</f>
        <v>#DIV/0!</v>
      </c>
      <c r="AH418" s="21" t="e">
        <f>('Ratios Calculated fix'!AH418-'Ratios Calculated fix'!AH$428)/('Ratios Calculated fix'!AH$429-'Ratios Calculated fix'!AH$428)</f>
        <v>#DIV/0!</v>
      </c>
      <c r="AI418" s="21">
        <f>('Ratios Calculated fix'!AI418-'Ratios Calculated fix'!AI$428)/('Ratios Calculated fix'!AI$429-'Ratios Calculated fix'!AI$428)</f>
        <v>0.98560593271453001</v>
      </c>
      <c r="AJ418" s="21">
        <f>('Ratios Calculated fix'!AJ418-'Ratios Calculated fix'!AJ$428)/('Ratios Calculated fix'!AJ$429-'Ratios Calculated fix'!AJ$428)</f>
        <v>0.1414645320420512</v>
      </c>
      <c r="AK418" s="21" t="e">
        <f>('Ratios Calculated fix'!AK418-'Ratios Calculated fix'!AK$428)/('Ratios Calculated fix'!AK$429-'Ratios Calculated fix'!AK$428)</f>
        <v>#DIV/0!</v>
      </c>
      <c r="AL418" s="21" t="e">
        <f>('Ratios Calculated fix'!AL418-'Ratios Calculated fix'!AL$428)/('Ratios Calculated fix'!AL$429-'Ratios Calculated fix'!AL$428)</f>
        <v>#DIV/0!</v>
      </c>
      <c r="AM418" s="21">
        <f>('Ratios Calculated fix'!AM418-'Ratios Calculated fix'!AM$428)/('Ratios Calculated fix'!AM$429-'Ratios Calculated fix'!AM$428)</f>
        <v>0.29627186909866482</v>
      </c>
      <c r="AN418" s="21">
        <f>('Ratios Calculated fix'!AN418-'Ratios Calculated fix'!AN$428)/('Ratios Calculated fix'!AN$429-'Ratios Calculated fix'!AN$428)</f>
        <v>0.27189873117401109</v>
      </c>
      <c r="AO418" s="21">
        <f>('Ratios Calculated fix'!AO418-'Ratios Calculated fix'!AO$428)/('Ratios Calculated fix'!AO$429-'Ratios Calculated fix'!AO$428)</f>
        <v>7.8548654731583747E-2</v>
      </c>
      <c r="AP418" s="21">
        <f>('Ratios Calculated fix'!AP418-'Ratios Calculated fix'!AP$428)/('Ratios Calculated fix'!AP$429-'Ratios Calculated fix'!AP$428)</f>
        <v>0.57461667022129981</v>
      </c>
      <c r="AQ418" s="21">
        <f>('Ratios Calculated fix'!AQ418-'Ratios Calculated fix'!AQ$428)/('Ratios Calculated fix'!AQ$429-'Ratios Calculated fix'!AQ$428)</f>
        <v>0.18676990661413406</v>
      </c>
      <c r="AR418" s="21">
        <f>('Ratios Calculated fix'!AR418-'Ratios Calculated fix'!AR$428)/('Ratios Calculated fix'!AR$429-'Ratios Calculated fix'!AR$428)</f>
        <v>0.30031334112437236</v>
      </c>
      <c r="AS418" s="21">
        <f>('Ratios Calculated fix'!AS418-'Ratios Calculated fix'!AS$428)/('Ratios Calculated fix'!AS$429-'Ratios Calculated fix'!AS$428)</f>
        <v>0.58619909031631001</v>
      </c>
      <c r="AT418" s="21">
        <f>('Ratios Calculated fix'!AT418-'Ratios Calculated fix'!AT$428)/('Ratios Calculated fix'!AT$429-'Ratios Calculated fix'!AT$428)</f>
        <v>0.30444204640318717</v>
      </c>
      <c r="AU418" s="21">
        <f>('Ratios Calculated fix'!AU418-'Ratios Calculated fix'!AU$428)/('Ratios Calculated fix'!AU$429-'Ratios Calculated fix'!AU$428)</f>
        <v>0.64296938681552396</v>
      </c>
      <c r="AV418" s="21" t="e">
        <f>('Ratios Calculated fix'!AV418-'Ratios Calculated fix'!AV$428)/('Ratios Calculated fix'!AV$429-'Ratios Calculated fix'!AV$428)</f>
        <v>#DIV/0!</v>
      </c>
      <c r="AW418" s="21" t="e">
        <f>('Ratios Calculated fix'!AW418-'Ratios Calculated fix'!AW$428)/('Ratios Calculated fix'!AW$429-'Ratios Calculated fix'!AW$428)</f>
        <v>#DIV/0!</v>
      </c>
      <c r="AX418" s="21" t="e">
        <f>('Ratios Calculated fix'!AX418-'Ratios Calculated fix'!AX$428)/('Ratios Calculated fix'!AX$429-'Ratios Calculated fix'!AX$428)</f>
        <v>#DIV/0!</v>
      </c>
      <c r="AY418" s="21">
        <f>('Ratios Calculated fix'!AY418-'Ratios Calculated fix'!AY$428)/('Ratios Calculated fix'!AY$429-'Ratios Calculated fix'!AY$428)</f>
        <v>0.18177650032418974</v>
      </c>
      <c r="AZ418" s="21">
        <f>('Ratios Calculated fix'!AZ418-'Ratios Calculated fix'!AZ$428)/('Ratios Calculated fix'!AZ$429-'Ratios Calculated fix'!AZ$428)</f>
        <v>0.72828597567390052</v>
      </c>
      <c r="BA418" s="21">
        <f>('Ratios Calculated fix'!BA418-'Ratios Calculated fix'!BA$428)/('Ratios Calculated fix'!BA$429-'Ratios Calculated fix'!BA$428)</f>
        <v>0.74277715755387408</v>
      </c>
      <c r="BB418" s="21" t="e">
        <f>('Ratios Calculated fix'!BB418-'Ratios Calculated fix'!BB$428)/('Ratios Calculated fix'!BB$429-'Ratios Calculated fix'!BB$428)</f>
        <v>#DIV/0!</v>
      </c>
      <c r="BC418" s="21">
        <f>('Ratios Calculated fix'!BC418-'Ratios Calculated fix'!BC$428)/('Ratios Calculated fix'!BC$429-'Ratios Calculated fix'!BC$428)</f>
        <v>3.0525175938493677E-2</v>
      </c>
    </row>
    <row r="419" spans="1:55" x14ac:dyDescent="0.2">
      <c r="A419" s="3" t="s">
        <v>1273</v>
      </c>
      <c r="B419" s="3" t="s">
        <v>1274</v>
      </c>
      <c r="C419" s="3" t="s">
        <v>34</v>
      </c>
      <c r="D419" s="3">
        <v>378247</v>
      </c>
      <c r="E419" s="3" t="s">
        <v>16</v>
      </c>
      <c r="F419" s="3">
        <v>2019</v>
      </c>
      <c r="G419" s="3" t="s">
        <v>17</v>
      </c>
      <c r="H419" s="4">
        <v>43830</v>
      </c>
      <c r="I419" s="4">
        <v>43889</v>
      </c>
      <c r="J419" s="4">
        <v>43889</v>
      </c>
      <c r="K419" s="5">
        <v>215434000</v>
      </c>
      <c r="L419" s="5">
        <v>226612000</v>
      </c>
      <c r="M419" s="3" t="s">
        <v>1275</v>
      </c>
      <c r="N419" s="20">
        <f>('Ratios Calculated fix'!N419-'Ratios Calculated fix'!N$428)/('Ratios Calculated fix'!N$429-'Ratios Calculated fix'!N$428)</f>
        <v>5.9890996233894822E-2</v>
      </c>
      <c r="O419" s="21">
        <f>('Ratios Calculated fix'!O419-'Ratios Calculated fix'!O$428)/('Ratios Calculated fix'!O$429-'Ratios Calculated fix'!O$428)</f>
        <v>4.92971796238484E-2</v>
      </c>
      <c r="P419" s="21">
        <f>('Ratios Calculated fix'!P419-'Ratios Calculated fix'!P$428)/('Ratios Calculated fix'!P$429-'Ratios Calculated fix'!P$428)</f>
        <v>4.2523277669626276E-2</v>
      </c>
      <c r="Q419" s="21">
        <f>('Ratios Calculated fix'!Q419-'Ratios Calculated fix'!Q$428)/('Ratios Calculated fix'!Q$429-'Ratios Calculated fix'!Q$428)</f>
        <v>0.26384417928959242</v>
      </c>
      <c r="R419" s="21">
        <f>('Ratios Calculated fix'!R419-'Ratios Calculated fix'!R$428)/('Ratios Calculated fix'!R$429-'Ratios Calculated fix'!R$428)</f>
        <v>9.1793604874781887E-2</v>
      </c>
      <c r="S419" s="21">
        <f>('Ratios Calculated fix'!S419-'Ratios Calculated fix'!S$428)/('Ratios Calculated fix'!S$429-'Ratios Calculated fix'!S$428)</f>
        <v>2.5651849593713409E-2</v>
      </c>
      <c r="T419" s="21">
        <f>('Ratios Calculated fix'!T419-'Ratios Calculated fix'!T$428)/('Ratios Calculated fix'!T$429-'Ratios Calculated fix'!T$428)</f>
        <v>8.8003563123736098E-2</v>
      </c>
      <c r="U419" s="21">
        <f>('Ratios Calculated fix'!U419-'Ratios Calculated fix'!U$428)/('Ratios Calculated fix'!U$429-'Ratios Calculated fix'!U$428)</f>
        <v>0.65379996809827334</v>
      </c>
      <c r="V419" s="21">
        <f>('Ratios Calculated fix'!V419-'Ratios Calculated fix'!V$428)/('Ratios Calculated fix'!V$429-'Ratios Calculated fix'!V$428)</f>
        <v>0.49494298653031998</v>
      </c>
      <c r="W419" s="21">
        <f>('Ratios Calculated fix'!W419-'Ratios Calculated fix'!W$428)/('Ratios Calculated fix'!W$429-'Ratios Calculated fix'!W$428)</f>
        <v>0.63540344757659073</v>
      </c>
      <c r="X419" s="21">
        <f>('Ratios Calculated fix'!X419-'Ratios Calculated fix'!X$428)/('Ratios Calculated fix'!X$429-'Ratios Calculated fix'!X$428)</f>
        <v>0.26320247393157559</v>
      </c>
      <c r="Y419" s="21">
        <f>('Ratios Calculated fix'!Y419-'Ratios Calculated fix'!Y$428)/('Ratios Calculated fix'!Y$429-'Ratios Calculated fix'!Y$428)</f>
        <v>0.467666766934138</v>
      </c>
      <c r="Z419" s="21">
        <f>('Ratios Calculated fix'!Z419-'Ratios Calculated fix'!Z$428)/('Ratios Calculated fix'!Z$429-'Ratios Calculated fix'!Z$428)</f>
        <v>0.73679752606842441</v>
      </c>
      <c r="AA419" s="21">
        <f>('Ratios Calculated fix'!AA419-'Ratios Calculated fix'!AA$428)/('Ratios Calculated fix'!AA$429-'Ratios Calculated fix'!AA$428)</f>
        <v>0.40002857225472327</v>
      </c>
      <c r="AB419" s="21">
        <f>('Ratios Calculated fix'!AB419-'Ratios Calculated fix'!AB$428)/('Ratios Calculated fix'!AB$429-'Ratios Calculated fix'!AB$428)</f>
        <v>0.86598653505649248</v>
      </c>
      <c r="AC419" s="21">
        <f>('Ratios Calculated fix'!AC419-'Ratios Calculated fix'!AC$428)/('Ratios Calculated fix'!AC$429-'Ratios Calculated fix'!AC$428)</f>
        <v>0.39047951363625655</v>
      </c>
      <c r="AD419" s="21">
        <f>('Ratios Calculated fix'!AD419-'Ratios Calculated fix'!AD$428)/('Ratios Calculated fix'!AD$429-'Ratios Calculated fix'!AD$428)</f>
        <v>0.37815053573128826</v>
      </c>
      <c r="AE419" s="21">
        <f>('Ratios Calculated fix'!AE419-'Ratios Calculated fix'!AE$428)/('Ratios Calculated fix'!AE$429-'Ratios Calculated fix'!AE$428)</f>
        <v>0.42538411833007334</v>
      </c>
      <c r="AF419" s="21">
        <f>('Ratios Calculated fix'!AF419-'Ratios Calculated fix'!AF$428)/('Ratios Calculated fix'!AF$429-'Ratios Calculated fix'!AF$428)</f>
        <v>0.37038795705344446</v>
      </c>
      <c r="AG419" s="21" t="e">
        <f>('Ratios Calculated fix'!AG419-'Ratios Calculated fix'!AG$428)/('Ratios Calculated fix'!AG$429-'Ratios Calculated fix'!AG$428)</f>
        <v>#DIV/0!</v>
      </c>
      <c r="AH419" s="21" t="e">
        <f>('Ratios Calculated fix'!AH419-'Ratios Calculated fix'!AH$428)/('Ratios Calculated fix'!AH$429-'Ratios Calculated fix'!AH$428)</f>
        <v>#DIV/0!</v>
      </c>
      <c r="AI419" s="21">
        <f>('Ratios Calculated fix'!AI419-'Ratios Calculated fix'!AI$428)/('Ratios Calculated fix'!AI$429-'Ratios Calculated fix'!AI$428)</f>
        <v>0.94733226997868969</v>
      </c>
      <c r="AJ419" s="21">
        <f>('Ratios Calculated fix'!AJ419-'Ratios Calculated fix'!AJ$428)/('Ratios Calculated fix'!AJ$429-'Ratios Calculated fix'!AJ$428)</f>
        <v>5.011319502834044E-2</v>
      </c>
      <c r="AK419" s="21" t="e">
        <f>('Ratios Calculated fix'!AK419-'Ratios Calculated fix'!AK$428)/('Ratios Calculated fix'!AK$429-'Ratios Calculated fix'!AK$428)</f>
        <v>#DIV/0!</v>
      </c>
      <c r="AL419" s="21" t="e">
        <f>('Ratios Calculated fix'!AL419-'Ratios Calculated fix'!AL$428)/('Ratios Calculated fix'!AL$429-'Ratios Calculated fix'!AL$428)</f>
        <v>#DIV/0!</v>
      </c>
      <c r="AM419" s="21">
        <f>('Ratios Calculated fix'!AM419-'Ratios Calculated fix'!AM$428)/('Ratios Calculated fix'!AM$429-'Ratios Calculated fix'!AM$428)</f>
        <v>0.30568554149186083</v>
      </c>
      <c r="AN419" s="21">
        <f>('Ratios Calculated fix'!AN419-'Ratios Calculated fix'!AN$428)/('Ratios Calculated fix'!AN$429-'Ratios Calculated fix'!AN$428)</f>
        <v>0.27596143145647251</v>
      </c>
      <c r="AO419" s="21">
        <f>('Ratios Calculated fix'!AO419-'Ratios Calculated fix'!AO$428)/('Ratios Calculated fix'!AO$429-'Ratios Calculated fix'!AO$428)</f>
        <v>0.13890213952954611</v>
      </c>
      <c r="AP419" s="21">
        <f>('Ratios Calculated fix'!AP419-'Ratios Calculated fix'!AP$428)/('Ratios Calculated fix'!AP$429-'Ratios Calculated fix'!AP$428)</f>
        <v>0.5748640092659737</v>
      </c>
      <c r="AQ419" s="21">
        <f>('Ratios Calculated fix'!AQ419-'Ratios Calculated fix'!AQ$428)/('Ratios Calculated fix'!AQ$429-'Ratios Calculated fix'!AQ$428)</f>
        <v>0.45974532496767717</v>
      </c>
      <c r="AR419" s="21">
        <f>('Ratios Calculated fix'!AR419-'Ratios Calculated fix'!AR$428)/('Ratios Calculated fix'!AR$429-'Ratios Calculated fix'!AR$428)</f>
        <v>0.15443232231109838</v>
      </c>
      <c r="AS419" s="21">
        <f>('Ratios Calculated fix'!AS419-'Ratios Calculated fix'!AS$428)/('Ratios Calculated fix'!AS$429-'Ratios Calculated fix'!AS$428)</f>
        <v>0.58711954155039703</v>
      </c>
      <c r="AT419" s="21">
        <f>('Ratios Calculated fix'!AT419-'Ratios Calculated fix'!AT$428)/('Ratios Calculated fix'!AT$429-'Ratios Calculated fix'!AT$428)</f>
        <v>0.19247369536671408</v>
      </c>
      <c r="AU419" s="21">
        <f>('Ratios Calculated fix'!AU419-'Ratios Calculated fix'!AU$428)/('Ratios Calculated fix'!AU$429-'Ratios Calculated fix'!AU$428)</f>
        <v>0.61213929159055291</v>
      </c>
      <c r="AV419" s="21" t="e">
        <f>('Ratios Calculated fix'!AV419-'Ratios Calculated fix'!AV$428)/('Ratios Calculated fix'!AV$429-'Ratios Calculated fix'!AV$428)</f>
        <v>#DIV/0!</v>
      </c>
      <c r="AW419" s="21" t="e">
        <f>('Ratios Calculated fix'!AW419-'Ratios Calculated fix'!AW$428)/('Ratios Calculated fix'!AW$429-'Ratios Calculated fix'!AW$428)</f>
        <v>#DIV/0!</v>
      </c>
      <c r="AX419" s="21" t="e">
        <f>('Ratios Calculated fix'!AX419-'Ratios Calculated fix'!AX$428)/('Ratios Calculated fix'!AX$429-'Ratios Calculated fix'!AX$428)</f>
        <v>#DIV/0!</v>
      </c>
      <c r="AY419" s="21">
        <f>('Ratios Calculated fix'!AY419-'Ratios Calculated fix'!AY$428)/('Ratios Calculated fix'!AY$429-'Ratios Calculated fix'!AY$428)</f>
        <v>0.29760775028763536</v>
      </c>
      <c r="AZ419" s="21">
        <f>('Ratios Calculated fix'!AZ419-'Ratios Calculated fix'!AZ$428)/('Ratios Calculated fix'!AZ$429-'Ratios Calculated fix'!AZ$428)</f>
        <v>0.78493567362402705</v>
      </c>
      <c r="BA419" s="21">
        <f>('Ratios Calculated fix'!BA419-'Ratios Calculated fix'!BA$428)/('Ratios Calculated fix'!BA$429-'Ratios Calculated fix'!BA$428)</f>
        <v>0.74299067331536472</v>
      </c>
      <c r="BB419" s="21" t="e">
        <f>('Ratios Calculated fix'!BB419-'Ratios Calculated fix'!BB$428)/('Ratios Calculated fix'!BB$429-'Ratios Calculated fix'!BB$428)</f>
        <v>#DIV/0!</v>
      </c>
      <c r="BC419" s="21">
        <f>('Ratios Calculated fix'!BC419-'Ratios Calculated fix'!BC$428)/('Ratios Calculated fix'!BC$429-'Ratios Calculated fix'!BC$428)</f>
        <v>0.19924635639110319</v>
      </c>
    </row>
    <row r="420" spans="1:55" x14ac:dyDescent="0.2">
      <c r="A420" s="3" t="s">
        <v>1279</v>
      </c>
      <c r="B420" s="3" t="s">
        <v>1280</v>
      </c>
      <c r="C420" s="3" t="s">
        <v>15</v>
      </c>
      <c r="D420" s="3">
        <v>124467</v>
      </c>
      <c r="E420" s="3" t="s">
        <v>16</v>
      </c>
      <c r="F420" s="3">
        <v>2019</v>
      </c>
      <c r="G420" s="3" t="s">
        <v>17</v>
      </c>
      <c r="H420" s="4">
        <v>43830</v>
      </c>
      <c r="I420" s="4">
        <v>43889</v>
      </c>
      <c r="J420" s="4">
        <v>43889</v>
      </c>
      <c r="K420" s="5">
        <v>180200000</v>
      </c>
      <c r="L420" s="5">
        <v>181300000</v>
      </c>
      <c r="M420" s="3" t="s">
        <v>1281</v>
      </c>
      <c r="N420" s="20">
        <f>('Ratios Calculated fix'!N420-'Ratios Calculated fix'!N$428)/('Ratios Calculated fix'!N$429-'Ratios Calculated fix'!N$428)</f>
        <v>5.9086971338688822E-2</v>
      </c>
      <c r="O420" s="21">
        <f>('Ratios Calculated fix'!O420-'Ratios Calculated fix'!O$428)/('Ratios Calculated fix'!O$429-'Ratios Calculated fix'!O$428)</f>
        <v>4.3969505570239834E-2</v>
      </c>
      <c r="P420" s="21">
        <f>('Ratios Calculated fix'!P420-'Ratios Calculated fix'!P$428)/('Ratios Calculated fix'!P$429-'Ratios Calculated fix'!P$428)</f>
        <v>3.3926956263989658E-2</v>
      </c>
      <c r="Q420" s="21">
        <f>('Ratios Calculated fix'!Q420-'Ratios Calculated fix'!Q$428)/('Ratios Calculated fix'!Q$429-'Ratios Calculated fix'!Q$428)</f>
        <v>0.26327084996635902</v>
      </c>
      <c r="R420" s="21">
        <f>('Ratios Calculated fix'!R420-'Ratios Calculated fix'!R$428)/('Ratios Calculated fix'!R$429-'Ratios Calculated fix'!R$428)</f>
        <v>8.5086325049190614E-2</v>
      </c>
      <c r="S420" s="21">
        <f>('Ratios Calculated fix'!S420-'Ratios Calculated fix'!S$428)/('Ratios Calculated fix'!S$429-'Ratios Calculated fix'!S$428)</f>
        <v>0</v>
      </c>
      <c r="T420" s="21">
        <f>('Ratios Calculated fix'!T420-'Ratios Calculated fix'!T$428)/('Ratios Calculated fix'!T$429-'Ratios Calculated fix'!T$428)</f>
        <v>8.5967420414189394E-2</v>
      </c>
      <c r="U420" s="21">
        <f>('Ratios Calculated fix'!U420-'Ratios Calculated fix'!U$428)/('Ratios Calculated fix'!U$429-'Ratios Calculated fix'!U$428)</f>
        <v>0.65209376288853194</v>
      </c>
      <c r="V420" s="21">
        <f>('Ratios Calculated fix'!V420-'Ratios Calculated fix'!V$428)/('Ratios Calculated fix'!V$429-'Ratios Calculated fix'!V$428)</f>
        <v>0.48825282224192584</v>
      </c>
      <c r="W420" s="21">
        <f>('Ratios Calculated fix'!W420-'Ratios Calculated fix'!W$428)/('Ratios Calculated fix'!W$429-'Ratios Calculated fix'!W$428)</f>
        <v>0.63432314020701763</v>
      </c>
      <c r="X420" s="21">
        <f>('Ratios Calculated fix'!X420-'Ratios Calculated fix'!X$428)/('Ratios Calculated fix'!X$429-'Ratios Calculated fix'!X$428)</f>
        <v>0.24192146952772323</v>
      </c>
      <c r="Y420" s="21">
        <f>('Ratios Calculated fix'!Y420-'Ratios Calculated fix'!Y$428)/('Ratios Calculated fix'!Y$429-'Ratios Calculated fix'!Y$428)</f>
        <v>0.5132630990945436</v>
      </c>
      <c r="Z420" s="21">
        <f>('Ratios Calculated fix'!Z420-'Ratios Calculated fix'!Z$428)/('Ratios Calculated fix'!Z$429-'Ratios Calculated fix'!Z$428)</f>
        <v>0.75807853047227669</v>
      </c>
      <c r="AA420" s="21">
        <f>('Ratios Calculated fix'!AA420-'Ratios Calculated fix'!AA$428)/('Ratios Calculated fix'!AA$429-'Ratios Calculated fix'!AA$428)</f>
        <v>0.65492593926012532</v>
      </c>
      <c r="AB420" s="21">
        <f>('Ratios Calculated fix'!AB420-'Ratios Calculated fix'!AB$428)/('Ratios Calculated fix'!AB$429-'Ratios Calculated fix'!AB$428)</f>
        <v>0.87122119786021102</v>
      </c>
      <c r="AC420" s="21">
        <f>('Ratios Calculated fix'!AC420-'Ratios Calculated fix'!AC$428)/('Ratios Calculated fix'!AC$429-'Ratios Calculated fix'!AC$428)</f>
        <v>0.37468185233157347</v>
      </c>
      <c r="AD420" s="21">
        <f>('Ratios Calculated fix'!AD420-'Ratios Calculated fix'!AD$428)/('Ratios Calculated fix'!AD$429-'Ratios Calculated fix'!AD$428)</f>
        <v>0.40019785729211876</v>
      </c>
      <c r="AE420" s="21">
        <f>('Ratios Calculated fix'!AE420-'Ratios Calculated fix'!AE$428)/('Ratios Calculated fix'!AE$429-'Ratios Calculated fix'!AE$428)</f>
        <v>0.45501632076939968</v>
      </c>
      <c r="AF420" s="21">
        <f>('Ratios Calculated fix'!AF420-'Ratios Calculated fix'!AF$428)/('Ratios Calculated fix'!AF$429-'Ratios Calculated fix'!AF$428)</f>
        <v>0.38596923033801173</v>
      </c>
      <c r="AG420" s="21" t="e">
        <f>('Ratios Calculated fix'!AG420-'Ratios Calculated fix'!AG$428)/('Ratios Calculated fix'!AG$429-'Ratios Calculated fix'!AG$428)</f>
        <v>#DIV/0!</v>
      </c>
      <c r="AH420" s="21" t="e">
        <f>('Ratios Calculated fix'!AH420-'Ratios Calculated fix'!AH$428)/('Ratios Calculated fix'!AH$429-'Ratios Calculated fix'!AH$428)</f>
        <v>#DIV/0!</v>
      </c>
      <c r="AI420" s="21">
        <f>('Ratios Calculated fix'!AI420-'Ratios Calculated fix'!AI$428)/('Ratios Calculated fix'!AI$429-'Ratios Calculated fix'!AI$428)</f>
        <v>0.98567650239708449</v>
      </c>
      <c r="AJ420" s="21">
        <f>('Ratios Calculated fix'!AJ420-'Ratios Calculated fix'!AJ$428)/('Ratios Calculated fix'!AJ$429-'Ratios Calculated fix'!AJ$428)</f>
        <v>0.14043668798194547</v>
      </c>
      <c r="AK420" s="21" t="e">
        <f>('Ratios Calculated fix'!AK420-'Ratios Calculated fix'!AK$428)/('Ratios Calculated fix'!AK$429-'Ratios Calculated fix'!AK$428)</f>
        <v>#DIV/0!</v>
      </c>
      <c r="AL420" s="21" t="e">
        <f>('Ratios Calculated fix'!AL420-'Ratios Calculated fix'!AL$428)/('Ratios Calculated fix'!AL$429-'Ratios Calculated fix'!AL$428)</f>
        <v>#DIV/0!</v>
      </c>
      <c r="AM420" s="21">
        <f>('Ratios Calculated fix'!AM420-'Ratios Calculated fix'!AM$428)/('Ratios Calculated fix'!AM$429-'Ratios Calculated fix'!AM$428)</f>
        <v>0.3090414226719308</v>
      </c>
      <c r="AN420" s="21">
        <f>('Ratios Calculated fix'!AN420-'Ratios Calculated fix'!AN$428)/('Ratios Calculated fix'!AN$429-'Ratios Calculated fix'!AN$428)</f>
        <v>0.27597626988715929</v>
      </c>
      <c r="AO420" s="21">
        <f>('Ratios Calculated fix'!AO420-'Ratios Calculated fix'!AO$428)/('Ratios Calculated fix'!AO$429-'Ratios Calculated fix'!AO$428)</f>
        <v>0.14879348137372647</v>
      </c>
      <c r="AP420" s="21">
        <f>('Ratios Calculated fix'!AP420-'Ratios Calculated fix'!AP$428)/('Ratios Calculated fix'!AP$429-'Ratios Calculated fix'!AP$428)</f>
        <v>0.57543449654157808</v>
      </c>
      <c r="AQ420" s="21">
        <f>('Ratios Calculated fix'!AQ420-'Ratios Calculated fix'!AQ$428)/('Ratios Calculated fix'!AQ$429-'Ratios Calculated fix'!AQ$428)</f>
        <v>0.52058113500330006</v>
      </c>
      <c r="AR420" s="21">
        <f>('Ratios Calculated fix'!AR420-'Ratios Calculated fix'!AR$428)/('Ratios Calculated fix'!AR$429-'Ratios Calculated fix'!AR$428)</f>
        <v>0.29538177117646769</v>
      </c>
      <c r="AS420" s="21">
        <f>('Ratios Calculated fix'!AS420-'Ratios Calculated fix'!AS$428)/('Ratios Calculated fix'!AS$429-'Ratios Calculated fix'!AS$428)</f>
        <v>0.58848000260325661</v>
      </c>
      <c r="AT420" s="21">
        <f>('Ratios Calculated fix'!AT420-'Ratios Calculated fix'!AT$428)/('Ratios Calculated fix'!AT$429-'Ratios Calculated fix'!AT$428)</f>
        <v>0.38855646006110989</v>
      </c>
      <c r="AU420" s="21">
        <f>('Ratios Calculated fix'!AU420-'Ratios Calculated fix'!AU$428)/('Ratios Calculated fix'!AU$429-'Ratios Calculated fix'!AU$428)</f>
        <v>0.65499946757063687</v>
      </c>
      <c r="AV420" s="21" t="e">
        <f>('Ratios Calculated fix'!AV420-'Ratios Calculated fix'!AV$428)/('Ratios Calculated fix'!AV$429-'Ratios Calculated fix'!AV$428)</f>
        <v>#DIV/0!</v>
      </c>
      <c r="AW420" s="21" t="e">
        <f>('Ratios Calculated fix'!AW420-'Ratios Calculated fix'!AW$428)/('Ratios Calculated fix'!AW$429-'Ratios Calculated fix'!AW$428)</f>
        <v>#DIV/0!</v>
      </c>
      <c r="AX420" s="21" t="e">
        <f>('Ratios Calculated fix'!AX420-'Ratios Calculated fix'!AX$428)/('Ratios Calculated fix'!AX$429-'Ratios Calculated fix'!AX$428)</f>
        <v>#DIV/0!</v>
      </c>
      <c r="AY420" s="21">
        <f>('Ratios Calculated fix'!AY420-'Ratios Calculated fix'!AY$428)/('Ratios Calculated fix'!AY$429-'Ratios Calculated fix'!AY$428)</f>
        <v>0.26536312195668071</v>
      </c>
      <c r="AZ420" s="21">
        <f>('Ratios Calculated fix'!AZ420-'Ratios Calculated fix'!AZ$428)/('Ratios Calculated fix'!AZ$429-'Ratios Calculated fix'!AZ$428)</f>
        <v>0.77120590338013073</v>
      </c>
      <c r="BA420" s="21">
        <f>('Ratios Calculated fix'!BA420-'Ratios Calculated fix'!BA$428)/('Ratios Calculated fix'!BA$429-'Ratios Calculated fix'!BA$428)</f>
        <v>0.74446359797204942</v>
      </c>
      <c r="BB420" s="21" t="e">
        <f>('Ratios Calculated fix'!BB420-'Ratios Calculated fix'!BB$428)/('Ratios Calculated fix'!BB$429-'Ratios Calculated fix'!BB$428)</f>
        <v>#DIV/0!</v>
      </c>
      <c r="BC420" s="21">
        <f>('Ratios Calculated fix'!BC420-'Ratios Calculated fix'!BC$428)/('Ratios Calculated fix'!BC$429-'Ratios Calculated fix'!BC$428)</f>
        <v>0.22141140326602349</v>
      </c>
    </row>
    <row r="421" spans="1:55" x14ac:dyDescent="0.2">
      <c r="A421" s="3" t="s">
        <v>1282</v>
      </c>
      <c r="B421" s="3" t="s">
        <v>1283</v>
      </c>
      <c r="C421" s="3" t="s">
        <v>45</v>
      </c>
      <c r="D421" s="3">
        <v>98663</v>
      </c>
      <c r="E421" s="3" t="s">
        <v>16</v>
      </c>
      <c r="F421" s="3">
        <v>2019</v>
      </c>
      <c r="G421" s="3" t="s">
        <v>17</v>
      </c>
      <c r="H421" s="4">
        <v>43830</v>
      </c>
      <c r="I421" s="4">
        <v>43881</v>
      </c>
      <c r="J421" s="4">
        <v>43881</v>
      </c>
      <c r="K421" s="5">
        <v>303000000</v>
      </c>
      <c r="L421" s="5">
        <v>310000000</v>
      </c>
      <c r="M421" s="3" t="s">
        <v>1284</v>
      </c>
      <c r="N421" s="20">
        <f>('Ratios Calculated fix'!N421-'Ratios Calculated fix'!N$428)/('Ratios Calculated fix'!N$429-'Ratios Calculated fix'!N$428)</f>
        <v>5.1957403152230741E-2</v>
      </c>
      <c r="O421" s="21">
        <f>('Ratios Calculated fix'!O421-'Ratios Calculated fix'!O$428)/('Ratios Calculated fix'!O$429-'Ratios Calculated fix'!O$428)</f>
        <v>5.1957403152230741E-2</v>
      </c>
      <c r="P421" s="21">
        <f>('Ratios Calculated fix'!P421-'Ratios Calculated fix'!P$428)/('Ratios Calculated fix'!P$429-'Ratios Calculated fix'!P$428)</f>
        <v>9.0740277741308634E-2</v>
      </c>
      <c r="Q421" s="21">
        <f>('Ratios Calculated fix'!Q421-'Ratios Calculated fix'!Q$428)/('Ratios Calculated fix'!Q$429-'Ratios Calculated fix'!Q$428)</f>
        <v>0.25141789583836033</v>
      </c>
      <c r="R421" s="21">
        <f>('Ratios Calculated fix'!R421-'Ratios Calculated fix'!R$428)/('Ratios Calculated fix'!R$429-'Ratios Calculated fix'!R$428)</f>
        <v>0.48976551489758274</v>
      </c>
      <c r="S421" s="21">
        <f>('Ratios Calculated fix'!S421-'Ratios Calculated fix'!S$428)/('Ratios Calculated fix'!S$429-'Ratios Calculated fix'!S$428)</f>
        <v>0.10241800278560606</v>
      </c>
      <c r="T421" s="21">
        <f>('Ratios Calculated fix'!T421-'Ratios Calculated fix'!T$428)/('Ratios Calculated fix'!T$429-'Ratios Calculated fix'!T$428)</f>
        <v>0.47590981809672783</v>
      </c>
      <c r="U421" s="21">
        <f>('Ratios Calculated fix'!U421-'Ratios Calculated fix'!U$428)/('Ratios Calculated fix'!U$429-'Ratios Calculated fix'!U$428)</f>
        <v>0.61993375456520317</v>
      </c>
      <c r="V421" s="21">
        <f>('Ratios Calculated fix'!V421-'Ratios Calculated fix'!V$428)/('Ratios Calculated fix'!V$429-'Ratios Calculated fix'!V$428)</f>
        <v>0.48051789986753413</v>
      </c>
      <c r="W421" s="21">
        <f>('Ratios Calculated fix'!W421-'Ratios Calculated fix'!W$428)/('Ratios Calculated fix'!W$429-'Ratios Calculated fix'!W$428)</f>
        <v>0.60128990746594513</v>
      </c>
      <c r="X421" s="21">
        <f>('Ratios Calculated fix'!X421-'Ratios Calculated fix'!X$428)/('Ratios Calculated fix'!X$429-'Ratios Calculated fix'!X$428)</f>
        <v>0.38072057648650148</v>
      </c>
      <c r="Y421" s="21">
        <f>('Ratios Calculated fix'!Y421-'Ratios Calculated fix'!Y$428)/('Ratios Calculated fix'!Y$429-'Ratios Calculated fix'!Y$428)</f>
        <v>0.25641182533370221</v>
      </c>
      <c r="Z421" s="21">
        <f>('Ratios Calculated fix'!Z421-'Ratios Calculated fix'!Z$428)/('Ratios Calculated fix'!Z$429-'Ratios Calculated fix'!Z$428)</f>
        <v>0.61927942351349841</v>
      </c>
      <c r="AA421" s="21">
        <f>('Ratios Calculated fix'!AA421-'Ratios Calculated fix'!AA$428)/('Ratios Calculated fix'!AA$429-'Ratios Calculated fix'!AA$428)</f>
        <v>0.15647461119128117</v>
      </c>
      <c r="AB421" s="21">
        <f>('Ratios Calculated fix'!AB421-'Ratios Calculated fix'!AB$428)/('Ratios Calculated fix'!AB$429-'Ratios Calculated fix'!AB$428)</f>
        <v>0.49749839153219444</v>
      </c>
      <c r="AC421" s="21">
        <f>('Ratios Calculated fix'!AC421-'Ratios Calculated fix'!AC$428)/('Ratios Calculated fix'!AC$429-'Ratios Calculated fix'!AC$428)</f>
        <v>0.48207373293997152</v>
      </c>
      <c r="AD421" s="21">
        <f>('Ratios Calculated fix'!AD421-'Ratios Calculated fix'!AD$428)/('Ratios Calculated fix'!AD$429-'Ratios Calculated fix'!AD$428)</f>
        <v>0.52884546365399732</v>
      </c>
      <c r="AE421" s="21">
        <f>('Ratios Calculated fix'!AE421-'Ratios Calculated fix'!AE$428)/('Ratios Calculated fix'!AE$429-'Ratios Calculated fix'!AE$428)</f>
        <v>0.60128587083309215</v>
      </c>
      <c r="AF421" s="21">
        <f>('Ratios Calculated fix'!AF421-'Ratios Calculated fix'!AF$428)/('Ratios Calculated fix'!AF$429-'Ratios Calculated fix'!AF$428)</f>
        <v>0.43382880880649904</v>
      </c>
      <c r="AG421" s="21" t="e">
        <f>('Ratios Calculated fix'!AG421-'Ratios Calculated fix'!AG$428)/('Ratios Calculated fix'!AG$429-'Ratios Calculated fix'!AG$428)</f>
        <v>#DIV/0!</v>
      </c>
      <c r="AH421" s="21" t="e">
        <f>('Ratios Calculated fix'!AH421-'Ratios Calculated fix'!AH$428)/('Ratios Calculated fix'!AH$429-'Ratios Calculated fix'!AH$428)</f>
        <v>#DIV/0!</v>
      </c>
      <c r="AI421" s="21">
        <f>('Ratios Calculated fix'!AI421-'Ratios Calculated fix'!AI$428)/('Ratios Calculated fix'!AI$429-'Ratios Calculated fix'!AI$428)</f>
        <v>0.98415668882318696</v>
      </c>
      <c r="AJ421" s="21">
        <f>('Ratios Calculated fix'!AJ421-'Ratios Calculated fix'!AJ$428)/('Ratios Calculated fix'!AJ$429-'Ratios Calculated fix'!AJ$428)</f>
        <v>0.14923873059655257</v>
      </c>
      <c r="AK421" s="21" t="e">
        <f>('Ratios Calculated fix'!AK421-'Ratios Calculated fix'!AK$428)/('Ratios Calculated fix'!AK$429-'Ratios Calculated fix'!AK$428)</f>
        <v>#DIV/0!</v>
      </c>
      <c r="AL421" s="21" t="e">
        <f>('Ratios Calculated fix'!AL421-'Ratios Calculated fix'!AL$428)/('Ratios Calculated fix'!AL$429-'Ratios Calculated fix'!AL$428)</f>
        <v>#DIV/0!</v>
      </c>
      <c r="AM421" s="21">
        <f>('Ratios Calculated fix'!AM421-'Ratios Calculated fix'!AM$428)/('Ratios Calculated fix'!AM$429-'Ratios Calculated fix'!AM$428)</f>
        <v>0.297051590815127</v>
      </c>
      <c r="AN421" s="21">
        <f>('Ratios Calculated fix'!AN421-'Ratios Calculated fix'!AN$428)/('Ratios Calculated fix'!AN$429-'Ratios Calculated fix'!AN$428)</f>
        <v>0.26696955243979603</v>
      </c>
      <c r="AO421" s="21">
        <f>('Ratios Calculated fix'!AO421-'Ratios Calculated fix'!AO$428)/('Ratios Calculated fix'!AO$429-'Ratios Calculated fix'!AO$428)</f>
        <v>0.24687741759334453</v>
      </c>
      <c r="AP421" s="21">
        <f>('Ratios Calculated fix'!AP421-'Ratios Calculated fix'!AP$428)/('Ratios Calculated fix'!AP$429-'Ratios Calculated fix'!AP$428)</f>
        <v>0.57627036109611685</v>
      </c>
      <c r="AQ421" s="21">
        <f>('Ratios Calculated fix'!AQ421-'Ratios Calculated fix'!AQ$428)/('Ratios Calculated fix'!AQ$429-'Ratios Calculated fix'!AQ$428)</f>
        <v>0.8652015080143447</v>
      </c>
      <c r="AR421" s="21">
        <f>('Ratios Calculated fix'!AR421-'Ratios Calculated fix'!AR$428)/('Ratios Calculated fix'!AR$429-'Ratios Calculated fix'!AR$428)</f>
        <v>0.32506997090920203</v>
      </c>
      <c r="AS421" s="21">
        <f>('Ratios Calculated fix'!AS421-'Ratios Calculated fix'!AS$428)/('Ratios Calculated fix'!AS$429-'Ratios Calculated fix'!AS$428)</f>
        <v>0.54339463293677071</v>
      </c>
      <c r="AT421" s="21">
        <f>('Ratios Calculated fix'!AT421-'Ratios Calculated fix'!AT$428)/('Ratios Calculated fix'!AT$429-'Ratios Calculated fix'!AT$428)</f>
        <v>0.5778956318645031</v>
      </c>
      <c r="AU421" s="21">
        <f>('Ratios Calculated fix'!AU421-'Ratios Calculated fix'!AU$428)/('Ratios Calculated fix'!AU$429-'Ratios Calculated fix'!AU$428)</f>
        <v>0.76707831207629196</v>
      </c>
      <c r="AV421" s="21" t="e">
        <f>('Ratios Calculated fix'!AV421-'Ratios Calculated fix'!AV$428)/('Ratios Calculated fix'!AV$429-'Ratios Calculated fix'!AV$428)</f>
        <v>#DIV/0!</v>
      </c>
      <c r="AW421" s="21" t="e">
        <f>('Ratios Calculated fix'!AW421-'Ratios Calculated fix'!AW$428)/('Ratios Calculated fix'!AW$429-'Ratios Calculated fix'!AW$428)</f>
        <v>#DIV/0!</v>
      </c>
      <c r="AX421" s="21" t="e">
        <f>('Ratios Calculated fix'!AX421-'Ratios Calculated fix'!AX$428)/('Ratios Calculated fix'!AX$429-'Ratios Calculated fix'!AX$428)</f>
        <v>#DIV/0!</v>
      </c>
      <c r="AY421" s="21">
        <f>('Ratios Calculated fix'!AY421-'Ratios Calculated fix'!AY$428)/('Ratios Calculated fix'!AY$429-'Ratios Calculated fix'!AY$428)</f>
        <v>0.29970178266374048</v>
      </c>
      <c r="AZ421" s="21">
        <f>('Ratios Calculated fix'!AZ421-'Ratios Calculated fix'!AZ$428)/('Ratios Calculated fix'!AZ$429-'Ratios Calculated fix'!AZ$428)</f>
        <v>0.79095417543326418</v>
      </c>
      <c r="BA421" s="21">
        <f>('Ratios Calculated fix'!BA421-'Ratios Calculated fix'!BA$428)/('Ratios Calculated fix'!BA$429-'Ratios Calculated fix'!BA$428)</f>
        <v>0.74479881616973209</v>
      </c>
      <c r="BB421" s="21" t="e">
        <f>('Ratios Calculated fix'!BB421-'Ratios Calculated fix'!BB$428)/('Ratios Calculated fix'!BB$429-'Ratios Calculated fix'!BB$428)</f>
        <v>#DIV/0!</v>
      </c>
      <c r="BC421" s="21">
        <f>('Ratios Calculated fix'!BC421-'Ratios Calculated fix'!BC$428)/('Ratios Calculated fix'!BC$429-'Ratios Calculated fix'!BC$428)</f>
        <v>0.46910486087802972</v>
      </c>
    </row>
    <row r="422" spans="1:55" x14ac:dyDescent="0.2">
      <c r="A422" s="3" t="s">
        <v>1285</v>
      </c>
      <c r="B422" s="3" t="s">
        <v>1286</v>
      </c>
      <c r="C422" s="3" t="s">
        <v>24</v>
      </c>
      <c r="D422" s="3">
        <v>378249</v>
      </c>
      <c r="E422" s="3" t="s">
        <v>16</v>
      </c>
      <c r="F422" s="3">
        <v>2019</v>
      </c>
      <c r="G422" s="3" t="s">
        <v>17</v>
      </c>
      <c r="H422" s="4">
        <v>43830</v>
      </c>
      <c r="I422" s="4">
        <v>43882</v>
      </c>
      <c r="J422" s="4">
        <v>43882</v>
      </c>
      <c r="K422" s="5">
        <v>205900000</v>
      </c>
      <c r="L422" s="5">
        <v>207800000</v>
      </c>
      <c r="M422" s="3" t="s">
        <v>1287</v>
      </c>
      <c r="N422" s="20">
        <f>('Ratios Calculated fix'!N422-'Ratios Calculated fix'!N$428)/('Ratios Calculated fix'!N$429-'Ratios Calculated fix'!N$428)</f>
        <v>4.6530125494448293E-2</v>
      </c>
      <c r="O422" s="21">
        <f>('Ratios Calculated fix'!O422-'Ratios Calculated fix'!O$428)/('Ratios Calculated fix'!O$429-'Ratios Calculated fix'!O$428)</f>
        <v>2.5147649663971199E-2</v>
      </c>
      <c r="P422" s="21">
        <f>('Ratios Calculated fix'!P422-'Ratios Calculated fix'!P$428)/('Ratios Calculated fix'!P$429-'Ratios Calculated fix'!P$428)</f>
        <v>1.5399406802345155E-2</v>
      </c>
      <c r="Q422" s="21">
        <f>('Ratios Calculated fix'!Q422-'Ratios Calculated fix'!Q$428)/('Ratios Calculated fix'!Q$429-'Ratios Calculated fix'!Q$428)</f>
        <v>0.26158495086810896</v>
      </c>
      <c r="R422" s="21">
        <f>('Ratios Calculated fix'!R422-'Ratios Calculated fix'!R$428)/('Ratios Calculated fix'!R$429-'Ratios Calculated fix'!R$428)</f>
        <v>0.10344251758539653</v>
      </c>
      <c r="S422" s="21">
        <f>('Ratios Calculated fix'!S422-'Ratios Calculated fix'!S$428)/('Ratios Calculated fix'!S$429-'Ratios Calculated fix'!S$428)</f>
        <v>6.830465294821593E-2</v>
      </c>
      <c r="T422" s="21">
        <f>('Ratios Calculated fix'!T422-'Ratios Calculated fix'!T$428)/('Ratios Calculated fix'!T$429-'Ratios Calculated fix'!T$428)</f>
        <v>9.1890647602141551E-2</v>
      </c>
      <c r="U422" s="21">
        <f>('Ratios Calculated fix'!U422-'Ratios Calculated fix'!U$428)/('Ratios Calculated fix'!U$429-'Ratios Calculated fix'!U$428)</f>
        <v>0.65197283176408483</v>
      </c>
      <c r="V422" s="21">
        <f>('Ratios Calculated fix'!V422-'Ratios Calculated fix'!V$428)/('Ratios Calculated fix'!V$429-'Ratios Calculated fix'!V$428)</f>
        <v>0.50189040006221719</v>
      </c>
      <c r="W422" s="21">
        <f>('Ratios Calculated fix'!W422-'Ratios Calculated fix'!W$428)/('Ratios Calculated fix'!W$429-'Ratios Calculated fix'!W$428)</f>
        <v>0.63273596766201146</v>
      </c>
      <c r="X422" s="21">
        <f>('Ratios Calculated fix'!X422-'Ratios Calculated fix'!X$428)/('Ratios Calculated fix'!X$429-'Ratios Calculated fix'!X$428)</f>
        <v>0.13879110789364582</v>
      </c>
      <c r="Y422" s="21">
        <f>('Ratios Calculated fix'!Y422-'Ratios Calculated fix'!Y$428)/('Ratios Calculated fix'!Y$429-'Ratios Calculated fix'!Y$428)</f>
        <v>0.60810343544665291</v>
      </c>
      <c r="Z422" s="21">
        <f>('Ratios Calculated fix'!Z422-'Ratios Calculated fix'!Z$428)/('Ratios Calculated fix'!Z$429-'Ratios Calculated fix'!Z$428)</f>
        <v>0.86120889210635421</v>
      </c>
      <c r="AA422" s="21">
        <f>('Ratios Calculated fix'!AA422-'Ratios Calculated fix'!AA$428)/('Ratios Calculated fix'!AA$429-'Ratios Calculated fix'!AA$428)</f>
        <v>0.66564454355839664</v>
      </c>
      <c r="AB422" s="21">
        <f>('Ratios Calculated fix'!AB422-'Ratios Calculated fix'!AB$428)/('Ratios Calculated fix'!AB$429-'Ratios Calculated fix'!AB$428)</f>
        <v>0.89132819797149943</v>
      </c>
      <c r="AC422" s="21">
        <f>('Ratios Calculated fix'!AC422-'Ratios Calculated fix'!AC$428)/('Ratios Calculated fix'!AC$429-'Ratios Calculated fix'!AC$428)</f>
        <v>0.71830494816683921</v>
      </c>
      <c r="AD422" s="21">
        <f>('Ratios Calculated fix'!AD422-'Ratios Calculated fix'!AD$428)/('Ratios Calculated fix'!AD$429-'Ratios Calculated fix'!AD$428)</f>
        <v>0.52302897210881882</v>
      </c>
      <c r="AE422" s="21">
        <f>('Ratios Calculated fix'!AE422-'Ratios Calculated fix'!AE$428)/('Ratios Calculated fix'!AE$429-'Ratios Calculated fix'!AE$428)</f>
        <v>0.52625019851752541</v>
      </c>
      <c r="AF422" s="21">
        <f>('Ratios Calculated fix'!AF422-'Ratios Calculated fix'!AF$428)/('Ratios Calculated fix'!AF$429-'Ratios Calculated fix'!AF$428)</f>
        <v>0.43518626743202021</v>
      </c>
      <c r="AG422" s="21" t="e">
        <f>('Ratios Calculated fix'!AG422-'Ratios Calculated fix'!AG$428)/('Ratios Calculated fix'!AG$429-'Ratios Calculated fix'!AG$428)</f>
        <v>#DIV/0!</v>
      </c>
      <c r="AH422" s="21" t="e">
        <f>('Ratios Calculated fix'!AH422-'Ratios Calculated fix'!AH$428)/('Ratios Calculated fix'!AH$429-'Ratios Calculated fix'!AH$428)</f>
        <v>#DIV/0!</v>
      </c>
      <c r="AI422" s="21">
        <f>('Ratios Calculated fix'!AI422-'Ratios Calculated fix'!AI$428)/('Ratios Calculated fix'!AI$429-'Ratios Calculated fix'!AI$428)</f>
        <v>0.98547188319882861</v>
      </c>
      <c r="AJ422" s="21">
        <f>('Ratios Calculated fix'!AJ422-'Ratios Calculated fix'!AJ$428)/('Ratios Calculated fix'!AJ$429-'Ratios Calculated fix'!AJ$428)</f>
        <v>0.12445079813862983</v>
      </c>
      <c r="AK422" s="21" t="e">
        <f>('Ratios Calculated fix'!AK422-'Ratios Calculated fix'!AK$428)/('Ratios Calculated fix'!AK$429-'Ratios Calculated fix'!AK$428)</f>
        <v>#DIV/0!</v>
      </c>
      <c r="AL422" s="21" t="e">
        <f>('Ratios Calculated fix'!AL422-'Ratios Calculated fix'!AL$428)/('Ratios Calculated fix'!AL$429-'Ratios Calculated fix'!AL$428)</f>
        <v>#DIV/0!</v>
      </c>
      <c r="AM422" s="21">
        <f>('Ratios Calculated fix'!AM422-'Ratios Calculated fix'!AM$428)/('Ratios Calculated fix'!AM$429-'Ratios Calculated fix'!AM$428)</f>
        <v>0.30985093455782187</v>
      </c>
      <c r="AN422" s="21">
        <f>('Ratios Calculated fix'!AN422-'Ratios Calculated fix'!AN$428)/('Ratios Calculated fix'!AN$429-'Ratios Calculated fix'!AN$428)</f>
        <v>0.27209975248909124</v>
      </c>
      <c r="AO422" s="21">
        <f>('Ratios Calculated fix'!AO422-'Ratios Calculated fix'!AO$428)/('Ratios Calculated fix'!AO$429-'Ratios Calculated fix'!AO$428)</f>
        <v>5.8736547257672148E-2</v>
      </c>
      <c r="AP422" s="21">
        <f>('Ratios Calculated fix'!AP422-'Ratios Calculated fix'!AP$428)/('Ratios Calculated fix'!AP$429-'Ratios Calculated fix'!AP$428)</f>
        <v>0.57572758890329978</v>
      </c>
      <c r="AQ422" s="21">
        <f>('Ratios Calculated fix'!AQ422-'Ratios Calculated fix'!AQ$428)/('Ratios Calculated fix'!AQ$429-'Ratios Calculated fix'!AQ$428)</f>
        <v>0.55684633665508554</v>
      </c>
      <c r="AR422" s="21">
        <f>('Ratios Calculated fix'!AR422-'Ratios Calculated fix'!AR$428)/('Ratios Calculated fix'!AR$429-'Ratios Calculated fix'!AR$428)</f>
        <v>0.35182244664502632</v>
      </c>
      <c r="AS422" s="21">
        <f>('Ratios Calculated fix'!AS422-'Ratios Calculated fix'!AS$428)/('Ratios Calculated fix'!AS$429-'Ratios Calculated fix'!AS$428)</f>
        <v>0.57476543455461238</v>
      </c>
      <c r="AT422" s="21">
        <f>('Ratios Calculated fix'!AT422-'Ratios Calculated fix'!AT$428)/('Ratios Calculated fix'!AT$429-'Ratios Calculated fix'!AT$428)</f>
        <v>0.31006737898516873</v>
      </c>
      <c r="AU422" s="21">
        <f>('Ratios Calculated fix'!AU422-'Ratios Calculated fix'!AU$428)/('Ratios Calculated fix'!AU$429-'Ratios Calculated fix'!AU$428)</f>
        <v>0.64470227673664093</v>
      </c>
      <c r="AV422" s="21" t="e">
        <f>('Ratios Calculated fix'!AV422-'Ratios Calculated fix'!AV$428)/('Ratios Calculated fix'!AV$429-'Ratios Calculated fix'!AV$428)</f>
        <v>#DIV/0!</v>
      </c>
      <c r="AW422" s="21" t="e">
        <f>('Ratios Calculated fix'!AW422-'Ratios Calculated fix'!AW$428)/('Ratios Calculated fix'!AW$429-'Ratios Calculated fix'!AW$428)</f>
        <v>#DIV/0!</v>
      </c>
      <c r="AX422" s="21" t="e">
        <f>('Ratios Calculated fix'!AX422-'Ratios Calculated fix'!AX$428)/('Ratios Calculated fix'!AX$429-'Ratios Calculated fix'!AX$428)</f>
        <v>#DIV/0!</v>
      </c>
      <c r="AY422" s="21">
        <f>('Ratios Calculated fix'!AY422-'Ratios Calculated fix'!AY$428)/('Ratios Calculated fix'!AY$429-'Ratios Calculated fix'!AY$428)</f>
        <v>0.27974759317889675</v>
      </c>
      <c r="AZ422" s="21">
        <f>('Ratios Calculated fix'!AZ422-'Ratios Calculated fix'!AZ$428)/('Ratios Calculated fix'!AZ$429-'Ratios Calculated fix'!AZ$428)</f>
        <v>0.78550898394859148</v>
      </c>
      <c r="BA422" s="21">
        <f>('Ratios Calculated fix'!BA422-'Ratios Calculated fix'!BA$428)/('Ratios Calculated fix'!BA$429-'Ratios Calculated fix'!BA$428)</f>
        <v>0.74355180069316196</v>
      </c>
      <c r="BB422" s="21" t="e">
        <f>('Ratios Calculated fix'!BB422-'Ratios Calculated fix'!BB$428)/('Ratios Calculated fix'!BB$429-'Ratios Calculated fix'!BB$428)</f>
        <v>#DIV/0!</v>
      </c>
      <c r="BC422" s="21">
        <f>('Ratios Calculated fix'!BC422-'Ratios Calculated fix'!BC$428)/('Ratios Calculated fix'!BC$429-'Ratios Calculated fix'!BC$428)</f>
        <v>0.19887656092881512</v>
      </c>
    </row>
    <row r="423" spans="1:55" x14ac:dyDescent="0.2">
      <c r="A423" s="3" t="s">
        <v>1288</v>
      </c>
      <c r="B423" s="3" t="s">
        <v>1289</v>
      </c>
      <c r="C423" s="3" t="s">
        <v>24</v>
      </c>
      <c r="D423" s="3">
        <v>378251</v>
      </c>
      <c r="E423" s="3" t="s">
        <v>16</v>
      </c>
      <c r="F423" s="3">
        <v>2019</v>
      </c>
      <c r="G423" s="3" t="s">
        <v>17</v>
      </c>
      <c r="H423" s="4">
        <v>43830</v>
      </c>
      <c r="I423" s="4">
        <v>43874</v>
      </c>
      <c r="J423" s="4">
        <v>43874</v>
      </c>
      <c r="K423" s="5">
        <v>476312000</v>
      </c>
      <c r="L423" s="5">
        <v>480248000</v>
      </c>
      <c r="M423" s="3" t="s">
        <v>1290</v>
      </c>
      <c r="N423" s="20">
        <f>('Ratios Calculated fix'!N423-'Ratios Calculated fix'!N$428)/('Ratios Calculated fix'!N$429-'Ratios Calculated fix'!N$428)</f>
        <v>0.12166658554706941</v>
      </c>
      <c r="O423" s="21">
        <f>('Ratios Calculated fix'!O423-'Ratios Calculated fix'!O$428)/('Ratios Calculated fix'!O$429-'Ratios Calculated fix'!O$428)</f>
        <v>8.0271665970589837E-2</v>
      </c>
      <c r="P423" s="21">
        <f>('Ratios Calculated fix'!P423-'Ratios Calculated fix'!P$428)/('Ratios Calculated fix'!P$429-'Ratios Calculated fix'!P$428)</f>
        <v>0.12887143655019431</v>
      </c>
      <c r="Q423" s="21">
        <f>('Ratios Calculated fix'!Q423-'Ratios Calculated fix'!Q$428)/('Ratios Calculated fix'!Q$429-'Ratios Calculated fix'!Q$428)</f>
        <v>0.27020628795053214</v>
      </c>
      <c r="R423" s="21">
        <f>('Ratios Calculated fix'!R423-'Ratios Calculated fix'!R$428)/('Ratios Calculated fix'!R$429-'Ratios Calculated fix'!R$428)</f>
        <v>0.15305187177142907</v>
      </c>
      <c r="S423" s="21">
        <f>('Ratios Calculated fix'!S423-'Ratios Calculated fix'!S$428)/('Ratios Calculated fix'!S$429-'Ratios Calculated fix'!S$428)</f>
        <v>0</v>
      </c>
      <c r="T423" s="21">
        <f>('Ratios Calculated fix'!T423-'Ratios Calculated fix'!T$428)/('Ratios Calculated fix'!T$429-'Ratios Calculated fix'!T$428)</f>
        <v>0.15463677151582667</v>
      </c>
      <c r="U423" s="21">
        <f>('Ratios Calculated fix'!U423-'Ratios Calculated fix'!U$428)/('Ratios Calculated fix'!U$429-'Ratios Calculated fix'!U$428)</f>
        <v>0.67732917121428859</v>
      </c>
      <c r="V423" s="21">
        <f>('Ratios Calculated fix'!V423-'Ratios Calculated fix'!V$428)/('Ratios Calculated fix'!V$429-'Ratios Calculated fix'!V$428)</f>
        <v>0.48825282224192584</v>
      </c>
      <c r="W423" s="21">
        <f>('Ratios Calculated fix'!W423-'Ratios Calculated fix'!W$428)/('Ratios Calculated fix'!W$429-'Ratios Calculated fix'!W$428)</f>
        <v>0.66089346265025761</v>
      </c>
      <c r="X423" s="21">
        <f>('Ratios Calculated fix'!X423-'Ratios Calculated fix'!X$428)/('Ratios Calculated fix'!X$429-'Ratios Calculated fix'!X$428)</f>
        <v>0.3963093741603923</v>
      </c>
      <c r="Y423" s="21">
        <f>('Ratios Calculated fix'!Y423-'Ratios Calculated fix'!Y$428)/('Ratios Calculated fix'!Y$429-'Ratios Calculated fix'!Y$428)</f>
        <v>0.44895122089356715</v>
      </c>
      <c r="Z423" s="21">
        <f>('Ratios Calculated fix'!Z423-'Ratios Calculated fix'!Z$428)/('Ratios Calculated fix'!Z$429-'Ratios Calculated fix'!Z$428)</f>
        <v>0.60369062583960775</v>
      </c>
      <c r="AA423" s="21">
        <f>('Ratios Calculated fix'!AA423-'Ratios Calculated fix'!AA$428)/('Ratios Calculated fix'!AA$429-'Ratios Calculated fix'!AA$428)</f>
        <v>0.28545409966435875</v>
      </c>
      <c r="AB423" s="21">
        <f>('Ratios Calculated fix'!AB423-'Ratios Calculated fix'!AB$428)/('Ratios Calculated fix'!AB$429-'Ratios Calculated fix'!AB$428)</f>
        <v>0.83308075748395394</v>
      </c>
      <c r="AC423" s="21">
        <f>('Ratios Calculated fix'!AC423-'Ratios Calculated fix'!AC$428)/('Ratios Calculated fix'!AC$429-'Ratios Calculated fix'!AC$428)</f>
        <v>0.65530395713627076</v>
      </c>
      <c r="AD423" s="21">
        <f>('Ratios Calculated fix'!AD423-'Ratios Calculated fix'!AD$428)/('Ratios Calculated fix'!AD$429-'Ratios Calculated fix'!AD$428)</f>
        <v>0.57030415078722629</v>
      </c>
      <c r="AE423" s="21">
        <f>('Ratios Calculated fix'!AE423-'Ratios Calculated fix'!AE$428)/('Ratios Calculated fix'!AE$429-'Ratios Calculated fix'!AE$428)</f>
        <v>0.63326332890118608</v>
      </c>
      <c r="AF423" s="21">
        <f>('Ratios Calculated fix'!AF423-'Ratios Calculated fix'!AF$428)/('Ratios Calculated fix'!AF$429-'Ratios Calculated fix'!AF$428)</f>
        <v>0.41404571986136401</v>
      </c>
      <c r="AG423" s="21" t="e">
        <f>('Ratios Calculated fix'!AG423-'Ratios Calculated fix'!AG$428)/('Ratios Calculated fix'!AG$429-'Ratios Calculated fix'!AG$428)</f>
        <v>#DIV/0!</v>
      </c>
      <c r="AH423" s="21" t="e">
        <f>('Ratios Calculated fix'!AH423-'Ratios Calculated fix'!AH$428)/('Ratios Calculated fix'!AH$429-'Ratios Calculated fix'!AH$428)</f>
        <v>#DIV/0!</v>
      </c>
      <c r="AI423" s="21">
        <f>('Ratios Calculated fix'!AI423-'Ratios Calculated fix'!AI$428)/('Ratios Calculated fix'!AI$429-'Ratios Calculated fix'!AI$428)</f>
        <v>0.98625419569754291</v>
      </c>
      <c r="AJ423" s="21">
        <f>('Ratios Calculated fix'!AJ423-'Ratios Calculated fix'!AJ$428)/('Ratios Calculated fix'!AJ$429-'Ratios Calculated fix'!AJ$428)</f>
        <v>0.2300920784529174</v>
      </c>
      <c r="AK423" s="21" t="e">
        <f>('Ratios Calculated fix'!AK423-'Ratios Calculated fix'!AK$428)/('Ratios Calculated fix'!AK$429-'Ratios Calculated fix'!AK$428)</f>
        <v>#DIV/0!</v>
      </c>
      <c r="AL423" s="21" t="e">
        <f>('Ratios Calculated fix'!AL423-'Ratios Calculated fix'!AL$428)/('Ratios Calculated fix'!AL$429-'Ratios Calculated fix'!AL$428)</f>
        <v>#DIV/0!</v>
      </c>
      <c r="AM423" s="21">
        <f>('Ratios Calculated fix'!AM423-'Ratios Calculated fix'!AM$428)/('Ratios Calculated fix'!AM$429-'Ratios Calculated fix'!AM$428)</f>
        <v>0.32135999163526607</v>
      </c>
      <c r="AN423" s="21">
        <f>('Ratios Calculated fix'!AN423-'Ratios Calculated fix'!AN$428)/('Ratios Calculated fix'!AN$429-'Ratios Calculated fix'!AN$428)</f>
        <v>0.27952808260788042</v>
      </c>
      <c r="AO423" s="21">
        <f>('Ratios Calculated fix'!AO423-'Ratios Calculated fix'!AO$428)/('Ratios Calculated fix'!AO$429-'Ratios Calculated fix'!AO$428)</f>
        <v>0.13292396559382061</v>
      </c>
      <c r="AP423" s="21">
        <f>('Ratios Calculated fix'!AP423-'Ratios Calculated fix'!AP$428)/('Ratios Calculated fix'!AP$429-'Ratios Calculated fix'!AP$428)</f>
        <v>0.57295183895175683</v>
      </c>
      <c r="AQ423" s="21">
        <f>('Ratios Calculated fix'!AQ423-'Ratios Calculated fix'!AQ$428)/('Ratios Calculated fix'!AQ$429-'Ratios Calculated fix'!AQ$428)</f>
        <v>0.60904024802719847</v>
      </c>
      <c r="AR423" s="21">
        <f>('Ratios Calculated fix'!AR423-'Ratios Calculated fix'!AR$428)/('Ratios Calculated fix'!AR$429-'Ratios Calculated fix'!AR$428)</f>
        <v>0.40214857032800388</v>
      </c>
      <c r="AS423" s="21">
        <f>('Ratios Calculated fix'!AS423-'Ratios Calculated fix'!AS$428)/('Ratios Calculated fix'!AS$429-'Ratios Calculated fix'!AS$428)</f>
        <v>0.59727957606293769</v>
      </c>
      <c r="AT423" s="21">
        <f>('Ratios Calculated fix'!AT423-'Ratios Calculated fix'!AT$428)/('Ratios Calculated fix'!AT$429-'Ratios Calculated fix'!AT$428)</f>
        <v>0.5022914830050591</v>
      </c>
      <c r="AU423" s="21">
        <f>('Ratios Calculated fix'!AU423-'Ratios Calculated fix'!AU$428)/('Ratios Calculated fix'!AU$429-'Ratios Calculated fix'!AU$428)</f>
        <v>0.7040790303993647</v>
      </c>
      <c r="AV423" s="21" t="e">
        <f>('Ratios Calculated fix'!AV423-'Ratios Calculated fix'!AV$428)/('Ratios Calculated fix'!AV$429-'Ratios Calculated fix'!AV$428)</f>
        <v>#DIV/0!</v>
      </c>
      <c r="AW423" s="21" t="e">
        <f>('Ratios Calculated fix'!AW423-'Ratios Calculated fix'!AW$428)/('Ratios Calculated fix'!AW$429-'Ratios Calculated fix'!AW$428)</f>
        <v>#DIV/0!</v>
      </c>
      <c r="AX423" s="21" t="e">
        <f>('Ratios Calculated fix'!AX423-'Ratios Calculated fix'!AX$428)/('Ratios Calculated fix'!AX$429-'Ratios Calculated fix'!AX$428)</f>
        <v>#DIV/0!</v>
      </c>
      <c r="AY423" s="21">
        <f>('Ratios Calculated fix'!AY423-'Ratios Calculated fix'!AY$428)/('Ratios Calculated fix'!AY$429-'Ratios Calculated fix'!AY$428)</f>
        <v>0.24706176535247243</v>
      </c>
      <c r="AZ423" s="21">
        <f>('Ratios Calculated fix'!AZ423-'Ratios Calculated fix'!AZ$428)/('Ratios Calculated fix'!AZ$429-'Ratios Calculated fix'!AZ$428)</f>
        <v>0.75798024584989687</v>
      </c>
      <c r="BA423" s="21">
        <f>('Ratios Calculated fix'!BA423-'Ratios Calculated fix'!BA$428)/('Ratios Calculated fix'!BA$429-'Ratios Calculated fix'!BA$428)</f>
        <v>0.74419022451194905</v>
      </c>
      <c r="BB423" s="21" t="e">
        <f>('Ratios Calculated fix'!BB423-'Ratios Calculated fix'!BB$428)/('Ratios Calculated fix'!BB$429-'Ratios Calculated fix'!BB$428)</f>
        <v>#DIV/0!</v>
      </c>
      <c r="BC423" s="21">
        <f>('Ratios Calculated fix'!BC423-'Ratios Calculated fix'!BC$428)/('Ratios Calculated fix'!BC$429-'Ratios Calculated fix'!BC$428)</f>
        <v>0.31400528191477489</v>
      </c>
    </row>
    <row r="424" spans="1:55" x14ac:dyDescent="0.2">
      <c r="A424" s="1"/>
      <c r="B424" s="1"/>
      <c r="C424" s="16"/>
      <c r="D424" s="1"/>
      <c r="E424" s="1"/>
      <c r="F424" s="1"/>
      <c r="G424" s="1"/>
      <c r="H424" s="11"/>
      <c r="I424" s="11"/>
      <c r="J424" s="11"/>
      <c r="K424" s="2"/>
      <c r="L424" s="2"/>
      <c r="M424" s="1"/>
    </row>
    <row r="425" spans="1:55" x14ac:dyDescent="0.2">
      <c r="A425" s="1"/>
      <c r="B425" s="1"/>
      <c r="C425" s="16"/>
      <c r="D425" s="1"/>
      <c r="E425" s="1"/>
      <c r="F425" s="1"/>
      <c r="G425" s="1"/>
      <c r="H425" s="11"/>
      <c r="I425" s="11"/>
      <c r="J425" s="11"/>
      <c r="K425" s="2"/>
      <c r="L425" s="2"/>
      <c r="M425" s="1"/>
    </row>
    <row r="426" spans="1:55" x14ac:dyDescent="0.2">
      <c r="A426" s="1"/>
      <c r="B426" s="1"/>
      <c r="C426" s="16"/>
      <c r="D426" s="1"/>
      <c r="E426" s="1"/>
      <c r="F426" s="1"/>
      <c r="G426" s="1"/>
      <c r="H426" s="11"/>
      <c r="I426" s="11"/>
      <c r="J426" s="11"/>
      <c r="K426" s="2"/>
      <c r="L426" s="2"/>
      <c r="M426" s="1"/>
    </row>
    <row r="427" spans="1:55" x14ac:dyDescent="0.2">
      <c r="A427" s="1"/>
      <c r="B427" s="1"/>
      <c r="C427" s="16"/>
      <c r="D427" s="1"/>
      <c r="E427" s="1"/>
      <c r="F427" s="1"/>
      <c r="G427" s="1"/>
      <c r="H427" s="11"/>
      <c r="I427" s="11"/>
      <c r="J427" s="11"/>
      <c r="K427" s="2"/>
      <c r="L427" s="2"/>
      <c r="M427" s="1"/>
    </row>
    <row r="428" spans="1:55" x14ac:dyDescent="0.2">
      <c r="A428" s="1"/>
      <c r="B428" s="1"/>
      <c r="C428" s="16"/>
      <c r="D428" s="1"/>
      <c r="E428" s="1"/>
      <c r="F428" s="1"/>
      <c r="G428" s="1"/>
      <c r="H428" s="11"/>
      <c r="I428" s="11"/>
      <c r="J428" s="11"/>
      <c r="K428" s="2"/>
      <c r="L428" s="2"/>
      <c r="M428" s="1"/>
    </row>
    <row r="429" spans="1:55" x14ac:dyDescent="0.2">
      <c r="A429" s="1"/>
      <c r="B429" s="1"/>
      <c r="C429" s="16"/>
      <c r="D429" s="1"/>
      <c r="E429" s="1"/>
      <c r="F429" s="1"/>
      <c r="G429" s="1"/>
      <c r="H429" s="11"/>
      <c r="I429" s="11"/>
      <c r="J429" s="11"/>
      <c r="K429" s="2"/>
      <c r="L429" s="2"/>
      <c r="M429" s="1"/>
    </row>
    <row r="430" spans="1:55" x14ac:dyDescent="0.2">
      <c r="A430" s="1"/>
      <c r="B430" s="1"/>
      <c r="C430" s="16"/>
      <c r="D430" s="1"/>
      <c r="E430" s="1"/>
      <c r="F430" s="1"/>
      <c r="G430" s="1"/>
      <c r="H430" s="11"/>
      <c r="I430" s="11"/>
      <c r="J430" s="11"/>
      <c r="K430" s="2"/>
      <c r="L430" s="2"/>
      <c r="M430" s="1"/>
    </row>
    <row r="431" spans="1:55" x14ac:dyDescent="0.2">
      <c r="A431" s="1"/>
      <c r="B431" s="1"/>
      <c r="C431" s="16"/>
      <c r="D431" s="1"/>
      <c r="E431" s="1"/>
      <c r="F431" s="1"/>
      <c r="G431" s="1"/>
      <c r="H431" s="11"/>
      <c r="I431" s="11"/>
      <c r="J431" s="11"/>
      <c r="K431" s="2"/>
      <c r="L431" s="2"/>
      <c r="M431" s="1"/>
    </row>
    <row r="432" spans="1:55" x14ac:dyDescent="0.2">
      <c r="A432" s="1"/>
      <c r="B432" s="1"/>
      <c r="C432" s="16"/>
      <c r="D432" s="1"/>
      <c r="E432" s="1"/>
      <c r="F432" s="1"/>
      <c r="G432" s="1"/>
      <c r="H432" s="11"/>
      <c r="I432" s="11"/>
      <c r="J432" s="11"/>
      <c r="K432" s="2"/>
      <c r="L432" s="2"/>
      <c r="M432" s="1"/>
    </row>
    <row r="433" spans="1:13" x14ac:dyDescent="0.2">
      <c r="A433" s="1"/>
      <c r="B433" s="1"/>
      <c r="C433" s="16"/>
      <c r="D433" s="1"/>
      <c r="E433" s="1"/>
      <c r="F433" s="1"/>
      <c r="G433" s="1"/>
      <c r="H433" s="11"/>
      <c r="I433" s="11"/>
      <c r="J433" s="11"/>
      <c r="K433" s="2"/>
      <c r="L433" s="2"/>
      <c r="M433" s="1"/>
    </row>
    <row r="434" spans="1:13" x14ac:dyDescent="0.2">
      <c r="A434" s="1"/>
      <c r="B434" s="1"/>
      <c r="C434" s="16"/>
      <c r="D434" s="1"/>
      <c r="E434" s="1"/>
      <c r="F434" s="1"/>
      <c r="G434" s="1"/>
      <c r="H434" s="11"/>
      <c r="I434" s="11"/>
      <c r="J434" s="11"/>
      <c r="K434" s="2"/>
      <c r="L434" s="2"/>
      <c r="M434" s="1"/>
    </row>
    <row r="435" spans="1:13" x14ac:dyDescent="0.2">
      <c r="A435" s="1"/>
      <c r="B435" s="1"/>
      <c r="C435" s="16"/>
      <c r="D435" s="1"/>
      <c r="E435" s="1"/>
      <c r="F435" s="1"/>
      <c r="G435" s="1"/>
      <c r="H435" s="11"/>
      <c r="I435" s="11"/>
      <c r="J435" s="11"/>
      <c r="K435" s="2"/>
      <c r="L435" s="2"/>
      <c r="M435" s="1"/>
    </row>
    <row r="436" spans="1:13" x14ac:dyDescent="0.2">
      <c r="A436" s="1"/>
      <c r="B436" s="1"/>
      <c r="C436" s="16"/>
      <c r="D436" s="1"/>
      <c r="E436" s="1"/>
      <c r="F436" s="1"/>
      <c r="G436" s="1"/>
      <c r="H436" s="11"/>
      <c r="I436" s="11"/>
      <c r="J436" s="11"/>
      <c r="K436" s="2"/>
      <c r="L436" s="2"/>
      <c r="M436" s="1"/>
    </row>
    <row r="437" spans="1:13" x14ac:dyDescent="0.2">
      <c r="A437" s="1"/>
      <c r="B437" s="1"/>
      <c r="C437" s="16"/>
      <c r="D437" s="1"/>
      <c r="E437" s="1"/>
      <c r="F437" s="1"/>
      <c r="G437" s="1"/>
      <c r="H437" s="11"/>
      <c r="I437" s="11"/>
      <c r="J437" s="11"/>
      <c r="K437" s="2"/>
      <c r="L437" s="2"/>
      <c r="M437" s="1"/>
    </row>
    <row r="438" spans="1:13" x14ac:dyDescent="0.2">
      <c r="A438" s="1"/>
      <c r="B438" s="1"/>
      <c r="C438" s="16"/>
      <c r="D438" s="1"/>
      <c r="E438" s="1"/>
      <c r="F438" s="1"/>
      <c r="G438" s="1"/>
      <c r="H438" s="11"/>
      <c r="I438" s="11"/>
      <c r="J438" s="11"/>
      <c r="K438" s="2"/>
      <c r="L438" s="2"/>
      <c r="M438" s="1"/>
    </row>
    <row r="439" spans="1:13" x14ac:dyDescent="0.2">
      <c r="A439" s="1"/>
      <c r="B439" s="1"/>
      <c r="C439" s="16"/>
      <c r="D439" s="1"/>
      <c r="E439" s="1"/>
      <c r="F439" s="1"/>
      <c r="G439" s="1"/>
      <c r="H439" s="11"/>
      <c r="I439" s="11"/>
      <c r="J439" s="11"/>
      <c r="K439" s="2"/>
      <c r="L439" s="2"/>
      <c r="M439" s="1"/>
    </row>
    <row r="440" spans="1:13" x14ac:dyDescent="0.2">
      <c r="A440" s="1"/>
      <c r="B440" s="1"/>
      <c r="C440" s="16"/>
      <c r="D440" s="1"/>
      <c r="E440" s="1"/>
      <c r="F440" s="1"/>
      <c r="G440" s="1"/>
      <c r="H440" s="11"/>
      <c r="I440" s="11"/>
      <c r="J440" s="11"/>
      <c r="K440" s="2"/>
      <c r="L440" s="2"/>
      <c r="M440" s="1"/>
    </row>
    <row r="441" spans="1:13" x14ac:dyDescent="0.2">
      <c r="A441" s="1"/>
      <c r="B441" s="1"/>
      <c r="C441" s="16"/>
      <c r="D441" s="1"/>
      <c r="E441" s="1"/>
      <c r="F441" s="1"/>
      <c r="G441" s="1"/>
      <c r="H441" s="11"/>
      <c r="I441" s="11"/>
      <c r="J441" s="11"/>
      <c r="K441" s="2"/>
      <c r="L441" s="2"/>
      <c r="M441" s="1"/>
    </row>
    <row r="442" spans="1:13" x14ac:dyDescent="0.2">
      <c r="A442" s="1"/>
      <c r="B442" s="1"/>
      <c r="C442" s="16"/>
      <c r="D442" s="1"/>
      <c r="E442" s="1"/>
      <c r="F442" s="1"/>
      <c r="G442" s="1"/>
      <c r="H442" s="11"/>
      <c r="I442" s="11"/>
      <c r="J442" s="11"/>
      <c r="K442" s="2"/>
      <c r="L442" s="2"/>
      <c r="M442" s="1"/>
    </row>
    <row r="443" spans="1:13" x14ac:dyDescent="0.2">
      <c r="A443" s="1"/>
      <c r="B443" s="1"/>
      <c r="C443" s="16"/>
      <c r="D443" s="1"/>
      <c r="E443" s="1"/>
      <c r="F443" s="1"/>
      <c r="G443" s="1"/>
      <c r="H443" s="11"/>
      <c r="I443" s="11"/>
      <c r="J443" s="11"/>
      <c r="K443" s="2"/>
      <c r="L443" s="2"/>
      <c r="M443" s="1"/>
    </row>
    <row r="444" spans="1:13" x14ac:dyDescent="0.2">
      <c r="A444" s="1"/>
      <c r="B444" s="1"/>
      <c r="C444" s="16"/>
      <c r="D444" s="1"/>
      <c r="E444" s="1"/>
      <c r="F444" s="1"/>
      <c r="G444" s="1"/>
      <c r="H444" s="11"/>
      <c r="I444" s="11"/>
      <c r="J444" s="11"/>
      <c r="K444" s="2"/>
      <c r="L444" s="2"/>
      <c r="M444" s="1"/>
    </row>
    <row r="445" spans="1:13" x14ac:dyDescent="0.2">
      <c r="A445" s="1"/>
      <c r="B445" s="1"/>
      <c r="C445" s="16"/>
      <c r="D445" s="1"/>
      <c r="E445" s="1"/>
      <c r="F445" s="1"/>
      <c r="G445" s="1"/>
      <c r="H445" s="11"/>
      <c r="I445" s="11"/>
      <c r="J445" s="11"/>
      <c r="K445" s="2"/>
      <c r="L445" s="2"/>
      <c r="M445" s="1"/>
    </row>
    <row r="446" spans="1:13" x14ac:dyDescent="0.2">
      <c r="A446" s="1"/>
      <c r="B446" s="1"/>
      <c r="C446" s="16"/>
      <c r="D446" s="1"/>
      <c r="E446" s="1"/>
      <c r="F446" s="1"/>
      <c r="G446" s="1"/>
      <c r="H446" s="11"/>
      <c r="I446" s="11"/>
      <c r="J446" s="11"/>
      <c r="K446" s="2"/>
      <c r="L446" s="2"/>
      <c r="M446" s="1"/>
    </row>
    <row r="447" spans="1:13" x14ac:dyDescent="0.2">
      <c r="A447" s="1"/>
      <c r="B447" s="1"/>
      <c r="C447" s="16"/>
      <c r="D447" s="1"/>
      <c r="E447" s="1"/>
      <c r="F447" s="1"/>
      <c r="G447" s="1"/>
      <c r="H447" s="11"/>
      <c r="I447" s="11"/>
      <c r="J447" s="11"/>
      <c r="K447" s="2"/>
      <c r="L447" s="2"/>
      <c r="M447" s="1"/>
    </row>
    <row r="448" spans="1:13" x14ac:dyDescent="0.2">
      <c r="A448" s="1"/>
      <c r="B448" s="1"/>
      <c r="C448" s="16"/>
      <c r="D448" s="1"/>
      <c r="E448" s="1"/>
      <c r="F448" s="1"/>
      <c r="G448" s="1"/>
      <c r="H448" s="11"/>
      <c r="I448" s="11"/>
      <c r="J448" s="11"/>
      <c r="K448" s="2"/>
      <c r="L448" s="2"/>
      <c r="M448" s="1"/>
    </row>
    <row r="449" spans="1:13" x14ac:dyDescent="0.2">
      <c r="A449" s="1"/>
      <c r="B449" s="1"/>
      <c r="C449" s="16"/>
      <c r="D449" s="1"/>
      <c r="E449" s="1"/>
      <c r="F449" s="1"/>
      <c r="G449" s="1"/>
      <c r="H449" s="11"/>
      <c r="I449" s="11"/>
      <c r="J449" s="11"/>
      <c r="K449" s="2"/>
      <c r="L449" s="2"/>
      <c r="M449" s="1"/>
    </row>
    <row r="450" spans="1:13" x14ac:dyDescent="0.2">
      <c r="A450" s="1"/>
      <c r="B450" s="1"/>
      <c r="C450" s="16"/>
      <c r="D450" s="1"/>
      <c r="E450" s="1"/>
      <c r="F450" s="1"/>
      <c r="G450" s="1"/>
      <c r="H450" s="11"/>
      <c r="I450" s="11"/>
      <c r="J450" s="11"/>
      <c r="K450" s="2"/>
      <c r="L450" s="2"/>
      <c r="M450" s="1"/>
    </row>
    <row r="451" spans="1:13" x14ac:dyDescent="0.2">
      <c r="A451" s="1"/>
      <c r="B451" s="1"/>
      <c r="C451" s="16"/>
      <c r="D451" s="1"/>
      <c r="E451" s="1"/>
      <c r="F451" s="1"/>
      <c r="G451" s="1"/>
      <c r="H451" s="11"/>
      <c r="I451" s="11"/>
      <c r="J451" s="11"/>
      <c r="K451" s="2"/>
      <c r="L451" s="2"/>
      <c r="M451" s="1"/>
    </row>
    <row r="452" spans="1:13" x14ac:dyDescent="0.2">
      <c r="A452" s="1"/>
      <c r="B452" s="1"/>
      <c r="C452" s="16"/>
      <c r="D452" s="1"/>
      <c r="E452" s="1"/>
      <c r="F452" s="1"/>
      <c r="G452" s="1"/>
      <c r="H452" s="11"/>
      <c r="I452" s="11"/>
      <c r="J452" s="11"/>
      <c r="K452" s="2"/>
      <c r="L452" s="2"/>
      <c r="M452" s="1"/>
    </row>
    <row r="453" spans="1:13" x14ac:dyDescent="0.2">
      <c r="A453" s="1"/>
      <c r="B453" s="1"/>
      <c r="C453" s="16"/>
      <c r="D453" s="1"/>
      <c r="E453" s="1"/>
      <c r="F453" s="1"/>
      <c r="G453" s="1"/>
      <c r="H453" s="11"/>
      <c r="I453" s="11"/>
      <c r="J453" s="11"/>
      <c r="K453" s="2"/>
      <c r="L453" s="2"/>
      <c r="M453" s="1"/>
    </row>
    <row r="454" spans="1:13" x14ac:dyDescent="0.2">
      <c r="A454" s="1"/>
      <c r="B454" s="1"/>
      <c r="C454" s="16"/>
      <c r="D454" s="1"/>
      <c r="E454" s="1"/>
      <c r="F454" s="1"/>
      <c r="G454" s="1"/>
      <c r="H454" s="11"/>
      <c r="I454" s="11"/>
      <c r="J454" s="11"/>
      <c r="K454" s="2"/>
      <c r="L454" s="2"/>
      <c r="M454" s="1"/>
    </row>
    <row r="455" spans="1:13" x14ac:dyDescent="0.2">
      <c r="A455" s="1"/>
      <c r="B455" s="1"/>
      <c r="C455" s="16"/>
      <c r="D455" s="1"/>
      <c r="E455" s="1"/>
      <c r="F455" s="1"/>
      <c r="G455" s="1"/>
      <c r="H455" s="11"/>
      <c r="I455" s="11"/>
      <c r="J455" s="11"/>
      <c r="K455" s="2"/>
      <c r="L455" s="2"/>
      <c r="M455" s="1"/>
    </row>
    <row r="456" spans="1:13" x14ac:dyDescent="0.2">
      <c r="A456" s="1"/>
      <c r="B456" s="1"/>
      <c r="C456" s="16"/>
      <c r="D456" s="1"/>
      <c r="E456" s="1"/>
      <c r="F456" s="1"/>
      <c r="G456" s="1"/>
      <c r="H456" s="11"/>
      <c r="I456" s="11"/>
      <c r="J456" s="11"/>
      <c r="K456" s="2"/>
      <c r="L456" s="2"/>
      <c r="M456" s="1"/>
    </row>
    <row r="457" spans="1:13" x14ac:dyDescent="0.2">
      <c r="A457" s="1"/>
      <c r="B457" s="1"/>
      <c r="C457" s="16"/>
      <c r="D457" s="1"/>
      <c r="E457" s="1"/>
      <c r="F457" s="1"/>
      <c r="G457" s="1"/>
      <c r="H457" s="11"/>
      <c r="I457" s="11"/>
      <c r="J457" s="11"/>
      <c r="K457" s="2"/>
      <c r="L457" s="2"/>
      <c r="M457" s="1"/>
    </row>
    <row r="458" spans="1:13" x14ac:dyDescent="0.2">
      <c r="A458" s="1"/>
      <c r="B458" s="1"/>
      <c r="C458" s="16"/>
      <c r="D458" s="1"/>
      <c r="E458" s="1"/>
      <c r="F458" s="1"/>
      <c r="G458" s="1"/>
      <c r="H458" s="11"/>
      <c r="I458" s="11"/>
      <c r="J458" s="11"/>
      <c r="K458" s="2"/>
      <c r="L458" s="2"/>
      <c r="M458" s="1"/>
    </row>
    <row r="459" spans="1:13" x14ac:dyDescent="0.2">
      <c r="A459" s="1"/>
      <c r="B459" s="1"/>
      <c r="C459" s="16"/>
      <c r="D459" s="1"/>
      <c r="E459" s="1"/>
      <c r="F459" s="1"/>
      <c r="G459" s="1"/>
      <c r="H459" s="11"/>
      <c r="I459" s="11"/>
      <c r="J459" s="11"/>
      <c r="K459" s="2"/>
      <c r="L459" s="2"/>
      <c r="M459" s="1"/>
    </row>
    <row r="460" spans="1:13" x14ac:dyDescent="0.2">
      <c r="A460" s="1"/>
      <c r="B460" s="1"/>
      <c r="C460" s="16"/>
      <c r="D460" s="1"/>
      <c r="E460" s="1"/>
      <c r="F460" s="1"/>
      <c r="G460" s="1"/>
      <c r="H460" s="11"/>
      <c r="I460" s="11"/>
      <c r="J460" s="11"/>
      <c r="K460" s="2"/>
      <c r="L460" s="2"/>
      <c r="M460" s="1"/>
    </row>
    <row r="461" spans="1:13" x14ac:dyDescent="0.2">
      <c r="A461" s="1"/>
      <c r="B461" s="1"/>
      <c r="C461" s="16"/>
      <c r="D461" s="1"/>
      <c r="E461" s="1"/>
      <c r="F461" s="1"/>
      <c r="G461" s="1"/>
      <c r="H461" s="11"/>
      <c r="I461" s="11"/>
      <c r="J461" s="11"/>
      <c r="K461" s="2"/>
      <c r="L461" s="2"/>
      <c r="M461" s="1"/>
    </row>
    <row r="462" spans="1:13" x14ac:dyDescent="0.2">
      <c r="A462" s="1"/>
      <c r="B462" s="1"/>
      <c r="C462" s="16"/>
      <c r="D462" s="1"/>
      <c r="E462" s="1"/>
      <c r="F462" s="1"/>
      <c r="G462" s="1"/>
      <c r="H462" s="11"/>
      <c r="I462" s="11"/>
      <c r="J462" s="11"/>
      <c r="K462" s="2"/>
      <c r="L462" s="2"/>
      <c r="M462" s="1"/>
    </row>
    <row r="463" spans="1:13" x14ac:dyDescent="0.2">
      <c r="A463" s="1"/>
      <c r="B463" s="1"/>
      <c r="C463" s="16"/>
      <c r="D463" s="1"/>
      <c r="E463" s="1"/>
      <c r="F463" s="1"/>
      <c r="G463" s="1"/>
      <c r="H463" s="11"/>
      <c r="I463" s="11"/>
      <c r="J463" s="11"/>
      <c r="K463" s="2"/>
      <c r="L463" s="2"/>
      <c r="M463" s="1"/>
    </row>
    <row r="464" spans="1:13" x14ac:dyDescent="0.2">
      <c r="A464" s="1"/>
      <c r="B464" s="1"/>
      <c r="C464" s="16"/>
      <c r="D464" s="1"/>
      <c r="E464" s="1"/>
      <c r="F464" s="1"/>
      <c r="G464" s="1"/>
      <c r="H464" s="11"/>
      <c r="I464" s="11"/>
      <c r="J464" s="11"/>
      <c r="K464" s="2"/>
      <c r="L464" s="2"/>
      <c r="M464" s="1"/>
    </row>
    <row r="465" spans="1:13" x14ac:dyDescent="0.2">
      <c r="A465" s="1"/>
      <c r="B465" s="1"/>
      <c r="C465" s="16"/>
      <c r="D465" s="1"/>
      <c r="E465" s="1"/>
      <c r="F465" s="1"/>
      <c r="G465" s="1"/>
      <c r="H465" s="11"/>
      <c r="I465" s="11"/>
      <c r="J465" s="11"/>
      <c r="K465" s="2"/>
      <c r="L465" s="2"/>
      <c r="M465" s="1"/>
    </row>
    <row r="466" spans="1:13" x14ac:dyDescent="0.2">
      <c r="A466" s="1"/>
      <c r="B466" s="1"/>
      <c r="C466" s="16"/>
      <c r="D466" s="1"/>
      <c r="E466" s="1"/>
      <c r="F466" s="1"/>
      <c r="G466" s="1"/>
      <c r="H466" s="11"/>
      <c r="I466" s="11"/>
      <c r="J466" s="11"/>
      <c r="K466" s="2"/>
      <c r="L466" s="2"/>
      <c r="M466" s="1"/>
    </row>
    <row r="467" spans="1:13" x14ac:dyDescent="0.2">
      <c r="A467" s="1"/>
      <c r="B467" s="1"/>
      <c r="C467" s="16"/>
      <c r="D467" s="1"/>
      <c r="E467" s="1"/>
      <c r="F467" s="1"/>
      <c r="G467" s="1"/>
      <c r="H467" s="11"/>
      <c r="I467" s="11"/>
      <c r="J467" s="11"/>
      <c r="K467" s="2"/>
      <c r="L467" s="2"/>
      <c r="M467" s="1"/>
    </row>
    <row r="468" spans="1:13" x14ac:dyDescent="0.2">
      <c r="A468" s="1"/>
      <c r="B468" s="1"/>
      <c r="C468" s="16"/>
      <c r="D468" s="1"/>
      <c r="E468" s="1"/>
      <c r="F468" s="1"/>
      <c r="G468" s="1"/>
      <c r="H468" s="11"/>
      <c r="I468" s="11"/>
      <c r="J468" s="11"/>
      <c r="K468" s="2"/>
      <c r="L468" s="2"/>
      <c r="M468" s="1"/>
    </row>
    <row r="469" spans="1:13" x14ac:dyDescent="0.2">
      <c r="A469" s="1"/>
      <c r="B469" s="1"/>
      <c r="C469" s="16"/>
      <c r="D469" s="1"/>
      <c r="E469" s="1"/>
      <c r="F469" s="1"/>
      <c r="G469" s="1"/>
      <c r="H469" s="11"/>
      <c r="I469" s="11"/>
      <c r="J469" s="11"/>
      <c r="K469" s="2"/>
      <c r="L469" s="2"/>
      <c r="M469" s="1"/>
    </row>
    <row r="470" spans="1:13" x14ac:dyDescent="0.2">
      <c r="A470" s="1"/>
      <c r="B470" s="1"/>
      <c r="C470" s="16"/>
      <c r="D470" s="1"/>
      <c r="E470" s="1"/>
      <c r="F470" s="1"/>
      <c r="G470" s="1"/>
      <c r="H470" s="11"/>
      <c r="I470" s="11"/>
      <c r="J470" s="11"/>
      <c r="K470" s="2"/>
      <c r="L470" s="2"/>
      <c r="M470" s="1"/>
    </row>
    <row r="471" spans="1:13" x14ac:dyDescent="0.2">
      <c r="A471" s="1"/>
      <c r="B471" s="1"/>
      <c r="C471" s="16"/>
      <c r="D471" s="1"/>
      <c r="E471" s="1"/>
      <c r="F471" s="1"/>
      <c r="G471" s="1"/>
      <c r="H471" s="11"/>
      <c r="I471" s="11"/>
      <c r="J471" s="11"/>
      <c r="K471" s="2"/>
      <c r="L471" s="2"/>
      <c r="M471" s="1"/>
    </row>
    <row r="472" spans="1:13" x14ac:dyDescent="0.2">
      <c r="A472" s="1"/>
      <c r="B472" s="1"/>
      <c r="C472" s="16"/>
      <c r="D472" s="1"/>
      <c r="E472" s="1"/>
      <c r="F472" s="1"/>
      <c r="G472" s="1"/>
      <c r="H472" s="11"/>
      <c r="I472" s="11"/>
      <c r="J472" s="11"/>
      <c r="K472" s="2"/>
      <c r="L472" s="2"/>
      <c r="M472" s="1"/>
    </row>
    <row r="473" spans="1:13" x14ac:dyDescent="0.2">
      <c r="A473" s="1"/>
      <c r="B473" s="1"/>
      <c r="C473" s="16"/>
      <c r="D473" s="1"/>
      <c r="E473" s="1"/>
      <c r="F473" s="1"/>
      <c r="G473" s="1"/>
      <c r="H473" s="11"/>
      <c r="I473" s="11"/>
      <c r="J473" s="11"/>
      <c r="K473" s="2"/>
      <c r="L473" s="2"/>
      <c r="M473" s="1"/>
    </row>
    <row r="474" spans="1:13" x14ac:dyDescent="0.2">
      <c r="A474" s="1"/>
      <c r="B474" s="1"/>
      <c r="C474" s="16"/>
      <c r="D474" s="1"/>
      <c r="E474" s="1"/>
      <c r="F474" s="1"/>
      <c r="G474" s="1"/>
      <c r="H474" s="11"/>
      <c r="I474" s="11"/>
      <c r="J474" s="11"/>
      <c r="K474" s="2"/>
      <c r="L474" s="2"/>
      <c r="M474" s="1"/>
    </row>
    <row r="475" spans="1:13" x14ac:dyDescent="0.2">
      <c r="A475" s="1"/>
      <c r="B475" s="1"/>
      <c r="C475" s="16"/>
      <c r="D475" s="1"/>
      <c r="E475" s="1"/>
      <c r="F475" s="1"/>
      <c r="G475" s="1"/>
      <c r="H475" s="11"/>
      <c r="I475" s="11"/>
      <c r="J475" s="11"/>
      <c r="K475" s="2"/>
      <c r="L475" s="2"/>
      <c r="M475" s="1"/>
    </row>
    <row r="476" spans="1:13" x14ac:dyDescent="0.2">
      <c r="A476" s="1"/>
      <c r="B476" s="1"/>
      <c r="C476" s="16"/>
      <c r="D476" s="1"/>
      <c r="E476" s="1"/>
      <c r="F476" s="1"/>
      <c r="G476" s="1"/>
      <c r="H476" s="11"/>
      <c r="I476" s="11"/>
      <c r="J476" s="11"/>
      <c r="K476" s="2"/>
      <c r="L476" s="2"/>
      <c r="M476" s="1"/>
    </row>
    <row r="477" spans="1:13" x14ac:dyDescent="0.2">
      <c r="A477" s="1"/>
      <c r="B477" s="1"/>
      <c r="C477" s="16"/>
      <c r="D477" s="1"/>
      <c r="E477" s="1"/>
      <c r="F477" s="1"/>
      <c r="G477" s="1"/>
      <c r="H477" s="11"/>
      <c r="I477" s="11"/>
      <c r="J477" s="11"/>
      <c r="K477" s="2"/>
      <c r="L477" s="2"/>
      <c r="M477" s="1"/>
    </row>
    <row r="478" spans="1:13" x14ac:dyDescent="0.2">
      <c r="A478" s="1"/>
      <c r="B478" s="1"/>
      <c r="C478" s="16"/>
      <c r="D478" s="1"/>
      <c r="E478" s="1"/>
      <c r="F478" s="1"/>
      <c r="G478" s="1"/>
      <c r="H478" s="11"/>
      <c r="I478" s="11"/>
      <c r="J478" s="11"/>
      <c r="K478" s="2"/>
      <c r="L478" s="2"/>
      <c r="M478" s="1"/>
    </row>
    <row r="479" spans="1:13" x14ac:dyDescent="0.2">
      <c r="A479" s="1"/>
      <c r="B479" s="1"/>
      <c r="C479" s="16"/>
      <c r="D479" s="1"/>
      <c r="E479" s="1"/>
      <c r="F479" s="1"/>
      <c r="G479" s="1"/>
      <c r="H479" s="11"/>
      <c r="I479" s="11"/>
      <c r="J479" s="11"/>
      <c r="K479" s="2"/>
      <c r="L479" s="2"/>
      <c r="M479" s="1"/>
    </row>
    <row r="480" spans="1:13" x14ac:dyDescent="0.2">
      <c r="A480" s="1"/>
      <c r="B480" s="1"/>
      <c r="C480" s="16"/>
      <c r="D480" s="1"/>
      <c r="E480" s="1"/>
      <c r="F480" s="1"/>
      <c r="G480" s="1"/>
      <c r="H480" s="11"/>
      <c r="I480" s="11"/>
      <c r="J480" s="11"/>
      <c r="K480" s="2"/>
      <c r="L480" s="2"/>
      <c r="M480" s="1"/>
    </row>
    <row r="481" spans="1:13" x14ac:dyDescent="0.2">
      <c r="A481" s="1"/>
      <c r="B481" s="1"/>
      <c r="C481" s="16"/>
      <c r="D481" s="1"/>
      <c r="E481" s="1"/>
      <c r="F481" s="1"/>
      <c r="G481" s="1"/>
      <c r="H481" s="11"/>
      <c r="I481" s="11"/>
      <c r="J481" s="11"/>
      <c r="K481" s="2"/>
      <c r="L481" s="2"/>
      <c r="M481" s="1"/>
    </row>
    <row r="482" spans="1:13" x14ac:dyDescent="0.2">
      <c r="A482" s="1"/>
      <c r="B482" s="1"/>
      <c r="C482" s="16"/>
      <c r="D482" s="1"/>
      <c r="E482" s="1"/>
      <c r="F482" s="1"/>
      <c r="G482" s="1"/>
      <c r="H482" s="11"/>
      <c r="I482" s="11"/>
      <c r="J482" s="11"/>
      <c r="K482" s="2"/>
      <c r="L482" s="2"/>
      <c r="M482" s="1"/>
    </row>
    <row r="483" spans="1:13" x14ac:dyDescent="0.2">
      <c r="A483" s="1"/>
      <c r="B483" s="1"/>
      <c r="C483" s="16"/>
      <c r="D483" s="1"/>
      <c r="E483" s="1"/>
      <c r="F483" s="1"/>
      <c r="G483" s="1"/>
      <c r="H483" s="11"/>
      <c r="I483" s="11"/>
      <c r="J483" s="11"/>
      <c r="K483" s="2"/>
      <c r="L483" s="2"/>
      <c r="M483" s="1"/>
    </row>
    <row r="484" spans="1:13" x14ac:dyDescent="0.2">
      <c r="A484" s="1"/>
      <c r="B484" s="1"/>
      <c r="C484" s="16"/>
      <c r="D484" s="1"/>
      <c r="E484" s="1"/>
      <c r="F484" s="1"/>
      <c r="G484" s="1"/>
      <c r="H484" s="11"/>
      <c r="I484" s="11"/>
      <c r="J484" s="11"/>
      <c r="K484" s="2"/>
      <c r="L484" s="2"/>
      <c r="M484" s="1"/>
    </row>
    <row r="485" spans="1:13" x14ac:dyDescent="0.2">
      <c r="A485" s="1"/>
      <c r="B485" s="1"/>
      <c r="C485" s="16"/>
      <c r="D485" s="1"/>
      <c r="E485" s="1"/>
      <c r="F485" s="1"/>
      <c r="G485" s="1"/>
      <c r="H485" s="11"/>
      <c r="I485" s="11"/>
      <c r="J485" s="11"/>
      <c r="K485" s="2"/>
      <c r="L485" s="2"/>
      <c r="M485" s="1"/>
    </row>
    <row r="486" spans="1:13" x14ac:dyDescent="0.2">
      <c r="A486" s="1"/>
      <c r="B486" s="1"/>
      <c r="C486" s="16"/>
      <c r="D486" s="1"/>
      <c r="E486" s="1"/>
      <c r="F486" s="1"/>
      <c r="G486" s="1"/>
      <c r="H486" s="11"/>
      <c r="I486" s="11"/>
      <c r="J486" s="11"/>
      <c r="K486" s="2"/>
      <c r="L486" s="2"/>
      <c r="M486" s="1"/>
    </row>
    <row r="487" spans="1:13" x14ac:dyDescent="0.2">
      <c r="A487" s="1"/>
      <c r="B487" s="1"/>
      <c r="C487" s="16"/>
      <c r="D487" s="1"/>
      <c r="E487" s="1"/>
      <c r="F487" s="1"/>
      <c r="G487" s="1"/>
      <c r="H487" s="11"/>
      <c r="I487" s="11"/>
      <c r="J487" s="11"/>
      <c r="K487" s="2"/>
      <c r="L487" s="2"/>
      <c r="M487" s="1"/>
    </row>
    <row r="488" spans="1:13" x14ac:dyDescent="0.2">
      <c r="A488" s="1"/>
      <c r="B488" s="1"/>
      <c r="C488" s="16"/>
      <c r="D488" s="1"/>
      <c r="E488" s="1"/>
      <c r="F488" s="1"/>
      <c r="G488" s="1"/>
      <c r="H488" s="11"/>
      <c r="I488" s="11"/>
      <c r="J488" s="11"/>
      <c r="K488" s="2"/>
      <c r="L488" s="2"/>
      <c r="M488" s="1"/>
    </row>
    <row r="489" spans="1:13" x14ac:dyDescent="0.2">
      <c r="A489" s="1"/>
      <c r="B489" s="1"/>
      <c r="C489" s="16"/>
      <c r="D489" s="1"/>
      <c r="E489" s="1"/>
      <c r="F489" s="1"/>
      <c r="G489" s="1"/>
      <c r="H489" s="11"/>
      <c r="I489" s="11"/>
      <c r="J489" s="11"/>
      <c r="K489" s="2"/>
      <c r="L489" s="2"/>
      <c r="M489" s="1"/>
    </row>
    <row r="490" spans="1:13" x14ac:dyDescent="0.2">
      <c r="A490" s="1"/>
      <c r="B490" s="1"/>
      <c r="C490" s="16"/>
      <c r="D490" s="1"/>
      <c r="E490" s="1"/>
      <c r="F490" s="1"/>
      <c r="G490" s="1"/>
      <c r="H490" s="11"/>
      <c r="I490" s="11"/>
      <c r="J490" s="11"/>
      <c r="K490" s="2"/>
      <c r="L490" s="2"/>
      <c r="M490" s="1"/>
    </row>
    <row r="491" spans="1:13" x14ac:dyDescent="0.2">
      <c r="A491" s="1"/>
      <c r="B491" s="1"/>
      <c r="C491" s="16"/>
      <c r="D491" s="1"/>
      <c r="E491" s="1"/>
      <c r="F491" s="1"/>
      <c r="G491" s="1"/>
      <c r="H491" s="11"/>
      <c r="I491" s="11"/>
      <c r="J491" s="11"/>
      <c r="K491" s="2"/>
      <c r="L491" s="2"/>
      <c r="M491" s="1"/>
    </row>
    <row r="492" spans="1:13" x14ac:dyDescent="0.2">
      <c r="A492" s="1"/>
      <c r="B492" s="1"/>
      <c r="C492" s="16"/>
      <c r="D492" s="1"/>
      <c r="E492" s="1"/>
      <c r="F492" s="1"/>
      <c r="G492" s="1"/>
      <c r="H492" s="11"/>
      <c r="I492" s="11"/>
      <c r="J492" s="11"/>
      <c r="K492" s="2"/>
      <c r="L492" s="2"/>
      <c r="M492" s="1"/>
    </row>
    <row r="493" spans="1:13" x14ac:dyDescent="0.2">
      <c r="A493" s="1"/>
      <c r="B493" s="1"/>
      <c r="C493" s="16"/>
      <c r="D493" s="1"/>
      <c r="E493" s="1"/>
      <c r="F493" s="1"/>
      <c r="G493" s="1"/>
      <c r="H493" s="11"/>
      <c r="I493" s="11"/>
      <c r="J493" s="11"/>
      <c r="K493" s="2"/>
      <c r="L493" s="2"/>
      <c r="M493" s="1"/>
    </row>
    <row r="494" spans="1:13" x14ac:dyDescent="0.2">
      <c r="A494" s="1"/>
      <c r="B494" s="1"/>
      <c r="C494" s="16"/>
      <c r="D494" s="1"/>
      <c r="E494" s="1"/>
      <c r="F494" s="1"/>
      <c r="G494" s="1"/>
      <c r="H494" s="11"/>
      <c r="I494" s="11"/>
      <c r="J494" s="11"/>
      <c r="K494" s="2"/>
      <c r="L494" s="2"/>
      <c r="M494" s="1"/>
    </row>
    <row r="495" spans="1:13" x14ac:dyDescent="0.2">
      <c r="A495" s="1"/>
      <c r="B495" s="1"/>
      <c r="C495" s="16"/>
      <c r="D495" s="1"/>
      <c r="E495" s="1"/>
      <c r="F495" s="1"/>
      <c r="G495" s="1"/>
      <c r="H495" s="11"/>
      <c r="I495" s="11"/>
      <c r="J495" s="11"/>
      <c r="K495" s="2"/>
      <c r="L495" s="2"/>
      <c r="M495" s="1"/>
    </row>
    <row r="496" spans="1:13" x14ac:dyDescent="0.2">
      <c r="A496" s="1"/>
      <c r="B496" s="1"/>
      <c r="C496" s="16"/>
      <c r="D496" s="1"/>
      <c r="E496" s="1"/>
      <c r="F496" s="1"/>
      <c r="G496" s="1"/>
      <c r="H496" s="11"/>
      <c r="I496" s="11"/>
      <c r="J496" s="11"/>
      <c r="K496" s="2"/>
      <c r="L496" s="2"/>
      <c r="M496" s="1"/>
    </row>
    <row r="497" spans="1:13" x14ac:dyDescent="0.2">
      <c r="A497" s="1"/>
      <c r="B497" s="1"/>
      <c r="C497" s="16"/>
      <c r="D497" s="1"/>
      <c r="E497" s="1"/>
      <c r="F497" s="1"/>
      <c r="G497" s="1"/>
      <c r="H497" s="11"/>
      <c r="I497" s="11"/>
      <c r="J497" s="11"/>
      <c r="K497" s="2"/>
      <c r="L497" s="2"/>
      <c r="M497" s="1"/>
    </row>
    <row r="498" spans="1:13" x14ac:dyDescent="0.2">
      <c r="A498" s="1"/>
      <c r="B498" s="1"/>
      <c r="C498" s="16"/>
      <c r="D498" s="1"/>
      <c r="E498" s="1"/>
      <c r="F498" s="1"/>
      <c r="G498" s="1"/>
      <c r="H498" s="11"/>
      <c r="I498" s="11"/>
      <c r="J498" s="11"/>
      <c r="K498" s="2"/>
      <c r="L498" s="2"/>
      <c r="M498" s="1"/>
    </row>
    <row r="499" spans="1:13" x14ac:dyDescent="0.2">
      <c r="A499" s="1"/>
      <c r="B499" s="1"/>
      <c r="C499" s="16"/>
      <c r="D499" s="1"/>
      <c r="E499" s="1"/>
      <c r="F499" s="1"/>
      <c r="G499" s="1"/>
      <c r="H499" s="11"/>
      <c r="I499" s="11"/>
      <c r="J499" s="11"/>
      <c r="K499" s="2"/>
      <c r="L499" s="2"/>
      <c r="M499" s="1"/>
    </row>
    <row r="500" spans="1:13" x14ac:dyDescent="0.2">
      <c r="A500" s="1"/>
      <c r="B500" s="1"/>
      <c r="C500" s="16"/>
      <c r="D500" s="1"/>
      <c r="E500" s="1"/>
      <c r="F500" s="1"/>
      <c r="G500" s="1"/>
      <c r="H500" s="11"/>
      <c r="I500" s="11"/>
      <c r="J500" s="11"/>
      <c r="K500" s="2"/>
      <c r="L500" s="2"/>
      <c r="M500" s="1"/>
    </row>
    <row r="501" spans="1:13" x14ac:dyDescent="0.2">
      <c r="A501" s="1"/>
      <c r="B501" s="1"/>
      <c r="C501" s="16"/>
      <c r="D501" s="1"/>
      <c r="E501" s="1"/>
      <c r="F501" s="1"/>
      <c r="G501" s="1"/>
      <c r="H501" s="11"/>
      <c r="I501" s="11"/>
      <c r="J501" s="11"/>
      <c r="K501" s="2"/>
      <c r="L501" s="2"/>
      <c r="M501" s="1"/>
    </row>
    <row r="502" spans="1:13" x14ac:dyDescent="0.2">
      <c r="A502" s="1"/>
      <c r="B502" s="1"/>
      <c r="C502" s="16"/>
      <c r="D502" s="1"/>
      <c r="E502" s="1"/>
      <c r="F502" s="1"/>
      <c r="G502" s="1"/>
      <c r="H502" s="11"/>
      <c r="I502" s="11"/>
      <c r="J502" s="11"/>
      <c r="K502" s="2"/>
      <c r="L502" s="2"/>
      <c r="M502" s="1"/>
    </row>
    <row r="503" spans="1:13" x14ac:dyDescent="0.2">
      <c r="A503" s="1"/>
      <c r="B503" s="1"/>
      <c r="C503" s="16"/>
      <c r="D503" s="1"/>
      <c r="E503" s="1"/>
      <c r="F503" s="1"/>
      <c r="G503" s="1"/>
      <c r="H503" s="11"/>
      <c r="I503" s="11"/>
      <c r="J503" s="11"/>
      <c r="K503" s="2"/>
      <c r="L503" s="2"/>
      <c r="M503" s="1"/>
    </row>
    <row r="504" spans="1:13" x14ac:dyDescent="0.2">
      <c r="A504" s="1"/>
      <c r="B504" s="1"/>
      <c r="C504" s="16"/>
      <c r="D504" s="1"/>
      <c r="E504" s="1"/>
      <c r="F504" s="1"/>
      <c r="G504" s="1"/>
      <c r="H504" s="11"/>
      <c r="I504" s="11"/>
      <c r="J504" s="11"/>
      <c r="K504" s="2"/>
      <c r="L504" s="2"/>
      <c r="M504" s="1"/>
    </row>
    <row r="505" spans="1:13" x14ac:dyDescent="0.2">
      <c r="A505" s="1"/>
      <c r="B505" s="1"/>
      <c r="C505" s="16"/>
      <c r="D505" s="1"/>
      <c r="E505" s="1"/>
      <c r="F505" s="1"/>
      <c r="G505" s="1"/>
      <c r="H505" s="11"/>
      <c r="I505" s="11"/>
      <c r="J505" s="11"/>
      <c r="K505" s="2"/>
      <c r="L505" s="2"/>
      <c r="M505" s="1"/>
    </row>
    <row r="506" spans="1:13" x14ac:dyDescent="0.2">
      <c r="A506" s="1"/>
      <c r="B506" s="1"/>
      <c r="C506" s="16"/>
      <c r="D506" s="1"/>
      <c r="E506" s="1"/>
      <c r="F506" s="1"/>
      <c r="G506" s="1"/>
      <c r="H506" s="11"/>
      <c r="I506" s="11"/>
      <c r="J506" s="11"/>
      <c r="K506" s="2"/>
      <c r="L506" s="2"/>
      <c r="M506" s="1"/>
    </row>
    <row r="507" spans="1:13" x14ac:dyDescent="0.2">
      <c r="A507" s="1"/>
      <c r="B507" s="1"/>
      <c r="C507" s="16"/>
      <c r="D507" s="1"/>
      <c r="E507" s="1"/>
      <c r="F507" s="1"/>
      <c r="G507" s="1"/>
      <c r="H507" s="11"/>
      <c r="I507" s="11"/>
      <c r="J507" s="11"/>
      <c r="K507" s="2"/>
      <c r="L507" s="2"/>
      <c r="M507" s="1"/>
    </row>
    <row r="508" spans="1:13" x14ac:dyDescent="0.2">
      <c r="A508" s="1"/>
      <c r="B508" s="1"/>
      <c r="C508" s="16"/>
      <c r="D508" s="1"/>
      <c r="E508" s="1"/>
      <c r="F508" s="1"/>
      <c r="G508" s="1"/>
      <c r="H508" s="11"/>
      <c r="I508" s="11"/>
      <c r="J508" s="11"/>
      <c r="K508" s="2"/>
      <c r="L508" s="2"/>
      <c r="M508" s="1"/>
    </row>
    <row r="509" spans="1:13" x14ac:dyDescent="0.2">
      <c r="A509" s="1"/>
      <c r="B509" s="1"/>
      <c r="C509" s="16"/>
      <c r="D509" s="1"/>
      <c r="E509" s="1"/>
      <c r="F509" s="1"/>
      <c r="G509" s="1"/>
      <c r="H509" s="11"/>
      <c r="I509" s="11"/>
      <c r="J509" s="11"/>
      <c r="K509" s="2"/>
      <c r="L509" s="2"/>
      <c r="M509" s="1"/>
    </row>
    <row r="510" spans="1:13" x14ac:dyDescent="0.2">
      <c r="A510" s="1"/>
      <c r="B510" s="1"/>
      <c r="C510" s="16"/>
      <c r="D510" s="1"/>
      <c r="E510" s="1"/>
      <c r="F510" s="1"/>
      <c r="G510" s="1"/>
      <c r="H510" s="11"/>
      <c r="I510" s="11"/>
      <c r="J510" s="11"/>
      <c r="K510" s="2"/>
      <c r="L510" s="2"/>
      <c r="M510" s="1"/>
    </row>
    <row r="511" spans="1:13" x14ac:dyDescent="0.2">
      <c r="A511" s="1"/>
      <c r="B511" s="1"/>
      <c r="C511" s="16"/>
      <c r="D511" s="1"/>
      <c r="E511" s="1"/>
      <c r="F511" s="1"/>
      <c r="G511" s="1"/>
      <c r="H511" s="11"/>
      <c r="I511" s="11"/>
      <c r="J511" s="11"/>
      <c r="K511" s="2"/>
      <c r="L511" s="2"/>
      <c r="M511" s="1"/>
    </row>
    <row r="512" spans="1:13" x14ac:dyDescent="0.2">
      <c r="A512" s="1"/>
      <c r="B512" s="1"/>
      <c r="C512" s="16"/>
      <c r="D512" s="1"/>
      <c r="E512" s="1"/>
      <c r="F512" s="1"/>
      <c r="G512" s="1"/>
      <c r="H512" s="11"/>
      <c r="I512" s="11"/>
      <c r="J512" s="11"/>
      <c r="K512" s="2"/>
      <c r="L512" s="2"/>
      <c r="M512" s="1"/>
    </row>
    <row r="513" spans="1:13" x14ac:dyDescent="0.2">
      <c r="A513" s="1"/>
      <c r="B513" s="1"/>
      <c r="C513" s="16"/>
      <c r="D513" s="1"/>
      <c r="E513" s="1"/>
      <c r="F513" s="1"/>
      <c r="G513" s="1"/>
      <c r="H513" s="11"/>
      <c r="I513" s="11"/>
      <c r="J513" s="11"/>
      <c r="K513" s="2"/>
      <c r="L513" s="2"/>
      <c r="M513" s="1"/>
    </row>
    <row r="514" spans="1:13" x14ac:dyDescent="0.2">
      <c r="A514" s="1"/>
      <c r="B514" s="1"/>
      <c r="C514" s="16"/>
      <c r="D514" s="1"/>
      <c r="E514" s="1"/>
      <c r="F514" s="1"/>
      <c r="G514" s="1"/>
      <c r="H514" s="11"/>
      <c r="I514" s="11"/>
      <c r="J514" s="11"/>
      <c r="K514" s="2"/>
      <c r="L514" s="2"/>
      <c r="M514" s="1"/>
    </row>
    <row r="515" spans="1:13" x14ac:dyDescent="0.2">
      <c r="A515" s="1"/>
      <c r="B515" s="1"/>
      <c r="C515" s="16"/>
      <c r="D515" s="1"/>
      <c r="E515" s="1"/>
      <c r="F515" s="1"/>
      <c r="G515" s="1"/>
      <c r="H515" s="11"/>
      <c r="I515" s="11"/>
      <c r="J515" s="11"/>
      <c r="K515" s="2"/>
      <c r="L515" s="2"/>
      <c r="M515" s="1"/>
    </row>
    <row r="516" spans="1:13" x14ac:dyDescent="0.2">
      <c r="A516" s="1"/>
      <c r="B516" s="1"/>
      <c r="C516" s="16"/>
      <c r="D516" s="1"/>
      <c r="E516" s="1"/>
      <c r="F516" s="1"/>
      <c r="G516" s="1"/>
      <c r="H516" s="11"/>
      <c r="I516" s="11"/>
      <c r="J516" s="11"/>
      <c r="K516" s="2"/>
      <c r="L516" s="2"/>
      <c r="M516" s="1"/>
    </row>
    <row r="517" spans="1:13" x14ac:dyDescent="0.2">
      <c r="A517" s="1"/>
      <c r="B517" s="1"/>
      <c r="C517" s="16"/>
      <c r="D517" s="1"/>
      <c r="E517" s="1"/>
      <c r="F517" s="1"/>
      <c r="G517" s="1"/>
      <c r="H517" s="11"/>
      <c r="I517" s="11"/>
      <c r="J517" s="11"/>
      <c r="K517" s="2"/>
      <c r="L517" s="2"/>
      <c r="M517" s="1"/>
    </row>
    <row r="518" spans="1:13" x14ac:dyDescent="0.2">
      <c r="A518" s="1"/>
      <c r="B518" s="1"/>
      <c r="C518" s="16"/>
      <c r="D518" s="1"/>
      <c r="E518" s="1"/>
      <c r="F518" s="1"/>
      <c r="G518" s="1"/>
      <c r="H518" s="11"/>
      <c r="I518" s="11"/>
      <c r="J518" s="11"/>
      <c r="K518" s="2"/>
      <c r="L518" s="2"/>
      <c r="M518" s="1"/>
    </row>
    <row r="519" spans="1:13" x14ac:dyDescent="0.2">
      <c r="A519" s="1"/>
      <c r="B519" s="1"/>
      <c r="C519" s="16"/>
      <c r="D519" s="1"/>
      <c r="E519" s="1"/>
      <c r="F519" s="1"/>
      <c r="G519" s="1"/>
      <c r="H519" s="11"/>
      <c r="I519" s="11"/>
      <c r="J519" s="11"/>
      <c r="K519" s="2"/>
      <c r="L519" s="2"/>
      <c r="M519" s="1"/>
    </row>
    <row r="520" spans="1:13" x14ac:dyDescent="0.2">
      <c r="A520" s="1"/>
      <c r="B520" s="1"/>
      <c r="C520" s="16"/>
      <c r="D520" s="1"/>
      <c r="E520" s="1"/>
      <c r="F520" s="1"/>
      <c r="G520" s="1"/>
      <c r="H520" s="11"/>
      <c r="I520" s="11"/>
      <c r="J520" s="11"/>
      <c r="K520" s="2"/>
      <c r="L520" s="2"/>
      <c r="M520" s="1"/>
    </row>
    <row r="521" spans="1:13" x14ac:dyDescent="0.2">
      <c r="A521" s="1"/>
      <c r="B521" s="1"/>
      <c r="C521" s="16"/>
      <c r="D521" s="1"/>
      <c r="E521" s="1"/>
      <c r="F521" s="1"/>
      <c r="G521" s="1"/>
      <c r="H521" s="11"/>
      <c r="I521" s="11"/>
      <c r="J521" s="11"/>
      <c r="K521" s="2"/>
      <c r="L521" s="2"/>
      <c r="M521" s="1"/>
    </row>
    <row r="522" spans="1:13" x14ac:dyDescent="0.2">
      <c r="A522" s="1"/>
      <c r="B522" s="1"/>
      <c r="C522" s="16"/>
      <c r="D522" s="1"/>
      <c r="E522" s="1"/>
      <c r="F522" s="1"/>
      <c r="G522" s="1"/>
      <c r="H522" s="11"/>
      <c r="I522" s="11"/>
      <c r="J522" s="11"/>
      <c r="K522" s="2"/>
      <c r="L522" s="2"/>
      <c r="M522" s="1"/>
    </row>
    <row r="523" spans="1:13" x14ac:dyDescent="0.2">
      <c r="A523" s="1"/>
      <c r="B523" s="1"/>
      <c r="C523" s="16"/>
      <c r="D523" s="1"/>
      <c r="E523" s="1"/>
      <c r="F523" s="1"/>
      <c r="G523" s="1"/>
      <c r="H523" s="11"/>
      <c r="I523" s="11"/>
      <c r="J523" s="11"/>
      <c r="K523" s="2"/>
      <c r="L523" s="2"/>
      <c r="M523" s="1"/>
    </row>
    <row r="524" spans="1:13" x14ac:dyDescent="0.2">
      <c r="A524" s="1"/>
      <c r="B524" s="1"/>
      <c r="C524" s="16"/>
      <c r="D524" s="1"/>
      <c r="E524" s="1"/>
      <c r="F524" s="1"/>
      <c r="G524" s="1"/>
      <c r="H524" s="11"/>
      <c r="I524" s="11"/>
      <c r="J524" s="11"/>
      <c r="K524" s="2"/>
      <c r="L524" s="2"/>
      <c r="M524" s="1"/>
    </row>
    <row r="525" spans="1:13" x14ac:dyDescent="0.2">
      <c r="A525" s="1"/>
      <c r="B525" s="1"/>
      <c r="C525" s="16"/>
      <c r="D525" s="1"/>
      <c r="E525" s="1"/>
      <c r="F525" s="1"/>
      <c r="G525" s="1"/>
      <c r="H525" s="11"/>
      <c r="I525" s="11"/>
      <c r="J525" s="11"/>
      <c r="K525" s="2"/>
      <c r="L525" s="2"/>
      <c r="M525" s="1"/>
    </row>
    <row r="526" spans="1:13" x14ac:dyDescent="0.2">
      <c r="A526" s="1"/>
      <c r="B526" s="1"/>
      <c r="C526" s="16"/>
      <c r="D526" s="1"/>
      <c r="E526" s="1"/>
      <c r="F526" s="1"/>
      <c r="G526" s="1"/>
      <c r="H526" s="11"/>
      <c r="I526" s="11"/>
      <c r="J526" s="11"/>
      <c r="K526" s="2"/>
      <c r="L526" s="2"/>
      <c r="M526" s="1"/>
    </row>
    <row r="527" spans="1:13" x14ac:dyDescent="0.2">
      <c r="A527" s="1"/>
      <c r="B527" s="1"/>
      <c r="C527" s="16"/>
      <c r="D527" s="1"/>
      <c r="E527" s="1"/>
      <c r="F527" s="1"/>
      <c r="G527" s="1"/>
      <c r="H527" s="11"/>
      <c r="I527" s="11"/>
      <c r="J527" s="11"/>
      <c r="K527" s="2"/>
      <c r="L527" s="2"/>
      <c r="M527" s="1"/>
    </row>
    <row r="528" spans="1:13" x14ac:dyDescent="0.2">
      <c r="A528" s="1"/>
      <c r="B528" s="1"/>
      <c r="C528" s="16"/>
      <c r="D528" s="1"/>
      <c r="E528" s="1"/>
      <c r="F528" s="1"/>
      <c r="G528" s="1"/>
      <c r="H528" s="11"/>
      <c r="I528" s="11"/>
      <c r="J528" s="11"/>
      <c r="K528" s="2"/>
      <c r="L528" s="2"/>
      <c r="M528" s="1"/>
    </row>
    <row r="529" spans="1:13" x14ac:dyDescent="0.2">
      <c r="A529" s="1"/>
      <c r="B529" s="1"/>
      <c r="C529" s="16"/>
      <c r="D529" s="1"/>
      <c r="E529" s="1"/>
      <c r="F529" s="1"/>
      <c r="G529" s="1"/>
      <c r="H529" s="11"/>
      <c r="I529" s="11"/>
      <c r="J529" s="11"/>
      <c r="K529" s="2"/>
      <c r="L529" s="2"/>
      <c r="M529" s="1"/>
    </row>
    <row r="530" spans="1:13" x14ac:dyDescent="0.2">
      <c r="A530" s="1"/>
      <c r="B530" s="1"/>
      <c r="C530" s="16"/>
      <c r="D530" s="1"/>
      <c r="E530" s="1"/>
      <c r="F530" s="1"/>
      <c r="G530" s="1"/>
      <c r="H530" s="11"/>
      <c r="I530" s="11"/>
      <c r="J530" s="11"/>
      <c r="K530" s="2"/>
      <c r="L530" s="2"/>
      <c r="M530" s="1"/>
    </row>
    <row r="531" spans="1:13" x14ac:dyDescent="0.2">
      <c r="A531" s="1"/>
      <c r="B531" s="1"/>
      <c r="C531" s="16"/>
      <c r="D531" s="1"/>
      <c r="E531" s="1"/>
      <c r="F531" s="1"/>
      <c r="G531" s="1"/>
      <c r="H531" s="11"/>
      <c r="I531" s="11"/>
      <c r="J531" s="11"/>
      <c r="K531" s="2"/>
      <c r="L531" s="2"/>
      <c r="M531" s="1"/>
    </row>
    <row r="532" spans="1:13" x14ac:dyDescent="0.2">
      <c r="A532" s="1"/>
      <c r="B532" s="1"/>
      <c r="C532" s="16"/>
      <c r="D532" s="1"/>
      <c r="E532" s="1"/>
      <c r="F532" s="1"/>
      <c r="G532" s="1"/>
      <c r="H532" s="11"/>
      <c r="I532" s="11"/>
      <c r="J532" s="11"/>
      <c r="K532" s="2"/>
      <c r="L532" s="2"/>
      <c r="M532" s="1"/>
    </row>
    <row r="533" spans="1:13" x14ac:dyDescent="0.2">
      <c r="A533" s="1"/>
      <c r="B533" s="1"/>
      <c r="C533" s="16"/>
      <c r="D533" s="1"/>
      <c r="E533" s="1"/>
      <c r="F533" s="1"/>
      <c r="G533" s="1"/>
      <c r="H533" s="11"/>
      <c r="I533" s="11"/>
      <c r="J533" s="11"/>
      <c r="K533" s="2"/>
      <c r="L533" s="2"/>
      <c r="M533" s="1"/>
    </row>
    <row r="534" spans="1:13" x14ac:dyDescent="0.2">
      <c r="A534" s="1"/>
      <c r="B534" s="1"/>
      <c r="C534" s="16"/>
      <c r="D534" s="1"/>
      <c r="E534" s="1"/>
      <c r="F534" s="1"/>
      <c r="G534" s="1"/>
      <c r="H534" s="11"/>
      <c r="I534" s="11"/>
      <c r="J534" s="11"/>
      <c r="K534" s="2"/>
      <c r="L534" s="2"/>
      <c r="M534" s="1"/>
    </row>
    <row r="535" spans="1:13" x14ac:dyDescent="0.2">
      <c r="A535" s="1"/>
      <c r="B535" s="1"/>
      <c r="C535" s="16"/>
      <c r="D535" s="1"/>
      <c r="E535" s="1"/>
      <c r="F535" s="1"/>
      <c r="G535" s="1"/>
      <c r="H535" s="11"/>
      <c r="I535" s="11"/>
      <c r="J535" s="11"/>
      <c r="K535" s="2"/>
      <c r="L535" s="2"/>
      <c r="M535" s="1"/>
    </row>
    <row r="536" spans="1:13" x14ac:dyDescent="0.2">
      <c r="A536" s="1"/>
      <c r="B536" s="1"/>
      <c r="C536" s="16"/>
      <c r="D536" s="1"/>
      <c r="E536" s="1"/>
      <c r="F536" s="1"/>
      <c r="G536" s="1"/>
      <c r="H536" s="11"/>
      <c r="I536" s="11"/>
      <c r="J536" s="11"/>
      <c r="K536" s="2"/>
      <c r="L536" s="2"/>
      <c r="M536" s="1"/>
    </row>
    <row r="537" spans="1:13" x14ac:dyDescent="0.2">
      <c r="A537" s="1"/>
      <c r="B537" s="1"/>
      <c r="C537" s="16"/>
      <c r="D537" s="1"/>
      <c r="E537" s="1"/>
      <c r="F537" s="1"/>
      <c r="G537" s="1"/>
      <c r="H537" s="11"/>
      <c r="I537" s="11"/>
      <c r="J537" s="11"/>
      <c r="K537" s="2"/>
      <c r="L537" s="2"/>
      <c r="M537" s="1"/>
    </row>
    <row r="538" spans="1:13" x14ac:dyDescent="0.2">
      <c r="A538" s="1"/>
      <c r="B538" s="1"/>
      <c r="C538" s="16"/>
      <c r="D538" s="1"/>
      <c r="E538" s="1"/>
      <c r="F538" s="1"/>
      <c r="G538" s="1"/>
      <c r="H538" s="11"/>
      <c r="I538" s="11"/>
      <c r="J538" s="11"/>
      <c r="K538" s="2"/>
      <c r="L538" s="2"/>
      <c r="M538" s="1"/>
    </row>
    <row r="539" spans="1:13" x14ac:dyDescent="0.2">
      <c r="A539" s="1"/>
      <c r="B539" s="1"/>
      <c r="C539" s="16"/>
      <c r="D539" s="1"/>
      <c r="E539" s="1"/>
      <c r="F539" s="1"/>
      <c r="G539" s="1"/>
      <c r="H539" s="11"/>
      <c r="I539" s="11"/>
      <c r="J539" s="11"/>
      <c r="K539" s="2"/>
      <c r="L539" s="2"/>
      <c r="M539" s="1"/>
    </row>
    <row r="540" spans="1:13" x14ac:dyDescent="0.2">
      <c r="A540" s="1"/>
      <c r="B540" s="1"/>
      <c r="C540" s="16"/>
      <c r="D540" s="1"/>
      <c r="E540" s="1"/>
      <c r="F540" s="1"/>
      <c r="G540" s="1"/>
      <c r="H540" s="11"/>
      <c r="I540" s="11"/>
      <c r="J540" s="11"/>
      <c r="K540" s="2"/>
      <c r="L540" s="2"/>
      <c r="M540" s="1"/>
    </row>
    <row r="541" spans="1:13" x14ac:dyDescent="0.2">
      <c r="A541" s="1"/>
      <c r="B541" s="1"/>
      <c r="C541" s="16"/>
      <c r="D541" s="1"/>
      <c r="E541" s="1"/>
      <c r="F541" s="1"/>
      <c r="G541" s="1"/>
      <c r="H541" s="11"/>
      <c r="I541" s="11"/>
      <c r="J541" s="11"/>
      <c r="K541" s="2"/>
      <c r="L541" s="2"/>
      <c r="M541" s="1"/>
    </row>
    <row r="542" spans="1:13" x14ac:dyDescent="0.2">
      <c r="A542" s="1"/>
      <c r="B542" s="1"/>
      <c r="C542" s="16"/>
      <c r="D542" s="1"/>
      <c r="E542" s="1"/>
      <c r="F542" s="1"/>
      <c r="G542" s="1"/>
      <c r="H542" s="11"/>
      <c r="I542" s="11"/>
      <c r="J542" s="11"/>
      <c r="K542" s="2"/>
      <c r="L542" s="2"/>
      <c r="M542" s="1"/>
    </row>
    <row r="543" spans="1:13" x14ac:dyDescent="0.2">
      <c r="A543" s="1"/>
      <c r="B543" s="1"/>
      <c r="C543" s="16"/>
      <c r="D543" s="1"/>
      <c r="E543" s="1"/>
      <c r="F543" s="1"/>
      <c r="G543" s="1"/>
      <c r="H543" s="11"/>
      <c r="I543" s="11"/>
      <c r="J543" s="11"/>
      <c r="K543" s="2"/>
      <c r="L543" s="2"/>
      <c r="M543" s="1"/>
    </row>
    <row r="544" spans="1:13" x14ac:dyDescent="0.2">
      <c r="A544" s="1"/>
      <c r="B544" s="1"/>
      <c r="C544" s="16"/>
      <c r="D544" s="1"/>
      <c r="E544" s="1"/>
      <c r="F544" s="1"/>
      <c r="G544" s="1"/>
      <c r="H544" s="11"/>
      <c r="I544" s="11"/>
      <c r="J544" s="11"/>
      <c r="K544" s="2"/>
      <c r="L544" s="2"/>
      <c r="M544" s="1"/>
    </row>
    <row r="545" spans="1:13" x14ac:dyDescent="0.2">
      <c r="A545" s="1"/>
      <c r="B545" s="1"/>
      <c r="C545" s="16"/>
      <c r="D545" s="1"/>
      <c r="E545" s="1"/>
      <c r="F545" s="1"/>
      <c r="G545" s="1"/>
      <c r="H545" s="11"/>
      <c r="I545" s="11"/>
      <c r="J545" s="11"/>
      <c r="K545" s="2"/>
      <c r="L545" s="2"/>
      <c r="M545" s="1"/>
    </row>
    <row r="546" spans="1:13" x14ac:dyDescent="0.2">
      <c r="A546" s="1"/>
      <c r="B546" s="1"/>
      <c r="C546" s="16"/>
      <c r="D546" s="1"/>
      <c r="E546" s="1"/>
      <c r="F546" s="1"/>
      <c r="G546" s="1"/>
      <c r="H546" s="11"/>
      <c r="I546" s="11"/>
      <c r="J546" s="11"/>
      <c r="K546" s="2"/>
      <c r="L546" s="2"/>
      <c r="M546" s="1"/>
    </row>
    <row r="547" spans="1:13" x14ac:dyDescent="0.2">
      <c r="A547" s="1"/>
      <c r="B547" s="1"/>
      <c r="C547" s="16"/>
      <c r="D547" s="1"/>
      <c r="E547" s="1"/>
      <c r="F547" s="1"/>
      <c r="G547" s="1"/>
      <c r="H547" s="11"/>
      <c r="I547" s="11"/>
      <c r="J547" s="11"/>
      <c r="K547" s="2"/>
      <c r="L547" s="2"/>
      <c r="M547" s="1"/>
    </row>
    <row r="548" spans="1:13" x14ac:dyDescent="0.2">
      <c r="A548" s="1"/>
      <c r="B548" s="1"/>
      <c r="C548" s="16"/>
      <c r="D548" s="1"/>
      <c r="E548" s="1"/>
      <c r="F548" s="1"/>
      <c r="G548" s="1"/>
      <c r="H548" s="11"/>
      <c r="I548" s="11"/>
      <c r="J548" s="11"/>
      <c r="K548" s="2"/>
      <c r="L548" s="2"/>
      <c r="M548" s="1"/>
    </row>
    <row r="549" spans="1:13" x14ac:dyDescent="0.2">
      <c r="A549" s="1"/>
      <c r="B549" s="1"/>
      <c r="C549" s="16"/>
      <c r="D549" s="1"/>
      <c r="E549" s="1"/>
      <c r="F549" s="1"/>
      <c r="G549" s="1"/>
      <c r="H549" s="11"/>
      <c r="I549" s="11"/>
      <c r="J549" s="11"/>
      <c r="K549" s="2"/>
      <c r="L549" s="2"/>
      <c r="M549" s="1"/>
    </row>
    <row r="550" spans="1:13" x14ac:dyDescent="0.2">
      <c r="A550" s="1"/>
      <c r="B550" s="1"/>
      <c r="C550" s="16"/>
      <c r="D550" s="1"/>
      <c r="E550" s="1"/>
      <c r="F550" s="1"/>
      <c r="G550" s="1"/>
      <c r="H550" s="11"/>
      <c r="I550" s="11"/>
      <c r="J550" s="11"/>
      <c r="K550" s="2"/>
      <c r="L550" s="2"/>
      <c r="M550" s="1"/>
    </row>
    <row r="551" spans="1:13" x14ac:dyDescent="0.2">
      <c r="A551" s="1"/>
      <c r="B551" s="1"/>
      <c r="C551" s="16"/>
      <c r="D551" s="1"/>
      <c r="E551" s="1"/>
      <c r="F551" s="1"/>
      <c r="G551" s="1"/>
      <c r="H551" s="11"/>
      <c r="I551" s="11"/>
      <c r="J551" s="11"/>
      <c r="K551" s="2"/>
      <c r="L551" s="2"/>
      <c r="M551" s="1"/>
    </row>
    <row r="552" spans="1:13" x14ac:dyDescent="0.2">
      <c r="A552" s="1"/>
      <c r="B552" s="1"/>
      <c r="C552" s="16"/>
      <c r="D552" s="1"/>
      <c r="E552" s="1"/>
      <c r="F552" s="1"/>
      <c r="G552" s="1"/>
      <c r="H552" s="11"/>
      <c r="I552" s="11"/>
      <c r="J552" s="11"/>
      <c r="K552" s="2"/>
      <c r="L552" s="2"/>
      <c r="M552" s="1"/>
    </row>
    <row r="553" spans="1:13" x14ac:dyDescent="0.2">
      <c r="A553" s="1"/>
      <c r="B553" s="1"/>
      <c r="C553" s="16"/>
      <c r="D553" s="1"/>
      <c r="E553" s="1"/>
      <c r="F553" s="1"/>
      <c r="G553" s="1"/>
      <c r="H553" s="11"/>
      <c r="I553" s="11"/>
      <c r="J553" s="11"/>
      <c r="K553" s="2"/>
      <c r="L553" s="2"/>
      <c r="M553" s="1"/>
    </row>
    <row r="554" spans="1:13" x14ac:dyDescent="0.2">
      <c r="A554" s="1"/>
      <c r="B554" s="1"/>
      <c r="C554" s="16"/>
      <c r="D554" s="1"/>
      <c r="E554" s="1"/>
      <c r="F554" s="1"/>
      <c r="G554" s="1"/>
      <c r="H554" s="11"/>
      <c r="I554" s="11"/>
      <c r="J554" s="11"/>
      <c r="K554" s="2"/>
      <c r="L554" s="2"/>
      <c r="M554" s="1"/>
    </row>
    <row r="555" spans="1:13" x14ac:dyDescent="0.2">
      <c r="A555" s="1"/>
      <c r="B555" s="1"/>
      <c r="C555" s="16"/>
      <c r="D555" s="1"/>
      <c r="E555" s="1"/>
      <c r="F555" s="1"/>
      <c r="G555" s="1"/>
      <c r="H555" s="11"/>
      <c r="I555" s="11"/>
      <c r="J555" s="11"/>
      <c r="K555" s="2"/>
      <c r="L555" s="2"/>
      <c r="M555" s="1"/>
    </row>
    <row r="556" spans="1:13" x14ac:dyDescent="0.2">
      <c r="A556" s="1"/>
      <c r="B556" s="1"/>
      <c r="C556" s="16"/>
      <c r="D556" s="1"/>
      <c r="E556" s="1"/>
      <c r="F556" s="1"/>
      <c r="G556" s="1"/>
      <c r="H556" s="11"/>
      <c r="I556" s="11"/>
      <c r="J556" s="11"/>
      <c r="K556" s="2"/>
      <c r="L556" s="2"/>
      <c r="M556" s="1"/>
    </row>
    <row r="557" spans="1:13" x14ac:dyDescent="0.2">
      <c r="A557" s="1"/>
      <c r="B557" s="1"/>
      <c r="C557" s="16"/>
      <c r="D557" s="1"/>
      <c r="E557" s="1"/>
      <c r="F557" s="1"/>
      <c r="G557" s="1"/>
      <c r="H557" s="11"/>
      <c r="I557" s="11"/>
      <c r="J557" s="11"/>
      <c r="K557" s="2"/>
      <c r="L557" s="2"/>
      <c r="M557" s="1"/>
    </row>
    <row r="558" spans="1:13" x14ac:dyDescent="0.2">
      <c r="A558" s="1"/>
      <c r="B558" s="1"/>
      <c r="C558" s="16"/>
      <c r="D558" s="1"/>
      <c r="E558" s="1"/>
      <c r="F558" s="1"/>
      <c r="G558" s="1"/>
      <c r="H558" s="11"/>
      <c r="I558" s="11"/>
      <c r="J558" s="11"/>
      <c r="K558" s="2"/>
      <c r="L558" s="2"/>
      <c r="M558" s="1"/>
    </row>
    <row r="559" spans="1:13" x14ac:dyDescent="0.2">
      <c r="A559" s="1"/>
      <c r="B559" s="1"/>
      <c r="C559" s="16"/>
      <c r="D559" s="1"/>
      <c r="E559" s="1"/>
      <c r="F559" s="1"/>
      <c r="G559" s="1"/>
      <c r="H559" s="11"/>
      <c r="I559" s="11"/>
      <c r="J559" s="11"/>
      <c r="K559" s="2"/>
      <c r="L559" s="2"/>
      <c r="M559" s="1"/>
    </row>
    <row r="560" spans="1:13" x14ac:dyDescent="0.2">
      <c r="A560" s="1"/>
      <c r="B560" s="1"/>
      <c r="C560" s="16"/>
      <c r="D560" s="1"/>
      <c r="E560" s="1"/>
      <c r="F560" s="1"/>
      <c r="G560" s="1"/>
      <c r="H560" s="11"/>
      <c r="I560" s="11"/>
      <c r="J560" s="11"/>
      <c r="K560" s="2"/>
      <c r="L560" s="2"/>
      <c r="M560" s="1"/>
    </row>
    <row r="561" spans="1:13" x14ac:dyDescent="0.2">
      <c r="A561" s="1"/>
      <c r="B561" s="1"/>
      <c r="C561" s="16"/>
      <c r="D561" s="1"/>
      <c r="E561" s="1"/>
      <c r="F561" s="1"/>
      <c r="G561" s="1"/>
      <c r="H561" s="11"/>
      <c r="I561" s="11"/>
      <c r="J561" s="11"/>
      <c r="K561" s="2"/>
      <c r="L561" s="2"/>
      <c r="M561" s="1"/>
    </row>
    <row r="562" spans="1:13" x14ac:dyDescent="0.2">
      <c r="A562" s="1"/>
      <c r="B562" s="1"/>
      <c r="C562" s="16"/>
      <c r="D562" s="1"/>
      <c r="E562" s="1"/>
      <c r="F562" s="1"/>
      <c r="G562" s="1"/>
      <c r="H562" s="11"/>
      <c r="I562" s="11"/>
      <c r="J562" s="11"/>
      <c r="K562" s="2"/>
      <c r="L562" s="2"/>
      <c r="M562" s="1"/>
    </row>
    <row r="563" spans="1:13" x14ac:dyDescent="0.2">
      <c r="A563" s="1"/>
      <c r="B563" s="1"/>
      <c r="C563" s="16"/>
      <c r="D563" s="1"/>
      <c r="E563" s="1"/>
      <c r="F563" s="1"/>
      <c r="G563" s="1"/>
      <c r="H563" s="11"/>
      <c r="I563" s="11"/>
      <c r="J563" s="11"/>
      <c r="K563" s="2"/>
      <c r="L563" s="2"/>
      <c r="M563" s="1"/>
    </row>
    <row r="564" spans="1:13" x14ac:dyDescent="0.2">
      <c r="A564" s="1"/>
      <c r="B564" s="1"/>
      <c r="C564" s="16"/>
      <c r="D564" s="1"/>
      <c r="E564" s="1"/>
      <c r="F564" s="1"/>
      <c r="G564" s="1"/>
      <c r="H564" s="11"/>
      <c r="I564" s="11"/>
      <c r="J564" s="11"/>
      <c r="K564" s="2"/>
      <c r="L564" s="2"/>
      <c r="M564" s="1"/>
    </row>
    <row r="565" spans="1:13" x14ac:dyDescent="0.2">
      <c r="A565" s="1"/>
      <c r="B565" s="1"/>
      <c r="C565" s="16"/>
      <c r="D565" s="1"/>
      <c r="E565" s="1"/>
      <c r="F565" s="1"/>
      <c r="G565" s="1"/>
      <c r="H565" s="11"/>
      <c r="I565" s="11"/>
      <c r="J565" s="11"/>
      <c r="K565" s="2"/>
      <c r="L565" s="2"/>
      <c r="M565" s="1"/>
    </row>
    <row r="566" spans="1:13" x14ac:dyDescent="0.2">
      <c r="A566" s="1"/>
      <c r="B566" s="1"/>
      <c r="C566" s="16"/>
      <c r="D566" s="1"/>
      <c r="E566" s="1"/>
      <c r="F566" s="1"/>
      <c r="G566" s="1"/>
      <c r="H566" s="11"/>
      <c r="I566" s="11"/>
      <c r="J566" s="11"/>
      <c r="K566" s="2"/>
      <c r="L566" s="2"/>
      <c r="M566" s="1"/>
    </row>
    <row r="567" spans="1:13" x14ac:dyDescent="0.2">
      <c r="A567" s="1"/>
      <c r="B567" s="1"/>
      <c r="C567" s="16"/>
      <c r="D567" s="1"/>
      <c r="E567" s="1"/>
      <c r="F567" s="1"/>
      <c r="G567" s="1"/>
      <c r="H567" s="11"/>
      <c r="I567" s="11"/>
      <c r="J567" s="11"/>
      <c r="K567" s="2"/>
      <c r="L567" s="2"/>
      <c r="M567" s="1"/>
    </row>
    <row r="568" spans="1:13" x14ac:dyDescent="0.2">
      <c r="A568" s="1"/>
      <c r="B568" s="1"/>
      <c r="C568" s="16"/>
      <c r="D568" s="1"/>
      <c r="E568" s="1"/>
      <c r="F568" s="1"/>
      <c r="G568" s="1"/>
      <c r="H568" s="11"/>
      <c r="I568" s="11"/>
      <c r="J568" s="11"/>
      <c r="K568" s="2"/>
      <c r="L568" s="2"/>
      <c r="M568" s="1"/>
    </row>
    <row r="569" spans="1:13" x14ac:dyDescent="0.2">
      <c r="A569" s="1"/>
      <c r="B569" s="1"/>
      <c r="C569" s="16"/>
      <c r="D569" s="1"/>
      <c r="E569" s="1"/>
      <c r="F569" s="1"/>
      <c r="G569" s="1"/>
      <c r="H569" s="11"/>
      <c r="I569" s="11"/>
      <c r="J569" s="11"/>
      <c r="K569" s="2"/>
      <c r="L569" s="2"/>
      <c r="M569" s="1"/>
    </row>
    <row r="570" spans="1:13" x14ac:dyDescent="0.2">
      <c r="A570" s="1"/>
      <c r="B570" s="1"/>
      <c r="C570" s="16"/>
      <c r="D570" s="1"/>
      <c r="E570" s="1"/>
      <c r="F570" s="1"/>
      <c r="G570" s="1"/>
      <c r="H570" s="11"/>
      <c r="I570" s="11"/>
      <c r="J570" s="11"/>
      <c r="K570" s="2"/>
      <c r="L570" s="2"/>
      <c r="M570" s="1"/>
    </row>
    <row r="571" spans="1:13" x14ac:dyDescent="0.2">
      <c r="A571" s="1"/>
      <c r="B571" s="1"/>
      <c r="C571" s="16"/>
      <c r="D571" s="1"/>
      <c r="E571" s="1"/>
      <c r="F571" s="1"/>
      <c r="G571" s="1"/>
      <c r="H571" s="11"/>
      <c r="I571" s="11"/>
      <c r="J571" s="11"/>
      <c r="K571" s="2"/>
      <c r="L571" s="2"/>
      <c r="M571" s="1"/>
    </row>
    <row r="572" spans="1:13" x14ac:dyDescent="0.2">
      <c r="A572" s="1"/>
      <c r="B572" s="1"/>
      <c r="C572" s="16"/>
      <c r="D572" s="1"/>
      <c r="E572" s="1"/>
      <c r="F572" s="1"/>
      <c r="G572" s="1"/>
      <c r="H572" s="11"/>
      <c r="I572" s="11"/>
      <c r="J572" s="11"/>
      <c r="K572" s="2"/>
      <c r="L572" s="2"/>
      <c r="M572" s="1"/>
    </row>
    <row r="573" spans="1:13" x14ac:dyDescent="0.2">
      <c r="A573" s="1"/>
      <c r="B573" s="1"/>
      <c r="C573" s="16"/>
      <c r="D573" s="1"/>
      <c r="E573" s="1"/>
      <c r="F573" s="1"/>
      <c r="G573" s="1"/>
      <c r="H573" s="11"/>
      <c r="I573" s="11"/>
      <c r="J573" s="11"/>
      <c r="K573" s="2"/>
      <c r="L573" s="2"/>
      <c r="M573" s="1"/>
    </row>
    <row r="574" spans="1:13" x14ac:dyDescent="0.2">
      <c r="A574" s="1"/>
      <c r="B574" s="1"/>
      <c r="C574" s="16"/>
      <c r="D574" s="1"/>
      <c r="E574" s="1"/>
      <c r="F574" s="1"/>
      <c r="G574" s="1"/>
      <c r="H574" s="11"/>
      <c r="I574" s="11"/>
      <c r="J574" s="11"/>
      <c r="K574" s="2"/>
      <c r="L574" s="2"/>
      <c r="M574" s="1"/>
    </row>
    <row r="575" spans="1:13" x14ac:dyDescent="0.2">
      <c r="A575" s="1"/>
      <c r="B575" s="1"/>
      <c r="C575" s="16"/>
      <c r="D575" s="1"/>
      <c r="E575" s="1"/>
      <c r="F575" s="1"/>
      <c r="G575" s="1"/>
      <c r="H575" s="11"/>
      <c r="I575" s="11"/>
      <c r="J575" s="11"/>
      <c r="K575" s="2"/>
      <c r="L575" s="2"/>
      <c r="M575" s="1"/>
    </row>
    <row r="576" spans="1:13" x14ac:dyDescent="0.2">
      <c r="A576" s="1"/>
      <c r="B576" s="1"/>
      <c r="C576" s="16"/>
      <c r="D576" s="1"/>
      <c r="E576" s="1"/>
      <c r="F576" s="1"/>
      <c r="G576" s="1"/>
      <c r="H576" s="11"/>
      <c r="I576" s="11"/>
      <c r="J576" s="11"/>
      <c r="K576" s="2"/>
      <c r="L576" s="2"/>
      <c r="M576" s="1"/>
    </row>
    <row r="577" spans="1:13" x14ac:dyDescent="0.2">
      <c r="A577" s="1"/>
      <c r="B577" s="1"/>
      <c r="C577" s="16"/>
      <c r="D577" s="1"/>
      <c r="E577" s="1"/>
      <c r="F577" s="1"/>
      <c r="G577" s="1"/>
      <c r="H577" s="11"/>
      <c r="I577" s="11"/>
      <c r="J577" s="11"/>
      <c r="K577" s="2"/>
      <c r="L577" s="2"/>
      <c r="M577" s="1"/>
    </row>
    <row r="578" spans="1:13" x14ac:dyDescent="0.2">
      <c r="A578" s="1"/>
      <c r="B578" s="1"/>
      <c r="C578" s="16"/>
      <c r="D578" s="1"/>
      <c r="E578" s="1"/>
      <c r="F578" s="1"/>
      <c r="G578" s="1"/>
      <c r="H578" s="11"/>
      <c r="I578" s="11"/>
      <c r="J578" s="11"/>
      <c r="K578" s="2"/>
      <c r="L578" s="2"/>
      <c r="M578" s="1"/>
    </row>
    <row r="579" spans="1:13" x14ac:dyDescent="0.2">
      <c r="A579" s="1"/>
      <c r="B579" s="1"/>
      <c r="C579" s="16"/>
      <c r="D579" s="1"/>
      <c r="E579" s="1"/>
      <c r="F579" s="1"/>
      <c r="G579" s="1"/>
      <c r="H579" s="11"/>
      <c r="I579" s="11"/>
      <c r="J579" s="11"/>
      <c r="K579" s="2"/>
      <c r="L579" s="2"/>
      <c r="M579" s="1"/>
    </row>
    <row r="580" spans="1:13" x14ac:dyDescent="0.2">
      <c r="A580" s="1"/>
      <c r="B580" s="1"/>
      <c r="C580" s="16"/>
      <c r="D580" s="1"/>
      <c r="E580" s="1"/>
      <c r="F580" s="1"/>
      <c r="G580" s="1"/>
      <c r="H580" s="11"/>
      <c r="I580" s="11"/>
      <c r="J580" s="11"/>
      <c r="K580" s="2"/>
      <c r="L580" s="2"/>
      <c r="M580" s="1"/>
    </row>
    <row r="581" spans="1:13" x14ac:dyDescent="0.2">
      <c r="A581" s="1"/>
      <c r="B581" s="1"/>
      <c r="C581" s="16"/>
      <c r="D581" s="1"/>
      <c r="E581" s="1"/>
      <c r="F581" s="1"/>
      <c r="G581" s="1"/>
      <c r="H581" s="11"/>
      <c r="I581" s="11"/>
      <c r="J581" s="11"/>
      <c r="K581" s="2"/>
      <c r="L581" s="2"/>
      <c r="M581" s="1"/>
    </row>
    <row r="582" spans="1:13" x14ac:dyDescent="0.2">
      <c r="A582" s="1"/>
      <c r="B582" s="1"/>
      <c r="C582" s="16"/>
      <c r="D582" s="1"/>
      <c r="E582" s="1"/>
      <c r="F582" s="1"/>
      <c r="G582" s="1"/>
      <c r="H582" s="11"/>
      <c r="I582" s="11"/>
      <c r="J582" s="11"/>
      <c r="K582" s="2"/>
      <c r="L582" s="2"/>
      <c r="M582" s="1"/>
    </row>
    <row r="583" spans="1:13" x14ac:dyDescent="0.2">
      <c r="A583" s="1"/>
      <c r="B583" s="1"/>
      <c r="C583" s="16"/>
      <c r="D583" s="1"/>
      <c r="E583" s="1"/>
      <c r="F583" s="1"/>
      <c r="G583" s="1"/>
      <c r="H583" s="11"/>
      <c r="I583" s="11"/>
      <c r="J583" s="11"/>
      <c r="K583" s="2"/>
      <c r="L583" s="2"/>
      <c r="M583" s="1"/>
    </row>
    <row r="584" spans="1:13" x14ac:dyDescent="0.2">
      <c r="A584" s="1"/>
      <c r="B584" s="1"/>
      <c r="C584" s="16"/>
      <c r="D584" s="1"/>
      <c r="E584" s="1"/>
      <c r="F584" s="1"/>
      <c r="G584" s="1"/>
      <c r="H584" s="11"/>
      <c r="I584" s="11"/>
      <c r="J584" s="11"/>
      <c r="K584" s="2"/>
      <c r="L584" s="2"/>
      <c r="M584" s="1"/>
    </row>
    <row r="585" spans="1:13" x14ac:dyDescent="0.2">
      <c r="A585" s="1"/>
      <c r="B585" s="1"/>
      <c r="C585" s="16"/>
      <c r="D585" s="1"/>
      <c r="E585" s="1"/>
      <c r="F585" s="1"/>
      <c r="G585" s="1"/>
      <c r="H585" s="11"/>
      <c r="I585" s="11"/>
      <c r="J585" s="11"/>
      <c r="K585" s="2"/>
      <c r="L585" s="2"/>
      <c r="M585" s="1"/>
    </row>
    <row r="586" spans="1:13" x14ac:dyDescent="0.2">
      <c r="A586" s="1"/>
      <c r="B586" s="1"/>
      <c r="C586" s="16"/>
      <c r="D586" s="1"/>
      <c r="E586" s="1"/>
      <c r="F586" s="1"/>
      <c r="G586" s="1"/>
      <c r="H586" s="11"/>
      <c r="I586" s="11"/>
      <c r="J586" s="11"/>
      <c r="K586" s="2"/>
      <c r="L586" s="2"/>
      <c r="M586" s="1"/>
    </row>
    <row r="587" spans="1:13" x14ac:dyDescent="0.2">
      <c r="A587" s="1"/>
      <c r="B587" s="1"/>
      <c r="C587" s="16"/>
      <c r="D587" s="1"/>
      <c r="E587" s="1"/>
      <c r="F587" s="1"/>
      <c r="G587" s="1"/>
      <c r="H587" s="11"/>
      <c r="I587" s="11"/>
      <c r="J587" s="11"/>
      <c r="K587" s="2"/>
      <c r="L587" s="2"/>
      <c r="M587" s="1"/>
    </row>
    <row r="588" spans="1:13" x14ac:dyDescent="0.2">
      <c r="A588" s="1"/>
      <c r="B588" s="1"/>
      <c r="C588" s="16"/>
      <c r="D588" s="1"/>
      <c r="E588" s="1"/>
      <c r="F588" s="1"/>
      <c r="G588" s="1"/>
      <c r="H588" s="11"/>
      <c r="I588" s="11"/>
      <c r="J588" s="11"/>
      <c r="K588" s="2"/>
      <c r="L588" s="2"/>
      <c r="M588" s="1"/>
    </row>
    <row r="589" spans="1:13" x14ac:dyDescent="0.2">
      <c r="A589" s="1"/>
      <c r="B589" s="1"/>
      <c r="C589" s="16"/>
      <c r="D589" s="1"/>
      <c r="E589" s="1"/>
      <c r="F589" s="1"/>
      <c r="G589" s="1"/>
      <c r="H589" s="11"/>
      <c r="I589" s="11"/>
      <c r="J589" s="11"/>
      <c r="K589" s="2"/>
      <c r="L589" s="2"/>
      <c r="M589" s="1"/>
    </row>
    <row r="590" spans="1:13" x14ac:dyDescent="0.2">
      <c r="A590" s="1"/>
      <c r="B590" s="1"/>
      <c r="C590" s="16"/>
      <c r="D590" s="1"/>
      <c r="E590" s="1"/>
      <c r="F590" s="1"/>
      <c r="G590" s="1"/>
      <c r="H590" s="11"/>
      <c r="I590" s="11"/>
      <c r="J590" s="11"/>
      <c r="K590" s="2"/>
      <c r="L590" s="2"/>
      <c r="M590" s="1"/>
    </row>
    <row r="591" spans="1:13" x14ac:dyDescent="0.2">
      <c r="A591" s="1"/>
      <c r="B591" s="1"/>
      <c r="C591" s="16"/>
      <c r="D591" s="1"/>
      <c r="E591" s="1"/>
      <c r="F591" s="1"/>
      <c r="G591" s="1"/>
      <c r="H591" s="11"/>
      <c r="I591" s="11"/>
      <c r="J591" s="11"/>
      <c r="K591" s="2"/>
      <c r="L591" s="2"/>
      <c r="M591" s="1"/>
    </row>
    <row r="592" spans="1:13" x14ac:dyDescent="0.2">
      <c r="A592" s="1"/>
      <c r="B592" s="1"/>
      <c r="C592" s="16"/>
      <c r="D592" s="1"/>
      <c r="E592" s="1"/>
      <c r="F592" s="1"/>
      <c r="G592" s="1"/>
      <c r="H592" s="11"/>
      <c r="I592" s="11"/>
      <c r="J592" s="11"/>
      <c r="K592" s="2"/>
      <c r="L592" s="2"/>
      <c r="M592" s="1"/>
    </row>
    <row r="593" spans="1:13" x14ac:dyDescent="0.2">
      <c r="A593" s="1"/>
      <c r="B593" s="1"/>
      <c r="C593" s="16"/>
      <c r="D593" s="1"/>
      <c r="E593" s="1"/>
      <c r="F593" s="1"/>
      <c r="G593" s="1"/>
      <c r="H593" s="11"/>
      <c r="I593" s="11"/>
      <c r="J593" s="11"/>
      <c r="K593" s="2"/>
      <c r="L593" s="2"/>
      <c r="M593" s="1"/>
    </row>
    <row r="594" spans="1:13" x14ac:dyDescent="0.2">
      <c r="A594" s="1"/>
      <c r="B594" s="1"/>
      <c r="C594" s="16"/>
      <c r="D594" s="1"/>
      <c r="E594" s="1"/>
      <c r="F594" s="1"/>
      <c r="G594" s="1"/>
      <c r="H594" s="11"/>
      <c r="I594" s="11"/>
      <c r="J594" s="11"/>
      <c r="K594" s="2"/>
      <c r="L594" s="2"/>
      <c r="M594" s="1"/>
    </row>
    <row r="595" spans="1:13" x14ac:dyDescent="0.2">
      <c r="A595" s="1"/>
      <c r="B595" s="1"/>
      <c r="C595" s="16"/>
      <c r="D595" s="1"/>
      <c r="E595" s="1"/>
      <c r="F595" s="1"/>
      <c r="G595" s="1"/>
      <c r="H595" s="11"/>
      <c r="I595" s="11"/>
      <c r="J595" s="11"/>
      <c r="K595" s="2"/>
      <c r="L595" s="2"/>
      <c r="M595" s="1"/>
    </row>
    <row r="596" spans="1:13" x14ac:dyDescent="0.2">
      <c r="A596" s="1"/>
      <c r="B596" s="1"/>
      <c r="C596" s="16"/>
      <c r="D596" s="1"/>
      <c r="E596" s="1"/>
      <c r="F596" s="1"/>
      <c r="G596" s="1"/>
      <c r="H596" s="11"/>
      <c r="I596" s="11"/>
      <c r="J596" s="11"/>
      <c r="K596" s="2"/>
      <c r="L596" s="2"/>
      <c r="M596" s="1"/>
    </row>
    <row r="597" spans="1:13" x14ac:dyDescent="0.2">
      <c r="A597" s="1"/>
      <c r="B597" s="1"/>
      <c r="C597" s="16"/>
      <c r="D597" s="1"/>
      <c r="E597" s="1"/>
      <c r="F597" s="1"/>
      <c r="G597" s="1"/>
      <c r="H597" s="11"/>
      <c r="I597" s="11"/>
      <c r="J597" s="11"/>
      <c r="K597" s="2"/>
      <c r="L597" s="2"/>
      <c r="M597" s="1"/>
    </row>
    <row r="598" spans="1:13" x14ac:dyDescent="0.2">
      <c r="A598" s="1"/>
      <c r="B598" s="1"/>
      <c r="C598" s="16"/>
      <c r="D598" s="1"/>
      <c r="E598" s="1"/>
      <c r="F598" s="1"/>
      <c r="G598" s="1"/>
      <c r="H598" s="11"/>
      <c r="I598" s="11"/>
      <c r="J598" s="11"/>
      <c r="K598" s="2"/>
      <c r="L598" s="2"/>
      <c r="M598" s="1"/>
    </row>
    <row r="599" spans="1:13" x14ac:dyDescent="0.2">
      <c r="A599" s="1"/>
      <c r="B599" s="1"/>
      <c r="C599" s="16"/>
      <c r="D599" s="1"/>
      <c r="E599" s="1"/>
      <c r="F599" s="1"/>
      <c r="G599" s="1"/>
      <c r="H599" s="11"/>
      <c r="I599" s="11"/>
      <c r="J599" s="11"/>
      <c r="K599" s="2"/>
      <c r="L599" s="2"/>
      <c r="M599" s="1"/>
    </row>
    <row r="600" spans="1:13" x14ac:dyDescent="0.2">
      <c r="A600" s="1"/>
      <c r="B600" s="1"/>
      <c r="C600" s="16"/>
      <c r="D600" s="1"/>
      <c r="E600" s="1"/>
      <c r="F600" s="1"/>
      <c r="G600" s="1"/>
      <c r="H600" s="11"/>
      <c r="I600" s="11"/>
      <c r="J600" s="11"/>
      <c r="K600" s="2"/>
      <c r="L600" s="2"/>
      <c r="M600" s="1"/>
    </row>
    <row r="601" spans="1:13" x14ac:dyDescent="0.2">
      <c r="A601" s="1"/>
      <c r="B601" s="1"/>
      <c r="C601" s="16"/>
      <c r="D601" s="1"/>
      <c r="E601" s="1"/>
      <c r="F601" s="1"/>
      <c r="G601" s="1"/>
      <c r="H601" s="11"/>
      <c r="I601" s="11"/>
      <c r="J601" s="11"/>
      <c r="K601" s="2"/>
      <c r="L601" s="2"/>
      <c r="M601" s="1"/>
    </row>
    <row r="602" spans="1:13" x14ac:dyDescent="0.2">
      <c r="A602" s="1"/>
      <c r="B602" s="1"/>
      <c r="C602" s="16"/>
      <c r="D602" s="1"/>
      <c r="E602" s="1"/>
      <c r="F602" s="1"/>
      <c r="G602" s="1"/>
      <c r="H602" s="11"/>
      <c r="I602" s="11"/>
      <c r="J602" s="11"/>
      <c r="K602" s="2"/>
      <c r="L602" s="2"/>
      <c r="M602" s="1"/>
    </row>
    <row r="603" spans="1:13" x14ac:dyDescent="0.2">
      <c r="A603" s="1"/>
      <c r="B603" s="1"/>
      <c r="C603" s="16"/>
      <c r="D603" s="1"/>
      <c r="E603" s="1"/>
      <c r="F603" s="1"/>
      <c r="G603" s="1"/>
      <c r="H603" s="11"/>
      <c r="I603" s="11"/>
      <c r="J603" s="11"/>
      <c r="K603" s="2"/>
      <c r="L603" s="2"/>
      <c r="M603" s="1"/>
    </row>
    <row r="604" spans="1:13" x14ac:dyDescent="0.2">
      <c r="A604" s="1"/>
      <c r="B604" s="1"/>
      <c r="C604" s="16"/>
      <c r="D604" s="1"/>
      <c r="E604" s="1"/>
      <c r="F604" s="1"/>
      <c r="G604" s="1"/>
      <c r="H604" s="11"/>
      <c r="I604" s="11"/>
      <c r="J604" s="11"/>
      <c r="K604" s="2"/>
      <c r="L604" s="2"/>
      <c r="M604" s="1"/>
    </row>
    <row r="605" spans="1:13" x14ac:dyDescent="0.2">
      <c r="A605" s="1"/>
      <c r="B605" s="1"/>
      <c r="C605" s="16"/>
      <c r="D605" s="1"/>
      <c r="E605" s="1"/>
      <c r="F605" s="1"/>
      <c r="G605" s="1"/>
      <c r="H605" s="11"/>
      <c r="I605" s="11"/>
      <c r="J605" s="11"/>
      <c r="K605" s="2"/>
      <c r="L605" s="2"/>
      <c r="M605" s="1"/>
    </row>
    <row r="606" spans="1:13" x14ac:dyDescent="0.2">
      <c r="A606" s="1"/>
      <c r="B606" s="1"/>
      <c r="C606" s="16"/>
      <c r="D606" s="1"/>
      <c r="E606" s="1"/>
      <c r="F606" s="1"/>
      <c r="G606" s="1"/>
      <c r="H606" s="11"/>
      <c r="I606" s="11"/>
      <c r="J606" s="11"/>
      <c r="K606" s="2"/>
      <c r="L606" s="2"/>
      <c r="M606" s="1"/>
    </row>
    <row r="607" spans="1:13" x14ac:dyDescent="0.2">
      <c r="A607" s="1"/>
      <c r="B607" s="1"/>
      <c r="C607" s="16"/>
      <c r="D607" s="1"/>
      <c r="E607" s="1"/>
      <c r="F607" s="1"/>
      <c r="G607" s="1"/>
      <c r="H607" s="11"/>
      <c r="I607" s="11"/>
      <c r="J607" s="11"/>
      <c r="K607" s="2"/>
      <c r="L607" s="2"/>
      <c r="M607" s="1"/>
    </row>
    <row r="608" spans="1:13" x14ac:dyDescent="0.2">
      <c r="A608" s="1"/>
      <c r="B608" s="1"/>
      <c r="C608" s="16"/>
      <c r="D608" s="1"/>
      <c r="E608" s="1"/>
      <c r="F608" s="1"/>
      <c r="G608" s="1"/>
      <c r="H608" s="11"/>
      <c r="I608" s="11"/>
      <c r="J608" s="11"/>
      <c r="K608" s="2"/>
      <c r="L608" s="2"/>
      <c r="M608" s="1"/>
    </row>
    <row r="609" spans="1:13" x14ac:dyDescent="0.2">
      <c r="A609" s="1"/>
      <c r="B609" s="1"/>
      <c r="C609" s="16"/>
      <c r="D609" s="1"/>
      <c r="E609" s="1"/>
      <c r="F609" s="1"/>
      <c r="G609" s="1"/>
      <c r="H609" s="11"/>
      <c r="I609" s="11"/>
      <c r="J609" s="11"/>
      <c r="K609" s="2"/>
      <c r="L609" s="2"/>
      <c r="M609" s="1"/>
    </row>
    <row r="610" spans="1:13" x14ac:dyDescent="0.2">
      <c r="A610" s="1"/>
      <c r="B610" s="1"/>
      <c r="C610" s="16"/>
      <c r="D610" s="1"/>
      <c r="E610" s="1"/>
      <c r="F610" s="1"/>
      <c r="G610" s="1"/>
      <c r="H610" s="11"/>
      <c r="I610" s="11"/>
      <c r="J610" s="11"/>
      <c r="K610" s="2"/>
      <c r="L610" s="2"/>
      <c r="M610" s="1"/>
    </row>
    <row r="611" spans="1:13" x14ac:dyDescent="0.2">
      <c r="A611" s="1"/>
      <c r="B611" s="1"/>
      <c r="C611" s="16"/>
      <c r="D611" s="1"/>
      <c r="E611" s="1"/>
      <c r="F611" s="1"/>
      <c r="G611" s="1"/>
      <c r="H611" s="11"/>
      <c r="I611" s="11"/>
      <c r="J611" s="11"/>
      <c r="K611" s="2"/>
      <c r="L611" s="2"/>
      <c r="M611" s="1"/>
    </row>
    <row r="612" spans="1:13" x14ac:dyDescent="0.2">
      <c r="A612" s="1"/>
      <c r="B612" s="1"/>
      <c r="C612" s="16"/>
      <c r="D612" s="1"/>
      <c r="E612" s="1"/>
      <c r="F612" s="1"/>
      <c r="G612" s="1"/>
      <c r="H612" s="11"/>
      <c r="I612" s="11"/>
      <c r="J612" s="11"/>
      <c r="K612" s="2"/>
      <c r="L612" s="2"/>
      <c r="M612" s="1"/>
    </row>
    <row r="613" spans="1:13" x14ac:dyDescent="0.2">
      <c r="A613" s="1"/>
      <c r="B613" s="1"/>
      <c r="C613" s="16"/>
      <c r="D613" s="1"/>
      <c r="E613" s="1"/>
      <c r="F613" s="1"/>
      <c r="G613" s="1"/>
      <c r="H613" s="11"/>
      <c r="I613" s="11"/>
      <c r="J613" s="11"/>
      <c r="K613" s="2"/>
      <c r="L613" s="2"/>
      <c r="M613" s="1"/>
    </row>
    <row r="614" spans="1:13" x14ac:dyDescent="0.2">
      <c r="A614" s="1"/>
      <c r="B614" s="1"/>
      <c r="C614" s="16"/>
      <c r="D614" s="1"/>
      <c r="E614" s="1"/>
      <c r="F614" s="1"/>
      <c r="G614" s="1"/>
      <c r="H614" s="11"/>
      <c r="I614" s="11"/>
      <c r="J614" s="11"/>
      <c r="K614" s="2"/>
      <c r="L614" s="2"/>
      <c r="M614" s="1"/>
    </row>
    <row r="615" spans="1:13" x14ac:dyDescent="0.2">
      <c r="A615" s="1"/>
      <c r="B615" s="1"/>
      <c r="C615" s="16"/>
      <c r="D615" s="1"/>
      <c r="E615" s="1"/>
      <c r="F615" s="1"/>
      <c r="G615" s="1"/>
      <c r="H615" s="11"/>
      <c r="I615" s="11"/>
      <c r="J615" s="11"/>
      <c r="K615" s="2"/>
      <c r="L615" s="2"/>
      <c r="M615" s="1"/>
    </row>
    <row r="616" spans="1:13" x14ac:dyDescent="0.2">
      <c r="A616" s="1"/>
      <c r="B616" s="1"/>
      <c r="C616" s="16"/>
      <c r="D616" s="1"/>
      <c r="E616" s="1"/>
      <c r="F616" s="1"/>
      <c r="G616" s="1"/>
      <c r="H616" s="11"/>
      <c r="I616" s="11"/>
      <c r="J616" s="11"/>
      <c r="K616" s="2"/>
      <c r="L616" s="2"/>
      <c r="M616" s="1"/>
    </row>
    <row r="617" spans="1:13" x14ac:dyDescent="0.2">
      <c r="A617" s="1"/>
      <c r="B617" s="1"/>
      <c r="C617" s="16"/>
      <c r="D617" s="1"/>
      <c r="E617" s="1"/>
      <c r="F617" s="1"/>
      <c r="G617" s="1"/>
      <c r="H617" s="11"/>
      <c r="I617" s="11"/>
      <c r="J617" s="11"/>
      <c r="K617" s="2"/>
      <c r="L617" s="2"/>
      <c r="M617" s="1"/>
    </row>
    <row r="618" spans="1:13" x14ac:dyDescent="0.2">
      <c r="A618" s="1"/>
      <c r="B618" s="1"/>
      <c r="C618" s="16"/>
      <c r="D618" s="1"/>
      <c r="E618" s="1"/>
      <c r="F618" s="1"/>
      <c r="G618" s="1"/>
      <c r="H618" s="11"/>
      <c r="I618" s="11"/>
      <c r="J618" s="11"/>
      <c r="K618" s="2"/>
      <c r="L618" s="2"/>
      <c r="M618" s="1"/>
    </row>
    <row r="619" spans="1:13" x14ac:dyDescent="0.2">
      <c r="A619" s="1"/>
      <c r="B619" s="1"/>
      <c r="C619" s="16"/>
      <c r="D619" s="1"/>
      <c r="E619" s="1"/>
      <c r="F619" s="1"/>
      <c r="G619" s="1"/>
      <c r="H619" s="11"/>
      <c r="I619" s="11"/>
      <c r="J619" s="11"/>
      <c r="K619" s="2"/>
      <c r="L619" s="2"/>
      <c r="M619" s="1"/>
    </row>
    <row r="620" spans="1:13" x14ac:dyDescent="0.2">
      <c r="A620" s="1"/>
      <c r="B620" s="1"/>
      <c r="C620" s="16"/>
      <c r="D620" s="1"/>
      <c r="E620" s="1"/>
      <c r="F620" s="1"/>
      <c r="G620" s="1"/>
      <c r="H620" s="11"/>
      <c r="I620" s="11"/>
      <c r="J620" s="11"/>
      <c r="K620" s="2"/>
      <c r="L620" s="2"/>
      <c r="M620" s="1"/>
    </row>
    <row r="621" spans="1:13" x14ac:dyDescent="0.2">
      <c r="A621" s="1"/>
      <c r="B621" s="1"/>
      <c r="C621" s="16"/>
      <c r="D621" s="1"/>
      <c r="E621" s="1"/>
      <c r="F621" s="1"/>
      <c r="G621" s="1"/>
      <c r="H621" s="11"/>
      <c r="I621" s="11"/>
      <c r="J621" s="11"/>
      <c r="K621" s="2"/>
      <c r="L621" s="2"/>
      <c r="M621" s="1"/>
    </row>
    <row r="622" spans="1:13" x14ac:dyDescent="0.2">
      <c r="A622" s="1"/>
      <c r="B622" s="1"/>
      <c r="C622" s="16"/>
      <c r="D622" s="1"/>
      <c r="E622" s="1"/>
      <c r="F622" s="1"/>
      <c r="G622" s="1"/>
      <c r="H622" s="11"/>
      <c r="I622" s="11"/>
      <c r="J622" s="11"/>
      <c r="K622" s="2"/>
      <c r="L622" s="2"/>
      <c r="M622" s="1"/>
    </row>
    <row r="623" spans="1:13" x14ac:dyDescent="0.2">
      <c r="A623" s="1"/>
      <c r="B623" s="1"/>
      <c r="C623" s="16"/>
      <c r="D623" s="1"/>
      <c r="E623" s="1"/>
      <c r="F623" s="1"/>
      <c r="G623" s="1"/>
      <c r="H623" s="11"/>
      <c r="I623" s="11"/>
      <c r="J623" s="11"/>
      <c r="K623" s="2"/>
      <c r="L623" s="2"/>
      <c r="M623" s="1"/>
    </row>
    <row r="624" spans="1:13" x14ac:dyDescent="0.2">
      <c r="A624" s="1"/>
      <c r="B624" s="1"/>
      <c r="C624" s="16"/>
      <c r="D624" s="1"/>
      <c r="E624" s="1"/>
      <c r="F624" s="1"/>
      <c r="G624" s="1"/>
      <c r="H624" s="11"/>
      <c r="I624" s="11"/>
      <c r="J624" s="11"/>
      <c r="K624" s="2"/>
      <c r="L624" s="2"/>
      <c r="M624" s="1"/>
    </row>
    <row r="625" spans="1:13" x14ac:dyDescent="0.2">
      <c r="A625" s="1"/>
      <c r="B625" s="1"/>
      <c r="C625" s="16"/>
      <c r="D625" s="1"/>
      <c r="E625" s="1"/>
      <c r="F625" s="1"/>
      <c r="G625" s="1"/>
      <c r="H625" s="11"/>
      <c r="I625" s="11"/>
      <c r="J625" s="11"/>
      <c r="K625" s="2"/>
      <c r="L625" s="2"/>
      <c r="M625" s="1"/>
    </row>
    <row r="626" spans="1:13" x14ac:dyDescent="0.2">
      <c r="A626" s="1"/>
      <c r="B626" s="1"/>
      <c r="C626" s="16"/>
      <c r="D626" s="1"/>
      <c r="E626" s="1"/>
      <c r="F626" s="1"/>
      <c r="G626" s="1"/>
      <c r="H626" s="11"/>
      <c r="I626" s="11"/>
      <c r="J626" s="11"/>
      <c r="K626" s="2"/>
      <c r="L626" s="2"/>
      <c r="M626" s="1"/>
    </row>
    <row r="627" spans="1:13" x14ac:dyDescent="0.2">
      <c r="A627" s="1"/>
      <c r="B627" s="1"/>
      <c r="C627" s="16"/>
      <c r="D627" s="1"/>
      <c r="E627" s="1"/>
      <c r="F627" s="1"/>
      <c r="G627" s="1"/>
      <c r="H627" s="11"/>
      <c r="I627" s="11"/>
      <c r="J627" s="11"/>
      <c r="K627" s="2"/>
      <c r="L627" s="2"/>
      <c r="M627" s="1"/>
    </row>
    <row r="628" spans="1:13" x14ac:dyDescent="0.2">
      <c r="A628" s="1"/>
      <c r="B628" s="1"/>
      <c r="C628" s="16"/>
      <c r="D628" s="1"/>
      <c r="E628" s="1"/>
      <c r="F628" s="1"/>
      <c r="G628" s="1"/>
      <c r="H628" s="11"/>
      <c r="I628" s="11"/>
      <c r="J628" s="11"/>
      <c r="K628" s="2"/>
      <c r="L628" s="2"/>
      <c r="M628" s="1"/>
    </row>
    <row r="629" spans="1:13" x14ac:dyDescent="0.2">
      <c r="A629" s="1"/>
      <c r="B629" s="1"/>
      <c r="C629" s="16"/>
      <c r="D629" s="1"/>
      <c r="E629" s="1"/>
      <c r="F629" s="1"/>
      <c r="G629" s="1"/>
      <c r="H629" s="11"/>
      <c r="I629" s="11"/>
      <c r="J629" s="11"/>
      <c r="K629" s="2"/>
      <c r="L629" s="2"/>
      <c r="M629" s="1"/>
    </row>
    <row r="630" spans="1:13" x14ac:dyDescent="0.2">
      <c r="A630" s="1"/>
      <c r="B630" s="1"/>
      <c r="C630" s="16"/>
      <c r="D630" s="1"/>
      <c r="E630" s="1"/>
      <c r="F630" s="1"/>
      <c r="G630" s="1"/>
      <c r="H630" s="11"/>
      <c r="I630" s="11"/>
      <c r="J630" s="11"/>
      <c r="K630" s="2"/>
      <c r="L630" s="2"/>
      <c r="M630" s="1"/>
    </row>
    <row r="631" spans="1:13" x14ac:dyDescent="0.2">
      <c r="A631" s="1"/>
      <c r="B631" s="1"/>
      <c r="C631" s="16"/>
      <c r="D631" s="1"/>
      <c r="E631" s="1"/>
      <c r="F631" s="1"/>
      <c r="G631" s="1"/>
      <c r="H631" s="11"/>
      <c r="I631" s="11"/>
      <c r="J631" s="11"/>
      <c r="K631" s="2"/>
      <c r="L631" s="2"/>
      <c r="M631" s="1"/>
    </row>
    <row r="632" spans="1:13" x14ac:dyDescent="0.2">
      <c r="A632" s="1"/>
      <c r="B632" s="1"/>
      <c r="C632" s="16"/>
      <c r="D632" s="1"/>
      <c r="E632" s="1"/>
      <c r="F632" s="1"/>
      <c r="G632" s="1"/>
      <c r="H632" s="11"/>
      <c r="I632" s="11"/>
      <c r="J632" s="11"/>
      <c r="K632" s="2"/>
      <c r="L632" s="2"/>
      <c r="M632" s="1"/>
    </row>
    <row r="633" spans="1:13" x14ac:dyDescent="0.2">
      <c r="A633" s="1"/>
      <c r="B633" s="1"/>
      <c r="C633" s="16"/>
      <c r="D633" s="1"/>
      <c r="E633" s="1"/>
      <c r="F633" s="1"/>
      <c r="G633" s="1"/>
      <c r="H633" s="11"/>
      <c r="I633" s="11"/>
      <c r="J633" s="11"/>
      <c r="K633" s="2"/>
      <c r="L633" s="2"/>
      <c r="M633" s="1"/>
    </row>
    <row r="634" spans="1:13" x14ac:dyDescent="0.2">
      <c r="A634" s="1"/>
      <c r="B634" s="1"/>
      <c r="C634" s="16"/>
      <c r="D634" s="1"/>
      <c r="E634" s="1"/>
      <c r="F634" s="1"/>
      <c r="G634" s="1"/>
      <c r="H634" s="11"/>
      <c r="I634" s="11"/>
      <c r="J634" s="11"/>
      <c r="K634" s="2"/>
      <c r="L634" s="2"/>
      <c r="M634" s="1"/>
    </row>
    <row r="635" spans="1:13" x14ac:dyDescent="0.2">
      <c r="A635" s="1"/>
      <c r="B635" s="1"/>
      <c r="C635" s="16"/>
      <c r="D635" s="1"/>
      <c r="E635" s="1"/>
      <c r="F635" s="1"/>
      <c r="G635" s="1"/>
      <c r="H635" s="11"/>
      <c r="I635" s="11"/>
      <c r="J635" s="11"/>
      <c r="K635" s="2"/>
      <c r="L635" s="2"/>
      <c r="M635" s="1"/>
    </row>
    <row r="636" spans="1:13" x14ac:dyDescent="0.2">
      <c r="A636" s="1"/>
      <c r="B636" s="1"/>
      <c r="C636" s="16"/>
      <c r="D636" s="1"/>
      <c r="E636" s="1"/>
      <c r="F636" s="1"/>
      <c r="G636" s="1"/>
      <c r="H636" s="11"/>
      <c r="I636" s="11"/>
      <c r="J636" s="11"/>
      <c r="K636" s="2"/>
      <c r="L636" s="2"/>
      <c r="M636" s="1"/>
    </row>
    <row r="637" spans="1:13" x14ac:dyDescent="0.2">
      <c r="A637" s="1"/>
      <c r="B637" s="1"/>
      <c r="C637" s="16"/>
      <c r="D637" s="1"/>
      <c r="E637" s="1"/>
      <c r="F637" s="1"/>
      <c r="G637" s="1"/>
      <c r="H637" s="11"/>
      <c r="I637" s="11"/>
      <c r="J637" s="11"/>
      <c r="K637" s="2"/>
      <c r="L637" s="2"/>
      <c r="M637" s="1"/>
    </row>
    <row r="638" spans="1:13" x14ac:dyDescent="0.2">
      <c r="A638" s="1"/>
      <c r="B638" s="1"/>
      <c r="C638" s="16"/>
      <c r="D638" s="1"/>
      <c r="E638" s="1"/>
      <c r="F638" s="1"/>
      <c r="G638" s="1"/>
      <c r="H638" s="11"/>
      <c r="I638" s="11"/>
      <c r="J638" s="11"/>
      <c r="K638" s="2"/>
      <c r="L638" s="2"/>
      <c r="M638" s="1"/>
    </row>
    <row r="639" spans="1:13" x14ac:dyDescent="0.2">
      <c r="A639" s="1"/>
      <c r="B639" s="1"/>
      <c r="C639" s="16"/>
      <c r="D639" s="1"/>
      <c r="E639" s="1"/>
      <c r="F639" s="1"/>
      <c r="G639" s="1"/>
      <c r="H639" s="11"/>
      <c r="I639" s="11"/>
      <c r="J639" s="11"/>
      <c r="K639" s="2"/>
      <c r="L639" s="2"/>
      <c r="M639" s="1"/>
    </row>
    <row r="640" spans="1:13" x14ac:dyDescent="0.2">
      <c r="A640" s="1"/>
      <c r="B640" s="1"/>
      <c r="C640" s="16"/>
      <c r="D640" s="1"/>
      <c r="E640" s="1"/>
      <c r="F640" s="1"/>
      <c r="G640" s="1"/>
      <c r="H640" s="11"/>
      <c r="I640" s="11"/>
      <c r="J640" s="11"/>
      <c r="K640" s="2"/>
      <c r="L640" s="2"/>
      <c r="M640" s="1"/>
    </row>
    <row r="641" spans="1:13" x14ac:dyDescent="0.2">
      <c r="A641" s="1"/>
      <c r="B641" s="1"/>
      <c r="C641" s="16"/>
      <c r="D641" s="1"/>
      <c r="E641" s="1"/>
      <c r="F641" s="1"/>
      <c r="G641" s="1"/>
      <c r="H641" s="11"/>
      <c r="I641" s="11"/>
      <c r="J641" s="11"/>
      <c r="K641" s="2"/>
      <c r="L641" s="2"/>
      <c r="M641" s="1"/>
    </row>
    <row r="642" spans="1:13" x14ac:dyDescent="0.2">
      <c r="A642" s="1"/>
      <c r="B642" s="1"/>
      <c r="C642" s="16"/>
      <c r="D642" s="1"/>
      <c r="E642" s="1"/>
      <c r="F642" s="1"/>
      <c r="G642" s="1"/>
      <c r="H642" s="11"/>
      <c r="I642" s="11"/>
      <c r="J642" s="11"/>
      <c r="K642" s="2"/>
      <c r="L642" s="2"/>
      <c r="M642" s="1"/>
    </row>
    <row r="643" spans="1:13" x14ac:dyDescent="0.2">
      <c r="A643" s="1"/>
      <c r="B643" s="1"/>
      <c r="C643" s="16"/>
      <c r="D643" s="1"/>
      <c r="E643" s="1"/>
      <c r="F643" s="1"/>
      <c r="G643" s="1"/>
      <c r="H643" s="11"/>
      <c r="I643" s="11"/>
      <c r="J643" s="11"/>
      <c r="K643" s="2"/>
      <c r="L643" s="2"/>
      <c r="M643" s="1"/>
    </row>
    <row r="644" spans="1:13" x14ac:dyDescent="0.2">
      <c r="A644" s="1"/>
      <c r="B644" s="1"/>
      <c r="C644" s="16"/>
      <c r="D644" s="1"/>
      <c r="E644" s="1"/>
      <c r="F644" s="1"/>
      <c r="G644" s="1"/>
      <c r="H644" s="11"/>
      <c r="I644" s="11"/>
      <c r="J644" s="11"/>
      <c r="K644" s="2"/>
      <c r="L644" s="2"/>
      <c r="M644" s="1"/>
    </row>
    <row r="645" spans="1:13" x14ac:dyDescent="0.2">
      <c r="A645" s="1"/>
      <c r="B645" s="1"/>
      <c r="C645" s="16"/>
      <c r="D645" s="1"/>
      <c r="E645" s="1"/>
      <c r="F645" s="1"/>
      <c r="G645" s="1"/>
      <c r="H645" s="11"/>
      <c r="I645" s="11"/>
      <c r="J645" s="11"/>
      <c r="K645" s="2"/>
      <c r="L645" s="2"/>
      <c r="M645" s="1"/>
    </row>
    <row r="646" spans="1:13" x14ac:dyDescent="0.2">
      <c r="A646" s="1"/>
      <c r="B646" s="1"/>
      <c r="C646" s="16"/>
      <c r="D646" s="1"/>
      <c r="E646" s="1"/>
      <c r="F646" s="1"/>
      <c r="G646" s="1"/>
      <c r="H646" s="11"/>
      <c r="I646" s="11"/>
      <c r="J646" s="11"/>
      <c r="K646" s="2"/>
      <c r="L646" s="2"/>
      <c r="M646" s="1"/>
    </row>
    <row r="647" spans="1:13" x14ac:dyDescent="0.2">
      <c r="A647" s="1"/>
      <c r="B647" s="1"/>
      <c r="C647" s="16"/>
      <c r="D647" s="1"/>
      <c r="E647" s="1"/>
      <c r="F647" s="1"/>
      <c r="G647" s="1"/>
      <c r="H647" s="11"/>
      <c r="I647" s="11"/>
      <c r="J647" s="11"/>
      <c r="K647" s="2"/>
      <c r="L647" s="2"/>
      <c r="M647" s="1"/>
    </row>
    <row r="648" spans="1:13" x14ac:dyDescent="0.2">
      <c r="A648" s="1"/>
      <c r="B648" s="1"/>
      <c r="C648" s="16"/>
      <c r="D648" s="1"/>
      <c r="E648" s="1"/>
      <c r="F648" s="1"/>
      <c r="G648" s="1"/>
      <c r="H648" s="11"/>
      <c r="I648" s="11"/>
      <c r="J648" s="11"/>
      <c r="K648" s="2"/>
      <c r="L648" s="2"/>
      <c r="M648" s="1"/>
    </row>
    <row r="649" spans="1:13" x14ac:dyDescent="0.2">
      <c r="A649" s="1"/>
      <c r="B649" s="1"/>
      <c r="C649" s="16"/>
      <c r="D649" s="1"/>
      <c r="E649" s="1"/>
      <c r="F649" s="1"/>
      <c r="G649" s="1"/>
      <c r="H649" s="11"/>
      <c r="I649" s="11"/>
      <c r="J649" s="11"/>
      <c r="K649" s="2"/>
      <c r="L649" s="2"/>
      <c r="M649" s="1"/>
    </row>
    <row r="650" spans="1:13" x14ac:dyDescent="0.2">
      <c r="A650" s="1"/>
      <c r="B650" s="1"/>
      <c r="C650" s="16"/>
      <c r="D650" s="1"/>
      <c r="E650" s="1"/>
      <c r="F650" s="1"/>
      <c r="G650" s="1"/>
      <c r="H650" s="11"/>
      <c r="I650" s="11"/>
      <c r="J650" s="11"/>
      <c r="K650" s="2"/>
      <c r="L650" s="2"/>
      <c r="M650" s="1"/>
    </row>
    <row r="651" spans="1:13" x14ac:dyDescent="0.2">
      <c r="A651" s="1"/>
      <c r="B651" s="1"/>
      <c r="C651" s="16"/>
      <c r="D651" s="1"/>
      <c r="E651" s="1"/>
      <c r="F651" s="1"/>
      <c r="G651" s="1"/>
      <c r="H651" s="11"/>
      <c r="I651" s="11"/>
      <c r="J651" s="11"/>
      <c r="K651" s="2"/>
      <c r="L651" s="2"/>
      <c r="M651" s="1"/>
    </row>
    <row r="652" spans="1:13" x14ac:dyDescent="0.2">
      <c r="A652" s="1"/>
      <c r="B652" s="1"/>
      <c r="C652" s="16"/>
      <c r="D652" s="1"/>
      <c r="E652" s="1"/>
      <c r="F652" s="1"/>
      <c r="G652" s="1"/>
      <c r="H652" s="11"/>
      <c r="I652" s="11"/>
      <c r="J652" s="11"/>
      <c r="K652" s="2"/>
      <c r="L652" s="2"/>
      <c r="M652" s="1"/>
    </row>
    <row r="653" spans="1:13" x14ac:dyDescent="0.2">
      <c r="A653" s="1"/>
      <c r="B653" s="1"/>
      <c r="C653" s="16"/>
      <c r="D653" s="1"/>
      <c r="E653" s="1"/>
      <c r="F653" s="1"/>
      <c r="G653" s="1"/>
      <c r="H653" s="11"/>
      <c r="I653" s="11"/>
      <c r="J653" s="11"/>
      <c r="K653" s="2"/>
      <c r="L653" s="2"/>
      <c r="M653" s="1"/>
    </row>
    <row r="654" spans="1:13" x14ac:dyDescent="0.2">
      <c r="A654" s="1"/>
      <c r="B654" s="1"/>
      <c r="C654" s="16"/>
      <c r="D654" s="1"/>
      <c r="E654" s="1"/>
      <c r="F654" s="1"/>
      <c r="G654" s="1"/>
      <c r="H654" s="11"/>
      <c r="I654" s="11"/>
      <c r="J654" s="11"/>
      <c r="K654" s="2"/>
      <c r="L654" s="2"/>
      <c r="M654" s="1"/>
    </row>
    <row r="655" spans="1:13" x14ac:dyDescent="0.2">
      <c r="A655" s="1"/>
      <c r="B655" s="1"/>
      <c r="C655" s="16"/>
      <c r="D655" s="1"/>
      <c r="E655" s="1"/>
      <c r="F655" s="1"/>
      <c r="G655" s="1"/>
      <c r="H655" s="11"/>
      <c r="I655" s="11"/>
      <c r="J655" s="11"/>
      <c r="K655" s="2"/>
      <c r="L655" s="2"/>
      <c r="M655" s="1"/>
    </row>
    <row r="656" spans="1:13" x14ac:dyDescent="0.2">
      <c r="A656" s="1"/>
      <c r="B656" s="1"/>
      <c r="C656" s="16"/>
      <c r="D656" s="1"/>
      <c r="E656" s="1"/>
      <c r="F656" s="1"/>
      <c r="G656" s="1"/>
      <c r="H656" s="11"/>
      <c r="I656" s="11"/>
      <c r="J656" s="11"/>
      <c r="K656" s="2"/>
      <c r="L656" s="2"/>
      <c r="M656" s="1"/>
    </row>
    <row r="657" spans="1:13" x14ac:dyDescent="0.2">
      <c r="A657" s="1"/>
      <c r="B657" s="1"/>
      <c r="C657" s="16"/>
      <c r="D657" s="1"/>
      <c r="E657" s="1"/>
      <c r="F657" s="1"/>
      <c r="G657" s="1"/>
      <c r="H657" s="11"/>
      <c r="I657" s="11"/>
      <c r="J657" s="11"/>
      <c r="K657" s="2"/>
      <c r="L657" s="2"/>
      <c r="M657" s="1"/>
    </row>
    <row r="658" spans="1:13" x14ac:dyDescent="0.2">
      <c r="A658" s="1"/>
      <c r="B658" s="1"/>
      <c r="C658" s="16"/>
      <c r="D658" s="1"/>
      <c r="E658" s="1"/>
      <c r="F658" s="1"/>
      <c r="G658" s="1"/>
      <c r="H658" s="11"/>
      <c r="I658" s="11"/>
      <c r="J658" s="11"/>
      <c r="K658" s="2"/>
      <c r="L658" s="2"/>
      <c r="M658" s="1"/>
    </row>
    <row r="659" spans="1:13" x14ac:dyDescent="0.2">
      <c r="A659" s="1"/>
      <c r="B659" s="1"/>
      <c r="C659" s="16"/>
      <c r="D659" s="1"/>
      <c r="E659" s="1"/>
      <c r="F659" s="1"/>
      <c r="G659" s="1"/>
      <c r="H659" s="11"/>
      <c r="I659" s="11"/>
      <c r="J659" s="11"/>
      <c r="K659" s="2"/>
      <c r="L659" s="2"/>
      <c r="M659" s="1"/>
    </row>
    <row r="660" spans="1:13" x14ac:dyDescent="0.2">
      <c r="A660" s="1"/>
      <c r="B660" s="1"/>
      <c r="C660" s="16"/>
      <c r="D660" s="1"/>
      <c r="E660" s="1"/>
      <c r="F660" s="1"/>
      <c r="G660" s="1"/>
      <c r="H660" s="11"/>
      <c r="I660" s="11"/>
      <c r="J660" s="11"/>
      <c r="K660" s="2"/>
      <c r="L660" s="2"/>
      <c r="M660" s="1"/>
    </row>
    <row r="661" spans="1:13" x14ac:dyDescent="0.2">
      <c r="A661" s="1"/>
      <c r="B661" s="1"/>
      <c r="C661" s="16"/>
      <c r="D661" s="1"/>
      <c r="E661" s="1"/>
      <c r="F661" s="1"/>
      <c r="G661" s="1"/>
      <c r="H661" s="11"/>
      <c r="I661" s="11"/>
      <c r="J661" s="11"/>
      <c r="K661" s="2"/>
      <c r="L661" s="2"/>
      <c r="M661" s="1"/>
    </row>
    <row r="662" spans="1:13" x14ac:dyDescent="0.2">
      <c r="A662" s="1"/>
      <c r="B662" s="1"/>
      <c r="C662" s="16"/>
      <c r="D662" s="1"/>
      <c r="E662" s="1"/>
      <c r="F662" s="1"/>
      <c r="G662" s="1"/>
      <c r="H662" s="11"/>
      <c r="I662" s="11"/>
      <c r="J662" s="11"/>
      <c r="K662" s="2"/>
      <c r="L662" s="2"/>
      <c r="M662" s="1"/>
    </row>
    <row r="663" spans="1:13" x14ac:dyDescent="0.2">
      <c r="A663" s="1"/>
      <c r="B663" s="1"/>
      <c r="C663" s="16"/>
      <c r="D663" s="1"/>
      <c r="E663" s="1"/>
      <c r="F663" s="1"/>
      <c r="G663" s="1"/>
      <c r="H663" s="11"/>
      <c r="I663" s="11"/>
      <c r="J663" s="11"/>
      <c r="K663" s="2"/>
      <c r="L663" s="2"/>
      <c r="M663" s="1"/>
    </row>
    <row r="664" spans="1:13" x14ac:dyDescent="0.2">
      <c r="A664" s="1"/>
      <c r="B664" s="1"/>
      <c r="C664" s="16"/>
      <c r="D664" s="1"/>
      <c r="E664" s="1"/>
      <c r="F664" s="1"/>
      <c r="G664" s="1"/>
      <c r="H664" s="11"/>
      <c r="I664" s="11"/>
      <c r="J664" s="11"/>
      <c r="K664" s="2"/>
      <c r="L664" s="2"/>
      <c r="M664" s="1"/>
    </row>
    <row r="665" spans="1:13" x14ac:dyDescent="0.2">
      <c r="A665" s="1"/>
      <c r="B665" s="1"/>
      <c r="C665" s="16"/>
      <c r="D665" s="1"/>
      <c r="E665" s="1"/>
      <c r="F665" s="1"/>
      <c r="G665" s="1"/>
      <c r="H665" s="11"/>
      <c r="I665" s="11"/>
      <c r="J665" s="11"/>
      <c r="K665" s="2"/>
      <c r="L665" s="2"/>
      <c r="M665" s="1"/>
    </row>
    <row r="666" spans="1:13" x14ac:dyDescent="0.2">
      <c r="A666" s="1"/>
      <c r="B666" s="1"/>
      <c r="C666" s="16"/>
      <c r="D666" s="1"/>
      <c r="E666" s="1"/>
      <c r="F666" s="1"/>
      <c r="G666" s="1"/>
      <c r="H666" s="11"/>
      <c r="I666" s="11"/>
      <c r="J666" s="11"/>
      <c r="K666" s="2"/>
      <c r="L666" s="2"/>
      <c r="M666" s="1"/>
    </row>
    <row r="667" spans="1:13" x14ac:dyDescent="0.2">
      <c r="A667" s="1"/>
      <c r="B667" s="1"/>
      <c r="C667" s="16"/>
      <c r="D667" s="1"/>
      <c r="E667" s="1"/>
      <c r="F667" s="1"/>
      <c r="G667" s="1"/>
      <c r="H667" s="11"/>
      <c r="I667" s="11"/>
      <c r="J667" s="11"/>
      <c r="K667" s="2"/>
      <c r="L667" s="2"/>
      <c r="M667" s="1"/>
    </row>
    <row r="668" spans="1:13" x14ac:dyDescent="0.2">
      <c r="A668" s="1"/>
      <c r="B668" s="1"/>
      <c r="C668" s="16"/>
      <c r="D668" s="1"/>
      <c r="E668" s="1"/>
      <c r="F668" s="1"/>
      <c r="G668" s="1"/>
      <c r="H668" s="11"/>
      <c r="I668" s="11"/>
      <c r="J668" s="11"/>
      <c r="K668" s="2"/>
      <c r="L668" s="2"/>
      <c r="M668" s="1"/>
    </row>
    <row r="669" spans="1:13" x14ac:dyDescent="0.2">
      <c r="A669" s="1"/>
      <c r="B669" s="1"/>
      <c r="C669" s="16"/>
      <c r="D669" s="1"/>
      <c r="E669" s="1"/>
      <c r="F669" s="1"/>
      <c r="G669" s="1"/>
      <c r="H669" s="11"/>
      <c r="I669" s="11"/>
      <c r="J669" s="11"/>
      <c r="K669" s="2"/>
      <c r="L669" s="2"/>
      <c r="M669" s="1"/>
    </row>
    <row r="670" spans="1:13" x14ac:dyDescent="0.2">
      <c r="A670" s="1"/>
      <c r="B670" s="1"/>
      <c r="C670" s="16"/>
      <c r="D670" s="1"/>
      <c r="E670" s="1"/>
      <c r="F670" s="1"/>
      <c r="G670" s="1"/>
      <c r="H670" s="11"/>
      <c r="I670" s="11"/>
      <c r="J670" s="11"/>
      <c r="K670" s="2"/>
      <c r="L670" s="2"/>
      <c r="M670" s="1"/>
    </row>
    <row r="671" spans="1:13" x14ac:dyDescent="0.2">
      <c r="A671" s="1"/>
      <c r="B671" s="1"/>
      <c r="C671" s="16"/>
      <c r="D671" s="1"/>
      <c r="E671" s="1"/>
      <c r="F671" s="1"/>
      <c r="G671" s="1"/>
      <c r="H671" s="11"/>
      <c r="I671" s="11"/>
      <c r="J671" s="11"/>
      <c r="K671" s="2"/>
      <c r="L671" s="2"/>
      <c r="M671" s="1"/>
    </row>
    <row r="672" spans="1:13" x14ac:dyDescent="0.2">
      <c r="A672" s="1"/>
      <c r="B672" s="1"/>
      <c r="C672" s="16"/>
      <c r="D672" s="1"/>
      <c r="E672" s="1"/>
      <c r="F672" s="1"/>
      <c r="G672" s="1"/>
      <c r="H672" s="11"/>
      <c r="I672" s="11"/>
      <c r="J672" s="11"/>
      <c r="K672" s="2"/>
      <c r="L672" s="2"/>
      <c r="M672" s="1"/>
    </row>
    <row r="673" spans="1:13" x14ac:dyDescent="0.2">
      <c r="A673" s="1"/>
      <c r="B673" s="1"/>
      <c r="C673" s="16"/>
      <c r="D673" s="1"/>
      <c r="E673" s="1"/>
      <c r="F673" s="1"/>
      <c r="G673" s="1"/>
      <c r="H673" s="11"/>
      <c r="I673" s="11"/>
      <c r="J673" s="11"/>
      <c r="K673" s="2"/>
      <c r="L673" s="2"/>
      <c r="M673" s="1"/>
    </row>
    <row r="674" spans="1:13" x14ac:dyDescent="0.2">
      <c r="A674" s="1"/>
      <c r="B674" s="1"/>
      <c r="C674" s="16"/>
      <c r="D674" s="1"/>
      <c r="E674" s="1"/>
      <c r="F674" s="1"/>
      <c r="G674" s="1"/>
      <c r="H674" s="11"/>
      <c r="I674" s="11"/>
      <c r="J674" s="11"/>
      <c r="K674" s="2"/>
      <c r="L674" s="2"/>
      <c r="M674" s="1"/>
    </row>
    <row r="675" spans="1:13" x14ac:dyDescent="0.2">
      <c r="A675" s="1"/>
      <c r="B675" s="1"/>
      <c r="C675" s="16"/>
      <c r="D675" s="1"/>
      <c r="E675" s="1"/>
      <c r="F675" s="1"/>
      <c r="G675" s="1"/>
      <c r="H675" s="11"/>
      <c r="I675" s="11"/>
      <c r="J675" s="11"/>
      <c r="K675" s="2"/>
      <c r="L675" s="2"/>
      <c r="M675" s="1"/>
    </row>
    <row r="676" spans="1:13" x14ac:dyDescent="0.2">
      <c r="A676" s="1"/>
      <c r="B676" s="1"/>
      <c r="C676" s="16"/>
      <c r="D676" s="1"/>
      <c r="E676" s="1"/>
      <c r="F676" s="1"/>
      <c r="G676" s="1"/>
      <c r="H676" s="11"/>
      <c r="I676" s="11"/>
      <c r="J676" s="11"/>
      <c r="K676" s="2"/>
      <c r="L676" s="2"/>
      <c r="M676" s="1"/>
    </row>
    <row r="677" spans="1:13" x14ac:dyDescent="0.2">
      <c r="A677" s="1"/>
      <c r="B677" s="1"/>
      <c r="C677" s="16"/>
      <c r="D677" s="1"/>
      <c r="E677" s="1"/>
      <c r="F677" s="1"/>
      <c r="G677" s="1"/>
      <c r="H677" s="11"/>
      <c r="I677" s="11"/>
      <c r="J677" s="11"/>
      <c r="K677" s="2"/>
      <c r="L677" s="2"/>
      <c r="M677" s="1"/>
    </row>
    <row r="678" spans="1:13" x14ac:dyDescent="0.2">
      <c r="A678" s="1"/>
      <c r="B678" s="1"/>
      <c r="C678" s="16"/>
      <c r="D678" s="1"/>
      <c r="E678" s="1"/>
      <c r="F678" s="1"/>
      <c r="G678" s="1"/>
      <c r="H678" s="11"/>
      <c r="I678" s="11"/>
      <c r="J678" s="11"/>
      <c r="K678" s="2"/>
      <c r="L678" s="2"/>
      <c r="M678" s="1"/>
    </row>
    <row r="679" spans="1:13" x14ac:dyDescent="0.2">
      <c r="A679" s="1"/>
      <c r="B679" s="1"/>
      <c r="C679" s="16"/>
      <c r="D679" s="1"/>
      <c r="E679" s="1"/>
      <c r="F679" s="1"/>
      <c r="G679" s="1"/>
      <c r="H679" s="11"/>
      <c r="I679" s="11"/>
      <c r="J679" s="11"/>
      <c r="K679" s="2"/>
      <c r="L679" s="2"/>
      <c r="M679" s="1"/>
    </row>
    <row r="680" spans="1:13" x14ac:dyDescent="0.2">
      <c r="A680" s="1"/>
      <c r="B680" s="1"/>
      <c r="C680" s="16"/>
      <c r="D680" s="1"/>
      <c r="E680" s="1"/>
      <c r="F680" s="1"/>
      <c r="G680" s="1"/>
      <c r="H680" s="11"/>
      <c r="I680" s="11"/>
      <c r="J680" s="11"/>
      <c r="K680" s="2"/>
      <c r="L680" s="2"/>
      <c r="M680" s="1"/>
    </row>
    <row r="681" spans="1:13" x14ac:dyDescent="0.2">
      <c r="A681" s="1"/>
      <c r="B681" s="1"/>
      <c r="C681" s="16"/>
      <c r="D681" s="1"/>
      <c r="E681" s="1"/>
      <c r="F681" s="1"/>
      <c r="G681" s="1"/>
      <c r="H681" s="11"/>
      <c r="I681" s="11"/>
      <c r="J681" s="11"/>
      <c r="K681" s="2"/>
      <c r="L681" s="2"/>
      <c r="M681" s="1"/>
    </row>
    <row r="682" spans="1:13" x14ac:dyDescent="0.2">
      <c r="A682" s="1"/>
      <c r="B682" s="1"/>
      <c r="C682" s="16"/>
      <c r="D682" s="1"/>
      <c r="E682" s="1"/>
      <c r="F682" s="1"/>
      <c r="G682" s="1"/>
      <c r="H682" s="11"/>
      <c r="I682" s="11"/>
      <c r="J682" s="11"/>
      <c r="K682" s="2"/>
      <c r="L682" s="2"/>
      <c r="M682" s="1"/>
    </row>
    <row r="683" spans="1:13" x14ac:dyDescent="0.2">
      <c r="A683" s="1"/>
      <c r="B683" s="1"/>
      <c r="C683" s="16"/>
      <c r="D683" s="1"/>
      <c r="E683" s="1"/>
      <c r="F683" s="1"/>
      <c r="G683" s="1"/>
      <c r="H683" s="11"/>
      <c r="I683" s="11"/>
      <c r="J683" s="11"/>
      <c r="K683" s="2"/>
      <c r="L683" s="2"/>
      <c r="M683" s="1"/>
    </row>
    <row r="684" spans="1:13" x14ac:dyDescent="0.2">
      <c r="A684" s="1"/>
      <c r="B684" s="1"/>
      <c r="C684" s="16"/>
      <c r="D684" s="1"/>
      <c r="E684" s="1"/>
      <c r="F684" s="1"/>
      <c r="G684" s="1"/>
      <c r="H684" s="11"/>
      <c r="I684" s="11"/>
      <c r="J684" s="11"/>
      <c r="K684" s="2"/>
      <c r="L684" s="2"/>
      <c r="M684" s="1"/>
    </row>
    <row r="685" spans="1:13" x14ac:dyDescent="0.2">
      <c r="A685" s="1"/>
      <c r="B685" s="1"/>
      <c r="C685" s="16"/>
      <c r="D685" s="1"/>
      <c r="E685" s="1"/>
      <c r="F685" s="1"/>
      <c r="G685" s="1"/>
      <c r="H685" s="11"/>
      <c r="I685" s="11"/>
      <c r="J685" s="11"/>
      <c r="K685" s="2"/>
      <c r="L685" s="2"/>
      <c r="M685" s="1"/>
    </row>
    <row r="686" spans="1:13" x14ac:dyDescent="0.2">
      <c r="A686" s="1"/>
      <c r="B686" s="1"/>
      <c r="C686" s="16"/>
      <c r="D686" s="1"/>
      <c r="E686" s="1"/>
      <c r="F686" s="1"/>
      <c r="G686" s="1"/>
      <c r="H686" s="11"/>
      <c r="I686" s="11"/>
      <c r="J686" s="11"/>
      <c r="K686" s="2"/>
      <c r="L686" s="2"/>
      <c r="M686" s="1"/>
    </row>
    <row r="687" spans="1:13" x14ac:dyDescent="0.2">
      <c r="A687" s="1"/>
      <c r="B687" s="1"/>
      <c r="C687" s="16"/>
      <c r="D687" s="1"/>
      <c r="E687" s="1"/>
      <c r="F687" s="1"/>
      <c r="G687" s="1"/>
      <c r="H687" s="11"/>
      <c r="I687" s="11"/>
      <c r="J687" s="11"/>
      <c r="K687" s="2"/>
      <c r="L687" s="2"/>
      <c r="M687" s="1"/>
    </row>
    <row r="688" spans="1:13" x14ac:dyDescent="0.2">
      <c r="A688" s="1"/>
      <c r="B688" s="1"/>
      <c r="C688" s="16"/>
      <c r="D688" s="1"/>
      <c r="E688" s="1"/>
      <c r="F688" s="1"/>
      <c r="G688" s="1"/>
      <c r="H688" s="11"/>
      <c r="I688" s="11"/>
      <c r="J688" s="11"/>
      <c r="K688" s="2"/>
      <c r="L688" s="2"/>
      <c r="M688" s="1"/>
    </row>
    <row r="689" spans="1:13" x14ac:dyDescent="0.2">
      <c r="A689" s="1"/>
      <c r="B689" s="1"/>
      <c r="C689" s="16"/>
      <c r="D689" s="1"/>
      <c r="E689" s="1"/>
      <c r="F689" s="1"/>
      <c r="G689" s="1"/>
      <c r="H689" s="11"/>
      <c r="I689" s="11"/>
      <c r="J689" s="11"/>
      <c r="K689" s="2"/>
      <c r="L689" s="2"/>
      <c r="M689" s="1"/>
    </row>
    <row r="690" spans="1:13" x14ac:dyDescent="0.2">
      <c r="A690" s="1"/>
      <c r="B690" s="1"/>
      <c r="C690" s="16"/>
      <c r="D690" s="1"/>
      <c r="E690" s="1"/>
      <c r="F690" s="1"/>
      <c r="G690" s="1"/>
      <c r="H690" s="11"/>
      <c r="I690" s="11"/>
      <c r="J690" s="11"/>
      <c r="K690" s="2"/>
      <c r="L690" s="2"/>
      <c r="M690" s="1"/>
    </row>
    <row r="691" spans="1:13" x14ac:dyDescent="0.2">
      <c r="A691" s="1"/>
      <c r="B691" s="1"/>
      <c r="C691" s="16"/>
      <c r="D691" s="1"/>
      <c r="E691" s="1"/>
      <c r="F691" s="1"/>
      <c r="G691" s="1"/>
      <c r="H691" s="11"/>
      <c r="I691" s="11"/>
      <c r="J691" s="11"/>
      <c r="K691" s="2"/>
      <c r="L691" s="2"/>
      <c r="M691" s="1"/>
    </row>
    <row r="692" spans="1:13" x14ac:dyDescent="0.2">
      <c r="A692" s="1"/>
      <c r="B692" s="1"/>
      <c r="C692" s="16"/>
      <c r="D692" s="1"/>
      <c r="E692" s="1"/>
      <c r="F692" s="1"/>
      <c r="G692" s="1"/>
      <c r="H692" s="11"/>
      <c r="I692" s="11"/>
      <c r="J692" s="11"/>
      <c r="K692" s="2"/>
      <c r="L692" s="2"/>
      <c r="M692" s="1"/>
    </row>
    <row r="693" spans="1:13" x14ac:dyDescent="0.2">
      <c r="A693" s="1"/>
      <c r="B693" s="1"/>
      <c r="C693" s="16"/>
      <c r="D693" s="1"/>
      <c r="E693" s="1"/>
      <c r="F693" s="1"/>
      <c r="G693" s="1"/>
      <c r="H693" s="11"/>
      <c r="I693" s="11"/>
      <c r="J693" s="11"/>
      <c r="K693" s="2"/>
      <c r="L693" s="2"/>
      <c r="M693" s="1"/>
    </row>
    <row r="694" spans="1:13" x14ac:dyDescent="0.2">
      <c r="A694" s="1"/>
      <c r="B694" s="1"/>
      <c r="C694" s="16"/>
      <c r="D694" s="1"/>
      <c r="E694" s="1"/>
      <c r="F694" s="1"/>
      <c r="G694" s="1"/>
      <c r="H694" s="11"/>
      <c r="I694" s="11"/>
      <c r="J694" s="11"/>
      <c r="K694" s="2"/>
      <c r="L694" s="2"/>
      <c r="M694" s="1"/>
    </row>
    <row r="695" spans="1:13" x14ac:dyDescent="0.2">
      <c r="A695" s="1"/>
      <c r="B695" s="1"/>
      <c r="C695" s="16"/>
      <c r="D695" s="1"/>
      <c r="E695" s="1"/>
      <c r="F695" s="1"/>
      <c r="G695" s="1"/>
      <c r="H695" s="11"/>
      <c r="I695" s="11"/>
      <c r="J695" s="11"/>
      <c r="K695" s="2"/>
      <c r="L695" s="2"/>
      <c r="M695" s="1"/>
    </row>
    <row r="696" spans="1:13" x14ac:dyDescent="0.2">
      <c r="A696" s="1"/>
      <c r="B696" s="1"/>
      <c r="C696" s="16"/>
      <c r="D696" s="1"/>
      <c r="E696" s="1"/>
      <c r="F696" s="1"/>
      <c r="G696" s="1"/>
      <c r="H696" s="11"/>
      <c r="I696" s="11"/>
      <c r="J696" s="11"/>
      <c r="K696" s="2"/>
      <c r="L696" s="2"/>
      <c r="M696" s="1"/>
    </row>
    <row r="697" spans="1:13" x14ac:dyDescent="0.2">
      <c r="A697" s="1"/>
      <c r="B697" s="1"/>
      <c r="C697" s="16"/>
      <c r="D697" s="1"/>
      <c r="E697" s="1"/>
      <c r="F697" s="1"/>
      <c r="G697" s="1"/>
      <c r="H697" s="11"/>
      <c r="I697" s="11"/>
      <c r="J697" s="11"/>
      <c r="K697" s="2"/>
      <c r="L697" s="2"/>
      <c r="M697" s="1"/>
    </row>
    <row r="698" spans="1:13" x14ac:dyDescent="0.2">
      <c r="A698" s="1"/>
      <c r="B698" s="1"/>
      <c r="C698" s="16"/>
      <c r="D698" s="1"/>
      <c r="E698" s="1"/>
      <c r="F698" s="1"/>
      <c r="G698" s="1"/>
      <c r="H698" s="11"/>
      <c r="I698" s="11"/>
      <c r="J698" s="11"/>
      <c r="K698" s="2"/>
      <c r="L698" s="2"/>
      <c r="M698" s="1"/>
    </row>
    <row r="699" spans="1:13" x14ac:dyDescent="0.2">
      <c r="A699" s="1"/>
      <c r="B699" s="1"/>
      <c r="C699" s="16"/>
      <c r="D699" s="1"/>
      <c r="E699" s="1"/>
      <c r="F699" s="1"/>
      <c r="G699" s="1"/>
      <c r="H699" s="11"/>
      <c r="I699" s="11"/>
      <c r="J699" s="11"/>
      <c r="K699" s="2"/>
      <c r="L699" s="2"/>
      <c r="M699" s="1"/>
    </row>
    <row r="700" spans="1:13" x14ac:dyDescent="0.2">
      <c r="A700" s="1"/>
      <c r="B700" s="1"/>
      <c r="C700" s="16"/>
      <c r="D700" s="1"/>
      <c r="E700" s="1"/>
      <c r="F700" s="1"/>
      <c r="G700" s="1"/>
      <c r="H700" s="11"/>
      <c r="I700" s="11"/>
      <c r="J700" s="11"/>
      <c r="K700" s="2"/>
      <c r="L700" s="2"/>
      <c r="M700" s="1"/>
    </row>
    <row r="701" spans="1:13" x14ac:dyDescent="0.2">
      <c r="A701" s="1"/>
      <c r="B701" s="1"/>
      <c r="C701" s="16"/>
      <c r="D701" s="1"/>
      <c r="E701" s="1"/>
      <c r="F701" s="1"/>
      <c r="G701" s="1"/>
      <c r="H701" s="11"/>
      <c r="I701" s="11"/>
      <c r="J701" s="11"/>
      <c r="K701" s="2"/>
      <c r="L701" s="2"/>
      <c r="M701" s="1"/>
    </row>
    <row r="702" spans="1:13" x14ac:dyDescent="0.2">
      <c r="A702" s="1"/>
      <c r="B702" s="1"/>
      <c r="C702" s="16"/>
      <c r="D702" s="1"/>
      <c r="E702" s="1"/>
      <c r="F702" s="1"/>
      <c r="G702" s="1"/>
      <c r="H702" s="11"/>
      <c r="I702" s="11"/>
      <c r="J702" s="11"/>
      <c r="K702" s="2"/>
      <c r="L702" s="2"/>
      <c r="M702" s="1"/>
    </row>
    <row r="703" spans="1:13" x14ac:dyDescent="0.2">
      <c r="A703" s="1"/>
      <c r="B703" s="1"/>
      <c r="C703" s="16"/>
      <c r="D703" s="1"/>
      <c r="E703" s="1"/>
      <c r="F703" s="1"/>
      <c r="G703" s="1"/>
      <c r="H703" s="11"/>
      <c r="I703" s="11"/>
      <c r="J703" s="11"/>
      <c r="K703" s="2"/>
      <c r="L703" s="2"/>
      <c r="M703" s="1"/>
    </row>
    <row r="704" spans="1:13" x14ac:dyDescent="0.2">
      <c r="A704" s="1"/>
      <c r="B704" s="1"/>
      <c r="C704" s="16"/>
      <c r="D704" s="1"/>
      <c r="E704" s="1"/>
      <c r="F704" s="1"/>
      <c r="G704" s="1"/>
      <c r="H704" s="11"/>
      <c r="I704" s="11"/>
      <c r="J704" s="11"/>
      <c r="K704" s="2"/>
      <c r="L704" s="2"/>
      <c r="M704" s="1"/>
    </row>
    <row r="705" spans="1:13" x14ac:dyDescent="0.2">
      <c r="A705" s="1"/>
      <c r="B705" s="1"/>
      <c r="C705" s="16"/>
      <c r="D705" s="1"/>
      <c r="E705" s="1"/>
      <c r="F705" s="1"/>
      <c r="G705" s="1"/>
      <c r="H705" s="11"/>
      <c r="I705" s="11"/>
      <c r="J705" s="11"/>
      <c r="K705" s="2"/>
      <c r="L705" s="2"/>
      <c r="M705" s="1"/>
    </row>
    <row r="706" spans="1:13" x14ac:dyDescent="0.2">
      <c r="A706" s="1"/>
      <c r="B706" s="1"/>
      <c r="C706" s="16"/>
      <c r="D706" s="1"/>
      <c r="E706" s="1"/>
      <c r="F706" s="1"/>
      <c r="G706" s="1"/>
      <c r="H706" s="11"/>
      <c r="I706" s="11"/>
      <c r="J706" s="11"/>
      <c r="K706" s="2"/>
      <c r="L706" s="2"/>
      <c r="M706" s="1"/>
    </row>
    <row r="707" spans="1:13" x14ac:dyDescent="0.2">
      <c r="A707" s="1"/>
      <c r="B707" s="1"/>
      <c r="C707" s="16"/>
      <c r="D707" s="1"/>
      <c r="E707" s="1"/>
      <c r="F707" s="1"/>
      <c r="G707" s="1"/>
      <c r="H707" s="11"/>
      <c r="I707" s="11"/>
      <c r="J707" s="11"/>
      <c r="K707" s="2"/>
      <c r="L707" s="2"/>
      <c r="M707" s="1"/>
    </row>
    <row r="708" spans="1:13" x14ac:dyDescent="0.2">
      <c r="A708" s="1"/>
      <c r="B708" s="1"/>
      <c r="C708" s="16"/>
      <c r="D708" s="1"/>
      <c r="E708" s="1"/>
      <c r="F708" s="1"/>
      <c r="G708" s="1"/>
      <c r="H708" s="11"/>
      <c r="I708" s="11"/>
      <c r="J708" s="11"/>
      <c r="K708" s="2"/>
      <c r="L708" s="2"/>
      <c r="M708" s="1"/>
    </row>
    <row r="709" spans="1:13" x14ac:dyDescent="0.2">
      <c r="A709" s="1"/>
      <c r="B709" s="1"/>
      <c r="C709" s="16"/>
      <c r="D709" s="1"/>
      <c r="E709" s="1"/>
      <c r="F709" s="1"/>
      <c r="G709" s="1"/>
      <c r="H709" s="11"/>
      <c r="I709" s="11"/>
      <c r="J709" s="11"/>
      <c r="K709" s="2"/>
      <c r="L709" s="2"/>
      <c r="M709" s="1"/>
    </row>
    <row r="710" spans="1:13" x14ac:dyDescent="0.2">
      <c r="A710" s="1"/>
      <c r="B710" s="1"/>
      <c r="C710" s="16"/>
      <c r="D710" s="1"/>
      <c r="E710" s="1"/>
      <c r="F710" s="1"/>
      <c r="G710" s="1"/>
      <c r="H710" s="11"/>
      <c r="I710" s="11"/>
      <c r="J710" s="11"/>
      <c r="K710" s="2"/>
      <c r="L710" s="2"/>
      <c r="M710" s="1"/>
    </row>
    <row r="711" spans="1:13" x14ac:dyDescent="0.2">
      <c r="A711" s="1"/>
      <c r="B711" s="1"/>
      <c r="C711" s="16"/>
      <c r="D711" s="1"/>
      <c r="E711" s="1"/>
      <c r="F711" s="1"/>
      <c r="G711" s="1"/>
      <c r="H711" s="11"/>
      <c r="I711" s="11"/>
      <c r="J711" s="11"/>
      <c r="K711" s="2"/>
      <c r="L711" s="2"/>
      <c r="M711" s="1"/>
    </row>
    <row r="712" spans="1:13" x14ac:dyDescent="0.2">
      <c r="A712" s="1"/>
      <c r="B712" s="1"/>
      <c r="C712" s="16"/>
      <c r="D712" s="1"/>
      <c r="E712" s="1"/>
      <c r="F712" s="1"/>
      <c r="G712" s="1"/>
      <c r="H712" s="11"/>
      <c r="I712" s="11"/>
      <c r="J712" s="11"/>
      <c r="K712" s="2"/>
      <c r="L712" s="2"/>
      <c r="M712" s="1"/>
    </row>
    <row r="713" spans="1:13" x14ac:dyDescent="0.2">
      <c r="A713" s="1"/>
      <c r="B713" s="1"/>
      <c r="C713" s="16"/>
      <c r="D713" s="1"/>
      <c r="E713" s="1"/>
      <c r="F713" s="1"/>
      <c r="G713" s="1"/>
      <c r="H713" s="11"/>
      <c r="I713" s="11"/>
      <c r="J713" s="11"/>
      <c r="K713" s="2"/>
      <c r="L713" s="2"/>
      <c r="M713" s="1"/>
    </row>
    <row r="714" spans="1:13" x14ac:dyDescent="0.2">
      <c r="A714" s="1"/>
      <c r="B714" s="1"/>
      <c r="C714" s="16"/>
      <c r="D714" s="1"/>
      <c r="E714" s="1"/>
      <c r="F714" s="1"/>
      <c r="G714" s="1"/>
      <c r="H714" s="11"/>
      <c r="I714" s="11"/>
      <c r="J714" s="11"/>
      <c r="K714" s="2"/>
      <c r="L714" s="2"/>
      <c r="M714" s="1"/>
    </row>
    <row r="715" spans="1:13" x14ac:dyDescent="0.2">
      <c r="A715" s="1"/>
      <c r="B715" s="1"/>
      <c r="C715" s="16"/>
      <c r="D715" s="1"/>
      <c r="E715" s="1"/>
      <c r="F715" s="1"/>
      <c r="G715" s="1"/>
      <c r="H715" s="11"/>
      <c r="I715" s="11"/>
      <c r="J715" s="11"/>
      <c r="K715" s="2"/>
      <c r="L715" s="2"/>
      <c r="M715" s="1"/>
    </row>
    <row r="716" spans="1:13" x14ac:dyDescent="0.2">
      <c r="A716" s="1"/>
      <c r="B716" s="1"/>
      <c r="C716" s="16"/>
      <c r="D716" s="1"/>
      <c r="E716" s="1"/>
      <c r="F716" s="1"/>
      <c r="G716" s="1"/>
      <c r="H716" s="11"/>
      <c r="I716" s="11"/>
      <c r="J716" s="11"/>
      <c r="K716" s="2"/>
      <c r="L716" s="2"/>
      <c r="M716" s="1"/>
    </row>
    <row r="717" spans="1:13" x14ac:dyDescent="0.2">
      <c r="A717" s="1"/>
      <c r="B717" s="1"/>
      <c r="C717" s="16"/>
      <c r="D717" s="1"/>
      <c r="E717" s="1"/>
      <c r="F717" s="1"/>
      <c r="G717" s="1"/>
      <c r="H717" s="11"/>
      <c r="I717" s="11"/>
      <c r="J717" s="11"/>
      <c r="K717" s="2"/>
      <c r="L717" s="2"/>
      <c r="M717" s="1"/>
    </row>
    <row r="718" spans="1:13" x14ac:dyDescent="0.2">
      <c r="A718" s="1"/>
      <c r="B718" s="1"/>
      <c r="C718" s="16"/>
      <c r="D718" s="1"/>
      <c r="E718" s="1"/>
      <c r="F718" s="1"/>
      <c r="G718" s="1"/>
      <c r="H718" s="11"/>
      <c r="I718" s="11"/>
      <c r="J718" s="11"/>
      <c r="K718" s="2"/>
      <c r="L718" s="2"/>
      <c r="M718" s="1"/>
    </row>
    <row r="719" spans="1:13" x14ac:dyDescent="0.2">
      <c r="A719" s="1"/>
      <c r="B719" s="1"/>
      <c r="C719" s="16"/>
      <c r="D719" s="1"/>
      <c r="E719" s="1"/>
      <c r="F719" s="1"/>
      <c r="G719" s="1"/>
      <c r="H719" s="11"/>
      <c r="I719" s="11"/>
      <c r="J719" s="11"/>
      <c r="K719" s="2"/>
      <c r="L719" s="2"/>
      <c r="M719" s="1"/>
    </row>
    <row r="720" spans="1:13" x14ac:dyDescent="0.2">
      <c r="A720" s="1"/>
      <c r="B720" s="1"/>
      <c r="C720" s="16"/>
      <c r="D720" s="1"/>
      <c r="E720" s="1"/>
      <c r="F720" s="1"/>
      <c r="G720" s="1"/>
      <c r="H720" s="11"/>
      <c r="I720" s="11"/>
      <c r="J720" s="11"/>
      <c r="K720" s="2"/>
      <c r="L720" s="2"/>
      <c r="M720" s="1"/>
    </row>
    <row r="721" spans="1:13" x14ac:dyDescent="0.2">
      <c r="A721" s="1"/>
      <c r="B721" s="1"/>
      <c r="C721" s="16"/>
      <c r="D721" s="1"/>
      <c r="E721" s="1"/>
      <c r="F721" s="1"/>
      <c r="G721" s="1"/>
      <c r="H721" s="11"/>
      <c r="I721" s="11"/>
      <c r="J721" s="11"/>
      <c r="K721" s="2"/>
      <c r="L721" s="2"/>
      <c r="M721" s="1"/>
    </row>
    <row r="722" spans="1:13" x14ac:dyDescent="0.2">
      <c r="A722" s="1"/>
      <c r="B722" s="1"/>
      <c r="C722" s="16"/>
      <c r="D722" s="1"/>
      <c r="E722" s="1"/>
      <c r="F722" s="1"/>
      <c r="G722" s="1"/>
      <c r="H722" s="11"/>
      <c r="I722" s="11"/>
      <c r="J722" s="11"/>
      <c r="K722" s="2"/>
      <c r="L722" s="2"/>
      <c r="M722" s="1"/>
    </row>
    <row r="723" spans="1:13" x14ac:dyDescent="0.2">
      <c r="A723" s="1"/>
      <c r="B723" s="1"/>
      <c r="C723" s="16"/>
      <c r="D723" s="1"/>
      <c r="E723" s="1"/>
      <c r="F723" s="1"/>
      <c r="G723" s="1"/>
      <c r="H723" s="11"/>
      <c r="I723" s="11"/>
      <c r="J723" s="11"/>
      <c r="K723" s="2"/>
      <c r="L723" s="2"/>
      <c r="M723" s="1"/>
    </row>
    <row r="724" spans="1:13" x14ac:dyDescent="0.2">
      <c r="A724" s="1"/>
      <c r="B724" s="1"/>
      <c r="C724" s="16"/>
      <c r="D724" s="1"/>
      <c r="E724" s="1"/>
      <c r="F724" s="1"/>
      <c r="G724" s="1"/>
      <c r="H724" s="11"/>
      <c r="I724" s="11"/>
      <c r="J724" s="11"/>
      <c r="K724" s="2"/>
      <c r="L724" s="2"/>
      <c r="M724" s="1"/>
    </row>
    <row r="725" spans="1:13" x14ac:dyDescent="0.2">
      <c r="A725" s="1"/>
      <c r="B725" s="1"/>
      <c r="C725" s="16"/>
      <c r="D725" s="1"/>
      <c r="E725" s="1"/>
      <c r="F725" s="1"/>
      <c r="G725" s="1"/>
      <c r="H725" s="11"/>
      <c r="I725" s="11"/>
      <c r="J725" s="11"/>
      <c r="K725" s="2"/>
      <c r="L725" s="2"/>
      <c r="M725" s="1"/>
    </row>
    <row r="726" spans="1:13" x14ac:dyDescent="0.2">
      <c r="A726" s="1"/>
      <c r="B726" s="1"/>
      <c r="C726" s="16"/>
      <c r="D726" s="1"/>
      <c r="E726" s="1"/>
      <c r="F726" s="1"/>
      <c r="G726" s="1"/>
      <c r="H726" s="11"/>
      <c r="I726" s="11"/>
      <c r="J726" s="11"/>
      <c r="K726" s="2"/>
      <c r="L726" s="2"/>
      <c r="M726" s="1"/>
    </row>
    <row r="727" spans="1:13" x14ac:dyDescent="0.2">
      <c r="A727" s="1"/>
      <c r="B727" s="1"/>
      <c r="C727" s="16"/>
      <c r="D727" s="1"/>
      <c r="E727" s="1"/>
      <c r="F727" s="1"/>
      <c r="G727" s="1"/>
      <c r="H727" s="11"/>
      <c r="I727" s="11"/>
      <c r="J727" s="11"/>
      <c r="K727" s="2"/>
      <c r="L727" s="2"/>
      <c r="M727" s="1"/>
    </row>
    <row r="728" spans="1:13" x14ac:dyDescent="0.2">
      <c r="A728" s="1"/>
      <c r="B728" s="1"/>
      <c r="C728" s="16"/>
      <c r="D728" s="1"/>
      <c r="E728" s="1"/>
      <c r="F728" s="1"/>
      <c r="G728" s="1"/>
      <c r="H728" s="11"/>
      <c r="I728" s="11"/>
      <c r="J728" s="11"/>
      <c r="K728" s="2"/>
      <c r="L728" s="2"/>
      <c r="M728" s="1"/>
    </row>
    <row r="729" spans="1:13" x14ac:dyDescent="0.2">
      <c r="A729" s="1"/>
      <c r="B729" s="1"/>
      <c r="C729" s="16"/>
      <c r="D729" s="1"/>
      <c r="E729" s="1"/>
      <c r="F729" s="1"/>
      <c r="G729" s="1"/>
      <c r="H729" s="11"/>
      <c r="I729" s="11"/>
      <c r="J729" s="11"/>
      <c r="K729" s="2"/>
      <c r="L729" s="2"/>
      <c r="M729" s="1"/>
    </row>
    <row r="730" spans="1:13" x14ac:dyDescent="0.2">
      <c r="A730" s="1"/>
      <c r="B730" s="1"/>
      <c r="C730" s="16"/>
      <c r="D730" s="1"/>
      <c r="E730" s="1"/>
      <c r="F730" s="1"/>
      <c r="G730" s="1"/>
      <c r="H730" s="11"/>
      <c r="I730" s="11"/>
      <c r="J730" s="11"/>
      <c r="K730" s="2"/>
      <c r="L730" s="2"/>
      <c r="M730" s="1"/>
    </row>
    <row r="731" spans="1:13" x14ac:dyDescent="0.2">
      <c r="A731" s="1"/>
      <c r="B731" s="1"/>
      <c r="C731" s="16"/>
      <c r="D731" s="1"/>
      <c r="E731" s="1"/>
      <c r="F731" s="1"/>
      <c r="G731" s="1"/>
      <c r="H731" s="11"/>
      <c r="I731" s="11"/>
      <c r="J731" s="11"/>
      <c r="K731" s="2"/>
      <c r="L731" s="2"/>
      <c r="M731" s="1"/>
    </row>
    <row r="732" spans="1:13" x14ac:dyDescent="0.2">
      <c r="A732" s="1"/>
      <c r="B732" s="1"/>
      <c r="C732" s="16"/>
      <c r="D732" s="1"/>
      <c r="E732" s="1"/>
      <c r="F732" s="1"/>
      <c r="G732" s="1"/>
      <c r="H732" s="11"/>
      <c r="I732" s="11"/>
      <c r="J732" s="11"/>
      <c r="K732" s="2"/>
      <c r="L732" s="2"/>
      <c r="M732" s="1"/>
    </row>
    <row r="733" spans="1:13" x14ac:dyDescent="0.2">
      <c r="A733" s="1"/>
      <c r="B733" s="1"/>
      <c r="C733" s="16"/>
      <c r="D733" s="1"/>
      <c r="E733" s="1"/>
      <c r="F733" s="1"/>
      <c r="G733" s="1"/>
      <c r="H733" s="11"/>
      <c r="I733" s="11"/>
      <c r="J733" s="11"/>
      <c r="K733" s="2"/>
      <c r="L733" s="2"/>
      <c r="M733" s="1"/>
    </row>
    <row r="734" spans="1:13" x14ac:dyDescent="0.2">
      <c r="A734" s="1"/>
      <c r="B734" s="1"/>
      <c r="C734" s="16"/>
      <c r="D734" s="1"/>
      <c r="E734" s="1"/>
      <c r="F734" s="1"/>
      <c r="G734" s="1"/>
      <c r="H734" s="11"/>
      <c r="I734" s="11"/>
      <c r="J734" s="11"/>
      <c r="K734" s="2"/>
      <c r="L734" s="2"/>
      <c r="M734" s="1"/>
    </row>
    <row r="735" spans="1:13" x14ac:dyDescent="0.2">
      <c r="A735" s="1"/>
      <c r="B735" s="1"/>
      <c r="C735" s="16"/>
      <c r="D735" s="1"/>
      <c r="E735" s="1"/>
      <c r="F735" s="1"/>
      <c r="G735" s="1"/>
      <c r="H735" s="11"/>
      <c r="I735" s="11"/>
      <c r="J735" s="11"/>
      <c r="K735" s="2"/>
      <c r="L735" s="2"/>
      <c r="M735" s="1"/>
    </row>
    <row r="736" spans="1:13" x14ac:dyDescent="0.2">
      <c r="A736" s="1"/>
      <c r="B736" s="1"/>
      <c r="C736" s="16"/>
      <c r="D736" s="1"/>
      <c r="E736" s="1"/>
      <c r="F736" s="1"/>
      <c r="G736" s="1"/>
      <c r="H736" s="11"/>
      <c r="I736" s="11"/>
      <c r="J736" s="11"/>
      <c r="K736" s="2"/>
      <c r="L736" s="2"/>
      <c r="M736" s="1"/>
    </row>
    <row r="737" spans="1:13" x14ac:dyDescent="0.2">
      <c r="A737" s="1"/>
      <c r="B737" s="1"/>
      <c r="C737" s="16"/>
      <c r="D737" s="1"/>
      <c r="E737" s="1"/>
      <c r="F737" s="1"/>
      <c r="G737" s="1"/>
      <c r="H737" s="11"/>
      <c r="I737" s="11"/>
      <c r="J737" s="11"/>
      <c r="K737" s="2"/>
      <c r="L737" s="2"/>
      <c r="M737" s="1"/>
    </row>
    <row r="738" spans="1:13" x14ac:dyDescent="0.2">
      <c r="A738" s="1"/>
      <c r="B738" s="1"/>
      <c r="C738" s="16"/>
      <c r="D738" s="1"/>
      <c r="E738" s="1"/>
      <c r="F738" s="1"/>
      <c r="G738" s="1"/>
      <c r="H738" s="11"/>
      <c r="I738" s="11"/>
      <c r="J738" s="11"/>
      <c r="K738" s="2"/>
      <c r="L738" s="2"/>
      <c r="M738" s="1"/>
    </row>
    <row r="739" spans="1:13" x14ac:dyDescent="0.2">
      <c r="A739" s="1"/>
      <c r="B739" s="1"/>
      <c r="C739" s="16"/>
      <c r="D739" s="1"/>
      <c r="E739" s="1"/>
      <c r="F739" s="1"/>
      <c r="G739" s="1"/>
      <c r="H739" s="11"/>
      <c r="I739" s="11"/>
      <c r="J739" s="11"/>
      <c r="K739" s="2"/>
      <c r="L739" s="2"/>
      <c r="M739" s="1"/>
    </row>
    <row r="740" spans="1:13" x14ac:dyDescent="0.2">
      <c r="A740" s="1"/>
      <c r="B740" s="1"/>
      <c r="C740" s="16"/>
      <c r="D740" s="1"/>
      <c r="E740" s="1"/>
      <c r="F740" s="1"/>
      <c r="G740" s="1"/>
      <c r="H740" s="11"/>
      <c r="I740" s="11"/>
      <c r="J740" s="11"/>
      <c r="K740" s="2"/>
      <c r="L740" s="2"/>
      <c r="M740" s="1"/>
    </row>
    <row r="741" spans="1:13" x14ac:dyDescent="0.2">
      <c r="A741" s="1"/>
      <c r="B741" s="1"/>
      <c r="C741" s="16"/>
      <c r="D741" s="1"/>
      <c r="E741" s="1"/>
      <c r="F741" s="1"/>
      <c r="G741" s="1"/>
      <c r="H741" s="11"/>
      <c r="I741" s="11"/>
      <c r="J741" s="11"/>
      <c r="K741" s="2"/>
      <c r="L741" s="2"/>
      <c r="M741" s="1"/>
    </row>
    <row r="742" spans="1:13" x14ac:dyDescent="0.2">
      <c r="A742" s="1"/>
      <c r="B742" s="1"/>
      <c r="C742" s="16"/>
      <c r="D742" s="1"/>
      <c r="E742" s="1"/>
      <c r="F742" s="1"/>
      <c r="G742" s="1"/>
      <c r="H742" s="11"/>
      <c r="I742" s="11"/>
      <c r="J742" s="11"/>
      <c r="K742" s="2"/>
      <c r="L742" s="2"/>
      <c r="M742" s="1"/>
    </row>
    <row r="743" spans="1:13" x14ac:dyDescent="0.2">
      <c r="A743" s="1"/>
      <c r="B743" s="1"/>
      <c r="C743" s="16"/>
      <c r="D743" s="1"/>
      <c r="E743" s="1"/>
      <c r="F743" s="1"/>
      <c r="G743" s="1"/>
      <c r="H743" s="11"/>
      <c r="I743" s="11"/>
      <c r="J743" s="11"/>
      <c r="K743" s="2"/>
      <c r="L743" s="2"/>
      <c r="M743" s="1"/>
    </row>
    <row r="744" spans="1:13" x14ac:dyDescent="0.2">
      <c r="A744" s="1"/>
      <c r="B744" s="1"/>
      <c r="C744" s="16"/>
      <c r="D744" s="1"/>
      <c r="E744" s="1"/>
      <c r="F744" s="1"/>
      <c r="G744" s="1"/>
      <c r="H744" s="11"/>
      <c r="I744" s="11"/>
      <c r="J744" s="11"/>
      <c r="K744" s="2"/>
      <c r="L744" s="2"/>
      <c r="M744" s="1"/>
    </row>
    <row r="745" spans="1:13" x14ac:dyDescent="0.2">
      <c r="A745" s="1"/>
      <c r="B745" s="1"/>
      <c r="C745" s="16"/>
      <c r="D745" s="1"/>
      <c r="E745" s="1"/>
      <c r="F745" s="1"/>
      <c r="G745" s="1"/>
      <c r="H745" s="11"/>
      <c r="I745" s="11"/>
      <c r="J745" s="11"/>
      <c r="K745" s="2"/>
      <c r="L745" s="2"/>
      <c r="M745" s="1"/>
    </row>
    <row r="746" spans="1:13" x14ac:dyDescent="0.2">
      <c r="A746" s="1"/>
      <c r="B746" s="1"/>
      <c r="C746" s="16"/>
      <c r="D746" s="1"/>
      <c r="E746" s="1"/>
      <c r="F746" s="1"/>
      <c r="G746" s="1"/>
      <c r="H746" s="11"/>
      <c r="I746" s="11"/>
      <c r="J746" s="11"/>
      <c r="K746" s="2"/>
      <c r="L746" s="2"/>
      <c r="M746" s="1"/>
    </row>
    <row r="747" spans="1:13" x14ac:dyDescent="0.2">
      <c r="A747" s="1"/>
      <c r="B747" s="1"/>
      <c r="C747" s="16"/>
      <c r="D747" s="1"/>
      <c r="E747" s="1"/>
      <c r="F747" s="1"/>
      <c r="G747" s="1"/>
      <c r="H747" s="11"/>
      <c r="I747" s="11"/>
      <c r="J747" s="11"/>
      <c r="K747" s="2"/>
      <c r="L747" s="2"/>
      <c r="M747" s="1"/>
    </row>
    <row r="748" spans="1:13" x14ac:dyDescent="0.2">
      <c r="A748" s="1"/>
      <c r="B748" s="1"/>
      <c r="C748" s="16"/>
      <c r="D748" s="1"/>
      <c r="E748" s="1"/>
      <c r="F748" s="1"/>
      <c r="G748" s="1"/>
      <c r="H748" s="11"/>
      <c r="I748" s="11"/>
      <c r="J748" s="11"/>
      <c r="K748" s="2"/>
      <c r="L748" s="2"/>
      <c r="M748" s="1"/>
    </row>
    <row r="749" spans="1:13" x14ac:dyDescent="0.2">
      <c r="A749" s="1"/>
      <c r="B749" s="1"/>
      <c r="C749" s="16"/>
      <c r="D749" s="1"/>
      <c r="E749" s="1"/>
      <c r="F749" s="1"/>
      <c r="G749" s="1"/>
      <c r="H749" s="11"/>
      <c r="I749" s="11"/>
      <c r="J749" s="11"/>
      <c r="K749" s="2"/>
      <c r="L749" s="2"/>
      <c r="M749" s="1"/>
    </row>
    <row r="750" spans="1:13" x14ac:dyDescent="0.2">
      <c r="A750" s="1"/>
      <c r="B750" s="1"/>
      <c r="C750" s="16"/>
      <c r="D750" s="1"/>
      <c r="E750" s="1"/>
      <c r="F750" s="1"/>
      <c r="G750" s="1"/>
      <c r="H750" s="11"/>
      <c r="I750" s="11"/>
      <c r="J750" s="11"/>
      <c r="K750" s="2"/>
      <c r="L750" s="2"/>
      <c r="M750" s="1"/>
    </row>
    <row r="751" spans="1:13" x14ac:dyDescent="0.2">
      <c r="A751" s="1"/>
      <c r="B751" s="1"/>
      <c r="C751" s="16"/>
      <c r="D751" s="1"/>
      <c r="E751" s="1"/>
      <c r="F751" s="1"/>
      <c r="G751" s="1"/>
      <c r="H751" s="11"/>
      <c r="I751" s="11"/>
      <c r="J751" s="11"/>
      <c r="K751" s="2"/>
      <c r="L751" s="2"/>
      <c r="M751" s="1"/>
    </row>
    <row r="752" spans="1:13" x14ac:dyDescent="0.2">
      <c r="A752" s="1"/>
      <c r="B752" s="1"/>
      <c r="C752" s="16"/>
      <c r="D752" s="1"/>
      <c r="E752" s="1"/>
      <c r="F752" s="1"/>
      <c r="G752" s="1"/>
      <c r="H752" s="11"/>
      <c r="I752" s="11"/>
      <c r="J752" s="11"/>
      <c r="K752" s="2"/>
      <c r="L752" s="2"/>
      <c r="M752" s="1"/>
    </row>
    <row r="753" spans="1:13" x14ac:dyDescent="0.2">
      <c r="A753" s="1"/>
      <c r="B753" s="1"/>
      <c r="C753" s="16"/>
      <c r="D753" s="1"/>
      <c r="E753" s="1"/>
      <c r="F753" s="1"/>
      <c r="G753" s="1"/>
      <c r="H753" s="11"/>
      <c r="I753" s="11"/>
      <c r="J753" s="11"/>
      <c r="K753" s="2"/>
      <c r="L753" s="2"/>
      <c r="M753" s="1"/>
    </row>
    <row r="754" spans="1:13" x14ac:dyDescent="0.2">
      <c r="A754" s="1"/>
      <c r="B754" s="1"/>
      <c r="C754" s="16"/>
      <c r="D754" s="1"/>
      <c r="E754" s="1"/>
      <c r="F754" s="1"/>
      <c r="G754" s="1"/>
      <c r="H754" s="11"/>
      <c r="I754" s="11"/>
      <c r="J754" s="11"/>
      <c r="K754" s="2"/>
      <c r="L754" s="2"/>
      <c r="M754" s="1"/>
    </row>
    <row r="755" spans="1:13" x14ac:dyDescent="0.2">
      <c r="A755" s="1"/>
      <c r="B755" s="1"/>
      <c r="C755" s="16"/>
      <c r="D755" s="1"/>
      <c r="E755" s="1"/>
      <c r="F755" s="1"/>
      <c r="G755" s="1"/>
      <c r="H755" s="11"/>
      <c r="I755" s="11"/>
      <c r="J755" s="11"/>
      <c r="K755" s="2"/>
      <c r="L755" s="2"/>
      <c r="M755" s="1"/>
    </row>
    <row r="756" spans="1:13" x14ac:dyDescent="0.2">
      <c r="A756" s="1"/>
      <c r="B756" s="1"/>
      <c r="C756" s="16"/>
      <c r="D756" s="1"/>
      <c r="E756" s="1"/>
      <c r="F756" s="1"/>
      <c r="G756" s="1"/>
      <c r="H756" s="11"/>
      <c r="I756" s="11"/>
      <c r="J756" s="11"/>
      <c r="K756" s="2"/>
      <c r="L756" s="2"/>
      <c r="M756" s="1"/>
    </row>
    <row r="757" spans="1:13" x14ac:dyDescent="0.2">
      <c r="A757" s="1"/>
      <c r="B757" s="1"/>
      <c r="C757" s="16"/>
      <c r="D757" s="1"/>
      <c r="E757" s="1"/>
      <c r="F757" s="1"/>
      <c r="G757" s="1"/>
      <c r="H757" s="11"/>
      <c r="I757" s="11"/>
      <c r="J757" s="11"/>
      <c r="K757" s="2"/>
      <c r="L757" s="2"/>
      <c r="M757" s="1"/>
    </row>
    <row r="758" spans="1:13" x14ac:dyDescent="0.2">
      <c r="A758" s="1"/>
      <c r="B758" s="1"/>
      <c r="C758" s="16"/>
      <c r="D758" s="1"/>
      <c r="E758" s="1"/>
      <c r="F758" s="1"/>
      <c r="G758" s="1"/>
      <c r="H758" s="11"/>
      <c r="I758" s="11"/>
      <c r="J758" s="11"/>
      <c r="K758" s="2"/>
      <c r="L758" s="2"/>
      <c r="M758" s="1"/>
    </row>
    <row r="759" spans="1:13" x14ac:dyDescent="0.2">
      <c r="A759" s="1"/>
      <c r="B759" s="1"/>
      <c r="C759" s="16"/>
      <c r="D759" s="1"/>
      <c r="E759" s="1"/>
      <c r="F759" s="1"/>
      <c r="G759" s="1"/>
      <c r="H759" s="11"/>
      <c r="I759" s="11"/>
      <c r="J759" s="11"/>
      <c r="K759" s="2"/>
      <c r="L759" s="2"/>
      <c r="M759" s="1"/>
    </row>
    <row r="760" spans="1:13" x14ac:dyDescent="0.2">
      <c r="A760" s="1"/>
      <c r="B760" s="1"/>
      <c r="C760" s="16"/>
      <c r="D760" s="1"/>
      <c r="E760" s="1"/>
      <c r="F760" s="1"/>
      <c r="G760" s="1"/>
      <c r="H760" s="11"/>
      <c r="I760" s="11"/>
      <c r="J760" s="11"/>
      <c r="K760" s="2"/>
      <c r="L760" s="2"/>
      <c r="M760" s="1"/>
    </row>
    <row r="761" spans="1:13" x14ac:dyDescent="0.2">
      <c r="A761" s="1"/>
      <c r="B761" s="1"/>
      <c r="C761" s="16"/>
      <c r="D761" s="1"/>
      <c r="E761" s="1"/>
      <c r="F761" s="1"/>
      <c r="G761" s="1"/>
      <c r="H761" s="11"/>
      <c r="I761" s="11"/>
      <c r="J761" s="11"/>
      <c r="K761" s="2"/>
      <c r="L761" s="2"/>
      <c r="M761" s="1"/>
    </row>
    <row r="762" spans="1:13" x14ac:dyDescent="0.2">
      <c r="A762" s="1"/>
      <c r="B762" s="1"/>
      <c r="C762" s="16"/>
      <c r="D762" s="1"/>
      <c r="E762" s="1"/>
      <c r="F762" s="1"/>
      <c r="G762" s="1"/>
      <c r="H762" s="11"/>
      <c r="I762" s="11"/>
      <c r="J762" s="11"/>
      <c r="K762" s="2"/>
      <c r="L762" s="2"/>
      <c r="M762" s="1"/>
    </row>
    <row r="763" spans="1:13" x14ac:dyDescent="0.2">
      <c r="A763" s="1"/>
      <c r="B763" s="1"/>
      <c r="C763" s="16"/>
      <c r="D763" s="1"/>
      <c r="E763" s="1"/>
      <c r="F763" s="1"/>
      <c r="G763" s="1"/>
      <c r="H763" s="11"/>
      <c r="I763" s="11"/>
      <c r="J763" s="11"/>
      <c r="K763" s="2"/>
      <c r="L763" s="2"/>
      <c r="M763" s="1"/>
    </row>
    <row r="764" spans="1:13" x14ac:dyDescent="0.2">
      <c r="A764" s="1"/>
      <c r="B764" s="1"/>
      <c r="C764" s="16"/>
      <c r="D764" s="1"/>
      <c r="E764" s="1"/>
      <c r="F764" s="1"/>
      <c r="G764" s="1"/>
      <c r="H764" s="11"/>
      <c r="I764" s="11"/>
      <c r="J764" s="11"/>
      <c r="K764" s="2"/>
      <c r="L764" s="2"/>
      <c r="M764" s="1"/>
    </row>
    <row r="765" spans="1:13" x14ac:dyDescent="0.2">
      <c r="A765" s="1"/>
      <c r="B765" s="1"/>
      <c r="C765" s="16"/>
      <c r="D765" s="1"/>
      <c r="E765" s="1"/>
      <c r="F765" s="1"/>
      <c r="G765" s="1"/>
      <c r="H765" s="11"/>
      <c r="I765" s="11"/>
      <c r="J765" s="11"/>
      <c r="K765" s="2"/>
      <c r="L765" s="2"/>
      <c r="M765" s="1"/>
    </row>
    <row r="766" spans="1:13" x14ac:dyDescent="0.2">
      <c r="A766" s="1"/>
      <c r="B766" s="1"/>
      <c r="C766" s="16"/>
      <c r="D766" s="1"/>
      <c r="E766" s="1"/>
      <c r="F766" s="1"/>
      <c r="G766" s="1"/>
      <c r="H766" s="11"/>
      <c r="I766" s="11"/>
      <c r="J766" s="11"/>
      <c r="K766" s="2"/>
      <c r="L766" s="2"/>
      <c r="M766" s="1"/>
    </row>
    <row r="767" spans="1:13" x14ac:dyDescent="0.2">
      <c r="A767" s="1"/>
      <c r="B767" s="1"/>
      <c r="C767" s="16"/>
      <c r="D767" s="1"/>
      <c r="E767" s="1"/>
      <c r="F767" s="1"/>
      <c r="G767" s="1"/>
      <c r="H767" s="11"/>
      <c r="I767" s="11"/>
      <c r="J767" s="11"/>
      <c r="K767" s="2"/>
      <c r="L767" s="2"/>
      <c r="M767" s="1"/>
    </row>
    <row r="768" spans="1:13" x14ac:dyDescent="0.2">
      <c r="A768" s="1"/>
      <c r="B768" s="1"/>
      <c r="C768" s="16"/>
      <c r="D768" s="1"/>
      <c r="E768" s="1"/>
      <c r="F768" s="1"/>
      <c r="G768" s="1"/>
      <c r="H768" s="11"/>
      <c r="I768" s="11"/>
      <c r="J768" s="11"/>
      <c r="K768" s="2"/>
      <c r="L768" s="2"/>
      <c r="M768" s="1"/>
    </row>
    <row r="769" spans="1:13" x14ac:dyDescent="0.2">
      <c r="A769" s="1"/>
      <c r="B769" s="1"/>
      <c r="C769" s="16"/>
      <c r="D769" s="1"/>
      <c r="E769" s="1"/>
      <c r="F769" s="1"/>
      <c r="G769" s="1"/>
      <c r="H769" s="11"/>
      <c r="I769" s="11"/>
      <c r="J769" s="11"/>
      <c r="K769" s="2"/>
      <c r="L769" s="2"/>
      <c r="M769" s="1"/>
    </row>
    <row r="770" spans="1:13" x14ac:dyDescent="0.2">
      <c r="A770" s="1"/>
      <c r="B770" s="1"/>
      <c r="C770" s="16"/>
      <c r="D770" s="1"/>
      <c r="E770" s="1"/>
      <c r="F770" s="1"/>
      <c r="G770" s="1"/>
      <c r="H770" s="11"/>
      <c r="I770" s="11"/>
      <c r="J770" s="11"/>
      <c r="K770" s="2"/>
      <c r="L770" s="2"/>
      <c r="M770" s="1"/>
    </row>
    <row r="771" spans="1:13" x14ac:dyDescent="0.2">
      <c r="A771" s="1"/>
      <c r="B771" s="1"/>
      <c r="C771" s="16"/>
      <c r="D771" s="1"/>
      <c r="E771" s="1"/>
      <c r="F771" s="1"/>
      <c r="G771" s="1"/>
      <c r="H771" s="11"/>
      <c r="I771" s="11"/>
      <c r="J771" s="11"/>
      <c r="K771" s="2"/>
      <c r="L771" s="2"/>
      <c r="M771" s="1"/>
    </row>
    <row r="772" spans="1:13" x14ac:dyDescent="0.2">
      <c r="A772" s="1"/>
      <c r="B772" s="1"/>
      <c r="C772" s="16"/>
      <c r="D772" s="1"/>
      <c r="E772" s="1"/>
      <c r="F772" s="1"/>
      <c r="G772" s="1"/>
      <c r="H772" s="11"/>
      <c r="I772" s="11"/>
      <c r="J772" s="11"/>
      <c r="K772" s="2"/>
      <c r="L772" s="2"/>
      <c r="M772" s="1"/>
    </row>
    <row r="773" spans="1:13" x14ac:dyDescent="0.2">
      <c r="A773" s="1"/>
      <c r="B773" s="1"/>
      <c r="C773" s="16"/>
      <c r="D773" s="1"/>
      <c r="E773" s="1"/>
      <c r="F773" s="1"/>
      <c r="G773" s="1"/>
      <c r="H773" s="11"/>
      <c r="I773" s="11"/>
      <c r="J773" s="11"/>
      <c r="K773" s="2"/>
      <c r="L773" s="2"/>
      <c r="M773" s="1"/>
    </row>
    <row r="774" spans="1:13" x14ac:dyDescent="0.2">
      <c r="A774" s="1"/>
      <c r="B774" s="1"/>
      <c r="C774" s="16"/>
      <c r="D774" s="1"/>
      <c r="E774" s="1"/>
      <c r="F774" s="1"/>
      <c r="G774" s="1"/>
      <c r="H774" s="11"/>
      <c r="I774" s="11"/>
      <c r="J774" s="11"/>
      <c r="K774" s="2"/>
      <c r="L774" s="2"/>
      <c r="M774" s="1"/>
    </row>
    <row r="775" spans="1:13" x14ac:dyDescent="0.2">
      <c r="A775" s="1"/>
      <c r="B775" s="1"/>
      <c r="C775" s="16"/>
      <c r="D775" s="1"/>
      <c r="E775" s="1"/>
      <c r="F775" s="1"/>
      <c r="G775" s="1"/>
      <c r="H775" s="11"/>
      <c r="I775" s="11"/>
      <c r="J775" s="11"/>
      <c r="K775" s="2"/>
      <c r="L775" s="2"/>
      <c r="M775" s="1"/>
    </row>
    <row r="776" spans="1:13" x14ac:dyDescent="0.2">
      <c r="A776" s="1"/>
      <c r="B776" s="1"/>
      <c r="C776" s="16"/>
      <c r="D776" s="1"/>
      <c r="E776" s="1"/>
      <c r="F776" s="1"/>
      <c r="G776" s="1"/>
      <c r="H776" s="11"/>
      <c r="I776" s="11"/>
      <c r="J776" s="11"/>
      <c r="K776" s="2"/>
      <c r="L776" s="2"/>
      <c r="M776" s="1"/>
    </row>
    <row r="777" spans="1:13" x14ac:dyDescent="0.2">
      <c r="A777" s="1"/>
      <c r="B777" s="1"/>
      <c r="C777" s="16"/>
      <c r="D777" s="1"/>
      <c r="E777" s="1"/>
      <c r="F777" s="1"/>
      <c r="G777" s="1"/>
      <c r="H777" s="11"/>
      <c r="I777" s="11"/>
      <c r="J777" s="11"/>
      <c r="K777" s="2"/>
      <c r="L777" s="2"/>
      <c r="M777" s="1"/>
    </row>
    <row r="778" spans="1:13" x14ac:dyDescent="0.2">
      <c r="A778" s="1"/>
      <c r="B778" s="1"/>
      <c r="C778" s="16"/>
      <c r="D778" s="1"/>
      <c r="E778" s="1"/>
      <c r="F778" s="1"/>
      <c r="G778" s="1"/>
      <c r="H778" s="11"/>
      <c r="I778" s="11"/>
      <c r="J778" s="11"/>
      <c r="K778" s="2"/>
      <c r="L778" s="2"/>
      <c r="M778" s="1"/>
    </row>
    <row r="779" spans="1:13" x14ac:dyDescent="0.2">
      <c r="A779" s="1"/>
      <c r="B779" s="1"/>
      <c r="C779" s="16"/>
      <c r="D779" s="1"/>
      <c r="E779" s="1"/>
      <c r="F779" s="1"/>
      <c r="G779" s="1"/>
      <c r="H779" s="11"/>
      <c r="I779" s="11"/>
      <c r="J779" s="11"/>
      <c r="K779" s="2"/>
      <c r="L779" s="2"/>
      <c r="M779" s="1"/>
    </row>
    <row r="780" spans="1:13" x14ac:dyDescent="0.2">
      <c r="A780" s="1"/>
      <c r="B780" s="1"/>
      <c r="C780" s="16"/>
      <c r="D780" s="1"/>
      <c r="E780" s="1"/>
      <c r="F780" s="1"/>
      <c r="G780" s="1"/>
      <c r="H780" s="11"/>
      <c r="I780" s="11"/>
      <c r="J780" s="11"/>
      <c r="K780" s="2"/>
      <c r="L780" s="2"/>
      <c r="M780" s="1"/>
    </row>
    <row r="781" spans="1:13" x14ac:dyDescent="0.2">
      <c r="A781" s="1"/>
      <c r="B781" s="1"/>
      <c r="C781" s="16"/>
      <c r="D781" s="1"/>
      <c r="E781" s="1"/>
      <c r="F781" s="1"/>
      <c r="G781" s="1"/>
      <c r="H781" s="11"/>
      <c r="I781" s="11"/>
      <c r="J781" s="11"/>
      <c r="K781" s="2"/>
      <c r="L781" s="2"/>
      <c r="M781" s="1"/>
    </row>
    <row r="782" spans="1:13" x14ac:dyDescent="0.2">
      <c r="A782" s="1"/>
      <c r="B782" s="1"/>
      <c r="C782" s="16"/>
      <c r="D782" s="1"/>
      <c r="E782" s="1"/>
      <c r="F782" s="1"/>
      <c r="G782" s="1"/>
      <c r="H782" s="11"/>
      <c r="I782" s="11"/>
      <c r="J782" s="11"/>
      <c r="K782" s="2"/>
      <c r="L782" s="2"/>
      <c r="M782" s="1"/>
    </row>
    <row r="783" spans="1:13" x14ac:dyDescent="0.2">
      <c r="A783" s="1"/>
      <c r="B783" s="1"/>
      <c r="C783" s="16"/>
      <c r="D783" s="1"/>
      <c r="E783" s="1"/>
      <c r="F783" s="1"/>
      <c r="G783" s="1"/>
      <c r="H783" s="11"/>
      <c r="I783" s="11"/>
      <c r="J783" s="11"/>
      <c r="K783" s="2"/>
      <c r="L783" s="2"/>
      <c r="M783" s="1"/>
    </row>
    <row r="784" spans="1:13" x14ac:dyDescent="0.2">
      <c r="A784" s="1"/>
      <c r="B784" s="1"/>
      <c r="C784" s="16"/>
      <c r="D784" s="1"/>
      <c r="E784" s="1"/>
      <c r="F784" s="1"/>
      <c r="G784" s="1"/>
      <c r="H784" s="11"/>
      <c r="I784" s="11"/>
      <c r="J784" s="11"/>
      <c r="K784" s="2"/>
      <c r="L784" s="2"/>
      <c r="M784" s="1"/>
    </row>
    <row r="785" spans="1:13" x14ac:dyDescent="0.2">
      <c r="A785" s="1"/>
      <c r="B785" s="1"/>
      <c r="C785" s="16"/>
      <c r="D785" s="1"/>
      <c r="E785" s="1"/>
      <c r="F785" s="1"/>
      <c r="G785" s="1"/>
      <c r="H785" s="11"/>
      <c r="I785" s="11"/>
      <c r="J785" s="11"/>
      <c r="K785" s="2"/>
      <c r="L785" s="2"/>
      <c r="M785" s="1"/>
    </row>
    <row r="786" spans="1:13" x14ac:dyDescent="0.2">
      <c r="A786" s="1"/>
      <c r="B786" s="1"/>
      <c r="C786" s="16"/>
      <c r="D786" s="1"/>
      <c r="E786" s="1"/>
      <c r="F786" s="1"/>
      <c r="G786" s="1"/>
      <c r="H786" s="11"/>
      <c r="I786" s="11"/>
      <c r="J786" s="11"/>
      <c r="K786" s="2"/>
      <c r="L786" s="2"/>
      <c r="M786" s="1"/>
    </row>
    <row r="787" spans="1:13" x14ac:dyDescent="0.2">
      <c r="A787" s="1"/>
      <c r="B787" s="1"/>
      <c r="C787" s="16"/>
      <c r="D787" s="1"/>
      <c r="E787" s="1"/>
      <c r="F787" s="1"/>
      <c r="G787" s="1"/>
      <c r="H787" s="11"/>
      <c r="I787" s="11"/>
      <c r="J787" s="11"/>
      <c r="K787" s="2"/>
      <c r="L787" s="2"/>
      <c r="M787" s="1"/>
    </row>
    <row r="788" spans="1:13" x14ac:dyDescent="0.2">
      <c r="A788" s="1"/>
      <c r="B788" s="1"/>
      <c r="C788" s="16"/>
      <c r="D788" s="1"/>
      <c r="E788" s="1"/>
      <c r="F788" s="1"/>
      <c r="G788" s="1"/>
      <c r="H788" s="11"/>
      <c r="I788" s="11"/>
      <c r="J788" s="11"/>
      <c r="K788" s="2"/>
      <c r="L788" s="2"/>
      <c r="M788" s="1"/>
    </row>
    <row r="789" spans="1:13" x14ac:dyDescent="0.2">
      <c r="A789" s="1"/>
      <c r="B789" s="1"/>
      <c r="C789" s="16"/>
      <c r="D789" s="1"/>
      <c r="E789" s="1"/>
      <c r="F789" s="1"/>
      <c r="G789" s="1"/>
      <c r="H789" s="11"/>
      <c r="I789" s="11"/>
      <c r="J789" s="11"/>
      <c r="K789" s="2"/>
      <c r="L789" s="2"/>
      <c r="M789" s="1"/>
    </row>
    <row r="790" spans="1:13" x14ac:dyDescent="0.2">
      <c r="A790" s="1"/>
      <c r="B790" s="1"/>
      <c r="C790" s="16"/>
      <c r="D790" s="1"/>
      <c r="E790" s="1"/>
      <c r="F790" s="1"/>
      <c r="G790" s="1"/>
      <c r="H790" s="11"/>
      <c r="I790" s="11"/>
      <c r="J790" s="11"/>
      <c r="K790" s="2"/>
      <c r="L790" s="2"/>
      <c r="M790" s="1"/>
    </row>
    <row r="791" spans="1:13" x14ac:dyDescent="0.2">
      <c r="A791" s="1"/>
      <c r="B791" s="1"/>
      <c r="C791" s="16"/>
      <c r="D791" s="1"/>
      <c r="E791" s="1"/>
      <c r="F791" s="1"/>
      <c r="G791" s="1"/>
      <c r="H791" s="11"/>
      <c r="I791" s="11"/>
      <c r="J791" s="11"/>
      <c r="K791" s="2"/>
      <c r="L791" s="2"/>
      <c r="M791" s="1"/>
    </row>
    <row r="792" spans="1:13" x14ac:dyDescent="0.2">
      <c r="A792" s="1"/>
      <c r="B792" s="1"/>
      <c r="C792" s="16"/>
      <c r="D792" s="1"/>
      <c r="E792" s="1"/>
      <c r="F792" s="1"/>
      <c r="G792" s="1"/>
      <c r="H792" s="11"/>
      <c r="I792" s="11"/>
      <c r="J792" s="11"/>
      <c r="K792" s="2"/>
      <c r="L792" s="2"/>
      <c r="M792" s="1"/>
    </row>
    <row r="793" spans="1:13" x14ac:dyDescent="0.2">
      <c r="A793" s="1"/>
      <c r="B793" s="1"/>
      <c r="C793" s="16"/>
      <c r="D793" s="1"/>
      <c r="E793" s="1"/>
      <c r="F793" s="1"/>
      <c r="G793" s="1"/>
      <c r="H793" s="11"/>
      <c r="I793" s="11"/>
      <c r="J793" s="11"/>
      <c r="K793" s="2"/>
      <c r="L793" s="2"/>
      <c r="M793" s="1"/>
    </row>
    <row r="794" spans="1:13" x14ac:dyDescent="0.2">
      <c r="A794" s="1"/>
      <c r="B794" s="1"/>
      <c r="C794" s="16"/>
      <c r="D794" s="1"/>
      <c r="E794" s="1"/>
      <c r="F794" s="1"/>
      <c r="G794" s="1"/>
      <c r="H794" s="11"/>
      <c r="I794" s="11"/>
      <c r="J794" s="11"/>
      <c r="K794" s="2"/>
      <c r="L794" s="2"/>
      <c r="M794" s="1"/>
    </row>
    <row r="795" spans="1:13" x14ac:dyDescent="0.2">
      <c r="A795" s="1"/>
      <c r="B795" s="1"/>
      <c r="C795" s="16"/>
      <c r="D795" s="1"/>
      <c r="E795" s="1"/>
      <c r="F795" s="1"/>
      <c r="G795" s="1"/>
      <c r="H795" s="11"/>
      <c r="I795" s="11"/>
      <c r="J795" s="11"/>
      <c r="K795" s="2"/>
      <c r="L795" s="2"/>
      <c r="M795" s="1"/>
    </row>
    <row r="796" spans="1:13" x14ac:dyDescent="0.2">
      <c r="A796" s="1"/>
      <c r="B796" s="1"/>
      <c r="C796" s="16"/>
      <c r="D796" s="1"/>
      <c r="E796" s="1"/>
      <c r="F796" s="1"/>
      <c r="G796" s="1"/>
      <c r="H796" s="11"/>
      <c r="I796" s="11"/>
      <c r="J796" s="11"/>
      <c r="K796" s="2"/>
      <c r="L796" s="2"/>
      <c r="M796" s="1"/>
    </row>
    <row r="797" spans="1:13" x14ac:dyDescent="0.2">
      <c r="A797" s="1"/>
      <c r="B797" s="1"/>
      <c r="C797" s="16"/>
      <c r="D797" s="1"/>
      <c r="E797" s="1"/>
      <c r="F797" s="1"/>
      <c r="G797" s="1"/>
      <c r="H797" s="11"/>
      <c r="I797" s="11"/>
      <c r="J797" s="11"/>
      <c r="K797" s="2"/>
      <c r="L797" s="2"/>
      <c r="M797" s="1"/>
    </row>
    <row r="798" spans="1:13" x14ac:dyDescent="0.2">
      <c r="A798" s="1"/>
      <c r="B798" s="1"/>
      <c r="C798" s="16"/>
      <c r="D798" s="1"/>
      <c r="E798" s="1"/>
      <c r="F798" s="1"/>
      <c r="G798" s="1"/>
      <c r="H798" s="11"/>
      <c r="I798" s="11"/>
      <c r="J798" s="11"/>
      <c r="K798" s="2"/>
      <c r="L798" s="2"/>
      <c r="M798" s="1"/>
    </row>
    <row r="799" spans="1:13" x14ac:dyDescent="0.2">
      <c r="A799" s="1"/>
      <c r="B799" s="1"/>
      <c r="C799" s="16"/>
      <c r="D799" s="1"/>
      <c r="E799" s="1"/>
      <c r="F799" s="1"/>
      <c r="G799" s="1"/>
      <c r="H799" s="11"/>
      <c r="I799" s="11"/>
      <c r="J799" s="11"/>
      <c r="K799" s="2"/>
      <c r="L799" s="2"/>
      <c r="M799" s="1"/>
    </row>
    <row r="800" spans="1:13" x14ac:dyDescent="0.2">
      <c r="A800" s="1"/>
      <c r="B800" s="1"/>
      <c r="C800" s="16"/>
      <c r="D800" s="1"/>
      <c r="E800" s="1"/>
      <c r="F800" s="1"/>
      <c r="G800" s="1"/>
      <c r="H800" s="11"/>
      <c r="I800" s="11"/>
      <c r="J800" s="11"/>
      <c r="K800" s="2"/>
      <c r="L800" s="2"/>
      <c r="M800" s="1"/>
    </row>
    <row r="801" spans="1:13" x14ac:dyDescent="0.2">
      <c r="A801" s="1"/>
      <c r="B801" s="1"/>
      <c r="C801" s="16"/>
      <c r="D801" s="1"/>
      <c r="E801" s="1"/>
      <c r="F801" s="1"/>
      <c r="G801" s="1"/>
      <c r="H801" s="11"/>
      <c r="I801" s="11"/>
      <c r="J801" s="11"/>
      <c r="K801" s="2"/>
      <c r="L801" s="2"/>
      <c r="M801" s="1"/>
    </row>
    <row r="802" spans="1:13" x14ac:dyDescent="0.2">
      <c r="A802" s="1"/>
      <c r="B802" s="1"/>
      <c r="C802" s="16"/>
      <c r="D802" s="1"/>
      <c r="E802" s="1"/>
      <c r="F802" s="1"/>
      <c r="G802" s="1"/>
      <c r="H802" s="11"/>
      <c r="I802" s="11"/>
      <c r="J802" s="11"/>
      <c r="K802" s="2"/>
      <c r="L802" s="2"/>
      <c r="M802" s="1"/>
    </row>
    <row r="803" spans="1:13" x14ac:dyDescent="0.2">
      <c r="A803" s="1"/>
      <c r="B803" s="1"/>
      <c r="C803" s="16"/>
      <c r="D803" s="1"/>
      <c r="E803" s="1"/>
      <c r="F803" s="1"/>
      <c r="G803" s="1"/>
      <c r="H803" s="11"/>
      <c r="I803" s="11"/>
      <c r="J803" s="11"/>
      <c r="K803" s="2"/>
      <c r="L803" s="2"/>
      <c r="M803" s="1"/>
    </row>
    <row r="804" spans="1:13" x14ac:dyDescent="0.2">
      <c r="A804" s="1"/>
      <c r="B804" s="1"/>
      <c r="C804" s="16"/>
      <c r="D804" s="1"/>
      <c r="E804" s="1"/>
      <c r="F804" s="1"/>
      <c r="G804" s="1"/>
      <c r="H804" s="11"/>
      <c r="I804" s="11"/>
      <c r="J804" s="11"/>
      <c r="K804" s="2"/>
      <c r="L804" s="2"/>
      <c r="M804" s="1"/>
    </row>
    <row r="805" spans="1:13" x14ac:dyDescent="0.2">
      <c r="A805" s="1"/>
      <c r="B805" s="1"/>
      <c r="C805" s="16"/>
      <c r="D805" s="1"/>
      <c r="E805" s="1"/>
      <c r="F805" s="1"/>
      <c r="G805" s="1"/>
      <c r="H805" s="11"/>
      <c r="I805" s="11"/>
      <c r="J805" s="11"/>
      <c r="K805" s="2"/>
      <c r="L805" s="2"/>
      <c r="M805" s="1"/>
    </row>
    <row r="806" spans="1:13" x14ac:dyDescent="0.2">
      <c r="A806" s="1"/>
      <c r="B806" s="1"/>
      <c r="C806" s="16"/>
      <c r="D806" s="1"/>
      <c r="E806" s="1"/>
      <c r="F806" s="1"/>
      <c r="G806" s="1"/>
      <c r="H806" s="11"/>
      <c r="I806" s="11"/>
      <c r="J806" s="11"/>
      <c r="K806" s="2"/>
      <c r="L806" s="2"/>
      <c r="M806" s="1"/>
    </row>
    <row r="807" spans="1:13" x14ac:dyDescent="0.2">
      <c r="A807" s="1"/>
      <c r="B807" s="1"/>
      <c r="C807" s="16"/>
      <c r="D807" s="1"/>
      <c r="E807" s="1"/>
      <c r="F807" s="1"/>
      <c r="G807" s="1"/>
      <c r="H807" s="11"/>
      <c r="I807" s="11"/>
      <c r="J807" s="11"/>
      <c r="K807" s="2"/>
      <c r="L807" s="2"/>
      <c r="M807" s="1"/>
    </row>
    <row r="808" spans="1:13" x14ac:dyDescent="0.2">
      <c r="A808" s="1"/>
      <c r="B808" s="1"/>
      <c r="C808" s="16"/>
      <c r="D808" s="1"/>
      <c r="E808" s="1"/>
      <c r="F808" s="1"/>
      <c r="G808" s="1"/>
      <c r="H808" s="11"/>
      <c r="I808" s="11"/>
      <c r="J808" s="11"/>
      <c r="K808" s="2"/>
      <c r="L808" s="2"/>
      <c r="M808" s="1"/>
    </row>
    <row r="809" spans="1:13" x14ac:dyDescent="0.2">
      <c r="A809" s="1"/>
      <c r="B809" s="1"/>
      <c r="C809" s="16"/>
      <c r="D809" s="1"/>
      <c r="E809" s="1"/>
      <c r="F809" s="1"/>
      <c r="G809" s="1"/>
      <c r="H809" s="11"/>
      <c r="I809" s="11"/>
      <c r="J809" s="11"/>
      <c r="K809" s="2"/>
      <c r="L809" s="2"/>
      <c r="M809" s="1"/>
    </row>
    <row r="810" spans="1:13" x14ac:dyDescent="0.2">
      <c r="A810" s="1"/>
      <c r="B810" s="1"/>
      <c r="C810" s="16"/>
      <c r="D810" s="1"/>
      <c r="E810" s="1"/>
      <c r="F810" s="1"/>
      <c r="G810" s="1"/>
      <c r="H810" s="11"/>
      <c r="I810" s="11"/>
      <c r="J810" s="11"/>
      <c r="K810" s="2"/>
      <c r="L810" s="2"/>
      <c r="M810" s="1"/>
    </row>
    <row r="811" spans="1:13" x14ac:dyDescent="0.2">
      <c r="A811" s="1"/>
      <c r="B811" s="1"/>
      <c r="C811" s="16"/>
      <c r="D811" s="1"/>
      <c r="E811" s="1"/>
      <c r="F811" s="1"/>
      <c r="G811" s="1"/>
      <c r="H811" s="11"/>
      <c r="I811" s="11"/>
      <c r="J811" s="11"/>
      <c r="K811" s="2"/>
      <c r="L811" s="2"/>
      <c r="M811" s="1"/>
    </row>
    <row r="812" spans="1:13" x14ac:dyDescent="0.2">
      <c r="A812" s="1"/>
      <c r="B812" s="1"/>
      <c r="C812" s="16"/>
      <c r="D812" s="1"/>
      <c r="E812" s="1"/>
      <c r="F812" s="1"/>
      <c r="G812" s="1"/>
      <c r="H812" s="11"/>
      <c r="I812" s="11"/>
      <c r="J812" s="11"/>
      <c r="K812" s="2"/>
      <c r="L812" s="2"/>
      <c r="M812" s="1"/>
    </row>
    <row r="813" spans="1:13" x14ac:dyDescent="0.2">
      <c r="A813" s="1"/>
      <c r="B813" s="1"/>
      <c r="C813" s="16"/>
      <c r="D813" s="1"/>
      <c r="E813" s="1"/>
      <c r="F813" s="1"/>
      <c r="G813" s="1"/>
      <c r="H813" s="11"/>
      <c r="I813" s="11"/>
      <c r="J813" s="11"/>
      <c r="K813" s="2"/>
      <c r="L813" s="2"/>
      <c r="M813" s="1"/>
    </row>
    <row r="814" spans="1:13" x14ac:dyDescent="0.2">
      <c r="A814" s="1"/>
      <c r="B814" s="1"/>
      <c r="C814" s="16"/>
      <c r="D814" s="1"/>
      <c r="E814" s="1"/>
      <c r="F814" s="1"/>
      <c r="G814" s="1"/>
      <c r="H814" s="11"/>
      <c r="I814" s="11"/>
      <c r="J814" s="11"/>
      <c r="K814" s="2"/>
      <c r="L814" s="2"/>
      <c r="M814" s="1"/>
    </row>
    <row r="815" spans="1:13" x14ac:dyDescent="0.2">
      <c r="A815" s="1"/>
      <c r="B815" s="1"/>
      <c r="C815" s="16"/>
      <c r="D815" s="1"/>
      <c r="E815" s="1"/>
      <c r="F815" s="1"/>
      <c r="G815" s="1"/>
      <c r="H815" s="11"/>
      <c r="I815" s="11"/>
      <c r="J815" s="11"/>
      <c r="K815" s="2"/>
      <c r="L815" s="2"/>
      <c r="M815" s="1"/>
    </row>
    <row r="816" spans="1:13" x14ac:dyDescent="0.2">
      <c r="A816" s="1"/>
      <c r="B816" s="1"/>
      <c r="C816" s="16"/>
      <c r="D816" s="1"/>
      <c r="E816" s="1"/>
      <c r="F816" s="1"/>
      <c r="G816" s="1"/>
      <c r="H816" s="11"/>
      <c r="I816" s="11"/>
      <c r="J816" s="11"/>
      <c r="K816" s="2"/>
      <c r="L816" s="2"/>
      <c r="M816" s="1"/>
    </row>
    <row r="817" spans="1:13" x14ac:dyDescent="0.2">
      <c r="A817" s="1"/>
      <c r="B817" s="1"/>
      <c r="C817" s="16"/>
      <c r="D817" s="1"/>
      <c r="E817" s="1"/>
      <c r="F817" s="1"/>
      <c r="G817" s="1"/>
      <c r="H817" s="11"/>
      <c r="I817" s="11"/>
      <c r="J817" s="11"/>
      <c r="K817" s="2"/>
      <c r="L817" s="2"/>
      <c r="M817" s="1"/>
    </row>
    <row r="818" spans="1:13" x14ac:dyDescent="0.2">
      <c r="A818" s="1"/>
      <c r="B818" s="1"/>
      <c r="C818" s="16"/>
      <c r="D818" s="1"/>
      <c r="E818" s="1"/>
      <c r="F818" s="1"/>
      <c r="G818" s="1"/>
      <c r="H818" s="11"/>
      <c r="I818" s="11"/>
      <c r="J818" s="11"/>
      <c r="K818" s="2"/>
      <c r="L818" s="2"/>
      <c r="M818" s="1"/>
    </row>
    <row r="819" spans="1:13" x14ac:dyDescent="0.2">
      <c r="A819" s="1"/>
      <c r="B819" s="1"/>
      <c r="C819" s="16"/>
      <c r="D819" s="1"/>
      <c r="E819" s="1"/>
      <c r="F819" s="1"/>
      <c r="G819" s="1"/>
      <c r="H819" s="11"/>
      <c r="I819" s="11"/>
      <c r="J819" s="11"/>
      <c r="K819" s="2"/>
      <c r="L819" s="2"/>
      <c r="M819" s="1"/>
    </row>
    <row r="820" spans="1:13" x14ac:dyDescent="0.2">
      <c r="A820" s="1"/>
      <c r="B820" s="1"/>
      <c r="C820" s="16"/>
      <c r="D820" s="1"/>
      <c r="E820" s="1"/>
      <c r="F820" s="1"/>
      <c r="G820" s="1"/>
      <c r="H820" s="11"/>
      <c r="I820" s="11"/>
      <c r="J820" s="11"/>
      <c r="K820" s="2"/>
      <c r="L820" s="2"/>
      <c r="M820" s="1"/>
    </row>
    <row r="821" spans="1:13" x14ac:dyDescent="0.2">
      <c r="A821" s="1"/>
      <c r="B821" s="1"/>
      <c r="C821" s="16"/>
      <c r="D821" s="1"/>
      <c r="E821" s="1"/>
      <c r="F821" s="1"/>
      <c r="G821" s="1"/>
      <c r="H821" s="11"/>
      <c r="I821" s="11"/>
      <c r="J821" s="11"/>
      <c r="K821" s="2"/>
      <c r="L821" s="2"/>
      <c r="M821" s="1"/>
    </row>
    <row r="822" spans="1:13" x14ac:dyDescent="0.2">
      <c r="A822" s="1"/>
      <c r="B822" s="1"/>
      <c r="C822" s="16"/>
      <c r="D822" s="1"/>
      <c r="E822" s="1"/>
      <c r="F822" s="1"/>
      <c r="G822" s="1"/>
      <c r="H822" s="11"/>
      <c r="I822" s="11"/>
      <c r="J822" s="11"/>
      <c r="K822" s="2"/>
      <c r="L822" s="2"/>
      <c r="M822" s="1"/>
    </row>
    <row r="823" spans="1:13" x14ac:dyDescent="0.2">
      <c r="A823" s="1"/>
      <c r="B823" s="1"/>
      <c r="C823" s="16"/>
      <c r="D823" s="1"/>
      <c r="E823" s="1"/>
      <c r="F823" s="1"/>
      <c r="G823" s="1"/>
      <c r="H823" s="11"/>
      <c r="I823" s="11"/>
      <c r="J823" s="11"/>
      <c r="K823" s="2"/>
      <c r="L823" s="2"/>
      <c r="M823" s="1"/>
    </row>
    <row r="824" spans="1:13" x14ac:dyDescent="0.2">
      <c r="A824" s="1"/>
      <c r="B824" s="1"/>
      <c r="C824" s="16"/>
      <c r="D824" s="1"/>
      <c r="E824" s="1"/>
      <c r="F824" s="1"/>
      <c r="G824" s="1"/>
      <c r="H824" s="11"/>
      <c r="I824" s="11"/>
      <c r="J824" s="11"/>
      <c r="K824" s="2"/>
      <c r="L824" s="2"/>
      <c r="M824" s="1"/>
    </row>
    <row r="825" spans="1:13" x14ac:dyDescent="0.2">
      <c r="A825" s="1"/>
      <c r="B825" s="1"/>
      <c r="C825" s="16"/>
      <c r="D825" s="1"/>
      <c r="E825" s="1"/>
      <c r="F825" s="1"/>
      <c r="G825" s="1"/>
      <c r="H825" s="11"/>
      <c r="I825" s="11"/>
      <c r="J825" s="11"/>
      <c r="K825" s="2"/>
      <c r="L825" s="2"/>
      <c r="M825" s="1"/>
    </row>
    <row r="826" spans="1:13" x14ac:dyDescent="0.2">
      <c r="A826" s="1"/>
      <c r="B826" s="1"/>
      <c r="C826" s="16"/>
      <c r="D826" s="1"/>
      <c r="E826" s="1"/>
      <c r="F826" s="1"/>
      <c r="G826" s="1"/>
      <c r="H826" s="11"/>
      <c r="I826" s="11"/>
      <c r="J826" s="11"/>
      <c r="K826" s="2"/>
      <c r="L826" s="2"/>
      <c r="M826" s="1"/>
    </row>
    <row r="827" spans="1:13" x14ac:dyDescent="0.2">
      <c r="A827" s="1"/>
      <c r="B827" s="1"/>
      <c r="C827" s="16"/>
      <c r="D827" s="1"/>
      <c r="E827" s="1"/>
      <c r="F827" s="1"/>
      <c r="G827" s="1"/>
      <c r="H827" s="11"/>
      <c r="I827" s="11"/>
      <c r="J827" s="11"/>
      <c r="K827" s="2"/>
      <c r="L827" s="2"/>
      <c r="M827" s="1"/>
    </row>
    <row r="828" spans="1:13" x14ac:dyDescent="0.2">
      <c r="A828" s="1"/>
      <c r="B828" s="1"/>
      <c r="C828" s="16"/>
      <c r="D828" s="1"/>
      <c r="E828" s="1"/>
      <c r="F828" s="1"/>
      <c r="G828" s="1"/>
      <c r="H828" s="11"/>
      <c r="I828" s="11"/>
      <c r="J828" s="11"/>
      <c r="K828" s="2"/>
      <c r="L828" s="2"/>
      <c r="M828" s="1"/>
    </row>
    <row r="829" spans="1:13" x14ac:dyDescent="0.2">
      <c r="A829" s="1"/>
      <c r="B829" s="1"/>
      <c r="C829" s="16"/>
      <c r="D829" s="1"/>
      <c r="E829" s="1"/>
      <c r="F829" s="1"/>
      <c r="G829" s="1"/>
      <c r="H829" s="11"/>
      <c r="I829" s="11"/>
      <c r="J829" s="11"/>
      <c r="K829" s="2"/>
      <c r="L829" s="2"/>
      <c r="M829" s="1"/>
    </row>
    <row r="830" spans="1:13" x14ac:dyDescent="0.2">
      <c r="A830" s="1"/>
      <c r="B830" s="1"/>
      <c r="C830" s="16"/>
      <c r="D830" s="1"/>
      <c r="E830" s="1"/>
      <c r="F830" s="1"/>
      <c r="G830" s="1"/>
      <c r="H830" s="11"/>
      <c r="I830" s="11"/>
      <c r="J830" s="11"/>
      <c r="K830" s="2"/>
      <c r="L830" s="2"/>
      <c r="M830" s="1"/>
    </row>
    <row r="831" spans="1:13" x14ac:dyDescent="0.2">
      <c r="A831" s="1"/>
      <c r="B831" s="1"/>
      <c r="C831" s="16"/>
      <c r="D831" s="1"/>
      <c r="E831" s="1"/>
      <c r="F831" s="1"/>
      <c r="G831" s="1"/>
      <c r="H831" s="11"/>
      <c r="I831" s="11"/>
      <c r="J831" s="11"/>
      <c r="K831" s="2"/>
      <c r="L831" s="2"/>
      <c r="M831" s="1"/>
    </row>
    <row r="832" spans="1:13" x14ac:dyDescent="0.2">
      <c r="A832" s="1"/>
      <c r="B832" s="1"/>
      <c r="C832" s="16"/>
      <c r="D832" s="1"/>
      <c r="E832" s="1"/>
      <c r="F832" s="1"/>
      <c r="G832" s="1"/>
      <c r="H832" s="11"/>
      <c r="I832" s="11"/>
      <c r="J832" s="11"/>
      <c r="K832" s="2"/>
      <c r="L832" s="2"/>
      <c r="M832" s="1"/>
    </row>
    <row r="833" spans="1:13" x14ac:dyDescent="0.2">
      <c r="A833" s="1"/>
      <c r="B833" s="1"/>
      <c r="C833" s="16"/>
      <c r="D833" s="1"/>
      <c r="E833" s="1"/>
      <c r="F833" s="1"/>
      <c r="G833" s="1"/>
      <c r="H833" s="11"/>
      <c r="I833" s="11"/>
      <c r="J833" s="11"/>
      <c r="K833" s="2"/>
      <c r="L833" s="2"/>
      <c r="M833" s="1"/>
    </row>
    <row r="834" spans="1:13" x14ac:dyDescent="0.2">
      <c r="A834" s="1"/>
      <c r="B834" s="1"/>
      <c r="C834" s="16"/>
      <c r="D834" s="1"/>
      <c r="E834" s="1"/>
      <c r="F834" s="1"/>
      <c r="G834" s="1"/>
      <c r="H834" s="11"/>
      <c r="I834" s="11"/>
      <c r="J834" s="11"/>
      <c r="K834" s="2"/>
      <c r="L834" s="2"/>
      <c r="M834" s="1"/>
    </row>
    <row r="835" spans="1:13" x14ac:dyDescent="0.2">
      <c r="A835" s="1"/>
      <c r="B835" s="1"/>
      <c r="C835" s="16"/>
      <c r="D835" s="1"/>
      <c r="E835" s="1"/>
      <c r="F835" s="1"/>
      <c r="G835" s="1"/>
      <c r="H835" s="11"/>
      <c r="I835" s="11"/>
      <c r="J835" s="11"/>
      <c r="K835" s="2"/>
      <c r="L835" s="2"/>
      <c r="M835" s="1"/>
    </row>
    <row r="836" spans="1:13" x14ac:dyDescent="0.2">
      <c r="A836" s="1"/>
      <c r="B836" s="1"/>
      <c r="C836" s="16"/>
      <c r="D836" s="1"/>
      <c r="E836" s="1"/>
      <c r="F836" s="1"/>
      <c r="G836" s="1"/>
      <c r="H836" s="11"/>
      <c r="I836" s="11"/>
      <c r="J836" s="11"/>
      <c r="K836" s="2"/>
      <c r="L836" s="2"/>
      <c r="M836" s="1"/>
    </row>
    <row r="837" spans="1:13" x14ac:dyDescent="0.2">
      <c r="A837" s="1"/>
      <c r="B837" s="1"/>
      <c r="C837" s="16"/>
      <c r="D837" s="1"/>
      <c r="E837" s="1"/>
      <c r="F837" s="1"/>
      <c r="G837" s="1"/>
      <c r="H837" s="11"/>
      <c r="I837" s="11"/>
      <c r="J837" s="11"/>
      <c r="K837" s="2"/>
      <c r="L837" s="2"/>
      <c r="M837" s="1"/>
    </row>
    <row r="838" spans="1:13" x14ac:dyDescent="0.2">
      <c r="A838" s="1"/>
      <c r="B838" s="1"/>
      <c r="C838" s="16"/>
      <c r="D838" s="1"/>
      <c r="E838" s="1"/>
      <c r="F838" s="1"/>
      <c r="G838" s="1"/>
      <c r="H838" s="11"/>
      <c r="I838" s="11"/>
      <c r="J838" s="11"/>
      <c r="K838" s="2"/>
      <c r="L838" s="2"/>
      <c r="M838" s="1"/>
    </row>
    <row r="839" spans="1:13" x14ac:dyDescent="0.2">
      <c r="A839" s="1"/>
      <c r="B839" s="1"/>
      <c r="C839" s="16"/>
      <c r="D839" s="1"/>
      <c r="E839" s="1"/>
      <c r="F839" s="1"/>
      <c r="G839" s="1"/>
      <c r="H839" s="11"/>
      <c r="I839" s="11"/>
      <c r="J839" s="11"/>
      <c r="K839" s="2"/>
      <c r="L839" s="2"/>
      <c r="M839" s="1"/>
    </row>
    <row r="840" spans="1:13" x14ac:dyDescent="0.2">
      <c r="A840" s="1"/>
      <c r="B840" s="1"/>
      <c r="C840" s="16"/>
      <c r="D840" s="1"/>
      <c r="E840" s="1"/>
      <c r="F840" s="1"/>
      <c r="G840" s="1"/>
      <c r="H840" s="11"/>
      <c r="I840" s="11"/>
      <c r="J840" s="11"/>
      <c r="K840" s="2"/>
      <c r="L840" s="2"/>
      <c r="M840" s="1"/>
    </row>
    <row r="841" spans="1:13" x14ac:dyDescent="0.2">
      <c r="A841" s="1"/>
      <c r="B841" s="1"/>
      <c r="C841" s="16"/>
      <c r="D841" s="1"/>
      <c r="E841" s="1"/>
      <c r="F841" s="1"/>
      <c r="G841" s="1"/>
      <c r="H841" s="11"/>
      <c r="I841" s="11"/>
      <c r="J841" s="11"/>
      <c r="K841" s="2"/>
      <c r="L841" s="2"/>
      <c r="M841" s="1"/>
    </row>
    <row r="842" spans="1:13" x14ac:dyDescent="0.2">
      <c r="A842" s="1"/>
      <c r="B842" s="1"/>
      <c r="C842" s="16"/>
      <c r="D842" s="1"/>
      <c r="E842" s="1"/>
      <c r="F842" s="1"/>
      <c r="G842" s="1"/>
      <c r="H842" s="11"/>
      <c r="I842" s="11"/>
      <c r="J842" s="11"/>
      <c r="K842" s="2"/>
      <c r="L842" s="2"/>
      <c r="M842" s="1"/>
    </row>
    <row r="843" spans="1:13" x14ac:dyDescent="0.2">
      <c r="A843" s="1"/>
      <c r="B843" s="1"/>
      <c r="C843" s="16"/>
      <c r="D843" s="1"/>
      <c r="E843" s="1"/>
      <c r="F843" s="1"/>
      <c r="G843" s="1"/>
      <c r="H843" s="11"/>
      <c r="I843" s="11"/>
      <c r="J843" s="11"/>
      <c r="K843" s="2"/>
      <c r="L843" s="2"/>
      <c r="M843" s="1"/>
    </row>
    <row r="844" spans="1:13" x14ac:dyDescent="0.2">
      <c r="A844" s="1"/>
      <c r="B844" s="1"/>
      <c r="C844" s="16"/>
      <c r="D844" s="1"/>
      <c r="E844" s="1"/>
      <c r="F844" s="1"/>
      <c r="G844" s="1"/>
      <c r="H844" s="11"/>
      <c r="I844" s="11"/>
      <c r="J844" s="11"/>
      <c r="K844" s="2"/>
      <c r="L844" s="2"/>
      <c r="M844" s="1"/>
    </row>
    <row r="845" spans="1:13" x14ac:dyDescent="0.2">
      <c r="A845" s="1"/>
      <c r="B845" s="1"/>
      <c r="C845" s="16"/>
      <c r="D845" s="1"/>
      <c r="E845" s="1"/>
      <c r="F845" s="1"/>
      <c r="G845" s="1"/>
      <c r="H845" s="11"/>
      <c r="I845" s="11"/>
      <c r="J845" s="11"/>
      <c r="K845" s="2"/>
      <c r="L845" s="2"/>
      <c r="M845" s="1"/>
    </row>
    <row r="846" spans="1:13" x14ac:dyDescent="0.2">
      <c r="A846" s="1"/>
      <c r="B846" s="1"/>
      <c r="C846" s="16"/>
      <c r="D846" s="1"/>
      <c r="E846" s="1"/>
      <c r="F846" s="1"/>
      <c r="G846" s="1"/>
      <c r="H846" s="11"/>
      <c r="I846" s="11"/>
      <c r="J846" s="11"/>
      <c r="K846" s="2"/>
      <c r="L846" s="2"/>
      <c r="M846" s="1"/>
    </row>
    <row r="847" spans="1:13" x14ac:dyDescent="0.2">
      <c r="A847" s="1"/>
      <c r="B847" s="1"/>
      <c r="C847" s="16"/>
      <c r="D847" s="1"/>
      <c r="E847" s="1"/>
      <c r="F847" s="1"/>
      <c r="G847" s="1"/>
      <c r="H847" s="11"/>
      <c r="I847" s="11"/>
      <c r="J847" s="11"/>
      <c r="K847" s="2"/>
      <c r="L847" s="2"/>
      <c r="M847" s="1"/>
    </row>
    <row r="848" spans="1:13" x14ac:dyDescent="0.2">
      <c r="A848" s="1"/>
      <c r="B848" s="1"/>
      <c r="C848" s="16"/>
      <c r="D848" s="1"/>
      <c r="E848" s="1"/>
      <c r="F848" s="1"/>
      <c r="G848" s="1"/>
      <c r="H848" s="11"/>
      <c r="I848" s="11"/>
      <c r="J848" s="11"/>
      <c r="K848" s="2"/>
      <c r="L848" s="2"/>
      <c r="M848" s="1"/>
    </row>
    <row r="849" spans="1:13" x14ac:dyDescent="0.2">
      <c r="A849" s="1"/>
      <c r="B849" s="1"/>
      <c r="C849" s="16"/>
      <c r="D849" s="1"/>
      <c r="E849" s="1"/>
      <c r="F849" s="1"/>
      <c r="G849" s="1"/>
      <c r="H849" s="11"/>
      <c r="I849" s="11"/>
      <c r="J849" s="11"/>
      <c r="K849" s="2"/>
      <c r="L849" s="2"/>
      <c r="M849" s="1"/>
    </row>
    <row r="850" spans="1:13" x14ac:dyDescent="0.2">
      <c r="A850" s="1"/>
      <c r="B850" s="1"/>
      <c r="C850" s="16"/>
      <c r="D850" s="1"/>
      <c r="E850" s="1"/>
      <c r="F850" s="1"/>
      <c r="G850" s="1"/>
      <c r="H850" s="11"/>
      <c r="I850" s="11"/>
      <c r="J850" s="11"/>
      <c r="K850" s="2"/>
      <c r="L850" s="2"/>
      <c r="M850" s="1"/>
    </row>
    <row r="851" spans="1:13" x14ac:dyDescent="0.2">
      <c r="A851" s="1"/>
      <c r="B851" s="1"/>
      <c r="C851" s="16"/>
      <c r="D851" s="1"/>
      <c r="E851" s="1"/>
      <c r="F851" s="1"/>
      <c r="G851" s="1"/>
      <c r="H851" s="11"/>
      <c r="I851" s="11"/>
      <c r="J851" s="11"/>
      <c r="K851" s="2"/>
      <c r="L851" s="2"/>
      <c r="M851" s="1"/>
    </row>
    <row r="852" spans="1:13" x14ac:dyDescent="0.2">
      <c r="A852" s="1"/>
      <c r="B852" s="1"/>
      <c r="C852" s="16"/>
      <c r="D852" s="1"/>
      <c r="E852" s="1"/>
      <c r="F852" s="1"/>
      <c r="G852" s="1"/>
      <c r="H852" s="11"/>
      <c r="I852" s="11"/>
      <c r="J852" s="11"/>
      <c r="K852" s="2"/>
      <c r="L852" s="2"/>
      <c r="M852" s="1"/>
    </row>
    <row r="853" spans="1:13" x14ac:dyDescent="0.2">
      <c r="A853" s="1"/>
      <c r="B853" s="1"/>
      <c r="C853" s="16"/>
      <c r="D853" s="1"/>
      <c r="E853" s="1"/>
      <c r="F853" s="1"/>
      <c r="G853" s="1"/>
      <c r="H853" s="11"/>
      <c r="I853" s="11"/>
      <c r="J853" s="11"/>
      <c r="K853" s="2"/>
      <c r="L853" s="2"/>
      <c r="M853" s="1"/>
    </row>
    <row r="854" spans="1:13" x14ac:dyDescent="0.2">
      <c r="A854" s="1"/>
      <c r="B854" s="1"/>
      <c r="C854" s="16"/>
      <c r="D854" s="1"/>
      <c r="E854" s="1"/>
      <c r="F854" s="1"/>
      <c r="G854" s="1"/>
      <c r="H854" s="11"/>
      <c r="I854" s="11"/>
      <c r="J854" s="11"/>
      <c r="K854" s="2"/>
      <c r="L854" s="2"/>
      <c r="M854" s="1"/>
    </row>
    <row r="855" spans="1:13" x14ac:dyDescent="0.2">
      <c r="A855" s="1"/>
      <c r="B855" s="1"/>
      <c r="C855" s="16"/>
      <c r="D855" s="1"/>
      <c r="E855" s="1"/>
      <c r="F855" s="1"/>
      <c r="G855" s="1"/>
      <c r="H855" s="11"/>
      <c r="I855" s="11"/>
      <c r="J855" s="11"/>
      <c r="K855" s="2"/>
      <c r="L855" s="2"/>
      <c r="M855" s="1"/>
    </row>
    <row r="856" spans="1:13" x14ac:dyDescent="0.2">
      <c r="A856" s="1"/>
      <c r="B856" s="1"/>
      <c r="C856" s="16"/>
      <c r="D856" s="1"/>
      <c r="E856" s="1"/>
      <c r="F856" s="1"/>
      <c r="G856" s="1"/>
      <c r="H856" s="11"/>
      <c r="I856" s="11"/>
      <c r="J856" s="11"/>
      <c r="K856" s="2"/>
      <c r="L856" s="2"/>
      <c r="M856" s="1"/>
    </row>
    <row r="857" spans="1:13" x14ac:dyDescent="0.2">
      <c r="A857" s="1"/>
      <c r="B857" s="1"/>
      <c r="C857" s="16"/>
      <c r="D857" s="1"/>
      <c r="E857" s="1"/>
      <c r="F857" s="1"/>
      <c r="G857" s="1"/>
      <c r="H857" s="11"/>
      <c r="I857" s="11"/>
      <c r="J857" s="11"/>
      <c r="K857" s="2"/>
      <c r="L857" s="2"/>
      <c r="M857" s="1"/>
    </row>
    <row r="858" spans="1:13" x14ac:dyDescent="0.2">
      <c r="A858" s="1"/>
      <c r="B858" s="1"/>
      <c r="C858" s="16"/>
      <c r="D858" s="1"/>
      <c r="E858" s="1"/>
      <c r="F858" s="1"/>
      <c r="G858" s="1"/>
      <c r="H858" s="11"/>
      <c r="I858" s="11"/>
      <c r="J858" s="11"/>
      <c r="K858" s="2"/>
      <c r="L858" s="2"/>
      <c r="M858" s="1"/>
    </row>
    <row r="859" spans="1:13" x14ac:dyDescent="0.2">
      <c r="A859" s="1"/>
      <c r="B859" s="1"/>
      <c r="C859" s="16"/>
      <c r="D859" s="1"/>
      <c r="E859" s="1"/>
      <c r="F859" s="1"/>
      <c r="G859" s="1"/>
      <c r="H859" s="11"/>
      <c r="I859" s="11"/>
      <c r="J859" s="11"/>
      <c r="K859" s="2"/>
      <c r="L859" s="2"/>
      <c r="M859" s="1"/>
    </row>
    <row r="860" spans="1:13" x14ac:dyDescent="0.2">
      <c r="A860" s="1"/>
      <c r="B860" s="1"/>
      <c r="C860" s="16"/>
      <c r="D860" s="1"/>
      <c r="E860" s="1"/>
      <c r="F860" s="1"/>
      <c r="G860" s="1"/>
      <c r="H860" s="11"/>
      <c r="I860" s="11"/>
      <c r="J860" s="11"/>
      <c r="K860" s="2"/>
      <c r="L860" s="2"/>
      <c r="M860" s="1"/>
    </row>
    <row r="861" spans="1:13" x14ac:dyDescent="0.2">
      <c r="A861" s="1"/>
      <c r="B861" s="1"/>
      <c r="C861" s="16"/>
      <c r="D861" s="1"/>
      <c r="E861" s="1"/>
      <c r="F861" s="1"/>
      <c r="G861" s="1"/>
      <c r="H861" s="11"/>
      <c r="I861" s="11"/>
      <c r="J861" s="11"/>
      <c r="K861" s="2"/>
      <c r="L861" s="2"/>
      <c r="M861" s="1"/>
    </row>
    <row r="862" spans="1:13" x14ac:dyDescent="0.2">
      <c r="A862" s="1"/>
      <c r="B862" s="1"/>
      <c r="C862" s="16"/>
      <c r="D862" s="1"/>
      <c r="E862" s="1"/>
      <c r="F862" s="1"/>
      <c r="G862" s="1"/>
      <c r="H862" s="11"/>
      <c r="I862" s="11"/>
      <c r="J862" s="11"/>
      <c r="K862" s="2"/>
      <c r="L862" s="2"/>
      <c r="M862" s="1"/>
    </row>
    <row r="863" spans="1:13" x14ac:dyDescent="0.2">
      <c r="A863" s="1"/>
      <c r="B863" s="1"/>
      <c r="C863" s="16"/>
      <c r="D863" s="1"/>
      <c r="E863" s="1"/>
      <c r="F863" s="1"/>
      <c r="G863" s="1"/>
      <c r="H863" s="11"/>
      <c r="I863" s="11"/>
      <c r="J863" s="11"/>
      <c r="K863" s="2"/>
      <c r="L863" s="2"/>
      <c r="M863" s="1"/>
    </row>
    <row r="864" spans="1:13" x14ac:dyDescent="0.2">
      <c r="A864" s="1"/>
      <c r="B864" s="1"/>
      <c r="C864" s="16"/>
      <c r="D864" s="1"/>
      <c r="E864" s="1"/>
      <c r="F864" s="1"/>
      <c r="G864" s="1"/>
      <c r="H864" s="11"/>
      <c r="I864" s="11"/>
      <c r="J864" s="11"/>
      <c r="K864" s="2"/>
      <c r="L864" s="2"/>
      <c r="M864" s="1"/>
    </row>
    <row r="865" spans="1:13" x14ac:dyDescent="0.2">
      <c r="A865" s="1"/>
      <c r="B865" s="1"/>
      <c r="C865" s="16"/>
      <c r="D865" s="1"/>
      <c r="E865" s="1"/>
      <c r="F865" s="1"/>
      <c r="G865" s="1"/>
      <c r="H865" s="11"/>
      <c r="I865" s="11"/>
      <c r="J865" s="11"/>
      <c r="K865" s="2"/>
      <c r="L865" s="2"/>
      <c r="M865" s="1"/>
    </row>
    <row r="866" spans="1:13" x14ac:dyDescent="0.2">
      <c r="A866" s="1"/>
      <c r="B866" s="1"/>
      <c r="C866" s="16"/>
      <c r="D866" s="1"/>
      <c r="E866" s="1"/>
      <c r="F866" s="1"/>
      <c r="G866" s="1"/>
      <c r="H866" s="11"/>
      <c r="I866" s="11"/>
      <c r="J866" s="11"/>
      <c r="K866" s="2"/>
      <c r="L866" s="2"/>
      <c r="M866" s="1"/>
    </row>
    <row r="867" spans="1:13" x14ac:dyDescent="0.2">
      <c r="A867" s="1"/>
      <c r="B867" s="1"/>
      <c r="C867" s="16"/>
      <c r="D867" s="1"/>
      <c r="E867" s="1"/>
      <c r="F867" s="1"/>
      <c r="G867" s="1"/>
      <c r="H867" s="11"/>
      <c r="I867" s="11"/>
      <c r="J867" s="11"/>
      <c r="K867" s="2"/>
      <c r="L867" s="2"/>
      <c r="M867" s="1"/>
    </row>
    <row r="868" spans="1:13" x14ac:dyDescent="0.2">
      <c r="A868" s="1"/>
      <c r="B868" s="1"/>
      <c r="C868" s="16"/>
      <c r="D868" s="1"/>
      <c r="E868" s="1"/>
      <c r="F868" s="1"/>
      <c r="G868" s="1"/>
      <c r="H868" s="11"/>
      <c r="I868" s="11"/>
      <c r="J868" s="11"/>
      <c r="K868" s="2"/>
      <c r="L868" s="2"/>
      <c r="M868" s="1"/>
    </row>
    <row r="869" spans="1:13" x14ac:dyDescent="0.2">
      <c r="A869" s="1"/>
      <c r="B869" s="1"/>
      <c r="C869" s="16"/>
      <c r="D869" s="1"/>
      <c r="E869" s="1"/>
      <c r="F869" s="1"/>
      <c r="G869" s="1"/>
      <c r="H869" s="11"/>
      <c r="I869" s="11"/>
      <c r="J869" s="11"/>
      <c r="K869" s="2"/>
      <c r="L869" s="2"/>
      <c r="M869" s="1"/>
    </row>
    <row r="870" spans="1:13" x14ac:dyDescent="0.2">
      <c r="A870" s="1"/>
      <c r="B870" s="1"/>
      <c r="C870" s="16"/>
      <c r="D870" s="1"/>
      <c r="E870" s="1"/>
      <c r="F870" s="1"/>
      <c r="G870" s="1"/>
      <c r="H870" s="11"/>
      <c r="I870" s="11"/>
      <c r="J870" s="11"/>
      <c r="K870" s="2"/>
      <c r="L870" s="2"/>
      <c r="M870" s="1"/>
    </row>
    <row r="871" spans="1:13" x14ac:dyDescent="0.2">
      <c r="A871" s="1"/>
      <c r="B871" s="1"/>
      <c r="C871" s="16"/>
      <c r="D871" s="1"/>
      <c r="E871" s="1"/>
      <c r="F871" s="1"/>
      <c r="G871" s="1"/>
      <c r="H871" s="11"/>
      <c r="I871" s="11"/>
      <c r="J871" s="11"/>
      <c r="K871" s="2"/>
      <c r="L871" s="2"/>
      <c r="M871" s="1"/>
    </row>
    <row r="872" spans="1:13" x14ac:dyDescent="0.2">
      <c r="A872" s="1"/>
      <c r="B872" s="1"/>
      <c r="C872" s="16"/>
      <c r="D872" s="1"/>
      <c r="E872" s="1"/>
      <c r="F872" s="1"/>
      <c r="G872" s="1"/>
      <c r="H872" s="11"/>
      <c r="I872" s="11"/>
      <c r="J872" s="11"/>
      <c r="K872" s="2"/>
      <c r="L872" s="2"/>
      <c r="M872" s="1"/>
    </row>
    <row r="873" spans="1:13" x14ac:dyDescent="0.2">
      <c r="A873" s="1"/>
      <c r="B873" s="1"/>
      <c r="C873" s="16"/>
      <c r="D873" s="1"/>
      <c r="E873" s="1"/>
      <c r="F873" s="1"/>
      <c r="G873" s="1"/>
      <c r="H873" s="11"/>
      <c r="I873" s="11"/>
      <c r="J873" s="11"/>
      <c r="K873" s="2"/>
      <c r="L873" s="2"/>
      <c r="M873" s="1"/>
    </row>
    <row r="874" spans="1:13" x14ac:dyDescent="0.2">
      <c r="A874" s="1"/>
      <c r="B874" s="1"/>
      <c r="C874" s="16"/>
      <c r="D874" s="1"/>
      <c r="E874" s="1"/>
      <c r="F874" s="1"/>
      <c r="G874" s="1"/>
      <c r="H874" s="11"/>
      <c r="I874" s="11"/>
      <c r="J874" s="11"/>
      <c r="K874" s="2"/>
      <c r="L874" s="2"/>
      <c r="M874" s="1"/>
    </row>
    <row r="875" spans="1:13" x14ac:dyDescent="0.2">
      <c r="A875" s="1"/>
      <c r="B875" s="1"/>
      <c r="C875" s="16"/>
      <c r="D875" s="1"/>
      <c r="E875" s="1"/>
      <c r="F875" s="1"/>
      <c r="G875" s="1"/>
      <c r="H875" s="11"/>
      <c r="I875" s="11"/>
      <c r="J875" s="11"/>
      <c r="K875" s="2"/>
      <c r="L875" s="2"/>
      <c r="M875" s="1"/>
    </row>
    <row r="876" spans="1:13" x14ac:dyDescent="0.2">
      <c r="A876" s="1"/>
      <c r="B876" s="1"/>
      <c r="C876" s="16"/>
      <c r="D876" s="1"/>
      <c r="E876" s="1"/>
      <c r="F876" s="1"/>
      <c r="G876" s="1"/>
      <c r="H876" s="11"/>
      <c r="I876" s="11"/>
      <c r="J876" s="11"/>
      <c r="K876" s="2"/>
      <c r="L876" s="2"/>
      <c r="M876" s="1"/>
    </row>
    <row r="877" spans="1:13" x14ac:dyDescent="0.2">
      <c r="A877" s="1"/>
      <c r="B877" s="1"/>
      <c r="C877" s="16"/>
      <c r="D877" s="1"/>
      <c r="E877" s="1"/>
      <c r="F877" s="1"/>
      <c r="G877" s="1"/>
      <c r="H877" s="11"/>
      <c r="I877" s="11"/>
      <c r="J877" s="11"/>
      <c r="K877" s="2"/>
      <c r="L877" s="2"/>
      <c r="M877" s="1"/>
    </row>
    <row r="878" spans="1:13" x14ac:dyDescent="0.2">
      <c r="A878" s="1"/>
      <c r="B878" s="1"/>
      <c r="C878" s="16"/>
      <c r="D878" s="1"/>
      <c r="E878" s="1"/>
      <c r="F878" s="1"/>
      <c r="G878" s="1"/>
      <c r="H878" s="11"/>
      <c r="I878" s="11"/>
      <c r="J878" s="11"/>
      <c r="K878" s="2"/>
      <c r="L878" s="2"/>
      <c r="M878" s="1"/>
    </row>
    <row r="879" spans="1:13" x14ac:dyDescent="0.2">
      <c r="A879" s="1"/>
      <c r="B879" s="1"/>
      <c r="C879" s="16"/>
      <c r="D879" s="1"/>
      <c r="E879" s="1"/>
      <c r="F879" s="1"/>
      <c r="G879" s="1"/>
      <c r="H879" s="11"/>
      <c r="I879" s="11"/>
      <c r="J879" s="11"/>
      <c r="K879" s="2"/>
      <c r="L879" s="2"/>
      <c r="M879" s="1"/>
    </row>
    <row r="880" spans="1:13" x14ac:dyDescent="0.2">
      <c r="A880" s="1"/>
      <c r="B880" s="1"/>
      <c r="C880" s="16"/>
      <c r="D880" s="1"/>
      <c r="E880" s="1"/>
      <c r="F880" s="1"/>
      <c r="G880" s="1"/>
      <c r="H880" s="11"/>
      <c r="I880" s="11"/>
      <c r="J880" s="11"/>
      <c r="K880" s="2"/>
      <c r="L880" s="2"/>
      <c r="M880" s="1"/>
    </row>
    <row r="881" spans="1:13" x14ac:dyDescent="0.2">
      <c r="A881" s="1"/>
      <c r="B881" s="1"/>
      <c r="C881" s="16"/>
      <c r="D881" s="1"/>
      <c r="E881" s="1"/>
      <c r="F881" s="1"/>
      <c r="G881" s="1"/>
      <c r="H881" s="11"/>
      <c r="I881" s="11"/>
      <c r="J881" s="11"/>
      <c r="K881" s="2"/>
      <c r="L881" s="2"/>
      <c r="M881" s="1"/>
    </row>
    <row r="882" spans="1:13" x14ac:dyDescent="0.2">
      <c r="A882" s="1"/>
      <c r="B882" s="1"/>
      <c r="C882" s="16"/>
      <c r="D882" s="1"/>
      <c r="E882" s="1"/>
      <c r="F882" s="1"/>
      <c r="G882" s="1"/>
      <c r="H882" s="11"/>
      <c r="I882" s="11"/>
      <c r="J882" s="11"/>
      <c r="K882" s="2"/>
      <c r="L882" s="2"/>
      <c r="M882" s="1"/>
    </row>
    <row r="883" spans="1:13" x14ac:dyDescent="0.2">
      <c r="A883" s="1"/>
      <c r="B883" s="1"/>
      <c r="C883" s="16"/>
      <c r="D883" s="1"/>
      <c r="E883" s="1"/>
      <c r="F883" s="1"/>
      <c r="G883" s="1"/>
      <c r="H883" s="11"/>
      <c r="I883" s="11"/>
      <c r="J883" s="11"/>
      <c r="K883" s="2"/>
      <c r="L883" s="2"/>
      <c r="M883" s="1"/>
    </row>
    <row r="884" spans="1:13" x14ac:dyDescent="0.2">
      <c r="A884" s="1"/>
      <c r="B884" s="1"/>
      <c r="C884" s="16"/>
      <c r="D884" s="1"/>
      <c r="E884" s="1"/>
      <c r="F884" s="1"/>
      <c r="G884" s="1"/>
      <c r="H884" s="11"/>
      <c r="I884" s="11"/>
      <c r="J884" s="11"/>
      <c r="K884" s="2"/>
      <c r="L884" s="2"/>
      <c r="M884" s="1"/>
    </row>
    <row r="885" spans="1:13" x14ac:dyDescent="0.2">
      <c r="A885" s="1"/>
      <c r="B885" s="1"/>
      <c r="C885" s="16"/>
      <c r="D885" s="1"/>
      <c r="E885" s="1"/>
      <c r="F885" s="1"/>
      <c r="G885" s="1"/>
      <c r="H885" s="11"/>
      <c r="I885" s="11"/>
      <c r="J885" s="11"/>
      <c r="K885" s="2"/>
      <c r="L885" s="2"/>
      <c r="M885" s="1"/>
    </row>
    <row r="886" spans="1:13" x14ac:dyDescent="0.2">
      <c r="A886" s="1"/>
      <c r="B886" s="1"/>
      <c r="C886" s="16"/>
      <c r="D886" s="1"/>
      <c r="E886" s="1"/>
      <c r="F886" s="1"/>
      <c r="G886" s="1"/>
      <c r="H886" s="11"/>
      <c r="I886" s="11"/>
      <c r="J886" s="11"/>
      <c r="K886" s="2"/>
      <c r="L886" s="2"/>
      <c r="M886" s="1"/>
    </row>
    <row r="887" spans="1:13" x14ac:dyDescent="0.2">
      <c r="A887" s="1"/>
      <c r="B887" s="1"/>
      <c r="C887" s="16"/>
      <c r="D887" s="1"/>
      <c r="E887" s="1"/>
      <c r="F887" s="1"/>
      <c r="G887" s="1"/>
      <c r="H887" s="11"/>
      <c r="I887" s="11"/>
      <c r="J887" s="11"/>
      <c r="K887" s="2"/>
      <c r="L887" s="2"/>
      <c r="M887" s="1"/>
    </row>
    <row r="888" spans="1:13" x14ac:dyDescent="0.2">
      <c r="A888" s="1"/>
      <c r="B888" s="1"/>
      <c r="C888" s="16"/>
      <c r="D888" s="1"/>
      <c r="E888" s="1"/>
      <c r="F888" s="1"/>
      <c r="G888" s="1"/>
      <c r="H888" s="11"/>
      <c r="I888" s="11"/>
      <c r="J888" s="11"/>
      <c r="K888" s="2"/>
      <c r="L888" s="2"/>
      <c r="M888" s="1"/>
    </row>
    <row r="889" spans="1:13" x14ac:dyDescent="0.2">
      <c r="A889" s="1"/>
      <c r="B889" s="1"/>
      <c r="C889" s="16"/>
      <c r="D889" s="1"/>
      <c r="E889" s="1"/>
      <c r="F889" s="1"/>
      <c r="G889" s="1"/>
      <c r="H889" s="11"/>
      <c r="I889" s="11"/>
      <c r="J889" s="11"/>
      <c r="K889" s="2"/>
      <c r="L889" s="2"/>
      <c r="M889" s="1"/>
    </row>
    <row r="890" spans="1:13" x14ac:dyDescent="0.2">
      <c r="A890" s="1"/>
      <c r="B890" s="1"/>
      <c r="C890" s="16"/>
      <c r="D890" s="1"/>
      <c r="E890" s="1"/>
      <c r="F890" s="1"/>
      <c r="G890" s="1"/>
      <c r="H890" s="11"/>
      <c r="I890" s="11"/>
      <c r="J890" s="11"/>
      <c r="K890" s="2"/>
      <c r="L890" s="2"/>
      <c r="M890" s="1"/>
    </row>
    <row r="891" spans="1:13" x14ac:dyDescent="0.2">
      <c r="A891" s="1"/>
      <c r="B891" s="1"/>
      <c r="C891" s="16"/>
      <c r="D891" s="1"/>
      <c r="E891" s="1"/>
      <c r="F891" s="1"/>
      <c r="G891" s="1"/>
      <c r="H891" s="11"/>
      <c r="I891" s="11"/>
      <c r="J891" s="11"/>
      <c r="K891" s="2"/>
      <c r="L891" s="2"/>
      <c r="M891" s="1"/>
    </row>
    <row r="892" spans="1:13" x14ac:dyDescent="0.2">
      <c r="A892" s="1"/>
      <c r="B892" s="1"/>
      <c r="C892" s="16"/>
      <c r="D892" s="1"/>
      <c r="E892" s="1"/>
      <c r="F892" s="1"/>
      <c r="G892" s="1"/>
      <c r="H892" s="11"/>
      <c r="I892" s="11"/>
      <c r="J892" s="11"/>
      <c r="K892" s="2"/>
      <c r="L892" s="2"/>
      <c r="M892" s="1"/>
    </row>
    <row r="893" spans="1:13" x14ac:dyDescent="0.2">
      <c r="A893" s="1"/>
      <c r="B893" s="1"/>
      <c r="C893" s="16"/>
      <c r="D893" s="1"/>
      <c r="E893" s="1"/>
      <c r="F893" s="1"/>
      <c r="G893" s="1"/>
      <c r="H893" s="11"/>
      <c r="I893" s="11"/>
      <c r="J893" s="11"/>
      <c r="K893" s="2"/>
      <c r="L893" s="2"/>
      <c r="M893" s="1"/>
    </row>
    <row r="894" spans="1:13" x14ac:dyDescent="0.2">
      <c r="A894" s="1"/>
      <c r="B894" s="1"/>
      <c r="C894" s="16"/>
      <c r="D894" s="1"/>
      <c r="E894" s="1"/>
      <c r="F894" s="1"/>
      <c r="G894" s="1"/>
      <c r="H894" s="11"/>
      <c r="I894" s="11"/>
      <c r="J894" s="11"/>
      <c r="K894" s="2"/>
      <c r="L894" s="2"/>
      <c r="M894" s="1"/>
    </row>
    <row r="895" spans="1:13" x14ac:dyDescent="0.2">
      <c r="A895" s="1"/>
      <c r="B895" s="1"/>
      <c r="C895" s="16"/>
      <c r="D895" s="1"/>
      <c r="E895" s="1"/>
      <c r="F895" s="1"/>
      <c r="G895" s="1"/>
      <c r="H895" s="11"/>
      <c r="I895" s="11"/>
      <c r="J895" s="11"/>
      <c r="K895" s="2"/>
      <c r="L895" s="2"/>
      <c r="M895" s="1"/>
    </row>
    <row r="896" spans="1:13" x14ac:dyDescent="0.2">
      <c r="A896" s="1"/>
      <c r="B896" s="1"/>
      <c r="C896" s="16"/>
      <c r="D896" s="1"/>
      <c r="E896" s="1"/>
      <c r="F896" s="1"/>
      <c r="G896" s="1"/>
      <c r="H896" s="11"/>
      <c r="I896" s="11"/>
      <c r="J896" s="11"/>
      <c r="K896" s="2"/>
      <c r="L896" s="2"/>
      <c r="M896" s="1"/>
    </row>
    <row r="897" spans="1:13" x14ac:dyDescent="0.2">
      <c r="A897" s="1"/>
      <c r="B897" s="1"/>
      <c r="C897" s="16"/>
      <c r="D897" s="1"/>
      <c r="E897" s="1"/>
      <c r="F897" s="1"/>
      <c r="G897" s="1"/>
      <c r="H897" s="11"/>
      <c r="I897" s="11"/>
      <c r="J897" s="11"/>
      <c r="K897" s="2"/>
      <c r="L897" s="2"/>
      <c r="M897" s="1"/>
    </row>
    <row r="898" spans="1:13" x14ac:dyDescent="0.2">
      <c r="A898" s="1"/>
      <c r="B898" s="1"/>
      <c r="C898" s="16"/>
      <c r="D898" s="1"/>
      <c r="E898" s="1"/>
      <c r="F898" s="1"/>
      <c r="G898" s="1"/>
      <c r="H898" s="11"/>
      <c r="I898" s="11"/>
      <c r="J898" s="11"/>
      <c r="K898" s="2"/>
      <c r="L898" s="2"/>
      <c r="M898" s="1"/>
    </row>
    <row r="899" spans="1:13" x14ac:dyDescent="0.2">
      <c r="A899" s="1"/>
      <c r="B899" s="1"/>
      <c r="C899" s="16"/>
      <c r="D899" s="1"/>
      <c r="E899" s="1"/>
      <c r="F899" s="1"/>
      <c r="G899" s="1"/>
      <c r="H899" s="11"/>
      <c r="I899" s="11"/>
      <c r="J899" s="11"/>
      <c r="K899" s="2"/>
      <c r="L899" s="2"/>
      <c r="M899" s="1"/>
    </row>
    <row r="900" spans="1:13" x14ac:dyDescent="0.2">
      <c r="A900" s="1"/>
      <c r="B900" s="1"/>
      <c r="C900" s="16"/>
      <c r="D900" s="1"/>
      <c r="E900" s="1"/>
      <c r="F900" s="1"/>
      <c r="G900" s="1"/>
      <c r="H900" s="11"/>
      <c r="I900" s="11"/>
      <c r="J900" s="11"/>
      <c r="K900" s="2"/>
      <c r="L900" s="2"/>
      <c r="M900" s="1"/>
    </row>
    <row r="901" spans="1:13" x14ac:dyDescent="0.2">
      <c r="A901" s="1"/>
      <c r="B901" s="1"/>
      <c r="C901" s="16"/>
      <c r="D901" s="1"/>
      <c r="E901" s="1"/>
      <c r="F901" s="1"/>
      <c r="G901" s="1"/>
      <c r="H901" s="11"/>
      <c r="I901" s="11"/>
      <c r="J901" s="11"/>
      <c r="K901" s="2"/>
      <c r="L901" s="2"/>
      <c r="M901" s="1"/>
    </row>
    <row r="902" spans="1:13" x14ac:dyDescent="0.2">
      <c r="A902" s="1"/>
      <c r="B902" s="1"/>
      <c r="C902" s="16"/>
      <c r="D902" s="1"/>
      <c r="E902" s="1"/>
      <c r="F902" s="1"/>
      <c r="G902" s="1"/>
      <c r="H902" s="11"/>
      <c r="I902" s="11"/>
      <c r="J902" s="11"/>
      <c r="K902" s="2"/>
      <c r="L902" s="2"/>
      <c r="M902" s="1"/>
    </row>
    <row r="903" spans="1:13" x14ac:dyDescent="0.2">
      <c r="A903" s="1"/>
      <c r="B903" s="1"/>
      <c r="C903" s="16"/>
      <c r="D903" s="1"/>
      <c r="E903" s="1"/>
      <c r="F903" s="1"/>
      <c r="G903" s="1"/>
      <c r="H903" s="11"/>
      <c r="I903" s="11"/>
      <c r="J903" s="11"/>
      <c r="K903" s="2"/>
      <c r="L903" s="2"/>
      <c r="M903" s="1"/>
    </row>
    <row r="904" spans="1:13" x14ac:dyDescent="0.2">
      <c r="A904" s="1"/>
      <c r="B904" s="1"/>
      <c r="C904" s="16"/>
      <c r="D904" s="1"/>
      <c r="E904" s="1"/>
      <c r="F904" s="1"/>
      <c r="G904" s="1"/>
      <c r="H904" s="11"/>
      <c r="I904" s="11"/>
      <c r="J904" s="11"/>
      <c r="K904" s="2"/>
      <c r="L904" s="2"/>
      <c r="M904" s="1"/>
    </row>
    <row r="905" spans="1:13" x14ac:dyDescent="0.2">
      <c r="A905" s="1"/>
      <c r="B905" s="1"/>
      <c r="C905" s="16"/>
      <c r="D905" s="1"/>
      <c r="E905" s="1"/>
      <c r="F905" s="1"/>
      <c r="G905" s="1"/>
      <c r="H905" s="11"/>
      <c r="I905" s="11"/>
      <c r="J905" s="11"/>
      <c r="K905" s="2"/>
      <c r="L905" s="2"/>
      <c r="M905" s="1"/>
    </row>
    <row r="906" spans="1:13" x14ac:dyDescent="0.2">
      <c r="A906" s="1"/>
      <c r="B906" s="1"/>
      <c r="C906" s="16"/>
      <c r="D906" s="1"/>
      <c r="E906" s="1"/>
      <c r="F906" s="1"/>
      <c r="G906" s="1"/>
      <c r="H906" s="11"/>
      <c r="I906" s="11"/>
      <c r="J906" s="11"/>
      <c r="K906" s="2"/>
      <c r="L906" s="2"/>
      <c r="M906" s="1"/>
    </row>
    <row r="907" spans="1:13" x14ac:dyDescent="0.2">
      <c r="A907" s="1"/>
      <c r="B907" s="1"/>
      <c r="C907" s="16"/>
      <c r="D907" s="1"/>
      <c r="E907" s="1"/>
      <c r="F907" s="1"/>
      <c r="G907" s="1"/>
      <c r="H907" s="11"/>
      <c r="I907" s="11"/>
      <c r="J907" s="11"/>
      <c r="K907" s="2"/>
      <c r="L907" s="2"/>
      <c r="M907" s="1"/>
    </row>
    <row r="908" spans="1:13" x14ac:dyDescent="0.2">
      <c r="A908" s="1"/>
      <c r="B908" s="1"/>
      <c r="C908" s="16"/>
      <c r="D908" s="1"/>
      <c r="E908" s="1"/>
      <c r="F908" s="1"/>
      <c r="G908" s="1"/>
      <c r="H908" s="11"/>
      <c r="I908" s="11"/>
      <c r="J908" s="11"/>
      <c r="K908" s="2"/>
      <c r="L908" s="2"/>
      <c r="M908" s="1"/>
    </row>
    <row r="909" spans="1:13" x14ac:dyDescent="0.2">
      <c r="A909" s="1"/>
      <c r="B909" s="1"/>
      <c r="C909" s="16"/>
      <c r="D909" s="1"/>
      <c r="E909" s="1"/>
      <c r="F909" s="1"/>
      <c r="G909" s="1"/>
      <c r="H909" s="11"/>
      <c r="I909" s="11"/>
      <c r="J909" s="11"/>
      <c r="K909" s="2"/>
      <c r="L909" s="2"/>
      <c r="M909" s="1"/>
    </row>
    <row r="910" spans="1:13" x14ac:dyDescent="0.2">
      <c r="A910" s="1"/>
      <c r="B910" s="1"/>
      <c r="C910" s="16"/>
      <c r="D910" s="1"/>
      <c r="E910" s="1"/>
      <c r="F910" s="1"/>
      <c r="G910" s="1"/>
      <c r="H910" s="11"/>
      <c r="I910" s="11"/>
      <c r="J910" s="11"/>
      <c r="K910" s="2"/>
      <c r="L910" s="2"/>
      <c r="M910" s="1"/>
    </row>
    <row r="911" spans="1:13" x14ac:dyDescent="0.2">
      <c r="A911" s="1"/>
      <c r="B911" s="1"/>
      <c r="C911" s="16"/>
      <c r="D911" s="1"/>
      <c r="E911" s="1"/>
      <c r="F911" s="1"/>
      <c r="G911" s="1"/>
      <c r="H911" s="11"/>
      <c r="I911" s="11"/>
      <c r="J911" s="11"/>
      <c r="K911" s="2"/>
      <c r="L911" s="2"/>
      <c r="M911" s="1"/>
    </row>
    <row r="912" spans="1:13" x14ac:dyDescent="0.2">
      <c r="A912" s="1"/>
      <c r="B912" s="1"/>
      <c r="C912" s="16"/>
      <c r="D912" s="1"/>
      <c r="E912" s="1"/>
      <c r="F912" s="1"/>
      <c r="G912" s="1"/>
      <c r="H912" s="11"/>
      <c r="I912" s="11"/>
      <c r="J912" s="11"/>
      <c r="K912" s="2"/>
      <c r="L912" s="2"/>
      <c r="M912" s="1"/>
    </row>
    <row r="913" spans="1:13" x14ac:dyDescent="0.2">
      <c r="A913" s="1"/>
      <c r="B913" s="1"/>
      <c r="C913" s="16"/>
      <c r="D913" s="1"/>
      <c r="E913" s="1"/>
      <c r="F913" s="1"/>
      <c r="G913" s="1"/>
      <c r="H913" s="11"/>
      <c r="I913" s="11"/>
      <c r="J913" s="11"/>
      <c r="K913" s="2"/>
      <c r="L913" s="2"/>
      <c r="M913" s="1"/>
    </row>
    <row r="914" spans="1:13" x14ac:dyDescent="0.2">
      <c r="A914" s="1"/>
      <c r="B914" s="1"/>
      <c r="C914" s="16"/>
      <c r="D914" s="1"/>
      <c r="E914" s="1"/>
      <c r="F914" s="1"/>
      <c r="G914" s="1"/>
      <c r="H914" s="11"/>
      <c r="I914" s="11"/>
      <c r="J914" s="11"/>
      <c r="K914" s="2"/>
      <c r="L914" s="2"/>
      <c r="M914" s="1"/>
    </row>
    <row r="915" spans="1:13" x14ac:dyDescent="0.2">
      <c r="A915" s="1"/>
      <c r="B915" s="1"/>
      <c r="C915" s="16"/>
      <c r="D915" s="1"/>
      <c r="E915" s="1"/>
      <c r="F915" s="1"/>
      <c r="G915" s="1"/>
      <c r="H915" s="11"/>
      <c r="I915" s="11"/>
      <c r="J915" s="11"/>
      <c r="K915" s="2"/>
      <c r="L915" s="2"/>
      <c r="M915" s="1"/>
    </row>
    <row r="916" spans="1:13" x14ac:dyDescent="0.2">
      <c r="A916" s="1"/>
      <c r="B916" s="1"/>
      <c r="C916" s="16"/>
      <c r="D916" s="1"/>
      <c r="E916" s="1"/>
      <c r="F916" s="1"/>
      <c r="G916" s="1"/>
      <c r="H916" s="11"/>
      <c r="I916" s="11"/>
      <c r="J916" s="11"/>
      <c r="K916" s="2"/>
      <c r="L916" s="2"/>
      <c r="M916" s="1"/>
    </row>
    <row r="917" spans="1:13" x14ac:dyDescent="0.2">
      <c r="A917" s="1"/>
      <c r="B917" s="1"/>
      <c r="C917" s="16"/>
      <c r="D917" s="1"/>
      <c r="E917" s="1"/>
      <c r="F917" s="1"/>
      <c r="G917" s="1"/>
      <c r="H917" s="11"/>
      <c r="I917" s="11"/>
      <c r="J917" s="11"/>
      <c r="K917" s="2"/>
      <c r="L917" s="2"/>
      <c r="M917" s="1"/>
    </row>
    <row r="918" spans="1:13" x14ac:dyDescent="0.2">
      <c r="A918" s="1"/>
      <c r="B918" s="1"/>
      <c r="C918" s="16"/>
      <c r="D918" s="1"/>
      <c r="E918" s="1"/>
      <c r="F918" s="1"/>
      <c r="G918" s="1"/>
      <c r="H918" s="11"/>
      <c r="I918" s="11"/>
      <c r="J918" s="11"/>
      <c r="K918" s="2"/>
      <c r="L918" s="2"/>
      <c r="M918" s="1"/>
    </row>
    <row r="919" spans="1:13" x14ac:dyDescent="0.2">
      <c r="A919" s="1"/>
      <c r="B919" s="1"/>
      <c r="C919" s="16"/>
      <c r="D919" s="1"/>
      <c r="E919" s="1"/>
      <c r="F919" s="1"/>
      <c r="G919" s="1"/>
      <c r="H919" s="11"/>
      <c r="I919" s="11"/>
      <c r="J919" s="11"/>
      <c r="K919" s="2"/>
      <c r="L919" s="2"/>
      <c r="M919" s="1"/>
    </row>
    <row r="920" spans="1:13" x14ac:dyDescent="0.2">
      <c r="A920" s="1"/>
      <c r="B920" s="1"/>
      <c r="C920" s="16"/>
      <c r="D920" s="1"/>
      <c r="E920" s="1"/>
      <c r="F920" s="1"/>
      <c r="G920" s="1"/>
      <c r="H920" s="11"/>
      <c r="I920" s="11"/>
      <c r="J920" s="11"/>
      <c r="K920" s="2"/>
      <c r="L920" s="2"/>
      <c r="M920" s="1"/>
    </row>
    <row r="921" spans="1:13" x14ac:dyDescent="0.2">
      <c r="A921" s="1"/>
      <c r="B921" s="1"/>
      <c r="C921" s="16"/>
      <c r="D921" s="1"/>
      <c r="E921" s="1"/>
      <c r="F921" s="1"/>
      <c r="G921" s="1"/>
      <c r="H921" s="11"/>
      <c r="I921" s="11"/>
      <c r="J921" s="11"/>
      <c r="K921" s="2"/>
      <c r="L921" s="2"/>
      <c r="M921" s="1"/>
    </row>
    <row r="922" spans="1:13" x14ac:dyDescent="0.2">
      <c r="A922" s="1"/>
      <c r="B922" s="1"/>
      <c r="C922" s="16"/>
      <c r="D922" s="1"/>
      <c r="E922" s="1"/>
      <c r="F922" s="1"/>
      <c r="G922" s="1"/>
      <c r="H922" s="11"/>
      <c r="I922" s="11"/>
      <c r="J922" s="11"/>
      <c r="K922" s="2"/>
      <c r="L922" s="2"/>
      <c r="M922" s="1"/>
    </row>
    <row r="923" spans="1:13" x14ac:dyDescent="0.2">
      <c r="A923" s="1"/>
      <c r="B923" s="1"/>
      <c r="C923" s="16"/>
      <c r="D923" s="1"/>
      <c r="E923" s="1"/>
      <c r="F923" s="1"/>
      <c r="G923" s="1"/>
      <c r="H923" s="11"/>
      <c r="I923" s="11"/>
      <c r="J923" s="11"/>
      <c r="K923" s="2"/>
      <c r="L923" s="2"/>
      <c r="M923" s="1"/>
    </row>
    <row r="924" spans="1:13" x14ac:dyDescent="0.2">
      <c r="A924" s="1"/>
      <c r="B924" s="1"/>
      <c r="C924" s="16"/>
      <c r="D924" s="1"/>
      <c r="E924" s="1"/>
      <c r="F924" s="1"/>
      <c r="G924" s="1"/>
      <c r="H924" s="11"/>
      <c r="I924" s="11"/>
      <c r="J924" s="11"/>
      <c r="K924" s="2"/>
      <c r="L924" s="2"/>
      <c r="M924" s="1"/>
    </row>
    <row r="925" spans="1:13" x14ac:dyDescent="0.2">
      <c r="A925" s="1"/>
      <c r="B925" s="1"/>
      <c r="C925" s="16"/>
      <c r="D925" s="1"/>
      <c r="E925" s="1"/>
      <c r="F925" s="1"/>
      <c r="G925" s="1"/>
      <c r="H925" s="11"/>
      <c r="I925" s="11"/>
      <c r="J925" s="11"/>
      <c r="K925" s="2"/>
      <c r="L925" s="2"/>
      <c r="M925" s="1"/>
    </row>
    <row r="926" spans="1:13" x14ac:dyDescent="0.2">
      <c r="A926" s="1"/>
      <c r="B926" s="1"/>
      <c r="C926" s="16"/>
      <c r="D926" s="1"/>
      <c r="E926" s="1"/>
      <c r="F926" s="1"/>
      <c r="G926" s="1"/>
      <c r="H926" s="11"/>
      <c r="I926" s="11"/>
      <c r="J926" s="11"/>
      <c r="K926" s="2"/>
      <c r="L926" s="2"/>
      <c r="M926" s="1"/>
    </row>
    <row r="927" spans="1:13" x14ac:dyDescent="0.2">
      <c r="A927" s="1"/>
      <c r="B927" s="1"/>
      <c r="C927" s="16"/>
      <c r="D927" s="1"/>
      <c r="E927" s="1"/>
      <c r="F927" s="1"/>
      <c r="G927" s="1"/>
      <c r="H927" s="11"/>
      <c r="I927" s="11"/>
      <c r="J927" s="11"/>
      <c r="K927" s="2"/>
      <c r="L927" s="2"/>
      <c r="M927" s="1"/>
    </row>
    <row r="928" spans="1:13" x14ac:dyDescent="0.2">
      <c r="A928" s="1"/>
      <c r="B928" s="1"/>
      <c r="C928" s="16"/>
      <c r="D928" s="1"/>
      <c r="E928" s="1"/>
      <c r="F928" s="1"/>
      <c r="G928" s="1"/>
      <c r="H928" s="11"/>
      <c r="I928" s="11"/>
      <c r="J928" s="11"/>
      <c r="K928" s="2"/>
      <c r="L928" s="2"/>
      <c r="M928" s="1"/>
    </row>
    <row r="929" spans="1:13" x14ac:dyDescent="0.2">
      <c r="A929" s="1"/>
      <c r="B929" s="1"/>
      <c r="C929" s="16"/>
      <c r="D929" s="1"/>
      <c r="E929" s="1"/>
      <c r="F929" s="1"/>
      <c r="G929" s="1"/>
      <c r="H929" s="11"/>
      <c r="I929" s="11"/>
      <c r="J929" s="11"/>
      <c r="K929" s="2"/>
      <c r="L929" s="2"/>
      <c r="M929" s="1"/>
    </row>
    <row r="930" spans="1:13" x14ac:dyDescent="0.2">
      <c r="A930" s="1"/>
      <c r="B930" s="1"/>
      <c r="C930" s="16"/>
      <c r="D930" s="1"/>
      <c r="E930" s="1"/>
      <c r="F930" s="1"/>
      <c r="G930" s="1"/>
      <c r="H930" s="11"/>
      <c r="I930" s="11"/>
      <c r="J930" s="11"/>
      <c r="K930" s="2"/>
      <c r="L930" s="2"/>
      <c r="M930" s="1"/>
    </row>
    <row r="931" spans="1:13" x14ac:dyDescent="0.2">
      <c r="A931" s="1"/>
      <c r="B931" s="1"/>
      <c r="C931" s="16"/>
      <c r="D931" s="1"/>
      <c r="E931" s="1"/>
      <c r="F931" s="1"/>
      <c r="G931" s="1"/>
      <c r="H931" s="11"/>
      <c r="I931" s="11"/>
      <c r="J931" s="11"/>
      <c r="K931" s="2"/>
      <c r="L931" s="2"/>
      <c r="M931" s="1"/>
    </row>
    <row r="932" spans="1:13" x14ac:dyDescent="0.2">
      <c r="A932" s="1"/>
      <c r="B932" s="1"/>
      <c r="C932" s="16"/>
      <c r="D932" s="1"/>
      <c r="E932" s="1"/>
      <c r="F932" s="1"/>
      <c r="G932" s="1"/>
      <c r="H932" s="11"/>
      <c r="I932" s="11"/>
      <c r="J932" s="11"/>
      <c r="K932" s="2"/>
      <c r="L932" s="2"/>
      <c r="M932" s="1"/>
    </row>
    <row r="933" spans="1:13" x14ac:dyDescent="0.2">
      <c r="A933" s="1"/>
      <c r="B933" s="1"/>
      <c r="C933" s="16"/>
      <c r="D933" s="1"/>
      <c r="E933" s="1"/>
      <c r="F933" s="1"/>
      <c r="G933" s="1"/>
      <c r="H933" s="11"/>
      <c r="I933" s="11"/>
      <c r="J933" s="11"/>
      <c r="K933" s="2"/>
      <c r="L933" s="2"/>
      <c r="M933" s="1"/>
    </row>
    <row r="934" spans="1:13" x14ac:dyDescent="0.2">
      <c r="A934" s="1"/>
      <c r="B934" s="1"/>
      <c r="C934" s="16"/>
      <c r="D934" s="1"/>
      <c r="E934" s="1"/>
      <c r="F934" s="1"/>
      <c r="G934" s="1"/>
      <c r="H934" s="11"/>
      <c r="I934" s="11"/>
      <c r="J934" s="11"/>
      <c r="K934" s="2"/>
      <c r="L934" s="2"/>
      <c r="M934" s="1"/>
    </row>
    <row r="935" spans="1:13" x14ac:dyDescent="0.2">
      <c r="A935" s="1"/>
      <c r="B935" s="1"/>
      <c r="C935" s="16"/>
      <c r="D935" s="1"/>
      <c r="E935" s="1"/>
      <c r="F935" s="1"/>
      <c r="G935" s="1"/>
      <c r="H935" s="11"/>
      <c r="I935" s="11"/>
      <c r="J935" s="11"/>
      <c r="K935" s="2"/>
      <c r="L935" s="2"/>
      <c r="M935" s="1"/>
    </row>
    <row r="936" spans="1:13" x14ac:dyDescent="0.2">
      <c r="A936" s="1"/>
      <c r="B936" s="1"/>
      <c r="C936" s="16"/>
      <c r="D936" s="1"/>
      <c r="E936" s="1"/>
      <c r="F936" s="1"/>
      <c r="G936" s="1"/>
      <c r="H936" s="11"/>
      <c r="I936" s="11"/>
      <c r="J936" s="11"/>
      <c r="K936" s="2"/>
      <c r="L936" s="2"/>
      <c r="M936" s="1"/>
    </row>
    <row r="937" spans="1:13" x14ac:dyDescent="0.2">
      <c r="A937" s="1"/>
      <c r="B937" s="1"/>
      <c r="C937" s="16"/>
      <c r="D937" s="1"/>
      <c r="E937" s="1"/>
      <c r="F937" s="1"/>
      <c r="G937" s="1"/>
      <c r="H937" s="11"/>
      <c r="I937" s="11"/>
      <c r="J937" s="11"/>
      <c r="K937" s="2"/>
      <c r="L937" s="2"/>
      <c r="M937" s="1"/>
    </row>
    <row r="938" spans="1:13" x14ac:dyDescent="0.2">
      <c r="A938" s="1"/>
      <c r="B938" s="1"/>
      <c r="C938" s="16"/>
      <c r="D938" s="1"/>
      <c r="E938" s="1"/>
      <c r="F938" s="1"/>
      <c r="G938" s="1"/>
      <c r="H938" s="11"/>
      <c r="I938" s="11"/>
      <c r="J938" s="11"/>
      <c r="K938" s="2"/>
      <c r="L938" s="2"/>
      <c r="M938" s="1"/>
    </row>
    <row r="939" spans="1:13" x14ac:dyDescent="0.2">
      <c r="A939" s="1"/>
      <c r="B939" s="1"/>
      <c r="C939" s="16"/>
      <c r="D939" s="1"/>
      <c r="E939" s="1"/>
      <c r="F939" s="1"/>
      <c r="G939" s="1"/>
      <c r="H939" s="11"/>
      <c r="I939" s="11"/>
      <c r="J939" s="11"/>
      <c r="K939" s="2"/>
      <c r="L939" s="2"/>
      <c r="M939" s="1"/>
    </row>
    <row r="940" spans="1:13" x14ac:dyDescent="0.2">
      <c r="A940" s="1"/>
      <c r="B940" s="1"/>
      <c r="C940" s="16"/>
      <c r="D940" s="1"/>
      <c r="E940" s="1"/>
      <c r="F940" s="1"/>
      <c r="G940" s="1"/>
      <c r="H940" s="11"/>
      <c r="I940" s="11"/>
      <c r="J940" s="11"/>
      <c r="K940" s="2"/>
      <c r="L940" s="2"/>
      <c r="M940" s="1"/>
    </row>
    <row r="941" spans="1:13" x14ac:dyDescent="0.2">
      <c r="A941" s="1"/>
      <c r="B941" s="1"/>
      <c r="C941" s="16"/>
      <c r="D941" s="1"/>
      <c r="E941" s="1"/>
      <c r="F941" s="1"/>
      <c r="G941" s="1"/>
      <c r="H941" s="11"/>
      <c r="I941" s="11"/>
      <c r="J941" s="11"/>
      <c r="K941" s="2"/>
      <c r="L941" s="2"/>
      <c r="M941" s="1"/>
    </row>
    <row r="942" spans="1:13" x14ac:dyDescent="0.2">
      <c r="A942" s="1"/>
      <c r="B942" s="1"/>
      <c r="C942" s="16"/>
      <c r="D942" s="1"/>
      <c r="E942" s="1"/>
      <c r="F942" s="1"/>
      <c r="G942" s="1"/>
      <c r="H942" s="11"/>
      <c r="I942" s="11"/>
      <c r="J942" s="11"/>
      <c r="K942" s="2"/>
      <c r="L942" s="2"/>
      <c r="M942" s="1"/>
    </row>
    <row r="943" spans="1:13" x14ac:dyDescent="0.2">
      <c r="A943" s="1"/>
      <c r="B943" s="1"/>
      <c r="C943" s="16"/>
      <c r="D943" s="1"/>
      <c r="E943" s="1"/>
      <c r="F943" s="1"/>
      <c r="G943" s="1"/>
      <c r="H943" s="11"/>
      <c r="I943" s="11"/>
      <c r="J943" s="11"/>
      <c r="K943" s="2"/>
      <c r="L943" s="2"/>
      <c r="M943" s="1"/>
    </row>
    <row r="944" spans="1:13" x14ac:dyDescent="0.2">
      <c r="A944" s="1"/>
      <c r="B944" s="1"/>
      <c r="C944" s="16"/>
      <c r="D944" s="1"/>
      <c r="E944" s="1"/>
      <c r="F944" s="1"/>
      <c r="G944" s="1"/>
      <c r="H944" s="11"/>
      <c r="I944" s="11"/>
      <c r="J944" s="11"/>
      <c r="K944" s="2"/>
      <c r="L944" s="2"/>
      <c r="M944" s="1"/>
    </row>
    <row r="945" spans="1:13" x14ac:dyDescent="0.2">
      <c r="A945" s="1"/>
      <c r="B945" s="1"/>
      <c r="C945" s="16"/>
      <c r="D945" s="1"/>
      <c r="E945" s="1"/>
      <c r="F945" s="1"/>
      <c r="G945" s="1"/>
      <c r="H945" s="11"/>
      <c r="I945" s="11"/>
      <c r="J945" s="11"/>
      <c r="K945" s="2"/>
      <c r="L945" s="2"/>
      <c r="M945" s="1"/>
    </row>
    <row r="946" spans="1:13" x14ac:dyDescent="0.2">
      <c r="A946" s="1"/>
      <c r="B946" s="1"/>
      <c r="C946" s="16"/>
      <c r="D946" s="1"/>
      <c r="E946" s="1"/>
      <c r="F946" s="1"/>
      <c r="G946" s="1"/>
      <c r="H946" s="11"/>
      <c r="I946" s="11"/>
      <c r="J946" s="11"/>
      <c r="K946" s="2"/>
      <c r="L946" s="2"/>
      <c r="M946" s="1"/>
    </row>
    <row r="947" spans="1:13" x14ac:dyDescent="0.2">
      <c r="A947" s="1"/>
      <c r="B947" s="1"/>
      <c r="C947" s="16"/>
      <c r="D947" s="1"/>
      <c r="E947" s="1"/>
      <c r="F947" s="1"/>
      <c r="G947" s="1"/>
      <c r="H947" s="11"/>
      <c r="I947" s="11"/>
      <c r="J947" s="11"/>
      <c r="K947" s="2"/>
      <c r="L947" s="2"/>
      <c r="M947" s="1"/>
    </row>
    <row r="948" spans="1:13" x14ac:dyDescent="0.2">
      <c r="A948" s="1"/>
      <c r="B948" s="1"/>
      <c r="C948" s="16"/>
      <c r="D948" s="1"/>
      <c r="E948" s="1"/>
      <c r="F948" s="1"/>
      <c r="G948" s="1"/>
      <c r="H948" s="11"/>
      <c r="I948" s="11"/>
      <c r="J948" s="11"/>
      <c r="K948" s="2"/>
      <c r="L948" s="2"/>
      <c r="M948" s="1"/>
    </row>
    <row r="949" spans="1:13" x14ac:dyDescent="0.2">
      <c r="A949" s="1"/>
      <c r="B949" s="1"/>
      <c r="C949" s="16"/>
      <c r="D949" s="1"/>
      <c r="E949" s="1"/>
      <c r="F949" s="1"/>
      <c r="G949" s="1"/>
      <c r="H949" s="11"/>
      <c r="I949" s="11"/>
      <c r="J949" s="11"/>
      <c r="K949" s="2"/>
      <c r="L949" s="2"/>
      <c r="M949" s="1"/>
    </row>
    <row r="950" spans="1:13" x14ac:dyDescent="0.2">
      <c r="A950" s="1"/>
      <c r="B950" s="1"/>
      <c r="C950" s="16"/>
      <c r="D950" s="1"/>
      <c r="E950" s="1"/>
      <c r="F950" s="1"/>
      <c r="G950" s="1"/>
      <c r="H950" s="11"/>
      <c r="I950" s="11"/>
      <c r="J950" s="11"/>
      <c r="K950" s="2"/>
      <c r="L950" s="2"/>
      <c r="M950" s="1"/>
    </row>
    <row r="951" spans="1:13" x14ac:dyDescent="0.2">
      <c r="A951" s="1"/>
      <c r="B951" s="1"/>
      <c r="C951" s="16"/>
      <c r="D951" s="1"/>
      <c r="E951" s="1"/>
      <c r="F951" s="1"/>
      <c r="G951" s="1"/>
      <c r="H951" s="11"/>
      <c r="I951" s="11"/>
      <c r="J951" s="11"/>
      <c r="K951" s="2"/>
      <c r="L951" s="2"/>
      <c r="M951" s="1"/>
    </row>
    <row r="952" spans="1:13" x14ac:dyDescent="0.2">
      <c r="A952" s="1"/>
      <c r="B952" s="1"/>
      <c r="C952" s="16"/>
      <c r="D952" s="1"/>
      <c r="E952" s="1"/>
      <c r="F952" s="1"/>
      <c r="G952" s="1"/>
      <c r="H952" s="11"/>
      <c r="I952" s="11"/>
      <c r="J952" s="11"/>
      <c r="K952" s="2"/>
      <c r="L952" s="2"/>
      <c r="M952" s="1"/>
    </row>
    <row r="953" spans="1:13" x14ac:dyDescent="0.2">
      <c r="A953" s="1"/>
      <c r="B953" s="1"/>
      <c r="C953" s="16"/>
      <c r="D953" s="1"/>
      <c r="E953" s="1"/>
      <c r="F953" s="1"/>
      <c r="G953" s="1"/>
      <c r="H953" s="11"/>
      <c r="I953" s="11"/>
      <c r="J953" s="11"/>
      <c r="K953" s="2"/>
      <c r="L953" s="2"/>
      <c r="M953" s="1"/>
    </row>
    <row r="954" spans="1:13" x14ac:dyDescent="0.2">
      <c r="A954" s="1"/>
      <c r="B954" s="1"/>
      <c r="C954" s="16"/>
      <c r="D954" s="1"/>
      <c r="E954" s="1"/>
      <c r="F954" s="1"/>
      <c r="G954" s="1"/>
      <c r="H954" s="11"/>
      <c r="I954" s="11"/>
      <c r="J954" s="11"/>
      <c r="K954" s="2"/>
      <c r="L954" s="2"/>
      <c r="M954" s="1"/>
    </row>
    <row r="955" spans="1:13" x14ac:dyDescent="0.2">
      <c r="A955" s="1"/>
      <c r="B955" s="1"/>
      <c r="C955" s="16"/>
      <c r="D955" s="1"/>
      <c r="E955" s="1"/>
      <c r="F955" s="1"/>
      <c r="G955" s="1"/>
      <c r="H955" s="11"/>
      <c r="I955" s="11"/>
      <c r="J955" s="11"/>
      <c r="K955" s="2"/>
      <c r="L955" s="2"/>
      <c r="M955" s="1"/>
    </row>
    <row r="956" spans="1:13" x14ac:dyDescent="0.2">
      <c r="A956" s="1"/>
      <c r="B956" s="1"/>
      <c r="C956" s="16"/>
      <c r="D956" s="1"/>
      <c r="E956" s="1"/>
      <c r="F956" s="1"/>
      <c r="G956" s="1"/>
      <c r="H956" s="11"/>
      <c r="I956" s="11"/>
      <c r="J956" s="11"/>
      <c r="K956" s="2"/>
      <c r="L956" s="2"/>
      <c r="M956" s="1"/>
    </row>
    <row r="957" spans="1:13" x14ac:dyDescent="0.2">
      <c r="A957" s="1"/>
      <c r="B957" s="1"/>
      <c r="C957" s="16"/>
      <c r="D957" s="1"/>
      <c r="E957" s="1"/>
      <c r="F957" s="1"/>
      <c r="G957" s="1"/>
      <c r="H957" s="11"/>
      <c r="I957" s="11"/>
      <c r="J957" s="11"/>
      <c r="K957" s="2"/>
      <c r="L957" s="2"/>
      <c r="M957" s="1"/>
    </row>
    <row r="958" spans="1:13" x14ac:dyDescent="0.2">
      <c r="A958" s="1"/>
      <c r="B958" s="1"/>
      <c r="C958" s="16"/>
      <c r="D958" s="1"/>
      <c r="E958" s="1"/>
      <c r="F958" s="1"/>
      <c r="G958" s="1"/>
      <c r="H958" s="11"/>
      <c r="I958" s="11"/>
      <c r="J958" s="11"/>
      <c r="K958" s="2"/>
      <c r="L958" s="2"/>
      <c r="M958" s="1"/>
    </row>
    <row r="959" spans="1:13" x14ac:dyDescent="0.2">
      <c r="A959" s="1"/>
      <c r="B959" s="1"/>
      <c r="C959" s="16"/>
      <c r="D959" s="1"/>
      <c r="E959" s="1"/>
      <c r="F959" s="1"/>
      <c r="G959" s="1"/>
      <c r="H959" s="11"/>
      <c r="I959" s="11"/>
      <c r="J959" s="11"/>
      <c r="K959" s="2"/>
      <c r="L959" s="2"/>
      <c r="M959" s="1"/>
    </row>
    <row r="960" spans="1:13" x14ac:dyDescent="0.2">
      <c r="A960" s="1"/>
      <c r="B960" s="1"/>
      <c r="C960" s="16"/>
      <c r="D960" s="1"/>
      <c r="E960" s="1"/>
      <c r="F960" s="1"/>
      <c r="G960" s="1"/>
      <c r="H960" s="11"/>
      <c r="I960" s="11"/>
      <c r="J960" s="11"/>
      <c r="K960" s="2"/>
      <c r="L960" s="2"/>
      <c r="M960" s="1"/>
    </row>
    <row r="961" spans="1:13" x14ac:dyDescent="0.2">
      <c r="A961" s="1"/>
      <c r="B961" s="1"/>
      <c r="C961" s="16"/>
      <c r="D961" s="1"/>
      <c r="E961" s="1"/>
      <c r="F961" s="1"/>
      <c r="G961" s="1"/>
      <c r="H961" s="11"/>
      <c r="I961" s="11"/>
      <c r="J961" s="11"/>
      <c r="K961" s="2"/>
      <c r="L961" s="2"/>
      <c r="M961" s="1"/>
    </row>
    <row r="962" spans="1:13" x14ac:dyDescent="0.2">
      <c r="A962" s="1"/>
      <c r="B962" s="1"/>
      <c r="C962" s="16"/>
      <c r="D962" s="1"/>
      <c r="E962" s="1"/>
      <c r="F962" s="1"/>
      <c r="G962" s="1"/>
      <c r="H962" s="11"/>
      <c r="I962" s="11"/>
      <c r="J962" s="11"/>
      <c r="K962" s="2"/>
      <c r="L962" s="2"/>
      <c r="M962" s="1"/>
    </row>
    <row r="963" spans="1:13" x14ac:dyDescent="0.2">
      <c r="A963" s="1"/>
      <c r="B963" s="1"/>
      <c r="C963" s="16"/>
      <c r="D963" s="1"/>
      <c r="E963" s="1"/>
      <c r="F963" s="1"/>
      <c r="G963" s="1"/>
      <c r="H963" s="11"/>
      <c r="I963" s="11"/>
      <c r="J963" s="11"/>
      <c r="K963" s="2"/>
      <c r="L963" s="2"/>
      <c r="M963" s="1"/>
    </row>
    <row r="964" spans="1:13" x14ac:dyDescent="0.2">
      <c r="A964" s="1"/>
      <c r="B964" s="1"/>
      <c r="C964" s="16"/>
      <c r="D964" s="1"/>
      <c r="E964" s="1"/>
      <c r="F964" s="1"/>
      <c r="G964" s="1"/>
      <c r="H964" s="11"/>
      <c r="I964" s="11"/>
      <c r="J964" s="11"/>
      <c r="K964" s="2"/>
      <c r="L964" s="2"/>
      <c r="M964" s="1"/>
    </row>
    <row r="965" spans="1:13" x14ac:dyDescent="0.2">
      <c r="A965" s="1"/>
      <c r="B965" s="1"/>
      <c r="C965" s="16"/>
      <c r="D965" s="1"/>
      <c r="E965" s="1"/>
      <c r="F965" s="1"/>
      <c r="G965" s="1"/>
      <c r="H965" s="11"/>
      <c r="I965" s="11"/>
      <c r="J965" s="11"/>
      <c r="K965" s="2"/>
      <c r="L965" s="2"/>
      <c r="M965" s="1"/>
    </row>
    <row r="966" spans="1:13" x14ac:dyDescent="0.2">
      <c r="A966" s="1"/>
      <c r="B966" s="1"/>
      <c r="C966" s="16"/>
      <c r="D966" s="1"/>
      <c r="E966" s="1"/>
      <c r="F966" s="1"/>
      <c r="G966" s="1"/>
      <c r="H966" s="11"/>
      <c r="I966" s="11"/>
      <c r="J966" s="11"/>
      <c r="K966" s="2"/>
      <c r="L966" s="2"/>
      <c r="M966" s="1"/>
    </row>
    <row r="967" spans="1:13" x14ac:dyDescent="0.2">
      <c r="A967" s="1"/>
      <c r="B967" s="1"/>
      <c r="C967" s="16"/>
      <c r="D967" s="1"/>
      <c r="E967" s="1"/>
      <c r="F967" s="1"/>
      <c r="G967" s="1"/>
      <c r="H967" s="11"/>
      <c r="I967" s="11"/>
      <c r="J967" s="11"/>
      <c r="K967" s="2"/>
      <c r="L967" s="2"/>
      <c r="M967" s="1"/>
    </row>
    <row r="968" spans="1:13" x14ac:dyDescent="0.2">
      <c r="A968" s="1"/>
      <c r="B968" s="1"/>
      <c r="C968" s="16"/>
      <c r="D968" s="1"/>
      <c r="E968" s="1"/>
      <c r="F968" s="1"/>
      <c r="G968" s="1"/>
      <c r="H968" s="11"/>
      <c r="I968" s="11"/>
      <c r="J968" s="11"/>
      <c r="K968" s="2"/>
      <c r="L968" s="2"/>
      <c r="M968" s="1"/>
    </row>
    <row r="969" spans="1:13" x14ac:dyDescent="0.2">
      <c r="A969" s="1"/>
      <c r="B969" s="1"/>
      <c r="C969" s="16"/>
      <c r="D969" s="1"/>
      <c r="E969" s="1"/>
      <c r="F969" s="1"/>
      <c r="G969" s="1"/>
      <c r="H969" s="11"/>
      <c r="I969" s="11"/>
      <c r="J969" s="11"/>
      <c r="K969" s="2"/>
      <c r="L969" s="2"/>
      <c r="M969" s="1"/>
    </row>
    <row r="970" spans="1:13" x14ac:dyDescent="0.2">
      <c r="A970" s="1"/>
      <c r="B970" s="1"/>
      <c r="C970" s="16"/>
      <c r="D970" s="1"/>
      <c r="E970" s="1"/>
      <c r="F970" s="1"/>
      <c r="G970" s="1"/>
      <c r="H970" s="11"/>
      <c r="I970" s="11"/>
      <c r="J970" s="11"/>
      <c r="K970" s="2"/>
      <c r="L970" s="2"/>
      <c r="M970" s="1"/>
    </row>
    <row r="971" spans="1:13" x14ac:dyDescent="0.2">
      <c r="A971" s="1"/>
      <c r="B971" s="1"/>
      <c r="C971" s="16"/>
      <c r="D971" s="1"/>
      <c r="E971" s="1"/>
      <c r="F971" s="1"/>
      <c r="G971" s="1"/>
      <c r="H971" s="11"/>
      <c r="I971" s="11"/>
      <c r="J971" s="11"/>
      <c r="K971" s="2"/>
      <c r="L971" s="2"/>
      <c r="M971" s="1"/>
    </row>
    <row r="972" spans="1:13" x14ac:dyDescent="0.2">
      <c r="A972" s="1"/>
      <c r="B972" s="1"/>
      <c r="C972" s="16"/>
      <c r="D972" s="1"/>
      <c r="E972" s="1"/>
      <c r="F972" s="1"/>
      <c r="G972" s="1"/>
      <c r="H972" s="11"/>
      <c r="I972" s="11"/>
      <c r="J972" s="11"/>
      <c r="K972" s="2"/>
      <c r="L972" s="2"/>
      <c r="M972" s="1"/>
    </row>
    <row r="973" spans="1:13" x14ac:dyDescent="0.2">
      <c r="A973" s="1"/>
      <c r="B973" s="1"/>
      <c r="C973" s="16"/>
      <c r="D973" s="1"/>
      <c r="E973" s="1"/>
      <c r="F973" s="1"/>
      <c r="G973" s="1"/>
      <c r="H973" s="11"/>
      <c r="I973" s="11"/>
      <c r="J973" s="11"/>
      <c r="K973" s="2"/>
      <c r="L973" s="2"/>
      <c r="M973" s="1"/>
    </row>
    <row r="974" spans="1:13" x14ac:dyDescent="0.2">
      <c r="A974" s="1"/>
      <c r="B974" s="1"/>
      <c r="C974" s="16"/>
      <c r="D974" s="1"/>
      <c r="E974" s="1"/>
      <c r="F974" s="1"/>
      <c r="G974" s="1"/>
      <c r="H974" s="11"/>
      <c r="I974" s="11"/>
      <c r="J974" s="11"/>
      <c r="K974" s="2"/>
      <c r="L974" s="2"/>
      <c r="M974" s="1"/>
    </row>
    <row r="975" spans="1:13" x14ac:dyDescent="0.2">
      <c r="A975" s="1"/>
      <c r="B975" s="1"/>
      <c r="C975" s="16"/>
      <c r="D975" s="1"/>
      <c r="E975" s="1"/>
      <c r="F975" s="1"/>
      <c r="G975" s="1"/>
      <c r="H975" s="11"/>
      <c r="I975" s="11"/>
      <c r="J975" s="11"/>
      <c r="K975" s="2"/>
      <c r="L975" s="2"/>
      <c r="M975" s="1"/>
    </row>
    <row r="976" spans="1:13" x14ac:dyDescent="0.2">
      <c r="A976" s="1"/>
      <c r="B976" s="1"/>
      <c r="C976" s="16"/>
      <c r="D976" s="1"/>
      <c r="E976" s="1"/>
      <c r="F976" s="1"/>
      <c r="G976" s="1"/>
      <c r="H976" s="11"/>
      <c r="I976" s="11"/>
      <c r="J976" s="11"/>
      <c r="K976" s="2"/>
      <c r="L976" s="2"/>
      <c r="M976" s="1"/>
    </row>
    <row r="977" spans="1:13" x14ac:dyDescent="0.2">
      <c r="A977" s="1"/>
      <c r="B977" s="1"/>
      <c r="C977" s="16"/>
      <c r="D977" s="1"/>
      <c r="E977" s="1"/>
      <c r="F977" s="1"/>
      <c r="G977" s="1"/>
      <c r="H977" s="11"/>
      <c r="I977" s="11"/>
      <c r="J977" s="11"/>
      <c r="K977" s="2"/>
      <c r="L977" s="2"/>
      <c r="M977" s="1"/>
    </row>
    <row r="978" spans="1:13" x14ac:dyDescent="0.2">
      <c r="A978" s="1"/>
      <c r="B978" s="1"/>
      <c r="C978" s="16"/>
      <c r="D978" s="1"/>
      <c r="E978" s="1"/>
      <c r="F978" s="1"/>
      <c r="G978" s="1"/>
      <c r="H978" s="11"/>
      <c r="I978" s="11"/>
      <c r="J978" s="11"/>
      <c r="K978" s="2"/>
      <c r="L978" s="2"/>
      <c r="M978" s="1"/>
    </row>
    <row r="979" spans="1:13" x14ac:dyDescent="0.2">
      <c r="A979" s="1"/>
      <c r="B979" s="1"/>
      <c r="C979" s="16"/>
      <c r="D979" s="1"/>
      <c r="E979" s="1"/>
      <c r="F979" s="1"/>
      <c r="G979" s="1"/>
      <c r="H979" s="11"/>
      <c r="I979" s="11"/>
      <c r="J979" s="11"/>
      <c r="K979" s="2"/>
      <c r="L979" s="2"/>
      <c r="M979" s="1"/>
    </row>
    <row r="980" spans="1:13" x14ac:dyDescent="0.2">
      <c r="A980" s="1"/>
      <c r="B980" s="1"/>
      <c r="C980" s="16"/>
      <c r="D980" s="1"/>
      <c r="E980" s="1"/>
      <c r="F980" s="1"/>
      <c r="G980" s="1"/>
      <c r="H980" s="11"/>
      <c r="I980" s="11"/>
      <c r="J980" s="11"/>
      <c r="K980" s="2"/>
      <c r="L980" s="2"/>
      <c r="M980" s="1"/>
    </row>
    <row r="981" spans="1:13" x14ac:dyDescent="0.2">
      <c r="A981" s="1"/>
      <c r="B981" s="1"/>
      <c r="C981" s="16"/>
      <c r="D981" s="1"/>
      <c r="E981" s="1"/>
      <c r="F981" s="1"/>
      <c r="G981" s="1"/>
      <c r="H981" s="11"/>
      <c r="I981" s="11"/>
      <c r="J981" s="11"/>
      <c r="K981" s="2"/>
      <c r="L981" s="2"/>
      <c r="M981" s="1"/>
    </row>
    <row r="982" spans="1:13" x14ac:dyDescent="0.2">
      <c r="A982" s="1"/>
      <c r="B982" s="1"/>
      <c r="C982" s="16"/>
      <c r="D982" s="1"/>
      <c r="E982" s="1"/>
      <c r="F982" s="1"/>
      <c r="G982" s="1"/>
      <c r="H982" s="11"/>
      <c r="I982" s="11"/>
      <c r="J982" s="11"/>
      <c r="K982" s="2"/>
      <c r="L982" s="2"/>
      <c r="M982" s="1"/>
    </row>
    <row r="983" spans="1:13" x14ac:dyDescent="0.2">
      <c r="A983" s="1"/>
      <c r="B983" s="1"/>
      <c r="C983" s="16"/>
      <c r="D983" s="1"/>
      <c r="E983" s="1"/>
      <c r="F983" s="1"/>
      <c r="G983" s="1"/>
      <c r="H983" s="11"/>
      <c r="I983" s="11"/>
      <c r="J983" s="11"/>
      <c r="K983" s="2"/>
      <c r="L983" s="2"/>
      <c r="M983" s="1"/>
    </row>
    <row r="984" spans="1:13" x14ac:dyDescent="0.2">
      <c r="A984" s="1"/>
      <c r="B984" s="1"/>
      <c r="C984" s="16"/>
      <c r="D984" s="1"/>
      <c r="E984" s="1"/>
      <c r="F984" s="1"/>
      <c r="G984" s="1"/>
      <c r="H984" s="11"/>
      <c r="I984" s="11"/>
      <c r="J984" s="11"/>
      <c r="K984" s="2"/>
      <c r="L984" s="2"/>
      <c r="M984" s="1"/>
    </row>
    <row r="985" spans="1:13" x14ac:dyDescent="0.2">
      <c r="A985" s="1"/>
      <c r="B985" s="1"/>
      <c r="C985" s="16"/>
      <c r="D985" s="1"/>
      <c r="E985" s="1"/>
      <c r="F985" s="1"/>
      <c r="G985" s="1"/>
      <c r="H985" s="11"/>
      <c r="I985" s="11"/>
      <c r="J985" s="11"/>
      <c r="K985" s="2"/>
      <c r="L985" s="2"/>
      <c r="M985" s="1"/>
    </row>
    <row r="986" spans="1:13" x14ac:dyDescent="0.2">
      <c r="A986" s="1"/>
      <c r="B986" s="1"/>
      <c r="C986" s="16"/>
      <c r="D986" s="1"/>
      <c r="E986" s="1"/>
      <c r="F986" s="1"/>
      <c r="G986" s="1"/>
      <c r="H986" s="11"/>
      <c r="I986" s="11"/>
      <c r="J986" s="11"/>
      <c r="K986" s="2"/>
      <c r="L986" s="2"/>
      <c r="M986" s="1"/>
    </row>
    <row r="987" spans="1:13" x14ac:dyDescent="0.2">
      <c r="A987" s="1"/>
      <c r="B987" s="1"/>
      <c r="C987" s="16"/>
      <c r="D987" s="1"/>
      <c r="E987" s="1"/>
      <c r="F987" s="1"/>
      <c r="G987" s="1"/>
      <c r="H987" s="11"/>
      <c r="I987" s="11"/>
      <c r="J987" s="11"/>
      <c r="K987" s="2"/>
      <c r="L987" s="2"/>
      <c r="M987" s="1"/>
    </row>
    <row r="988" spans="1:13" x14ac:dyDescent="0.2">
      <c r="A988" s="1"/>
      <c r="B988" s="1"/>
      <c r="C988" s="16"/>
      <c r="D988" s="1"/>
      <c r="E988" s="1"/>
      <c r="F988" s="1"/>
      <c r="G988" s="1"/>
      <c r="H988" s="11"/>
      <c r="I988" s="11"/>
      <c r="J988" s="11"/>
      <c r="K988" s="2"/>
      <c r="L988" s="2"/>
      <c r="M988" s="1"/>
    </row>
    <row r="989" spans="1:13" x14ac:dyDescent="0.2">
      <c r="A989" s="1"/>
      <c r="B989" s="1"/>
      <c r="C989" s="16"/>
      <c r="D989" s="1"/>
      <c r="E989" s="1"/>
      <c r="F989" s="1"/>
      <c r="G989" s="1"/>
      <c r="H989" s="11"/>
      <c r="I989" s="11"/>
      <c r="J989" s="11"/>
      <c r="K989" s="2"/>
      <c r="L989" s="2"/>
      <c r="M989" s="1"/>
    </row>
    <row r="990" spans="1:13" x14ac:dyDescent="0.2">
      <c r="A990" s="1"/>
      <c r="B990" s="1"/>
      <c r="C990" s="16"/>
      <c r="D990" s="1"/>
      <c r="E990" s="1"/>
      <c r="F990" s="1"/>
      <c r="G990" s="1"/>
      <c r="H990" s="11"/>
      <c r="I990" s="11"/>
      <c r="J990" s="11"/>
      <c r="K990" s="2"/>
      <c r="L990" s="2"/>
      <c r="M990" s="1"/>
    </row>
    <row r="991" spans="1:13" x14ac:dyDescent="0.2">
      <c r="A991" s="1"/>
      <c r="B991" s="1"/>
      <c r="C991" s="16"/>
      <c r="D991" s="1"/>
      <c r="E991" s="1"/>
      <c r="F991" s="1"/>
      <c r="G991" s="1"/>
      <c r="H991" s="11"/>
      <c r="I991" s="11"/>
      <c r="J991" s="11"/>
      <c r="K991" s="2"/>
      <c r="L991" s="2"/>
      <c r="M991" s="1"/>
    </row>
    <row r="992" spans="1:13" x14ac:dyDescent="0.2">
      <c r="A992" s="1"/>
      <c r="B992" s="1"/>
      <c r="C992" s="16"/>
      <c r="D992" s="1"/>
      <c r="E992" s="1"/>
      <c r="F992" s="1"/>
      <c r="G992" s="1"/>
      <c r="H992" s="11"/>
      <c r="I992" s="11"/>
      <c r="J992" s="11"/>
      <c r="K992" s="2"/>
      <c r="L992" s="2"/>
      <c r="M992" s="1"/>
    </row>
    <row r="993" spans="1:13" x14ac:dyDescent="0.2">
      <c r="A993" s="1"/>
      <c r="B993" s="1"/>
      <c r="C993" s="16"/>
      <c r="D993" s="1"/>
      <c r="E993" s="1"/>
      <c r="F993" s="1"/>
      <c r="G993" s="1"/>
      <c r="H993" s="11"/>
      <c r="I993" s="11"/>
      <c r="J993" s="11"/>
      <c r="K993" s="2"/>
      <c r="L993" s="2"/>
      <c r="M993" s="1"/>
    </row>
    <row r="994" spans="1:13" x14ac:dyDescent="0.2">
      <c r="A994" s="1"/>
      <c r="B994" s="1"/>
      <c r="C994" s="16"/>
      <c r="D994" s="1"/>
      <c r="E994" s="1"/>
      <c r="F994" s="1"/>
      <c r="G994" s="1"/>
      <c r="H994" s="11"/>
      <c r="I994" s="11"/>
      <c r="J994" s="11"/>
      <c r="K994" s="2"/>
      <c r="L994" s="2"/>
      <c r="M994" s="1"/>
    </row>
    <row r="995" spans="1:13" x14ac:dyDescent="0.2">
      <c r="A995" s="1"/>
      <c r="B995" s="1"/>
      <c r="C995" s="16"/>
      <c r="D995" s="1"/>
      <c r="E995" s="1"/>
      <c r="F995" s="1"/>
      <c r="G995" s="1"/>
      <c r="H995" s="11"/>
      <c r="I995" s="11"/>
      <c r="J995" s="11"/>
      <c r="K995" s="2"/>
      <c r="L995" s="2"/>
      <c r="M995" s="1"/>
    </row>
    <row r="996" spans="1:13" x14ac:dyDescent="0.2">
      <c r="A996" s="1"/>
      <c r="B996" s="1"/>
      <c r="C996" s="16"/>
      <c r="D996" s="1"/>
      <c r="E996" s="1"/>
      <c r="F996" s="1"/>
      <c r="G996" s="1"/>
      <c r="H996" s="11"/>
      <c r="I996" s="11"/>
      <c r="J996" s="11"/>
      <c r="K996" s="2"/>
      <c r="L996" s="2"/>
      <c r="M996" s="1"/>
    </row>
    <row r="997" spans="1:13" x14ac:dyDescent="0.2">
      <c r="A997" s="1"/>
      <c r="B997" s="1"/>
      <c r="C997" s="16"/>
      <c r="D997" s="1"/>
      <c r="E997" s="1"/>
      <c r="F997" s="1"/>
      <c r="G997" s="1"/>
      <c r="H997" s="11"/>
      <c r="I997" s="11"/>
      <c r="J997" s="11"/>
      <c r="K997" s="2"/>
      <c r="L997" s="2"/>
      <c r="M997" s="1"/>
    </row>
    <row r="998" spans="1:13" x14ac:dyDescent="0.2">
      <c r="A998" s="1"/>
      <c r="B998" s="1"/>
      <c r="C998" s="16"/>
      <c r="D998" s="1"/>
      <c r="E998" s="1"/>
      <c r="F998" s="1"/>
      <c r="G998" s="1"/>
      <c r="H998" s="11"/>
      <c r="I998" s="11"/>
      <c r="J998" s="11"/>
      <c r="K998" s="2"/>
      <c r="L998" s="2"/>
      <c r="M998" s="1"/>
    </row>
    <row r="999" spans="1:13" x14ac:dyDescent="0.2">
      <c r="A999" s="1"/>
      <c r="B999" s="1"/>
      <c r="C999" s="16"/>
      <c r="D999" s="1"/>
      <c r="E999" s="1"/>
      <c r="F999" s="1"/>
      <c r="G999" s="1"/>
      <c r="H999" s="11"/>
      <c r="I999" s="11"/>
      <c r="J999" s="11"/>
      <c r="K999" s="2"/>
      <c r="L999" s="2"/>
      <c r="M999" s="1"/>
    </row>
    <row r="1000" spans="1:13" x14ac:dyDescent="0.2">
      <c r="A1000" s="1"/>
      <c r="B1000" s="1"/>
      <c r="C1000" s="16"/>
      <c r="D1000" s="1"/>
      <c r="E1000" s="1"/>
      <c r="F1000" s="1"/>
      <c r="G1000" s="1"/>
      <c r="H1000" s="11"/>
      <c r="I1000" s="11"/>
      <c r="J1000" s="11"/>
      <c r="K1000" s="2"/>
      <c r="L1000" s="2"/>
      <c r="M1000" s="1"/>
    </row>
    <row r="1001" spans="1:13" x14ac:dyDescent="0.2">
      <c r="A1001" s="1"/>
      <c r="B1001" s="1"/>
      <c r="C1001" s="16"/>
      <c r="D1001" s="1"/>
      <c r="E1001" s="1"/>
      <c r="F1001" s="1"/>
      <c r="G1001" s="1"/>
      <c r="H1001" s="11"/>
      <c r="I1001" s="11"/>
      <c r="J1001" s="11"/>
      <c r="K1001" s="2"/>
      <c r="L1001" s="2"/>
      <c r="M1001" s="1"/>
    </row>
    <row r="1002" spans="1:13" x14ac:dyDescent="0.2">
      <c r="A1002" s="1"/>
      <c r="B1002" s="1"/>
      <c r="C1002" s="16"/>
      <c r="D1002" s="1"/>
      <c r="E1002" s="1"/>
      <c r="F1002" s="1"/>
      <c r="G1002" s="1"/>
      <c r="H1002" s="11"/>
      <c r="I1002" s="11"/>
      <c r="J1002" s="11"/>
      <c r="K1002" s="2"/>
      <c r="L1002" s="2"/>
      <c r="M1002" s="1"/>
    </row>
    <row r="1003" spans="1:13" x14ac:dyDescent="0.2">
      <c r="A1003" s="1"/>
      <c r="B1003" s="1"/>
      <c r="C1003" s="16"/>
      <c r="D1003" s="1"/>
      <c r="E1003" s="1"/>
      <c r="F1003" s="1"/>
      <c r="G1003" s="1"/>
      <c r="H1003" s="11"/>
      <c r="I1003" s="11"/>
      <c r="J1003" s="11"/>
      <c r="K1003" s="2"/>
      <c r="L1003" s="2"/>
      <c r="M1003" s="1"/>
    </row>
    <row r="1004" spans="1:13" x14ac:dyDescent="0.2">
      <c r="A1004" s="1"/>
      <c r="B1004" s="1"/>
      <c r="C1004" s="16"/>
      <c r="D1004" s="1"/>
      <c r="E1004" s="1"/>
      <c r="F1004" s="1"/>
      <c r="G1004" s="1"/>
      <c r="H1004" s="11"/>
      <c r="I1004" s="11"/>
      <c r="J1004" s="11"/>
      <c r="K1004" s="2"/>
      <c r="L1004" s="2"/>
      <c r="M1004" s="1"/>
    </row>
    <row r="1005" spans="1:13" x14ac:dyDescent="0.2">
      <c r="A1005" s="1"/>
      <c r="B1005" s="1"/>
      <c r="C1005" s="16"/>
      <c r="D1005" s="1"/>
      <c r="E1005" s="1"/>
      <c r="F1005" s="1"/>
      <c r="G1005" s="1"/>
      <c r="H1005" s="11"/>
      <c r="I1005" s="11"/>
      <c r="J1005" s="11"/>
      <c r="K1005" s="2"/>
      <c r="L1005" s="2"/>
      <c r="M1005" s="1"/>
    </row>
    <row r="1006" spans="1:13" x14ac:dyDescent="0.2">
      <c r="A1006" s="1"/>
      <c r="B1006" s="1"/>
      <c r="C1006" s="16"/>
      <c r="D1006" s="1"/>
      <c r="E1006" s="1"/>
      <c r="F1006" s="1"/>
      <c r="G1006" s="1"/>
      <c r="H1006" s="11"/>
      <c r="I1006" s="11"/>
      <c r="J1006" s="11"/>
      <c r="K1006" s="2"/>
      <c r="L1006" s="2"/>
      <c r="M1006" s="1"/>
    </row>
    <row r="1007" spans="1:13" x14ac:dyDescent="0.2">
      <c r="A1007" s="1"/>
      <c r="B1007" s="1"/>
      <c r="C1007" s="16"/>
      <c r="D1007" s="1"/>
      <c r="E1007" s="1"/>
      <c r="F1007" s="1"/>
      <c r="G1007" s="1"/>
      <c r="H1007" s="11"/>
      <c r="I1007" s="11"/>
      <c r="J1007" s="11"/>
      <c r="K1007" s="2"/>
      <c r="L1007" s="2"/>
      <c r="M1007" s="1"/>
    </row>
    <row r="1008" spans="1:13" x14ac:dyDescent="0.2">
      <c r="A1008" s="1"/>
      <c r="B1008" s="1"/>
      <c r="C1008" s="16"/>
      <c r="D1008" s="1"/>
      <c r="E1008" s="1"/>
      <c r="F1008" s="1"/>
      <c r="G1008" s="1"/>
      <c r="H1008" s="11"/>
      <c r="I1008" s="11"/>
      <c r="J1008" s="11"/>
      <c r="K1008" s="2"/>
      <c r="L1008" s="2"/>
      <c r="M1008" s="1"/>
    </row>
    <row r="1009" spans="1:13" x14ac:dyDescent="0.2">
      <c r="A1009" s="1"/>
      <c r="B1009" s="1"/>
      <c r="C1009" s="16"/>
      <c r="D1009" s="1"/>
      <c r="E1009" s="1"/>
      <c r="F1009" s="1"/>
      <c r="G1009" s="1"/>
      <c r="H1009" s="11"/>
      <c r="I1009" s="11"/>
      <c r="J1009" s="11"/>
      <c r="K1009" s="2"/>
      <c r="L1009" s="2"/>
      <c r="M1009" s="1"/>
    </row>
    <row r="1010" spans="1:13" x14ac:dyDescent="0.2">
      <c r="A1010" s="1"/>
      <c r="B1010" s="1"/>
      <c r="C1010" s="16"/>
      <c r="D1010" s="1"/>
      <c r="E1010" s="1"/>
      <c r="F1010" s="1"/>
      <c r="G1010" s="1"/>
      <c r="H1010" s="11"/>
      <c r="I1010" s="11"/>
      <c r="J1010" s="11"/>
      <c r="K1010" s="2"/>
      <c r="L1010" s="2"/>
      <c r="M1010" s="1"/>
    </row>
    <row r="1011" spans="1:13" x14ac:dyDescent="0.2">
      <c r="A1011" s="1"/>
      <c r="B1011" s="1"/>
      <c r="C1011" s="16"/>
      <c r="D1011" s="1"/>
      <c r="E1011" s="1"/>
      <c r="F1011" s="1"/>
      <c r="G1011" s="1"/>
      <c r="H1011" s="11"/>
      <c r="I1011" s="11"/>
      <c r="J1011" s="11"/>
      <c r="K1011" s="2"/>
      <c r="L1011" s="2"/>
      <c r="M1011" s="1"/>
    </row>
    <row r="1012" spans="1:13" x14ac:dyDescent="0.2">
      <c r="A1012" s="1"/>
      <c r="B1012" s="1"/>
      <c r="C1012" s="16"/>
      <c r="D1012" s="1"/>
      <c r="E1012" s="1"/>
      <c r="F1012" s="1"/>
      <c r="G1012" s="1"/>
      <c r="H1012" s="11"/>
      <c r="I1012" s="11"/>
      <c r="J1012" s="11"/>
      <c r="K1012" s="2"/>
      <c r="L1012" s="2"/>
      <c r="M1012" s="1"/>
    </row>
    <row r="1013" spans="1:13" x14ac:dyDescent="0.2">
      <c r="A1013" s="1"/>
      <c r="B1013" s="1"/>
      <c r="C1013" s="16"/>
      <c r="D1013" s="1"/>
      <c r="E1013" s="1"/>
      <c r="F1013" s="1"/>
      <c r="G1013" s="1"/>
      <c r="H1013" s="11"/>
      <c r="I1013" s="11"/>
      <c r="J1013" s="11"/>
      <c r="K1013" s="2"/>
      <c r="L1013" s="2"/>
      <c r="M1013" s="1"/>
    </row>
    <row r="1014" spans="1:13" x14ac:dyDescent="0.2">
      <c r="A1014" s="1"/>
      <c r="B1014" s="1"/>
      <c r="C1014" s="16"/>
      <c r="D1014" s="1"/>
      <c r="E1014" s="1"/>
      <c r="F1014" s="1"/>
      <c r="G1014" s="1"/>
      <c r="H1014" s="11"/>
      <c r="I1014" s="11"/>
      <c r="J1014" s="11"/>
      <c r="K1014" s="2"/>
      <c r="L1014" s="2"/>
      <c r="M1014" s="1"/>
    </row>
    <row r="1015" spans="1:13" x14ac:dyDescent="0.2">
      <c r="A1015" s="1"/>
      <c r="B1015" s="1"/>
      <c r="C1015" s="16"/>
      <c r="D1015" s="1"/>
      <c r="E1015" s="1"/>
      <c r="F1015" s="1"/>
      <c r="G1015" s="1"/>
      <c r="H1015" s="11"/>
      <c r="I1015" s="11"/>
      <c r="J1015" s="11"/>
      <c r="K1015" s="2"/>
      <c r="L1015" s="2"/>
      <c r="M1015" s="1"/>
    </row>
    <row r="1016" spans="1:13" x14ac:dyDescent="0.2">
      <c r="A1016" s="1"/>
      <c r="B1016" s="1"/>
      <c r="C1016" s="16"/>
      <c r="D1016" s="1"/>
      <c r="E1016" s="1"/>
      <c r="F1016" s="1"/>
      <c r="G1016" s="1"/>
      <c r="H1016" s="11"/>
      <c r="I1016" s="11"/>
      <c r="J1016" s="11"/>
      <c r="K1016" s="2"/>
      <c r="L1016" s="2"/>
      <c r="M1016" s="1"/>
    </row>
    <row r="1017" spans="1:13" x14ac:dyDescent="0.2">
      <c r="A1017" s="1"/>
      <c r="B1017" s="1"/>
      <c r="C1017" s="16"/>
      <c r="D1017" s="1"/>
      <c r="E1017" s="1"/>
      <c r="F1017" s="1"/>
      <c r="G1017" s="1"/>
      <c r="H1017" s="11"/>
      <c r="I1017" s="11"/>
      <c r="J1017" s="11"/>
      <c r="K1017" s="2"/>
      <c r="L1017" s="2"/>
      <c r="M1017" s="1"/>
    </row>
    <row r="1018" spans="1:13" x14ac:dyDescent="0.2">
      <c r="A1018" s="1"/>
      <c r="B1018" s="1"/>
      <c r="C1018" s="16"/>
      <c r="D1018" s="1"/>
      <c r="E1018" s="1"/>
      <c r="F1018" s="1"/>
      <c r="G1018" s="1"/>
      <c r="H1018" s="11"/>
      <c r="I1018" s="11"/>
      <c r="J1018" s="11"/>
      <c r="K1018" s="2"/>
      <c r="L1018" s="2"/>
      <c r="M1018" s="1"/>
    </row>
    <row r="1019" spans="1:13" x14ac:dyDescent="0.2">
      <c r="A1019" s="1"/>
      <c r="B1019" s="1"/>
      <c r="C1019" s="16"/>
      <c r="D1019" s="1"/>
      <c r="E1019" s="1"/>
      <c r="F1019" s="1"/>
      <c r="G1019" s="1"/>
      <c r="H1019" s="11"/>
      <c r="I1019" s="11"/>
      <c r="J1019" s="11"/>
      <c r="K1019" s="2"/>
      <c r="L1019" s="2"/>
      <c r="M1019" s="1"/>
    </row>
    <row r="1020" spans="1:13" x14ac:dyDescent="0.2">
      <c r="A1020" s="1"/>
      <c r="B1020" s="1"/>
      <c r="C1020" s="16"/>
      <c r="D1020" s="1"/>
      <c r="E1020" s="1"/>
      <c r="F1020" s="1"/>
      <c r="G1020" s="1"/>
      <c r="H1020" s="11"/>
      <c r="I1020" s="11"/>
      <c r="J1020" s="11"/>
      <c r="K1020" s="2"/>
      <c r="L1020" s="2"/>
      <c r="M1020" s="1"/>
    </row>
    <row r="1021" spans="1:13" x14ac:dyDescent="0.2">
      <c r="A1021" s="1"/>
      <c r="B1021" s="1"/>
      <c r="C1021" s="16"/>
      <c r="D1021" s="1"/>
      <c r="E1021" s="1"/>
      <c r="F1021" s="1"/>
      <c r="G1021" s="1"/>
      <c r="H1021" s="11"/>
      <c r="I1021" s="11"/>
      <c r="J1021" s="11"/>
      <c r="K1021" s="2"/>
      <c r="L1021" s="2"/>
      <c r="M1021" s="1"/>
    </row>
    <row r="1022" spans="1:13" x14ac:dyDescent="0.2">
      <c r="A1022" s="1"/>
      <c r="B1022" s="1"/>
      <c r="C1022" s="16"/>
      <c r="D1022" s="1"/>
      <c r="E1022" s="1"/>
      <c r="F1022" s="1"/>
      <c r="G1022" s="1"/>
      <c r="H1022" s="11"/>
      <c r="I1022" s="11"/>
      <c r="J1022" s="11"/>
      <c r="K1022" s="2"/>
      <c r="L1022" s="2"/>
      <c r="M1022" s="1"/>
    </row>
    <row r="1023" spans="1:13" x14ac:dyDescent="0.2">
      <c r="A1023" s="1"/>
      <c r="B1023" s="1"/>
      <c r="C1023" s="16"/>
      <c r="D1023" s="1"/>
      <c r="E1023" s="1"/>
      <c r="F1023" s="1"/>
      <c r="G1023" s="1"/>
      <c r="H1023" s="11"/>
      <c r="I1023" s="11"/>
      <c r="J1023" s="11"/>
      <c r="K1023" s="2"/>
      <c r="L1023" s="2"/>
      <c r="M1023" s="1"/>
    </row>
    <row r="1024" spans="1:13" x14ac:dyDescent="0.2">
      <c r="A1024" s="1"/>
      <c r="B1024" s="1"/>
      <c r="C1024" s="16"/>
      <c r="D1024" s="1"/>
      <c r="E1024" s="1"/>
      <c r="F1024" s="1"/>
      <c r="G1024" s="1"/>
      <c r="H1024" s="11"/>
      <c r="I1024" s="11"/>
      <c r="J1024" s="11"/>
      <c r="K1024" s="2"/>
      <c r="L1024" s="2"/>
      <c r="M1024" s="1"/>
    </row>
    <row r="1025" spans="1:13" x14ac:dyDescent="0.2">
      <c r="A1025" s="1"/>
      <c r="B1025" s="1"/>
      <c r="C1025" s="16"/>
      <c r="D1025" s="1"/>
      <c r="E1025" s="1"/>
      <c r="F1025" s="1"/>
      <c r="G1025" s="1"/>
      <c r="H1025" s="11"/>
      <c r="I1025" s="11"/>
      <c r="J1025" s="11"/>
      <c r="K1025" s="2"/>
      <c r="L1025" s="2"/>
      <c r="M1025" s="1"/>
    </row>
    <row r="1026" spans="1:13" x14ac:dyDescent="0.2">
      <c r="A1026" s="1"/>
      <c r="B1026" s="1"/>
      <c r="C1026" s="16"/>
      <c r="D1026" s="1"/>
      <c r="E1026" s="1"/>
      <c r="F1026" s="1"/>
      <c r="G1026" s="1"/>
      <c r="H1026" s="11"/>
      <c r="I1026" s="11"/>
      <c r="J1026" s="11"/>
      <c r="K1026" s="2"/>
      <c r="L1026" s="2"/>
      <c r="M1026" s="1"/>
    </row>
    <row r="1027" spans="1:13" x14ac:dyDescent="0.2">
      <c r="A1027" s="1"/>
      <c r="B1027" s="1"/>
      <c r="C1027" s="16"/>
      <c r="D1027" s="1"/>
      <c r="E1027" s="1"/>
      <c r="F1027" s="1"/>
      <c r="G1027" s="1"/>
      <c r="H1027" s="11"/>
      <c r="I1027" s="11"/>
      <c r="J1027" s="11"/>
      <c r="K1027" s="2"/>
      <c r="L1027" s="2"/>
      <c r="M1027" s="1"/>
    </row>
    <row r="1028" spans="1:13" x14ac:dyDescent="0.2">
      <c r="A1028" s="1"/>
      <c r="B1028" s="1"/>
      <c r="C1028" s="16"/>
      <c r="D1028" s="1"/>
      <c r="E1028" s="1"/>
      <c r="F1028" s="1"/>
      <c r="G1028" s="1"/>
      <c r="H1028" s="11"/>
      <c r="I1028" s="11"/>
      <c r="J1028" s="11"/>
      <c r="K1028" s="2"/>
      <c r="L1028" s="2"/>
      <c r="M1028" s="1"/>
    </row>
    <row r="1029" spans="1:13" x14ac:dyDescent="0.2">
      <c r="A1029" s="1"/>
      <c r="B1029" s="1"/>
      <c r="C1029" s="16"/>
      <c r="D1029" s="1"/>
      <c r="E1029" s="1"/>
      <c r="F1029" s="1"/>
      <c r="G1029" s="1"/>
      <c r="H1029" s="11"/>
      <c r="I1029" s="11"/>
      <c r="J1029" s="11"/>
      <c r="K1029" s="2"/>
      <c r="L1029" s="2"/>
      <c r="M1029" s="1"/>
    </row>
    <row r="1030" spans="1:13" x14ac:dyDescent="0.2">
      <c r="A1030" s="1"/>
      <c r="B1030" s="1"/>
      <c r="C1030" s="16"/>
      <c r="D1030" s="1"/>
      <c r="E1030" s="1"/>
      <c r="F1030" s="1"/>
      <c r="G1030" s="1"/>
      <c r="H1030" s="11"/>
      <c r="I1030" s="11"/>
      <c r="J1030" s="11"/>
      <c r="K1030" s="2"/>
      <c r="L1030" s="2"/>
      <c r="M1030" s="1"/>
    </row>
    <row r="1031" spans="1:13" x14ac:dyDescent="0.2">
      <c r="A1031" s="1"/>
      <c r="B1031" s="1"/>
      <c r="C1031" s="16"/>
      <c r="D1031" s="1"/>
      <c r="E1031" s="1"/>
      <c r="F1031" s="1"/>
      <c r="G1031" s="1"/>
      <c r="H1031" s="11"/>
      <c r="I1031" s="11"/>
      <c r="J1031" s="11"/>
      <c r="K1031" s="2"/>
      <c r="L1031" s="2"/>
      <c r="M1031" s="1"/>
    </row>
    <row r="1032" spans="1:13" x14ac:dyDescent="0.2">
      <c r="A1032" s="1"/>
      <c r="B1032" s="1"/>
      <c r="C1032" s="16"/>
      <c r="D1032" s="1"/>
      <c r="E1032" s="1"/>
      <c r="F1032" s="1"/>
      <c r="G1032" s="1"/>
      <c r="H1032" s="11"/>
      <c r="I1032" s="11"/>
      <c r="J1032" s="11"/>
      <c r="K1032" s="2"/>
      <c r="L1032" s="2"/>
      <c r="M1032" s="1"/>
    </row>
    <row r="1033" spans="1:13" x14ac:dyDescent="0.2">
      <c r="A1033" s="1"/>
      <c r="B1033" s="1"/>
      <c r="C1033" s="16"/>
      <c r="D1033" s="1"/>
      <c r="E1033" s="1"/>
      <c r="F1033" s="1"/>
      <c r="G1033" s="1"/>
      <c r="H1033" s="11"/>
      <c r="I1033" s="11"/>
      <c r="J1033" s="11"/>
      <c r="K1033" s="2"/>
      <c r="L1033" s="2"/>
      <c r="M1033" s="1"/>
    </row>
    <row r="1034" spans="1:13" x14ac:dyDescent="0.2">
      <c r="A1034" s="1"/>
      <c r="B1034" s="1"/>
      <c r="C1034" s="16"/>
      <c r="D1034" s="1"/>
      <c r="E1034" s="1"/>
      <c r="F1034" s="1"/>
      <c r="G1034" s="1"/>
      <c r="H1034" s="11"/>
      <c r="I1034" s="11"/>
      <c r="J1034" s="11"/>
      <c r="K1034" s="2"/>
      <c r="L1034" s="2"/>
      <c r="M1034" s="1"/>
    </row>
    <row r="1035" spans="1:13" x14ac:dyDescent="0.2">
      <c r="A1035" s="1"/>
      <c r="B1035" s="1"/>
      <c r="C1035" s="16"/>
      <c r="D1035" s="1"/>
      <c r="E1035" s="1"/>
      <c r="F1035" s="1"/>
      <c r="G1035" s="1"/>
      <c r="H1035" s="11"/>
      <c r="I1035" s="11"/>
      <c r="J1035" s="11"/>
      <c r="K1035" s="2"/>
      <c r="L1035" s="2"/>
      <c r="M1035" s="1"/>
    </row>
    <row r="1036" spans="1:13" x14ac:dyDescent="0.2">
      <c r="A1036" s="1"/>
      <c r="B1036" s="1"/>
      <c r="C1036" s="16"/>
      <c r="D1036" s="1"/>
      <c r="E1036" s="1"/>
      <c r="F1036" s="1"/>
      <c r="G1036" s="1"/>
      <c r="H1036" s="11"/>
      <c r="I1036" s="11"/>
      <c r="J1036" s="11"/>
      <c r="K1036" s="2"/>
      <c r="L1036" s="2"/>
      <c r="M1036" s="1"/>
    </row>
    <row r="1037" spans="1:13" x14ac:dyDescent="0.2">
      <c r="A1037" s="1"/>
      <c r="B1037" s="1"/>
      <c r="C1037" s="16"/>
      <c r="D1037" s="1"/>
      <c r="E1037" s="1"/>
      <c r="F1037" s="1"/>
      <c r="G1037" s="1"/>
      <c r="H1037" s="11"/>
      <c r="I1037" s="11"/>
      <c r="J1037" s="11"/>
      <c r="K1037" s="2"/>
      <c r="L1037" s="2"/>
      <c r="M1037" s="1"/>
    </row>
    <row r="1038" spans="1:13" x14ac:dyDescent="0.2">
      <c r="A1038" s="1"/>
      <c r="B1038" s="1"/>
      <c r="C1038" s="16"/>
      <c r="D1038" s="1"/>
      <c r="E1038" s="1"/>
      <c r="F1038" s="1"/>
      <c r="G1038" s="1"/>
      <c r="H1038" s="11"/>
      <c r="I1038" s="11"/>
      <c r="J1038" s="11"/>
      <c r="K1038" s="2"/>
      <c r="L1038" s="2"/>
      <c r="M1038" s="1"/>
    </row>
    <row r="1039" spans="1:13" x14ac:dyDescent="0.2">
      <c r="A1039" s="1"/>
      <c r="B1039" s="1"/>
      <c r="C1039" s="16"/>
      <c r="D1039" s="1"/>
      <c r="E1039" s="1"/>
      <c r="F1039" s="1"/>
      <c r="G1039" s="1"/>
      <c r="H1039" s="11"/>
      <c r="I1039" s="11"/>
      <c r="J1039" s="11"/>
      <c r="K1039" s="2"/>
      <c r="L1039" s="2"/>
      <c r="M1039" s="1"/>
    </row>
    <row r="1040" spans="1:13" x14ac:dyDescent="0.2">
      <c r="A1040" s="1"/>
      <c r="B1040" s="1"/>
      <c r="C1040" s="16"/>
      <c r="D1040" s="1"/>
      <c r="E1040" s="1"/>
      <c r="F1040" s="1"/>
      <c r="G1040" s="1"/>
      <c r="H1040" s="11"/>
      <c r="I1040" s="11"/>
      <c r="J1040" s="11"/>
      <c r="K1040" s="2"/>
      <c r="L1040" s="2"/>
      <c r="M1040" s="1"/>
    </row>
    <row r="1041" spans="1:13" x14ac:dyDescent="0.2">
      <c r="A1041" s="1"/>
      <c r="B1041" s="1"/>
      <c r="C1041" s="16"/>
      <c r="D1041" s="1"/>
      <c r="E1041" s="1"/>
      <c r="F1041" s="1"/>
      <c r="G1041" s="1"/>
      <c r="H1041" s="11"/>
      <c r="I1041" s="11"/>
      <c r="J1041" s="11"/>
      <c r="K1041" s="2"/>
      <c r="L1041" s="2"/>
      <c r="M1041" s="1"/>
    </row>
    <row r="1042" spans="1:13" x14ac:dyDescent="0.2">
      <c r="A1042" s="1"/>
      <c r="B1042" s="1"/>
      <c r="C1042" s="16"/>
      <c r="D1042" s="1"/>
      <c r="E1042" s="1"/>
      <c r="F1042" s="1"/>
      <c r="G1042" s="1"/>
      <c r="H1042" s="11"/>
      <c r="I1042" s="11"/>
      <c r="J1042" s="11"/>
      <c r="K1042" s="2"/>
      <c r="L1042" s="2"/>
      <c r="M1042" s="1"/>
    </row>
    <row r="1043" spans="1:13" x14ac:dyDescent="0.2">
      <c r="A1043" s="1"/>
      <c r="B1043" s="1"/>
      <c r="C1043" s="16"/>
      <c r="D1043" s="1"/>
      <c r="E1043" s="1"/>
      <c r="F1043" s="1"/>
      <c r="G1043" s="1"/>
      <c r="H1043" s="11"/>
      <c r="I1043" s="11"/>
      <c r="J1043" s="11"/>
      <c r="K1043" s="2"/>
      <c r="L1043" s="2"/>
      <c r="M1043" s="1"/>
    </row>
    <row r="1044" spans="1:13" x14ac:dyDescent="0.2">
      <c r="A1044" s="1"/>
      <c r="B1044" s="1"/>
      <c r="C1044" s="16"/>
      <c r="D1044" s="1"/>
      <c r="E1044" s="1"/>
      <c r="F1044" s="1"/>
      <c r="G1044" s="1"/>
      <c r="H1044" s="11"/>
      <c r="I1044" s="11"/>
      <c r="J1044" s="11"/>
      <c r="K1044" s="2"/>
      <c r="L1044" s="2"/>
      <c r="M1044" s="1"/>
    </row>
    <row r="1045" spans="1:13" x14ac:dyDescent="0.2">
      <c r="A1045" s="1"/>
      <c r="B1045" s="1"/>
      <c r="C1045" s="16"/>
      <c r="D1045" s="1"/>
      <c r="E1045" s="1"/>
      <c r="F1045" s="1"/>
      <c r="G1045" s="1"/>
      <c r="H1045" s="11"/>
      <c r="I1045" s="11"/>
      <c r="J1045" s="11"/>
      <c r="K1045" s="2"/>
      <c r="L1045" s="2"/>
      <c r="M1045" s="1"/>
    </row>
    <row r="1046" spans="1:13" x14ac:dyDescent="0.2">
      <c r="A1046" s="1"/>
      <c r="B1046" s="1"/>
      <c r="C1046" s="16"/>
      <c r="D1046" s="1"/>
      <c r="E1046" s="1"/>
      <c r="F1046" s="1"/>
      <c r="G1046" s="1"/>
      <c r="H1046" s="11"/>
      <c r="I1046" s="11"/>
      <c r="J1046" s="11"/>
      <c r="K1046" s="2"/>
      <c r="L1046" s="2"/>
      <c r="M1046" s="1"/>
    </row>
    <row r="1047" spans="1:13" x14ac:dyDescent="0.2">
      <c r="A1047" s="1"/>
      <c r="B1047" s="1"/>
      <c r="C1047" s="16"/>
      <c r="D1047" s="1"/>
      <c r="E1047" s="1"/>
      <c r="F1047" s="1"/>
      <c r="G1047" s="1"/>
      <c r="H1047" s="11"/>
      <c r="I1047" s="11"/>
      <c r="J1047" s="11"/>
      <c r="K1047" s="2"/>
      <c r="L1047" s="2"/>
      <c r="M1047" s="1"/>
    </row>
    <row r="1048" spans="1:13" x14ac:dyDescent="0.2">
      <c r="A1048" s="1"/>
      <c r="B1048" s="1"/>
      <c r="C1048" s="16"/>
      <c r="D1048" s="1"/>
      <c r="E1048" s="1"/>
      <c r="F1048" s="1"/>
      <c r="G1048" s="1"/>
      <c r="H1048" s="11"/>
      <c r="I1048" s="11"/>
      <c r="J1048" s="11"/>
      <c r="K1048" s="2"/>
      <c r="L1048" s="2"/>
      <c r="M1048" s="1"/>
    </row>
    <row r="1049" spans="1:13" x14ac:dyDescent="0.2">
      <c r="A1049" s="1"/>
      <c r="B1049" s="1"/>
      <c r="C1049" s="16"/>
      <c r="D1049" s="1"/>
      <c r="E1049" s="1"/>
      <c r="F1049" s="1"/>
      <c r="G1049" s="1"/>
      <c r="H1049" s="11"/>
      <c r="I1049" s="11"/>
      <c r="J1049" s="11"/>
      <c r="K1049" s="2"/>
      <c r="L1049" s="2"/>
      <c r="M1049" s="1"/>
    </row>
    <row r="1050" spans="1:13" x14ac:dyDescent="0.2">
      <c r="A1050" s="1"/>
      <c r="B1050" s="1"/>
      <c r="C1050" s="16"/>
      <c r="D1050" s="1"/>
      <c r="E1050" s="1"/>
      <c r="F1050" s="1"/>
      <c r="G1050" s="1"/>
      <c r="H1050" s="11"/>
      <c r="I1050" s="11"/>
      <c r="J1050" s="11"/>
      <c r="K1050" s="2"/>
      <c r="L1050" s="2"/>
      <c r="M1050" s="1"/>
    </row>
    <row r="1051" spans="1:13" x14ac:dyDescent="0.2">
      <c r="A1051" s="1"/>
      <c r="B1051" s="1"/>
      <c r="C1051" s="16"/>
      <c r="D1051" s="1"/>
      <c r="E1051" s="1"/>
      <c r="F1051" s="1"/>
      <c r="G1051" s="1"/>
      <c r="H1051" s="11"/>
      <c r="I1051" s="11"/>
      <c r="J1051" s="11"/>
      <c r="K1051" s="2"/>
      <c r="L1051" s="2"/>
      <c r="M1051" s="1"/>
    </row>
    <row r="1052" spans="1:13" x14ac:dyDescent="0.2">
      <c r="A1052" s="1"/>
      <c r="B1052" s="1"/>
      <c r="C1052" s="16"/>
      <c r="D1052" s="1"/>
      <c r="E1052" s="1"/>
      <c r="F1052" s="1"/>
      <c r="G1052" s="1"/>
      <c r="H1052" s="11"/>
      <c r="I1052" s="11"/>
      <c r="J1052" s="11"/>
      <c r="K1052" s="2"/>
      <c r="L1052" s="2"/>
      <c r="M1052" s="1"/>
    </row>
    <row r="1053" spans="1:13" x14ac:dyDescent="0.2">
      <c r="A1053" s="1"/>
      <c r="B1053" s="1"/>
      <c r="C1053" s="16"/>
      <c r="D1053" s="1"/>
      <c r="E1053" s="1"/>
      <c r="F1053" s="1"/>
      <c r="G1053" s="1"/>
      <c r="H1053" s="11"/>
      <c r="I1053" s="11"/>
      <c r="J1053" s="11"/>
      <c r="K1053" s="2"/>
      <c r="L1053" s="2"/>
      <c r="M1053" s="1"/>
    </row>
    <row r="1054" spans="1:13" x14ac:dyDescent="0.2">
      <c r="A1054" s="1"/>
      <c r="B1054" s="1"/>
      <c r="C1054" s="16"/>
      <c r="D1054" s="1"/>
      <c r="E1054" s="1"/>
      <c r="F1054" s="1"/>
      <c r="G1054" s="1"/>
      <c r="H1054" s="11"/>
      <c r="I1054" s="11"/>
      <c r="J1054" s="11"/>
      <c r="K1054" s="2"/>
      <c r="L1054" s="2"/>
      <c r="M1054" s="1"/>
    </row>
    <row r="1055" spans="1:13" x14ac:dyDescent="0.2">
      <c r="A1055" s="1"/>
      <c r="B1055" s="1"/>
      <c r="C1055" s="16"/>
      <c r="D1055" s="1"/>
      <c r="E1055" s="1"/>
      <c r="F1055" s="1"/>
      <c r="G1055" s="1"/>
      <c r="H1055" s="11"/>
      <c r="I1055" s="11"/>
      <c r="J1055" s="11"/>
      <c r="K1055" s="2"/>
      <c r="L1055" s="2"/>
      <c r="M1055" s="1"/>
    </row>
    <row r="1056" spans="1:13" x14ac:dyDescent="0.2">
      <c r="A1056" s="1"/>
      <c r="B1056" s="1"/>
      <c r="C1056" s="16"/>
      <c r="D1056" s="1"/>
      <c r="E1056" s="1"/>
      <c r="F1056" s="1"/>
      <c r="G1056" s="1"/>
      <c r="H1056" s="11"/>
      <c r="I1056" s="11"/>
      <c r="J1056" s="11"/>
      <c r="K1056" s="2"/>
      <c r="L1056" s="2"/>
      <c r="M1056" s="1"/>
    </row>
    <row r="1057" spans="1:13" x14ac:dyDescent="0.2">
      <c r="A1057" s="1"/>
      <c r="B1057" s="1"/>
      <c r="C1057" s="16"/>
      <c r="D1057" s="1"/>
      <c r="E1057" s="1"/>
      <c r="F1057" s="1"/>
      <c r="G1057" s="1"/>
      <c r="H1057" s="11"/>
      <c r="I1057" s="11"/>
      <c r="J1057" s="11"/>
      <c r="K1057" s="2"/>
      <c r="L1057" s="2"/>
      <c r="M1057" s="1"/>
    </row>
    <row r="1058" spans="1:13" x14ac:dyDescent="0.2">
      <c r="A1058" s="1"/>
      <c r="B1058" s="1"/>
      <c r="C1058" s="16"/>
      <c r="D1058" s="1"/>
      <c r="E1058" s="1"/>
      <c r="F1058" s="1"/>
      <c r="G1058" s="1"/>
      <c r="H1058" s="11"/>
      <c r="I1058" s="11"/>
      <c r="J1058" s="11"/>
      <c r="K1058" s="2"/>
      <c r="L1058" s="2"/>
      <c r="M1058" s="1"/>
    </row>
    <row r="1059" spans="1:13" x14ac:dyDescent="0.2">
      <c r="A1059" s="1"/>
      <c r="B1059" s="1"/>
      <c r="C1059" s="16"/>
      <c r="D1059" s="1"/>
      <c r="E1059" s="1"/>
      <c r="F1059" s="1"/>
      <c r="G1059" s="1"/>
      <c r="H1059" s="11"/>
      <c r="I1059" s="11"/>
      <c r="J1059" s="11"/>
      <c r="K1059" s="2"/>
      <c r="L1059" s="2"/>
      <c r="M1059" s="1"/>
    </row>
    <row r="1060" spans="1:13" x14ac:dyDescent="0.2">
      <c r="A1060" s="1"/>
      <c r="B1060" s="1"/>
      <c r="C1060" s="16"/>
      <c r="D1060" s="1"/>
      <c r="E1060" s="1"/>
      <c r="F1060" s="1"/>
      <c r="G1060" s="1"/>
      <c r="H1060" s="11"/>
      <c r="I1060" s="11"/>
      <c r="J1060" s="11"/>
      <c r="K1060" s="2"/>
      <c r="L1060" s="2"/>
      <c r="M1060" s="1"/>
    </row>
    <row r="1061" spans="1:13" x14ac:dyDescent="0.2">
      <c r="A1061" s="1"/>
      <c r="B1061" s="1"/>
      <c r="C1061" s="16"/>
      <c r="D1061" s="1"/>
      <c r="E1061" s="1"/>
      <c r="F1061" s="1"/>
      <c r="G1061" s="1"/>
      <c r="H1061" s="11"/>
      <c r="I1061" s="11"/>
      <c r="J1061" s="11"/>
      <c r="K1061" s="2"/>
      <c r="L1061" s="2"/>
      <c r="M1061" s="1"/>
    </row>
    <row r="1062" spans="1:13" x14ac:dyDescent="0.2">
      <c r="A1062" s="1"/>
      <c r="B1062" s="1"/>
      <c r="C1062" s="16"/>
      <c r="D1062" s="1"/>
      <c r="E1062" s="1"/>
      <c r="F1062" s="1"/>
      <c r="G1062" s="1"/>
      <c r="H1062" s="11"/>
      <c r="I1062" s="11"/>
      <c r="J1062" s="11"/>
      <c r="K1062" s="2"/>
      <c r="L1062" s="2"/>
      <c r="M1062" s="1"/>
    </row>
    <row r="1063" spans="1:13" x14ac:dyDescent="0.2">
      <c r="A1063" s="1"/>
      <c r="B1063" s="1"/>
      <c r="C1063" s="16"/>
      <c r="D1063" s="1"/>
      <c r="E1063" s="1"/>
      <c r="F1063" s="1"/>
      <c r="G1063" s="1"/>
      <c r="H1063" s="11"/>
      <c r="I1063" s="11"/>
      <c r="J1063" s="11"/>
      <c r="K1063" s="2"/>
      <c r="L1063" s="2"/>
      <c r="M1063" s="1"/>
    </row>
    <row r="1064" spans="1:13" x14ac:dyDescent="0.2">
      <c r="A1064" s="1"/>
      <c r="B1064" s="1"/>
      <c r="C1064" s="16"/>
      <c r="D1064" s="1"/>
      <c r="E1064" s="1"/>
      <c r="F1064" s="1"/>
      <c r="G1064" s="1"/>
      <c r="H1064" s="11"/>
      <c r="I1064" s="11"/>
      <c r="J1064" s="11"/>
      <c r="K1064" s="2"/>
      <c r="L1064" s="2"/>
      <c r="M1064" s="1"/>
    </row>
    <row r="1065" spans="1:13" x14ac:dyDescent="0.2">
      <c r="A1065" s="1"/>
      <c r="B1065" s="1"/>
      <c r="C1065" s="16"/>
      <c r="D1065" s="1"/>
      <c r="E1065" s="1"/>
      <c r="F1065" s="1"/>
      <c r="G1065" s="1"/>
      <c r="H1065" s="11"/>
      <c r="I1065" s="11"/>
      <c r="J1065" s="11"/>
      <c r="K1065" s="2"/>
      <c r="L1065" s="2"/>
      <c r="M1065" s="1"/>
    </row>
    <row r="1066" spans="1:13" x14ac:dyDescent="0.2">
      <c r="A1066" s="1"/>
      <c r="B1066" s="1"/>
      <c r="C1066" s="16"/>
      <c r="D1066" s="1"/>
      <c r="E1066" s="1"/>
      <c r="F1066" s="1"/>
      <c r="G1066" s="1"/>
      <c r="H1066" s="11"/>
      <c r="I1066" s="11"/>
      <c r="J1066" s="11"/>
      <c r="K1066" s="2"/>
      <c r="L1066" s="2"/>
      <c r="M1066" s="1"/>
    </row>
    <row r="1067" spans="1:13" x14ac:dyDescent="0.2">
      <c r="A1067" s="1"/>
      <c r="B1067" s="1"/>
      <c r="C1067" s="16"/>
      <c r="D1067" s="1"/>
      <c r="E1067" s="1"/>
      <c r="F1067" s="1"/>
      <c r="G1067" s="1"/>
      <c r="H1067" s="11"/>
      <c r="I1067" s="11"/>
      <c r="J1067" s="11"/>
      <c r="K1067" s="2"/>
      <c r="L1067" s="2"/>
      <c r="M1067" s="1"/>
    </row>
    <row r="1068" spans="1:13" x14ac:dyDescent="0.2">
      <c r="A1068" s="1"/>
      <c r="B1068" s="1"/>
      <c r="C1068" s="16"/>
      <c r="D1068" s="1"/>
      <c r="E1068" s="1"/>
      <c r="F1068" s="1"/>
      <c r="G1068" s="1"/>
      <c r="H1068" s="11"/>
      <c r="I1068" s="11"/>
      <c r="J1068" s="11"/>
      <c r="K1068" s="2"/>
      <c r="L1068" s="2"/>
      <c r="M1068" s="1"/>
    </row>
    <row r="1069" spans="1:13" x14ac:dyDescent="0.2">
      <c r="A1069" s="1"/>
      <c r="B1069" s="1"/>
      <c r="C1069" s="16"/>
      <c r="D1069" s="1"/>
      <c r="E1069" s="1"/>
      <c r="F1069" s="1"/>
      <c r="G1069" s="1"/>
      <c r="H1069" s="11"/>
      <c r="I1069" s="11"/>
      <c r="J1069" s="11"/>
      <c r="K1069" s="2"/>
      <c r="L1069" s="2"/>
      <c r="M1069" s="1"/>
    </row>
    <row r="1070" spans="1:13" x14ac:dyDescent="0.2">
      <c r="A1070" s="1"/>
      <c r="B1070" s="1"/>
      <c r="C1070" s="16"/>
      <c r="D1070" s="1"/>
      <c r="E1070" s="1"/>
      <c r="F1070" s="1"/>
      <c r="G1070" s="1"/>
      <c r="H1070" s="11"/>
      <c r="I1070" s="11"/>
      <c r="J1070" s="11"/>
      <c r="K1070" s="2"/>
      <c r="L1070" s="2"/>
      <c r="M1070" s="1"/>
    </row>
    <row r="1071" spans="1:13" x14ac:dyDescent="0.2">
      <c r="A1071" s="1"/>
      <c r="B1071" s="1"/>
      <c r="C1071" s="16"/>
      <c r="D1071" s="1"/>
      <c r="E1071" s="1"/>
      <c r="F1071" s="1"/>
      <c r="G1071" s="1"/>
      <c r="H1071" s="11"/>
      <c r="I1071" s="11"/>
      <c r="J1071" s="11"/>
      <c r="K1071" s="2"/>
      <c r="L1071" s="2"/>
      <c r="M1071" s="1"/>
    </row>
    <row r="1072" spans="1:13" x14ac:dyDescent="0.2">
      <c r="A1072" s="1"/>
      <c r="B1072" s="1"/>
      <c r="C1072" s="16"/>
      <c r="D1072" s="1"/>
      <c r="E1072" s="1"/>
      <c r="F1072" s="1"/>
      <c r="G1072" s="1"/>
      <c r="H1072" s="11"/>
      <c r="I1072" s="11"/>
      <c r="J1072" s="11"/>
      <c r="K1072" s="2"/>
      <c r="L1072" s="2"/>
      <c r="M1072" s="1"/>
    </row>
    <row r="1073" spans="1:13" x14ac:dyDescent="0.2">
      <c r="A1073" s="1"/>
      <c r="B1073" s="1"/>
      <c r="C1073" s="16"/>
      <c r="D1073" s="1"/>
      <c r="E1073" s="1"/>
      <c r="F1073" s="1"/>
      <c r="G1073" s="1"/>
      <c r="H1073" s="11"/>
      <c r="I1073" s="11"/>
      <c r="J1073" s="11"/>
      <c r="K1073" s="2"/>
      <c r="L1073" s="2"/>
      <c r="M1073" s="1"/>
    </row>
    <row r="1074" spans="1:13" x14ac:dyDescent="0.2">
      <c r="A1074" s="1"/>
      <c r="B1074" s="1"/>
      <c r="C1074" s="16"/>
      <c r="D1074" s="1"/>
      <c r="E1074" s="1"/>
      <c r="F1074" s="1"/>
      <c r="G1074" s="1"/>
      <c r="H1074" s="11"/>
      <c r="I1074" s="11"/>
      <c r="J1074" s="11"/>
      <c r="K1074" s="2"/>
      <c r="L1074" s="2"/>
      <c r="M1074" s="1"/>
    </row>
    <row r="1075" spans="1:13" x14ac:dyDescent="0.2">
      <c r="A1075" s="1"/>
      <c r="B1075" s="1"/>
      <c r="C1075" s="16"/>
      <c r="D1075" s="1"/>
      <c r="E1075" s="1"/>
      <c r="F1075" s="1"/>
      <c r="G1075" s="1"/>
      <c r="H1075" s="11"/>
      <c r="I1075" s="11"/>
      <c r="J1075" s="11"/>
      <c r="K1075" s="2"/>
      <c r="L1075" s="2"/>
      <c r="M1075" s="1"/>
    </row>
    <row r="1076" spans="1:13" x14ac:dyDescent="0.2">
      <c r="A1076" s="1"/>
      <c r="B1076" s="1"/>
      <c r="C1076" s="16"/>
      <c r="D1076" s="1"/>
      <c r="E1076" s="1"/>
      <c r="F1076" s="1"/>
      <c r="G1076" s="1"/>
      <c r="H1076" s="11"/>
      <c r="I1076" s="11"/>
      <c r="J1076" s="11"/>
      <c r="K1076" s="2"/>
      <c r="L1076" s="2"/>
      <c r="M1076" s="1"/>
    </row>
    <row r="1077" spans="1:13" x14ac:dyDescent="0.2">
      <c r="A1077" s="1"/>
      <c r="B1077" s="1"/>
      <c r="C1077" s="16"/>
      <c r="D1077" s="1"/>
      <c r="E1077" s="1"/>
      <c r="F1077" s="1"/>
      <c r="G1077" s="1"/>
      <c r="H1077" s="11"/>
      <c r="I1077" s="11"/>
      <c r="J1077" s="11"/>
      <c r="K1077" s="2"/>
      <c r="L1077" s="2"/>
      <c r="M1077" s="1"/>
    </row>
    <row r="1078" spans="1:13" x14ac:dyDescent="0.2">
      <c r="A1078" s="1"/>
      <c r="B1078" s="1"/>
      <c r="C1078" s="16"/>
      <c r="D1078" s="1"/>
      <c r="E1078" s="1"/>
      <c r="F1078" s="1"/>
      <c r="G1078" s="1"/>
      <c r="H1078" s="11"/>
      <c r="I1078" s="11"/>
      <c r="J1078" s="11"/>
      <c r="K1078" s="2"/>
      <c r="L1078" s="2"/>
      <c r="M1078" s="1"/>
    </row>
    <row r="1079" spans="1:13" x14ac:dyDescent="0.2">
      <c r="A1079" s="1"/>
      <c r="B1079" s="1"/>
      <c r="C1079" s="16"/>
      <c r="D1079" s="1"/>
      <c r="E1079" s="1"/>
      <c r="F1079" s="1"/>
      <c r="G1079" s="1"/>
      <c r="H1079" s="11"/>
      <c r="I1079" s="11"/>
      <c r="J1079" s="11"/>
      <c r="K1079" s="2"/>
      <c r="L1079" s="2"/>
      <c r="M1079" s="1"/>
    </row>
    <row r="1080" spans="1:13" x14ac:dyDescent="0.2">
      <c r="A1080" s="1"/>
      <c r="B1080" s="1"/>
      <c r="C1080" s="16"/>
      <c r="D1080" s="1"/>
      <c r="E1080" s="1"/>
      <c r="F1080" s="1"/>
      <c r="G1080" s="1"/>
      <c r="H1080" s="11"/>
      <c r="I1080" s="11"/>
      <c r="J1080" s="11"/>
      <c r="K1080" s="2"/>
      <c r="L1080" s="2"/>
      <c r="M1080" s="1"/>
    </row>
    <row r="1081" spans="1:13" x14ac:dyDescent="0.2">
      <c r="A1081" s="1"/>
      <c r="B1081" s="1"/>
      <c r="C1081" s="16"/>
      <c r="D1081" s="1"/>
      <c r="E1081" s="1"/>
      <c r="F1081" s="1"/>
      <c r="G1081" s="1"/>
      <c r="H1081" s="11"/>
      <c r="I1081" s="11"/>
      <c r="J1081" s="11"/>
      <c r="K1081" s="2"/>
      <c r="L1081" s="2"/>
      <c r="M1081" s="1"/>
    </row>
    <row r="1082" spans="1:13" x14ac:dyDescent="0.2">
      <c r="A1082" s="1"/>
      <c r="B1082" s="1"/>
      <c r="C1082" s="16"/>
      <c r="D1082" s="1"/>
      <c r="E1082" s="1"/>
      <c r="F1082" s="1"/>
      <c r="G1082" s="1"/>
      <c r="H1082" s="11"/>
      <c r="I1082" s="11"/>
      <c r="J1082" s="11"/>
      <c r="K1082" s="2"/>
      <c r="L1082" s="2"/>
      <c r="M1082" s="1"/>
    </row>
    <row r="1083" spans="1:13" x14ac:dyDescent="0.2">
      <c r="A1083" s="1"/>
      <c r="B1083" s="1"/>
      <c r="C1083" s="16"/>
      <c r="D1083" s="1"/>
      <c r="E1083" s="1"/>
      <c r="F1083" s="1"/>
      <c r="G1083" s="1"/>
      <c r="H1083" s="11"/>
      <c r="I1083" s="11"/>
      <c r="J1083" s="11"/>
      <c r="K1083" s="2"/>
      <c r="L1083" s="2"/>
      <c r="M1083" s="1"/>
    </row>
    <row r="1084" spans="1:13" x14ac:dyDescent="0.2">
      <c r="A1084" s="1"/>
      <c r="B1084" s="1"/>
      <c r="C1084" s="16"/>
      <c r="D1084" s="1"/>
      <c r="E1084" s="1"/>
      <c r="F1084" s="1"/>
      <c r="G1084" s="1"/>
      <c r="H1084" s="11"/>
      <c r="I1084" s="11"/>
      <c r="J1084" s="11"/>
      <c r="K1084" s="2"/>
      <c r="L1084" s="2"/>
      <c r="M1084" s="1"/>
    </row>
    <row r="1085" spans="1:13" x14ac:dyDescent="0.2">
      <c r="A1085" s="1"/>
      <c r="B1085" s="1"/>
      <c r="C1085" s="16"/>
      <c r="D1085" s="1"/>
      <c r="E1085" s="1"/>
      <c r="F1085" s="1"/>
      <c r="G1085" s="1"/>
      <c r="H1085" s="11"/>
      <c r="I1085" s="11"/>
      <c r="J1085" s="11"/>
      <c r="K1085" s="2"/>
      <c r="L1085" s="2"/>
      <c r="M1085" s="1"/>
    </row>
    <row r="1086" spans="1:13" x14ac:dyDescent="0.2">
      <c r="A1086" s="1"/>
      <c r="B1086" s="1"/>
      <c r="C1086" s="16"/>
      <c r="D1086" s="1"/>
      <c r="E1086" s="1"/>
      <c r="F1086" s="1"/>
      <c r="G1086" s="1"/>
      <c r="H1086" s="11"/>
      <c r="I1086" s="11"/>
      <c r="J1086" s="11"/>
      <c r="K1086" s="2"/>
      <c r="L1086" s="2"/>
      <c r="M1086" s="1"/>
    </row>
    <row r="1087" spans="1:13" x14ac:dyDescent="0.2">
      <c r="A1087" s="1"/>
      <c r="B1087" s="1"/>
      <c r="C1087" s="16"/>
      <c r="D1087" s="1"/>
      <c r="E1087" s="1"/>
      <c r="F1087" s="1"/>
      <c r="G1087" s="1"/>
      <c r="H1087" s="11"/>
      <c r="I1087" s="11"/>
      <c r="J1087" s="11"/>
      <c r="K1087" s="2"/>
      <c r="L1087" s="2"/>
      <c r="M1087" s="1"/>
    </row>
    <row r="1088" spans="1:13" x14ac:dyDescent="0.2">
      <c r="A1088" s="1"/>
      <c r="B1088" s="1"/>
      <c r="C1088" s="16"/>
      <c r="D1088" s="1"/>
      <c r="E1088" s="1"/>
      <c r="F1088" s="1"/>
      <c r="G1088" s="1"/>
      <c r="H1088" s="11"/>
      <c r="I1088" s="11"/>
      <c r="J1088" s="11"/>
      <c r="K1088" s="2"/>
      <c r="L1088" s="2"/>
      <c r="M1088" s="1"/>
    </row>
    <row r="1089" spans="1:13" x14ac:dyDescent="0.2">
      <c r="A1089" s="1"/>
      <c r="B1089" s="1"/>
      <c r="C1089" s="16"/>
      <c r="D1089" s="1"/>
      <c r="E1089" s="1"/>
      <c r="F1089" s="1"/>
      <c r="G1089" s="1"/>
      <c r="H1089" s="11"/>
      <c r="I1089" s="11"/>
      <c r="J1089" s="11"/>
      <c r="K1089" s="2"/>
      <c r="L1089" s="2"/>
      <c r="M1089" s="1"/>
    </row>
    <row r="1090" spans="1:13" x14ac:dyDescent="0.2">
      <c r="A1090" s="1"/>
      <c r="B1090" s="1"/>
      <c r="C1090" s="16"/>
      <c r="D1090" s="1"/>
      <c r="E1090" s="1"/>
      <c r="F1090" s="1"/>
      <c r="G1090" s="1"/>
      <c r="H1090" s="11"/>
      <c r="I1090" s="11"/>
      <c r="J1090" s="11"/>
      <c r="K1090" s="2"/>
      <c r="L1090" s="2"/>
      <c r="M1090" s="1"/>
    </row>
    <row r="1091" spans="1:13" x14ac:dyDescent="0.2">
      <c r="A1091" s="1"/>
      <c r="B1091" s="1"/>
      <c r="C1091" s="16"/>
      <c r="D1091" s="1"/>
      <c r="E1091" s="1"/>
      <c r="F1091" s="1"/>
      <c r="G1091" s="1"/>
      <c r="H1091" s="11"/>
      <c r="I1091" s="11"/>
      <c r="J1091" s="11"/>
      <c r="K1091" s="2"/>
      <c r="L1091" s="2"/>
      <c r="M1091" s="1"/>
    </row>
    <row r="1092" spans="1:13" x14ac:dyDescent="0.2">
      <c r="A1092" s="1"/>
      <c r="B1092" s="1"/>
      <c r="C1092" s="16"/>
      <c r="D1092" s="1"/>
      <c r="E1092" s="1"/>
      <c r="F1092" s="1"/>
      <c r="G1092" s="1"/>
      <c r="H1092" s="11"/>
      <c r="I1092" s="11"/>
      <c r="J1092" s="11"/>
      <c r="K1092" s="2"/>
      <c r="L1092" s="2"/>
      <c r="M1092" s="1"/>
    </row>
    <row r="1093" spans="1:13" x14ac:dyDescent="0.2">
      <c r="A1093" s="1"/>
      <c r="B1093" s="1"/>
      <c r="C1093" s="16"/>
      <c r="D1093" s="1"/>
      <c r="E1093" s="1"/>
      <c r="F1093" s="1"/>
      <c r="G1093" s="1"/>
      <c r="H1093" s="11"/>
      <c r="I1093" s="11"/>
      <c r="J1093" s="11"/>
      <c r="K1093" s="2"/>
      <c r="L1093" s="2"/>
      <c r="M1093" s="1"/>
    </row>
    <row r="1094" spans="1:13" x14ac:dyDescent="0.2">
      <c r="A1094" s="1"/>
      <c r="B1094" s="1"/>
      <c r="C1094" s="16"/>
      <c r="D1094" s="1"/>
      <c r="E1094" s="1"/>
      <c r="F1094" s="1"/>
      <c r="G1094" s="1"/>
      <c r="H1094" s="11"/>
      <c r="I1094" s="11"/>
      <c r="J1094" s="11"/>
      <c r="K1094" s="2"/>
      <c r="L1094" s="2"/>
      <c r="M1094" s="1"/>
    </row>
    <row r="1095" spans="1:13" x14ac:dyDescent="0.2">
      <c r="A1095" s="1"/>
      <c r="B1095" s="1"/>
      <c r="C1095" s="16"/>
      <c r="D1095" s="1"/>
      <c r="E1095" s="1"/>
      <c r="F1095" s="1"/>
      <c r="G1095" s="1"/>
      <c r="H1095" s="11"/>
      <c r="I1095" s="11"/>
      <c r="J1095" s="11"/>
      <c r="K1095" s="2"/>
      <c r="L1095" s="2"/>
      <c r="M1095" s="1"/>
    </row>
    <row r="1096" spans="1:13" x14ac:dyDescent="0.2">
      <c r="A1096" s="1"/>
      <c r="B1096" s="1"/>
      <c r="C1096" s="16"/>
      <c r="D1096" s="1"/>
      <c r="E1096" s="1"/>
      <c r="F1096" s="1"/>
      <c r="G1096" s="1"/>
      <c r="H1096" s="11"/>
      <c r="I1096" s="11"/>
      <c r="J1096" s="11"/>
      <c r="K1096" s="2"/>
      <c r="L1096" s="2"/>
      <c r="M1096" s="1"/>
    </row>
    <row r="1097" spans="1:13" x14ac:dyDescent="0.2">
      <c r="A1097" s="1"/>
      <c r="B1097" s="1"/>
      <c r="C1097" s="16"/>
      <c r="D1097" s="1"/>
      <c r="E1097" s="1"/>
      <c r="F1097" s="1"/>
      <c r="G1097" s="1"/>
      <c r="H1097" s="11"/>
      <c r="I1097" s="11"/>
      <c r="J1097" s="11"/>
      <c r="K1097" s="2"/>
      <c r="L1097" s="2"/>
      <c r="M1097" s="1"/>
    </row>
    <row r="1098" spans="1:13" x14ac:dyDescent="0.2">
      <c r="A1098" s="1"/>
      <c r="B1098" s="1"/>
      <c r="C1098" s="16"/>
      <c r="D1098" s="1"/>
      <c r="E1098" s="1"/>
      <c r="F1098" s="1"/>
      <c r="G1098" s="1"/>
      <c r="H1098" s="11"/>
      <c r="I1098" s="11"/>
      <c r="J1098" s="11"/>
      <c r="K1098" s="2"/>
      <c r="L1098" s="2"/>
      <c r="M1098" s="1"/>
    </row>
    <row r="1099" spans="1:13" x14ac:dyDescent="0.2">
      <c r="A1099" s="1"/>
      <c r="B1099" s="1"/>
      <c r="C1099" s="16"/>
      <c r="D1099" s="1"/>
      <c r="E1099" s="1"/>
      <c r="F1099" s="1"/>
      <c r="G1099" s="1"/>
      <c r="H1099" s="11"/>
      <c r="I1099" s="11"/>
      <c r="J1099" s="11"/>
      <c r="K1099" s="2"/>
      <c r="L1099" s="2"/>
      <c r="M1099" s="1"/>
    </row>
    <row r="1100" spans="1:13" x14ac:dyDescent="0.2">
      <c r="A1100" s="1"/>
      <c r="B1100" s="1"/>
      <c r="C1100" s="16"/>
      <c r="D1100" s="1"/>
      <c r="E1100" s="1"/>
      <c r="F1100" s="1"/>
      <c r="G1100" s="1"/>
      <c r="H1100" s="11"/>
      <c r="I1100" s="11"/>
      <c r="J1100" s="11"/>
      <c r="K1100" s="2"/>
      <c r="L1100" s="2"/>
      <c r="M1100" s="1"/>
    </row>
    <row r="1101" spans="1:13" x14ac:dyDescent="0.2">
      <c r="A1101" s="1"/>
      <c r="B1101" s="1"/>
      <c r="C1101" s="16"/>
      <c r="D1101" s="1"/>
      <c r="E1101" s="1"/>
      <c r="F1101" s="1"/>
      <c r="G1101" s="1"/>
      <c r="H1101" s="11"/>
      <c r="I1101" s="11"/>
      <c r="J1101" s="11"/>
      <c r="K1101" s="2"/>
      <c r="L1101" s="2"/>
      <c r="M1101" s="1"/>
    </row>
    <row r="1102" spans="1:13" x14ac:dyDescent="0.2">
      <c r="A1102" s="1"/>
      <c r="B1102" s="1"/>
      <c r="C1102" s="16"/>
      <c r="D1102" s="1"/>
      <c r="E1102" s="1"/>
      <c r="F1102" s="1"/>
      <c r="G1102" s="1"/>
      <c r="H1102" s="11"/>
      <c r="I1102" s="11"/>
      <c r="J1102" s="11"/>
      <c r="K1102" s="2"/>
      <c r="L1102" s="2"/>
      <c r="M1102" s="1"/>
    </row>
    <row r="1103" spans="1:13" x14ac:dyDescent="0.2">
      <c r="A1103" s="1"/>
      <c r="B1103" s="1"/>
      <c r="C1103" s="16"/>
      <c r="D1103" s="1"/>
      <c r="E1103" s="1"/>
      <c r="F1103" s="1"/>
      <c r="G1103" s="1"/>
      <c r="H1103" s="11"/>
      <c r="I1103" s="11"/>
      <c r="J1103" s="11"/>
      <c r="K1103" s="2"/>
      <c r="L1103" s="2"/>
      <c r="M1103" s="1"/>
    </row>
    <row r="1104" spans="1:13" x14ac:dyDescent="0.2">
      <c r="A1104" s="1"/>
      <c r="B1104" s="1"/>
      <c r="C1104" s="16"/>
      <c r="D1104" s="1"/>
      <c r="E1104" s="1"/>
      <c r="F1104" s="1"/>
      <c r="G1104" s="1"/>
      <c r="H1104" s="11"/>
      <c r="I1104" s="11"/>
      <c r="J1104" s="11"/>
      <c r="K1104" s="2"/>
      <c r="L1104" s="2"/>
      <c r="M1104" s="1"/>
    </row>
    <row r="1105" spans="1:13" x14ac:dyDescent="0.2">
      <c r="A1105" s="1"/>
      <c r="B1105" s="1"/>
      <c r="C1105" s="16"/>
      <c r="D1105" s="1"/>
      <c r="E1105" s="1"/>
      <c r="F1105" s="1"/>
      <c r="G1105" s="1"/>
      <c r="H1105" s="11"/>
      <c r="I1105" s="11"/>
      <c r="J1105" s="11"/>
      <c r="K1105" s="2"/>
      <c r="L1105" s="2"/>
      <c r="M1105" s="1"/>
    </row>
    <row r="1106" spans="1:13" x14ac:dyDescent="0.2">
      <c r="A1106" s="1"/>
      <c r="B1106" s="1"/>
      <c r="C1106" s="16"/>
      <c r="D1106" s="1"/>
      <c r="E1106" s="1"/>
      <c r="F1106" s="1"/>
      <c r="G1106" s="1"/>
      <c r="H1106" s="11"/>
      <c r="I1106" s="11"/>
      <c r="J1106" s="11"/>
      <c r="K1106" s="2"/>
      <c r="L1106" s="2"/>
      <c r="M1106" s="1"/>
    </row>
    <row r="1107" spans="1:13" x14ac:dyDescent="0.2">
      <c r="A1107" s="1"/>
      <c r="B1107" s="1"/>
      <c r="C1107" s="16"/>
      <c r="D1107" s="1"/>
      <c r="E1107" s="1"/>
      <c r="F1107" s="1"/>
      <c r="G1107" s="1"/>
      <c r="H1107" s="11"/>
      <c r="I1107" s="11"/>
      <c r="J1107" s="11"/>
      <c r="K1107" s="2"/>
      <c r="L1107" s="2"/>
      <c r="M1107" s="1"/>
    </row>
    <row r="1108" spans="1:13" x14ac:dyDescent="0.2">
      <c r="A1108" s="1"/>
      <c r="B1108" s="1"/>
      <c r="C1108" s="16"/>
      <c r="D1108" s="1"/>
      <c r="E1108" s="1"/>
      <c r="F1108" s="1"/>
      <c r="G1108" s="1"/>
      <c r="H1108" s="11"/>
      <c r="I1108" s="11"/>
      <c r="J1108" s="11"/>
      <c r="K1108" s="2"/>
      <c r="L1108" s="2"/>
      <c r="M1108" s="1"/>
    </row>
    <row r="1109" spans="1:13" x14ac:dyDescent="0.2">
      <c r="A1109" s="1"/>
      <c r="B1109" s="1"/>
      <c r="C1109" s="16"/>
      <c r="D1109" s="1"/>
      <c r="E1109" s="1"/>
      <c r="F1109" s="1"/>
      <c r="G1109" s="1"/>
      <c r="H1109" s="11"/>
      <c r="I1109" s="11"/>
      <c r="J1109" s="11"/>
      <c r="K1109" s="2"/>
      <c r="L1109" s="2"/>
      <c r="M1109" s="1"/>
    </row>
    <row r="1110" spans="1:13" x14ac:dyDescent="0.2">
      <c r="A1110" s="1"/>
      <c r="B1110" s="1"/>
      <c r="C1110" s="16"/>
      <c r="D1110" s="1"/>
      <c r="E1110" s="1"/>
      <c r="F1110" s="1"/>
      <c r="G1110" s="1"/>
      <c r="H1110" s="11"/>
      <c r="I1110" s="11"/>
      <c r="J1110" s="11"/>
      <c r="K1110" s="2"/>
      <c r="L1110" s="2"/>
      <c r="M1110" s="1"/>
    </row>
    <row r="1111" spans="1:13" x14ac:dyDescent="0.2">
      <c r="A1111" s="1"/>
      <c r="B1111" s="1"/>
      <c r="C1111" s="16"/>
      <c r="D1111" s="1"/>
      <c r="E1111" s="1"/>
      <c r="F1111" s="1"/>
      <c r="G1111" s="1"/>
      <c r="H1111" s="11"/>
      <c r="I1111" s="11"/>
      <c r="J1111" s="11"/>
      <c r="K1111" s="2"/>
      <c r="L1111" s="2"/>
      <c r="M1111" s="1"/>
    </row>
    <row r="1112" spans="1:13" x14ac:dyDescent="0.2">
      <c r="A1112" s="1"/>
      <c r="B1112" s="1"/>
      <c r="C1112" s="16"/>
      <c r="D1112" s="1"/>
      <c r="E1112" s="1"/>
      <c r="F1112" s="1"/>
      <c r="G1112" s="1"/>
      <c r="H1112" s="11"/>
      <c r="I1112" s="11"/>
      <c r="J1112" s="11"/>
      <c r="K1112" s="2"/>
      <c r="L1112" s="2"/>
      <c r="M1112" s="1"/>
    </row>
    <row r="1113" spans="1:13" x14ac:dyDescent="0.2">
      <c r="A1113" s="1"/>
      <c r="B1113" s="1"/>
      <c r="C1113" s="16"/>
      <c r="D1113" s="1"/>
      <c r="E1113" s="1"/>
      <c r="F1113" s="1"/>
      <c r="G1113" s="1"/>
      <c r="H1113" s="11"/>
      <c r="I1113" s="11"/>
      <c r="J1113" s="11"/>
      <c r="K1113" s="2"/>
      <c r="L1113" s="2"/>
      <c r="M1113" s="1"/>
    </row>
    <row r="1114" spans="1:13" x14ac:dyDescent="0.2">
      <c r="A1114" s="1"/>
      <c r="B1114" s="1"/>
      <c r="C1114" s="16"/>
      <c r="D1114" s="1"/>
      <c r="E1114" s="1"/>
      <c r="F1114" s="1"/>
      <c r="G1114" s="1"/>
      <c r="H1114" s="11"/>
      <c r="I1114" s="11"/>
      <c r="J1114" s="11"/>
      <c r="K1114" s="2"/>
      <c r="L1114" s="2"/>
      <c r="M1114" s="1"/>
    </row>
    <row r="1115" spans="1:13" x14ac:dyDescent="0.2">
      <c r="A1115" s="1"/>
      <c r="B1115" s="1"/>
      <c r="C1115" s="16"/>
      <c r="D1115" s="1"/>
      <c r="E1115" s="1"/>
      <c r="F1115" s="1"/>
      <c r="G1115" s="1"/>
      <c r="H1115" s="11"/>
      <c r="I1115" s="11"/>
      <c r="J1115" s="11"/>
      <c r="K1115" s="2"/>
      <c r="L1115" s="2"/>
      <c r="M1115" s="1"/>
    </row>
    <row r="1116" spans="1:13" x14ac:dyDescent="0.2">
      <c r="A1116" s="1"/>
      <c r="B1116" s="1"/>
      <c r="C1116" s="16"/>
      <c r="D1116" s="1"/>
      <c r="E1116" s="1"/>
      <c r="F1116" s="1"/>
      <c r="G1116" s="1"/>
      <c r="H1116" s="11"/>
      <c r="I1116" s="11"/>
      <c r="J1116" s="11"/>
      <c r="K1116" s="2"/>
      <c r="L1116" s="2"/>
      <c r="M1116" s="1"/>
    </row>
    <row r="1117" spans="1:13" x14ac:dyDescent="0.2">
      <c r="A1117" s="1"/>
      <c r="B1117" s="1"/>
      <c r="C1117" s="16"/>
      <c r="D1117" s="1"/>
      <c r="E1117" s="1"/>
      <c r="F1117" s="1"/>
      <c r="G1117" s="1"/>
      <c r="H1117" s="11"/>
      <c r="I1117" s="11"/>
      <c r="J1117" s="11"/>
      <c r="K1117" s="2"/>
      <c r="L1117" s="2"/>
      <c r="M1117" s="1"/>
    </row>
    <row r="1118" spans="1:13" x14ac:dyDescent="0.2">
      <c r="A1118" s="1"/>
      <c r="B1118" s="1"/>
      <c r="C1118" s="16"/>
      <c r="D1118" s="1"/>
      <c r="E1118" s="1"/>
      <c r="F1118" s="1"/>
      <c r="G1118" s="1"/>
      <c r="H1118" s="11"/>
      <c r="I1118" s="11"/>
      <c r="J1118" s="11"/>
      <c r="K1118" s="2"/>
      <c r="L1118" s="2"/>
      <c r="M1118" s="1"/>
    </row>
    <row r="1119" spans="1:13" x14ac:dyDescent="0.2">
      <c r="A1119" s="1"/>
      <c r="B1119" s="1"/>
      <c r="C1119" s="16"/>
      <c r="D1119" s="1"/>
      <c r="E1119" s="1"/>
      <c r="F1119" s="1"/>
      <c r="G1119" s="1"/>
      <c r="H1119" s="11"/>
      <c r="I1119" s="11"/>
      <c r="J1119" s="11"/>
      <c r="K1119" s="2"/>
      <c r="L1119" s="2"/>
      <c r="M1119" s="1"/>
    </row>
    <row r="1120" spans="1:13" x14ac:dyDescent="0.2">
      <c r="A1120" s="1"/>
      <c r="B1120" s="1"/>
      <c r="C1120" s="16"/>
      <c r="D1120" s="1"/>
      <c r="E1120" s="1"/>
      <c r="F1120" s="1"/>
      <c r="G1120" s="1"/>
      <c r="H1120" s="11"/>
      <c r="I1120" s="11"/>
      <c r="J1120" s="11"/>
      <c r="K1120" s="2"/>
      <c r="L1120" s="2"/>
      <c r="M1120" s="1"/>
    </row>
    <row r="1121" spans="1:13" x14ac:dyDescent="0.2">
      <c r="A1121" s="1"/>
      <c r="B1121" s="1"/>
      <c r="C1121" s="16"/>
      <c r="D1121" s="1"/>
      <c r="E1121" s="1"/>
      <c r="F1121" s="1"/>
      <c r="G1121" s="1"/>
      <c r="H1121" s="11"/>
      <c r="I1121" s="11"/>
      <c r="J1121" s="11"/>
      <c r="K1121" s="2"/>
      <c r="L1121" s="2"/>
      <c r="M1121" s="1"/>
    </row>
    <row r="1122" spans="1:13" x14ac:dyDescent="0.2">
      <c r="A1122" s="1"/>
      <c r="B1122" s="1"/>
      <c r="C1122" s="16"/>
      <c r="D1122" s="1"/>
      <c r="E1122" s="1"/>
      <c r="F1122" s="1"/>
      <c r="G1122" s="1"/>
      <c r="H1122" s="11"/>
      <c r="I1122" s="11"/>
      <c r="J1122" s="11"/>
      <c r="K1122" s="2"/>
      <c r="L1122" s="2"/>
      <c r="M1122" s="1"/>
    </row>
    <row r="1123" spans="1:13" x14ac:dyDescent="0.2">
      <c r="A1123" s="1"/>
      <c r="B1123" s="1"/>
      <c r="C1123" s="16"/>
      <c r="D1123" s="1"/>
      <c r="E1123" s="1"/>
      <c r="F1123" s="1"/>
      <c r="G1123" s="1"/>
      <c r="H1123" s="11"/>
      <c r="I1123" s="11"/>
      <c r="J1123" s="11"/>
      <c r="K1123" s="2"/>
      <c r="L1123" s="2"/>
      <c r="M1123" s="1"/>
    </row>
    <row r="1124" spans="1:13" x14ac:dyDescent="0.2">
      <c r="A1124" s="1"/>
      <c r="B1124" s="1"/>
      <c r="C1124" s="16"/>
      <c r="D1124" s="1"/>
      <c r="E1124" s="1"/>
      <c r="F1124" s="1"/>
      <c r="G1124" s="1"/>
      <c r="H1124" s="11"/>
      <c r="I1124" s="11"/>
      <c r="J1124" s="11"/>
      <c r="K1124" s="2"/>
      <c r="L1124" s="2"/>
      <c r="M1124" s="1"/>
    </row>
    <row r="1125" spans="1:13" x14ac:dyDescent="0.2">
      <c r="A1125" s="1"/>
      <c r="B1125" s="1"/>
      <c r="C1125" s="16"/>
      <c r="D1125" s="1"/>
      <c r="E1125" s="1"/>
      <c r="F1125" s="1"/>
      <c r="G1125" s="1"/>
      <c r="H1125" s="11"/>
      <c r="I1125" s="11"/>
      <c r="J1125" s="11"/>
      <c r="K1125" s="2"/>
      <c r="L1125" s="2"/>
      <c r="M1125" s="1"/>
    </row>
    <row r="1126" spans="1:13" x14ac:dyDescent="0.2">
      <c r="A1126" s="1"/>
      <c r="B1126" s="1"/>
      <c r="C1126" s="16"/>
      <c r="D1126" s="1"/>
      <c r="E1126" s="1"/>
      <c r="F1126" s="1"/>
      <c r="G1126" s="1"/>
      <c r="H1126" s="11"/>
      <c r="I1126" s="11"/>
      <c r="J1126" s="11"/>
      <c r="K1126" s="2"/>
      <c r="L1126" s="2"/>
      <c r="M1126" s="1"/>
    </row>
    <row r="1127" spans="1:13" x14ac:dyDescent="0.2">
      <c r="A1127" s="1"/>
      <c r="B1127" s="1"/>
      <c r="C1127" s="16"/>
      <c r="D1127" s="1"/>
      <c r="E1127" s="1"/>
      <c r="F1127" s="1"/>
      <c r="G1127" s="1"/>
      <c r="H1127" s="11"/>
      <c r="I1127" s="11"/>
      <c r="J1127" s="11"/>
      <c r="K1127" s="2"/>
      <c r="L1127" s="2"/>
      <c r="M1127" s="1"/>
    </row>
    <row r="1128" spans="1:13" x14ac:dyDescent="0.2">
      <c r="A1128" s="1"/>
      <c r="B1128" s="1"/>
      <c r="C1128" s="16"/>
      <c r="D1128" s="1"/>
      <c r="E1128" s="1"/>
      <c r="F1128" s="1"/>
      <c r="G1128" s="1"/>
      <c r="H1128" s="11"/>
      <c r="I1128" s="11"/>
      <c r="J1128" s="11"/>
      <c r="K1128" s="2"/>
      <c r="L1128" s="2"/>
      <c r="M1128" s="1"/>
    </row>
    <row r="1129" spans="1:13" x14ac:dyDescent="0.2">
      <c r="A1129" s="1"/>
      <c r="B1129" s="1"/>
      <c r="C1129" s="16"/>
      <c r="D1129" s="1"/>
      <c r="E1129" s="1"/>
      <c r="F1129" s="1"/>
      <c r="G1129" s="1"/>
      <c r="H1129" s="11"/>
      <c r="I1129" s="11"/>
      <c r="J1129" s="11"/>
      <c r="K1129" s="2"/>
      <c r="L1129" s="2"/>
      <c r="M1129" s="1"/>
    </row>
    <row r="1130" spans="1:13" x14ac:dyDescent="0.2">
      <c r="A1130" s="1"/>
      <c r="B1130" s="1"/>
      <c r="C1130" s="16"/>
      <c r="D1130" s="1"/>
      <c r="E1130" s="1"/>
      <c r="F1130" s="1"/>
      <c r="G1130" s="1"/>
      <c r="H1130" s="11"/>
      <c r="I1130" s="11"/>
      <c r="J1130" s="11"/>
      <c r="K1130" s="2"/>
      <c r="L1130" s="2"/>
      <c r="M1130" s="1"/>
    </row>
    <row r="1131" spans="1:13" x14ac:dyDescent="0.2">
      <c r="A1131" s="1"/>
      <c r="B1131" s="1"/>
      <c r="C1131" s="16"/>
      <c r="D1131" s="1"/>
      <c r="E1131" s="1"/>
      <c r="F1131" s="1"/>
      <c r="G1131" s="1"/>
      <c r="H1131" s="11"/>
      <c r="I1131" s="11"/>
      <c r="J1131" s="11"/>
      <c r="K1131" s="2"/>
      <c r="L1131" s="2"/>
      <c r="M1131" s="1"/>
    </row>
    <row r="1132" spans="1:13" x14ac:dyDescent="0.2">
      <c r="A1132" s="1"/>
      <c r="B1132" s="1"/>
      <c r="C1132" s="16"/>
      <c r="D1132" s="1"/>
      <c r="E1132" s="1"/>
      <c r="F1132" s="1"/>
      <c r="G1132" s="1"/>
      <c r="H1132" s="11"/>
      <c r="I1132" s="11"/>
      <c r="J1132" s="11"/>
      <c r="K1132" s="2"/>
      <c r="L1132" s="2"/>
      <c r="M1132" s="1"/>
    </row>
    <row r="1133" spans="1:13" x14ac:dyDescent="0.2">
      <c r="A1133" s="1"/>
      <c r="B1133" s="1"/>
      <c r="C1133" s="16"/>
      <c r="D1133" s="1"/>
      <c r="E1133" s="1"/>
      <c r="F1133" s="1"/>
      <c r="G1133" s="1"/>
      <c r="H1133" s="11"/>
      <c r="I1133" s="11"/>
      <c r="J1133" s="11"/>
      <c r="K1133" s="2"/>
      <c r="L1133" s="2"/>
      <c r="M1133" s="1"/>
    </row>
    <row r="1134" spans="1:13" x14ac:dyDescent="0.2">
      <c r="A1134" s="1"/>
      <c r="B1134" s="1"/>
      <c r="C1134" s="16"/>
      <c r="D1134" s="1"/>
      <c r="E1134" s="1"/>
      <c r="F1134" s="1"/>
      <c r="G1134" s="1"/>
      <c r="H1134" s="11"/>
      <c r="I1134" s="11"/>
      <c r="J1134" s="11"/>
      <c r="K1134" s="2"/>
      <c r="L1134" s="2"/>
      <c r="M1134" s="1"/>
    </row>
    <row r="1135" spans="1:13" x14ac:dyDescent="0.2">
      <c r="A1135" s="1"/>
      <c r="B1135" s="1"/>
      <c r="C1135" s="16"/>
      <c r="D1135" s="1"/>
      <c r="E1135" s="1"/>
      <c r="F1135" s="1"/>
      <c r="G1135" s="1"/>
      <c r="H1135" s="11"/>
      <c r="I1135" s="11"/>
      <c r="J1135" s="11"/>
      <c r="K1135" s="2"/>
      <c r="L1135" s="2"/>
      <c r="M1135" s="1"/>
    </row>
    <row r="1136" spans="1:13" x14ac:dyDescent="0.2">
      <c r="A1136" s="1"/>
      <c r="B1136" s="1"/>
      <c r="C1136" s="16"/>
      <c r="D1136" s="1"/>
      <c r="E1136" s="1"/>
      <c r="F1136" s="1"/>
      <c r="G1136" s="1"/>
      <c r="H1136" s="11"/>
      <c r="I1136" s="11"/>
      <c r="J1136" s="11"/>
      <c r="K1136" s="2"/>
      <c r="L1136" s="2"/>
      <c r="M1136" s="1"/>
    </row>
    <row r="1137" spans="1:13" x14ac:dyDescent="0.2">
      <c r="A1137" s="1"/>
      <c r="B1137" s="1"/>
      <c r="C1137" s="16"/>
      <c r="D1137" s="1"/>
      <c r="E1137" s="1"/>
      <c r="F1137" s="1"/>
      <c r="G1137" s="1"/>
      <c r="H1137" s="11"/>
      <c r="I1137" s="11"/>
      <c r="J1137" s="11"/>
      <c r="K1137" s="2"/>
      <c r="L1137" s="2"/>
      <c r="M1137" s="1"/>
    </row>
    <row r="1138" spans="1:13" x14ac:dyDescent="0.2">
      <c r="A1138" s="1"/>
      <c r="B1138" s="1"/>
      <c r="C1138" s="16"/>
      <c r="D1138" s="1"/>
      <c r="E1138" s="1"/>
      <c r="F1138" s="1"/>
      <c r="G1138" s="1"/>
      <c r="H1138" s="11"/>
      <c r="I1138" s="11"/>
      <c r="J1138" s="11"/>
      <c r="K1138" s="2"/>
      <c r="L1138" s="2"/>
      <c r="M1138" s="1"/>
    </row>
    <row r="1139" spans="1:13" x14ac:dyDescent="0.2">
      <c r="A1139" s="1"/>
      <c r="B1139" s="1"/>
      <c r="C1139" s="16"/>
      <c r="D1139" s="1"/>
      <c r="E1139" s="1"/>
      <c r="F1139" s="1"/>
      <c r="G1139" s="1"/>
      <c r="H1139" s="11"/>
      <c r="I1139" s="11"/>
      <c r="J1139" s="11"/>
      <c r="K1139" s="2"/>
      <c r="L1139" s="2"/>
      <c r="M1139" s="1"/>
    </row>
    <row r="1140" spans="1:13" x14ac:dyDescent="0.2">
      <c r="A1140" s="1"/>
      <c r="B1140" s="1"/>
      <c r="C1140" s="16"/>
      <c r="D1140" s="1"/>
      <c r="E1140" s="1"/>
      <c r="F1140" s="1"/>
      <c r="G1140" s="1"/>
      <c r="H1140" s="11"/>
      <c r="I1140" s="11"/>
      <c r="J1140" s="11"/>
      <c r="K1140" s="2"/>
      <c r="L1140" s="2"/>
      <c r="M1140" s="1"/>
    </row>
    <row r="1141" spans="1:13" x14ac:dyDescent="0.2">
      <c r="A1141" s="1"/>
      <c r="B1141" s="1"/>
      <c r="C1141" s="16"/>
      <c r="D1141" s="1"/>
      <c r="E1141" s="1"/>
      <c r="F1141" s="1"/>
      <c r="G1141" s="1"/>
      <c r="H1141" s="11"/>
      <c r="I1141" s="11"/>
      <c r="J1141" s="11"/>
      <c r="K1141" s="2"/>
      <c r="L1141" s="2"/>
      <c r="M1141" s="1"/>
    </row>
    <row r="1142" spans="1:13" x14ac:dyDescent="0.2">
      <c r="A1142" s="1"/>
      <c r="B1142" s="1"/>
      <c r="C1142" s="16"/>
      <c r="D1142" s="1"/>
      <c r="E1142" s="1"/>
      <c r="F1142" s="1"/>
      <c r="G1142" s="1"/>
      <c r="H1142" s="11"/>
      <c r="I1142" s="11"/>
      <c r="J1142" s="11"/>
      <c r="K1142" s="2"/>
      <c r="L1142" s="2"/>
      <c r="M1142" s="1"/>
    </row>
    <row r="1143" spans="1:13" x14ac:dyDescent="0.2">
      <c r="A1143" s="1"/>
      <c r="B1143" s="1"/>
      <c r="C1143" s="16"/>
      <c r="D1143" s="1"/>
      <c r="E1143" s="1"/>
      <c r="F1143" s="1"/>
      <c r="G1143" s="1"/>
      <c r="H1143" s="11"/>
      <c r="I1143" s="11"/>
      <c r="J1143" s="11"/>
      <c r="K1143" s="2"/>
      <c r="L1143" s="2"/>
      <c r="M1143" s="1"/>
    </row>
    <row r="1144" spans="1:13" x14ac:dyDescent="0.2">
      <c r="A1144" s="1"/>
      <c r="B1144" s="1"/>
      <c r="C1144" s="16"/>
      <c r="D1144" s="1"/>
      <c r="E1144" s="1"/>
      <c r="F1144" s="1"/>
      <c r="G1144" s="1"/>
      <c r="H1144" s="11"/>
      <c r="I1144" s="11"/>
      <c r="J1144" s="11"/>
      <c r="K1144" s="2"/>
      <c r="L1144" s="2"/>
      <c r="M1144" s="1"/>
    </row>
    <row r="1145" spans="1:13" x14ac:dyDescent="0.2">
      <c r="A1145" s="1"/>
      <c r="B1145" s="1"/>
      <c r="C1145" s="16"/>
      <c r="D1145" s="1"/>
      <c r="E1145" s="1"/>
      <c r="F1145" s="1"/>
      <c r="G1145" s="1"/>
      <c r="H1145" s="11"/>
      <c r="I1145" s="11"/>
      <c r="J1145" s="11"/>
      <c r="K1145" s="2"/>
      <c r="L1145" s="2"/>
      <c r="M1145" s="1"/>
    </row>
    <row r="1146" spans="1:13" x14ac:dyDescent="0.2">
      <c r="A1146" s="1"/>
      <c r="B1146" s="1"/>
      <c r="C1146" s="16"/>
      <c r="D1146" s="1"/>
      <c r="E1146" s="1"/>
      <c r="F1146" s="1"/>
      <c r="G1146" s="1"/>
      <c r="H1146" s="11"/>
      <c r="I1146" s="11"/>
      <c r="J1146" s="11"/>
      <c r="K1146" s="2"/>
      <c r="L1146" s="2"/>
      <c r="M1146" s="1"/>
    </row>
    <row r="1147" spans="1:13" x14ac:dyDescent="0.2">
      <c r="A1147" s="1"/>
      <c r="B1147" s="1"/>
      <c r="C1147" s="16"/>
      <c r="D1147" s="1"/>
      <c r="E1147" s="1"/>
      <c r="F1147" s="1"/>
      <c r="G1147" s="1"/>
      <c r="H1147" s="11"/>
      <c r="I1147" s="11"/>
      <c r="J1147" s="11"/>
      <c r="K1147" s="2"/>
      <c r="L1147" s="2"/>
      <c r="M1147" s="1"/>
    </row>
    <row r="1148" spans="1:13" x14ac:dyDescent="0.2">
      <c r="A1148" s="1"/>
      <c r="B1148" s="1"/>
      <c r="C1148" s="16"/>
      <c r="D1148" s="1"/>
      <c r="E1148" s="1"/>
      <c r="F1148" s="1"/>
      <c r="G1148" s="1"/>
      <c r="H1148" s="11"/>
      <c r="I1148" s="11"/>
      <c r="J1148" s="11"/>
      <c r="K1148" s="2"/>
      <c r="L1148" s="2"/>
      <c r="M1148" s="1"/>
    </row>
    <row r="1149" spans="1:13" x14ac:dyDescent="0.2">
      <c r="A1149" s="1"/>
      <c r="B1149" s="1"/>
      <c r="C1149" s="16"/>
      <c r="D1149" s="1"/>
      <c r="E1149" s="1"/>
      <c r="F1149" s="1"/>
      <c r="G1149" s="1"/>
      <c r="H1149" s="11"/>
      <c r="I1149" s="11"/>
      <c r="J1149" s="11"/>
      <c r="K1149" s="2"/>
      <c r="L1149" s="2"/>
      <c r="M1149" s="1"/>
    </row>
    <row r="1150" spans="1:13" x14ac:dyDescent="0.2">
      <c r="A1150" s="1"/>
      <c r="B1150" s="1"/>
      <c r="C1150" s="16"/>
      <c r="D1150" s="1"/>
      <c r="E1150" s="1"/>
      <c r="F1150" s="1"/>
      <c r="G1150" s="1"/>
      <c r="H1150" s="11"/>
      <c r="I1150" s="11"/>
      <c r="J1150" s="11"/>
      <c r="K1150" s="2"/>
      <c r="L1150" s="2"/>
      <c r="M1150" s="1"/>
    </row>
    <row r="1151" spans="1:13" x14ac:dyDescent="0.2">
      <c r="A1151" s="1"/>
      <c r="B1151" s="1"/>
      <c r="C1151" s="16"/>
      <c r="D1151" s="1"/>
      <c r="E1151" s="1"/>
      <c r="F1151" s="1"/>
      <c r="G1151" s="1"/>
      <c r="H1151" s="11"/>
      <c r="I1151" s="11"/>
      <c r="J1151" s="11"/>
      <c r="K1151" s="2"/>
      <c r="L1151" s="2"/>
      <c r="M1151" s="1"/>
    </row>
    <row r="1152" spans="1:13" x14ac:dyDescent="0.2">
      <c r="A1152" s="1"/>
      <c r="B1152" s="1"/>
      <c r="C1152" s="16"/>
      <c r="D1152" s="1"/>
      <c r="E1152" s="1"/>
      <c r="F1152" s="1"/>
      <c r="G1152" s="1"/>
      <c r="H1152" s="11"/>
      <c r="I1152" s="11"/>
      <c r="J1152" s="11"/>
      <c r="K1152" s="2"/>
      <c r="L1152" s="2"/>
      <c r="M1152" s="1"/>
    </row>
    <row r="1153" spans="1:13" x14ac:dyDescent="0.2">
      <c r="A1153" s="1"/>
      <c r="B1153" s="1"/>
      <c r="C1153" s="16"/>
      <c r="D1153" s="1"/>
      <c r="E1153" s="1"/>
      <c r="F1153" s="1"/>
      <c r="G1153" s="1"/>
      <c r="H1153" s="11"/>
      <c r="I1153" s="11"/>
      <c r="J1153" s="11"/>
      <c r="K1153" s="2"/>
      <c r="L1153" s="2"/>
      <c r="M1153" s="1"/>
    </row>
    <row r="1154" spans="1:13" x14ac:dyDescent="0.2">
      <c r="A1154" s="1"/>
      <c r="B1154" s="1"/>
      <c r="C1154" s="16"/>
      <c r="D1154" s="1"/>
      <c r="E1154" s="1"/>
      <c r="F1154" s="1"/>
      <c r="G1154" s="1"/>
      <c r="H1154" s="11"/>
      <c r="I1154" s="11"/>
      <c r="J1154" s="11"/>
      <c r="K1154" s="2"/>
      <c r="L1154" s="2"/>
      <c r="M1154" s="1"/>
    </row>
    <row r="1155" spans="1:13" x14ac:dyDescent="0.2">
      <c r="A1155" s="1"/>
      <c r="B1155" s="1"/>
      <c r="C1155" s="16"/>
      <c r="D1155" s="1"/>
      <c r="E1155" s="1"/>
      <c r="F1155" s="1"/>
      <c r="G1155" s="1"/>
      <c r="H1155" s="11"/>
      <c r="I1155" s="11"/>
      <c r="J1155" s="11"/>
      <c r="K1155" s="2"/>
      <c r="L1155" s="2"/>
      <c r="M1155" s="1"/>
    </row>
    <row r="1156" spans="1:13" x14ac:dyDescent="0.2">
      <c r="A1156" s="1"/>
      <c r="B1156" s="1"/>
      <c r="C1156" s="16"/>
      <c r="D1156" s="1"/>
      <c r="E1156" s="1"/>
      <c r="F1156" s="1"/>
      <c r="G1156" s="1"/>
      <c r="H1156" s="11"/>
      <c r="I1156" s="11"/>
      <c r="J1156" s="11"/>
      <c r="K1156" s="2"/>
      <c r="L1156" s="2"/>
      <c r="M1156" s="1"/>
    </row>
    <row r="1157" spans="1:13" x14ac:dyDescent="0.2">
      <c r="A1157" s="1"/>
      <c r="B1157" s="1"/>
      <c r="C1157" s="16"/>
      <c r="D1157" s="1"/>
      <c r="E1157" s="1"/>
      <c r="F1157" s="1"/>
      <c r="G1157" s="1"/>
      <c r="H1157" s="11"/>
      <c r="I1157" s="11"/>
      <c r="J1157" s="11"/>
      <c r="K1157" s="2"/>
      <c r="L1157" s="2"/>
      <c r="M1157" s="1"/>
    </row>
    <row r="1158" spans="1:13" x14ac:dyDescent="0.2">
      <c r="A1158" s="1"/>
      <c r="B1158" s="1"/>
      <c r="C1158" s="16"/>
      <c r="D1158" s="1"/>
      <c r="E1158" s="1"/>
      <c r="F1158" s="1"/>
      <c r="G1158" s="1"/>
      <c r="H1158" s="11"/>
      <c r="I1158" s="11"/>
      <c r="J1158" s="11"/>
      <c r="K1158" s="2"/>
      <c r="L1158" s="2"/>
      <c r="M1158" s="1"/>
    </row>
    <row r="1159" spans="1:13" x14ac:dyDescent="0.2">
      <c r="A1159" s="1"/>
      <c r="B1159" s="1"/>
      <c r="C1159" s="16"/>
      <c r="D1159" s="1"/>
      <c r="E1159" s="1"/>
      <c r="F1159" s="1"/>
      <c r="G1159" s="1"/>
      <c r="H1159" s="11"/>
      <c r="I1159" s="11"/>
      <c r="J1159" s="11"/>
      <c r="K1159" s="2"/>
      <c r="L1159" s="2"/>
      <c r="M1159" s="1"/>
    </row>
    <row r="1160" spans="1:13" x14ac:dyDescent="0.2">
      <c r="A1160" s="1"/>
      <c r="B1160" s="1"/>
      <c r="C1160" s="16"/>
      <c r="D1160" s="1"/>
      <c r="E1160" s="1"/>
      <c r="F1160" s="1"/>
      <c r="G1160" s="1"/>
      <c r="H1160" s="11"/>
      <c r="I1160" s="11"/>
      <c r="J1160" s="11"/>
      <c r="K1160" s="2"/>
      <c r="L1160" s="2"/>
      <c r="M1160" s="1"/>
    </row>
    <row r="1161" spans="1:13" x14ac:dyDescent="0.2">
      <c r="A1161" s="1"/>
      <c r="B1161" s="1"/>
      <c r="C1161" s="16"/>
      <c r="D1161" s="1"/>
      <c r="E1161" s="1"/>
      <c r="F1161" s="1"/>
      <c r="G1161" s="1"/>
      <c r="H1161" s="11"/>
      <c r="I1161" s="11"/>
      <c r="J1161" s="11"/>
      <c r="K1161" s="2"/>
      <c r="L1161" s="2"/>
      <c r="M1161" s="1"/>
    </row>
    <row r="1162" spans="1:13" x14ac:dyDescent="0.2">
      <c r="A1162" s="1"/>
      <c r="B1162" s="1"/>
      <c r="C1162" s="16"/>
      <c r="D1162" s="1"/>
      <c r="E1162" s="1"/>
      <c r="F1162" s="1"/>
      <c r="G1162" s="1"/>
      <c r="H1162" s="11"/>
      <c r="I1162" s="11"/>
      <c r="J1162" s="11"/>
      <c r="K1162" s="2"/>
      <c r="L1162" s="2"/>
      <c r="M1162" s="1"/>
    </row>
    <row r="1163" spans="1:13" x14ac:dyDescent="0.2">
      <c r="A1163" s="1"/>
      <c r="B1163" s="1"/>
      <c r="C1163" s="16"/>
      <c r="D1163" s="1"/>
      <c r="E1163" s="1"/>
      <c r="F1163" s="1"/>
      <c r="G1163" s="1"/>
      <c r="H1163" s="11"/>
      <c r="I1163" s="11"/>
      <c r="J1163" s="11"/>
      <c r="K1163" s="2"/>
      <c r="L1163" s="2"/>
      <c r="M1163" s="1"/>
    </row>
    <row r="1164" spans="1:13" x14ac:dyDescent="0.2">
      <c r="A1164" s="1"/>
      <c r="B1164" s="1"/>
      <c r="C1164" s="16"/>
      <c r="D1164" s="1"/>
      <c r="E1164" s="1"/>
      <c r="F1164" s="1"/>
      <c r="G1164" s="1"/>
      <c r="H1164" s="11"/>
      <c r="I1164" s="11"/>
      <c r="J1164" s="11"/>
      <c r="K1164" s="2"/>
      <c r="L1164" s="2"/>
      <c r="M1164" s="1"/>
    </row>
    <row r="1165" spans="1:13" x14ac:dyDescent="0.2">
      <c r="A1165" s="1"/>
      <c r="B1165" s="1"/>
      <c r="C1165" s="16"/>
      <c r="D1165" s="1"/>
      <c r="E1165" s="1"/>
      <c r="F1165" s="1"/>
      <c r="G1165" s="1"/>
      <c r="H1165" s="11"/>
      <c r="I1165" s="11"/>
      <c r="J1165" s="11"/>
      <c r="K1165" s="2"/>
      <c r="L1165" s="2"/>
      <c r="M1165" s="1"/>
    </row>
    <row r="1166" spans="1:13" x14ac:dyDescent="0.2">
      <c r="A1166" s="1"/>
      <c r="B1166" s="1"/>
      <c r="C1166" s="16"/>
      <c r="D1166" s="1"/>
      <c r="E1166" s="1"/>
      <c r="F1166" s="1"/>
      <c r="G1166" s="1"/>
      <c r="H1166" s="11"/>
      <c r="I1166" s="11"/>
      <c r="J1166" s="11"/>
      <c r="K1166" s="2"/>
      <c r="L1166" s="2"/>
      <c r="M1166" s="1"/>
    </row>
    <row r="1167" spans="1:13" x14ac:dyDescent="0.2">
      <c r="A1167" s="1"/>
      <c r="B1167" s="1"/>
      <c r="C1167" s="16"/>
      <c r="D1167" s="1"/>
      <c r="E1167" s="1"/>
      <c r="F1167" s="1"/>
      <c r="G1167" s="1"/>
      <c r="H1167" s="11"/>
      <c r="I1167" s="11"/>
      <c r="J1167" s="11"/>
      <c r="K1167" s="2"/>
      <c r="L1167" s="2"/>
      <c r="M1167" s="1"/>
    </row>
    <row r="1168" spans="1:13" x14ac:dyDescent="0.2">
      <c r="A1168" s="1"/>
      <c r="B1168" s="1"/>
      <c r="C1168" s="16"/>
      <c r="D1168" s="1"/>
      <c r="E1168" s="1"/>
      <c r="F1168" s="1"/>
      <c r="G1168" s="1"/>
      <c r="H1168" s="11"/>
      <c r="I1168" s="11"/>
      <c r="J1168" s="11"/>
      <c r="K1168" s="2"/>
      <c r="L1168" s="2"/>
      <c r="M1168" s="1"/>
    </row>
    <row r="1169" spans="1:13" x14ac:dyDescent="0.2">
      <c r="A1169" s="1"/>
      <c r="B1169" s="1"/>
      <c r="C1169" s="16"/>
      <c r="D1169" s="1"/>
      <c r="E1169" s="1"/>
      <c r="F1169" s="1"/>
      <c r="G1169" s="1"/>
      <c r="H1169" s="11"/>
      <c r="I1169" s="11"/>
      <c r="J1169" s="11"/>
      <c r="K1169" s="2"/>
      <c r="L1169" s="2"/>
      <c r="M1169" s="1"/>
    </row>
    <row r="1170" spans="1:13" x14ac:dyDescent="0.2">
      <c r="A1170" s="1"/>
      <c r="B1170" s="1"/>
      <c r="C1170" s="16"/>
      <c r="D1170" s="1"/>
      <c r="E1170" s="1"/>
      <c r="F1170" s="1"/>
      <c r="G1170" s="1"/>
      <c r="H1170" s="11"/>
      <c r="I1170" s="11"/>
      <c r="J1170" s="11"/>
      <c r="K1170" s="2"/>
      <c r="L1170" s="2"/>
      <c r="M1170" s="1"/>
    </row>
    <row r="1171" spans="1:13" x14ac:dyDescent="0.2">
      <c r="A1171" s="1"/>
      <c r="B1171" s="1"/>
      <c r="C1171" s="16"/>
      <c r="D1171" s="1"/>
      <c r="E1171" s="1"/>
      <c r="F1171" s="1"/>
      <c r="G1171" s="1"/>
      <c r="H1171" s="11"/>
      <c r="I1171" s="11"/>
      <c r="J1171" s="11"/>
      <c r="K1171" s="2"/>
      <c r="L1171" s="2"/>
      <c r="M1171" s="1"/>
    </row>
    <row r="1172" spans="1:13" x14ac:dyDescent="0.2">
      <c r="A1172" s="1"/>
      <c r="B1172" s="1"/>
      <c r="C1172" s="16"/>
      <c r="D1172" s="1"/>
      <c r="E1172" s="1"/>
      <c r="F1172" s="1"/>
      <c r="G1172" s="1"/>
      <c r="H1172" s="11"/>
      <c r="I1172" s="11"/>
      <c r="J1172" s="11"/>
      <c r="K1172" s="2"/>
      <c r="L1172" s="2"/>
      <c r="M1172" s="1"/>
    </row>
    <row r="1173" spans="1:13" x14ac:dyDescent="0.2">
      <c r="A1173" s="1"/>
      <c r="B1173" s="1"/>
      <c r="C1173" s="16"/>
      <c r="D1173" s="1"/>
      <c r="E1173" s="1"/>
      <c r="F1173" s="1"/>
      <c r="G1173" s="1"/>
      <c r="H1173" s="11"/>
      <c r="I1173" s="11"/>
      <c r="J1173" s="11"/>
      <c r="K1173" s="2"/>
      <c r="L1173" s="2"/>
      <c r="M1173" s="1"/>
    </row>
    <row r="1174" spans="1:13" x14ac:dyDescent="0.2">
      <c r="A1174" s="1"/>
      <c r="B1174" s="1"/>
      <c r="C1174" s="16"/>
      <c r="D1174" s="1"/>
      <c r="E1174" s="1"/>
      <c r="F1174" s="1"/>
      <c r="G1174" s="1"/>
      <c r="H1174" s="11"/>
      <c r="I1174" s="11"/>
      <c r="J1174" s="11"/>
      <c r="K1174" s="2"/>
      <c r="L1174" s="2"/>
      <c r="M1174" s="1"/>
    </row>
    <row r="1175" spans="1:13" x14ac:dyDescent="0.2">
      <c r="A1175" s="1"/>
      <c r="B1175" s="1"/>
      <c r="C1175" s="16"/>
      <c r="D1175" s="1"/>
      <c r="E1175" s="1"/>
      <c r="F1175" s="1"/>
      <c r="G1175" s="1"/>
      <c r="H1175" s="11"/>
      <c r="I1175" s="11"/>
      <c r="J1175" s="11"/>
      <c r="K1175" s="2"/>
      <c r="L1175" s="2"/>
      <c r="M1175" s="1"/>
    </row>
    <row r="1176" spans="1:13" x14ac:dyDescent="0.2">
      <c r="A1176" s="1"/>
      <c r="B1176" s="1"/>
      <c r="C1176" s="16"/>
      <c r="D1176" s="1"/>
      <c r="E1176" s="1"/>
      <c r="F1176" s="1"/>
      <c r="G1176" s="1"/>
      <c r="H1176" s="11"/>
      <c r="I1176" s="11"/>
      <c r="J1176" s="11"/>
      <c r="K1176" s="2"/>
      <c r="L1176" s="2"/>
      <c r="M1176" s="1"/>
    </row>
    <row r="1177" spans="1:13" x14ac:dyDescent="0.2">
      <c r="A1177" s="1"/>
      <c r="B1177" s="1"/>
      <c r="C1177" s="16"/>
      <c r="D1177" s="1"/>
      <c r="E1177" s="1"/>
      <c r="F1177" s="1"/>
      <c r="G1177" s="1"/>
      <c r="H1177" s="11"/>
      <c r="I1177" s="11"/>
      <c r="J1177" s="11"/>
      <c r="K1177" s="2"/>
      <c r="L1177" s="2"/>
      <c r="M1177" s="1"/>
    </row>
    <row r="1178" spans="1:13" x14ac:dyDescent="0.2">
      <c r="A1178" s="1"/>
      <c r="B1178" s="1"/>
      <c r="C1178" s="16"/>
      <c r="D1178" s="1"/>
      <c r="E1178" s="1"/>
      <c r="F1178" s="1"/>
      <c r="G1178" s="1"/>
      <c r="H1178" s="11"/>
      <c r="I1178" s="11"/>
      <c r="J1178" s="11"/>
      <c r="K1178" s="2"/>
      <c r="L1178" s="2"/>
      <c r="M1178" s="1"/>
    </row>
    <row r="1179" spans="1:13" x14ac:dyDescent="0.2">
      <c r="A1179" s="1"/>
      <c r="B1179" s="1"/>
      <c r="C1179" s="16"/>
      <c r="D1179" s="1"/>
      <c r="E1179" s="1"/>
      <c r="F1179" s="1"/>
      <c r="G1179" s="1"/>
      <c r="H1179" s="11"/>
      <c r="I1179" s="11"/>
      <c r="J1179" s="11"/>
      <c r="K1179" s="2"/>
      <c r="L1179" s="2"/>
      <c r="M1179" s="1"/>
    </row>
    <row r="1180" spans="1:13" x14ac:dyDescent="0.2">
      <c r="A1180" s="1"/>
      <c r="B1180" s="1"/>
      <c r="C1180" s="16"/>
      <c r="D1180" s="1"/>
      <c r="E1180" s="1"/>
      <c r="F1180" s="1"/>
      <c r="G1180" s="1"/>
      <c r="H1180" s="11"/>
      <c r="I1180" s="11"/>
      <c r="J1180" s="11"/>
      <c r="K1180" s="2"/>
      <c r="L1180" s="2"/>
      <c r="M1180" s="1"/>
    </row>
    <row r="1181" spans="1:13" x14ac:dyDescent="0.2">
      <c r="A1181" s="1"/>
      <c r="B1181" s="1"/>
      <c r="C1181" s="16"/>
      <c r="D1181" s="1"/>
      <c r="E1181" s="1"/>
      <c r="F1181" s="1"/>
      <c r="G1181" s="1"/>
      <c r="H1181" s="11"/>
      <c r="I1181" s="11"/>
      <c r="J1181" s="11"/>
      <c r="K1181" s="2"/>
      <c r="L1181" s="2"/>
      <c r="M1181" s="1"/>
    </row>
    <row r="1182" spans="1:13" x14ac:dyDescent="0.2">
      <c r="A1182" s="1"/>
      <c r="B1182" s="1"/>
      <c r="C1182" s="16"/>
      <c r="D1182" s="1"/>
      <c r="E1182" s="1"/>
      <c r="F1182" s="1"/>
      <c r="G1182" s="1"/>
      <c r="H1182" s="11"/>
      <c r="I1182" s="11"/>
      <c r="J1182" s="11"/>
      <c r="K1182" s="2"/>
      <c r="L1182" s="2"/>
      <c r="M1182" s="1"/>
    </row>
    <row r="1183" spans="1:13" x14ac:dyDescent="0.2">
      <c r="A1183" s="1"/>
      <c r="B1183" s="1"/>
      <c r="C1183" s="16"/>
      <c r="D1183" s="1"/>
      <c r="E1183" s="1"/>
      <c r="F1183" s="1"/>
      <c r="G1183" s="1"/>
      <c r="H1183" s="11"/>
      <c r="I1183" s="11"/>
      <c r="J1183" s="11"/>
      <c r="K1183" s="2"/>
      <c r="L1183" s="2"/>
      <c r="M1183" s="1"/>
    </row>
    <row r="1184" spans="1:13" x14ac:dyDescent="0.2">
      <c r="A1184" s="1"/>
      <c r="B1184" s="1"/>
      <c r="C1184" s="16"/>
      <c r="D1184" s="1"/>
      <c r="E1184" s="1"/>
      <c r="F1184" s="1"/>
      <c r="G1184" s="1"/>
      <c r="H1184" s="11"/>
      <c r="I1184" s="11"/>
      <c r="J1184" s="11"/>
      <c r="K1184" s="2"/>
      <c r="L1184" s="2"/>
      <c r="M1184" s="1"/>
    </row>
    <row r="1185" spans="1:13" x14ac:dyDescent="0.2">
      <c r="A1185" s="1"/>
      <c r="B1185" s="1"/>
      <c r="C1185" s="16"/>
      <c r="D1185" s="1"/>
      <c r="E1185" s="1"/>
      <c r="F1185" s="1"/>
      <c r="G1185" s="1"/>
      <c r="H1185" s="11"/>
      <c r="I1185" s="11"/>
      <c r="J1185" s="11"/>
      <c r="K1185" s="2"/>
      <c r="L1185" s="2"/>
      <c r="M1185" s="1"/>
    </row>
    <row r="1186" spans="1:13" x14ac:dyDescent="0.2">
      <c r="A1186" s="1"/>
      <c r="B1186" s="1"/>
      <c r="C1186" s="16"/>
      <c r="D1186" s="1"/>
      <c r="E1186" s="1"/>
      <c r="F1186" s="1"/>
      <c r="G1186" s="1"/>
      <c r="H1186" s="11"/>
      <c r="I1186" s="11"/>
      <c r="J1186" s="11"/>
      <c r="K1186" s="2"/>
      <c r="L1186" s="2"/>
      <c r="M1186" s="1"/>
    </row>
    <row r="1187" spans="1:13" x14ac:dyDescent="0.2">
      <c r="A1187" s="1"/>
      <c r="B1187" s="1"/>
      <c r="C1187" s="16"/>
      <c r="D1187" s="1"/>
      <c r="E1187" s="1"/>
      <c r="F1187" s="1"/>
      <c r="G1187" s="1"/>
      <c r="H1187" s="11"/>
      <c r="I1187" s="11"/>
      <c r="J1187" s="11"/>
      <c r="K1187" s="2"/>
      <c r="L1187" s="2"/>
      <c r="M1187" s="1"/>
    </row>
    <row r="1188" spans="1:13" x14ac:dyDescent="0.2">
      <c r="A1188" s="1"/>
      <c r="B1188" s="1"/>
      <c r="C1188" s="16"/>
      <c r="D1188" s="1"/>
      <c r="E1188" s="1"/>
      <c r="F1188" s="1"/>
      <c r="G1188" s="1"/>
      <c r="H1188" s="11"/>
      <c r="I1188" s="11"/>
      <c r="J1188" s="11"/>
      <c r="K1188" s="2"/>
      <c r="L1188" s="2"/>
      <c r="M1188" s="1"/>
    </row>
    <row r="1189" spans="1:13" x14ac:dyDescent="0.2">
      <c r="A1189" s="1"/>
      <c r="B1189" s="1"/>
      <c r="C1189" s="16"/>
      <c r="D1189" s="1"/>
      <c r="E1189" s="1"/>
      <c r="F1189" s="1"/>
      <c r="G1189" s="1"/>
      <c r="H1189" s="11"/>
      <c r="I1189" s="11"/>
      <c r="J1189" s="11"/>
      <c r="K1189" s="2"/>
      <c r="L1189" s="2"/>
      <c r="M1189" s="1"/>
    </row>
    <row r="1190" spans="1:13" x14ac:dyDescent="0.2">
      <c r="A1190" s="1"/>
      <c r="B1190" s="1"/>
      <c r="C1190" s="16"/>
      <c r="D1190" s="1"/>
      <c r="E1190" s="1"/>
      <c r="F1190" s="1"/>
      <c r="G1190" s="1"/>
      <c r="H1190" s="11"/>
      <c r="I1190" s="11"/>
      <c r="J1190" s="11"/>
      <c r="K1190" s="2"/>
      <c r="L1190" s="2"/>
      <c r="M1190" s="1"/>
    </row>
    <row r="1191" spans="1:13" x14ac:dyDescent="0.2">
      <c r="A1191" s="1"/>
      <c r="B1191" s="1"/>
      <c r="C1191" s="16"/>
      <c r="D1191" s="1"/>
      <c r="E1191" s="1"/>
      <c r="F1191" s="1"/>
      <c r="G1191" s="1"/>
      <c r="H1191" s="11"/>
      <c r="I1191" s="11"/>
      <c r="J1191" s="11"/>
      <c r="K1191" s="2"/>
      <c r="L1191" s="2"/>
      <c r="M1191" s="1"/>
    </row>
    <row r="1192" spans="1:13" x14ac:dyDescent="0.2">
      <c r="A1192" s="1"/>
      <c r="B1192" s="1"/>
      <c r="C1192" s="16"/>
      <c r="D1192" s="1"/>
      <c r="E1192" s="1"/>
      <c r="F1192" s="1"/>
      <c r="G1192" s="1"/>
      <c r="H1192" s="11"/>
      <c r="I1192" s="11"/>
      <c r="J1192" s="11"/>
      <c r="K1192" s="2"/>
      <c r="L1192" s="2"/>
      <c r="M1192" s="1"/>
    </row>
    <row r="1193" spans="1:13" x14ac:dyDescent="0.2">
      <c r="A1193" s="1"/>
      <c r="B1193" s="1"/>
      <c r="C1193" s="16"/>
      <c r="D1193" s="1"/>
      <c r="E1193" s="1"/>
      <c r="F1193" s="1"/>
      <c r="G1193" s="1"/>
      <c r="H1193" s="11"/>
      <c r="I1193" s="11"/>
      <c r="J1193" s="11"/>
      <c r="K1193" s="2"/>
      <c r="L1193" s="2"/>
      <c r="M1193" s="1"/>
    </row>
    <row r="1194" spans="1:13" x14ac:dyDescent="0.2">
      <c r="A1194" s="1"/>
      <c r="B1194" s="1"/>
      <c r="C1194" s="16"/>
      <c r="D1194" s="1"/>
      <c r="E1194" s="1"/>
      <c r="F1194" s="1"/>
      <c r="G1194" s="1"/>
      <c r="H1194" s="11"/>
      <c r="I1194" s="11"/>
      <c r="J1194" s="11"/>
      <c r="K1194" s="2"/>
      <c r="L1194" s="2"/>
      <c r="M1194" s="1"/>
    </row>
    <row r="1195" spans="1:13" x14ac:dyDescent="0.2">
      <c r="A1195" s="1"/>
      <c r="B1195" s="1"/>
      <c r="C1195" s="16"/>
      <c r="D1195" s="1"/>
      <c r="E1195" s="1"/>
      <c r="F1195" s="1"/>
      <c r="G1195" s="1"/>
      <c r="H1195" s="11"/>
      <c r="I1195" s="11"/>
      <c r="J1195" s="11"/>
      <c r="K1195" s="2"/>
      <c r="L1195" s="2"/>
      <c r="M1195" s="1"/>
    </row>
    <row r="1196" spans="1:13" x14ac:dyDescent="0.2">
      <c r="A1196" s="1"/>
      <c r="B1196" s="1"/>
      <c r="C1196" s="16"/>
      <c r="D1196" s="1"/>
      <c r="E1196" s="1"/>
      <c r="F1196" s="1"/>
      <c r="G1196" s="1"/>
      <c r="H1196" s="11"/>
      <c r="I1196" s="11"/>
      <c r="J1196" s="11"/>
      <c r="K1196" s="2"/>
      <c r="L1196" s="2"/>
      <c r="M1196" s="1"/>
    </row>
    <row r="1197" spans="1:13" x14ac:dyDescent="0.2">
      <c r="A1197" s="1"/>
      <c r="B1197" s="1"/>
      <c r="C1197" s="16"/>
      <c r="D1197" s="1"/>
      <c r="E1197" s="1"/>
      <c r="F1197" s="1"/>
      <c r="G1197" s="1"/>
      <c r="H1197" s="11"/>
      <c r="I1197" s="11"/>
      <c r="J1197" s="11"/>
      <c r="K1197" s="2"/>
      <c r="L1197" s="2"/>
      <c r="M1197" s="1"/>
    </row>
    <row r="1198" spans="1:13" x14ac:dyDescent="0.2">
      <c r="A1198" s="1"/>
      <c r="B1198" s="1"/>
      <c r="C1198" s="16"/>
      <c r="D1198" s="1"/>
      <c r="E1198" s="1"/>
      <c r="F1198" s="1"/>
      <c r="G1198" s="1"/>
      <c r="H1198" s="11"/>
      <c r="I1198" s="11"/>
      <c r="J1198" s="11"/>
      <c r="K1198" s="2"/>
      <c r="L1198" s="2"/>
      <c r="M1198" s="1"/>
    </row>
    <row r="1199" spans="1:13" x14ac:dyDescent="0.2">
      <c r="A1199" s="1"/>
      <c r="B1199" s="1"/>
      <c r="C1199" s="16"/>
      <c r="D1199" s="1"/>
      <c r="E1199" s="1"/>
      <c r="F1199" s="1"/>
      <c r="G1199" s="1"/>
      <c r="H1199" s="11"/>
      <c r="I1199" s="11"/>
      <c r="J1199" s="11"/>
      <c r="K1199" s="2"/>
      <c r="L1199" s="2"/>
      <c r="M1199" s="1"/>
    </row>
    <row r="1200" spans="1:13" x14ac:dyDescent="0.2">
      <c r="A1200" s="1"/>
      <c r="B1200" s="1"/>
      <c r="C1200" s="16"/>
      <c r="D1200" s="1"/>
      <c r="E1200" s="1"/>
      <c r="F1200" s="1"/>
      <c r="G1200" s="1"/>
      <c r="H1200" s="11"/>
      <c r="I1200" s="11"/>
      <c r="J1200" s="11"/>
      <c r="K1200" s="2"/>
      <c r="L1200" s="2"/>
      <c r="M1200" s="1"/>
    </row>
    <row r="1201" spans="1:13" x14ac:dyDescent="0.2">
      <c r="A1201" s="1"/>
      <c r="B1201" s="1"/>
      <c r="C1201" s="16"/>
      <c r="D1201" s="1"/>
      <c r="E1201" s="1"/>
      <c r="F1201" s="1"/>
      <c r="G1201" s="1"/>
      <c r="H1201" s="11"/>
      <c r="I1201" s="11"/>
      <c r="J1201" s="11"/>
      <c r="K1201" s="2"/>
      <c r="L1201" s="2"/>
      <c r="M1201" s="1"/>
    </row>
    <row r="1202" spans="1:13" x14ac:dyDescent="0.2">
      <c r="A1202" s="1"/>
      <c r="B1202" s="1"/>
      <c r="C1202" s="16"/>
      <c r="D1202" s="1"/>
      <c r="E1202" s="1"/>
      <c r="F1202" s="1"/>
      <c r="G1202" s="1"/>
      <c r="H1202" s="11"/>
      <c r="I1202" s="11"/>
      <c r="J1202" s="11"/>
      <c r="K1202" s="2"/>
      <c r="L1202" s="2"/>
      <c r="M1202" s="1"/>
    </row>
    <row r="1203" spans="1:13" x14ac:dyDescent="0.2">
      <c r="A1203" s="1"/>
      <c r="B1203" s="1"/>
      <c r="C1203" s="16"/>
      <c r="D1203" s="1"/>
      <c r="E1203" s="1"/>
      <c r="F1203" s="1"/>
      <c r="G1203" s="1"/>
      <c r="H1203" s="11"/>
      <c r="I1203" s="11"/>
      <c r="J1203" s="11"/>
      <c r="K1203" s="2"/>
      <c r="L1203" s="2"/>
      <c r="M1203" s="1"/>
    </row>
    <row r="1204" spans="1:13" x14ac:dyDescent="0.2">
      <c r="A1204" s="1"/>
      <c r="B1204" s="1"/>
      <c r="C1204" s="16"/>
      <c r="D1204" s="1"/>
      <c r="E1204" s="1"/>
      <c r="F1204" s="1"/>
      <c r="G1204" s="1"/>
      <c r="H1204" s="11"/>
      <c r="I1204" s="11"/>
      <c r="J1204" s="11"/>
      <c r="K1204" s="2"/>
      <c r="L1204" s="2"/>
      <c r="M1204" s="1"/>
    </row>
    <row r="1205" spans="1:13" x14ac:dyDescent="0.2">
      <c r="A1205" s="1"/>
      <c r="B1205" s="1"/>
      <c r="C1205" s="16"/>
      <c r="D1205" s="1"/>
      <c r="E1205" s="1"/>
      <c r="F1205" s="1"/>
      <c r="G1205" s="1"/>
      <c r="H1205" s="11"/>
      <c r="I1205" s="11"/>
      <c r="J1205" s="11"/>
      <c r="K1205" s="2"/>
      <c r="L1205" s="2"/>
      <c r="M1205" s="1"/>
    </row>
    <row r="1206" spans="1:13" x14ac:dyDescent="0.2">
      <c r="A1206" s="1"/>
      <c r="B1206" s="1"/>
      <c r="C1206" s="16"/>
      <c r="D1206" s="1"/>
      <c r="E1206" s="1"/>
      <c r="F1206" s="1"/>
      <c r="G1206" s="1"/>
      <c r="H1206" s="11"/>
      <c r="I1206" s="11"/>
      <c r="J1206" s="11"/>
      <c r="K1206" s="2"/>
      <c r="L1206" s="2"/>
      <c r="M1206" s="1"/>
    </row>
    <row r="1207" spans="1:13" x14ac:dyDescent="0.2">
      <c r="A1207" s="1"/>
      <c r="B1207" s="1"/>
      <c r="C1207" s="16"/>
      <c r="D1207" s="1"/>
      <c r="E1207" s="1"/>
      <c r="F1207" s="1"/>
      <c r="G1207" s="1"/>
      <c r="H1207" s="11"/>
      <c r="I1207" s="11"/>
      <c r="J1207" s="11"/>
      <c r="K1207" s="2"/>
      <c r="L1207" s="2"/>
      <c r="M1207" s="1"/>
    </row>
    <row r="1208" spans="1:13" x14ac:dyDescent="0.2">
      <c r="A1208" s="1"/>
      <c r="B1208" s="1"/>
      <c r="C1208" s="16"/>
      <c r="D1208" s="1"/>
      <c r="E1208" s="1"/>
      <c r="F1208" s="1"/>
      <c r="G1208" s="1"/>
      <c r="H1208" s="11"/>
      <c r="I1208" s="11"/>
      <c r="J1208" s="11"/>
      <c r="K1208" s="2"/>
      <c r="L1208" s="2"/>
      <c r="M1208" s="1"/>
    </row>
    <row r="1209" spans="1:13" x14ac:dyDescent="0.2">
      <c r="A1209" s="1"/>
      <c r="B1209" s="1"/>
      <c r="C1209" s="16"/>
      <c r="D1209" s="1"/>
      <c r="E1209" s="1"/>
      <c r="F1209" s="1"/>
      <c r="G1209" s="1"/>
      <c r="H1209" s="11"/>
      <c r="I1209" s="11"/>
      <c r="J1209" s="11"/>
      <c r="K1209" s="2"/>
      <c r="L1209" s="2"/>
      <c r="M1209" s="1"/>
    </row>
    <row r="1210" spans="1:13" x14ac:dyDescent="0.2">
      <c r="A1210" s="1"/>
      <c r="B1210" s="1"/>
      <c r="C1210" s="16"/>
      <c r="D1210" s="1"/>
      <c r="E1210" s="1"/>
      <c r="F1210" s="1"/>
      <c r="G1210" s="1"/>
      <c r="H1210" s="11"/>
      <c r="I1210" s="11"/>
      <c r="J1210" s="11"/>
      <c r="K1210" s="2"/>
      <c r="L1210" s="2"/>
      <c r="M1210" s="1"/>
    </row>
    <row r="1211" spans="1:13" x14ac:dyDescent="0.2">
      <c r="A1211" s="1"/>
      <c r="B1211" s="1"/>
      <c r="C1211" s="16"/>
      <c r="D1211" s="1"/>
      <c r="E1211" s="1"/>
      <c r="F1211" s="1"/>
      <c r="G1211" s="1"/>
      <c r="H1211" s="11"/>
      <c r="I1211" s="11"/>
      <c r="J1211" s="11"/>
      <c r="K1211" s="2"/>
      <c r="L1211" s="2"/>
      <c r="M1211" s="1"/>
    </row>
    <row r="1212" spans="1:13" x14ac:dyDescent="0.2">
      <c r="A1212" s="1"/>
      <c r="B1212" s="1"/>
      <c r="C1212" s="16"/>
      <c r="D1212" s="1"/>
      <c r="E1212" s="1"/>
      <c r="F1212" s="1"/>
      <c r="G1212" s="1"/>
      <c r="H1212" s="11"/>
      <c r="I1212" s="11"/>
      <c r="J1212" s="11"/>
      <c r="K1212" s="2"/>
      <c r="L1212" s="2"/>
      <c r="M1212" s="1"/>
    </row>
    <row r="1213" spans="1:13" x14ac:dyDescent="0.2">
      <c r="A1213" s="1"/>
      <c r="B1213" s="1"/>
      <c r="C1213" s="16"/>
      <c r="D1213" s="1"/>
      <c r="E1213" s="1"/>
      <c r="F1213" s="1"/>
      <c r="G1213" s="1"/>
      <c r="H1213" s="11"/>
      <c r="I1213" s="11"/>
      <c r="J1213" s="11"/>
      <c r="K1213" s="2"/>
      <c r="L1213" s="2"/>
      <c r="M1213" s="1"/>
    </row>
    <row r="1214" spans="1:13" x14ac:dyDescent="0.2">
      <c r="A1214" s="1"/>
      <c r="B1214" s="1"/>
      <c r="C1214" s="16"/>
      <c r="D1214" s="1"/>
      <c r="E1214" s="1"/>
      <c r="F1214" s="1"/>
      <c r="G1214" s="1"/>
      <c r="H1214" s="11"/>
      <c r="I1214" s="11"/>
      <c r="J1214" s="11"/>
      <c r="K1214" s="2"/>
      <c r="L1214" s="2"/>
      <c r="M1214" s="1"/>
    </row>
    <row r="1215" spans="1:13" x14ac:dyDescent="0.2">
      <c r="A1215" s="1"/>
      <c r="B1215" s="1"/>
      <c r="C1215" s="16"/>
      <c r="D1215" s="1"/>
      <c r="E1215" s="1"/>
      <c r="F1215" s="1"/>
      <c r="G1215" s="1"/>
      <c r="H1215" s="11"/>
      <c r="I1215" s="11"/>
      <c r="J1215" s="11"/>
      <c r="K1215" s="2"/>
      <c r="L1215" s="2"/>
      <c r="M1215" s="1"/>
    </row>
    <row r="1216" spans="1:13" x14ac:dyDescent="0.2">
      <c r="A1216" s="1"/>
      <c r="B1216" s="1"/>
      <c r="C1216" s="16"/>
      <c r="D1216" s="1"/>
      <c r="E1216" s="1"/>
      <c r="F1216" s="1"/>
      <c r="G1216" s="1"/>
      <c r="H1216" s="11"/>
      <c r="I1216" s="11"/>
      <c r="J1216" s="11"/>
      <c r="K1216" s="2"/>
      <c r="L1216" s="2"/>
      <c r="M1216" s="1"/>
    </row>
    <row r="1217" spans="1:13" x14ac:dyDescent="0.2">
      <c r="A1217" s="1"/>
      <c r="B1217" s="1"/>
      <c r="C1217" s="16"/>
      <c r="D1217" s="1"/>
      <c r="E1217" s="1"/>
      <c r="F1217" s="1"/>
      <c r="G1217" s="1"/>
      <c r="H1217" s="11"/>
      <c r="I1217" s="11"/>
      <c r="J1217" s="11"/>
      <c r="K1217" s="2"/>
      <c r="L1217" s="2"/>
      <c r="M1217" s="1"/>
    </row>
    <row r="1218" spans="1:13" x14ac:dyDescent="0.2">
      <c r="A1218" s="1"/>
      <c r="B1218" s="1"/>
      <c r="C1218" s="16"/>
      <c r="D1218" s="1"/>
      <c r="E1218" s="1"/>
      <c r="F1218" s="1"/>
      <c r="G1218" s="1"/>
      <c r="H1218" s="11"/>
      <c r="I1218" s="11"/>
      <c r="J1218" s="11"/>
      <c r="K1218" s="2"/>
      <c r="L1218" s="2"/>
      <c r="M1218" s="1"/>
    </row>
    <row r="1219" spans="1:13" x14ac:dyDescent="0.2">
      <c r="A1219" s="1"/>
      <c r="B1219" s="1"/>
      <c r="C1219" s="16"/>
      <c r="D1219" s="1"/>
      <c r="E1219" s="1"/>
      <c r="F1219" s="1"/>
      <c r="G1219" s="1"/>
      <c r="H1219" s="11"/>
      <c r="I1219" s="11"/>
      <c r="J1219" s="11"/>
      <c r="K1219" s="2"/>
      <c r="L1219" s="2"/>
      <c r="M1219" s="1"/>
    </row>
    <row r="1220" spans="1:13" x14ac:dyDescent="0.2">
      <c r="A1220" s="1"/>
      <c r="B1220" s="1"/>
      <c r="C1220" s="16"/>
      <c r="D1220" s="1"/>
      <c r="E1220" s="1"/>
      <c r="F1220" s="1"/>
      <c r="G1220" s="1"/>
      <c r="H1220" s="11"/>
      <c r="I1220" s="11"/>
      <c r="J1220" s="11"/>
      <c r="K1220" s="2"/>
      <c r="L1220" s="2"/>
      <c r="M1220" s="1"/>
    </row>
    <row r="1221" spans="1:13" x14ac:dyDescent="0.2">
      <c r="A1221" s="1"/>
      <c r="B1221" s="1"/>
      <c r="C1221" s="16"/>
      <c r="D1221" s="1"/>
      <c r="E1221" s="1"/>
      <c r="F1221" s="1"/>
      <c r="G1221" s="1"/>
      <c r="H1221" s="11"/>
      <c r="I1221" s="11"/>
      <c r="J1221" s="11"/>
      <c r="K1221" s="2"/>
      <c r="L1221" s="2"/>
      <c r="M1221" s="1"/>
    </row>
    <row r="1222" spans="1:13" x14ac:dyDescent="0.2">
      <c r="A1222" s="1"/>
      <c r="B1222" s="1"/>
      <c r="C1222" s="16"/>
      <c r="D1222" s="1"/>
      <c r="E1222" s="1"/>
      <c r="F1222" s="1"/>
      <c r="G1222" s="1"/>
      <c r="H1222" s="11"/>
      <c r="I1222" s="11"/>
      <c r="J1222" s="11"/>
      <c r="K1222" s="2"/>
      <c r="L1222" s="2"/>
      <c r="M1222" s="1"/>
    </row>
    <row r="1223" spans="1:13" x14ac:dyDescent="0.2">
      <c r="A1223" s="1"/>
      <c r="B1223" s="1"/>
      <c r="C1223" s="16"/>
      <c r="D1223" s="1"/>
      <c r="E1223" s="1"/>
      <c r="F1223" s="1"/>
      <c r="G1223" s="1"/>
      <c r="H1223" s="11"/>
      <c r="I1223" s="11"/>
      <c r="J1223" s="11"/>
      <c r="K1223" s="2"/>
      <c r="L1223" s="2"/>
      <c r="M1223" s="1"/>
    </row>
    <row r="1224" spans="1:13" x14ac:dyDescent="0.2">
      <c r="A1224" s="1"/>
      <c r="B1224" s="1"/>
      <c r="C1224" s="16"/>
      <c r="D1224" s="1"/>
      <c r="E1224" s="1"/>
      <c r="F1224" s="1"/>
      <c r="G1224" s="1"/>
      <c r="H1224" s="11"/>
      <c r="I1224" s="11"/>
      <c r="J1224" s="11"/>
      <c r="K1224" s="2"/>
      <c r="L1224" s="2"/>
      <c r="M1224" s="1"/>
    </row>
    <row r="1225" spans="1:13" x14ac:dyDescent="0.2">
      <c r="A1225" s="1"/>
      <c r="B1225" s="1"/>
      <c r="C1225" s="16"/>
      <c r="D1225" s="1"/>
      <c r="E1225" s="1"/>
      <c r="F1225" s="1"/>
      <c r="G1225" s="1"/>
      <c r="H1225" s="11"/>
      <c r="I1225" s="11"/>
      <c r="J1225" s="11"/>
      <c r="K1225" s="2"/>
      <c r="L1225" s="2"/>
      <c r="M1225" s="1"/>
    </row>
    <row r="1226" spans="1:13" x14ac:dyDescent="0.2">
      <c r="A1226" s="1"/>
      <c r="B1226" s="1"/>
      <c r="C1226" s="16"/>
      <c r="D1226" s="1"/>
      <c r="E1226" s="1"/>
      <c r="F1226" s="1"/>
      <c r="G1226" s="1"/>
      <c r="H1226" s="11"/>
      <c r="I1226" s="11"/>
      <c r="J1226" s="11"/>
      <c r="K1226" s="2"/>
      <c r="L1226" s="2"/>
      <c r="M1226" s="1"/>
    </row>
    <row r="1227" spans="1:13" x14ac:dyDescent="0.2">
      <c r="A1227" s="1"/>
      <c r="B1227" s="1"/>
      <c r="C1227" s="16"/>
      <c r="D1227" s="1"/>
      <c r="E1227" s="1"/>
      <c r="F1227" s="1"/>
      <c r="G1227" s="1"/>
      <c r="H1227" s="11"/>
      <c r="I1227" s="11"/>
      <c r="J1227" s="11"/>
      <c r="K1227" s="2"/>
      <c r="L1227" s="2"/>
      <c r="M1227" s="1"/>
    </row>
    <row r="1228" spans="1:13" x14ac:dyDescent="0.2">
      <c r="A1228" s="1"/>
      <c r="B1228" s="1"/>
      <c r="C1228" s="16"/>
      <c r="D1228" s="1"/>
      <c r="E1228" s="1"/>
      <c r="F1228" s="1"/>
      <c r="G1228" s="1"/>
      <c r="H1228" s="11"/>
      <c r="I1228" s="11"/>
      <c r="J1228" s="11"/>
      <c r="K1228" s="2"/>
      <c r="L1228" s="2"/>
      <c r="M1228" s="1"/>
    </row>
    <row r="1229" spans="1:13" x14ac:dyDescent="0.2">
      <c r="A1229" s="1"/>
      <c r="B1229" s="1"/>
      <c r="C1229" s="16"/>
      <c r="D1229" s="1"/>
      <c r="E1229" s="1"/>
      <c r="F1229" s="1"/>
      <c r="G1229" s="1"/>
      <c r="H1229" s="11"/>
      <c r="I1229" s="11"/>
      <c r="J1229" s="11"/>
      <c r="K1229" s="2"/>
      <c r="L1229" s="2"/>
      <c r="M1229" s="1"/>
    </row>
    <row r="1230" spans="1:13" x14ac:dyDescent="0.2">
      <c r="A1230" s="1"/>
      <c r="B1230" s="1"/>
      <c r="C1230" s="16"/>
      <c r="D1230" s="1"/>
      <c r="E1230" s="1"/>
      <c r="F1230" s="1"/>
      <c r="G1230" s="1"/>
      <c r="H1230" s="11"/>
      <c r="I1230" s="11"/>
      <c r="J1230" s="11"/>
      <c r="K1230" s="2"/>
      <c r="L1230" s="2"/>
      <c r="M1230" s="1"/>
    </row>
    <row r="1231" spans="1:13" x14ac:dyDescent="0.2">
      <c r="A1231" s="1"/>
      <c r="B1231" s="1"/>
      <c r="C1231" s="16"/>
      <c r="D1231" s="1"/>
      <c r="E1231" s="1"/>
      <c r="F1231" s="1"/>
      <c r="G1231" s="1"/>
      <c r="H1231" s="11"/>
      <c r="I1231" s="11"/>
      <c r="J1231" s="11"/>
      <c r="K1231" s="2"/>
      <c r="L1231" s="2"/>
      <c r="M1231" s="1"/>
    </row>
    <row r="1232" spans="1:13" x14ac:dyDescent="0.2">
      <c r="A1232" s="1"/>
      <c r="B1232" s="1"/>
      <c r="C1232" s="16"/>
      <c r="D1232" s="1"/>
      <c r="E1232" s="1"/>
      <c r="F1232" s="1"/>
      <c r="G1232" s="1"/>
      <c r="H1232" s="11"/>
      <c r="I1232" s="11"/>
      <c r="J1232" s="11"/>
      <c r="K1232" s="2"/>
      <c r="L1232" s="2"/>
      <c r="M1232" s="1"/>
    </row>
    <row r="1233" spans="1:13" x14ac:dyDescent="0.2">
      <c r="A1233" s="1"/>
      <c r="B1233" s="1"/>
      <c r="C1233" s="16"/>
      <c r="D1233" s="1"/>
      <c r="E1233" s="1"/>
      <c r="F1233" s="1"/>
      <c r="G1233" s="1"/>
      <c r="H1233" s="11"/>
      <c r="I1233" s="11"/>
      <c r="J1233" s="11"/>
      <c r="K1233" s="2"/>
      <c r="L1233" s="2"/>
      <c r="M1233" s="1"/>
    </row>
    <row r="1234" spans="1:13" x14ac:dyDescent="0.2">
      <c r="A1234" s="1"/>
      <c r="B1234" s="1"/>
      <c r="C1234" s="16"/>
      <c r="D1234" s="1"/>
      <c r="E1234" s="1"/>
      <c r="F1234" s="1"/>
      <c r="G1234" s="1"/>
      <c r="H1234" s="11"/>
      <c r="I1234" s="11"/>
      <c r="J1234" s="11"/>
      <c r="K1234" s="2"/>
      <c r="L1234" s="2"/>
      <c r="M1234" s="1"/>
    </row>
    <row r="1235" spans="1:13" x14ac:dyDescent="0.2">
      <c r="A1235" s="1"/>
      <c r="B1235" s="1"/>
      <c r="C1235" s="16"/>
      <c r="D1235" s="1"/>
      <c r="E1235" s="1"/>
      <c r="F1235" s="1"/>
      <c r="G1235" s="1"/>
      <c r="H1235" s="11"/>
      <c r="I1235" s="11"/>
      <c r="J1235" s="11"/>
      <c r="K1235" s="2"/>
      <c r="L1235" s="2"/>
      <c r="M1235" s="1"/>
    </row>
    <row r="1236" spans="1:13" x14ac:dyDescent="0.2">
      <c r="A1236" s="1"/>
      <c r="B1236" s="1"/>
      <c r="C1236" s="16"/>
      <c r="D1236" s="1"/>
      <c r="E1236" s="1"/>
      <c r="F1236" s="1"/>
      <c r="G1236" s="1"/>
      <c r="H1236" s="11"/>
      <c r="I1236" s="11"/>
      <c r="J1236" s="11"/>
      <c r="K1236" s="2"/>
      <c r="L1236" s="2"/>
      <c r="M1236" s="1"/>
    </row>
    <row r="1237" spans="1:13" x14ac:dyDescent="0.2">
      <c r="A1237" s="1"/>
      <c r="B1237" s="1"/>
      <c r="C1237" s="16"/>
      <c r="D1237" s="1"/>
      <c r="E1237" s="1"/>
      <c r="F1237" s="1"/>
      <c r="G1237" s="1"/>
      <c r="H1237" s="11"/>
      <c r="I1237" s="11"/>
      <c r="J1237" s="11"/>
      <c r="K1237" s="2"/>
      <c r="L1237" s="2"/>
      <c r="M1237" s="1"/>
    </row>
    <row r="1238" spans="1:13" x14ac:dyDescent="0.2">
      <c r="A1238" s="1"/>
      <c r="B1238" s="1"/>
      <c r="C1238" s="16"/>
      <c r="D1238" s="1"/>
      <c r="E1238" s="1"/>
      <c r="F1238" s="1"/>
      <c r="G1238" s="1"/>
      <c r="H1238" s="11"/>
      <c r="I1238" s="11"/>
      <c r="J1238" s="11"/>
      <c r="K1238" s="2"/>
      <c r="L1238" s="2"/>
      <c r="M1238" s="1"/>
    </row>
    <row r="1239" spans="1:13" x14ac:dyDescent="0.2">
      <c r="A1239" s="1"/>
      <c r="B1239" s="1"/>
      <c r="C1239" s="16"/>
      <c r="D1239" s="1"/>
      <c r="E1239" s="1"/>
      <c r="F1239" s="1"/>
      <c r="G1239" s="1"/>
      <c r="H1239" s="11"/>
      <c r="I1239" s="11"/>
      <c r="J1239" s="11"/>
      <c r="K1239" s="2"/>
      <c r="L1239" s="2"/>
      <c r="M1239" s="1"/>
    </row>
    <row r="1240" spans="1:13" x14ac:dyDescent="0.2">
      <c r="A1240" s="1"/>
      <c r="B1240" s="1"/>
      <c r="C1240" s="16"/>
      <c r="D1240" s="1"/>
      <c r="E1240" s="1"/>
      <c r="F1240" s="1"/>
      <c r="G1240" s="1"/>
      <c r="H1240" s="11"/>
      <c r="I1240" s="11"/>
      <c r="J1240" s="11"/>
      <c r="K1240" s="2"/>
      <c r="L1240" s="2"/>
      <c r="M1240" s="1"/>
    </row>
    <row r="1241" spans="1:13" x14ac:dyDescent="0.2">
      <c r="A1241" s="1"/>
      <c r="B1241" s="1"/>
      <c r="C1241" s="16"/>
      <c r="D1241" s="1"/>
      <c r="E1241" s="1"/>
      <c r="F1241" s="1"/>
      <c r="G1241" s="1"/>
      <c r="H1241" s="11"/>
      <c r="I1241" s="11"/>
      <c r="J1241" s="11"/>
      <c r="K1241" s="2"/>
      <c r="L1241" s="2"/>
      <c r="M1241" s="1"/>
    </row>
    <row r="1242" spans="1:13" x14ac:dyDescent="0.2">
      <c r="A1242" s="1"/>
      <c r="B1242" s="1"/>
      <c r="C1242" s="16"/>
      <c r="D1242" s="1"/>
      <c r="E1242" s="1"/>
      <c r="F1242" s="1"/>
      <c r="G1242" s="1"/>
      <c r="H1242" s="11"/>
      <c r="I1242" s="11"/>
      <c r="J1242" s="11"/>
      <c r="K1242" s="2"/>
      <c r="L1242" s="2"/>
      <c r="M1242" s="1"/>
    </row>
    <row r="1243" spans="1:13" x14ac:dyDescent="0.2">
      <c r="A1243" s="1"/>
      <c r="B1243" s="1"/>
      <c r="C1243" s="16"/>
      <c r="D1243" s="1"/>
      <c r="E1243" s="1"/>
      <c r="F1243" s="1"/>
      <c r="G1243" s="1"/>
      <c r="H1243" s="11"/>
      <c r="I1243" s="11"/>
      <c r="J1243" s="11"/>
      <c r="K1243" s="2"/>
      <c r="L1243" s="2"/>
      <c r="M1243" s="1"/>
    </row>
    <row r="1244" spans="1:13" x14ac:dyDescent="0.2">
      <c r="A1244" s="1"/>
      <c r="B1244" s="1"/>
      <c r="C1244" s="16"/>
      <c r="D1244" s="1"/>
      <c r="E1244" s="1"/>
      <c r="F1244" s="1"/>
      <c r="G1244" s="1"/>
      <c r="H1244" s="11"/>
      <c r="I1244" s="11"/>
      <c r="J1244" s="11"/>
      <c r="K1244" s="2"/>
      <c r="L1244" s="2"/>
      <c r="M1244" s="1"/>
    </row>
    <row r="1245" spans="1:13" x14ac:dyDescent="0.2">
      <c r="A1245" s="1"/>
      <c r="B1245" s="1"/>
      <c r="C1245" s="16"/>
      <c r="D1245" s="1"/>
      <c r="E1245" s="1"/>
      <c r="F1245" s="1"/>
      <c r="G1245" s="1"/>
      <c r="H1245" s="11"/>
      <c r="I1245" s="11"/>
      <c r="J1245" s="11"/>
      <c r="K1245" s="2"/>
      <c r="L1245" s="2"/>
      <c r="M1245" s="1"/>
    </row>
    <row r="1246" spans="1:13" x14ac:dyDescent="0.2">
      <c r="A1246" s="1"/>
      <c r="B1246" s="1"/>
      <c r="C1246" s="16"/>
      <c r="D1246" s="1"/>
      <c r="E1246" s="1"/>
      <c r="F1246" s="1"/>
      <c r="G1246" s="1"/>
      <c r="H1246" s="11"/>
      <c r="I1246" s="11"/>
      <c r="J1246" s="11"/>
      <c r="K1246" s="2"/>
      <c r="L1246" s="2"/>
      <c r="M1246" s="1"/>
    </row>
    <row r="1247" spans="1:13" x14ac:dyDescent="0.2">
      <c r="A1247" s="1"/>
      <c r="B1247" s="1"/>
      <c r="C1247" s="16"/>
      <c r="D1247" s="1"/>
      <c r="E1247" s="1"/>
      <c r="F1247" s="1"/>
      <c r="G1247" s="1"/>
      <c r="H1247" s="11"/>
      <c r="I1247" s="11"/>
      <c r="J1247" s="11"/>
      <c r="K1247" s="2"/>
      <c r="L1247" s="2"/>
      <c r="M1247" s="1"/>
    </row>
    <row r="1248" spans="1:13" x14ac:dyDescent="0.2">
      <c r="A1248" s="1"/>
      <c r="B1248" s="1"/>
      <c r="C1248" s="16"/>
      <c r="D1248" s="1"/>
      <c r="E1248" s="1"/>
      <c r="F1248" s="1"/>
      <c r="G1248" s="1"/>
      <c r="H1248" s="11"/>
      <c r="I1248" s="11"/>
      <c r="J1248" s="11"/>
      <c r="K1248" s="2"/>
      <c r="L1248" s="2"/>
      <c r="M1248" s="1"/>
    </row>
    <row r="1249" spans="1:13" x14ac:dyDescent="0.2">
      <c r="A1249" s="1"/>
      <c r="B1249" s="1"/>
      <c r="C1249" s="16"/>
      <c r="D1249" s="1"/>
      <c r="E1249" s="1"/>
      <c r="F1249" s="1"/>
      <c r="G1249" s="1"/>
      <c r="H1249" s="11"/>
      <c r="I1249" s="11"/>
      <c r="J1249" s="11"/>
      <c r="K1249" s="2"/>
      <c r="L1249" s="2"/>
      <c r="M1249" s="1"/>
    </row>
    <row r="1250" spans="1:13" x14ac:dyDescent="0.2">
      <c r="A1250" s="1"/>
      <c r="B1250" s="1"/>
      <c r="C1250" s="16"/>
      <c r="D1250" s="1"/>
      <c r="E1250" s="1"/>
      <c r="F1250" s="1"/>
      <c r="G1250" s="1"/>
      <c r="H1250" s="11"/>
      <c r="I1250" s="11"/>
      <c r="J1250" s="11"/>
      <c r="K1250" s="2"/>
      <c r="L1250" s="2"/>
      <c r="M1250" s="1"/>
    </row>
    <row r="1251" spans="1:13" x14ac:dyDescent="0.2">
      <c r="A1251" s="1"/>
      <c r="B1251" s="1"/>
      <c r="C1251" s="16"/>
      <c r="D1251" s="1"/>
      <c r="E1251" s="1"/>
      <c r="F1251" s="1"/>
      <c r="G1251" s="1"/>
      <c r="H1251" s="11"/>
      <c r="I1251" s="11"/>
      <c r="J1251" s="11"/>
      <c r="K1251" s="2"/>
      <c r="L1251" s="2"/>
      <c r="M1251" s="1"/>
    </row>
    <row r="1252" spans="1:13" x14ac:dyDescent="0.2">
      <c r="A1252" s="1"/>
      <c r="B1252" s="1"/>
      <c r="C1252" s="16"/>
      <c r="D1252" s="1"/>
      <c r="E1252" s="1"/>
      <c r="F1252" s="1"/>
      <c r="G1252" s="1"/>
      <c r="H1252" s="11"/>
      <c r="I1252" s="11"/>
      <c r="J1252" s="11"/>
      <c r="K1252" s="2"/>
      <c r="L1252" s="2"/>
      <c r="M1252" s="1"/>
    </row>
    <row r="1253" spans="1:13" x14ac:dyDescent="0.2">
      <c r="A1253" s="1"/>
      <c r="B1253" s="1"/>
      <c r="C1253" s="16"/>
      <c r="D1253" s="1"/>
      <c r="E1253" s="1"/>
      <c r="F1253" s="1"/>
      <c r="G1253" s="1"/>
      <c r="H1253" s="11"/>
      <c r="I1253" s="11"/>
      <c r="J1253" s="11"/>
      <c r="K1253" s="2"/>
      <c r="L1253" s="2"/>
      <c r="M1253" s="1"/>
    </row>
    <row r="1254" spans="1:13" x14ac:dyDescent="0.2">
      <c r="A1254" s="1"/>
      <c r="B1254" s="1"/>
      <c r="C1254" s="16"/>
      <c r="D1254" s="1"/>
      <c r="E1254" s="1"/>
      <c r="F1254" s="1"/>
      <c r="G1254" s="1"/>
      <c r="H1254" s="11"/>
      <c r="I1254" s="11"/>
      <c r="J1254" s="11"/>
      <c r="K1254" s="2"/>
      <c r="L1254" s="2"/>
      <c r="M1254" s="1"/>
    </row>
    <row r="1255" spans="1:13" x14ac:dyDescent="0.2">
      <c r="A1255" s="1"/>
      <c r="B1255" s="1"/>
      <c r="C1255" s="16"/>
      <c r="D1255" s="1"/>
      <c r="E1255" s="1"/>
      <c r="F1255" s="1"/>
      <c r="G1255" s="1"/>
      <c r="H1255" s="11"/>
      <c r="I1255" s="11"/>
      <c r="J1255" s="11"/>
      <c r="K1255" s="2"/>
      <c r="L1255" s="2"/>
      <c r="M1255" s="1"/>
    </row>
    <row r="1256" spans="1:13" x14ac:dyDescent="0.2">
      <c r="A1256" s="1"/>
      <c r="B1256" s="1"/>
      <c r="C1256" s="16"/>
      <c r="D1256" s="1"/>
      <c r="E1256" s="1"/>
      <c r="F1256" s="1"/>
      <c r="G1256" s="1"/>
      <c r="H1256" s="11"/>
      <c r="I1256" s="11"/>
      <c r="J1256" s="11"/>
      <c r="K1256" s="2"/>
      <c r="L1256" s="2"/>
      <c r="M1256" s="1"/>
    </row>
    <row r="1257" spans="1:13" x14ac:dyDescent="0.2">
      <c r="A1257" s="1"/>
      <c r="B1257" s="1"/>
      <c r="C1257" s="16"/>
      <c r="D1257" s="1"/>
      <c r="E1257" s="1"/>
      <c r="F1257" s="1"/>
      <c r="G1257" s="1"/>
      <c r="H1257" s="11"/>
      <c r="I1257" s="11"/>
      <c r="J1257" s="11"/>
      <c r="K1257" s="2"/>
      <c r="L1257" s="2"/>
      <c r="M1257" s="1"/>
    </row>
    <row r="1258" spans="1:13" x14ac:dyDescent="0.2">
      <c r="A1258" s="1"/>
      <c r="B1258" s="1"/>
      <c r="C1258" s="16"/>
      <c r="D1258" s="1"/>
      <c r="E1258" s="1"/>
      <c r="F1258" s="1"/>
      <c r="G1258" s="1"/>
      <c r="H1258" s="11"/>
      <c r="I1258" s="11"/>
      <c r="J1258" s="11"/>
      <c r="K1258" s="2"/>
      <c r="L1258" s="2"/>
      <c r="M1258" s="1"/>
    </row>
    <row r="1259" spans="1:13" x14ac:dyDescent="0.2">
      <c r="A1259" s="1"/>
      <c r="B1259" s="1"/>
      <c r="C1259" s="16"/>
      <c r="D1259" s="1"/>
      <c r="E1259" s="1"/>
      <c r="F1259" s="1"/>
      <c r="G1259" s="1"/>
      <c r="H1259" s="11"/>
      <c r="I1259" s="11"/>
      <c r="J1259" s="11"/>
      <c r="K1259" s="2"/>
      <c r="L1259" s="2"/>
      <c r="M1259" s="1"/>
    </row>
    <row r="1260" spans="1:13" x14ac:dyDescent="0.2">
      <c r="A1260" s="1"/>
      <c r="B1260" s="1"/>
      <c r="C1260" s="16"/>
      <c r="D1260" s="1"/>
      <c r="E1260" s="1"/>
      <c r="F1260" s="1"/>
      <c r="G1260" s="1"/>
      <c r="H1260" s="11"/>
      <c r="I1260" s="11"/>
      <c r="J1260" s="11"/>
      <c r="K1260" s="2"/>
      <c r="L1260" s="2"/>
      <c r="M1260" s="1"/>
    </row>
    <row r="1261" spans="1:13" x14ac:dyDescent="0.2">
      <c r="A1261" s="1"/>
      <c r="B1261" s="1"/>
      <c r="C1261" s="16"/>
      <c r="D1261" s="1"/>
      <c r="E1261" s="1"/>
      <c r="F1261" s="1"/>
      <c r="G1261" s="1"/>
      <c r="H1261" s="11"/>
      <c r="I1261" s="11"/>
      <c r="J1261" s="11"/>
      <c r="K1261" s="2"/>
      <c r="L1261" s="2"/>
      <c r="M1261" s="1"/>
    </row>
    <row r="1262" spans="1:13" x14ac:dyDescent="0.2">
      <c r="A1262" s="1"/>
      <c r="B1262" s="1"/>
      <c r="C1262" s="16"/>
      <c r="D1262" s="1"/>
      <c r="E1262" s="1"/>
      <c r="F1262" s="1"/>
      <c r="G1262" s="1"/>
      <c r="H1262" s="11"/>
      <c r="I1262" s="11"/>
      <c r="J1262" s="11"/>
      <c r="K1262" s="2"/>
      <c r="L1262" s="2"/>
      <c r="M1262" s="1"/>
    </row>
    <row r="1263" spans="1:13" x14ac:dyDescent="0.2">
      <c r="A1263" s="1"/>
      <c r="B1263" s="1"/>
      <c r="C1263" s="16"/>
      <c r="D1263" s="1"/>
      <c r="E1263" s="1"/>
      <c r="F1263" s="1"/>
      <c r="G1263" s="1"/>
      <c r="H1263" s="11"/>
      <c r="I1263" s="11"/>
      <c r="J1263" s="11"/>
      <c r="K1263" s="2"/>
      <c r="L1263" s="2"/>
      <c r="M1263" s="1"/>
    </row>
    <row r="1264" spans="1:13" x14ac:dyDescent="0.2">
      <c r="A1264" s="1"/>
      <c r="B1264" s="1"/>
      <c r="C1264" s="16"/>
      <c r="D1264" s="1"/>
      <c r="E1264" s="1"/>
      <c r="F1264" s="1"/>
      <c r="G1264" s="1"/>
      <c r="H1264" s="11"/>
      <c r="I1264" s="11"/>
      <c r="J1264" s="11"/>
      <c r="K1264" s="2"/>
      <c r="L1264" s="2"/>
      <c r="M1264" s="1"/>
    </row>
    <row r="1265" spans="1:13" x14ac:dyDescent="0.2">
      <c r="A1265" s="1"/>
      <c r="B1265" s="1"/>
      <c r="C1265" s="16"/>
      <c r="D1265" s="1"/>
      <c r="E1265" s="1"/>
      <c r="F1265" s="1"/>
      <c r="G1265" s="1"/>
      <c r="H1265" s="11"/>
      <c r="I1265" s="11"/>
      <c r="J1265" s="11"/>
      <c r="K1265" s="2"/>
      <c r="L1265" s="2"/>
      <c r="M1265" s="1"/>
    </row>
    <row r="1266" spans="1:13" x14ac:dyDescent="0.2">
      <c r="A1266" s="1"/>
      <c r="B1266" s="1"/>
      <c r="C1266" s="16"/>
      <c r="D1266" s="1"/>
      <c r="E1266" s="1"/>
      <c r="F1266" s="1"/>
      <c r="G1266" s="1"/>
      <c r="H1266" s="11"/>
      <c r="I1266" s="11"/>
      <c r="J1266" s="11"/>
      <c r="K1266" s="2"/>
      <c r="L1266" s="2"/>
      <c r="M1266" s="1"/>
    </row>
    <row r="1267" spans="1:13" x14ac:dyDescent="0.2">
      <c r="A1267" s="1"/>
      <c r="B1267" s="1"/>
      <c r="C1267" s="16"/>
      <c r="D1267" s="1"/>
      <c r="E1267" s="1"/>
      <c r="F1267" s="1"/>
      <c r="G1267" s="1"/>
      <c r="H1267" s="11"/>
      <c r="I1267" s="11"/>
      <c r="J1267" s="11"/>
      <c r="K1267" s="2"/>
      <c r="L1267" s="2"/>
      <c r="M1267" s="1"/>
    </row>
    <row r="1268" spans="1:13" x14ac:dyDescent="0.2">
      <c r="A1268" s="1"/>
      <c r="B1268" s="1"/>
      <c r="C1268" s="16"/>
      <c r="D1268" s="1"/>
      <c r="E1268" s="1"/>
      <c r="F1268" s="1"/>
      <c r="G1268" s="1"/>
      <c r="H1268" s="11"/>
      <c r="I1268" s="11"/>
      <c r="J1268" s="11"/>
      <c r="K1268" s="2"/>
      <c r="L1268" s="2"/>
      <c r="M1268" s="1"/>
    </row>
    <row r="1269" spans="1:13" x14ac:dyDescent="0.2">
      <c r="A1269" s="1"/>
      <c r="B1269" s="1"/>
      <c r="C1269" s="16"/>
      <c r="D1269" s="1"/>
      <c r="E1269" s="1"/>
      <c r="F1269" s="1"/>
      <c r="G1269" s="1"/>
      <c r="H1269" s="11"/>
      <c r="I1269" s="11"/>
      <c r="J1269" s="11"/>
      <c r="K1269" s="2"/>
      <c r="L1269" s="2"/>
      <c r="M1269" s="1"/>
    </row>
    <row r="1270" spans="1:13" x14ac:dyDescent="0.2">
      <c r="A1270" s="1"/>
      <c r="B1270" s="1"/>
      <c r="C1270" s="16"/>
      <c r="D1270" s="1"/>
      <c r="E1270" s="1"/>
      <c r="F1270" s="1"/>
      <c r="G1270" s="1"/>
      <c r="H1270" s="11"/>
      <c r="I1270" s="11"/>
      <c r="J1270" s="11"/>
      <c r="K1270" s="2"/>
      <c r="L1270" s="2"/>
      <c r="M1270" s="1"/>
    </row>
    <row r="1271" spans="1:13" x14ac:dyDescent="0.2">
      <c r="A1271" s="1"/>
      <c r="B1271" s="1"/>
      <c r="C1271" s="16"/>
      <c r="D1271" s="1"/>
      <c r="E1271" s="1"/>
      <c r="F1271" s="1"/>
      <c r="G1271" s="1"/>
      <c r="H1271" s="11"/>
      <c r="I1271" s="11"/>
      <c r="J1271" s="11"/>
      <c r="K1271" s="2"/>
      <c r="L1271" s="2"/>
      <c r="M1271" s="1"/>
    </row>
    <row r="1272" spans="1:13" x14ac:dyDescent="0.2">
      <c r="A1272" s="1"/>
      <c r="B1272" s="1"/>
      <c r="C1272" s="16"/>
      <c r="D1272" s="1"/>
      <c r="E1272" s="1"/>
      <c r="F1272" s="1"/>
      <c r="G1272" s="1"/>
      <c r="H1272" s="11"/>
      <c r="I1272" s="11"/>
      <c r="J1272" s="11"/>
      <c r="K1272" s="2"/>
      <c r="L1272" s="2"/>
      <c r="M1272" s="1"/>
    </row>
    <row r="1273" spans="1:13" x14ac:dyDescent="0.2">
      <c r="A1273" s="1"/>
      <c r="B1273" s="1"/>
      <c r="C1273" s="16"/>
      <c r="D1273" s="1"/>
      <c r="E1273" s="1"/>
      <c r="F1273" s="1"/>
      <c r="G1273" s="1"/>
      <c r="H1273" s="11"/>
      <c r="I1273" s="11"/>
      <c r="J1273" s="11"/>
      <c r="K1273" s="2"/>
      <c r="L1273" s="2"/>
      <c r="M1273" s="1"/>
    </row>
    <row r="1274" spans="1:13" x14ac:dyDescent="0.2">
      <c r="A1274" s="1"/>
      <c r="B1274" s="1"/>
      <c r="C1274" s="16"/>
      <c r="D1274" s="1"/>
      <c r="E1274" s="1"/>
      <c r="F1274" s="1"/>
      <c r="G1274" s="1"/>
      <c r="H1274" s="11"/>
      <c r="I1274" s="11"/>
      <c r="J1274" s="11"/>
      <c r="K1274" s="2"/>
      <c r="L1274" s="2"/>
      <c r="M1274" s="1"/>
    </row>
    <row r="1275" spans="1:13" x14ac:dyDescent="0.2">
      <c r="A1275" s="1"/>
      <c r="B1275" s="1"/>
      <c r="C1275" s="16"/>
      <c r="D1275" s="1"/>
      <c r="E1275" s="1"/>
      <c r="F1275" s="1"/>
      <c r="G1275" s="1"/>
      <c r="H1275" s="11"/>
      <c r="I1275" s="11"/>
      <c r="J1275" s="11"/>
      <c r="K1275" s="2"/>
      <c r="L1275" s="2"/>
      <c r="M1275" s="1"/>
    </row>
    <row r="1276" spans="1:13" x14ac:dyDescent="0.2">
      <c r="A1276" s="1"/>
      <c r="B1276" s="1"/>
      <c r="C1276" s="16"/>
      <c r="D1276" s="1"/>
      <c r="E1276" s="1"/>
      <c r="F1276" s="1"/>
      <c r="G1276" s="1"/>
      <c r="H1276" s="11"/>
      <c r="I1276" s="11"/>
      <c r="J1276" s="11"/>
      <c r="K1276" s="2"/>
      <c r="L1276" s="2"/>
      <c r="M1276" s="1"/>
    </row>
    <row r="1277" spans="1:13" x14ac:dyDescent="0.2">
      <c r="A1277" s="1"/>
      <c r="B1277" s="1"/>
      <c r="C1277" s="16"/>
      <c r="D1277" s="1"/>
      <c r="E1277" s="1"/>
      <c r="F1277" s="1"/>
      <c r="G1277" s="1"/>
      <c r="H1277" s="11"/>
      <c r="I1277" s="11"/>
      <c r="J1277" s="11"/>
      <c r="K1277" s="2"/>
      <c r="L1277" s="2"/>
      <c r="M1277" s="1"/>
    </row>
    <row r="1278" spans="1:13" x14ac:dyDescent="0.2">
      <c r="A1278" s="1"/>
      <c r="B1278" s="1"/>
      <c r="C1278" s="16"/>
      <c r="D1278" s="1"/>
      <c r="E1278" s="1"/>
      <c r="F1278" s="1"/>
      <c r="G1278" s="1"/>
      <c r="H1278" s="11"/>
      <c r="I1278" s="11"/>
      <c r="J1278" s="11"/>
      <c r="K1278" s="2"/>
      <c r="L1278" s="2"/>
      <c r="M1278" s="1"/>
    </row>
    <row r="1279" spans="1:13" x14ac:dyDescent="0.2">
      <c r="A1279" s="1"/>
      <c r="B1279" s="1"/>
      <c r="C1279" s="16"/>
      <c r="D1279" s="1"/>
      <c r="E1279" s="1"/>
      <c r="F1279" s="1"/>
      <c r="G1279" s="1"/>
      <c r="H1279" s="11"/>
      <c r="I1279" s="11"/>
      <c r="J1279" s="11"/>
      <c r="K1279" s="2"/>
      <c r="L1279" s="2"/>
      <c r="M1279" s="1"/>
    </row>
    <row r="1280" spans="1:13" x14ac:dyDescent="0.2">
      <c r="A1280" s="1"/>
      <c r="B1280" s="1"/>
      <c r="C1280" s="16"/>
      <c r="D1280" s="1"/>
      <c r="E1280" s="1"/>
      <c r="F1280" s="1"/>
      <c r="G1280" s="1"/>
      <c r="H1280" s="11"/>
      <c r="I1280" s="11"/>
      <c r="J1280" s="11"/>
      <c r="K1280" s="2"/>
      <c r="L1280" s="2"/>
      <c r="M1280" s="1"/>
    </row>
    <row r="1281" spans="1:13" x14ac:dyDescent="0.2">
      <c r="A1281" s="1"/>
      <c r="B1281" s="1"/>
      <c r="C1281" s="16"/>
      <c r="D1281" s="1"/>
      <c r="E1281" s="1"/>
      <c r="F1281" s="1"/>
      <c r="G1281" s="1"/>
      <c r="H1281" s="11"/>
      <c r="I1281" s="11"/>
      <c r="J1281" s="11"/>
      <c r="K1281" s="2"/>
      <c r="L1281" s="2"/>
      <c r="M1281" s="1"/>
    </row>
    <row r="1282" spans="1:13" x14ac:dyDescent="0.2">
      <c r="A1282" s="1"/>
      <c r="B1282" s="1"/>
      <c r="C1282" s="16"/>
      <c r="D1282" s="1"/>
      <c r="E1282" s="1"/>
      <c r="F1282" s="1"/>
      <c r="G1282" s="1"/>
      <c r="H1282" s="11"/>
      <c r="I1282" s="11"/>
      <c r="J1282" s="11"/>
      <c r="K1282" s="2"/>
      <c r="L1282" s="2"/>
      <c r="M1282" s="1"/>
    </row>
    <row r="1283" spans="1:13" x14ac:dyDescent="0.2">
      <c r="A1283" s="1"/>
      <c r="B1283" s="1"/>
      <c r="C1283" s="16"/>
      <c r="D1283" s="1"/>
      <c r="E1283" s="1"/>
      <c r="F1283" s="1"/>
      <c r="G1283" s="1"/>
      <c r="H1283" s="11"/>
      <c r="I1283" s="11"/>
      <c r="J1283" s="11"/>
      <c r="K1283" s="2"/>
      <c r="L1283" s="2"/>
      <c r="M1283" s="1"/>
    </row>
    <row r="1284" spans="1:13" x14ac:dyDescent="0.2">
      <c r="A1284" s="1"/>
      <c r="B1284" s="1"/>
      <c r="C1284" s="16"/>
      <c r="D1284" s="1"/>
      <c r="E1284" s="1"/>
      <c r="F1284" s="1"/>
      <c r="G1284" s="1"/>
      <c r="H1284" s="11"/>
      <c r="I1284" s="11"/>
      <c r="J1284" s="11"/>
      <c r="K1284" s="2"/>
      <c r="L1284" s="2"/>
      <c r="M1284" s="1"/>
    </row>
    <row r="1285" spans="1:13" x14ac:dyDescent="0.2">
      <c r="A1285" s="1"/>
      <c r="B1285" s="1"/>
      <c r="C1285" s="16"/>
      <c r="D1285" s="1"/>
      <c r="E1285" s="1"/>
      <c r="F1285" s="1"/>
      <c r="G1285" s="1"/>
      <c r="H1285" s="11"/>
      <c r="I1285" s="11"/>
      <c r="J1285" s="11"/>
      <c r="K1285" s="2"/>
      <c r="L1285" s="2"/>
      <c r="M1285" s="1"/>
    </row>
    <row r="1286" spans="1:13" x14ac:dyDescent="0.2">
      <c r="A1286" s="1"/>
      <c r="B1286" s="1"/>
      <c r="C1286" s="16"/>
      <c r="D1286" s="1"/>
      <c r="E1286" s="1"/>
      <c r="F1286" s="1"/>
      <c r="G1286" s="1"/>
      <c r="H1286" s="11"/>
      <c r="I1286" s="11"/>
      <c r="J1286" s="11"/>
      <c r="K1286" s="2"/>
      <c r="L1286" s="2"/>
      <c r="M1286" s="1"/>
    </row>
    <row r="1287" spans="1:13" x14ac:dyDescent="0.2">
      <c r="A1287" s="1"/>
      <c r="B1287" s="1"/>
      <c r="C1287" s="16"/>
      <c r="D1287" s="1"/>
      <c r="E1287" s="1"/>
      <c r="F1287" s="1"/>
      <c r="G1287" s="1"/>
      <c r="H1287" s="11"/>
      <c r="I1287" s="11"/>
      <c r="J1287" s="11"/>
      <c r="K1287" s="2"/>
      <c r="L1287" s="2"/>
      <c r="M1287" s="1"/>
    </row>
    <row r="1288" spans="1:13" x14ac:dyDescent="0.2">
      <c r="A1288" s="1"/>
      <c r="B1288" s="1"/>
      <c r="C1288" s="16"/>
      <c r="D1288" s="1"/>
      <c r="E1288" s="1"/>
      <c r="F1288" s="1"/>
      <c r="G1288" s="1"/>
      <c r="H1288" s="11"/>
      <c r="I1288" s="11"/>
      <c r="J1288" s="11"/>
      <c r="K1288" s="2"/>
      <c r="L1288" s="2"/>
      <c r="M1288" s="1"/>
    </row>
    <row r="1289" spans="1:13" x14ac:dyDescent="0.2">
      <c r="A1289" s="1"/>
      <c r="B1289" s="1"/>
      <c r="C1289" s="16"/>
      <c r="D1289" s="1"/>
      <c r="E1289" s="1"/>
      <c r="F1289" s="1"/>
      <c r="G1289" s="1"/>
      <c r="H1289" s="11"/>
      <c r="I1289" s="11"/>
      <c r="J1289" s="11"/>
      <c r="K1289" s="2"/>
      <c r="L1289" s="2"/>
      <c r="M1289" s="1"/>
    </row>
    <row r="1290" spans="1:13" x14ac:dyDescent="0.2">
      <c r="A1290" s="1"/>
      <c r="B1290" s="1"/>
      <c r="C1290" s="16"/>
      <c r="D1290" s="1"/>
      <c r="E1290" s="1"/>
      <c r="F1290" s="1"/>
      <c r="G1290" s="1"/>
      <c r="H1290" s="11"/>
      <c r="I1290" s="11"/>
      <c r="J1290" s="11"/>
      <c r="K1290" s="2"/>
      <c r="L1290" s="2"/>
      <c r="M1290" s="1"/>
    </row>
    <row r="1291" spans="1:13" x14ac:dyDescent="0.2">
      <c r="A1291" s="1"/>
      <c r="B1291" s="1"/>
      <c r="C1291" s="16"/>
      <c r="D1291" s="1"/>
      <c r="E1291" s="1"/>
      <c r="F1291" s="1"/>
      <c r="G1291" s="1"/>
      <c r="H1291" s="11"/>
      <c r="I1291" s="11"/>
      <c r="J1291" s="11"/>
      <c r="K1291" s="2"/>
      <c r="L1291" s="2"/>
      <c r="M1291" s="1"/>
    </row>
    <row r="1292" spans="1:13" x14ac:dyDescent="0.2">
      <c r="A1292" s="1"/>
      <c r="B1292" s="1"/>
      <c r="C1292" s="16"/>
      <c r="D1292" s="1"/>
      <c r="E1292" s="1"/>
      <c r="F1292" s="1"/>
      <c r="G1292" s="1"/>
      <c r="H1292" s="11"/>
      <c r="I1292" s="11"/>
      <c r="J1292" s="11"/>
      <c r="K1292" s="2"/>
      <c r="L1292" s="2"/>
      <c r="M1292" s="1"/>
    </row>
    <row r="1293" spans="1:13" x14ac:dyDescent="0.2">
      <c r="A1293" s="1"/>
      <c r="B1293" s="1"/>
      <c r="C1293" s="16"/>
      <c r="D1293" s="1"/>
      <c r="E1293" s="1"/>
      <c r="F1293" s="1"/>
      <c r="G1293" s="1"/>
      <c r="H1293" s="11"/>
      <c r="I1293" s="11"/>
      <c r="J1293" s="11"/>
      <c r="K1293" s="2"/>
      <c r="L1293" s="2"/>
      <c r="M1293" s="1"/>
    </row>
    <row r="1294" spans="1:13" x14ac:dyDescent="0.2">
      <c r="A1294" s="1"/>
      <c r="B1294" s="1"/>
      <c r="C1294" s="16"/>
      <c r="D1294" s="1"/>
      <c r="E1294" s="1"/>
      <c r="F1294" s="1"/>
      <c r="G1294" s="1"/>
      <c r="H1294" s="11"/>
      <c r="I1294" s="11"/>
      <c r="J1294" s="11"/>
      <c r="K1294" s="2"/>
      <c r="L1294" s="2"/>
      <c r="M1294" s="1"/>
    </row>
    <row r="1295" spans="1:13" x14ac:dyDescent="0.2">
      <c r="A1295" s="1"/>
      <c r="B1295" s="1"/>
      <c r="C1295" s="16"/>
      <c r="D1295" s="1"/>
      <c r="E1295" s="1"/>
      <c r="F1295" s="1"/>
      <c r="G1295" s="1"/>
      <c r="H1295" s="11"/>
      <c r="I1295" s="11"/>
      <c r="J1295" s="11"/>
      <c r="K1295" s="2"/>
      <c r="L1295" s="2"/>
      <c r="M1295" s="1"/>
    </row>
    <row r="1296" spans="1:13" x14ac:dyDescent="0.2">
      <c r="A1296" s="1"/>
      <c r="B1296" s="1"/>
      <c r="C1296" s="16"/>
      <c r="D1296" s="1"/>
      <c r="E1296" s="1"/>
      <c r="F1296" s="1"/>
      <c r="G1296" s="1"/>
      <c r="H1296" s="11"/>
      <c r="I1296" s="11"/>
      <c r="J1296" s="11"/>
      <c r="K1296" s="2"/>
      <c r="L1296" s="2"/>
      <c r="M1296" s="1"/>
    </row>
    <row r="1297" spans="1:13" x14ac:dyDescent="0.2">
      <c r="A1297" s="1"/>
      <c r="B1297" s="1"/>
      <c r="C1297" s="16"/>
      <c r="D1297" s="1"/>
      <c r="E1297" s="1"/>
      <c r="F1297" s="1"/>
      <c r="G1297" s="1"/>
      <c r="H1297" s="11"/>
      <c r="I1297" s="11"/>
      <c r="J1297" s="11"/>
      <c r="K1297" s="2"/>
      <c r="L1297" s="2"/>
      <c r="M1297" s="1"/>
    </row>
    <row r="1298" spans="1:13" x14ac:dyDescent="0.2">
      <c r="A1298" s="1"/>
      <c r="B1298" s="1"/>
      <c r="C1298" s="16"/>
      <c r="D1298" s="1"/>
      <c r="E1298" s="1"/>
      <c r="F1298" s="1"/>
      <c r="G1298" s="1"/>
      <c r="H1298" s="11"/>
      <c r="I1298" s="11"/>
      <c r="J1298" s="11"/>
      <c r="K1298" s="2"/>
      <c r="L1298" s="2"/>
      <c r="M1298" s="1"/>
    </row>
    <row r="1299" spans="1:13" x14ac:dyDescent="0.2">
      <c r="A1299" s="1"/>
      <c r="B1299" s="1"/>
      <c r="C1299" s="16"/>
      <c r="D1299" s="1"/>
      <c r="E1299" s="1"/>
      <c r="F1299" s="1"/>
      <c r="G1299" s="1"/>
      <c r="H1299" s="11"/>
      <c r="I1299" s="11"/>
      <c r="J1299" s="11"/>
      <c r="K1299" s="2"/>
      <c r="L1299" s="2"/>
      <c r="M1299" s="1"/>
    </row>
    <row r="1300" spans="1:13" x14ac:dyDescent="0.2">
      <c r="A1300" s="1"/>
      <c r="B1300" s="1"/>
      <c r="C1300" s="16"/>
      <c r="D1300" s="1"/>
      <c r="E1300" s="1"/>
      <c r="F1300" s="1"/>
      <c r="G1300" s="1"/>
      <c r="H1300" s="11"/>
      <c r="I1300" s="11"/>
      <c r="J1300" s="11"/>
      <c r="K1300" s="2"/>
      <c r="L1300" s="2"/>
      <c r="M1300" s="1"/>
    </row>
    <row r="1301" spans="1:13" x14ac:dyDescent="0.2">
      <c r="A1301" s="1"/>
      <c r="B1301" s="1"/>
      <c r="C1301" s="16"/>
      <c r="D1301" s="1"/>
      <c r="E1301" s="1"/>
      <c r="F1301" s="1"/>
      <c r="G1301" s="1"/>
      <c r="H1301" s="11"/>
      <c r="I1301" s="11"/>
      <c r="J1301" s="11"/>
      <c r="K1301" s="2"/>
      <c r="L1301" s="2"/>
      <c r="M1301" s="1"/>
    </row>
    <row r="1302" spans="1:13" x14ac:dyDescent="0.2">
      <c r="A1302" s="1"/>
      <c r="B1302" s="1"/>
      <c r="C1302" s="16"/>
      <c r="D1302" s="1"/>
      <c r="E1302" s="1"/>
      <c r="F1302" s="1"/>
      <c r="G1302" s="1"/>
      <c r="H1302" s="11"/>
      <c r="I1302" s="11"/>
      <c r="J1302" s="11"/>
      <c r="K1302" s="2"/>
      <c r="L1302" s="2"/>
      <c r="M1302" s="1"/>
    </row>
    <row r="1303" spans="1:13" x14ac:dyDescent="0.2">
      <c r="A1303" s="1"/>
      <c r="B1303" s="1"/>
      <c r="C1303" s="16"/>
      <c r="D1303" s="1"/>
      <c r="E1303" s="1"/>
      <c r="F1303" s="1"/>
      <c r="G1303" s="1"/>
      <c r="H1303" s="11"/>
      <c r="I1303" s="11"/>
      <c r="J1303" s="11"/>
      <c r="K1303" s="2"/>
      <c r="L1303" s="2"/>
      <c r="M1303" s="1"/>
    </row>
    <row r="1304" spans="1:13" x14ac:dyDescent="0.2">
      <c r="A1304" s="1"/>
      <c r="B1304" s="1"/>
      <c r="C1304" s="16"/>
      <c r="D1304" s="1"/>
      <c r="E1304" s="1"/>
      <c r="F1304" s="1"/>
      <c r="G1304" s="1"/>
      <c r="H1304" s="11"/>
      <c r="I1304" s="11"/>
      <c r="J1304" s="11"/>
      <c r="K1304" s="2"/>
      <c r="L1304" s="2"/>
      <c r="M1304" s="1"/>
    </row>
    <row r="1305" spans="1:13" x14ac:dyDescent="0.2">
      <c r="A1305" s="1"/>
      <c r="B1305" s="1"/>
      <c r="C1305" s="16"/>
      <c r="D1305" s="1"/>
      <c r="E1305" s="1"/>
      <c r="F1305" s="1"/>
      <c r="G1305" s="1"/>
      <c r="H1305" s="11"/>
      <c r="I1305" s="11"/>
      <c r="J1305" s="11"/>
      <c r="K1305" s="2"/>
      <c r="L1305" s="2"/>
      <c r="M1305" s="1"/>
    </row>
    <row r="1306" spans="1:13" x14ac:dyDescent="0.2">
      <c r="A1306" s="1"/>
      <c r="B1306" s="1"/>
      <c r="C1306" s="16"/>
      <c r="D1306" s="1"/>
      <c r="E1306" s="1"/>
      <c r="F1306" s="1"/>
      <c r="G1306" s="1"/>
      <c r="H1306" s="11"/>
      <c r="I1306" s="11"/>
      <c r="J1306" s="11"/>
      <c r="K1306" s="2"/>
      <c r="L1306" s="2"/>
      <c r="M1306" s="1"/>
    </row>
    <row r="1307" spans="1:13" x14ac:dyDescent="0.2">
      <c r="A1307" s="1"/>
      <c r="B1307" s="1"/>
      <c r="C1307" s="16"/>
      <c r="D1307" s="1"/>
      <c r="E1307" s="1"/>
      <c r="F1307" s="1"/>
      <c r="G1307" s="1"/>
      <c r="H1307" s="11"/>
      <c r="I1307" s="11"/>
      <c r="J1307" s="11"/>
      <c r="K1307" s="2"/>
      <c r="L1307" s="2"/>
      <c r="M1307" s="1"/>
    </row>
    <row r="1308" spans="1:13" x14ac:dyDescent="0.2">
      <c r="A1308" s="1"/>
      <c r="B1308" s="1"/>
      <c r="C1308" s="16"/>
      <c r="D1308" s="1"/>
      <c r="E1308" s="1"/>
      <c r="F1308" s="1"/>
      <c r="G1308" s="1"/>
      <c r="H1308" s="11"/>
      <c r="I1308" s="11"/>
      <c r="J1308" s="11"/>
      <c r="K1308" s="2"/>
      <c r="L1308" s="2"/>
      <c r="M1308" s="1"/>
    </row>
    <row r="1309" spans="1:13" x14ac:dyDescent="0.2">
      <c r="A1309" s="1"/>
      <c r="B1309" s="1"/>
      <c r="C1309" s="16"/>
      <c r="D1309" s="1"/>
      <c r="E1309" s="1"/>
      <c r="F1309" s="1"/>
      <c r="G1309" s="1"/>
      <c r="H1309" s="11"/>
      <c r="I1309" s="11"/>
      <c r="J1309" s="11"/>
      <c r="K1309" s="2"/>
      <c r="L1309" s="2"/>
      <c r="M1309" s="1"/>
    </row>
    <row r="1310" spans="1:13" x14ac:dyDescent="0.2">
      <c r="A1310" s="1"/>
      <c r="B1310" s="1"/>
      <c r="C1310" s="16"/>
      <c r="D1310" s="1"/>
      <c r="E1310" s="1"/>
      <c r="F1310" s="1"/>
      <c r="G1310" s="1"/>
      <c r="H1310" s="11"/>
      <c r="I1310" s="11"/>
      <c r="J1310" s="11"/>
      <c r="K1310" s="2"/>
      <c r="L1310" s="2"/>
      <c r="M1310" s="1"/>
    </row>
    <row r="1311" spans="1:13" x14ac:dyDescent="0.2">
      <c r="A1311" s="1"/>
      <c r="B1311" s="1"/>
      <c r="C1311" s="16"/>
      <c r="D1311" s="1"/>
      <c r="E1311" s="1"/>
      <c r="F1311" s="1"/>
      <c r="G1311" s="1"/>
      <c r="H1311" s="11"/>
      <c r="I1311" s="11"/>
      <c r="J1311" s="11"/>
      <c r="K1311" s="2"/>
      <c r="L1311" s="2"/>
      <c r="M1311" s="1"/>
    </row>
    <row r="1312" spans="1:13" x14ac:dyDescent="0.2">
      <c r="A1312" s="1"/>
      <c r="B1312" s="1"/>
      <c r="C1312" s="16"/>
      <c r="D1312" s="1"/>
      <c r="E1312" s="1"/>
      <c r="F1312" s="1"/>
      <c r="G1312" s="1"/>
      <c r="H1312" s="11"/>
      <c r="I1312" s="11"/>
      <c r="J1312" s="11"/>
      <c r="K1312" s="2"/>
      <c r="L1312" s="2"/>
      <c r="M1312" s="1"/>
    </row>
    <row r="1313" spans="1:13" x14ac:dyDescent="0.2">
      <c r="A1313" s="1"/>
      <c r="B1313" s="1"/>
      <c r="C1313" s="16"/>
      <c r="D1313" s="1"/>
      <c r="E1313" s="1"/>
      <c r="F1313" s="1"/>
      <c r="G1313" s="1"/>
      <c r="H1313" s="11"/>
      <c r="I1313" s="11"/>
      <c r="J1313" s="11"/>
      <c r="K1313" s="2"/>
      <c r="L1313" s="2"/>
      <c r="M1313" s="1"/>
    </row>
    <row r="1314" spans="1:13" x14ac:dyDescent="0.2">
      <c r="A1314" s="1"/>
      <c r="B1314" s="1"/>
      <c r="C1314" s="16"/>
      <c r="D1314" s="1"/>
      <c r="E1314" s="1"/>
      <c r="F1314" s="1"/>
      <c r="G1314" s="1"/>
      <c r="H1314" s="11"/>
      <c r="I1314" s="11"/>
      <c r="J1314" s="11"/>
      <c r="K1314" s="2"/>
      <c r="L1314" s="2"/>
      <c r="M1314" s="1"/>
    </row>
    <row r="1315" spans="1:13" x14ac:dyDescent="0.2">
      <c r="A1315" s="1"/>
      <c r="B1315" s="1"/>
      <c r="C1315" s="16"/>
      <c r="D1315" s="1"/>
      <c r="E1315" s="1"/>
      <c r="F1315" s="1"/>
      <c r="G1315" s="1"/>
      <c r="H1315" s="11"/>
      <c r="I1315" s="11"/>
      <c r="J1315" s="11"/>
      <c r="K1315" s="2"/>
      <c r="L1315" s="2"/>
      <c r="M1315" s="1"/>
    </row>
    <row r="1316" spans="1:13" x14ac:dyDescent="0.2">
      <c r="A1316" s="1"/>
      <c r="B1316" s="1"/>
      <c r="C1316" s="16"/>
      <c r="D1316" s="1"/>
      <c r="E1316" s="1"/>
      <c r="F1316" s="1"/>
      <c r="G1316" s="1"/>
      <c r="H1316" s="11"/>
      <c r="I1316" s="11"/>
      <c r="J1316" s="11"/>
      <c r="K1316" s="2"/>
      <c r="L1316" s="2"/>
      <c r="M1316" s="1"/>
    </row>
    <row r="1317" spans="1:13" x14ac:dyDescent="0.2">
      <c r="A1317" s="1"/>
      <c r="B1317" s="1"/>
      <c r="C1317" s="16"/>
      <c r="D1317" s="1"/>
      <c r="E1317" s="1"/>
      <c r="F1317" s="1"/>
      <c r="G1317" s="1"/>
      <c r="H1317" s="11"/>
      <c r="I1317" s="11"/>
      <c r="J1317" s="11"/>
      <c r="K1317" s="2"/>
      <c r="L1317" s="2"/>
      <c r="M1317" s="1"/>
    </row>
    <row r="1318" spans="1:13" x14ac:dyDescent="0.2">
      <c r="A1318" s="1"/>
      <c r="B1318" s="1"/>
      <c r="C1318" s="16"/>
      <c r="D1318" s="1"/>
      <c r="E1318" s="1"/>
      <c r="F1318" s="1"/>
      <c r="G1318" s="1"/>
      <c r="H1318" s="11"/>
      <c r="I1318" s="11"/>
      <c r="J1318" s="11"/>
      <c r="K1318" s="2"/>
      <c r="L1318" s="2"/>
      <c r="M1318" s="1"/>
    </row>
    <row r="1319" spans="1:13" x14ac:dyDescent="0.2">
      <c r="A1319" s="1"/>
      <c r="B1319" s="1"/>
      <c r="C1319" s="16"/>
      <c r="D1319" s="1"/>
      <c r="E1319" s="1"/>
      <c r="F1319" s="1"/>
      <c r="G1319" s="1"/>
      <c r="H1319" s="11"/>
      <c r="I1319" s="11"/>
      <c r="J1319" s="11"/>
      <c r="K1319" s="2"/>
      <c r="L1319" s="2"/>
      <c r="M1319" s="1"/>
    </row>
    <row r="1320" spans="1:13" x14ac:dyDescent="0.2">
      <c r="A1320" s="1"/>
      <c r="B1320" s="1"/>
      <c r="C1320" s="16"/>
      <c r="D1320" s="1"/>
      <c r="E1320" s="1"/>
      <c r="F1320" s="1"/>
      <c r="G1320" s="1"/>
      <c r="H1320" s="11"/>
      <c r="I1320" s="11"/>
      <c r="J1320" s="11"/>
      <c r="K1320" s="2"/>
      <c r="L1320" s="2"/>
      <c r="M1320" s="1"/>
    </row>
    <row r="1321" spans="1:13" x14ac:dyDescent="0.2">
      <c r="A1321" s="1"/>
      <c r="B1321" s="1"/>
      <c r="C1321" s="16"/>
      <c r="D1321" s="1"/>
      <c r="E1321" s="1"/>
      <c r="F1321" s="1"/>
      <c r="G1321" s="1"/>
      <c r="H1321" s="11"/>
      <c r="I1321" s="11"/>
      <c r="J1321" s="11"/>
      <c r="K1321" s="2"/>
      <c r="L1321" s="2"/>
      <c r="M1321" s="1"/>
    </row>
    <row r="1322" spans="1:13" x14ac:dyDescent="0.2">
      <c r="A1322" s="1"/>
      <c r="B1322" s="1"/>
      <c r="C1322" s="16"/>
      <c r="D1322" s="1"/>
      <c r="E1322" s="1"/>
      <c r="F1322" s="1"/>
      <c r="G1322" s="1"/>
      <c r="H1322" s="11"/>
      <c r="I1322" s="11"/>
      <c r="J1322" s="11"/>
      <c r="K1322" s="2"/>
      <c r="L1322" s="2"/>
      <c r="M1322" s="1"/>
    </row>
    <row r="1323" spans="1:13" x14ac:dyDescent="0.2">
      <c r="A1323" s="1"/>
      <c r="B1323" s="1"/>
      <c r="C1323" s="16"/>
      <c r="D1323" s="1"/>
      <c r="E1323" s="1"/>
      <c r="F1323" s="1"/>
      <c r="G1323" s="1"/>
      <c r="H1323" s="11"/>
      <c r="I1323" s="11"/>
      <c r="J1323" s="11"/>
      <c r="K1323" s="2"/>
      <c r="L1323" s="2"/>
      <c r="M1323" s="1"/>
    </row>
    <row r="1324" spans="1:13" x14ac:dyDescent="0.2">
      <c r="A1324" s="1"/>
      <c r="B1324" s="1"/>
      <c r="C1324" s="16"/>
      <c r="D1324" s="1"/>
      <c r="E1324" s="1"/>
      <c r="F1324" s="1"/>
      <c r="G1324" s="1"/>
      <c r="H1324" s="11"/>
      <c r="I1324" s="11"/>
      <c r="J1324" s="11"/>
      <c r="K1324" s="2"/>
      <c r="L1324" s="2"/>
      <c r="M1324" s="1"/>
    </row>
    <row r="1325" spans="1:13" x14ac:dyDescent="0.2">
      <c r="A1325" s="1"/>
      <c r="B1325" s="1"/>
      <c r="C1325" s="16"/>
      <c r="D1325" s="1"/>
      <c r="E1325" s="1"/>
      <c r="F1325" s="1"/>
      <c r="G1325" s="1"/>
      <c r="H1325" s="11"/>
      <c r="I1325" s="11"/>
      <c r="J1325" s="11"/>
      <c r="K1325" s="2"/>
      <c r="L1325" s="2"/>
      <c r="M1325" s="1"/>
    </row>
    <row r="1326" spans="1:13" x14ac:dyDescent="0.2">
      <c r="A1326" s="1"/>
      <c r="B1326" s="1"/>
      <c r="C1326" s="16"/>
      <c r="D1326" s="1"/>
      <c r="E1326" s="1"/>
      <c r="F1326" s="1"/>
      <c r="G1326" s="1"/>
      <c r="H1326" s="11"/>
      <c r="I1326" s="11"/>
      <c r="J1326" s="11"/>
      <c r="K1326" s="2"/>
      <c r="L1326" s="2"/>
      <c r="M1326" s="1"/>
    </row>
    <row r="1327" spans="1:13" x14ac:dyDescent="0.2">
      <c r="A1327" s="1"/>
      <c r="B1327" s="1"/>
      <c r="C1327" s="16"/>
      <c r="D1327" s="1"/>
      <c r="E1327" s="1"/>
      <c r="F1327" s="1"/>
      <c r="G1327" s="1"/>
      <c r="H1327" s="11"/>
      <c r="I1327" s="11"/>
      <c r="J1327" s="11"/>
      <c r="K1327" s="2"/>
      <c r="L1327" s="2"/>
      <c r="M1327" s="1"/>
    </row>
    <row r="1328" spans="1:13" x14ac:dyDescent="0.2">
      <c r="A1328" s="1"/>
      <c r="B1328" s="1"/>
      <c r="C1328" s="16"/>
      <c r="D1328" s="1"/>
      <c r="E1328" s="1"/>
      <c r="F1328" s="1"/>
      <c r="G1328" s="1"/>
      <c r="H1328" s="11"/>
      <c r="I1328" s="11"/>
      <c r="J1328" s="11"/>
      <c r="K1328" s="2"/>
      <c r="L1328" s="2"/>
      <c r="M1328" s="1"/>
    </row>
    <row r="1329" spans="1:13" x14ac:dyDescent="0.2">
      <c r="A1329" s="1"/>
      <c r="B1329" s="1"/>
      <c r="C1329" s="16"/>
      <c r="D1329" s="1"/>
      <c r="E1329" s="1"/>
      <c r="F1329" s="1"/>
      <c r="G1329" s="1"/>
      <c r="H1329" s="11"/>
      <c r="I1329" s="11"/>
      <c r="J1329" s="11"/>
      <c r="K1329" s="2"/>
      <c r="L1329" s="2"/>
      <c r="M1329" s="1"/>
    </row>
    <row r="1330" spans="1:13" x14ac:dyDescent="0.2">
      <c r="A1330" s="1"/>
      <c r="B1330" s="1"/>
      <c r="C1330" s="16"/>
      <c r="D1330" s="1"/>
      <c r="E1330" s="1"/>
      <c r="F1330" s="1"/>
      <c r="G1330" s="1"/>
      <c r="H1330" s="11"/>
      <c r="I1330" s="11"/>
      <c r="J1330" s="11"/>
      <c r="K1330" s="2"/>
      <c r="L1330" s="2"/>
      <c r="M1330" s="1"/>
    </row>
    <row r="1331" spans="1:13" x14ac:dyDescent="0.2">
      <c r="A1331" s="1"/>
      <c r="B1331" s="1"/>
      <c r="C1331" s="16"/>
      <c r="D1331" s="1"/>
      <c r="E1331" s="1"/>
      <c r="F1331" s="1"/>
      <c r="G1331" s="1"/>
      <c r="H1331" s="11"/>
      <c r="I1331" s="11"/>
      <c r="J1331" s="11"/>
      <c r="K1331" s="2"/>
      <c r="L1331" s="2"/>
      <c r="M1331" s="1"/>
    </row>
    <row r="1332" spans="1:13" x14ac:dyDescent="0.2">
      <c r="A1332" s="1"/>
      <c r="B1332" s="1"/>
      <c r="C1332" s="16"/>
      <c r="D1332" s="1"/>
      <c r="E1332" s="1"/>
      <c r="F1332" s="1"/>
      <c r="G1332" s="1"/>
      <c r="H1332" s="11"/>
      <c r="I1332" s="11"/>
      <c r="J1332" s="11"/>
      <c r="K1332" s="2"/>
      <c r="L1332" s="2"/>
      <c r="M1332" s="1"/>
    </row>
    <row r="1333" spans="1:13" x14ac:dyDescent="0.2">
      <c r="A1333" s="1"/>
      <c r="B1333" s="1"/>
      <c r="C1333" s="16"/>
      <c r="D1333" s="1"/>
      <c r="E1333" s="1"/>
      <c r="F1333" s="1"/>
      <c r="G1333" s="1"/>
      <c r="H1333" s="11"/>
      <c r="I1333" s="11"/>
      <c r="J1333" s="11"/>
      <c r="K1333" s="2"/>
      <c r="L1333" s="2"/>
      <c r="M1333" s="1"/>
    </row>
    <row r="1334" spans="1:13" x14ac:dyDescent="0.2">
      <c r="A1334" s="1"/>
      <c r="B1334" s="1"/>
      <c r="C1334" s="16"/>
      <c r="D1334" s="1"/>
      <c r="E1334" s="1"/>
      <c r="F1334" s="1"/>
      <c r="G1334" s="1"/>
      <c r="H1334" s="11"/>
      <c r="I1334" s="11"/>
      <c r="J1334" s="11"/>
      <c r="K1334" s="2"/>
      <c r="L1334" s="2"/>
      <c r="M1334" s="1"/>
    </row>
    <row r="1335" spans="1:13" x14ac:dyDescent="0.2">
      <c r="A1335" s="1"/>
      <c r="B1335" s="1"/>
      <c r="C1335" s="16"/>
      <c r="D1335" s="1"/>
      <c r="E1335" s="1"/>
      <c r="F1335" s="1"/>
      <c r="G1335" s="1"/>
      <c r="H1335" s="11"/>
      <c r="I1335" s="11"/>
      <c r="J1335" s="11"/>
      <c r="K1335" s="2"/>
      <c r="L1335" s="2"/>
      <c r="M1335" s="1"/>
    </row>
    <row r="1336" spans="1:13" x14ac:dyDescent="0.2">
      <c r="A1336" s="1"/>
      <c r="B1336" s="1"/>
      <c r="C1336" s="16"/>
      <c r="D1336" s="1"/>
      <c r="E1336" s="1"/>
      <c r="F1336" s="1"/>
      <c r="G1336" s="1"/>
      <c r="H1336" s="11"/>
      <c r="I1336" s="11"/>
      <c r="J1336" s="11"/>
      <c r="K1336" s="2"/>
      <c r="L1336" s="2"/>
      <c r="M1336" s="1"/>
    </row>
    <row r="1337" spans="1:13" x14ac:dyDescent="0.2">
      <c r="A1337" s="1"/>
      <c r="B1337" s="1"/>
      <c r="C1337" s="16"/>
      <c r="D1337" s="1"/>
      <c r="E1337" s="1"/>
      <c r="F1337" s="1"/>
      <c r="G1337" s="1"/>
      <c r="H1337" s="11"/>
      <c r="I1337" s="11"/>
      <c r="J1337" s="11"/>
      <c r="K1337" s="2"/>
      <c r="L1337" s="2"/>
      <c r="M1337" s="1"/>
    </row>
    <row r="1338" spans="1:13" x14ac:dyDescent="0.2">
      <c r="A1338" s="1"/>
      <c r="B1338" s="1"/>
      <c r="C1338" s="16"/>
      <c r="D1338" s="1"/>
      <c r="E1338" s="1"/>
      <c r="F1338" s="1"/>
      <c r="G1338" s="1"/>
      <c r="H1338" s="11"/>
      <c r="I1338" s="11"/>
      <c r="J1338" s="11"/>
      <c r="K1338" s="2"/>
      <c r="L1338" s="2"/>
      <c r="M1338" s="1"/>
    </row>
    <row r="1339" spans="1:13" x14ac:dyDescent="0.2">
      <c r="A1339" s="1"/>
      <c r="B1339" s="1"/>
      <c r="C1339" s="16"/>
      <c r="D1339" s="1"/>
      <c r="E1339" s="1"/>
      <c r="F1339" s="1"/>
      <c r="G1339" s="1"/>
      <c r="H1339" s="11"/>
      <c r="I1339" s="11"/>
      <c r="J1339" s="11"/>
      <c r="K1339" s="2"/>
      <c r="L1339" s="2"/>
      <c r="M1339" s="1"/>
    </row>
    <row r="1340" spans="1:13" x14ac:dyDescent="0.2">
      <c r="A1340" s="1"/>
      <c r="B1340" s="1"/>
      <c r="C1340" s="16"/>
      <c r="D1340" s="1"/>
      <c r="E1340" s="1"/>
      <c r="F1340" s="1"/>
      <c r="G1340" s="1"/>
      <c r="H1340" s="11"/>
      <c r="I1340" s="11"/>
      <c r="J1340" s="11"/>
      <c r="K1340" s="2"/>
      <c r="L1340" s="2"/>
      <c r="M1340" s="1"/>
    </row>
    <row r="1341" spans="1:13" x14ac:dyDescent="0.2">
      <c r="A1341" s="1"/>
      <c r="B1341" s="1"/>
      <c r="C1341" s="16"/>
      <c r="D1341" s="1"/>
      <c r="E1341" s="1"/>
      <c r="F1341" s="1"/>
      <c r="G1341" s="1"/>
      <c r="H1341" s="11"/>
      <c r="I1341" s="11"/>
      <c r="J1341" s="11"/>
      <c r="K1341" s="2"/>
      <c r="L1341" s="2"/>
      <c r="M1341" s="1"/>
    </row>
    <row r="1342" spans="1:13" x14ac:dyDescent="0.2">
      <c r="A1342" s="1"/>
      <c r="B1342" s="1"/>
      <c r="C1342" s="16"/>
      <c r="D1342" s="1"/>
      <c r="E1342" s="1"/>
      <c r="F1342" s="1"/>
      <c r="G1342" s="1"/>
      <c r="H1342" s="11"/>
      <c r="I1342" s="11"/>
      <c r="J1342" s="11"/>
      <c r="K1342" s="2"/>
      <c r="L1342" s="2"/>
      <c r="M1342" s="1"/>
    </row>
    <row r="1343" spans="1:13" x14ac:dyDescent="0.2">
      <c r="A1343" s="1"/>
      <c r="B1343" s="1"/>
      <c r="C1343" s="16"/>
      <c r="D1343" s="1"/>
      <c r="E1343" s="1"/>
      <c r="F1343" s="1"/>
      <c r="G1343" s="1"/>
      <c r="H1343" s="11"/>
      <c r="I1343" s="11"/>
      <c r="J1343" s="11"/>
      <c r="K1343" s="2"/>
      <c r="L1343" s="2"/>
      <c r="M1343" s="1"/>
    </row>
    <row r="1344" spans="1:13" x14ac:dyDescent="0.2">
      <c r="A1344" s="1"/>
      <c r="B1344" s="1"/>
      <c r="C1344" s="16"/>
      <c r="D1344" s="1"/>
      <c r="E1344" s="1"/>
      <c r="F1344" s="1"/>
      <c r="G1344" s="1"/>
      <c r="H1344" s="11"/>
      <c r="I1344" s="11"/>
      <c r="J1344" s="11"/>
      <c r="K1344" s="2"/>
      <c r="L1344" s="2"/>
      <c r="M1344" s="1"/>
    </row>
    <row r="1345" spans="1:13" x14ac:dyDescent="0.2">
      <c r="A1345" s="1"/>
      <c r="B1345" s="1"/>
      <c r="C1345" s="16"/>
      <c r="D1345" s="1"/>
      <c r="E1345" s="1"/>
      <c r="F1345" s="1"/>
      <c r="G1345" s="1"/>
      <c r="H1345" s="11"/>
      <c r="I1345" s="11"/>
      <c r="J1345" s="11"/>
      <c r="K1345" s="2"/>
      <c r="L1345" s="2"/>
      <c r="M1345" s="1"/>
    </row>
    <row r="1346" spans="1:13" x14ac:dyDescent="0.2">
      <c r="A1346" s="1"/>
      <c r="B1346" s="1"/>
      <c r="C1346" s="16"/>
      <c r="D1346" s="1"/>
      <c r="E1346" s="1"/>
      <c r="F1346" s="1"/>
      <c r="G1346" s="1"/>
      <c r="H1346" s="11"/>
      <c r="I1346" s="11"/>
      <c r="J1346" s="11"/>
      <c r="K1346" s="2"/>
      <c r="L1346" s="2"/>
      <c r="M1346" s="1"/>
    </row>
    <row r="1347" spans="1:13" x14ac:dyDescent="0.2">
      <c r="A1347" s="1"/>
      <c r="B1347" s="1"/>
      <c r="C1347" s="16"/>
      <c r="D1347" s="1"/>
      <c r="E1347" s="1"/>
      <c r="F1347" s="1"/>
      <c r="G1347" s="1"/>
      <c r="H1347" s="11"/>
      <c r="I1347" s="11"/>
      <c r="J1347" s="11"/>
      <c r="K1347" s="2"/>
      <c r="L1347" s="2"/>
      <c r="M1347" s="1"/>
    </row>
    <row r="1348" spans="1:13" x14ac:dyDescent="0.2">
      <c r="A1348" s="1"/>
      <c r="B1348" s="1"/>
      <c r="C1348" s="16"/>
      <c r="D1348" s="1"/>
      <c r="E1348" s="1"/>
      <c r="F1348" s="1"/>
      <c r="G1348" s="1"/>
      <c r="H1348" s="11"/>
      <c r="I1348" s="11"/>
      <c r="J1348" s="11"/>
      <c r="K1348" s="2"/>
      <c r="L1348" s="2"/>
      <c r="M1348" s="1"/>
    </row>
    <row r="1349" spans="1:13" x14ac:dyDescent="0.2">
      <c r="A1349" s="1"/>
      <c r="B1349" s="1"/>
      <c r="C1349" s="16"/>
      <c r="D1349" s="1"/>
      <c r="E1349" s="1"/>
      <c r="F1349" s="1"/>
      <c r="G1349" s="1"/>
      <c r="H1349" s="11"/>
      <c r="I1349" s="11"/>
      <c r="J1349" s="11"/>
      <c r="K1349" s="2"/>
      <c r="L1349" s="2"/>
      <c r="M1349" s="1"/>
    </row>
    <row r="1350" spans="1:13" x14ac:dyDescent="0.2">
      <c r="A1350" s="1"/>
      <c r="B1350" s="1"/>
      <c r="C1350" s="16"/>
      <c r="D1350" s="1"/>
      <c r="E1350" s="1"/>
      <c r="F1350" s="1"/>
      <c r="G1350" s="1"/>
      <c r="H1350" s="11"/>
      <c r="I1350" s="11"/>
      <c r="J1350" s="11"/>
      <c r="K1350" s="2"/>
      <c r="L1350" s="2"/>
      <c r="M1350" s="1"/>
    </row>
    <row r="1351" spans="1:13" x14ac:dyDescent="0.2">
      <c r="A1351" s="1"/>
      <c r="B1351" s="1"/>
      <c r="C1351" s="16"/>
      <c r="D1351" s="1"/>
      <c r="E1351" s="1"/>
      <c r="F1351" s="1"/>
      <c r="G1351" s="1"/>
      <c r="H1351" s="11"/>
      <c r="I1351" s="11"/>
      <c r="J1351" s="11"/>
      <c r="K1351" s="2"/>
      <c r="L1351" s="2"/>
      <c r="M1351" s="1"/>
    </row>
    <row r="1352" spans="1:13" x14ac:dyDescent="0.2">
      <c r="A1352" s="1"/>
      <c r="B1352" s="1"/>
      <c r="C1352" s="16"/>
      <c r="D1352" s="1"/>
      <c r="E1352" s="1"/>
      <c r="F1352" s="1"/>
      <c r="G1352" s="1"/>
      <c r="H1352" s="11"/>
      <c r="I1352" s="11"/>
      <c r="J1352" s="11"/>
      <c r="K1352" s="2"/>
      <c r="L1352" s="2"/>
      <c r="M1352" s="1"/>
    </row>
    <row r="1353" spans="1:13" x14ac:dyDescent="0.2">
      <c r="A1353" s="1"/>
      <c r="B1353" s="1"/>
      <c r="C1353" s="16"/>
      <c r="D1353" s="1"/>
      <c r="E1353" s="1"/>
      <c r="F1353" s="1"/>
      <c r="G1353" s="1"/>
      <c r="H1353" s="11"/>
      <c r="I1353" s="11"/>
      <c r="J1353" s="11"/>
      <c r="K1353" s="2"/>
      <c r="L1353" s="2"/>
      <c r="M1353" s="1"/>
    </row>
    <row r="1354" spans="1:13" x14ac:dyDescent="0.2">
      <c r="A1354" s="1"/>
      <c r="B1354" s="1"/>
      <c r="C1354" s="16"/>
      <c r="D1354" s="1"/>
      <c r="E1354" s="1"/>
      <c r="F1354" s="1"/>
      <c r="G1354" s="1"/>
      <c r="H1354" s="11"/>
      <c r="I1354" s="11"/>
      <c r="J1354" s="11"/>
      <c r="K1354" s="2"/>
      <c r="L1354" s="2"/>
      <c r="M1354" s="1"/>
    </row>
    <row r="1355" spans="1:13" x14ac:dyDescent="0.2">
      <c r="A1355" s="1"/>
      <c r="B1355" s="1"/>
      <c r="C1355" s="16"/>
      <c r="D1355" s="1"/>
      <c r="E1355" s="1"/>
      <c r="F1355" s="1"/>
      <c r="G1355" s="1"/>
      <c r="H1355" s="11"/>
      <c r="I1355" s="11"/>
      <c r="J1355" s="11"/>
      <c r="K1355" s="2"/>
      <c r="L1355" s="2"/>
      <c r="M1355" s="1"/>
    </row>
    <row r="1356" spans="1:13" x14ac:dyDescent="0.2">
      <c r="A1356" s="1"/>
      <c r="B1356" s="1"/>
      <c r="C1356" s="16"/>
      <c r="D1356" s="1"/>
      <c r="E1356" s="1"/>
      <c r="F1356" s="1"/>
      <c r="G1356" s="1"/>
      <c r="H1356" s="11"/>
      <c r="I1356" s="11"/>
      <c r="J1356" s="11"/>
      <c r="K1356" s="2"/>
      <c r="L1356" s="2"/>
      <c r="M1356" s="1"/>
    </row>
    <row r="1357" spans="1:13" x14ac:dyDescent="0.2">
      <c r="A1357" s="1"/>
      <c r="B1357" s="1"/>
      <c r="C1357" s="16"/>
      <c r="D1357" s="1"/>
      <c r="E1357" s="1"/>
      <c r="F1357" s="1"/>
      <c r="G1357" s="1"/>
      <c r="H1357" s="11"/>
      <c r="I1357" s="11"/>
      <c r="J1357" s="11"/>
      <c r="K1357" s="2"/>
      <c r="L1357" s="2"/>
      <c r="M1357" s="1"/>
    </row>
    <row r="1358" spans="1:13" x14ac:dyDescent="0.2">
      <c r="A1358" s="1"/>
      <c r="B1358" s="1"/>
      <c r="C1358" s="16"/>
      <c r="D1358" s="1"/>
      <c r="E1358" s="1"/>
      <c r="F1358" s="1"/>
      <c r="G1358" s="1"/>
      <c r="H1358" s="11"/>
      <c r="I1358" s="11"/>
      <c r="J1358" s="11"/>
      <c r="K1358" s="2"/>
      <c r="L1358" s="2"/>
      <c r="M1358" s="1"/>
    </row>
    <row r="1359" spans="1:13" x14ac:dyDescent="0.2">
      <c r="A1359" s="1"/>
      <c r="B1359" s="1"/>
      <c r="C1359" s="16"/>
      <c r="D1359" s="1"/>
      <c r="E1359" s="1"/>
      <c r="F1359" s="1"/>
      <c r="G1359" s="1"/>
      <c r="H1359" s="11"/>
      <c r="I1359" s="11"/>
      <c r="J1359" s="11"/>
      <c r="K1359" s="2"/>
      <c r="L1359" s="2"/>
      <c r="M1359" s="1"/>
    </row>
    <row r="1360" spans="1:13" x14ac:dyDescent="0.2">
      <c r="A1360" s="1"/>
      <c r="B1360" s="1"/>
      <c r="C1360" s="16"/>
      <c r="D1360" s="1"/>
      <c r="E1360" s="1"/>
      <c r="F1360" s="1"/>
      <c r="G1360" s="1"/>
      <c r="H1360" s="11"/>
      <c r="I1360" s="11"/>
      <c r="J1360" s="11"/>
      <c r="K1360" s="2"/>
      <c r="L1360" s="2"/>
      <c r="M1360" s="1"/>
    </row>
    <row r="1361" spans="1:13" x14ac:dyDescent="0.2">
      <c r="A1361" s="1"/>
      <c r="B1361" s="1"/>
      <c r="C1361" s="16"/>
      <c r="D1361" s="1"/>
      <c r="E1361" s="1"/>
      <c r="F1361" s="1"/>
      <c r="G1361" s="1"/>
      <c r="H1361" s="11"/>
      <c r="I1361" s="11"/>
      <c r="J1361" s="11"/>
      <c r="K1361" s="2"/>
      <c r="L1361" s="2"/>
      <c r="M1361" s="1"/>
    </row>
    <row r="1362" spans="1:13" x14ac:dyDescent="0.2">
      <c r="A1362" s="1"/>
      <c r="B1362" s="1"/>
      <c r="C1362" s="16"/>
      <c r="D1362" s="1"/>
      <c r="E1362" s="1"/>
      <c r="F1362" s="1"/>
      <c r="G1362" s="1"/>
      <c r="H1362" s="11"/>
      <c r="I1362" s="11"/>
      <c r="J1362" s="11"/>
      <c r="K1362" s="2"/>
      <c r="L1362" s="2"/>
      <c r="M1362" s="1"/>
    </row>
    <row r="1363" spans="1:13" x14ac:dyDescent="0.2">
      <c r="A1363" s="1"/>
      <c r="B1363" s="1"/>
      <c r="C1363" s="16"/>
      <c r="D1363" s="1"/>
      <c r="E1363" s="1"/>
      <c r="F1363" s="1"/>
      <c r="G1363" s="1"/>
      <c r="H1363" s="11"/>
      <c r="I1363" s="11"/>
      <c r="J1363" s="11"/>
      <c r="K1363" s="2"/>
      <c r="L1363" s="2"/>
      <c r="M1363" s="1"/>
    </row>
    <row r="1364" spans="1:13" x14ac:dyDescent="0.2">
      <c r="A1364" s="1"/>
      <c r="B1364" s="1"/>
      <c r="C1364" s="16"/>
      <c r="D1364" s="1"/>
      <c r="E1364" s="1"/>
      <c r="F1364" s="1"/>
      <c r="G1364" s="1"/>
      <c r="H1364" s="11"/>
      <c r="I1364" s="11"/>
      <c r="J1364" s="11"/>
      <c r="K1364" s="2"/>
      <c r="L1364" s="2"/>
      <c r="M1364" s="1"/>
    </row>
    <row r="1365" spans="1:13" x14ac:dyDescent="0.2">
      <c r="A1365" s="1"/>
      <c r="B1365" s="1"/>
      <c r="C1365" s="16"/>
      <c r="D1365" s="1"/>
      <c r="E1365" s="1"/>
      <c r="F1365" s="1"/>
      <c r="G1365" s="1"/>
      <c r="H1365" s="11"/>
      <c r="I1365" s="11"/>
      <c r="J1365" s="11"/>
      <c r="K1365" s="2"/>
      <c r="L1365" s="2"/>
      <c r="M1365" s="1"/>
    </row>
    <row r="1366" spans="1:13" x14ac:dyDescent="0.2">
      <c r="A1366" s="1"/>
      <c r="B1366" s="1"/>
      <c r="C1366" s="16"/>
      <c r="D1366" s="1"/>
      <c r="E1366" s="1"/>
      <c r="F1366" s="1"/>
      <c r="G1366" s="1"/>
      <c r="H1366" s="11"/>
      <c r="I1366" s="11"/>
      <c r="J1366" s="11"/>
      <c r="K1366" s="2"/>
      <c r="L1366" s="2"/>
      <c r="M1366" s="1"/>
    </row>
    <row r="1367" spans="1:13" x14ac:dyDescent="0.2">
      <c r="A1367" s="1"/>
      <c r="B1367" s="1"/>
      <c r="C1367" s="16"/>
      <c r="D1367" s="1"/>
      <c r="E1367" s="1"/>
      <c r="F1367" s="1"/>
      <c r="G1367" s="1"/>
      <c r="H1367" s="11"/>
      <c r="I1367" s="11"/>
      <c r="J1367" s="11"/>
      <c r="K1367" s="2"/>
      <c r="L1367" s="2"/>
      <c r="M1367" s="1"/>
    </row>
    <row r="1368" spans="1:13" x14ac:dyDescent="0.2">
      <c r="A1368" s="1"/>
      <c r="B1368" s="1"/>
      <c r="C1368" s="16"/>
      <c r="D1368" s="1"/>
      <c r="E1368" s="1"/>
      <c r="F1368" s="1"/>
      <c r="G1368" s="1"/>
      <c r="H1368" s="11"/>
      <c r="I1368" s="11"/>
      <c r="J1368" s="11"/>
      <c r="K1368" s="2"/>
      <c r="L1368" s="2"/>
      <c r="M1368" s="1"/>
    </row>
    <row r="1369" spans="1:13" x14ac:dyDescent="0.2">
      <c r="A1369" s="1"/>
      <c r="B1369" s="1"/>
      <c r="C1369" s="16"/>
      <c r="D1369" s="1"/>
      <c r="E1369" s="1"/>
      <c r="F1369" s="1"/>
      <c r="G1369" s="1"/>
      <c r="H1369" s="11"/>
      <c r="I1369" s="11"/>
      <c r="J1369" s="11"/>
      <c r="K1369" s="2"/>
      <c r="L1369" s="2"/>
      <c r="M1369" s="1"/>
    </row>
    <row r="1370" spans="1:13" x14ac:dyDescent="0.2">
      <c r="A1370" s="1"/>
      <c r="B1370" s="1"/>
      <c r="C1370" s="16"/>
      <c r="D1370" s="1"/>
      <c r="E1370" s="1"/>
      <c r="F1370" s="1"/>
      <c r="G1370" s="1"/>
      <c r="H1370" s="11"/>
      <c r="I1370" s="11"/>
      <c r="J1370" s="11"/>
      <c r="K1370" s="2"/>
      <c r="L1370" s="2"/>
      <c r="M1370" s="1"/>
    </row>
    <row r="1371" spans="1:13" x14ac:dyDescent="0.2">
      <c r="A1371" s="1"/>
      <c r="B1371" s="1"/>
      <c r="C1371" s="16"/>
      <c r="D1371" s="1"/>
      <c r="E1371" s="1"/>
      <c r="F1371" s="1"/>
      <c r="G1371" s="1"/>
      <c r="H1371" s="11"/>
      <c r="I1371" s="11"/>
      <c r="J1371" s="11"/>
      <c r="K1371" s="2"/>
      <c r="L1371" s="2"/>
      <c r="M1371" s="1"/>
    </row>
    <row r="1372" spans="1:13" x14ac:dyDescent="0.2">
      <c r="A1372" s="1"/>
      <c r="B1372" s="1"/>
      <c r="C1372" s="16"/>
      <c r="D1372" s="1"/>
      <c r="E1372" s="1"/>
      <c r="F1372" s="1"/>
      <c r="G1372" s="1"/>
      <c r="H1372" s="11"/>
      <c r="I1372" s="11"/>
      <c r="J1372" s="11"/>
      <c r="K1372" s="2"/>
      <c r="L1372" s="2"/>
      <c r="M1372" s="1"/>
    </row>
    <row r="1373" spans="1:13" x14ac:dyDescent="0.2">
      <c r="A1373" s="1"/>
      <c r="B1373" s="1"/>
      <c r="C1373" s="16"/>
      <c r="D1373" s="1"/>
      <c r="E1373" s="1"/>
      <c r="F1373" s="1"/>
      <c r="G1373" s="1"/>
      <c r="H1373" s="11"/>
      <c r="I1373" s="11"/>
      <c r="J1373" s="11"/>
      <c r="K1373" s="2"/>
      <c r="L1373" s="2"/>
      <c r="M1373" s="1"/>
    </row>
    <row r="1374" spans="1:13" x14ac:dyDescent="0.2">
      <c r="A1374" s="1"/>
      <c r="B1374" s="1"/>
      <c r="C1374" s="16"/>
      <c r="D1374" s="1"/>
      <c r="E1374" s="1"/>
      <c r="F1374" s="1"/>
      <c r="G1374" s="1"/>
      <c r="H1374" s="11"/>
      <c r="I1374" s="11"/>
      <c r="J1374" s="11"/>
      <c r="K1374" s="2"/>
      <c r="L1374" s="2"/>
      <c r="M1374" s="1"/>
    </row>
    <row r="1375" spans="1:13" x14ac:dyDescent="0.2">
      <c r="A1375" s="1"/>
      <c r="B1375" s="1"/>
      <c r="C1375" s="16"/>
      <c r="D1375" s="1"/>
      <c r="E1375" s="1"/>
      <c r="F1375" s="1"/>
      <c r="G1375" s="1"/>
      <c r="H1375" s="11"/>
      <c r="I1375" s="11"/>
      <c r="J1375" s="11"/>
      <c r="K1375" s="2"/>
      <c r="L1375" s="2"/>
      <c r="M1375" s="1"/>
    </row>
    <row r="1376" spans="1:13" x14ac:dyDescent="0.2">
      <c r="A1376" s="1"/>
      <c r="B1376" s="1"/>
      <c r="C1376" s="16"/>
      <c r="D1376" s="1"/>
      <c r="E1376" s="1"/>
      <c r="F1376" s="1"/>
      <c r="G1376" s="1"/>
      <c r="H1376" s="11"/>
      <c r="I1376" s="11"/>
      <c r="J1376" s="11"/>
      <c r="K1376" s="2"/>
      <c r="L1376" s="2"/>
      <c r="M1376" s="1"/>
    </row>
    <row r="1377" spans="1:13" x14ac:dyDescent="0.2">
      <c r="A1377" s="1"/>
      <c r="B1377" s="1"/>
      <c r="C1377" s="16"/>
      <c r="D1377" s="1"/>
      <c r="E1377" s="1"/>
      <c r="F1377" s="1"/>
      <c r="G1377" s="1"/>
      <c r="H1377" s="11"/>
      <c r="I1377" s="11"/>
      <c r="J1377" s="11"/>
      <c r="K1377" s="2"/>
      <c r="L1377" s="2"/>
      <c r="M1377" s="1"/>
    </row>
    <row r="1378" spans="1:13" x14ac:dyDescent="0.2">
      <c r="A1378" s="1"/>
      <c r="B1378" s="1"/>
      <c r="C1378" s="16"/>
      <c r="D1378" s="1"/>
      <c r="E1378" s="1"/>
      <c r="F1378" s="1"/>
      <c r="G1378" s="1"/>
      <c r="H1378" s="11"/>
      <c r="I1378" s="11"/>
      <c r="J1378" s="11"/>
      <c r="K1378" s="2"/>
      <c r="L1378" s="2"/>
      <c r="M1378" s="1"/>
    </row>
    <row r="1379" spans="1:13" x14ac:dyDescent="0.2">
      <c r="A1379" s="1"/>
      <c r="B1379" s="1"/>
      <c r="C1379" s="16"/>
      <c r="D1379" s="1"/>
      <c r="E1379" s="1"/>
      <c r="F1379" s="1"/>
      <c r="G1379" s="1"/>
      <c r="H1379" s="11"/>
      <c r="I1379" s="11"/>
      <c r="J1379" s="11"/>
      <c r="K1379" s="2"/>
      <c r="L1379" s="2"/>
      <c r="M1379" s="1"/>
    </row>
    <row r="1380" spans="1:13" x14ac:dyDescent="0.2">
      <c r="A1380" s="1"/>
      <c r="B1380" s="1"/>
      <c r="C1380" s="16"/>
      <c r="D1380" s="1"/>
      <c r="E1380" s="1"/>
      <c r="F1380" s="1"/>
      <c r="G1380" s="1"/>
      <c r="H1380" s="11"/>
      <c r="I1380" s="11"/>
      <c r="J1380" s="11"/>
      <c r="K1380" s="2"/>
      <c r="L1380" s="2"/>
      <c r="M1380" s="1"/>
    </row>
    <row r="1381" spans="1:13" x14ac:dyDescent="0.2">
      <c r="A1381" s="1"/>
      <c r="B1381" s="1"/>
      <c r="C1381" s="16"/>
      <c r="D1381" s="1"/>
      <c r="E1381" s="1"/>
      <c r="F1381" s="1"/>
      <c r="G1381" s="1"/>
      <c r="H1381" s="11"/>
      <c r="I1381" s="11"/>
      <c r="J1381" s="11"/>
      <c r="K1381" s="2"/>
      <c r="L1381" s="2"/>
      <c r="M1381" s="1"/>
    </row>
    <row r="1382" spans="1:13" x14ac:dyDescent="0.2">
      <c r="A1382" s="1"/>
      <c r="B1382" s="1"/>
      <c r="C1382" s="16"/>
      <c r="D1382" s="1"/>
      <c r="E1382" s="1"/>
      <c r="F1382" s="1"/>
      <c r="G1382" s="1"/>
      <c r="H1382" s="11"/>
      <c r="I1382" s="11"/>
      <c r="J1382" s="11"/>
      <c r="K1382" s="2"/>
      <c r="L1382" s="2"/>
      <c r="M1382" s="1"/>
    </row>
    <row r="1383" spans="1:13" x14ac:dyDescent="0.2">
      <c r="A1383" s="1"/>
      <c r="B1383" s="1"/>
      <c r="C1383" s="16"/>
      <c r="D1383" s="1"/>
      <c r="E1383" s="1"/>
      <c r="F1383" s="1"/>
      <c r="G1383" s="1"/>
      <c r="H1383" s="11"/>
      <c r="I1383" s="11"/>
      <c r="J1383" s="11"/>
      <c r="K1383" s="2"/>
      <c r="L1383" s="2"/>
      <c r="M1383" s="1"/>
    </row>
    <row r="1384" spans="1:13" x14ac:dyDescent="0.2">
      <c r="A1384" s="1"/>
      <c r="B1384" s="1"/>
      <c r="C1384" s="16"/>
      <c r="D1384" s="1"/>
      <c r="E1384" s="1"/>
      <c r="F1384" s="1"/>
      <c r="G1384" s="1"/>
      <c r="H1384" s="11"/>
      <c r="I1384" s="11"/>
      <c r="J1384" s="11"/>
      <c r="K1384" s="2"/>
      <c r="L1384" s="2"/>
      <c r="M1384" s="1"/>
    </row>
    <row r="1385" spans="1:13" x14ac:dyDescent="0.2">
      <c r="A1385" s="1"/>
      <c r="B1385" s="1"/>
      <c r="C1385" s="16"/>
      <c r="D1385" s="1"/>
      <c r="E1385" s="1"/>
      <c r="F1385" s="1"/>
      <c r="G1385" s="1"/>
      <c r="H1385" s="11"/>
      <c r="I1385" s="11"/>
      <c r="J1385" s="11"/>
      <c r="K1385" s="2"/>
      <c r="L1385" s="2"/>
      <c r="M1385" s="1"/>
    </row>
    <row r="1386" spans="1:13" x14ac:dyDescent="0.2">
      <c r="A1386" s="1"/>
      <c r="B1386" s="1"/>
      <c r="C1386" s="16"/>
      <c r="D1386" s="1"/>
      <c r="E1386" s="1"/>
      <c r="F1386" s="1"/>
      <c r="G1386" s="1"/>
      <c r="H1386" s="11"/>
      <c r="I1386" s="11"/>
      <c r="J1386" s="11"/>
      <c r="K1386" s="2"/>
      <c r="L1386" s="2"/>
      <c r="M1386" s="1"/>
    </row>
    <row r="1387" spans="1:13" x14ac:dyDescent="0.2">
      <c r="A1387" s="1"/>
      <c r="B1387" s="1"/>
      <c r="C1387" s="16"/>
      <c r="D1387" s="1"/>
      <c r="E1387" s="1"/>
      <c r="F1387" s="1"/>
      <c r="G1387" s="1"/>
      <c r="H1387" s="11"/>
      <c r="I1387" s="11"/>
      <c r="J1387" s="11"/>
      <c r="K1387" s="2"/>
      <c r="L1387" s="2"/>
      <c r="M1387" s="1"/>
    </row>
    <row r="1388" spans="1:13" x14ac:dyDescent="0.2">
      <c r="A1388" s="1"/>
      <c r="B1388" s="1"/>
      <c r="C1388" s="16"/>
      <c r="D1388" s="1"/>
      <c r="E1388" s="1"/>
      <c r="F1388" s="1"/>
      <c r="G1388" s="1"/>
      <c r="H1388" s="11"/>
      <c r="I1388" s="11"/>
      <c r="J1388" s="11"/>
      <c r="K1388" s="2"/>
      <c r="L1388" s="2"/>
      <c r="M1388" s="1"/>
    </row>
    <row r="1389" spans="1:13" x14ac:dyDescent="0.2">
      <c r="A1389" s="1"/>
      <c r="B1389" s="1"/>
      <c r="C1389" s="16"/>
      <c r="D1389" s="1"/>
      <c r="E1389" s="1"/>
      <c r="F1389" s="1"/>
      <c r="G1389" s="1"/>
      <c r="H1389" s="11"/>
      <c r="I1389" s="11"/>
      <c r="J1389" s="11"/>
      <c r="K1389" s="2"/>
      <c r="L1389" s="2"/>
      <c r="M1389" s="1"/>
    </row>
    <row r="1390" spans="1:13" x14ac:dyDescent="0.2">
      <c r="A1390" s="1"/>
      <c r="B1390" s="1"/>
      <c r="C1390" s="16"/>
      <c r="D1390" s="1"/>
      <c r="E1390" s="1"/>
      <c r="F1390" s="1"/>
      <c r="G1390" s="1"/>
      <c r="H1390" s="11"/>
      <c r="I1390" s="11"/>
      <c r="J1390" s="11"/>
      <c r="K1390" s="2"/>
      <c r="L1390" s="2"/>
      <c r="M1390" s="1"/>
    </row>
    <row r="1391" spans="1:13" x14ac:dyDescent="0.2">
      <c r="A1391" s="1"/>
      <c r="B1391" s="1"/>
      <c r="C1391" s="16"/>
      <c r="D1391" s="1"/>
      <c r="E1391" s="1"/>
      <c r="F1391" s="1"/>
      <c r="G1391" s="1"/>
      <c r="H1391" s="11"/>
      <c r="I1391" s="11"/>
      <c r="J1391" s="11"/>
      <c r="K1391" s="2"/>
      <c r="L1391" s="2"/>
      <c r="M1391" s="1"/>
    </row>
    <row r="1392" spans="1:13" x14ac:dyDescent="0.2">
      <c r="A1392" s="1"/>
      <c r="B1392" s="1"/>
      <c r="C1392" s="16"/>
      <c r="D1392" s="1"/>
      <c r="E1392" s="1"/>
      <c r="F1392" s="1"/>
      <c r="G1392" s="1"/>
      <c r="H1392" s="11"/>
      <c r="I1392" s="11"/>
      <c r="J1392" s="11"/>
      <c r="K1392" s="2"/>
      <c r="L1392" s="2"/>
      <c r="M1392" s="1"/>
    </row>
    <row r="1393" spans="1:13" x14ac:dyDescent="0.2">
      <c r="A1393" s="1"/>
      <c r="B1393" s="1"/>
      <c r="C1393" s="16"/>
      <c r="D1393" s="1"/>
      <c r="E1393" s="1"/>
      <c r="F1393" s="1"/>
      <c r="G1393" s="1"/>
      <c r="H1393" s="11"/>
      <c r="I1393" s="11"/>
      <c r="J1393" s="11"/>
      <c r="K1393" s="2"/>
      <c r="L1393" s="2"/>
      <c r="M1393" s="1"/>
    </row>
    <row r="1394" spans="1:13" x14ac:dyDescent="0.2">
      <c r="A1394" s="1"/>
      <c r="B1394" s="1"/>
      <c r="C1394" s="16"/>
      <c r="D1394" s="1"/>
      <c r="E1394" s="1"/>
      <c r="F1394" s="1"/>
      <c r="G1394" s="1"/>
      <c r="H1394" s="11"/>
      <c r="I1394" s="11"/>
      <c r="J1394" s="11"/>
      <c r="K1394" s="2"/>
      <c r="L1394" s="2"/>
      <c r="M1394" s="1"/>
    </row>
    <row r="1395" spans="1:13" x14ac:dyDescent="0.2">
      <c r="A1395" s="1"/>
      <c r="B1395" s="1"/>
      <c r="C1395" s="16"/>
      <c r="D1395" s="1"/>
      <c r="E1395" s="1"/>
      <c r="F1395" s="1"/>
      <c r="G1395" s="1"/>
      <c r="H1395" s="11"/>
      <c r="I1395" s="11"/>
      <c r="J1395" s="11"/>
      <c r="K1395" s="2"/>
      <c r="L1395" s="2"/>
      <c r="M1395" s="1"/>
    </row>
    <row r="1396" spans="1:13" x14ac:dyDescent="0.2">
      <c r="A1396" s="1"/>
      <c r="B1396" s="1"/>
      <c r="C1396" s="16"/>
      <c r="D1396" s="1"/>
      <c r="E1396" s="1"/>
      <c r="F1396" s="1"/>
      <c r="G1396" s="1"/>
      <c r="H1396" s="11"/>
      <c r="I1396" s="11"/>
      <c r="J1396" s="11"/>
      <c r="K1396" s="2"/>
      <c r="L1396" s="2"/>
      <c r="M1396" s="1"/>
    </row>
    <row r="1397" spans="1:13" x14ac:dyDescent="0.2">
      <c r="A1397" s="1"/>
      <c r="B1397" s="1"/>
      <c r="C1397" s="16"/>
      <c r="D1397" s="1"/>
      <c r="E1397" s="1"/>
      <c r="F1397" s="1"/>
      <c r="G1397" s="1"/>
      <c r="H1397" s="11"/>
      <c r="I1397" s="11"/>
      <c r="J1397" s="11"/>
      <c r="K1397" s="2"/>
      <c r="L1397" s="2"/>
      <c r="M1397" s="1"/>
    </row>
    <row r="1398" spans="1:13" x14ac:dyDescent="0.2">
      <c r="A1398" s="1"/>
      <c r="B1398" s="1"/>
      <c r="C1398" s="16"/>
      <c r="D1398" s="1"/>
      <c r="E1398" s="1"/>
      <c r="F1398" s="1"/>
      <c r="G1398" s="1"/>
      <c r="H1398" s="11"/>
      <c r="I1398" s="11"/>
      <c r="J1398" s="11"/>
      <c r="K1398" s="2"/>
      <c r="L1398" s="2"/>
      <c r="M1398" s="1"/>
    </row>
    <row r="1399" spans="1:13" x14ac:dyDescent="0.2">
      <c r="A1399" s="1"/>
      <c r="B1399" s="1"/>
      <c r="C1399" s="16"/>
      <c r="D1399" s="1"/>
      <c r="E1399" s="1"/>
      <c r="F1399" s="1"/>
      <c r="G1399" s="1"/>
      <c r="H1399" s="11"/>
      <c r="I1399" s="11"/>
      <c r="J1399" s="11"/>
      <c r="K1399" s="2"/>
      <c r="L1399" s="2"/>
      <c r="M1399" s="1"/>
    </row>
    <row r="1400" spans="1:13" x14ac:dyDescent="0.2">
      <c r="A1400" s="1"/>
      <c r="B1400" s="1"/>
      <c r="C1400" s="16"/>
      <c r="D1400" s="1"/>
      <c r="E1400" s="1"/>
      <c r="F1400" s="1"/>
      <c r="G1400" s="1"/>
      <c r="H1400" s="11"/>
      <c r="I1400" s="11"/>
      <c r="J1400" s="11"/>
      <c r="K1400" s="2"/>
      <c r="L1400" s="2"/>
      <c r="M1400" s="1"/>
    </row>
    <row r="1401" spans="1:13" x14ac:dyDescent="0.2">
      <c r="A1401" s="1"/>
      <c r="B1401" s="1"/>
      <c r="C1401" s="16"/>
      <c r="D1401" s="1"/>
      <c r="E1401" s="1"/>
      <c r="F1401" s="1"/>
      <c r="G1401" s="1"/>
      <c r="H1401" s="11"/>
      <c r="I1401" s="11"/>
      <c r="J1401" s="11"/>
      <c r="K1401" s="2"/>
      <c r="L1401" s="2"/>
      <c r="M1401" s="1"/>
    </row>
    <row r="1402" spans="1:13" x14ac:dyDescent="0.2">
      <c r="A1402" s="1"/>
      <c r="B1402" s="1"/>
      <c r="C1402" s="16"/>
      <c r="D1402" s="1"/>
      <c r="E1402" s="1"/>
      <c r="F1402" s="1"/>
      <c r="G1402" s="1"/>
      <c r="H1402" s="11"/>
      <c r="I1402" s="11"/>
      <c r="J1402" s="11"/>
      <c r="K1402" s="2"/>
      <c r="L1402" s="2"/>
      <c r="M1402" s="1"/>
    </row>
    <row r="1403" spans="1:13" x14ac:dyDescent="0.2">
      <c r="A1403" s="1"/>
      <c r="B1403" s="1"/>
      <c r="C1403" s="16"/>
      <c r="D1403" s="1"/>
      <c r="E1403" s="1"/>
      <c r="F1403" s="1"/>
      <c r="G1403" s="1"/>
      <c r="H1403" s="11"/>
      <c r="I1403" s="11"/>
      <c r="J1403" s="11"/>
      <c r="K1403" s="2"/>
      <c r="L1403" s="2"/>
      <c r="M1403" s="1"/>
    </row>
    <row r="1404" spans="1:13" x14ac:dyDescent="0.2">
      <c r="A1404" s="1"/>
      <c r="B1404" s="1"/>
      <c r="C1404" s="16"/>
      <c r="D1404" s="1"/>
      <c r="E1404" s="1"/>
      <c r="F1404" s="1"/>
      <c r="G1404" s="1"/>
      <c r="H1404" s="11"/>
      <c r="I1404" s="11"/>
      <c r="J1404" s="11"/>
      <c r="K1404" s="2"/>
      <c r="L1404" s="2"/>
      <c r="M1404" s="1"/>
    </row>
    <row r="1405" spans="1:13" x14ac:dyDescent="0.2">
      <c r="A1405" s="1"/>
      <c r="B1405" s="1"/>
      <c r="C1405" s="16"/>
      <c r="D1405" s="1"/>
      <c r="E1405" s="1"/>
      <c r="F1405" s="1"/>
      <c r="G1405" s="1"/>
      <c r="H1405" s="11"/>
      <c r="I1405" s="11"/>
      <c r="J1405" s="11"/>
      <c r="K1405" s="2"/>
      <c r="L1405" s="2"/>
      <c r="M1405" s="1"/>
    </row>
    <row r="1406" spans="1:13" x14ac:dyDescent="0.2">
      <c r="A1406" s="1"/>
      <c r="B1406" s="1"/>
      <c r="C1406" s="16"/>
      <c r="D1406" s="1"/>
      <c r="E1406" s="1"/>
      <c r="F1406" s="1"/>
      <c r="G1406" s="1"/>
      <c r="H1406" s="11"/>
      <c r="I1406" s="11"/>
      <c r="J1406" s="11"/>
      <c r="K1406" s="2"/>
      <c r="L1406" s="2"/>
      <c r="M1406" s="1"/>
    </row>
    <row r="1407" spans="1:13" x14ac:dyDescent="0.2">
      <c r="A1407" s="1"/>
      <c r="B1407" s="1"/>
      <c r="C1407" s="16"/>
      <c r="D1407" s="1"/>
      <c r="E1407" s="1"/>
      <c r="F1407" s="1"/>
      <c r="G1407" s="1"/>
      <c r="H1407" s="11"/>
      <c r="I1407" s="11"/>
      <c r="J1407" s="11"/>
      <c r="K1407" s="2"/>
      <c r="L1407" s="2"/>
      <c r="M1407" s="1"/>
    </row>
    <row r="1408" spans="1:13" x14ac:dyDescent="0.2">
      <c r="A1408" s="1"/>
      <c r="B1408" s="1"/>
      <c r="C1408" s="16"/>
      <c r="D1408" s="1"/>
      <c r="E1408" s="1"/>
      <c r="F1408" s="1"/>
      <c r="G1408" s="1"/>
      <c r="H1408" s="11"/>
      <c r="I1408" s="11"/>
      <c r="J1408" s="11"/>
      <c r="K1408" s="2"/>
      <c r="L1408" s="2"/>
      <c r="M1408" s="1"/>
    </row>
    <row r="1409" spans="1:13" x14ac:dyDescent="0.2">
      <c r="A1409" s="1"/>
      <c r="B1409" s="1"/>
      <c r="C1409" s="16"/>
      <c r="D1409" s="1"/>
      <c r="E1409" s="1"/>
      <c r="F1409" s="1"/>
      <c r="G1409" s="1"/>
      <c r="H1409" s="11"/>
      <c r="I1409" s="11"/>
      <c r="J1409" s="11"/>
      <c r="K1409" s="2"/>
      <c r="L1409" s="2"/>
      <c r="M1409" s="1"/>
    </row>
    <row r="1410" spans="1:13" x14ac:dyDescent="0.2">
      <c r="A1410" s="1"/>
      <c r="B1410" s="1"/>
      <c r="C1410" s="16"/>
      <c r="D1410" s="1"/>
      <c r="E1410" s="1"/>
      <c r="F1410" s="1"/>
      <c r="G1410" s="1"/>
      <c r="H1410" s="11"/>
      <c r="I1410" s="11"/>
      <c r="J1410" s="11"/>
      <c r="K1410" s="2"/>
      <c r="L1410" s="2"/>
      <c r="M1410" s="1"/>
    </row>
    <row r="1411" spans="1:13" x14ac:dyDescent="0.2">
      <c r="A1411" s="1"/>
      <c r="B1411" s="1"/>
      <c r="C1411" s="16"/>
      <c r="D1411" s="1"/>
      <c r="E1411" s="1"/>
      <c r="F1411" s="1"/>
      <c r="G1411" s="1"/>
      <c r="H1411" s="11"/>
      <c r="I1411" s="11"/>
      <c r="J1411" s="11"/>
      <c r="K1411" s="2"/>
      <c r="L1411" s="2"/>
      <c r="M1411" s="1"/>
    </row>
    <row r="1412" spans="1:13" x14ac:dyDescent="0.2">
      <c r="A1412" s="1"/>
      <c r="B1412" s="1"/>
      <c r="C1412" s="16"/>
      <c r="D1412" s="1"/>
      <c r="E1412" s="1"/>
      <c r="F1412" s="1"/>
      <c r="G1412" s="1"/>
      <c r="H1412" s="11"/>
      <c r="I1412" s="11"/>
      <c r="J1412" s="11"/>
      <c r="K1412" s="2"/>
      <c r="L1412" s="2"/>
      <c r="M1412" s="1"/>
    </row>
    <row r="1413" spans="1:13" x14ac:dyDescent="0.2">
      <c r="A1413" s="1"/>
      <c r="B1413" s="1"/>
      <c r="C1413" s="16"/>
      <c r="D1413" s="1"/>
      <c r="E1413" s="1"/>
      <c r="F1413" s="1"/>
      <c r="G1413" s="1"/>
      <c r="H1413" s="11"/>
      <c r="I1413" s="11"/>
      <c r="J1413" s="11"/>
      <c r="K1413" s="2"/>
      <c r="L1413" s="2"/>
      <c r="M1413" s="1"/>
    </row>
    <row r="1414" spans="1:13" x14ac:dyDescent="0.2">
      <c r="A1414" s="1"/>
      <c r="B1414" s="1"/>
      <c r="C1414" s="16"/>
      <c r="D1414" s="1"/>
      <c r="E1414" s="1"/>
      <c r="F1414" s="1"/>
      <c r="G1414" s="1"/>
      <c r="H1414" s="11"/>
      <c r="I1414" s="11"/>
      <c r="J1414" s="11"/>
      <c r="K1414" s="2"/>
      <c r="L1414" s="2"/>
      <c r="M1414" s="1"/>
    </row>
    <row r="1415" spans="1:13" x14ac:dyDescent="0.2">
      <c r="A1415" s="1"/>
      <c r="B1415" s="1"/>
      <c r="C1415" s="16"/>
      <c r="D1415" s="1"/>
      <c r="E1415" s="1"/>
      <c r="F1415" s="1"/>
      <c r="G1415" s="1"/>
      <c r="H1415" s="11"/>
      <c r="I1415" s="11"/>
      <c r="J1415" s="11"/>
      <c r="K1415" s="2"/>
      <c r="L1415" s="2"/>
      <c r="M1415" s="1"/>
    </row>
    <row r="1416" spans="1:13" x14ac:dyDescent="0.2">
      <c r="A1416" s="1"/>
      <c r="B1416" s="1"/>
      <c r="C1416" s="16"/>
      <c r="D1416" s="1"/>
      <c r="E1416" s="1"/>
      <c r="F1416" s="1"/>
      <c r="G1416" s="1"/>
      <c r="H1416" s="11"/>
      <c r="I1416" s="11"/>
      <c r="J1416" s="11"/>
      <c r="K1416" s="2"/>
      <c r="L1416" s="2"/>
      <c r="M1416" s="1"/>
    </row>
    <row r="1417" spans="1:13" x14ac:dyDescent="0.2">
      <c r="A1417" s="1"/>
      <c r="B1417" s="1"/>
      <c r="C1417" s="16"/>
      <c r="D1417" s="1"/>
      <c r="E1417" s="1"/>
      <c r="F1417" s="1"/>
      <c r="G1417" s="1"/>
      <c r="H1417" s="11"/>
      <c r="I1417" s="11"/>
      <c r="J1417" s="11"/>
      <c r="K1417" s="2"/>
      <c r="L1417" s="2"/>
      <c r="M1417" s="1"/>
    </row>
    <row r="1418" spans="1:13" x14ac:dyDescent="0.2">
      <c r="A1418" s="1"/>
      <c r="B1418" s="1"/>
      <c r="C1418" s="16"/>
      <c r="D1418" s="1"/>
      <c r="E1418" s="1"/>
      <c r="F1418" s="1"/>
      <c r="G1418" s="1"/>
      <c r="H1418" s="11"/>
      <c r="I1418" s="11"/>
      <c r="J1418" s="11"/>
      <c r="K1418" s="2"/>
      <c r="L1418" s="2"/>
      <c r="M1418" s="1"/>
    </row>
    <row r="1419" spans="1:13" x14ac:dyDescent="0.2">
      <c r="A1419" s="1"/>
      <c r="B1419" s="1"/>
      <c r="C1419" s="16"/>
      <c r="D1419" s="1"/>
      <c r="E1419" s="1"/>
      <c r="F1419" s="1"/>
      <c r="G1419" s="1"/>
      <c r="H1419" s="11"/>
      <c r="I1419" s="11"/>
      <c r="J1419" s="11"/>
      <c r="K1419" s="2"/>
      <c r="L1419" s="2"/>
      <c r="M1419" s="1"/>
    </row>
    <row r="1420" spans="1:13" x14ac:dyDescent="0.2">
      <c r="A1420" s="1"/>
      <c r="B1420" s="1"/>
      <c r="C1420" s="16"/>
      <c r="D1420" s="1"/>
      <c r="E1420" s="1"/>
      <c r="F1420" s="1"/>
      <c r="G1420" s="1"/>
      <c r="H1420" s="11"/>
      <c r="I1420" s="11"/>
      <c r="J1420" s="11"/>
      <c r="K1420" s="2"/>
      <c r="L1420" s="2"/>
      <c r="M1420" s="1"/>
    </row>
    <row r="1421" spans="1:13" x14ac:dyDescent="0.2">
      <c r="A1421" s="1"/>
      <c r="B1421" s="1"/>
      <c r="C1421" s="16"/>
      <c r="D1421" s="1"/>
      <c r="E1421" s="1"/>
      <c r="F1421" s="1"/>
      <c r="G1421" s="1"/>
      <c r="H1421" s="11"/>
      <c r="I1421" s="11"/>
      <c r="J1421" s="11"/>
      <c r="K1421" s="2"/>
      <c r="L1421" s="2"/>
      <c r="M1421" s="1"/>
    </row>
    <row r="1422" spans="1:13" x14ac:dyDescent="0.2">
      <c r="A1422" s="1"/>
      <c r="B1422" s="1"/>
      <c r="C1422" s="16"/>
      <c r="D1422" s="1"/>
      <c r="E1422" s="1"/>
      <c r="F1422" s="1"/>
      <c r="G1422" s="1"/>
      <c r="H1422" s="11"/>
      <c r="I1422" s="11"/>
      <c r="J1422" s="11"/>
      <c r="K1422" s="2"/>
      <c r="L1422" s="2"/>
      <c r="M1422" s="1"/>
    </row>
    <row r="1423" spans="1:13" x14ac:dyDescent="0.2">
      <c r="A1423" s="1"/>
      <c r="B1423" s="1"/>
      <c r="C1423" s="16"/>
      <c r="D1423" s="1"/>
      <c r="E1423" s="1"/>
      <c r="F1423" s="1"/>
      <c r="G1423" s="1"/>
      <c r="H1423" s="11"/>
      <c r="I1423" s="11"/>
      <c r="J1423" s="11"/>
      <c r="K1423" s="2"/>
      <c r="L1423" s="2"/>
      <c r="M1423" s="1"/>
    </row>
    <row r="1424" spans="1:13" x14ac:dyDescent="0.2">
      <c r="A1424" s="1"/>
      <c r="B1424" s="1"/>
      <c r="C1424" s="16"/>
      <c r="D1424" s="1"/>
      <c r="E1424" s="1"/>
      <c r="F1424" s="1"/>
      <c r="G1424" s="1"/>
      <c r="H1424" s="11"/>
      <c r="I1424" s="11"/>
      <c r="J1424" s="11"/>
      <c r="K1424" s="2"/>
      <c r="L1424" s="2"/>
      <c r="M1424" s="1"/>
    </row>
    <row r="1425" spans="1:13" x14ac:dyDescent="0.2">
      <c r="A1425" s="1"/>
      <c r="B1425" s="1"/>
      <c r="C1425" s="16"/>
      <c r="D1425" s="1"/>
      <c r="E1425" s="1"/>
      <c r="F1425" s="1"/>
      <c r="G1425" s="1"/>
      <c r="H1425" s="11"/>
      <c r="I1425" s="11"/>
      <c r="J1425" s="11"/>
      <c r="K1425" s="2"/>
      <c r="L1425" s="2"/>
      <c r="M1425" s="1"/>
    </row>
    <row r="1426" spans="1:13" x14ac:dyDescent="0.2">
      <c r="A1426" s="1"/>
      <c r="B1426" s="1"/>
      <c r="C1426" s="16"/>
      <c r="D1426" s="1"/>
      <c r="E1426" s="1"/>
      <c r="F1426" s="1"/>
      <c r="G1426" s="1"/>
      <c r="H1426" s="11"/>
      <c r="I1426" s="11"/>
      <c r="J1426" s="11"/>
      <c r="K1426" s="2"/>
      <c r="L1426" s="2"/>
      <c r="M1426" s="1"/>
    </row>
    <row r="1427" spans="1:13" x14ac:dyDescent="0.2">
      <c r="A1427" s="1"/>
      <c r="B1427" s="1"/>
      <c r="C1427" s="16"/>
      <c r="D1427" s="1"/>
      <c r="E1427" s="1"/>
      <c r="F1427" s="1"/>
      <c r="G1427" s="1"/>
      <c r="H1427" s="11"/>
      <c r="I1427" s="11"/>
      <c r="J1427" s="11"/>
      <c r="K1427" s="2"/>
      <c r="L1427" s="2"/>
      <c r="M1427" s="1"/>
    </row>
    <row r="1428" spans="1:13" x14ac:dyDescent="0.2">
      <c r="A1428" s="1"/>
      <c r="B1428" s="1"/>
      <c r="C1428" s="16"/>
      <c r="D1428" s="1"/>
      <c r="E1428" s="1"/>
      <c r="F1428" s="1"/>
      <c r="G1428" s="1"/>
      <c r="H1428" s="11"/>
      <c r="I1428" s="11"/>
      <c r="J1428" s="11"/>
      <c r="K1428" s="2"/>
      <c r="L1428" s="2"/>
      <c r="M1428" s="1"/>
    </row>
    <row r="1429" spans="1:13" x14ac:dyDescent="0.2">
      <c r="A1429" s="1"/>
      <c r="B1429" s="1"/>
      <c r="C1429" s="16"/>
      <c r="D1429" s="1"/>
      <c r="E1429" s="1"/>
      <c r="F1429" s="1"/>
      <c r="G1429" s="1"/>
      <c r="H1429" s="11"/>
      <c r="I1429" s="11"/>
      <c r="J1429" s="11"/>
      <c r="K1429" s="2"/>
      <c r="L1429" s="2"/>
      <c r="M1429" s="1"/>
    </row>
    <row r="1430" spans="1:13" x14ac:dyDescent="0.2">
      <c r="A1430" s="1"/>
      <c r="B1430" s="1"/>
      <c r="C1430" s="16"/>
      <c r="D1430" s="1"/>
      <c r="E1430" s="1"/>
      <c r="F1430" s="1"/>
      <c r="G1430" s="1"/>
      <c r="H1430" s="11"/>
      <c r="I1430" s="11"/>
      <c r="J1430" s="11"/>
      <c r="K1430" s="2"/>
      <c r="L1430" s="2"/>
      <c r="M1430" s="1"/>
    </row>
    <row r="1431" spans="1:13" x14ac:dyDescent="0.2">
      <c r="A1431" s="1"/>
      <c r="B1431" s="1"/>
      <c r="C1431" s="16"/>
      <c r="D1431" s="1"/>
      <c r="E1431" s="1"/>
      <c r="F1431" s="1"/>
      <c r="G1431" s="1"/>
      <c r="H1431" s="11"/>
      <c r="I1431" s="11"/>
      <c r="J1431" s="11"/>
      <c r="K1431" s="2"/>
      <c r="L1431" s="2"/>
      <c r="M1431" s="1"/>
    </row>
    <row r="1432" spans="1:13" x14ac:dyDescent="0.2">
      <c r="A1432" s="1"/>
      <c r="B1432" s="1"/>
      <c r="C1432" s="16"/>
      <c r="D1432" s="1"/>
      <c r="E1432" s="1"/>
      <c r="F1432" s="1"/>
      <c r="G1432" s="1"/>
      <c r="H1432" s="11"/>
      <c r="I1432" s="11"/>
      <c r="J1432" s="11"/>
      <c r="K1432" s="2"/>
      <c r="L1432" s="2"/>
      <c r="M1432" s="1"/>
    </row>
    <row r="1433" spans="1:13" x14ac:dyDescent="0.2">
      <c r="A1433" s="1"/>
      <c r="B1433" s="1"/>
      <c r="C1433" s="16"/>
      <c r="D1433" s="1"/>
      <c r="E1433" s="1"/>
      <c r="F1433" s="1"/>
      <c r="G1433" s="1"/>
      <c r="H1433" s="11"/>
      <c r="I1433" s="11"/>
      <c r="J1433" s="11"/>
      <c r="K1433" s="2"/>
      <c r="L1433" s="2"/>
      <c r="M1433" s="1"/>
    </row>
    <row r="1434" spans="1:13" x14ac:dyDescent="0.2">
      <c r="A1434" s="1"/>
      <c r="B1434" s="1"/>
      <c r="C1434" s="16"/>
      <c r="D1434" s="1"/>
      <c r="E1434" s="1"/>
      <c r="F1434" s="1"/>
      <c r="G1434" s="1"/>
      <c r="H1434" s="11"/>
      <c r="I1434" s="11"/>
      <c r="J1434" s="11"/>
      <c r="K1434" s="2"/>
      <c r="L1434" s="2"/>
      <c r="M1434" s="1"/>
    </row>
    <row r="1435" spans="1:13" x14ac:dyDescent="0.2">
      <c r="A1435" s="1"/>
      <c r="B1435" s="1"/>
      <c r="C1435" s="16"/>
      <c r="D1435" s="1"/>
      <c r="E1435" s="1"/>
      <c r="F1435" s="1"/>
      <c r="G1435" s="1"/>
      <c r="H1435" s="11"/>
      <c r="I1435" s="11"/>
      <c r="J1435" s="11"/>
      <c r="K1435" s="2"/>
      <c r="L1435" s="2"/>
      <c r="M1435" s="1"/>
    </row>
    <row r="1436" spans="1:13" x14ac:dyDescent="0.2">
      <c r="A1436" s="1"/>
      <c r="B1436" s="1"/>
      <c r="C1436" s="16"/>
      <c r="D1436" s="1"/>
      <c r="E1436" s="1"/>
      <c r="F1436" s="1"/>
      <c r="G1436" s="1"/>
      <c r="H1436" s="11"/>
      <c r="I1436" s="11"/>
      <c r="J1436" s="11"/>
      <c r="K1436" s="2"/>
      <c r="L1436" s="2"/>
      <c r="M1436" s="1"/>
    </row>
    <row r="1437" spans="1:13" x14ac:dyDescent="0.2">
      <c r="A1437" s="1"/>
      <c r="B1437" s="1"/>
      <c r="C1437" s="16"/>
      <c r="D1437" s="1"/>
      <c r="E1437" s="1"/>
      <c r="F1437" s="1"/>
      <c r="G1437" s="1"/>
      <c r="H1437" s="11"/>
      <c r="I1437" s="11"/>
      <c r="J1437" s="11"/>
      <c r="K1437" s="2"/>
      <c r="L1437" s="2"/>
      <c r="M1437" s="1"/>
    </row>
    <row r="1438" spans="1:13" x14ac:dyDescent="0.2">
      <c r="A1438" s="1"/>
      <c r="B1438" s="1"/>
      <c r="C1438" s="16"/>
      <c r="D1438" s="1"/>
      <c r="E1438" s="1"/>
      <c r="F1438" s="1"/>
      <c r="G1438" s="1"/>
      <c r="H1438" s="11"/>
      <c r="I1438" s="11"/>
      <c r="J1438" s="11"/>
      <c r="K1438" s="2"/>
      <c r="L1438" s="2"/>
      <c r="M1438" s="1"/>
    </row>
    <row r="1439" spans="1:13" x14ac:dyDescent="0.2">
      <c r="A1439" s="1"/>
      <c r="B1439" s="1"/>
      <c r="C1439" s="16"/>
      <c r="D1439" s="1"/>
      <c r="E1439" s="1"/>
      <c r="F1439" s="1"/>
      <c r="G1439" s="1"/>
      <c r="H1439" s="11"/>
      <c r="I1439" s="11"/>
      <c r="J1439" s="11"/>
      <c r="K1439" s="2"/>
      <c r="L1439" s="2"/>
      <c r="M1439" s="1"/>
    </row>
    <row r="1440" spans="1:13" x14ac:dyDescent="0.2">
      <c r="A1440" s="1"/>
      <c r="B1440" s="1"/>
      <c r="C1440" s="16"/>
      <c r="D1440" s="1"/>
      <c r="E1440" s="1"/>
      <c r="F1440" s="1"/>
      <c r="G1440" s="1"/>
      <c r="H1440" s="11"/>
      <c r="I1440" s="11"/>
      <c r="J1440" s="11"/>
      <c r="K1440" s="2"/>
      <c r="L1440" s="2"/>
      <c r="M1440" s="1"/>
    </row>
    <row r="1441" spans="1:13" x14ac:dyDescent="0.2">
      <c r="A1441" s="1"/>
      <c r="B1441" s="1"/>
      <c r="C1441" s="16"/>
      <c r="D1441" s="1"/>
      <c r="E1441" s="1"/>
      <c r="F1441" s="1"/>
      <c r="G1441" s="1"/>
      <c r="H1441" s="11"/>
      <c r="I1441" s="11"/>
      <c r="J1441" s="11"/>
      <c r="K1441" s="2"/>
      <c r="L1441" s="2"/>
      <c r="M1441" s="1"/>
    </row>
    <row r="1442" spans="1:13" x14ac:dyDescent="0.2">
      <c r="A1442" s="1"/>
      <c r="B1442" s="1"/>
      <c r="C1442" s="16"/>
      <c r="D1442" s="1"/>
      <c r="E1442" s="1"/>
      <c r="F1442" s="1"/>
      <c r="G1442" s="1"/>
      <c r="H1442" s="11"/>
      <c r="I1442" s="11"/>
      <c r="J1442" s="11"/>
      <c r="K1442" s="2"/>
      <c r="L1442" s="2"/>
      <c r="M1442" s="1"/>
    </row>
    <row r="1443" spans="1:13" x14ac:dyDescent="0.2">
      <c r="A1443" s="1"/>
      <c r="B1443" s="1"/>
      <c r="C1443" s="16"/>
      <c r="D1443" s="1"/>
      <c r="E1443" s="1"/>
      <c r="F1443" s="1"/>
      <c r="G1443" s="1"/>
      <c r="H1443" s="11"/>
      <c r="I1443" s="11"/>
      <c r="J1443" s="11"/>
      <c r="K1443" s="2"/>
      <c r="L1443" s="2"/>
      <c r="M1443" s="1"/>
    </row>
    <row r="1444" spans="1:13" x14ac:dyDescent="0.2">
      <c r="A1444" s="1"/>
      <c r="B1444" s="1"/>
      <c r="C1444" s="16"/>
      <c r="D1444" s="1"/>
      <c r="E1444" s="1"/>
      <c r="F1444" s="1"/>
      <c r="G1444" s="1"/>
      <c r="H1444" s="11"/>
      <c r="I1444" s="11"/>
      <c r="J1444" s="11"/>
      <c r="K1444" s="2"/>
      <c r="L1444" s="2"/>
      <c r="M1444" s="1"/>
    </row>
    <row r="1445" spans="1:13" x14ac:dyDescent="0.2">
      <c r="A1445" s="1"/>
      <c r="B1445" s="1"/>
      <c r="C1445" s="16"/>
      <c r="D1445" s="1"/>
      <c r="E1445" s="1"/>
      <c r="F1445" s="1"/>
      <c r="G1445" s="1"/>
      <c r="H1445" s="11"/>
      <c r="I1445" s="11"/>
      <c r="J1445" s="11"/>
      <c r="K1445" s="2"/>
      <c r="L1445" s="2"/>
      <c r="M1445" s="1"/>
    </row>
    <row r="1446" spans="1:13" x14ac:dyDescent="0.2">
      <c r="A1446" s="1"/>
      <c r="B1446" s="1"/>
      <c r="C1446" s="16"/>
      <c r="D1446" s="1"/>
      <c r="E1446" s="1"/>
      <c r="F1446" s="1"/>
      <c r="G1446" s="1"/>
      <c r="H1446" s="11"/>
      <c r="I1446" s="11"/>
      <c r="J1446" s="11"/>
      <c r="K1446" s="2"/>
      <c r="L1446" s="2"/>
      <c r="M1446" s="1"/>
    </row>
    <row r="1447" spans="1:13" x14ac:dyDescent="0.2">
      <c r="A1447" s="1"/>
      <c r="B1447" s="1"/>
      <c r="C1447" s="16"/>
      <c r="D1447" s="1"/>
      <c r="E1447" s="1"/>
      <c r="F1447" s="1"/>
      <c r="G1447" s="1"/>
      <c r="H1447" s="11"/>
      <c r="I1447" s="11"/>
      <c r="J1447" s="11"/>
      <c r="K1447" s="2"/>
      <c r="L1447" s="2"/>
      <c r="M1447" s="1"/>
    </row>
    <row r="1448" spans="1:13" x14ac:dyDescent="0.2">
      <c r="A1448" s="1"/>
      <c r="B1448" s="1"/>
      <c r="C1448" s="16"/>
      <c r="D1448" s="1"/>
      <c r="E1448" s="1"/>
      <c r="F1448" s="1"/>
      <c r="G1448" s="1"/>
      <c r="H1448" s="11"/>
      <c r="I1448" s="11"/>
      <c r="J1448" s="11"/>
      <c r="K1448" s="2"/>
      <c r="L1448" s="2"/>
      <c r="M1448" s="1"/>
    </row>
    <row r="1449" spans="1:13" x14ac:dyDescent="0.2">
      <c r="A1449" s="1"/>
      <c r="B1449" s="1"/>
      <c r="C1449" s="16"/>
      <c r="D1449" s="1"/>
      <c r="E1449" s="1"/>
      <c r="F1449" s="1"/>
      <c r="G1449" s="1"/>
      <c r="H1449" s="11"/>
      <c r="I1449" s="11"/>
      <c r="J1449" s="11"/>
      <c r="K1449" s="2"/>
      <c r="L1449" s="2"/>
      <c r="M1449" s="1"/>
    </row>
    <row r="1450" spans="1:13" x14ac:dyDescent="0.2">
      <c r="A1450" s="1"/>
      <c r="B1450" s="1"/>
      <c r="C1450" s="16"/>
      <c r="D1450" s="1"/>
      <c r="E1450" s="1"/>
      <c r="F1450" s="1"/>
      <c r="G1450" s="1"/>
      <c r="H1450" s="11"/>
      <c r="I1450" s="11"/>
      <c r="J1450" s="11"/>
      <c r="K1450" s="2"/>
      <c r="L1450" s="2"/>
      <c r="M1450" s="1"/>
    </row>
    <row r="1451" spans="1:13" x14ac:dyDescent="0.2">
      <c r="A1451" s="1"/>
      <c r="B1451" s="1"/>
      <c r="C1451" s="16"/>
      <c r="D1451" s="1"/>
      <c r="E1451" s="1"/>
      <c r="F1451" s="1"/>
      <c r="G1451" s="1"/>
      <c r="H1451" s="11"/>
      <c r="I1451" s="11"/>
      <c r="J1451" s="11"/>
      <c r="K1451" s="2"/>
      <c r="L1451" s="2"/>
      <c r="M1451" s="1"/>
    </row>
    <row r="1452" spans="1:13" x14ac:dyDescent="0.2">
      <c r="A1452" s="1"/>
      <c r="B1452" s="1"/>
      <c r="C1452" s="16"/>
      <c r="D1452" s="1"/>
      <c r="E1452" s="1"/>
      <c r="F1452" s="1"/>
      <c r="G1452" s="1"/>
      <c r="H1452" s="11"/>
      <c r="I1452" s="11"/>
      <c r="J1452" s="11"/>
      <c r="K1452" s="2"/>
      <c r="L1452" s="2"/>
      <c r="M1452" s="1"/>
    </row>
    <row r="1453" spans="1:13" x14ac:dyDescent="0.2">
      <c r="A1453" s="1"/>
      <c r="B1453" s="1"/>
      <c r="C1453" s="16"/>
      <c r="D1453" s="1"/>
      <c r="E1453" s="1"/>
      <c r="F1453" s="1"/>
      <c r="G1453" s="1"/>
      <c r="H1453" s="11"/>
      <c r="I1453" s="11"/>
      <c r="J1453" s="11"/>
      <c r="K1453" s="2"/>
      <c r="L1453" s="2"/>
      <c r="M1453" s="1"/>
    </row>
    <row r="1454" spans="1:13" x14ac:dyDescent="0.2">
      <c r="A1454" s="1"/>
      <c r="B1454" s="1"/>
      <c r="C1454" s="16"/>
      <c r="D1454" s="1"/>
      <c r="E1454" s="1"/>
      <c r="F1454" s="1"/>
      <c r="G1454" s="1"/>
      <c r="H1454" s="11"/>
      <c r="I1454" s="11"/>
      <c r="J1454" s="11"/>
      <c r="K1454" s="2"/>
      <c r="L1454" s="2"/>
      <c r="M1454" s="1"/>
    </row>
    <row r="1455" spans="1:13" x14ac:dyDescent="0.2">
      <c r="A1455" s="1"/>
      <c r="B1455" s="1"/>
      <c r="C1455" s="16"/>
      <c r="D1455" s="1"/>
      <c r="E1455" s="1"/>
      <c r="F1455" s="1"/>
      <c r="G1455" s="1"/>
      <c r="H1455" s="11"/>
      <c r="I1455" s="11"/>
      <c r="J1455" s="11"/>
      <c r="K1455" s="2"/>
      <c r="L1455" s="2"/>
      <c r="M1455" s="1"/>
    </row>
    <row r="1456" spans="1:13" x14ac:dyDescent="0.2">
      <c r="A1456" s="1"/>
      <c r="B1456" s="1"/>
      <c r="C1456" s="16"/>
      <c r="D1456" s="1"/>
      <c r="E1456" s="1"/>
      <c r="F1456" s="1"/>
      <c r="G1456" s="1"/>
      <c r="H1456" s="11"/>
      <c r="I1456" s="11"/>
      <c r="J1456" s="11"/>
      <c r="K1456" s="2"/>
      <c r="L1456" s="2"/>
      <c r="M1456" s="1"/>
    </row>
    <row r="1457" spans="1:13" x14ac:dyDescent="0.2">
      <c r="A1457" s="1"/>
      <c r="B1457" s="1"/>
      <c r="C1457" s="16"/>
      <c r="D1457" s="1"/>
      <c r="E1457" s="1"/>
      <c r="F1457" s="1"/>
      <c r="G1457" s="1"/>
      <c r="H1457" s="11"/>
      <c r="I1457" s="11"/>
      <c r="J1457" s="11"/>
      <c r="K1457" s="2"/>
      <c r="L1457" s="2"/>
      <c r="M1457" s="1"/>
    </row>
    <row r="1458" spans="1:13" x14ac:dyDescent="0.2">
      <c r="A1458" s="1"/>
      <c r="B1458" s="1"/>
      <c r="C1458" s="16"/>
      <c r="D1458" s="1"/>
      <c r="E1458" s="1"/>
      <c r="F1458" s="1"/>
      <c r="G1458" s="1"/>
      <c r="H1458" s="11"/>
      <c r="I1458" s="11"/>
      <c r="J1458" s="11"/>
      <c r="K1458" s="2"/>
      <c r="L1458" s="2"/>
      <c r="M1458" s="1"/>
    </row>
    <row r="1459" spans="1:13" x14ac:dyDescent="0.2">
      <c r="A1459" s="1"/>
      <c r="B1459" s="1"/>
      <c r="C1459" s="16"/>
      <c r="D1459" s="1"/>
      <c r="E1459" s="1"/>
      <c r="F1459" s="1"/>
      <c r="G1459" s="1"/>
      <c r="H1459" s="11"/>
      <c r="I1459" s="11"/>
      <c r="J1459" s="11"/>
      <c r="K1459" s="2"/>
      <c r="L1459" s="2"/>
      <c r="M1459" s="1"/>
    </row>
    <row r="1460" spans="1:13" x14ac:dyDescent="0.2">
      <c r="A1460" s="1"/>
      <c r="B1460" s="1"/>
      <c r="C1460" s="16"/>
      <c r="D1460" s="1"/>
      <c r="E1460" s="1"/>
      <c r="F1460" s="1"/>
      <c r="G1460" s="1"/>
      <c r="H1460" s="11"/>
      <c r="I1460" s="11"/>
      <c r="J1460" s="11"/>
      <c r="K1460" s="2"/>
      <c r="L1460" s="2"/>
      <c r="M1460" s="1"/>
    </row>
    <row r="1461" spans="1:13" x14ac:dyDescent="0.2">
      <c r="A1461" s="1"/>
      <c r="B1461" s="1"/>
      <c r="C1461" s="16"/>
      <c r="D1461" s="1"/>
      <c r="E1461" s="1"/>
      <c r="F1461" s="1"/>
      <c r="G1461" s="1"/>
      <c r="H1461" s="11"/>
      <c r="I1461" s="11"/>
      <c r="J1461" s="11"/>
      <c r="K1461" s="2"/>
      <c r="L1461" s="2"/>
      <c r="M1461" s="1"/>
    </row>
    <row r="1462" spans="1:13" x14ac:dyDescent="0.2">
      <c r="A1462" s="1"/>
      <c r="B1462" s="1"/>
      <c r="C1462" s="16"/>
      <c r="D1462" s="1"/>
      <c r="E1462" s="1"/>
      <c r="F1462" s="1"/>
      <c r="G1462" s="1"/>
      <c r="H1462" s="11"/>
      <c r="I1462" s="11"/>
      <c r="J1462" s="11"/>
      <c r="K1462" s="2"/>
      <c r="L1462" s="2"/>
      <c r="M1462" s="1"/>
    </row>
    <row r="1463" spans="1:13" x14ac:dyDescent="0.2">
      <c r="A1463" s="1"/>
      <c r="B1463" s="1"/>
      <c r="C1463" s="16"/>
      <c r="D1463" s="1"/>
      <c r="E1463" s="1"/>
      <c r="F1463" s="1"/>
      <c r="G1463" s="1"/>
      <c r="H1463" s="11"/>
      <c r="I1463" s="11"/>
      <c r="J1463" s="11"/>
      <c r="K1463" s="2"/>
      <c r="L1463" s="2"/>
      <c r="M1463" s="1"/>
    </row>
    <row r="1464" spans="1:13" x14ac:dyDescent="0.2">
      <c r="A1464" s="1"/>
      <c r="B1464" s="1"/>
      <c r="C1464" s="16"/>
      <c r="D1464" s="1"/>
      <c r="E1464" s="1"/>
      <c r="F1464" s="1"/>
      <c r="G1464" s="1"/>
      <c r="H1464" s="11"/>
      <c r="I1464" s="11"/>
      <c r="J1464" s="11"/>
      <c r="K1464" s="2"/>
      <c r="L1464" s="2"/>
      <c r="M1464" s="1"/>
    </row>
    <row r="1465" spans="1:13" x14ac:dyDescent="0.2">
      <c r="A1465" s="1"/>
      <c r="B1465" s="1"/>
      <c r="C1465" s="16"/>
      <c r="D1465" s="1"/>
      <c r="E1465" s="1"/>
      <c r="F1465" s="1"/>
      <c r="G1465" s="1"/>
      <c r="H1465" s="11"/>
      <c r="I1465" s="11"/>
      <c r="J1465" s="11"/>
      <c r="K1465" s="2"/>
      <c r="L1465" s="2"/>
      <c r="M1465" s="1"/>
    </row>
    <row r="1466" spans="1:13" x14ac:dyDescent="0.2">
      <c r="A1466" s="1"/>
      <c r="B1466" s="1"/>
      <c r="C1466" s="16"/>
      <c r="D1466" s="1"/>
      <c r="E1466" s="1"/>
      <c r="F1466" s="1"/>
      <c r="G1466" s="1"/>
      <c r="H1466" s="11"/>
      <c r="I1466" s="11"/>
      <c r="J1466" s="11"/>
      <c r="K1466" s="2"/>
      <c r="L1466" s="2"/>
      <c r="M1466" s="1"/>
    </row>
    <row r="1467" spans="1:13" x14ac:dyDescent="0.2">
      <c r="A1467" s="1"/>
      <c r="B1467" s="1"/>
      <c r="C1467" s="16"/>
      <c r="D1467" s="1"/>
      <c r="E1467" s="1"/>
      <c r="F1467" s="1"/>
      <c r="G1467" s="1"/>
      <c r="H1467" s="11"/>
      <c r="I1467" s="11"/>
      <c r="J1467" s="11"/>
      <c r="K1467" s="2"/>
      <c r="L1467" s="2"/>
      <c r="M1467" s="1"/>
    </row>
    <row r="1468" spans="1:13" x14ac:dyDescent="0.2">
      <c r="A1468" s="1"/>
      <c r="B1468" s="1"/>
      <c r="C1468" s="16"/>
      <c r="D1468" s="1"/>
      <c r="E1468" s="1"/>
      <c r="F1468" s="1"/>
      <c r="G1468" s="1"/>
      <c r="H1468" s="11"/>
      <c r="I1468" s="11"/>
      <c r="J1468" s="11"/>
      <c r="K1468" s="2"/>
      <c r="L1468" s="2"/>
      <c r="M1468" s="1"/>
    </row>
    <row r="1469" spans="1:13" x14ac:dyDescent="0.2">
      <c r="A1469" s="1"/>
      <c r="B1469" s="1"/>
      <c r="C1469" s="16"/>
      <c r="D1469" s="1"/>
      <c r="E1469" s="1"/>
      <c r="F1469" s="1"/>
      <c r="G1469" s="1"/>
      <c r="H1469" s="11"/>
      <c r="I1469" s="11"/>
      <c r="J1469" s="11"/>
      <c r="K1469" s="2"/>
      <c r="L1469" s="2"/>
      <c r="M1469" s="1"/>
    </row>
    <row r="1470" spans="1:13" x14ac:dyDescent="0.2">
      <c r="A1470" s="1"/>
      <c r="B1470" s="1"/>
      <c r="C1470" s="16"/>
      <c r="D1470" s="1"/>
      <c r="E1470" s="1"/>
      <c r="F1470" s="1"/>
      <c r="G1470" s="1"/>
      <c r="H1470" s="11"/>
      <c r="I1470" s="11"/>
      <c r="J1470" s="11"/>
      <c r="K1470" s="2"/>
      <c r="L1470" s="2"/>
      <c r="M1470" s="1"/>
    </row>
    <row r="1471" spans="1:13" x14ac:dyDescent="0.2">
      <c r="A1471" s="1"/>
      <c r="B1471" s="1"/>
      <c r="C1471" s="16"/>
      <c r="D1471" s="1"/>
      <c r="E1471" s="1"/>
      <c r="F1471" s="1"/>
      <c r="G1471" s="1"/>
      <c r="H1471" s="11"/>
      <c r="I1471" s="11"/>
      <c r="J1471" s="11"/>
      <c r="K1471" s="2"/>
      <c r="L1471" s="2"/>
      <c r="M1471" s="1"/>
    </row>
    <row r="1472" spans="1:13" x14ac:dyDescent="0.2">
      <c r="A1472" s="1"/>
      <c r="B1472" s="1"/>
      <c r="C1472" s="16"/>
      <c r="D1472" s="1"/>
      <c r="E1472" s="1"/>
      <c r="F1472" s="1"/>
      <c r="G1472" s="1"/>
      <c r="H1472" s="11"/>
      <c r="I1472" s="11"/>
      <c r="J1472" s="11"/>
      <c r="K1472" s="2"/>
      <c r="L1472" s="2"/>
      <c r="M1472" s="1"/>
    </row>
    <row r="1473" spans="1:13" x14ac:dyDescent="0.2">
      <c r="A1473" s="1"/>
      <c r="B1473" s="1"/>
      <c r="C1473" s="16"/>
      <c r="D1473" s="1"/>
      <c r="E1473" s="1"/>
      <c r="F1473" s="1"/>
      <c r="G1473" s="1"/>
      <c r="H1473" s="11"/>
      <c r="I1473" s="11"/>
      <c r="J1473" s="11"/>
      <c r="K1473" s="2"/>
      <c r="L1473" s="2"/>
      <c r="M1473" s="1"/>
    </row>
    <row r="1474" spans="1:13" x14ac:dyDescent="0.2">
      <c r="A1474" s="1"/>
      <c r="B1474" s="1"/>
      <c r="C1474" s="16"/>
      <c r="D1474" s="1"/>
      <c r="E1474" s="1"/>
      <c r="F1474" s="1"/>
      <c r="G1474" s="1"/>
      <c r="H1474" s="11"/>
      <c r="I1474" s="11"/>
      <c r="J1474" s="11"/>
      <c r="K1474" s="2"/>
      <c r="L1474" s="2"/>
      <c r="M1474" s="1"/>
    </row>
    <row r="1475" spans="1:13" x14ac:dyDescent="0.2">
      <c r="A1475" s="1"/>
      <c r="B1475" s="1"/>
      <c r="C1475" s="16"/>
      <c r="D1475" s="1"/>
      <c r="E1475" s="1"/>
      <c r="F1475" s="1"/>
      <c r="G1475" s="1"/>
      <c r="H1475" s="11"/>
      <c r="I1475" s="11"/>
      <c r="J1475" s="11"/>
      <c r="K1475" s="2"/>
      <c r="L1475" s="2"/>
      <c r="M1475" s="1"/>
    </row>
    <row r="1476" spans="1:13" x14ac:dyDescent="0.2">
      <c r="A1476" s="1"/>
      <c r="B1476" s="1"/>
      <c r="C1476" s="16"/>
      <c r="D1476" s="1"/>
      <c r="E1476" s="1"/>
      <c r="F1476" s="1"/>
      <c r="G1476" s="1"/>
      <c r="H1476" s="11"/>
      <c r="I1476" s="11"/>
      <c r="J1476" s="11"/>
      <c r="K1476" s="2"/>
      <c r="L1476" s="2"/>
      <c r="M1476" s="1"/>
    </row>
    <row r="1477" spans="1:13" x14ac:dyDescent="0.2">
      <c r="A1477" s="1"/>
      <c r="B1477" s="1"/>
      <c r="C1477" s="16"/>
      <c r="D1477" s="1"/>
      <c r="E1477" s="1"/>
      <c r="F1477" s="1"/>
      <c r="G1477" s="1"/>
      <c r="H1477" s="11"/>
      <c r="I1477" s="11"/>
      <c r="J1477" s="11"/>
      <c r="K1477" s="2"/>
      <c r="L1477" s="2"/>
      <c r="M1477" s="1"/>
    </row>
    <row r="1478" spans="1:13" x14ac:dyDescent="0.2">
      <c r="A1478" s="1"/>
      <c r="B1478" s="1"/>
      <c r="C1478" s="16"/>
      <c r="D1478" s="1"/>
      <c r="E1478" s="1"/>
      <c r="F1478" s="1"/>
      <c r="G1478" s="1"/>
      <c r="H1478" s="11"/>
      <c r="I1478" s="11"/>
      <c r="J1478" s="11"/>
      <c r="K1478" s="2"/>
      <c r="L1478" s="2"/>
      <c r="M1478" s="1"/>
    </row>
    <row r="1479" spans="1:13" x14ac:dyDescent="0.2">
      <c r="A1479" s="1"/>
      <c r="B1479" s="1"/>
      <c r="C1479" s="16"/>
      <c r="D1479" s="1"/>
      <c r="E1479" s="1"/>
      <c r="F1479" s="1"/>
      <c r="G1479" s="1"/>
      <c r="H1479" s="11"/>
      <c r="I1479" s="11"/>
      <c r="J1479" s="11"/>
      <c r="K1479" s="2"/>
      <c r="L1479" s="2"/>
      <c r="M1479" s="1"/>
    </row>
    <row r="1480" spans="1:13" x14ac:dyDescent="0.2">
      <c r="A1480" s="1"/>
      <c r="B1480" s="1"/>
      <c r="C1480" s="16"/>
      <c r="D1480" s="1"/>
      <c r="E1480" s="1"/>
      <c r="F1480" s="1"/>
      <c r="G1480" s="1"/>
      <c r="H1480" s="11"/>
      <c r="I1480" s="11"/>
      <c r="J1480" s="11"/>
      <c r="K1480" s="2"/>
      <c r="L1480" s="2"/>
      <c r="M1480" s="1"/>
    </row>
    <row r="1481" spans="1:13" x14ac:dyDescent="0.2">
      <c r="A1481" s="1"/>
      <c r="B1481" s="1"/>
      <c r="C1481" s="16"/>
      <c r="D1481" s="1"/>
      <c r="E1481" s="1"/>
      <c r="F1481" s="1"/>
      <c r="G1481" s="1"/>
      <c r="H1481" s="11"/>
      <c r="I1481" s="11"/>
      <c r="J1481" s="11"/>
      <c r="K1481" s="2"/>
      <c r="L1481" s="2"/>
      <c r="M1481" s="1"/>
    </row>
    <row r="1482" spans="1:13" x14ac:dyDescent="0.2">
      <c r="A1482" s="1"/>
      <c r="B1482" s="1"/>
      <c r="C1482" s="16"/>
      <c r="D1482" s="1"/>
      <c r="E1482" s="1"/>
      <c r="F1482" s="1"/>
      <c r="G1482" s="1"/>
      <c r="H1482" s="11"/>
      <c r="I1482" s="11"/>
      <c r="J1482" s="11"/>
      <c r="K1482" s="2"/>
      <c r="L1482" s="2"/>
      <c r="M1482" s="1"/>
    </row>
    <row r="1483" spans="1:13" x14ac:dyDescent="0.2">
      <c r="A1483" s="1"/>
      <c r="B1483" s="1"/>
      <c r="C1483" s="16"/>
      <c r="D1483" s="1"/>
      <c r="E1483" s="1"/>
      <c r="F1483" s="1"/>
      <c r="G1483" s="1"/>
      <c r="H1483" s="11"/>
      <c r="I1483" s="11"/>
      <c r="J1483" s="11"/>
      <c r="K1483" s="2"/>
      <c r="L1483" s="2"/>
      <c r="M1483" s="1"/>
    </row>
    <row r="1484" spans="1:13" x14ac:dyDescent="0.2">
      <c r="A1484" s="1"/>
      <c r="B1484" s="1"/>
      <c r="C1484" s="16"/>
      <c r="D1484" s="1"/>
      <c r="E1484" s="1"/>
      <c r="F1484" s="1"/>
      <c r="G1484" s="1"/>
      <c r="H1484" s="11"/>
      <c r="I1484" s="11"/>
      <c r="J1484" s="11"/>
      <c r="K1484" s="2"/>
      <c r="L1484" s="2"/>
      <c r="M1484" s="1"/>
    </row>
    <row r="1485" spans="1:13" x14ac:dyDescent="0.2">
      <c r="A1485" s="1"/>
      <c r="B1485" s="1"/>
      <c r="C1485" s="16"/>
      <c r="D1485" s="1"/>
      <c r="E1485" s="1"/>
      <c r="F1485" s="1"/>
      <c r="G1485" s="1"/>
      <c r="H1485" s="11"/>
      <c r="I1485" s="11"/>
      <c r="J1485" s="11"/>
      <c r="K1485" s="2"/>
      <c r="L1485" s="2"/>
      <c r="M1485" s="1"/>
    </row>
    <row r="1486" spans="1:13" x14ac:dyDescent="0.2">
      <c r="A1486" s="1"/>
      <c r="B1486" s="1"/>
      <c r="C1486" s="16"/>
      <c r="D1486" s="1"/>
      <c r="E1486" s="1"/>
      <c r="F1486" s="1"/>
      <c r="G1486" s="1"/>
      <c r="H1486" s="11"/>
      <c r="I1486" s="11"/>
      <c r="J1486" s="11"/>
      <c r="K1486" s="2"/>
      <c r="L1486" s="2"/>
      <c r="M1486" s="1"/>
    </row>
    <row r="1487" spans="1:13" x14ac:dyDescent="0.2">
      <c r="A1487" s="1"/>
      <c r="B1487" s="1"/>
      <c r="C1487" s="16"/>
      <c r="D1487" s="1"/>
      <c r="E1487" s="1"/>
      <c r="F1487" s="1"/>
      <c r="G1487" s="1"/>
      <c r="H1487" s="11"/>
      <c r="I1487" s="11"/>
      <c r="J1487" s="11"/>
      <c r="K1487" s="2"/>
      <c r="L1487" s="2"/>
      <c r="M1487" s="1"/>
    </row>
    <row r="1488" spans="1:13" x14ac:dyDescent="0.2">
      <c r="A1488" s="1"/>
      <c r="B1488" s="1"/>
      <c r="C1488" s="16"/>
      <c r="D1488" s="1"/>
      <c r="E1488" s="1"/>
      <c r="F1488" s="1"/>
      <c r="G1488" s="1"/>
      <c r="H1488" s="11"/>
      <c r="I1488" s="11"/>
      <c r="J1488" s="11"/>
      <c r="K1488" s="2"/>
      <c r="L1488" s="2"/>
      <c r="M1488" s="1"/>
    </row>
    <row r="1489" spans="1:13" x14ac:dyDescent="0.2">
      <c r="A1489" s="1"/>
      <c r="B1489" s="1"/>
      <c r="C1489" s="16"/>
      <c r="D1489" s="1"/>
      <c r="E1489" s="1"/>
      <c r="F1489" s="1"/>
      <c r="G1489" s="1"/>
      <c r="H1489" s="11"/>
      <c r="I1489" s="11"/>
      <c r="J1489" s="11"/>
      <c r="K1489" s="2"/>
      <c r="L1489" s="2"/>
      <c r="M1489" s="1"/>
    </row>
    <row r="1490" spans="1:13" x14ac:dyDescent="0.2">
      <c r="A1490" s="1"/>
      <c r="B1490" s="1"/>
      <c r="C1490" s="16"/>
      <c r="D1490" s="1"/>
      <c r="E1490" s="1"/>
      <c r="F1490" s="1"/>
      <c r="G1490" s="1"/>
      <c r="H1490" s="11"/>
      <c r="I1490" s="11"/>
      <c r="J1490" s="11"/>
      <c r="K1490" s="2"/>
      <c r="L1490" s="2"/>
      <c r="M1490" s="1"/>
    </row>
    <row r="1491" spans="1:13" x14ac:dyDescent="0.2">
      <c r="A1491" s="1"/>
      <c r="B1491" s="1"/>
      <c r="C1491" s="16"/>
      <c r="D1491" s="1"/>
      <c r="E1491" s="1"/>
      <c r="F1491" s="1"/>
      <c r="G1491" s="1"/>
      <c r="H1491" s="11"/>
      <c r="I1491" s="11"/>
      <c r="J1491" s="11"/>
      <c r="K1491" s="2"/>
      <c r="L1491" s="2"/>
      <c r="M1491" s="1"/>
    </row>
    <row r="1492" spans="1:13" x14ac:dyDescent="0.2">
      <c r="A1492" s="1"/>
      <c r="B1492" s="1"/>
      <c r="C1492" s="16"/>
      <c r="D1492" s="1"/>
      <c r="E1492" s="1"/>
      <c r="F1492" s="1"/>
      <c r="G1492" s="1"/>
      <c r="H1492" s="11"/>
      <c r="I1492" s="11"/>
      <c r="J1492" s="11"/>
      <c r="K1492" s="2"/>
      <c r="L1492" s="2"/>
      <c r="M1492" s="1"/>
    </row>
    <row r="1493" spans="1:13" x14ac:dyDescent="0.2">
      <c r="A1493" s="1"/>
      <c r="B1493" s="1"/>
      <c r="C1493" s="16"/>
      <c r="D1493" s="1"/>
      <c r="E1493" s="1"/>
      <c r="F1493" s="1"/>
      <c r="G1493" s="1"/>
      <c r="H1493" s="11"/>
      <c r="I1493" s="11"/>
      <c r="J1493" s="11"/>
      <c r="K1493" s="2"/>
      <c r="L1493" s="2"/>
      <c r="M1493" s="1"/>
    </row>
    <row r="1494" spans="1:13" x14ac:dyDescent="0.2">
      <c r="A1494" s="1"/>
      <c r="B1494" s="1"/>
      <c r="C1494" s="16"/>
      <c r="D1494" s="1"/>
      <c r="E1494" s="1"/>
      <c r="F1494" s="1"/>
      <c r="G1494" s="1"/>
      <c r="H1494" s="11"/>
      <c r="I1494" s="11"/>
      <c r="J1494" s="11"/>
      <c r="K1494" s="2"/>
      <c r="L1494" s="2"/>
      <c r="M1494" s="1"/>
    </row>
    <row r="1495" spans="1:13" x14ac:dyDescent="0.2">
      <c r="A1495" s="1"/>
      <c r="B1495" s="1"/>
      <c r="C1495" s="16"/>
      <c r="D1495" s="1"/>
      <c r="E1495" s="1"/>
      <c r="F1495" s="1"/>
      <c r="G1495" s="1"/>
      <c r="H1495" s="11"/>
      <c r="I1495" s="11"/>
      <c r="J1495" s="11"/>
      <c r="K1495" s="2"/>
      <c r="L1495" s="2"/>
      <c r="M1495" s="1"/>
    </row>
    <row r="1496" spans="1:13" x14ac:dyDescent="0.2">
      <c r="A1496" s="1"/>
      <c r="B1496" s="1"/>
      <c r="C1496" s="16"/>
      <c r="D1496" s="1"/>
      <c r="E1496" s="1"/>
      <c r="F1496" s="1"/>
      <c r="G1496" s="1"/>
      <c r="H1496" s="11"/>
      <c r="I1496" s="11"/>
      <c r="J1496" s="11"/>
      <c r="K1496" s="2"/>
      <c r="L1496" s="2"/>
      <c r="M1496" s="1"/>
    </row>
    <row r="1497" spans="1:13" x14ac:dyDescent="0.2">
      <c r="A1497" s="1"/>
      <c r="B1497" s="1"/>
      <c r="C1497" s="16"/>
      <c r="D1497" s="1"/>
      <c r="E1497" s="1"/>
      <c r="F1497" s="1"/>
      <c r="G1497" s="1"/>
      <c r="H1497" s="11"/>
      <c r="I1497" s="11"/>
      <c r="J1497" s="11"/>
      <c r="K1497" s="2"/>
      <c r="L1497" s="2"/>
      <c r="M1497" s="1"/>
    </row>
    <row r="1498" spans="1:13" x14ac:dyDescent="0.2">
      <c r="A1498" s="1"/>
      <c r="B1498" s="1"/>
      <c r="C1498" s="16"/>
      <c r="D1498" s="1"/>
      <c r="E1498" s="1"/>
      <c r="F1498" s="1"/>
      <c r="G1498" s="1"/>
      <c r="H1498" s="11"/>
      <c r="I1498" s="11"/>
      <c r="J1498" s="11"/>
      <c r="K1498" s="2"/>
      <c r="L1498" s="2"/>
      <c r="M1498" s="1"/>
    </row>
    <row r="1499" spans="1:13" x14ac:dyDescent="0.2">
      <c r="A1499" s="1"/>
      <c r="B1499" s="1"/>
      <c r="C1499" s="16"/>
      <c r="D1499" s="1"/>
      <c r="E1499" s="1"/>
      <c r="F1499" s="1"/>
      <c r="G1499" s="1"/>
      <c r="H1499" s="11"/>
      <c r="I1499" s="11"/>
      <c r="J1499" s="11"/>
      <c r="K1499" s="2"/>
      <c r="L1499" s="2"/>
      <c r="M1499" s="1"/>
    </row>
    <row r="1500" spans="1:13" x14ac:dyDescent="0.2">
      <c r="A1500" s="1"/>
      <c r="B1500" s="1"/>
      <c r="C1500" s="16"/>
      <c r="D1500" s="1"/>
      <c r="E1500" s="1"/>
      <c r="F1500" s="1"/>
      <c r="G1500" s="1"/>
      <c r="H1500" s="11"/>
      <c r="I1500" s="11"/>
      <c r="J1500" s="11"/>
      <c r="K1500" s="2"/>
      <c r="L1500" s="2"/>
      <c r="M1500" s="1"/>
    </row>
    <row r="1501" spans="1:13" x14ac:dyDescent="0.2">
      <c r="A1501" s="1"/>
      <c r="B1501" s="1"/>
      <c r="C1501" s="16"/>
      <c r="D1501" s="1"/>
      <c r="E1501" s="1"/>
      <c r="F1501" s="1"/>
      <c r="G1501" s="1"/>
      <c r="H1501" s="11"/>
      <c r="I1501" s="11"/>
      <c r="J1501" s="11"/>
      <c r="K1501" s="2"/>
      <c r="L1501" s="2"/>
      <c r="M1501" s="1"/>
    </row>
    <row r="1502" spans="1:13" x14ac:dyDescent="0.2">
      <c r="A1502" s="1"/>
      <c r="B1502" s="1"/>
      <c r="C1502" s="16"/>
      <c r="D1502" s="1"/>
      <c r="E1502" s="1"/>
      <c r="F1502" s="1"/>
      <c r="G1502" s="1"/>
      <c r="H1502" s="11"/>
      <c r="I1502" s="11"/>
      <c r="J1502" s="11"/>
      <c r="K1502" s="2"/>
      <c r="L1502" s="2"/>
      <c r="M1502" s="1"/>
    </row>
    <row r="1503" spans="1:13" x14ac:dyDescent="0.2">
      <c r="A1503" s="1"/>
      <c r="B1503" s="1"/>
      <c r="C1503" s="16"/>
      <c r="D1503" s="1"/>
      <c r="E1503" s="1"/>
      <c r="F1503" s="1"/>
      <c r="G1503" s="1"/>
      <c r="H1503" s="11"/>
      <c r="I1503" s="11"/>
      <c r="J1503" s="11"/>
      <c r="K1503" s="2"/>
      <c r="L1503" s="2"/>
      <c r="M1503" s="1"/>
    </row>
    <row r="1504" spans="1:13" x14ac:dyDescent="0.2">
      <c r="A1504" s="1"/>
      <c r="B1504" s="1"/>
      <c r="C1504" s="16"/>
      <c r="D1504" s="1"/>
      <c r="E1504" s="1"/>
      <c r="F1504" s="1"/>
      <c r="G1504" s="1"/>
      <c r="H1504" s="11"/>
      <c r="I1504" s="11"/>
      <c r="J1504" s="11"/>
      <c r="K1504" s="2"/>
      <c r="L1504" s="2"/>
      <c r="M1504" s="1"/>
    </row>
    <row r="1505" spans="1:13" x14ac:dyDescent="0.2">
      <c r="A1505" s="1"/>
      <c r="B1505" s="1"/>
      <c r="C1505" s="16"/>
      <c r="D1505" s="1"/>
      <c r="E1505" s="1"/>
      <c r="F1505" s="1"/>
      <c r="G1505" s="1"/>
      <c r="H1505" s="11"/>
      <c r="I1505" s="11"/>
      <c r="J1505" s="11"/>
      <c r="K1505" s="2"/>
      <c r="L1505" s="2"/>
      <c r="M1505" s="1"/>
    </row>
    <row r="1506" spans="1:13" x14ac:dyDescent="0.2">
      <c r="A1506" s="1"/>
      <c r="B1506" s="1"/>
      <c r="C1506" s="16"/>
      <c r="D1506" s="1"/>
      <c r="E1506" s="1"/>
      <c r="F1506" s="1"/>
      <c r="G1506" s="1"/>
      <c r="H1506" s="11"/>
      <c r="I1506" s="11"/>
      <c r="J1506" s="11"/>
      <c r="K1506" s="2"/>
      <c r="L1506" s="2"/>
      <c r="M1506" s="1"/>
    </row>
    <row r="1507" spans="1:13" x14ac:dyDescent="0.2">
      <c r="A1507" s="1"/>
      <c r="B1507" s="1"/>
      <c r="C1507" s="16"/>
      <c r="D1507" s="1"/>
      <c r="E1507" s="1"/>
      <c r="F1507" s="1"/>
      <c r="G1507" s="1"/>
      <c r="H1507" s="11"/>
      <c r="I1507" s="11"/>
      <c r="J1507" s="11"/>
      <c r="K1507" s="2"/>
      <c r="L1507" s="2"/>
      <c r="M1507" s="1"/>
    </row>
    <row r="1508" spans="1:13" x14ac:dyDescent="0.2">
      <c r="A1508" s="1"/>
      <c r="B1508" s="1"/>
      <c r="C1508" s="16"/>
      <c r="D1508" s="1"/>
      <c r="E1508" s="1"/>
      <c r="F1508" s="1"/>
      <c r="G1508" s="1"/>
      <c r="H1508" s="11"/>
      <c r="I1508" s="11"/>
      <c r="J1508" s="11"/>
      <c r="K1508" s="2"/>
      <c r="L1508" s="2"/>
      <c r="M1508" s="1"/>
    </row>
    <row r="1509" spans="1:13" x14ac:dyDescent="0.2">
      <c r="A1509" s="1"/>
      <c r="B1509" s="1"/>
      <c r="C1509" s="16"/>
      <c r="D1509" s="1"/>
      <c r="E1509" s="1"/>
      <c r="F1509" s="1"/>
      <c r="G1509" s="1"/>
      <c r="H1509" s="11"/>
      <c r="I1509" s="11"/>
      <c r="J1509" s="11"/>
      <c r="K1509" s="2"/>
      <c r="L1509" s="2"/>
      <c r="M1509" s="1"/>
    </row>
    <row r="1510" spans="1:13" x14ac:dyDescent="0.2">
      <c r="A1510" s="1"/>
      <c r="B1510" s="1"/>
      <c r="C1510" s="16"/>
      <c r="D1510" s="1"/>
      <c r="E1510" s="1"/>
      <c r="F1510" s="1"/>
      <c r="G1510" s="1"/>
      <c r="H1510" s="11"/>
      <c r="I1510" s="11"/>
      <c r="J1510" s="11"/>
      <c r="K1510" s="2"/>
      <c r="L1510" s="2"/>
      <c r="M1510" s="1"/>
    </row>
    <row r="1511" spans="1:13" x14ac:dyDescent="0.2">
      <c r="A1511" s="1"/>
      <c r="B1511" s="1"/>
      <c r="C1511" s="16"/>
      <c r="D1511" s="1"/>
      <c r="E1511" s="1"/>
      <c r="F1511" s="1"/>
      <c r="G1511" s="1"/>
      <c r="H1511" s="11"/>
      <c r="I1511" s="11"/>
      <c r="J1511" s="11"/>
      <c r="K1511" s="2"/>
      <c r="L1511" s="2"/>
      <c r="M1511" s="1"/>
    </row>
    <row r="1512" spans="1:13" x14ac:dyDescent="0.2">
      <c r="A1512" s="1"/>
      <c r="B1512" s="1"/>
      <c r="C1512" s="16"/>
      <c r="D1512" s="1"/>
      <c r="E1512" s="1"/>
      <c r="F1512" s="1"/>
      <c r="G1512" s="1"/>
      <c r="H1512" s="11"/>
      <c r="I1512" s="11"/>
      <c r="J1512" s="11"/>
      <c r="K1512" s="2"/>
      <c r="L1512" s="2"/>
      <c r="M1512" s="1"/>
    </row>
    <row r="1513" spans="1:13" x14ac:dyDescent="0.2">
      <c r="A1513" s="1"/>
      <c r="B1513" s="1"/>
      <c r="C1513" s="16"/>
      <c r="D1513" s="1"/>
      <c r="E1513" s="1"/>
      <c r="F1513" s="1"/>
      <c r="G1513" s="1"/>
      <c r="H1513" s="11"/>
      <c r="I1513" s="11"/>
      <c r="J1513" s="11"/>
      <c r="K1513" s="2"/>
      <c r="L1513" s="2"/>
      <c r="M1513" s="1"/>
    </row>
    <row r="1514" spans="1:13" x14ac:dyDescent="0.2">
      <c r="A1514" s="1"/>
      <c r="B1514" s="1"/>
      <c r="C1514" s="16"/>
      <c r="D1514" s="1"/>
      <c r="E1514" s="1"/>
      <c r="F1514" s="1"/>
      <c r="G1514" s="1"/>
      <c r="H1514" s="11"/>
      <c r="I1514" s="11"/>
      <c r="J1514" s="11"/>
      <c r="K1514" s="2"/>
      <c r="L1514" s="2"/>
      <c r="M1514" s="1"/>
    </row>
    <row r="1515" spans="1:13" x14ac:dyDescent="0.2">
      <c r="A1515" s="1"/>
      <c r="B1515" s="1"/>
      <c r="C1515" s="16"/>
      <c r="D1515" s="1"/>
      <c r="E1515" s="1"/>
      <c r="F1515" s="1"/>
      <c r="G1515" s="1"/>
      <c r="H1515" s="11"/>
      <c r="I1515" s="11"/>
      <c r="J1515" s="11"/>
      <c r="K1515" s="2"/>
      <c r="L1515" s="2"/>
      <c r="M1515" s="1"/>
    </row>
    <row r="1516" spans="1:13" x14ac:dyDescent="0.2">
      <c r="A1516" s="1"/>
      <c r="B1516" s="1"/>
      <c r="C1516" s="16"/>
      <c r="D1516" s="1"/>
      <c r="E1516" s="1"/>
      <c r="F1516" s="1"/>
      <c r="G1516" s="1"/>
      <c r="H1516" s="11"/>
      <c r="I1516" s="11"/>
      <c r="J1516" s="11"/>
      <c r="K1516" s="2"/>
      <c r="L1516" s="2"/>
      <c r="M1516" s="1"/>
    </row>
    <row r="1517" spans="1:13" x14ac:dyDescent="0.2">
      <c r="A1517" s="1"/>
      <c r="B1517" s="1"/>
      <c r="C1517" s="16"/>
      <c r="D1517" s="1"/>
      <c r="E1517" s="1"/>
      <c r="F1517" s="1"/>
      <c r="G1517" s="1"/>
      <c r="H1517" s="11"/>
      <c r="I1517" s="11"/>
      <c r="J1517" s="11"/>
      <c r="K1517" s="2"/>
      <c r="L1517" s="2"/>
      <c r="M1517" s="1"/>
    </row>
    <row r="1518" spans="1:13" x14ac:dyDescent="0.2">
      <c r="A1518" s="1"/>
      <c r="B1518" s="1"/>
      <c r="C1518" s="16"/>
      <c r="D1518" s="1"/>
      <c r="E1518" s="1"/>
      <c r="F1518" s="1"/>
      <c r="G1518" s="1"/>
      <c r="H1518" s="11"/>
      <c r="I1518" s="11"/>
      <c r="J1518" s="11"/>
      <c r="K1518" s="2"/>
      <c r="L1518" s="2"/>
      <c r="M1518" s="1"/>
    </row>
    <row r="1519" spans="1:13" x14ac:dyDescent="0.2">
      <c r="A1519" s="1"/>
      <c r="B1519" s="1"/>
      <c r="C1519" s="16"/>
      <c r="D1519" s="1"/>
      <c r="E1519" s="1"/>
      <c r="F1519" s="1"/>
      <c r="G1519" s="1"/>
      <c r="H1519" s="11"/>
      <c r="I1519" s="11"/>
      <c r="J1519" s="11"/>
      <c r="K1519" s="2"/>
      <c r="L1519" s="2"/>
      <c r="M1519" s="1"/>
    </row>
    <row r="1520" spans="1:13" x14ac:dyDescent="0.2">
      <c r="A1520" s="1"/>
      <c r="B1520" s="1"/>
      <c r="C1520" s="16"/>
      <c r="D1520" s="1"/>
      <c r="E1520" s="1"/>
      <c r="F1520" s="1"/>
      <c r="G1520" s="1"/>
      <c r="H1520" s="11"/>
      <c r="I1520" s="11"/>
      <c r="J1520" s="11"/>
      <c r="K1520" s="2"/>
      <c r="L1520" s="2"/>
      <c r="M1520" s="1"/>
    </row>
    <row r="1521" spans="1:13" x14ac:dyDescent="0.2">
      <c r="A1521" s="1"/>
      <c r="B1521" s="1"/>
      <c r="C1521" s="16"/>
      <c r="D1521" s="1"/>
      <c r="E1521" s="1"/>
      <c r="F1521" s="1"/>
      <c r="G1521" s="1"/>
      <c r="H1521" s="11"/>
      <c r="I1521" s="11"/>
      <c r="J1521" s="11"/>
      <c r="K1521" s="2"/>
      <c r="L1521" s="2"/>
      <c r="M1521" s="1"/>
    </row>
    <row r="1522" spans="1:13" x14ac:dyDescent="0.2">
      <c r="A1522" s="1"/>
      <c r="B1522" s="1"/>
      <c r="C1522" s="16"/>
      <c r="D1522" s="1"/>
      <c r="E1522" s="1"/>
      <c r="F1522" s="1"/>
      <c r="G1522" s="1"/>
      <c r="H1522" s="11"/>
      <c r="I1522" s="11"/>
      <c r="J1522" s="11"/>
      <c r="K1522" s="2"/>
      <c r="L1522" s="2"/>
      <c r="M1522" s="1"/>
    </row>
    <row r="1523" spans="1:13" x14ac:dyDescent="0.2">
      <c r="A1523" s="1"/>
      <c r="B1523" s="1"/>
      <c r="C1523" s="16"/>
      <c r="D1523" s="1"/>
      <c r="E1523" s="1"/>
      <c r="F1523" s="1"/>
      <c r="G1523" s="1"/>
      <c r="H1523" s="11"/>
      <c r="I1523" s="11"/>
      <c r="J1523" s="11"/>
      <c r="K1523" s="2"/>
      <c r="L1523" s="2"/>
      <c r="M1523" s="1"/>
    </row>
    <row r="1524" spans="1:13" x14ac:dyDescent="0.2">
      <c r="A1524" s="1"/>
      <c r="B1524" s="1"/>
      <c r="C1524" s="16"/>
      <c r="D1524" s="1"/>
      <c r="E1524" s="1"/>
      <c r="F1524" s="1"/>
      <c r="G1524" s="1"/>
      <c r="H1524" s="11"/>
      <c r="I1524" s="11"/>
      <c r="J1524" s="11"/>
      <c r="K1524" s="2"/>
      <c r="L1524" s="2"/>
      <c r="M1524" s="1"/>
    </row>
    <row r="1525" spans="1:13" x14ac:dyDescent="0.2">
      <c r="A1525" s="1"/>
      <c r="B1525" s="1"/>
      <c r="C1525" s="16"/>
      <c r="D1525" s="1"/>
      <c r="E1525" s="1"/>
      <c r="F1525" s="1"/>
      <c r="G1525" s="1"/>
      <c r="H1525" s="11"/>
      <c r="I1525" s="11"/>
      <c r="J1525" s="11"/>
      <c r="K1525" s="2"/>
      <c r="L1525" s="2"/>
      <c r="M1525" s="1"/>
    </row>
    <row r="1526" spans="1:13" x14ac:dyDescent="0.2">
      <c r="A1526" s="1"/>
      <c r="B1526" s="1"/>
      <c r="C1526" s="16"/>
      <c r="D1526" s="1"/>
      <c r="E1526" s="1"/>
      <c r="F1526" s="1"/>
      <c r="G1526" s="1"/>
      <c r="H1526" s="11"/>
      <c r="I1526" s="11"/>
      <c r="J1526" s="11"/>
      <c r="K1526" s="2"/>
      <c r="L1526" s="2"/>
      <c r="M1526" s="1"/>
    </row>
    <row r="1527" spans="1:13" x14ac:dyDescent="0.2">
      <c r="A1527" s="1"/>
      <c r="B1527" s="1"/>
      <c r="C1527" s="16"/>
      <c r="D1527" s="1"/>
      <c r="E1527" s="1"/>
      <c r="F1527" s="1"/>
      <c r="G1527" s="1"/>
      <c r="H1527" s="11"/>
      <c r="I1527" s="11"/>
      <c r="J1527" s="11"/>
      <c r="K1527" s="2"/>
      <c r="L1527" s="2"/>
      <c r="M1527" s="1"/>
    </row>
    <row r="1528" spans="1:13" x14ac:dyDescent="0.2">
      <c r="A1528" s="1"/>
      <c r="B1528" s="1"/>
      <c r="C1528" s="16"/>
      <c r="D1528" s="1"/>
      <c r="E1528" s="1"/>
      <c r="F1528" s="1"/>
      <c r="G1528" s="1"/>
      <c r="H1528" s="11"/>
      <c r="I1528" s="11"/>
      <c r="J1528" s="11"/>
      <c r="K1528" s="2"/>
      <c r="L1528" s="2"/>
      <c r="M1528" s="1"/>
    </row>
    <row r="1529" spans="1:13" x14ac:dyDescent="0.2">
      <c r="A1529" s="1"/>
      <c r="B1529" s="1"/>
      <c r="C1529" s="16"/>
      <c r="D1529" s="1"/>
      <c r="E1529" s="1"/>
      <c r="F1529" s="1"/>
      <c r="G1529" s="1"/>
      <c r="H1529" s="11"/>
      <c r="I1529" s="11"/>
      <c r="J1529" s="11"/>
      <c r="K1529" s="2"/>
      <c r="L1529" s="2"/>
      <c r="M1529" s="1"/>
    </row>
    <row r="1530" spans="1:13" x14ac:dyDescent="0.2">
      <c r="A1530" s="1"/>
      <c r="B1530" s="1"/>
      <c r="C1530" s="16"/>
      <c r="D1530" s="1"/>
      <c r="E1530" s="1"/>
      <c r="F1530" s="1"/>
      <c r="G1530" s="1"/>
      <c r="H1530" s="11"/>
      <c r="I1530" s="11"/>
      <c r="J1530" s="11"/>
      <c r="K1530" s="2"/>
      <c r="L1530" s="2"/>
      <c r="M1530" s="1"/>
    </row>
    <row r="1531" spans="1:13" x14ac:dyDescent="0.2">
      <c r="A1531" s="1"/>
      <c r="B1531" s="1"/>
      <c r="C1531" s="16"/>
      <c r="D1531" s="1"/>
      <c r="E1531" s="1"/>
      <c r="F1531" s="1"/>
      <c r="G1531" s="1"/>
      <c r="H1531" s="11"/>
      <c r="I1531" s="11"/>
      <c r="J1531" s="11"/>
      <c r="K1531" s="2"/>
      <c r="L1531" s="2"/>
      <c r="M1531" s="1"/>
    </row>
    <row r="1532" spans="1:13" x14ac:dyDescent="0.2">
      <c r="A1532" s="1"/>
      <c r="B1532" s="1"/>
      <c r="C1532" s="16"/>
      <c r="D1532" s="1"/>
      <c r="E1532" s="1"/>
      <c r="F1532" s="1"/>
      <c r="G1532" s="1"/>
      <c r="H1532" s="11"/>
      <c r="I1532" s="11"/>
      <c r="J1532" s="11"/>
      <c r="K1532" s="2"/>
      <c r="L1532" s="2"/>
      <c r="M1532" s="1"/>
    </row>
    <row r="1533" spans="1:13" x14ac:dyDescent="0.2">
      <c r="A1533" s="1"/>
      <c r="B1533" s="1"/>
      <c r="C1533" s="16"/>
      <c r="D1533" s="1"/>
      <c r="E1533" s="1"/>
      <c r="F1533" s="1"/>
      <c r="G1533" s="1"/>
      <c r="H1533" s="11"/>
      <c r="I1533" s="11"/>
      <c r="J1533" s="11"/>
      <c r="K1533" s="2"/>
      <c r="L1533" s="2"/>
      <c r="M1533" s="1"/>
    </row>
    <row r="1534" spans="1:13" x14ac:dyDescent="0.2">
      <c r="A1534" s="1"/>
      <c r="B1534" s="1"/>
      <c r="C1534" s="16"/>
      <c r="D1534" s="1"/>
      <c r="E1534" s="1"/>
      <c r="F1534" s="1"/>
      <c r="G1534" s="1"/>
      <c r="H1534" s="11"/>
      <c r="I1534" s="11"/>
      <c r="J1534" s="11"/>
      <c r="K1534" s="2"/>
      <c r="L1534" s="2"/>
      <c r="M1534" s="1"/>
    </row>
    <row r="1535" spans="1:13" x14ac:dyDescent="0.2">
      <c r="A1535" s="1"/>
      <c r="B1535" s="1"/>
      <c r="C1535" s="16"/>
      <c r="D1535" s="1"/>
      <c r="E1535" s="1"/>
      <c r="F1535" s="1"/>
      <c r="G1535" s="1"/>
      <c r="H1535" s="11"/>
      <c r="I1535" s="11"/>
      <c r="J1535" s="11"/>
      <c r="K1535" s="2"/>
      <c r="L1535" s="2"/>
      <c r="M1535" s="1"/>
    </row>
    <row r="1536" spans="1:13" x14ac:dyDescent="0.2">
      <c r="A1536" s="1"/>
      <c r="B1536" s="1"/>
      <c r="C1536" s="16"/>
      <c r="D1536" s="1"/>
      <c r="E1536" s="1"/>
      <c r="F1536" s="1"/>
      <c r="G1536" s="1"/>
      <c r="H1536" s="11"/>
      <c r="I1536" s="11"/>
      <c r="J1536" s="11"/>
      <c r="K1536" s="2"/>
      <c r="L1536" s="2"/>
      <c r="M1536" s="1"/>
    </row>
    <row r="1537" spans="1:13" x14ac:dyDescent="0.2">
      <c r="A1537" s="1"/>
      <c r="B1537" s="1"/>
      <c r="C1537" s="16"/>
      <c r="D1537" s="1"/>
      <c r="E1537" s="1"/>
      <c r="F1537" s="1"/>
      <c r="G1537" s="1"/>
      <c r="H1537" s="11"/>
      <c r="I1537" s="11"/>
      <c r="J1537" s="11"/>
      <c r="K1537" s="2"/>
      <c r="L1537" s="2"/>
      <c r="M1537" s="1"/>
    </row>
    <row r="1538" spans="1:13" x14ac:dyDescent="0.2">
      <c r="A1538" s="1"/>
      <c r="B1538" s="1"/>
      <c r="C1538" s="16"/>
      <c r="D1538" s="1"/>
      <c r="E1538" s="1"/>
      <c r="F1538" s="1"/>
      <c r="G1538" s="1"/>
      <c r="H1538" s="11"/>
      <c r="I1538" s="11"/>
      <c r="J1538" s="11"/>
      <c r="K1538" s="2"/>
      <c r="L1538" s="2"/>
      <c r="M1538" s="1"/>
    </row>
    <row r="1539" spans="1:13" x14ac:dyDescent="0.2">
      <c r="A1539" s="1"/>
      <c r="B1539" s="1"/>
      <c r="C1539" s="16"/>
      <c r="D1539" s="1"/>
      <c r="E1539" s="1"/>
      <c r="F1539" s="1"/>
      <c r="G1539" s="1"/>
      <c r="H1539" s="11"/>
      <c r="I1539" s="11"/>
      <c r="J1539" s="11"/>
      <c r="K1539" s="2"/>
      <c r="L1539" s="2"/>
      <c r="M1539" s="1"/>
    </row>
    <row r="1540" spans="1:13" x14ac:dyDescent="0.2">
      <c r="A1540" s="1"/>
      <c r="B1540" s="1"/>
      <c r="C1540" s="16"/>
      <c r="D1540" s="1"/>
      <c r="E1540" s="1"/>
      <c r="F1540" s="1"/>
      <c r="G1540" s="1"/>
      <c r="H1540" s="11"/>
      <c r="I1540" s="11"/>
      <c r="J1540" s="11"/>
      <c r="K1540" s="2"/>
      <c r="L1540" s="2"/>
      <c r="M1540" s="1"/>
    </row>
    <row r="1541" spans="1:13" x14ac:dyDescent="0.2">
      <c r="A1541" s="1"/>
      <c r="B1541" s="1"/>
      <c r="C1541" s="16"/>
      <c r="D1541" s="1"/>
      <c r="E1541" s="1"/>
      <c r="F1541" s="1"/>
      <c r="G1541" s="1"/>
      <c r="H1541" s="11"/>
      <c r="I1541" s="11"/>
      <c r="J1541" s="11"/>
      <c r="K1541" s="2"/>
      <c r="L1541" s="2"/>
      <c r="M1541" s="1"/>
    </row>
    <row r="1542" spans="1:13" x14ac:dyDescent="0.2">
      <c r="A1542" s="1"/>
      <c r="B1542" s="1"/>
      <c r="C1542" s="16"/>
      <c r="D1542" s="1"/>
      <c r="E1542" s="1"/>
      <c r="F1542" s="1"/>
      <c r="G1542" s="1"/>
      <c r="H1542" s="11"/>
      <c r="I1542" s="11"/>
      <c r="J1542" s="11"/>
      <c r="K1542" s="2"/>
      <c r="L1542" s="2"/>
      <c r="M1542" s="1"/>
    </row>
    <row r="1543" spans="1:13" x14ac:dyDescent="0.2">
      <c r="A1543" s="1"/>
      <c r="B1543" s="1"/>
      <c r="C1543" s="16"/>
      <c r="D1543" s="1"/>
      <c r="E1543" s="1"/>
      <c r="F1543" s="1"/>
      <c r="G1543" s="1"/>
      <c r="H1543" s="11"/>
      <c r="I1543" s="11"/>
      <c r="J1543" s="11"/>
      <c r="K1543" s="2"/>
      <c r="L1543" s="2"/>
      <c r="M1543" s="1"/>
    </row>
    <row r="1544" spans="1:13" x14ac:dyDescent="0.2">
      <c r="A1544" s="1"/>
      <c r="B1544" s="1"/>
      <c r="C1544" s="16"/>
      <c r="D1544" s="1"/>
      <c r="E1544" s="1"/>
      <c r="F1544" s="1"/>
      <c r="G1544" s="1"/>
      <c r="H1544" s="11"/>
      <c r="I1544" s="11"/>
      <c r="J1544" s="11"/>
      <c r="K1544" s="2"/>
      <c r="L1544" s="2"/>
      <c r="M1544" s="1"/>
    </row>
    <row r="1545" spans="1:13" x14ac:dyDescent="0.2">
      <c r="A1545" s="1"/>
      <c r="B1545" s="1"/>
      <c r="C1545" s="16"/>
      <c r="D1545" s="1"/>
      <c r="E1545" s="1"/>
      <c r="F1545" s="1"/>
      <c r="G1545" s="1"/>
      <c r="H1545" s="11"/>
      <c r="I1545" s="11"/>
      <c r="J1545" s="11"/>
      <c r="K1545" s="2"/>
      <c r="L1545" s="2"/>
      <c r="M1545" s="1"/>
    </row>
    <row r="1546" spans="1:13" x14ac:dyDescent="0.2">
      <c r="A1546" s="1"/>
      <c r="B1546" s="1"/>
      <c r="C1546" s="16"/>
      <c r="D1546" s="1"/>
      <c r="E1546" s="1"/>
      <c r="F1546" s="1"/>
      <c r="G1546" s="1"/>
      <c r="H1546" s="11"/>
      <c r="I1546" s="11"/>
      <c r="J1546" s="11"/>
      <c r="K1546" s="2"/>
      <c r="L1546" s="2"/>
      <c r="M1546" s="1"/>
    </row>
    <row r="1547" spans="1:13" x14ac:dyDescent="0.2">
      <c r="A1547" s="1"/>
      <c r="B1547" s="1"/>
      <c r="C1547" s="16"/>
      <c r="D1547" s="1"/>
      <c r="E1547" s="1"/>
      <c r="F1547" s="1"/>
      <c r="G1547" s="1"/>
      <c r="H1547" s="11"/>
      <c r="I1547" s="11"/>
      <c r="J1547" s="11"/>
      <c r="K1547" s="2"/>
      <c r="L1547" s="2"/>
      <c r="M1547" s="1"/>
    </row>
    <row r="1548" spans="1:13" x14ac:dyDescent="0.2">
      <c r="A1548" s="1"/>
      <c r="B1548" s="1"/>
      <c r="C1548" s="16"/>
      <c r="D1548" s="1"/>
      <c r="E1548" s="1"/>
      <c r="F1548" s="1"/>
      <c r="G1548" s="1"/>
      <c r="H1548" s="11"/>
      <c r="I1548" s="11"/>
      <c r="J1548" s="11"/>
      <c r="K1548" s="2"/>
      <c r="L1548" s="2"/>
      <c r="M1548" s="1"/>
    </row>
    <row r="1549" spans="1:13" x14ac:dyDescent="0.2">
      <c r="A1549" s="1"/>
      <c r="B1549" s="1"/>
      <c r="C1549" s="16"/>
      <c r="D1549" s="1"/>
      <c r="E1549" s="1"/>
      <c r="F1549" s="1"/>
      <c r="G1549" s="1"/>
      <c r="H1549" s="11"/>
      <c r="I1549" s="11"/>
      <c r="J1549" s="11"/>
      <c r="K1549" s="2"/>
      <c r="L1549" s="2"/>
      <c r="M1549" s="1"/>
    </row>
    <row r="1550" spans="1:13" x14ac:dyDescent="0.2">
      <c r="A1550" s="1"/>
      <c r="B1550" s="1"/>
      <c r="C1550" s="16"/>
      <c r="D1550" s="1"/>
      <c r="E1550" s="1"/>
      <c r="F1550" s="1"/>
      <c r="G1550" s="1"/>
      <c r="H1550" s="11"/>
      <c r="I1550" s="11"/>
      <c r="J1550" s="11"/>
      <c r="K1550" s="2"/>
      <c r="L1550" s="2"/>
      <c r="M1550" s="1"/>
    </row>
    <row r="1551" spans="1:13" x14ac:dyDescent="0.2">
      <c r="A1551" s="1"/>
      <c r="B1551" s="1"/>
      <c r="C1551" s="16"/>
      <c r="D1551" s="1"/>
      <c r="E1551" s="1"/>
      <c r="F1551" s="1"/>
      <c r="G1551" s="1"/>
      <c r="H1551" s="11"/>
      <c r="I1551" s="11"/>
      <c r="J1551" s="11"/>
      <c r="K1551" s="2"/>
      <c r="L1551" s="2"/>
      <c r="M1551" s="1"/>
    </row>
    <row r="1552" spans="1:13" x14ac:dyDescent="0.2">
      <c r="A1552" s="1"/>
      <c r="B1552" s="1"/>
      <c r="C1552" s="16"/>
      <c r="D1552" s="1"/>
      <c r="E1552" s="1"/>
      <c r="F1552" s="1"/>
      <c r="G1552" s="1"/>
      <c r="H1552" s="11"/>
      <c r="I1552" s="11"/>
      <c r="J1552" s="11"/>
      <c r="K1552" s="2"/>
      <c r="L1552" s="2"/>
      <c r="M1552" s="1"/>
    </row>
    <row r="1553" spans="1:13" x14ac:dyDescent="0.2">
      <c r="A1553" s="1"/>
      <c r="B1553" s="1"/>
      <c r="C1553" s="16"/>
      <c r="D1553" s="1"/>
      <c r="E1553" s="1"/>
      <c r="F1553" s="1"/>
      <c r="G1553" s="1"/>
      <c r="H1553" s="11"/>
      <c r="I1553" s="11"/>
      <c r="J1553" s="11"/>
      <c r="K1553" s="2"/>
      <c r="L1553" s="2"/>
      <c r="M1553" s="1"/>
    </row>
    <row r="1554" spans="1:13" x14ac:dyDescent="0.2">
      <c r="A1554" s="1"/>
      <c r="B1554" s="1"/>
      <c r="C1554" s="16"/>
      <c r="D1554" s="1"/>
      <c r="E1554" s="1"/>
      <c r="F1554" s="1"/>
      <c r="G1554" s="1"/>
      <c r="H1554" s="11"/>
      <c r="I1554" s="11"/>
      <c r="J1554" s="11"/>
      <c r="K1554" s="2"/>
      <c r="L1554" s="2"/>
      <c r="M1554" s="1"/>
    </row>
    <row r="1555" spans="1:13" x14ac:dyDescent="0.2">
      <c r="A1555" s="1"/>
      <c r="B1555" s="1"/>
      <c r="C1555" s="16"/>
      <c r="D1555" s="1"/>
      <c r="E1555" s="1"/>
      <c r="F1555" s="1"/>
      <c r="G1555" s="1"/>
      <c r="H1555" s="11"/>
      <c r="I1555" s="11"/>
      <c r="J1555" s="11"/>
      <c r="K1555" s="2"/>
      <c r="L1555" s="2"/>
      <c r="M1555" s="1"/>
    </row>
    <row r="1556" spans="1:13" x14ac:dyDescent="0.2">
      <c r="A1556" s="1"/>
      <c r="B1556" s="1"/>
      <c r="C1556" s="16"/>
      <c r="D1556" s="1"/>
      <c r="E1556" s="1"/>
      <c r="F1556" s="1"/>
      <c r="G1556" s="1"/>
      <c r="H1556" s="11"/>
      <c r="I1556" s="11"/>
      <c r="J1556" s="11"/>
      <c r="K1556" s="2"/>
      <c r="L1556" s="2"/>
      <c r="M1556" s="1"/>
    </row>
    <row r="1557" spans="1:13" x14ac:dyDescent="0.2">
      <c r="A1557" s="1"/>
      <c r="B1557" s="1"/>
      <c r="C1557" s="16"/>
      <c r="D1557" s="1"/>
      <c r="E1557" s="1"/>
      <c r="F1557" s="1"/>
      <c r="G1557" s="1"/>
      <c r="H1557" s="11"/>
      <c r="I1557" s="11"/>
      <c r="J1557" s="11"/>
      <c r="K1557" s="2"/>
      <c r="L1557" s="2"/>
      <c r="M1557" s="1"/>
    </row>
    <row r="1558" spans="1:13" x14ac:dyDescent="0.2">
      <c r="A1558" s="1"/>
      <c r="B1558" s="1"/>
      <c r="C1558" s="16"/>
      <c r="D1558" s="1"/>
      <c r="E1558" s="1"/>
      <c r="F1558" s="1"/>
      <c r="G1558" s="1"/>
      <c r="H1558" s="11"/>
      <c r="I1558" s="11"/>
      <c r="J1558" s="11"/>
      <c r="K1558" s="2"/>
      <c r="L1558" s="2"/>
      <c r="M1558" s="1"/>
    </row>
    <row r="1559" spans="1:13" x14ac:dyDescent="0.2">
      <c r="A1559" s="1"/>
      <c r="B1559" s="1"/>
      <c r="C1559" s="16"/>
      <c r="D1559" s="1"/>
      <c r="E1559" s="1"/>
      <c r="F1559" s="1"/>
      <c r="G1559" s="1"/>
      <c r="H1559" s="11"/>
      <c r="I1559" s="11"/>
      <c r="J1559" s="11"/>
      <c r="K1559" s="2"/>
      <c r="L1559" s="2"/>
      <c r="M1559" s="1"/>
    </row>
    <row r="1560" spans="1:13" x14ac:dyDescent="0.2">
      <c r="A1560" s="1"/>
      <c r="B1560" s="1"/>
      <c r="C1560" s="16"/>
      <c r="D1560" s="1"/>
      <c r="E1560" s="1"/>
      <c r="F1560" s="1"/>
      <c r="G1560" s="1"/>
      <c r="H1560" s="11"/>
      <c r="I1560" s="11"/>
      <c r="J1560" s="11"/>
      <c r="K1560" s="2"/>
      <c r="L1560" s="2"/>
      <c r="M1560" s="1"/>
    </row>
    <row r="1561" spans="1:13" x14ac:dyDescent="0.2">
      <c r="A1561" s="1"/>
      <c r="B1561" s="1"/>
      <c r="C1561" s="16"/>
      <c r="D1561" s="1"/>
      <c r="E1561" s="1"/>
      <c r="F1561" s="1"/>
      <c r="G1561" s="1"/>
      <c r="H1561" s="11"/>
      <c r="I1561" s="11"/>
      <c r="J1561" s="11"/>
      <c r="K1561" s="2"/>
      <c r="L1561" s="2"/>
      <c r="M1561" s="1"/>
    </row>
    <row r="1562" spans="1:13" x14ac:dyDescent="0.2">
      <c r="A1562" s="1"/>
      <c r="B1562" s="1"/>
      <c r="C1562" s="16"/>
      <c r="D1562" s="1"/>
      <c r="E1562" s="1"/>
      <c r="F1562" s="1"/>
      <c r="G1562" s="1"/>
      <c r="H1562" s="11"/>
      <c r="I1562" s="11"/>
      <c r="J1562" s="11"/>
      <c r="K1562" s="2"/>
      <c r="L1562" s="2"/>
      <c r="M1562" s="1"/>
    </row>
    <row r="1563" spans="1:13" x14ac:dyDescent="0.2">
      <c r="A1563" s="1"/>
      <c r="B1563" s="1"/>
      <c r="C1563" s="16"/>
      <c r="D1563" s="1"/>
      <c r="E1563" s="1"/>
      <c r="F1563" s="1"/>
      <c r="G1563" s="1"/>
      <c r="H1563" s="11"/>
      <c r="I1563" s="11"/>
      <c r="J1563" s="11"/>
      <c r="K1563" s="2"/>
      <c r="L1563" s="2"/>
      <c r="M1563" s="1"/>
    </row>
    <row r="1564" spans="1:13" x14ac:dyDescent="0.2">
      <c r="A1564" s="1"/>
      <c r="B1564" s="1"/>
      <c r="C1564" s="16"/>
      <c r="D1564" s="1"/>
      <c r="E1564" s="1"/>
      <c r="F1564" s="1"/>
      <c r="G1564" s="1"/>
      <c r="H1564" s="11"/>
      <c r="I1564" s="11"/>
      <c r="J1564" s="11"/>
      <c r="K1564" s="2"/>
      <c r="L1564" s="2"/>
      <c r="M1564" s="1"/>
    </row>
    <row r="1565" spans="1:13" x14ac:dyDescent="0.2">
      <c r="A1565" s="1"/>
      <c r="B1565" s="1"/>
      <c r="C1565" s="16"/>
      <c r="D1565" s="1"/>
      <c r="E1565" s="1"/>
      <c r="F1565" s="1"/>
      <c r="G1565" s="1"/>
      <c r="H1565" s="11"/>
      <c r="I1565" s="11"/>
      <c r="J1565" s="11"/>
      <c r="K1565" s="2"/>
      <c r="L1565" s="2"/>
      <c r="M1565" s="1"/>
    </row>
    <row r="1566" spans="1:13" x14ac:dyDescent="0.2">
      <c r="A1566" s="1"/>
      <c r="B1566" s="1"/>
      <c r="C1566" s="16"/>
      <c r="D1566" s="1"/>
      <c r="E1566" s="1"/>
      <c r="F1566" s="1"/>
      <c r="G1566" s="1"/>
      <c r="H1566" s="11"/>
      <c r="I1566" s="11"/>
      <c r="J1566" s="11"/>
      <c r="K1566" s="2"/>
      <c r="L1566" s="2"/>
      <c r="M1566" s="1"/>
    </row>
    <row r="1567" spans="1:13" x14ac:dyDescent="0.2">
      <c r="A1567" s="1"/>
      <c r="B1567" s="1"/>
      <c r="C1567" s="16"/>
      <c r="D1567" s="1"/>
      <c r="E1567" s="1"/>
      <c r="F1567" s="1"/>
      <c r="G1567" s="1"/>
      <c r="H1567" s="11"/>
      <c r="I1567" s="11"/>
      <c r="J1567" s="11"/>
      <c r="K1567" s="2"/>
      <c r="L1567" s="2"/>
      <c r="M1567" s="1"/>
    </row>
    <row r="1568" spans="1:13" x14ac:dyDescent="0.2">
      <c r="A1568" s="1"/>
      <c r="B1568" s="1"/>
      <c r="C1568" s="16"/>
      <c r="D1568" s="1"/>
      <c r="E1568" s="1"/>
      <c r="F1568" s="1"/>
      <c r="G1568" s="1"/>
      <c r="H1568" s="11"/>
      <c r="I1568" s="11"/>
      <c r="J1568" s="11"/>
      <c r="K1568" s="2"/>
      <c r="L1568" s="2"/>
      <c r="M1568" s="1"/>
    </row>
    <row r="1569" spans="1:13" x14ac:dyDescent="0.2">
      <c r="A1569" s="1"/>
      <c r="B1569" s="1"/>
      <c r="C1569" s="16"/>
      <c r="D1569" s="1"/>
      <c r="E1569" s="1"/>
      <c r="F1569" s="1"/>
      <c r="G1569" s="1"/>
      <c r="H1569" s="11"/>
      <c r="I1569" s="11"/>
      <c r="J1569" s="11"/>
      <c r="K1569" s="2"/>
      <c r="L1569" s="2"/>
      <c r="M1569" s="1"/>
    </row>
    <row r="1570" spans="1:13" x14ac:dyDescent="0.2">
      <c r="A1570" s="1"/>
      <c r="B1570" s="1"/>
      <c r="C1570" s="16"/>
      <c r="D1570" s="1"/>
      <c r="E1570" s="1"/>
      <c r="F1570" s="1"/>
      <c r="G1570" s="1"/>
      <c r="H1570" s="11"/>
      <c r="I1570" s="11"/>
      <c r="J1570" s="11"/>
      <c r="K1570" s="2"/>
      <c r="L1570" s="2"/>
      <c r="M1570" s="1"/>
    </row>
    <row r="1571" spans="1:13" x14ac:dyDescent="0.2">
      <c r="A1571" s="1"/>
      <c r="B1571" s="1"/>
      <c r="C1571" s="16"/>
      <c r="D1571" s="1"/>
      <c r="E1571" s="1"/>
      <c r="F1571" s="1"/>
      <c r="G1571" s="1"/>
      <c r="H1571" s="11"/>
      <c r="I1571" s="11"/>
      <c r="J1571" s="11"/>
      <c r="K1571" s="2"/>
      <c r="L1571" s="2"/>
      <c r="M1571" s="1"/>
    </row>
    <row r="1572" spans="1:13" x14ac:dyDescent="0.2">
      <c r="A1572" s="1"/>
      <c r="B1572" s="1"/>
      <c r="C1572" s="16"/>
      <c r="D1572" s="1"/>
      <c r="E1572" s="1"/>
      <c r="F1572" s="1"/>
      <c r="G1572" s="1"/>
      <c r="H1572" s="11"/>
      <c r="I1572" s="11"/>
      <c r="J1572" s="11"/>
      <c r="K1572" s="2"/>
      <c r="L1572" s="2"/>
      <c r="M1572" s="1"/>
    </row>
    <row r="1573" spans="1:13" x14ac:dyDescent="0.2">
      <c r="A1573" s="1"/>
      <c r="B1573" s="1"/>
      <c r="C1573" s="16"/>
      <c r="D1573" s="1"/>
      <c r="E1573" s="1"/>
      <c r="F1573" s="1"/>
      <c r="G1573" s="1"/>
      <c r="H1573" s="11"/>
      <c r="I1573" s="11"/>
      <c r="J1573" s="11"/>
      <c r="K1573" s="2"/>
      <c r="L1573" s="2"/>
      <c r="M1573" s="1"/>
    </row>
    <row r="1574" spans="1:13" x14ac:dyDescent="0.2">
      <c r="A1574" s="1"/>
      <c r="B1574" s="1"/>
      <c r="C1574" s="16"/>
      <c r="D1574" s="1"/>
      <c r="E1574" s="1"/>
      <c r="F1574" s="1"/>
      <c r="G1574" s="1"/>
      <c r="H1574" s="11"/>
      <c r="I1574" s="11"/>
      <c r="J1574" s="11"/>
      <c r="K1574" s="2"/>
      <c r="L1574" s="2"/>
      <c r="M1574" s="1"/>
    </row>
    <row r="1575" spans="1:13" x14ac:dyDescent="0.2">
      <c r="A1575" s="1"/>
      <c r="B1575" s="1"/>
      <c r="C1575" s="16"/>
      <c r="D1575" s="1"/>
      <c r="E1575" s="1"/>
      <c r="F1575" s="1"/>
      <c r="G1575" s="1"/>
      <c r="H1575" s="11"/>
      <c r="I1575" s="11"/>
      <c r="J1575" s="11"/>
      <c r="K1575" s="2"/>
      <c r="L1575" s="2"/>
      <c r="M1575" s="1"/>
    </row>
    <row r="1576" spans="1:13" x14ac:dyDescent="0.2">
      <c r="A1576" s="1"/>
      <c r="B1576" s="1"/>
      <c r="C1576" s="16"/>
      <c r="D1576" s="1"/>
      <c r="E1576" s="1"/>
      <c r="F1576" s="1"/>
      <c r="G1576" s="1"/>
      <c r="H1576" s="11"/>
      <c r="I1576" s="11"/>
      <c r="J1576" s="11"/>
      <c r="K1576" s="2"/>
      <c r="L1576" s="2"/>
      <c r="M1576" s="1"/>
    </row>
    <row r="1577" spans="1:13" x14ac:dyDescent="0.2">
      <c r="A1577" s="1"/>
      <c r="B1577" s="1"/>
      <c r="C1577" s="16"/>
      <c r="D1577" s="1"/>
      <c r="E1577" s="1"/>
      <c r="F1577" s="1"/>
      <c r="G1577" s="1"/>
      <c r="H1577" s="11"/>
      <c r="I1577" s="11"/>
      <c r="J1577" s="11"/>
      <c r="K1577" s="2"/>
      <c r="L1577" s="2"/>
      <c r="M1577" s="1"/>
    </row>
    <row r="1578" spans="1:13" x14ac:dyDescent="0.2">
      <c r="A1578" s="1"/>
      <c r="B1578" s="1"/>
      <c r="C1578" s="16"/>
      <c r="D1578" s="1"/>
      <c r="E1578" s="1"/>
      <c r="F1578" s="1"/>
      <c r="G1578" s="1"/>
      <c r="H1578" s="11"/>
      <c r="I1578" s="11"/>
      <c r="J1578" s="11"/>
      <c r="K1578" s="2"/>
      <c r="L1578" s="2"/>
      <c r="M1578" s="1"/>
    </row>
    <row r="1579" spans="1:13" x14ac:dyDescent="0.2">
      <c r="A1579" s="1"/>
      <c r="B1579" s="1"/>
      <c r="C1579" s="16"/>
      <c r="D1579" s="1"/>
      <c r="E1579" s="1"/>
      <c r="F1579" s="1"/>
      <c r="G1579" s="1"/>
      <c r="H1579" s="11"/>
      <c r="I1579" s="11"/>
      <c r="J1579" s="11"/>
      <c r="K1579" s="2"/>
      <c r="L1579" s="2"/>
      <c r="M1579" s="1"/>
    </row>
    <row r="1580" spans="1:13" x14ac:dyDescent="0.2">
      <c r="A1580" s="1"/>
      <c r="B1580" s="1"/>
      <c r="C1580" s="16"/>
      <c r="D1580" s="1"/>
      <c r="E1580" s="1"/>
      <c r="F1580" s="1"/>
      <c r="G1580" s="1"/>
      <c r="H1580" s="11"/>
      <c r="I1580" s="11"/>
      <c r="J1580" s="11"/>
      <c r="K1580" s="2"/>
      <c r="L1580" s="2"/>
      <c r="M1580" s="1"/>
    </row>
    <row r="1581" spans="1:13" x14ac:dyDescent="0.2">
      <c r="A1581" s="1"/>
      <c r="B1581" s="1"/>
      <c r="C1581" s="16"/>
      <c r="D1581" s="1"/>
      <c r="E1581" s="1"/>
      <c r="F1581" s="1"/>
      <c r="G1581" s="1"/>
      <c r="H1581" s="11"/>
      <c r="I1581" s="11"/>
      <c r="J1581" s="11"/>
      <c r="K1581" s="2"/>
      <c r="L1581" s="2"/>
      <c r="M1581" s="1"/>
    </row>
    <row r="1582" spans="1:13" x14ac:dyDescent="0.2">
      <c r="A1582" s="1"/>
      <c r="B1582" s="1"/>
      <c r="C1582" s="16"/>
      <c r="D1582" s="1"/>
      <c r="E1582" s="1"/>
      <c r="F1582" s="1"/>
      <c r="G1582" s="1"/>
      <c r="H1582" s="11"/>
      <c r="I1582" s="11"/>
      <c r="J1582" s="11"/>
      <c r="K1582" s="2"/>
      <c r="L1582" s="2"/>
      <c r="M1582" s="1"/>
    </row>
    <row r="1583" spans="1:13" x14ac:dyDescent="0.2">
      <c r="A1583" s="1"/>
      <c r="B1583" s="1"/>
      <c r="C1583" s="16"/>
      <c r="D1583" s="1"/>
      <c r="E1583" s="1"/>
      <c r="F1583" s="1"/>
      <c r="G1583" s="1"/>
      <c r="H1583" s="11"/>
      <c r="I1583" s="11"/>
      <c r="J1583" s="11"/>
      <c r="K1583" s="2"/>
      <c r="L1583" s="2"/>
      <c r="M1583" s="1"/>
    </row>
    <row r="1584" spans="1:13" x14ac:dyDescent="0.2">
      <c r="A1584" s="1"/>
      <c r="B1584" s="1"/>
      <c r="C1584" s="16"/>
      <c r="D1584" s="1"/>
      <c r="E1584" s="1"/>
      <c r="F1584" s="1"/>
      <c r="G1584" s="1"/>
      <c r="H1584" s="11"/>
      <c r="I1584" s="11"/>
      <c r="J1584" s="11"/>
      <c r="K1584" s="2"/>
      <c r="L1584" s="2"/>
      <c r="M1584" s="1"/>
    </row>
    <row r="1585" spans="1:13" x14ac:dyDescent="0.2">
      <c r="A1585" s="1"/>
      <c r="B1585" s="1"/>
      <c r="C1585" s="16"/>
      <c r="D1585" s="1"/>
      <c r="E1585" s="1"/>
      <c r="F1585" s="1"/>
      <c r="G1585" s="1"/>
      <c r="H1585" s="11"/>
      <c r="I1585" s="11"/>
      <c r="J1585" s="11"/>
      <c r="K1585" s="2"/>
      <c r="L1585" s="2"/>
      <c r="M1585" s="1"/>
    </row>
    <row r="1586" spans="1:13" x14ac:dyDescent="0.2">
      <c r="A1586" s="1"/>
      <c r="B1586" s="1"/>
      <c r="C1586" s="16"/>
      <c r="D1586" s="1"/>
      <c r="E1586" s="1"/>
      <c r="F1586" s="1"/>
      <c r="G1586" s="1"/>
      <c r="H1586" s="11"/>
      <c r="I1586" s="11"/>
      <c r="J1586" s="11"/>
      <c r="K1586" s="2"/>
      <c r="L1586" s="2"/>
      <c r="M1586" s="1"/>
    </row>
    <row r="1587" spans="1:13" x14ac:dyDescent="0.2">
      <c r="A1587" s="1"/>
      <c r="B1587" s="1"/>
      <c r="C1587" s="16"/>
      <c r="D1587" s="1"/>
      <c r="E1587" s="1"/>
      <c r="F1587" s="1"/>
      <c r="G1587" s="1"/>
      <c r="H1587" s="11"/>
      <c r="I1587" s="11"/>
      <c r="J1587" s="11"/>
      <c r="K1587" s="2"/>
      <c r="L1587" s="2"/>
      <c r="M1587" s="1"/>
    </row>
    <row r="1588" spans="1:13" x14ac:dyDescent="0.2">
      <c r="A1588" s="1"/>
      <c r="B1588" s="1"/>
      <c r="C1588" s="16"/>
      <c r="D1588" s="1"/>
      <c r="E1588" s="1"/>
      <c r="F1588" s="1"/>
      <c r="G1588" s="1"/>
      <c r="H1588" s="11"/>
      <c r="I1588" s="11"/>
      <c r="J1588" s="11"/>
      <c r="K1588" s="2"/>
      <c r="L1588" s="2"/>
      <c r="M1588" s="1"/>
    </row>
    <row r="1589" spans="1:13" x14ac:dyDescent="0.2">
      <c r="A1589" s="1"/>
      <c r="B1589" s="1"/>
      <c r="C1589" s="16"/>
      <c r="D1589" s="1"/>
      <c r="E1589" s="1"/>
      <c r="F1589" s="1"/>
      <c r="G1589" s="1"/>
      <c r="H1589" s="11"/>
      <c r="I1589" s="11"/>
      <c r="J1589" s="11"/>
      <c r="K1589" s="2"/>
      <c r="L1589" s="2"/>
      <c r="M1589" s="1"/>
    </row>
    <row r="1590" spans="1:13" x14ac:dyDescent="0.2">
      <c r="A1590" s="1"/>
      <c r="B1590" s="1"/>
      <c r="C1590" s="16"/>
      <c r="D1590" s="1"/>
      <c r="E1590" s="1"/>
      <c r="F1590" s="1"/>
      <c r="G1590" s="1"/>
      <c r="H1590" s="11"/>
      <c r="I1590" s="11"/>
      <c r="J1590" s="11"/>
      <c r="K1590" s="2"/>
      <c r="L1590" s="2"/>
      <c r="M1590" s="1"/>
    </row>
    <row r="1591" spans="1:13" x14ac:dyDescent="0.2">
      <c r="A1591" s="1"/>
      <c r="B1591" s="1"/>
      <c r="C1591" s="16"/>
      <c r="D1591" s="1"/>
      <c r="E1591" s="1"/>
      <c r="F1591" s="1"/>
      <c r="G1591" s="1"/>
      <c r="H1591" s="11"/>
      <c r="I1591" s="11"/>
      <c r="J1591" s="11"/>
      <c r="K1591" s="2"/>
      <c r="L1591" s="2"/>
      <c r="M1591" s="1"/>
    </row>
    <row r="1592" spans="1:13" x14ac:dyDescent="0.2">
      <c r="A1592" s="1"/>
      <c r="B1592" s="1"/>
      <c r="C1592" s="16"/>
      <c r="D1592" s="1"/>
      <c r="E1592" s="1"/>
      <c r="F1592" s="1"/>
      <c r="G1592" s="1"/>
      <c r="H1592" s="11"/>
      <c r="I1592" s="11"/>
      <c r="J1592" s="11"/>
      <c r="K1592" s="2"/>
      <c r="L1592" s="2"/>
      <c r="M1592" s="1"/>
    </row>
    <row r="1593" spans="1:13" x14ac:dyDescent="0.2">
      <c r="A1593" s="1"/>
      <c r="B1593" s="1"/>
      <c r="C1593" s="16"/>
      <c r="D1593" s="1"/>
      <c r="E1593" s="1"/>
      <c r="F1593" s="1"/>
      <c r="G1593" s="1"/>
      <c r="H1593" s="11"/>
      <c r="I1593" s="11"/>
      <c r="J1593" s="11"/>
      <c r="K1593" s="2"/>
      <c r="L1593" s="2"/>
      <c r="M1593" s="1"/>
    </row>
    <row r="1594" spans="1:13" x14ac:dyDescent="0.2">
      <c r="A1594" s="1"/>
      <c r="B1594" s="1"/>
      <c r="C1594" s="16"/>
      <c r="D1594" s="1"/>
      <c r="E1594" s="1"/>
      <c r="F1594" s="1"/>
      <c r="G1594" s="1"/>
      <c r="H1594" s="11"/>
      <c r="I1594" s="11"/>
      <c r="J1594" s="11"/>
      <c r="K1594" s="2"/>
      <c r="L1594" s="2"/>
      <c r="M1594" s="1"/>
    </row>
    <row r="1595" spans="1:13" x14ac:dyDescent="0.2">
      <c r="A1595" s="1"/>
      <c r="B1595" s="1"/>
      <c r="C1595" s="16"/>
      <c r="D1595" s="1"/>
      <c r="E1595" s="1"/>
      <c r="F1595" s="1"/>
      <c r="G1595" s="1"/>
      <c r="H1595" s="11"/>
      <c r="I1595" s="11"/>
      <c r="J1595" s="11"/>
      <c r="K1595" s="2"/>
      <c r="L1595" s="2"/>
      <c r="M1595" s="1"/>
    </row>
    <row r="1596" spans="1:13" x14ac:dyDescent="0.2">
      <c r="A1596" s="1"/>
      <c r="B1596" s="1"/>
      <c r="C1596" s="16"/>
      <c r="D1596" s="1"/>
      <c r="E1596" s="1"/>
      <c r="F1596" s="1"/>
      <c r="G1596" s="1"/>
      <c r="H1596" s="11"/>
      <c r="I1596" s="11"/>
      <c r="J1596" s="11"/>
      <c r="K1596" s="2"/>
      <c r="L1596" s="2"/>
      <c r="M1596" s="1"/>
    </row>
    <row r="1597" spans="1:13" x14ac:dyDescent="0.2">
      <c r="A1597" s="1"/>
      <c r="B1597" s="1"/>
      <c r="C1597" s="16"/>
      <c r="D1597" s="1"/>
      <c r="E1597" s="1"/>
      <c r="F1597" s="1"/>
      <c r="G1597" s="1"/>
      <c r="H1597" s="11"/>
      <c r="I1597" s="11"/>
      <c r="J1597" s="11"/>
      <c r="K1597" s="2"/>
      <c r="L1597" s="2"/>
      <c r="M1597" s="1"/>
    </row>
    <row r="1598" spans="1:13" x14ac:dyDescent="0.2">
      <c r="A1598" s="1"/>
      <c r="B1598" s="1"/>
      <c r="C1598" s="16"/>
      <c r="D1598" s="1"/>
      <c r="E1598" s="1"/>
      <c r="F1598" s="1"/>
      <c r="G1598" s="1"/>
      <c r="H1598" s="11"/>
      <c r="I1598" s="11"/>
      <c r="J1598" s="11"/>
      <c r="K1598" s="2"/>
      <c r="L1598" s="2"/>
      <c r="M1598" s="1"/>
    </row>
    <row r="1599" spans="1:13" x14ac:dyDescent="0.2">
      <c r="A1599" s="1"/>
      <c r="B1599" s="1"/>
      <c r="C1599" s="16"/>
      <c r="D1599" s="1"/>
      <c r="E1599" s="1"/>
      <c r="F1599" s="1"/>
      <c r="G1599" s="1"/>
      <c r="H1599" s="11"/>
      <c r="I1599" s="11"/>
      <c r="J1599" s="11"/>
      <c r="K1599" s="2"/>
      <c r="L1599" s="2"/>
      <c r="M1599" s="1"/>
    </row>
    <row r="1600" spans="1:13" x14ac:dyDescent="0.2">
      <c r="A1600" s="1"/>
      <c r="B1600" s="1"/>
      <c r="C1600" s="16"/>
      <c r="D1600" s="1"/>
      <c r="E1600" s="1"/>
      <c r="F1600" s="1"/>
      <c r="G1600" s="1"/>
      <c r="H1600" s="11"/>
      <c r="I1600" s="11"/>
      <c r="J1600" s="11"/>
      <c r="K1600" s="2"/>
      <c r="L1600" s="2"/>
      <c r="M1600" s="1"/>
    </row>
    <row r="1601" spans="1:13" x14ac:dyDescent="0.2">
      <c r="A1601" s="1"/>
      <c r="B1601" s="1"/>
      <c r="C1601" s="16"/>
      <c r="D1601" s="1"/>
      <c r="E1601" s="1"/>
      <c r="F1601" s="1"/>
      <c r="G1601" s="1"/>
      <c r="H1601" s="11"/>
      <c r="I1601" s="11"/>
      <c r="J1601" s="11"/>
      <c r="K1601" s="2"/>
      <c r="L1601" s="2"/>
      <c r="M1601" s="1"/>
    </row>
    <row r="1602" spans="1:13" x14ac:dyDescent="0.2">
      <c r="A1602" s="1"/>
      <c r="B1602" s="1"/>
      <c r="C1602" s="16"/>
      <c r="D1602" s="1"/>
      <c r="E1602" s="1"/>
      <c r="F1602" s="1"/>
      <c r="G1602" s="1"/>
      <c r="H1602" s="11"/>
      <c r="I1602" s="11"/>
      <c r="J1602" s="11"/>
      <c r="K1602" s="2"/>
      <c r="L1602" s="2"/>
      <c r="M1602" s="1"/>
    </row>
    <row r="1603" spans="1:13" x14ac:dyDescent="0.2">
      <c r="A1603" s="1"/>
      <c r="B1603" s="1"/>
      <c r="C1603" s="16"/>
      <c r="D1603" s="1"/>
      <c r="E1603" s="1"/>
      <c r="F1603" s="1"/>
      <c r="G1603" s="1"/>
      <c r="H1603" s="11"/>
      <c r="I1603" s="11"/>
      <c r="J1603" s="11"/>
      <c r="K1603" s="2"/>
      <c r="L1603" s="2"/>
      <c r="M1603" s="1"/>
    </row>
    <row r="1604" spans="1:13" x14ac:dyDescent="0.2">
      <c r="A1604" s="1"/>
      <c r="B1604" s="1"/>
      <c r="C1604" s="16"/>
      <c r="D1604" s="1"/>
      <c r="E1604" s="1"/>
      <c r="F1604" s="1"/>
      <c r="G1604" s="1"/>
      <c r="H1604" s="11"/>
      <c r="I1604" s="11"/>
      <c r="J1604" s="11"/>
      <c r="K1604" s="2"/>
      <c r="L1604" s="2"/>
      <c r="M1604" s="1"/>
    </row>
    <row r="1605" spans="1:13" x14ac:dyDescent="0.2">
      <c r="A1605" s="1"/>
      <c r="B1605" s="1"/>
      <c r="C1605" s="16"/>
      <c r="D1605" s="1"/>
      <c r="E1605" s="1"/>
      <c r="F1605" s="1"/>
      <c r="G1605" s="1"/>
      <c r="H1605" s="11"/>
      <c r="I1605" s="11"/>
      <c r="J1605" s="11"/>
      <c r="K1605" s="2"/>
      <c r="L1605" s="2"/>
      <c r="M1605" s="1"/>
    </row>
    <row r="1606" spans="1:13" x14ac:dyDescent="0.2">
      <c r="A1606" s="1"/>
      <c r="B1606" s="1"/>
      <c r="C1606" s="16"/>
      <c r="D1606" s="1"/>
      <c r="E1606" s="1"/>
      <c r="F1606" s="1"/>
      <c r="G1606" s="1"/>
      <c r="H1606" s="11"/>
      <c r="I1606" s="11"/>
      <c r="J1606" s="11"/>
      <c r="K1606" s="2"/>
      <c r="L1606" s="2"/>
      <c r="M1606" s="1"/>
    </row>
    <row r="1607" spans="1:13" x14ac:dyDescent="0.2">
      <c r="A1607" s="1"/>
      <c r="B1607" s="1"/>
      <c r="C1607" s="16"/>
      <c r="D1607" s="1"/>
      <c r="E1607" s="1"/>
      <c r="F1607" s="1"/>
      <c r="G1607" s="1"/>
      <c r="H1607" s="11"/>
      <c r="I1607" s="11"/>
      <c r="J1607" s="11"/>
      <c r="K1607" s="2"/>
      <c r="L1607" s="2"/>
      <c r="M1607" s="1"/>
    </row>
    <row r="1608" spans="1:13" x14ac:dyDescent="0.2">
      <c r="A1608" s="1"/>
      <c r="B1608" s="1"/>
      <c r="C1608" s="16"/>
      <c r="D1608" s="1"/>
      <c r="E1608" s="1"/>
      <c r="F1608" s="1"/>
      <c r="G1608" s="1"/>
      <c r="H1608" s="11"/>
      <c r="I1608" s="11"/>
      <c r="J1608" s="11"/>
      <c r="K1608" s="2"/>
      <c r="L1608" s="2"/>
      <c r="M1608" s="1"/>
    </row>
    <row r="1609" spans="1:13" x14ac:dyDescent="0.2">
      <c r="A1609" s="1"/>
      <c r="B1609" s="1"/>
      <c r="C1609" s="16"/>
      <c r="D1609" s="1"/>
      <c r="E1609" s="1"/>
      <c r="F1609" s="1"/>
      <c r="G1609" s="1"/>
      <c r="H1609" s="11"/>
      <c r="I1609" s="11"/>
      <c r="J1609" s="11"/>
      <c r="K1609" s="2"/>
      <c r="L1609" s="2"/>
      <c r="M1609" s="1"/>
    </row>
    <row r="1610" spans="1:13" x14ac:dyDescent="0.2">
      <c r="A1610" s="1"/>
      <c r="B1610" s="1"/>
      <c r="C1610" s="16"/>
      <c r="D1610" s="1"/>
      <c r="E1610" s="1"/>
      <c r="F1610" s="1"/>
      <c r="G1610" s="1"/>
      <c r="H1610" s="11"/>
      <c r="I1610" s="11"/>
      <c r="J1610" s="11"/>
      <c r="K1610" s="2"/>
      <c r="L1610" s="2"/>
      <c r="M1610" s="1"/>
    </row>
    <row r="1611" spans="1:13" x14ac:dyDescent="0.2">
      <c r="A1611" s="1"/>
      <c r="B1611" s="1"/>
      <c r="C1611" s="16"/>
      <c r="D1611" s="1"/>
      <c r="E1611" s="1"/>
      <c r="F1611" s="1"/>
      <c r="G1611" s="1"/>
      <c r="H1611" s="11"/>
      <c r="I1611" s="11"/>
      <c r="J1611" s="11"/>
      <c r="K1611" s="2"/>
      <c r="L1611" s="2"/>
      <c r="M1611" s="1"/>
    </row>
    <row r="1612" spans="1:13" x14ac:dyDescent="0.2">
      <c r="A1612" s="1"/>
      <c r="B1612" s="1"/>
      <c r="C1612" s="16"/>
      <c r="D1612" s="1"/>
      <c r="E1612" s="1"/>
      <c r="F1612" s="1"/>
      <c r="G1612" s="1"/>
      <c r="H1612" s="11"/>
      <c r="I1612" s="11"/>
      <c r="J1612" s="11"/>
      <c r="K1612" s="2"/>
      <c r="L1612" s="2"/>
      <c r="M1612" s="1"/>
    </row>
    <row r="1613" spans="1:13" x14ac:dyDescent="0.2">
      <c r="A1613" s="1"/>
      <c r="B1613" s="1"/>
      <c r="C1613" s="16"/>
      <c r="D1613" s="1"/>
      <c r="E1613" s="1"/>
      <c r="F1613" s="1"/>
      <c r="G1613" s="1"/>
      <c r="H1613" s="11"/>
      <c r="I1613" s="11"/>
      <c r="J1613" s="11"/>
      <c r="K1613" s="2"/>
      <c r="L1613" s="2"/>
      <c r="M1613" s="1"/>
    </row>
    <row r="1614" spans="1:13" x14ac:dyDescent="0.2">
      <c r="A1614" s="1"/>
      <c r="B1614" s="1"/>
      <c r="C1614" s="16"/>
      <c r="D1614" s="1"/>
      <c r="E1614" s="1"/>
      <c r="F1614" s="1"/>
      <c r="G1614" s="1"/>
      <c r="H1614" s="11"/>
      <c r="I1614" s="11"/>
      <c r="J1614" s="11"/>
      <c r="K1614" s="2"/>
      <c r="L1614" s="2"/>
      <c r="M1614" s="1"/>
    </row>
    <row r="1615" spans="1:13" x14ac:dyDescent="0.2">
      <c r="A1615" s="1"/>
      <c r="B1615" s="1"/>
      <c r="C1615" s="16"/>
      <c r="D1615" s="1"/>
      <c r="E1615" s="1"/>
      <c r="F1615" s="1"/>
      <c r="G1615" s="1"/>
      <c r="H1615" s="11"/>
      <c r="I1615" s="11"/>
      <c r="J1615" s="11"/>
      <c r="K1615" s="2"/>
      <c r="L1615" s="2"/>
      <c r="M1615" s="1"/>
    </row>
    <row r="1616" spans="1:13" x14ac:dyDescent="0.2">
      <c r="A1616" s="1"/>
      <c r="B1616" s="1"/>
      <c r="C1616" s="16"/>
      <c r="D1616" s="1"/>
      <c r="E1616" s="1"/>
      <c r="F1616" s="1"/>
      <c r="G1616" s="1"/>
      <c r="H1616" s="11"/>
      <c r="I1616" s="11"/>
      <c r="J1616" s="11"/>
      <c r="K1616" s="2"/>
      <c r="L1616" s="2"/>
      <c r="M1616" s="1"/>
    </row>
    <row r="1617" spans="1:13" x14ac:dyDescent="0.2">
      <c r="A1617" s="1"/>
      <c r="B1617" s="1"/>
      <c r="C1617" s="16"/>
      <c r="D1617" s="1"/>
      <c r="E1617" s="1"/>
      <c r="F1617" s="1"/>
      <c r="G1617" s="1"/>
      <c r="H1617" s="11"/>
      <c r="I1617" s="11"/>
      <c r="J1617" s="11"/>
      <c r="K1617" s="2"/>
      <c r="L1617" s="2"/>
      <c r="M1617" s="1"/>
    </row>
    <row r="1618" spans="1:13" x14ac:dyDescent="0.2">
      <c r="A1618" s="1"/>
      <c r="B1618" s="1"/>
      <c r="C1618" s="16"/>
      <c r="D1618" s="1"/>
      <c r="E1618" s="1"/>
      <c r="F1618" s="1"/>
      <c r="G1618" s="1"/>
      <c r="H1618" s="11"/>
      <c r="I1618" s="11"/>
      <c r="J1618" s="11"/>
      <c r="K1618" s="2"/>
      <c r="L1618" s="2"/>
      <c r="M1618" s="1"/>
    </row>
    <row r="1619" spans="1:13" x14ac:dyDescent="0.2">
      <c r="A1619" s="1"/>
      <c r="B1619" s="1"/>
      <c r="C1619" s="16"/>
      <c r="D1619" s="1"/>
      <c r="E1619" s="1"/>
      <c r="F1619" s="1"/>
      <c r="G1619" s="1"/>
      <c r="H1619" s="11"/>
      <c r="I1619" s="11"/>
      <c r="J1619" s="11"/>
      <c r="K1619" s="2"/>
      <c r="L1619" s="2"/>
      <c r="M1619" s="1"/>
    </row>
    <row r="1620" spans="1:13" x14ac:dyDescent="0.2">
      <c r="A1620" s="1"/>
      <c r="B1620" s="1"/>
      <c r="C1620" s="16"/>
      <c r="D1620" s="1"/>
      <c r="E1620" s="1"/>
      <c r="F1620" s="1"/>
      <c r="G1620" s="1"/>
      <c r="H1620" s="11"/>
      <c r="I1620" s="11"/>
      <c r="J1620" s="11"/>
      <c r="K1620" s="2"/>
      <c r="L1620" s="2"/>
      <c r="M1620" s="1"/>
    </row>
    <row r="1621" spans="1:13" x14ac:dyDescent="0.2">
      <c r="A1621" s="1"/>
      <c r="B1621" s="1"/>
      <c r="C1621" s="16"/>
      <c r="D1621" s="1"/>
      <c r="E1621" s="1"/>
      <c r="F1621" s="1"/>
      <c r="G1621" s="1"/>
      <c r="H1621" s="11"/>
      <c r="I1621" s="11"/>
      <c r="J1621" s="11"/>
      <c r="K1621" s="2"/>
      <c r="L1621" s="2"/>
      <c r="M1621" s="1"/>
    </row>
    <row r="1622" spans="1:13" x14ac:dyDescent="0.2">
      <c r="A1622" s="1"/>
      <c r="B1622" s="1"/>
      <c r="C1622" s="16"/>
      <c r="D1622" s="1"/>
      <c r="E1622" s="1"/>
      <c r="F1622" s="1"/>
      <c r="G1622" s="1"/>
      <c r="H1622" s="11"/>
      <c r="I1622" s="11"/>
      <c r="J1622" s="11"/>
      <c r="K1622" s="2"/>
      <c r="L1622" s="2"/>
      <c r="M1622" s="1"/>
    </row>
    <row r="1623" spans="1:13" x14ac:dyDescent="0.2">
      <c r="A1623" s="1"/>
      <c r="B1623" s="1"/>
      <c r="C1623" s="16"/>
      <c r="D1623" s="1"/>
      <c r="E1623" s="1"/>
      <c r="F1623" s="1"/>
      <c r="G1623" s="1"/>
      <c r="H1623" s="11"/>
      <c r="I1623" s="11"/>
      <c r="J1623" s="11"/>
      <c r="K1623" s="2"/>
      <c r="L1623" s="2"/>
      <c r="M1623" s="1"/>
    </row>
    <row r="1624" spans="1:13" x14ac:dyDescent="0.2">
      <c r="A1624" s="1"/>
      <c r="B1624" s="1"/>
      <c r="C1624" s="16"/>
      <c r="D1624" s="1"/>
      <c r="E1624" s="1"/>
      <c r="F1624" s="1"/>
      <c r="G1624" s="1"/>
      <c r="H1624" s="11"/>
      <c r="I1624" s="11"/>
      <c r="J1624" s="11"/>
      <c r="K1624" s="2"/>
      <c r="L1624" s="2"/>
      <c r="M1624" s="1"/>
    </row>
    <row r="1625" spans="1:13" x14ac:dyDescent="0.2">
      <c r="A1625" s="1"/>
      <c r="B1625" s="1"/>
      <c r="C1625" s="16"/>
      <c r="D1625" s="1"/>
      <c r="E1625" s="1"/>
      <c r="F1625" s="1"/>
      <c r="G1625" s="1"/>
      <c r="H1625" s="11"/>
      <c r="I1625" s="11"/>
      <c r="J1625" s="11"/>
      <c r="K1625" s="2"/>
      <c r="L1625" s="2"/>
      <c r="M1625" s="1"/>
    </row>
    <row r="1626" spans="1:13" x14ac:dyDescent="0.2">
      <c r="A1626" s="1"/>
      <c r="B1626" s="1"/>
      <c r="C1626" s="16"/>
      <c r="D1626" s="1"/>
      <c r="E1626" s="1"/>
      <c r="F1626" s="1"/>
      <c r="G1626" s="1"/>
      <c r="H1626" s="11"/>
      <c r="I1626" s="11"/>
      <c r="J1626" s="11"/>
      <c r="K1626" s="2"/>
      <c r="L1626" s="2"/>
      <c r="M1626" s="1"/>
    </row>
    <row r="1627" spans="1:13" x14ac:dyDescent="0.2">
      <c r="A1627" s="1"/>
      <c r="B1627" s="1"/>
      <c r="C1627" s="16"/>
      <c r="D1627" s="1"/>
      <c r="E1627" s="1"/>
      <c r="F1627" s="1"/>
      <c r="G1627" s="1"/>
      <c r="H1627" s="11"/>
      <c r="I1627" s="11"/>
      <c r="J1627" s="11"/>
      <c r="K1627" s="2"/>
      <c r="L1627" s="2"/>
      <c r="M1627" s="1"/>
    </row>
    <row r="1628" spans="1:13" x14ac:dyDescent="0.2">
      <c r="A1628" s="1"/>
      <c r="B1628" s="1"/>
      <c r="C1628" s="16"/>
      <c r="D1628" s="1"/>
      <c r="E1628" s="1"/>
      <c r="F1628" s="1"/>
      <c r="G1628" s="1"/>
      <c r="H1628" s="11"/>
      <c r="I1628" s="11"/>
      <c r="J1628" s="11"/>
      <c r="K1628" s="2"/>
      <c r="L1628" s="2"/>
      <c r="M1628" s="1"/>
    </row>
    <row r="1629" spans="1:13" x14ac:dyDescent="0.2">
      <c r="A1629" s="1"/>
      <c r="B1629" s="1"/>
      <c r="C1629" s="16"/>
      <c r="D1629" s="1"/>
      <c r="E1629" s="1"/>
      <c r="F1629" s="1"/>
      <c r="G1629" s="1"/>
      <c r="H1629" s="11"/>
      <c r="I1629" s="11"/>
      <c r="J1629" s="11"/>
      <c r="K1629" s="2"/>
      <c r="L1629" s="2"/>
      <c r="M1629" s="1"/>
    </row>
    <row r="1630" spans="1:13" x14ac:dyDescent="0.2">
      <c r="A1630" s="1"/>
      <c r="B1630" s="1"/>
      <c r="C1630" s="16"/>
      <c r="D1630" s="1"/>
      <c r="E1630" s="1"/>
      <c r="F1630" s="1"/>
      <c r="G1630" s="1"/>
      <c r="H1630" s="11"/>
      <c r="I1630" s="11"/>
      <c r="J1630" s="11"/>
      <c r="K1630" s="2"/>
      <c r="L1630" s="2"/>
      <c r="M1630" s="1"/>
    </row>
    <row r="1631" spans="1:13" x14ac:dyDescent="0.2">
      <c r="A1631" s="1"/>
      <c r="B1631" s="1"/>
      <c r="C1631" s="16"/>
      <c r="D1631" s="1"/>
      <c r="E1631" s="1"/>
      <c r="F1631" s="1"/>
      <c r="G1631" s="1"/>
      <c r="H1631" s="11"/>
      <c r="I1631" s="11"/>
      <c r="J1631" s="11"/>
      <c r="K1631" s="2"/>
      <c r="L1631" s="2"/>
      <c r="M1631" s="1"/>
    </row>
    <row r="1632" spans="1:13" x14ac:dyDescent="0.2">
      <c r="A1632" s="1"/>
      <c r="B1632" s="1"/>
      <c r="C1632" s="16"/>
      <c r="D1632" s="1"/>
      <c r="E1632" s="1"/>
      <c r="F1632" s="1"/>
      <c r="G1632" s="1"/>
      <c r="H1632" s="11"/>
      <c r="I1632" s="11"/>
      <c r="J1632" s="11"/>
      <c r="K1632" s="2"/>
      <c r="L1632" s="2"/>
      <c r="M1632" s="1"/>
    </row>
    <row r="1633" spans="1:13" x14ac:dyDescent="0.2">
      <c r="A1633" s="1"/>
      <c r="B1633" s="1"/>
      <c r="C1633" s="16"/>
      <c r="D1633" s="1"/>
      <c r="E1633" s="1"/>
      <c r="F1633" s="1"/>
      <c r="G1633" s="1"/>
      <c r="H1633" s="11"/>
      <c r="I1633" s="11"/>
      <c r="J1633" s="11"/>
      <c r="K1633" s="2"/>
      <c r="L1633" s="2"/>
      <c r="M1633" s="1"/>
    </row>
    <row r="1634" spans="1:13" x14ac:dyDescent="0.2">
      <c r="A1634" s="1"/>
      <c r="B1634" s="1"/>
      <c r="C1634" s="16"/>
      <c r="D1634" s="1"/>
      <c r="E1634" s="1"/>
      <c r="F1634" s="1"/>
      <c r="G1634" s="1"/>
      <c r="H1634" s="11"/>
      <c r="I1634" s="11"/>
      <c r="J1634" s="11"/>
      <c r="K1634" s="2"/>
      <c r="L1634" s="2"/>
      <c r="M1634" s="1"/>
    </row>
    <row r="1635" spans="1:13" x14ac:dyDescent="0.2">
      <c r="A1635" s="1"/>
      <c r="B1635" s="1"/>
      <c r="C1635" s="16"/>
      <c r="D1635" s="1"/>
      <c r="E1635" s="1"/>
      <c r="F1635" s="1"/>
      <c r="G1635" s="1"/>
      <c r="H1635" s="11"/>
      <c r="I1635" s="11"/>
      <c r="J1635" s="11"/>
      <c r="K1635" s="2"/>
      <c r="L1635" s="2"/>
      <c r="M1635" s="1"/>
    </row>
    <row r="1636" spans="1:13" x14ac:dyDescent="0.2">
      <c r="A1636" s="1"/>
      <c r="B1636" s="1"/>
      <c r="C1636" s="16"/>
      <c r="D1636" s="1"/>
      <c r="E1636" s="1"/>
      <c r="F1636" s="1"/>
      <c r="G1636" s="1"/>
      <c r="H1636" s="11"/>
      <c r="I1636" s="11"/>
      <c r="J1636" s="11"/>
      <c r="K1636" s="2"/>
      <c r="L1636" s="2"/>
      <c r="M1636" s="1"/>
    </row>
    <row r="1637" spans="1:13" x14ac:dyDescent="0.2">
      <c r="A1637" s="1"/>
      <c r="B1637" s="1"/>
      <c r="C1637" s="16"/>
      <c r="D1637" s="1"/>
      <c r="E1637" s="1"/>
      <c r="F1637" s="1"/>
      <c r="G1637" s="1"/>
      <c r="H1637" s="11"/>
      <c r="I1637" s="11"/>
      <c r="J1637" s="11"/>
      <c r="K1637" s="2"/>
      <c r="L1637" s="2"/>
      <c r="M1637" s="1"/>
    </row>
    <row r="1638" spans="1:13" x14ac:dyDescent="0.2">
      <c r="A1638" s="1"/>
      <c r="B1638" s="1"/>
      <c r="C1638" s="16"/>
      <c r="D1638" s="1"/>
      <c r="E1638" s="1"/>
      <c r="F1638" s="1"/>
      <c r="G1638" s="1"/>
      <c r="H1638" s="11"/>
      <c r="I1638" s="11"/>
      <c r="J1638" s="11"/>
      <c r="K1638" s="2"/>
      <c r="L1638" s="2"/>
      <c r="M1638" s="1"/>
    </row>
    <row r="1639" spans="1:13" x14ac:dyDescent="0.2">
      <c r="A1639" s="1"/>
      <c r="B1639" s="1"/>
      <c r="C1639" s="16"/>
      <c r="D1639" s="1"/>
      <c r="E1639" s="1"/>
      <c r="F1639" s="1"/>
      <c r="G1639" s="1"/>
      <c r="H1639" s="11"/>
      <c r="I1639" s="11"/>
      <c r="J1639" s="11"/>
      <c r="K1639" s="2"/>
      <c r="L1639" s="2"/>
      <c r="M1639" s="1"/>
    </row>
    <row r="1640" spans="1:13" x14ac:dyDescent="0.2">
      <c r="A1640" s="1"/>
      <c r="B1640" s="1"/>
      <c r="C1640" s="16"/>
      <c r="D1640" s="1"/>
      <c r="E1640" s="1"/>
      <c r="F1640" s="1"/>
      <c r="G1640" s="1"/>
      <c r="H1640" s="11"/>
      <c r="I1640" s="11"/>
      <c r="J1640" s="11"/>
      <c r="K1640" s="2"/>
      <c r="L1640" s="2"/>
      <c r="M1640" s="1"/>
    </row>
    <row r="1641" spans="1:13" x14ac:dyDescent="0.2">
      <c r="A1641" s="1"/>
      <c r="B1641" s="1"/>
      <c r="C1641" s="16"/>
      <c r="D1641" s="1"/>
      <c r="E1641" s="1"/>
      <c r="F1641" s="1"/>
      <c r="G1641" s="1"/>
      <c r="H1641" s="11"/>
      <c r="I1641" s="11"/>
      <c r="J1641" s="11"/>
      <c r="K1641" s="2"/>
      <c r="L1641" s="2"/>
      <c r="M1641" s="1"/>
    </row>
    <row r="1642" spans="1:13" x14ac:dyDescent="0.2">
      <c r="A1642" s="1"/>
      <c r="B1642" s="1"/>
      <c r="C1642" s="16"/>
      <c r="D1642" s="1"/>
      <c r="E1642" s="1"/>
      <c r="F1642" s="1"/>
      <c r="G1642" s="1"/>
      <c r="H1642" s="11"/>
      <c r="I1642" s="11"/>
      <c r="J1642" s="11"/>
      <c r="K1642" s="2"/>
      <c r="L1642" s="2"/>
      <c r="M1642" s="1"/>
    </row>
    <row r="1643" spans="1:13" x14ac:dyDescent="0.2">
      <c r="A1643" s="1"/>
      <c r="B1643" s="1"/>
      <c r="C1643" s="16"/>
      <c r="D1643" s="1"/>
      <c r="E1643" s="1"/>
      <c r="F1643" s="1"/>
      <c r="G1643" s="1"/>
      <c r="H1643" s="11"/>
      <c r="I1643" s="11"/>
      <c r="J1643" s="11"/>
      <c r="K1643" s="2"/>
      <c r="L1643" s="2"/>
      <c r="M1643" s="1"/>
    </row>
    <row r="1644" spans="1:13" x14ac:dyDescent="0.2">
      <c r="A1644" s="1"/>
      <c r="B1644" s="1"/>
      <c r="C1644" s="16"/>
      <c r="D1644" s="1"/>
      <c r="E1644" s="1"/>
      <c r="F1644" s="1"/>
      <c r="G1644" s="1"/>
      <c r="H1644" s="11"/>
      <c r="I1644" s="11"/>
      <c r="J1644" s="11"/>
      <c r="K1644" s="2"/>
      <c r="L1644" s="2"/>
      <c r="M1644" s="1"/>
    </row>
    <row r="1645" spans="1:13" x14ac:dyDescent="0.2">
      <c r="A1645" s="1"/>
      <c r="B1645" s="1"/>
      <c r="C1645" s="16"/>
      <c r="D1645" s="1"/>
      <c r="E1645" s="1"/>
      <c r="F1645" s="1"/>
      <c r="G1645" s="1"/>
      <c r="H1645" s="11"/>
      <c r="I1645" s="11"/>
      <c r="J1645" s="11"/>
      <c r="K1645" s="2"/>
      <c r="L1645" s="2"/>
      <c r="M1645" s="1"/>
    </row>
    <row r="1646" spans="1:13" x14ac:dyDescent="0.2">
      <c r="A1646" s="1"/>
      <c r="B1646" s="1"/>
      <c r="C1646" s="16"/>
      <c r="D1646" s="1"/>
      <c r="E1646" s="1"/>
      <c r="F1646" s="1"/>
      <c r="G1646" s="1"/>
      <c r="H1646" s="11"/>
      <c r="I1646" s="11"/>
      <c r="J1646" s="11"/>
      <c r="K1646" s="2"/>
      <c r="L1646" s="2"/>
      <c r="M1646" s="1"/>
    </row>
    <row r="1647" spans="1:13" x14ac:dyDescent="0.2">
      <c r="A1647" s="1"/>
      <c r="B1647" s="1"/>
      <c r="C1647" s="16"/>
      <c r="D1647" s="1"/>
      <c r="E1647" s="1"/>
      <c r="F1647" s="1"/>
      <c r="G1647" s="1"/>
      <c r="H1647" s="11"/>
      <c r="I1647" s="11"/>
      <c r="J1647" s="11"/>
      <c r="K1647" s="2"/>
      <c r="L1647" s="2"/>
      <c r="M1647" s="1"/>
    </row>
    <row r="1648" spans="1:13" x14ac:dyDescent="0.2">
      <c r="A1648" s="1"/>
      <c r="B1648" s="1"/>
      <c r="C1648" s="16"/>
      <c r="D1648" s="1"/>
      <c r="E1648" s="1"/>
      <c r="F1648" s="1"/>
      <c r="G1648" s="1"/>
      <c r="H1648" s="11"/>
      <c r="I1648" s="11"/>
      <c r="J1648" s="11"/>
      <c r="K1648" s="2"/>
      <c r="L1648" s="2"/>
      <c r="M1648" s="1"/>
    </row>
    <row r="1649" spans="1:13" x14ac:dyDescent="0.2">
      <c r="A1649" s="1"/>
      <c r="B1649" s="1"/>
      <c r="C1649" s="16"/>
      <c r="D1649" s="1"/>
      <c r="E1649" s="1"/>
      <c r="F1649" s="1"/>
      <c r="G1649" s="1"/>
      <c r="H1649" s="11"/>
      <c r="I1649" s="11"/>
      <c r="J1649" s="11"/>
      <c r="K1649" s="2"/>
      <c r="L1649" s="2"/>
      <c r="M1649" s="1"/>
    </row>
    <row r="1650" spans="1:13" x14ac:dyDescent="0.2">
      <c r="A1650" s="1"/>
      <c r="B1650" s="1"/>
      <c r="C1650" s="16"/>
      <c r="D1650" s="1"/>
      <c r="E1650" s="1"/>
      <c r="F1650" s="1"/>
      <c r="G1650" s="1"/>
      <c r="H1650" s="11"/>
      <c r="I1650" s="11"/>
      <c r="J1650" s="11"/>
      <c r="K1650" s="2"/>
      <c r="L1650" s="2"/>
      <c r="M1650" s="1"/>
    </row>
    <row r="1651" spans="1:13" x14ac:dyDescent="0.2">
      <c r="A1651" s="1"/>
      <c r="B1651" s="1"/>
      <c r="C1651" s="16"/>
      <c r="D1651" s="1"/>
      <c r="E1651" s="1"/>
      <c r="F1651" s="1"/>
      <c r="G1651" s="1"/>
      <c r="H1651" s="11"/>
      <c r="I1651" s="11"/>
      <c r="J1651" s="11"/>
      <c r="K1651" s="2"/>
      <c r="L1651" s="2"/>
      <c r="M1651" s="1"/>
    </row>
    <row r="1652" spans="1:13" x14ac:dyDescent="0.2">
      <c r="A1652" s="1"/>
      <c r="B1652" s="1"/>
      <c r="C1652" s="16"/>
      <c r="D1652" s="1"/>
      <c r="E1652" s="1"/>
      <c r="F1652" s="1"/>
      <c r="G1652" s="1"/>
      <c r="H1652" s="11"/>
      <c r="I1652" s="11"/>
      <c r="J1652" s="11"/>
      <c r="K1652" s="2"/>
      <c r="L1652" s="2"/>
      <c r="M1652" s="1"/>
    </row>
    <row r="1653" spans="1:13" x14ac:dyDescent="0.2">
      <c r="A1653" s="1"/>
      <c r="B1653" s="1"/>
      <c r="C1653" s="16"/>
      <c r="D1653" s="1"/>
      <c r="E1653" s="1"/>
      <c r="F1653" s="1"/>
      <c r="G1653" s="1"/>
      <c r="H1653" s="11"/>
      <c r="I1653" s="11"/>
      <c r="J1653" s="11"/>
      <c r="K1653" s="2"/>
      <c r="L1653" s="2"/>
      <c r="M1653" s="1"/>
    </row>
    <row r="1654" spans="1:13" x14ac:dyDescent="0.2">
      <c r="A1654" s="1"/>
      <c r="B1654" s="1"/>
      <c r="C1654" s="16"/>
      <c r="D1654" s="1"/>
      <c r="E1654" s="1"/>
      <c r="F1654" s="1"/>
      <c r="G1654" s="1"/>
      <c r="H1654" s="11"/>
      <c r="I1654" s="11"/>
      <c r="J1654" s="11"/>
      <c r="K1654" s="2"/>
      <c r="L1654" s="2"/>
      <c r="M1654" s="1"/>
    </row>
    <row r="1655" spans="1:13" x14ac:dyDescent="0.2">
      <c r="A1655" s="1"/>
      <c r="B1655" s="1"/>
      <c r="C1655" s="16"/>
      <c r="D1655" s="1"/>
      <c r="E1655" s="1"/>
      <c r="F1655" s="1"/>
      <c r="G1655" s="1"/>
      <c r="H1655" s="11"/>
      <c r="I1655" s="11"/>
      <c r="J1655" s="11"/>
      <c r="K1655" s="2"/>
      <c r="L1655" s="2"/>
      <c r="M1655" s="1"/>
    </row>
    <row r="1656" spans="1:13" x14ac:dyDescent="0.2">
      <c r="A1656" s="1"/>
      <c r="B1656" s="1"/>
      <c r="C1656" s="16"/>
      <c r="D1656" s="1"/>
      <c r="E1656" s="1"/>
      <c r="F1656" s="1"/>
      <c r="G1656" s="1"/>
      <c r="H1656" s="11"/>
      <c r="I1656" s="11"/>
      <c r="J1656" s="11"/>
      <c r="K1656" s="2"/>
      <c r="L1656" s="2"/>
      <c r="M1656" s="1"/>
    </row>
    <row r="1657" spans="1:13" x14ac:dyDescent="0.2">
      <c r="A1657" s="1"/>
      <c r="B1657" s="1"/>
      <c r="C1657" s="16"/>
      <c r="D1657" s="1"/>
      <c r="E1657" s="1"/>
      <c r="F1657" s="1"/>
      <c r="G1657" s="1"/>
      <c r="H1657" s="11"/>
      <c r="I1657" s="11"/>
      <c r="J1657" s="11"/>
      <c r="K1657" s="2"/>
      <c r="L1657" s="2"/>
      <c r="M1657" s="1"/>
    </row>
    <row r="1658" spans="1:13" x14ac:dyDescent="0.2">
      <c r="A1658" s="1"/>
      <c r="B1658" s="1"/>
      <c r="C1658" s="16"/>
      <c r="D1658" s="1"/>
      <c r="E1658" s="1"/>
      <c r="F1658" s="1"/>
      <c r="G1658" s="1"/>
      <c r="H1658" s="11"/>
      <c r="I1658" s="11"/>
      <c r="J1658" s="11"/>
      <c r="K1658" s="2"/>
      <c r="L1658" s="2"/>
      <c r="M1658" s="1"/>
    </row>
    <row r="1659" spans="1:13" x14ac:dyDescent="0.2">
      <c r="A1659" s="1"/>
      <c r="B1659" s="1"/>
      <c r="C1659" s="16"/>
      <c r="D1659" s="1"/>
      <c r="E1659" s="1"/>
      <c r="F1659" s="1"/>
      <c r="G1659" s="1"/>
      <c r="H1659" s="11"/>
      <c r="I1659" s="11"/>
      <c r="J1659" s="11"/>
      <c r="K1659" s="2"/>
      <c r="L1659" s="2"/>
      <c r="M1659" s="1"/>
    </row>
    <row r="1660" spans="1:13" x14ac:dyDescent="0.2">
      <c r="A1660" s="1"/>
      <c r="B1660" s="1"/>
      <c r="C1660" s="16"/>
      <c r="D1660" s="1"/>
      <c r="E1660" s="1"/>
      <c r="F1660" s="1"/>
      <c r="G1660" s="1"/>
      <c r="H1660" s="11"/>
      <c r="I1660" s="11"/>
      <c r="J1660" s="11"/>
      <c r="K1660" s="2"/>
      <c r="L1660" s="2"/>
      <c r="M1660" s="1"/>
    </row>
    <row r="1661" spans="1:13" x14ac:dyDescent="0.2">
      <c r="A1661" s="1"/>
      <c r="B1661" s="1"/>
      <c r="C1661" s="16"/>
      <c r="D1661" s="1"/>
      <c r="E1661" s="1"/>
      <c r="F1661" s="1"/>
      <c r="G1661" s="1"/>
      <c r="H1661" s="11"/>
      <c r="I1661" s="11"/>
      <c r="J1661" s="11"/>
      <c r="K1661" s="2"/>
      <c r="L1661" s="2"/>
      <c r="M1661" s="1"/>
    </row>
    <row r="1662" spans="1:13" x14ac:dyDescent="0.2">
      <c r="A1662" s="1"/>
      <c r="B1662" s="1"/>
      <c r="C1662" s="16"/>
      <c r="D1662" s="1"/>
      <c r="E1662" s="1"/>
      <c r="F1662" s="1"/>
      <c r="G1662" s="1"/>
      <c r="H1662" s="11"/>
      <c r="I1662" s="11"/>
      <c r="J1662" s="11"/>
      <c r="K1662" s="2"/>
      <c r="L1662" s="2"/>
      <c r="M1662" s="1"/>
    </row>
    <row r="1663" spans="1:13" x14ac:dyDescent="0.2">
      <c r="A1663" s="1"/>
      <c r="B1663" s="1"/>
      <c r="C1663" s="16"/>
      <c r="D1663" s="1"/>
      <c r="E1663" s="1"/>
      <c r="F1663" s="1"/>
      <c r="G1663" s="1"/>
      <c r="H1663" s="11"/>
      <c r="I1663" s="11"/>
      <c r="J1663" s="11"/>
      <c r="K1663" s="2"/>
      <c r="L1663" s="2"/>
      <c r="M1663" s="1"/>
    </row>
    <row r="1664" spans="1:13" x14ac:dyDescent="0.2">
      <c r="A1664" s="1"/>
      <c r="B1664" s="1"/>
      <c r="C1664" s="16"/>
      <c r="D1664" s="1"/>
      <c r="E1664" s="1"/>
      <c r="F1664" s="1"/>
      <c r="G1664" s="1"/>
      <c r="H1664" s="11"/>
      <c r="I1664" s="11"/>
      <c r="J1664" s="11"/>
      <c r="K1664" s="2"/>
      <c r="L1664" s="2"/>
      <c r="M1664" s="1"/>
    </row>
    <row r="1665" spans="1:13" x14ac:dyDescent="0.2">
      <c r="A1665" s="1"/>
      <c r="B1665" s="1"/>
      <c r="C1665" s="16"/>
      <c r="D1665" s="1"/>
      <c r="E1665" s="1"/>
      <c r="F1665" s="1"/>
      <c r="G1665" s="1"/>
      <c r="H1665" s="11"/>
      <c r="I1665" s="11"/>
      <c r="J1665" s="11"/>
      <c r="K1665" s="2"/>
      <c r="L1665" s="2"/>
      <c r="M1665" s="1"/>
    </row>
    <row r="1666" spans="1:13" x14ac:dyDescent="0.2">
      <c r="A1666" s="1"/>
      <c r="B1666" s="1"/>
      <c r="C1666" s="16"/>
      <c r="D1666" s="1"/>
      <c r="E1666" s="1"/>
      <c r="F1666" s="1"/>
      <c r="G1666" s="1"/>
      <c r="H1666" s="11"/>
      <c r="I1666" s="11"/>
      <c r="J1666" s="11"/>
      <c r="K1666" s="2"/>
      <c r="L1666" s="2"/>
      <c r="M1666" s="1"/>
    </row>
    <row r="1667" spans="1:13" x14ac:dyDescent="0.2">
      <c r="A1667" s="1"/>
      <c r="B1667" s="1"/>
      <c r="C1667" s="16"/>
      <c r="D1667" s="1"/>
      <c r="E1667" s="1"/>
      <c r="F1667" s="1"/>
      <c r="G1667" s="1"/>
      <c r="H1667" s="11"/>
      <c r="I1667" s="11"/>
      <c r="J1667" s="11"/>
      <c r="K1667" s="2"/>
      <c r="L1667" s="2"/>
      <c r="M1667" s="1"/>
    </row>
    <row r="1668" spans="1:13" x14ac:dyDescent="0.2">
      <c r="A1668" s="1"/>
      <c r="B1668" s="1"/>
      <c r="C1668" s="16"/>
      <c r="D1668" s="1"/>
      <c r="E1668" s="1"/>
      <c r="F1668" s="1"/>
      <c r="G1668" s="1"/>
      <c r="H1668" s="11"/>
      <c r="I1668" s="11"/>
      <c r="J1668" s="11"/>
      <c r="K1668" s="2"/>
      <c r="L1668" s="2"/>
      <c r="M1668" s="1"/>
    </row>
    <row r="1669" spans="1:13" x14ac:dyDescent="0.2">
      <c r="A1669" s="1"/>
      <c r="B1669" s="1"/>
      <c r="C1669" s="16"/>
      <c r="D1669" s="1"/>
      <c r="E1669" s="1"/>
      <c r="F1669" s="1"/>
      <c r="G1669" s="1"/>
      <c r="H1669" s="11"/>
      <c r="I1669" s="11"/>
      <c r="J1669" s="11"/>
      <c r="K1669" s="2"/>
      <c r="L1669" s="2"/>
      <c r="M1669" s="1"/>
    </row>
    <row r="1670" spans="1:13" x14ac:dyDescent="0.2">
      <c r="A1670" s="1"/>
      <c r="B1670" s="1"/>
      <c r="C1670" s="16"/>
      <c r="D1670" s="1"/>
      <c r="E1670" s="1"/>
      <c r="F1670" s="1"/>
      <c r="G1670" s="1"/>
      <c r="H1670" s="11"/>
      <c r="I1670" s="11"/>
      <c r="J1670" s="11"/>
      <c r="K1670" s="2"/>
      <c r="L1670" s="2"/>
      <c r="M1670" s="1"/>
    </row>
    <row r="1671" spans="1:13" x14ac:dyDescent="0.2">
      <c r="A1671" s="1"/>
      <c r="B1671" s="1"/>
      <c r="C1671" s="16"/>
      <c r="D1671" s="1"/>
      <c r="E1671" s="1"/>
      <c r="F1671" s="1"/>
      <c r="G1671" s="1"/>
      <c r="H1671" s="11"/>
      <c r="I1671" s="11"/>
      <c r="J1671" s="11"/>
      <c r="K1671" s="2"/>
      <c r="L1671" s="2"/>
      <c r="M1671" s="1"/>
    </row>
    <row r="1672" spans="1:13" x14ac:dyDescent="0.2">
      <c r="A1672" s="1"/>
      <c r="B1672" s="1"/>
      <c r="C1672" s="16"/>
      <c r="D1672" s="1"/>
      <c r="E1672" s="1"/>
      <c r="F1672" s="1"/>
      <c r="G1672" s="1"/>
      <c r="H1672" s="11"/>
      <c r="I1672" s="11"/>
      <c r="J1672" s="11"/>
      <c r="K1672" s="2"/>
      <c r="L1672" s="2"/>
      <c r="M1672" s="1"/>
    </row>
    <row r="1673" spans="1:13" x14ac:dyDescent="0.2">
      <c r="A1673" s="1"/>
      <c r="B1673" s="1"/>
      <c r="C1673" s="16"/>
      <c r="D1673" s="1"/>
      <c r="E1673" s="1"/>
      <c r="F1673" s="1"/>
      <c r="G1673" s="1"/>
      <c r="H1673" s="11"/>
      <c r="I1673" s="11"/>
      <c r="J1673" s="11"/>
      <c r="K1673" s="2"/>
      <c r="L1673" s="2"/>
      <c r="M1673" s="1"/>
    </row>
    <row r="1674" spans="1:13" x14ac:dyDescent="0.2">
      <c r="A1674" s="1"/>
      <c r="B1674" s="1"/>
      <c r="C1674" s="16"/>
      <c r="D1674" s="1"/>
      <c r="E1674" s="1"/>
      <c r="F1674" s="1"/>
      <c r="G1674" s="1"/>
      <c r="H1674" s="11"/>
      <c r="I1674" s="11"/>
      <c r="J1674" s="11"/>
      <c r="K1674" s="2"/>
      <c r="L1674" s="2"/>
      <c r="M1674" s="1"/>
    </row>
    <row r="1675" spans="1:13" x14ac:dyDescent="0.2">
      <c r="A1675" s="1"/>
      <c r="B1675" s="1"/>
      <c r="C1675" s="16"/>
      <c r="D1675" s="1"/>
      <c r="E1675" s="1"/>
      <c r="F1675" s="1"/>
      <c r="G1675" s="1"/>
      <c r="H1675" s="11"/>
      <c r="I1675" s="11"/>
      <c r="J1675" s="11"/>
      <c r="K1675" s="2"/>
      <c r="L1675" s="2"/>
      <c r="M1675" s="1"/>
    </row>
    <row r="1676" spans="1:13" x14ac:dyDescent="0.2">
      <c r="A1676" s="1"/>
      <c r="B1676" s="1"/>
      <c r="C1676" s="16"/>
      <c r="D1676" s="1"/>
      <c r="E1676" s="1"/>
      <c r="F1676" s="1"/>
      <c r="G1676" s="1"/>
      <c r="H1676" s="11"/>
      <c r="I1676" s="11"/>
      <c r="J1676" s="11"/>
      <c r="K1676" s="2"/>
      <c r="L1676" s="2"/>
      <c r="M1676" s="1"/>
    </row>
    <row r="1677" spans="1:13" x14ac:dyDescent="0.2">
      <c r="A1677" s="1"/>
      <c r="B1677" s="1"/>
      <c r="C1677" s="16"/>
      <c r="D1677" s="1"/>
      <c r="E1677" s="1"/>
      <c r="F1677" s="1"/>
      <c r="G1677" s="1"/>
      <c r="H1677" s="11"/>
      <c r="I1677" s="11"/>
      <c r="J1677" s="11"/>
      <c r="K1677" s="2"/>
      <c r="L1677" s="2"/>
      <c r="M1677" s="1"/>
    </row>
    <row r="1678" spans="1:13" x14ac:dyDescent="0.2">
      <c r="A1678" s="1"/>
      <c r="B1678" s="1"/>
      <c r="C1678" s="16"/>
      <c r="D1678" s="1"/>
      <c r="E1678" s="1"/>
      <c r="F1678" s="1"/>
      <c r="G1678" s="1"/>
      <c r="H1678" s="11"/>
      <c r="I1678" s="11"/>
      <c r="J1678" s="11"/>
      <c r="K1678" s="2"/>
      <c r="L1678" s="2"/>
      <c r="M1678" s="1"/>
    </row>
    <row r="1679" spans="1:13" x14ac:dyDescent="0.2">
      <c r="A1679" s="1"/>
      <c r="B1679" s="1"/>
      <c r="C1679" s="16"/>
      <c r="D1679" s="1"/>
      <c r="E1679" s="1"/>
      <c r="F1679" s="1"/>
      <c r="G1679" s="1"/>
      <c r="H1679" s="11"/>
      <c r="I1679" s="11"/>
      <c r="J1679" s="11"/>
      <c r="K1679" s="2"/>
      <c r="L1679" s="2"/>
      <c r="M1679" s="1"/>
    </row>
    <row r="1680" spans="1:13" x14ac:dyDescent="0.2">
      <c r="A1680" s="1"/>
      <c r="B1680" s="1"/>
      <c r="C1680" s="16"/>
      <c r="D1680" s="1"/>
      <c r="E1680" s="1"/>
      <c r="F1680" s="1"/>
      <c r="G1680" s="1"/>
      <c r="H1680" s="11"/>
      <c r="I1680" s="11"/>
      <c r="J1680" s="11"/>
      <c r="K1680" s="2"/>
      <c r="L1680" s="2"/>
      <c r="M1680" s="1"/>
    </row>
    <row r="1681" spans="1:13" x14ac:dyDescent="0.2">
      <c r="A1681" s="1"/>
      <c r="B1681" s="1"/>
      <c r="C1681" s="16"/>
      <c r="D1681" s="1"/>
      <c r="E1681" s="1"/>
      <c r="F1681" s="1"/>
      <c r="G1681" s="1"/>
      <c r="H1681" s="11"/>
      <c r="I1681" s="11"/>
      <c r="J1681" s="11"/>
      <c r="K1681" s="2"/>
      <c r="L1681" s="2"/>
      <c r="M1681" s="1"/>
    </row>
    <row r="1682" spans="1:13" x14ac:dyDescent="0.2">
      <c r="A1682" s="1"/>
      <c r="B1682" s="1"/>
      <c r="C1682" s="16"/>
      <c r="D1682" s="1"/>
      <c r="E1682" s="1"/>
      <c r="F1682" s="1"/>
      <c r="G1682" s="1"/>
      <c r="H1682" s="11"/>
      <c r="I1682" s="11"/>
      <c r="J1682" s="11"/>
      <c r="K1682" s="2"/>
      <c r="L1682" s="2"/>
      <c r="M1682" s="1"/>
    </row>
    <row r="1683" spans="1:13" x14ac:dyDescent="0.2">
      <c r="A1683" s="1"/>
      <c r="B1683" s="1"/>
      <c r="C1683" s="16"/>
      <c r="D1683" s="1"/>
      <c r="E1683" s="1"/>
      <c r="F1683" s="1"/>
      <c r="G1683" s="1"/>
      <c r="H1683" s="11"/>
      <c r="I1683" s="11"/>
      <c r="J1683" s="11"/>
      <c r="K1683" s="2"/>
      <c r="L1683" s="2"/>
      <c r="M1683" s="1"/>
    </row>
    <row r="1684" spans="1:13" x14ac:dyDescent="0.2">
      <c r="A1684" s="1"/>
      <c r="B1684" s="1"/>
      <c r="C1684" s="16"/>
      <c r="D1684" s="1"/>
      <c r="E1684" s="1"/>
      <c r="F1684" s="1"/>
      <c r="G1684" s="1"/>
      <c r="H1684" s="11"/>
      <c r="I1684" s="11"/>
      <c r="J1684" s="11"/>
      <c r="K1684" s="2"/>
      <c r="L1684" s="2"/>
      <c r="M1684" s="1"/>
    </row>
    <row r="1685" spans="1:13" x14ac:dyDescent="0.2">
      <c r="A1685" s="1"/>
      <c r="B1685" s="1"/>
      <c r="C1685" s="16"/>
      <c r="D1685" s="1"/>
      <c r="E1685" s="1"/>
      <c r="F1685" s="1"/>
      <c r="G1685" s="1"/>
      <c r="H1685" s="11"/>
      <c r="I1685" s="11"/>
      <c r="J1685" s="11"/>
      <c r="K1685" s="2"/>
      <c r="L1685" s="2"/>
      <c r="M1685" s="1"/>
    </row>
    <row r="1686" spans="1:13" x14ac:dyDescent="0.2">
      <c r="A1686" s="1"/>
      <c r="B1686" s="1"/>
      <c r="C1686" s="16"/>
      <c r="D1686" s="1"/>
      <c r="E1686" s="1"/>
      <c r="F1686" s="1"/>
      <c r="G1686" s="1"/>
      <c r="H1686" s="11"/>
      <c r="I1686" s="11"/>
      <c r="J1686" s="11"/>
      <c r="K1686" s="2"/>
      <c r="L1686" s="2"/>
      <c r="M1686" s="1"/>
    </row>
    <row r="1687" spans="1:13" x14ac:dyDescent="0.2">
      <c r="A1687" s="1"/>
      <c r="B1687" s="1"/>
      <c r="C1687" s="16"/>
      <c r="D1687" s="1"/>
      <c r="E1687" s="1"/>
      <c r="F1687" s="1"/>
      <c r="G1687" s="1"/>
      <c r="H1687" s="11"/>
      <c r="I1687" s="11"/>
      <c r="J1687" s="11"/>
      <c r="K1687" s="2"/>
      <c r="L1687" s="2"/>
      <c r="M1687" s="1"/>
    </row>
    <row r="1688" spans="1:13" x14ac:dyDescent="0.2">
      <c r="A1688" s="1"/>
      <c r="B1688" s="1"/>
      <c r="C1688" s="16"/>
      <c r="D1688" s="1"/>
      <c r="E1688" s="1"/>
      <c r="F1688" s="1"/>
      <c r="G1688" s="1"/>
      <c r="H1688" s="11"/>
      <c r="I1688" s="11"/>
      <c r="J1688" s="11"/>
      <c r="K1688" s="2"/>
      <c r="L1688" s="2"/>
      <c r="M1688" s="1"/>
    </row>
    <row r="1689" spans="1:13" x14ac:dyDescent="0.2">
      <c r="A1689" s="1"/>
      <c r="B1689" s="1"/>
      <c r="C1689" s="16"/>
      <c r="D1689" s="1"/>
      <c r="E1689" s="1"/>
      <c r="F1689" s="1"/>
      <c r="G1689" s="1"/>
      <c r="H1689" s="11"/>
      <c r="I1689" s="11"/>
      <c r="J1689" s="11"/>
      <c r="K1689" s="2"/>
      <c r="L1689" s="2"/>
      <c r="M1689" s="1"/>
    </row>
    <row r="1690" spans="1:13" x14ac:dyDescent="0.2">
      <c r="A1690" s="1"/>
      <c r="B1690" s="1"/>
      <c r="C1690" s="16"/>
      <c r="D1690" s="1"/>
      <c r="E1690" s="1"/>
      <c r="F1690" s="1"/>
      <c r="G1690" s="1"/>
      <c r="H1690" s="11"/>
      <c r="I1690" s="11"/>
      <c r="J1690" s="11"/>
      <c r="K1690" s="2"/>
      <c r="L1690" s="2"/>
      <c r="M1690" s="1"/>
    </row>
    <row r="1691" spans="1:13" x14ac:dyDescent="0.2">
      <c r="A1691" s="1"/>
      <c r="B1691" s="1"/>
      <c r="C1691" s="16"/>
      <c r="D1691" s="1"/>
      <c r="E1691" s="1"/>
      <c r="F1691" s="1"/>
      <c r="G1691" s="1"/>
      <c r="H1691" s="11"/>
      <c r="I1691" s="11"/>
      <c r="J1691" s="11"/>
      <c r="K1691" s="2"/>
      <c r="L1691" s="2"/>
      <c r="M1691" s="1"/>
    </row>
    <row r="1692" spans="1:13" x14ac:dyDescent="0.2">
      <c r="A1692" s="1"/>
      <c r="B1692" s="1"/>
      <c r="C1692" s="16"/>
      <c r="D1692" s="1"/>
      <c r="E1692" s="1"/>
      <c r="F1692" s="1"/>
      <c r="G1692" s="1"/>
      <c r="H1692" s="11"/>
      <c r="I1692" s="11"/>
      <c r="J1692" s="11"/>
      <c r="K1692" s="2"/>
      <c r="L1692" s="2"/>
      <c r="M1692" s="1"/>
    </row>
    <row r="1693" spans="1:13" x14ac:dyDescent="0.2">
      <c r="A1693" s="1"/>
      <c r="B1693" s="1"/>
      <c r="C1693" s="16"/>
      <c r="D1693" s="1"/>
      <c r="E1693" s="1"/>
      <c r="F1693" s="1"/>
      <c r="G1693" s="1"/>
      <c r="H1693" s="11"/>
      <c r="I1693" s="11"/>
      <c r="J1693" s="11"/>
      <c r="K1693" s="2"/>
      <c r="L1693" s="2"/>
      <c r="M1693" s="1"/>
    </row>
    <row r="1694" spans="1:13" x14ac:dyDescent="0.2">
      <c r="A1694" s="1"/>
      <c r="B1694" s="1"/>
      <c r="C1694" s="16"/>
      <c r="D1694" s="1"/>
      <c r="E1694" s="1"/>
      <c r="F1694" s="1"/>
      <c r="G1694" s="1"/>
      <c r="H1694" s="11"/>
      <c r="I1694" s="11"/>
      <c r="J1694" s="11"/>
      <c r="K1694" s="2"/>
      <c r="L1694" s="2"/>
      <c r="M1694" s="1"/>
    </row>
    <row r="1695" spans="1:13" x14ac:dyDescent="0.2">
      <c r="A1695" s="1"/>
      <c r="B1695" s="1"/>
      <c r="C1695" s="16"/>
      <c r="D1695" s="1"/>
      <c r="E1695" s="1"/>
      <c r="F1695" s="1"/>
      <c r="G1695" s="1"/>
      <c r="H1695" s="11"/>
      <c r="I1695" s="11"/>
      <c r="J1695" s="11"/>
      <c r="K1695" s="2"/>
      <c r="L1695" s="2"/>
      <c r="M1695" s="1"/>
    </row>
    <row r="1696" spans="1:13" x14ac:dyDescent="0.2">
      <c r="A1696" s="1"/>
      <c r="B1696" s="1"/>
      <c r="C1696" s="16"/>
      <c r="D1696" s="1"/>
      <c r="E1696" s="1"/>
      <c r="F1696" s="1"/>
      <c r="G1696" s="1"/>
      <c r="H1696" s="11"/>
      <c r="I1696" s="11"/>
      <c r="J1696" s="11"/>
      <c r="K1696" s="2"/>
      <c r="L1696" s="2"/>
      <c r="M1696" s="1"/>
    </row>
    <row r="1697" spans="1:13" x14ac:dyDescent="0.2">
      <c r="A1697" s="1"/>
      <c r="B1697" s="1"/>
      <c r="C1697" s="16"/>
      <c r="D1697" s="1"/>
      <c r="E1697" s="1"/>
      <c r="F1697" s="1"/>
      <c r="G1697" s="1"/>
      <c r="H1697" s="11"/>
      <c r="I1697" s="11"/>
      <c r="J1697" s="11"/>
      <c r="K1697" s="2"/>
      <c r="L1697" s="2"/>
      <c r="M1697" s="1"/>
    </row>
    <row r="1698" spans="1:13" x14ac:dyDescent="0.2">
      <c r="A1698" s="1"/>
      <c r="B1698" s="1"/>
      <c r="C1698" s="16"/>
      <c r="D1698" s="1"/>
      <c r="E1698" s="1"/>
      <c r="F1698" s="1"/>
      <c r="G1698" s="1"/>
      <c r="H1698" s="11"/>
      <c r="I1698" s="11"/>
      <c r="J1698" s="11"/>
      <c r="K1698" s="2"/>
      <c r="L1698" s="2"/>
      <c r="M1698" s="1"/>
    </row>
    <row r="1699" spans="1:13" x14ac:dyDescent="0.2">
      <c r="A1699" s="1"/>
      <c r="B1699" s="1"/>
      <c r="C1699" s="16"/>
      <c r="D1699" s="1"/>
      <c r="E1699" s="1"/>
      <c r="F1699" s="1"/>
      <c r="G1699" s="1"/>
      <c r="H1699" s="11"/>
      <c r="I1699" s="11"/>
      <c r="J1699" s="11"/>
      <c r="K1699" s="2"/>
      <c r="L1699" s="2"/>
      <c r="M1699" s="1"/>
    </row>
    <row r="1700" spans="1:13" x14ac:dyDescent="0.2">
      <c r="A1700" s="1"/>
      <c r="B1700" s="1"/>
      <c r="C1700" s="16"/>
      <c r="D1700" s="1"/>
      <c r="E1700" s="1"/>
      <c r="F1700" s="1"/>
      <c r="G1700" s="1"/>
      <c r="H1700" s="11"/>
      <c r="I1700" s="11"/>
      <c r="J1700" s="11"/>
      <c r="K1700" s="2"/>
      <c r="L1700" s="2"/>
      <c r="M1700" s="1"/>
    </row>
    <row r="1701" spans="1:13" x14ac:dyDescent="0.2">
      <c r="A1701" s="1"/>
      <c r="B1701" s="1"/>
      <c r="C1701" s="16"/>
      <c r="D1701" s="1"/>
      <c r="E1701" s="1"/>
      <c r="F1701" s="1"/>
      <c r="G1701" s="1"/>
      <c r="H1701" s="11"/>
      <c r="I1701" s="11"/>
      <c r="J1701" s="11"/>
      <c r="K1701" s="2"/>
      <c r="L1701" s="2"/>
      <c r="M1701" s="1"/>
    </row>
    <row r="1702" spans="1:13" x14ac:dyDescent="0.2">
      <c r="A1702" s="1"/>
      <c r="B1702" s="1"/>
      <c r="C1702" s="16"/>
      <c r="D1702" s="1"/>
      <c r="E1702" s="1"/>
      <c r="F1702" s="1"/>
      <c r="G1702" s="1"/>
      <c r="H1702" s="11"/>
      <c r="I1702" s="11"/>
      <c r="J1702" s="11"/>
      <c r="K1702" s="2"/>
      <c r="L1702" s="2"/>
      <c r="M1702" s="1"/>
    </row>
    <row r="1703" spans="1:13" x14ac:dyDescent="0.2">
      <c r="A1703" s="1"/>
      <c r="B1703" s="1"/>
      <c r="C1703" s="16"/>
      <c r="D1703" s="1"/>
      <c r="E1703" s="1"/>
      <c r="F1703" s="1"/>
      <c r="G1703" s="1"/>
      <c r="H1703" s="11"/>
      <c r="I1703" s="11"/>
      <c r="J1703" s="11"/>
      <c r="K1703" s="2"/>
      <c r="L1703" s="2"/>
      <c r="M1703" s="1"/>
    </row>
    <row r="1704" spans="1:13" x14ac:dyDescent="0.2">
      <c r="A1704" s="1"/>
      <c r="B1704" s="1"/>
      <c r="C1704" s="16"/>
      <c r="D1704" s="1"/>
      <c r="E1704" s="1"/>
      <c r="F1704" s="1"/>
      <c r="G1704" s="1"/>
      <c r="H1704" s="11"/>
      <c r="I1704" s="11"/>
      <c r="J1704" s="11"/>
      <c r="K1704" s="2"/>
      <c r="L1704" s="2"/>
      <c r="M1704" s="1"/>
    </row>
    <row r="1705" spans="1:13" x14ac:dyDescent="0.2">
      <c r="A1705" s="1"/>
      <c r="B1705" s="1"/>
      <c r="C1705" s="16"/>
      <c r="D1705" s="1"/>
      <c r="E1705" s="1"/>
      <c r="F1705" s="1"/>
      <c r="G1705" s="1"/>
      <c r="H1705" s="11"/>
      <c r="I1705" s="11"/>
      <c r="J1705" s="11"/>
      <c r="K1705" s="2"/>
      <c r="L1705" s="2"/>
      <c r="M1705" s="1"/>
    </row>
    <row r="1706" spans="1:13" x14ac:dyDescent="0.2">
      <c r="A1706" s="1"/>
      <c r="B1706" s="1"/>
      <c r="C1706" s="16"/>
      <c r="D1706" s="1"/>
      <c r="E1706" s="1"/>
      <c r="F1706" s="1"/>
      <c r="G1706" s="1"/>
      <c r="H1706" s="11"/>
      <c r="I1706" s="11"/>
      <c r="J1706" s="11"/>
      <c r="K1706" s="2"/>
      <c r="L1706" s="2"/>
      <c r="M1706" s="1"/>
    </row>
    <row r="1707" spans="1:13" x14ac:dyDescent="0.2">
      <c r="A1707" s="1"/>
      <c r="B1707" s="1"/>
      <c r="C1707" s="16"/>
      <c r="D1707" s="1"/>
      <c r="E1707" s="1"/>
      <c r="F1707" s="1"/>
      <c r="G1707" s="1"/>
      <c r="H1707" s="11"/>
      <c r="I1707" s="11"/>
      <c r="J1707" s="11"/>
      <c r="K1707" s="2"/>
      <c r="L1707" s="2"/>
      <c r="M1707" s="1"/>
    </row>
    <row r="1708" spans="1:13" x14ac:dyDescent="0.2">
      <c r="A1708" s="1"/>
      <c r="B1708" s="1"/>
      <c r="C1708" s="16"/>
      <c r="D1708" s="1"/>
      <c r="E1708" s="1"/>
      <c r="F1708" s="1"/>
      <c r="G1708" s="1"/>
      <c r="H1708" s="11"/>
      <c r="I1708" s="11"/>
      <c r="J1708" s="11"/>
      <c r="K1708" s="2"/>
      <c r="L1708" s="2"/>
      <c r="M1708" s="1"/>
    </row>
    <row r="1709" spans="1:13" x14ac:dyDescent="0.2">
      <c r="A1709" s="1"/>
      <c r="B1709" s="1"/>
      <c r="C1709" s="16"/>
      <c r="D1709" s="1"/>
      <c r="E1709" s="1"/>
      <c r="F1709" s="1"/>
      <c r="G1709" s="1"/>
      <c r="H1709" s="11"/>
      <c r="I1709" s="11"/>
      <c r="J1709" s="11"/>
      <c r="K1709" s="2"/>
      <c r="L1709" s="2"/>
      <c r="M1709" s="1"/>
    </row>
    <row r="1710" spans="1:13" x14ac:dyDescent="0.2">
      <c r="A1710" s="1"/>
      <c r="B1710" s="1"/>
      <c r="C1710" s="16"/>
      <c r="D1710" s="1"/>
      <c r="E1710" s="1"/>
      <c r="F1710" s="1"/>
      <c r="G1710" s="1"/>
      <c r="H1710" s="11"/>
      <c r="I1710" s="11"/>
      <c r="J1710" s="11"/>
      <c r="K1710" s="2"/>
      <c r="L1710" s="2"/>
      <c r="M1710" s="1"/>
    </row>
    <row r="1711" spans="1:13" x14ac:dyDescent="0.2">
      <c r="A1711" s="1"/>
      <c r="B1711" s="1"/>
      <c r="C1711" s="16"/>
      <c r="D1711" s="1"/>
      <c r="E1711" s="1"/>
      <c r="F1711" s="1"/>
      <c r="G1711" s="1"/>
      <c r="H1711" s="11"/>
      <c r="I1711" s="11"/>
      <c r="J1711" s="11"/>
      <c r="K1711" s="2"/>
      <c r="L1711" s="2"/>
      <c r="M1711" s="1"/>
    </row>
    <row r="1712" spans="1:13" x14ac:dyDescent="0.2">
      <c r="A1712" s="1"/>
      <c r="B1712" s="1"/>
      <c r="C1712" s="16"/>
      <c r="D1712" s="1"/>
      <c r="E1712" s="1"/>
      <c r="F1712" s="1"/>
      <c r="G1712" s="1"/>
      <c r="H1712" s="11"/>
      <c r="I1712" s="11"/>
      <c r="J1712" s="11"/>
      <c r="K1712" s="2"/>
      <c r="L1712" s="2"/>
      <c r="M1712" s="1"/>
    </row>
    <row r="1713" spans="1:13" x14ac:dyDescent="0.2">
      <c r="A1713" s="1"/>
      <c r="B1713" s="1"/>
      <c r="C1713" s="16"/>
      <c r="D1713" s="1"/>
      <c r="E1713" s="1"/>
      <c r="F1713" s="1"/>
      <c r="G1713" s="1"/>
      <c r="H1713" s="11"/>
      <c r="I1713" s="11"/>
      <c r="J1713" s="11"/>
      <c r="K1713" s="2"/>
      <c r="L1713" s="2"/>
      <c r="M1713" s="1"/>
    </row>
    <row r="1714" spans="1:13" x14ac:dyDescent="0.2">
      <c r="A1714" s="1"/>
      <c r="B1714" s="1"/>
      <c r="C1714" s="16"/>
      <c r="D1714" s="1"/>
      <c r="E1714" s="1"/>
      <c r="F1714" s="1"/>
      <c r="G1714" s="1"/>
      <c r="H1714" s="11"/>
      <c r="I1714" s="11"/>
      <c r="J1714" s="11"/>
      <c r="K1714" s="2"/>
      <c r="L1714" s="2"/>
      <c r="M1714" s="1"/>
    </row>
    <row r="1715" spans="1:13" x14ac:dyDescent="0.2">
      <c r="A1715" s="1"/>
      <c r="B1715" s="1"/>
      <c r="C1715" s="16"/>
      <c r="D1715" s="1"/>
      <c r="E1715" s="1"/>
      <c r="F1715" s="1"/>
      <c r="G1715" s="1"/>
      <c r="H1715" s="11"/>
      <c r="I1715" s="11"/>
      <c r="J1715" s="11"/>
      <c r="K1715" s="2"/>
      <c r="L1715" s="2"/>
      <c r="M1715" s="1"/>
    </row>
    <row r="1716" spans="1:13" x14ac:dyDescent="0.2">
      <c r="A1716" s="1"/>
      <c r="B1716" s="1"/>
      <c r="C1716" s="16"/>
      <c r="D1716" s="1"/>
      <c r="E1716" s="1"/>
      <c r="F1716" s="1"/>
      <c r="G1716" s="1"/>
      <c r="H1716" s="11"/>
      <c r="I1716" s="11"/>
      <c r="J1716" s="11"/>
      <c r="K1716" s="2"/>
      <c r="L1716" s="2"/>
      <c r="M1716" s="1"/>
    </row>
    <row r="1717" spans="1:13" x14ac:dyDescent="0.2">
      <c r="A1717" s="1"/>
      <c r="B1717" s="1"/>
      <c r="C1717" s="16"/>
      <c r="D1717" s="1"/>
      <c r="E1717" s="1"/>
      <c r="F1717" s="1"/>
      <c r="G1717" s="1"/>
      <c r="H1717" s="11"/>
      <c r="I1717" s="11"/>
      <c r="J1717" s="11"/>
      <c r="K1717" s="2"/>
      <c r="L1717" s="2"/>
      <c r="M1717" s="1"/>
    </row>
    <row r="1718" spans="1:13" x14ac:dyDescent="0.2">
      <c r="A1718" s="1"/>
      <c r="B1718" s="1"/>
      <c r="C1718" s="16"/>
      <c r="D1718" s="1"/>
      <c r="E1718" s="1"/>
      <c r="F1718" s="1"/>
      <c r="G1718" s="1"/>
      <c r="H1718" s="11"/>
      <c r="I1718" s="11"/>
      <c r="J1718" s="11"/>
      <c r="K1718" s="2"/>
      <c r="L1718" s="2"/>
      <c r="M1718" s="1"/>
    </row>
    <row r="1719" spans="1:13" x14ac:dyDescent="0.2">
      <c r="A1719" s="1"/>
      <c r="B1719" s="1"/>
      <c r="C1719" s="16"/>
      <c r="D1719" s="1"/>
      <c r="E1719" s="1"/>
      <c r="F1719" s="1"/>
      <c r="G1719" s="1"/>
      <c r="H1719" s="11"/>
      <c r="I1719" s="11"/>
      <c r="J1719" s="11"/>
      <c r="K1719" s="2"/>
      <c r="L1719" s="2"/>
      <c r="M1719" s="1"/>
    </row>
    <row r="1720" spans="1:13" x14ac:dyDescent="0.2">
      <c r="A1720" s="1"/>
      <c r="B1720" s="1"/>
      <c r="C1720" s="16"/>
      <c r="D1720" s="1"/>
      <c r="E1720" s="1"/>
      <c r="F1720" s="1"/>
      <c r="G1720" s="1"/>
      <c r="H1720" s="11"/>
      <c r="I1720" s="11"/>
      <c r="J1720" s="11"/>
      <c r="K1720" s="2"/>
      <c r="L1720" s="2"/>
      <c r="M1720" s="1"/>
    </row>
    <row r="1721" spans="1:13" x14ac:dyDescent="0.2">
      <c r="A1721" s="1"/>
      <c r="B1721" s="1"/>
      <c r="C1721" s="16"/>
      <c r="D1721" s="1"/>
      <c r="E1721" s="1"/>
      <c r="F1721" s="1"/>
      <c r="G1721" s="1"/>
      <c r="H1721" s="11"/>
      <c r="I1721" s="11"/>
      <c r="J1721" s="11"/>
      <c r="K1721" s="2"/>
      <c r="L1721" s="2"/>
      <c r="M1721" s="1"/>
    </row>
    <row r="1722" spans="1:13" x14ac:dyDescent="0.2">
      <c r="A1722" s="1"/>
      <c r="B1722" s="1"/>
      <c r="C1722" s="16"/>
      <c r="D1722" s="1"/>
      <c r="E1722" s="1"/>
      <c r="F1722" s="1"/>
      <c r="G1722" s="1"/>
      <c r="H1722" s="11"/>
      <c r="I1722" s="11"/>
      <c r="J1722" s="11"/>
      <c r="K1722" s="2"/>
      <c r="L1722" s="2"/>
      <c r="M1722" s="1"/>
    </row>
    <row r="1723" spans="1:13" x14ac:dyDescent="0.2">
      <c r="A1723" s="1"/>
      <c r="B1723" s="1"/>
      <c r="C1723" s="16"/>
      <c r="D1723" s="1"/>
      <c r="E1723" s="1"/>
      <c r="F1723" s="1"/>
      <c r="G1723" s="1"/>
      <c r="H1723" s="11"/>
      <c r="I1723" s="11"/>
      <c r="J1723" s="11"/>
      <c r="K1723" s="2"/>
      <c r="L1723" s="2"/>
      <c r="M1723" s="1"/>
    </row>
    <row r="1724" spans="1:13" x14ac:dyDescent="0.2">
      <c r="A1724" s="1"/>
      <c r="B1724" s="1"/>
      <c r="C1724" s="16"/>
      <c r="D1724" s="1"/>
      <c r="E1724" s="1"/>
      <c r="F1724" s="1"/>
      <c r="G1724" s="1"/>
      <c r="H1724" s="11"/>
      <c r="I1724" s="11"/>
      <c r="J1724" s="11"/>
      <c r="K1724" s="2"/>
      <c r="L1724" s="2"/>
      <c r="M1724" s="1"/>
    </row>
    <row r="1725" spans="1:13" x14ac:dyDescent="0.2">
      <c r="A1725" s="1"/>
      <c r="B1725" s="1"/>
      <c r="C1725" s="16"/>
      <c r="D1725" s="1"/>
      <c r="E1725" s="1"/>
      <c r="F1725" s="1"/>
      <c r="G1725" s="1"/>
      <c r="H1725" s="11"/>
      <c r="I1725" s="11"/>
      <c r="J1725" s="11"/>
      <c r="K1725" s="2"/>
      <c r="L1725" s="2"/>
      <c r="M1725" s="1"/>
    </row>
    <row r="1726" spans="1:13" x14ac:dyDescent="0.2">
      <c r="A1726" s="1"/>
      <c r="B1726" s="1"/>
      <c r="C1726" s="16"/>
      <c r="D1726" s="1"/>
      <c r="E1726" s="1"/>
      <c r="F1726" s="1"/>
      <c r="G1726" s="1"/>
      <c r="H1726" s="11"/>
      <c r="I1726" s="11"/>
      <c r="J1726" s="11"/>
      <c r="K1726" s="2"/>
      <c r="L1726" s="2"/>
      <c r="M1726" s="1"/>
    </row>
    <row r="1727" spans="1:13" x14ac:dyDescent="0.2">
      <c r="A1727" s="1"/>
      <c r="B1727" s="1"/>
      <c r="C1727" s="16"/>
      <c r="D1727" s="1"/>
      <c r="E1727" s="1"/>
      <c r="F1727" s="1"/>
      <c r="G1727" s="1"/>
      <c r="H1727" s="11"/>
      <c r="I1727" s="11"/>
      <c r="J1727" s="11"/>
      <c r="K1727" s="2"/>
      <c r="L1727" s="2"/>
      <c r="M1727" s="1"/>
    </row>
    <row r="1728" spans="1:13" x14ac:dyDescent="0.2">
      <c r="A1728" s="1"/>
      <c r="B1728" s="1"/>
      <c r="C1728" s="16"/>
      <c r="D1728" s="1"/>
      <c r="E1728" s="1"/>
      <c r="F1728" s="1"/>
      <c r="G1728" s="1"/>
      <c r="H1728" s="11"/>
      <c r="I1728" s="11"/>
      <c r="J1728" s="11"/>
      <c r="K1728" s="2"/>
      <c r="L1728" s="2"/>
      <c r="M1728" s="1"/>
    </row>
    <row r="1729" spans="1:13" x14ac:dyDescent="0.2">
      <c r="A1729" s="1"/>
      <c r="B1729" s="1"/>
      <c r="C1729" s="16"/>
      <c r="D1729" s="1"/>
      <c r="E1729" s="1"/>
      <c r="F1729" s="1"/>
      <c r="G1729" s="1"/>
      <c r="H1729" s="11"/>
      <c r="I1729" s="11"/>
      <c r="J1729" s="11"/>
      <c r="K1729" s="2"/>
      <c r="L1729" s="2"/>
      <c r="M1729" s="1"/>
    </row>
    <row r="1730" spans="1:13" x14ac:dyDescent="0.2">
      <c r="A1730" s="1"/>
      <c r="B1730" s="1"/>
      <c r="C1730" s="16"/>
      <c r="D1730" s="1"/>
      <c r="E1730" s="1"/>
      <c r="F1730" s="1"/>
      <c r="G1730" s="1"/>
      <c r="H1730" s="11"/>
      <c r="I1730" s="11"/>
      <c r="J1730" s="11"/>
      <c r="K1730" s="2"/>
      <c r="L1730" s="2"/>
      <c r="M1730" s="1"/>
    </row>
    <row r="1731" spans="1:13" x14ac:dyDescent="0.2">
      <c r="A1731" s="1"/>
      <c r="B1731" s="1"/>
      <c r="C1731" s="16"/>
      <c r="D1731" s="1"/>
      <c r="E1731" s="1"/>
      <c r="F1731" s="1"/>
      <c r="G1731" s="1"/>
      <c r="H1731" s="11"/>
      <c r="I1731" s="11"/>
      <c r="J1731" s="11"/>
      <c r="K1731" s="2"/>
      <c r="L1731" s="2"/>
      <c r="M1731" s="1"/>
    </row>
    <row r="1732" spans="1:13" x14ac:dyDescent="0.2">
      <c r="A1732" s="1"/>
      <c r="B1732" s="1"/>
      <c r="C1732" s="16"/>
      <c r="D1732" s="1"/>
      <c r="E1732" s="1"/>
      <c r="F1732" s="1"/>
      <c r="G1732" s="1"/>
      <c r="H1732" s="11"/>
      <c r="I1732" s="11"/>
      <c r="J1732" s="11"/>
      <c r="K1732" s="2"/>
      <c r="L1732" s="2"/>
      <c r="M1732" s="1"/>
    </row>
    <row r="1733" spans="1:13" x14ac:dyDescent="0.2">
      <c r="A1733" s="1"/>
      <c r="B1733" s="1"/>
      <c r="C1733" s="16"/>
      <c r="D1733" s="1"/>
      <c r="E1733" s="1"/>
      <c r="F1733" s="1"/>
      <c r="G1733" s="1"/>
      <c r="H1733" s="11"/>
      <c r="I1733" s="11"/>
      <c r="J1733" s="11"/>
      <c r="K1733" s="2"/>
      <c r="L1733" s="2"/>
      <c r="M1733" s="1"/>
    </row>
    <row r="1734" spans="1:13" x14ac:dyDescent="0.2">
      <c r="A1734" s="1"/>
      <c r="B1734" s="1"/>
      <c r="C1734" s="16"/>
      <c r="D1734" s="1"/>
      <c r="E1734" s="1"/>
      <c r="F1734" s="1"/>
      <c r="G1734" s="1"/>
      <c r="H1734" s="11"/>
      <c r="I1734" s="11"/>
      <c r="J1734" s="11"/>
      <c r="K1734" s="2"/>
      <c r="L1734" s="2"/>
      <c r="M1734" s="1"/>
    </row>
    <row r="1735" spans="1:13" x14ac:dyDescent="0.2">
      <c r="A1735" s="1"/>
      <c r="B1735" s="1"/>
      <c r="C1735" s="16"/>
      <c r="D1735" s="1"/>
      <c r="E1735" s="1"/>
      <c r="F1735" s="1"/>
      <c r="G1735" s="1"/>
      <c r="H1735" s="11"/>
      <c r="I1735" s="11"/>
      <c r="J1735" s="11"/>
      <c r="K1735" s="2"/>
      <c r="L1735" s="2"/>
      <c r="M1735" s="1"/>
    </row>
    <row r="1736" spans="1:13" x14ac:dyDescent="0.2">
      <c r="A1736" s="1"/>
      <c r="B1736" s="1"/>
      <c r="C1736" s="16"/>
      <c r="D1736" s="1"/>
      <c r="E1736" s="1"/>
      <c r="F1736" s="1"/>
      <c r="G1736" s="1"/>
      <c r="H1736" s="11"/>
      <c r="I1736" s="11"/>
      <c r="J1736" s="11"/>
      <c r="K1736" s="2"/>
      <c r="L1736" s="2"/>
      <c r="M1736" s="1"/>
    </row>
    <row r="1737" spans="1:13" x14ac:dyDescent="0.2">
      <c r="A1737" s="1"/>
      <c r="B1737" s="1"/>
      <c r="C1737" s="16"/>
      <c r="D1737" s="1"/>
      <c r="E1737" s="1"/>
      <c r="F1737" s="1"/>
      <c r="G1737" s="1"/>
      <c r="H1737" s="11"/>
      <c r="I1737" s="11"/>
      <c r="J1737" s="11"/>
      <c r="K1737" s="2"/>
      <c r="L1737" s="2"/>
      <c r="M1737" s="1"/>
    </row>
    <row r="1738" spans="1:13" x14ac:dyDescent="0.2">
      <c r="A1738" s="1"/>
      <c r="B1738" s="1"/>
      <c r="C1738" s="16"/>
      <c r="D1738" s="1"/>
      <c r="E1738" s="1"/>
      <c r="F1738" s="1"/>
      <c r="G1738" s="1"/>
      <c r="H1738" s="11"/>
      <c r="I1738" s="11"/>
      <c r="J1738" s="11"/>
      <c r="K1738" s="2"/>
      <c r="L1738" s="2"/>
      <c r="M1738" s="1"/>
    </row>
    <row r="1739" spans="1:13" x14ac:dyDescent="0.2">
      <c r="A1739" s="1"/>
      <c r="B1739" s="1"/>
      <c r="C1739" s="16"/>
      <c r="D1739" s="1"/>
      <c r="E1739" s="1"/>
      <c r="F1739" s="1"/>
      <c r="G1739" s="1"/>
      <c r="H1739" s="11"/>
      <c r="I1739" s="11"/>
      <c r="J1739" s="11"/>
      <c r="K1739" s="2"/>
      <c r="L1739" s="2"/>
      <c r="M1739" s="1"/>
    </row>
    <row r="1740" spans="1:13" x14ac:dyDescent="0.2">
      <c r="A1740" s="1"/>
      <c r="B1740" s="1"/>
      <c r="C1740" s="16"/>
      <c r="D1740" s="1"/>
      <c r="E1740" s="1"/>
      <c r="F1740" s="1"/>
      <c r="G1740" s="1"/>
      <c r="H1740" s="11"/>
      <c r="I1740" s="11"/>
      <c r="J1740" s="11"/>
      <c r="K1740" s="2"/>
      <c r="L1740" s="2"/>
      <c r="M1740" s="1"/>
    </row>
    <row r="1741" spans="1:13" x14ac:dyDescent="0.2">
      <c r="A1741" s="1"/>
      <c r="B1741" s="1"/>
      <c r="C1741" s="16"/>
      <c r="D1741" s="1"/>
      <c r="E1741" s="1"/>
      <c r="F1741" s="1"/>
      <c r="G1741" s="1"/>
      <c r="H1741" s="11"/>
      <c r="I1741" s="11"/>
      <c r="J1741" s="11"/>
      <c r="K1741" s="2"/>
      <c r="L1741" s="2"/>
      <c r="M1741" s="1"/>
    </row>
    <row r="1742" spans="1:13" x14ac:dyDescent="0.2">
      <c r="A1742" s="1"/>
      <c r="B1742" s="1"/>
      <c r="C1742" s="16"/>
      <c r="D1742" s="1"/>
      <c r="E1742" s="1"/>
      <c r="F1742" s="1"/>
      <c r="G1742" s="1"/>
      <c r="H1742" s="11"/>
      <c r="I1742" s="11"/>
      <c r="J1742" s="11"/>
      <c r="K1742" s="2"/>
      <c r="L1742" s="2"/>
      <c r="M1742" s="1"/>
    </row>
    <row r="1743" spans="1:13" x14ac:dyDescent="0.2">
      <c r="A1743" s="1"/>
      <c r="B1743" s="1"/>
      <c r="C1743" s="16"/>
      <c r="D1743" s="1"/>
      <c r="E1743" s="1"/>
      <c r="F1743" s="1"/>
      <c r="G1743" s="1"/>
      <c r="H1743" s="11"/>
      <c r="I1743" s="11"/>
      <c r="J1743" s="11"/>
      <c r="K1743" s="2"/>
      <c r="L1743" s="2"/>
      <c r="M1743" s="1"/>
    </row>
    <row r="1744" spans="1:13" x14ac:dyDescent="0.2">
      <c r="A1744" s="1"/>
      <c r="B1744" s="1"/>
      <c r="C1744" s="16"/>
      <c r="D1744" s="1"/>
      <c r="E1744" s="1"/>
      <c r="F1744" s="1"/>
      <c r="G1744" s="1"/>
      <c r="H1744" s="11"/>
      <c r="I1744" s="11"/>
      <c r="J1744" s="11"/>
      <c r="K1744" s="2"/>
      <c r="L1744" s="2"/>
      <c r="M1744" s="1"/>
    </row>
    <row r="1745" spans="1:13" x14ac:dyDescent="0.2">
      <c r="A1745" s="1"/>
      <c r="B1745" s="1"/>
      <c r="C1745" s="16"/>
      <c r="D1745" s="1"/>
      <c r="E1745" s="1"/>
      <c r="F1745" s="1"/>
      <c r="G1745" s="1"/>
      <c r="H1745" s="11"/>
      <c r="I1745" s="11"/>
      <c r="J1745" s="11"/>
      <c r="K1745" s="2"/>
      <c r="L1745" s="2"/>
      <c r="M1745" s="1"/>
    </row>
    <row r="1746" spans="1:13" x14ac:dyDescent="0.2">
      <c r="A1746" s="1"/>
      <c r="B1746" s="1"/>
      <c r="C1746" s="16"/>
      <c r="D1746" s="1"/>
      <c r="E1746" s="1"/>
      <c r="F1746" s="1"/>
      <c r="G1746" s="1"/>
      <c r="H1746" s="11"/>
      <c r="I1746" s="11"/>
      <c r="J1746" s="11"/>
      <c r="K1746" s="2"/>
      <c r="L1746" s="2"/>
      <c r="M1746" s="1"/>
    </row>
    <row r="1747" spans="1:13" x14ac:dyDescent="0.2">
      <c r="A1747" s="1"/>
      <c r="B1747" s="1"/>
      <c r="C1747" s="16"/>
      <c r="D1747" s="1"/>
      <c r="E1747" s="1"/>
      <c r="F1747" s="1"/>
      <c r="G1747" s="1"/>
      <c r="H1747" s="11"/>
      <c r="I1747" s="11"/>
      <c r="J1747" s="11"/>
      <c r="K1747" s="2"/>
      <c r="L1747" s="2"/>
      <c r="M1747" s="1"/>
    </row>
    <row r="1748" spans="1:13" x14ac:dyDescent="0.2">
      <c r="A1748" s="1"/>
      <c r="B1748" s="1"/>
      <c r="C1748" s="16"/>
      <c r="D1748" s="1"/>
      <c r="E1748" s="1"/>
      <c r="F1748" s="1"/>
      <c r="G1748" s="1"/>
      <c r="H1748" s="11"/>
      <c r="I1748" s="11"/>
      <c r="J1748" s="11"/>
      <c r="K1748" s="2"/>
      <c r="L1748" s="2"/>
      <c r="M1748" s="1"/>
    </row>
    <row r="1749" spans="1:13" x14ac:dyDescent="0.2">
      <c r="A1749" s="1"/>
      <c r="B1749" s="1"/>
      <c r="C1749" s="16"/>
      <c r="D1749" s="1"/>
      <c r="E1749" s="1"/>
      <c r="F1749" s="1"/>
      <c r="G1749" s="1"/>
      <c r="H1749" s="11"/>
      <c r="I1749" s="11"/>
      <c r="J1749" s="11"/>
      <c r="K1749" s="2"/>
      <c r="L1749" s="2"/>
      <c r="M1749" s="1"/>
    </row>
    <row r="1750" spans="1:13" x14ac:dyDescent="0.2">
      <c r="A1750" s="1"/>
      <c r="B1750" s="1"/>
      <c r="C1750" s="16"/>
      <c r="D1750" s="1"/>
      <c r="E1750" s="1"/>
      <c r="F1750" s="1"/>
      <c r="G1750" s="1"/>
      <c r="H1750" s="11"/>
      <c r="I1750" s="11"/>
      <c r="J1750" s="11"/>
      <c r="K1750" s="2"/>
      <c r="L1750" s="2"/>
      <c r="M1750" s="1"/>
    </row>
    <row r="1751" spans="1:13" x14ac:dyDescent="0.2">
      <c r="A1751" s="1"/>
      <c r="B1751" s="1"/>
      <c r="C1751" s="16"/>
      <c r="D1751" s="1"/>
      <c r="E1751" s="1"/>
      <c r="F1751" s="1"/>
      <c r="G1751" s="1"/>
      <c r="H1751" s="11"/>
      <c r="I1751" s="11"/>
      <c r="J1751" s="11"/>
      <c r="K1751" s="2"/>
      <c r="L1751" s="2"/>
      <c r="M1751" s="1"/>
    </row>
    <row r="1752" spans="1:13" x14ac:dyDescent="0.2">
      <c r="A1752" s="1"/>
      <c r="B1752" s="1"/>
      <c r="C1752" s="16"/>
      <c r="D1752" s="1"/>
      <c r="E1752" s="1"/>
      <c r="F1752" s="1"/>
      <c r="G1752" s="1"/>
      <c r="H1752" s="11"/>
      <c r="I1752" s="11"/>
      <c r="J1752" s="11"/>
      <c r="K1752" s="2"/>
      <c r="L1752" s="2"/>
      <c r="M1752" s="1"/>
    </row>
    <row r="1753" spans="1:13" x14ac:dyDescent="0.2">
      <c r="A1753" s="1"/>
      <c r="B1753" s="1"/>
      <c r="C1753" s="16"/>
      <c r="D1753" s="1"/>
      <c r="E1753" s="1"/>
      <c r="F1753" s="1"/>
      <c r="G1753" s="1"/>
      <c r="H1753" s="11"/>
      <c r="I1753" s="11"/>
      <c r="J1753" s="11"/>
      <c r="K1753" s="2"/>
      <c r="L1753" s="2"/>
      <c r="M1753" s="1"/>
    </row>
    <row r="1754" spans="1:13" x14ac:dyDescent="0.2">
      <c r="A1754" s="1"/>
      <c r="B1754" s="1"/>
      <c r="C1754" s="16"/>
      <c r="D1754" s="1"/>
      <c r="E1754" s="1"/>
      <c r="F1754" s="1"/>
      <c r="G1754" s="1"/>
      <c r="H1754" s="11"/>
      <c r="I1754" s="11"/>
      <c r="J1754" s="11"/>
      <c r="K1754" s="2"/>
      <c r="L1754" s="2"/>
      <c r="M1754" s="1"/>
    </row>
    <row r="1755" spans="1:13" x14ac:dyDescent="0.2">
      <c r="A1755" s="1"/>
      <c r="B1755" s="1"/>
      <c r="C1755" s="16"/>
      <c r="D1755" s="1"/>
      <c r="E1755" s="1"/>
      <c r="F1755" s="1"/>
      <c r="G1755" s="1"/>
      <c r="H1755" s="11"/>
      <c r="I1755" s="11"/>
      <c r="J1755" s="11"/>
      <c r="K1755" s="2"/>
      <c r="L1755" s="2"/>
      <c r="M1755" s="1"/>
    </row>
    <row r="1756" spans="1:13" x14ac:dyDescent="0.2">
      <c r="A1756" s="1"/>
      <c r="B1756" s="1"/>
      <c r="C1756" s="16"/>
      <c r="D1756" s="1"/>
      <c r="E1756" s="1"/>
      <c r="F1756" s="1"/>
      <c r="G1756" s="1"/>
      <c r="H1756" s="11"/>
      <c r="I1756" s="11"/>
      <c r="J1756" s="11"/>
      <c r="K1756" s="2"/>
      <c r="L1756" s="2"/>
      <c r="M1756" s="1"/>
    </row>
    <row r="1757" spans="1:13" x14ac:dyDescent="0.2">
      <c r="A1757" s="1"/>
      <c r="B1757" s="1"/>
      <c r="C1757" s="16"/>
      <c r="D1757" s="1"/>
      <c r="E1757" s="1"/>
      <c r="F1757" s="1"/>
      <c r="G1757" s="1"/>
      <c r="H1757" s="11"/>
      <c r="I1757" s="11"/>
      <c r="J1757" s="11"/>
      <c r="K1757" s="2"/>
      <c r="L1757" s="2"/>
      <c r="M1757" s="1"/>
    </row>
    <row r="1758" spans="1:13" x14ac:dyDescent="0.2">
      <c r="A1758" s="1"/>
      <c r="B1758" s="1"/>
      <c r="C1758" s="16"/>
      <c r="D1758" s="1"/>
      <c r="E1758" s="1"/>
      <c r="F1758" s="1"/>
      <c r="G1758" s="1"/>
      <c r="H1758" s="11"/>
      <c r="I1758" s="11"/>
      <c r="J1758" s="11"/>
      <c r="K1758" s="2"/>
      <c r="L1758" s="2"/>
      <c r="M1758" s="1"/>
    </row>
    <row r="1759" spans="1:13" x14ac:dyDescent="0.2">
      <c r="A1759" s="1"/>
      <c r="B1759" s="1"/>
      <c r="C1759" s="16"/>
      <c r="D1759" s="1"/>
      <c r="E1759" s="1"/>
      <c r="F1759" s="1"/>
      <c r="G1759" s="1"/>
      <c r="H1759" s="11"/>
      <c r="I1759" s="11"/>
      <c r="J1759" s="11"/>
      <c r="K1759" s="2"/>
      <c r="L1759" s="2"/>
      <c r="M1759" s="1"/>
    </row>
    <row r="1760" spans="1:13" x14ac:dyDescent="0.2">
      <c r="A1760" s="1"/>
      <c r="B1760" s="1"/>
      <c r="C1760" s="16"/>
      <c r="D1760" s="1"/>
      <c r="E1760" s="1"/>
      <c r="F1760" s="1"/>
      <c r="G1760" s="1"/>
      <c r="H1760" s="11"/>
      <c r="I1760" s="11"/>
      <c r="J1760" s="11"/>
      <c r="K1760" s="2"/>
      <c r="L1760" s="2"/>
      <c r="M1760" s="1"/>
    </row>
    <row r="1761" spans="1:13" x14ac:dyDescent="0.2">
      <c r="A1761" s="1"/>
      <c r="B1761" s="1"/>
      <c r="C1761" s="16"/>
      <c r="D1761" s="1"/>
      <c r="E1761" s="1"/>
      <c r="F1761" s="1"/>
      <c r="G1761" s="1"/>
      <c r="H1761" s="11"/>
      <c r="I1761" s="11"/>
      <c r="J1761" s="11"/>
      <c r="K1761" s="2"/>
      <c r="L1761" s="2"/>
      <c r="M1761" s="1"/>
    </row>
    <row r="1762" spans="1:13" x14ac:dyDescent="0.2">
      <c r="A1762" s="1"/>
      <c r="B1762" s="1"/>
      <c r="C1762" s="16"/>
      <c r="D1762" s="1"/>
      <c r="E1762" s="1"/>
      <c r="F1762" s="1"/>
      <c r="G1762" s="1"/>
      <c r="H1762" s="11"/>
      <c r="I1762" s="11"/>
      <c r="J1762" s="11"/>
      <c r="K1762" s="2"/>
      <c r="L1762" s="2"/>
      <c r="M1762" s="1"/>
    </row>
    <row r="1763" spans="1:13" x14ac:dyDescent="0.2">
      <c r="A1763" s="1"/>
      <c r="B1763" s="1"/>
      <c r="C1763" s="16"/>
      <c r="D1763" s="1"/>
      <c r="E1763" s="1"/>
      <c r="F1763" s="1"/>
      <c r="G1763" s="1"/>
      <c r="H1763" s="11"/>
      <c r="I1763" s="11"/>
      <c r="J1763" s="11"/>
      <c r="K1763" s="2"/>
      <c r="L1763" s="2"/>
      <c r="M1763" s="1"/>
    </row>
    <row r="1764" spans="1:13" x14ac:dyDescent="0.2">
      <c r="A1764" s="1"/>
      <c r="B1764" s="1"/>
      <c r="C1764" s="16"/>
      <c r="D1764" s="1"/>
      <c r="E1764" s="1"/>
      <c r="F1764" s="1"/>
      <c r="G1764" s="1"/>
      <c r="H1764" s="11"/>
      <c r="I1764" s="11"/>
      <c r="J1764" s="11"/>
      <c r="K1764" s="2"/>
      <c r="L1764" s="2"/>
      <c r="M1764" s="1"/>
    </row>
    <row r="1765" spans="1:13" x14ac:dyDescent="0.2">
      <c r="A1765" s="1"/>
      <c r="B1765" s="1"/>
      <c r="C1765" s="16"/>
      <c r="D1765" s="1"/>
      <c r="E1765" s="1"/>
      <c r="F1765" s="1"/>
      <c r="G1765" s="1"/>
      <c r="H1765" s="11"/>
      <c r="I1765" s="11"/>
      <c r="J1765" s="11"/>
      <c r="K1765" s="2"/>
      <c r="L1765" s="2"/>
      <c r="M1765" s="1"/>
    </row>
    <row r="1766" spans="1:13" x14ac:dyDescent="0.2">
      <c r="A1766" s="1"/>
      <c r="B1766" s="1"/>
      <c r="C1766" s="16"/>
      <c r="D1766" s="1"/>
      <c r="E1766" s="1"/>
      <c r="F1766" s="1"/>
      <c r="G1766" s="1"/>
      <c r="H1766" s="11"/>
      <c r="I1766" s="11"/>
      <c r="J1766" s="11"/>
      <c r="K1766" s="2"/>
      <c r="L1766" s="2"/>
      <c r="M1766" s="1"/>
    </row>
    <row r="1767" spans="1:13" x14ac:dyDescent="0.2">
      <c r="A1767" s="1"/>
      <c r="B1767" s="1"/>
      <c r="C1767" s="16"/>
      <c r="D1767" s="1"/>
      <c r="E1767" s="1"/>
      <c r="F1767" s="1"/>
      <c r="G1767" s="1"/>
      <c r="H1767" s="11"/>
      <c r="I1767" s="11"/>
      <c r="J1767" s="11"/>
      <c r="K1767" s="2"/>
      <c r="L1767" s="2"/>
      <c r="M1767" s="1"/>
    </row>
    <row r="1768" spans="1:13" x14ac:dyDescent="0.2">
      <c r="A1768" s="1"/>
      <c r="B1768" s="1"/>
      <c r="C1768" s="16"/>
      <c r="D1768" s="1"/>
      <c r="E1768" s="1"/>
      <c r="F1768" s="1"/>
      <c r="G1768" s="1"/>
      <c r="H1768" s="11"/>
      <c r="I1768" s="11"/>
      <c r="J1768" s="11"/>
      <c r="K1768" s="2"/>
      <c r="L1768" s="2"/>
      <c r="M1768" s="1"/>
    </row>
    <row r="1769" spans="1:13" x14ac:dyDescent="0.2">
      <c r="A1769" s="1"/>
      <c r="B1769" s="1"/>
      <c r="C1769" s="16"/>
      <c r="D1769" s="1"/>
      <c r="E1769" s="1"/>
      <c r="F1769" s="1"/>
      <c r="G1769" s="1"/>
      <c r="H1769" s="11"/>
      <c r="I1769" s="11"/>
      <c r="J1769" s="11"/>
      <c r="K1769" s="2"/>
      <c r="L1769" s="2"/>
      <c r="M1769" s="1"/>
    </row>
    <row r="1770" spans="1:13" x14ac:dyDescent="0.2">
      <c r="A1770" s="1"/>
      <c r="B1770" s="1"/>
      <c r="C1770" s="16"/>
      <c r="D1770" s="1"/>
      <c r="E1770" s="1"/>
      <c r="F1770" s="1"/>
      <c r="G1770" s="1"/>
      <c r="H1770" s="11"/>
      <c r="I1770" s="11"/>
      <c r="J1770" s="11"/>
      <c r="K1770" s="2"/>
      <c r="L1770" s="2"/>
      <c r="M1770" s="1"/>
    </row>
    <row r="1771" spans="1:13" x14ac:dyDescent="0.2">
      <c r="A1771" s="1"/>
      <c r="B1771" s="1"/>
      <c r="C1771" s="16"/>
      <c r="D1771" s="1"/>
      <c r="E1771" s="1"/>
      <c r="F1771" s="1"/>
      <c r="G1771" s="1"/>
      <c r="H1771" s="11"/>
      <c r="I1771" s="11"/>
      <c r="J1771" s="11"/>
      <c r="K1771" s="2"/>
      <c r="L1771" s="2"/>
      <c r="M1771" s="1"/>
    </row>
    <row r="1772" spans="1:13" x14ac:dyDescent="0.2">
      <c r="A1772" s="1"/>
      <c r="B1772" s="1"/>
      <c r="C1772" s="16"/>
      <c r="D1772" s="1"/>
      <c r="E1772" s="1"/>
      <c r="F1772" s="1"/>
      <c r="G1772" s="1"/>
      <c r="H1772" s="11"/>
      <c r="I1772" s="11"/>
      <c r="J1772" s="11"/>
      <c r="K1772" s="2"/>
      <c r="L1772" s="2"/>
      <c r="M1772" s="1"/>
    </row>
    <row r="1773" spans="1:13" x14ac:dyDescent="0.2">
      <c r="A1773" s="1"/>
      <c r="B1773" s="1"/>
      <c r="C1773" s="16"/>
      <c r="D1773" s="1"/>
      <c r="E1773" s="1"/>
      <c r="F1773" s="1"/>
      <c r="G1773" s="1"/>
      <c r="H1773" s="11"/>
      <c r="I1773" s="11"/>
      <c r="J1773" s="11"/>
      <c r="K1773" s="2"/>
      <c r="L1773" s="2"/>
      <c r="M1773" s="1"/>
    </row>
    <row r="1774" spans="1:13" x14ac:dyDescent="0.2">
      <c r="A1774" s="1"/>
      <c r="B1774" s="1"/>
      <c r="C1774" s="16"/>
      <c r="D1774" s="1"/>
      <c r="E1774" s="1"/>
      <c r="F1774" s="1"/>
      <c r="G1774" s="1"/>
      <c r="H1774" s="11"/>
      <c r="I1774" s="11"/>
      <c r="J1774" s="11"/>
      <c r="K1774" s="2"/>
      <c r="L1774" s="2"/>
      <c r="M1774" s="1"/>
    </row>
    <row r="1775" spans="1:13" x14ac:dyDescent="0.2">
      <c r="A1775" s="1"/>
      <c r="B1775" s="1"/>
      <c r="C1775" s="16"/>
      <c r="D1775" s="1"/>
      <c r="E1775" s="1"/>
      <c r="F1775" s="1"/>
      <c r="G1775" s="1"/>
      <c r="H1775" s="11"/>
      <c r="I1775" s="11"/>
      <c r="J1775" s="11"/>
      <c r="K1775" s="2"/>
      <c r="L1775" s="2"/>
      <c r="M1775" s="1"/>
    </row>
    <row r="1776" spans="1:13" x14ac:dyDescent="0.2">
      <c r="A1776" s="1"/>
      <c r="B1776" s="1"/>
      <c r="C1776" s="16"/>
      <c r="D1776" s="1"/>
      <c r="E1776" s="1"/>
      <c r="F1776" s="1"/>
      <c r="G1776" s="1"/>
      <c r="H1776" s="11"/>
      <c r="I1776" s="11"/>
      <c r="J1776" s="11"/>
      <c r="K1776" s="2"/>
      <c r="L1776" s="2"/>
      <c r="M1776" s="1"/>
    </row>
    <row r="1777" spans="1:13" x14ac:dyDescent="0.2">
      <c r="A1777" s="1"/>
      <c r="B1777" s="1"/>
      <c r="C1777" s="16"/>
      <c r="D1777" s="1"/>
      <c r="E1777" s="1"/>
      <c r="F1777" s="1"/>
      <c r="G1777" s="1"/>
      <c r="H1777" s="11"/>
      <c r="I1777" s="11"/>
      <c r="J1777" s="11"/>
      <c r="K1777" s="2"/>
      <c r="L1777" s="2"/>
      <c r="M1777" s="1"/>
    </row>
    <row r="1778" spans="1:13" x14ac:dyDescent="0.2">
      <c r="A1778" s="1"/>
      <c r="B1778" s="1"/>
      <c r="C1778" s="16"/>
      <c r="D1778" s="1"/>
      <c r="E1778" s="1"/>
      <c r="F1778" s="1"/>
      <c r="G1778" s="1"/>
      <c r="H1778" s="11"/>
      <c r="I1778" s="11"/>
      <c r="J1778" s="11"/>
      <c r="K1778" s="2"/>
      <c r="L1778" s="2"/>
      <c r="M1778" s="1"/>
    </row>
    <row r="1779" spans="1:13" x14ac:dyDescent="0.2">
      <c r="A1779" s="1"/>
      <c r="B1779" s="1"/>
      <c r="C1779" s="16"/>
      <c r="D1779" s="1"/>
      <c r="E1779" s="1"/>
      <c r="F1779" s="1"/>
      <c r="G1779" s="1"/>
      <c r="H1779" s="11"/>
      <c r="I1779" s="11"/>
      <c r="J1779" s="11"/>
      <c r="K1779" s="2"/>
      <c r="L1779" s="2"/>
      <c r="M1779" s="1"/>
    </row>
    <row r="1780" spans="1:13" x14ac:dyDescent="0.2">
      <c r="A1780" s="1"/>
      <c r="B1780" s="1"/>
      <c r="C1780" s="16"/>
      <c r="D1780" s="1"/>
      <c r="E1780" s="1"/>
      <c r="F1780" s="1"/>
      <c r="G1780" s="1"/>
      <c r="H1780" s="11"/>
      <c r="I1780" s="11"/>
      <c r="J1780" s="11"/>
      <c r="K1780" s="2"/>
      <c r="L1780" s="2"/>
      <c r="M1780" s="1"/>
    </row>
    <row r="1781" spans="1:13" x14ac:dyDescent="0.2">
      <c r="A1781" s="1"/>
      <c r="B1781" s="1"/>
      <c r="C1781" s="16"/>
      <c r="D1781" s="1"/>
      <c r="E1781" s="1"/>
      <c r="F1781" s="1"/>
      <c r="G1781" s="1"/>
      <c r="H1781" s="11"/>
      <c r="I1781" s="11"/>
      <c r="J1781" s="11"/>
      <c r="K1781" s="2"/>
      <c r="L1781" s="2"/>
      <c r="M1781" s="1"/>
    </row>
    <row r="1782" spans="1:13" x14ac:dyDescent="0.2">
      <c r="A1782" s="1"/>
      <c r="B1782" s="1"/>
      <c r="C1782" s="16"/>
      <c r="D1782" s="1"/>
      <c r="E1782" s="1"/>
      <c r="F1782" s="1"/>
      <c r="G1782" s="1"/>
      <c r="H1782" s="11"/>
      <c r="I1782" s="11"/>
      <c r="J1782" s="11"/>
      <c r="K1782" s="2"/>
      <c r="L1782" s="2"/>
      <c r="M1782" s="1"/>
    </row>
    <row r="1783" spans="1:13" x14ac:dyDescent="0.2">
      <c r="A1783" s="1"/>
      <c r="B1783" s="1"/>
      <c r="C1783" s="16"/>
      <c r="D1783" s="1"/>
      <c r="E1783" s="1"/>
      <c r="F1783" s="1"/>
      <c r="G1783" s="1"/>
      <c r="H1783" s="11"/>
      <c r="I1783" s="11"/>
      <c r="J1783" s="11"/>
      <c r="K1783" s="2"/>
      <c r="L1783" s="2"/>
      <c r="M1783" s="1"/>
    </row>
    <row r="1784" spans="1:13" x14ac:dyDescent="0.2">
      <c r="A1784" s="1"/>
      <c r="B1784" s="1"/>
      <c r="C1784" s="16"/>
      <c r="D1784" s="1"/>
      <c r="E1784" s="1"/>
      <c r="F1784" s="1"/>
      <c r="G1784" s="1"/>
      <c r="H1784" s="11"/>
      <c r="I1784" s="11"/>
      <c r="J1784" s="11"/>
      <c r="K1784" s="2"/>
      <c r="L1784" s="2"/>
      <c r="M1784" s="1"/>
    </row>
    <row r="1785" spans="1:13" x14ac:dyDescent="0.2">
      <c r="A1785" s="1"/>
      <c r="B1785" s="1"/>
      <c r="C1785" s="16"/>
      <c r="D1785" s="1"/>
      <c r="E1785" s="1"/>
      <c r="F1785" s="1"/>
      <c r="G1785" s="1"/>
      <c r="H1785" s="11"/>
      <c r="I1785" s="11"/>
      <c r="J1785" s="11"/>
      <c r="K1785" s="2"/>
      <c r="L1785" s="2"/>
      <c r="M1785" s="1"/>
    </row>
    <row r="1786" spans="1:13" x14ac:dyDescent="0.2">
      <c r="A1786" s="1"/>
      <c r="B1786" s="1"/>
      <c r="C1786" s="16"/>
      <c r="D1786" s="1"/>
      <c r="E1786" s="1"/>
      <c r="F1786" s="1"/>
      <c r="G1786" s="1"/>
      <c r="H1786" s="11"/>
      <c r="I1786" s="11"/>
      <c r="J1786" s="11"/>
      <c r="K1786" s="2"/>
      <c r="L1786" s="2"/>
      <c r="M1786" s="1"/>
    </row>
    <row r="1787" spans="1:13" x14ac:dyDescent="0.2">
      <c r="A1787" s="1"/>
      <c r="B1787" s="1"/>
      <c r="C1787" s="16"/>
      <c r="D1787" s="1"/>
      <c r="E1787" s="1"/>
      <c r="F1787" s="1"/>
      <c r="G1787" s="1"/>
      <c r="H1787" s="11"/>
      <c r="I1787" s="11"/>
      <c r="J1787" s="11"/>
      <c r="K1787" s="2"/>
      <c r="L1787" s="2"/>
      <c r="M1787" s="1"/>
    </row>
    <row r="1788" spans="1:13" x14ac:dyDescent="0.2">
      <c r="A1788" s="1"/>
      <c r="B1788" s="1"/>
      <c r="C1788" s="16"/>
      <c r="D1788" s="1"/>
      <c r="E1788" s="1"/>
      <c r="F1788" s="1"/>
      <c r="G1788" s="1"/>
      <c r="H1788" s="11"/>
      <c r="I1788" s="11"/>
      <c r="J1788" s="11"/>
      <c r="K1788" s="2"/>
      <c r="L1788" s="2"/>
      <c r="M1788" s="1"/>
    </row>
    <row r="1789" spans="1:13" x14ac:dyDescent="0.2">
      <c r="A1789" s="1"/>
      <c r="B1789" s="1"/>
      <c r="C1789" s="16"/>
      <c r="D1789" s="1"/>
      <c r="E1789" s="1"/>
      <c r="F1789" s="1"/>
      <c r="G1789" s="1"/>
      <c r="H1789" s="11"/>
      <c r="I1789" s="11"/>
      <c r="J1789" s="11"/>
      <c r="K1789" s="2"/>
      <c r="L1789" s="2"/>
      <c r="M1789" s="1"/>
    </row>
    <row r="1790" spans="1:13" x14ac:dyDescent="0.2">
      <c r="A1790" s="1"/>
      <c r="B1790" s="1"/>
      <c r="C1790" s="16"/>
      <c r="D1790" s="1"/>
      <c r="E1790" s="1"/>
      <c r="F1790" s="1"/>
      <c r="G1790" s="1"/>
      <c r="H1790" s="11"/>
      <c r="I1790" s="11"/>
      <c r="J1790" s="11"/>
      <c r="K1790" s="2"/>
      <c r="L1790" s="2"/>
      <c r="M1790" s="1"/>
    </row>
    <row r="1791" spans="1:13" x14ac:dyDescent="0.2">
      <c r="A1791" s="1"/>
      <c r="B1791" s="1"/>
      <c r="C1791" s="16"/>
      <c r="D1791" s="1"/>
      <c r="E1791" s="1"/>
      <c r="F1791" s="1"/>
      <c r="G1791" s="1"/>
      <c r="H1791" s="11"/>
      <c r="I1791" s="11"/>
      <c r="J1791" s="11"/>
      <c r="K1791" s="2"/>
      <c r="L1791" s="2"/>
      <c r="M1791" s="1"/>
    </row>
    <row r="1792" spans="1:13" x14ac:dyDescent="0.2">
      <c r="A1792" s="1"/>
      <c r="B1792" s="1"/>
      <c r="C1792" s="16"/>
      <c r="D1792" s="1"/>
      <c r="E1792" s="1"/>
      <c r="F1792" s="1"/>
      <c r="G1792" s="1"/>
      <c r="H1792" s="11"/>
      <c r="I1792" s="11"/>
      <c r="J1792" s="11"/>
      <c r="K1792" s="2"/>
      <c r="L1792" s="2"/>
      <c r="M1792" s="1"/>
    </row>
    <row r="1793" spans="1:13" x14ac:dyDescent="0.2">
      <c r="A1793" s="1"/>
      <c r="B1793" s="1"/>
      <c r="C1793" s="16"/>
      <c r="D1793" s="1"/>
      <c r="E1793" s="1"/>
      <c r="F1793" s="1"/>
      <c r="G1793" s="1"/>
      <c r="H1793" s="11"/>
      <c r="I1793" s="11"/>
      <c r="J1793" s="11"/>
      <c r="K1793" s="2"/>
      <c r="L1793" s="2"/>
      <c r="M1793" s="1"/>
    </row>
    <row r="1794" spans="1:13" x14ac:dyDescent="0.2">
      <c r="A1794" s="1"/>
      <c r="B1794" s="1"/>
      <c r="C1794" s="16"/>
      <c r="D1794" s="1"/>
      <c r="E1794" s="1"/>
      <c r="F1794" s="1"/>
      <c r="G1794" s="1"/>
      <c r="H1794" s="11"/>
      <c r="I1794" s="11"/>
      <c r="J1794" s="11"/>
      <c r="K1794" s="2"/>
      <c r="L1794" s="2"/>
      <c r="M1794" s="1"/>
    </row>
    <row r="1795" spans="1:13" x14ac:dyDescent="0.2">
      <c r="A1795" s="1"/>
      <c r="B1795" s="1"/>
      <c r="C1795" s="16"/>
      <c r="D1795" s="1"/>
      <c r="E1795" s="1"/>
      <c r="F1795" s="1"/>
      <c r="G1795" s="1"/>
      <c r="H1795" s="11"/>
      <c r="I1795" s="11"/>
      <c r="J1795" s="11"/>
      <c r="K1795" s="2"/>
      <c r="L1795" s="2"/>
      <c r="M1795" s="1"/>
    </row>
    <row r="1796" spans="1:13" x14ac:dyDescent="0.2">
      <c r="A1796" s="1"/>
      <c r="B1796" s="1"/>
      <c r="C1796" s="16"/>
      <c r="D1796" s="1"/>
      <c r="E1796" s="1"/>
      <c r="F1796" s="1"/>
      <c r="G1796" s="1"/>
      <c r="H1796" s="11"/>
      <c r="I1796" s="11"/>
      <c r="J1796" s="11"/>
      <c r="K1796" s="2"/>
      <c r="L1796" s="2"/>
      <c r="M1796" s="1"/>
    </row>
    <row r="1797" spans="1:13" x14ac:dyDescent="0.2">
      <c r="A1797" s="1"/>
      <c r="B1797" s="1"/>
      <c r="C1797" s="16"/>
      <c r="D1797" s="1"/>
      <c r="E1797" s="1"/>
      <c r="F1797" s="1"/>
      <c r="G1797" s="1"/>
      <c r="H1797" s="11"/>
      <c r="I1797" s="11"/>
      <c r="J1797" s="11"/>
      <c r="K1797" s="2"/>
      <c r="L1797" s="2"/>
      <c r="M1797" s="1"/>
    </row>
    <row r="1798" spans="1:13" x14ac:dyDescent="0.2">
      <c r="A1798" s="1"/>
      <c r="B1798" s="1"/>
      <c r="C1798" s="16"/>
      <c r="D1798" s="1"/>
      <c r="E1798" s="1"/>
      <c r="F1798" s="1"/>
      <c r="G1798" s="1"/>
      <c r="H1798" s="11"/>
      <c r="I1798" s="11"/>
      <c r="J1798" s="11"/>
      <c r="K1798" s="2"/>
      <c r="L1798" s="2"/>
      <c r="M1798" s="1"/>
    </row>
    <row r="1799" spans="1:13" x14ac:dyDescent="0.2">
      <c r="A1799" s="1"/>
      <c r="B1799" s="1"/>
      <c r="C1799" s="16"/>
      <c r="D1799" s="1"/>
      <c r="E1799" s="1"/>
      <c r="F1799" s="1"/>
      <c r="G1799" s="1"/>
      <c r="H1799" s="11"/>
      <c r="I1799" s="11"/>
      <c r="J1799" s="11"/>
      <c r="K1799" s="2"/>
      <c r="L1799" s="2"/>
      <c r="M1799" s="1"/>
    </row>
    <row r="1800" spans="1:13" x14ac:dyDescent="0.2">
      <c r="A1800" s="1"/>
      <c r="B1800" s="1"/>
      <c r="C1800" s="16"/>
      <c r="D1800" s="1"/>
      <c r="E1800" s="1"/>
      <c r="F1800" s="1"/>
      <c r="G1800" s="1"/>
      <c r="H1800" s="11"/>
      <c r="I1800" s="11"/>
      <c r="J1800" s="11"/>
      <c r="K1800" s="2"/>
      <c r="L1800" s="2"/>
      <c r="M1800" s="1"/>
    </row>
    <row r="1801" spans="1:13" x14ac:dyDescent="0.2">
      <c r="A1801" s="1"/>
      <c r="B1801" s="1"/>
      <c r="C1801" s="16"/>
      <c r="D1801" s="1"/>
      <c r="E1801" s="1"/>
      <c r="F1801" s="1"/>
      <c r="G1801" s="1"/>
      <c r="H1801" s="11"/>
      <c r="I1801" s="11"/>
      <c r="J1801" s="11"/>
      <c r="K1801" s="2"/>
      <c r="L1801" s="2"/>
      <c r="M1801" s="1"/>
    </row>
    <row r="1802" spans="1:13" x14ac:dyDescent="0.2">
      <c r="A1802" s="1"/>
      <c r="B1802" s="1"/>
      <c r="C1802" s="16"/>
      <c r="D1802" s="1"/>
      <c r="E1802" s="1"/>
      <c r="F1802" s="1"/>
      <c r="G1802" s="1"/>
      <c r="H1802" s="11"/>
      <c r="I1802" s="11"/>
      <c r="J1802" s="11"/>
      <c r="K1802" s="2"/>
      <c r="L1802" s="2"/>
      <c r="M1802" s="1"/>
    </row>
    <row r="1803" spans="1:13" x14ac:dyDescent="0.2">
      <c r="A1803" s="1"/>
      <c r="B1803" s="1"/>
      <c r="C1803" s="16"/>
      <c r="D1803" s="1"/>
      <c r="E1803" s="1"/>
      <c r="F1803" s="1"/>
      <c r="G1803" s="1"/>
      <c r="H1803" s="11"/>
      <c r="I1803" s="11"/>
      <c r="J1803" s="11"/>
      <c r="K1803" s="2"/>
      <c r="L1803" s="2"/>
      <c r="M1803" s="1"/>
    </row>
    <row r="1804" spans="1:13" x14ac:dyDescent="0.2">
      <c r="A1804" s="1"/>
      <c r="B1804" s="1"/>
      <c r="C1804" s="16"/>
      <c r="D1804" s="1"/>
      <c r="E1804" s="1"/>
      <c r="F1804" s="1"/>
      <c r="G1804" s="1"/>
      <c r="H1804" s="11"/>
      <c r="I1804" s="11"/>
      <c r="J1804" s="11"/>
      <c r="K1804" s="2"/>
      <c r="L1804" s="2"/>
      <c r="M1804" s="1"/>
    </row>
    <row r="1805" spans="1:13" x14ac:dyDescent="0.2">
      <c r="A1805" s="1"/>
      <c r="B1805" s="1"/>
      <c r="C1805" s="16"/>
      <c r="D1805" s="1"/>
      <c r="E1805" s="1"/>
      <c r="F1805" s="1"/>
      <c r="G1805" s="1"/>
      <c r="H1805" s="11"/>
      <c r="I1805" s="11"/>
      <c r="J1805" s="11"/>
      <c r="K1805" s="2"/>
      <c r="L1805" s="2"/>
      <c r="M1805" s="1"/>
    </row>
    <row r="1806" spans="1:13" x14ac:dyDescent="0.2">
      <c r="A1806" s="1"/>
      <c r="B1806" s="1"/>
      <c r="C1806" s="16"/>
      <c r="D1806" s="1"/>
      <c r="E1806" s="1"/>
      <c r="F1806" s="1"/>
      <c r="G1806" s="1"/>
      <c r="H1806" s="11"/>
      <c r="I1806" s="11"/>
      <c r="J1806" s="11"/>
      <c r="K1806" s="2"/>
      <c r="L1806" s="2"/>
      <c r="M1806" s="1"/>
    </row>
    <row r="1807" spans="1:13" x14ac:dyDescent="0.2">
      <c r="A1807" s="1"/>
      <c r="B1807" s="1"/>
      <c r="C1807" s="16"/>
      <c r="D1807" s="1"/>
      <c r="E1807" s="1"/>
      <c r="F1807" s="1"/>
      <c r="G1807" s="1"/>
      <c r="H1807" s="11"/>
      <c r="I1807" s="11"/>
      <c r="J1807" s="11"/>
      <c r="K1807" s="2"/>
      <c r="L1807" s="2"/>
      <c r="M1807" s="1"/>
    </row>
    <row r="1808" spans="1:13" x14ac:dyDescent="0.2">
      <c r="A1808" s="1"/>
      <c r="B1808" s="1"/>
      <c r="C1808" s="16"/>
      <c r="D1808" s="1"/>
      <c r="E1808" s="1"/>
      <c r="F1808" s="1"/>
      <c r="G1808" s="1"/>
      <c r="H1808" s="11"/>
      <c r="I1808" s="11"/>
      <c r="J1808" s="11"/>
      <c r="K1808" s="2"/>
      <c r="L1808" s="2"/>
      <c r="M1808" s="1"/>
    </row>
    <row r="1809" spans="1:13" x14ac:dyDescent="0.2">
      <c r="A1809" s="1"/>
      <c r="B1809" s="1"/>
      <c r="C1809" s="16"/>
      <c r="D1809" s="1"/>
      <c r="E1809" s="1"/>
      <c r="F1809" s="1"/>
      <c r="G1809" s="1"/>
      <c r="H1809" s="11"/>
      <c r="I1809" s="11"/>
      <c r="J1809" s="11"/>
      <c r="K1809" s="2"/>
      <c r="L1809" s="2"/>
      <c r="M1809" s="1"/>
    </row>
    <row r="1810" spans="1:13" x14ac:dyDescent="0.2">
      <c r="A1810" s="1"/>
      <c r="B1810" s="1"/>
      <c r="C1810" s="16"/>
      <c r="D1810" s="1"/>
      <c r="E1810" s="1"/>
      <c r="F1810" s="1"/>
      <c r="G1810" s="1"/>
      <c r="H1810" s="11"/>
      <c r="I1810" s="11"/>
      <c r="J1810" s="11"/>
      <c r="K1810" s="2"/>
      <c r="L1810" s="2"/>
      <c r="M1810" s="1"/>
    </row>
    <row r="1811" spans="1:13" x14ac:dyDescent="0.2">
      <c r="A1811" s="1"/>
      <c r="B1811" s="1"/>
      <c r="C1811" s="16"/>
      <c r="D1811" s="1"/>
      <c r="E1811" s="1"/>
      <c r="F1811" s="1"/>
      <c r="G1811" s="1"/>
      <c r="H1811" s="11"/>
      <c r="I1811" s="11"/>
      <c r="J1811" s="11"/>
      <c r="K1811" s="2"/>
      <c r="L1811" s="2"/>
      <c r="M1811" s="1"/>
    </row>
    <row r="1812" spans="1:13" x14ac:dyDescent="0.2">
      <c r="A1812" s="1"/>
      <c r="B1812" s="1"/>
      <c r="C1812" s="16"/>
      <c r="D1812" s="1"/>
      <c r="E1812" s="1"/>
      <c r="F1812" s="1"/>
      <c r="G1812" s="1"/>
      <c r="H1812" s="11"/>
      <c r="I1812" s="11"/>
      <c r="J1812" s="11"/>
      <c r="K1812" s="2"/>
      <c r="L1812" s="2"/>
      <c r="M1812" s="1"/>
    </row>
    <row r="1813" spans="1:13" x14ac:dyDescent="0.2">
      <c r="A1813" s="1"/>
      <c r="B1813" s="1"/>
      <c r="C1813" s="16"/>
      <c r="D1813" s="1"/>
      <c r="E1813" s="1"/>
      <c r="F1813" s="1"/>
      <c r="G1813" s="1"/>
      <c r="H1813" s="11"/>
      <c r="I1813" s="11"/>
      <c r="J1813" s="11"/>
      <c r="K1813" s="2"/>
      <c r="L1813" s="2"/>
      <c r="M1813" s="1"/>
    </row>
    <row r="1814" spans="1:13" x14ac:dyDescent="0.2">
      <c r="A1814" s="1"/>
      <c r="B1814" s="1"/>
      <c r="C1814" s="16"/>
      <c r="D1814" s="1"/>
      <c r="E1814" s="1"/>
      <c r="F1814" s="1"/>
      <c r="G1814" s="1"/>
      <c r="H1814" s="11"/>
      <c r="I1814" s="11"/>
      <c r="J1814" s="11"/>
      <c r="K1814" s="2"/>
      <c r="L1814" s="2"/>
      <c r="M1814" s="1"/>
    </row>
    <row r="1815" spans="1:13" x14ac:dyDescent="0.2">
      <c r="A1815" s="1"/>
      <c r="B1815" s="1"/>
      <c r="C1815" s="16"/>
      <c r="D1815" s="1"/>
      <c r="E1815" s="1"/>
      <c r="F1815" s="1"/>
      <c r="G1815" s="1"/>
      <c r="H1815" s="11"/>
      <c r="I1815" s="11"/>
      <c r="J1815" s="11"/>
      <c r="K1815" s="2"/>
      <c r="L1815" s="2"/>
      <c r="M1815" s="1"/>
    </row>
    <row r="1816" spans="1:13" x14ac:dyDescent="0.2">
      <c r="A1816" s="1"/>
      <c r="B1816" s="1"/>
      <c r="C1816" s="16"/>
      <c r="D1816" s="1"/>
      <c r="E1816" s="1"/>
      <c r="F1816" s="1"/>
      <c r="G1816" s="1"/>
      <c r="H1816" s="11"/>
      <c r="I1816" s="11"/>
      <c r="J1816" s="11"/>
      <c r="K1816" s="2"/>
      <c r="L1816" s="2"/>
      <c r="M1816" s="1"/>
    </row>
    <row r="1817" spans="1:13" x14ac:dyDescent="0.2">
      <c r="A1817" s="1"/>
      <c r="B1817" s="1"/>
      <c r="C1817" s="16"/>
      <c r="D1817" s="1"/>
      <c r="E1817" s="1"/>
      <c r="F1817" s="1"/>
      <c r="G1817" s="1"/>
      <c r="H1817" s="11"/>
      <c r="I1817" s="11"/>
      <c r="J1817" s="11"/>
      <c r="K1817" s="2"/>
      <c r="L1817" s="2"/>
      <c r="M1817" s="1"/>
    </row>
    <row r="1818" spans="1:13" x14ac:dyDescent="0.2">
      <c r="A1818" s="1"/>
      <c r="B1818" s="1"/>
      <c r="C1818" s="16"/>
      <c r="D1818" s="1"/>
      <c r="E1818" s="1"/>
      <c r="F1818" s="1"/>
      <c r="G1818" s="1"/>
      <c r="H1818" s="11"/>
      <c r="I1818" s="11"/>
      <c r="J1818" s="11"/>
      <c r="K1818" s="2"/>
      <c r="L1818" s="2"/>
      <c r="M1818" s="1"/>
    </row>
    <row r="1819" spans="1:13" x14ac:dyDescent="0.2">
      <c r="A1819" s="1"/>
      <c r="B1819" s="1"/>
      <c r="C1819" s="16"/>
      <c r="D1819" s="1"/>
      <c r="E1819" s="1"/>
      <c r="F1819" s="1"/>
      <c r="G1819" s="1"/>
      <c r="H1819" s="11"/>
      <c r="I1819" s="11"/>
      <c r="J1819" s="11"/>
      <c r="K1819" s="2"/>
      <c r="L1819" s="2"/>
      <c r="M1819" s="1"/>
    </row>
    <row r="1820" spans="1:13" x14ac:dyDescent="0.2">
      <c r="A1820" s="1"/>
      <c r="B1820" s="1"/>
      <c r="C1820" s="16"/>
      <c r="D1820" s="1"/>
      <c r="E1820" s="1"/>
      <c r="F1820" s="1"/>
      <c r="G1820" s="1"/>
      <c r="H1820" s="11"/>
      <c r="I1820" s="11"/>
      <c r="J1820" s="11"/>
      <c r="K1820" s="2"/>
      <c r="L1820" s="2"/>
      <c r="M1820" s="1"/>
    </row>
    <row r="1821" spans="1:13" x14ac:dyDescent="0.2">
      <c r="A1821" s="1"/>
      <c r="B1821" s="1"/>
      <c r="C1821" s="16"/>
      <c r="D1821" s="1"/>
      <c r="E1821" s="1"/>
      <c r="F1821" s="1"/>
      <c r="G1821" s="1"/>
      <c r="H1821" s="11"/>
      <c r="I1821" s="11"/>
      <c r="J1821" s="11"/>
      <c r="K1821" s="2"/>
      <c r="L1821" s="2"/>
      <c r="M1821" s="1"/>
    </row>
    <row r="1822" spans="1:13" x14ac:dyDescent="0.2">
      <c r="A1822" s="1"/>
      <c r="B1822" s="1"/>
      <c r="C1822" s="16"/>
      <c r="D1822" s="1"/>
      <c r="E1822" s="1"/>
      <c r="F1822" s="1"/>
      <c r="G1822" s="1"/>
      <c r="H1822" s="11"/>
      <c r="I1822" s="11"/>
      <c r="J1822" s="11"/>
      <c r="K1822" s="2"/>
      <c r="L1822" s="2"/>
      <c r="M1822" s="1"/>
    </row>
    <row r="1823" spans="1:13" x14ac:dyDescent="0.2">
      <c r="A1823" s="1"/>
      <c r="B1823" s="1"/>
      <c r="C1823" s="16"/>
      <c r="D1823" s="1"/>
      <c r="E1823" s="1"/>
      <c r="F1823" s="1"/>
      <c r="G1823" s="1"/>
      <c r="H1823" s="11"/>
      <c r="I1823" s="11"/>
      <c r="J1823" s="11"/>
      <c r="K1823" s="2"/>
      <c r="L1823" s="2"/>
      <c r="M1823" s="1"/>
    </row>
    <row r="1824" spans="1:13" x14ac:dyDescent="0.2">
      <c r="A1824" s="1"/>
      <c r="B1824" s="1"/>
      <c r="C1824" s="16"/>
      <c r="D1824" s="1"/>
      <c r="E1824" s="1"/>
      <c r="F1824" s="1"/>
      <c r="G1824" s="1"/>
      <c r="H1824" s="11"/>
      <c r="I1824" s="11"/>
      <c r="J1824" s="11"/>
      <c r="K1824" s="2"/>
      <c r="L1824" s="2"/>
      <c r="M1824" s="1"/>
    </row>
    <row r="1825" spans="1:13" x14ac:dyDescent="0.2">
      <c r="A1825" s="1"/>
      <c r="B1825" s="1"/>
      <c r="C1825" s="16"/>
      <c r="D1825" s="1"/>
      <c r="E1825" s="1"/>
      <c r="F1825" s="1"/>
      <c r="G1825" s="1"/>
      <c r="H1825" s="11"/>
      <c r="I1825" s="11"/>
      <c r="J1825" s="11"/>
      <c r="K1825" s="2"/>
      <c r="L1825" s="2"/>
      <c r="M1825" s="1"/>
    </row>
    <row r="1826" spans="1:13" x14ac:dyDescent="0.2">
      <c r="A1826" s="1"/>
      <c r="B1826" s="1"/>
      <c r="C1826" s="16"/>
      <c r="D1826" s="1"/>
      <c r="E1826" s="1"/>
      <c r="F1826" s="1"/>
      <c r="G1826" s="1"/>
      <c r="H1826" s="11"/>
      <c r="I1826" s="11"/>
      <c r="J1826" s="11"/>
      <c r="K1826" s="2"/>
      <c r="L1826" s="2"/>
      <c r="M1826" s="1"/>
    </row>
    <row r="1827" spans="1:13" x14ac:dyDescent="0.2">
      <c r="A1827" s="1"/>
      <c r="B1827" s="1"/>
      <c r="C1827" s="16"/>
      <c r="D1827" s="1"/>
      <c r="E1827" s="1"/>
      <c r="F1827" s="1"/>
      <c r="G1827" s="1"/>
      <c r="H1827" s="11"/>
      <c r="I1827" s="11"/>
      <c r="J1827" s="11"/>
      <c r="K1827" s="2"/>
      <c r="L1827" s="2"/>
      <c r="M1827" s="1"/>
    </row>
    <row r="1828" spans="1:13" x14ac:dyDescent="0.2">
      <c r="A1828" s="1"/>
      <c r="B1828" s="1"/>
      <c r="C1828" s="16"/>
      <c r="D1828" s="1"/>
      <c r="E1828" s="1"/>
      <c r="F1828" s="1"/>
      <c r="G1828" s="1"/>
      <c r="H1828" s="11"/>
      <c r="I1828" s="11"/>
      <c r="J1828" s="11"/>
      <c r="K1828" s="2"/>
      <c r="L1828" s="2"/>
      <c r="M1828" s="1"/>
    </row>
    <row r="1829" spans="1:13" x14ac:dyDescent="0.2">
      <c r="A1829" s="1"/>
      <c r="B1829" s="1"/>
      <c r="C1829" s="16"/>
      <c r="D1829" s="1"/>
      <c r="E1829" s="1"/>
      <c r="F1829" s="1"/>
      <c r="G1829" s="1"/>
      <c r="H1829" s="11"/>
      <c r="I1829" s="11"/>
      <c r="J1829" s="11"/>
      <c r="K1829" s="2"/>
      <c r="L1829" s="2"/>
      <c r="M1829" s="1"/>
    </row>
    <row r="1830" spans="1:13" x14ac:dyDescent="0.2">
      <c r="A1830" s="1"/>
      <c r="B1830" s="1"/>
      <c r="C1830" s="16"/>
      <c r="D1830" s="1"/>
      <c r="E1830" s="1"/>
      <c r="F1830" s="1"/>
      <c r="G1830" s="1"/>
      <c r="H1830" s="11"/>
      <c r="I1830" s="11"/>
      <c r="J1830" s="11"/>
      <c r="K1830" s="2"/>
      <c r="L1830" s="2"/>
      <c r="M1830" s="1"/>
    </row>
    <row r="1831" spans="1:13" x14ac:dyDescent="0.2">
      <c r="A1831" s="1"/>
      <c r="B1831" s="1"/>
      <c r="C1831" s="16"/>
      <c r="D1831" s="1"/>
      <c r="E1831" s="1"/>
      <c r="F1831" s="1"/>
      <c r="G1831" s="1"/>
      <c r="H1831" s="11"/>
      <c r="I1831" s="11"/>
      <c r="J1831" s="11"/>
      <c r="K1831" s="2"/>
      <c r="L1831" s="2"/>
      <c r="M1831" s="1"/>
    </row>
    <row r="1832" spans="1:13" x14ac:dyDescent="0.2">
      <c r="A1832" s="1"/>
      <c r="B1832" s="1"/>
      <c r="C1832" s="16"/>
      <c r="D1832" s="1"/>
      <c r="E1832" s="1"/>
      <c r="F1832" s="1"/>
      <c r="G1832" s="1"/>
      <c r="H1832" s="11"/>
      <c r="I1832" s="11"/>
      <c r="J1832" s="11"/>
      <c r="K1832" s="2"/>
      <c r="L1832" s="2"/>
      <c r="M1832" s="1"/>
    </row>
    <row r="1833" spans="1:13" x14ac:dyDescent="0.2">
      <c r="A1833" s="1"/>
      <c r="B1833" s="1"/>
      <c r="C1833" s="16"/>
      <c r="D1833" s="1"/>
      <c r="E1833" s="1"/>
      <c r="F1833" s="1"/>
      <c r="G1833" s="1"/>
      <c r="H1833" s="11"/>
      <c r="I1833" s="11"/>
      <c r="J1833" s="11"/>
      <c r="K1833" s="2"/>
      <c r="L1833" s="2"/>
      <c r="M1833" s="1"/>
    </row>
    <row r="1834" spans="1:13" x14ac:dyDescent="0.2">
      <c r="A1834" s="1"/>
      <c r="B1834" s="1"/>
      <c r="C1834" s="16"/>
      <c r="D1834" s="1"/>
      <c r="E1834" s="1"/>
      <c r="F1834" s="1"/>
      <c r="G1834" s="1"/>
      <c r="H1834" s="11"/>
      <c r="I1834" s="11"/>
      <c r="J1834" s="11"/>
      <c r="K1834" s="2"/>
      <c r="L1834" s="2"/>
      <c r="M1834" s="1"/>
    </row>
    <row r="1835" spans="1:13" x14ac:dyDescent="0.2">
      <c r="A1835" s="1"/>
      <c r="B1835" s="1"/>
      <c r="C1835" s="16"/>
      <c r="D1835" s="1"/>
      <c r="E1835" s="1"/>
      <c r="F1835" s="1"/>
      <c r="G1835" s="1"/>
      <c r="H1835" s="11"/>
      <c r="I1835" s="11"/>
      <c r="J1835" s="11"/>
      <c r="K1835" s="2"/>
      <c r="L1835" s="2"/>
      <c r="M1835" s="1"/>
    </row>
    <row r="1836" spans="1:13" x14ac:dyDescent="0.2">
      <c r="A1836" s="1"/>
      <c r="B1836" s="1"/>
      <c r="C1836" s="16"/>
      <c r="D1836" s="1"/>
      <c r="E1836" s="1"/>
      <c r="F1836" s="1"/>
      <c r="G1836" s="1"/>
      <c r="H1836" s="11"/>
      <c r="I1836" s="11"/>
      <c r="J1836" s="11"/>
      <c r="K1836" s="2"/>
      <c r="L1836" s="2"/>
      <c r="M1836" s="1"/>
    </row>
    <row r="1837" spans="1:13" x14ac:dyDescent="0.2">
      <c r="A1837" s="1"/>
      <c r="B1837" s="1"/>
      <c r="C1837" s="16"/>
      <c r="D1837" s="1"/>
      <c r="E1837" s="1"/>
      <c r="F1837" s="1"/>
      <c r="G1837" s="1"/>
      <c r="H1837" s="11"/>
      <c r="I1837" s="11"/>
      <c r="J1837" s="11"/>
      <c r="K1837" s="2"/>
      <c r="L1837" s="2"/>
      <c r="M1837" s="1"/>
    </row>
    <row r="1838" spans="1:13" x14ac:dyDescent="0.2">
      <c r="A1838" s="1"/>
      <c r="B1838" s="1"/>
      <c r="C1838" s="16"/>
      <c r="D1838" s="1"/>
      <c r="E1838" s="1"/>
      <c r="F1838" s="1"/>
      <c r="G1838" s="1"/>
      <c r="H1838" s="11"/>
      <c r="I1838" s="11"/>
      <c r="J1838" s="11"/>
      <c r="K1838" s="2"/>
      <c r="L1838" s="2"/>
      <c r="M1838" s="1"/>
    </row>
    <row r="1839" spans="1:13" x14ac:dyDescent="0.2">
      <c r="A1839" s="1"/>
      <c r="B1839" s="1"/>
      <c r="C1839" s="16"/>
      <c r="D1839" s="1"/>
      <c r="E1839" s="1"/>
      <c r="F1839" s="1"/>
      <c r="G1839" s="1"/>
      <c r="H1839" s="11"/>
      <c r="I1839" s="11"/>
      <c r="J1839" s="11"/>
      <c r="K1839" s="2"/>
      <c r="L1839" s="2"/>
      <c r="M1839" s="1"/>
    </row>
    <row r="1840" spans="1:13" x14ac:dyDescent="0.2">
      <c r="A1840" s="1"/>
      <c r="B1840" s="1"/>
      <c r="C1840" s="16"/>
      <c r="D1840" s="1"/>
      <c r="E1840" s="1"/>
      <c r="F1840" s="1"/>
      <c r="G1840" s="1"/>
      <c r="H1840" s="11"/>
      <c r="I1840" s="11"/>
      <c r="J1840" s="11"/>
      <c r="K1840" s="2"/>
      <c r="L1840" s="2"/>
      <c r="M1840" s="1"/>
    </row>
    <row r="1841" spans="1:13" x14ac:dyDescent="0.2">
      <c r="A1841" s="1"/>
      <c r="B1841" s="1"/>
      <c r="C1841" s="16"/>
      <c r="D1841" s="1"/>
      <c r="E1841" s="1"/>
      <c r="F1841" s="1"/>
      <c r="G1841" s="1"/>
      <c r="H1841" s="11"/>
      <c r="I1841" s="11"/>
      <c r="J1841" s="11"/>
      <c r="K1841" s="2"/>
      <c r="L1841" s="2"/>
      <c r="M1841" s="1"/>
    </row>
    <row r="1842" spans="1:13" x14ac:dyDescent="0.2">
      <c r="A1842" s="1"/>
      <c r="B1842" s="1"/>
      <c r="C1842" s="16"/>
      <c r="D1842" s="1"/>
      <c r="E1842" s="1"/>
      <c r="F1842" s="1"/>
      <c r="G1842" s="1"/>
      <c r="H1842" s="11"/>
      <c r="I1842" s="11"/>
      <c r="J1842" s="11"/>
      <c r="K1842" s="2"/>
      <c r="L1842" s="2"/>
      <c r="M1842" s="1"/>
    </row>
    <row r="1843" spans="1:13" x14ac:dyDescent="0.2">
      <c r="A1843" s="1"/>
      <c r="B1843" s="1"/>
      <c r="C1843" s="16"/>
      <c r="D1843" s="1"/>
      <c r="E1843" s="1"/>
      <c r="F1843" s="1"/>
      <c r="G1843" s="1"/>
      <c r="H1843" s="11"/>
      <c r="I1843" s="11"/>
      <c r="J1843" s="11"/>
      <c r="K1843" s="2"/>
      <c r="L1843" s="2"/>
      <c r="M1843" s="1"/>
    </row>
    <row r="1844" spans="1:13" x14ac:dyDescent="0.2">
      <c r="A1844" s="1"/>
      <c r="B1844" s="1"/>
      <c r="C1844" s="16"/>
      <c r="D1844" s="1"/>
      <c r="E1844" s="1"/>
      <c r="F1844" s="1"/>
      <c r="G1844" s="1"/>
      <c r="H1844" s="11"/>
      <c r="I1844" s="11"/>
      <c r="J1844" s="11"/>
      <c r="K1844" s="2"/>
      <c r="L1844" s="2"/>
      <c r="M1844" s="1"/>
    </row>
    <row r="1845" spans="1:13" x14ac:dyDescent="0.2">
      <c r="A1845" s="1"/>
      <c r="B1845" s="1"/>
      <c r="C1845" s="16"/>
      <c r="D1845" s="1"/>
      <c r="E1845" s="1"/>
      <c r="F1845" s="1"/>
      <c r="G1845" s="1"/>
      <c r="H1845" s="11"/>
      <c r="I1845" s="11"/>
      <c r="J1845" s="11"/>
      <c r="K1845" s="2"/>
      <c r="L1845" s="2"/>
      <c r="M1845" s="1"/>
    </row>
    <row r="1846" spans="1:13" x14ac:dyDescent="0.2">
      <c r="A1846" s="1"/>
      <c r="B1846" s="1"/>
      <c r="C1846" s="16"/>
      <c r="D1846" s="1"/>
      <c r="E1846" s="1"/>
      <c r="F1846" s="1"/>
      <c r="G1846" s="1"/>
      <c r="H1846" s="11"/>
      <c r="I1846" s="11"/>
      <c r="J1846" s="11"/>
      <c r="K1846" s="2"/>
      <c r="L1846" s="2"/>
      <c r="M1846" s="1"/>
    </row>
    <row r="1847" spans="1:13" x14ac:dyDescent="0.2">
      <c r="A1847" s="1"/>
      <c r="B1847" s="1"/>
      <c r="C1847" s="16"/>
      <c r="D1847" s="1"/>
      <c r="E1847" s="1"/>
      <c r="F1847" s="1"/>
      <c r="G1847" s="1"/>
      <c r="H1847" s="11"/>
      <c r="I1847" s="11"/>
      <c r="J1847" s="11"/>
      <c r="K1847" s="2"/>
      <c r="L1847" s="2"/>
      <c r="M1847" s="1"/>
    </row>
    <row r="1848" spans="1:13" x14ac:dyDescent="0.2">
      <c r="A1848" s="1"/>
      <c r="B1848" s="1"/>
      <c r="C1848" s="16"/>
      <c r="D1848" s="1"/>
      <c r="E1848" s="1"/>
      <c r="F1848" s="1"/>
      <c r="G1848" s="1"/>
      <c r="H1848" s="11"/>
      <c r="I1848" s="11"/>
      <c r="J1848" s="11"/>
      <c r="K1848" s="2"/>
      <c r="L1848" s="2"/>
      <c r="M1848" s="1"/>
    </row>
    <row r="1849" spans="1:13" x14ac:dyDescent="0.2">
      <c r="A1849" s="1"/>
      <c r="B1849" s="1"/>
      <c r="C1849" s="16"/>
      <c r="D1849" s="1"/>
      <c r="E1849" s="1"/>
      <c r="F1849" s="1"/>
      <c r="G1849" s="1"/>
      <c r="H1849" s="11"/>
      <c r="I1849" s="11"/>
      <c r="J1849" s="11"/>
      <c r="K1849" s="2"/>
      <c r="L1849" s="2"/>
      <c r="M1849" s="1"/>
    </row>
    <row r="1850" spans="1:13" x14ac:dyDescent="0.2">
      <c r="A1850" s="1"/>
      <c r="B1850" s="1"/>
      <c r="C1850" s="16"/>
      <c r="D1850" s="1"/>
      <c r="E1850" s="1"/>
      <c r="F1850" s="1"/>
      <c r="G1850" s="1"/>
      <c r="H1850" s="11"/>
      <c r="I1850" s="11"/>
      <c r="J1850" s="11"/>
      <c r="K1850" s="2"/>
      <c r="L1850" s="2"/>
      <c r="M1850" s="1"/>
    </row>
    <row r="1851" spans="1:13" x14ac:dyDescent="0.2">
      <c r="A1851" s="1"/>
      <c r="B1851" s="1"/>
      <c r="C1851" s="16"/>
      <c r="D1851" s="1"/>
      <c r="E1851" s="1"/>
      <c r="F1851" s="1"/>
      <c r="G1851" s="1"/>
      <c r="H1851" s="11"/>
      <c r="I1851" s="11"/>
      <c r="J1851" s="11"/>
      <c r="K1851" s="2"/>
      <c r="L1851" s="2"/>
      <c r="M1851" s="1"/>
    </row>
    <row r="1852" spans="1:13" x14ac:dyDescent="0.2">
      <c r="A1852" s="1"/>
      <c r="B1852" s="1"/>
      <c r="C1852" s="16"/>
      <c r="D1852" s="1"/>
      <c r="E1852" s="1"/>
      <c r="F1852" s="1"/>
      <c r="G1852" s="1"/>
      <c r="H1852" s="11"/>
      <c r="I1852" s="11"/>
      <c r="J1852" s="11"/>
      <c r="K1852" s="2"/>
      <c r="L1852" s="2"/>
      <c r="M1852" s="1"/>
    </row>
    <row r="1853" spans="1:13" x14ac:dyDescent="0.2">
      <c r="A1853" s="1"/>
      <c r="B1853" s="1"/>
      <c r="C1853" s="16"/>
      <c r="D1853" s="1"/>
      <c r="E1853" s="1"/>
      <c r="F1853" s="1"/>
      <c r="G1853" s="1"/>
      <c r="H1853" s="11"/>
      <c r="I1853" s="11"/>
      <c r="J1853" s="11"/>
      <c r="K1853" s="2"/>
      <c r="L1853" s="2"/>
      <c r="M1853" s="1"/>
    </row>
    <row r="1854" spans="1:13" x14ac:dyDescent="0.2">
      <c r="A1854" s="1"/>
      <c r="B1854" s="1"/>
      <c r="C1854" s="16"/>
      <c r="D1854" s="1"/>
      <c r="E1854" s="1"/>
      <c r="F1854" s="1"/>
      <c r="G1854" s="1"/>
      <c r="H1854" s="11"/>
      <c r="I1854" s="11"/>
      <c r="J1854" s="11"/>
      <c r="K1854" s="2"/>
      <c r="L1854" s="2"/>
      <c r="M1854" s="1"/>
    </row>
    <row r="1855" spans="1:13" x14ac:dyDescent="0.2">
      <c r="A1855" s="1"/>
      <c r="B1855" s="1"/>
      <c r="C1855" s="16"/>
      <c r="D1855" s="1"/>
      <c r="E1855" s="1"/>
      <c r="F1855" s="1"/>
      <c r="G1855" s="1"/>
      <c r="H1855" s="11"/>
      <c r="I1855" s="11"/>
      <c r="J1855" s="11"/>
      <c r="K1855" s="2"/>
      <c r="L1855" s="2"/>
      <c r="M1855" s="1"/>
    </row>
    <row r="1856" spans="1:13" x14ac:dyDescent="0.2">
      <c r="A1856" s="1"/>
      <c r="B1856" s="1"/>
      <c r="C1856" s="16"/>
      <c r="D1856" s="1"/>
      <c r="E1856" s="1"/>
      <c r="F1856" s="1"/>
      <c r="G1856" s="1"/>
      <c r="H1856" s="11"/>
      <c r="I1856" s="11"/>
      <c r="J1856" s="11"/>
      <c r="K1856" s="2"/>
      <c r="L1856" s="2"/>
      <c r="M1856" s="1"/>
    </row>
    <row r="1857" spans="1:13" x14ac:dyDescent="0.2">
      <c r="A1857" s="1"/>
      <c r="B1857" s="1"/>
      <c r="C1857" s="16"/>
      <c r="D1857" s="1"/>
      <c r="E1857" s="1"/>
      <c r="F1857" s="1"/>
      <c r="G1857" s="1"/>
      <c r="H1857" s="11"/>
      <c r="I1857" s="11"/>
      <c r="J1857" s="11"/>
      <c r="K1857" s="2"/>
      <c r="L1857" s="2"/>
      <c r="M1857" s="1"/>
    </row>
    <row r="1858" spans="1:13" x14ac:dyDescent="0.2">
      <c r="A1858" s="1"/>
      <c r="B1858" s="1"/>
      <c r="C1858" s="16"/>
      <c r="D1858" s="1"/>
      <c r="E1858" s="1"/>
      <c r="F1858" s="1"/>
      <c r="G1858" s="1"/>
      <c r="H1858" s="11"/>
      <c r="I1858" s="11"/>
      <c r="J1858" s="11"/>
      <c r="K1858" s="2"/>
      <c r="L1858" s="2"/>
      <c r="M1858" s="1"/>
    </row>
    <row r="1859" spans="1:13" x14ac:dyDescent="0.2">
      <c r="A1859" s="1"/>
      <c r="B1859" s="1"/>
      <c r="C1859" s="16"/>
      <c r="D1859" s="1"/>
      <c r="E1859" s="1"/>
      <c r="F1859" s="1"/>
      <c r="G1859" s="1"/>
      <c r="H1859" s="11"/>
      <c r="I1859" s="11"/>
      <c r="J1859" s="11"/>
      <c r="K1859" s="2"/>
      <c r="L1859" s="2"/>
      <c r="M1859" s="1"/>
    </row>
    <row r="1860" spans="1:13" x14ac:dyDescent="0.2">
      <c r="A1860" s="1"/>
      <c r="B1860" s="1"/>
      <c r="C1860" s="16"/>
      <c r="D1860" s="1"/>
      <c r="E1860" s="1"/>
      <c r="F1860" s="1"/>
      <c r="G1860" s="1"/>
      <c r="H1860" s="11"/>
      <c r="I1860" s="11"/>
      <c r="J1860" s="11"/>
      <c r="K1860" s="2"/>
      <c r="L1860" s="2"/>
      <c r="M1860" s="1"/>
    </row>
    <row r="1861" spans="1:13" x14ac:dyDescent="0.2">
      <c r="A1861" s="1"/>
      <c r="B1861" s="1"/>
      <c r="C1861" s="16"/>
      <c r="D1861" s="1"/>
      <c r="E1861" s="1"/>
      <c r="F1861" s="1"/>
      <c r="G1861" s="1"/>
      <c r="H1861" s="11"/>
      <c r="I1861" s="11"/>
      <c r="J1861" s="11"/>
      <c r="K1861" s="2"/>
      <c r="L1861" s="2"/>
      <c r="M1861" s="1"/>
    </row>
    <row r="1862" spans="1:13" x14ac:dyDescent="0.2">
      <c r="A1862" s="1"/>
      <c r="B1862" s="1"/>
      <c r="C1862" s="16"/>
      <c r="D1862" s="1"/>
      <c r="E1862" s="1"/>
      <c r="F1862" s="1"/>
      <c r="G1862" s="1"/>
      <c r="H1862" s="11"/>
      <c r="I1862" s="11"/>
      <c r="J1862" s="11"/>
      <c r="K1862" s="2"/>
      <c r="L1862" s="2"/>
      <c r="M1862" s="1"/>
    </row>
    <row r="1863" spans="1:13" x14ac:dyDescent="0.2">
      <c r="A1863" s="1"/>
      <c r="B1863" s="1"/>
      <c r="C1863" s="16"/>
      <c r="D1863" s="1"/>
      <c r="E1863" s="1"/>
      <c r="F1863" s="1"/>
      <c r="G1863" s="1"/>
      <c r="H1863" s="11"/>
      <c r="I1863" s="11"/>
      <c r="J1863" s="11"/>
      <c r="K1863" s="2"/>
      <c r="L1863" s="2"/>
      <c r="M1863" s="1"/>
    </row>
    <row r="1864" spans="1:13" x14ac:dyDescent="0.2">
      <c r="A1864" s="1"/>
      <c r="B1864" s="1"/>
      <c r="C1864" s="16"/>
      <c r="D1864" s="1"/>
      <c r="E1864" s="1"/>
      <c r="F1864" s="1"/>
      <c r="G1864" s="1"/>
      <c r="H1864" s="11"/>
      <c r="I1864" s="11"/>
      <c r="J1864" s="11"/>
      <c r="K1864" s="2"/>
      <c r="L1864" s="2"/>
      <c r="M1864" s="1"/>
    </row>
    <row r="1865" spans="1:13" x14ac:dyDescent="0.2">
      <c r="A1865" s="1"/>
      <c r="B1865" s="1"/>
      <c r="C1865" s="16"/>
      <c r="D1865" s="1"/>
      <c r="E1865" s="1"/>
      <c r="F1865" s="1"/>
      <c r="G1865" s="1"/>
      <c r="H1865" s="11"/>
      <c r="I1865" s="11"/>
      <c r="J1865" s="11"/>
      <c r="K1865" s="2"/>
      <c r="L1865" s="2"/>
      <c r="M1865" s="1"/>
    </row>
    <row r="1866" spans="1:13" x14ac:dyDescent="0.2">
      <c r="A1866" s="1"/>
      <c r="B1866" s="1"/>
      <c r="C1866" s="16"/>
      <c r="D1866" s="1"/>
      <c r="E1866" s="1"/>
      <c r="F1866" s="1"/>
      <c r="G1866" s="1"/>
      <c r="H1866" s="11"/>
      <c r="I1866" s="11"/>
      <c r="J1866" s="11"/>
      <c r="K1866" s="2"/>
      <c r="L1866" s="2"/>
      <c r="M1866" s="1"/>
    </row>
    <row r="1867" spans="1:13" x14ac:dyDescent="0.2">
      <c r="A1867" s="1"/>
      <c r="B1867" s="1"/>
      <c r="C1867" s="16"/>
      <c r="D1867" s="1"/>
      <c r="E1867" s="1"/>
      <c r="F1867" s="1"/>
      <c r="G1867" s="1"/>
      <c r="H1867" s="11"/>
      <c r="I1867" s="11"/>
      <c r="J1867" s="11"/>
      <c r="K1867" s="2"/>
      <c r="L1867" s="2"/>
      <c r="M1867" s="1"/>
    </row>
    <row r="1868" spans="1:13" x14ac:dyDescent="0.2">
      <c r="A1868" s="1"/>
      <c r="B1868" s="1"/>
      <c r="C1868" s="16"/>
      <c r="D1868" s="1"/>
      <c r="E1868" s="1"/>
      <c r="F1868" s="1"/>
      <c r="G1868" s="1"/>
      <c r="H1868" s="11"/>
      <c r="I1868" s="11"/>
      <c r="J1868" s="11"/>
      <c r="K1868" s="2"/>
      <c r="L1868" s="2"/>
      <c r="M1868" s="1"/>
    </row>
    <row r="1869" spans="1:13" x14ac:dyDescent="0.2">
      <c r="A1869" s="1"/>
      <c r="B1869" s="1"/>
      <c r="C1869" s="16"/>
      <c r="D1869" s="1"/>
      <c r="E1869" s="1"/>
      <c r="F1869" s="1"/>
      <c r="G1869" s="1"/>
      <c r="H1869" s="11"/>
      <c r="I1869" s="11"/>
      <c r="J1869" s="11"/>
      <c r="K1869" s="2"/>
      <c r="L1869" s="2"/>
      <c r="M1869" s="1"/>
    </row>
    <row r="1870" spans="1:13" x14ac:dyDescent="0.2">
      <c r="A1870" s="1"/>
      <c r="B1870" s="1"/>
      <c r="C1870" s="16"/>
      <c r="D1870" s="1"/>
      <c r="E1870" s="1"/>
      <c r="F1870" s="1"/>
      <c r="G1870" s="1"/>
      <c r="H1870" s="11"/>
      <c r="I1870" s="11"/>
      <c r="J1870" s="11"/>
      <c r="K1870" s="2"/>
      <c r="L1870" s="2"/>
      <c r="M1870" s="1"/>
    </row>
    <row r="1871" spans="1:13" x14ac:dyDescent="0.2">
      <c r="A1871" s="1"/>
      <c r="B1871" s="1"/>
      <c r="C1871" s="16"/>
      <c r="D1871" s="1"/>
      <c r="E1871" s="1"/>
      <c r="F1871" s="1"/>
      <c r="G1871" s="1"/>
      <c r="H1871" s="11"/>
      <c r="I1871" s="11"/>
      <c r="J1871" s="11"/>
      <c r="K1871" s="2"/>
      <c r="L1871" s="2"/>
      <c r="M1871" s="1"/>
    </row>
    <row r="1872" spans="1:13" x14ac:dyDescent="0.2">
      <c r="A1872" s="1"/>
      <c r="B1872" s="1"/>
      <c r="C1872" s="16"/>
      <c r="D1872" s="1"/>
      <c r="E1872" s="1"/>
      <c r="F1872" s="1"/>
      <c r="G1872" s="1"/>
      <c r="H1872" s="11"/>
      <c r="I1872" s="11"/>
      <c r="J1872" s="11"/>
      <c r="K1872" s="2"/>
      <c r="L1872" s="2"/>
      <c r="M1872" s="1"/>
    </row>
    <row r="1873" spans="1:13" x14ac:dyDescent="0.2">
      <c r="A1873" s="1"/>
      <c r="B1873" s="1"/>
      <c r="C1873" s="16"/>
      <c r="D1873" s="1"/>
      <c r="E1873" s="1"/>
      <c r="F1873" s="1"/>
      <c r="G1873" s="1"/>
      <c r="H1873" s="11"/>
      <c r="I1873" s="11"/>
      <c r="J1873" s="11"/>
      <c r="K1873" s="2"/>
      <c r="L1873" s="2"/>
      <c r="M1873" s="1"/>
    </row>
    <row r="1874" spans="1:13" x14ac:dyDescent="0.2">
      <c r="A1874" s="1"/>
      <c r="B1874" s="1"/>
      <c r="C1874" s="16"/>
      <c r="D1874" s="1"/>
      <c r="E1874" s="1"/>
      <c r="F1874" s="1"/>
      <c r="G1874" s="1"/>
      <c r="H1874" s="11"/>
      <c r="I1874" s="11"/>
      <c r="J1874" s="11"/>
      <c r="K1874" s="2"/>
      <c r="L1874" s="2"/>
      <c r="M1874" s="1"/>
    </row>
    <row r="1875" spans="1:13" x14ac:dyDescent="0.2">
      <c r="A1875" s="1"/>
      <c r="B1875" s="1"/>
      <c r="C1875" s="16"/>
      <c r="D1875" s="1"/>
      <c r="E1875" s="1"/>
      <c r="F1875" s="1"/>
      <c r="G1875" s="1"/>
      <c r="H1875" s="11"/>
      <c r="I1875" s="11"/>
      <c r="J1875" s="11"/>
      <c r="K1875" s="2"/>
      <c r="L1875" s="2"/>
      <c r="M1875" s="1"/>
    </row>
    <row r="1876" spans="1:13" x14ac:dyDescent="0.2">
      <c r="A1876" s="1"/>
      <c r="B1876" s="1"/>
      <c r="C1876" s="16"/>
      <c r="D1876" s="1"/>
      <c r="E1876" s="1"/>
      <c r="F1876" s="1"/>
      <c r="G1876" s="1"/>
      <c r="H1876" s="11"/>
      <c r="I1876" s="11"/>
      <c r="J1876" s="11"/>
      <c r="K1876" s="2"/>
      <c r="L1876" s="2"/>
      <c r="M1876" s="1"/>
    </row>
    <row r="1877" spans="1:13" x14ac:dyDescent="0.2">
      <c r="A1877" s="1"/>
      <c r="B1877" s="1"/>
      <c r="C1877" s="16"/>
      <c r="D1877" s="1"/>
      <c r="E1877" s="1"/>
      <c r="F1877" s="1"/>
      <c r="G1877" s="1"/>
      <c r="H1877" s="11"/>
      <c r="I1877" s="11"/>
      <c r="J1877" s="11"/>
      <c r="K1877" s="2"/>
      <c r="L1877" s="2"/>
      <c r="M1877" s="1"/>
    </row>
    <row r="1878" spans="1:13" x14ac:dyDescent="0.2">
      <c r="A1878" s="1"/>
      <c r="B1878" s="1"/>
      <c r="C1878" s="16"/>
      <c r="D1878" s="1"/>
      <c r="E1878" s="1"/>
      <c r="F1878" s="1"/>
      <c r="G1878" s="1"/>
      <c r="H1878" s="11"/>
      <c r="I1878" s="11"/>
      <c r="J1878" s="11"/>
      <c r="K1878" s="2"/>
      <c r="L1878" s="2"/>
      <c r="M1878" s="1"/>
    </row>
    <row r="1879" spans="1:13" x14ac:dyDescent="0.2">
      <c r="A1879" s="1"/>
      <c r="B1879" s="1"/>
      <c r="C1879" s="16"/>
      <c r="D1879" s="1"/>
      <c r="E1879" s="1"/>
      <c r="F1879" s="1"/>
      <c r="G1879" s="1"/>
      <c r="H1879" s="11"/>
      <c r="I1879" s="11"/>
      <c r="J1879" s="11"/>
      <c r="K1879" s="2"/>
      <c r="L1879" s="2"/>
      <c r="M1879" s="1"/>
    </row>
    <row r="1880" spans="1:13" x14ac:dyDescent="0.2">
      <c r="A1880" s="1"/>
      <c r="B1880" s="1"/>
      <c r="C1880" s="16"/>
      <c r="D1880" s="1"/>
      <c r="E1880" s="1"/>
      <c r="F1880" s="1"/>
      <c r="G1880" s="1"/>
      <c r="H1880" s="11"/>
      <c r="I1880" s="11"/>
      <c r="J1880" s="11"/>
      <c r="K1880" s="2"/>
      <c r="L1880" s="2"/>
      <c r="M1880" s="1"/>
    </row>
    <row r="1881" spans="1:13" x14ac:dyDescent="0.2">
      <c r="A1881" s="1"/>
      <c r="B1881" s="1"/>
      <c r="C1881" s="16"/>
      <c r="D1881" s="1"/>
      <c r="E1881" s="1"/>
      <c r="F1881" s="1"/>
      <c r="G1881" s="1"/>
      <c r="H1881" s="11"/>
      <c r="I1881" s="11"/>
      <c r="J1881" s="11"/>
      <c r="K1881" s="2"/>
      <c r="L1881" s="2"/>
      <c r="M1881" s="1"/>
    </row>
    <row r="1882" spans="1:13" x14ac:dyDescent="0.2">
      <c r="A1882" s="1"/>
      <c r="B1882" s="1"/>
      <c r="C1882" s="16"/>
      <c r="D1882" s="1"/>
      <c r="E1882" s="1"/>
      <c r="F1882" s="1"/>
      <c r="G1882" s="1"/>
      <c r="H1882" s="11"/>
      <c r="I1882" s="11"/>
      <c r="J1882" s="11"/>
      <c r="K1882" s="2"/>
      <c r="L1882" s="2"/>
      <c r="M1882" s="1"/>
    </row>
    <row r="1883" spans="1:13" x14ac:dyDescent="0.2">
      <c r="A1883" s="1"/>
      <c r="B1883" s="1"/>
      <c r="C1883" s="16"/>
      <c r="D1883" s="1"/>
      <c r="E1883" s="1"/>
      <c r="F1883" s="1"/>
      <c r="G1883" s="1"/>
      <c r="H1883" s="11"/>
      <c r="I1883" s="11"/>
      <c r="J1883" s="11"/>
      <c r="K1883" s="2"/>
      <c r="L1883" s="2"/>
      <c r="M1883" s="1"/>
    </row>
    <row r="1884" spans="1:13" x14ac:dyDescent="0.2">
      <c r="A1884" s="1"/>
      <c r="B1884" s="1"/>
      <c r="C1884" s="16"/>
      <c r="D1884" s="1"/>
      <c r="E1884" s="1"/>
      <c r="F1884" s="1"/>
      <c r="G1884" s="1"/>
      <c r="H1884" s="11"/>
      <c r="I1884" s="11"/>
      <c r="J1884" s="11"/>
      <c r="K1884" s="2"/>
      <c r="L1884" s="2"/>
      <c r="M1884" s="1"/>
    </row>
    <row r="1885" spans="1:13" x14ac:dyDescent="0.2">
      <c r="A1885" s="1"/>
      <c r="B1885" s="1"/>
      <c r="C1885" s="16"/>
      <c r="D1885" s="1"/>
      <c r="E1885" s="1"/>
      <c r="F1885" s="1"/>
      <c r="G1885" s="1"/>
      <c r="H1885" s="11"/>
      <c r="I1885" s="11"/>
      <c r="J1885" s="11"/>
      <c r="K1885" s="2"/>
      <c r="L1885" s="2"/>
      <c r="M1885" s="1"/>
    </row>
    <row r="1886" spans="1:13" x14ac:dyDescent="0.2">
      <c r="A1886" s="1"/>
      <c r="B1886" s="1"/>
      <c r="C1886" s="16"/>
      <c r="D1886" s="1"/>
      <c r="E1886" s="1"/>
      <c r="F1886" s="1"/>
      <c r="G1886" s="1"/>
      <c r="H1886" s="11"/>
      <c r="I1886" s="11"/>
      <c r="J1886" s="11"/>
      <c r="K1886" s="2"/>
      <c r="L1886" s="2"/>
      <c r="M1886" s="1"/>
    </row>
    <row r="1887" spans="1:13" x14ac:dyDescent="0.2">
      <c r="A1887" s="1"/>
      <c r="B1887" s="1"/>
      <c r="C1887" s="16"/>
      <c r="D1887" s="1"/>
      <c r="E1887" s="1"/>
      <c r="F1887" s="1"/>
      <c r="G1887" s="1"/>
      <c r="H1887" s="11"/>
      <c r="I1887" s="11"/>
      <c r="J1887" s="11"/>
      <c r="K1887" s="2"/>
      <c r="L1887" s="2"/>
      <c r="M1887" s="1"/>
    </row>
    <row r="1888" spans="1:13" x14ac:dyDescent="0.2">
      <c r="A1888" s="1"/>
      <c r="B1888" s="1"/>
      <c r="C1888" s="16"/>
      <c r="D1888" s="1"/>
      <c r="E1888" s="1"/>
      <c r="F1888" s="1"/>
      <c r="G1888" s="1"/>
      <c r="H1888" s="11"/>
      <c r="I1888" s="11"/>
      <c r="J1888" s="11"/>
      <c r="K1888" s="2"/>
      <c r="L1888" s="2"/>
      <c r="M1888" s="1"/>
    </row>
    <row r="1889" spans="1:13" x14ac:dyDescent="0.2">
      <c r="A1889" s="1"/>
      <c r="B1889" s="1"/>
      <c r="C1889" s="16"/>
      <c r="D1889" s="1"/>
      <c r="E1889" s="1"/>
      <c r="F1889" s="1"/>
      <c r="G1889" s="1"/>
      <c r="H1889" s="11"/>
      <c r="I1889" s="11"/>
      <c r="J1889" s="11"/>
      <c r="K1889" s="2"/>
      <c r="L1889" s="2"/>
      <c r="M1889" s="1"/>
    </row>
    <row r="1890" spans="1:13" x14ac:dyDescent="0.2">
      <c r="A1890" s="1"/>
      <c r="B1890" s="1"/>
      <c r="C1890" s="16"/>
      <c r="D1890" s="1"/>
      <c r="E1890" s="1"/>
      <c r="F1890" s="1"/>
      <c r="G1890" s="1"/>
      <c r="H1890" s="11"/>
      <c r="I1890" s="11"/>
      <c r="J1890" s="11"/>
      <c r="K1890" s="2"/>
      <c r="L1890" s="2"/>
      <c r="M1890" s="1"/>
    </row>
    <row r="1891" spans="1:13" x14ac:dyDescent="0.2">
      <c r="A1891" s="1"/>
      <c r="B1891" s="1"/>
      <c r="C1891" s="16"/>
      <c r="D1891" s="1"/>
      <c r="E1891" s="1"/>
      <c r="F1891" s="1"/>
      <c r="G1891" s="1"/>
      <c r="H1891" s="11"/>
      <c r="I1891" s="11"/>
      <c r="J1891" s="11"/>
      <c r="K1891" s="2"/>
      <c r="L1891" s="2"/>
      <c r="M1891" s="1"/>
    </row>
    <row r="1892" spans="1:13" x14ac:dyDescent="0.2">
      <c r="A1892" s="1"/>
      <c r="B1892" s="1"/>
      <c r="C1892" s="16"/>
      <c r="D1892" s="1"/>
      <c r="E1892" s="1"/>
      <c r="F1892" s="1"/>
      <c r="G1892" s="1"/>
      <c r="H1892" s="11"/>
      <c r="I1892" s="11"/>
      <c r="J1892" s="11"/>
      <c r="K1892" s="2"/>
      <c r="L1892" s="2"/>
      <c r="M1892" s="1"/>
    </row>
    <row r="1893" spans="1:13" x14ac:dyDescent="0.2">
      <c r="A1893" s="1"/>
      <c r="B1893" s="1"/>
      <c r="C1893" s="16"/>
      <c r="D1893" s="1"/>
      <c r="E1893" s="1"/>
      <c r="F1893" s="1"/>
      <c r="G1893" s="1"/>
      <c r="H1893" s="11"/>
      <c r="I1893" s="11"/>
      <c r="J1893" s="11"/>
      <c r="K1893" s="2"/>
      <c r="L1893" s="2"/>
      <c r="M1893" s="1"/>
    </row>
    <row r="1894" spans="1:13" x14ac:dyDescent="0.2">
      <c r="A1894" s="1"/>
      <c r="B1894" s="1"/>
      <c r="C1894" s="16"/>
      <c r="D1894" s="1"/>
      <c r="E1894" s="1"/>
      <c r="F1894" s="1"/>
      <c r="G1894" s="1"/>
      <c r="H1894" s="11"/>
      <c r="I1894" s="11"/>
      <c r="J1894" s="11"/>
      <c r="K1894" s="2"/>
      <c r="L1894" s="2"/>
      <c r="M1894" s="1"/>
    </row>
    <row r="1895" spans="1:13" x14ac:dyDescent="0.2">
      <c r="A1895" s="1"/>
      <c r="B1895" s="1"/>
      <c r="C1895" s="16"/>
      <c r="D1895" s="1"/>
      <c r="E1895" s="1"/>
      <c r="F1895" s="1"/>
      <c r="G1895" s="1"/>
      <c r="H1895" s="11"/>
      <c r="I1895" s="11"/>
      <c r="J1895" s="11"/>
      <c r="K1895" s="2"/>
      <c r="L1895" s="2"/>
      <c r="M1895" s="1"/>
    </row>
    <row r="1896" spans="1:13" x14ac:dyDescent="0.2">
      <c r="A1896" s="1"/>
      <c r="B1896" s="1"/>
      <c r="C1896" s="16"/>
      <c r="D1896" s="1"/>
      <c r="E1896" s="1"/>
      <c r="F1896" s="1"/>
      <c r="G1896" s="1"/>
      <c r="H1896" s="11"/>
      <c r="I1896" s="11"/>
      <c r="J1896" s="11"/>
      <c r="K1896" s="2"/>
      <c r="L1896" s="2"/>
      <c r="M1896" s="1"/>
    </row>
    <row r="1897" spans="1:13" x14ac:dyDescent="0.2">
      <c r="A1897" s="1"/>
      <c r="B1897" s="1"/>
      <c r="C1897" s="16"/>
      <c r="D1897" s="1"/>
      <c r="E1897" s="1"/>
      <c r="F1897" s="1"/>
      <c r="G1897" s="1"/>
      <c r="H1897" s="11"/>
      <c r="I1897" s="11"/>
      <c r="J1897" s="11"/>
      <c r="K1897" s="2"/>
      <c r="L1897" s="2"/>
      <c r="M1897" s="1"/>
    </row>
    <row r="1898" spans="1:13" x14ac:dyDescent="0.2">
      <c r="A1898" s="1"/>
      <c r="B1898" s="1"/>
      <c r="C1898" s="16"/>
      <c r="D1898" s="1"/>
      <c r="E1898" s="1"/>
      <c r="F1898" s="1"/>
      <c r="G1898" s="1"/>
      <c r="H1898" s="11"/>
      <c r="I1898" s="11"/>
      <c r="J1898" s="11"/>
      <c r="K1898" s="2"/>
      <c r="L1898" s="2"/>
      <c r="M1898" s="1"/>
    </row>
    <row r="1899" spans="1:13" x14ac:dyDescent="0.2">
      <c r="A1899" s="1"/>
      <c r="B1899" s="1"/>
      <c r="C1899" s="16"/>
      <c r="D1899" s="1"/>
      <c r="E1899" s="1"/>
      <c r="F1899" s="1"/>
      <c r="G1899" s="1"/>
      <c r="H1899" s="11"/>
      <c r="I1899" s="11"/>
      <c r="J1899" s="11"/>
      <c r="K1899" s="2"/>
      <c r="L1899" s="2"/>
      <c r="M1899" s="1"/>
    </row>
    <row r="1900" spans="1:13" x14ac:dyDescent="0.2">
      <c r="A1900" s="1"/>
      <c r="B1900" s="1"/>
      <c r="C1900" s="16"/>
      <c r="D1900" s="1"/>
      <c r="E1900" s="1"/>
      <c r="F1900" s="1"/>
      <c r="G1900" s="1"/>
      <c r="H1900" s="11"/>
      <c r="I1900" s="11"/>
      <c r="J1900" s="11"/>
      <c r="K1900" s="2"/>
      <c r="L1900" s="2"/>
      <c r="M1900" s="1"/>
    </row>
    <row r="1901" spans="1:13" x14ac:dyDescent="0.2">
      <c r="A1901" s="1"/>
      <c r="B1901" s="1"/>
      <c r="C1901" s="16"/>
      <c r="D1901" s="1"/>
      <c r="E1901" s="1"/>
      <c r="F1901" s="1"/>
      <c r="G1901" s="1"/>
      <c r="H1901" s="11"/>
      <c r="I1901" s="11"/>
      <c r="J1901" s="11"/>
      <c r="K1901" s="2"/>
      <c r="L1901" s="2"/>
      <c r="M1901" s="1"/>
    </row>
    <row r="1902" spans="1:13" x14ac:dyDescent="0.2">
      <c r="A1902" s="1"/>
      <c r="B1902" s="1"/>
      <c r="C1902" s="16"/>
      <c r="D1902" s="1"/>
      <c r="E1902" s="1"/>
      <c r="F1902" s="1"/>
      <c r="G1902" s="1"/>
      <c r="H1902" s="11"/>
      <c r="I1902" s="11"/>
      <c r="J1902" s="11"/>
      <c r="K1902" s="2"/>
      <c r="L1902" s="2"/>
      <c r="M1902" s="1"/>
    </row>
    <row r="1903" spans="1:13" x14ac:dyDescent="0.2">
      <c r="A1903" s="1"/>
      <c r="B1903" s="1"/>
      <c r="C1903" s="16"/>
      <c r="D1903" s="1"/>
      <c r="E1903" s="1"/>
      <c r="F1903" s="1"/>
      <c r="G1903" s="1"/>
      <c r="H1903" s="11"/>
      <c r="I1903" s="11"/>
      <c r="J1903" s="11"/>
      <c r="K1903" s="2"/>
      <c r="L1903" s="2"/>
      <c r="M1903" s="1"/>
    </row>
    <row r="1904" spans="1:13" x14ac:dyDescent="0.2">
      <c r="A1904" s="1"/>
      <c r="B1904" s="1"/>
      <c r="C1904" s="16"/>
      <c r="D1904" s="1"/>
      <c r="E1904" s="1"/>
      <c r="F1904" s="1"/>
      <c r="G1904" s="1"/>
      <c r="H1904" s="11"/>
      <c r="I1904" s="11"/>
      <c r="J1904" s="11"/>
      <c r="K1904" s="2"/>
      <c r="L1904" s="2"/>
      <c r="M1904" s="1"/>
    </row>
    <row r="1905" spans="1:13" x14ac:dyDescent="0.2">
      <c r="A1905" s="1"/>
      <c r="B1905" s="1"/>
      <c r="C1905" s="16"/>
      <c r="D1905" s="1"/>
      <c r="E1905" s="1"/>
      <c r="F1905" s="1"/>
      <c r="G1905" s="1"/>
      <c r="H1905" s="11"/>
      <c r="I1905" s="11"/>
      <c r="J1905" s="11"/>
      <c r="K1905" s="2"/>
      <c r="L1905" s="2"/>
      <c r="M1905" s="1"/>
    </row>
    <row r="1906" spans="1:13" x14ac:dyDescent="0.2">
      <c r="A1906" s="1"/>
      <c r="B1906" s="1"/>
      <c r="C1906" s="16"/>
      <c r="D1906" s="1"/>
      <c r="E1906" s="1"/>
      <c r="F1906" s="1"/>
      <c r="G1906" s="1"/>
      <c r="H1906" s="11"/>
      <c r="I1906" s="11"/>
      <c r="J1906" s="11"/>
      <c r="K1906" s="2"/>
      <c r="L1906" s="2"/>
      <c r="M1906" s="1"/>
    </row>
    <row r="1907" spans="1:13" x14ac:dyDescent="0.2">
      <c r="A1907" s="1"/>
      <c r="B1907" s="1"/>
      <c r="C1907" s="16"/>
      <c r="D1907" s="1"/>
      <c r="E1907" s="1"/>
      <c r="F1907" s="1"/>
      <c r="G1907" s="1"/>
      <c r="H1907" s="11"/>
      <c r="I1907" s="11"/>
      <c r="J1907" s="11"/>
      <c r="K1907" s="2"/>
      <c r="L1907" s="2"/>
      <c r="M1907" s="1"/>
    </row>
    <row r="1908" spans="1:13" x14ac:dyDescent="0.2">
      <c r="A1908" s="1"/>
      <c r="B1908" s="1"/>
      <c r="C1908" s="16"/>
      <c r="D1908" s="1"/>
      <c r="E1908" s="1"/>
      <c r="F1908" s="1"/>
      <c r="G1908" s="1"/>
      <c r="H1908" s="11"/>
      <c r="I1908" s="11"/>
      <c r="J1908" s="11"/>
      <c r="K1908" s="2"/>
      <c r="L1908" s="2"/>
      <c r="M1908" s="1"/>
    </row>
    <row r="1909" spans="1:13" x14ac:dyDescent="0.2">
      <c r="A1909" s="1"/>
      <c r="B1909" s="1"/>
      <c r="C1909" s="16"/>
      <c r="D1909" s="1"/>
      <c r="E1909" s="1"/>
      <c r="F1909" s="1"/>
      <c r="G1909" s="1"/>
      <c r="H1909" s="11"/>
      <c r="I1909" s="11"/>
      <c r="J1909" s="11"/>
      <c r="K1909" s="2"/>
      <c r="L1909" s="2"/>
      <c r="M1909" s="1"/>
    </row>
    <row r="1910" spans="1:13" x14ac:dyDescent="0.2">
      <c r="A1910" s="1"/>
      <c r="B1910" s="1"/>
      <c r="C1910" s="16"/>
      <c r="D1910" s="1"/>
      <c r="E1910" s="1"/>
      <c r="F1910" s="1"/>
      <c r="G1910" s="1"/>
      <c r="H1910" s="11"/>
      <c r="I1910" s="11"/>
      <c r="J1910" s="11"/>
      <c r="K1910" s="2"/>
      <c r="L1910" s="2"/>
      <c r="M1910" s="1"/>
    </row>
    <row r="1911" spans="1:13" x14ac:dyDescent="0.2">
      <c r="A1911" s="1"/>
      <c r="B1911" s="1"/>
      <c r="C1911" s="16"/>
      <c r="D1911" s="1"/>
      <c r="E1911" s="1"/>
      <c r="F1911" s="1"/>
      <c r="G1911" s="1"/>
      <c r="H1911" s="11"/>
      <c r="I1911" s="11"/>
      <c r="J1911" s="11"/>
      <c r="K1911" s="2"/>
      <c r="L1911" s="2"/>
      <c r="M1911" s="1"/>
    </row>
    <row r="1912" spans="1:13" x14ac:dyDescent="0.2">
      <c r="A1912" s="1"/>
      <c r="B1912" s="1"/>
      <c r="C1912" s="16"/>
      <c r="D1912" s="1"/>
      <c r="E1912" s="1"/>
      <c r="F1912" s="1"/>
      <c r="G1912" s="1"/>
      <c r="H1912" s="11"/>
      <c r="I1912" s="11"/>
      <c r="J1912" s="11"/>
      <c r="K1912" s="2"/>
      <c r="L1912" s="2"/>
      <c r="M1912" s="1"/>
    </row>
    <row r="1913" spans="1:13" x14ac:dyDescent="0.2">
      <c r="A1913" s="1"/>
      <c r="B1913" s="1"/>
      <c r="C1913" s="16"/>
      <c r="D1913" s="1"/>
      <c r="E1913" s="1"/>
      <c r="F1913" s="1"/>
      <c r="G1913" s="1"/>
      <c r="H1913" s="11"/>
      <c r="I1913" s="11"/>
      <c r="J1913" s="11"/>
      <c r="K1913" s="2"/>
      <c r="L1913" s="2"/>
      <c r="M1913" s="1"/>
    </row>
    <row r="1914" spans="1:13" x14ac:dyDescent="0.2">
      <c r="A1914" s="1"/>
      <c r="B1914" s="1"/>
      <c r="C1914" s="16"/>
      <c r="D1914" s="1"/>
      <c r="E1914" s="1"/>
      <c r="F1914" s="1"/>
      <c r="G1914" s="1"/>
      <c r="H1914" s="11"/>
      <c r="I1914" s="11"/>
      <c r="J1914" s="11"/>
      <c r="K1914" s="2"/>
      <c r="L1914" s="2"/>
      <c r="M1914" s="1"/>
    </row>
    <row r="1915" spans="1:13" x14ac:dyDescent="0.2">
      <c r="A1915" s="1"/>
      <c r="B1915" s="1"/>
      <c r="C1915" s="16"/>
      <c r="D1915" s="1"/>
      <c r="E1915" s="1"/>
      <c r="F1915" s="1"/>
      <c r="G1915" s="1"/>
      <c r="H1915" s="11"/>
      <c r="I1915" s="11"/>
      <c r="J1915" s="11"/>
      <c r="K1915" s="2"/>
      <c r="L1915" s="2"/>
      <c r="M1915" s="1"/>
    </row>
    <row r="1916" spans="1:13" x14ac:dyDescent="0.2">
      <c r="A1916" s="1"/>
      <c r="B1916" s="1"/>
      <c r="C1916" s="16"/>
      <c r="D1916" s="1"/>
      <c r="E1916" s="1"/>
      <c r="F1916" s="1"/>
      <c r="G1916" s="1"/>
      <c r="H1916" s="11"/>
      <c r="I1916" s="11"/>
      <c r="J1916" s="11"/>
      <c r="K1916" s="2"/>
      <c r="L1916" s="2"/>
      <c r="M1916" s="1"/>
    </row>
    <row r="1917" spans="1:13" x14ac:dyDescent="0.2">
      <c r="A1917" s="1"/>
      <c r="B1917" s="1"/>
      <c r="C1917" s="16"/>
      <c r="D1917" s="1"/>
      <c r="E1917" s="1"/>
      <c r="F1917" s="1"/>
      <c r="G1917" s="1"/>
      <c r="H1917" s="11"/>
      <c r="I1917" s="11"/>
      <c r="J1917" s="11"/>
      <c r="K1917" s="2"/>
      <c r="L1917" s="2"/>
      <c r="M1917" s="1"/>
    </row>
    <row r="1918" spans="1:13" x14ac:dyDescent="0.2">
      <c r="A1918" s="1"/>
      <c r="B1918" s="1"/>
      <c r="C1918" s="16"/>
      <c r="D1918" s="1"/>
      <c r="E1918" s="1"/>
      <c r="F1918" s="1"/>
      <c r="G1918" s="1"/>
      <c r="H1918" s="11"/>
      <c r="I1918" s="11"/>
      <c r="J1918" s="11"/>
      <c r="K1918" s="2"/>
      <c r="L1918" s="2"/>
      <c r="M1918" s="1"/>
    </row>
    <row r="1919" spans="1:13" x14ac:dyDescent="0.2">
      <c r="A1919" s="1"/>
      <c r="B1919" s="1"/>
      <c r="C1919" s="16"/>
      <c r="D1919" s="1"/>
      <c r="E1919" s="1"/>
      <c r="F1919" s="1"/>
      <c r="G1919" s="1"/>
      <c r="H1919" s="11"/>
      <c r="I1919" s="11"/>
      <c r="J1919" s="11"/>
      <c r="K1919" s="2"/>
      <c r="L1919" s="2"/>
      <c r="M1919" s="1"/>
    </row>
    <row r="1920" spans="1:13" x14ac:dyDescent="0.2">
      <c r="A1920" s="1"/>
      <c r="B1920" s="1"/>
      <c r="C1920" s="16"/>
      <c r="D1920" s="1"/>
      <c r="E1920" s="1"/>
      <c r="F1920" s="1"/>
      <c r="G1920" s="1"/>
      <c r="H1920" s="11"/>
      <c r="I1920" s="11"/>
      <c r="J1920" s="11"/>
      <c r="K1920" s="2"/>
      <c r="L1920" s="2"/>
      <c r="M1920" s="1"/>
    </row>
    <row r="1921" spans="1:13" x14ac:dyDescent="0.2">
      <c r="A1921" s="1"/>
      <c r="B1921" s="1"/>
      <c r="C1921" s="16"/>
      <c r="D1921" s="1"/>
      <c r="E1921" s="1"/>
      <c r="F1921" s="1"/>
      <c r="G1921" s="1"/>
      <c r="H1921" s="11"/>
      <c r="I1921" s="11"/>
      <c r="J1921" s="11"/>
      <c r="K1921" s="2"/>
      <c r="L1921" s="2"/>
      <c r="M1921" s="1"/>
    </row>
    <row r="1922" spans="1:13" x14ac:dyDescent="0.2">
      <c r="A1922" s="1"/>
      <c r="B1922" s="1"/>
      <c r="C1922" s="16"/>
      <c r="D1922" s="1"/>
      <c r="E1922" s="1"/>
      <c r="F1922" s="1"/>
      <c r="G1922" s="1"/>
      <c r="H1922" s="11"/>
      <c r="I1922" s="11"/>
      <c r="J1922" s="11"/>
      <c r="K1922" s="2"/>
      <c r="L1922" s="2"/>
      <c r="M1922" s="1"/>
    </row>
    <row r="1923" spans="1:13" x14ac:dyDescent="0.2">
      <c r="A1923" s="1"/>
      <c r="B1923" s="1"/>
      <c r="C1923" s="16"/>
      <c r="D1923" s="1"/>
      <c r="E1923" s="1"/>
      <c r="F1923" s="1"/>
      <c r="G1923" s="1"/>
      <c r="H1923" s="11"/>
      <c r="I1923" s="11"/>
      <c r="J1923" s="11"/>
      <c r="K1923" s="2"/>
      <c r="L1923" s="2"/>
      <c r="M1923" s="1"/>
    </row>
    <row r="1924" spans="1:13" x14ac:dyDescent="0.2">
      <c r="A1924" s="1"/>
      <c r="B1924" s="1"/>
      <c r="C1924" s="16"/>
      <c r="D1924" s="1"/>
      <c r="E1924" s="1"/>
      <c r="F1924" s="1"/>
      <c r="G1924" s="1"/>
      <c r="H1924" s="11"/>
      <c r="I1924" s="11"/>
      <c r="J1924" s="11"/>
      <c r="K1924" s="2"/>
      <c r="L1924" s="2"/>
      <c r="M1924" s="1"/>
    </row>
    <row r="1925" spans="1:13" x14ac:dyDescent="0.2">
      <c r="A1925" s="1"/>
      <c r="B1925" s="1"/>
      <c r="C1925" s="16"/>
      <c r="D1925" s="1"/>
      <c r="E1925" s="1"/>
      <c r="F1925" s="1"/>
      <c r="G1925" s="1"/>
      <c r="H1925" s="11"/>
      <c r="I1925" s="11"/>
      <c r="J1925" s="11"/>
      <c r="K1925" s="2"/>
      <c r="L1925" s="2"/>
      <c r="M1925" s="1"/>
    </row>
    <row r="1926" spans="1:13" x14ac:dyDescent="0.2">
      <c r="A1926" s="1"/>
      <c r="B1926" s="1"/>
      <c r="C1926" s="16"/>
      <c r="D1926" s="1"/>
      <c r="E1926" s="1"/>
      <c r="F1926" s="1"/>
      <c r="G1926" s="1"/>
      <c r="H1926" s="11"/>
      <c r="I1926" s="11"/>
      <c r="J1926" s="11"/>
      <c r="K1926" s="2"/>
      <c r="L1926" s="2"/>
      <c r="M1926" s="1"/>
    </row>
    <row r="1927" spans="1:13" x14ac:dyDescent="0.2">
      <c r="A1927" s="1"/>
      <c r="B1927" s="1"/>
      <c r="C1927" s="16"/>
      <c r="D1927" s="1"/>
      <c r="E1927" s="1"/>
      <c r="F1927" s="1"/>
      <c r="G1927" s="1"/>
      <c r="H1927" s="11"/>
      <c r="I1927" s="11"/>
      <c r="J1927" s="11"/>
      <c r="K1927" s="2"/>
      <c r="L1927" s="2"/>
      <c r="M1927" s="1"/>
    </row>
    <row r="1928" spans="1:13" x14ac:dyDescent="0.2">
      <c r="A1928" s="1"/>
      <c r="B1928" s="1"/>
      <c r="C1928" s="16"/>
      <c r="D1928" s="1"/>
      <c r="E1928" s="1"/>
      <c r="F1928" s="1"/>
      <c r="G1928" s="1"/>
      <c r="H1928" s="11"/>
      <c r="I1928" s="11"/>
      <c r="J1928" s="11"/>
      <c r="K1928" s="2"/>
      <c r="L1928" s="2"/>
      <c r="M1928" s="1"/>
    </row>
    <row r="1929" spans="1:13" x14ac:dyDescent="0.2">
      <c r="A1929" s="1"/>
      <c r="B1929" s="1"/>
      <c r="C1929" s="16"/>
      <c r="D1929" s="1"/>
      <c r="E1929" s="1"/>
      <c r="F1929" s="1"/>
      <c r="G1929" s="1"/>
      <c r="H1929" s="11"/>
      <c r="I1929" s="11"/>
      <c r="J1929" s="11"/>
      <c r="K1929" s="2"/>
      <c r="L1929" s="2"/>
      <c r="M1929" s="1"/>
    </row>
    <row r="1930" spans="1:13" x14ac:dyDescent="0.2">
      <c r="A1930" s="1"/>
      <c r="B1930" s="1"/>
      <c r="C1930" s="16"/>
      <c r="D1930" s="1"/>
      <c r="E1930" s="1"/>
      <c r="F1930" s="1"/>
      <c r="G1930" s="1"/>
      <c r="H1930" s="11"/>
      <c r="I1930" s="11"/>
      <c r="J1930" s="11"/>
      <c r="K1930" s="2"/>
      <c r="L1930" s="2"/>
      <c r="M1930" s="1"/>
    </row>
    <row r="1931" spans="1:13" x14ac:dyDescent="0.2">
      <c r="A1931" s="1"/>
      <c r="B1931" s="1"/>
      <c r="C1931" s="16"/>
      <c r="D1931" s="1"/>
      <c r="E1931" s="1"/>
      <c r="F1931" s="1"/>
      <c r="G1931" s="1"/>
      <c r="H1931" s="11"/>
      <c r="I1931" s="11"/>
      <c r="J1931" s="11"/>
      <c r="K1931" s="2"/>
      <c r="L1931" s="2"/>
      <c r="M1931" s="1"/>
    </row>
    <row r="1932" spans="1:13" x14ac:dyDescent="0.2">
      <c r="A1932" s="1"/>
      <c r="B1932" s="1"/>
      <c r="C1932" s="16"/>
      <c r="D1932" s="1"/>
      <c r="E1932" s="1"/>
      <c r="F1932" s="1"/>
      <c r="G1932" s="1"/>
      <c r="H1932" s="11"/>
      <c r="I1932" s="11"/>
      <c r="J1932" s="11"/>
      <c r="K1932" s="2"/>
      <c r="L1932" s="2"/>
      <c r="M1932" s="1"/>
    </row>
    <row r="1933" spans="1:13" x14ac:dyDescent="0.2">
      <c r="A1933" s="1"/>
      <c r="B1933" s="1"/>
      <c r="C1933" s="16"/>
      <c r="D1933" s="1"/>
      <c r="E1933" s="1"/>
      <c r="F1933" s="1"/>
      <c r="G1933" s="1"/>
      <c r="H1933" s="11"/>
      <c r="I1933" s="11"/>
      <c r="J1933" s="11"/>
      <c r="K1933" s="2"/>
      <c r="L1933" s="2"/>
      <c r="M1933" s="1"/>
    </row>
    <row r="1934" spans="1:13" x14ac:dyDescent="0.2">
      <c r="A1934" s="1"/>
      <c r="B1934" s="1"/>
      <c r="C1934" s="16"/>
      <c r="D1934" s="1"/>
      <c r="E1934" s="1"/>
      <c r="F1934" s="1"/>
      <c r="G1934" s="1"/>
      <c r="H1934" s="11"/>
      <c r="I1934" s="11"/>
      <c r="J1934" s="11"/>
      <c r="K1934" s="2"/>
      <c r="L1934" s="2"/>
      <c r="M1934" s="1"/>
    </row>
    <row r="1935" spans="1:13" x14ac:dyDescent="0.2">
      <c r="A1935" s="1"/>
      <c r="B1935" s="1"/>
      <c r="C1935" s="16"/>
      <c r="D1935" s="1"/>
      <c r="E1935" s="1"/>
      <c r="F1935" s="1"/>
      <c r="G1935" s="1"/>
      <c r="H1935" s="11"/>
      <c r="I1935" s="11"/>
      <c r="J1935" s="11"/>
      <c r="K1935" s="2"/>
      <c r="L1935" s="2"/>
      <c r="M1935" s="1"/>
    </row>
    <row r="1936" spans="1:13" x14ac:dyDescent="0.2">
      <c r="A1936" s="1"/>
      <c r="B1936" s="1"/>
      <c r="C1936" s="16"/>
      <c r="D1936" s="1"/>
      <c r="E1936" s="1"/>
      <c r="F1936" s="1"/>
      <c r="G1936" s="1"/>
      <c r="H1936" s="11"/>
      <c r="I1936" s="11"/>
      <c r="J1936" s="11"/>
      <c r="K1936" s="2"/>
      <c r="L1936" s="2"/>
      <c r="M1936" s="1"/>
    </row>
    <row r="1937" spans="1:13" x14ac:dyDescent="0.2">
      <c r="A1937" s="1"/>
      <c r="B1937" s="1"/>
      <c r="C1937" s="16"/>
      <c r="D1937" s="1"/>
      <c r="E1937" s="1"/>
      <c r="F1937" s="1"/>
      <c r="G1937" s="1"/>
      <c r="H1937" s="11"/>
      <c r="I1937" s="11"/>
      <c r="J1937" s="11"/>
      <c r="K1937" s="2"/>
      <c r="L1937" s="2"/>
      <c r="M1937" s="1"/>
    </row>
    <row r="1938" spans="1:13" x14ac:dyDescent="0.2">
      <c r="A1938" s="1"/>
      <c r="B1938" s="1"/>
      <c r="C1938" s="16"/>
      <c r="D1938" s="1"/>
      <c r="E1938" s="1"/>
      <c r="F1938" s="1"/>
      <c r="G1938" s="1"/>
      <c r="H1938" s="11"/>
      <c r="I1938" s="11"/>
      <c r="J1938" s="11"/>
      <c r="K1938" s="2"/>
      <c r="L1938" s="2"/>
      <c r="M1938" s="1"/>
    </row>
    <row r="1939" spans="1:13" x14ac:dyDescent="0.2">
      <c r="A1939" s="1"/>
      <c r="B1939" s="1"/>
      <c r="C1939" s="16"/>
      <c r="D1939" s="1"/>
      <c r="E1939" s="1"/>
      <c r="F1939" s="1"/>
      <c r="G1939" s="1"/>
      <c r="H1939" s="11"/>
      <c r="I1939" s="11"/>
      <c r="J1939" s="11"/>
      <c r="K1939" s="2"/>
      <c r="L1939" s="2"/>
      <c r="M1939" s="1"/>
    </row>
    <row r="1940" spans="1:13" x14ac:dyDescent="0.2">
      <c r="A1940" s="1"/>
      <c r="B1940" s="1"/>
      <c r="C1940" s="16"/>
      <c r="D1940" s="1"/>
      <c r="E1940" s="1"/>
      <c r="F1940" s="1"/>
      <c r="G1940" s="1"/>
      <c r="H1940" s="11"/>
      <c r="I1940" s="11"/>
      <c r="J1940" s="11"/>
      <c r="K1940" s="2"/>
      <c r="L1940" s="2"/>
      <c r="M1940" s="1"/>
    </row>
    <row r="1941" spans="1:13" x14ac:dyDescent="0.2">
      <c r="A1941" s="1"/>
      <c r="B1941" s="1"/>
      <c r="C1941" s="16"/>
      <c r="D1941" s="1"/>
      <c r="E1941" s="1"/>
      <c r="F1941" s="1"/>
      <c r="G1941" s="1"/>
      <c r="H1941" s="11"/>
      <c r="I1941" s="11"/>
      <c r="J1941" s="11"/>
      <c r="K1941" s="2"/>
      <c r="L1941" s="2"/>
      <c r="M1941" s="1"/>
    </row>
    <row r="1942" spans="1:13" x14ac:dyDescent="0.2">
      <c r="A1942" s="1"/>
      <c r="B1942" s="1"/>
      <c r="C1942" s="16"/>
      <c r="D1942" s="1"/>
      <c r="E1942" s="1"/>
      <c r="F1942" s="1"/>
      <c r="G1942" s="1"/>
      <c r="H1942" s="11"/>
      <c r="I1942" s="11"/>
      <c r="J1942" s="11"/>
      <c r="K1942" s="2"/>
      <c r="L1942" s="2"/>
      <c r="M1942" s="1"/>
    </row>
    <row r="1943" spans="1:13" x14ac:dyDescent="0.2">
      <c r="A1943" s="1"/>
      <c r="B1943" s="1"/>
      <c r="C1943" s="16"/>
      <c r="D1943" s="1"/>
      <c r="E1943" s="1"/>
      <c r="F1943" s="1"/>
      <c r="G1943" s="1"/>
      <c r="H1943" s="11"/>
      <c r="I1943" s="11"/>
      <c r="J1943" s="11"/>
      <c r="K1943" s="2"/>
      <c r="L1943" s="2"/>
      <c r="M1943" s="1"/>
    </row>
    <row r="1944" spans="1:13" x14ac:dyDescent="0.2">
      <c r="A1944" s="1"/>
      <c r="B1944" s="1"/>
      <c r="C1944" s="16"/>
      <c r="D1944" s="1"/>
      <c r="E1944" s="1"/>
      <c r="F1944" s="1"/>
      <c r="G1944" s="1"/>
      <c r="H1944" s="11"/>
      <c r="I1944" s="11"/>
      <c r="J1944" s="11"/>
      <c r="K1944" s="2"/>
      <c r="L1944" s="2"/>
      <c r="M1944" s="1"/>
    </row>
    <row r="1945" spans="1:13" x14ac:dyDescent="0.2">
      <c r="A1945" s="1"/>
      <c r="B1945" s="1"/>
      <c r="C1945" s="16"/>
      <c r="D1945" s="1"/>
      <c r="E1945" s="1"/>
      <c r="F1945" s="1"/>
      <c r="G1945" s="1"/>
      <c r="H1945" s="11"/>
      <c r="I1945" s="11"/>
      <c r="J1945" s="11"/>
      <c r="K1945" s="2"/>
      <c r="L1945" s="2"/>
      <c r="M1945" s="1"/>
    </row>
    <row r="1946" spans="1:13" x14ac:dyDescent="0.2">
      <c r="A1946" s="1"/>
      <c r="B1946" s="1"/>
      <c r="C1946" s="16"/>
      <c r="D1946" s="1"/>
      <c r="E1946" s="1"/>
      <c r="F1946" s="1"/>
      <c r="G1946" s="1"/>
      <c r="H1946" s="11"/>
      <c r="I1946" s="11"/>
      <c r="J1946" s="11"/>
      <c r="K1946" s="2"/>
      <c r="L1946" s="2"/>
      <c r="M1946" s="1"/>
    </row>
    <row r="1947" spans="1:13" x14ac:dyDescent="0.2">
      <c r="A1947" s="1"/>
      <c r="B1947" s="1"/>
      <c r="C1947" s="16"/>
      <c r="D1947" s="1"/>
      <c r="E1947" s="1"/>
      <c r="F1947" s="1"/>
      <c r="G1947" s="1"/>
      <c r="H1947" s="11"/>
      <c r="I1947" s="11"/>
      <c r="J1947" s="11"/>
      <c r="K1947" s="2"/>
      <c r="L1947" s="2"/>
      <c r="M1947" s="1"/>
    </row>
    <row r="1948" spans="1:13" x14ac:dyDescent="0.2">
      <c r="A1948" s="1"/>
      <c r="B1948" s="1"/>
      <c r="C1948" s="16"/>
      <c r="D1948" s="1"/>
      <c r="E1948" s="1"/>
      <c r="F1948" s="1"/>
      <c r="G1948" s="1"/>
      <c r="H1948" s="11"/>
      <c r="I1948" s="11"/>
      <c r="J1948" s="11"/>
      <c r="K1948" s="2"/>
      <c r="L1948" s="2"/>
      <c r="M1948" s="1"/>
    </row>
    <row r="1949" spans="1:13" x14ac:dyDescent="0.2">
      <c r="A1949" s="1"/>
      <c r="B1949" s="1"/>
      <c r="C1949" s="16"/>
      <c r="D1949" s="1"/>
      <c r="E1949" s="1"/>
      <c r="F1949" s="1"/>
      <c r="G1949" s="1"/>
      <c r="H1949" s="11"/>
      <c r="I1949" s="11"/>
      <c r="J1949" s="11"/>
      <c r="K1949" s="2"/>
      <c r="L1949" s="2"/>
      <c r="M1949" s="1"/>
    </row>
    <row r="1950" spans="1:13" x14ac:dyDescent="0.2">
      <c r="A1950" s="1"/>
      <c r="B1950" s="1"/>
      <c r="C1950" s="16"/>
      <c r="D1950" s="1"/>
      <c r="E1950" s="1"/>
      <c r="F1950" s="1"/>
      <c r="G1950" s="1"/>
      <c r="H1950" s="11"/>
      <c r="I1950" s="11"/>
      <c r="J1950" s="11"/>
      <c r="K1950" s="2"/>
      <c r="L1950" s="2"/>
      <c r="M1950" s="1"/>
    </row>
    <row r="1951" spans="1:13" x14ac:dyDescent="0.2">
      <c r="A1951" s="1"/>
      <c r="B1951" s="1"/>
      <c r="C1951" s="16"/>
      <c r="D1951" s="1"/>
      <c r="E1951" s="1"/>
      <c r="F1951" s="1"/>
      <c r="G1951" s="1"/>
      <c r="H1951" s="11"/>
      <c r="I1951" s="11"/>
      <c r="J1951" s="11"/>
      <c r="K1951" s="2"/>
      <c r="L1951" s="2"/>
      <c r="M1951" s="1"/>
    </row>
    <row r="1952" spans="1:13" x14ac:dyDescent="0.2">
      <c r="A1952" s="1"/>
      <c r="B1952" s="1"/>
      <c r="C1952" s="16"/>
      <c r="D1952" s="1"/>
      <c r="E1952" s="1"/>
      <c r="F1952" s="1"/>
      <c r="G1952" s="1"/>
      <c r="H1952" s="11"/>
      <c r="I1952" s="11"/>
      <c r="J1952" s="11"/>
      <c r="K1952" s="2"/>
      <c r="L1952" s="2"/>
      <c r="M1952" s="1"/>
    </row>
    <row r="1953" spans="1:13" x14ac:dyDescent="0.2">
      <c r="A1953" s="1"/>
      <c r="B1953" s="1"/>
      <c r="C1953" s="16"/>
      <c r="D1953" s="1"/>
      <c r="E1953" s="1"/>
      <c r="F1953" s="1"/>
      <c r="G1953" s="1"/>
      <c r="H1953" s="11"/>
      <c r="I1953" s="11"/>
      <c r="J1953" s="11"/>
      <c r="K1953" s="2"/>
      <c r="L1953" s="2"/>
      <c r="M1953" s="1"/>
    </row>
    <row r="1954" spans="1:13" x14ac:dyDescent="0.2">
      <c r="A1954" s="1"/>
      <c r="B1954" s="1"/>
      <c r="C1954" s="16"/>
      <c r="D1954" s="1"/>
      <c r="E1954" s="1"/>
      <c r="F1954" s="1"/>
      <c r="G1954" s="1"/>
      <c r="H1954" s="11"/>
      <c r="I1954" s="11"/>
      <c r="J1954" s="11"/>
      <c r="K1954" s="2"/>
      <c r="L1954" s="2"/>
      <c r="M1954" s="1"/>
    </row>
    <row r="1955" spans="1:13" x14ac:dyDescent="0.2">
      <c r="A1955" s="1"/>
      <c r="B1955" s="1"/>
      <c r="C1955" s="16"/>
      <c r="D1955" s="1"/>
      <c r="E1955" s="1"/>
      <c r="F1955" s="1"/>
      <c r="G1955" s="1"/>
      <c r="H1955" s="11"/>
      <c r="I1955" s="11"/>
      <c r="J1955" s="11"/>
      <c r="K1955" s="2"/>
      <c r="L1955" s="2"/>
      <c r="M1955" s="1"/>
    </row>
    <row r="1956" spans="1:13" x14ac:dyDescent="0.2">
      <c r="A1956" s="1"/>
      <c r="B1956" s="1"/>
      <c r="C1956" s="16"/>
      <c r="D1956" s="1"/>
      <c r="E1956" s="1"/>
      <c r="F1956" s="1"/>
      <c r="G1956" s="1"/>
      <c r="H1956" s="11"/>
      <c r="I1956" s="11"/>
      <c r="J1956" s="11"/>
      <c r="K1956" s="2"/>
      <c r="L1956" s="2"/>
      <c r="M1956" s="1"/>
    </row>
    <row r="1957" spans="1:13" x14ac:dyDescent="0.2">
      <c r="A1957" s="1"/>
      <c r="B1957" s="1"/>
      <c r="C1957" s="16"/>
      <c r="D1957" s="1"/>
      <c r="E1957" s="1"/>
      <c r="F1957" s="1"/>
      <c r="G1957" s="1"/>
      <c r="H1957" s="11"/>
      <c r="I1957" s="11"/>
      <c r="J1957" s="11"/>
      <c r="K1957" s="2"/>
      <c r="L1957" s="2"/>
      <c r="M1957" s="1"/>
    </row>
    <row r="1958" spans="1:13" x14ac:dyDescent="0.2">
      <c r="A1958" s="1"/>
      <c r="B1958" s="1"/>
      <c r="C1958" s="16"/>
      <c r="D1958" s="1"/>
      <c r="E1958" s="1"/>
      <c r="F1958" s="1"/>
      <c r="G1958" s="1"/>
      <c r="H1958" s="11"/>
      <c r="I1958" s="11"/>
      <c r="J1958" s="11"/>
      <c r="K1958" s="2"/>
      <c r="L1958" s="2"/>
      <c r="M1958" s="1"/>
    </row>
    <row r="1959" spans="1:13" x14ac:dyDescent="0.2">
      <c r="A1959" s="1"/>
      <c r="B1959" s="1"/>
      <c r="C1959" s="16"/>
      <c r="D1959" s="1"/>
      <c r="E1959" s="1"/>
      <c r="F1959" s="1"/>
      <c r="G1959" s="1"/>
      <c r="H1959" s="11"/>
      <c r="I1959" s="11"/>
      <c r="J1959" s="11"/>
      <c r="K1959" s="2"/>
      <c r="L1959" s="2"/>
      <c r="M1959" s="1"/>
    </row>
    <row r="1960" spans="1:13" x14ac:dyDescent="0.2">
      <c r="A1960" s="1"/>
      <c r="B1960" s="1"/>
      <c r="C1960" s="16"/>
      <c r="D1960" s="1"/>
      <c r="E1960" s="1"/>
      <c r="F1960" s="1"/>
      <c r="G1960" s="1"/>
      <c r="H1960" s="11"/>
      <c r="I1960" s="11"/>
      <c r="J1960" s="11"/>
      <c r="K1960" s="2"/>
      <c r="L1960" s="2"/>
      <c r="M1960" s="1"/>
    </row>
    <row r="1961" spans="1:13" x14ac:dyDescent="0.2">
      <c r="A1961" s="1"/>
      <c r="B1961" s="1"/>
      <c r="C1961" s="16"/>
      <c r="D1961" s="1"/>
      <c r="E1961" s="1"/>
      <c r="F1961" s="1"/>
      <c r="G1961" s="1"/>
      <c r="H1961" s="11"/>
      <c r="I1961" s="11"/>
      <c r="J1961" s="11"/>
      <c r="K1961" s="2"/>
      <c r="L1961" s="2"/>
      <c r="M1961" s="1"/>
    </row>
    <row r="1962" spans="1:13" x14ac:dyDescent="0.2">
      <c r="A1962" s="1"/>
      <c r="B1962" s="1"/>
      <c r="C1962" s="16"/>
      <c r="D1962" s="1"/>
      <c r="E1962" s="1"/>
      <c r="F1962" s="1"/>
      <c r="G1962" s="1"/>
      <c r="H1962" s="11"/>
      <c r="I1962" s="11"/>
      <c r="J1962" s="11"/>
      <c r="K1962" s="2"/>
      <c r="L1962" s="2"/>
      <c r="M1962" s="1"/>
    </row>
    <row r="1963" spans="1:13" x14ac:dyDescent="0.2">
      <c r="A1963" s="1"/>
      <c r="B1963" s="1"/>
      <c r="C1963" s="16"/>
      <c r="D1963" s="1"/>
      <c r="E1963" s="1"/>
      <c r="F1963" s="1"/>
      <c r="G1963" s="1"/>
      <c r="H1963" s="11"/>
      <c r="I1963" s="11"/>
      <c r="J1963" s="11"/>
      <c r="K1963" s="2"/>
      <c r="L1963" s="2"/>
      <c r="M1963" s="1"/>
    </row>
    <row r="1964" spans="1:13" x14ac:dyDescent="0.2">
      <c r="A1964" s="1"/>
      <c r="B1964" s="1"/>
      <c r="C1964" s="16"/>
      <c r="D1964" s="1"/>
      <c r="E1964" s="1"/>
      <c r="F1964" s="1"/>
      <c r="G1964" s="1"/>
      <c r="H1964" s="11"/>
      <c r="I1964" s="11"/>
      <c r="J1964" s="11"/>
      <c r="K1964" s="2"/>
      <c r="L1964" s="2"/>
      <c r="M1964" s="1"/>
    </row>
    <row r="1965" spans="1:13" x14ac:dyDescent="0.2">
      <c r="A1965" s="1"/>
      <c r="B1965" s="1"/>
      <c r="C1965" s="16"/>
      <c r="D1965" s="1"/>
      <c r="E1965" s="1"/>
      <c r="F1965" s="1"/>
      <c r="G1965" s="1"/>
      <c r="H1965" s="11"/>
      <c r="I1965" s="11"/>
      <c r="J1965" s="11"/>
      <c r="K1965" s="2"/>
      <c r="L1965" s="2"/>
      <c r="M1965" s="1"/>
    </row>
    <row r="1966" spans="1:13" x14ac:dyDescent="0.2">
      <c r="A1966" s="1"/>
      <c r="B1966" s="1"/>
      <c r="C1966" s="16"/>
      <c r="D1966" s="1"/>
      <c r="E1966" s="1"/>
      <c r="F1966" s="1"/>
      <c r="G1966" s="1"/>
      <c r="H1966" s="11"/>
      <c r="I1966" s="11"/>
      <c r="J1966" s="11"/>
      <c r="K1966" s="2"/>
      <c r="L1966" s="2"/>
      <c r="M1966" s="1"/>
    </row>
    <row r="1967" spans="1:13" x14ac:dyDescent="0.2">
      <c r="A1967" s="1"/>
      <c r="B1967" s="1"/>
      <c r="C1967" s="16"/>
      <c r="D1967" s="1"/>
      <c r="E1967" s="1"/>
      <c r="F1967" s="1"/>
      <c r="G1967" s="1"/>
      <c r="H1967" s="11"/>
      <c r="I1967" s="11"/>
      <c r="J1967" s="11"/>
      <c r="K1967" s="2"/>
      <c r="L1967" s="2"/>
      <c r="M1967" s="1"/>
    </row>
    <row r="1968" spans="1:13" x14ac:dyDescent="0.2">
      <c r="A1968" s="1"/>
      <c r="B1968" s="1"/>
      <c r="C1968" s="16"/>
      <c r="D1968" s="1"/>
      <c r="E1968" s="1"/>
      <c r="F1968" s="1"/>
      <c r="G1968" s="1"/>
      <c r="H1968" s="11"/>
      <c r="I1968" s="11"/>
      <c r="J1968" s="11"/>
      <c r="K1968" s="2"/>
      <c r="L1968" s="2"/>
      <c r="M1968" s="1"/>
    </row>
    <row r="1969" spans="1:13" x14ac:dyDescent="0.2">
      <c r="A1969" s="1"/>
      <c r="B1969" s="1"/>
      <c r="C1969" s="16"/>
      <c r="D1969" s="1"/>
      <c r="E1969" s="1"/>
      <c r="F1969" s="1"/>
      <c r="G1969" s="1"/>
      <c r="H1969" s="11"/>
      <c r="I1969" s="11"/>
      <c r="J1969" s="11"/>
      <c r="K1969" s="2"/>
      <c r="L1969" s="2"/>
      <c r="M1969" s="1"/>
    </row>
    <row r="1970" spans="1:13" x14ac:dyDescent="0.2">
      <c r="A1970" s="1"/>
      <c r="B1970" s="1"/>
      <c r="C1970" s="16"/>
      <c r="D1970" s="1"/>
      <c r="E1970" s="1"/>
      <c r="F1970" s="1"/>
      <c r="G1970" s="1"/>
      <c r="H1970" s="11"/>
      <c r="I1970" s="11"/>
      <c r="J1970" s="11"/>
      <c r="K1970" s="2"/>
      <c r="L1970" s="2"/>
      <c r="M1970" s="1"/>
    </row>
    <row r="1971" spans="1:13" x14ac:dyDescent="0.2">
      <c r="A1971" s="1"/>
      <c r="B1971" s="1"/>
      <c r="C1971" s="16"/>
      <c r="D1971" s="1"/>
      <c r="E1971" s="1"/>
      <c r="F1971" s="1"/>
      <c r="G1971" s="1"/>
      <c r="H1971" s="11"/>
      <c r="I1971" s="11"/>
      <c r="J1971" s="11"/>
      <c r="K1971" s="2"/>
      <c r="L1971" s="2"/>
      <c r="M1971" s="1"/>
    </row>
    <row r="1972" spans="1:13" x14ac:dyDescent="0.2">
      <c r="A1972" s="1"/>
      <c r="B1972" s="1"/>
      <c r="C1972" s="16"/>
      <c r="D1972" s="1"/>
      <c r="E1972" s="1"/>
      <c r="F1972" s="1"/>
      <c r="G1972" s="1"/>
      <c r="H1972" s="11"/>
      <c r="I1972" s="11"/>
      <c r="J1972" s="11"/>
      <c r="K1972" s="2"/>
      <c r="L1972" s="2"/>
      <c r="M1972" s="1"/>
    </row>
    <row r="1973" spans="1:13" x14ac:dyDescent="0.2">
      <c r="A1973" s="1"/>
      <c r="B1973" s="1"/>
      <c r="C1973" s="16"/>
      <c r="D1973" s="1"/>
      <c r="E1973" s="1"/>
      <c r="F1973" s="1"/>
      <c r="G1973" s="1"/>
      <c r="H1973" s="11"/>
      <c r="I1973" s="11"/>
      <c r="J1973" s="11"/>
      <c r="K1973" s="2"/>
      <c r="L1973" s="2"/>
      <c r="M1973" s="1"/>
    </row>
    <row r="1974" spans="1:13" x14ac:dyDescent="0.2">
      <c r="A1974" s="1"/>
      <c r="B1974" s="1"/>
      <c r="C1974" s="16"/>
      <c r="D1974" s="1"/>
      <c r="E1974" s="1"/>
      <c r="F1974" s="1"/>
      <c r="G1974" s="1"/>
      <c r="H1974" s="11"/>
      <c r="I1974" s="11"/>
      <c r="J1974" s="11"/>
      <c r="K1974" s="2"/>
      <c r="L1974" s="2"/>
      <c r="M1974" s="1"/>
    </row>
    <row r="1975" spans="1:13" x14ac:dyDescent="0.2">
      <c r="A1975" s="1"/>
      <c r="B1975" s="1"/>
      <c r="C1975" s="16"/>
      <c r="D1975" s="1"/>
      <c r="E1975" s="1"/>
      <c r="F1975" s="1"/>
      <c r="G1975" s="1"/>
      <c r="H1975" s="11"/>
      <c r="I1975" s="11"/>
      <c r="J1975" s="11"/>
      <c r="K1975" s="2"/>
      <c r="L1975" s="2"/>
      <c r="M1975" s="1"/>
    </row>
    <row r="1976" spans="1:13" x14ac:dyDescent="0.2">
      <c r="A1976" s="1"/>
      <c r="B1976" s="1"/>
      <c r="C1976" s="16"/>
      <c r="D1976" s="1"/>
      <c r="E1976" s="1"/>
      <c r="F1976" s="1"/>
      <c r="G1976" s="1"/>
      <c r="H1976" s="11"/>
      <c r="I1976" s="11"/>
      <c r="J1976" s="11"/>
      <c r="K1976" s="2"/>
      <c r="L1976" s="2"/>
      <c r="M1976" s="1"/>
    </row>
    <row r="1977" spans="1:13" x14ac:dyDescent="0.2">
      <c r="A1977" s="1"/>
      <c r="B1977" s="1"/>
      <c r="C1977" s="16"/>
      <c r="D1977" s="1"/>
      <c r="E1977" s="1"/>
      <c r="F1977" s="1"/>
      <c r="G1977" s="1"/>
      <c r="H1977" s="11"/>
      <c r="I1977" s="11"/>
      <c r="J1977" s="11"/>
      <c r="K1977" s="2"/>
      <c r="L1977" s="2"/>
      <c r="M1977" s="1"/>
    </row>
    <row r="1978" spans="1:13" x14ac:dyDescent="0.2">
      <c r="A1978" s="1"/>
      <c r="B1978" s="1"/>
      <c r="C1978" s="16"/>
      <c r="D1978" s="1"/>
      <c r="E1978" s="1"/>
      <c r="F1978" s="1"/>
      <c r="G1978" s="1"/>
      <c r="H1978" s="11"/>
      <c r="I1978" s="11"/>
      <c r="J1978" s="11"/>
      <c r="K1978" s="2"/>
      <c r="L1978" s="2"/>
      <c r="M1978" s="1"/>
    </row>
    <row r="1979" spans="1:13" x14ac:dyDescent="0.2">
      <c r="A1979" s="1"/>
      <c r="B1979" s="1"/>
      <c r="C1979" s="16"/>
      <c r="D1979" s="1"/>
      <c r="E1979" s="1"/>
      <c r="F1979" s="1"/>
      <c r="G1979" s="1"/>
      <c r="H1979" s="11"/>
      <c r="I1979" s="11"/>
      <c r="J1979" s="11"/>
      <c r="K1979" s="2"/>
      <c r="L1979" s="2"/>
      <c r="M1979" s="1"/>
    </row>
    <row r="1980" spans="1:13" x14ac:dyDescent="0.2">
      <c r="A1980" s="1"/>
      <c r="B1980" s="1"/>
      <c r="C1980" s="16"/>
      <c r="D1980" s="1"/>
      <c r="E1980" s="1"/>
      <c r="F1980" s="1"/>
      <c r="G1980" s="1"/>
      <c r="H1980" s="11"/>
      <c r="I1980" s="11"/>
      <c r="J1980" s="11"/>
      <c r="K1980" s="2"/>
      <c r="L1980" s="2"/>
      <c r="M1980" s="1"/>
    </row>
    <row r="1981" spans="1:13" x14ac:dyDescent="0.2">
      <c r="A1981" s="1"/>
      <c r="B1981" s="1"/>
      <c r="C1981" s="16"/>
      <c r="D1981" s="1"/>
      <c r="E1981" s="1"/>
      <c r="F1981" s="1"/>
      <c r="G1981" s="1"/>
      <c r="H1981" s="11"/>
      <c r="I1981" s="11"/>
      <c r="J1981" s="11"/>
      <c r="K1981" s="2"/>
      <c r="L1981" s="2"/>
      <c r="M1981" s="1"/>
    </row>
    <row r="1982" spans="1:13" x14ac:dyDescent="0.2">
      <c r="A1982" s="1"/>
      <c r="B1982" s="1"/>
      <c r="C1982" s="16"/>
      <c r="D1982" s="1"/>
      <c r="E1982" s="1"/>
      <c r="F1982" s="1"/>
      <c r="G1982" s="1"/>
      <c r="H1982" s="11"/>
      <c r="I1982" s="11"/>
      <c r="J1982" s="11"/>
      <c r="K1982" s="2"/>
      <c r="L1982" s="2"/>
      <c r="M1982" s="1"/>
    </row>
    <row r="1983" spans="1:13" x14ac:dyDescent="0.2">
      <c r="A1983" s="1"/>
      <c r="B1983" s="1"/>
      <c r="C1983" s="16"/>
      <c r="D1983" s="1"/>
      <c r="E1983" s="1"/>
      <c r="F1983" s="1"/>
      <c r="G1983" s="1"/>
      <c r="H1983" s="11"/>
      <c r="I1983" s="11"/>
      <c r="J1983" s="11"/>
      <c r="K1983" s="2"/>
      <c r="L1983" s="2"/>
      <c r="M1983" s="1"/>
    </row>
    <row r="1984" spans="1:13" x14ac:dyDescent="0.2">
      <c r="A1984" s="1"/>
      <c r="B1984" s="1"/>
      <c r="C1984" s="16"/>
      <c r="D1984" s="1"/>
      <c r="E1984" s="1"/>
      <c r="F1984" s="1"/>
      <c r="G1984" s="1"/>
      <c r="H1984" s="11"/>
      <c r="I1984" s="11"/>
      <c r="J1984" s="11"/>
      <c r="K1984" s="2"/>
      <c r="L1984" s="2"/>
      <c r="M1984" s="1"/>
    </row>
    <row r="1985" spans="1:13" x14ac:dyDescent="0.2">
      <c r="A1985" s="1"/>
      <c r="B1985" s="1"/>
      <c r="C1985" s="16"/>
      <c r="D1985" s="1"/>
      <c r="E1985" s="1"/>
      <c r="F1985" s="1"/>
      <c r="G1985" s="1"/>
      <c r="H1985" s="11"/>
      <c r="I1985" s="11"/>
      <c r="J1985" s="11"/>
      <c r="K1985" s="2"/>
      <c r="L1985" s="2"/>
      <c r="M1985" s="1"/>
    </row>
    <row r="1986" spans="1:13" x14ac:dyDescent="0.2">
      <c r="A1986" s="1"/>
      <c r="B1986" s="1"/>
      <c r="C1986" s="16"/>
      <c r="D1986" s="1"/>
      <c r="E1986" s="1"/>
      <c r="F1986" s="1"/>
      <c r="G1986" s="1"/>
      <c r="H1986" s="11"/>
      <c r="I1986" s="11"/>
      <c r="J1986" s="11"/>
      <c r="K1986" s="2"/>
      <c r="L1986" s="2"/>
      <c r="M1986" s="1"/>
    </row>
    <row r="1987" spans="1:13" x14ac:dyDescent="0.2">
      <c r="A1987" s="1"/>
      <c r="B1987" s="1"/>
      <c r="C1987" s="16"/>
      <c r="D1987" s="1"/>
      <c r="E1987" s="1"/>
      <c r="F1987" s="1"/>
      <c r="G1987" s="1"/>
      <c r="H1987" s="11"/>
      <c r="I1987" s="11"/>
      <c r="J1987" s="11"/>
      <c r="K1987" s="2"/>
      <c r="L1987" s="2"/>
      <c r="M1987" s="1"/>
    </row>
    <row r="1988" spans="1:13" x14ac:dyDescent="0.2">
      <c r="A1988" s="1"/>
      <c r="B1988" s="1"/>
      <c r="C1988" s="16"/>
      <c r="D1988" s="1"/>
      <c r="E1988" s="1"/>
      <c r="F1988" s="1"/>
      <c r="G1988" s="1"/>
      <c r="H1988" s="11"/>
      <c r="I1988" s="11"/>
      <c r="J1988" s="11"/>
      <c r="K1988" s="2"/>
      <c r="L1988" s="2"/>
      <c r="M1988" s="1"/>
    </row>
    <row r="1989" spans="1:13" x14ac:dyDescent="0.2">
      <c r="A1989" s="1"/>
      <c r="B1989" s="1"/>
      <c r="C1989" s="16"/>
      <c r="D1989" s="1"/>
      <c r="E1989" s="1"/>
      <c r="F1989" s="1"/>
      <c r="G1989" s="1"/>
      <c r="H1989" s="11"/>
      <c r="I1989" s="11"/>
      <c r="J1989" s="11"/>
      <c r="K1989" s="2"/>
      <c r="L1989" s="2"/>
      <c r="M1989" s="1"/>
    </row>
    <row r="1990" spans="1:13" x14ac:dyDescent="0.2">
      <c r="A1990" s="1"/>
      <c r="B1990" s="1"/>
      <c r="C1990" s="16"/>
      <c r="D1990" s="1"/>
      <c r="E1990" s="1"/>
      <c r="F1990" s="1"/>
      <c r="G1990" s="1"/>
      <c r="H1990" s="11"/>
      <c r="I1990" s="11"/>
      <c r="J1990" s="11"/>
      <c r="K1990" s="2"/>
      <c r="L1990" s="2"/>
      <c r="M1990" s="1"/>
    </row>
    <row r="1991" spans="1:13" x14ac:dyDescent="0.2">
      <c r="A1991" s="1"/>
      <c r="B1991" s="1"/>
      <c r="C1991" s="16"/>
      <c r="D1991" s="1"/>
      <c r="E1991" s="1"/>
      <c r="F1991" s="1"/>
      <c r="G1991" s="1"/>
      <c r="H1991" s="11"/>
      <c r="I1991" s="11"/>
      <c r="J1991" s="11"/>
      <c r="K1991" s="2"/>
      <c r="L1991" s="2"/>
      <c r="M1991" s="1"/>
    </row>
    <row r="1992" spans="1:13" x14ac:dyDescent="0.2">
      <c r="A1992" s="1"/>
      <c r="B1992" s="1"/>
      <c r="C1992" s="16"/>
      <c r="D1992" s="1"/>
      <c r="E1992" s="1"/>
      <c r="F1992" s="1"/>
      <c r="G1992" s="1"/>
      <c r="H1992" s="11"/>
      <c r="I1992" s="11"/>
      <c r="J1992" s="11"/>
      <c r="K1992" s="2"/>
      <c r="L1992" s="2"/>
      <c r="M1992" s="1"/>
    </row>
    <row r="1993" spans="1:13" x14ac:dyDescent="0.2">
      <c r="A1993" s="1"/>
      <c r="B1993" s="1"/>
      <c r="C1993" s="16"/>
      <c r="D1993" s="1"/>
      <c r="E1993" s="1"/>
      <c r="F1993" s="1"/>
      <c r="G1993" s="1"/>
      <c r="H1993" s="11"/>
      <c r="I1993" s="11"/>
      <c r="J1993" s="11"/>
      <c r="K1993" s="2"/>
      <c r="L1993" s="2"/>
      <c r="M1993" s="1"/>
    </row>
    <row r="1994" spans="1:13" x14ac:dyDescent="0.2">
      <c r="A1994" s="1"/>
      <c r="B1994" s="1"/>
      <c r="C1994" s="16"/>
      <c r="D1994" s="1"/>
      <c r="E1994" s="1"/>
      <c r="F1994" s="1"/>
      <c r="G1994" s="1"/>
      <c r="H1994" s="11"/>
      <c r="I1994" s="11"/>
      <c r="J1994" s="11"/>
      <c r="K1994" s="2"/>
      <c r="L1994" s="2"/>
      <c r="M1994" s="1"/>
    </row>
    <row r="1995" spans="1:13" x14ac:dyDescent="0.2">
      <c r="A1995" s="1"/>
      <c r="B1995" s="1"/>
      <c r="C1995" s="16"/>
      <c r="D1995" s="1"/>
      <c r="E1995" s="1"/>
      <c r="F1995" s="1"/>
      <c r="G1995" s="1"/>
      <c r="H1995" s="11"/>
      <c r="I1995" s="11"/>
      <c r="J1995" s="11"/>
      <c r="K1995" s="2"/>
      <c r="L1995" s="2"/>
      <c r="M1995" s="1"/>
    </row>
    <row r="1996" spans="1:13" x14ac:dyDescent="0.2">
      <c r="A1996" s="1"/>
      <c r="B1996" s="1"/>
      <c r="C1996" s="16"/>
      <c r="D1996" s="1"/>
      <c r="E1996" s="1"/>
      <c r="F1996" s="1"/>
      <c r="G1996" s="1"/>
      <c r="H1996" s="11"/>
      <c r="I1996" s="11"/>
      <c r="J1996" s="11"/>
      <c r="K1996" s="2"/>
      <c r="L1996" s="2"/>
      <c r="M1996" s="1"/>
    </row>
    <row r="1997" spans="1:13" x14ac:dyDescent="0.2">
      <c r="A1997" s="1"/>
      <c r="B1997" s="1"/>
      <c r="C1997" s="16"/>
      <c r="D1997" s="1"/>
      <c r="E1997" s="1"/>
      <c r="F1997" s="1"/>
      <c r="G1997" s="1"/>
      <c r="H1997" s="11"/>
      <c r="I1997" s="11"/>
      <c r="J1997" s="11"/>
      <c r="K1997" s="2"/>
      <c r="L1997" s="2"/>
      <c r="M1997" s="1"/>
    </row>
    <row r="1998" spans="1:13" x14ac:dyDescent="0.2">
      <c r="A1998" s="1"/>
      <c r="B1998" s="1"/>
      <c r="C1998" s="16"/>
      <c r="D1998" s="1"/>
      <c r="E1998" s="1"/>
      <c r="F1998" s="1"/>
      <c r="G1998" s="1"/>
      <c r="H1998" s="11"/>
      <c r="I1998" s="11"/>
      <c r="J1998" s="11"/>
      <c r="K1998" s="2"/>
      <c r="L1998" s="2"/>
      <c r="M1998" s="1"/>
    </row>
    <row r="1999" spans="1:13" x14ac:dyDescent="0.2">
      <c r="A1999" s="1"/>
      <c r="B1999" s="1"/>
      <c r="C1999" s="16"/>
      <c r="D1999" s="1"/>
      <c r="E1999" s="1"/>
      <c r="F1999" s="1"/>
      <c r="G1999" s="1"/>
      <c r="H1999" s="11"/>
      <c r="I1999" s="11"/>
      <c r="J1999" s="11"/>
      <c r="K1999" s="2"/>
      <c r="L1999" s="2"/>
      <c r="M1999" s="1"/>
    </row>
    <row r="2000" spans="1:13" x14ac:dyDescent="0.2">
      <c r="A2000" s="1"/>
      <c r="B2000" s="1"/>
      <c r="C2000" s="16"/>
      <c r="D2000" s="1"/>
      <c r="E2000" s="1"/>
      <c r="F2000" s="1"/>
      <c r="G2000" s="1"/>
      <c r="H2000" s="11"/>
      <c r="I2000" s="11"/>
      <c r="J2000" s="11"/>
      <c r="K2000" s="2"/>
      <c r="L2000" s="2"/>
      <c r="M2000" s="1"/>
    </row>
    <row r="2001" spans="1:13" x14ac:dyDescent="0.2">
      <c r="A2001" s="1"/>
      <c r="B2001" s="1"/>
      <c r="C2001" s="16"/>
      <c r="D2001" s="1"/>
      <c r="E2001" s="1"/>
      <c r="F2001" s="1"/>
      <c r="G2001" s="1"/>
      <c r="H2001" s="11"/>
      <c r="I2001" s="11"/>
      <c r="J2001" s="11"/>
      <c r="K2001" s="2"/>
      <c r="L2001" s="2"/>
      <c r="M2001" s="1"/>
    </row>
    <row r="2002" spans="1:13" x14ac:dyDescent="0.2">
      <c r="A2002" s="1"/>
      <c r="B2002" s="1"/>
      <c r="C2002" s="16"/>
      <c r="D2002" s="1"/>
      <c r="E2002" s="1"/>
      <c r="F2002" s="1"/>
      <c r="G2002" s="1"/>
      <c r="H2002" s="11"/>
      <c r="I2002" s="11"/>
      <c r="J2002" s="11"/>
      <c r="K2002" s="2"/>
      <c r="L2002" s="2"/>
      <c r="M2002" s="1"/>
    </row>
    <row r="2003" spans="1:13" x14ac:dyDescent="0.2">
      <c r="A2003" s="1"/>
      <c r="B2003" s="1"/>
      <c r="C2003" s="16"/>
      <c r="D2003" s="1"/>
      <c r="E2003" s="1"/>
      <c r="F2003" s="1"/>
      <c r="G2003" s="1"/>
      <c r="H2003" s="11"/>
      <c r="I2003" s="11"/>
      <c r="J2003" s="11"/>
      <c r="K2003" s="2"/>
      <c r="L2003" s="2"/>
      <c r="M2003" s="1"/>
    </row>
    <row r="2004" spans="1:13" x14ac:dyDescent="0.2">
      <c r="A2004" s="1"/>
      <c r="B2004" s="1"/>
      <c r="C2004" s="16"/>
      <c r="D2004" s="1"/>
      <c r="E2004" s="1"/>
      <c r="F2004" s="1"/>
      <c r="G2004" s="1"/>
      <c r="H2004" s="11"/>
      <c r="I2004" s="11"/>
      <c r="J2004" s="11"/>
      <c r="K2004" s="2"/>
      <c r="L2004" s="2"/>
      <c r="M2004" s="1"/>
    </row>
    <row r="2005" spans="1:13" x14ac:dyDescent="0.2">
      <c r="A2005" s="1"/>
      <c r="B2005" s="1"/>
      <c r="C2005" s="16"/>
      <c r="D2005" s="1"/>
      <c r="E2005" s="1"/>
      <c r="F2005" s="1"/>
      <c r="G2005" s="1"/>
      <c r="H2005" s="11"/>
      <c r="I2005" s="11"/>
      <c r="J2005" s="11"/>
      <c r="K2005" s="2"/>
      <c r="L2005" s="2"/>
      <c r="M2005" s="1"/>
    </row>
    <row r="2006" spans="1:13" x14ac:dyDescent="0.2">
      <c r="A2006" s="1"/>
      <c r="B2006" s="1"/>
      <c r="C2006" s="16"/>
      <c r="D2006" s="1"/>
      <c r="E2006" s="1"/>
      <c r="F2006" s="1"/>
      <c r="G2006" s="1"/>
      <c r="H2006" s="11"/>
      <c r="I2006" s="11"/>
      <c r="J2006" s="11"/>
      <c r="K2006" s="2"/>
      <c r="L2006" s="2"/>
      <c r="M2006" s="1"/>
    </row>
    <row r="2007" spans="1:13" x14ac:dyDescent="0.2">
      <c r="A2007" s="1"/>
      <c r="B2007" s="1"/>
      <c r="C2007" s="16"/>
      <c r="D2007" s="1"/>
      <c r="E2007" s="1"/>
      <c r="F2007" s="1"/>
      <c r="G2007" s="1"/>
      <c r="H2007" s="11"/>
      <c r="I2007" s="11"/>
      <c r="J2007" s="11"/>
      <c r="K2007" s="2"/>
      <c r="L2007" s="2"/>
      <c r="M2007" s="1"/>
    </row>
    <row r="2008" spans="1:13" x14ac:dyDescent="0.2">
      <c r="A2008" s="1"/>
      <c r="B2008" s="1"/>
      <c r="C2008" s="16"/>
      <c r="D2008" s="1"/>
      <c r="E2008" s="1"/>
      <c r="F2008" s="1"/>
      <c r="G2008" s="1"/>
      <c r="H2008" s="11"/>
      <c r="I2008" s="11"/>
      <c r="J2008" s="11"/>
      <c r="K2008" s="2"/>
      <c r="L2008" s="2"/>
      <c r="M2008" s="1"/>
    </row>
    <row r="2009" spans="1:13" x14ac:dyDescent="0.2">
      <c r="A2009" s="1"/>
      <c r="B2009" s="1"/>
      <c r="C2009" s="16"/>
      <c r="D2009" s="1"/>
      <c r="E2009" s="1"/>
      <c r="F2009" s="1"/>
      <c r="G2009" s="1"/>
      <c r="H2009" s="11"/>
      <c r="I2009" s="11"/>
      <c r="J2009" s="11"/>
      <c r="K2009" s="2"/>
      <c r="L2009" s="2"/>
      <c r="M2009" s="1"/>
    </row>
    <row r="2010" spans="1:13" x14ac:dyDescent="0.2">
      <c r="A2010" s="1"/>
      <c r="B2010" s="1"/>
      <c r="C2010" s="16"/>
      <c r="D2010" s="1"/>
      <c r="E2010" s="1"/>
      <c r="F2010" s="1"/>
      <c r="G2010" s="1"/>
      <c r="H2010" s="11"/>
      <c r="I2010" s="11"/>
      <c r="J2010" s="11"/>
      <c r="K2010" s="2"/>
      <c r="L2010" s="2"/>
      <c r="M2010" s="1"/>
    </row>
    <row r="2011" spans="1:13" x14ac:dyDescent="0.2">
      <c r="A2011" s="1"/>
      <c r="B2011" s="1"/>
      <c r="C2011" s="16"/>
      <c r="D2011" s="1"/>
      <c r="E2011" s="1"/>
      <c r="F2011" s="1"/>
      <c r="G2011" s="1"/>
      <c r="H2011" s="11"/>
      <c r="I2011" s="11"/>
      <c r="J2011" s="11"/>
      <c r="K2011" s="2"/>
      <c r="L2011" s="2"/>
      <c r="M2011" s="1"/>
    </row>
    <row r="2012" spans="1:13" x14ac:dyDescent="0.2">
      <c r="A2012" s="1"/>
      <c r="B2012" s="1"/>
      <c r="C2012" s="16"/>
      <c r="D2012" s="1"/>
      <c r="E2012" s="1"/>
      <c r="F2012" s="1"/>
      <c r="G2012" s="1"/>
      <c r="H2012" s="11"/>
      <c r="I2012" s="11"/>
      <c r="J2012" s="11"/>
      <c r="K2012" s="2"/>
      <c r="L2012" s="2"/>
      <c r="M2012" s="1"/>
    </row>
    <row r="2013" spans="1:13" x14ac:dyDescent="0.2">
      <c r="A2013" s="1"/>
      <c r="B2013" s="1"/>
      <c r="C2013" s="16"/>
      <c r="D2013" s="1"/>
      <c r="E2013" s="1"/>
      <c r="F2013" s="1"/>
      <c r="G2013" s="1"/>
      <c r="H2013" s="11"/>
      <c r="I2013" s="11"/>
      <c r="J2013" s="11"/>
      <c r="K2013" s="2"/>
      <c r="L2013" s="2"/>
      <c r="M2013" s="1"/>
    </row>
    <row r="2014" spans="1:13" x14ac:dyDescent="0.2">
      <c r="A2014" s="1"/>
      <c r="B2014" s="1"/>
      <c r="C2014" s="16"/>
      <c r="D2014" s="1"/>
      <c r="E2014" s="1"/>
      <c r="F2014" s="1"/>
      <c r="G2014" s="1"/>
      <c r="H2014" s="11"/>
      <c r="I2014" s="11"/>
      <c r="J2014" s="11"/>
      <c r="K2014" s="2"/>
      <c r="L2014" s="2"/>
      <c r="M2014" s="1"/>
    </row>
    <row r="2015" spans="1:13" x14ac:dyDescent="0.2">
      <c r="A2015" s="1"/>
      <c r="B2015" s="1"/>
      <c r="C2015" s="16"/>
      <c r="D2015" s="1"/>
      <c r="E2015" s="1"/>
      <c r="F2015" s="1"/>
      <c r="G2015" s="1"/>
      <c r="H2015" s="11"/>
      <c r="I2015" s="11"/>
      <c r="J2015" s="11"/>
      <c r="K2015" s="2"/>
      <c r="L2015" s="2"/>
      <c r="M2015" s="1"/>
    </row>
    <row r="2016" spans="1:13" x14ac:dyDescent="0.2">
      <c r="A2016" s="1"/>
      <c r="B2016" s="1"/>
      <c r="C2016" s="16"/>
      <c r="D2016" s="1"/>
      <c r="E2016" s="1"/>
      <c r="F2016" s="1"/>
      <c r="G2016" s="1"/>
      <c r="H2016" s="11"/>
      <c r="I2016" s="11"/>
      <c r="J2016" s="11"/>
      <c r="K2016" s="2"/>
      <c r="L2016" s="2"/>
      <c r="M2016" s="1"/>
    </row>
    <row r="2017" spans="1:13" x14ac:dyDescent="0.2">
      <c r="A2017" s="1"/>
      <c r="B2017" s="1"/>
      <c r="C2017" s="16"/>
      <c r="D2017" s="1"/>
      <c r="E2017" s="1"/>
      <c r="F2017" s="1"/>
      <c r="G2017" s="1"/>
      <c r="H2017" s="11"/>
      <c r="I2017" s="11"/>
      <c r="J2017" s="11"/>
      <c r="K2017" s="2"/>
      <c r="L2017" s="2"/>
      <c r="M2017" s="1"/>
    </row>
    <row r="2018" spans="1:13" x14ac:dyDescent="0.2">
      <c r="A2018" s="1"/>
      <c r="B2018" s="1"/>
      <c r="C2018" s="16"/>
      <c r="D2018" s="1"/>
      <c r="E2018" s="1"/>
      <c r="F2018" s="1"/>
      <c r="G2018" s="1"/>
      <c r="H2018" s="11"/>
      <c r="I2018" s="11"/>
      <c r="J2018" s="11"/>
      <c r="K2018" s="2"/>
      <c r="L2018" s="2"/>
      <c r="M2018" s="1"/>
    </row>
    <row r="2019" spans="1:13" x14ac:dyDescent="0.2">
      <c r="A2019" s="1"/>
      <c r="B2019" s="1"/>
      <c r="C2019" s="16"/>
      <c r="D2019" s="1"/>
      <c r="E2019" s="1"/>
      <c r="F2019" s="1"/>
      <c r="G2019" s="1"/>
      <c r="H2019" s="11"/>
      <c r="I2019" s="11"/>
      <c r="J2019" s="11"/>
      <c r="K2019" s="2"/>
      <c r="L2019" s="2"/>
      <c r="M2019" s="1"/>
    </row>
    <row r="2020" spans="1:13" x14ac:dyDescent="0.2">
      <c r="A2020" s="1"/>
      <c r="B2020" s="1"/>
      <c r="C2020" s="16"/>
      <c r="D2020" s="1"/>
      <c r="E2020" s="1"/>
      <c r="F2020" s="1"/>
      <c r="G2020" s="1"/>
      <c r="H2020" s="11"/>
      <c r="I2020" s="11"/>
      <c r="J2020" s="11"/>
      <c r="K2020" s="2"/>
      <c r="L2020" s="2"/>
      <c r="M2020" s="1"/>
    </row>
    <row r="2021" spans="1:13" x14ac:dyDescent="0.2">
      <c r="A2021" s="1"/>
      <c r="B2021" s="1"/>
      <c r="C2021" s="16"/>
      <c r="D2021" s="1"/>
      <c r="E2021" s="1"/>
      <c r="F2021" s="1"/>
      <c r="G2021" s="1"/>
      <c r="H2021" s="11"/>
      <c r="I2021" s="11"/>
      <c r="J2021" s="11"/>
      <c r="K2021" s="2"/>
      <c r="L2021" s="2"/>
      <c r="M2021" s="1"/>
    </row>
    <row r="2022" spans="1:13" x14ac:dyDescent="0.2">
      <c r="A2022" s="1"/>
      <c r="B2022" s="1"/>
      <c r="C2022" s="16"/>
      <c r="D2022" s="1"/>
      <c r="E2022" s="1"/>
      <c r="F2022" s="1"/>
      <c r="G2022" s="1"/>
      <c r="H2022" s="11"/>
      <c r="I2022" s="11"/>
      <c r="J2022" s="11"/>
      <c r="K2022" s="2"/>
      <c r="L2022" s="2"/>
      <c r="M2022" s="1"/>
    </row>
    <row r="2023" spans="1:13" x14ac:dyDescent="0.2">
      <c r="A2023" s="1"/>
      <c r="B2023" s="1"/>
      <c r="C2023" s="16"/>
      <c r="D2023" s="1"/>
      <c r="E2023" s="1"/>
      <c r="F2023" s="1"/>
      <c r="G2023" s="1"/>
      <c r="H2023" s="11"/>
      <c r="I2023" s="11"/>
      <c r="J2023" s="11"/>
      <c r="K2023" s="2"/>
      <c r="L2023" s="2"/>
      <c r="M2023" s="1"/>
    </row>
    <row r="2024" spans="1:13" x14ac:dyDescent="0.2">
      <c r="A2024" s="1"/>
      <c r="B2024" s="1"/>
      <c r="C2024" s="16"/>
      <c r="D2024" s="1"/>
      <c r="E2024" s="1"/>
      <c r="F2024" s="1"/>
      <c r="G2024" s="1"/>
      <c r="H2024" s="11"/>
      <c r="I2024" s="11"/>
      <c r="J2024" s="11"/>
      <c r="K2024" s="2"/>
      <c r="L2024" s="2"/>
      <c r="M2024" s="1"/>
    </row>
    <row r="2025" spans="1:13" x14ac:dyDescent="0.2">
      <c r="A2025" s="1"/>
      <c r="B2025" s="1"/>
      <c r="C2025" s="16"/>
      <c r="D2025" s="1"/>
      <c r="E2025" s="1"/>
      <c r="F2025" s="1"/>
      <c r="G2025" s="1"/>
      <c r="H2025" s="11"/>
      <c r="I2025" s="11"/>
      <c r="J2025" s="11"/>
      <c r="K2025" s="2"/>
      <c r="L2025" s="2"/>
      <c r="M2025" s="1"/>
    </row>
    <row r="2026" spans="1:13" x14ac:dyDescent="0.2">
      <c r="A2026" s="1"/>
      <c r="B2026" s="1"/>
      <c r="C2026" s="16"/>
      <c r="D2026" s="1"/>
      <c r="E2026" s="1"/>
      <c r="F2026" s="1"/>
      <c r="G2026" s="1"/>
      <c r="H2026" s="11"/>
      <c r="I2026" s="11"/>
      <c r="J2026" s="11"/>
      <c r="K2026" s="2"/>
      <c r="L2026" s="2"/>
      <c r="M2026" s="1"/>
    </row>
    <row r="2027" spans="1:13" x14ac:dyDescent="0.2">
      <c r="A2027" s="1"/>
      <c r="B2027" s="1"/>
      <c r="C2027" s="16"/>
      <c r="D2027" s="1"/>
      <c r="E2027" s="1"/>
      <c r="F2027" s="1"/>
      <c r="G2027" s="1"/>
      <c r="H2027" s="11"/>
      <c r="I2027" s="11"/>
      <c r="J2027" s="11"/>
      <c r="K2027" s="2"/>
      <c r="L2027" s="2"/>
      <c r="M2027" s="1"/>
    </row>
    <row r="2028" spans="1:13" x14ac:dyDescent="0.2">
      <c r="A2028" s="1"/>
      <c r="B2028" s="1"/>
      <c r="C2028" s="16"/>
      <c r="D2028" s="1"/>
      <c r="E2028" s="1"/>
      <c r="F2028" s="1"/>
      <c r="G2028" s="1"/>
      <c r="H2028" s="11"/>
      <c r="I2028" s="11"/>
      <c r="J2028" s="11"/>
      <c r="K2028" s="2"/>
      <c r="L2028" s="2"/>
      <c r="M2028" s="1"/>
    </row>
    <row r="2029" spans="1:13" x14ac:dyDescent="0.2">
      <c r="A2029" s="1"/>
      <c r="B2029" s="1"/>
      <c r="C2029" s="16"/>
      <c r="D2029" s="1"/>
      <c r="E2029" s="1"/>
      <c r="F2029" s="1"/>
      <c r="G2029" s="1"/>
      <c r="H2029" s="11"/>
      <c r="I2029" s="11"/>
      <c r="J2029" s="11"/>
      <c r="K2029" s="2"/>
      <c r="L2029" s="2"/>
      <c r="M2029" s="1"/>
    </row>
    <row r="2030" spans="1:13" x14ac:dyDescent="0.2">
      <c r="A2030" s="1"/>
      <c r="B2030" s="1"/>
      <c r="C2030" s="16"/>
      <c r="D2030" s="1"/>
      <c r="E2030" s="1"/>
      <c r="F2030" s="1"/>
      <c r="G2030" s="1"/>
      <c r="H2030" s="11"/>
      <c r="I2030" s="11"/>
      <c r="J2030" s="11"/>
      <c r="K2030" s="2"/>
      <c r="L2030" s="2"/>
      <c r="M2030" s="1"/>
    </row>
    <row r="2031" spans="1:13" x14ac:dyDescent="0.2">
      <c r="A2031" s="1"/>
      <c r="B2031" s="1"/>
      <c r="C2031" s="16"/>
      <c r="D2031" s="1"/>
      <c r="E2031" s="1"/>
      <c r="F2031" s="1"/>
      <c r="G2031" s="1"/>
      <c r="H2031" s="11"/>
      <c r="I2031" s="11"/>
      <c r="J2031" s="11"/>
      <c r="K2031" s="2"/>
      <c r="L2031" s="2"/>
      <c r="M2031" s="1"/>
    </row>
    <row r="2032" spans="1:13" x14ac:dyDescent="0.2">
      <c r="A2032" s="1"/>
      <c r="B2032" s="1"/>
      <c r="C2032" s="16"/>
      <c r="D2032" s="1"/>
      <c r="E2032" s="1"/>
      <c r="F2032" s="1"/>
      <c r="G2032" s="1"/>
      <c r="H2032" s="11"/>
      <c r="I2032" s="11"/>
      <c r="J2032" s="11"/>
      <c r="K2032" s="2"/>
      <c r="L2032" s="2"/>
      <c r="M2032" s="1"/>
    </row>
    <row r="2033" spans="1:13" x14ac:dyDescent="0.2">
      <c r="A2033" s="1"/>
      <c r="B2033" s="1"/>
      <c r="C2033" s="16"/>
      <c r="D2033" s="1"/>
      <c r="E2033" s="1"/>
      <c r="F2033" s="1"/>
      <c r="G2033" s="1"/>
      <c r="H2033" s="11"/>
      <c r="I2033" s="11"/>
      <c r="J2033" s="11"/>
      <c r="K2033" s="2"/>
      <c r="L2033" s="2"/>
      <c r="M2033" s="1"/>
    </row>
    <row r="2034" spans="1:13" x14ac:dyDescent="0.2">
      <c r="A2034" s="1"/>
      <c r="B2034" s="1"/>
      <c r="C2034" s="16"/>
      <c r="D2034" s="1"/>
      <c r="E2034" s="1"/>
      <c r="F2034" s="1"/>
      <c r="G2034" s="1"/>
      <c r="H2034" s="11"/>
      <c r="I2034" s="11"/>
      <c r="J2034" s="11"/>
      <c r="K2034" s="2"/>
      <c r="L2034" s="2"/>
      <c r="M2034" s="1"/>
    </row>
    <row r="2035" spans="1:13" x14ac:dyDescent="0.2">
      <c r="A2035" s="1"/>
      <c r="B2035" s="1"/>
      <c r="C2035" s="16"/>
      <c r="D2035" s="1"/>
      <c r="E2035" s="1"/>
      <c r="F2035" s="1"/>
      <c r="G2035" s="1"/>
      <c r="H2035" s="11"/>
      <c r="I2035" s="11"/>
      <c r="J2035" s="11"/>
      <c r="K2035" s="2"/>
      <c r="L2035" s="2"/>
      <c r="M2035" s="1"/>
    </row>
    <row r="2036" spans="1:13" x14ac:dyDescent="0.2">
      <c r="A2036" s="1"/>
      <c r="B2036" s="1"/>
      <c r="C2036" s="16"/>
      <c r="D2036" s="1"/>
      <c r="E2036" s="1"/>
      <c r="F2036" s="1"/>
      <c r="G2036" s="1"/>
      <c r="H2036" s="11"/>
      <c r="I2036" s="11"/>
      <c r="J2036" s="11"/>
      <c r="K2036" s="2"/>
      <c r="L2036" s="2"/>
      <c r="M2036" s="1"/>
    </row>
    <row r="2037" spans="1:13" x14ac:dyDescent="0.2">
      <c r="A2037" s="1"/>
      <c r="B2037" s="1"/>
      <c r="C2037" s="16"/>
      <c r="D2037" s="1"/>
      <c r="E2037" s="1"/>
      <c r="F2037" s="1"/>
      <c r="G2037" s="1"/>
      <c r="H2037" s="11"/>
      <c r="I2037" s="11"/>
      <c r="J2037" s="11"/>
      <c r="K2037" s="2"/>
      <c r="L2037" s="2"/>
      <c r="M2037" s="1"/>
    </row>
    <row r="2038" spans="1:13" x14ac:dyDescent="0.2">
      <c r="A2038" s="1"/>
      <c r="B2038" s="1"/>
      <c r="C2038" s="16"/>
      <c r="D2038" s="1"/>
      <c r="E2038" s="1"/>
      <c r="F2038" s="1"/>
      <c r="G2038" s="1"/>
      <c r="H2038" s="11"/>
      <c r="I2038" s="11"/>
      <c r="J2038" s="11"/>
      <c r="K2038" s="2"/>
      <c r="L2038" s="2"/>
      <c r="M2038" s="1"/>
    </row>
    <row r="2039" spans="1:13" x14ac:dyDescent="0.2">
      <c r="A2039" s="1"/>
      <c r="B2039" s="1"/>
      <c r="C2039" s="16"/>
      <c r="D2039" s="1"/>
      <c r="E2039" s="1"/>
      <c r="F2039" s="1"/>
      <c r="G2039" s="1"/>
      <c r="H2039" s="11"/>
      <c r="I2039" s="11"/>
      <c r="J2039" s="11"/>
      <c r="K2039" s="2"/>
      <c r="L2039" s="2"/>
      <c r="M2039" s="1"/>
    </row>
    <row r="2040" spans="1:13" x14ac:dyDescent="0.2">
      <c r="A2040" s="1"/>
      <c r="B2040" s="1"/>
      <c r="C2040" s="16"/>
      <c r="D2040" s="1"/>
      <c r="E2040" s="1"/>
      <c r="F2040" s="1"/>
      <c r="G2040" s="1"/>
      <c r="H2040" s="11"/>
      <c r="I2040" s="11"/>
      <c r="J2040" s="11"/>
      <c r="K2040" s="2"/>
      <c r="L2040" s="2"/>
      <c r="M2040" s="1"/>
    </row>
    <row r="2041" spans="1:13" x14ac:dyDescent="0.2">
      <c r="A2041" s="1"/>
      <c r="B2041" s="1"/>
      <c r="C2041" s="16"/>
      <c r="D2041" s="1"/>
      <c r="E2041" s="1"/>
      <c r="F2041" s="1"/>
      <c r="G2041" s="1"/>
      <c r="H2041" s="11"/>
      <c r="I2041" s="11"/>
      <c r="J2041" s="11"/>
      <c r="K2041" s="2"/>
      <c r="L2041" s="2"/>
      <c r="M2041" s="1"/>
    </row>
    <row r="2042" spans="1:13" x14ac:dyDescent="0.2">
      <c r="A2042" s="1"/>
      <c r="B2042" s="1"/>
      <c r="C2042" s="16"/>
      <c r="D2042" s="1"/>
      <c r="E2042" s="1"/>
      <c r="F2042" s="1"/>
      <c r="G2042" s="1"/>
      <c r="H2042" s="11"/>
      <c r="I2042" s="11"/>
      <c r="J2042" s="11"/>
      <c r="K2042" s="2"/>
      <c r="L2042" s="2"/>
      <c r="M2042" s="1"/>
    </row>
    <row r="2043" spans="1:13" x14ac:dyDescent="0.2">
      <c r="A2043" s="1"/>
      <c r="B2043" s="1"/>
      <c r="C2043" s="16"/>
      <c r="D2043" s="1"/>
      <c r="E2043" s="1"/>
      <c r="F2043" s="1"/>
      <c r="G2043" s="1"/>
      <c r="H2043" s="11"/>
      <c r="I2043" s="11"/>
      <c r="J2043" s="11"/>
      <c r="K2043" s="2"/>
      <c r="L2043" s="2"/>
      <c r="M2043" s="1"/>
    </row>
    <row r="2044" spans="1:13" x14ac:dyDescent="0.2">
      <c r="A2044" s="1"/>
      <c r="B2044" s="1"/>
      <c r="C2044" s="16"/>
      <c r="D2044" s="1"/>
      <c r="E2044" s="1"/>
      <c r="F2044" s="1"/>
      <c r="G2044" s="1"/>
      <c r="H2044" s="11"/>
      <c r="I2044" s="11"/>
      <c r="J2044" s="11"/>
      <c r="K2044" s="2"/>
      <c r="L2044" s="2"/>
      <c r="M2044" s="1"/>
    </row>
    <row r="2045" spans="1:13" x14ac:dyDescent="0.2">
      <c r="A2045" s="1"/>
      <c r="B2045" s="1"/>
      <c r="C2045" s="16"/>
      <c r="D2045" s="1"/>
      <c r="E2045" s="1"/>
      <c r="F2045" s="1"/>
      <c r="G2045" s="1"/>
      <c r="H2045" s="11"/>
      <c r="I2045" s="11"/>
      <c r="J2045" s="11"/>
      <c r="K2045" s="2"/>
      <c r="L2045" s="2"/>
      <c r="M2045" s="1"/>
    </row>
    <row r="2046" spans="1:13" x14ac:dyDescent="0.2">
      <c r="A2046" s="1"/>
      <c r="B2046" s="1"/>
      <c r="C2046" s="16"/>
      <c r="D2046" s="1"/>
      <c r="E2046" s="1"/>
      <c r="F2046" s="1"/>
      <c r="G2046" s="1"/>
      <c r="H2046" s="11"/>
      <c r="I2046" s="11"/>
      <c r="J2046" s="11"/>
      <c r="K2046" s="2"/>
      <c r="L2046" s="2"/>
      <c r="M2046" s="1"/>
    </row>
    <row r="2047" spans="1:13" x14ac:dyDescent="0.2">
      <c r="A2047" s="1"/>
      <c r="B2047" s="1"/>
      <c r="C2047" s="16"/>
      <c r="D2047" s="1"/>
      <c r="E2047" s="1"/>
      <c r="F2047" s="1"/>
      <c r="G2047" s="1"/>
      <c r="H2047" s="11"/>
      <c r="I2047" s="11"/>
      <c r="J2047" s="11"/>
      <c r="K2047" s="2"/>
      <c r="L2047" s="2"/>
      <c r="M2047" s="1"/>
    </row>
    <row r="2048" spans="1:13" x14ac:dyDescent="0.2">
      <c r="A2048" s="1"/>
      <c r="B2048" s="1"/>
      <c r="C2048" s="16"/>
      <c r="D2048" s="1"/>
      <c r="E2048" s="1"/>
      <c r="F2048" s="1"/>
      <c r="G2048" s="1"/>
      <c r="H2048" s="11"/>
      <c r="I2048" s="11"/>
      <c r="J2048" s="11"/>
      <c r="K2048" s="2"/>
      <c r="L2048" s="2"/>
      <c r="M2048" s="1"/>
    </row>
    <row r="2049" spans="1:13" x14ac:dyDescent="0.2">
      <c r="A2049" s="1"/>
      <c r="B2049" s="1"/>
      <c r="C2049" s="16"/>
      <c r="D2049" s="1"/>
      <c r="E2049" s="1"/>
      <c r="F2049" s="1"/>
      <c r="G2049" s="1"/>
      <c r="H2049" s="11"/>
      <c r="I2049" s="11"/>
      <c r="J2049" s="11"/>
      <c r="K2049" s="2"/>
      <c r="L2049" s="2"/>
      <c r="M2049" s="1"/>
    </row>
    <row r="2050" spans="1:13" x14ac:dyDescent="0.2">
      <c r="A2050" s="1"/>
      <c r="B2050" s="1"/>
      <c r="C2050" s="16"/>
      <c r="D2050" s="1"/>
      <c r="E2050" s="1"/>
      <c r="F2050" s="1"/>
      <c r="G2050" s="1"/>
      <c r="H2050" s="11"/>
      <c r="I2050" s="11"/>
      <c r="J2050" s="11"/>
      <c r="K2050" s="2"/>
      <c r="L2050" s="2"/>
      <c r="M2050" s="1"/>
    </row>
    <row r="2051" spans="1:13" x14ac:dyDescent="0.2">
      <c r="A2051" s="1"/>
      <c r="B2051" s="1"/>
      <c r="C2051" s="16"/>
      <c r="D2051" s="1"/>
      <c r="E2051" s="1"/>
      <c r="F2051" s="1"/>
      <c r="G2051" s="1"/>
      <c r="H2051" s="11"/>
      <c r="I2051" s="11"/>
      <c r="J2051" s="11"/>
      <c r="K2051" s="2"/>
      <c r="L2051" s="2"/>
      <c r="M2051" s="1"/>
    </row>
    <row r="2052" spans="1:13" x14ac:dyDescent="0.2">
      <c r="A2052" s="1"/>
      <c r="B2052" s="1"/>
      <c r="C2052" s="16"/>
      <c r="D2052" s="1"/>
      <c r="E2052" s="1"/>
      <c r="F2052" s="1"/>
      <c r="G2052" s="1"/>
      <c r="H2052" s="11"/>
      <c r="I2052" s="11"/>
      <c r="J2052" s="11"/>
      <c r="K2052" s="2"/>
      <c r="L2052" s="2"/>
      <c r="M2052" s="1"/>
    </row>
    <row r="2053" spans="1:13" x14ac:dyDescent="0.2">
      <c r="A2053" s="1"/>
      <c r="B2053" s="1"/>
      <c r="C2053" s="16"/>
      <c r="D2053" s="1"/>
      <c r="E2053" s="1"/>
      <c r="F2053" s="1"/>
      <c r="G2053" s="1"/>
      <c r="H2053" s="11"/>
      <c r="I2053" s="11"/>
      <c r="J2053" s="11"/>
      <c r="K2053" s="2"/>
      <c r="L2053" s="2"/>
      <c r="M2053" s="1"/>
    </row>
    <row r="2054" spans="1:13" x14ac:dyDescent="0.2">
      <c r="A2054" s="1"/>
      <c r="B2054" s="1"/>
      <c r="C2054" s="16"/>
      <c r="D2054" s="1"/>
      <c r="E2054" s="1"/>
      <c r="F2054" s="1"/>
      <c r="G2054" s="1"/>
      <c r="H2054" s="11"/>
      <c r="I2054" s="11"/>
      <c r="J2054" s="11"/>
      <c r="K2054" s="2"/>
      <c r="L2054" s="2"/>
      <c r="M2054" s="1"/>
    </row>
    <row r="2055" spans="1:13" x14ac:dyDescent="0.2">
      <c r="A2055" s="1"/>
      <c r="B2055" s="1"/>
      <c r="C2055" s="16"/>
      <c r="D2055" s="1"/>
      <c r="E2055" s="1"/>
      <c r="F2055" s="1"/>
      <c r="G2055" s="1"/>
      <c r="H2055" s="11"/>
      <c r="I2055" s="11"/>
      <c r="J2055" s="11"/>
      <c r="K2055" s="2"/>
      <c r="L2055" s="2"/>
      <c r="M2055" s="1"/>
    </row>
    <row r="2056" spans="1:13" x14ac:dyDescent="0.2">
      <c r="A2056" s="1"/>
      <c r="B2056" s="1"/>
      <c r="C2056" s="16"/>
      <c r="D2056" s="1"/>
      <c r="E2056" s="1"/>
      <c r="F2056" s="1"/>
      <c r="G2056" s="1"/>
      <c r="H2056" s="11"/>
      <c r="I2056" s="11"/>
      <c r="J2056" s="11"/>
      <c r="K2056" s="2"/>
      <c r="L2056" s="2"/>
      <c r="M2056" s="1"/>
    </row>
    <row r="2057" spans="1:13" x14ac:dyDescent="0.2">
      <c r="A2057" s="1"/>
      <c r="B2057" s="1"/>
      <c r="C2057" s="16"/>
      <c r="D2057" s="1"/>
      <c r="E2057" s="1"/>
      <c r="F2057" s="1"/>
      <c r="G2057" s="1"/>
      <c r="H2057" s="11"/>
      <c r="I2057" s="11"/>
      <c r="J2057" s="11"/>
      <c r="K2057" s="2"/>
      <c r="L2057" s="2"/>
      <c r="M2057" s="1"/>
    </row>
    <row r="2058" spans="1:13" x14ac:dyDescent="0.2">
      <c r="A2058" s="1"/>
      <c r="B2058" s="1"/>
      <c r="C2058" s="16"/>
      <c r="D2058" s="1"/>
      <c r="E2058" s="1"/>
      <c r="F2058" s="1"/>
      <c r="G2058" s="1"/>
      <c r="H2058" s="11"/>
      <c r="I2058" s="11"/>
      <c r="J2058" s="11"/>
      <c r="K2058" s="2"/>
      <c r="L2058" s="2"/>
      <c r="M2058" s="1"/>
    </row>
    <row r="2059" spans="1:13" x14ac:dyDescent="0.2">
      <c r="A2059" s="1"/>
      <c r="B2059" s="1"/>
      <c r="C2059" s="16"/>
      <c r="D2059" s="1"/>
      <c r="E2059" s="1"/>
      <c r="F2059" s="1"/>
      <c r="G2059" s="1"/>
      <c r="H2059" s="11"/>
      <c r="I2059" s="11"/>
      <c r="J2059" s="11"/>
      <c r="K2059" s="2"/>
      <c r="L2059" s="2"/>
      <c r="M2059" s="1"/>
    </row>
    <row r="2060" spans="1:13" x14ac:dyDescent="0.2">
      <c r="A2060" s="1"/>
      <c r="B2060" s="1"/>
      <c r="C2060" s="16"/>
      <c r="D2060" s="1"/>
      <c r="E2060" s="1"/>
      <c r="F2060" s="1"/>
      <c r="G2060" s="1"/>
      <c r="H2060" s="11"/>
      <c r="I2060" s="11"/>
      <c r="J2060" s="11"/>
      <c r="K2060" s="2"/>
      <c r="L2060" s="2"/>
      <c r="M2060" s="1"/>
    </row>
    <row r="2061" spans="1:13" x14ac:dyDescent="0.2">
      <c r="A2061" s="1"/>
      <c r="B2061" s="1"/>
      <c r="C2061" s="16"/>
      <c r="D2061" s="1"/>
      <c r="E2061" s="1"/>
      <c r="F2061" s="1"/>
      <c r="G2061" s="1"/>
      <c r="H2061" s="11"/>
      <c r="I2061" s="11"/>
      <c r="J2061" s="11"/>
      <c r="K2061" s="2"/>
      <c r="L2061" s="2"/>
      <c r="M2061" s="1"/>
    </row>
    <row r="2062" spans="1:13" x14ac:dyDescent="0.2">
      <c r="A2062" s="1"/>
      <c r="B2062" s="1"/>
      <c r="C2062" s="16"/>
      <c r="D2062" s="1"/>
      <c r="E2062" s="1"/>
      <c r="F2062" s="1"/>
      <c r="G2062" s="1"/>
      <c r="H2062" s="11"/>
      <c r="I2062" s="11"/>
      <c r="J2062" s="11"/>
      <c r="K2062" s="2"/>
      <c r="L2062" s="2"/>
      <c r="M2062" s="1"/>
    </row>
    <row r="2063" spans="1:13" x14ac:dyDescent="0.2">
      <c r="A2063" s="1"/>
      <c r="B2063" s="1"/>
      <c r="C2063" s="16"/>
      <c r="D2063" s="1"/>
      <c r="E2063" s="1"/>
      <c r="F2063" s="1"/>
      <c r="G2063" s="1"/>
      <c r="H2063" s="11"/>
      <c r="I2063" s="11"/>
      <c r="J2063" s="11"/>
      <c r="K2063" s="2"/>
      <c r="L2063" s="2"/>
      <c r="M2063" s="1"/>
    </row>
    <row r="2064" spans="1:13" x14ac:dyDescent="0.2">
      <c r="A2064" s="1"/>
      <c r="B2064" s="1"/>
      <c r="C2064" s="16"/>
      <c r="D2064" s="1"/>
      <c r="E2064" s="1"/>
      <c r="F2064" s="1"/>
      <c r="G2064" s="1"/>
      <c r="H2064" s="11"/>
      <c r="I2064" s="11"/>
      <c r="J2064" s="11"/>
      <c r="K2064" s="2"/>
      <c r="L2064" s="2"/>
      <c r="M2064" s="1"/>
    </row>
    <row r="2065" spans="1:13" x14ac:dyDescent="0.2">
      <c r="A2065" s="1"/>
      <c r="B2065" s="1"/>
      <c r="C2065" s="16"/>
      <c r="D2065" s="1"/>
      <c r="E2065" s="1"/>
      <c r="F2065" s="1"/>
      <c r="G2065" s="1"/>
      <c r="H2065" s="11"/>
      <c r="I2065" s="11"/>
      <c r="J2065" s="11"/>
      <c r="K2065" s="2"/>
      <c r="L2065" s="2"/>
      <c r="M2065" s="1"/>
    </row>
    <row r="2066" spans="1:13" x14ac:dyDescent="0.2">
      <c r="A2066" s="1"/>
      <c r="B2066" s="1"/>
      <c r="C2066" s="16"/>
      <c r="D2066" s="1"/>
      <c r="E2066" s="1"/>
      <c r="F2066" s="1"/>
      <c r="G2066" s="1"/>
      <c r="H2066" s="11"/>
      <c r="I2066" s="11"/>
      <c r="J2066" s="11"/>
      <c r="K2066" s="2"/>
      <c r="L2066" s="2"/>
      <c r="M2066" s="1"/>
    </row>
    <row r="2067" spans="1:13" x14ac:dyDescent="0.2">
      <c r="A2067" s="1"/>
      <c r="B2067" s="1"/>
      <c r="C2067" s="16"/>
      <c r="D2067" s="1"/>
      <c r="E2067" s="1"/>
      <c r="F2067" s="1"/>
      <c r="G2067" s="1"/>
      <c r="H2067" s="11"/>
      <c r="I2067" s="11"/>
      <c r="J2067" s="11"/>
      <c r="K2067" s="2"/>
      <c r="L2067" s="2"/>
      <c r="M2067" s="1"/>
    </row>
    <row r="2068" spans="1:13" x14ac:dyDescent="0.2">
      <c r="A2068" s="1"/>
      <c r="B2068" s="1"/>
      <c r="C2068" s="16"/>
      <c r="D2068" s="1"/>
      <c r="E2068" s="1"/>
      <c r="F2068" s="1"/>
      <c r="G2068" s="1"/>
      <c r="H2068" s="11"/>
      <c r="I2068" s="11"/>
      <c r="J2068" s="11"/>
      <c r="K2068" s="2"/>
      <c r="L2068" s="2"/>
      <c r="M2068" s="1"/>
    </row>
    <row r="2069" spans="1:13" x14ac:dyDescent="0.2">
      <c r="A2069" s="1"/>
      <c r="B2069" s="1"/>
      <c r="C2069" s="16"/>
      <c r="D2069" s="1"/>
      <c r="E2069" s="1"/>
      <c r="F2069" s="1"/>
      <c r="G2069" s="1"/>
      <c r="H2069" s="11"/>
      <c r="I2069" s="11"/>
      <c r="J2069" s="11"/>
      <c r="K2069" s="2"/>
      <c r="L2069" s="2"/>
      <c r="M2069" s="1"/>
    </row>
    <row r="2070" spans="1:13" x14ac:dyDescent="0.2">
      <c r="A2070" s="1"/>
      <c r="B2070" s="1"/>
      <c r="C2070" s="16"/>
      <c r="D2070" s="1"/>
      <c r="E2070" s="1"/>
      <c r="F2070" s="1"/>
      <c r="G2070" s="1"/>
      <c r="H2070" s="11"/>
      <c r="I2070" s="11"/>
      <c r="J2070" s="11"/>
      <c r="K2070" s="2"/>
      <c r="L2070" s="2"/>
      <c r="M2070" s="1"/>
    </row>
    <row r="2071" spans="1:13" x14ac:dyDescent="0.2">
      <c r="A2071" s="1"/>
      <c r="B2071" s="1"/>
      <c r="C2071" s="16"/>
      <c r="D2071" s="1"/>
      <c r="E2071" s="1"/>
      <c r="F2071" s="1"/>
      <c r="G2071" s="1"/>
      <c r="H2071" s="11"/>
      <c r="I2071" s="11"/>
      <c r="J2071" s="11"/>
      <c r="K2071" s="2"/>
      <c r="L2071" s="2"/>
      <c r="M2071" s="1"/>
    </row>
    <row r="2072" spans="1:13" x14ac:dyDescent="0.2">
      <c r="A2072" s="1"/>
      <c r="B2072" s="1"/>
      <c r="C2072" s="16"/>
      <c r="D2072" s="1"/>
      <c r="E2072" s="1"/>
      <c r="F2072" s="1"/>
      <c r="G2072" s="1"/>
      <c r="H2072" s="11"/>
      <c r="I2072" s="11"/>
      <c r="J2072" s="11"/>
      <c r="K2072" s="2"/>
      <c r="L2072" s="2"/>
      <c r="M2072" s="1"/>
    </row>
    <row r="2073" spans="1:13" x14ac:dyDescent="0.2">
      <c r="A2073" s="1"/>
      <c r="B2073" s="1"/>
      <c r="C2073" s="16"/>
      <c r="D2073" s="1"/>
      <c r="E2073" s="1"/>
      <c r="F2073" s="1"/>
      <c r="G2073" s="1"/>
      <c r="H2073" s="11"/>
      <c r="I2073" s="11"/>
      <c r="J2073" s="11"/>
      <c r="K2073" s="2"/>
      <c r="L2073" s="2"/>
      <c r="M2073" s="1"/>
    </row>
    <row r="2074" spans="1:13" x14ac:dyDescent="0.2">
      <c r="A2074" s="1"/>
      <c r="B2074" s="1"/>
      <c r="C2074" s="16"/>
      <c r="D2074" s="1"/>
      <c r="E2074" s="1"/>
      <c r="F2074" s="1"/>
      <c r="G2074" s="1"/>
      <c r="H2074" s="11"/>
      <c r="I2074" s="11"/>
      <c r="J2074" s="11"/>
      <c r="K2074" s="2"/>
      <c r="L2074" s="2"/>
      <c r="M2074" s="1"/>
    </row>
    <row r="2075" spans="1:13" x14ac:dyDescent="0.2">
      <c r="A2075" s="1"/>
      <c r="B2075" s="1"/>
      <c r="C2075" s="16"/>
      <c r="D2075" s="1"/>
      <c r="E2075" s="1"/>
      <c r="F2075" s="1"/>
      <c r="G2075" s="1"/>
      <c r="H2075" s="11"/>
      <c r="I2075" s="11"/>
      <c r="J2075" s="11"/>
      <c r="K2075" s="2"/>
      <c r="L2075" s="2"/>
      <c r="M2075" s="1"/>
    </row>
    <row r="2076" spans="1:13" x14ac:dyDescent="0.2">
      <c r="A2076" s="1"/>
      <c r="B2076" s="1"/>
      <c r="C2076" s="16"/>
      <c r="D2076" s="1"/>
      <c r="E2076" s="1"/>
      <c r="F2076" s="1"/>
      <c r="G2076" s="1"/>
      <c r="H2076" s="11"/>
      <c r="I2076" s="11"/>
      <c r="J2076" s="11"/>
      <c r="K2076" s="2"/>
      <c r="L2076" s="2"/>
      <c r="M2076" s="1"/>
    </row>
    <row r="2077" spans="1:13" x14ac:dyDescent="0.2">
      <c r="A2077" s="1"/>
      <c r="B2077" s="1"/>
      <c r="C2077" s="16"/>
      <c r="D2077" s="1"/>
      <c r="E2077" s="1"/>
      <c r="F2077" s="1"/>
      <c r="G2077" s="1"/>
      <c r="H2077" s="11"/>
      <c r="I2077" s="11"/>
      <c r="J2077" s="11"/>
      <c r="K2077" s="2"/>
      <c r="L2077" s="2"/>
      <c r="M2077" s="1"/>
    </row>
    <row r="2078" spans="1:13" x14ac:dyDescent="0.2">
      <c r="A2078" s="1"/>
      <c r="B2078" s="1"/>
      <c r="C2078" s="16"/>
      <c r="D2078" s="1"/>
      <c r="E2078" s="1"/>
      <c r="F2078" s="1"/>
      <c r="G2078" s="1"/>
      <c r="H2078" s="11"/>
      <c r="I2078" s="11"/>
      <c r="J2078" s="11"/>
      <c r="K2078" s="2"/>
      <c r="L2078" s="2"/>
      <c r="M2078" s="1"/>
    </row>
    <row r="2079" spans="1:13" x14ac:dyDescent="0.2">
      <c r="A2079" s="1"/>
      <c r="B2079" s="1"/>
      <c r="C2079" s="16"/>
      <c r="D2079" s="1"/>
      <c r="E2079" s="1"/>
      <c r="F2079" s="1"/>
      <c r="G2079" s="1"/>
      <c r="H2079" s="11"/>
      <c r="I2079" s="11"/>
      <c r="J2079" s="11"/>
      <c r="K2079" s="2"/>
      <c r="L2079" s="2"/>
      <c r="M2079" s="1"/>
    </row>
    <row r="2080" spans="1:13" x14ac:dyDescent="0.2">
      <c r="A2080" s="1"/>
      <c r="B2080" s="1"/>
      <c r="C2080" s="16"/>
      <c r="D2080" s="1"/>
      <c r="E2080" s="1"/>
      <c r="F2080" s="1"/>
      <c r="G2080" s="1"/>
      <c r="H2080" s="11"/>
      <c r="I2080" s="11"/>
      <c r="J2080" s="11"/>
      <c r="K2080" s="2"/>
      <c r="L2080" s="2"/>
      <c r="M2080" s="1"/>
    </row>
    <row r="2081" spans="1:13" x14ac:dyDescent="0.2">
      <c r="A2081" s="1"/>
      <c r="B2081" s="1"/>
      <c r="C2081" s="16"/>
      <c r="D2081" s="1"/>
      <c r="E2081" s="1"/>
      <c r="F2081" s="1"/>
      <c r="G2081" s="1"/>
      <c r="H2081" s="11"/>
      <c r="I2081" s="11"/>
      <c r="J2081" s="11"/>
      <c r="K2081" s="2"/>
      <c r="L2081" s="2"/>
      <c r="M2081" s="1"/>
    </row>
    <row r="2082" spans="1:13" x14ac:dyDescent="0.2">
      <c r="A2082" s="1"/>
      <c r="B2082" s="1"/>
      <c r="C2082" s="16"/>
      <c r="D2082" s="1"/>
      <c r="E2082" s="1"/>
      <c r="F2082" s="1"/>
      <c r="G2082" s="1"/>
      <c r="H2082" s="11"/>
      <c r="I2082" s="11"/>
      <c r="J2082" s="11"/>
      <c r="K2082" s="2"/>
      <c r="L2082" s="2"/>
      <c r="M2082" s="1"/>
    </row>
    <row r="2083" spans="1:13" x14ac:dyDescent="0.2">
      <c r="A2083" s="1"/>
      <c r="B2083" s="1"/>
      <c r="C2083" s="16"/>
      <c r="D2083" s="1"/>
      <c r="E2083" s="1"/>
      <c r="F2083" s="1"/>
      <c r="G2083" s="1"/>
      <c r="H2083" s="11"/>
      <c r="I2083" s="11"/>
      <c r="J2083" s="11"/>
      <c r="K2083" s="2"/>
      <c r="L2083" s="2"/>
      <c r="M2083" s="1"/>
    </row>
    <row r="2084" spans="1:13" x14ac:dyDescent="0.2">
      <c r="A2084" s="1"/>
      <c r="B2084" s="1"/>
      <c r="C2084" s="16"/>
      <c r="D2084" s="1"/>
      <c r="E2084" s="1"/>
      <c r="F2084" s="1"/>
      <c r="G2084" s="1"/>
      <c r="H2084" s="11"/>
      <c r="I2084" s="11"/>
      <c r="J2084" s="11"/>
      <c r="K2084" s="2"/>
      <c r="L2084" s="2"/>
      <c r="M2084" s="1"/>
    </row>
    <row r="2085" spans="1:13" x14ac:dyDescent="0.2">
      <c r="A2085" s="1"/>
      <c r="B2085" s="1"/>
      <c r="C2085" s="16"/>
      <c r="D2085" s="1"/>
      <c r="E2085" s="1"/>
      <c r="F2085" s="1"/>
      <c r="G2085" s="1"/>
      <c r="H2085" s="11"/>
      <c r="I2085" s="11"/>
      <c r="J2085" s="11"/>
      <c r="K2085" s="2"/>
      <c r="L2085" s="2"/>
      <c r="M2085" s="1"/>
    </row>
    <row r="2086" spans="1:13" x14ac:dyDescent="0.2">
      <c r="A2086" s="1"/>
      <c r="B2086" s="1"/>
      <c r="C2086" s="16"/>
      <c r="D2086" s="1"/>
      <c r="E2086" s="1"/>
      <c r="F2086" s="1"/>
      <c r="G2086" s="1"/>
      <c r="H2086" s="11"/>
      <c r="I2086" s="11"/>
      <c r="J2086" s="11"/>
      <c r="K2086" s="2"/>
      <c r="L2086" s="2"/>
      <c r="M2086" s="1"/>
    </row>
    <row r="2087" spans="1:13" x14ac:dyDescent="0.2">
      <c r="A2087" s="1"/>
      <c r="B2087" s="1"/>
      <c r="C2087" s="16"/>
      <c r="D2087" s="1"/>
      <c r="E2087" s="1"/>
      <c r="F2087" s="1"/>
      <c r="G2087" s="1"/>
      <c r="H2087" s="11"/>
      <c r="I2087" s="11"/>
      <c r="J2087" s="11"/>
      <c r="K2087" s="2"/>
      <c r="L2087" s="2"/>
      <c r="M2087" s="1"/>
    </row>
    <row r="2088" spans="1:13" x14ac:dyDescent="0.2">
      <c r="A2088" s="1"/>
      <c r="B2088" s="1"/>
      <c r="C2088" s="16"/>
      <c r="D2088" s="1"/>
      <c r="E2088" s="1"/>
      <c r="F2088" s="1"/>
      <c r="G2088" s="1"/>
      <c r="H2088" s="11"/>
      <c r="I2088" s="11"/>
      <c r="J2088" s="11"/>
      <c r="K2088" s="2"/>
      <c r="L2088" s="2"/>
      <c r="M2088" s="1"/>
    </row>
    <row r="2089" spans="1:13" x14ac:dyDescent="0.2">
      <c r="A2089" s="1"/>
      <c r="B2089" s="1"/>
      <c r="C2089" s="16"/>
      <c r="D2089" s="1"/>
      <c r="E2089" s="1"/>
      <c r="F2089" s="1"/>
      <c r="G2089" s="1"/>
      <c r="H2089" s="11"/>
      <c r="I2089" s="11"/>
      <c r="J2089" s="11"/>
      <c r="K2089" s="2"/>
      <c r="L2089" s="2"/>
      <c r="M2089" s="1"/>
    </row>
    <row r="2090" spans="1:13" x14ac:dyDescent="0.2">
      <c r="A2090" s="1"/>
      <c r="B2090" s="1"/>
      <c r="C2090" s="16"/>
      <c r="D2090" s="1"/>
      <c r="E2090" s="1"/>
      <c r="F2090" s="1"/>
      <c r="G2090" s="1"/>
      <c r="H2090" s="11"/>
      <c r="I2090" s="11"/>
      <c r="J2090" s="11"/>
      <c r="K2090" s="2"/>
      <c r="L2090" s="2"/>
      <c r="M2090" s="1"/>
    </row>
    <row r="2091" spans="1:13" x14ac:dyDescent="0.2">
      <c r="A2091" s="1"/>
      <c r="B2091" s="1"/>
      <c r="C2091" s="16"/>
      <c r="D2091" s="1"/>
      <c r="E2091" s="1"/>
      <c r="F2091" s="1"/>
      <c r="G2091" s="1"/>
      <c r="H2091" s="11"/>
      <c r="I2091" s="11"/>
      <c r="J2091" s="11"/>
      <c r="K2091" s="2"/>
      <c r="L2091" s="2"/>
      <c r="M2091" s="1"/>
    </row>
    <row r="2092" spans="1:13" x14ac:dyDescent="0.2">
      <c r="A2092" s="1"/>
      <c r="B2092" s="1"/>
      <c r="C2092" s="16"/>
      <c r="D2092" s="1"/>
      <c r="E2092" s="1"/>
      <c r="F2092" s="1"/>
      <c r="G2092" s="1"/>
      <c r="H2092" s="11"/>
      <c r="I2092" s="11"/>
      <c r="J2092" s="11"/>
      <c r="K2092" s="2"/>
      <c r="L2092" s="2"/>
      <c r="M2092" s="1"/>
    </row>
    <row r="2093" spans="1:13" x14ac:dyDescent="0.2">
      <c r="A2093" s="1"/>
      <c r="B2093" s="1"/>
      <c r="C2093" s="16"/>
      <c r="D2093" s="1"/>
      <c r="E2093" s="1"/>
      <c r="F2093" s="1"/>
      <c r="G2093" s="1"/>
      <c r="H2093" s="11"/>
      <c r="I2093" s="11"/>
      <c r="J2093" s="11"/>
      <c r="K2093" s="2"/>
      <c r="L2093" s="2"/>
      <c r="M2093" s="1"/>
    </row>
    <row r="2094" spans="1:13" x14ac:dyDescent="0.2">
      <c r="A2094" s="1"/>
      <c r="B2094" s="1"/>
      <c r="C2094" s="16"/>
      <c r="D2094" s="1"/>
      <c r="E2094" s="1"/>
      <c r="F2094" s="1"/>
      <c r="G2094" s="1"/>
      <c r="H2094" s="11"/>
      <c r="I2094" s="11"/>
      <c r="J2094" s="11"/>
      <c r="K2094" s="2"/>
      <c r="L2094" s="2"/>
      <c r="M2094" s="1"/>
    </row>
    <row r="2095" spans="1:13" x14ac:dyDescent="0.2">
      <c r="A2095" s="1"/>
      <c r="B2095" s="1"/>
      <c r="C2095" s="16"/>
      <c r="D2095" s="1"/>
      <c r="E2095" s="1"/>
      <c r="F2095" s="1"/>
      <c r="G2095" s="1"/>
      <c r="H2095" s="11"/>
      <c r="I2095" s="11"/>
      <c r="J2095" s="11"/>
      <c r="K2095" s="2"/>
      <c r="L2095" s="2"/>
      <c r="M2095" s="1"/>
    </row>
    <row r="2096" spans="1:13" x14ac:dyDescent="0.2">
      <c r="A2096" s="1"/>
      <c r="B2096" s="1"/>
      <c r="C2096" s="16"/>
      <c r="D2096" s="1"/>
      <c r="E2096" s="1"/>
      <c r="F2096" s="1"/>
      <c r="G2096" s="1"/>
      <c r="H2096" s="11"/>
      <c r="I2096" s="11"/>
      <c r="J2096" s="11"/>
      <c r="K2096" s="2"/>
      <c r="L2096" s="2"/>
      <c r="M2096" s="1"/>
    </row>
    <row r="2097" spans="1:13" x14ac:dyDescent="0.2">
      <c r="A2097" s="1"/>
      <c r="B2097" s="1"/>
      <c r="C2097" s="16"/>
      <c r="D2097" s="1"/>
      <c r="E2097" s="1"/>
      <c r="F2097" s="1"/>
      <c r="G2097" s="1"/>
      <c r="H2097" s="11"/>
      <c r="I2097" s="11"/>
      <c r="J2097" s="11"/>
      <c r="K2097" s="2"/>
      <c r="L2097" s="2"/>
      <c r="M2097" s="1"/>
    </row>
    <row r="2098" spans="1:13" x14ac:dyDescent="0.2">
      <c r="A2098" s="1"/>
      <c r="B2098" s="1"/>
      <c r="C2098" s="16"/>
      <c r="D2098" s="1"/>
      <c r="E2098" s="1"/>
      <c r="F2098" s="1"/>
      <c r="G2098" s="1"/>
      <c r="H2098" s="11"/>
      <c r="I2098" s="11"/>
      <c r="J2098" s="11"/>
      <c r="K2098" s="2"/>
      <c r="L2098" s="2"/>
      <c r="M2098" s="1"/>
    </row>
    <row r="2099" spans="1:13" x14ac:dyDescent="0.2">
      <c r="A2099" s="1"/>
      <c r="B2099" s="1"/>
      <c r="C2099" s="16"/>
      <c r="D2099" s="1"/>
      <c r="E2099" s="1"/>
      <c r="F2099" s="1"/>
      <c r="G2099" s="1"/>
      <c r="H2099" s="11"/>
      <c r="I2099" s="11"/>
      <c r="J2099" s="11"/>
      <c r="K2099" s="2"/>
      <c r="L2099" s="2"/>
      <c r="M2099" s="1"/>
    </row>
    <row r="2100" spans="1:13" x14ac:dyDescent="0.2">
      <c r="A2100" s="1"/>
      <c r="B2100" s="1"/>
      <c r="C2100" s="16"/>
      <c r="D2100" s="1"/>
      <c r="E2100" s="1"/>
      <c r="F2100" s="1"/>
      <c r="G2100" s="1"/>
      <c r="H2100" s="11"/>
      <c r="I2100" s="11"/>
      <c r="J2100" s="11"/>
      <c r="K2100" s="2"/>
      <c r="L2100" s="2"/>
      <c r="M2100" s="1"/>
    </row>
    <row r="2101" spans="1:13" x14ac:dyDescent="0.2">
      <c r="A2101" s="1"/>
      <c r="B2101" s="1"/>
      <c r="C2101" s="16"/>
      <c r="D2101" s="1"/>
      <c r="E2101" s="1"/>
      <c r="F2101" s="1"/>
      <c r="G2101" s="1"/>
      <c r="H2101" s="11"/>
      <c r="I2101" s="11"/>
      <c r="J2101" s="11"/>
      <c r="K2101" s="2"/>
      <c r="L2101" s="2"/>
      <c r="M2101" s="1"/>
    </row>
    <row r="2102" spans="1:13" x14ac:dyDescent="0.2">
      <c r="A2102" s="1"/>
      <c r="B2102" s="1"/>
      <c r="C2102" s="16"/>
      <c r="D2102" s="1"/>
      <c r="E2102" s="1"/>
      <c r="F2102" s="1"/>
      <c r="G2102" s="1"/>
      <c r="H2102" s="11"/>
      <c r="I2102" s="11"/>
      <c r="J2102" s="11"/>
      <c r="K2102" s="2"/>
      <c r="L2102" s="2"/>
      <c r="M2102" s="1"/>
    </row>
    <row r="2103" spans="1:13" x14ac:dyDescent="0.2">
      <c r="A2103" s="1"/>
      <c r="B2103" s="1"/>
      <c r="C2103" s="16"/>
      <c r="D2103" s="1"/>
      <c r="E2103" s="1"/>
      <c r="F2103" s="1"/>
      <c r="G2103" s="1"/>
      <c r="H2103" s="11"/>
      <c r="I2103" s="11"/>
      <c r="J2103" s="11"/>
      <c r="K2103" s="2"/>
      <c r="L2103" s="2"/>
      <c r="M2103" s="1"/>
    </row>
    <row r="2104" spans="1:13" x14ac:dyDescent="0.2">
      <c r="A2104" s="1"/>
      <c r="B2104" s="1"/>
      <c r="C2104" s="16"/>
      <c r="D2104" s="1"/>
      <c r="E2104" s="1"/>
      <c r="F2104" s="1"/>
      <c r="G2104" s="1"/>
      <c r="H2104" s="11"/>
      <c r="I2104" s="11"/>
      <c r="J2104" s="11"/>
      <c r="K2104" s="2"/>
      <c r="L2104" s="2"/>
      <c r="M2104" s="1"/>
    </row>
    <row r="2105" spans="1:13" x14ac:dyDescent="0.2">
      <c r="A2105" s="1"/>
      <c r="B2105" s="1"/>
      <c r="C2105" s="16"/>
      <c r="D2105" s="1"/>
      <c r="E2105" s="1"/>
      <c r="F2105" s="1"/>
      <c r="G2105" s="1"/>
      <c r="H2105" s="11"/>
      <c r="I2105" s="11"/>
      <c r="J2105" s="11"/>
      <c r="K2105" s="2"/>
      <c r="L2105" s="2"/>
      <c r="M2105" s="1"/>
    </row>
    <row r="2106" spans="1:13" x14ac:dyDescent="0.2">
      <c r="A2106" s="1"/>
      <c r="B2106" s="1"/>
      <c r="C2106" s="16"/>
      <c r="D2106" s="1"/>
      <c r="E2106" s="1"/>
      <c r="F2106" s="1"/>
      <c r="G2106" s="1"/>
      <c r="H2106" s="11"/>
      <c r="I2106" s="11"/>
      <c r="J2106" s="11"/>
      <c r="K2106" s="2"/>
      <c r="L2106" s="2"/>
      <c r="M2106" s="1"/>
    </row>
    <row r="2107" spans="1:13" x14ac:dyDescent="0.2">
      <c r="A2107" s="1"/>
      <c r="B2107" s="1"/>
      <c r="C2107" s="16"/>
      <c r="D2107" s="1"/>
      <c r="E2107" s="1"/>
      <c r="F2107" s="1"/>
      <c r="G2107" s="1"/>
      <c r="H2107" s="11"/>
      <c r="I2107" s="11"/>
      <c r="J2107" s="11"/>
      <c r="K2107" s="2"/>
      <c r="L2107" s="2"/>
      <c r="M2107" s="1"/>
    </row>
    <row r="2108" spans="1:13" x14ac:dyDescent="0.2">
      <c r="A2108" s="1"/>
      <c r="B2108" s="1"/>
      <c r="C2108" s="16"/>
      <c r="D2108" s="1"/>
      <c r="E2108" s="1"/>
      <c r="F2108" s="1"/>
      <c r="G2108" s="1"/>
      <c r="H2108" s="11"/>
      <c r="I2108" s="11"/>
      <c r="J2108" s="11"/>
      <c r="K2108" s="2"/>
      <c r="L2108" s="2"/>
      <c r="M2108" s="1"/>
    </row>
    <row r="2109" spans="1:13" x14ac:dyDescent="0.2">
      <c r="A2109" s="1"/>
      <c r="B2109" s="1"/>
      <c r="C2109" s="16"/>
      <c r="D2109" s="1"/>
      <c r="E2109" s="1"/>
      <c r="F2109" s="1"/>
      <c r="G2109" s="1"/>
      <c r="H2109" s="11"/>
      <c r="I2109" s="11"/>
      <c r="J2109" s="11"/>
      <c r="K2109" s="2"/>
      <c r="L2109" s="2"/>
      <c r="M2109" s="1"/>
    </row>
    <row r="2110" spans="1:13" x14ac:dyDescent="0.2">
      <c r="A2110" s="1"/>
      <c r="B2110" s="1"/>
      <c r="C2110" s="16"/>
      <c r="D2110" s="1"/>
      <c r="E2110" s="1"/>
      <c r="F2110" s="1"/>
      <c r="G2110" s="1"/>
      <c r="H2110" s="11"/>
      <c r="I2110" s="11"/>
      <c r="J2110" s="11"/>
      <c r="K2110" s="2"/>
      <c r="L2110" s="2"/>
      <c r="M2110" s="1"/>
    </row>
    <row r="2111" spans="1:13" x14ac:dyDescent="0.2">
      <c r="A2111" s="1"/>
      <c r="B2111" s="1"/>
      <c r="C2111" s="16"/>
      <c r="D2111" s="1"/>
      <c r="E2111" s="1"/>
      <c r="F2111" s="1"/>
      <c r="G2111" s="1"/>
      <c r="H2111" s="11"/>
      <c r="I2111" s="11"/>
      <c r="J2111" s="11"/>
      <c r="K2111" s="2"/>
      <c r="L2111" s="2"/>
      <c r="M2111" s="1"/>
    </row>
    <row r="2112" spans="1:13" x14ac:dyDescent="0.2">
      <c r="A2112" s="1"/>
      <c r="B2112" s="1"/>
      <c r="C2112" s="16"/>
      <c r="D2112" s="1"/>
      <c r="E2112" s="1"/>
      <c r="F2112" s="1"/>
      <c r="G2112" s="1"/>
      <c r="H2112" s="11"/>
      <c r="I2112" s="11"/>
      <c r="J2112" s="11"/>
      <c r="K2112" s="2"/>
      <c r="L2112" s="2"/>
      <c r="M2112" s="1"/>
    </row>
    <row r="2113" spans="1:13" x14ac:dyDescent="0.2">
      <c r="A2113" s="1"/>
      <c r="B2113" s="1"/>
      <c r="C2113" s="16"/>
      <c r="D2113" s="1"/>
      <c r="E2113" s="1"/>
      <c r="F2113" s="1"/>
      <c r="G2113" s="1"/>
      <c r="H2113" s="11"/>
      <c r="I2113" s="11"/>
      <c r="J2113" s="11"/>
      <c r="K2113" s="2"/>
      <c r="L2113" s="2"/>
      <c r="M2113" s="1"/>
    </row>
    <row r="2114" spans="1:13" x14ac:dyDescent="0.2">
      <c r="A2114" s="1"/>
      <c r="B2114" s="1"/>
      <c r="C2114" s="16"/>
      <c r="D2114" s="1"/>
      <c r="E2114" s="1"/>
      <c r="F2114" s="1"/>
      <c r="G2114" s="1"/>
      <c r="H2114" s="11"/>
      <c r="I2114" s="11"/>
      <c r="J2114" s="11"/>
      <c r="K2114" s="2"/>
      <c r="L2114" s="2"/>
      <c r="M2114" s="1"/>
    </row>
    <row r="2115" spans="1:13" x14ac:dyDescent="0.2">
      <c r="A2115" s="1"/>
      <c r="B2115" s="1"/>
      <c r="C2115" s="16"/>
      <c r="D2115" s="1"/>
      <c r="E2115" s="1"/>
      <c r="F2115" s="1"/>
      <c r="G2115" s="1"/>
      <c r="H2115" s="11"/>
      <c r="I2115" s="11"/>
      <c r="J2115" s="11"/>
      <c r="K2115" s="2"/>
      <c r="L2115" s="2"/>
      <c r="M2115" s="1"/>
    </row>
    <row r="2116" spans="1:13" x14ac:dyDescent="0.2">
      <c r="A2116" s="1"/>
      <c r="B2116" s="1"/>
      <c r="C2116" s="16"/>
      <c r="D2116" s="1"/>
      <c r="E2116" s="1"/>
      <c r="F2116" s="1"/>
      <c r="G2116" s="1"/>
      <c r="H2116" s="11"/>
      <c r="I2116" s="11"/>
      <c r="J2116" s="11"/>
      <c r="K2116" s="2"/>
      <c r="L2116" s="2"/>
      <c r="M2116" s="1"/>
    </row>
    <row r="2117" spans="1:13" x14ac:dyDescent="0.2">
      <c r="A2117" s="1"/>
      <c r="B2117" s="1"/>
      <c r="C2117" s="16"/>
      <c r="D2117" s="1"/>
      <c r="E2117" s="1"/>
      <c r="F2117" s="1"/>
      <c r="G2117" s="1"/>
      <c r="H2117" s="11"/>
      <c r="I2117" s="11"/>
      <c r="J2117" s="11"/>
      <c r="K2117" s="2"/>
      <c r="L2117" s="2"/>
      <c r="M2117" s="1"/>
    </row>
    <row r="2118" spans="1:13" x14ac:dyDescent="0.2">
      <c r="A2118" s="1"/>
      <c r="B2118" s="1"/>
      <c r="C2118" s="16"/>
      <c r="D2118" s="1"/>
      <c r="E2118" s="1"/>
      <c r="F2118" s="1"/>
      <c r="G2118" s="1"/>
      <c r="H2118" s="11"/>
      <c r="I2118" s="11"/>
      <c r="J2118" s="11"/>
      <c r="K2118" s="2"/>
      <c r="L2118" s="2"/>
      <c r="M2118" s="1"/>
    </row>
    <row r="2119" spans="1:13" x14ac:dyDescent="0.2">
      <c r="A2119" s="1"/>
      <c r="B2119" s="1"/>
      <c r="C2119" s="16"/>
      <c r="D2119" s="1"/>
      <c r="E2119" s="1"/>
      <c r="F2119" s="1"/>
      <c r="G2119" s="1"/>
      <c r="H2119" s="11"/>
      <c r="I2119" s="11"/>
      <c r="J2119" s="11"/>
      <c r="K2119" s="2"/>
      <c r="L2119" s="2"/>
      <c r="M2119" s="1"/>
    </row>
    <row r="2120" spans="1:13" x14ac:dyDescent="0.2">
      <c r="A2120" s="1"/>
      <c r="B2120" s="1"/>
      <c r="C2120" s="16"/>
      <c r="D2120" s="1"/>
      <c r="E2120" s="1"/>
      <c r="F2120" s="1"/>
      <c r="G2120" s="1"/>
      <c r="H2120" s="11"/>
      <c r="I2120" s="11"/>
      <c r="J2120" s="11"/>
      <c r="K2120" s="2"/>
      <c r="L2120" s="2"/>
      <c r="M2120" s="1"/>
    </row>
    <row r="2121" spans="1:13" x14ac:dyDescent="0.2">
      <c r="A2121" s="1"/>
      <c r="B2121" s="1"/>
      <c r="C2121" s="16"/>
      <c r="D2121" s="1"/>
      <c r="E2121" s="1"/>
      <c r="F2121" s="1"/>
      <c r="G2121" s="1"/>
      <c r="H2121" s="11"/>
      <c r="I2121" s="11"/>
      <c r="J2121" s="11"/>
      <c r="K2121" s="2"/>
      <c r="L2121" s="2"/>
      <c r="M2121" s="1"/>
    </row>
    <row r="2122" spans="1:13" x14ac:dyDescent="0.2">
      <c r="A2122" s="1"/>
      <c r="B2122" s="1"/>
      <c r="C2122" s="16"/>
      <c r="D2122" s="1"/>
      <c r="E2122" s="1"/>
      <c r="F2122" s="1"/>
      <c r="G2122" s="1"/>
      <c r="H2122" s="11"/>
      <c r="I2122" s="11"/>
      <c r="J2122" s="11"/>
      <c r="K2122" s="2"/>
      <c r="L2122" s="2"/>
      <c r="M2122" s="1"/>
    </row>
    <row r="2123" spans="1:13" x14ac:dyDescent="0.2">
      <c r="A2123" s="1"/>
      <c r="B2123" s="1"/>
      <c r="C2123" s="16"/>
      <c r="D2123" s="1"/>
      <c r="E2123" s="1"/>
      <c r="F2123" s="1"/>
      <c r="G2123" s="1"/>
      <c r="H2123" s="11"/>
      <c r="I2123" s="11"/>
      <c r="J2123" s="11"/>
      <c r="K2123" s="2"/>
      <c r="L2123" s="2"/>
      <c r="M2123" s="1"/>
    </row>
    <row r="2124" spans="1:13" x14ac:dyDescent="0.2">
      <c r="A2124" s="1"/>
      <c r="B2124" s="1"/>
      <c r="C2124" s="16"/>
      <c r="D2124" s="1"/>
      <c r="E2124" s="1"/>
      <c r="F2124" s="1"/>
      <c r="G2124" s="1"/>
      <c r="H2124" s="11"/>
      <c r="I2124" s="11"/>
      <c r="J2124" s="11"/>
      <c r="K2124" s="2"/>
      <c r="L2124" s="2"/>
      <c r="M2124" s="1"/>
    </row>
    <row r="2125" spans="1:13" x14ac:dyDescent="0.2">
      <c r="A2125" s="1"/>
      <c r="B2125" s="1"/>
      <c r="C2125" s="16"/>
      <c r="D2125" s="1"/>
      <c r="E2125" s="1"/>
      <c r="F2125" s="1"/>
      <c r="G2125" s="1"/>
      <c r="H2125" s="11"/>
      <c r="I2125" s="11"/>
      <c r="J2125" s="11"/>
      <c r="K2125" s="2"/>
      <c r="L2125" s="2"/>
      <c r="M2125" s="1"/>
    </row>
    <row r="2126" spans="1:13" x14ac:dyDescent="0.2">
      <c r="A2126" s="1"/>
      <c r="B2126" s="1"/>
      <c r="C2126" s="16"/>
      <c r="D2126" s="1"/>
      <c r="E2126" s="1"/>
      <c r="F2126" s="1"/>
      <c r="G2126" s="1"/>
      <c r="H2126" s="11"/>
      <c r="I2126" s="11"/>
      <c r="J2126" s="11"/>
      <c r="K2126" s="2"/>
      <c r="L2126" s="2"/>
      <c r="M2126" s="1"/>
    </row>
    <row r="2127" spans="1:13" x14ac:dyDescent="0.2">
      <c r="A2127" s="1"/>
      <c r="B2127" s="1"/>
      <c r="C2127" s="16"/>
      <c r="D2127" s="1"/>
      <c r="E2127" s="1"/>
      <c r="F2127" s="1"/>
      <c r="G2127" s="1"/>
      <c r="H2127" s="11"/>
      <c r="I2127" s="11"/>
      <c r="J2127" s="11"/>
      <c r="K2127" s="2"/>
      <c r="L2127" s="2"/>
      <c r="M2127" s="1"/>
    </row>
    <row r="2128" spans="1:13" x14ac:dyDescent="0.2">
      <c r="A2128" s="1"/>
      <c r="B2128" s="1"/>
      <c r="C2128" s="16"/>
      <c r="D2128" s="1"/>
      <c r="E2128" s="1"/>
      <c r="F2128" s="1"/>
      <c r="G2128" s="1"/>
      <c r="H2128" s="11"/>
      <c r="I2128" s="11"/>
      <c r="J2128" s="11"/>
      <c r="K2128" s="2"/>
      <c r="L2128" s="2"/>
      <c r="M2128" s="1"/>
    </row>
    <row r="2129" spans="1:13" x14ac:dyDescent="0.2">
      <c r="A2129" s="1"/>
      <c r="B2129" s="1"/>
      <c r="C2129" s="16"/>
      <c r="D2129" s="1"/>
      <c r="E2129" s="1"/>
      <c r="F2129" s="1"/>
      <c r="G2129" s="1"/>
      <c r="H2129" s="11"/>
      <c r="I2129" s="11"/>
      <c r="J2129" s="11"/>
      <c r="K2129" s="2"/>
      <c r="L2129" s="2"/>
      <c r="M2129" s="1"/>
    </row>
    <row r="2130" spans="1:13" x14ac:dyDescent="0.2">
      <c r="A2130" s="1"/>
      <c r="B2130" s="1"/>
      <c r="C2130" s="16"/>
      <c r="D2130" s="1"/>
      <c r="E2130" s="1"/>
      <c r="F2130" s="1"/>
      <c r="G2130" s="1"/>
      <c r="H2130" s="11"/>
      <c r="I2130" s="11"/>
      <c r="J2130" s="11"/>
      <c r="K2130" s="2"/>
      <c r="L2130" s="2"/>
      <c r="M2130" s="1"/>
    </row>
    <row r="2131" spans="1:13" x14ac:dyDescent="0.2">
      <c r="A2131" s="1"/>
      <c r="B2131" s="1"/>
      <c r="C2131" s="16"/>
      <c r="D2131" s="1"/>
      <c r="E2131" s="1"/>
      <c r="F2131" s="1"/>
      <c r="G2131" s="1"/>
      <c r="H2131" s="11"/>
      <c r="I2131" s="11"/>
      <c r="J2131" s="11"/>
      <c r="K2131" s="2"/>
      <c r="L2131" s="2"/>
      <c r="M2131" s="1"/>
    </row>
    <row r="2132" spans="1:13" x14ac:dyDescent="0.2">
      <c r="A2132" s="1"/>
      <c r="B2132" s="1"/>
      <c r="C2132" s="16"/>
      <c r="D2132" s="1"/>
      <c r="E2132" s="1"/>
      <c r="F2132" s="1"/>
      <c r="G2132" s="1"/>
      <c r="H2132" s="11"/>
      <c r="I2132" s="11"/>
      <c r="J2132" s="11"/>
      <c r="K2132" s="2"/>
      <c r="L2132" s="2"/>
      <c r="M2132" s="1"/>
    </row>
    <row r="2133" spans="1:13" x14ac:dyDescent="0.2">
      <c r="A2133" s="1"/>
      <c r="B2133" s="1"/>
      <c r="C2133" s="16"/>
      <c r="D2133" s="1"/>
      <c r="E2133" s="1"/>
      <c r="F2133" s="1"/>
      <c r="G2133" s="1"/>
      <c r="H2133" s="11"/>
      <c r="I2133" s="11"/>
      <c r="J2133" s="11"/>
      <c r="K2133" s="2"/>
      <c r="L2133" s="2"/>
      <c r="M2133" s="1"/>
    </row>
    <row r="2134" spans="1:13" x14ac:dyDescent="0.2">
      <c r="A2134" s="1"/>
      <c r="B2134" s="1"/>
      <c r="C2134" s="16"/>
      <c r="D2134" s="1"/>
      <c r="E2134" s="1"/>
      <c r="F2134" s="1"/>
      <c r="G2134" s="1"/>
      <c r="H2134" s="11"/>
      <c r="I2134" s="11"/>
      <c r="J2134" s="11"/>
      <c r="K2134" s="2"/>
      <c r="L2134" s="2"/>
      <c r="M2134" s="1"/>
    </row>
    <row r="2135" spans="1:13" x14ac:dyDescent="0.2">
      <c r="A2135" s="1"/>
      <c r="B2135" s="1"/>
      <c r="C2135" s="16"/>
      <c r="D2135" s="1"/>
      <c r="E2135" s="1"/>
      <c r="F2135" s="1"/>
      <c r="G2135" s="1"/>
      <c r="H2135" s="11"/>
      <c r="I2135" s="11"/>
      <c r="J2135" s="11"/>
      <c r="K2135" s="2"/>
      <c r="L2135" s="2"/>
      <c r="M2135" s="1"/>
    </row>
    <row r="2136" spans="1:13" x14ac:dyDescent="0.2">
      <c r="A2136" s="1"/>
      <c r="B2136" s="1"/>
      <c r="C2136" s="16"/>
      <c r="D2136" s="1"/>
      <c r="E2136" s="1"/>
      <c r="F2136" s="1"/>
      <c r="G2136" s="1"/>
      <c r="H2136" s="11"/>
      <c r="I2136" s="11"/>
      <c r="J2136" s="11"/>
      <c r="K2136" s="2"/>
      <c r="L2136" s="2"/>
      <c r="M2136" s="1"/>
    </row>
    <row r="2137" spans="1:13" x14ac:dyDescent="0.2">
      <c r="A2137" s="1"/>
      <c r="B2137" s="1"/>
      <c r="C2137" s="16"/>
      <c r="D2137" s="1"/>
      <c r="E2137" s="1"/>
      <c r="F2137" s="1"/>
      <c r="G2137" s="1"/>
      <c r="H2137" s="11"/>
      <c r="I2137" s="11"/>
      <c r="J2137" s="11"/>
      <c r="K2137" s="2"/>
      <c r="L2137" s="2"/>
      <c r="M2137" s="1"/>
    </row>
    <row r="2138" spans="1:13" x14ac:dyDescent="0.2">
      <c r="A2138" s="1"/>
      <c r="B2138" s="1"/>
      <c r="C2138" s="16"/>
      <c r="D2138" s="1"/>
      <c r="E2138" s="1"/>
      <c r="F2138" s="1"/>
      <c r="G2138" s="1"/>
      <c r="H2138" s="11"/>
      <c r="I2138" s="11"/>
      <c r="J2138" s="11"/>
      <c r="K2138" s="2"/>
      <c r="L2138" s="2"/>
      <c r="M2138" s="1"/>
    </row>
    <row r="2139" spans="1:13" x14ac:dyDescent="0.2">
      <c r="A2139" s="1"/>
      <c r="B2139" s="1"/>
      <c r="C2139" s="16"/>
      <c r="D2139" s="1"/>
      <c r="E2139" s="1"/>
      <c r="F2139" s="1"/>
      <c r="G2139" s="1"/>
      <c r="H2139" s="11"/>
      <c r="I2139" s="11"/>
      <c r="J2139" s="11"/>
      <c r="K2139" s="2"/>
      <c r="L2139" s="2"/>
      <c r="M2139" s="1"/>
    </row>
    <row r="2140" spans="1:13" x14ac:dyDescent="0.2">
      <c r="A2140" s="1"/>
      <c r="B2140" s="1"/>
      <c r="C2140" s="16"/>
      <c r="D2140" s="1"/>
      <c r="E2140" s="1"/>
      <c r="F2140" s="1"/>
      <c r="G2140" s="1"/>
      <c r="H2140" s="11"/>
      <c r="I2140" s="11"/>
      <c r="J2140" s="11"/>
      <c r="K2140" s="2"/>
      <c r="L2140" s="2"/>
      <c r="M2140" s="1"/>
    </row>
    <row r="2141" spans="1:13" x14ac:dyDescent="0.2">
      <c r="A2141" s="1"/>
      <c r="B2141" s="1"/>
      <c r="C2141" s="16"/>
      <c r="D2141" s="1"/>
      <c r="E2141" s="1"/>
      <c r="F2141" s="1"/>
      <c r="G2141" s="1"/>
      <c r="H2141" s="11"/>
      <c r="I2141" s="11"/>
      <c r="J2141" s="11"/>
      <c r="K2141" s="2"/>
      <c r="L2141" s="2"/>
      <c r="M2141" s="1"/>
    </row>
    <row r="2142" spans="1:13" x14ac:dyDescent="0.2">
      <c r="A2142" s="1"/>
      <c r="B2142" s="1"/>
      <c r="C2142" s="16"/>
      <c r="D2142" s="1"/>
      <c r="E2142" s="1"/>
      <c r="F2142" s="1"/>
      <c r="G2142" s="1"/>
      <c r="H2142" s="11"/>
      <c r="I2142" s="11"/>
      <c r="J2142" s="11"/>
      <c r="K2142" s="2"/>
      <c r="L2142" s="2"/>
      <c r="M2142" s="1"/>
    </row>
    <row r="2143" spans="1:13" x14ac:dyDescent="0.2">
      <c r="A2143" s="1"/>
      <c r="B2143" s="1"/>
      <c r="C2143" s="16"/>
      <c r="D2143" s="1"/>
      <c r="E2143" s="1"/>
      <c r="F2143" s="1"/>
      <c r="G2143" s="1"/>
      <c r="H2143" s="11"/>
      <c r="I2143" s="11"/>
      <c r="J2143" s="11"/>
      <c r="K2143" s="2"/>
      <c r="L2143" s="2"/>
      <c r="M2143" s="1"/>
    </row>
    <row r="2144" spans="1:13" x14ac:dyDescent="0.2">
      <c r="A2144" s="1"/>
      <c r="B2144" s="1"/>
      <c r="C2144" s="16"/>
      <c r="D2144" s="1"/>
      <c r="E2144" s="1"/>
      <c r="F2144" s="1"/>
      <c r="G2144" s="1"/>
      <c r="H2144" s="11"/>
      <c r="I2144" s="11"/>
      <c r="J2144" s="11"/>
      <c r="K2144" s="2"/>
      <c r="L2144" s="2"/>
      <c r="M2144" s="1"/>
    </row>
    <row r="2145" spans="1:13" x14ac:dyDescent="0.2">
      <c r="A2145" s="1"/>
      <c r="B2145" s="1"/>
      <c r="C2145" s="16"/>
      <c r="D2145" s="1"/>
      <c r="E2145" s="1"/>
      <c r="F2145" s="1"/>
      <c r="G2145" s="1"/>
      <c r="H2145" s="11"/>
      <c r="I2145" s="11"/>
      <c r="J2145" s="11"/>
      <c r="K2145" s="2"/>
      <c r="L2145" s="2"/>
      <c r="M2145" s="1"/>
    </row>
    <row r="2146" spans="1:13" x14ac:dyDescent="0.2">
      <c r="A2146" s="1"/>
      <c r="B2146" s="1"/>
      <c r="C2146" s="16"/>
      <c r="D2146" s="1"/>
      <c r="E2146" s="1"/>
      <c r="F2146" s="1"/>
      <c r="G2146" s="1"/>
      <c r="H2146" s="11"/>
      <c r="I2146" s="11"/>
      <c r="J2146" s="11"/>
      <c r="K2146" s="2"/>
      <c r="L2146" s="2"/>
      <c r="M2146" s="1"/>
    </row>
    <row r="2147" spans="1:13" x14ac:dyDescent="0.2">
      <c r="A2147" s="1"/>
      <c r="B2147" s="1"/>
      <c r="C2147" s="16"/>
      <c r="D2147" s="1"/>
      <c r="E2147" s="1"/>
      <c r="F2147" s="1"/>
      <c r="G2147" s="1"/>
      <c r="H2147" s="11"/>
      <c r="I2147" s="11"/>
      <c r="J2147" s="11"/>
      <c r="K2147" s="2"/>
      <c r="L2147" s="2"/>
      <c r="M2147" s="1"/>
    </row>
    <row r="2148" spans="1:13" x14ac:dyDescent="0.2">
      <c r="A2148" s="1"/>
      <c r="B2148" s="1"/>
      <c r="C2148" s="16"/>
      <c r="D2148" s="1"/>
      <c r="E2148" s="1"/>
      <c r="F2148" s="1"/>
      <c r="G2148" s="1"/>
      <c r="H2148" s="11"/>
      <c r="I2148" s="11"/>
      <c r="J2148" s="11"/>
      <c r="K2148" s="2"/>
      <c r="L2148" s="2"/>
      <c r="M2148" s="1"/>
    </row>
    <row r="2149" spans="1:13" x14ac:dyDescent="0.2">
      <c r="A2149" s="1"/>
      <c r="B2149" s="1"/>
      <c r="C2149" s="16"/>
      <c r="D2149" s="1"/>
      <c r="E2149" s="1"/>
      <c r="F2149" s="1"/>
      <c r="G2149" s="1"/>
      <c r="H2149" s="11"/>
      <c r="I2149" s="11"/>
      <c r="J2149" s="11"/>
      <c r="K2149" s="2"/>
      <c r="L2149" s="2"/>
      <c r="M2149" s="1"/>
    </row>
    <row r="2150" spans="1:13" x14ac:dyDescent="0.2">
      <c r="A2150" s="1"/>
      <c r="B2150" s="1"/>
      <c r="C2150" s="16"/>
      <c r="D2150" s="1"/>
      <c r="E2150" s="1"/>
      <c r="F2150" s="1"/>
      <c r="G2150" s="1"/>
      <c r="H2150" s="11"/>
      <c r="I2150" s="11"/>
      <c r="J2150" s="11"/>
      <c r="K2150" s="2"/>
      <c r="L2150" s="2"/>
      <c r="M2150" s="1"/>
    </row>
    <row r="2151" spans="1:13" x14ac:dyDescent="0.2">
      <c r="A2151" s="1"/>
      <c r="B2151" s="1"/>
      <c r="C2151" s="16"/>
      <c r="D2151" s="1"/>
      <c r="E2151" s="1"/>
      <c r="F2151" s="1"/>
      <c r="G2151" s="1"/>
      <c r="H2151" s="11"/>
      <c r="I2151" s="11"/>
      <c r="J2151" s="11"/>
      <c r="K2151" s="2"/>
      <c r="L2151" s="2"/>
      <c r="M2151" s="1"/>
    </row>
    <row r="2152" spans="1:13" x14ac:dyDescent="0.2">
      <c r="A2152" s="1"/>
      <c r="B2152" s="1"/>
      <c r="C2152" s="16"/>
      <c r="D2152" s="1"/>
      <c r="E2152" s="1"/>
      <c r="F2152" s="1"/>
      <c r="G2152" s="1"/>
      <c r="H2152" s="11"/>
      <c r="I2152" s="11"/>
      <c r="J2152" s="11"/>
      <c r="K2152" s="2"/>
      <c r="L2152" s="2"/>
      <c r="M2152" s="1"/>
    </row>
    <row r="2153" spans="1:13" x14ac:dyDescent="0.2">
      <c r="A2153" s="1"/>
      <c r="B2153" s="1"/>
      <c r="C2153" s="16"/>
      <c r="D2153" s="1"/>
      <c r="E2153" s="1"/>
      <c r="F2153" s="1"/>
      <c r="G2153" s="1"/>
      <c r="H2153" s="11"/>
      <c r="I2153" s="11"/>
      <c r="J2153" s="11"/>
      <c r="K2153" s="2"/>
      <c r="L2153" s="2"/>
      <c r="M2153" s="1"/>
    </row>
    <row r="2154" spans="1:13" x14ac:dyDescent="0.2">
      <c r="A2154" s="1"/>
      <c r="B2154" s="1"/>
      <c r="C2154" s="16"/>
      <c r="D2154" s="1"/>
      <c r="E2154" s="1"/>
      <c r="F2154" s="1"/>
      <c r="G2154" s="1"/>
      <c r="H2154" s="11"/>
      <c r="I2154" s="11"/>
      <c r="J2154" s="11"/>
      <c r="K2154" s="2"/>
      <c r="L2154" s="2"/>
      <c r="M2154" s="1"/>
    </row>
    <row r="2155" spans="1:13" x14ac:dyDescent="0.2">
      <c r="A2155" s="1"/>
      <c r="B2155" s="1"/>
      <c r="C2155" s="16"/>
      <c r="D2155" s="1"/>
      <c r="E2155" s="1"/>
      <c r="F2155" s="1"/>
      <c r="G2155" s="1"/>
      <c r="H2155" s="11"/>
      <c r="I2155" s="11"/>
      <c r="J2155" s="11"/>
      <c r="K2155" s="2"/>
      <c r="L2155" s="2"/>
      <c r="M2155" s="1"/>
    </row>
    <row r="2156" spans="1:13" x14ac:dyDescent="0.2">
      <c r="A2156" s="1"/>
      <c r="B2156" s="1"/>
      <c r="C2156" s="16"/>
      <c r="D2156" s="1"/>
      <c r="E2156" s="1"/>
      <c r="F2156" s="1"/>
      <c r="G2156" s="1"/>
      <c r="H2156" s="11"/>
      <c r="I2156" s="11"/>
      <c r="J2156" s="11"/>
      <c r="K2156" s="2"/>
      <c r="L2156" s="2"/>
      <c r="M2156" s="1"/>
    </row>
    <row r="2157" spans="1:13" x14ac:dyDescent="0.2">
      <c r="A2157" s="1"/>
      <c r="B2157" s="1"/>
      <c r="C2157" s="16"/>
      <c r="D2157" s="1"/>
      <c r="E2157" s="1"/>
      <c r="F2157" s="1"/>
      <c r="G2157" s="1"/>
      <c r="H2157" s="11"/>
      <c r="I2157" s="11"/>
      <c r="J2157" s="11"/>
      <c r="K2157" s="2"/>
      <c r="L2157" s="2"/>
      <c r="M2157" s="1"/>
    </row>
    <row r="2158" spans="1:13" x14ac:dyDescent="0.2">
      <c r="A2158" s="1"/>
      <c r="B2158" s="1"/>
      <c r="C2158" s="16"/>
      <c r="D2158" s="1"/>
      <c r="E2158" s="1"/>
      <c r="F2158" s="1"/>
      <c r="G2158" s="1"/>
      <c r="H2158" s="11"/>
      <c r="I2158" s="11"/>
      <c r="J2158" s="11"/>
      <c r="K2158" s="2"/>
      <c r="L2158" s="2"/>
      <c r="M2158" s="1"/>
    </row>
    <row r="2159" spans="1:13" x14ac:dyDescent="0.2">
      <c r="A2159" s="1"/>
      <c r="B2159" s="1"/>
      <c r="C2159" s="16"/>
      <c r="D2159" s="1"/>
      <c r="E2159" s="1"/>
      <c r="F2159" s="1"/>
      <c r="G2159" s="1"/>
      <c r="H2159" s="11"/>
      <c r="I2159" s="11"/>
      <c r="J2159" s="11"/>
      <c r="K2159" s="2"/>
      <c r="L2159" s="2"/>
      <c r="M2159" s="1"/>
    </row>
    <row r="2160" spans="1:13" x14ac:dyDescent="0.2">
      <c r="A2160" s="1"/>
      <c r="B2160" s="1"/>
      <c r="C2160" s="16"/>
      <c r="D2160" s="1"/>
      <c r="E2160" s="1"/>
      <c r="F2160" s="1"/>
      <c r="G2160" s="1"/>
      <c r="H2160" s="11"/>
      <c r="I2160" s="11"/>
      <c r="J2160" s="11"/>
      <c r="K2160" s="2"/>
      <c r="L2160" s="2"/>
      <c r="M2160" s="1"/>
    </row>
    <row r="2161" spans="1:13" x14ac:dyDescent="0.2">
      <c r="A2161" s="1"/>
      <c r="B2161" s="1"/>
      <c r="C2161" s="16"/>
      <c r="D2161" s="1"/>
      <c r="E2161" s="1"/>
      <c r="F2161" s="1"/>
      <c r="G2161" s="1"/>
      <c r="H2161" s="11"/>
      <c r="I2161" s="11"/>
      <c r="J2161" s="11"/>
      <c r="K2161" s="2"/>
      <c r="L2161" s="2"/>
      <c r="M2161" s="1"/>
    </row>
    <row r="2162" spans="1:13" x14ac:dyDescent="0.2">
      <c r="A2162" s="1"/>
      <c r="B2162" s="1"/>
      <c r="C2162" s="16"/>
      <c r="D2162" s="1"/>
      <c r="E2162" s="1"/>
      <c r="F2162" s="1"/>
      <c r="G2162" s="1"/>
      <c r="H2162" s="11"/>
      <c r="I2162" s="11"/>
      <c r="J2162" s="11"/>
      <c r="K2162" s="2"/>
      <c r="L2162" s="2"/>
      <c r="M2162" s="1"/>
    </row>
    <row r="2163" spans="1:13" x14ac:dyDescent="0.2">
      <c r="A2163" s="1"/>
      <c r="B2163" s="1"/>
      <c r="C2163" s="16"/>
      <c r="D2163" s="1"/>
      <c r="E2163" s="1"/>
      <c r="F2163" s="1"/>
      <c r="G2163" s="1"/>
      <c r="H2163" s="11"/>
      <c r="I2163" s="11"/>
      <c r="J2163" s="11"/>
      <c r="K2163" s="2"/>
      <c r="L2163" s="2"/>
      <c r="M2163" s="1"/>
    </row>
    <row r="2164" spans="1:13" x14ac:dyDescent="0.2">
      <c r="A2164" s="1"/>
      <c r="B2164" s="1"/>
      <c r="C2164" s="16"/>
      <c r="D2164" s="1"/>
      <c r="E2164" s="1"/>
      <c r="F2164" s="1"/>
      <c r="G2164" s="1"/>
      <c r="H2164" s="11"/>
      <c r="I2164" s="11"/>
      <c r="J2164" s="11"/>
      <c r="K2164" s="2"/>
      <c r="L2164" s="2"/>
      <c r="M2164" s="1"/>
    </row>
    <row r="2165" spans="1:13" x14ac:dyDescent="0.2">
      <c r="A2165" s="1"/>
      <c r="B2165" s="1"/>
      <c r="C2165" s="16"/>
      <c r="D2165" s="1"/>
      <c r="E2165" s="1"/>
      <c r="F2165" s="1"/>
      <c r="G2165" s="1"/>
      <c r="H2165" s="11"/>
      <c r="I2165" s="11"/>
      <c r="J2165" s="11"/>
      <c r="K2165" s="2"/>
      <c r="L2165" s="2"/>
      <c r="M2165" s="1"/>
    </row>
    <row r="2166" spans="1:13" x14ac:dyDescent="0.2">
      <c r="A2166" s="1"/>
      <c r="B2166" s="1"/>
      <c r="C2166" s="16"/>
      <c r="D2166" s="1"/>
      <c r="E2166" s="1"/>
      <c r="F2166" s="1"/>
      <c r="G2166" s="1"/>
      <c r="H2166" s="11"/>
      <c r="I2166" s="11"/>
      <c r="J2166" s="11"/>
      <c r="K2166" s="2"/>
      <c r="L2166" s="2"/>
      <c r="M2166" s="1"/>
    </row>
    <row r="2167" spans="1:13" x14ac:dyDescent="0.2">
      <c r="A2167" s="1"/>
      <c r="B2167" s="1"/>
      <c r="C2167" s="16"/>
      <c r="D2167" s="1"/>
      <c r="E2167" s="1"/>
      <c r="F2167" s="1"/>
      <c r="G2167" s="1"/>
      <c r="H2167" s="11"/>
      <c r="I2167" s="11"/>
      <c r="J2167" s="11"/>
      <c r="K2167" s="2"/>
      <c r="L2167" s="2"/>
      <c r="M2167" s="1"/>
    </row>
    <row r="2168" spans="1:13" x14ac:dyDescent="0.2">
      <c r="A2168" s="1"/>
      <c r="B2168" s="1"/>
      <c r="C2168" s="16"/>
      <c r="D2168" s="1"/>
      <c r="E2168" s="1"/>
      <c r="F2168" s="1"/>
      <c r="G2168" s="1"/>
      <c r="H2168" s="11"/>
      <c r="I2168" s="11"/>
      <c r="J2168" s="11"/>
      <c r="K2168" s="2"/>
      <c r="L2168" s="2"/>
      <c r="M2168" s="1"/>
    </row>
    <row r="2169" spans="1:13" x14ac:dyDescent="0.2">
      <c r="A2169" s="1"/>
      <c r="B2169" s="1"/>
      <c r="C2169" s="16"/>
      <c r="D2169" s="1"/>
      <c r="E2169" s="1"/>
      <c r="F2169" s="1"/>
      <c r="G2169" s="1"/>
      <c r="H2169" s="11"/>
      <c r="I2169" s="11"/>
      <c r="J2169" s="11"/>
      <c r="K2169" s="2"/>
      <c r="L2169" s="2"/>
      <c r="M2169" s="1"/>
    </row>
    <row r="2170" spans="1:13" x14ac:dyDescent="0.2">
      <c r="A2170" s="1"/>
      <c r="B2170" s="1"/>
      <c r="C2170" s="16"/>
      <c r="D2170" s="1"/>
      <c r="E2170" s="1"/>
      <c r="F2170" s="1"/>
      <c r="G2170" s="1"/>
      <c r="H2170" s="11"/>
      <c r="I2170" s="11"/>
      <c r="J2170" s="11"/>
      <c r="K2170" s="2"/>
      <c r="L2170" s="2"/>
      <c r="M2170" s="1"/>
    </row>
    <row r="2171" spans="1:13" x14ac:dyDescent="0.2">
      <c r="A2171" s="1"/>
      <c r="B2171" s="1"/>
      <c r="C2171" s="16"/>
      <c r="D2171" s="1"/>
      <c r="E2171" s="1"/>
      <c r="F2171" s="1"/>
      <c r="G2171" s="1"/>
      <c r="H2171" s="11"/>
      <c r="I2171" s="11"/>
      <c r="J2171" s="11"/>
      <c r="K2171" s="2"/>
      <c r="L2171" s="2"/>
      <c r="M2171" s="1"/>
    </row>
    <row r="2172" spans="1:13" x14ac:dyDescent="0.2">
      <c r="A2172" s="1"/>
      <c r="B2172" s="1"/>
      <c r="C2172" s="16"/>
      <c r="D2172" s="1"/>
      <c r="E2172" s="1"/>
      <c r="F2172" s="1"/>
      <c r="G2172" s="1"/>
      <c r="H2172" s="11"/>
      <c r="I2172" s="11"/>
      <c r="J2172" s="11"/>
      <c r="K2172" s="2"/>
      <c r="L2172" s="2"/>
      <c r="M2172" s="1"/>
    </row>
    <row r="2173" spans="1:13" x14ac:dyDescent="0.2">
      <c r="A2173" s="1"/>
      <c r="B2173" s="1"/>
      <c r="C2173" s="16"/>
      <c r="D2173" s="1"/>
      <c r="E2173" s="1"/>
      <c r="F2173" s="1"/>
      <c r="G2173" s="1"/>
      <c r="H2173" s="11"/>
      <c r="I2173" s="11"/>
      <c r="J2173" s="11"/>
      <c r="K2173" s="2"/>
      <c r="L2173" s="2"/>
      <c r="M2173" s="1"/>
    </row>
    <row r="2174" spans="1:13" x14ac:dyDescent="0.2">
      <c r="A2174" s="1"/>
      <c r="B2174" s="1"/>
      <c r="C2174" s="16"/>
      <c r="D2174" s="1"/>
      <c r="E2174" s="1"/>
      <c r="F2174" s="1"/>
      <c r="G2174" s="1"/>
      <c r="H2174" s="11"/>
      <c r="I2174" s="11"/>
      <c r="J2174" s="11"/>
      <c r="K2174" s="2"/>
      <c r="L2174" s="2"/>
      <c r="M2174" s="1"/>
    </row>
    <row r="2175" spans="1:13" x14ac:dyDescent="0.2">
      <c r="A2175" s="1"/>
      <c r="B2175" s="1"/>
      <c r="C2175" s="16"/>
      <c r="D2175" s="1"/>
      <c r="E2175" s="1"/>
      <c r="F2175" s="1"/>
      <c r="G2175" s="1"/>
      <c r="H2175" s="11"/>
      <c r="I2175" s="11"/>
      <c r="J2175" s="11"/>
      <c r="K2175" s="2"/>
      <c r="L2175" s="2"/>
      <c r="M2175" s="1"/>
    </row>
    <row r="2176" spans="1:13" x14ac:dyDescent="0.2">
      <c r="A2176" s="1"/>
      <c r="B2176" s="1"/>
      <c r="C2176" s="16"/>
      <c r="D2176" s="1"/>
      <c r="E2176" s="1"/>
      <c r="F2176" s="1"/>
      <c r="G2176" s="1"/>
      <c r="H2176" s="11"/>
      <c r="I2176" s="11"/>
      <c r="J2176" s="11"/>
      <c r="K2176" s="2"/>
      <c r="L2176" s="2"/>
      <c r="M2176" s="1"/>
    </row>
    <row r="2177" spans="1:13" x14ac:dyDescent="0.2">
      <c r="A2177" s="1"/>
      <c r="B2177" s="1"/>
      <c r="C2177" s="16"/>
      <c r="D2177" s="1"/>
      <c r="E2177" s="1"/>
      <c r="F2177" s="1"/>
      <c r="G2177" s="1"/>
      <c r="H2177" s="11"/>
      <c r="I2177" s="11"/>
      <c r="J2177" s="11"/>
      <c r="K2177" s="2"/>
      <c r="L2177" s="2"/>
      <c r="M2177" s="1"/>
    </row>
    <row r="2178" spans="1:13" x14ac:dyDescent="0.2">
      <c r="A2178" s="1"/>
      <c r="B2178" s="1"/>
      <c r="C2178" s="16"/>
      <c r="D2178" s="1"/>
      <c r="E2178" s="1"/>
      <c r="F2178" s="1"/>
      <c r="G2178" s="1"/>
      <c r="H2178" s="11"/>
      <c r="I2178" s="11"/>
      <c r="J2178" s="11"/>
      <c r="K2178" s="2"/>
      <c r="L2178" s="2"/>
      <c r="M2178" s="1"/>
    </row>
    <row r="2179" spans="1:13" x14ac:dyDescent="0.2">
      <c r="A2179" s="1"/>
      <c r="B2179" s="1"/>
      <c r="C2179" s="16"/>
      <c r="D2179" s="1"/>
      <c r="E2179" s="1"/>
      <c r="F2179" s="1"/>
      <c r="G2179" s="1"/>
      <c r="H2179" s="11"/>
      <c r="I2179" s="11"/>
      <c r="J2179" s="11"/>
      <c r="K2179" s="2"/>
      <c r="L2179" s="2"/>
      <c r="M2179" s="1"/>
    </row>
    <row r="2180" spans="1:13" x14ac:dyDescent="0.2">
      <c r="A2180" s="1"/>
      <c r="B2180" s="1"/>
      <c r="C2180" s="16"/>
      <c r="D2180" s="1"/>
      <c r="E2180" s="1"/>
      <c r="F2180" s="1"/>
      <c r="G2180" s="1"/>
      <c r="H2180" s="11"/>
      <c r="I2180" s="11"/>
      <c r="J2180" s="11"/>
      <c r="K2180" s="2"/>
      <c r="L2180" s="2"/>
      <c r="M2180" s="1"/>
    </row>
    <row r="2181" spans="1:13" x14ac:dyDescent="0.2">
      <c r="A2181" s="1"/>
      <c r="B2181" s="1"/>
      <c r="C2181" s="16"/>
      <c r="D2181" s="1"/>
      <c r="E2181" s="1"/>
      <c r="F2181" s="1"/>
      <c r="G2181" s="1"/>
      <c r="H2181" s="11"/>
      <c r="I2181" s="11"/>
      <c r="J2181" s="11"/>
      <c r="K2181" s="2"/>
      <c r="L2181" s="2"/>
      <c r="M2181" s="1"/>
    </row>
    <row r="2182" spans="1:13" x14ac:dyDescent="0.2">
      <c r="A2182" s="1"/>
      <c r="B2182" s="1"/>
      <c r="C2182" s="16"/>
      <c r="D2182" s="1"/>
      <c r="E2182" s="1"/>
      <c r="F2182" s="1"/>
      <c r="G2182" s="1"/>
      <c r="H2182" s="11"/>
      <c r="I2182" s="11"/>
      <c r="J2182" s="11"/>
      <c r="K2182" s="2"/>
      <c r="L2182" s="2"/>
      <c r="M2182" s="1"/>
    </row>
    <row r="2183" spans="1:13" x14ac:dyDescent="0.2">
      <c r="A2183" s="1"/>
      <c r="B2183" s="1"/>
      <c r="C2183" s="16"/>
      <c r="D2183" s="1"/>
      <c r="E2183" s="1"/>
      <c r="F2183" s="1"/>
      <c r="G2183" s="1"/>
      <c r="H2183" s="11"/>
      <c r="I2183" s="11"/>
      <c r="J2183" s="11"/>
      <c r="K2183" s="2"/>
      <c r="L2183" s="2"/>
      <c r="M2183" s="1"/>
    </row>
    <row r="2184" spans="1:13" x14ac:dyDescent="0.2">
      <c r="A2184" s="1"/>
      <c r="B2184" s="1"/>
      <c r="C2184" s="16"/>
      <c r="D2184" s="1"/>
      <c r="E2184" s="1"/>
      <c r="F2184" s="1"/>
      <c r="G2184" s="1"/>
      <c r="H2184" s="11"/>
      <c r="I2184" s="11"/>
      <c r="J2184" s="11"/>
      <c r="K2184" s="2"/>
      <c r="L2184" s="2"/>
      <c r="M2184" s="1"/>
    </row>
    <row r="2185" spans="1:13" x14ac:dyDescent="0.2">
      <c r="A2185" s="1"/>
      <c r="B2185" s="1"/>
      <c r="C2185" s="16"/>
      <c r="D2185" s="1"/>
      <c r="E2185" s="1"/>
      <c r="F2185" s="1"/>
      <c r="G2185" s="1"/>
      <c r="H2185" s="11"/>
      <c r="I2185" s="11"/>
      <c r="J2185" s="11"/>
      <c r="K2185" s="2"/>
      <c r="L2185" s="2"/>
      <c r="M2185" s="1"/>
    </row>
    <row r="2186" spans="1:13" x14ac:dyDescent="0.2">
      <c r="A2186" s="1"/>
      <c r="B2186" s="1"/>
      <c r="C2186" s="16"/>
      <c r="D2186" s="1"/>
      <c r="E2186" s="1"/>
      <c r="F2186" s="1"/>
      <c r="G2186" s="1"/>
      <c r="H2186" s="11"/>
      <c r="I2186" s="11"/>
      <c r="J2186" s="11"/>
      <c r="K2186" s="2"/>
      <c r="L2186" s="2"/>
      <c r="M2186" s="1"/>
    </row>
    <row r="2187" spans="1:13" x14ac:dyDescent="0.2">
      <c r="A2187" s="1"/>
      <c r="B2187" s="1"/>
      <c r="C2187" s="16"/>
      <c r="D2187" s="1"/>
      <c r="E2187" s="1"/>
      <c r="F2187" s="1"/>
      <c r="G2187" s="1"/>
      <c r="H2187" s="11"/>
      <c r="I2187" s="11"/>
      <c r="J2187" s="11"/>
      <c r="K2187" s="2"/>
      <c r="L2187" s="2"/>
      <c r="M2187" s="1"/>
    </row>
    <row r="2188" spans="1:13" x14ac:dyDescent="0.2">
      <c r="A2188" s="1"/>
      <c r="B2188" s="1"/>
      <c r="C2188" s="16"/>
      <c r="D2188" s="1"/>
      <c r="E2188" s="1"/>
      <c r="F2188" s="1"/>
      <c r="G2188" s="1"/>
      <c r="H2188" s="11"/>
      <c r="I2188" s="11"/>
      <c r="J2188" s="11"/>
      <c r="K2188" s="2"/>
      <c r="L2188" s="2"/>
      <c r="M2188" s="1"/>
    </row>
    <row r="2189" spans="1:13" x14ac:dyDescent="0.2">
      <c r="A2189" s="1"/>
      <c r="B2189" s="1"/>
      <c r="C2189" s="16"/>
      <c r="D2189" s="1"/>
      <c r="E2189" s="1"/>
      <c r="F2189" s="1"/>
      <c r="G2189" s="1"/>
      <c r="H2189" s="11"/>
      <c r="I2189" s="11"/>
      <c r="J2189" s="11"/>
      <c r="K2189" s="2"/>
      <c r="L2189" s="2"/>
      <c r="M2189" s="1"/>
    </row>
    <row r="2190" spans="1:13" x14ac:dyDescent="0.2">
      <c r="A2190" s="1"/>
      <c r="B2190" s="1"/>
      <c r="C2190" s="16"/>
      <c r="D2190" s="1"/>
      <c r="E2190" s="1"/>
      <c r="F2190" s="1"/>
      <c r="G2190" s="1"/>
      <c r="H2190" s="11"/>
      <c r="I2190" s="11"/>
      <c r="J2190" s="11"/>
      <c r="K2190" s="2"/>
      <c r="L2190" s="2"/>
      <c r="M2190" s="1"/>
    </row>
    <row r="2191" spans="1:13" x14ac:dyDescent="0.2">
      <c r="A2191" s="1"/>
      <c r="B2191" s="1"/>
      <c r="C2191" s="16"/>
      <c r="D2191" s="1"/>
      <c r="E2191" s="1"/>
      <c r="F2191" s="1"/>
      <c r="G2191" s="1"/>
      <c r="H2191" s="11"/>
      <c r="I2191" s="11"/>
      <c r="J2191" s="11"/>
      <c r="K2191" s="2"/>
      <c r="L2191" s="2"/>
      <c r="M2191" s="1"/>
    </row>
    <row r="2192" spans="1:13" x14ac:dyDescent="0.2">
      <c r="A2192" s="1"/>
      <c r="B2192" s="1"/>
      <c r="C2192" s="16"/>
      <c r="D2192" s="1"/>
      <c r="E2192" s="1"/>
      <c r="F2192" s="1"/>
      <c r="G2192" s="1"/>
      <c r="H2192" s="11"/>
      <c r="I2192" s="11"/>
      <c r="J2192" s="11"/>
      <c r="K2192" s="2"/>
      <c r="L2192" s="2"/>
      <c r="M2192" s="1"/>
    </row>
    <row r="2193" spans="1:13" x14ac:dyDescent="0.2">
      <c r="A2193" s="1"/>
      <c r="B2193" s="1"/>
      <c r="C2193" s="16"/>
      <c r="D2193" s="1"/>
      <c r="E2193" s="1"/>
      <c r="F2193" s="1"/>
      <c r="G2193" s="1"/>
      <c r="H2193" s="11"/>
      <c r="I2193" s="11"/>
      <c r="J2193" s="11"/>
      <c r="K2193" s="2"/>
      <c r="L2193" s="2"/>
      <c r="M2193" s="1"/>
    </row>
    <row r="2194" spans="1:13" x14ac:dyDescent="0.2">
      <c r="A2194" s="1"/>
      <c r="B2194" s="1"/>
      <c r="C2194" s="16"/>
      <c r="D2194" s="1"/>
      <c r="E2194" s="1"/>
      <c r="F2194" s="1"/>
      <c r="G2194" s="1"/>
      <c r="H2194" s="11"/>
      <c r="I2194" s="11"/>
      <c r="J2194" s="11"/>
      <c r="K2194" s="2"/>
      <c r="L2194" s="2"/>
      <c r="M2194" s="1"/>
    </row>
    <row r="2195" spans="1:13" x14ac:dyDescent="0.2">
      <c r="A2195" s="1"/>
      <c r="B2195" s="1"/>
      <c r="C2195" s="16"/>
      <c r="D2195" s="1"/>
      <c r="E2195" s="1"/>
      <c r="F2195" s="1"/>
      <c r="G2195" s="1"/>
      <c r="H2195" s="11"/>
      <c r="I2195" s="11"/>
      <c r="J2195" s="11"/>
      <c r="K2195" s="2"/>
      <c r="L2195" s="2"/>
      <c r="M2195" s="1"/>
    </row>
    <row r="2196" spans="1:13" x14ac:dyDescent="0.2">
      <c r="A2196" s="1"/>
      <c r="B2196" s="1"/>
      <c r="C2196" s="16"/>
      <c r="D2196" s="1"/>
      <c r="E2196" s="1"/>
      <c r="F2196" s="1"/>
      <c r="G2196" s="1"/>
      <c r="H2196" s="11"/>
      <c r="I2196" s="11"/>
      <c r="J2196" s="11"/>
      <c r="K2196" s="2"/>
      <c r="L2196" s="2"/>
      <c r="M2196" s="1"/>
    </row>
    <row r="2197" spans="1:13" x14ac:dyDescent="0.2">
      <c r="A2197" s="1"/>
      <c r="B2197" s="1"/>
      <c r="C2197" s="16"/>
      <c r="D2197" s="1"/>
      <c r="E2197" s="1"/>
      <c r="F2197" s="1"/>
      <c r="G2197" s="1"/>
      <c r="H2197" s="11"/>
      <c r="I2197" s="11"/>
      <c r="J2197" s="11"/>
      <c r="K2197" s="2"/>
      <c r="L2197" s="2"/>
      <c r="M2197" s="1"/>
    </row>
    <row r="2198" spans="1:13" x14ac:dyDescent="0.2">
      <c r="A2198" s="1"/>
      <c r="B2198" s="1"/>
      <c r="C2198" s="16"/>
      <c r="D2198" s="1"/>
      <c r="E2198" s="1"/>
      <c r="F2198" s="1"/>
      <c r="G2198" s="1"/>
      <c r="H2198" s="11"/>
      <c r="I2198" s="11"/>
      <c r="J2198" s="11"/>
      <c r="K2198" s="2"/>
      <c r="L2198" s="2"/>
      <c r="M2198" s="1"/>
    </row>
    <row r="2199" spans="1:13" x14ac:dyDescent="0.2">
      <c r="A2199" s="1"/>
      <c r="B2199" s="1"/>
      <c r="C2199" s="16"/>
      <c r="D2199" s="1"/>
      <c r="E2199" s="1"/>
      <c r="F2199" s="1"/>
      <c r="G2199" s="1"/>
      <c r="H2199" s="11"/>
      <c r="I2199" s="11"/>
      <c r="J2199" s="11"/>
      <c r="K2199" s="2"/>
      <c r="L2199" s="2"/>
      <c r="M2199" s="1"/>
    </row>
    <row r="2200" spans="1:13" x14ac:dyDescent="0.2">
      <c r="A2200" s="1"/>
      <c r="B2200" s="1"/>
      <c r="C2200" s="16"/>
      <c r="D2200" s="1"/>
      <c r="E2200" s="1"/>
      <c r="F2200" s="1"/>
      <c r="G2200" s="1"/>
      <c r="H2200" s="11"/>
      <c r="I2200" s="11"/>
      <c r="J2200" s="11"/>
      <c r="K2200" s="2"/>
      <c r="L2200" s="2"/>
      <c r="M2200" s="1"/>
    </row>
    <row r="2201" spans="1:13" x14ac:dyDescent="0.2">
      <c r="A2201" s="1"/>
      <c r="B2201" s="1"/>
      <c r="C2201" s="16"/>
      <c r="D2201" s="1"/>
      <c r="E2201" s="1"/>
      <c r="F2201" s="1"/>
      <c r="G2201" s="1"/>
      <c r="H2201" s="11"/>
      <c r="I2201" s="11"/>
      <c r="J2201" s="11"/>
      <c r="K2201" s="2"/>
      <c r="L2201" s="2"/>
      <c r="M2201" s="1"/>
    </row>
    <row r="2202" spans="1:13" x14ac:dyDescent="0.2">
      <c r="A2202" s="1"/>
      <c r="B2202" s="1"/>
      <c r="C2202" s="16"/>
      <c r="D2202" s="1"/>
      <c r="E2202" s="1"/>
      <c r="F2202" s="1"/>
      <c r="G2202" s="1"/>
      <c r="H2202" s="11"/>
      <c r="I2202" s="11"/>
      <c r="J2202" s="11"/>
      <c r="K2202" s="2"/>
      <c r="L2202" s="2"/>
      <c r="M2202" s="1"/>
    </row>
    <row r="2203" spans="1:13" x14ac:dyDescent="0.2">
      <c r="A2203" s="1"/>
      <c r="B2203" s="1"/>
      <c r="C2203" s="16"/>
      <c r="D2203" s="1"/>
      <c r="E2203" s="1"/>
      <c r="F2203" s="1"/>
      <c r="G2203" s="1"/>
      <c r="H2203" s="11"/>
      <c r="I2203" s="11"/>
      <c r="J2203" s="11"/>
      <c r="K2203" s="2"/>
      <c r="L2203" s="2"/>
      <c r="M2203" s="1"/>
    </row>
    <row r="2204" spans="1:13" x14ac:dyDescent="0.2">
      <c r="A2204" s="1"/>
      <c r="B2204" s="1"/>
      <c r="C2204" s="16"/>
      <c r="D2204" s="1"/>
      <c r="E2204" s="1"/>
      <c r="F2204" s="1"/>
      <c r="G2204" s="1"/>
      <c r="H2204" s="11"/>
      <c r="I2204" s="11"/>
      <c r="J2204" s="11"/>
      <c r="K2204" s="2"/>
      <c r="L2204" s="2"/>
      <c r="M2204" s="1"/>
    </row>
    <row r="2205" spans="1:13" x14ac:dyDescent="0.2">
      <c r="A2205" s="1"/>
      <c r="B2205" s="1"/>
      <c r="C2205" s="16"/>
      <c r="D2205" s="1"/>
      <c r="E2205" s="1"/>
      <c r="F2205" s="1"/>
      <c r="G2205" s="1"/>
      <c r="H2205" s="11"/>
      <c r="I2205" s="11"/>
      <c r="J2205" s="11"/>
      <c r="K2205" s="2"/>
      <c r="L2205" s="2"/>
      <c r="M2205" s="1"/>
    </row>
    <row r="2206" spans="1:13" x14ac:dyDescent="0.2">
      <c r="A2206" s="1"/>
      <c r="B2206" s="1"/>
      <c r="C2206" s="16"/>
      <c r="D2206" s="1"/>
      <c r="E2206" s="1"/>
      <c r="F2206" s="1"/>
      <c r="G2206" s="1"/>
      <c r="H2206" s="11"/>
      <c r="I2206" s="11"/>
      <c r="J2206" s="11"/>
      <c r="K2206" s="2"/>
      <c r="L2206" s="2"/>
      <c r="M2206" s="1"/>
    </row>
    <row r="2207" spans="1:13" x14ac:dyDescent="0.2">
      <c r="A2207" s="1"/>
      <c r="B2207" s="1"/>
      <c r="C2207" s="16"/>
      <c r="D2207" s="1"/>
      <c r="E2207" s="1"/>
      <c r="F2207" s="1"/>
      <c r="G2207" s="1"/>
      <c r="H2207" s="11"/>
      <c r="I2207" s="11"/>
      <c r="J2207" s="11"/>
      <c r="K2207" s="2"/>
      <c r="L2207" s="2"/>
      <c r="M2207" s="1"/>
    </row>
    <row r="2208" spans="1:13" x14ac:dyDescent="0.2">
      <c r="A2208" s="1"/>
      <c r="B2208" s="1"/>
      <c r="C2208" s="16"/>
      <c r="D2208" s="1"/>
      <c r="E2208" s="1"/>
      <c r="F2208" s="1"/>
      <c r="G2208" s="1"/>
      <c r="H2208" s="11"/>
      <c r="I2208" s="11"/>
      <c r="J2208" s="11"/>
      <c r="K2208" s="2"/>
      <c r="L2208" s="2"/>
      <c r="M2208" s="1"/>
    </row>
    <row r="2209" spans="1:13" x14ac:dyDescent="0.2">
      <c r="A2209" s="1"/>
      <c r="B2209" s="1"/>
      <c r="C2209" s="16"/>
      <c r="D2209" s="1"/>
      <c r="E2209" s="1"/>
      <c r="F2209" s="1"/>
      <c r="G2209" s="1"/>
      <c r="H2209" s="11"/>
      <c r="I2209" s="11"/>
      <c r="J2209" s="11"/>
      <c r="K2209" s="2"/>
      <c r="L2209" s="2"/>
      <c r="M2209" s="1"/>
    </row>
    <row r="2210" spans="1:13" x14ac:dyDescent="0.2">
      <c r="A2210" s="1"/>
      <c r="B2210" s="1"/>
      <c r="C2210" s="16"/>
      <c r="D2210" s="1"/>
      <c r="E2210" s="1"/>
      <c r="F2210" s="1"/>
      <c r="G2210" s="1"/>
      <c r="H2210" s="11"/>
      <c r="I2210" s="11"/>
      <c r="J2210" s="11"/>
      <c r="K2210" s="2"/>
      <c r="L2210" s="2"/>
      <c r="M2210" s="1"/>
    </row>
    <row r="2211" spans="1:13" x14ac:dyDescent="0.2">
      <c r="A2211" s="1"/>
      <c r="B2211" s="1"/>
      <c r="C2211" s="16"/>
      <c r="D2211" s="1"/>
      <c r="E2211" s="1"/>
      <c r="F2211" s="1"/>
      <c r="G2211" s="1"/>
      <c r="H2211" s="11"/>
      <c r="I2211" s="11"/>
      <c r="J2211" s="11"/>
      <c r="K2211" s="2"/>
      <c r="L2211" s="2"/>
      <c r="M2211" s="1"/>
    </row>
    <row r="2212" spans="1:13" x14ac:dyDescent="0.2">
      <c r="A2212" s="1"/>
      <c r="B2212" s="1"/>
      <c r="C2212" s="16"/>
      <c r="D2212" s="1"/>
      <c r="E2212" s="1"/>
      <c r="F2212" s="1"/>
      <c r="G2212" s="1"/>
      <c r="H2212" s="11"/>
      <c r="I2212" s="11"/>
      <c r="J2212" s="11"/>
      <c r="K2212" s="2"/>
      <c r="L2212" s="2"/>
      <c r="M2212" s="1"/>
    </row>
    <row r="2213" spans="1:13" x14ac:dyDescent="0.2">
      <c r="A2213" s="1"/>
      <c r="B2213" s="1"/>
      <c r="C2213" s="16"/>
      <c r="D2213" s="1"/>
      <c r="E2213" s="1"/>
      <c r="F2213" s="1"/>
      <c r="G2213" s="1"/>
      <c r="H2213" s="11"/>
      <c r="I2213" s="11"/>
      <c r="J2213" s="11"/>
      <c r="K2213" s="2"/>
      <c r="L2213" s="2"/>
      <c r="M2213" s="1"/>
    </row>
    <row r="2214" spans="1:13" x14ac:dyDescent="0.2">
      <c r="A2214" s="1"/>
      <c r="B2214" s="1"/>
      <c r="C2214" s="16"/>
      <c r="D2214" s="1"/>
      <c r="E2214" s="1"/>
      <c r="F2214" s="1"/>
      <c r="G2214" s="1"/>
      <c r="H2214" s="11"/>
      <c r="I2214" s="11"/>
      <c r="J2214" s="11"/>
      <c r="K2214" s="2"/>
      <c r="L2214" s="2"/>
      <c r="M2214" s="1"/>
    </row>
    <row r="2215" spans="1:13" x14ac:dyDescent="0.2">
      <c r="A2215" s="1"/>
      <c r="B2215" s="1"/>
      <c r="C2215" s="16"/>
      <c r="D2215" s="1"/>
      <c r="E2215" s="1"/>
      <c r="F2215" s="1"/>
      <c r="G2215" s="1"/>
      <c r="H2215" s="11"/>
      <c r="I2215" s="11"/>
      <c r="J2215" s="11"/>
      <c r="K2215" s="2"/>
      <c r="L2215" s="2"/>
      <c r="M2215" s="1"/>
    </row>
    <row r="2216" spans="1:13" x14ac:dyDescent="0.2">
      <c r="A2216" s="1"/>
      <c r="B2216" s="1"/>
      <c r="C2216" s="16"/>
      <c r="D2216" s="1"/>
      <c r="E2216" s="1"/>
      <c r="F2216" s="1"/>
      <c r="G2216" s="1"/>
      <c r="H2216" s="11"/>
      <c r="I2216" s="11"/>
      <c r="J2216" s="11"/>
      <c r="K2216" s="2"/>
      <c r="L2216" s="2"/>
      <c r="M2216" s="1"/>
    </row>
    <row r="2217" spans="1:13" x14ac:dyDescent="0.2">
      <c r="A2217" s="1"/>
      <c r="B2217" s="1"/>
      <c r="C2217" s="16"/>
      <c r="D2217" s="1"/>
      <c r="E2217" s="1"/>
      <c r="F2217" s="1"/>
      <c r="G2217" s="1"/>
      <c r="H2217" s="11"/>
      <c r="I2217" s="11"/>
      <c r="J2217" s="11"/>
      <c r="K2217" s="2"/>
      <c r="L2217" s="2"/>
      <c r="M2217" s="1"/>
    </row>
    <row r="2218" spans="1:13" x14ac:dyDescent="0.2">
      <c r="A2218" s="1"/>
      <c r="B2218" s="1"/>
      <c r="C2218" s="16"/>
      <c r="D2218" s="1"/>
      <c r="E2218" s="1"/>
      <c r="F2218" s="1"/>
      <c r="G2218" s="1"/>
      <c r="H2218" s="11"/>
      <c r="I2218" s="11"/>
      <c r="J2218" s="11"/>
      <c r="K2218" s="2"/>
      <c r="L2218" s="2"/>
      <c r="M2218" s="1"/>
    </row>
    <row r="2219" spans="1:13" x14ac:dyDescent="0.2">
      <c r="A2219" s="1"/>
      <c r="B2219" s="1"/>
      <c r="C2219" s="16"/>
      <c r="D2219" s="1"/>
      <c r="E2219" s="1"/>
      <c r="F2219" s="1"/>
      <c r="G2219" s="1"/>
      <c r="H2219" s="11"/>
      <c r="I2219" s="11"/>
      <c r="J2219" s="11"/>
      <c r="K2219" s="2"/>
      <c r="L2219" s="2"/>
      <c r="M2219" s="1"/>
    </row>
    <row r="2220" spans="1:13" x14ac:dyDescent="0.2">
      <c r="A2220" s="1"/>
      <c r="B2220" s="1"/>
      <c r="C2220" s="16"/>
      <c r="D2220" s="1"/>
      <c r="E2220" s="1"/>
      <c r="F2220" s="1"/>
      <c r="G2220" s="1"/>
      <c r="H2220" s="11"/>
      <c r="I2220" s="11"/>
      <c r="J2220" s="11"/>
      <c r="K2220" s="2"/>
      <c r="L2220" s="2"/>
      <c r="M2220" s="1"/>
    </row>
    <row r="2221" spans="1:13" x14ac:dyDescent="0.2">
      <c r="A2221" s="1"/>
      <c r="B2221" s="1"/>
      <c r="C2221" s="16"/>
      <c r="D2221" s="1"/>
      <c r="E2221" s="1"/>
      <c r="F2221" s="1"/>
      <c r="G2221" s="1"/>
      <c r="H2221" s="11"/>
      <c r="I2221" s="11"/>
      <c r="J2221" s="11"/>
      <c r="K2221" s="2"/>
      <c r="L2221" s="2"/>
      <c r="M2221" s="1"/>
    </row>
    <row r="2222" spans="1:13" x14ac:dyDescent="0.2">
      <c r="A2222" s="1"/>
      <c r="B2222" s="1"/>
      <c r="C2222" s="16"/>
      <c r="D2222" s="1"/>
      <c r="E2222" s="1"/>
      <c r="F2222" s="1"/>
      <c r="G2222" s="1"/>
      <c r="H2222" s="11"/>
      <c r="I2222" s="11"/>
      <c r="J2222" s="11"/>
      <c r="K2222" s="2"/>
      <c r="L2222" s="2"/>
      <c r="M2222" s="1"/>
    </row>
    <row r="2223" spans="1:13" x14ac:dyDescent="0.2">
      <c r="A2223" s="1"/>
      <c r="B2223" s="1"/>
      <c r="C2223" s="16"/>
      <c r="D2223" s="1"/>
      <c r="E2223" s="1"/>
      <c r="F2223" s="1"/>
      <c r="G2223" s="1"/>
      <c r="H2223" s="11"/>
      <c r="I2223" s="11"/>
      <c r="J2223" s="11"/>
      <c r="K2223" s="2"/>
      <c r="L2223" s="2"/>
      <c r="M2223" s="1"/>
    </row>
    <row r="2224" spans="1:13" x14ac:dyDescent="0.2">
      <c r="A2224" s="1"/>
      <c r="B2224" s="1"/>
      <c r="C2224" s="16"/>
      <c r="D2224" s="1"/>
      <c r="E2224" s="1"/>
      <c r="F2224" s="1"/>
      <c r="G2224" s="1"/>
      <c r="H2224" s="11"/>
      <c r="I2224" s="11"/>
      <c r="J2224" s="11"/>
      <c r="K2224" s="2"/>
      <c r="L2224" s="2"/>
      <c r="M2224" s="1"/>
    </row>
    <row r="2225" spans="1:13" x14ac:dyDescent="0.2">
      <c r="A2225" s="1"/>
      <c r="B2225" s="1"/>
      <c r="C2225" s="16"/>
      <c r="D2225" s="1"/>
      <c r="E2225" s="1"/>
      <c r="F2225" s="1"/>
      <c r="G2225" s="1"/>
      <c r="H2225" s="11"/>
      <c r="I2225" s="11"/>
      <c r="J2225" s="11"/>
      <c r="K2225" s="2"/>
      <c r="L2225" s="2"/>
      <c r="M2225" s="1"/>
    </row>
    <row r="2226" spans="1:13" x14ac:dyDescent="0.2">
      <c r="A2226" s="1"/>
      <c r="B2226" s="1"/>
      <c r="C2226" s="16"/>
      <c r="D2226" s="1"/>
      <c r="E2226" s="1"/>
      <c r="F2226" s="1"/>
      <c r="G2226" s="1"/>
      <c r="H2226" s="11"/>
      <c r="I2226" s="11"/>
      <c r="J2226" s="11"/>
      <c r="K2226" s="2"/>
      <c r="L2226" s="2"/>
      <c r="M2226" s="1"/>
    </row>
    <row r="2227" spans="1:13" x14ac:dyDescent="0.2">
      <c r="A2227" s="1"/>
      <c r="B2227" s="1"/>
      <c r="C2227" s="16"/>
      <c r="D2227" s="1"/>
      <c r="E2227" s="1"/>
      <c r="F2227" s="1"/>
      <c r="G2227" s="1"/>
      <c r="H2227" s="11"/>
      <c r="I2227" s="11"/>
      <c r="J2227" s="11"/>
      <c r="K2227" s="2"/>
      <c r="L2227" s="2"/>
      <c r="M2227" s="1"/>
    </row>
    <row r="2228" spans="1:13" x14ac:dyDescent="0.2">
      <c r="A2228" s="1"/>
      <c r="B2228" s="1"/>
      <c r="C2228" s="16"/>
      <c r="D2228" s="1"/>
      <c r="E2228" s="1"/>
      <c r="F2228" s="1"/>
      <c r="G2228" s="1"/>
      <c r="H2228" s="11"/>
      <c r="I2228" s="11"/>
      <c r="J2228" s="11"/>
      <c r="K2228" s="2"/>
      <c r="L2228" s="2"/>
      <c r="M2228" s="1"/>
    </row>
    <row r="2229" spans="1:13" x14ac:dyDescent="0.2">
      <c r="A2229" s="1"/>
      <c r="B2229" s="1"/>
      <c r="C2229" s="16"/>
      <c r="D2229" s="1"/>
      <c r="E2229" s="1"/>
      <c r="F2229" s="1"/>
      <c r="G2229" s="1"/>
      <c r="H2229" s="11"/>
      <c r="I2229" s="11"/>
      <c r="J2229" s="11"/>
      <c r="K2229" s="2"/>
      <c r="L2229" s="2"/>
      <c r="M2229" s="1"/>
    </row>
    <row r="2230" spans="1:13" x14ac:dyDescent="0.2">
      <c r="A2230" s="1"/>
      <c r="B2230" s="1"/>
      <c r="C2230" s="16"/>
      <c r="D2230" s="1"/>
      <c r="E2230" s="1"/>
      <c r="F2230" s="1"/>
      <c r="G2230" s="1"/>
      <c r="H2230" s="11"/>
      <c r="I2230" s="11"/>
      <c r="J2230" s="11"/>
      <c r="K2230" s="2"/>
      <c r="L2230" s="2"/>
      <c r="M2230" s="1"/>
    </row>
    <row r="2231" spans="1:13" x14ac:dyDescent="0.2">
      <c r="A2231" s="1"/>
      <c r="B2231" s="1"/>
      <c r="C2231" s="16"/>
      <c r="D2231" s="1"/>
      <c r="E2231" s="1"/>
      <c r="F2231" s="1"/>
      <c r="G2231" s="1"/>
      <c r="H2231" s="11"/>
      <c r="I2231" s="11"/>
      <c r="J2231" s="11"/>
      <c r="K2231" s="2"/>
      <c r="L2231" s="2"/>
      <c r="M2231" s="1"/>
    </row>
    <row r="2232" spans="1:13" x14ac:dyDescent="0.2">
      <c r="A2232" s="1"/>
      <c r="B2232" s="1"/>
      <c r="C2232" s="16"/>
      <c r="D2232" s="1"/>
      <c r="E2232" s="1"/>
      <c r="F2232" s="1"/>
      <c r="G2232" s="1"/>
      <c r="H2232" s="11"/>
      <c r="I2232" s="11"/>
      <c r="J2232" s="11"/>
      <c r="K2232" s="2"/>
      <c r="L2232" s="2"/>
      <c r="M2232" s="1"/>
    </row>
    <row r="2233" spans="1:13" x14ac:dyDescent="0.2">
      <c r="A2233" s="1"/>
      <c r="B2233" s="1"/>
      <c r="C2233" s="16"/>
      <c r="D2233" s="1"/>
      <c r="E2233" s="1"/>
      <c r="F2233" s="1"/>
      <c r="G2233" s="1"/>
      <c r="H2233" s="11"/>
      <c r="I2233" s="11"/>
      <c r="J2233" s="11"/>
      <c r="K2233" s="2"/>
      <c r="L2233" s="2"/>
      <c r="M2233" s="1"/>
    </row>
    <row r="2234" spans="1:13" x14ac:dyDescent="0.2">
      <c r="A2234" s="1"/>
      <c r="B2234" s="1"/>
      <c r="C2234" s="16"/>
      <c r="D2234" s="1"/>
      <c r="E2234" s="1"/>
      <c r="F2234" s="1"/>
      <c r="G2234" s="1"/>
      <c r="H2234" s="11"/>
      <c r="I2234" s="11"/>
      <c r="J2234" s="11"/>
      <c r="K2234" s="2"/>
      <c r="L2234" s="2"/>
      <c r="M2234" s="1"/>
    </row>
    <row r="2235" spans="1:13" x14ac:dyDescent="0.2">
      <c r="A2235" s="1"/>
      <c r="B2235" s="1"/>
      <c r="C2235" s="16"/>
      <c r="D2235" s="1"/>
      <c r="E2235" s="1"/>
      <c r="F2235" s="1"/>
      <c r="G2235" s="1"/>
      <c r="H2235" s="11"/>
      <c r="I2235" s="11"/>
      <c r="J2235" s="11"/>
      <c r="K2235" s="2"/>
      <c r="L2235" s="2"/>
      <c r="M2235" s="1"/>
    </row>
    <row r="2236" spans="1:13" x14ac:dyDescent="0.2">
      <c r="A2236" s="1"/>
      <c r="B2236" s="1"/>
      <c r="C2236" s="16"/>
      <c r="D2236" s="1"/>
      <c r="E2236" s="1"/>
      <c r="F2236" s="1"/>
      <c r="G2236" s="1"/>
      <c r="H2236" s="11"/>
      <c r="I2236" s="11"/>
      <c r="J2236" s="11"/>
      <c r="K2236" s="2"/>
      <c r="L2236" s="2"/>
      <c r="M2236" s="1"/>
    </row>
    <row r="2237" spans="1:13" x14ac:dyDescent="0.2">
      <c r="A2237" s="1"/>
      <c r="B2237" s="1"/>
      <c r="C2237" s="16"/>
      <c r="D2237" s="1"/>
      <c r="E2237" s="1"/>
      <c r="F2237" s="1"/>
      <c r="G2237" s="1"/>
      <c r="H2237" s="11"/>
      <c r="I2237" s="11"/>
      <c r="J2237" s="11"/>
      <c r="K2237" s="2"/>
      <c r="L2237" s="2"/>
      <c r="M2237" s="1"/>
    </row>
    <row r="2238" spans="1:13" x14ac:dyDescent="0.2">
      <c r="A2238" s="1"/>
      <c r="B2238" s="1"/>
      <c r="C2238" s="16"/>
      <c r="D2238" s="1"/>
      <c r="E2238" s="1"/>
      <c r="F2238" s="1"/>
      <c r="G2238" s="1"/>
      <c r="H2238" s="11"/>
      <c r="I2238" s="11"/>
      <c r="J2238" s="11"/>
      <c r="K2238" s="2"/>
      <c r="L2238" s="2"/>
      <c r="M2238" s="1"/>
    </row>
    <row r="2239" spans="1:13" x14ac:dyDescent="0.2">
      <c r="A2239" s="1"/>
      <c r="B2239" s="1"/>
      <c r="C2239" s="16"/>
      <c r="D2239" s="1"/>
      <c r="E2239" s="1"/>
      <c r="F2239" s="1"/>
      <c r="G2239" s="1"/>
      <c r="H2239" s="11"/>
      <c r="I2239" s="11"/>
      <c r="J2239" s="11"/>
      <c r="K2239" s="2"/>
      <c r="L2239" s="2"/>
      <c r="M2239" s="1"/>
    </row>
    <row r="2240" spans="1:13" x14ac:dyDescent="0.2">
      <c r="A2240" s="1"/>
      <c r="B2240" s="1"/>
      <c r="C2240" s="16"/>
      <c r="D2240" s="1"/>
      <c r="E2240" s="1"/>
      <c r="F2240" s="1"/>
      <c r="G2240" s="1"/>
      <c r="H2240" s="11"/>
      <c r="I2240" s="11"/>
      <c r="J2240" s="11"/>
      <c r="K2240" s="2"/>
      <c r="L2240" s="2"/>
      <c r="M2240" s="1"/>
    </row>
    <row r="2241" spans="1:13" x14ac:dyDescent="0.2">
      <c r="A2241" s="1"/>
      <c r="B2241" s="1"/>
      <c r="C2241" s="16"/>
      <c r="D2241" s="1"/>
      <c r="E2241" s="1"/>
      <c r="F2241" s="1"/>
      <c r="G2241" s="1"/>
      <c r="H2241" s="11"/>
      <c r="I2241" s="11"/>
      <c r="J2241" s="11"/>
      <c r="K2241" s="2"/>
      <c r="L2241" s="2"/>
      <c r="M2241" s="1"/>
    </row>
    <row r="2242" spans="1:13" x14ac:dyDescent="0.2">
      <c r="A2242" s="1"/>
      <c r="B2242" s="1"/>
      <c r="C2242" s="16"/>
      <c r="D2242" s="1"/>
      <c r="E2242" s="1"/>
      <c r="F2242" s="1"/>
      <c r="G2242" s="1"/>
      <c r="H2242" s="11"/>
      <c r="I2242" s="11"/>
      <c r="J2242" s="11"/>
      <c r="K2242" s="2"/>
      <c r="L2242" s="2"/>
      <c r="M2242" s="1"/>
    </row>
    <row r="2243" spans="1:13" x14ac:dyDescent="0.2">
      <c r="A2243" s="1"/>
      <c r="B2243" s="1"/>
      <c r="C2243" s="16"/>
      <c r="D2243" s="1"/>
      <c r="E2243" s="1"/>
      <c r="F2243" s="1"/>
      <c r="G2243" s="1"/>
      <c r="H2243" s="11"/>
      <c r="I2243" s="11"/>
      <c r="J2243" s="11"/>
      <c r="K2243" s="2"/>
      <c r="L2243" s="2"/>
      <c r="M2243" s="1"/>
    </row>
    <row r="2244" spans="1:13" x14ac:dyDescent="0.2">
      <c r="A2244" s="1"/>
      <c r="B2244" s="1"/>
      <c r="C2244" s="16"/>
      <c r="D2244" s="1"/>
      <c r="E2244" s="1"/>
      <c r="F2244" s="1"/>
      <c r="G2244" s="1"/>
      <c r="H2244" s="11"/>
      <c r="I2244" s="11"/>
      <c r="J2244" s="11"/>
      <c r="K2244" s="2"/>
      <c r="L2244" s="2"/>
      <c r="M2244" s="1"/>
    </row>
    <row r="2245" spans="1:13" x14ac:dyDescent="0.2">
      <c r="A2245" s="1"/>
      <c r="B2245" s="1"/>
      <c r="C2245" s="16"/>
      <c r="D2245" s="1"/>
      <c r="E2245" s="1"/>
      <c r="F2245" s="1"/>
      <c r="G2245" s="1"/>
      <c r="H2245" s="11"/>
      <c r="I2245" s="11"/>
      <c r="J2245" s="11"/>
      <c r="K2245" s="2"/>
      <c r="L2245" s="2"/>
      <c r="M2245" s="1"/>
    </row>
    <row r="2246" spans="1:13" x14ac:dyDescent="0.2">
      <c r="A2246" s="1"/>
      <c r="B2246" s="1"/>
      <c r="C2246" s="16"/>
      <c r="D2246" s="1"/>
      <c r="E2246" s="1"/>
      <c r="F2246" s="1"/>
      <c r="G2246" s="1"/>
      <c r="H2246" s="11"/>
      <c r="I2246" s="11"/>
      <c r="J2246" s="11"/>
      <c r="K2246" s="2"/>
      <c r="L2246" s="2"/>
      <c r="M2246" s="1"/>
    </row>
    <row r="2247" spans="1:13" x14ac:dyDescent="0.2">
      <c r="A2247" s="1"/>
      <c r="B2247" s="1"/>
      <c r="C2247" s="16"/>
      <c r="D2247" s="1"/>
      <c r="E2247" s="1"/>
      <c r="F2247" s="1"/>
      <c r="G2247" s="1"/>
      <c r="H2247" s="11"/>
      <c r="I2247" s="11"/>
      <c r="J2247" s="11"/>
      <c r="K2247" s="2"/>
      <c r="L2247" s="2"/>
      <c r="M2247" s="1"/>
    </row>
    <row r="2248" spans="1:13" x14ac:dyDescent="0.2">
      <c r="A2248" s="1"/>
      <c r="B2248" s="1"/>
      <c r="C2248" s="16"/>
      <c r="D2248" s="1"/>
      <c r="E2248" s="1"/>
      <c r="F2248" s="1"/>
      <c r="G2248" s="1"/>
      <c r="H2248" s="11"/>
      <c r="I2248" s="11"/>
      <c r="J2248" s="11"/>
      <c r="K2248" s="2"/>
      <c r="L2248" s="2"/>
      <c r="M2248" s="1"/>
    </row>
    <row r="2249" spans="1:13" x14ac:dyDescent="0.2">
      <c r="A2249" s="1"/>
      <c r="B2249" s="1"/>
      <c r="C2249" s="16"/>
      <c r="D2249" s="1"/>
      <c r="E2249" s="1"/>
      <c r="F2249" s="1"/>
      <c r="G2249" s="1"/>
      <c r="H2249" s="11"/>
      <c r="I2249" s="11"/>
      <c r="J2249" s="11"/>
      <c r="K2249" s="2"/>
      <c r="L2249" s="2"/>
      <c r="M2249" s="1"/>
    </row>
    <row r="2250" spans="1:13" x14ac:dyDescent="0.2">
      <c r="A2250" s="1"/>
      <c r="B2250" s="1"/>
      <c r="C2250" s="16"/>
      <c r="D2250" s="1"/>
      <c r="E2250" s="1"/>
      <c r="F2250" s="1"/>
      <c r="G2250" s="1"/>
      <c r="H2250" s="11"/>
      <c r="I2250" s="11"/>
      <c r="J2250" s="11"/>
      <c r="K2250" s="2"/>
      <c r="L2250" s="2"/>
      <c r="M2250" s="1"/>
    </row>
    <row r="2251" spans="1:13" x14ac:dyDescent="0.2">
      <c r="A2251" s="1"/>
      <c r="B2251" s="1"/>
      <c r="C2251" s="16"/>
      <c r="D2251" s="1"/>
      <c r="E2251" s="1"/>
      <c r="F2251" s="1"/>
      <c r="G2251" s="1"/>
      <c r="H2251" s="11"/>
      <c r="I2251" s="11"/>
      <c r="J2251" s="11"/>
      <c r="K2251" s="2"/>
      <c r="L2251" s="2"/>
      <c r="M2251" s="1"/>
    </row>
    <row r="2252" spans="1:13" x14ac:dyDescent="0.2">
      <c r="A2252" s="1"/>
      <c r="B2252" s="1"/>
      <c r="C2252" s="16"/>
      <c r="D2252" s="1"/>
      <c r="E2252" s="1"/>
      <c r="F2252" s="1"/>
      <c r="G2252" s="1"/>
      <c r="H2252" s="11"/>
      <c r="I2252" s="11"/>
      <c r="J2252" s="11"/>
      <c r="K2252" s="2"/>
      <c r="L2252" s="2"/>
      <c r="M2252" s="1"/>
    </row>
    <row r="2253" spans="1:13" x14ac:dyDescent="0.2">
      <c r="A2253" s="1"/>
      <c r="B2253" s="1"/>
      <c r="C2253" s="16"/>
      <c r="D2253" s="1"/>
      <c r="E2253" s="1"/>
      <c r="F2253" s="1"/>
      <c r="G2253" s="1"/>
      <c r="H2253" s="11"/>
      <c r="I2253" s="11"/>
      <c r="J2253" s="11"/>
      <c r="K2253" s="2"/>
      <c r="L2253" s="2"/>
      <c r="M2253" s="1"/>
    </row>
    <row r="2254" spans="1:13" x14ac:dyDescent="0.2">
      <c r="A2254" s="1"/>
      <c r="B2254" s="1"/>
      <c r="C2254" s="16"/>
      <c r="D2254" s="1"/>
      <c r="E2254" s="1"/>
      <c r="F2254" s="1"/>
      <c r="G2254" s="1"/>
      <c r="H2254" s="11"/>
      <c r="I2254" s="11"/>
      <c r="J2254" s="11"/>
      <c r="K2254" s="2"/>
      <c r="L2254" s="2"/>
      <c r="M2254" s="1"/>
    </row>
    <row r="2255" spans="1:13" x14ac:dyDescent="0.2">
      <c r="A2255" s="1"/>
      <c r="B2255" s="1"/>
      <c r="C2255" s="16"/>
      <c r="D2255" s="1"/>
      <c r="E2255" s="1"/>
      <c r="F2255" s="1"/>
      <c r="G2255" s="1"/>
      <c r="H2255" s="11"/>
      <c r="I2255" s="11"/>
      <c r="J2255" s="11"/>
      <c r="K2255" s="2"/>
      <c r="L2255" s="2"/>
      <c r="M2255" s="1"/>
    </row>
    <row r="2256" spans="1:13" x14ac:dyDescent="0.2">
      <c r="A2256" s="1"/>
      <c r="B2256" s="1"/>
      <c r="C2256" s="16"/>
      <c r="D2256" s="1"/>
      <c r="E2256" s="1"/>
      <c r="F2256" s="1"/>
      <c r="G2256" s="1"/>
      <c r="H2256" s="11"/>
      <c r="I2256" s="11"/>
      <c r="J2256" s="11"/>
      <c r="K2256" s="2"/>
      <c r="L2256" s="2"/>
      <c r="M2256" s="1"/>
    </row>
    <row r="2257" spans="1:13" x14ac:dyDescent="0.2">
      <c r="A2257" s="1"/>
      <c r="B2257" s="1"/>
      <c r="C2257" s="16"/>
      <c r="D2257" s="1"/>
      <c r="E2257" s="1"/>
      <c r="F2257" s="1"/>
      <c r="G2257" s="1"/>
      <c r="H2257" s="11"/>
      <c r="I2257" s="11"/>
      <c r="J2257" s="11"/>
      <c r="K2257" s="2"/>
      <c r="L2257" s="2"/>
      <c r="M2257" s="1"/>
    </row>
    <row r="2258" spans="1:13" x14ac:dyDescent="0.2">
      <c r="A2258" s="1"/>
      <c r="B2258" s="1"/>
      <c r="C2258" s="16"/>
      <c r="D2258" s="1"/>
      <c r="E2258" s="1"/>
      <c r="F2258" s="1"/>
      <c r="G2258" s="1"/>
      <c r="H2258" s="11"/>
      <c r="I2258" s="11"/>
      <c r="J2258" s="11"/>
      <c r="K2258" s="2"/>
      <c r="L2258" s="2"/>
      <c r="M2258" s="1"/>
    </row>
    <row r="2259" spans="1:13" x14ac:dyDescent="0.2">
      <c r="A2259" s="1"/>
      <c r="B2259" s="1"/>
      <c r="C2259" s="16"/>
      <c r="D2259" s="1"/>
      <c r="E2259" s="1"/>
      <c r="F2259" s="1"/>
      <c r="G2259" s="1"/>
      <c r="H2259" s="11"/>
      <c r="I2259" s="11"/>
      <c r="J2259" s="11"/>
      <c r="K2259" s="2"/>
      <c r="L2259" s="2"/>
      <c r="M2259" s="1"/>
    </row>
    <row r="2260" spans="1:13" x14ac:dyDescent="0.2">
      <c r="A2260" s="1"/>
      <c r="B2260" s="1"/>
      <c r="C2260" s="16"/>
      <c r="D2260" s="1"/>
      <c r="E2260" s="1"/>
      <c r="F2260" s="1"/>
      <c r="G2260" s="1"/>
      <c r="H2260" s="11"/>
      <c r="I2260" s="11"/>
      <c r="J2260" s="11"/>
      <c r="K2260" s="2"/>
      <c r="L2260" s="2"/>
      <c r="M2260" s="1"/>
    </row>
    <row r="2261" spans="1:13" x14ac:dyDescent="0.2">
      <c r="A2261" s="1"/>
      <c r="B2261" s="1"/>
      <c r="C2261" s="16"/>
      <c r="D2261" s="1"/>
      <c r="E2261" s="1"/>
      <c r="F2261" s="1"/>
      <c r="G2261" s="1"/>
      <c r="H2261" s="11"/>
      <c r="I2261" s="11"/>
      <c r="J2261" s="11"/>
      <c r="K2261" s="2"/>
      <c r="L2261" s="2"/>
      <c r="M2261" s="1"/>
    </row>
    <row r="2262" spans="1:13" x14ac:dyDescent="0.2">
      <c r="A2262" s="1"/>
      <c r="B2262" s="1"/>
      <c r="C2262" s="16"/>
      <c r="D2262" s="1"/>
      <c r="E2262" s="1"/>
      <c r="F2262" s="1"/>
      <c r="G2262" s="1"/>
      <c r="H2262" s="11"/>
      <c r="I2262" s="11"/>
      <c r="J2262" s="11"/>
      <c r="K2262" s="2"/>
      <c r="L2262" s="2"/>
      <c r="M2262" s="1"/>
    </row>
    <row r="2263" spans="1:13" x14ac:dyDescent="0.2">
      <c r="A2263" s="1"/>
      <c r="B2263" s="1"/>
      <c r="C2263" s="16"/>
      <c r="D2263" s="1"/>
      <c r="E2263" s="1"/>
      <c r="F2263" s="1"/>
      <c r="G2263" s="1"/>
      <c r="H2263" s="11"/>
      <c r="I2263" s="11"/>
      <c r="J2263" s="11"/>
      <c r="K2263" s="2"/>
      <c r="L2263" s="2"/>
      <c r="M2263" s="1"/>
    </row>
    <row r="2264" spans="1:13" x14ac:dyDescent="0.2">
      <c r="A2264" s="1"/>
      <c r="B2264" s="1"/>
      <c r="C2264" s="16"/>
      <c r="D2264" s="1"/>
      <c r="E2264" s="1"/>
      <c r="F2264" s="1"/>
      <c r="G2264" s="1"/>
      <c r="H2264" s="11"/>
      <c r="I2264" s="11"/>
      <c r="J2264" s="11"/>
      <c r="K2264" s="2"/>
      <c r="L2264" s="2"/>
      <c r="M2264" s="1"/>
    </row>
    <row r="2265" spans="1:13" x14ac:dyDescent="0.2">
      <c r="A2265" s="1"/>
      <c r="B2265" s="1"/>
      <c r="C2265" s="16"/>
      <c r="D2265" s="1"/>
      <c r="E2265" s="1"/>
      <c r="F2265" s="1"/>
      <c r="G2265" s="1"/>
      <c r="H2265" s="11"/>
      <c r="I2265" s="11"/>
      <c r="J2265" s="11"/>
      <c r="K2265" s="2"/>
      <c r="L2265" s="2"/>
      <c r="M2265" s="1"/>
    </row>
    <row r="2266" spans="1:13" x14ac:dyDescent="0.2">
      <c r="A2266" s="1"/>
      <c r="B2266" s="1"/>
      <c r="C2266" s="16"/>
      <c r="D2266" s="1"/>
      <c r="E2266" s="1"/>
      <c r="F2266" s="1"/>
      <c r="G2266" s="1"/>
      <c r="H2266" s="11"/>
      <c r="I2266" s="11"/>
      <c r="J2266" s="11"/>
      <c r="K2266" s="2"/>
      <c r="L2266" s="2"/>
      <c r="M2266" s="1"/>
    </row>
    <row r="2267" spans="1:13" x14ac:dyDescent="0.2">
      <c r="A2267" s="1"/>
      <c r="B2267" s="1"/>
      <c r="C2267" s="16"/>
      <c r="D2267" s="1"/>
      <c r="E2267" s="1"/>
      <c r="F2267" s="1"/>
      <c r="G2267" s="1"/>
      <c r="H2267" s="11"/>
      <c r="I2267" s="11"/>
      <c r="J2267" s="11"/>
      <c r="K2267" s="2"/>
      <c r="L2267" s="2"/>
      <c r="M2267" s="1"/>
    </row>
    <row r="2268" spans="1:13" x14ac:dyDescent="0.2">
      <c r="A2268" s="1"/>
      <c r="B2268" s="1"/>
      <c r="C2268" s="16"/>
      <c r="D2268" s="1"/>
      <c r="E2268" s="1"/>
      <c r="F2268" s="1"/>
      <c r="G2268" s="1"/>
      <c r="H2268" s="11"/>
      <c r="I2268" s="11"/>
      <c r="J2268" s="11"/>
      <c r="K2268" s="2"/>
      <c r="L2268" s="2"/>
      <c r="M2268" s="1"/>
    </row>
    <row r="2269" spans="1:13" x14ac:dyDescent="0.2">
      <c r="A2269" s="1"/>
      <c r="B2269" s="1"/>
      <c r="C2269" s="16"/>
      <c r="D2269" s="1"/>
      <c r="E2269" s="1"/>
      <c r="F2269" s="1"/>
      <c r="G2269" s="1"/>
      <c r="H2269" s="11"/>
      <c r="I2269" s="11"/>
      <c r="J2269" s="11"/>
      <c r="K2269" s="2"/>
      <c r="L2269" s="2"/>
      <c r="M2269" s="1"/>
    </row>
    <row r="2270" spans="1:13" x14ac:dyDescent="0.2">
      <c r="A2270" s="1"/>
      <c r="B2270" s="1"/>
      <c r="C2270" s="16"/>
      <c r="D2270" s="1"/>
      <c r="E2270" s="1"/>
      <c r="F2270" s="1"/>
      <c r="G2270" s="1"/>
      <c r="H2270" s="11"/>
      <c r="I2270" s="11"/>
      <c r="J2270" s="11"/>
      <c r="K2270" s="2"/>
      <c r="L2270" s="2"/>
      <c r="M2270" s="1"/>
    </row>
    <row r="2271" spans="1:13" x14ac:dyDescent="0.2">
      <c r="A2271" s="1"/>
      <c r="B2271" s="1"/>
      <c r="C2271" s="16"/>
      <c r="D2271" s="1"/>
      <c r="E2271" s="1"/>
      <c r="F2271" s="1"/>
      <c r="G2271" s="1"/>
      <c r="H2271" s="11"/>
      <c r="I2271" s="11"/>
      <c r="J2271" s="11"/>
      <c r="K2271" s="2"/>
      <c r="L2271" s="2"/>
      <c r="M2271" s="1"/>
    </row>
    <row r="2272" spans="1:13" x14ac:dyDescent="0.2">
      <c r="A2272" s="1"/>
      <c r="B2272" s="1"/>
      <c r="C2272" s="16"/>
      <c r="D2272" s="1"/>
      <c r="E2272" s="1"/>
      <c r="F2272" s="1"/>
      <c r="G2272" s="1"/>
      <c r="H2272" s="11"/>
      <c r="I2272" s="11"/>
      <c r="J2272" s="11"/>
      <c r="K2272" s="2"/>
      <c r="L2272" s="2"/>
      <c r="M2272" s="1"/>
    </row>
    <row r="2273" spans="1:13" x14ac:dyDescent="0.2">
      <c r="A2273" s="1"/>
      <c r="B2273" s="1"/>
      <c r="C2273" s="16"/>
      <c r="D2273" s="1"/>
      <c r="E2273" s="1"/>
      <c r="F2273" s="1"/>
      <c r="G2273" s="1"/>
      <c r="H2273" s="11"/>
      <c r="I2273" s="11"/>
      <c r="J2273" s="11"/>
      <c r="K2273" s="2"/>
      <c r="L2273" s="2"/>
      <c r="M2273" s="1"/>
    </row>
    <row r="2274" spans="1:13" x14ac:dyDescent="0.2">
      <c r="A2274" s="1"/>
      <c r="B2274" s="1"/>
      <c r="C2274" s="16"/>
      <c r="D2274" s="1"/>
      <c r="E2274" s="1"/>
      <c r="F2274" s="1"/>
      <c r="G2274" s="1"/>
      <c r="H2274" s="11"/>
      <c r="I2274" s="11"/>
      <c r="J2274" s="11"/>
      <c r="K2274" s="2"/>
      <c r="L2274" s="2"/>
      <c r="M2274" s="1"/>
    </row>
    <row r="2275" spans="1:13" x14ac:dyDescent="0.2">
      <c r="A2275" s="1"/>
      <c r="B2275" s="1"/>
      <c r="C2275" s="16"/>
      <c r="D2275" s="1"/>
      <c r="E2275" s="1"/>
      <c r="F2275" s="1"/>
      <c r="G2275" s="1"/>
      <c r="H2275" s="11"/>
      <c r="I2275" s="11"/>
      <c r="J2275" s="11"/>
      <c r="K2275" s="2"/>
      <c r="L2275" s="2"/>
      <c r="M2275" s="1"/>
    </row>
    <row r="2276" spans="1:13" x14ac:dyDescent="0.2">
      <c r="A2276" s="1"/>
      <c r="B2276" s="1"/>
      <c r="C2276" s="16"/>
      <c r="D2276" s="1"/>
      <c r="E2276" s="1"/>
      <c r="F2276" s="1"/>
      <c r="G2276" s="1"/>
      <c r="H2276" s="11"/>
      <c r="I2276" s="11"/>
      <c r="J2276" s="11"/>
      <c r="K2276" s="2"/>
      <c r="L2276" s="2"/>
      <c r="M2276" s="1"/>
    </row>
    <row r="2277" spans="1:13" x14ac:dyDescent="0.2">
      <c r="A2277" s="1"/>
      <c r="B2277" s="1"/>
      <c r="C2277" s="16"/>
      <c r="D2277" s="1"/>
      <c r="E2277" s="1"/>
      <c r="F2277" s="1"/>
      <c r="G2277" s="1"/>
      <c r="H2277" s="11"/>
      <c r="I2277" s="11"/>
      <c r="J2277" s="11"/>
      <c r="K2277" s="2"/>
      <c r="L2277" s="2"/>
      <c r="M2277" s="1"/>
    </row>
    <row r="2278" spans="1:13" x14ac:dyDescent="0.2">
      <c r="A2278" s="1"/>
      <c r="B2278" s="1"/>
      <c r="C2278" s="16"/>
      <c r="D2278" s="1"/>
      <c r="E2278" s="1"/>
      <c r="F2278" s="1"/>
      <c r="G2278" s="1"/>
      <c r="H2278" s="11"/>
      <c r="I2278" s="11"/>
      <c r="J2278" s="11"/>
      <c r="K2278" s="2"/>
      <c r="L2278" s="2"/>
      <c r="M2278" s="1"/>
    </row>
    <row r="2279" spans="1:13" x14ac:dyDescent="0.2">
      <c r="A2279" s="1"/>
      <c r="B2279" s="1"/>
      <c r="C2279" s="16"/>
      <c r="D2279" s="1"/>
      <c r="E2279" s="1"/>
      <c r="F2279" s="1"/>
      <c r="G2279" s="1"/>
      <c r="H2279" s="11"/>
      <c r="I2279" s="11"/>
      <c r="J2279" s="11"/>
      <c r="K2279" s="2"/>
      <c r="L2279" s="2"/>
      <c r="M2279" s="1"/>
    </row>
    <row r="2280" spans="1:13" x14ac:dyDescent="0.2">
      <c r="A2280" s="1"/>
      <c r="B2280" s="1"/>
      <c r="C2280" s="16"/>
      <c r="D2280" s="1"/>
      <c r="E2280" s="1"/>
      <c r="F2280" s="1"/>
      <c r="G2280" s="1"/>
      <c r="H2280" s="11"/>
      <c r="I2280" s="11"/>
      <c r="J2280" s="11"/>
      <c r="K2280" s="2"/>
      <c r="L2280" s="2"/>
      <c r="M2280" s="1"/>
    </row>
    <row r="2281" spans="1:13" x14ac:dyDescent="0.2">
      <c r="A2281" s="1"/>
      <c r="B2281" s="1"/>
      <c r="C2281" s="16"/>
      <c r="D2281" s="1"/>
      <c r="E2281" s="1"/>
      <c r="F2281" s="1"/>
      <c r="G2281" s="1"/>
      <c r="H2281" s="11"/>
      <c r="I2281" s="11"/>
      <c r="J2281" s="11"/>
      <c r="K2281" s="2"/>
      <c r="L2281" s="2"/>
      <c r="M2281" s="1"/>
    </row>
    <row r="2282" spans="1:13" x14ac:dyDescent="0.2">
      <c r="A2282" s="1"/>
      <c r="B2282" s="1"/>
      <c r="C2282" s="16"/>
      <c r="D2282" s="1"/>
      <c r="E2282" s="1"/>
      <c r="F2282" s="1"/>
      <c r="G2282" s="1"/>
      <c r="H2282" s="11"/>
      <c r="I2282" s="11"/>
      <c r="J2282" s="11"/>
      <c r="K2282" s="2"/>
      <c r="L2282" s="2"/>
      <c r="M2282" s="1"/>
    </row>
    <row r="2283" spans="1:13" x14ac:dyDescent="0.2">
      <c r="A2283" s="1"/>
      <c r="B2283" s="1"/>
      <c r="C2283" s="16"/>
      <c r="D2283" s="1"/>
      <c r="E2283" s="1"/>
      <c r="F2283" s="1"/>
      <c r="G2283" s="1"/>
      <c r="H2283" s="11"/>
      <c r="I2283" s="11"/>
      <c r="J2283" s="11"/>
      <c r="K2283" s="2"/>
      <c r="L2283" s="2"/>
      <c r="M2283" s="1"/>
    </row>
    <row r="2284" spans="1:13" x14ac:dyDescent="0.2">
      <c r="A2284" s="1"/>
      <c r="B2284" s="1"/>
      <c r="C2284" s="16"/>
      <c r="D2284" s="1"/>
      <c r="E2284" s="1"/>
      <c r="F2284" s="1"/>
      <c r="G2284" s="1"/>
      <c r="H2284" s="11"/>
      <c r="I2284" s="11"/>
      <c r="J2284" s="11"/>
      <c r="K2284" s="2"/>
      <c r="L2284" s="2"/>
      <c r="M2284" s="1"/>
    </row>
    <row r="2285" spans="1:13" x14ac:dyDescent="0.2">
      <c r="A2285" s="1"/>
      <c r="B2285" s="1"/>
      <c r="C2285" s="16"/>
      <c r="D2285" s="1"/>
      <c r="E2285" s="1"/>
      <c r="F2285" s="1"/>
      <c r="G2285" s="1"/>
      <c r="H2285" s="11"/>
      <c r="I2285" s="11"/>
      <c r="J2285" s="11"/>
      <c r="K2285" s="2"/>
      <c r="L2285" s="2"/>
      <c r="M2285" s="1"/>
    </row>
    <row r="2286" spans="1:13" x14ac:dyDescent="0.2">
      <c r="A2286" s="1"/>
      <c r="B2286" s="1"/>
      <c r="C2286" s="16"/>
      <c r="D2286" s="1"/>
      <c r="E2286" s="1"/>
      <c r="F2286" s="1"/>
      <c r="G2286" s="1"/>
      <c r="H2286" s="11"/>
      <c r="I2286" s="11"/>
      <c r="J2286" s="11"/>
      <c r="K2286" s="2"/>
      <c r="L2286" s="2"/>
      <c r="M2286" s="1"/>
    </row>
    <row r="2287" spans="1:13" x14ac:dyDescent="0.2">
      <c r="A2287" s="1"/>
      <c r="B2287" s="1"/>
      <c r="C2287" s="16"/>
      <c r="D2287" s="1"/>
      <c r="E2287" s="1"/>
      <c r="F2287" s="1"/>
      <c r="G2287" s="1"/>
      <c r="H2287" s="11"/>
      <c r="I2287" s="11"/>
      <c r="J2287" s="11"/>
      <c r="K2287" s="2"/>
      <c r="L2287" s="2"/>
      <c r="M2287" s="1"/>
    </row>
    <row r="2288" spans="1:13" x14ac:dyDescent="0.2">
      <c r="A2288" s="1"/>
      <c r="B2288" s="1"/>
      <c r="C2288" s="16"/>
      <c r="D2288" s="1"/>
      <c r="E2288" s="1"/>
      <c r="F2288" s="1"/>
      <c r="G2288" s="1"/>
      <c r="H2288" s="11"/>
      <c r="I2288" s="11"/>
      <c r="J2288" s="11"/>
      <c r="K2288" s="2"/>
      <c r="L2288" s="2"/>
      <c r="M2288" s="1"/>
    </row>
    <row r="2289" spans="1:13" x14ac:dyDescent="0.2">
      <c r="A2289" s="1"/>
      <c r="B2289" s="1"/>
      <c r="C2289" s="16"/>
      <c r="D2289" s="1"/>
      <c r="E2289" s="1"/>
      <c r="F2289" s="1"/>
      <c r="G2289" s="1"/>
      <c r="H2289" s="11"/>
      <c r="I2289" s="11"/>
      <c r="J2289" s="11"/>
      <c r="K2289" s="2"/>
      <c r="L2289" s="2"/>
      <c r="M2289" s="1"/>
    </row>
    <row r="2290" spans="1:13" x14ac:dyDescent="0.2">
      <c r="A2290" s="1"/>
      <c r="B2290" s="1"/>
      <c r="C2290" s="16"/>
      <c r="D2290" s="1"/>
      <c r="E2290" s="1"/>
      <c r="F2290" s="1"/>
      <c r="G2290" s="1"/>
      <c r="H2290" s="11"/>
      <c r="I2290" s="11"/>
      <c r="J2290" s="11"/>
      <c r="K2290" s="2"/>
      <c r="L2290" s="2"/>
      <c r="M2290" s="1"/>
    </row>
    <row r="2291" spans="1:13" x14ac:dyDescent="0.2">
      <c r="A2291" s="1"/>
      <c r="B2291" s="1"/>
      <c r="C2291" s="16"/>
      <c r="D2291" s="1"/>
      <c r="E2291" s="1"/>
      <c r="F2291" s="1"/>
      <c r="G2291" s="1"/>
      <c r="H2291" s="11"/>
      <c r="I2291" s="11"/>
      <c r="J2291" s="11"/>
      <c r="K2291" s="2"/>
      <c r="L2291" s="2"/>
      <c r="M2291" s="1"/>
    </row>
    <row r="2292" spans="1:13" x14ac:dyDescent="0.2">
      <c r="A2292" s="1"/>
      <c r="B2292" s="1"/>
      <c r="C2292" s="16"/>
      <c r="D2292" s="1"/>
      <c r="E2292" s="1"/>
      <c r="F2292" s="1"/>
      <c r="G2292" s="1"/>
      <c r="H2292" s="11"/>
      <c r="I2292" s="11"/>
      <c r="J2292" s="11"/>
      <c r="K2292" s="2"/>
      <c r="L2292" s="2"/>
      <c r="M2292" s="1"/>
    </row>
    <row r="2293" spans="1:13" x14ac:dyDescent="0.2">
      <c r="A2293" s="1"/>
      <c r="B2293" s="1"/>
      <c r="C2293" s="16"/>
      <c r="D2293" s="1"/>
      <c r="E2293" s="1"/>
      <c r="F2293" s="1"/>
      <c r="G2293" s="1"/>
      <c r="H2293" s="11"/>
      <c r="I2293" s="11"/>
      <c r="J2293" s="11"/>
      <c r="K2293" s="2"/>
      <c r="L2293" s="2"/>
      <c r="M2293" s="1"/>
    </row>
    <row r="2294" spans="1:13" x14ac:dyDescent="0.2">
      <c r="A2294" s="1"/>
      <c r="B2294" s="1"/>
      <c r="C2294" s="16"/>
      <c r="D2294" s="1"/>
      <c r="E2294" s="1"/>
      <c r="F2294" s="1"/>
      <c r="G2294" s="1"/>
      <c r="H2294" s="11"/>
      <c r="I2294" s="11"/>
      <c r="J2294" s="11"/>
      <c r="K2294" s="2"/>
      <c r="L2294" s="2"/>
      <c r="M2294" s="1"/>
    </row>
    <row r="2295" spans="1:13" x14ac:dyDescent="0.2">
      <c r="A2295" s="1"/>
      <c r="B2295" s="1"/>
      <c r="C2295" s="16"/>
      <c r="D2295" s="1"/>
      <c r="E2295" s="1"/>
      <c r="F2295" s="1"/>
      <c r="G2295" s="1"/>
      <c r="H2295" s="11"/>
      <c r="I2295" s="11"/>
      <c r="J2295" s="11"/>
      <c r="K2295" s="2"/>
      <c r="L2295" s="2"/>
      <c r="M2295" s="1"/>
    </row>
    <row r="2296" spans="1:13" x14ac:dyDescent="0.2">
      <c r="A2296" s="1"/>
      <c r="B2296" s="1"/>
      <c r="C2296" s="16"/>
      <c r="D2296" s="1"/>
      <c r="E2296" s="1"/>
      <c r="F2296" s="1"/>
      <c r="G2296" s="1"/>
      <c r="H2296" s="11"/>
      <c r="I2296" s="11"/>
      <c r="J2296" s="11"/>
      <c r="K2296" s="2"/>
      <c r="L2296" s="2"/>
      <c r="M2296" s="1"/>
    </row>
    <row r="2297" spans="1:13" x14ac:dyDescent="0.2">
      <c r="A2297" s="1"/>
      <c r="B2297" s="1"/>
      <c r="C2297" s="16"/>
      <c r="D2297" s="1"/>
      <c r="E2297" s="1"/>
      <c r="F2297" s="1"/>
      <c r="G2297" s="1"/>
      <c r="H2297" s="11"/>
      <c r="I2297" s="11"/>
      <c r="J2297" s="11"/>
      <c r="K2297" s="2"/>
      <c r="L2297" s="2"/>
      <c r="M2297" s="1"/>
    </row>
    <row r="2298" spans="1:13" x14ac:dyDescent="0.2">
      <c r="A2298" s="1"/>
      <c r="B2298" s="1"/>
      <c r="C2298" s="16"/>
      <c r="D2298" s="1"/>
      <c r="E2298" s="1"/>
      <c r="F2298" s="1"/>
      <c r="G2298" s="1"/>
      <c r="H2298" s="11"/>
      <c r="I2298" s="11"/>
      <c r="J2298" s="11"/>
      <c r="K2298" s="2"/>
      <c r="L2298" s="2"/>
      <c r="M2298" s="1"/>
    </row>
    <row r="2299" spans="1:13" x14ac:dyDescent="0.2">
      <c r="A2299" s="1"/>
      <c r="B2299" s="1"/>
      <c r="C2299" s="16"/>
      <c r="D2299" s="1"/>
      <c r="E2299" s="1"/>
      <c r="F2299" s="1"/>
      <c r="G2299" s="1"/>
      <c r="H2299" s="11"/>
      <c r="I2299" s="11"/>
      <c r="J2299" s="11"/>
      <c r="K2299" s="2"/>
      <c r="L2299" s="2"/>
      <c r="M2299" s="1"/>
    </row>
    <row r="2300" spans="1:13" x14ac:dyDescent="0.2">
      <c r="A2300" s="1"/>
      <c r="B2300" s="1"/>
      <c r="C2300" s="16"/>
      <c r="D2300" s="1"/>
      <c r="E2300" s="1"/>
      <c r="F2300" s="1"/>
      <c r="G2300" s="1"/>
      <c r="H2300" s="11"/>
      <c r="I2300" s="11"/>
      <c r="J2300" s="11"/>
      <c r="K2300" s="2"/>
      <c r="L2300" s="2"/>
      <c r="M2300" s="1"/>
    </row>
    <row r="2301" spans="1:13" x14ac:dyDescent="0.2">
      <c r="A2301" s="1"/>
      <c r="B2301" s="1"/>
      <c r="C2301" s="16"/>
      <c r="D2301" s="1"/>
      <c r="E2301" s="1"/>
      <c r="F2301" s="1"/>
      <c r="G2301" s="1"/>
      <c r="H2301" s="11"/>
      <c r="I2301" s="11"/>
      <c r="J2301" s="11"/>
      <c r="K2301" s="2"/>
      <c r="L2301" s="2"/>
      <c r="M2301" s="1"/>
    </row>
    <row r="2302" spans="1:13" x14ac:dyDescent="0.2">
      <c r="A2302" s="1"/>
      <c r="B2302" s="1"/>
      <c r="C2302" s="16"/>
      <c r="D2302" s="1"/>
      <c r="E2302" s="1"/>
      <c r="F2302" s="1"/>
      <c r="G2302" s="1"/>
      <c r="H2302" s="11"/>
      <c r="I2302" s="11"/>
      <c r="J2302" s="11"/>
      <c r="K2302" s="2"/>
      <c r="L2302" s="2"/>
      <c r="M2302" s="1"/>
    </row>
    <row r="2303" spans="1:13" x14ac:dyDescent="0.2">
      <c r="A2303" s="1"/>
      <c r="B2303" s="1"/>
      <c r="C2303" s="16"/>
      <c r="D2303" s="1"/>
      <c r="E2303" s="1"/>
      <c r="F2303" s="1"/>
      <c r="G2303" s="1"/>
      <c r="H2303" s="11"/>
      <c r="I2303" s="11"/>
      <c r="J2303" s="11"/>
      <c r="K2303" s="2"/>
      <c r="L2303" s="2"/>
      <c r="M2303" s="1"/>
    </row>
    <row r="2304" spans="1:13" x14ac:dyDescent="0.2">
      <c r="A2304" s="1"/>
      <c r="B2304" s="1"/>
      <c r="C2304" s="16"/>
      <c r="D2304" s="1"/>
      <c r="E2304" s="1"/>
      <c r="F2304" s="1"/>
      <c r="G2304" s="1"/>
      <c r="H2304" s="11"/>
      <c r="I2304" s="11"/>
      <c r="J2304" s="11"/>
      <c r="K2304" s="2"/>
      <c r="L2304" s="2"/>
      <c r="M2304" s="1"/>
    </row>
    <row r="2305" spans="1:13" x14ac:dyDescent="0.2">
      <c r="A2305" s="1"/>
      <c r="B2305" s="1"/>
      <c r="C2305" s="16"/>
      <c r="D2305" s="1"/>
      <c r="E2305" s="1"/>
      <c r="F2305" s="1"/>
      <c r="G2305" s="1"/>
      <c r="H2305" s="11"/>
      <c r="I2305" s="11"/>
      <c r="J2305" s="11"/>
      <c r="K2305" s="2"/>
      <c r="L2305" s="2"/>
      <c r="M2305" s="1"/>
    </row>
    <row r="2306" spans="1:13" x14ac:dyDescent="0.2">
      <c r="A2306" s="1"/>
      <c r="B2306" s="1"/>
      <c r="C2306" s="16"/>
      <c r="D2306" s="1"/>
      <c r="E2306" s="1"/>
      <c r="F2306" s="1"/>
      <c r="G2306" s="1"/>
      <c r="H2306" s="11"/>
      <c r="I2306" s="11"/>
      <c r="J2306" s="11"/>
      <c r="K2306" s="2"/>
      <c r="L2306" s="2"/>
      <c r="M2306" s="1"/>
    </row>
    <row r="2307" spans="1:13" x14ac:dyDescent="0.2">
      <c r="A2307" s="1"/>
      <c r="B2307" s="1"/>
      <c r="C2307" s="16"/>
      <c r="D2307" s="1"/>
      <c r="E2307" s="1"/>
      <c r="F2307" s="1"/>
      <c r="G2307" s="1"/>
      <c r="H2307" s="11"/>
      <c r="I2307" s="11"/>
      <c r="J2307" s="11"/>
      <c r="K2307" s="2"/>
      <c r="L2307" s="2"/>
      <c r="M2307" s="1"/>
    </row>
    <row r="2308" spans="1:13" x14ac:dyDescent="0.2">
      <c r="A2308" s="1"/>
      <c r="B2308" s="1"/>
      <c r="C2308" s="16"/>
      <c r="D2308" s="1"/>
      <c r="E2308" s="1"/>
      <c r="F2308" s="1"/>
      <c r="G2308" s="1"/>
      <c r="H2308" s="11"/>
      <c r="I2308" s="11"/>
      <c r="J2308" s="11"/>
      <c r="K2308" s="2"/>
      <c r="L2308" s="2"/>
      <c r="M2308" s="1"/>
    </row>
    <row r="2309" spans="1:13" x14ac:dyDescent="0.2">
      <c r="A2309" s="1"/>
      <c r="B2309" s="1"/>
      <c r="C2309" s="16"/>
      <c r="D2309" s="1"/>
      <c r="E2309" s="1"/>
      <c r="F2309" s="1"/>
      <c r="G2309" s="1"/>
      <c r="H2309" s="11"/>
      <c r="I2309" s="11"/>
      <c r="J2309" s="11"/>
      <c r="K2309" s="2"/>
      <c r="L2309" s="2"/>
      <c r="M2309" s="1"/>
    </row>
    <row r="2310" spans="1:13" x14ac:dyDescent="0.2">
      <c r="A2310" s="1"/>
      <c r="B2310" s="1"/>
      <c r="C2310" s="16"/>
      <c r="D2310" s="1"/>
      <c r="E2310" s="1"/>
      <c r="F2310" s="1"/>
      <c r="G2310" s="1"/>
      <c r="H2310" s="11"/>
      <c r="I2310" s="11"/>
      <c r="J2310" s="11"/>
      <c r="K2310" s="2"/>
      <c r="L2310" s="2"/>
      <c r="M2310" s="1"/>
    </row>
    <row r="2311" spans="1:13" x14ac:dyDescent="0.2">
      <c r="A2311" s="1"/>
      <c r="B2311" s="1"/>
      <c r="C2311" s="16"/>
      <c r="D2311" s="1"/>
      <c r="E2311" s="1"/>
      <c r="F2311" s="1"/>
      <c r="G2311" s="1"/>
      <c r="H2311" s="11"/>
      <c r="I2311" s="11"/>
      <c r="J2311" s="11"/>
      <c r="K2311" s="2"/>
      <c r="L2311" s="2"/>
      <c r="M2311" s="1"/>
    </row>
    <row r="2312" spans="1:13" x14ac:dyDescent="0.2">
      <c r="A2312" s="1"/>
      <c r="B2312" s="1"/>
      <c r="C2312" s="16"/>
      <c r="D2312" s="1"/>
      <c r="E2312" s="1"/>
      <c r="F2312" s="1"/>
      <c r="G2312" s="1"/>
      <c r="H2312" s="11"/>
      <c r="I2312" s="11"/>
      <c r="J2312" s="11"/>
      <c r="K2312" s="2"/>
      <c r="L2312" s="2"/>
      <c r="M2312" s="1"/>
    </row>
    <row r="2313" spans="1:13" x14ac:dyDescent="0.2">
      <c r="A2313" s="1"/>
      <c r="B2313" s="1"/>
      <c r="C2313" s="16"/>
      <c r="D2313" s="1"/>
      <c r="E2313" s="1"/>
      <c r="F2313" s="1"/>
      <c r="G2313" s="1"/>
      <c r="H2313" s="11"/>
      <c r="I2313" s="11"/>
      <c r="J2313" s="11"/>
      <c r="K2313" s="2"/>
      <c r="L2313" s="2"/>
      <c r="M2313" s="1"/>
    </row>
    <row r="2314" spans="1:13" x14ac:dyDescent="0.2">
      <c r="A2314" s="1"/>
      <c r="B2314" s="1"/>
      <c r="C2314" s="16"/>
      <c r="D2314" s="1"/>
      <c r="E2314" s="1"/>
      <c r="F2314" s="1"/>
      <c r="G2314" s="1"/>
      <c r="H2314" s="11"/>
      <c r="I2314" s="11"/>
      <c r="J2314" s="11"/>
      <c r="K2314" s="2"/>
      <c r="L2314" s="2"/>
      <c r="M2314" s="1"/>
    </row>
    <row r="2315" spans="1:13" x14ac:dyDescent="0.2">
      <c r="A2315" s="1"/>
      <c r="B2315" s="1"/>
      <c r="C2315" s="16"/>
      <c r="D2315" s="1"/>
      <c r="E2315" s="1"/>
      <c r="F2315" s="1"/>
      <c r="G2315" s="1"/>
      <c r="H2315" s="11"/>
      <c r="I2315" s="11"/>
      <c r="J2315" s="11"/>
      <c r="K2315" s="2"/>
      <c r="L2315" s="2"/>
      <c r="M2315" s="1"/>
    </row>
    <row r="2316" spans="1:13" x14ac:dyDescent="0.2">
      <c r="A2316" s="1"/>
      <c r="B2316" s="1"/>
      <c r="C2316" s="16"/>
      <c r="D2316" s="1"/>
      <c r="E2316" s="1"/>
      <c r="F2316" s="1"/>
      <c r="G2316" s="1"/>
      <c r="H2316" s="11"/>
      <c r="I2316" s="11"/>
      <c r="J2316" s="11"/>
      <c r="K2316" s="2"/>
      <c r="L2316" s="2"/>
      <c r="M2316" s="1"/>
    </row>
    <row r="2317" spans="1:13" x14ac:dyDescent="0.2">
      <c r="A2317" s="1"/>
      <c r="B2317" s="1"/>
      <c r="C2317" s="16"/>
      <c r="D2317" s="1"/>
      <c r="E2317" s="1"/>
      <c r="F2317" s="1"/>
      <c r="G2317" s="1"/>
      <c r="H2317" s="11"/>
      <c r="I2317" s="11"/>
      <c r="J2317" s="11"/>
      <c r="K2317" s="2"/>
      <c r="L2317" s="2"/>
      <c r="M2317" s="1"/>
    </row>
    <row r="2318" spans="1:13" x14ac:dyDescent="0.2">
      <c r="A2318" s="1"/>
      <c r="B2318" s="1"/>
      <c r="C2318" s="16"/>
      <c r="D2318" s="1"/>
      <c r="E2318" s="1"/>
      <c r="F2318" s="1"/>
      <c r="G2318" s="1"/>
      <c r="H2318" s="11"/>
      <c r="I2318" s="11"/>
      <c r="J2318" s="11"/>
      <c r="K2318" s="2"/>
      <c r="L2318" s="2"/>
      <c r="M2318" s="1"/>
    </row>
    <row r="2319" spans="1:13" x14ac:dyDescent="0.2">
      <c r="A2319" s="1"/>
      <c r="B2319" s="1"/>
      <c r="C2319" s="16"/>
      <c r="D2319" s="1"/>
      <c r="E2319" s="1"/>
      <c r="F2319" s="1"/>
      <c r="G2319" s="1"/>
      <c r="H2319" s="11"/>
      <c r="I2319" s="11"/>
      <c r="J2319" s="11"/>
      <c r="K2319" s="2"/>
      <c r="L2319" s="2"/>
      <c r="M2319" s="1"/>
    </row>
    <row r="2320" spans="1:13" x14ac:dyDescent="0.2">
      <c r="A2320" s="1"/>
      <c r="B2320" s="1"/>
      <c r="C2320" s="16"/>
      <c r="D2320" s="1"/>
      <c r="E2320" s="1"/>
      <c r="F2320" s="1"/>
      <c r="G2320" s="1"/>
      <c r="H2320" s="11"/>
      <c r="I2320" s="11"/>
      <c r="J2320" s="11"/>
      <c r="K2320" s="2"/>
      <c r="L2320" s="2"/>
      <c r="M2320" s="1"/>
    </row>
    <row r="2321" spans="1:13" x14ac:dyDescent="0.2">
      <c r="A2321" s="1"/>
      <c r="B2321" s="1"/>
      <c r="C2321" s="16"/>
      <c r="D2321" s="1"/>
      <c r="E2321" s="1"/>
      <c r="F2321" s="1"/>
      <c r="G2321" s="1"/>
      <c r="H2321" s="11"/>
      <c r="I2321" s="11"/>
      <c r="J2321" s="11"/>
      <c r="K2321" s="2"/>
      <c r="L2321" s="2"/>
      <c r="M2321" s="1"/>
    </row>
    <row r="2322" spans="1:13" x14ac:dyDescent="0.2">
      <c r="A2322" s="1"/>
      <c r="B2322" s="1"/>
      <c r="C2322" s="16"/>
      <c r="D2322" s="1"/>
      <c r="E2322" s="1"/>
      <c r="F2322" s="1"/>
      <c r="G2322" s="1"/>
      <c r="H2322" s="11"/>
      <c r="I2322" s="11"/>
      <c r="J2322" s="11"/>
      <c r="K2322" s="2"/>
      <c r="L2322" s="2"/>
      <c r="M2322" s="1"/>
    </row>
    <row r="2323" spans="1:13" x14ac:dyDescent="0.2">
      <c r="A2323" s="1"/>
      <c r="B2323" s="1"/>
      <c r="C2323" s="16"/>
      <c r="D2323" s="1"/>
      <c r="E2323" s="1"/>
      <c r="F2323" s="1"/>
      <c r="G2323" s="1"/>
      <c r="H2323" s="11"/>
      <c r="I2323" s="11"/>
      <c r="J2323" s="11"/>
      <c r="K2323" s="2"/>
      <c r="L2323" s="2"/>
      <c r="M2323" s="1"/>
    </row>
    <row r="2324" spans="1:13" x14ac:dyDescent="0.2">
      <c r="A2324" s="1"/>
      <c r="B2324" s="1"/>
      <c r="C2324" s="16"/>
      <c r="D2324" s="1"/>
      <c r="E2324" s="1"/>
      <c r="F2324" s="1"/>
      <c r="G2324" s="1"/>
      <c r="H2324" s="11"/>
      <c r="I2324" s="11"/>
      <c r="J2324" s="11"/>
      <c r="K2324" s="2"/>
      <c r="L2324" s="2"/>
      <c r="M2324" s="1"/>
    </row>
    <row r="2325" spans="1:13" x14ac:dyDescent="0.2">
      <c r="A2325" s="1"/>
      <c r="B2325" s="1"/>
      <c r="C2325" s="16"/>
      <c r="D2325" s="1"/>
      <c r="E2325" s="1"/>
      <c r="F2325" s="1"/>
      <c r="G2325" s="1"/>
      <c r="H2325" s="11"/>
      <c r="I2325" s="11"/>
      <c r="J2325" s="11"/>
      <c r="K2325" s="2"/>
      <c r="L2325" s="2"/>
      <c r="M2325" s="1"/>
    </row>
    <row r="2326" spans="1:13" x14ac:dyDescent="0.2">
      <c r="A2326" s="1"/>
      <c r="B2326" s="1"/>
      <c r="C2326" s="16"/>
      <c r="D2326" s="1"/>
      <c r="E2326" s="1"/>
      <c r="F2326" s="1"/>
      <c r="G2326" s="1"/>
      <c r="H2326" s="11"/>
      <c r="I2326" s="11"/>
      <c r="J2326" s="11"/>
      <c r="K2326" s="2"/>
      <c r="L2326" s="2"/>
      <c r="M2326" s="1"/>
    </row>
    <row r="2327" spans="1:13" x14ac:dyDescent="0.2">
      <c r="A2327" s="1"/>
      <c r="B2327" s="1"/>
      <c r="C2327" s="16"/>
      <c r="D2327" s="1"/>
      <c r="E2327" s="1"/>
      <c r="F2327" s="1"/>
      <c r="G2327" s="1"/>
      <c r="H2327" s="11"/>
      <c r="I2327" s="11"/>
      <c r="J2327" s="11"/>
      <c r="K2327" s="2"/>
      <c r="L2327" s="2"/>
      <c r="M2327" s="1"/>
    </row>
    <row r="2328" spans="1:13" x14ac:dyDescent="0.2">
      <c r="A2328" s="1"/>
      <c r="B2328" s="1"/>
      <c r="C2328" s="16"/>
      <c r="D2328" s="1"/>
      <c r="E2328" s="1"/>
      <c r="F2328" s="1"/>
      <c r="G2328" s="1"/>
      <c r="H2328" s="11"/>
      <c r="I2328" s="11"/>
      <c r="J2328" s="11"/>
      <c r="K2328" s="2"/>
      <c r="L2328" s="2"/>
      <c r="M2328" s="1"/>
    </row>
    <row r="2329" spans="1:13" x14ac:dyDescent="0.2">
      <c r="A2329" s="1"/>
      <c r="B2329" s="1"/>
      <c r="C2329" s="16"/>
      <c r="D2329" s="1"/>
      <c r="E2329" s="1"/>
      <c r="F2329" s="1"/>
      <c r="G2329" s="1"/>
      <c r="H2329" s="11"/>
      <c r="I2329" s="11"/>
      <c r="J2329" s="11"/>
      <c r="K2329" s="2"/>
      <c r="L2329" s="2"/>
      <c r="M2329" s="1"/>
    </row>
    <row r="2330" spans="1:13" x14ac:dyDescent="0.2">
      <c r="A2330" s="1"/>
      <c r="B2330" s="1"/>
      <c r="C2330" s="16"/>
      <c r="D2330" s="1"/>
      <c r="E2330" s="1"/>
      <c r="F2330" s="1"/>
      <c r="G2330" s="1"/>
      <c r="H2330" s="11"/>
      <c r="I2330" s="11"/>
      <c r="J2330" s="11"/>
      <c r="K2330" s="2"/>
      <c r="L2330" s="2"/>
      <c r="M2330" s="1"/>
    </row>
    <row r="2331" spans="1:13" x14ac:dyDescent="0.2">
      <c r="A2331" s="1"/>
      <c r="B2331" s="1"/>
      <c r="C2331" s="16"/>
      <c r="D2331" s="1"/>
      <c r="E2331" s="1"/>
      <c r="F2331" s="1"/>
      <c r="G2331" s="1"/>
      <c r="H2331" s="11"/>
      <c r="I2331" s="11"/>
      <c r="J2331" s="11"/>
      <c r="K2331" s="2"/>
      <c r="L2331" s="2"/>
      <c r="M2331" s="1"/>
    </row>
    <row r="2332" spans="1:13" x14ac:dyDescent="0.2">
      <c r="A2332" s="1"/>
      <c r="B2332" s="1"/>
      <c r="C2332" s="16"/>
      <c r="D2332" s="1"/>
      <c r="E2332" s="1"/>
      <c r="F2332" s="1"/>
      <c r="G2332" s="1"/>
      <c r="H2332" s="11"/>
      <c r="I2332" s="11"/>
      <c r="J2332" s="11"/>
      <c r="K2332" s="2"/>
      <c r="L2332" s="2"/>
      <c r="M2332" s="1"/>
    </row>
    <row r="2333" spans="1:13" x14ac:dyDescent="0.2">
      <c r="A2333" s="1"/>
      <c r="B2333" s="1"/>
      <c r="C2333" s="16"/>
      <c r="D2333" s="1"/>
      <c r="E2333" s="1"/>
      <c r="F2333" s="1"/>
      <c r="G2333" s="1"/>
      <c r="H2333" s="11"/>
      <c r="I2333" s="11"/>
      <c r="J2333" s="11"/>
      <c r="K2333" s="2"/>
      <c r="L2333" s="2"/>
      <c r="M2333" s="1"/>
    </row>
    <row r="2334" spans="1:13" x14ac:dyDescent="0.2">
      <c r="A2334" s="1"/>
      <c r="B2334" s="1"/>
      <c r="C2334" s="16"/>
      <c r="D2334" s="1"/>
      <c r="E2334" s="1"/>
      <c r="F2334" s="1"/>
      <c r="G2334" s="1"/>
      <c r="H2334" s="11"/>
      <c r="I2334" s="11"/>
      <c r="J2334" s="11"/>
      <c r="K2334" s="2"/>
      <c r="L2334" s="2"/>
      <c r="M2334" s="1"/>
    </row>
    <row r="2335" spans="1:13" x14ac:dyDescent="0.2">
      <c r="A2335" s="1"/>
      <c r="B2335" s="1"/>
      <c r="C2335" s="16"/>
      <c r="D2335" s="1"/>
      <c r="E2335" s="1"/>
      <c r="F2335" s="1"/>
      <c r="G2335" s="1"/>
      <c r="H2335" s="11"/>
      <c r="I2335" s="11"/>
      <c r="J2335" s="11"/>
      <c r="K2335" s="2"/>
      <c r="L2335" s="2"/>
      <c r="M2335" s="1"/>
    </row>
    <row r="2336" spans="1:13" x14ac:dyDescent="0.2">
      <c r="A2336" s="1"/>
      <c r="B2336" s="1"/>
      <c r="C2336" s="16"/>
      <c r="D2336" s="1"/>
      <c r="E2336" s="1"/>
      <c r="F2336" s="1"/>
      <c r="G2336" s="1"/>
      <c r="H2336" s="11"/>
      <c r="I2336" s="11"/>
      <c r="J2336" s="11"/>
      <c r="K2336" s="2"/>
      <c r="L2336" s="2"/>
      <c r="M2336" s="1"/>
    </row>
    <row r="2337" spans="1:13" x14ac:dyDescent="0.2">
      <c r="A2337" s="1"/>
      <c r="B2337" s="1"/>
      <c r="C2337" s="16"/>
      <c r="D2337" s="1"/>
      <c r="E2337" s="1"/>
      <c r="F2337" s="1"/>
      <c r="G2337" s="1"/>
      <c r="H2337" s="11"/>
      <c r="I2337" s="11"/>
      <c r="J2337" s="11"/>
      <c r="K2337" s="2"/>
      <c r="L2337" s="2"/>
      <c r="M2337" s="1"/>
    </row>
    <row r="2338" spans="1:13" x14ac:dyDescent="0.2">
      <c r="A2338" s="1"/>
      <c r="B2338" s="1"/>
      <c r="C2338" s="16"/>
      <c r="D2338" s="1"/>
      <c r="E2338" s="1"/>
      <c r="F2338" s="1"/>
      <c r="G2338" s="1"/>
      <c r="H2338" s="11"/>
      <c r="I2338" s="11"/>
      <c r="J2338" s="11"/>
      <c r="K2338" s="2"/>
      <c r="L2338" s="2"/>
      <c r="M2338" s="1"/>
    </row>
    <row r="2339" spans="1:13" x14ac:dyDescent="0.2">
      <c r="A2339" s="1"/>
      <c r="B2339" s="1"/>
      <c r="C2339" s="16"/>
      <c r="D2339" s="1"/>
      <c r="E2339" s="1"/>
      <c r="F2339" s="1"/>
      <c r="G2339" s="1"/>
      <c r="H2339" s="11"/>
      <c r="I2339" s="11"/>
      <c r="J2339" s="11"/>
      <c r="K2339" s="2"/>
      <c r="L2339" s="2"/>
      <c r="M2339" s="1"/>
    </row>
    <row r="2340" spans="1:13" x14ac:dyDescent="0.2">
      <c r="A2340" s="1"/>
      <c r="B2340" s="1"/>
      <c r="C2340" s="16"/>
      <c r="D2340" s="1"/>
      <c r="E2340" s="1"/>
      <c r="F2340" s="1"/>
      <c r="G2340" s="1"/>
      <c r="H2340" s="11"/>
      <c r="I2340" s="11"/>
      <c r="J2340" s="11"/>
      <c r="K2340" s="2"/>
      <c r="L2340" s="2"/>
      <c r="M2340" s="1"/>
    </row>
    <row r="2341" spans="1:13" x14ac:dyDescent="0.2">
      <c r="A2341" s="1"/>
      <c r="B2341" s="1"/>
      <c r="C2341" s="16"/>
      <c r="D2341" s="1"/>
      <c r="E2341" s="1"/>
      <c r="F2341" s="1"/>
      <c r="G2341" s="1"/>
      <c r="H2341" s="11"/>
      <c r="I2341" s="11"/>
      <c r="J2341" s="11"/>
      <c r="K2341" s="2"/>
      <c r="L2341" s="2"/>
      <c r="M2341" s="1"/>
    </row>
    <row r="2342" spans="1:13" x14ac:dyDescent="0.2">
      <c r="A2342" s="1"/>
      <c r="B2342" s="1"/>
      <c r="C2342" s="16"/>
      <c r="D2342" s="1"/>
      <c r="E2342" s="1"/>
      <c r="F2342" s="1"/>
      <c r="G2342" s="1"/>
      <c r="H2342" s="11"/>
      <c r="I2342" s="11"/>
      <c r="J2342" s="11"/>
      <c r="K2342" s="2"/>
      <c r="L2342" s="2"/>
      <c r="M2342" s="1"/>
    </row>
    <row r="2343" spans="1:13" x14ac:dyDescent="0.2">
      <c r="A2343" s="1"/>
      <c r="B2343" s="1"/>
      <c r="C2343" s="16"/>
      <c r="D2343" s="1"/>
      <c r="E2343" s="1"/>
      <c r="F2343" s="1"/>
      <c r="G2343" s="1"/>
      <c r="H2343" s="11"/>
      <c r="I2343" s="11"/>
      <c r="J2343" s="11"/>
      <c r="K2343" s="2"/>
      <c r="L2343" s="2"/>
      <c r="M2343" s="1"/>
    </row>
    <row r="2344" spans="1:13" x14ac:dyDescent="0.2">
      <c r="A2344" s="1"/>
      <c r="B2344" s="1"/>
      <c r="C2344" s="16"/>
      <c r="D2344" s="1"/>
      <c r="E2344" s="1"/>
      <c r="F2344" s="1"/>
      <c r="G2344" s="1"/>
      <c r="H2344" s="11"/>
      <c r="I2344" s="11"/>
      <c r="J2344" s="11"/>
      <c r="K2344" s="2"/>
      <c r="L2344" s="2"/>
      <c r="M2344" s="1"/>
    </row>
    <row r="2345" spans="1:13" x14ac:dyDescent="0.2">
      <c r="A2345" s="1"/>
      <c r="B2345" s="1"/>
      <c r="C2345" s="16"/>
      <c r="D2345" s="1"/>
      <c r="E2345" s="1"/>
      <c r="F2345" s="1"/>
      <c r="G2345" s="1"/>
      <c r="H2345" s="11"/>
      <c r="I2345" s="11"/>
      <c r="J2345" s="11"/>
      <c r="K2345" s="2"/>
      <c r="L2345" s="2"/>
      <c r="M2345" s="1"/>
    </row>
    <row r="2346" spans="1:13" x14ac:dyDescent="0.2">
      <c r="A2346" s="1"/>
      <c r="B2346" s="1"/>
      <c r="C2346" s="16"/>
      <c r="D2346" s="1"/>
      <c r="E2346" s="1"/>
      <c r="F2346" s="1"/>
      <c r="G2346" s="1"/>
      <c r="H2346" s="11"/>
      <c r="I2346" s="11"/>
      <c r="J2346" s="11"/>
      <c r="K2346" s="2"/>
      <c r="L2346" s="2"/>
      <c r="M2346" s="1"/>
    </row>
    <row r="2347" spans="1:13" x14ac:dyDescent="0.2">
      <c r="A2347" s="1"/>
      <c r="B2347" s="1"/>
      <c r="C2347" s="16"/>
      <c r="D2347" s="1"/>
      <c r="E2347" s="1"/>
      <c r="F2347" s="1"/>
      <c r="G2347" s="1"/>
      <c r="H2347" s="11"/>
      <c r="I2347" s="11"/>
      <c r="J2347" s="11"/>
      <c r="K2347" s="2"/>
      <c r="L2347" s="2"/>
      <c r="M2347" s="1"/>
    </row>
    <row r="2348" spans="1:13" x14ac:dyDescent="0.2">
      <c r="A2348" s="1"/>
      <c r="B2348" s="1"/>
      <c r="C2348" s="16"/>
      <c r="D2348" s="1"/>
      <c r="E2348" s="1"/>
      <c r="F2348" s="1"/>
      <c r="G2348" s="1"/>
      <c r="H2348" s="11"/>
      <c r="I2348" s="11"/>
      <c r="J2348" s="11"/>
      <c r="K2348" s="2"/>
      <c r="L2348" s="2"/>
      <c r="M2348" s="1"/>
    </row>
    <row r="2349" spans="1:13" x14ac:dyDescent="0.2">
      <c r="A2349" s="1"/>
      <c r="B2349" s="1"/>
      <c r="C2349" s="16"/>
      <c r="D2349" s="1"/>
      <c r="E2349" s="1"/>
      <c r="F2349" s="1"/>
      <c r="G2349" s="1"/>
      <c r="H2349" s="11"/>
      <c r="I2349" s="11"/>
      <c r="J2349" s="11"/>
      <c r="K2349" s="2"/>
      <c r="L2349" s="2"/>
      <c r="M2349" s="1"/>
    </row>
    <row r="2350" spans="1:13" x14ac:dyDescent="0.2">
      <c r="A2350" s="1"/>
      <c r="B2350" s="1"/>
      <c r="C2350" s="16"/>
      <c r="D2350" s="1"/>
      <c r="E2350" s="1"/>
      <c r="F2350" s="1"/>
      <c r="G2350" s="1"/>
      <c r="H2350" s="11"/>
      <c r="I2350" s="11"/>
      <c r="J2350" s="11"/>
      <c r="K2350" s="2"/>
      <c r="L2350" s="2"/>
      <c r="M2350" s="1"/>
    </row>
    <row r="2351" spans="1:13" x14ac:dyDescent="0.2">
      <c r="A2351" s="1"/>
      <c r="B2351" s="1"/>
      <c r="C2351" s="16"/>
      <c r="D2351" s="1"/>
      <c r="E2351" s="1"/>
      <c r="F2351" s="1"/>
      <c r="G2351" s="1"/>
      <c r="H2351" s="11"/>
      <c r="I2351" s="11"/>
      <c r="J2351" s="11"/>
      <c r="K2351" s="2"/>
      <c r="L2351" s="2"/>
      <c r="M2351" s="1"/>
    </row>
    <row r="2352" spans="1:13" x14ac:dyDescent="0.2">
      <c r="A2352" s="1"/>
      <c r="B2352" s="1"/>
      <c r="C2352" s="16"/>
      <c r="D2352" s="1"/>
      <c r="E2352" s="1"/>
      <c r="F2352" s="1"/>
      <c r="G2352" s="1"/>
      <c r="H2352" s="11"/>
      <c r="I2352" s="11"/>
      <c r="J2352" s="11"/>
      <c r="K2352" s="2"/>
      <c r="L2352" s="2"/>
      <c r="M2352" s="1"/>
    </row>
    <row r="2353" spans="1:13" x14ac:dyDescent="0.2">
      <c r="A2353" s="1"/>
      <c r="B2353" s="1"/>
      <c r="C2353" s="16"/>
      <c r="D2353" s="1"/>
      <c r="E2353" s="1"/>
      <c r="F2353" s="1"/>
      <c r="G2353" s="1"/>
      <c r="H2353" s="11"/>
      <c r="I2353" s="11"/>
      <c r="J2353" s="11"/>
      <c r="K2353" s="2"/>
      <c r="L2353" s="2"/>
      <c r="M2353" s="1"/>
    </row>
    <row r="2354" spans="1:13" x14ac:dyDescent="0.2">
      <c r="A2354" s="1"/>
      <c r="B2354" s="1"/>
      <c r="C2354" s="16"/>
      <c r="D2354" s="1"/>
      <c r="E2354" s="1"/>
      <c r="F2354" s="1"/>
      <c r="G2354" s="1"/>
      <c r="H2354" s="11"/>
      <c r="I2354" s="11"/>
      <c r="J2354" s="11"/>
      <c r="K2354" s="2"/>
      <c r="L2354" s="2"/>
      <c r="M2354" s="1"/>
    </row>
    <row r="2355" spans="1:13" x14ac:dyDescent="0.2">
      <c r="A2355" s="1"/>
      <c r="B2355" s="1"/>
      <c r="C2355" s="16"/>
      <c r="D2355" s="1"/>
      <c r="E2355" s="1"/>
      <c r="F2355" s="1"/>
      <c r="G2355" s="1"/>
      <c r="H2355" s="11"/>
      <c r="I2355" s="11"/>
      <c r="J2355" s="11"/>
      <c r="K2355" s="2"/>
      <c r="L2355" s="2"/>
      <c r="M2355" s="1"/>
    </row>
    <row r="2356" spans="1:13" x14ac:dyDescent="0.2">
      <c r="A2356" s="1"/>
      <c r="B2356" s="1"/>
      <c r="C2356" s="16"/>
      <c r="D2356" s="1"/>
      <c r="E2356" s="1"/>
      <c r="F2356" s="1"/>
      <c r="G2356" s="1"/>
      <c r="H2356" s="11"/>
      <c r="I2356" s="11"/>
      <c r="J2356" s="11"/>
      <c r="K2356" s="2"/>
      <c r="L2356" s="2"/>
      <c r="M2356" s="1"/>
    </row>
    <row r="2357" spans="1:13" x14ac:dyDescent="0.2">
      <c r="A2357" s="1"/>
      <c r="B2357" s="1"/>
      <c r="C2357" s="16"/>
      <c r="D2357" s="1"/>
      <c r="E2357" s="1"/>
      <c r="F2357" s="1"/>
      <c r="G2357" s="1"/>
      <c r="H2357" s="11"/>
      <c r="I2357" s="11"/>
      <c r="J2357" s="11"/>
      <c r="K2357" s="2"/>
      <c r="L2357" s="2"/>
      <c r="M2357" s="1"/>
    </row>
    <row r="2358" spans="1:13" x14ac:dyDescent="0.2">
      <c r="A2358" s="1"/>
      <c r="B2358" s="1"/>
      <c r="C2358" s="16"/>
      <c r="D2358" s="1"/>
      <c r="E2358" s="1"/>
      <c r="F2358" s="1"/>
      <c r="G2358" s="1"/>
      <c r="H2358" s="11"/>
      <c r="I2358" s="11"/>
      <c r="J2358" s="11"/>
      <c r="K2358" s="2"/>
      <c r="L2358" s="2"/>
      <c r="M2358" s="1"/>
    </row>
    <row r="2359" spans="1:13" x14ac:dyDescent="0.2">
      <c r="A2359" s="1"/>
      <c r="B2359" s="1"/>
      <c r="C2359" s="16"/>
      <c r="D2359" s="1"/>
      <c r="E2359" s="1"/>
      <c r="F2359" s="1"/>
      <c r="G2359" s="1"/>
      <c r="H2359" s="11"/>
      <c r="I2359" s="11"/>
      <c r="J2359" s="11"/>
      <c r="K2359" s="2"/>
      <c r="L2359" s="2"/>
      <c r="M2359" s="1"/>
    </row>
    <row r="2360" spans="1:13" x14ac:dyDescent="0.2">
      <c r="A2360" s="1"/>
      <c r="B2360" s="1"/>
      <c r="C2360" s="16"/>
      <c r="D2360" s="1"/>
      <c r="E2360" s="1"/>
      <c r="F2360" s="1"/>
      <c r="G2360" s="1"/>
      <c r="H2360" s="11"/>
      <c r="I2360" s="11"/>
      <c r="J2360" s="11"/>
      <c r="K2360" s="2"/>
      <c r="L2360" s="2"/>
      <c r="M2360" s="1"/>
    </row>
    <row r="2361" spans="1:13" x14ac:dyDescent="0.2">
      <c r="A2361" s="1"/>
      <c r="B2361" s="1"/>
      <c r="C2361" s="16"/>
      <c r="D2361" s="1"/>
      <c r="E2361" s="1"/>
      <c r="F2361" s="1"/>
      <c r="G2361" s="1"/>
      <c r="H2361" s="11"/>
      <c r="I2361" s="11"/>
      <c r="J2361" s="11"/>
      <c r="K2361" s="2"/>
      <c r="L2361" s="2"/>
      <c r="M2361" s="1"/>
    </row>
    <row r="2362" spans="1:13" x14ac:dyDescent="0.2">
      <c r="A2362" s="1"/>
      <c r="B2362" s="1"/>
      <c r="C2362" s="16"/>
      <c r="D2362" s="1"/>
      <c r="E2362" s="1"/>
      <c r="F2362" s="1"/>
      <c r="G2362" s="1"/>
      <c r="H2362" s="11"/>
      <c r="I2362" s="11"/>
      <c r="J2362" s="11"/>
      <c r="K2362" s="2"/>
      <c r="L2362" s="2"/>
      <c r="M2362" s="1"/>
    </row>
    <row r="2363" spans="1:13" x14ac:dyDescent="0.2">
      <c r="A2363" s="1"/>
      <c r="B2363" s="1"/>
      <c r="C2363" s="16"/>
      <c r="D2363" s="1"/>
      <c r="E2363" s="1"/>
      <c r="F2363" s="1"/>
      <c r="G2363" s="1"/>
      <c r="H2363" s="11"/>
      <c r="I2363" s="11"/>
      <c r="J2363" s="11"/>
      <c r="K2363" s="2"/>
      <c r="L2363" s="2"/>
      <c r="M2363" s="1"/>
    </row>
    <row r="2364" spans="1:13" x14ac:dyDescent="0.2">
      <c r="A2364" s="1"/>
      <c r="B2364" s="1"/>
      <c r="C2364" s="16"/>
      <c r="D2364" s="1"/>
      <c r="E2364" s="1"/>
      <c r="F2364" s="1"/>
      <c r="G2364" s="1"/>
      <c r="H2364" s="11"/>
      <c r="I2364" s="11"/>
      <c r="J2364" s="11"/>
      <c r="K2364" s="2"/>
      <c r="L2364" s="2"/>
      <c r="M2364" s="1"/>
    </row>
    <row r="2365" spans="1:13" x14ac:dyDescent="0.2">
      <c r="A2365" s="1"/>
      <c r="B2365" s="1"/>
      <c r="C2365" s="16"/>
      <c r="D2365" s="1"/>
      <c r="E2365" s="1"/>
      <c r="F2365" s="1"/>
      <c r="G2365" s="1"/>
      <c r="H2365" s="11"/>
      <c r="I2365" s="11"/>
      <c r="J2365" s="11"/>
      <c r="K2365" s="2"/>
      <c r="L2365" s="2"/>
      <c r="M2365" s="1"/>
    </row>
    <row r="2366" spans="1:13" x14ac:dyDescent="0.2">
      <c r="A2366" s="1"/>
      <c r="B2366" s="1"/>
      <c r="C2366" s="16"/>
      <c r="D2366" s="1"/>
      <c r="E2366" s="1"/>
      <c r="F2366" s="1"/>
      <c r="G2366" s="1"/>
      <c r="H2366" s="11"/>
      <c r="I2366" s="11"/>
      <c r="J2366" s="11"/>
      <c r="K2366" s="2"/>
      <c r="L2366" s="2"/>
      <c r="M2366" s="1"/>
    </row>
    <row r="2367" spans="1:13" x14ac:dyDescent="0.2">
      <c r="A2367" s="1"/>
      <c r="B2367" s="1"/>
      <c r="C2367" s="16"/>
      <c r="D2367" s="1"/>
      <c r="E2367" s="1"/>
      <c r="F2367" s="1"/>
      <c r="G2367" s="1"/>
      <c r="H2367" s="11"/>
      <c r="I2367" s="11"/>
      <c r="J2367" s="11"/>
      <c r="K2367" s="2"/>
      <c r="L2367" s="2"/>
      <c r="M2367" s="1"/>
    </row>
    <row r="2368" spans="1:13" x14ac:dyDescent="0.2">
      <c r="A2368" s="1"/>
      <c r="B2368" s="1"/>
      <c r="C2368" s="16"/>
      <c r="D2368" s="1"/>
      <c r="E2368" s="1"/>
      <c r="F2368" s="1"/>
      <c r="G2368" s="1"/>
      <c r="H2368" s="11"/>
      <c r="I2368" s="11"/>
      <c r="J2368" s="11"/>
      <c r="K2368" s="2"/>
      <c r="L2368" s="2"/>
      <c r="M2368" s="1"/>
    </row>
    <row r="2369" spans="1:13" x14ac:dyDescent="0.2">
      <c r="A2369" s="1"/>
      <c r="B2369" s="1"/>
      <c r="C2369" s="16"/>
      <c r="D2369" s="1"/>
      <c r="E2369" s="1"/>
      <c r="F2369" s="1"/>
      <c r="G2369" s="1"/>
      <c r="H2369" s="11"/>
      <c r="I2369" s="11"/>
      <c r="J2369" s="11"/>
      <c r="K2369" s="2"/>
      <c r="L2369" s="2"/>
      <c r="M2369" s="1"/>
    </row>
    <row r="2370" spans="1:13" x14ac:dyDescent="0.2">
      <c r="A2370" s="1"/>
      <c r="B2370" s="1"/>
      <c r="C2370" s="16"/>
      <c r="D2370" s="1"/>
      <c r="E2370" s="1"/>
      <c r="F2370" s="1"/>
      <c r="G2370" s="1"/>
      <c r="H2370" s="11"/>
      <c r="I2370" s="11"/>
      <c r="J2370" s="11"/>
      <c r="K2370" s="2"/>
      <c r="L2370" s="2"/>
      <c r="M2370" s="1"/>
    </row>
    <row r="2371" spans="1:13" x14ac:dyDescent="0.2">
      <c r="A2371" s="1"/>
      <c r="B2371" s="1"/>
      <c r="C2371" s="16"/>
      <c r="D2371" s="1"/>
      <c r="E2371" s="1"/>
      <c r="F2371" s="1"/>
      <c r="G2371" s="1"/>
      <c r="H2371" s="11"/>
      <c r="I2371" s="11"/>
      <c r="J2371" s="11"/>
      <c r="K2371" s="2"/>
      <c r="L2371" s="2"/>
      <c r="M2371" s="1"/>
    </row>
    <row r="2372" spans="1:13" x14ac:dyDescent="0.2">
      <c r="A2372" s="1"/>
      <c r="B2372" s="1"/>
      <c r="C2372" s="16"/>
      <c r="D2372" s="1"/>
      <c r="E2372" s="1"/>
      <c r="F2372" s="1"/>
      <c r="G2372" s="1"/>
      <c r="H2372" s="11"/>
      <c r="I2372" s="11"/>
      <c r="J2372" s="11"/>
      <c r="K2372" s="2"/>
      <c r="L2372" s="2"/>
      <c r="M2372" s="1"/>
    </row>
    <row r="2373" spans="1:13" x14ac:dyDescent="0.2">
      <c r="A2373" s="1"/>
      <c r="B2373" s="1"/>
      <c r="C2373" s="16"/>
      <c r="D2373" s="1"/>
      <c r="E2373" s="1"/>
      <c r="F2373" s="1"/>
      <c r="G2373" s="1"/>
      <c r="H2373" s="11"/>
      <c r="I2373" s="11"/>
      <c r="J2373" s="11"/>
      <c r="K2373" s="2"/>
      <c r="L2373" s="2"/>
      <c r="M2373" s="1"/>
    </row>
    <row r="2374" spans="1:13" x14ac:dyDescent="0.2">
      <c r="A2374" s="1"/>
      <c r="B2374" s="1"/>
      <c r="C2374" s="16"/>
      <c r="D2374" s="1"/>
      <c r="E2374" s="1"/>
      <c r="F2374" s="1"/>
      <c r="G2374" s="1"/>
      <c r="H2374" s="11"/>
      <c r="I2374" s="11"/>
      <c r="J2374" s="11"/>
      <c r="K2374" s="2"/>
      <c r="L2374" s="2"/>
      <c r="M2374" s="1"/>
    </row>
    <row r="2375" spans="1:13" x14ac:dyDescent="0.2">
      <c r="A2375" s="1"/>
      <c r="B2375" s="1"/>
      <c r="C2375" s="16"/>
      <c r="D2375" s="1"/>
      <c r="E2375" s="1"/>
      <c r="F2375" s="1"/>
      <c r="G2375" s="1"/>
      <c r="H2375" s="11"/>
      <c r="I2375" s="11"/>
      <c r="J2375" s="11"/>
      <c r="K2375" s="2"/>
      <c r="L2375" s="2"/>
      <c r="M2375" s="1"/>
    </row>
    <row r="2376" spans="1:13" x14ac:dyDescent="0.2">
      <c r="A2376" s="1"/>
      <c r="B2376" s="1"/>
      <c r="C2376" s="16"/>
      <c r="D2376" s="1"/>
      <c r="E2376" s="1"/>
      <c r="F2376" s="1"/>
      <c r="G2376" s="1"/>
      <c r="H2376" s="11"/>
      <c r="I2376" s="11"/>
      <c r="J2376" s="11"/>
      <c r="K2376" s="2"/>
      <c r="L2376" s="2"/>
      <c r="M2376" s="1"/>
    </row>
    <row r="2377" spans="1:13" x14ac:dyDescent="0.2">
      <c r="A2377" s="1"/>
      <c r="B2377" s="1"/>
      <c r="C2377" s="16"/>
      <c r="D2377" s="1"/>
      <c r="E2377" s="1"/>
      <c r="F2377" s="1"/>
      <c r="G2377" s="1"/>
      <c r="H2377" s="11"/>
      <c r="I2377" s="11"/>
      <c r="J2377" s="11"/>
      <c r="K2377" s="2"/>
      <c r="L2377" s="2"/>
      <c r="M2377" s="1"/>
    </row>
    <row r="2378" spans="1:13" x14ac:dyDescent="0.2">
      <c r="A2378" s="1"/>
      <c r="B2378" s="1"/>
      <c r="C2378" s="16"/>
      <c r="D2378" s="1"/>
      <c r="E2378" s="1"/>
      <c r="F2378" s="1"/>
      <c r="G2378" s="1"/>
      <c r="H2378" s="11"/>
      <c r="I2378" s="11"/>
      <c r="J2378" s="11"/>
      <c r="K2378" s="2"/>
      <c r="L2378" s="2"/>
      <c r="M2378" s="1"/>
    </row>
    <row r="2379" spans="1:13" x14ac:dyDescent="0.2">
      <c r="A2379" s="1"/>
      <c r="B2379" s="1"/>
      <c r="C2379" s="16"/>
      <c r="D2379" s="1"/>
      <c r="E2379" s="1"/>
      <c r="F2379" s="1"/>
      <c r="G2379" s="1"/>
      <c r="H2379" s="11"/>
      <c r="I2379" s="11"/>
      <c r="J2379" s="11"/>
      <c r="K2379" s="2"/>
      <c r="L2379" s="2"/>
      <c r="M2379" s="1"/>
    </row>
    <row r="2380" spans="1:13" x14ac:dyDescent="0.2">
      <c r="A2380" s="1"/>
      <c r="B2380" s="1"/>
      <c r="C2380" s="16"/>
      <c r="D2380" s="1"/>
      <c r="E2380" s="1"/>
      <c r="F2380" s="1"/>
      <c r="G2380" s="1"/>
      <c r="H2380" s="11"/>
      <c r="I2380" s="11"/>
      <c r="J2380" s="11"/>
      <c r="K2380" s="2"/>
      <c r="L2380" s="2"/>
      <c r="M2380" s="1"/>
    </row>
    <row r="2381" spans="1:13" x14ac:dyDescent="0.2">
      <c r="A2381" s="1"/>
      <c r="B2381" s="1"/>
      <c r="C2381" s="16"/>
      <c r="D2381" s="1"/>
      <c r="E2381" s="1"/>
      <c r="F2381" s="1"/>
      <c r="G2381" s="1"/>
      <c r="H2381" s="11"/>
      <c r="I2381" s="11"/>
      <c r="J2381" s="11"/>
      <c r="K2381" s="2"/>
      <c r="L2381" s="2"/>
      <c r="M2381" s="1"/>
    </row>
    <row r="2382" spans="1:13" x14ac:dyDescent="0.2">
      <c r="A2382" s="1"/>
      <c r="B2382" s="1"/>
      <c r="C2382" s="16"/>
      <c r="D2382" s="1"/>
      <c r="E2382" s="1"/>
      <c r="F2382" s="1"/>
      <c r="G2382" s="1"/>
      <c r="H2382" s="11"/>
      <c r="I2382" s="11"/>
      <c r="J2382" s="11"/>
      <c r="K2382" s="2"/>
      <c r="L2382" s="2"/>
      <c r="M2382" s="1"/>
    </row>
    <row r="2383" spans="1:13" x14ac:dyDescent="0.2">
      <c r="A2383" s="1"/>
      <c r="B2383" s="1"/>
      <c r="C2383" s="16"/>
      <c r="D2383" s="1"/>
      <c r="E2383" s="1"/>
      <c r="F2383" s="1"/>
      <c r="G2383" s="1"/>
      <c r="H2383" s="11"/>
      <c r="I2383" s="11"/>
      <c r="J2383" s="11"/>
      <c r="K2383" s="2"/>
      <c r="L2383" s="2"/>
      <c r="M2383" s="1"/>
    </row>
    <row r="2384" spans="1:13" x14ac:dyDescent="0.2">
      <c r="A2384" s="1"/>
      <c r="B2384" s="1"/>
      <c r="C2384" s="16"/>
      <c r="D2384" s="1"/>
      <c r="E2384" s="1"/>
      <c r="F2384" s="1"/>
      <c r="G2384" s="1"/>
      <c r="H2384" s="11"/>
      <c r="I2384" s="11"/>
      <c r="J2384" s="11"/>
      <c r="K2384" s="2"/>
      <c r="L2384" s="2"/>
      <c r="M2384" s="1"/>
    </row>
    <row r="2385" spans="1:13" x14ac:dyDescent="0.2">
      <c r="A2385" s="1"/>
      <c r="B2385" s="1"/>
      <c r="C2385" s="16"/>
      <c r="D2385" s="1"/>
      <c r="E2385" s="1"/>
      <c r="F2385" s="1"/>
      <c r="G2385" s="1"/>
      <c r="H2385" s="11"/>
      <c r="I2385" s="11"/>
      <c r="J2385" s="11"/>
      <c r="K2385" s="2"/>
      <c r="L2385" s="2"/>
      <c r="M2385" s="1"/>
    </row>
    <row r="2386" spans="1:13" x14ac:dyDescent="0.2">
      <c r="A2386" s="1"/>
      <c r="B2386" s="1"/>
      <c r="C2386" s="16"/>
      <c r="D2386" s="1"/>
      <c r="E2386" s="1"/>
      <c r="F2386" s="1"/>
      <c r="G2386" s="1"/>
      <c r="H2386" s="11"/>
      <c r="I2386" s="11"/>
      <c r="J2386" s="11"/>
      <c r="K2386" s="2"/>
      <c r="L2386" s="2"/>
      <c r="M2386" s="1"/>
    </row>
    <row r="2387" spans="1:13" x14ac:dyDescent="0.2">
      <c r="A2387" s="1"/>
      <c r="B2387" s="1"/>
      <c r="C2387" s="16"/>
      <c r="D2387" s="1"/>
      <c r="E2387" s="1"/>
      <c r="F2387" s="1"/>
      <c r="G2387" s="1"/>
      <c r="H2387" s="11"/>
      <c r="I2387" s="11"/>
      <c r="J2387" s="11"/>
      <c r="K2387" s="2"/>
      <c r="L2387" s="2"/>
      <c r="M2387" s="1"/>
    </row>
    <row r="2388" spans="1:13" x14ac:dyDescent="0.2">
      <c r="A2388" s="1"/>
      <c r="B2388" s="1"/>
      <c r="C2388" s="16"/>
      <c r="D2388" s="1"/>
      <c r="E2388" s="1"/>
      <c r="F2388" s="1"/>
      <c r="G2388" s="1"/>
      <c r="H2388" s="11"/>
      <c r="I2388" s="11"/>
      <c r="J2388" s="11"/>
      <c r="K2388" s="2"/>
      <c r="L2388" s="2"/>
      <c r="M2388" s="1"/>
    </row>
    <row r="2389" spans="1:13" x14ac:dyDescent="0.2">
      <c r="A2389" s="1"/>
      <c r="B2389" s="1"/>
      <c r="C2389" s="16"/>
      <c r="D2389" s="1"/>
      <c r="E2389" s="1"/>
      <c r="F2389" s="1"/>
      <c r="G2389" s="1"/>
      <c r="H2389" s="11"/>
      <c r="I2389" s="11"/>
      <c r="J2389" s="11"/>
      <c r="K2389" s="2"/>
      <c r="L2389" s="2"/>
      <c r="M2389" s="1"/>
    </row>
    <row r="2390" spans="1:13" x14ac:dyDescent="0.2">
      <c r="A2390" s="1"/>
      <c r="B2390" s="1"/>
      <c r="C2390" s="16"/>
      <c r="D2390" s="1"/>
      <c r="E2390" s="1"/>
      <c r="F2390" s="1"/>
      <c r="G2390" s="1"/>
      <c r="H2390" s="11"/>
      <c r="I2390" s="11"/>
      <c r="J2390" s="11"/>
      <c r="K2390" s="2"/>
      <c r="L2390" s="2"/>
      <c r="M2390" s="1"/>
    </row>
    <row r="2391" spans="1:13" x14ac:dyDescent="0.2">
      <c r="A2391" s="1"/>
      <c r="B2391" s="1"/>
      <c r="C2391" s="16"/>
      <c r="D2391" s="1"/>
      <c r="E2391" s="1"/>
      <c r="F2391" s="1"/>
      <c r="G2391" s="1"/>
      <c r="H2391" s="11"/>
      <c r="I2391" s="11"/>
      <c r="J2391" s="11"/>
      <c r="K2391" s="2"/>
      <c r="L2391" s="2"/>
      <c r="M2391" s="1"/>
    </row>
    <row r="2392" spans="1:13" x14ac:dyDescent="0.2">
      <c r="A2392" s="1"/>
      <c r="B2392" s="1"/>
      <c r="C2392" s="16"/>
      <c r="D2392" s="1"/>
      <c r="E2392" s="1"/>
      <c r="F2392" s="1"/>
      <c r="G2392" s="1"/>
      <c r="H2392" s="11"/>
      <c r="I2392" s="11"/>
      <c r="J2392" s="11"/>
      <c r="K2392" s="2"/>
      <c r="L2392" s="2"/>
      <c r="M2392" s="1"/>
    </row>
    <row r="2393" spans="1:13" x14ac:dyDescent="0.2">
      <c r="A2393" s="1"/>
      <c r="B2393" s="1"/>
      <c r="C2393" s="16"/>
      <c r="D2393" s="1"/>
      <c r="E2393" s="1"/>
      <c r="F2393" s="1"/>
      <c r="G2393" s="1"/>
      <c r="H2393" s="11"/>
      <c r="I2393" s="11"/>
      <c r="J2393" s="11"/>
      <c r="K2393" s="2"/>
      <c r="L2393" s="2"/>
      <c r="M2393" s="1"/>
    </row>
    <row r="2394" spans="1:13" x14ac:dyDescent="0.2">
      <c r="A2394" s="1"/>
      <c r="B2394" s="1"/>
      <c r="C2394" s="16"/>
      <c r="D2394" s="1"/>
      <c r="E2394" s="1"/>
      <c r="F2394" s="1"/>
      <c r="G2394" s="1"/>
      <c r="H2394" s="11"/>
      <c r="I2394" s="11"/>
      <c r="J2394" s="11"/>
      <c r="K2394" s="2"/>
      <c r="L2394" s="2"/>
      <c r="M2394" s="1"/>
    </row>
    <row r="2395" spans="1:13" x14ac:dyDescent="0.2">
      <c r="A2395" s="1"/>
      <c r="B2395" s="1"/>
      <c r="C2395" s="16"/>
      <c r="D2395" s="1"/>
      <c r="E2395" s="1"/>
      <c r="F2395" s="1"/>
      <c r="G2395" s="1"/>
      <c r="H2395" s="11"/>
      <c r="I2395" s="11"/>
      <c r="J2395" s="11"/>
      <c r="K2395" s="2"/>
      <c r="L2395" s="2"/>
      <c r="M2395" s="1"/>
    </row>
    <row r="2396" spans="1:13" x14ac:dyDescent="0.2">
      <c r="A2396" s="1"/>
      <c r="B2396" s="1"/>
      <c r="C2396" s="16"/>
      <c r="D2396" s="1"/>
      <c r="E2396" s="1"/>
      <c r="F2396" s="1"/>
      <c r="G2396" s="1"/>
      <c r="H2396" s="11"/>
      <c r="I2396" s="11"/>
      <c r="J2396" s="11"/>
      <c r="K2396" s="2"/>
      <c r="L2396" s="2"/>
      <c r="M2396" s="1"/>
    </row>
    <row r="2397" spans="1:13" x14ac:dyDescent="0.2">
      <c r="A2397" s="1"/>
      <c r="B2397" s="1"/>
      <c r="C2397" s="16"/>
      <c r="D2397" s="1"/>
      <c r="E2397" s="1"/>
      <c r="F2397" s="1"/>
      <c r="G2397" s="1"/>
      <c r="H2397" s="11"/>
      <c r="I2397" s="11"/>
      <c r="J2397" s="11"/>
      <c r="K2397" s="2"/>
      <c r="L2397" s="2"/>
      <c r="M2397" s="1"/>
    </row>
    <row r="2398" spans="1:13" x14ac:dyDescent="0.2">
      <c r="A2398" s="1"/>
      <c r="B2398" s="1"/>
      <c r="C2398" s="16"/>
      <c r="D2398" s="1"/>
      <c r="E2398" s="1"/>
      <c r="F2398" s="1"/>
      <c r="G2398" s="1"/>
      <c r="H2398" s="11"/>
      <c r="I2398" s="11"/>
      <c r="J2398" s="11"/>
      <c r="K2398" s="2"/>
      <c r="L2398" s="2"/>
      <c r="M2398" s="1"/>
    </row>
    <row r="2399" spans="1:13" x14ac:dyDescent="0.2">
      <c r="A2399" s="1"/>
      <c r="B2399" s="1"/>
      <c r="C2399" s="16"/>
      <c r="D2399" s="1"/>
      <c r="E2399" s="1"/>
      <c r="F2399" s="1"/>
      <c r="G2399" s="1"/>
      <c r="H2399" s="11"/>
      <c r="I2399" s="11"/>
      <c r="J2399" s="11"/>
      <c r="K2399" s="2"/>
      <c r="L2399" s="2"/>
      <c r="M2399" s="1"/>
    </row>
    <row r="2400" spans="1:13" x14ac:dyDescent="0.2">
      <c r="A2400" s="1"/>
      <c r="B2400" s="1"/>
      <c r="C2400" s="16"/>
      <c r="D2400" s="1"/>
      <c r="E2400" s="1"/>
      <c r="F2400" s="1"/>
      <c r="G2400" s="1"/>
      <c r="H2400" s="11"/>
      <c r="I2400" s="11"/>
      <c r="J2400" s="11"/>
      <c r="K2400" s="2"/>
      <c r="L2400" s="2"/>
      <c r="M2400" s="1"/>
    </row>
    <row r="2401" spans="1:13" x14ac:dyDescent="0.2">
      <c r="A2401" s="1"/>
      <c r="B2401" s="1"/>
      <c r="C2401" s="16"/>
      <c r="D2401" s="1"/>
      <c r="E2401" s="1"/>
      <c r="F2401" s="1"/>
      <c r="G2401" s="1"/>
      <c r="H2401" s="11"/>
      <c r="I2401" s="11"/>
      <c r="J2401" s="11"/>
      <c r="K2401" s="2"/>
      <c r="L2401" s="2"/>
      <c r="M2401" s="1"/>
    </row>
    <row r="2402" spans="1:13" x14ac:dyDescent="0.2">
      <c r="A2402" s="1"/>
      <c r="B2402" s="1"/>
      <c r="C2402" s="16"/>
      <c r="D2402" s="1"/>
      <c r="E2402" s="1"/>
      <c r="F2402" s="1"/>
      <c r="G2402" s="1"/>
      <c r="H2402" s="11"/>
      <c r="I2402" s="11"/>
      <c r="J2402" s="11"/>
      <c r="K2402" s="2"/>
      <c r="L2402" s="2"/>
      <c r="M2402" s="1"/>
    </row>
    <row r="2403" spans="1:13" x14ac:dyDescent="0.2">
      <c r="A2403" s="1"/>
      <c r="B2403" s="1"/>
      <c r="C2403" s="16"/>
      <c r="D2403" s="1"/>
      <c r="E2403" s="1"/>
      <c r="F2403" s="1"/>
      <c r="G2403" s="1"/>
      <c r="H2403" s="11"/>
      <c r="I2403" s="11"/>
      <c r="J2403" s="11"/>
      <c r="K2403" s="2"/>
      <c r="L2403" s="2"/>
      <c r="M2403" s="1"/>
    </row>
    <row r="2404" spans="1:13" x14ac:dyDescent="0.2">
      <c r="A2404" s="1"/>
      <c r="B2404" s="1"/>
      <c r="C2404" s="16"/>
      <c r="D2404" s="1"/>
      <c r="E2404" s="1"/>
      <c r="F2404" s="1"/>
      <c r="G2404" s="1"/>
      <c r="H2404" s="11"/>
      <c r="I2404" s="11"/>
      <c r="J2404" s="11"/>
      <c r="K2404" s="2"/>
      <c r="L2404" s="2"/>
      <c r="M2404" s="1"/>
    </row>
    <row r="2405" spans="1:13" x14ac:dyDescent="0.2">
      <c r="A2405" s="1"/>
      <c r="B2405" s="1"/>
      <c r="C2405" s="16"/>
      <c r="D2405" s="1"/>
      <c r="E2405" s="1"/>
      <c r="F2405" s="1"/>
      <c r="G2405" s="1"/>
      <c r="H2405" s="11"/>
      <c r="I2405" s="11"/>
      <c r="J2405" s="11"/>
      <c r="K2405" s="2"/>
      <c r="L2405" s="2"/>
      <c r="M2405" s="1"/>
    </row>
    <row r="2406" spans="1:13" x14ac:dyDescent="0.2">
      <c r="A2406" s="1"/>
      <c r="B2406" s="1"/>
      <c r="C2406" s="16"/>
      <c r="D2406" s="1"/>
      <c r="E2406" s="1"/>
      <c r="F2406" s="1"/>
      <c r="G2406" s="1"/>
      <c r="H2406" s="11"/>
      <c r="I2406" s="11"/>
      <c r="J2406" s="11"/>
      <c r="K2406" s="2"/>
      <c r="L2406" s="2"/>
      <c r="M2406" s="1"/>
    </row>
    <row r="2407" spans="1:13" x14ac:dyDescent="0.2">
      <c r="A2407" s="1"/>
      <c r="B2407" s="1"/>
      <c r="C2407" s="16"/>
      <c r="D2407" s="1"/>
      <c r="E2407" s="1"/>
      <c r="F2407" s="1"/>
      <c r="G2407" s="1"/>
      <c r="H2407" s="11"/>
      <c r="I2407" s="11"/>
      <c r="J2407" s="11"/>
      <c r="K2407" s="2"/>
      <c r="L2407" s="2"/>
      <c r="M2407" s="1"/>
    </row>
    <row r="2408" spans="1:13" x14ac:dyDescent="0.2">
      <c r="A2408" s="1"/>
      <c r="B2408" s="1"/>
      <c r="C2408" s="16"/>
      <c r="D2408" s="1"/>
      <c r="E2408" s="1"/>
      <c r="F2408" s="1"/>
      <c r="G2408" s="1"/>
      <c r="H2408" s="11"/>
      <c r="I2408" s="11"/>
      <c r="J2408" s="11"/>
      <c r="K2408" s="2"/>
      <c r="L2408" s="2"/>
      <c r="M2408" s="1"/>
    </row>
    <row r="2409" spans="1:13" x14ac:dyDescent="0.2">
      <c r="A2409" s="1"/>
      <c r="B2409" s="1"/>
      <c r="C2409" s="16"/>
      <c r="D2409" s="1"/>
      <c r="E2409" s="1"/>
      <c r="F2409" s="1"/>
      <c r="G2409" s="1"/>
      <c r="H2409" s="11"/>
      <c r="I2409" s="11"/>
      <c r="J2409" s="11"/>
      <c r="K2409" s="2"/>
      <c r="L2409" s="2"/>
      <c r="M2409" s="1"/>
    </row>
    <row r="2410" spans="1:13" x14ac:dyDescent="0.2">
      <c r="A2410" s="1"/>
      <c r="B2410" s="1"/>
      <c r="C2410" s="16"/>
      <c r="D2410" s="1"/>
      <c r="E2410" s="1"/>
      <c r="F2410" s="1"/>
      <c r="G2410" s="1"/>
      <c r="H2410" s="11"/>
      <c r="I2410" s="11"/>
      <c r="J2410" s="11"/>
      <c r="K2410" s="2"/>
      <c r="L2410" s="2"/>
      <c r="M2410" s="1"/>
    </row>
    <row r="2411" spans="1:13" x14ac:dyDescent="0.2">
      <c r="A2411" s="1"/>
      <c r="B2411" s="1"/>
      <c r="C2411" s="16"/>
      <c r="D2411" s="1"/>
      <c r="E2411" s="1"/>
      <c r="F2411" s="1"/>
      <c r="G2411" s="1"/>
      <c r="H2411" s="11"/>
      <c r="I2411" s="11"/>
      <c r="J2411" s="11"/>
      <c r="K2411" s="2"/>
      <c r="L2411" s="2"/>
      <c r="M2411" s="1"/>
    </row>
    <row r="2412" spans="1:13" x14ac:dyDescent="0.2">
      <c r="A2412" s="1"/>
      <c r="B2412" s="1"/>
      <c r="C2412" s="16"/>
      <c r="D2412" s="1"/>
      <c r="E2412" s="1"/>
      <c r="F2412" s="1"/>
      <c r="G2412" s="1"/>
      <c r="H2412" s="11"/>
      <c r="I2412" s="11"/>
      <c r="J2412" s="11"/>
      <c r="K2412" s="2"/>
      <c r="L2412" s="2"/>
      <c r="M2412" s="1"/>
    </row>
    <row r="2413" spans="1:13" x14ac:dyDescent="0.2">
      <c r="A2413" s="1"/>
      <c r="B2413" s="1"/>
      <c r="C2413" s="16"/>
      <c r="D2413" s="1"/>
      <c r="E2413" s="1"/>
      <c r="F2413" s="1"/>
      <c r="G2413" s="1"/>
      <c r="H2413" s="11"/>
      <c r="I2413" s="11"/>
      <c r="J2413" s="11"/>
      <c r="K2413" s="2"/>
      <c r="L2413" s="2"/>
      <c r="M2413" s="1"/>
    </row>
    <row r="2414" spans="1:13" x14ac:dyDescent="0.2">
      <c r="A2414" s="1"/>
      <c r="B2414" s="1"/>
      <c r="C2414" s="16"/>
      <c r="D2414" s="1"/>
      <c r="E2414" s="1"/>
      <c r="F2414" s="1"/>
      <c r="G2414" s="1"/>
      <c r="H2414" s="11"/>
      <c r="I2414" s="11"/>
      <c r="J2414" s="11"/>
      <c r="K2414" s="2"/>
      <c r="L2414" s="2"/>
      <c r="M2414" s="1"/>
    </row>
    <row r="2415" spans="1:13" x14ac:dyDescent="0.2">
      <c r="A2415" s="1"/>
      <c r="B2415" s="1"/>
      <c r="C2415" s="16"/>
      <c r="D2415" s="1"/>
      <c r="E2415" s="1"/>
      <c r="F2415" s="1"/>
      <c r="G2415" s="1"/>
      <c r="H2415" s="11"/>
      <c r="I2415" s="11"/>
      <c r="J2415" s="11"/>
      <c r="K2415" s="2"/>
      <c r="L2415" s="2"/>
      <c r="M2415" s="1"/>
    </row>
    <row r="2416" spans="1:13" x14ac:dyDescent="0.2">
      <c r="A2416" s="1"/>
      <c r="B2416" s="1"/>
      <c r="C2416" s="16"/>
      <c r="D2416" s="1"/>
      <c r="E2416" s="1"/>
      <c r="F2416" s="1"/>
      <c r="G2416" s="1"/>
      <c r="H2416" s="11"/>
      <c r="I2416" s="11"/>
      <c r="J2416" s="11"/>
      <c r="K2416" s="2"/>
      <c r="L2416" s="2"/>
      <c r="M2416" s="1"/>
    </row>
    <row r="2417" spans="1:13" x14ac:dyDescent="0.2">
      <c r="A2417" s="1"/>
      <c r="B2417" s="1"/>
      <c r="C2417" s="16"/>
      <c r="D2417" s="1"/>
      <c r="E2417" s="1"/>
      <c r="F2417" s="1"/>
      <c r="G2417" s="1"/>
      <c r="H2417" s="11"/>
      <c r="I2417" s="11"/>
      <c r="J2417" s="11"/>
      <c r="K2417" s="2"/>
      <c r="L2417" s="2"/>
      <c r="M2417" s="1"/>
    </row>
    <row r="2418" spans="1:13" x14ac:dyDescent="0.2">
      <c r="A2418" s="1"/>
      <c r="B2418" s="1"/>
      <c r="C2418" s="16"/>
      <c r="D2418" s="1"/>
      <c r="E2418" s="1"/>
      <c r="F2418" s="1"/>
      <c r="G2418" s="1"/>
      <c r="H2418" s="11"/>
      <c r="I2418" s="11"/>
      <c r="J2418" s="11"/>
      <c r="K2418" s="2"/>
      <c r="L2418" s="2"/>
      <c r="M2418" s="1"/>
    </row>
    <row r="2419" spans="1:13" x14ac:dyDescent="0.2">
      <c r="A2419" s="1"/>
      <c r="B2419" s="1"/>
      <c r="C2419" s="16"/>
      <c r="D2419" s="1"/>
      <c r="E2419" s="1"/>
      <c r="F2419" s="1"/>
      <c r="G2419" s="1"/>
      <c r="H2419" s="11"/>
      <c r="I2419" s="11"/>
      <c r="J2419" s="11"/>
      <c r="K2419" s="2"/>
      <c r="L2419" s="2"/>
      <c r="M2419" s="1"/>
    </row>
    <row r="2420" spans="1:13" x14ac:dyDescent="0.2">
      <c r="A2420" s="1"/>
      <c r="B2420" s="1"/>
      <c r="C2420" s="16"/>
      <c r="D2420" s="1"/>
      <c r="E2420" s="1"/>
      <c r="F2420" s="1"/>
      <c r="G2420" s="1"/>
      <c r="H2420" s="11"/>
      <c r="I2420" s="11"/>
      <c r="J2420" s="11"/>
      <c r="K2420" s="2"/>
      <c r="L2420" s="2"/>
      <c r="M2420" s="1"/>
    </row>
    <row r="2421" spans="1:13" x14ac:dyDescent="0.2">
      <c r="A2421" s="1"/>
      <c r="B2421" s="1"/>
      <c r="C2421" s="16"/>
      <c r="D2421" s="1"/>
      <c r="E2421" s="1"/>
      <c r="F2421" s="1"/>
      <c r="G2421" s="1"/>
      <c r="H2421" s="11"/>
      <c r="I2421" s="11"/>
      <c r="J2421" s="11"/>
      <c r="K2421" s="2"/>
      <c r="L2421" s="2"/>
      <c r="M2421" s="1"/>
    </row>
    <row r="2422" spans="1:13" x14ac:dyDescent="0.2">
      <c r="A2422" s="1"/>
      <c r="B2422" s="1"/>
      <c r="C2422" s="16"/>
      <c r="D2422" s="1"/>
      <c r="E2422" s="1"/>
      <c r="F2422" s="1"/>
      <c r="G2422" s="1"/>
      <c r="H2422" s="11"/>
      <c r="I2422" s="11"/>
      <c r="J2422" s="11"/>
      <c r="K2422" s="2"/>
      <c r="L2422" s="2"/>
      <c r="M2422" s="1"/>
    </row>
    <row r="2423" spans="1:13" x14ac:dyDescent="0.2">
      <c r="A2423" s="1"/>
      <c r="B2423" s="1"/>
      <c r="C2423" s="16"/>
      <c r="D2423" s="1"/>
      <c r="E2423" s="1"/>
      <c r="F2423" s="1"/>
      <c r="G2423" s="1"/>
      <c r="H2423" s="11"/>
      <c r="I2423" s="11"/>
      <c r="J2423" s="11"/>
      <c r="K2423" s="2"/>
      <c r="L2423" s="2"/>
      <c r="M2423" s="1"/>
    </row>
    <row r="2424" spans="1:13" x14ac:dyDescent="0.2">
      <c r="A2424" s="1"/>
      <c r="B2424" s="1"/>
      <c r="C2424" s="16"/>
      <c r="D2424" s="1"/>
      <c r="E2424" s="1"/>
      <c r="F2424" s="1"/>
      <c r="G2424" s="1"/>
      <c r="H2424" s="11"/>
      <c r="I2424" s="11"/>
      <c r="J2424" s="11"/>
      <c r="K2424" s="2"/>
      <c r="L2424" s="2"/>
      <c r="M2424" s="1"/>
    </row>
    <row r="2425" spans="1:13" x14ac:dyDescent="0.2">
      <c r="A2425" s="1"/>
      <c r="B2425" s="1"/>
      <c r="C2425" s="16"/>
      <c r="D2425" s="1"/>
      <c r="E2425" s="1"/>
      <c r="F2425" s="1"/>
      <c r="G2425" s="1"/>
      <c r="H2425" s="11"/>
      <c r="I2425" s="11"/>
      <c r="J2425" s="11"/>
      <c r="K2425" s="2"/>
      <c r="L2425" s="2"/>
      <c r="M2425" s="1"/>
    </row>
    <row r="2426" spans="1:13" x14ac:dyDescent="0.2">
      <c r="A2426" s="1"/>
      <c r="B2426" s="1"/>
      <c r="C2426" s="16"/>
      <c r="D2426" s="1"/>
      <c r="E2426" s="1"/>
      <c r="F2426" s="1"/>
      <c r="G2426" s="1"/>
      <c r="H2426" s="11"/>
      <c r="I2426" s="11"/>
      <c r="J2426" s="11"/>
      <c r="K2426" s="2"/>
      <c r="L2426" s="2"/>
      <c r="M2426" s="1"/>
    </row>
    <row r="2427" spans="1:13" x14ac:dyDescent="0.2">
      <c r="A2427" s="1"/>
      <c r="B2427" s="1"/>
      <c r="C2427" s="16"/>
      <c r="D2427" s="1"/>
      <c r="E2427" s="1"/>
      <c r="F2427" s="1"/>
      <c r="G2427" s="1"/>
      <c r="H2427" s="11"/>
      <c r="I2427" s="11"/>
      <c r="J2427" s="11"/>
      <c r="K2427" s="2"/>
      <c r="L2427" s="2"/>
      <c r="M2427" s="1"/>
    </row>
    <row r="2428" spans="1:13" x14ac:dyDescent="0.2">
      <c r="A2428" s="1"/>
      <c r="B2428" s="1"/>
      <c r="C2428" s="16"/>
      <c r="D2428" s="1"/>
      <c r="E2428" s="1"/>
      <c r="F2428" s="1"/>
      <c r="G2428" s="1"/>
      <c r="H2428" s="11"/>
      <c r="I2428" s="11"/>
      <c r="J2428" s="11"/>
      <c r="K2428" s="2"/>
      <c r="L2428" s="2"/>
      <c r="M2428" s="1"/>
    </row>
    <row r="2429" spans="1:13" x14ac:dyDescent="0.2">
      <c r="A2429" s="1"/>
      <c r="B2429" s="1"/>
      <c r="C2429" s="16"/>
      <c r="D2429" s="1"/>
      <c r="E2429" s="1"/>
      <c r="F2429" s="1"/>
      <c r="G2429" s="1"/>
      <c r="H2429" s="11"/>
      <c r="I2429" s="11"/>
      <c r="J2429" s="11"/>
      <c r="K2429" s="2"/>
      <c r="L2429" s="2"/>
      <c r="M2429" s="1"/>
    </row>
    <row r="2430" spans="1:13" x14ac:dyDescent="0.2">
      <c r="A2430" s="1"/>
      <c r="B2430" s="1"/>
      <c r="C2430" s="16"/>
      <c r="D2430" s="1"/>
      <c r="E2430" s="1"/>
      <c r="F2430" s="1"/>
      <c r="G2430" s="1"/>
      <c r="H2430" s="11"/>
      <c r="I2430" s="11"/>
      <c r="J2430" s="11"/>
      <c r="K2430" s="2"/>
      <c r="L2430" s="2"/>
      <c r="M2430" s="1"/>
    </row>
    <row r="2431" spans="1:13" x14ac:dyDescent="0.2">
      <c r="A2431" s="1"/>
      <c r="B2431" s="1"/>
      <c r="C2431" s="16"/>
      <c r="D2431" s="1"/>
      <c r="E2431" s="1"/>
      <c r="F2431" s="1"/>
      <c r="G2431" s="1"/>
      <c r="H2431" s="11"/>
      <c r="I2431" s="11"/>
      <c r="J2431" s="11"/>
      <c r="K2431" s="2"/>
      <c r="L2431" s="2"/>
      <c r="M2431" s="1"/>
    </row>
    <row r="2432" spans="1:13" x14ac:dyDescent="0.2">
      <c r="A2432" s="1"/>
      <c r="B2432" s="1"/>
      <c r="C2432" s="16"/>
      <c r="D2432" s="1"/>
      <c r="E2432" s="1"/>
      <c r="F2432" s="1"/>
      <c r="G2432" s="1"/>
      <c r="H2432" s="11"/>
      <c r="I2432" s="11"/>
      <c r="J2432" s="11"/>
      <c r="K2432" s="2"/>
      <c r="L2432" s="2"/>
      <c r="M2432" s="1"/>
    </row>
    <row r="2433" spans="1:13" x14ac:dyDescent="0.2">
      <c r="A2433" s="1"/>
      <c r="B2433" s="1"/>
      <c r="C2433" s="16"/>
      <c r="D2433" s="1"/>
      <c r="E2433" s="1"/>
      <c r="F2433" s="1"/>
      <c r="G2433" s="1"/>
      <c r="H2433" s="11"/>
      <c r="I2433" s="11"/>
      <c r="J2433" s="11"/>
      <c r="K2433" s="2"/>
      <c r="L2433" s="2"/>
      <c r="M2433" s="1"/>
    </row>
    <row r="2434" spans="1:13" x14ac:dyDescent="0.2">
      <c r="A2434" s="1"/>
      <c r="B2434" s="1"/>
      <c r="C2434" s="16"/>
      <c r="D2434" s="1"/>
      <c r="E2434" s="1"/>
      <c r="F2434" s="1"/>
      <c r="G2434" s="1"/>
      <c r="H2434" s="11"/>
      <c r="I2434" s="11"/>
      <c r="J2434" s="11"/>
      <c r="K2434" s="2"/>
      <c r="L2434" s="2"/>
      <c r="M2434" s="1"/>
    </row>
    <row r="2435" spans="1:13" x14ac:dyDescent="0.2">
      <c r="A2435" s="1"/>
      <c r="B2435" s="1"/>
      <c r="C2435" s="16"/>
      <c r="D2435" s="1"/>
      <c r="E2435" s="1"/>
      <c r="F2435" s="1"/>
      <c r="G2435" s="1"/>
      <c r="H2435" s="11"/>
      <c r="I2435" s="11"/>
      <c r="J2435" s="11"/>
      <c r="K2435" s="2"/>
      <c r="L2435" s="2"/>
      <c r="M2435" s="1"/>
    </row>
    <row r="2436" spans="1:13" x14ac:dyDescent="0.2">
      <c r="A2436" s="1"/>
      <c r="B2436" s="1"/>
      <c r="C2436" s="16"/>
      <c r="D2436" s="1"/>
      <c r="E2436" s="1"/>
      <c r="F2436" s="1"/>
      <c r="G2436" s="1"/>
      <c r="H2436" s="11"/>
      <c r="I2436" s="11"/>
      <c r="J2436" s="11"/>
      <c r="K2436" s="2"/>
      <c r="L2436" s="2"/>
      <c r="M2436" s="1"/>
    </row>
    <row r="2437" spans="1:13" x14ac:dyDescent="0.2">
      <c r="A2437" s="1"/>
      <c r="B2437" s="1"/>
      <c r="C2437" s="16"/>
      <c r="D2437" s="1"/>
      <c r="E2437" s="1"/>
      <c r="F2437" s="1"/>
      <c r="G2437" s="1"/>
      <c r="H2437" s="11"/>
      <c r="I2437" s="11"/>
      <c r="J2437" s="11"/>
      <c r="K2437" s="2"/>
      <c r="L2437" s="2"/>
      <c r="M2437" s="1"/>
    </row>
    <row r="2438" spans="1:13" x14ac:dyDescent="0.2">
      <c r="A2438" s="1"/>
      <c r="B2438" s="1"/>
      <c r="C2438" s="16"/>
      <c r="D2438" s="1"/>
      <c r="E2438" s="1"/>
      <c r="F2438" s="1"/>
      <c r="G2438" s="1"/>
      <c r="H2438" s="11"/>
      <c r="I2438" s="11"/>
      <c r="J2438" s="11"/>
      <c r="K2438" s="2"/>
      <c r="L2438" s="2"/>
      <c r="M2438" s="1"/>
    </row>
    <row r="2439" spans="1:13" x14ac:dyDescent="0.2">
      <c r="A2439" s="1"/>
      <c r="B2439" s="1"/>
      <c r="C2439" s="16"/>
      <c r="D2439" s="1"/>
      <c r="E2439" s="1"/>
      <c r="F2439" s="1"/>
      <c r="G2439" s="1"/>
      <c r="H2439" s="11"/>
      <c r="I2439" s="11"/>
      <c r="J2439" s="11"/>
      <c r="K2439" s="2"/>
      <c r="L2439" s="2"/>
      <c r="M2439" s="1"/>
    </row>
    <row r="2440" spans="1:13" x14ac:dyDescent="0.2">
      <c r="A2440" s="1"/>
      <c r="B2440" s="1"/>
      <c r="C2440" s="16"/>
      <c r="D2440" s="1"/>
      <c r="E2440" s="1"/>
      <c r="F2440" s="1"/>
      <c r="G2440" s="1"/>
      <c r="H2440" s="11"/>
      <c r="I2440" s="11"/>
      <c r="J2440" s="11"/>
      <c r="K2440" s="2"/>
      <c r="L2440" s="2"/>
      <c r="M2440" s="1"/>
    </row>
    <row r="2441" spans="1:13" x14ac:dyDescent="0.2">
      <c r="A2441" s="1"/>
      <c r="B2441" s="1"/>
      <c r="C2441" s="16"/>
      <c r="D2441" s="1"/>
      <c r="E2441" s="1"/>
      <c r="F2441" s="1"/>
      <c r="G2441" s="1"/>
      <c r="H2441" s="11"/>
      <c r="I2441" s="11"/>
      <c r="J2441" s="11"/>
      <c r="K2441" s="2"/>
      <c r="L2441" s="2"/>
      <c r="M2441" s="1"/>
    </row>
    <row r="2442" spans="1:13" x14ac:dyDescent="0.2">
      <c r="A2442" s="1"/>
      <c r="B2442" s="1"/>
      <c r="C2442" s="16"/>
      <c r="D2442" s="1"/>
      <c r="E2442" s="1"/>
      <c r="F2442" s="1"/>
      <c r="G2442" s="1"/>
      <c r="H2442" s="11"/>
      <c r="I2442" s="11"/>
      <c r="J2442" s="11"/>
      <c r="K2442" s="2"/>
      <c r="L2442" s="2"/>
      <c r="M2442" s="1"/>
    </row>
    <row r="2443" spans="1:13" x14ac:dyDescent="0.2">
      <c r="A2443" s="1"/>
      <c r="B2443" s="1"/>
      <c r="C2443" s="16"/>
      <c r="D2443" s="1"/>
      <c r="E2443" s="1"/>
      <c r="F2443" s="1"/>
      <c r="G2443" s="1"/>
      <c r="H2443" s="11"/>
      <c r="I2443" s="11"/>
      <c r="J2443" s="11"/>
      <c r="K2443" s="2"/>
      <c r="L2443" s="2"/>
      <c r="M2443" s="1"/>
    </row>
    <row r="2444" spans="1:13" x14ac:dyDescent="0.2">
      <c r="A2444" s="1"/>
      <c r="B2444" s="1"/>
      <c r="C2444" s="16"/>
      <c r="D2444" s="1"/>
      <c r="E2444" s="1"/>
      <c r="F2444" s="1"/>
      <c r="G2444" s="1"/>
      <c r="H2444" s="11"/>
      <c r="I2444" s="11"/>
      <c r="J2444" s="11"/>
      <c r="K2444" s="2"/>
      <c r="L2444" s="2"/>
      <c r="M2444" s="1"/>
    </row>
    <row r="2445" spans="1:13" x14ac:dyDescent="0.2">
      <c r="A2445" s="1"/>
      <c r="B2445" s="1"/>
      <c r="C2445" s="16"/>
      <c r="D2445" s="1"/>
      <c r="E2445" s="1"/>
      <c r="F2445" s="1"/>
      <c r="G2445" s="1"/>
      <c r="H2445" s="11"/>
      <c r="I2445" s="11"/>
      <c r="J2445" s="11"/>
      <c r="K2445" s="2"/>
      <c r="L2445" s="2"/>
      <c r="M2445" s="1"/>
    </row>
    <row r="2446" spans="1:13" x14ac:dyDescent="0.2">
      <c r="A2446" s="1"/>
      <c r="B2446" s="1"/>
      <c r="C2446" s="16"/>
      <c r="D2446" s="1"/>
      <c r="E2446" s="1"/>
      <c r="F2446" s="1"/>
      <c r="G2446" s="1"/>
      <c r="H2446" s="11"/>
      <c r="I2446" s="11"/>
      <c r="J2446" s="11"/>
      <c r="K2446" s="2"/>
      <c r="L2446" s="2"/>
      <c r="M2446" s="1"/>
    </row>
    <row r="2447" spans="1:13" x14ac:dyDescent="0.2">
      <c r="A2447" s="1"/>
      <c r="B2447" s="1"/>
      <c r="C2447" s="16"/>
      <c r="D2447" s="1"/>
      <c r="E2447" s="1"/>
      <c r="F2447" s="1"/>
      <c r="G2447" s="1"/>
      <c r="H2447" s="11"/>
      <c r="I2447" s="11"/>
      <c r="J2447" s="11"/>
      <c r="K2447" s="2"/>
      <c r="L2447" s="2"/>
      <c r="M2447" s="1"/>
    </row>
    <row r="2448" spans="1:13" x14ac:dyDescent="0.2">
      <c r="A2448" s="1"/>
      <c r="B2448" s="1"/>
      <c r="C2448" s="16"/>
      <c r="D2448" s="1"/>
      <c r="E2448" s="1"/>
      <c r="F2448" s="1"/>
      <c r="G2448" s="1"/>
      <c r="H2448" s="11"/>
      <c r="I2448" s="11"/>
      <c r="J2448" s="11"/>
      <c r="K2448" s="2"/>
      <c r="L2448" s="2"/>
      <c r="M2448" s="1"/>
    </row>
    <row r="2449" spans="1:13" x14ac:dyDescent="0.2">
      <c r="A2449" s="1"/>
      <c r="B2449" s="1"/>
      <c r="C2449" s="16"/>
      <c r="D2449" s="1"/>
      <c r="E2449" s="1"/>
      <c r="F2449" s="1"/>
      <c r="G2449" s="1"/>
      <c r="H2449" s="11"/>
      <c r="I2449" s="11"/>
      <c r="J2449" s="11"/>
      <c r="K2449" s="2"/>
      <c r="L2449" s="2"/>
      <c r="M2449" s="1"/>
    </row>
    <row r="2450" spans="1:13" x14ac:dyDescent="0.2">
      <c r="A2450" s="1"/>
      <c r="B2450" s="1"/>
      <c r="C2450" s="16"/>
      <c r="D2450" s="1"/>
      <c r="E2450" s="1"/>
      <c r="F2450" s="1"/>
      <c r="G2450" s="1"/>
      <c r="H2450" s="11"/>
      <c r="I2450" s="11"/>
      <c r="J2450" s="11"/>
      <c r="K2450" s="2"/>
      <c r="L2450" s="2"/>
      <c r="M2450" s="1"/>
    </row>
    <row r="2451" spans="1:13" x14ac:dyDescent="0.2">
      <c r="A2451" s="1"/>
      <c r="B2451" s="1"/>
      <c r="C2451" s="16"/>
      <c r="D2451" s="1"/>
      <c r="E2451" s="1"/>
      <c r="F2451" s="1"/>
      <c r="G2451" s="1"/>
      <c r="H2451" s="11"/>
      <c r="I2451" s="11"/>
      <c r="J2451" s="11"/>
      <c r="K2451" s="2"/>
      <c r="L2451" s="2"/>
      <c r="M2451" s="1"/>
    </row>
    <row r="2452" spans="1:13" x14ac:dyDescent="0.2">
      <c r="A2452" s="1"/>
      <c r="B2452" s="1"/>
      <c r="C2452" s="16"/>
      <c r="D2452" s="1"/>
      <c r="E2452" s="1"/>
      <c r="F2452" s="1"/>
      <c r="G2452" s="1"/>
      <c r="H2452" s="11"/>
      <c r="I2452" s="11"/>
      <c r="J2452" s="11"/>
      <c r="K2452" s="2"/>
      <c r="L2452" s="2"/>
      <c r="M2452" s="1"/>
    </row>
    <row r="2453" spans="1:13" x14ac:dyDescent="0.2">
      <c r="A2453" s="1"/>
      <c r="B2453" s="1"/>
      <c r="C2453" s="16"/>
      <c r="D2453" s="1"/>
      <c r="E2453" s="1"/>
      <c r="F2453" s="1"/>
      <c r="G2453" s="1"/>
      <c r="H2453" s="11"/>
      <c r="I2453" s="11"/>
      <c r="J2453" s="11"/>
      <c r="K2453" s="2"/>
      <c r="L2453" s="2"/>
      <c r="M2453" s="1"/>
    </row>
    <row r="2454" spans="1:13" x14ac:dyDescent="0.2">
      <c r="A2454" s="1"/>
      <c r="B2454" s="1"/>
      <c r="C2454" s="16"/>
      <c r="D2454" s="1"/>
      <c r="E2454" s="1"/>
      <c r="F2454" s="1"/>
      <c r="G2454" s="1"/>
      <c r="H2454" s="11"/>
      <c r="I2454" s="11"/>
      <c r="J2454" s="11"/>
      <c r="K2454" s="2"/>
      <c r="L2454" s="2"/>
      <c r="M2454" s="1"/>
    </row>
    <row r="2455" spans="1:13" x14ac:dyDescent="0.2">
      <c r="A2455" s="1"/>
      <c r="B2455" s="1"/>
      <c r="C2455" s="16"/>
      <c r="D2455" s="1"/>
      <c r="E2455" s="1"/>
      <c r="F2455" s="1"/>
      <c r="G2455" s="1"/>
      <c r="H2455" s="11"/>
      <c r="I2455" s="11"/>
      <c r="J2455" s="11"/>
      <c r="K2455" s="2"/>
      <c r="L2455" s="2"/>
      <c r="M2455" s="1"/>
    </row>
    <row r="2456" spans="1:13" x14ac:dyDescent="0.2">
      <c r="A2456" s="1"/>
      <c r="B2456" s="1"/>
      <c r="C2456" s="16"/>
      <c r="D2456" s="1"/>
      <c r="E2456" s="1"/>
      <c r="F2456" s="1"/>
      <c r="G2456" s="1"/>
      <c r="H2456" s="11"/>
      <c r="I2456" s="11"/>
      <c r="J2456" s="11"/>
      <c r="K2456" s="2"/>
      <c r="L2456" s="2"/>
      <c r="M2456" s="1"/>
    </row>
    <row r="2457" spans="1:13" x14ac:dyDescent="0.2">
      <c r="A2457" s="1"/>
      <c r="B2457" s="1"/>
      <c r="C2457" s="16"/>
      <c r="D2457" s="1"/>
      <c r="E2457" s="1"/>
      <c r="F2457" s="1"/>
      <c r="G2457" s="1"/>
      <c r="H2457" s="11"/>
      <c r="I2457" s="11"/>
      <c r="J2457" s="11"/>
      <c r="K2457" s="2"/>
      <c r="L2457" s="2"/>
      <c r="M2457" s="1"/>
    </row>
    <row r="2458" spans="1:13" x14ac:dyDescent="0.2">
      <c r="A2458" s="1"/>
      <c r="B2458" s="1"/>
      <c r="C2458" s="16"/>
      <c r="D2458" s="1"/>
      <c r="E2458" s="1"/>
      <c r="F2458" s="1"/>
      <c r="G2458" s="1"/>
      <c r="H2458" s="11"/>
      <c r="I2458" s="11"/>
      <c r="J2458" s="11"/>
      <c r="K2458" s="2"/>
      <c r="L2458" s="2"/>
      <c r="M2458" s="1"/>
    </row>
    <row r="2459" spans="1:13" x14ac:dyDescent="0.2">
      <c r="A2459" s="1"/>
      <c r="B2459" s="1"/>
      <c r="C2459" s="16"/>
      <c r="D2459" s="1"/>
      <c r="E2459" s="1"/>
      <c r="F2459" s="1"/>
      <c r="G2459" s="1"/>
      <c r="H2459" s="11"/>
      <c r="I2459" s="11"/>
      <c r="J2459" s="11"/>
      <c r="K2459" s="2"/>
      <c r="L2459" s="2"/>
      <c r="M2459" s="1"/>
    </row>
    <row r="2460" spans="1:13" x14ac:dyDescent="0.2">
      <c r="A2460" s="1"/>
      <c r="B2460" s="1"/>
      <c r="C2460" s="16"/>
      <c r="D2460" s="1"/>
      <c r="E2460" s="1"/>
      <c r="F2460" s="1"/>
      <c r="G2460" s="1"/>
      <c r="H2460" s="11"/>
      <c r="I2460" s="11"/>
      <c r="J2460" s="11"/>
      <c r="K2460" s="2"/>
      <c r="L2460" s="2"/>
      <c r="M2460" s="1"/>
    </row>
    <row r="2461" spans="1:13" x14ac:dyDescent="0.2">
      <c r="A2461" s="1"/>
      <c r="B2461" s="1"/>
      <c r="C2461" s="16"/>
      <c r="D2461" s="1"/>
      <c r="E2461" s="1"/>
      <c r="F2461" s="1"/>
      <c r="G2461" s="1"/>
      <c r="H2461" s="11"/>
      <c r="I2461" s="11"/>
      <c r="J2461" s="11"/>
      <c r="K2461" s="2"/>
      <c r="L2461" s="2"/>
      <c r="M2461" s="1"/>
    </row>
    <row r="2462" spans="1:13" x14ac:dyDescent="0.2">
      <c r="A2462" s="1"/>
      <c r="B2462" s="1"/>
      <c r="C2462" s="16"/>
      <c r="D2462" s="1"/>
      <c r="E2462" s="1"/>
      <c r="F2462" s="1"/>
      <c r="G2462" s="1"/>
      <c r="H2462" s="11"/>
      <c r="I2462" s="11"/>
      <c r="J2462" s="11"/>
      <c r="K2462" s="2"/>
      <c r="L2462" s="2"/>
      <c r="M2462" s="1"/>
    </row>
    <row r="2463" spans="1:13" x14ac:dyDescent="0.2">
      <c r="A2463" s="1"/>
      <c r="B2463" s="1"/>
      <c r="C2463" s="16"/>
      <c r="D2463" s="1"/>
      <c r="E2463" s="1"/>
      <c r="F2463" s="1"/>
      <c r="G2463" s="1"/>
      <c r="H2463" s="11"/>
      <c r="I2463" s="11"/>
      <c r="J2463" s="11"/>
      <c r="K2463" s="2"/>
      <c r="L2463" s="2"/>
      <c r="M2463" s="1"/>
    </row>
    <row r="2464" spans="1:13" x14ac:dyDescent="0.2">
      <c r="A2464" s="1"/>
      <c r="B2464" s="1"/>
      <c r="C2464" s="16"/>
      <c r="D2464" s="1"/>
      <c r="E2464" s="1"/>
      <c r="F2464" s="1"/>
      <c r="G2464" s="1"/>
      <c r="H2464" s="11"/>
      <c r="I2464" s="11"/>
      <c r="J2464" s="11"/>
      <c r="K2464" s="2"/>
      <c r="L2464" s="2"/>
      <c r="M2464" s="1"/>
    </row>
    <row r="2465" spans="1:13" x14ac:dyDescent="0.2">
      <c r="A2465" s="1"/>
      <c r="B2465" s="1"/>
      <c r="C2465" s="16"/>
      <c r="D2465" s="1"/>
      <c r="E2465" s="1"/>
      <c r="F2465" s="1"/>
      <c r="G2465" s="1"/>
      <c r="H2465" s="11"/>
      <c r="I2465" s="11"/>
      <c r="J2465" s="11"/>
      <c r="K2465" s="2"/>
      <c r="L2465" s="2"/>
      <c r="M2465" s="1"/>
    </row>
    <row r="2466" spans="1:13" x14ac:dyDescent="0.2">
      <c r="A2466" s="1"/>
      <c r="B2466" s="1"/>
      <c r="C2466" s="16"/>
      <c r="D2466" s="1"/>
      <c r="E2466" s="1"/>
      <c r="F2466" s="1"/>
      <c r="G2466" s="1"/>
      <c r="H2466" s="11"/>
      <c r="I2466" s="11"/>
      <c r="J2466" s="11"/>
      <c r="K2466" s="2"/>
      <c r="L2466" s="2"/>
      <c r="M2466" s="1"/>
    </row>
    <row r="2467" spans="1:13" x14ac:dyDescent="0.2">
      <c r="A2467" s="1"/>
      <c r="B2467" s="1"/>
      <c r="C2467" s="16"/>
      <c r="D2467" s="1"/>
      <c r="E2467" s="1"/>
      <c r="F2467" s="1"/>
      <c r="G2467" s="1"/>
      <c r="H2467" s="11"/>
      <c r="I2467" s="11"/>
      <c r="J2467" s="11"/>
      <c r="K2467" s="2"/>
      <c r="L2467" s="2"/>
      <c r="M2467" s="1"/>
    </row>
    <row r="2468" spans="1:13" x14ac:dyDescent="0.2">
      <c r="A2468" s="1"/>
      <c r="B2468" s="1"/>
      <c r="C2468" s="16"/>
      <c r="D2468" s="1"/>
      <c r="E2468" s="1"/>
      <c r="F2468" s="1"/>
      <c r="G2468" s="1"/>
      <c r="H2468" s="11"/>
      <c r="I2468" s="11"/>
      <c r="J2468" s="11"/>
      <c r="K2468" s="2"/>
      <c r="L2468" s="2"/>
      <c r="M2468" s="1"/>
    </row>
    <row r="2469" spans="1:13" x14ac:dyDescent="0.2">
      <c r="A2469" s="1"/>
      <c r="B2469" s="1"/>
      <c r="C2469" s="16"/>
      <c r="D2469" s="1"/>
      <c r="E2469" s="1"/>
      <c r="F2469" s="1"/>
      <c r="G2469" s="1"/>
      <c r="H2469" s="11"/>
      <c r="I2469" s="11"/>
      <c r="J2469" s="11"/>
      <c r="K2469" s="2"/>
      <c r="L2469" s="2"/>
      <c r="M2469" s="1"/>
    </row>
    <row r="2470" spans="1:13" x14ac:dyDescent="0.2">
      <c r="A2470" s="1"/>
      <c r="B2470" s="1"/>
      <c r="C2470" s="16"/>
      <c r="D2470" s="1"/>
      <c r="E2470" s="1"/>
      <c r="F2470" s="1"/>
      <c r="G2470" s="1"/>
      <c r="H2470" s="11"/>
      <c r="I2470" s="11"/>
      <c r="J2470" s="11"/>
      <c r="K2470" s="2"/>
      <c r="L2470" s="2"/>
      <c r="M2470" s="1"/>
    </row>
    <row r="2471" spans="1:13" x14ac:dyDescent="0.2">
      <c r="A2471" s="1"/>
      <c r="B2471" s="1"/>
      <c r="C2471" s="16"/>
      <c r="D2471" s="1"/>
      <c r="E2471" s="1"/>
      <c r="F2471" s="1"/>
      <c r="G2471" s="1"/>
      <c r="H2471" s="11"/>
      <c r="I2471" s="11"/>
      <c r="J2471" s="11"/>
      <c r="K2471" s="2"/>
      <c r="L2471" s="2"/>
      <c r="M2471" s="1"/>
    </row>
    <row r="2472" spans="1:13" x14ac:dyDescent="0.2">
      <c r="A2472" s="1"/>
      <c r="B2472" s="1"/>
      <c r="C2472" s="16"/>
      <c r="D2472" s="1"/>
      <c r="E2472" s="1"/>
      <c r="F2472" s="1"/>
      <c r="G2472" s="1"/>
      <c r="H2472" s="11"/>
      <c r="I2472" s="11"/>
      <c r="J2472" s="11"/>
      <c r="K2472" s="2"/>
      <c r="L2472" s="2"/>
      <c r="M2472" s="1"/>
    </row>
    <row r="2473" spans="1:13" x14ac:dyDescent="0.2">
      <c r="A2473" s="1"/>
      <c r="B2473" s="1"/>
      <c r="C2473" s="16"/>
      <c r="D2473" s="1"/>
      <c r="E2473" s="1"/>
      <c r="F2473" s="1"/>
      <c r="G2473" s="1"/>
      <c r="H2473" s="11"/>
      <c r="I2473" s="11"/>
      <c r="J2473" s="11"/>
      <c r="K2473" s="2"/>
      <c r="L2473" s="2"/>
      <c r="M2473" s="1"/>
    </row>
    <row r="2474" spans="1:13" x14ac:dyDescent="0.2">
      <c r="A2474" s="1"/>
      <c r="B2474" s="1"/>
      <c r="C2474" s="16"/>
      <c r="D2474" s="1"/>
      <c r="E2474" s="1"/>
      <c r="F2474" s="1"/>
      <c r="G2474" s="1"/>
      <c r="H2474" s="11"/>
      <c r="I2474" s="11"/>
      <c r="J2474" s="11"/>
      <c r="K2474" s="2"/>
      <c r="L2474" s="2"/>
      <c r="M2474" s="1"/>
    </row>
    <row r="2475" spans="1:13" x14ac:dyDescent="0.2">
      <c r="A2475" s="1"/>
      <c r="B2475" s="1"/>
      <c r="C2475" s="16"/>
      <c r="D2475" s="1"/>
      <c r="E2475" s="1"/>
      <c r="F2475" s="1"/>
      <c r="G2475" s="1"/>
      <c r="H2475" s="11"/>
      <c r="I2475" s="11"/>
      <c r="J2475" s="11"/>
      <c r="K2475" s="2"/>
      <c r="L2475" s="2"/>
      <c r="M2475" s="1"/>
    </row>
    <row r="2476" spans="1:13" x14ac:dyDescent="0.2">
      <c r="A2476" s="1"/>
      <c r="B2476" s="1"/>
      <c r="C2476" s="16"/>
      <c r="D2476" s="1"/>
      <c r="E2476" s="1"/>
      <c r="F2476" s="1"/>
      <c r="G2476" s="1"/>
      <c r="H2476" s="11"/>
      <c r="I2476" s="11"/>
      <c r="J2476" s="11"/>
      <c r="K2476" s="2"/>
      <c r="L2476" s="2"/>
      <c r="M2476" s="1"/>
    </row>
    <row r="2477" spans="1:13" x14ac:dyDescent="0.2">
      <c r="A2477" s="1"/>
      <c r="B2477" s="1"/>
      <c r="C2477" s="16"/>
      <c r="D2477" s="1"/>
      <c r="E2477" s="1"/>
      <c r="F2477" s="1"/>
      <c r="G2477" s="1"/>
      <c r="H2477" s="11"/>
      <c r="I2477" s="11"/>
      <c r="J2477" s="11"/>
      <c r="K2477" s="2"/>
      <c r="L2477" s="2"/>
      <c r="M2477" s="1"/>
    </row>
    <row r="2478" spans="1:13" x14ac:dyDescent="0.2">
      <c r="A2478" s="1"/>
      <c r="B2478" s="1"/>
      <c r="C2478" s="16"/>
      <c r="D2478" s="1"/>
      <c r="E2478" s="1"/>
      <c r="F2478" s="1"/>
      <c r="G2478" s="1"/>
      <c r="H2478" s="11"/>
      <c r="I2478" s="11"/>
      <c r="J2478" s="11"/>
      <c r="K2478" s="2"/>
      <c r="L2478" s="2"/>
      <c r="M2478" s="1"/>
    </row>
    <row r="2479" spans="1:13" x14ac:dyDescent="0.2">
      <c r="A2479" s="1"/>
      <c r="B2479" s="1"/>
      <c r="C2479" s="16"/>
      <c r="D2479" s="1"/>
      <c r="E2479" s="1"/>
      <c r="F2479" s="1"/>
      <c r="G2479" s="1"/>
      <c r="H2479" s="11"/>
      <c r="I2479" s="11"/>
      <c r="J2479" s="11"/>
      <c r="K2479" s="2"/>
      <c r="L2479" s="2"/>
      <c r="M2479" s="1"/>
    </row>
    <row r="2480" spans="1:13" x14ac:dyDescent="0.2">
      <c r="A2480" s="1"/>
      <c r="B2480" s="1"/>
      <c r="C2480" s="16"/>
      <c r="D2480" s="1"/>
      <c r="E2480" s="1"/>
      <c r="F2480" s="1"/>
      <c r="G2480" s="1"/>
      <c r="H2480" s="11"/>
      <c r="I2480" s="11"/>
      <c r="J2480" s="11"/>
      <c r="K2480" s="2"/>
      <c r="L2480" s="2"/>
      <c r="M2480" s="1"/>
    </row>
    <row r="2481" spans="1:13" x14ac:dyDescent="0.2">
      <c r="A2481" s="1"/>
      <c r="B2481" s="1"/>
      <c r="C2481" s="16"/>
      <c r="D2481" s="1"/>
      <c r="E2481" s="1"/>
      <c r="F2481" s="1"/>
      <c r="G2481" s="1"/>
      <c r="H2481" s="11"/>
      <c r="I2481" s="11"/>
      <c r="J2481" s="11"/>
      <c r="K2481" s="2"/>
      <c r="L2481" s="2"/>
      <c r="M2481" s="1"/>
    </row>
    <row r="2482" spans="1:13" x14ac:dyDescent="0.2">
      <c r="A2482" s="1"/>
      <c r="B2482" s="1"/>
      <c r="C2482" s="16"/>
      <c r="D2482" s="1"/>
      <c r="E2482" s="1"/>
      <c r="F2482" s="1"/>
      <c r="G2482" s="1"/>
      <c r="H2482" s="11"/>
      <c r="I2482" s="11"/>
      <c r="J2482" s="11"/>
      <c r="K2482" s="2"/>
      <c r="L2482" s="2"/>
      <c r="M2482" s="1"/>
    </row>
    <row r="2483" spans="1:13" x14ac:dyDescent="0.2">
      <c r="A2483" s="1"/>
      <c r="B2483" s="1"/>
      <c r="C2483" s="16"/>
      <c r="D2483" s="1"/>
      <c r="E2483" s="1"/>
      <c r="F2483" s="1"/>
      <c r="G2483" s="1"/>
      <c r="H2483" s="11"/>
      <c r="I2483" s="11"/>
      <c r="J2483" s="11"/>
      <c r="K2483" s="2"/>
      <c r="L2483" s="2"/>
      <c r="M2483" s="1"/>
    </row>
    <row r="2484" spans="1:13" x14ac:dyDescent="0.2">
      <c r="A2484" s="1"/>
      <c r="B2484" s="1"/>
      <c r="C2484" s="16"/>
      <c r="D2484" s="1"/>
      <c r="E2484" s="1"/>
      <c r="F2484" s="1"/>
      <c r="G2484" s="1"/>
      <c r="H2484" s="11"/>
      <c r="I2484" s="11"/>
      <c r="J2484" s="11"/>
      <c r="K2484" s="2"/>
      <c r="L2484" s="2"/>
      <c r="M2484" s="1"/>
    </row>
    <row r="2485" spans="1:13" x14ac:dyDescent="0.2">
      <c r="A2485" s="1"/>
      <c r="B2485" s="1"/>
      <c r="C2485" s="16"/>
      <c r="D2485" s="1"/>
      <c r="E2485" s="1"/>
      <c r="F2485" s="1"/>
      <c r="G2485" s="1"/>
      <c r="H2485" s="11"/>
      <c r="I2485" s="11"/>
      <c r="J2485" s="11"/>
      <c r="K2485" s="2"/>
      <c r="L2485" s="2"/>
      <c r="M2485" s="1"/>
    </row>
    <row r="2486" spans="1:13" x14ac:dyDescent="0.2">
      <c r="A2486" s="1"/>
      <c r="B2486" s="1"/>
      <c r="C2486" s="16"/>
      <c r="D2486" s="1"/>
      <c r="E2486" s="1"/>
      <c r="F2486" s="1"/>
      <c r="G2486" s="1"/>
      <c r="H2486" s="11"/>
      <c r="I2486" s="11"/>
      <c r="J2486" s="11"/>
      <c r="K2486" s="2"/>
      <c r="L2486" s="2"/>
      <c r="M2486" s="1"/>
    </row>
    <row r="2487" spans="1:13" x14ac:dyDescent="0.2">
      <c r="A2487" s="1"/>
      <c r="B2487" s="1"/>
      <c r="C2487" s="16"/>
      <c r="D2487" s="1"/>
      <c r="E2487" s="1"/>
      <c r="F2487" s="1"/>
      <c r="G2487" s="1"/>
      <c r="H2487" s="11"/>
      <c r="I2487" s="11"/>
      <c r="J2487" s="11"/>
      <c r="K2487" s="2"/>
      <c r="L2487" s="2"/>
      <c r="M2487" s="1"/>
    </row>
    <row r="2488" spans="1:13" x14ac:dyDescent="0.2">
      <c r="A2488" s="1"/>
      <c r="B2488" s="1"/>
      <c r="C2488" s="16"/>
      <c r="D2488" s="1"/>
      <c r="E2488" s="1"/>
      <c r="F2488" s="1"/>
      <c r="G2488" s="1"/>
      <c r="H2488" s="11"/>
      <c r="I2488" s="11"/>
      <c r="J2488" s="11"/>
      <c r="K2488" s="2"/>
      <c r="L2488" s="2"/>
      <c r="M2488" s="1"/>
    </row>
    <row r="2489" spans="1:13" x14ac:dyDescent="0.2">
      <c r="A2489" s="1"/>
      <c r="B2489" s="1"/>
      <c r="C2489" s="16"/>
      <c r="D2489" s="1"/>
      <c r="E2489" s="1"/>
      <c r="F2489" s="1"/>
      <c r="G2489" s="1"/>
      <c r="H2489" s="11"/>
      <c r="I2489" s="11"/>
      <c r="J2489" s="11"/>
      <c r="K2489" s="2"/>
      <c r="L2489" s="2"/>
      <c r="M2489" s="1"/>
    </row>
    <row r="2490" spans="1:13" x14ac:dyDescent="0.2">
      <c r="A2490" s="1"/>
      <c r="B2490" s="1"/>
      <c r="C2490" s="16"/>
      <c r="D2490" s="1"/>
      <c r="E2490" s="1"/>
      <c r="F2490" s="1"/>
      <c r="G2490" s="1"/>
      <c r="H2490" s="11"/>
      <c r="I2490" s="11"/>
      <c r="J2490" s="11"/>
      <c r="K2490" s="2"/>
      <c r="L2490" s="2"/>
      <c r="M2490" s="1"/>
    </row>
    <row r="2491" spans="1:13" x14ac:dyDescent="0.2">
      <c r="A2491" s="1"/>
      <c r="B2491" s="1"/>
      <c r="C2491" s="16"/>
      <c r="D2491" s="1"/>
      <c r="E2491" s="1"/>
      <c r="F2491" s="1"/>
      <c r="G2491" s="1"/>
      <c r="H2491" s="11"/>
      <c r="I2491" s="11"/>
      <c r="J2491" s="11"/>
      <c r="K2491" s="2"/>
      <c r="L2491" s="2"/>
      <c r="M2491" s="1"/>
    </row>
    <row r="2492" spans="1:13" x14ac:dyDescent="0.2">
      <c r="A2492" s="1"/>
      <c r="B2492" s="1"/>
      <c r="C2492" s="16"/>
      <c r="D2492" s="1"/>
      <c r="E2492" s="1"/>
      <c r="F2492" s="1"/>
      <c r="G2492" s="1"/>
      <c r="H2492" s="11"/>
      <c r="I2492" s="11"/>
      <c r="J2492" s="11"/>
      <c r="K2492" s="2"/>
      <c r="L2492" s="2"/>
      <c r="M2492" s="1"/>
    </row>
    <row r="2493" spans="1:13" x14ac:dyDescent="0.2">
      <c r="A2493" s="1"/>
      <c r="B2493" s="1"/>
      <c r="C2493" s="16"/>
      <c r="D2493" s="1"/>
      <c r="E2493" s="1"/>
      <c r="F2493" s="1"/>
      <c r="G2493" s="1"/>
      <c r="H2493" s="11"/>
      <c r="I2493" s="11"/>
      <c r="J2493" s="11"/>
      <c r="K2493" s="2"/>
      <c r="L2493" s="2"/>
      <c r="M2493" s="1"/>
    </row>
    <row r="2494" spans="1:13" x14ac:dyDescent="0.2">
      <c r="A2494" s="1"/>
      <c r="B2494" s="1"/>
      <c r="C2494" s="16"/>
      <c r="D2494" s="1"/>
      <c r="E2494" s="1"/>
      <c r="F2494" s="1"/>
      <c r="G2494" s="1"/>
      <c r="H2494" s="11"/>
      <c r="I2494" s="11"/>
      <c r="J2494" s="11"/>
      <c r="K2494" s="2"/>
      <c r="L2494" s="2"/>
      <c r="M2494" s="1"/>
    </row>
    <row r="2495" spans="1:13" x14ac:dyDescent="0.2">
      <c r="A2495" s="1"/>
      <c r="B2495" s="1"/>
      <c r="C2495" s="16"/>
      <c r="D2495" s="1"/>
      <c r="E2495" s="1"/>
      <c r="F2495" s="1"/>
      <c r="G2495" s="1"/>
      <c r="H2495" s="11"/>
      <c r="I2495" s="11"/>
      <c r="J2495" s="11"/>
      <c r="K2495" s="2"/>
      <c r="L2495" s="2"/>
      <c r="M2495" s="1"/>
    </row>
    <row r="2496" spans="1:13" x14ac:dyDescent="0.2">
      <c r="A2496" s="1"/>
      <c r="B2496" s="1"/>
      <c r="C2496" s="16"/>
      <c r="D2496" s="1"/>
      <c r="E2496" s="1"/>
      <c r="F2496" s="1"/>
      <c r="G2496" s="1"/>
      <c r="H2496" s="11"/>
      <c r="I2496" s="11"/>
      <c r="J2496" s="11"/>
      <c r="K2496" s="2"/>
      <c r="L2496" s="2"/>
      <c r="M2496" s="1"/>
    </row>
    <row r="2497" spans="1:13" x14ac:dyDescent="0.2">
      <c r="A2497" s="1"/>
      <c r="B2497" s="1"/>
      <c r="C2497" s="16"/>
      <c r="D2497" s="1"/>
      <c r="E2497" s="1"/>
      <c r="F2497" s="1"/>
      <c r="G2497" s="1"/>
      <c r="H2497" s="11"/>
      <c r="I2497" s="11"/>
      <c r="J2497" s="11"/>
      <c r="K2497" s="2"/>
      <c r="L2497" s="2"/>
      <c r="M2497" s="1"/>
    </row>
    <row r="2498" spans="1:13" x14ac:dyDescent="0.2">
      <c r="A2498" s="1"/>
      <c r="B2498" s="1"/>
      <c r="C2498" s="16"/>
      <c r="D2498" s="1"/>
      <c r="E2498" s="1"/>
      <c r="F2498" s="1"/>
      <c r="G2498" s="1"/>
      <c r="H2498" s="11"/>
      <c r="I2498" s="11"/>
      <c r="J2498" s="11"/>
      <c r="K2498" s="2"/>
      <c r="L2498" s="2"/>
      <c r="M2498" s="1"/>
    </row>
    <row r="2499" spans="1:13" x14ac:dyDescent="0.2">
      <c r="A2499" s="1"/>
      <c r="B2499" s="1"/>
      <c r="C2499" s="16"/>
      <c r="D2499" s="1"/>
      <c r="E2499" s="1"/>
      <c r="F2499" s="1"/>
      <c r="G2499" s="1"/>
      <c r="H2499" s="11"/>
      <c r="I2499" s="11"/>
      <c r="J2499" s="11"/>
      <c r="K2499" s="2"/>
      <c r="L2499" s="2"/>
      <c r="M2499" s="1"/>
    </row>
    <row r="2500" spans="1:13" x14ac:dyDescent="0.2">
      <c r="A2500" s="1"/>
      <c r="B2500" s="1"/>
      <c r="C2500" s="16"/>
      <c r="D2500" s="1"/>
      <c r="E2500" s="1"/>
      <c r="F2500" s="1"/>
      <c r="G2500" s="1"/>
      <c r="H2500" s="11"/>
      <c r="I2500" s="11"/>
      <c r="J2500" s="11"/>
      <c r="K2500" s="2"/>
      <c r="L2500" s="2"/>
      <c r="M2500" s="1"/>
    </row>
    <row r="2501" spans="1:13" x14ac:dyDescent="0.2">
      <c r="A2501" s="1"/>
      <c r="B2501" s="1"/>
      <c r="C2501" s="16"/>
      <c r="D2501" s="1"/>
      <c r="E2501" s="1"/>
      <c r="F2501" s="1"/>
      <c r="G2501" s="1"/>
      <c r="H2501" s="11"/>
      <c r="I2501" s="11"/>
      <c r="J2501" s="11"/>
      <c r="K2501" s="2"/>
      <c r="L2501" s="2"/>
      <c r="M2501" s="1"/>
    </row>
    <row r="2502" spans="1:13" x14ac:dyDescent="0.2">
      <c r="A2502" s="1"/>
      <c r="B2502" s="1"/>
      <c r="C2502" s="16"/>
      <c r="D2502" s="1"/>
      <c r="E2502" s="1"/>
      <c r="F2502" s="1"/>
      <c r="G2502" s="1"/>
      <c r="H2502" s="11"/>
      <c r="I2502" s="11"/>
      <c r="J2502" s="11"/>
      <c r="K2502" s="2"/>
      <c r="L2502" s="2"/>
      <c r="M2502" s="1"/>
    </row>
    <row r="2503" spans="1:13" x14ac:dyDescent="0.2">
      <c r="A2503" s="1"/>
      <c r="B2503" s="1"/>
      <c r="C2503" s="16"/>
      <c r="D2503" s="1"/>
      <c r="E2503" s="1"/>
      <c r="F2503" s="1"/>
      <c r="G2503" s="1"/>
      <c r="H2503" s="11"/>
      <c r="I2503" s="11"/>
      <c r="J2503" s="11"/>
      <c r="K2503" s="2"/>
      <c r="L2503" s="2"/>
      <c r="M2503" s="1"/>
    </row>
    <row r="2504" spans="1:13" x14ac:dyDescent="0.2">
      <c r="A2504" s="1"/>
      <c r="B2504" s="1"/>
      <c r="C2504" s="16"/>
      <c r="D2504" s="1"/>
      <c r="E2504" s="1"/>
      <c r="F2504" s="1"/>
      <c r="G2504" s="1"/>
      <c r="H2504" s="11"/>
      <c r="I2504" s="11"/>
      <c r="J2504" s="11"/>
      <c r="K2504" s="2"/>
      <c r="L2504" s="2"/>
      <c r="M2504" s="1"/>
    </row>
    <row r="2505" spans="1:13" x14ac:dyDescent="0.2">
      <c r="A2505" s="1"/>
      <c r="B2505" s="1"/>
      <c r="C2505" s="16"/>
      <c r="D2505" s="1"/>
      <c r="E2505" s="1"/>
      <c r="F2505" s="1"/>
      <c r="G2505" s="1"/>
      <c r="H2505" s="11"/>
      <c r="I2505" s="11"/>
      <c r="J2505" s="11"/>
      <c r="K2505" s="2"/>
      <c r="L2505" s="2"/>
      <c r="M2505" s="1"/>
    </row>
    <row r="2506" spans="1:13" x14ac:dyDescent="0.2">
      <c r="A2506" s="1"/>
      <c r="B2506" s="1"/>
      <c r="C2506" s="16"/>
      <c r="D2506" s="1"/>
      <c r="E2506" s="1"/>
      <c r="F2506" s="1"/>
      <c r="G2506" s="1"/>
      <c r="H2506" s="11"/>
      <c r="I2506" s="11"/>
      <c r="J2506" s="11"/>
      <c r="K2506" s="2"/>
      <c r="L2506" s="2"/>
      <c r="M2506" s="1"/>
    </row>
    <row r="2507" spans="1:13" x14ac:dyDescent="0.2">
      <c r="A2507" s="1"/>
      <c r="B2507" s="1"/>
      <c r="C2507" s="16"/>
      <c r="D2507" s="1"/>
      <c r="E2507" s="1"/>
      <c r="F2507" s="1"/>
      <c r="G2507" s="1"/>
      <c r="H2507" s="11"/>
      <c r="I2507" s="11"/>
      <c r="J2507" s="11"/>
      <c r="K2507" s="2"/>
      <c r="L2507" s="2"/>
      <c r="M2507" s="1"/>
    </row>
    <row r="2508" spans="1:13" x14ac:dyDescent="0.2">
      <c r="A2508" s="1"/>
      <c r="B2508" s="1"/>
      <c r="C2508" s="16"/>
      <c r="D2508" s="1"/>
      <c r="E2508" s="1"/>
      <c r="F2508" s="1"/>
      <c r="G2508" s="1"/>
      <c r="H2508" s="11"/>
      <c r="I2508" s="11"/>
      <c r="J2508" s="11"/>
      <c r="K2508" s="2"/>
      <c r="L2508" s="2"/>
      <c r="M2508" s="1"/>
    </row>
    <row r="2509" spans="1:13" x14ac:dyDescent="0.2">
      <c r="A2509" s="1"/>
      <c r="B2509" s="1"/>
      <c r="C2509" s="16"/>
      <c r="D2509" s="1"/>
      <c r="E2509" s="1"/>
      <c r="F2509" s="1"/>
      <c r="G2509" s="1"/>
      <c r="H2509" s="11"/>
      <c r="I2509" s="11"/>
      <c r="J2509" s="11"/>
      <c r="K2509" s="2"/>
      <c r="L2509" s="2"/>
      <c r="M2509" s="1"/>
    </row>
    <row r="2510" spans="1:13" x14ac:dyDescent="0.2">
      <c r="A2510" s="1"/>
      <c r="B2510" s="1"/>
      <c r="C2510" s="16"/>
      <c r="D2510" s="1"/>
      <c r="E2510" s="1"/>
      <c r="F2510" s="1"/>
      <c r="G2510" s="1"/>
      <c r="H2510" s="11"/>
      <c r="I2510" s="11"/>
      <c r="J2510" s="11"/>
      <c r="K2510" s="2"/>
      <c r="L2510" s="2"/>
      <c r="M2510" s="1"/>
    </row>
    <row r="2511" spans="1:13" x14ac:dyDescent="0.2">
      <c r="A2511" s="1"/>
      <c r="B2511" s="1"/>
      <c r="C2511" s="16"/>
      <c r="D2511" s="1"/>
      <c r="E2511" s="1"/>
      <c r="F2511" s="1"/>
      <c r="G2511" s="1"/>
      <c r="H2511" s="11"/>
      <c r="I2511" s="11"/>
      <c r="J2511" s="11"/>
      <c r="K2511" s="2"/>
      <c r="L2511" s="2"/>
      <c r="M2511" s="1"/>
    </row>
    <row r="2512" spans="1:13" x14ac:dyDescent="0.2">
      <c r="A2512" s="1"/>
      <c r="B2512" s="1"/>
      <c r="C2512" s="16"/>
      <c r="D2512" s="1"/>
      <c r="E2512" s="1"/>
      <c r="F2512" s="1"/>
      <c r="G2512" s="1"/>
      <c r="H2512" s="11"/>
      <c r="I2512" s="11"/>
      <c r="J2512" s="11"/>
      <c r="K2512" s="2"/>
      <c r="L2512" s="2"/>
      <c r="M2512" s="1"/>
    </row>
    <row r="2513" spans="1:13" x14ac:dyDescent="0.2">
      <c r="A2513" s="1"/>
      <c r="B2513" s="1"/>
      <c r="C2513" s="16"/>
      <c r="D2513" s="1"/>
      <c r="E2513" s="1"/>
      <c r="F2513" s="1"/>
      <c r="G2513" s="1"/>
      <c r="H2513" s="11"/>
      <c r="I2513" s="11"/>
      <c r="J2513" s="11"/>
      <c r="K2513" s="2"/>
      <c r="L2513" s="2"/>
      <c r="M2513" s="1"/>
    </row>
    <row r="2514" spans="1:13" x14ac:dyDescent="0.2">
      <c r="A2514" s="1"/>
      <c r="B2514" s="1"/>
      <c r="C2514" s="16"/>
      <c r="D2514" s="1"/>
      <c r="E2514" s="1"/>
      <c r="F2514" s="1"/>
      <c r="G2514" s="1"/>
      <c r="H2514" s="11"/>
      <c r="I2514" s="11"/>
      <c r="J2514" s="11"/>
      <c r="K2514" s="2"/>
      <c r="L2514" s="2"/>
      <c r="M2514" s="1"/>
    </row>
    <row r="2515" spans="1:13" x14ac:dyDescent="0.2">
      <c r="A2515" s="1"/>
      <c r="B2515" s="1"/>
      <c r="C2515" s="16"/>
      <c r="D2515" s="1"/>
      <c r="E2515" s="1"/>
      <c r="F2515" s="1"/>
      <c r="G2515" s="1"/>
      <c r="H2515" s="11"/>
      <c r="I2515" s="11"/>
      <c r="J2515" s="11"/>
      <c r="K2515" s="2"/>
      <c r="L2515" s="2"/>
      <c r="M2515" s="1"/>
    </row>
    <row r="2516" spans="1:13" x14ac:dyDescent="0.2">
      <c r="A2516" s="1"/>
      <c r="B2516" s="1"/>
      <c r="C2516" s="16"/>
      <c r="D2516" s="1"/>
      <c r="E2516" s="1"/>
      <c r="F2516" s="1"/>
      <c r="G2516" s="1"/>
      <c r="H2516" s="11"/>
      <c r="I2516" s="11"/>
      <c r="J2516" s="11"/>
      <c r="K2516" s="2"/>
      <c r="L2516" s="2"/>
      <c r="M2516" s="1"/>
    </row>
    <row r="2517" spans="1:13" x14ac:dyDescent="0.2">
      <c r="A2517" s="1"/>
      <c r="B2517" s="1"/>
      <c r="C2517" s="16"/>
      <c r="D2517" s="1"/>
      <c r="E2517" s="1"/>
      <c r="F2517" s="1"/>
      <c r="G2517" s="1"/>
      <c r="H2517" s="11"/>
      <c r="I2517" s="11"/>
      <c r="J2517" s="11"/>
      <c r="K2517" s="2"/>
      <c r="L2517" s="2"/>
      <c r="M2517" s="1"/>
    </row>
    <row r="2518" spans="1:13" x14ac:dyDescent="0.2">
      <c r="A2518" s="1"/>
      <c r="B2518" s="1"/>
      <c r="C2518" s="16"/>
      <c r="D2518" s="1"/>
      <c r="E2518" s="1"/>
      <c r="F2518" s="1"/>
      <c r="G2518" s="1"/>
      <c r="H2518" s="11"/>
      <c r="I2518" s="11"/>
      <c r="J2518" s="11"/>
      <c r="K2518" s="2"/>
      <c r="L2518" s="2"/>
      <c r="M2518" s="1"/>
    </row>
    <row r="2519" spans="1:13" x14ac:dyDescent="0.2">
      <c r="A2519" s="1"/>
      <c r="B2519" s="1"/>
      <c r="C2519" s="16"/>
      <c r="D2519" s="1"/>
      <c r="E2519" s="1"/>
      <c r="F2519" s="1"/>
      <c r="G2519" s="1"/>
      <c r="H2519" s="11"/>
      <c r="I2519" s="11"/>
      <c r="J2519" s="11"/>
      <c r="K2519" s="2"/>
      <c r="L2519" s="2"/>
      <c r="M2519" s="1"/>
    </row>
    <row r="2520" spans="1:13" x14ac:dyDescent="0.2">
      <c r="A2520" s="1"/>
      <c r="B2520" s="1"/>
      <c r="C2520" s="16"/>
      <c r="D2520" s="1"/>
      <c r="E2520" s="1"/>
      <c r="F2520" s="1"/>
      <c r="G2520" s="1"/>
      <c r="H2520" s="11"/>
      <c r="I2520" s="11"/>
      <c r="J2520" s="11"/>
      <c r="K2520" s="2"/>
      <c r="L2520" s="2"/>
      <c r="M2520" s="1"/>
    </row>
    <row r="2521" spans="1:13" x14ac:dyDescent="0.2">
      <c r="A2521" s="1"/>
      <c r="B2521" s="1"/>
      <c r="C2521" s="16"/>
      <c r="D2521" s="1"/>
      <c r="E2521" s="1"/>
      <c r="F2521" s="1"/>
      <c r="G2521" s="1"/>
      <c r="H2521" s="11"/>
      <c r="I2521" s="11"/>
      <c r="J2521" s="11"/>
      <c r="K2521" s="2"/>
      <c r="L2521" s="2"/>
      <c r="M2521" s="1"/>
    </row>
    <row r="2522" spans="1:13" x14ac:dyDescent="0.2">
      <c r="A2522" s="1"/>
      <c r="B2522" s="1"/>
      <c r="C2522" s="16"/>
      <c r="D2522" s="1"/>
      <c r="E2522" s="1"/>
      <c r="F2522" s="1"/>
      <c r="G2522" s="1"/>
      <c r="H2522" s="11"/>
      <c r="I2522" s="11"/>
      <c r="J2522" s="11"/>
      <c r="K2522" s="2"/>
      <c r="L2522" s="2"/>
      <c r="M2522" s="1"/>
    </row>
    <row r="2523" spans="1:13" x14ac:dyDescent="0.2">
      <c r="A2523" s="1"/>
      <c r="B2523" s="1"/>
      <c r="C2523" s="16"/>
      <c r="D2523" s="1"/>
      <c r="E2523" s="1"/>
      <c r="F2523" s="1"/>
      <c r="G2523" s="1"/>
      <c r="H2523" s="11"/>
      <c r="I2523" s="11"/>
      <c r="J2523" s="11"/>
      <c r="K2523" s="2"/>
      <c r="L2523" s="2"/>
      <c r="M2523" s="1"/>
    </row>
    <row r="2524" spans="1:13" x14ac:dyDescent="0.2">
      <c r="A2524" s="1"/>
      <c r="B2524" s="1"/>
      <c r="C2524" s="16"/>
      <c r="D2524" s="1"/>
      <c r="E2524" s="1"/>
      <c r="F2524" s="1"/>
      <c r="G2524" s="1"/>
      <c r="H2524" s="11"/>
      <c r="I2524" s="11"/>
      <c r="J2524" s="11"/>
      <c r="K2524" s="2"/>
      <c r="L2524" s="2"/>
      <c r="M2524" s="1"/>
    </row>
    <row r="2525" spans="1:13" x14ac:dyDescent="0.2">
      <c r="A2525" s="1"/>
      <c r="B2525" s="1"/>
      <c r="C2525" s="16"/>
      <c r="D2525" s="1"/>
      <c r="E2525" s="1"/>
      <c r="F2525" s="1"/>
      <c r="G2525" s="1"/>
      <c r="H2525" s="11"/>
      <c r="I2525" s="11"/>
      <c r="J2525" s="11"/>
      <c r="K2525" s="2"/>
      <c r="L2525" s="2"/>
      <c r="M2525" s="1"/>
    </row>
    <row r="2526" spans="1:13" x14ac:dyDescent="0.2">
      <c r="A2526" s="1"/>
      <c r="B2526" s="1"/>
      <c r="C2526" s="16"/>
      <c r="D2526" s="1"/>
      <c r="E2526" s="1"/>
      <c r="F2526" s="1"/>
      <c r="G2526" s="1"/>
      <c r="H2526" s="11"/>
      <c r="I2526" s="11"/>
      <c r="J2526" s="11"/>
      <c r="K2526" s="2"/>
      <c r="L2526" s="2"/>
      <c r="M2526" s="1"/>
    </row>
    <row r="2527" spans="1:13" x14ac:dyDescent="0.2">
      <c r="A2527" s="1"/>
      <c r="B2527" s="1"/>
      <c r="C2527" s="16"/>
      <c r="D2527" s="1"/>
      <c r="E2527" s="1"/>
      <c r="F2527" s="1"/>
      <c r="G2527" s="1"/>
      <c r="H2527" s="11"/>
      <c r="I2527" s="11"/>
      <c r="J2527" s="11"/>
      <c r="K2527" s="2"/>
      <c r="L2527" s="2"/>
      <c r="M2527" s="1"/>
    </row>
    <row r="2528" spans="1:13" x14ac:dyDescent="0.2">
      <c r="A2528" s="1"/>
      <c r="B2528" s="1"/>
      <c r="C2528" s="16"/>
      <c r="D2528" s="1"/>
      <c r="E2528" s="1"/>
      <c r="F2528" s="1"/>
      <c r="G2528" s="1"/>
      <c r="H2528" s="11"/>
      <c r="I2528" s="11"/>
      <c r="J2528" s="11"/>
      <c r="K2528" s="2"/>
      <c r="L2528" s="2"/>
      <c r="M2528" s="1"/>
    </row>
    <row r="2529" spans="1:13" x14ac:dyDescent="0.2">
      <c r="A2529" s="1"/>
      <c r="B2529" s="1"/>
      <c r="C2529" s="16"/>
      <c r="D2529" s="1"/>
      <c r="E2529" s="1"/>
      <c r="F2529" s="1"/>
      <c r="G2529" s="1"/>
      <c r="H2529" s="11"/>
      <c r="I2529" s="11"/>
      <c r="J2529" s="11"/>
      <c r="K2529" s="2"/>
      <c r="L2529" s="2"/>
      <c r="M2529" s="1"/>
    </row>
    <row r="2530" spans="1:13" x14ac:dyDescent="0.2">
      <c r="A2530" s="1"/>
      <c r="B2530" s="1"/>
      <c r="C2530" s="16"/>
      <c r="D2530" s="1"/>
      <c r="E2530" s="1"/>
      <c r="F2530" s="1"/>
      <c r="G2530" s="1"/>
      <c r="H2530" s="11"/>
      <c r="I2530" s="11"/>
      <c r="J2530" s="11"/>
      <c r="K2530" s="2"/>
      <c r="L2530" s="2"/>
      <c r="M2530" s="1"/>
    </row>
    <row r="2531" spans="1:13" x14ac:dyDescent="0.2">
      <c r="A2531" s="1"/>
      <c r="B2531" s="1"/>
      <c r="C2531" s="16"/>
      <c r="D2531" s="1"/>
      <c r="E2531" s="1"/>
      <c r="F2531" s="1"/>
      <c r="G2531" s="1"/>
      <c r="H2531" s="11"/>
      <c r="I2531" s="11"/>
      <c r="J2531" s="11"/>
      <c r="K2531" s="2"/>
      <c r="L2531" s="2"/>
      <c r="M2531" s="1"/>
    </row>
    <row r="2532" spans="1:13" x14ac:dyDescent="0.2">
      <c r="A2532" s="1"/>
      <c r="B2532" s="1"/>
      <c r="C2532" s="16"/>
      <c r="D2532" s="1"/>
      <c r="E2532" s="1"/>
      <c r="F2532" s="1"/>
      <c r="G2532" s="1"/>
      <c r="H2532" s="11"/>
      <c r="I2532" s="11"/>
      <c r="J2532" s="11"/>
      <c r="K2532" s="2"/>
      <c r="L2532" s="2"/>
      <c r="M2532" s="1"/>
    </row>
    <row r="2533" spans="1:13" x14ac:dyDescent="0.2">
      <c r="A2533" s="1"/>
      <c r="B2533" s="1"/>
      <c r="C2533" s="16"/>
      <c r="D2533" s="1"/>
      <c r="E2533" s="1"/>
      <c r="F2533" s="1"/>
      <c r="G2533" s="1"/>
      <c r="H2533" s="11"/>
      <c r="I2533" s="11"/>
      <c r="J2533" s="11"/>
      <c r="K2533" s="2"/>
      <c r="L2533" s="2"/>
      <c r="M2533" s="1"/>
    </row>
    <row r="2534" spans="1:13" x14ac:dyDescent="0.2">
      <c r="A2534" s="1"/>
      <c r="B2534" s="1"/>
      <c r="C2534" s="16"/>
      <c r="D2534" s="1"/>
      <c r="E2534" s="1"/>
      <c r="F2534" s="1"/>
      <c r="G2534" s="1"/>
      <c r="H2534" s="11"/>
      <c r="I2534" s="11"/>
      <c r="J2534" s="11"/>
      <c r="K2534" s="2"/>
      <c r="L2534" s="2"/>
      <c r="M2534" s="1"/>
    </row>
    <row r="2535" spans="1:13" x14ac:dyDescent="0.2">
      <c r="A2535" s="1"/>
      <c r="B2535" s="1"/>
      <c r="C2535" s="16"/>
      <c r="D2535" s="1"/>
      <c r="E2535" s="1"/>
      <c r="F2535" s="1"/>
      <c r="G2535" s="1"/>
      <c r="H2535" s="11"/>
      <c r="I2535" s="11"/>
      <c r="J2535" s="11"/>
      <c r="K2535" s="2"/>
      <c r="L2535" s="2"/>
      <c r="M2535" s="1"/>
    </row>
    <row r="2536" spans="1:13" x14ac:dyDescent="0.2">
      <c r="A2536" s="1"/>
      <c r="B2536" s="1"/>
      <c r="C2536" s="16"/>
      <c r="D2536" s="1"/>
      <c r="E2536" s="1"/>
      <c r="F2536" s="1"/>
      <c r="G2536" s="1"/>
      <c r="H2536" s="11"/>
      <c r="I2536" s="11"/>
      <c r="J2536" s="11"/>
      <c r="K2536" s="2"/>
      <c r="L2536" s="2"/>
      <c r="M2536" s="1"/>
    </row>
    <row r="2537" spans="1:13" x14ac:dyDescent="0.2">
      <c r="A2537" s="1"/>
      <c r="B2537" s="1"/>
      <c r="C2537" s="16"/>
      <c r="D2537" s="1"/>
      <c r="E2537" s="1"/>
      <c r="F2537" s="1"/>
      <c r="G2537" s="1"/>
      <c r="H2537" s="11"/>
      <c r="I2537" s="11"/>
      <c r="J2537" s="11"/>
      <c r="K2537" s="2"/>
      <c r="L2537" s="2"/>
      <c r="M2537" s="1"/>
    </row>
    <row r="2538" spans="1:13" x14ac:dyDescent="0.2">
      <c r="A2538" s="1"/>
      <c r="B2538" s="1"/>
      <c r="C2538" s="16"/>
      <c r="D2538" s="1"/>
      <c r="E2538" s="1"/>
      <c r="F2538" s="1"/>
      <c r="G2538" s="1"/>
      <c r="H2538" s="11"/>
      <c r="I2538" s="11"/>
      <c r="J2538" s="11"/>
      <c r="K2538" s="2"/>
      <c r="L2538" s="2"/>
      <c r="M2538" s="1"/>
    </row>
    <row r="2539" spans="1:13" x14ac:dyDescent="0.2">
      <c r="A2539" s="1"/>
      <c r="B2539" s="1"/>
      <c r="C2539" s="16"/>
      <c r="D2539" s="1"/>
      <c r="E2539" s="1"/>
      <c r="F2539" s="1"/>
      <c r="G2539" s="1"/>
      <c r="H2539" s="11"/>
      <c r="I2539" s="11"/>
      <c r="J2539" s="11"/>
      <c r="K2539" s="2"/>
      <c r="L2539" s="2"/>
      <c r="M2539" s="1"/>
    </row>
    <row r="2540" spans="1:13" x14ac:dyDescent="0.2">
      <c r="A2540" s="1"/>
      <c r="B2540" s="1"/>
      <c r="C2540" s="16"/>
      <c r="D2540" s="1"/>
      <c r="E2540" s="1"/>
      <c r="F2540" s="1"/>
      <c r="G2540" s="1"/>
      <c r="H2540" s="11"/>
      <c r="I2540" s="11"/>
      <c r="J2540" s="11"/>
      <c r="K2540" s="2"/>
      <c r="L2540" s="2"/>
      <c r="M2540" s="1"/>
    </row>
    <row r="2541" spans="1:13" x14ac:dyDescent="0.2">
      <c r="A2541" s="1"/>
      <c r="B2541" s="1"/>
      <c r="C2541" s="16"/>
      <c r="D2541" s="1"/>
      <c r="E2541" s="1"/>
      <c r="F2541" s="1"/>
      <c r="G2541" s="1"/>
      <c r="H2541" s="11"/>
      <c r="I2541" s="11"/>
      <c r="J2541" s="11"/>
      <c r="K2541" s="2"/>
      <c r="L2541" s="2"/>
      <c r="M2541" s="1"/>
    </row>
    <row r="2542" spans="1:13" x14ac:dyDescent="0.2">
      <c r="A2542" s="1"/>
      <c r="B2542" s="1"/>
      <c r="C2542" s="16"/>
      <c r="D2542" s="1"/>
      <c r="E2542" s="1"/>
      <c r="F2542" s="1"/>
      <c r="G2542" s="1"/>
      <c r="H2542" s="11"/>
      <c r="I2542" s="11"/>
      <c r="J2542" s="11"/>
      <c r="K2542" s="2"/>
      <c r="L2542" s="2"/>
      <c r="M2542" s="1"/>
    </row>
    <row r="2543" spans="1:13" x14ac:dyDescent="0.2">
      <c r="A2543" s="1"/>
      <c r="B2543" s="1"/>
      <c r="C2543" s="16"/>
      <c r="D2543" s="1"/>
      <c r="E2543" s="1"/>
      <c r="F2543" s="1"/>
      <c r="G2543" s="1"/>
      <c r="H2543" s="11"/>
      <c r="I2543" s="11"/>
      <c r="J2543" s="11"/>
      <c r="K2543" s="2"/>
      <c r="L2543" s="2"/>
      <c r="M2543" s="1"/>
    </row>
    <row r="2544" spans="1:13" x14ac:dyDescent="0.2">
      <c r="A2544" s="1"/>
      <c r="B2544" s="1"/>
      <c r="C2544" s="16"/>
      <c r="D2544" s="1"/>
      <c r="E2544" s="1"/>
      <c r="F2544" s="1"/>
      <c r="G2544" s="1"/>
      <c r="H2544" s="11"/>
      <c r="I2544" s="11"/>
      <c r="J2544" s="11"/>
      <c r="K2544" s="2"/>
      <c r="L2544" s="2"/>
      <c r="M2544" s="1"/>
    </row>
    <row r="2545" spans="1:13" x14ac:dyDescent="0.2">
      <c r="A2545" s="1"/>
      <c r="B2545" s="1"/>
      <c r="C2545" s="16"/>
      <c r="D2545" s="1"/>
      <c r="E2545" s="1"/>
      <c r="F2545" s="1"/>
      <c r="G2545" s="1"/>
      <c r="H2545" s="11"/>
      <c r="I2545" s="11"/>
      <c r="J2545" s="11"/>
      <c r="K2545" s="2"/>
      <c r="L2545" s="2"/>
      <c r="M2545" s="1"/>
    </row>
    <row r="2546" spans="1:13" x14ac:dyDescent="0.2">
      <c r="A2546" s="1"/>
      <c r="B2546" s="1"/>
      <c r="C2546" s="16"/>
      <c r="D2546" s="1"/>
      <c r="E2546" s="1"/>
      <c r="F2546" s="1"/>
      <c r="G2546" s="1"/>
      <c r="H2546" s="11"/>
      <c r="I2546" s="11"/>
      <c r="J2546" s="11"/>
      <c r="K2546" s="2"/>
      <c r="L2546" s="2"/>
      <c r="M2546" s="1"/>
    </row>
    <row r="2547" spans="1:13" x14ac:dyDescent="0.2">
      <c r="A2547" s="1"/>
      <c r="B2547" s="1"/>
      <c r="C2547" s="16"/>
      <c r="D2547" s="1"/>
      <c r="E2547" s="1"/>
      <c r="F2547" s="1"/>
      <c r="G2547" s="1"/>
      <c r="H2547" s="11"/>
      <c r="I2547" s="11"/>
      <c r="J2547" s="11"/>
      <c r="K2547" s="2"/>
      <c r="L2547" s="2"/>
      <c r="M2547" s="1"/>
    </row>
    <row r="2548" spans="1:13" x14ac:dyDescent="0.2">
      <c r="A2548" s="1"/>
      <c r="B2548" s="1"/>
      <c r="C2548" s="16"/>
      <c r="D2548" s="1"/>
      <c r="E2548" s="1"/>
      <c r="F2548" s="1"/>
      <c r="G2548" s="1"/>
      <c r="H2548" s="11"/>
      <c r="I2548" s="11"/>
      <c r="J2548" s="11"/>
      <c r="K2548" s="2"/>
      <c r="L2548" s="2"/>
      <c r="M2548" s="1"/>
    </row>
    <row r="2549" spans="1:13" x14ac:dyDescent="0.2">
      <c r="A2549" s="1"/>
      <c r="B2549" s="1"/>
      <c r="C2549" s="16"/>
      <c r="D2549" s="1"/>
      <c r="E2549" s="1"/>
      <c r="F2549" s="1"/>
      <c r="G2549" s="1"/>
      <c r="H2549" s="11"/>
      <c r="I2549" s="11"/>
      <c r="J2549" s="11"/>
      <c r="K2549" s="2"/>
      <c r="L2549" s="2"/>
      <c r="M2549" s="1"/>
    </row>
    <row r="2550" spans="1:13" x14ac:dyDescent="0.2">
      <c r="A2550" s="1"/>
      <c r="B2550" s="1"/>
      <c r="C2550" s="16"/>
      <c r="D2550" s="1"/>
      <c r="E2550" s="1"/>
      <c r="F2550" s="1"/>
      <c r="G2550" s="1"/>
      <c r="H2550" s="11"/>
      <c r="I2550" s="11"/>
      <c r="J2550" s="11"/>
      <c r="K2550" s="2"/>
      <c r="L2550" s="2"/>
      <c r="M2550" s="1"/>
    </row>
    <row r="2551" spans="1:13" x14ac:dyDescent="0.2">
      <c r="A2551" s="1"/>
      <c r="B2551" s="1"/>
      <c r="C2551" s="16"/>
      <c r="D2551" s="1"/>
      <c r="E2551" s="1"/>
      <c r="F2551" s="1"/>
      <c r="G2551" s="1"/>
      <c r="H2551" s="11"/>
      <c r="I2551" s="11"/>
      <c r="J2551" s="11"/>
      <c r="K2551" s="2"/>
      <c r="L2551" s="2"/>
      <c r="M2551" s="1"/>
    </row>
    <row r="2552" spans="1:13" x14ac:dyDescent="0.2">
      <c r="A2552" s="1"/>
      <c r="B2552" s="1"/>
      <c r="C2552" s="16"/>
      <c r="D2552" s="1"/>
      <c r="E2552" s="1"/>
      <c r="F2552" s="1"/>
      <c r="G2552" s="1"/>
      <c r="H2552" s="11"/>
      <c r="I2552" s="11"/>
      <c r="J2552" s="11"/>
      <c r="K2552" s="2"/>
      <c r="L2552" s="2"/>
      <c r="M2552" s="1"/>
    </row>
    <row r="2553" spans="1:13" x14ac:dyDescent="0.2">
      <c r="A2553" s="1"/>
      <c r="B2553" s="1"/>
      <c r="C2553" s="16"/>
      <c r="D2553" s="1"/>
      <c r="E2553" s="1"/>
      <c r="F2553" s="1"/>
      <c r="G2553" s="1"/>
      <c r="H2553" s="11"/>
      <c r="I2553" s="11"/>
      <c r="J2553" s="11"/>
      <c r="K2553" s="2"/>
      <c r="L2553" s="2"/>
      <c r="M2553" s="1"/>
    </row>
    <row r="2554" spans="1:13" x14ac:dyDescent="0.2">
      <c r="A2554" s="1"/>
      <c r="B2554" s="1"/>
      <c r="C2554" s="16"/>
      <c r="D2554" s="1"/>
      <c r="E2554" s="1"/>
      <c r="F2554" s="1"/>
      <c r="G2554" s="1"/>
      <c r="H2554" s="11"/>
      <c r="I2554" s="11"/>
      <c r="J2554" s="11"/>
      <c r="K2554" s="2"/>
      <c r="L2554" s="2"/>
      <c r="M2554" s="1"/>
    </row>
    <row r="2555" spans="1:13" x14ac:dyDescent="0.2">
      <c r="A2555" s="1"/>
      <c r="B2555" s="1"/>
      <c r="C2555" s="16"/>
      <c r="D2555" s="1"/>
      <c r="E2555" s="1"/>
      <c r="F2555" s="1"/>
      <c r="G2555" s="1"/>
      <c r="H2555" s="11"/>
      <c r="I2555" s="11"/>
      <c r="J2555" s="11"/>
      <c r="K2555" s="2"/>
      <c r="L2555" s="2"/>
      <c r="M2555" s="1"/>
    </row>
    <row r="2556" spans="1:13" x14ac:dyDescent="0.2">
      <c r="A2556" s="1"/>
      <c r="B2556" s="1"/>
      <c r="C2556" s="16"/>
      <c r="D2556" s="1"/>
      <c r="E2556" s="1"/>
      <c r="F2556" s="1"/>
      <c r="G2556" s="1"/>
      <c r="H2556" s="11"/>
      <c r="I2556" s="11"/>
      <c r="J2556" s="11"/>
      <c r="K2556" s="2"/>
      <c r="L2556" s="2"/>
      <c r="M2556" s="1"/>
    </row>
    <row r="2557" spans="1:13" x14ac:dyDescent="0.2">
      <c r="A2557" s="1"/>
      <c r="B2557" s="1"/>
      <c r="C2557" s="16"/>
      <c r="D2557" s="1"/>
      <c r="E2557" s="1"/>
      <c r="F2557" s="1"/>
      <c r="G2557" s="1"/>
      <c r="H2557" s="11"/>
      <c r="I2557" s="11"/>
      <c r="J2557" s="11"/>
      <c r="K2557" s="2"/>
      <c r="L2557" s="2"/>
      <c r="M2557" s="1"/>
    </row>
    <row r="2558" spans="1:13" x14ac:dyDescent="0.2">
      <c r="A2558" s="1"/>
      <c r="B2558" s="1"/>
      <c r="C2558" s="16"/>
      <c r="D2558" s="1"/>
      <c r="E2558" s="1"/>
      <c r="F2558" s="1"/>
      <c r="G2558" s="1"/>
      <c r="H2558" s="11"/>
      <c r="I2558" s="11"/>
      <c r="J2558" s="11"/>
      <c r="K2558" s="2"/>
      <c r="L2558" s="2"/>
      <c r="M2558" s="1"/>
    </row>
    <row r="2559" spans="1:13" x14ac:dyDescent="0.2">
      <c r="A2559" s="1"/>
      <c r="B2559" s="1"/>
      <c r="C2559" s="16"/>
      <c r="D2559" s="1"/>
      <c r="E2559" s="1"/>
      <c r="F2559" s="1"/>
      <c r="G2559" s="1"/>
      <c r="H2559" s="11"/>
      <c r="I2559" s="11"/>
      <c r="J2559" s="11"/>
      <c r="K2559" s="2"/>
      <c r="L2559" s="2"/>
      <c r="M2559" s="1"/>
    </row>
    <row r="2560" spans="1:13" x14ac:dyDescent="0.2">
      <c r="A2560" s="1"/>
      <c r="B2560" s="1"/>
      <c r="C2560" s="16"/>
      <c r="D2560" s="1"/>
      <c r="E2560" s="1"/>
      <c r="F2560" s="1"/>
      <c r="G2560" s="1"/>
      <c r="H2560" s="11"/>
      <c r="I2560" s="11"/>
      <c r="J2560" s="11"/>
      <c r="K2560" s="2"/>
      <c r="L2560" s="2"/>
      <c r="M2560" s="1"/>
    </row>
    <row r="2561" spans="1:13" x14ac:dyDescent="0.2">
      <c r="A2561" s="1"/>
      <c r="B2561" s="1"/>
      <c r="C2561" s="16"/>
      <c r="D2561" s="1"/>
      <c r="E2561" s="1"/>
      <c r="F2561" s="1"/>
      <c r="G2561" s="1"/>
      <c r="H2561" s="11"/>
      <c r="I2561" s="11"/>
      <c r="J2561" s="11"/>
      <c r="K2561" s="2"/>
      <c r="L2561" s="2"/>
      <c r="M2561" s="1"/>
    </row>
    <row r="2562" spans="1:13" x14ac:dyDescent="0.2">
      <c r="A2562" s="1"/>
      <c r="B2562" s="1"/>
      <c r="C2562" s="16"/>
      <c r="D2562" s="1"/>
      <c r="E2562" s="1"/>
      <c r="F2562" s="1"/>
      <c r="G2562" s="1"/>
      <c r="H2562" s="11"/>
      <c r="I2562" s="11"/>
      <c r="J2562" s="11"/>
      <c r="K2562" s="2"/>
      <c r="L2562" s="2"/>
      <c r="M2562" s="1"/>
    </row>
    <row r="2563" spans="1:13" x14ac:dyDescent="0.2">
      <c r="A2563" s="1"/>
      <c r="B2563" s="1"/>
      <c r="C2563" s="16"/>
      <c r="D2563" s="1"/>
      <c r="E2563" s="1"/>
      <c r="F2563" s="1"/>
      <c r="G2563" s="1"/>
      <c r="H2563" s="11"/>
      <c r="I2563" s="11"/>
      <c r="J2563" s="11"/>
      <c r="K2563" s="2"/>
      <c r="L2563" s="2"/>
      <c r="M2563" s="1"/>
    </row>
    <row r="2564" spans="1:13" x14ac:dyDescent="0.2">
      <c r="A2564" s="1"/>
      <c r="B2564" s="1"/>
      <c r="C2564" s="16"/>
      <c r="D2564" s="1"/>
      <c r="E2564" s="1"/>
      <c r="F2564" s="1"/>
      <c r="G2564" s="1"/>
      <c r="H2564" s="11"/>
      <c r="I2564" s="11"/>
      <c r="J2564" s="11"/>
      <c r="K2564" s="2"/>
      <c r="L2564" s="2"/>
      <c r="M2564" s="1"/>
    </row>
    <row r="2565" spans="1:13" x14ac:dyDescent="0.2">
      <c r="A2565" s="1"/>
      <c r="B2565" s="1"/>
      <c r="C2565" s="16"/>
      <c r="D2565" s="1"/>
      <c r="E2565" s="1"/>
      <c r="F2565" s="1"/>
      <c r="G2565" s="1"/>
      <c r="H2565" s="11"/>
      <c r="I2565" s="11"/>
      <c r="J2565" s="11"/>
      <c r="K2565" s="2"/>
      <c r="L2565" s="2"/>
      <c r="M2565" s="1"/>
    </row>
    <row r="2566" spans="1:13" x14ac:dyDescent="0.2">
      <c r="A2566" s="1"/>
      <c r="B2566" s="1"/>
      <c r="C2566" s="16"/>
      <c r="D2566" s="1"/>
      <c r="E2566" s="1"/>
      <c r="F2566" s="1"/>
      <c r="G2566" s="1"/>
      <c r="H2566" s="11"/>
      <c r="I2566" s="11"/>
      <c r="J2566" s="11"/>
      <c r="K2566" s="2"/>
      <c r="L2566" s="2"/>
      <c r="M2566" s="1"/>
    </row>
    <row r="2567" spans="1:13" x14ac:dyDescent="0.2">
      <c r="A2567" s="1"/>
      <c r="B2567" s="1"/>
      <c r="C2567" s="16"/>
      <c r="D2567" s="1"/>
      <c r="E2567" s="1"/>
      <c r="F2567" s="1"/>
      <c r="G2567" s="1"/>
      <c r="H2567" s="11"/>
      <c r="I2567" s="11"/>
      <c r="J2567" s="11"/>
      <c r="K2567" s="2"/>
      <c r="L2567" s="2"/>
      <c r="M2567" s="1"/>
    </row>
    <row r="2568" spans="1:13" x14ac:dyDescent="0.2">
      <c r="A2568" s="1"/>
      <c r="B2568" s="1"/>
      <c r="C2568" s="16"/>
      <c r="D2568" s="1"/>
      <c r="E2568" s="1"/>
      <c r="F2568" s="1"/>
      <c r="G2568" s="1"/>
      <c r="H2568" s="11"/>
      <c r="I2568" s="11"/>
      <c r="J2568" s="11"/>
      <c r="K2568" s="2"/>
      <c r="L2568" s="2"/>
      <c r="M2568" s="1"/>
    </row>
    <row r="2569" spans="1:13" x14ac:dyDescent="0.2">
      <c r="A2569" s="1"/>
      <c r="B2569" s="1"/>
      <c r="C2569" s="16"/>
      <c r="D2569" s="1"/>
      <c r="E2569" s="1"/>
      <c r="F2569" s="1"/>
      <c r="G2569" s="1"/>
      <c r="H2569" s="11"/>
      <c r="I2569" s="11"/>
      <c r="J2569" s="11"/>
      <c r="K2569" s="2"/>
      <c r="L2569" s="2"/>
      <c r="M2569" s="1"/>
    </row>
    <row r="2570" spans="1:13" x14ac:dyDescent="0.2">
      <c r="A2570" s="1"/>
      <c r="B2570" s="1"/>
      <c r="C2570" s="16"/>
      <c r="D2570" s="1"/>
      <c r="E2570" s="1"/>
      <c r="F2570" s="1"/>
      <c r="G2570" s="1"/>
      <c r="H2570" s="11"/>
      <c r="I2570" s="11"/>
      <c r="J2570" s="11"/>
      <c r="K2570" s="2"/>
      <c r="L2570" s="2"/>
      <c r="M2570" s="1"/>
    </row>
    <row r="2571" spans="1:13" x14ac:dyDescent="0.2">
      <c r="A2571" s="1"/>
      <c r="B2571" s="1"/>
      <c r="C2571" s="16"/>
      <c r="D2571" s="1"/>
      <c r="E2571" s="1"/>
      <c r="F2571" s="1"/>
      <c r="G2571" s="1"/>
      <c r="H2571" s="11"/>
      <c r="I2571" s="11"/>
      <c r="J2571" s="11"/>
      <c r="K2571" s="2"/>
      <c r="L2571" s="2"/>
      <c r="M2571" s="1"/>
    </row>
    <row r="2572" spans="1:13" x14ac:dyDescent="0.2">
      <c r="A2572" s="1"/>
      <c r="B2572" s="1"/>
      <c r="C2572" s="16"/>
      <c r="D2572" s="1"/>
      <c r="E2572" s="1"/>
      <c r="F2572" s="1"/>
      <c r="G2572" s="1"/>
      <c r="H2572" s="11"/>
      <c r="I2572" s="11"/>
      <c r="J2572" s="11"/>
      <c r="K2572" s="2"/>
      <c r="L2572" s="2"/>
      <c r="M2572" s="1"/>
    </row>
    <row r="2573" spans="1:13" x14ac:dyDescent="0.2">
      <c r="A2573" s="1"/>
      <c r="B2573" s="1"/>
      <c r="C2573" s="16"/>
      <c r="D2573" s="1"/>
      <c r="E2573" s="1"/>
      <c r="F2573" s="1"/>
      <c r="G2573" s="1"/>
      <c r="H2573" s="11"/>
      <c r="I2573" s="11"/>
      <c r="J2573" s="11"/>
      <c r="K2573" s="2"/>
      <c r="L2573" s="2"/>
      <c r="M2573" s="1"/>
    </row>
    <row r="2574" spans="1:13" x14ac:dyDescent="0.2">
      <c r="A2574" s="1"/>
      <c r="B2574" s="1"/>
      <c r="C2574" s="16"/>
      <c r="D2574" s="1"/>
      <c r="E2574" s="1"/>
      <c r="F2574" s="1"/>
      <c r="G2574" s="1"/>
      <c r="H2574" s="11"/>
      <c r="I2574" s="11"/>
      <c r="J2574" s="11"/>
      <c r="K2574" s="2"/>
      <c r="L2574" s="2"/>
      <c r="M2574" s="1"/>
    </row>
    <row r="2575" spans="1:13" x14ac:dyDescent="0.2">
      <c r="A2575" s="1"/>
      <c r="B2575" s="1"/>
      <c r="C2575" s="16"/>
      <c r="D2575" s="1"/>
      <c r="E2575" s="1"/>
      <c r="F2575" s="1"/>
      <c r="G2575" s="1"/>
      <c r="H2575" s="11"/>
      <c r="I2575" s="11"/>
      <c r="J2575" s="11"/>
      <c r="K2575" s="2"/>
      <c r="L2575" s="2"/>
      <c r="M2575" s="1"/>
    </row>
    <row r="2576" spans="1:13" x14ac:dyDescent="0.2">
      <c r="A2576" s="1"/>
      <c r="B2576" s="1"/>
      <c r="C2576" s="16"/>
      <c r="D2576" s="1"/>
      <c r="E2576" s="1"/>
      <c r="F2576" s="1"/>
      <c r="G2576" s="1"/>
      <c r="H2576" s="11"/>
      <c r="I2576" s="11"/>
      <c r="J2576" s="11"/>
      <c r="K2576" s="2"/>
      <c r="L2576" s="2"/>
      <c r="M2576" s="1"/>
    </row>
    <row r="2577" spans="1:13" x14ac:dyDescent="0.2">
      <c r="A2577" s="1"/>
      <c r="B2577" s="1"/>
      <c r="C2577" s="16"/>
      <c r="D2577" s="1"/>
      <c r="E2577" s="1"/>
      <c r="F2577" s="1"/>
      <c r="G2577" s="1"/>
      <c r="H2577" s="11"/>
      <c r="I2577" s="11"/>
      <c r="J2577" s="11"/>
      <c r="K2577" s="2"/>
      <c r="L2577" s="2"/>
      <c r="M2577" s="1"/>
    </row>
    <row r="2578" spans="1:13" x14ac:dyDescent="0.2">
      <c r="A2578" s="1"/>
      <c r="B2578" s="1"/>
      <c r="C2578" s="16"/>
      <c r="D2578" s="1"/>
      <c r="E2578" s="1"/>
      <c r="F2578" s="1"/>
      <c r="G2578" s="1"/>
      <c r="H2578" s="11"/>
      <c r="I2578" s="11"/>
      <c r="J2578" s="11"/>
      <c r="K2578" s="2"/>
      <c r="L2578" s="2"/>
      <c r="M2578" s="1"/>
    </row>
    <row r="2579" spans="1:13" x14ac:dyDescent="0.2">
      <c r="A2579" s="1"/>
      <c r="B2579" s="1"/>
      <c r="C2579" s="16"/>
      <c r="D2579" s="1"/>
      <c r="E2579" s="1"/>
      <c r="F2579" s="1"/>
      <c r="G2579" s="1"/>
      <c r="H2579" s="11"/>
      <c r="I2579" s="11"/>
      <c r="J2579" s="11"/>
      <c r="K2579" s="2"/>
      <c r="L2579" s="2"/>
      <c r="M2579" s="1"/>
    </row>
    <row r="2580" spans="1:13" x14ac:dyDescent="0.2">
      <c r="A2580" s="1"/>
      <c r="B2580" s="1"/>
      <c r="C2580" s="16"/>
      <c r="D2580" s="1"/>
      <c r="E2580" s="1"/>
      <c r="F2580" s="1"/>
      <c r="G2580" s="1"/>
      <c r="H2580" s="11"/>
      <c r="I2580" s="11"/>
      <c r="J2580" s="11"/>
      <c r="K2580" s="2"/>
      <c r="L2580" s="2"/>
      <c r="M2580" s="1"/>
    </row>
    <row r="2581" spans="1:13" x14ac:dyDescent="0.2">
      <c r="A2581" s="1"/>
      <c r="B2581" s="1"/>
      <c r="C2581" s="16"/>
      <c r="D2581" s="1"/>
      <c r="E2581" s="1"/>
      <c r="F2581" s="1"/>
      <c r="G2581" s="1"/>
      <c r="H2581" s="11"/>
      <c r="I2581" s="11"/>
      <c r="J2581" s="11"/>
      <c r="K2581" s="2"/>
      <c r="L2581" s="2"/>
      <c r="M2581" s="1"/>
    </row>
    <row r="2582" spans="1:13" x14ac:dyDescent="0.2">
      <c r="A2582" s="1"/>
      <c r="B2582" s="1"/>
      <c r="C2582" s="16"/>
      <c r="D2582" s="1"/>
      <c r="E2582" s="1"/>
      <c r="F2582" s="1"/>
      <c r="G2582" s="1"/>
      <c r="H2582" s="11"/>
      <c r="I2582" s="11"/>
      <c r="J2582" s="11"/>
      <c r="K2582" s="2"/>
      <c r="L2582" s="2"/>
      <c r="M2582" s="1"/>
    </row>
    <row r="2583" spans="1:13" x14ac:dyDescent="0.2">
      <c r="A2583" s="1"/>
      <c r="B2583" s="1"/>
      <c r="C2583" s="16"/>
      <c r="D2583" s="1"/>
      <c r="E2583" s="1"/>
      <c r="F2583" s="1"/>
      <c r="G2583" s="1"/>
      <c r="H2583" s="11"/>
      <c r="I2583" s="11"/>
      <c r="J2583" s="11"/>
      <c r="K2583" s="2"/>
      <c r="L2583" s="2"/>
      <c r="M2583" s="1"/>
    </row>
    <row r="2584" spans="1:13" x14ac:dyDescent="0.2">
      <c r="A2584" s="1"/>
      <c r="B2584" s="1"/>
      <c r="C2584" s="16"/>
      <c r="D2584" s="1"/>
      <c r="E2584" s="1"/>
      <c r="F2584" s="1"/>
      <c r="G2584" s="1"/>
      <c r="H2584" s="11"/>
      <c r="I2584" s="11"/>
      <c r="J2584" s="11"/>
      <c r="K2584" s="2"/>
      <c r="L2584" s="2"/>
      <c r="M2584" s="1"/>
    </row>
    <row r="2585" spans="1:13" x14ac:dyDescent="0.2">
      <c r="A2585" s="1"/>
      <c r="B2585" s="1"/>
      <c r="C2585" s="16"/>
      <c r="D2585" s="1"/>
      <c r="E2585" s="1"/>
      <c r="F2585" s="1"/>
      <c r="G2585" s="1"/>
      <c r="H2585" s="11"/>
      <c r="I2585" s="11"/>
      <c r="J2585" s="11"/>
      <c r="K2585" s="2"/>
      <c r="L2585" s="2"/>
      <c r="M2585" s="1"/>
    </row>
    <row r="2586" spans="1:13" x14ac:dyDescent="0.2">
      <c r="A2586" s="1"/>
      <c r="B2586" s="1"/>
      <c r="C2586" s="16"/>
      <c r="D2586" s="1"/>
      <c r="E2586" s="1"/>
      <c r="F2586" s="1"/>
      <c r="G2586" s="1"/>
      <c r="H2586" s="11"/>
      <c r="I2586" s="11"/>
      <c r="J2586" s="11"/>
      <c r="K2586" s="2"/>
      <c r="L2586" s="2"/>
      <c r="M2586" s="1"/>
    </row>
    <row r="2587" spans="1:13" x14ac:dyDescent="0.2">
      <c r="A2587" s="1"/>
      <c r="B2587" s="1"/>
      <c r="C2587" s="16"/>
      <c r="D2587" s="1"/>
      <c r="E2587" s="1"/>
      <c r="F2587" s="1"/>
      <c r="G2587" s="1"/>
      <c r="H2587" s="11"/>
      <c r="I2587" s="11"/>
      <c r="J2587" s="11"/>
      <c r="K2587" s="2"/>
      <c r="L2587" s="2"/>
      <c r="M2587" s="1"/>
    </row>
    <row r="2588" spans="1:13" x14ac:dyDescent="0.2">
      <c r="A2588" s="1"/>
      <c r="B2588" s="1"/>
      <c r="C2588" s="16"/>
      <c r="D2588" s="1"/>
      <c r="E2588" s="1"/>
      <c r="F2588" s="1"/>
      <c r="G2588" s="1"/>
      <c r="H2588" s="11"/>
      <c r="I2588" s="11"/>
      <c r="J2588" s="11"/>
      <c r="K2588" s="2"/>
      <c r="L2588" s="2"/>
      <c r="M2588" s="1"/>
    </row>
    <row r="2589" spans="1:13" x14ac:dyDescent="0.2">
      <c r="A2589" s="1"/>
      <c r="B2589" s="1"/>
      <c r="C2589" s="16"/>
      <c r="D2589" s="1"/>
      <c r="E2589" s="1"/>
      <c r="F2589" s="1"/>
      <c r="G2589" s="1"/>
      <c r="H2589" s="11"/>
      <c r="I2589" s="11"/>
      <c r="J2589" s="11"/>
      <c r="K2589" s="2"/>
      <c r="L2589" s="2"/>
      <c r="M2589" s="1"/>
    </row>
    <row r="2590" spans="1:13" x14ac:dyDescent="0.2">
      <c r="A2590" s="1"/>
      <c r="B2590" s="1"/>
      <c r="C2590" s="16"/>
      <c r="D2590" s="1"/>
      <c r="E2590" s="1"/>
      <c r="F2590" s="1"/>
      <c r="G2590" s="1"/>
      <c r="H2590" s="11"/>
      <c r="I2590" s="11"/>
      <c r="J2590" s="11"/>
      <c r="K2590" s="2"/>
      <c r="L2590" s="2"/>
      <c r="M2590" s="1"/>
    </row>
    <row r="2591" spans="1:13" x14ac:dyDescent="0.2">
      <c r="A2591" s="1"/>
      <c r="B2591" s="1"/>
      <c r="C2591" s="16"/>
      <c r="D2591" s="1"/>
      <c r="E2591" s="1"/>
      <c r="F2591" s="1"/>
      <c r="G2591" s="1"/>
      <c r="H2591" s="11"/>
      <c r="I2591" s="11"/>
      <c r="J2591" s="11"/>
      <c r="K2591" s="2"/>
      <c r="L2591" s="2"/>
      <c r="M2591" s="1"/>
    </row>
    <row r="2592" spans="1:13" x14ac:dyDescent="0.2">
      <c r="A2592" s="1"/>
      <c r="B2592" s="1"/>
      <c r="C2592" s="16"/>
      <c r="D2592" s="1"/>
      <c r="E2592" s="1"/>
      <c r="F2592" s="1"/>
      <c r="G2592" s="1"/>
      <c r="H2592" s="11"/>
      <c r="I2592" s="11"/>
      <c r="J2592" s="11"/>
      <c r="K2592" s="2"/>
      <c r="L2592" s="2"/>
      <c r="M2592" s="1"/>
    </row>
    <row r="2593" spans="1:13" x14ac:dyDescent="0.2">
      <c r="A2593" s="1"/>
      <c r="B2593" s="1"/>
      <c r="C2593" s="16"/>
      <c r="D2593" s="1"/>
      <c r="E2593" s="1"/>
      <c r="F2593" s="1"/>
      <c r="G2593" s="1"/>
      <c r="H2593" s="11"/>
      <c r="I2593" s="11"/>
      <c r="J2593" s="11"/>
      <c r="K2593" s="2"/>
      <c r="L2593" s="2"/>
      <c r="M2593" s="1"/>
    </row>
    <row r="2594" spans="1:13" x14ac:dyDescent="0.2">
      <c r="A2594" s="1"/>
      <c r="B2594" s="1"/>
      <c r="C2594" s="16"/>
      <c r="D2594" s="1"/>
      <c r="E2594" s="1"/>
      <c r="F2594" s="1"/>
      <c r="G2594" s="1"/>
      <c r="H2594" s="11"/>
      <c r="I2594" s="11"/>
      <c r="J2594" s="11"/>
      <c r="K2594" s="2"/>
      <c r="L2594" s="2"/>
      <c r="M2594" s="1"/>
    </row>
    <row r="2595" spans="1:13" x14ac:dyDescent="0.2">
      <c r="A2595" s="1"/>
      <c r="B2595" s="1"/>
      <c r="C2595" s="16"/>
      <c r="D2595" s="1"/>
      <c r="E2595" s="1"/>
      <c r="F2595" s="1"/>
      <c r="G2595" s="1"/>
      <c r="H2595" s="11"/>
      <c r="I2595" s="11"/>
      <c r="J2595" s="11"/>
      <c r="K2595" s="2"/>
      <c r="L2595" s="2"/>
      <c r="M2595" s="1"/>
    </row>
    <row r="2596" spans="1:13" x14ac:dyDescent="0.2">
      <c r="A2596" s="1"/>
      <c r="B2596" s="1"/>
      <c r="C2596" s="16"/>
      <c r="D2596" s="1"/>
      <c r="E2596" s="1"/>
      <c r="F2596" s="1"/>
      <c r="G2596" s="1"/>
      <c r="H2596" s="11"/>
      <c r="I2596" s="11"/>
      <c r="J2596" s="11"/>
      <c r="K2596" s="2"/>
      <c r="L2596" s="2"/>
      <c r="M2596" s="1"/>
    </row>
    <row r="2597" spans="1:13" x14ac:dyDescent="0.2">
      <c r="A2597" s="1"/>
      <c r="B2597" s="1"/>
      <c r="C2597" s="16"/>
      <c r="D2597" s="1"/>
      <c r="E2597" s="1"/>
      <c r="F2597" s="1"/>
      <c r="G2597" s="1"/>
      <c r="H2597" s="11"/>
      <c r="I2597" s="11"/>
      <c r="J2597" s="11"/>
      <c r="K2597" s="2"/>
      <c r="L2597" s="2"/>
      <c r="M2597" s="1"/>
    </row>
    <row r="2598" spans="1:13" x14ac:dyDescent="0.2">
      <c r="A2598" s="1"/>
      <c r="B2598" s="1"/>
      <c r="C2598" s="16"/>
      <c r="D2598" s="1"/>
      <c r="E2598" s="1"/>
      <c r="F2598" s="1"/>
      <c r="G2598" s="1"/>
      <c r="H2598" s="11"/>
      <c r="I2598" s="11"/>
      <c r="J2598" s="11"/>
      <c r="K2598" s="2"/>
      <c r="L2598" s="2"/>
      <c r="M2598" s="1"/>
    </row>
    <row r="2599" spans="1:13" x14ac:dyDescent="0.2">
      <c r="A2599" s="1"/>
      <c r="B2599" s="1"/>
      <c r="C2599" s="16"/>
      <c r="D2599" s="1"/>
      <c r="E2599" s="1"/>
      <c r="F2599" s="1"/>
      <c r="G2599" s="1"/>
      <c r="H2599" s="11"/>
      <c r="I2599" s="11"/>
      <c r="J2599" s="11"/>
      <c r="K2599" s="2"/>
      <c r="L2599" s="2"/>
      <c r="M2599" s="1"/>
    </row>
    <row r="2600" spans="1:13" x14ac:dyDescent="0.2">
      <c r="A2600" s="1"/>
      <c r="B2600" s="1"/>
      <c r="C2600" s="16"/>
      <c r="D2600" s="1"/>
      <c r="E2600" s="1"/>
      <c r="F2600" s="1"/>
      <c r="G2600" s="1"/>
      <c r="H2600" s="11"/>
      <c r="I2600" s="11"/>
      <c r="J2600" s="11"/>
      <c r="K2600" s="2"/>
      <c r="L2600" s="2"/>
      <c r="M2600" s="1"/>
    </row>
    <row r="2601" spans="1:13" x14ac:dyDescent="0.2">
      <c r="A2601" s="1"/>
      <c r="B2601" s="1"/>
      <c r="C2601" s="16"/>
      <c r="D2601" s="1"/>
      <c r="E2601" s="1"/>
      <c r="F2601" s="1"/>
      <c r="G2601" s="1"/>
      <c r="H2601" s="11"/>
      <c r="I2601" s="11"/>
      <c r="J2601" s="11"/>
      <c r="K2601" s="2"/>
      <c r="L2601" s="2"/>
      <c r="M2601" s="1"/>
    </row>
    <row r="2602" spans="1:13" x14ac:dyDescent="0.2">
      <c r="A2602" s="1"/>
      <c r="B2602" s="1"/>
      <c r="C2602" s="16"/>
      <c r="D2602" s="1"/>
      <c r="E2602" s="1"/>
      <c r="F2602" s="1"/>
      <c r="G2602" s="1"/>
      <c r="H2602" s="11"/>
      <c r="I2602" s="11"/>
      <c r="J2602" s="11"/>
      <c r="K2602" s="2"/>
      <c r="L2602" s="2"/>
      <c r="M2602" s="1"/>
    </row>
    <row r="2603" spans="1:13" x14ac:dyDescent="0.2">
      <c r="A2603" s="1"/>
      <c r="B2603" s="1"/>
      <c r="C2603" s="16"/>
      <c r="D2603" s="1"/>
      <c r="E2603" s="1"/>
      <c r="F2603" s="1"/>
      <c r="G2603" s="1"/>
      <c r="H2603" s="11"/>
      <c r="I2603" s="11"/>
      <c r="J2603" s="11"/>
      <c r="K2603" s="2"/>
      <c r="L2603" s="2"/>
      <c r="M2603" s="1"/>
    </row>
    <row r="2604" spans="1:13" x14ac:dyDescent="0.2">
      <c r="A2604" s="1"/>
      <c r="B2604" s="1"/>
      <c r="C2604" s="16"/>
      <c r="D2604" s="1"/>
      <c r="E2604" s="1"/>
      <c r="F2604" s="1"/>
      <c r="G2604" s="1"/>
      <c r="H2604" s="11"/>
      <c r="I2604" s="11"/>
      <c r="J2604" s="11"/>
      <c r="K2604" s="2"/>
      <c r="L2604" s="2"/>
      <c r="M2604" s="1"/>
    </row>
    <row r="2605" spans="1:13" x14ac:dyDescent="0.2">
      <c r="A2605" s="1"/>
      <c r="B2605" s="1"/>
      <c r="C2605" s="16"/>
      <c r="D2605" s="1"/>
      <c r="E2605" s="1"/>
      <c r="F2605" s="1"/>
      <c r="G2605" s="1"/>
      <c r="H2605" s="11"/>
      <c r="I2605" s="11"/>
      <c r="J2605" s="11"/>
      <c r="K2605" s="2"/>
      <c r="L2605" s="2"/>
      <c r="M2605" s="1"/>
    </row>
    <row r="2606" spans="1:13" x14ac:dyDescent="0.2">
      <c r="A2606" s="1"/>
      <c r="B2606" s="1"/>
      <c r="C2606" s="16"/>
      <c r="D2606" s="1"/>
      <c r="E2606" s="1"/>
      <c r="F2606" s="1"/>
      <c r="G2606" s="1"/>
      <c r="H2606" s="11"/>
      <c r="I2606" s="11"/>
      <c r="J2606" s="11"/>
      <c r="K2606" s="2"/>
      <c r="L2606" s="2"/>
      <c r="M2606" s="1"/>
    </row>
    <row r="2607" spans="1:13" x14ac:dyDescent="0.2">
      <c r="A2607" s="1"/>
      <c r="B2607" s="1"/>
      <c r="C2607" s="16"/>
      <c r="D2607" s="1"/>
      <c r="E2607" s="1"/>
      <c r="F2607" s="1"/>
      <c r="G2607" s="1"/>
      <c r="H2607" s="11"/>
      <c r="I2607" s="11"/>
      <c r="J2607" s="11"/>
      <c r="K2607" s="2"/>
      <c r="L2607" s="2"/>
      <c r="M2607" s="1"/>
    </row>
    <row r="2608" spans="1:13" x14ac:dyDescent="0.2">
      <c r="A2608" s="1"/>
      <c r="B2608" s="1"/>
      <c r="C2608" s="16"/>
      <c r="D2608" s="1"/>
      <c r="E2608" s="1"/>
      <c r="F2608" s="1"/>
      <c r="G2608" s="1"/>
      <c r="H2608" s="11"/>
      <c r="I2608" s="11"/>
      <c r="J2608" s="11"/>
      <c r="K2608" s="2"/>
      <c r="L2608" s="2"/>
      <c r="M2608" s="1"/>
    </row>
    <row r="2609" spans="1:13" x14ac:dyDescent="0.2">
      <c r="A2609" s="1"/>
      <c r="B2609" s="1"/>
      <c r="C2609" s="16"/>
      <c r="D2609" s="1"/>
      <c r="E2609" s="1"/>
      <c r="F2609" s="1"/>
      <c r="G2609" s="1"/>
      <c r="H2609" s="11"/>
      <c r="I2609" s="11"/>
      <c r="J2609" s="11"/>
      <c r="K2609" s="2"/>
      <c r="L2609" s="2"/>
      <c r="M2609" s="1"/>
    </row>
    <row r="2610" spans="1:13" x14ac:dyDescent="0.2">
      <c r="A2610" s="1"/>
      <c r="B2610" s="1"/>
      <c r="C2610" s="16"/>
      <c r="D2610" s="1"/>
      <c r="E2610" s="1"/>
      <c r="F2610" s="1"/>
      <c r="G2610" s="1"/>
      <c r="H2610" s="11"/>
      <c r="I2610" s="11"/>
      <c r="J2610" s="11"/>
      <c r="K2610" s="2"/>
      <c r="L2610" s="2"/>
      <c r="M2610" s="1"/>
    </row>
    <row r="2611" spans="1:13" x14ac:dyDescent="0.2">
      <c r="A2611" s="1"/>
      <c r="B2611" s="1"/>
      <c r="C2611" s="16"/>
      <c r="D2611" s="1"/>
      <c r="E2611" s="1"/>
      <c r="F2611" s="1"/>
      <c r="G2611" s="1"/>
      <c r="H2611" s="11"/>
      <c r="I2611" s="11"/>
      <c r="J2611" s="11"/>
      <c r="K2611" s="2"/>
      <c r="L2611" s="2"/>
      <c r="M2611" s="1"/>
    </row>
    <row r="2612" spans="1:13" x14ac:dyDescent="0.2">
      <c r="A2612" s="1"/>
      <c r="B2612" s="1"/>
      <c r="C2612" s="16"/>
      <c r="D2612" s="1"/>
      <c r="E2612" s="1"/>
      <c r="F2612" s="1"/>
      <c r="G2612" s="1"/>
      <c r="H2612" s="11"/>
      <c r="I2612" s="11"/>
      <c r="J2612" s="11"/>
      <c r="K2612" s="2"/>
      <c r="L2612" s="2"/>
      <c r="M2612" s="1"/>
    </row>
    <row r="2613" spans="1:13" x14ac:dyDescent="0.2">
      <c r="A2613" s="1"/>
      <c r="B2613" s="1"/>
      <c r="C2613" s="16"/>
      <c r="D2613" s="1"/>
      <c r="E2613" s="1"/>
      <c r="F2613" s="1"/>
      <c r="G2613" s="1"/>
      <c r="H2613" s="11"/>
      <c r="I2613" s="11"/>
      <c r="J2613" s="11"/>
      <c r="K2613" s="2"/>
      <c r="L2613" s="2"/>
      <c r="M2613" s="1"/>
    </row>
    <row r="2614" spans="1:13" x14ac:dyDescent="0.2">
      <c r="A2614" s="1"/>
      <c r="B2614" s="1"/>
      <c r="C2614" s="16"/>
      <c r="D2614" s="1"/>
      <c r="E2614" s="1"/>
      <c r="F2614" s="1"/>
      <c r="G2614" s="1"/>
      <c r="H2614" s="11"/>
      <c r="I2614" s="11"/>
      <c r="J2614" s="11"/>
      <c r="K2614" s="2"/>
      <c r="L2614" s="2"/>
      <c r="M2614" s="1"/>
    </row>
    <row r="2615" spans="1:13" x14ac:dyDescent="0.2">
      <c r="A2615" s="1"/>
      <c r="B2615" s="1"/>
      <c r="C2615" s="16"/>
      <c r="D2615" s="1"/>
      <c r="E2615" s="1"/>
      <c r="F2615" s="1"/>
      <c r="G2615" s="1"/>
      <c r="H2615" s="11"/>
      <c r="I2615" s="11"/>
      <c r="J2615" s="11"/>
      <c r="K2615" s="2"/>
      <c r="L2615" s="2"/>
      <c r="M2615" s="1"/>
    </row>
    <row r="2616" spans="1:13" x14ac:dyDescent="0.2">
      <c r="A2616" s="1"/>
      <c r="B2616" s="1"/>
      <c r="C2616" s="16"/>
      <c r="D2616" s="1"/>
      <c r="E2616" s="1"/>
      <c r="F2616" s="1"/>
      <c r="G2616" s="1"/>
      <c r="H2616" s="11"/>
      <c r="I2616" s="11"/>
      <c r="J2616" s="11"/>
      <c r="K2616" s="2"/>
      <c r="L2616" s="2"/>
      <c r="M2616" s="1"/>
    </row>
    <row r="2617" spans="1:13" x14ac:dyDescent="0.2">
      <c r="A2617" s="1"/>
      <c r="B2617" s="1"/>
      <c r="C2617" s="16"/>
      <c r="D2617" s="1"/>
      <c r="E2617" s="1"/>
      <c r="F2617" s="1"/>
      <c r="G2617" s="1"/>
      <c r="H2617" s="11"/>
      <c r="I2617" s="11"/>
      <c r="J2617" s="11"/>
      <c r="K2617" s="2"/>
      <c r="L2617" s="2"/>
      <c r="M2617" s="1"/>
    </row>
    <row r="2618" spans="1:13" x14ac:dyDescent="0.2">
      <c r="A2618" s="1"/>
      <c r="B2618" s="1"/>
      <c r="C2618" s="16"/>
      <c r="D2618" s="1"/>
      <c r="E2618" s="1"/>
      <c r="F2618" s="1"/>
      <c r="G2618" s="1"/>
      <c r="H2618" s="11"/>
      <c r="I2618" s="11"/>
      <c r="J2618" s="11"/>
      <c r="K2618" s="2"/>
      <c r="L2618" s="2"/>
      <c r="M2618" s="1"/>
    </row>
    <row r="2619" spans="1:13" x14ac:dyDescent="0.2">
      <c r="A2619" s="1"/>
      <c r="B2619" s="1"/>
      <c r="C2619" s="16"/>
      <c r="D2619" s="1"/>
      <c r="E2619" s="1"/>
      <c r="F2619" s="1"/>
      <c r="G2619" s="1"/>
      <c r="H2619" s="11"/>
      <c r="I2619" s="11"/>
      <c r="J2619" s="11"/>
      <c r="K2619" s="2"/>
      <c r="L2619" s="2"/>
      <c r="M2619" s="1"/>
    </row>
    <row r="2620" spans="1:13" x14ac:dyDescent="0.2">
      <c r="A2620" s="1"/>
      <c r="B2620" s="1"/>
      <c r="C2620" s="16"/>
      <c r="D2620" s="1"/>
      <c r="E2620" s="1"/>
      <c r="F2620" s="1"/>
      <c r="G2620" s="1"/>
      <c r="H2620" s="11"/>
      <c r="I2620" s="11"/>
      <c r="J2620" s="11"/>
      <c r="K2620" s="2"/>
      <c r="L2620" s="2"/>
      <c r="M2620" s="1"/>
    </row>
    <row r="2621" spans="1:13" x14ac:dyDescent="0.2">
      <c r="A2621" s="1"/>
      <c r="B2621" s="1"/>
      <c r="C2621" s="16"/>
      <c r="D2621" s="1"/>
      <c r="E2621" s="1"/>
      <c r="F2621" s="1"/>
      <c r="G2621" s="1"/>
      <c r="H2621" s="11"/>
      <c r="I2621" s="11"/>
      <c r="J2621" s="11"/>
      <c r="K2621" s="2"/>
      <c r="L2621" s="2"/>
      <c r="M2621" s="1"/>
    </row>
    <row r="2622" spans="1:13" x14ac:dyDescent="0.2">
      <c r="A2622" s="1"/>
      <c r="B2622" s="1"/>
      <c r="C2622" s="16"/>
      <c r="D2622" s="1"/>
      <c r="E2622" s="1"/>
      <c r="F2622" s="1"/>
      <c r="G2622" s="1"/>
      <c r="H2622" s="11"/>
      <c r="I2622" s="11"/>
      <c r="J2622" s="11"/>
      <c r="K2622" s="2"/>
      <c r="L2622" s="2"/>
      <c r="M2622" s="1"/>
    </row>
    <row r="2623" spans="1:13" x14ac:dyDescent="0.2">
      <c r="A2623" s="1"/>
      <c r="B2623" s="1"/>
      <c r="C2623" s="16"/>
      <c r="D2623" s="1"/>
      <c r="E2623" s="1"/>
      <c r="F2623" s="1"/>
      <c r="G2623" s="1"/>
      <c r="H2623" s="11"/>
      <c r="I2623" s="11"/>
      <c r="J2623" s="11"/>
      <c r="K2623" s="2"/>
      <c r="L2623" s="2"/>
      <c r="M2623" s="1"/>
    </row>
    <row r="2624" spans="1:13" x14ac:dyDescent="0.2">
      <c r="A2624" s="1"/>
      <c r="B2624" s="1"/>
      <c r="C2624" s="16"/>
      <c r="D2624" s="1"/>
      <c r="E2624" s="1"/>
      <c r="F2624" s="1"/>
      <c r="G2624" s="1"/>
      <c r="H2624" s="11"/>
      <c r="I2624" s="11"/>
      <c r="J2624" s="11"/>
      <c r="K2624" s="2"/>
      <c r="L2624" s="2"/>
      <c r="M2624" s="1"/>
    </row>
    <row r="2625" spans="1:13" x14ac:dyDescent="0.2">
      <c r="A2625" s="1"/>
      <c r="B2625" s="1"/>
      <c r="C2625" s="16"/>
      <c r="D2625" s="1"/>
      <c r="E2625" s="1"/>
      <c r="F2625" s="1"/>
      <c r="G2625" s="1"/>
      <c r="H2625" s="11"/>
      <c r="I2625" s="11"/>
      <c r="J2625" s="11"/>
      <c r="K2625" s="2"/>
      <c r="L2625" s="2"/>
      <c r="M2625" s="1"/>
    </row>
    <row r="2626" spans="1:13" x14ac:dyDescent="0.2">
      <c r="A2626" s="1"/>
      <c r="B2626" s="1"/>
      <c r="C2626" s="16"/>
      <c r="D2626" s="1"/>
      <c r="E2626" s="1"/>
      <c r="F2626" s="1"/>
      <c r="G2626" s="1"/>
      <c r="H2626" s="11"/>
      <c r="I2626" s="11"/>
      <c r="J2626" s="11"/>
      <c r="K2626" s="2"/>
      <c r="L2626" s="2"/>
      <c r="M2626" s="1"/>
    </row>
    <row r="2627" spans="1:13" x14ac:dyDescent="0.2">
      <c r="A2627" s="1"/>
      <c r="B2627" s="1"/>
      <c r="C2627" s="16"/>
      <c r="D2627" s="1"/>
      <c r="E2627" s="1"/>
      <c r="F2627" s="1"/>
      <c r="G2627" s="1"/>
      <c r="H2627" s="11"/>
      <c r="I2627" s="11"/>
      <c r="J2627" s="11"/>
      <c r="K2627" s="2"/>
      <c r="L2627" s="2"/>
      <c r="M2627" s="1"/>
    </row>
    <row r="2628" spans="1:13" x14ac:dyDescent="0.2">
      <c r="A2628" s="1"/>
      <c r="B2628" s="1"/>
      <c r="C2628" s="16"/>
      <c r="D2628" s="1"/>
      <c r="E2628" s="1"/>
      <c r="F2628" s="1"/>
      <c r="G2628" s="1"/>
      <c r="H2628" s="11"/>
      <c r="I2628" s="11"/>
      <c r="J2628" s="11"/>
      <c r="K2628" s="2"/>
      <c r="L2628" s="2"/>
      <c r="M2628" s="1"/>
    </row>
    <row r="2629" spans="1:13" x14ac:dyDescent="0.2">
      <c r="A2629" s="1"/>
      <c r="B2629" s="1"/>
      <c r="C2629" s="16"/>
      <c r="D2629" s="1"/>
      <c r="E2629" s="1"/>
      <c r="F2629" s="1"/>
      <c r="G2629" s="1"/>
      <c r="H2629" s="11"/>
      <c r="I2629" s="11"/>
      <c r="J2629" s="11"/>
      <c r="K2629" s="2"/>
      <c r="L2629" s="2"/>
      <c r="M2629" s="1"/>
    </row>
    <row r="2630" spans="1:13" x14ac:dyDescent="0.2">
      <c r="A2630" s="1"/>
      <c r="B2630" s="1"/>
      <c r="C2630" s="16"/>
      <c r="D2630" s="1"/>
      <c r="E2630" s="1"/>
      <c r="F2630" s="1"/>
      <c r="G2630" s="1"/>
      <c r="H2630" s="11"/>
      <c r="I2630" s="11"/>
      <c r="J2630" s="11"/>
      <c r="K2630" s="2"/>
      <c r="L2630" s="2"/>
      <c r="M2630" s="1"/>
    </row>
    <row r="2631" spans="1:13" x14ac:dyDescent="0.2">
      <c r="A2631" s="1"/>
      <c r="B2631" s="1"/>
      <c r="C2631" s="16"/>
      <c r="D2631" s="1"/>
      <c r="E2631" s="1"/>
      <c r="F2631" s="1"/>
      <c r="G2631" s="1"/>
      <c r="H2631" s="11"/>
      <c r="I2631" s="11"/>
      <c r="J2631" s="11"/>
      <c r="K2631" s="2"/>
      <c r="L2631" s="2"/>
      <c r="M2631" s="1"/>
    </row>
    <row r="2632" spans="1:13" x14ac:dyDescent="0.2">
      <c r="A2632" s="1"/>
      <c r="B2632" s="1"/>
      <c r="C2632" s="16"/>
      <c r="D2632" s="1"/>
      <c r="E2632" s="1"/>
      <c r="F2632" s="1"/>
      <c r="G2632" s="1"/>
      <c r="H2632" s="11"/>
      <c r="I2632" s="11"/>
      <c r="J2632" s="11"/>
      <c r="K2632" s="2"/>
      <c r="L2632" s="2"/>
      <c r="M2632" s="1"/>
    </row>
    <row r="2633" spans="1:13" x14ac:dyDescent="0.2">
      <c r="A2633" s="1"/>
      <c r="B2633" s="1"/>
      <c r="C2633" s="16"/>
      <c r="D2633" s="1"/>
      <c r="E2633" s="1"/>
      <c r="F2633" s="1"/>
      <c r="G2633" s="1"/>
      <c r="H2633" s="11"/>
      <c r="I2633" s="11"/>
      <c r="J2633" s="11"/>
      <c r="K2633" s="2"/>
      <c r="L2633" s="2"/>
      <c r="M2633" s="1"/>
    </row>
    <row r="2634" spans="1:13" x14ac:dyDescent="0.2">
      <c r="A2634" s="1"/>
      <c r="B2634" s="1"/>
      <c r="C2634" s="16"/>
      <c r="D2634" s="1"/>
      <c r="E2634" s="1"/>
      <c r="F2634" s="1"/>
      <c r="G2634" s="1"/>
      <c r="H2634" s="11"/>
      <c r="I2634" s="11"/>
      <c r="J2634" s="11"/>
      <c r="K2634" s="2"/>
      <c r="L2634" s="2"/>
      <c r="M2634" s="1"/>
    </row>
    <row r="2635" spans="1:13" x14ac:dyDescent="0.2">
      <c r="A2635" s="1"/>
      <c r="B2635" s="1"/>
      <c r="C2635" s="16"/>
      <c r="D2635" s="1"/>
      <c r="E2635" s="1"/>
      <c r="F2635" s="1"/>
      <c r="G2635" s="1"/>
      <c r="H2635" s="11"/>
      <c r="I2635" s="11"/>
      <c r="J2635" s="11"/>
      <c r="K2635" s="2"/>
      <c r="L2635" s="2"/>
      <c r="M2635" s="1"/>
    </row>
    <row r="2636" spans="1:13" x14ac:dyDescent="0.2">
      <c r="A2636" s="1"/>
      <c r="B2636" s="1"/>
      <c r="C2636" s="16"/>
      <c r="D2636" s="1"/>
      <c r="E2636" s="1"/>
      <c r="F2636" s="1"/>
      <c r="G2636" s="1"/>
      <c r="H2636" s="11"/>
      <c r="I2636" s="11"/>
      <c r="J2636" s="11"/>
      <c r="K2636" s="2"/>
      <c r="L2636" s="2"/>
      <c r="M2636" s="1"/>
    </row>
    <row r="2637" spans="1:13" x14ac:dyDescent="0.2">
      <c r="A2637" s="1"/>
      <c r="B2637" s="1"/>
      <c r="C2637" s="16"/>
      <c r="D2637" s="1"/>
      <c r="E2637" s="1"/>
      <c r="F2637" s="1"/>
      <c r="G2637" s="1"/>
      <c r="H2637" s="11"/>
      <c r="I2637" s="11"/>
      <c r="J2637" s="11"/>
      <c r="K2637" s="2"/>
      <c r="L2637" s="2"/>
      <c r="M2637" s="1"/>
    </row>
    <row r="2638" spans="1:13" x14ac:dyDescent="0.2">
      <c r="A2638" s="1"/>
      <c r="B2638" s="1"/>
      <c r="C2638" s="16"/>
      <c r="D2638" s="1"/>
      <c r="E2638" s="1"/>
      <c r="F2638" s="1"/>
      <c r="G2638" s="1"/>
      <c r="H2638" s="11"/>
      <c r="I2638" s="11"/>
      <c r="J2638" s="11"/>
      <c r="K2638" s="2"/>
      <c r="L2638" s="2"/>
      <c r="M2638" s="1"/>
    </row>
    <row r="2639" spans="1:13" x14ac:dyDescent="0.2">
      <c r="A2639" s="1"/>
      <c r="B2639" s="1"/>
      <c r="C2639" s="16"/>
      <c r="D2639" s="1"/>
      <c r="E2639" s="1"/>
      <c r="F2639" s="1"/>
      <c r="G2639" s="1"/>
      <c r="H2639" s="11"/>
      <c r="I2639" s="11"/>
      <c r="J2639" s="11"/>
      <c r="K2639" s="2"/>
      <c r="L2639" s="2"/>
      <c r="M2639" s="1"/>
    </row>
    <row r="2640" spans="1:13" x14ac:dyDescent="0.2">
      <c r="A2640" s="1"/>
      <c r="B2640" s="1"/>
      <c r="C2640" s="16"/>
      <c r="D2640" s="1"/>
      <c r="E2640" s="1"/>
      <c r="F2640" s="1"/>
      <c r="G2640" s="1"/>
      <c r="H2640" s="11"/>
      <c r="I2640" s="11"/>
      <c r="J2640" s="11"/>
      <c r="K2640" s="2"/>
      <c r="L2640" s="2"/>
      <c r="M2640" s="1"/>
    </row>
    <row r="2641" spans="1:13" x14ac:dyDescent="0.2">
      <c r="A2641" s="1"/>
      <c r="B2641" s="1"/>
      <c r="C2641" s="16"/>
      <c r="D2641" s="1"/>
      <c r="E2641" s="1"/>
      <c r="F2641" s="1"/>
      <c r="G2641" s="1"/>
      <c r="H2641" s="11"/>
      <c r="I2641" s="11"/>
      <c r="J2641" s="11"/>
      <c r="K2641" s="2"/>
      <c r="L2641" s="2"/>
      <c r="M2641" s="1"/>
    </row>
    <row r="2642" spans="1:13" x14ac:dyDescent="0.2">
      <c r="A2642" s="1"/>
      <c r="B2642" s="1"/>
      <c r="C2642" s="16"/>
      <c r="D2642" s="1"/>
      <c r="E2642" s="1"/>
      <c r="F2642" s="1"/>
      <c r="G2642" s="1"/>
      <c r="H2642" s="11"/>
      <c r="I2642" s="11"/>
      <c r="J2642" s="11"/>
      <c r="K2642" s="2"/>
      <c r="L2642" s="2"/>
      <c r="M2642" s="1"/>
    </row>
    <row r="2643" spans="1:13" x14ac:dyDescent="0.2">
      <c r="A2643" s="1"/>
      <c r="B2643" s="1"/>
      <c r="C2643" s="16"/>
      <c r="D2643" s="1"/>
      <c r="E2643" s="1"/>
      <c r="F2643" s="1"/>
      <c r="G2643" s="1"/>
      <c r="H2643" s="11"/>
      <c r="I2643" s="11"/>
      <c r="J2643" s="11"/>
      <c r="K2643" s="2"/>
      <c r="L2643" s="2"/>
      <c r="M2643" s="1"/>
    </row>
    <row r="2644" spans="1:13" x14ac:dyDescent="0.2">
      <c r="A2644" s="1"/>
      <c r="B2644" s="1"/>
      <c r="C2644" s="16"/>
      <c r="D2644" s="1"/>
      <c r="E2644" s="1"/>
      <c r="F2644" s="1"/>
      <c r="G2644" s="1"/>
      <c r="H2644" s="11"/>
      <c r="I2644" s="11"/>
      <c r="J2644" s="11"/>
      <c r="K2644" s="2"/>
      <c r="L2644" s="2"/>
      <c r="M2644" s="1"/>
    </row>
    <row r="2645" spans="1:13" x14ac:dyDescent="0.2">
      <c r="A2645" s="1"/>
      <c r="B2645" s="1"/>
      <c r="C2645" s="16"/>
      <c r="D2645" s="1"/>
      <c r="E2645" s="1"/>
      <c r="F2645" s="1"/>
      <c r="G2645" s="1"/>
      <c r="H2645" s="11"/>
      <c r="I2645" s="11"/>
      <c r="J2645" s="11"/>
      <c r="K2645" s="2"/>
      <c r="L2645" s="2"/>
      <c r="M2645" s="1"/>
    </row>
    <row r="2646" spans="1:13" x14ac:dyDescent="0.2">
      <c r="A2646" s="1"/>
      <c r="B2646" s="1"/>
      <c r="C2646" s="16"/>
      <c r="D2646" s="1"/>
      <c r="E2646" s="1"/>
      <c r="F2646" s="1"/>
      <c r="G2646" s="1"/>
      <c r="H2646" s="11"/>
      <c r="I2646" s="11"/>
      <c r="J2646" s="11"/>
      <c r="K2646" s="2"/>
      <c r="L2646" s="2"/>
      <c r="M2646" s="1"/>
    </row>
    <row r="2647" spans="1:13" x14ac:dyDescent="0.2">
      <c r="A2647" s="1"/>
      <c r="B2647" s="1"/>
      <c r="C2647" s="16"/>
      <c r="D2647" s="1"/>
      <c r="E2647" s="1"/>
      <c r="F2647" s="1"/>
      <c r="G2647" s="1"/>
      <c r="H2647" s="11"/>
      <c r="I2647" s="11"/>
      <c r="J2647" s="11"/>
      <c r="K2647" s="2"/>
      <c r="L2647" s="2"/>
      <c r="M2647" s="1"/>
    </row>
    <row r="2648" spans="1:13" x14ac:dyDescent="0.2">
      <c r="A2648" s="1"/>
      <c r="B2648" s="1"/>
      <c r="C2648" s="16"/>
      <c r="D2648" s="1"/>
      <c r="E2648" s="1"/>
      <c r="F2648" s="1"/>
      <c r="G2648" s="1"/>
      <c r="H2648" s="11"/>
      <c r="I2648" s="11"/>
      <c r="J2648" s="11"/>
      <c r="K2648" s="2"/>
      <c r="L2648" s="2"/>
      <c r="M2648" s="1"/>
    </row>
    <row r="2649" spans="1:13" x14ac:dyDescent="0.2">
      <c r="A2649" s="1"/>
      <c r="B2649" s="1"/>
      <c r="C2649" s="16"/>
      <c r="D2649" s="1"/>
      <c r="E2649" s="1"/>
      <c r="F2649" s="1"/>
      <c r="G2649" s="1"/>
      <c r="H2649" s="11"/>
      <c r="I2649" s="11"/>
      <c r="J2649" s="11"/>
      <c r="K2649" s="2"/>
      <c r="L2649" s="2"/>
      <c r="M2649" s="1"/>
    </row>
    <row r="2650" spans="1:13" x14ac:dyDescent="0.2">
      <c r="A2650" s="1"/>
      <c r="B2650" s="1"/>
      <c r="C2650" s="16"/>
      <c r="D2650" s="1"/>
      <c r="E2650" s="1"/>
      <c r="F2650" s="1"/>
      <c r="G2650" s="1"/>
      <c r="H2650" s="11"/>
      <c r="I2650" s="11"/>
      <c r="J2650" s="11"/>
      <c r="K2650" s="2"/>
      <c r="L2650" s="2"/>
      <c r="M2650" s="1"/>
    </row>
    <row r="2651" spans="1:13" x14ac:dyDescent="0.2">
      <c r="A2651" s="1"/>
      <c r="B2651" s="1"/>
      <c r="C2651" s="16"/>
      <c r="D2651" s="1"/>
      <c r="E2651" s="1"/>
      <c r="F2651" s="1"/>
      <c r="G2651" s="1"/>
      <c r="H2651" s="11"/>
      <c r="I2651" s="11"/>
      <c r="J2651" s="11"/>
      <c r="K2651" s="2"/>
      <c r="L2651" s="2"/>
      <c r="M2651" s="1"/>
    </row>
    <row r="2652" spans="1:13" x14ac:dyDescent="0.2">
      <c r="A2652" s="1"/>
      <c r="B2652" s="1"/>
      <c r="C2652" s="16"/>
      <c r="D2652" s="1"/>
      <c r="E2652" s="1"/>
      <c r="F2652" s="1"/>
      <c r="G2652" s="1"/>
      <c r="H2652" s="11"/>
      <c r="I2652" s="11"/>
      <c r="J2652" s="11"/>
      <c r="K2652" s="2"/>
      <c r="L2652" s="2"/>
      <c r="M2652" s="1"/>
    </row>
    <row r="2653" spans="1:13" x14ac:dyDescent="0.2">
      <c r="A2653" s="1"/>
      <c r="B2653" s="1"/>
      <c r="C2653" s="16"/>
      <c r="D2653" s="1"/>
      <c r="E2653" s="1"/>
      <c r="F2653" s="1"/>
      <c r="G2653" s="1"/>
      <c r="H2653" s="11"/>
      <c r="I2653" s="11"/>
      <c r="J2653" s="11"/>
      <c r="K2653" s="2"/>
      <c r="L2653" s="2"/>
      <c r="M2653" s="1"/>
    </row>
    <row r="2654" spans="1:13" x14ac:dyDescent="0.2">
      <c r="A2654" s="1"/>
      <c r="B2654" s="1"/>
      <c r="C2654" s="16"/>
      <c r="D2654" s="1"/>
      <c r="E2654" s="1"/>
      <c r="F2654" s="1"/>
      <c r="G2654" s="1"/>
      <c r="H2654" s="11"/>
      <c r="I2654" s="11"/>
      <c r="J2654" s="11"/>
      <c r="K2654" s="2"/>
      <c r="L2654" s="2"/>
      <c r="M2654" s="1"/>
    </row>
    <row r="2655" spans="1:13" x14ac:dyDescent="0.2">
      <c r="A2655" s="1"/>
      <c r="B2655" s="1"/>
      <c r="C2655" s="16"/>
      <c r="D2655" s="1"/>
      <c r="E2655" s="1"/>
      <c r="F2655" s="1"/>
      <c r="G2655" s="1"/>
      <c r="H2655" s="11"/>
      <c r="I2655" s="11"/>
      <c r="J2655" s="11"/>
      <c r="K2655" s="2"/>
      <c r="L2655" s="2"/>
      <c r="M2655" s="1"/>
    </row>
    <row r="2656" spans="1:13" x14ac:dyDescent="0.2">
      <c r="A2656" s="1"/>
      <c r="B2656" s="1"/>
      <c r="C2656" s="16"/>
      <c r="D2656" s="1"/>
      <c r="E2656" s="1"/>
      <c r="F2656" s="1"/>
      <c r="G2656" s="1"/>
      <c r="H2656" s="11"/>
      <c r="I2656" s="11"/>
      <c r="J2656" s="11"/>
      <c r="K2656" s="2"/>
      <c r="L2656" s="2"/>
      <c r="M2656" s="1"/>
    </row>
    <row r="2657" spans="1:13" x14ac:dyDescent="0.2">
      <c r="A2657" s="1"/>
      <c r="B2657" s="1"/>
      <c r="C2657" s="16"/>
      <c r="D2657" s="1"/>
      <c r="E2657" s="1"/>
      <c r="F2657" s="1"/>
      <c r="G2657" s="1"/>
      <c r="H2657" s="11"/>
      <c r="I2657" s="11"/>
      <c r="J2657" s="11"/>
      <c r="K2657" s="2"/>
      <c r="L2657" s="2"/>
      <c r="M2657" s="1"/>
    </row>
    <row r="2658" spans="1:13" x14ac:dyDescent="0.2">
      <c r="A2658" s="1"/>
      <c r="B2658" s="1"/>
      <c r="C2658" s="16"/>
      <c r="D2658" s="1"/>
      <c r="E2658" s="1"/>
      <c r="F2658" s="1"/>
      <c r="G2658" s="1"/>
      <c r="H2658" s="11"/>
      <c r="I2658" s="11"/>
      <c r="J2658" s="11"/>
      <c r="K2658" s="2"/>
      <c r="L2658" s="2"/>
      <c r="M2658" s="1"/>
    </row>
    <row r="2659" spans="1:13" x14ac:dyDescent="0.2">
      <c r="A2659" s="1"/>
      <c r="B2659" s="1"/>
      <c r="C2659" s="16"/>
      <c r="D2659" s="1"/>
      <c r="E2659" s="1"/>
      <c r="F2659" s="1"/>
      <c r="G2659" s="1"/>
      <c r="H2659" s="11"/>
      <c r="I2659" s="11"/>
      <c r="J2659" s="11"/>
      <c r="K2659" s="2"/>
      <c r="L2659" s="2"/>
      <c r="M2659" s="1"/>
    </row>
    <row r="2660" spans="1:13" x14ac:dyDescent="0.2">
      <c r="A2660" s="1"/>
      <c r="B2660" s="1"/>
      <c r="C2660" s="16"/>
      <c r="D2660" s="1"/>
      <c r="E2660" s="1"/>
      <c r="F2660" s="1"/>
      <c r="G2660" s="1"/>
      <c r="H2660" s="11"/>
      <c r="I2660" s="11"/>
      <c r="J2660" s="11"/>
      <c r="K2660" s="2"/>
      <c r="L2660" s="2"/>
      <c r="M2660" s="1"/>
    </row>
    <row r="2661" spans="1:13" x14ac:dyDescent="0.2">
      <c r="A2661" s="1"/>
      <c r="B2661" s="1"/>
      <c r="C2661" s="16"/>
      <c r="D2661" s="1"/>
      <c r="E2661" s="1"/>
      <c r="F2661" s="1"/>
      <c r="G2661" s="1"/>
      <c r="H2661" s="11"/>
      <c r="I2661" s="11"/>
      <c r="J2661" s="11"/>
      <c r="K2661" s="2"/>
      <c r="L2661" s="2"/>
      <c r="M2661" s="1"/>
    </row>
    <row r="2662" spans="1:13" x14ac:dyDescent="0.2">
      <c r="A2662" s="1"/>
      <c r="B2662" s="1"/>
      <c r="C2662" s="16"/>
      <c r="D2662" s="1"/>
      <c r="E2662" s="1"/>
      <c r="F2662" s="1"/>
      <c r="G2662" s="1"/>
      <c r="H2662" s="11"/>
      <c r="I2662" s="11"/>
      <c r="J2662" s="11"/>
      <c r="K2662" s="2"/>
      <c r="L2662" s="2"/>
      <c r="M2662" s="1"/>
    </row>
    <row r="2663" spans="1:13" x14ac:dyDescent="0.2">
      <c r="A2663" s="1"/>
      <c r="B2663" s="1"/>
      <c r="C2663" s="16"/>
      <c r="D2663" s="1"/>
      <c r="E2663" s="1"/>
      <c r="F2663" s="1"/>
      <c r="G2663" s="1"/>
      <c r="H2663" s="11"/>
      <c r="I2663" s="11"/>
      <c r="J2663" s="11"/>
      <c r="K2663" s="2"/>
      <c r="L2663" s="2"/>
      <c r="M2663" s="1"/>
    </row>
    <row r="2664" spans="1:13" x14ac:dyDescent="0.2">
      <c r="A2664" s="1"/>
      <c r="B2664" s="1"/>
      <c r="C2664" s="16"/>
      <c r="D2664" s="1"/>
      <c r="E2664" s="1"/>
      <c r="F2664" s="1"/>
      <c r="G2664" s="1"/>
      <c r="H2664" s="11"/>
      <c r="I2664" s="11"/>
      <c r="J2664" s="11"/>
      <c r="K2664" s="2"/>
      <c r="L2664" s="2"/>
      <c r="M2664" s="1"/>
    </row>
    <row r="2665" spans="1:13" x14ac:dyDescent="0.2">
      <c r="A2665" s="1"/>
      <c r="B2665" s="1"/>
      <c r="C2665" s="16"/>
      <c r="D2665" s="1"/>
      <c r="E2665" s="1"/>
      <c r="F2665" s="1"/>
      <c r="G2665" s="1"/>
      <c r="H2665" s="11"/>
      <c r="I2665" s="11"/>
      <c r="J2665" s="11"/>
      <c r="K2665" s="2"/>
      <c r="L2665" s="2"/>
      <c r="M2665" s="1"/>
    </row>
    <row r="2666" spans="1:13" x14ac:dyDescent="0.2">
      <c r="A2666" s="1"/>
      <c r="B2666" s="1"/>
      <c r="C2666" s="16"/>
      <c r="D2666" s="1"/>
      <c r="E2666" s="1"/>
      <c r="F2666" s="1"/>
      <c r="G2666" s="1"/>
      <c r="H2666" s="11"/>
      <c r="I2666" s="11"/>
      <c r="J2666" s="11"/>
      <c r="K2666" s="2"/>
      <c r="L2666" s="2"/>
      <c r="M2666" s="1"/>
    </row>
    <row r="2667" spans="1:13" x14ac:dyDescent="0.2">
      <c r="A2667" s="1"/>
      <c r="B2667" s="1"/>
      <c r="C2667" s="16"/>
      <c r="D2667" s="1"/>
      <c r="E2667" s="1"/>
      <c r="F2667" s="1"/>
      <c r="G2667" s="1"/>
      <c r="H2667" s="11"/>
      <c r="I2667" s="11"/>
      <c r="J2667" s="11"/>
      <c r="K2667" s="2"/>
      <c r="L2667" s="2"/>
      <c r="M2667" s="1"/>
    </row>
    <row r="2668" spans="1:13" x14ac:dyDescent="0.2">
      <c r="A2668" s="1"/>
      <c r="B2668" s="1"/>
      <c r="C2668" s="16"/>
      <c r="D2668" s="1"/>
      <c r="E2668" s="1"/>
      <c r="F2668" s="1"/>
      <c r="G2668" s="1"/>
      <c r="H2668" s="11"/>
      <c r="I2668" s="11"/>
      <c r="J2668" s="11"/>
      <c r="K2668" s="2"/>
      <c r="L2668" s="2"/>
      <c r="M2668" s="1"/>
    </row>
    <row r="2669" spans="1:13" x14ac:dyDescent="0.2">
      <c r="A2669" s="1"/>
      <c r="B2669" s="1"/>
      <c r="C2669" s="16"/>
      <c r="D2669" s="1"/>
      <c r="E2669" s="1"/>
      <c r="F2669" s="1"/>
      <c r="G2669" s="1"/>
      <c r="H2669" s="11"/>
      <c r="I2669" s="11"/>
      <c r="J2669" s="11"/>
      <c r="K2669" s="2"/>
      <c r="L2669" s="2"/>
      <c r="M2669" s="1"/>
    </row>
    <row r="2670" spans="1:13" x14ac:dyDescent="0.2">
      <c r="A2670" s="1"/>
      <c r="B2670" s="1"/>
      <c r="C2670" s="16"/>
      <c r="D2670" s="1"/>
      <c r="E2670" s="1"/>
      <c r="F2670" s="1"/>
      <c r="G2670" s="1"/>
      <c r="H2670" s="11"/>
      <c r="I2670" s="11"/>
      <c r="J2670" s="11"/>
      <c r="K2670" s="2"/>
      <c r="L2670" s="2"/>
      <c r="M2670" s="1"/>
    </row>
    <row r="2671" spans="1:13" x14ac:dyDescent="0.2">
      <c r="A2671" s="1"/>
      <c r="B2671" s="1"/>
      <c r="C2671" s="16"/>
      <c r="D2671" s="1"/>
      <c r="E2671" s="1"/>
      <c r="F2671" s="1"/>
      <c r="G2671" s="1"/>
      <c r="H2671" s="11"/>
      <c r="I2671" s="11"/>
      <c r="J2671" s="11"/>
      <c r="K2671" s="2"/>
      <c r="L2671" s="2"/>
      <c r="M2671" s="1"/>
    </row>
    <row r="2672" spans="1:13" x14ac:dyDescent="0.2">
      <c r="A2672" s="1"/>
      <c r="B2672" s="1"/>
      <c r="C2672" s="16"/>
      <c r="D2672" s="1"/>
      <c r="E2672" s="1"/>
      <c r="F2672" s="1"/>
      <c r="G2672" s="1"/>
      <c r="H2672" s="11"/>
      <c r="I2672" s="11"/>
      <c r="J2672" s="11"/>
      <c r="K2672" s="2"/>
      <c r="L2672" s="2"/>
      <c r="M2672" s="1"/>
    </row>
    <row r="2673" spans="1:13" x14ac:dyDescent="0.2">
      <c r="A2673" s="1"/>
      <c r="B2673" s="1"/>
      <c r="C2673" s="16"/>
      <c r="D2673" s="1"/>
      <c r="E2673" s="1"/>
      <c r="F2673" s="1"/>
      <c r="G2673" s="1"/>
      <c r="H2673" s="11"/>
      <c r="I2673" s="11"/>
      <c r="J2673" s="11"/>
      <c r="K2673" s="2"/>
      <c r="L2673" s="2"/>
      <c r="M2673" s="1"/>
    </row>
    <row r="2674" spans="1:13" x14ac:dyDescent="0.2">
      <c r="A2674" s="1"/>
      <c r="B2674" s="1"/>
      <c r="C2674" s="16"/>
      <c r="D2674" s="1"/>
      <c r="E2674" s="1"/>
      <c r="F2674" s="1"/>
      <c r="G2674" s="1"/>
      <c r="H2674" s="11"/>
      <c r="I2674" s="11"/>
      <c r="J2674" s="11"/>
      <c r="K2674" s="2"/>
      <c r="L2674" s="2"/>
      <c r="M2674" s="1"/>
    </row>
    <row r="2675" spans="1:13" x14ac:dyDescent="0.2">
      <c r="A2675" s="1"/>
      <c r="B2675" s="1"/>
      <c r="C2675" s="16"/>
      <c r="D2675" s="1"/>
      <c r="E2675" s="1"/>
      <c r="F2675" s="1"/>
      <c r="G2675" s="1"/>
      <c r="H2675" s="11"/>
      <c r="I2675" s="11"/>
      <c r="J2675" s="11"/>
      <c r="K2675" s="2"/>
      <c r="L2675" s="2"/>
      <c r="M2675" s="1"/>
    </row>
    <row r="2676" spans="1:13" x14ac:dyDescent="0.2">
      <c r="A2676" s="1"/>
      <c r="B2676" s="1"/>
      <c r="C2676" s="16"/>
      <c r="D2676" s="1"/>
      <c r="E2676" s="1"/>
      <c r="F2676" s="1"/>
      <c r="G2676" s="1"/>
      <c r="H2676" s="11"/>
      <c r="I2676" s="11"/>
      <c r="J2676" s="11"/>
      <c r="K2676" s="2"/>
      <c r="L2676" s="2"/>
      <c r="M2676" s="1"/>
    </row>
    <row r="2677" spans="1:13" x14ac:dyDescent="0.2">
      <c r="A2677" s="1"/>
      <c r="B2677" s="1"/>
      <c r="C2677" s="16"/>
      <c r="D2677" s="1"/>
      <c r="E2677" s="1"/>
      <c r="F2677" s="1"/>
      <c r="G2677" s="1"/>
      <c r="H2677" s="11"/>
      <c r="I2677" s="11"/>
      <c r="J2677" s="11"/>
      <c r="K2677" s="2"/>
      <c r="L2677" s="2"/>
      <c r="M2677" s="1"/>
    </row>
    <row r="2678" spans="1:13" x14ac:dyDescent="0.2">
      <c r="A2678" s="1"/>
      <c r="B2678" s="1"/>
      <c r="C2678" s="16"/>
      <c r="D2678" s="1"/>
      <c r="E2678" s="1"/>
      <c r="F2678" s="1"/>
      <c r="G2678" s="1"/>
      <c r="H2678" s="11"/>
      <c r="I2678" s="11"/>
      <c r="J2678" s="11"/>
      <c r="K2678" s="2"/>
      <c r="L2678" s="2"/>
      <c r="M2678" s="1"/>
    </row>
    <row r="2679" spans="1:13" x14ac:dyDescent="0.2">
      <c r="A2679" s="1"/>
      <c r="B2679" s="1"/>
      <c r="C2679" s="16"/>
      <c r="D2679" s="1"/>
      <c r="E2679" s="1"/>
      <c r="F2679" s="1"/>
      <c r="G2679" s="1"/>
      <c r="H2679" s="11"/>
      <c r="I2679" s="11"/>
      <c r="J2679" s="11"/>
      <c r="K2679" s="2"/>
      <c r="L2679" s="2"/>
      <c r="M2679" s="1"/>
    </row>
    <row r="2680" spans="1:13" x14ac:dyDescent="0.2">
      <c r="A2680" s="1"/>
      <c r="B2680" s="1"/>
      <c r="C2680" s="16"/>
      <c r="D2680" s="1"/>
      <c r="E2680" s="1"/>
      <c r="F2680" s="1"/>
      <c r="G2680" s="1"/>
      <c r="H2680" s="11"/>
      <c r="I2680" s="11"/>
      <c r="J2680" s="11"/>
      <c r="K2680" s="2"/>
      <c r="L2680" s="2"/>
      <c r="M2680" s="1"/>
    </row>
    <row r="2681" spans="1:13" x14ac:dyDescent="0.2">
      <c r="A2681" s="1"/>
      <c r="B2681" s="1"/>
      <c r="C2681" s="16"/>
      <c r="D2681" s="1"/>
      <c r="E2681" s="1"/>
      <c r="F2681" s="1"/>
      <c r="G2681" s="1"/>
      <c r="H2681" s="11"/>
      <c r="I2681" s="11"/>
      <c r="J2681" s="11"/>
      <c r="K2681" s="2"/>
      <c r="L2681" s="2"/>
      <c r="M2681" s="1"/>
    </row>
    <row r="2682" spans="1:13" x14ac:dyDescent="0.2">
      <c r="A2682" s="1"/>
      <c r="B2682" s="1"/>
      <c r="C2682" s="16"/>
      <c r="D2682" s="1"/>
      <c r="E2682" s="1"/>
      <c r="F2682" s="1"/>
      <c r="G2682" s="1"/>
      <c r="H2682" s="11"/>
      <c r="I2682" s="11"/>
      <c r="J2682" s="11"/>
      <c r="K2682" s="2"/>
      <c r="L2682" s="2"/>
      <c r="M2682" s="1"/>
    </row>
    <row r="2683" spans="1:13" x14ac:dyDescent="0.2">
      <c r="A2683" s="1"/>
      <c r="B2683" s="1"/>
      <c r="C2683" s="16"/>
      <c r="D2683" s="1"/>
      <c r="E2683" s="1"/>
      <c r="F2683" s="1"/>
      <c r="G2683" s="1"/>
      <c r="H2683" s="11"/>
      <c r="I2683" s="11"/>
      <c r="J2683" s="11"/>
      <c r="K2683" s="2"/>
      <c r="L2683" s="2"/>
      <c r="M2683" s="1"/>
    </row>
    <row r="2684" spans="1:13" x14ac:dyDescent="0.2">
      <c r="A2684" s="1"/>
      <c r="B2684" s="1"/>
      <c r="C2684" s="16"/>
      <c r="D2684" s="1"/>
      <c r="E2684" s="1"/>
      <c r="F2684" s="1"/>
      <c r="G2684" s="1"/>
      <c r="H2684" s="11"/>
      <c r="I2684" s="11"/>
      <c r="J2684" s="11"/>
      <c r="K2684" s="2"/>
      <c r="L2684" s="2"/>
      <c r="M2684" s="1"/>
    </row>
    <row r="2685" spans="1:13" x14ac:dyDescent="0.2">
      <c r="A2685" s="1"/>
      <c r="B2685" s="1"/>
      <c r="C2685" s="16"/>
      <c r="D2685" s="1"/>
      <c r="E2685" s="1"/>
      <c r="F2685" s="1"/>
      <c r="G2685" s="1"/>
      <c r="H2685" s="11"/>
      <c r="I2685" s="11"/>
      <c r="J2685" s="11"/>
      <c r="K2685" s="2"/>
      <c r="L2685" s="2"/>
      <c r="M2685" s="1"/>
    </row>
    <row r="2686" spans="1:13" x14ac:dyDescent="0.2">
      <c r="A2686" s="1"/>
      <c r="B2686" s="1"/>
      <c r="C2686" s="16"/>
      <c r="D2686" s="1"/>
      <c r="E2686" s="1"/>
      <c r="F2686" s="1"/>
      <c r="G2686" s="1"/>
      <c r="H2686" s="11"/>
      <c r="I2686" s="11"/>
      <c r="J2686" s="11"/>
      <c r="K2686" s="2"/>
      <c r="L2686" s="2"/>
      <c r="M2686" s="1"/>
    </row>
    <row r="2687" spans="1:13" x14ac:dyDescent="0.2">
      <c r="A2687" s="1"/>
      <c r="B2687" s="1"/>
      <c r="C2687" s="16"/>
      <c r="D2687" s="1"/>
      <c r="E2687" s="1"/>
      <c r="F2687" s="1"/>
      <c r="G2687" s="1"/>
      <c r="H2687" s="11"/>
      <c r="I2687" s="11"/>
      <c r="J2687" s="11"/>
      <c r="K2687" s="2"/>
      <c r="L2687" s="2"/>
      <c r="M2687" s="1"/>
    </row>
    <row r="2688" spans="1:13" x14ac:dyDescent="0.2">
      <c r="A2688" s="1"/>
      <c r="B2688" s="1"/>
      <c r="C2688" s="16"/>
      <c r="D2688" s="1"/>
      <c r="E2688" s="1"/>
      <c r="F2688" s="1"/>
      <c r="G2688" s="1"/>
      <c r="H2688" s="11"/>
      <c r="I2688" s="11"/>
      <c r="J2688" s="11"/>
      <c r="K2688" s="2"/>
      <c r="L2688" s="2"/>
      <c r="M2688" s="1"/>
    </row>
    <row r="2689" spans="1:13" x14ac:dyDescent="0.2">
      <c r="A2689" s="1"/>
      <c r="B2689" s="1"/>
      <c r="C2689" s="16"/>
      <c r="D2689" s="1"/>
      <c r="E2689" s="1"/>
      <c r="F2689" s="1"/>
      <c r="G2689" s="1"/>
      <c r="H2689" s="11"/>
      <c r="I2689" s="11"/>
      <c r="J2689" s="11"/>
      <c r="K2689" s="2"/>
      <c r="L2689" s="2"/>
      <c r="M2689" s="1"/>
    </row>
    <row r="2690" spans="1:13" x14ac:dyDescent="0.2">
      <c r="A2690" s="1"/>
      <c r="B2690" s="1"/>
      <c r="C2690" s="16"/>
      <c r="D2690" s="1"/>
      <c r="E2690" s="1"/>
      <c r="F2690" s="1"/>
      <c r="G2690" s="1"/>
      <c r="H2690" s="11"/>
      <c r="I2690" s="11"/>
      <c r="J2690" s="11"/>
      <c r="K2690" s="2"/>
      <c r="L2690" s="2"/>
      <c r="M2690" s="1"/>
    </row>
    <row r="2691" spans="1:13" x14ac:dyDescent="0.2">
      <c r="A2691" s="1"/>
      <c r="B2691" s="1"/>
      <c r="C2691" s="16"/>
      <c r="D2691" s="1"/>
      <c r="E2691" s="1"/>
      <c r="F2691" s="1"/>
      <c r="G2691" s="1"/>
      <c r="H2691" s="11"/>
      <c r="I2691" s="11"/>
      <c r="J2691" s="11"/>
      <c r="K2691" s="2"/>
      <c r="L2691" s="2"/>
      <c r="M2691" s="1"/>
    </row>
    <row r="2692" spans="1:13" x14ac:dyDescent="0.2">
      <c r="A2692" s="1"/>
      <c r="B2692" s="1"/>
      <c r="C2692" s="16"/>
      <c r="D2692" s="1"/>
      <c r="E2692" s="1"/>
      <c r="F2692" s="1"/>
      <c r="G2692" s="1"/>
      <c r="H2692" s="11"/>
      <c r="I2692" s="11"/>
      <c r="J2692" s="11"/>
      <c r="K2692" s="2"/>
      <c r="L2692" s="2"/>
      <c r="M2692" s="1"/>
    </row>
    <row r="2693" spans="1:13" x14ac:dyDescent="0.2">
      <c r="A2693" s="1"/>
      <c r="B2693" s="1"/>
      <c r="C2693" s="16"/>
      <c r="D2693" s="1"/>
      <c r="E2693" s="1"/>
      <c r="F2693" s="1"/>
      <c r="G2693" s="1"/>
      <c r="H2693" s="11"/>
      <c r="I2693" s="11"/>
      <c r="J2693" s="11"/>
      <c r="K2693" s="2"/>
      <c r="L2693" s="2"/>
      <c r="M2693" s="1"/>
    </row>
    <row r="2694" spans="1:13" x14ac:dyDescent="0.2">
      <c r="A2694" s="1"/>
      <c r="B2694" s="1"/>
      <c r="C2694" s="16"/>
      <c r="D2694" s="1"/>
      <c r="E2694" s="1"/>
      <c r="F2694" s="1"/>
      <c r="G2694" s="1"/>
      <c r="H2694" s="11"/>
      <c r="I2694" s="11"/>
      <c r="J2694" s="11"/>
      <c r="K2694" s="2"/>
      <c r="L2694" s="2"/>
      <c r="M2694" s="1"/>
    </row>
    <row r="2695" spans="1:13" x14ac:dyDescent="0.2">
      <c r="A2695" s="1"/>
      <c r="B2695" s="1"/>
      <c r="C2695" s="16"/>
      <c r="D2695" s="1"/>
      <c r="E2695" s="1"/>
      <c r="F2695" s="1"/>
      <c r="G2695" s="1"/>
      <c r="H2695" s="11"/>
      <c r="I2695" s="11"/>
      <c r="J2695" s="11"/>
      <c r="K2695" s="2"/>
      <c r="L2695" s="2"/>
      <c r="M2695" s="1"/>
    </row>
    <row r="2696" spans="1:13" x14ac:dyDescent="0.2">
      <c r="A2696" s="1"/>
      <c r="B2696" s="1"/>
      <c r="C2696" s="16"/>
      <c r="D2696" s="1"/>
      <c r="E2696" s="1"/>
      <c r="F2696" s="1"/>
      <c r="G2696" s="1"/>
      <c r="H2696" s="11"/>
      <c r="I2696" s="11"/>
      <c r="J2696" s="11"/>
      <c r="K2696" s="2"/>
      <c r="L2696" s="2"/>
      <c r="M2696" s="1"/>
    </row>
    <row r="2697" spans="1:13" x14ac:dyDescent="0.2">
      <c r="A2697" s="1"/>
      <c r="B2697" s="1"/>
      <c r="C2697" s="16"/>
      <c r="D2697" s="1"/>
      <c r="E2697" s="1"/>
      <c r="F2697" s="1"/>
      <c r="G2697" s="1"/>
      <c r="H2697" s="11"/>
      <c r="I2697" s="11"/>
      <c r="J2697" s="11"/>
      <c r="K2697" s="2"/>
      <c r="L2697" s="2"/>
      <c r="M2697" s="1"/>
    </row>
    <row r="2698" spans="1:13" x14ac:dyDescent="0.2">
      <c r="A2698" s="1"/>
      <c r="B2698" s="1"/>
      <c r="C2698" s="16"/>
      <c r="D2698" s="1"/>
      <c r="E2698" s="1"/>
      <c r="F2698" s="1"/>
      <c r="G2698" s="1"/>
      <c r="H2698" s="11"/>
      <c r="I2698" s="11"/>
      <c r="J2698" s="11"/>
      <c r="K2698" s="2"/>
      <c r="L2698" s="2"/>
      <c r="M2698" s="1"/>
    </row>
    <row r="2699" spans="1:13" x14ac:dyDescent="0.2">
      <c r="A2699" s="1"/>
      <c r="B2699" s="1"/>
      <c r="C2699" s="16"/>
      <c r="D2699" s="1"/>
      <c r="E2699" s="1"/>
      <c r="F2699" s="1"/>
      <c r="G2699" s="1"/>
      <c r="H2699" s="11"/>
      <c r="I2699" s="11"/>
      <c r="J2699" s="11"/>
      <c r="K2699" s="2"/>
      <c r="L2699" s="2"/>
      <c r="M2699" s="1"/>
    </row>
    <row r="2700" spans="1:13" x14ac:dyDescent="0.2">
      <c r="A2700" s="1"/>
      <c r="B2700" s="1"/>
      <c r="C2700" s="16"/>
      <c r="D2700" s="1"/>
      <c r="E2700" s="1"/>
      <c r="F2700" s="1"/>
      <c r="G2700" s="1"/>
      <c r="H2700" s="11"/>
      <c r="I2700" s="11"/>
      <c r="J2700" s="11"/>
      <c r="K2700" s="2"/>
      <c r="L2700" s="2"/>
      <c r="M2700" s="1"/>
    </row>
    <row r="2701" spans="1:13" x14ac:dyDescent="0.2">
      <c r="A2701" s="1"/>
      <c r="B2701" s="1"/>
      <c r="C2701" s="16"/>
      <c r="D2701" s="1"/>
      <c r="E2701" s="1"/>
      <c r="F2701" s="1"/>
      <c r="G2701" s="1"/>
      <c r="H2701" s="11"/>
      <c r="I2701" s="11"/>
      <c r="J2701" s="11"/>
      <c r="K2701" s="2"/>
      <c r="L2701" s="2"/>
      <c r="M2701" s="1"/>
    </row>
    <row r="2702" spans="1:13" x14ac:dyDescent="0.2">
      <c r="A2702" s="1"/>
      <c r="B2702" s="1"/>
      <c r="C2702" s="16"/>
      <c r="D2702" s="1"/>
      <c r="E2702" s="1"/>
      <c r="F2702" s="1"/>
      <c r="G2702" s="1"/>
      <c r="H2702" s="11"/>
      <c r="I2702" s="11"/>
      <c r="J2702" s="11"/>
      <c r="K2702" s="2"/>
      <c r="L2702" s="2"/>
      <c r="M2702" s="1"/>
    </row>
    <row r="2703" spans="1:13" x14ac:dyDescent="0.2">
      <c r="A2703" s="1"/>
      <c r="B2703" s="1"/>
      <c r="C2703" s="16"/>
      <c r="D2703" s="1"/>
      <c r="E2703" s="1"/>
      <c r="F2703" s="1"/>
      <c r="G2703" s="1"/>
      <c r="H2703" s="11"/>
      <c r="I2703" s="11"/>
      <c r="J2703" s="11"/>
      <c r="K2703" s="2"/>
      <c r="L2703" s="2"/>
      <c r="M2703" s="1"/>
    </row>
    <row r="2704" spans="1:13" x14ac:dyDescent="0.2">
      <c r="A2704" s="1"/>
      <c r="B2704" s="1"/>
      <c r="C2704" s="16"/>
      <c r="D2704" s="1"/>
      <c r="E2704" s="1"/>
      <c r="F2704" s="1"/>
      <c r="G2704" s="1"/>
      <c r="H2704" s="11"/>
      <c r="I2704" s="11"/>
      <c r="J2704" s="11"/>
      <c r="K2704" s="2"/>
      <c r="L2704" s="2"/>
      <c r="M2704" s="1"/>
    </row>
    <row r="2705" spans="1:13" x14ac:dyDescent="0.2">
      <c r="A2705" s="1"/>
      <c r="B2705" s="1"/>
      <c r="C2705" s="16"/>
      <c r="D2705" s="1"/>
      <c r="E2705" s="1"/>
      <c r="F2705" s="1"/>
      <c r="G2705" s="1"/>
      <c r="H2705" s="11"/>
      <c r="I2705" s="11"/>
      <c r="J2705" s="11"/>
      <c r="K2705" s="2"/>
      <c r="L2705" s="2"/>
      <c r="M2705" s="1"/>
    </row>
    <row r="2706" spans="1:13" x14ac:dyDescent="0.2">
      <c r="A2706" s="1"/>
      <c r="B2706" s="1"/>
      <c r="C2706" s="16"/>
      <c r="D2706" s="1"/>
      <c r="E2706" s="1"/>
      <c r="F2706" s="1"/>
      <c r="G2706" s="1"/>
      <c r="H2706" s="11"/>
      <c r="I2706" s="11"/>
      <c r="J2706" s="11"/>
      <c r="K2706" s="2"/>
      <c r="L2706" s="2"/>
      <c r="M2706" s="1"/>
    </row>
    <row r="2707" spans="1:13" x14ac:dyDescent="0.2">
      <c r="A2707" s="1"/>
      <c r="B2707" s="1"/>
      <c r="C2707" s="16"/>
      <c r="D2707" s="1"/>
      <c r="E2707" s="1"/>
      <c r="F2707" s="1"/>
      <c r="G2707" s="1"/>
      <c r="H2707" s="11"/>
      <c r="I2707" s="11"/>
      <c r="J2707" s="11"/>
      <c r="K2707" s="2"/>
      <c r="L2707" s="2"/>
      <c r="M2707" s="1"/>
    </row>
    <row r="2708" spans="1:13" x14ac:dyDescent="0.2">
      <c r="A2708" s="1"/>
      <c r="B2708" s="1"/>
      <c r="C2708" s="16"/>
      <c r="D2708" s="1"/>
      <c r="E2708" s="1"/>
      <c r="F2708" s="1"/>
      <c r="G2708" s="1"/>
      <c r="H2708" s="11"/>
      <c r="I2708" s="11"/>
      <c r="J2708" s="11"/>
      <c r="K2708" s="2"/>
      <c r="L2708" s="2"/>
      <c r="M2708" s="1"/>
    </row>
    <row r="2709" spans="1:13" x14ac:dyDescent="0.2">
      <c r="A2709" s="1"/>
      <c r="B2709" s="1"/>
      <c r="C2709" s="16"/>
      <c r="D2709" s="1"/>
      <c r="E2709" s="1"/>
      <c r="F2709" s="1"/>
      <c r="G2709" s="1"/>
      <c r="H2709" s="11"/>
      <c r="I2709" s="11"/>
      <c r="J2709" s="11"/>
      <c r="K2709" s="2"/>
      <c r="L2709" s="2"/>
      <c r="M2709" s="1"/>
    </row>
    <row r="2710" spans="1:13" x14ac:dyDescent="0.2">
      <c r="A2710" s="1"/>
      <c r="B2710" s="1"/>
      <c r="C2710" s="16"/>
      <c r="D2710" s="1"/>
      <c r="E2710" s="1"/>
      <c r="F2710" s="1"/>
      <c r="G2710" s="1"/>
      <c r="H2710" s="11"/>
      <c r="I2710" s="11"/>
      <c r="J2710" s="11"/>
      <c r="K2710" s="2"/>
      <c r="L2710" s="2"/>
      <c r="M2710" s="1"/>
    </row>
    <row r="2711" spans="1:13" x14ac:dyDescent="0.2">
      <c r="A2711" s="1"/>
      <c r="B2711" s="1"/>
      <c r="C2711" s="16"/>
      <c r="D2711" s="1"/>
      <c r="E2711" s="1"/>
      <c r="F2711" s="1"/>
      <c r="G2711" s="1"/>
      <c r="H2711" s="11"/>
      <c r="I2711" s="11"/>
      <c r="J2711" s="11"/>
      <c r="K2711" s="2"/>
      <c r="L2711" s="2"/>
      <c r="M2711" s="1"/>
    </row>
    <row r="2712" spans="1:13" x14ac:dyDescent="0.2">
      <c r="A2712" s="1"/>
      <c r="B2712" s="1"/>
      <c r="C2712" s="16"/>
      <c r="D2712" s="1"/>
      <c r="E2712" s="1"/>
      <c r="F2712" s="1"/>
      <c r="G2712" s="1"/>
      <c r="H2712" s="11"/>
      <c r="I2712" s="11"/>
      <c r="J2712" s="11"/>
      <c r="K2712" s="2"/>
      <c r="L2712" s="2"/>
      <c r="M2712" s="1"/>
    </row>
    <row r="2713" spans="1:13" x14ac:dyDescent="0.2">
      <c r="A2713" s="1"/>
      <c r="B2713" s="1"/>
      <c r="C2713" s="16"/>
      <c r="D2713" s="1"/>
      <c r="E2713" s="1"/>
      <c r="F2713" s="1"/>
      <c r="G2713" s="1"/>
      <c r="H2713" s="11"/>
      <c r="I2713" s="11"/>
      <c r="J2713" s="11"/>
      <c r="K2713" s="2"/>
      <c r="L2713" s="2"/>
      <c r="M2713" s="1"/>
    </row>
    <row r="2714" spans="1:13" x14ac:dyDescent="0.2">
      <c r="A2714" s="1"/>
      <c r="B2714" s="1"/>
      <c r="C2714" s="16"/>
      <c r="D2714" s="1"/>
      <c r="E2714" s="1"/>
      <c r="F2714" s="1"/>
      <c r="G2714" s="1"/>
      <c r="H2714" s="11"/>
      <c r="I2714" s="11"/>
      <c r="J2714" s="11"/>
      <c r="K2714" s="2"/>
      <c r="L2714" s="2"/>
      <c r="M2714" s="1"/>
    </row>
    <row r="2715" spans="1:13" x14ac:dyDescent="0.2">
      <c r="A2715" s="1"/>
      <c r="B2715" s="1"/>
      <c r="C2715" s="16"/>
      <c r="D2715" s="1"/>
      <c r="E2715" s="1"/>
      <c r="F2715" s="1"/>
      <c r="G2715" s="1"/>
      <c r="H2715" s="11"/>
      <c r="I2715" s="11"/>
      <c r="J2715" s="11"/>
      <c r="K2715" s="2"/>
      <c r="L2715" s="2"/>
      <c r="M2715" s="1"/>
    </row>
    <row r="2716" spans="1:13" x14ac:dyDescent="0.2">
      <c r="A2716" s="1"/>
      <c r="B2716" s="1"/>
      <c r="C2716" s="16"/>
      <c r="D2716" s="1"/>
      <c r="E2716" s="1"/>
      <c r="F2716" s="1"/>
      <c r="G2716" s="1"/>
      <c r="H2716" s="11"/>
      <c r="I2716" s="11"/>
      <c r="J2716" s="11"/>
      <c r="K2716" s="2"/>
      <c r="L2716" s="2"/>
      <c r="M2716" s="1"/>
    </row>
    <row r="2717" spans="1:13" x14ac:dyDescent="0.2">
      <c r="A2717" s="1"/>
      <c r="B2717" s="1"/>
      <c r="C2717" s="16"/>
      <c r="D2717" s="1"/>
      <c r="E2717" s="1"/>
      <c r="F2717" s="1"/>
      <c r="G2717" s="1"/>
      <c r="H2717" s="11"/>
      <c r="I2717" s="11"/>
      <c r="J2717" s="11"/>
      <c r="K2717" s="2"/>
      <c r="L2717" s="2"/>
      <c r="M2717" s="1"/>
    </row>
    <row r="2718" spans="1:13" x14ac:dyDescent="0.2">
      <c r="A2718" s="1"/>
      <c r="B2718" s="1"/>
      <c r="C2718" s="16"/>
      <c r="D2718" s="1"/>
      <c r="E2718" s="1"/>
      <c r="F2718" s="1"/>
      <c r="G2718" s="1"/>
      <c r="H2718" s="11"/>
      <c r="I2718" s="11"/>
      <c r="J2718" s="11"/>
      <c r="K2718" s="2"/>
      <c r="L2718" s="2"/>
      <c r="M2718" s="1"/>
    </row>
    <row r="2719" spans="1:13" x14ac:dyDescent="0.2">
      <c r="A2719" s="1"/>
      <c r="B2719" s="1"/>
      <c r="C2719" s="16"/>
      <c r="D2719" s="1"/>
      <c r="E2719" s="1"/>
      <c r="F2719" s="1"/>
      <c r="G2719" s="1"/>
      <c r="H2719" s="11"/>
      <c r="I2719" s="11"/>
      <c r="J2719" s="11"/>
      <c r="K2719" s="2"/>
      <c r="L2719" s="2"/>
      <c r="M2719" s="1"/>
    </row>
    <row r="2720" spans="1:13" x14ac:dyDescent="0.2">
      <c r="A2720" s="1"/>
      <c r="B2720" s="1"/>
      <c r="C2720" s="16"/>
      <c r="D2720" s="1"/>
      <c r="E2720" s="1"/>
      <c r="F2720" s="1"/>
      <c r="G2720" s="1"/>
      <c r="H2720" s="11"/>
      <c r="I2720" s="11"/>
      <c r="J2720" s="11"/>
      <c r="K2720" s="2"/>
      <c r="L2720" s="2"/>
      <c r="M2720" s="1"/>
    </row>
    <row r="2721" spans="1:13" x14ac:dyDescent="0.2">
      <c r="A2721" s="1"/>
      <c r="B2721" s="1"/>
      <c r="C2721" s="16"/>
      <c r="D2721" s="1"/>
      <c r="E2721" s="1"/>
      <c r="F2721" s="1"/>
      <c r="G2721" s="1"/>
      <c r="H2721" s="11"/>
      <c r="I2721" s="11"/>
      <c r="J2721" s="11"/>
      <c r="K2721" s="2"/>
      <c r="L2721" s="2"/>
      <c r="M2721" s="1"/>
    </row>
    <row r="2722" spans="1:13" x14ac:dyDescent="0.2">
      <c r="A2722" s="1"/>
      <c r="B2722" s="1"/>
      <c r="C2722" s="16"/>
      <c r="D2722" s="1"/>
      <c r="E2722" s="1"/>
      <c r="F2722" s="1"/>
      <c r="G2722" s="1"/>
      <c r="H2722" s="11"/>
      <c r="I2722" s="11"/>
      <c r="J2722" s="11"/>
      <c r="K2722" s="2"/>
      <c r="L2722" s="2"/>
      <c r="M2722" s="1"/>
    </row>
    <row r="2723" spans="1:13" x14ac:dyDescent="0.2">
      <c r="A2723" s="1"/>
      <c r="B2723" s="1"/>
      <c r="C2723" s="16"/>
      <c r="D2723" s="1"/>
      <c r="E2723" s="1"/>
      <c r="F2723" s="1"/>
      <c r="G2723" s="1"/>
      <c r="H2723" s="11"/>
      <c r="I2723" s="11"/>
      <c r="J2723" s="11"/>
      <c r="K2723" s="2"/>
      <c r="L2723" s="2"/>
      <c r="M2723" s="1"/>
    </row>
    <row r="2724" spans="1:13" x14ac:dyDescent="0.2">
      <c r="A2724" s="1"/>
      <c r="B2724" s="1"/>
      <c r="C2724" s="16"/>
      <c r="D2724" s="1"/>
      <c r="E2724" s="1"/>
      <c r="F2724" s="1"/>
      <c r="G2724" s="1"/>
      <c r="H2724" s="11"/>
      <c r="I2724" s="11"/>
      <c r="J2724" s="11"/>
      <c r="K2724" s="2"/>
      <c r="L2724" s="2"/>
      <c r="M2724" s="1"/>
    </row>
    <row r="2725" spans="1:13" x14ac:dyDescent="0.2">
      <c r="A2725" s="1"/>
      <c r="B2725" s="1"/>
      <c r="C2725" s="16"/>
      <c r="D2725" s="1"/>
      <c r="E2725" s="1"/>
      <c r="F2725" s="1"/>
      <c r="G2725" s="1"/>
      <c r="H2725" s="11"/>
      <c r="I2725" s="11"/>
      <c r="J2725" s="11"/>
      <c r="K2725" s="2"/>
      <c r="L2725" s="2"/>
      <c r="M2725" s="1"/>
    </row>
    <row r="2726" spans="1:13" x14ac:dyDescent="0.2">
      <c r="A2726" s="1"/>
      <c r="B2726" s="1"/>
      <c r="C2726" s="16"/>
      <c r="D2726" s="1"/>
      <c r="E2726" s="1"/>
      <c r="F2726" s="1"/>
      <c r="G2726" s="1"/>
      <c r="H2726" s="11"/>
      <c r="I2726" s="11"/>
      <c r="J2726" s="11"/>
      <c r="K2726" s="2"/>
      <c r="L2726" s="2"/>
      <c r="M2726" s="1"/>
    </row>
    <row r="2727" spans="1:13" x14ac:dyDescent="0.2">
      <c r="A2727" s="1"/>
      <c r="B2727" s="1"/>
      <c r="C2727" s="16"/>
      <c r="D2727" s="1"/>
      <c r="E2727" s="1"/>
      <c r="F2727" s="1"/>
      <c r="G2727" s="1"/>
      <c r="H2727" s="11"/>
      <c r="I2727" s="11"/>
      <c r="J2727" s="11"/>
      <c r="K2727" s="2"/>
      <c r="L2727" s="2"/>
      <c r="M2727" s="1"/>
    </row>
    <row r="2728" spans="1:13" x14ac:dyDescent="0.2">
      <c r="A2728" s="1"/>
      <c r="B2728" s="1"/>
      <c r="C2728" s="16"/>
      <c r="D2728" s="1"/>
      <c r="E2728" s="1"/>
      <c r="F2728" s="1"/>
      <c r="G2728" s="1"/>
      <c r="H2728" s="11"/>
      <c r="I2728" s="11"/>
      <c r="J2728" s="11"/>
      <c r="K2728" s="2"/>
      <c r="L2728" s="2"/>
      <c r="M2728" s="1"/>
    </row>
    <row r="2729" spans="1:13" x14ac:dyDescent="0.2">
      <c r="A2729" s="1"/>
      <c r="B2729" s="1"/>
      <c r="C2729" s="16"/>
      <c r="D2729" s="1"/>
      <c r="E2729" s="1"/>
      <c r="F2729" s="1"/>
      <c r="G2729" s="1"/>
      <c r="H2729" s="11"/>
      <c r="I2729" s="11"/>
      <c r="J2729" s="11"/>
      <c r="K2729" s="2"/>
      <c r="L2729" s="2"/>
      <c r="M2729" s="1"/>
    </row>
    <row r="2730" spans="1:13" x14ac:dyDescent="0.2">
      <c r="A2730" s="1"/>
      <c r="B2730" s="1"/>
      <c r="C2730" s="16"/>
      <c r="D2730" s="1"/>
      <c r="E2730" s="1"/>
      <c r="F2730" s="1"/>
      <c r="G2730" s="1"/>
      <c r="H2730" s="11"/>
      <c r="I2730" s="11"/>
      <c r="J2730" s="11"/>
      <c r="K2730" s="2"/>
      <c r="L2730" s="2"/>
      <c r="M2730" s="1"/>
    </row>
    <row r="2731" spans="1:13" x14ac:dyDescent="0.2">
      <c r="A2731" s="1"/>
      <c r="B2731" s="1"/>
      <c r="C2731" s="16"/>
      <c r="D2731" s="1"/>
      <c r="E2731" s="1"/>
      <c r="F2731" s="1"/>
      <c r="G2731" s="1"/>
      <c r="H2731" s="11"/>
      <c r="I2731" s="11"/>
      <c r="J2731" s="11"/>
      <c r="K2731" s="2"/>
      <c r="L2731" s="2"/>
      <c r="M2731" s="1"/>
    </row>
    <row r="2732" spans="1:13" x14ac:dyDescent="0.2">
      <c r="A2732" s="1"/>
      <c r="B2732" s="1"/>
      <c r="C2732" s="16"/>
      <c r="D2732" s="1"/>
      <c r="E2732" s="1"/>
      <c r="F2732" s="1"/>
      <c r="G2732" s="1"/>
      <c r="H2732" s="11"/>
      <c r="I2732" s="11"/>
      <c r="J2732" s="11"/>
      <c r="K2732" s="2"/>
      <c r="L2732" s="2"/>
      <c r="M2732" s="1"/>
    </row>
    <row r="2733" spans="1:13" x14ac:dyDescent="0.2">
      <c r="A2733" s="1"/>
      <c r="B2733" s="1"/>
      <c r="C2733" s="16"/>
      <c r="D2733" s="1"/>
      <c r="E2733" s="1"/>
      <c r="F2733" s="1"/>
      <c r="G2733" s="1"/>
      <c r="H2733" s="11"/>
      <c r="I2733" s="11"/>
      <c r="J2733" s="11"/>
      <c r="K2733" s="2"/>
      <c r="L2733" s="2"/>
      <c r="M2733" s="1"/>
    </row>
    <row r="2734" spans="1:13" x14ac:dyDescent="0.2">
      <c r="A2734" s="1"/>
      <c r="B2734" s="1"/>
      <c r="C2734" s="16"/>
      <c r="D2734" s="1"/>
      <c r="E2734" s="1"/>
      <c r="F2734" s="1"/>
      <c r="G2734" s="1"/>
      <c r="H2734" s="11"/>
      <c r="I2734" s="11"/>
      <c r="J2734" s="11"/>
      <c r="K2734" s="2"/>
      <c r="L2734" s="2"/>
      <c r="M2734" s="1"/>
    </row>
    <row r="2735" spans="1:13" x14ac:dyDescent="0.2">
      <c r="A2735" s="1"/>
      <c r="B2735" s="1"/>
      <c r="C2735" s="16"/>
      <c r="D2735" s="1"/>
      <c r="E2735" s="1"/>
      <c r="F2735" s="1"/>
      <c r="G2735" s="1"/>
      <c r="H2735" s="11"/>
      <c r="I2735" s="11"/>
      <c r="J2735" s="11"/>
      <c r="K2735" s="2"/>
      <c r="L2735" s="2"/>
      <c r="M2735" s="1"/>
    </row>
    <row r="2736" spans="1:13" x14ac:dyDescent="0.2">
      <c r="A2736" s="1"/>
      <c r="B2736" s="1"/>
      <c r="C2736" s="16"/>
      <c r="D2736" s="1"/>
      <c r="E2736" s="1"/>
      <c r="F2736" s="1"/>
      <c r="G2736" s="1"/>
      <c r="H2736" s="11"/>
      <c r="I2736" s="11"/>
      <c r="J2736" s="11"/>
      <c r="K2736" s="2"/>
      <c r="L2736" s="2"/>
      <c r="M2736" s="1"/>
    </row>
    <row r="2737" spans="1:13" x14ac:dyDescent="0.2">
      <c r="A2737" s="1"/>
      <c r="B2737" s="1"/>
      <c r="C2737" s="16"/>
      <c r="D2737" s="1"/>
      <c r="E2737" s="1"/>
      <c r="F2737" s="1"/>
      <c r="G2737" s="1"/>
      <c r="H2737" s="11"/>
      <c r="I2737" s="11"/>
      <c r="J2737" s="11"/>
      <c r="K2737" s="2"/>
      <c r="L2737" s="2"/>
      <c r="M2737" s="1"/>
    </row>
    <row r="2738" spans="1:13" x14ac:dyDescent="0.2">
      <c r="A2738" s="1"/>
      <c r="B2738" s="1"/>
      <c r="C2738" s="16"/>
      <c r="D2738" s="1"/>
      <c r="E2738" s="1"/>
      <c r="F2738" s="1"/>
      <c r="G2738" s="1"/>
      <c r="H2738" s="11"/>
      <c r="I2738" s="11"/>
      <c r="J2738" s="11"/>
      <c r="K2738" s="2"/>
      <c r="L2738" s="2"/>
      <c r="M2738" s="1"/>
    </row>
    <row r="2739" spans="1:13" x14ac:dyDescent="0.2">
      <c r="A2739" s="1"/>
      <c r="B2739" s="1"/>
      <c r="C2739" s="16"/>
      <c r="D2739" s="1"/>
      <c r="E2739" s="1"/>
      <c r="F2739" s="1"/>
      <c r="G2739" s="1"/>
      <c r="H2739" s="11"/>
      <c r="I2739" s="11"/>
      <c r="J2739" s="11"/>
      <c r="K2739" s="2"/>
      <c r="L2739" s="2"/>
      <c r="M2739" s="1"/>
    </row>
    <row r="2740" spans="1:13" x14ac:dyDescent="0.2">
      <c r="A2740" s="1"/>
      <c r="B2740" s="1"/>
      <c r="C2740" s="16"/>
      <c r="D2740" s="1"/>
      <c r="E2740" s="1"/>
      <c r="F2740" s="1"/>
      <c r="G2740" s="1"/>
      <c r="H2740" s="11"/>
      <c r="I2740" s="11"/>
      <c r="J2740" s="11"/>
      <c r="K2740" s="2"/>
      <c r="L2740" s="2"/>
      <c r="M2740" s="1"/>
    </row>
    <row r="2741" spans="1:13" x14ac:dyDescent="0.2">
      <c r="A2741" s="1"/>
      <c r="B2741" s="1"/>
      <c r="C2741" s="16"/>
      <c r="D2741" s="1"/>
      <c r="E2741" s="1"/>
      <c r="F2741" s="1"/>
      <c r="G2741" s="1"/>
      <c r="H2741" s="11"/>
      <c r="I2741" s="11"/>
      <c r="J2741" s="11"/>
      <c r="K2741" s="2"/>
      <c r="L2741" s="2"/>
      <c r="M2741" s="1"/>
    </row>
    <row r="2742" spans="1:13" x14ac:dyDescent="0.2">
      <c r="A2742" s="1"/>
      <c r="B2742" s="1"/>
      <c r="C2742" s="16"/>
      <c r="D2742" s="1"/>
      <c r="E2742" s="1"/>
      <c r="F2742" s="1"/>
      <c r="G2742" s="1"/>
      <c r="H2742" s="11"/>
      <c r="I2742" s="11"/>
      <c r="J2742" s="11"/>
      <c r="K2742" s="2"/>
      <c r="L2742" s="2"/>
      <c r="M2742" s="1"/>
    </row>
    <row r="2743" spans="1:13" x14ac:dyDescent="0.2">
      <c r="A2743" s="1"/>
      <c r="B2743" s="1"/>
      <c r="C2743" s="16"/>
      <c r="D2743" s="1"/>
      <c r="E2743" s="1"/>
      <c r="F2743" s="1"/>
      <c r="G2743" s="1"/>
      <c r="H2743" s="11"/>
      <c r="I2743" s="11"/>
      <c r="J2743" s="11"/>
      <c r="K2743" s="2"/>
      <c r="L2743" s="2"/>
      <c r="M2743" s="1"/>
    </row>
    <row r="2744" spans="1:13" x14ac:dyDescent="0.2">
      <c r="A2744" s="1"/>
      <c r="B2744" s="1"/>
      <c r="C2744" s="16"/>
      <c r="D2744" s="1"/>
      <c r="E2744" s="1"/>
      <c r="F2744" s="1"/>
      <c r="G2744" s="1"/>
      <c r="H2744" s="11"/>
      <c r="I2744" s="11"/>
      <c r="J2744" s="11"/>
      <c r="K2744" s="2"/>
      <c r="L2744" s="2"/>
      <c r="M2744" s="1"/>
    </row>
    <row r="2745" spans="1:13" x14ac:dyDescent="0.2">
      <c r="A2745" s="1"/>
      <c r="B2745" s="1"/>
      <c r="C2745" s="16"/>
      <c r="D2745" s="1"/>
      <c r="E2745" s="1"/>
      <c r="F2745" s="1"/>
      <c r="G2745" s="1"/>
      <c r="H2745" s="11"/>
      <c r="I2745" s="11"/>
      <c r="J2745" s="11"/>
      <c r="K2745" s="2"/>
      <c r="L2745" s="2"/>
      <c r="M2745" s="1"/>
    </row>
    <row r="2746" spans="1:13" x14ac:dyDescent="0.2">
      <c r="A2746" s="1"/>
      <c r="B2746" s="1"/>
      <c r="C2746" s="16"/>
      <c r="D2746" s="1"/>
      <c r="E2746" s="1"/>
      <c r="F2746" s="1"/>
      <c r="G2746" s="1"/>
      <c r="H2746" s="11"/>
      <c r="I2746" s="11"/>
      <c r="J2746" s="11"/>
      <c r="K2746" s="2"/>
      <c r="L2746" s="2"/>
      <c r="M2746" s="1"/>
    </row>
    <row r="2747" spans="1:13" x14ac:dyDescent="0.2">
      <c r="A2747" s="1"/>
      <c r="B2747" s="1"/>
      <c r="C2747" s="16"/>
      <c r="D2747" s="1"/>
      <c r="E2747" s="1"/>
      <c r="F2747" s="1"/>
      <c r="G2747" s="1"/>
      <c r="H2747" s="11"/>
      <c r="I2747" s="11"/>
      <c r="J2747" s="11"/>
      <c r="K2747" s="2"/>
      <c r="L2747" s="2"/>
      <c r="M2747" s="1"/>
    </row>
    <row r="2748" spans="1:13" x14ac:dyDescent="0.2">
      <c r="A2748" s="1"/>
      <c r="B2748" s="1"/>
      <c r="C2748" s="16"/>
      <c r="D2748" s="1"/>
      <c r="E2748" s="1"/>
      <c r="F2748" s="1"/>
      <c r="G2748" s="1"/>
      <c r="H2748" s="11"/>
      <c r="I2748" s="11"/>
      <c r="J2748" s="11"/>
      <c r="K2748" s="2"/>
      <c r="L2748" s="2"/>
      <c r="M2748" s="1"/>
    </row>
    <row r="2749" spans="1:13" x14ac:dyDescent="0.2">
      <c r="A2749" s="1"/>
      <c r="B2749" s="1"/>
      <c r="C2749" s="16"/>
      <c r="D2749" s="1"/>
      <c r="E2749" s="1"/>
      <c r="F2749" s="1"/>
      <c r="G2749" s="1"/>
      <c r="H2749" s="11"/>
      <c r="I2749" s="11"/>
      <c r="J2749" s="11"/>
      <c r="K2749" s="2"/>
      <c r="L2749" s="2"/>
      <c r="M2749" s="1"/>
    </row>
    <row r="2750" spans="1:13" x14ac:dyDescent="0.2">
      <c r="A2750" s="1"/>
      <c r="B2750" s="1"/>
      <c r="C2750" s="16"/>
      <c r="D2750" s="1"/>
      <c r="E2750" s="1"/>
      <c r="F2750" s="1"/>
      <c r="G2750" s="1"/>
      <c r="H2750" s="11"/>
      <c r="I2750" s="11"/>
      <c r="J2750" s="11"/>
      <c r="K2750" s="2"/>
      <c r="L2750" s="2"/>
      <c r="M2750" s="1"/>
    </row>
    <row r="2751" spans="1:13" x14ac:dyDescent="0.2">
      <c r="A2751" s="1"/>
      <c r="B2751" s="1"/>
      <c r="C2751" s="16"/>
      <c r="D2751" s="1"/>
      <c r="E2751" s="1"/>
      <c r="F2751" s="1"/>
      <c r="G2751" s="1"/>
      <c r="H2751" s="11"/>
      <c r="I2751" s="11"/>
      <c r="J2751" s="11"/>
      <c r="K2751" s="2"/>
      <c r="L2751" s="2"/>
      <c r="M2751" s="1"/>
    </row>
    <row r="2752" spans="1:13" x14ac:dyDescent="0.2">
      <c r="A2752" s="1"/>
      <c r="B2752" s="1"/>
      <c r="C2752" s="16"/>
      <c r="D2752" s="1"/>
      <c r="E2752" s="1"/>
      <c r="F2752" s="1"/>
      <c r="G2752" s="1"/>
      <c r="H2752" s="11"/>
      <c r="I2752" s="11"/>
      <c r="J2752" s="11"/>
      <c r="K2752" s="2"/>
      <c r="L2752" s="2"/>
      <c r="M2752" s="1"/>
    </row>
    <row r="2753" spans="1:13" x14ac:dyDescent="0.2">
      <c r="A2753" s="1"/>
      <c r="B2753" s="1"/>
      <c r="C2753" s="16"/>
      <c r="D2753" s="1"/>
      <c r="E2753" s="1"/>
      <c r="F2753" s="1"/>
      <c r="G2753" s="1"/>
      <c r="H2753" s="11"/>
      <c r="I2753" s="11"/>
      <c r="J2753" s="11"/>
      <c r="K2753" s="2"/>
      <c r="L2753" s="2"/>
      <c r="M2753" s="1"/>
    </row>
    <row r="2754" spans="1:13" x14ac:dyDescent="0.2">
      <c r="A2754" s="1"/>
      <c r="B2754" s="1"/>
      <c r="C2754" s="16"/>
      <c r="D2754" s="1"/>
      <c r="E2754" s="1"/>
      <c r="F2754" s="1"/>
      <c r="G2754" s="1"/>
      <c r="H2754" s="11"/>
      <c r="I2754" s="11"/>
      <c r="J2754" s="11"/>
      <c r="K2754" s="2"/>
      <c r="L2754" s="2"/>
      <c r="M2754" s="1"/>
    </row>
    <row r="2755" spans="1:13" x14ac:dyDescent="0.2">
      <c r="A2755" s="1"/>
      <c r="B2755" s="1"/>
      <c r="C2755" s="16"/>
      <c r="D2755" s="1"/>
      <c r="E2755" s="1"/>
      <c r="F2755" s="1"/>
      <c r="G2755" s="1"/>
      <c r="H2755" s="11"/>
      <c r="I2755" s="11"/>
      <c r="J2755" s="11"/>
      <c r="K2755" s="2"/>
      <c r="L2755" s="2"/>
      <c r="M2755" s="1"/>
    </row>
    <row r="2756" spans="1:13" x14ac:dyDescent="0.2">
      <c r="A2756" s="1"/>
      <c r="B2756" s="1"/>
      <c r="C2756" s="16"/>
      <c r="D2756" s="1"/>
      <c r="E2756" s="1"/>
      <c r="F2756" s="1"/>
      <c r="G2756" s="1"/>
      <c r="H2756" s="11"/>
      <c r="I2756" s="11"/>
      <c r="J2756" s="11"/>
      <c r="K2756" s="2"/>
      <c r="L2756" s="2"/>
      <c r="M2756" s="1"/>
    </row>
    <row r="2757" spans="1:13" x14ac:dyDescent="0.2">
      <c r="A2757" s="1"/>
      <c r="B2757" s="1"/>
      <c r="C2757" s="16"/>
      <c r="D2757" s="1"/>
      <c r="E2757" s="1"/>
      <c r="F2757" s="1"/>
      <c r="G2757" s="1"/>
      <c r="H2757" s="11"/>
      <c r="I2757" s="11"/>
      <c r="J2757" s="11"/>
      <c r="K2757" s="2"/>
      <c r="L2757" s="2"/>
      <c r="M2757" s="1"/>
    </row>
    <row r="2758" spans="1:13" x14ac:dyDescent="0.2">
      <c r="A2758" s="1"/>
      <c r="B2758" s="1"/>
      <c r="C2758" s="16"/>
      <c r="D2758" s="1"/>
      <c r="E2758" s="1"/>
      <c r="F2758" s="1"/>
      <c r="G2758" s="1"/>
      <c r="H2758" s="11"/>
      <c r="I2758" s="11"/>
      <c r="J2758" s="11"/>
      <c r="K2758" s="2"/>
      <c r="L2758" s="2"/>
      <c r="M2758" s="1"/>
    </row>
    <row r="2759" spans="1:13" x14ac:dyDescent="0.2">
      <c r="A2759" s="1"/>
      <c r="B2759" s="1"/>
      <c r="C2759" s="16"/>
      <c r="D2759" s="1"/>
      <c r="E2759" s="1"/>
      <c r="F2759" s="1"/>
      <c r="G2759" s="1"/>
      <c r="H2759" s="11"/>
      <c r="I2759" s="11"/>
      <c r="J2759" s="11"/>
      <c r="K2759" s="2"/>
      <c r="L2759" s="2"/>
      <c r="M2759" s="1"/>
    </row>
    <row r="2760" spans="1:13" x14ac:dyDescent="0.2">
      <c r="A2760" s="1"/>
      <c r="B2760" s="1"/>
      <c r="C2760" s="16"/>
      <c r="D2760" s="1"/>
      <c r="E2760" s="1"/>
      <c r="F2760" s="1"/>
      <c r="G2760" s="1"/>
      <c r="H2760" s="11"/>
      <c r="I2760" s="11"/>
      <c r="J2760" s="11"/>
      <c r="K2760" s="2"/>
      <c r="L2760" s="2"/>
      <c r="M2760" s="1"/>
    </row>
    <row r="2761" spans="1:13" x14ac:dyDescent="0.2">
      <c r="A2761" s="1"/>
      <c r="B2761" s="1"/>
      <c r="C2761" s="16"/>
      <c r="D2761" s="1"/>
      <c r="E2761" s="1"/>
      <c r="F2761" s="1"/>
      <c r="G2761" s="1"/>
      <c r="H2761" s="11"/>
      <c r="I2761" s="11"/>
      <c r="J2761" s="11"/>
      <c r="K2761" s="2"/>
      <c r="L2761" s="2"/>
      <c r="M2761" s="1"/>
    </row>
    <row r="2762" spans="1:13" x14ac:dyDescent="0.2">
      <c r="A2762" s="1"/>
      <c r="B2762" s="1"/>
      <c r="C2762" s="16"/>
      <c r="D2762" s="1"/>
      <c r="E2762" s="1"/>
      <c r="F2762" s="1"/>
      <c r="G2762" s="1"/>
      <c r="H2762" s="11"/>
      <c r="I2762" s="11"/>
      <c r="J2762" s="11"/>
      <c r="K2762" s="2"/>
      <c r="L2762" s="2"/>
      <c r="M2762" s="1"/>
    </row>
    <row r="2763" spans="1:13" x14ac:dyDescent="0.2">
      <c r="A2763" s="1"/>
      <c r="B2763" s="1"/>
      <c r="C2763" s="16"/>
      <c r="D2763" s="1"/>
      <c r="E2763" s="1"/>
      <c r="F2763" s="1"/>
      <c r="G2763" s="1"/>
      <c r="H2763" s="11"/>
      <c r="I2763" s="11"/>
      <c r="J2763" s="11"/>
      <c r="K2763" s="2"/>
      <c r="L2763" s="2"/>
      <c r="M2763" s="1"/>
    </row>
    <row r="2764" spans="1:13" x14ac:dyDescent="0.2">
      <c r="A2764" s="1"/>
      <c r="B2764" s="1"/>
      <c r="C2764" s="16"/>
      <c r="D2764" s="1"/>
      <c r="E2764" s="1"/>
      <c r="F2764" s="1"/>
      <c r="G2764" s="1"/>
      <c r="H2764" s="11"/>
      <c r="I2764" s="11"/>
      <c r="J2764" s="11"/>
      <c r="K2764" s="2"/>
      <c r="L2764" s="2"/>
      <c r="M2764" s="1"/>
    </row>
    <row r="2765" spans="1:13" x14ac:dyDescent="0.2">
      <c r="A2765" s="1"/>
      <c r="B2765" s="1"/>
      <c r="C2765" s="16"/>
      <c r="D2765" s="1"/>
      <c r="E2765" s="1"/>
      <c r="F2765" s="1"/>
      <c r="G2765" s="1"/>
      <c r="H2765" s="11"/>
      <c r="I2765" s="11"/>
      <c r="J2765" s="11"/>
      <c r="K2765" s="2"/>
      <c r="L2765" s="2"/>
      <c r="M2765" s="1"/>
    </row>
    <row r="2766" spans="1:13" x14ac:dyDescent="0.2">
      <c r="A2766" s="1"/>
      <c r="B2766" s="1"/>
      <c r="C2766" s="16"/>
      <c r="D2766" s="1"/>
      <c r="E2766" s="1"/>
      <c r="F2766" s="1"/>
      <c r="G2766" s="1"/>
      <c r="H2766" s="11"/>
      <c r="I2766" s="11"/>
      <c r="J2766" s="11"/>
      <c r="K2766" s="2"/>
      <c r="L2766" s="2"/>
      <c r="M2766" s="1"/>
    </row>
    <row r="2767" spans="1:13" x14ac:dyDescent="0.2">
      <c r="A2767" s="1"/>
      <c r="B2767" s="1"/>
      <c r="C2767" s="16"/>
      <c r="D2767" s="1"/>
      <c r="E2767" s="1"/>
      <c r="F2767" s="1"/>
      <c r="G2767" s="1"/>
      <c r="H2767" s="11"/>
      <c r="I2767" s="11"/>
      <c r="J2767" s="11"/>
      <c r="K2767" s="2"/>
      <c r="L2767" s="2"/>
      <c r="M2767" s="1"/>
    </row>
    <row r="2768" spans="1:13" x14ac:dyDescent="0.2">
      <c r="A2768" s="1"/>
      <c r="B2768" s="1"/>
      <c r="C2768" s="16"/>
      <c r="D2768" s="1"/>
      <c r="E2768" s="1"/>
      <c r="F2768" s="1"/>
      <c r="G2768" s="1"/>
      <c r="H2768" s="11"/>
      <c r="I2768" s="11"/>
      <c r="J2768" s="11"/>
      <c r="K2768" s="2"/>
      <c r="L2768" s="2"/>
      <c r="M2768" s="1"/>
    </row>
    <row r="2769" spans="1:13" x14ac:dyDescent="0.2">
      <c r="A2769" s="1"/>
      <c r="B2769" s="1"/>
      <c r="C2769" s="16"/>
      <c r="D2769" s="1"/>
      <c r="E2769" s="1"/>
      <c r="F2769" s="1"/>
      <c r="G2769" s="1"/>
      <c r="H2769" s="11"/>
      <c r="I2769" s="11"/>
      <c r="J2769" s="11"/>
      <c r="K2769" s="2"/>
      <c r="L2769" s="2"/>
      <c r="M2769" s="1"/>
    </row>
    <row r="2770" spans="1:13" x14ac:dyDescent="0.2">
      <c r="A2770" s="1"/>
      <c r="B2770" s="1"/>
      <c r="C2770" s="16"/>
      <c r="D2770" s="1"/>
      <c r="E2770" s="1"/>
      <c r="F2770" s="1"/>
      <c r="G2770" s="1"/>
      <c r="H2770" s="11"/>
      <c r="I2770" s="11"/>
      <c r="J2770" s="11"/>
      <c r="K2770" s="2"/>
      <c r="L2770" s="2"/>
      <c r="M2770" s="1"/>
    </row>
    <row r="2771" spans="1:13" x14ac:dyDescent="0.2">
      <c r="A2771" s="1"/>
      <c r="B2771" s="1"/>
      <c r="C2771" s="16"/>
      <c r="D2771" s="1"/>
      <c r="E2771" s="1"/>
      <c r="F2771" s="1"/>
      <c r="G2771" s="1"/>
      <c r="H2771" s="11"/>
      <c r="I2771" s="11"/>
      <c r="J2771" s="11"/>
      <c r="K2771" s="2"/>
      <c r="L2771" s="2"/>
      <c r="M2771" s="1"/>
    </row>
    <row r="2772" spans="1:13" x14ac:dyDescent="0.2">
      <c r="A2772" s="1"/>
      <c r="B2772" s="1"/>
      <c r="C2772" s="16"/>
      <c r="D2772" s="1"/>
      <c r="E2772" s="1"/>
      <c r="F2772" s="1"/>
      <c r="G2772" s="1"/>
      <c r="H2772" s="11"/>
      <c r="I2772" s="11"/>
      <c r="J2772" s="11"/>
      <c r="K2772" s="2"/>
      <c r="L2772" s="2"/>
      <c r="M2772" s="1"/>
    </row>
    <row r="2773" spans="1:13" x14ac:dyDescent="0.2">
      <c r="A2773" s="1"/>
      <c r="B2773" s="1"/>
      <c r="C2773" s="16"/>
      <c r="D2773" s="1"/>
      <c r="E2773" s="1"/>
      <c r="F2773" s="1"/>
      <c r="G2773" s="1"/>
      <c r="H2773" s="11"/>
      <c r="I2773" s="11"/>
      <c r="J2773" s="11"/>
      <c r="K2773" s="2"/>
      <c r="L2773" s="2"/>
      <c r="M2773" s="1"/>
    </row>
    <row r="2774" spans="1:13" x14ac:dyDescent="0.2">
      <c r="A2774" s="1"/>
      <c r="B2774" s="1"/>
      <c r="C2774" s="16"/>
      <c r="D2774" s="1"/>
      <c r="E2774" s="1"/>
      <c r="F2774" s="1"/>
      <c r="G2774" s="1"/>
      <c r="H2774" s="11"/>
      <c r="I2774" s="11"/>
      <c r="J2774" s="11"/>
      <c r="K2774" s="2"/>
      <c r="L2774" s="2"/>
      <c r="M2774" s="1"/>
    </row>
    <row r="2775" spans="1:13" x14ac:dyDescent="0.2">
      <c r="A2775" s="1"/>
      <c r="B2775" s="1"/>
      <c r="C2775" s="16"/>
      <c r="D2775" s="1"/>
      <c r="E2775" s="1"/>
      <c r="F2775" s="1"/>
      <c r="G2775" s="1"/>
      <c r="H2775" s="11"/>
      <c r="I2775" s="11"/>
      <c r="J2775" s="11"/>
      <c r="K2775" s="2"/>
      <c r="L2775" s="2"/>
      <c r="M2775" s="1"/>
    </row>
    <row r="2776" spans="1:13" x14ac:dyDescent="0.2">
      <c r="A2776" s="1"/>
      <c r="B2776" s="1"/>
      <c r="C2776" s="16"/>
      <c r="D2776" s="1"/>
      <c r="E2776" s="1"/>
      <c r="F2776" s="1"/>
      <c r="G2776" s="1"/>
      <c r="H2776" s="11"/>
      <c r="I2776" s="11"/>
      <c r="J2776" s="11"/>
      <c r="K2776" s="2"/>
      <c r="L2776" s="2"/>
      <c r="M2776" s="1"/>
    </row>
    <row r="2777" spans="1:13" x14ac:dyDescent="0.2">
      <c r="A2777" s="1"/>
      <c r="B2777" s="1"/>
      <c r="C2777" s="16"/>
      <c r="D2777" s="1"/>
      <c r="E2777" s="1"/>
      <c r="F2777" s="1"/>
      <c r="G2777" s="1"/>
      <c r="H2777" s="11"/>
      <c r="I2777" s="11"/>
      <c r="J2777" s="11"/>
      <c r="K2777" s="2"/>
      <c r="L2777" s="2"/>
      <c r="M2777" s="1"/>
    </row>
    <row r="2778" spans="1:13" x14ac:dyDescent="0.2">
      <c r="A2778" s="1"/>
      <c r="B2778" s="1"/>
      <c r="C2778" s="16"/>
      <c r="D2778" s="1"/>
      <c r="E2778" s="1"/>
      <c r="F2778" s="1"/>
      <c r="G2778" s="1"/>
      <c r="H2778" s="11"/>
      <c r="I2778" s="11"/>
      <c r="J2778" s="11"/>
      <c r="K2778" s="2"/>
      <c r="L2778" s="2"/>
      <c r="M2778" s="1"/>
    </row>
    <row r="2779" spans="1:13" x14ac:dyDescent="0.2">
      <c r="A2779" s="1"/>
      <c r="B2779" s="1"/>
      <c r="C2779" s="16"/>
      <c r="D2779" s="1"/>
      <c r="E2779" s="1"/>
      <c r="F2779" s="1"/>
      <c r="G2779" s="1"/>
      <c r="H2779" s="11"/>
      <c r="I2779" s="11"/>
      <c r="J2779" s="11"/>
      <c r="K2779" s="2"/>
      <c r="L2779" s="2"/>
      <c r="M2779" s="1"/>
    </row>
    <row r="2780" spans="1:13" x14ac:dyDescent="0.2">
      <c r="A2780" s="1"/>
      <c r="B2780" s="1"/>
      <c r="C2780" s="16"/>
      <c r="D2780" s="1"/>
      <c r="E2780" s="1"/>
      <c r="F2780" s="1"/>
      <c r="G2780" s="1"/>
      <c r="H2780" s="11"/>
      <c r="I2780" s="11"/>
      <c r="J2780" s="11"/>
      <c r="K2780" s="2"/>
      <c r="L2780" s="2"/>
      <c r="M2780" s="1"/>
    </row>
    <row r="2781" spans="1:13" x14ac:dyDescent="0.2">
      <c r="A2781" s="1"/>
      <c r="B2781" s="1"/>
      <c r="C2781" s="16"/>
      <c r="D2781" s="1"/>
      <c r="E2781" s="1"/>
      <c r="F2781" s="1"/>
      <c r="G2781" s="1"/>
      <c r="H2781" s="11"/>
      <c r="I2781" s="11"/>
      <c r="J2781" s="11"/>
      <c r="K2781" s="2"/>
      <c r="L2781" s="2"/>
      <c r="M2781" s="1"/>
    </row>
    <row r="2782" spans="1:13" x14ac:dyDescent="0.2">
      <c r="A2782" s="1"/>
      <c r="B2782" s="1"/>
      <c r="C2782" s="16"/>
      <c r="D2782" s="1"/>
      <c r="E2782" s="1"/>
      <c r="F2782" s="1"/>
      <c r="G2782" s="1"/>
      <c r="H2782" s="11"/>
      <c r="I2782" s="11"/>
      <c r="J2782" s="11"/>
      <c r="K2782" s="2"/>
      <c r="L2782" s="2"/>
      <c r="M2782" s="1"/>
    </row>
    <row r="2783" spans="1:13" x14ac:dyDescent="0.2">
      <c r="A2783" s="1"/>
      <c r="B2783" s="1"/>
      <c r="C2783" s="16"/>
      <c r="D2783" s="1"/>
      <c r="E2783" s="1"/>
      <c r="F2783" s="1"/>
      <c r="G2783" s="1"/>
      <c r="H2783" s="11"/>
      <c r="I2783" s="11"/>
      <c r="J2783" s="11"/>
      <c r="K2783" s="2"/>
      <c r="L2783" s="2"/>
      <c r="M2783" s="1"/>
    </row>
    <row r="2784" spans="1:13" x14ac:dyDescent="0.2">
      <c r="A2784" s="1"/>
      <c r="B2784" s="1"/>
      <c r="C2784" s="16"/>
      <c r="D2784" s="1"/>
      <c r="E2784" s="1"/>
      <c r="F2784" s="1"/>
      <c r="G2784" s="1"/>
      <c r="H2784" s="11"/>
      <c r="I2784" s="11"/>
      <c r="J2784" s="11"/>
      <c r="K2784" s="2"/>
      <c r="L2784" s="2"/>
      <c r="M2784" s="1"/>
    </row>
    <row r="2785" spans="1:13" x14ac:dyDescent="0.2">
      <c r="A2785" s="1"/>
      <c r="B2785" s="1"/>
      <c r="C2785" s="16"/>
      <c r="D2785" s="1"/>
      <c r="E2785" s="1"/>
      <c r="F2785" s="1"/>
      <c r="G2785" s="1"/>
      <c r="H2785" s="11"/>
      <c r="I2785" s="11"/>
      <c r="J2785" s="11"/>
      <c r="K2785" s="2"/>
      <c r="L2785" s="2"/>
      <c r="M2785" s="1"/>
    </row>
    <row r="2786" spans="1:13" x14ac:dyDescent="0.2">
      <c r="A2786" s="1"/>
      <c r="B2786" s="1"/>
      <c r="C2786" s="16"/>
      <c r="D2786" s="1"/>
      <c r="E2786" s="1"/>
      <c r="F2786" s="1"/>
      <c r="G2786" s="1"/>
      <c r="H2786" s="11"/>
      <c r="I2786" s="11"/>
      <c r="J2786" s="11"/>
      <c r="K2786" s="2"/>
      <c r="L2786" s="2"/>
      <c r="M2786" s="1"/>
    </row>
    <row r="2787" spans="1:13" x14ac:dyDescent="0.2">
      <c r="A2787" s="1"/>
      <c r="B2787" s="1"/>
      <c r="C2787" s="16"/>
      <c r="D2787" s="1"/>
      <c r="E2787" s="1"/>
      <c r="F2787" s="1"/>
      <c r="G2787" s="1"/>
      <c r="H2787" s="11"/>
      <c r="I2787" s="11"/>
      <c r="J2787" s="11"/>
      <c r="K2787" s="2"/>
      <c r="L2787" s="2"/>
      <c r="M2787" s="1"/>
    </row>
    <row r="2788" spans="1:13" x14ac:dyDescent="0.2">
      <c r="A2788" s="1"/>
      <c r="B2788" s="1"/>
      <c r="C2788" s="16"/>
      <c r="D2788" s="1"/>
      <c r="E2788" s="1"/>
      <c r="F2788" s="1"/>
      <c r="G2788" s="1"/>
      <c r="H2788" s="11"/>
      <c r="I2788" s="11"/>
      <c r="J2788" s="11"/>
      <c r="K2788" s="2"/>
      <c r="L2788" s="2"/>
      <c r="M2788" s="1"/>
    </row>
    <row r="2789" spans="1:13" x14ac:dyDescent="0.2">
      <c r="A2789" s="1"/>
      <c r="B2789" s="1"/>
      <c r="C2789" s="16"/>
      <c r="D2789" s="1"/>
      <c r="E2789" s="1"/>
      <c r="F2789" s="1"/>
      <c r="G2789" s="1"/>
      <c r="H2789" s="11"/>
      <c r="I2789" s="11"/>
      <c r="J2789" s="11"/>
      <c r="K2789" s="2"/>
      <c r="L2789" s="2"/>
      <c r="M2789" s="1"/>
    </row>
    <row r="2790" spans="1:13" x14ac:dyDescent="0.2">
      <c r="A2790" s="1"/>
      <c r="B2790" s="1"/>
      <c r="C2790" s="16"/>
      <c r="D2790" s="1"/>
      <c r="E2790" s="1"/>
      <c r="F2790" s="1"/>
      <c r="G2790" s="1"/>
      <c r="H2790" s="11"/>
      <c r="I2790" s="11"/>
      <c r="J2790" s="11"/>
      <c r="K2790" s="2"/>
      <c r="L2790" s="2"/>
      <c r="M2790" s="1"/>
    </row>
    <row r="2791" spans="1:13" x14ac:dyDescent="0.2">
      <c r="A2791" s="1"/>
      <c r="B2791" s="1"/>
      <c r="C2791" s="16"/>
      <c r="D2791" s="1"/>
      <c r="E2791" s="1"/>
      <c r="F2791" s="1"/>
      <c r="G2791" s="1"/>
      <c r="H2791" s="11"/>
      <c r="I2791" s="11"/>
      <c r="J2791" s="11"/>
      <c r="K2791" s="2"/>
      <c r="L2791" s="2"/>
      <c r="M2791" s="1"/>
    </row>
    <row r="2792" spans="1:13" x14ac:dyDescent="0.2">
      <c r="A2792" s="1"/>
      <c r="B2792" s="1"/>
      <c r="C2792" s="16"/>
      <c r="D2792" s="1"/>
      <c r="E2792" s="1"/>
      <c r="F2792" s="1"/>
      <c r="G2792" s="1"/>
      <c r="H2792" s="11"/>
      <c r="I2792" s="11"/>
      <c r="J2792" s="11"/>
      <c r="K2792" s="2"/>
      <c r="L2792" s="2"/>
      <c r="M2792" s="1"/>
    </row>
    <row r="2793" spans="1:13" x14ac:dyDescent="0.2">
      <c r="A2793" s="1"/>
      <c r="B2793" s="1"/>
      <c r="C2793" s="16"/>
      <c r="D2793" s="1"/>
      <c r="E2793" s="1"/>
      <c r="F2793" s="1"/>
      <c r="G2793" s="1"/>
      <c r="H2793" s="11"/>
      <c r="I2793" s="11"/>
      <c r="J2793" s="11"/>
      <c r="K2793" s="2"/>
      <c r="L2793" s="2"/>
      <c r="M2793" s="1"/>
    </row>
    <row r="2794" spans="1:13" x14ac:dyDescent="0.2">
      <c r="A2794" s="1"/>
      <c r="B2794" s="1"/>
      <c r="C2794" s="16"/>
      <c r="D2794" s="1"/>
      <c r="E2794" s="1"/>
      <c r="F2794" s="1"/>
      <c r="G2794" s="1"/>
      <c r="H2794" s="11"/>
      <c r="I2794" s="11"/>
      <c r="J2794" s="11"/>
      <c r="K2794" s="2"/>
      <c r="L2794" s="2"/>
      <c r="M2794" s="1"/>
    </row>
    <row r="2795" spans="1:13" x14ac:dyDescent="0.2">
      <c r="A2795" s="1"/>
      <c r="B2795" s="1"/>
      <c r="C2795" s="16"/>
      <c r="D2795" s="1"/>
      <c r="E2795" s="1"/>
      <c r="F2795" s="1"/>
      <c r="G2795" s="1"/>
      <c r="H2795" s="11"/>
      <c r="I2795" s="11"/>
      <c r="J2795" s="11"/>
      <c r="K2795" s="2"/>
      <c r="L2795" s="2"/>
      <c r="M2795" s="1"/>
    </row>
    <row r="2796" spans="1:13" x14ac:dyDescent="0.2">
      <c r="A2796" s="1"/>
      <c r="B2796" s="1"/>
      <c r="C2796" s="16"/>
      <c r="D2796" s="1"/>
      <c r="E2796" s="1"/>
      <c r="F2796" s="1"/>
      <c r="G2796" s="1"/>
      <c r="H2796" s="11"/>
      <c r="I2796" s="11"/>
      <c r="J2796" s="11"/>
      <c r="K2796" s="2"/>
      <c r="L2796" s="2"/>
      <c r="M2796" s="1"/>
    </row>
    <row r="2797" spans="1:13" x14ac:dyDescent="0.2">
      <c r="A2797" s="1"/>
      <c r="B2797" s="1"/>
      <c r="C2797" s="16"/>
      <c r="D2797" s="1"/>
      <c r="E2797" s="1"/>
      <c r="F2797" s="1"/>
      <c r="G2797" s="1"/>
      <c r="H2797" s="11"/>
      <c r="I2797" s="11"/>
      <c r="J2797" s="11"/>
      <c r="K2797" s="2"/>
      <c r="L2797" s="2"/>
      <c r="M2797" s="1"/>
    </row>
    <row r="2798" spans="1:13" x14ac:dyDescent="0.2">
      <c r="A2798" s="1"/>
      <c r="B2798" s="1"/>
      <c r="C2798" s="16"/>
      <c r="D2798" s="1"/>
      <c r="E2798" s="1"/>
      <c r="F2798" s="1"/>
      <c r="G2798" s="1"/>
      <c r="H2798" s="11"/>
      <c r="I2798" s="11"/>
      <c r="J2798" s="11"/>
      <c r="K2798" s="2"/>
      <c r="L2798" s="2"/>
      <c r="M2798" s="1"/>
    </row>
    <row r="2799" spans="1:13" x14ac:dyDescent="0.2">
      <c r="A2799" s="1"/>
      <c r="B2799" s="1"/>
      <c r="C2799" s="16"/>
      <c r="D2799" s="1"/>
      <c r="E2799" s="1"/>
      <c r="F2799" s="1"/>
      <c r="G2799" s="1"/>
      <c r="H2799" s="11"/>
      <c r="I2799" s="11"/>
      <c r="J2799" s="11"/>
      <c r="K2799" s="2"/>
      <c r="L2799" s="2"/>
      <c r="M2799" s="1"/>
    </row>
    <row r="2800" spans="1:13" x14ac:dyDescent="0.2">
      <c r="A2800" s="1"/>
      <c r="B2800" s="1"/>
      <c r="C2800" s="16"/>
      <c r="D2800" s="1"/>
      <c r="E2800" s="1"/>
      <c r="F2800" s="1"/>
      <c r="G2800" s="1"/>
      <c r="H2800" s="11"/>
      <c r="I2800" s="11"/>
      <c r="J2800" s="11"/>
      <c r="K2800" s="2"/>
      <c r="L2800" s="2"/>
      <c r="M2800" s="1"/>
    </row>
    <row r="2801" spans="1:13" x14ac:dyDescent="0.2">
      <c r="A2801" s="1"/>
      <c r="B2801" s="1"/>
      <c r="C2801" s="16"/>
      <c r="D2801" s="1"/>
      <c r="E2801" s="1"/>
      <c r="F2801" s="1"/>
      <c r="G2801" s="1"/>
      <c r="H2801" s="11"/>
      <c r="I2801" s="11"/>
      <c r="J2801" s="11"/>
      <c r="K2801" s="2"/>
      <c r="L2801" s="2"/>
      <c r="M2801" s="1"/>
    </row>
    <row r="2802" spans="1:13" x14ac:dyDescent="0.2">
      <c r="A2802" s="1"/>
      <c r="B2802" s="1"/>
      <c r="C2802" s="16"/>
      <c r="D2802" s="1"/>
      <c r="E2802" s="1"/>
      <c r="F2802" s="1"/>
      <c r="G2802" s="1"/>
      <c r="H2802" s="11"/>
      <c r="I2802" s="11"/>
      <c r="J2802" s="11"/>
      <c r="K2802" s="2"/>
      <c r="L2802" s="2"/>
      <c r="M2802" s="1"/>
    </row>
    <row r="2803" spans="1:13" x14ac:dyDescent="0.2">
      <c r="A2803" s="1"/>
      <c r="B2803" s="1"/>
      <c r="C2803" s="16"/>
      <c r="D2803" s="1"/>
      <c r="E2803" s="1"/>
      <c r="F2803" s="1"/>
      <c r="G2803" s="1"/>
      <c r="H2803" s="11"/>
      <c r="I2803" s="11"/>
      <c r="J2803" s="11"/>
      <c r="K2803" s="2"/>
      <c r="L2803" s="2"/>
      <c r="M2803" s="1"/>
    </row>
    <row r="2804" spans="1:13" x14ac:dyDescent="0.2">
      <c r="A2804" s="1"/>
      <c r="B2804" s="1"/>
      <c r="C2804" s="16"/>
      <c r="D2804" s="1"/>
      <c r="E2804" s="1"/>
      <c r="F2804" s="1"/>
      <c r="G2804" s="1"/>
      <c r="H2804" s="11"/>
      <c r="I2804" s="11"/>
      <c r="J2804" s="11"/>
      <c r="K2804" s="2"/>
      <c r="L2804" s="2"/>
      <c r="M2804" s="1"/>
    </row>
    <row r="2805" spans="1:13" x14ac:dyDescent="0.2">
      <c r="A2805" s="1"/>
      <c r="B2805" s="1"/>
      <c r="C2805" s="16"/>
      <c r="D2805" s="1"/>
      <c r="E2805" s="1"/>
      <c r="F2805" s="1"/>
      <c r="G2805" s="1"/>
      <c r="H2805" s="11"/>
      <c r="I2805" s="11"/>
      <c r="J2805" s="11"/>
      <c r="K2805" s="2"/>
      <c r="L2805" s="2"/>
      <c r="M2805" s="1"/>
    </row>
    <row r="2806" spans="1:13" x14ac:dyDescent="0.2">
      <c r="A2806" s="1"/>
      <c r="B2806" s="1"/>
      <c r="C2806" s="16"/>
      <c r="D2806" s="1"/>
      <c r="E2806" s="1"/>
      <c r="F2806" s="1"/>
      <c r="G2806" s="1"/>
      <c r="H2806" s="11"/>
      <c r="I2806" s="11"/>
      <c r="J2806" s="11"/>
      <c r="K2806" s="2"/>
      <c r="L2806" s="2"/>
      <c r="M2806" s="1"/>
    </row>
    <row r="2807" spans="1:13" x14ac:dyDescent="0.2">
      <c r="A2807" s="1"/>
      <c r="B2807" s="1"/>
      <c r="C2807" s="16"/>
      <c r="D2807" s="1"/>
      <c r="E2807" s="1"/>
      <c r="F2807" s="1"/>
      <c r="G2807" s="1"/>
      <c r="H2807" s="11"/>
      <c r="I2807" s="11"/>
      <c r="J2807" s="11"/>
      <c r="K2807" s="2"/>
      <c r="L2807" s="2"/>
      <c r="M2807" s="1"/>
    </row>
    <row r="2808" spans="1:13" x14ac:dyDescent="0.2">
      <c r="A2808" s="1"/>
      <c r="B2808" s="1"/>
      <c r="C2808" s="16"/>
      <c r="D2808" s="1"/>
      <c r="E2808" s="1"/>
      <c r="F2808" s="1"/>
      <c r="G2808" s="1"/>
      <c r="H2808" s="11"/>
      <c r="I2808" s="11"/>
      <c r="J2808" s="11"/>
      <c r="K2808" s="2"/>
      <c r="L2808" s="2"/>
      <c r="M2808" s="1"/>
    </row>
    <row r="2809" spans="1:13" x14ac:dyDescent="0.2">
      <c r="A2809" s="1"/>
      <c r="B2809" s="1"/>
      <c r="C2809" s="16"/>
      <c r="D2809" s="1"/>
      <c r="E2809" s="1"/>
      <c r="F2809" s="1"/>
      <c r="G2809" s="1"/>
      <c r="H2809" s="11"/>
      <c r="I2809" s="11"/>
      <c r="J2809" s="11"/>
      <c r="K2809" s="2"/>
      <c r="L2809" s="2"/>
      <c r="M2809" s="1"/>
    </row>
    <row r="2810" spans="1:13" x14ac:dyDescent="0.2">
      <c r="A2810" s="1"/>
      <c r="B2810" s="1"/>
      <c r="C2810" s="16"/>
      <c r="D2810" s="1"/>
      <c r="E2810" s="1"/>
      <c r="F2810" s="1"/>
      <c r="G2810" s="1"/>
      <c r="H2810" s="11"/>
      <c r="I2810" s="11"/>
      <c r="J2810" s="11"/>
      <c r="K2810" s="2"/>
      <c r="L2810" s="2"/>
      <c r="M2810" s="1"/>
    </row>
    <row r="2811" spans="1:13" x14ac:dyDescent="0.2">
      <c r="A2811" s="1"/>
      <c r="B2811" s="1"/>
      <c r="C2811" s="16"/>
      <c r="D2811" s="1"/>
      <c r="E2811" s="1"/>
      <c r="F2811" s="1"/>
      <c r="G2811" s="1"/>
      <c r="H2811" s="11"/>
      <c r="I2811" s="11"/>
      <c r="J2811" s="11"/>
      <c r="K2811" s="2"/>
      <c r="L2811" s="2"/>
      <c r="M2811" s="1"/>
    </row>
    <row r="2812" spans="1:13" x14ac:dyDescent="0.2">
      <c r="A2812" s="1"/>
      <c r="B2812" s="1"/>
      <c r="C2812" s="16"/>
      <c r="D2812" s="1"/>
      <c r="E2812" s="1"/>
      <c r="F2812" s="1"/>
      <c r="G2812" s="1"/>
      <c r="H2812" s="11"/>
      <c r="I2812" s="11"/>
      <c r="J2812" s="11"/>
      <c r="K2812" s="2"/>
      <c r="L2812" s="2"/>
      <c r="M2812" s="1"/>
    </row>
    <row r="2813" spans="1:13" x14ac:dyDescent="0.2">
      <c r="A2813" s="1"/>
      <c r="B2813" s="1"/>
      <c r="C2813" s="16"/>
      <c r="D2813" s="1"/>
      <c r="E2813" s="1"/>
      <c r="F2813" s="1"/>
      <c r="G2813" s="1"/>
      <c r="H2813" s="11"/>
      <c r="I2813" s="11"/>
      <c r="J2813" s="11"/>
      <c r="K2813" s="2"/>
      <c r="L2813" s="2"/>
      <c r="M2813" s="1"/>
    </row>
    <row r="2814" spans="1:13" x14ac:dyDescent="0.2">
      <c r="A2814" s="1"/>
      <c r="B2814" s="1"/>
      <c r="C2814" s="16"/>
      <c r="D2814" s="1"/>
      <c r="E2814" s="1"/>
      <c r="F2814" s="1"/>
      <c r="G2814" s="1"/>
      <c r="H2814" s="11"/>
      <c r="I2814" s="11"/>
      <c r="J2814" s="11"/>
      <c r="K2814" s="2"/>
      <c r="L2814" s="2"/>
      <c r="M2814" s="1"/>
    </row>
    <row r="2815" spans="1:13" x14ac:dyDescent="0.2">
      <c r="A2815" s="1"/>
      <c r="B2815" s="1"/>
      <c r="C2815" s="16"/>
      <c r="D2815" s="1"/>
      <c r="E2815" s="1"/>
      <c r="F2815" s="1"/>
      <c r="G2815" s="1"/>
      <c r="H2815" s="11"/>
      <c r="I2815" s="11"/>
      <c r="J2815" s="11"/>
      <c r="K2815" s="2"/>
      <c r="L2815" s="2"/>
      <c r="M2815" s="1"/>
    </row>
    <row r="2816" spans="1:13" x14ac:dyDescent="0.2">
      <c r="A2816" s="1"/>
      <c r="B2816" s="1"/>
      <c r="C2816" s="16"/>
      <c r="D2816" s="1"/>
      <c r="E2816" s="1"/>
      <c r="F2816" s="1"/>
      <c r="G2816" s="1"/>
      <c r="H2816" s="11"/>
      <c r="I2816" s="11"/>
      <c r="J2816" s="11"/>
      <c r="K2816" s="2"/>
      <c r="L2816" s="2"/>
      <c r="M2816" s="1"/>
    </row>
    <row r="2817" spans="1:13" x14ac:dyDescent="0.2">
      <c r="A2817" s="1"/>
      <c r="B2817" s="1"/>
      <c r="C2817" s="16"/>
      <c r="D2817" s="1"/>
      <c r="E2817" s="1"/>
      <c r="F2817" s="1"/>
      <c r="G2817" s="1"/>
      <c r="H2817" s="11"/>
      <c r="I2817" s="11"/>
      <c r="J2817" s="11"/>
      <c r="K2817" s="2"/>
      <c r="L2817" s="2"/>
      <c r="M2817" s="1"/>
    </row>
    <row r="2818" spans="1:13" x14ac:dyDescent="0.2">
      <c r="A2818" s="1"/>
      <c r="B2818" s="1"/>
      <c r="C2818" s="16"/>
      <c r="D2818" s="1"/>
      <c r="E2818" s="1"/>
      <c r="F2818" s="1"/>
      <c r="G2818" s="1"/>
      <c r="H2818" s="11"/>
      <c r="I2818" s="11"/>
      <c r="J2818" s="11"/>
      <c r="K2818" s="2"/>
      <c r="L2818" s="2"/>
      <c r="M2818" s="1"/>
    </row>
    <row r="2819" spans="1:13" x14ac:dyDescent="0.2">
      <c r="A2819" s="1"/>
      <c r="B2819" s="1"/>
      <c r="C2819" s="16"/>
      <c r="D2819" s="1"/>
      <c r="E2819" s="1"/>
      <c r="F2819" s="1"/>
      <c r="G2819" s="1"/>
      <c r="H2819" s="11"/>
      <c r="I2819" s="11"/>
      <c r="J2819" s="11"/>
      <c r="K2819" s="2"/>
      <c r="L2819" s="2"/>
      <c r="M2819" s="1"/>
    </row>
    <row r="2820" spans="1:13" x14ac:dyDescent="0.2">
      <c r="A2820" s="1"/>
      <c r="B2820" s="1"/>
      <c r="C2820" s="16"/>
      <c r="D2820" s="1"/>
      <c r="E2820" s="1"/>
      <c r="F2820" s="1"/>
      <c r="G2820" s="1"/>
      <c r="H2820" s="11"/>
      <c r="I2820" s="11"/>
      <c r="J2820" s="11"/>
      <c r="K2820" s="2"/>
      <c r="L2820" s="2"/>
      <c r="M2820" s="1"/>
    </row>
    <row r="2821" spans="1:13" x14ac:dyDescent="0.2">
      <c r="A2821" s="1"/>
      <c r="B2821" s="1"/>
      <c r="C2821" s="16"/>
      <c r="D2821" s="1"/>
      <c r="E2821" s="1"/>
      <c r="F2821" s="1"/>
      <c r="G2821" s="1"/>
      <c r="H2821" s="11"/>
      <c r="I2821" s="11"/>
      <c r="J2821" s="11"/>
      <c r="K2821" s="2"/>
      <c r="L2821" s="2"/>
      <c r="M2821" s="1"/>
    </row>
    <row r="2822" spans="1:13" x14ac:dyDescent="0.2">
      <c r="A2822" s="1"/>
      <c r="B2822" s="1"/>
      <c r="C2822" s="16"/>
      <c r="D2822" s="1"/>
      <c r="E2822" s="1"/>
      <c r="F2822" s="1"/>
      <c r="G2822" s="1"/>
      <c r="H2822" s="11"/>
      <c r="I2822" s="11"/>
      <c r="J2822" s="11"/>
      <c r="K2822" s="2"/>
      <c r="L2822" s="2"/>
      <c r="M2822" s="1"/>
    </row>
    <row r="2823" spans="1:13" x14ac:dyDescent="0.2">
      <c r="A2823" s="1"/>
      <c r="B2823" s="1"/>
      <c r="C2823" s="16"/>
      <c r="D2823" s="1"/>
      <c r="E2823" s="1"/>
      <c r="F2823" s="1"/>
      <c r="G2823" s="1"/>
      <c r="H2823" s="11"/>
      <c r="I2823" s="11"/>
      <c r="J2823" s="11"/>
      <c r="K2823" s="2"/>
      <c r="L2823" s="2"/>
      <c r="M2823" s="1"/>
    </row>
    <row r="2824" spans="1:13" x14ac:dyDescent="0.2">
      <c r="A2824" s="1"/>
      <c r="B2824" s="1"/>
      <c r="C2824" s="16"/>
      <c r="D2824" s="1"/>
      <c r="E2824" s="1"/>
      <c r="F2824" s="1"/>
      <c r="G2824" s="1"/>
      <c r="H2824" s="11"/>
      <c r="I2824" s="11"/>
      <c r="J2824" s="11"/>
      <c r="K2824" s="2"/>
      <c r="L2824" s="2"/>
      <c r="M2824" s="1"/>
    </row>
    <row r="2825" spans="1:13" x14ac:dyDescent="0.2">
      <c r="A2825" s="1"/>
      <c r="B2825" s="1"/>
      <c r="C2825" s="16"/>
      <c r="D2825" s="1"/>
      <c r="E2825" s="1"/>
      <c r="F2825" s="1"/>
      <c r="G2825" s="1"/>
      <c r="H2825" s="11"/>
      <c r="I2825" s="11"/>
      <c r="J2825" s="11"/>
      <c r="K2825" s="2"/>
      <c r="L2825" s="2"/>
      <c r="M2825" s="1"/>
    </row>
    <row r="2826" spans="1:13" x14ac:dyDescent="0.2">
      <c r="A2826" s="1"/>
      <c r="B2826" s="1"/>
      <c r="C2826" s="16"/>
      <c r="D2826" s="1"/>
      <c r="E2826" s="1"/>
      <c r="F2826" s="1"/>
      <c r="G2826" s="1"/>
      <c r="H2826" s="11"/>
      <c r="I2826" s="11"/>
      <c r="J2826" s="11"/>
      <c r="K2826" s="2"/>
      <c r="L2826" s="2"/>
      <c r="M2826" s="1"/>
    </row>
    <row r="2827" spans="1:13" x14ac:dyDescent="0.2">
      <c r="A2827" s="1"/>
      <c r="B2827" s="1"/>
      <c r="C2827" s="16"/>
      <c r="D2827" s="1"/>
      <c r="E2827" s="1"/>
      <c r="F2827" s="1"/>
      <c r="G2827" s="1"/>
      <c r="H2827" s="11"/>
      <c r="I2827" s="11"/>
      <c r="J2827" s="11"/>
      <c r="K2827" s="2"/>
      <c r="L2827" s="2"/>
      <c r="M2827" s="1"/>
    </row>
    <row r="2828" spans="1:13" x14ac:dyDescent="0.2">
      <c r="A2828" s="1"/>
      <c r="B2828" s="1"/>
      <c r="C2828" s="16"/>
      <c r="D2828" s="1"/>
      <c r="E2828" s="1"/>
      <c r="F2828" s="1"/>
      <c r="G2828" s="1"/>
      <c r="H2828" s="11"/>
      <c r="I2828" s="11"/>
      <c r="J2828" s="11"/>
      <c r="K2828" s="2"/>
      <c r="L2828" s="2"/>
      <c r="M2828" s="1"/>
    </row>
    <row r="2829" spans="1:13" x14ac:dyDescent="0.2">
      <c r="A2829" s="1"/>
      <c r="B2829" s="1"/>
      <c r="C2829" s="16"/>
      <c r="D2829" s="1"/>
      <c r="E2829" s="1"/>
      <c r="F2829" s="1"/>
      <c r="G2829" s="1"/>
      <c r="H2829" s="11"/>
      <c r="I2829" s="11"/>
      <c r="J2829" s="11"/>
      <c r="K2829" s="2"/>
      <c r="L2829" s="2"/>
      <c r="M2829" s="1"/>
    </row>
    <row r="2830" spans="1:13" x14ac:dyDescent="0.2">
      <c r="A2830" s="1"/>
      <c r="B2830" s="1"/>
      <c r="C2830" s="16"/>
      <c r="D2830" s="1"/>
      <c r="E2830" s="1"/>
      <c r="F2830" s="1"/>
      <c r="G2830" s="1"/>
      <c r="H2830" s="11"/>
      <c r="I2830" s="11"/>
      <c r="J2830" s="11"/>
      <c r="K2830" s="2"/>
      <c r="L2830" s="2"/>
      <c r="M2830" s="1"/>
    </row>
    <row r="2831" spans="1:13" x14ac:dyDescent="0.2">
      <c r="A2831" s="1"/>
      <c r="B2831" s="1"/>
      <c r="C2831" s="16"/>
      <c r="D2831" s="1"/>
      <c r="E2831" s="1"/>
      <c r="F2831" s="1"/>
      <c r="G2831" s="1"/>
      <c r="H2831" s="11"/>
      <c r="I2831" s="11"/>
      <c r="J2831" s="11"/>
      <c r="K2831" s="2"/>
      <c r="L2831" s="2"/>
      <c r="M2831" s="1"/>
    </row>
    <row r="2832" spans="1:13" x14ac:dyDescent="0.2">
      <c r="A2832" s="1"/>
      <c r="B2832" s="1"/>
      <c r="C2832" s="16"/>
      <c r="D2832" s="1"/>
      <c r="E2832" s="1"/>
      <c r="F2832" s="1"/>
      <c r="G2832" s="1"/>
      <c r="H2832" s="11"/>
      <c r="I2832" s="11"/>
      <c r="J2832" s="11"/>
      <c r="K2832" s="2"/>
      <c r="L2832" s="2"/>
      <c r="M2832" s="1"/>
    </row>
    <row r="2833" spans="1:13" x14ac:dyDescent="0.2">
      <c r="A2833" s="1"/>
      <c r="B2833" s="1"/>
      <c r="C2833" s="16"/>
      <c r="D2833" s="1"/>
      <c r="E2833" s="1"/>
      <c r="F2833" s="1"/>
      <c r="G2833" s="1"/>
      <c r="H2833" s="11"/>
      <c r="I2833" s="11"/>
      <c r="J2833" s="11"/>
      <c r="K2833" s="2"/>
      <c r="L2833" s="2"/>
      <c r="M2833" s="1"/>
    </row>
    <row r="2834" spans="1:13" x14ac:dyDescent="0.2">
      <c r="A2834" s="1"/>
      <c r="B2834" s="1"/>
      <c r="C2834" s="16"/>
      <c r="D2834" s="1"/>
      <c r="E2834" s="1"/>
      <c r="F2834" s="1"/>
      <c r="G2834" s="1"/>
      <c r="H2834" s="11"/>
      <c r="I2834" s="11"/>
      <c r="J2834" s="11"/>
      <c r="K2834" s="2"/>
      <c r="L2834" s="2"/>
      <c r="M2834" s="1"/>
    </row>
    <row r="2835" spans="1:13" x14ac:dyDescent="0.2">
      <c r="A2835" s="1"/>
      <c r="B2835" s="1"/>
      <c r="C2835" s="16"/>
      <c r="D2835" s="1"/>
      <c r="E2835" s="1"/>
      <c r="F2835" s="1"/>
      <c r="G2835" s="1"/>
      <c r="H2835" s="11"/>
      <c r="I2835" s="11"/>
      <c r="J2835" s="11"/>
      <c r="K2835" s="2"/>
      <c r="L2835" s="2"/>
      <c r="M2835" s="1"/>
    </row>
    <row r="2836" spans="1:13" x14ac:dyDescent="0.2">
      <c r="A2836" s="1"/>
      <c r="B2836" s="1"/>
      <c r="C2836" s="16"/>
      <c r="D2836" s="1"/>
      <c r="E2836" s="1"/>
      <c r="F2836" s="1"/>
      <c r="G2836" s="1"/>
      <c r="H2836" s="11"/>
      <c r="I2836" s="11"/>
      <c r="J2836" s="11"/>
      <c r="K2836" s="2"/>
      <c r="L2836" s="2"/>
      <c r="M2836" s="1"/>
    </row>
    <row r="2837" spans="1:13" x14ac:dyDescent="0.2">
      <c r="A2837" s="1"/>
      <c r="B2837" s="1"/>
      <c r="C2837" s="16"/>
      <c r="D2837" s="1"/>
      <c r="E2837" s="1"/>
      <c r="F2837" s="1"/>
      <c r="G2837" s="1"/>
      <c r="H2837" s="11"/>
      <c r="I2837" s="11"/>
      <c r="J2837" s="11"/>
      <c r="K2837" s="2"/>
      <c r="L2837" s="2"/>
      <c r="M2837" s="1"/>
    </row>
    <row r="2838" spans="1:13" x14ac:dyDescent="0.2">
      <c r="A2838" s="1"/>
      <c r="B2838" s="1"/>
      <c r="C2838" s="16"/>
      <c r="D2838" s="1"/>
      <c r="E2838" s="1"/>
      <c r="F2838" s="1"/>
      <c r="G2838" s="1"/>
      <c r="H2838" s="11"/>
      <c r="I2838" s="11"/>
      <c r="J2838" s="11"/>
      <c r="K2838" s="2"/>
      <c r="L2838" s="2"/>
      <c r="M2838" s="1"/>
    </row>
    <row r="2839" spans="1:13" x14ac:dyDescent="0.2">
      <c r="A2839" s="1"/>
      <c r="B2839" s="1"/>
      <c r="C2839" s="16"/>
      <c r="D2839" s="1"/>
      <c r="E2839" s="1"/>
      <c r="F2839" s="1"/>
      <c r="G2839" s="1"/>
      <c r="H2839" s="11"/>
      <c r="I2839" s="11"/>
      <c r="J2839" s="11"/>
      <c r="K2839" s="2"/>
      <c r="L2839" s="2"/>
      <c r="M2839" s="1"/>
    </row>
    <row r="2840" spans="1:13" x14ac:dyDescent="0.2">
      <c r="A2840" s="1"/>
      <c r="B2840" s="1"/>
      <c r="C2840" s="16"/>
      <c r="D2840" s="1"/>
      <c r="E2840" s="1"/>
      <c r="F2840" s="1"/>
      <c r="G2840" s="1"/>
      <c r="H2840" s="11"/>
      <c r="I2840" s="11"/>
      <c r="J2840" s="11"/>
      <c r="K2840" s="2"/>
      <c r="L2840" s="2"/>
      <c r="M2840" s="1"/>
    </row>
    <row r="2841" spans="1:13" x14ac:dyDescent="0.2">
      <c r="A2841" s="1"/>
      <c r="B2841" s="1"/>
      <c r="C2841" s="16"/>
      <c r="D2841" s="1"/>
      <c r="E2841" s="1"/>
      <c r="F2841" s="1"/>
      <c r="G2841" s="1"/>
      <c r="H2841" s="11"/>
      <c r="I2841" s="11"/>
      <c r="J2841" s="11"/>
      <c r="K2841" s="2"/>
      <c r="L2841" s="2"/>
      <c r="M2841" s="1"/>
    </row>
    <row r="2842" spans="1:13" x14ac:dyDescent="0.2">
      <c r="A2842" s="1"/>
      <c r="B2842" s="1"/>
      <c r="C2842" s="16"/>
      <c r="D2842" s="1"/>
      <c r="E2842" s="1"/>
      <c r="F2842" s="1"/>
      <c r="G2842" s="1"/>
      <c r="H2842" s="11"/>
      <c r="I2842" s="11"/>
      <c r="J2842" s="11"/>
      <c r="K2842" s="2"/>
      <c r="L2842" s="2"/>
      <c r="M2842" s="1"/>
    </row>
    <row r="2843" spans="1:13" x14ac:dyDescent="0.2">
      <c r="A2843" s="1"/>
      <c r="B2843" s="1"/>
      <c r="C2843" s="16"/>
      <c r="D2843" s="1"/>
      <c r="E2843" s="1"/>
      <c r="F2843" s="1"/>
      <c r="G2843" s="1"/>
      <c r="H2843" s="11"/>
      <c r="I2843" s="11"/>
      <c r="J2843" s="11"/>
      <c r="K2843" s="2"/>
      <c r="L2843" s="2"/>
      <c r="M2843" s="1"/>
    </row>
    <row r="2844" spans="1:13" x14ac:dyDescent="0.2">
      <c r="A2844" s="1"/>
      <c r="B2844" s="1"/>
      <c r="C2844" s="16"/>
      <c r="D2844" s="1"/>
      <c r="E2844" s="1"/>
      <c r="F2844" s="1"/>
      <c r="G2844" s="1"/>
      <c r="H2844" s="11"/>
      <c r="I2844" s="11"/>
      <c r="J2844" s="11"/>
      <c r="K2844" s="2"/>
      <c r="L2844" s="2"/>
      <c r="M2844" s="1"/>
    </row>
    <row r="2845" spans="1:13" x14ac:dyDescent="0.2">
      <c r="A2845" s="1"/>
      <c r="B2845" s="1"/>
      <c r="C2845" s="16"/>
      <c r="D2845" s="1"/>
      <c r="E2845" s="1"/>
      <c r="F2845" s="1"/>
      <c r="G2845" s="1"/>
      <c r="H2845" s="11"/>
      <c r="I2845" s="11"/>
      <c r="J2845" s="11"/>
      <c r="K2845" s="2"/>
      <c r="L2845" s="2"/>
      <c r="M2845" s="1"/>
    </row>
    <row r="2846" spans="1:13" x14ac:dyDescent="0.2">
      <c r="A2846" s="1"/>
      <c r="B2846" s="1"/>
      <c r="C2846" s="16"/>
      <c r="D2846" s="1"/>
      <c r="E2846" s="1"/>
      <c r="F2846" s="1"/>
      <c r="G2846" s="1"/>
      <c r="H2846" s="11"/>
      <c r="I2846" s="11"/>
      <c r="J2846" s="11"/>
      <c r="K2846" s="2"/>
      <c r="L2846" s="2"/>
      <c r="M2846" s="1"/>
    </row>
    <row r="2847" spans="1:13" x14ac:dyDescent="0.2">
      <c r="A2847" s="1"/>
      <c r="B2847" s="1"/>
      <c r="C2847" s="16"/>
      <c r="D2847" s="1"/>
      <c r="E2847" s="1"/>
      <c r="F2847" s="1"/>
      <c r="G2847" s="1"/>
      <c r="H2847" s="11"/>
      <c r="I2847" s="11"/>
      <c r="J2847" s="11"/>
      <c r="K2847" s="2"/>
      <c r="L2847" s="2"/>
      <c r="M2847" s="1"/>
    </row>
    <row r="2848" spans="1:13" x14ac:dyDescent="0.2">
      <c r="A2848" s="1"/>
      <c r="B2848" s="1"/>
      <c r="C2848" s="16"/>
      <c r="D2848" s="1"/>
      <c r="E2848" s="1"/>
      <c r="F2848" s="1"/>
      <c r="G2848" s="1"/>
      <c r="H2848" s="11"/>
      <c r="I2848" s="11"/>
      <c r="J2848" s="11"/>
      <c r="K2848" s="2"/>
      <c r="L2848" s="2"/>
      <c r="M2848" s="1"/>
    </row>
    <row r="2849" spans="1:13" x14ac:dyDescent="0.2">
      <c r="A2849" s="1"/>
      <c r="B2849" s="1"/>
      <c r="C2849" s="16"/>
      <c r="D2849" s="1"/>
      <c r="E2849" s="1"/>
      <c r="F2849" s="1"/>
      <c r="G2849" s="1"/>
      <c r="H2849" s="11"/>
      <c r="I2849" s="11"/>
      <c r="J2849" s="11"/>
      <c r="K2849" s="2"/>
      <c r="L2849" s="2"/>
      <c r="M2849" s="1"/>
    </row>
    <row r="2850" spans="1:13" x14ac:dyDescent="0.2">
      <c r="A2850" s="1"/>
      <c r="B2850" s="1"/>
      <c r="C2850" s="16"/>
      <c r="D2850" s="1"/>
      <c r="E2850" s="1"/>
      <c r="F2850" s="1"/>
      <c r="G2850" s="1"/>
      <c r="H2850" s="11"/>
      <c r="I2850" s="11"/>
      <c r="J2850" s="11"/>
      <c r="K2850" s="2"/>
      <c r="L2850" s="2"/>
      <c r="M2850" s="1"/>
    </row>
    <row r="2851" spans="1:13" x14ac:dyDescent="0.2">
      <c r="A2851" s="1"/>
      <c r="B2851" s="1"/>
      <c r="C2851" s="16"/>
      <c r="D2851" s="1"/>
      <c r="E2851" s="1"/>
      <c r="F2851" s="1"/>
      <c r="G2851" s="1"/>
      <c r="H2851" s="11"/>
      <c r="I2851" s="11"/>
      <c r="J2851" s="11"/>
      <c r="K2851" s="2"/>
      <c r="L2851" s="2"/>
      <c r="M2851" s="1"/>
    </row>
    <row r="2852" spans="1:13" x14ac:dyDescent="0.2">
      <c r="A2852" s="1"/>
      <c r="B2852" s="1"/>
      <c r="C2852" s="16"/>
      <c r="D2852" s="1"/>
      <c r="E2852" s="1"/>
      <c r="F2852" s="1"/>
      <c r="G2852" s="1"/>
      <c r="H2852" s="11"/>
      <c r="I2852" s="11"/>
      <c r="J2852" s="11"/>
      <c r="K2852" s="2"/>
      <c r="L2852" s="2"/>
      <c r="M2852" s="1"/>
    </row>
    <row r="2853" spans="1:13" x14ac:dyDescent="0.2">
      <c r="A2853" s="1"/>
      <c r="B2853" s="1"/>
      <c r="C2853" s="16"/>
      <c r="D2853" s="1"/>
      <c r="E2853" s="1"/>
      <c r="F2853" s="1"/>
      <c r="G2853" s="1"/>
      <c r="H2853" s="11"/>
      <c r="I2853" s="11"/>
      <c r="J2853" s="11"/>
      <c r="K2853" s="2"/>
      <c r="L2853" s="2"/>
      <c r="M2853" s="1"/>
    </row>
    <row r="2854" spans="1:13" x14ac:dyDescent="0.2">
      <c r="A2854" s="1"/>
      <c r="B2854" s="1"/>
      <c r="C2854" s="16"/>
      <c r="D2854" s="1"/>
      <c r="E2854" s="1"/>
      <c r="F2854" s="1"/>
      <c r="G2854" s="1"/>
      <c r="H2854" s="11"/>
      <c r="I2854" s="11"/>
      <c r="J2854" s="11"/>
      <c r="K2854" s="2"/>
      <c r="L2854" s="2"/>
      <c r="M2854" s="1"/>
    </row>
    <row r="2855" spans="1:13" x14ac:dyDescent="0.2">
      <c r="A2855" s="1"/>
      <c r="B2855" s="1"/>
      <c r="C2855" s="16"/>
      <c r="D2855" s="1"/>
      <c r="E2855" s="1"/>
      <c r="F2855" s="1"/>
      <c r="G2855" s="1"/>
      <c r="H2855" s="11"/>
      <c r="I2855" s="11"/>
      <c r="J2855" s="11"/>
      <c r="K2855" s="2"/>
      <c r="L2855" s="2"/>
      <c r="M2855" s="1"/>
    </row>
    <row r="2856" spans="1:13" x14ac:dyDescent="0.2">
      <c r="A2856" s="1"/>
      <c r="B2856" s="1"/>
      <c r="C2856" s="16"/>
      <c r="D2856" s="1"/>
      <c r="E2856" s="1"/>
      <c r="F2856" s="1"/>
      <c r="G2856" s="1"/>
      <c r="H2856" s="11"/>
      <c r="I2856" s="11"/>
      <c r="J2856" s="11"/>
      <c r="K2856" s="2"/>
      <c r="L2856" s="2"/>
      <c r="M2856" s="1"/>
    </row>
    <row r="2857" spans="1:13" x14ac:dyDescent="0.2">
      <c r="A2857" s="1"/>
      <c r="B2857" s="1"/>
      <c r="C2857" s="16"/>
      <c r="D2857" s="1"/>
      <c r="E2857" s="1"/>
      <c r="F2857" s="1"/>
      <c r="G2857" s="1"/>
      <c r="H2857" s="11"/>
      <c r="I2857" s="11"/>
      <c r="J2857" s="11"/>
      <c r="K2857" s="2"/>
      <c r="L2857" s="2"/>
      <c r="M2857" s="1"/>
    </row>
    <row r="2858" spans="1:13" x14ac:dyDescent="0.2">
      <c r="A2858" s="1"/>
      <c r="B2858" s="1"/>
      <c r="C2858" s="16"/>
      <c r="D2858" s="1"/>
      <c r="E2858" s="1"/>
      <c r="F2858" s="1"/>
      <c r="G2858" s="1"/>
      <c r="H2858" s="11"/>
      <c r="I2858" s="11"/>
      <c r="J2858" s="11"/>
      <c r="K2858" s="2"/>
      <c r="L2858" s="2"/>
      <c r="M2858" s="1"/>
    </row>
    <row r="2859" spans="1:13" x14ac:dyDescent="0.2">
      <c r="A2859" s="1"/>
      <c r="B2859" s="1"/>
      <c r="C2859" s="16"/>
      <c r="D2859" s="1"/>
      <c r="E2859" s="1"/>
      <c r="F2859" s="1"/>
      <c r="G2859" s="1"/>
      <c r="H2859" s="11"/>
      <c r="I2859" s="11"/>
      <c r="J2859" s="11"/>
      <c r="K2859" s="2"/>
      <c r="L2859" s="2"/>
      <c r="M2859" s="1"/>
    </row>
    <row r="2860" spans="1:13" x14ac:dyDescent="0.2">
      <c r="A2860" s="1"/>
      <c r="B2860" s="1"/>
      <c r="C2860" s="16"/>
      <c r="D2860" s="1"/>
      <c r="E2860" s="1"/>
      <c r="F2860" s="1"/>
      <c r="G2860" s="1"/>
      <c r="H2860" s="11"/>
      <c r="I2860" s="11"/>
      <c r="J2860" s="11"/>
      <c r="K2860" s="2"/>
      <c r="L2860" s="2"/>
      <c r="M2860" s="1"/>
    </row>
    <row r="2861" spans="1:13" x14ac:dyDescent="0.2">
      <c r="A2861" s="1"/>
      <c r="B2861" s="1"/>
      <c r="C2861" s="16"/>
      <c r="D2861" s="1"/>
      <c r="E2861" s="1"/>
      <c r="F2861" s="1"/>
      <c r="G2861" s="1"/>
      <c r="H2861" s="11"/>
      <c r="I2861" s="11"/>
      <c r="J2861" s="11"/>
      <c r="K2861" s="2"/>
      <c r="L2861" s="2"/>
      <c r="M2861" s="1"/>
    </row>
    <row r="2862" spans="1:13" x14ac:dyDescent="0.2">
      <c r="A2862" s="1"/>
      <c r="B2862" s="1"/>
      <c r="C2862" s="16"/>
      <c r="D2862" s="1"/>
      <c r="E2862" s="1"/>
      <c r="F2862" s="1"/>
      <c r="G2862" s="1"/>
      <c r="H2862" s="11"/>
      <c r="I2862" s="11"/>
      <c r="J2862" s="11"/>
      <c r="K2862" s="2"/>
      <c r="L2862" s="2"/>
      <c r="M2862" s="1"/>
    </row>
    <row r="2863" spans="1:13" x14ac:dyDescent="0.2">
      <c r="A2863" s="1"/>
      <c r="B2863" s="1"/>
      <c r="C2863" s="16"/>
      <c r="D2863" s="1"/>
      <c r="E2863" s="1"/>
      <c r="F2863" s="1"/>
      <c r="G2863" s="1"/>
      <c r="H2863" s="11"/>
      <c r="I2863" s="11"/>
      <c r="J2863" s="11"/>
      <c r="K2863" s="2"/>
      <c r="L2863" s="2"/>
      <c r="M2863" s="1"/>
    </row>
    <row r="2864" spans="1:13" x14ac:dyDescent="0.2">
      <c r="A2864" s="1"/>
      <c r="B2864" s="1"/>
      <c r="C2864" s="16"/>
      <c r="D2864" s="1"/>
      <c r="E2864" s="1"/>
      <c r="F2864" s="1"/>
      <c r="G2864" s="1"/>
      <c r="H2864" s="11"/>
      <c r="I2864" s="11"/>
      <c r="J2864" s="11"/>
      <c r="K2864" s="2"/>
      <c r="L2864" s="2"/>
      <c r="M2864" s="1"/>
    </row>
    <row r="2865" spans="1:13" x14ac:dyDescent="0.2">
      <c r="A2865" s="1"/>
      <c r="B2865" s="1"/>
      <c r="C2865" s="16"/>
      <c r="D2865" s="1"/>
      <c r="E2865" s="1"/>
      <c r="F2865" s="1"/>
      <c r="G2865" s="1"/>
      <c r="H2865" s="11"/>
      <c r="I2865" s="11"/>
      <c r="J2865" s="11"/>
      <c r="K2865" s="2"/>
      <c r="L2865" s="2"/>
      <c r="M2865" s="1"/>
    </row>
    <row r="2866" spans="1:13" x14ac:dyDescent="0.2">
      <c r="A2866" s="1"/>
      <c r="B2866" s="1"/>
      <c r="C2866" s="16"/>
      <c r="D2866" s="1"/>
      <c r="E2866" s="1"/>
      <c r="F2866" s="1"/>
      <c r="G2866" s="1"/>
      <c r="H2866" s="11"/>
      <c r="I2866" s="11"/>
      <c r="J2866" s="11"/>
      <c r="K2866" s="2"/>
      <c r="L2866" s="2"/>
      <c r="M2866" s="1"/>
    </row>
    <row r="2867" spans="1:13" x14ac:dyDescent="0.2">
      <c r="A2867" s="1"/>
      <c r="B2867" s="1"/>
      <c r="C2867" s="16"/>
      <c r="D2867" s="1"/>
      <c r="E2867" s="1"/>
      <c r="F2867" s="1"/>
      <c r="G2867" s="1"/>
      <c r="H2867" s="11"/>
      <c r="I2867" s="11"/>
      <c r="J2867" s="11"/>
      <c r="K2867" s="2"/>
      <c r="L2867" s="2"/>
      <c r="M2867" s="1"/>
    </row>
    <row r="2868" spans="1:13" x14ac:dyDescent="0.2">
      <c r="A2868" s="1"/>
      <c r="B2868" s="1"/>
      <c r="C2868" s="16"/>
      <c r="D2868" s="1"/>
      <c r="E2868" s="1"/>
      <c r="F2868" s="1"/>
      <c r="G2868" s="1"/>
      <c r="H2868" s="11"/>
      <c r="I2868" s="11"/>
      <c r="J2868" s="11"/>
      <c r="K2868" s="2"/>
      <c r="L2868" s="2"/>
      <c r="M2868" s="1"/>
    </row>
    <row r="2869" spans="1:13" x14ac:dyDescent="0.2">
      <c r="A2869" s="1"/>
      <c r="B2869" s="1"/>
      <c r="C2869" s="16"/>
      <c r="D2869" s="1"/>
      <c r="E2869" s="1"/>
      <c r="F2869" s="1"/>
      <c r="G2869" s="1"/>
      <c r="H2869" s="11"/>
      <c r="I2869" s="11"/>
      <c r="J2869" s="11"/>
      <c r="K2869" s="2"/>
      <c r="L2869" s="2"/>
      <c r="M2869" s="1"/>
    </row>
    <row r="2870" spans="1:13" x14ac:dyDescent="0.2">
      <c r="A2870" s="1"/>
      <c r="B2870" s="1"/>
      <c r="C2870" s="16"/>
      <c r="D2870" s="1"/>
      <c r="E2870" s="1"/>
      <c r="F2870" s="1"/>
      <c r="G2870" s="1"/>
      <c r="H2870" s="11"/>
      <c r="I2870" s="11"/>
      <c r="J2870" s="11"/>
      <c r="K2870" s="2"/>
      <c r="L2870" s="2"/>
      <c r="M2870" s="1"/>
    </row>
    <row r="2871" spans="1:13" x14ac:dyDescent="0.2">
      <c r="A2871" s="1"/>
      <c r="B2871" s="1"/>
      <c r="C2871" s="16"/>
      <c r="D2871" s="1"/>
      <c r="E2871" s="1"/>
      <c r="F2871" s="1"/>
      <c r="G2871" s="1"/>
      <c r="H2871" s="11"/>
      <c r="I2871" s="11"/>
      <c r="J2871" s="11"/>
      <c r="K2871" s="2"/>
      <c r="L2871" s="2"/>
      <c r="M2871" s="1"/>
    </row>
    <row r="2872" spans="1:13" x14ac:dyDescent="0.2">
      <c r="A2872" s="1"/>
      <c r="B2872" s="1"/>
      <c r="C2872" s="16"/>
      <c r="D2872" s="1"/>
      <c r="E2872" s="1"/>
      <c r="F2872" s="1"/>
      <c r="G2872" s="1"/>
      <c r="H2872" s="11"/>
      <c r="I2872" s="11"/>
      <c r="J2872" s="11"/>
      <c r="K2872" s="2"/>
      <c r="L2872" s="2"/>
      <c r="M2872" s="1"/>
    </row>
    <row r="2873" spans="1:13" x14ac:dyDescent="0.2">
      <c r="A2873" s="1"/>
      <c r="B2873" s="1"/>
      <c r="C2873" s="16"/>
      <c r="D2873" s="1"/>
      <c r="E2873" s="1"/>
      <c r="F2873" s="1"/>
      <c r="G2873" s="1"/>
      <c r="H2873" s="11"/>
      <c r="I2873" s="11"/>
      <c r="J2873" s="11"/>
      <c r="K2873" s="2"/>
      <c r="L2873" s="2"/>
      <c r="M2873" s="1"/>
    </row>
    <row r="2874" spans="1:13" x14ac:dyDescent="0.2">
      <c r="A2874" s="1"/>
      <c r="B2874" s="1"/>
      <c r="C2874" s="16"/>
      <c r="D2874" s="1"/>
      <c r="E2874" s="1"/>
      <c r="F2874" s="1"/>
      <c r="G2874" s="1"/>
      <c r="H2874" s="11"/>
      <c r="I2874" s="11"/>
      <c r="J2874" s="11"/>
      <c r="K2874" s="2"/>
      <c r="L2874" s="2"/>
      <c r="M2874" s="1"/>
    </row>
    <row r="2875" spans="1:13" x14ac:dyDescent="0.2">
      <c r="A2875" s="1"/>
      <c r="B2875" s="1"/>
      <c r="C2875" s="16"/>
      <c r="D2875" s="1"/>
      <c r="E2875" s="1"/>
      <c r="F2875" s="1"/>
      <c r="G2875" s="1"/>
      <c r="H2875" s="11"/>
      <c r="I2875" s="11"/>
      <c r="J2875" s="11"/>
      <c r="K2875" s="2"/>
      <c r="L2875" s="2"/>
      <c r="M2875" s="1"/>
    </row>
    <row r="2876" spans="1:13" x14ac:dyDescent="0.2">
      <c r="A2876" s="1"/>
      <c r="B2876" s="1"/>
      <c r="C2876" s="16"/>
      <c r="D2876" s="1"/>
      <c r="E2876" s="1"/>
      <c r="F2876" s="1"/>
      <c r="G2876" s="1"/>
      <c r="H2876" s="11"/>
      <c r="I2876" s="11"/>
      <c r="J2876" s="11"/>
      <c r="K2876" s="2"/>
      <c r="L2876" s="2"/>
      <c r="M2876" s="1"/>
    </row>
    <row r="2877" spans="1:13" x14ac:dyDescent="0.2">
      <c r="A2877" s="1"/>
      <c r="B2877" s="1"/>
      <c r="C2877" s="16"/>
      <c r="D2877" s="1"/>
      <c r="E2877" s="1"/>
      <c r="F2877" s="1"/>
      <c r="G2877" s="1"/>
      <c r="H2877" s="11"/>
      <c r="I2877" s="11"/>
      <c r="J2877" s="11"/>
      <c r="K2877" s="2"/>
      <c r="L2877" s="2"/>
      <c r="M2877" s="1"/>
    </row>
    <row r="2878" spans="1:13" x14ac:dyDescent="0.2">
      <c r="A2878" s="1"/>
      <c r="B2878" s="1"/>
      <c r="C2878" s="16"/>
      <c r="D2878" s="1"/>
      <c r="E2878" s="1"/>
      <c r="F2878" s="1"/>
      <c r="G2878" s="1"/>
      <c r="H2878" s="11"/>
      <c r="I2878" s="11"/>
      <c r="J2878" s="11"/>
      <c r="K2878" s="2"/>
      <c r="L2878" s="2"/>
      <c r="M2878" s="1"/>
    </row>
    <row r="2879" spans="1:13" x14ac:dyDescent="0.2">
      <c r="A2879" s="1"/>
      <c r="B2879" s="1"/>
      <c r="C2879" s="16"/>
      <c r="D2879" s="1"/>
      <c r="E2879" s="1"/>
      <c r="F2879" s="1"/>
      <c r="G2879" s="1"/>
      <c r="H2879" s="11"/>
      <c r="I2879" s="11"/>
      <c r="J2879" s="11"/>
      <c r="K2879" s="2"/>
      <c r="L2879" s="2"/>
      <c r="M2879" s="1"/>
    </row>
    <row r="2880" spans="1:13" x14ac:dyDescent="0.2">
      <c r="A2880" s="1"/>
      <c r="B2880" s="1"/>
      <c r="C2880" s="16"/>
      <c r="D2880" s="1"/>
      <c r="E2880" s="1"/>
      <c r="F2880" s="1"/>
      <c r="G2880" s="1"/>
      <c r="H2880" s="11"/>
      <c r="I2880" s="11"/>
      <c r="J2880" s="11"/>
      <c r="K2880" s="2"/>
      <c r="L2880" s="2"/>
      <c r="M2880" s="1"/>
    </row>
    <row r="2881" spans="1:13" x14ac:dyDescent="0.2">
      <c r="A2881" s="1"/>
      <c r="B2881" s="1"/>
      <c r="C2881" s="16"/>
      <c r="D2881" s="1"/>
      <c r="E2881" s="1"/>
      <c r="F2881" s="1"/>
      <c r="G2881" s="1"/>
      <c r="H2881" s="11"/>
      <c r="I2881" s="11"/>
      <c r="J2881" s="11"/>
      <c r="K2881" s="2"/>
      <c r="L2881" s="2"/>
      <c r="M2881" s="1"/>
    </row>
    <row r="2882" spans="1:13" x14ac:dyDescent="0.2">
      <c r="A2882" s="1"/>
      <c r="B2882" s="1"/>
      <c r="C2882" s="16"/>
      <c r="D2882" s="1"/>
      <c r="E2882" s="1"/>
      <c r="F2882" s="1"/>
      <c r="G2882" s="1"/>
      <c r="H2882" s="11"/>
      <c r="I2882" s="11"/>
      <c r="J2882" s="11"/>
      <c r="K2882" s="2"/>
      <c r="L2882" s="2"/>
      <c r="M2882" s="1"/>
    </row>
    <row r="2883" spans="1:13" x14ac:dyDescent="0.2">
      <c r="A2883" s="1"/>
      <c r="B2883" s="1"/>
      <c r="C2883" s="16"/>
      <c r="D2883" s="1"/>
      <c r="E2883" s="1"/>
      <c r="F2883" s="1"/>
      <c r="G2883" s="1"/>
      <c r="H2883" s="11"/>
      <c r="I2883" s="11"/>
      <c r="J2883" s="11"/>
      <c r="K2883" s="2"/>
      <c r="L2883" s="2"/>
      <c r="M2883" s="1"/>
    </row>
    <row r="2884" spans="1:13" x14ac:dyDescent="0.2">
      <c r="A2884" s="1"/>
      <c r="B2884" s="1"/>
      <c r="C2884" s="16"/>
      <c r="D2884" s="1"/>
      <c r="E2884" s="1"/>
      <c r="F2884" s="1"/>
      <c r="G2884" s="1"/>
      <c r="H2884" s="11"/>
      <c r="I2884" s="11"/>
      <c r="J2884" s="11"/>
      <c r="K2884" s="2"/>
      <c r="L2884" s="2"/>
      <c r="M2884" s="1"/>
    </row>
    <row r="2885" spans="1:13" x14ac:dyDescent="0.2">
      <c r="A2885" s="1"/>
      <c r="B2885" s="1"/>
      <c r="C2885" s="16"/>
      <c r="D2885" s="1"/>
      <c r="E2885" s="1"/>
      <c r="F2885" s="1"/>
      <c r="G2885" s="1"/>
      <c r="H2885" s="11"/>
      <c r="I2885" s="11"/>
      <c r="J2885" s="11"/>
      <c r="K2885" s="2"/>
      <c r="L2885" s="2"/>
      <c r="M2885" s="1"/>
    </row>
    <row r="2886" spans="1:13" x14ac:dyDescent="0.2">
      <c r="A2886" s="1"/>
      <c r="B2886" s="1"/>
      <c r="C2886" s="16"/>
      <c r="D2886" s="1"/>
      <c r="E2886" s="1"/>
      <c r="F2886" s="1"/>
      <c r="G2886" s="1"/>
      <c r="H2886" s="11"/>
      <c r="I2886" s="11"/>
      <c r="J2886" s="11"/>
      <c r="K2886" s="2"/>
      <c r="L2886" s="2"/>
      <c r="M2886" s="1"/>
    </row>
    <row r="2887" spans="1:13" x14ac:dyDescent="0.2">
      <c r="A2887" s="1"/>
      <c r="B2887" s="1"/>
      <c r="C2887" s="16"/>
      <c r="D2887" s="1"/>
      <c r="E2887" s="1"/>
      <c r="F2887" s="1"/>
      <c r="G2887" s="1"/>
      <c r="H2887" s="11"/>
      <c r="I2887" s="11"/>
      <c r="J2887" s="11"/>
      <c r="K2887" s="2"/>
      <c r="L2887" s="2"/>
      <c r="M2887" s="1"/>
    </row>
    <row r="2888" spans="1:13" x14ac:dyDescent="0.2">
      <c r="A2888" s="1"/>
      <c r="B2888" s="1"/>
      <c r="C2888" s="16"/>
      <c r="D2888" s="1"/>
      <c r="E2888" s="1"/>
      <c r="F2888" s="1"/>
      <c r="G2888" s="1"/>
      <c r="H2888" s="11"/>
      <c r="I2888" s="11"/>
      <c r="J2888" s="11"/>
      <c r="K2888" s="2"/>
      <c r="L2888" s="2"/>
      <c r="M2888" s="1"/>
    </row>
    <row r="2889" spans="1:13" x14ac:dyDescent="0.2">
      <c r="A2889" s="1"/>
      <c r="B2889" s="1"/>
      <c r="C2889" s="16"/>
      <c r="D2889" s="1"/>
      <c r="E2889" s="1"/>
      <c r="F2889" s="1"/>
      <c r="G2889" s="1"/>
      <c r="H2889" s="11"/>
      <c r="I2889" s="11"/>
      <c r="J2889" s="11"/>
      <c r="K2889" s="2"/>
      <c r="L2889" s="2"/>
      <c r="M2889" s="1"/>
    </row>
    <row r="2890" spans="1:13" x14ac:dyDescent="0.2">
      <c r="A2890" s="1"/>
      <c r="B2890" s="1"/>
      <c r="C2890" s="16"/>
      <c r="D2890" s="1"/>
      <c r="E2890" s="1"/>
      <c r="F2890" s="1"/>
      <c r="G2890" s="1"/>
      <c r="H2890" s="11"/>
      <c r="I2890" s="11"/>
      <c r="J2890" s="11"/>
      <c r="K2890" s="2"/>
      <c r="L2890" s="2"/>
      <c r="M2890" s="1"/>
    </row>
    <row r="2891" spans="1:13" x14ac:dyDescent="0.2">
      <c r="A2891" s="1"/>
      <c r="B2891" s="1"/>
      <c r="C2891" s="16"/>
      <c r="D2891" s="1"/>
      <c r="E2891" s="1"/>
      <c r="F2891" s="1"/>
      <c r="G2891" s="1"/>
      <c r="H2891" s="11"/>
      <c r="I2891" s="11"/>
      <c r="J2891" s="11"/>
      <c r="K2891" s="2"/>
      <c r="L2891" s="2"/>
      <c r="M2891" s="1"/>
    </row>
    <row r="2892" spans="1:13" x14ac:dyDescent="0.2">
      <c r="A2892" s="1"/>
      <c r="B2892" s="1"/>
      <c r="C2892" s="16"/>
      <c r="D2892" s="1"/>
      <c r="E2892" s="1"/>
      <c r="F2892" s="1"/>
      <c r="G2892" s="1"/>
      <c r="H2892" s="11"/>
      <c r="I2892" s="11"/>
      <c r="J2892" s="11"/>
      <c r="K2892" s="2"/>
      <c r="L2892" s="2"/>
      <c r="M2892" s="1"/>
    </row>
    <row r="2893" spans="1:13" x14ac:dyDescent="0.2">
      <c r="A2893" s="1"/>
      <c r="B2893" s="1"/>
      <c r="C2893" s="16"/>
      <c r="D2893" s="1"/>
      <c r="E2893" s="1"/>
      <c r="F2893" s="1"/>
      <c r="G2893" s="1"/>
      <c r="H2893" s="11"/>
      <c r="I2893" s="11"/>
      <c r="J2893" s="11"/>
      <c r="K2893" s="2"/>
      <c r="L2893" s="2"/>
      <c r="M2893" s="1"/>
    </row>
    <row r="2894" spans="1:13" x14ac:dyDescent="0.2">
      <c r="A2894" s="1"/>
      <c r="B2894" s="1"/>
      <c r="C2894" s="16"/>
      <c r="D2894" s="1"/>
      <c r="E2894" s="1"/>
      <c r="F2894" s="1"/>
      <c r="G2894" s="1"/>
      <c r="H2894" s="11"/>
      <c r="I2894" s="11"/>
      <c r="J2894" s="11"/>
      <c r="K2894" s="2"/>
      <c r="L2894" s="2"/>
      <c r="M2894" s="1"/>
    </row>
    <row r="2895" spans="1:13" x14ac:dyDescent="0.2">
      <c r="A2895" s="1"/>
      <c r="B2895" s="1"/>
      <c r="C2895" s="16"/>
      <c r="D2895" s="1"/>
      <c r="E2895" s="1"/>
      <c r="F2895" s="1"/>
      <c r="G2895" s="1"/>
      <c r="H2895" s="11"/>
      <c r="I2895" s="11"/>
      <c r="J2895" s="11"/>
      <c r="K2895" s="2"/>
      <c r="L2895" s="2"/>
      <c r="M2895" s="1"/>
    </row>
    <row r="2896" spans="1:13" x14ac:dyDescent="0.2">
      <c r="A2896" s="1"/>
      <c r="B2896" s="1"/>
      <c r="C2896" s="16"/>
      <c r="D2896" s="1"/>
      <c r="E2896" s="1"/>
      <c r="F2896" s="1"/>
      <c r="G2896" s="1"/>
      <c r="H2896" s="11"/>
      <c r="I2896" s="11"/>
      <c r="J2896" s="11"/>
      <c r="K2896" s="2"/>
      <c r="L2896" s="2"/>
      <c r="M2896" s="1"/>
    </row>
    <row r="2897" spans="1:13" x14ac:dyDescent="0.2">
      <c r="A2897" s="1"/>
      <c r="B2897" s="1"/>
      <c r="C2897" s="16"/>
      <c r="D2897" s="1"/>
      <c r="E2897" s="1"/>
      <c r="F2897" s="1"/>
      <c r="G2897" s="1"/>
      <c r="H2897" s="11"/>
      <c r="I2897" s="11"/>
      <c r="J2897" s="11"/>
      <c r="K2897" s="2"/>
      <c r="L2897" s="2"/>
      <c r="M2897" s="1"/>
    </row>
    <row r="2898" spans="1:13" x14ac:dyDescent="0.2">
      <c r="A2898" s="1"/>
      <c r="B2898" s="1"/>
      <c r="C2898" s="16"/>
      <c r="D2898" s="1"/>
      <c r="E2898" s="1"/>
      <c r="F2898" s="1"/>
      <c r="G2898" s="1"/>
      <c r="H2898" s="11"/>
      <c r="I2898" s="11"/>
      <c r="J2898" s="11"/>
      <c r="K2898" s="2"/>
      <c r="L2898" s="2"/>
      <c r="M2898" s="1"/>
    </row>
    <row r="2899" spans="1:13" x14ac:dyDescent="0.2">
      <c r="A2899" s="1"/>
      <c r="B2899" s="1"/>
      <c r="C2899" s="16"/>
      <c r="D2899" s="1"/>
      <c r="E2899" s="1"/>
      <c r="F2899" s="1"/>
      <c r="G2899" s="1"/>
      <c r="H2899" s="11"/>
      <c r="I2899" s="11"/>
      <c r="J2899" s="11"/>
      <c r="K2899" s="2"/>
      <c r="L2899" s="2"/>
      <c r="M2899" s="1"/>
    </row>
    <row r="2900" spans="1:13" x14ac:dyDescent="0.2">
      <c r="A2900" s="1"/>
      <c r="B2900" s="1"/>
      <c r="C2900" s="16"/>
      <c r="D2900" s="1"/>
      <c r="E2900" s="1"/>
      <c r="F2900" s="1"/>
      <c r="G2900" s="1"/>
      <c r="H2900" s="11"/>
      <c r="I2900" s="11"/>
      <c r="J2900" s="11"/>
      <c r="K2900" s="2"/>
      <c r="L2900" s="2"/>
      <c r="M2900" s="1"/>
    </row>
    <row r="2901" spans="1:13" x14ac:dyDescent="0.2">
      <c r="A2901" s="1"/>
      <c r="B2901" s="1"/>
      <c r="C2901" s="16"/>
      <c r="D2901" s="1"/>
      <c r="E2901" s="1"/>
      <c r="F2901" s="1"/>
      <c r="G2901" s="1"/>
      <c r="H2901" s="11"/>
      <c r="I2901" s="11"/>
      <c r="J2901" s="11"/>
      <c r="K2901" s="2"/>
      <c r="L2901" s="2"/>
      <c r="M2901" s="1"/>
    </row>
    <row r="2902" spans="1:13" x14ac:dyDescent="0.2">
      <c r="A2902" s="1"/>
      <c r="B2902" s="1"/>
      <c r="C2902" s="16"/>
      <c r="D2902" s="1"/>
      <c r="E2902" s="1"/>
      <c r="F2902" s="1"/>
      <c r="G2902" s="1"/>
      <c r="H2902" s="11"/>
      <c r="I2902" s="11"/>
      <c r="J2902" s="11"/>
      <c r="K2902" s="2"/>
      <c r="L2902" s="2"/>
      <c r="M2902" s="1"/>
    </row>
    <row r="2903" spans="1:13" x14ac:dyDescent="0.2">
      <c r="A2903" s="1"/>
      <c r="B2903" s="1"/>
      <c r="C2903" s="16"/>
      <c r="D2903" s="1"/>
      <c r="E2903" s="1"/>
      <c r="F2903" s="1"/>
      <c r="G2903" s="1"/>
      <c r="H2903" s="11"/>
      <c r="I2903" s="11"/>
      <c r="J2903" s="11"/>
      <c r="K2903" s="2"/>
      <c r="L2903" s="2"/>
      <c r="M2903" s="1"/>
    </row>
    <row r="2904" spans="1:13" x14ac:dyDescent="0.2">
      <c r="A2904" s="1"/>
      <c r="B2904" s="1"/>
      <c r="C2904" s="16"/>
      <c r="D2904" s="1"/>
      <c r="E2904" s="1"/>
      <c r="F2904" s="1"/>
      <c r="G2904" s="1"/>
      <c r="H2904" s="11"/>
      <c r="I2904" s="11"/>
      <c r="J2904" s="11"/>
      <c r="K2904" s="2"/>
      <c r="L2904" s="2"/>
      <c r="M2904" s="1"/>
    </row>
    <row r="2905" spans="1:13" x14ac:dyDescent="0.2">
      <c r="A2905" s="1"/>
      <c r="B2905" s="1"/>
      <c r="C2905" s="16"/>
      <c r="D2905" s="1"/>
      <c r="E2905" s="1"/>
      <c r="F2905" s="1"/>
      <c r="G2905" s="1"/>
      <c r="H2905" s="11"/>
      <c r="I2905" s="11"/>
      <c r="J2905" s="11"/>
      <c r="K2905" s="2"/>
      <c r="L2905" s="2"/>
      <c r="M2905" s="1"/>
    </row>
    <row r="2906" spans="1:13" x14ac:dyDescent="0.2">
      <c r="A2906" s="1"/>
      <c r="B2906" s="1"/>
      <c r="C2906" s="16"/>
      <c r="D2906" s="1"/>
      <c r="E2906" s="1"/>
      <c r="F2906" s="1"/>
      <c r="G2906" s="1"/>
      <c r="H2906" s="11"/>
      <c r="I2906" s="11"/>
      <c r="J2906" s="11"/>
      <c r="K2906" s="2"/>
      <c r="L2906" s="2"/>
      <c r="M2906" s="1"/>
    </row>
    <row r="2907" spans="1:13" x14ac:dyDescent="0.2">
      <c r="A2907" s="1"/>
      <c r="B2907" s="1"/>
      <c r="C2907" s="16"/>
      <c r="D2907" s="1"/>
      <c r="E2907" s="1"/>
      <c r="F2907" s="1"/>
      <c r="G2907" s="1"/>
      <c r="H2907" s="11"/>
      <c r="I2907" s="11"/>
      <c r="J2907" s="11"/>
      <c r="K2907" s="2"/>
      <c r="L2907" s="2"/>
      <c r="M2907" s="1"/>
    </row>
    <row r="2908" spans="1:13" x14ac:dyDescent="0.2">
      <c r="A2908" s="1"/>
      <c r="B2908" s="1"/>
      <c r="C2908" s="16"/>
      <c r="D2908" s="1"/>
      <c r="E2908" s="1"/>
      <c r="F2908" s="1"/>
      <c r="G2908" s="1"/>
      <c r="H2908" s="11"/>
      <c r="I2908" s="11"/>
      <c r="J2908" s="11"/>
      <c r="K2908" s="2"/>
      <c r="L2908" s="2"/>
      <c r="M2908" s="1"/>
    </row>
    <row r="2909" spans="1:13" x14ac:dyDescent="0.2">
      <c r="A2909" s="1"/>
      <c r="B2909" s="1"/>
      <c r="C2909" s="16"/>
      <c r="D2909" s="1"/>
      <c r="E2909" s="1"/>
      <c r="F2909" s="1"/>
      <c r="G2909" s="1"/>
      <c r="H2909" s="11"/>
      <c r="I2909" s="11"/>
      <c r="J2909" s="11"/>
      <c r="K2909" s="2"/>
      <c r="L2909" s="2"/>
      <c r="M2909" s="1"/>
    </row>
    <row r="2910" spans="1:13" x14ac:dyDescent="0.2">
      <c r="A2910" s="1"/>
      <c r="B2910" s="1"/>
      <c r="C2910" s="16"/>
      <c r="D2910" s="1"/>
      <c r="E2910" s="1"/>
      <c r="F2910" s="1"/>
      <c r="G2910" s="1"/>
      <c r="H2910" s="11"/>
      <c r="I2910" s="11"/>
      <c r="J2910" s="11"/>
      <c r="K2910" s="2"/>
      <c r="L2910" s="2"/>
      <c r="M2910" s="1"/>
    </row>
    <row r="2911" spans="1:13" x14ac:dyDescent="0.2">
      <c r="A2911" s="1"/>
      <c r="B2911" s="1"/>
      <c r="C2911" s="16"/>
      <c r="D2911" s="1"/>
      <c r="E2911" s="1"/>
      <c r="F2911" s="1"/>
      <c r="G2911" s="1"/>
      <c r="H2911" s="11"/>
      <c r="I2911" s="11"/>
      <c r="J2911" s="11"/>
      <c r="K2911" s="2"/>
      <c r="L2911" s="2"/>
      <c r="M2911" s="1"/>
    </row>
    <row r="2912" spans="1:13" x14ac:dyDescent="0.2">
      <c r="A2912" s="1"/>
      <c r="B2912" s="1"/>
      <c r="C2912" s="16"/>
      <c r="D2912" s="1"/>
      <c r="E2912" s="1"/>
      <c r="F2912" s="1"/>
      <c r="G2912" s="1"/>
      <c r="H2912" s="11"/>
      <c r="I2912" s="11"/>
      <c r="J2912" s="11"/>
      <c r="K2912" s="2"/>
      <c r="L2912" s="2"/>
      <c r="M2912" s="1"/>
    </row>
    <row r="2913" spans="1:13" x14ac:dyDescent="0.2">
      <c r="A2913" s="1"/>
      <c r="B2913" s="1"/>
      <c r="C2913" s="16"/>
      <c r="D2913" s="1"/>
      <c r="E2913" s="1"/>
      <c r="F2913" s="1"/>
      <c r="G2913" s="1"/>
      <c r="H2913" s="11"/>
      <c r="I2913" s="11"/>
      <c r="J2913" s="11"/>
      <c r="K2913" s="2"/>
      <c r="L2913" s="2"/>
      <c r="M2913" s="1"/>
    </row>
    <row r="2914" spans="1:13" x14ac:dyDescent="0.2">
      <c r="A2914" s="1"/>
      <c r="B2914" s="1"/>
      <c r="C2914" s="16"/>
      <c r="D2914" s="1"/>
      <c r="E2914" s="1"/>
      <c r="F2914" s="1"/>
      <c r="G2914" s="1"/>
      <c r="H2914" s="11"/>
      <c r="I2914" s="11"/>
      <c r="J2914" s="11"/>
      <c r="K2914" s="2"/>
      <c r="L2914" s="2"/>
      <c r="M2914" s="1"/>
    </row>
    <row r="2915" spans="1:13" x14ac:dyDescent="0.2">
      <c r="A2915" s="1"/>
      <c r="B2915" s="1"/>
      <c r="C2915" s="16"/>
      <c r="D2915" s="1"/>
      <c r="E2915" s="1"/>
      <c r="F2915" s="1"/>
      <c r="G2915" s="1"/>
      <c r="H2915" s="11"/>
      <c r="I2915" s="11"/>
      <c r="J2915" s="11"/>
      <c r="K2915" s="2"/>
      <c r="L2915" s="2"/>
      <c r="M2915" s="1"/>
    </row>
    <row r="2916" spans="1:13" x14ac:dyDescent="0.2">
      <c r="A2916" s="1"/>
      <c r="B2916" s="1"/>
      <c r="C2916" s="16"/>
      <c r="D2916" s="1"/>
      <c r="E2916" s="1"/>
      <c r="F2916" s="1"/>
      <c r="G2916" s="1"/>
      <c r="H2916" s="11"/>
      <c r="I2916" s="11"/>
      <c r="J2916" s="11"/>
      <c r="K2916" s="2"/>
      <c r="L2916" s="2"/>
      <c r="M2916" s="1"/>
    </row>
    <row r="2917" spans="1:13" x14ac:dyDescent="0.2">
      <c r="A2917" s="1"/>
      <c r="B2917" s="1"/>
      <c r="C2917" s="16"/>
      <c r="D2917" s="1"/>
      <c r="E2917" s="1"/>
      <c r="F2917" s="1"/>
      <c r="G2917" s="1"/>
      <c r="H2917" s="11"/>
      <c r="I2917" s="11"/>
      <c r="J2917" s="11"/>
      <c r="K2917" s="2"/>
      <c r="L2917" s="2"/>
      <c r="M2917" s="1"/>
    </row>
    <row r="2918" spans="1:13" x14ac:dyDescent="0.2">
      <c r="A2918" s="1"/>
      <c r="B2918" s="1"/>
      <c r="C2918" s="16"/>
      <c r="D2918" s="1"/>
      <c r="E2918" s="1"/>
      <c r="F2918" s="1"/>
      <c r="G2918" s="1"/>
      <c r="H2918" s="11"/>
      <c r="I2918" s="11"/>
      <c r="J2918" s="11"/>
      <c r="K2918" s="2"/>
      <c r="L2918" s="2"/>
      <c r="M2918" s="1"/>
    </row>
    <row r="2919" spans="1:13" x14ac:dyDescent="0.2">
      <c r="A2919" s="1"/>
      <c r="B2919" s="1"/>
      <c r="C2919" s="16"/>
      <c r="D2919" s="1"/>
      <c r="E2919" s="1"/>
      <c r="F2919" s="1"/>
      <c r="G2919" s="1"/>
      <c r="H2919" s="11"/>
      <c r="I2919" s="11"/>
      <c r="J2919" s="11"/>
      <c r="K2919" s="2"/>
      <c r="L2919" s="2"/>
      <c r="M2919" s="1"/>
    </row>
    <row r="2920" spans="1:13" x14ac:dyDescent="0.2">
      <c r="A2920" s="1"/>
      <c r="B2920" s="1"/>
      <c r="C2920" s="16"/>
      <c r="D2920" s="1"/>
      <c r="E2920" s="1"/>
      <c r="F2920" s="1"/>
      <c r="G2920" s="1"/>
      <c r="H2920" s="11"/>
      <c r="I2920" s="11"/>
      <c r="J2920" s="11"/>
      <c r="K2920" s="2"/>
      <c r="L2920" s="2"/>
      <c r="M2920" s="1"/>
    </row>
    <row r="2921" spans="1:13" x14ac:dyDescent="0.2">
      <c r="A2921" s="1"/>
      <c r="B2921" s="1"/>
      <c r="C2921" s="16"/>
      <c r="D2921" s="1"/>
      <c r="E2921" s="1"/>
      <c r="F2921" s="1"/>
      <c r="G2921" s="1"/>
      <c r="H2921" s="11"/>
      <c r="I2921" s="11"/>
      <c r="J2921" s="11"/>
      <c r="K2921" s="2"/>
      <c r="L2921" s="2"/>
      <c r="M2921" s="1"/>
    </row>
    <row r="2922" spans="1:13" x14ac:dyDescent="0.2">
      <c r="A2922" s="1"/>
      <c r="B2922" s="1"/>
      <c r="C2922" s="16"/>
      <c r="D2922" s="1"/>
      <c r="E2922" s="1"/>
      <c r="F2922" s="1"/>
      <c r="G2922" s="1"/>
      <c r="H2922" s="11"/>
      <c r="I2922" s="11"/>
      <c r="J2922" s="11"/>
      <c r="K2922" s="2"/>
      <c r="L2922" s="2"/>
      <c r="M2922" s="1"/>
    </row>
    <row r="2923" spans="1:13" x14ac:dyDescent="0.2">
      <c r="A2923" s="1"/>
      <c r="B2923" s="1"/>
      <c r="C2923" s="16"/>
      <c r="D2923" s="1"/>
      <c r="E2923" s="1"/>
      <c r="F2923" s="1"/>
      <c r="G2923" s="1"/>
      <c r="H2923" s="11"/>
      <c r="I2923" s="11"/>
      <c r="J2923" s="11"/>
      <c r="K2923" s="2"/>
      <c r="L2923" s="2"/>
      <c r="M2923" s="1"/>
    </row>
    <row r="2924" spans="1:13" x14ac:dyDescent="0.2">
      <c r="A2924" s="1"/>
      <c r="B2924" s="1"/>
      <c r="C2924" s="16"/>
      <c r="D2924" s="1"/>
      <c r="E2924" s="1"/>
      <c r="F2924" s="1"/>
      <c r="G2924" s="1"/>
      <c r="H2924" s="11"/>
      <c r="I2924" s="11"/>
      <c r="J2924" s="11"/>
      <c r="K2924" s="2"/>
      <c r="L2924" s="2"/>
      <c r="M2924" s="1"/>
    </row>
    <row r="2925" spans="1:13" x14ac:dyDescent="0.2">
      <c r="A2925" s="1"/>
      <c r="B2925" s="1"/>
      <c r="C2925" s="16"/>
      <c r="D2925" s="1"/>
      <c r="E2925" s="1"/>
      <c r="F2925" s="1"/>
      <c r="G2925" s="1"/>
      <c r="H2925" s="11"/>
      <c r="I2925" s="11"/>
      <c r="J2925" s="11"/>
      <c r="K2925" s="2"/>
      <c r="L2925" s="2"/>
      <c r="M2925" s="1"/>
    </row>
    <row r="2926" spans="1:13" x14ac:dyDescent="0.2">
      <c r="A2926" s="1"/>
      <c r="B2926" s="1"/>
      <c r="C2926" s="16"/>
      <c r="D2926" s="1"/>
      <c r="E2926" s="1"/>
      <c r="F2926" s="1"/>
      <c r="G2926" s="1"/>
      <c r="H2926" s="11"/>
      <c r="I2926" s="11"/>
      <c r="J2926" s="11"/>
      <c r="K2926" s="2"/>
      <c r="L2926" s="2"/>
      <c r="M2926" s="1"/>
    </row>
    <row r="2927" spans="1:13" x14ac:dyDescent="0.2">
      <c r="A2927" s="1"/>
      <c r="B2927" s="1"/>
      <c r="C2927" s="16"/>
      <c r="D2927" s="1"/>
      <c r="E2927" s="1"/>
      <c r="F2927" s="1"/>
      <c r="G2927" s="1"/>
      <c r="H2927" s="11"/>
      <c r="I2927" s="11"/>
      <c r="J2927" s="11"/>
      <c r="K2927" s="2"/>
      <c r="L2927" s="2"/>
      <c r="M2927" s="1"/>
    </row>
    <row r="2928" spans="1:13" x14ac:dyDescent="0.2">
      <c r="A2928" s="1"/>
      <c r="B2928" s="1"/>
      <c r="C2928" s="16"/>
      <c r="D2928" s="1"/>
      <c r="E2928" s="1"/>
      <c r="F2928" s="1"/>
      <c r="G2928" s="1"/>
      <c r="H2928" s="11"/>
      <c r="I2928" s="11"/>
      <c r="J2928" s="11"/>
      <c r="K2928" s="2"/>
      <c r="L2928" s="2"/>
      <c r="M2928" s="1"/>
    </row>
    <row r="2929" spans="1:13" x14ac:dyDescent="0.2">
      <c r="A2929" s="1"/>
      <c r="B2929" s="1"/>
      <c r="C2929" s="16"/>
      <c r="D2929" s="1"/>
      <c r="E2929" s="1"/>
      <c r="F2929" s="1"/>
      <c r="G2929" s="1"/>
      <c r="H2929" s="11"/>
      <c r="I2929" s="11"/>
      <c r="J2929" s="11"/>
      <c r="K2929" s="2"/>
      <c r="L2929" s="2"/>
      <c r="M2929" s="1"/>
    </row>
    <row r="2930" spans="1:13" x14ac:dyDescent="0.2">
      <c r="A2930" s="1"/>
      <c r="B2930" s="1"/>
      <c r="C2930" s="16"/>
      <c r="D2930" s="1"/>
      <c r="E2930" s="1"/>
      <c r="F2930" s="1"/>
      <c r="G2930" s="1"/>
      <c r="H2930" s="11"/>
      <c r="I2930" s="11"/>
      <c r="J2930" s="11"/>
      <c r="K2930" s="2"/>
      <c r="L2930" s="2"/>
      <c r="M2930" s="1"/>
    </row>
    <row r="2931" spans="1:13" x14ac:dyDescent="0.2">
      <c r="A2931" s="1"/>
      <c r="B2931" s="1"/>
      <c r="C2931" s="16"/>
      <c r="D2931" s="1"/>
      <c r="E2931" s="1"/>
      <c r="F2931" s="1"/>
      <c r="G2931" s="1"/>
      <c r="H2931" s="11"/>
      <c r="I2931" s="11"/>
      <c r="J2931" s="11"/>
      <c r="K2931" s="2"/>
      <c r="L2931" s="2"/>
      <c r="M2931" s="1"/>
    </row>
    <row r="2932" spans="1:13" x14ac:dyDescent="0.2">
      <c r="A2932" s="1"/>
      <c r="B2932" s="1"/>
      <c r="C2932" s="16"/>
      <c r="D2932" s="1"/>
      <c r="E2932" s="1"/>
      <c r="F2932" s="1"/>
      <c r="G2932" s="1"/>
      <c r="H2932" s="11"/>
      <c r="I2932" s="11"/>
      <c r="J2932" s="11"/>
      <c r="K2932" s="2"/>
      <c r="L2932" s="2"/>
      <c r="M2932" s="1"/>
    </row>
    <row r="2933" spans="1:13" x14ac:dyDescent="0.2">
      <c r="A2933" s="1"/>
      <c r="B2933" s="1"/>
      <c r="C2933" s="16"/>
      <c r="D2933" s="1"/>
      <c r="E2933" s="1"/>
      <c r="F2933" s="1"/>
      <c r="G2933" s="1"/>
      <c r="H2933" s="11"/>
      <c r="I2933" s="11"/>
      <c r="J2933" s="11"/>
      <c r="K2933" s="2"/>
      <c r="L2933" s="2"/>
      <c r="M2933" s="1"/>
    </row>
    <row r="2934" spans="1:13" x14ac:dyDescent="0.2">
      <c r="A2934" s="1"/>
      <c r="B2934" s="1"/>
      <c r="C2934" s="16"/>
      <c r="D2934" s="1"/>
      <c r="E2934" s="1"/>
      <c r="F2934" s="1"/>
      <c r="G2934" s="1"/>
      <c r="H2934" s="11"/>
      <c r="I2934" s="11"/>
      <c r="J2934" s="11"/>
      <c r="K2934" s="2"/>
      <c r="L2934" s="2"/>
      <c r="M2934" s="1"/>
    </row>
    <row r="2935" spans="1:13" x14ac:dyDescent="0.2">
      <c r="A2935" s="1"/>
      <c r="B2935" s="1"/>
      <c r="C2935" s="16"/>
      <c r="D2935" s="1"/>
      <c r="E2935" s="1"/>
      <c r="F2935" s="1"/>
      <c r="G2935" s="1"/>
      <c r="H2935" s="11"/>
      <c r="I2935" s="11"/>
      <c r="J2935" s="11"/>
      <c r="K2935" s="2"/>
      <c r="L2935" s="2"/>
      <c r="M2935" s="1"/>
    </row>
    <row r="2936" spans="1:13" x14ac:dyDescent="0.2">
      <c r="A2936" s="1"/>
      <c r="B2936" s="1"/>
      <c r="C2936" s="16"/>
      <c r="D2936" s="1"/>
      <c r="E2936" s="1"/>
      <c r="F2936" s="1"/>
      <c r="G2936" s="1"/>
      <c r="H2936" s="11"/>
      <c r="I2936" s="11"/>
      <c r="J2936" s="11"/>
      <c r="K2936" s="2"/>
      <c r="L2936" s="2"/>
      <c r="M2936" s="1"/>
    </row>
    <row r="2937" spans="1:13" x14ac:dyDescent="0.2">
      <c r="A2937" s="1"/>
      <c r="B2937" s="1"/>
      <c r="C2937" s="16"/>
      <c r="D2937" s="1"/>
      <c r="E2937" s="1"/>
      <c r="F2937" s="1"/>
      <c r="G2937" s="1"/>
      <c r="H2937" s="11"/>
      <c r="I2937" s="11"/>
      <c r="J2937" s="11"/>
      <c r="K2937" s="2"/>
      <c r="L2937" s="2"/>
      <c r="M2937" s="1"/>
    </row>
    <row r="2938" spans="1:13" x14ac:dyDescent="0.2">
      <c r="A2938" s="1"/>
      <c r="B2938" s="1"/>
      <c r="C2938" s="16"/>
      <c r="D2938" s="1"/>
      <c r="E2938" s="1"/>
      <c r="F2938" s="1"/>
      <c r="G2938" s="1"/>
      <c r="H2938" s="11"/>
      <c r="I2938" s="11"/>
      <c r="J2938" s="11"/>
      <c r="K2938" s="2"/>
      <c r="L2938" s="2"/>
      <c r="M2938" s="1"/>
    </row>
    <row r="2939" spans="1:13" x14ac:dyDescent="0.2">
      <c r="A2939" s="1"/>
      <c r="B2939" s="1"/>
      <c r="C2939" s="16"/>
      <c r="D2939" s="1"/>
      <c r="E2939" s="1"/>
      <c r="F2939" s="1"/>
      <c r="G2939" s="1"/>
      <c r="H2939" s="11"/>
      <c r="I2939" s="11"/>
      <c r="J2939" s="11"/>
      <c r="K2939" s="2"/>
      <c r="L2939" s="2"/>
      <c r="M2939" s="1"/>
    </row>
    <row r="2940" spans="1:13" x14ac:dyDescent="0.2">
      <c r="A2940" s="1"/>
      <c r="B2940" s="1"/>
      <c r="C2940" s="16"/>
      <c r="D2940" s="1"/>
      <c r="E2940" s="1"/>
      <c r="F2940" s="1"/>
      <c r="G2940" s="1"/>
      <c r="H2940" s="11"/>
      <c r="I2940" s="11"/>
      <c r="J2940" s="11"/>
      <c r="K2940" s="2"/>
      <c r="L2940" s="2"/>
      <c r="M2940" s="1"/>
    </row>
    <row r="2941" spans="1:13" x14ac:dyDescent="0.2">
      <c r="A2941" s="1"/>
      <c r="B2941" s="1"/>
      <c r="C2941" s="16"/>
      <c r="D2941" s="1"/>
      <c r="E2941" s="1"/>
      <c r="F2941" s="1"/>
      <c r="G2941" s="1"/>
      <c r="H2941" s="11"/>
      <c r="I2941" s="11"/>
      <c r="J2941" s="11"/>
      <c r="K2941" s="2"/>
      <c r="L2941" s="2"/>
      <c r="M2941" s="1"/>
    </row>
    <row r="2942" spans="1:13" x14ac:dyDescent="0.2">
      <c r="A2942" s="1"/>
      <c r="B2942" s="1"/>
      <c r="C2942" s="16"/>
      <c r="D2942" s="1"/>
      <c r="E2942" s="1"/>
      <c r="F2942" s="1"/>
      <c r="G2942" s="1"/>
      <c r="H2942" s="11"/>
      <c r="I2942" s="11"/>
      <c r="J2942" s="11"/>
      <c r="K2942" s="2"/>
      <c r="L2942" s="2"/>
      <c r="M2942" s="1"/>
    </row>
    <row r="2943" spans="1:13" x14ac:dyDescent="0.2">
      <c r="A2943" s="1"/>
      <c r="B2943" s="1"/>
      <c r="C2943" s="16"/>
      <c r="D2943" s="1"/>
      <c r="E2943" s="1"/>
      <c r="F2943" s="1"/>
      <c r="G2943" s="1"/>
      <c r="H2943" s="11"/>
      <c r="I2943" s="11"/>
      <c r="J2943" s="11"/>
      <c r="K2943" s="2"/>
      <c r="L2943" s="2"/>
      <c r="M2943" s="1"/>
    </row>
    <row r="2944" spans="1:13" x14ac:dyDescent="0.2">
      <c r="A2944" s="1"/>
      <c r="B2944" s="1"/>
      <c r="C2944" s="16"/>
      <c r="D2944" s="1"/>
      <c r="E2944" s="1"/>
      <c r="F2944" s="1"/>
      <c r="G2944" s="1"/>
      <c r="H2944" s="11"/>
      <c r="I2944" s="11"/>
      <c r="J2944" s="11"/>
      <c r="K2944" s="2"/>
      <c r="L2944" s="2"/>
      <c r="M2944" s="1"/>
    </row>
    <row r="2945" spans="1:13" x14ac:dyDescent="0.2">
      <c r="A2945" s="1"/>
      <c r="B2945" s="1"/>
      <c r="C2945" s="16"/>
      <c r="D2945" s="1"/>
      <c r="E2945" s="1"/>
      <c r="F2945" s="1"/>
      <c r="G2945" s="1"/>
      <c r="H2945" s="11"/>
      <c r="I2945" s="11"/>
      <c r="J2945" s="11"/>
      <c r="K2945" s="2"/>
      <c r="L2945" s="2"/>
      <c r="M2945" s="1"/>
    </row>
    <row r="2946" spans="1:13" x14ac:dyDescent="0.2">
      <c r="A2946" s="1"/>
      <c r="B2946" s="1"/>
      <c r="C2946" s="16"/>
      <c r="D2946" s="1"/>
      <c r="E2946" s="1"/>
      <c r="F2946" s="1"/>
      <c r="G2946" s="1"/>
      <c r="H2946" s="11"/>
      <c r="I2946" s="11"/>
      <c r="J2946" s="11"/>
      <c r="K2946" s="2"/>
      <c r="L2946" s="2"/>
      <c r="M2946" s="1"/>
    </row>
    <row r="2947" spans="1:13" x14ac:dyDescent="0.2">
      <c r="A2947" s="1"/>
      <c r="B2947" s="1"/>
      <c r="C2947" s="16"/>
      <c r="D2947" s="1"/>
      <c r="E2947" s="1"/>
      <c r="F2947" s="1"/>
      <c r="G2947" s="1"/>
      <c r="H2947" s="11"/>
      <c r="I2947" s="11"/>
      <c r="J2947" s="11"/>
      <c r="K2947" s="2"/>
      <c r="L2947" s="2"/>
      <c r="M2947" s="1"/>
    </row>
    <row r="2948" spans="1:13" x14ac:dyDescent="0.2">
      <c r="A2948" s="1"/>
      <c r="B2948" s="1"/>
      <c r="C2948" s="16"/>
      <c r="D2948" s="1"/>
      <c r="E2948" s="1"/>
      <c r="F2948" s="1"/>
      <c r="G2948" s="1"/>
      <c r="H2948" s="11"/>
      <c r="I2948" s="11"/>
      <c r="J2948" s="11"/>
      <c r="K2948" s="2"/>
      <c r="L2948" s="2"/>
      <c r="M2948" s="1"/>
    </row>
    <row r="2949" spans="1:13" x14ac:dyDescent="0.2">
      <c r="A2949" s="1"/>
      <c r="B2949" s="1"/>
      <c r="C2949" s="16"/>
      <c r="D2949" s="1"/>
      <c r="E2949" s="1"/>
      <c r="F2949" s="1"/>
      <c r="G2949" s="1"/>
      <c r="H2949" s="11"/>
      <c r="I2949" s="11"/>
      <c r="J2949" s="11"/>
      <c r="K2949" s="2"/>
      <c r="L2949" s="2"/>
      <c r="M2949" s="1"/>
    </row>
    <row r="2950" spans="1:13" x14ac:dyDescent="0.2">
      <c r="A2950" s="1"/>
      <c r="B2950" s="1"/>
      <c r="C2950" s="16"/>
      <c r="D2950" s="1"/>
      <c r="E2950" s="1"/>
      <c r="F2950" s="1"/>
      <c r="G2950" s="1"/>
      <c r="H2950" s="11"/>
      <c r="I2950" s="11"/>
      <c r="J2950" s="11"/>
      <c r="K2950" s="2"/>
      <c r="L2950" s="2"/>
      <c r="M2950" s="1"/>
    </row>
    <row r="2951" spans="1:13" x14ac:dyDescent="0.2">
      <c r="A2951" s="1"/>
      <c r="B2951" s="1"/>
      <c r="C2951" s="16"/>
      <c r="D2951" s="1"/>
      <c r="E2951" s="1"/>
      <c r="F2951" s="1"/>
      <c r="G2951" s="1"/>
      <c r="H2951" s="11"/>
      <c r="I2951" s="11"/>
      <c r="J2951" s="11"/>
      <c r="K2951" s="2"/>
      <c r="L2951" s="2"/>
      <c r="M2951" s="1"/>
    </row>
    <row r="2952" spans="1:13" x14ac:dyDescent="0.2">
      <c r="A2952" s="1"/>
      <c r="B2952" s="1"/>
      <c r="C2952" s="16"/>
      <c r="D2952" s="1"/>
      <c r="E2952" s="1"/>
      <c r="F2952" s="1"/>
      <c r="G2952" s="1"/>
      <c r="H2952" s="11"/>
      <c r="I2952" s="11"/>
      <c r="J2952" s="11"/>
      <c r="K2952" s="2"/>
      <c r="L2952" s="2"/>
      <c r="M2952" s="1"/>
    </row>
    <row r="2953" spans="1:13" x14ac:dyDescent="0.2">
      <c r="A2953" s="1"/>
      <c r="B2953" s="1"/>
      <c r="C2953" s="16"/>
      <c r="D2953" s="1"/>
      <c r="E2953" s="1"/>
      <c r="F2953" s="1"/>
      <c r="G2953" s="1"/>
      <c r="H2953" s="11"/>
      <c r="I2953" s="11"/>
      <c r="J2953" s="11"/>
      <c r="K2953" s="2"/>
      <c r="L2953" s="2"/>
      <c r="M2953" s="1"/>
    </row>
    <row r="2954" spans="1:13" x14ac:dyDescent="0.2">
      <c r="A2954" s="1"/>
      <c r="B2954" s="1"/>
      <c r="C2954" s="16"/>
      <c r="D2954" s="1"/>
      <c r="E2954" s="1"/>
      <c r="F2954" s="1"/>
      <c r="G2954" s="1"/>
      <c r="H2954" s="11"/>
      <c r="I2954" s="11"/>
      <c r="J2954" s="11"/>
      <c r="K2954" s="2"/>
      <c r="L2954" s="2"/>
      <c r="M2954" s="1"/>
    </row>
    <row r="2955" spans="1:13" x14ac:dyDescent="0.2">
      <c r="A2955" s="1"/>
      <c r="B2955" s="1"/>
      <c r="C2955" s="16"/>
      <c r="D2955" s="1"/>
      <c r="E2955" s="1"/>
      <c r="F2955" s="1"/>
      <c r="G2955" s="1"/>
      <c r="H2955" s="11"/>
      <c r="I2955" s="11"/>
      <c r="J2955" s="11"/>
      <c r="K2955" s="2"/>
      <c r="L2955" s="2"/>
      <c r="M2955" s="1"/>
    </row>
    <row r="2956" spans="1:13" x14ac:dyDescent="0.2">
      <c r="A2956" s="1"/>
      <c r="B2956" s="1"/>
      <c r="C2956" s="16"/>
      <c r="D2956" s="1"/>
      <c r="E2956" s="1"/>
      <c r="F2956" s="1"/>
      <c r="G2956" s="1"/>
      <c r="H2956" s="11"/>
      <c r="I2956" s="11"/>
      <c r="J2956" s="11"/>
      <c r="K2956" s="2"/>
      <c r="L2956" s="2"/>
      <c r="M2956" s="1"/>
    </row>
    <row r="2957" spans="1:13" x14ac:dyDescent="0.2">
      <c r="A2957" s="1"/>
      <c r="B2957" s="1"/>
      <c r="C2957" s="16"/>
      <c r="D2957" s="1"/>
      <c r="E2957" s="1"/>
      <c r="F2957" s="1"/>
      <c r="G2957" s="1"/>
      <c r="H2957" s="11"/>
      <c r="I2957" s="11"/>
      <c r="J2957" s="11"/>
      <c r="K2957" s="2"/>
      <c r="L2957" s="2"/>
      <c r="M2957" s="1"/>
    </row>
    <row r="2958" spans="1:13" x14ac:dyDescent="0.2">
      <c r="A2958" s="1"/>
      <c r="B2958" s="1"/>
      <c r="C2958" s="16"/>
      <c r="D2958" s="1"/>
      <c r="E2958" s="1"/>
      <c r="F2958" s="1"/>
      <c r="G2958" s="1"/>
      <c r="H2958" s="11"/>
      <c r="I2958" s="11"/>
      <c r="J2958" s="11"/>
      <c r="K2958" s="2"/>
      <c r="L2958" s="2"/>
      <c r="M2958" s="1"/>
    </row>
    <row r="2959" spans="1:13" x14ac:dyDescent="0.2">
      <c r="A2959" s="1"/>
      <c r="B2959" s="1"/>
      <c r="C2959" s="16"/>
      <c r="D2959" s="1"/>
      <c r="E2959" s="1"/>
      <c r="F2959" s="1"/>
      <c r="G2959" s="1"/>
      <c r="H2959" s="11"/>
      <c r="I2959" s="11"/>
      <c r="J2959" s="11"/>
      <c r="K2959" s="2"/>
      <c r="L2959" s="2"/>
      <c r="M2959" s="1"/>
    </row>
    <row r="2960" spans="1:13" x14ac:dyDescent="0.2">
      <c r="A2960" s="1"/>
      <c r="B2960" s="1"/>
      <c r="C2960" s="16"/>
      <c r="D2960" s="1"/>
      <c r="E2960" s="1"/>
      <c r="F2960" s="1"/>
      <c r="G2960" s="1"/>
      <c r="H2960" s="11"/>
      <c r="I2960" s="11"/>
      <c r="J2960" s="11"/>
      <c r="K2960" s="2"/>
      <c r="L2960" s="2"/>
      <c r="M2960" s="1"/>
    </row>
    <row r="2961" spans="1:13" x14ac:dyDescent="0.2">
      <c r="A2961" s="1"/>
      <c r="B2961" s="1"/>
      <c r="C2961" s="16"/>
      <c r="D2961" s="1"/>
      <c r="E2961" s="1"/>
      <c r="F2961" s="1"/>
      <c r="G2961" s="1"/>
      <c r="H2961" s="11"/>
      <c r="I2961" s="11"/>
      <c r="J2961" s="11"/>
      <c r="K2961" s="2"/>
      <c r="L2961" s="2"/>
      <c r="M2961" s="1"/>
    </row>
    <row r="2962" spans="1:13" x14ac:dyDescent="0.2">
      <c r="A2962" s="1"/>
      <c r="B2962" s="1"/>
      <c r="C2962" s="16"/>
      <c r="D2962" s="1"/>
      <c r="E2962" s="1"/>
      <c r="F2962" s="1"/>
      <c r="G2962" s="1"/>
      <c r="H2962" s="11"/>
      <c r="I2962" s="11"/>
      <c r="J2962" s="11"/>
      <c r="K2962" s="2"/>
      <c r="L2962" s="2"/>
      <c r="M2962" s="1"/>
    </row>
    <row r="2963" spans="1:13" x14ac:dyDescent="0.2">
      <c r="A2963" s="1"/>
      <c r="B2963" s="1"/>
      <c r="C2963" s="16"/>
      <c r="D2963" s="1"/>
      <c r="E2963" s="1"/>
      <c r="F2963" s="1"/>
      <c r="G2963" s="1"/>
      <c r="H2963" s="11"/>
      <c r="I2963" s="11"/>
      <c r="J2963" s="11"/>
      <c r="K2963" s="2"/>
      <c r="L2963" s="2"/>
      <c r="M2963" s="1"/>
    </row>
    <row r="2964" spans="1:13" x14ac:dyDescent="0.2">
      <c r="A2964" s="1"/>
      <c r="B2964" s="1"/>
      <c r="C2964" s="16"/>
      <c r="D2964" s="1"/>
      <c r="E2964" s="1"/>
      <c r="F2964" s="1"/>
      <c r="G2964" s="1"/>
      <c r="H2964" s="11"/>
      <c r="I2964" s="11"/>
      <c r="J2964" s="11"/>
      <c r="K2964" s="2"/>
      <c r="L2964" s="2"/>
      <c r="M2964" s="1"/>
    </row>
    <row r="2965" spans="1:13" x14ac:dyDescent="0.2">
      <c r="A2965" s="1"/>
      <c r="B2965" s="1"/>
      <c r="C2965" s="16"/>
      <c r="D2965" s="1"/>
      <c r="E2965" s="1"/>
      <c r="F2965" s="1"/>
      <c r="G2965" s="1"/>
      <c r="H2965" s="11"/>
      <c r="I2965" s="11"/>
      <c r="J2965" s="11"/>
      <c r="K2965" s="2"/>
      <c r="L2965" s="2"/>
      <c r="M2965" s="1"/>
    </row>
    <row r="2966" spans="1:13" x14ac:dyDescent="0.2">
      <c r="A2966" s="1"/>
      <c r="B2966" s="1"/>
      <c r="C2966" s="16"/>
      <c r="D2966" s="1"/>
      <c r="E2966" s="1"/>
      <c r="F2966" s="1"/>
      <c r="G2966" s="1"/>
      <c r="H2966" s="11"/>
      <c r="I2966" s="11"/>
      <c r="J2966" s="11"/>
      <c r="K2966" s="2"/>
      <c r="L2966" s="2"/>
      <c r="M2966" s="1"/>
    </row>
    <row r="2967" spans="1:13" x14ac:dyDescent="0.2">
      <c r="A2967" s="1"/>
      <c r="B2967" s="1"/>
      <c r="C2967" s="16"/>
      <c r="D2967" s="1"/>
      <c r="E2967" s="1"/>
      <c r="F2967" s="1"/>
      <c r="G2967" s="1"/>
      <c r="H2967" s="11"/>
      <c r="I2967" s="11"/>
      <c r="J2967" s="11"/>
      <c r="K2967" s="2"/>
      <c r="L2967" s="2"/>
      <c r="M2967" s="1"/>
    </row>
    <row r="2968" spans="1:13" x14ac:dyDescent="0.2">
      <c r="A2968" s="1"/>
      <c r="B2968" s="1"/>
      <c r="C2968" s="16"/>
      <c r="D2968" s="1"/>
      <c r="E2968" s="1"/>
      <c r="F2968" s="1"/>
      <c r="G2968" s="1"/>
      <c r="H2968" s="11"/>
      <c r="I2968" s="11"/>
      <c r="J2968" s="11"/>
      <c r="K2968" s="2"/>
      <c r="L2968" s="2"/>
      <c r="M2968" s="1"/>
    </row>
    <row r="2969" spans="1:13" x14ac:dyDescent="0.2">
      <c r="A2969" s="1"/>
      <c r="B2969" s="1"/>
      <c r="C2969" s="16"/>
      <c r="D2969" s="1"/>
      <c r="E2969" s="1"/>
      <c r="F2969" s="1"/>
      <c r="G2969" s="1"/>
      <c r="H2969" s="11"/>
      <c r="I2969" s="11"/>
      <c r="J2969" s="11"/>
      <c r="K2969" s="2"/>
      <c r="L2969" s="2"/>
      <c r="M2969" s="1"/>
    </row>
    <row r="2970" spans="1:13" x14ac:dyDescent="0.2">
      <c r="A2970" s="1"/>
      <c r="B2970" s="1"/>
      <c r="C2970" s="16"/>
      <c r="D2970" s="1"/>
      <c r="E2970" s="1"/>
      <c r="F2970" s="1"/>
      <c r="G2970" s="1"/>
      <c r="H2970" s="11"/>
      <c r="I2970" s="11"/>
      <c r="J2970" s="11"/>
      <c r="K2970" s="2"/>
      <c r="L2970" s="2"/>
      <c r="M2970" s="1"/>
    </row>
    <row r="2971" spans="1:13" x14ac:dyDescent="0.2">
      <c r="A2971" s="1"/>
      <c r="B2971" s="1"/>
      <c r="C2971" s="16"/>
      <c r="D2971" s="1"/>
      <c r="E2971" s="1"/>
      <c r="F2971" s="1"/>
      <c r="G2971" s="1"/>
      <c r="H2971" s="11"/>
      <c r="I2971" s="11"/>
      <c r="J2971" s="11"/>
      <c r="K2971" s="2"/>
      <c r="L2971" s="2"/>
      <c r="M2971" s="1"/>
    </row>
    <row r="2972" spans="1:13" x14ac:dyDescent="0.2">
      <c r="A2972" s="1"/>
      <c r="B2972" s="1"/>
      <c r="C2972" s="16"/>
      <c r="D2972" s="1"/>
      <c r="E2972" s="1"/>
      <c r="F2972" s="1"/>
      <c r="G2972" s="1"/>
      <c r="H2972" s="11"/>
      <c r="I2972" s="11"/>
      <c r="J2972" s="11"/>
      <c r="K2972" s="2"/>
      <c r="L2972" s="2"/>
      <c r="M2972" s="1"/>
    </row>
    <row r="2973" spans="1:13" x14ac:dyDescent="0.2">
      <c r="A2973" s="1"/>
      <c r="B2973" s="1"/>
      <c r="C2973" s="16"/>
      <c r="D2973" s="1"/>
      <c r="E2973" s="1"/>
      <c r="F2973" s="1"/>
      <c r="G2973" s="1"/>
      <c r="H2973" s="11"/>
      <c r="I2973" s="11"/>
      <c r="J2973" s="11"/>
      <c r="K2973" s="2"/>
      <c r="L2973" s="2"/>
      <c r="M2973" s="1"/>
    </row>
    <row r="2974" spans="1:13" x14ac:dyDescent="0.2">
      <c r="A2974" s="1"/>
      <c r="B2974" s="1"/>
      <c r="C2974" s="16"/>
      <c r="D2974" s="1"/>
      <c r="E2974" s="1"/>
      <c r="F2974" s="1"/>
      <c r="G2974" s="1"/>
      <c r="H2974" s="11"/>
      <c r="I2974" s="11"/>
      <c r="J2974" s="11"/>
      <c r="K2974" s="2"/>
      <c r="L2974" s="2"/>
      <c r="M2974" s="1"/>
    </row>
    <row r="2975" spans="1:13" x14ac:dyDescent="0.2">
      <c r="A2975" s="1"/>
      <c r="B2975" s="1"/>
      <c r="C2975" s="16"/>
      <c r="D2975" s="1"/>
      <c r="E2975" s="1"/>
      <c r="F2975" s="1"/>
      <c r="G2975" s="1"/>
      <c r="H2975" s="11"/>
      <c r="I2975" s="11"/>
      <c r="J2975" s="11"/>
      <c r="K2975" s="2"/>
      <c r="L2975" s="2"/>
      <c r="M2975" s="1"/>
    </row>
    <row r="2976" spans="1:13" x14ac:dyDescent="0.2">
      <c r="A2976" s="1"/>
      <c r="B2976" s="1"/>
      <c r="C2976" s="16"/>
      <c r="D2976" s="1"/>
      <c r="E2976" s="1"/>
      <c r="F2976" s="1"/>
      <c r="G2976" s="1"/>
      <c r="H2976" s="11"/>
      <c r="I2976" s="11"/>
      <c r="J2976" s="11"/>
      <c r="K2976" s="2"/>
      <c r="L2976" s="2"/>
      <c r="M2976" s="1"/>
    </row>
    <row r="2977" spans="1:13" x14ac:dyDescent="0.2">
      <c r="A2977" s="1"/>
      <c r="B2977" s="1"/>
      <c r="C2977" s="16"/>
      <c r="D2977" s="1"/>
      <c r="E2977" s="1"/>
      <c r="F2977" s="1"/>
      <c r="G2977" s="1"/>
      <c r="H2977" s="11"/>
      <c r="I2977" s="11"/>
      <c r="J2977" s="11"/>
      <c r="K2977" s="2"/>
      <c r="L2977" s="2"/>
      <c r="M2977" s="1"/>
    </row>
    <row r="2978" spans="1:13" x14ac:dyDescent="0.2">
      <c r="A2978" s="1"/>
      <c r="B2978" s="1"/>
      <c r="C2978" s="16"/>
      <c r="D2978" s="1"/>
      <c r="E2978" s="1"/>
      <c r="F2978" s="1"/>
      <c r="G2978" s="1"/>
      <c r="H2978" s="11"/>
      <c r="I2978" s="11"/>
      <c r="J2978" s="11"/>
      <c r="K2978" s="2"/>
      <c r="L2978" s="2"/>
      <c r="M2978" s="1"/>
    </row>
    <row r="2979" spans="1:13" x14ac:dyDescent="0.2">
      <c r="A2979" s="1"/>
      <c r="B2979" s="1"/>
      <c r="C2979" s="16"/>
      <c r="D2979" s="1"/>
      <c r="E2979" s="1"/>
      <c r="F2979" s="1"/>
      <c r="G2979" s="1"/>
      <c r="H2979" s="11"/>
      <c r="I2979" s="11"/>
      <c r="J2979" s="11"/>
      <c r="K2979" s="2"/>
      <c r="L2979" s="2"/>
      <c r="M2979" s="1"/>
    </row>
    <row r="2980" spans="1:13" x14ac:dyDescent="0.2">
      <c r="A2980" s="1"/>
      <c r="B2980" s="1"/>
      <c r="C2980" s="16"/>
      <c r="D2980" s="1"/>
      <c r="E2980" s="1"/>
      <c r="F2980" s="1"/>
      <c r="G2980" s="1"/>
      <c r="H2980" s="11"/>
      <c r="I2980" s="11"/>
      <c r="J2980" s="11"/>
      <c r="K2980" s="2"/>
      <c r="L2980" s="2"/>
      <c r="M2980" s="1"/>
    </row>
    <row r="2981" spans="1:13" x14ac:dyDescent="0.2">
      <c r="A2981" s="1"/>
      <c r="B2981" s="1"/>
      <c r="C2981" s="16"/>
      <c r="D2981" s="1"/>
      <c r="E2981" s="1"/>
      <c r="F2981" s="1"/>
      <c r="G2981" s="1"/>
      <c r="H2981" s="11"/>
      <c r="I2981" s="11"/>
      <c r="J2981" s="11"/>
      <c r="K2981" s="2"/>
      <c r="L2981" s="2"/>
      <c r="M2981" s="1"/>
    </row>
    <row r="2982" spans="1:13" x14ac:dyDescent="0.2">
      <c r="A2982" s="1"/>
      <c r="B2982" s="1"/>
      <c r="C2982" s="16"/>
      <c r="D2982" s="1"/>
      <c r="E2982" s="1"/>
      <c r="F2982" s="1"/>
      <c r="G2982" s="1"/>
      <c r="H2982" s="11"/>
      <c r="I2982" s="11"/>
      <c r="J2982" s="11"/>
      <c r="K2982" s="2"/>
      <c r="L2982" s="2"/>
      <c r="M2982" s="1"/>
    </row>
    <row r="2983" spans="1:13" x14ac:dyDescent="0.2">
      <c r="A2983" s="1"/>
      <c r="B2983" s="1"/>
      <c r="C2983" s="16"/>
      <c r="D2983" s="1"/>
      <c r="E2983" s="1"/>
      <c r="F2983" s="1"/>
      <c r="G2983" s="1"/>
      <c r="H2983" s="11"/>
      <c r="I2983" s="11"/>
      <c r="J2983" s="11"/>
      <c r="K2983" s="2"/>
      <c r="L2983" s="2"/>
      <c r="M2983" s="1"/>
    </row>
    <row r="2984" spans="1:13" x14ac:dyDescent="0.2">
      <c r="A2984" s="1"/>
      <c r="B2984" s="1"/>
      <c r="C2984" s="16"/>
      <c r="D2984" s="1"/>
      <c r="E2984" s="1"/>
      <c r="F2984" s="1"/>
      <c r="G2984" s="1"/>
      <c r="H2984" s="11"/>
      <c r="I2984" s="11"/>
      <c r="J2984" s="11"/>
      <c r="K2984" s="2"/>
      <c r="L2984" s="2"/>
      <c r="M2984" s="1"/>
    </row>
    <row r="2985" spans="1:13" x14ac:dyDescent="0.2">
      <c r="A2985" s="1"/>
      <c r="B2985" s="1"/>
      <c r="C2985" s="16"/>
      <c r="D2985" s="1"/>
      <c r="E2985" s="1"/>
      <c r="F2985" s="1"/>
      <c r="G2985" s="1"/>
      <c r="H2985" s="11"/>
      <c r="I2985" s="11"/>
      <c r="J2985" s="11"/>
      <c r="K2985" s="2"/>
      <c r="L2985" s="2"/>
      <c r="M2985" s="1"/>
    </row>
    <row r="2986" spans="1:13" x14ac:dyDescent="0.2">
      <c r="A2986" s="1"/>
      <c r="B2986" s="1"/>
      <c r="C2986" s="16"/>
      <c r="D2986" s="1"/>
      <c r="E2986" s="1"/>
      <c r="F2986" s="1"/>
      <c r="G2986" s="1"/>
      <c r="H2986" s="11"/>
      <c r="I2986" s="11"/>
      <c r="J2986" s="11"/>
      <c r="K2986" s="2"/>
      <c r="L2986" s="2"/>
      <c r="M2986" s="1"/>
    </row>
    <row r="2987" spans="1:13" x14ac:dyDescent="0.2">
      <c r="A2987" s="1"/>
      <c r="B2987" s="1"/>
      <c r="C2987" s="16"/>
      <c r="D2987" s="1"/>
      <c r="E2987" s="1"/>
      <c r="F2987" s="1"/>
      <c r="G2987" s="1"/>
      <c r="H2987" s="11"/>
      <c r="I2987" s="11"/>
      <c r="J2987" s="11"/>
      <c r="K2987" s="2"/>
      <c r="L2987" s="2"/>
      <c r="M2987" s="1"/>
    </row>
    <row r="2988" spans="1:13" x14ac:dyDescent="0.2">
      <c r="A2988" s="1"/>
      <c r="B2988" s="1"/>
      <c r="C2988" s="16"/>
      <c r="D2988" s="1"/>
      <c r="E2988" s="1"/>
      <c r="F2988" s="1"/>
      <c r="G2988" s="1"/>
      <c r="H2988" s="11"/>
      <c r="I2988" s="11"/>
      <c r="J2988" s="11"/>
      <c r="K2988" s="2"/>
      <c r="L2988" s="2"/>
      <c r="M2988" s="1"/>
    </row>
    <row r="2989" spans="1:13" x14ac:dyDescent="0.2">
      <c r="A2989" s="1"/>
      <c r="B2989" s="1"/>
      <c r="C2989" s="16"/>
      <c r="D2989" s="1"/>
      <c r="E2989" s="1"/>
      <c r="F2989" s="1"/>
      <c r="G2989" s="1"/>
      <c r="H2989" s="11"/>
      <c r="I2989" s="11"/>
      <c r="J2989" s="11"/>
      <c r="K2989" s="2"/>
      <c r="L2989" s="2"/>
      <c r="M2989" s="1"/>
    </row>
    <row r="2990" spans="1:13" x14ac:dyDescent="0.2">
      <c r="A2990" s="1"/>
      <c r="B2990" s="1"/>
      <c r="C2990" s="16"/>
      <c r="D2990" s="1"/>
      <c r="E2990" s="1"/>
      <c r="F2990" s="1"/>
      <c r="G2990" s="1"/>
      <c r="H2990" s="11"/>
      <c r="I2990" s="11"/>
      <c r="J2990" s="11"/>
      <c r="K2990" s="2"/>
      <c r="L2990" s="2"/>
      <c r="M2990" s="1"/>
    </row>
    <row r="2991" spans="1:13" x14ac:dyDescent="0.2">
      <c r="A2991" s="1"/>
      <c r="B2991" s="1"/>
      <c r="C2991" s="16"/>
      <c r="D2991" s="1"/>
      <c r="E2991" s="1"/>
      <c r="F2991" s="1"/>
      <c r="G2991" s="1"/>
      <c r="H2991" s="11"/>
      <c r="I2991" s="11"/>
      <c r="J2991" s="11"/>
      <c r="K2991" s="2"/>
      <c r="L2991" s="2"/>
      <c r="M2991" s="1"/>
    </row>
    <row r="2992" spans="1:13" x14ac:dyDescent="0.2">
      <c r="A2992" s="1"/>
      <c r="B2992" s="1"/>
      <c r="C2992" s="16"/>
      <c r="D2992" s="1"/>
      <c r="E2992" s="1"/>
      <c r="F2992" s="1"/>
      <c r="G2992" s="1"/>
      <c r="H2992" s="11"/>
      <c r="I2992" s="11"/>
      <c r="J2992" s="11"/>
      <c r="K2992" s="2"/>
      <c r="L2992" s="2"/>
      <c r="M2992" s="1"/>
    </row>
    <row r="2993" spans="1:13" x14ac:dyDescent="0.2">
      <c r="A2993" s="1"/>
      <c r="B2993" s="1"/>
      <c r="C2993" s="16"/>
      <c r="D2993" s="1"/>
      <c r="E2993" s="1"/>
      <c r="F2993" s="1"/>
      <c r="G2993" s="1"/>
      <c r="H2993" s="11"/>
      <c r="I2993" s="11"/>
      <c r="J2993" s="11"/>
      <c r="K2993" s="2"/>
      <c r="L2993" s="2"/>
      <c r="M2993" s="1"/>
    </row>
    <row r="2994" spans="1:13" x14ac:dyDescent="0.2">
      <c r="A2994" s="1"/>
      <c r="B2994" s="1"/>
      <c r="C2994" s="16"/>
      <c r="D2994" s="1"/>
      <c r="E2994" s="1"/>
      <c r="F2994" s="1"/>
      <c r="G2994" s="1"/>
      <c r="H2994" s="11"/>
      <c r="I2994" s="11"/>
      <c r="J2994" s="11"/>
      <c r="K2994" s="2"/>
      <c r="L2994" s="2"/>
      <c r="M2994" s="1"/>
    </row>
    <row r="2995" spans="1:13" x14ac:dyDescent="0.2">
      <c r="A2995" s="1"/>
      <c r="B2995" s="1"/>
      <c r="C2995" s="16"/>
      <c r="D2995" s="1"/>
      <c r="E2995" s="1"/>
      <c r="F2995" s="1"/>
      <c r="G2995" s="1"/>
      <c r="H2995" s="11"/>
      <c r="I2995" s="11"/>
      <c r="J2995" s="11"/>
      <c r="K2995" s="2"/>
      <c r="L2995" s="2"/>
      <c r="M2995" s="1"/>
    </row>
    <row r="2996" spans="1:13" x14ac:dyDescent="0.2">
      <c r="A2996" s="1"/>
      <c r="B2996" s="1"/>
      <c r="C2996" s="16"/>
      <c r="D2996" s="1"/>
      <c r="E2996" s="1"/>
      <c r="F2996" s="1"/>
      <c r="G2996" s="1"/>
      <c r="H2996" s="11"/>
      <c r="I2996" s="11"/>
      <c r="J2996" s="11"/>
      <c r="K2996" s="2"/>
      <c r="L2996" s="2"/>
      <c r="M2996" s="1"/>
    </row>
    <row r="2997" spans="1:13" x14ac:dyDescent="0.2">
      <c r="A2997" s="1"/>
      <c r="B2997" s="1"/>
      <c r="C2997" s="16"/>
      <c r="D2997" s="1"/>
      <c r="E2997" s="1"/>
      <c r="F2997" s="1"/>
      <c r="G2997" s="1"/>
      <c r="H2997" s="11"/>
      <c r="I2997" s="11"/>
      <c r="J2997" s="11"/>
      <c r="K2997" s="2"/>
      <c r="L2997" s="2"/>
      <c r="M2997" s="1"/>
    </row>
    <row r="2998" spans="1:13" x14ac:dyDescent="0.2">
      <c r="A2998" s="1"/>
      <c r="B2998" s="1"/>
      <c r="C2998" s="16"/>
      <c r="D2998" s="1"/>
      <c r="E2998" s="1"/>
      <c r="F2998" s="1"/>
      <c r="G2998" s="1"/>
      <c r="H2998" s="11"/>
      <c r="I2998" s="11"/>
      <c r="J2998" s="11"/>
      <c r="K2998" s="2"/>
      <c r="L2998" s="2"/>
      <c r="M2998" s="1"/>
    </row>
    <row r="2999" spans="1:13" x14ac:dyDescent="0.2">
      <c r="A2999" s="1"/>
      <c r="B2999" s="1"/>
      <c r="C2999" s="16"/>
      <c r="D2999" s="1"/>
      <c r="E2999" s="1"/>
      <c r="F2999" s="1"/>
      <c r="G2999" s="1"/>
      <c r="H2999" s="11"/>
      <c r="I2999" s="11"/>
      <c r="J2999" s="11"/>
      <c r="K2999" s="2"/>
      <c r="L2999" s="2"/>
      <c r="M2999" s="1"/>
    </row>
    <row r="3000" spans="1:13" x14ac:dyDescent="0.2">
      <c r="A3000" s="1"/>
      <c r="B3000" s="1"/>
      <c r="C3000" s="16"/>
      <c r="D3000" s="1"/>
      <c r="E3000" s="1"/>
      <c r="F3000" s="1"/>
      <c r="G3000" s="1"/>
      <c r="H3000" s="11"/>
      <c r="I3000" s="11"/>
      <c r="J3000" s="11"/>
      <c r="K3000" s="2"/>
      <c r="L3000" s="2"/>
      <c r="M3000" s="1"/>
    </row>
    <row r="3001" spans="1:13" x14ac:dyDescent="0.2">
      <c r="A3001" s="1"/>
      <c r="B3001" s="1"/>
      <c r="C3001" s="16"/>
      <c r="D3001" s="1"/>
      <c r="E3001" s="1"/>
      <c r="F3001" s="1"/>
      <c r="G3001" s="1"/>
      <c r="H3001" s="11"/>
      <c r="I3001" s="11"/>
      <c r="J3001" s="11"/>
      <c r="K3001" s="2"/>
      <c r="L3001" s="2"/>
      <c r="M3001" s="1"/>
    </row>
    <row r="3002" spans="1:13" x14ac:dyDescent="0.2">
      <c r="A3002" s="1"/>
      <c r="B3002" s="1"/>
      <c r="C3002" s="16"/>
      <c r="D3002" s="1"/>
      <c r="E3002" s="1"/>
      <c r="F3002" s="1"/>
      <c r="G3002" s="1"/>
      <c r="H3002" s="11"/>
      <c r="I3002" s="11"/>
      <c r="J3002" s="11"/>
      <c r="K3002" s="2"/>
      <c r="L3002" s="2"/>
      <c r="M3002" s="1"/>
    </row>
    <row r="3003" spans="1:13" x14ac:dyDescent="0.2">
      <c r="A3003" s="1"/>
      <c r="B3003" s="1"/>
      <c r="C3003" s="16"/>
      <c r="D3003" s="1"/>
      <c r="E3003" s="1"/>
      <c r="F3003" s="1"/>
      <c r="G3003" s="1"/>
      <c r="H3003" s="11"/>
      <c r="I3003" s="11"/>
      <c r="J3003" s="11"/>
      <c r="K3003" s="2"/>
      <c r="L3003" s="2"/>
      <c r="M3003" s="1"/>
    </row>
    <row r="3004" spans="1:13" x14ac:dyDescent="0.2">
      <c r="A3004" s="1"/>
      <c r="B3004" s="1"/>
      <c r="C3004" s="16"/>
      <c r="D3004" s="1"/>
      <c r="E3004" s="1"/>
      <c r="F3004" s="1"/>
      <c r="G3004" s="1"/>
      <c r="H3004" s="11"/>
      <c r="I3004" s="11"/>
      <c r="J3004" s="11"/>
      <c r="K3004" s="2"/>
      <c r="L3004" s="2"/>
      <c r="M3004" s="1"/>
    </row>
    <row r="3005" spans="1:13" x14ac:dyDescent="0.2">
      <c r="A3005" s="1"/>
      <c r="B3005" s="1"/>
      <c r="C3005" s="16"/>
      <c r="D3005" s="1"/>
      <c r="E3005" s="1"/>
      <c r="F3005" s="1"/>
      <c r="G3005" s="1"/>
      <c r="H3005" s="11"/>
      <c r="I3005" s="11"/>
      <c r="J3005" s="11"/>
      <c r="K3005" s="2"/>
      <c r="L3005" s="2"/>
      <c r="M3005" s="1"/>
    </row>
    <row r="3006" spans="1:13" x14ac:dyDescent="0.2">
      <c r="A3006" s="1"/>
      <c r="B3006" s="1"/>
      <c r="C3006" s="16"/>
      <c r="D3006" s="1"/>
      <c r="E3006" s="1"/>
      <c r="F3006" s="1"/>
      <c r="G3006" s="1"/>
      <c r="H3006" s="11"/>
      <c r="I3006" s="11"/>
      <c r="J3006" s="11"/>
      <c r="K3006" s="2"/>
      <c r="L3006" s="2"/>
      <c r="M3006" s="1"/>
    </row>
    <row r="3007" spans="1:13" x14ac:dyDescent="0.2">
      <c r="A3007" s="1"/>
      <c r="B3007" s="1"/>
      <c r="C3007" s="16"/>
      <c r="D3007" s="1"/>
      <c r="E3007" s="1"/>
      <c r="F3007" s="1"/>
      <c r="G3007" s="1"/>
      <c r="H3007" s="11"/>
      <c r="I3007" s="11"/>
      <c r="J3007" s="11"/>
      <c r="K3007" s="2"/>
      <c r="L3007" s="2"/>
      <c r="M3007" s="1"/>
    </row>
    <row r="3008" spans="1:13" x14ac:dyDescent="0.2">
      <c r="A3008" s="1"/>
      <c r="B3008" s="1"/>
      <c r="C3008" s="16"/>
      <c r="D3008" s="1"/>
      <c r="E3008" s="1"/>
      <c r="F3008" s="1"/>
      <c r="G3008" s="1"/>
      <c r="H3008" s="11"/>
      <c r="I3008" s="11"/>
      <c r="J3008" s="11"/>
      <c r="K3008" s="2"/>
      <c r="L3008" s="2"/>
      <c r="M3008" s="1"/>
    </row>
    <row r="3009" spans="1:13" x14ac:dyDescent="0.2">
      <c r="A3009" s="1"/>
      <c r="B3009" s="1"/>
      <c r="C3009" s="16"/>
      <c r="D3009" s="1"/>
      <c r="E3009" s="1"/>
      <c r="F3009" s="1"/>
      <c r="G3009" s="1"/>
      <c r="H3009" s="11"/>
      <c r="I3009" s="11"/>
      <c r="J3009" s="11"/>
      <c r="K3009" s="2"/>
      <c r="L3009" s="2"/>
      <c r="M3009" s="1"/>
    </row>
    <row r="3010" spans="1:13" x14ac:dyDescent="0.2">
      <c r="A3010" s="1"/>
      <c r="B3010" s="1"/>
      <c r="C3010" s="16"/>
      <c r="D3010" s="1"/>
      <c r="E3010" s="1"/>
      <c r="F3010" s="1"/>
      <c r="G3010" s="1"/>
      <c r="H3010" s="11"/>
      <c r="I3010" s="11"/>
      <c r="J3010" s="11"/>
      <c r="K3010" s="2"/>
      <c r="L3010" s="2"/>
      <c r="M3010" s="1"/>
    </row>
    <row r="3011" spans="1:13" x14ac:dyDescent="0.2">
      <c r="A3011" s="1"/>
      <c r="B3011" s="1"/>
      <c r="C3011" s="16"/>
      <c r="D3011" s="1"/>
      <c r="E3011" s="1"/>
      <c r="F3011" s="1"/>
      <c r="G3011" s="1"/>
      <c r="H3011" s="11"/>
      <c r="I3011" s="11"/>
      <c r="J3011" s="11"/>
      <c r="K3011" s="2"/>
      <c r="L3011" s="2"/>
      <c r="M3011" s="1"/>
    </row>
    <row r="3012" spans="1:13" x14ac:dyDescent="0.2">
      <c r="A3012" s="1"/>
      <c r="B3012" s="1"/>
      <c r="C3012" s="16"/>
      <c r="D3012" s="1"/>
      <c r="E3012" s="1"/>
      <c r="F3012" s="1"/>
      <c r="G3012" s="1"/>
      <c r="H3012" s="11"/>
      <c r="I3012" s="11"/>
      <c r="J3012" s="11"/>
      <c r="K3012" s="2"/>
      <c r="L3012" s="2"/>
      <c r="M3012" s="1"/>
    </row>
    <row r="3013" spans="1:13" x14ac:dyDescent="0.2">
      <c r="A3013" s="1"/>
      <c r="B3013" s="1"/>
      <c r="C3013" s="16"/>
      <c r="D3013" s="1"/>
      <c r="E3013" s="1"/>
      <c r="F3013" s="1"/>
      <c r="G3013" s="1"/>
      <c r="H3013" s="11"/>
      <c r="I3013" s="11"/>
      <c r="J3013" s="11"/>
      <c r="K3013" s="2"/>
      <c r="L3013" s="2"/>
      <c r="M3013" s="1"/>
    </row>
    <row r="3014" spans="1:13" x14ac:dyDescent="0.2">
      <c r="A3014" s="1"/>
      <c r="B3014" s="1"/>
      <c r="C3014" s="16"/>
      <c r="D3014" s="1"/>
      <c r="E3014" s="1"/>
      <c r="F3014" s="1"/>
      <c r="G3014" s="1"/>
      <c r="H3014" s="11"/>
      <c r="I3014" s="11"/>
      <c r="J3014" s="11"/>
      <c r="K3014" s="2"/>
      <c r="L3014" s="2"/>
      <c r="M3014" s="1"/>
    </row>
    <row r="3015" spans="1:13" x14ac:dyDescent="0.2">
      <c r="A3015" s="1"/>
      <c r="B3015" s="1"/>
      <c r="C3015" s="16"/>
      <c r="D3015" s="1"/>
      <c r="E3015" s="1"/>
      <c r="F3015" s="1"/>
      <c r="G3015" s="1"/>
      <c r="H3015" s="11"/>
      <c r="I3015" s="11"/>
      <c r="J3015" s="11"/>
      <c r="K3015" s="2"/>
      <c r="L3015" s="2"/>
      <c r="M3015" s="1"/>
    </row>
    <row r="3016" spans="1:13" x14ac:dyDescent="0.2">
      <c r="A3016" s="1"/>
      <c r="B3016" s="1"/>
      <c r="C3016" s="16"/>
      <c r="D3016" s="1"/>
      <c r="E3016" s="1"/>
      <c r="F3016" s="1"/>
      <c r="G3016" s="1"/>
      <c r="H3016" s="11"/>
      <c r="I3016" s="11"/>
      <c r="J3016" s="11"/>
      <c r="K3016" s="2"/>
      <c r="L3016" s="2"/>
      <c r="M3016" s="1"/>
    </row>
    <row r="3017" spans="1:13" x14ac:dyDescent="0.2">
      <c r="A3017" s="1"/>
      <c r="B3017" s="1"/>
      <c r="C3017" s="16"/>
      <c r="D3017" s="1"/>
      <c r="E3017" s="1"/>
      <c r="F3017" s="1"/>
      <c r="G3017" s="1"/>
      <c r="H3017" s="11"/>
      <c r="I3017" s="11"/>
      <c r="J3017" s="11"/>
      <c r="K3017" s="2"/>
      <c r="L3017" s="2"/>
      <c r="M3017" s="1"/>
    </row>
    <row r="3018" spans="1:13" x14ac:dyDescent="0.2">
      <c r="A3018" s="1"/>
      <c r="B3018" s="1"/>
      <c r="C3018" s="16"/>
      <c r="D3018" s="1"/>
      <c r="E3018" s="1"/>
      <c r="F3018" s="1"/>
      <c r="G3018" s="1"/>
      <c r="H3018" s="11"/>
      <c r="I3018" s="11"/>
      <c r="J3018" s="11"/>
      <c r="K3018" s="2"/>
      <c r="L3018" s="2"/>
      <c r="M3018" s="1"/>
    </row>
    <row r="3019" spans="1:13" x14ac:dyDescent="0.2">
      <c r="A3019" s="1"/>
      <c r="B3019" s="1"/>
      <c r="C3019" s="16"/>
      <c r="D3019" s="1"/>
      <c r="E3019" s="1"/>
      <c r="F3019" s="1"/>
      <c r="G3019" s="1"/>
      <c r="H3019" s="11"/>
      <c r="I3019" s="11"/>
      <c r="J3019" s="11"/>
      <c r="K3019" s="2"/>
      <c r="L3019" s="2"/>
      <c r="M3019" s="1"/>
    </row>
    <row r="3020" spans="1:13" x14ac:dyDescent="0.2">
      <c r="A3020" s="1"/>
      <c r="B3020" s="1"/>
      <c r="C3020" s="16"/>
      <c r="D3020" s="1"/>
      <c r="E3020" s="1"/>
      <c r="F3020" s="1"/>
      <c r="G3020" s="1"/>
      <c r="H3020" s="11"/>
      <c r="I3020" s="11"/>
      <c r="J3020" s="11"/>
      <c r="K3020" s="2"/>
      <c r="L3020" s="2"/>
      <c r="M3020" s="1"/>
    </row>
    <row r="3021" spans="1:13" x14ac:dyDescent="0.2">
      <c r="A3021" s="1"/>
      <c r="B3021" s="1"/>
      <c r="C3021" s="16"/>
      <c r="D3021" s="1"/>
      <c r="E3021" s="1"/>
      <c r="F3021" s="1"/>
      <c r="G3021" s="1"/>
      <c r="H3021" s="11"/>
      <c r="I3021" s="11"/>
      <c r="J3021" s="11"/>
      <c r="K3021" s="2"/>
      <c r="L3021" s="2"/>
      <c r="M3021" s="1"/>
    </row>
    <row r="3022" spans="1:13" x14ac:dyDescent="0.2">
      <c r="A3022" s="1"/>
      <c r="B3022" s="1"/>
      <c r="C3022" s="16"/>
      <c r="D3022" s="1"/>
      <c r="E3022" s="1"/>
      <c r="F3022" s="1"/>
      <c r="G3022" s="1"/>
      <c r="H3022" s="11"/>
      <c r="I3022" s="11"/>
      <c r="J3022" s="11"/>
      <c r="K3022" s="2"/>
      <c r="L3022" s="2"/>
      <c r="M3022" s="1"/>
    </row>
    <row r="3023" spans="1:13" x14ac:dyDescent="0.2">
      <c r="A3023" s="1"/>
      <c r="B3023" s="1"/>
      <c r="C3023" s="16"/>
      <c r="D3023" s="1"/>
      <c r="E3023" s="1"/>
      <c r="F3023" s="1"/>
      <c r="G3023" s="1"/>
      <c r="H3023" s="11"/>
      <c r="I3023" s="11"/>
      <c r="J3023" s="11"/>
      <c r="K3023" s="2"/>
      <c r="L3023" s="2"/>
      <c r="M3023" s="1"/>
    </row>
    <row r="3024" spans="1:13" x14ac:dyDescent="0.2">
      <c r="A3024" s="1"/>
      <c r="B3024" s="1"/>
      <c r="C3024" s="16"/>
      <c r="D3024" s="1"/>
      <c r="E3024" s="1"/>
      <c r="F3024" s="1"/>
      <c r="G3024" s="1"/>
      <c r="H3024" s="11"/>
      <c r="I3024" s="11"/>
      <c r="J3024" s="11"/>
      <c r="K3024" s="2"/>
      <c r="L3024" s="2"/>
      <c r="M3024" s="1"/>
    </row>
    <row r="3025" spans="1:13" x14ac:dyDescent="0.2">
      <c r="A3025" s="1"/>
      <c r="B3025" s="1"/>
      <c r="C3025" s="16"/>
      <c r="D3025" s="1"/>
      <c r="E3025" s="1"/>
      <c r="F3025" s="1"/>
      <c r="G3025" s="1"/>
      <c r="H3025" s="11"/>
      <c r="I3025" s="11"/>
      <c r="J3025" s="11"/>
      <c r="K3025" s="2"/>
      <c r="L3025" s="2"/>
      <c r="M3025" s="1"/>
    </row>
    <row r="3026" spans="1:13" x14ac:dyDescent="0.2">
      <c r="A3026" s="1"/>
      <c r="B3026" s="1"/>
      <c r="C3026" s="16"/>
      <c r="D3026" s="1"/>
      <c r="E3026" s="1"/>
      <c r="F3026" s="1"/>
      <c r="G3026" s="1"/>
      <c r="H3026" s="11"/>
      <c r="I3026" s="11"/>
      <c r="J3026" s="11"/>
      <c r="K3026" s="2"/>
      <c r="L3026" s="2"/>
      <c r="M3026" s="1"/>
    </row>
    <row r="3027" spans="1:13" x14ac:dyDescent="0.2">
      <c r="A3027" s="1"/>
      <c r="B3027" s="1"/>
      <c r="C3027" s="16"/>
      <c r="D3027" s="1"/>
      <c r="E3027" s="1"/>
      <c r="F3027" s="1"/>
      <c r="G3027" s="1"/>
      <c r="H3027" s="11"/>
      <c r="I3027" s="11"/>
      <c r="J3027" s="11"/>
      <c r="K3027" s="2"/>
      <c r="L3027" s="2"/>
      <c r="M3027" s="1"/>
    </row>
    <row r="3028" spans="1:13" x14ac:dyDescent="0.2">
      <c r="A3028" s="1"/>
      <c r="B3028" s="1"/>
      <c r="C3028" s="16"/>
      <c r="D3028" s="1"/>
      <c r="E3028" s="1"/>
      <c r="F3028" s="1"/>
      <c r="G3028" s="1"/>
      <c r="H3028" s="11"/>
      <c r="I3028" s="11"/>
      <c r="J3028" s="11"/>
      <c r="K3028" s="2"/>
      <c r="L3028" s="2"/>
      <c r="M3028" s="1"/>
    </row>
    <row r="3029" spans="1:13" x14ac:dyDescent="0.2">
      <c r="A3029" s="1"/>
      <c r="B3029" s="1"/>
      <c r="C3029" s="16"/>
      <c r="D3029" s="1"/>
      <c r="E3029" s="1"/>
      <c r="F3029" s="1"/>
      <c r="G3029" s="1"/>
      <c r="H3029" s="11"/>
      <c r="I3029" s="11"/>
      <c r="J3029" s="11"/>
      <c r="K3029" s="2"/>
      <c r="L3029" s="2"/>
      <c r="M3029" s="1"/>
    </row>
    <row r="3030" spans="1:13" x14ac:dyDescent="0.2">
      <c r="A3030" s="1"/>
      <c r="B3030" s="1"/>
      <c r="C3030" s="16"/>
      <c r="D3030" s="1"/>
      <c r="E3030" s="1"/>
      <c r="F3030" s="1"/>
      <c r="G3030" s="1"/>
      <c r="H3030" s="11"/>
      <c r="I3030" s="11"/>
      <c r="J3030" s="11"/>
      <c r="K3030" s="2"/>
      <c r="L3030" s="2"/>
      <c r="M3030" s="1"/>
    </row>
    <row r="3031" spans="1:13" x14ac:dyDescent="0.2">
      <c r="A3031" s="1"/>
      <c r="B3031" s="1"/>
      <c r="C3031" s="16"/>
      <c r="D3031" s="1"/>
      <c r="E3031" s="1"/>
      <c r="F3031" s="1"/>
      <c r="G3031" s="1"/>
      <c r="H3031" s="11"/>
      <c r="I3031" s="11"/>
      <c r="J3031" s="11"/>
      <c r="K3031" s="2"/>
      <c r="L3031" s="2"/>
      <c r="M3031" s="1"/>
    </row>
    <row r="3032" spans="1:13" x14ac:dyDescent="0.2">
      <c r="A3032" s="1"/>
      <c r="B3032" s="1"/>
      <c r="C3032" s="16"/>
      <c r="D3032" s="1"/>
      <c r="E3032" s="1"/>
      <c r="F3032" s="1"/>
      <c r="G3032" s="1"/>
      <c r="H3032" s="11"/>
      <c r="I3032" s="11"/>
      <c r="J3032" s="11"/>
      <c r="K3032" s="2"/>
      <c r="L3032" s="2"/>
      <c r="M3032" s="1"/>
    </row>
    <row r="3033" spans="1:13" x14ac:dyDescent="0.2">
      <c r="A3033" s="1"/>
      <c r="B3033" s="1"/>
      <c r="C3033" s="16"/>
      <c r="D3033" s="1"/>
      <c r="E3033" s="1"/>
      <c r="F3033" s="1"/>
      <c r="G3033" s="1"/>
      <c r="H3033" s="11"/>
      <c r="I3033" s="11"/>
      <c r="J3033" s="11"/>
      <c r="K3033" s="2"/>
      <c r="L3033" s="2"/>
      <c r="M3033" s="1"/>
    </row>
    <row r="3034" spans="1:13" x14ac:dyDescent="0.2">
      <c r="A3034" s="1"/>
      <c r="B3034" s="1"/>
      <c r="C3034" s="16"/>
      <c r="D3034" s="1"/>
      <c r="E3034" s="1"/>
      <c r="F3034" s="1"/>
      <c r="G3034" s="1"/>
      <c r="H3034" s="11"/>
      <c r="I3034" s="11"/>
      <c r="J3034" s="11"/>
      <c r="K3034" s="2"/>
      <c r="L3034" s="2"/>
      <c r="M3034" s="1"/>
    </row>
    <row r="3035" spans="1:13" x14ac:dyDescent="0.2">
      <c r="A3035" s="1"/>
      <c r="B3035" s="1"/>
      <c r="C3035" s="16"/>
      <c r="D3035" s="1"/>
      <c r="E3035" s="1"/>
      <c r="F3035" s="1"/>
      <c r="G3035" s="1"/>
      <c r="H3035" s="11"/>
      <c r="I3035" s="11"/>
      <c r="J3035" s="11"/>
      <c r="K3035" s="2"/>
      <c r="L3035" s="2"/>
      <c r="M3035" s="1"/>
    </row>
    <row r="3036" spans="1:13" x14ac:dyDescent="0.2">
      <c r="A3036" s="1"/>
      <c r="B3036" s="1"/>
      <c r="C3036" s="16"/>
      <c r="D3036" s="1"/>
      <c r="E3036" s="1"/>
      <c r="F3036" s="1"/>
      <c r="G3036" s="1"/>
      <c r="H3036" s="11"/>
      <c r="I3036" s="11"/>
      <c r="J3036" s="11"/>
      <c r="K3036" s="2"/>
      <c r="L3036" s="2"/>
      <c r="M3036" s="1"/>
    </row>
    <row r="3037" spans="1:13" x14ac:dyDescent="0.2">
      <c r="A3037" s="1"/>
      <c r="B3037" s="1"/>
      <c r="C3037" s="16"/>
      <c r="D3037" s="1"/>
      <c r="E3037" s="1"/>
      <c r="F3037" s="1"/>
      <c r="G3037" s="1"/>
      <c r="H3037" s="11"/>
      <c r="I3037" s="11"/>
      <c r="J3037" s="11"/>
      <c r="K3037" s="2"/>
      <c r="L3037" s="2"/>
      <c r="M3037" s="1"/>
    </row>
    <row r="3038" spans="1:13" x14ac:dyDescent="0.2">
      <c r="A3038" s="1"/>
      <c r="B3038" s="1"/>
      <c r="C3038" s="16"/>
      <c r="D3038" s="1"/>
      <c r="E3038" s="1"/>
      <c r="F3038" s="1"/>
      <c r="G3038" s="1"/>
      <c r="H3038" s="11"/>
      <c r="I3038" s="11"/>
      <c r="J3038" s="11"/>
      <c r="K3038" s="2"/>
      <c r="L3038" s="2"/>
      <c r="M3038" s="1"/>
    </row>
    <row r="3039" spans="1:13" x14ac:dyDescent="0.2">
      <c r="A3039" s="1"/>
      <c r="B3039" s="1"/>
      <c r="C3039" s="16"/>
      <c r="D3039" s="1"/>
      <c r="E3039" s="1"/>
      <c r="F3039" s="1"/>
      <c r="G3039" s="1"/>
      <c r="H3039" s="11"/>
      <c r="I3039" s="11"/>
      <c r="J3039" s="11"/>
      <c r="K3039" s="2"/>
      <c r="L3039" s="2"/>
      <c r="M3039" s="1"/>
    </row>
    <row r="3040" spans="1:13" x14ac:dyDescent="0.2">
      <c r="A3040" s="1"/>
      <c r="B3040" s="1"/>
      <c r="C3040" s="16"/>
      <c r="D3040" s="1"/>
      <c r="E3040" s="1"/>
      <c r="F3040" s="1"/>
      <c r="G3040" s="1"/>
      <c r="H3040" s="11"/>
      <c r="I3040" s="11"/>
      <c r="J3040" s="11"/>
      <c r="K3040" s="2"/>
      <c r="L3040" s="2"/>
      <c r="M3040" s="1"/>
    </row>
    <row r="3041" spans="1:13" x14ac:dyDescent="0.2">
      <c r="A3041" s="1"/>
      <c r="B3041" s="1"/>
      <c r="C3041" s="16"/>
      <c r="D3041" s="1"/>
      <c r="E3041" s="1"/>
      <c r="F3041" s="1"/>
      <c r="G3041" s="1"/>
      <c r="H3041" s="11"/>
      <c r="I3041" s="11"/>
      <c r="J3041" s="11"/>
      <c r="K3041" s="2"/>
      <c r="L3041" s="2"/>
      <c r="M3041" s="1"/>
    </row>
    <row r="3042" spans="1:13" x14ac:dyDescent="0.2">
      <c r="A3042" s="1"/>
      <c r="B3042" s="1"/>
      <c r="C3042" s="16"/>
      <c r="D3042" s="1"/>
      <c r="E3042" s="1"/>
      <c r="F3042" s="1"/>
      <c r="G3042" s="1"/>
      <c r="H3042" s="11"/>
      <c r="I3042" s="11"/>
      <c r="J3042" s="11"/>
      <c r="K3042" s="2"/>
      <c r="L3042" s="2"/>
      <c r="M3042" s="1"/>
    </row>
    <row r="3043" spans="1:13" x14ac:dyDescent="0.2">
      <c r="A3043" s="1"/>
      <c r="B3043" s="1"/>
      <c r="C3043" s="16"/>
      <c r="D3043" s="1"/>
      <c r="E3043" s="1"/>
      <c r="F3043" s="1"/>
      <c r="G3043" s="1"/>
      <c r="H3043" s="11"/>
      <c r="I3043" s="11"/>
      <c r="J3043" s="11"/>
      <c r="K3043" s="2"/>
      <c r="L3043" s="2"/>
      <c r="M3043" s="1"/>
    </row>
    <row r="3044" spans="1:13" x14ac:dyDescent="0.2">
      <c r="A3044" s="1"/>
      <c r="B3044" s="1"/>
      <c r="C3044" s="16"/>
      <c r="D3044" s="1"/>
      <c r="E3044" s="1"/>
      <c r="F3044" s="1"/>
      <c r="G3044" s="1"/>
      <c r="H3044" s="11"/>
      <c r="I3044" s="11"/>
      <c r="J3044" s="11"/>
      <c r="K3044" s="2"/>
      <c r="L3044" s="2"/>
      <c r="M3044" s="1"/>
    </row>
    <row r="3045" spans="1:13" x14ac:dyDescent="0.2">
      <c r="A3045" s="1"/>
      <c r="B3045" s="1"/>
      <c r="C3045" s="16"/>
      <c r="D3045" s="1"/>
      <c r="E3045" s="1"/>
      <c r="F3045" s="1"/>
      <c r="G3045" s="1"/>
      <c r="H3045" s="11"/>
      <c r="I3045" s="11"/>
      <c r="J3045" s="11"/>
      <c r="K3045" s="2"/>
      <c r="L3045" s="2"/>
      <c r="M3045" s="1"/>
    </row>
    <row r="3046" spans="1:13" x14ac:dyDescent="0.2">
      <c r="A3046" s="1"/>
      <c r="B3046" s="1"/>
      <c r="C3046" s="16"/>
      <c r="D3046" s="1"/>
      <c r="E3046" s="1"/>
      <c r="F3046" s="1"/>
      <c r="G3046" s="1"/>
      <c r="H3046" s="11"/>
      <c r="I3046" s="11"/>
      <c r="J3046" s="11"/>
      <c r="K3046" s="2"/>
      <c r="L3046" s="2"/>
      <c r="M3046" s="1"/>
    </row>
    <row r="3047" spans="1:13" x14ac:dyDescent="0.2">
      <c r="A3047" s="1"/>
      <c r="B3047" s="1"/>
      <c r="C3047" s="16"/>
      <c r="D3047" s="1"/>
      <c r="E3047" s="1"/>
      <c r="F3047" s="1"/>
      <c r="G3047" s="1"/>
      <c r="H3047" s="11"/>
      <c r="I3047" s="11"/>
      <c r="J3047" s="11"/>
      <c r="K3047" s="2"/>
      <c r="L3047" s="2"/>
      <c r="M3047" s="1"/>
    </row>
    <row r="3048" spans="1:13" x14ac:dyDescent="0.2">
      <c r="A3048" s="1"/>
      <c r="B3048" s="1"/>
      <c r="C3048" s="16"/>
      <c r="D3048" s="1"/>
      <c r="E3048" s="1"/>
      <c r="F3048" s="1"/>
      <c r="G3048" s="1"/>
      <c r="H3048" s="11"/>
      <c r="I3048" s="11"/>
      <c r="J3048" s="11"/>
      <c r="K3048" s="2"/>
      <c r="L3048" s="2"/>
      <c r="M3048" s="1"/>
    </row>
    <row r="3049" spans="1:13" x14ac:dyDescent="0.2">
      <c r="A3049" s="1"/>
      <c r="B3049" s="1"/>
      <c r="C3049" s="16"/>
      <c r="D3049" s="1"/>
      <c r="E3049" s="1"/>
      <c r="F3049" s="1"/>
      <c r="G3049" s="1"/>
      <c r="H3049" s="11"/>
      <c r="I3049" s="11"/>
      <c r="J3049" s="11"/>
      <c r="K3049" s="2"/>
      <c r="L3049" s="2"/>
      <c r="M3049" s="1"/>
    </row>
    <row r="3050" spans="1:13" x14ac:dyDescent="0.2">
      <c r="A3050" s="1"/>
      <c r="B3050" s="1"/>
      <c r="C3050" s="16"/>
      <c r="D3050" s="1"/>
      <c r="E3050" s="1"/>
      <c r="F3050" s="1"/>
      <c r="G3050" s="1"/>
      <c r="H3050" s="11"/>
      <c r="I3050" s="11"/>
      <c r="J3050" s="11"/>
      <c r="K3050" s="2"/>
      <c r="L3050" s="2"/>
      <c r="M3050" s="1"/>
    </row>
    <row r="3051" spans="1:13" x14ac:dyDescent="0.2">
      <c r="A3051" s="1"/>
      <c r="B3051" s="1"/>
      <c r="C3051" s="16"/>
      <c r="D3051" s="1"/>
      <c r="E3051" s="1"/>
      <c r="F3051" s="1"/>
      <c r="G3051" s="1"/>
      <c r="H3051" s="11"/>
      <c r="I3051" s="11"/>
      <c r="J3051" s="11"/>
      <c r="K3051" s="2"/>
      <c r="L3051" s="2"/>
      <c r="M3051" s="1"/>
    </row>
    <row r="3052" spans="1:13" x14ac:dyDescent="0.2">
      <c r="A3052" s="1"/>
      <c r="B3052" s="1"/>
      <c r="C3052" s="16"/>
      <c r="D3052" s="1"/>
      <c r="E3052" s="1"/>
      <c r="F3052" s="1"/>
      <c r="G3052" s="1"/>
      <c r="H3052" s="11"/>
      <c r="I3052" s="11"/>
      <c r="J3052" s="11"/>
      <c r="K3052" s="2"/>
      <c r="L3052" s="2"/>
      <c r="M3052" s="1"/>
    </row>
    <row r="3053" spans="1:13" x14ac:dyDescent="0.2">
      <c r="A3053" s="1"/>
      <c r="B3053" s="1"/>
      <c r="C3053" s="16"/>
      <c r="D3053" s="1"/>
      <c r="E3053" s="1"/>
      <c r="F3053" s="1"/>
      <c r="G3053" s="1"/>
      <c r="H3053" s="11"/>
      <c r="I3053" s="11"/>
      <c r="J3053" s="11"/>
      <c r="K3053" s="2"/>
      <c r="L3053" s="2"/>
      <c r="M3053" s="1"/>
    </row>
    <row r="3054" spans="1:13" x14ac:dyDescent="0.2">
      <c r="A3054" s="1"/>
      <c r="B3054" s="1"/>
      <c r="C3054" s="16"/>
      <c r="D3054" s="1"/>
      <c r="E3054" s="1"/>
      <c r="F3054" s="1"/>
      <c r="G3054" s="1"/>
      <c r="H3054" s="11"/>
      <c r="I3054" s="11"/>
      <c r="J3054" s="11"/>
      <c r="K3054" s="2"/>
      <c r="L3054" s="2"/>
      <c r="M3054" s="1"/>
    </row>
    <row r="3055" spans="1:13" x14ac:dyDescent="0.2">
      <c r="A3055" s="1"/>
      <c r="B3055" s="1"/>
      <c r="C3055" s="16"/>
      <c r="D3055" s="1"/>
      <c r="E3055" s="1"/>
      <c r="F3055" s="1"/>
      <c r="G3055" s="1"/>
      <c r="H3055" s="11"/>
      <c r="I3055" s="11"/>
      <c r="J3055" s="11"/>
      <c r="K3055" s="2"/>
      <c r="L3055" s="2"/>
      <c r="M3055" s="1"/>
    </row>
    <row r="3056" spans="1:13" x14ac:dyDescent="0.2">
      <c r="A3056" s="1"/>
      <c r="B3056" s="1"/>
      <c r="C3056" s="16"/>
      <c r="D3056" s="1"/>
      <c r="E3056" s="1"/>
      <c r="F3056" s="1"/>
      <c r="G3056" s="1"/>
      <c r="H3056" s="11"/>
      <c r="I3056" s="11"/>
      <c r="J3056" s="11"/>
      <c r="K3056" s="2"/>
      <c r="L3056" s="2"/>
      <c r="M3056" s="1"/>
    </row>
    <row r="3057" spans="1:13" x14ac:dyDescent="0.2">
      <c r="A3057" s="1"/>
      <c r="B3057" s="1"/>
      <c r="C3057" s="16"/>
      <c r="D3057" s="1"/>
      <c r="E3057" s="1"/>
      <c r="F3057" s="1"/>
      <c r="G3057" s="1"/>
      <c r="H3057" s="11"/>
      <c r="I3057" s="11"/>
      <c r="J3057" s="11"/>
      <c r="K3057" s="2"/>
      <c r="L3057" s="2"/>
      <c r="M3057" s="1"/>
    </row>
    <row r="3058" spans="1:13" x14ac:dyDescent="0.2">
      <c r="A3058" s="1"/>
      <c r="B3058" s="1"/>
      <c r="C3058" s="16"/>
      <c r="D3058" s="1"/>
      <c r="E3058" s="1"/>
      <c r="F3058" s="1"/>
      <c r="G3058" s="1"/>
      <c r="H3058" s="11"/>
      <c r="I3058" s="11"/>
      <c r="J3058" s="11"/>
      <c r="K3058" s="2"/>
      <c r="L3058" s="2"/>
      <c r="M3058" s="1"/>
    </row>
    <row r="3059" spans="1:13" x14ac:dyDescent="0.2">
      <c r="A3059" s="1"/>
      <c r="B3059" s="1"/>
      <c r="C3059" s="16"/>
      <c r="D3059" s="1"/>
      <c r="E3059" s="1"/>
      <c r="F3059" s="1"/>
      <c r="G3059" s="1"/>
      <c r="H3059" s="11"/>
      <c r="I3059" s="11"/>
      <c r="J3059" s="11"/>
      <c r="K3059" s="2"/>
      <c r="L3059" s="2"/>
      <c r="M3059" s="1"/>
    </row>
    <row r="3060" spans="1:13" x14ac:dyDescent="0.2">
      <c r="A3060" s="1"/>
      <c r="B3060" s="1"/>
      <c r="C3060" s="16"/>
      <c r="D3060" s="1"/>
      <c r="E3060" s="1"/>
      <c r="F3060" s="1"/>
      <c r="G3060" s="1"/>
      <c r="H3060" s="11"/>
      <c r="I3060" s="11"/>
      <c r="J3060" s="11"/>
      <c r="K3060" s="2"/>
      <c r="L3060" s="2"/>
      <c r="M3060" s="1"/>
    </row>
    <row r="3061" spans="1:13" x14ac:dyDescent="0.2">
      <c r="A3061" s="1"/>
      <c r="B3061" s="1"/>
      <c r="C3061" s="16"/>
      <c r="D3061" s="1"/>
      <c r="E3061" s="1"/>
      <c r="F3061" s="1"/>
      <c r="G3061" s="1"/>
      <c r="H3061" s="11"/>
      <c r="I3061" s="11"/>
      <c r="J3061" s="11"/>
      <c r="K3061" s="2"/>
      <c r="L3061" s="2"/>
      <c r="M3061" s="1"/>
    </row>
    <row r="3062" spans="1:13" x14ac:dyDescent="0.2">
      <c r="A3062" s="1"/>
      <c r="B3062" s="1"/>
      <c r="C3062" s="16"/>
      <c r="D3062" s="1"/>
      <c r="E3062" s="1"/>
      <c r="F3062" s="1"/>
      <c r="G3062" s="1"/>
      <c r="H3062" s="11"/>
      <c r="I3062" s="11"/>
      <c r="J3062" s="11"/>
      <c r="K3062" s="2"/>
      <c r="L3062" s="2"/>
      <c r="M3062" s="1"/>
    </row>
    <row r="3063" spans="1:13" x14ac:dyDescent="0.2">
      <c r="A3063" s="1"/>
      <c r="B3063" s="1"/>
      <c r="C3063" s="16"/>
      <c r="D3063" s="1"/>
      <c r="E3063" s="1"/>
      <c r="F3063" s="1"/>
      <c r="G3063" s="1"/>
      <c r="H3063" s="11"/>
      <c r="I3063" s="11"/>
      <c r="J3063" s="11"/>
      <c r="K3063" s="2"/>
      <c r="L3063" s="2"/>
      <c r="M3063" s="1"/>
    </row>
    <row r="3064" spans="1:13" x14ac:dyDescent="0.2">
      <c r="A3064" s="1"/>
      <c r="B3064" s="1"/>
      <c r="C3064" s="16"/>
      <c r="D3064" s="1"/>
      <c r="E3064" s="1"/>
      <c r="F3064" s="1"/>
      <c r="G3064" s="1"/>
      <c r="H3064" s="11"/>
      <c r="I3064" s="11"/>
      <c r="J3064" s="11"/>
      <c r="K3064" s="2"/>
      <c r="L3064" s="2"/>
      <c r="M3064" s="1"/>
    </row>
    <row r="3065" spans="1:13" x14ac:dyDescent="0.2">
      <c r="A3065" s="1"/>
      <c r="B3065" s="1"/>
      <c r="C3065" s="16"/>
      <c r="D3065" s="1"/>
      <c r="E3065" s="1"/>
      <c r="F3065" s="1"/>
      <c r="G3065" s="1"/>
      <c r="H3065" s="11"/>
      <c r="I3065" s="11"/>
      <c r="J3065" s="11"/>
      <c r="K3065" s="2"/>
      <c r="L3065" s="2"/>
      <c r="M3065" s="1"/>
    </row>
    <row r="3066" spans="1:13" x14ac:dyDescent="0.2">
      <c r="A3066" s="1"/>
      <c r="B3066" s="1"/>
      <c r="C3066" s="16"/>
      <c r="D3066" s="1"/>
      <c r="E3066" s="1"/>
      <c r="F3066" s="1"/>
      <c r="G3066" s="1"/>
      <c r="H3066" s="11"/>
      <c r="I3066" s="11"/>
      <c r="J3066" s="11"/>
      <c r="K3066" s="2"/>
      <c r="L3066" s="2"/>
      <c r="M3066" s="1"/>
    </row>
    <row r="3067" spans="1:13" x14ac:dyDescent="0.2">
      <c r="A3067" s="1"/>
      <c r="B3067" s="1"/>
      <c r="C3067" s="16"/>
      <c r="D3067" s="1"/>
      <c r="E3067" s="1"/>
      <c r="F3067" s="1"/>
      <c r="G3067" s="1"/>
      <c r="H3067" s="11"/>
      <c r="I3067" s="11"/>
      <c r="J3067" s="11"/>
      <c r="K3067" s="2"/>
      <c r="L3067" s="2"/>
      <c r="M3067" s="1"/>
    </row>
    <row r="3068" spans="1:13" x14ac:dyDescent="0.2">
      <c r="A3068" s="1"/>
      <c r="B3068" s="1"/>
      <c r="C3068" s="16"/>
      <c r="D3068" s="1"/>
      <c r="E3068" s="1"/>
      <c r="F3068" s="1"/>
      <c r="G3068" s="1"/>
      <c r="H3068" s="11"/>
      <c r="I3068" s="11"/>
      <c r="J3068" s="11"/>
      <c r="K3068" s="2"/>
      <c r="L3068" s="2"/>
      <c r="M3068" s="1"/>
    </row>
    <row r="3069" spans="1:13" x14ac:dyDescent="0.2">
      <c r="A3069" s="1"/>
      <c r="B3069" s="1"/>
      <c r="C3069" s="16"/>
      <c r="D3069" s="1"/>
      <c r="E3069" s="1"/>
      <c r="F3069" s="1"/>
      <c r="G3069" s="1"/>
      <c r="H3069" s="11"/>
      <c r="I3069" s="11"/>
      <c r="J3069" s="11"/>
      <c r="K3069" s="2"/>
      <c r="L3069" s="2"/>
      <c r="M3069" s="1"/>
    </row>
    <row r="3070" spans="1:13" x14ac:dyDescent="0.2">
      <c r="A3070" s="1"/>
      <c r="B3070" s="1"/>
      <c r="C3070" s="16"/>
      <c r="D3070" s="1"/>
      <c r="E3070" s="1"/>
      <c r="F3070" s="1"/>
      <c r="G3070" s="1"/>
      <c r="H3070" s="11"/>
      <c r="I3070" s="11"/>
      <c r="J3070" s="11"/>
      <c r="K3070" s="2"/>
      <c r="L3070" s="2"/>
      <c r="M3070" s="1"/>
    </row>
    <row r="3071" spans="1:13" x14ac:dyDescent="0.2">
      <c r="A3071" s="1"/>
      <c r="B3071" s="1"/>
      <c r="C3071" s="16"/>
      <c r="D3071" s="1"/>
      <c r="E3071" s="1"/>
      <c r="F3071" s="1"/>
      <c r="G3071" s="1"/>
      <c r="H3071" s="11"/>
      <c r="I3071" s="11"/>
      <c r="J3071" s="11"/>
      <c r="K3071" s="2"/>
      <c r="L3071" s="2"/>
      <c r="M3071" s="1"/>
    </row>
    <row r="3072" spans="1:13" x14ac:dyDescent="0.2">
      <c r="A3072" s="1"/>
      <c r="B3072" s="1"/>
      <c r="C3072" s="16"/>
      <c r="D3072" s="1"/>
      <c r="E3072" s="1"/>
      <c r="F3072" s="1"/>
      <c r="G3072" s="1"/>
      <c r="H3072" s="11"/>
      <c r="I3072" s="11"/>
      <c r="J3072" s="11"/>
      <c r="K3072" s="2"/>
      <c r="L3072" s="2"/>
      <c r="M3072" s="1"/>
    </row>
    <row r="3073" spans="1:13" x14ac:dyDescent="0.2">
      <c r="A3073" s="1"/>
      <c r="B3073" s="1"/>
      <c r="C3073" s="16"/>
      <c r="D3073" s="1"/>
      <c r="E3073" s="1"/>
      <c r="F3073" s="1"/>
      <c r="G3073" s="1"/>
      <c r="H3073" s="11"/>
      <c r="I3073" s="11"/>
      <c r="J3073" s="11"/>
      <c r="K3073" s="2"/>
      <c r="L3073" s="2"/>
      <c r="M3073" s="1"/>
    </row>
    <row r="3074" spans="1:13" x14ac:dyDescent="0.2">
      <c r="A3074" s="1"/>
      <c r="B3074" s="1"/>
      <c r="C3074" s="16"/>
      <c r="D3074" s="1"/>
      <c r="E3074" s="1"/>
      <c r="F3074" s="1"/>
      <c r="G3074" s="1"/>
      <c r="H3074" s="11"/>
      <c r="I3074" s="11"/>
      <c r="J3074" s="11"/>
      <c r="K3074" s="2"/>
      <c r="L3074" s="2"/>
      <c r="M3074" s="1"/>
    </row>
    <row r="3075" spans="1:13" x14ac:dyDescent="0.2">
      <c r="A3075" s="1"/>
      <c r="B3075" s="1"/>
      <c r="C3075" s="16"/>
      <c r="D3075" s="1"/>
      <c r="E3075" s="1"/>
      <c r="F3075" s="1"/>
      <c r="G3075" s="1"/>
      <c r="H3075" s="11"/>
      <c r="I3075" s="11"/>
      <c r="J3075" s="11"/>
      <c r="K3075" s="2"/>
      <c r="L3075" s="2"/>
      <c r="M3075" s="1"/>
    </row>
    <row r="3076" spans="1:13" x14ac:dyDescent="0.2">
      <c r="A3076" s="1"/>
      <c r="B3076" s="1"/>
      <c r="C3076" s="16"/>
      <c r="D3076" s="1"/>
      <c r="E3076" s="1"/>
      <c r="F3076" s="1"/>
      <c r="G3076" s="1"/>
      <c r="H3076" s="11"/>
      <c r="I3076" s="11"/>
      <c r="J3076" s="11"/>
      <c r="K3076" s="2"/>
      <c r="L3076" s="2"/>
      <c r="M3076" s="1"/>
    </row>
    <row r="3077" spans="1:13" x14ac:dyDescent="0.2">
      <c r="A3077" s="1"/>
      <c r="B3077" s="1"/>
      <c r="C3077" s="16"/>
      <c r="D3077" s="1"/>
      <c r="E3077" s="1"/>
      <c r="F3077" s="1"/>
      <c r="G3077" s="1"/>
      <c r="H3077" s="11"/>
      <c r="I3077" s="11"/>
      <c r="J3077" s="11"/>
      <c r="K3077" s="2"/>
      <c r="L3077" s="2"/>
      <c r="M3077" s="1"/>
    </row>
    <row r="3078" spans="1:13" x14ac:dyDescent="0.2">
      <c r="A3078" s="1"/>
      <c r="B3078" s="1"/>
      <c r="C3078" s="16"/>
      <c r="D3078" s="1"/>
      <c r="E3078" s="1"/>
      <c r="F3078" s="1"/>
      <c r="G3078" s="1"/>
      <c r="H3078" s="11"/>
      <c r="I3078" s="11"/>
      <c r="J3078" s="11"/>
      <c r="K3078" s="2"/>
      <c r="L3078" s="2"/>
      <c r="M3078" s="1"/>
    </row>
    <row r="3079" spans="1:13" x14ac:dyDescent="0.2">
      <c r="A3079" s="1"/>
      <c r="B3079" s="1"/>
      <c r="C3079" s="16"/>
      <c r="D3079" s="1"/>
      <c r="E3079" s="1"/>
      <c r="F3079" s="1"/>
      <c r="G3079" s="1"/>
      <c r="H3079" s="11"/>
      <c r="I3079" s="11"/>
      <c r="J3079" s="11"/>
      <c r="K3079" s="2"/>
      <c r="L3079" s="2"/>
      <c r="M3079" s="1"/>
    </row>
    <row r="3080" spans="1:13" x14ac:dyDescent="0.2">
      <c r="A3080" s="1"/>
      <c r="B3080" s="1"/>
      <c r="C3080" s="16"/>
      <c r="D3080" s="1"/>
      <c r="E3080" s="1"/>
      <c r="F3080" s="1"/>
      <c r="G3080" s="1"/>
      <c r="H3080" s="11"/>
      <c r="I3080" s="11"/>
      <c r="J3080" s="11"/>
      <c r="K3080" s="2"/>
      <c r="L3080" s="2"/>
      <c r="M3080" s="1"/>
    </row>
    <row r="3081" spans="1:13" x14ac:dyDescent="0.2">
      <c r="A3081" s="1"/>
      <c r="B3081" s="1"/>
      <c r="C3081" s="16"/>
      <c r="D3081" s="1"/>
      <c r="E3081" s="1"/>
      <c r="F3081" s="1"/>
      <c r="G3081" s="1"/>
      <c r="H3081" s="11"/>
      <c r="I3081" s="11"/>
      <c r="J3081" s="11"/>
      <c r="K3081" s="2"/>
      <c r="L3081" s="2"/>
      <c r="M3081" s="1"/>
    </row>
    <row r="3082" spans="1:13" x14ac:dyDescent="0.2">
      <c r="A3082" s="1"/>
      <c r="B3082" s="1"/>
      <c r="C3082" s="16"/>
      <c r="D3082" s="1"/>
      <c r="E3082" s="1"/>
      <c r="F3082" s="1"/>
      <c r="G3082" s="1"/>
      <c r="H3082" s="11"/>
      <c r="I3082" s="11"/>
      <c r="J3082" s="11"/>
      <c r="K3082" s="2"/>
      <c r="L3082" s="2"/>
      <c r="M3082" s="1"/>
    </row>
    <row r="3083" spans="1:13" x14ac:dyDescent="0.2">
      <c r="A3083" s="1"/>
      <c r="B3083" s="1"/>
      <c r="C3083" s="16"/>
      <c r="D3083" s="1"/>
      <c r="E3083" s="1"/>
      <c r="F3083" s="1"/>
      <c r="G3083" s="1"/>
      <c r="H3083" s="11"/>
      <c r="I3083" s="11"/>
      <c r="J3083" s="11"/>
      <c r="K3083" s="2"/>
      <c r="L3083" s="2"/>
      <c r="M3083" s="1"/>
    </row>
    <row r="3084" spans="1:13" x14ac:dyDescent="0.2">
      <c r="A3084" s="1"/>
      <c r="B3084" s="1"/>
      <c r="C3084" s="16"/>
      <c r="D3084" s="1"/>
      <c r="E3084" s="1"/>
      <c r="F3084" s="1"/>
      <c r="G3084" s="1"/>
      <c r="H3084" s="11"/>
      <c r="I3084" s="11"/>
      <c r="J3084" s="11"/>
      <c r="K3084" s="2"/>
      <c r="L3084" s="2"/>
      <c r="M3084" s="1"/>
    </row>
    <row r="3085" spans="1:13" x14ac:dyDescent="0.2">
      <c r="A3085" s="1"/>
      <c r="B3085" s="1"/>
      <c r="C3085" s="16"/>
      <c r="D3085" s="1"/>
      <c r="E3085" s="1"/>
      <c r="F3085" s="1"/>
      <c r="G3085" s="1"/>
      <c r="H3085" s="11"/>
      <c r="I3085" s="11"/>
      <c r="J3085" s="11"/>
      <c r="K3085" s="2"/>
      <c r="L3085" s="2"/>
      <c r="M3085" s="1"/>
    </row>
    <row r="3086" spans="1:13" x14ac:dyDescent="0.2">
      <c r="A3086" s="1"/>
      <c r="B3086" s="1"/>
      <c r="C3086" s="16"/>
      <c r="D3086" s="1"/>
      <c r="E3086" s="1"/>
      <c r="F3086" s="1"/>
      <c r="G3086" s="1"/>
      <c r="H3086" s="11"/>
      <c r="I3086" s="11"/>
      <c r="J3086" s="11"/>
      <c r="K3086" s="2"/>
      <c r="L3086" s="2"/>
      <c r="M3086" s="1"/>
    </row>
    <row r="3087" spans="1:13" x14ac:dyDescent="0.2">
      <c r="A3087" s="1"/>
      <c r="B3087" s="1"/>
      <c r="C3087" s="16"/>
      <c r="D3087" s="1"/>
      <c r="E3087" s="1"/>
      <c r="F3087" s="1"/>
      <c r="G3087" s="1"/>
      <c r="H3087" s="11"/>
      <c r="I3087" s="11"/>
      <c r="J3087" s="11"/>
      <c r="K3087" s="2"/>
      <c r="L3087" s="2"/>
      <c r="M3087" s="1"/>
    </row>
    <row r="3088" spans="1:13" x14ac:dyDescent="0.2">
      <c r="A3088" s="1"/>
      <c r="B3088" s="1"/>
      <c r="C3088" s="16"/>
      <c r="D3088" s="1"/>
      <c r="E3088" s="1"/>
      <c r="F3088" s="1"/>
      <c r="G3088" s="1"/>
      <c r="H3088" s="11"/>
      <c r="I3088" s="11"/>
      <c r="J3088" s="11"/>
      <c r="K3088" s="2"/>
      <c r="L3088" s="2"/>
      <c r="M3088" s="1"/>
    </row>
    <row r="3089" spans="1:13" x14ac:dyDescent="0.2">
      <c r="A3089" s="1"/>
      <c r="B3089" s="1"/>
      <c r="C3089" s="16"/>
      <c r="D3089" s="1"/>
      <c r="E3089" s="1"/>
      <c r="F3089" s="1"/>
      <c r="G3089" s="1"/>
      <c r="H3089" s="11"/>
      <c r="I3089" s="11"/>
      <c r="J3089" s="11"/>
      <c r="K3089" s="2"/>
      <c r="L3089" s="2"/>
      <c r="M3089" s="1"/>
    </row>
    <row r="3090" spans="1:13" x14ac:dyDescent="0.2">
      <c r="A3090" s="1"/>
      <c r="B3090" s="1"/>
      <c r="C3090" s="16"/>
      <c r="D3090" s="1"/>
      <c r="E3090" s="1"/>
      <c r="F3090" s="1"/>
      <c r="G3090" s="1"/>
      <c r="H3090" s="11"/>
      <c r="I3090" s="11"/>
      <c r="J3090" s="11"/>
      <c r="K3090" s="2"/>
      <c r="L3090" s="2"/>
      <c r="M3090" s="1"/>
    </row>
    <row r="3091" spans="1:13" x14ac:dyDescent="0.2">
      <c r="A3091" s="1"/>
      <c r="B3091" s="1"/>
      <c r="C3091" s="16"/>
      <c r="D3091" s="1"/>
      <c r="E3091" s="1"/>
      <c r="F3091" s="1"/>
      <c r="G3091" s="1"/>
      <c r="H3091" s="11"/>
      <c r="I3091" s="11"/>
      <c r="J3091" s="11"/>
      <c r="K3091" s="2"/>
      <c r="L3091" s="2"/>
      <c r="M3091" s="1"/>
    </row>
    <row r="3092" spans="1:13" x14ac:dyDescent="0.2">
      <c r="A3092" s="1"/>
      <c r="B3092" s="1"/>
      <c r="C3092" s="16"/>
      <c r="D3092" s="1"/>
      <c r="E3092" s="1"/>
      <c r="F3092" s="1"/>
      <c r="G3092" s="1"/>
      <c r="H3092" s="11"/>
      <c r="I3092" s="11"/>
      <c r="J3092" s="11"/>
      <c r="K3092" s="2"/>
      <c r="L3092" s="2"/>
      <c r="M3092" s="1"/>
    </row>
    <row r="3093" spans="1:13" x14ac:dyDescent="0.2">
      <c r="A3093" s="1"/>
      <c r="B3093" s="1"/>
      <c r="C3093" s="16"/>
      <c r="D3093" s="1"/>
      <c r="E3093" s="1"/>
      <c r="F3093" s="1"/>
      <c r="G3093" s="1"/>
      <c r="H3093" s="11"/>
      <c r="I3093" s="11"/>
      <c r="J3093" s="11"/>
      <c r="K3093" s="2"/>
      <c r="L3093" s="2"/>
      <c r="M3093" s="1"/>
    </row>
    <row r="3094" spans="1:13" x14ac:dyDescent="0.2">
      <c r="A3094" s="1"/>
      <c r="B3094" s="1"/>
      <c r="C3094" s="16"/>
      <c r="D3094" s="1"/>
      <c r="E3094" s="1"/>
      <c r="F3094" s="1"/>
      <c r="G3094" s="1"/>
      <c r="H3094" s="11"/>
      <c r="I3094" s="11"/>
      <c r="J3094" s="11"/>
      <c r="K3094" s="2"/>
      <c r="L3094" s="2"/>
      <c r="M3094" s="1"/>
    </row>
    <row r="3095" spans="1:13" x14ac:dyDescent="0.2">
      <c r="A3095" s="1"/>
      <c r="B3095" s="1"/>
      <c r="C3095" s="16"/>
      <c r="D3095" s="1"/>
      <c r="E3095" s="1"/>
      <c r="F3095" s="1"/>
      <c r="G3095" s="1"/>
      <c r="H3095" s="11"/>
      <c r="I3095" s="11"/>
      <c r="J3095" s="11"/>
      <c r="K3095" s="2"/>
      <c r="L3095" s="2"/>
      <c r="M3095" s="1"/>
    </row>
    <row r="3096" spans="1:13" x14ac:dyDescent="0.2">
      <c r="A3096" s="1"/>
      <c r="B3096" s="1"/>
      <c r="C3096" s="16"/>
      <c r="D3096" s="1"/>
      <c r="E3096" s="1"/>
      <c r="F3096" s="1"/>
      <c r="G3096" s="1"/>
      <c r="H3096" s="11"/>
      <c r="I3096" s="11"/>
      <c r="J3096" s="11"/>
      <c r="K3096" s="2"/>
      <c r="L3096" s="2"/>
      <c r="M3096" s="1"/>
    </row>
    <row r="3097" spans="1:13" x14ac:dyDescent="0.2">
      <c r="A3097" s="1"/>
      <c r="B3097" s="1"/>
      <c r="C3097" s="16"/>
      <c r="D3097" s="1"/>
      <c r="E3097" s="1"/>
      <c r="F3097" s="1"/>
      <c r="G3097" s="1"/>
      <c r="H3097" s="11"/>
      <c r="I3097" s="11"/>
      <c r="J3097" s="11"/>
      <c r="K3097" s="2"/>
      <c r="L3097" s="2"/>
      <c r="M3097" s="1"/>
    </row>
    <row r="3098" spans="1:13" x14ac:dyDescent="0.2">
      <c r="A3098" s="1"/>
      <c r="B3098" s="1"/>
      <c r="C3098" s="16"/>
      <c r="D3098" s="1"/>
      <c r="E3098" s="1"/>
      <c r="F3098" s="1"/>
      <c r="G3098" s="1"/>
      <c r="H3098" s="11"/>
      <c r="I3098" s="11"/>
      <c r="J3098" s="11"/>
      <c r="K3098" s="2"/>
      <c r="L3098" s="2"/>
      <c r="M3098" s="1"/>
    </row>
    <row r="3099" spans="1:13" x14ac:dyDescent="0.2">
      <c r="A3099" s="1"/>
      <c r="B3099" s="1"/>
      <c r="C3099" s="16"/>
      <c r="D3099" s="1"/>
      <c r="E3099" s="1"/>
      <c r="F3099" s="1"/>
      <c r="G3099" s="1"/>
      <c r="H3099" s="11"/>
      <c r="I3099" s="11"/>
      <c r="J3099" s="11"/>
      <c r="K3099" s="2"/>
      <c r="L3099" s="2"/>
      <c r="M3099" s="1"/>
    </row>
    <row r="3100" spans="1:13" x14ac:dyDescent="0.2">
      <c r="A3100" s="1"/>
      <c r="B3100" s="1"/>
      <c r="C3100" s="16"/>
      <c r="D3100" s="1"/>
      <c r="E3100" s="1"/>
      <c r="F3100" s="1"/>
      <c r="G3100" s="1"/>
      <c r="H3100" s="11"/>
      <c r="I3100" s="11"/>
      <c r="J3100" s="11"/>
      <c r="K3100" s="2"/>
      <c r="L3100" s="2"/>
      <c r="M3100" s="1"/>
    </row>
    <row r="3101" spans="1:13" x14ac:dyDescent="0.2">
      <c r="A3101" s="1"/>
      <c r="B3101" s="1"/>
      <c r="C3101" s="16"/>
      <c r="D3101" s="1"/>
      <c r="E3101" s="1"/>
      <c r="F3101" s="1"/>
      <c r="G3101" s="1"/>
      <c r="H3101" s="11"/>
      <c r="I3101" s="11"/>
      <c r="J3101" s="11"/>
      <c r="K3101" s="2"/>
      <c r="L3101" s="2"/>
      <c r="M3101" s="1"/>
    </row>
    <row r="3102" spans="1:13" x14ac:dyDescent="0.2">
      <c r="A3102" s="1"/>
      <c r="B3102" s="1"/>
      <c r="C3102" s="16"/>
      <c r="D3102" s="1"/>
      <c r="E3102" s="1"/>
      <c r="F3102" s="1"/>
      <c r="G3102" s="1"/>
      <c r="H3102" s="11"/>
      <c r="I3102" s="11"/>
      <c r="J3102" s="11"/>
      <c r="K3102" s="2"/>
      <c r="L3102" s="2"/>
      <c r="M3102" s="1"/>
    </row>
    <row r="3103" spans="1:13" x14ac:dyDescent="0.2">
      <c r="A3103" s="1"/>
      <c r="B3103" s="1"/>
      <c r="C3103" s="16"/>
      <c r="D3103" s="1"/>
      <c r="E3103" s="1"/>
      <c r="F3103" s="1"/>
      <c r="G3103" s="1"/>
      <c r="H3103" s="11"/>
      <c r="I3103" s="11"/>
      <c r="J3103" s="11"/>
      <c r="K3103" s="2"/>
      <c r="L3103" s="2"/>
      <c r="M3103" s="1"/>
    </row>
    <row r="3104" spans="1:13" x14ac:dyDescent="0.2">
      <c r="A3104" s="1"/>
      <c r="B3104" s="1"/>
      <c r="C3104" s="16"/>
      <c r="D3104" s="1"/>
      <c r="E3104" s="1"/>
      <c r="F3104" s="1"/>
      <c r="G3104" s="1"/>
      <c r="H3104" s="11"/>
      <c r="I3104" s="11"/>
      <c r="J3104" s="11"/>
      <c r="K3104" s="2"/>
      <c r="L3104" s="2"/>
      <c r="M3104" s="1"/>
    </row>
    <row r="3105" spans="1:13" x14ac:dyDescent="0.2">
      <c r="A3105" s="1"/>
      <c r="B3105" s="1"/>
      <c r="C3105" s="16"/>
      <c r="D3105" s="1"/>
      <c r="E3105" s="1"/>
      <c r="F3105" s="1"/>
      <c r="G3105" s="1"/>
      <c r="H3105" s="11"/>
      <c r="I3105" s="11"/>
      <c r="J3105" s="11"/>
      <c r="K3105" s="2"/>
      <c r="L3105" s="2"/>
      <c r="M3105" s="1"/>
    </row>
    <row r="3106" spans="1:13" x14ac:dyDescent="0.2">
      <c r="A3106" s="1"/>
      <c r="B3106" s="1"/>
      <c r="C3106" s="16"/>
      <c r="D3106" s="1"/>
      <c r="E3106" s="1"/>
      <c r="F3106" s="1"/>
      <c r="G3106" s="1"/>
      <c r="H3106" s="11"/>
      <c r="I3106" s="11"/>
      <c r="J3106" s="11"/>
      <c r="K3106" s="2"/>
      <c r="L3106" s="2"/>
      <c r="M3106" s="1"/>
    </row>
    <row r="3107" spans="1:13" x14ac:dyDescent="0.2">
      <c r="A3107" s="1"/>
      <c r="B3107" s="1"/>
      <c r="C3107" s="16"/>
      <c r="D3107" s="1"/>
      <c r="E3107" s="1"/>
      <c r="F3107" s="1"/>
      <c r="G3107" s="1"/>
      <c r="H3107" s="11"/>
      <c r="I3107" s="11"/>
      <c r="J3107" s="11"/>
      <c r="K3107" s="2"/>
      <c r="L3107" s="2"/>
      <c r="M3107" s="1"/>
    </row>
    <row r="3108" spans="1:13" x14ac:dyDescent="0.2">
      <c r="A3108" s="1"/>
      <c r="B3108" s="1"/>
      <c r="C3108" s="16"/>
      <c r="D3108" s="1"/>
      <c r="E3108" s="1"/>
      <c r="F3108" s="1"/>
      <c r="G3108" s="1"/>
      <c r="H3108" s="11"/>
      <c r="I3108" s="11"/>
      <c r="J3108" s="11"/>
      <c r="K3108" s="2"/>
      <c r="L3108" s="2"/>
      <c r="M3108" s="1"/>
    </row>
    <row r="3109" spans="1:13" x14ac:dyDescent="0.2">
      <c r="A3109" s="1"/>
      <c r="B3109" s="1"/>
      <c r="C3109" s="16"/>
      <c r="D3109" s="1"/>
      <c r="E3109" s="1"/>
      <c r="F3109" s="1"/>
      <c r="G3109" s="1"/>
      <c r="H3109" s="11"/>
      <c r="I3109" s="11"/>
      <c r="J3109" s="11"/>
      <c r="K3109" s="2"/>
      <c r="L3109" s="2"/>
      <c r="M3109" s="1"/>
    </row>
    <row r="3110" spans="1:13" x14ac:dyDescent="0.2">
      <c r="A3110" s="1"/>
      <c r="B3110" s="1"/>
      <c r="C3110" s="16"/>
      <c r="D3110" s="1"/>
      <c r="E3110" s="1"/>
      <c r="F3110" s="1"/>
      <c r="G3110" s="1"/>
      <c r="H3110" s="11"/>
      <c r="I3110" s="11"/>
      <c r="J3110" s="11"/>
      <c r="K3110" s="2"/>
      <c r="L3110" s="2"/>
      <c r="M3110" s="1"/>
    </row>
    <row r="3111" spans="1:13" x14ac:dyDescent="0.2">
      <c r="A3111" s="1"/>
      <c r="B3111" s="1"/>
      <c r="C3111" s="16"/>
      <c r="D3111" s="1"/>
      <c r="E3111" s="1"/>
      <c r="F3111" s="1"/>
      <c r="G3111" s="1"/>
      <c r="H3111" s="11"/>
      <c r="I3111" s="11"/>
      <c r="J3111" s="11"/>
      <c r="K3111" s="2"/>
      <c r="L3111" s="2"/>
      <c r="M3111" s="1"/>
    </row>
    <row r="3112" spans="1:13" x14ac:dyDescent="0.2">
      <c r="A3112" s="1"/>
      <c r="B3112" s="1"/>
      <c r="C3112" s="16"/>
      <c r="D3112" s="1"/>
      <c r="E3112" s="1"/>
      <c r="F3112" s="1"/>
      <c r="G3112" s="1"/>
      <c r="H3112" s="11"/>
      <c r="I3112" s="11"/>
      <c r="J3112" s="11"/>
      <c r="K3112" s="2"/>
      <c r="L3112" s="2"/>
      <c r="M3112" s="1"/>
    </row>
    <row r="3113" spans="1:13" x14ac:dyDescent="0.2">
      <c r="A3113" s="1"/>
      <c r="B3113" s="1"/>
      <c r="C3113" s="16"/>
      <c r="D3113" s="1"/>
      <c r="E3113" s="1"/>
      <c r="F3113" s="1"/>
      <c r="G3113" s="1"/>
      <c r="H3113" s="11"/>
      <c r="I3113" s="11"/>
      <c r="J3113" s="11"/>
      <c r="K3113" s="2"/>
      <c r="L3113" s="2"/>
      <c r="M3113" s="1"/>
    </row>
    <row r="3114" spans="1:13" x14ac:dyDescent="0.2">
      <c r="A3114" s="1"/>
      <c r="B3114" s="1"/>
      <c r="C3114" s="16"/>
      <c r="D3114" s="1"/>
      <c r="E3114" s="1"/>
      <c r="F3114" s="1"/>
      <c r="G3114" s="1"/>
      <c r="H3114" s="11"/>
      <c r="I3114" s="11"/>
      <c r="J3114" s="11"/>
      <c r="K3114" s="2"/>
      <c r="L3114" s="2"/>
      <c r="M3114" s="1"/>
    </row>
    <row r="3115" spans="1:13" x14ac:dyDescent="0.2">
      <c r="A3115" s="1"/>
      <c r="B3115" s="1"/>
      <c r="C3115" s="16"/>
      <c r="D3115" s="1"/>
      <c r="E3115" s="1"/>
      <c r="F3115" s="1"/>
      <c r="G3115" s="1"/>
      <c r="H3115" s="11"/>
      <c r="I3115" s="11"/>
      <c r="J3115" s="11"/>
      <c r="K3115" s="2"/>
      <c r="L3115" s="2"/>
      <c r="M3115" s="1"/>
    </row>
    <row r="3116" spans="1:13" x14ac:dyDescent="0.2">
      <c r="A3116" s="1"/>
      <c r="B3116" s="1"/>
      <c r="C3116" s="16"/>
      <c r="D3116" s="1"/>
      <c r="E3116" s="1"/>
      <c r="F3116" s="1"/>
      <c r="G3116" s="1"/>
      <c r="H3116" s="11"/>
      <c r="I3116" s="11"/>
      <c r="J3116" s="11"/>
      <c r="K3116" s="2"/>
      <c r="L3116" s="2"/>
      <c r="M3116" s="1"/>
    </row>
    <row r="3117" spans="1:13" x14ac:dyDescent="0.2">
      <c r="A3117" s="1"/>
      <c r="B3117" s="1"/>
      <c r="C3117" s="16"/>
      <c r="D3117" s="1"/>
      <c r="E3117" s="1"/>
      <c r="F3117" s="1"/>
      <c r="G3117" s="1"/>
      <c r="H3117" s="11"/>
      <c r="I3117" s="11"/>
      <c r="J3117" s="11"/>
      <c r="K3117" s="2"/>
      <c r="L3117" s="2"/>
      <c r="M3117" s="1"/>
    </row>
    <row r="3118" spans="1:13" x14ac:dyDescent="0.2">
      <c r="A3118" s="1"/>
      <c r="B3118" s="1"/>
      <c r="C3118" s="16"/>
      <c r="D3118" s="1"/>
      <c r="E3118" s="1"/>
      <c r="F3118" s="1"/>
      <c r="G3118" s="1"/>
      <c r="H3118" s="11"/>
      <c r="I3118" s="11"/>
      <c r="J3118" s="11"/>
      <c r="K3118" s="2"/>
      <c r="L3118" s="2"/>
      <c r="M3118" s="1"/>
    </row>
    <row r="3119" spans="1:13" x14ac:dyDescent="0.2">
      <c r="A3119" s="1"/>
      <c r="B3119" s="1"/>
      <c r="C3119" s="16"/>
      <c r="D3119" s="1"/>
      <c r="E3119" s="1"/>
      <c r="F3119" s="1"/>
      <c r="G3119" s="1"/>
      <c r="H3119" s="11"/>
      <c r="I3119" s="11"/>
      <c r="J3119" s="11"/>
      <c r="K3119" s="2"/>
      <c r="L3119" s="2"/>
      <c r="M3119" s="1"/>
    </row>
    <row r="3120" spans="1:13" x14ac:dyDescent="0.2">
      <c r="A3120" s="1"/>
      <c r="B3120" s="1"/>
      <c r="C3120" s="16"/>
      <c r="D3120" s="1"/>
      <c r="E3120" s="1"/>
      <c r="F3120" s="1"/>
      <c r="G3120" s="1"/>
      <c r="H3120" s="11"/>
      <c r="I3120" s="11"/>
      <c r="J3120" s="11"/>
      <c r="K3120" s="2"/>
      <c r="L3120" s="2"/>
      <c r="M3120" s="1"/>
    </row>
    <row r="3121" spans="1:13" x14ac:dyDescent="0.2">
      <c r="A3121" s="1"/>
      <c r="B3121" s="1"/>
      <c r="C3121" s="16"/>
      <c r="D3121" s="1"/>
      <c r="E3121" s="1"/>
      <c r="F3121" s="1"/>
      <c r="G3121" s="1"/>
      <c r="H3121" s="11"/>
      <c r="I3121" s="11"/>
      <c r="J3121" s="11"/>
      <c r="K3121" s="2"/>
      <c r="L3121" s="2"/>
      <c r="M3121" s="1"/>
    </row>
    <row r="3122" spans="1:13" x14ac:dyDescent="0.2">
      <c r="A3122" s="1"/>
      <c r="B3122" s="1"/>
      <c r="C3122" s="16"/>
      <c r="D3122" s="1"/>
      <c r="E3122" s="1"/>
      <c r="F3122" s="1"/>
      <c r="G3122" s="1"/>
      <c r="H3122" s="11"/>
      <c r="I3122" s="11"/>
      <c r="J3122" s="11"/>
      <c r="K3122" s="2"/>
      <c r="L3122" s="2"/>
      <c r="M3122" s="1"/>
    </row>
    <row r="3123" spans="1:13" x14ac:dyDescent="0.2">
      <c r="A3123" s="1"/>
      <c r="B3123" s="1"/>
      <c r="C3123" s="16"/>
      <c r="D3123" s="1"/>
      <c r="E3123" s="1"/>
      <c r="F3123" s="1"/>
      <c r="G3123" s="1"/>
      <c r="H3123" s="11"/>
      <c r="I3123" s="11"/>
      <c r="J3123" s="11"/>
      <c r="K3123" s="2"/>
      <c r="L3123" s="2"/>
      <c r="M3123" s="1"/>
    </row>
    <row r="3124" spans="1:13" x14ac:dyDescent="0.2">
      <c r="A3124" s="1"/>
      <c r="B3124" s="1"/>
      <c r="C3124" s="16"/>
      <c r="D3124" s="1"/>
      <c r="E3124" s="1"/>
      <c r="F3124" s="1"/>
      <c r="G3124" s="1"/>
      <c r="H3124" s="11"/>
      <c r="I3124" s="11"/>
      <c r="J3124" s="11"/>
      <c r="K3124" s="2"/>
      <c r="L3124" s="2"/>
      <c r="M3124" s="1"/>
    </row>
    <row r="3125" spans="1:13" x14ac:dyDescent="0.2">
      <c r="A3125" s="1"/>
      <c r="B3125" s="1"/>
      <c r="C3125" s="16"/>
      <c r="D3125" s="1"/>
      <c r="E3125" s="1"/>
      <c r="F3125" s="1"/>
      <c r="G3125" s="1"/>
      <c r="H3125" s="11"/>
      <c r="I3125" s="11"/>
      <c r="J3125" s="11"/>
      <c r="K3125" s="2"/>
      <c r="L3125" s="2"/>
      <c r="M3125" s="1"/>
    </row>
    <row r="3126" spans="1:13" x14ac:dyDescent="0.2">
      <c r="A3126" s="1"/>
      <c r="B3126" s="1"/>
      <c r="C3126" s="16"/>
      <c r="D3126" s="1"/>
      <c r="E3126" s="1"/>
      <c r="F3126" s="1"/>
      <c r="G3126" s="1"/>
      <c r="H3126" s="11"/>
      <c r="I3126" s="11"/>
      <c r="J3126" s="11"/>
      <c r="K3126" s="2"/>
      <c r="L3126" s="2"/>
      <c r="M3126" s="1"/>
    </row>
    <row r="3127" spans="1:13" x14ac:dyDescent="0.2">
      <c r="A3127" s="1"/>
      <c r="B3127" s="1"/>
      <c r="C3127" s="16"/>
      <c r="D3127" s="1"/>
      <c r="E3127" s="1"/>
      <c r="F3127" s="1"/>
      <c r="G3127" s="1"/>
      <c r="H3127" s="11"/>
      <c r="I3127" s="11"/>
      <c r="J3127" s="11"/>
      <c r="K3127" s="2"/>
      <c r="L3127" s="2"/>
      <c r="M3127" s="1"/>
    </row>
    <row r="3128" spans="1:13" x14ac:dyDescent="0.2">
      <c r="A3128" s="1"/>
      <c r="B3128" s="1"/>
      <c r="C3128" s="16"/>
      <c r="D3128" s="1"/>
      <c r="E3128" s="1"/>
      <c r="F3128" s="1"/>
      <c r="G3128" s="1"/>
      <c r="H3128" s="11"/>
      <c r="I3128" s="11"/>
      <c r="J3128" s="11"/>
      <c r="K3128" s="2"/>
      <c r="L3128" s="2"/>
      <c r="M3128" s="1"/>
    </row>
    <row r="3129" spans="1:13" x14ac:dyDescent="0.2">
      <c r="A3129" s="1"/>
      <c r="B3129" s="1"/>
      <c r="C3129" s="16"/>
      <c r="D3129" s="1"/>
      <c r="E3129" s="1"/>
      <c r="F3129" s="1"/>
      <c r="G3129" s="1"/>
      <c r="H3129" s="11"/>
      <c r="I3129" s="11"/>
      <c r="J3129" s="11"/>
      <c r="K3129" s="2"/>
      <c r="L3129" s="2"/>
      <c r="M3129" s="1"/>
    </row>
    <row r="3130" spans="1:13" x14ac:dyDescent="0.2">
      <c r="A3130" s="1"/>
      <c r="B3130" s="1"/>
      <c r="C3130" s="16"/>
      <c r="D3130" s="1"/>
      <c r="E3130" s="1"/>
      <c r="F3130" s="1"/>
      <c r="G3130" s="1"/>
      <c r="H3130" s="11"/>
      <c r="I3130" s="11"/>
      <c r="J3130" s="11"/>
      <c r="K3130" s="2"/>
      <c r="L3130" s="2"/>
      <c r="M3130" s="1"/>
    </row>
    <row r="3131" spans="1:13" x14ac:dyDescent="0.2">
      <c r="A3131" s="1"/>
      <c r="B3131" s="1"/>
      <c r="C3131" s="16"/>
      <c r="D3131" s="1"/>
      <c r="E3131" s="1"/>
      <c r="F3131" s="1"/>
      <c r="G3131" s="1"/>
      <c r="H3131" s="11"/>
      <c r="I3131" s="11"/>
      <c r="J3131" s="11"/>
      <c r="K3131" s="2"/>
      <c r="L3131" s="2"/>
      <c r="M3131" s="1"/>
    </row>
    <row r="3132" spans="1:13" x14ac:dyDescent="0.2">
      <c r="A3132" s="1"/>
      <c r="B3132" s="1"/>
      <c r="C3132" s="16"/>
      <c r="D3132" s="1"/>
      <c r="E3132" s="1"/>
      <c r="F3132" s="1"/>
      <c r="G3132" s="1"/>
      <c r="H3132" s="11"/>
      <c r="I3132" s="11"/>
      <c r="J3132" s="11"/>
      <c r="K3132" s="2"/>
      <c r="L3132" s="2"/>
      <c r="M3132" s="1"/>
    </row>
    <row r="3133" spans="1:13" x14ac:dyDescent="0.2">
      <c r="A3133" s="1"/>
      <c r="B3133" s="1"/>
      <c r="C3133" s="16"/>
      <c r="D3133" s="1"/>
      <c r="E3133" s="1"/>
      <c r="F3133" s="1"/>
      <c r="G3133" s="1"/>
      <c r="H3133" s="11"/>
      <c r="I3133" s="11"/>
      <c r="J3133" s="11"/>
      <c r="K3133" s="2"/>
      <c r="L3133" s="2"/>
      <c r="M3133" s="1"/>
    </row>
    <row r="3134" spans="1:13" x14ac:dyDescent="0.2">
      <c r="A3134" s="1"/>
      <c r="B3134" s="1"/>
      <c r="C3134" s="16"/>
      <c r="D3134" s="1"/>
      <c r="E3134" s="1"/>
      <c r="F3134" s="1"/>
      <c r="G3134" s="1"/>
      <c r="H3134" s="11"/>
      <c r="I3134" s="11"/>
      <c r="J3134" s="11"/>
      <c r="K3134" s="2"/>
      <c r="L3134" s="2"/>
      <c r="M3134" s="1"/>
    </row>
    <row r="3135" spans="1:13" x14ac:dyDescent="0.2">
      <c r="A3135" s="1"/>
      <c r="B3135" s="1"/>
      <c r="C3135" s="16"/>
      <c r="D3135" s="1"/>
      <c r="E3135" s="1"/>
      <c r="F3135" s="1"/>
      <c r="G3135" s="1"/>
      <c r="H3135" s="11"/>
      <c r="I3135" s="11"/>
      <c r="J3135" s="11"/>
      <c r="K3135" s="2"/>
      <c r="L3135" s="2"/>
      <c r="M3135" s="1"/>
    </row>
    <row r="3136" spans="1:13" x14ac:dyDescent="0.2">
      <c r="A3136" s="1"/>
      <c r="B3136" s="1"/>
      <c r="C3136" s="16"/>
      <c r="D3136" s="1"/>
      <c r="E3136" s="1"/>
      <c r="F3136" s="1"/>
      <c r="G3136" s="1"/>
      <c r="H3136" s="11"/>
      <c r="I3136" s="11"/>
      <c r="J3136" s="11"/>
      <c r="K3136" s="2"/>
      <c r="L3136" s="2"/>
      <c r="M3136" s="1"/>
    </row>
    <row r="3137" spans="1:13" x14ac:dyDescent="0.2">
      <c r="A3137" s="1"/>
      <c r="B3137" s="1"/>
      <c r="C3137" s="16"/>
      <c r="D3137" s="1"/>
      <c r="E3137" s="1"/>
      <c r="F3137" s="1"/>
      <c r="G3137" s="1"/>
      <c r="H3137" s="11"/>
      <c r="I3137" s="11"/>
      <c r="J3137" s="11"/>
      <c r="K3137" s="2"/>
      <c r="L3137" s="2"/>
      <c r="M3137" s="1"/>
    </row>
    <row r="3138" spans="1:13" x14ac:dyDescent="0.2">
      <c r="A3138" s="1"/>
      <c r="B3138" s="1"/>
      <c r="C3138" s="16"/>
      <c r="D3138" s="1"/>
      <c r="E3138" s="1"/>
      <c r="F3138" s="1"/>
      <c r="G3138" s="1"/>
      <c r="H3138" s="11"/>
      <c r="I3138" s="11"/>
      <c r="J3138" s="11"/>
      <c r="K3138" s="2"/>
      <c r="L3138" s="2"/>
      <c r="M3138" s="1"/>
    </row>
    <row r="3139" spans="1:13" x14ac:dyDescent="0.2">
      <c r="A3139" s="1"/>
      <c r="B3139" s="1"/>
      <c r="C3139" s="16"/>
      <c r="D3139" s="1"/>
      <c r="E3139" s="1"/>
      <c r="F3139" s="1"/>
      <c r="G3139" s="1"/>
      <c r="H3139" s="11"/>
      <c r="I3139" s="11"/>
      <c r="J3139" s="11"/>
      <c r="K3139" s="2"/>
      <c r="L3139" s="2"/>
      <c r="M3139" s="1"/>
    </row>
    <row r="3140" spans="1:13" x14ac:dyDescent="0.2">
      <c r="A3140" s="1"/>
      <c r="B3140" s="1"/>
      <c r="C3140" s="16"/>
      <c r="D3140" s="1"/>
      <c r="E3140" s="1"/>
      <c r="F3140" s="1"/>
      <c r="G3140" s="1"/>
      <c r="H3140" s="11"/>
      <c r="I3140" s="11"/>
      <c r="J3140" s="11"/>
      <c r="K3140" s="2"/>
      <c r="L3140" s="2"/>
      <c r="M3140" s="1"/>
    </row>
    <row r="3141" spans="1:13" x14ac:dyDescent="0.2">
      <c r="A3141" s="1"/>
      <c r="B3141" s="1"/>
      <c r="C3141" s="16"/>
      <c r="D3141" s="1"/>
      <c r="E3141" s="1"/>
      <c r="F3141" s="1"/>
      <c r="G3141" s="1"/>
      <c r="H3141" s="11"/>
      <c r="I3141" s="11"/>
      <c r="J3141" s="11"/>
      <c r="K3141" s="2"/>
      <c r="L3141" s="2"/>
      <c r="M3141" s="1"/>
    </row>
    <row r="3142" spans="1:13" x14ac:dyDescent="0.2">
      <c r="A3142" s="1"/>
      <c r="B3142" s="1"/>
      <c r="C3142" s="16"/>
      <c r="D3142" s="1"/>
      <c r="E3142" s="1"/>
      <c r="F3142" s="1"/>
      <c r="G3142" s="1"/>
      <c r="H3142" s="11"/>
      <c r="I3142" s="11"/>
      <c r="J3142" s="11"/>
      <c r="K3142" s="2"/>
      <c r="L3142" s="2"/>
      <c r="M3142" s="1"/>
    </row>
    <row r="3143" spans="1:13" x14ac:dyDescent="0.2">
      <c r="A3143" s="1"/>
      <c r="B3143" s="1"/>
      <c r="C3143" s="16"/>
      <c r="D3143" s="1"/>
      <c r="E3143" s="1"/>
      <c r="F3143" s="1"/>
      <c r="G3143" s="1"/>
      <c r="H3143" s="11"/>
      <c r="I3143" s="11"/>
      <c r="J3143" s="11"/>
      <c r="K3143" s="2"/>
      <c r="L3143" s="2"/>
      <c r="M3143" s="1"/>
    </row>
    <row r="3144" spans="1:13" x14ac:dyDescent="0.2">
      <c r="A3144" s="1"/>
      <c r="B3144" s="1"/>
      <c r="C3144" s="16"/>
      <c r="D3144" s="1"/>
      <c r="E3144" s="1"/>
      <c r="F3144" s="1"/>
      <c r="G3144" s="1"/>
      <c r="H3144" s="11"/>
      <c r="I3144" s="11"/>
      <c r="J3144" s="11"/>
      <c r="K3144" s="2"/>
      <c r="L3144" s="2"/>
      <c r="M3144" s="1"/>
    </row>
    <row r="3145" spans="1:13" x14ac:dyDescent="0.2">
      <c r="A3145" s="1"/>
      <c r="B3145" s="1"/>
      <c r="C3145" s="16"/>
      <c r="D3145" s="1"/>
      <c r="E3145" s="1"/>
      <c r="F3145" s="1"/>
      <c r="G3145" s="1"/>
      <c r="H3145" s="11"/>
      <c r="I3145" s="11"/>
      <c r="J3145" s="11"/>
      <c r="K3145" s="2"/>
      <c r="L3145" s="2"/>
      <c r="M3145" s="1"/>
    </row>
    <row r="3146" spans="1:13" x14ac:dyDescent="0.2">
      <c r="A3146" s="1"/>
      <c r="B3146" s="1"/>
      <c r="C3146" s="16"/>
      <c r="D3146" s="1"/>
      <c r="E3146" s="1"/>
      <c r="F3146" s="1"/>
      <c r="G3146" s="1"/>
      <c r="H3146" s="11"/>
      <c r="I3146" s="11"/>
      <c r="J3146" s="11"/>
      <c r="K3146" s="2"/>
      <c r="L3146" s="2"/>
      <c r="M3146" s="1"/>
    </row>
    <row r="3147" spans="1:13" x14ac:dyDescent="0.2">
      <c r="A3147" s="1"/>
      <c r="B3147" s="1"/>
      <c r="C3147" s="16"/>
      <c r="D3147" s="1"/>
      <c r="E3147" s="1"/>
      <c r="F3147" s="1"/>
      <c r="G3147" s="1"/>
      <c r="H3147" s="11"/>
      <c r="I3147" s="11"/>
      <c r="J3147" s="11"/>
      <c r="K3147" s="2"/>
      <c r="L3147" s="2"/>
      <c r="M3147" s="1"/>
    </row>
    <row r="3148" spans="1:13" x14ac:dyDescent="0.2">
      <c r="A3148" s="1"/>
      <c r="B3148" s="1"/>
      <c r="C3148" s="16"/>
      <c r="D3148" s="1"/>
      <c r="E3148" s="1"/>
      <c r="F3148" s="1"/>
      <c r="G3148" s="1"/>
      <c r="H3148" s="11"/>
      <c r="I3148" s="11"/>
      <c r="J3148" s="11"/>
      <c r="K3148" s="2"/>
      <c r="L3148" s="2"/>
      <c r="M3148" s="1"/>
    </row>
    <row r="3149" spans="1:13" x14ac:dyDescent="0.2">
      <c r="A3149" s="1"/>
      <c r="B3149" s="1"/>
      <c r="C3149" s="16"/>
      <c r="D3149" s="1"/>
      <c r="E3149" s="1"/>
      <c r="F3149" s="1"/>
      <c r="G3149" s="1"/>
      <c r="H3149" s="11"/>
      <c r="I3149" s="11"/>
      <c r="J3149" s="11"/>
      <c r="K3149" s="2"/>
      <c r="L3149" s="2"/>
      <c r="M3149" s="1"/>
    </row>
    <row r="3150" spans="1:13" x14ac:dyDescent="0.2">
      <c r="A3150" s="1"/>
      <c r="B3150" s="1"/>
      <c r="C3150" s="16"/>
      <c r="D3150" s="1"/>
      <c r="E3150" s="1"/>
      <c r="F3150" s="1"/>
      <c r="G3150" s="1"/>
      <c r="H3150" s="11"/>
      <c r="I3150" s="11"/>
      <c r="J3150" s="11"/>
      <c r="K3150" s="2"/>
      <c r="L3150" s="2"/>
      <c r="M3150" s="1"/>
    </row>
    <row r="3151" spans="1:13" x14ac:dyDescent="0.2">
      <c r="A3151" s="1"/>
      <c r="B3151" s="1"/>
      <c r="C3151" s="16"/>
      <c r="D3151" s="1"/>
      <c r="E3151" s="1"/>
      <c r="F3151" s="1"/>
      <c r="G3151" s="1"/>
      <c r="H3151" s="11"/>
      <c r="I3151" s="11"/>
      <c r="J3151" s="11"/>
      <c r="K3151" s="2"/>
      <c r="L3151" s="2"/>
      <c r="M3151" s="1"/>
    </row>
    <row r="3152" spans="1:13" x14ac:dyDescent="0.2">
      <c r="A3152" s="1"/>
      <c r="B3152" s="1"/>
      <c r="C3152" s="16"/>
      <c r="D3152" s="1"/>
      <c r="E3152" s="1"/>
      <c r="F3152" s="1"/>
      <c r="G3152" s="1"/>
      <c r="H3152" s="11"/>
      <c r="I3152" s="11"/>
      <c r="J3152" s="11"/>
      <c r="K3152" s="2"/>
      <c r="L3152" s="2"/>
      <c r="M3152" s="1"/>
    </row>
    <row r="3153" spans="1:13" x14ac:dyDescent="0.2">
      <c r="A3153" s="1"/>
      <c r="B3153" s="1"/>
      <c r="C3153" s="16"/>
      <c r="D3153" s="1"/>
      <c r="E3153" s="1"/>
      <c r="F3153" s="1"/>
      <c r="G3153" s="1"/>
      <c r="H3153" s="11"/>
      <c r="I3153" s="11"/>
      <c r="J3153" s="11"/>
      <c r="K3153" s="2"/>
      <c r="L3153" s="2"/>
      <c r="M3153" s="1"/>
    </row>
    <row r="3154" spans="1:13" x14ac:dyDescent="0.2">
      <c r="A3154" s="1"/>
      <c r="B3154" s="1"/>
      <c r="C3154" s="16"/>
      <c r="D3154" s="1"/>
      <c r="E3154" s="1"/>
      <c r="F3154" s="1"/>
      <c r="G3154" s="1"/>
      <c r="H3154" s="11"/>
      <c r="I3154" s="11"/>
      <c r="J3154" s="11"/>
      <c r="K3154" s="2"/>
      <c r="L3154" s="2"/>
      <c r="M3154" s="1"/>
    </row>
    <row r="3155" spans="1:13" x14ac:dyDescent="0.2">
      <c r="A3155" s="1"/>
      <c r="B3155" s="1"/>
      <c r="C3155" s="16"/>
      <c r="D3155" s="1"/>
      <c r="E3155" s="1"/>
      <c r="F3155" s="1"/>
      <c r="G3155" s="1"/>
      <c r="H3155" s="11"/>
      <c r="I3155" s="11"/>
      <c r="J3155" s="11"/>
      <c r="K3155" s="2"/>
      <c r="L3155" s="2"/>
      <c r="M3155" s="1"/>
    </row>
    <row r="3156" spans="1:13" x14ac:dyDescent="0.2">
      <c r="A3156" s="1"/>
      <c r="B3156" s="1"/>
      <c r="C3156" s="16"/>
      <c r="D3156" s="1"/>
      <c r="E3156" s="1"/>
      <c r="F3156" s="1"/>
      <c r="G3156" s="1"/>
      <c r="H3156" s="11"/>
      <c r="I3156" s="11"/>
      <c r="J3156" s="11"/>
      <c r="K3156" s="2"/>
      <c r="L3156" s="2"/>
      <c r="M3156" s="1"/>
    </row>
    <row r="3157" spans="1:13" x14ac:dyDescent="0.2">
      <c r="A3157" s="1"/>
      <c r="B3157" s="1"/>
      <c r="C3157" s="16"/>
      <c r="D3157" s="1"/>
      <c r="E3157" s="1"/>
      <c r="F3157" s="1"/>
      <c r="G3157" s="1"/>
      <c r="H3157" s="11"/>
      <c r="I3157" s="11"/>
      <c r="J3157" s="11"/>
      <c r="K3157" s="2"/>
      <c r="L3157" s="2"/>
      <c r="M3157" s="1"/>
    </row>
    <row r="3158" spans="1:13" x14ac:dyDescent="0.2">
      <c r="A3158" s="1"/>
      <c r="B3158" s="1"/>
      <c r="C3158" s="16"/>
      <c r="D3158" s="1"/>
      <c r="E3158" s="1"/>
      <c r="F3158" s="1"/>
      <c r="G3158" s="1"/>
      <c r="H3158" s="11"/>
      <c r="I3158" s="11"/>
      <c r="J3158" s="11"/>
      <c r="K3158" s="2"/>
      <c r="L3158" s="2"/>
      <c r="M3158" s="1"/>
    </row>
    <row r="3159" spans="1:13" x14ac:dyDescent="0.2">
      <c r="A3159" s="1"/>
      <c r="B3159" s="1"/>
      <c r="C3159" s="16"/>
      <c r="D3159" s="1"/>
      <c r="E3159" s="1"/>
      <c r="F3159" s="1"/>
      <c r="G3159" s="1"/>
      <c r="H3159" s="11"/>
      <c r="I3159" s="11"/>
      <c r="J3159" s="11"/>
      <c r="K3159" s="2"/>
      <c r="L3159" s="2"/>
      <c r="M3159" s="1"/>
    </row>
    <row r="3160" spans="1:13" x14ac:dyDescent="0.2">
      <c r="A3160" s="1"/>
      <c r="B3160" s="1"/>
      <c r="C3160" s="16"/>
      <c r="D3160" s="1"/>
      <c r="E3160" s="1"/>
      <c r="F3160" s="1"/>
      <c r="G3160" s="1"/>
      <c r="H3160" s="11"/>
      <c r="I3160" s="11"/>
      <c r="J3160" s="11"/>
      <c r="K3160" s="2"/>
      <c r="L3160" s="2"/>
      <c r="M3160" s="1"/>
    </row>
    <row r="3161" spans="1:13" x14ac:dyDescent="0.2">
      <c r="A3161" s="1"/>
      <c r="B3161" s="1"/>
      <c r="C3161" s="16"/>
      <c r="D3161" s="1"/>
      <c r="E3161" s="1"/>
      <c r="F3161" s="1"/>
      <c r="G3161" s="1"/>
      <c r="H3161" s="11"/>
      <c r="I3161" s="11"/>
      <c r="J3161" s="11"/>
      <c r="K3161" s="2"/>
      <c r="L3161" s="2"/>
      <c r="M3161" s="1"/>
    </row>
    <row r="3162" spans="1:13" x14ac:dyDescent="0.2">
      <c r="A3162" s="1"/>
      <c r="B3162" s="1"/>
      <c r="C3162" s="16"/>
      <c r="D3162" s="1"/>
      <c r="E3162" s="1"/>
      <c r="F3162" s="1"/>
      <c r="G3162" s="1"/>
      <c r="H3162" s="11"/>
      <c r="I3162" s="11"/>
      <c r="J3162" s="11"/>
      <c r="K3162" s="2"/>
      <c r="L3162" s="2"/>
      <c r="M3162" s="1"/>
    </row>
    <row r="3163" spans="1:13" x14ac:dyDescent="0.2">
      <c r="A3163" s="1"/>
      <c r="B3163" s="1"/>
      <c r="C3163" s="16"/>
      <c r="D3163" s="1"/>
      <c r="E3163" s="1"/>
      <c r="F3163" s="1"/>
      <c r="G3163" s="1"/>
      <c r="H3163" s="11"/>
      <c r="I3163" s="11"/>
      <c r="J3163" s="11"/>
      <c r="K3163" s="2"/>
      <c r="L3163" s="2"/>
      <c r="M3163" s="1"/>
    </row>
    <row r="3164" spans="1:13" x14ac:dyDescent="0.2">
      <c r="A3164" s="1"/>
      <c r="B3164" s="1"/>
      <c r="C3164" s="16"/>
      <c r="D3164" s="1"/>
      <c r="E3164" s="1"/>
      <c r="F3164" s="1"/>
      <c r="G3164" s="1"/>
      <c r="H3164" s="11"/>
      <c r="I3164" s="11"/>
      <c r="J3164" s="11"/>
      <c r="K3164" s="2"/>
      <c r="L3164" s="2"/>
      <c r="M3164" s="1"/>
    </row>
    <row r="3165" spans="1:13" x14ac:dyDescent="0.2">
      <c r="A3165" s="1"/>
      <c r="B3165" s="1"/>
      <c r="C3165" s="16"/>
      <c r="D3165" s="1"/>
      <c r="E3165" s="1"/>
      <c r="F3165" s="1"/>
      <c r="G3165" s="1"/>
      <c r="H3165" s="11"/>
      <c r="I3165" s="11"/>
      <c r="J3165" s="11"/>
      <c r="K3165" s="2"/>
      <c r="L3165" s="2"/>
      <c r="M3165" s="1"/>
    </row>
    <row r="3166" spans="1:13" x14ac:dyDescent="0.2">
      <c r="A3166" s="1"/>
      <c r="B3166" s="1"/>
      <c r="C3166" s="16"/>
      <c r="D3166" s="1"/>
      <c r="E3166" s="1"/>
      <c r="F3166" s="1"/>
      <c r="G3166" s="1"/>
      <c r="H3166" s="11"/>
      <c r="I3166" s="11"/>
      <c r="J3166" s="11"/>
      <c r="K3166" s="2"/>
      <c r="L3166" s="2"/>
      <c r="M3166" s="1"/>
    </row>
    <row r="3167" spans="1:13" x14ac:dyDescent="0.2">
      <c r="A3167" s="1"/>
      <c r="B3167" s="1"/>
      <c r="C3167" s="16"/>
      <c r="D3167" s="1"/>
      <c r="E3167" s="1"/>
      <c r="F3167" s="1"/>
      <c r="G3167" s="1"/>
      <c r="H3167" s="11"/>
      <c r="I3167" s="11"/>
      <c r="J3167" s="11"/>
      <c r="K3167" s="2"/>
      <c r="L3167" s="2"/>
      <c r="M3167" s="1"/>
    </row>
    <row r="3168" spans="1:13" x14ac:dyDescent="0.2">
      <c r="A3168" s="1"/>
      <c r="B3168" s="1"/>
      <c r="C3168" s="16"/>
      <c r="D3168" s="1"/>
      <c r="E3168" s="1"/>
      <c r="F3168" s="1"/>
      <c r="G3168" s="1"/>
      <c r="H3168" s="11"/>
      <c r="I3168" s="11"/>
      <c r="J3168" s="11"/>
      <c r="K3168" s="2"/>
      <c r="L3168" s="2"/>
      <c r="M3168" s="1"/>
    </row>
    <row r="3169" spans="1:13" x14ac:dyDescent="0.2">
      <c r="A3169" s="1"/>
      <c r="B3169" s="1"/>
      <c r="C3169" s="16"/>
      <c r="D3169" s="1"/>
      <c r="E3169" s="1"/>
      <c r="F3169" s="1"/>
      <c r="G3169" s="1"/>
      <c r="H3169" s="11"/>
      <c r="I3169" s="11"/>
      <c r="J3169" s="11"/>
      <c r="K3169" s="2"/>
      <c r="L3169" s="2"/>
      <c r="M3169" s="1"/>
    </row>
    <row r="3170" spans="1:13" x14ac:dyDescent="0.2">
      <c r="A3170" s="1"/>
      <c r="B3170" s="1"/>
      <c r="C3170" s="16"/>
      <c r="D3170" s="1"/>
      <c r="E3170" s="1"/>
      <c r="F3170" s="1"/>
      <c r="G3170" s="1"/>
      <c r="H3170" s="11"/>
      <c r="I3170" s="11"/>
      <c r="J3170" s="11"/>
      <c r="K3170" s="2"/>
      <c r="L3170" s="2"/>
      <c r="M3170" s="1"/>
    </row>
    <row r="3171" spans="1:13" x14ac:dyDescent="0.2">
      <c r="A3171" s="1"/>
      <c r="B3171" s="1"/>
      <c r="C3171" s="16"/>
      <c r="D3171" s="1"/>
      <c r="E3171" s="1"/>
      <c r="F3171" s="1"/>
      <c r="G3171" s="1"/>
      <c r="H3171" s="11"/>
      <c r="I3171" s="11"/>
      <c r="J3171" s="11"/>
      <c r="K3171" s="2"/>
      <c r="L3171" s="2"/>
      <c r="M3171" s="1"/>
    </row>
    <row r="3172" spans="1:13" x14ac:dyDescent="0.2">
      <c r="A3172" s="1"/>
      <c r="B3172" s="1"/>
      <c r="C3172" s="16"/>
      <c r="D3172" s="1"/>
      <c r="E3172" s="1"/>
      <c r="F3172" s="1"/>
      <c r="G3172" s="1"/>
      <c r="H3172" s="11"/>
      <c r="I3172" s="11"/>
      <c r="J3172" s="11"/>
      <c r="K3172" s="2"/>
      <c r="L3172" s="2"/>
      <c r="M3172" s="1"/>
    </row>
    <row r="3173" spans="1:13" x14ac:dyDescent="0.2">
      <c r="A3173" s="1"/>
      <c r="B3173" s="1"/>
      <c r="C3173" s="16"/>
      <c r="D3173" s="1"/>
      <c r="E3173" s="1"/>
      <c r="F3173" s="1"/>
      <c r="G3173" s="1"/>
      <c r="H3173" s="11"/>
      <c r="I3173" s="11"/>
      <c r="J3173" s="11"/>
      <c r="K3173" s="2"/>
      <c r="L3173" s="2"/>
      <c r="M3173" s="1"/>
    </row>
    <row r="3174" spans="1:13" x14ac:dyDescent="0.2">
      <c r="A3174" s="1"/>
      <c r="B3174" s="1"/>
      <c r="C3174" s="16"/>
      <c r="D3174" s="1"/>
      <c r="E3174" s="1"/>
      <c r="F3174" s="1"/>
      <c r="G3174" s="1"/>
      <c r="H3174" s="11"/>
      <c r="I3174" s="11"/>
      <c r="J3174" s="11"/>
      <c r="K3174" s="2"/>
      <c r="L3174" s="2"/>
      <c r="M3174" s="1"/>
    </row>
    <row r="3175" spans="1:13" x14ac:dyDescent="0.2">
      <c r="A3175" s="1"/>
      <c r="B3175" s="1"/>
      <c r="C3175" s="16"/>
      <c r="D3175" s="1"/>
      <c r="E3175" s="1"/>
      <c r="F3175" s="1"/>
      <c r="G3175" s="1"/>
      <c r="H3175" s="11"/>
      <c r="I3175" s="11"/>
      <c r="J3175" s="11"/>
      <c r="K3175" s="2"/>
      <c r="L3175" s="2"/>
      <c r="M3175" s="1"/>
    </row>
    <row r="3176" spans="1:13" x14ac:dyDescent="0.2">
      <c r="A3176" s="1"/>
      <c r="B3176" s="1"/>
      <c r="C3176" s="16"/>
      <c r="D3176" s="1"/>
      <c r="E3176" s="1"/>
      <c r="F3176" s="1"/>
      <c r="G3176" s="1"/>
      <c r="H3176" s="11"/>
      <c r="I3176" s="11"/>
      <c r="J3176" s="11"/>
      <c r="K3176" s="2"/>
      <c r="L3176" s="2"/>
      <c r="M3176" s="1"/>
    </row>
    <row r="3177" spans="1:13" x14ac:dyDescent="0.2">
      <c r="A3177" s="1"/>
      <c r="B3177" s="1"/>
      <c r="C3177" s="16"/>
      <c r="D3177" s="1"/>
      <c r="E3177" s="1"/>
      <c r="F3177" s="1"/>
      <c r="G3177" s="1"/>
      <c r="H3177" s="11"/>
      <c r="I3177" s="11"/>
      <c r="J3177" s="11"/>
      <c r="K3177" s="2"/>
      <c r="L3177" s="2"/>
      <c r="M3177" s="1"/>
    </row>
    <row r="3178" spans="1:13" x14ac:dyDescent="0.2">
      <c r="A3178" s="1"/>
      <c r="B3178" s="1"/>
      <c r="C3178" s="16"/>
      <c r="D3178" s="1"/>
      <c r="E3178" s="1"/>
      <c r="F3178" s="1"/>
      <c r="G3178" s="1"/>
      <c r="H3178" s="11"/>
      <c r="I3178" s="11"/>
      <c r="J3178" s="11"/>
      <c r="K3178" s="2"/>
      <c r="L3178" s="2"/>
      <c r="M3178" s="1"/>
    </row>
    <row r="3179" spans="1:13" x14ac:dyDescent="0.2">
      <c r="A3179" s="1"/>
      <c r="B3179" s="1"/>
      <c r="C3179" s="16"/>
      <c r="D3179" s="1"/>
      <c r="E3179" s="1"/>
      <c r="F3179" s="1"/>
      <c r="G3179" s="1"/>
      <c r="H3179" s="11"/>
      <c r="I3179" s="11"/>
      <c r="J3179" s="11"/>
      <c r="K3179" s="2"/>
      <c r="L3179" s="2"/>
      <c r="M3179" s="1"/>
    </row>
    <row r="3180" spans="1:13" x14ac:dyDescent="0.2">
      <c r="A3180" s="1"/>
      <c r="B3180" s="1"/>
      <c r="C3180" s="16"/>
      <c r="D3180" s="1"/>
      <c r="E3180" s="1"/>
      <c r="F3180" s="1"/>
      <c r="G3180" s="1"/>
      <c r="H3180" s="11"/>
      <c r="I3180" s="11"/>
      <c r="J3180" s="11"/>
      <c r="K3180" s="2"/>
      <c r="L3180" s="2"/>
      <c r="M3180" s="1"/>
    </row>
    <row r="3181" spans="1:13" x14ac:dyDescent="0.2">
      <c r="A3181" s="1"/>
      <c r="B3181" s="1"/>
      <c r="C3181" s="16"/>
      <c r="D3181" s="1"/>
      <c r="E3181" s="1"/>
      <c r="F3181" s="1"/>
      <c r="G3181" s="1"/>
      <c r="H3181" s="11"/>
      <c r="I3181" s="11"/>
      <c r="J3181" s="11"/>
      <c r="K3181" s="2"/>
      <c r="L3181" s="2"/>
      <c r="M3181" s="1"/>
    </row>
    <row r="3182" spans="1:13" x14ac:dyDescent="0.2">
      <c r="A3182" s="1"/>
      <c r="B3182" s="1"/>
      <c r="C3182" s="16"/>
      <c r="D3182" s="1"/>
      <c r="E3182" s="1"/>
      <c r="F3182" s="1"/>
      <c r="G3182" s="1"/>
      <c r="H3182" s="11"/>
      <c r="I3182" s="11"/>
      <c r="J3182" s="11"/>
      <c r="K3182" s="2"/>
      <c r="L3182" s="2"/>
      <c r="M3182" s="1"/>
    </row>
    <row r="3183" spans="1:13" x14ac:dyDescent="0.2">
      <c r="A3183" s="1"/>
      <c r="B3183" s="1"/>
      <c r="C3183" s="16"/>
      <c r="D3183" s="1"/>
      <c r="E3183" s="1"/>
      <c r="F3183" s="1"/>
      <c r="G3183" s="1"/>
      <c r="H3183" s="11"/>
      <c r="I3183" s="11"/>
      <c r="J3183" s="11"/>
      <c r="K3183" s="2"/>
      <c r="L3183" s="2"/>
      <c r="M3183" s="1"/>
    </row>
    <row r="3184" spans="1:13" x14ac:dyDescent="0.2">
      <c r="A3184" s="1"/>
      <c r="B3184" s="1"/>
      <c r="C3184" s="16"/>
      <c r="D3184" s="1"/>
      <c r="E3184" s="1"/>
      <c r="F3184" s="1"/>
      <c r="G3184" s="1"/>
      <c r="H3184" s="11"/>
      <c r="I3184" s="11"/>
      <c r="J3184" s="11"/>
      <c r="K3184" s="2"/>
      <c r="L3184" s="2"/>
      <c r="M3184" s="1"/>
    </row>
    <row r="3185" spans="1:13" x14ac:dyDescent="0.2">
      <c r="A3185" s="1"/>
      <c r="B3185" s="1"/>
      <c r="C3185" s="16"/>
      <c r="D3185" s="1"/>
      <c r="E3185" s="1"/>
      <c r="F3185" s="1"/>
      <c r="G3185" s="1"/>
      <c r="H3185" s="11"/>
      <c r="I3185" s="11"/>
      <c r="J3185" s="11"/>
      <c r="K3185" s="2"/>
      <c r="L3185" s="2"/>
      <c r="M3185" s="1"/>
    </row>
    <row r="3186" spans="1:13" x14ac:dyDescent="0.2">
      <c r="A3186" s="1"/>
      <c r="B3186" s="1"/>
      <c r="C3186" s="16"/>
      <c r="D3186" s="1"/>
      <c r="E3186" s="1"/>
      <c r="F3186" s="1"/>
      <c r="G3186" s="1"/>
      <c r="H3186" s="11"/>
      <c r="I3186" s="11"/>
      <c r="J3186" s="11"/>
      <c r="K3186" s="2"/>
      <c r="L3186" s="2"/>
      <c r="M3186" s="1"/>
    </row>
    <row r="3187" spans="1:13" x14ac:dyDescent="0.2">
      <c r="A3187" s="1"/>
      <c r="B3187" s="1"/>
      <c r="C3187" s="16"/>
      <c r="D3187" s="1"/>
      <c r="E3187" s="1"/>
      <c r="F3187" s="1"/>
      <c r="G3187" s="1"/>
      <c r="H3187" s="11"/>
      <c r="I3187" s="11"/>
      <c r="J3187" s="11"/>
      <c r="K3187" s="2"/>
      <c r="L3187" s="2"/>
      <c r="M3187" s="1"/>
    </row>
    <row r="3188" spans="1:13" x14ac:dyDescent="0.2">
      <c r="A3188" s="1"/>
      <c r="B3188" s="1"/>
      <c r="C3188" s="16"/>
      <c r="D3188" s="1"/>
      <c r="E3188" s="1"/>
      <c r="F3188" s="1"/>
      <c r="G3188" s="1"/>
      <c r="H3188" s="11"/>
      <c r="I3188" s="11"/>
      <c r="J3188" s="11"/>
      <c r="K3188" s="2"/>
      <c r="L3188" s="2"/>
      <c r="M3188" s="1"/>
    </row>
    <row r="3189" spans="1:13" x14ac:dyDescent="0.2">
      <c r="A3189" s="1"/>
      <c r="B3189" s="1"/>
      <c r="C3189" s="16"/>
      <c r="D3189" s="1"/>
      <c r="E3189" s="1"/>
      <c r="F3189" s="1"/>
      <c r="G3189" s="1"/>
      <c r="H3189" s="11"/>
      <c r="I3189" s="11"/>
      <c r="J3189" s="11"/>
      <c r="K3189" s="2"/>
      <c r="L3189" s="2"/>
      <c r="M3189" s="1"/>
    </row>
    <row r="3190" spans="1:13" x14ac:dyDescent="0.2">
      <c r="A3190" s="1"/>
      <c r="B3190" s="1"/>
      <c r="C3190" s="16"/>
      <c r="D3190" s="1"/>
      <c r="E3190" s="1"/>
      <c r="F3190" s="1"/>
      <c r="G3190" s="1"/>
      <c r="H3190" s="11"/>
      <c r="I3190" s="11"/>
      <c r="J3190" s="11"/>
      <c r="K3190" s="2"/>
      <c r="L3190" s="2"/>
      <c r="M3190" s="1"/>
    </row>
    <row r="3191" spans="1:13" x14ac:dyDescent="0.2">
      <c r="A3191" s="1"/>
      <c r="B3191" s="1"/>
      <c r="C3191" s="16"/>
      <c r="D3191" s="1"/>
      <c r="E3191" s="1"/>
      <c r="F3191" s="1"/>
      <c r="G3191" s="1"/>
      <c r="H3191" s="11"/>
      <c r="I3191" s="11"/>
      <c r="J3191" s="11"/>
      <c r="K3191" s="2"/>
      <c r="L3191" s="2"/>
      <c r="M3191" s="1"/>
    </row>
    <row r="3192" spans="1:13" x14ac:dyDescent="0.2">
      <c r="A3192" s="1"/>
      <c r="B3192" s="1"/>
      <c r="C3192" s="16"/>
      <c r="D3192" s="1"/>
      <c r="E3192" s="1"/>
      <c r="F3192" s="1"/>
      <c r="G3192" s="1"/>
      <c r="H3192" s="11"/>
      <c r="I3192" s="11"/>
      <c r="J3192" s="11"/>
      <c r="K3192" s="2"/>
      <c r="L3192" s="2"/>
      <c r="M3192" s="1"/>
    </row>
    <row r="3193" spans="1:13" x14ac:dyDescent="0.2">
      <c r="A3193" s="1"/>
      <c r="B3193" s="1"/>
      <c r="C3193" s="16"/>
      <c r="D3193" s="1"/>
      <c r="E3193" s="1"/>
      <c r="F3193" s="1"/>
      <c r="G3193" s="1"/>
      <c r="H3193" s="11"/>
      <c r="I3193" s="11"/>
      <c r="J3193" s="11"/>
      <c r="K3193" s="2"/>
      <c r="L3193" s="2"/>
      <c r="M3193" s="1"/>
    </row>
    <row r="3194" spans="1:13" x14ac:dyDescent="0.2">
      <c r="A3194" s="1"/>
      <c r="B3194" s="1"/>
      <c r="C3194" s="16"/>
      <c r="D3194" s="1"/>
      <c r="E3194" s="1"/>
      <c r="F3194" s="1"/>
      <c r="G3194" s="1"/>
      <c r="H3194" s="11"/>
      <c r="I3194" s="11"/>
      <c r="J3194" s="11"/>
      <c r="K3194" s="2"/>
      <c r="L3194" s="2"/>
      <c r="M3194" s="1"/>
    </row>
    <row r="3195" spans="1:13" x14ac:dyDescent="0.2">
      <c r="A3195" s="1"/>
      <c r="B3195" s="1"/>
      <c r="C3195" s="16"/>
      <c r="D3195" s="1"/>
      <c r="E3195" s="1"/>
      <c r="F3195" s="1"/>
      <c r="G3195" s="1"/>
      <c r="H3195" s="11"/>
      <c r="I3195" s="11"/>
      <c r="J3195" s="11"/>
      <c r="K3195" s="2"/>
      <c r="L3195" s="2"/>
      <c r="M3195" s="1"/>
    </row>
    <row r="3196" spans="1:13" x14ac:dyDescent="0.2">
      <c r="A3196" s="1"/>
      <c r="B3196" s="1"/>
      <c r="C3196" s="16"/>
      <c r="D3196" s="1"/>
      <c r="E3196" s="1"/>
      <c r="F3196" s="1"/>
      <c r="G3196" s="1"/>
      <c r="H3196" s="11"/>
      <c r="I3196" s="11"/>
      <c r="J3196" s="11"/>
      <c r="K3196" s="2"/>
      <c r="L3196" s="2"/>
      <c r="M3196" s="1"/>
    </row>
    <row r="3197" spans="1:13" x14ac:dyDescent="0.2">
      <c r="A3197" s="1"/>
      <c r="B3197" s="1"/>
      <c r="C3197" s="16"/>
      <c r="D3197" s="1"/>
      <c r="E3197" s="1"/>
      <c r="F3197" s="1"/>
      <c r="G3197" s="1"/>
      <c r="H3197" s="11"/>
      <c r="I3197" s="11"/>
      <c r="J3197" s="11"/>
      <c r="K3197" s="2"/>
      <c r="L3197" s="2"/>
      <c r="M3197" s="1"/>
    </row>
    <row r="3198" spans="1:13" x14ac:dyDescent="0.2">
      <c r="A3198" s="1"/>
      <c r="B3198" s="1"/>
      <c r="C3198" s="16"/>
      <c r="D3198" s="1"/>
      <c r="E3198" s="1"/>
      <c r="F3198" s="1"/>
      <c r="G3198" s="1"/>
      <c r="H3198" s="11"/>
      <c r="I3198" s="11"/>
      <c r="J3198" s="11"/>
      <c r="K3198" s="2"/>
      <c r="L3198" s="2"/>
      <c r="M3198" s="1"/>
    </row>
    <row r="3199" spans="1:13" x14ac:dyDescent="0.2">
      <c r="A3199" s="1"/>
      <c r="B3199" s="1"/>
      <c r="C3199" s="16"/>
      <c r="D3199" s="1"/>
      <c r="E3199" s="1"/>
      <c r="F3199" s="1"/>
      <c r="G3199" s="1"/>
      <c r="H3199" s="11"/>
      <c r="I3199" s="11"/>
      <c r="J3199" s="11"/>
      <c r="K3199" s="2"/>
      <c r="L3199" s="2"/>
      <c r="M3199" s="1"/>
    </row>
    <row r="3200" spans="1:13" x14ac:dyDescent="0.2">
      <c r="A3200" s="1"/>
      <c r="B3200" s="1"/>
      <c r="C3200" s="16"/>
      <c r="D3200" s="1"/>
      <c r="E3200" s="1"/>
      <c r="F3200" s="1"/>
      <c r="G3200" s="1"/>
      <c r="H3200" s="11"/>
      <c r="I3200" s="11"/>
      <c r="J3200" s="11"/>
      <c r="K3200" s="2"/>
      <c r="L3200" s="2"/>
      <c r="M3200" s="1"/>
    </row>
    <row r="3201" spans="1:13" x14ac:dyDescent="0.2">
      <c r="A3201" s="1"/>
      <c r="B3201" s="1"/>
      <c r="C3201" s="16"/>
      <c r="D3201" s="1"/>
      <c r="E3201" s="1"/>
      <c r="F3201" s="1"/>
      <c r="G3201" s="1"/>
      <c r="H3201" s="11"/>
      <c r="I3201" s="11"/>
      <c r="J3201" s="11"/>
      <c r="K3201" s="2"/>
      <c r="L3201" s="2"/>
      <c r="M3201" s="1"/>
    </row>
    <row r="3202" spans="1:13" x14ac:dyDescent="0.2">
      <c r="A3202" s="1"/>
      <c r="B3202" s="1"/>
      <c r="C3202" s="16"/>
      <c r="D3202" s="1"/>
      <c r="E3202" s="1"/>
      <c r="F3202" s="1"/>
      <c r="G3202" s="1"/>
      <c r="H3202" s="11"/>
      <c r="I3202" s="11"/>
      <c r="J3202" s="11"/>
      <c r="K3202" s="2"/>
      <c r="L3202" s="2"/>
      <c r="M3202" s="1"/>
    </row>
    <row r="3203" spans="1:13" x14ac:dyDescent="0.2">
      <c r="A3203" s="1"/>
      <c r="B3203" s="1"/>
      <c r="C3203" s="16"/>
      <c r="D3203" s="1"/>
      <c r="E3203" s="1"/>
      <c r="F3203" s="1"/>
      <c r="G3203" s="1"/>
      <c r="H3203" s="11"/>
      <c r="I3203" s="11"/>
      <c r="J3203" s="11"/>
      <c r="K3203" s="2"/>
      <c r="L3203" s="2"/>
      <c r="M3203" s="1"/>
    </row>
    <row r="3204" spans="1:13" x14ac:dyDescent="0.2">
      <c r="A3204" s="1"/>
      <c r="B3204" s="1"/>
      <c r="C3204" s="16"/>
      <c r="D3204" s="1"/>
      <c r="E3204" s="1"/>
      <c r="F3204" s="1"/>
      <c r="G3204" s="1"/>
      <c r="H3204" s="11"/>
      <c r="I3204" s="11"/>
      <c r="J3204" s="11"/>
      <c r="K3204" s="2"/>
      <c r="L3204" s="2"/>
      <c r="M3204" s="1"/>
    </row>
    <row r="3205" spans="1:13" x14ac:dyDescent="0.2">
      <c r="A3205" s="1"/>
      <c r="B3205" s="1"/>
      <c r="C3205" s="16"/>
      <c r="D3205" s="1"/>
      <c r="E3205" s="1"/>
      <c r="F3205" s="1"/>
      <c r="G3205" s="1"/>
      <c r="H3205" s="11"/>
      <c r="I3205" s="11"/>
      <c r="J3205" s="11"/>
      <c r="K3205" s="2"/>
      <c r="L3205" s="2"/>
      <c r="M3205" s="1"/>
    </row>
    <row r="3206" spans="1:13" x14ac:dyDescent="0.2">
      <c r="A3206" s="1"/>
      <c r="B3206" s="1"/>
      <c r="C3206" s="16"/>
      <c r="D3206" s="1"/>
      <c r="E3206" s="1"/>
      <c r="F3206" s="1"/>
      <c r="G3206" s="1"/>
      <c r="H3206" s="11"/>
      <c r="I3206" s="11"/>
      <c r="J3206" s="11"/>
      <c r="K3206" s="2"/>
      <c r="L3206" s="2"/>
      <c r="M3206" s="1"/>
    </row>
    <row r="3207" spans="1:13" x14ac:dyDescent="0.2">
      <c r="A3207" s="1"/>
      <c r="B3207" s="1"/>
      <c r="C3207" s="16"/>
      <c r="D3207" s="1"/>
      <c r="E3207" s="1"/>
      <c r="F3207" s="1"/>
      <c r="G3207" s="1"/>
      <c r="H3207" s="11"/>
      <c r="I3207" s="11"/>
      <c r="J3207" s="11"/>
      <c r="K3207" s="2"/>
      <c r="L3207" s="2"/>
      <c r="M3207" s="1"/>
    </row>
    <row r="3208" spans="1:13" x14ac:dyDescent="0.2">
      <c r="A3208" s="1"/>
      <c r="B3208" s="1"/>
      <c r="C3208" s="16"/>
      <c r="D3208" s="1"/>
      <c r="E3208" s="1"/>
      <c r="F3208" s="1"/>
      <c r="G3208" s="1"/>
      <c r="H3208" s="11"/>
      <c r="I3208" s="11"/>
      <c r="J3208" s="11"/>
      <c r="K3208" s="2"/>
      <c r="L3208" s="2"/>
      <c r="M3208" s="1"/>
    </row>
    <row r="3209" spans="1:13" x14ac:dyDescent="0.2">
      <c r="A3209" s="1"/>
      <c r="B3209" s="1"/>
      <c r="C3209" s="16"/>
      <c r="D3209" s="1"/>
      <c r="E3209" s="1"/>
      <c r="F3209" s="1"/>
      <c r="G3209" s="1"/>
      <c r="H3209" s="11"/>
      <c r="I3209" s="11"/>
      <c r="J3209" s="11"/>
      <c r="K3209" s="2"/>
      <c r="L3209" s="2"/>
      <c r="M3209" s="1"/>
    </row>
    <row r="3210" spans="1:13" x14ac:dyDescent="0.2">
      <c r="A3210" s="1"/>
      <c r="B3210" s="1"/>
      <c r="C3210" s="16"/>
      <c r="D3210" s="1"/>
      <c r="E3210" s="1"/>
      <c r="F3210" s="1"/>
      <c r="G3210" s="1"/>
      <c r="H3210" s="11"/>
      <c r="I3210" s="11"/>
      <c r="J3210" s="11"/>
      <c r="K3210" s="2"/>
      <c r="L3210" s="2"/>
      <c r="M3210" s="1"/>
    </row>
    <row r="3211" spans="1:13" x14ac:dyDescent="0.2">
      <c r="A3211" s="1"/>
      <c r="B3211" s="1"/>
      <c r="C3211" s="16"/>
      <c r="D3211" s="1"/>
      <c r="E3211" s="1"/>
      <c r="F3211" s="1"/>
      <c r="G3211" s="1"/>
      <c r="H3211" s="11"/>
      <c r="I3211" s="11"/>
      <c r="J3211" s="11"/>
      <c r="K3211" s="2"/>
      <c r="L3211" s="2"/>
      <c r="M3211" s="1"/>
    </row>
    <row r="3212" spans="1:13" x14ac:dyDescent="0.2">
      <c r="A3212" s="1"/>
      <c r="B3212" s="1"/>
      <c r="C3212" s="16"/>
      <c r="D3212" s="1"/>
      <c r="E3212" s="1"/>
      <c r="F3212" s="1"/>
      <c r="G3212" s="1"/>
      <c r="H3212" s="11"/>
      <c r="I3212" s="11"/>
      <c r="J3212" s="11"/>
      <c r="K3212" s="2"/>
      <c r="L3212" s="2"/>
      <c r="M3212" s="1"/>
    </row>
    <row r="3213" spans="1:13" x14ac:dyDescent="0.2">
      <c r="A3213" s="1"/>
      <c r="B3213" s="1"/>
      <c r="C3213" s="16"/>
      <c r="D3213" s="1"/>
      <c r="E3213" s="1"/>
      <c r="F3213" s="1"/>
      <c r="G3213" s="1"/>
      <c r="H3213" s="11"/>
      <c r="I3213" s="11"/>
      <c r="J3213" s="11"/>
      <c r="K3213" s="2"/>
      <c r="L3213" s="2"/>
      <c r="M3213" s="1"/>
    </row>
    <row r="3214" spans="1:13" x14ac:dyDescent="0.2">
      <c r="A3214" s="1"/>
      <c r="B3214" s="1"/>
      <c r="C3214" s="16"/>
      <c r="D3214" s="1"/>
      <c r="E3214" s="1"/>
      <c r="F3214" s="1"/>
      <c r="G3214" s="1"/>
      <c r="H3214" s="11"/>
      <c r="I3214" s="11"/>
      <c r="J3214" s="11"/>
      <c r="K3214" s="2"/>
      <c r="L3214" s="2"/>
      <c r="M3214" s="1"/>
    </row>
    <row r="3215" spans="1:13" x14ac:dyDescent="0.2">
      <c r="A3215" s="1"/>
      <c r="B3215" s="1"/>
      <c r="C3215" s="16"/>
      <c r="D3215" s="1"/>
      <c r="E3215" s="1"/>
      <c r="F3215" s="1"/>
      <c r="G3215" s="1"/>
      <c r="H3215" s="11"/>
      <c r="I3215" s="11"/>
      <c r="J3215" s="11"/>
      <c r="K3215" s="2"/>
      <c r="L3215" s="2"/>
      <c r="M3215" s="1"/>
    </row>
    <row r="3216" spans="1:13" x14ac:dyDescent="0.2">
      <c r="A3216" s="1"/>
      <c r="B3216" s="1"/>
      <c r="C3216" s="16"/>
      <c r="D3216" s="1"/>
      <c r="E3216" s="1"/>
      <c r="F3216" s="1"/>
      <c r="G3216" s="1"/>
      <c r="H3216" s="11"/>
      <c r="I3216" s="11"/>
      <c r="J3216" s="11"/>
      <c r="K3216" s="2"/>
      <c r="L3216" s="2"/>
      <c r="M3216" s="1"/>
    </row>
    <row r="3217" spans="1:13" x14ac:dyDescent="0.2">
      <c r="A3217" s="1"/>
      <c r="B3217" s="1"/>
      <c r="C3217" s="16"/>
      <c r="D3217" s="1"/>
      <c r="E3217" s="1"/>
      <c r="F3217" s="1"/>
      <c r="G3217" s="1"/>
      <c r="H3217" s="11"/>
      <c r="I3217" s="11"/>
      <c r="J3217" s="11"/>
      <c r="K3217" s="2"/>
      <c r="L3217" s="2"/>
      <c r="M3217" s="1"/>
    </row>
    <row r="3218" spans="1:13" x14ac:dyDescent="0.2">
      <c r="A3218" s="1"/>
      <c r="B3218" s="1"/>
      <c r="C3218" s="16"/>
      <c r="D3218" s="1"/>
      <c r="E3218" s="1"/>
      <c r="F3218" s="1"/>
      <c r="G3218" s="1"/>
      <c r="H3218" s="11"/>
      <c r="I3218" s="11"/>
      <c r="J3218" s="11"/>
      <c r="K3218" s="2"/>
      <c r="L3218" s="2"/>
      <c r="M3218" s="1"/>
    </row>
    <row r="3219" spans="1:13" x14ac:dyDescent="0.2">
      <c r="A3219" s="1"/>
      <c r="B3219" s="1"/>
      <c r="C3219" s="16"/>
      <c r="D3219" s="1"/>
      <c r="E3219" s="1"/>
      <c r="F3219" s="1"/>
      <c r="G3219" s="1"/>
      <c r="H3219" s="11"/>
      <c r="I3219" s="11"/>
      <c r="J3219" s="11"/>
      <c r="K3219" s="2"/>
      <c r="L3219" s="2"/>
      <c r="M3219" s="1"/>
    </row>
    <row r="3220" spans="1:13" x14ac:dyDescent="0.2">
      <c r="A3220" s="1"/>
      <c r="B3220" s="1"/>
      <c r="C3220" s="16"/>
      <c r="D3220" s="1"/>
      <c r="E3220" s="1"/>
      <c r="F3220" s="1"/>
      <c r="G3220" s="1"/>
      <c r="H3220" s="11"/>
      <c r="I3220" s="11"/>
      <c r="J3220" s="11"/>
      <c r="K3220" s="2"/>
      <c r="L3220" s="2"/>
      <c r="M3220" s="1"/>
    </row>
    <row r="3221" spans="1:13" x14ac:dyDescent="0.2">
      <c r="A3221" s="1"/>
      <c r="B3221" s="1"/>
      <c r="C3221" s="16"/>
      <c r="D3221" s="1"/>
      <c r="E3221" s="1"/>
      <c r="F3221" s="1"/>
      <c r="G3221" s="1"/>
      <c r="H3221" s="11"/>
      <c r="I3221" s="11"/>
      <c r="J3221" s="11"/>
      <c r="K3221" s="2"/>
      <c r="L3221" s="2"/>
      <c r="M3221" s="1"/>
    </row>
    <row r="3222" spans="1:13" x14ac:dyDescent="0.2">
      <c r="A3222" s="1"/>
      <c r="B3222" s="1"/>
      <c r="C3222" s="16"/>
      <c r="D3222" s="1"/>
      <c r="E3222" s="1"/>
      <c r="F3222" s="1"/>
      <c r="G3222" s="1"/>
      <c r="H3222" s="11"/>
      <c r="I3222" s="11"/>
      <c r="J3222" s="11"/>
      <c r="K3222" s="2"/>
      <c r="L3222" s="2"/>
      <c r="M3222" s="1"/>
    </row>
    <row r="3223" spans="1:13" x14ac:dyDescent="0.2">
      <c r="A3223" s="1"/>
      <c r="B3223" s="1"/>
      <c r="C3223" s="16"/>
      <c r="D3223" s="1"/>
      <c r="E3223" s="1"/>
      <c r="F3223" s="1"/>
      <c r="G3223" s="1"/>
      <c r="H3223" s="11"/>
      <c r="I3223" s="11"/>
      <c r="J3223" s="11"/>
      <c r="K3223" s="2"/>
      <c r="L3223" s="2"/>
      <c r="M3223" s="1"/>
    </row>
    <row r="3224" spans="1:13" x14ac:dyDescent="0.2">
      <c r="A3224" s="1"/>
      <c r="B3224" s="1"/>
      <c r="C3224" s="16"/>
      <c r="D3224" s="1"/>
      <c r="E3224" s="1"/>
      <c r="F3224" s="1"/>
      <c r="G3224" s="1"/>
      <c r="H3224" s="11"/>
      <c r="I3224" s="11"/>
      <c r="J3224" s="11"/>
      <c r="K3224" s="2"/>
      <c r="L3224" s="2"/>
      <c r="M3224" s="1"/>
    </row>
    <row r="3225" spans="1:13" x14ac:dyDescent="0.2">
      <c r="A3225" s="1"/>
      <c r="B3225" s="1"/>
      <c r="C3225" s="16"/>
      <c r="D3225" s="1"/>
      <c r="E3225" s="1"/>
      <c r="F3225" s="1"/>
      <c r="G3225" s="1"/>
      <c r="H3225" s="11"/>
      <c r="I3225" s="11"/>
      <c r="J3225" s="11"/>
      <c r="K3225" s="2"/>
      <c r="L3225" s="2"/>
      <c r="M3225" s="1"/>
    </row>
    <row r="3226" spans="1:13" x14ac:dyDescent="0.2">
      <c r="A3226" s="1"/>
      <c r="B3226" s="1"/>
      <c r="C3226" s="16"/>
      <c r="D3226" s="1"/>
      <c r="E3226" s="1"/>
      <c r="F3226" s="1"/>
      <c r="G3226" s="1"/>
      <c r="H3226" s="11"/>
      <c r="I3226" s="11"/>
      <c r="J3226" s="11"/>
      <c r="K3226" s="2"/>
      <c r="L3226" s="2"/>
      <c r="M3226" s="1"/>
    </row>
    <row r="3227" spans="1:13" x14ac:dyDescent="0.2">
      <c r="A3227" s="1"/>
      <c r="B3227" s="1"/>
      <c r="C3227" s="16"/>
      <c r="D3227" s="1"/>
      <c r="E3227" s="1"/>
      <c r="F3227" s="1"/>
      <c r="G3227" s="1"/>
      <c r="H3227" s="11"/>
      <c r="I3227" s="11"/>
      <c r="J3227" s="11"/>
      <c r="K3227" s="2"/>
      <c r="L3227" s="2"/>
      <c r="M3227" s="1"/>
    </row>
    <row r="3228" spans="1:13" x14ac:dyDescent="0.2">
      <c r="A3228" s="1"/>
      <c r="B3228" s="1"/>
      <c r="C3228" s="16"/>
      <c r="D3228" s="1"/>
      <c r="E3228" s="1"/>
      <c r="F3228" s="1"/>
      <c r="G3228" s="1"/>
      <c r="H3228" s="11"/>
      <c r="I3228" s="11"/>
      <c r="J3228" s="11"/>
      <c r="K3228" s="2"/>
      <c r="L3228" s="2"/>
      <c r="M3228" s="1"/>
    </row>
    <row r="3229" spans="1:13" x14ac:dyDescent="0.2">
      <c r="A3229" s="1"/>
      <c r="B3229" s="1"/>
      <c r="C3229" s="16"/>
      <c r="D3229" s="1"/>
      <c r="E3229" s="1"/>
      <c r="F3229" s="1"/>
      <c r="G3229" s="1"/>
      <c r="H3229" s="11"/>
      <c r="I3229" s="11"/>
      <c r="J3229" s="11"/>
      <c r="K3229" s="2"/>
      <c r="L3229" s="2"/>
      <c r="M3229" s="1"/>
    </row>
    <row r="3230" spans="1:13" x14ac:dyDescent="0.2">
      <c r="A3230" s="1"/>
      <c r="B3230" s="1"/>
      <c r="C3230" s="16"/>
      <c r="D3230" s="1"/>
      <c r="E3230" s="1"/>
      <c r="F3230" s="1"/>
      <c r="G3230" s="1"/>
      <c r="H3230" s="11"/>
      <c r="I3230" s="11"/>
      <c r="J3230" s="11"/>
      <c r="K3230" s="2"/>
      <c r="L3230" s="2"/>
      <c r="M3230" s="1"/>
    </row>
    <row r="3231" spans="1:13" x14ac:dyDescent="0.2">
      <c r="A3231" s="1"/>
      <c r="B3231" s="1"/>
      <c r="C3231" s="16"/>
      <c r="D3231" s="1"/>
      <c r="E3231" s="1"/>
      <c r="F3231" s="1"/>
      <c r="G3231" s="1"/>
      <c r="H3231" s="11"/>
      <c r="I3231" s="11"/>
      <c r="J3231" s="11"/>
      <c r="K3231" s="2"/>
      <c r="L3231" s="2"/>
      <c r="M3231" s="1"/>
    </row>
    <row r="3232" spans="1:13" x14ac:dyDescent="0.2">
      <c r="A3232" s="1"/>
      <c r="B3232" s="1"/>
      <c r="C3232" s="16"/>
      <c r="D3232" s="1"/>
      <c r="E3232" s="1"/>
      <c r="F3232" s="1"/>
      <c r="G3232" s="1"/>
      <c r="H3232" s="11"/>
      <c r="I3232" s="11"/>
      <c r="J3232" s="11"/>
      <c r="K3232" s="2"/>
      <c r="L3232" s="2"/>
      <c r="M3232" s="1"/>
    </row>
    <row r="3233" spans="1:13" x14ac:dyDescent="0.2">
      <c r="A3233" s="1"/>
      <c r="B3233" s="1"/>
      <c r="C3233" s="16"/>
      <c r="D3233" s="1"/>
      <c r="E3233" s="1"/>
      <c r="F3233" s="1"/>
      <c r="G3233" s="1"/>
      <c r="H3233" s="11"/>
      <c r="I3233" s="11"/>
      <c r="J3233" s="11"/>
      <c r="K3233" s="2"/>
      <c r="L3233" s="2"/>
      <c r="M3233" s="1"/>
    </row>
    <row r="3234" spans="1:13" x14ac:dyDescent="0.2">
      <c r="A3234" s="1"/>
      <c r="B3234" s="1"/>
      <c r="C3234" s="16"/>
      <c r="D3234" s="1"/>
      <c r="E3234" s="1"/>
      <c r="F3234" s="1"/>
      <c r="G3234" s="1"/>
      <c r="H3234" s="11"/>
      <c r="I3234" s="11"/>
      <c r="J3234" s="11"/>
      <c r="K3234" s="2"/>
      <c r="L3234" s="2"/>
      <c r="M3234" s="1"/>
    </row>
    <row r="3235" spans="1:13" x14ac:dyDescent="0.2">
      <c r="A3235" s="1"/>
      <c r="B3235" s="1"/>
      <c r="C3235" s="16"/>
      <c r="D3235" s="1"/>
      <c r="E3235" s="1"/>
      <c r="F3235" s="1"/>
      <c r="G3235" s="1"/>
      <c r="H3235" s="11"/>
      <c r="I3235" s="11"/>
      <c r="J3235" s="11"/>
      <c r="K3235" s="2"/>
      <c r="L3235" s="2"/>
      <c r="M3235" s="1"/>
    </row>
    <row r="3236" spans="1:13" x14ac:dyDescent="0.2">
      <c r="A3236" s="1"/>
      <c r="B3236" s="1"/>
      <c r="C3236" s="16"/>
      <c r="D3236" s="1"/>
      <c r="E3236" s="1"/>
      <c r="F3236" s="1"/>
      <c r="G3236" s="1"/>
      <c r="H3236" s="11"/>
      <c r="I3236" s="11"/>
      <c r="J3236" s="11"/>
      <c r="K3236" s="2"/>
      <c r="L3236" s="2"/>
      <c r="M3236" s="1"/>
    </row>
    <row r="3237" spans="1:13" x14ac:dyDescent="0.2">
      <c r="A3237" s="1"/>
      <c r="B3237" s="1"/>
      <c r="C3237" s="16"/>
      <c r="D3237" s="1"/>
      <c r="E3237" s="1"/>
      <c r="F3237" s="1"/>
      <c r="G3237" s="1"/>
      <c r="H3237" s="11"/>
      <c r="I3237" s="11"/>
      <c r="J3237" s="11"/>
      <c r="K3237" s="2"/>
      <c r="L3237" s="2"/>
      <c r="M3237" s="1"/>
    </row>
    <row r="3238" spans="1:13" x14ac:dyDescent="0.2">
      <c r="A3238" s="1"/>
      <c r="B3238" s="1"/>
      <c r="C3238" s="16"/>
      <c r="D3238" s="1"/>
      <c r="E3238" s="1"/>
      <c r="F3238" s="1"/>
      <c r="G3238" s="1"/>
      <c r="H3238" s="11"/>
      <c r="I3238" s="11"/>
      <c r="J3238" s="11"/>
      <c r="K3238" s="2"/>
      <c r="L3238" s="2"/>
      <c r="M3238" s="1"/>
    </row>
    <row r="3239" spans="1:13" x14ac:dyDescent="0.2">
      <c r="A3239" s="1"/>
      <c r="B3239" s="1"/>
      <c r="C3239" s="16"/>
      <c r="D3239" s="1"/>
      <c r="E3239" s="1"/>
      <c r="F3239" s="1"/>
      <c r="G3239" s="1"/>
      <c r="H3239" s="11"/>
      <c r="I3239" s="11"/>
      <c r="J3239" s="11"/>
      <c r="K3239" s="2"/>
      <c r="L3239" s="2"/>
      <c r="M3239" s="1"/>
    </row>
    <row r="3240" spans="1:13" x14ac:dyDescent="0.2">
      <c r="A3240" s="1"/>
      <c r="B3240" s="1"/>
      <c r="C3240" s="16"/>
      <c r="D3240" s="1"/>
      <c r="E3240" s="1"/>
      <c r="F3240" s="1"/>
      <c r="G3240" s="1"/>
      <c r="H3240" s="11"/>
      <c r="I3240" s="11"/>
      <c r="J3240" s="11"/>
      <c r="K3240" s="2"/>
      <c r="L3240" s="2"/>
      <c r="M3240" s="1"/>
    </row>
    <row r="3241" spans="1:13" x14ac:dyDescent="0.2">
      <c r="A3241" s="1"/>
      <c r="B3241" s="1"/>
      <c r="C3241" s="16"/>
      <c r="D3241" s="1"/>
      <c r="E3241" s="1"/>
      <c r="F3241" s="1"/>
      <c r="G3241" s="1"/>
      <c r="H3241" s="11"/>
      <c r="I3241" s="11"/>
      <c r="J3241" s="11"/>
      <c r="K3241" s="2"/>
      <c r="L3241" s="2"/>
      <c r="M3241" s="1"/>
    </row>
    <row r="3242" spans="1:13" x14ac:dyDescent="0.2">
      <c r="A3242" s="1"/>
      <c r="B3242" s="1"/>
      <c r="C3242" s="16"/>
      <c r="D3242" s="1"/>
      <c r="E3242" s="1"/>
      <c r="F3242" s="1"/>
      <c r="G3242" s="1"/>
      <c r="H3242" s="11"/>
      <c r="I3242" s="11"/>
      <c r="J3242" s="11"/>
      <c r="K3242" s="2"/>
      <c r="L3242" s="2"/>
      <c r="M3242" s="1"/>
    </row>
    <row r="3243" spans="1:13" x14ac:dyDescent="0.2">
      <c r="A3243" s="1"/>
      <c r="B3243" s="1"/>
      <c r="C3243" s="16"/>
      <c r="D3243" s="1"/>
      <c r="E3243" s="1"/>
      <c r="F3243" s="1"/>
      <c r="G3243" s="1"/>
      <c r="H3243" s="11"/>
      <c r="I3243" s="11"/>
      <c r="J3243" s="11"/>
      <c r="K3243" s="2"/>
      <c r="L3243" s="2"/>
      <c r="M3243" s="1"/>
    </row>
    <row r="3244" spans="1:13" x14ac:dyDescent="0.2">
      <c r="A3244" s="1"/>
      <c r="B3244" s="1"/>
      <c r="C3244" s="16"/>
      <c r="D3244" s="1"/>
      <c r="E3244" s="1"/>
      <c r="F3244" s="1"/>
      <c r="G3244" s="1"/>
      <c r="H3244" s="11"/>
      <c r="I3244" s="11"/>
      <c r="J3244" s="11"/>
      <c r="K3244" s="2"/>
      <c r="L3244" s="2"/>
      <c r="M3244" s="1"/>
    </row>
    <row r="3245" spans="1:13" x14ac:dyDescent="0.2">
      <c r="A3245" s="1"/>
      <c r="B3245" s="1"/>
      <c r="C3245" s="16"/>
      <c r="D3245" s="1"/>
      <c r="E3245" s="1"/>
      <c r="F3245" s="1"/>
      <c r="G3245" s="1"/>
      <c r="H3245" s="11"/>
      <c r="I3245" s="11"/>
      <c r="J3245" s="11"/>
      <c r="K3245" s="2"/>
      <c r="L3245" s="2"/>
      <c r="M3245" s="1"/>
    </row>
    <row r="3246" spans="1:13" x14ac:dyDescent="0.2">
      <c r="A3246" s="1"/>
      <c r="B3246" s="1"/>
      <c r="C3246" s="16"/>
      <c r="D3246" s="1"/>
      <c r="E3246" s="1"/>
      <c r="F3246" s="1"/>
      <c r="G3246" s="1"/>
      <c r="H3246" s="11"/>
      <c r="I3246" s="11"/>
      <c r="J3246" s="11"/>
      <c r="K3246" s="2"/>
      <c r="L3246" s="2"/>
      <c r="M3246" s="1"/>
    </row>
    <row r="3247" spans="1:13" x14ac:dyDescent="0.2">
      <c r="A3247" s="1"/>
      <c r="B3247" s="1"/>
      <c r="C3247" s="16"/>
      <c r="D3247" s="1"/>
      <c r="E3247" s="1"/>
      <c r="F3247" s="1"/>
      <c r="G3247" s="1"/>
      <c r="H3247" s="11"/>
      <c r="I3247" s="11"/>
      <c r="J3247" s="11"/>
      <c r="K3247" s="2"/>
      <c r="L3247" s="2"/>
      <c r="M3247" s="1"/>
    </row>
    <row r="3248" spans="1:13" x14ac:dyDescent="0.2">
      <c r="A3248" s="1"/>
      <c r="B3248" s="1"/>
      <c r="C3248" s="16"/>
      <c r="D3248" s="1"/>
      <c r="E3248" s="1"/>
      <c r="F3248" s="1"/>
      <c r="G3248" s="1"/>
      <c r="H3248" s="11"/>
      <c r="I3248" s="11"/>
      <c r="J3248" s="11"/>
      <c r="K3248" s="2"/>
      <c r="L3248" s="2"/>
      <c r="M3248" s="1"/>
    </row>
    <row r="3249" spans="1:13" x14ac:dyDescent="0.2">
      <c r="A3249" s="1"/>
      <c r="B3249" s="1"/>
      <c r="C3249" s="16"/>
      <c r="D3249" s="1"/>
      <c r="E3249" s="1"/>
      <c r="F3249" s="1"/>
      <c r="G3249" s="1"/>
      <c r="H3249" s="11"/>
      <c r="I3249" s="11"/>
      <c r="J3249" s="11"/>
      <c r="K3249" s="2"/>
      <c r="L3249" s="2"/>
      <c r="M3249" s="1"/>
    </row>
    <row r="3250" spans="1:13" x14ac:dyDescent="0.2">
      <c r="A3250" s="1"/>
      <c r="B3250" s="1"/>
      <c r="C3250" s="16"/>
      <c r="D3250" s="1"/>
      <c r="E3250" s="1"/>
      <c r="F3250" s="1"/>
      <c r="G3250" s="1"/>
      <c r="H3250" s="11"/>
      <c r="I3250" s="11"/>
      <c r="J3250" s="11"/>
      <c r="K3250" s="2"/>
      <c r="L3250" s="2"/>
      <c r="M3250" s="1"/>
    </row>
    <row r="3251" spans="1:13" x14ac:dyDescent="0.2">
      <c r="A3251" s="1"/>
      <c r="B3251" s="1"/>
      <c r="C3251" s="16"/>
      <c r="D3251" s="1"/>
      <c r="E3251" s="1"/>
      <c r="F3251" s="1"/>
      <c r="G3251" s="1"/>
      <c r="H3251" s="11"/>
      <c r="I3251" s="11"/>
      <c r="J3251" s="11"/>
      <c r="K3251" s="2"/>
      <c r="L3251" s="2"/>
      <c r="M3251" s="1"/>
    </row>
    <row r="3252" spans="1:13" x14ac:dyDescent="0.2">
      <c r="A3252" s="1"/>
      <c r="B3252" s="1"/>
      <c r="C3252" s="16"/>
      <c r="D3252" s="1"/>
      <c r="E3252" s="1"/>
      <c r="F3252" s="1"/>
      <c r="G3252" s="1"/>
      <c r="H3252" s="11"/>
      <c r="I3252" s="11"/>
      <c r="J3252" s="11"/>
      <c r="K3252" s="2"/>
      <c r="L3252" s="2"/>
      <c r="M3252" s="1"/>
    </row>
    <row r="3253" spans="1:13" x14ac:dyDescent="0.2">
      <c r="A3253" s="1"/>
      <c r="B3253" s="1"/>
      <c r="C3253" s="16"/>
      <c r="D3253" s="1"/>
      <c r="E3253" s="1"/>
      <c r="F3253" s="1"/>
      <c r="G3253" s="1"/>
      <c r="H3253" s="11"/>
      <c r="I3253" s="11"/>
      <c r="J3253" s="11"/>
      <c r="K3253" s="2"/>
      <c r="L3253" s="2"/>
      <c r="M3253" s="1"/>
    </row>
    <row r="3254" spans="1:13" x14ac:dyDescent="0.2">
      <c r="A3254" s="1"/>
      <c r="B3254" s="1"/>
      <c r="C3254" s="16"/>
      <c r="D3254" s="1"/>
      <c r="E3254" s="1"/>
      <c r="F3254" s="1"/>
      <c r="G3254" s="1"/>
      <c r="H3254" s="11"/>
      <c r="I3254" s="11"/>
      <c r="J3254" s="11"/>
      <c r="K3254" s="2"/>
      <c r="L3254" s="2"/>
      <c r="M3254" s="1"/>
    </row>
    <row r="3255" spans="1:13" x14ac:dyDescent="0.2">
      <c r="A3255" s="1"/>
      <c r="B3255" s="1"/>
      <c r="C3255" s="16"/>
      <c r="D3255" s="1"/>
      <c r="E3255" s="1"/>
      <c r="F3255" s="1"/>
      <c r="G3255" s="1"/>
      <c r="H3255" s="11"/>
      <c r="I3255" s="11"/>
      <c r="J3255" s="11"/>
      <c r="K3255" s="2"/>
      <c r="L3255" s="2"/>
      <c r="M3255" s="1"/>
    </row>
    <row r="3256" spans="1:13" x14ac:dyDescent="0.2">
      <c r="A3256" s="1"/>
      <c r="B3256" s="1"/>
      <c r="C3256" s="16"/>
      <c r="D3256" s="1"/>
      <c r="E3256" s="1"/>
      <c r="F3256" s="1"/>
      <c r="G3256" s="1"/>
      <c r="H3256" s="11"/>
      <c r="I3256" s="11"/>
      <c r="J3256" s="11"/>
      <c r="K3256" s="2"/>
      <c r="L3256" s="2"/>
      <c r="M3256" s="1"/>
    </row>
    <row r="3257" spans="1:13" x14ac:dyDescent="0.2">
      <c r="A3257" s="1"/>
      <c r="B3257" s="1"/>
      <c r="C3257" s="16"/>
      <c r="D3257" s="1"/>
      <c r="E3257" s="1"/>
      <c r="F3257" s="1"/>
      <c r="G3257" s="1"/>
      <c r="H3257" s="11"/>
      <c r="I3257" s="11"/>
      <c r="J3257" s="11"/>
      <c r="K3257" s="2"/>
      <c r="L3257" s="2"/>
      <c r="M3257" s="1"/>
    </row>
    <row r="3258" spans="1:13" x14ac:dyDescent="0.2">
      <c r="A3258" s="1"/>
      <c r="B3258" s="1"/>
      <c r="C3258" s="16"/>
      <c r="D3258" s="1"/>
      <c r="E3258" s="1"/>
      <c r="F3258" s="1"/>
      <c r="G3258" s="1"/>
      <c r="H3258" s="11"/>
      <c r="I3258" s="11"/>
      <c r="J3258" s="11"/>
      <c r="K3258" s="2"/>
      <c r="L3258" s="2"/>
      <c r="M3258" s="1"/>
    </row>
    <row r="3259" spans="1:13" x14ac:dyDescent="0.2">
      <c r="A3259" s="1"/>
      <c r="B3259" s="1"/>
      <c r="C3259" s="16"/>
      <c r="D3259" s="1"/>
      <c r="E3259" s="1"/>
      <c r="F3259" s="1"/>
      <c r="G3259" s="1"/>
      <c r="H3259" s="11"/>
      <c r="I3259" s="11"/>
      <c r="J3259" s="11"/>
      <c r="K3259" s="2"/>
      <c r="L3259" s="2"/>
      <c r="M3259" s="1"/>
    </row>
    <row r="3260" spans="1:13" x14ac:dyDescent="0.2">
      <c r="A3260" s="1"/>
      <c r="B3260" s="1"/>
      <c r="C3260" s="16"/>
      <c r="D3260" s="1"/>
      <c r="E3260" s="1"/>
      <c r="F3260" s="1"/>
      <c r="G3260" s="1"/>
      <c r="H3260" s="11"/>
      <c r="I3260" s="11"/>
      <c r="J3260" s="11"/>
      <c r="K3260" s="2"/>
      <c r="L3260" s="2"/>
      <c r="M3260" s="1"/>
    </row>
    <row r="3261" spans="1:13" x14ac:dyDescent="0.2">
      <c r="A3261" s="1"/>
      <c r="B3261" s="1"/>
      <c r="C3261" s="16"/>
      <c r="D3261" s="1"/>
      <c r="E3261" s="1"/>
      <c r="F3261" s="1"/>
      <c r="G3261" s="1"/>
      <c r="H3261" s="11"/>
      <c r="I3261" s="11"/>
      <c r="J3261" s="11"/>
      <c r="K3261" s="2"/>
      <c r="L3261" s="2"/>
      <c r="M3261" s="1"/>
    </row>
    <row r="3262" spans="1:13" x14ac:dyDescent="0.2">
      <c r="A3262" s="1"/>
      <c r="B3262" s="1"/>
      <c r="C3262" s="16"/>
      <c r="D3262" s="1"/>
      <c r="E3262" s="1"/>
      <c r="F3262" s="1"/>
      <c r="G3262" s="1"/>
      <c r="H3262" s="11"/>
      <c r="I3262" s="11"/>
      <c r="J3262" s="11"/>
      <c r="K3262" s="2"/>
      <c r="L3262" s="2"/>
      <c r="M3262" s="1"/>
    </row>
    <row r="3263" spans="1:13" x14ac:dyDescent="0.2">
      <c r="A3263" s="1"/>
      <c r="B3263" s="1"/>
      <c r="C3263" s="16"/>
      <c r="D3263" s="1"/>
      <c r="E3263" s="1"/>
      <c r="F3263" s="1"/>
      <c r="G3263" s="1"/>
      <c r="H3263" s="11"/>
      <c r="I3263" s="11"/>
      <c r="J3263" s="11"/>
      <c r="K3263" s="2"/>
      <c r="L3263" s="2"/>
      <c r="M3263" s="1"/>
    </row>
    <row r="3264" spans="1:13" x14ac:dyDescent="0.2">
      <c r="A3264" s="1"/>
      <c r="B3264" s="1"/>
      <c r="C3264" s="16"/>
      <c r="D3264" s="1"/>
      <c r="E3264" s="1"/>
      <c r="F3264" s="1"/>
      <c r="G3264" s="1"/>
      <c r="H3264" s="11"/>
      <c r="I3264" s="11"/>
      <c r="J3264" s="11"/>
      <c r="K3264" s="2"/>
      <c r="L3264" s="2"/>
      <c r="M3264" s="1"/>
    </row>
    <row r="3265" spans="1:13" x14ac:dyDescent="0.2">
      <c r="A3265" s="1"/>
      <c r="B3265" s="1"/>
      <c r="C3265" s="16"/>
      <c r="D3265" s="1"/>
      <c r="E3265" s="1"/>
      <c r="F3265" s="1"/>
      <c r="G3265" s="1"/>
      <c r="H3265" s="11"/>
      <c r="I3265" s="11"/>
      <c r="J3265" s="11"/>
      <c r="K3265" s="2"/>
      <c r="L3265" s="2"/>
      <c r="M3265" s="1"/>
    </row>
    <row r="3266" spans="1:13" x14ac:dyDescent="0.2">
      <c r="A3266" s="1"/>
      <c r="B3266" s="1"/>
      <c r="C3266" s="16"/>
      <c r="D3266" s="1"/>
      <c r="E3266" s="1"/>
      <c r="F3266" s="1"/>
      <c r="G3266" s="1"/>
      <c r="H3266" s="11"/>
      <c r="I3266" s="11"/>
      <c r="J3266" s="11"/>
      <c r="K3266" s="2"/>
      <c r="L3266" s="2"/>
      <c r="M3266" s="1"/>
    </row>
    <row r="3267" spans="1:13" x14ac:dyDescent="0.2">
      <c r="A3267" s="1"/>
      <c r="B3267" s="1"/>
      <c r="C3267" s="16"/>
      <c r="D3267" s="1"/>
      <c r="E3267" s="1"/>
      <c r="F3267" s="1"/>
      <c r="G3267" s="1"/>
      <c r="H3267" s="11"/>
      <c r="I3267" s="11"/>
      <c r="J3267" s="11"/>
      <c r="K3267" s="2"/>
      <c r="L3267" s="2"/>
      <c r="M3267" s="1"/>
    </row>
    <row r="3268" spans="1:13" x14ac:dyDescent="0.2">
      <c r="A3268" s="1"/>
      <c r="B3268" s="1"/>
      <c r="C3268" s="16"/>
      <c r="D3268" s="1"/>
      <c r="E3268" s="1"/>
      <c r="F3268" s="1"/>
      <c r="G3268" s="1"/>
      <c r="H3268" s="11"/>
      <c r="I3268" s="11"/>
      <c r="J3268" s="11"/>
      <c r="K3268" s="2"/>
      <c r="L3268" s="2"/>
      <c r="M3268" s="1"/>
    </row>
    <row r="3269" spans="1:13" x14ac:dyDescent="0.2">
      <c r="A3269" s="1"/>
      <c r="B3269" s="1"/>
      <c r="C3269" s="16"/>
      <c r="D3269" s="1"/>
      <c r="E3269" s="1"/>
      <c r="F3269" s="1"/>
      <c r="G3269" s="1"/>
      <c r="H3269" s="11"/>
      <c r="I3269" s="11"/>
      <c r="J3269" s="11"/>
      <c r="K3269" s="2"/>
      <c r="L3269" s="2"/>
      <c r="M3269" s="1"/>
    </row>
    <row r="3270" spans="1:13" x14ac:dyDescent="0.2">
      <c r="A3270" s="1"/>
      <c r="B3270" s="1"/>
      <c r="C3270" s="16"/>
      <c r="D3270" s="1"/>
      <c r="E3270" s="1"/>
      <c r="F3270" s="1"/>
      <c r="G3270" s="1"/>
      <c r="H3270" s="11"/>
      <c r="I3270" s="11"/>
      <c r="J3270" s="11"/>
      <c r="K3270" s="2"/>
      <c r="L3270" s="2"/>
      <c r="M3270" s="1"/>
    </row>
    <row r="3271" spans="1:13" x14ac:dyDescent="0.2">
      <c r="A3271" s="1"/>
      <c r="B3271" s="1"/>
      <c r="C3271" s="16"/>
      <c r="D3271" s="1"/>
      <c r="E3271" s="1"/>
      <c r="F3271" s="1"/>
      <c r="G3271" s="1"/>
      <c r="H3271" s="11"/>
      <c r="I3271" s="11"/>
      <c r="J3271" s="11"/>
      <c r="K3271" s="2"/>
      <c r="L3271" s="2"/>
      <c r="M3271" s="1"/>
    </row>
    <row r="3272" spans="1:13" x14ac:dyDescent="0.2">
      <c r="A3272" s="1"/>
      <c r="B3272" s="1"/>
      <c r="C3272" s="16"/>
      <c r="D3272" s="1"/>
      <c r="E3272" s="1"/>
      <c r="F3272" s="1"/>
      <c r="G3272" s="1"/>
      <c r="H3272" s="11"/>
      <c r="I3272" s="11"/>
      <c r="J3272" s="11"/>
      <c r="K3272" s="2"/>
      <c r="L3272" s="2"/>
      <c r="M3272" s="1"/>
    </row>
    <row r="3273" spans="1:13" x14ac:dyDescent="0.2">
      <c r="A3273" s="1"/>
      <c r="B3273" s="1"/>
      <c r="C3273" s="16"/>
      <c r="D3273" s="1"/>
      <c r="E3273" s="1"/>
      <c r="F3273" s="1"/>
      <c r="G3273" s="1"/>
      <c r="H3273" s="11"/>
      <c r="I3273" s="11"/>
      <c r="J3273" s="11"/>
      <c r="K3273" s="2"/>
      <c r="L3273" s="2"/>
      <c r="M3273" s="1"/>
    </row>
    <row r="3274" spans="1:13" x14ac:dyDescent="0.2">
      <c r="A3274" s="1"/>
      <c r="B3274" s="1"/>
      <c r="C3274" s="16"/>
      <c r="D3274" s="1"/>
      <c r="E3274" s="1"/>
      <c r="F3274" s="1"/>
      <c r="G3274" s="1"/>
      <c r="H3274" s="11"/>
      <c r="I3274" s="11"/>
      <c r="J3274" s="11"/>
      <c r="K3274" s="2"/>
      <c r="L3274" s="2"/>
      <c r="M3274" s="1"/>
    </row>
    <row r="3275" spans="1:13" x14ac:dyDescent="0.2">
      <c r="A3275" s="1"/>
      <c r="B3275" s="1"/>
      <c r="C3275" s="16"/>
      <c r="D3275" s="1"/>
      <c r="E3275" s="1"/>
      <c r="F3275" s="1"/>
      <c r="G3275" s="1"/>
      <c r="H3275" s="11"/>
      <c r="I3275" s="11"/>
      <c r="J3275" s="11"/>
      <c r="K3275" s="2"/>
      <c r="L3275" s="2"/>
      <c r="M3275" s="1"/>
    </row>
    <row r="3276" spans="1:13" x14ac:dyDescent="0.2">
      <c r="A3276" s="1"/>
      <c r="B3276" s="1"/>
      <c r="C3276" s="16"/>
      <c r="D3276" s="1"/>
      <c r="E3276" s="1"/>
      <c r="F3276" s="1"/>
      <c r="G3276" s="1"/>
      <c r="H3276" s="11"/>
      <c r="I3276" s="11"/>
      <c r="J3276" s="11"/>
      <c r="K3276" s="2"/>
      <c r="L3276" s="2"/>
      <c r="M3276" s="1"/>
    </row>
    <row r="3277" spans="1:13" x14ac:dyDescent="0.2">
      <c r="A3277" s="1"/>
      <c r="B3277" s="1"/>
      <c r="C3277" s="16"/>
      <c r="D3277" s="1"/>
      <c r="E3277" s="1"/>
      <c r="F3277" s="1"/>
      <c r="G3277" s="1"/>
      <c r="H3277" s="11"/>
      <c r="I3277" s="11"/>
      <c r="J3277" s="11"/>
      <c r="K3277" s="2"/>
      <c r="L3277" s="2"/>
      <c r="M3277" s="1"/>
    </row>
    <row r="3278" spans="1:13" x14ac:dyDescent="0.2">
      <c r="A3278" s="1"/>
      <c r="B3278" s="1"/>
      <c r="C3278" s="16"/>
      <c r="D3278" s="1"/>
      <c r="E3278" s="1"/>
      <c r="F3278" s="1"/>
      <c r="G3278" s="1"/>
      <c r="H3278" s="11"/>
      <c r="I3278" s="11"/>
      <c r="J3278" s="11"/>
      <c r="K3278" s="2"/>
      <c r="L3278" s="2"/>
      <c r="M3278" s="1"/>
    </row>
    <row r="3279" spans="1:13" x14ac:dyDescent="0.2">
      <c r="A3279" s="1"/>
      <c r="B3279" s="1"/>
      <c r="C3279" s="16"/>
      <c r="D3279" s="1"/>
      <c r="E3279" s="1"/>
      <c r="F3279" s="1"/>
      <c r="G3279" s="1"/>
      <c r="H3279" s="11"/>
      <c r="I3279" s="11"/>
      <c r="J3279" s="11"/>
      <c r="K3279" s="2"/>
      <c r="L3279" s="2"/>
      <c r="M3279" s="1"/>
    </row>
    <row r="3280" spans="1:13" x14ac:dyDescent="0.2">
      <c r="A3280" s="1"/>
      <c r="B3280" s="1"/>
      <c r="C3280" s="16"/>
      <c r="D3280" s="1"/>
      <c r="E3280" s="1"/>
      <c r="F3280" s="1"/>
      <c r="G3280" s="1"/>
      <c r="H3280" s="11"/>
      <c r="I3280" s="11"/>
      <c r="J3280" s="11"/>
      <c r="K3280" s="2"/>
      <c r="L3280" s="2"/>
      <c r="M3280" s="1"/>
    </row>
    <row r="3281" spans="1:13" x14ac:dyDescent="0.2">
      <c r="A3281" s="1"/>
      <c r="B3281" s="1"/>
      <c r="C3281" s="16"/>
      <c r="D3281" s="1"/>
      <c r="E3281" s="1"/>
      <c r="F3281" s="1"/>
      <c r="G3281" s="1"/>
      <c r="H3281" s="11"/>
      <c r="I3281" s="11"/>
      <c r="J3281" s="11"/>
      <c r="K3281" s="2"/>
      <c r="L3281" s="2"/>
      <c r="M3281" s="1"/>
    </row>
    <row r="3282" spans="1:13" x14ac:dyDescent="0.2">
      <c r="A3282" s="1"/>
      <c r="B3282" s="1"/>
      <c r="C3282" s="16"/>
      <c r="D3282" s="1"/>
      <c r="E3282" s="1"/>
      <c r="F3282" s="1"/>
      <c r="G3282" s="1"/>
      <c r="H3282" s="11"/>
      <c r="I3282" s="11"/>
      <c r="J3282" s="11"/>
      <c r="K3282" s="2"/>
      <c r="L3282" s="2"/>
      <c r="M3282" s="1"/>
    </row>
    <row r="3283" spans="1:13" x14ac:dyDescent="0.2">
      <c r="A3283" s="1"/>
      <c r="B3283" s="1"/>
      <c r="C3283" s="16"/>
      <c r="D3283" s="1"/>
      <c r="E3283" s="1"/>
      <c r="F3283" s="1"/>
      <c r="G3283" s="1"/>
      <c r="H3283" s="11"/>
      <c r="I3283" s="11"/>
      <c r="J3283" s="11"/>
      <c r="K3283" s="2"/>
      <c r="L3283" s="2"/>
      <c r="M3283" s="1"/>
    </row>
    <row r="3284" spans="1:13" x14ac:dyDescent="0.2">
      <c r="A3284" s="1"/>
      <c r="B3284" s="1"/>
      <c r="C3284" s="16"/>
      <c r="D3284" s="1"/>
      <c r="E3284" s="1"/>
      <c r="F3284" s="1"/>
      <c r="G3284" s="1"/>
      <c r="H3284" s="11"/>
      <c r="I3284" s="11"/>
      <c r="J3284" s="11"/>
      <c r="K3284" s="2"/>
      <c r="L3284" s="2"/>
      <c r="M3284" s="1"/>
    </row>
    <row r="3285" spans="1:13" x14ac:dyDescent="0.2">
      <c r="A3285" s="1"/>
      <c r="B3285" s="1"/>
      <c r="C3285" s="16"/>
      <c r="D3285" s="1"/>
      <c r="E3285" s="1"/>
      <c r="F3285" s="1"/>
      <c r="G3285" s="1"/>
      <c r="H3285" s="11"/>
      <c r="I3285" s="11"/>
      <c r="J3285" s="11"/>
      <c r="K3285" s="2"/>
      <c r="L3285" s="2"/>
      <c r="M3285" s="1"/>
    </row>
    <row r="3286" spans="1:13" x14ac:dyDescent="0.2">
      <c r="A3286" s="1"/>
      <c r="B3286" s="1"/>
      <c r="C3286" s="16"/>
      <c r="D3286" s="1"/>
      <c r="E3286" s="1"/>
      <c r="F3286" s="1"/>
      <c r="G3286" s="1"/>
      <c r="H3286" s="11"/>
      <c r="I3286" s="11"/>
      <c r="J3286" s="11"/>
      <c r="K3286" s="2"/>
      <c r="L3286" s="2"/>
      <c r="M3286" s="1"/>
    </row>
    <row r="3287" spans="1:13" x14ac:dyDescent="0.2">
      <c r="A3287" s="1"/>
      <c r="B3287" s="1"/>
      <c r="C3287" s="16"/>
      <c r="D3287" s="1"/>
      <c r="E3287" s="1"/>
      <c r="F3287" s="1"/>
      <c r="G3287" s="1"/>
      <c r="H3287" s="11"/>
      <c r="I3287" s="11"/>
      <c r="J3287" s="11"/>
      <c r="K3287" s="2"/>
      <c r="L3287" s="2"/>
      <c r="M3287" s="1"/>
    </row>
    <row r="3288" spans="1:13" x14ac:dyDescent="0.2">
      <c r="A3288" s="1"/>
      <c r="B3288" s="1"/>
      <c r="C3288" s="16"/>
      <c r="D3288" s="1"/>
      <c r="E3288" s="1"/>
      <c r="F3288" s="1"/>
      <c r="G3288" s="1"/>
      <c r="H3288" s="11"/>
      <c r="I3288" s="11"/>
      <c r="J3288" s="11"/>
      <c r="K3288" s="2"/>
      <c r="L3288" s="2"/>
      <c r="M3288" s="1"/>
    </row>
    <row r="3289" spans="1:13" x14ac:dyDescent="0.2">
      <c r="A3289" s="1"/>
      <c r="B3289" s="1"/>
      <c r="C3289" s="16"/>
      <c r="D3289" s="1"/>
      <c r="E3289" s="1"/>
      <c r="F3289" s="1"/>
      <c r="G3289" s="1"/>
      <c r="H3289" s="11"/>
      <c r="I3289" s="11"/>
      <c r="J3289" s="11"/>
      <c r="K3289" s="2"/>
      <c r="L3289" s="2"/>
      <c r="M3289" s="1"/>
    </row>
    <row r="3290" spans="1:13" x14ac:dyDescent="0.2">
      <c r="A3290" s="1"/>
      <c r="B3290" s="1"/>
      <c r="C3290" s="16"/>
      <c r="D3290" s="1"/>
      <c r="E3290" s="1"/>
      <c r="F3290" s="1"/>
      <c r="G3290" s="1"/>
      <c r="H3290" s="11"/>
      <c r="I3290" s="11"/>
      <c r="J3290" s="11"/>
      <c r="K3290" s="2"/>
      <c r="L3290" s="2"/>
      <c r="M3290" s="1"/>
    </row>
    <row r="3291" spans="1:13" x14ac:dyDescent="0.2">
      <c r="A3291" s="1"/>
      <c r="B3291" s="1"/>
      <c r="C3291" s="16"/>
      <c r="D3291" s="1"/>
      <c r="E3291" s="1"/>
      <c r="F3291" s="1"/>
      <c r="G3291" s="1"/>
      <c r="H3291" s="11"/>
      <c r="I3291" s="11"/>
      <c r="J3291" s="11"/>
      <c r="K3291" s="2"/>
      <c r="L3291" s="2"/>
      <c r="M3291" s="1"/>
    </row>
    <row r="3292" spans="1:13" x14ac:dyDescent="0.2">
      <c r="A3292" s="1"/>
      <c r="B3292" s="1"/>
      <c r="C3292" s="16"/>
      <c r="D3292" s="1"/>
      <c r="E3292" s="1"/>
      <c r="F3292" s="1"/>
      <c r="G3292" s="1"/>
      <c r="H3292" s="11"/>
      <c r="I3292" s="11"/>
      <c r="J3292" s="11"/>
      <c r="K3292" s="2"/>
      <c r="L3292" s="2"/>
      <c r="M3292" s="1"/>
    </row>
    <row r="3293" spans="1:13" x14ac:dyDescent="0.2">
      <c r="A3293" s="1"/>
      <c r="B3293" s="1"/>
      <c r="C3293" s="16"/>
      <c r="D3293" s="1"/>
      <c r="E3293" s="1"/>
      <c r="F3293" s="1"/>
      <c r="G3293" s="1"/>
      <c r="H3293" s="11"/>
      <c r="I3293" s="11"/>
      <c r="J3293" s="11"/>
      <c r="K3293" s="2"/>
      <c r="L3293" s="2"/>
      <c r="M3293" s="1"/>
    </row>
    <row r="3294" spans="1:13" x14ac:dyDescent="0.2">
      <c r="A3294" s="1"/>
      <c r="B3294" s="1"/>
      <c r="C3294" s="16"/>
      <c r="D3294" s="1"/>
      <c r="E3294" s="1"/>
      <c r="F3294" s="1"/>
      <c r="G3294" s="1"/>
      <c r="H3294" s="11"/>
      <c r="I3294" s="11"/>
      <c r="J3294" s="11"/>
      <c r="K3294" s="2"/>
      <c r="L3294" s="2"/>
      <c r="M3294" s="1"/>
    </row>
    <row r="3295" spans="1:13" x14ac:dyDescent="0.2">
      <c r="A3295" s="1"/>
      <c r="B3295" s="1"/>
      <c r="C3295" s="16"/>
      <c r="D3295" s="1"/>
      <c r="E3295" s="1"/>
      <c r="F3295" s="1"/>
      <c r="G3295" s="1"/>
      <c r="H3295" s="11"/>
      <c r="I3295" s="11"/>
      <c r="J3295" s="11"/>
      <c r="K3295" s="2"/>
      <c r="L3295" s="2"/>
      <c r="M3295" s="1"/>
    </row>
    <row r="3296" spans="1:13" x14ac:dyDescent="0.2">
      <c r="A3296" s="1"/>
      <c r="B3296" s="1"/>
      <c r="C3296" s="16"/>
      <c r="D3296" s="1"/>
      <c r="E3296" s="1"/>
      <c r="F3296" s="1"/>
      <c r="G3296" s="1"/>
      <c r="H3296" s="11"/>
      <c r="I3296" s="11"/>
      <c r="J3296" s="11"/>
      <c r="K3296" s="2"/>
      <c r="L3296" s="2"/>
      <c r="M3296" s="1"/>
    </row>
    <row r="3297" spans="1:13" x14ac:dyDescent="0.2">
      <c r="A3297" s="1"/>
      <c r="B3297" s="1"/>
      <c r="C3297" s="16"/>
      <c r="D3297" s="1"/>
      <c r="E3297" s="1"/>
      <c r="F3297" s="1"/>
      <c r="G3297" s="1"/>
      <c r="H3297" s="11"/>
      <c r="I3297" s="11"/>
      <c r="J3297" s="11"/>
      <c r="K3297" s="2"/>
      <c r="L3297" s="2"/>
      <c r="M3297" s="1"/>
    </row>
    <row r="3298" spans="1:13" x14ac:dyDescent="0.2">
      <c r="A3298" s="1"/>
      <c r="B3298" s="1"/>
      <c r="C3298" s="16"/>
      <c r="D3298" s="1"/>
      <c r="E3298" s="1"/>
      <c r="F3298" s="1"/>
      <c r="G3298" s="1"/>
      <c r="H3298" s="11"/>
      <c r="I3298" s="11"/>
      <c r="J3298" s="11"/>
      <c r="K3298" s="2"/>
      <c r="L3298" s="2"/>
      <c r="M3298" s="1"/>
    </row>
    <row r="3299" spans="1:13" x14ac:dyDescent="0.2">
      <c r="A3299" s="1"/>
      <c r="B3299" s="1"/>
      <c r="C3299" s="16"/>
      <c r="D3299" s="1"/>
      <c r="E3299" s="1"/>
      <c r="F3299" s="1"/>
      <c r="G3299" s="1"/>
      <c r="H3299" s="11"/>
      <c r="I3299" s="11"/>
      <c r="J3299" s="11"/>
      <c r="K3299" s="2"/>
      <c r="L3299" s="2"/>
      <c r="M3299" s="1"/>
    </row>
    <row r="3300" spans="1:13" x14ac:dyDescent="0.2">
      <c r="A3300" s="1"/>
      <c r="B3300" s="1"/>
      <c r="C3300" s="16"/>
      <c r="D3300" s="1"/>
      <c r="E3300" s="1"/>
      <c r="F3300" s="1"/>
      <c r="G3300" s="1"/>
      <c r="H3300" s="11"/>
      <c r="I3300" s="11"/>
      <c r="J3300" s="11"/>
      <c r="K3300" s="2"/>
      <c r="L3300" s="2"/>
      <c r="M3300" s="1"/>
    </row>
    <row r="3301" spans="1:13" x14ac:dyDescent="0.2">
      <c r="A3301" s="1"/>
      <c r="B3301" s="1"/>
      <c r="C3301" s="16"/>
      <c r="D3301" s="1"/>
      <c r="E3301" s="1"/>
      <c r="F3301" s="1"/>
      <c r="G3301" s="1"/>
      <c r="H3301" s="11"/>
      <c r="I3301" s="11"/>
      <c r="J3301" s="11"/>
      <c r="K3301" s="2"/>
      <c r="L3301" s="2"/>
      <c r="M3301" s="1"/>
    </row>
    <row r="3302" spans="1:13" x14ac:dyDescent="0.2">
      <c r="A3302" s="1"/>
      <c r="B3302" s="1"/>
      <c r="C3302" s="16"/>
      <c r="D3302" s="1"/>
      <c r="E3302" s="1"/>
      <c r="F3302" s="1"/>
      <c r="G3302" s="1"/>
      <c r="H3302" s="11"/>
      <c r="I3302" s="11"/>
      <c r="J3302" s="11"/>
      <c r="K3302" s="2"/>
      <c r="L3302" s="2"/>
      <c r="M3302" s="1"/>
    </row>
    <row r="3303" spans="1:13" x14ac:dyDescent="0.2">
      <c r="A3303" s="1"/>
      <c r="B3303" s="1"/>
      <c r="C3303" s="16"/>
      <c r="D3303" s="1"/>
      <c r="E3303" s="1"/>
      <c r="F3303" s="1"/>
      <c r="G3303" s="1"/>
      <c r="H3303" s="11"/>
      <c r="I3303" s="11"/>
      <c r="J3303" s="11"/>
      <c r="K3303" s="2"/>
      <c r="L3303" s="2"/>
      <c r="M3303" s="1"/>
    </row>
    <row r="3304" spans="1:13" x14ac:dyDescent="0.2">
      <c r="A3304" s="1"/>
      <c r="B3304" s="1"/>
      <c r="C3304" s="16"/>
      <c r="D3304" s="1"/>
      <c r="E3304" s="1"/>
      <c r="F3304" s="1"/>
      <c r="G3304" s="1"/>
      <c r="H3304" s="11"/>
      <c r="I3304" s="11"/>
      <c r="J3304" s="11"/>
      <c r="K3304" s="2"/>
      <c r="L3304" s="2"/>
      <c r="M3304" s="1"/>
    </row>
    <row r="3305" spans="1:13" x14ac:dyDescent="0.2">
      <c r="A3305" s="1"/>
      <c r="B3305" s="1"/>
      <c r="C3305" s="16"/>
      <c r="D3305" s="1"/>
      <c r="E3305" s="1"/>
      <c r="F3305" s="1"/>
      <c r="G3305" s="1"/>
      <c r="H3305" s="11"/>
      <c r="I3305" s="11"/>
      <c r="J3305" s="11"/>
      <c r="K3305" s="2"/>
      <c r="L3305" s="2"/>
      <c r="M3305" s="1"/>
    </row>
    <row r="3306" spans="1:13" x14ac:dyDescent="0.2">
      <c r="A3306" s="1"/>
      <c r="B3306" s="1"/>
      <c r="C3306" s="16"/>
      <c r="D3306" s="1"/>
      <c r="E3306" s="1"/>
      <c r="F3306" s="1"/>
      <c r="G3306" s="1"/>
      <c r="H3306" s="11"/>
      <c r="I3306" s="11"/>
      <c r="J3306" s="11"/>
      <c r="K3306" s="2"/>
      <c r="L3306" s="2"/>
      <c r="M3306" s="1"/>
    </row>
    <row r="3307" spans="1:13" x14ac:dyDescent="0.2">
      <c r="A3307" s="1"/>
      <c r="B3307" s="1"/>
      <c r="C3307" s="16"/>
      <c r="D3307" s="1"/>
      <c r="E3307" s="1"/>
      <c r="F3307" s="1"/>
      <c r="G3307" s="1"/>
      <c r="H3307" s="11"/>
      <c r="I3307" s="11"/>
      <c r="J3307" s="11"/>
      <c r="K3307" s="2"/>
      <c r="L3307" s="2"/>
      <c r="M3307" s="1"/>
    </row>
    <row r="3308" spans="1:13" x14ac:dyDescent="0.2">
      <c r="A3308" s="1"/>
      <c r="B3308" s="1"/>
      <c r="C3308" s="16"/>
      <c r="D3308" s="1"/>
      <c r="E3308" s="1"/>
      <c r="F3308" s="1"/>
      <c r="G3308" s="1"/>
      <c r="H3308" s="11"/>
      <c r="I3308" s="11"/>
      <c r="J3308" s="11"/>
      <c r="K3308" s="2"/>
      <c r="L3308" s="2"/>
      <c r="M3308" s="1"/>
    </row>
    <row r="3309" spans="1:13" x14ac:dyDescent="0.2">
      <c r="A3309" s="1"/>
      <c r="B3309" s="1"/>
      <c r="C3309" s="16"/>
      <c r="D3309" s="1"/>
      <c r="E3309" s="1"/>
      <c r="F3309" s="1"/>
      <c r="G3309" s="1"/>
      <c r="H3309" s="11"/>
      <c r="I3309" s="11"/>
      <c r="J3309" s="11"/>
      <c r="K3309" s="2"/>
      <c r="L3309" s="2"/>
      <c r="M3309" s="1"/>
    </row>
    <row r="3310" spans="1:13" x14ac:dyDescent="0.2">
      <c r="A3310" s="1"/>
      <c r="B3310" s="1"/>
      <c r="C3310" s="16"/>
      <c r="D3310" s="1"/>
      <c r="E3310" s="1"/>
      <c r="F3310" s="1"/>
      <c r="G3310" s="1"/>
      <c r="H3310" s="11"/>
      <c r="I3310" s="11"/>
      <c r="J3310" s="11"/>
      <c r="K3310" s="2"/>
      <c r="L3310" s="2"/>
      <c r="M3310" s="1"/>
    </row>
    <row r="3311" spans="1:13" x14ac:dyDescent="0.2">
      <c r="A3311" s="1"/>
      <c r="B3311" s="1"/>
      <c r="C3311" s="16"/>
      <c r="D3311" s="1"/>
      <c r="E3311" s="1"/>
      <c r="F3311" s="1"/>
      <c r="G3311" s="1"/>
      <c r="H3311" s="11"/>
      <c r="I3311" s="11"/>
      <c r="J3311" s="11"/>
      <c r="K3311" s="2"/>
      <c r="L3311" s="2"/>
      <c r="M3311" s="1"/>
    </row>
    <row r="3312" spans="1:13" x14ac:dyDescent="0.2">
      <c r="A3312" s="1"/>
      <c r="B3312" s="1"/>
      <c r="C3312" s="16"/>
      <c r="D3312" s="1"/>
      <c r="E3312" s="1"/>
      <c r="F3312" s="1"/>
      <c r="G3312" s="1"/>
      <c r="H3312" s="11"/>
      <c r="I3312" s="11"/>
      <c r="J3312" s="11"/>
      <c r="K3312" s="2"/>
      <c r="L3312" s="2"/>
      <c r="M3312" s="1"/>
    </row>
    <row r="3313" spans="1:13" x14ac:dyDescent="0.2">
      <c r="A3313" s="1"/>
      <c r="B3313" s="1"/>
      <c r="C3313" s="16"/>
      <c r="D3313" s="1"/>
      <c r="E3313" s="1"/>
      <c r="F3313" s="1"/>
      <c r="G3313" s="1"/>
      <c r="H3313" s="11"/>
      <c r="I3313" s="11"/>
      <c r="J3313" s="11"/>
      <c r="K3313" s="2"/>
      <c r="L3313" s="2"/>
      <c r="M3313" s="1"/>
    </row>
    <row r="3314" spans="1:13" x14ac:dyDescent="0.2">
      <c r="A3314" s="1"/>
      <c r="B3314" s="1"/>
      <c r="C3314" s="16"/>
      <c r="D3314" s="1"/>
      <c r="E3314" s="1"/>
      <c r="F3314" s="1"/>
      <c r="G3314" s="1"/>
      <c r="H3314" s="11"/>
      <c r="I3314" s="11"/>
      <c r="J3314" s="11"/>
      <c r="K3314" s="2"/>
      <c r="L3314" s="2"/>
      <c r="M3314" s="1"/>
    </row>
    <row r="3315" spans="1:13" x14ac:dyDescent="0.2">
      <c r="A3315" s="1"/>
      <c r="B3315" s="1"/>
      <c r="C3315" s="16"/>
      <c r="D3315" s="1"/>
      <c r="E3315" s="1"/>
      <c r="F3315" s="1"/>
      <c r="G3315" s="1"/>
      <c r="H3315" s="11"/>
      <c r="I3315" s="11"/>
      <c r="J3315" s="11"/>
      <c r="K3315" s="2"/>
      <c r="L3315" s="2"/>
      <c r="M3315" s="1"/>
    </row>
    <row r="3316" spans="1:13" x14ac:dyDescent="0.2">
      <c r="A3316" s="1"/>
      <c r="B3316" s="1"/>
      <c r="C3316" s="16"/>
      <c r="D3316" s="1"/>
      <c r="E3316" s="1"/>
      <c r="F3316" s="1"/>
      <c r="G3316" s="1"/>
      <c r="H3316" s="11"/>
      <c r="I3316" s="11"/>
      <c r="J3316" s="11"/>
      <c r="K3316" s="2"/>
      <c r="L3316" s="2"/>
      <c r="M3316" s="1"/>
    </row>
    <row r="3317" spans="1:13" x14ac:dyDescent="0.2">
      <c r="A3317" s="1"/>
      <c r="B3317" s="1"/>
      <c r="C3317" s="16"/>
      <c r="D3317" s="1"/>
      <c r="E3317" s="1"/>
      <c r="F3317" s="1"/>
      <c r="G3317" s="1"/>
      <c r="H3317" s="11"/>
      <c r="I3317" s="11"/>
      <c r="J3317" s="11"/>
      <c r="K3317" s="2"/>
      <c r="L3317" s="2"/>
      <c r="M3317" s="1"/>
    </row>
    <row r="3318" spans="1:13" x14ac:dyDescent="0.2">
      <c r="A3318" s="1"/>
      <c r="B3318" s="1"/>
      <c r="C3318" s="16"/>
      <c r="D3318" s="1"/>
      <c r="E3318" s="1"/>
      <c r="F3318" s="1"/>
      <c r="G3318" s="1"/>
      <c r="H3318" s="11"/>
      <c r="I3318" s="11"/>
      <c r="J3318" s="11"/>
      <c r="K3318" s="2"/>
      <c r="L3318" s="2"/>
      <c r="M3318" s="1"/>
    </row>
    <row r="3319" spans="1:13" x14ac:dyDescent="0.2">
      <c r="A3319" s="1"/>
      <c r="B3319" s="1"/>
      <c r="C3319" s="16"/>
      <c r="D3319" s="1"/>
      <c r="E3319" s="1"/>
      <c r="F3319" s="1"/>
      <c r="G3319" s="1"/>
      <c r="H3319" s="11"/>
      <c r="I3319" s="11"/>
      <c r="J3319" s="11"/>
      <c r="K3319" s="2"/>
      <c r="L3319" s="2"/>
      <c r="M3319" s="1"/>
    </row>
    <row r="3320" spans="1:13" x14ac:dyDescent="0.2">
      <c r="A3320" s="1"/>
      <c r="B3320" s="1"/>
      <c r="C3320" s="16"/>
      <c r="D3320" s="1"/>
      <c r="E3320" s="1"/>
      <c r="F3320" s="1"/>
      <c r="G3320" s="1"/>
      <c r="H3320" s="11"/>
      <c r="I3320" s="11"/>
      <c r="J3320" s="11"/>
      <c r="K3320" s="2"/>
      <c r="L3320" s="2"/>
      <c r="M3320" s="1"/>
    </row>
    <row r="3321" spans="1:13" x14ac:dyDescent="0.2">
      <c r="A3321" s="1"/>
      <c r="B3321" s="1"/>
      <c r="C3321" s="16"/>
      <c r="D3321" s="1"/>
      <c r="E3321" s="1"/>
      <c r="F3321" s="1"/>
      <c r="G3321" s="1"/>
      <c r="H3321" s="11"/>
      <c r="I3321" s="11"/>
      <c r="J3321" s="11"/>
      <c r="K3321" s="2"/>
      <c r="L3321" s="2"/>
      <c r="M3321" s="1"/>
    </row>
    <row r="3322" spans="1:13" x14ac:dyDescent="0.2">
      <c r="A3322" s="1"/>
      <c r="B3322" s="1"/>
      <c r="C3322" s="16"/>
      <c r="D3322" s="1"/>
      <c r="E3322" s="1"/>
      <c r="F3322" s="1"/>
      <c r="G3322" s="1"/>
      <c r="H3322" s="11"/>
      <c r="I3322" s="11"/>
      <c r="J3322" s="11"/>
      <c r="K3322" s="2"/>
      <c r="L3322" s="2"/>
      <c r="M3322" s="1"/>
    </row>
    <row r="3323" spans="1:13" x14ac:dyDescent="0.2">
      <c r="A3323" s="1"/>
      <c r="B3323" s="1"/>
      <c r="C3323" s="16"/>
      <c r="D3323" s="1"/>
      <c r="E3323" s="1"/>
      <c r="F3323" s="1"/>
      <c r="G3323" s="1"/>
      <c r="H3323" s="11"/>
      <c r="I3323" s="11"/>
      <c r="J3323" s="11"/>
      <c r="K3323" s="2"/>
      <c r="L3323" s="2"/>
      <c r="M3323" s="1"/>
    </row>
    <row r="3324" spans="1:13" x14ac:dyDescent="0.2">
      <c r="A3324" s="1"/>
      <c r="B3324" s="1"/>
      <c r="C3324" s="16"/>
      <c r="D3324" s="1"/>
      <c r="E3324" s="1"/>
      <c r="F3324" s="1"/>
      <c r="G3324" s="1"/>
      <c r="H3324" s="11"/>
      <c r="I3324" s="11"/>
      <c r="J3324" s="11"/>
      <c r="K3324" s="2"/>
      <c r="L3324" s="2"/>
      <c r="M3324" s="1"/>
    </row>
    <row r="3325" spans="1:13" x14ac:dyDescent="0.2">
      <c r="A3325" s="1"/>
      <c r="B3325" s="1"/>
      <c r="C3325" s="16"/>
      <c r="D3325" s="1"/>
      <c r="E3325" s="1"/>
      <c r="F3325" s="1"/>
      <c r="G3325" s="1"/>
      <c r="H3325" s="11"/>
      <c r="I3325" s="11"/>
      <c r="J3325" s="11"/>
      <c r="K3325" s="2"/>
      <c r="L3325" s="2"/>
      <c r="M3325" s="1"/>
    </row>
    <row r="3326" spans="1:13" x14ac:dyDescent="0.2">
      <c r="A3326" s="1"/>
      <c r="B3326" s="1"/>
      <c r="C3326" s="16"/>
      <c r="D3326" s="1"/>
      <c r="E3326" s="1"/>
      <c r="F3326" s="1"/>
      <c r="G3326" s="1"/>
      <c r="H3326" s="11"/>
      <c r="I3326" s="11"/>
      <c r="J3326" s="11"/>
      <c r="K3326" s="2"/>
      <c r="L3326" s="2"/>
      <c r="M3326" s="1"/>
    </row>
    <row r="3327" spans="1:13" x14ac:dyDescent="0.2">
      <c r="A3327" s="1"/>
      <c r="B3327" s="1"/>
      <c r="C3327" s="16"/>
      <c r="D3327" s="1"/>
      <c r="E3327" s="1"/>
      <c r="F3327" s="1"/>
      <c r="G3327" s="1"/>
      <c r="H3327" s="11"/>
      <c r="I3327" s="11"/>
      <c r="J3327" s="11"/>
      <c r="K3327" s="2"/>
      <c r="L3327" s="2"/>
      <c r="M3327" s="1"/>
    </row>
    <row r="3328" spans="1:13" x14ac:dyDescent="0.2">
      <c r="A3328" s="1"/>
      <c r="B3328" s="1"/>
      <c r="C3328" s="16"/>
      <c r="D3328" s="1"/>
      <c r="E3328" s="1"/>
      <c r="F3328" s="1"/>
      <c r="G3328" s="1"/>
      <c r="H3328" s="11"/>
      <c r="I3328" s="11"/>
      <c r="J3328" s="11"/>
      <c r="K3328" s="2"/>
      <c r="L3328" s="2"/>
      <c r="M3328" s="1"/>
    </row>
    <row r="3329" spans="1:13" x14ac:dyDescent="0.2">
      <c r="A3329" s="1"/>
      <c r="B3329" s="1"/>
      <c r="C3329" s="16"/>
      <c r="D3329" s="1"/>
      <c r="E3329" s="1"/>
      <c r="F3329" s="1"/>
      <c r="G3329" s="1"/>
      <c r="H3329" s="11"/>
      <c r="I3329" s="11"/>
      <c r="J3329" s="11"/>
      <c r="K3329" s="2"/>
      <c r="L3329" s="2"/>
      <c r="M3329" s="1"/>
    </row>
    <row r="3330" spans="1:13" x14ac:dyDescent="0.2">
      <c r="A3330" s="1"/>
      <c r="B3330" s="1"/>
      <c r="C3330" s="16"/>
      <c r="D3330" s="1"/>
      <c r="E3330" s="1"/>
      <c r="F3330" s="1"/>
      <c r="G3330" s="1"/>
      <c r="H3330" s="11"/>
      <c r="I3330" s="11"/>
      <c r="J3330" s="11"/>
      <c r="K3330" s="2"/>
      <c r="L3330" s="2"/>
      <c r="M3330" s="1"/>
    </row>
    <row r="3331" spans="1:13" x14ac:dyDescent="0.2">
      <c r="A3331" s="1"/>
      <c r="B3331" s="1"/>
      <c r="C3331" s="16"/>
      <c r="D3331" s="1"/>
      <c r="E3331" s="1"/>
      <c r="F3331" s="1"/>
      <c r="G3331" s="1"/>
      <c r="H3331" s="11"/>
      <c r="I3331" s="11"/>
      <c r="J3331" s="11"/>
      <c r="K3331" s="2"/>
      <c r="L3331" s="2"/>
      <c r="M3331" s="1"/>
    </row>
    <row r="3332" spans="1:13" x14ac:dyDescent="0.2">
      <c r="A3332" s="1"/>
      <c r="B3332" s="1"/>
      <c r="C3332" s="16"/>
      <c r="D3332" s="1"/>
      <c r="E3332" s="1"/>
      <c r="F3332" s="1"/>
      <c r="G3332" s="1"/>
      <c r="H3332" s="11"/>
      <c r="I3332" s="11"/>
      <c r="J3332" s="11"/>
      <c r="K3332" s="2"/>
      <c r="L3332" s="2"/>
      <c r="M3332" s="1"/>
    </row>
    <row r="3333" spans="1:13" x14ac:dyDescent="0.2">
      <c r="A3333" s="1"/>
      <c r="B3333" s="1"/>
      <c r="C3333" s="16"/>
      <c r="D3333" s="1"/>
      <c r="E3333" s="1"/>
      <c r="F3333" s="1"/>
      <c r="G3333" s="1"/>
      <c r="H3333" s="11"/>
      <c r="I3333" s="11"/>
      <c r="J3333" s="11"/>
      <c r="K3333" s="2"/>
      <c r="L3333" s="2"/>
      <c r="M3333" s="1"/>
    </row>
    <row r="3334" spans="1:13" x14ac:dyDescent="0.2">
      <c r="A3334" s="1"/>
      <c r="B3334" s="1"/>
      <c r="C3334" s="16"/>
      <c r="D3334" s="1"/>
      <c r="E3334" s="1"/>
      <c r="F3334" s="1"/>
      <c r="G3334" s="1"/>
      <c r="H3334" s="11"/>
      <c r="I3334" s="11"/>
      <c r="J3334" s="11"/>
      <c r="K3334" s="2"/>
      <c r="L3334" s="2"/>
      <c r="M3334" s="1"/>
    </row>
    <row r="3335" spans="1:13" x14ac:dyDescent="0.2">
      <c r="A3335" s="1"/>
      <c r="B3335" s="1"/>
      <c r="C3335" s="16"/>
      <c r="D3335" s="1"/>
      <c r="E3335" s="1"/>
      <c r="F3335" s="1"/>
      <c r="G3335" s="1"/>
      <c r="H3335" s="11"/>
      <c r="I3335" s="11"/>
      <c r="J3335" s="11"/>
      <c r="K3335" s="2"/>
      <c r="L3335" s="2"/>
      <c r="M3335" s="1"/>
    </row>
    <row r="3336" spans="1:13" x14ac:dyDescent="0.2">
      <c r="A3336" s="1"/>
      <c r="B3336" s="1"/>
      <c r="C3336" s="16"/>
      <c r="D3336" s="1"/>
      <c r="E3336" s="1"/>
      <c r="F3336" s="1"/>
      <c r="G3336" s="1"/>
      <c r="H3336" s="11"/>
      <c r="I3336" s="11"/>
      <c r="J3336" s="11"/>
      <c r="K3336" s="2"/>
      <c r="L3336" s="2"/>
      <c r="M3336" s="1"/>
    </row>
    <row r="3337" spans="1:13" x14ac:dyDescent="0.2">
      <c r="A3337" s="1"/>
      <c r="B3337" s="1"/>
      <c r="C3337" s="16"/>
      <c r="D3337" s="1"/>
      <c r="E3337" s="1"/>
      <c r="F3337" s="1"/>
      <c r="G3337" s="1"/>
      <c r="H3337" s="11"/>
      <c r="I3337" s="11"/>
      <c r="J3337" s="11"/>
      <c r="K3337" s="2"/>
      <c r="L3337" s="2"/>
      <c r="M3337" s="1"/>
    </row>
    <row r="3338" spans="1:13" x14ac:dyDescent="0.2">
      <c r="A3338" s="1"/>
      <c r="B3338" s="1"/>
      <c r="C3338" s="16"/>
      <c r="D3338" s="1"/>
      <c r="E3338" s="1"/>
      <c r="F3338" s="1"/>
      <c r="G3338" s="1"/>
      <c r="H3338" s="11"/>
      <c r="I3338" s="11"/>
      <c r="J3338" s="11"/>
      <c r="K3338" s="2"/>
      <c r="L3338" s="2"/>
      <c r="M3338" s="1"/>
    </row>
    <row r="3339" spans="1:13" x14ac:dyDescent="0.2">
      <c r="A3339" s="1"/>
      <c r="B3339" s="1"/>
      <c r="C3339" s="16"/>
      <c r="D3339" s="1"/>
      <c r="E3339" s="1"/>
      <c r="F3339" s="1"/>
      <c r="G3339" s="1"/>
      <c r="H3339" s="11"/>
      <c r="I3339" s="11"/>
      <c r="J3339" s="11"/>
      <c r="K3339" s="2"/>
      <c r="L3339" s="2"/>
      <c r="M3339" s="1"/>
    </row>
    <row r="3340" spans="1:13" x14ac:dyDescent="0.2">
      <c r="A3340" s="1"/>
      <c r="B3340" s="1"/>
      <c r="C3340" s="16"/>
      <c r="D3340" s="1"/>
      <c r="E3340" s="1"/>
      <c r="F3340" s="1"/>
      <c r="G3340" s="1"/>
      <c r="H3340" s="11"/>
      <c r="I3340" s="11"/>
      <c r="J3340" s="11"/>
      <c r="K3340" s="2"/>
      <c r="L3340" s="2"/>
      <c r="M3340" s="1"/>
    </row>
    <row r="3341" spans="1:13" x14ac:dyDescent="0.2">
      <c r="A3341" s="1"/>
      <c r="B3341" s="1"/>
      <c r="C3341" s="16"/>
      <c r="D3341" s="1"/>
      <c r="E3341" s="1"/>
      <c r="F3341" s="1"/>
      <c r="G3341" s="1"/>
      <c r="H3341" s="11"/>
      <c r="I3341" s="11"/>
      <c r="J3341" s="11"/>
      <c r="K3341" s="2"/>
      <c r="L3341" s="2"/>
      <c r="M3341" s="1"/>
    </row>
    <row r="3342" spans="1:13" x14ac:dyDescent="0.2">
      <c r="A3342" s="1"/>
      <c r="B3342" s="1"/>
      <c r="C3342" s="16"/>
      <c r="D3342" s="1"/>
      <c r="E3342" s="1"/>
      <c r="F3342" s="1"/>
      <c r="G3342" s="1"/>
      <c r="H3342" s="11"/>
      <c r="I3342" s="11"/>
      <c r="J3342" s="11"/>
      <c r="K3342" s="2"/>
      <c r="L3342" s="2"/>
      <c r="M3342" s="1"/>
    </row>
    <row r="3343" spans="1:13" x14ac:dyDescent="0.2">
      <c r="A3343" s="1"/>
      <c r="B3343" s="1"/>
      <c r="C3343" s="16"/>
      <c r="D3343" s="1"/>
      <c r="E3343" s="1"/>
      <c r="F3343" s="1"/>
      <c r="G3343" s="1"/>
      <c r="H3343" s="11"/>
      <c r="I3343" s="11"/>
      <c r="J3343" s="11"/>
      <c r="K3343" s="2"/>
      <c r="L3343" s="2"/>
      <c r="M3343" s="1"/>
    </row>
    <row r="3344" spans="1:13" x14ac:dyDescent="0.2">
      <c r="A3344" s="1"/>
      <c r="B3344" s="1"/>
      <c r="C3344" s="16"/>
      <c r="D3344" s="1"/>
      <c r="E3344" s="1"/>
      <c r="F3344" s="1"/>
      <c r="G3344" s="1"/>
      <c r="H3344" s="11"/>
      <c r="I3344" s="11"/>
      <c r="J3344" s="11"/>
      <c r="K3344" s="2"/>
      <c r="L3344" s="2"/>
      <c r="M3344" s="1"/>
    </row>
    <row r="3345" spans="1:13" x14ac:dyDescent="0.2">
      <c r="A3345" s="1"/>
      <c r="B3345" s="1"/>
      <c r="C3345" s="16"/>
      <c r="D3345" s="1"/>
      <c r="E3345" s="1"/>
      <c r="F3345" s="1"/>
      <c r="G3345" s="1"/>
      <c r="H3345" s="11"/>
      <c r="I3345" s="11"/>
      <c r="J3345" s="11"/>
      <c r="K3345" s="2"/>
      <c r="L3345" s="2"/>
      <c r="M3345" s="1"/>
    </row>
    <row r="3346" spans="1:13" x14ac:dyDescent="0.2">
      <c r="A3346" s="1"/>
      <c r="B3346" s="1"/>
      <c r="C3346" s="16"/>
      <c r="D3346" s="1"/>
      <c r="E3346" s="1"/>
      <c r="F3346" s="1"/>
      <c r="G3346" s="1"/>
      <c r="H3346" s="11"/>
      <c r="I3346" s="11"/>
      <c r="J3346" s="11"/>
      <c r="K3346" s="2"/>
      <c r="L3346" s="2"/>
      <c r="M3346" s="1"/>
    </row>
    <row r="3347" spans="1:13" x14ac:dyDescent="0.2">
      <c r="A3347" s="1"/>
      <c r="B3347" s="1"/>
      <c r="C3347" s="16"/>
      <c r="D3347" s="1"/>
      <c r="E3347" s="1"/>
      <c r="F3347" s="1"/>
      <c r="G3347" s="1"/>
      <c r="H3347" s="11"/>
      <c r="I3347" s="11"/>
      <c r="J3347" s="11"/>
      <c r="K3347" s="2"/>
      <c r="L3347" s="2"/>
      <c r="M3347" s="1"/>
    </row>
    <row r="3348" spans="1:13" x14ac:dyDescent="0.2">
      <c r="A3348" s="1"/>
      <c r="B3348" s="1"/>
      <c r="C3348" s="16"/>
      <c r="D3348" s="1"/>
      <c r="E3348" s="1"/>
      <c r="F3348" s="1"/>
      <c r="G3348" s="1"/>
      <c r="H3348" s="11"/>
      <c r="I3348" s="11"/>
      <c r="J3348" s="11"/>
      <c r="K3348" s="2"/>
      <c r="L3348" s="2"/>
      <c r="M3348" s="1"/>
    </row>
    <row r="3349" spans="1:13" x14ac:dyDescent="0.2">
      <c r="A3349" s="1"/>
      <c r="B3349" s="1"/>
      <c r="C3349" s="16"/>
      <c r="D3349" s="1"/>
      <c r="E3349" s="1"/>
      <c r="F3349" s="1"/>
      <c r="G3349" s="1"/>
      <c r="H3349" s="11"/>
      <c r="I3349" s="11"/>
      <c r="J3349" s="11"/>
      <c r="K3349" s="2"/>
      <c r="L3349" s="2"/>
      <c r="M3349" s="1"/>
    </row>
    <row r="3350" spans="1:13" x14ac:dyDescent="0.2">
      <c r="A3350" s="1"/>
      <c r="B3350" s="1"/>
      <c r="C3350" s="16"/>
      <c r="D3350" s="1"/>
      <c r="E3350" s="1"/>
      <c r="F3350" s="1"/>
      <c r="G3350" s="1"/>
      <c r="H3350" s="11"/>
      <c r="I3350" s="11"/>
      <c r="J3350" s="11"/>
      <c r="K3350" s="2"/>
      <c r="L3350" s="2"/>
      <c r="M3350" s="1"/>
    </row>
    <row r="3351" spans="1:13" x14ac:dyDescent="0.2">
      <c r="A3351" s="1"/>
      <c r="B3351" s="1"/>
      <c r="C3351" s="16"/>
      <c r="D3351" s="1"/>
      <c r="E3351" s="1"/>
      <c r="F3351" s="1"/>
      <c r="G3351" s="1"/>
      <c r="H3351" s="11"/>
      <c r="I3351" s="11"/>
      <c r="J3351" s="11"/>
      <c r="K3351" s="2"/>
      <c r="L3351" s="2"/>
      <c r="M3351" s="1"/>
    </row>
    <row r="3352" spans="1:13" x14ac:dyDescent="0.2">
      <c r="A3352" s="1"/>
      <c r="B3352" s="1"/>
      <c r="C3352" s="16"/>
      <c r="D3352" s="1"/>
      <c r="E3352" s="1"/>
      <c r="F3352" s="1"/>
      <c r="G3352" s="1"/>
      <c r="H3352" s="11"/>
      <c r="I3352" s="11"/>
      <c r="J3352" s="11"/>
      <c r="K3352" s="2"/>
      <c r="L3352" s="2"/>
      <c r="M3352" s="1"/>
    </row>
    <row r="3353" spans="1:13" x14ac:dyDescent="0.2">
      <c r="A3353" s="1"/>
      <c r="B3353" s="1"/>
      <c r="C3353" s="16"/>
      <c r="D3353" s="1"/>
      <c r="E3353" s="1"/>
      <c r="F3353" s="1"/>
      <c r="G3353" s="1"/>
      <c r="H3353" s="11"/>
      <c r="I3353" s="11"/>
      <c r="J3353" s="11"/>
      <c r="K3353" s="2"/>
      <c r="L3353" s="2"/>
      <c r="M3353" s="1"/>
    </row>
    <row r="3354" spans="1:13" x14ac:dyDescent="0.2">
      <c r="A3354" s="1"/>
      <c r="B3354" s="1"/>
      <c r="C3354" s="16"/>
      <c r="D3354" s="1"/>
      <c r="E3354" s="1"/>
      <c r="F3354" s="1"/>
      <c r="G3354" s="1"/>
      <c r="H3354" s="11"/>
      <c r="I3354" s="11"/>
      <c r="J3354" s="11"/>
      <c r="K3354" s="2"/>
      <c r="L3354" s="2"/>
      <c r="M3354" s="1"/>
    </row>
    <row r="3355" spans="1:13" x14ac:dyDescent="0.2">
      <c r="A3355" s="1"/>
      <c r="B3355" s="1"/>
      <c r="C3355" s="16"/>
      <c r="D3355" s="1"/>
      <c r="E3355" s="1"/>
      <c r="F3355" s="1"/>
      <c r="G3355" s="1"/>
      <c r="H3355" s="11"/>
      <c r="I3355" s="11"/>
      <c r="J3355" s="11"/>
      <c r="K3355" s="2"/>
      <c r="L3355" s="2"/>
      <c r="M3355" s="1"/>
    </row>
    <row r="3356" spans="1:13" x14ac:dyDescent="0.2">
      <c r="A3356" s="1"/>
      <c r="B3356" s="1"/>
      <c r="C3356" s="16"/>
      <c r="D3356" s="1"/>
      <c r="E3356" s="1"/>
      <c r="F3356" s="1"/>
      <c r="G3356" s="1"/>
      <c r="H3356" s="11"/>
      <c r="I3356" s="11"/>
      <c r="J3356" s="11"/>
      <c r="K3356" s="2"/>
      <c r="L3356" s="2"/>
      <c r="M3356" s="1"/>
    </row>
    <row r="3357" spans="1:13" x14ac:dyDescent="0.2">
      <c r="A3357" s="1"/>
      <c r="B3357" s="1"/>
      <c r="C3357" s="16"/>
      <c r="D3357" s="1"/>
      <c r="E3357" s="1"/>
      <c r="F3357" s="1"/>
      <c r="G3357" s="1"/>
      <c r="H3357" s="11"/>
      <c r="I3357" s="11"/>
      <c r="J3357" s="11"/>
      <c r="K3357" s="2"/>
      <c r="L3357" s="2"/>
      <c r="M3357" s="1"/>
    </row>
    <row r="3358" spans="1:13" x14ac:dyDescent="0.2">
      <c r="A3358" s="1"/>
      <c r="B3358" s="1"/>
      <c r="C3358" s="16"/>
      <c r="D3358" s="1"/>
      <c r="E3358" s="1"/>
      <c r="F3358" s="1"/>
      <c r="G3358" s="1"/>
      <c r="H3358" s="11"/>
      <c r="I3358" s="11"/>
      <c r="J3358" s="11"/>
      <c r="K3358" s="2"/>
      <c r="L3358" s="2"/>
      <c r="M3358" s="1"/>
    </row>
    <row r="3359" spans="1:13" x14ac:dyDescent="0.2">
      <c r="A3359" s="1"/>
      <c r="B3359" s="1"/>
      <c r="C3359" s="16"/>
      <c r="D3359" s="1"/>
      <c r="E3359" s="1"/>
      <c r="F3359" s="1"/>
      <c r="G3359" s="1"/>
      <c r="H3359" s="11"/>
      <c r="I3359" s="11"/>
      <c r="J3359" s="11"/>
      <c r="K3359" s="2"/>
      <c r="L3359" s="2"/>
      <c r="M3359" s="1"/>
    </row>
    <row r="3360" spans="1:13" x14ac:dyDescent="0.2">
      <c r="A3360" s="1"/>
      <c r="B3360" s="1"/>
      <c r="C3360" s="16"/>
      <c r="D3360" s="1"/>
      <c r="E3360" s="1"/>
      <c r="F3360" s="1"/>
      <c r="G3360" s="1"/>
      <c r="H3360" s="11"/>
      <c r="I3360" s="11"/>
      <c r="J3360" s="11"/>
      <c r="K3360" s="2"/>
      <c r="L3360" s="2"/>
      <c r="M3360" s="1"/>
    </row>
    <row r="3361" spans="1:13" x14ac:dyDescent="0.2">
      <c r="A3361" s="1"/>
      <c r="B3361" s="1"/>
      <c r="C3361" s="16"/>
      <c r="D3361" s="1"/>
      <c r="E3361" s="1"/>
      <c r="F3361" s="1"/>
      <c r="G3361" s="1"/>
      <c r="H3361" s="11"/>
      <c r="I3361" s="11"/>
      <c r="J3361" s="11"/>
      <c r="K3361" s="2"/>
      <c r="L3361" s="2"/>
      <c r="M3361" s="1"/>
    </row>
    <row r="3362" spans="1:13" x14ac:dyDescent="0.2">
      <c r="A3362" s="1"/>
      <c r="B3362" s="1"/>
      <c r="C3362" s="16"/>
      <c r="D3362" s="1"/>
      <c r="E3362" s="1"/>
      <c r="F3362" s="1"/>
      <c r="G3362" s="1"/>
      <c r="H3362" s="11"/>
      <c r="I3362" s="11"/>
      <c r="J3362" s="11"/>
      <c r="K3362" s="2"/>
      <c r="L3362" s="2"/>
      <c r="M3362" s="1"/>
    </row>
    <row r="3363" spans="1:13" x14ac:dyDescent="0.2">
      <c r="A3363" s="1"/>
      <c r="B3363" s="1"/>
      <c r="C3363" s="16"/>
      <c r="D3363" s="1"/>
      <c r="E3363" s="1"/>
      <c r="F3363" s="1"/>
      <c r="G3363" s="1"/>
      <c r="H3363" s="11"/>
      <c r="I3363" s="11"/>
      <c r="J3363" s="11"/>
      <c r="K3363" s="2"/>
      <c r="L3363" s="2"/>
      <c r="M3363" s="1"/>
    </row>
    <row r="3364" spans="1:13" x14ac:dyDescent="0.2">
      <c r="A3364" s="1"/>
      <c r="B3364" s="1"/>
      <c r="C3364" s="16"/>
      <c r="D3364" s="1"/>
      <c r="E3364" s="1"/>
      <c r="F3364" s="1"/>
      <c r="G3364" s="1"/>
      <c r="H3364" s="11"/>
      <c r="I3364" s="11"/>
      <c r="J3364" s="11"/>
      <c r="K3364" s="2"/>
      <c r="L3364" s="2"/>
      <c r="M3364" s="1"/>
    </row>
    <row r="3365" spans="1:13" x14ac:dyDescent="0.2">
      <c r="A3365" s="1"/>
      <c r="B3365" s="1"/>
      <c r="C3365" s="16"/>
      <c r="D3365" s="1"/>
      <c r="E3365" s="1"/>
      <c r="F3365" s="1"/>
      <c r="G3365" s="1"/>
      <c r="H3365" s="11"/>
      <c r="I3365" s="11"/>
      <c r="J3365" s="11"/>
      <c r="K3365" s="2"/>
      <c r="L3365" s="2"/>
      <c r="M3365" s="1"/>
    </row>
    <row r="3366" spans="1:13" x14ac:dyDescent="0.2">
      <c r="A3366" s="1"/>
      <c r="B3366" s="1"/>
      <c r="C3366" s="16"/>
      <c r="D3366" s="1"/>
      <c r="E3366" s="1"/>
      <c r="F3366" s="1"/>
      <c r="G3366" s="1"/>
      <c r="H3366" s="11"/>
      <c r="I3366" s="11"/>
      <c r="J3366" s="11"/>
      <c r="K3366" s="2"/>
      <c r="L3366" s="2"/>
      <c r="M3366" s="1"/>
    </row>
    <row r="3367" spans="1:13" x14ac:dyDescent="0.2">
      <c r="A3367" s="1"/>
      <c r="B3367" s="1"/>
      <c r="C3367" s="16"/>
      <c r="D3367" s="1"/>
      <c r="E3367" s="1"/>
      <c r="F3367" s="1"/>
      <c r="G3367" s="1"/>
      <c r="H3367" s="11"/>
      <c r="I3367" s="11"/>
      <c r="J3367" s="11"/>
      <c r="K3367" s="2"/>
      <c r="L3367" s="2"/>
      <c r="M3367" s="1"/>
    </row>
    <row r="3368" spans="1:13" x14ac:dyDescent="0.2">
      <c r="A3368" s="1"/>
      <c r="B3368" s="1"/>
      <c r="C3368" s="16"/>
      <c r="D3368" s="1"/>
      <c r="E3368" s="1"/>
      <c r="F3368" s="1"/>
      <c r="G3368" s="1"/>
      <c r="H3368" s="11"/>
      <c r="I3368" s="11"/>
      <c r="J3368" s="11"/>
      <c r="K3368" s="2"/>
      <c r="L3368" s="2"/>
      <c r="M3368" s="1"/>
    </row>
    <row r="3369" spans="1:13" x14ac:dyDescent="0.2">
      <c r="A3369" s="1"/>
      <c r="B3369" s="1"/>
      <c r="C3369" s="16"/>
      <c r="D3369" s="1"/>
      <c r="E3369" s="1"/>
      <c r="F3369" s="1"/>
      <c r="G3369" s="1"/>
      <c r="H3369" s="11"/>
      <c r="I3369" s="11"/>
      <c r="J3369" s="11"/>
      <c r="K3369" s="2"/>
      <c r="L3369" s="2"/>
      <c r="M3369" s="1"/>
    </row>
    <row r="3370" spans="1:13" x14ac:dyDescent="0.2">
      <c r="A3370" s="1"/>
      <c r="B3370" s="1"/>
      <c r="C3370" s="16"/>
      <c r="D3370" s="1"/>
      <c r="E3370" s="1"/>
      <c r="F3370" s="1"/>
      <c r="G3370" s="1"/>
      <c r="H3370" s="11"/>
      <c r="I3370" s="11"/>
      <c r="J3370" s="11"/>
      <c r="K3370" s="2"/>
      <c r="L3370" s="2"/>
      <c r="M3370" s="1"/>
    </row>
    <row r="3371" spans="1:13" x14ac:dyDescent="0.2">
      <c r="A3371" s="1"/>
      <c r="B3371" s="1"/>
      <c r="C3371" s="16"/>
      <c r="D3371" s="1"/>
      <c r="E3371" s="1"/>
      <c r="F3371" s="1"/>
      <c r="G3371" s="1"/>
      <c r="H3371" s="11"/>
      <c r="I3371" s="11"/>
      <c r="J3371" s="11"/>
      <c r="K3371" s="2"/>
      <c r="L3371" s="2"/>
      <c r="M3371" s="1"/>
    </row>
    <row r="3372" spans="1:13" x14ac:dyDescent="0.2">
      <c r="A3372" s="1"/>
      <c r="B3372" s="1"/>
      <c r="C3372" s="16"/>
      <c r="D3372" s="1"/>
      <c r="E3372" s="1"/>
      <c r="F3372" s="1"/>
      <c r="G3372" s="1"/>
      <c r="H3372" s="11"/>
      <c r="I3372" s="11"/>
      <c r="J3372" s="11"/>
      <c r="K3372" s="2"/>
      <c r="L3372" s="2"/>
      <c r="M3372" s="1"/>
    </row>
    <row r="3373" spans="1:13" x14ac:dyDescent="0.2">
      <c r="A3373" s="1"/>
      <c r="B3373" s="1"/>
      <c r="C3373" s="16"/>
      <c r="D3373" s="1"/>
      <c r="E3373" s="1"/>
      <c r="F3373" s="1"/>
      <c r="G3373" s="1"/>
      <c r="H3373" s="11"/>
      <c r="I3373" s="11"/>
      <c r="J3373" s="11"/>
      <c r="K3373" s="2"/>
      <c r="L3373" s="2"/>
      <c r="M3373" s="1"/>
    </row>
    <row r="3374" spans="1:13" x14ac:dyDescent="0.2">
      <c r="A3374" s="1"/>
      <c r="B3374" s="1"/>
      <c r="C3374" s="16"/>
      <c r="D3374" s="1"/>
      <c r="E3374" s="1"/>
      <c r="F3374" s="1"/>
      <c r="G3374" s="1"/>
      <c r="H3374" s="11"/>
      <c r="I3374" s="11"/>
      <c r="J3374" s="11"/>
      <c r="K3374" s="2"/>
      <c r="L3374" s="2"/>
      <c r="M3374" s="1"/>
    </row>
    <row r="3375" spans="1:13" x14ac:dyDescent="0.2">
      <c r="A3375" s="1"/>
      <c r="B3375" s="1"/>
      <c r="C3375" s="16"/>
      <c r="D3375" s="1"/>
      <c r="E3375" s="1"/>
      <c r="F3375" s="1"/>
      <c r="G3375" s="1"/>
      <c r="H3375" s="11"/>
      <c r="I3375" s="11"/>
      <c r="J3375" s="11"/>
      <c r="K3375" s="2"/>
      <c r="L3375" s="2"/>
      <c r="M3375" s="1"/>
    </row>
    <row r="3376" spans="1:13" x14ac:dyDescent="0.2">
      <c r="A3376" s="1"/>
      <c r="B3376" s="1"/>
      <c r="C3376" s="16"/>
      <c r="D3376" s="1"/>
      <c r="E3376" s="1"/>
      <c r="F3376" s="1"/>
      <c r="G3376" s="1"/>
      <c r="H3376" s="11"/>
      <c r="I3376" s="11"/>
      <c r="J3376" s="11"/>
      <c r="K3376" s="2"/>
      <c r="L3376" s="2"/>
      <c r="M3376" s="1"/>
    </row>
    <row r="3377" spans="1:13" x14ac:dyDescent="0.2">
      <c r="A3377" s="1"/>
      <c r="B3377" s="1"/>
      <c r="C3377" s="16"/>
      <c r="D3377" s="1"/>
      <c r="E3377" s="1"/>
      <c r="F3377" s="1"/>
      <c r="G3377" s="1"/>
      <c r="H3377" s="11"/>
      <c r="I3377" s="11"/>
      <c r="J3377" s="11"/>
      <c r="K3377" s="2"/>
      <c r="L3377" s="2"/>
      <c r="M3377" s="1"/>
    </row>
    <row r="3378" spans="1:13" x14ac:dyDescent="0.2">
      <c r="A3378" s="1"/>
      <c r="B3378" s="1"/>
      <c r="C3378" s="16"/>
      <c r="D3378" s="1"/>
      <c r="E3378" s="1"/>
      <c r="F3378" s="1"/>
      <c r="G3378" s="1"/>
      <c r="H3378" s="11"/>
      <c r="I3378" s="11"/>
      <c r="J3378" s="11"/>
      <c r="K3378" s="2"/>
      <c r="L3378" s="2"/>
      <c r="M3378" s="1"/>
    </row>
    <row r="3379" spans="1:13" x14ac:dyDescent="0.2">
      <c r="A3379" s="1"/>
      <c r="B3379" s="1"/>
      <c r="C3379" s="16"/>
      <c r="D3379" s="1"/>
      <c r="E3379" s="1"/>
      <c r="F3379" s="1"/>
      <c r="G3379" s="1"/>
      <c r="H3379" s="11"/>
      <c r="I3379" s="11"/>
      <c r="J3379" s="11"/>
      <c r="K3379" s="2"/>
      <c r="L3379" s="2"/>
      <c r="M3379" s="1"/>
    </row>
    <row r="3380" spans="1:13" x14ac:dyDescent="0.2">
      <c r="A3380" s="1"/>
      <c r="B3380" s="1"/>
      <c r="C3380" s="16"/>
      <c r="D3380" s="1"/>
      <c r="E3380" s="1"/>
      <c r="F3380" s="1"/>
      <c r="G3380" s="1"/>
      <c r="H3380" s="11"/>
      <c r="I3380" s="11"/>
      <c r="J3380" s="11"/>
      <c r="K3380" s="2"/>
      <c r="L3380" s="2"/>
      <c r="M3380" s="1"/>
    </row>
    <row r="3381" spans="1:13" x14ac:dyDescent="0.2">
      <c r="A3381" s="1"/>
      <c r="B3381" s="1"/>
      <c r="C3381" s="16"/>
      <c r="D3381" s="1"/>
      <c r="E3381" s="1"/>
      <c r="F3381" s="1"/>
      <c r="G3381" s="1"/>
      <c r="H3381" s="11"/>
      <c r="I3381" s="11"/>
      <c r="J3381" s="11"/>
      <c r="K3381" s="2"/>
      <c r="L3381" s="2"/>
      <c r="M3381" s="1"/>
    </row>
    <row r="3382" spans="1:13" x14ac:dyDescent="0.2">
      <c r="A3382" s="1"/>
      <c r="B3382" s="1"/>
      <c r="C3382" s="16"/>
      <c r="D3382" s="1"/>
      <c r="E3382" s="1"/>
      <c r="F3382" s="1"/>
      <c r="G3382" s="1"/>
      <c r="H3382" s="11"/>
      <c r="I3382" s="11"/>
      <c r="J3382" s="11"/>
      <c r="K3382" s="2"/>
      <c r="L3382" s="2"/>
      <c r="M3382" s="1"/>
    </row>
    <row r="3383" spans="1:13" x14ac:dyDescent="0.2">
      <c r="A3383" s="1"/>
      <c r="B3383" s="1"/>
      <c r="C3383" s="16"/>
      <c r="D3383" s="1"/>
      <c r="E3383" s="1"/>
      <c r="F3383" s="1"/>
      <c r="G3383" s="1"/>
      <c r="H3383" s="11"/>
      <c r="I3383" s="11"/>
      <c r="J3383" s="11"/>
      <c r="K3383" s="2"/>
      <c r="L3383" s="2"/>
      <c r="M3383" s="1"/>
    </row>
    <row r="3384" spans="1:13" x14ac:dyDescent="0.2">
      <c r="A3384" s="1"/>
      <c r="B3384" s="1"/>
      <c r="C3384" s="16"/>
      <c r="D3384" s="1"/>
      <c r="E3384" s="1"/>
      <c r="F3384" s="1"/>
      <c r="G3384" s="1"/>
      <c r="H3384" s="11"/>
      <c r="I3384" s="11"/>
      <c r="J3384" s="11"/>
      <c r="K3384" s="2"/>
      <c r="L3384" s="2"/>
      <c r="M3384" s="1"/>
    </row>
    <row r="3385" spans="1:13" x14ac:dyDescent="0.2">
      <c r="A3385" s="1"/>
      <c r="B3385" s="1"/>
      <c r="C3385" s="16"/>
      <c r="D3385" s="1"/>
      <c r="E3385" s="1"/>
      <c r="F3385" s="1"/>
      <c r="G3385" s="1"/>
      <c r="H3385" s="11"/>
      <c r="I3385" s="11"/>
      <c r="J3385" s="11"/>
      <c r="K3385" s="2"/>
      <c r="L3385" s="2"/>
      <c r="M3385" s="1"/>
    </row>
    <row r="3386" spans="1:13" x14ac:dyDescent="0.2">
      <c r="A3386" s="1"/>
      <c r="B3386" s="1"/>
      <c r="C3386" s="16"/>
      <c r="D3386" s="1"/>
      <c r="E3386" s="1"/>
      <c r="F3386" s="1"/>
      <c r="G3386" s="1"/>
      <c r="H3386" s="11"/>
      <c r="I3386" s="11"/>
      <c r="J3386" s="11"/>
      <c r="K3386" s="2"/>
      <c r="L3386" s="2"/>
      <c r="M3386" s="1"/>
    </row>
    <row r="3387" spans="1:13" x14ac:dyDescent="0.2">
      <c r="A3387" s="1"/>
      <c r="B3387" s="1"/>
      <c r="C3387" s="16"/>
      <c r="D3387" s="1"/>
      <c r="E3387" s="1"/>
      <c r="F3387" s="1"/>
      <c r="G3387" s="1"/>
      <c r="H3387" s="11"/>
      <c r="I3387" s="11"/>
      <c r="J3387" s="11"/>
      <c r="K3387" s="2"/>
      <c r="L3387" s="2"/>
      <c r="M3387" s="1"/>
    </row>
    <row r="3388" spans="1:13" x14ac:dyDescent="0.2">
      <c r="A3388" s="1"/>
      <c r="B3388" s="1"/>
      <c r="C3388" s="16"/>
      <c r="D3388" s="1"/>
      <c r="E3388" s="1"/>
      <c r="F3388" s="1"/>
      <c r="G3388" s="1"/>
      <c r="H3388" s="11"/>
      <c r="I3388" s="11"/>
      <c r="J3388" s="11"/>
      <c r="K3388" s="2"/>
      <c r="L3388" s="2"/>
      <c r="M3388" s="1"/>
    </row>
    <row r="3389" spans="1:13" x14ac:dyDescent="0.2">
      <c r="A3389" s="1"/>
      <c r="B3389" s="1"/>
      <c r="C3389" s="16"/>
      <c r="D3389" s="1"/>
      <c r="E3389" s="1"/>
      <c r="F3389" s="1"/>
      <c r="G3389" s="1"/>
      <c r="H3389" s="11"/>
      <c r="I3389" s="11"/>
      <c r="J3389" s="11"/>
      <c r="K3389" s="2"/>
      <c r="L3389" s="2"/>
      <c r="M3389" s="1"/>
    </row>
    <row r="3390" spans="1:13" x14ac:dyDescent="0.2">
      <c r="A3390" s="1"/>
      <c r="B3390" s="1"/>
      <c r="C3390" s="16"/>
      <c r="D3390" s="1"/>
      <c r="E3390" s="1"/>
      <c r="F3390" s="1"/>
      <c r="G3390" s="1"/>
      <c r="H3390" s="11"/>
      <c r="I3390" s="11"/>
      <c r="J3390" s="11"/>
      <c r="K3390" s="2"/>
      <c r="L3390" s="2"/>
      <c r="M3390" s="1"/>
    </row>
    <row r="3391" spans="1:13" x14ac:dyDescent="0.2">
      <c r="A3391" s="1"/>
      <c r="B3391" s="1"/>
      <c r="C3391" s="16"/>
      <c r="D3391" s="1"/>
      <c r="E3391" s="1"/>
      <c r="F3391" s="1"/>
      <c r="G3391" s="1"/>
      <c r="H3391" s="11"/>
      <c r="I3391" s="11"/>
      <c r="J3391" s="11"/>
      <c r="K3391" s="2"/>
      <c r="L3391" s="2"/>
      <c r="M3391" s="1"/>
    </row>
    <row r="3392" spans="1:13" x14ac:dyDescent="0.2">
      <c r="A3392" s="1"/>
      <c r="B3392" s="1"/>
      <c r="C3392" s="16"/>
      <c r="D3392" s="1"/>
      <c r="E3392" s="1"/>
      <c r="F3392" s="1"/>
      <c r="G3392" s="1"/>
      <c r="H3392" s="11"/>
      <c r="I3392" s="11"/>
      <c r="J3392" s="11"/>
      <c r="K3392" s="2"/>
      <c r="L3392" s="2"/>
      <c r="M3392" s="1"/>
    </row>
    <row r="3393" spans="1:13" x14ac:dyDescent="0.2">
      <c r="A3393" s="1"/>
      <c r="B3393" s="1"/>
      <c r="C3393" s="16"/>
      <c r="D3393" s="1"/>
      <c r="E3393" s="1"/>
      <c r="F3393" s="1"/>
      <c r="G3393" s="1"/>
      <c r="H3393" s="11"/>
      <c r="I3393" s="11"/>
      <c r="J3393" s="11"/>
      <c r="K3393" s="2"/>
      <c r="L3393" s="2"/>
      <c r="M3393" s="1"/>
    </row>
    <row r="3394" spans="1:13" x14ac:dyDescent="0.2">
      <c r="A3394" s="1"/>
      <c r="B3394" s="1"/>
      <c r="C3394" s="16"/>
      <c r="D3394" s="1"/>
      <c r="E3394" s="1"/>
      <c r="F3394" s="1"/>
      <c r="G3394" s="1"/>
      <c r="H3394" s="11"/>
      <c r="I3394" s="11"/>
      <c r="J3394" s="11"/>
      <c r="K3394" s="2"/>
      <c r="L3394" s="2"/>
      <c r="M3394" s="1"/>
    </row>
    <row r="3395" spans="1:13" x14ac:dyDescent="0.2">
      <c r="A3395" s="1"/>
      <c r="B3395" s="1"/>
      <c r="C3395" s="16"/>
      <c r="D3395" s="1"/>
      <c r="E3395" s="1"/>
      <c r="F3395" s="1"/>
      <c r="G3395" s="1"/>
      <c r="H3395" s="11"/>
      <c r="I3395" s="11"/>
      <c r="J3395" s="11"/>
      <c r="K3395" s="2"/>
      <c r="L3395" s="2"/>
      <c r="M3395" s="1"/>
    </row>
    <row r="3396" spans="1:13" x14ac:dyDescent="0.2">
      <c r="A3396" s="1"/>
      <c r="B3396" s="1"/>
      <c r="C3396" s="16"/>
      <c r="D3396" s="1"/>
      <c r="E3396" s="1"/>
      <c r="F3396" s="1"/>
      <c r="G3396" s="1"/>
      <c r="H3396" s="11"/>
      <c r="I3396" s="11"/>
      <c r="J3396" s="11"/>
      <c r="K3396" s="2"/>
      <c r="L3396" s="2"/>
      <c r="M3396" s="1"/>
    </row>
    <row r="3397" spans="1:13" x14ac:dyDescent="0.2">
      <c r="A3397" s="1"/>
      <c r="B3397" s="1"/>
      <c r="C3397" s="16"/>
      <c r="D3397" s="1"/>
      <c r="E3397" s="1"/>
      <c r="F3397" s="1"/>
      <c r="G3397" s="1"/>
      <c r="H3397" s="11"/>
      <c r="I3397" s="11"/>
      <c r="J3397" s="11"/>
      <c r="K3397" s="2"/>
      <c r="L3397" s="2"/>
      <c r="M3397" s="1"/>
    </row>
    <row r="3398" spans="1:13" x14ac:dyDescent="0.2">
      <c r="A3398" s="1"/>
      <c r="B3398" s="1"/>
      <c r="C3398" s="16"/>
      <c r="D3398" s="1"/>
      <c r="E3398" s="1"/>
      <c r="F3398" s="1"/>
      <c r="G3398" s="1"/>
      <c r="H3398" s="11"/>
      <c r="I3398" s="11"/>
      <c r="J3398" s="11"/>
      <c r="K3398" s="2"/>
      <c r="L3398" s="2"/>
      <c r="M3398" s="1"/>
    </row>
    <row r="3399" spans="1:13" x14ac:dyDescent="0.2">
      <c r="A3399" s="1"/>
      <c r="B3399" s="1"/>
      <c r="C3399" s="16"/>
      <c r="D3399" s="1"/>
      <c r="E3399" s="1"/>
      <c r="F3399" s="1"/>
      <c r="G3399" s="1"/>
      <c r="H3399" s="11"/>
      <c r="I3399" s="11"/>
      <c r="J3399" s="11"/>
      <c r="K3399" s="2"/>
      <c r="L3399" s="2"/>
      <c r="M3399" s="1"/>
    </row>
    <row r="3400" spans="1:13" x14ac:dyDescent="0.2">
      <c r="A3400" s="1"/>
      <c r="B3400" s="1"/>
      <c r="C3400" s="16"/>
      <c r="D3400" s="1"/>
      <c r="E3400" s="1"/>
      <c r="F3400" s="1"/>
      <c r="G3400" s="1"/>
      <c r="H3400" s="11"/>
      <c r="I3400" s="11"/>
      <c r="J3400" s="11"/>
      <c r="K3400" s="2"/>
      <c r="L3400" s="2"/>
      <c r="M3400" s="1"/>
    </row>
    <row r="3401" spans="1:13" x14ac:dyDescent="0.2">
      <c r="A3401" s="1"/>
      <c r="B3401" s="1"/>
      <c r="C3401" s="16"/>
      <c r="D3401" s="1"/>
      <c r="E3401" s="1"/>
      <c r="F3401" s="1"/>
      <c r="G3401" s="1"/>
      <c r="H3401" s="11"/>
      <c r="I3401" s="11"/>
      <c r="J3401" s="11"/>
      <c r="K3401" s="2"/>
      <c r="L3401" s="2"/>
      <c r="M3401" s="1"/>
    </row>
    <row r="3402" spans="1:13" x14ac:dyDescent="0.2">
      <c r="A3402" s="1"/>
      <c r="B3402" s="1"/>
      <c r="C3402" s="16"/>
      <c r="D3402" s="1"/>
      <c r="E3402" s="1"/>
      <c r="F3402" s="1"/>
      <c r="G3402" s="1"/>
      <c r="H3402" s="11"/>
      <c r="I3402" s="11"/>
      <c r="J3402" s="11"/>
      <c r="K3402" s="2"/>
      <c r="L3402" s="2"/>
      <c r="M3402" s="1"/>
    </row>
    <row r="3403" spans="1:13" x14ac:dyDescent="0.2">
      <c r="A3403" s="1"/>
      <c r="B3403" s="1"/>
      <c r="C3403" s="16"/>
      <c r="D3403" s="1"/>
      <c r="E3403" s="1"/>
      <c r="F3403" s="1"/>
      <c r="G3403" s="1"/>
      <c r="H3403" s="11"/>
      <c r="I3403" s="11"/>
      <c r="J3403" s="11"/>
      <c r="K3403" s="2"/>
      <c r="L3403" s="2"/>
      <c r="M3403" s="1"/>
    </row>
    <row r="3404" spans="1:13" x14ac:dyDescent="0.2">
      <c r="A3404" s="1"/>
      <c r="B3404" s="1"/>
      <c r="C3404" s="16"/>
      <c r="D3404" s="1"/>
      <c r="E3404" s="1"/>
      <c r="F3404" s="1"/>
      <c r="G3404" s="1"/>
      <c r="H3404" s="11"/>
      <c r="I3404" s="11"/>
      <c r="J3404" s="11"/>
      <c r="K3404" s="2"/>
      <c r="L3404" s="2"/>
      <c r="M3404" s="1"/>
    </row>
    <row r="3405" spans="1:13" x14ac:dyDescent="0.2">
      <c r="A3405" s="1"/>
      <c r="B3405" s="1"/>
      <c r="C3405" s="16"/>
      <c r="D3405" s="1"/>
      <c r="E3405" s="1"/>
      <c r="F3405" s="1"/>
      <c r="G3405" s="1"/>
      <c r="H3405" s="11"/>
      <c r="I3405" s="11"/>
      <c r="J3405" s="11"/>
      <c r="K3405" s="2"/>
      <c r="L3405" s="2"/>
      <c r="M3405" s="1"/>
    </row>
    <row r="3406" spans="1:13" x14ac:dyDescent="0.2">
      <c r="A3406" s="1"/>
      <c r="B3406" s="1"/>
      <c r="C3406" s="16"/>
      <c r="D3406" s="1"/>
      <c r="E3406" s="1"/>
      <c r="F3406" s="1"/>
      <c r="G3406" s="1"/>
      <c r="H3406" s="11"/>
      <c r="I3406" s="11"/>
      <c r="J3406" s="11"/>
      <c r="K3406" s="2"/>
      <c r="L3406" s="2"/>
      <c r="M3406" s="1"/>
    </row>
    <row r="3407" spans="1:13" x14ac:dyDescent="0.2">
      <c r="A3407" s="1"/>
      <c r="B3407" s="1"/>
      <c r="C3407" s="16"/>
      <c r="D3407" s="1"/>
      <c r="E3407" s="1"/>
      <c r="F3407" s="1"/>
      <c r="G3407" s="1"/>
      <c r="H3407" s="11"/>
      <c r="I3407" s="11"/>
      <c r="J3407" s="11"/>
      <c r="K3407" s="2"/>
      <c r="L3407" s="2"/>
      <c r="M3407" s="1"/>
    </row>
    <row r="3408" spans="1:13" x14ac:dyDescent="0.2">
      <c r="A3408" s="1"/>
      <c r="B3408" s="1"/>
      <c r="C3408" s="16"/>
      <c r="D3408" s="1"/>
      <c r="E3408" s="1"/>
      <c r="F3408" s="1"/>
      <c r="G3408" s="1"/>
      <c r="H3408" s="11"/>
      <c r="I3408" s="11"/>
      <c r="J3408" s="11"/>
      <c r="K3408" s="2"/>
      <c r="L3408" s="2"/>
      <c r="M3408" s="1"/>
    </row>
    <row r="3409" spans="1:13" x14ac:dyDescent="0.2">
      <c r="A3409" s="1"/>
      <c r="B3409" s="1"/>
      <c r="C3409" s="16"/>
      <c r="D3409" s="1"/>
      <c r="E3409" s="1"/>
      <c r="F3409" s="1"/>
      <c r="G3409" s="1"/>
      <c r="H3409" s="11"/>
      <c r="I3409" s="11"/>
      <c r="J3409" s="11"/>
      <c r="K3409" s="2"/>
      <c r="L3409" s="2"/>
      <c r="M3409" s="1"/>
    </row>
    <row r="3410" spans="1:13" x14ac:dyDescent="0.2">
      <c r="A3410" s="1"/>
      <c r="B3410" s="1"/>
      <c r="C3410" s="16"/>
      <c r="D3410" s="1"/>
      <c r="E3410" s="1"/>
      <c r="F3410" s="1"/>
      <c r="G3410" s="1"/>
      <c r="H3410" s="11"/>
      <c r="I3410" s="11"/>
      <c r="J3410" s="11"/>
      <c r="K3410" s="2"/>
      <c r="L3410" s="2"/>
      <c r="M3410" s="1"/>
    </row>
    <row r="3411" spans="1:13" x14ac:dyDescent="0.2">
      <c r="A3411" s="1"/>
      <c r="B3411" s="1"/>
      <c r="C3411" s="16"/>
      <c r="D3411" s="1"/>
      <c r="E3411" s="1"/>
      <c r="F3411" s="1"/>
      <c r="G3411" s="1"/>
      <c r="H3411" s="11"/>
      <c r="I3411" s="11"/>
      <c r="J3411" s="11"/>
      <c r="K3411" s="2"/>
      <c r="L3411" s="2"/>
      <c r="M3411" s="1"/>
    </row>
    <row r="3412" spans="1:13" x14ac:dyDescent="0.2">
      <c r="A3412" s="1"/>
      <c r="B3412" s="1"/>
      <c r="C3412" s="16"/>
      <c r="D3412" s="1"/>
      <c r="E3412" s="1"/>
      <c r="F3412" s="1"/>
      <c r="G3412" s="1"/>
      <c r="H3412" s="11"/>
      <c r="I3412" s="11"/>
      <c r="J3412" s="11"/>
      <c r="K3412" s="2"/>
      <c r="L3412" s="2"/>
      <c r="M3412" s="1"/>
    </row>
    <row r="3413" spans="1:13" x14ac:dyDescent="0.2">
      <c r="A3413" s="1"/>
      <c r="B3413" s="1"/>
      <c r="C3413" s="16"/>
      <c r="D3413" s="1"/>
      <c r="E3413" s="1"/>
      <c r="F3413" s="1"/>
      <c r="G3413" s="1"/>
      <c r="H3413" s="11"/>
      <c r="I3413" s="11"/>
      <c r="J3413" s="11"/>
      <c r="K3413" s="2"/>
      <c r="L3413" s="2"/>
      <c r="M3413" s="1"/>
    </row>
    <row r="3414" spans="1:13" x14ac:dyDescent="0.2">
      <c r="A3414" s="1"/>
      <c r="B3414" s="1"/>
      <c r="C3414" s="16"/>
      <c r="D3414" s="1"/>
      <c r="E3414" s="1"/>
      <c r="F3414" s="1"/>
      <c r="G3414" s="1"/>
      <c r="H3414" s="11"/>
      <c r="I3414" s="11"/>
      <c r="J3414" s="11"/>
      <c r="K3414" s="2"/>
      <c r="L3414" s="2"/>
      <c r="M3414" s="1"/>
    </row>
    <row r="3415" spans="1:13" x14ac:dyDescent="0.2">
      <c r="A3415" s="1"/>
      <c r="B3415" s="1"/>
      <c r="C3415" s="16"/>
      <c r="D3415" s="1"/>
      <c r="E3415" s="1"/>
      <c r="F3415" s="1"/>
      <c r="G3415" s="1"/>
      <c r="H3415" s="11"/>
      <c r="I3415" s="11"/>
      <c r="J3415" s="11"/>
      <c r="K3415" s="2"/>
      <c r="L3415" s="2"/>
      <c r="M3415" s="1"/>
    </row>
    <row r="3416" spans="1:13" x14ac:dyDescent="0.2">
      <c r="A3416" s="1"/>
      <c r="B3416" s="1"/>
      <c r="C3416" s="16"/>
      <c r="D3416" s="1"/>
      <c r="E3416" s="1"/>
      <c r="F3416" s="1"/>
      <c r="G3416" s="1"/>
      <c r="H3416" s="11"/>
      <c r="I3416" s="11"/>
      <c r="J3416" s="11"/>
      <c r="K3416" s="2"/>
      <c r="L3416" s="2"/>
      <c r="M3416" s="1"/>
    </row>
    <row r="3417" spans="1:13" x14ac:dyDescent="0.2">
      <c r="A3417" s="1"/>
      <c r="B3417" s="1"/>
      <c r="C3417" s="16"/>
      <c r="D3417" s="1"/>
      <c r="E3417" s="1"/>
      <c r="F3417" s="1"/>
      <c r="G3417" s="1"/>
      <c r="H3417" s="11"/>
      <c r="I3417" s="11"/>
      <c r="J3417" s="11"/>
      <c r="K3417" s="2"/>
      <c r="L3417" s="2"/>
      <c r="M3417" s="1"/>
    </row>
    <row r="3418" spans="1:13" x14ac:dyDescent="0.2">
      <c r="A3418" s="1"/>
      <c r="B3418" s="1"/>
      <c r="C3418" s="16"/>
      <c r="D3418" s="1"/>
      <c r="E3418" s="1"/>
      <c r="F3418" s="1"/>
      <c r="G3418" s="1"/>
      <c r="H3418" s="11"/>
      <c r="I3418" s="11"/>
      <c r="J3418" s="11"/>
      <c r="K3418" s="2"/>
      <c r="L3418" s="2"/>
      <c r="M3418" s="1"/>
    </row>
    <row r="3419" spans="1:13" x14ac:dyDescent="0.2">
      <c r="A3419" s="1"/>
      <c r="B3419" s="1"/>
      <c r="C3419" s="16"/>
      <c r="D3419" s="1"/>
      <c r="E3419" s="1"/>
      <c r="F3419" s="1"/>
      <c r="G3419" s="1"/>
      <c r="H3419" s="11"/>
      <c r="I3419" s="11"/>
      <c r="J3419" s="11"/>
      <c r="K3419" s="2"/>
      <c r="L3419" s="2"/>
      <c r="M3419" s="1"/>
    </row>
    <row r="3420" spans="1:13" x14ac:dyDescent="0.2">
      <c r="A3420" s="1"/>
      <c r="B3420" s="1"/>
      <c r="C3420" s="16"/>
      <c r="D3420" s="1"/>
      <c r="E3420" s="1"/>
      <c r="F3420" s="1"/>
      <c r="G3420" s="1"/>
      <c r="H3420" s="11"/>
      <c r="I3420" s="11"/>
      <c r="J3420" s="11"/>
      <c r="K3420" s="2"/>
      <c r="L3420" s="2"/>
      <c r="M3420" s="1"/>
    </row>
    <row r="3421" spans="1:13" x14ac:dyDescent="0.2">
      <c r="A3421" s="1"/>
      <c r="B3421" s="1"/>
      <c r="C3421" s="16"/>
      <c r="D3421" s="1"/>
      <c r="E3421" s="1"/>
      <c r="F3421" s="1"/>
      <c r="G3421" s="1"/>
      <c r="H3421" s="11"/>
      <c r="I3421" s="11"/>
      <c r="J3421" s="11"/>
      <c r="K3421" s="2"/>
      <c r="L3421" s="2"/>
      <c r="M3421" s="1"/>
    </row>
    <row r="3422" spans="1:13" x14ac:dyDescent="0.2">
      <c r="A3422" s="1"/>
      <c r="B3422" s="1"/>
      <c r="C3422" s="16"/>
      <c r="D3422" s="1"/>
      <c r="E3422" s="1"/>
      <c r="F3422" s="1"/>
      <c r="G3422" s="1"/>
      <c r="H3422" s="11"/>
      <c r="I3422" s="11"/>
      <c r="J3422" s="11"/>
      <c r="K3422" s="2"/>
      <c r="L3422" s="2"/>
      <c r="M3422" s="1"/>
    </row>
    <row r="3423" spans="1:13" x14ac:dyDescent="0.2">
      <c r="A3423" s="1"/>
      <c r="B3423" s="1"/>
      <c r="C3423" s="16"/>
      <c r="D3423" s="1"/>
      <c r="E3423" s="1"/>
      <c r="F3423" s="1"/>
      <c r="G3423" s="1"/>
      <c r="H3423" s="11"/>
      <c r="I3423" s="11"/>
      <c r="J3423" s="11"/>
      <c r="K3423" s="2"/>
      <c r="L3423" s="2"/>
      <c r="M3423" s="1"/>
    </row>
    <row r="3424" spans="1:13" x14ac:dyDescent="0.2">
      <c r="A3424" s="1"/>
      <c r="B3424" s="1"/>
      <c r="C3424" s="16"/>
      <c r="D3424" s="1"/>
      <c r="E3424" s="1"/>
      <c r="F3424" s="1"/>
      <c r="G3424" s="1"/>
      <c r="H3424" s="11"/>
      <c r="I3424" s="11"/>
      <c r="J3424" s="11"/>
      <c r="K3424" s="2"/>
      <c r="L3424" s="2"/>
      <c r="M3424" s="1"/>
    </row>
    <row r="3425" spans="1:13" x14ac:dyDescent="0.2">
      <c r="A3425" s="1"/>
      <c r="B3425" s="1"/>
      <c r="C3425" s="16"/>
      <c r="D3425" s="1"/>
      <c r="E3425" s="1"/>
      <c r="F3425" s="1"/>
      <c r="G3425" s="1"/>
      <c r="H3425" s="11"/>
      <c r="I3425" s="11"/>
      <c r="J3425" s="11"/>
      <c r="K3425" s="2"/>
      <c r="L3425" s="2"/>
      <c r="M3425" s="1"/>
    </row>
    <row r="3426" spans="1:13" x14ac:dyDescent="0.2">
      <c r="A3426" s="1"/>
      <c r="B3426" s="1"/>
      <c r="C3426" s="16"/>
      <c r="D3426" s="1"/>
      <c r="E3426" s="1"/>
      <c r="F3426" s="1"/>
      <c r="G3426" s="1"/>
      <c r="H3426" s="11"/>
      <c r="I3426" s="11"/>
      <c r="J3426" s="11"/>
      <c r="K3426" s="2"/>
      <c r="L3426" s="2"/>
      <c r="M3426" s="1"/>
    </row>
    <row r="3427" spans="1:13" x14ac:dyDescent="0.2">
      <c r="A3427" s="1"/>
      <c r="B3427" s="1"/>
      <c r="C3427" s="16"/>
      <c r="D3427" s="1"/>
      <c r="E3427" s="1"/>
      <c r="F3427" s="1"/>
      <c r="G3427" s="1"/>
      <c r="H3427" s="11"/>
      <c r="I3427" s="11"/>
      <c r="J3427" s="11"/>
      <c r="K3427" s="2"/>
      <c r="L3427" s="2"/>
      <c r="M3427" s="1"/>
    </row>
    <row r="3428" spans="1:13" x14ac:dyDescent="0.2">
      <c r="A3428" s="1"/>
      <c r="B3428" s="1"/>
      <c r="C3428" s="16"/>
      <c r="D3428" s="1"/>
      <c r="E3428" s="1"/>
      <c r="F3428" s="1"/>
      <c r="G3428" s="1"/>
      <c r="H3428" s="11"/>
      <c r="I3428" s="11"/>
      <c r="J3428" s="11"/>
      <c r="K3428" s="2"/>
      <c r="L3428" s="2"/>
      <c r="M3428" s="1"/>
    </row>
    <row r="3429" spans="1:13" x14ac:dyDescent="0.2">
      <c r="A3429" s="1"/>
      <c r="B3429" s="1"/>
      <c r="C3429" s="16"/>
      <c r="D3429" s="1"/>
      <c r="E3429" s="1"/>
      <c r="F3429" s="1"/>
      <c r="G3429" s="1"/>
      <c r="H3429" s="11"/>
      <c r="I3429" s="11"/>
      <c r="J3429" s="11"/>
      <c r="K3429" s="2"/>
      <c r="L3429" s="2"/>
      <c r="M3429" s="1"/>
    </row>
    <row r="3430" spans="1:13" x14ac:dyDescent="0.2">
      <c r="A3430" s="1"/>
      <c r="B3430" s="1"/>
      <c r="C3430" s="16"/>
      <c r="D3430" s="1"/>
      <c r="E3430" s="1"/>
      <c r="F3430" s="1"/>
      <c r="G3430" s="1"/>
      <c r="H3430" s="11"/>
      <c r="I3430" s="11"/>
      <c r="J3430" s="11"/>
      <c r="K3430" s="2"/>
      <c r="L3430" s="2"/>
      <c r="M3430" s="1"/>
    </row>
    <row r="3431" spans="1:13" x14ac:dyDescent="0.2">
      <c r="A3431" s="1"/>
      <c r="B3431" s="1"/>
      <c r="C3431" s="16"/>
      <c r="D3431" s="1"/>
      <c r="E3431" s="1"/>
      <c r="F3431" s="1"/>
      <c r="G3431" s="1"/>
      <c r="H3431" s="11"/>
      <c r="I3431" s="11"/>
      <c r="J3431" s="11"/>
      <c r="K3431" s="2"/>
      <c r="L3431" s="2"/>
      <c r="M3431" s="1"/>
    </row>
    <row r="3432" spans="1:13" x14ac:dyDescent="0.2">
      <c r="A3432" s="1"/>
      <c r="B3432" s="1"/>
      <c r="C3432" s="16"/>
      <c r="D3432" s="1"/>
      <c r="E3432" s="1"/>
      <c r="F3432" s="1"/>
      <c r="G3432" s="1"/>
      <c r="H3432" s="11"/>
      <c r="I3432" s="11"/>
      <c r="J3432" s="11"/>
      <c r="K3432" s="2"/>
      <c r="L3432" s="2"/>
      <c r="M3432" s="1"/>
    </row>
    <row r="3433" spans="1:13" x14ac:dyDescent="0.2">
      <c r="A3433" s="1"/>
      <c r="B3433" s="1"/>
      <c r="C3433" s="16"/>
      <c r="D3433" s="1"/>
      <c r="E3433" s="1"/>
      <c r="F3433" s="1"/>
      <c r="G3433" s="1"/>
      <c r="H3433" s="11"/>
      <c r="I3433" s="11"/>
      <c r="J3433" s="11"/>
      <c r="K3433" s="2"/>
      <c r="L3433" s="2"/>
      <c r="M3433" s="1"/>
    </row>
    <row r="3434" spans="1:13" x14ac:dyDescent="0.2">
      <c r="A3434" s="1"/>
      <c r="B3434" s="1"/>
      <c r="C3434" s="16"/>
      <c r="D3434" s="1"/>
      <c r="E3434" s="1"/>
      <c r="F3434" s="1"/>
      <c r="G3434" s="1"/>
      <c r="H3434" s="11"/>
      <c r="I3434" s="11"/>
      <c r="J3434" s="11"/>
      <c r="K3434" s="2"/>
      <c r="L3434" s="2"/>
      <c r="M3434" s="1"/>
    </row>
    <row r="3435" spans="1:13" x14ac:dyDescent="0.2">
      <c r="A3435" s="1"/>
      <c r="B3435" s="1"/>
      <c r="C3435" s="16"/>
      <c r="D3435" s="1"/>
      <c r="E3435" s="1"/>
      <c r="F3435" s="1"/>
      <c r="G3435" s="1"/>
      <c r="H3435" s="11"/>
      <c r="I3435" s="11"/>
      <c r="J3435" s="11"/>
      <c r="K3435" s="2"/>
      <c r="L3435" s="2"/>
      <c r="M3435" s="1"/>
    </row>
    <row r="3436" spans="1:13" x14ac:dyDescent="0.2">
      <c r="A3436" s="1"/>
      <c r="B3436" s="1"/>
      <c r="C3436" s="16"/>
      <c r="D3436" s="1"/>
      <c r="E3436" s="1"/>
      <c r="F3436" s="1"/>
      <c r="G3436" s="1"/>
      <c r="H3436" s="11"/>
      <c r="I3436" s="11"/>
      <c r="J3436" s="11"/>
      <c r="K3436" s="2"/>
      <c r="L3436" s="2"/>
      <c r="M3436" s="1"/>
    </row>
    <row r="3437" spans="1:13" x14ac:dyDescent="0.2">
      <c r="A3437" s="1"/>
      <c r="B3437" s="1"/>
      <c r="C3437" s="16"/>
      <c r="D3437" s="1"/>
      <c r="E3437" s="1"/>
      <c r="F3437" s="1"/>
      <c r="G3437" s="1"/>
      <c r="H3437" s="11"/>
      <c r="I3437" s="11"/>
      <c r="J3437" s="11"/>
      <c r="K3437" s="2"/>
      <c r="L3437" s="2"/>
      <c r="M3437" s="1"/>
    </row>
    <row r="3438" spans="1:13" x14ac:dyDescent="0.2">
      <c r="A3438" s="1"/>
      <c r="B3438" s="1"/>
      <c r="C3438" s="16"/>
      <c r="D3438" s="1"/>
      <c r="E3438" s="1"/>
      <c r="F3438" s="1"/>
      <c r="G3438" s="1"/>
      <c r="H3438" s="11"/>
      <c r="I3438" s="11"/>
      <c r="J3438" s="11"/>
      <c r="K3438" s="2"/>
      <c r="L3438" s="2"/>
      <c r="M3438" s="1"/>
    </row>
    <row r="3439" spans="1:13" x14ac:dyDescent="0.2">
      <c r="A3439" s="1"/>
      <c r="B3439" s="1"/>
      <c r="C3439" s="16"/>
      <c r="D3439" s="1"/>
      <c r="E3439" s="1"/>
      <c r="F3439" s="1"/>
      <c r="G3439" s="1"/>
      <c r="H3439" s="11"/>
      <c r="I3439" s="11"/>
      <c r="J3439" s="11"/>
      <c r="K3439" s="2"/>
      <c r="L3439" s="2"/>
      <c r="M3439" s="1"/>
    </row>
    <row r="3440" spans="1:13" x14ac:dyDescent="0.2">
      <c r="A3440" s="1"/>
      <c r="B3440" s="1"/>
      <c r="C3440" s="16"/>
      <c r="D3440" s="1"/>
      <c r="E3440" s="1"/>
      <c r="F3440" s="1"/>
      <c r="G3440" s="1"/>
      <c r="H3440" s="11"/>
      <c r="I3440" s="11"/>
      <c r="J3440" s="11"/>
      <c r="K3440" s="2"/>
      <c r="L3440" s="2"/>
      <c r="M3440" s="1"/>
    </row>
    <row r="3441" spans="1:13" x14ac:dyDescent="0.2">
      <c r="A3441" s="1"/>
      <c r="B3441" s="1"/>
      <c r="C3441" s="16"/>
      <c r="D3441" s="1"/>
      <c r="E3441" s="1"/>
      <c r="F3441" s="1"/>
      <c r="G3441" s="1"/>
      <c r="H3441" s="11"/>
      <c r="I3441" s="11"/>
      <c r="J3441" s="11"/>
      <c r="K3441" s="2"/>
      <c r="L3441" s="2"/>
      <c r="M3441" s="1"/>
    </row>
    <row r="3442" spans="1:13" x14ac:dyDescent="0.2">
      <c r="A3442" s="1"/>
      <c r="B3442" s="1"/>
      <c r="C3442" s="16"/>
      <c r="D3442" s="1"/>
      <c r="E3442" s="1"/>
      <c r="F3442" s="1"/>
      <c r="G3442" s="1"/>
      <c r="H3442" s="11"/>
      <c r="I3442" s="11"/>
      <c r="J3442" s="11"/>
      <c r="K3442" s="2"/>
      <c r="L3442" s="2"/>
      <c r="M3442" s="1"/>
    </row>
    <row r="3443" spans="1:13" x14ac:dyDescent="0.2">
      <c r="A3443" s="1"/>
      <c r="B3443" s="1"/>
      <c r="C3443" s="16"/>
      <c r="D3443" s="1"/>
      <c r="E3443" s="1"/>
      <c r="F3443" s="1"/>
      <c r="G3443" s="1"/>
      <c r="H3443" s="11"/>
      <c r="I3443" s="11"/>
      <c r="J3443" s="11"/>
      <c r="K3443" s="2"/>
      <c r="L3443" s="2"/>
      <c r="M3443" s="1"/>
    </row>
    <row r="3444" spans="1:13" x14ac:dyDescent="0.2">
      <c r="A3444" s="1"/>
      <c r="B3444" s="1"/>
      <c r="C3444" s="16"/>
      <c r="D3444" s="1"/>
      <c r="E3444" s="1"/>
      <c r="F3444" s="1"/>
      <c r="G3444" s="1"/>
      <c r="H3444" s="11"/>
      <c r="I3444" s="11"/>
      <c r="J3444" s="11"/>
      <c r="K3444" s="2"/>
      <c r="L3444" s="2"/>
      <c r="M3444" s="1"/>
    </row>
    <row r="3445" spans="1:13" x14ac:dyDescent="0.2">
      <c r="A3445" s="1"/>
      <c r="B3445" s="1"/>
      <c r="C3445" s="16"/>
      <c r="D3445" s="1"/>
      <c r="E3445" s="1"/>
      <c r="F3445" s="1"/>
      <c r="G3445" s="1"/>
      <c r="H3445" s="11"/>
      <c r="I3445" s="11"/>
      <c r="J3445" s="11"/>
      <c r="K3445" s="2"/>
      <c r="L3445" s="2"/>
      <c r="M3445" s="1"/>
    </row>
    <row r="3446" spans="1:13" x14ac:dyDescent="0.2">
      <c r="A3446" s="1"/>
      <c r="B3446" s="1"/>
      <c r="C3446" s="16"/>
      <c r="D3446" s="1"/>
      <c r="E3446" s="1"/>
      <c r="F3446" s="1"/>
      <c r="G3446" s="1"/>
      <c r="H3446" s="11"/>
      <c r="I3446" s="11"/>
      <c r="J3446" s="11"/>
      <c r="K3446" s="2"/>
      <c r="L3446" s="2"/>
      <c r="M3446" s="1"/>
    </row>
    <row r="3447" spans="1:13" x14ac:dyDescent="0.2">
      <c r="A3447" s="1"/>
      <c r="B3447" s="1"/>
      <c r="C3447" s="16"/>
      <c r="D3447" s="1"/>
      <c r="E3447" s="1"/>
      <c r="F3447" s="1"/>
      <c r="G3447" s="1"/>
      <c r="H3447" s="11"/>
      <c r="I3447" s="11"/>
      <c r="J3447" s="11"/>
      <c r="K3447" s="2"/>
      <c r="L3447" s="2"/>
      <c r="M3447" s="1"/>
    </row>
    <row r="3448" spans="1:13" x14ac:dyDescent="0.2">
      <c r="A3448" s="1"/>
      <c r="B3448" s="1"/>
      <c r="C3448" s="16"/>
      <c r="D3448" s="1"/>
      <c r="E3448" s="1"/>
      <c r="F3448" s="1"/>
      <c r="G3448" s="1"/>
      <c r="H3448" s="11"/>
      <c r="I3448" s="11"/>
      <c r="J3448" s="11"/>
      <c r="K3448" s="2"/>
      <c r="L3448" s="2"/>
      <c r="M3448" s="1"/>
    </row>
    <row r="3449" spans="1:13" x14ac:dyDescent="0.2">
      <c r="A3449" s="1"/>
      <c r="B3449" s="1"/>
      <c r="C3449" s="16"/>
      <c r="D3449" s="1"/>
      <c r="E3449" s="1"/>
      <c r="F3449" s="1"/>
      <c r="G3449" s="1"/>
      <c r="H3449" s="11"/>
      <c r="I3449" s="11"/>
      <c r="J3449" s="11"/>
      <c r="K3449" s="2"/>
      <c r="L3449" s="2"/>
      <c r="M3449" s="1"/>
    </row>
    <row r="3450" spans="1:13" x14ac:dyDescent="0.2">
      <c r="A3450" s="1"/>
      <c r="B3450" s="1"/>
      <c r="C3450" s="16"/>
      <c r="D3450" s="1"/>
      <c r="E3450" s="1"/>
      <c r="F3450" s="1"/>
      <c r="G3450" s="1"/>
      <c r="H3450" s="11"/>
      <c r="I3450" s="11"/>
      <c r="J3450" s="11"/>
      <c r="K3450" s="2"/>
      <c r="L3450" s="2"/>
      <c r="M3450" s="1"/>
    </row>
    <row r="3451" spans="1:13" x14ac:dyDescent="0.2">
      <c r="A3451" s="1"/>
      <c r="B3451" s="1"/>
      <c r="C3451" s="16"/>
      <c r="D3451" s="1"/>
      <c r="E3451" s="1"/>
      <c r="F3451" s="1"/>
      <c r="G3451" s="1"/>
      <c r="H3451" s="11"/>
      <c r="I3451" s="11"/>
      <c r="J3451" s="11"/>
      <c r="K3451" s="2"/>
      <c r="L3451" s="2"/>
      <c r="M3451" s="1"/>
    </row>
    <row r="3452" spans="1:13" x14ac:dyDescent="0.2">
      <c r="A3452" s="1"/>
      <c r="B3452" s="1"/>
      <c r="C3452" s="16"/>
      <c r="D3452" s="1"/>
      <c r="E3452" s="1"/>
      <c r="F3452" s="1"/>
      <c r="G3452" s="1"/>
      <c r="H3452" s="11"/>
      <c r="I3452" s="11"/>
      <c r="J3452" s="11"/>
      <c r="K3452" s="2"/>
      <c r="L3452" s="2"/>
      <c r="M3452" s="1"/>
    </row>
    <row r="3453" spans="1:13" x14ac:dyDescent="0.2">
      <c r="A3453" s="1"/>
      <c r="B3453" s="1"/>
      <c r="C3453" s="16"/>
      <c r="D3453" s="1"/>
      <c r="E3453" s="1"/>
      <c r="F3453" s="1"/>
      <c r="G3453" s="1"/>
      <c r="H3453" s="11"/>
      <c r="I3453" s="11"/>
      <c r="J3453" s="11"/>
      <c r="K3453" s="2"/>
      <c r="L3453" s="2"/>
      <c r="M3453" s="1"/>
    </row>
    <row r="3454" spans="1:13" x14ac:dyDescent="0.2">
      <c r="A3454" s="1"/>
      <c r="B3454" s="1"/>
      <c r="C3454" s="16"/>
      <c r="D3454" s="1"/>
      <c r="E3454" s="1"/>
      <c r="F3454" s="1"/>
      <c r="G3454" s="1"/>
      <c r="H3454" s="11"/>
      <c r="I3454" s="11"/>
      <c r="J3454" s="11"/>
      <c r="K3454" s="2"/>
      <c r="L3454" s="2"/>
      <c r="M3454" s="1"/>
    </row>
    <row r="3455" spans="1:13" x14ac:dyDescent="0.2">
      <c r="A3455" s="1"/>
      <c r="B3455" s="1"/>
      <c r="C3455" s="16"/>
      <c r="D3455" s="1"/>
      <c r="E3455" s="1"/>
      <c r="F3455" s="1"/>
      <c r="G3455" s="1"/>
      <c r="H3455" s="11"/>
      <c r="I3455" s="11"/>
      <c r="J3455" s="11"/>
      <c r="K3455" s="2"/>
      <c r="L3455" s="2"/>
      <c r="M3455" s="1"/>
    </row>
    <row r="3456" spans="1:13" x14ac:dyDescent="0.2">
      <c r="A3456" s="1"/>
      <c r="B3456" s="1"/>
      <c r="C3456" s="16"/>
      <c r="D3456" s="1"/>
      <c r="E3456" s="1"/>
      <c r="F3456" s="1"/>
      <c r="G3456" s="1"/>
      <c r="H3456" s="11"/>
      <c r="I3456" s="11"/>
      <c r="J3456" s="11"/>
      <c r="K3456" s="2"/>
      <c r="L3456" s="2"/>
      <c r="M3456" s="1"/>
    </row>
    <row r="3457" spans="1:13" x14ac:dyDescent="0.2">
      <c r="A3457" s="1"/>
      <c r="B3457" s="1"/>
      <c r="C3457" s="16"/>
      <c r="D3457" s="1"/>
      <c r="E3457" s="1"/>
      <c r="F3457" s="1"/>
      <c r="G3457" s="1"/>
      <c r="H3457" s="11"/>
      <c r="I3457" s="11"/>
      <c r="J3457" s="11"/>
      <c r="K3457" s="2"/>
      <c r="L3457" s="2"/>
      <c r="M3457" s="1"/>
    </row>
    <row r="3458" spans="1:13" x14ac:dyDescent="0.2">
      <c r="A3458" s="1"/>
      <c r="B3458" s="1"/>
      <c r="C3458" s="16"/>
      <c r="D3458" s="1"/>
      <c r="E3458" s="1"/>
      <c r="F3458" s="1"/>
      <c r="G3458" s="1"/>
      <c r="H3458" s="11"/>
      <c r="I3458" s="11"/>
      <c r="J3458" s="11"/>
      <c r="K3458" s="2"/>
      <c r="L3458" s="2"/>
      <c r="M3458" s="1"/>
    </row>
    <row r="3459" spans="1:13" x14ac:dyDescent="0.2">
      <c r="A3459" s="1"/>
      <c r="B3459" s="1"/>
      <c r="C3459" s="16"/>
      <c r="D3459" s="1"/>
      <c r="E3459" s="1"/>
      <c r="F3459" s="1"/>
      <c r="G3459" s="1"/>
      <c r="H3459" s="11"/>
      <c r="I3459" s="11"/>
      <c r="J3459" s="11"/>
      <c r="K3459" s="2"/>
      <c r="L3459" s="2"/>
      <c r="M3459" s="1"/>
    </row>
    <row r="3460" spans="1:13" x14ac:dyDescent="0.2">
      <c r="A3460" s="1"/>
      <c r="B3460" s="1"/>
      <c r="C3460" s="16"/>
      <c r="D3460" s="1"/>
      <c r="E3460" s="1"/>
      <c r="F3460" s="1"/>
      <c r="G3460" s="1"/>
      <c r="H3460" s="11"/>
      <c r="I3460" s="11"/>
      <c r="J3460" s="11"/>
      <c r="K3460" s="2"/>
      <c r="L3460" s="2"/>
      <c r="M3460" s="1"/>
    </row>
    <row r="3461" spans="1:13" x14ac:dyDescent="0.2">
      <c r="A3461" s="1"/>
      <c r="B3461" s="1"/>
      <c r="C3461" s="16"/>
      <c r="D3461" s="1"/>
      <c r="E3461" s="1"/>
      <c r="F3461" s="1"/>
      <c r="G3461" s="1"/>
      <c r="H3461" s="11"/>
      <c r="I3461" s="11"/>
      <c r="J3461" s="11"/>
      <c r="K3461" s="2"/>
      <c r="L3461" s="2"/>
      <c r="M3461" s="1"/>
    </row>
    <row r="3462" spans="1:13" x14ac:dyDescent="0.2">
      <c r="A3462" s="1"/>
      <c r="B3462" s="1"/>
      <c r="C3462" s="16"/>
      <c r="D3462" s="1"/>
      <c r="E3462" s="1"/>
      <c r="F3462" s="1"/>
      <c r="G3462" s="1"/>
      <c r="H3462" s="11"/>
      <c r="I3462" s="11"/>
      <c r="J3462" s="11"/>
      <c r="K3462" s="2"/>
      <c r="L3462" s="2"/>
      <c r="M3462" s="1"/>
    </row>
    <row r="3463" spans="1:13" x14ac:dyDescent="0.2">
      <c r="A3463" s="1"/>
      <c r="B3463" s="1"/>
      <c r="C3463" s="16"/>
      <c r="D3463" s="1"/>
      <c r="E3463" s="1"/>
      <c r="F3463" s="1"/>
      <c r="G3463" s="1"/>
      <c r="H3463" s="11"/>
      <c r="I3463" s="11"/>
      <c r="J3463" s="11"/>
      <c r="K3463" s="2"/>
      <c r="L3463" s="2"/>
      <c r="M3463" s="1"/>
    </row>
    <row r="3464" spans="1:13" x14ac:dyDescent="0.2">
      <c r="A3464" s="1"/>
      <c r="B3464" s="1"/>
      <c r="C3464" s="16"/>
      <c r="D3464" s="1"/>
      <c r="E3464" s="1"/>
      <c r="F3464" s="1"/>
      <c r="G3464" s="1"/>
      <c r="H3464" s="11"/>
      <c r="I3464" s="11"/>
      <c r="J3464" s="11"/>
      <c r="K3464" s="2"/>
      <c r="L3464" s="2"/>
      <c r="M3464" s="1"/>
    </row>
    <row r="3465" spans="1:13" x14ac:dyDescent="0.2">
      <c r="A3465" s="1"/>
      <c r="B3465" s="1"/>
      <c r="C3465" s="16"/>
      <c r="D3465" s="1"/>
      <c r="E3465" s="1"/>
      <c r="F3465" s="1"/>
      <c r="G3465" s="1"/>
      <c r="H3465" s="11"/>
      <c r="I3465" s="11"/>
      <c r="J3465" s="11"/>
      <c r="K3465" s="2"/>
      <c r="L3465" s="2"/>
      <c r="M3465" s="1"/>
    </row>
    <row r="3466" spans="1:13" x14ac:dyDescent="0.2">
      <c r="A3466" s="1"/>
      <c r="B3466" s="1"/>
      <c r="C3466" s="16"/>
      <c r="D3466" s="1"/>
      <c r="E3466" s="1"/>
      <c r="F3466" s="1"/>
      <c r="G3466" s="1"/>
      <c r="H3466" s="11"/>
      <c r="I3466" s="11"/>
      <c r="J3466" s="11"/>
      <c r="K3466" s="2"/>
      <c r="L3466" s="2"/>
      <c r="M3466" s="1"/>
    </row>
    <row r="3467" spans="1:13" x14ac:dyDescent="0.2">
      <c r="A3467" s="1"/>
      <c r="B3467" s="1"/>
      <c r="C3467" s="16"/>
      <c r="D3467" s="1"/>
      <c r="E3467" s="1"/>
      <c r="F3467" s="1"/>
      <c r="G3467" s="1"/>
      <c r="H3467" s="11"/>
      <c r="I3467" s="11"/>
      <c r="J3467" s="11"/>
      <c r="K3467" s="2"/>
      <c r="L3467" s="2"/>
      <c r="M3467" s="1"/>
    </row>
    <row r="3468" spans="1:13" x14ac:dyDescent="0.2">
      <c r="A3468" s="1"/>
      <c r="B3468" s="1"/>
      <c r="C3468" s="16"/>
      <c r="D3468" s="1"/>
      <c r="E3468" s="1"/>
      <c r="F3468" s="1"/>
      <c r="G3468" s="1"/>
      <c r="H3468" s="11"/>
      <c r="I3468" s="11"/>
      <c r="J3468" s="11"/>
      <c r="K3468" s="2"/>
      <c r="L3468" s="2"/>
      <c r="M3468" s="1"/>
    </row>
    <row r="3469" spans="1:13" x14ac:dyDescent="0.2">
      <c r="A3469" s="1"/>
      <c r="B3469" s="1"/>
      <c r="C3469" s="16"/>
      <c r="D3469" s="1"/>
      <c r="E3469" s="1"/>
      <c r="F3469" s="1"/>
      <c r="G3469" s="1"/>
      <c r="H3469" s="11"/>
      <c r="I3469" s="11"/>
      <c r="J3469" s="11"/>
      <c r="K3469" s="2"/>
      <c r="L3469" s="2"/>
      <c r="M3469" s="1"/>
    </row>
    <row r="3470" spans="1:13" x14ac:dyDescent="0.2">
      <c r="A3470" s="1"/>
      <c r="B3470" s="1"/>
      <c r="C3470" s="16"/>
      <c r="D3470" s="1"/>
      <c r="E3470" s="1"/>
      <c r="F3470" s="1"/>
      <c r="G3470" s="1"/>
      <c r="H3470" s="11"/>
      <c r="I3470" s="11"/>
      <c r="J3470" s="11"/>
      <c r="K3470" s="2"/>
      <c r="L3470" s="2"/>
      <c r="M3470" s="1"/>
    </row>
    <row r="3471" spans="1:13" x14ac:dyDescent="0.2">
      <c r="A3471" s="1"/>
      <c r="B3471" s="1"/>
      <c r="C3471" s="16"/>
      <c r="D3471" s="1"/>
      <c r="E3471" s="1"/>
      <c r="F3471" s="1"/>
      <c r="G3471" s="1"/>
      <c r="H3471" s="11"/>
      <c r="I3471" s="11"/>
      <c r="J3471" s="11"/>
      <c r="K3471" s="2"/>
      <c r="L3471" s="2"/>
      <c r="M3471" s="1"/>
    </row>
    <row r="3472" spans="1:13" x14ac:dyDescent="0.2">
      <c r="A3472" s="1"/>
      <c r="B3472" s="1"/>
      <c r="C3472" s="16"/>
      <c r="D3472" s="1"/>
      <c r="E3472" s="1"/>
      <c r="F3472" s="1"/>
      <c r="G3472" s="1"/>
      <c r="H3472" s="11"/>
      <c r="I3472" s="11"/>
      <c r="J3472" s="11"/>
      <c r="K3472" s="2"/>
      <c r="L3472" s="2"/>
      <c r="M3472" s="1"/>
    </row>
    <row r="3473" spans="1:13" x14ac:dyDescent="0.2">
      <c r="A3473" s="1"/>
      <c r="B3473" s="1"/>
      <c r="C3473" s="16"/>
      <c r="D3473" s="1"/>
      <c r="E3473" s="1"/>
      <c r="F3473" s="1"/>
      <c r="G3473" s="1"/>
      <c r="H3473" s="11"/>
      <c r="I3473" s="11"/>
      <c r="J3473" s="11"/>
      <c r="K3473" s="2"/>
      <c r="L3473" s="2"/>
      <c r="M3473" s="1"/>
    </row>
    <row r="3474" spans="1:13" x14ac:dyDescent="0.2">
      <c r="A3474" s="1"/>
      <c r="B3474" s="1"/>
      <c r="C3474" s="16"/>
      <c r="D3474" s="1"/>
      <c r="E3474" s="1"/>
      <c r="F3474" s="1"/>
      <c r="G3474" s="1"/>
      <c r="H3474" s="11"/>
      <c r="I3474" s="11"/>
      <c r="J3474" s="11"/>
      <c r="K3474" s="2"/>
      <c r="L3474" s="2"/>
      <c r="M3474" s="1"/>
    </row>
    <row r="3475" spans="1:13" x14ac:dyDescent="0.2">
      <c r="A3475" s="1"/>
      <c r="B3475" s="1"/>
      <c r="C3475" s="16"/>
      <c r="D3475" s="1"/>
      <c r="E3475" s="1"/>
      <c r="F3475" s="1"/>
      <c r="G3475" s="1"/>
      <c r="H3475" s="11"/>
      <c r="I3475" s="11"/>
      <c r="J3475" s="11"/>
      <c r="K3475" s="2"/>
      <c r="L3475" s="2"/>
      <c r="M3475" s="1"/>
    </row>
    <row r="3476" spans="1:13" x14ac:dyDescent="0.2">
      <c r="A3476" s="1"/>
      <c r="B3476" s="1"/>
      <c r="C3476" s="16"/>
      <c r="D3476" s="1"/>
      <c r="E3476" s="1"/>
      <c r="F3476" s="1"/>
      <c r="G3476" s="1"/>
      <c r="H3476" s="11"/>
      <c r="I3476" s="11"/>
      <c r="J3476" s="11"/>
      <c r="K3476" s="2"/>
      <c r="L3476" s="2"/>
      <c r="M3476" s="1"/>
    </row>
    <row r="3477" spans="1:13" x14ac:dyDescent="0.2">
      <c r="A3477" s="1"/>
      <c r="B3477" s="1"/>
      <c r="C3477" s="16"/>
      <c r="D3477" s="1"/>
      <c r="E3477" s="1"/>
      <c r="F3477" s="1"/>
      <c r="G3477" s="1"/>
      <c r="H3477" s="11"/>
      <c r="I3477" s="11"/>
      <c r="J3477" s="11"/>
      <c r="K3477" s="2"/>
      <c r="L3477" s="2"/>
      <c r="M3477" s="1"/>
    </row>
    <row r="3478" spans="1:13" x14ac:dyDescent="0.2">
      <c r="A3478" s="1"/>
      <c r="B3478" s="1"/>
      <c r="C3478" s="16"/>
      <c r="D3478" s="1"/>
      <c r="E3478" s="1"/>
      <c r="F3478" s="1"/>
      <c r="G3478" s="1"/>
      <c r="H3478" s="11"/>
      <c r="I3478" s="11"/>
      <c r="J3478" s="11"/>
      <c r="K3478" s="2"/>
      <c r="L3478" s="2"/>
      <c r="M3478" s="1"/>
    </row>
    <row r="3479" spans="1:13" x14ac:dyDescent="0.2">
      <c r="A3479" s="1"/>
      <c r="B3479" s="1"/>
      <c r="C3479" s="16"/>
      <c r="D3479" s="1"/>
      <c r="E3479" s="1"/>
      <c r="F3479" s="1"/>
      <c r="G3479" s="1"/>
      <c r="H3479" s="11"/>
      <c r="I3479" s="11"/>
      <c r="J3479" s="11"/>
      <c r="K3479" s="2"/>
      <c r="L3479" s="2"/>
      <c r="M3479" s="1"/>
    </row>
    <row r="3480" spans="1:13" x14ac:dyDescent="0.2">
      <c r="A3480" s="1"/>
      <c r="B3480" s="1"/>
      <c r="C3480" s="16"/>
      <c r="D3480" s="1"/>
      <c r="E3480" s="1"/>
      <c r="F3480" s="1"/>
      <c r="G3480" s="1"/>
      <c r="H3480" s="11"/>
      <c r="I3480" s="11"/>
      <c r="J3480" s="11"/>
      <c r="K3480" s="2"/>
      <c r="L3480" s="2"/>
      <c r="M3480" s="1"/>
    </row>
    <row r="3481" spans="1:13" x14ac:dyDescent="0.2">
      <c r="A3481" s="1"/>
      <c r="B3481" s="1"/>
      <c r="C3481" s="16"/>
      <c r="D3481" s="1"/>
      <c r="E3481" s="1"/>
      <c r="F3481" s="1"/>
      <c r="G3481" s="1"/>
      <c r="H3481" s="11"/>
      <c r="I3481" s="11"/>
      <c r="J3481" s="11"/>
      <c r="K3481" s="2"/>
      <c r="L3481" s="2"/>
      <c r="M3481" s="1"/>
    </row>
    <row r="3482" spans="1:13" x14ac:dyDescent="0.2">
      <c r="A3482" s="1"/>
      <c r="B3482" s="1"/>
      <c r="C3482" s="16"/>
      <c r="D3482" s="1"/>
      <c r="E3482" s="1"/>
      <c r="F3482" s="1"/>
      <c r="G3482" s="1"/>
      <c r="H3482" s="11"/>
      <c r="I3482" s="11"/>
      <c r="J3482" s="11"/>
      <c r="K3482" s="2"/>
      <c r="L3482" s="2"/>
      <c r="M3482" s="1"/>
    </row>
    <row r="3483" spans="1:13" x14ac:dyDescent="0.2">
      <c r="A3483" s="1"/>
      <c r="B3483" s="1"/>
      <c r="C3483" s="16"/>
      <c r="D3483" s="1"/>
      <c r="E3483" s="1"/>
      <c r="F3483" s="1"/>
      <c r="G3483" s="1"/>
      <c r="H3483" s="11"/>
      <c r="I3483" s="11"/>
      <c r="J3483" s="11"/>
      <c r="K3483" s="2"/>
      <c r="L3483" s="2"/>
      <c r="M3483" s="1"/>
    </row>
    <row r="3484" spans="1:13" x14ac:dyDescent="0.2">
      <c r="A3484" s="1"/>
      <c r="B3484" s="1"/>
      <c r="C3484" s="16"/>
      <c r="D3484" s="1"/>
      <c r="E3484" s="1"/>
      <c r="F3484" s="1"/>
      <c r="G3484" s="1"/>
      <c r="H3484" s="11"/>
      <c r="I3484" s="11"/>
      <c r="J3484" s="11"/>
      <c r="K3484" s="2"/>
      <c r="L3484" s="2"/>
      <c r="M3484" s="1"/>
    </row>
    <row r="3485" spans="1:13" x14ac:dyDescent="0.2">
      <c r="A3485" s="1"/>
      <c r="B3485" s="1"/>
      <c r="C3485" s="16"/>
      <c r="D3485" s="1"/>
      <c r="E3485" s="1"/>
      <c r="F3485" s="1"/>
      <c r="G3485" s="1"/>
      <c r="H3485" s="11"/>
      <c r="I3485" s="11"/>
      <c r="J3485" s="11"/>
      <c r="K3485" s="2"/>
      <c r="L3485" s="2"/>
      <c r="M3485" s="1"/>
    </row>
    <row r="3486" spans="1:13" x14ac:dyDescent="0.2">
      <c r="A3486" s="1"/>
      <c r="B3486" s="1"/>
      <c r="C3486" s="16"/>
      <c r="D3486" s="1"/>
      <c r="E3486" s="1"/>
      <c r="F3486" s="1"/>
      <c r="G3486" s="1"/>
      <c r="H3486" s="11"/>
      <c r="I3486" s="11"/>
      <c r="J3486" s="11"/>
      <c r="K3486" s="2"/>
      <c r="L3486" s="2"/>
      <c r="M3486" s="1"/>
    </row>
    <row r="3487" spans="1:13" x14ac:dyDescent="0.2">
      <c r="A3487" s="1"/>
      <c r="B3487" s="1"/>
      <c r="C3487" s="16"/>
      <c r="D3487" s="1"/>
      <c r="E3487" s="1"/>
      <c r="F3487" s="1"/>
      <c r="G3487" s="1"/>
      <c r="H3487" s="11"/>
      <c r="I3487" s="11"/>
      <c r="J3487" s="11"/>
      <c r="K3487" s="2"/>
      <c r="L3487" s="2"/>
      <c r="M3487" s="1"/>
    </row>
    <row r="3488" spans="1:13" x14ac:dyDescent="0.2">
      <c r="A3488" s="1"/>
      <c r="B3488" s="1"/>
      <c r="C3488" s="16"/>
      <c r="D3488" s="1"/>
      <c r="E3488" s="1"/>
      <c r="F3488" s="1"/>
      <c r="G3488" s="1"/>
      <c r="H3488" s="11"/>
      <c r="I3488" s="11"/>
      <c r="J3488" s="11"/>
      <c r="K3488" s="2"/>
      <c r="L3488" s="2"/>
      <c r="M3488" s="1"/>
    </row>
    <row r="3489" spans="1:13" x14ac:dyDescent="0.2">
      <c r="A3489" s="1"/>
      <c r="B3489" s="1"/>
      <c r="C3489" s="16"/>
      <c r="D3489" s="1"/>
      <c r="E3489" s="1"/>
      <c r="F3489" s="1"/>
      <c r="G3489" s="1"/>
      <c r="H3489" s="11"/>
      <c r="I3489" s="11"/>
      <c r="J3489" s="11"/>
      <c r="K3489" s="2"/>
      <c r="L3489" s="2"/>
      <c r="M3489" s="1"/>
    </row>
    <row r="3490" spans="1:13" x14ac:dyDescent="0.2">
      <c r="A3490" s="1"/>
      <c r="B3490" s="1"/>
      <c r="C3490" s="16"/>
      <c r="D3490" s="1"/>
      <c r="E3490" s="1"/>
      <c r="F3490" s="1"/>
      <c r="G3490" s="1"/>
      <c r="H3490" s="11"/>
      <c r="I3490" s="11"/>
      <c r="J3490" s="11"/>
      <c r="K3490" s="2"/>
      <c r="L3490" s="2"/>
      <c r="M3490" s="1"/>
    </row>
    <row r="3491" spans="1:13" x14ac:dyDescent="0.2">
      <c r="A3491" s="1"/>
      <c r="B3491" s="1"/>
      <c r="C3491" s="16"/>
      <c r="D3491" s="1"/>
      <c r="E3491" s="1"/>
      <c r="F3491" s="1"/>
      <c r="G3491" s="1"/>
      <c r="H3491" s="11"/>
      <c r="I3491" s="11"/>
      <c r="J3491" s="11"/>
      <c r="K3491" s="2"/>
      <c r="L3491" s="2"/>
      <c r="M3491" s="1"/>
    </row>
    <row r="3492" spans="1:13" x14ac:dyDescent="0.2">
      <c r="A3492" s="1"/>
      <c r="B3492" s="1"/>
      <c r="C3492" s="16"/>
      <c r="D3492" s="1"/>
      <c r="E3492" s="1"/>
      <c r="F3492" s="1"/>
      <c r="G3492" s="1"/>
      <c r="H3492" s="11"/>
      <c r="I3492" s="11"/>
      <c r="J3492" s="11"/>
      <c r="K3492" s="2"/>
      <c r="L3492" s="2"/>
      <c r="M3492" s="1"/>
    </row>
    <row r="3493" spans="1:13" x14ac:dyDescent="0.2">
      <c r="A3493" s="1"/>
      <c r="B3493" s="1"/>
      <c r="C3493" s="16"/>
      <c r="D3493" s="1"/>
      <c r="E3493" s="1"/>
      <c r="F3493" s="1"/>
      <c r="G3493" s="1"/>
      <c r="H3493" s="11"/>
      <c r="I3493" s="11"/>
      <c r="J3493" s="11"/>
      <c r="K3493" s="2"/>
      <c r="L3493" s="2"/>
      <c r="M3493" s="1"/>
    </row>
    <row r="3494" spans="1:13" x14ac:dyDescent="0.2">
      <c r="A3494" s="1"/>
      <c r="B3494" s="1"/>
      <c r="C3494" s="16"/>
      <c r="D3494" s="1"/>
      <c r="E3494" s="1"/>
      <c r="F3494" s="1"/>
      <c r="G3494" s="1"/>
      <c r="H3494" s="11"/>
      <c r="I3494" s="11"/>
      <c r="J3494" s="11"/>
      <c r="K3494" s="2"/>
      <c r="L3494" s="2"/>
      <c r="M3494" s="1"/>
    </row>
    <row r="3495" spans="1:13" x14ac:dyDescent="0.2">
      <c r="A3495" s="1"/>
      <c r="B3495" s="1"/>
      <c r="C3495" s="16"/>
      <c r="D3495" s="1"/>
      <c r="E3495" s="1"/>
      <c r="F3495" s="1"/>
      <c r="G3495" s="1"/>
      <c r="H3495" s="11"/>
      <c r="I3495" s="11"/>
      <c r="J3495" s="11"/>
      <c r="K3495" s="2"/>
      <c r="L3495" s="2"/>
      <c r="M3495" s="1"/>
    </row>
    <row r="3496" spans="1:13" x14ac:dyDescent="0.2">
      <c r="A3496" s="1"/>
      <c r="B3496" s="1"/>
      <c r="C3496" s="16"/>
      <c r="D3496" s="1"/>
      <c r="E3496" s="1"/>
      <c r="F3496" s="1"/>
      <c r="G3496" s="1"/>
      <c r="H3496" s="11"/>
      <c r="I3496" s="11"/>
      <c r="J3496" s="11"/>
      <c r="K3496" s="2"/>
      <c r="L3496" s="2"/>
      <c r="M3496" s="1"/>
    </row>
    <row r="3497" spans="1:13" x14ac:dyDescent="0.2">
      <c r="A3497" s="1"/>
      <c r="B3497" s="1"/>
      <c r="C3497" s="16"/>
      <c r="D3497" s="1"/>
      <c r="E3497" s="1"/>
      <c r="F3497" s="1"/>
      <c r="G3497" s="1"/>
      <c r="H3497" s="11"/>
      <c r="I3497" s="11"/>
      <c r="J3497" s="11"/>
      <c r="K3497" s="2"/>
      <c r="L3497" s="2"/>
      <c r="M3497" s="1"/>
    </row>
    <row r="3498" spans="1:13" x14ac:dyDescent="0.2">
      <c r="A3498" s="1"/>
      <c r="B3498" s="1"/>
      <c r="C3498" s="16"/>
      <c r="D3498" s="1"/>
      <c r="E3498" s="1"/>
      <c r="F3498" s="1"/>
      <c r="G3498" s="1"/>
      <c r="H3498" s="11"/>
      <c r="I3498" s="11"/>
      <c r="J3498" s="11"/>
      <c r="K3498" s="2"/>
      <c r="L3498" s="2"/>
      <c r="M3498" s="1"/>
    </row>
    <row r="3499" spans="1:13" x14ac:dyDescent="0.2">
      <c r="A3499" s="1"/>
      <c r="B3499" s="1"/>
      <c r="C3499" s="16"/>
      <c r="D3499" s="1"/>
      <c r="E3499" s="1"/>
      <c r="F3499" s="1"/>
      <c r="G3499" s="1"/>
      <c r="H3499" s="11"/>
      <c r="I3499" s="11"/>
      <c r="J3499" s="11"/>
      <c r="K3499" s="2"/>
      <c r="L3499" s="2"/>
      <c r="M3499" s="1"/>
    </row>
    <row r="3500" spans="1:13" x14ac:dyDescent="0.2">
      <c r="A3500" s="1"/>
      <c r="B3500" s="1"/>
      <c r="C3500" s="16"/>
      <c r="D3500" s="1"/>
      <c r="E3500" s="1"/>
      <c r="F3500" s="1"/>
      <c r="G3500" s="1"/>
      <c r="H3500" s="11"/>
      <c r="I3500" s="11"/>
      <c r="J3500" s="11"/>
      <c r="K3500" s="2"/>
      <c r="L3500" s="2"/>
      <c r="M3500" s="1"/>
    </row>
    <row r="3501" spans="1:13" x14ac:dyDescent="0.2">
      <c r="A3501" s="1"/>
      <c r="B3501" s="1"/>
      <c r="C3501" s="16"/>
      <c r="D3501" s="1"/>
      <c r="E3501" s="1"/>
      <c r="F3501" s="1"/>
      <c r="G3501" s="1"/>
      <c r="H3501" s="11"/>
      <c r="I3501" s="11"/>
      <c r="J3501" s="11"/>
      <c r="K3501" s="2"/>
      <c r="L3501" s="2"/>
      <c r="M3501" s="1"/>
    </row>
    <row r="3502" spans="1:13" x14ac:dyDescent="0.2">
      <c r="A3502" s="1"/>
      <c r="B3502" s="1"/>
      <c r="C3502" s="16"/>
      <c r="D3502" s="1"/>
      <c r="E3502" s="1"/>
      <c r="F3502" s="1"/>
      <c r="G3502" s="1"/>
      <c r="H3502" s="11"/>
      <c r="I3502" s="11"/>
      <c r="J3502" s="11"/>
      <c r="K3502" s="2"/>
      <c r="L3502" s="2"/>
      <c r="M3502" s="1"/>
    </row>
    <row r="3503" spans="1:13" x14ac:dyDescent="0.2">
      <c r="A3503" s="1"/>
      <c r="B3503" s="1"/>
      <c r="C3503" s="16"/>
      <c r="D3503" s="1"/>
      <c r="E3503" s="1"/>
      <c r="F3503" s="1"/>
      <c r="G3503" s="1"/>
      <c r="H3503" s="11"/>
      <c r="I3503" s="11"/>
      <c r="J3503" s="11"/>
      <c r="K3503" s="2"/>
      <c r="L3503" s="2"/>
      <c r="M3503" s="1"/>
    </row>
    <row r="3504" spans="1:13" x14ac:dyDescent="0.2">
      <c r="A3504" s="1"/>
      <c r="B3504" s="1"/>
      <c r="C3504" s="16"/>
      <c r="D3504" s="1"/>
      <c r="E3504" s="1"/>
      <c r="F3504" s="1"/>
      <c r="G3504" s="1"/>
      <c r="H3504" s="11"/>
      <c r="I3504" s="11"/>
      <c r="J3504" s="11"/>
      <c r="K3504" s="2"/>
      <c r="L3504" s="2"/>
      <c r="M3504" s="1"/>
    </row>
    <row r="3505" spans="1:13" x14ac:dyDescent="0.2">
      <c r="A3505" s="1"/>
      <c r="B3505" s="1"/>
      <c r="C3505" s="16"/>
      <c r="D3505" s="1"/>
      <c r="E3505" s="1"/>
      <c r="F3505" s="1"/>
      <c r="G3505" s="1"/>
      <c r="H3505" s="11"/>
      <c r="I3505" s="11"/>
      <c r="J3505" s="11"/>
      <c r="K3505" s="2"/>
      <c r="L3505" s="2"/>
      <c r="M3505" s="1"/>
    </row>
    <row r="3506" spans="1:13" x14ac:dyDescent="0.2">
      <c r="A3506" s="1"/>
      <c r="B3506" s="1"/>
      <c r="C3506" s="16"/>
      <c r="D3506" s="1"/>
      <c r="E3506" s="1"/>
      <c r="F3506" s="1"/>
      <c r="G3506" s="1"/>
      <c r="H3506" s="11"/>
      <c r="I3506" s="11"/>
      <c r="J3506" s="11"/>
      <c r="K3506" s="2"/>
      <c r="L3506" s="2"/>
      <c r="M3506" s="1"/>
    </row>
    <row r="3507" spans="1:13" x14ac:dyDescent="0.2">
      <c r="A3507" s="1"/>
      <c r="B3507" s="1"/>
      <c r="C3507" s="16"/>
      <c r="D3507" s="1"/>
      <c r="E3507" s="1"/>
      <c r="F3507" s="1"/>
      <c r="G3507" s="1"/>
      <c r="H3507" s="11"/>
      <c r="I3507" s="11"/>
      <c r="J3507" s="11"/>
      <c r="K3507" s="2"/>
      <c r="L3507" s="2"/>
      <c r="M3507" s="1"/>
    </row>
    <row r="3508" spans="1:13" x14ac:dyDescent="0.2">
      <c r="A3508" s="1"/>
      <c r="B3508" s="1"/>
      <c r="C3508" s="16"/>
      <c r="D3508" s="1"/>
      <c r="E3508" s="1"/>
      <c r="F3508" s="1"/>
      <c r="G3508" s="1"/>
      <c r="H3508" s="11"/>
      <c r="I3508" s="11"/>
      <c r="J3508" s="11"/>
      <c r="K3508" s="2"/>
      <c r="L3508" s="2"/>
      <c r="M3508" s="1"/>
    </row>
    <row r="3509" spans="1:13" x14ac:dyDescent="0.2">
      <c r="A3509" s="1"/>
      <c r="B3509" s="1"/>
      <c r="C3509" s="16"/>
      <c r="D3509" s="1"/>
      <c r="E3509" s="1"/>
      <c r="F3509" s="1"/>
      <c r="G3509" s="1"/>
      <c r="H3509" s="11"/>
      <c r="I3509" s="11"/>
      <c r="J3509" s="11"/>
      <c r="K3509" s="2"/>
      <c r="L3509" s="2"/>
      <c r="M3509" s="1"/>
    </row>
    <row r="3510" spans="1:13" x14ac:dyDescent="0.2">
      <c r="A3510" s="1"/>
      <c r="B3510" s="1"/>
      <c r="C3510" s="16"/>
      <c r="D3510" s="1"/>
      <c r="E3510" s="1"/>
      <c r="F3510" s="1"/>
      <c r="G3510" s="1"/>
      <c r="H3510" s="11"/>
      <c r="I3510" s="11"/>
      <c r="J3510" s="11"/>
      <c r="K3510" s="2"/>
      <c r="L3510" s="2"/>
      <c r="M3510" s="1"/>
    </row>
    <row r="3511" spans="1:13" x14ac:dyDescent="0.2">
      <c r="A3511" s="1"/>
      <c r="B3511" s="1"/>
      <c r="C3511" s="16"/>
      <c r="D3511" s="1"/>
      <c r="E3511" s="1"/>
      <c r="F3511" s="1"/>
      <c r="G3511" s="1"/>
      <c r="H3511" s="11"/>
      <c r="I3511" s="11"/>
      <c r="J3511" s="11"/>
      <c r="K3511" s="2"/>
      <c r="L3511" s="2"/>
      <c r="M3511" s="1"/>
    </row>
    <row r="3512" spans="1:13" x14ac:dyDescent="0.2">
      <c r="A3512" s="1"/>
      <c r="B3512" s="1"/>
      <c r="C3512" s="16"/>
      <c r="D3512" s="1"/>
      <c r="E3512" s="1"/>
      <c r="F3512" s="1"/>
      <c r="G3512" s="1"/>
      <c r="H3512" s="11"/>
      <c r="I3512" s="11"/>
      <c r="J3512" s="11"/>
      <c r="K3512" s="2"/>
      <c r="L3512" s="2"/>
      <c r="M3512" s="1"/>
    </row>
    <row r="3513" spans="1:13" x14ac:dyDescent="0.2">
      <c r="A3513" s="1"/>
      <c r="B3513" s="1"/>
      <c r="C3513" s="16"/>
      <c r="D3513" s="1"/>
      <c r="E3513" s="1"/>
      <c r="F3513" s="1"/>
      <c r="G3513" s="1"/>
      <c r="H3513" s="11"/>
      <c r="I3513" s="11"/>
      <c r="J3513" s="11"/>
      <c r="K3513" s="2"/>
      <c r="L3513" s="2"/>
      <c r="M3513" s="1"/>
    </row>
    <row r="3514" spans="1:13" x14ac:dyDescent="0.2">
      <c r="A3514" s="1"/>
      <c r="B3514" s="1"/>
      <c r="C3514" s="16"/>
      <c r="D3514" s="1"/>
      <c r="E3514" s="1"/>
      <c r="F3514" s="1"/>
      <c r="G3514" s="1"/>
      <c r="H3514" s="11"/>
      <c r="I3514" s="11"/>
      <c r="J3514" s="11"/>
      <c r="K3514" s="2"/>
      <c r="L3514" s="2"/>
      <c r="M3514" s="1"/>
    </row>
    <row r="3515" spans="1:13" x14ac:dyDescent="0.2">
      <c r="A3515" s="1"/>
      <c r="B3515" s="1"/>
      <c r="C3515" s="16"/>
      <c r="D3515" s="1"/>
      <c r="E3515" s="1"/>
      <c r="F3515" s="1"/>
      <c r="G3515" s="1"/>
      <c r="H3515" s="11"/>
      <c r="I3515" s="11"/>
      <c r="J3515" s="11"/>
      <c r="K3515" s="2"/>
      <c r="L3515" s="2"/>
      <c r="M3515" s="1"/>
    </row>
    <row r="3516" spans="1:13" x14ac:dyDescent="0.2">
      <c r="A3516" s="1"/>
      <c r="B3516" s="1"/>
      <c r="C3516" s="16"/>
      <c r="D3516" s="1"/>
      <c r="E3516" s="1"/>
      <c r="F3516" s="1"/>
      <c r="G3516" s="1"/>
      <c r="H3516" s="11"/>
      <c r="I3516" s="11"/>
      <c r="J3516" s="11"/>
      <c r="K3516" s="2"/>
      <c r="L3516" s="2"/>
      <c r="M3516" s="1"/>
    </row>
    <row r="3517" spans="1:13" x14ac:dyDescent="0.2">
      <c r="A3517" s="1"/>
      <c r="B3517" s="1"/>
      <c r="C3517" s="16"/>
      <c r="D3517" s="1"/>
      <c r="E3517" s="1"/>
      <c r="F3517" s="1"/>
      <c r="G3517" s="1"/>
      <c r="H3517" s="11"/>
      <c r="I3517" s="11"/>
      <c r="J3517" s="11"/>
      <c r="K3517" s="2"/>
      <c r="L3517" s="2"/>
      <c r="M3517" s="1"/>
    </row>
    <row r="3518" spans="1:13" x14ac:dyDescent="0.2">
      <c r="A3518" s="1"/>
      <c r="B3518" s="1"/>
      <c r="C3518" s="16"/>
      <c r="D3518" s="1"/>
      <c r="E3518" s="1"/>
      <c r="F3518" s="1"/>
      <c r="G3518" s="1"/>
      <c r="H3518" s="11"/>
      <c r="I3518" s="11"/>
      <c r="J3518" s="11"/>
      <c r="K3518" s="2"/>
      <c r="L3518" s="2"/>
      <c r="M3518" s="1"/>
    </row>
    <row r="3519" spans="1:13" x14ac:dyDescent="0.2">
      <c r="A3519" s="1"/>
      <c r="B3519" s="1"/>
      <c r="C3519" s="16"/>
      <c r="D3519" s="1"/>
      <c r="E3519" s="1"/>
      <c r="F3519" s="1"/>
      <c r="G3519" s="1"/>
      <c r="H3519" s="11"/>
      <c r="I3519" s="11"/>
      <c r="J3519" s="11"/>
      <c r="K3519" s="2"/>
      <c r="L3519" s="2"/>
      <c r="M3519" s="1"/>
    </row>
    <row r="3520" spans="1:13" x14ac:dyDescent="0.2">
      <c r="A3520" s="1"/>
      <c r="B3520" s="1"/>
      <c r="C3520" s="16"/>
      <c r="D3520" s="1"/>
      <c r="E3520" s="1"/>
      <c r="F3520" s="1"/>
      <c r="G3520" s="1"/>
      <c r="H3520" s="11"/>
      <c r="I3520" s="11"/>
      <c r="J3520" s="11"/>
      <c r="K3520" s="2"/>
      <c r="L3520" s="2"/>
      <c r="M3520" s="1"/>
    </row>
    <row r="3521" spans="1:13" x14ac:dyDescent="0.2">
      <c r="A3521" s="1"/>
      <c r="B3521" s="1"/>
      <c r="C3521" s="16"/>
      <c r="D3521" s="1"/>
      <c r="E3521" s="1"/>
      <c r="F3521" s="1"/>
      <c r="G3521" s="1"/>
      <c r="H3521" s="11"/>
      <c r="I3521" s="11"/>
      <c r="J3521" s="11"/>
      <c r="K3521" s="2"/>
      <c r="L3521" s="2"/>
      <c r="M3521" s="1"/>
    </row>
    <row r="3522" spans="1:13" x14ac:dyDescent="0.2">
      <c r="A3522" s="1"/>
      <c r="B3522" s="1"/>
      <c r="C3522" s="16"/>
      <c r="D3522" s="1"/>
      <c r="E3522" s="1"/>
      <c r="F3522" s="1"/>
      <c r="G3522" s="1"/>
      <c r="H3522" s="11"/>
      <c r="I3522" s="11"/>
      <c r="J3522" s="11"/>
      <c r="K3522" s="2"/>
      <c r="L3522" s="2"/>
      <c r="M3522" s="1"/>
    </row>
    <row r="3523" spans="1:13" x14ac:dyDescent="0.2">
      <c r="A3523" s="1"/>
      <c r="B3523" s="1"/>
      <c r="C3523" s="16"/>
      <c r="D3523" s="1"/>
      <c r="E3523" s="1"/>
      <c r="F3523" s="1"/>
      <c r="G3523" s="1"/>
      <c r="H3523" s="11"/>
      <c r="I3523" s="11"/>
      <c r="J3523" s="11"/>
      <c r="K3523" s="2"/>
      <c r="L3523" s="2"/>
      <c r="M3523" s="1"/>
    </row>
    <row r="3524" spans="1:13" x14ac:dyDescent="0.2">
      <c r="A3524" s="1"/>
      <c r="B3524" s="1"/>
      <c r="C3524" s="16"/>
      <c r="D3524" s="1"/>
      <c r="E3524" s="1"/>
      <c r="F3524" s="1"/>
      <c r="G3524" s="1"/>
      <c r="H3524" s="11"/>
      <c r="I3524" s="11"/>
      <c r="J3524" s="11"/>
      <c r="K3524" s="2"/>
      <c r="L3524" s="2"/>
      <c r="M3524" s="1"/>
    </row>
    <row r="3525" spans="1:13" x14ac:dyDescent="0.2">
      <c r="A3525" s="1"/>
      <c r="B3525" s="1"/>
      <c r="C3525" s="16"/>
      <c r="D3525" s="1"/>
      <c r="E3525" s="1"/>
      <c r="F3525" s="1"/>
      <c r="G3525" s="1"/>
      <c r="H3525" s="11"/>
      <c r="I3525" s="11"/>
      <c r="J3525" s="11"/>
      <c r="K3525" s="2"/>
      <c r="L3525" s="2"/>
      <c r="M3525" s="1"/>
    </row>
    <row r="3526" spans="1:13" x14ac:dyDescent="0.2">
      <c r="A3526" s="1"/>
      <c r="B3526" s="1"/>
      <c r="C3526" s="16"/>
      <c r="D3526" s="1"/>
      <c r="E3526" s="1"/>
      <c r="F3526" s="1"/>
      <c r="G3526" s="1"/>
      <c r="H3526" s="11"/>
      <c r="I3526" s="11"/>
      <c r="J3526" s="11"/>
      <c r="K3526" s="2"/>
      <c r="L3526" s="2"/>
      <c r="M3526" s="1"/>
    </row>
    <row r="3527" spans="1:13" x14ac:dyDescent="0.2">
      <c r="A3527" s="1"/>
      <c r="B3527" s="1"/>
      <c r="C3527" s="16"/>
      <c r="D3527" s="1"/>
      <c r="E3527" s="1"/>
      <c r="F3527" s="1"/>
      <c r="G3527" s="1"/>
      <c r="H3527" s="11"/>
      <c r="I3527" s="11"/>
      <c r="J3527" s="11"/>
      <c r="K3527" s="2"/>
      <c r="L3527" s="2"/>
      <c r="M3527" s="1"/>
    </row>
    <row r="3528" spans="1:13" x14ac:dyDescent="0.2">
      <c r="A3528" s="1"/>
      <c r="B3528" s="1"/>
      <c r="C3528" s="16"/>
      <c r="D3528" s="1"/>
      <c r="E3528" s="1"/>
      <c r="F3528" s="1"/>
      <c r="G3528" s="1"/>
      <c r="H3528" s="11"/>
      <c r="I3528" s="11"/>
      <c r="J3528" s="11"/>
      <c r="K3528" s="2"/>
      <c r="L3528" s="2"/>
      <c r="M3528" s="1"/>
    </row>
    <row r="3529" spans="1:13" x14ac:dyDescent="0.2">
      <c r="A3529" s="1"/>
      <c r="B3529" s="1"/>
      <c r="C3529" s="16"/>
      <c r="D3529" s="1"/>
      <c r="E3529" s="1"/>
      <c r="F3529" s="1"/>
      <c r="G3529" s="1"/>
      <c r="H3529" s="11"/>
      <c r="I3529" s="11"/>
      <c r="J3529" s="11"/>
      <c r="K3529" s="2"/>
      <c r="L3529" s="2"/>
      <c r="M3529" s="1"/>
    </row>
    <row r="3530" spans="1:13" x14ac:dyDescent="0.2">
      <c r="A3530" s="1"/>
      <c r="B3530" s="1"/>
      <c r="C3530" s="16"/>
      <c r="D3530" s="1"/>
      <c r="E3530" s="1"/>
      <c r="F3530" s="1"/>
      <c r="G3530" s="1"/>
      <c r="H3530" s="11"/>
      <c r="I3530" s="11"/>
      <c r="J3530" s="11"/>
      <c r="K3530" s="2"/>
      <c r="L3530" s="2"/>
      <c r="M3530" s="1"/>
    </row>
    <row r="3531" spans="1:13" x14ac:dyDescent="0.2">
      <c r="A3531" s="1"/>
      <c r="B3531" s="1"/>
      <c r="C3531" s="16"/>
      <c r="D3531" s="1"/>
      <c r="E3531" s="1"/>
      <c r="F3531" s="1"/>
      <c r="G3531" s="1"/>
      <c r="H3531" s="11"/>
      <c r="I3531" s="11"/>
      <c r="J3531" s="11"/>
      <c r="K3531" s="2"/>
      <c r="L3531" s="2"/>
      <c r="M3531" s="1"/>
    </row>
    <row r="3532" spans="1:13" x14ac:dyDescent="0.2">
      <c r="A3532" s="1"/>
      <c r="B3532" s="1"/>
      <c r="C3532" s="16"/>
      <c r="D3532" s="1"/>
      <c r="E3532" s="1"/>
      <c r="F3532" s="1"/>
      <c r="G3532" s="1"/>
      <c r="H3532" s="11"/>
      <c r="I3532" s="11"/>
      <c r="J3532" s="11"/>
      <c r="K3532" s="2"/>
      <c r="L3532" s="2"/>
      <c r="M3532" s="1"/>
    </row>
    <row r="3533" spans="1:13" x14ac:dyDescent="0.2">
      <c r="A3533" s="1"/>
      <c r="B3533" s="1"/>
      <c r="C3533" s="16"/>
      <c r="D3533" s="1"/>
      <c r="E3533" s="1"/>
      <c r="F3533" s="1"/>
      <c r="G3533" s="1"/>
      <c r="H3533" s="11"/>
      <c r="I3533" s="11"/>
      <c r="J3533" s="11"/>
      <c r="K3533" s="2"/>
      <c r="L3533" s="2"/>
      <c r="M3533" s="1"/>
    </row>
    <row r="3534" spans="1:13" x14ac:dyDescent="0.2">
      <c r="A3534" s="1"/>
      <c r="B3534" s="1"/>
      <c r="C3534" s="16"/>
      <c r="D3534" s="1"/>
      <c r="E3534" s="1"/>
      <c r="F3534" s="1"/>
      <c r="G3534" s="1"/>
      <c r="H3534" s="11"/>
      <c r="I3534" s="11"/>
      <c r="J3534" s="11"/>
      <c r="K3534" s="2"/>
      <c r="L3534" s="2"/>
      <c r="M3534" s="1"/>
    </row>
    <row r="3535" spans="1:13" x14ac:dyDescent="0.2">
      <c r="A3535" s="1"/>
      <c r="B3535" s="1"/>
      <c r="C3535" s="16"/>
      <c r="D3535" s="1"/>
      <c r="E3535" s="1"/>
      <c r="F3535" s="1"/>
      <c r="G3535" s="1"/>
      <c r="H3535" s="11"/>
      <c r="I3535" s="11"/>
      <c r="J3535" s="11"/>
      <c r="K3535" s="2"/>
      <c r="L3535" s="2"/>
      <c r="M3535" s="1"/>
    </row>
    <row r="3536" spans="1:13" x14ac:dyDescent="0.2">
      <c r="A3536" s="1"/>
      <c r="B3536" s="1"/>
      <c r="C3536" s="16"/>
      <c r="D3536" s="1"/>
      <c r="E3536" s="1"/>
      <c r="F3536" s="1"/>
      <c r="G3536" s="1"/>
      <c r="H3536" s="11"/>
      <c r="I3536" s="11"/>
      <c r="J3536" s="11"/>
      <c r="K3536" s="2"/>
      <c r="L3536" s="2"/>
      <c r="M3536" s="1"/>
    </row>
    <row r="3537" spans="1:13" x14ac:dyDescent="0.2">
      <c r="A3537" s="1"/>
      <c r="B3537" s="1"/>
      <c r="C3537" s="16"/>
      <c r="D3537" s="1"/>
      <c r="E3537" s="1"/>
      <c r="F3537" s="1"/>
      <c r="G3537" s="1"/>
      <c r="H3537" s="11"/>
      <c r="I3537" s="11"/>
      <c r="J3537" s="11"/>
      <c r="K3537" s="2"/>
      <c r="L3537" s="2"/>
      <c r="M3537" s="1"/>
    </row>
    <row r="3538" spans="1:13" x14ac:dyDescent="0.2">
      <c r="A3538" s="1"/>
      <c r="B3538" s="1"/>
      <c r="C3538" s="16"/>
      <c r="D3538" s="1"/>
      <c r="E3538" s="1"/>
      <c r="F3538" s="1"/>
      <c r="G3538" s="1"/>
      <c r="H3538" s="11"/>
      <c r="I3538" s="11"/>
      <c r="J3538" s="11"/>
      <c r="K3538" s="2"/>
      <c r="L3538" s="2"/>
      <c r="M3538" s="1"/>
    </row>
    <row r="3539" spans="1:13" x14ac:dyDescent="0.2">
      <c r="A3539" s="1"/>
      <c r="B3539" s="1"/>
      <c r="C3539" s="16"/>
      <c r="D3539" s="1"/>
      <c r="E3539" s="1"/>
      <c r="F3539" s="1"/>
      <c r="G3539" s="1"/>
      <c r="H3539" s="11"/>
      <c r="I3539" s="11"/>
      <c r="J3539" s="11"/>
      <c r="K3539" s="2"/>
      <c r="L3539" s="2"/>
      <c r="M3539" s="1"/>
    </row>
    <row r="3540" spans="1:13" x14ac:dyDescent="0.2">
      <c r="A3540" s="1"/>
      <c r="B3540" s="1"/>
      <c r="C3540" s="16"/>
      <c r="D3540" s="1"/>
      <c r="E3540" s="1"/>
      <c r="F3540" s="1"/>
      <c r="G3540" s="1"/>
      <c r="H3540" s="11"/>
      <c r="I3540" s="11"/>
      <c r="J3540" s="11"/>
      <c r="K3540" s="2"/>
      <c r="L3540" s="2"/>
      <c r="M3540" s="1"/>
    </row>
    <row r="3541" spans="1:13" x14ac:dyDescent="0.2">
      <c r="A3541" s="1"/>
      <c r="B3541" s="1"/>
      <c r="C3541" s="16"/>
      <c r="D3541" s="1"/>
      <c r="E3541" s="1"/>
      <c r="F3541" s="1"/>
      <c r="G3541" s="1"/>
      <c r="H3541" s="11"/>
      <c r="I3541" s="11"/>
      <c r="J3541" s="11"/>
      <c r="K3541" s="2"/>
      <c r="L3541" s="2"/>
      <c r="M3541" s="1"/>
    </row>
    <row r="3542" spans="1:13" x14ac:dyDescent="0.2">
      <c r="A3542" s="1"/>
      <c r="B3542" s="1"/>
      <c r="C3542" s="16"/>
      <c r="D3542" s="1"/>
      <c r="E3542" s="1"/>
      <c r="F3542" s="1"/>
      <c r="G3542" s="1"/>
      <c r="H3542" s="11"/>
      <c r="I3542" s="11"/>
      <c r="J3542" s="11"/>
      <c r="K3542" s="2"/>
      <c r="L3542" s="2"/>
      <c r="M3542" s="1"/>
    </row>
    <row r="3543" spans="1:13" x14ac:dyDescent="0.2">
      <c r="A3543" s="1"/>
      <c r="B3543" s="1"/>
      <c r="C3543" s="16"/>
      <c r="D3543" s="1"/>
      <c r="E3543" s="1"/>
      <c r="F3543" s="1"/>
      <c r="G3543" s="1"/>
      <c r="H3543" s="11"/>
      <c r="I3543" s="11"/>
      <c r="J3543" s="11"/>
      <c r="K3543" s="2"/>
      <c r="L3543" s="2"/>
      <c r="M3543" s="1"/>
    </row>
    <row r="3544" spans="1:13" x14ac:dyDescent="0.2">
      <c r="A3544" s="1"/>
      <c r="B3544" s="1"/>
      <c r="C3544" s="16"/>
      <c r="D3544" s="1"/>
      <c r="E3544" s="1"/>
      <c r="F3544" s="1"/>
      <c r="G3544" s="1"/>
      <c r="H3544" s="11"/>
      <c r="I3544" s="11"/>
      <c r="J3544" s="11"/>
      <c r="K3544" s="2"/>
      <c r="L3544" s="2"/>
      <c r="M3544" s="1"/>
    </row>
    <row r="3545" spans="1:13" x14ac:dyDescent="0.2">
      <c r="A3545" s="1"/>
      <c r="B3545" s="1"/>
      <c r="C3545" s="16"/>
      <c r="D3545" s="1"/>
      <c r="E3545" s="1"/>
      <c r="F3545" s="1"/>
      <c r="G3545" s="1"/>
      <c r="H3545" s="11"/>
      <c r="I3545" s="11"/>
      <c r="J3545" s="11"/>
      <c r="K3545" s="2"/>
      <c r="L3545" s="2"/>
      <c r="M3545" s="1"/>
    </row>
    <row r="3546" spans="1:13" x14ac:dyDescent="0.2">
      <c r="A3546" s="1"/>
      <c r="B3546" s="1"/>
      <c r="C3546" s="16"/>
      <c r="D3546" s="1"/>
      <c r="E3546" s="1"/>
      <c r="F3546" s="1"/>
      <c r="G3546" s="1"/>
      <c r="H3546" s="11"/>
      <c r="I3546" s="11"/>
      <c r="J3546" s="11"/>
      <c r="K3546" s="2"/>
      <c r="L3546" s="2"/>
      <c r="M3546" s="1"/>
    </row>
    <row r="3547" spans="1:13" x14ac:dyDescent="0.2">
      <c r="A3547" s="1"/>
      <c r="B3547" s="1"/>
      <c r="C3547" s="16"/>
      <c r="D3547" s="1"/>
      <c r="E3547" s="1"/>
      <c r="F3547" s="1"/>
      <c r="G3547" s="1"/>
      <c r="H3547" s="11"/>
      <c r="I3547" s="11"/>
      <c r="J3547" s="11"/>
      <c r="K3547" s="2"/>
      <c r="L3547" s="2"/>
      <c r="M3547" s="1"/>
    </row>
    <row r="3548" spans="1:13" x14ac:dyDescent="0.2">
      <c r="A3548" s="1"/>
      <c r="B3548" s="1"/>
      <c r="C3548" s="16"/>
      <c r="D3548" s="1"/>
      <c r="E3548" s="1"/>
      <c r="F3548" s="1"/>
      <c r="G3548" s="1"/>
      <c r="H3548" s="11"/>
      <c r="I3548" s="11"/>
      <c r="J3548" s="11"/>
      <c r="K3548" s="2"/>
      <c r="L3548" s="2"/>
      <c r="M3548" s="1"/>
    </row>
    <row r="3549" spans="1:13" x14ac:dyDescent="0.2">
      <c r="A3549" s="1"/>
      <c r="B3549" s="1"/>
      <c r="C3549" s="16"/>
      <c r="D3549" s="1"/>
      <c r="E3549" s="1"/>
      <c r="F3549" s="1"/>
      <c r="G3549" s="1"/>
      <c r="H3549" s="11"/>
      <c r="I3549" s="11"/>
      <c r="J3549" s="11"/>
      <c r="K3549" s="2"/>
      <c r="L3549" s="2"/>
      <c r="M3549" s="1"/>
    </row>
    <row r="3550" spans="1:13" x14ac:dyDescent="0.2">
      <c r="A3550" s="1"/>
      <c r="B3550" s="1"/>
      <c r="C3550" s="16"/>
      <c r="D3550" s="1"/>
      <c r="E3550" s="1"/>
      <c r="F3550" s="1"/>
      <c r="G3550" s="1"/>
      <c r="H3550" s="11"/>
      <c r="I3550" s="11"/>
      <c r="J3550" s="11"/>
      <c r="K3550" s="2"/>
      <c r="L3550" s="2"/>
      <c r="M3550" s="1"/>
    </row>
    <row r="3551" spans="1:13" x14ac:dyDescent="0.2">
      <c r="A3551" s="1"/>
      <c r="B3551" s="1"/>
      <c r="C3551" s="16"/>
      <c r="D3551" s="1"/>
      <c r="E3551" s="1"/>
      <c r="F3551" s="1"/>
      <c r="G3551" s="1"/>
      <c r="H3551" s="11"/>
      <c r="I3551" s="11"/>
      <c r="J3551" s="11"/>
      <c r="K3551" s="2"/>
      <c r="L3551" s="2"/>
      <c r="M3551" s="1"/>
    </row>
    <row r="3552" spans="1:13" x14ac:dyDescent="0.2">
      <c r="A3552" s="1"/>
      <c r="B3552" s="1"/>
      <c r="C3552" s="16"/>
      <c r="D3552" s="1"/>
      <c r="E3552" s="1"/>
      <c r="F3552" s="1"/>
      <c r="G3552" s="1"/>
      <c r="H3552" s="11"/>
      <c r="I3552" s="11"/>
      <c r="J3552" s="11"/>
      <c r="K3552" s="2"/>
      <c r="L3552" s="2"/>
      <c r="M3552" s="1"/>
    </row>
    <row r="3553" spans="1:13" x14ac:dyDescent="0.2">
      <c r="A3553" s="1"/>
      <c r="B3553" s="1"/>
      <c r="C3553" s="16"/>
      <c r="D3553" s="1"/>
      <c r="E3553" s="1"/>
      <c r="F3553" s="1"/>
      <c r="G3553" s="1"/>
      <c r="H3553" s="11"/>
      <c r="I3553" s="11"/>
      <c r="J3553" s="11"/>
      <c r="K3553" s="2"/>
      <c r="L3553" s="2"/>
      <c r="M3553" s="1"/>
    </row>
    <row r="3554" spans="1:13" x14ac:dyDescent="0.2">
      <c r="A3554" s="1"/>
      <c r="B3554" s="1"/>
      <c r="C3554" s="16"/>
      <c r="D3554" s="1"/>
      <c r="E3554" s="1"/>
      <c r="F3554" s="1"/>
      <c r="G3554" s="1"/>
      <c r="H3554" s="11"/>
      <c r="I3554" s="11"/>
      <c r="J3554" s="11"/>
      <c r="K3554" s="2"/>
      <c r="L3554" s="2"/>
      <c r="M3554" s="1"/>
    </row>
    <row r="3555" spans="1:13" x14ac:dyDescent="0.2">
      <c r="A3555" s="1"/>
      <c r="B3555" s="1"/>
      <c r="C3555" s="16"/>
      <c r="D3555" s="1"/>
      <c r="E3555" s="1"/>
      <c r="F3555" s="1"/>
      <c r="G3555" s="1"/>
      <c r="H3555" s="11"/>
      <c r="I3555" s="11"/>
      <c r="J3555" s="11"/>
      <c r="K3555" s="2"/>
      <c r="L3555" s="2"/>
      <c r="M3555" s="1"/>
    </row>
    <row r="3556" spans="1:13" x14ac:dyDescent="0.2">
      <c r="A3556" s="1"/>
      <c r="B3556" s="1"/>
      <c r="C3556" s="16"/>
      <c r="D3556" s="1"/>
      <c r="E3556" s="1"/>
      <c r="F3556" s="1"/>
      <c r="G3556" s="1"/>
      <c r="H3556" s="11"/>
      <c r="I3556" s="11"/>
      <c r="J3556" s="11"/>
      <c r="K3556" s="2"/>
      <c r="L3556" s="2"/>
      <c r="M3556" s="1"/>
    </row>
    <row r="3557" spans="1:13" x14ac:dyDescent="0.2">
      <c r="A3557" s="1"/>
      <c r="B3557" s="1"/>
      <c r="C3557" s="16"/>
      <c r="D3557" s="1"/>
      <c r="E3557" s="1"/>
      <c r="F3557" s="1"/>
      <c r="G3557" s="1"/>
      <c r="H3557" s="11"/>
      <c r="I3557" s="11"/>
      <c r="J3557" s="11"/>
      <c r="K3557" s="2"/>
      <c r="L3557" s="2"/>
      <c r="M3557" s="1"/>
    </row>
    <row r="3558" spans="1:13" x14ac:dyDescent="0.2">
      <c r="A3558" s="1"/>
      <c r="B3558" s="1"/>
      <c r="C3558" s="16"/>
      <c r="D3558" s="1"/>
      <c r="E3558" s="1"/>
      <c r="F3558" s="1"/>
      <c r="G3558" s="1"/>
      <c r="H3558" s="11"/>
      <c r="I3558" s="11"/>
      <c r="J3558" s="11"/>
      <c r="K3558" s="2"/>
      <c r="L3558" s="2"/>
      <c r="M3558" s="1"/>
    </row>
    <row r="3559" spans="1:13" x14ac:dyDescent="0.2">
      <c r="A3559" s="1"/>
      <c r="B3559" s="1"/>
      <c r="C3559" s="16"/>
      <c r="D3559" s="1"/>
      <c r="E3559" s="1"/>
      <c r="F3559" s="1"/>
      <c r="G3559" s="1"/>
      <c r="H3559" s="11"/>
      <c r="I3559" s="11"/>
      <c r="J3559" s="11"/>
      <c r="K3559" s="2"/>
      <c r="L3559" s="2"/>
      <c r="M3559" s="1"/>
    </row>
    <row r="3560" spans="1:13" x14ac:dyDescent="0.2">
      <c r="A3560" s="1"/>
      <c r="B3560" s="1"/>
      <c r="C3560" s="16"/>
      <c r="D3560" s="1"/>
      <c r="E3560" s="1"/>
      <c r="F3560" s="1"/>
      <c r="G3560" s="1"/>
      <c r="H3560" s="11"/>
      <c r="I3560" s="11"/>
      <c r="J3560" s="11"/>
      <c r="K3560" s="2"/>
      <c r="L3560" s="2"/>
      <c r="M3560" s="1"/>
    </row>
    <row r="3561" spans="1:13" x14ac:dyDescent="0.2">
      <c r="A3561" s="1"/>
      <c r="B3561" s="1"/>
      <c r="C3561" s="16"/>
      <c r="D3561" s="1"/>
      <c r="E3561" s="1"/>
      <c r="F3561" s="1"/>
      <c r="G3561" s="1"/>
      <c r="H3561" s="11"/>
      <c r="I3561" s="11"/>
      <c r="J3561" s="11"/>
      <c r="K3561" s="2"/>
      <c r="L3561" s="2"/>
      <c r="M3561" s="1"/>
    </row>
    <row r="3562" spans="1:13" x14ac:dyDescent="0.2">
      <c r="A3562" s="1"/>
      <c r="B3562" s="1"/>
      <c r="C3562" s="16"/>
      <c r="D3562" s="1"/>
      <c r="E3562" s="1"/>
      <c r="F3562" s="1"/>
      <c r="G3562" s="1"/>
      <c r="H3562" s="11"/>
      <c r="I3562" s="11"/>
      <c r="J3562" s="11"/>
      <c r="K3562" s="2"/>
      <c r="L3562" s="2"/>
      <c r="M3562" s="1"/>
    </row>
    <row r="3563" spans="1:13" x14ac:dyDescent="0.2">
      <c r="A3563" s="1"/>
      <c r="B3563" s="1"/>
      <c r="C3563" s="16"/>
      <c r="D3563" s="1"/>
      <c r="E3563" s="1"/>
      <c r="F3563" s="1"/>
      <c r="G3563" s="1"/>
      <c r="H3563" s="11"/>
      <c r="I3563" s="11"/>
      <c r="J3563" s="11"/>
      <c r="K3563" s="2"/>
      <c r="L3563" s="2"/>
      <c r="M3563" s="1"/>
    </row>
    <row r="3564" spans="1:13" x14ac:dyDescent="0.2">
      <c r="A3564" s="1"/>
      <c r="B3564" s="1"/>
      <c r="C3564" s="16"/>
      <c r="D3564" s="1"/>
      <c r="E3564" s="1"/>
      <c r="F3564" s="1"/>
      <c r="G3564" s="1"/>
      <c r="H3564" s="11"/>
      <c r="I3564" s="11"/>
      <c r="J3564" s="11"/>
      <c r="K3564" s="2"/>
      <c r="L3564" s="2"/>
      <c r="M3564" s="1"/>
    </row>
    <row r="3565" spans="1:13" x14ac:dyDescent="0.2">
      <c r="A3565" s="1"/>
      <c r="B3565" s="1"/>
      <c r="C3565" s="16"/>
      <c r="D3565" s="1"/>
      <c r="E3565" s="1"/>
      <c r="F3565" s="1"/>
      <c r="G3565" s="1"/>
      <c r="H3565" s="11"/>
      <c r="I3565" s="11"/>
      <c r="J3565" s="11"/>
      <c r="K3565" s="2"/>
      <c r="L3565" s="2"/>
      <c r="M3565" s="1"/>
    </row>
    <row r="3566" spans="1:13" x14ac:dyDescent="0.2">
      <c r="A3566" s="1"/>
      <c r="B3566" s="1"/>
      <c r="C3566" s="16"/>
      <c r="D3566" s="1"/>
      <c r="E3566" s="1"/>
      <c r="F3566" s="1"/>
      <c r="G3566" s="1"/>
      <c r="H3566" s="11"/>
      <c r="I3566" s="11"/>
      <c r="J3566" s="11"/>
      <c r="K3566" s="2"/>
      <c r="L3566" s="2"/>
      <c r="M3566" s="1"/>
    </row>
    <row r="3567" spans="1:13" x14ac:dyDescent="0.2">
      <c r="A3567" s="1"/>
      <c r="B3567" s="1"/>
      <c r="C3567" s="16"/>
      <c r="D3567" s="1"/>
      <c r="E3567" s="1"/>
      <c r="F3567" s="1"/>
      <c r="G3567" s="1"/>
      <c r="H3567" s="11"/>
      <c r="I3567" s="11"/>
      <c r="J3567" s="11"/>
      <c r="K3567" s="2"/>
      <c r="L3567" s="2"/>
      <c r="M3567" s="1"/>
    </row>
    <row r="3568" spans="1:13" x14ac:dyDescent="0.2">
      <c r="A3568" s="1"/>
      <c r="B3568" s="1"/>
      <c r="C3568" s="16"/>
      <c r="D3568" s="1"/>
      <c r="E3568" s="1"/>
      <c r="F3568" s="1"/>
      <c r="G3568" s="1"/>
      <c r="H3568" s="11"/>
      <c r="I3568" s="11"/>
      <c r="J3568" s="11"/>
      <c r="K3568" s="2"/>
      <c r="L3568" s="2"/>
      <c r="M3568" s="1"/>
    </row>
    <row r="3569" spans="1:13" x14ac:dyDescent="0.2">
      <c r="A3569" s="1"/>
      <c r="B3569" s="1"/>
      <c r="C3569" s="16"/>
      <c r="D3569" s="1"/>
      <c r="E3569" s="1"/>
      <c r="F3569" s="1"/>
      <c r="G3569" s="1"/>
      <c r="H3569" s="11"/>
      <c r="I3569" s="11"/>
      <c r="J3569" s="11"/>
      <c r="K3569" s="2"/>
      <c r="L3569" s="2"/>
      <c r="M3569" s="1"/>
    </row>
    <row r="3570" spans="1:13" x14ac:dyDescent="0.2">
      <c r="A3570" s="1"/>
      <c r="B3570" s="1"/>
      <c r="C3570" s="16"/>
      <c r="D3570" s="1"/>
      <c r="E3570" s="1"/>
      <c r="F3570" s="1"/>
      <c r="G3570" s="1"/>
      <c r="H3570" s="11"/>
      <c r="I3570" s="11"/>
      <c r="J3570" s="11"/>
      <c r="K3570" s="2"/>
      <c r="L3570" s="2"/>
      <c r="M3570" s="1"/>
    </row>
    <row r="3571" spans="1:13" x14ac:dyDescent="0.2">
      <c r="A3571" s="1"/>
      <c r="B3571" s="1"/>
      <c r="C3571" s="16"/>
      <c r="D3571" s="1"/>
      <c r="E3571" s="1"/>
      <c r="F3571" s="1"/>
      <c r="G3571" s="1"/>
      <c r="H3571" s="11"/>
      <c r="I3571" s="11"/>
      <c r="J3571" s="11"/>
      <c r="K3571" s="2"/>
      <c r="L3571" s="2"/>
      <c r="M3571" s="1"/>
    </row>
    <row r="3572" spans="1:13" x14ac:dyDescent="0.2">
      <c r="A3572" s="1"/>
      <c r="B3572" s="1"/>
      <c r="C3572" s="16"/>
      <c r="D3572" s="1"/>
      <c r="E3572" s="1"/>
      <c r="F3572" s="1"/>
      <c r="G3572" s="1"/>
      <c r="H3572" s="11"/>
      <c r="I3572" s="11"/>
      <c r="J3572" s="11"/>
      <c r="K3572" s="2"/>
      <c r="L3572" s="2"/>
      <c r="M3572" s="1"/>
    </row>
    <row r="3573" spans="1:13" x14ac:dyDescent="0.2">
      <c r="A3573" s="1"/>
      <c r="B3573" s="1"/>
      <c r="C3573" s="16"/>
      <c r="D3573" s="1"/>
      <c r="E3573" s="1"/>
      <c r="F3573" s="1"/>
      <c r="G3573" s="1"/>
      <c r="H3573" s="11"/>
      <c r="I3573" s="11"/>
      <c r="J3573" s="11"/>
      <c r="K3573" s="2"/>
      <c r="L3573" s="2"/>
      <c r="M3573" s="1"/>
    </row>
    <row r="3574" spans="1:13" x14ac:dyDescent="0.2">
      <c r="A3574" s="1"/>
      <c r="B3574" s="1"/>
      <c r="C3574" s="16"/>
      <c r="D3574" s="1"/>
      <c r="E3574" s="1"/>
      <c r="F3574" s="1"/>
      <c r="G3574" s="1"/>
      <c r="H3574" s="11"/>
      <c r="I3574" s="11"/>
      <c r="J3574" s="11"/>
      <c r="K3574" s="2"/>
      <c r="L3574" s="2"/>
      <c r="M3574" s="1"/>
    </row>
    <row r="3575" spans="1:13" x14ac:dyDescent="0.2">
      <c r="A3575" s="1"/>
      <c r="B3575" s="1"/>
      <c r="C3575" s="16"/>
      <c r="D3575" s="1"/>
      <c r="E3575" s="1"/>
      <c r="F3575" s="1"/>
      <c r="G3575" s="1"/>
      <c r="H3575" s="11"/>
      <c r="I3575" s="11"/>
      <c r="J3575" s="11"/>
      <c r="K3575" s="2"/>
      <c r="L3575" s="2"/>
      <c r="M3575" s="1"/>
    </row>
    <row r="3576" spans="1:13" x14ac:dyDescent="0.2">
      <c r="A3576" s="1"/>
      <c r="B3576" s="1"/>
      <c r="C3576" s="16"/>
      <c r="D3576" s="1"/>
      <c r="E3576" s="1"/>
      <c r="F3576" s="1"/>
      <c r="G3576" s="1"/>
      <c r="H3576" s="11"/>
      <c r="I3576" s="11"/>
      <c r="J3576" s="11"/>
      <c r="K3576" s="2"/>
      <c r="L3576" s="2"/>
      <c r="M3576" s="1"/>
    </row>
    <row r="3577" spans="1:13" x14ac:dyDescent="0.2">
      <c r="A3577" s="1"/>
      <c r="B3577" s="1"/>
      <c r="C3577" s="16"/>
      <c r="D3577" s="1"/>
      <c r="E3577" s="1"/>
      <c r="F3577" s="1"/>
      <c r="G3577" s="1"/>
      <c r="H3577" s="11"/>
      <c r="I3577" s="11"/>
      <c r="J3577" s="11"/>
      <c r="K3577" s="2"/>
      <c r="L3577" s="2"/>
      <c r="M3577" s="1"/>
    </row>
    <row r="3578" spans="1:13" x14ac:dyDescent="0.2">
      <c r="A3578" s="1"/>
      <c r="B3578" s="1"/>
      <c r="C3578" s="16"/>
      <c r="D3578" s="1"/>
      <c r="E3578" s="1"/>
      <c r="F3578" s="1"/>
      <c r="G3578" s="1"/>
      <c r="H3578" s="11"/>
      <c r="I3578" s="11"/>
      <c r="J3578" s="11"/>
      <c r="K3578" s="2"/>
      <c r="L3578" s="2"/>
      <c r="M3578" s="1"/>
    </row>
    <row r="3579" spans="1:13" x14ac:dyDescent="0.2">
      <c r="A3579" s="1"/>
      <c r="B3579" s="1"/>
      <c r="C3579" s="16"/>
      <c r="D3579" s="1"/>
      <c r="E3579" s="1"/>
      <c r="F3579" s="1"/>
      <c r="G3579" s="1"/>
      <c r="H3579" s="11"/>
      <c r="I3579" s="11"/>
      <c r="J3579" s="11"/>
      <c r="K3579" s="2"/>
      <c r="L3579" s="2"/>
      <c r="M3579" s="1"/>
    </row>
    <row r="3580" spans="1:13" x14ac:dyDescent="0.2">
      <c r="A3580" s="1"/>
      <c r="B3580" s="1"/>
      <c r="C3580" s="16"/>
      <c r="D3580" s="1"/>
      <c r="E3580" s="1"/>
      <c r="F3580" s="1"/>
      <c r="G3580" s="1"/>
      <c r="H3580" s="11"/>
      <c r="I3580" s="11"/>
      <c r="J3580" s="11"/>
      <c r="K3580" s="2"/>
      <c r="L3580" s="2"/>
      <c r="M3580" s="1"/>
    </row>
    <row r="3581" spans="1:13" x14ac:dyDescent="0.2">
      <c r="A3581" s="1"/>
      <c r="B3581" s="1"/>
      <c r="C3581" s="16"/>
      <c r="D3581" s="1"/>
      <c r="E3581" s="1"/>
      <c r="F3581" s="1"/>
      <c r="G3581" s="1"/>
      <c r="H3581" s="11"/>
      <c r="I3581" s="11"/>
      <c r="J3581" s="11"/>
      <c r="K3581" s="2"/>
      <c r="L3581" s="2"/>
      <c r="M3581" s="1"/>
    </row>
    <row r="3582" spans="1:13" x14ac:dyDescent="0.2">
      <c r="A3582" s="1"/>
      <c r="B3582" s="1"/>
      <c r="C3582" s="16"/>
      <c r="D3582" s="1"/>
      <c r="E3582" s="1"/>
      <c r="F3582" s="1"/>
      <c r="G3582" s="1"/>
      <c r="H3582" s="11"/>
      <c r="I3582" s="11"/>
      <c r="J3582" s="11"/>
      <c r="K3582" s="2"/>
      <c r="L3582" s="2"/>
      <c r="M3582" s="1"/>
    </row>
    <row r="3583" spans="1:13" x14ac:dyDescent="0.2">
      <c r="A3583" s="1"/>
      <c r="B3583" s="1"/>
      <c r="C3583" s="16"/>
      <c r="D3583" s="1"/>
      <c r="E3583" s="1"/>
      <c r="F3583" s="1"/>
      <c r="G3583" s="1"/>
      <c r="H3583" s="11"/>
      <c r="I3583" s="11"/>
      <c r="J3583" s="11"/>
      <c r="K3583" s="2"/>
      <c r="L3583" s="2"/>
      <c r="M3583" s="1"/>
    </row>
    <row r="3584" spans="1:13" x14ac:dyDescent="0.2">
      <c r="A3584" s="1"/>
      <c r="B3584" s="1"/>
      <c r="C3584" s="16"/>
      <c r="D3584" s="1"/>
      <c r="E3584" s="1"/>
      <c r="F3584" s="1"/>
      <c r="G3584" s="1"/>
      <c r="H3584" s="11"/>
      <c r="I3584" s="11"/>
      <c r="J3584" s="11"/>
      <c r="K3584" s="2"/>
      <c r="L3584" s="2"/>
      <c r="M3584" s="1"/>
    </row>
    <row r="3585" spans="1:13" x14ac:dyDescent="0.2">
      <c r="A3585" s="1"/>
      <c r="B3585" s="1"/>
      <c r="C3585" s="16"/>
      <c r="D3585" s="1"/>
      <c r="E3585" s="1"/>
      <c r="F3585" s="1"/>
      <c r="G3585" s="1"/>
      <c r="H3585" s="11"/>
      <c r="I3585" s="11"/>
      <c r="J3585" s="11"/>
      <c r="K3585" s="2"/>
      <c r="L3585" s="2"/>
      <c r="M3585" s="1"/>
    </row>
    <row r="3586" spans="1:13" x14ac:dyDescent="0.2">
      <c r="A3586" s="1"/>
      <c r="B3586" s="1"/>
      <c r="C3586" s="16"/>
      <c r="D3586" s="1"/>
      <c r="E3586" s="1"/>
      <c r="F3586" s="1"/>
      <c r="G3586" s="1"/>
      <c r="H3586" s="11"/>
      <c r="I3586" s="11"/>
      <c r="J3586" s="11"/>
      <c r="K3586" s="2"/>
      <c r="L3586" s="2"/>
      <c r="M3586" s="1"/>
    </row>
    <row r="3587" spans="1:13" x14ac:dyDescent="0.2">
      <c r="A3587" s="1"/>
      <c r="B3587" s="1"/>
      <c r="C3587" s="16"/>
      <c r="D3587" s="1"/>
      <c r="E3587" s="1"/>
      <c r="F3587" s="1"/>
      <c r="G3587" s="1"/>
      <c r="H3587" s="11"/>
      <c r="I3587" s="11"/>
      <c r="J3587" s="11"/>
      <c r="K3587" s="2"/>
      <c r="L3587" s="2"/>
      <c r="M3587" s="1"/>
    </row>
    <row r="3588" spans="1:13" x14ac:dyDescent="0.2">
      <c r="A3588" s="1"/>
      <c r="B3588" s="1"/>
      <c r="C3588" s="16"/>
      <c r="D3588" s="1"/>
      <c r="E3588" s="1"/>
      <c r="F3588" s="1"/>
      <c r="G3588" s="1"/>
      <c r="H3588" s="11"/>
      <c r="I3588" s="11"/>
      <c r="J3588" s="11"/>
      <c r="K3588" s="2"/>
      <c r="L3588" s="2"/>
      <c r="M3588" s="1"/>
    </row>
    <row r="3589" spans="1:13" x14ac:dyDescent="0.2">
      <c r="A3589" s="1"/>
      <c r="B3589" s="1"/>
      <c r="C3589" s="16"/>
      <c r="D3589" s="1"/>
      <c r="E3589" s="1"/>
      <c r="F3589" s="1"/>
      <c r="G3589" s="1"/>
      <c r="H3589" s="11"/>
      <c r="I3589" s="11"/>
      <c r="J3589" s="11"/>
      <c r="K3589" s="2"/>
      <c r="L3589" s="2"/>
      <c r="M3589" s="1"/>
    </row>
    <row r="3590" spans="1:13" x14ac:dyDescent="0.2">
      <c r="A3590" s="1"/>
      <c r="B3590" s="1"/>
      <c r="C3590" s="16"/>
      <c r="D3590" s="1"/>
      <c r="E3590" s="1"/>
      <c r="F3590" s="1"/>
      <c r="G3590" s="1"/>
      <c r="H3590" s="11"/>
      <c r="I3590" s="11"/>
      <c r="J3590" s="11"/>
      <c r="K3590" s="2"/>
      <c r="L3590" s="2"/>
      <c r="M3590" s="1"/>
    </row>
    <row r="3591" spans="1:13" x14ac:dyDescent="0.2">
      <c r="A3591" s="1"/>
      <c r="B3591" s="1"/>
      <c r="C3591" s="16"/>
      <c r="D3591" s="1"/>
      <c r="E3591" s="1"/>
      <c r="F3591" s="1"/>
      <c r="G3591" s="1"/>
      <c r="H3591" s="11"/>
      <c r="I3591" s="11"/>
      <c r="J3591" s="11"/>
      <c r="K3591" s="2"/>
      <c r="L3591" s="2"/>
      <c r="M3591" s="1"/>
    </row>
    <row r="3592" spans="1:13" x14ac:dyDescent="0.2">
      <c r="A3592" s="1"/>
      <c r="B3592" s="1"/>
      <c r="C3592" s="16"/>
      <c r="D3592" s="1"/>
      <c r="E3592" s="1"/>
      <c r="F3592" s="1"/>
      <c r="G3592" s="1"/>
      <c r="H3592" s="11"/>
      <c r="I3592" s="11"/>
      <c r="J3592" s="11"/>
      <c r="K3592" s="2"/>
      <c r="L3592" s="2"/>
      <c r="M3592" s="1"/>
    </row>
    <row r="3593" spans="1:13" x14ac:dyDescent="0.2">
      <c r="A3593" s="1"/>
      <c r="B3593" s="1"/>
      <c r="C3593" s="16"/>
      <c r="D3593" s="1"/>
      <c r="E3593" s="1"/>
      <c r="F3593" s="1"/>
      <c r="G3593" s="1"/>
      <c r="H3593" s="11"/>
      <c r="I3593" s="11"/>
      <c r="J3593" s="11"/>
      <c r="K3593" s="2"/>
      <c r="L3593" s="2"/>
      <c r="M3593" s="1"/>
    </row>
    <row r="3594" spans="1:13" x14ac:dyDescent="0.2">
      <c r="A3594" s="1"/>
      <c r="B3594" s="1"/>
      <c r="C3594" s="16"/>
      <c r="D3594" s="1"/>
      <c r="E3594" s="1"/>
      <c r="F3594" s="1"/>
      <c r="G3594" s="1"/>
      <c r="H3594" s="11"/>
      <c r="I3594" s="11"/>
      <c r="J3594" s="11"/>
      <c r="K3594" s="2"/>
      <c r="L3594" s="2"/>
      <c r="M3594" s="1"/>
    </row>
    <row r="3595" spans="1:13" x14ac:dyDescent="0.2">
      <c r="A3595" s="1"/>
      <c r="B3595" s="1"/>
      <c r="C3595" s="16"/>
      <c r="D3595" s="1"/>
      <c r="E3595" s="1"/>
      <c r="F3595" s="1"/>
      <c r="G3595" s="1"/>
      <c r="H3595" s="11"/>
      <c r="I3595" s="11"/>
      <c r="J3595" s="11"/>
      <c r="K3595" s="2"/>
      <c r="L3595" s="2"/>
      <c r="M3595" s="1"/>
    </row>
    <row r="3596" spans="1:13" x14ac:dyDescent="0.2">
      <c r="A3596" s="1"/>
      <c r="B3596" s="1"/>
      <c r="C3596" s="16"/>
      <c r="D3596" s="1"/>
      <c r="E3596" s="1"/>
      <c r="F3596" s="1"/>
      <c r="G3596" s="1"/>
      <c r="H3596" s="11"/>
      <c r="I3596" s="11"/>
      <c r="J3596" s="11"/>
      <c r="K3596" s="2"/>
      <c r="L3596" s="2"/>
      <c r="M3596" s="1"/>
    </row>
    <row r="3597" spans="1:13" x14ac:dyDescent="0.2">
      <c r="A3597" s="1"/>
      <c r="B3597" s="1"/>
      <c r="C3597" s="16"/>
      <c r="D3597" s="1"/>
      <c r="E3597" s="1"/>
      <c r="F3597" s="1"/>
      <c r="G3597" s="1"/>
      <c r="H3597" s="11"/>
      <c r="I3597" s="11"/>
      <c r="J3597" s="11"/>
      <c r="K3597" s="2"/>
      <c r="L3597" s="2"/>
      <c r="M3597" s="1"/>
    </row>
    <row r="3598" spans="1:13" x14ac:dyDescent="0.2">
      <c r="A3598" s="1"/>
      <c r="B3598" s="1"/>
      <c r="C3598" s="16"/>
      <c r="D3598" s="1"/>
      <c r="E3598" s="1"/>
      <c r="F3598" s="1"/>
      <c r="G3598" s="1"/>
      <c r="H3598" s="11"/>
      <c r="I3598" s="11"/>
      <c r="J3598" s="11"/>
      <c r="K3598" s="2"/>
      <c r="L3598" s="2"/>
      <c r="M3598" s="1"/>
    </row>
    <row r="3599" spans="1:13" x14ac:dyDescent="0.2">
      <c r="A3599" s="1"/>
      <c r="B3599" s="1"/>
      <c r="C3599" s="16"/>
      <c r="D3599" s="1"/>
      <c r="E3599" s="1"/>
      <c r="F3599" s="1"/>
      <c r="G3599" s="1"/>
      <c r="H3599" s="11"/>
      <c r="I3599" s="11"/>
      <c r="J3599" s="11"/>
      <c r="K3599" s="2"/>
      <c r="L3599" s="2"/>
      <c r="M3599" s="1"/>
    </row>
    <row r="3600" spans="1:13" x14ac:dyDescent="0.2">
      <c r="A3600" s="1"/>
      <c r="B3600" s="1"/>
      <c r="C3600" s="16"/>
      <c r="D3600" s="1"/>
      <c r="E3600" s="1"/>
      <c r="F3600" s="1"/>
      <c r="G3600" s="1"/>
      <c r="H3600" s="11"/>
      <c r="I3600" s="11"/>
      <c r="J3600" s="11"/>
      <c r="K3600" s="2"/>
      <c r="L3600" s="2"/>
      <c r="M3600" s="1"/>
    </row>
    <row r="3601" spans="1:13" x14ac:dyDescent="0.2">
      <c r="A3601" s="1"/>
      <c r="B3601" s="1"/>
      <c r="C3601" s="16"/>
      <c r="D3601" s="1"/>
      <c r="E3601" s="1"/>
      <c r="F3601" s="1"/>
      <c r="G3601" s="1"/>
      <c r="H3601" s="11"/>
      <c r="I3601" s="11"/>
      <c r="J3601" s="11"/>
      <c r="K3601" s="2"/>
      <c r="L3601" s="2"/>
      <c r="M3601" s="1"/>
    </row>
    <row r="3602" spans="1:13" x14ac:dyDescent="0.2">
      <c r="A3602" s="1"/>
      <c r="B3602" s="1"/>
      <c r="C3602" s="16"/>
      <c r="D3602" s="1"/>
      <c r="E3602" s="1"/>
      <c r="F3602" s="1"/>
      <c r="G3602" s="1"/>
      <c r="H3602" s="11"/>
      <c r="I3602" s="11"/>
      <c r="J3602" s="11"/>
      <c r="K3602" s="2"/>
      <c r="L3602" s="2"/>
      <c r="M3602" s="1"/>
    </row>
    <row r="3603" spans="1:13" x14ac:dyDescent="0.2">
      <c r="A3603" s="1"/>
      <c r="B3603" s="1"/>
      <c r="C3603" s="16"/>
      <c r="D3603" s="1"/>
      <c r="E3603" s="1"/>
      <c r="F3603" s="1"/>
      <c r="G3603" s="1"/>
      <c r="H3603" s="11"/>
      <c r="I3603" s="11"/>
      <c r="J3603" s="11"/>
      <c r="K3603" s="2"/>
      <c r="L3603" s="2"/>
      <c r="M3603" s="1"/>
    </row>
    <row r="3604" spans="1:13" x14ac:dyDescent="0.2">
      <c r="A3604" s="1"/>
      <c r="B3604" s="1"/>
      <c r="C3604" s="16"/>
      <c r="D3604" s="1"/>
      <c r="E3604" s="1"/>
      <c r="F3604" s="1"/>
      <c r="G3604" s="1"/>
      <c r="H3604" s="11"/>
      <c r="I3604" s="11"/>
      <c r="J3604" s="11"/>
      <c r="K3604" s="2"/>
      <c r="L3604" s="2"/>
      <c r="M3604" s="1"/>
    </row>
    <row r="3605" spans="1:13" x14ac:dyDescent="0.2">
      <c r="A3605" s="1"/>
      <c r="B3605" s="1"/>
      <c r="C3605" s="16"/>
      <c r="D3605" s="1"/>
      <c r="E3605" s="1"/>
      <c r="F3605" s="1"/>
      <c r="G3605" s="1"/>
      <c r="H3605" s="11"/>
      <c r="I3605" s="11"/>
      <c r="J3605" s="11"/>
      <c r="K3605" s="2"/>
      <c r="L3605" s="2"/>
      <c r="M3605" s="1"/>
    </row>
    <row r="3606" spans="1:13" x14ac:dyDescent="0.2">
      <c r="A3606" s="1"/>
      <c r="B3606" s="1"/>
      <c r="C3606" s="16"/>
      <c r="D3606" s="1"/>
      <c r="E3606" s="1"/>
      <c r="F3606" s="1"/>
      <c r="G3606" s="1"/>
      <c r="H3606" s="11"/>
      <c r="I3606" s="11"/>
      <c r="J3606" s="11"/>
      <c r="K3606" s="2"/>
      <c r="L3606" s="2"/>
      <c r="M3606" s="1"/>
    </row>
    <row r="3607" spans="1:13" x14ac:dyDescent="0.2">
      <c r="A3607" s="1"/>
      <c r="B3607" s="1"/>
      <c r="C3607" s="16"/>
      <c r="D3607" s="1"/>
      <c r="E3607" s="1"/>
      <c r="F3607" s="1"/>
      <c r="G3607" s="1"/>
      <c r="H3607" s="11"/>
      <c r="I3607" s="11"/>
      <c r="J3607" s="11"/>
      <c r="K3607" s="2"/>
      <c r="L3607" s="2"/>
      <c r="M3607" s="1"/>
    </row>
    <row r="3608" spans="1:13" x14ac:dyDescent="0.2">
      <c r="A3608" s="1"/>
      <c r="B3608" s="1"/>
      <c r="C3608" s="16"/>
      <c r="D3608" s="1"/>
      <c r="E3608" s="1"/>
      <c r="F3608" s="1"/>
      <c r="G3608" s="1"/>
      <c r="H3608" s="11"/>
      <c r="I3608" s="11"/>
      <c r="J3608" s="11"/>
      <c r="K3608" s="2"/>
      <c r="L3608" s="2"/>
      <c r="M3608" s="1"/>
    </row>
    <row r="3609" spans="1:13" x14ac:dyDescent="0.2">
      <c r="A3609" s="1"/>
      <c r="B3609" s="1"/>
      <c r="C3609" s="16"/>
      <c r="D3609" s="1"/>
      <c r="E3609" s="1"/>
      <c r="F3609" s="1"/>
      <c r="G3609" s="1"/>
      <c r="H3609" s="11"/>
      <c r="I3609" s="11"/>
      <c r="J3609" s="11"/>
      <c r="K3609" s="2"/>
      <c r="L3609" s="2"/>
      <c r="M3609" s="1"/>
    </row>
    <row r="3610" spans="1:13" x14ac:dyDescent="0.2">
      <c r="A3610" s="1"/>
      <c r="B3610" s="1"/>
      <c r="C3610" s="16"/>
      <c r="D3610" s="1"/>
      <c r="E3610" s="1"/>
      <c r="F3610" s="1"/>
      <c r="G3610" s="1"/>
      <c r="H3610" s="11"/>
      <c r="I3610" s="11"/>
      <c r="J3610" s="11"/>
      <c r="K3610" s="2"/>
      <c r="L3610" s="2"/>
      <c r="M3610" s="1"/>
    </row>
    <row r="3611" spans="1:13" x14ac:dyDescent="0.2">
      <c r="A3611" s="1"/>
      <c r="B3611" s="1"/>
      <c r="C3611" s="16"/>
      <c r="D3611" s="1"/>
      <c r="E3611" s="1"/>
      <c r="F3611" s="1"/>
      <c r="G3611" s="1"/>
      <c r="H3611" s="11"/>
      <c r="I3611" s="11"/>
      <c r="J3611" s="11"/>
      <c r="K3611" s="2"/>
      <c r="L3611" s="2"/>
      <c r="M3611" s="1"/>
    </row>
    <row r="3612" spans="1:13" x14ac:dyDescent="0.2">
      <c r="A3612" s="1"/>
      <c r="B3612" s="1"/>
      <c r="C3612" s="16"/>
      <c r="D3612" s="1"/>
      <c r="E3612" s="1"/>
      <c r="F3612" s="1"/>
      <c r="G3612" s="1"/>
      <c r="H3612" s="11"/>
      <c r="I3612" s="11"/>
      <c r="J3612" s="11"/>
      <c r="K3612" s="2"/>
      <c r="L3612" s="2"/>
      <c r="M3612" s="1"/>
    </row>
    <row r="3613" spans="1:13" x14ac:dyDescent="0.2">
      <c r="A3613" s="1"/>
      <c r="B3613" s="1"/>
      <c r="C3613" s="16"/>
      <c r="D3613" s="1"/>
      <c r="E3613" s="1"/>
      <c r="F3613" s="1"/>
      <c r="G3613" s="1"/>
      <c r="H3613" s="11"/>
      <c r="I3613" s="11"/>
      <c r="J3613" s="11"/>
      <c r="K3613" s="2"/>
      <c r="L3613" s="2"/>
      <c r="M3613" s="1"/>
    </row>
    <row r="3614" spans="1:13" x14ac:dyDescent="0.2">
      <c r="A3614" s="1"/>
      <c r="B3614" s="1"/>
      <c r="C3614" s="16"/>
      <c r="D3614" s="1"/>
      <c r="E3614" s="1"/>
      <c r="F3614" s="1"/>
      <c r="G3614" s="1"/>
      <c r="H3614" s="11"/>
      <c r="I3614" s="11"/>
      <c r="J3614" s="11"/>
      <c r="K3614" s="2"/>
      <c r="L3614" s="2"/>
      <c r="M3614" s="1"/>
    </row>
    <row r="3615" spans="1:13" x14ac:dyDescent="0.2">
      <c r="A3615" s="1"/>
      <c r="B3615" s="1"/>
      <c r="C3615" s="16"/>
      <c r="D3615" s="1"/>
      <c r="E3615" s="1"/>
      <c r="F3615" s="1"/>
      <c r="G3615" s="1"/>
      <c r="H3615" s="11"/>
      <c r="I3615" s="11"/>
      <c r="J3615" s="11"/>
      <c r="K3615" s="2"/>
      <c r="L3615" s="2"/>
      <c r="M3615" s="1"/>
    </row>
    <row r="3616" spans="1:13" x14ac:dyDescent="0.2">
      <c r="A3616" s="1"/>
      <c r="B3616" s="1"/>
      <c r="C3616" s="16"/>
      <c r="D3616" s="1"/>
      <c r="E3616" s="1"/>
      <c r="F3616" s="1"/>
      <c r="G3616" s="1"/>
      <c r="H3616" s="11"/>
      <c r="I3616" s="11"/>
      <c r="J3616" s="11"/>
      <c r="K3616" s="2"/>
      <c r="L3616" s="2"/>
      <c r="M3616" s="1"/>
    </row>
    <row r="3617" spans="1:13" x14ac:dyDescent="0.2">
      <c r="A3617" s="1"/>
      <c r="B3617" s="1"/>
      <c r="C3617" s="16"/>
      <c r="D3617" s="1"/>
      <c r="E3617" s="1"/>
      <c r="F3617" s="1"/>
      <c r="G3617" s="1"/>
      <c r="H3617" s="11"/>
      <c r="I3617" s="11"/>
      <c r="J3617" s="11"/>
      <c r="K3617" s="2"/>
      <c r="L3617" s="2"/>
      <c r="M3617" s="1"/>
    </row>
    <row r="3618" spans="1:13" x14ac:dyDescent="0.2">
      <c r="A3618" s="1"/>
      <c r="B3618" s="1"/>
      <c r="C3618" s="16"/>
      <c r="D3618" s="1"/>
      <c r="E3618" s="1"/>
      <c r="F3618" s="1"/>
      <c r="G3618" s="1"/>
      <c r="H3618" s="11"/>
      <c r="I3618" s="11"/>
      <c r="J3618" s="11"/>
      <c r="K3618" s="2"/>
      <c r="L3618" s="2"/>
      <c r="M3618" s="1"/>
    </row>
    <row r="3619" spans="1:13" x14ac:dyDescent="0.2">
      <c r="A3619" s="1"/>
      <c r="B3619" s="1"/>
      <c r="C3619" s="16"/>
      <c r="D3619" s="1"/>
      <c r="E3619" s="1"/>
      <c r="F3619" s="1"/>
      <c r="G3619" s="1"/>
      <c r="H3619" s="11"/>
      <c r="I3619" s="11"/>
      <c r="J3619" s="11"/>
      <c r="K3619" s="2"/>
      <c r="L3619" s="2"/>
      <c r="M3619" s="1"/>
    </row>
    <row r="3620" spans="1:13" x14ac:dyDescent="0.2">
      <c r="A3620" s="1"/>
      <c r="B3620" s="1"/>
      <c r="C3620" s="16"/>
      <c r="D3620" s="1"/>
      <c r="E3620" s="1"/>
      <c r="F3620" s="1"/>
      <c r="G3620" s="1"/>
      <c r="H3620" s="11"/>
      <c r="I3620" s="11"/>
      <c r="J3620" s="11"/>
      <c r="K3620" s="2"/>
      <c r="L3620" s="2"/>
      <c r="M3620" s="1"/>
    </row>
    <row r="3621" spans="1:13" x14ac:dyDescent="0.2">
      <c r="A3621" s="1"/>
      <c r="B3621" s="1"/>
      <c r="C3621" s="16"/>
      <c r="D3621" s="1"/>
      <c r="E3621" s="1"/>
      <c r="F3621" s="1"/>
      <c r="G3621" s="1"/>
      <c r="H3621" s="11"/>
      <c r="I3621" s="11"/>
      <c r="J3621" s="11"/>
      <c r="K3621" s="2"/>
      <c r="L3621" s="2"/>
      <c r="M3621" s="1"/>
    </row>
    <row r="3622" spans="1:13" x14ac:dyDescent="0.2">
      <c r="A3622" s="1"/>
      <c r="B3622" s="1"/>
      <c r="C3622" s="16"/>
      <c r="D3622" s="1"/>
      <c r="E3622" s="1"/>
      <c r="F3622" s="1"/>
      <c r="G3622" s="1"/>
      <c r="H3622" s="11"/>
      <c r="I3622" s="11"/>
      <c r="J3622" s="11"/>
      <c r="K3622" s="2"/>
      <c r="L3622" s="2"/>
      <c r="M3622" s="1"/>
    </row>
    <row r="3623" spans="1:13" x14ac:dyDescent="0.2">
      <c r="A3623" s="1"/>
      <c r="B3623" s="1"/>
      <c r="C3623" s="16"/>
      <c r="D3623" s="1"/>
      <c r="E3623" s="1"/>
      <c r="F3623" s="1"/>
      <c r="G3623" s="1"/>
      <c r="H3623" s="11"/>
      <c r="I3623" s="11"/>
      <c r="J3623" s="11"/>
      <c r="K3623" s="2"/>
      <c r="L3623" s="2"/>
      <c r="M3623" s="1"/>
    </row>
    <row r="3624" spans="1:13" x14ac:dyDescent="0.2">
      <c r="A3624" s="1"/>
      <c r="B3624" s="1"/>
      <c r="C3624" s="16"/>
      <c r="D3624" s="1"/>
      <c r="E3624" s="1"/>
      <c r="F3624" s="1"/>
      <c r="G3624" s="1"/>
      <c r="H3624" s="11"/>
      <c r="I3624" s="11"/>
      <c r="J3624" s="11"/>
      <c r="K3624" s="2"/>
      <c r="L3624" s="2"/>
      <c r="M3624" s="1"/>
    </row>
    <row r="3625" spans="1:13" x14ac:dyDescent="0.2">
      <c r="A3625" s="1"/>
      <c r="B3625" s="1"/>
      <c r="C3625" s="16"/>
      <c r="D3625" s="1"/>
      <c r="E3625" s="1"/>
      <c r="F3625" s="1"/>
      <c r="G3625" s="1"/>
      <c r="H3625" s="11"/>
      <c r="I3625" s="11"/>
      <c r="J3625" s="11"/>
      <c r="K3625" s="2"/>
      <c r="L3625" s="2"/>
      <c r="M3625" s="1"/>
    </row>
    <row r="3626" spans="1:13" x14ac:dyDescent="0.2">
      <c r="A3626" s="1"/>
      <c r="B3626" s="1"/>
      <c r="C3626" s="16"/>
      <c r="D3626" s="1"/>
      <c r="E3626" s="1"/>
      <c r="F3626" s="1"/>
      <c r="G3626" s="1"/>
      <c r="H3626" s="11"/>
      <c r="I3626" s="11"/>
      <c r="J3626" s="11"/>
      <c r="K3626" s="2"/>
      <c r="L3626" s="2"/>
      <c r="M3626" s="1"/>
    </row>
    <row r="3627" spans="1:13" x14ac:dyDescent="0.2">
      <c r="A3627" s="1"/>
      <c r="B3627" s="1"/>
      <c r="C3627" s="16"/>
      <c r="D3627" s="1"/>
      <c r="E3627" s="1"/>
      <c r="F3627" s="1"/>
      <c r="G3627" s="1"/>
      <c r="H3627" s="11"/>
      <c r="I3627" s="11"/>
      <c r="J3627" s="11"/>
      <c r="K3627" s="2"/>
      <c r="L3627" s="2"/>
      <c r="M3627" s="1"/>
    </row>
    <row r="3628" spans="1:13" x14ac:dyDescent="0.2">
      <c r="A3628" s="1"/>
      <c r="B3628" s="1"/>
      <c r="C3628" s="16"/>
      <c r="D3628" s="1"/>
      <c r="E3628" s="1"/>
      <c r="F3628" s="1"/>
      <c r="G3628" s="1"/>
      <c r="H3628" s="11"/>
      <c r="I3628" s="11"/>
      <c r="J3628" s="11"/>
      <c r="K3628" s="2"/>
      <c r="L3628" s="2"/>
      <c r="M3628" s="1"/>
    </row>
    <row r="3629" spans="1:13" x14ac:dyDescent="0.2">
      <c r="A3629" s="1"/>
      <c r="B3629" s="1"/>
      <c r="C3629" s="16"/>
      <c r="D3629" s="1"/>
      <c r="E3629" s="1"/>
      <c r="F3629" s="1"/>
      <c r="G3629" s="1"/>
      <c r="H3629" s="11"/>
      <c r="I3629" s="11"/>
      <c r="J3629" s="11"/>
      <c r="K3629" s="2"/>
      <c r="L3629" s="2"/>
      <c r="M3629" s="1"/>
    </row>
    <row r="3630" spans="1:13" x14ac:dyDescent="0.2">
      <c r="A3630" s="1"/>
      <c r="B3630" s="1"/>
      <c r="C3630" s="16"/>
      <c r="D3630" s="1"/>
      <c r="E3630" s="1"/>
      <c r="F3630" s="1"/>
      <c r="G3630" s="1"/>
      <c r="H3630" s="11"/>
      <c r="I3630" s="11"/>
      <c r="J3630" s="11"/>
      <c r="K3630" s="2"/>
      <c r="L3630" s="2"/>
      <c r="M3630" s="1"/>
    </row>
    <row r="3631" spans="1:13" x14ac:dyDescent="0.2">
      <c r="A3631" s="1"/>
      <c r="B3631" s="1"/>
      <c r="C3631" s="16"/>
      <c r="D3631" s="1"/>
      <c r="E3631" s="1"/>
      <c r="F3631" s="1"/>
      <c r="G3631" s="1"/>
      <c r="H3631" s="11"/>
      <c r="I3631" s="11"/>
      <c r="J3631" s="11"/>
      <c r="K3631" s="2"/>
      <c r="L3631" s="2"/>
      <c r="M3631" s="1"/>
    </row>
    <row r="3632" spans="1:13" x14ac:dyDescent="0.2">
      <c r="A3632" s="1"/>
      <c r="B3632" s="1"/>
      <c r="C3632" s="16"/>
      <c r="D3632" s="1"/>
      <c r="E3632" s="1"/>
      <c r="F3632" s="1"/>
      <c r="G3632" s="1"/>
      <c r="H3632" s="11"/>
      <c r="I3632" s="11"/>
      <c r="J3632" s="11"/>
      <c r="K3632" s="2"/>
      <c r="L3632" s="2"/>
      <c r="M3632" s="1"/>
    </row>
    <row r="3633" spans="1:13" x14ac:dyDescent="0.2">
      <c r="A3633" s="1"/>
      <c r="B3633" s="1"/>
      <c r="C3633" s="16"/>
      <c r="D3633" s="1"/>
      <c r="E3633" s="1"/>
      <c r="F3633" s="1"/>
      <c r="G3633" s="1"/>
      <c r="H3633" s="11"/>
      <c r="I3633" s="11"/>
      <c r="J3633" s="11"/>
      <c r="K3633" s="2"/>
      <c r="L3633" s="2"/>
      <c r="M3633" s="1"/>
    </row>
    <row r="3634" spans="1:13" x14ac:dyDescent="0.2">
      <c r="A3634" s="1"/>
      <c r="B3634" s="1"/>
      <c r="C3634" s="16"/>
      <c r="D3634" s="1"/>
      <c r="E3634" s="1"/>
      <c r="F3634" s="1"/>
      <c r="G3634" s="1"/>
      <c r="H3634" s="11"/>
      <c r="I3634" s="11"/>
      <c r="J3634" s="11"/>
      <c r="K3634" s="2"/>
      <c r="L3634" s="2"/>
      <c r="M3634" s="1"/>
    </row>
    <row r="3635" spans="1:13" x14ac:dyDescent="0.2">
      <c r="A3635" s="1"/>
      <c r="B3635" s="1"/>
      <c r="C3635" s="16"/>
      <c r="D3635" s="1"/>
      <c r="E3635" s="1"/>
      <c r="F3635" s="1"/>
      <c r="G3635" s="1"/>
      <c r="H3635" s="11"/>
      <c r="I3635" s="11"/>
      <c r="J3635" s="11"/>
      <c r="K3635" s="2"/>
      <c r="L3635" s="2"/>
      <c r="M3635" s="1"/>
    </row>
    <row r="3636" spans="1:13" x14ac:dyDescent="0.2">
      <c r="A3636" s="1"/>
      <c r="B3636" s="1"/>
      <c r="C3636" s="16"/>
      <c r="D3636" s="1"/>
      <c r="E3636" s="1"/>
      <c r="F3636" s="1"/>
      <c r="G3636" s="1"/>
      <c r="H3636" s="11"/>
      <c r="I3636" s="11"/>
      <c r="J3636" s="11"/>
      <c r="K3636" s="2"/>
      <c r="L3636" s="2"/>
      <c r="M3636" s="1"/>
    </row>
    <row r="3637" spans="1:13" x14ac:dyDescent="0.2">
      <c r="A3637" s="1"/>
      <c r="B3637" s="1"/>
      <c r="C3637" s="16"/>
      <c r="D3637" s="1"/>
      <c r="E3637" s="1"/>
      <c r="F3637" s="1"/>
      <c r="G3637" s="1"/>
      <c r="H3637" s="11"/>
      <c r="I3637" s="11"/>
      <c r="J3637" s="11"/>
      <c r="K3637" s="2"/>
      <c r="L3637" s="2"/>
      <c r="M3637" s="1"/>
    </row>
    <row r="3638" spans="1:13" x14ac:dyDescent="0.2">
      <c r="A3638" s="1"/>
      <c r="B3638" s="1"/>
      <c r="C3638" s="16"/>
      <c r="D3638" s="1"/>
      <c r="E3638" s="1"/>
      <c r="F3638" s="1"/>
      <c r="G3638" s="1"/>
      <c r="H3638" s="11"/>
      <c r="I3638" s="11"/>
      <c r="J3638" s="11"/>
      <c r="K3638" s="2"/>
      <c r="L3638" s="2"/>
      <c r="M3638" s="1"/>
    </row>
    <row r="3639" spans="1:13" x14ac:dyDescent="0.2">
      <c r="A3639" s="1"/>
      <c r="B3639" s="1"/>
      <c r="C3639" s="16"/>
      <c r="D3639" s="1"/>
      <c r="E3639" s="1"/>
      <c r="F3639" s="1"/>
      <c r="G3639" s="1"/>
      <c r="H3639" s="11"/>
      <c r="I3639" s="11"/>
      <c r="J3639" s="11"/>
      <c r="K3639" s="2"/>
      <c r="L3639" s="2"/>
      <c r="M3639" s="1"/>
    </row>
    <row r="3640" spans="1:13" x14ac:dyDescent="0.2">
      <c r="A3640" s="1"/>
      <c r="B3640" s="1"/>
      <c r="C3640" s="16"/>
      <c r="D3640" s="1"/>
      <c r="E3640" s="1"/>
      <c r="F3640" s="1"/>
      <c r="G3640" s="1"/>
      <c r="H3640" s="11"/>
      <c r="I3640" s="11"/>
      <c r="J3640" s="11"/>
      <c r="K3640" s="2"/>
      <c r="L3640" s="2"/>
      <c r="M3640" s="1"/>
    </row>
    <row r="3641" spans="1:13" x14ac:dyDescent="0.2">
      <c r="A3641" s="1"/>
      <c r="B3641" s="1"/>
      <c r="C3641" s="16"/>
      <c r="D3641" s="1"/>
      <c r="E3641" s="1"/>
      <c r="F3641" s="1"/>
      <c r="G3641" s="1"/>
      <c r="H3641" s="11"/>
      <c r="I3641" s="11"/>
      <c r="J3641" s="11"/>
      <c r="K3641" s="2"/>
      <c r="L3641" s="2"/>
      <c r="M3641" s="1"/>
    </row>
    <row r="3642" spans="1:13" x14ac:dyDescent="0.2">
      <c r="A3642" s="1"/>
      <c r="B3642" s="1"/>
      <c r="C3642" s="16"/>
      <c r="D3642" s="1"/>
      <c r="E3642" s="1"/>
      <c r="F3642" s="1"/>
      <c r="G3642" s="1"/>
      <c r="H3642" s="11"/>
      <c r="I3642" s="11"/>
      <c r="J3642" s="11"/>
      <c r="K3642" s="2"/>
      <c r="L3642" s="2"/>
      <c r="M3642" s="1"/>
    </row>
    <row r="3643" spans="1:13" x14ac:dyDescent="0.2">
      <c r="A3643" s="1"/>
      <c r="B3643" s="1"/>
      <c r="C3643" s="16"/>
      <c r="D3643" s="1"/>
      <c r="E3643" s="1"/>
      <c r="F3643" s="1"/>
      <c r="G3643" s="1"/>
      <c r="H3643" s="11"/>
      <c r="I3643" s="11"/>
      <c r="J3643" s="11"/>
      <c r="K3643" s="2"/>
      <c r="L3643" s="2"/>
      <c r="M3643" s="1"/>
    </row>
    <row r="3644" spans="1:13" x14ac:dyDescent="0.2">
      <c r="A3644" s="1"/>
      <c r="B3644" s="1"/>
      <c r="C3644" s="16"/>
      <c r="D3644" s="1"/>
      <c r="E3644" s="1"/>
      <c r="F3644" s="1"/>
      <c r="G3644" s="1"/>
      <c r="H3644" s="11"/>
      <c r="I3644" s="11"/>
      <c r="J3644" s="11"/>
      <c r="K3644" s="2"/>
      <c r="L3644" s="2"/>
      <c r="M3644" s="1"/>
    </row>
    <row r="3645" spans="1:13" x14ac:dyDescent="0.2">
      <c r="A3645" s="1"/>
      <c r="B3645" s="1"/>
      <c r="C3645" s="16"/>
      <c r="D3645" s="1"/>
      <c r="E3645" s="1"/>
      <c r="F3645" s="1"/>
      <c r="G3645" s="1"/>
      <c r="H3645" s="11"/>
      <c r="I3645" s="11"/>
      <c r="J3645" s="11"/>
      <c r="K3645" s="2"/>
      <c r="L3645" s="2"/>
      <c r="M3645" s="1"/>
    </row>
    <row r="3646" spans="1:13" x14ac:dyDescent="0.2">
      <c r="A3646" s="1"/>
      <c r="B3646" s="1"/>
      <c r="C3646" s="16"/>
      <c r="D3646" s="1"/>
      <c r="E3646" s="1"/>
      <c r="F3646" s="1"/>
      <c r="G3646" s="1"/>
      <c r="H3646" s="11"/>
      <c r="I3646" s="11"/>
      <c r="J3646" s="11"/>
      <c r="K3646" s="2"/>
      <c r="L3646" s="2"/>
      <c r="M3646" s="1"/>
    </row>
    <row r="3647" spans="1:13" x14ac:dyDescent="0.2">
      <c r="A3647" s="1"/>
      <c r="B3647" s="1"/>
      <c r="C3647" s="16"/>
      <c r="D3647" s="1"/>
      <c r="E3647" s="1"/>
      <c r="F3647" s="1"/>
      <c r="G3647" s="1"/>
      <c r="H3647" s="11"/>
      <c r="I3647" s="11"/>
      <c r="J3647" s="11"/>
      <c r="K3647" s="2"/>
      <c r="L3647" s="2"/>
      <c r="M3647" s="1"/>
    </row>
    <row r="3648" spans="1:13" x14ac:dyDescent="0.2">
      <c r="A3648" s="1"/>
      <c r="B3648" s="1"/>
      <c r="C3648" s="16"/>
      <c r="D3648" s="1"/>
      <c r="E3648" s="1"/>
      <c r="F3648" s="1"/>
      <c r="G3648" s="1"/>
      <c r="H3648" s="11"/>
      <c r="I3648" s="11"/>
      <c r="J3648" s="11"/>
      <c r="K3648" s="2"/>
      <c r="L3648" s="2"/>
      <c r="M3648" s="1"/>
    </row>
    <row r="3649" spans="1:13" x14ac:dyDescent="0.2">
      <c r="A3649" s="1"/>
      <c r="B3649" s="1"/>
      <c r="C3649" s="16"/>
      <c r="D3649" s="1"/>
      <c r="E3649" s="1"/>
      <c r="F3649" s="1"/>
      <c r="G3649" s="1"/>
      <c r="H3649" s="11"/>
      <c r="I3649" s="11"/>
      <c r="J3649" s="11"/>
      <c r="K3649" s="2"/>
      <c r="L3649" s="2"/>
      <c r="M3649" s="1"/>
    </row>
    <row r="3650" spans="1:13" x14ac:dyDescent="0.2">
      <c r="A3650" s="1"/>
      <c r="B3650" s="1"/>
      <c r="C3650" s="16"/>
      <c r="D3650" s="1"/>
      <c r="E3650" s="1"/>
      <c r="F3650" s="1"/>
      <c r="G3650" s="1"/>
      <c r="H3650" s="11"/>
      <c r="I3650" s="11"/>
      <c r="J3650" s="11"/>
      <c r="K3650" s="2"/>
      <c r="L3650" s="2"/>
      <c r="M3650" s="1"/>
    </row>
    <row r="3651" spans="1:13" x14ac:dyDescent="0.2">
      <c r="A3651" s="1"/>
      <c r="B3651" s="1"/>
      <c r="C3651" s="16"/>
      <c r="D3651" s="1"/>
      <c r="E3651" s="1"/>
      <c r="F3651" s="1"/>
      <c r="G3651" s="1"/>
      <c r="H3651" s="11"/>
      <c r="I3651" s="11"/>
      <c r="J3651" s="11"/>
      <c r="K3651" s="2"/>
      <c r="L3651" s="2"/>
      <c r="M3651" s="1"/>
    </row>
    <row r="3652" spans="1:13" x14ac:dyDescent="0.2">
      <c r="A3652" s="1"/>
      <c r="B3652" s="1"/>
      <c r="C3652" s="16"/>
      <c r="D3652" s="1"/>
      <c r="E3652" s="1"/>
      <c r="F3652" s="1"/>
      <c r="G3652" s="1"/>
      <c r="H3652" s="11"/>
      <c r="I3652" s="11"/>
      <c r="J3652" s="11"/>
      <c r="K3652" s="2"/>
      <c r="L3652" s="2"/>
      <c r="M3652" s="1"/>
    </row>
    <row r="3653" spans="1:13" x14ac:dyDescent="0.2">
      <c r="A3653" s="1"/>
      <c r="B3653" s="1"/>
      <c r="C3653" s="16"/>
      <c r="D3653" s="1"/>
      <c r="E3653" s="1"/>
      <c r="F3653" s="1"/>
      <c r="G3653" s="1"/>
      <c r="H3653" s="11"/>
      <c r="I3653" s="11"/>
      <c r="J3653" s="11"/>
      <c r="K3653" s="2"/>
      <c r="L3653" s="2"/>
      <c r="M3653" s="1"/>
    </row>
    <row r="3654" spans="1:13" x14ac:dyDescent="0.2">
      <c r="A3654" s="1"/>
      <c r="B3654" s="1"/>
      <c r="C3654" s="16"/>
      <c r="D3654" s="1"/>
      <c r="E3654" s="1"/>
      <c r="F3654" s="1"/>
      <c r="G3654" s="1"/>
      <c r="H3654" s="11"/>
      <c r="I3654" s="11"/>
      <c r="J3654" s="11"/>
      <c r="K3654" s="2"/>
      <c r="L3654" s="2"/>
      <c r="M3654" s="1"/>
    </row>
    <row r="3655" spans="1:13" x14ac:dyDescent="0.2">
      <c r="A3655" s="1"/>
      <c r="B3655" s="1"/>
      <c r="C3655" s="16"/>
      <c r="D3655" s="1"/>
      <c r="E3655" s="1"/>
      <c r="F3655" s="1"/>
      <c r="G3655" s="1"/>
      <c r="H3655" s="11"/>
      <c r="I3655" s="11"/>
      <c r="J3655" s="11"/>
      <c r="K3655" s="2"/>
      <c r="L3655" s="2"/>
      <c r="M3655" s="1"/>
    </row>
    <row r="3656" spans="1:13" x14ac:dyDescent="0.2">
      <c r="A3656" s="1"/>
      <c r="B3656" s="1"/>
      <c r="C3656" s="16"/>
      <c r="D3656" s="1"/>
      <c r="E3656" s="1"/>
      <c r="F3656" s="1"/>
      <c r="G3656" s="1"/>
      <c r="H3656" s="11"/>
      <c r="I3656" s="11"/>
      <c r="J3656" s="11"/>
      <c r="K3656" s="2"/>
      <c r="L3656" s="2"/>
      <c r="M3656" s="1"/>
    </row>
    <row r="3657" spans="1:13" x14ac:dyDescent="0.2">
      <c r="A3657" s="1"/>
      <c r="B3657" s="1"/>
      <c r="C3657" s="16"/>
      <c r="D3657" s="1"/>
      <c r="E3657" s="1"/>
      <c r="F3657" s="1"/>
      <c r="G3657" s="1"/>
      <c r="H3657" s="11"/>
      <c r="I3657" s="11"/>
      <c r="J3657" s="11"/>
      <c r="K3657" s="2"/>
      <c r="L3657" s="2"/>
      <c r="M3657" s="1"/>
    </row>
    <row r="3658" spans="1:13" x14ac:dyDescent="0.2">
      <c r="A3658" s="1"/>
      <c r="B3658" s="1"/>
      <c r="C3658" s="16"/>
      <c r="D3658" s="1"/>
      <c r="E3658" s="1"/>
      <c r="F3658" s="1"/>
      <c r="G3658" s="1"/>
      <c r="H3658" s="11"/>
      <c r="I3658" s="11"/>
      <c r="J3658" s="11"/>
      <c r="K3658" s="2"/>
      <c r="L3658" s="2"/>
      <c r="M3658" s="1"/>
    </row>
    <row r="3659" spans="1:13" x14ac:dyDescent="0.2">
      <c r="A3659" s="1"/>
      <c r="B3659" s="1"/>
      <c r="C3659" s="16"/>
      <c r="D3659" s="1"/>
      <c r="E3659" s="1"/>
      <c r="F3659" s="1"/>
      <c r="G3659" s="1"/>
      <c r="H3659" s="11"/>
      <c r="I3659" s="11"/>
      <c r="J3659" s="11"/>
      <c r="K3659" s="2"/>
      <c r="L3659" s="2"/>
      <c r="M3659" s="1"/>
    </row>
    <row r="3660" spans="1:13" x14ac:dyDescent="0.2">
      <c r="A3660" s="1"/>
      <c r="B3660" s="1"/>
      <c r="C3660" s="16"/>
      <c r="D3660" s="1"/>
      <c r="E3660" s="1"/>
      <c r="F3660" s="1"/>
      <c r="G3660" s="1"/>
      <c r="H3660" s="11"/>
      <c r="I3660" s="11"/>
      <c r="J3660" s="11"/>
      <c r="K3660" s="2"/>
      <c r="L3660" s="2"/>
      <c r="M3660" s="1"/>
    </row>
    <row r="3661" spans="1:13" x14ac:dyDescent="0.2">
      <c r="A3661" s="1"/>
      <c r="B3661" s="1"/>
      <c r="C3661" s="16"/>
      <c r="D3661" s="1"/>
      <c r="E3661" s="1"/>
      <c r="F3661" s="1"/>
      <c r="G3661" s="1"/>
      <c r="H3661" s="11"/>
      <c r="I3661" s="11"/>
      <c r="J3661" s="11"/>
      <c r="K3661" s="2"/>
      <c r="L3661" s="2"/>
      <c r="M3661" s="1"/>
    </row>
    <row r="3662" spans="1:13" x14ac:dyDescent="0.2">
      <c r="A3662" s="1"/>
      <c r="B3662" s="1"/>
      <c r="C3662" s="16"/>
      <c r="D3662" s="1"/>
      <c r="E3662" s="1"/>
      <c r="F3662" s="1"/>
      <c r="G3662" s="1"/>
      <c r="H3662" s="11"/>
      <c r="I3662" s="11"/>
      <c r="J3662" s="11"/>
      <c r="K3662" s="2"/>
      <c r="L3662" s="2"/>
      <c r="M3662" s="1"/>
    </row>
    <row r="3663" spans="1:13" x14ac:dyDescent="0.2">
      <c r="A3663" s="1"/>
      <c r="B3663" s="1"/>
      <c r="C3663" s="16"/>
      <c r="D3663" s="1"/>
      <c r="E3663" s="1"/>
      <c r="F3663" s="1"/>
      <c r="G3663" s="1"/>
      <c r="H3663" s="11"/>
      <c r="I3663" s="11"/>
      <c r="J3663" s="11"/>
      <c r="K3663" s="2"/>
      <c r="L3663" s="2"/>
      <c r="M3663" s="1"/>
    </row>
    <row r="3664" spans="1:13" x14ac:dyDescent="0.2">
      <c r="A3664" s="1"/>
      <c r="B3664" s="1"/>
      <c r="C3664" s="16"/>
      <c r="D3664" s="1"/>
      <c r="E3664" s="1"/>
      <c r="F3664" s="1"/>
      <c r="G3664" s="1"/>
      <c r="H3664" s="11"/>
      <c r="I3664" s="11"/>
      <c r="J3664" s="11"/>
      <c r="K3664" s="2"/>
      <c r="L3664" s="2"/>
      <c r="M3664" s="1"/>
    </row>
    <row r="3665" spans="1:13" x14ac:dyDescent="0.2">
      <c r="A3665" s="1"/>
      <c r="B3665" s="1"/>
      <c r="C3665" s="16"/>
      <c r="D3665" s="1"/>
      <c r="E3665" s="1"/>
      <c r="F3665" s="1"/>
      <c r="G3665" s="1"/>
      <c r="H3665" s="11"/>
      <c r="I3665" s="11"/>
      <c r="J3665" s="11"/>
      <c r="K3665" s="2"/>
      <c r="L3665" s="2"/>
      <c r="M3665" s="1"/>
    </row>
    <row r="3666" spans="1:13" x14ac:dyDescent="0.2">
      <c r="A3666" s="1"/>
      <c r="B3666" s="1"/>
      <c r="C3666" s="16"/>
      <c r="D3666" s="1"/>
      <c r="E3666" s="1"/>
      <c r="F3666" s="1"/>
      <c r="G3666" s="1"/>
      <c r="H3666" s="11"/>
      <c r="I3666" s="11"/>
      <c r="J3666" s="11"/>
      <c r="K3666" s="2"/>
      <c r="L3666" s="2"/>
      <c r="M3666" s="1"/>
    </row>
    <row r="3667" spans="1:13" x14ac:dyDescent="0.2">
      <c r="A3667" s="1"/>
      <c r="B3667" s="1"/>
      <c r="C3667" s="16"/>
      <c r="D3667" s="1"/>
      <c r="E3667" s="1"/>
      <c r="F3667" s="1"/>
      <c r="G3667" s="1"/>
      <c r="H3667" s="11"/>
      <c r="I3667" s="11"/>
      <c r="J3667" s="11"/>
      <c r="K3667" s="2"/>
      <c r="L3667" s="2"/>
      <c r="M3667" s="1"/>
    </row>
    <row r="3668" spans="1:13" x14ac:dyDescent="0.2">
      <c r="A3668" s="1"/>
      <c r="B3668" s="1"/>
      <c r="C3668" s="16"/>
      <c r="D3668" s="1"/>
      <c r="E3668" s="1"/>
      <c r="F3668" s="1"/>
      <c r="G3668" s="1"/>
      <c r="H3668" s="11"/>
      <c r="I3668" s="11"/>
      <c r="J3668" s="11"/>
      <c r="K3668" s="2"/>
      <c r="L3668" s="2"/>
      <c r="M3668" s="1"/>
    </row>
    <row r="3669" spans="1:13" x14ac:dyDescent="0.2">
      <c r="A3669" s="1"/>
      <c r="B3669" s="1"/>
      <c r="C3669" s="16"/>
      <c r="D3669" s="1"/>
      <c r="E3669" s="1"/>
      <c r="F3669" s="1"/>
      <c r="G3669" s="1"/>
      <c r="H3669" s="11"/>
      <c r="I3669" s="11"/>
      <c r="J3669" s="11"/>
      <c r="K3669" s="2"/>
      <c r="L3669" s="2"/>
      <c r="M3669" s="1"/>
    </row>
    <row r="3670" spans="1:13" x14ac:dyDescent="0.2">
      <c r="A3670" s="1"/>
      <c r="B3670" s="1"/>
      <c r="C3670" s="16"/>
      <c r="D3670" s="1"/>
      <c r="E3670" s="1"/>
      <c r="F3670" s="1"/>
      <c r="G3670" s="1"/>
      <c r="H3670" s="11"/>
      <c r="I3670" s="11"/>
      <c r="J3670" s="11"/>
      <c r="K3670" s="2"/>
      <c r="L3670" s="2"/>
      <c r="M3670" s="1"/>
    </row>
    <row r="3671" spans="1:13" x14ac:dyDescent="0.2">
      <c r="A3671" s="1"/>
      <c r="B3671" s="1"/>
      <c r="C3671" s="16"/>
      <c r="D3671" s="1"/>
      <c r="E3671" s="1"/>
      <c r="F3671" s="1"/>
      <c r="G3671" s="1"/>
      <c r="H3671" s="11"/>
      <c r="I3671" s="11"/>
      <c r="J3671" s="11"/>
      <c r="K3671" s="2"/>
      <c r="L3671" s="2"/>
      <c r="M3671" s="1"/>
    </row>
    <row r="3672" spans="1:13" x14ac:dyDescent="0.2">
      <c r="A3672" s="1"/>
      <c r="B3672" s="1"/>
      <c r="C3672" s="16"/>
      <c r="D3672" s="1"/>
      <c r="E3672" s="1"/>
      <c r="F3672" s="1"/>
      <c r="G3672" s="1"/>
      <c r="H3672" s="11"/>
      <c r="I3672" s="11"/>
      <c r="J3672" s="11"/>
      <c r="K3672" s="2"/>
      <c r="L3672" s="2"/>
      <c r="M3672" s="1"/>
    </row>
    <row r="3673" spans="1:13" x14ac:dyDescent="0.2">
      <c r="A3673" s="1"/>
      <c r="B3673" s="1"/>
      <c r="C3673" s="16"/>
      <c r="D3673" s="1"/>
      <c r="E3673" s="1"/>
      <c r="F3673" s="1"/>
      <c r="G3673" s="1"/>
      <c r="H3673" s="11"/>
      <c r="I3673" s="11"/>
      <c r="J3673" s="11"/>
      <c r="K3673" s="2"/>
      <c r="L3673" s="2"/>
      <c r="M3673" s="1"/>
    </row>
    <row r="3674" spans="1:13" x14ac:dyDescent="0.2">
      <c r="A3674" s="1"/>
      <c r="B3674" s="1"/>
      <c r="C3674" s="16"/>
      <c r="D3674" s="1"/>
      <c r="E3674" s="1"/>
      <c r="F3674" s="1"/>
      <c r="G3674" s="1"/>
      <c r="H3674" s="11"/>
      <c r="I3674" s="11"/>
      <c r="J3674" s="11"/>
      <c r="K3674" s="2"/>
      <c r="L3674" s="2"/>
      <c r="M3674" s="1"/>
    </row>
    <row r="3675" spans="1:13" x14ac:dyDescent="0.2">
      <c r="A3675" s="1"/>
      <c r="B3675" s="1"/>
      <c r="C3675" s="16"/>
      <c r="D3675" s="1"/>
      <c r="E3675" s="1"/>
      <c r="F3675" s="1"/>
      <c r="G3675" s="1"/>
      <c r="H3675" s="11"/>
      <c r="I3675" s="11"/>
      <c r="J3675" s="11"/>
      <c r="K3675" s="2"/>
      <c r="L3675" s="2"/>
      <c r="M3675" s="1"/>
    </row>
    <row r="3676" spans="1:13" x14ac:dyDescent="0.2">
      <c r="A3676" s="1"/>
      <c r="B3676" s="1"/>
      <c r="C3676" s="16"/>
      <c r="D3676" s="1"/>
      <c r="E3676" s="1"/>
      <c r="F3676" s="1"/>
      <c r="G3676" s="1"/>
      <c r="H3676" s="11"/>
      <c r="I3676" s="11"/>
      <c r="J3676" s="11"/>
      <c r="K3676" s="2"/>
      <c r="L3676" s="2"/>
      <c r="M3676" s="1"/>
    </row>
    <row r="3677" spans="1:13" x14ac:dyDescent="0.2">
      <c r="A3677" s="1"/>
      <c r="B3677" s="1"/>
      <c r="C3677" s="16"/>
      <c r="D3677" s="1"/>
      <c r="E3677" s="1"/>
      <c r="F3677" s="1"/>
      <c r="G3677" s="1"/>
      <c r="H3677" s="11"/>
      <c r="I3677" s="11"/>
      <c r="J3677" s="11"/>
      <c r="K3677" s="2"/>
      <c r="L3677" s="2"/>
      <c r="M3677" s="1"/>
    </row>
    <row r="3678" spans="1:13" x14ac:dyDescent="0.2">
      <c r="A3678" s="1"/>
      <c r="B3678" s="1"/>
      <c r="C3678" s="16"/>
      <c r="D3678" s="1"/>
      <c r="E3678" s="1"/>
      <c r="F3678" s="1"/>
      <c r="G3678" s="1"/>
      <c r="H3678" s="11"/>
      <c r="I3678" s="11"/>
      <c r="J3678" s="11"/>
      <c r="K3678" s="2"/>
      <c r="L3678" s="2"/>
      <c r="M3678" s="1"/>
    </row>
    <row r="3679" spans="1:13" x14ac:dyDescent="0.2">
      <c r="A3679" s="1"/>
      <c r="B3679" s="1"/>
      <c r="C3679" s="16"/>
      <c r="D3679" s="1"/>
      <c r="E3679" s="1"/>
      <c r="F3679" s="1"/>
      <c r="G3679" s="1"/>
      <c r="H3679" s="11"/>
      <c r="I3679" s="11"/>
      <c r="J3679" s="11"/>
      <c r="K3679" s="2"/>
      <c r="L3679" s="2"/>
      <c r="M3679" s="1"/>
    </row>
    <row r="3680" spans="1:13" x14ac:dyDescent="0.2">
      <c r="A3680" s="1"/>
      <c r="B3680" s="1"/>
      <c r="C3680" s="16"/>
      <c r="D3680" s="1"/>
      <c r="E3680" s="1"/>
      <c r="F3680" s="1"/>
      <c r="G3680" s="1"/>
      <c r="H3680" s="11"/>
      <c r="I3680" s="11"/>
      <c r="J3680" s="11"/>
      <c r="K3680" s="2"/>
      <c r="L3680" s="2"/>
      <c r="M3680" s="1"/>
    </row>
    <row r="3681" spans="1:13" x14ac:dyDescent="0.2">
      <c r="A3681" s="1"/>
      <c r="B3681" s="1"/>
      <c r="C3681" s="16"/>
      <c r="D3681" s="1"/>
      <c r="E3681" s="1"/>
      <c r="F3681" s="1"/>
      <c r="G3681" s="1"/>
      <c r="H3681" s="11"/>
      <c r="I3681" s="11"/>
      <c r="J3681" s="11"/>
      <c r="K3681" s="2"/>
      <c r="L3681" s="2"/>
      <c r="M3681" s="1"/>
    </row>
    <row r="3682" spans="1:13" x14ac:dyDescent="0.2">
      <c r="A3682" s="1"/>
      <c r="B3682" s="1"/>
      <c r="C3682" s="16"/>
      <c r="D3682" s="1"/>
      <c r="E3682" s="1"/>
      <c r="F3682" s="1"/>
      <c r="G3682" s="1"/>
      <c r="H3682" s="11"/>
      <c r="I3682" s="11"/>
      <c r="J3682" s="11"/>
      <c r="K3682" s="2"/>
      <c r="L3682" s="2"/>
      <c r="M3682" s="1"/>
    </row>
    <row r="3683" spans="1:13" x14ac:dyDescent="0.2">
      <c r="A3683" s="1"/>
      <c r="B3683" s="1"/>
      <c r="C3683" s="16"/>
      <c r="D3683" s="1"/>
      <c r="E3683" s="1"/>
      <c r="F3683" s="1"/>
      <c r="G3683" s="1"/>
      <c r="H3683" s="11"/>
      <c r="I3683" s="11"/>
      <c r="J3683" s="11"/>
      <c r="K3683" s="2"/>
      <c r="L3683" s="2"/>
      <c r="M3683" s="1"/>
    </row>
    <row r="3684" spans="1:13" x14ac:dyDescent="0.2">
      <c r="A3684" s="1"/>
      <c r="B3684" s="1"/>
      <c r="C3684" s="16"/>
      <c r="D3684" s="1"/>
      <c r="E3684" s="1"/>
      <c r="F3684" s="1"/>
      <c r="G3684" s="1"/>
      <c r="H3684" s="11"/>
      <c r="I3684" s="11"/>
      <c r="J3684" s="11"/>
      <c r="K3684" s="2"/>
      <c r="L3684" s="2"/>
      <c r="M3684" s="1"/>
    </row>
    <row r="3685" spans="1:13" x14ac:dyDescent="0.2">
      <c r="A3685" s="1"/>
      <c r="B3685" s="1"/>
      <c r="C3685" s="16"/>
      <c r="D3685" s="1"/>
      <c r="E3685" s="1"/>
      <c r="F3685" s="1"/>
      <c r="G3685" s="1"/>
      <c r="H3685" s="11"/>
      <c r="I3685" s="11"/>
      <c r="J3685" s="11"/>
      <c r="K3685" s="2"/>
      <c r="L3685" s="2"/>
      <c r="M3685" s="1"/>
    </row>
    <row r="3686" spans="1:13" x14ac:dyDescent="0.2">
      <c r="A3686" s="1"/>
      <c r="B3686" s="1"/>
      <c r="C3686" s="16"/>
      <c r="D3686" s="1"/>
      <c r="E3686" s="1"/>
      <c r="F3686" s="1"/>
      <c r="G3686" s="1"/>
      <c r="H3686" s="11"/>
      <c r="I3686" s="11"/>
      <c r="J3686" s="11"/>
      <c r="K3686" s="2"/>
      <c r="L3686" s="2"/>
      <c r="M3686" s="1"/>
    </row>
    <row r="3687" spans="1:13" x14ac:dyDescent="0.2">
      <c r="A3687" s="1"/>
      <c r="B3687" s="1"/>
      <c r="C3687" s="16"/>
      <c r="D3687" s="1"/>
      <c r="E3687" s="1"/>
      <c r="F3687" s="1"/>
      <c r="G3687" s="1"/>
      <c r="H3687" s="11"/>
      <c r="I3687" s="11"/>
      <c r="J3687" s="11"/>
      <c r="K3687" s="2"/>
      <c r="L3687" s="2"/>
      <c r="M3687" s="1"/>
    </row>
    <row r="3688" spans="1:13" x14ac:dyDescent="0.2">
      <c r="A3688" s="1"/>
      <c r="B3688" s="1"/>
      <c r="C3688" s="16"/>
      <c r="D3688" s="1"/>
      <c r="E3688" s="1"/>
      <c r="F3688" s="1"/>
      <c r="G3688" s="1"/>
      <c r="H3688" s="11"/>
      <c r="I3688" s="11"/>
      <c r="J3688" s="11"/>
      <c r="K3688" s="2"/>
      <c r="L3688" s="2"/>
      <c r="M3688" s="1"/>
    </row>
    <row r="3689" spans="1:13" x14ac:dyDescent="0.2">
      <c r="A3689" s="1"/>
      <c r="B3689" s="1"/>
      <c r="C3689" s="16"/>
      <c r="D3689" s="1"/>
      <c r="E3689" s="1"/>
      <c r="F3689" s="1"/>
      <c r="G3689" s="1"/>
      <c r="H3689" s="11"/>
      <c r="I3689" s="11"/>
      <c r="J3689" s="11"/>
      <c r="K3689" s="2"/>
      <c r="L3689" s="2"/>
      <c r="M3689" s="1"/>
    </row>
    <row r="3690" spans="1:13" x14ac:dyDescent="0.2">
      <c r="A3690" s="1"/>
      <c r="B3690" s="1"/>
      <c r="C3690" s="16"/>
      <c r="D3690" s="1"/>
      <c r="E3690" s="1"/>
      <c r="F3690" s="1"/>
      <c r="G3690" s="1"/>
      <c r="H3690" s="11"/>
      <c r="I3690" s="11"/>
      <c r="J3690" s="11"/>
      <c r="K3690" s="2"/>
      <c r="L3690" s="2"/>
      <c r="M3690" s="1"/>
    </row>
    <row r="3691" spans="1:13" x14ac:dyDescent="0.2">
      <c r="A3691" s="1"/>
      <c r="B3691" s="1"/>
      <c r="C3691" s="16"/>
      <c r="D3691" s="1"/>
      <c r="E3691" s="1"/>
      <c r="F3691" s="1"/>
      <c r="G3691" s="1"/>
      <c r="H3691" s="11"/>
      <c r="I3691" s="11"/>
      <c r="J3691" s="11"/>
      <c r="K3691" s="2"/>
      <c r="L3691" s="2"/>
      <c r="M3691" s="1"/>
    </row>
    <row r="3692" spans="1:13" x14ac:dyDescent="0.2">
      <c r="A3692" s="1"/>
      <c r="B3692" s="1"/>
      <c r="C3692" s="16"/>
      <c r="D3692" s="1"/>
      <c r="E3692" s="1"/>
      <c r="F3692" s="1"/>
      <c r="G3692" s="1"/>
      <c r="H3692" s="11"/>
      <c r="I3692" s="11"/>
      <c r="J3692" s="11"/>
      <c r="K3692" s="2"/>
      <c r="L3692" s="2"/>
      <c r="M3692" s="1"/>
    </row>
    <row r="3693" spans="1:13" x14ac:dyDescent="0.2">
      <c r="A3693" s="1"/>
      <c r="B3693" s="1"/>
      <c r="C3693" s="16"/>
      <c r="D3693" s="1"/>
      <c r="E3693" s="1"/>
      <c r="F3693" s="1"/>
      <c r="G3693" s="1"/>
      <c r="H3693" s="11"/>
      <c r="I3693" s="11"/>
      <c r="J3693" s="11"/>
      <c r="K3693" s="2"/>
      <c r="L3693" s="2"/>
      <c r="M3693" s="1"/>
    </row>
    <row r="3694" spans="1:13" x14ac:dyDescent="0.2">
      <c r="A3694" s="1"/>
      <c r="B3694" s="1"/>
      <c r="C3694" s="16"/>
      <c r="D3694" s="1"/>
      <c r="E3694" s="1"/>
      <c r="F3694" s="1"/>
      <c r="G3694" s="1"/>
      <c r="H3694" s="11"/>
      <c r="I3694" s="11"/>
      <c r="J3694" s="11"/>
      <c r="K3694" s="2"/>
      <c r="L3694" s="2"/>
      <c r="M3694" s="1"/>
    </row>
    <row r="3695" spans="1:13" x14ac:dyDescent="0.2">
      <c r="A3695" s="1"/>
      <c r="B3695" s="1"/>
      <c r="C3695" s="16"/>
      <c r="D3695" s="1"/>
      <c r="E3695" s="1"/>
      <c r="F3695" s="1"/>
      <c r="G3695" s="1"/>
      <c r="H3695" s="11"/>
      <c r="I3695" s="11"/>
      <c r="J3695" s="11"/>
      <c r="K3695" s="2"/>
      <c r="L3695" s="2"/>
      <c r="M3695" s="1"/>
    </row>
    <row r="3696" spans="1:13" x14ac:dyDescent="0.2">
      <c r="A3696" s="1"/>
      <c r="B3696" s="1"/>
      <c r="C3696" s="16"/>
      <c r="D3696" s="1"/>
      <c r="E3696" s="1"/>
      <c r="F3696" s="1"/>
      <c r="G3696" s="1"/>
      <c r="H3696" s="11"/>
      <c r="I3696" s="11"/>
      <c r="J3696" s="11"/>
      <c r="K3696" s="2"/>
      <c r="L3696" s="2"/>
      <c r="M3696" s="1"/>
    </row>
    <row r="3697" spans="1:13" x14ac:dyDescent="0.2">
      <c r="A3697" s="1"/>
      <c r="B3697" s="1"/>
      <c r="C3697" s="16"/>
      <c r="D3697" s="1"/>
      <c r="E3697" s="1"/>
      <c r="F3697" s="1"/>
      <c r="G3697" s="1"/>
      <c r="H3697" s="11"/>
      <c r="I3697" s="11"/>
      <c r="J3697" s="11"/>
      <c r="K3697" s="2"/>
      <c r="L3697" s="2"/>
      <c r="M3697" s="1"/>
    </row>
    <row r="3698" spans="1:13" x14ac:dyDescent="0.2">
      <c r="A3698" s="1"/>
      <c r="B3698" s="1"/>
      <c r="C3698" s="16"/>
      <c r="D3698" s="1"/>
      <c r="E3698" s="1"/>
      <c r="F3698" s="1"/>
      <c r="G3698" s="1"/>
      <c r="H3698" s="11"/>
      <c r="I3698" s="11"/>
      <c r="J3698" s="11"/>
      <c r="K3698" s="2"/>
      <c r="L3698" s="2"/>
      <c r="M3698" s="1"/>
    </row>
    <row r="3699" spans="1:13" x14ac:dyDescent="0.2">
      <c r="A3699" s="1"/>
      <c r="B3699" s="1"/>
      <c r="C3699" s="16"/>
      <c r="D3699" s="1"/>
      <c r="E3699" s="1"/>
      <c r="F3699" s="1"/>
      <c r="G3699" s="1"/>
      <c r="H3699" s="11"/>
      <c r="I3699" s="11"/>
      <c r="J3699" s="11"/>
      <c r="K3699" s="2"/>
      <c r="L3699" s="2"/>
      <c r="M3699" s="1"/>
    </row>
    <row r="3700" spans="1:13" x14ac:dyDescent="0.2">
      <c r="A3700" s="1"/>
      <c r="B3700" s="1"/>
      <c r="C3700" s="16"/>
      <c r="D3700" s="1"/>
      <c r="E3700" s="1"/>
      <c r="F3700" s="1"/>
      <c r="G3700" s="1"/>
      <c r="H3700" s="11"/>
      <c r="I3700" s="11"/>
      <c r="J3700" s="11"/>
      <c r="K3700" s="2"/>
      <c r="L3700" s="2"/>
      <c r="M3700" s="1"/>
    </row>
    <row r="3701" spans="1:13" x14ac:dyDescent="0.2">
      <c r="A3701" s="1"/>
      <c r="B3701" s="1"/>
      <c r="C3701" s="16"/>
      <c r="D3701" s="1"/>
      <c r="E3701" s="1"/>
      <c r="F3701" s="1"/>
      <c r="G3701" s="1"/>
      <c r="H3701" s="11"/>
      <c r="I3701" s="11"/>
      <c r="J3701" s="11"/>
      <c r="K3701" s="2"/>
      <c r="L3701" s="2"/>
      <c r="M3701" s="1"/>
    </row>
    <row r="3702" spans="1:13" x14ac:dyDescent="0.2">
      <c r="A3702" s="1"/>
      <c r="B3702" s="1"/>
      <c r="C3702" s="16"/>
      <c r="D3702" s="1"/>
      <c r="E3702" s="1"/>
      <c r="F3702" s="1"/>
      <c r="G3702" s="1"/>
      <c r="H3702" s="11"/>
      <c r="I3702" s="11"/>
      <c r="J3702" s="11"/>
      <c r="K3702" s="2"/>
      <c r="L3702" s="2"/>
      <c r="M3702" s="1"/>
    </row>
    <row r="3703" spans="1:13" x14ac:dyDescent="0.2">
      <c r="A3703" s="1"/>
      <c r="B3703" s="1"/>
      <c r="C3703" s="16"/>
      <c r="D3703" s="1"/>
      <c r="E3703" s="1"/>
      <c r="F3703" s="1"/>
      <c r="G3703" s="1"/>
      <c r="H3703" s="11"/>
      <c r="I3703" s="11"/>
      <c r="J3703" s="11"/>
      <c r="K3703" s="2"/>
      <c r="L3703" s="2"/>
      <c r="M3703" s="1"/>
    </row>
    <row r="3704" spans="1:13" x14ac:dyDescent="0.2">
      <c r="A3704" s="1"/>
      <c r="B3704" s="1"/>
      <c r="C3704" s="16"/>
      <c r="D3704" s="1"/>
      <c r="E3704" s="1"/>
      <c r="F3704" s="1"/>
      <c r="G3704" s="1"/>
      <c r="H3704" s="11"/>
      <c r="I3704" s="11"/>
      <c r="J3704" s="11"/>
      <c r="K3704" s="2"/>
      <c r="L3704" s="2"/>
      <c r="M3704" s="1"/>
    </row>
    <row r="3705" spans="1:13" x14ac:dyDescent="0.2">
      <c r="A3705" s="1"/>
      <c r="B3705" s="1"/>
      <c r="C3705" s="16"/>
      <c r="D3705" s="1"/>
      <c r="E3705" s="1"/>
      <c r="F3705" s="1"/>
      <c r="G3705" s="1"/>
      <c r="H3705" s="11"/>
      <c r="I3705" s="11"/>
      <c r="J3705" s="11"/>
      <c r="K3705" s="2"/>
      <c r="L3705" s="2"/>
      <c r="M3705" s="1"/>
    </row>
    <row r="3706" spans="1:13" x14ac:dyDescent="0.2">
      <c r="A3706" s="1"/>
      <c r="B3706" s="1"/>
      <c r="C3706" s="16"/>
      <c r="D3706" s="1"/>
      <c r="E3706" s="1"/>
      <c r="F3706" s="1"/>
      <c r="G3706" s="1"/>
      <c r="H3706" s="11"/>
      <c r="I3706" s="11"/>
      <c r="J3706" s="11"/>
      <c r="K3706" s="2"/>
      <c r="L3706" s="2"/>
      <c r="M3706" s="1"/>
    </row>
    <row r="3707" spans="1:13" x14ac:dyDescent="0.2">
      <c r="A3707" s="1"/>
      <c r="B3707" s="1"/>
      <c r="C3707" s="16"/>
      <c r="D3707" s="1"/>
      <c r="E3707" s="1"/>
      <c r="F3707" s="1"/>
      <c r="G3707" s="1"/>
      <c r="H3707" s="11"/>
      <c r="I3707" s="11"/>
      <c r="J3707" s="11"/>
      <c r="K3707" s="2"/>
      <c r="L3707" s="2"/>
      <c r="M3707" s="1"/>
    </row>
    <row r="3708" spans="1:13" x14ac:dyDescent="0.2">
      <c r="A3708" s="1"/>
      <c r="B3708" s="1"/>
      <c r="C3708" s="16"/>
      <c r="D3708" s="1"/>
      <c r="E3708" s="1"/>
      <c r="F3708" s="1"/>
      <c r="G3708" s="1"/>
      <c r="H3708" s="11"/>
      <c r="I3708" s="11"/>
      <c r="J3708" s="11"/>
      <c r="K3708" s="2"/>
      <c r="L3708" s="2"/>
      <c r="M3708" s="1"/>
    </row>
    <row r="3709" spans="1:13" x14ac:dyDescent="0.2">
      <c r="A3709" s="1"/>
      <c r="B3709" s="1"/>
      <c r="C3709" s="16"/>
      <c r="D3709" s="1"/>
      <c r="E3709" s="1"/>
      <c r="F3709" s="1"/>
      <c r="G3709" s="1"/>
      <c r="H3709" s="11"/>
      <c r="I3709" s="11"/>
      <c r="J3709" s="11"/>
      <c r="K3709" s="2"/>
      <c r="L3709" s="2"/>
      <c r="M3709" s="1"/>
    </row>
    <row r="3710" spans="1:13" x14ac:dyDescent="0.2">
      <c r="A3710" s="1"/>
      <c r="B3710" s="1"/>
      <c r="C3710" s="16"/>
      <c r="D3710" s="1"/>
      <c r="E3710" s="1"/>
      <c r="F3710" s="1"/>
      <c r="G3710" s="1"/>
      <c r="H3710" s="11"/>
      <c r="I3710" s="11"/>
      <c r="J3710" s="11"/>
      <c r="K3710" s="2"/>
      <c r="L3710" s="2"/>
      <c r="M3710" s="1"/>
    </row>
    <row r="3711" spans="1:13" x14ac:dyDescent="0.2">
      <c r="A3711" s="1"/>
      <c r="B3711" s="1"/>
      <c r="C3711" s="16"/>
      <c r="D3711" s="1"/>
      <c r="E3711" s="1"/>
      <c r="F3711" s="1"/>
      <c r="G3711" s="1"/>
      <c r="H3711" s="11"/>
      <c r="I3711" s="11"/>
      <c r="J3711" s="11"/>
      <c r="K3711" s="2"/>
      <c r="L3711" s="2"/>
      <c r="M3711" s="1"/>
    </row>
    <row r="3712" spans="1:13" x14ac:dyDescent="0.2">
      <c r="A3712" s="1"/>
      <c r="B3712" s="1"/>
      <c r="C3712" s="16"/>
      <c r="D3712" s="1"/>
      <c r="E3712" s="1"/>
      <c r="F3712" s="1"/>
      <c r="G3712" s="1"/>
      <c r="H3712" s="11"/>
      <c r="I3712" s="11"/>
      <c r="J3712" s="11"/>
      <c r="K3712" s="2"/>
      <c r="L3712" s="2"/>
      <c r="M3712" s="1"/>
    </row>
    <row r="3713" spans="1:13" x14ac:dyDescent="0.2">
      <c r="A3713" s="1"/>
      <c r="B3713" s="1"/>
      <c r="C3713" s="16"/>
      <c r="D3713" s="1"/>
      <c r="E3713" s="1"/>
      <c r="F3713" s="1"/>
      <c r="G3713" s="1"/>
      <c r="H3713" s="11"/>
      <c r="I3713" s="11"/>
      <c r="J3713" s="11"/>
      <c r="K3713" s="2"/>
      <c r="L3713" s="2"/>
      <c r="M3713" s="1"/>
    </row>
    <row r="3714" spans="1:13" x14ac:dyDescent="0.2">
      <c r="A3714" s="1"/>
      <c r="B3714" s="1"/>
      <c r="C3714" s="16"/>
      <c r="D3714" s="1"/>
      <c r="E3714" s="1"/>
      <c r="F3714" s="1"/>
      <c r="G3714" s="1"/>
      <c r="H3714" s="11"/>
      <c r="I3714" s="11"/>
      <c r="J3714" s="11"/>
      <c r="K3714" s="2"/>
      <c r="L3714" s="2"/>
      <c r="M3714" s="1"/>
    </row>
    <row r="3715" spans="1:13" x14ac:dyDescent="0.2">
      <c r="A3715" s="1"/>
      <c r="B3715" s="1"/>
      <c r="C3715" s="16"/>
      <c r="D3715" s="1"/>
      <c r="E3715" s="1"/>
      <c r="F3715" s="1"/>
      <c r="G3715" s="1"/>
      <c r="H3715" s="11"/>
      <c r="I3715" s="11"/>
      <c r="J3715" s="11"/>
      <c r="K3715" s="2"/>
      <c r="L3715" s="2"/>
      <c r="M3715" s="1"/>
    </row>
    <row r="3716" spans="1:13" x14ac:dyDescent="0.2">
      <c r="A3716" s="1"/>
      <c r="B3716" s="1"/>
      <c r="C3716" s="16"/>
      <c r="D3716" s="1"/>
      <c r="E3716" s="1"/>
      <c r="F3716" s="1"/>
      <c r="G3716" s="1"/>
      <c r="H3716" s="11"/>
      <c r="I3716" s="11"/>
      <c r="J3716" s="11"/>
      <c r="K3716" s="2"/>
      <c r="L3716" s="2"/>
      <c r="M3716" s="1"/>
    </row>
    <row r="3717" spans="1:13" x14ac:dyDescent="0.2">
      <c r="A3717" s="1"/>
      <c r="B3717" s="1"/>
      <c r="C3717" s="16"/>
      <c r="D3717" s="1"/>
      <c r="E3717" s="1"/>
      <c r="F3717" s="1"/>
      <c r="G3717" s="1"/>
      <c r="H3717" s="11"/>
      <c r="I3717" s="11"/>
      <c r="J3717" s="11"/>
      <c r="K3717" s="2"/>
      <c r="L3717" s="2"/>
      <c r="M3717" s="1"/>
    </row>
    <row r="3718" spans="1:13" x14ac:dyDescent="0.2">
      <c r="A3718" s="1"/>
      <c r="B3718" s="1"/>
      <c r="C3718" s="16"/>
      <c r="D3718" s="1"/>
      <c r="E3718" s="1"/>
      <c r="F3718" s="1"/>
      <c r="G3718" s="1"/>
      <c r="H3718" s="11"/>
      <c r="I3718" s="11"/>
      <c r="J3718" s="11"/>
      <c r="K3718" s="2"/>
      <c r="L3718" s="2"/>
      <c r="M3718" s="1"/>
    </row>
    <row r="3719" spans="1:13" x14ac:dyDescent="0.2">
      <c r="A3719" s="1"/>
      <c r="B3719" s="1"/>
      <c r="C3719" s="16"/>
      <c r="D3719" s="1"/>
      <c r="E3719" s="1"/>
      <c r="F3719" s="1"/>
      <c r="G3719" s="1"/>
      <c r="H3719" s="11"/>
      <c r="I3719" s="11"/>
      <c r="J3719" s="11"/>
      <c r="K3719" s="2"/>
      <c r="L3719" s="2"/>
      <c r="M3719" s="1"/>
    </row>
    <row r="3720" spans="1:13" x14ac:dyDescent="0.2">
      <c r="A3720" s="1"/>
      <c r="B3720" s="1"/>
      <c r="C3720" s="16"/>
      <c r="D3720" s="1"/>
      <c r="E3720" s="1"/>
      <c r="F3720" s="1"/>
      <c r="G3720" s="1"/>
      <c r="H3720" s="11"/>
      <c r="I3720" s="11"/>
      <c r="J3720" s="11"/>
      <c r="K3720" s="2"/>
      <c r="L3720" s="2"/>
      <c r="M3720" s="1"/>
    </row>
    <row r="3721" spans="1:13" x14ac:dyDescent="0.2">
      <c r="A3721" s="1"/>
      <c r="B3721" s="1"/>
      <c r="C3721" s="16"/>
      <c r="D3721" s="1"/>
      <c r="E3721" s="1"/>
      <c r="F3721" s="1"/>
      <c r="G3721" s="1"/>
      <c r="H3721" s="11"/>
      <c r="I3721" s="11"/>
      <c r="J3721" s="11"/>
      <c r="K3721" s="2"/>
      <c r="L3721" s="2"/>
      <c r="M3721" s="1"/>
    </row>
    <row r="3722" spans="1:13" x14ac:dyDescent="0.2">
      <c r="A3722" s="1"/>
      <c r="B3722" s="1"/>
      <c r="C3722" s="16"/>
      <c r="D3722" s="1"/>
      <c r="E3722" s="1"/>
      <c r="F3722" s="1"/>
      <c r="G3722" s="1"/>
      <c r="H3722" s="11"/>
      <c r="I3722" s="11"/>
      <c r="J3722" s="11"/>
      <c r="K3722" s="2"/>
      <c r="L3722" s="2"/>
      <c r="M3722" s="1"/>
    </row>
    <row r="3723" spans="1:13" x14ac:dyDescent="0.2">
      <c r="A3723" s="1"/>
      <c r="B3723" s="1"/>
      <c r="C3723" s="16"/>
      <c r="D3723" s="1"/>
      <c r="E3723" s="1"/>
      <c r="F3723" s="1"/>
      <c r="G3723" s="1"/>
      <c r="H3723" s="11"/>
      <c r="I3723" s="11"/>
      <c r="J3723" s="11"/>
      <c r="K3723" s="2"/>
      <c r="L3723" s="2"/>
      <c r="M3723" s="1"/>
    </row>
    <row r="3724" spans="1:13" x14ac:dyDescent="0.2">
      <c r="A3724" s="1"/>
      <c r="B3724" s="1"/>
      <c r="C3724" s="16"/>
      <c r="D3724" s="1"/>
      <c r="E3724" s="1"/>
      <c r="F3724" s="1"/>
      <c r="G3724" s="1"/>
      <c r="H3724" s="11"/>
      <c r="I3724" s="11"/>
      <c r="J3724" s="11"/>
      <c r="K3724" s="2"/>
      <c r="L3724" s="2"/>
      <c r="M3724" s="1"/>
    </row>
    <row r="3725" spans="1:13" x14ac:dyDescent="0.2">
      <c r="A3725" s="1"/>
      <c r="B3725" s="1"/>
      <c r="C3725" s="16"/>
      <c r="D3725" s="1"/>
      <c r="E3725" s="1"/>
      <c r="F3725" s="1"/>
      <c r="G3725" s="1"/>
      <c r="H3725" s="11"/>
      <c r="I3725" s="11"/>
      <c r="J3725" s="11"/>
      <c r="K3725" s="2"/>
      <c r="L3725" s="2"/>
      <c r="M3725" s="1"/>
    </row>
    <row r="3726" spans="1:13" x14ac:dyDescent="0.2">
      <c r="A3726" s="1"/>
      <c r="B3726" s="1"/>
      <c r="C3726" s="16"/>
      <c r="D3726" s="1"/>
      <c r="E3726" s="1"/>
      <c r="F3726" s="1"/>
      <c r="G3726" s="1"/>
      <c r="H3726" s="11"/>
      <c r="I3726" s="11"/>
      <c r="J3726" s="11"/>
      <c r="K3726" s="2"/>
      <c r="L3726" s="2"/>
      <c r="M3726" s="1"/>
    </row>
    <row r="3727" spans="1:13" x14ac:dyDescent="0.2">
      <c r="A3727" s="1"/>
      <c r="B3727" s="1"/>
      <c r="C3727" s="16"/>
      <c r="D3727" s="1"/>
      <c r="E3727" s="1"/>
      <c r="F3727" s="1"/>
      <c r="G3727" s="1"/>
      <c r="H3727" s="11"/>
      <c r="I3727" s="11"/>
      <c r="J3727" s="11"/>
      <c r="K3727" s="2"/>
      <c r="L3727" s="2"/>
      <c r="M3727" s="1"/>
    </row>
    <row r="3728" spans="1:13" x14ac:dyDescent="0.2">
      <c r="A3728" s="1"/>
      <c r="B3728" s="1"/>
      <c r="C3728" s="16"/>
      <c r="D3728" s="1"/>
      <c r="E3728" s="1"/>
      <c r="F3728" s="1"/>
      <c r="G3728" s="1"/>
      <c r="H3728" s="11"/>
      <c r="I3728" s="11"/>
      <c r="J3728" s="11"/>
      <c r="K3728" s="2"/>
      <c r="L3728" s="2"/>
      <c r="M3728" s="1"/>
    </row>
    <row r="3729" spans="1:13" x14ac:dyDescent="0.2">
      <c r="A3729" s="1"/>
      <c r="B3729" s="1"/>
      <c r="C3729" s="16"/>
      <c r="D3729" s="1"/>
      <c r="E3729" s="1"/>
      <c r="F3729" s="1"/>
      <c r="G3729" s="1"/>
      <c r="H3729" s="11"/>
      <c r="I3729" s="11"/>
      <c r="J3729" s="11"/>
      <c r="K3729" s="2"/>
      <c r="L3729" s="2"/>
      <c r="M3729" s="1"/>
    </row>
    <row r="3730" spans="1:13" x14ac:dyDescent="0.2">
      <c r="A3730" s="1"/>
      <c r="B3730" s="1"/>
      <c r="C3730" s="16"/>
      <c r="D3730" s="1"/>
      <c r="E3730" s="1"/>
      <c r="F3730" s="1"/>
      <c r="G3730" s="1"/>
      <c r="H3730" s="11"/>
      <c r="I3730" s="11"/>
      <c r="J3730" s="11"/>
      <c r="K3730" s="2"/>
      <c r="L3730" s="2"/>
      <c r="M3730" s="1"/>
    </row>
    <row r="3731" spans="1:13" x14ac:dyDescent="0.2">
      <c r="A3731" s="1"/>
      <c r="B3731" s="1"/>
      <c r="C3731" s="16"/>
      <c r="D3731" s="1"/>
      <c r="E3731" s="1"/>
      <c r="F3731" s="1"/>
      <c r="G3731" s="1"/>
      <c r="H3731" s="11"/>
      <c r="I3731" s="11"/>
      <c r="J3731" s="11"/>
      <c r="K3731" s="2"/>
      <c r="L3731" s="2"/>
      <c r="M3731" s="1"/>
    </row>
    <row r="3732" spans="1:13" x14ac:dyDescent="0.2">
      <c r="A3732" s="1"/>
      <c r="B3732" s="1"/>
      <c r="C3732" s="16"/>
      <c r="D3732" s="1"/>
      <c r="E3732" s="1"/>
      <c r="F3732" s="1"/>
      <c r="G3732" s="1"/>
      <c r="H3732" s="11"/>
      <c r="I3732" s="11"/>
      <c r="J3732" s="11"/>
      <c r="K3732" s="2"/>
      <c r="L3732" s="2"/>
      <c r="M3732" s="1"/>
    </row>
    <row r="3733" spans="1:13" x14ac:dyDescent="0.2">
      <c r="A3733" s="1"/>
      <c r="B3733" s="1"/>
      <c r="C3733" s="16"/>
      <c r="D3733" s="1"/>
      <c r="E3733" s="1"/>
      <c r="F3733" s="1"/>
      <c r="G3733" s="1"/>
      <c r="H3733" s="11"/>
      <c r="I3733" s="11"/>
      <c r="J3733" s="11"/>
      <c r="K3733" s="2"/>
      <c r="L3733" s="2"/>
      <c r="M3733" s="1"/>
    </row>
    <row r="3734" spans="1:13" x14ac:dyDescent="0.2">
      <c r="A3734" s="1"/>
      <c r="B3734" s="1"/>
      <c r="C3734" s="16"/>
      <c r="D3734" s="1"/>
      <c r="E3734" s="1"/>
      <c r="F3734" s="1"/>
      <c r="G3734" s="1"/>
      <c r="H3734" s="11"/>
      <c r="I3734" s="11"/>
      <c r="J3734" s="11"/>
      <c r="K3734" s="2"/>
      <c r="L3734" s="2"/>
      <c r="M3734" s="1"/>
    </row>
    <row r="3735" spans="1:13" x14ac:dyDescent="0.2">
      <c r="A3735" s="1"/>
      <c r="B3735" s="1"/>
      <c r="C3735" s="16"/>
      <c r="D3735" s="1"/>
      <c r="E3735" s="1"/>
      <c r="F3735" s="1"/>
      <c r="G3735" s="1"/>
      <c r="H3735" s="11"/>
      <c r="I3735" s="11"/>
      <c r="J3735" s="11"/>
      <c r="K3735" s="2"/>
      <c r="L3735" s="2"/>
      <c r="M3735" s="1"/>
    </row>
    <row r="3736" spans="1:13" x14ac:dyDescent="0.2">
      <c r="A3736" s="1"/>
      <c r="B3736" s="1"/>
      <c r="C3736" s="16"/>
      <c r="D3736" s="1"/>
      <c r="E3736" s="1"/>
      <c r="F3736" s="1"/>
      <c r="G3736" s="1"/>
      <c r="H3736" s="11"/>
      <c r="I3736" s="11"/>
      <c r="J3736" s="11"/>
      <c r="K3736" s="2"/>
      <c r="L3736" s="2"/>
      <c r="M3736" s="1"/>
    </row>
    <row r="3737" spans="1:13" x14ac:dyDescent="0.2">
      <c r="A3737" s="1"/>
      <c r="B3737" s="1"/>
      <c r="C3737" s="16"/>
      <c r="D3737" s="1"/>
      <c r="E3737" s="1"/>
      <c r="F3737" s="1"/>
      <c r="G3737" s="1"/>
      <c r="H3737" s="11"/>
      <c r="I3737" s="11"/>
      <c r="J3737" s="11"/>
      <c r="K3737" s="2"/>
      <c r="L3737" s="2"/>
      <c r="M3737" s="1"/>
    </row>
    <row r="3738" spans="1:13" x14ac:dyDescent="0.2">
      <c r="A3738" s="1"/>
      <c r="B3738" s="1"/>
      <c r="C3738" s="16"/>
      <c r="D3738" s="1"/>
      <c r="E3738" s="1"/>
      <c r="F3738" s="1"/>
      <c r="G3738" s="1"/>
      <c r="H3738" s="11"/>
      <c r="I3738" s="11"/>
      <c r="J3738" s="11"/>
      <c r="K3738" s="2"/>
      <c r="L3738" s="2"/>
      <c r="M3738" s="1"/>
    </row>
    <row r="3739" spans="1:13" x14ac:dyDescent="0.2">
      <c r="A3739" s="1"/>
      <c r="B3739" s="1"/>
      <c r="C3739" s="16"/>
      <c r="D3739" s="1"/>
      <c r="E3739" s="1"/>
      <c r="F3739" s="1"/>
      <c r="G3739" s="1"/>
      <c r="H3739" s="11"/>
      <c r="I3739" s="11"/>
      <c r="J3739" s="11"/>
      <c r="K3739" s="2"/>
      <c r="L3739" s="2"/>
      <c r="M3739" s="1"/>
    </row>
    <row r="3740" spans="1:13" x14ac:dyDescent="0.2">
      <c r="A3740" s="1"/>
      <c r="B3740" s="1"/>
      <c r="C3740" s="16"/>
      <c r="D3740" s="1"/>
      <c r="E3740" s="1"/>
      <c r="F3740" s="1"/>
      <c r="G3740" s="1"/>
      <c r="H3740" s="11"/>
      <c r="I3740" s="11"/>
      <c r="J3740" s="11"/>
      <c r="K3740" s="2"/>
      <c r="L3740" s="2"/>
      <c r="M3740" s="1"/>
    </row>
    <row r="3741" spans="1:13" x14ac:dyDescent="0.2">
      <c r="A3741" s="1"/>
      <c r="B3741" s="1"/>
      <c r="C3741" s="16"/>
      <c r="D3741" s="1"/>
      <c r="E3741" s="1"/>
      <c r="F3741" s="1"/>
      <c r="G3741" s="1"/>
      <c r="H3741" s="11"/>
      <c r="I3741" s="11"/>
      <c r="J3741" s="11"/>
      <c r="K3741" s="2"/>
      <c r="L3741" s="2"/>
      <c r="M3741" s="1"/>
    </row>
    <row r="3742" spans="1:13" x14ac:dyDescent="0.2">
      <c r="A3742" s="1"/>
      <c r="B3742" s="1"/>
      <c r="C3742" s="16"/>
      <c r="D3742" s="1"/>
      <c r="E3742" s="1"/>
      <c r="F3742" s="1"/>
      <c r="G3742" s="1"/>
      <c r="H3742" s="11"/>
      <c r="I3742" s="11"/>
      <c r="J3742" s="11"/>
      <c r="K3742" s="2"/>
      <c r="L3742" s="2"/>
      <c r="M3742" s="1"/>
    </row>
    <row r="3743" spans="1:13" x14ac:dyDescent="0.2">
      <c r="A3743" s="1"/>
      <c r="B3743" s="1"/>
      <c r="C3743" s="16"/>
      <c r="D3743" s="1"/>
      <c r="E3743" s="1"/>
      <c r="F3743" s="1"/>
      <c r="G3743" s="1"/>
      <c r="H3743" s="11"/>
      <c r="I3743" s="11"/>
      <c r="J3743" s="11"/>
      <c r="K3743" s="2"/>
      <c r="L3743" s="2"/>
      <c r="M3743" s="1"/>
    </row>
    <row r="3744" spans="1:13" x14ac:dyDescent="0.2">
      <c r="A3744" s="1"/>
      <c r="B3744" s="1"/>
      <c r="C3744" s="16"/>
      <c r="D3744" s="1"/>
      <c r="E3744" s="1"/>
      <c r="F3744" s="1"/>
      <c r="G3744" s="1"/>
      <c r="H3744" s="11"/>
      <c r="I3744" s="11"/>
      <c r="J3744" s="11"/>
      <c r="K3744" s="2"/>
      <c r="L3744" s="2"/>
      <c r="M3744" s="1"/>
    </row>
    <row r="3745" spans="1:13" x14ac:dyDescent="0.2">
      <c r="A3745" s="1"/>
      <c r="B3745" s="1"/>
      <c r="C3745" s="16"/>
      <c r="D3745" s="1"/>
      <c r="E3745" s="1"/>
      <c r="F3745" s="1"/>
      <c r="G3745" s="1"/>
      <c r="H3745" s="11"/>
      <c r="I3745" s="11"/>
      <c r="J3745" s="11"/>
      <c r="K3745" s="2"/>
      <c r="L3745" s="2"/>
      <c r="M3745" s="1"/>
    </row>
    <row r="3746" spans="1:13" x14ac:dyDescent="0.2">
      <c r="A3746" s="1"/>
      <c r="B3746" s="1"/>
      <c r="C3746" s="16"/>
      <c r="D3746" s="1"/>
      <c r="E3746" s="1"/>
      <c r="F3746" s="1"/>
      <c r="G3746" s="1"/>
      <c r="H3746" s="11"/>
      <c r="I3746" s="11"/>
      <c r="J3746" s="11"/>
      <c r="K3746" s="2"/>
      <c r="L3746" s="2"/>
      <c r="M3746" s="1"/>
    </row>
    <row r="3747" spans="1:13" x14ac:dyDescent="0.2">
      <c r="A3747" s="1"/>
      <c r="B3747" s="1"/>
      <c r="C3747" s="16"/>
      <c r="D3747" s="1"/>
      <c r="E3747" s="1"/>
      <c r="F3747" s="1"/>
      <c r="G3747" s="1"/>
      <c r="H3747" s="11"/>
      <c r="I3747" s="11"/>
      <c r="J3747" s="11"/>
      <c r="K3747" s="2"/>
      <c r="L3747" s="2"/>
      <c r="M3747" s="1"/>
    </row>
    <row r="3748" spans="1:13" x14ac:dyDescent="0.2">
      <c r="A3748" s="1"/>
      <c r="B3748" s="1"/>
      <c r="C3748" s="16"/>
      <c r="D3748" s="1"/>
      <c r="E3748" s="1"/>
      <c r="F3748" s="1"/>
      <c r="G3748" s="1"/>
      <c r="H3748" s="11"/>
      <c r="I3748" s="11"/>
      <c r="J3748" s="11"/>
      <c r="K3748" s="2"/>
      <c r="L3748" s="2"/>
      <c r="M3748" s="1"/>
    </row>
    <row r="3749" spans="1:13" x14ac:dyDescent="0.2">
      <c r="A3749" s="1"/>
      <c r="B3749" s="1"/>
      <c r="C3749" s="16"/>
      <c r="D3749" s="1"/>
      <c r="E3749" s="1"/>
      <c r="F3749" s="1"/>
      <c r="G3749" s="1"/>
      <c r="H3749" s="11"/>
      <c r="I3749" s="11"/>
      <c r="J3749" s="11"/>
      <c r="K3749" s="2"/>
      <c r="L3749" s="2"/>
      <c r="M3749" s="1"/>
    </row>
    <row r="3750" spans="1:13" x14ac:dyDescent="0.2">
      <c r="A3750" s="1"/>
      <c r="B3750" s="1"/>
      <c r="C3750" s="16"/>
      <c r="D3750" s="1"/>
      <c r="E3750" s="1"/>
      <c r="F3750" s="1"/>
      <c r="G3750" s="1"/>
      <c r="H3750" s="11"/>
      <c r="I3750" s="11"/>
      <c r="J3750" s="11"/>
      <c r="K3750" s="2"/>
      <c r="L3750" s="2"/>
      <c r="M3750" s="1"/>
    </row>
    <row r="3751" spans="1:13" x14ac:dyDescent="0.2">
      <c r="A3751" s="1"/>
      <c r="B3751" s="1"/>
      <c r="C3751" s="16"/>
      <c r="D3751" s="1"/>
      <c r="E3751" s="1"/>
      <c r="F3751" s="1"/>
      <c r="G3751" s="1"/>
      <c r="H3751" s="11"/>
      <c r="I3751" s="11"/>
      <c r="J3751" s="11"/>
      <c r="K3751" s="2"/>
      <c r="L3751" s="2"/>
      <c r="M3751" s="1"/>
    </row>
    <row r="3752" spans="1:13" x14ac:dyDescent="0.2">
      <c r="A3752" s="1"/>
      <c r="B3752" s="1"/>
      <c r="C3752" s="16"/>
      <c r="D3752" s="1"/>
      <c r="E3752" s="1"/>
      <c r="F3752" s="1"/>
      <c r="G3752" s="1"/>
      <c r="H3752" s="11"/>
      <c r="I3752" s="11"/>
      <c r="J3752" s="11"/>
      <c r="K3752" s="2"/>
      <c r="L3752" s="2"/>
      <c r="M3752" s="1"/>
    </row>
    <row r="3753" spans="1:13" x14ac:dyDescent="0.2">
      <c r="A3753" s="1"/>
      <c r="B3753" s="1"/>
      <c r="C3753" s="16"/>
      <c r="D3753" s="1"/>
      <c r="E3753" s="1"/>
      <c r="F3753" s="1"/>
      <c r="G3753" s="1"/>
      <c r="H3753" s="11"/>
      <c r="I3753" s="11"/>
      <c r="J3753" s="11"/>
      <c r="K3753" s="2"/>
      <c r="L3753" s="2"/>
      <c r="M3753" s="1"/>
    </row>
    <row r="3754" spans="1:13" x14ac:dyDescent="0.2">
      <c r="A3754" s="1"/>
      <c r="B3754" s="1"/>
      <c r="C3754" s="16"/>
      <c r="D3754" s="1"/>
      <c r="E3754" s="1"/>
      <c r="F3754" s="1"/>
      <c r="G3754" s="1"/>
      <c r="H3754" s="11"/>
      <c r="I3754" s="11"/>
      <c r="J3754" s="11"/>
      <c r="K3754" s="2"/>
      <c r="L3754" s="2"/>
      <c r="M3754" s="1"/>
    </row>
    <row r="3755" spans="1:13" x14ac:dyDescent="0.2">
      <c r="A3755" s="1"/>
      <c r="B3755" s="1"/>
      <c r="C3755" s="16"/>
      <c r="D3755" s="1"/>
      <c r="E3755" s="1"/>
      <c r="F3755" s="1"/>
      <c r="G3755" s="1"/>
      <c r="H3755" s="11"/>
      <c r="I3755" s="11"/>
      <c r="J3755" s="11"/>
      <c r="K3755" s="2"/>
      <c r="L3755" s="2"/>
      <c r="M3755" s="1"/>
    </row>
    <row r="3756" spans="1:13" x14ac:dyDescent="0.2">
      <c r="A3756" s="1"/>
      <c r="B3756" s="1"/>
      <c r="C3756" s="16"/>
      <c r="D3756" s="1"/>
      <c r="E3756" s="1"/>
      <c r="F3756" s="1"/>
      <c r="G3756" s="1"/>
      <c r="H3756" s="11"/>
      <c r="I3756" s="11"/>
      <c r="J3756" s="11"/>
      <c r="K3756" s="2"/>
      <c r="L3756" s="2"/>
      <c r="M3756" s="1"/>
    </row>
    <row r="3757" spans="1:13" x14ac:dyDescent="0.2">
      <c r="A3757" s="1"/>
      <c r="B3757" s="1"/>
      <c r="C3757" s="16"/>
      <c r="D3757" s="1"/>
      <c r="E3757" s="1"/>
      <c r="F3757" s="1"/>
      <c r="G3757" s="1"/>
      <c r="H3757" s="11"/>
      <c r="I3757" s="11"/>
      <c r="J3757" s="11"/>
      <c r="K3757" s="2"/>
      <c r="L3757" s="2"/>
      <c r="M3757" s="1"/>
    </row>
    <row r="3758" spans="1:13" x14ac:dyDescent="0.2">
      <c r="A3758" s="1"/>
      <c r="B3758" s="1"/>
      <c r="C3758" s="16"/>
      <c r="D3758" s="1"/>
      <c r="E3758" s="1"/>
      <c r="F3758" s="1"/>
      <c r="G3758" s="1"/>
      <c r="H3758" s="11"/>
      <c r="I3758" s="11"/>
      <c r="J3758" s="11"/>
      <c r="K3758" s="2"/>
      <c r="L3758" s="2"/>
      <c r="M3758" s="1"/>
    </row>
    <row r="3759" spans="1:13" x14ac:dyDescent="0.2">
      <c r="A3759" s="1"/>
      <c r="B3759" s="1"/>
      <c r="C3759" s="16"/>
      <c r="D3759" s="1"/>
      <c r="E3759" s="1"/>
      <c r="F3759" s="1"/>
      <c r="G3759" s="1"/>
      <c r="H3759" s="11"/>
      <c r="I3759" s="11"/>
      <c r="J3759" s="11"/>
      <c r="K3759" s="2"/>
      <c r="L3759" s="2"/>
      <c r="M3759" s="1"/>
    </row>
    <row r="3760" spans="1:13" x14ac:dyDescent="0.2">
      <c r="A3760" s="1"/>
      <c r="B3760" s="1"/>
      <c r="C3760" s="16"/>
      <c r="D3760" s="1"/>
      <c r="E3760" s="1"/>
      <c r="F3760" s="1"/>
      <c r="G3760" s="1"/>
      <c r="H3760" s="11"/>
      <c r="I3760" s="11"/>
      <c r="J3760" s="11"/>
      <c r="K3760" s="2"/>
      <c r="L3760" s="2"/>
      <c r="M3760" s="1"/>
    </row>
    <row r="3761" spans="1:13" x14ac:dyDescent="0.2">
      <c r="A3761" s="1"/>
      <c r="B3761" s="1"/>
      <c r="C3761" s="16"/>
      <c r="D3761" s="1"/>
      <c r="E3761" s="1"/>
      <c r="F3761" s="1"/>
      <c r="G3761" s="1"/>
      <c r="H3761" s="11"/>
      <c r="I3761" s="11"/>
      <c r="J3761" s="11"/>
      <c r="K3761" s="2"/>
      <c r="L3761" s="2"/>
      <c r="M3761" s="1"/>
    </row>
    <row r="3762" spans="1:13" x14ac:dyDescent="0.2">
      <c r="A3762" s="1"/>
      <c r="B3762" s="1"/>
      <c r="C3762" s="16"/>
      <c r="D3762" s="1"/>
      <c r="E3762" s="1"/>
      <c r="F3762" s="1"/>
      <c r="G3762" s="1"/>
      <c r="H3762" s="11"/>
      <c r="I3762" s="11"/>
      <c r="J3762" s="11"/>
      <c r="K3762" s="2"/>
      <c r="L3762" s="2"/>
      <c r="M3762" s="1"/>
    </row>
    <row r="3763" spans="1:13" x14ac:dyDescent="0.2">
      <c r="A3763" s="1"/>
      <c r="B3763" s="1"/>
      <c r="C3763" s="16"/>
      <c r="D3763" s="1"/>
      <c r="E3763" s="1"/>
      <c r="F3763" s="1"/>
      <c r="G3763" s="1"/>
      <c r="H3763" s="11"/>
      <c r="I3763" s="11"/>
      <c r="J3763" s="11"/>
      <c r="K3763" s="2"/>
      <c r="L3763" s="2"/>
      <c r="M3763" s="1"/>
    </row>
    <row r="3764" spans="1:13" x14ac:dyDescent="0.2">
      <c r="A3764" s="1"/>
      <c r="B3764" s="1"/>
      <c r="C3764" s="16"/>
      <c r="D3764" s="1"/>
      <c r="E3764" s="1"/>
      <c r="F3764" s="1"/>
      <c r="G3764" s="1"/>
      <c r="H3764" s="11"/>
      <c r="I3764" s="11"/>
      <c r="J3764" s="11"/>
      <c r="K3764" s="2"/>
      <c r="L3764" s="2"/>
      <c r="M3764" s="1"/>
    </row>
    <row r="3765" spans="1:13" x14ac:dyDescent="0.2">
      <c r="A3765" s="1"/>
      <c r="B3765" s="1"/>
      <c r="C3765" s="16"/>
      <c r="D3765" s="1"/>
      <c r="E3765" s="1"/>
      <c r="F3765" s="1"/>
      <c r="G3765" s="1"/>
      <c r="H3765" s="11"/>
      <c r="I3765" s="11"/>
      <c r="J3765" s="11"/>
      <c r="K3765" s="2"/>
      <c r="L3765" s="2"/>
      <c r="M3765" s="1"/>
    </row>
    <row r="3766" spans="1:13" x14ac:dyDescent="0.2">
      <c r="A3766" s="1"/>
      <c r="B3766" s="1"/>
      <c r="C3766" s="16"/>
      <c r="D3766" s="1"/>
      <c r="E3766" s="1"/>
      <c r="F3766" s="1"/>
      <c r="G3766" s="1"/>
      <c r="H3766" s="11"/>
      <c r="I3766" s="11"/>
      <c r="J3766" s="11"/>
      <c r="K3766" s="2"/>
      <c r="L3766" s="2"/>
      <c r="M3766" s="1"/>
    </row>
    <row r="3767" spans="1:13" x14ac:dyDescent="0.2">
      <c r="A3767" s="1"/>
      <c r="B3767" s="1"/>
      <c r="C3767" s="16"/>
      <c r="D3767" s="1"/>
      <c r="E3767" s="1"/>
      <c r="F3767" s="1"/>
      <c r="G3767" s="1"/>
      <c r="H3767" s="11"/>
      <c r="I3767" s="11"/>
      <c r="J3767" s="11"/>
      <c r="K3767" s="2"/>
      <c r="L3767" s="2"/>
      <c r="M3767" s="1"/>
    </row>
    <row r="3768" spans="1:13" x14ac:dyDescent="0.2">
      <c r="A3768" s="1"/>
      <c r="B3768" s="1"/>
      <c r="C3768" s="16"/>
      <c r="D3768" s="1"/>
      <c r="E3768" s="1"/>
      <c r="F3768" s="1"/>
      <c r="G3768" s="1"/>
      <c r="H3768" s="11"/>
      <c r="I3768" s="11"/>
      <c r="J3768" s="11"/>
      <c r="K3768" s="2"/>
      <c r="L3768" s="2"/>
      <c r="M3768" s="1"/>
    </row>
    <row r="3769" spans="1:13" x14ac:dyDescent="0.2">
      <c r="A3769" s="1"/>
      <c r="B3769" s="1"/>
      <c r="C3769" s="16"/>
      <c r="D3769" s="1"/>
      <c r="E3769" s="1"/>
      <c r="F3769" s="1"/>
      <c r="G3769" s="1"/>
      <c r="H3769" s="11"/>
      <c r="I3769" s="11"/>
      <c r="J3769" s="11"/>
      <c r="K3769" s="2"/>
      <c r="L3769" s="2"/>
      <c r="M3769" s="1"/>
    </row>
    <row r="3770" spans="1:13" x14ac:dyDescent="0.2">
      <c r="A3770" s="1"/>
      <c r="B3770" s="1"/>
      <c r="C3770" s="16"/>
      <c r="D3770" s="1"/>
      <c r="E3770" s="1"/>
      <c r="F3770" s="1"/>
      <c r="G3770" s="1"/>
      <c r="H3770" s="11"/>
      <c r="I3770" s="11"/>
      <c r="J3770" s="11"/>
      <c r="K3770" s="2"/>
      <c r="L3770" s="2"/>
      <c r="M3770" s="1"/>
    </row>
    <row r="3771" spans="1:13" x14ac:dyDescent="0.2">
      <c r="A3771" s="1"/>
      <c r="B3771" s="1"/>
      <c r="C3771" s="16"/>
      <c r="D3771" s="1"/>
      <c r="E3771" s="1"/>
      <c r="F3771" s="1"/>
      <c r="G3771" s="1"/>
      <c r="H3771" s="11"/>
      <c r="I3771" s="11"/>
      <c r="J3771" s="11"/>
      <c r="K3771" s="2"/>
      <c r="L3771" s="2"/>
      <c r="M3771" s="1"/>
    </row>
    <row r="3772" spans="1:13" x14ac:dyDescent="0.2">
      <c r="A3772" s="1"/>
      <c r="B3772" s="1"/>
      <c r="C3772" s="16"/>
      <c r="D3772" s="1"/>
      <c r="E3772" s="1"/>
      <c r="F3772" s="1"/>
      <c r="G3772" s="1"/>
      <c r="H3772" s="11"/>
      <c r="I3772" s="11"/>
      <c r="J3772" s="11"/>
      <c r="K3772" s="2"/>
      <c r="L3772" s="2"/>
      <c r="M3772" s="1"/>
    </row>
    <row r="3773" spans="1:13" x14ac:dyDescent="0.2">
      <c r="A3773" s="1"/>
      <c r="B3773" s="1"/>
      <c r="C3773" s="16"/>
      <c r="D3773" s="1"/>
      <c r="E3773" s="1"/>
      <c r="F3773" s="1"/>
      <c r="G3773" s="1"/>
      <c r="H3773" s="11"/>
      <c r="I3773" s="11"/>
      <c r="J3773" s="11"/>
      <c r="K3773" s="2"/>
      <c r="L3773" s="2"/>
      <c r="M3773" s="1"/>
    </row>
    <row r="3774" spans="1:13" x14ac:dyDescent="0.2">
      <c r="A3774" s="1"/>
      <c r="B3774" s="1"/>
      <c r="C3774" s="16"/>
      <c r="D3774" s="1"/>
      <c r="E3774" s="1"/>
      <c r="F3774" s="1"/>
      <c r="G3774" s="1"/>
      <c r="H3774" s="11"/>
      <c r="I3774" s="11"/>
      <c r="J3774" s="11"/>
      <c r="K3774" s="2"/>
      <c r="L3774" s="2"/>
      <c r="M3774" s="1"/>
    </row>
    <row r="3775" spans="1:13" x14ac:dyDescent="0.2">
      <c r="A3775" s="1"/>
      <c r="B3775" s="1"/>
      <c r="C3775" s="16"/>
      <c r="D3775" s="1"/>
      <c r="E3775" s="1"/>
      <c r="F3775" s="1"/>
      <c r="G3775" s="1"/>
      <c r="H3775" s="11"/>
      <c r="I3775" s="11"/>
      <c r="J3775" s="11"/>
      <c r="K3775" s="2"/>
      <c r="L3775" s="2"/>
      <c r="M3775" s="1"/>
    </row>
    <row r="3776" spans="1:13" x14ac:dyDescent="0.2">
      <c r="A3776" s="1"/>
      <c r="B3776" s="1"/>
      <c r="C3776" s="16"/>
      <c r="D3776" s="1"/>
      <c r="E3776" s="1"/>
      <c r="F3776" s="1"/>
      <c r="G3776" s="1"/>
      <c r="H3776" s="11"/>
      <c r="I3776" s="11"/>
      <c r="J3776" s="11"/>
      <c r="K3776" s="2"/>
      <c r="L3776" s="2"/>
      <c r="M3776" s="1"/>
    </row>
    <row r="3777" spans="1:13" x14ac:dyDescent="0.2">
      <c r="A3777" s="1"/>
      <c r="B3777" s="1"/>
      <c r="C3777" s="16"/>
      <c r="D3777" s="1"/>
      <c r="E3777" s="1"/>
      <c r="F3777" s="1"/>
      <c r="G3777" s="1"/>
      <c r="H3777" s="11"/>
      <c r="I3777" s="11"/>
      <c r="J3777" s="11"/>
      <c r="K3777" s="2"/>
      <c r="L3777" s="2"/>
      <c r="M3777" s="1"/>
    </row>
    <row r="3778" spans="1:13" x14ac:dyDescent="0.2">
      <c r="A3778" s="1"/>
      <c r="B3778" s="1"/>
      <c r="C3778" s="16"/>
      <c r="D3778" s="1"/>
      <c r="E3778" s="1"/>
      <c r="F3778" s="1"/>
      <c r="G3778" s="1"/>
      <c r="H3778" s="11"/>
      <c r="I3778" s="11"/>
      <c r="J3778" s="11"/>
      <c r="K3778" s="2"/>
      <c r="L3778" s="2"/>
      <c r="M3778" s="1"/>
    </row>
    <row r="3779" spans="1:13" x14ac:dyDescent="0.2">
      <c r="A3779" s="1"/>
      <c r="B3779" s="1"/>
      <c r="C3779" s="16"/>
      <c r="D3779" s="1"/>
      <c r="E3779" s="1"/>
      <c r="F3779" s="1"/>
      <c r="G3779" s="1"/>
      <c r="H3779" s="11"/>
      <c r="I3779" s="11"/>
      <c r="J3779" s="11"/>
      <c r="K3779" s="2"/>
      <c r="L3779" s="2"/>
      <c r="M3779" s="1"/>
    </row>
    <row r="3780" spans="1:13" x14ac:dyDescent="0.2">
      <c r="A3780" s="1"/>
      <c r="B3780" s="1"/>
      <c r="C3780" s="16"/>
      <c r="D3780" s="1"/>
      <c r="E3780" s="1"/>
      <c r="F3780" s="1"/>
      <c r="G3780" s="1"/>
      <c r="H3780" s="11"/>
      <c r="I3780" s="11"/>
      <c r="J3780" s="11"/>
      <c r="K3780" s="2"/>
      <c r="L3780" s="2"/>
      <c r="M3780" s="1"/>
    </row>
    <row r="3781" spans="1:13" x14ac:dyDescent="0.2">
      <c r="A3781" s="1"/>
      <c r="B3781" s="1"/>
      <c r="C3781" s="16"/>
      <c r="D3781" s="1"/>
      <c r="E3781" s="1"/>
      <c r="F3781" s="1"/>
      <c r="G3781" s="1"/>
      <c r="H3781" s="11"/>
      <c r="I3781" s="11"/>
      <c r="J3781" s="11"/>
      <c r="K3781" s="2"/>
      <c r="L3781" s="2"/>
      <c r="M3781" s="1"/>
    </row>
    <row r="3782" spans="1:13" x14ac:dyDescent="0.2">
      <c r="A3782" s="1"/>
      <c r="B3782" s="1"/>
      <c r="C3782" s="16"/>
      <c r="D3782" s="1"/>
      <c r="E3782" s="1"/>
      <c r="F3782" s="1"/>
      <c r="G3782" s="1"/>
      <c r="H3782" s="11"/>
      <c r="I3782" s="11"/>
      <c r="J3782" s="11"/>
      <c r="K3782" s="2"/>
      <c r="L3782" s="2"/>
      <c r="M3782" s="1"/>
    </row>
    <row r="3783" spans="1:13" x14ac:dyDescent="0.2">
      <c r="A3783" s="1"/>
      <c r="B3783" s="1"/>
      <c r="C3783" s="16"/>
      <c r="D3783" s="1"/>
      <c r="E3783" s="1"/>
      <c r="F3783" s="1"/>
      <c r="G3783" s="1"/>
      <c r="H3783" s="11"/>
      <c r="I3783" s="11"/>
      <c r="J3783" s="11"/>
      <c r="K3783" s="2"/>
      <c r="L3783" s="2"/>
      <c r="M3783" s="1"/>
    </row>
    <row r="3784" spans="1:13" x14ac:dyDescent="0.2">
      <c r="A3784" s="1"/>
      <c r="B3784" s="1"/>
      <c r="C3784" s="16"/>
      <c r="D3784" s="1"/>
      <c r="E3784" s="1"/>
      <c r="F3784" s="1"/>
      <c r="G3784" s="1"/>
      <c r="H3784" s="11"/>
      <c r="I3784" s="11"/>
      <c r="J3784" s="11"/>
      <c r="K3784" s="2"/>
      <c r="L3784" s="2"/>
      <c r="M3784" s="1"/>
    </row>
    <row r="3785" spans="1:13" x14ac:dyDescent="0.2">
      <c r="A3785" s="1"/>
      <c r="B3785" s="1"/>
      <c r="C3785" s="16"/>
      <c r="D3785" s="1"/>
      <c r="E3785" s="1"/>
      <c r="F3785" s="1"/>
      <c r="G3785" s="1"/>
      <c r="H3785" s="11"/>
      <c r="I3785" s="11"/>
      <c r="J3785" s="11"/>
      <c r="K3785" s="2"/>
      <c r="L3785" s="2"/>
      <c r="M3785" s="1"/>
    </row>
    <row r="3786" spans="1:13" x14ac:dyDescent="0.2">
      <c r="A3786" s="1"/>
      <c r="B3786" s="1"/>
      <c r="C3786" s="16"/>
      <c r="D3786" s="1"/>
      <c r="E3786" s="1"/>
      <c r="F3786" s="1"/>
      <c r="G3786" s="1"/>
      <c r="H3786" s="11"/>
      <c r="I3786" s="11"/>
      <c r="J3786" s="11"/>
      <c r="K3786" s="2"/>
      <c r="L3786" s="2"/>
      <c r="M3786" s="1"/>
    </row>
    <row r="3787" spans="1:13" x14ac:dyDescent="0.2">
      <c r="A3787" s="1"/>
      <c r="B3787" s="1"/>
      <c r="C3787" s="16"/>
      <c r="D3787" s="1"/>
      <c r="E3787" s="1"/>
      <c r="F3787" s="1"/>
      <c r="G3787" s="1"/>
      <c r="H3787" s="11"/>
      <c r="I3787" s="11"/>
      <c r="J3787" s="11"/>
      <c r="K3787" s="2"/>
      <c r="L3787" s="2"/>
      <c r="M3787" s="1"/>
    </row>
    <row r="3788" spans="1:13" x14ac:dyDescent="0.2">
      <c r="A3788" s="1"/>
      <c r="B3788" s="1"/>
      <c r="C3788" s="16"/>
      <c r="D3788" s="1"/>
      <c r="E3788" s="1"/>
      <c r="F3788" s="1"/>
      <c r="G3788" s="1"/>
      <c r="H3788" s="11"/>
      <c r="I3788" s="11"/>
      <c r="J3788" s="11"/>
      <c r="K3788" s="2"/>
      <c r="L3788" s="2"/>
      <c r="M3788" s="1"/>
    </row>
    <row r="3789" spans="1:13" x14ac:dyDescent="0.2">
      <c r="A3789" s="1"/>
      <c r="B3789" s="1"/>
      <c r="C3789" s="16"/>
      <c r="D3789" s="1"/>
      <c r="E3789" s="1"/>
      <c r="F3789" s="1"/>
      <c r="G3789" s="1"/>
      <c r="H3789" s="11"/>
      <c r="I3789" s="11"/>
      <c r="J3789" s="11"/>
      <c r="K3789" s="2"/>
      <c r="L3789" s="2"/>
      <c r="M3789" s="1"/>
    </row>
    <row r="3790" spans="1:13" x14ac:dyDescent="0.2">
      <c r="A3790" s="1"/>
      <c r="B3790" s="1"/>
      <c r="C3790" s="16"/>
      <c r="D3790" s="1"/>
      <c r="E3790" s="1"/>
      <c r="F3790" s="1"/>
      <c r="G3790" s="1"/>
      <c r="H3790" s="11"/>
      <c r="I3790" s="11"/>
      <c r="J3790" s="11"/>
      <c r="K3790" s="2"/>
      <c r="L3790" s="2"/>
      <c r="M3790" s="1"/>
    </row>
    <row r="3791" spans="1:13" x14ac:dyDescent="0.2">
      <c r="A3791" s="1"/>
      <c r="B3791" s="1"/>
      <c r="C3791" s="16"/>
      <c r="D3791" s="1"/>
      <c r="E3791" s="1"/>
      <c r="F3791" s="1"/>
      <c r="G3791" s="1"/>
      <c r="H3791" s="11"/>
      <c r="I3791" s="11"/>
      <c r="J3791" s="11"/>
      <c r="K3791" s="2"/>
      <c r="L3791" s="2"/>
      <c r="M3791" s="1"/>
    </row>
    <row r="3792" spans="1:13" x14ac:dyDescent="0.2">
      <c r="A3792" s="1"/>
      <c r="B3792" s="1"/>
      <c r="C3792" s="16"/>
      <c r="D3792" s="1"/>
      <c r="E3792" s="1"/>
      <c r="F3792" s="1"/>
      <c r="G3792" s="1"/>
      <c r="H3792" s="11"/>
      <c r="I3792" s="11"/>
      <c r="J3792" s="11"/>
      <c r="K3792" s="2"/>
      <c r="L3792" s="2"/>
      <c r="M3792" s="1"/>
    </row>
    <row r="3793" spans="1:13" x14ac:dyDescent="0.2">
      <c r="A3793" s="1"/>
      <c r="B3793" s="1"/>
      <c r="C3793" s="16"/>
      <c r="D3793" s="1"/>
      <c r="E3793" s="1"/>
      <c r="F3793" s="1"/>
      <c r="G3793" s="1"/>
      <c r="H3793" s="11"/>
      <c r="I3793" s="11"/>
      <c r="J3793" s="11"/>
      <c r="K3793" s="2"/>
      <c r="L3793" s="2"/>
      <c r="M3793" s="1"/>
    </row>
    <row r="3794" spans="1:13" x14ac:dyDescent="0.2">
      <c r="A3794" s="1"/>
      <c r="B3794" s="1"/>
      <c r="C3794" s="16"/>
      <c r="D3794" s="1"/>
      <c r="E3794" s="1"/>
      <c r="F3794" s="1"/>
      <c r="G3794" s="1"/>
      <c r="H3794" s="11"/>
      <c r="I3794" s="11"/>
      <c r="J3794" s="11"/>
      <c r="K3794" s="2"/>
      <c r="L3794" s="2"/>
      <c r="M3794" s="1"/>
    </row>
    <row r="3795" spans="1:13" x14ac:dyDescent="0.2">
      <c r="A3795" s="1"/>
      <c r="B3795" s="1"/>
      <c r="C3795" s="16"/>
      <c r="D3795" s="1"/>
      <c r="E3795" s="1"/>
      <c r="F3795" s="1"/>
      <c r="G3795" s="1"/>
      <c r="H3795" s="11"/>
      <c r="I3795" s="11"/>
      <c r="J3795" s="11"/>
      <c r="K3795" s="2"/>
      <c r="L3795" s="2"/>
      <c r="M3795" s="1"/>
    </row>
    <row r="3796" spans="1:13" x14ac:dyDescent="0.2">
      <c r="A3796" s="1"/>
      <c r="B3796" s="1"/>
      <c r="C3796" s="16"/>
      <c r="D3796" s="1"/>
      <c r="E3796" s="1"/>
      <c r="F3796" s="1"/>
      <c r="G3796" s="1"/>
      <c r="H3796" s="11"/>
      <c r="I3796" s="11"/>
      <c r="J3796" s="11"/>
      <c r="K3796" s="2"/>
      <c r="L3796" s="2"/>
      <c r="M3796" s="1"/>
    </row>
    <row r="3797" spans="1:13" x14ac:dyDescent="0.2">
      <c r="A3797" s="1"/>
      <c r="B3797" s="1"/>
      <c r="C3797" s="16"/>
      <c r="D3797" s="1"/>
      <c r="E3797" s="1"/>
      <c r="F3797" s="1"/>
      <c r="G3797" s="1"/>
      <c r="H3797" s="11"/>
      <c r="I3797" s="11"/>
      <c r="J3797" s="11"/>
      <c r="K3797" s="2"/>
      <c r="L3797" s="2"/>
      <c r="M3797" s="1"/>
    </row>
    <row r="3798" spans="1:13" x14ac:dyDescent="0.2">
      <c r="A3798" s="1"/>
      <c r="B3798" s="1"/>
      <c r="C3798" s="16"/>
      <c r="D3798" s="1"/>
      <c r="E3798" s="1"/>
      <c r="F3798" s="1"/>
      <c r="G3798" s="1"/>
      <c r="H3798" s="11"/>
      <c r="I3798" s="11"/>
      <c r="J3798" s="11"/>
      <c r="K3798" s="2"/>
      <c r="L3798" s="2"/>
      <c r="M3798" s="1"/>
    </row>
    <row r="3799" spans="1:13" x14ac:dyDescent="0.2">
      <c r="A3799" s="1"/>
      <c r="B3799" s="1"/>
      <c r="C3799" s="16"/>
      <c r="D3799" s="1"/>
      <c r="E3799" s="1"/>
      <c r="F3799" s="1"/>
      <c r="G3799" s="1"/>
      <c r="H3799" s="11"/>
      <c r="I3799" s="11"/>
      <c r="J3799" s="11"/>
      <c r="K3799" s="2"/>
      <c r="L3799" s="2"/>
      <c r="M3799" s="1"/>
    </row>
    <row r="3800" spans="1:13" x14ac:dyDescent="0.2">
      <c r="A3800" s="1"/>
      <c r="B3800" s="1"/>
      <c r="C3800" s="16"/>
      <c r="D3800" s="1"/>
      <c r="E3800" s="1"/>
      <c r="F3800" s="1"/>
      <c r="G3800" s="1"/>
      <c r="H3800" s="11"/>
      <c r="I3800" s="11"/>
      <c r="J3800" s="11"/>
      <c r="K3800" s="2"/>
      <c r="L3800" s="2"/>
      <c r="M3800" s="1"/>
    </row>
    <row r="3801" spans="1:13" x14ac:dyDescent="0.2">
      <c r="A3801" s="1"/>
      <c r="B3801" s="1"/>
      <c r="C3801" s="16"/>
      <c r="D3801" s="1"/>
      <c r="E3801" s="1"/>
      <c r="F3801" s="1"/>
      <c r="G3801" s="1"/>
      <c r="H3801" s="11"/>
      <c r="I3801" s="11"/>
      <c r="J3801" s="11"/>
      <c r="K3801" s="2"/>
      <c r="L3801" s="2"/>
      <c r="M3801" s="1"/>
    </row>
    <row r="3802" spans="1:13" x14ac:dyDescent="0.2">
      <c r="A3802" s="1"/>
      <c r="B3802" s="1"/>
      <c r="C3802" s="16"/>
      <c r="D3802" s="1"/>
      <c r="E3802" s="1"/>
      <c r="F3802" s="1"/>
      <c r="G3802" s="1"/>
      <c r="H3802" s="11"/>
      <c r="I3802" s="11"/>
      <c r="J3802" s="11"/>
      <c r="K3802" s="2"/>
      <c r="L3802" s="2"/>
      <c r="M3802" s="1"/>
    </row>
    <row r="3803" spans="1:13" x14ac:dyDescent="0.2">
      <c r="A3803" s="1"/>
      <c r="B3803" s="1"/>
      <c r="C3803" s="16"/>
      <c r="D3803" s="1"/>
      <c r="E3803" s="1"/>
      <c r="F3803" s="1"/>
      <c r="G3803" s="1"/>
      <c r="H3803" s="11"/>
      <c r="I3803" s="11"/>
      <c r="J3803" s="11"/>
      <c r="K3803" s="2"/>
      <c r="L3803" s="2"/>
      <c r="M3803" s="1"/>
    </row>
    <row r="3804" spans="1:13" x14ac:dyDescent="0.2">
      <c r="A3804" s="1"/>
      <c r="B3804" s="1"/>
      <c r="C3804" s="16"/>
      <c r="D3804" s="1"/>
      <c r="E3804" s="1"/>
      <c r="F3804" s="1"/>
      <c r="G3804" s="1"/>
      <c r="H3804" s="11"/>
      <c r="I3804" s="11"/>
      <c r="J3804" s="11"/>
      <c r="K3804" s="2"/>
      <c r="L3804" s="2"/>
      <c r="M3804" s="1"/>
    </row>
    <row r="3805" spans="1:13" x14ac:dyDescent="0.2">
      <c r="A3805" s="1"/>
      <c r="B3805" s="1"/>
      <c r="C3805" s="16"/>
      <c r="D3805" s="1"/>
      <c r="E3805" s="1"/>
      <c r="F3805" s="1"/>
      <c r="G3805" s="1"/>
      <c r="H3805" s="11"/>
      <c r="I3805" s="11"/>
      <c r="J3805" s="11"/>
      <c r="K3805" s="2"/>
      <c r="L3805" s="2"/>
      <c r="M3805" s="1"/>
    </row>
    <row r="3806" spans="1:13" x14ac:dyDescent="0.2">
      <c r="A3806" s="1"/>
      <c r="B3806" s="1"/>
      <c r="C3806" s="16"/>
      <c r="D3806" s="1"/>
      <c r="E3806" s="1"/>
      <c r="F3806" s="1"/>
      <c r="G3806" s="1"/>
      <c r="H3806" s="11"/>
      <c r="I3806" s="11"/>
      <c r="J3806" s="11"/>
      <c r="K3806" s="2"/>
      <c r="L3806" s="2"/>
      <c r="M3806" s="1"/>
    </row>
    <row r="3807" spans="1:13" x14ac:dyDescent="0.2">
      <c r="A3807" s="1"/>
      <c r="B3807" s="1"/>
      <c r="C3807" s="16"/>
      <c r="D3807" s="1"/>
      <c r="E3807" s="1"/>
      <c r="F3807" s="1"/>
      <c r="G3807" s="1"/>
      <c r="H3807" s="11"/>
      <c r="I3807" s="11"/>
      <c r="J3807" s="11"/>
      <c r="K3807" s="2"/>
      <c r="L3807" s="2"/>
      <c r="M3807" s="1"/>
    </row>
    <row r="3808" spans="1:13" x14ac:dyDescent="0.2">
      <c r="A3808" s="1"/>
      <c r="B3808" s="1"/>
      <c r="C3808" s="16"/>
      <c r="D3808" s="1"/>
      <c r="E3808" s="1"/>
      <c r="F3808" s="1"/>
      <c r="G3808" s="1"/>
      <c r="H3808" s="11"/>
      <c r="I3808" s="11"/>
      <c r="J3808" s="11"/>
      <c r="K3808" s="2"/>
      <c r="L3808" s="2"/>
      <c r="M3808" s="1"/>
    </row>
    <row r="3809" spans="1:13" x14ac:dyDescent="0.2">
      <c r="A3809" s="1"/>
      <c r="B3809" s="1"/>
      <c r="C3809" s="16"/>
      <c r="D3809" s="1"/>
      <c r="E3809" s="1"/>
      <c r="F3809" s="1"/>
      <c r="G3809" s="1"/>
      <c r="H3809" s="11"/>
      <c r="I3809" s="11"/>
      <c r="J3809" s="11"/>
      <c r="K3809" s="2"/>
      <c r="L3809" s="2"/>
      <c r="M3809" s="1"/>
    </row>
    <row r="3810" spans="1:13" x14ac:dyDescent="0.2">
      <c r="A3810" s="1"/>
      <c r="B3810" s="1"/>
      <c r="C3810" s="16"/>
      <c r="D3810" s="1"/>
      <c r="E3810" s="1"/>
      <c r="F3810" s="1"/>
      <c r="G3810" s="1"/>
      <c r="H3810" s="11"/>
      <c r="I3810" s="11"/>
      <c r="J3810" s="11"/>
      <c r="K3810" s="2"/>
      <c r="L3810" s="2"/>
      <c r="M3810" s="1"/>
    </row>
    <row r="3811" spans="1:13" x14ac:dyDescent="0.2">
      <c r="A3811" s="1"/>
      <c r="B3811" s="1"/>
      <c r="C3811" s="16"/>
      <c r="D3811" s="1"/>
      <c r="E3811" s="1"/>
      <c r="F3811" s="1"/>
      <c r="G3811" s="1"/>
      <c r="H3811" s="11"/>
      <c r="I3811" s="11"/>
      <c r="J3811" s="11"/>
      <c r="K3811" s="2"/>
      <c r="L3811" s="2"/>
      <c r="M3811" s="1"/>
    </row>
    <row r="3812" spans="1:13" x14ac:dyDescent="0.2">
      <c r="A3812" s="1"/>
      <c r="B3812" s="1"/>
      <c r="C3812" s="16"/>
      <c r="D3812" s="1"/>
      <c r="E3812" s="1"/>
      <c r="F3812" s="1"/>
      <c r="G3812" s="1"/>
      <c r="H3812" s="11"/>
      <c r="I3812" s="11"/>
      <c r="J3812" s="11"/>
      <c r="K3812" s="2"/>
      <c r="L3812" s="2"/>
      <c r="M3812" s="1"/>
    </row>
    <row r="3813" spans="1:13" x14ac:dyDescent="0.2">
      <c r="A3813" s="1"/>
      <c r="B3813" s="1"/>
      <c r="C3813" s="16"/>
      <c r="D3813" s="1"/>
      <c r="E3813" s="1"/>
      <c r="F3813" s="1"/>
      <c r="G3813" s="1"/>
      <c r="H3813" s="11"/>
      <c r="I3813" s="11"/>
      <c r="J3813" s="11"/>
      <c r="K3813" s="2"/>
      <c r="L3813" s="2"/>
      <c r="M3813" s="1"/>
    </row>
    <row r="3814" spans="1:13" x14ac:dyDescent="0.2">
      <c r="A3814" s="1"/>
      <c r="B3814" s="1"/>
      <c r="C3814" s="16"/>
      <c r="D3814" s="1"/>
      <c r="E3814" s="1"/>
      <c r="F3814" s="1"/>
      <c r="G3814" s="1"/>
      <c r="H3814" s="11"/>
      <c r="I3814" s="11"/>
      <c r="J3814" s="11"/>
      <c r="K3814" s="2"/>
      <c r="L3814" s="2"/>
      <c r="M3814" s="1"/>
    </row>
    <row r="3815" spans="1:13" x14ac:dyDescent="0.2">
      <c r="A3815" s="1"/>
      <c r="B3815" s="1"/>
      <c r="C3815" s="16"/>
      <c r="D3815" s="1"/>
      <c r="E3815" s="1"/>
      <c r="F3815" s="1"/>
      <c r="G3815" s="1"/>
      <c r="H3815" s="11"/>
      <c r="I3815" s="11"/>
      <c r="J3815" s="11"/>
      <c r="K3815" s="2"/>
      <c r="L3815" s="2"/>
      <c r="M3815" s="1"/>
    </row>
    <row r="3816" spans="1:13" x14ac:dyDescent="0.2">
      <c r="A3816" s="1"/>
      <c r="B3816" s="1"/>
      <c r="C3816" s="16"/>
      <c r="D3816" s="1"/>
      <c r="E3816" s="1"/>
      <c r="F3816" s="1"/>
      <c r="G3816" s="1"/>
      <c r="H3816" s="11"/>
      <c r="I3816" s="11"/>
      <c r="J3816" s="11"/>
      <c r="K3816" s="2"/>
      <c r="L3816" s="2"/>
      <c r="M3816" s="1"/>
    </row>
    <row r="3817" spans="1:13" x14ac:dyDescent="0.2">
      <c r="A3817" s="1"/>
      <c r="B3817" s="1"/>
      <c r="C3817" s="16"/>
      <c r="D3817" s="1"/>
      <c r="E3817" s="1"/>
      <c r="F3817" s="1"/>
      <c r="G3817" s="1"/>
      <c r="H3817" s="11"/>
      <c r="I3817" s="11"/>
      <c r="J3817" s="11"/>
      <c r="K3817" s="2"/>
      <c r="L3817" s="2"/>
      <c r="M3817" s="1"/>
    </row>
    <row r="3818" spans="1:13" x14ac:dyDescent="0.2">
      <c r="A3818" s="1"/>
      <c r="B3818" s="1"/>
      <c r="C3818" s="16"/>
      <c r="D3818" s="1"/>
      <c r="E3818" s="1"/>
      <c r="F3818" s="1"/>
      <c r="G3818" s="1"/>
      <c r="H3818" s="11"/>
      <c r="I3818" s="11"/>
      <c r="J3818" s="11"/>
      <c r="K3818" s="2"/>
      <c r="L3818" s="2"/>
      <c r="M3818" s="1"/>
    </row>
    <row r="3819" spans="1:13" x14ac:dyDescent="0.2">
      <c r="A3819" s="1"/>
      <c r="B3819" s="1"/>
      <c r="C3819" s="16"/>
      <c r="D3819" s="1"/>
      <c r="E3819" s="1"/>
      <c r="F3819" s="1"/>
      <c r="G3819" s="1"/>
      <c r="H3819" s="11"/>
      <c r="I3819" s="11"/>
      <c r="J3819" s="11"/>
      <c r="K3819" s="2"/>
      <c r="L3819" s="2"/>
      <c r="M3819" s="1"/>
    </row>
    <row r="3820" spans="1:13" x14ac:dyDescent="0.2">
      <c r="A3820" s="1"/>
      <c r="B3820" s="1"/>
      <c r="C3820" s="16"/>
      <c r="D3820" s="1"/>
      <c r="E3820" s="1"/>
      <c r="F3820" s="1"/>
      <c r="G3820" s="1"/>
      <c r="H3820" s="11"/>
      <c r="I3820" s="11"/>
      <c r="J3820" s="11"/>
      <c r="K3820" s="2"/>
      <c r="L3820" s="2"/>
      <c r="M3820" s="1"/>
    </row>
    <row r="3821" spans="1:13" x14ac:dyDescent="0.2">
      <c r="A3821" s="1"/>
      <c r="B3821" s="1"/>
      <c r="C3821" s="16"/>
      <c r="D3821" s="1"/>
      <c r="E3821" s="1"/>
      <c r="F3821" s="1"/>
      <c r="G3821" s="1"/>
      <c r="H3821" s="11"/>
      <c r="I3821" s="11"/>
      <c r="J3821" s="11"/>
      <c r="K3821" s="2"/>
      <c r="L3821" s="2"/>
      <c r="M3821" s="1"/>
    </row>
    <row r="3822" spans="1:13" x14ac:dyDescent="0.2">
      <c r="A3822" s="1"/>
      <c r="B3822" s="1"/>
      <c r="C3822" s="16"/>
      <c r="D3822" s="1"/>
      <c r="E3822" s="1"/>
      <c r="F3822" s="1"/>
      <c r="G3822" s="1"/>
      <c r="H3822" s="11"/>
      <c r="I3822" s="11"/>
      <c r="J3822" s="11"/>
      <c r="K3822" s="2"/>
      <c r="L3822" s="2"/>
      <c r="M3822" s="1"/>
    </row>
    <row r="3823" spans="1:13" x14ac:dyDescent="0.2">
      <c r="A3823" s="1"/>
      <c r="B3823" s="1"/>
      <c r="C3823" s="16"/>
      <c r="D3823" s="1"/>
      <c r="E3823" s="1"/>
      <c r="F3823" s="1"/>
      <c r="G3823" s="1"/>
      <c r="H3823" s="11"/>
      <c r="I3823" s="11"/>
      <c r="J3823" s="11"/>
      <c r="K3823" s="2"/>
      <c r="L3823" s="2"/>
      <c r="M3823" s="1"/>
    </row>
    <row r="3824" spans="1:13" x14ac:dyDescent="0.2">
      <c r="A3824" s="1"/>
      <c r="B3824" s="1"/>
      <c r="C3824" s="16"/>
      <c r="D3824" s="1"/>
      <c r="E3824" s="1"/>
      <c r="F3824" s="1"/>
      <c r="G3824" s="1"/>
      <c r="H3824" s="11"/>
      <c r="I3824" s="11"/>
      <c r="J3824" s="11"/>
      <c r="K3824" s="2"/>
      <c r="L3824" s="2"/>
      <c r="M3824" s="1"/>
    </row>
    <row r="3825" spans="1:13" x14ac:dyDescent="0.2">
      <c r="A3825" s="1"/>
      <c r="B3825" s="1"/>
      <c r="C3825" s="16"/>
      <c r="D3825" s="1"/>
      <c r="E3825" s="1"/>
      <c r="F3825" s="1"/>
      <c r="G3825" s="1"/>
      <c r="H3825" s="11"/>
      <c r="I3825" s="11"/>
      <c r="J3825" s="11"/>
      <c r="K3825" s="2"/>
      <c r="L3825" s="2"/>
      <c r="M3825" s="1"/>
    </row>
    <row r="3826" spans="1:13" x14ac:dyDescent="0.2">
      <c r="A3826" s="1"/>
      <c r="B3826" s="1"/>
      <c r="C3826" s="16"/>
      <c r="D3826" s="1"/>
      <c r="E3826" s="1"/>
      <c r="F3826" s="1"/>
      <c r="G3826" s="1"/>
      <c r="H3826" s="11"/>
      <c r="I3826" s="11"/>
      <c r="J3826" s="11"/>
      <c r="K3826" s="2"/>
      <c r="L3826" s="2"/>
      <c r="M3826" s="1"/>
    </row>
    <row r="3827" spans="1:13" x14ac:dyDescent="0.2">
      <c r="A3827" s="1"/>
      <c r="B3827" s="1"/>
      <c r="C3827" s="16"/>
      <c r="D3827" s="1"/>
      <c r="E3827" s="1"/>
      <c r="F3827" s="1"/>
      <c r="G3827" s="1"/>
      <c r="H3827" s="11"/>
      <c r="I3827" s="11"/>
      <c r="J3827" s="11"/>
      <c r="K3827" s="2"/>
      <c r="L3827" s="2"/>
      <c r="M3827" s="1"/>
    </row>
    <row r="3828" spans="1:13" x14ac:dyDescent="0.2">
      <c r="A3828" s="1"/>
      <c r="B3828" s="1"/>
      <c r="C3828" s="16"/>
      <c r="D3828" s="1"/>
      <c r="E3828" s="1"/>
      <c r="F3828" s="1"/>
      <c r="G3828" s="1"/>
      <c r="H3828" s="11"/>
      <c r="I3828" s="11"/>
      <c r="J3828" s="11"/>
      <c r="K3828" s="2"/>
      <c r="L3828" s="2"/>
      <c r="M3828" s="1"/>
    </row>
    <row r="3829" spans="1:13" x14ac:dyDescent="0.2">
      <c r="A3829" s="1"/>
      <c r="B3829" s="1"/>
      <c r="C3829" s="16"/>
      <c r="D3829" s="1"/>
      <c r="E3829" s="1"/>
      <c r="F3829" s="1"/>
      <c r="G3829" s="1"/>
      <c r="H3829" s="11"/>
      <c r="I3829" s="11"/>
      <c r="J3829" s="11"/>
      <c r="K3829" s="2"/>
      <c r="L3829" s="2"/>
      <c r="M3829" s="1"/>
    </row>
    <row r="3830" spans="1:13" x14ac:dyDescent="0.2">
      <c r="A3830" s="1"/>
      <c r="B3830" s="1"/>
      <c r="C3830" s="16"/>
      <c r="D3830" s="1"/>
      <c r="E3830" s="1"/>
      <c r="F3830" s="1"/>
      <c r="G3830" s="1"/>
      <c r="H3830" s="11"/>
      <c r="I3830" s="11"/>
      <c r="J3830" s="11"/>
      <c r="K3830" s="2"/>
      <c r="L3830" s="2"/>
      <c r="M3830" s="1"/>
    </row>
    <row r="3831" spans="1:13" x14ac:dyDescent="0.2">
      <c r="A3831" s="1"/>
      <c r="B3831" s="1"/>
      <c r="C3831" s="16"/>
      <c r="D3831" s="1"/>
      <c r="E3831" s="1"/>
      <c r="F3831" s="1"/>
      <c r="G3831" s="1"/>
      <c r="H3831" s="11"/>
      <c r="I3831" s="11"/>
      <c r="J3831" s="11"/>
      <c r="K3831" s="2"/>
      <c r="L3831" s="2"/>
      <c r="M3831" s="1"/>
    </row>
    <row r="3832" spans="1:13" x14ac:dyDescent="0.2">
      <c r="A3832" s="1"/>
      <c r="B3832" s="1"/>
      <c r="C3832" s="16"/>
      <c r="D3832" s="1"/>
      <c r="E3832" s="1"/>
      <c r="F3832" s="1"/>
      <c r="G3832" s="1"/>
      <c r="H3832" s="11"/>
      <c r="I3832" s="11"/>
      <c r="J3832" s="11"/>
      <c r="K3832" s="2"/>
      <c r="L3832" s="2"/>
      <c r="M3832" s="1"/>
    </row>
    <row r="3833" spans="1:13" x14ac:dyDescent="0.2">
      <c r="A3833" s="1"/>
      <c r="B3833" s="1"/>
      <c r="C3833" s="16"/>
      <c r="D3833" s="1"/>
      <c r="E3833" s="1"/>
      <c r="F3833" s="1"/>
      <c r="G3833" s="1"/>
      <c r="H3833" s="11"/>
      <c r="I3833" s="11"/>
      <c r="J3833" s="11"/>
      <c r="K3833" s="2"/>
      <c r="L3833" s="2"/>
      <c r="M3833" s="1"/>
    </row>
    <row r="3834" spans="1:13" x14ac:dyDescent="0.2">
      <c r="A3834" s="1"/>
      <c r="B3834" s="1"/>
      <c r="C3834" s="16"/>
      <c r="D3834" s="1"/>
      <c r="E3834" s="1"/>
      <c r="F3834" s="1"/>
      <c r="G3834" s="1"/>
      <c r="H3834" s="11"/>
      <c r="I3834" s="11"/>
      <c r="J3834" s="11"/>
      <c r="K3834" s="2"/>
      <c r="L3834" s="2"/>
      <c r="M3834" s="1"/>
    </row>
    <row r="3835" spans="1:13" x14ac:dyDescent="0.2">
      <c r="A3835" s="1"/>
      <c r="B3835" s="1"/>
      <c r="C3835" s="16"/>
      <c r="D3835" s="1"/>
      <c r="E3835" s="1"/>
      <c r="F3835" s="1"/>
      <c r="G3835" s="1"/>
      <c r="H3835" s="11"/>
      <c r="I3835" s="11"/>
      <c r="J3835" s="11"/>
      <c r="K3835" s="2"/>
      <c r="L3835" s="2"/>
      <c r="M3835" s="1"/>
    </row>
    <row r="3836" spans="1:13" x14ac:dyDescent="0.2">
      <c r="A3836" s="1"/>
      <c r="B3836" s="1"/>
      <c r="C3836" s="16"/>
      <c r="D3836" s="1"/>
      <c r="E3836" s="1"/>
      <c r="F3836" s="1"/>
      <c r="G3836" s="1"/>
      <c r="H3836" s="11"/>
      <c r="I3836" s="11"/>
      <c r="J3836" s="11"/>
      <c r="K3836" s="2"/>
      <c r="L3836" s="2"/>
      <c r="M3836" s="1"/>
    </row>
    <row r="3837" spans="1:13" x14ac:dyDescent="0.2">
      <c r="A3837" s="1"/>
      <c r="B3837" s="1"/>
      <c r="C3837" s="16"/>
      <c r="D3837" s="1"/>
      <c r="E3837" s="1"/>
      <c r="F3837" s="1"/>
      <c r="G3837" s="1"/>
      <c r="H3837" s="11"/>
      <c r="I3837" s="11"/>
      <c r="J3837" s="11"/>
      <c r="K3837" s="2"/>
      <c r="L3837" s="2"/>
      <c r="M3837" s="1"/>
    </row>
    <row r="3838" spans="1:13" x14ac:dyDescent="0.2">
      <c r="A3838" s="1"/>
      <c r="B3838" s="1"/>
      <c r="C3838" s="16"/>
      <c r="D3838" s="1"/>
      <c r="E3838" s="1"/>
      <c r="F3838" s="1"/>
      <c r="G3838" s="1"/>
      <c r="H3838" s="11"/>
      <c r="I3838" s="11"/>
      <c r="J3838" s="11"/>
      <c r="K3838" s="2"/>
      <c r="L3838" s="2"/>
      <c r="M3838" s="1"/>
    </row>
    <row r="3839" spans="1:13" x14ac:dyDescent="0.2">
      <c r="A3839" s="1"/>
      <c r="B3839" s="1"/>
      <c r="C3839" s="16"/>
      <c r="D3839" s="1"/>
      <c r="E3839" s="1"/>
      <c r="F3839" s="1"/>
      <c r="G3839" s="1"/>
      <c r="H3839" s="11"/>
      <c r="I3839" s="11"/>
      <c r="J3839" s="11"/>
      <c r="K3839" s="2"/>
      <c r="L3839" s="2"/>
      <c r="M3839" s="1"/>
    </row>
    <row r="3840" spans="1:13" x14ac:dyDescent="0.2">
      <c r="A3840" s="1"/>
      <c r="B3840" s="1"/>
      <c r="C3840" s="16"/>
      <c r="D3840" s="1"/>
      <c r="E3840" s="1"/>
      <c r="F3840" s="1"/>
      <c r="G3840" s="1"/>
      <c r="H3840" s="11"/>
      <c r="I3840" s="11"/>
      <c r="J3840" s="11"/>
      <c r="K3840" s="2"/>
      <c r="L3840" s="2"/>
      <c r="M3840" s="1"/>
    </row>
    <row r="3841" spans="1:13" x14ac:dyDescent="0.2">
      <c r="A3841" s="1"/>
      <c r="B3841" s="1"/>
      <c r="C3841" s="16"/>
      <c r="D3841" s="1"/>
      <c r="E3841" s="1"/>
      <c r="F3841" s="1"/>
      <c r="G3841" s="1"/>
      <c r="H3841" s="11"/>
      <c r="I3841" s="11"/>
      <c r="J3841" s="11"/>
      <c r="K3841" s="2"/>
      <c r="L3841" s="2"/>
      <c r="M3841" s="1"/>
    </row>
    <row r="3842" spans="1:13" x14ac:dyDescent="0.2">
      <c r="A3842" s="1"/>
      <c r="B3842" s="1"/>
      <c r="C3842" s="16"/>
      <c r="D3842" s="1"/>
      <c r="E3842" s="1"/>
      <c r="F3842" s="1"/>
      <c r="G3842" s="1"/>
      <c r="H3842" s="11"/>
      <c r="I3842" s="11"/>
      <c r="J3842" s="11"/>
      <c r="K3842" s="2"/>
      <c r="L3842" s="2"/>
      <c r="M3842" s="1"/>
    </row>
    <row r="3843" spans="1:13" x14ac:dyDescent="0.2">
      <c r="A3843" s="1"/>
      <c r="B3843" s="1"/>
      <c r="C3843" s="16"/>
      <c r="D3843" s="1"/>
      <c r="E3843" s="1"/>
      <c r="F3843" s="1"/>
      <c r="G3843" s="1"/>
      <c r="H3843" s="11"/>
      <c r="I3843" s="11"/>
      <c r="J3843" s="11"/>
      <c r="K3843" s="2"/>
      <c r="L3843" s="2"/>
      <c r="M3843" s="1"/>
    </row>
    <row r="3844" spans="1:13" x14ac:dyDescent="0.2">
      <c r="A3844" s="1"/>
      <c r="B3844" s="1"/>
      <c r="C3844" s="16"/>
      <c r="D3844" s="1"/>
      <c r="E3844" s="1"/>
      <c r="F3844" s="1"/>
      <c r="G3844" s="1"/>
      <c r="H3844" s="11"/>
      <c r="I3844" s="11"/>
      <c r="J3844" s="11"/>
      <c r="K3844" s="2"/>
      <c r="L3844" s="2"/>
      <c r="M3844" s="1"/>
    </row>
    <row r="3845" spans="1:13" x14ac:dyDescent="0.2">
      <c r="A3845" s="1"/>
      <c r="B3845" s="1"/>
      <c r="C3845" s="16"/>
      <c r="D3845" s="1"/>
      <c r="E3845" s="1"/>
      <c r="F3845" s="1"/>
      <c r="G3845" s="1"/>
      <c r="H3845" s="11"/>
      <c r="I3845" s="11"/>
      <c r="J3845" s="11"/>
      <c r="K3845" s="2"/>
      <c r="L3845" s="2"/>
      <c r="M3845" s="1"/>
    </row>
    <row r="3846" spans="1:13" x14ac:dyDescent="0.2">
      <c r="A3846" s="1"/>
      <c r="B3846" s="1"/>
      <c r="C3846" s="16"/>
      <c r="D3846" s="1"/>
      <c r="E3846" s="1"/>
      <c r="F3846" s="1"/>
      <c r="G3846" s="1"/>
      <c r="H3846" s="11"/>
      <c r="I3846" s="11"/>
      <c r="J3846" s="11"/>
      <c r="K3846" s="2"/>
      <c r="L3846" s="2"/>
      <c r="M3846" s="1"/>
    </row>
    <row r="3847" spans="1:13" x14ac:dyDescent="0.2">
      <c r="A3847" s="1"/>
      <c r="B3847" s="1"/>
      <c r="C3847" s="16"/>
      <c r="D3847" s="1"/>
      <c r="E3847" s="1"/>
      <c r="F3847" s="1"/>
      <c r="G3847" s="1"/>
      <c r="H3847" s="11"/>
      <c r="I3847" s="11"/>
      <c r="J3847" s="11"/>
      <c r="K3847" s="2"/>
      <c r="L3847" s="2"/>
      <c r="M3847" s="1"/>
    </row>
    <row r="3848" spans="1:13" x14ac:dyDescent="0.2">
      <c r="A3848" s="1"/>
      <c r="B3848" s="1"/>
      <c r="C3848" s="16"/>
      <c r="D3848" s="1"/>
      <c r="E3848" s="1"/>
      <c r="F3848" s="1"/>
      <c r="G3848" s="1"/>
      <c r="H3848" s="11"/>
      <c r="I3848" s="11"/>
      <c r="J3848" s="11"/>
      <c r="K3848" s="2"/>
      <c r="L3848" s="2"/>
      <c r="M3848" s="1"/>
    </row>
    <row r="3849" spans="1:13" x14ac:dyDescent="0.2">
      <c r="A3849" s="1"/>
      <c r="B3849" s="1"/>
      <c r="C3849" s="16"/>
      <c r="D3849" s="1"/>
      <c r="E3849" s="1"/>
      <c r="F3849" s="1"/>
      <c r="G3849" s="1"/>
      <c r="H3849" s="11"/>
      <c r="I3849" s="11"/>
      <c r="J3849" s="11"/>
      <c r="K3849" s="2"/>
      <c r="L3849" s="2"/>
      <c r="M3849" s="1"/>
    </row>
    <row r="3850" spans="1:13" x14ac:dyDescent="0.2">
      <c r="A3850" s="1"/>
      <c r="B3850" s="1"/>
      <c r="C3850" s="16"/>
      <c r="D3850" s="1"/>
      <c r="E3850" s="1"/>
      <c r="F3850" s="1"/>
      <c r="G3850" s="1"/>
      <c r="H3850" s="11"/>
      <c r="I3850" s="11"/>
      <c r="J3850" s="11"/>
      <c r="K3850" s="2"/>
      <c r="L3850" s="2"/>
      <c r="M3850" s="1"/>
    </row>
    <row r="3851" spans="1:13" x14ac:dyDescent="0.2">
      <c r="A3851" s="1"/>
      <c r="B3851" s="1"/>
      <c r="C3851" s="16"/>
      <c r="D3851" s="1"/>
      <c r="E3851" s="1"/>
      <c r="F3851" s="1"/>
      <c r="G3851" s="1"/>
      <c r="H3851" s="11"/>
      <c r="I3851" s="11"/>
      <c r="J3851" s="11"/>
      <c r="K3851" s="2"/>
      <c r="L3851" s="2"/>
      <c r="M3851" s="1"/>
    </row>
    <row r="3852" spans="1:13" x14ac:dyDescent="0.2">
      <c r="A3852" s="1"/>
      <c r="B3852" s="1"/>
      <c r="C3852" s="16"/>
      <c r="D3852" s="1"/>
      <c r="E3852" s="1"/>
      <c r="F3852" s="1"/>
      <c r="G3852" s="1"/>
      <c r="H3852" s="11"/>
      <c r="I3852" s="11"/>
      <c r="J3852" s="11"/>
      <c r="K3852" s="2"/>
      <c r="L3852" s="2"/>
      <c r="M3852" s="1"/>
    </row>
    <row r="3853" spans="1:13" x14ac:dyDescent="0.2">
      <c r="A3853" s="1"/>
      <c r="B3853" s="1"/>
      <c r="C3853" s="16"/>
      <c r="D3853" s="1"/>
      <c r="E3853" s="1"/>
      <c r="F3853" s="1"/>
      <c r="G3853" s="1"/>
      <c r="H3853" s="11"/>
      <c r="I3853" s="11"/>
      <c r="J3853" s="11"/>
      <c r="K3853" s="2"/>
      <c r="L3853" s="2"/>
      <c r="M3853" s="1"/>
    </row>
    <row r="3854" spans="1:13" x14ac:dyDescent="0.2">
      <c r="A3854" s="1"/>
      <c r="B3854" s="1"/>
      <c r="C3854" s="16"/>
      <c r="D3854" s="1"/>
      <c r="E3854" s="1"/>
      <c r="F3854" s="1"/>
      <c r="G3854" s="1"/>
      <c r="H3854" s="11"/>
      <c r="I3854" s="11"/>
      <c r="J3854" s="11"/>
      <c r="K3854" s="2"/>
      <c r="L3854" s="2"/>
      <c r="M3854" s="1"/>
    </row>
    <row r="3855" spans="1:13" x14ac:dyDescent="0.2">
      <c r="A3855" s="1"/>
      <c r="B3855" s="1"/>
      <c r="C3855" s="16"/>
      <c r="D3855" s="1"/>
      <c r="E3855" s="1"/>
      <c r="F3855" s="1"/>
      <c r="G3855" s="1"/>
      <c r="H3855" s="11"/>
      <c r="I3855" s="11"/>
      <c r="J3855" s="11"/>
      <c r="K3855" s="2"/>
      <c r="L3855" s="2"/>
      <c r="M3855" s="1"/>
    </row>
    <row r="3856" spans="1:13" x14ac:dyDescent="0.2">
      <c r="A3856" s="1"/>
      <c r="B3856" s="1"/>
      <c r="C3856" s="16"/>
      <c r="D3856" s="1"/>
      <c r="E3856" s="1"/>
      <c r="F3856" s="1"/>
      <c r="G3856" s="1"/>
      <c r="H3856" s="11"/>
      <c r="I3856" s="11"/>
      <c r="J3856" s="11"/>
      <c r="K3856" s="2"/>
      <c r="L3856" s="2"/>
      <c r="M3856" s="1"/>
    </row>
    <row r="3857" spans="1:13" x14ac:dyDescent="0.2">
      <c r="A3857" s="1"/>
      <c r="B3857" s="1"/>
      <c r="C3857" s="16"/>
      <c r="D3857" s="1"/>
      <c r="E3857" s="1"/>
      <c r="F3857" s="1"/>
      <c r="G3857" s="1"/>
      <c r="H3857" s="11"/>
      <c r="I3857" s="11"/>
      <c r="J3857" s="11"/>
      <c r="K3857" s="2"/>
      <c r="L3857" s="2"/>
      <c r="M3857" s="1"/>
    </row>
    <row r="3858" spans="1:13" x14ac:dyDescent="0.2">
      <c r="A3858" s="1"/>
      <c r="B3858" s="1"/>
      <c r="C3858" s="16"/>
      <c r="D3858" s="1"/>
      <c r="E3858" s="1"/>
      <c r="F3858" s="1"/>
      <c r="G3858" s="1"/>
      <c r="H3858" s="11"/>
      <c r="I3858" s="11"/>
      <c r="J3858" s="11"/>
      <c r="K3858" s="2"/>
      <c r="L3858" s="2"/>
      <c r="M3858" s="1"/>
    </row>
    <row r="3859" spans="1:13" x14ac:dyDescent="0.2">
      <c r="A3859" s="1"/>
      <c r="B3859" s="1"/>
      <c r="C3859" s="16"/>
      <c r="D3859" s="1"/>
      <c r="E3859" s="1"/>
      <c r="F3859" s="1"/>
      <c r="G3859" s="1"/>
      <c r="H3859" s="11"/>
      <c r="I3859" s="11"/>
      <c r="J3859" s="11"/>
      <c r="K3859" s="2"/>
      <c r="L3859" s="2"/>
      <c r="M3859" s="1"/>
    </row>
    <row r="3860" spans="1:13" x14ac:dyDescent="0.2">
      <c r="A3860" s="1"/>
      <c r="B3860" s="1"/>
      <c r="C3860" s="16"/>
      <c r="D3860" s="1"/>
      <c r="E3860" s="1"/>
      <c r="F3860" s="1"/>
      <c r="G3860" s="1"/>
      <c r="H3860" s="11"/>
      <c r="I3860" s="11"/>
      <c r="J3860" s="11"/>
      <c r="K3860" s="2"/>
      <c r="L3860" s="2"/>
      <c r="M3860" s="1"/>
    </row>
    <row r="3861" spans="1:13" x14ac:dyDescent="0.2">
      <c r="A3861" s="1"/>
      <c r="B3861" s="1"/>
      <c r="C3861" s="16"/>
      <c r="D3861" s="1"/>
      <c r="E3861" s="1"/>
      <c r="F3861" s="1"/>
      <c r="G3861" s="1"/>
      <c r="H3861" s="11"/>
      <c r="I3861" s="11"/>
      <c r="J3861" s="11"/>
      <c r="K3861" s="2"/>
      <c r="L3861" s="2"/>
      <c r="M3861" s="1"/>
    </row>
    <row r="3862" spans="1:13" x14ac:dyDescent="0.2">
      <c r="A3862" s="1"/>
      <c r="B3862" s="1"/>
      <c r="C3862" s="16"/>
      <c r="D3862" s="1"/>
      <c r="E3862" s="1"/>
      <c r="F3862" s="1"/>
      <c r="G3862" s="1"/>
      <c r="H3862" s="11"/>
      <c r="I3862" s="11"/>
      <c r="J3862" s="11"/>
      <c r="K3862" s="2"/>
      <c r="L3862" s="2"/>
      <c r="M3862" s="1"/>
    </row>
    <row r="3863" spans="1:13" x14ac:dyDescent="0.2">
      <c r="A3863" s="1"/>
      <c r="B3863" s="1"/>
      <c r="C3863" s="16"/>
      <c r="D3863" s="1"/>
      <c r="E3863" s="1"/>
      <c r="F3863" s="1"/>
      <c r="G3863" s="1"/>
      <c r="H3863" s="11"/>
      <c r="I3863" s="11"/>
      <c r="J3863" s="11"/>
      <c r="K3863" s="2"/>
      <c r="L3863" s="2"/>
      <c r="M3863" s="1"/>
    </row>
    <row r="3864" spans="1:13" x14ac:dyDescent="0.2">
      <c r="A3864" s="1"/>
      <c r="B3864" s="1"/>
      <c r="C3864" s="16"/>
      <c r="D3864" s="1"/>
      <c r="E3864" s="1"/>
      <c r="F3864" s="1"/>
      <c r="G3864" s="1"/>
      <c r="H3864" s="11"/>
      <c r="I3864" s="11"/>
      <c r="J3864" s="11"/>
      <c r="K3864" s="2"/>
      <c r="L3864" s="2"/>
      <c r="M3864" s="1"/>
    </row>
    <row r="3865" spans="1:13" x14ac:dyDescent="0.2">
      <c r="A3865" s="1"/>
      <c r="B3865" s="1"/>
      <c r="C3865" s="16"/>
      <c r="D3865" s="1"/>
      <c r="E3865" s="1"/>
      <c r="F3865" s="1"/>
      <c r="G3865" s="1"/>
      <c r="H3865" s="11"/>
      <c r="I3865" s="11"/>
      <c r="J3865" s="11"/>
      <c r="K3865" s="2"/>
      <c r="L3865" s="2"/>
      <c r="M3865" s="1"/>
    </row>
    <row r="3866" spans="1:13" x14ac:dyDescent="0.2">
      <c r="A3866" s="1"/>
      <c r="B3866" s="1"/>
      <c r="C3866" s="16"/>
      <c r="D3866" s="1"/>
      <c r="E3866" s="1"/>
      <c r="F3866" s="1"/>
      <c r="G3866" s="1"/>
      <c r="H3866" s="11"/>
      <c r="I3866" s="11"/>
      <c r="J3866" s="11"/>
      <c r="K3866" s="2"/>
      <c r="L3866" s="2"/>
      <c r="M3866" s="1"/>
    </row>
    <row r="3867" spans="1:13" x14ac:dyDescent="0.2">
      <c r="A3867" s="1"/>
      <c r="B3867" s="1"/>
      <c r="C3867" s="16"/>
      <c r="D3867" s="1"/>
      <c r="E3867" s="1"/>
      <c r="F3867" s="1"/>
      <c r="G3867" s="1"/>
      <c r="H3867" s="11"/>
      <c r="I3867" s="11"/>
      <c r="J3867" s="11"/>
      <c r="K3867" s="2"/>
      <c r="L3867" s="2"/>
      <c r="M3867" s="1"/>
    </row>
    <row r="3868" spans="1:13" x14ac:dyDescent="0.2">
      <c r="A3868" s="1"/>
      <c r="B3868" s="1"/>
      <c r="C3868" s="16"/>
      <c r="D3868" s="1"/>
      <c r="E3868" s="1"/>
      <c r="F3868" s="1"/>
      <c r="G3868" s="1"/>
      <c r="H3868" s="11"/>
      <c r="I3868" s="11"/>
      <c r="J3868" s="11"/>
      <c r="K3868" s="2"/>
      <c r="L3868" s="2"/>
      <c r="M3868" s="1"/>
    </row>
    <row r="3869" spans="1:13" x14ac:dyDescent="0.2">
      <c r="A3869" s="1"/>
      <c r="B3869" s="1"/>
      <c r="C3869" s="16"/>
      <c r="D3869" s="1"/>
      <c r="E3869" s="1"/>
      <c r="F3869" s="1"/>
      <c r="G3869" s="1"/>
      <c r="H3869" s="11"/>
      <c r="I3869" s="11"/>
      <c r="J3869" s="11"/>
      <c r="K3869" s="2"/>
      <c r="L3869" s="2"/>
      <c r="M3869" s="1"/>
    </row>
    <row r="3870" spans="1:13" x14ac:dyDescent="0.2">
      <c r="A3870" s="1"/>
      <c r="B3870" s="1"/>
      <c r="C3870" s="16"/>
      <c r="D3870" s="1"/>
      <c r="E3870" s="1"/>
      <c r="F3870" s="1"/>
      <c r="G3870" s="1"/>
      <c r="H3870" s="11"/>
      <c r="I3870" s="11"/>
      <c r="J3870" s="11"/>
      <c r="K3870" s="2"/>
      <c r="L3870" s="2"/>
      <c r="M3870" s="1"/>
    </row>
    <row r="3871" spans="1:13" x14ac:dyDescent="0.2">
      <c r="A3871" s="1"/>
      <c r="B3871" s="1"/>
      <c r="C3871" s="16"/>
      <c r="D3871" s="1"/>
      <c r="E3871" s="1"/>
      <c r="F3871" s="1"/>
      <c r="G3871" s="1"/>
      <c r="H3871" s="11"/>
      <c r="I3871" s="11"/>
      <c r="J3871" s="11"/>
      <c r="K3871" s="2"/>
      <c r="L3871" s="2"/>
      <c r="M3871" s="1"/>
    </row>
    <row r="3872" spans="1:13" x14ac:dyDescent="0.2">
      <c r="A3872" s="1"/>
      <c r="B3872" s="1"/>
      <c r="C3872" s="16"/>
      <c r="D3872" s="1"/>
      <c r="E3872" s="1"/>
      <c r="F3872" s="1"/>
      <c r="G3872" s="1"/>
      <c r="H3872" s="11"/>
      <c r="I3872" s="11"/>
      <c r="J3872" s="11"/>
      <c r="K3872" s="2"/>
      <c r="L3872" s="2"/>
      <c r="M3872" s="1"/>
    </row>
    <row r="3873" spans="1:13" x14ac:dyDescent="0.2">
      <c r="A3873" s="1"/>
      <c r="B3873" s="1"/>
      <c r="C3873" s="16"/>
      <c r="D3873" s="1"/>
      <c r="E3873" s="1"/>
      <c r="F3873" s="1"/>
      <c r="G3873" s="1"/>
      <c r="H3873" s="11"/>
      <c r="I3873" s="11"/>
      <c r="J3873" s="11"/>
      <c r="K3873" s="2"/>
      <c r="L3873" s="2"/>
      <c r="M3873" s="1"/>
    </row>
    <row r="3874" spans="1:13" x14ac:dyDescent="0.2">
      <c r="A3874" s="1"/>
      <c r="B3874" s="1"/>
      <c r="C3874" s="16"/>
      <c r="D3874" s="1"/>
      <c r="E3874" s="1"/>
      <c r="F3874" s="1"/>
      <c r="G3874" s="1"/>
      <c r="H3874" s="11"/>
      <c r="I3874" s="11"/>
      <c r="J3874" s="11"/>
      <c r="K3874" s="2"/>
      <c r="L3874" s="2"/>
      <c r="M3874" s="1"/>
    </row>
    <row r="3875" spans="1:13" x14ac:dyDescent="0.2">
      <c r="A3875" s="1"/>
      <c r="B3875" s="1"/>
      <c r="C3875" s="16"/>
      <c r="D3875" s="1"/>
      <c r="E3875" s="1"/>
      <c r="F3875" s="1"/>
      <c r="G3875" s="1"/>
      <c r="H3875" s="11"/>
      <c r="I3875" s="11"/>
      <c r="J3875" s="11"/>
      <c r="K3875" s="2"/>
      <c r="L3875" s="2"/>
      <c r="M3875" s="1"/>
    </row>
    <row r="3876" spans="1:13" x14ac:dyDescent="0.2">
      <c r="A3876" s="1"/>
      <c r="B3876" s="1"/>
      <c r="C3876" s="16"/>
      <c r="D3876" s="1"/>
      <c r="E3876" s="1"/>
      <c r="F3876" s="1"/>
      <c r="G3876" s="1"/>
      <c r="H3876" s="11"/>
      <c r="I3876" s="11"/>
      <c r="J3876" s="11"/>
      <c r="K3876" s="2"/>
      <c r="L3876" s="2"/>
      <c r="M3876" s="1"/>
    </row>
    <row r="3877" spans="1:13" x14ac:dyDescent="0.2">
      <c r="A3877" s="1"/>
      <c r="B3877" s="1"/>
      <c r="C3877" s="16"/>
      <c r="D3877" s="1"/>
      <c r="E3877" s="1"/>
      <c r="F3877" s="1"/>
      <c r="G3877" s="1"/>
      <c r="H3877" s="11"/>
      <c r="I3877" s="11"/>
      <c r="J3877" s="11"/>
      <c r="K3877" s="2"/>
      <c r="L3877" s="2"/>
      <c r="M3877" s="1"/>
    </row>
    <row r="3878" spans="1:13" x14ac:dyDescent="0.2">
      <c r="A3878" s="1"/>
      <c r="B3878" s="1"/>
      <c r="C3878" s="16"/>
      <c r="D3878" s="1"/>
      <c r="E3878" s="1"/>
      <c r="F3878" s="1"/>
      <c r="G3878" s="1"/>
      <c r="H3878" s="11"/>
      <c r="I3878" s="11"/>
      <c r="J3878" s="11"/>
      <c r="K3878" s="2"/>
      <c r="L3878" s="2"/>
      <c r="M3878" s="1"/>
    </row>
    <row r="3879" spans="1:13" x14ac:dyDescent="0.2">
      <c r="A3879" s="1"/>
      <c r="B3879" s="1"/>
      <c r="C3879" s="16"/>
      <c r="D3879" s="1"/>
      <c r="E3879" s="1"/>
      <c r="F3879" s="1"/>
      <c r="G3879" s="1"/>
      <c r="H3879" s="11"/>
      <c r="I3879" s="11"/>
      <c r="J3879" s="11"/>
      <c r="K3879" s="2"/>
      <c r="L3879" s="2"/>
      <c r="M3879" s="1"/>
    </row>
    <row r="3880" spans="1:13" x14ac:dyDescent="0.2">
      <c r="A3880" s="1"/>
      <c r="B3880" s="1"/>
      <c r="C3880" s="16"/>
      <c r="D3880" s="1"/>
      <c r="E3880" s="1"/>
      <c r="F3880" s="1"/>
      <c r="G3880" s="1"/>
      <c r="H3880" s="11"/>
      <c r="I3880" s="11"/>
      <c r="J3880" s="11"/>
      <c r="K3880" s="2"/>
      <c r="L3880" s="2"/>
      <c r="M3880" s="1"/>
    </row>
    <row r="3881" spans="1:13" x14ac:dyDescent="0.2">
      <c r="A3881" s="1"/>
      <c r="B3881" s="1"/>
      <c r="C3881" s="16"/>
      <c r="D3881" s="1"/>
      <c r="E3881" s="1"/>
      <c r="F3881" s="1"/>
      <c r="G3881" s="1"/>
      <c r="H3881" s="11"/>
      <c r="I3881" s="11"/>
      <c r="J3881" s="11"/>
      <c r="K3881" s="2"/>
      <c r="L3881" s="2"/>
      <c r="M3881" s="1"/>
    </row>
    <row r="3882" spans="1:13" x14ac:dyDescent="0.2">
      <c r="A3882" s="1"/>
      <c r="B3882" s="1"/>
      <c r="C3882" s="16"/>
      <c r="D3882" s="1"/>
      <c r="E3882" s="1"/>
      <c r="F3882" s="1"/>
      <c r="G3882" s="1"/>
      <c r="H3882" s="11"/>
      <c r="I3882" s="11"/>
      <c r="J3882" s="11"/>
      <c r="K3882" s="2"/>
      <c r="L3882" s="2"/>
      <c r="M3882" s="1"/>
    </row>
    <row r="3883" spans="1:13" x14ac:dyDescent="0.2">
      <c r="A3883" s="1"/>
      <c r="B3883" s="1"/>
      <c r="C3883" s="16"/>
      <c r="D3883" s="1"/>
      <c r="E3883" s="1"/>
      <c r="F3883" s="1"/>
      <c r="G3883" s="1"/>
      <c r="H3883" s="11"/>
      <c r="I3883" s="11"/>
      <c r="J3883" s="11"/>
      <c r="K3883" s="2"/>
      <c r="L3883" s="2"/>
      <c r="M3883" s="1"/>
    </row>
    <row r="3884" spans="1:13" x14ac:dyDescent="0.2">
      <c r="A3884" s="1"/>
      <c r="B3884" s="1"/>
      <c r="C3884" s="16"/>
      <c r="D3884" s="1"/>
      <c r="E3884" s="1"/>
      <c r="F3884" s="1"/>
      <c r="G3884" s="1"/>
      <c r="H3884" s="11"/>
      <c r="I3884" s="11"/>
      <c r="J3884" s="11"/>
      <c r="K3884" s="2"/>
      <c r="L3884" s="2"/>
      <c r="M3884" s="1"/>
    </row>
    <row r="3885" spans="1:13" x14ac:dyDescent="0.2">
      <c r="A3885" s="1"/>
      <c r="B3885" s="1"/>
      <c r="C3885" s="16"/>
      <c r="D3885" s="1"/>
      <c r="E3885" s="1"/>
      <c r="F3885" s="1"/>
      <c r="G3885" s="1"/>
      <c r="H3885" s="11"/>
      <c r="I3885" s="11"/>
      <c r="J3885" s="11"/>
      <c r="K3885" s="2"/>
      <c r="L3885" s="2"/>
      <c r="M3885" s="1"/>
    </row>
    <row r="3886" spans="1:13" x14ac:dyDescent="0.2">
      <c r="A3886" s="1"/>
      <c r="B3886" s="1"/>
      <c r="C3886" s="16"/>
      <c r="D3886" s="1"/>
      <c r="E3886" s="1"/>
      <c r="F3886" s="1"/>
      <c r="G3886" s="1"/>
      <c r="H3886" s="11"/>
      <c r="I3886" s="11"/>
      <c r="J3886" s="11"/>
      <c r="K3886" s="2"/>
      <c r="L3886" s="2"/>
      <c r="M3886" s="1"/>
    </row>
    <row r="3887" spans="1:13" x14ac:dyDescent="0.2">
      <c r="A3887" s="1"/>
      <c r="B3887" s="1"/>
      <c r="C3887" s="16"/>
      <c r="D3887" s="1"/>
      <c r="E3887" s="1"/>
      <c r="F3887" s="1"/>
      <c r="G3887" s="1"/>
      <c r="H3887" s="11"/>
      <c r="I3887" s="11"/>
      <c r="J3887" s="11"/>
      <c r="K3887" s="2"/>
      <c r="L3887" s="2"/>
      <c r="M3887" s="1"/>
    </row>
    <row r="3888" spans="1:13" x14ac:dyDescent="0.2">
      <c r="A3888" s="1"/>
      <c r="B3888" s="1"/>
      <c r="C3888" s="16"/>
      <c r="D3888" s="1"/>
      <c r="E3888" s="1"/>
      <c r="F3888" s="1"/>
      <c r="G3888" s="1"/>
      <c r="H3888" s="11"/>
      <c r="I3888" s="11"/>
      <c r="J3888" s="11"/>
      <c r="K3888" s="2"/>
      <c r="L3888" s="2"/>
      <c r="M3888" s="1"/>
    </row>
    <row r="3889" spans="1:13" x14ac:dyDescent="0.2">
      <c r="A3889" s="1"/>
      <c r="B3889" s="1"/>
      <c r="C3889" s="16"/>
      <c r="D3889" s="1"/>
      <c r="E3889" s="1"/>
      <c r="F3889" s="1"/>
      <c r="G3889" s="1"/>
      <c r="H3889" s="11"/>
      <c r="I3889" s="11"/>
      <c r="J3889" s="11"/>
      <c r="K3889" s="2"/>
      <c r="L3889" s="2"/>
      <c r="M3889" s="1"/>
    </row>
    <row r="3890" spans="1:13" x14ac:dyDescent="0.2">
      <c r="A3890" s="1"/>
      <c r="B3890" s="1"/>
      <c r="C3890" s="16"/>
      <c r="D3890" s="1"/>
      <c r="E3890" s="1"/>
      <c r="F3890" s="1"/>
      <c r="G3890" s="1"/>
      <c r="H3890" s="11"/>
      <c r="I3890" s="11"/>
      <c r="J3890" s="11"/>
      <c r="K3890" s="2"/>
      <c r="L3890" s="2"/>
      <c r="M3890" s="1"/>
    </row>
    <row r="3891" spans="1:13" x14ac:dyDescent="0.2">
      <c r="A3891" s="1"/>
      <c r="B3891" s="1"/>
      <c r="C3891" s="16"/>
      <c r="D3891" s="1"/>
      <c r="E3891" s="1"/>
      <c r="F3891" s="1"/>
      <c r="G3891" s="1"/>
      <c r="H3891" s="11"/>
      <c r="I3891" s="11"/>
      <c r="J3891" s="11"/>
      <c r="K3891" s="2"/>
      <c r="L3891" s="2"/>
      <c r="M3891" s="1"/>
    </row>
    <row r="3892" spans="1:13" x14ac:dyDescent="0.2">
      <c r="A3892" s="1"/>
      <c r="B3892" s="1"/>
      <c r="C3892" s="16"/>
      <c r="D3892" s="1"/>
      <c r="E3892" s="1"/>
      <c r="F3892" s="1"/>
      <c r="G3892" s="1"/>
      <c r="H3892" s="11"/>
      <c r="I3892" s="11"/>
      <c r="J3892" s="11"/>
      <c r="K3892" s="2"/>
      <c r="L3892" s="2"/>
      <c r="M3892" s="1"/>
    </row>
    <row r="3893" spans="1:13" x14ac:dyDescent="0.2">
      <c r="A3893" s="1"/>
      <c r="B3893" s="1"/>
      <c r="C3893" s="16"/>
      <c r="D3893" s="1"/>
      <c r="E3893" s="1"/>
      <c r="F3893" s="1"/>
      <c r="G3893" s="1"/>
      <c r="H3893" s="11"/>
      <c r="I3893" s="11"/>
      <c r="J3893" s="11"/>
      <c r="K3893" s="2"/>
      <c r="L3893" s="2"/>
      <c r="M3893" s="1"/>
    </row>
    <row r="3894" spans="1:13" x14ac:dyDescent="0.2">
      <c r="A3894" s="1"/>
      <c r="B3894" s="1"/>
      <c r="C3894" s="16"/>
      <c r="D3894" s="1"/>
      <c r="E3894" s="1"/>
      <c r="F3894" s="1"/>
      <c r="G3894" s="1"/>
      <c r="H3894" s="11"/>
      <c r="I3894" s="11"/>
      <c r="J3894" s="11"/>
      <c r="K3894" s="2"/>
      <c r="L3894" s="2"/>
      <c r="M3894" s="1"/>
    </row>
    <row r="3895" spans="1:13" x14ac:dyDescent="0.2">
      <c r="A3895" s="1"/>
      <c r="B3895" s="1"/>
      <c r="C3895" s="16"/>
      <c r="D3895" s="1"/>
      <c r="E3895" s="1"/>
      <c r="F3895" s="1"/>
      <c r="G3895" s="1"/>
      <c r="H3895" s="11"/>
      <c r="I3895" s="11"/>
      <c r="J3895" s="11"/>
      <c r="K3895" s="2"/>
      <c r="L3895" s="2"/>
      <c r="M3895" s="1"/>
    </row>
    <row r="3896" spans="1:13" x14ac:dyDescent="0.2">
      <c r="A3896" s="1"/>
      <c r="B3896" s="1"/>
      <c r="C3896" s="16"/>
      <c r="D3896" s="1"/>
      <c r="E3896" s="1"/>
      <c r="F3896" s="1"/>
      <c r="G3896" s="1"/>
      <c r="H3896" s="11"/>
      <c r="I3896" s="11"/>
      <c r="J3896" s="11"/>
      <c r="K3896" s="2"/>
      <c r="L3896" s="2"/>
      <c r="M3896" s="1"/>
    </row>
    <row r="3897" spans="1:13" x14ac:dyDescent="0.2">
      <c r="A3897" s="1"/>
      <c r="B3897" s="1"/>
      <c r="C3897" s="16"/>
      <c r="D3897" s="1"/>
      <c r="E3897" s="1"/>
      <c r="F3897" s="1"/>
      <c r="G3897" s="1"/>
      <c r="H3897" s="11"/>
      <c r="I3897" s="11"/>
      <c r="J3897" s="11"/>
      <c r="K3897" s="2"/>
      <c r="L3897" s="2"/>
      <c r="M3897" s="1"/>
    </row>
    <row r="3898" spans="1:13" x14ac:dyDescent="0.2">
      <c r="A3898" s="1"/>
      <c r="B3898" s="1"/>
      <c r="C3898" s="16"/>
      <c r="D3898" s="1"/>
      <c r="E3898" s="1"/>
      <c r="F3898" s="1"/>
      <c r="G3898" s="1"/>
      <c r="H3898" s="11"/>
      <c r="I3898" s="11"/>
      <c r="J3898" s="11"/>
      <c r="K3898" s="2"/>
      <c r="L3898" s="2"/>
      <c r="M3898" s="1"/>
    </row>
    <row r="3899" spans="1:13" x14ac:dyDescent="0.2">
      <c r="A3899" s="1"/>
      <c r="B3899" s="1"/>
      <c r="C3899" s="16"/>
      <c r="D3899" s="1"/>
      <c r="E3899" s="1"/>
      <c r="F3899" s="1"/>
      <c r="G3899" s="1"/>
      <c r="H3899" s="11"/>
      <c r="I3899" s="11"/>
      <c r="J3899" s="11"/>
      <c r="K3899" s="2"/>
      <c r="L3899" s="2"/>
      <c r="M3899" s="1"/>
    </row>
    <row r="3900" spans="1:13" x14ac:dyDescent="0.2">
      <c r="A3900" s="1"/>
      <c r="B3900" s="1"/>
      <c r="C3900" s="16"/>
      <c r="D3900" s="1"/>
      <c r="E3900" s="1"/>
      <c r="F3900" s="1"/>
      <c r="G3900" s="1"/>
      <c r="H3900" s="11"/>
      <c r="I3900" s="11"/>
      <c r="J3900" s="11"/>
      <c r="K3900" s="2"/>
      <c r="L3900" s="2"/>
      <c r="M3900" s="1"/>
    </row>
    <row r="3901" spans="1:13" x14ac:dyDescent="0.2">
      <c r="A3901" s="1"/>
      <c r="B3901" s="1"/>
      <c r="C3901" s="16"/>
      <c r="D3901" s="1"/>
      <c r="E3901" s="1"/>
      <c r="F3901" s="1"/>
      <c r="G3901" s="1"/>
      <c r="H3901" s="11"/>
      <c r="I3901" s="11"/>
      <c r="J3901" s="11"/>
      <c r="K3901" s="2"/>
      <c r="L3901" s="2"/>
      <c r="M3901" s="1"/>
    </row>
    <row r="3902" spans="1:13" x14ac:dyDescent="0.2">
      <c r="A3902" s="1"/>
      <c r="B3902" s="1"/>
      <c r="C3902" s="16"/>
      <c r="D3902" s="1"/>
      <c r="E3902" s="1"/>
      <c r="F3902" s="1"/>
      <c r="G3902" s="1"/>
      <c r="H3902" s="11"/>
      <c r="I3902" s="11"/>
      <c r="J3902" s="11"/>
      <c r="K3902" s="2"/>
      <c r="L3902" s="2"/>
      <c r="M3902" s="1"/>
    </row>
    <row r="3903" spans="1:13" x14ac:dyDescent="0.2">
      <c r="A3903" s="1"/>
      <c r="B3903" s="1"/>
      <c r="C3903" s="16"/>
      <c r="D3903" s="1"/>
      <c r="E3903" s="1"/>
      <c r="F3903" s="1"/>
      <c r="G3903" s="1"/>
      <c r="H3903" s="11"/>
      <c r="I3903" s="11"/>
      <c r="J3903" s="11"/>
      <c r="K3903" s="2"/>
      <c r="L3903" s="2"/>
      <c r="M3903" s="1"/>
    </row>
    <row r="3904" spans="1:13" x14ac:dyDescent="0.2">
      <c r="A3904" s="1"/>
      <c r="B3904" s="1"/>
      <c r="C3904" s="16"/>
      <c r="D3904" s="1"/>
      <c r="E3904" s="1"/>
      <c r="F3904" s="1"/>
      <c r="G3904" s="1"/>
      <c r="H3904" s="11"/>
      <c r="I3904" s="11"/>
      <c r="J3904" s="11"/>
      <c r="K3904" s="2"/>
      <c r="L3904" s="2"/>
      <c r="M3904" s="1"/>
    </row>
    <row r="3905" spans="1:13" x14ac:dyDescent="0.2">
      <c r="A3905" s="1"/>
      <c r="B3905" s="1"/>
      <c r="C3905" s="16"/>
      <c r="D3905" s="1"/>
      <c r="E3905" s="1"/>
      <c r="F3905" s="1"/>
      <c r="G3905" s="1"/>
      <c r="H3905" s="11"/>
      <c r="I3905" s="11"/>
      <c r="J3905" s="11"/>
      <c r="K3905" s="2"/>
      <c r="L3905" s="2"/>
      <c r="M3905" s="1"/>
    </row>
    <row r="3906" spans="1:13" x14ac:dyDescent="0.2">
      <c r="A3906" s="1"/>
      <c r="B3906" s="1"/>
      <c r="C3906" s="16"/>
      <c r="D3906" s="1"/>
      <c r="E3906" s="1"/>
      <c r="F3906" s="1"/>
      <c r="G3906" s="1"/>
      <c r="H3906" s="11"/>
      <c r="I3906" s="11"/>
      <c r="J3906" s="11"/>
      <c r="K3906" s="2"/>
      <c r="L3906" s="2"/>
      <c r="M3906" s="1"/>
    </row>
    <row r="3907" spans="1:13" x14ac:dyDescent="0.2">
      <c r="A3907" s="1"/>
      <c r="B3907" s="1"/>
      <c r="C3907" s="16"/>
      <c r="D3907" s="1"/>
      <c r="E3907" s="1"/>
      <c r="F3907" s="1"/>
      <c r="G3907" s="1"/>
      <c r="H3907" s="11"/>
      <c r="I3907" s="11"/>
      <c r="J3907" s="11"/>
      <c r="K3907" s="2"/>
      <c r="L3907" s="2"/>
      <c r="M3907" s="1"/>
    </row>
    <row r="3908" spans="1:13" x14ac:dyDescent="0.2">
      <c r="A3908" s="1"/>
      <c r="B3908" s="1"/>
      <c r="C3908" s="16"/>
      <c r="D3908" s="1"/>
      <c r="E3908" s="1"/>
      <c r="F3908" s="1"/>
      <c r="G3908" s="1"/>
      <c r="H3908" s="11"/>
      <c r="I3908" s="11"/>
      <c r="J3908" s="11"/>
      <c r="K3908" s="2"/>
      <c r="L3908" s="2"/>
      <c r="M3908" s="1"/>
    </row>
    <row r="3909" spans="1:13" x14ac:dyDescent="0.2">
      <c r="A3909" s="1"/>
      <c r="B3909" s="1"/>
      <c r="C3909" s="16"/>
      <c r="D3909" s="1"/>
      <c r="E3909" s="1"/>
      <c r="F3909" s="1"/>
      <c r="G3909" s="1"/>
      <c r="H3909" s="11"/>
      <c r="I3909" s="11"/>
      <c r="J3909" s="11"/>
      <c r="K3909" s="2"/>
      <c r="L3909" s="2"/>
      <c r="M3909" s="1"/>
    </row>
    <row r="3910" spans="1:13" x14ac:dyDescent="0.2">
      <c r="A3910" s="1"/>
      <c r="B3910" s="1"/>
      <c r="C3910" s="16"/>
      <c r="D3910" s="1"/>
      <c r="E3910" s="1"/>
      <c r="F3910" s="1"/>
      <c r="G3910" s="1"/>
      <c r="H3910" s="11"/>
      <c r="I3910" s="11"/>
      <c r="J3910" s="11"/>
      <c r="K3910" s="2"/>
      <c r="L3910" s="2"/>
      <c r="M3910" s="1"/>
    </row>
    <row r="3911" spans="1:13" x14ac:dyDescent="0.2">
      <c r="A3911" s="1"/>
      <c r="B3911" s="1"/>
      <c r="C3911" s="16"/>
      <c r="D3911" s="1"/>
      <c r="E3911" s="1"/>
      <c r="F3911" s="1"/>
      <c r="G3911" s="1"/>
      <c r="H3911" s="11"/>
      <c r="I3911" s="11"/>
      <c r="J3911" s="11"/>
      <c r="K3911" s="2"/>
      <c r="L3911" s="2"/>
      <c r="M3911" s="1"/>
    </row>
    <row r="3912" spans="1:13" x14ac:dyDescent="0.2">
      <c r="A3912" s="1"/>
      <c r="B3912" s="1"/>
      <c r="C3912" s="16"/>
      <c r="D3912" s="1"/>
      <c r="E3912" s="1"/>
      <c r="F3912" s="1"/>
      <c r="G3912" s="1"/>
      <c r="H3912" s="11"/>
      <c r="I3912" s="11"/>
      <c r="J3912" s="11"/>
      <c r="K3912" s="2"/>
      <c r="L3912" s="2"/>
      <c r="M3912" s="1"/>
    </row>
    <row r="3913" spans="1:13" x14ac:dyDescent="0.2">
      <c r="A3913" s="1"/>
      <c r="B3913" s="1"/>
      <c r="C3913" s="16"/>
      <c r="D3913" s="1"/>
      <c r="E3913" s="1"/>
      <c r="F3913" s="1"/>
      <c r="G3913" s="1"/>
      <c r="H3913" s="11"/>
      <c r="I3913" s="11"/>
      <c r="J3913" s="11"/>
      <c r="K3913" s="2"/>
      <c r="L3913" s="2"/>
      <c r="M3913" s="1"/>
    </row>
    <row r="3914" spans="1:13" x14ac:dyDescent="0.2">
      <c r="A3914" s="1"/>
      <c r="B3914" s="1"/>
      <c r="C3914" s="16"/>
      <c r="D3914" s="1"/>
      <c r="E3914" s="1"/>
      <c r="F3914" s="1"/>
      <c r="G3914" s="1"/>
      <c r="H3914" s="11"/>
      <c r="I3914" s="11"/>
      <c r="J3914" s="11"/>
      <c r="K3914" s="2"/>
      <c r="L3914" s="2"/>
      <c r="M3914" s="1"/>
    </row>
    <row r="3915" spans="1:13" x14ac:dyDescent="0.2">
      <c r="A3915" s="1"/>
      <c r="B3915" s="1"/>
      <c r="C3915" s="16"/>
      <c r="D3915" s="1"/>
      <c r="E3915" s="1"/>
      <c r="F3915" s="1"/>
      <c r="G3915" s="1"/>
      <c r="H3915" s="11"/>
      <c r="I3915" s="11"/>
      <c r="J3915" s="11"/>
      <c r="K3915" s="2"/>
      <c r="L3915" s="2"/>
      <c r="M3915" s="1"/>
    </row>
    <row r="3916" spans="1:13" x14ac:dyDescent="0.2">
      <c r="A3916" s="1"/>
      <c r="B3916" s="1"/>
      <c r="C3916" s="16"/>
      <c r="D3916" s="1"/>
      <c r="E3916" s="1"/>
      <c r="F3916" s="1"/>
      <c r="G3916" s="1"/>
      <c r="H3916" s="11"/>
      <c r="I3916" s="11"/>
      <c r="J3916" s="11"/>
      <c r="K3916" s="2"/>
      <c r="L3916" s="2"/>
      <c r="M3916" s="1"/>
    </row>
    <row r="3917" spans="1:13" x14ac:dyDescent="0.2">
      <c r="A3917" s="1"/>
      <c r="B3917" s="1"/>
      <c r="C3917" s="16"/>
      <c r="D3917" s="1"/>
      <c r="E3917" s="1"/>
      <c r="F3917" s="1"/>
      <c r="G3917" s="1"/>
      <c r="H3917" s="11"/>
      <c r="I3917" s="11"/>
      <c r="J3917" s="11"/>
      <c r="K3917" s="2"/>
      <c r="L3917" s="2"/>
      <c r="M3917" s="1"/>
    </row>
    <row r="3918" spans="1:13" x14ac:dyDescent="0.2">
      <c r="A3918" s="1"/>
      <c r="B3918" s="1"/>
      <c r="C3918" s="16"/>
      <c r="D3918" s="1"/>
      <c r="E3918" s="1"/>
      <c r="F3918" s="1"/>
      <c r="G3918" s="1"/>
      <c r="H3918" s="11"/>
      <c r="I3918" s="11"/>
      <c r="J3918" s="11"/>
      <c r="K3918" s="2"/>
      <c r="L3918" s="2"/>
      <c r="M3918" s="1"/>
    </row>
    <row r="3919" spans="1:13" x14ac:dyDescent="0.2">
      <c r="A3919" s="1"/>
      <c r="B3919" s="1"/>
      <c r="C3919" s="16"/>
      <c r="D3919" s="1"/>
      <c r="E3919" s="1"/>
      <c r="F3919" s="1"/>
      <c r="G3919" s="1"/>
      <c r="H3919" s="11"/>
      <c r="I3919" s="11"/>
      <c r="J3919" s="11"/>
      <c r="K3919" s="2"/>
      <c r="L3919" s="2"/>
      <c r="M3919" s="1"/>
    </row>
    <row r="3920" spans="1:13" x14ac:dyDescent="0.2">
      <c r="A3920" s="1"/>
      <c r="B3920" s="1"/>
      <c r="C3920" s="16"/>
      <c r="D3920" s="1"/>
      <c r="E3920" s="1"/>
      <c r="F3920" s="1"/>
      <c r="G3920" s="1"/>
      <c r="H3920" s="11"/>
      <c r="I3920" s="11"/>
      <c r="J3920" s="11"/>
      <c r="K3920" s="2"/>
      <c r="L3920" s="2"/>
      <c r="M3920" s="1"/>
    </row>
    <row r="3921" spans="1:13" x14ac:dyDescent="0.2">
      <c r="A3921" s="1"/>
      <c r="B3921" s="1"/>
      <c r="C3921" s="16"/>
      <c r="D3921" s="1"/>
      <c r="E3921" s="1"/>
      <c r="F3921" s="1"/>
      <c r="G3921" s="1"/>
      <c r="H3921" s="11"/>
      <c r="I3921" s="11"/>
      <c r="J3921" s="11"/>
      <c r="K3921" s="2"/>
      <c r="L3921" s="2"/>
      <c r="M3921" s="1"/>
    </row>
    <row r="3922" spans="1:13" x14ac:dyDescent="0.2">
      <c r="A3922" s="1"/>
      <c r="B3922" s="1"/>
      <c r="C3922" s="16"/>
      <c r="D3922" s="1"/>
      <c r="E3922" s="1"/>
      <c r="F3922" s="1"/>
      <c r="G3922" s="1"/>
      <c r="H3922" s="11"/>
      <c r="I3922" s="11"/>
      <c r="J3922" s="11"/>
      <c r="K3922" s="2"/>
      <c r="L3922" s="2"/>
      <c r="M3922" s="1"/>
    </row>
    <row r="3923" spans="1:13" x14ac:dyDescent="0.2">
      <c r="A3923" s="1"/>
      <c r="B3923" s="1"/>
      <c r="C3923" s="16"/>
      <c r="D3923" s="1"/>
      <c r="E3923" s="1"/>
      <c r="F3923" s="1"/>
      <c r="G3923" s="1"/>
      <c r="H3923" s="11"/>
      <c r="I3923" s="11"/>
      <c r="J3923" s="11"/>
      <c r="K3923" s="2"/>
      <c r="L3923" s="2"/>
      <c r="M3923" s="1"/>
    </row>
    <row r="3924" spans="1:13" x14ac:dyDescent="0.2">
      <c r="A3924" s="1"/>
      <c r="B3924" s="1"/>
      <c r="C3924" s="16"/>
      <c r="D3924" s="1"/>
      <c r="E3924" s="1"/>
      <c r="F3924" s="1"/>
      <c r="G3924" s="1"/>
      <c r="H3924" s="11"/>
      <c r="I3924" s="11"/>
      <c r="J3924" s="11"/>
      <c r="K3924" s="2"/>
      <c r="L3924" s="2"/>
      <c r="M3924" s="1"/>
    </row>
    <row r="3925" spans="1:13" x14ac:dyDescent="0.2">
      <c r="A3925" s="1"/>
      <c r="B3925" s="1"/>
      <c r="C3925" s="16"/>
      <c r="D3925" s="1"/>
      <c r="E3925" s="1"/>
      <c r="F3925" s="1"/>
      <c r="G3925" s="1"/>
      <c r="H3925" s="11"/>
      <c r="I3925" s="11"/>
      <c r="J3925" s="11"/>
      <c r="K3925" s="2"/>
      <c r="L3925" s="2"/>
      <c r="M3925" s="1"/>
    </row>
    <row r="3926" spans="1:13" x14ac:dyDescent="0.2">
      <c r="A3926" s="1"/>
      <c r="B3926" s="1"/>
      <c r="C3926" s="16"/>
      <c r="D3926" s="1"/>
      <c r="E3926" s="1"/>
      <c r="F3926" s="1"/>
      <c r="G3926" s="1"/>
      <c r="H3926" s="11"/>
      <c r="I3926" s="11"/>
      <c r="J3926" s="11"/>
      <c r="K3926" s="2"/>
      <c r="L3926" s="2"/>
      <c r="M3926" s="1"/>
    </row>
    <row r="3927" spans="1:13" x14ac:dyDescent="0.2">
      <c r="A3927" s="1"/>
      <c r="B3927" s="1"/>
      <c r="C3927" s="16"/>
      <c r="D3927" s="1"/>
      <c r="E3927" s="1"/>
      <c r="F3927" s="1"/>
      <c r="G3927" s="1"/>
      <c r="H3927" s="11"/>
      <c r="I3927" s="11"/>
      <c r="J3927" s="11"/>
      <c r="K3927" s="2"/>
      <c r="L3927" s="2"/>
      <c r="M3927" s="1"/>
    </row>
    <row r="3928" spans="1:13" x14ac:dyDescent="0.2">
      <c r="A3928" s="1"/>
      <c r="B3928" s="1"/>
      <c r="C3928" s="16"/>
      <c r="D3928" s="1"/>
      <c r="E3928" s="1"/>
      <c r="F3928" s="1"/>
      <c r="G3928" s="1"/>
      <c r="H3928" s="11"/>
      <c r="I3928" s="11"/>
      <c r="J3928" s="11"/>
      <c r="K3928" s="2"/>
      <c r="L3928" s="2"/>
      <c r="M3928" s="1"/>
    </row>
    <row r="3929" spans="1:13" x14ac:dyDescent="0.2">
      <c r="A3929" s="1"/>
      <c r="B3929" s="1"/>
      <c r="C3929" s="16"/>
      <c r="D3929" s="1"/>
      <c r="E3929" s="1"/>
      <c r="F3929" s="1"/>
      <c r="G3929" s="1"/>
      <c r="H3929" s="11"/>
      <c r="I3929" s="11"/>
      <c r="J3929" s="11"/>
      <c r="K3929" s="2"/>
      <c r="L3929" s="2"/>
      <c r="M3929" s="1"/>
    </row>
    <row r="3930" spans="1:13" x14ac:dyDescent="0.2">
      <c r="A3930" s="1"/>
      <c r="B3930" s="1"/>
      <c r="C3930" s="16"/>
      <c r="D3930" s="1"/>
      <c r="E3930" s="1"/>
      <c r="F3930" s="1"/>
      <c r="G3930" s="1"/>
      <c r="H3930" s="11"/>
      <c r="I3930" s="11"/>
      <c r="J3930" s="11"/>
      <c r="K3930" s="2"/>
      <c r="L3930" s="2"/>
      <c r="M3930" s="1"/>
    </row>
    <row r="3931" spans="1:13" x14ac:dyDescent="0.2">
      <c r="A3931" s="1"/>
      <c r="B3931" s="1"/>
      <c r="C3931" s="16"/>
      <c r="D3931" s="1"/>
      <c r="E3931" s="1"/>
      <c r="F3931" s="1"/>
      <c r="G3931" s="1"/>
      <c r="H3931" s="11"/>
      <c r="I3931" s="11"/>
      <c r="J3931" s="11"/>
      <c r="K3931" s="2"/>
      <c r="L3931" s="2"/>
      <c r="M3931" s="1"/>
    </row>
    <row r="3932" spans="1:13" x14ac:dyDescent="0.2">
      <c r="A3932" s="1"/>
      <c r="B3932" s="1"/>
      <c r="C3932" s="16"/>
      <c r="D3932" s="1"/>
      <c r="E3932" s="1"/>
      <c r="F3932" s="1"/>
      <c r="G3932" s="1"/>
      <c r="H3932" s="11"/>
      <c r="I3932" s="11"/>
      <c r="J3932" s="11"/>
      <c r="K3932" s="2"/>
      <c r="L3932" s="2"/>
      <c r="M3932" s="1"/>
    </row>
    <row r="3933" spans="1:13" x14ac:dyDescent="0.2">
      <c r="A3933" s="1"/>
      <c r="B3933" s="1"/>
      <c r="C3933" s="16"/>
      <c r="D3933" s="1"/>
      <c r="E3933" s="1"/>
      <c r="F3933" s="1"/>
      <c r="G3933" s="1"/>
      <c r="H3933" s="11"/>
      <c r="I3933" s="11"/>
      <c r="J3933" s="11"/>
      <c r="K3933" s="2"/>
      <c r="L3933" s="2"/>
      <c r="M3933" s="1"/>
    </row>
    <row r="3934" spans="1:13" x14ac:dyDescent="0.2">
      <c r="A3934" s="1"/>
      <c r="B3934" s="1"/>
      <c r="C3934" s="16"/>
      <c r="D3934" s="1"/>
      <c r="E3934" s="1"/>
      <c r="F3934" s="1"/>
      <c r="G3934" s="1"/>
      <c r="H3934" s="11"/>
      <c r="I3934" s="11"/>
      <c r="J3934" s="11"/>
      <c r="K3934" s="2"/>
      <c r="L3934" s="2"/>
      <c r="M3934" s="1"/>
    </row>
    <row r="3935" spans="1:13" x14ac:dyDescent="0.2">
      <c r="A3935" s="1"/>
      <c r="B3935" s="1"/>
      <c r="C3935" s="16"/>
      <c r="D3935" s="1"/>
      <c r="E3935" s="1"/>
      <c r="F3935" s="1"/>
      <c r="G3935" s="1"/>
      <c r="H3935" s="11"/>
      <c r="I3935" s="11"/>
      <c r="J3935" s="11"/>
      <c r="K3935" s="2"/>
      <c r="L3935" s="2"/>
      <c r="M3935" s="1"/>
    </row>
    <row r="3936" spans="1:13" x14ac:dyDescent="0.2">
      <c r="A3936" s="1"/>
      <c r="B3936" s="1"/>
      <c r="C3936" s="16"/>
      <c r="D3936" s="1"/>
      <c r="E3936" s="1"/>
      <c r="F3936" s="1"/>
      <c r="G3936" s="1"/>
      <c r="H3936" s="11"/>
      <c r="I3936" s="11"/>
      <c r="J3936" s="11"/>
      <c r="K3936" s="2"/>
      <c r="L3936" s="2"/>
      <c r="M3936" s="1"/>
    </row>
    <row r="3937" spans="1:13" x14ac:dyDescent="0.2">
      <c r="A3937" s="1"/>
      <c r="B3937" s="1"/>
      <c r="C3937" s="16"/>
      <c r="D3937" s="1"/>
      <c r="E3937" s="1"/>
      <c r="F3937" s="1"/>
      <c r="G3937" s="1"/>
      <c r="H3937" s="11"/>
      <c r="I3937" s="11"/>
      <c r="J3937" s="11"/>
      <c r="K3937" s="2"/>
      <c r="L3937" s="2"/>
      <c r="M3937" s="1"/>
    </row>
    <row r="3938" spans="1:13" x14ac:dyDescent="0.2">
      <c r="A3938" s="1"/>
      <c r="B3938" s="1"/>
      <c r="C3938" s="16"/>
      <c r="D3938" s="1"/>
      <c r="E3938" s="1"/>
      <c r="F3938" s="1"/>
      <c r="G3938" s="1"/>
      <c r="H3938" s="11"/>
      <c r="I3938" s="11"/>
      <c r="J3938" s="11"/>
      <c r="K3938" s="2"/>
      <c r="L3938" s="2"/>
      <c r="M3938" s="1"/>
    </row>
    <row r="3939" spans="1:13" x14ac:dyDescent="0.2">
      <c r="A3939" s="1"/>
      <c r="B3939" s="1"/>
      <c r="C3939" s="16"/>
      <c r="D3939" s="1"/>
      <c r="E3939" s="1"/>
      <c r="F3939" s="1"/>
      <c r="G3939" s="1"/>
      <c r="H3939" s="11"/>
      <c r="I3939" s="11"/>
      <c r="J3939" s="11"/>
      <c r="K3939" s="2"/>
      <c r="L3939" s="2"/>
      <c r="M3939" s="1"/>
    </row>
    <row r="3940" spans="1:13" x14ac:dyDescent="0.2">
      <c r="A3940" s="1"/>
      <c r="B3940" s="1"/>
      <c r="C3940" s="16"/>
      <c r="D3940" s="1"/>
      <c r="E3940" s="1"/>
      <c r="F3940" s="1"/>
      <c r="G3940" s="1"/>
      <c r="H3940" s="11"/>
      <c r="I3940" s="11"/>
      <c r="J3940" s="11"/>
      <c r="K3940" s="2"/>
      <c r="L3940" s="2"/>
      <c r="M3940" s="1"/>
    </row>
    <row r="3941" spans="1:13" x14ac:dyDescent="0.2">
      <c r="A3941" s="1"/>
      <c r="B3941" s="1"/>
      <c r="C3941" s="16"/>
      <c r="D3941" s="1"/>
      <c r="E3941" s="1"/>
      <c r="F3941" s="1"/>
      <c r="G3941" s="1"/>
      <c r="H3941" s="11"/>
      <c r="I3941" s="11"/>
      <c r="J3941" s="11"/>
      <c r="K3941" s="2"/>
      <c r="L3941" s="2"/>
      <c r="M3941" s="1"/>
    </row>
    <row r="3942" spans="1:13" x14ac:dyDescent="0.2">
      <c r="A3942" s="1"/>
      <c r="B3942" s="1"/>
      <c r="C3942" s="16"/>
      <c r="D3942" s="1"/>
      <c r="E3942" s="1"/>
      <c r="F3942" s="1"/>
      <c r="G3942" s="1"/>
      <c r="H3942" s="11"/>
      <c r="I3942" s="11"/>
      <c r="J3942" s="11"/>
      <c r="K3942" s="2"/>
      <c r="L3942" s="2"/>
      <c r="M3942" s="1"/>
    </row>
    <row r="3943" spans="1:13" x14ac:dyDescent="0.2">
      <c r="A3943" s="1"/>
      <c r="B3943" s="1"/>
      <c r="C3943" s="16"/>
      <c r="D3943" s="1"/>
      <c r="E3943" s="1"/>
      <c r="F3943" s="1"/>
      <c r="G3943" s="1"/>
      <c r="H3943" s="11"/>
      <c r="I3943" s="11"/>
      <c r="J3943" s="11"/>
      <c r="K3943" s="2"/>
      <c r="L3943" s="2"/>
      <c r="M3943" s="1"/>
    </row>
    <row r="3944" spans="1:13" x14ac:dyDescent="0.2">
      <c r="A3944" s="1"/>
      <c r="B3944" s="1"/>
      <c r="C3944" s="16"/>
      <c r="D3944" s="1"/>
      <c r="E3944" s="1"/>
      <c r="F3944" s="1"/>
      <c r="G3944" s="1"/>
      <c r="H3944" s="11"/>
      <c r="I3944" s="11"/>
      <c r="J3944" s="11"/>
      <c r="K3944" s="2"/>
      <c r="L3944" s="2"/>
      <c r="M3944" s="1"/>
    </row>
    <row r="3945" spans="1:13" x14ac:dyDescent="0.2">
      <c r="A3945" s="1"/>
      <c r="B3945" s="1"/>
      <c r="C3945" s="16"/>
      <c r="D3945" s="1"/>
      <c r="E3945" s="1"/>
      <c r="F3945" s="1"/>
      <c r="G3945" s="1"/>
      <c r="H3945" s="11"/>
      <c r="I3945" s="11"/>
      <c r="J3945" s="11"/>
      <c r="K3945" s="2"/>
      <c r="L3945" s="2"/>
      <c r="M3945" s="1"/>
    </row>
    <row r="3946" spans="1:13" x14ac:dyDescent="0.2">
      <c r="A3946" s="1"/>
      <c r="B3946" s="1"/>
      <c r="C3946" s="16"/>
      <c r="D3946" s="1"/>
      <c r="E3946" s="1"/>
      <c r="F3946" s="1"/>
      <c r="G3946" s="1"/>
      <c r="H3946" s="11"/>
      <c r="I3946" s="11"/>
      <c r="J3946" s="11"/>
      <c r="K3946" s="2"/>
      <c r="L3946" s="2"/>
      <c r="M3946" s="1"/>
    </row>
    <row r="3947" spans="1:13" x14ac:dyDescent="0.2">
      <c r="A3947" s="1"/>
      <c r="B3947" s="1"/>
      <c r="C3947" s="16"/>
      <c r="D3947" s="1"/>
      <c r="E3947" s="1"/>
      <c r="F3947" s="1"/>
      <c r="G3947" s="1"/>
      <c r="H3947" s="11"/>
      <c r="I3947" s="11"/>
      <c r="J3947" s="11"/>
      <c r="K3947" s="2"/>
      <c r="L3947" s="2"/>
      <c r="M3947" s="1"/>
    </row>
    <row r="3948" spans="1:13" x14ac:dyDescent="0.2">
      <c r="A3948" s="1"/>
      <c r="B3948" s="1"/>
      <c r="C3948" s="16"/>
      <c r="D3948" s="1"/>
      <c r="E3948" s="1"/>
      <c r="F3948" s="1"/>
      <c r="G3948" s="1"/>
      <c r="H3948" s="11"/>
      <c r="I3948" s="11"/>
      <c r="J3948" s="11"/>
      <c r="K3948" s="2"/>
      <c r="L3948" s="2"/>
      <c r="M3948" s="1"/>
    </row>
    <row r="3949" spans="1:13" x14ac:dyDescent="0.2">
      <c r="A3949" s="1"/>
      <c r="B3949" s="1"/>
      <c r="C3949" s="16"/>
      <c r="D3949" s="1"/>
      <c r="E3949" s="1"/>
      <c r="F3949" s="1"/>
      <c r="G3949" s="1"/>
      <c r="H3949" s="11"/>
      <c r="I3949" s="11"/>
      <c r="J3949" s="11"/>
      <c r="K3949" s="2"/>
      <c r="L3949" s="2"/>
      <c r="M3949" s="1"/>
    </row>
    <row r="3950" spans="1:13" x14ac:dyDescent="0.2">
      <c r="A3950" s="1"/>
      <c r="B3950" s="1"/>
      <c r="C3950" s="16"/>
      <c r="D3950" s="1"/>
      <c r="E3950" s="1"/>
      <c r="F3950" s="1"/>
      <c r="G3950" s="1"/>
      <c r="H3950" s="11"/>
      <c r="I3950" s="11"/>
      <c r="J3950" s="11"/>
      <c r="K3950" s="2"/>
      <c r="L3950" s="2"/>
      <c r="M3950" s="1"/>
    </row>
    <row r="3951" spans="1:13" x14ac:dyDescent="0.2">
      <c r="A3951" s="1"/>
      <c r="B3951" s="1"/>
      <c r="C3951" s="16"/>
      <c r="D3951" s="1"/>
      <c r="E3951" s="1"/>
      <c r="F3951" s="1"/>
      <c r="G3951" s="1"/>
      <c r="H3951" s="11"/>
      <c r="I3951" s="11"/>
      <c r="J3951" s="11"/>
      <c r="K3951" s="2"/>
      <c r="L3951" s="2"/>
      <c r="M3951" s="1"/>
    </row>
    <row r="3952" spans="1:13" x14ac:dyDescent="0.2">
      <c r="A3952" s="1"/>
      <c r="B3952" s="1"/>
      <c r="C3952" s="16"/>
      <c r="D3952" s="1"/>
      <c r="E3952" s="1"/>
      <c r="F3952" s="1"/>
      <c r="G3952" s="1"/>
      <c r="H3952" s="11"/>
      <c r="I3952" s="11"/>
      <c r="J3952" s="11"/>
      <c r="K3952" s="2"/>
      <c r="L3952" s="2"/>
      <c r="M3952" s="1"/>
    </row>
    <row r="3953" spans="1:13" x14ac:dyDescent="0.2">
      <c r="A3953" s="1"/>
      <c r="B3953" s="1"/>
      <c r="C3953" s="16"/>
      <c r="D3953" s="1"/>
      <c r="E3953" s="1"/>
      <c r="F3953" s="1"/>
      <c r="G3953" s="1"/>
      <c r="H3953" s="11"/>
      <c r="I3953" s="11"/>
      <c r="J3953" s="11"/>
      <c r="K3953" s="2"/>
      <c r="L3953" s="2"/>
      <c r="M3953" s="1"/>
    </row>
    <row r="3954" spans="1:13" x14ac:dyDescent="0.2">
      <c r="A3954" s="1"/>
      <c r="B3954" s="1"/>
      <c r="C3954" s="16"/>
      <c r="D3954" s="1"/>
      <c r="E3954" s="1"/>
      <c r="F3954" s="1"/>
      <c r="G3954" s="1"/>
      <c r="H3954" s="11"/>
      <c r="I3954" s="11"/>
      <c r="J3954" s="11"/>
      <c r="K3954" s="2"/>
      <c r="L3954" s="2"/>
      <c r="M3954" s="1"/>
    </row>
    <row r="3955" spans="1:13" x14ac:dyDescent="0.2">
      <c r="A3955" s="1"/>
      <c r="B3955" s="1"/>
      <c r="C3955" s="16"/>
      <c r="D3955" s="1"/>
      <c r="E3955" s="1"/>
      <c r="F3955" s="1"/>
      <c r="G3955" s="1"/>
      <c r="H3955" s="11"/>
      <c r="I3955" s="11"/>
      <c r="J3955" s="11"/>
      <c r="K3955" s="2"/>
      <c r="L3955" s="2"/>
      <c r="M3955" s="1"/>
    </row>
    <row r="3956" spans="1:13" x14ac:dyDescent="0.2">
      <c r="A3956" s="1"/>
      <c r="B3956" s="1"/>
      <c r="C3956" s="16"/>
      <c r="D3956" s="1"/>
      <c r="E3956" s="1"/>
      <c r="F3956" s="1"/>
      <c r="G3956" s="1"/>
      <c r="H3956" s="11"/>
      <c r="I3956" s="11"/>
      <c r="J3956" s="11"/>
      <c r="K3956" s="2"/>
      <c r="L3956" s="2"/>
      <c r="M3956" s="1"/>
    </row>
    <row r="3957" spans="1:13" x14ac:dyDescent="0.2">
      <c r="A3957" s="1"/>
      <c r="B3957" s="1"/>
      <c r="C3957" s="16"/>
      <c r="D3957" s="1"/>
      <c r="E3957" s="1"/>
      <c r="F3957" s="1"/>
      <c r="G3957" s="1"/>
      <c r="H3957" s="11"/>
      <c r="I3957" s="11"/>
      <c r="J3957" s="11"/>
      <c r="K3957" s="2"/>
      <c r="L3957" s="2"/>
      <c r="M3957" s="1"/>
    </row>
    <row r="3958" spans="1:13" x14ac:dyDescent="0.2">
      <c r="A3958" s="1"/>
      <c r="B3958" s="1"/>
      <c r="C3958" s="16"/>
      <c r="D3958" s="1"/>
      <c r="E3958" s="1"/>
      <c r="F3958" s="1"/>
      <c r="G3958" s="1"/>
      <c r="H3958" s="11"/>
      <c r="I3958" s="11"/>
      <c r="J3958" s="11"/>
      <c r="K3958" s="2"/>
      <c r="L3958" s="2"/>
      <c r="M3958" s="1"/>
    </row>
    <row r="3959" spans="1:13" x14ac:dyDescent="0.2">
      <c r="A3959" s="1"/>
      <c r="B3959" s="1"/>
      <c r="C3959" s="16"/>
      <c r="D3959" s="1"/>
      <c r="E3959" s="1"/>
      <c r="F3959" s="1"/>
      <c r="G3959" s="1"/>
      <c r="H3959" s="11"/>
      <c r="I3959" s="11"/>
      <c r="J3959" s="11"/>
      <c r="K3959" s="2"/>
      <c r="L3959" s="2"/>
      <c r="M3959" s="1"/>
    </row>
    <row r="3960" spans="1:13" x14ac:dyDescent="0.2">
      <c r="A3960" s="1"/>
      <c r="B3960" s="1"/>
      <c r="C3960" s="16"/>
      <c r="D3960" s="1"/>
      <c r="E3960" s="1"/>
      <c r="F3960" s="1"/>
      <c r="G3960" s="1"/>
      <c r="H3960" s="11"/>
      <c r="I3960" s="11"/>
      <c r="J3960" s="11"/>
      <c r="K3960" s="2"/>
      <c r="L3960" s="2"/>
      <c r="M3960" s="1"/>
    </row>
    <row r="3961" spans="1:13" x14ac:dyDescent="0.2">
      <c r="A3961" s="1"/>
      <c r="B3961" s="1"/>
      <c r="C3961" s="16"/>
      <c r="D3961" s="1"/>
      <c r="E3961" s="1"/>
      <c r="F3961" s="1"/>
      <c r="G3961" s="1"/>
      <c r="H3961" s="11"/>
      <c r="I3961" s="11"/>
      <c r="J3961" s="11"/>
      <c r="K3961" s="2"/>
      <c r="L3961" s="2"/>
      <c r="M3961" s="1"/>
    </row>
    <row r="3962" spans="1:13" x14ac:dyDescent="0.2">
      <c r="A3962" s="1"/>
      <c r="B3962" s="1"/>
      <c r="C3962" s="16"/>
      <c r="D3962" s="1"/>
      <c r="E3962" s="1"/>
      <c r="F3962" s="1"/>
      <c r="G3962" s="1"/>
      <c r="H3962" s="11"/>
      <c r="I3962" s="11"/>
      <c r="J3962" s="11"/>
      <c r="K3962" s="2"/>
      <c r="L3962" s="2"/>
      <c r="M3962" s="1"/>
    </row>
    <row r="3963" spans="1:13" x14ac:dyDescent="0.2">
      <c r="A3963" s="1"/>
      <c r="B3963" s="1"/>
      <c r="C3963" s="16"/>
      <c r="D3963" s="1"/>
      <c r="E3963" s="1"/>
      <c r="F3963" s="1"/>
      <c r="G3963" s="1"/>
      <c r="H3963" s="11"/>
      <c r="I3963" s="11"/>
      <c r="J3963" s="11"/>
      <c r="K3963" s="2"/>
      <c r="L3963" s="2"/>
      <c r="M3963" s="1"/>
    </row>
    <row r="3964" spans="1:13" x14ac:dyDescent="0.2">
      <c r="A3964" s="1"/>
      <c r="B3964" s="1"/>
      <c r="C3964" s="16"/>
      <c r="D3964" s="1"/>
      <c r="E3964" s="1"/>
      <c r="F3964" s="1"/>
      <c r="G3964" s="1"/>
      <c r="H3964" s="11"/>
      <c r="I3964" s="11"/>
      <c r="J3964" s="11"/>
      <c r="K3964" s="2"/>
      <c r="L3964" s="2"/>
      <c r="M3964" s="1"/>
    </row>
    <row r="3965" spans="1:13" x14ac:dyDescent="0.2">
      <c r="A3965" s="1"/>
      <c r="B3965" s="1"/>
      <c r="C3965" s="16"/>
      <c r="D3965" s="1"/>
      <c r="E3965" s="1"/>
      <c r="F3965" s="1"/>
      <c r="G3965" s="1"/>
      <c r="H3965" s="11"/>
      <c r="I3965" s="11"/>
      <c r="J3965" s="11"/>
      <c r="K3965" s="2"/>
      <c r="L3965" s="2"/>
      <c r="M3965" s="1"/>
    </row>
    <row r="3966" spans="1:13" x14ac:dyDescent="0.2">
      <c r="A3966" s="1"/>
      <c r="B3966" s="1"/>
      <c r="C3966" s="16"/>
      <c r="D3966" s="1"/>
      <c r="E3966" s="1"/>
      <c r="F3966" s="1"/>
      <c r="G3966" s="1"/>
      <c r="H3966" s="11"/>
      <c r="I3966" s="11"/>
      <c r="J3966" s="11"/>
      <c r="K3966" s="2"/>
      <c r="L3966" s="2"/>
      <c r="M3966" s="1"/>
    </row>
    <row r="3967" spans="1:13" x14ac:dyDescent="0.2">
      <c r="A3967" s="1"/>
      <c r="B3967" s="1"/>
      <c r="C3967" s="16"/>
      <c r="D3967" s="1"/>
      <c r="E3967" s="1"/>
      <c r="F3967" s="1"/>
      <c r="G3967" s="1"/>
      <c r="H3967" s="11"/>
      <c r="I3967" s="11"/>
      <c r="J3967" s="11"/>
      <c r="K3967" s="2"/>
      <c r="L3967" s="2"/>
      <c r="M3967" s="1"/>
    </row>
    <row r="3968" spans="1:13" x14ac:dyDescent="0.2">
      <c r="A3968" s="1"/>
      <c r="B3968" s="1"/>
      <c r="C3968" s="16"/>
      <c r="D3968" s="1"/>
      <c r="E3968" s="1"/>
      <c r="F3968" s="1"/>
      <c r="G3968" s="1"/>
      <c r="H3968" s="11"/>
      <c r="I3968" s="11"/>
      <c r="J3968" s="11"/>
      <c r="K3968" s="2"/>
      <c r="L3968" s="2"/>
      <c r="M3968" s="1"/>
    </row>
    <row r="3969" spans="1:13" x14ac:dyDescent="0.2">
      <c r="A3969" s="1"/>
      <c r="B3969" s="1"/>
      <c r="C3969" s="16"/>
      <c r="D3969" s="1"/>
      <c r="E3969" s="1"/>
      <c r="F3969" s="1"/>
      <c r="G3969" s="1"/>
      <c r="H3969" s="11"/>
      <c r="I3969" s="11"/>
      <c r="J3969" s="11"/>
      <c r="K3969" s="2"/>
      <c r="L3969" s="2"/>
      <c r="M3969" s="1"/>
    </row>
    <row r="3970" spans="1:13" x14ac:dyDescent="0.2">
      <c r="A3970" s="1"/>
      <c r="B3970" s="1"/>
      <c r="C3970" s="16"/>
      <c r="D3970" s="1"/>
      <c r="E3970" s="1"/>
      <c r="F3970" s="1"/>
      <c r="G3970" s="1"/>
      <c r="H3970" s="11"/>
      <c r="I3970" s="11"/>
      <c r="J3970" s="11"/>
      <c r="K3970" s="2"/>
      <c r="L3970" s="2"/>
      <c r="M3970" s="1"/>
    </row>
    <row r="3971" spans="1:13" x14ac:dyDescent="0.2">
      <c r="A3971" s="1"/>
      <c r="B3971" s="1"/>
      <c r="C3971" s="16"/>
      <c r="D3971" s="1"/>
      <c r="E3971" s="1"/>
      <c r="F3971" s="1"/>
      <c r="G3971" s="1"/>
      <c r="H3971" s="11"/>
      <c r="I3971" s="11"/>
      <c r="J3971" s="11"/>
      <c r="K3971" s="2"/>
      <c r="L3971" s="2"/>
      <c r="M3971" s="1"/>
    </row>
    <row r="3972" spans="1:13" x14ac:dyDescent="0.2">
      <c r="A3972" s="1"/>
      <c r="B3972" s="1"/>
      <c r="C3972" s="16"/>
      <c r="D3972" s="1"/>
      <c r="E3972" s="1"/>
      <c r="F3972" s="1"/>
      <c r="G3972" s="1"/>
      <c r="H3972" s="11"/>
      <c r="I3972" s="11"/>
      <c r="J3972" s="11"/>
      <c r="K3972" s="2"/>
      <c r="L3972" s="2"/>
      <c r="M3972" s="1"/>
    </row>
    <row r="3973" spans="1:13" x14ac:dyDescent="0.2">
      <c r="A3973" s="1"/>
      <c r="B3973" s="1"/>
      <c r="C3973" s="16"/>
      <c r="D3973" s="1"/>
      <c r="E3973" s="1"/>
      <c r="F3973" s="1"/>
      <c r="G3973" s="1"/>
      <c r="H3973" s="11"/>
      <c r="I3973" s="11"/>
      <c r="J3973" s="11"/>
      <c r="K3973" s="2"/>
      <c r="L3973" s="2"/>
      <c r="M3973" s="1"/>
    </row>
    <row r="3974" spans="1:13" x14ac:dyDescent="0.2">
      <c r="A3974" s="1"/>
      <c r="B3974" s="1"/>
      <c r="C3974" s="16"/>
      <c r="D3974" s="1"/>
      <c r="E3974" s="1"/>
      <c r="F3974" s="1"/>
      <c r="G3974" s="1"/>
      <c r="H3974" s="11"/>
      <c r="I3974" s="11"/>
      <c r="J3974" s="11"/>
      <c r="K3974" s="2"/>
      <c r="L3974" s="2"/>
      <c r="M3974" s="1"/>
    </row>
    <row r="3975" spans="1:13" x14ac:dyDescent="0.2">
      <c r="A3975" s="1"/>
      <c r="B3975" s="1"/>
      <c r="C3975" s="16"/>
      <c r="D3975" s="1"/>
      <c r="E3975" s="1"/>
      <c r="F3975" s="1"/>
      <c r="G3975" s="1"/>
      <c r="H3975" s="11"/>
      <c r="I3975" s="11"/>
      <c r="J3975" s="11"/>
      <c r="K3975" s="2"/>
      <c r="L3975" s="2"/>
      <c r="M3975" s="1"/>
    </row>
    <row r="3976" spans="1:13" x14ac:dyDescent="0.2">
      <c r="A3976" s="1"/>
      <c r="B3976" s="1"/>
      <c r="C3976" s="16"/>
      <c r="D3976" s="1"/>
      <c r="E3976" s="1"/>
      <c r="F3976" s="1"/>
      <c r="G3976" s="1"/>
      <c r="H3976" s="11"/>
      <c r="I3976" s="11"/>
      <c r="J3976" s="11"/>
      <c r="K3976" s="2"/>
      <c r="L3976" s="2"/>
      <c r="M3976" s="1"/>
    </row>
    <row r="3977" spans="1:13" x14ac:dyDescent="0.2">
      <c r="A3977" s="1"/>
      <c r="B3977" s="1"/>
      <c r="C3977" s="16"/>
      <c r="D3977" s="1"/>
      <c r="E3977" s="1"/>
      <c r="F3977" s="1"/>
      <c r="G3977" s="1"/>
      <c r="H3977" s="11"/>
      <c r="I3977" s="11"/>
      <c r="J3977" s="11"/>
      <c r="K3977" s="2"/>
      <c r="L3977" s="2"/>
      <c r="M3977" s="1"/>
    </row>
    <row r="3978" spans="1:13" x14ac:dyDescent="0.2">
      <c r="A3978" s="1"/>
      <c r="B3978" s="1"/>
      <c r="C3978" s="16"/>
      <c r="D3978" s="1"/>
      <c r="E3978" s="1"/>
      <c r="F3978" s="1"/>
      <c r="G3978" s="1"/>
      <c r="H3978" s="11"/>
      <c r="I3978" s="11"/>
      <c r="J3978" s="11"/>
      <c r="K3978" s="2"/>
      <c r="L3978" s="2"/>
      <c r="M3978" s="1"/>
    </row>
    <row r="3979" spans="1:13" x14ac:dyDescent="0.2">
      <c r="A3979" s="1"/>
      <c r="B3979" s="1"/>
      <c r="C3979" s="16"/>
      <c r="D3979" s="1"/>
      <c r="E3979" s="1"/>
      <c r="F3979" s="1"/>
      <c r="G3979" s="1"/>
      <c r="H3979" s="11"/>
      <c r="I3979" s="11"/>
      <c r="J3979" s="11"/>
      <c r="K3979" s="2"/>
      <c r="L3979" s="2"/>
      <c r="M3979" s="1"/>
    </row>
    <row r="3980" spans="1:13" x14ac:dyDescent="0.2">
      <c r="A3980" s="1"/>
      <c r="B3980" s="1"/>
      <c r="C3980" s="16"/>
      <c r="D3980" s="1"/>
      <c r="E3980" s="1"/>
      <c r="F3980" s="1"/>
      <c r="G3980" s="1"/>
      <c r="H3980" s="11"/>
      <c r="I3980" s="11"/>
      <c r="J3980" s="11"/>
      <c r="K3980" s="2"/>
      <c r="L3980" s="2"/>
      <c r="M3980" s="1"/>
    </row>
    <row r="3981" spans="1:13" x14ac:dyDescent="0.2">
      <c r="A3981" s="1"/>
      <c r="B3981" s="1"/>
      <c r="C3981" s="16"/>
      <c r="D3981" s="1"/>
      <c r="E3981" s="1"/>
      <c r="F3981" s="1"/>
      <c r="G3981" s="1"/>
      <c r="H3981" s="11"/>
      <c r="I3981" s="11"/>
      <c r="J3981" s="11"/>
      <c r="K3981" s="2"/>
      <c r="L3981" s="2"/>
      <c r="M3981" s="1"/>
    </row>
    <row r="3982" spans="1:13" x14ac:dyDescent="0.2">
      <c r="A3982" s="1"/>
      <c r="B3982" s="1"/>
      <c r="C3982" s="16"/>
      <c r="D3982" s="1"/>
      <c r="E3982" s="1"/>
      <c r="F3982" s="1"/>
      <c r="G3982" s="1"/>
      <c r="H3982" s="11"/>
      <c r="I3982" s="11"/>
      <c r="J3982" s="11"/>
      <c r="K3982" s="2"/>
      <c r="L3982" s="2"/>
      <c r="M3982" s="1"/>
    </row>
    <row r="3983" spans="1:13" x14ac:dyDescent="0.2">
      <c r="A3983" s="1"/>
      <c r="B3983" s="1"/>
      <c r="C3983" s="16"/>
      <c r="D3983" s="1"/>
      <c r="E3983" s="1"/>
      <c r="F3983" s="1"/>
      <c r="G3983" s="1"/>
      <c r="H3983" s="11"/>
      <c r="I3983" s="11"/>
      <c r="J3983" s="11"/>
      <c r="K3983" s="2"/>
      <c r="L3983" s="2"/>
      <c r="M3983" s="1"/>
    </row>
    <row r="3984" spans="1:13" x14ac:dyDescent="0.2">
      <c r="A3984" s="1"/>
      <c r="B3984" s="1"/>
      <c r="C3984" s="16"/>
      <c r="D3984" s="1"/>
      <c r="E3984" s="1"/>
      <c r="F3984" s="1"/>
      <c r="G3984" s="1"/>
      <c r="H3984" s="11"/>
      <c r="I3984" s="11"/>
      <c r="J3984" s="11"/>
      <c r="K3984" s="2"/>
      <c r="L3984" s="2"/>
      <c r="M3984" s="1"/>
    </row>
    <row r="3985" spans="1:13" x14ac:dyDescent="0.2">
      <c r="A3985" s="1"/>
      <c r="B3985" s="1"/>
      <c r="C3985" s="16"/>
      <c r="D3985" s="1"/>
      <c r="E3985" s="1"/>
      <c r="F3985" s="1"/>
      <c r="G3985" s="1"/>
      <c r="H3985" s="11"/>
      <c r="I3985" s="11"/>
      <c r="J3985" s="11"/>
      <c r="K3985" s="2"/>
      <c r="L3985" s="2"/>
      <c r="M3985" s="1"/>
    </row>
    <row r="3986" spans="1:13" x14ac:dyDescent="0.2">
      <c r="A3986" s="1"/>
      <c r="B3986" s="1"/>
      <c r="C3986" s="16"/>
      <c r="D3986" s="1"/>
      <c r="E3986" s="1"/>
      <c r="F3986" s="1"/>
      <c r="G3986" s="1"/>
      <c r="H3986" s="11"/>
      <c r="I3986" s="11"/>
      <c r="J3986" s="11"/>
      <c r="K3986" s="2"/>
      <c r="L3986" s="2"/>
      <c r="M3986" s="1"/>
    </row>
    <row r="3987" spans="1:13" x14ac:dyDescent="0.2">
      <c r="A3987" s="1"/>
      <c r="B3987" s="1"/>
      <c r="C3987" s="16"/>
      <c r="D3987" s="1"/>
      <c r="E3987" s="1"/>
      <c r="F3987" s="1"/>
      <c r="G3987" s="1"/>
      <c r="H3987" s="11"/>
      <c r="I3987" s="11"/>
      <c r="J3987" s="11"/>
      <c r="K3987" s="2"/>
      <c r="L3987" s="2"/>
      <c r="M3987" s="1"/>
    </row>
    <row r="3988" spans="1:13" x14ac:dyDescent="0.2">
      <c r="A3988" s="1"/>
      <c r="B3988" s="1"/>
      <c r="C3988" s="16"/>
      <c r="D3988" s="1"/>
      <c r="E3988" s="1"/>
      <c r="F3988" s="1"/>
      <c r="G3988" s="1"/>
      <c r="H3988" s="11"/>
      <c r="I3988" s="11"/>
      <c r="J3988" s="11"/>
      <c r="K3988" s="2"/>
      <c r="L3988" s="2"/>
      <c r="M3988" s="1"/>
    </row>
    <row r="3989" spans="1:13" x14ac:dyDescent="0.2">
      <c r="A3989" s="1"/>
      <c r="B3989" s="1"/>
      <c r="C3989" s="16"/>
      <c r="D3989" s="1"/>
      <c r="E3989" s="1"/>
      <c r="F3989" s="1"/>
      <c r="G3989" s="1"/>
      <c r="H3989" s="11"/>
      <c r="I3989" s="11"/>
      <c r="J3989" s="11"/>
      <c r="K3989" s="2"/>
      <c r="L3989" s="2"/>
      <c r="M3989" s="1"/>
    </row>
    <row r="3990" spans="1:13" x14ac:dyDescent="0.2">
      <c r="A3990" s="1"/>
      <c r="B3990" s="1"/>
      <c r="C3990" s="16"/>
      <c r="D3990" s="1"/>
      <c r="E3990" s="1"/>
      <c r="F3990" s="1"/>
      <c r="G3990" s="1"/>
      <c r="H3990" s="11"/>
      <c r="I3990" s="11"/>
      <c r="J3990" s="11"/>
      <c r="K3990" s="2"/>
      <c r="L3990" s="2"/>
      <c r="M3990" s="1"/>
    </row>
    <row r="3991" spans="1:13" x14ac:dyDescent="0.2">
      <c r="A3991" s="1"/>
      <c r="B3991" s="1"/>
      <c r="C3991" s="16"/>
      <c r="D3991" s="1"/>
      <c r="E3991" s="1"/>
      <c r="F3991" s="1"/>
      <c r="G3991" s="1"/>
      <c r="H3991" s="11"/>
      <c r="I3991" s="11"/>
      <c r="J3991" s="11"/>
      <c r="K3991" s="2"/>
      <c r="L3991" s="2"/>
      <c r="M3991" s="1"/>
    </row>
    <row r="3992" spans="1:13" x14ac:dyDescent="0.2">
      <c r="A3992" s="1"/>
      <c r="B3992" s="1"/>
      <c r="C3992" s="16"/>
      <c r="D3992" s="1"/>
      <c r="E3992" s="1"/>
      <c r="F3992" s="1"/>
      <c r="G3992" s="1"/>
      <c r="H3992" s="11"/>
      <c r="I3992" s="11"/>
      <c r="J3992" s="11"/>
      <c r="K3992" s="2"/>
      <c r="L3992" s="2"/>
      <c r="M3992" s="1"/>
    </row>
    <row r="3993" spans="1:13" x14ac:dyDescent="0.2">
      <c r="A3993" s="1"/>
      <c r="B3993" s="1"/>
      <c r="C3993" s="16"/>
      <c r="D3993" s="1"/>
      <c r="E3993" s="1"/>
      <c r="F3993" s="1"/>
      <c r="G3993" s="1"/>
      <c r="H3993" s="11"/>
      <c r="I3993" s="11"/>
      <c r="J3993" s="11"/>
      <c r="K3993" s="2"/>
      <c r="L3993" s="2"/>
      <c r="M3993" s="1"/>
    </row>
    <row r="3994" spans="1:13" x14ac:dyDescent="0.2">
      <c r="A3994" s="1"/>
      <c r="B3994" s="1"/>
      <c r="C3994" s="16"/>
      <c r="D3994" s="1"/>
      <c r="E3994" s="1"/>
      <c r="F3994" s="1"/>
      <c r="G3994" s="1"/>
      <c r="H3994" s="11"/>
      <c r="I3994" s="11"/>
      <c r="J3994" s="11"/>
      <c r="K3994" s="2"/>
      <c r="L3994" s="2"/>
      <c r="M3994" s="1"/>
    </row>
    <row r="3995" spans="1:13" x14ac:dyDescent="0.2">
      <c r="A3995" s="1"/>
      <c r="B3995" s="1"/>
      <c r="C3995" s="16"/>
      <c r="D3995" s="1"/>
      <c r="E3995" s="1"/>
      <c r="F3995" s="1"/>
      <c r="G3995" s="1"/>
      <c r="H3995" s="11"/>
      <c r="I3995" s="11"/>
      <c r="J3995" s="11"/>
      <c r="K3995" s="2"/>
      <c r="L3995" s="2"/>
      <c r="M3995" s="1"/>
    </row>
    <row r="3996" spans="1:13" x14ac:dyDescent="0.2">
      <c r="A3996" s="1"/>
      <c r="B3996" s="1"/>
      <c r="C3996" s="16"/>
      <c r="D3996" s="1"/>
      <c r="E3996" s="1"/>
      <c r="F3996" s="1"/>
      <c r="G3996" s="1"/>
      <c r="H3996" s="11"/>
      <c r="I3996" s="11"/>
      <c r="J3996" s="11"/>
      <c r="K3996" s="2"/>
      <c r="L3996" s="2"/>
      <c r="M3996" s="1"/>
    </row>
    <row r="3997" spans="1:13" x14ac:dyDescent="0.2">
      <c r="A3997" s="1"/>
      <c r="B3997" s="1"/>
      <c r="C3997" s="16"/>
      <c r="D3997" s="1"/>
      <c r="E3997" s="1"/>
      <c r="F3997" s="1"/>
      <c r="G3997" s="1"/>
      <c r="H3997" s="11"/>
      <c r="I3997" s="11"/>
      <c r="J3997" s="11"/>
      <c r="K3997" s="2"/>
      <c r="L3997" s="2"/>
      <c r="M3997" s="1"/>
    </row>
    <row r="3998" spans="1:13" x14ac:dyDescent="0.2">
      <c r="A3998" s="1"/>
      <c r="B3998" s="1"/>
      <c r="C3998" s="16"/>
      <c r="D3998" s="1"/>
      <c r="E3998" s="1"/>
      <c r="F3998" s="1"/>
      <c r="G3998" s="1"/>
      <c r="H3998" s="11"/>
      <c r="I3998" s="11"/>
      <c r="J3998" s="11"/>
      <c r="K3998" s="2"/>
      <c r="L3998" s="2"/>
      <c r="M3998" s="1"/>
    </row>
    <row r="3999" spans="1:13" x14ac:dyDescent="0.2">
      <c r="A3999" s="1"/>
      <c r="B3999" s="1"/>
      <c r="C3999" s="16"/>
      <c r="D3999" s="1"/>
      <c r="E3999" s="1"/>
      <c r="F3999" s="1"/>
      <c r="G3999" s="1"/>
      <c r="H3999" s="11"/>
      <c r="I3999" s="11"/>
      <c r="J3999" s="11"/>
      <c r="K3999" s="2"/>
      <c r="L3999" s="2"/>
      <c r="M3999" s="1"/>
    </row>
    <row r="4000" spans="1:13" x14ac:dyDescent="0.2">
      <c r="A4000" s="1"/>
      <c r="B4000" s="1"/>
      <c r="C4000" s="16"/>
      <c r="D4000" s="1"/>
      <c r="E4000" s="1"/>
      <c r="F4000" s="1"/>
      <c r="G4000" s="1"/>
      <c r="H4000" s="11"/>
      <c r="I4000" s="11"/>
      <c r="J4000" s="11"/>
      <c r="K4000" s="2"/>
      <c r="L4000" s="2"/>
      <c r="M4000" s="1"/>
    </row>
    <row r="4001" spans="1:13" x14ac:dyDescent="0.2">
      <c r="A4001" s="1"/>
      <c r="B4001" s="1"/>
      <c r="C4001" s="16"/>
      <c r="D4001" s="1"/>
      <c r="E4001" s="1"/>
      <c r="F4001" s="1"/>
      <c r="G4001" s="1"/>
      <c r="H4001" s="11"/>
      <c r="I4001" s="11"/>
      <c r="J4001" s="11"/>
      <c r="K4001" s="2"/>
      <c r="L4001" s="2"/>
      <c r="M4001" s="1"/>
    </row>
    <row r="4002" spans="1:13" x14ac:dyDescent="0.2">
      <c r="A4002" s="1"/>
      <c r="B4002" s="1"/>
      <c r="C4002" s="16"/>
      <c r="D4002" s="1"/>
      <c r="E4002" s="1"/>
      <c r="F4002" s="1"/>
      <c r="G4002" s="1"/>
      <c r="H4002" s="11"/>
      <c r="I4002" s="11"/>
      <c r="J4002" s="11"/>
      <c r="K4002" s="2"/>
      <c r="L4002" s="2"/>
      <c r="M4002" s="1"/>
    </row>
    <row r="4003" spans="1:13" x14ac:dyDescent="0.2">
      <c r="A4003" s="1"/>
      <c r="B4003" s="1"/>
      <c r="C4003" s="16"/>
      <c r="D4003" s="1"/>
      <c r="E4003" s="1"/>
      <c r="F4003" s="1"/>
      <c r="G4003" s="1"/>
      <c r="H4003" s="11"/>
      <c r="I4003" s="11"/>
      <c r="J4003" s="11"/>
      <c r="K4003" s="2"/>
      <c r="L4003" s="2"/>
      <c r="M4003" s="1"/>
    </row>
    <row r="4004" spans="1:13" x14ac:dyDescent="0.2">
      <c r="A4004" s="1"/>
      <c r="B4004" s="1"/>
      <c r="C4004" s="16"/>
      <c r="D4004" s="1"/>
      <c r="E4004" s="1"/>
      <c r="F4004" s="1"/>
      <c r="G4004" s="1"/>
      <c r="H4004" s="11"/>
      <c r="I4004" s="11"/>
      <c r="J4004" s="11"/>
      <c r="K4004" s="2"/>
      <c r="L4004" s="2"/>
      <c r="M4004" s="1"/>
    </row>
    <row r="4005" spans="1:13" x14ac:dyDescent="0.2">
      <c r="A4005" s="1"/>
      <c r="B4005" s="1"/>
      <c r="C4005" s="16"/>
      <c r="D4005" s="1"/>
      <c r="E4005" s="1"/>
      <c r="F4005" s="1"/>
      <c r="G4005" s="1"/>
      <c r="H4005" s="11"/>
      <c r="I4005" s="11"/>
      <c r="J4005" s="11"/>
      <c r="K4005" s="2"/>
      <c r="L4005" s="2"/>
      <c r="M4005" s="1"/>
    </row>
    <row r="4006" spans="1:13" x14ac:dyDescent="0.2">
      <c r="A4006" s="1"/>
      <c r="B4006" s="1"/>
      <c r="C4006" s="16"/>
      <c r="D4006" s="1"/>
      <c r="E4006" s="1"/>
      <c r="F4006" s="1"/>
      <c r="G4006" s="1"/>
      <c r="H4006" s="11"/>
      <c r="I4006" s="11"/>
      <c r="J4006" s="11"/>
      <c r="K4006" s="2"/>
      <c r="L4006" s="2"/>
      <c r="M4006" s="1"/>
    </row>
    <row r="4007" spans="1:13" x14ac:dyDescent="0.2">
      <c r="A4007" s="1"/>
      <c r="B4007" s="1"/>
      <c r="C4007" s="16"/>
      <c r="D4007" s="1"/>
      <c r="E4007" s="1"/>
      <c r="F4007" s="1"/>
      <c r="G4007" s="1"/>
      <c r="H4007" s="11"/>
      <c r="I4007" s="11"/>
      <c r="J4007" s="11"/>
      <c r="K4007" s="2"/>
      <c r="L4007" s="2"/>
      <c r="M4007" s="1"/>
    </row>
    <row r="4008" spans="1:13" x14ac:dyDescent="0.2">
      <c r="A4008" s="1"/>
      <c r="B4008" s="1"/>
      <c r="C4008" s="16"/>
      <c r="D4008" s="1"/>
      <c r="E4008" s="1"/>
      <c r="F4008" s="1"/>
      <c r="G4008" s="1"/>
      <c r="H4008" s="11"/>
      <c r="I4008" s="11"/>
      <c r="J4008" s="11"/>
      <c r="K4008" s="2"/>
      <c r="L4008" s="2"/>
      <c r="M4008" s="1"/>
    </row>
    <row r="4009" spans="1:13" x14ac:dyDescent="0.2">
      <c r="A4009" s="1"/>
      <c r="B4009" s="1"/>
      <c r="C4009" s="16"/>
      <c r="D4009" s="1"/>
      <c r="E4009" s="1"/>
      <c r="F4009" s="1"/>
      <c r="G4009" s="1"/>
      <c r="H4009" s="11"/>
      <c r="I4009" s="11"/>
      <c r="J4009" s="11"/>
      <c r="K4009" s="2"/>
      <c r="L4009" s="2"/>
      <c r="M4009" s="1"/>
    </row>
    <row r="4010" spans="1:13" x14ac:dyDescent="0.2">
      <c r="A4010" s="1"/>
      <c r="B4010" s="1"/>
      <c r="C4010" s="16"/>
      <c r="D4010" s="1"/>
      <c r="E4010" s="1"/>
      <c r="F4010" s="1"/>
      <c r="G4010" s="1"/>
      <c r="H4010" s="11"/>
      <c r="I4010" s="11"/>
      <c r="J4010" s="11"/>
      <c r="K4010" s="2"/>
      <c r="L4010" s="2"/>
      <c r="M4010" s="1"/>
    </row>
    <row r="4011" spans="1:13" x14ac:dyDescent="0.2">
      <c r="A4011" s="1"/>
      <c r="B4011" s="1"/>
      <c r="C4011" s="16"/>
      <c r="D4011" s="1"/>
      <c r="E4011" s="1"/>
      <c r="F4011" s="1"/>
      <c r="G4011" s="1"/>
      <c r="H4011" s="11"/>
      <c r="I4011" s="11"/>
      <c r="J4011" s="11"/>
      <c r="K4011" s="2"/>
      <c r="L4011" s="2"/>
      <c r="M4011" s="1"/>
    </row>
    <row r="4012" spans="1:13" x14ac:dyDescent="0.2">
      <c r="A4012" s="1"/>
      <c r="B4012" s="1"/>
      <c r="C4012" s="16"/>
      <c r="D4012" s="1"/>
      <c r="E4012" s="1"/>
      <c r="F4012" s="1"/>
      <c r="G4012" s="1"/>
      <c r="H4012" s="11"/>
      <c r="I4012" s="11"/>
      <c r="J4012" s="11"/>
      <c r="K4012" s="2"/>
      <c r="L4012" s="2"/>
      <c r="M4012" s="1"/>
    </row>
    <row r="4013" spans="1:13" x14ac:dyDescent="0.2">
      <c r="A4013" s="1"/>
      <c r="B4013" s="1"/>
      <c r="C4013" s="16"/>
      <c r="D4013" s="1"/>
      <c r="E4013" s="1"/>
      <c r="F4013" s="1"/>
      <c r="G4013" s="1"/>
      <c r="H4013" s="11"/>
      <c r="I4013" s="11"/>
      <c r="J4013" s="11"/>
      <c r="K4013" s="2"/>
      <c r="L4013" s="2"/>
      <c r="M4013" s="1"/>
    </row>
    <row r="4014" spans="1:13" x14ac:dyDescent="0.2">
      <c r="A4014" s="1"/>
      <c r="B4014" s="1"/>
      <c r="C4014" s="16"/>
      <c r="D4014" s="1"/>
      <c r="E4014" s="1"/>
      <c r="F4014" s="1"/>
      <c r="G4014" s="1"/>
      <c r="H4014" s="11"/>
      <c r="I4014" s="11"/>
      <c r="J4014" s="11"/>
      <c r="K4014" s="2"/>
      <c r="L4014" s="2"/>
      <c r="M4014" s="1"/>
    </row>
    <row r="4015" spans="1:13" x14ac:dyDescent="0.2">
      <c r="A4015" s="1"/>
      <c r="B4015" s="1"/>
      <c r="C4015" s="16"/>
      <c r="D4015" s="1"/>
      <c r="E4015" s="1"/>
      <c r="F4015" s="1"/>
      <c r="G4015" s="1"/>
      <c r="H4015" s="11"/>
      <c r="I4015" s="11"/>
      <c r="J4015" s="11"/>
      <c r="K4015" s="2"/>
      <c r="L4015" s="2"/>
      <c r="M4015" s="1"/>
    </row>
    <row r="4016" spans="1:13" x14ac:dyDescent="0.2">
      <c r="A4016" s="1"/>
      <c r="B4016" s="1"/>
      <c r="C4016" s="16"/>
      <c r="D4016" s="1"/>
      <c r="E4016" s="1"/>
      <c r="F4016" s="1"/>
      <c r="G4016" s="1"/>
      <c r="H4016" s="11"/>
      <c r="I4016" s="11"/>
      <c r="J4016" s="11"/>
      <c r="K4016" s="2"/>
      <c r="L4016" s="2"/>
      <c r="M4016" s="1"/>
    </row>
    <row r="4017" spans="1:13" x14ac:dyDescent="0.2">
      <c r="A4017" s="1"/>
      <c r="B4017" s="1"/>
      <c r="C4017" s="16"/>
      <c r="D4017" s="1"/>
      <c r="E4017" s="1"/>
      <c r="F4017" s="1"/>
      <c r="G4017" s="1"/>
      <c r="H4017" s="11"/>
      <c r="I4017" s="11"/>
      <c r="J4017" s="11"/>
      <c r="K4017" s="2"/>
      <c r="L4017" s="2"/>
      <c r="M4017" s="1"/>
    </row>
    <row r="4018" spans="1:13" x14ac:dyDescent="0.2">
      <c r="A4018" s="1"/>
      <c r="B4018" s="1"/>
      <c r="C4018" s="16"/>
      <c r="D4018" s="1"/>
      <c r="E4018" s="1"/>
      <c r="F4018" s="1"/>
      <c r="G4018" s="1"/>
      <c r="H4018" s="11"/>
      <c r="I4018" s="11"/>
      <c r="J4018" s="11"/>
      <c r="K4018" s="2"/>
      <c r="L4018" s="2"/>
      <c r="M4018" s="1"/>
    </row>
    <row r="4019" spans="1:13" x14ac:dyDescent="0.2">
      <c r="A4019" s="1"/>
      <c r="B4019" s="1"/>
      <c r="C4019" s="16"/>
      <c r="D4019" s="1"/>
      <c r="E4019" s="1"/>
      <c r="F4019" s="1"/>
      <c r="G4019" s="1"/>
      <c r="H4019" s="11"/>
      <c r="I4019" s="11"/>
      <c r="J4019" s="11"/>
      <c r="K4019" s="2"/>
      <c r="L4019" s="2"/>
      <c r="M4019" s="1"/>
    </row>
    <row r="4020" spans="1:13" x14ac:dyDescent="0.2">
      <c r="A4020" s="1"/>
      <c r="B4020" s="1"/>
      <c r="C4020" s="16"/>
      <c r="D4020" s="1"/>
      <c r="E4020" s="1"/>
      <c r="F4020" s="1"/>
      <c r="G4020" s="1"/>
      <c r="H4020" s="11"/>
      <c r="I4020" s="11"/>
      <c r="J4020" s="11"/>
      <c r="K4020" s="2"/>
      <c r="L4020" s="2"/>
      <c r="M4020" s="1"/>
    </row>
    <row r="4021" spans="1:13" x14ac:dyDescent="0.2">
      <c r="A4021" s="1"/>
      <c r="B4021" s="1"/>
      <c r="C4021" s="16"/>
      <c r="D4021" s="1"/>
      <c r="E4021" s="1"/>
      <c r="F4021" s="1"/>
      <c r="G4021" s="1"/>
      <c r="H4021" s="11"/>
      <c r="I4021" s="11"/>
      <c r="J4021" s="11"/>
      <c r="K4021" s="2"/>
      <c r="L4021" s="2"/>
      <c r="M4021" s="1"/>
    </row>
    <row r="4022" spans="1:13" x14ac:dyDescent="0.2">
      <c r="A4022" s="1"/>
      <c r="B4022" s="1"/>
      <c r="C4022" s="16"/>
      <c r="D4022" s="1"/>
      <c r="E4022" s="1"/>
      <c r="F4022" s="1"/>
      <c r="G4022" s="1"/>
      <c r="H4022" s="11"/>
      <c r="I4022" s="11"/>
      <c r="J4022" s="11"/>
      <c r="K4022" s="2"/>
      <c r="L4022" s="2"/>
      <c r="M4022" s="1"/>
    </row>
    <row r="4023" spans="1:13" x14ac:dyDescent="0.2">
      <c r="A4023" s="1"/>
      <c r="B4023" s="1"/>
      <c r="C4023" s="16"/>
      <c r="D4023" s="1"/>
      <c r="E4023" s="1"/>
      <c r="F4023" s="1"/>
      <c r="G4023" s="1"/>
      <c r="H4023" s="11"/>
      <c r="I4023" s="11"/>
      <c r="J4023" s="11"/>
      <c r="K4023" s="2"/>
      <c r="L4023" s="2"/>
      <c r="M4023" s="1"/>
    </row>
    <row r="4024" spans="1:13" x14ac:dyDescent="0.2">
      <c r="A4024" s="1"/>
      <c r="B4024" s="1"/>
      <c r="C4024" s="16"/>
      <c r="D4024" s="1"/>
      <c r="E4024" s="1"/>
      <c r="F4024" s="1"/>
      <c r="G4024" s="1"/>
      <c r="H4024" s="11"/>
      <c r="I4024" s="11"/>
      <c r="J4024" s="11"/>
      <c r="K4024" s="2"/>
      <c r="L4024" s="2"/>
      <c r="M4024" s="1"/>
    </row>
    <row r="4025" spans="1:13" x14ac:dyDescent="0.2">
      <c r="A4025" s="1"/>
      <c r="B4025" s="1"/>
      <c r="C4025" s="16"/>
      <c r="D4025" s="1"/>
      <c r="E4025" s="1"/>
      <c r="F4025" s="1"/>
      <c r="G4025" s="1"/>
      <c r="H4025" s="11"/>
      <c r="I4025" s="11"/>
      <c r="J4025" s="11"/>
      <c r="K4025" s="2"/>
      <c r="L4025" s="2"/>
      <c r="M4025" s="1"/>
    </row>
    <row r="4026" spans="1:13" x14ac:dyDescent="0.2">
      <c r="A4026" s="1"/>
      <c r="B4026" s="1"/>
      <c r="C4026" s="16"/>
      <c r="D4026" s="1"/>
      <c r="E4026" s="1"/>
      <c r="F4026" s="1"/>
      <c r="G4026" s="1"/>
      <c r="H4026" s="11"/>
      <c r="I4026" s="11"/>
      <c r="J4026" s="11"/>
      <c r="K4026" s="2"/>
      <c r="L4026" s="2"/>
      <c r="M4026" s="1"/>
    </row>
    <row r="4027" spans="1:13" x14ac:dyDescent="0.2">
      <c r="A4027" s="1"/>
      <c r="B4027" s="1"/>
      <c r="C4027" s="16"/>
      <c r="D4027" s="1"/>
      <c r="E4027" s="1"/>
      <c r="F4027" s="1"/>
      <c r="G4027" s="1"/>
      <c r="H4027" s="11"/>
      <c r="I4027" s="11"/>
      <c r="J4027" s="11"/>
      <c r="K4027" s="2"/>
      <c r="L4027" s="2"/>
      <c r="M4027" s="1"/>
    </row>
    <row r="4028" spans="1:13" x14ac:dyDescent="0.2">
      <c r="A4028" s="1"/>
      <c r="B4028" s="1"/>
      <c r="C4028" s="16"/>
      <c r="D4028" s="1"/>
      <c r="E4028" s="1"/>
      <c r="F4028" s="1"/>
      <c r="G4028" s="1"/>
      <c r="H4028" s="11"/>
      <c r="I4028" s="11"/>
      <c r="J4028" s="11"/>
      <c r="K4028" s="2"/>
      <c r="L4028" s="2"/>
      <c r="M4028" s="1"/>
    </row>
    <row r="4029" spans="1:13" x14ac:dyDescent="0.2">
      <c r="A4029" s="1"/>
      <c r="B4029" s="1"/>
      <c r="C4029" s="16"/>
      <c r="D4029" s="1"/>
      <c r="E4029" s="1"/>
      <c r="F4029" s="1"/>
      <c r="G4029" s="1"/>
      <c r="H4029" s="11"/>
      <c r="I4029" s="11"/>
      <c r="J4029" s="11"/>
      <c r="K4029" s="2"/>
      <c r="L4029" s="2"/>
      <c r="M4029" s="1"/>
    </row>
    <row r="4030" spans="1:13" x14ac:dyDescent="0.2">
      <c r="A4030" s="1"/>
      <c r="B4030" s="1"/>
      <c r="C4030" s="16"/>
      <c r="D4030" s="1"/>
      <c r="E4030" s="1"/>
      <c r="F4030" s="1"/>
      <c r="G4030" s="1"/>
      <c r="H4030" s="11"/>
      <c r="I4030" s="11"/>
      <c r="J4030" s="11"/>
      <c r="K4030" s="2"/>
      <c r="L4030" s="2"/>
      <c r="M4030" s="1"/>
    </row>
    <row r="4031" spans="1:13" x14ac:dyDescent="0.2">
      <c r="A4031" s="1"/>
      <c r="B4031" s="1"/>
      <c r="C4031" s="16"/>
      <c r="D4031" s="1"/>
      <c r="E4031" s="1"/>
      <c r="F4031" s="1"/>
      <c r="G4031" s="1"/>
      <c r="H4031" s="11"/>
      <c r="I4031" s="11"/>
      <c r="J4031" s="11"/>
      <c r="K4031" s="2"/>
      <c r="L4031" s="2"/>
      <c r="M4031" s="1"/>
    </row>
    <row r="4032" spans="1:13" x14ac:dyDescent="0.2">
      <c r="A4032" s="1"/>
      <c r="B4032" s="1"/>
      <c r="C4032" s="16"/>
      <c r="D4032" s="1"/>
      <c r="E4032" s="1"/>
      <c r="F4032" s="1"/>
      <c r="G4032" s="1"/>
      <c r="H4032" s="11"/>
      <c r="I4032" s="11"/>
      <c r="J4032" s="11"/>
      <c r="K4032" s="2"/>
      <c r="L4032" s="2"/>
      <c r="M4032" s="1"/>
    </row>
    <row r="4033" spans="1:13" x14ac:dyDescent="0.2">
      <c r="A4033" s="1"/>
      <c r="B4033" s="1"/>
      <c r="C4033" s="16"/>
      <c r="D4033" s="1"/>
      <c r="E4033" s="1"/>
      <c r="F4033" s="1"/>
      <c r="G4033" s="1"/>
      <c r="H4033" s="11"/>
      <c r="I4033" s="11"/>
      <c r="J4033" s="11"/>
      <c r="K4033" s="2"/>
      <c r="L4033" s="2"/>
      <c r="M4033" s="1"/>
    </row>
    <row r="4034" spans="1:13" x14ac:dyDescent="0.2">
      <c r="A4034" s="1"/>
      <c r="B4034" s="1"/>
      <c r="C4034" s="16"/>
      <c r="D4034" s="1"/>
      <c r="E4034" s="1"/>
      <c r="F4034" s="1"/>
      <c r="G4034" s="1"/>
      <c r="H4034" s="11"/>
      <c r="I4034" s="11"/>
      <c r="J4034" s="11"/>
      <c r="K4034" s="2"/>
      <c r="L4034" s="2"/>
      <c r="M4034" s="1"/>
    </row>
    <row r="4035" spans="1:13" x14ac:dyDescent="0.2">
      <c r="A4035" s="1"/>
      <c r="B4035" s="1"/>
      <c r="C4035" s="16"/>
      <c r="D4035" s="1"/>
      <c r="E4035" s="1"/>
      <c r="F4035" s="1"/>
      <c r="G4035" s="1"/>
      <c r="H4035" s="11"/>
      <c r="I4035" s="11"/>
      <c r="J4035" s="11"/>
      <c r="K4035" s="2"/>
      <c r="L4035" s="2"/>
      <c r="M4035" s="1"/>
    </row>
    <row r="4036" spans="1:13" x14ac:dyDescent="0.2">
      <c r="A4036" s="1"/>
      <c r="B4036" s="1"/>
      <c r="C4036" s="16"/>
      <c r="D4036" s="1"/>
      <c r="E4036" s="1"/>
      <c r="F4036" s="1"/>
      <c r="G4036" s="1"/>
      <c r="H4036" s="11"/>
      <c r="I4036" s="11"/>
      <c r="J4036" s="11"/>
      <c r="K4036" s="2"/>
      <c r="L4036" s="2"/>
      <c r="M4036" s="1"/>
    </row>
    <row r="4037" spans="1:13" x14ac:dyDescent="0.2">
      <c r="A4037" s="1"/>
      <c r="B4037" s="1"/>
      <c r="C4037" s="16"/>
      <c r="D4037" s="1"/>
      <c r="E4037" s="1"/>
      <c r="F4037" s="1"/>
      <c r="G4037" s="1"/>
      <c r="H4037" s="11"/>
      <c r="I4037" s="11"/>
      <c r="J4037" s="11"/>
      <c r="K4037" s="2"/>
      <c r="L4037" s="2"/>
      <c r="M4037" s="1"/>
    </row>
    <row r="4038" spans="1:13" x14ac:dyDescent="0.2">
      <c r="A4038" s="1"/>
      <c r="B4038" s="1"/>
      <c r="C4038" s="16"/>
      <c r="D4038" s="1"/>
      <c r="E4038" s="1"/>
      <c r="F4038" s="1"/>
      <c r="G4038" s="1"/>
      <c r="H4038" s="11"/>
      <c r="I4038" s="11"/>
      <c r="J4038" s="11"/>
      <c r="K4038" s="2"/>
      <c r="L4038" s="2"/>
      <c r="M4038" s="1"/>
    </row>
    <row r="4039" spans="1:13" x14ac:dyDescent="0.2">
      <c r="A4039" s="1"/>
      <c r="B4039" s="1"/>
      <c r="C4039" s="16"/>
      <c r="D4039" s="1"/>
      <c r="E4039" s="1"/>
      <c r="F4039" s="1"/>
      <c r="G4039" s="1"/>
      <c r="H4039" s="11"/>
      <c r="I4039" s="11"/>
      <c r="J4039" s="11"/>
      <c r="K4039" s="2"/>
      <c r="L4039" s="2"/>
      <c r="M4039" s="1"/>
    </row>
    <row r="4040" spans="1:13" x14ac:dyDescent="0.2">
      <c r="A4040" s="1"/>
      <c r="B4040" s="1"/>
      <c r="C4040" s="16"/>
      <c r="D4040" s="1"/>
      <c r="E4040" s="1"/>
      <c r="F4040" s="1"/>
      <c r="G4040" s="1"/>
      <c r="H4040" s="11"/>
      <c r="I4040" s="11"/>
      <c r="J4040" s="11"/>
      <c r="K4040" s="2"/>
      <c r="L4040" s="2"/>
      <c r="M4040" s="1"/>
    </row>
    <row r="4041" spans="1:13" x14ac:dyDescent="0.2">
      <c r="A4041" s="1"/>
      <c r="B4041" s="1"/>
      <c r="C4041" s="16"/>
      <c r="D4041" s="1"/>
      <c r="E4041" s="1"/>
      <c r="F4041" s="1"/>
      <c r="G4041" s="1"/>
      <c r="H4041" s="11"/>
      <c r="I4041" s="11"/>
      <c r="J4041" s="11"/>
      <c r="K4041" s="2"/>
      <c r="L4041" s="2"/>
      <c r="M4041" s="1"/>
    </row>
    <row r="4042" spans="1:13" x14ac:dyDescent="0.2">
      <c r="A4042" s="1"/>
      <c r="B4042" s="1"/>
      <c r="C4042" s="16"/>
      <c r="D4042" s="1"/>
      <c r="E4042" s="1"/>
      <c r="F4042" s="1"/>
      <c r="G4042" s="1"/>
      <c r="H4042" s="11"/>
      <c r="I4042" s="11"/>
      <c r="J4042" s="11"/>
      <c r="K4042" s="2"/>
      <c r="L4042" s="2"/>
      <c r="M4042" s="1"/>
    </row>
    <row r="4043" spans="1:13" x14ac:dyDescent="0.2">
      <c r="A4043" s="1"/>
      <c r="B4043" s="1"/>
      <c r="C4043" s="16"/>
      <c r="D4043" s="1"/>
      <c r="E4043" s="1"/>
      <c r="F4043" s="1"/>
      <c r="G4043" s="1"/>
      <c r="H4043" s="11"/>
      <c r="I4043" s="11"/>
      <c r="J4043" s="11"/>
      <c r="K4043" s="2"/>
      <c r="L4043" s="2"/>
      <c r="M4043" s="1"/>
    </row>
    <row r="4044" spans="1:13" x14ac:dyDescent="0.2">
      <c r="A4044" s="1"/>
      <c r="B4044" s="1"/>
      <c r="C4044" s="16"/>
      <c r="D4044" s="1"/>
      <c r="E4044" s="1"/>
      <c r="F4044" s="1"/>
      <c r="G4044" s="1"/>
      <c r="H4044" s="11"/>
      <c r="I4044" s="11"/>
      <c r="J4044" s="11"/>
      <c r="K4044" s="2"/>
      <c r="L4044" s="2"/>
      <c r="M4044" s="1"/>
    </row>
    <row r="4045" spans="1:13" x14ac:dyDescent="0.2">
      <c r="A4045" s="1"/>
      <c r="B4045" s="1"/>
      <c r="C4045" s="16"/>
      <c r="D4045" s="1"/>
      <c r="E4045" s="1"/>
      <c r="F4045" s="1"/>
      <c r="G4045" s="1"/>
      <c r="H4045" s="11"/>
      <c r="I4045" s="11"/>
      <c r="J4045" s="11"/>
      <c r="K4045" s="2"/>
      <c r="L4045" s="2"/>
      <c r="M4045" s="1"/>
    </row>
    <row r="4046" spans="1:13" x14ac:dyDescent="0.2">
      <c r="A4046" s="1"/>
      <c r="B4046" s="1"/>
      <c r="C4046" s="16"/>
      <c r="D4046" s="1"/>
      <c r="E4046" s="1"/>
      <c r="F4046" s="1"/>
      <c r="G4046" s="1"/>
      <c r="H4046" s="11"/>
      <c r="I4046" s="11"/>
      <c r="J4046" s="11"/>
      <c r="K4046" s="2"/>
      <c r="L4046" s="2"/>
      <c r="M4046" s="1"/>
    </row>
    <row r="4047" spans="1:13" x14ac:dyDescent="0.2">
      <c r="A4047" s="1"/>
      <c r="B4047" s="1"/>
      <c r="C4047" s="16"/>
      <c r="D4047" s="1"/>
      <c r="E4047" s="1"/>
      <c r="F4047" s="1"/>
      <c r="G4047" s="1"/>
      <c r="H4047" s="11"/>
      <c r="I4047" s="11"/>
      <c r="J4047" s="11"/>
      <c r="K4047" s="2"/>
      <c r="L4047" s="2"/>
      <c r="M4047" s="1"/>
    </row>
    <row r="4048" spans="1:13" x14ac:dyDescent="0.2">
      <c r="A4048" s="1"/>
      <c r="B4048" s="1"/>
      <c r="C4048" s="16"/>
      <c r="D4048" s="1"/>
      <c r="E4048" s="1"/>
      <c r="F4048" s="1"/>
      <c r="G4048" s="1"/>
      <c r="H4048" s="11"/>
      <c r="I4048" s="11"/>
      <c r="J4048" s="11"/>
      <c r="K4048" s="2"/>
      <c r="L4048" s="2"/>
      <c r="M4048" s="1"/>
    </row>
    <row r="4049" spans="1:13" x14ac:dyDescent="0.2">
      <c r="A4049" s="1"/>
      <c r="B4049" s="1"/>
      <c r="C4049" s="16"/>
      <c r="D4049" s="1"/>
      <c r="E4049" s="1"/>
      <c r="F4049" s="1"/>
      <c r="G4049" s="1"/>
      <c r="H4049" s="11"/>
      <c r="I4049" s="11"/>
      <c r="J4049" s="11"/>
      <c r="K4049" s="2"/>
      <c r="L4049" s="2"/>
      <c r="M4049" s="1"/>
    </row>
    <row r="4050" spans="1:13" x14ac:dyDescent="0.2">
      <c r="A4050" s="1"/>
      <c r="B4050" s="1"/>
      <c r="C4050" s="16"/>
      <c r="D4050" s="1"/>
      <c r="E4050" s="1"/>
      <c r="F4050" s="1"/>
      <c r="G4050" s="1"/>
      <c r="H4050" s="11"/>
      <c r="I4050" s="11"/>
      <c r="J4050" s="11"/>
      <c r="K4050" s="2"/>
      <c r="L4050" s="2"/>
      <c r="M4050" s="1"/>
    </row>
    <row r="4051" spans="1:13" x14ac:dyDescent="0.2">
      <c r="A4051" s="1"/>
      <c r="B4051" s="1"/>
      <c r="C4051" s="16"/>
      <c r="D4051" s="1"/>
      <c r="E4051" s="1"/>
      <c r="F4051" s="1"/>
      <c r="G4051" s="1"/>
      <c r="H4051" s="11"/>
      <c r="I4051" s="11"/>
      <c r="J4051" s="11"/>
      <c r="K4051" s="2"/>
      <c r="L4051" s="2"/>
      <c r="M4051" s="1"/>
    </row>
    <row r="4052" spans="1:13" x14ac:dyDescent="0.2">
      <c r="A4052" s="1"/>
      <c r="B4052" s="1"/>
      <c r="C4052" s="16"/>
      <c r="D4052" s="1"/>
      <c r="E4052" s="1"/>
      <c r="F4052" s="1"/>
      <c r="G4052" s="1"/>
      <c r="H4052" s="11"/>
      <c r="I4052" s="11"/>
      <c r="J4052" s="11"/>
      <c r="K4052" s="2"/>
      <c r="L4052" s="2"/>
      <c r="M4052" s="1"/>
    </row>
    <row r="4053" spans="1:13" x14ac:dyDescent="0.2">
      <c r="A4053" s="1"/>
      <c r="B4053" s="1"/>
      <c r="C4053" s="16"/>
      <c r="D4053" s="1"/>
      <c r="E4053" s="1"/>
      <c r="F4053" s="1"/>
      <c r="G4053" s="1"/>
      <c r="H4053" s="11"/>
      <c r="I4053" s="11"/>
      <c r="J4053" s="11"/>
      <c r="K4053" s="2"/>
      <c r="L4053" s="2"/>
      <c r="M4053" s="1"/>
    </row>
    <row r="4054" spans="1:13" x14ac:dyDescent="0.2">
      <c r="A4054" s="1"/>
      <c r="B4054" s="1"/>
      <c r="C4054" s="16"/>
      <c r="D4054" s="1"/>
      <c r="E4054" s="1"/>
      <c r="F4054" s="1"/>
      <c r="G4054" s="1"/>
      <c r="H4054" s="11"/>
      <c r="I4054" s="11"/>
      <c r="J4054" s="11"/>
      <c r="K4054" s="2"/>
      <c r="L4054" s="2"/>
      <c r="M4054" s="1"/>
    </row>
    <row r="4055" spans="1:13" x14ac:dyDescent="0.2">
      <c r="A4055" s="1"/>
      <c r="B4055" s="1"/>
      <c r="C4055" s="16"/>
      <c r="D4055" s="1"/>
      <c r="E4055" s="1"/>
      <c r="F4055" s="1"/>
      <c r="G4055" s="1"/>
      <c r="H4055" s="11"/>
      <c r="I4055" s="11"/>
      <c r="J4055" s="11"/>
      <c r="K4055" s="2"/>
      <c r="L4055" s="2"/>
      <c r="M4055" s="1"/>
    </row>
    <row r="4056" spans="1:13" x14ac:dyDescent="0.2">
      <c r="A4056" s="1"/>
      <c r="B4056" s="1"/>
      <c r="C4056" s="16"/>
      <c r="D4056" s="1"/>
      <c r="E4056" s="1"/>
      <c r="F4056" s="1"/>
      <c r="G4056" s="1"/>
      <c r="H4056" s="11"/>
      <c r="I4056" s="11"/>
      <c r="J4056" s="11"/>
      <c r="K4056" s="2"/>
      <c r="L4056" s="2"/>
      <c r="M4056" s="1"/>
    </row>
    <row r="4057" spans="1:13" x14ac:dyDescent="0.2">
      <c r="A4057" s="1"/>
      <c r="B4057" s="1"/>
      <c r="C4057" s="16"/>
      <c r="D4057" s="1"/>
      <c r="E4057" s="1"/>
      <c r="F4057" s="1"/>
      <c r="G4057" s="1"/>
      <c r="H4057" s="11"/>
      <c r="I4057" s="11"/>
      <c r="J4057" s="11"/>
      <c r="K4057" s="2"/>
      <c r="L4057" s="2"/>
      <c r="M4057" s="1"/>
    </row>
    <row r="4058" spans="1:13" x14ac:dyDescent="0.2">
      <c r="A4058" s="1"/>
      <c r="B4058" s="1"/>
      <c r="C4058" s="16"/>
      <c r="D4058" s="1"/>
      <c r="E4058" s="1"/>
      <c r="F4058" s="1"/>
      <c r="G4058" s="1"/>
      <c r="H4058" s="11"/>
      <c r="I4058" s="11"/>
      <c r="J4058" s="11"/>
      <c r="K4058" s="2"/>
      <c r="L4058" s="2"/>
      <c r="M4058" s="1"/>
    </row>
    <row r="4059" spans="1:13" x14ac:dyDescent="0.2">
      <c r="A4059" s="1"/>
      <c r="B4059" s="1"/>
      <c r="C4059" s="16"/>
      <c r="D4059" s="1"/>
      <c r="E4059" s="1"/>
      <c r="F4059" s="1"/>
      <c r="G4059" s="1"/>
      <c r="H4059" s="11"/>
      <c r="I4059" s="11"/>
      <c r="J4059" s="11"/>
      <c r="K4059" s="2"/>
      <c r="L4059" s="2"/>
      <c r="M4059" s="1"/>
    </row>
    <row r="4060" spans="1:13" x14ac:dyDescent="0.2">
      <c r="A4060" s="1"/>
      <c r="B4060" s="1"/>
      <c r="C4060" s="16"/>
      <c r="D4060" s="1"/>
      <c r="E4060" s="1"/>
      <c r="F4060" s="1"/>
      <c r="G4060" s="1"/>
      <c r="H4060" s="11"/>
      <c r="I4060" s="11"/>
      <c r="J4060" s="11"/>
      <c r="K4060" s="2"/>
      <c r="L4060" s="2"/>
      <c r="M4060" s="1"/>
    </row>
    <row r="4061" spans="1:13" x14ac:dyDescent="0.2">
      <c r="A4061" s="1"/>
      <c r="B4061" s="1"/>
      <c r="C4061" s="16"/>
      <c r="D4061" s="1"/>
      <c r="E4061" s="1"/>
      <c r="F4061" s="1"/>
      <c r="G4061" s="1"/>
      <c r="H4061" s="11"/>
      <c r="I4061" s="11"/>
      <c r="J4061" s="11"/>
      <c r="K4061" s="2"/>
      <c r="L4061" s="2"/>
      <c r="M4061" s="1"/>
    </row>
    <row r="4062" spans="1:13" x14ac:dyDescent="0.2">
      <c r="A4062" s="1"/>
      <c r="B4062" s="1"/>
      <c r="C4062" s="16"/>
      <c r="D4062" s="1"/>
      <c r="E4062" s="1"/>
      <c r="F4062" s="1"/>
      <c r="G4062" s="1"/>
      <c r="H4062" s="11"/>
      <c r="I4062" s="11"/>
      <c r="J4062" s="11"/>
      <c r="K4062" s="2"/>
      <c r="L4062" s="2"/>
      <c r="M4062" s="1"/>
    </row>
    <row r="4063" spans="1:13" x14ac:dyDescent="0.2">
      <c r="A4063" s="1"/>
      <c r="B4063" s="1"/>
      <c r="C4063" s="16"/>
      <c r="D4063" s="1"/>
      <c r="E4063" s="1"/>
      <c r="F4063" s="1"/>
      <c r="G4063" s="1"/>
      <c r="H4063" s="11"/>
      <c r="I4063" s="11"/>
      <c r="J4063" s="11"/>
      <c r="K4063" s="2"/>
      <c r="L4063" s="2"/>
      <c r="M4063" s="1"/>
    </row>
    <row r="4064" spans="1:13" x14ac:dyDescent="0.2">
      <c r="A4064" s="1"/>
      <c r="B4064" s="1"/>
      <c r="C4064" s="16"/>
      <c r="D4064" s="1"/>
      <c r="E4064" s="1"/>
      <c r="F4064" s="1"/>
      <c r="G4064" s="1"/>
      <c r="H4064" s="11"/>
      <c r="I4064" s="11"/>
      <c r="J4064" s="11"/>
      <c r="K4064" s="2"/>
      <c r="L4064" s="2"/>
      <c r="M4064" s="1"/>
    </row>
    <row r="4065" spans="1:13" x14ac:dyDescent="0.2">
      <c r="A4065" s="1"/>
      <c r="B4065" s="1"/>
      <c r="C4065" s="16"/>
      <c r="D4065" s="1"/>
      <c r="E4065" s="1"/>
      <c r="F4065" s="1"/>
      <c r="G4065" s="1"/>
      <c r="H4065" s="11"/>
      <c r="I4065" s="11"/>
      <c r="J4065" s="11"/>
      <c r="K4065" s="2"/>
      <c r="L4065" s="2"/>
      <c r="M4065" s="1"/>
    </row>
    <row r="4066" spans="1:13" x14ac:dyDescent="0.2">
      <c r="A4066" s="1"/>
      <c r="B4066" s="1"/>
      <c r="C4066" s="16"/>
      <c r="D4066" s="1"/>
      <c r="E4066" s="1"/>
      <c r="F4066" s="1"/>
      <c r="G4066" s="1"/>
      <c r="H4066" s="11"/>
      <c r="I4066" s="11"/>
      <c r="J4066" s="11"/>
      <c r="K4066" s="2"/>
      <c r="L4066" s="2"/>
      <c r="M4066" s="1"/>
    </row>
    <row r="4067" spans="1:13" x14ac:dyDescent="0.2">
      <c r="A4067" s="1"/>
      <c r="B4067" s="1"/>
      <c r="C4067" s="16"/>
      <c r="D4067" s="1"/>
      <c r="E4067" s="1"/>
      <c r="F4067" s="1"/>
      <c r="G4067" s="1"/>
      <c r="H4067" s="11"/>
      <c r="I4067" s="11"/>
      <c r="J4067" s="11"/>
      <c r="K4067" s="2"/>
      <c r="L4067" s="2"/>
      <c r="M4067" s="1"/>
    </row>
    <row r="4068" spans="1:13" x14ac:dyDescent="0.2">
      <c r="A4068" s="1"/>
      <c r="B4068" s="1"/>
      <c r="C4068" s="16"/>
      <c r="D4068" s="1"/>
      <c r="E4068" s="1"/>
      <c r="F4068" s="1"/>
      <c r="G4068" s="1"/>
      <c r="H4068" s="11"/>
      <c r="I4068" s="11"/>
      <c r="J4068" s="11"/>
      <c r="K4068" s="2"/>
      <c r="L4068" s="2"/>
      <c r="M4068" s="1"/>
    </row>
    <row r="4069" spans="1:13" x14ac:dyDescent="0.2">
      <c r="A4069" s="1"/>
      <c r="B4069" s="1"/>
      <c r="C4069" s="16"/>
      <c r="D4069" s="1"/>
      <c r="E4069" s="1"/>
      <c r="F4069" s="1"/>
      <c r="G4069" s="1"/>
      <c r="H4069" s="11"/>
      <c r="I4069" s="11"/>
      <c r="J4069" s="11"/>
      <c r="K4069" s="2"/>
      <c r="L4069" s="2"/>
      <c r="M4069" s="1"/>
    </row>
    <row r="4070" spans="1:13" x14ac:dyDescent="0.2">
      <c r="A4070" s="1"/>
      <c r="B4070" s="1"/>
      <c r="C4070" s="16"/>
      <c r="D4070" s="1"/>
      <c r="E4070" s="1"/>
      <c r="F4070" s="1"/>
      <c r="G4070" s="1"/>
      <c r="H4070" s="11"/>
      <c r="I4070" s="11"/>
      <c r="J4070" s="11"/>
      <c r="K4070" s="2"/>
      <c r="L4070" s="2"/>
      <c r="M4070" s="1"/>
    </row>
    <row r="4071" spans="1:13" x14ac:dyDescent="0.2">
      <c r="A4071" s="1"/>
      <c r="B4071" s="1"/>
      <c r="C4071" s="16"/>
      <c r="D4071" s="1"/>
      <c r="E4071" s="1"/>
      <c r="F4071" s="1"/>
      <c r="G4071" s="1"/>
      <c r="H4071" s="11"/>
      <c r="I4071" s="11"/>
      <c r="J4071" s="11"/>
      <c r="K4071" s="2"/>
      <c r="L4071" s="2"/>
      <c r="M4071" s="1"/>
    </row>
    <row r="4072" spans="1:13" x14ac:dyDescent="0.2">
      <c r="A4072" s="1"/>
      <c r="B4072" s="1"/>
      <c r="C4072" s="16"/>
      <c r="D4072" s="1"/>
      <c r="E4072" s="1"/>
      <c r="F4072" s="1"/>
      <c r="G4072" s="1"/>
      <c r="H4072" s="11"/>
      <c r="I4072" s="11"/>
      <c r="J4072" s="11"/>
      <c r="K4072" s="2"/>
      <c r="L4072" s="2"/>
      <c r="M4072" s="1"/>
    </row>
    <row r="4073" spans="1:13" x14ac:dyDescent="0.2">
      <c r="A4073" s="1"/>
      <c r="B4073" s="1"/>
      <c r="C4073" s="16"/>
      <c r="D4073" s="1"/>
      <c r="E4073" s="1"/>
      <c r="F4073" s="1"/>
      <c r="G4073" s="1"/>
      <c r="H4073" s="11"/>
      <c r="I4073" s="11"/>
      <c r="J4073" s="11"/>
      <c r="K4073" s="2"/>
      <c r="L4073" s="2"/>
      <c r="M4073" s="1"/>
    </row>
    <row r="4074" spans="1:13" x14ac:dyDescent="0.2">
      <c r="A4074" s="1"/>
      <c r="B4074" s="1"/>
      <c r="C4074" s="16"/>
      <c r="D4074" s="1"/>
      <c r="E4074" s="1"/>
      <c r="F4074" s="1"/>
      <c r="G4074" s="1"/>
      <c r="H4074" s="11"/>
      <c r="I4074" s="11"/>
      <c r="J4074" s="11"/>
      <c r="K4074" s="2"/>
      <c r="L4074" s="2"/>
      <c r="M4074" s="1"/>
    </row>
    <row r="4075" spans="1:13" x14ac:dyDescent="0.2">
      <c r="A4075" s="1"/>
      <c r="B4075" s="1"/>
      <c r="C4075" s="16"/>
      <c r="D4075" s="1"/>
      <c r="E4075" s="1"/>
      <c r="F4075" s="1"/>
      <c r="G4075" s="1"/>
      <c r="H4075" s="11"/>
      <c r="I4075" s="11"/>
      <c r="J4075" s="11"/>
      <c r="K4075" s="2"/>
      <c r="L4075" s="2"/>
      <c r="M4075" s="1"/>
    </row>
    <row r="4076" spans="1:13" x14ac:dyDescent="0.2">
      <c r="A4076" s="1"/>
      <c r="B4076" s="1"/>
      <c r="C4076" s="16"/>
      <c r="D4076" s="1"/>
      <c r="E4076" s="1"/>
      <c r="F4076" s="1"/>
      <c r="G4076" s="1"/>
      <c r="H4076" s="11"/>
      <c r="I4076" s="11"/>
      <c r="J4076" s="11"/>
      <c r="K4076" s="2"/>
      <c r="L4076" s="2"/>
      <c r="M4076" s="1"/>
    </row>
    <row r="4077" spans="1:13" x14ac:dyDescent="0.2">
      <c r="A4077" s="1"/>
      <c r="B4077" s="1"/>
      <c r="C4077" s="16"/>
      <c r="D4077" s="1"/>
      <c r="E4077" s="1"/>
      <c r="F4077" s="1"/>
      <c r="G4077" s="1"/>
      <c r="H4077" s="11"/>
      <c r="I4077" s="11"/>
      <c r="J4077" s="11"/>
      <c r="K4077" s="2"/>
      <c r="L4077" s="2"/>
      <c r="M4077" s="1"/>
    </row>
    <row r="4078" spans="1:13" x14ac:dyDescent="0.2">
      <c r="A4078" s="1"/>
      <c r="B4078" s="1"/>
      <c r="C4078" s="16"/>
      <c r="D4078" s="1"/>
      <c r="E4078" s="1"/>
      <c r="F4078" s="1"/>
      <c r="G4078" s="1"/>
      <c r="H4078" s="11"/>
      <c r="I4078" s="11"/>
      <c r="J4078" s="11"/>
      <c r="K4078" s="2"/>
      <c r="L4078" s="2"/>
      <c r="M4078" s="1"/>
    </row>
    <row r="4079" spans="1:13" x14ac:dyDescent="0.2">
      <c r="A4079" s="1"/>
      <c r="B4079" s="1"/>
      <c r="C4079" s="16"/>
      <c r="D4079" s="1"/>
      <c r="E4079" s="1"/>
      <c r="F4079" s="1"/>
      <c r="G4079" s="1"/>
      <c r="H4079" s="11"/>
      <c r="I4079" s="11"/>
      <c r="J4079" s="11"/>
      <c r="K4079" s="2"/>
      <c r="L4079" s="2"/>
      <c r="M4079" s="1"/>
    </row>
    <row r="4080" spans="1:13" x14ac:dyDescent="0.2">
      <c r="A4080" s="1"/>
      <c r="B4080" s="1"/>
      <c r="C4080" s="16"/>
      <c r="D4080" s="1"/>
      <c r="E4080" s="1"/>
      <c r="F4080" s="1"/>
      <c r="G4080" s="1"/>
      <c r="H4080" s="11"/>
      <c r="I4080" s="11"/>
      <c r="J4080" s="11"/>
      <c r="K4080" s="2"/>
      <c r="L4080" s="2"/>
      <c r="M4080" s="1"/>
    </row>
    <row r="4081" spans="1:13" x14ac:dyDescent="0.2">
      <c r="A4081" s="1"/>
      <c r="B4081" s="1"/>
      <c r="C4081" s="16"/>
      <c r="D4081" s="1"/>
      <c r="E4081" s="1"/>
      <c r="F4081" s="1"/>
      <c r="G4081" s="1"/>
      <c r="H4081" s="11"/>
      <c r="I4081" s="11"/>
      <c r="J4081" s="11"/>
      <c r="K4081" s="2"/>
      <c r="L4081" s="2"/>
      <c r="M4081" s="1"/>
    </row>
    <row r="4082" spans="1:13" x14ac:dyDescent="0.2">
      <c r="A4082" s="1"/>
      <c r="B4082" s="1"/>
      <c r="C4082" s="16"/>
      <c r="D4082" s="1"/>
      <c r="E4082" s="1"/>
      <c r="F4082" s="1"/>
      <c r="G4082" s="1"/>
      <c r="H4082" s="11"/>
      <c r="I4082" s="11"/>
      <c r="J4082" s="11"/>
      <c r="K4082" s="2"/>
      <c r="L4082" s="2"/>
      <c r="M4082" s="1"/>
    </row>
    <row r="4083" spans="1:13" x14ac:dyDescent="0.2">
      <c r="A4083" s="1"/>
      <c r="B4083" s="1"/>
      <c r="C4083" s="16"/>
      <c r="D4083" s="1"/>
      <c r="E4083" s="1"/>
      <c r="F4083" s="1"/>
      <c r="G4083" s="1"/>
      <c r="H4083" s="11"/>
      <c r="I4083" s="11"/>
      <c r="J4083" s="11"/>
      <c r="K4083" s="2"/>
      <c r="L4083" s="2"/>
      <c r="M4083" s="1"/>
    </row>
    <row r="4084" spans="1:13" x14ac:dyDescent="0.2">
      <c r="A4084" s="1"/>
      <c r="B4084" s="1"/>
      <c r="C4084" s="16"/>
      <c r="D4084" s="1"/>
      <c r="E4084" s="1"/>
      <c r="F4084" s="1"/>
      <c r="G4084" s="1"/>
      <c r="H4084" s="11"/>
      <c r="I4084" s="11"/>
      <c r="J4084" s="11"/>
      <c r="K4084" s="2"/>
      <c r="L4084" s="2"/>
      <c r="M4084" s="1"/>
    </row>
    <row r="4085" spans="1:13" x14ac:dyDescent="0.2">
      <c r="A4085" s="1"/>
      <c r="B4085" s="1"/>
      <c r="C4085" s="16"/>
      <c r="D4085" s="1"/>
      <c r="E4085" s="1"/>
      <c r="F4085" s="1"/>
      <c r="G4085" s="1"/>
      <c r="H4085" s="11"/>
      <c r="I4085" s="11"/>
      <c r="J4085" s="11"/>
      <c r="K4085" s="2"/>
      <c r="L4085" s="2"/>
      <c r="M4085" s="1"/>
    </row>
    <row r="4086" spans="1:13" x14ac:dyDescent="0.2">
      <c r="A4086" s="1"/>
      <c r="B4086" s="1"/>
      <c r="C4086" s="16"/>
      <c r="D4086" s="1"/>
      <c r="E4086" s="1"/>
      <c r="F4086" s="1"/>
      <c r="G4086" s="1"/>
      <c r="H4086" s="11"/>
      <c r="I4086" s="11"/>
      <c r="J4086" s="11"/>
      <c r="K4086" s="2"/>
      <c r="L4086" s="2"/>
      <c r="M4086" s="1"/>
    </row>
    <row r="4087" spans="1:13" x14ac:dyDescent="0.2">
      <c r="A4087" s="1"/>
      <c r="B4087" s="1"/>
      <c r="C4087" s="16"/>
      <c r="D4087" s="1"/>
      <c r="E4087" s="1"/>
      <c r="F4087" s="1"/>
      <c r="G4087" s="1"/>
      <c r="H4087" s="11"/>
      <c r="I4087" s="11"/>
      <c r="J4087" s="11"/>
      <c r="K4087" s="2"/>
      <c r="L4087" s="2"/>
      <c r="M4087" s="1"/>
    </row>
    <row r="4088" spans="1:13" x14ac:dyDescent="0.2">
      <c r="A4088" s="1"/>
      <c r="B4088" s="1"/>
      <c r="C4088" s="16"/>
      <c r="D4088" s="1"/>
      <c r="E4088" s="1"/>
      <c r="F4088" s="1"/>
      <c r="G4088" s="1"/>
      <c r="H4088" s="11"/>
      <c r="I4088" s="11"/>
      <c r="J4088" s="11"/>
      <c r="K4088" s="2"/>
      <c r="L4088" s="2"/>
      <c r="M4088" s="1"/>
    </row>
    <row r="4089" spans="1:13" x14ac:dyDescent="0.2">
      <c r="A4089" s="1"/>
      <c r="B4089" s="1"/>
      <c r="C4089" s="16"/>
      <c r="D4089" s="1"/>
      <c r="E4089" s="1"/>
      <c r="F4089" s="1"/>
      <c r="G4089" s="1"/>
      <c r="H4089" s="11"/>
      <c r="I4089" s="11"/>
      <c r="J4089" s="11"/>
      <c r="K4089" s="2"/>
      <c r="L4089" s="2"/>
      <c r="M4089" s="1"/>
    </row>
    <row r="4090" spans="1:13" x14ac:dyDescent="0.2">
      <c r="A4090" s="1"/>
      <c r="B4090" s="1"/>
      <c r="C4090" s="16"/>
      <c r="D4090" s="1"/>
      <c r="E4090" s="1"/>
      <c r="F4090" s="1"/>
      <c r="G4090" s="1"/>
      <c r="H4090" s="11"/>
      <c r="I4090" s="11"/>
      <c r="J4090" s="11"/>
      <c r="K4090" s="2"/>
      <c r="L4090" s="2"/>
      <c r="M4090" s="1"/>
    </row>
    <row r="4091" spans="1:13" x14ac:dyDescent="0.2">
      <c r="A4091" s="1"/>
      <c r="B4091" s="1"/>
      <c r="C4091" s="16"/>
      <c r="D4091" s="1"/>
      <c r="E4091" s="1"/>
      <c r="F4091" s="1"/>
      <c r="G4091" s="1"/>
      <c r="H4091" s="11"/>
      <c r="I4091" s="11"/>
      <c r="J4091" s="11"/>
      <c r="K4091" s="2"/>
      <c r="L4091" s="2"/>
      <c r="M4091" s="1"/>
    </row>
    <row r="4092" spans="1:13" x14ac:dyDescent="0.2">
      <c r="A4092" s="1"/>
      <c r="B4092" s="1"/>
      <c r="C4092" s="16"/>
      <c r="D4092" s="1"/>
      <c r="E4092" s="1"/>
      <c r="F4092" s="1"/>
      <c r="G4092" s="1"/>
      <c r="H4092" s="11"/>
      <c r="I4092" s="11"/>
      <c r="J4092" s="11"/>
      <c r="K4092" s="2"/>
      <c r="L4092" s="2"/>
      <c r="M4092" s="1"/>
    </row>
    <row r="4093" spans="1:13" x14ac:dyDescent="0.2">
      <c r="A4093" s="1"/>
      <c r="B4093" s="1"/>
      <c r="C4093" s="16"/>
      <c r="D4093" s="1"/>
      <c r="E4093" s="1"/>
      <c r="F4093" s="1"/>
      <c r="G4093" s="1"/>
      <c r="H4093" s="11"/>
      <c r="I4093" s="11"/>
      <c r="J4093" s="11"/>
      <c r="K4093" s="2"/>
      <c r="L4093" s="2"/>
      <c r="M4093" s="1"/>
    </row>
    <row r="4094" spans="1:13" x14ac:dyDescent="0.2">
      <c r="A4094" s="1"/>
      <c r="B4094" s="1"/>
      <c r="C4094" s="16"/>
      <c r="D4094" s="1"/>
      <c r="E4094" s="1"/>
      <c r="F4094" s="1"/>
      <c r="G4094" s="1"/>
      <c r="H4094" s="11"/>
      <c r="I4094" s="11"/>
      <c r="J4094" s="11"/>
      <c r="K4094" s="2"/>
      <c r="L4094" s="2"/>
      <c r="M4094" s="1"/>
    </row>
    <row r="4095" spans="1:13" x14ac:dyDescent="0.2">
      <c r="A4095" s="1"/>
      <c r="B4095" s="1"/>
      <c r="C4095" s="16"/>
      <c r="D4095" s="1"/>
      <c r="E4095" s="1"/>
      <c r="F4095" s="1"/>
      <c r="G4095" s="1"/>
      <c r="H4095" s="11"/>
      <c r="I4095" s="11"/>
      <c r="J4095" s="11"/>
      <c r="K4095" s="2"/>
      <c r="L4095" s="2"/>
      <c r="M4095" s="1"/>
    </row>
    <row r="4096" spans="1:13" x14ac:dyDescent="0.2">
      <c r="A4096" s="1"/>
      <c r="B4096" s="1"/>
      <c r="C4096" s="16"/>
      <c r="D4096" s="1"/>
      <c r="E4096" s="1"/>
      <c r="F4096" s="1"/>
      <c r="G4096" s="1"/>
      <c r="H4096" s="11"/>
      <c r="I4096" s="11"/>
      <c r="J4096" s="11"/>
      <c r="K4096" s="2"/>
      <c r="L4096" s="2"/>
      <c r="M4096" s="1"/>
    </row>
    <row r="4097" spans="1:13" x14ac:dyDescent="0.2">
      <c r="A4097" s="1"/>
      <c r="B4097" s="1"/>
      <c r="C4097" s="16"/>
      <c r="D4097" s="1"/>
      <c r="E4097" s="1"/>
      <c r="F4097" s="1"/>
      <c r="G4097" s="1"/>
      <c r="H4097" s="11"/>
      <c r="I4097" s="11"/>
      <c r="J4097" s="11"/>
      <c r="K4097" s="2"/>
      <c r="L4097" s="2"/>
      <c r="M4097" s="1"/>
    </row>
    <row r="4098" spans="1:13" x14ac:dyDescent="0.2">
      <c r="A4098" s="1"/>
      <c r="B4098" s="1"/>
      <c r="C4098" s="16"/>
      <c r="D4098" s="1"/>
      <c r="E4098" s="1"/>
      <c r="F4098" s="1"/>
      <c r="G4098" s="1"/>
      <c r="H4098" s="11"/>
      <c r="I4098" s="11"/>
      <c r="J4098" s="11"/>
      <c r="K4098" s="2"/>
      <c r="L4098" s="2"/>
      <c r="M4098" s="1"/>
    </row>
    <row r="4099" spans="1:13" x14ac:dyDescent="0.2">
      <c r="A4099" s="1"/>
      <c r="B4099" s="1"/>
      <c r="C4099" s="16"/>
      <c r="D4099" s="1"/>
      <c r="E4099" s="1"/>
      <c r="F4099" s="1"/>
      <c r="G4099" s="1"/>
      <c r="H4099" s="11"/>
      <c r="I4099" s="11"/>
      <c r="J4099" s="11"/>
      <c r="K4099" s="2"/>
      <c r="L4099" s="2"/>
      <c r="M4099" s="1"/>
    </row>
    <row r="4100" spans="1:13" x14ac:dyDescent="0.2">
      <c r="A4100" s="1"/>
      <c r="B4100" s="1"/>
      <c r="C4100" s="16"/>
      <c r="D4100" s="1"/>
      <c r="E4100" s="1"/>
      <c r="F4100" s="1"/>
      <c r="G4100" s="1"/>
      <c r="H4100" s="11"/>
      <c r="I4100" s="11"/>
      <c r="J4100" s="11"/>
      <c r="K4100" s="2"/>
      <c r="L4100" s="2"/>
      <c r="M4100" s="1"/>
    </row>
    <row r="4101" spans="1:13" x14ac:dyDescent="0.2">
      <c r="A4101" s="1"/>
      <c r="B4101" s="1"/>
      <c r="C4101" s="16"/>
      <c r="D4101" s="1"/>
      <c r="E4101" s="1"/>
      <c r="F4101" s="1"/>
      <c r="G4101" s="1"/>
      <c r="H4101" s="11"/>
      <c r="I4101" s="11"/>
      <c r="J4101" s="11"/>
      <c r="K4101" s="2"/>
      <c r="L4101" s="2"/>
      <c r="M4101" s="1"/>
    </row>
    <row r="4102" spans="1:13" x14ac:dyDescent="0.2">
      <c r="A4102" s="1"/>
      <c r="B4102" s="1"/>
      <c r="C4102" s="16"/>
      <c r="D4102" s="1"/>
      <c r="E4102" s="1"/>
      <c r="F4102" s="1"/>
      <c r="G4102" s="1"/>
      <c r="H4102" s="11"/>
      <c r="I4102" s="11"/>
      <c r="J4102" s="11"/>
      <c r="K4102" s="2"/>
      <c r="L4102" s="2"/>
      <c r="M4102" s="1"/>
    </row>
    <row r="4103" spans="1:13" x14ac:dyDescent="0.2">
      <c r="A4103" s="1"/>
      <c r="B4103" s="1"/>
      <c r="C4103" s="16"/>
      <c r="D4103" s="1"/>
      <c r="E4103" s="1"/>
      <c r="F4103" s="1"/>
      <c r="G4103" s="1"/>
      <c r="H4103" s="11"/>
      <c r="I4103" s="11"/>
      <c r="J4103" s="11"/>
      <c r="K4103" s="2"/>
      <c r="L4103" s="2"/>
      <c r="M4103" s="1"/>
    </row>
    <row r="4104" spans="1:13" x14ac:dyDescent="0.2">
      <c r="A4104" s="1"/>
      <c r="B4104" s="1"/>
      <c r="C4104" s="16"/>
      <c r="D4104" s="1"/>
      <c r="E4104" s="1"/>
      <c r="F4104" s="1"/>
      <c r="G4104" s="1"/>
      <c r="H4104" s="11"/>
      <c r="I4104" s="11"/>
      <c r="J4104" s="11"/>
      <c r="K4104" s="2"/>
      <c r="L4104" s="2"/>
      <c r="M4104" s="1"/>
    </row>
    <row r="4105" spans="1:13" x14ac:dyDescent="0.2">
      <c r="A4105" s="1"/>
      <c r="B4105" s="1"/>
      <c r="C4105" s="16"/>
      <c r="D4105" s="1"/>
      <c r="E4105" s="1"/>
      <c r="F4105" s="1"/>
      <c r="G4105" s="1"/>
      <c r="H4105" s="11"/>
      <c r="I4105" s="11"/>
      <c r="J4105" s="11"/>
      <c r="K4105" s="2"/>
      <c r="L4105" s="2"/>
      <c r="M4105" s="1"/>
    </row>
    <row r="4106" spans="1:13" x14ac:dyDescent="0.2">
      <c r="A4106" s="1"/>
      <c r="B4106" s="1"/>
      <c r="C4106" s="16"/>
      <c r="D4106" s="1"/>
      <c r="E4106" s="1"/>
      <c r="F4106" s="1"/>
      <c r="G4106" s="1"/>
      <c r="H4106" s="11"/>
      <c r="I4106" s="11"/>
      <c r="J4106" s="11"/>
      <c r="K4106" s="2"/>
      <c r="L4106" s="2"/>
      <c r="M4106" s="1"/>
    </row>
    <row r="4107" spans="1:13" x14ac:dyDescent="0.2">
      <c r="A4107" s="1"/>
      <c r="B4107" s="1"/>
      <c r="C4107" s="16"/>
      <c r="D4107" s="1"/>
      <c r="E4107" s="1"/>
      <c r="F4107" s="1"/>
      <c r="G4107" s="1"/>
      <c r="H4107" s="11"/>
      <c r="I4107" s="11"/>
      <c r="J4107" s="11"/>
      <c r="K4107" s="2"/>
      <c r="L4107" s="2"/>
      <c r="M4107" s="1"/>
    </row>
    <row r="4108" spans="1:13" x14ac:dyDescent="0.2">
      <c r="A4108" s="1"/>
      <c r="B4108" s="1"/>
      <c r="C4108" s="16"/>
      <c r="D4108" s="1"/>
      <c r="E4108" s="1"/>
      <c r="F4108" s="1"/>
      <c r="G4108" s="1"/>
      <c r="H4108" s="11"/>
      <c r="I4108" s="11"/>
      <c r="J4108" s="11"/>
      <c r="K4108" s="2"/>
      <c r="L4108" s="2"/>
      <c r="M4108" s="1"/>
    </row>
    <row r="4109" spans="1:13" x14ac:dyDescent="0.2">
      <c r="A4109" s="1"/>
      <c r="B4109" s="1"/>
      <c r="C4109" s="16"/>
      <c r="D4109" s="1"/>
      <c r="E4109" s="1"/>
      <c r="F4109" s="1"/>
      <c r="G4109" s="1"/>
      <c r="H4109" s="11"/>
      <c r="I4109" s="11"/>
      <c r="J4109" s="11"/>
      <c r="K4109" s="2"/>
      <c r="L4109" s="2"/>
      <c r="M4109" s="1"/>
    </row>
    <row r="4110" spans="1:13" x14ac:dyDescent="0.2">
      <c r="A4110" s="1"/>
      <c r="B4110" s="1"/>
      <c r="C4110" s="16"/>
      <c r="D4110" s="1"/>
      <c r="E4110" s="1"/>
      <c r="F4110" s="1"/>
      <c r="G4110" s="1"/>
      <c r="H4110" s="11"/>
      <c r="I4110" s="11"/>
      <c r="J4110" s="11"/>
      <c r="K4110" s="2"/>
      <c r="L4110" s="2"/>
      <c r="M4110" s="1"/>
    </row>
    <row r="4111" spans="1:13" x14ac:dyDescent="0.2">
      <c r="A4111" s="1"/>
      <c r="B4111" s="1"/>
      <c r="C4111" s="16"/>
      <c r="D4111" s="1"/>
      <c r="E4111" s="1"/>
      <c r="F4111" s="1"/>
      <c r="G4111" s="1"/>
      <c r="H4111" s="11"/>
      <c r="I4111" s="11"/>
      <c r="J4111" s="11"/>
      <c r="K4111" s="2"/>
      <c r="L4111" s="2"/>
      <c r="M4111" s="1"/>
    </row>
    <row r="4112" spans="1:13" x14ac:dyDescent="0.2">
      <c r="A4112" s="1"/>
      <c r="B4112" s="1"/>
      <c r="C4112" s="16"/>
      <c r="D4112" s="1"/>
      <c r="E4112" s="1"/>
      <c r="F4112" s="1"/>
      <c r="G4112" s="1"/>
      <c r="H4112" s="11"/>
      <c r="I4112" s="11"/>
      <c r="J4112" s="11"/>
      <c r="K4112" s="2"/>
      <c r="L4112" s="2"/>
      <c r="M4112" s="1"/>
    </row>
    <row r="4113" spans="1:13" x14ac:dyDescent="0.2">
      <c r="A4113" s="1"/>
      <c r="B4113" s="1"/>
      <c r="C4113" s="16"/>
      <c r="D4113" s="1"/>
      <c r="E4113" s="1"/>
      <c r="F4113" s="1"/>
      <c r="G4113" s="1"/>
      <c r="H4113" s="11"/>
      <c r="I4113" s="11"/>
      <c r="J4113" s="11"/>
      <c r="K4113" s="2"/>
      <c r="L4113" s="2"/>
      <c r="M4113" s="1"/>
    </row>
    <row r="4114" spans="1:13" x14ac:dyDescent="0.2">
      <c r="A4114" s="1"/>
      <c r="B4114" s="1"/>
      <c r="C4114" s="16"/>
      <c r="D4114" s="1"/>
      <c r="E4114" s="1"/>
      <c r="F4114" s="1"/>
      <c r="G4114" s="1"/>
      <c r="H4114" s="11"/>
      <c r="I4114" s="11"/>
      <c r="J4114" s="11"/>
      <c r="K4114" s="2"/>
      <c r="L4114" s="2"/>
      <c r="M4114" s="1"/>
    </row>
    <row r="4115" spans="1:13" x14ac:dyDescent="0.2">
      <c r="A4115" s="1"/>
      <c r="B4115" s="1"/>
      <c r="C4115" s="16"/>
      <c r="D4115" s="1"/>
      <c r="E4115" s="1"/>
      <c r="F4115" s="1"/>
      <c r="G4115" s="1"/>
      <c r="H4115" s="11"/>
      <c r="I4115" s="11"/>
      <c r="J4115" s="11"/>
      <c r="K4115" s="2"/>
      <c r="L4115" s="2"/>
      <c r="M4115" s="1"/>
    </row>
    <row r="4116" spans="1:13" x14ac:dyDescent="0.2">
      <c r="A4116" s="1"/>
      <c r="B4116" s="1"/>
      <c r="C4116" s="16"/>
      <c r="D4116" s="1"/>
      <c r="E4116" s="1"/>
      <c r="F4116" s="1"/>
      <c r="G4116" s="1"/>
      <c r="H4116" s="11"/>
      <c r="I4116" s="11"/>
      <c r="J4116" s="11"/>
      <c r="K4116" s="2"/>
      <c r="L4116" s="2"/>
      <c r="M4116" s="1"/>
    </row>
    <row r="4117" spans="1:13" x14ac:dyDescent="0.2">
      <c r="A4117" s="1"/>
      <c r="B4117" s="1"/>
      <c r="C4117" s="16"/>
      <c r="D4117" s="1"/>
      <c r="E4117" s="1"/>
      <c r="F4117" s="1"/>
      <c r="G4117" s="1"/>
      <c r="H4117" s="11"/>
      <c r="I4117" s="11"/>
      <c r="J4117" s="11"/>
      <c r="K4117" s="2"/>
      <c r="L4117" s="2"/>
      <c r="M4117" s="1"/>
    </row>
    <row r="4118" spans="1:13" x14ac:dyDescent="0.2">
      <c r="A4118" s="1"/>
      <c r="B4118" s="1"/>
      <c r="C4118" s="16"/>
      <c r="D4118" s="1"/>
      <c r="E4118" s="1"/>
      <c r="F4118" s="1"/>
      <c r="G4118" s="1"/>
      <c r="H4118" s="11"/>
      <c r="I4118" s="11"/>
      <c r="J4118" s="11"/>
      <c r="K4118" s="2"/>
      <c r="L4118" s="2"/>
      <c r="M4118" s="1"/>
    </row>
    <row r="4119" spans="1:13" x14ac:dyDescent="0.2">
      <c r="A4119" s="1"/>
      <c r="B4119" s="1"/>
      <c r="C4119" s="16"/>
      <c r="D4119" s="1"/>
      <c r="E4119" s="1"/>
      <c r="F4119" s="1"/>
      <c r="G4119" s="1"/>
      <c r="H4119" s="11"/>
      <c r="I4119" s="11"/>
      <c r="J4119" s="11"/>
      <c r="K4119" s="2"/>
      <c r="L4119" s="2"/>
      <c r="M4119" s="1"/>
    </row>
    <row r="4120" spans="1:13" x14ac:dyDescent="0.2">
      <c r="A4120" s="1"/>
      <c r="B4120" s="1"/>
      <c r="C4120" s="16"/>
      <c r="D4120" s="1"/>
      <c r="E4120" s="1"/>
      <c r="F4120" s="1"/>
      <c r="G4120" s="1"/>
      <c r="H4120" s="11"/>
      <c r="I4120" s="11"/>
      <c r="J4120" s="11"/>
      <c r="K4120" s="2"/>
      <c r="L4120" s="2"/>
      <c r="M4120" s="1"/>
    </row>
    <row r="4121" spans="1:13" x14ac:dyDescent="0.2">
      <c r="A4121" s="1"/>
      <c r="B4121" s="1"/>
      <c r="C4121" s="16"/>
      <c r="D4121" s="1"/>
      <c r="E4121" s="1"/>
      <c r="F4121" s="1"/>
      <c r="G4121" s="1"/>
      <c r="H4121" s="11"/>
      <c r="I4121" s="11"/>
      <c r="J4121" s="11"/>
      <c r="K4121" s="2"/>
      <c r="L4121" s="2"/>
      <c r="M4121" s="1"/>
    </row>
    <row r="4122" spans="1:13" x14ac:dyDescent="0.2">
      <c r="A4122" s="1"/>
      <c r="B4122" s="1"/>
      <c r="C4122" s="16"/>
      <c r="D4122" s="1"/>
      <c r="E4122" s="1"/>
      <c r="F4122" s="1"/>
      <c r="G4122" s="1"/>
      <c r="H4122" s="11"/>
      <c r="I4122" s="11"/>
      <c r="J4122" s="11"/>
      <c r="K4122" s="2"/>
      <c r="L4122" s="2"/>
      <c r="M4122" s="1"/>
    </row>
    <row r="4123" spans="1:13" x14ac:dyDescent="0.2">
      <c r="A4123" s="1"/>
      <c r="B4123" s="1"/>
      <c r="C4123" s="16"/>
      <c r="D4123" s="1"/>
      <c r="E4123" s="1"/>
      <c r="F4123" s="1"/>
      <c r="G4123" s="1"/>
      <c r="H4123" s="11"/>
      <c r="I4123" s="11"/>
      <c r="J4123" s="11"/>
      <c r="K4123" s="2"/>
      <c r="L4123" s="2"/>
      <c r="M4123" s="1"/>
    </row>
    <row r="4124" spans="1:13" x14ac:dyDescent="0.2">
      <c r="A4124" s="1"/>
      <c r="B4124" s="1"/>
      <c r="C4124" s="16"/>
      <c r="D4124" s="1"/>
      <c r="E4124" s="1"/>
      <c r="F4124" s="1"/>
      <c r="G4124" s="1"/>
      <c r="H4124" s="11"/>
      <c r="I4124" s="11"/>
      <c r="J4124" s="11"/>
      <c r="K4124" s="2"/>
      <c r="L4124" s="2"/>
      <c r="M4124" s="1"/>
    </row>
    <row r="4125" spans="1:13" x14ac:dyDescent="0.2">
      <c r="A4125" s="1"/>
      <c r="B4125" s="1"/>
      <c r="C4125" s="16"/>
      <c r="D4125" s="1"/>
      <c r="E4125" s="1"/>
      <c r="F4125" s="1"/>
      <c r="G4125" s="1"/>
      <c r="H4125" s="11"/>
      <c r="I4125" s="11"/>
      <c r="J4125" s="11"/>
      <c r="K4125" s="2"/>
      <c r="L4125" s="2"/>
      <c r="M4125" s="1"/>
    </row>
    <row r="4126" spans="1:13" x14ac:dyDescent="0.2">
      <c r="A4126" s="1"/>
      <c r="B4126" s="1"/>
      <c r="C4126" s="16"/>
      <c r="D4126" s="1"/>
      <c r="E4126" s="1"/>
      <c r="F4126" s="1"/>
      <c r="G4126" s="1"/>
      <c r="H4126" s="11"/>
      <c r="I4126" s="11"/>
      <c r="J4126" s="11"/>
      <c r="K4126" s="2"/>
      <c r="L4126" s="2"/>
      <c r="M4126" s="1"/>
    </row>
    <row r="4127" spans="1:13" x14ac:dyDescent="0.2">
      <c r="A4127" s="1"/>
      <c r="B4127" s="1"/>
      <c r="C4127" s="16"/>
      <c r="D4127" s="1"/>
      <c r="E4127" s="1"/>
      <c r="F4127" s="1"/>
      <c r="G4127" s="1"/>
      <c r="H4127" s="11"/>
      <c r="I4127" s="11"/>
      <c r="J4127" s="11"/>
      <c r="K4127" s="2"/>
      <c r="L4127" s="2"/>
      <c r="M4127" s="1"/>
    </row>
    <row r="4128" spans="1:13" x14ac:dyDescent="0.2">
      <c r="A4128" s="1"/>
      <c r="B4128" s="1"/>
      <c r="C4128" s="16"/>
      <c r="D4128" s="1"/>
      <c r="E4128" s="1"/>
      <c r="F4128" s="1"/>
      <c r="G4128" s="1"/>
      <c r="H4128" s="11"/>
      <c r="I4128" s="11"/>
      <c r="J4128" s="11"/>
      <c r="K4128" s="2"/>
      <c r="L4128" s="2"/>
      <c r="M4128" s="1"/>
    </row>
    <row r="4129" spans="1:13" x14ac:dyDescent="0.2">
      <c r="A4129" s="1"/>
      <c r="B4129" s="1"/>
      <c r="C4129" s="16"/>
      <c r="D4129" s="1"/>
      <c r="E4129" s="1"/>
      <c r="F4129" s="1"/>
      <c r="G4129" s="1"/>
      <c r="H4129" s="11"/>
      <c r="I4129" s="11"/>
      <c r="J4129" s="11"/>
      <c r="K4129" s="2"/>
      <c r="L4129" s="2"/>
      <c r="M4129" s="1"/>
    </row>
    <row r="4130" spans="1:13" x14ac:dyDescent="0.2">
      <c r="A4130" s="1"/>
      <c r="B4130" s="1"/>
      <c r="C4130" s="16"/>
      <c r="D4130" s="1"/>
      <c r="E4130" s="1"/>
      <c r="F4130" s="1"/>
      <c r="G4130" s="1"/>
      <c r="H4130" s="11"/>
      <c r="I4130" s="11"/>
      <c r="J4130" s="11"/>
      <c r="K4130" s="2"/>
      <c r="L4130" s="2"/>
      <c r="M4130" s="1"/>
    </row>
    <row r="4131" spans="1:13" x14ac:dyDescent="0.2">
      <c r="A4131" s="1"/>
      <c r="B4131" s="1"/>
      <c r="C4131" s="16"/>
      <c r="D4131" s="1"/>
      <c r="E4131" s="1"/>
      <c r="F4131" s="1"/>
      <c r="G4131" s="1"/>
      <c r="H4131" s="11"/>
      <c r="I4131" s="11"/>
      <c r="J4131" s="11"/>
      <c r="K4131" s="2"/>
      <c r="L4131" s="2"/>
      <c r="M4131" s="1"/>
    </row>
    <row r="4132" spans="1:13" x14ac:dyDescent="0.2">
      <c r="A4132" s="1"/>
      <c r="B4132" s="1"/>
      <c r="C4132" s="16"/>
      <c r="D4132" s="1"/>
      <c r="E4132" s="1"/>
      <c r="F4132" s="1"/>
      <c r="G4132" s="1"/>
      <c r="H4132" s="11"/>
      <c r="I4132" s="11"/>
      <c r="J4132" s="11"/>
      <c r="K4132" s="2"/>
      <c r="L4132" s="2"/>
      <c r="M4132" s="1"/>
    </row>
    <row r="4133" spans="1:13" x14ac:dyDescent="0.2">
      <c r="A4133" s="1"/>
      <c r="B4133" s="1"/>
      <c r="C4133" s="16"/>
      <c r="D4133" s="1"/>
      <c r="E4133" s="1"/>
      <c r="F4133" s="1"/>
      <c r="G4133" s="1"/>
      <c r="H4133" s="11"/>
      <c r="I4133" s="11"/>
      <c r="J4133" s="11"/>
      <c r="K4133" s="2"/>
      <c r="L4133" s="2"/>
      <c r="M4133" s="1"/>
    </row>
    <row r="4134" spans="1:13" x14ac:dyDescent="0.2">
      <c r="A4134" s="1"/>
      <c r="B4134" s="1"/>
      <c r="C4134" s="16"/>
      <c r="D4134" s="1"/>
      <c r="E4134" s="1"/>
      <c r="F4134" s="1"/>
      <c r="G4134" s="1"/>
      <c r="H4134" s="11"/>
      <c r="I4134" s="11"/>
      <c r="J4134" s="11"/>
      <c r="K4134" s="2"/>
      <c r="L4134" s="2"/>
      <c r="M4134" s="1"/>
    </row>
    <row r="4135" spans="1:13" x14ac:dyDescent="0.2">
      <c r="A4135" s="1"/>
      <c r="B4135" s="1"/>
      <c r="C4135" s="16"/>
      <c r="D4135" s="1"/>
      <c r="E4135" s="1"/>
      <c r="F4135" s="1"/>
      <c r="G4135" s="1"/>
      <c r="H4135" s="11"/>
      <c r="I4135" s="11"/>
      <c r="J4135" s="11"/>
      <c r="K4135" s="2"/>
      <c r="L4135" s="2"/>
      <c r="M4135" s="1"/>
    </row>
    <row r="4136" spans="1:13" x14ac:dyDescent="0.2">
      <c r="A4136" s="1"/>
      <c r="B4136" s="1"/>
      <c r="C4136" s="16"/>
      <c r="D4136" s="1"/>
      <c r="E4136" s="1"/>
      <c r="F4136" s="1"/>
      <c r="G4136" s="1"/>
      <c r="H4136" s="11"/>
      <c r="I4136" s="11"/>
      <c r="J4136" s="11"/>
      <c r="K4136" s="2"/>
      <c r="L4136" s="2"/>
      <c r="M4136" s="1"/>
    </row>
    <row r="4137" spans="1:13" x14ac:dyDescent="0.2">
      <c r="A4137" s="1"/>
      <c r="B4137" s="1"/>
      <c r="C4137" s="16"/>
      <c r="D4137" s="1"/>
      <c r="E4137" s="1"/>
      <c r="F4137" s="1"/>
      <c r="G4137" s="1"/>
      <c r="H4137" s="11"/>
      <c r="I4137" s="11"/>
      <c r="J4137" s="11"/>
      <c r="K4137" s="2"/>
      <c r="L4137" s="2"/>
      <c r="M4137" s="1"/>
    </row>
    <row r="4138" spans="1:13" x14ac:dyDescent="0.2">
      <c r="A4138" s="1"/>
      <c r="B4138" s="1"/>
      <c r="C4138" s="16"/>
      <c r="D4138" s="1"/>
      <c r="E4138" s="1"/>
      <c r="F4138" s="1"/>
      <c r="G4138" s="1"/>
      <c r="H4138" s="11"/>
      <c r="I4138" s="11"/>
      <c r="J4138" s="11"/>
      <c r="K4138" s="2"/>
      <c r="L4138" s="2"/>
      <c r="M4138" s="1"/>
    </row>
    <row r="4139" spans="1:13" x14ac:dyDescent="0.2">
      <c r="A4139" s="1"/>
      <c r="B4139" s="1"/>
      <c r="C4139" s="16"/>
      <c r="D4139" s="1"/>
      <c r="E4139" s="1"/>
      <c r="F4139" s="1"/>
      <c r="G4139" s="1"/>
      <c r="H4139" s="11"/>
      <c r="I4139" s="11"/>
      <c r="J4139" s="11"/>
      <c r="K4139" s="2"/>
      <c r="L4139" s="2"/>
      <c r="M4139" s="1"/>
    </row>
    <row r="4140" spans="1:13" x14ac:dyDescent="0.2">
      <c r="A4140" s="1"/>
      <c r="B4140" s="1"/>
      <c r="C4140" s="16"/>
      <c r="D4140" s="1"/>
      <c r="E4140" s="1"/>
      <c r="F4140" s="1"/>
      <c r="G4140" s="1"/>
      <c r="H4140" s="11"/>
      <c r="I4140" s="11"/>
      <c r="J4140" s="11"/>
      <c r="K4140" s="2"/>
      <c r="L4140" s="2"/>
      <c r="M4140" s="1"/>
    </row>
    <row r="4141" spans="1:13" x14ac:dyDescent="0.2">
      <c r="A4141" s="1"/>
      <c r="B4141" s="1"/>
      <c r="C4141" s="16"/>
      <c r="D4141" s="1"/>
      <c r="E4141" s="1"/>
      <c r="F4141" s="1"/>
      <c r="G4141" s="1"/>
      <c r="H4141" s="11"/>
      <c r="I4141" s="11"/>
      <c r="J4141" s="11"/>
      <c r="K4141" s="2"/>
      <c r="L4141" s="2"/>
      <c r="M4141" s="1"/>
    </row>
    <row r="4142" spans="1:13" x14ac:dyDescent="0.2">
      <c r="A4142" s="1"/>
      <c r="B4142" s="1"/>
      <c r="C4142" s="16"/>
      <c r="D4142" s="1"/>
      <c r="E4142" s="1"/>
      <c r="F4142" s="1"/>
      <c r="G4142" s="1"/>
      <c r="H4142" s="11"/>
      <c r="I4142" s="11"/>
      <c r="J4142" s="11"/>
      <c r="K4142" s="2"/>
      <c r="L4142" s="2"/>
      <c r="M4142" s="1"/>
    </row>
    <row r="4143" spans="1:13" x14ac:dyDescent="0.2">
      <c r="A4143" s="1"/>
      <c r="B4143" s="1"/>
      <c r="C4143" s="16"/>
      <c r="D4143" s="1"/>
      <c r="E4143" s="1"/>
      <c r="F4143" s="1"/>
      <c r="G4143" s="1"/>
      <c r="H4143" s="11"/>
      <c r="I4143" s="11"/>
      <c r="J4143" s="11"/>
      <c r="K4143" s="2"/>
      <c r="L4143" s="2"/>
      <c r="M4143" s="1"/>
    </row>
    <row r="4144" spans="1:13" x14ac:dyDescent="0.2">
      <c r="A4144" s="1"/>
      <c r="B4144" s="1"/>
      <c r="C4144" s="16"/>
      <c r="D4144" s="1"/>
      <c r="E4144" s="1"/>
      <c r="F4144" s="1"/>
      <c r="G4144" s="1"/>
      <c r="H4144" s="11"/>
      <c r="I4144" s="11"/>
      <c r="J4144" s="11"/>
      <c r="K4144" s="2"/>
      <c r="L4144" s="2"/>
      <c r="M4144" s="1"/>
    </row>
    <row r="4145" spans="1:13" x14ac:dyDescent="0.2">
      <c r="A4145" s="1"/>
      <c r="B4145" s="1"/>
      <c r="C4145" s="16"/>
      <c r="D4145" s="1"/>
      <c r="E4145" s="1"/>
      <c r="F4145" s="1"/>
      <c r="G4145" s="1"/>
      <c r="H4145" s="11"/>
      <c r="I4145" s="11"/>
      <c r="J4145" s="11"/>
      <c r="K4145" s="2"/>
      <c r="L4145" s="2"/>
      <c r="M4145" s="1"/>
    </row>
    <row r="4146" spans="1:13" x14ac:dyDescent="0.2">
      <c r="A4146" s="1"/>
      <c r="B4146" s="1"/>
      <c r="C4146" s="16"/>
      <c r="D4146" s="1"/>
      <c r="E4146" s="1"/>
      <c r="F4146" s="1"/>
      <c r="G4146" s="1"/>
      <c r="H4146" s="11"/>
      <c r="I4146" s="11"/>
      <c r="J4146" s="11"/>
      <c r="K4146" s="2"/>
      <c r="L4146" s="2"/>
      <c r="M4146" s="1"/>
    </row>
    <row r="4147" spans="1:13" x14ac:dyDescent="0.2">
      <c r="A4147" s="1"/>
      <c r="B4147" s="1"/>
      <c r="C4147" s="16"/>
      <c r="D4147" s="1"/>
      <c r="E4147" s="1"/>
      <c r="F4147" s="1"/>
      <c r="G4147" s="1"/>
      <c r="H4147" s="11"/>
      <c r="I4147" s="11"/>
      <c r="J4147" s="11"/>
      <c r="K4147" s="2"/>
      <c r="L4147" s="2"/>
      <c r="M4147" s="1"/>
    </row>
    <row r="4148" spans="1:13" x14ac:dyDescent="0.2">
      <c r="A4148" s="1"/>
      <c r="B4148" s="1"/>
      <c r="C4148" s="16"/>
      <c r="D4148" s="1"/>
      <c r="E4148" s="1"/>
      <c r="F4148" s="1"/>
      <c r="G4148" s="1"/>
      <c r="H4148" s="11"/>
      <c r="I4148" s="11"/>
      <c r="J4148" s="11"/>
      <c r="K4148" s="2"/>
      <c r="L4148" s="2"/>
      <c r="M4148" s="1"/>
    </row>
    <row r="4149" spans="1:13" x14ac:dyDescent="0.2">
      <c r="A4149" s="1"/>
      <c r="B4149" s="1"/>
      <c r="C4149" s="16"/>
      <c r="D4149" s="1"/>
      <c r="E4149" s="1"/>
      <c r="F4149" s="1"/>
      <c r="G4149" s="1"/>
      <c r="H4149" s="11"/>
      <c r="I4149" s="11"/>
      <c r="J4149" s="11"/>
      <c r="K4149" s="2"/>
      <c r="L4149" s="2"/>
      <c r="M4149" s="1"/>
    </row>
    <row r="4150" spans="1:13" x14ac:dyDescent="0.2">
      <c r="A4150" s="1"/>
      <c r="B4150" s="1"/>
      <c r="C4150" s="16"/>
      <c r="D4150" s="1"/>
      <c r="E4150" s="1"/>
      <c r="F4150" s="1"/>
      <c r="G4150" s="1"/>
      <c r="H4150" s="11"/>
      <c r="I4150" s="11"/>
      <c r="J4150" s="11"/>
      <c r="K4150" s="2"/>
      <c r="L4150" s="2"/>
      <c r="M4150" s="1"/>
    </row>
    <row r="4151" spans="1:13" x14ac:dyDescent="0.2">
      <c r="A4151" s="1"/>
      <c r="B4151" s="1"/>
      <c r="C4151" s="16"/>
      <c r="D4151" s="1"/>
      <c r="E4151" s="1"/>
      <c r="F4151" s="1"/>
      <c r="G4151" s="1"/>
      <c r="H4151" s="11"/>
      <c r="I4151" s="11"/>
      <c r="J4151" s="11"/>
      <c r="K4151" s="2"/>
      <c r="L4151" s="2"/>
      <c r="M4151" s="1"/>
    </row>
    <row r="4152" spans="1:13" x14ac:dyDescent="0.2">
      <c r="A4152" s="1"/>
      <c r="B4152" s="1"/>
      <c r="C4152" s="16"/>
      <c r="D4152" s="1"/>
      <c r="E4152" s="1"/>
      <c r="F4152" s="1"/>
      <c r="G4152" s="1"/>
      <c r="H4152" s="11"/>
      <c r="I4152" s="11"/>
      <c r="J4152" s="11"/>
      <c r="K4152" s="2"/>
      <c r="L4152" s="2"/>
      <c r="M4152" s="1"/>
    </row>
    <row r="4153" spans="1:13" x14ac:dyDescent="0.2">
      <c r="A4153" s="1"/>
      <c r="B4153" s="1"/>
      <c r="C4153" s="16"/>
      <c r="D4153" s="1"/>
      <c r="E4153" s="1"/>
      <c r="F4153" s="1"/>
      <c r="G4153" s="1"/>
      <c r="H4153" s="11"/>
      <c r="I4153" s="11"/>
      <c r="J4153" s="11"/>
      <c r="K4153" s="2"/>
      <c r="L4153" s="2"/>
      <c r="M4153" s="1"/>
    </row>
    <row r="4154" spans="1:13" x14ac:dyDescent="0.2">
      <c r="A4154" s="1"/>
      <c r="B4154" s="1"/>
      <c r="C4154" s="16"/>
      <c r="D4154" s="1"/>
      <c r="E4154" s="1"/>
      <c r="F4154" s="1"/>
      <c r="G4154" s="1"/>
      <c r="H4154" s="11"/>
      <c r="I4154" s="11"/>
      <c r="J4154" s="11"/>
      <c r="K4154" s="2"/>
      <c r="L4154" s="2"/>
      <c r="M4154" s="1"/>
    </row>
    <row r="4155" spans="1:13" x14ac:dyDescent="0.2">
      <c r="A4155" s="1"/>
      <c r="B4155" s="1"/>
      <c r="C4155" s="16"/>
      <c r="D4155" s="1"/>
      <c r="E4155" s="1"/>
      <c r="F4155" s="1"/>
      <c r="G4155" s="1"/>
      <c r="H4155" s="11"/>
      <c r="I4155" s="11"/>
      <c r="J4155" s="11"/>
      <c r="K4155" s="2"/>
      <c r="L4155" s="2"/>
      <c r="M4155" s="1"/>
    </row>
    <row r="4156" spans="1:13" x14ac:dyDescent="0.2">
      <c r="A4156" s="1"/>
      <c r="B4156" s="1"/>
      <c r="C4156" s="16"/>
      <c r="D4156" s="1"/>
      <c r="E4156" s="1"/>
      <c r="F4156" s="1"/>
      <c r="G4156" s="1"/>
      <c r="H4156" s="11"/>
      <c r="I4156" s="11"/>
      <c r="J4156" s="11"/>
      <c r="K4156" s="2"/>
      <c r="L4156" s="2"/>
      <c r="M4156" s="1"/>
    </row>
    <row r="4157" spans="1:13" x14ac:dyDescent="0.2">
      <c r="A4157" s="1"/>
      <c r="B4157" s="1"/>
      <c r="C4157" s="16"/>
      <c r="D4157" s="1"/>
      <c r="E4157" s="1"/>
      <c r="F4157" s="1"/>
      <c r="G4157" s="1"/>
      <c r="H4157" s="11"/>
      <c r="I4157" s="11"/>
      <c r="J4157" s="11"/>
      <c r="K4157" s="2"/>
      <c r="L4157" s="2"/>
      <c r="M4157" s="1"/>
    </row>
    <row r="4158" spans="1:13" x14ac:dyDescent="0.2">
      <c r="A4158" s="1"/>
      <c r="B4158" s="1"/>
      <c r="C4158" s="16"/>
      <c r="D4158" s="1"/>
      <c r="E4158" s="1"/>
      <c r="F4158" s="1"/>
      <c r="G4158" s="1"/>
      <c r="H4158" s="11"/>
      <c r="I4158" s="11"/>
      <c r="J4158" s="11"/>
      <c r="K4158" s="2"/>
      <c r="L4158" s="2"/>
      <c r="M4158" s="1"/>
    </row>
    <row r="4159" spans="1:13" x14ac:dyDescent="0.2">
      <c r="A4159" s="1"/>
      <c r="B4159" s="1"/>
      <c r="C4159" s="16"/>
      <c r="D4159" s="1"/>
      <c r="E4159" s="1"/>
      <c r="F4159" s="1"/>
      <c r="G4159" s="1"/>
      <c r="H4159" s="11"/>
      <c r="I4159" s="11"/>
      <c r="J4159" s="11"/>
      <c r="K4159" s="2"/>
      <c r="L4159" s="2"/>
      <c r="M4159" s="1"/>
    </row>
    <row r="4160" spans="1:13" x14ac:dyDescent="0.2">
      <c r="A4160" s="1"/>
      <c r="B4160" s="1"/>
      <c r="C4160" s="16"/>
      <c r="D4160" s="1"/>
      <c r="E4160" s="1"/>
      <c r="F4160" s="1"/>
      <c r="G4160" s="1"/>
      <c r="H4160" s="11"/>
      <c r="I4160" s="11"/>
      <c r="J4160" s="11"/>
      <c r="K4160" s="2"/>
      <c r="L4160" s="2"/>
      <c r="M4160" s="1"/>
    </row>
    <row r="4161" spans="1:13" x14ac:dyDescent="0.2">
      <c r="A4161" s="1"/>
      <c r="B4161" s="1"/>
      <c r="C4161" s="16"/>
      <c r="D4161" s="1"/>
      <c r="E4161" s="1"/>
      <c r="F4161" s="1"/>
      <c r="G4161" s="1"/>
      <c r="H4161" s="11"/>
      <c r="I4161" s="11"/>
      <c r="J4161" s="11"/>
      <c r="K4161" s="2"/>
      <c r="L4161" s="2"/>
      <c r="M4161" s="1"/>
    </row>
    <row r="4162" spans="1:13" x14ac:dyDescent="0.2">
      <c r="A4162" s="1"/>
      <c r="B4162" s="1"/>
      <c r="C4162" s="16"/>
      <c r="D4162" s="1"/>
      <c r="E4162" s="1"/>
      <c r="F4162" s="1"/>
      <c r="G4162" s="1"/>
      <c r="H4162" s="11"/>
      <c r="I4162" s="11"/>
      <c r="J4162" s="11"/>
      <c r="K4162" s="2"/>
      <c r="L4162" s="2"/>
      <c r="M4162" s="1"/>
    </row>
    <row r="4163" spans="1:13" x14ac:dyDescent="0.2">
      <c r="A4163" s="1"/>
      <c r="B4163" s="1"/>
      <c r="C4163" s="16"/>
      <c r="D4163" s="1"/>
      <c r="E4163" s="1"/>
      <c r="F4163" s="1"/>
      <c r="G4163" s="1"/>
      <c r="H4163" s="11"/>
      <c r="I4163" s="11"/>
      <c r="J4163" s="11"/>
      <c r="K4163" s="2"/>
      <c r="L4163" s="2"/>
      <c r="M4163" s="1"/>
    </row>
    <row r="4164" spans="1:13" x14ac:dyDescent="0.2">
      <c r="A4164" s="1"/>
      <c r="B4164" s="1"/>
      <c r="C4164" s="16"/>
      <c r="D4164" s="1"/>
      <c r="E4164" s="1"/>
      <c r="F4164" s="1"/>
      <c r="G4164" s="1"/>
      <c r="H4164" s="11"/>
      <c r="I4164" s="11"/>
      <c r="J4164" s="11"/>
      <c r="K4164" s="2"/>
      <c r="L4164" s="2"/>
      <c r="M4164" s="1"/>
    </row>
    <row r="4165" spans="1:13" x14ac:dyDescent="0.2">
      <c r="A4165" s="1"/>
      <c r="B4165" s="1"/>
      <c r="C4165" s="16"/>
      <c r="D4165" s="1"/>
      <c r="E4165" s="1"/>
      <c r="F4165" s="1"/>
      <c r="G4165" s="1"/>
      <c r="H4165" s="11"/>
      <c r="I4165" s="11"/>
      <c r="J4165" s="11"/>
      <c r="K4165" s="2"/>
      <c r="L4165" s="2"/>
      <c r="M4165" s="1"/>
    </row>
    <row r="4166" spans="1:13" x14ac:dyDescent="0.2">
      <c r="A4166" s="1"/>
      <c r="B4166" s="1"/>
      <c r="C4166" s="16"/>
      <c r="D4166" s="1"/>
      <c r="E4166" s="1"/>
      <c r="F4166" s="1"/>
      <c r="G4166" s="1"/>
      <c r="H4166" s="11"/>
      <c r="I4166" s="11"/>
      <c r="J4166" s="11"/>
      <c r="K4166" s="2"/>
      <c r="L4166" s="2"/>
      <c r="M4166" s="1"/>
    </row>
    <row r="4167" spans="1:13" x14ac:dyDescent="0.2">
      <c r="A4167" s="1"/>
      <c r="B4167" s="1"/>
      <c r="C4167" s="16"/>
      <c r="D4167" s="1"/>
      <c r="E4167" s="1"/>
      <c r="F4167" s="1"/>
      <c r="G4167" s="1"/>
      <c r="H4167" s="11"/>
      <c r="I4167" s="11"/>
      <c r="J4167" s="11"/>
      <c r="K4167" s="2"/>
      <c r="L4167" s="2"/>
      <c r="M4167" s="1"/>
    </row>
    <row r="4168" spans="1:13" x14ac:dyDescent="0.2">
      <c r="A4168" s="1"/>
      <c r="B4168" s="1"/>
      <c r="C4168" s="16"/>
      <c r="D4168" s="1"/>
      <c r="E4168" s="1"/>
      <c r="F4168" s="1"/>
      <c r="G4168" s="1"/>
      <c r="H4168" s="11"/>
      <c r="I4168" s="11"/>
      <c r="J4168" s="11"/>
      <c r="K4168" s="2"/>
      <c r="L4168" s="2"/>
      <c r="M4168" s="1"/>
    </row>
    <row r="4169" spans="1:13" x14ac:dyDescent="0.2">
      <c r="A4169" s="1"/>
      <c r="B4169" s="1"/>
      <c r="C4169" s="16"/>
      <c r="D4169" s="1"/>
      <c r="E4169" s="1"/>
      <c r="F4169" s="1"/>
      <c r="G4169" s="1"/>
      <c r="H4169" s="11"/>
      <c r="I4169" s="11"/>
      <c r="J4169" s="11"/>
      <c r="K4169" s="2"/>
      <c r="L4169" s="2"/>
      <c r="M4169" s="1"/>
    </row>
    <row r="4170" spans="1:13" x14ac:dyDescent="0.2">
      <c r="A4170" s="1"/>
      <c r="B4170" s="1"/>
      <c r="C4170" s="16"/>
      <c r="D4170" s="1"/>
      <c r="E4170" s="1"/>
      <c r="F4170" s="1"/>
      <c r="G4170" s="1"/>
      <c r="H4170" s="11"/>
      <c r="I4170" s="11"/>
      <c r="J4170" s="11"/>
      <c r="K4170" s="2"/>
      <c r="L4170" s="2"/>
      <c r="M4170" s="1"/>
    </row>
    <row r="4171" spans="1:13" x14ac:dyDescent="0.2">
      <c r="A4171" s="1"/>
      <c r="B4171" s="1"/>
      <c r="C4171" s="16"/>
      <c r="D4171" s="1"/>
      <c r="E4171" s="1"/>
      <c r="F4171" s="1"/>
      <c r="G4171" s="1"/>
      <c r="H4171" s="11"/>
      <c r="I4171" s="11"/>
      <c r="J4171" s="11"/>
      <c r="K4171" s="2"/>
      <c r="L4171" s="2"/>
      <c r="M4171" s="1"/>
    </row>
    <row r="4172" spans="1:13" x14ac:dyDescent="0.2">
      <c r="A4172" s="1"/>
      <c r="B4172" s="1"/>
      <c r="C4172" s="16"/>
      <c r="D4172" s="1"/>
      <c r="E4172" s="1"/>
      <c r="F4172" s="1"/>
      <c r="G4172" s="1"/>
      <c r="H4172" s="11"/>
      <c r="I4172" s="11"/>
      <c r="J4172" s="11"/>
      <c r="K4172" s="2"/>
      <c r="L4172" s="2"/>
      <c r="M4172" s="1"/>
    </row>
    <row r="4173" spans="1:13" x14ac:dyDescent="0.2">
      <c r="A4173" s="1"/>
      <c r="B4173" s="1"/>
      <c r="C4173" s="16"/>
      <c r="D4173" s="1"/>
      <c r="E4173" s="1"/>
      <c r="F4173" s="1"/>
      <c r="G4173" s="1"/>
      <c r="H4173" s="11"/>
      <c r="I4173" s="11"/>
      <c r="J4173" s="11"/>
      <c r="K4173" s="2"/>
      <c r="L4173" s="2"/>
      <c r="M4173" s="1"/>
    </row>
    <row r="4174" spans="1:13" x14ac:dyDescent="0.2">
      <c r="A4174" s="1"/>
      <c r="B4174" s="1"/>
      <c r="C4174" s="16"/>
      <c r="D4174" s="1"/>
      <c r="E4174" s="1"/>
      <c r="F4174" s="1"/>
      <c r="G4174" s="1"/>
      <c r="H4174" s="11"/>
      <c r="I4174" s="11"/>
      <c r="J4174" s="11"/>
      <c r="K4174" s="2"/>
      <c r="L4174" s="2"/>
      <c r="M4174" s="1"/>
    </row>
    <row r="4175" spans="1:13" x14ac:dyDescent="0.2">
      <c r="A4175" s="1"/>
      <c r="B4175" s="1"/>
      <c r="C4175" s="16"/>
      <c r="D4175" s="1"/>
      <c r="E4175" s="1"/>
      <c r="F4175" s="1"/>
      <c r="G4175" s="1"/>
      <c r="H4175" s="11"/>
      <c r="I4175" s="11"/>
      <c r="J4175" s="11"/>
      <c r="K4175" s="2"/>
      <c r="L4175" s="2"/>
      <c r="M4175" s="1"/>
    </row>
    <row r="4176" spans="1:13" x14ac:dyDescent="0.2">
      <c r="A4176" s="1"/>
      <c r="B4176" s="1"/>
      <c r="C4176" s="16"/>
      <c r="D4176" s="1"/>
      <c r="E4176" s="1"/>
      <c r="F4176" s="1"/>
      <c r="G4176" s="1"/>
      <c r="H4176" s="11"/>
      <c r="I4176" s="11"/>
      <c r="J4176" s="11"/>
      <c r="K4176" s="2"/>
      <c r="L4176" s="2"/>
      <c r="M4176" s="1"/>
    </row>
    <row r="4177" spans="1:13" x14ac:dyDescent="0.2">
      <c r="A4177" s="1"/>
      <c r="B4177" s="1"/>
      <c r="C4177" s="16"/>
      <c r="D4177" s="1"/>
      <c r="E4177" s="1"/>
      <c r="F4177" s="1"/>
      <c r="G4177" s="1"/>
      <c r="H4177" s="11"/>
      <c r="I4177" s="11"/>
      <c r="J4177" s="11"/>
      <c r="K4177" s="2"/>
      <c r="L4177" s="2"/>
      <c r="M4177" s="1"/>
    </row>
    <row r="4178" spans="1:13" x14ac:dyDescent="0.2">
      <c r="A4178" s="1"/>
      <c r="B4178" s="1"/>
      <c r="C4178" s="16"/>
      <c r="D4178" s="1"/>
      <c r="E4178" s="1"/>
      <c r="F4178" s="1"/>
      <c r="G4178" s="1"/>
      <c r="H4178" s="11"/>
      <c r="I4178" s="11"/>
      <c r="J4178" s="11"/>
      <c r="K4178" s="2"/>
      <c r="L4178" s="2"/>
      <c r="M4178" s="1"/>
    </row>
    <row r="4179" spans="1:13" x14ac:dyDescent="0.2">
      <c r="A4179" s="1"/>
      <c r="B4179" s="1"/>
      <c r="C4179" s="16"/>
      <c r="D4179" s="1"/>
      <c r="E4179" s="1"/>
      <c r="F4179" s="1"/>
      <c r="G4179" s="1"/>
      <c r="H4179" s="11"/>
      <c r="I4179" s="11"/>
      <c r="J4179" s="11"/>
      <c r="K4179" s="2"/>
      <c r="L4179" s="2"/>
      <c r="M4179" s="1"/>
    </row>
    <row r="4180" spans="1:13" x14ac:dyDescent="0.2">
      <c r="A4180" s="1"/>
      <c r="B4180" s="1"/>
      <c r="C4180" s="16"/>
      <c r="D4180" s="1"/>
      <c r="E4180" s="1"/>
      <c r="F4180" s="1"/>
      <c r="G4180" s="1"/>
      <c r="H4180" s="11"/>
      <c r="I4180" s="11"/>
      <c r="J4180" s="11"/>
      <c r="K4180" s="2"/>
      <c r="L4180" s="2"/>
      <c r="M4180" s="1"/>
    </row>
    <row r="4181" spans="1:13" x14ac:dyDescent="0.2">
      <c r="A4181" s="1"/>
      <c r="B4181" s="1"/>
      <c r="C4181" s="16"/>
      <c r="D4181" s="1"/>
      <c r="E4181" s="1"/>
      <c r="F4181" s="1"/>
      <c r="G4181" s="1"/>
      <c r="H4181" s="11"/>
      <c r="I4181" s="11"/>
      <c r="J4181" s="11"/>
      <c r="K4181" s="2"/>
      <c r="L4181" s="2"/>
      <c r="M4181" s="1"/>
    </row>
    <row r="4182" spans="1:13" x14ac:dyDescent="0.2">
      <c r="A4182" s="1"/>
      <c r="B4182" s="1"/>
      <c r="C4182" s="16"/>
      <c r="D4182" s="1"/>
      <c r="E4182" s="1"/>
      <c r="F4182" s="1"/>
      <c r="G4182" s="1"/>
      <c r="H4182" s="11"/>
      <c r="I4182" s="11"/>
      <c r="J4182" s="11"/>
      <c r="K4182" s="2"/>
      <c r="L4182" s="2"/>
      <c r="M4182" s="1"/>
    </row>
    <row r="4183" spans="1:13" x14ac:dyDescent="0.2">
      <c r="A4183" s="1"/>
      <c r="B4183" s="1"/>
      <c r="C4183" s="16"/>
      <c r="D4183" s="1"/>
      <c r="E4183" s="1"/>
      <c r="F4183" s="1"/>
      <c r="G4183" s="1"/>
      <c r="H4183" s="11"/>
      <c r="I4183" s="11"/>
      <c r="J4183" s="11"/>
      <c r="K4183" s="2"/>
      <c r="L4183" s="2"/>
      <c r="M4183" s="1"/>
    </row>
    <row r="4184" spans="1:13" x14ac:dyDescent="0.2">
      <c r="A4184" s="1"/>
      <c r="B4184" s="1"/>
      <c r="C4184" s="16"/>
      <c r="D4184" s="1"/>
      <c r="E4184" s="1"/>
      <c r="F4184" s="1"/>
      <c r="G4184" s="1"/>
      <c r="H4184" s="11"/>
      <c r="I4184" s="11"/>
      <c r="J4184" s="11"/>
      <c r="K4184" s="2"/>
      <c r="L4184" s="2"/>
      <c r="M4184" s="1"/>
    </row>
    <row r="4185" spans="1:13" x14ac:dyDescent="0.2">
      <c r="A4185" s="1"/>
      <c r="B4185" s="1"/>
      <c r="C4185" s="16"/>
      <c r="D4185" s="1"/>
      <c r="E4185" s="1"/>
      <c r="F4185" s="1"/>
      <c r="G4185" s="1"/>
      <c r="H4185" s="11"/>
      <c r="I4185" s="11"/>
      <c r="J4185" s="11"/>
      <c r="K4185" s="2"/>
      <c r="L4185" s="2"/>
      <c r="M4185" s="1"/>
    </row>
    <row r="4186" spans="1:13" x14ac:dyDescent="0.2">
      <c r="A4186" s="1"/>
      <c r="B4186" s="1"/>
      <c r="C4186" s="16"/>
      <c r="D4186" s="1"/>
      <c r="E4186" s="1"/>
      <c r="F4186" s="1"/>
      <c r="G4186" s="1"/>
      <c r="H4186" s="11"/>
      <c r="I4186" s="11"/>
      <c r="J4186" s="11"/>
      <c r="K4186" s="2"/>
      <c r="L4186" s="2"/>
      <c r="M4186" s="1"/>
    </row>
    <row r="4187" spans="1:13" x14ac:dyDescent="0.2">
      <c r="A4187" s="1"/>
      <c r="B4187" s="1"/>
      <c r="C4187" s="16"/>
      <c r="D4187" s="1"/>
      <c r="E4187" s="1"/>
      <c r="F4187" s="1"/>
      <c r="G4187" s="1"/>
      <c r="H4187" s="11"/>
      <c r="I4187" s="11"/>
      <c r="J4187" s="11"/>
      <c r="K4187" s="2"/>
      <c r="L4187" s="2"/>
      <c r="M4187" s="1"/>
    </row>
    <row r="4188" spans="1:13" x14ac:dyDescent="0.2">
      <c r="A4188" s="1"/>
      <c r="B4188" s="1"/>
      <c r="C4188" s="16"/>
      <c r="D4188" s="1"/>
      <c r="E4188" s="1"/>
      <c r="F4188" s="1"/>
      <c r="G4188" s="1"/>
      <c r="H4188" s="11"/>
      <c r="I4188" s="11"/>
      <c r="J4188" s="11"/>
      <c r="K4188" s="2"/>
      <c r="L4188" s="2"/>
      <c r="M4188" s="1"/>
    </row>
    <row r="4189" spans="1:13" x14ac:dyDescent="0.2">
      <c r="A4189" s="1"/>
      <c r="B4189" s="1"/>
      <c r="C4189" s="16"/>
      <c r="D4189" s="1"/>
      <c r="E4189" s="1"/>
      <c r="F4189" s="1"/>
      <c r="G4189" s="1"/>
      <c r="H4189" s="11"/>
      <c r="I4189" s="11"/>
      <c r="J4189" s="11"/>
      <c r="K4189" s="2"/>
      <c r="L4189" s="2"/>
      <c r="M4189" s="1"/>
    </row>
    <row r="4190" spans="1:13" x14ac:dyDescent="0.2">
      <c r="A4190" s="1"/>
      <c r="B4190" s="1"/>
      <c r="C4190" s="16"/>
      <c r="D4190" s="1"/>
      <c r="E4190" s="1"/>
      <c r="F4190" s="1"/>
      <c r="G4190" s="1"/>
      <c r="H4190" s="11"/>
      <c r="I4190" s="11"/>
      <c r="J4190" s="11"/>
      <c r="K4190" s="2"/>
      <c r="L4190" s="2"/>
      <c r="M4190" s="1"/>
    </row>
    <row r="4191" spans="1:13" x14ac:dyDescent="0.2">
      <c r="A4191" s="1"/>
      <c r="B4191" s="1"/>
      <c r="C4191" s="16"/>
      <c r="D4191" s="1"/>
      <c r="E4191" s="1"/>
      <c r="F4191" s="1"/>
      <c r="G4191" s="1"/>
      <c r="H4191" s="11"/>
      <c r="I4191" s="11"/>
      <c r="J4191" s="11"/>
      <c r="K4191" s="2"/>
      <c r="L4191" s="2"/>
      <c r="M4191" s="1"/>
    </row>
    <row r="4192" spans="1:13" x14ac:dyDescent="0.2">
      <c r="A4192" s="1"/>
      <c r="B4192" s="1"/>
      <c r="C4192" s="16"/>
      <c r="D4192" s="1"/>
      <c r="E4192" s="1"/>
      <c r="F4192" s="1"/>
      <c r="G4192" s="1"/>
      <c r="H4192" s="11"/>
      <c r="I4192" s="11"/>
      <c r="J4192" s="11"/>
      <c r="K4192" s="2"/>
      <c r="L4192" s="2"/>
      <c r="M4192" s="1"/>
    </row>
    <row r="4193" spans="1:13" x14ac:dyDescent="0.2">
      <c r="A4193" s="1"/>
      <c r="B4193" s="1"/>
      <c r="C4193" s="16"/>
      <c r="D4193" s="1"/>
      <c r="E4193" s="1"/>
      <c r="F4193" s="1"/>
      <c r="G4193" s="1"/>
      <c r="H4193" s="11"/>
      <c r="I4193" s="11"/>
      <c r="J4193" s="11"/>
      <c r="K4193" s="2"/>
      <c r="L4193" s="2"/>
      <c r="M4193" s="1"/>
    </row>
    <row r="4194" spans="1:13" x14ac:dyDescent="0.2">
      <c r="A4194" s="1"/>
      <c r="B4194" s="1"/>
      <c r="C4194" s="16"/>
      <c r="D4194" s="1"/>
      <c r="E4194" s="1"/>
      <c r="F4194" s="1"/>
      <c r="G4194" s="1"/>
      <c r="H4194" s="11"/>
      <c r="I4194" s="11"/>
      <c r="J4194" s="11"/>
      <c r="K4194" s="2"/>
      <c r="L4194" s="2"/>
      <c r="M4194" s="1"/>
    </row>
    <row r="4195" spans="1:13" x14ac:dyDescent="0.2">
      <c r="A4195" s="1"/>
      <c r="B4195" s="1"/>
      <c r="C4195" s="16"/>
      <c r="D4195" s="1"/>
      <c r="E4195" s="1"/>
      <c r="F4195" s="1"/>
      <c r="G4195" s="1"/>
      <c r="H4195" s="11"/>
      <c r="I4195" s="11"/>
      <c r="J4195" s="11"/>
      <c r="K4195" s="2"/>
      <c r="L4195" s="2"/>
      <c r="M4195" s="1"/>
    </row>
    <row r="4196" spans="1:13" x14ac:dyDescent="0.2">
      <c r="A4196" s="1"/>
      <c r="B4196" s="1"/>
      <c r="C4196" s="16"/>
      <c r="D4196" s="1"/>
      <c r="E4196" s="1"/>
      <c r="F4196" s="1"/>
      <c r="G4196" s="1"/>
      <c r="H4196" s="11"/>
      <c r="I4196" s="11"/>
      <c r="J4196" s="11"/>
      <c r="K4196" s="2"/>
      <c r="L4196" s="2"/>
      <c r="M4196" s="1"/>
    </row>
    <row r="4197" spans="1:13" x14ac:dyDescent="0.2">
      <c r="A4197" s="1"/>
      <c r="B4197" s="1"/>
      <c r="C4197" s="16"/>
      <c r="D4197" s="1"/>
      <c r="E4197" s="1"/>
      <c r="F4197" s="1"/>
      <c r="G4197" s="1"/>
      <c r="H4197" s="11"/>
      <c r="I4197" s="11"/>
      <c r="J4197" s="11"/>
      <c r="K4197" s="2"/>
      <c r="L4197" s="2"/>
      <c r="M4197" s="1"/>
    </row>
    <row r="4198" spans="1:13" x14ac:dyDescent="0.2">
      <c r="A4198" s="1"/>
      <c r="B4198" s="1"/>
      <c r="C4198" s="16"/>
      <c r="D4198" s="1"/>
      <c r="E4198" s="1"/>
      <c r="F4198" s="1"/>
      <c r="G4198" s="1"/>
      <c r="H4198" s="11"/>
      <c r="I4198" s="11"/>
      <c r="J4198" s="11"/>
      <c r="K4198" s="2"/>
      <c r="L4198" s="2"/>
      <c r="M4198" s="1"/>
    </row>
    <row r="4199" spans="1:13" x14ac:dyDescent="0.2">
      <c r="A4199" s="1"/>
      <c r="B4199" s="1"/>
      <c r="C4199" s="16"/>
      <c r="D4199" s="1"/>
      <c r="E4199" s="1"/>
      <c r="F4199" s="1"/>
      <c r="G4199" s="1"/>
      <c r="H4199" s="11"/>
      <c r="I4199" s="11"/>
      <c r="J4199" s="11"/>
      <c r="K4199" s="2"/>
      <c r="L4199" s="2"/>
      <c r="M4199" s="1"/>
    </row>
    <row r="4200" spans="1:13" x14ac:dyDescent="0.2">
      <c r="A4200" s="1"/>
      <c r="B4200" s="1"/>
      <c r="C4200" s="16"/>
      <c r="D4200" s="1"/>
      <c r="E4200" s="1"/>
      <c r="F4200" s="1"/>
      <c r="G4200" s="1"/>
      <c r="H4200" s="11"/>
      <c r="I4200" s="11"/>
      <c r="J4200" s="11"/>
      <c r="K4200" s="2"/>
      <c r="L4200" s="2"/>
      <c r="M4200" s="1"/>
    </row>
    <row r="4201" spans="1:13" x14ac:dyDescent="0.2">
      <c r="A4201" s="1"/>
      <c r="B4201" s="1"/>
      <c r="C4201" s="16"/>
      <c r="D4201" s="1"/>
      <c r="E4201" s="1"/>
      <c r="F4201" s="1"/>
      <c r="G4201" s="1"/>
      <c r="H4201" s="11"/>
      <c r="I4201" s="11"/>
      <c r="J4201" s="11"/>
      <c r="K4201" s="2"/>
      <c r="L4201" s="2"/>
      <c r="M4201" s="1"/>
    </row>
    <row r="4202" spans="1:13" x14ac:dyDescent="0.2">
      <c r="A4202" s="1"/>
      <c r="B4202" s="1"/>
      <c r="C4202" s="16"/>
      <c r="D4202" s="1"/>
      <c r="E4202" s="1"/>
      <c r="F4202" s="1"/>
      <c r="G4202" s="1"/>
      <c r="H4202" s="11"/>
      <c r="I4202" s="11"/>
      <c r="J4202" s="11"/>
      <c r="K4202" s="2"/>
      <c r="L4202" s="2"/>
      <c r="M4202" s="1"/>
    </row>
    <row r="4203" spans="1:13" x14ac:dyDescent="0.2">
      <c r="A4203" s="1"/>
      <c r="B4203" s="1"/>
      <c r="C4203" s="16"/>
      <c r="D4203" s="1"/>
      <c r="E4203" s="1"/>
      <c r="F4203" s="1"/>
      <c r="G4203" s="1"/>
      <c r="H4203" s="11"/>
      <c r="I4203" s="11"/>
      <c r="J4203" s="11"/>
      <c r="K4203" s="2"/>
      <c r="L4203" s="2"/>
      <c r="M4203" s="1"/>
    </row>
    <row r="4204" spans="1:13" x14ac:dyDescent="0.2">
      <c r="A4204" s="1"/>
      <c r="B4204" s="1"/>
      <c r="C4204" s="16"/>
      <c r="D4204" s="1"/>
      <c r="E4204" s="1"/>
      <c r="F4204" s="1"/>
      <c r="G4204" s="1"/>
      <c r="H4204" s="11"/>
      <c r="I4204" s="11"/>
      <c r="J4204" s="11"/>
      <c r="K4204" s="2"/>
      <c r="L4204" s="2"/>
      <c r="M4204" s="1"/>
    </row>
    <row r="4205" spans="1:13" x14ac:dyDescent="0.2">
      <c r="A4205" s="1"/>
      <c r="B4205" s="1"/>
      <c r="C4205" s="16"/>
      <c r="D4205" s="1"/>
      <c r="E4205" s="1"/>
      <c r="F4205" s="1"/>
      <c r="G4205" s="1"/>
      <c r="H4205" s="11"/>
      <c r="I4205" s="11"/>
      <c r="J4205" s="11"/>
      <c r="K4205" s="2"/>
      <c r="L4205" s="2"/>
      <c r="M4205" s="1"/>
    </row>
    <row r="4206" spans="1:13" x14ac:dyDescent="0.2">
      <c r="A4206" s="1"/>
      <c r="B4206" s="1"/>
      <c r="C4206" s="16"/>
      <c r="D4206" s="1"/>
      <c r="E4206" s="1"/>
      <c r="F4206" s="1"/>
      <c r="G4206" s="1"/>
      <c r="H4206" s="11"/>
      <c r="I4206" s="11"/>
      <c r="J4206" s="11"/>
      <c r="K4206" s="2"/>
      <c r="L4206" s="2"/>
      <c r="M4206" s="1"/>
    </row>
    <row r="4207" spans="1:13" x14ac:dyDescent="0.2">
      <c r="A4207" s="1"/>
      <c r="B4207" s="1"/>
      <c r="C4207" s="16"/>
      <c r="D4207" s="1"/>
      <c r="E4207" s="1"/>
      <c r="F4207" s="1"/>
      <c r="G4207" s="1"/>
      <c r="H4207" s="11"/>
      <c r="I4207" s="11"/>
      <c r="J4207" s="11"/>
      <c r="K4207" s="2"/>
      <c r="L4207" s="2"/>
      <c r="M4207" s="1"/>
    </row>
    <row r="4208" spans="1:13" x14ac:dyDescent="0.2">
      <c r="A4208" s="1"/>
      <c r="B4208" s="1"/>
      <c r="C4208" s="16"/>
      <c r="D4208" s="1"/>
      <c r="E4208" s="1"/>
      <c r="F4208" s="1"/>
      <c r="G4208" s="1"/>
      <c r="H4208" s="11"/>
      <c r="I4208" s="11"/>
      <c r="J4208" s="11"/>
      <c r="K4208" s="2"/>
      <c r="L4208" s="2"/>
      <c r="M4208" s="1"/>
    </row>
    <row r="4209" spans="1:13" x14ac:dyDescent="0.2">
      <c r="A4209" s="1"/>
      <c r="B4209" s="1"/>
      <c r="C4209" s="16"/>
      <c r="D4209" s="1"/>
      <c r="E4209" s="1"/>
      <c r="F4209" s="1"/>
      <c r="G4209" s="1"/>
      <c r="H4209" s="11"/>
      <c r="I4209" s="11"/>
      <c r="J4209" s="11"/>
      <c r="K4209" s="2"/>
      <c r="L4209" s="2"/>
      <c r="M4209" s="1"/>
    </row>
    <row r="4210" spans="1:13" x14ac:dyDescent="0.2">
      <c r="A4210" s="1"/>
      <c r="B4210" s="1"/>
      <c r="C4210" s="16"/>
      <c r="D4210" s="1"/>
      <c r="E4210" s="1"/>
      <c r="F4210" s="1"/>
      <c r="G4210" s="1"/>
      <c r="H4210" s="11"/>
      <c r="I4210" s="11"/>
      <c r="J4210" s="11"/>
      <c r="K4210" s="2"/>
      <c r="L4210" s="2"/>
      <c r="M4210" s="1"/>
    </row>
    <row r="4211" spans="1:13" x14ac:dyDescent="0.2">
      <c r="A4211" s="1"/>
      <c r="B4211" s="1"/>
      <c r="C4211" s="16"/>
      <c r="D4211" s="1"/>
      <c r="E4211" s="1"/>
      <c r="F4211" s="1"/>
      <c r="G4211" s="1"/>
      <c r="H4211" s="11"/>
      <c r="I4211" s="11"/>
      <c r="J4211" s="11"/>
      <c r="K4211" s="2"/>
      <c r="L4211" s="2"/>
      <c r="M4211" s="1"/>
    </row>
    <row r="4212" spans="1:13" x14ac:dyDescent="0.2">
      <c r="A4212" s="1"/>
      <c r="B4212" s="1"/>
      <c r="C4212" s="16"/>
      <c r="D4212" s="1"/>
      <c r="E4212" s="1"/>
      <c r="F4212" s="1"/>
      <c r="G4212" s="1"/>
      <c r="H4212" s="11"/>
      <c r="I4212" s="11"/>
      <c r="J4212" s="11"/>
      <c r="K4212" s="2"/>
      <c r="L4212" s="2"/>
      <c r="M4212" s="1"/>
    </row>
    <row r="4213" spans="1:13" x14ac:dyDescent="0.2">
      <c r="A4213" s="1"/>
      <c r="B4213" s="1"/>
      <c r="C4213" s="16"/>
      <c r="D4213" s="1"/>
      <c r="E4213" s="1"/>
      <c r="F4213" s="1"/>
      <c r="G4213" s="1"/>
      <c r="H4213" s="11"/>
      <c r="I4213" s="11"/>
      <c r="J4213" s="11"/>
      <c r="K4213" s="2"/>
      <c r="L4213" s="2"/>
      <c r="M4213" s="1"/>
    </row>
    <row r="4214" spans="1:13" x14ac:dyDescent="0.2">
      <c r="A4214" s="1"/>
      <c r="B4214" s="1"/>
      <c r="C4214" s="16"/>
      <c r="D4214" s="1"/>
      <c r="E4214" s="1"/>
      <c r="F4214" s="1"/>
      <c r="G4214" s="1"/>
      <c r="H4214" s="11"/>
      <c r="I4214" s="11"/>
      <c r="J4214" s="11"/>
      <c r="K4214" s="2"/>
      <c r="L4214" s="2"/>
      <c r="M4214" s="1"/>
    </row>
    <row r="4215" spans="1:13" x14ac:dyDescent="0.2">
      <c r="A4215" s="1"/>
      <c r="B4215" s="1"/>
      <c r="C4215" s="16"/>
      <c r="D4215" s="1"/>
      <c r="E4215" s="1"/>
      <c r="F4215" s="1"/>
      <c r="G4215" s="1"/>
      <c r="H4215" s="11"/>
      <c r="I4215" s="11"/>
      <c r="J4215" s="11"/>
      <c r="K4215" s="2"/>
      <c r="L4215" s="2"/>
      <c r="M4215" s="1"/>
    </row>
    <row r="4216" spans="1:13" x14ac:dyDescent="0.2">
      <c r="A4216" s="1"/>
      <c r="B4216" s="1"/>
      <c r="C4216" s="16"/>
      <c r="D4216" s="1"/>
      <c r="E4216" s="1"/>
      <c r="F4216" s="1"/>
      <c r="G4216" s="1"/>
      <c r="H4216" s="11"/>
      <c r="I4216" s="11"/>
      <c r="J4216" s="11"/>
      <c r="K4216" s="2"/>
      <c r="L4216" s="2"/>
      <c r="M4216" s="1"/>
    </row>
    <row r="4217" spans="1:13" x14ac:dyDescent="0.2">
      <c r="A4217" s="1"/>
      <c r="B4217" s="1"/>
      <c r="C4217" s="16"/>
      <c r="D4217" s="1"/>
      <c r="E4217" s="1"/>
      <c r="F4217" s="1"/>
      <c r="G4217" s="1"/>
      <c r="H4217" s="11"/>
      <c r="I4217" s="11"/>
      <c r="J4217" s="11"/>
      <c r="K4217" s="2"/>
      <c r="L4217" s="2"/>
      <c r="M4217" s="1"/>
    </row>
    <row r="4218" spans="1:13" x14ac:dyDescent="0.2">
      <c r="A4218" s="1"/>
      <c r="B4218" s="1"/>
      <c r="C4218" s="16"/>
      <c r="D4218" s="1"/>
      <c r="E4218" s="1"/>
      <c r="F4218" s="1"/>
      <c r="G4218" s="1"/>
      <c r="H4218" s="11"/>
      <c r="I4218" s="11"/>
      <c r="J4218" s="11"/>
      <c r="K4218" s="2"/>
      <c r="L4218" s="2"/>
      <c r="M4218" s="1"/>
    </row>
    <row r="4219" spans="1:13" x14ac:dyDescent="0.2">
      <c r="A4219" s="1"/>
      <c r="B4219" s="1"/>
      <c r="C4219" s="16"/>
      <c r="D4219" s="1"/>
      <c r="E4219" s="1"/>
      <c r="F4219" s="1"/>
      <c r="G4219" s="1"/>
      <c r="H4219" s="11"/>
      <c r="I4219" s="11"/>
      <c r="J4219" s="11"/>
      <c r="K4219" s="2"/>
      <c r="L4219" s="2"/>
      <c r="M4219" s="1"/>
    </row>
    <row r="4220" spans="1:13" x14ac:dyDescent="0.2">
      <c r="A4220" s="1"/>
      <c r="B4220" s="1"/>
      <c r="C4220" s="16"/>
      <c r="D4220" s="1"/>
      <c r="E4220" s="1"/>
      <c r="F4220" s="1"/>
      <c r="G4220" s="1"/>
      <c r="H4220" s="11"/>
      <c r="I4220" s="11"/>
      <c r="J4220" s="11"/>
      <c r="K4220" s="2"/>
      <c r="L4220" s="2"/>
      <c r="M4220" s="1"/>
    </row>
    <row r="4221" spans="1:13" x14ac:dyDescent="0.2">
      <c r="A4221" s="1"/>
      <c r="B4221" s="1"/>
      <c r="C4221" s="16"/>
      <c r="D4221" s="1"/>
      <c r="E4221" s="1"/>
      <c r="F4221" s="1"/>
      <c r="G4221" s="1"/>
      <c r="H4221" s="11"/>
      <c r="I4221" s="11"/>
      <c r="J4221" s="11"/>
      <c r="K4221" s="2"/>
      <c r="L4221" s="2"/>
      <c r="M4221" s="1"/>
    </row>
    <row r="4222" spans="1:13" x14ac:dyDescent="0.2">
      <c r="A4222" s="1"/>
      <c r="B4222" s="1"/>
      <c r="C4222" s="16"/>
      <c r="D4222" s="1"/>
      <c r="E4222" s="1"/>
      <c r="F4222" s="1"/>
      <c r="G4222" s="1"/>
      <c r="H4222" s="11"/>
      <c r="I4222" s="11"/>
      <c r="J4222" s="11"/>
      <c r="K4222" s="2"/>
      <c r="L4222" s="2"/>
      <c r="M4222" s="1"/>
    </row>
    <row r="4223" spans="1:13" x14ac:dyDescent="0.2">
      <c r="A4223" s="1"/>
      <c r="B4223" s="1"/>
      <c r="C4223" s="16"/>
      <c r="D4223" s="1"/>
      <c r="E4223" s="1"/>
      <c r="F4223" s="1"/>
      <c r="G4223" s="1"/>
      <c r="H4223" s="11"/>
      <c r="I4223" s="11"/>
      <c r="J4223" s="11"/>
      <c r="K4223" s="2"/>
      <c r="L4223" s="2"/>
      <c r="M4223" s="1"/>
    </row>
    <row r="4224" spans="1:13" x14ac:dyDescent="0.2">
      <c r="A4224" s="1"/>
      <c r="B4224" s="1"/>
      <c r="C4224" s="16"/>
      <c r="D4224" s="1"/>
      <c r="E4224" s="1"/>
      <c r="F4224" s="1"/>
      <c r="G4224" s="1"/>
      <c r="H4224" s="11"/>
      <c r="I4224" s="11"/>
      <c r="J4224" s="11"/>
      <c r="K4224" s="2"/>
      <c r="L4224" s="2"/>
      <c r="M4224" s="1"/>
    </row>
    <row r="4225" spans="1:13" x14ac:dyDescent="0.2">
      <c r="A4225" s="1"/>
      <c r="B4225" s="1"/>
      <c r="C4225" s="16"/>
      <c r="D4225" s="1"/>
      <c r="E4225" s="1"/>
      <c r="F4225" s="1"/>
      <c r="G4225" s="1"/>
      <c r="H4225" s="11"/>
      <c r="I4225" s="11"/>
      <c r="J4225" s="11"/>
      <c r="K4225" s="2"/>
      <c r="L4225" s="2"/>
      <c r="M4225" s="1"/>
    </row>
    <row r="4226" spans="1:13" x14ac:dyDescent="0.2">
      <c r="A4226" s="1"/>
      <c r="B4226" s="1"/>
      <c r="C4226" s="16"/>
      <c r="D4226" s="1"/>
      <c r="E4226" s="1"/>
      <c r="F4226" s="1"/>
      <c r="G4226" s="1"/>
      <c r="H4226" s="11"/>
      <c r="I4226" s="11"/>
      <c r="J4226" s="11"/>
      <c r="K4226" s="2"/>
      <c r="L4226" s="2"/>
      <c r="M4226" s="1"/>
    </row>
    <row r="4227" spans="1:13" x14ac:dyDescent="0.2">
      <c r="A4227" s="1"/>
      <c r="B4227" s="1"/>
      <c r="C4227" s="16"/>
      <c r="D4227" s="1"/>
      <c r="E4227" s="1"/>
      <c r="F4227" s="1"/>
      <c r="G4227" s="1"/>
      <c r="H4227" s="11"/>
      <c r="I4227" s="11"/>
      <c r="J4227" s="11"/>
      <c r="K4227" s="2"/>
      <c r="L4227" s="2"/>
      <c r="M4227" s="1"/>
    </row>
    <row r="4228" spans="1:13" x14ac:dyDescent="0.2">
      <c r="A4228" s="1"/>
      <c r="B4228" s="1"/>
      <c r="C4228" s="16"/>
      <c r="D4228" s="1"/>
      <c r="E4228" s="1"/>
      <c r="F4228" s="1"/>
      <c r="G4228" s="1"/>
      <c r="H4228" s="11"/>
      <c r="I4228" s="11"/>
      <c r="J4228" s="11"/>
      <c r="K4228" s="2"/>
      <c r="L4228" s="2"/>
      <c r="M4228" s="1"/>
    </row>
    <row r="4229" spans="1:13" x14ac:dyDescent="0.2">
      <c r="A4229" s="1"/>
      <c r="B4229" s="1"/>
      <c r="C4229" s="16"/>
      <c r="D4229" s="1"/>
      <c r="E4229" s="1"/>
      <c r="F4229" s="1"/>
      <c r="G4229" s="1"/>
      <c r="H4229" s="11"/>
      <c r="I4229" s="11"/>
      <c r="J4229" s="11"/>
      <c r="K4229" s="2"/>
      <c r="L4229" s="2"/>
      <c r="M4229" s="1"/>
    </row>
    <row r="4230" spans="1:13" x14ac:dyDescent="0.2">
      <c r="A4230" s="1"/>
      <c r="B4230" s="1"/>
      <c r="C4230" s="16"/>
      <c r="D4230" s="1"/>
      <c r="E4230" s="1"/>
      <c r="F4230" s="1"/>
      <c r="G4230" s="1"/>
      <c r="H4230" s="11"/>
      <c r="I4230" s="11"/>
      <c r="J4230" s="11"/>
      <c r="K4230" s="2"/>
      <c r="L4230" s="2"/>
      <c r="M4230" s="1"/>
    </row>
    <row r="4231" spans="1:13" x14ac:dyDescent="0.2">
      <c r="A4231" s="1"/>
      <c r="B4231" s="1"/>
      <c r="C4231" s="16"/>
      <c r="D4231" s="1"/>
      <c r="E4231" s="1"/>
      <c r="F4231" s="1"/>
      <c r="G4231" s="1"/>
      <c r="H4231" s="11"/>
      <c r="I4231" s="11"/>
      <c r="J4231" s="11"/>
      <c r="K4231" s="2"/>
      <c r="L4231" s="2"/>
      <c r="M4231" s="1"/>
    </row>
    <row r="4232" spans="1:13" x14ac:dyDescent="0.2">
      <c r="A4232" s="1"/>
      <c r="B4232" s="1"/>
      <c r="C4232" s="16"/>
      <c r="D4232" s="1"/>
      <c r="E4232" s="1"/>
      <c r="F4232" s="1"/>
      <c r="G4232" s="1"/>
      <c r="H4232" s="11"/>
      <c r="I4232" s="11"/>
      <c r="J4232" s="11"/>
      <c r="K4232" s="2"/>
      <c r="L4232" s="2"/>
      <c r="M4232" s="1"/>
    </row>
    <row r="4233" spans="1:13" x14ac:dyDescent="0.2">
      <c r="A4233" s="1"/>
      <c r="B4233" s="1"/>
      <c r="C4233" s="16"/>
      <c r="D4233" s="1"/>
      <c r="E4233" s="1"/>
      <c r="F4233" s="1"/>
      <c r="G4233" s="1"/>
      <c r="H4233" s="11"/>
      <c r="I4233" s="11"/>
      <c r="J4233" s="11"/>
      <c r="K4233" s="2"/>
      <c r="L4233" s="2"/>
      <c r="M4233" s="1"/>
    </row>
    <row r="4234" spans="1:13" x14ac:dyDescent="0.2">
      <c r="A4234" s="1"/>
      <c r="B4234" s="1"/>
      <c r="C4234" s="16"/>
      <c r="D4234" s="1"/>
      <c r="E4234" s="1"/>
      <c r="F4234" s="1"/>
      <c r="G4234" s="1"/>
      <c r="H4234" s="11"/>
      <c r="I4234" s="11"/>
      <c r="J4234" s="11"/>
      <c r="K4234" s="2"/>
      <c r="L4234" s="2"/>
      <c r="M4234" s="1"/>
    </row>
    <row r="4235" spans="1:13" x14ac:dyDescent="0.2">
      <c r="A4235" s="1"/>
      <c r="B4235" s="1"/>
      <c r="C4235" s="16"/>
      <c r="D4235" s="1"/>
      <c r="E4235" s="1"/>
      <c r="F4235" s="1"/>
      <c r="G4235" s="1"/>
      <c r="H4235" s="11"/>
      <c r="I4235" s="11"/>
      <c r="J4235" s="11"/>
      <c r="K4235" s="2"/>
      <c r="L4235" s="2"/>
      <c r="M4235" s="1"/>
    </row>
    <row r="4236" spans="1:13" x14ac:dyDescent="0.2">
      <c r="A4236" s="1"/>
      <c r="B4236" s="1"/>
      <c r="C4236" s="16"/>
      <c r="D4236" s="1"/>
      <c r="E4236" s="1"/>
      <c r="F4236" s="1"/>
      <c r="G4236" s="1"/>
      <c r="H4236" s="11"/>
      <c r="I4236" s="11"/>
      <c r="J4236" s="11"/>
      <c r="K4236" s="2"/>
      <c r="L4236" s="2"/>
      <c r="M4236" s="1"/>
    </row>
    <row r="4237" spans="1:13" x14ac:dyDescent="0.2">
      <c r="A4237" s="1"/>
      <c r="B4237" s="1"/>
      <c r="C4237" s="16"/>
      <c r="D4237" s="1"/>
      <c r="E4237" s="1"/>
      <c r="F4237" s="1"/>
      <c r="G4237" s="1"/>
      <c r="H4237" s="11"/>
      <c r="I4237" s="11"/>
      <c r="J4237" s="11"/>
      <c r="K4237" s="2"/>
      <c r="L4237" s="2"/>
      <c r="M4237" s="1"/>
    </row>
    <row r="4238" spans="1:13" x14ac:dyDescent="0.2">
      <c r="A4238" s="1"/>
      <c r="B4238" s="1"/>
      <c r="C4238" s="16"/>
      <c r="D4238" s="1"/>
      <c r="E4238" s="1"/>
      <c r="F4238" s="1"/>
      <c r="G4238" s="1"/>
      <c r="H4238" s="11"/>
      <c r="I4238" s="11"/>
      <c r="J4238" s="11"/>
      <c r="K4238" s="2"/>
      <c r="L4238" s="2"/>
      <c r="M4238" s="1"/>
    </row>
    <row r="4239" spans="1:13" x14ac:dyDescent="0.2">
      <c r="A4239" s="1"/>
      <c r="B4239" s="1"/>
      <c r="C4239" s="16"/>
      <c r="D4239" s="1"/>
      <c r="E4239" s="1"/>
      <c r="F4239" s="1"/>
      <c r="G4239" s="1"/>
      <c r="H4239" s="11"/>
      <c r="I4239" s="11"/>
      <c r="J4239" s="11"/>
      <c r="K4239" s="2"/>
      <c r="L4239" s="2"/>
      <c r="M4239" s="1"/>
    </row>
    <row r="4240" spans="1:13" x14ac:dyDescent="0.2">
      <c r="A4240" s="1"/>
      <c r="B4240" s="1"/>
      <c r="C4240" s="16"/>
      <c r="D4240" s="1"/>
      <c r="E4240" s="1"/>
      <c r="F4240" s="1"/>
      <c r="G4240" s="1"/>
      <c r="H4240" s="11"/>
      <c r="I4240" s="11"/>
      <c r="J4240" s="11"/>
      <c r="K4240" s="2"/>
      <c r="L4240" s="2"/>
      <c r="M4240" s="1"/>
    </row>
    <row r="4241" spans="1:13" x14ac:dyDescent="0.2">
      <c r="A4241" s="1"/>
      <c r="B4241" s="1"/>
      <c r="C4241" s="16"/>
      <c r="D4241" s="1"/>
      <c r="E4241" s="1"/>
      <c r="F4241" s="1"/>
      <c r="G4241" s="1"/>
      <c r="H4241" s="11"/>
      <c r="I4241" s="11"/>
      <c r="J4241" s="11"/>
      <c r="K4241" s="2"/>
      <c r="L4241" s="2"/>
      <c r="M4241" s="1"/>
    </row>
    <row r="4242" spans="1:13" x14ac:dyDescent="0.2">
      <c r="A4242" s="1"/>
      <c r="B4242" s="1"/>
      <c r="C4242" s="16"/>
      <c r="D4242" s="1"/>
      <c r="E4242" s="1"/>
      <c r="F4242" s="1"/>
      <c r="G4242" s="1"/>
      <c r="H4242" s="11"/>
      <c r="I4242" s="11"/>
      <c r="J4242" s="11"/>
      <c r="K4242" s="2"/>
      <c r="L4242" s="2"/>
      <c r="M4242" s="1"/>
    </row>
    <row r="4243" spans="1:13" x14ac:dyDescent="0.2">
      <c r="A4243" s="1"/>
      <c r="B4243" s="1"/>
      <c r="C4243" s="16"/>
      <c r="D4243" s="1"/>
      <c r="E4243" s="1"/>
      <c r="F4243" s="1"/>
      <c r="G4243" s="1"/>
      <c r="H4243" s="11"/>
      <c r="I4243" s="11"/>
      <c r="J4243" s="11"/>
      <c r="K4243" s="2"/>
      <c r="L4243" s="2"/>
      <c r="M4243" s="1"/>
    </row>
    <row r="4244" spans="1:13" x14ac:dyDescent="0.2">
      <c r="A4244" s="1"/>
      <c r="B4244" s="1"/>
      <c r="C4244" s="16"/>
      <c r="D4244" s="1"/>
      <c r="E4244" s="1"/>
      <c r="F4244" s="1"/>
      <c r="G4244" s="1"/>
      <c r="H4244" s="11"/>
      <c r="I4244" s="11"/>
      <c r="J4244" s="11"/>
      <c r="K4244" s="2"/>
      <c r="L4244" s="2"/>
      <c r="M4244" s="1"/>
    </row>
    <row r="4245" spans="1:13" x14ac:dyDescent="0.2">
      <c r="A4245" s="1"/>
      <c r="B4245" s="1"/>
      <c r="C4245" s="16"/>
      <c r="D4245" s="1"/>
      <c r="E4245" s="1"/>
      <c r="F4245" s="1"/>
      <c r="G4245" s="1"/>
      <c r="H4245" s="11"/>
      <c r="I4245" s="11"/>
      <c r="J4245" s="11"/>
      <c r="K4245" s="2"/>
      <c r="L4245" s="2"/>
      <c r="M4245" s="1"/>
    </row>
    <row r="4246" spans="1:13" x14ac:dyDescent="0.2">
      <c r="A4246" s="1"/>
      <c r="B4246" s="1"/>
      <c r="C4246" s="16"/>
      <c r="D4246" s="1"/>
      <c r="E4246" s="1"/>
      <c r="F4246" s="1"/>
      <c r="G4246" s="1"/>
      <c r="H4246" s="11"/>
      <c r="I4246" s="11"/>
      <c r="J4246" s="11"/>
      <c r="K4246" s="2"/>
      <c r="L4246" s="2"/>
      <c r="M4246" s="1"/>
    </row>
    <row r="4247" spans="1:13" x14ac:dyDescent="0.2">
      <c r="A4247" s="1"/>
      <c r="B4247" s="1"/>
      <c r="C4247" s="16"/>
      <c r="D4247" s="1"/>
      <c r="E4247" s="1"/>
      <c r="F4247" s="1"/>
      <c r="G4247" s="1"/>
      <c r="H4247" s="11"/>
      <c r="I4247" s="11"/>
      <c r="J4247" s="11"/>
      <c r="K4247" s="2"/>
      <c r="L4247" s="2"/>
      <c r="M4247" s="1"/>
    </row>
    <row r="4248" spans="1:13" x14ac:dyDescent="0.2">
      <c r="A4248" s="1"/>
      <c r="B4248" s="1"/>
      <c r="C4248" s="16"/>
      <c r="D4248" s="1"/>
      <c r="E4248" s="1"/>
      <c r="F4248" s="1"/>
      <c r="G4248" s="1"/>
      <c r="H4248" s="11"/>
      <c r="I4248" s="11"/>
      <c r="J4248" s="11"/>
      <c r="K4248" s="2"/>
      <c r="L4248" s="2"/>
      <c r="M4248" s="1"/>
    </row>
    <row r="4249" spans="1:13" x14ac:dyDescent="0.2">
      <c r="A4249" s="1"/>
      <c r="B4249" s="1"/>
      <c r="C4249" s="16"/>
      <c r="D4249" s="1"/>
      <c r="E4249" s="1"/>
      <c r="F4249" s="1"/>
      <c r="G4249" s="1"/>
      <c r="H4249" s="11"/>
      <c r="I4249" s="11"/>
      <c r="J4249" s="11"/>
      <c r="K4249" s="2"/>
      <c r="L4249" s="2"/>
      <c r="M4249" s="1"/>
    </row>
    <row r="4250" spans="1:13" x14ac:dyDescent="0.2">
      <c r="A4250" s="1"/>
      <c r="B4250" s="1"/>
      <c r="C4250" s="16"/>
      <c r="D4250" s="1"/>
      <c r="E4250" s="1"/>
      <c r="F4250" s="1"/>
      <c r="G4250" s="1"/>
      <c r="H4250" s="11"/>
      <c r="I4250" s="11"/>
      <c r="J4250" s="11"/>
      <c r="K4250" s="2"/>
      <c r="L4250" s="2"/>
      <c r="M4250" s="1"/>
    </row>
    <row r="4251" spans="1:13" x14ac:dyDescent="0.2">
      <c r="A4251" s="1"/>
      <c r="B4251" s="1"/>
      <c r="C4251" s="16"/>
      <c r="D4251" s="1"/>
      <c r="E4251" s="1"/>
      <c r="F4251" s="1"/>
      <c r="G4251" s="1"/>
      <c r="H4251" s="11"/>
      <c r="I4251" s="11"/>
      <c r="J4251" s="11"/>
      <c r="K4251" s="2"/>
      <c r="L4251" s="2"/>
      <c r="M4251" s="1"/>
    </row>
    <row r="4252" spans="1:13" x14ac:dyDescent="0.2">
      <c r="A4252" s="1"/>
      <c r="B4252" s="1"/>
      <c r="C4252" s="16"/>
      <c r="D4252" s="1"/>
      <c r="E4252" s="1"/>
      <c r="F4252" s="1"/>
      <c r="G4252" s="1"/>
      <c r="H4252" s="11"/>
      <c r="I4252" s="11"/>
      <c r="J4252" s="11"/>
      <c r="K4252" s="2"/>
      <c r="L4252" s="2"/>
      <c r="M4252" s="1"/>
    </row>
    <row r="4253" spans="1:13" x14ac:dyDescent="0.2">
      <c r="A4253" s="1"/>
      <c r="B4253" s="1"/>
      <c r="C4253" s="16"/>
      <c r="D4253" s="1"/>
      <c r="E4253" s="1"/>
      <c r="F4253" s="1"/>
      <c r="G4253" s="1"/>
      <c r="H4253" s="11"/>
      <c r="I4253" s="11"/>
      <c r="J4253" s="11"/>
      <c r="K4253" s="2"/>
      <c r="L4253" s="2"/>
      <c r="M4253" s="1"/>
    </row>
    <row r="4254" spans="1:13" x14ac:dyDescent="0.2">
      <c r="A4254" s="1"/>
      <c r="B4254" s="1"/>
      <c r="C4254" s="16"/>
      <c r="D4254" s="1"/>
      <c r="E4254" s="1"/>
      <c r="F4254" s="1"/>
      <c r="G4254" s="1"/>
      <c r="H4254" s="11"/>
      <c r="I4254" s="11"/>
      <c r="J4254" s="11"/>
      <c r="K4254" s="2"/>
      <c r="L4254" s="2"/>
      <c r="M4254" s="1"/>
    </row>
    <row r="4255" spans="1:13" x14ac:dyDescent="0.2">
      <c r="A4255" s="1"/>
      <c r="B4255" s="1"/>
      <c r="C4255" s="16"/>
      <c r="D4255" s="1"/>
      <c r="E4255" s="1"/>
      <c r="F4255" s="1"/>
      <c r="G4255" s="1"/>
      <c r="H4255" s="11"/>
      <c r="I4255" s="11"/>
      <c r="J4255" s="11"/>
      <c r="K4255" s="2"/>
      <c r="L4255" s="2"/>
      <c r="M4255" s="1"/>
    </row>
    <row r="4256" spans="1:13" x14ac:dyDescent="0.2">
      <c r="A4256" s="1"/>
      <c r="B4256" s="1"/>
      <c r="C4256" s="16"/>
      <c r="D4256" s="1"/>
      <c r="E4256" s="1"/>
      <c r="F4256" s="1"/>
      <c r="G4256" s="1"/>
      <c r="H4256" s="11"/>
      <c r="I4256" s="11"/>
      <c r="J4256" s="11"/>
      <c r="K4256" s="2"/>
      <c r="L4256" s="2"/>
      <c r="M4256" s="1"/>
    </row>
    <row r="4257" spans="1:13" x14ac:dyDescent="0.2">
      <c r="A4257" s="1"/>
      <c r="B4257" s="1"/>
      <c r="C4257" s="16"/>
      <c r="D4257" s="1"/>
      <c r="E4257" s="1"/>
      <c r="F4257" s="1"/>
      <c r="G4257" s="1"/>
      <c r="H4257" s="11"/>
      <c r="I4257" s="11"/>
      <c r="J4257" s="11"/>
      <c r="K4257" s="2"/>
      <c r="L4257" s="2"/>
      <c r="M4257" s="1"/>
    </row>
    <row r="4258" spans="1:13" x14ac:dyDescent="0.2">
      <c r="A4258" s="1"/>
      <c r="B4258" s="1"/>
      <c r="C4258" s="16"/>
      <c r="D4258" s="1"/>
      <c r="E4258" s="1"/>
      <c r="F4258" s="1"/>
      <c r="G4258" s="1"/>
      <c r="H4258" s="11"/>
      <c r="I4258" s="11"/>
      <c r="J4258" s="11"/>
      <c r="K4258" s="2"/>
      <c r="L4258" s="2"/>
      <c r="M4258" s="1"/>
    </row>
    <row r="4259" spans="1:13" x14ac:dyDescent="0.2">
      <c r="A4259" s="1"/>
      <c r="B4259" s="1"/>
      <c r="C4259" s="16"/>
      <c r="D4259" s="1"/>
      <c r="E4259" s="1"/>
      <c r="F4259" s="1"/>
      <c r="G4259" s="1"/>
      <c r="H4259" s="11"/>
      <c r="I4259" s="11"/>
      <c r="J4259" s="11"/>
      <c r="K4259" s="2"/>
      <c r="L4259" s="2"/>
      <c r="M4259" s="1"/>
    </row>
    <row r="4260" spans="1:13" x14ac:dyDescent="0.2">
      <c r="A4260" s="1"/>
      <c r="B4260" s="1"/>
      <c r="C4260" s="16"/>
      <c r="D4260" s="1"/>
      <c r="E4260" s="1"/>
      <c r="F4260" s="1"/>
      <c r="G4260" s="1"/>
      <c r="H4260" s="11"/>
      <c r="I4260" s="11"/>
      <c r="J4260" s="11"/>
      <c r="K4260" s="2"/>
      <c r="L4260" s="2"/>
      <c r="M4260" s="1"/>
    </row>
    <row r="4261" spans="1:13" x14ac:dyDescent="0.2">
      <c r="A4261" s="1"/>
      <c r="B4261" s="1"/>
      <c r="C4261" s="16"/>
      <c r="D4261" s="1"/>
      <c r="E4261" s="1"/>
      <c r="F4261" s="1"/>
      <c r="G4261" s="1"/>
      <c r="H4261" s="11"/>
      <c r="I4261" s="11"/>
      <c r="J4261" s="11"/>
      <c r="K4261" s="2"/>
      <c r="L4261" s="2"/>
      <c r="M4261" s="1"/>
    </row>
    <row r="4262" spans="1:13" x14ac:dyDescent="0.2">
      <c r="A4262" s="1"/>
      <c r="B4262" s="1"/>
      <c r="C4262" s="16"/>
      <c r="D4262" s="1"/>
      <c r="E4262" s="1"/>
      <c r="F4262" s="1"/>
      <c r="G4262" s="1"/>
      <c r="H4262" s="11"/>
      <c r="I4262" s="11"/>
      <c r="J4262" s="11"/>
      <c r="K4262" s="2"/>
      <c r="L4262" s="2"/>
      <c r="M4262" s="1"/>
    </row>
    <row r="4263" spans="1:13" x14ac:dyDescent="0.2">
      <c r="A4263" s="1"/>
      <c r="B4263" s="1"/>
      <c r="C4263" s="16"/>
      <c r="D4263" s="1"/>
      <c r="E4263" s="1"/>
      <c r="F4263" s="1"/>
      <c r="G4263" s="1"/>
      <c r="H4263" s="11"/>
      <c r="I4263" s="11"/>
      <c r="J4263" s="11"/>
      <c r="K4263" s="2"/>
      <c r="L4263" s="2"/>
      <c r="M4263" s="1"/>
    </row>
    <row r="4264" spans="1:13" x14ac:dyDescent="0.2">
      <c r="A4264" s="1"/>
      <c r="B4264" s="1"/>
      <c r="C4264" s="16"/>
      <c r="D4264" s="1"/>
      <c r="E4264" s="1"/>
      <c r="F4264" s="1"/>
      <c r="G4264" s="1"/>
      <c r="H4264" s="11"/>
      <c r="I4264" s="11"/>
      <c r="J4264" s="11"/>
      <c r="K4264" s="2"/>
      <c r="L4264" s="2"/>
      <c r="M4264" s="1"/>
    </row>
    <row r="4265" spans="1:13" x14ac:dyDescent="0.2">
      <c r="A4265" s="1"/>
      <c r="B4265" s="1"/>
      <c r="C4265" s="16"/>
      <c r="D4265" s="1"/>
      <c r="E4265" s="1"/>
      <c r="F4265" s="1"/>
      <c r="G4265" s="1"/>
      <c r="H4265" s="11"/>
      <c r="I4265" s="11"/>
      <c r="J4265" s="11"/>
      <c r="K4265" s="2"/>
      <c r="L4265" s="2"/>
      <c r="M4265" s="1"/>
    </row>
    <row r="4266" spans="1:13" x14ac:dyDescent="0.2">
      <c r="A4266" s="1"/>
      <c r="B4266" s="1"/>
      <c r="C4266" s="16"/>
      <c r="D4266" s="1"/>
      <c r="E4266" s="1"/>
      <c r="F4266" s="1"/>
      <c r="G4266" s="1"/>
      <c r="H4266" s="11"/>
      <c r="I4266" s="11"/>
      <c r="J4266" s="11"/>
      <c r="K4266" s="2"/>
      <c r="L4266" s="2"/>
      <c r="M4266" s="1"/>
    </row>
    <row r="4267" spans="1:13" x14ac:dyDescent="0.2">
      <c r="A4267" s="1"/>
      <c r="B4267" s="1"/>
      <c r="C4267" s="16"/>
      <c r="D4267" s="1"/>
      <c r="E4267" s="1"/>
      <c r="F4267" s="1"/>
      <c r="G4267" s="1"/>
      <c r="H4267" s="11"/>
      <c r="I4267" s="11"/>
      <c r="J4267" s="11"/>
      <c r="K4267" s="2"/>
      <c r="L4267" s="2"/>
      <c r="M4267" s="1"/>
    </row>
    <row r="4268" spans="1:13" x14ac:dyDescent="0.2">
      <c r="A4268" s="1"/>
      <c r="B4268" s="1"/>
      <c r="C4268" s="16"/>
      <c r="D4268" s="1"/>
      <c r="E4268" s="1"/>
      <c r="F4268" s="1"/>
      <c r="G4268" s="1"/>
      <c r="H4268" s="11"/>
      <c r="I4268" s="11"/>
      <c r="J4268" s="11"/>
      <c r="K4268" s="2"/>
      <c r="L4268" s="2"/>
      <c r="M4268" s="1"/>
    </row>
    <row r="4269" spans="1:13" x14ac:dyDescent="0.2">
      <c r="A4269" s="1"/>
      <c r="B4269" s="1"/>
      <c r="C4269" s="16"/>
      <c r="D4269" s="1"/>
      <c r="E4269" s="1"/>
      <c r="F4269" s="1"/>
      <c r="G4269" s="1"/>
      <c r="H4269" s="11"/>
      <c r="I4269" s="11"/>
      <c r="J4269" s="11"/>
      <c r="K4269" s="2"/>
      <c r="L4269" s="2"/>
      <c r="M4269" s="1"/>
    </row>
    <row r="4270" spans="1:13" x14ac:dyDescent="0.2">
      <c r="A4270" s="1"/>
      <c r="B4270" s="1"/>
      <c r="C4270" s="16"/>
      <c r="D4270" s="1"/>
      <c r="E4270" s="1"/>
      <c r="F4270" s="1"/>
      <c r="G4270" s="1"/>
      <c r="H4270" s="11"/>
      <c r="I4270" s="11"/>
      <c r="J4270" s="11"/>
      <c r="K4270" s="2"/>
      <c r="L4270" s="2"/>
      <c r="M4270" s="1"/>
    </row>
    <row r="4271" spans="1:13" x14ac:dyDescent="0.2">
      <c r="A4271" s="1"/>
      <c r="B4271" s="1"/>
      <c r="C4271" s="16"/>
      <c r="D4271" s="1"/>
      <c r="E4271" s="1"/>
      <c r="F4271" s="1"/>
      <c r="G4271" s="1"/>
      <c r="H4271" s="11"/>
      <c r="I4271" s="11"/>
      <c r="J4271" s="11"/>
      <c r="K4271" s="2"/>
      <c r="L4271" s="2"/>
      <c r="M4271" s="1"/>
    </row>
    <row r="4272" spans="1:13" x14ac:dyDescent="0.2">
      <c r="A4272" s="1"/>
      <c r="B4272" s="1"/>
      <c r="C4272" s="16"/>
      <c r="D4272" s="1"/>
      <c r="E4272" s="1"/>
      <c r="F4272" s="1"/>
      <c r="G4272" s="1"/>
      <c r="H4272" s="11"/>
      <c r="I4272" s="11"/>
      <c r="J4272" s="11"/>
      <c r="K4272" s="2"/>
      <c r="L4272" s="2"/>
      <c r="M4272" s="1"/>
    </row>
    <row r="4273" spans="1:13" x14ac:dyDescent="0.2">
      <c r="A4273" s="1"/>
      <c r="B4273" s="1"/>
      <c r="C4273" s="16"/>
      <c r="D4273" s="1"/>
      <c r="E4273" s="1"/>
      <c r="F4273" s="1"/>
      <c r="G4273" s="1"/>
      <c r="H4273" s="11"/>
      <c r="I4273" s="11"/>
      <c r="J4273" s="11"/>
      <c r="K4273" s="2"/>
      <c r="L4273" s="2"/>
      <c r="M4273" s="1"/>
    </row>
    <row r="4274" spans="1:13" x14ac:dyDescent="0.2">
      <c r="A4274" s="1"/>
      <c r="B4274" s="1"/>
      <c r="C4274" s="16"/>
      <c r="D4274" s="1"/>
      <c r="E4274" s="1"/>
      <c r="F4274" s="1"/>
      <c r="G4274" s="1"/>
      <c r="H4274" s="11"/>
      <c r="I4274" s="11"/>
      <c r="J4274" s="11"/>
      <c r="K4274" s="2"/>
      <c r="L4274" s="2"/>
      <c r="M4274" s="1"/>
    </row>
    <row r="4275" spans="1:13" x14ac:dyDescent="0.2">
      <c r="A4275" s="1"/>
      <c r="B4275" s="1"/>
      <c r="C4275" s="16"/>
      <c r="D4275" s="1"/>
      <c r="E4275" s="1"/>
      <c r="F4275" s="1"/>
      <c r="G4275" s="1"/>
      <c r="H4275" s="11"/>
      <c r="I4275" s="11"/>
      <c r="J4275" s="11"/>
      <c r="K4275" s="2"/>
      <c r="L4275" s="2"/>
      <c r="M4275" s="1"/>
    </row>
    <row r="4276" spans="1:13" x14ac:dyDescent="0.2">
      <c r="A4276" s="1"/>
      <c r="B4276" s="1"/>
      <c r="C4276" s="16"/>
      <c r="D4276" s="1"/>
      <c r="E4276" s="1"/>
      <c r="F4276" s="1"/>
      <c r="G4276" s="1"/>
      <c r="H4276" s="11"/>
      <c r="I4276" s="11"/>
      <c r="J4276" s="11"/>
      <c r="K4276" s="2"/>
      <c r="L4276" s="2"/>
      <c r="M4276" s="1"/>
    </row>
    <row r="4277" spans="1:13" x14ac:dyDescent="0.2">
      <c r="A4277" s="1"/>
      <c r="B4277" s="1"/>
      <c r="C4277" s="16"/>
      <c r="D4277" s="1"/>
      <c r="E4277" s="1"/>
      <c r="F4277" s="1"/>
      <c r="G4277" s="1"/>
      <c r="H4277" s="11"/>
      <c r="I4277" s="11"/>
      <c r="J4277" s="11"/>
      <c r="K4277" s="2"/>
      <c r="L4277" s="2"/>
      <c r="M4277" s="1"/>
    </row>
    <row r="4278" spans="1:13" x14ac:dyDescent="0.2">
      <c r="A4278" s="1"/>
      <c r="B4278" s="1"/>
      <c r="C4278" s="16"/>
      <c r="D4278" s="1"/>
      <c r="E4278" s="1"/>
      <c r="F4278" s="1"/>
      <c r="G4278" s="1"/>
      <c r="H4278" s="11"/>
      <c r="I4278" s="11"/>
      <c r="J4278" s="11"/>
      <c r="K4278" s="2"/>
      <c r="L4278" s="2"/>
      <c r="M4278" s="1"/>
    </row>
    <row r="4279" spans="1:13" x14ac:dyDescent="0.2">
      <c r="A4279" s="1"/>
      <c r="B4279" s="1"/>
      <c r="C4279" s="16"/>
      <c r="D4279" s="1"/>
      <c r="E4279" s="1"/>
      <c r="F4279" s="1"/>
      <c r="G4279" s="1"/>
      <c r="H4279" s="11"/>
      <c r="I4279" s="11"/>
      <c r="J4279" s="11"/>
      <c r="K4279" s="2"/>
      <c r="L4279" s="2"/>
      <c r="M4279" s="1"/>
    </row>
    <row r="4280" spans="1:13" x14ac:dyDescent="0.2">
      <c r="A4280" s="1"/>
      <c r="B4280" s="1"/>
      <c r="C4280" s="16"/>
      <c r="D4280" s="1"/>
      <c r="E4280" s="1"/>
      <c r="F4280" s="1"/>
      <c r="G4280" s="1"/>
      <c r="H4280" s="11"/>
      <c r="I4280" s="11"/>
      <c r="J4280" s="11"/>
      <c r="K4280" s="2"/>
      <c r="L4280" s="2"/>
      <c r="M4280" s="1"/>
    </row>
    <row r="4281" spans="1:13" x14ac:dyDescent="0.2">
      <c r="A4281" s="1"/>
      <c r="B4281" s="1"/>
      <c r="C4281" s="16"/>
      <c r="D4281" s="1"/>
      <c r="E4281" s="1"/>
      <c r="F4281" s="1"/>
      <c r="G4281" s="1"/>
      <c r="H4281" s="11"/>
      <c r="I4281" s="11"/>
      <c r="J4281" s="11"/>
      <c r="K4281" s="2"/>
      <c r="L4281" s="2"/>
      <c r="M4281" s="1"/>
    </row>
    <row r="4282" spans="1:13" x14ac:dyDescent="0.2">
      <c r="A4282" s="1"/>
      <c r="B4282" s="1"/>
      <c r="C4282" s="16"/>
      <c r="D4282" s="1"/>
      <c r="E4282" s="1"/>
      <c r="F4282" s="1"/>
      <c r="G4282" s="1"/>
      <c r="H4282" s="11"/>
      <c r="I4282" s="11"/>
      <c r="J4282" s="11"/>
      <c r="K4282" s="2"/>
      <c r="L4282" s="2"/>
      <c r="M4282" s="1"/>
    </row>
    <row r="4283" spans="1:13" x14ac:dyDescent="0.2">
      <c r="A4283" s="1"/>
      <c r="B4283" s="1"/>
      <c r="C4283" s="16"/>
      <c r="D4283" s="1"/>
      <c r="E4283" s="1"/>
      <c r="F4283" s="1"/>
      <c r="G4283" s="1"/>
      <c r="H4283" s="11"/>
      <c r="I4283" s="11"/>
      <c r="J4283" s="11"/>
      <c r="K4283" s="2"/>
      <c r="L4283" s="2"/>
      <c r="M4283" s="1"/>
    </row>
    <row r="4284" spans="1:13" x14ac:dyDescent="0.2">
      <c r="A4284" s="1"/>
      <c r="B4284" s="1"/>
      <c r="C4284" s="16"/>
      <c r="D4284" s="1"/>
      <c r="E4284" s="1"/>
      <c r="F4284" s="1"/>
      <c r="G4284" s="1"/>
      <c r="H4284" s="11"/>
      <c r="I4284" s="11"/>
      <c r="J4284" s="11"/>
      <c r="K4284" s="2"/>
      <c r="L4284" s="2"/>
      <c r="M4284" s="1"/>
    </row>
    <row r="4285" spans="1:13" x14ac:dyDescent="0.2">
      <c r="A4285" s="1"/>
      <c r="B4285" s="1"/>
      <c r="C4285" s="16"/>
      <c r="D4285" s="1"/>
      <c r="E4285" s="1"/>
      <c r="F4285" s="1"/>
      <c r="G4285" s="1"/>
      <c r="H4285" s="11"/>
      <c r="I4285" s="11"/>
      <c r="J4285" s="11"/>
      <c r="K4285" s="2"/>
      <c r="L4285" s="2"/>
      <c r="M4285" s="1"/>
    </row>
    <row r="4286" spans="1:13" x14ac:dyDescent="0.2">
      <c r="A4286" s="1"/>
      <c r="B4286" s="1"/>
      <c r="C4286" s="16"/>
      <c r="D4286" s="1"/>
      <c r="E4286" s="1"/>
      <c r="F4286" s="1"/>
      <c r="G4286" s="1"/>
      <c r="H4286" s="11"/>
      <c r="I4286" s="11"/>
      <c r="J4286" s="11"/>
      <c r="K4286" s="2"/>
      <c r="L4286" s="2"/>
      <c r="M4286" s="1"/>
    </row>
    <row r="4287" spans="1:13" x14ac:dyDescent="0.2">
      <c r="A4287" s="1"/>
      <c r="B4287" s="1"/>
      <c r="C4287" s="16"/>
      <c r="D4287" s="1"/>
      <c r="E4287" s="1"/>
      <c r="F4287" s="1"/>
      <c r="G4287" s="1"/>
      <c r="H4287" s="11"/>
      <c r="I4287" s="11"/>
      <c r="J4287" s="11"/>
      <c r="K4287" s="2"/>
      <c r="L4287" s="2"/>
      <c r="M4287" s="1"/>
    </row>
    <row r="4288" spans="1:13" x14ac:dyDescent="0.2">
      <c r="A4288" s="1"/>
      <c r="B4288" s="1"/>
      <c r="C4288" s="16"/>
      <c r="D4288" s="1"/>
      <c r="E4288" s="1"/>
      <c r="F4288" s="1"/>
      <c r="G4288" s="1"/>
      <c r="H4288" s="11"/>
      <c r="I4288" s="11"/>
      <c r="J4288" s="11"/>
      <c r="K4288" s="2"/>
      <c r="L4288" s="2"/>
      <c r="M4288" s="1"/>
    </row>
    <row r="4289" spans="1:13" x14ac:dyDescent="0.2">
      <c r="A4289" s="1"/>
      <c r="B4289" s="1"/>
      <c r="C4289" s="16"/>
      <c r="D4289" s="1"/>
      <c r="E4289" s="1"/>
      <c r="F4289" s="1"/>
      <c r="G4289" s="1"/>
      <c r="H4289" s="11"/>
      <c r="I4289" s="11"/>
      <c r="J4289" s="11"/>
      <c r="K4289" s="2"/>
      <c r="L4289" s="2"/>
      <c r="M4289" s="1"/>
    </row>
    <row r="4290" spans="1:13" x14ac:dyDescent="0.2">
      <c r="A4290" s="1"/>
      <c r="B4290" s="1"/>
      <c r="C4290" s="16"/>
      <c r="D4290" s="1"/>
      <c r="E4290" s="1"/>
      <c r="F4290" s="1"/>
      <c r="G4290" s="1"/>
      <c r="H4290" s="11"/>
      <c r="I4290" s="11"/>
      <c r="J4290" s="11"/>
      <c r="K4290" s="2"/>
      <c r="L4290" s="2"/>
      <c r="M4290" s="1"/>
    </row>
    <row r="4291" spans="1:13" x14ac:dyDescent="0.2">
      <c r="A4291" s="1"/>
      <c r="B4291" s="1"/>
      <c r="C4291" s="16"/>
      <c r="D4291" s="1"/>
      <c r="E4291" s="1"/>
      <c r="F4291" s="1"/>
      <c r="G4291" s="1"/>
      <c r="H4291" s="11"/>
      <c r="I4291" s="11"/>
      <c r="J4291" s="11"/>
      <c r="K4291" s="2"/>
      <c r="L4291" s="2"/>
      <c r="M4291" s="1"/>
    </row>
    <row r="4292" spans="1:13" x14ac:dyDescent="0.2">
      <c r="A4292" s="1"/>
      <c r="B4292" s="1"/>
      <c r="C4292" s="16"/>
      <c r="D4292" s="1"/>
      <c r="E4292" s="1"/>
      <c r="F4292" s="1"/>
      <c r="G4292" s="1"/>
      <c r="H4292" s="11"/>
      <c r="I4292" s="11"/>
      <c r="J4292" s="11"/>
      <c r="K4292" s="2"/>
      <c r="L4292" s="2"/>
      <c r="M4292" s="1"/>
    </row>
    <row r="4293" spans="1:13" x14ac:dyDescent="0.2">
      <c r="A4293" s="1"/>
      <c r="B4293" s="1"/>
      <c r="C4293" s="16"/>
      <c r="D4293" s="1"/>
      <c r="E4293" s="1"/>
      <c r="F4293" s="1"/>
      <c r="G4293" s="1"/>
      <c r="H4293" s="11"/>
      <c r="I4293" s="11"/>
      <c r="J4293" s="11"/>
      <c r="K4293" s="2"/>
      <c r="L4293" s="2"/>
      <c r="M4293" s="1"/>
    </row>
    <row r="4294" spans="1:13" x14ac:dyDescent="0.2">
      <c r="A4294" s="1"/>
      <c r="B4294" s="1"/>
      <c r="C4294" s="16"/>
      <c r="D4294" s="1"/>
      <c r="E4294" s="1"/>
      <c r="F4294" s="1"/>
      <c r="G4294" s="1"/>
      <c r="H4294" s="11"/>
      <c r="I4294" s="11"/>
      <c r="J4294" s="11"/>
      <c r="K4294" s="2"/>
      <c r="L4294" s="2"/>
      <c r="M4294" s="1"/>
    </row>
    <row r="4295" spans="1:13" x14ac:dyDescent="0.2">
      <c r="A4295" s="1"/>
      <c r="B4295" s="1"/>
      <c r="C4295" s="16"/>
      <c r="D4295" s="1"/>
      <c r="E4295" s="1"/>
      <c r="F4295" s="1"/>
      <c r="G4295" s="1"/>
      <c r="H4295" s="11"/>
      <c r="I4295" s="11"/>
      <c r="J4295" s="11"/>
      <c r="K4295" s="2"/>
      <c r="L4295" s="2"/>
      <c r="M4295" s="1"/>
    </row>
    <row r="4296" spans="1:13" x14ac:dyDescent="0.2">
      <c r="A4296" s="1"/>
      <c r="B4296" s="1"/>
      <c r="C4296" s="16"/>
      <c r="D4296" s="1"/>
      <c r="E4296" s="1"/>
      <c r="F4296" s="1"/>
      <c r="G4296" s="1"/>
      <c r="H4296" s="11"/>
      <c r="I4296" s="11"/>
      <c r="J4296" s="11"/>
      <c r="K4296" s="2"/>
      <c r="L4296" s="2"/>
      <c r="M4296" s="1"/>
    </row>
    <row r="4297" spans="1:13" x14ac:dyDescent="0.2">
      <c r="A4297" s="1"/>
      <c r="B4297" s="1"/>
      <c r="C4297" s="16"/>
      <c r="D4297" s="1"/>
      <c r="E4297" s="1"/>
      <c r="F4297" s="1"/>
      <c r="G4297" s="1"/>
      <c r="H4297" s="11"/>
      <c r="I4297" s="11"/>
      <c r="J4297" s="11"/>
      <c r="K4297" s="2"/>
      <c r="L4297" s="2"/>
      <c r="M4297" s="1"/>
    </row>
    <row r="4298" spans="1:13" x14ac:dyDescent="0.2">
      <c r="A4298" s="1"/>
      <c r="B4298" s="1"/>
      <c r="C4298" s="16"/>
      <c r="D4298" s="1"/>
      <c r="E4298" s="1"/>
      <c r="F4298" s="1"/>
      <c r="G4298" s="1"/>
      <c r="H4298" s="11"/>
      <c r="I4298" s="11"/>
      <c r="J4298" s="11"/>
      <c r="K4298" s="2"/>
      <c r="L4298" s="2"/>
      <c r="M4298" s="1"/>
    </row>
    <row r="4299" spans="1:13" x14ac:dyDescent="0.2">
      <c r="A4299" s="1"/>
      <c r="B4299" s="1"/>
      <c r="C4299" s="16"/>
      <c r="D4299" s="1"/>
      <c r="E4299" s="1"/>
      <c r="F4299" s="1"/>
      <c r="G4299" s="1"/>
      <c r="H4299" s="11"/>
      <c r="I4299" s="11"/>
      <c r="J4299" s="11"/>
      <c r="K4299" s="2"/>
      <c r="L4299" s="2"/>
      <c r="M4299" s="1"/>
    </row>
    <row r="4300" spans="1:13" x14ac:dyDescent="0.2">
      <c r="A4300" s="1"/>
      <c r="B4300" s="1"/>
      <c r="C4300" s="16"/>
      <c r="D4300" s="1"/>
      <c r="E4300" s="1"/>
      <c r="F4300" s="1"/>
      <c r="G4300" s="1"/>
      <c r="H4300" s="11"/>
      <c r="I4300" s="11"/>
      <c r="J4300" s="11"/>
      <c r="K4300" s="2"/>
      <c r="L4300" s="2"/>
      <c r="M4300" s="1"/>
    </row>
    <row r="4301" spans="1:13" x14ac:dyDescent="0.2">
      <c r="A4301" s="1"/>
      <c r="B4301" s="1"/>
      <c r="C4301" s="16"/>
      <c r="D4301" s="1"/>
      <c r="E4301" s="1"/>
      <c r="F4301" s="1"/>
      <c r="G4301" s="1"/>
      <c r="H4301" s="11"/>
      <c r="I4301" s="11"/>
      <c r="J4301" s="11"/>
      <c r="K4301" s="2"/>
      <c r="L4301" s="2"/>
      <c r="M4301" s="1"/>
    </row>
    <row r="4302" spans="1:13" x14ac:dyDescent="0.2">
      <c r="A4302" s="1"/>
      <c r="B4302" s="1"/>
      <c r="C4302" s="16"/>
      <c r="D4302" s="1"/>
      <c r="E4302" s="1"/>
      <c r="F4302" s="1"/>
      <c r="G4302" s="1"/>
      <c r="H4302" s="11"/>
      <c r="I4302" s="11"/>
      <c r="J4302" s="11"/>
      <c r="K4302" s="2"/>
      <c r="L4302" s="2"/>
      <c r="M4302" s="1"/>
    </row>
    <row r="4303" spans="1:13" x14ac:dyDescent="0.2">
      <c r="A4303" s="1"/>
      <c r="B4303" s="1"/>
      <c r="C4303" s="16"/>
      <c r="D4303" s="1"/>
      <c r="E4303" s="1"/>
      <c r="F4303" s="1"/>
      <c r="G4303" s="1"/>
      <c r="H4303" s="11"/>
      <c r="I4303" s="11"/>
      <c r="J4303" s="11"/>
      <c r="K4303" s="2"/>
      <c r="L4303" s="2"/>
      <c r="M4303" s="1"/>
    </row>
    <row r="4304" spans="1:13" x14ac:dyDescent="0.2">
      <c r="A4304" s="1"/>
      <c r="B4304" s="1"/>
      <c r="C4304" s="16"/>
      <c r="D4304" s="1"/>
      <c r="E4304" s="1"/>
      <c r="F4304" s="1"/>
      <c r="G4304" s="1"/>
      <c r="H4304" s="11"/>
      <c r="I4304" s="11"/>
      <c r="J4304" s="11"/>
      <c r="K4304" s="2"/>
      <c r="L4304" s="2"/>
      <c r="M4304" s="1"/>
    </row>
    <row r="4305" spans="1:13" x14ac:dyDescent="0.2">
      <c r="A4305" s="1"/>
      <c r="B4305" s="1"/>
      <c r="C4305" s="16"/>
      <c r="D4305" s="1"/>
      <c r="E4305" s="1"/>
      <c r="F4305" s="1"/>
      <c r="G4305" s="1"/>
      <c r="H4305" s="11"/>
      <c r="I4305" s="11"/>
      <c r="J4305" s="11"/>
      <c r="K4305" s="2"/>
      <c r="L4305" s="2"/>
      <c r="M4305" s="1"/>
    </row>
    <row r="4306" spans="1:13" x14ac:dyDescent="0.2">
      <c r="A4306" s="1"/>
      <c r="B4306" s="1"/>
      <c r="C4306" s="16"/>
      <c r="D4306" s="1"/>
      <c r="E4306" s="1"/>
      <c r="F4306" s="1"/>
      <c r="G4306" s="1"/>
      <c r="H4306" s="11"/>
      <c r="I4306" s="11"/>
      <c r="J4306" s="11"/>
      <c r="K4306" s="2"/>
      <c r="L4306" s="2"/>
      <c r="M4306" s="1"/>
    </row>
    <row r="4307" spans="1:13" x14ac:dyDescent="0.2">
      <c r="A4307" s="1"/>
      <c r="B4307" s="1"/>
      <c r="C4307" s="16"/>
      <c r="D4307" s="1"/>
      <c r="E4307" s="1"/>
      <c r="F4307" s="1"/>
      <c r="G4307" s="1"/>
      <c r="H4307" s="11"/>
      <c r="I4307" s="11"/>
      <c r="J4307" s="11"/>
      <c r="K4307" s="2"/>
      <c r="L4307" s="2"/>
      <c r="M4307" s="1"/>
    </row>
    <row r="4308" spans="1:13" x14ac:dyDescent="0.2">
      <c r="A4308" s="1"/>
      <c r="B4308" s="1"/>
      <c r="C4308" s="16"/>
      <c r="D4308" s="1"/>
      <c r="E4308" s="1"/>
      <c r="F4308" s="1"/>
      <c r="G4308" s="1"/>
      <c r="H4308" s="11"/>
      <c r="I4308" s="11"/>
      <c r="J4308" s="11"/>
      <c r="K4308" s="2"/>
      <c r="L4308" s="2"/>
      <c r="M4308" s="1"/>
    </row>
    <row r="4309" spans="1:13" x14ac:dyDescent="0.2">
      <c r="A4309" s="1"/>
      <c r="B4309" s="1"/>
      <c r="C4309" s="16"/>
      <c r="D4309" s="1"/>
      <c r="E4309" s="1"/>
      <c r="F4309" s="1"/>
      <c r="G4309" s="1"/>
      <c r="H4309" s="11"/>
      <c r="I4309" s="11"/>
      <c r="J4309" s="11"/>
      <c r="K4309" s="2"/>
      <c r="L4309" s="2"/>
      <c r="M4309" s="1"/>
    </row>
    <row r="4310" spans="1:13" x14ac:dyDescent="0.2">
      <c r="A4310" s="1"/>
      <c r="B4310" s="1"/>
      <c r="C4310" s="16"/>
      <c r="D4310" s="1"/>
      <c r="E4310" s="1"/>
      <c r="F4310" s="1"/>
      <c r="G4310" s="1"/>
      <c r="H4310" s="11"/>
      <c r="I4310" s="11"/>
      <c r="J4310" s="11"/>
      <c r="K4310" s="2"/>
      <c r="L4310" s="2"/>
      <c r="M4310" s="1"/>
    </row>
    <row r="4311" spans="1:13" x14ac:dyDescent="0.2">
      <c r="A4311" s="1"/>
      <c r="B4311" s="1"/>
      <c r="C4311" s="16"/>
      <c r="D4311" s="1"/>
      <c r="E4311" s="1"/>
      <c r="F4311" s="1"/>
      <c r="G4311" s="1"/>
      <c r="H4311" s="11"/>
      <c r="I4311" s="11"/>
      <c r="J4311" s="11"/>
      <c r="K4311" s="2"/>
      <c r="L4311" s="2"/>
      <c r="M4311" s="1"/>
    </row>
    <row r="4312" spans="1:13" x14ac:dyDescent="0.2">
      <c r="A4312" s="1"/>
      <c r="B4312" s="1"/>
      <c r="C4312" s="16"/>
      <c r="D4312" s="1"/>
      <c r="E4312" s="1"/>
      <c r="F4312" s="1"/>
      <c r="G4312" s="1"/>
      <c r="H4312" s="11"/>
      <c r="I4312" s="11"/>
      <c r="J4312" s="11"/>
      <c r="K4312" s="2"/>
      <c r="L4312" s="2"/>
      <c r="M4312" s="1"/>
    </row>
    <row r="4313" spans="1:13" x14ac:dyDescent="0.2">
      <c r="A4313" s="1"/>
      <c r="B4313" s="1"/>
      <c r="C4313" s="16"/>
      <c r="D4313" s="1"/>
      <c r="E4313" s="1"/>
      <c r="F4313" s="1"/>
      <c r="G4313" s="1"/>
      <c r="H4313" s="11"/>
      <c r="I4313" s="11"/>
      <c r="J4313" s="11"/>
      <c r="K4313" s="2"/>
      <c r="L4313" s="2"/>
      <c r="M4313" s="1"/>
    </row>
    <row r="4314" spans="1:13" x14ac:dyDescent="0.2">
      <c r="A4314" s="1"/>
      <c r="B4314" s="1"/>
      <c r="C4314" s="16"/>
      <c r="D4314" s="1"/>
      <c r="E4314" s="1"/>
      <c r="F4314" s="1"/>
      <c r="G4314" s="1"/>
      <c r="H4314" s="11"/>
      <c r="I4314" s="11"/>
      <c r="J4314" s="11"/>
      <c r="K4314" s="2"/>
      <c r="L4314" s="2"/>
      <c r="M4314" s="1"/>
    </row>
    <row r="4315" spans="1:13" x14ac:dyDescent="0.2">
      <c r="A4315" s="1"/>
      <c r="B4315" s="1"/>
      <c r="C4315" s="16"/>
      <c r="D4315" s="1"/>
      <c r="E4315" s="1"/>
      <c r="F4315" s="1"/>
      <c r="G4315" s="1"/>
      <c r="H4315" s="11"/>
      <c r="I4315" s="11"/>
      <c r="J4315" s="11"/>
      <c r="K4315" s="2"/>
      <c r="L4315" s="2"/>
      <c r="M4315" s="1"/>
    </row>
    <row r="4316" spans="1:13" x14ac:dyDescent="0.2">
      <c r="A4316" s="1"/>
      <c r="B4316" s="1"/>
      <c r="C4316" s="16"/>
      <c r="D4316" s="1"/>
      <c r="E4316" s="1"/>
      <c r="F4316" s="1"/>
      <c r="G4316" s="1"/>
      <c r="H4316" s="11"/>
      <c r="I4316" s="11"/>
      <c r="J4316" s="11"/>
      <c r="K4316" s="2"/>
      <c r="L4316" s="2"/>
      <c r="M4316" s="1"/>
    </row>
    <row r="4317" spans="1:13" x14ac:dyDescent="0.2">
      <c r="A4317" s="1"/>
      <c r="B4317" s="1"/>
      <c r="C4317" s="16"/>
      <c r="D4317" s="1"/>
      <c r="E4317" s="1"/>
      <c r="F4317" s="1"/>
      <c r="G4317" s="1"/>
      <c r="H4317" s="11"/>
      <c r="I4317" s="11"/>
      <c r="J4317" s="11"/>
      <c r="K4317" s="2"/>
      <c r="L4317" s="2"/>
      <c r="M4317" s="1"/>
    </row>
    <row r="4318" spans="1:13" x14ac:dyDescent="0.2">
      <c r="A4318" s="1"/>
      <c r="B4318" s="1"/>
      <c r="C4318" s="16"/>
      <c r="D4318" s="1"/>
      <c r="E4318" s="1"/>
      <c r="F4318" s="1"/>
      <c r="G4318" s="1"/>
      <c r="H4318" s="11"/>
      <c r="I4318" s="11"/>
      <c r="J4318" s="11"/>
      <c r="K4318" s="2"/>
      <c r="L4318" s="2"/>
      <c r="M4318" s="1"/>
    </row>
    <row r="4319" spans="1:13" x14ac:dyDescent="0.2">
      <c r="A4319" s="1"/>
      <c r="B4319" s="1"/>
      <c r="C4319" s="16"/>
      <c r="D4319" s="1"/>
      <c r="E4319" s="1"/>
      <c r="F4319" s="1"/>
      <c r="G4319" s="1"/>
      <c r="H4319" s="11"/>
      <c r="I4319" s="11"/>
      <c r="J4319" s="11"/>
      <c r="K4319" s="2"/>
      <c r="L4319" s="2"/>
      <c r="M4319" s="1"/>
    </row>
    <row r="4320" spans="1:13" x14ac:dyDescent="0.2">
      <c r="A4320" s="1"/>
      <c r="B4320" s="1"/>
      <c r="C4320" s="16"/>
      <c r="D4320" s="1"/>
      <c r="E4320" s="1"/>
      <c r="F4320" s="1"/>
      <c r="G4320" s="1"/>
      <c r="H4320" s="11"/>
      <c r="I4320" s="11"/>
      <c r="J4320" s="11"/>
      <c r="K4320" s="2"/>
      <c r="L4320" s="2"/>
      <c r="M4320" s="1"/>
    </row>
    <row r="4321" spans="1:13" x14ac:dyDescent="0.2">
      <c r="A4321" s="1"/>
      <c r="B4321" s="1"/>
      <c r="C4321" s="16"/>
      <c r="D4321" s="1"/>
      <c r="E4321" s="1"/>
      <c r="F4321" s="1"/>
      <c r="G4321" s="1"/>
      <c r="H4321" s="11"/>
      <c r="I4321" s="11"/>
      <c r="J4321" s="11"/>
      <c r="K4321" s="2"/>
      <c r="L4321" s="2"/>
      <c r="M4321" s="1"/>
    </row>
    <row r="4322" spans="1:13" x14ac:dyDescent="0.2">
      <c r="A4322" s="1"/>
      <c r="B4322" s="1"/>
      <c r="C4322" s="16"/>
      <c r="D4322" s="1"/>
      <c r="E4322" s="1"/>
      <c r="F4322" s="1"/>
      <c r="G4322" s="1"/>
      <c r="H4322" s="11"/>
      <c r="I4322" s="11"/>
      <c r="J4322" s="11"/>
      <c r="K4322" s="2"/>
      <c r="L4322" s="2"/>
      <c r="M4322" s="1"/>
    </row>
    <row r="4323" spans="1:13" x14ac:dyDescent="0.2">
      <c r="A4323" s="1"/>
      <c r="B4323" s="1"/>
      <c r="C4323" s="16"/>
      <c r="D4323" s="1"/>
      <c r="E4323" s="1"/>
      <c r="F4323" s="1"/>
      <c r="G4323" s="1"/>
      <c r="H4323" s="11"/>
      <c r="I4323" s="11"/>
      <c r="J4323" s="11"/>
      <c r="K4323" s="2"/>
      <c r="L4323" s="2"/>
      <c r="M4323" s="1"/>
    </row>
    <row r="4324" spans="1:13" x14ac:dyDescent="0.2">
      <c r="A4324" s="1"/>
      <c r="B4324" s="1"/>
      <c r="C4324" s="16"/>
      <c r="D4324" s="1"/>
      <c r="E4324" s="1"/>
      <c r="F4324" s="1"/>
      <c r="G4324" s="1"/>
      <c r="H4324" s="11"/>
      <c r="I4324" s="11"/>
      <c r="J4324" s="11"/>
      <c r="K4324" s="2"/>
      <c r="L4324" s="2"/>
      <c r="M4324" s="1"/>
    </row>
    <row r="4325" spans="1:13" x14ac:dyDescent="0.2">
      <c r="A4325" s="1"/>
      <c r="B4325" s="1"/>
      <c r="C4325" s="16"/>
      <c r="D4325" s="1"/>
      <c r="E4325" s="1"/>
      <c r="F4325" s="1"/>
      <c r="G4325" s="1"/>
      <c r="H4325" s="11"/>
      <c r="I4325" s="11"/>
      <c r="J4325" s="11"/>
      <c r="K4325" s="2"/>
      <c r="L4325" s="2"/>
      <c r="M4325" s="1"/>
    </row>
    <row r="4326" spans="1:13" x14ac:dyDescent="0.2">
      <c r="A4326" s="1"/>
      <c r="B4326" s="1"/>
      <c r="C4326" s="16"/>
      <c r="D4326" s="1"/>
      <c r="E4326" s="1"/>
      <c r="F4326" s="1"/>
      <c r="G4326" s="1"/>
      <c r="H4326" s="11"/>
      <c r="I4326" s="11"/>
      <c r="J4326" s="11"/>
      <c r="K4326" s="2"/>
      <c r="L4326" s="2"/>
      <c r="M4326" s="1"/>
    </row>
    <row r="4327" spans="1:13" x14ac:dyDescent="0.2">
      <c r="A4327" s="1"/>
      <c r="B4327" s="1"/>
      <c r="C4327" s="16"/>
      <c r="D4327" s="1"/>
      <c r="E4327" s="1"/>
      <c r="F4327" s="1"/>
      <c r="G4327" s="1"/>
      <c r="H4327" s="11"/>
      <c r="I4327" s="11"/>
      <c r="J4327" s="11"/>
      <c r="K4327" s="2"/>
      <c r="L4327" s="2"/>
      <c r="M4327" s="1"/>
    </row>
    <row r="4328" spans="1:13" x14ac:dyDescent="0.2">
      <c r="A4328" s="1"/>
      <c r="B4328" s="1"/>
      <c r="C4328" s="16"/>
      <c r="D4328" s="1"/>
      <c r="E4328" s="1"/>
      <c r="F4328" s="1"/>
      <c r="G4328" s="1"/>
      <c r="H4328" s="11"/>
      <c r="I4328" s="11"/>
      <c r="J4328" s="11"/>
      <c r="K4328" s="2"/>
      <c r="L4328" s="2"/>
      <c r="M4328" s="1"/>
    </row>
    <row r="4329" spans="1:13" x14ac:dyDescent="0.2">
      <c r="A4329" s="1"/>
      <c r="B4329" s="1"/>
      <c r="C4329" s="16"/>
      <c r="D4329" s="1"/>
      <c r="E4329" s="1"/>
      <c r="F4329" s="1"/>
      <c r="G4329" s="1"/>
      <c r="H4329" s="11"/>
      <c r="I4329" s="11"/>
      <c r="J4329" s="11"/>
      <c r="K4329" s="2"/>
      <c r="L4329" s="2"/>
      <c r="M4329" s="1"/>
    </row>
    <row r="4330" spans="1:13" x14ac:dyDescent="0.2">
      <c r="A4330" s="1"/>
      <c r="B4330" s="1"/>
      <c r="C4330" s="16"/>
      <c r="D4330" s="1"/>
      <c r="E4330" s="1"/>
      <c r="F4330" s="1"/>
      <c r="G4330" s="1"/>
      <c r="H4330" s="11"/>
      <c r="I4330" s="11"/>
      <c r="J4330" s="11"/>
      <c r="K4330" s="2"/>
      <c r="L4330" s="2"/>
      <c r="M4330" s="1"/>
    </row>
    <row r="4331" spans="1:13" x14ac:dyDescent="0.2">
      <c r="A4331" s="1"/>
      <c r="B4331" s="1"/>
      <c r="C4331" s="16"/>
      <c r="D4331" s="1"/>
      <c r="E4331" s="1"/>
      <c r="F4331" s="1"/>
      <c r="G4331" s="1"/>
      <c r="H4331" s="11"/>
      <c r="I4331" s="11"/>
      <c r="J4331" s="11"/>
      <c r="K4331" s="2"/>
      <c r="L4331" s="2"/>
      <c r="M4331" s="1"/>
    </row>
    <row r="4332" spans="1:13" x14ac:dyDescent="0.2">
      <c r="A4332" s="1"/>
      <c r="B4332" s="1"/>
      <c r="C4332" s="16"/>
      <c r="D4332" s="1"/>
      <c r="E4332" s="1"/>
      <c r="F4332" s="1"/>
      <c r="G4332" s="1"/>
      <c r="H4332" s="11"/>
      <c r="I4332" s="11"/>
      <c r="J4332" s="11"/>
      <c r="K4332" s="2"/>
      <c r="L4332" s="2"/>
      <c r="M4332" s="1"/>
    </row>
    <row r="4333" spans="1:13" x14ac:dyDescent="0.2">
      <c r="A4333" s="1"/>
      <c r="B4333" s="1"/>
      <c r="C4333" s="16"/>
      <c r="D4333" s="1"/>
      <c r="E4333" s="1"/>
      <c r="F4333" s="1"/>
      <c r="G4333" s="1"/>
      <c r="H4333" s="11"/>
      <c r="I4333" s="11"/>
      <c r="J4333" s="11"/>
      <c r="K4333" s="2"/>
      <c r="L4333" s="2"/>
      <c r="M4333" s="1"/>
    </row>
    <row r="4334" spans="1:13" x14ac:dyDescent="0.2">
      <c r="A4334" s="1"/>
      <c r="B4334" s="1"/>
      <c r="C4334" s="16"/>
      <c r="D4334" s="1"/>
      <c r="E4334" s="1"/>
      <c r="F4334" s="1"/>
      <c r="G4334" s="1"/>
      <c r="H4334" s="11"/>
      <c r="I4334" s="11"/>
      <c r="J4334" s="11"/>
      <c r="K4334" s="2"/>
      <c r="L4334" s="2"/>
      <c r="M4334" s="1"/>
    </row>
    <row r="4335" spans="1:13" x14ac:dyDescent="0.2">
      <c r="A4335" s="1"/>
      <c r="B4335" s="1"/>
      <c r="C4335" s="16"/>
      <c r="D4335" s="1"/>
      <c r="E4335" s="1"/>
      <c r="F4335" s="1"/>
      <c r="G4335" s="1"/>
      <c r="H4335" s="11"/>
      <c r="I4335" s="11"/>
      <c r="J4335" s="11"/>
      <c r="K4335" s="2"/>
      <c r="L4335" s="2"/>
      <c r="M4335" s="1"/>
    </row>
    <row r="4336" spans="1:13" x14ac:dyDescent="0.2">
      <c r="A4336" s="1"/>
      <c r="B4336" s="1"/>
      <c r="C4336" s="16"/>
      <c r="D4336" s="1"/>
      <c r="E4336" s="1"/>
      <c r="F4336" s="1"/>
      <c r="G4336" s="1"/>
      <c r="H4336" s="11"/>
      <c r="I4336" s="11"/>
      <c r="J4336" s="11"/>
      <c r="K4336" s="2"/>
      <c r="L4336" s="2"/>
      <c r="M4336" s="1"/>
    </row>
    <row r="4337" spans="1:13" x14ac:dyDescent="0.2">
      <c r="A4337" s="1"/>
      <c r="B4337" s="1"/>
      <c r="C4337" s="16"/>
      <c r="D4337" s="1"/>
      <c r="E4337" s="1"/>
      <c r="F4337" s="1"/>
      <c r="G4337" s="1"/>
      <c r="H4337" s="11"/>
      <c r="I4337" s="11"/>
      <c r="J4337" s="11"/>
      <c r="K4337" s="2"/>
      <c r="L4337" s="2"/>
      <c r="M4337" s="1"/>
    </row>
    <row r="4338" spans="1:13" x14ac:dyDescent="0.2">
      <c r="A4338" s="1"/>
      <c r="B4338" s="1"/>
      <c r="C4338" s="16"/>
      <c r="D4338" s="1"/>
      <c r="E4338" s="1"/>
      <c r="F4338" s="1"/>
      <c r="G4338" s="1"/>
      <c r="H4338" s="11"/>
      <c r="I4338" s="11"/>
      <c r="J4338" s="11"/>
      <c r="K4338" s="2"/>
      <c r="L4338" s="2"/>
      <c r="M4338" s="1"/>
    </row>
    <row r="4339" spans="1:13" x14ac:dyDescent="0.2">
      <c r="A4339" s="1"/>
      <c r="B4339" s="1"/>
      <c r="C4339" s="16"/>
      <c r="D4339" s="1"/>
      <c r="E4339" s="1"/>
      <c r="F4339" s="1"/>
      <c r="G4339" s="1"/>
      <c r="H4339" s="11"/>
      <c r="I4339" s="11"/>
      <c r="J4339" s="11"/>
      <c r="K4339" s="2"/>
      <c r="L4339" s="2"/>
      <c r="M4339" s="1"/>
    </row>
    <row r="4340" spans="1:13" x14ac:dyDescent="0.2">
      <c r="A4340" s="1"/>
      <c r="B4340" s="1"/>
      <c r="C4340" s="16"/>
      <c r="D4340" s="1"/>
      <c r="E4340" s="1"/>
      <c r="F4340" s="1"/>
      <c r="G4340" s="1"/>
      <c r="H4340" s="11"/>
      <c r="I4340" s="11"/>
      <c r="J4340" s="11"/>
      <c r="K4340" s="2"/>
      <c r="L4340" s="2"/>
      <c r="M4340" s="1"/>
    </row>
    <row r="4341" spans="1:13" x14ac:dyDescent="0.2">
      <c r="A4341" s="1"/>
      <c r="B4341" s="1"/>
      <c r="C4341" s="16"/>
      <c r="D4341" s="1"/>
      <c r="E4341" s="1"/>
      <c r="F4341" s="1"/>
      <c r="G4341" s="1"/>
      <c r="H4341" s="11"/>
      <c r="I4341" s="11"/>
      <c r="J4341" s="11"/>
      <c r="K4341" s="2"/>
      <c r="L4341" s="2"/>
      <c r="M4341" s="1"/>
    </row>
    <row r="4342" spans="1:13" x14ac:dyDescent="0.2">
      <c r="A4342" s="1"/>
      <c r="B4342" s="1"/>
      <c r="C4342" s="16"/>
      <c r="D4342" s="1"/>
      <c r="E4342" s="1"/>
      <c r="F4342" s="1"/>
      <c r="G4342" s="1"/>
      <c r="H4342" s="11"/>
      <c r="I4342" s="11"/>
      <c r="J4342" s="11"/>
      <c r="K4342" s="2"/>
      <c r="L4342" s="2"/>
      <c r="M4342" s="1"/>
    </row>
    <row r="4343" spans="1:13" x14ac:dyDescent="0.2">
      <c r="A4343" s="1"/>
      <c r="B4343" s="1"/>
      <c r="C4343" s="16"/>
      <c r="D4343" s="1"/>
      <c r="E4343" s="1"/>
      <c r="F4343" s="1"/>
      <c r="G4343" s="1"/>
      <c r="H4343" s="11"/>
      <c r="I4343" s="11"/>
      <c r="J4343" s="11"/>
      <c r="K4343" s="2"/>
      <c r="L4343" s="2"/>
      <c r="M4343" s="1"/>
    </row>
    <row r="4344" spans="1:13" x14ac:dyDescent="0.2">
      <c r="A4344" s="1"/>
      <c r="B4344" s="1"/>
      <c r="C4344" s="16"/>
      <c r="D4344" s="1"/>
      <c r="E4344" s="1"/>
      <c r="F4344" s="1"/>
      <c r="G4344" s="1"/>
      <c r="H4344" s="11"/>
      <c r="I4344" s="11"/>
      <c r="J4344" s="11"/>
      <c r="K4344" s="2"/>
      <c r="L4344" s="2"/>
      <c r="M4344" s="1"/>
    </row>
    <row r="4345" spans="1:13" x14ac:dyDescent="0.2">
      <c r="A4345" s="1"/>
      <c r="B4345" s="1"/>
      <c r="C4345" s="16"/>
      <c r="D4345" s="1"/>
      <c r="E4345" s="1"/>
      <c r="F4345" s="1"/>
      <c r="G4345" s="1"/>
      <c r="H4345" s="11"/>
      <c r="I4345" s="11"/>
      <c r="J4345" s="11"/>
      <c r="K4345" s="2"/>
      <c r="L4345" s="2"/>
      <c r="M4345" s="1"/>
    </row>
    <row r="4346" spans="1:13" x14ac:dyDescent="0.2">
      <c r="A4346" s="1"/>
      <c r="B4346" s="1"/>
      <c r="C4346" s="16"/>
      <c r="D4346" s="1"/>
      <c r="E4346" s="1"/>
      <c r="F4346" s="1"/>
      <c r="G4346" s="1"/>
      <c r="H4346" s="11"/>
      <c r="I4346" s="11"/>
      <c r="J4346" s="11"/>
      <c r="K4346" s="2"/>
      <c r="L4346" s="2"/>
      <c r="M4346" s="1"/>
    </row>
    <row r="4347" spans="1:13" x14ac:dyDescent="0.2">
      <c r="A4347" s="1"/>
      <c r="B4347" s="1"/>
      <c r="C4347" s="16"/>
      <c r="D4347" s="1"/>
      <c r="E4347" s="1"/>
      <c r="F4347" s="1"/>
      <c r="G4347" s="1"/>
      <c r="H4347" s="11"/>
      <c r="I4347" s="11"/>
      <c r="J4347" s="11"/>
      <c r="K4347" s="2"/>
      <c r="L4347" s="2"/>
      <c r="M4347" s="1"/>
    </row>
    <row r="4348" spans="1:13" x14ac:dyDescent="0.2">
      <c r="A4348" s="1"/>
      <c r="B4348" s="1"/>
      <c r="C4348" s="16"/>
      <c r="D4348" s="1"/>
      <c r="E4348" s="1"/>
      <c r="F4348" s="1"/>
      <c r="G4348" s="1"/>
      <c r="H4348" s="11"/>
      <c r="I4348" s="11"/>
      <c r="J4348" s="11"/>
      <c r="K4348" s="2"/>
      <c r="L4348" s="2"/>
      <c r="M4348" s="1"/>
    </row>
    <row r="4349" spans="1:13" x14ac:dyDescent="0.2">
      <c r="A4349" s="1"/>
      <c r="B4349" s="1"/>
      <c r="C4349" s="16"/>
      <c r="D4349" s="1"/>
      <c r="E4349" s="1"/>
      <c r="F4349" s="1"/>
      <c r="G4349" s="1"/>
      <c r="H4349" s="11"/>
      <c r="I4349" s="11"/>
      <c r="J4349" s="11"/>
      <c r="K4349" s="2"/>
      <c r="L4349" s="2"/>
      <c r="M4349" s="1"/>
    </row>
    <row r="4350" spans="1:13" x14ac:dyDescent="0.2">
      <c r="A4350" s="1"/>
      <c r="B4350" s="1"/>
      <c r="C4350" s="16"/>
      <c r="D4350" s="1"/>
      <c r="E4350" s="1"/>
      <c r="F4350" s="1"/>
      <c r="G4350" s="1"/>
      <c r="H4350" s="11"/>
      <c r="I4350" s="11"/>
      <c r="J4350" s="11"/>
      <c r="K4350" s="2"/>
      <c r="L4350" s="2"/>
      <c r="M4350" s="1"/>
    </row>
    <row r="4351" spans="1:13" x14ac:dyDescent="0.2">
      <c r="A4351" s="1"/>
      <c r="B4351" s="1"/>
      <c r="C4351" s="16"/>
      <c r="D4351" s="1"/>
      <c r="E4351" s="1"/>
      <c r="F4351" s="1"/>
      <c r="G4351" s="1"/>
      <c r="H4351" s="11"/>
      <c r="I4351" s="11"/>
      <c r="J4351" s="11"/>
      <c r="K4351" s="2"/>
      <c r="L4351" s="2"/>
      <c r="M4351" s="1"/>
    </row>
    <row r="4352" spans="1:13" x14ac:dyDescent="0.2">
      <c r="A4352" s="1"/>
      <c r="B4352" s="1"/>
      <c r="C4352" s="16"/>
      <c r="D4352" s="1"/>
      <c r="E4352" s="1"/>
      <c r="F4352" s="1"/>
      <c r="G4352" s="1"/>
      <c r="H4352" s="11"/>
      <c r="I4352" s="11"/>
      <c r="J4352" s="11"/>
      <c r="K4352" s="2"/>
      <c r="L4352" s="2"/>
      <c r="M4352" s="1"/>
    </row>
    <row r="4353" spans="1:13" x14ac:dyDescent="0.2">
      <c r="A4353" s="1"/>
      <c r="B4353" s="1"/>
      <c r="C4353" s="16"/>
      <c r="D4353" s="1"/>
      <c r="E4353" s="1"/>
      <c r="F4353" s="1"/>
      <c r="G4353" s="1"/>
      <c r="H4353" s="11"/>
      <c r="I4353" s="11"/>
      <c r="J4353" s="11"/>
      <c r="K4353" s="2"/>
      <c r="L4353" s="2"/>
      <c r="M4353" s="1"/>
    </row>
    <row r="4354" spans="1:13" x14ac:dyDescent="0.2">
      <c r="A4354" s="1"/>
      <c r="B4354" s="1"/>
      <c r="C4354" s="16"/>
      <c r="D4354" s="1"/>
      <c r="E4354" s="1"/>
      <c r="F4354" s="1"/>
      <c r="G4354" s="1"/>
      <c r="H4354" s="11"/>
      <c r="I4354" s="11"/>
      <c r="J4354" s="11"/>
      <c r="K4354" s="2"/>
      <c r="L4354" s="2"/>
      <c r="M4354" s="1"/>
    </row>
    <row r="4355" spans="1:13" x14ac:dyDescent="0.2">
      <c r="A4355" s="1"/>
      <c r="B4355" s="1"/>
      <c r="C4355" s="16"/>
      <c r="D4355" s="1"/>
      <c r="E4355" s="1"/>
      <c r="F4355" s="1"/>
      <c r="G4355" s="1"/>
      <c r="H4355" s="11"/>
      <c r="I4355" s="11"/>
      <c r="J4355" s="11"/>
      <c r="K4355" s="2"/>
      <c r="L4355" s="2"/>
      <c r="M4355" s="1"/>
    </row>
    <row r="4356" spans="1:13" x14ac:dyDescent="0.2">
      <c r="A4356" s="1"/>
      <c r="B4356" s="1"/>
      <c r="C4356" s="16"/>
      <c r="D4356" s="1"/>
      <c r="E4356" s="1"/>
      <c r="F4356" s="1"/>
      <c r="G4356" s="1"/>
      <c r="H4356" s="11"/>
      <c r="I4356" s="11"/>
      <c r="J4356" s="11"/>
      <c r="K4356" s="2"/>
      <c r="L4356" s="2"/>
      <c r="M4356" s="1"/>
    </row>
    <row r="4357" spans="1:13" x14ac:dyDescent="0.2">
      <c r="A4357" s="1"/>
      <c r="B4357" s="1"/>
      <c r="C4357" s="16"/>
      <c r="D4357" s="1"/>
      <c r="E4357" s="1"/>
      <c r="F4357" s="1"/>
      <c r="G4357" s="1"/>
      <c r="H4357" s="11"/>
      <c r="I4357" s="11"/>
      <c r="J4357" s="11"/>
      <c r="K4357" s="2"/>
      <c r="L4357" s="2"/>
      <c r="M4357" s="1"/>
    </row>
    <row r="4358" spans="1:13" x14ac:dyDescent="0.2">
      <c r="A4358" s="1"/>
      <c r="B4358" s="1"/>
      <c r="C4358" s="16"/>
      <c r="D4358" s="1"/>
      <c r="E4358" s="1"/>
      <c r="F4358" s="1"/>
      <c r="G4358" s="1"/>
      <c r="H4358" s="11"/>
      <c r="I4358" s="11"/>
      <c r="J4358" s="11"/>
      <c r="K4358" s="2"/>
      <c r="L4358" s="2"/>
      <c r="M4358" s="1"/>
    </row>
    <row r="4359" spans="1:13" x14ac:dyDescent="0.2">
      <c r="A4359" s="1"/>
      <c r="B4359" s="1"/>
      <c r="C4359" s="16"/>
      <c r="D4359" s="1"/>
      <c r="E4359" s="1"/>
      <c r="F4359" s="1"/>
      <c r="G4359" s="1"/>
      <c r="H4359" s="11"/>
      <c r="I4359" s="11"/>
      <c r="J4359" s="11"/>
      <c r="K4359" s="2"/>
      <c r="L4359" s="2"/>
      <c r="M4359" s="1"/>
    </row>
    <row r="4360" spans="1:13" x14ac:dyDescent="0.2">
      <c r="A4360" s="1"/>
      <c r="B4360" s="1"/>
      <c r="C4360" s="16"/>
      <c r="D4360" s="1"/>
      <c r="E4360" s="1"/>
      <c r="F4360" s="1"/>
      <c r="G4360" s="1"/>
      <c r="H4360" s="11"/>
      <c r="I4360" s="11"/>
      <c r="J4360" s="11"/>
      <c r="K4360" s="2"/>
      <c r="L4360" s="2"/>
      <c r="M4360" s="1"/>
    </row>
    <row r="4361" spans="1:13" x14ac:dyDescent="0.2">
      <c r="A4361" s="1"/>
      <c r="B4361" s="1"/>
      <c r="C4361" s="16"/>
      <c r="D4361" s="1"/>
      <c r="E4361" s="1"/>
      <c r="F4361" s="1"/>
      <c r="G4361" s="1"/>
      <c r="H4361" s="11"/>
      <c r="I4361" s="11"/>
      <c r="J4361" s="11"/>
      <c r="K4361" s="2"/>
      <c r="L4361" s="2"/>
      <c r="M4361" s="1"/>
    </row>
    <row r="4362" spans="1:13" x14ac:dyDescent="0.2">
      <c r="A4362" s="1"/>
      <c r="B4362" s="1"/>
      <c r="C4362" s="16"/>
      <c r="D4362" s="1"/>
      <c r="E4362" s="1"/>
      <c r="F4362" s="1"/>
      <c r="G4362" s="1"/>
      <c r="H4362" s="11"/>
      <c r="I4362" s="11"/>
      <c r="J4362" s="11"/>
      <c r="K4362" s="2"/>
      <c r="L4362" s="2"/>
      <c r="M4362" s="1"/>
    </row>
    <row r="4363" spans="1:13" x14ac:dyDescent="0.2">
      <c r="A4363" s="1"/>
      <c r="B4363" s="1"/>
      <c r="C4363" s="16"/>
      <c r="D4363" s="1"/>
      <c r="E4363" s="1"/>
      <c r="F4363" s="1"/>
      <c r="G4363" s="1"/>
      <c r="H4363" s="11"/>
      <c r="I4363" s="11"/>
      <c r="J4363" s="11"/>
      <c r="K4363" s="2"/>
      <c r="L4363" s="2"/>
      <c r="M4363" s="1"/>
    </row>
    <row r="4364" spans="1:13" x14ac:dyDescent="0.2">
      <c r="A4364" s="1"/>
      <c r="B4364" s="1"/>
      <c r="C4364" s="16"/>
      <c r="D4364" s="1"/>
      <c r="E4364" s="1"/>
      <c r="F4364" s="1"/>
      <c r="G4364" s="1"/>
      <c r="H4364" s="11"/>
      <c r="I4364" s="11"/>
      <c r="J4364" s="11"/>
      <c r="K4364" s="2"/>
      <c r="L4364" s="2"/>
      <c r="M4364" s="1"/>
    </row>
    <row r="4365" spans="1:13" x14ac:dyDescent="0.2">
      <c r="A4365" s="1"/>
      <c r="B4365" s="1"/>
      <c r="C4365" s="16"/>
      <c r="D4365" s="1"/>
      <c r="E4365" s="1"/>
      <c r="F4365" s="1"/>
      <c r="G4365" s="1"/>
      <c r="H4365" s="11"/>
      <c r="I4365" s="11"/>
      <c r="J4365" s="11"/>
      <c r="K4365" s="2"/>
      <c r="L4365" s="2"/>
      <c r="M4365" s="1"/>
    </row>
    <row r="4366" spans="1:13" x14ac:dyDescent="0.2">
      <c r="A4366" s="1"/>
      <c r="B4366" s="1"/>
      <c r="C4366" s="16"/>
      <c r="D4366" s="1"/>
      <c r="E4366" s="1"/>
      <c r="F4366" s="1"/>
      <c r="G4366" s="1"/>
      <c r="H4366" s="11"/>
      <c r="I4366" s="11"/>
      <c r="J4366" s="11"/>
      <c r="K4366" s="2"/>
      <c r="L4366" s="2"/>
      <c r="M4366" s="1"/>
    </row>
    <row r="4367" spans="1:13" x14ac:dyDescent="0.2">
      <c r="A4367" s="1"/>
      <c r="B4367" s="1"/>
      <c r="C4367" s="16"/>
      <c r="D4367" s="1"/>
      <c r="E4367" s="1"/>
      <c r="F4367" s="1"/>
      <c r="G4367" s="1"/>
      <c r="H4367" s="11"/>
      <c r="I4367" s="11"/>
      <c r="J4367" s="11"/>
      <c r="K4367" s="2"/>
      <c r="L4367" s="2"/>
      <c r="M4367" s="1"/>
    </row>
    <row r="4368" spans="1:13" x14ac:dyDescent="0.2">
      <c r="A4368" s="1"/>
      <c r="B4368" s="1"/>
      <c r="C4368" s="16"/>
      <c r="D4368" s="1"/>
      <c r="E4368" s="1"/>
      <c r="F4368" s="1"/>
      <c r="G4368" s="1"/>
      <c r="H4368" s="11"/>
      <c r="I4368" s="11"/>
      <c r="J4368" s="11"/>
      <c r="K4368" s="2"/>
      <c r="L4368" s="2"/>
      <c r="M4368" s="1"/>
    </row>
    <row r="4369" spans="1:13" x14ac:dyDescent="0.2">
      <c r="A4369" s="1"/>
      <c r="B4369" s="1"/>
      <c r="C4369" s="16"/>
      <c r="D4369" s="1"/>
      <c r="E4369" s="1"/>
      <c r="F4369" s="1"/>
      <c r="G4369" s="1"/>
      <c r="H4369" s="11"/>
      <c r="I4369" s="11"/>
      <c r="J4369" s="11"/>
      <c r="K4369" s="2"/>
      <c r="L4369" s="2"/>
      <c r="M4369" s="1"/>
    </row>
    <row r="4370" spans="1:13" x14ac:dyDescent="0.2">
      <c r="A4370" s="1"/>
      <c r="B4370" s="1"/>
      <c r="C4370" s="16"/>
      <c r="D4370" s="1"/>
      <c r="E4370" s="1"/>
      <c r="F4370" s="1"/>
      <c r="G4370" s="1"/>
      <c r="H4370" s="11"/>
      <c r="I4370" s="11"/>
      <c r="J4370" s="11"/>
      <c r="K4370" s="2"/>
      <c r="L4370" s="2"/>
      <c r="M4370" s="1"/>
    </row>
    <row r="4371" spans="1:13" x14ac:dyDescent="0.2">
      <c r="A4371" s="1"/>
      <c r="B4371" s="1"/>
      <c r="C4371" s="16"/>
      <c r="D4371" s="1"/>
      <c r="E4371" s="1"/>
      <c r="F4371" s="1"/>
      <c r="G4371" s="1"/>
      <c r="H4371" s="11"/>
      <c r="I4371" s="11"/>
      <c r="J4371" s="11"/>
      <c r="K4371" s="2"/>
      <c r="L4371" s="2"/>
      <c r="M4371" s="1"/>
    </row>
    <row r="4372" spans="1:13" x14ac:dyDescent="0.2">
      <c r="A4372" s="1"/>
      <c r="B4372" s="1"/>
      <c r="C4372" s="16"/>
      <c r="D4372" s="1"/>
      <c r="E4372" s="1"/>
      <c r="F4372" s="1"/>
      <c r="G4372" s="1"/>
      <c r="H4372" s="11"/>
      <c r="I4372" s="11"/>
      <c r="J4372" s="11"/>
      <c r="K4372" s="2"/>
      <c r="L4372" s="2"/>
      <c r="M4372" s="1"/>
    </row>
    <row r="4373" spans="1:13" x14ac:dyDescent="0.2">
      <c r="A4373" s="1"/>
      <c r="B4373" s="1"/>
      <c r="C4373" s="16"/>
      <c r="D4373" s="1"/>
      <c r="E4373" s="1"/>
      <c r="F4373" s="1"/>
      <c r="G4373" s="1"/>
      <c r="H4373" s="11"/>
      <c r="I4373" s="11"/>
      <c r="J4373" s="11"/>
      <c r="K4373" s="2"/>
      <c r="L4373" s="2"/>
      <c r="M4373" s="1"/>
    </row>
    <row r="4374" spans="1:13" x14ac:dyDescent="0.2">
      <c r="A4374" s="1"/>
      <c r="B4374" s="1"/>
      <c r="C4374" s="16"/>
      <c r="D4374" s="1"/>
      <c r="E4374" s="1"/>
      <c r="F4374" s="1"/>
      <c r="G4374" s="1"/>
      <c r="H4374" s="11"/>
      <c r="I4374" s="11"/>
      <c r="J4374" s="11"/>
      <c r="K4374" s="2"/>
      <c r="L4374" s="2"/>
      <c r="M4374" s="1"/>
    </row>
    <row r="4375" spans="1:13" x14ac:dyDescent="0.2">
      <c r="A4375" s="1"/>
      <c r="B4375" s="1"/>
      <c r="C4375" s="16"/>
      <c r="D4375" s="1"/>
      <c r="E4375" s="1"/>
      <c r="F4375" s="1"/>
      <c r="G4375" s="1"/>
      <c r="H4375" s="11"/>
      <c r="I4375" s="11"/>
      <c r="J4375" s="11"/>
      <c r="K4375" s="2"/>
      <c r="L4375" s="2"/>
      <c r="M4375" s="1"/>
    </row>
    <row r="4376" spans="1:13" x14ac:dyDescent="0.2">
      <c r="A4376" s="1"/>
      <c r="B4376" s="1"/>
      <c r="C4376" s="16"/>
      <c r="D4376" s="1"/>
      <c r="E4376" s="1"/>
      <c r="F4376" s="1"/>
      <c r="G4376" s="1"/>
      <c r="H4376" s="11"/>
      <c r="I4376" s="11"/>
      <c r="J4376" s="11"/>
      <c r="K4376" s="2"/>
      <c r="L4376" s="2"/>
      <c r="M4376" s="1"/>
    </row>
    <row r="4377" spans="1:13" x14ac:dyDescent="0.2">
      <c r="A4377" s="1"/>
      <c r="B4377" s="1"/>
      <c r="C4377" s="16"/>
      <c r="D4377" s="1"/>
      <c r="E4377" s="1"/>
      <c r="F4377" s="1"/>
      <c r="G4377" s="1"/>
      <c r="H4377" s="11"/>
      <c r="I4377" s="11"/>
      <c r="J4377" s="11"/>
      <c r="K4377" s="2"/>
      <c r="L4377" s="2"/>
      <c r="M4377" s="1"/>
    </row>
    <row r="4378" spans="1:13" x14ac:dyDescent="0.2">
      <c r="A4378" s="1"/>
      <c r="B4378" s="1"/>
      <c r="C4378" s="16"/>
      <c r="D4378" s="1"/>
      <c r="E4378" s="1"/>
      <c r="F4378" s="1"/>
      <c r="G4378" s="1"/>
      <c r="H4378" s="11"/>
      <c r="I4378" s="11"/>
      <c r="J4378" s="11"/>
      <c r="K4378" s="2"/>
      <c r="L4378" s="2"/>
      <c r="M4378" s="1"/>
    </row>
    <row r="4379" spans="1:13" x14ac:dyDescent="0.2">
      <c r="A4379" s="1"/>
      <c r="B4379" s="1"/>
      <c r="C4379" s="16"/>
      <c r="D4379" s="1"/>
      <c r="E4379" s="1"/>
      <c r="F4379" s="1"/>
      <c r="G4379" s="1"/>
      <c r="H4379" s="11"/>
      <c r="I4379" s="11"/>
      <c r="J4379" s="11"/>
      <c r="K4379" s="2"/>
      <c r="L4379" s="2"/>
      <c r="M4379" s="1"/>
    </row>
    <row r="4380" spans="1:13" x14ac:dyDescent="0.2">
      <c r="A4380" s="1"/>
      <c r="B4380" s="1"/>
      <c r="C4380" s="16"/>
      <c r="D4380" s="1"/>
      <c r="E4380" s="1"/>
      <c r="F4380" s="1"/>
      <c r="G4380" s="1"/>
      <c r="H4380" s="11"/>
      <c r="I4380" s="11"/>
      <c r="J4380" s="11"/>
      <c r="K4380" s="2"/>
      <c r="L4380" s="2"/>
      <c r="M4380" s="1"/>
    </row>
    <row r="4381" spans="1:13" x14ac:dyDescent="0.2">
      <c r="A4381" s="1"/>
      <c r="B4381" s="1"/>
      <c r="C4381" s="16"/>
      <c r="D4381" s="1"/>
      <c r="E4381" s="1"/>
      <c r="F4381" s="1"/>
      <c r="G4381" s="1"/>
      <c r="H4381" s="11"/>
      <c r="I4381" s="11"/>
      <c r="J4381" s="11"/>
      <c r="K4381" s="2"/>
      <c r="L4381" s="2"/>
      <c r="M4381" s="1"/>
    </row>
    <row r="4382" spans="1:13" x14ac:dyDescent="0.2">
      <c r="A4382" s="1"/>
      <c r="B4382" s="1"/>
      <c r="C4382" s="16"/>
      <c r="D4382" s="1"/>
      <c r="E4382" s="1"/>
      <c r="F4382" s="1"/>
      <c r="G4382" s="1"/>
      <c r="H4382" s="11"/>
      <c r="I4382" s="11"/>
      <c r="J4382" s="11"/>
      <c r="K4382" s="2"/>
      <c r="L4382" s="2"/>
      <c r="M4382" s="1"/>
    </row>
    <row r="4383" spans="1:13" x14ac:dyDescent="0.2">
      <c r="A4383" s="1"/>
      <c r="B4383" s="1"/>
      <c r="C4383" s="16"/>
      <c r="D4383" s="1"/>
      <c r="E4383" s="1"/>
      <c r="F4383" s="1"/>
      <c r="G4383" s="1"/>
      <c r="H4383" s="11"/>
      <c r="I4383" s="11"/>
      <c r="J4383" s="11"/>
      <c r="K4383" s="2"/>
      <c r="L4383" s="2"/>
      <c r="M4383" s="1"/>
    </row>
    <row r="4384" spans="1:13" x14ac:dyDescent="0.2">
      <c r="A4384" s="1"/>
      <c r="B4384" s="1"/>
      <c r="C4384" s="16"/>
      <c r="D4384" s="1"/>
      <c r="E4384" s="1"/>
      <c r="F4384" s="1"/>
      <c r="G4384" s="1"/>
      <c r="H4384" s="11"/>
      <c r="I4384" s="11"/>
      <c r="J4384" s="11"/>
      <c r="K4384" s="2"/>
      <c r="L4384" s="2"/>
      <c r="M4384" s="1"/>
    </row>
    <row r="4385" spans="1:13" x14ac:dyDescent="0.2">
      <c r="A4385" s="1"/>
      <c r="B4385" s="1"/>
      <c r="C4385" s="16"/>
      <c r="D4385" s="1"/>
      <c r="E4385" s="1"/>
      <c r="F4385" s="1"/>
      <c r="G4385" s="1"/>
      <c r="H4385" s="11"/>
      <c r="I4385" s="11"/>
      <c r="J4385" s="11"/>
      <c r="K4385" s="2"/>
      <c r="L4385" s="2"/>
      <c r="M4385" s="1"/>
    </row>
    <row r="4386" spans="1:13" x14ac:dyDescent="0.2">
      <c r="A4386" s="1"/>
      <c r="B4386" s="1"/>
      <c r="C4386" s="16"/>
      <c r="D4386" s="1"/>
      <c r="E4386" s="1"/>
      <c r="F4386" s="1"/>
      <c r="G4386" s="1"/>
      <c r="H4386" s="11"/>
      <c r="I4386" s="11"/>
      <c r="J4386" s="11"/>
      <c r="K4386" s="2"/>
      <c r="L4386" s="2"/>
      <c r="M4386" s="1"/>
    </row>
    <row r="4387" spans="1:13" x14ac:dyDescent="0.2">
      <c r="A4387" s="1"/>
      <c r="B4387" s="1"/>
      <c r="C4387" s="16"/>
      <c r="D4387" s="1"/>
      <c r="E4387" s="1"/>
      <c r="F4387" s="1"/>
      <c r="G4387" s="1"/>
      <c r="H4387" s="11"/>
      <c r="I4387" s="11"/>
      <c r="J4387" s="11"/>
      <c r="K4387" s="2"/>
      <c r="L4387" s="2"/>
      <c r="M4387" s="1"/>
    </row>
    <row r="4388" spans="1:13" x14ac:dyDescent="0.2">
      <c r="A4388" s="1"/>
      <c r="B4388" s="1"/>
      <c r="C4388" s="16"/>
      <c r="D4388" s="1"/>
      <c r="E4388" s="1"/>
      <c r="F4388" s="1"/>
      <c r="G4388" s="1"/>
      <c r="H4388" s="11"/>
      <c r="I4388" s="11"/>
      <c r="J4388" s="11"/>
      <c r="K4388" s="2"/>
      <c r="L4388" s="2"/>
      <c r="M4388" s="1"/>
    </row>
    <row r="4389" spans="1:13" x14ac:dyDescent="0.2">
      <c r="A4389" s="1"/>
      <c r="B4389" s="1"/>
      <c r="C4389" s="16"/>
      <c r="D4389" s="1"/>
      <c r="E4389" s="1"/>
      <c r="F4389" s="1"/>
      <c r="G4389" s="1"/>
      <c r="H4389" s="11"/>
      <c r="I4389" s="11"/>
      <c r="J4389" s="11"/>
      <c r="K4389" s="2"/>
      <c r="L4389" s="2"/>
      <c r="M4389" s="1"/>
    </row>
    <row r="4390" spans="1:13" x14ac:dyDescent="0.2">
      <c r="A4390" s="1"/>
      <c r="B4390" s="1"/>
      <c r="C4390" s="16"/>
      <c r="D4390" s="1"/>
      <c r="E4390" s="1"/>
      <c r="F4390" s="1"/>
      <c r="G4390" s="1"/>
      <c r="H4390" s="11"/>
      <c r="I4390" s="11"/>
      <c r="J4390" s="11"/>
      <c r="K4390" s="2"/>
      <c r="L4390" s="2"/>
      <c r="M4390" s="1"/>
    </row>
    <row r="4391" spans="1:13" x14ac:dyDescent="0.2">
      <c r="A4391" s="1"/>
      <c r="B4391" s="1"/>
      <c r="C4391" s="16"/>
      <c r="D4391" s="1"/>
      <c r="E4391" s="1"/>
      <c r="F4391" s="1"/>
      <c r="G4391" s="1"/>
      <c r="H4391" s="11"/>
      <c r="I4391" s="11"/>
      <c r="J4391" s="11"/>
      <c r="K4391" s="2"/>
      <c r="L4391" s="2"/>
      <c r="M4391" s="1"/>
    </row>
    <row r="4392" spans="1:13" x14ac:dyDescent="0.2">
      <c r="A4392" s="1"/>
      <c r="B4392" s="1"/>
      <c r="C4392" s="16"/>
      <c r="D4392" s="1"/>
      <c r="E4392" s="1"/>
      <c r="F4392" s="1"/>
      <c r="G4392" s="1"/>
      <c r="H4392" s="11"/>
      <c r="I4392" s="11"/>
      <c r="J4392" s="11"/>
      <c r="K4392" s="2"/>
      <c r="L4392" s="2"/>
      <c r="M4392" s="1"/>
    </row>
    <row r="4393" spans="1:13" x14ac:dyDescent="0.2">
      <c r="A4393" s="1"/>
      <c r="B4393" s="1"/>
      <c r="C4393" s="16"/>
      <c r="D4393" s="1"/>
      <c r="E4393" s="1"/>
      <c r="F4393" s="1"/>
      <c r="G4393" s="1"/>
      <c r="H4393" s="11"/>
      <c r="I4393" s="11"/>
      <c r="J4393" s="11"/>
      <c r="K4393" s="2"/>
      <c r="L4393" s="2"/>
      <c r="M4393" s="1"/>
    </row>
    <row r="4394" spans="1:13" x14ac:dyDescent="0.2">
      <c r="A4394" s="1"/>
      <c r="B4394" s="1"/>
      <c r="C4394" s="16"/>
      <c r="D4394" s="1"/>
      <c r="E4394" s="1"/>
      <c r="F4394" s="1"/>
      <c r="G4394" s="1"/>
      <c r="H4394" s="11"/>
      <c r="I4394" s="11"/>
      <c r="J4394" s="11"/>
      <c r="K4394" s="2"/>
      <c r="L4394" s="2"/>
      <c r="M4394" s="1"/>
    </row>
    <row r="4395" spans="1:13" x14ac:dyDescent="0.2">
      <c r="A4395" s="1"/>
      <c r="B4395" s="1"/>
      <c r="C4395" s="16"/>
      <c r="D4395" s="1"/>
      <c r="E4395" s="1"/>
      <c r="F4395" s="1"/>
      <c r="G4395" s="1"/>
      <c r="H4395" s="11"/>
      <c r="I4395" s="11"/>
      <c r="J4395" s="11"/>
      <c r="K4395" s="2"/>
      <c r="L4395" s="2"/>
      <c r="M4395" s="1"/>
    </row>
    <row r="4396" spans="1:13" x14ac:dyDescent="0.2">
      <c r="A4396" s="1"/>
      <c r="B4396" s="1"/>
      <c r="C4396" s="16"/>
      <c r="D4396" s="1"/>
      <c r="E4396" s="1"/>
      <c r="F4396" s="1"/>
      <c r="G4396" s="1"/>
      <c r="H4396" s="11"/>
      <c r="I4396" s="11"/>
      <c r="J4396" s="11"/>
      <c r="K4396" s="2"/>
      <c r="L4396" s="2"/>
      <c r="M4396" s="1"/>
    </row>
    <row r="4397" spans="1:13" x14ac:dyDescent="0.2">
      <c r="A4397" s="1"/>
      <c r="B4397" s="1"/>
      <c r="C4397" s="16"/>
      <c r="D4397" s="1"/>
      <c r="E4397" s="1"/>
      <c r="F4397" s="1"/>
      <c r="G4397" s="1"/>
      <c r="H4397" s="11"/>
      <c r="I4397" s="11"/>
      <c r="J4397" s="11"/>
      <c r="K4397" s="2"/>
      <c r="L4397" s="2"/>
      <c r="M4397" s="1"/>
    </row>
    <row r="4398" spans="1:13" x14ac:dyDescent="0.2">
      <c r="A4398" s="1"/>
      <c r="B4398" s="1"/>
      <c r="C4398" s="16"/>
      <c r="D4398" s="1"/>
      <c r="E4398" s="1"/>
      <c r="F4398" s="1"/>
      <c r="G4398" s="1"/>
      <c r="H4398" s="11"/>
      <c r="I4398" s="11"/>
      <c r="J4398" s="11"/>
      <c r="K4398" s="2"/>
      <c r="L4398" s="2"/>
      <c r="M4398" s="1"/>
    </row>
    <row r="4399" spans="1:13" x14ac:dyDescent="0.2">
      <c r="A4399" s="1"/>
      <c r="B4399" s="1"/>
      <c r="C4399" s="16"/>
      <c r="D4399" s="1"/>
      <c r="E4399" s="1"/>
      <c r="F4399" s="1"/>
      <c r="G4399" s="1"/>
      <c r="H4399" s="11"/>
      <c r="I4399" s="11"/>
      <c r="J4399" s="11"/>
      <c r="K4399" s="2"/>
      <c r="L4399" s="2"/>
      <c r="M4399" s="1"/>
    </row>
    <row r="4400" spans="1:13" x14ac:dyDescent="0.2">
      <c r="A4400" s="1"/>
      <c r="B4400" s="1"/>
      <c r="C4400" s="16"/>
      <c r="D4400" s="1"/>
      <c r="E4400" s="1"/>
      <c r="F4400" s="1"/>
      <c r="G4400" s="1"/>
      <c r="H4400" s="11"/>
      <c r="I4400" s="11"/>
      <c r="J4400" s="11"/>
      <c r="K4400" s="2"/>
      <c r="L4400" s="2"/>
      <c r="M4400" s="1"/>
    </row>
    <row r="4401" spans="1:13" x14ac:dyDescent="0.2">
      <c r="A4401" s="1"/>
      <c r="B4401" s="1"/>
      <c r="C4401" s="16"/>
      <c r="D4401" s="1"/>
      <c r="E4401" s="1"/>
      <c r="F4401" s="1"/>
      <c r="G4401" s="1"/>
      <c r="H4401" s="11"/>
      <c r="I4401" s="11"/>
      <c r="J4401" s="11"/>
      <c r="K4401" s="2"/>
      <c r="L4401" s="2"/>
      <c r="M4401" s="1"/>
    </row>
    <row r="4402" spans="1:13" x14ac:dyDescent="0.2">
      <c r="A4402" s="1"/>
      <c r="B4402" s="1"/>
      <c r="C4402" s="16"/>
      <c r="D4402" s="1"/>
      <c r="E4402" s="1"/>
      <c r="F4402" s="1"/>
      <c r="G4402" s="1"/>
      <c r="H4402" s="11"/>
      <c r="I4402" s="11"/>
      <c r="J4402" s="11"/>
      <c r="K4402" s="2"/>
      <c r="L4402" s="2"/>
      <c r="M4402" s="1"/>
    </row>
    <row r="4403" spans="1:13" x14ac:dyDescent="0.2">
      <c r="A4403" s="1"/>
      <c r="B4403" s="1"/>
      <c r="C4403" s="16"/>
      <c r="D4403" s="1"/>
      <c r="E4403" s="1"/>
      <c r="F4403" s="1"/>
      <c r="G4403" s="1"/>
      <c r="H4403" s="11"/>
      <c r="I4403" s="11"/>
      <c r="J4403" s="11"/>
      <c r="K4403" s="2"/>
      <c r="L4403" s="2"/>
      <c r="M4403" s="1"/>
    </row>
    <row r="4404" spans="1:13" x14ac:dyDescent="0.2">
      <c r="A4404" s="1"/>
      <c r="B4404" s="1"/>
      <c r="C4404" s="16"/>
      <c r="D4404" s="1"/>
      <c r="E4404" s="1"/>
      <c r="F4404" s="1"/>
      <c r="G4404" s="1"/>
      <c r="H4404" s="11"/>
      <c r="I4404" s="11"/>
      <c r="J4404" s="11"/>
      <c r="K4404" s="2"/>
      <c r="L4404" s="2"/>
      <c r="M4404" s="1"/>
    </row>
    <row r="4405" spans="1:13" x14ac:dyDescent="0.2">
      <c r="A4405" s="1"/>
      <c r="B4405" s="1"/>
      <c r="C4405" s="16"/>
      <c r="D4405" s="1"/>
      <c r="E4405" s="1"/>
      <c r="F4405" s="1"/>
      <c r="G4405" s="1"/>
      <c r="H4405" s="11"/>
      <c r="I4405" s="11"/>
      <c r="J4405" s="11"/>
      <c r="K4405" s="2"/>
      <c r="L4405" s="2"/>
      <c r="M4405" s="1"/>
    </row>
    <row r="4406" spans="1:13" x14ac:dyDescent="0.2">
      <c r="A4406" s="1"/>
      <c r="B4406" s="1"/>
      <c r="C4406" s="16"/>
      <c r="D4406" s="1"/>
      <c r="E4406" s="1"/>
      <c r="F4406" s="1"/>
      <c r="G4406" s="1"/>
      <c r="H4406" s="11"/>
      <c r="I4406" s="11"/>
      <c r="J4406" s="11"/>
      <c r="K4406" s="2"/>
      <c r="L4406" s="2"/>
      <c r="M4406" s="1"/>
    </row>
    <row r="4407" spans="1:13" x14ac:dyDescent="0.2">
      <c r="A4407" s="1"/>
      <c r="B4407" s="1"/>
      <c r="C4407" s="16"/>
      <c r="D4407" s="1"/>
      <c r="E4407" s="1"/>
      <c r="F4407" s="1"/>
      <c r="G4407" s="1"/>
      <c r="H4407" s="11"/>
      <c r="I4407" s="11"/>
      <c r="J4407" s="11"/>
      <c r="K4407" s="2"/>
      <c r="L4407" s="2"/>
      <c r="M4407" s="1"/>
    </row>
    <row r="4408" spans="1:13" x14ac:dyDescent="0.2">
      <c r="A4408" s="1"/>
      <c r="B4408" s="1"/>
      <c r="C4408" s="16"/>
      <c r="D4408" s="1"/>
      <c r="E4408" s="1"/>
      <c r="F4408" s="1"/>
      <c r="G4408" s="1"/>
      <c r="H4408" s="11"/>
      <c r="I4408" s="11"/>
      <c r="J4408" s="11"/>
      <c r="K4408" s="2"/>
      <c r="L4408" s="2"/>
      <c r="M4408" s="1"/>
    </row>
    <row r="4409" spans="1:13" x14ac:dyDescent="0.2">
      <c r="A4409" s="1"/>
      <c r="B4409" s="1"/>
      <c r="C4409" s="16"/>
      <c r="D4409" s="1"/>
      <c r="E4409" s="1"/>
      <c r="F4409" s="1"/>
      <c r="G4409" s="1"/>
      <c r="H4409" s="11"/>
      <c r="I4409" s="11"/>
      <c r="J4409" s="11"/>
      <c r="K4409" s="2"/>
      <c r="L4409" s="2"/>
      <c r="M4409" s="1"/>
    </row>
    <row r="4410" spans="1:13" x14ac:dyDescent="0.2">
      <c r="A4410" s="1"/>
      <c r="B4410" s="1"/>
      <c r="C4410" s="16"/>
      <c r="D4410" s="1"/>
      <c r="E4410" s="1"/>
      <c r="F4410" s="1"/>
      <c r="G4410" s="1"/>
      <c r="H4410" s="11"/>
      <c r="I4410" s="11"/>
      <c r="J4410" s="11"/>
      <c r="K4410" s="2"/>
      <c r="L4410" s="2"/>
      <c r="M4410" s="1"/>
    </row>
    <row r="4411" spans="1:13" x14ac:dyDescent="0.2">
      <c r="A4411" s="1"/>
      <c r="B4411" s="1"/>
      <c r="C4411" s="16"/>
      <c r="D4411" s="1"/>
      <c r="E4411" s="1"/>
      <c r="F4411" s="1"/>
      <c r="G4411" s="1"/>
      <c r="H4411" s="11"/>
      <c r="I4411" s="11"/>
      <c r="J4411" s="11"/>
      <c r="K4411" s="2"/>
      <c r="L4411" s="2"/>
      <c r="M4411" s="1"/>
    </row>
    <row r="4412" spans="1:13" x14ac:dyDescent="0.2">
      <c r="A4412" s="1"/>
      <c r="B4412" s="1"/>
      <c r="C4412" s="16"/>
      <c r="D4412" s="1"/>
      <c r="E4412" s="1"/>
      <c r="F4412" s="1"/>
      <c r="G4412" s="1"/>
      <c r="H4412" s="11"/>
      <c r="I4412" s="11"/>
      <c r="J4412" s="11"/>
      <c r="K4412" s="2"/>
      <c r="L4412" s="2"/>
      <c r="M4412" s="1"/>
    </row>
    <row r="4413" spans="1:13" x14ac:dyDescent="0.2">
      <c r="A4413" s="1"/>
      <c r="B4413" s="1"/>
      <c r="C4413" s="16"/>
      <c r="D4413" s="1"/>
      <c r="E4413" s="1"/>
      <c r="F4413" s="1"/>
      <c r="G4413" s="1"/>
      <c r="H4413" s="11"/>
      <c r="I4413" s="11"/>
      <c r="J4413" s="11"/>
      <c r="K4413" s="2"/>
      <c r="L4413" s="2"/>
      <c r="M4413" s="1"/>
    </row>
    <row r="4414" spans="1:13" x14ac:dyDescent="0.2">
      <c r="A4414" s="1"/>
      <c r="B4414" s="1"/>
      <c r="C4414" s="16"/>
      <c r="D4414" s="1"/>
      <c r="E4414" s="1"/>
      <c r="F4414" s="1"/>
      <c r="G4414" s="1"/>
      <c r="H4414" s="11"/>
      <c r="I4414" s="11"/>
      <c r="J4414" s="11"/>
      <c r="K4414" s="2"/>
      <c r="L4414" s="2"/>
      <c r="M4414" s="1"/>
    </row>
    <row r="4415" spans="1:13" x14ac:dyDescent="0.2">
      <c r="A4415" s="1"/>
      <c r="B4415" s="1"/>
      <c r="C4415" s="16"/>
      <c r="D4415" s="1"/>
      <c r="E4415" s="1"/>
      <c r="F4415" s="1"/>
      <c r="G4415" s="1"/>
      <c r="H4415" s="11"/>
      <c r="I4415" s="11"/>
      <c r="J4415" s="11"/>
      <c r="K4415" s="2"/>
      <c r="L4415" s="2"/>
      <c r="M4415" s="1"/>
    </row>
    <row r="4416" spans="1:13" x14ac:dyDescent="0.2">
      <c r="A4416" s="1"/>
      <c r="B4416" s="1"/>
      <c r="C4416" s="16"/>
      <c r="D4416" s="1"/>
      <c r="E4416" s="1"/>
      <c r="F4416" s="1"/>
      <c r="G4416" s="1"/>
      <c r="H4416" s="11"/>
      <c r="I4416" s="11"/>
      <c r="J4416" s="11"/>
      <c r="K4416" s="2"/>
      <c r="L4416" s="2"/>
      <c r="M4416" s="1"/>
    </row>
    <row r="4417" spans="1:13" x14ac:dyDescent="0.2">
      <c r="A4417" s="1"/>
      <c r="B4417" s="1"/>
      <c r="C4417" s="16"/>
      <c r="D4417" s="1"/>
      <c r="E4417" s="1"/>
      <c r="F4417" s="1"/>
      <c r="G4417" s="1"/>
      <c r="H4417" s="11"/>
      <c r="I4417" s="11"/>
      <c r="J4417" s="11"/>
      <c r="K4417" s="2"/>
      <c r="L4417" s="2"/>
      <c r="M4417" s="1"/>
    </row>
    <row r="4418" spans="1:13" x14ac:dyDescent="0.2">
      <c r="A4418" s="1"/>
      <c r="B4418" s="1"/>
      <c r="C4418" s="16"/>
      <c r="D4418" s="1"/>
      <c r="E4418" s="1"/>
      <c r="F4418" s="1"/>
      <c r="G4418" s="1"/>
      <c r="H4418" s="11"/>
      <c r="I4418" s="11"/>
      <c r="J4418" s="11"/>
      <c r="K4418" s="2"/>
      <c r="L4418" s="2"/>
      <c r="M4418" s="1"/>
    </row>
    <row r="4419" spans="1:13" x14ac:dyDescent="0.2">
      <c r="A4419" s="1"/>
      <c r="B4419" s="1"/>
      <c r="C4419" s="16"/>
      <c r="D4419" s="1"/>
      <c r="E4419" s="1"/>
      <c r="F4419" s="1"/>
      <c r="G4419" s="1"/>
      <c r="H4419" s="11"/>
      <c r="I4419" s="11"/>
      <c r="J4419" s="11"/>
      <c r="K4419" s="2"/>
      <c r="L4419" s="2"/>
      <c r="M4419" s="1"/>
    </row>
    <row r="4420" spans="1:13" x14ac:dyDescent="0.2">
      <c r="A4420" s="1"/>
      <c r="B4420" s="1"/>
      <c r="C4420" s="16"/>
      <c r="D4420" s="1"/>
      <c r="E4420" s="1"/>
      <c r="F4420" s="1"/>
      <c r="G4420" s="1"/>
      <c r="H4420" s="11"/>
      <c r="I4420" s="11"/>
      <c r="J4420" s="11"/>
      <c r="K4420" s="2"/>
      <c r="L4420" s="2"/>
      <c r="M4420" s="1"/>
    </row>
    <row r="4421" spans="1:13" x14ac:dyDescent="0.2">
      <c r="A4421" s="1"/>
      <c r="B4421" s="1"/>
      <c r="C4421" s="16"/>
      <c r="D4421" s="1"/>
      <c r="E4421" s="1"/>
      <c r="F4421" s="1"/>
      <c r="G4421" s="1"/>
      <c r="H4421" s="11"/>
      <c r="I4421" s="11"/>
      <c r="J4421" s="11"/>
      <c r="K4421" s="2"/>
      <c r="L4421" s="2"/>
      <c r="M4421" s="1"/>
    </row>
    <row r="4422" spans="1:13" x14ac:dyDescent="0.2">
      <c r="A4422" s="1"/>
      <c r="B4422" s="1"/>
      <c r="C4422" s="16"/>
      <c r="D4422" s="1"/>
      <c r="E4422" s="1"/>
      <c r="F4422" s="1"/>
      <c r="G4422" s="1"/>
      <c r="H4422" s="11"/>
      <c r="I4422" s="11"/>
      <c r="J4422" s="11"/>
      <c r="K4422" s="2"/>
      <c r="L4422" s="2"/>
      <c r="M4422" s="1"/>
    </row>
    <row r="4423" spans="1:13" x14ac:dyDescent="0.2">
      <c r="A4423" s="1"/>
      <c r="B4423" s="1"/>
      <c r="C4423" s="16"/>
      <c r="D4423" s="1"/>
      <c r="E4423" s="1"/>
      <c r="F4423" s="1"/>
      <c r="G4423" s="1"/>
      <c r="H4423" s="11"/>
      <c r="I4423" s="11"/>
      <c r="J4423" s="11"/>
      <c r="K4423" s="2"/>
      <c r="L4423" s="2"/>
      <c r="M4423" s="1"/>
    </row>
    <row r="4424" spans="1:13" x14ac:dyDescent="0.2">
      <c r="A4424" s="1"/>
      <c r="B4424" s="1"/>
      <c r="C4424" s="16"/>
      <c r="D4424" s="1"/>
      <c r="E4424" s="1"/>
      <c r="F4424" s="1"/>
      <c r="G4424" s="1"/>
      <c r="H4424" s="11"/>
      <c r="I4424" s="11"/>
      <c r="J4424" s="11"/>
      <c r="K4424" s="2"/>
      <c r="L4424" s="2"/>
      <c r="M4424" s="1"/>
    </row>
    <row r="4425" spans="1:13" x14ac:dyDescent="0.2">
      <c r="A4425" s="1"/>
      <c r="B4425" s="1"/>
      <c r="C4425" s="16"/>
      <c r="D4425" s="1"/>
      <c r="E4425" s="1"/>
      <c r="F4425" s="1"/>
      <c r="G4425" s="1"/>
      <c r="H4425" s="11"/>
      <c r="I4425" s="11"/>
      <c r="J4425" s="11"/>
      <c r="K4425" s="2"/>
      <c r="L4425" s="2"/>
      <c r="M4425" s="1"/>
    </row>
    <row r="4426" spans="1:13" x14ac:dyDescent="0.2">
      <c r="A4426" s="1"/>
      <c r="B4426" s="1"/>
      <c r="C4426" s="16"/>
      <c r="D4426" s="1"/>
      <c r="E4426" s="1"/>
      <c r="F4426" s="1"/>
      <c r="G4426" s="1"/>
      <c r="H4426" s="11"/>
      <c r="I4426" s="11"/>
      <c r="J4426" s="11"/>
      <c r="K4426" s="2"/>
      <c r="L4426" s="2"/>
      <c r="M4426" s="1"/>
    </row>
    <row r="4427" spans="1:13" x14ac:dyDescent="0.2">
      <c r="A4427" s="1"/>
      <c r="B4427" s="1"/>
      <c r="C4427" s="16"/>
      <c r="D4427" s="1"/>
      <c r="E4427" s="1"/>
      <c r="F4427" s="1"/>
      <c r="G4427" s="1"/>
      <c r="H4427" s="11"/>
      <c r="I4427" s="11"/>
      <c r="J4427" s="11"/>
      <c r="K4427" s="2"/>
      <c r="L4427" s="2"/>
      <c r="M4427" s="1"/>
    </row>
    <row r="4428" spans="1:13" x14ac:dyDescent="0.2">
      <c r="A4428" s="1"/>
      <c r="B4428" s="1"/>
      <c r="C4428" s="16"/>
      <c r="D4428" s="1"/>
      <c r="E4428" s="1"/>
      <c r="F4428" s="1"/>
      <c r="G4428" s="1"/>
      <c r="H4428" s="11"/>
      <c r="I4428" s="11"/>
      <c r="J4428" s="11"/>
      <c r="K4428" s="2"/>
      <c r="L4428" s="2"/>
      <c r="M4428" s="1"/>
    </row>
    <row r="4429" spans="1:13" x14ac:dyDescent="0.2">
      <c r="A4429" s="1"/>
      <c r="B4429" s="1"/>
      <c r="C4429" s="16"/>
      <c r="D4429" s="1"/>
      <c r="E4429" s="1"/>
      <c r="F4429" s="1"/>
      <c r="G4429" s="1"/>
      <c r="H4429" s="11"/>
      <c r="I4429" s="11"/>
      <c r="J4429" s="11"/>
      <c r="K4429" s="2"/>
      <c r="L4429" s="2"/>
      <c r="M4429" s="1"/>
    </row>
    <row r="4430" spans="1:13" x14ac:dyDescent="0.2">
      <c r="A4430" s="1"/>
      <c r="B4430" s="1"/>
      <c r="C4430" s="16"/>
      <c r="D4430" s="1"/>
      <c r="E4430" s="1"/>
      <c r="F4430" s="1"/>
      <c r="G4430" s="1"/>
      <c r="H4430" s="11"/>
      <c r="I4430" s="11"/>
      <c r="J4430" s="11"/>
      <c r="K4430" s="2"/>
      <c r="L4430" s="2"/>
      <c r="M4430" s="1"/>
    </row>
    <row r="4431" spans="1:13" x14ac:dyDescent="0.2">
      <c r="A4431" s="1"/>
      <c r="B4431" s="1"/>
      <c r="C4431" s="16"/>
      <c r="D4431" s="1"/>
      <c r="E4431" s="1"/>
      <c r="F4431" s="1"/>
      <c r="G4431" s="1"/>
      <c r="H4431" s="11"/>
      <c r="I4431" s="11"/>
      <c r="J4431" s="11"/>
      <c r="K4431" s="2"/>
      <c r="L4431" s="2"/>
      <c r="M4431" s="1"/>
    </row>
    <row r="4432" spans="1:13" x14ac:dyDescent="0.2">
      <c r="A4432" s="1"/>
      <c r="B4432" s="1"/>
      <c r="C4432" s="16"/>
      <c r="D4432" s="1"/>
      <c r="E4432" s="1"/>
      <c r="F4432" s="1"/>
      <c r="G4432" s="1"/>
      <c r="H4432" s="11"/>
      <c r="I4432" s="11"/>
      <c r="J4432" s="11"/>
      <c r="K4432" s="2"/>
      <c r="L4432" s="2"/>
      <c r="M4432" s="1"/>
    </row>
    <row r="4433" spans="1:13" x14ac:dyDescent="0.2">
      <c r="A4433" s="1"/>
      <c r="B4433" s="1"/>
      <c r="C4433" s="16"/>
      <c r="D4433" s="1"/>
      <c r="E4433" s="1"/>
      <c r="F4433" s="1"/>
      <c r="G4433" s="1"/>
      <c r="H4433" s="11"/>
      <c r="I4433" s="11"/>
      <c r="J4433" s="11"/>
      <c r="K4433" s="2"/>
      <c r="L4433" s="2"/>
      <c r="M4433" s="1"/>
    </row>
    <row r="4434" spans="1:13" x14ac:dyDescent="0.2">
      <c r="A4434" s="1"/>
      <c r="B4434" s="1"/>
      <c r="C4434" s="16"/>
      <c r="D4434" s="1"/>
      <c r="E4434" s="1"/>
      <c r="F4434" s="1"/>
      <c r="G4434" s="1"/>
      <c r="H4434" s="11"/>
      <c r="I4434" s="11"/>
      <c r="J4434" s="11"/>
      <c r="K4434" s="2"/>
      <c r="L4434" s="2"/>
      <c r="M4434" s="1"/>
    </row>
    <row r="4435" spans="1:13" x14ac:dyDescent="0.2">
      <c r="A4435" s="1"/>
      <c r="B4435" s="1"/>
      <c r="C4435" s="16"/>
      <c r="D4435" s="1"/>
      <c r="E4435" s="1"/>
      <c r="F4435" s="1"/>
      <c r="G4435" s="1"/>
      <c r="H4435" s="11"/>
      <c r="I4435" s="11"/>
      <c r="J4435" s="11"/>
      <c r="K4435" s="2"/>
      <c r="L4435" s="2"/>
      <c r="M4435" s="1"/>
    </row>
    <row r="4436" spans="1:13" x14ac:dyDescent="0.2">
      <c r="A4436" s="1"/>
      <c r="B4436" s="1"/>
      <c r="C4436" s="16"/>
      <c r="D4436" s="1"/>
      <c r="E4436" s="1"/>
      <c r="F4436" s="1"/>
      <c r="G4436" s="1"/>
      <c r="H4436" s="11"/>
      <c r="I4436" s="11"/>
      <c r="J4436" s="11"/>
      <c r="K4436" s="2"/>
      <c r="L4436" s="2"/>
      <c r="M4436" s="1"/>
    </row>
    <row r="4437" spans="1:13" x14ac:dyDescent="0.2">
      <c r="A4437" s="1"/>
      <c r="B4437" s="1"/>
      <c r="C4437" s="16"/>
      <c r="D4437" s="1"/>
      <c r="E4437" s="1"/>
      <c r="F4437" s="1"/>
      <c r="G4437" s="1"/>
      <c r="H4437" s="11"/>
      <c r="I4437" s="11"/>
      <c r="J4437" s="11"/>
      <c r="K4437" s="2"/>
      <c r="L4437" s="2"/>
      <c r="M4437" s="1"/>
    </row>
    <row r="4438" spans="1:13" x14ac:dyDescent="0.2">
      <c r="A4438" s="1"/>
      <c r="B4438" s="1"/>
      <c r="C4438" s="16"/>
      <c r="D4438" s="1"/>
      <c r="E4438" s="1"/>
      <c r="F4438" s="1"/>
      <c r="G4438" s="1"/>
      <c r="H4438" s="11"/>
      <c r="I4438" s="11"/>
      <c r="J4438" s="11"/>
      <c r="K4438" s="2"/>
      <c r="L4438" s="2"/>
      <c r="M4438" s="1"/>
    </row>
    <row r="4439" spans="1:13" x14ac:dyDescent="0.2">
      <c r="A4439" s="1"/>
      <c r="B4439" s="1"/>
      <c r="C4439" s="16"/>
      <c r="D4439" s="1"/>
      <c r="E4439" s="1"/>
      <c r="F4439" s="1"/>
      <c r="G4439" s="1"/>
      <c r="H4439" s="11"/>
      <c r="I4439" s="11"/>
      <c r="J4439" s="11"/>
      <c r="K4439" s="2"/>
      <c r="L4439" s="2"/>
      <c r="M4439" s="1"/>
    </row>
    <row r="4440" spans="1:13" x14ac:dyDescent="0.2">
      <c r="A4440" s="1"/>
      <c r="B4440" s="1"/>
      <c r="C4440" s="16"/>
      <c r="D4440" s="1"/>
      <c r="E4440" s="1"/>
      <c r="F4440" s="1"/>
      <c r="G4440" s="1"/>
      <c r="H4440" s="11"/>
      <c r="I4440" s="11"/>
      <c r="J4440" s="11"/>
      <c r="K4440" s="2"/>
      <c r="L4440" s="2"/>
      <c r="M4440" s="1"/>
    </row>
    <row r="4441" spans="1:13" x14ac:dyDescent="0.2">
      <c r="A4441" s="1"/>
      <c r="B4441" s="1"/>
      <c r="C4441" s="16"/>
      <c r="D4441" s="1"/>
      <c r="E4441" s="1"/>
      <c r="F4441" s="1"/>
      <c r="G4441" s="1"/>
      <c r="H4441" s="11"/>
      <c r="I4441" s="11"/>
      <c r="J4441" s="11"/>
      <c r="K4441" s="2"/>
      <c r="L4441" s="2"/>
      <c r="M4441" s="1"/>
    </row>
    <row r="4442" spans="1:13" x14ac:dyDescent="0.2">
      <c r="A4442" s="1"/>
      <c r="B4442" s="1"/>
      <c r="C4442" s="16"/>
      <c r="D4442" s="1"/>
      <c r="E4442" s="1"/>
      <c r="F4442" s="1"/>
      <c r="G4442" s="1"/>
      <c r="H4442" s="11"/>
      <c r="I4442" s="11"/>
      <c r="J4442" s="11"/>
      <c r="K4442" s="2"/>
      <c r="L4442" s="2"/>
      <c r="M4442" s="1"/>
    </row>
    <row r="4443" spans="1:13" x14ac:dyDescent="0.2">
      <c r="A4443" s="1"/>
      <c r="B4443" s="1"/>
      <c r="C4443" s="16"/>
      <c r="D4443" s="1"/>
      <c r="E4443" s="1"/>
      <c r="F4443" s="1"/>
      <c r="G4443" s="1"/>
      <c r="H4443" s="11"/>
      <c r="I4443" s="11"/>
      <c r="J4443" s="11"/>
      <c r="K4443" s="2"/>
      <c r="L4443" s="2"/>
      <c r="M4443" s="1"/>
    </row>
    <row r="4444" spans="1:13" x14ac:dyDescent="0.2">
      <c r="A4444" s="1"/>
      <c r="B4444" s="1"/>
      <c r="C4444" s="16"/>
      <c r="D4444" s="1"/>
      <c r="E4444" s="1"/>
      <c r="F4444" s="1"/>
      <c r="G4444" s="1"/>
      <c r="H4444" s="11"/>
      <c r="I4444" s="11"/>
      <c r="J4444" s="11"/>
      <c r="K4444" s="2"/>
      <c r="L4444" s="2"/>
      <c r="M4444" s="1"/>
    </row>
    <row r="4445" spans="1:13" x14ac:dyDescent="0.2">
      <c r="A4445" s="1"/>
      <c r="B4445" s="1"/>
      <c r="C4445" s="16"/>
      <c r="D4445" s="1"/>
      <c r="E4445" s="1"/>
      <c r="F4445" s="1"/>
      <c r="G4445" s="1"/>
      <c r="H4445" s="11"/>
      <c r="I4445" s="11"/>
      <c r="J4445" s="11"/>
      <c r="K4445" s="2"/>
      <c r="L4445" s="2"/>
      <c r="M4445" s="1"/>
    </row>
    <row r="4446" spans="1:13" x14ac:dyDescent="0.2">
      <c r="A4446" s="1"/>
      <c r="B4446" s="1"/>
      <c r="C4446" s="16"/>
      <c r="D4446" s="1"/>
      <c r="E4446" s="1"/>
      <c r="F4446" s="1"/>
      <c r="G4446" s="1"/>
      <c r="H4446" s="11"/>
      <c r="I4446" s="11"/>
      <c r="J4446" s="11"/>
      <c r="K4446" s="2"/>
      <c r="L4446" s="2"/>
      <c r="M4446" s="1"/>
    </row>
    <row r="4447" spans="1:13" x14ac:dyDescent="0.2">
      <c r="A4447" s="1"/>
      <c r="B4447" s="1"/>
      <c r="C4447" s="16"/>
      <c r="D4447" s="1"/>
      <c r="E4447" s="1"/>
      <c r="F4447" s="1"/>
      <c r="G4447" s="1"/>
      <c r="H4447" s="11"/>
      <c r="I4447" s="11"/>
      <c r="J4447" s="11"/>
      <c r="K4447" s="2"/>
      <c r="L4447" s="2"/>
      <c r="M4447" s="1"/>
    </row>
    <row r="4448" spans="1:13" x14ac:dyDescent="0.2">
      <c r="A4448" s="1"/>
      <c r="B4448" s="1"/>
      <c r="C4448" s="16"/>
      <c r="D4448" s="1"/>
      <c r="E4448" s="1"/>
      <c r="F4448" s="1"/>
      <c r="G4448" s="1"/>
      <c r="H4448" s="11"/>
      <c r="I4448" s="11"/>
      <c r="J4448" s="11"/>
      <c r="K4448" s="2"/>
      <c r="L4448" s="2"/>
      <c r="M4448" s="1"/>
    </row>
    <row r="4449" spans="1:13" x14ac:dyDescent="0.2">
      <c r="A4449" s="1"/>
      <c r="B4449" s="1"/>
      <c r="C4449" s="16"/>
      <c r="D4449" s="1"/>
      <c r="E4449" s="1"/>
      <c r="F4449" s="1"/>
      <c r="G4449" s="1"/>
      <c r="H4449" s="11"/>
      <c r="I4449" s="11"/>
      <c r="J4449" s="11"/>
      <c r="K4449" s="2"/>
      <c r="L4449" s="2"/>
      <c r="M4449" s="1"/>
    </row>
    <row r="4450" spans="1:13" x14ac:dyDescent="0.2">
      <c r="A4450" s="1"/>
      <c r="B4450" s="1"/>
      <c r="C4450" s="16"/>
      <c r="D4450" s="1"/>
      <c r="E4450" s="1"/>
      <c r="F4450" s="1"/>
      <c r="G4450" s="1"/>
      <c r="H4450" s="11"/>
      <c r="I4450" s="11"/>
      <c r="J4450" s="11"/>
      <c r="K4450" s="2"/>
      <c r="L4450" s="2"/>
      <c r="M4450" s="1"/>
    </row>
    <row r="4451" spans="1:13" x14ac:dyDescent="0.2">
      <c r="A4451" s="1"/>
      <c r="B4451" s="1"/>
      <c r="C4451" s="16"/>
      <c r="D4451" s="1"/>
      <c r="E4451" s="1"/>
      <c r="F4451" s="1"/>
      <c r="G4451" s="1"/>
      <c r="H4451" s="11"/>
      <c r="I4451" s="11"/>
      <c r="J4451" s="11"/>
      <c r="K4451" s="2"/>
      <c r="L4451" s="2"/>
      <c r="M4451" s="1"/>
    </row>
    <row r="4452" spans="1:13" x14ac:dyDescent="0.2">
      <c r="A4452" s="1"/>
      <c r="B4452" s="1"/>
      <c r="C4452" s="16"/>
      <c r="D4452" s="1"/>
      <c r="E4452" s="1"/>
      <c r="F4452" s="1"/>
      <c r="G4452" s="1"/>
      <c r="H4452" s="11"/>
      <c r="I4452" s="11"/>
      <c r="J4452" s="11"/>
      <c r="K4452" s="2"/>
      <c r="L4452" s="2"/>
      <c r="M4452" s="1"/>
    </row>
    <row r="4453" spans="1:13" x14ac:dyDescent="0.2">
      <c r="A4453" s="1"/>
      <c r="B4453" s="1"/>
      <c r="C4453" s="16"/>
      <c r="D4453" s="1"/>
      <c r="E4453" s="1"/>
      <c r="F4453" s="1"/>
      <c r="G4453" s="1"/>
      <c r="H4453" s="11"/>
      <c r="I4453" s="11"/>
      <c r="J4453" s="11"/>
      <c r="K4453" s="2"/>
      <c r="L4453" s="2"/>
      <c r="M4453" s="1"/>
    </row>
    <row r="4454" spans="1:13" x14ac:dyDescent="0.2">
      <c r="A4454" s="1"/>
      <c r="B4454" s="1"/>
      <c r="C4454" s="16"/>
      <c r="D4454" s="1"/>
      <c r="E4454" s="1"/>
      <c r="F4454" s="1"/>
      <c r="G4454" s="1"/>
      <c r="H4454" s="11"/>
      <c r="I4454" s="11"/>
      <c r="J4454" s="11"/>
      <c r="K4454" s="2"/>
      <c r="L4454" s="2"/>
      <c r="M4454" s="1"/>
    </row>
    <row r="4455" spans="1:13" x14ac:dyDescent="0.2">
      <c r="A4455" s="1"/>
      <c r="B4455" s="1"/>
      <c r="C4455" s="16"/>
      <c r="D4455" s="1"/>
      <c r="E4455" s="1"/>
      <c r="F4455" s="1"/>
      <c r="G4455" s="1"/>
      <c r="H4455" s="11"/>
      <c r="I4455" s="11"/>
      <c r="J4455" s="11"/>
      <c r="K4455" s="2"/>
      <c r="L4455" s="2"/>
      <c r="M4455" s="1"/>
    </row>
    <row r="4456" spans="1:13" x14ac:dyDescent="0.2">
      <c r="A4456" s="1"/>
      <c r="B4456" s="1"/>
      <c r="C4456" s="16"/>
      <c r="D4456" s="1"/>
      <c r="E4456" s="1"/>
      <c r="F4456" s="1"/>
      <c r="G4456" s="1"/>
      <c r="H4456" s="11"/>
      <c r="I4456" s="11"/>
      <c r="J4456" s="11"/>
      <c r="K4456" s="2"/>
      <c r="L4456" s="2"/>
      <c r="M4456" s="1"/>
    </row>
    <row r="4457" spans="1:13" x14ac:dyDescent="0.2">
      <c r="A4457" s="1"/>
      <c r="B4457" s="1"/>
      <c r="C4457" s="16"/>
      <c r="D4457" s="1"/>
      <c r="E4457" s="1"/>
      <c r="F4457" s="1"/>
      <c r="G4457" s="1"/>
      <c r="H4457" s="11"/>
      <c r="I4457" s="11"/>
      <c r="J4457" s="11"/>
      <c r="K4457" s="2"/>
      <c r="L4457" s="2"/>
      <c r="M4457" s="1"/>
    </row>
    <row r="4458" spans="1:13" x14ac:dyDescent="0.2">
      <c r="A4458" s="1"/>
      <c r="B4458" s="1"/>
      <c r="C4458" s="16"/>
      <c r="D4458" s="1"/>
      <c r="E4458" s="1"/>
      <c r="F4458" s="1"/>
      <c r="G4458" s="1"/>
      <c r="H4458" s="11"/>
      <c r="I4458" s="11"/>
      <c r="J4458" s="11"/>
      <c r="K4458" s="2"/>
      <c r="L4458" s="2"/>
      <c r="M4458" s="1"/>
    </row>
    <row r="4459" spans="1:13" x14ac:dyDescent="0.2">
      <c r="A4459" s="1"/>
      <c r="B4459" s="1"/>
      <c r="C4459" s="16"/>
      <c r="D4459" s="1"/>
      <c r="E4459" s="1"/>
      <c r="F4459" s="1"/>
      <c r="G4459" s="1"/>
      <c r="H4459" s="11"/>
      <c r="I4459" s="11"/>
      <c r="J4459" s="11"/>
      <c r="K4459" s="2"/>
      <c r="L4459" s="2"/>
      <c r="M4459" s="1"/>
    </row>
    <row r="4460" spans="1:13" x14ac:dyDescent="0.2">
      <c r="A4460" s="1"/>
      <c r="B4460" s="1"/>
      <c r="C4460" s="16"/>
      <c r="D4460" s="1"/>
      <c r="E4460" s="1"/>
      <c r="F4460" s="1"/>
      <c r="G4460" s="1"/>
      <c r="H4460" s="11"/>
      <c r="I4460" s="11"/>
      <c r="J4460" s="11"/>
      <c r="K4460" s="2"/>
      <c r="L4460" s="2"/>
      <c r="M4460" s="1"/>
    </row>
    <row r="4461" spans="1:13" x14ac:dyDescent="0.2">
      <c r="A4461" s="1"/>
      <c r="B4461" s="1"/>
      <c r="C4461" s="16"/>
      <c r="D4461" s="1"/>
      <c r="E4461" s="1"/>
      <c r="F4461" s="1"/>
      <c r="G4461" s="1"/>
      <c r="H4461" s="11"/>
      <c r="I4461" s="11"/>
      <c r="J4461" s="11"/>
      <c r="K4461" s="2"/>
      <c r="L4461" s="2"/>
      <c r="M4461" s="1"/>
    </row>
    <row r="4462" spans="1:13" x14ac:dyDescent="0.2">
      <c r="A4462" s="1"/>
      <c r="B4462" s="1"/>
      <c r="C4462" s="16"/>
      <c r="D4462" s="1"/>
      <c r="E4462" s="1"/>
      <c r="F4462" s="1"/>
      <c r="G4462" s="1"/>
      <c r="H4462" s="11"/>
      <c r="I4462" s="11"/>
      <c r="J4462" s="11"/>
      <c r="K4462" s="2"/>
      <c r="L4462" s="2"/>
      <c r="M4462" s="1"/>
    </row>
    <row r="4463" spans="1:13" x14ac:dyDescent="0.2">
      <c r="A4463" s="1"/>
      <c r="B4463" s="1"/>
      <c r="C4463" s="16"/>
      <c r="D4463" s="1"/>
      <c r="E4463" s="1"/>
      <c r="F4463" s="1"/>
      <c r="G4463" s="1"/>
      <c r="H4463" s="11"/>
      <c r="I4463" s="11"/>
      <c r="J4463" s="11"/>
      <c r="K4463" s="2"/>
      <c r="L4463" s="2"/>
      <c r="M4463" s="1"/>
    </row>
    <row r="4464" spans="1:13" x14ac:dyDescent="0.2">
      <c r="A4464" s="1"/>
      <c r="B4464" s="1"/>
      <c r="C4464" s="16"/>
      <c r="D4464" s="1"/>
      <c r="E4464" s="1"/>
      <c r="F4464" s="1"/>
      <c r="G4464" s="1"/>
      <c r="H4464" s="11"/>
      <c r="I4464" s="11"/>
      <c r="J4464" s="11"/>
      <c r="K4464" s="2"/>
      <c r="L4464" s="2"/>
      <c r="M4464" s="1"/>
    </row>
    <row r="4465" spans="1:13" x14ac:dyDescent="0.2">
      <c r="A4465" s="1"/>
      <c r="B4465" s="1"/>
      <c r="C4465" s="16"/>
      <c r="D4465" s="1"/>
      <c r="E4465" s="1"/>
      <c r="F4465" s="1"/>
      <c r="G4465" s="1"/>
      <c r="H4465" s="11"/>
      <c r="I4465" s="11"/>
      <c r="J4465" s="11"/>
      <c r="K4465" s="2"/>
      <c r="L4465" s="2"/>
      <c r="M4465" s="1"/>
    </row>
    <row r="4466" spans="1:13" x14ac:dyDescent="0.2">
      <c r="A4466" s="1"/>
      <c r="B4466" s="1"/>
      <c r="C4466" s="16"/>
      <c r="D4466" s="1"/>
      <c r="E4466" s="1"/>
      <c r="F4466" s="1"/>
      <c r="G4466" s="1"/>
      <c r="H4466" s="11"/>
      <c r="I4466" s="11"/>
      <c r="J4466" s="11"/>
      <c r="K4466" s="2"/>
      <c r="L4466" s="2"/>
      <c r="M4466" s="1"/>
    </row>
    <row r="4467" spans="1:13" x14ac:dyDescent="0.2">
      <c r="A4467" s="1"/>
      <c r="B4467" s="1"/>
      <c r="C4467" s="16"/>
      <c r="D4467" s="1"/>
      <c r="E4467" s="1"/>
      <c r="F4467" s="1"/>
      <c r="G4467" s="1"/>
      <c r="H4467" s="11"/>
      <c r="I4467" s="11"/>
      <c r="J4467" s="11"/>
      <c r="K4467" s="2"/>
      <c r="L4467" s="2"/>
      <c r="M4467" s="1"/>
    </row>
    <row r="4468" spans="1:13" x14ac:dyDescent="0.2">
      <c r="A4468" s="1"/>
      <c r="B4468" s="1"/>
      <c r="C4468" s="16"/>
      <c r="D4468" s="1"/>
      <c r="E4468" s="1"/>
      <c r="F4468" s="1"/>
      <c r="G4468" s="1"/>
      <c r="H4468" s="11"/>
      <c r="I4468" s="11"/>
      <c r="J4468" s="11"/>
      <c r="K4468" s="2"/>
      <c r="L4468" s="2"/>
      <c r="M4468" s="1"/>
    </row>
    <row r="4469" spans="1:13" x14ac:dyDescent="0.2">
      <c r="A4469" s="1"/>
      <c r="B4469" s="1"/>
      <c r="C4469" s="16"/>
      <c r="D4469" s="1"/>
      <c r="E4469" s="1"/>
      <c r="F4469" s="1"/>
      <c r="G4469" s="1"/>
      <c r="H4469" s="11"/>
      <c r="I4469" s="11"/>
      <c r="J4469" s="11"/>
      <c r="K4469" s="2"/>
      <c r="L4469" s="2"/>
      <c r="M4469" s="1"/>
    </row>
    <row r="4470" spans="1:13" x14ac:dyDescent="0.2">
      <c r="A4470" s="1"/>
      <c r="B4470" s="1"/>
      <c r="C4470" s="16"/>
      <c r="D4470" s="1"/>
      <c r="E4470" s="1"/>
      <c r="F4470" s="1"/>
      <c r="G4470" s="1"/>
      <c r="H4470" s="11"/>
      <c r="I4470" s="11"/>
      <c r="J4470" s="11"/>
      <c r="K4470" s="2"/>
      <c r="L4470" s="2"/>
      <c r="M4470" s="1"/>
    </row>
    <row r="4471" spans="1:13" x14ac:dyDescent="0.2">
      <c r="A4471" s="1"/>
      <c r="B4471" s="1"/>
      <c r="C4471" s="16"/>
      <c r="D4471" s="1"/>
      <c r="E4471" s="1"/>
      <c r="F4471" s="1"/>
      <c r="G4471" s="1"/>
      <c r="H4471" s="11"/>
      <c r="I4471" s="11"/>
      <c r="J4471" s="11"/>
      <c r="K4471" s="2"/>
      <c r="L4471" s="2"/>
      <c r="M4471" s="1"/>
    </row>
    <row r="4472" spans="1:13" x14ac:dyDescent="0.2">
      <c r="A4472" s="1"/>
      <c r="B4472" s="1"/>
      <c r="C4472" s="16"/>
      <c r="D4472" s="1"/>
      <c r="E4472" s="1"/>
      <c r="F4472" s="1"/>
      <c r="G4472" s="1"/>
      <c r="H4472" s="11"/>
      <c r="I4472" s="11"/>
      <c r="J4472" s="11"/>
      <c r="K4472" s="2"/>
      <c r="L4472" s="2"/>
      <c r="M4472" s="1"/>
    </row>
    <row r="4473" spans="1:13" x14ac:dyDescent="0.2">
      <c r="A4473" s="1"/>
      <c r="B4473" s="1"/>
      <c r="C4473" s="16"/>
      <c r="D4473" s="1"/>
      <c r="E4473" s="1"/>
      <c r="F4473" s="1"/>
      <c r="G4473" s="1"/>
      <c r="H4473" s="11"/>
      <c r="I4473" s="11"/>
      <c r="J4473" s="11"/>
      <c r="K4473" s="2"/>
      <c r="L4473" s="2"/>
      <c r="M4473" s="1"/>
    </row>
    <row r="4474" spans="1:13" x14ac:dyDescent="0.2">
      <c r="A4474" s="1"/>
      <c r="B4474" s="1"/>
      <c r="C4474" s="16"/>
      <c r="D4474" s="1"/>
      <c r="E4474" s="1"/>
      <c r="F4474" s="1"/>
      <c r="G4474" s="1"/>
      <c r="H4474" s="11"/>
      <c r="I4474" s="11"/>
      <c r="J4474" s="11"/>
      <c r="K4474" s="2"/>
      <c r="L4474" s="2"/>
      <c r="M4474" s="1"/>
    </row>
    <row r="4475" spans="1:13" x14ac:dyDescent="0.2">
      <c r="A4475" s="1"/>
      <c r="B4475" s="1"/>
      <c r="C4475" s="16"/>
      <c r="D4475" s="1"/>
      <c r="E4475" s="1"/>
      <c r="F4475" s="1"/>
      <c r="G4475" s="1"/>
      <c r="H4475" s="11"/>
      <c r="I4475" s="11"/>
      <c r="J4475" s="11"/>
      <c r="K4475" s="2"/>
      <c r="L4475" s="2"/>
      <c r="M4475" s="1"/>
    </row>
    <row r="4476" spans="1:13" x14ac:dyDescent="0.2">
      <c r="A4476" s="1"/>
      <c r="B4476" s="1"/>
      <c r="C4476" s="16"/>
      <c r="D4476" s="1"/>
      <c r="E4476" s="1"/>
      <c r="F4476" s="1"/>
      <c r="G4476" s="1"/>
      <c r="H4476" s="11"/>
      <c r="I4476" s="11"/>
      <c r="J4476" s="11"/>
      <c r="K4476" s="2"/>
      <c r="L4476" s="2"/>
      <c r="M4476" s="1"/>
    </row>
    <row r="4477" spans="1:13" x14ac:dyDescent="0.2">
      <c r="A4477" s="1"/>
      <c r="B4477" s="1"/>
      <c r="C4477" s="16"/>
      <c r="D4477" s="1"/>
      <c r="E4477" s="1"/>
      <c r="F4477" s="1"/>
      <c r="G4477" s="1"/>
      <c r="H4477" s="11"/>
      <c r="I4477" s="11"/>
      <c r="J4477" s="11"/>
      <c r="K4477" s="2"/>
      <c r="L4477" s="2"/>
      <c r="M4477" s="1"/>
    </row>
    <row r="4478" spans="1:13" x14ac:dyDescent="0.2">
      <c r="A4478" s="1"/>
      <c r="B4478" s="1"/>
      <c r="C4478" s="16"/>
      <c r="D4478" s="1"/>
      <c r="E4478" s="1"/>
      <c r="F4478" s="1"/>
      <c r="G4478" s="1"/>
      <c r="H4478" s="11"/>
      <c r="I4478" s="11"/>
      <c r="J4478" s="11"/>
      <c r="K4478" s="2"/>
      <c r="L4478" s="2"/>
      <c r="M4478" s="1"/>
    </row>
    <row r="4479" spans="1:13" x14ac:dyDescent="0.2">
      <c r="A4479" s="1"/>
      <c r="B4479" s="1"/>
      <c r="C4479" s="16"/>
      <c r="D4479" s="1"/>
      <c r="E4479" s="1"/>
      <c r="F4479" s="1"/>
      <c r="G4479" s="1"/>
      <c r="H4479" s="11"/>
      <c r="I4479" s="11"/>
      <c r="J4479" s="11"/>
      <c r="K4479" s="2"/>
      <c r="L4479" s="2"/>
      <c r="M4479" s="1"/>
    </row>
    <row r="4480" spans="1:13" x14ac:dyDescent="0.2">
      <c r="A4480" s="1"/>
      <c r="B4480" s="1"/>
      <c r="C4480" s="16"/>
      <c r="D4480" s="1"/>
      <c r="E4480" s="1"/>
      <c r="F4480" s="1"/>
      <c r="G4480" s="1"/>
      <c r="H4480" s="11"/>
      <c r="I4480" s="11"/>
      <c r="J4480" s="11"/>
      <c r="K4480" s="2"/>
      <c r="L4480" s="2"/>
      <c r="M4480" s="1"/>
    </row>
    <row r="4481" spans="1:13" x14ac:dyDescent="0.2">
      <c r="A4481" s="1"/>
      <c r="B4481" s="1"/>
      <c r="C4481" s="16"/>
      <c r="D4481" s="1"/>
      <c r="E4481" s="1"/>
      <c r="F4481" s="1"/>
      <c r="G4481" s="1"/>
      <c r="H4481" s="11"/>
      <c r="I4481" s="11"/>
      <c r="J4481" s="11"/>
      <c r="K4481" s="2"/>
      <c r="L4481" s="2"/>
      <c r="M4481" s="1"/>
    </row>
    <row r="4482" spans="1:13" x14ac:dyDescent="0.2">
      <c r="A4482" s="1"/>
      <c r="B4482" s="1"/>
      <c r="C4482" s="16"/>
      <c r="D4482" s="1"/>
      <c r="E4482" s="1"/>
      <c r="F4482" s="1"/>
      <c r="G4482" s="1"/>
      <c r="H4482" s="11"/>
      <c r="I4482" s="11"/>
      <c r="J4482" s="11"/>
      <c r="K4482" s="2"/>
      <c r="L4482" s="2"/>
      <c r="M4482" s="1"/>
    </row>
    <row r="4483" spans="1:13" x14ac:dyDescent="0.2">
      <c r="A4483" s="1"/>
      <c r="B4483" s="1"/>
      <c r="C4483" s="16"/>
      <c r="D4483" s="1"/>
      <c r="E4483" s="1"/>
      <c r="F4483" s="1"/>
      <c r="G4483" s="1"/>
      <c r="H4483" s="11"/>
      <c r="I4483" s="11"/>
      <c r="J4483" s="11"/>
      <c r="K4483" s="2"/>
      <c r="L4483" s="2"/>
      <c r="M4483" s="1"/>
    </row>
    <row r="4484" spans="1:13" x14ac:dyDescent="0.2">
      <c r="A4484" s="1"/>
      <c r="B4484" s="1"/>
      <c r="C4484" s="16"/>
      <c r="D4484" s="1"/>
      <c r="E4484" s="1"/>
      <c r="F4484" s="1"/>
      <c r="G4484" s="1"/>
      <c r="H4484" s="11"/>
      <c r="I4484" s="11"/>
      <c r="J4484" s="11"/>
      <c r="K4484" s="2"/>
      <c r="L4484" s="2"/>
      <c r="M4484" s="1"/>
    </row>
    <row r="4485" spans="1:13" x14ac:dyDescent="0.2">
      <c r="A4485" s="1"/>
      <c r="B4485" s="1"/>
      <c r="C4485" s="16"/>
      <c r="D4485" s="1"/>
      <c r="E4485" s="1"/>
      <c r="F4485" s="1"/>
      <c r="G4485" s="1"/>
      <c r="H4485" s="11"/>
      <c r="I4485" s="11"/>
      <c r="J4485" s="11"/>
      <c r="K4485" s="2"/>
      <c r="L4485" s="2"/>
      <c r="M4485" s="1"/>
    </row>
    <row r="4486" spans="1:13" x14ac:dyDescent="0.2">
      <c r="A4486" s="1"/>
      <c r="B4486" s="1"/>
      <c r="C4486" s="16"/>
      <c r="D4486" s="1"/>
      <c r="E4486" s="1"/>
      <c r="F4486" s="1"/>
      <c r="G4486" s="1"/>
      <c r="H4486" s="11"/>
      <c r="I4486" s="11"/>
      <c r="J4486" s="11"/>
      <c r="K4486" s="2"/>
      <c r="L4486" s="2"/>
      <c r="M4486" s="1"/>
    </row>
    <row r="4487" spans="1:13" x14ac:dyDescent="0.2">
      <c r="A4487" s="1"/>
      <c r="B4487" s="1"/>
      <c r="C4487" s="16"/>
      <c r="D4487" s="1"/>
      <c r="E4487" s="1"/>
      <c r="F4487" s="1"/>
      <c r="G4487" s="1"/>
      <c r="H4487" s="11"/>
      <c r="I4487" s="11"/>
      <c r="J4487" s="11"/>
      <c r="K4487" s="2"/>
      <c r="L4487" s="2"/>
      <c r="M4487" s="1"/>
    </row>
    <row r="4488" spans="1:13" x14ac:dyDescent="0.2">
      <c r="A4488" s="1"/>
      <c r="B4488" s="1"/>
      <c r="C4488" s="16"/>
      <c r="D4488" s="1"/>
      <c r="E4488" s="1"/>
      <c r="F4488" s="1"/>
      <c r="G4488" s="1"/>
      <c r="H4488" s="11"/>
      <c r="I4488" s="11"/>
      <c r="J4488" s="11"/>
      <c r="K4488" s="2"/>
      <c r="L4488" s="2"/>
      <c r="M4488" s="1"/>
    </row>
    <row r="4489" spans="1:13" x14ac:dyDescent="0.2">
      <c r="A4489" s="1"/>
      <c r="B4489" s="1"/>
      <c r="C4489" s="16"/>
      <c r="D4489" s="1"/>
      <c r="E4489" s="1"/>
      <c r="F4489" s="1"/>
      <c r="G4489" s="1"/>
      <c r="H4489" s="11"/>
      <c r="I4489" s="11"/>
      <c r="J4489" s="11"/>
      <c r="K4489" s="2"/>
      <c r="L4489" s="2"/>
      <c r="M4489" s="1"/>
    </row>
    <row r="4490" spans="1:13" x14ac:dyDescent="0.2">
      <c r="A4490" s="1"/>
      <c r="B4490" s="1"/>
      <c r="C4490" s="16"/>
      <c r="D4490" s="1"/>
      <c r="E4490" s="1"/>
      <c r="F4490" s="1"/>
      <c r="G4490" s="1"/>
      <c r="H4490" s="11"/>
      <c r="I4490" s="11"/>
      <c r="J4490" s="11"/>
      <c r="K4490" s="2"/>
      <c r="L4490" s="2"/>
      <c r="M4490" s="1"/>
    </row>
    <row r="4491" spans="1:13" x14ac:dyDescent="0.2">
      <c r="A4491" s="1"/>
      <c r="B4491" s="1"/>
      <c r="C4491" s="16"/>
      <c r="D4491" s="1"/>
      <c r="E4491" s="1"/>
      <c r="F4491" s="1"/>
      <c r="G4491" s="1"/>
      <c r="H4491" s="11"/>
      <c r="I4491" s="11"/>
      <c r="J4491" s="11"/>
      <c r="K4491" s="2"/>
      <c r="L4491" s="2"/>
      <c r="M4491" s="1"/>
    </row>
    <row r="4492" spans="1:13" x14ac:dyDescent="0.2">
      <c r="A4492" s="1"/>
      <c r="B4492" s="1"/>
      <c r="C4492" s="16"/>
      <c r="D4492" s="1"/>
      <c r="E4492" s="1"/>
      <c r="F4492" s="1"/>
      <c r="G4492" s="1"/>
      <c r="H4492" s="11"/>
      <c r="I4492" s="11"/>
      <c r="J4492" s="11"/>
      <c r="K4492" s="2"/>
      <c r="L4492" s="2"/>
      <c r="M4492" s="1"/>
    </row>
    <row r="4493" spans="1:13" x14ac:dyDescent="0.2">
      <c r="A4493" s="1"/>
      <c r="B4493" s="1"/>
      <c r="C4493" s="16"/>
      <c r="D4493" s="1"/>
      <c r="E4493" s="1"/>
      <c r="F4493" s="1"/>
      <c r="G4493" s="1"/>
      <c r="H4493" s="11"/>
      <c r="I4493" s="11"/>
      <c r="J4493" s="11"/>
      <c r="K4493" s="2"/>
      <c r="L4493" s="2"/>
      <c r="M4493" s="1"/>
    </row>
    <row r="4494" spans="1:13" x14ac:dyDescent="0.2">
      <c r="A4494" s="1"/>
      <c r="B4494" s="1"/>
      <c r="C4494" s="16"/>
      <c r="D4494" s="1"/>
      <c r="E4494" s="1"/>
      <c r="F4494" s="1"/>
      <c r="G4494" s="1"/>
      <c r="H4494" s="11"/>
      <c r="I4494" s="11"/>
      <c r="J4494" s="11"/>
      <c r="K4494" s="2"/>
      <c r="L4494" s="2"/>
      <c r="M4494" s="1"/>
    </row>
    <row r="4495" spans="1:13" x14ac:dyDescent="0.2">
      <c r="A4495" s="1"/>
      <c r="B4495" s="1"/>
      <c r="C4495" s="16"/>
      <c r="D4495" s="1"/>
      <c r="E4495" s="1"/>
      <c r="F4495" s="1"/>
      <c r="G4495" s="1"/>
      <c r="H4495" s="11"/>
      <c r="I4495" s="11"/>
      <c r="J4495" s="11"/>
      <c r="K4495" s="2"/>
      <c r="L4495" s="2"/>
      <c r="M4495" s="1"/>
    </row>
    <row r="4496" spans="1:13" x14ac:dyDescent="0.2">
      <c r="A4496" s="1"/>
      <c r="B4496" s="1"/>
      <c r="C4496" s="16"/>
      <c r="D4496" s="1"/>
      <c r="E4496" s="1"/>
      <c r="F4496" s="1"/>
      <c r="G4496" s="1"/>
      <c r="H4496" s="11"/>
      <c r="I4496" s="11"/>
      <c r="J4496" s="11"/>
      <c r="K4496" s="2"/>
      <c r="L4496" s="2"/>
      <c r="M4496" s="1"/>
    </row>
    <row r="4497" spans="1:13" x14ac:dyDescent="0.2">
      <c r="A4497" s="1"/>
      <c r="B4497" s="1"/>
      <c r="C4497" s="16"/>
      <c r="D4497" s="1"/>
      <c r="E4497" s="1"/>
      <c r="F4497" s="1"/>
      <c r="G4497" s="1"/>
      <c r="H4497" s="11"/>
      <c r="I4497" s="11"/>
      <c r="J4497" s="11"/>
      <c r="K4497" s="2"/>
      <c r="L4497" s="2"/>
      <c r="M4497" s="1"/>
    </row>
    <row r="4498" spans="1:13" x14ac:dyDescent="0.2">
      <c r="A4498" s="1"/>
      <c r="B4498" s="1"/>
      <c r="C4498" s="16"/>
      <c r="D4498" s="1"/>
      <c r="E4498" s="1"/>
      <c r="F4498" s="1"/>
      <c r="G4498" s="1"/>
      <c r="H4498" s="11"/>
      <c r="I4498" s="11"/>
      <c r="J4498" s="11"/>
      <c r="K4498" s="2"/>
      <c r="L4498" s="2"/>
      <c r="M4498" s="1"/>
    </row>
    <row r="4499" spans="1:13" x14ac:dyDescent="0.2">
      <c r="A4499" s="1"/>
      <c r="B4499" s="1"/>
      <c r="C4499" s="16"/>
      <c r="D4499" s="1"/>
      <c r="E4499" s="1"/>
      <c r="F4499" s="1"/>
      <c r="G4499" s="1"/>
      <c r="H4499" s="11"/>
      <c r="I4499" s="11"/>
      <c r="J4499" s="11"/>
      <c r="K4499" s="2"/>
      <c r="L4499" s="2"/>
      <c r="M4499" s="1"/>
    </row>
    <row r="4500" spans="1:13" x14ac:dyDescent="0.2">
      <c r="A4500" s="1"/>
      <c r="B4500" s="1"/>
      <c r="C4500" s="16"/>
      <c r="D4500" s="1"/>
      <c r="E4500" s="1"/>
      <c r="F4500" s="1"/>
      <c r="G4500" s="1"/>
      <c r="H4500" s="11"/>
      <c r="I4500" s="11"/>
      <c r="J4500" s="11"/>
      <c r="K4500" s="2"/>
      <c r="L4500" s="2"/>
      <c r="M4500" s="1"/>
    </row>
    <row r="4501" spans="1:13" x14ac:dyDescent="0.2">
      <c r="A4501" s="1"/>
      <c r="B4501" s="1"/>
      <c r="C4501" s="16"/>
      <c r="D4501" s="1"/>
      <c r="E4501" s="1"/>
      <c r="F4501" s="1"/>
      <c r="G4501" s="1"/>
      <c r="H4501" s="11"/>
      <c r="I4501" s="11"/>
      <c r="J4501" s="11"/>
      <c r="K4501" s="2"/>
      <c r="L4501" s="2"/>
      <c r="M4501" s="1"/>
    </row>
    <row r="4502" spans="1:13" x14ac:dyDescent="0.2">
      <c r="A4502" s="1"/>
      <c r="B4502" s="1"/>
      <c r="C4502" s="16"/>
      <c r="D4502" s="1"/>
      <c r="E4502" s="1"/>
      <c r="F4502" s="1"/>
      <c r="G4502" s="1"/>
      <c r="H4502" s="11"/>
      <c r="I4502" s="11"/>
      <c r="J4502" s="11"/>
      <c r="K4502" s="2"/>
      <c r="L4502" s="2"/>
      <c r="M4502" s="1"/>
    </row>
    <row r="4503" spans="1:13" x14ac:dyDescent="0.2">
      <c r="A4503" s="1"/>
      <c r="B4503" s="1"/>
      <c r="C4503" s="16"/>
      <c r="D4503" s="1"/>
      <c r="E4503" s="1"/>
      <c r="F4503" s="1"/>
      <c r="G4503" s="1"/>
      <c r="H4503" s="11"/>
      <c r="I4503" s="11"/>
      <c r="J4503" s="11"/>
      <c r="K4503" s="2"/>
      <c r="L4503" s="2"/>
      <c r="M4503" s="1"/>
    </row>
    <row r="4504" spans="1:13" x14ac:dyDescent="0.2">
      <c r="A4504" s="1"/>
      <c r="B4504" s="1"/>
      <c r="C4504" s="16"/>
      <c r="D4504" s="1"/>
      <c r="E4504" s="1"/>
      <c r="F4504" s="1"/>
      <c r="G4504" s="1"/>
      <c r="H4504" s="11"/>
      <c r="I4504" s="11"/>
      <c r="J4504" s="11"/>
      <c r="K4504" s="2"/>
      <c r="L4504" s="2"/>
      <c r="M4504" s="1"/>
    </row>
    <row r="4505" spans="1:13" x14ac:dyDescent="0.2">
      <c r="A4505" s="1"/>
      <c r="B4505" s="1"/>
      <c r="C4505" s="16"/>
      <c r="D4505" s="1"/>
      <c r="E4505" s="1"/>
      <c r="F4505" s="1"/>
      <c r="G4505" s="1"/>
      <c r="H4505" s="11"/>
      <c r="I4505" s="11"/>
      <c r="J4505" s="11"/>
      <c r="K4505" s="2"/>
      <c r="L4505" s="2"/>
      <c r="M4505" s="1"/>
    </row>
    <row r="4506" spans="1:13" x14ac:dyDescent="0.2">
      <c r="A4506" s="1"/>
      <c r="B4506" s="1"/>
      <c r="C4506" s="16"/>
      <c r="D4506" s="1"/>
      <c r="E4506" s="1"/>
      <c r="F4506" s="1"/>
      <c r="G4506" s="1"/>
      <c r="H4506" s="11"/>
      <c r="I4506" s="11"/>
      <c r="J4506" s="11"/>
      <c r="K4506" s="2"/>
      <c r="L4506" s="2"/>
      <c r="M4506" s="1"/>
    </row>
    <row r="4507" spans="1:13" x14ac:dyDescent="0.2">
      <c r="A4507" s="1"/>
      <c r="B4507" s="1"/>
      <c r="C4507" s="16"/>
      <c r="D4507" s="1"/>
      <c r="E4507" s="1"/>
      <c r="F4507" s="1"/>
      <c r="G4507" s="1"/>
      <c r="H4507" s="11"/>
      <c r="I4507" s="11"/>
      <c r="J4507" s="11"/>
      <c r="K4507" s="2"/>
      <c r="L4507" s="2"/>
      <c r="M4507" s="1"/>
    </row>
    <row r="4508" spans="1:13" x14ac:dyDescent="0.2">
      <c r="A4508" s="1"/>
      <c r="B4508" s="1"/>
      <c r="C4508" s="16"/>
      <c r="D4508" s="1"/>
      <c r="E4508" s="1"/>
      <c r="F4508" s="1"/>
      <c r="G4508" s="1"/>
      <c r="H4508" s="11"/>
      <c r="I4508" s="11"/>
      <c r="J4508" s="11"/>
      <c r="K4508" s="2"/>
      <c r="L4508" s="2"/>
      <c r="M4508" s="1"/>
    </row>
    <row r="4509" spans="1:13" x14ac:dyDescent="0.2">
      <c r="A4509" s="1"/>
      <c r="B4509" s="1"/>
      <c r="C4509" s="16"/>
      <c r="D4509" s="1"/>
      <c r="E4509" s="1"/>
      <c r="F4509" s="1"/>
      <c r="G4509" s="1"/>
      <c r="H4509" s="11"/>
      <c r="I4509" s="11"/>
      <c r="J4509" s="11"/>
      <c r="K4509" s="2"/>
      <c r="L4509" s="2"/>
      <c r="M4509" s="1"/>
    </row>
    <row r="4510" spans="1:13" x14ac:dyDescent="0.2">
      <c r="A4510" s="1"/>
      <c r="B4510" s="1"/>
      <c r="C4510" s="16"/>
      <c r="D4510" s="1"/>
      <c r="E4510" s="1"/>
      <c r="F4510" s="1"/>
      <c r="G4510" s="1"/>
      <c r="H4510" s="11"/>
      <c r="I4510" s="11"/>
      <c r="J4510" s="11"/>
      <c r="K4510" s="2"/>
      <c r="L4510" s="2"/>
      <c r="M4510" s="1"/>
    </row>
    <row r="4511" spans="1:13" x14ac:dyDescent="0.2">
      <c r="A4511" s="1"/>
      <c r="B4511" s="1"/>
      <c r="C4511" s="16"/>
      <c r="D4511" s="1"/>
      <c r="E4511" s="1"/>
      <c r="F4511" s="1"/>
      <c r="G4511" s="1"/>
      <c r="H4511" s="11"/>
      <c r="I4511" s="11"/>
      <c r="J4511" s="11"/>
      <c r="K4511" s="2"/>
      <c r="L4511" s="2"/>
      <c r="M4511" s="1"/>
    </row>
    <row r="4512" spans="1:13" x14ac:dyDescent="0.2">
      <c r="A4512" s="1"/>
      <c r="B4512" s="1"/>
      <c r="C4512" s="16"/>
      <c r="D4512" s="1"/>
      <c r="E4512" s="1"/>
      <c r="F4512" s="1"/>
      <c r="G4512" s="1"/>
      <c r="H4512" s="11"/>
      <c r="I4512" s="11"/>
      <c r="J4512" s="11"/>
      <c r="K4512" s="2"/>
      <c r="L4512" s="2"/>
      <c r="M4512" s="1"/>
    </row>
    <row r="4513" spans="1:13" x14ac:dyDescent="0.2">
      <c r="A4513" s="1"/>
      <c r="B4513" s="1"/>
      <c r="C4513" s="16"/>
      <c r="D4513" s="1"/>
      <c r="E4513" s="1"/>
      <c r="F4513" s="1"/>
      <c r="G4513" s="1"/>
      <c r="H4513" s="11"/>
      <c r="I4513" s="11"/>
      <c r="J4513" s="11"/>
      <c r="K4513" s="2"/>
      <c r="L4513" s="2"/>
      <c r="M4513" s="1"/>
    </row>
    <row r="4514" spans="1:13" x14ac:dyDescent="0.2">
      <c r="A4514" s="1"/>
      <c r="B4514" s="1"/>
      <c r="C4514" s="16"/>
      <c r="D4514" s="1"/>
      <c r="E4514" s="1"/>
      <c r="F4514" s="1"/>
      <c r="G4514" s="1"/>
      <c r="H4514" s="11"/>
      <c r="I4514" s="11"/>
      <c r="J4514" s="11"/>
      <c r="K4514" s="2"/>
      <c r="L4514" s="2"/>
      <c r="M4514" s="1"/>
    </row>
    <row r="4515" spans="1:13" x14ac:dyDescent="0.2">
      <c r="A4515" s="1"/>
      <c r="B4515" s="1"/>
      <c r="C4515" s="16"/>
      <c r="D4515" s="1"/>
      <c r="E4515" s="1"/>
      <c r="F4515" s="1"/>
      <c r="G4515" s="1"/>
      <c r="H4515" s="11"/>
      <c r="I4515" s="11"/>
      <c r="J4515" s="11"/>
      <c r="K4515" s="2"/>
      <c r="L4515" s="2"/>
      <c r="M4515" s="1"/>
    </row>
    <row r="4516" spans="1:13" x14ac:dyDescent="0.2">
      <c r="A4516" s="1"/>
      <c r="B4516" s="1"/>
      <c r="C4516" s="16"/>
      <c r="D4516" s="1"/>
      <c r="E4516" s="1"/>
      <c r="F4516" s="1"/>
      <c r="G4516" s="1"/>
      <c r="H4516" s="11"/>
      <c r="I4516" s="11"/>
      <c r="J4516" s="11"/>
      <c r="K4516" s="2"/>
      <c r="L4516" s="2"/>
      <c r="M4516" s="1"/>
    </row>
    <row r="4517" spans="1:13" x14ac:dyDescent="0.2">
      <c r="A4517" s="1"/>
      <c r="B4517" s="1"/>
      <c r="C4517" s="16"/>
      <c r="D4517" s="1"/>
      <c r="E4517" s="1"/>
      <c r="F4517" s="1"/>
      <c r="G4517" s="1"/>
      <c r="H4517" s="11"/>
      <c r="I4517" s="11"/>
      <c r="J4517" s="11"/>
      <c r="K4517" s="2"/>
      <c r="L4517" s="2"/>
      <c r="M4517" s="1"/>
    </row>
    <row r="4518" spans="1:13" x14ac:dyDescent="0.2">
      <c r="A4518" s="1"/>
      <c r="B4518" s="1"/>
      <c r="C4518" s="16"/>
      <c r="D4518" s="1"/>
      <c r="E4518" s="1"/>
      <c r="F4518" s="1"/>
      <c r="G4518" s="1"/>
      <c r="H4518" s="11"/>
      <c r="I4518" s="11"/>
      <c r="J4518" s="11"/>
      <c r="K4518" s="2"/>
      <c r="L4518" s="2"/>
      <c r="M4518" s="1"/>
    </row>
    <row r="4519" spans="1:13" x14ac:dyDescent="0.2">
      <c r="A4519" s="1"/>
      <c r="B4519" s="1"/>
      <c r="C4519" s="16"/>
      <c r="D4519" s="1"/>
      <c r="E4519" s="1"/>
      <c r="F4519" s="1"/>
      <c r="G4519" s="1"/>
      <c r="H4519" s="11"/>
      <c r="I4519" s="11"/>
      <c r="J4519" s="11"/>
      <c r="K4519" s="2"/>
      <c r="L4519" s="2"/>
      <c r="M4519" s="1"/>
    </row>
    <row r="4520" spans="1:13" x14ac:dyDescent="0.2">
      <c r="A4520" s="1"/>
      <c r="B4520" s="1"/>
      <c r="C4520" s="16"/>
      <c r="D4520" s="1"/>
      <c r="E4520" s="1"/>
      <c r="F4520" s="1"/>
      <c r="G4520" s="1"/>
      <c r="H4520" s="11"/>
      <c r="I4520" s="11"/>
      <c r="J4520" s="11"/>
      <c r="K4520" s="2"/>
      <c r="L4520" s="2"/>
      <c r="M4520" s="1"/>
    </row>
    <row r="4521" spans="1:13" x14ac:dyDescent="0.2">
      <c r="A4521" s="1"/>
      <c r="B4521" s="1"/>
      <c r="C4521" s="16"/>
      <c r="D4521" s="1"/>
      <c r="E4521" s="1"/>
      <c r="F4521" s="1"/>
      <c r="G4521" s="1"/>
      <c r="H4521" s="11"/>
      <c r="I4521" s="11"/>
      <c r="J4521" s="11"/>
      <c r="K4521" s="2"/>
      <c r="L4521" s="2"/>
      <c r="M4521" s="1"/>
    </row>
    <row r="4522" spans="1:13" x14ac:dyDescent="0.2">
      <c r="A4522" s="1"/>
      <c r="B4522" s="1"/>
      <c r="C4522" s="16"/>
      <c r="D4522" s="1"/>
      <c r="E4522" s="1"/>
      <c r="F4522" s="1"/>
      <c r="G4522" s="1"/>
      <c r="H4522" s="11"/>
      <c r="I4522" s="11"/>
      <c r="J4522" s="11"/>
      <c r="K4522" s="2"/>
      <c r="L4522" s="2"/>
      <c r="M4522" s="1"/>
    </row>
    <row r="4523" spans="1:13" x14ac:dyDescent="0.2">
      <c r="A4523" s="1"/>
      <c r="B4523" s="1"/>
      <c r="C4523" s="16"/>
      <c r="D4523" s="1"/>
      <c r="E4523" s="1"/>
      <c r="F4523" s="1"/>
      <c r="G4523" s="1"/>
      <c r="H4523" s="11"/>
      <c r="I4523" s="11"/>
      <c r="J4523" s="11"/>
      <c r="K4523" s="2"/>
      <c r="L4523" s="2"/>
      <c r="M4523" s="1"/>
    </row>
    <row r="4524" spans="1:13" x14ac:dyDescent="0.2">
      <c r="A4524" s="1"/>
      <c r="B4524" s="1"/>
      <c r="C4524" s="16"/>
      <c r="D4524" s="1"/>
      <c r="E4524" s="1"/>
      <c r="F4524" s="1"/>
      <c r="G4524" s="1"/>
      <c r="H4524" s="11"/>
      <c r="I4524" s="11"/>
      <c r="J4524" s="11"/>
      <c r="K4524" s="2"/>
      <c r="L4524" s="2"/>
      <c r="M4524" s="1"/>
    </row>
    <row r="4525" spans="1:13" x14ac:dyDescent="0.2">
      <c r="A4525" s="1"/>
      <c r="B4525" s="1"/>
      <c r="C4525" s="16"/>
      <c r="D4525" s="1"/>
      <c r="E4525" s="1"/>
      <c r="F4525" s="1"/>
      <c r="G4525" s="1"/>
      <c r="H4525" s="11"/>
      <c r="I4525" s="11"/>
      <c r="J4525" s="11"/>
      <c r="K4525" s="2"/>
      <c r="L4525" s="2"/>
      <c r="M4525" s="1"/>
    </row>
    <row r="4526" spans="1:13" x14ac:dyDescent="0.2">
      <c r="A4526" s="1"/>
      <c r="B4526" s="1"/>
      <c r="C4526" s="16"/>
      <c r="D4526" s="1"/>
      <c r="E4526" s="1"/>
      <c r="F4526" s="1"/>
      <c r="G4526" s="1"/>
      <c r="H4526" s="11"/>
      <c r="I4526" s="11"/>
      <c r="J4526" s="11"/>
      <c r="K4526" s="2"/>
      <c r="L4526" s="2"/>
      <c r="M4526" s="1"/>
    </row>
    <row r="4527" spans="1:13" x14ac:dyDescent="0.2">
      <c r="A4527" s="1"/>
      <c r="B4527" s="1"/>
      <c r="C4527" s="16"/>
      <c r="D4527" s="1"/>
      <c r="E4527" s="1"/>
      <c r="F4527" s="1"/>
      <c r="G4527" s="1"/>
      <c r="H4527" s="11"/>
      <c r="I4527" s="11"/>
      <c r="J4527" s="11"/>
      <c r="K4527" s="2"/>
      <c r="L4527" s="2"/>
      <c r="M4527" s="1"/>
    </row>
    <row r="4528" spans="1:13" x14ac:dyDescent="0.2">
      <c r="A4528" s="1"/>
      <c r="B4528" s="1"/>
      <c r="C4528" s="16"/>
      <c r="D4528" s="1"/>
      <c r="E4528" s="1"/>
      <c r="F4528" s="1"/>
      <c r="G4528" s="1"/>
      <c r="H4528" s="11"/>
      <c r="I4528" s="11"/>
      <c r="J4528" s="11"/>
      <c r="K4528" s="2"/>
      <c r="L4528" s="2"/>
      <c r="M4528" s="1"/>
    </row>
    <row r="4529" spans="1:13" x14ac:dyDescent="0.2">
      <c r="A4529" s="1"/>
      <c r="B4529" s="1"/>
      <c r="C4529" s="16"/>
      <c r="D4529" s="1"/>
      <c r="E4529" s="1"/>
      <c r="F4529" s="1"/>
      <c r="G4529" s="1"/>
      <c r="H4529" s="11"/>
      <c r="I4529" s="11"/>
      <c r="J4529" s="11"/>
      <c r="K4529" s="2"/>
      <c r="L4529" s="2"/>
      <c r="M4529" s="1"/>
    </row>
    <row r="4530" spans="1:13" x14ac:dyDescent="0.2">
      <c r="A4530" s="1"/>
      <c r="B4530" s="1"/>
      <c r="C4530" s="16"/>
      <c r="D4530" s="1"/>
      <c r="E4530" s="1"/>
      <c r="F4530" s="1"/>
      <c r="G4530" s="1"/>
      <c r="H4530" s="11"/>
      <c r="I4530" s="11"/>
      <c r="J4530" s="11"/>
      <c r="K4530" s="2"/>
      <c r="L4530" s="2"/>
      <c r="M4530" s="1"/>
    </row>
    <row r="4531" spans="1:13" x14ac:dyDescent="0.2">
      <c r="A4531" s="1"/>
      <c r="B4531" s="1"/>
      <c r="C4531" s="16"/>
      <c r="D4531" s="1"/>
      <c r="E4531" s="1"/>
      <c r="F4531" s="1"/>
      <c r="G4531" s="1"/>
      <c r="H4531" s="11"/>
      <c r="I4531" s="11"/>
      <c r="J4531" s="11"/>
      <c r="K4531" s="2"/>
      <c r="L4531" s="2"/>
      <c r="M4531" s="1"/>
    </row>
    <row r="4532" spans="1:13" x14ac:dyDescent="0.2">
      <c r="A4532" s="1"/>
      <c r="B4532" s="1"/>
      <c r="C4532" s="16"/>
      <c r="D4532" s="1"/>
      <c r="E4532" s="1"/>
      <c r="F4532" s="1"/>
      <c r="G4532" s="1"/>
      <c r="H4532" s="11"/>
      <c r="I4532" s="11"/>
      <c r="J4532" s="11"/>
      <c r="K4532" s="2"/>
      <c r="L4532" s="2"/>
      <c r="M4532" s="1"/>
    </row>
    <row r="4533" spans="1:13" x14ac:dyDescent="0.2">
      <c r="A4533" s="1"/>
      <c r="B4533" s="1"/>
      <c r="C4533" s="16"/>
      <c r="D4533" s="1"/>
      <c r="E4533" s="1"/>
      <c r="F4533" s="1"/>
      <c r="G4533" s="1"/>
      <c r="H4533" s="11"/>
      <c r="I4533" s="11"/>
      <c r="J4533" s="11"/>
      <c r="K4533" s="2"/>
      <c r="L4533" s="2"/>
      <c r="M4533" s="1"/>
    </row>
    <row r="4534" spans="1:13" x14ac:dyDescent="0.2">
      <c r="A4534" s="1"/>
      <c r="B4534" s="1"/>
      <c r="C4534" s="16"/>
      <c r="D4534" s="1"/>
      <c r="E4534" s="1"/>
      <c r="F4534" s="1"/>
      <c r="G4534" s="1"/>
      <c r="H4534" s="11"/>
      <c r="I4534" s="11"/>
      <c r="J4534" s="11"/>
      <c r="K4534" s="2"/>
      <c r="L4534" s="2"/>
      <c r="M4534" s="1"/>
    </row>
    <row r="4535" spans="1:13" x14ac:dyDescent="0.2">
      <c r="A4535" s="1"/>
      <c r="B4535" s="1"/>
      <c r="C4535" s="16"/>
      <c r="D4535" s="1"/>
      <c r="E4535" s="1"/>
      <c r="F4535" s="1"/>
      <c r="G4535" s="1"/>
      <c r="H4535" s="11"/>
      <c r="I4535" s="11"/>
      <c r="J4535" s="11"/>
      <c r="K4535" s="2"/>
      <c r="L4535" s="2"/>
      <c r="M4535" s="1"/>
    </row>
    <row r="4536" spans="1:13" x14ac:dyDescent="0.2">
      <c r="A4536" s="1"/>
      <c r="B4536" s="1"/>
      <c r="C4536" s="16"/>
      <c r="D4536" s="1"/>
      <c r="E4536" s="1"/>
      <c r="F4536" s="1"/>
      <c r="G4536" s="1"/>
      <c r="H4536" s="11"/>
      <c r="I4536" s="11"/>
      <c r="J4536" s="11"/>
      <c r="K4536" s="2"/>
      <c r="L4536" s="2"/>
      <c r="M4536" s="1"/>
    </row>
    <row r="4537" spans="1:13" x14ac:dyDescent="0.2">
      <c r="A4537" s="1"/>
      <c r="B4537" s="1"/>
      <c r="C4537" s="16"/>
      <c r="D4537" s="1"/>
      <c r="E4537" s="1"/>
      <c r="F4537" s="1"/>
      <c r="G4537" s="1"/>
      <c r="H4537" s="11"/>
      <c r="I4537" s="11"/>
      <c r="J4537" s="11"/>
      <c r="K4537" s="2"/>
      <c r="L4537" s="2"/>
      <c r="M4537" s="1"/>
    </row>
    <row r="4538" spans="1:13" x14ac:dyDescent="0.2">
      <c r="A4538" s="1"/>
      <c r="B4538" s="1"/>
      <c r="C4538" s="16"/>
      <c r="D4538" s="1"/>
      <c r="E4538" s="1"/>
      <c r="F4538" s="1"/>
      <c r="G4538" s="1"/>
      <c r="H4538" s="11"/>
      <c r="I4538" s="11"/>
      <c r="J4538" s="11"/>
      <c r="K4538" s="2"/>
      <c r="L4538" s="2"/>
      <c r="M4538" s="1"/>
    </row>
    <row r="4539" spans="1:13" x14ac:dyDescent="0.2">
      <c r="A4539" s="1"/>
      <c r="B4539" s="1"/>
      <c r="C4539" s="16"/>
      <c r="D4539" s="1"/>
      <c r="E4539" s="1"/>
      <c r="F4539" s="1"/>
      <c r="G4539" s="1"/>
      <c r="H4539" s="11"/>
      <c r="I4539" s="11"/>
      <c r="J4539" s="11"/>
      <c r="K4539" s="2"/>
      <c r="L4539" s="2"/>
      <c r="M4539" s="1"/>
    </row>
    <row r="4540" spans="1:13" x14ac:dyDescent="0.2">
      <c r="A4540" s="1"/>
      <c r="B4540" s="1"/>
      <c r="C4540" s="16"/>
      <c r="D4540" s="1"/>
      <c r="E4540" s="1"/>
      <c r="F4540" s="1"/>
      <c r="G4540" s="1"/>
      <c r="H4540" s="11"/>
      <c r="I4540" s="11"/>
      <c r="J4540" s="11"/>
      <c r="K4540" s="2"/>
      <c r="L4540" s="2"/>
      <c r="M4540" s="1"/>
    </row>
    <row r="4541" spans="1:13" x14ac:dyDescent="0.2">
      <c r="A4541" s="1"/>
      <c r="B4541" s="1"/>
      <c r="C4541" s="16"/>
      <c r="D4541" s="1"/>
      <c r="E4541" s="1"/>
      <c r="F4541" s="1"/>
      <c r="G4541" s="1"/>
      <c r="H4541" s="11"/>
      <c r="I4541" s="11"/>
      <c r="J4541" s="11"/>
      <c r="K4541" s="2"/>
      <c r="L4541" s="2"/>
      <c r="M4541" s="1"/>
    </row>
    <row r="4542" spans="1:13" x14ac:dyDescent="0.2">
      <c r="A4542" s="1"/>
      <c r="B4542" s="1"/>
      <c r="C4542" s="16"/>
      <c r="D4542" s="1"/>
      <c r="E4542" s="1"/>
      <c r="F4542" s="1"/>
      <c r="G4542" s="1"/>
      <c r="H4542" s="11"/>
      <c r="I4542" s="11"/>
      <c r="J4542" s="11"/>
      <c r="K4542" s="2"/>
      <c r="L4542" s="2"/>
      <c r="M4542" s="1"/>
    </row>
    <row r="4543" spans="1:13" x14ac:dyDescent="0.2">
      <c r="A4543" s="1"/>
      <c r="B4543" s="1"/>
      <c r="C4543" s="16"/>
      <c r="D4543" s="1"/>
      <c r="E4543" s="1"/>
      <c r="F4543" s="1"/>
      <c r="G4543" s="1"/>
      <c r="H4543" s="11"/>
      <c r="I4543" s="11"/>
      <c r="J4543" s="11"/>
      <c r="K4543" s="2"/>
      <c r="L4543" s="2"/>
      <c r="M4543" s="1"/>
    </row>
    <row r="4544" spans="1:13" x14ac:dyDescent="0.2">
      <c r="A4544" s="1"/>
      <c r="B4544" s="1"/>
      <c r="C4544" s="16"/>
      <c r="D4544" s="1"/>
      <c r="E4544" s="1"/>
      <c r="F4544" s="1"/>
      <c r="G4544" s="1"/>
      <c r="H4544" s="11"/>
      <c r="I4544" s="11"/>
      <c r="J4544" s="11"/>
      <c r="K4544" s="2"/>
      <c r="L4544" s="2"/>
      <c r="M4544" s="1"/>
    </row>
    <row r="4545" spans="1:13" x14ac:dyDescent="0.2">
      <c r="A4545" s="1"/>
      <c r="B4545" s="1"/>
      <c r="C4545" s="16"/>
      <c r="D4545" s="1"/>
      <c r="E4545" s="1"/>
      <c r="F4545" s="1"/>
      <c r="G4545" s="1"/>
      <c r="H4545" s="11"/>
      <c r="I4545" s="11"/>
      <c r="J4545" s="11"/>
      <c r="K4545" s="2"/>
      <c r="L4545" s="2"/>
      <c r="M4545" s="1"/>
    </row>
    <row r="4546" spans="1:13" x14ac:dyDescent="0.2">
      <c r="A4546" s="1"/>
      <c r="B4546" s="1"/>
      <c r="C4546" s="16"/>
      <c r="D4546" s="1"/>
      <c r="E4546" s="1"/>
      <c r="F4546" s="1"/>
      <c r="G4546" s="1"/>
      <c r="H4546" s="11"/>
      <c r="I4546" s="11"/>
      <c r="J4546" s="11"/>
      <c r="K4546" s="2"/>
      <c r="L4546" s="2"/>
      <c r="M4546" s="1"/>
    </row>
    <row r="4547" spans="1:13" x14ac:dyDescent="0.2">
      <c r="A4547" s="1"/>
      <c r="B4547" s="1"/>
      <c r="C4547" s="16"/>
      <c r="D4547" s="1"/>
      <c r="E4547" s="1"/>
      <c r="F4547" s="1"/>
      <c r="G4547" s="1"/>
      <c r="H4547" s="11"/>
      <c r="I4547" s="11"/>
      <c r="J4547" s="11"/>
      <c r="K4547" s="2"/>
      <c r="L4547" s="2"/>
      <c r="M4547" s="1"/>
    </row>
    <row r="4548" spans="1:13" x14ac:dyDescent="0.2">
      <c r="A4548" s="1"/>
      <c r="B4548" s="1"/>
      <c r="C4548" s="16"/>
      <c r="D4548" s="1"/>
      <c r="E4548" s="1"/>
      <c r="F4548" s="1"/>
      <c r="G4548" s="1"/>
      <c r="H4548" s="11"/>
      <c r="I4548" s="11"/>
      <c r="J4548" s="11"/>
      <c r="K4548" s="2"/>
      <c r="L4548" s="2"/>
      <c r="M4548" s="1"/>
    </row>
    <row r="4549" spans="1:13" x14ac:dyDescent="0.2">
      <c r="A4549" s="1"/>
      <c r="B4549" s="1"/>
      <c r="C4549" s="16"/>
      <c r="D4549" s="1"/>
      <c r="E4549" s="1"/>
      <c r="F4549" s="1"/>
      <c r="G4549" s="1"/>
      <c r="H4549" s="11"/>
      <c r="I4549" s="11"/>
      <c r="J4549" s="11"/>
      <c r="K4549" s="2"/>
      <c r="L4549" s="2"/>
      <c r="M4549" s="1"/>
    </row>
    <row r="4550" spans="1:13" x14ac:dyDescent="0.2">
      <c r="A4550" s="1"/>
      <c r="B4550" s="1"/>
      <c r="C4550" s="16"/>
      <c r="D4550" s="1"/>
      <c r="E4550" s="1"/>
      <c r="F4550" s="1"/>
      <c r="G4550" s="1"/>
      <c r="H4550" s="11"/>
      <c r="I4550" s="11"/>
      <c r="J4550" s="11"/>
      <c r="K4550" s="2"/>
      <c r="L4550" s="2"/>
      <c r="M4550" s="1"/>
    </row>
    <row r="4551" spans="1:13" x14ac:dyDescent="0.2">
      <c r="A4551" s="1"/>
      <c r="B4551" s="1"/>
      <c r="C4551" s="16"/>
      <c r="D4551" s="1"/>
      <c r="E4551" s="1"/>
      <c r="F4551" s="1"/>
      <c r="G4551" s="1"/>
      <c r="H4551" s="11"/>
      <c r="I4551" s="11"/>
      <c r="J4551" s="11"/>
      <c r="K4551" s="2"/>
      <c r="L4551" s="2"/>
      <c r="M4551" s="1"/>
    </row>
    <row r="4552" spans="1:13" x14ac:dyDescent="0.2">
      <c r="A4552" s="1"/>
      <c r="B4552" s="1"/>
      <c r="C4552" s="16"/>
      <c r="D4552" s="1"/>
      <c r="E4552" s="1"/>
      <c r="F4552" s="1"/>
      <c r="G4552" s="1"/>
      <c r="H4552" s="11"/>
      <c r="I4552" s="11"/>
      <c r="J4552" s="11"/>
      <c r="K4552" s="2"/>
      <c r="L4552" s="2"/>
      <c r="M4552" s="1"/>
    </row>
    <row r="4553" spans="1:13" x14ac:dyDescent="0.2">
      <c r="A4553" s="1"/>
      <c r="B4553" s="1"/>
      <c r="C4553" s="16"/>
      <c r="D4553" s="1"/>
      <c r="E4553" s="1"/>
      <c r="F4553" s="1"/>
      <c r="G4553" s="1"/>
      <c r="H4553" s="11"/>
      <c r="I4553" s="11"/>
      <c r="J4553" s="11"/>
      <c r="K4553" s="2"/>
      <c r="L4553" s="2"/>
      <c r="M4553" s="1"/>
    </row>
    <row r="4554" spans="1:13" x14ac:dyDescent="0.2">
      <c r="A4554" s="1"/>
      <c r="B4554" s="1"/>
      <c r="C4554" s="16"/>
      <c r="D4554" s="1"/>
      <c r="E4554" s="1"/>
      <c r="F4554" s="1"/>
      <c r="G4554" s="1"/>
      <c r="H4554" s="11"/>
      <c r="I4554" s="11"/>
      <c r="J4554" s="11"/>
      <c r="K4554" s="2"/>
      <c r="L4554" s="2"/>
      <c r="M4554" s="1"/>
    </row>
    <row r="4555" spans="1:13" x14ac:dyDescent="0.2">
      <c r="A4555" s="1"/>
      <c r="B4555" s="1"/>
      <c r="C4555" s="16"/>
      <c r="D4555" s="1"/>
      <c r="E4555" s="1"/>
      <c r="F4555" s="1"/>
      <c r="G4555" s="1"/>
      <c r="H4555" s="11"/>
      <c r="I4555" s="11"/>
      <c r="J4555" s="11"/>
      <c r="K4555" s="2"/>
      <c r="L4555" s="2"/>
      <c r="M4555" s="1"/>
    </row>
    <row r="4556" spans="1:13" x14ac:dyDescent="0.2">
      <c r="A4556" s="1"/>
      <c r="B4556" s="1"/>
      <c r="C4556" s="16"/>
      <c r="D4556" s="1"/>
      <c r="E4556" s="1"/>
      <c r="F4556" s="1"/>
      <c r="G4556" s="1"/>
      <c r="H4556" s="11"/>
      <c r="I4556" s="11"/>
      <c r="J4556" s="11"/>
      <c r="K4556" s="2"/>
      <c r="L4556" s="2"/>
      <c r="M4556" s="1"/>
    </row>
    <row r="4557" spans="1:13" x14ac:dyDescent="0.2">
      <c r="A4557" s="1"/>
      <c r="B4557" s="1"/>
      <c r="C4557" s="16"/>
      <c r="D4557" s="1"/>
      <c r="E4557" s="1"/>
      <c r="F4557" s="1"/>
      <c r="G4557" s="1"/>
      <c r="H4557" s="11"/>
      <c r="I4557" s="11"/>
      <c r="J4557" s="11"/>
      <c r="K4557" s="2"/>
      <c r="L4557" s="2"/>
      <c r="M4557" s="1"/>
    </row>
    <row r="4558" spans="1:13" x14ac:dyDescent="0.2">
      <c r="A4558" s="1"/>
      <c r="B4558" s="1"/>
      <c r="C4558" s="16"/>
      <c r="D4558" s="1"/>
      <c r="E4558" s="1"/>
      <c r="F4558" s="1"/>
      <c r="G4558" s="1"/>
      <c r="H4558" s="11"/>
      <c r="I4558" s="11"/>
      <c r="J4558" s="11"/>
      <c r="K4558" s="2"/>
      <c r="L4558" s="2"/>
      <c r="M4558" s="1"/>
    </row>
    <row r="4559" spans="1:13" x14ac:dyDescent="0.2">
      <c r="A4559" s="1"/>
      <c r="B4559" s="1"/>
      <c r="C4559" s="16"/>
      <c r="D4559" s="1"/>
      <c r="E4559" s="1"/>
      <c r="F4559" s="1"/>
      <c r="G4559" s="1"/>
      <c r="H4559" s="11"/>
      <c r="I4559" s="11"/>
      <c r="J4559" s="11"/>
      <c r="K4559" s="2"/>
      <c r="L4559" s="2"/>
      <c r="M4559" s="1"/>
    </row>
    <row r="4560" spans="1:13" x14ac:dyDescent="0.2">
      <c r="A4560" s="1"/>
      <c r="B4560" s="1"/>
      <c r="C4560" s="16"/>
      <c r="D4560" s="1"/>
      <c r="E4560" s="1"/>
      <c r="F4560" s="1"/>
      <c r="G4560" s="1"/>
      <c r="H4560" s="11"/>
      <c r="I4560" s="11"/>
      <c r="J4560" s="11"/>
      <c r="K4560" s="2"/>
      <c r="L4560" s="2"/>
      <c r="M4560" s="1"/>
    </row>
    <row r="4561" spans="1:13" x14ac:dyDescent="0.2">
      <c r="A4561" s="1"/>
      <c r="B4561" s="1"/>
      <c r="C4561" s="16"/>
      <c r="D4561" s="1"/>
      <c r="E4561" s="1"/>
      <c r="F4561" s="1"/>
      <c r="G4561" s="1"/>
      <c r="H4561" s="11"/>
      <c r="I4561" s="11"/>
      <c r="J4561" s="11"/>
      <c r="K4561" s="2"/>
      <c r="L4561" s="2"/>
      <c r="M4561" s="1"/>
    </row>
    <row r="4562" spans="1:13" x14ac:dyDescent="0.2">
      <c r="A4562" s="1"/>
      <c r="B4562" s="1"/>
      <c r="C4562" s="16"/>
      <c r="D4562" s="1"/>
      <c r="E4562" s="1"/>
      <c r="F4562" s="1"/>
      <c r="G4562" s="1"/>
      <c r="H4562" s="11"/>
      <c r="I4562" s="11"/>
      <c r="J4562" s="11"/>
      <c r="K4562" s="2"/>
      <c r="L4562" s="2"/>
      <c r="M4562" s="1"/>
    </row>
    <row r="4563" spans="1:13" x14ac:dyDescent="0.2">
      <c r="A4563" s="1"/>
      <c r="B4563" s="1"/>
      <c r="C4563" s="16"/>
      <c r="D4563" s="1"/>
      <c r="E4563" s="1"/>
      <c r="F4563" s="1"/>
      <c r="G4563" s="1"/>
      <c r="H4563" s="11"/>
      <c r="I4563" s="11"/>
      <c r="J4563" s="11"/>
      <c r="K4563" s="2"/>
      <c r="L4563" s="2"/>
      <c r="M4563" s="1"/>
    </row>
    <row r="4564" spans="1:13" x14ac:dyDescent="0.2">
      <c r="A4564" s="1"/>
      <c r="B4564" s="1"/>
      <c r="C4564" s="16"/>
      <c r="D4564" s="1"/>
      <c r="E4564" s="1"/>
      <c r="F4564" s="1"/>
      <c r="G4564" s="1"/>
      <c r="H4564" s="11"/>
      <c r="I4564" s="11"/>
      <c r="J4564" s="11"/>
      <c r="K4564" s="2"/>
      <c r="L4564" s="2"/>
      <c r="M4564" s="1"/>
    </row>
    <row r="4565" spans="1:13" x14ac:dyDescent="0.2">
      <c r="A4565" s="1"/>
      <c r="B4565" s="1"/>
      <c r="C4565" s="16"/>
      <c r="D4565" s="1"/>
      <c r="E4565" s="1"/>
      <c r="F4565" s="1"/>
      <c r="G4565" s="1"/>
      <c r="H4565" s="11"/>
      <c r="I4565" s="11"/>
      <c r="J4565" s="11"/>
      <c r="K4565" s="2"/>
      <c r="L4565" s="2"/>
      <c r="M4565" s="1"/>
    </row>
    <row r="4566" spans="1:13" x14ac:dyDescent="0.2">
      <c r="A4566" s="1"/>
      <c r="B4566" s="1"/>
      <c r="C4566" s="16"/>
      <c r="D4566" s="1"/>
      <c r="E4566" s="1"/>
      <c r="F4566" s="1"/>
      <c r="G4566" s="1"/>
      <c r="H4566" s="11"/>
      <c r="I4566" s="11"/>
      <c r="J4566" s="11"/>
      <c r="K4566" s="2"/>
      <c r="L4566" s="2"/>
      <c r="M4566" s="1"/>
    </row>
    <row r="4567" spans="1:13" x14ac:dyDescent="0.2">
      <c r="A4567" s="1"/>
      <c r="B4567" s="1"/>
      <c r="C4567" s="16"/>
      <c r="D4567" s="1"/>
      <c r="E4567" s="1"/>
      <c r="F4567" s="1"/>
      <c r="G4567" s="1"/>
      <c r="H4567" s="11"/>
      <c r="I4567" s="11"/>
      <c r="J4567" s="11"/>
      <c r="K4567" s="2"/>
      <c r="L4567" s="2"/>
      <c r="M4567" s="1"/>
    </row>
    <row r="4568" spans="1:13" x14ac:dyDescent="0.2">
      <c r="A4568" s="1"/>
      <c r="B4568" s="1"/>
      <c r="C4568" s="16"/>
      <c r="D4568" s="1"/>
      <c r="E4568" s="1"/>
      <c r="F4568" s="1"/>
      <c r="G4568" s="1"/>
      <c r="H4568" s="11"/>
      <c r="I4568" s="11"/>
      <c r="J4568" s="11"/>
      <c r="K4568" s="2"/>
      <c r="L4568" s="2"/>
      <c r="M4568" s="1"/>
    </row>
    <row r="4569" spans="1:13" x14ac:dyDescent="0.2">
      <c r="A4569" s="1"/>
      <c r="B4569" s="1"/>
      <c r="C4569" s="16"/>
      <c r="D4569" s="1"/>
      <c r="E4569" s="1"/>
      <c r="F4569" s="1"/>
      <c r="G4569" s="1"/>
      <c r="H4569" s="11"/>
      <c r="I4569" s="11"/>
      <c r="J4569" s="11"/>
      <c r="K4569" s="2"/>
      <c r="L4569" s="2"/>
      <c r="M4569" s="1"/>
    </row>
    <row r="4570" spans="1:13" x14ac:dyDescent="0.2">
      <c r="A4570" s="1"/>
      <c r="B4570" s="1"/>
      <c r="C4570" s="16"/>
      <c r="D4570" s="1"/>
      <c r="E4570" s="1"/>
      <c r="F4570" s="1"/>
      <c r="G4570" s="1"/>
      <c r="H4570" s="11"/>
      <c r="I4570" s="11"/>
      <c r="J4570" s="11"/>
      <c r="K4570" s="2"/>
      <c r="L4570" s="2"/>
      <c r="M4570" s="1"/>
    </row>
    <row r="4571" spans="1:13" x14ac:dyDescent="0.2">
      <c r="A4571" s="1"/>
      <c r="B4571" s="1"/>
      <c r="C4571" s="16"/>
      <c r="D4571" s="1"/>
      <c r="E4571" s="1"/>
      <c r="F4571" s="1"/>
      <c r="G4571" s="1"/>
      <c r="H4571" s="11"/>
      <c r="I4571" s="11"/>
      <c r="J4571" s="11"/>
      <c r="K4571" s="2"/>
      <c r="L4571" s="2"/>
      <c r="M4571" s="1"/>
    </row>
    <row r="4572" spans="1:13" x14ac:dyDescent="0.2">
      <c r="A4572" s="1"/>
      <c r="B4572" s="1"/>
      <c r="C4572" s="16"/>
      <c r="D4572" s="1"/>
      <c r="E4572" s="1"/>
      <c r="F4572" s="1"/>
      <c r="G4572" s="1"/>
      <c r="H4572" s="11"/>
      <c r="I4572" s="11"/>
      <c r="J4572" s="11"/>
      <c r="K4572" s="2"/>
      <c r="L4572" s="2"/>
      <c r="M4572" s="1"/>
    </row>
    <row r="4573" spans="1:13" x14ac:dyDescent="0.2">
      <c r="A4573" s="1"/>
      <c r="B4573" s="1"/>
      <c r="C4573" s="16"/>
      <c r="D4573" s="1"/>
      <c r="E4573" s="1"/>
      <c r="F4573" s="1"/>
      <c r="G4573" s="1"/>
      <c r="H4573" s="11"/>
      <c r="I4573" s="11"/>
      <c r="J4573" s="11"/>
      <c r="K4573" s="2"/>
      <c r="L4573" s="2"/>
      <c r="M4573" s="1"/>
    </row>
    <row r="4574" spans="1:13" x14ac:dyDescent="0.2">
      <c r="A4574" s="1"/>
      <c r="B4574" s="1"/>
      <c r="C4574" s="16"/>
      <c r="D4574" s="1"/>
      <c r="E4574" s="1"/>
      <c r="F4574" s="1"/>
      <c r="G4574" s="1"/>
      <c r="H4574" s="11"/>
      <c r="I4574" s="11"/>
      <c r="J4574" s="11"/>
      <c r="K4574" s="2"/>
      <c r="L4574" s="2"/>
      <c r="M4574" s="1"/>
    </row>
    <row r="4575" spans="1:13" x14ac:dyDescent="0.2">
      <c r="A4575" s="1"/>
      <c r="B4575" s="1"/>
      <c r="C4575" s="16"/>
      <c r="D4575" s="1"/>
      <c r="E4575" s="1"/>
      <c r="F4575" s="1"/>
      <c r="G4575" s="1"/>
      <c r="H4575" s="11"/>
      <c r="I4575" s="11"/>
      <c r="J4575" s="11"/>
      <c r="K4575" s="2"/>
      <c r="L4575" s="2"/>
      <c r="M4575" s="1"/>
    </row>
    <row r="4576" spans="1:13" x14ac:dyDescent="0.2">
      <c r="A4576" s="1"/>
      <c r="B4576" s="1"/>
      <c r="C4576" s="16"/>
      <c r="D4576" s="1"/>
      <c r="E4576" s="1"/>
      <c r="F4576" s="1"/>
      <c r="G4576" s="1"/>
      <c r="H4576" s="11"/>
      <c r="I4576" s="11"/>
      <c r="J4576" s="11"/>
      <c r="K4576" s="2"/>
      <c r="L4576" s="2"/>
      <c r="M4576" s="1"/>
    </row>
    <row r="4577" spans="1:13" x14ac:dyDescent="0.2">
      <c r="A4577" s="1"/>
      <c r="B4577" s="1"/>
      <c r="C4577" s="16"/>
      <c r="D4577" s="1"/>
      <c r="E4577" s="1"/>
      <c r="F4577" s="1"/>
      <c r="G4577" s="1"/>
      <c r="H4577" s="11"/>
      <c r="I4577" s="11"/>
      <c r="J4577" s="11"/>
      <c r="K4577" s="2"/>
      <c r="L4577" s="2"/>
      <c r="M4577" s="1"/>
    </row>
    <row r="4578" spans="1:13" x14ac:dyDescent="0.2">
      <c r="A4578" s="1"/>
      <c r="B4578" s="1"/>
      <c r="C4578" s="16"/>
      <c r="D4578" s="1"/>
      <c r="E4578" s="1"/>
      <c r="F4578" s="1"/>
      <c r="G4578" s="1"/>
      <c r="H4578" s="11"/>
      <c r="I4578" s="11"/>
      <c r="J4578" s="11"/>
      <c r="K4578" s="2"/>
      <c r="L4578" s="2"/>
      <c r="M4578" s="1"/>
    </row>
    <row r="4579" spans="1:13" x14ac:dyDescent="0.2">
      <c r="A4579" s="1"/>
      <c r="B4579" s="1"/>
      <c r="C4579" s="16"/>
      <c r="D4579" s="1"/>
      <c r="E4579" s="1"/>
      <c r="F4579" s="1"/>
      <c r="G4579" s="1"/>
      <c r="H4579" s="11"/>
      <c r="I4579" s="11"/>
      <c r="J4579" s="11"/>
      <c r="K4579" s="2"/>
      <c r="L4579" s="2"/>
      <c r="M4579" s="1"/>
    </row>
    <row r="4580" spans="1:13" x14ac:dyDescent="0.2">
      <c r="A4580" s="1"/>
      <c r="B4580" s="1"/>
      <c r="C4580" s="16"/>
      <c r="D4580" s="1"/>
      <c r="E4580" s="1"/>
      <c r="F4580" s="1"/>
      <c r="G4580" s="1"/>
      <c r="H4580" s="11"/>
      <c r="I4580" s="11"/>
      <c r="J4580" s="11"/>
      <c r="K4580" s="2"/>
      <c r="L4580" s="2"/>
      <c r="M4580" s="1"/>
    </row>
    <row r="4581" spans="1:13" x14ac:dyDescent="0.2">
      <c r="A4581" s="1"/>
      <c r="B4581" s="1"/>
      <c r="C4581" s="16"/>
      <c r="D4581" s="1"/>
      <c r="E4581" s="1"/>
      <c r="F4581" s="1"/>
      <c r="G4581" s="1"/>
      <c r="H4581" s="11"/>
      <c r="I4581" s="11"/>
      <c r="J4581" s="11"/>
      <c r="K4581" s="2"/>
      <c r="L4581" s="2"/>
      <c r="M4581" s="1"/>
    </row>
    <row r="4582" spans="1:13" x14ac:dyDescent="0.2">
      <c r="A4582" s="1"/>
      <c r="B4582" s="1"/>
      <c r="C4582" s="16"/>
      <c r="D4582" s="1"/>
      <c r="E4582" s="1"/>
      <c r="F4582" s="1"/>
      <c r="G4582" s="1"/>
      <c r="H4582" s="11"/>
      <c r="I4582" s="11"/>
      <c r="J4582" s="11"/>
      <c r="K4582" s="2"/>
      <c r="L4582" s="2"/>
      <c r="M4582" s="1"/>
    </row>
    <row r="4583" spans="1:13" x14ac:dyDescent="0.2">
      <c r="A4583" s="1"/>
      <c r="B4583" s="1"/>
      <c r="C4583" s="16"/>
      <c r="D4583" s="1"/>
      <c r="E4583" s="1"/>
      <c r="F4583" s="1"/>
      <c r="G4583" s="1"/>
      <c r="H4583" s="11"/>
      <c r="I4583" s="11"/>
      <c r="J4583" s="11"/>
      <c r="K4583" s="2"/>
      <c r="L4583" s="2"/>
      <c r="M4583" s="1"/>
    </row>
    <row r="4584" spans="1:13" x14ac:dyDescent="0.2">
      <c r="A4584" s="1"/>
      <c r="B4584" s="1"/>
      <c r="C4584" s="16"/>
      <c r="D4584" s="1"/>
      <c r="E4584" s="1"/>
      <c r="F4584" s="1"/>
      <c r="G4584" s="1"/>
      <c r="H4584" s="11"/>
      <c r="I4584" s="11"/>
      <c r="J4584" s="11"/>
      <c r="K4584" s="2"/>
      <c r="L4584" s="2"/>
      <c r="M4584" s="1"/>
    </row>
    <row r="4585" spans="1:13" x14ac:dyDescent="0.2">
      <c r="A4585" s="1"/>
      <c r="B4585" s="1"/>
      <c r="C4585" s="16"/>
      <c r="D4585" s="1"/>
      <c r="E4585" s="1"/>
      <c r="F4585" s="1"/>
      <c r="G4585" s="1"/>
      <c r="H4585" s="11"/>
      <c r="I4585" s="11"/>
      <c r="J4585" s="11"/>
      <c r="K4585" s="2"/>
      <c r="L4585" s="2"/>
      <c r="M4585" s="1"/>
    </row>
    <row r="4586" spans="1:13" x14ac:dyDescent="0.2">
      <c r="A4586" s="1"/>
      <c r="B4586" s="1"/>
      <c r="C4586" s="16"/>
      <c r="D4586" s="1"/>
      <c r="E4586" s="1"/>
      <c r="F4586" s="1"/>
      <c r="G4586" s="1"/>
      <c r="H4586" s="11"/>
      <c r="I4586" s="11"/>
      <c r="J4586" s="11"/>
      <c r="K4586" s="2"/>
      <c r="L4586" s="2"/>
      <c r="M4586" s="1"/>
    </row>
    <row r="4587" spans="1:13" x14ac:dyDescent="0.2">
      <c r="A4587" s="1"/>
      <c r="B4587" s="1"/>
      <c r="C4587" s="16"/>
      <c r="D4587" s="1"/>
      <c r="E4587" s="1"/>
      <c r="F4587" s="1"/>
      <c r="G4587" s="1"/>
      <c r="H4587" s="11"/>
      <c r="I4587" s="11"/>
      <c r="J4587" s="11"/>
      <c r="K4587" s="2"/>
      <c r="L4587" s="2"/>
      <c r="M4587" s="1"/>
    </row>
    <row r="4588" spans="1:13" x14ac:dyDescent="0.2">
      <c r="A4588" s="1"/>
      <c r="B4588" s="1"/>
      <c r="C4588" s="16"/>
      <c r="D4588" s="1"/>
      <c r="E4588" s="1"/>
      <c r="F4588" s="1"/>
      <c r="G4588" s="1"/>
      <c r="H4588" s="11"/>
      <c r="I4588" s="11"/>
      <c r="J4588" s="11"/>
      <c r="K4588" s="2"/>
      <c r="L4588" s="2"/>
      <c r="M4588" s="1"/>
    </row>
    <row r="4589" spans="1:13" x14ac:dyDescent="0.2">
      <c r="A4589" s="1"/>
      <c r="B4589" s="1"/>
      <c r="C4589" s="16"/>
      <c r="D4589" s="1"/>
      <c r="E4589" s="1"/>
      <c r="F4589" s="1"/>
      <c r="G4589" s="1"/>
      <c r="H4589" s="11"/>
      <c r="I4589" s="11"/>
      <c r="J4589" s="11"/>
      <c r="K4589" s="2"/>
      <c r="L4589" s="2"/>
      <c r="M4589" s="1"/>
    </row>
    <row r="4590" spans="1:13" x14ac:dyDescent="0.2">
      <c r="A4590" s="1"/>
      <c r="B4590" s="1"/>
      <c r="C4590" s="16"/>
      <c r="D4590" s="1"/>
      <c r="E4590" s="1"/>
      <c r="F4590" s="1"/>
      <c r="G4590" s="1"/>
      <c r="H4590" s="11"/>
      <c r="I4590" s="11"/>
      <c r="J4590" s="11"/>
      <c r="K4590" s="2"/>
      <c r="L4590" s="2"/>
      <c r="M4590" s="1"/>
    </row>
    <row r="4591" spans="1:13" x14ac:dyDescent="0.2">
      <c r="A4591" s="1"/>
      <c r="B4591" s="1"/>
      <c r="C4591" s="16"/>
      <c r="D4591" s="1"/>
      <c r="E4591" s="1"/>
      <c r="F4591" s="1"/>
      <c r="G4591" s="1"/>
      <c r="H4591" s="11"/>
      <c r="I4591" s="11"/>
      <c r="J4591" s="11"/>
      <c r="K4591" s="2"/>
      <c r="L4591" s="2"/>
      <c r="M4591" s="1"/>
    </row>
    <row r="4592" spans="1:13" x14ac:dyDescent="0.2">
      <c r="A4592" s="1"/>
      <c r="B4592" s="1"/>
      <c r="C4592" s="16"/>
      <c r="D4592" s="1"/>
      <c r="E4592" s="1"/>
      <c r="F4592" s="1"/>
      <c r="G4592" s="1"/>
      <c r="H4592" s="11"/>
      <c r="I4592" s="11"/>
      <c r="J4592" s="11"/>
      <c r="K4592" s="2"/>
      <c r="L4592" s="2"/>
      <c r="M4592" s="1"/>
    </row>
    <row r="4593" spans="1:13" x14ac:dyDescent="0.2">
      <c r="A4593" s="1"/>
      <c r="B4593" s="1"/>
      <c r="C4593" s="16"/>
      <c r="D4593" s="1"/>
      <c r="E4593" s="1"/>
      <c r="F4593" s="1"/>
      <c r="G4593" s="1"/>
      <c r="H4593" s="11"/>
      <c r="I4593" s="11"/>
      <c r="J4593" s="11"/>
      <c r="K4593" s="2"/>
      <c r="L4593" s="2"/>
      <c r="M4593" s="1"/>
    </row>
    <row r="4594" spans="1:13" x14ac:dyDescent="0.2">
      <c r="A4594" s="1"/>
      <c r="B4594" s="1"/>
      <c r="C4594" s="16"/>
      <c r="D4594" s="1"/>
      <c r="E4594" s="1"/>
      <c r="F4594" s="1"/>
      <c r="G4594" s="1"/>
      <c r="H4594" s="11"/>
      <c r="I4594" s="11"/>
      <c r="J4594" s="11"/>
      <c r="K4594" s="2"/>
      <c r="L4594" s="2"/>
      <c r="M4594" s="1"/>
    </row>
    <row r="4595" spans="1:13" x14ac:dyDescent="0.2">
      <c r="A4595" s="1"/>
      <c r="B4595" s="1"/>
      <c r="C4595" s="16"/>
      <c r="D4595" s="1"/>
      <c r="E4595" s="1"/>
      <c r="F4595" s="1"/>
      <c r="G4595" s="1"/>
      <c r="H4595" s="11"/>
      <c r="I4595" s="11"/>
      <c r="J4595" s="11"/>
      <c r="K4595" s="2"/>
      <c r="L4595" s="2"/>
      <c r="M4595" s="1"/>
    </row>
    <row r="4596" spans="1:13" x14ac:dyDescent="0.2">
      <c r="A4596" s="1"/>
      <c r="B4596" s="1"/>
      <c r="C4596" s="16"/>
      <c r="D4596" s="1"/>
      <c r="E4596" s="1"/>
      <c r="F4596" s="1"/>
      <c r="G4596" s="1"/>
      <c r="H4596" s="11"/>
      <c r="I4596" s="11"/>
      <c r="J4596" s="11"/>
      <c r="K4596" s="2"/>
      <c r="L4596" s="2"/>
      <c r="M4596" s="1"/>
    </row>
    <row r="4597" spans="1:13" x14ac:dyDescent="0.2">
      <c r="A4597" s="1"/>
      <c r="B4597" s="1"/>
      <c r="C4597" s="16"/>
      <c r="D4597" s="1"/>
      <c r="E4597" s="1"/>
      <c r="F4597" s="1"/>
      <c r="G4597" s="1"/>
      <c r="H4597" s="11"/>
      <c r="I4597" s="11"/>
      <c r="J4597" s="11"/>
      <c r="K4597" s="2"/>
      <c r="L4597" s="2"/>
      <c r="M4597" s="1"/>
    </row>
    <row r="4598" spans="1:13" x14ac:dyDescent="0.2">
      <c r="C4598" s="17"/>
    </row>
    <row r="4599" spans="1:13" x14ac:dyDescent="0.2">
      <c r="C4599" s="17"/>
    </row>
    <row r="4600" spans="1:13" x14ac:dyDescent="0.2">
      <c r="C4600" s="17"/>
    </row>
    <row r="4601" spans="1:13" x14ac:dyDescent="0.2">
      <c r="C4601" s="17"/>
    </row>
    <row r="4602" spans="1:13" x14ac:dyDescent="0.2">
      <c r="C4602" s="17"/>
    </row>
    <row r="4603" spans="1:13" x14ac:dyDescent="0.2">
      <c r="C4603" s="17"/>
    </row>
    <row r="4604" spans="1:13" x14ac:dyDescent="0.2">
      <c r="C4604" s="17"/>
    </row>
    <row r="4605" spans="1:13" x14ac:dyDescent="0.2">
      <c r="C4605" s="17"/>
    </row>
    <row r="4606" spans="1:13" x14ac:dyDescent="0.2">
      <c r="C4606" s="17"/>
    </row>
    <row r="4607" spans="1:13" x14ac:dyDescent="0.2">
      <c r="C4607" s="17"/>
    </row>
    <row r="4608" spans="1:13" x14ac:dyDescent="0.2">
      <c r="C4608" s="17"/>
    </row>
    <row r="4609" spans="3:3" x14ac:dyDescent="0.2">
      <c r="C4609" s="17"/>
    </row>
    <row r="4610" spans="3:3" x14ac:dyDescent="0.2">
      <c r="C4610" s="17"/>
    </row>
    <row r="4611" spans="3:3" x14ac:dyDescent="0.2">
      <c r="C4611" s="17"/>
    </row>
    <row r="4612" spans="3:3" x14ac:dyDescent="0.2">
      <c r="C4612" s="17"/>
    </row>
    <row r="4613" spans="3:3" x14ac:dyDescent="0.2">
      <c r="C4613" s="17"/>
    </row>
    <row r="4614" spans="3:3" x14ac:dyDescent="0.2">
      <c r="C4614" s="17"/>
    </row>
    <row r="4615" spans="3:3" x14ac:dyDescent="0.2">
      <c r="C4615" s="17"/>
    </row>
    <row r="4616" spans="3:3" x14ac:dyDescent="0.2">
      <c r="C4616" s="17"/>
    </row>
    <row r="4617" spans="3:3" x14ac:dyDescent="0.2">
      <c r="C4617" s="17"/>
    </row>
    <row r="4618" spans="3:3" x14ac:dyDescent="0.2">
      <c r="C4618" s="17"/>
    </row>
    <row r="4619" spans="3:3" x14ac:dyDescent="0.2">
      <c r="C4619" s="17"/>
    </row>
    <row r="4620" spans="3:3" x14ac:dyDescent="0.2">
      <c r="C4620" s="17"/>
    </row>
    <row r="4621" spans="3:3" x14ac:dyDescent="0.2">
      <c r="C4621" s="17"/>
    </row>
    <row r="4622" spans="3:3" x14ac:dyDescent="0.2">
      <c r="C4622" s="17"/>
    </row>
    <row r="4623" spans="3:3" x14ac:dyDescent="0.2">
      <c r="C4623" s="17"/>
    </row>
    <row r="4624" spans="3:3" x14ac:dyDescent="0.2">
      <c r="C4624" s="17"/>
    </row>
    <row r="4625" spans="3:3" x14ac:dyDescent="0.2">
      <c r="C4625" s="17"/>
    </row>
    <row r="4626" spans="3:3" x14ac:dyDescent="0.2">
      <c r="C4626" s="17"/>
    </row>
    <row r="4627" spans="3:3" x14ac:dyDescent="0.2">
      <c r="C4627" s="17"/>
    </row>
    <row r="4628" spans="3:3" x14ac:dyDescent="0.2">
      <c r="C4628" s="17"/>
    </row>
    <row r="4629" spans="3:3" x14ac:dyDescent="0.2">
      <c r="C4629" s="17"/>
    </row>
    <row r="4630" spans="3:3" x14ac:dyDescent="0.2">
      <c r="C4630" s="17"/>
    </row>
    <row r="4631" spans="3:3" x14ac:dyDescent="0.2">
      <c r="C4631" s="17"/>
    </row>
    <row r="4632" spans="3:3" x14ac:dyDescent="0.2">
      <c r="C4632" s="17"/>
    </row>
    <row r="4633" spans="3:3" x14ac:dyDescent="0.2">
      <c r="C4633" s="17"/>
    </row>
    <row r="4634" spans="3:3" x14ac:dyDescent="0.2">
      <c r="C4634" s="17"/>
    </row>
    <row r="4635" spans="3:3" x14ac:dyDescent="0.2">
      <c r="C4635" s="17"/>
    </row>
    <row r="4636" spans="3:3" x14ac:dyDescent="0.2">
      <c r="C4636" s="17"/>
    </row>
    <row r="4637" spans="3:3" x14ac:dyDescent="0.2">
      <c r="C4637" s="17"/>
    </row>
    <row r="4638" spans="3:3" x14ac:dyDescent="0.2">
      <c r="C4638" s="17"/>
    </row>
    <row r="4639" spans="3:3" x14ac:dyDescent="0.2">
      <c r="C4639" s="17"/>
    </row>
    <row r="4640" spans="3:3" x14ac:dyDescent="0.2">
      <c r="C4640" s="17"/>
    </row>
    <row r="4641" spans="3:3" x14ac:dyDescent="0.2">
      <c r="C4641" s="17"/>
    </row>
    <row r="4642" spans="3:3" x14ac:dyDescent="0.2">
      <c r="C4642" s="17"/>
    </row>
    <row r="4643" spans="3:3" x14ac:dyDescent="0.2">
      <c r="C4643" s="17"/>
    </row>
    <row r="4644" spans="3:3" x14ac:dyDescent="0.2">
      <c r="C4644" s="17"/>
    </row>
    <row r="4645" spans="3:3" x14ac:dyDescent="0.2">
      <c r="C4645" s="17"/>
    </row>
    <row r="4646" spans="3:3" x14ac:dyDescent="0.2">
      <c r="C4646" s="17"/>
    </row>
    <row r="4647" spans="3:3" x14ac:dyDescent="0.2">
      <c r="C4647" s="17"/>
    </row>
    <row r="4648" spans="3:3" x14ac:dyDescent="0.2">
      <c r="C4648" s="17"/>
    </row>
    <row r="4649" spans="3:3" x14ac:dyDescent="0.2">
      <c r="C4649" s="17"/>
    </row>
    <row r="4650" spans="3:3" x14ac:dyDescent="0.2">
      <c r="C4650" s="17"/>
    </row>
    <row r="4651" spans="3:3" x14ac:dyDescent="0.2">
      <c r="C4651" s="17"/>
    </row>
    <row r="4652" spans="3:3" x14ac:dyDescent="0.2">
      <c r="C4652" s="17"/>
    </row>
    <row r="4653" spans="3:3" x14ac:dyDescent="0.2">
      <c r="C4653" s="17"/>
    </row>
    <row r="4654" spans="3:3" x14ac:dyDescent="0.2">
      <c r="C4654" s="17"/>
    </row>
    <row r="4655" spans="3:3" x14ac:dyDescent="0.2">
      <c r="C4655" s="17"/>
    </row>
    <row r="4656" spans="3:3" x14ac:dyDescent="0.2">
      <c r="C4656" s="17"/>
    </row>
    <row r="4657" spans="3:3" x14ac:dyDescent="0.2">
      <c r="C4657" s="17"/>
    </row>
    <row r="4658" spans="3:3" x14ac:dyDescent="0.2">
      <c r="C4658" s="17"/>
    </row>
    <row r="4659" spans="3:3" x14ac:dyDescent="0.2">
      <c r="C4659" s="17"/>
    </row>
    <row r="4660" spans="3:3" x14ac:dyDescent="0.2">
      <c r="C4660" s="17"/>
    </row>
    <row r="4661" spans="3:3" x14ac:dyDescent="0.2">
      <c r="C4661" s="17"/>
    </row>
    <row r="4662" spans="3:3" x14ac:dyDescent="0.2">
      <c r="C4662" s="17"/>
    </row>
    <row r="4663" spans="3:3" x14ac:dyDescent="0.2">
      <c r="C4663" s="17"/>
    </row>
    <row r="4664" spans="3:3" x14ac:dyDescent="0.2">
      <c r="C4664" s="17"/>
    </row>
    <row r="4665" spans="3:3" x14ac:dyDescent="0.2">
      <c r="C4665" s="17"/>
    </row>
    <row r="4666" spans="3:3" x14ac:dyDescent="0.2">
      <c r="C4666" s="17"/>
    </row>
    <row r="4667" spans="3:3" x14ac:dyDescent="0.2">
      <c r="C4667" s="17"/>
    </row>
    <row r="4668" spans="3:3" x14ac:dyDescent="0.2">
      <c r="C4668" s="17"/>
    </row>
    <row r="4669" spans="3:3" x14ac:dyDescent="0.2">
      <c r="C4669" s="17"/>
    </row>
    <row r="4670" spans="3:3" x14ac:dyDescent="0.2">
      <c r="C4670" s="17"/>
    </row>
    <row r="4671" spans="3:3" x14ac:dyDescent="0.2">
      <c r="C4671" s="17"/>
    </row>
    <row r="4672" spans="3:3" x14ac:dyDescent="0.2">
      <c r="C4672" s="17"/>
    </row>
    <row r="4673" spans="3:3" x14ac:dyDescent="0.2">
      <c r="C4673" s="17"/>
    </row>
    <row r="4674" spans="3:3" x14ac:dyDescent="0.2">
      <c r="C4674" s="17"/>
    </row>
    <row r="4675" spans="3:3" x14ac:dyDescent="0.2">
      <c r="C4675" s="17"/>
    </row>
    <row r="4676" spans="3:3" x14ac:dyDescent="0.2">
      <c r="C4676" s="17"/>
    </row>
    <row r="4677" spans="3:3" x14ac:dyDescent="0.2">
      <c r="C4677" s="17"/>
    </row>
    <row r="4678" spans="3:3" x14ac:dyDescent="0.2">
      <c r="C4678" s="17"/>
    </row>
    <row r="4679" spans="3:3" x14ac:dyDescent="0.2">
      <c r="C4679" s="17"/>
    </row>
    <row r="4680" spans="3:3" x14ac:dyDescent="0.2">
      <c r="C4680" s="17"/>
    </row>
    <row r="4681" spans="3:3" x14ac:dyDescent="0.2">
      <c r="C4681" s="17"/>
    </row>
    <row r="4682" spans="3:3" x14ac:dyDescent="0.2">
      <c r="C4682" s="17"/>
    </row>
    <row r="4683" spans="3:3" x14ac:dyDescent="0.2">
      <c r="C4683" s="17"/>
    </row>
    <row r="4684" spans="3:3" x14ac:dyDescent="0.2">
      <c r="C4684" s="17"/>
    </row>
    <row r="4685" spans="3:3" x14ac:dyDescent="0.2">
      <c r="C4685" s="17"/>
    </row>
    <row r="4686" spans="3:3" x14ac:dyDescent="0.2">
      <c r="C4686" s="17"/>
    </row>
    <row r="4687" spans="3:3" x14ac:dyDescent="0.2">
      <c r="C4687" s="17"/>
    </row>
    <row r="4688" spans="3:3" x14ac:dyDescent="0.2">
      <c r="C4688" s="17"/>
    </row>
    <row r="4689" spans="3:3" x14ac:dyDescent="0.2">
      <c r="C4689" s="17"/>
    </row>
    <row r="4690" spans="3:3" x14ac:dyDescent="0.2">
      <c r="C4690" s="17"/>
    </row>
    <row r="4691" spans="3:3" x14ac:dyDescent="0.2">
      <c r="C4691" s="17"/>
    </row>
    <row r="4692" spans="3:3" x14ac:dyDescent="0.2">
      <c r="C4692" s="17"/>
    </row>
    <row r="4693" spans="3:3" x14ac:dyDescent="0.2">
      <c r="C4693" s="17"/>
    </row>
    <row r="4694" spans="3:3" x14ac:dyDescent="0.2">
      <c r="C4694" s="17"/>
    </row>
    <row r="4695" spans="3:3" x14ac:dyDescent="0.2">
      <c r="C4695" s="17"/>
    </row>
    <row r="4696" spans="3:3" x14ac:dyDescent="0.2">
      <c r="C4696" s="17"/>
    </row>
    <row r="4697" spans="3:3" x14ac:dyDescent="0.2">
      <c r="C4697" s="17"/>
    </row>
    <row r="4698" spans="3:3" x14ac:dyDescent="0.2">
      <c r="C4698" s="17"/>
    </row>
    <row r="4699" spans="3:3" x14ac:dyDescent="0.2">
      <c r="C4699" s="17"/>
    </row>
    <row r="4700" spans="3:3" x14ac:dyDescent="0.2">
      <c r="C4700" s="17"/>
    </row>
    <row r="4701" spans="3:3" x14ac:dyDescent="0.2">
      <c r="C4701" s="17"/>
    </row>
    <row r="4702" spans="3:3" x14ac:dyDescent="0.2">
      <c r="C4702" s="17"/>
    </row>
    <row r="4703" spans="3:3" x14ac:dyDescent="0.2">
      <c r="C4703" s="17"/>
    </row>
    <row r="4704" spans="3:3" x14ac:dyDescent="0.2">
      <c r="C4704" s="17"/>
    </row>
    <row r="4705" spans="3:3" x14ac:dyDescent="0.2">
      <c r="C4705" s="17"/>
    </row>
    <row r="4706" spans="3:3" x14ac:dyDescent="0.2">
      <c r="C4706" s="17"/>
    </row>
    <row r="4707" spans="3:3" x14ac:dyDescent="0.2">
      <c r="C4707" s="17"/>
    </row>
    <row r="4708" spans="3:3" x14ac:dyDescent="0.2">
      <c r="C4708" s="17"/>
    </row>
    <row r="4709" spans="3:3" x14ac:dyDescent="0.2">
      <c r="C4709" s="17"/>
    </row>
    <row r="4710" spans="3:3" x14ac:dyDescent="0.2">
      <c r="C4710" s="17"/>
    </row>
    <row r="4711" spans="3:3" x14ac:dyDescent="0.2">
      <c r="C4711" s="17"/>
    </row>
    <row r="4712" spans="3:3" x14ac:dyDescent="0.2">
      <c r="C4712" s="17"/>
    </row>
    <row r="4713" spans="3:3" x14ac:dyDescent="0.2">
      <c r="C4713" s="17"/>
    </row>
    <row r="4714" spans="3:3" x14ac:dyDescent="0.2">
      <c r="C4714" s="17"/>
    </row>
    <row r="4715" spans="3:3" x14ac:dyDescent="0.2">
      <c r="C4715" s="17"/>
    </row>
    <row r="4716" spans="3:3" x14ac:dyDescent="0.2">
      <c r="C4716" s="17"/>
    </row>
    <row r="4717" spans="3:3" x14ac:dyDescent="0.2">
      <c r="C4717" s="17"/>
    </row>
    <row r="4718" spans="3:3" x14ac:dyDescent="0.2">
      <c r="C4718" s="17"/>
    </row>
    <row r="4719" spans="3:3" x14ac:dyDescent="0.2">
      <c r="C4719" s="17"/>
    </row>
    <row r="4720" spans="3:3" x14ac:dyDescent="0.2">
      <c r="C4720" s="17"/>
    </row>
    <row r="4721" spans="3:3" x14ac:dyDescent="0.2">
      <c r="C4721" s="17"/>
    </row>
    <row r="4722" spans="3:3" x14ac:dyDescent="0.2">
      <c r="C4722" s="17"/>
    </row>
    <row r="4723" spans="3:3" x14ac:dyDescent="0.2">
      <c r="C4723" s="17"/>
    </row>
    <row r="4724" spans="3:3" x14ac:dyDescent="0.2">
      <c r="C4724" s="17"/>
    </row>
    <row r="4725" spans="3:3" x14ac:dyDescent="0.2">
      <c r="C4725" s="17"/>
    </row>
    <row r="4726" spans="3:3" x14ac:dyDescent="0.2">
      <c r="C4726" s="17"/>
    </row>
    <row r="4727" spans="3:3" x14ac:dyDescent="0.2">
      <c r="C4727" s="17"/>
    </row>
    <row r="4728" spans="3:3" x14ac:dyDescent="0.2">
      <c r="C4728" s="17"/>
    </row>
    <row r="4729" spans="3:3" x14ac:dyDescent="0.2">
      <c r="C4729" s="17"/>
    </row>
    <row r="4730" spans="3:3" x14ac:dyDescent="0.2">
      <c r="C4730" s="17"/>
    </row>
    <row r="4731" spans="3:3" x14ac:dyDescent="0.2">
      <c r="C4731" s="17"/>
    </row>
    <row r="4732" spans="3:3" x14ac:dyDescent="0.2">
      <c r="C4732" s="17"/>
    </row>
    <row r="4733" spans="3:3" x14ac:dyDescent="0.2">
      <c r="C4733" s="17"/>
    </row>
    <row r="4734" spans="3:3" x14ac:dyDescent="0.2">
      <c r="C4734" s="17"/>
    </row>
    <row r="4735" spans="3:3" x14ac:dyDescent="0.2">
      <c r="C4735" s="17"/>
    </row>
    <row r="4736" spans="3:3" x14ac:dyDescent="0.2">
      <c r="C4736" s="17"/>
    </row>
    <row r="4737" spans="3:3" x14ac:dyDescent="0.2">
      <c r="C4737" s="17"/>
    </row>
    <row r="4738" spans="3:3" x14ac:dyDescent="0.2">
      <c r="C4738" s="17"/>
    </row>
    <row r="4739" spans="3:3" x14ac:dyDescent="0.2">
      <c r="C4739" s="17"/>
    </row>
    <row r="4740" spans="3:3" x14ac:dyDescent="0.2">
      <c r="C4740" s="17"/>
    </row>
    <row r="4741" spans="3:3" x14ac:dyDescent="0.2">
      <c r="C4741" s="17"/>
    </row>
    <row r="4742" spans="3:3" x14ac:dyDescent="0.2">
      <c r="C4742" s="17"/>
    </row>
    <row r="4743" spans="3:3" x14ac:dyDescent="0.2">
      <c r="C4743" s="17"/>
    </row>
    <row r="4744" spans="3:3" x14ac:dyDescent="0.2">
      <c r="C4744" s="17"/>
    </row>
    <row r="4745" spans="3:3" x14ac:dyDescent="0.2">
      <c r="C4745" s="17"/>
    </row>
    <row r="4746" spans="3:3" x14ac:dyDescent="0.2">
      <c r="C4746" s="17"/>
    </row>
    <row r="4747" spans="3:3" x14ac:dyDescent="0.2">
      <c r="C4747" s="17"/>
    </row>
    <row r="4748" spans="3:3" x14ac:dyDescent="0.2">
      <c r="C4748" s="17"/>
    </row>
    <row r="4749" spans="3:3" x14ac:dyDescent="0.2">
      <c r="C4749" s="17"/>
    </row>
    <row r="4750" spans="3:3" x14ac:dyDescent="0.2">
      <c r="C4750" s="17"/>
    </row>
    <row r="4751" spans="3:3" x14ac:dyDescent="0.2">
      <c r="C4751" s="17"/>
    </row>
    <row r="4752" spans="3:3" x14ac:dyDescent="0.2">
      <c r="C4752" s="17"/>
    </row>
    <row r="4753" spans="3:3" x14ac:dyDescent="0.2">
      <c r="C4753" s="17"/>
    </row>
    <row r="4754" spans="3:3" x14ac:dyDescent="0.2">
      <c r="C4754" s="17"/>
    </row>
    <row r="4755" spans="3:3" x14ac:dyDescent="0.2">
      <c r="C4755" s="17"/>
    </row>
    <row r="4756" spans="3:3" x14ac:dyDescent="0.2">
      <c r="C4756" s="17"/>
    </row>
    <row r="4757" spans="3:3" x14ac:dyDescent="0.2">
      <c r="C4757" s="17"/>
    </row>
    <row r="4758" spans="3:3" x14ac:dyDescent="0.2">
      <c r="C4758" s="17"/>
    </row>
    <row r="4759" spans="3:3" x14ac:dyDescent="0.2">
      <c r="C4759" s="17"/>
    </row>
    <row r="4760" spans="3:3" x14ac:dyDescent="0.2">
      <c r="C4760" s="17"/>
    </row>
    <row r="4761" spans="3:3" x14ac:dyDescent="0.2">
      <c r="C4761" s="17"/>
    </row>
    <row r="4762" spans="3:3" x14ac:dyDescent="0.2">
      <c r="C4762" s="17"/>
    </row>
    <row r="4763" spans="3:3" x14ac:dyDescent="0.2">
      <c r="C4763" s="17"/>
    </row>
    <row r="4764" spans="3:3" x14ac:dyDescent="0.2">
      <c r="C4764" s="17"/>
    </row>
    <row r="4765" spans="3:3" x14ac:dyDescent="0.2">
      <c r="C4765" s="17"/>
    </row>
    <row r="4766" spans="3:3" x14ac:dyDescent="0.2">
      <c r="C4766" s="17"/>
    </row>
    <row r="4767" spans="3:3" x14ac:dyDescent="0.2">
      <c r="C4767" s="17"/>
    </row>
    <row r="4768" spans="3:3" x14ac:dyDescent="0.2">
      <c r="C4768" s="17"/>
    </row>
    <row r="4769" spans="3:3" x14ac:dyDescent="0.2">
      <c r="C4769" s="17"/>
    </row>
    <row r="4770" spans="3:3" x14ac:dyDescent="0.2">
      <c r="C4770" s="17"/>
    </row>
    <row r="4771" spans="3:3" x14ac:dyDescent="0.2">
      <c r="C4771" s="17"/>
    </row>
    <row r="4772" spans="3:3" x14ac:dyDescent="0.2">
      <c r="C4772" s="17"/>
    </row>
    <row r="4773" spans="3:3" x14ac:dyDescent="0.2">
      <c r="C4773" s="17"/>
    </row>
    <row r="4774" spans="3:3" x14ac:dyDescent="0.2">
      <c r="C4774" s="17"/>
    </row>
    <row r="4775" spans="3:3" x14ac:dyDescent="0.2">
      <c r="C4775" s="17"/>
    </row>
    <row r="4776" spans="3:3" x14ac:dyDescent="0.2">
      <c r="C4776" s="17"/>
    </row>
    <row r="4777" spans="3:3" x14ac:dyDescent="0.2">
      <c r="C4777" s="17"/>
    </row>
    <row r="4778" spans="3:3" x14ac:dyDescent="0.2">
      <c r="C4778" s="17"/>
    </row>
    <row r="4779" spans="3:3" x14ac:dyDescent="0.2">
      <c r="C4779" s="17"/>
    </row>
    <row r="4780" spans="3:3" x14ac:dyDescent="0.2">
      <c r="C4780" s="17"/>
    </row>
    <row r="4781" spans="3:3" x14ac:dyDescent="0.2">
      <c r="C4781" s="17"/>
    </row>
    <row r="4782" spans="3:3" x14ac:dyDescent="0.2">
      <c r="C4782" s="17"/>
    </row>
    <row r="4783" spans="3:3" x14ac:dyDescent="0.2">
      <c r="C4783" s="17"/>
    </row>
    <row r="4784" spans="3:3" x14ac:dyDescent="0.2">
      <c r="C4784" s="17"/>
    </row>
    <row r="4785" spans="3:3" x14ac:dyDescent="0.2">
      <c r="C4785" s="17"/>
    </row>
    <row r="4786" spans="3:3" x14ac:dyDescent="0.2">
      <c r="C4786" s="17"/>
    </row>
    <row r="4787" spans="3:3" x14ac:dyDescent="0.2">
      <c r="C4787" s="17"/>
    </row>
    <row r="4788" spans="3:3" x14ac:dyDescent="0.2">
      <c r="C4788" s="17"/>
    </row>
    <row r="4789" spans="3:3" x14ac:dyDescent="0.2">
      <c r="C4789" s="17"/>
    </row>
    <row r="4790" spans="3:3" x14ac:dyDescent="0.2">
      <c r="C4790" s="17"/>
    </row>
    <row r="4791" spans="3:3" x14ac:dyDescent="0.2">
      <c r="C4791" s="17"/>
    </row>
    <row r="4792" spans="3:3" x14ac:dyDescent="0.2">
      <c r="C4792" s="17"/>
    </row>
    <row r="4793" spans="3:3" x14ac:dyDescent="0.2">
      <c r="C4793" s="17"/>
    </row>
    <row r="4794" spans="3:3" x14ac:dyDescent="0.2">
      <c r="C4794" s="17"/>
    </row>
    <row r="4795" spans="3:3" x14ac:dyDescent="0.2">
      <c r="C4795" s="17"/>
    </row>
    <row r="4796" spans="3:3" x14ac:dyDescent="0.2">
      <c r="C4796" s="17"/>
    </row>
    <row r="4797" spans="3:3" x14ac:dyDescent="0.2">
      <c r="C4797" s="17"/>
    </row>
    <row r="4798" spans="3:3" x14ac:dyDescent="0.2">
      <c r="C4798" s="17"/>
    </row>
    <row r="4799" spans="3:3" x14ac:dyDescent="0.2">
      <c r="C4799" s="17"/>
    </row>
    <row r="4800" spans="3:3" x14ac:dyDescent="0.2">
      <c r="C4800" s="17"/>
    </row>
    <row r="4801" spans="3:3" x14ac:dyDescent="0.2">
      <c r="C4801" s="17"/>
    </row>
    <row r="4802" spans="3:3" x14ac:dyDescent="0.2">
      <c r="C4802" s="17"/>
    </row>
    <row r="4803" spans="3:3" x14ac:dyDescent="0.2">
      <c r="C4803" s="17"/>
    </row>
    <row r="4804" spans="3:3" x14ac:dyDescent="0.2">
      <c r="C4804" s="17"/>
    </row>
    <row r="4805" spans="3:3" x14ac:dyDescent="0.2">
      <c r="C4805" s="17"/>
    </row>
    <row r="4806" spans="3:3" x14ac:dyDescent="0.2">
      <c r="C4806" s="17"/>
    </row>
    <row r="4807" spans="3:3" x14ac:dyDescent="0.2">
      <c r="C4807" s="17"/>
    </row>
    <row r="4808" spans="3:3" x14ac:dyDescent="0.2">
      <c r="C4808" s="17"/>
    </row>
    <row r="4809" spans="3:3" x14ac:dyDescent="0.2">
      <c r="C4809" s="17"/>
    </row>
    <row r="4810" spans="3:3" x14ac:dyDescent="0.2">
      <c r="C4810" s="17"/>
    </row>
    <row r="4811" spans="3:3" x14ac:dyDescent="0.2">
      <c r="C4811" s="17"/>
    </row>
    <row r="4812" spans="3:3" x14ac:dyDescent="0.2">
      <c r="C4812" s="17"/>
    </row>
    <row r="4813" spans="3:3" x14ac:dyDescent="0.2">
      <c r="C4813" s="17"/>
    </row>
    <row r="4814" spans="3:3" x14ac:dyDescent="0.2">
      <c r="C4814" s="17"/>
    </row>
    <row r="4815" spans="3:3" x14ac:dyDescent="0.2">
      <c r="C4815" s="17"/>
    </row>
    <row r="4816" spans="3:3" x14ac:dyDescent="0.2">
      <c r="C4816" s="17"/>
    </row>
    <row r="4817" spans="3:3" x14ac:dyDescent="0.2">
      <c r="C4817" s="17"/>
    </row>
    <row r="4818" spans="3:3" x14ac:dyDescent="0.2">
      <c r="C4818" s="17"/>
    </row>
    <row r="4819" spans="3:3" x14ac:dyDescent="0.2">
      <c r="C4819" s="17"/>
    </row>
    <row r="4820" spans="3:3" x14ac:dyDescent="0.2">
      <c r="C4820" s="17"/>
    </row>
    <row r="4821" spans="3:3" x14ac:dyDescent="0.2">
      <c r="C4821" s="17"/>
    </row>
    <row r="4822" spans="3:3" x14ac:dyDescent="0.2">
      <c r="C4822" s="17"/>
    </row>
    <row r="4823" spans="3:3" x14ac:dyDescent="0.2">
      <c r="C4823" s="17"/>
    </row>
    <row r="4824" spans="3:3" x14ac:dyDescent="0.2">
      <c r="C4824" s="17"/>
    </row>
    <row r="4825" spans="3:3" x14ac:dyDescent="0.2">
      <c r="C4825" s="17"/>
    </row>
    <row r="4826" spans="3:3" x14ac:dyDescent="0.2">
      <c r="C4826" s="17"/>
    </row>
    <row r="4827" spans="3:3" x14ac:dyDescent="0.2">
      <c r="C4827" s="17"/>
    </row>
    <row r="4828" spans="3:3" x14ac:dyDescent="0.2">
      <c r="C4828" s="17"/>
    </row>
    <row r="4829" spans="3:3" x14ac:dyDescent="0.2">
      <c r="C4829" s="17"/>
    </row>
    <row r="4830" spans="3:3" x14ac:dyDescent="0.2">
      <c r="C4830" s="17"/>
    </row>
    <row r="4831" spans="3:3" x14ac:dyDescent="0.2">
      <c r="C4831" s="17"/>
    </row>
    <row r="4832" spans="3:3" x14ac:dyDescent="0.2">
      <c r="C4832" s="17"/>
    </row>
    <row r="4833" spans="3:3" x14ac:dyDescent="0.2">
      <c r="C4833" s="17"/>
    </row>
    <row r="4834" spans="3:3" x14ac:dyDescent="0.2">
      <c r="C4834" s="17"/>
    </row>
    <row r="4835" spans="3:3" x14ac:dyDescent="0.2">
      <c r="C4835" s="17"/>
    </row>
    <row r="4836" spans="3:3" x14ac:dyDescent="0.2">
      <c r="C4836" s="17"/>
    </row>
    <row r="4837" spans="3:3" x14ac:dyDescent="0.2">
      <c r="C4837" s="17"/>
    </row>
    <row r="4838" spans="3:3" x14ac:dyDescent="0.2">
      <c r="C4838" s="17"/>
    </row>
    <row r="4839" spans="3:3" x14ac:dyDescent="0.2">
      <c r="C4839" s="17"/>
    </row>
    <row r="4840" spans="3:3" x14ac:dyDescent="0.2">
      <c r="C4840" s="17"/>
    </row>
    <row r="4841" spans="3:3" x14ac:dyDescent="0.2">
      <c r="C4841" s="17"/>
    </row>
    <row r="4842" spans="3:3" x14ac:dyDescent="0.2">
      <c r="C4842" s="17"/>
    </row>
    <row r="4843" spans="3:3" x14ac:dyDescent="0.2">
      <c r="C4843" s="17"/>
    </row>
    <row r="4844" spans="3:3" x14ac:dyDescent="0.2">
      <c r="C4844" s="17"/>
    </row>
    <row r="4845" spans="3:3" x14ac:dyDescent="0.2">
      <c r="C4845" s="17"/>
    </row>
    <row r="4846" spans="3:3" x14ac:dyDescent="0.2">
      <c r="C4846" s="17"/>
    </row>
    <row r="4847" spans="3:3" x14ac:dyDescent="0.2">
      <c r="C4847" s="17"/>
    </row>
    <row r="4848" spans="3:3" x14ac:dyDescent="0.2">
      <c r="C4848" s="17"/>
    </row>
    <row r="4849" spans="3:3" x14ac:dyDescent="0.2">
      <c r="C4849" s="17"/>
    </row>
    <row r="4850" spans="3:3" x14ac:dyDescent="0.2">
      <c r="C4850" s="17"/>
    </row>
    <row r="4851" spans="3:3" x14ac:dyDescent="0.2">
      <c r="C4851" s="17"/>
    </row>
    <row r="4852" spans="3:3" x14ac:dyDescent="0.2">
      <c r="C4852" s="17"/>
    </row>
    <row r="4853" spans="3:3" x14ac:dyDescent="0.2">
      <c r="C4853" s="17"/>
    </row>
    <row r="4854" spans="3:3" x14ac:dyDescent="0.2">
      <c r="C4854" s="17"/>
    </row>
    <row r="4855" spans="3:3" x14ac:dyDescent="0.2">
      <c r="C4855" s="17"/>
    </row>
    <row r="4856" spans="3:3" x14ac:dyDescent="0.2">
      <c r="C4856" s="17"/>
    </row>
    <row r="4857" spans="3:3" x14ac:dyDescent="0.2">
      <c r="C4857" s="17"/>
    </row>
    <row r="4858" spans="3:3" x14ac:dyDescent="0.2">
      <c r="C4858" s="17"/>
    </row>
    <row r="4859" spans="3:3" x14ac:dyDescent="0.2">
      <c r="C4859" s="17"/>
    </row>
    <row r="4860" spans="3:3" x14ac:dyDescent="0.2">
      <c r="C4860" s="17"/>
    </row>
    <row r="4861" spans="3:3" x14ac:dyDescent="0.2">
      <c r="C4861" s="17"/>
    </row>
    <row r="4862" spans="3:3" x14ac:dyDescent="0.2">
      <c r="C4862" s="17"/>
    </row>
    <row r="4863" spans="3:3" x14ac:dyDescent="0.2">
      <c r="C4863" s="17"/>
    </row>
    <row r="4864" spans="3:3" x14ac:dyDescent="0.2">
      <c r="C4864" s="17"/>
    </row>
    <row r="4865" spans="3:3" x14ac:dyDescent="0.2">
      <c r="C4865" s="17"/>
    </row>
    <row r="4866" spans="3:3" x14ac:dyDescent="0.2">
      <c r="C4866" s="17"/>
    </row>
    <row r="4867" spans="3:3" x14ac:dyDescent="0.2">
      <c r="C4867" s="17"/>
    </row>
    <row r="4868" spans="3:3" x14ac:dyDescent="0.2">
      <c r="C4868" s="17"/>
    </row>
    <row r="4869" spans="3:3" x14ac:dyDescent="0.2">
      <c r="C4869" s="17"/>
    </row>
    <row r="4870" spans="3:3" x14ac:dyDescent="0.2">
      <c r="C4870" s="17"/>
    </row>
    <row r="4871" spans="3:3" x14ac:dyDescent="0.2">
      <c r="C4871" s="17"/>
    </row>
    <row r="4872" spans="3:3" x14ac:dyDescent="0.2">
      <c r="C4872" s="17"/>
    </row>
    <row r="4873" spans="3:3" x14ac:dyDescent="0.2">
      <c r="C4873" s="17"/>
    </row>
    <row r="4874" spans="3:3" x14ac:dyDescent="0.2">
      <c r="C4874" s="17"/>
    </row>
    <row r="4875" spans="3:3" x14ac:dyDescent="0.2">
      <c r="C4875" s="17"/>
    </row>
    <row r="4876" spans="3:3" x14ac:dyDescent="0.2">
      <c r="C4876" s="17"/>
    </row>
    <row r="4877" spans="3:3" x14ac:dyDescent="0.2">
      <c r="C4877" s="17"/>
    </row>
    <row r="4878" spans="3:3" x14ac:dyDescent="0.2">
      <c r="C4878" s="17"/>
    </row>
    <row r="4879" spans="3:3" x14ac:dyDescent="0.2">
      <c r="C4879" s="17"/>
    </row>
    <row r="4880" spans="3:3" x14ac:dyDescent="0.2">
      <c r="C4880" s="17"/>
    </row>
    <row r="4881" spans="3:3" x14ac:dyDescent="0.2">
      <c r="C4881" s="17"/>
    </row>
    <row r="4882" spans="3:3" x14ac:dyDescent="0.2">
      <c r="C4882" s="17"/>
    </row>
    <row r="4883" spans="3:3" x14ac:dyDescent="0.2">
      <c r="C4883" s="17"/>
    </row>
    <row r="4884" spans="3:3" x14ac:dyDescent="0.2">
      <c r="C4884" s="17"/>
    </row>
    <row r="4885" spans="3:3" x14ac:dyDescent="0.2">
      <c r="C4885" s="17"/>
    </row>
    <row r="4886" spans="3:3" x14ac:dyDescent="0.2">
      <c r="C4886" s="17"/>
    </row>
    <row r="4887" spans="3:3" x14ac:dyDescent="0.2">
      <c r="C4887" s="17"/>
    </row>
    <row r="4888" spans="3:3" x14ac:dyDescent="0.2">
      <c r="C4888" s="17"/>
    </row>
    <row r="4889" spans="3:3" x14ac:dyDescent="0.2">
      <c r="C4889" s="17"/>
    </row>
    <row r="4890" spans="3:3" x14ac:dyDescent="0.2">
      <c r="C4890" s="17"/>
    </row>
    <row r="4891" spans="3:3" x14ac:dyDescent="0.2">
      <c r="C4891" s="17"/>
    </row>
    <row r="4892" spans="3:3" x14ac:dyDescent="0.2">
      <c r="C4892" s="17"/>
    </row>
    <row r="4893" spans="3:3" x14ac:dyDescent="0.2">
      <c r="C4893" s="17"/>
    </row>
    <row r="4894" spans="3:3" x14ac:dyDescent="0.2">
      <c r="C4894" s="17"/>
    </row>
    <row r="4895" spans="3:3" x14ac:dyDescent="0.2">
      <c r="C4895" s="17"/>
    </row>
    <row r="4896" spans="3:3" x14ac:dyDescent="0.2">
      <c r="C4896" s="17"/>
    </row>
    <row r="4897" spans="3:3" x14ac:dyDescent="0.2">
      <c r="C4897" s="17"/>
    </row>
    <row r="4898" spans="3:3" x14ac:dyDescent="0.2">
      <c r="C4898" s="17"/>
    </row>
    <row r="4899" spans="3:3" x14ac:dyDescent="0.2">
      <c r="C4899" s="17"/>
    </row>
    <row r="4900" spans="3:3" x14ac:dyDescent="0.2">
      <c r="C4900" s="17"/>
    </row>
    <row r="4901" spans="3:3" x14ac:dyDescent="0.2">
      <c r="C4901" s="17"/>
    </row>
    <row r="4902" spans="3:3" x14ac:dyDescent="0.2">
      <c r="C4902" s="17"/>
    </row>
    <row r="4903" spans="3:3" x14ac:dyDescent="0.2">
      <c r="C4903" s="17"/>
    </row>
    <row r="4904" spans="3:3" x14ac:dyDescent="0.2">
      <c r="C4904" s="17"/>
    </row>
    <row r="4905" spans="3:3" x14ac:dyDescent="0.2">
      <c r="C4905" s="17"/>
    </row>
    <row r="4906" spans="3:3" x14ac:dyDescent="0.2">
      <c r="C4906" s="17"/>
    </row>
    <row r="4907" spans="3:3" x14ac:dyDescent="0.2">
      <c r="C4907" s="17"/>
    </row>
    <row r="4908" spans="3:3" x14ac:dyDescent="0.2">
      <c r="C4908" s="17"/>
    </row>
    <row r="4909" spans="3:3" x14ac:dyDescent="0.2">
      <c r="C4909" s="17"/>
    </row>
    <row r="4910" spans="3:3" x14ac:dyDescent="0.2">
      <c r="C4910" s="17"/>
    </row>
    <row r="4911" spans="3:3" x14ac:dyDescent="0.2">
      <c r="C4911" s="17"/>
    </row>
    <row r="4912" spans="3:3" x14ac:dyDescent="0.2">
      <c r="C4912" s="17"/>
    </row>
    <row r="4913" spans="3:3" x14ac:dyDescent="0.2">
      <c r="C4913" s="17"/>
    </row>
    <row r="4914" spans="3:3" x14ac:dyDescent="0.2">
      <c r="C4914" s="17"/>
    </row>
    <row r="4915" spans="3:3" x14ac:dyDescent="0.2">
      <c r="C4915" s="17"/>
    </row>
    <row r="4916" spans="3:3" x14ac:dyDescent="0.2">
      <c r="C4916" s="17"/>
    </row>
    <row r="4917" spans="3:3" x14ac:dyDescent="0.2">
      <c r="C4917" s="17"/>
    </row>
    <row r="4918" spans="3:3" x14ac:dyDescent="0.2">
      <c r="C4918" s="17"/>
    </row>
    <row r="4919" spans="3:3" x14ac:dyDescent="0.2">
      <c r="C4919" s="17"/>
    </row>
    <row r="4920" spans="3:3" x14ac:dyDescent="0.2">
      <c r="C4920" s="17"/>
    </row>
    <row r="4921" spans="3:3" x14ac:dyDescent="0.2">
      <c r="C4921" s="17"/>
    </row>
    <row r="4922" spans="3:3" x14ac:dyDescent="0.2">
      <c r="C4922" s="17"/>
    </row>
    <row r="4923" spans="3:3" x14ac:dyDescent="0.2">
      <c r="C4923" s="17"/>
    </row>
    <row r="4924" spans="3:3" x14ac:dyDescent="0.2">
      <c r="C4924" s="17"/>
    </row>
    <row r="4925" spans="3:3" x14ac:dyDescent="0.2">
      <c r="C4925" s="17"/>
    </row>
    <row r="4926" spans="3:3" x14ac:dyDescent="0.2">
      <c r="C4926" s="17"/>
    </row>
    <row r="4927" spans="3:3" x14ac:dyDescent="0.2">
      <c r="C4927" s="17"/>
    </row>
    <row r="4928" spans="3:3" x14ac:dyDescent="0.2">
      <c r="C4928" s="17"/>
    </row>
    <row r="4929" spans="3:3" x14ac:dyDescent="0.2">
      <c r="C4929" s="17"/>
    </row>
    <row r="4930" spans="3:3" x14ac:dyDescent="0.2">
      <c r="C4930" s="17"/>
    </row>
    <row r="4931" spans="3:3" x14ac:dyDescent="0.2">
      <c r="C4931" s="17"/>
    </row>
    <row r="4932" spans="3:3" x14ac:dyDescent="0.2">
      <c r="C4932" s="17"/>
    </row>
    <row r="4933" spans="3:3" x14ac:dyDescent="0.2">
      <c r="C4933" s="17"/>
    </row>
    <row r="4934" spans="3:3" x14ac:dyDescent="0.2">
      <c r="C4934" s="17"/>
    </row>
    <row r="4935" spans="3:3" x14ac:dyDescent="0.2">
      <c r="C4935" s="17"/>
    </row>
    <row r="4936" spans="3:3" x14ac:dyDescent="0.2">
      <c r="C4936" s="17"/>
    </row>
    <row r="4937" spans="3:3" x14ac:dyDescent="0.2">
      <c r="C4937" s="17"/>
    </row>
    <row r="4938" spans="3:3" x14ac:dyDescent="0.2">
      <c r="C4938" s="17"/>
    </row>
    <row r="4939" spans="3:3" x14ac:dyDescent="0.2">
      <c r="C4939" s="17"/>
    </row>
    <row r="4940" spans="3:3" x14ac:dyDescent="0.2">
      <c r="C4940" s="17"/>
    </row>
    <row r="4941" spans="3:3" x14ac:dyDescent="0.2">
      <c r="C4941" s="17"/>
    </row>
    <row r="4942" spans="3:3" x14ac:dyDescent="0.2">
      <c r="C4942" s="17"/>
    </row>
    <row r="4943" spans="3:3" x14ac:dyDescent="0.2">
      <c r="C4943" s="17"/>
    </row>
    <row r="4944" spans="3:3" x14ac:dyDescent="0.2">
      <c r="C4944" s="17"/>
    </row>
    <row r="4945" spans="3:3" x14ac:dyDescent="0.2">
      <c r="C4945" s="17"/>
    </row>
    <row r="4946" spans="3:3" x14ac:dyDescent="0.2">
      <c r="C4946" s="17"/>
    </row>
    <row r="4947" spans="3:3" x14ac:dyDescent="0.2">
      <c r="C4947" s="17"/>
    </row>
    <row r="4948" spans="3:3" x14ac:dyDescent="0.2">
      <c r="C4948" s="17"/>
    </row>
    <row r="4949" spans="3:3" x14ac:dyDescent="0.2">
      <c r="C4949" s="17"/>
    </row>
    <row r="4950" spans="3:3" x14ac:dyDescent="0.2">
      <c r="C4950" s="17"/>
    </row>
    <row r="4951" spans="3:3" x14ac:dyDescent="0.2">
      <c r="C4951" s="17"/>
    </row>
    <row r="4952" spans="3:3" x14ac:dyDescent="0.2">
      <c r="C4952" s="17"/>
    </row>
    <row r="4953" spans="3:3" x14ac:dyDescent="0.2">
      <c r="C4953" s="17"/>
    </row>
    <row r="4954" spans="3:3" x14ac:dyDescent="0.2">
      <c r="C4954" s="17"/>
    </row>
    <row r="4955" spans="3:3" x14ac:dyDescent="0.2">
      <c r="C4955" s="17"/>
    </row>
    <row r="4956" spans="3:3" x14ac:dyDescent="0.2">
      <c r="C4956" s="17"/>
    </row>
    <row r="4957" spans="3:3" x14ac:dyDescent="0.2">
      <c r="C4957" s="17"/>
    </row>
    <row r="4958" spans="3:3" x14ac:dyDescent="0.2">
      <c r="C4958" s="17"/>
    </row>
    <row r="4959" spans="3:3" x14ac:dyDescent="0.2">
      <c r="C4959" s="17"/>
    </row>
    <row r="4960" spans="3:3" x14ac:dyDescent="0.2">
      <c r="C4960" s="17"/>
    </row>
    <row r="4961" spans="3:3" x14ac:dyDescent="0.2">
      <c r="C4961" s="17"/>
    </row>
    <row r="4962" spans="3:3" x14ac:dyDescent="0.2">
      <c r="C4962" s="17"/>
    </row>
    <row r="4963" spans="3:3" x14ac:dyDescent="0.2">
      <c r="C4963" s="17"/>
    </row>
    <row r="4964" spans="3:3" x14ac:dyDescent="0.2">
      <c r="C4964" s="17"/>
    </row>
    <row r="4965" spans="3:3" x14ac:dyDescent="0.2">
      <c r="C4965" s="17"/>
    </row>
    <row r="4966" spans="3:3" x14ac:dyDescent="0.2">
      <c r="C4966" s="17"/>
    </row>
    <row r="4967" spans="3:3" x14ac:dyDescent="0.2">
      <c r="C4967" s="17"/>
    </row>
    <row r="4968" spans="3:3" x14ac:dyDescent="0.2">
      <c r="C4968" s="17"/>
    </row>
    <row r="4969" spans="3:3" x14ac:dyDescent="0.2">
      <c r="C4969" s="17"/>
    </row>
    <row r="4970" spans="3:3" x14ac:dyDescent="0.2">
      <c r="C4970" s="17"/>
    </row>
    <row r="4971" spans="3:3" x14ac:dyDescent="0.2">
      <c r="C4971" s="17"/>
    </row>
    <row r="4972" spans="3:3" x14ac:dyDescent="0.2">
      <c r="C4972" s="17"/>
    </row>
    <row r="4973" spans="3:3" x14ac:dyDescent="0.2">
      <c r="C4973" s="17"/>
    </row>
    <row r="4974" spans="3:3" x14ac:dyDescent="0.2">
      <c r="C4974" s="17"/>
    </row>
    <row r="4975" spans="3:3" x14ac:dyDescent="0.2">
      <c r="C4975" s="17"/>
    </row>
  </sheetData>
  <hyperlinks>
    <hyperlink ref="M10" r:id="rId1" xr:uid="{A14800C3-266C-2048-B4EA-FB0F2802D37A}"/>
    <hyperlink ref="M19" r:id="rId2" xr:uid="{4A4DAD24-9204-1E42-86E0-A7B116FDF7E3}"/>
    <hyperlink ref="M86" r:id="rId3" xr:uid="{BE232EB8-2E08-2742-9C21-00AB0B6997D7}"/>
    <hyperlink ref="M111" r:id="rId4" xr:uid="{CEE76721-F2A5-6343-BAA9-794F9BE9F8BE}"/>
    <hyperlink ref="M117" r:id="rId5" xr:uid="{122DD2EA-5583-DD48-A469-57610E0CAE19}"/>
    <hyperlink ref="M140" r:id="rId6" xr:uid="{CB1B406F-9E67-D741-86D0-D75A45E7C2DD}"/>
    <hyperlink ref="M146" r:id="rId7" xr:uid="{4E48A2D2-9F33-034E-B6D5-21E6EF790CBC}"/>
    <hyperlink ref="M177" r:id="rId8" xr:uid="{B28CF8DD-AA14-CE45-881B-405E205E5665}"/>
    <hyperlink ref="M186" r:id="rId9" xr:uid="{3180B8C2-A65E-5D4B-A105-5829F1119A8F}"/>
    <hyperlink ref="M197" r:id="rId10" xr:uid="{8AE8C791-F138-0946-A6C5-2B7229B0CD6F}"/>
    <hyperlink ref="M235" r:id="rId11" xr:uid="{FFB68CDD-AC48-2A4B-A88A-37DD509A0278}"/>
    <hyperlink ref="M245" r:id="rId12" xr:uid="{C700E43A-7166-3145-966B-ABC5920343D5}"/>
    <hyperlink ref="M284" r:id="rId13" xr:uid="{DF6B52FF-DBB8-2D4F-8341-32F59E1123C3}"/>
    <hyperlink ref="M313" r:id="rId14" xr:uid="{0D3E321F-DD18-2042-BF06-60573043459F}"/>
    <hyperlink ref="M351" r:id="rId15" xr:uid="{C635D65F-6877-9644-BDB2-82712234CEAB}"/>
    <hyperlink ref="M247" r:id="rId16" xr:uid="{15D8A886-441E-1D4B-B1F5-476C2A0AFA9D}"/>
    <hyperlink ref="M367" r:id="rId17" xr:uid="{E6982B1E-975C-5445-A369-EE46B802CD85}"/>
    <hyperlink ref="M374" r:id="rId18" xr:uid="{1E656DAD-572B-5B4D-8B1D-75C8D3B9611B}"/>
    <hyperlink ref="M398" r:id="rId19" xr:uid="{E46277C4-04DA-FF41-893D-9E6E520CCA45}"/>
    <hyperlink ref="M396" r:id="rId20" xr:uid="{4E9E1FE5-162D-7141-9D8C-48135E634CF5}"/>
    <hyperlink ref="M412" r:id="rId21" xr:uid="{F4E36DAA-EC65-774D-B7BD-038EEE8B916D}"/>
  </hyperlink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17C8-CAEF-044E-BF64-E91E98530D17}">
  <dimension ref="A1:BC4969"/>
  <sheetViews>
    <sheetView workbookViewId="0">
      <selection activeCell="N2" sqref="N2"/>
    </sheetView>
  </sheetViews>
  <sheetFormatPr baseColWidth="10" defaultRowHeight="16" x14ac:dyDescent="0.2"/>
  <cols>
    <col min="2" max="2" width="33.5" bestFit="1" customWidth="1"/>
    <col min="11" max="11" width="15.1640625" bestFit="1" customWidth="1"/>
    <col min="12" max="12" width="16.83203125" bestFit="1" customWidth="1"/>
    <col min="13" max="13" width="11.5" customWidth="1"/>
    <col min="14" max="14" width="12" bestFit="1" customWidth="1"/>
    <col min="15" max="15" width="13" bestFit="1" customWidth="1"/>
    <col min="16" max="16" width="12.33203125" bestFit="1" customWidth="1"/>
    <col min="17" max="17" width="13.5" bestFit="1" customWidth="1"/>
    <col min="18" max="18" width="17.83203125" bestFit="1" customWidth="1"/>
    <col min="19" max="19" width="16.33203125" bestFit="1" customWidth="1"/>
    <col min="20" max="20" width="16" bestFit="1" customWidth="1"/>
    <col min="21" max="21" width="12.6640625" bestFit="1" customWidth="1"/>
    <col min="22" max="22" width="12" bestFit="1" customWidth="1"/>
    <col min="23" max="23" width="14.33203125" bestFit="1" customWidth="1"/>
    <col min="24" max="24" width="26.1640625" bestFit="1" customWidth="1"/>
    <col min="25" max="25" width="15" bestFit="1" customWidth="1"/>
    <col min="26" max="26" width="15.33203125" bestFit="1" customWidth="1"/>
    <col min="27" max="27" width="16.6640625" bestFit="1" customWidth="1"/>
    <col min="28" max="28" width="13.5" customWidth="1"/>
    <col min="29" max="29" width="12.1640625" style="13" bestFit="1" customWidth="1"/>
    <col min="30" max="30" width="13.5" bestFit="1" customWidth="1"/>
    <col min="31" max="31" width="11.1640625" bestFit="1" customWidth="1"/>
    <col min="32" max="32" width="15.5" bestFit="1" customWidth="1"/>
    <col min="33" max="33" width="17.5" bestFit="1" customWidth="1"/>
    <col min="34" max="34" width="16" bestFit="1" customWidth="1"/>
    <col min="35" max="35" width="26.1640625" bestFit="1" customWidth="1"/>
    <col min="36" max="36" width="18.33203125" bestFit="1" customWidth="1"/>
    <col min="37" max="37" width="23.6640625" bestFit="1" customWidth="1"/>
    <col min="38" max="39" width="12.83203125" bestFit="1" customWidth="1"/>
    <col min="40" max="40" width="19.5" bestFit="1" customWidth="1"/>
    <col min="41" max="41" width="18.33203125" bestFit="1" customWidth="1"/>
    <col min="42" max="42" width="30.6640625" bestFit="1" customWidth="1"/>
    <col min="43" max="43" width="12.83203125" bestFit="1" customWidth="1"/>
    <col min="44" max="44" width="23.33203125" bestFit="1" customWidth="1"/>
    <col min="45" max="45" width="12.83203125" bestFit="1" customWidth="1"/>
    <col min="46" max="46" width="19" bestFit="1" customWidth="1"/>
    <col min="47" max="48" width="23.83203125" bestFit="1" customWidth="1"/>
    <col min="49" max="50" width="18.6640625" bestFit="1" customWidth="1"/>
    <col min="51" max="51" width="13.6640625" bestFit="1" customWidth="1"/>
    <col min="52" max="52" width="17.33203125" bestFit="1" customWidth="1"/>
    <col min="53" max="53" width="16.5" bestFit="1" customWidth="1"/>
    <col min="54" max="54" width="24.5" bestFit="1" customWidth="1"/>
    <col min="55" max="55" width="12.1640625" bestFit="1" customWidth="1"/>
  </cols>
  <sheetData>
    <row r="1" spans="1:55" s="17" customFormat="1" x14ac:dyDescent="0.2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55" t="s">
        <v>10</v>
      </c>
      <c r="L1" s="55" t="s">
        <v>11</v>
      </c>
      <c r="M1" s="16" t="s">
        <v>12</v>
      </c>
      <c r="N1" s="56" t="s">
        <v>1304</v>
      </c>
      <c r="O1" s="57" t="s">
        <v>1306</v>
      </c>
      <c r="P1" s="57" t="s">
        <v>1312</v>
      </c>
      <c r="Q1" s="57" t="s">
        <v>1302</v>
      </c>
      <c r="R1" s="57" t="s">
        <v>1363</v>
      </c>
      <c r="S1" s="57" t="s">
        <v>1365</v>
      </c>
      <c r="T1" s="57" t="s">
        <v>1366</v>
      </c>
      <c r="U1" s="57" t="s">
        <v>1367</v>
      </c>
      <c r="V1" s="57" t="s">
        <v>1368</v>
      </c>
      <c r="W1" s="57" t="s">
        <v>1369</v>
      </c>
      <c r="X1" s="57" t="s">
        <v>1333</v>
      </c>
      <c r="Y1" s="57" t="s">
        <v>1335</v>
      </c>
      <c r="Z1" s="57" t="s">
        <v>1332</v>
      </c>
      <c r="AA1" s="57" t="s">
        <v>1386</v>
      </c>
      <c r="AB1" s="58" t="s">
        <v>1389</v>
      </c>
      <c r="AC1" s="56" t="s">
        <v>1339</v>
      </c>
      <c r="AD1" s="57" t="s">
        <v>1341</v>
      </c>
      <c r="AE1" s="57" t="s">
        <v>1343</v>
      </c>
      <c r="AF1" s="57" t="s">
        <v>1310</v>
      </c>
      <c r="AG1" s="57" t="s">
        <v>1337</v>
      </c>
      <c r="AH1" s="58" t="s">
        <v>1328</v>
      </c>
      <c r="AI1" s="56" t="s">
        <v>1358</v>
      </c>
      <c r="AJ1" s="57" t="s">
        <v>1390</v>
      </c>
      <c r="AK1" s="57" t="s">
        <v>1392</v>
      </c>
      <c r="AL1" s="58" t="s">
        <v>1393</v>
      </c>
      <c r="AM1" s="56" t="s">
        <v>1308</v>
      </c>
      <c r="AN1" s="57" t="s">
        <v>1316</v>
      </c>
      <c r="AO1" s="57" t="s">
        <v>1317</v>
      </c>
      <c r="AP1" s="57" t="s">
        <v>1319</v>
      </c>
      <c r="AQ1" s="57" t="s">
        <v>1345</v>
      </c>
      <c r="AR1" s="57" t="s">
        <v>1347</v>
      </c>
      <c r="AS1" s="57" t="s">
        <v>1349</v>
      </c>
      <c r="AT1" s="57" t="s">
        <v>1351</v>
      </c>
      <c r="AU1" s="57" t="s">
        <v>1353</v>
      </c>
      <c r="AV1" s="57" t="s">
        <v>1398</v>
      </c>
      <c r="AW1" s="57" t="s">
        <v>1355</v>
      </c>
      <c r="AX1" s="57" t="s">
        <v>1400</v>
      </c>
      <c r="AY1" s="57" t="s">
        <v>1360</v>
      </c>
      <c r="AZ1" s="57" t="s">
        <v>1361</v>
      </c>
      <c r="BA1" s="57" t="s">
        <v>1362</v>
      </c>
      <c r="BB1" s="57" t="s">
        <v>1330</v>
      </c>
      <c r="BC1" s="58" t="s">
        <v>1370</v>
      </c>
    </row>
    <row r="2" spans="1:55" x14ac:dyDescent="0.2">
      <c r="A2" s="45" t="s">
        <v>54</v>
      </c>
      <c r="B2" s="45" t="s">
        <v>55</v>
      </c>
      <c r="C2" s="45" t="s">
        <v>24</v>
      </c>
      <c r="D2" s="45">
        <v>45846</v>
      </c>
      <c r="E2" s="45" t="s">
        <v>16</v>
      </c>
      <c r="F2" s="45">
        <v>2018</v>
      </c>
      <c r="G2" s="45" t="s">
        <v>17</v>
      </c>
      <c r="H2" s="46">
        <v>43404</v>
      </c>
      <c r="I2" s="46">
        <v>43454</v>
      </c>
      <c r="J2" s="46">
        <v>43454</v>
      </c>
      <c r="K2" s="45">
        <v>319000000</v>
      </c>
      <c r="L2" s="45">
        <v>327000000</v>
      </c>
      <c r="M2" s="45" t="s">
        <v>1602</v>
      </c>
      <c r="N2" s="20">
        <v>3.3008709422011084</v>
      </c>
      <c r="O2" s="21">
        <v>2.8456057007125892</v>
      </c>
      <c r="P2" s="21">
        <v>2.1203483768804432</v>
      </c>
      <c r="Q2" s="21">
        <v>0.74270941054808681</v>
      </c>
      <c r="R2" s="21">
        <v>0.23866603370519821</v>
      </c>
      <c r="S2" s="21">
        <v>2.4922857821030146E-2</v>
      </c>
      <c r="T2" s="21">
        <v>0.21374317588416805</v>
      </c>
      <c r="U2" s="21">
        <v>0.41592554291623579</v>
      </c>
      <c r="V2" s="21">
        <v>4.3433298862461223E-2</v>
      </c>
      <c r="W2" s="21">
        <v>0.37249224405377457</v>
      </c>
      <c r="X2" s="22">
        <v>0.49477806788511747</v>
      </c>
      <c r="Y2" s="22">
        <v>0.88585562477097834</v>
      </c>
      <c r="Z2" s="22">
        <v>0.50522193211488253</v>
      </c>
      <c r="AA2" s="22">
        <v>0.3093994778067885</v>
      </c>
      <c r="AB2" s="23">
        <v>0.57381913126038453</v>
      </c>
      <c r="AC2" s="24">
        <v>0.5386851520572451</v>
      </c>
      <c r="AD2" s="22">
        <v>0.18805903398926654</v>
      </c>
      <c r="AE2" s="22">
        <v>0.18805903398926654</v>
      </c>
      <c r="AF2" s="22">
        <v>0.15295169946332737</v>
      </c>
      <c r="AG2" s="22">
        <v>-14.754385964912281</v>
      </c>
      <c r="AH2" s="23">
        <v>14.754385964912281</v>
      </c>
      <c r="AI2" s="24">
        <v>-0.22722159730033745</v>
      </c>
      <c r="AJ2" s="22">
        <v>0.70387965162311961</v>
      </c>
      <c r="AK2" s="22">
        <v>0.35753356539035308</v>
      </c>
      <c r="AL2" s="23">
        <v>0.4420686225758329</v>
      </c>
      <c r="AM2" s="24">
        <v>0.14146845915201656</v>
      </c>
      <c r="AN2" s="22">
        <v>0.92492244053774564</v>
      </c>
      <c r="AO2" s="22">
        <v>0.5307381913126038</v>
      </c>
      <c r="AP2" s="22">
        <v>1.5388850653819683</v>
      </c>
      <c r="AQ2" s="22">
        <v>8.1177308331355336E-2</v>
      </c>
      <c r="AR2" s="22">
        <v>0.19879248658318427</v>
      </c>
      <c r="AS2" s="22">
        <v>-4.5169946332737028E-2</v>
      </c>
      <c r="AT2" s="22">
        <v>0.10550676477569428</v>
      </c>
      <c r="AU2" s="22">
        <v>0.46239113222486145</v>
      </c>
      <c r="AV2" s="22">
        <v>0.29040278468423669</v>
      </c>
      <c r="AW2" s="22">
        <v>0.49361465852304276</v>
      </c>
      <c r="AX2" s="22">
        <v>0.32426429761243752</v>
      </c>
      <c r="AY2" s="22">
        <v>2.3912009512485137</v>
      </c>
      <c r="AZ2" s="22">
        <v>-0.7931034482758621</v>
      </c>
      <c r="BA2" s="22">
        <v>0.85380116959064323</v>
      </c>
      <c r="BB2" s="22">
        <v>0.41819990054699152</v>
      </c>
      <c r="BC2" s="23">
        <v>0.11740890688259109</v>
      </c>
    </row>
    <row r="3" spans="1:55" x14ac:dyDescent="0.2">
      <c r="A3" s="45" t="s">
        <v>99</v>
      </c>
      <c r="B3" s="45" t="s">
        <v>100</v>
      </c>
      <c r="C3" s="45" t="s">
        <v>15</v>
      </c>
      <c r="D3" s="45">
        <v>68568</v>
      </c>
      <c r="E3" s="45" t="s">
        <v>16</v>
      </c>
      <c r="F3" s="45">
        <v>2018</v>
      </c>
      <c r="G3" s="45" t="s">
        <v>17</v>
      </c>
      <c r="H3" s="46">
        <v>43465</v>
      </c>
      <c r="I3" s="46">
        <v>43521</v>
      </c>
      <c r="J3" s="46">
        <v>43521</v>
      </c>
      <c r="K3" s="45">
        <v>460588000</v>
      </c>
      <c r="L3" s="45">
        <v>461917000</v>
      </c>
      <c r="M3" s="45" t="s">
        <v>1603</v>
      </c>
      <c r="N3" s="20">
        <v>0.59552025003255638</v>
      </c>
      <c r="O3" s="21">
        <v>0.50703216564656861</v>
      </c>
      <c r="P3" s="21">
        <v>0.32986065893996613</v>
      </c>
      <c r="Q3" s="21">
        <v>-68.67307692307692</v>
      </c>
      <c r="R3" s="21">
        <v>0.47485080988917305</v>
      </c>
      <c r="S3" s="21">
        <v>4.8384957847873451E-2</v>
      </c>
      <c r="T3" s="21">
        <v>0.42646585204129961</v>
      </c>
      <c r="U3" s="21">
        <v>-32.134615384615387</v>
      </c>
      <c r="V3" s="21">
        <v>-3.2743589743589743</v>
      </c>
      <c r="W3" s="21">
        <v>-28.860256410256412</v>
      </c>
      <c r="X3" s="22">
        <v>0.17326892109500805</v>
      </c>
      <c r="Y3" s="22">
        <v>-1.677744079499258E-2</v>
      </c>
      <c r="Z3" s="22">
        <v>0.82673107890499198</v>
      </c>
      <c r="AA3" s="22">
        <v>7.7503078526096433E-2</v>
      </c>
      <c r="AB3" s="23">
        <v>-1.4776925262858768E-2</v>
      </c>
      <c r="AC3" s="24">
        <v>0.30220105669675645</v>
      </c>
      <c r="AD3" s="22">
        <v>0.13647025374937807</v>
      </c>
      <c r="AE3" s="22">
        <v>9.6145189186627816E-2</v>
      </c>
      <c r="AF3" s="22">
        <v>4.5466391830738979E-2</v>
      </c>
      <c r="AG3" s="22">
        <v>6.0062565172054221</v>
      </c>
      <c r="AH3" s="23">
        <v>4.231491136600626</v>
      </c>
      <c r="AI3" s="24">
        <v>-0.24135750421585161</v>
      </c>
      <c r="AJ3" s="22">
        <v>0.30889438729001173</v>
      </c>
      <c r="AK3" s="22">
        <v>0.18136844205066827</v>
      </c>
      <c r="AL3" s="23">
        <v>0.18926790345102734</v>
      </c>
      <c r="AM3" s="24">
        <v>-2.4602564102564104</v>
      </c>
      <c r="AN3" s="22">
        <v>-54.111538461538458</v>
      </c>
      <c r="AO3" s="22">
        <v>0.79960215970446147</v>
      </c>
      <c r="AP3" s="22">
        <v>-6.794430135222151</v>
      </c>
      <c r="AQ3" s="22">
        <v>3.635502510182817E-2</v>
      </c>
      <c r="AR3" s="22">
        <v>0.11239841732414055</v>
      </c>
      <c r="AS3" s="22">
        <v>-2.71282014831663E-2</v>
      </c>
      <c r="AT3" s="22">
        <v>8.987401723974614E-2</v>
      </c>
      <c r="AU3" s="22">
        <v>7.2795936970959763E-2</v>
      </c>
      <c r="AV3" s="22">
        <v>4.460402952323958E-2</v>
      </c>
      <c r="AW3" s="22">
        <v>0.21074141530807161</v>
      </c>
      <c r="AX3" s="22">
        <v>4.9664608413664428E-2</v>
      </c>
      <c r="AY3" s="22">
        <v>4.3515625</v>
      </c>
      <c r="AZ3" s="22">
        <v>3.4720486111111111</v>
      </c>
      <c r="BA3" s="22">
        <v>0.58259510161542472</v>
      </c>
      <c r="BB3" s="22">
        <v>0.16189906243766208</v>
      </c>
      <c r="BC3" s="23">
        <v>0.10842439949768884</v>
      </c>
    </row>
    <row r="4" spans="1:55" x14ac:dyDescent="0.2">
      <c r="A4" s="45" t="s">
        <v>43</v>
      </c>
      <c r="B4" s="45" t="s">
        <v>44</v>
      </c>
      <c r="C4" s="45" t="s">
        <v>45</v>
      </c>
      <c r="D4" s="45">
        <v>184955</v>
      </c>
      <c r="E4" s="45" t="s">
        <v>16</v>
      </c>
      <c r="F4" s="45">
        <v>2018</v>
      </c>
      <c r="G4" s="45" t="s">
        <v>17</v>
      </c>
      <c r="H4" s="46">
        <v>43465</v>
      </c>
      <c r="I4" s="46">
        <v>43515</v>
      </c>
      <c r="J4" s="46">
        <v>43690</v>
      </c>
      <c r="K4" s="45">
        <v>72991000</v>
      </c>
      <c r="L4" s="45">
        <v>73325000</v>
      </c>
      <c r="M4" s="45" t="s">
        <v>1891</v>
      </c>
      <c r="N4" s="20">
        <v>1.559408257873272</v>
      </c>
      <c r="O4" s="21">
        <v>0.36159911634646963</v>
      </c>
      <c r="P4" s="21">
        <v>0.15716142394881522</v>
      </c>
      <c r="Q4" s="21">
        <v>1.4836937616464765</v>
      </c>
      <c r="R4" s="21">
        <v>0.12311836139745572</v>
      </c>
      <c r="S4" s="21">
        <v>0</v>
      </c>
      <c r="T4" s="21">
        <v>0.12311836139745572</v>
      </c>
      <c r="U4" s="21">
        <v>0.30578830614699715</v>
      </c>
      <c r="V4" s="21">
        <v>0</v>
      </c>
      <c r="W4" s="21">
        <v>0.30578830614699715</v>
      </c>
      <c r="X4" s="22">
        <v>0.63979007582965985</v>
      </c>
      <c r="Y4" s="22">
        <v>0.4956502834260284</v>
      </c>
      <c r="Z4" s="22">
        <v>0.36020992417034009</v>
      </c>
      <c r="AA4" s="22">
        <v>0.11721972610969594</v>
      </c>
      <c r="AB4" s="23">
        <v>0.40262612703793466</v>
      </c>
      <c r="AC4" s="24">
        <v>0.43579508552789353</v>
      </c>
      <c r="AD4" s="22">
        <v>6.0830503455168161E-2</v>
      </c>
      <c r="AE4" s="22">
        <v>6.0830503455168161E-2</v>
      </c>
      <c r="AF4" s="22">
        <v>5.072711297806734E-2</v>
      </c>
      <c r="AG4" s="22">
        <v>9.69731807282189</v>
      </c>
      <c r="AH4" s="23">
        <v>9.69731807282189</v>
      </c>
      <c r="AI4" s="24">
        <v>-2.4753455780161616E-2</v>
      </c>
      <c r="AJ4" s="22">
        <v>0.17264030284213341</v>
      </c>
      <c r="AK4" s="22">
        <v>0.55820734310230413</v>
      </c>
      <c r="AL4" s="23">
        <v>0.57530352083207659</v>
      </c>
      <c r="AM4" s="24">
        <v>0.13923212606245733</v>
      </c>
      <c r="AN4" s="22">
        <v>2.7447279746169766</v>
      </c>
      <c r="AO4" s="22">
        <v>1.1050991941927077</v>
      </c>
      <c r="AP4" s="22">
        <v>4.814982573922781</v>
      </c>
      <c r="AQ4" s="22">
        <v>5.6058491675784673E-2</v>
      </c>
      <c r="AR4" s="22">
        <v>6.4094180109121351E-2</v>
      </c>
      <c r="AS4" s="22">
        <v>-1.5865524530968497E-3</v>
      </c>
      <c r="AT4" s="22">
        <v>7.0830426791032297E-2</v>
      </c>
      <c r="AU4" s="22">
        <v>0.1213086876601428</v>
      </c>
      <c r="AV4" s="22">
        <v>0.40424694564058961</v>
      </c>
      <c r="AW4" s="22">
        <v>0.57530352083207659</v>
      </c>
      <c r="AX4" s="22">
        <v>0.40424694564058961</v>
      </c>
      <c r="AY4" s="22">
        <v>1.8314714527228468</v>
      </c>
      <c r="AZ4" s="22">
        <v>0.87228960456812554</v>
      </c>
      <c r="BA4" s="22">
        <v>0.88782662642874421</v>
      </c>
      <c r="BB4" s="22">
        <v>0.54600905655029508</v>
      </c>
      <c r="BC4" s="23">
        <v>0.11399215225928411</v>
      </c>
    </row>
    <row r="5" spans="1:55" x14ac:dyDescent="0.2">
      <c r="A5" s="45" t="s">
        <v>140</v>
      </c>
      <c r="B5" s="45" t="s">
        <v>141</v>
      </c>
      <c r="C5" s="45" t="s">
        <v>34</v>
      </c>
      <c r="D5" s="45">
        <v>111052</v>
      </c>
      <c r="E5" s="45" t="s">
        <v>16</v>
      </c>
      <c r="F5" s="45">
        <v>2018</v>
      </c>
      <c r="G5" s="45" t="s">
        <v>17</v>
      </c>
      <c r="H5" s="46">
        <v>43373</v>
      </c>
      <c r="I5" s="46">
        <v>43409</v>
      </c>
      <c r="J5" s="46">
        <v>43495</v>
      </c>
      <c r="K5" s="45">
        <v>19206348000</v>
      </c>
      <c r="L5" s="45">
        <v>19390188000</v>
      </c>
      <c r="M5" s="45" t="s">
        <v>1892</v>
      </c>
      <c r="N5" s="20">
        <v>1.2760628484139107</v>
      </c>
      <c r="O5" s="21">
        <v>1.2279048544844962</v>
      </c>
      <c r="P5" s="21">
        <v>0.73582042176681806</v>
      </c>
      <c r="Q5" s="21">
        <v>1.7999060031183092</v>
      </c>
      <c r="R5" s="21">
        <v>0.30821780938348448</v>
      </c>
      <c r="S5" s="21">
        <v>4.9219463975977769E-2</v>
      </c>
      <c r="T5" s="21">
        <v>0.25899834540750666</v>
      </c>
      <c r="U5" s="21">
        <v>0.86298089476079287</v>
      </c>
      <c r="V5" s="21">
        <v>0.13780987265660552</v>
      </c>
      <c r="W5" s="21">
        <v>0.72517102210418738</v>
      </c>
      <c r="X5" s="22">
        <v>0.34276175733176312</v>
      </c>
      <c r="Y5" s="22">
        <v>0.35715484694353339</v>
      </c>
      <c r="Z5" s="22">
        <v>0.65723824266823694</v>
      </c>
      <c r="AA5" s="22">
        <v>0</v>
      </c>
      <c r="AB5" s="23">
        <v>0.35715484694353339</v>
      </c>
      <c r="AC5" s="24">
        <v>0.38469860491899105</v>
      </c>
      <c r="AD5" s="22">
        <v>0.26760428208729942</v>
      </c>
      <c r="AE5" s="22">
        <v>0.26760428208729942</v>
      </c>
      <c r="AF5" s="22">
        <v>0.21092420845075338</v>
      </c>
      <c r="AG5" s="22" t="e">
        <v>#DIV/0!</v>
      </c>
      <c r="AH5" s="23" t="e">
        <v>#DIV/0!</v>
      </c>
      <c r="AI5" s="24">
        <v>-0.2798598676527832</v>
      </c>
      <c r="AJ5" s="22">
        <v>0.63706429662546871</v>
      </c>
      <c r="AK5" s="22">
        <v>0.44481327800829873</v>
      </c>
      <c r="AL5" s="23">
        <v>0.55519536652835411</v>
      </c>
      <c r="AM5" s="24">
        <v>0.36070184338329092</v>
      </c>
      <c r="AN5" s="22">
        <v>1.7101016807537655</v>
      </c>
      <c r="AO5" s="22">
        <v>0.61077110404749024</v>
      </c>
      <c r="AP5" s="22">
        <v>8.2366425927922098</v>
      </c>
      <c r="AQ5" s="22">
        <v>0.12882641166580963</v>
      </c>
      <c r="AR5" s="22">
        <v>0.28017222576057654</v>
      </c>
      <c r="AS5" s="22">
        <v>-7.8408962021340636E-2</v>
      </c>
      <c r="AT5" s="22">
        <v>0.17112109965123001</v>
      </c>
      <c r="AU5" s="22">
        <v>0.17635447457694367</v>
      </c>
      <c r="AV5" s="22">
        <v>0.15369121715076073</v>
      </c>
      <c r="AW5" s="22">
        <v>0.66070344728260311</v>
      </c>
      <c r="AX5" s="22">
        <v>0.18289835094180459</v>
      </c>
      <c r="AY5" s="22">
        <v>1.8857589984350547</v>
      </c>
      <c r="AZ5" s="22">
        <v>0.67649647887323938</v>
      </c>
      <c r="BA5" s="22">
        <v>0.36770697607081548</v>
      </c>
      <c r="BB5" s="22">
        <v>0.53029045643153527</v>
      </c>
      <c r="BC5" s="23">
        <v>0.22347133931986668</v>
      </c>
    </row>
    <row r="6" spans="1:55" x14ac:dyDescent="0.2">
      <c r="A6" s="45" t="s">
        <v>26</v>
      </c>
      <c r="B6" s="45" t="s">
        <v>27</v>
      </c>
      <c r="C6" s="45" t="s">
        <v>24</v>
      </c>
      <c r="D6" s="45">
        <v>61199</v>
      </c>
      <c r="E6" s="45" t="s">
        <v>16</v>
      </c>
      <c r="F6" s="45">
        <v>2018</v>
      </c>
      <c r="G6" s="45" t="s">
        <v>17</v>
      </c>
      <c r="H6" s="46">
        <v>43465</v>
      </c>
      <c r="I6" s="46">
        <v>43523</v>
      </c>
      <c r="J6" s="46">
        <v>43588</v>
      </c>
      <c r="K6" s="45">
        <v>1494000000</v>
      </c>
      <c r="L6" s="45">
        <v>1501000000</v>
      </c>
      <c r="M6" s="45" t="s">
        <v>1893</v>
      </c>
      <c r="N6" s="20">
        <v>1.2753440298059011</v>
      </c>
      <c r="O6" s="21">
        <v>1.1788954990685656</v>
      </c>
      <c r="P6" s="21">
        <v>0.58824589868397337</v>
      </c>
      <c r="Q6" s="21">
        <v>12.887777123798312</v>
      </c>
      <c r="R6" s="21">
        <v>0.52790099737236174</v>
      </c>
      <c r="S6" s="21">
        <v>9.0625264882886442E-2</v>
      </c>
      <c r="T6" s="21">
        <v>0.43727573248947532</v>
      </c>
      <c r="U6" s="21">
        <v>7.3313713949381993</v>
      </c>
      <c r="V6" s="21">
        <v>1.258583480478713</v>
      </c>
      <c r="W6" s="21">
        <v>6.0727879144594858</v>
      </c>
      <c r="X6" s="22">
        <v>0.29981917328285257</v>
      </c>
      <c r="Y6" s="22">
        <v>0.18573719116682458</v>
      </c>
      <c r="Z6" s="22">
        <v>0.70018082671714743</v>
      </c>
      <c r="AA6" s="22">
        <v>0.22299607266973695</v>
      </c>
      <c r="AB6" s="23">
        <v>7.2005763851609075E-2</v>
      </c>
      <c r="AC6" s="24">
        <v>0.75049617238446276</v>
      </c>
      <c r="AD6" s="22">
        <v>0.3515381343918344</v>
      </c>
      <c r="AE6" s="22">
        <v>0.3515381343918344</v>
      </c>
      <c r="AF6" s="22">
        <v>0.18815565636518289</v>
      </c>
      <c r="AG6" s="22">
        <v>9.8794820717131469</v>
      </c>
      <c r="AH6" s="23">
        <v>9.8794820717131469</v>
      </c>
      <c r="AI6" s="24">
        <v>-0.55341365461847392</v>
      </c>
      <c r="AJ6" s="22">
        <v>0.59852172345411936</v>
      </c>
      <c r="AK6" s="22">
        <v>0.15663134232498394</v>
      </c>
      <c r="AL6" s="23">
        <v>0.26653821451509313</v>
      </c>
      <c r="AM6" s="24">
        <v>1.0415930939768492</v>
      </c>
      <c r="AN6" s="22">
        <v>5.5358053757112025</v>
      </c>
      <c r="AO6" s="22">
        <v>0.39860989461192892</v>
      </c>
      <c r="AP6" s="22">
        <v>6.1580096027935403</v>
      </c>
      <c r="AQ6" s="22">
        <v>7.5000706354363858E-2</v>
      </c>
      <c r="AR6" s="22">
        <v>0.35299121066061812</v>
      </c>
      <c r="AS6" s="22">
        <v>-0.19535015593989227</v>
      </c>
      <c r="AT6" s="22">
        <v>0.14070578928036617</v>
      </c>
      <c r="AU6" s="22">
        <v>0.58205636680487949</v>
      </c>
      <c r="AV6" s="22">
        <v>0.25920573752943693</v>
      </c>
      <c r="AW6" s="22">
        <v>0.32177817982101897</v>
      </c>
      <c r="AX6" s="22">
        <v>0.31292604917132427</v>
      </c>
      <c r="AY6" s="22">
        <v>3.7673152535537855</v>
      </c>
      <c r="AZ6" s="22">
        <v>2.7804214134489365</v>
      </c>
      <c r="BA6" s="22">
        <v>1.824449048785082</v>
      </c>
      <c r="BB6" s="22">
        <v>0.26544101905373579</v>
      </c>
      <c r="BC6" s="23">
        <v>0.18319327731092436</v>
      </c>
    </row>
    <row r="7" spans="1:55" x14ac:dyDescent="0.2">
      <c r="A7" s="45" t="s">
        <v>115</v>
      </c>
      <c r="B7" s="45" t="s">
        <v>116</v>
      </c>
      <c r="C7" s="45" t="s">
        <v>24</v>
      </c>
      <c r="D7" s="45">
        <v>187024</v>
      </c>
      <c r="E7" s="45" t="s">
        <v>16</v>
      </c>
      <c r="F7" s="45">
        <v>2018</v>
      </c>
      <c r="G7" s="45" t="s">
        <v>17</v>
      </c>
      <c r="H7" s="46">
        <v>43373</v>
      </c>
      <c r="I7" s="46">
        <v>43424</v>
      </c>
      <c r="J7" s="46">
        <v>43424</v>
      </c>
      <c r="K7" s="45">
        <v>215396000</v>
      </c>
      <c r="L7" s="45">
        <v>217459000</v>
      </c>
      <c r="M7" s="45" t="s">
        <v>1605</v>
      </c>
      <c r="N7" s="20">
        <v>0.90622527678534304</v>
      </c>
      <c r="O7" s="21">
        <v>0.47884972741423582</v>
      </c>
      <c r="P7" s="21">
        <v>9.0800955248056675E-2</v>
      </c>
      <c r="Q7" s="21">
        <v>16.106871963190393</v>
      </c>
      <c r="R7" s="21">
        <v>0.10741985255038231</v>
      </c>
      <c r="S7" s="21">
        <v>3.4321097210451666E-4</v>
      </c>
      <c r="T7" s="21">
        <v>0.10707664157827779</v>
      </c>
      <c r="U7" s="21">
        <v>1.8376176638841808</v>
      </c>
      <c r="V7" s="21">
        <v>5.8712661561540758E-3</v>
      </c>
      <c r="W7" s="21">
        <v>1.8317463977280268</v>
      </c>
      <c r="X7" s="22">
        <v>0.68815764995765427</v>
      </c>
      <c r="Y7" s="22">
        <v>7.8084200754433578E-2</v>
      </c>
      <c r="Z7" s="22">
        <v>0.31184235004234567</v>
      </c>
      <c r="AA7" s="22">
        <v>0.17114623856801089</v>
      </c>
      <c r="AB7" s="23">
        <v>5.8456040481962096E-2</v>
      </c>
      <c r="AC7" s="24">
        <v>2.9684493026171446E-2</v>
      </c>
      <c r="AD7" s="22">
        <v>1.5784307579794182E-2</v>
      </c>
      <c r="AE7" s="22">
        <v>1.3188038708666354E-2</v>
      </c>
      <c r="AF7" s="22">
        <v>2.3800083581465808E-3</v>
      </c>
      <c r="AG7" s="22">
        <v>16.649598787753554</v>
      </c>
      <c r="AH7" s="23">
        <v>13.911003202810207</v>
      </c>
      <c r="AI7" s="24">
        <v>-0.87280156475004289</v>
      </c>
      <c r="AJ7" s="22">
        <v>5.6086536867828204E-2</v>
      </c>
      <c r="AK7" s="22">
        <v>0.3120623983509459</v>
      </c>
      <c r="AL7" s="23">
        <v>0.39648416185824353</v>
      </c>
      <c r="AM7" s="24">
        <v>0.17655165198083181</v>
      </c>
      <c r="AN7" s="22">
        <v>74.181105867342609</v>
      </c>
      <c r="AO7" s="22">
        <v>4.3363337275780962</v>
      </c>
      <c r="AP7" s="22">
        <v>-60.895491052008339</v>
      </c>
      <c r="AQ7" s="22">
        <v>1.0320510515348788E-2</v>
      </c>
      <c r="AR7" s="22">
        <v>9.8217233453481694E-3</v>
      </c>
      <c r="AS7" s="22">
        <v>-8.572415504361908E-3</v>
      </c>
      <c r="AT7" s="22">
        <v>4.2590270205374432E-2</v>
      </c>
      <c r="AU7" s="22">
        <v>3.7515504882604758E-2</v>
      </c>
      <c r="AV7" s="22">
        <v>0.26520274455740983</v>
      </c>
      <c r="AW7" s="22">
        <v>0.39775500592478941</v>
      </c>
      <c r="AX7" s="22">
        <v>0.26605279448821373</v>
      </c>
      <c r="AY7" s="22">
        <v>1.5694096485625117</v>
      </c>
      <c r="AZ7" s="22">
        <v>0.56202818714650238</v>
      </c>
      <c r="BA7" s="22">
        <v>2.7603324151403079</v>
      </c>
      <c r="BB7" s="22">
        <v>0.5323758662410476</v>
      </c>
      <c r="BC7" s="23">
        <v>0.2376555089514909</v>
      </c>
    </row>
    <row r="8" spans="1:55" x14ac:dyDescent="0.2">
      <c r="A8" s="45" t="s">
        <v>29</v>
      </c>
      <c r="B8" s="45" t="s">
        <v>30</v>
      </c>
      <c r="C8" s="45" t="s">
        <v>24</v>
      </c>
      <c r="D8" s="45">
        <v>445587</v>
      </c>
      <c r="E8" s="45" t="s">
        <v>16</v>
      </c>
      <c r="F8" s="45">
        <v>2018</v>
      </c>
      <c r="G8" s="45" t="s">
        <v>17</v>
      </c>
      <c r="H8" s="46">
        <v>43555</v>
      </c>
      <c r="I8" s="46">
        <v>43608</v>
      </c>
      <c r="J8" s="46">
        <v>43769</v>
      </c>
      <c r="K8" s="45">
        <v>45091000</v>
      </c>
      <c r="L8" s="45">
        <v>46146000</v>
      </c>
      <c r="M8" s="45" t="s">
        <v>1894</v>
      </c>
      <c r="N8" s="20">
        <v>5.8367894003448191</v>
      </c>
      <c r="O8" s="21">
        <v>5.243936137549893</v>
      </c>
      <c r="P8" s="21">
        <v>4.2777567842044357</v>
      </c>
      <c r="Q8" s="21">
        <v>0.14046066561860066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2">
        <v>0.62854363376251787</v>
      </c>
      <c r="Y8" s="22">
        <v>0.93958264632860133</v>
      </c>
      <c r="Z8" s="22">
        <v>0.37145636623748213</v>
      </c>
      <c r="AA8" s="22">
        <v>4.5535526943252268E-2</v>
      </c>
      <c r="AB8" s="23">
        <v>0.87683865840089015</v>
      </c>
      <c r="AC8" s="24">
        <v>0.83396856247336837</v>
      </c>
      <c r="AD8" s="22">
        <v>0.26465223520376457</v>
      </c>
      <c r="AE8" s="22">
        <v>0.26465223520376457</v>
      </c>
      <c r="AF8" s="22">
        <v>0.18891821291488492</v>
      </c>
      <c r="AG8" s="22" t="e">
        <v>#DIV/0!</v>
      </c>
      <c r="AH8" s="23" t="e">
        <v>#DIV/0!</v>
      </c>
      <c r="AI8" s="24">
        <v>-4.7453595504450885E-2</v>
      </c>
      <c r="AJ8" s="22">
        <v>2.2737535721877142</v>
      </c>
      <c r="AK8" s="22" t="e">
        <v>#DIV/0!</v>
      </c>
      <c r="AL8" s="23" t="e">
        <v>#DIV/0!</v>
      </c>
      <c r="AM8" s="24">
        <v>0.16267744124932562</v>
      </c>
      <c r="AN8" s="22">
        <v>0.86109983118789191</v>
      </c>
      <c r="AO8" s="22">
        <v>0.75504562072802417</v>
      </c>
      <c r="AP8" s="22">
        <v>1.4496214497947943</v>
      </c>
      <c r="AQ8" s="22">
        <v>0.14264186933714831</v>
      </c>
      <c r="AR8" s="22">
        <v>0.32428854617018305</v>
      </c>
      <c r="AS8" s="22">
        <v>-1.538865749668631E-2</v>
      </c>
      <c r="AT8" s="22">
        <v>0.24485264663805437</v>
      </c>
      <c r="AU8" s="22">
        <v>0.13915590089983704</v>
      </c>
      <c r="AV8" s="22" t="e">
        <v>#DIV/0!</v>
      </c>
      <c r="AW8" s="22" t="e">
        <v>#DIV/0!</v>
      </c>
      <c r="AX8" s="22" t="e">
        <v>#DIV/0!</v>
      </c>
      <c r="AY8" s="22">
        <v>0</v>
      </c>
      <c r="AZ8" s="22">
        <v>-2.3053068341638188</v>
      </c>
      <c r="BA8" s="22">
        <v>0.10505482749398234</v>
      </c>
      <c r="BB8" s="22" t="e">
        <v>#DIV/0!</v>
      </c>
      <c r="BC8" s="23">
        <v>0.22393981413524147</v>
      </c>
    </row>
    <row r="9" spans="1:55" x14ac:dyDescent="0.2">
      <c r="A9" s="45" t="s">
        <v>22</v>
      </c>
      <c r="B9" s="45" t="s">
        <v>23</v>
      </c>
      <c r="C9" s="45" t="s">
        <v>24</v>
      </c>
      <c r="D9" s="45">
        <v>63877</v>
      </c>
      <c r="E9" s="45" t="s">
        <v>16</v>
      </c>
      <c r="F9" s="45">
        <v>2018</v>
      </c>
      <c r="G9" s="45" t="s">
        <v>17</v>
      </c>
      <c r="H9" s="46">
        <v>43465</v>
      </c>
      <c r="I9" s="46">
        <v>43518</v>
      </c>
      <c r="J9" s="46">
        <v>43518</v>
      </c>
      <c r="K9" s="45">
        <v>1761167000</v>
      </c>
      <c r="L9" s="45">
        <v>1774092000</v>
      </c>
      <c r="M9" s="45" t="s">
        <v>1606</v>
      </c>
      <c r="N9" s="20">
        <v>2.2606597845601435</v>
      </c>
      <c r="O9" s="21">
        <v>1.8565978456014363</v>
      </c>
      <c r="P9" s="21">
        <v>1.0783213644524237</v>
      </c>
      <c r="Q9" s="21">
        <v>1.4519261688854588</v>
      </c>
      <c r="R9" s="21">
        <v>0.36621639344262297</v>
      </c>
      <c r="S9" s="21">
        <v>9.3639344262295074E-3</v>
      </c>
      <c r="T9" s="21">
        <v>0.35685245901639345</v>
      </c>
      <c r="U9" s="21">
        <v>0.89793555855682039</v>
      </c>
      <c r="V9" s="21">
        <v>2.2959675863399576E-2</v>
      </c>
      <c r="W9" s="21">
        <v>0.87497588269342075</v>
      </c>
      <c r="X9" s="22">
        <v>0.26422295081967212</v>
      </c>
      <c r="Y9" s="22">
        <v>1.0110869070455506</v>
      </c>
      <c r="Z9" s="22">
        <v>0.73577704918032782</v>
      </c>
      <c r="AA9" s="22">
        <v>0.31501639344262294</v>
      </c>
      <c r="AB9" s="23">
        <v>0.40784262295081969</v>
      </c>
      <c r="AC9" s="24">
        <v>0.54958013873676526</v>
      </c>
      <c r="AD9" s="22">
        <v>0.13512230741146403</v>
      </c>
      <c r="AE9" s="22">
        <v>6.301569916027748E-2</v>
      </c>
      <c r="AF9" s="22">
        <v>1.7415115005476451E-2</v>
      </c>
      <c r="AG9" s="22">
        <v>4.7448717948717949</v>
      </c>
      <c r="AH9" s="23">
        <v>2.212820512820513</v>
      </c>
      <c r="AI9" s="24">
        <v>-0.94811490125673248</v>
      </c>
      <c r="AJ9" s="22">
        <v>0.625</v>
      </c>
      <c r="AK9" s="22">
        <v>0.13325454805901732</v>
      </c>
      <c r="AL9" s="23">
        <v>0.19946998997278326</v>
      </c>
      <c r="AM9" s="24">
        <v>1.5338606984371986E-2</v>
      </c>
      <c r="AN9" s="22">
        <v>0.88076403627242905</v>
      </c>
      <c r="AO9" s="22">
        <v>0.35921311475409834</v>
      </c>
      <c r="AP9" s="22">
        <v>2.4379172229639519</v>
      </c>
      <c r="AQ9" s="22">
        <v>6.2557377049180327E-3</v>
      </c>
      <c r="AR9" s="22">
        <v>0.20335889010587807</v>
      </c>
      <c r="AS9" s="22">
        <v>-0.19280759401241329</v>
      </c>
      <c r="AT9" s="22">
        <v>7.3049180327868848E-2</v>
      </c>
      <c r="AU9" s="22">
        <v>-0.45421903052064633</v>
      </c>
      <c r="AV9" s="22">
        <v>-0.14496490474144105</v>
      </c>
      <c r="AW9" s="22">
        <v>0.20470415288496877</v>
      </c>
      <c r="AX9" s="22">
        <v>-0.14876883498713708</v>
      </c>
      <c r="AY9" s="22">
        <v>7.5449878411240201</v>
      </c>
      <c r="AZ9" s="22">
        <v>4.9483923263982703</v>
      </c>
      <c r="BA9" s="22">
        <v>-8.4863731656184491</v>
      </c>
      <c r="BB9" s="22">
        <v>6.1810628849734997E-2</v>
      </c>
      <c r="BC9" s="23">
        <v>2.5631886898927796E-2</v>
      </c>
    </row>
    <row r="10" spans="1:55" x14ac:dyDescent="0.2">
      <c r="A10" s="45" t="s">
        <v>32</v>
      </c>
      <c r="B10" s="45" t="s">
        <v>33</v>
      </c>
      <c r="C10" s="45" t="s">
        <v>34</v>
      </c>
      <c r="D10" s="45">
        <v>61372</v>
      </c>
      <c r="E10" s="45" t="s">
        <v>16</v>
      </c>
      <c r="F10" s="45">
        <v>2018</v>
      </c>
      <c r="G10" s="45" t="s">
        <v>17</v>
      </c>
      <c r="H10" s="46">
        <v>43343</v>
      </c>
      <c r="I10" s="46">
        <v>43397</v>
      </c>
      <c r="J10" s="46">
        <v>43397</v>
      </c>
      <c r="K10" s="45">
        <v>640899432</v>
      </c>
      <c r="L10" s="45">
        <v>653794361</v>
      </c>
      <c r="M10" s="54" t="s">
        <v>1607</v>
      </c>
      <c r="N10" s="20">
        <v>1.2313665969787706</v>
      </c>
      <c r="O10" s="21">
        <v>1.2313665969787706</v>
      </c>
      <c r="P10" s="21">
        <v>0.42037395314200665</v>
      </c>
      <c r="Q10" s="21">
        <v>1.3367067619616486</v>
      </c>
      <c r="R10" s="21">
        <v>1.1048973794055414E-3</v>
      </c>
      <c r="S10" s="21">
        <v>1.2811873481978096E-4</v>
      </c>
      <c r="T10" s="21">
        <v>9.767786445857604E-4</v>
      </c>
      <c r="U10" s="21">
        <v>2.5818211777306338E-3</v>
      </c>
      <c r="V10" s="21">
        <v>2.9937591398735352E-4</v>
      </c>
      <c r="W10" s="21">
        <v>2.2824452637432804E-3</v>
      </c>
      <c r="X10" s="22">
        <v>0.53315767507026257</v>
      </c>
      <c r="Y10" s="22">
        <v>0.54898539299251259</v>
      </c>
      <c r="Z10" s="22">
        <v>0.46684232492973743</v>
      </c>
      <c r="AA10" s="22">
        <v>0.22046611949198519</v>
      </c>
      <c r="AB10" s="23">
        <v>0.42795271374167088</v>
      </c>
      <c r="AC10" s="24">
        <v>0.30002308143525291</v>
      </c>
      <c r="AD10" s="22">
        <v>0.13987039689787251</v>
      </c>
      <c r="AE10" s="22">
        <v>0.13987039689787251</v>
      </c>
      <c r="AF10" s="22">
        <v>9.3706084822288996E-2</v>
      </c>
      <c r="AG10" s="22">
        <v>-229.62277294038847</v>
      </c>
      <c r="AH10" s="23">
        <v>-229.62277294038847</v>
      </c>
      <c r="AI10" s="24">
        <v>-0.71590731542624142</v>
      </c>
      <c r="AJ10" s="22">
        <v>0.50619887729165669</v>
      </c>
      <c r="AK10" s="22">
        <v>135.83809333865179</v>
      </c>
      <c r="AL10" s="23">
        <v>198.366134822497</v>
      </c>
      <c r="AM10" s="24">
        <v>0.35479691458466356</v>
      </c>
      <c r="AN10" s="22">
        <v>3.7862740211324173</v>
      </c>
      <c r="AO10" s="22">
        <v>1.6203462423132065</v>
      </c>
      <c r="AP10" s="22">
        <v>16.174798175107018</v>
      </c>
      <c r="AQ10" s="22">
        <v>0.15183630242367857</v>
      </c>
      <c r="AR10" s="22">
        <v>0.13526382004335696</v>
      </c>
      <c r="AS10" s="22">
        <v>-9.6836358281537915E-2</v>
      </c>
      <c r="AT10" s="22">
        <v>0.21917422252818325</v>
      </c>
      <c r="AU10" s="22">
        <v>0.27881537159113662</v>
      </c>
      <c r="AV10" s="22">
        <v>109.26047068209014</v>
      </c>
      <c r="AW10" s="22">
        <v>224.38474033298741</v>
      </c>
      <c r="AX10" s="22">
        <v>123.59157153814917</v>
      </c>
      <c r="AY10" s="22">
        <v>4.8751536733223112E-3</v>
      </c>
      <c r="AZ10" s="22">
        <v>-0.79822639303578369</v>
      </c>
      <c r="BA10" s="22">
        <v>0.79507736820671615</v>
      </c>
      <c r="BB10" s="22">
        <v>205.12173913043478</v>
      </c>
      <c r="BC10" s="23">
        <v>0.39970134337187718</v>
      </c>
    </row>
    <row r="11" spans="1:55" x14ac:dyDescent="0.2">
      <c r="A11" s="45" t="s">
        <v>40</v>
      </c>
      <c r="B11" s="45" t="s">
        <v>41</v>
      </c>
      <c r="C11" s="45" t="s">
        <v>34</v>
      </c>
      <c r="D11" s="45">
        <v>14099</v>
      </c>
      <c r="E11" s="45" t="s">
        <v>16</v>
      </c>
      <c r="F11" s="45">
        <v>2018</v>
      </c>
      <c r="G11" s="45" t="s">
        <v>17</v>
      </c>
      <c r="H11" s="46">
        <v>43465</v>
      </c>
      <c r="I11" s="46">
        <v>43490</v>
      </c>
      <c r="J11" s="46">
        <v>43490</v>
      </c>
      <c r="K11" s="45">
        <v>488256000</v>
      </c>
      <c r="L11" s="45">
        <v>496821000</v>
      </c>
      <c r="M11" s="45" t="s">
        <v>1608</v>
      </c>
      <c r="N11" s="20">
        <v>2.0546850039561075</v>
      </c>
      <c r="O11" s="21">
        <v>2.0546850039561075</v>
      </c>
      <c r="P11" s="21">
        <v>1.6498497359429187</v>
      </c>
      <c r="Q11" s="21">
        <v>0.71817743277112212</v>
      </c>
      <c r="R11" s="21">
        <v>0.12943577803284581</v>
      </c>
      <c r="S11" s="21">
        <v>0</v>
      </c>
      <c r="T11" s="21">
        <v>0.12943577803284581</v>
      </c>
      <c r="U11" s="21">
        <v>0.22239363280920779</v>
      </c>
      <c r="V11" s="21">
        <v>0</v>
      </c>
      <c r="W11" s="21">
        <v>0.22239363280920779</v>
      </c>
      <c r="X11" s="22">
        <v>0.49862647152953765</v>
      </c>
      <c r="Y11" s="22">
        <v>1.0157933090363658</v>
      </c>
      <c r="Z11" s="22">
        <v>0.50137352847046235</v>
      </c>
      <c r="AA11" s="22">
        <v>0.40050487232824117</v>
      </c>
      <c r="AB11" s="23">
        <v>0.58201206751224377</v>
      </c>
      <c r="AC11" s="24">
        <v>0.86160510744017837</v>
      </c>
      <c r="AD11" s="22">
        <v>0.29693809700876739</v>
      </c>
      <c r="AE11" s="22">
        <v>0.29693809700876739</v>
      </c>
      <c r="AF11" s="22">
        <v>0.23200066287703699</v>
      </c>
      <c r="AG11" s="22">
        <v>29.140278487137444</v>
      </c>
      <c r="AH11" s="23">
        <v>29.140278487137444</v>
      </c>
      <c r="AI11" s="24">
        <v>-0.40638336366442113</v>
      </c>
      <c r="AJ11" s="22">
        <v>0.82576570033312946</v>
      </c>
      <c r="AK11" s="22">
        <v>1.5482196701323097</v>
      </c>
      <c r="AL11" s="23">
        <v>1.5482196701323097</v>
      </c>
      <c r="AM11" s="24">
        <v>0.2002340698183388</v>
      </c>
      <c r="AN11" s="22">
        <v>0.86307542114422808</v>
      </c>
      <c r="AO11" s="22">
        <v>0.50232031027915269</v>
      </c>
      <c r="AP11" s="22">
        <v>1.9625823442702794</v>
      </c>
      <c r="AQ11" s="22">
        <v>0.11653864496136233</v>
      </c>
      <c r="AR11" s="22">
        <v>0.39893871195048142</v>
      </c>
      <c r="AS11" s="22">
        <v>-0.16212205565838825</v>
      </c>
      <c r="AT11" s="22">
        <v>0.20039501756933137</v>
      </c>
      <c r="AU11" s="22">
        <v>0.70021434704944663</v>
      </c>
      <c r="AV11" s="22">
        <v>1.3128247213143682</v>
      </c>
      <c r="AW11" s="22">
        <v>1.5482196701323097</v>
      </c>
      <c r="AX11" s="22">
        <v>1.3128247213143682</v>
      </c>
      <c r="AY11" s="22">
        <v>0.86777608914738513</v>
      </c>
      <c r="AZ11" s="22">
        <v>-1.8165038893590917</v>
      </c>
      <c r="BA11" s="22">
        <v>1.4581127940900402</v>
      </c>
      <c r="BB11" s="22">
        <v>1.1523710004299941</v>
      </c>
      <c r="BC11" s="23">
        <v>0.19695453320323519</v>
      </c>
    </row>
    <row r="12" spans="1:55" x14ac:dyDescent="0.2">
      <c r="A12" s="45" t="s">
        <v>127</v>
      </c>
      <c r="B12" s="45" t="s">
        <v>128</v>
      </c>
      <c r="C12" s="45" t="s">
        <v>34</v>
      </c>
      <c r="D12" s="45">
        <v>65917</v>
      </c>
      <c r="E12" s="45" t="s">
        <v>16</v>
      </c>
      <c r="F12" s="45">
        <v>2018</v>
      </c>
      <c r="G12" s="45" t="s">
        <v>17</v>
      </c>
      <c r="H12" s="46">
        <v>43404</v>
      </c>
      <c r="I12" s="46">
        <v>43431</v>
      </c>
      <c r="J12" s="46">
        <v>43431</v>
      </c>
      <c r="K12" s="45">
        <v>370928000</v>
      </c>
      <c r="L12" s="45">
        <v>374970000</v>
      </c>
      <c r="M12" s="45" t="s">
        <v>1609</v>
      </c>
      <c r="N12" s="20">
        <v>1.4729630177181188</v>
      </c>
      <c r="O12" s="21">
        <v>1.1279119882330242</v>
      </c>
      <c r="P12" s="21">
        <v>0.65640355515018178</v>
      </c>
      <c r="Q12" s="21">
        <v>1.0805206691111779</v>
      </c>
      <c r="R12" s="21">
        <v>0.3713625097877169</v>
      </c>
      <c r="S12" s="21">
        <v>1.4190238308024097E-2</v>
      </c>
      <c r="T12" s="21">
        <v>0.35717227147969277</v>
      </c>
      <c r="U12" s="21">
        <v>0.77262737734634712</v>
      </c>
      <c r="V12" s="21">
        <v>2.9523084099457364E-2</v>
      </c>
      <c r="W12" s="21">
        <v>0.74310429324688976</v>
      </c>
      <c r="X12" s="22">
        <v>0.11122015520904255</v>
      </c>
      <c r="Y12" s="22">
        <v>2.8191933557022031</v>
      </c>
      <c r="Z12" s="22">
        <v>0.8887798447909574</v>
      </c>
      <c r="AA12" s="22">
        <v>0.57789532655853515</v>
      </c>
      <c r="AB12" s="23">
        <v>0.48064891392173059</v>
      </c>
      <c r="AC12" s="24">
        <v>0.59943107228718218</v>
      </c>
      <c r="AD12" s="22">
        <v>0.27448794450047315</v>
      </c>
      <c r="AE12" s="22">
        <v>0.27448794450047315</v>
      </c>
      <c r="AF12" s="22">
        <v>0.14239032262927698</v>
      </c>
      <c r="AG12" s="22">
        <v>6.3578389801684301</v>
      </c>
      <c r="AH12" s="23">
        <v>6.3578389801684301</v>
      </c>
      <c r="AI12" s="24">
        <v>5.0589775946618349</v>
      </c>
      <c r="AJ12" s="22">
        <v>0.69696779867847036</v>
      </c>
      <c r="AK12" s="22">
        <v>6.5019429164176565E-2</v>
      </c>
      <c r="AL12" s="23">
        <v>0.1417118960897629</v>
      </c>
      <c r="AM12" s="24">
        <v>7.1569762063624212E-2</v>
      </c>
      <c r="AN12" s="22">
        <v>0.5026308020241026</v>
      </c>
      <c r="AO12" s="22">
        <v>0.24158894909649334</v>
      </c>
      <c r="AP12" s="22">
        <v>6.7648508753572818</v>
      </c>
      <c r="AQ12" s="22">
        <v>3.4399928405517657E-2</v>
      </c>
      <c r="AR12" s="22">
        <v>0.21783482065502457</v>
      </c>
      <c r="AS12" s="22">
        <v>1.1020214770309484</v>
      </c>
      <c r="AT12" s="22">
        <v>5.2626485398670486E-2</v>
      </c>
      <c r="AU12" s="22">
        <v>-3.448795112796085</v>
      </c>
      <c r="AV12" s="22">
        <v>-0.70123081093005757</v>
      </c>
      <c r="AW12" s="22">
        <v>0.14734202400608973</v>
      </c>
      <c r="AX12" s="22">
        <v>-0.72909028690450273</v>
      </c>
      <c r="AY12" s="22">
        <v>5.6001249689717447</v>
      </c>
      <c r="AZ12" s="22">
        <v>4.8527092302995545</v>
      </c>
      <c r="BA12" s="22">
        <v>-7.5700981356023096</v>
      </c>
      <c r="BB12" s="22">
        <v>0.1785674436803886</v>
      </c>
      <c r="BC12" s="23">
        <v>7.1729379673391019E-2</v>
      </c>
    </row>
    <row r="13" spans="1:55" x14ac:dyDescent="0.2">
      <c r="A13" s="45" t="s">
        <v>149</v>
      </c>
      <c r="B13" s="45" t="s">
        <v>150</v>
      </c>
      <c r="C13" s="45" t="s">
        <v>91</v>
      </c>
      <c r="D13" s="45">
        <v>66997</v>
      </c>
      <c r="E13" s="45" t="s">
        <v>16</v>
      </c>
      <c r="F13" s="45">
        <v>2018</v>
      </c>
      <c r="G13" s="45" t="s">
        <v>17</v>
      </c>
      <c r="H13" s="46">
        <v>43465</v>
      </c>
      <c r="I13" s="46">
        <v>43515</v>
      </c>
      <c r="J13" s="46">
        <v>43581</v>
      </c>
      <c r="K13" s="45">
        <v>564000000</v>
      </c>
      <c r="L13" s="45">
        <v>568000000</v>
      </c>
      <c r="M13" s="45" t="s">
        <v>1895</v>
      </c>
      <c r="N13" s="20">
        <v>1.585123309466985</v>
      </c>
      <c r="O13" s="21">
        <v>0.8553699284009546</v>
      </c>
      <c r="P13" s="21">
        <v>6.3961813842482104E-2</v>
      </c>
      <c r="Q13" s="21">
        <v>1.1748571428571428</v>
      </c>
      <c r="R13" s="21">
        <v>0.18749843605334934</v>
      </c>
      <c r="S13" s="21">
        <v>2.1770137377073794E-2</v>
      </c>
      <c r="T13" s="21">
        <v>0.16572829867627556</v>
      </c>
      <c r="U13" s="21">
        <v>0.40778231292517009</v>
      </c>
      <c r="V13" s="21">
        <v>4.7346938775510203E-2</v>
      </c>
      <c r="W13" s="21">
        <v>0.36043537414965987</v>
      </c>
      <c r="X13" s="22">
        <v>0.4985861922278107</v>
      </c>
      <c r="Y13" s="22">
        <v>0.50977944236371198</v>
      </c>
      <c r="Z13" s="22">
        <v>0.50141380777218925</v>
      </c>
      <c r="AA13" s="22">
        <v>9.8040687636063356E-2</v>
      </c>
      <c r="AB13" s="23">
        <v>0.45980031529164478</v>
      </c>
      <c r="AC13" s="24">
        <v>5.763792990070362E-2</v>
      </c>
      <c r="AD13" s="22">
        <v>2.4873413559544946E-2</v>
      </c>
      <c r="AE13" s="22">
        <v>2.4873413559544946E-2</v>
      </c>
      <c r="AF13" s="22">
        <v>2.622147695140396E-2</v>
      </c>
      <c r="AG13" s="22">
        <v>6.7544642857142856</v>
      </c>
      <c r="AH13" s="23">
        <v>6.7544642857142856</v>
      </c>
      <c r="AI13" s="24">
        <v>-0.46494798733604703</v>
      </c>
      <c r="AJ13" s="22">
        <v>0.17589498806682577</v>
      </c>
      <c r="AK13" s="22">
        <v>0.19765114106499398</v>
      </c>
      <c r="AL13" s="23">
        <v>0.29507540371012947</v>
      </c>
      <c r="AM13" s="24">
        <v>8.6802721088435369E-2</v>
      </c>
      <c r="AN13" s="22">
        <v>3.3103673469387753</v>
      </c>
      <c r="AO13" s="22">
        <v>1.5221079498536145</v>
      </c>
      <c r="AP13" s="22">
        <v>8.2702923181509185</v>
      </c>
      <c r="AQ13" s="22">
        <v>3.9911918524635284E-2</v>
      </c>
      <c r="AR13" s="22">
        <v>3.6348392187808248E-2</v>
      </c>
      <c r="AS13" s="22">
        <v>-1.690011179062274E-2</v>
      </c>
      <c r="AT13" s="22">
        <v>5.5326176713459949E-2</v>
      </c>
      <c r="AU13" s="22">
        <v>0.10540970564836913</v>
      </c>
      <c r="AV13" s="22">
        <v>0.17683170959562258</v>
      </c>
      <c r="AW13" s="22">
        <v>0.33383662992601543</v>
      </c>
      <c r="AX13" s="22">
        <v>0.20006039559112185</v>
      </c>
      <c r="AY13" s="22">
        <v>4.9524124256444146</v>
      </c>
      <c r="AZ13" s="22">
        <v>4.4210178453403834</v>
      </c>
      <c r="BA13" s="22">
        <v>0.83072100313479624</v>
      </c>
      <c r="BB13" s="22">
        <v>0.20192179367409582</v>
      </c>
      <c r="BC13" s="23">
        <v>5.5233088745299891E-2</v>
      </c>
    </row>
    <row r="14" spans="1:55" x14ac:dyDescent="0.2">
      <c r="A14" s="45" t="s">
        <v>167</v>
      </c>
      <c r="B14" s="45" t="s">
        <v>168</v>
      </c>
      <c r="C14" s="45" t="s">
        <v>34</v>
      </c>
      <c r="D14" s="45">
        <v>591496</v>
      </c>
      <c r="E14" s="45" t="s">
        <v>16</v>
      </c>
      <c r="F14" s="45">
        <v>2019</v>
      </c>
      <c r="G14" s="45" t="s">
        <v>17</v>
      </c>
      <c r="H14" s="46">
        <v>43646</v>
      </c>
      <c r="I14" s="46">
        <v>43686</v>
      </c>
      <c r="J14" s="46">
        <v>43773</v>
      </c>
      <c r="K14" s="45">
        <v>433400000</v>
      </c>
      <c r="L14" s="45">
        <v>435900000</v>
      </c>
      <c r="M14" s="45" t="s">
        <v>1896</v>
      </c>
      <c r="N14" s="20">
        <v>1.0463819391241158</v>
      </c>
      <c r="O14" s="21">
        <v>1.0463819391241158</v>
      </c>
      <c r="P14" s="21">
        <v>7.1351770806275014E-2</v>
      </c>
      <c r="Q14" s="21">
        <v>7.2031081737367764</v>
      </c>
      <c r="R14" s="21">
        <v>5.1543021588659713E-2</v>
      </c>
      <c r="S14" s="21">
        <v>0</v>
      </c>
      <c r="T14" s="21">
        <v>5.1543021588659713E-2</v>
      </c>
      <c r="U14" s="21">
        <v>0.42281298169302561</v>
      </c>
      <c r="V14" s="21">
        <v>0</v>
      </c>
      <c r="W14" s="21">
        <v>0.42281298169302561</v>
      </c>
      <c r="X14" s="22">
        <v>0.81915153761605808</v>
      </c>
      <c r="Y14" s="22">
        <v>0.1325869560348496</v>
      </c>
      <c r="Z14" s="22">
        <v>0.18084846238394198</v>
      </c>
      <c r="AA14" s="22">
        <v>5.7749085564401746E-2</v>
      </c>
      <c r="AB14" s="23">
        <v>0.12190501195651894</v>
      </c>
      <c r="AC14" s="24">
        <v>0.41147248195230307</v>
      </c>
      <c r="AD14" s="22">
        <v>0.18848399345630282</v>
      </c>
      <c r="AE14" s="22">
        <v>0.18848399345630282</v>
      </c>
      <c r="AF14" s="22">
        <v>0.12162872022692821</v>
      </c>
      <c r="AG14" s="22">
        <v>24.456669912366117</v>
      </c>
      <c r="AH14" s="23">
        <v>24.456669912366117</v>
      </c>
      <c r="AI14" s="24">
        <v>-0.65835718829516543</v>
      </c>
      <c r="AJ14" s="22">
        <v>8.2702292134535907E-2</v>
      </c>
      <c r="AK14" s="22">
        <v>0.72488014382740706</v>
      </c>
      <c r="AL14" s="23">
        <v>1.2560926887734718</v>
      </c>
      <c r="AM14" s="24">
        <v>0.34223695601680781</v>
      </c>
      <c r="AN14" s="22">
        <v>2.813784074832661</v>
      </c>
      <c r="AO14" s="22">
        <v>0.34301438128553813</v>
      </c>
      <c r="AP14" s="22">
        <v>9.4469020275060256</v>
      </c>
      <c r="AQ14" s="22">
        <v>4.1720400215191598E-2</v>
      </c>
      <c r="AR14" s="22">
        <v>0.18874664185264675</v>
      </c>
      <c r="AS14" s="22">
        <v>-0.1242627084302631</v>
      </c>
      <c r="AT14" s="22">
        <v>6.4742812574808684E-2</v>
      </c>
      <c r="AU14" s="22">
        <v>3.4853860393848621E-4</v>
      </c>
      <c r="AV14" s="22">
        <v>5.2936476228525771E-3</v>
      </c>
      <c r="AW14" s="22">
        <v>1.2560926887734718</v>
      </c>
      <c r="AX14" s="22">
        <v>5.2936476228525771E-3</v>
      </c>
      <c r="AY14" s="22">
        <v>0.79722896842775814</v>
      </c>
      <c r="AZ14" s="22">
        <v>-6.6727714297089624E-2</v>
      </c>
      <c r="BA14" s="22">
        <v>6.5399802566633762E-3</v>
      </c>
      <c r="BB14" s="22">
        <v>1.2543447862564923</v>
      </c>
      <c r="BC14" s="23">
        <v>0.29772177706130576</v>
      </c>
    </row>
    <row r="15" spans="1:55" x14ac:dyDescent="0.2">
      <c r="A15" s="45" t="s">
        <v>164</v>
      </c>
      <c r="B15" s="45" t="s">
        <v>165</v>
      </c>
      <c r="C15" s="45" t="s">
        <v>34</v>
      </c>
      <c r="D15" s="45">
        <v>185035</v>
      </c>
      <c r="E15" s="45" t="s">
        <v>16</v>
      </c>
      <c r="F15" s="45">
        <v>2018</v>
      </c>
      <c r="G15" s="45" t="s">
        <v>17</v>
      </c>
      <c r="H15" s="46">
        <v>43496</v>
      </c>
      <c r="I15" s="46">
        <v>43549</v>
      </c>
      <c r="J15" s="46">
        <v>43712</v>
      </c>
      <c r="K15" s="45">
        <v>219100000</v>
      </c>
      <c r="L15" s="45">
        <v>219100000</v>
      </c>
      <c r="M15" s="45" t="s">
        <v>1897</v>
      </c>
      <c r="N15" s="20">
        <v>0.8844668425018839</v>
      </c>
      <c r="O15" s="21">
        <v>0.8844668425018839</v>
      </c>
      <c r="P15" s="21">
        <v>0.62321024868123587</v>
      </c>
      <c r="Q15" s="21">
        <v>-17.068750000000001</v>
      </c>
      <c r="R15" s="21">
        <v>0.38555036950602878</v>
      </c>
      <c r="S15" s="21">
        <v>0</v>
      </c>
      <c r="T15" s="21">
        <v>0.38555036950602878</v>
      </c>
      <c r="U15" s="21">
        <v>-6.1953125</v>
      </c>
      <c r="V15" s="21">
        <v>0</v>
      </c>
      <c r="W15" s="21">
        <v>-6.1953125</v>
      </c>
      <c r="X15" s="22">
        <v>0.45651011279657722</v>
      </c>
      <c r="Y15" s="22">
        <v>-0.10379921339658597</v>
      </c>
      <c r="Z15" s="22">
        <v>0.54348988720342284</v>
      </c>
      <c r="AA15" s="22">
        <v>0.39386425515363671</v>
      </c>
      <c r="AB15" s="23">
        <v>-6.2232594321275765E-2</v>
      </c>
      <c r="AC15" s="24">
        <v>0.85247495866964895</v>
      </c>
      <c r="AD15" s="22">
        <v>-0.19196732471068753</v>
      </c>
      <c r="AE15" s="22">
        <v>-0.20178936108139647</v>
      </c>
      <c r="AF15" s="22">
        <v>-0.27564912963143051</v>
      </c>
      <c r="AG15" s="22">
        <v>-8.1908713692946051</v>
      </c>
      <c r="AH15" s="23">
        <v>-8.609958506224066</v>
      </c>
      <c r="AI15" s="24">
        <v>-729.55555555555554</v>
      </c>
      <c r="AJ15" s="22">
        <v>4.2388847023360962E-4</v>
      </c>
      <c r="AK15" s="22">
        <v>5.6746532156368222E-4</v>
      </c>
      <c r="AL15" s="23">
        <v>5.6746532156368222E-4</v>
      </c>
      <c r="AM15" s="24">
        <v>2.2144531249999999</v>
      </c>
      <c r="AN15" s="22">
        <v>-8.0335937499999996</v>
      </c>
      <c r="AO15" s="22">
        <v>0.49995138078568652</v>
      </c>
      <c r="AP15" s="22">
        <v>-8.3840195678760701</v>
      </c>
      <c r="AQ15" s="22">
        <v>-0.13781116297160637</v>
      </c>
      <c r="AR15" s="22">
        <v>4.3761548186326948E-4</v>
      </c>
      <c r="AS15" s="22">
        <v>-0.31926480599046969</v>
      </c>
      <c r="AT15" s="22">
        <v>2.1878646441073513E-4</v>
      </c>
      <c r="AU15" s="22">
        <v>0.2389318010550113</v>
      </c>
      <c r="AV15" s="22">
        <v>0.31986128625472887</v>
      </c>
      <c r="AW15" s="22">
        <v>5.6746532156368222E-4</v>
      </c>
      <c r="AX15" s="22">
        <v>0.31986128625472887</v>
      </c>
      <c r="AY15" s="22">
        <v>-4.017223910840932</v>
      </c>
      <c r="AZ15" s="22">
        <v>-0.66565349544072949</v>
      </c>
      <c r="BA15" s="22">
        <v>-0.89486681954489333</v>
      </c>
      <c r="BB15" s="22">
        <v>-0.26166456494325346</v>
      </c>
      <c r="BC15" s="23">
        <v>-0.20850080385852091</v>
      </c>
    </row>
    <row r="16" spans="1:55" x14ac:dyDescent="0.2">
      <c r="A16" s="45" t="s">
        <v>96</v>
      </c>
      <c r="B16" s="45" t="s">
        <v>97</v>
      </c>
      <c r="C16" s="45" t="s">
        <v>52</v>
      </c>
      <c r="D16" s="45">
        <v>68703</v>
      </c>
      <c r="E16" s="45" t="s">
        <v>16</v>
      </c>
      <c r="F16" s="45">
        <v>2018</v>
      </c>
      <c r="G16" s="45" t="s">
        <v>17</v>
      </c>
      <c r="H16" s="46">
        <v>43465</v>
      </c>
      <c r="I16" s="46">
        <v>43522</v>
      </c>
      <c r="J16" s="46">
        <v>43522</v>
      </c>
      <c r="K16" s="45">
        <v>244500000</v>
      </c>
      <c r="L16" s="45">
        <v>246700000</v>
      </c>
      <c r="M16" s="45" t="s">
        <v>1610</v>
      </c>
      <c r="N16" s="20">
        <v>0.54829931972789114</v>
      </c>
      <c r="O16" s="21">
        <v>0.37074829931972791</v>
      </c>
      <c r="P16" s="21">
        <v>3.4013605442176869E-3</v>
      </c>
      <c r="Q16" s="21">
        <v>2.5414960414960417</v>
      </c>
      <c r="R16" s="21">
        <v>0.32449412218153789</v>
      </c>
      <c r="S16" s="21">
        <v>5.1069570244748508E-2</v>
      </c>
      <c r="T16" s="21">
        <v>0.27342455193678938</v>
      </c>
      <c r="U16" s="21">
        <v>1.1491946491946492</v>
      </c>
      <c r="V16" s="21">
        <v>0.18086268086268087</v>
      </c>
      <c r="W16" s="21">
        <v>0.96833196833196833</v>
      </c>
      <c r="X16" s="22">
        <v>6.2131431875120449E-2</v>
      </c>
      <c r="Y16" s="22">
        <v>0.28691156888854075</v>
      </c>
      <c r="Z16" s="22">
        <v>0.93786856812487951</v>
      </c>
      <c r="AA16" s="22">
        <v>1.5841202543842744E-2</v>
      </c>
      <c r="AB16" s="23">
        <v>0.28236654461360572</v>
      </c>
      <c r="AC16" s="24">
        <v>0.72705196697425933</v>
      </c>
      <c r="AD16" s="22">
        <v>0.23603691112190384</v>
      </c>
      <c r="AE16" s="22">
        <v>0.23603691112190384</v>
      </c>
      <c r="AF16" s="22">
        <v>8.5640278452323138E-2</v>
      </c>
      <c r="AG16" s="22">
        <v>3.7289002557544757</v>
      </c>
      <c r="AH16" s="23">
        <v>3.7289002557544757</v>
      </c>
      <c r="AI16" s="24">
        <v>4.8479087452471481E-2</v>
      </c>
      <c r="AJ16" s="22">
        <v>0.71564625850340136</v>
      </c>
      <c r="AK16" s="22">
        <v>0.19871718731440788</v>
      </c>
      <c r="AL16" s="23">
        <v>0.24991091578572278</v>
      </c>
      <c r="AM16" s="24">
        <v>7.2208572208572214E-2</v>
      </c>
      <c r="AN16" s="22">
        <v>0.84316134316134317</v>
      </c>
      <c r="AO16" s="22">
        <v>0.23808055502023512</v>
      </c>
      <c r="AP16" s="22">
        <v>-4.6513554216867474</v>
      </c>
      <c r="AQ16" s="22">
        <v>2.0389285026016574E-2</v>
      </c>
      <c r="AR16" s="22">
        <v>0.3406184231827748</v>
      </c>
      <c r="AS16" s="22">
        <v>1.6512870325400681E-2</v>
      </c>
      <c r="AT16" s="22">
        <v>8.1094623241472347E-2</v>
      </c>
      <c r="AU16" s="22">
        <v>-3.4353741496598637E-2</v>
      </c>
      <c r="AV16" s="22">
        <v>-1.199667418933365E-2</v>
      </c>
      <c r="AW16" s="22">
        <v>0.2965886664787144</v>
      </c>
      <c r="AX16" s="22">
        <v>-1.4237383704539048E-2</v>
      </c>
      <c r="AY16" s="22">
        <v>5.7743484224965709</v>
      </c>
      <c r="AZ16" s="22">
        <v>5.7674897119341564</v>
      </c>
      <c r="BA16" s="22">
        <v>-0.19092627599243855</v>
      </c>
      <c r="BB16" s="22">
        <v>0.17317971255493528</v>
      </c>
      <c r="BC16" s="23">
        <v>6.337752662464681E-2</v>
      </c>
    </row>
    <row r="17" spans="1:55" x14ac:dyDescent="0.2">
      <c r="A17" s="45" t="s">
        <v>102</v>
      </c>
      <c r="B17" s="45" t="s">
        <v>103</v>
      </c>
      <c r="C17" s="45" t="s">
        <v>52</v>
      </c>
      <c r="D17" s="45">
        <v>66050</v>
      </c>
      <c r="E17" s="45" t="s">
        <v>16</v>
      </c>
      <c r="F17" s="45">
        <v>2018</v>
      </c>
      <c r="G17" s="45" t="s">
        <v>17</v>
      </c>
      <c r="H17" s="46">
        <v>43465</v>
      </c>
      <c r="I17" s="46">
        <v>43517</v>
      </c>
      <c r="J17" s="46">
        <v>43517</v>
      </c>
      <c r="K17" s="45">
        <v>493130998</v>
      </c>
      <c r="L17" s="45">
        <v>494465265</v>
      </c>
      <c r="M17" s="45" t="s">
        <v>1611</v>
      </c>
      <c r="N17" s="20">
        <v>0.51419970258605052</v>
      </c>
      <c r="O17" s="21">
        <v>0.39895784217716684</v>
      </c>
      <c r="P17" s="21">
        <v>4.5494662265907412E-2</v>
      </c>
      <c r="Q17" s="21">
        <v>2.5321873891571856</v>
      </c>
      <c r="R17" s="21">
        <v>0.35242109035966823</v>
      </c>
      <c r="S17" s="21">
        <v>5.2407649727865831E-2</v>
      </c>
      <c r="T17" s="21">
        <v>0.30001344063180241</v>
      </c>
      <c r="U17" s="21">
        <v>1.244817331041445</v>
      </c>
      <c r="V17" s="21">
        <v>0.18511363946413467</v>
      </c>
      <c r="W17" s="21">
        <v>1.0597036915773104</v>
      </c>
      <c r="X17" s="22">
        <v>6.5706150711194816E-2</v>
      </c>
      <c r="Y17" s="22">
        <v>0.28334049718136078</v>
      </c>
      <c r="Z17" s="22">
        <v>0.93429384928880521</v>
      </c>
      <c r="AA17" s="22">
        <v>8.1107260876483686E-4</v>
      </c>
      <c r="AB17" s="23">
        <v>0.28311068746514317</v>
      </c>
      <c r="AC17" s="24">
        <v>0.65563472048441152</v>
      </c>
      <c r="AD17" s="22">
        <v>0.35192448573410523</v>
      </c>
      <c r="AE17" s="22">
        <v>0.22244552638915002</v>
      </c>
      <c r="AF17" s="22">
        <v>0.12399432087079981</v>
      </c>
      <c r="AG17" s="22">
        <v>6.1756541524459614</v>
      </c>
      <c r="AH17" s="23">
        <v>3.9035267349260523</v>
      </c>
      <c r="AI17" s="24">
        <v>-0.14164949419258149</v>
      </c>
      <c r="AJ17" s="22">
        <v>0.51629127223048377</v>
      </c>
      <c r="AK17" s="22">
        <v>0.13495149461465289</v>
      </c>
      <c r="AL17" s="23">
        <v>0.18720054006899908</v>
      </c>
      <c r="AM17" s="24">
        <v>0.10436823006193556</v>
      </c>
      <c r="AN17" s="22">
        <v>0.84171782488881608</v>
      </c>
      <c r="AO17" s="22">
        <v>0.23829931205593774</v>
      </c>
      <c r="AP17" s="22">
        <v>-3.8387586481509133</v>
      </c>
      <c r="AQ17" s="22">
        <v>2.9547761362354798E-2</v>
      </c>
      <c r="AR17" s="22">
        <v>0.27685106548502747</v>
      </c>
      <c r="AS17" s="22">
        <v>-3.9215813392631395E-2</v>
      </c>
      <c r="AT17" s="22">
        <v>6.5973418447035415E-2</v>
      </c>
      <c r="AU17" s="22">
        <v>7.4232587380460152E-2</v>
      </c>
      <c r="AV17" s="22">
        <v>2.6915776414941323E-2</v>
      </c>
      <c r="AW17" s="22">
        <v>0.21990154277122081</v>
      </c>
      <c r="AX17" s="22">
        <v>3.1617541041010111E-2</v>
      </c>
      <c r="AY17" s="22">
        <v>4.2023248102571662</v>
      </c>
      <c r="AZ17" s="22">
        <v>4.1330042001326355</v>
      </c>
      <c r="BA17" s="22">
        <v>0.3210289658057095</v>
      </c>
      <c r="BB17" s="22">
        <v>0.15041272318395224</v>
      </c>
      <c r="BC17" s="23">
        <v>6.0774596247108459E-2</v>
      </c>
    </row>
    <row r="18" spans="1:55" x14ac:dyDescent="0.2">
      <c r="A18" s="45" t="s">
        <v>50</v>
      </c>
      <c r="B18" s="45" t="s">
        <v>51</v>
      </c>
      <c r="C18" s="45" t="s">
        <v>52</v>
      </c>
      <c r="D18" s="45">
        <v>62329</v>
      </c>
      <c r="E18" s="45" t="s">
        <v>16</v>
      </c>
      <c r="F18" s="45">
        <v>2018</v>
      </c>
      <c r="G18" s="45" t="s">
        <v>17</v>
      </c>
      <c r="H18" s="46">
        <v>43465</v>
      </c>
      <c r="I18" s="46">
        <v>43523</v>
      </c>
      <c r="J18" s="46">
        <v>43592</v>
      </c>
      <c r="K18" s="45">
        <v>664000000</v>
      </c>
      <c r="L18" s="45">
        <v>668000000</v>
      </c>
      <c r="M18" s="45" t="s">
        <v>1898</v>
      </c>
      <c r="N18" s="20">
        <v>1.0613802256138023</v>
      </c>
      <c r="O18" s="21">
        <v>0.96814863968148634</v>
      </c>
      <c r="P18" s="21">
        <v>0.22777040477770405</v>
      </c>
      <c r="Q18" s="21">
        <v>4.8275255191833866</v>
      </c>
      <c r="R18" s="21">
        <v>0.60295361198357089</v>
      </c>
      <c r="S18" s="21">
        <v>6.5353950229524047E-2</v>
      </c>
      <c r="T18" s="21">
        <v>0.53759966175404683</v>
      </c>
      <c r="U18" s="21">
        <v>3.5137275607180571</v>
      </c>
      <c r="V18" s="21">
        <v>0.38085181274199226</v>
      </c>
      <c r="W18" s="21">
        <v>3.1328757479760649</v>
      </c>
      <c r="X18" s="22">
        <v>0.19322300072481274</v>
      </c>
      <c r="Y18" s="22">
        <v>0.17931643891816834</v>
      </c>
      <c r="Z18" s="22">
        <v>0.8067769992751872</v>
      </c>
      <c r="AA18" s="22">
        <v>3.1982362889586856E-2</v>
      </c>
      <c r="AB18" s="23">
        <v>0.17159942014979462</v>
      </c>
      <c r="AC18" s="24">
        <v>0.23399810066476734</v>
      </c>
      <c r="AD18" s="22">
        <v>0.21358024691358024</v>
      </c>
      <c r="AE18" s="22">
        <v>0.21358024691358024</v>
      </c>
      <c r="AF18" s="22">
        <v>-0.11025641025641025</v>
      </c>
      <c r="AG18" s="22">
        <v>2.4287257019438444</v>
      </c>
      <c r="AH18" s="23">
        <v>2.4287257019438444</v>
      </c>
      <c r="AI18" s="24">
        <v>1.7276014463640015E-2</v>
      </c>
      <c r="AJ18" s="22">
        <v>0.41290643662906434</v>
      </c>
      <c r="AK18" s="22">
        <v>0.10879038317054845</v>
      </c>
      <c r="AL18" s="23">
        <v>0.12466816929626846</v>
      </c>
      <c r="AM18" s="24">
        <v>-0.20432946145723338</v>
      </c>
      <c r="AN18" s="22">
        <v>1.8532206969376981</v>
      </c>
      <c r="AO18" s="22">
        <v>0.31801159700410725</v>
      </c>
      <c r="AP18" s="22">
        <v>28.45945945945946</v>
      </c>
      <c r="AQ18" s="22">
        <v>-3.5062817105581061E-2</v>
      </c>
      <c r="AR18" s="22">
        <v>0.23637226970560304</v>
      </c>
      <c r="AS18" s="22">
        <v>4.0835707502374172E-3</v>
      </c>
      <c r="AT18" s="22">
        <v>7.516912297656439E-2</v>
      </c>
      <c r="AU18" s="22">
        <v>-4.3132050431320505E-2</v>
      </c>
      <c r="AV18" s="22">
        <v>-1.3022789882294014E-2</v>
      </c>
      <c r="AW18" s="22">
        <v>0.1398236054154261</v>
      </c>
      <c r="AX18" s="22">
        <v>-1.4605921015673276E-2</v>
      </c>
      <c r="AY18" s="22">
        <v>8.8772787905735875</v>
      </c>
      <c r="AZ18" s="22">
        <v>8.2667852378835036</v>
      </c>
      <c r="BA18" s="22">
        <v>0.22394487510766581</v>
      </c>
      <c r="BB18" s="22">
        <v>0.11264713248184323</v>
      </c>
      <c r="BC18" s="23">
        <v>8.3037955988775655E-2</v>
      </c>
    </row>
    <row r="19" spans="1:55" x14ac:dyDescent="0.2">
      <c r="A19" s="45" t="s">
        <v>155</v>
      </c>
      <c r="B19" s="45" t="s">
        <v>156</v>
      </c>
      <c r="C19" s="45" t="s">
        <v>113</v>
      </c>
      <c r="D19" s="45">
        <v>66898</v>
      </c>
      <c r="E19" s="45" t="s">
        <v>16</v>
      </c>
      <c r="F19" s="45">
        <v>2018</v>
      </c>
      <c r="G19" s="45" t="s">
        <v>17</v>
      </c>
      <c r="H19" s="46">
        <v>43465</v>
      </c>
      <c r="I19" s="46">
        <v>43504</v>
      </c>
      <c r="J19" s="46">
        <v>43504</v>
      </c>
      <c r="K19" s="45">
        <v>183600000</v>
      </c>
      <c r="L19" s="45">
        <v>183600000</v>
      </c>
      <c r="M19" s="45" t="s">
        <v>1612</v>
      </c>
      <c r="N19" s="20">
        <v>1.0801164898517133</v>
      </c>
      <c r="O19" s="21">
        <v>1.0801164898517133</v>
      </c>
      <c r="P19" s="21">
        <v>0.10121541707527265</v>
      </c>
      <c r="Q19" s="21">
        <v>2.4676140195827614</v>
      </c>
      <c r="R19" s="21">
        <v>0.19999731718277364</v>
      </c>
      <c r="S19" s="21">
        <v>1.9450424891178226E-2</v>
      </c>
      <c r="T19" s="21">
        <v>0.1805468922915954</v>
      </c>
      <c r="U19" s="21">
        <v>0.69351350094192621</v>
      </c>
      <c r="V19" s="21">
        <v>6.7446566039491132E-2</v>
      </c>
      <c r="W19" s="21">
        <v>0.62606693490243503</v>
      </c>
      <c r="X19" s="22">
        <v>0.48756178863424482</v>
      </c>
      <c r="Y19" s="22">
        <v>0.47247892926606816</v>
      </c>
      <c r="Z19" s="22">
        <v>0.51243821136575518</v>
      </c>
      <c r="AA19" s="22">
        <v>0.279334929609583</v>
      </c>
      <c r="AB19" s="23">
        <v>0.28838273070551385</v>
      </c>
      <c r="AC19" s="24">
        <v>0.73441457237482954</v>
      </c>
      <c r="AD19" s="22">
        <v>0.14918176504967856</v>
      </c>
      <c r="AE19" s="22">
        <v>8.6547827781024739E-2</v>
      </c>
      <c r="AF19" s="22">
        <v>7.5183453471004608E-2</v>
      </c>
      <c r="AG19" s="22">
        <v>7.4045124899274777</v>
      </c>
      <c r="AH19" s="23">
        <v>4.2957292506043512</v>
      </c>
      <c r="AI19" s="24">
        <v>-5.5958791852025284E-2</v>
      </c>
      <c r="AJ19" s="22">
        <v>0.12692044812932751</v>
      </c>
      <c r="AK19" s="22">
        <v>0.19165632650323619</v>
      </c>
      <c r="AL19" s="23">
        <v>0.28646165196686674</v>
      </c>
      <c r="AM19" s="24">
        <v>0.10770518873409773</v>
      </c>
      <c r="AN19" s="22">
        <v>1.4325650626787916</v>
      </c>
      <c r="AO19" s="22">
        <v>0.4131270246886255</v>
      </c>
      <c r="AP19" s="22">
        <v>11.423590504451038</v>
      </c>
      <c r="AQ19" s="22">
        <v>3.1060316438291852E-2</v>
      </c>
      <c r="AR19" s="22">
        <v>0.13867783622313137</v>
      </c>
      <c r="AS19" s="22">
        <v>-7.7602441716994614E-3</v>
      </c>
      <c r="AT19" s="22">
        <v>5.7291561869118761E-2</v>
      </c>
      <c r="AU19" s="22">
        <v>5.0994026923419811E-2</v>
      </c>
      <c r="AV19" s="22">
        <v>0.11509440289748148</v>
      </c>
      <c r="AW19" s="22">
        <v>0.31732233738251792</v>
      </c>
      <c r="AX19" s="22">
        <v>0.12749359188677142</v>
      </c>
      <c r="AY19" s="22">
        <v>3.2450756339101101</v>
      </c>
      <c r="AZ19" s="22">
        <v>2.5037544890630099</v>
      </c>
      <c r="BA19" s="22">
        <v>0.74109263657957247</v>
      </c>
      <c r="BB19" s="22">
        <v>0.17877863107414735</v>
      </c>
      <c r="BC19" s="23">
        <v>6.5175132954337064E-2</v>
      </c>
    </row>
    <row r="20" spans="1:55" x14ac:dyDescent="0.2">
      <c r="A20" s="45" t="s">
        <v>61</v>
      </c>
      <c r="B20" s="45" t="s">
        <v>62</v>
      </c>
      <c r="C20" s="45" t="s">
        <v>34</v>
      </c>
      <c r="D20" s="45">
        <v>69211</v>
      </c>
      <c r="E20" s="45" t="s">
        <v>16</v>
      </c>
      <c r="F20" s="45">
        <v>2018</v>
      </c>
      <c r="G20" s="45" t="s">
        <v>17</v>
      </c>
      <c r="H20" s="46">
        <v>43465</v>
      </c>
      <c r="I20" s="46">
        <v>43524</v>
      </c>
      <c r="J20" s="46">
        <v>43594</v>
      </c>
      <c r="K20" s="45">
        <v>162958000</v>
      </c>
      <c r="L20" s="45">
        <v>164541000</v>
      </c>
      <c r="M20" s="45" t="s">
        <v>1899</v>
      </c>
      <c r="N20" s="20">
        <v>2.9478075034924918</v>
      </c>
      <c r="O20" s="21">
        <v>2.9478075034924918</v>
      </c>
      <c r="P20" s="21">
        <v>1.5588906357429702</v>
      </c>
      <c r="Q20" s="21">
        <v>0.38258999562523849</v>
      </c>
      <c r="R20" s="21">
        <v>0.14259517702621427</v>
      </c>
      <c r="S20" s="21">
        <v>0</v>
      </c>
      <c r="T20" s="21">
        <v>0.14259517702621427</v>
      </c>
      <c r="U20" s="21">
        <v>0.19715066518085372</v>
      </c>
      <c r="V20" s="21">
        <v>0</v>
      </c>
      <c r="W20" s="21">
        <v>0.19715066518085372</v>
      </c>
      <c r="X20" s="22">
        <v>0.28958277585570485</v>
      </c>
      <c r="Y20" s="22">
        <v>1.1402184967017286</v>
      </c>
      <c r="Z20" s="22">
        <v>0.71041722414429509</v>
      </c>
      <c r="AA20" s="22">
        <v>0.3223736458133466</v>
      </c>
      <c r="AB20" s="23">
        <v>0.72328022274439896</v>
      </c>
      <c r="AC20" s="24">
        <v>0.65011610086472371</v>
      </c>
      <c r="AD20" s="22">
        <v>0.14826352099643786</v>
      </c>
      <c r="AE20" s="22">
        <v>0.14826352099643786</v>
      </c>
      <c r="AF20" s="22">
        <v>8.7223870913097745E-2</v>
      </c>
      <c r="AG20" s="22">
        <v>377.13719512195121</v>
      </c>
      <c r="AH20" s="23">
        <v>377.13719512195121</v>
      </c>
      <c r="AI20" s="24">
        <v>-0.45569631315521053</v>
      </c>
      <c r="AJ20" s="22">
        <v>1.7538723959587821</v>
      </c>
      <c r="AK20" s="22">
        <v>1.2082777076328266</v>
      </c>
      <c r="AL20" s="23">
        <v>1.2082777076328266</v>
      </c>
      <c r="AM20" s="24">
        <v>6.4928777038539234E-2</v>
      </c>
      <c r="AN20" s="22">
        <v>0.74439229030810394</v>
      </c>
      <c r="AO20" s="22">
        <v>0.53840422154325873</v>
      </c>
      <c r="AP20" s="22">
        <v>2.8137714265158191</v>
      </c>
      <c r="AQ20" s="22">
        <v>4.6961700318956072E-2</v>
      </c>
      <c r="AR20" s="22">
        <v>0.32000970037507054</v>
      </c>
      <c r="AS20" s="22">
        <v>-0.14582724063482322</v>
      </c>
      <c r="AT20" s="22">
        <v>0.17229457361673131</v>
      </c>
      <c r="AU20" s="22">
        <v>0.74734067012047456</v>
      </c>
      <c r="AV20" s="22">
        <v>0.51485790744788529</v>
      </c>
      <c r="AW20" s="22">
        <v>1.2082777076328266</v>
      </c>
      <c r="AX20" s="22">
        <v>0.51485790744788529</v>
      </c>
      <c r="AY20" s="22">
        <v>1.7863315575460181</v>
      </c>
      <c r="AZ20" s="22">
        <v>-0.13210079142448322</v>
      </c>
      <c r="BA20" s="22">
        <v>1.56332189757284</v>
      </c>
      <c r="BB20" s="22">
        <v>0.55980649044444741</v>
      </c>
      <c r="BC20" s="23">
        <v>8.8521791069270661E-2</v>
      </c>
    </row>
    <row r="21" spans="1:55" x14ac:dyDescent="0.2">
      <c r="A21" s="45" t="s">
        <v>67</v>
      </c>
      <c r="B21" s="45" t="s">
        <v>68</v>
      </c>
      <c r="C21" s="45" t="s">
        <v>59</v>
      </c>
      <c r="D21" s="45">
        <v>132877</v>
      </c>
      <c r="E21" s="45" t="s">
        <v>16</v>
      </c>
      <c r="F21" s="45">
        <v>2018</v>
      </c>
      <c r="G21" s="45" t="s">
        <v>17</v>
      </c>
      <c r="H21" s="46">
        <v>43465</v>
      </c>
      <c r="I21" s="46">
        <v>43523</v>
      </c>
      <c r="J21" s="46">
        <v>43593</v>
      </c>
      <c r="K21" s="45">
        <v>106041000</v>
      </c>
      <c r="L21" s="45">
        <v>107004000</v>
      </c>
      <c r="M21" s="45" t="s">
        <v>1900</v>
      </c>
      <c r="N21" s="20">
        <v>2.0630455690405314</v>
      </c>
      <c r="O21" s="21">
        <v>1.5694418885442472</v>
      </c>
      <c r="P21" s="21">
        <v>0.94702250348689554</v>
      </c>
      <c r="Q21" s="21">
        <v>1.0302224168713277</v>
      </c>
      <c r="R21" s="21">
        <v>0.23705664416396199</v>
      </c>
      <c r="S21" s="21">
        <v>5.4447737593106851E-2</v>
      </c>
      <c r="T21" s="21">
        <v>0.18260890657085513</v>
      </c>
      <c r="U21" s="21">
        <v>0.48127771304996519</v>
      </c>
      <c r="V21" s="21">
        <v>0.11054101740945324</v>
      </c>
      <c r="W21" s="21">
        <v>0.37073669564051198</v>
      </c>
      <c r="X21" s="22">
        <v>0.31965370675334021</v>
      </c>
      <c r="Y21" s="22">
        <v>0.66755611292633532</v>
      </c>
      <c r="Z21" s="22">
        <v>0.68034629324665985</v>
      </c>
      <c r="AA21" s="22">
        <v>0.20776704565687135</v>
      </c>
      <c r="AB21" s="23">
        <v>0.49255687046400021</v>
      </c>
      <c r="AC21" s="24">
        <v>0.36132443743050074</v>
      </c>
      <c r="AD21" s="22">
        <v>0.19132603900551307</v>
      </c>
      <c r="AE21" s="22">
        <v>0.19132603900551307</v>
      </c>
      <c r="AF21" s="22">
        <v>1.7854957200186459E-2</v>
      </c>
      <c r="AG21" s="22">
        <v>5.0953532726484614</v>
      </c>
      <c r="AH21" s="23">
        <v>5.0953532726484614</v>
      </c>
      <c r="AI21" s="24">
        <v>-3.5754706739610302</v>
      </c>
      <c r="AJ21" s="22">
        <v>0.25312071944542747</v>
      </c>
      <c r="AK21" s="22">
        <v>8.8943338638011252E-2</v>
      </c>
      <c r="AL21" s="23">
        <v>0.16544227298554676</v>
      </c>
      <c r="AM21" s="24">
        <v>1.43673042589038E-2</v>
      </c>
      <c r="AN21" s="22">
        <v>0.8046675272206063</v>
      </c>
      <c r="AO21" s="22">
        <v>0.39634451897178757</v>
      </c>
      <c r="AP21" s="22">
        <v>2.4063015514186481</v>
      </c>
      <c r="AQ21" s="22">
        <v>7.076714422769758E-3</v>
      </c>
      <c r="AR21" s="22">
        <v>9.8952270460446301E-2</v>
      </c>
      <c r="AS21" s="22">
        <v>-0.35380094115318611</v>
      </c>
      <c r="AT21" s="22">
        <v>3.9219190036811818E-2</v>
      </c>
      <c r="AU21" s="22">
        <v>-4.4818785519495391E-2</v>
      </c>
      <c r="AV21" s="22">
        <v>-2.9294013406103936E-2</v>
      </c>
      <c r="AW21" s="22">
        <v>0.2147715068957721</v>
      </c>
      <c r="AX21" s="22">
        <v>-3.8028487451955688E-2</v>
      </c>
      <c r="AY21" s="22">
        <v>3.1261167607260925</v>
      </c>
      <c r="AZ21" s="22">
        <v>1.1911019840101813</v>
      </c>
      <c r="BA21" s="22">
        <v>-0.98129443938012761</v>
      </c>
      <c r="BB21" s="22">
        <v>0.31988568455380839</v>
      </c>
      <c r="BC21" s="23">
        <v>8.973476785030246E-2</v>
      </c>
    </row>
    <row r="22" spans="1:55" x14ac:dyDescent="0.2">
      <c r="A22" s="45" t="s">
        <v>77</v>
      </c>
      <c r="B22" s="45" t="s">
        <v>78</v>
      </c>
      <c r="C22" s="45" t="s">
        <v>24</v>
      </c>
      <c r="D22" s="45">
        <v>445691</v>
      </c>
      <c r="E22" s="45" t="s">
        <v>16</v>
      </c>
      <c r="F22" s="45">
        <v>2018</v>
      </c>
      <c r="G22" s="45" t="s">
        <v>17</v>
      </c>
      <c r="H22" s="46">
        <v>43465</v>
      </c>
      <c r="I22" s="46">
        <v>43524</v>
      </c>
      <c r="J22" s="46">
        <v>43524</v>
      </c>
      <c r="K22" s="45">
        <v>79893000</v>
      </c>
      <c r="L22" s="45">
        <v>80970000</v>
      </c>
      <c r="M22" s="45" t="s">
        <v>1613</v>
      </c>
      <c r="N22" s="20">
        <v>2.316497717232842</v>
      </c>
      <c r="O22" s="21">
        <v>2.2531281809255455</v>
      </c>
      <c r="P22" s="21">
        <v>1.4429368204443147</v>
      </c>
      <c r="Q22" s="21">
        <v>0.54554929099150296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2">
        <v>0.64930558085749568</v>
      </c>
      <c r="Y22" s="22">
        <v>0.681019575312651</v>
      </c>
      <c r="Z22" s="22">
        <v>0.35069441914250432</v>
      </c>
      <c r="AA22" s="22">
        <v>0</v>
      </c>
      <c r="AB22" s="23">
        <v>0.64701915741456462</v>
      </c>
      <c r="AC22" s="24">
        <v>0.75806783298369163</v>
      </c>
      <c r="AD22" s="22">
        <v>0.23999448898577655</v>
      </c>
      <c r="AE22" s="22">
        <v>0.23999448898577655</v>
      </c>
      <c r="AF22" s="22">
        <v>0.15706254797534702</v>
      </c>
      <c r="AG22" s="22" t="e">
        <v>#DIV/0!</v>
      </c>
      <c r="AH22" s="23" t="e">
        <v>#DIV/0!</v>
      </c>
      <c r="AI22" s="24">
        <v>-0.30898050116409259</v>
      </c>
      <c r="AJ22" s="22">
        <v>0.87698854716818886</v>
      </c>
      <c r="AK22" s="22" t="e">
        <v>#DIV/0!</v>
      </c>
      <c r="AL22" s="23" t="e">
        <v>#DIV/0!</v>
      </c>
      <c r="AM22" s="24">
        <v>0.20048549408813052</v>
      </c>
      <c r="AN22" s="22">
        <v>1.2764691307541964</v>
      </c>
      <c r="AO22" s="22">
        <v>0.82589998144628196</v>
      </c>
      <c r="AP22" s="22">
        <v>2.2381546248306283</v>
      </c>
      <c r="AQ22" s="22">
        <v>0.12971795545874487</v>
      </c>
      <c r="AR22" s="22">
        <v>0.29763481114935186</v>
      </c>
      <c r="AS22" s="22">
        <v>-9.1963353112806789E-2</v>
      </c>
      <c r="AT22" s="22">
        <v>0.24581658500601736</v>
      </c>
      <c r="AU22" s="22">
        <v>0.38041319785381889</v>
      </c>
      <c r="AV22" s="22" t="e">
        <v>#DIV/0!</v>
      </c>
      <c r="AW22" s="22" t="e">
        <v>#DIV/0!</v>
      </c>
      <c r="AX22" s="22" t="e">
        <v>#DIV/0!</v>
      </c>
      <c r="AY22" s="22">
        <v>0</v>
      </c>
      <c r="AZ22" s="22">
        <v>-2.0404964777679426</v>
      </c>
      <c r="BA22" s="22">
        <v>0.82200174575875684</v>
      </c>
      <c r="BB22" s="22" t="e">
        <v>#DIV/0!</v>
      </c>
      <c r="BC22" s="23">
        <v>0.27540698371753591</v>
      </c>
    </row>
    <row r="23" spans="1:55" x14ac:dyDescent="0.2">
      <c r="A23" s="45" t="s">
        <v>64</v>
      </c>
      <c r="B23" s="45" t="s">
        <v>65</v>
      </c>
      <c r="C23" s="45" t="s">
        <v>15</v>
      </c>
      <c r="D23" s="45">
        <v>65470</v>
      </c>
      <c r="E23" s="45" t="s">
        <v>16</v>
      </c>
      <c r="F23" s="45">
        <v>2018</v>
      </c>
      <c r="G23" s="45" t="s">
        <v>17</v>
      </c>
      <c r="H23" s="46">
        <v>43465</v>
      </c>
      <c r="I23" s="46">
        <v>43511</v>
      </c>
      <c r="J23" s="46">
        <v>43511</v>
      </c>
      <c r="K23" s="45">
        <v>123273000</v>
      </c>
      <c r="L23" s="45">
        <v>124370000</v>
      </c>
      <c r="M23" s="45" t="s">
        <v>1614</v>
      </c>
      <c r="N23" s="20">
        <v>0.79481481481481486</v>
      </c>
      <c r="O23" s="21">
        <v>0.77370370370370367</v>
      </c>
      <c r="P23" s="21">
        <v>0.60037037037037033</v>
      </c>
      <c r="Q23" s="21">
        <v>1.8863208814834722</v>
      </c>
      <c r="R23" s="21">
        <v>0.23919925512104284</v>
      </c>
      <c r="S23" s="21">
        <v>2.8584729981378027E-2</v>
      </c>
      <c r="T23" s="21">
        <v>0.2106145251396648</v>
      </c>
      <c r="U23" s="21">
        <v>0.69040580489115833</v>
      </c>
      <c r="V23" s="21">
        <v>8.2504703036818061E-2</v>
      </c>
      <c r="W23" s="21">
        <v>0.60790110185434021</v>
      </c>
      <c r="X23" s="22">
        <v>0.19981378026070765</v>
      </c>
      <c r="Y23" s="22">
        <v>0.42947830101569712</v>
      </c>
      <c r="Z23" s="22">
        <v>0.80018621973929238</v>
      </c>
      <c r="AA23" s="22">
        <v>0.18091247672253258</v>
      </c>
      <c r="AB23" s="23">
        <v>0.34646182495344507</v>
      </c>
      <c r="AC23" s="24">
        <v>0.35207361653851005</v>
      </c>
      <c r="AD23" s="22">
        <v>0.22059750409681078</v>
      </c>
      <c r="AE23" s="22">
        <v>0.17370477751166016</v>
      </c>
      <c r="AF23" s="22">
        <v>0.13034161099205849</v>
      </c>
      <c r="AG23" s="22">
        <v>25.362318840579711</v>
      </c>
      <c r="AH23" s="23">
        <v>19.971014492753625</v>
      </c>
      <c r="AI23" s="24">
        <v>-0.37232704402515721</v>
      </c>
      <c r="AJ23" s="22">
        <v>0.58888888888888891</v>
      </c>
      <c r="AK23" s="22">
        <v>0.56130790190735691</v>
      </c>
      <c r="AL23" s="23">
        <v>0.61891786687427019</v>
      </c>
      <c r="AM23" s="24">
        <v>0.27788228970706802</v>
      </c>
      <c r="AN23" s="22">
        <v>2.1319537758667026</v>
      </c>
      <c r="AO23" s="22">
        <v>0.73864059590316578</v>
      </c>
      <c r="AP23" s="22">
        <v>-14.319494584837544</v>
      </c>
      <c r="AQ23" s="22">
        <v>9.6275605214152696E-2</v>
      </c>
      <c r="AR23" s="22">
        <v>0.20042858943653094</v>
      </c>
      <c r="AS23" s="22">
        <v>-7.4624984243035417E-2</v>
      </c>
      <c r="AT23" s="22">
        <v>0.14804469273743018</v>
      </c>
      <c r="AU23" s="22">
        <v>0.16962962962962963</v>
      </c>
      <c r="AV23" s="22">
        <v>0.17827948618139353</v>
      </c>
      <c r="AW23" s="22">
        <v>0.70291777188328908</v>
      </c>
      <c r="AX23" s="22">
        <v>0.20247568523430592</v>
      </c>
      <c r="AY23" s="22">
        <v>1.468</v>
      </c>
      <c r="AZ23" s="22">
        <v>0.5417142857142857</v>
      </c>
      <c r="BA23" s="22">
        <v>0.44294003868471954</v>
      </c>
      <c r="BB23" s="22">
        <v>0.53639548462436748</v>
      </c>
      <c r="BC23" s="23">
        <v>0.17139303482587065</v>
      </c>
    </row>
    <row r="24" spans="1:55" x14ac:dyDescent="0.2">
      <c r="A24" s="45" t="s">
        <v>80</v>
      </c>
      <c r="B24" s="45" t="s">
        <v>81</v>
      </c>
      <c r="C24" s="45" t="s">
        <v>15</v>
      </c>
      <c r="D24" s="45">
        <v>69109</v>
      </c>
      <c r="E24" s="45" t="s">
        <v>16</v>
      </c>
      <c r="F24" s="45">
        <v>2018</v>
      </c>
      <c r="G24" s="45" t="s">
        <v>17</v>
      </c>
      <c r="H24" s="46">
        <v>43465</v>
      </c>
      <c r="I24" s="46">
        <v>43515</v>
      </c>
      <c r="J24" s="46">
        <v>43515</v>
      </c>
      <c r="K24" s="45">
        <v>94800000</v>
      </c>
      <c r="L24" s="45">
        <v>95600000</v>
      </c>
      <c r="M24" s="45" t="s">
        <v>1615</v>
      </c>
      <c r="N24" s="20">
        <v>2.7133741026322786</v>
      </c>
      <c r="O24" s="21">
        <v>2.0757777186918371</v>
      </c>
      <c r="P24" s="21">
        <v>1.2395639457591066</v>
      </c>
      <c r="Q24" s="21">
        <v>5.2688039457459928</v>
      </c>
      <c r="R24" s="21">
        <v>0.58115656963021245</v>
      </c>
      <c r="S24" s="21">
        <v>1.3768686073957514E-2</v>
      </c>
      <c r="T24" s="21">
        <v>0.56738788355625491</v>
      </c>
      <c r="U24" s="21">
        <v>3.6431565967940815</v>
      </c>
      <c r="V24" s="21">
        <v>8.6313193588162765E-2</v>
      </c>
      <c r="W24" s="21">
        <v>3.5568434032059186</v>
      </c>
      <c r="X24" s="22">
        <v>0.40145554681353263</v>
      </c>
      <c r="Y24" s="22">
        <v>0.29246303642264693</v>
      </c>
      <c r="Z24" s="22">
        <v>0.59854445318646732</v>
      </c>
      <c r="AA24" s="22">
        <v>0.29944925255704169</v>
      </c>
      <c r="AB24" s="23">
        <v>0.15952006294256491</v>
      </c>
      <c r="AC24" s="24">
        <v>0.44551947512665063</v>
      </c>
      <c r="AD24" s="22">
        <v>0.20450959222655926</v>
      </c>
      <c r="AE24" s="22">
        <v>0.20450959222655926</v>
      </c>
      <c r="AF24" s="22">
        <v>0.11348725188937796</v>
      </c>
      <c r="AG24" s="22">
        <v>4.6594134342478712</v>
      </c>
      <c r="AH24" s="23">
        <v>4.6594134342478712</v>
      </c>
      <c r="AI24" s="24">
        <v>-0.43461981566820279</v>
      </c>
      <c r="AJ24" s="22">
        <v>0.92315873437915452</v>
      </c>
      <c r="AK24" s="22">
        <v>0.19379949908617072</v>
      </c>
      <c r="AL24" s="23">
        <v>0.23502335341501387</v>
      </c>
      <c r="AM24" s="24">
        <v>0.67398273736128234</v>
      </c>
      <c r="AN24" s="22">
        <v>5.9388409371146729</v>
      </c>
      <c r="AO24" s="22">
        <v>0.94736428009441387</v>
      </c>
      <c r="AP24" s="22">
        <v>3.7371198013656115</v>
      </c>
      <c r="AQ24" s="22">
        <v>0.10751376868607396</v>
      </c>
      <c r="AR24" s="22">
        <v>0.14417407192093679</v>
      </c>
      <c r="AS24" s="22">
        <v>-6.2660908562411757E-2</v>
      </c>
      <c r="AT24" s="22">
        <v>0.13658536585365855</v>
      </c>
      <c r="AU24" s="22">
        <v>0.78968359478862005</v>
      </c>
      <c r="AV24" s="22">
        <v>0.20104244229337304</v>
      </c>
      <c r="AW24" s="22">
        <v>0.24072661720862512</v>
      </c>
      <c r="AX24" s="22">
        <v>0.2059210982458573</v>
      </c>
      <c r="AY24" s="22">
        <v>2.9995939086294414</v>
      </c>
      <c r="AZ24" s="22">
        <v>2.052994923857868</v>
      </c>
      <c r="BA24" s="22">
        <v>1.0867178924259056</v>
      </c>
      <c r="BB24" s="22">
        <v>0.33337846070534083</v>
      </c>
      <c r="BC24" s="23">
        <v>0.22738815273096635</v>
      </c>
    </row>
    <row r="25" spans="1:55" x14ac:dyDescent="0.2">
      <c r="A25" s="45" t="s">
        <v>74</v>
      </c>
      <c r="B25" s="45" t="s">
        <v>75</v>
      </c>
      <c r="C25" s="45" t="s">
        <v>24</v>
      </c>
      <c r="D25" s="45">
        <v>65359</v>
      </c>
      <c r="E25" s="45" t="s">
        <v>16</v>
      </c>
      <c r="F25" s="45">
        <v>2018</v>
      </c>
      <c r="G25" s="45" t="s">
        <v>17</v>
      </c>
      <c r="H25" s="46">
        <v>43465</v>
      </c>
      <c r="I25" s="46">
        <v>43502</v>
      </c>
      <c r="J25" s="46">
        <v>43502</v>
      </c>
      <c r="K25" s="45">
        <v>223200000</v>
      </c>
      <c r="L25" s="45">
        <v>227100000</v>
      </c>
      <c r="M25" s="45" t="s">
        <v>1616</v>
      </c>
      <c r="N25" s="20">
        <v>3.1012073490813648</v>
      </c>
      <c r="O25" s="21">
        <v>2.6178477690288715</v>
      </c>
      <c r="P25" s="21">
        <v>1.5476115485564303</v>
      </c>
      <c r="Q25" s="21">
        <v>0.52739764536550804</v>
      </c>
      <c r="R25" s="21">
        <v>0.23786561439414575</v>
      </c>
      <c r="S25" s="21">
        <v>1.2323956623206437E-2</v>
      </c>
      <c r="T25" s="21">
        <v>0.22554165777093932</v>
      </c>
      <c r="U25" s="21">
        <v>0.36331537933903812</v>
      </c>
      <c r="V25" s="21">
        <v>1.8823582327872172E-2</v>
      </c>
      <c r="W25" s="21">
        <v>0.34449179701116595</v>
      </c>
      <c r="X25" s="22">
        <v>0.21746556433267322</v>
      </c>
      <c r="Y25" s="22">
        <v>1.9368615920723076</v>
      </c>
      <c r="Z25" s="22">
        <v>0.78253443566732683</v>
      </c>
      <c r="AA25" s="22">
        <v>0.37085244380967808</v>
      </c>
      <c r="AB25" s="23">
        <v>0.6547083551125279</v>
      </c>
      <c r="AC25" s="24">
        <v>0.87209597026273544</v>
      </c>
      <c r="AD25" s="22">
        <v>0.22640871842527668</v>
      </c>
      <c r="AE25" s="22">
        <v>0.22640871842527668</v>
      </c>
      <c r="AF25" s="22">
        <v>0.12483455830587706</v>
      </c>
      <c r="AG25" s="22">
        <v>8.1707317073170724</v>
      </c>
      <c r="AH25" s="23">
        <v>8.1707317073170724</v>
      </c>
      <c r="AI25" s="24">
        <v>-0.53477949085693799</v>
      </c>
      <c r="AJ25" s="22">
        <v>1.1712335958005249</v>
      </c>
      <c r="AK25" s="22">
        <v>0.34528009904054474</v>
      </c>
      <c r="AL25" s="23">
        <v>0.34528009904054474</v>
      </c>
      <c r="AM25" s="24">
        <v>4.9847634683068895E-2</v>
      </c>
      <c r="AN25" s="22">
        <v>0.39930957708785464</v>
      </c>
      <c r="AO25" s="22">
        <v>0.26143131639586847</v>
      </c>
      <c r="AP25" s="22">
        <v>1.7743079844109124</v>
      </c>
      <c r="AQ25" s="22">
        <v>3.263566290960223E-2</v>
      </c>
      <c r="AR25" s="22">
        <v>0.31415617695925208</v>
      </c>
      <c r="AS25" s="22">
        <v>-0.16800428036383092</v>
      </c>
      <c r="AT25" s="22">
        <v>8.213026289635067E-2</v>
      </c>
      <c r="AU25" s="22">
        <v>0.20713910761154855</v>
      </c>
      <c r="AV25" s="22">
        <v>6.1064685855772204E-2</v>
      </c>
      <c r="AW25" s="22">
        <v>0.36414675545110325</v>
      </c>
      <c r="AX25" s="22">
        <v>6.4401357879618745E-2</v>
      </c>
      <c r="AY25" s="22">
        <v>4.0186567164179108</v>
      </c>
      <c r="AZ25" s="22">
        <v>2.1851990049751242</v>
      </c>
      <c r="BA25" s="22">
        <v>0.44507105797428376</v>
      </c>
      <c r="BB25" s="22">
        <v>0.24883936861652739</v>
      </c>
      <c r="BC25" s="23">
        <v>6.3653925325395072E-2</v>
      </c>
    </row>
    <row r="26" spans="1:55" x14ac:dyDescent="0.2">
      <c r="A26" s="45" t="s">
        <v>143</v>
      </c>
      <c r="B26" s="45" t="s">
        <v>144</v>
      </c>
      <c r="C26" s="45" t="s">
        <v>34</v>
      </c>
      <c r="D26" s="45">
        <v>67102</v>
      </c>
      <c r="E26" s="45" t="s">
        <v>16</v>
      </c>
      <c r="F26" s="45">
        <v>2018</v>
      </c>
      <c r="G26" s="45" t="s">
        <v>17</v>
      </c>
      <c r="H26" s="46">
        <v>43404</v>
      </c>
      <c r="I26" s="46">
        <v>43447</v>
      </c>
      <c r="J26" s="46">
        <v>43447</v>
      </c>
      <c r="K26" s="45">
        <v>973000000</v>
      </c>
      <c r="L26" s="45">
        <v>988000000</v>
      </c>
      <c r="M26" s="45" t="s">
        <v>1617</v>
      </c>
      <c r="N26" s="20">
        <v>3.1392466585662211</v>
      </c>
      <c r="O26" s="21">
        <v>2.4272174969623328</v>
      </c>
      <c r="P26" s="21">
        <v>1.7681652490886999</v>
      </c>
      <c r="Q26" s="21">
        <v>1.0771205476521553</v>
      </c>
      <c r="R26" s="21">
        <v>0.27313455893712346</v>
      </c>
      <c r="S26" s="21">
        <v>0</v>
      </c>
      <c r="T26" s="21">
        <v>0.27313455893712346</v>
      </c>
      <c r="U26" s="21">
        <v>0.56733340464220772</v>
      </c>
      <c r="V26" s="21">
        <v>0</v>
      </c>
      <c r="W26" s="21">
        <v>0.56733340464220772</v>
      </c>
      <c r="X26" s="22">
        <v>0.66522477985478135</v>
      </c>
      <c r="Y26" s="22">
        <v>0.59780037086770255</v>
      </c>
      <c r="Z26" s="22">
        <v>0.3347752201452186</v>
      </c>
      <c r="AA26" s="22">
        <v>0.1734383850867707</v>
      </c>
      <c r="AB26" s="23">
        <v>0.48143570729697721</v>
      </c>
      <c r="AC26" s="24">
        <v>0.44933617665267939</v>
      </c>
      <c r="AD26" s="22">
        <v>0.2660796588016785</v>
      </c>
      <c r="AE26" s="22">
        <v>0.2660796588016785</v>
      </c>
      <c r="AF26" s="22">
        <v>0.23622480566829471</v>
      </c>
      <c r="AG26" s="22">
        <v>19.535353535353536</v>
      </c>
      <c r="AH26" s="23">
        <v>19.535353535353536</v>
      </c>
      <c r="AI26" s="24">
        <v>0.14436131892490994</v>
      </c>
      <c r="AJ26" s="22">
        <v>0.87703523693803154</v>
      </c>
      <c r="AK26" s="22">
        <v>0.59935897435897434</v>
      </c>
      <c r="AL26" s="23">
        <v>0.68042986425339369</v>
      </c>
      <c r="AM26" s="24">
        <v>0.36731201197989088</v>
      </c>
      <c r="AN26" s="22">
        <v>1.5549256604984489</v>
      </c>
      <c r="AO26" s="22">
        <v>0.74859673515629022</v>
      </c>
      <c r="AP26" s="22">
        <v>1.6513688515278881</v>
      </c>
      <c r="AQ26" s="22">
        <v>0.17683711828621454</v>
      </c>
      <c r="AR26" s="22">
        <v>0.24826305289949782</v>
      </c>
      <c r="AS26" s="22">
        <v>3.5839581756896194E-2</v>
      </c>
      <c r="AT26" s="22">
        <v>0.18584891086049746</v>
      </c>
      <c r="AU26" s="22">
        <v>0.26318347509112999</v>
      </c>
      <c r="AV26" s="22">
        <v>0.20418552036199095</v>
      </c>
      <c r="AW26" s="22">
        <v>0.68042986425339369</v>
      </c>
      <c r="AX26" s="22">
        <v>0.20418552036199095</v>
      </c>
      <c r="AY26" s="22">
        <v>1.3712512926577043</v>
      </c>
      <c r="AZ26" s="22">
        <v>-0.50982419855222338</v>
      </c>
      <c r="BA26" s="22">
        <v>0.3153756552125801</v>
      </c>
      <c r="BB26" s="22">
        <v>0.72926093514328805</v>
      </c>
      <c r="BC26" s="23">
        <v>0.25274438055410348</v>
      </c>
    </row>
    <row r="27" spans="1:55" x14ac:dyDescent="0.2">
      <c r="A27" s="45" t="s">
        <v>47</v>
      </c>
      <c r="B27" s="45" t="s">
        <v>48</v>
      </c>
      <c r="C27" s="45" t="s">
        <v>34</v>
      </c>
      <c r="D27" s="45">
        <v>191397</v>
      </c>
      <c r="E27" s="45" t="s">
        <v>16</v>
      </c>
      <c r="F27" s="45">
        <v>2018</v>
      </c>
      <c r="G27" s="45" t="s">
        <v>17</v>
      </c>
      <c r="H27" s="46">
        <v>43465</v>
      </c>
      <c r="I27" s="46">
        <v>43504</v>
      </c>
      <c r="J27" s="46">
        <v>43504</v>
      </c>
      <c r="K27" s="45">
        <v>1001000000</v>
      </c>
      <c r="L27" s="45">
        <v>994000000</v>
      </c>
      <c r="M27" s="45" t="s">
        <v>1618</v>
      </c>
      <c r="N27" s="20">
        <v>1.7644683714670255</v>
      </c>
      <c r="O27" s="21">
        <v>1.2671601615074024</v>
      </c>
      <c r="P27" s="21">
        <v>0.79744279946164198</v>
      </c>
      <c r="Q27" s="21">
        <v>4.7937806873977085</v>
      </c>
      <c r="R27" s="21">
        <v>0.3940677966101695</v>
      </c>
      <c r="S27" s="21">
        <v>1.977401129943503E-2</v>
      </c>
      <c r="T27" s="21">
        <v>0.37429378531073448</v>
      </c>
      <c r="U27" s="21">
        <v>2.2831423895253682</v>
      </c>
      <c r="V27" s="21">
        <v>0.11456628477905073</v>
      </c>
      <c r="W27" s="21">
        <v>2.1685761047463177</v>
      </c>
      <c r="X27" s="22">
        <v>0.7406779661016949</v>
      </c>
      <c r="Y27" s="22">
        <v>0.18794217163949553</v>
      </c>
      <c r="Z27" s="22">
        <v>0.2593220338983051</v>
      </c>
      <c r="AA27" s="22">
        <v>8.163841807909604E-2</v>
      </c>
      <c r="AB27" s="23">
        <v>0.17259887005649718</v>
      </c>
      <c r="AC27" s="24">
        <v>0.34209044848939762</v>
      </c>
      <c r="AD27" s="22">
        <v>2.85231750797523E-2</v>
      </c>
      <c r="AE27" s="22">
        <v>2.85231750797523E-2</v>
      </c>
      <c r="AF27" s="22">
        <v>8.0690561080878215E-3</v>
      </c>
      <c r="AG27" s="22">
        <v>1.2063492063492063</v>
      </c>
      <c r="AH27" s="23">
        <v>1.2063492063492063</v>
      </c>
      <c r="AI27" s="24">
        <v>-0.48529411764705882</v>
      </c>
      <c r="AJ27" s="22">
        <v>4.5760430686406457E-2</v>
      </c>
      <c r="AK27" s="22">
        <v>4.8745519713261652E-2</v>
      </c>
      <c r="AL27" s="23">
        <v>4.8745519713261652E-2</v>
      </c>
      <c r="AM27" s="24">
        <v>7.0376432078559745E-2</v>
      </c>
      <c r="AN27" s="22">
        <v>8.7217675941080195</v>
      </c>
      <c r="AO27" s="22">
        <v>1.5053672316384181</v>
      </c>
      <c r="AP27" s="22">
        <v>4.691021126760563</v>
      </c>
      <c r="AQ27" s="22">
        <v>1.2146892655367232E-2</v>
      </c>
      <c r="AR27" s="22">
        <v>1.2760367798836554E-2</v>
      </c>
      <c r="AS27" s="22">
        <v>-6.1925314317883284E-3</v>
      </c>
      <c r="AT27" s="22">
        <v>1.92090395480226E-2</v>
      </c>
      <c r="AU27" s="22">
        <v>-3.095558546433378E-2</v>
      </c>
      <c r="AV27" s="22">
        <v>-3.2974910394265235E-2</v>
      </c>
      <c r="AW27" s="22">
        <v>5.132075471698113E-2</v>
      </c>
      <c r="AX27" s="22">
        <v>-3.471698113207547E-2</v>
      </c>
      <c r="AY27" s="22">
        <v>9.1776315789473681</v>
      </c>
      <c r="AZ27" s="22">
        <v>1.381578947368421</v>
      </c>
      <c r="BA27" s="22">
        <v>-1.069767441860465</v>
      </c>
      <c r="BB27" s="22">
        <v>0.10896057347670252</v>
      </c>
      <c r="BC27" s="23">
        <v>7.4001947419668937E-2</v>
      </c>
    </row>
    <row r="28" spans="1:55" x14ac:dyDescent="0.2">
      <c r="A28" s="45" t="s">
        <v>118</v>
      </c>
      <c r="B28" s="45" t="s">
        <v>119</v>
      </c>
      <c r="C28" s="45" t="s">
        <v>15</v>
      </c>
      <c r="D28" s="45">
        <v>67669</v>
      </c>
      <c r="E28" s="45" t="s">
        <v>16</v>
      </c>
      <c r="F28" s="45">
        <v>2018</v>
      </c>
      <c r="G28" s="45" t="s">
        <v>17</v>
      </c>
      <c r="H28" s="46">
        <v>43465</v>
      </c>
      <c r="I28" s="46">
        <v>43517</v>
      </c>
      <c r="J28" s="46">
        <v>43517</v>
      </c>
      <c r="K28" s="45">
        <v>229610000</v>
      </c>
      <c r="L28" s="45">
        <v>231336000</v>
      </c>
      <c r="M28" s="45" t="s">
        <v>1619</v>
      </c>
      <c r="N28" s="20">
        <v>1.6990584571554534</v>
      </c>
      <c r="O28" s="21">
        <v>1.2243754297803653</v>
      </c>
      <c r="P28" s="21">
        <v>0.5675955045522687</v>
      </c>
      <c r="Q28" s="21">
        <v>0.93564408673779365</v>
      </c>
      <c r="R28" s="21">
        <v>0.27889573507862431</v>
      </c>
      <c r="S28" s="21">
        <v>3.952289257758787E-2</v>
      </c>
      <c r="T28" s="21">
        <v>0.23937284250103641</v>
      </c>
      <c r="U28" s="21">
        <v>0.53984288042132933</v>
      </c>
      <c r="V28" s="21">
        <v>7.6502253308581E-2</v>
      </c>
      <c r="W28" s="21">
        <v>0.46334062711274837</v>
      </c>
      <c r="X28" s="22">
        <v>0.24815791661022793</v>
      </c>
      <c r="Y28" s="22">
        <v>1.5101283051127075</v>
      </c>
      <c r="Z28" s="22">
        <v>0.7518420833897721</v>
      </c>
      <c r="AA28" s="22">
        <v>0.39963999782454324</v>
      </c>
      <c r="AB28" s="23">
        <v>0.51662390149696047</v>
      </c>
      <c r="AC28" s="24">
        <v>0.33690272710148667</v>
      </c>
      <c r="AD28" s="22">
        <v>0.21280414495240885</v>
      </c>
      <c r="AE28" s="22">
        <v>0.21280414495240885</v>
      </c>
      <c r="AF28" s="22">
        <v>0.1584751300529979</v>
      </c>
      <c r="AG28" s="22">
        <v>9.3349314998622859</v>
      </c>
      <c r="AH28" s="23">
        <v>9.3349314998622859</v>
      </c>
      <c r="AI28" s="24">
        <v>-0.39504043760703456</v>
      </c>
      <c r="AJ28" s="22">
        <v>0.73178719252316093</v>
      </c>
      <c r="AK28" s="22">
        <v>0.34518134433831016</v>
      </c>
      <c r="AL28" s="23">
        <v>0.38323286370855025</v>
      </c>
      <c r="AM28" s="24">
        <v>0.16919863353984835</v>
      </c>
      <c r="AN28" s="22">
        <v>1.0676667908918216</v>
      </c>
      <c r="AO28" s="22">
        <v>0.55158218300927242</v>
      </c>
      <c r="AP28" s="22">
        <v>5.4022779123408275</v>
      </c>
      <c r="AQ28" s="22">
        <v>8.7412058187310931E-2</v>
      </c>
      <c r="AR28" s="22">
        <v>0.19377350197782878</v>
      </c>
      <c r="AS28" s="22">
        <v>-7.6548369017969062E-2</v>
      </c>
      <c r="AT28" s="22">
        <v>0.10688201123028236</v>
      </c>
      <c r="AU28" s="22">
        <v>0.18218032903501738</v>
      </c>
      <c r="AV28" s="22">
        <v>9.5406820344489621E-2</v>
      </c>
      <c r="AW28" s="22">
        <v>0.44650850996106456</v>
      </c>
      <c r="AX28" s="22">
        <v>0.1111594574116129</v>
      </c>
      <c r="AY28" s="22">
        <v>2.3760280364640134</v>
      </c>
      <c r="AZ28" s="22">
        <v>1.6697617949631405</v>
      </c>
      <c r="BA28" s="22">
        <v>0.30440371549738066</v>
      </c>
      <c r="BB28" s="22">
        <v>0.42087045466357048</v>
      </c>
      <c r="BC28" s="23">
        <v>0.13745514202914921</v>
      </c>
    </row>
    <row r="29" spans="1:55" x14ac:dyDescent="0.2">
      <c r="A29" s="45" t="s">
        <v>121</v>
      </c>
      <c r="B29" s="45" t="s">
        <v>122</v>
      </c>
      <c r="C29" s="45" t="s">
        <v>24</v>
      </c>
      <c r="D29" s="45">
        <v>65735</v>
      </c>
      <c r="E29" s="45" t="s">
        <v>16</v>
      </c>
      <c r="F29" s="45">
        <v>2018</v>
      </c>
      <c r="G29" s="45" t="s">
        <v>17</v>
      </c>
      <c r="H29" s="46">
        <v>43465</v>
      </c>
      <c r="I29" s="46">
        <v>43509</v>
      </c>
      <c r="J29" s="46">
        <v>43509</v>
      </c>
      <c r="K29" s="45">
        <v>636000000</v>
      </c>
      <c r="L29" s="45">
        <v>640000000</v>
      </c>
      <c r="M29" s="45" t="s">
        <v>1620</v>
      </c>
      <c r="N29" s="20">
        <v>5.4851441241685146</v>
      </c>
      <c r="O29" s="21">
        <v>5.1709534368070953</v>
      </c>
      <c r="P29" s="21">
        <v>4.6206208425720625</v>
      </c>
      <c r="Q29" s="21">
        <v>2.1676241036409016</v>
      </c>
      <c r="R29" s="21">
        <v>0.44202916677089327</v>
      </c>
      <c r="S29" s="21">
        <v>1.440828476373915E-2</v>
      </c>
      <c r="T29" s="21">
        <v>0.42762088200715409</v>
      </c>
      <c r="U29" s="21">
        <v>1.4001822431757853</v>
      </c>
      <c r="V29" s="21">
        <v>4.5640030109742089E-2</v>
      </c>
      <c r="W29" s="21">
        <v>1.3545422130660434</v>
      </c>
      <c r="X29" s="22">
        <v>0.61880581334267204</v>
      </c>
      <c r="Y29" s="22">
        <v>0.44608016400395872</v>
      </c>
      <c r="Z29" s="22">
        <v>0.38119418665732796</v>
      </c>
      <c r="AA29" s="22">
        <v>0.18461865572704306</v>
      </c>
      <c r="AB29" s="23">
        <v>0.31569402406383673</v>
      </c>
      <c r="AC29" s="24">
        <v>0.82191780821917804</v>
      </c>
      <c r="AD29" s="22">
        <v>0.43647424394940698</v>
      </c>
      <c r="AE29" s="22">
        <v>0.43647424394940698</v>
      </c>
      <c r="AF29" s="22">
        <v>8.6612105562606678E-2</v>
      </c>
      <c r="AG29" s="22">
        <v>7.6480061349693251</v>
      </c>
      <c r="AH29" s="23">
        <v>7.6480061349693251</v>
      </c>
      <c r="AI29" s="24">
        <v>-0.58996152813814084</v>
      </c>
      <c r="AJ29" s="22">
        <v>1.2391352549889134</v>
      </c>
      <c r="AK29" s="22">
        <v>0.22104012223416897</v>
      </c>
      <c r="AL29" s="23">
        <v>0.31625261728255333</v>
      </c>
      <c r="AM29" s="24">
        <v>7.8404183669426725E-2</v>
      </c>
      <c r="AN29" s="22">
        <v>0.90523354859157723</v>
      </c>
      <c r="AO29" s="22">
        <v>0.28577682167246166</v>
      </c>
      <c r="AP29" s="22">
        <v>0.56478643464504652</v>
      </c>
      <c r="AQ29" s="22">
        <v>2.4751732246041474E-2</v>
      </c>
      <c r="AR29" s="22">
        <v>0.48916801610573768</v>
      </c>
      <c r="AS29" s="22">
        <v>-0.28859031029804366</v>
      </c>
      <c r="AT29" s="22">
        <v>0.13979288090652126</v>
      </c>
      <c r="AU29" s="22">
        <v>0.79301552106430151</v>
      </c>
      <c r="AV29" s="22">
        <v>0.20239375247580782</v>
      </c>
      <c r="AW29" s="22">
        <v>0.32690845276396607</v>
      </c>
      <c r="AX29" s="22">
        <v>0.20921322023983621</v>
      </c>
      <c r="AY29" s="22">
        <v>3.5437681740699891</v>
      </c>
      <c r="AZ29" s="22">
        <v>-0.63531535144891205</v>
      </c>
      <c r="BA29" s="22">
        <v>3.6144517433046994</v>
      </c>
      <c r="BB29" s="22">
        <v>0.28218550166940187</v>
      </c>
      <c r="BC29" s="23">
        <v>0.1405954831251586</v>
      </c>
    </row>
    <row r="30" spans="1:55" x14ac:dyDescent="0.2">
      <c r="A30" s="45" t="s">
        <v>111</v>
      </c>
      <c r="B30" s="45" t="s">
        <v>112</v>
      </c>
      <c r="C30" s="45" t="s">
        <v>113</v>
      </c>
      <c r="D30" s="45">
        <v>67872</v>
      </c>
      <c r="E30" s="45" t="s">
        <v>16</v>
      </c>
      <c r="F30" s="45">
        <v>2018</v>
      </c>
      <c r="G30" s="45" t="s">
        <v>17</v>
      </c>
      <c r="H30" s="46">
        <v>43465</v>
      </c>
      <c r="I30" s="46">
        <v>43523</v>
      </c>
      <c r="J30" s="46">
        <v>43523</v>
      </c>
      <c r="K30" s="45">
        <v>141500000</v>
      </c>
      <c r="L30" s="45">
        <v>143200000</v>
      </c>
      <c r="M30" s="45" t="s">
        <v>1621</v>
      </c>
      <c r="N30" s="20">
        <v>0.4176413219625586</v>
      </c>
      <c r="O30" s="21">
        <v>0.4176413219625586</v>
      </c>
      <c r="P30" s="21">
        <v>0.29827018544726597</v>
      </c>
      <c r="Q30" s="21">
        <v>23.586528842947651</v>
      </c>
      <c r="R30" s="21">
        <v>3.5932732081101239E-2</v>
      </c>
      <c r="S30" s="21">
        <v>1.356208042313691E-3</v>
      </c>
      <c r="T30" s="21">
        <v>3.4576524038787547E-2</v>
      </c>
      <c r="U30" s="21">
        <v>0.88346115371790601</v>
      </c>
      <c r="V30" s="21">
        <v>3.334444814938313E-2</v>
      </c>
      <c r="W30" s="21">
        <v>0.85011670556852281</v>
      </c>
      <c r="X30" s="22">
        <v>0.38621414524988135</v>
      </c>
      <c r="Y30" s="22">
        <v>4.0672679188987593E-2</v>
      </c>
      <c r="Z30" s="22">
        <v>0.61378585475011871</v>
      </c>
      <c r="AA30" s="22">
        <v>0</v>
      </c>
      <c r="AB30" s="23">
        <v>4.0672679188987593E-2</v>
      </c>
      <c r="AC30" s="24">
        <v>1</v>
      </c>
      <c r="AD30" s="22">
        <v>0.25584102436185252</v>
      </c>
      <c r="AE30" s="22">
        <v>0.25584102436185252</v>
      </c>
      <c r="AF30" s="22">
        <v>0.12305645630664339</v>
      </c>
      <c r="AG30" s="22">
        <v>14.864734299516908</v>
      </c>
      <c r="AH30" s="23">
        <v>14.864734299516908</v>
      </c>
      <c r="AI30" s="24">
        <v>-1.0493827160493827</v>
      </c>
      <c r="AJ30" s="22">
        <v>1.2473143510812258E-2</v>
      </c>
      <c r="AK30" s="22">
        <v>0.22834497074919796</v>
      </c>
      <c r="AL30" s="23">
        <v>0.32100396301188905</v>
      </c>
      <c r="AM30" s="24">
        <v>0.24674891630543513</v>
      </c>
      <c r="AN30" s="22">
        <v>2.0051683894631545</v>
      </c>
      <c r="AO30" s="22">
        <v>8.1555570624533807E-2</v>
      </c>
      <c r="AP30" s="22">
        <v>-0.15143922032788537</v>
      </c>
      <c r="AQ30" s="22">
        <v>1.0035939513121313E-2</v>
      </c>
      <c r="AR30" s="22">
        <v>0.14143177849837865</v>
      </c>
      <c r="AS30" s="22">
        <v>-0.14841606385632328</v>
      </c>
      <c r="AT30" s="22">
        <v>1.1534549399877941E-2</v>
      </c>
      <c r="AU30" s="22">
        <v>1.1013910378154034E-2</v>
      </c>
      <c r="AV30" s="22">
        <v>0.28344970749197962</v>
      </c>
      <c r="AW30" s="22">
        <v>0.33359482251421846</v>
      </c>
      <c r="AX30" s="22">
        <v>0.29456756226711117</v>
      </c>
      <c r="AY30" s="22">
        <v>1.7221319467013325</v>
      </c>
      <c r="AZ30" s="22">
        <v>-11.497237569060774</v>
      </c>
      <c r="BA30" s="22">
        <v>1.0148648648648648</v>
      </c>
      <c r="BB30" s="22">
        <v>0.58067559916965461</v>
      </c>
      <c r="BC30" s="23">
        <v>0.27728214832837705</v>
      </c>
    </row>
    <row r="31" spans="1:55" x14ac:dyDescent="0.2">
      <c r="A31" s="45" t="s">
        <v>105</v>
      </c>
      <c r="B31" s="45" t="s">
        <v>106</v>
      </c>
      <c r="C31" s="45" t="s">
        <v>72</v>
      </c>
      <c r="D31" s="45">
        <v>68339</v>
      </c>
      <c r="E31" s="45" t="s">
        <v>16</v>
      </c>
      <c r="F31" s="45">
        <v>2018</v>
      </c>
      <c r="G31" s="45" t="s">
        <v>17</v>
      </c>
      <c r="H31" s="46">
        <v>43465</v>
      </c>
      <c r="I31" s="46">
        <v>43523</v>
      </c>
      <c r="J31" s="46">
        <v>43588</v>
      </c>
      <c r="K31" s="45">
        <v>440914000</v>
      </c>
      <c r="L31" s="45">
        <v>444837000</v>
      </c>
      <c r="M31" s="45" t="s">
        <v>1901</v>
      </c>
      <c r="N31" s="20">
        <v>0.8113132438995263</v>
      </c>
      <c r="O31" s="21">
        <v>0.8113132438995263</v>
      </c>
      <c r="P31" s="21">
        <v>0.31969268739301782</v>
      </c>
      <c r="Q31" s="21">
        <v>3.1756408483461773</v>
      </c>
      <c r="R31" s="21">
        <v>0.60832532975254638</v>
      </c>
      <c r="S31" s="21">
        <v>2.3327301794708905E-2</v>
      </c>
      <c r="T31" s="21">
        <v>0.5849980279578374</v>
      </c>
      <c r="U31" s="21">
        <v>2.5401480959983909</v>
      </c>
      <c r="V31" s="21">
        <v>9.7406434255685598E-2</v>
      </c>
      <c r="W31" s="21">
        <v>2.4427416617427054</v>
      </c>
      <c r="X31" s="22">
        <v>6.1362124145322945E-2</v>
      </c>
      <c r="Y31" s="22">
        <v>0.50367260615731424</v>
      </c>
      <c r="Z31" s="22">
        <v>0.93863787585467706</v>
      </c>
      <c r="AA31" s="22">
        <v>0.16975820655561008</v>
      </c>
      <c r="AB31" s="23">
        <v>0.23948419807131266</v>
      </c>
      <c r="AC31" s="24">
        <v>0.69138192349825178</v>
      </c>
      <c r="AD31" s="22">
        <v>0.55737631116913522</v>
      </c>
      <c r="AE31" s="22">
        <v>0.29988445204759978</v>
      </c>
      <c r="AF31" s="22">
        <v>0.1727967106349135</v>
      </c>
      <c r="AG31" s="22">
        <v>5.2804947398350865</v>
      </c>
      <c r="AH31" s="23">
        <v>2.8410577196474267</v>
      </c>
      <c r="AI31" s="24">
        <v>-3.8624555646704951E-2</v>
      </c>
      <c r="AJ31" s="22">
        <v>1.1646033199315313</v>
      </c>
      <c r="AK31" s="22">
        <v>8.7166111526297815E-2</v>
      </c>
      <c r="AL31" s="23">
        <v>0.14479512598304389</v>
      </c>
      <c r="AM31" s="24">
        <v>0.1447644670178394</v>
      </c>
      <c r="AN31" s="22">
        <v>0.8377732798612072</v>
      </c>
      <c r="AO31" s="22">
        <v>0.2006334620931346</v>
      </c>
      <c r="AP31" s="22">
        <v>-14.058860759493671</v>
      </c>
      <c r="AQ31" s="22">
        <v>3.4668802292988264E-2</v>
      </c>
      <c r="AR31" s="22">
        <v>0.43902219421059741</v>
      </c>
      <c r="AS31" s="22">
        <v>-1.6957037170425727E-2</v>
      </c>
      <c r="AT31" s="22">
        <v>8.8082542760196655E-2</v>
      </c>
      <c r="AU31" s="22">
        <v>4.9639743640778632E-2</v>
      </c>
      <c r="AV31" s="22">
        <v>6.1717091229442069E-3</v>
      </c>
      <c r="AW31" s="22">
        <v>0.15056895673252602</v>
      </c>
      <c r="AX31" s="22">
        <v>6.4178113564896068E-3</v>
      </c>
      <c r="AY31" s="22">
        <v>5.4398136930242575</v>
      </c>
      <c r="AZ31" s="22">
        <v>5.2235952938642543</v>
      </c>
      <c r="BA31" s="22">
        <v>0.10829353017802866</v>
      </c>
      <c r="BB31" s="22">
        <v>9.8905721822708126E-2</v>
      </c>
      <c r="BC31" s="23">
        <v>6.5089798125215786E-2</v>
      </c>
    </row>
    <row r="32" spans="1:55" x14ac:dyDescent="0.2">
      <c r="A32" s="45" t="s">
        <v>93</v>
      </c>
      <c r="B32" s="45" t="s">
        <v>94</v>
      </c>
      <c r="C32" s="45" t="s">
        <v>45</v>
      </c>
      <c r="D32" s="45">
        <v>62747</v>
      </c>
      <c r="E32" s="45" t="s">
        <v>16</v>
      </c>
      <c r="F32" s="45">
        <v>2018</v>
      </c>
      <c r="G32" s="45" t="s">
        <v>17</v>
      </c>
      <c r="H32" s="46">
        <v>43465</v>
      </c>
      <c r="I32" s="46">
        <v>43497</v>
      </c>
      <c r="J32" s="46">
        <v>43497</v>
      </c>
      <c r="K32" s="45">
        <v>490000000</v>
      </c>
      <c r="L32" s="45">
        <v>501000000</v>
      </c>
      <c r="M32" s="45" t="s">
        <v>1622</v>
      </c>
      <c r="N32" s="20">
        <v>1.039977195376881</v>
      </c>
      <c r="O32" s="21">
        <v>0.76274553841369663</v>
      </c>
      <c r="P32" s="21">
        <v>0.53532125149007481</v>
      </c>
      <c r="Q32" s="21">
        <v>3.7388935003067596</v>
      </c>
      <c r="R32" s="21">
        <v>0.18843195491584799</v>
      </c>
      <c r="S32" s="21">
        <v>0</v>
      </c>
      <c r="T32" s="21">
        <v>0.18843195491584799</v>
      </c>
      <c r="U32" s="21">
        <v>0.89295896640080841</v>
      </c>
      <c r="V32" s="21">
        <v>0</v>
      </c>
      <c r="W32" s="21">
        <v>0.89295896640080841</v>
      </c>
      <c r="X32" s="22">
        <v>0.45843423958571322</v>
      </c>
      <c r="Y32" s="22">
        <v>0.23490166158019668</v>
      </c>
      <c r="Z32" s="22">
        <v>0.54156576041428683</v>
      </c>
      <c r="AA32" s="22">
        <v>0.10166780900159927</v>
      </c>
      <c r="AB32" s="23">
        <v>0.21101972431650293</v>
      </c>
      <c r="AC32" s="24">
        <v>0.3706835482891615</v>
      </c>
      <c r="AD32" s="22">
        <v>2.3084794170892695E-2</v>
      </c>
      <c r="AE32" s="22">
        <v>2.3084794170892695E-2</v>
      </c>
      <c r="AF32" s="22">
        <v>1.7052162864178651E-2</v>
      </c>
      <c r="AG32" s="22">
        <v>6.356037151702786</v>
      </c>
      <c r="AH32" s="23">
        <v>6.356037151702786</v>
      </c>
      <c r="AI32" s="24">
        <v>0.53488119778669851</v>
      </c>
      <c r="AJ32" s="22">
        <v>0.31847001710346734</v>
      </c>
      <c r="AK32" s="22">
        <v>0.74501879319403463</v>
      </c>
      <c r="AL32" s="23">
        <v>0.74501879319403463</v>
      </c>
      <c r="AM32" s="24">
        <v>0.10945902053484427</v>
      </c>
      <c r="AN32" s="22">
        <v>6.4190696163701322</v>
      </c>
      <c r="AO32" s="22">
        <v>1.3545503008148656</v>
      </c>
      <c r="AP32" s="22">
        <v>76.865168539325836</v>
      </c>
      <c r="AQ32" s="22">
        <v>2.3098012337217273E-2</v>
      </c>
      <c r="AR32" s="22">
        <v>0.1036398187399503</v>
      </c>
      <c r="AS32" s="22">
        <v>5.5434990386020934E-2</v>
      </c>
      <c r="AT32" s="22">
        <v>0.14038534765059782</v>
      </c>
      <c r="AU32" s="22">
        <v>-0.16213741513052191</v>
      </c>
      <c r="AV32" s="22">
        <v>-0.37929919573212628</v>
      </c>
      <c r="AW32" s="22">
        <v>0.74501879319403463</v>
      </c>
      <c r="AX32" s="22">
        <v>-0.37929919573212628</v>
      </c>
      <c r="AY32" s="22">
        <v>6.0260594252313684</v>
      </c>
      <c r="AZ32" s="22">
        <v>-1.5204578665367754</v>
      </c>
      <c r="BA32" s="22">
        <v>-3.0942960764919221</v>
      </c>
      <c r="BB32" s="22">
        <v>0.16594592409974537</v>
      </c>
      <c r="BC32" s="23">
        <v>5.5919484658231988E-2</v>
      </c>
    </row>
    <row r="33" spans="1:55" x14ac:dyDescent="0.2">
      <c r="A33" s="45" t="s">
        <v>152</v>
      </c>
      <c r="B33" s="45" t="s">
        <v>153</v>
      </c>
      <c r="C33" s="45" t="s">
        <v>34</v>
      </c>
      <c r="D33" s="45">
        <v>536189</v>
      </c>
      <c r="E33" s="45" t="s">
        <v>16</v>
      </c>
      <c r="F33" s="45">
        <v>2018</v>
      </c>
      <c r="G33" s="45" t="s">
        <v>17</v>
      </c>
      <c r="H33" s="46">
        <v>43465</v>
      </c>
      <c r="I33" s="46">
        <v>43511</v>
      </c>
      <c r="J33" s="46">
        <v>43511</v>
      </c>
      <c r="K33" s="45">
        <v>75492000</v>
      </c>
      <c r="L33" s="45">
        <v>87134000</v>
      </c>
      <c r="M33" s="45" t="s">
        <v>1623</v>
      </c>
      <c r="N33" s="20">
        <v>4.2770477727139768</v>
      </c>
      <c r="O33" s="21">
        <v>3.6992121229276944</v>
      </c>
      <c r="P33" s="21">
        <v>2.8977930006321886</v>
      </c>
      <c r="Q33" s="21">
        <v>0.48073847383197926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2">
        <v>0.92099062929219866</v>
      </c>
      <c r="Y33" s="22">
        <v>0.6753387027299399</v>
      </c>
      <c r="Z33" s="22">
        <v>7.9009370707801341E-2</v>
      </c>
      <c r="AA33" s="22">
        <v>0</v>
      </c>
      <c r="AB33" s="23">
        <v>0.6753387027299399</v>
      </c>
      <c r="AC33" s="24">
        <v>0.64498726146377139</v>
      </c>
      <c r="AD33" s="22">
        <v>0.28567367235537178</v>
      </c>
      <c r="AE33" s="22">
        <v>0.28567367235537178</v>
      </c>
      <c r="AF33" s="22">
        <v>0.25707969816290505</v>
      </c>
      <c r="AG33" s="22">
        <v>169.16258992805754</v>
      </c>
      <c r="AH33" s="23">
        <v>169.16258992805754</v>
      </c>
      <c r="AI33" s="24">
        <v>8.1486383577649465E-2</v>
      </c>
      <c r="AJ33" s="22">
        <v>1.1919627102971286</v>
      </c>
      <c r="AK33" s="22" t="e">
        <v>#DIV/0!</v>
      </c>
      <c r="AL33" s="23" t="e">
        <v>#DIV/0!</v>
      </c>
      <c r="AM33" s="24">
        <v>0.2546467506742226</v>
      </c>
      <c r="AN33" s="22">
        <v>0.9905362130651767</v>
      </c>
      <c r="AO33" s="22">
        <v>0.66894744113846383</v>
      </c>
      <c r="AP33" s="22">
        <v>0.94797768415524342</v>
      </c>
      <c r="AQ33" s="22">
        <v>0.17197280625472397</v>
      </c>
      <c r="AR33" s="22">
        <v>0.38369115033173651</v>
      </c>
      <c r="AS33" s="22">
        <v>3.1265604251281449E-2</v>
      </c>
      <c r="AT33" s="22">
        <v>0.25666921320188879</v>
      </c>
      <c r="AU33" s="22">
        <v>0.45111293533746616</v>
      </c>
      <c r="AV33" s="22" t="e">
        <v>#DIV/0!</v>
      </c>
      <c r="AW33" s="22" t="e">
        <v>#DIV/0!</v>
      </c>
      <c r="AX33" s="22" t="e">
        <v>#DIV/0!</v>
      </c>
      <c r="AY33" s="22">
        <v>0</v>
      </c>
      <c r="AZ33" s="22">
        <v>-3.2652486220740338</v>
      </c>
      <c r="BA33" s="22">
        <v>0.564854525391008</v>
      </c>
      <c r="BB33" s="22" t="e">
        <v>#DIV/0!</v>
      </c>
      <c r="BC33" s="23">
        <v>0.24354373871995982</v>
      </c>
    </row>
    <row r="34" spans="1:55" x14ac:dyDescent="0.2">
      <c r="A34" s="45" t="s">
        <v>130</v>
      </c>
      <c r="B34" s="45" t="s">
        <v>131</v>
      </c>
      <c r="C34" s="45" t="s">
        <v>34</v>
      </c>
      <c r="D34" s="45">
        <v>126145</v>
      </c>
      <c r="E34" s="45" t="s">
        <v>16</v>
      </c>
      <c r="F34" s="45">
        <v>2018</v>
      </c>
      <c r="G34" s="45" t="s">
        <v>17</v>
      </c>
      <c r="H34" s="46">
        <v>43465</v>
      </c>
      <c r="I34" s="46">
        <v>43524</v>
      </c>
      <c r="J34" s="46">
        <v>43587</v>
      </c>
      <c r="K34" s="45">
        <v>83698000</v>
      </c>
      <c r="L34" s="45">
        <v>85471000</v>
      </c>
      <c r="M34" s="45" t="s">
        <v>1902</v>
      </c>
      <c r="N34" s="20">
        <v>2.0873547579257683</v>
      </c>
      <c r="O34" s="21">
        <v>2.0873547579257683</v>
      </c>
      <c r="P34" s="21">
        <v>1.4489896525035617</v>
      </c>
      <c r="Q34" s="21">
        <v>0.30981494155170181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2">
        <v>0.43182488034666577</v>
      </c>
      <c r="Y34" s="22">
        <v>1.5979501154438629</v>
      </c>
      <c r="Z34" s="22">
        <v>0.56817511965333423</v>
      </c>
      <c r="AA34" s="22">
        <v>0.46863687155016126</v>
      </c>
      <c r="AB34" s="23">
        <v>0.76346663049615804</v>
      </c>
      <c r="AC34" s="24">
        <v>0.86289522939968044</v>
      </c>
      <c r="AD34" s="22">
        <v>0.36859164574298103</v>
      </c>
      <c r="AE34" s="22">
        <v>0.35674777448071215</v>
      </c>
      <c r="AF34" s="22">
        <v>0.23670486190367496</v>
      </c>
      <c r="AG34" s="22">
        <v>-57.986210858948581</v>
      </c>
      <c r="AH34" s="23">
        <v>-56.122953174375176</v>
      </c>
      <c r="AI34" s="24">
        <v>-0.68453761052695161</v>
      </c>
      <c r="AJ34" s="22">
        <v>0.70731390692347251</v>
      </c>
      <c r="AK34" s="22" t="e">
        <v>#DIV/0!</v>
      </c>
      <c r="AL34" s="23" t="e">
        <v>#DIV/0!</v>
      </c>
      <c r="AM34" s="24">
        <v>0.11543655778195243</v>
      </c>
      <c r="AN34" s="22">
        <v>0.48768139722000453</v>
      </c>
      <c r="AO34" s="22">
        <v>0.37232847309121531</v>
      </c>
      <c r="AP34" s="22">
        <v>1.655173768688238</v>
      </c>
      <c r="AQ34" s="22">
        <v>8.8131959805862276E-2</v>
      </c>
      <c r="AR34" s="22">
        <v>0.39300433690938141</v>
      </c>
      <c r="AS34" s="22">
        <v>-0.26902624971467703</v>
      </c>
      <c r="AT34" s="22">
        <v>0.14632670467969552</v>
      </c>
      <c r="AU34" s="22">
        <v>0.54719145251112067</v>
      </c>
      <c r="AV34" s="22" t="e">
        <v>#DIV/0!</v>
      </c>
      <c r="AW34" s="22" t="e">
        <v>#DIV/0!</v>
      </c>
      <c r="AX34" s="22" t="e">
        <v>#DIV/0!</v>
      </c>
      <c r="AY34" s="22">
        <v>0</v>
      </c>
      <c r="AZ34" s="22">
        <v>-2.1842630666336387</v>
      </c>
      <c r="BA34" s="22">
        <v>1.2844502046279473</v>
      </c>
      <c r="BB34" s="22" t="e">
        <v>#DIV/0!</v>
      </c>
      <c r="BC34" s="23">
        <v>0.16747375775266066</v>
      </c>
    </row>
    <row r="35" spans="1:55" x14ac:dyDescent="0.2">
      <c r="A35" s="45" t="s">
        <v>133</v>
      </c>
      <c r="B35" s="45" t="s">
        <v>134</v>
      </c>
      <c r="C35" s="45" t="s">
        <v>113</v>
      </c>
      <c r="D35" s="45">
        <v>67471</v>
      </c>
      <c r="E35" s="45" t="s">
        <v>16</v>
      </c>
      <c r="F35" s="45">
        <v>2018</v>
      </c>
      <c r="G35" s="45" t="s">
        <v>17</v>
      </c>
      <c r="H35" s="46">
        <v>43465</v>
      </c>
      <c r="I35" s="46">
        <v>43515</v>
      </c>
      <c r="J35" s="46">
        <v>43515</v>
      </c>
      <c r="K35" s="45">
        <v>242300000</v>
      </c>
      <c r="L35" s="45">
        <v>244800000</v>
      </c>
      <c r="M35" s="45" t="s">
        <v>1624</v>
      </c>
      <c r="N35" s="20">
        <v>1.0722853782830262</v>
      </c>
      <c r="O35" s="21">
        <v>1.0722853782830262</v>
      </c>
      <c r="P35" s="21">
        <v>0.10074480595844766</v>
      </c>
      <c r="Q35" s="21">
        <v>4.612736660929432</v>
      </c>
      <c r="R35" s="21">
        <v>0.22868751916590002</v>
      </c>
      <c r="S35" s="21">
        <v>1.1461208218337933E-2</v>
      </c>
      <c r="T35" s="21">
        <v>0.21722631094756209</v>
      </c>
      <c r="U35" s="21">
        <v>1.2835628227194493</v>
      </c>
      <c r="V35" s="21">
        <v>6.4328743545611022E-2</v>
      </c>
      <c r="W35" s="21">
        <v>1.2192340791738383</v>
      </c>
      <c r="X35" s="22">
        <v>0.52426402943882244</v>
      </c>
      <c r="Y35" s="22">
        <v>0.29055447896480591</v>
      </c>
      <c r="Z35" s="22">
        <v>0.47573597056117756</v>
      </c>
      <c r="AA35" s="22">
        <v>0.32037718491260347</v>
      </c>
      <c r="AB35" s="23">
        <v>0.17816620668506594</v>
      </c>
      <c r="AC35" s="24">
        <v>0.39097819563912783</v>
      </c>
      <c r="AD35" s="22">
        <v>0.26375275055011005</v>
      </c>
      <c r="AE35" s="22">
        <v>0.2450490098019604</v>
      </c>
      <c r="AF35" s="22">
        <v>0.12262452490498099</v>
      </c>
      <c r="AG35" s="22">
        <v>10.341176470588236</v>
      </c>
      <c r="AH35" s="23">
        <v>9.6078431372549016</v>
      </c>
      <c r="AI35" s="24">
        <v>-4.4482288828337877</v>
      </c>
      <c r="AJ35" s="22">
        <v>5.7546060368482949E-2</v>
      </c>
      <c r="AK35" s="22">
        <v>6.2018102581293998E-2</v>
      </c>
      <c r="AL35" s="23">
        <v>0.12303050620181026</v>
      </c>
      <c r="AM35" s="24">
        <v>0.26376936316695354</v>
      </c>
      <c r="AN35" s="22">
        <v>2.1510327022375213</v>
      </c>
      <c r="AO35" s="22">
        <v>0.38324133701318613</v>
      </c>
      <c r="AP35" s="22">
        <v>10.843817787418654</v>
      </c>
      <c r="AQ35" s="22">
        <v>4.6994786875191659E-2</v>
      </c>
      <c r="AR35" s="22">
        <v>7.3414682936587317E-2</v>
      </c>
      <c r="AS35" s="22">
        <v>-0.32656531306261255</v>
      </c>
      <c r="AT35" s="22">
        <v>2.8135541245016864E-2</v>
      </c>
      <c r="AU35" s="22">
        <v>0.27604860838886713</v>
      </c>
      <c r="AV35" s="22">
        <v>0.59017767348307071</v>
      </c>
      <c r="AW35" s="22">
        <v>0.12952179283571555</v>
      </c>
      <c r="AX35" s="22">
        <v>0.62131639315334397</v>
      </c>
      <c r="AY35" s="22">
        <v>2.2624194160030338</v>
      </c>
      <c r="AZ35" s="22">
        <v>1.7751232461130073</v>
      </c>
      <c r="BA35" s="22">
        <v>2.8719412724306688</v>
      </c>
      <c r="BB35" s="22">
        <v>0.41066040898424405</v>
      </c>
      <c r="BC35" s="23">
        <v>0.18375459386484663</v>
      </c>
    </row>
    <row r="36" spans="1:55" x14ac:dyDescent="0.2">
      <c r="A36" s="45" t="s">
        <v>19</v>
      </c>
      <c r="B36" s="45" t="s">
        <v>20</v>
      </c>
      <c r="C36" s="45" t="s">
        <v>15</v>
      </c>
      <c r="D36" s="45">
        <v>445771</v>
      </c>
      <c r="E36" s="45" t="s">
        <v>16</v>
      </c>
      <c r="F36" s="45">
        <v>2018</v>
      </c>
      <c r="G36" s="45" t="s">
        <v>17</v>
      </c>
      <c r="H36" s="46">
        <v>43465</v>
      </c>
      <c r="I36" s="46">
        <v>43511</v>
      </c>
      <c r="J36" s="46">
        <v>43594</v>
      </c>
      <c r="K36" s="45">
        <v>169253885</v>
      </c>
      <c r="L36" s="45">
        <v>170610714</v>
      </c>
      <c r="M36" s="45" t="s">
        <v>1903</v>
      </c>
      <c r="N36" s="20">
        <v>2.2258755353993451</v>
      </c>
      <c r="O36" s="21">
        <v>1.8517258755353994</v>
      </c>
      <c r="P36" s="21">
        <v>1.0330057949105569</v>
      </c>
      <c r="Q36" s="21">
        <v>0.94382637242385559</v>
      </c>
      <c r="R36" s="21">
        <v>0.12835428785888534</v>
      </c>
      <c r="S36" s="21">
        <v>2.3456558453743667E-3</v>
      </c>
      <c r="T36" s="21">
        <v>0.12600863201351098</v>
      </c>
      <c r="U36" s="21">
        <v>0.24949844975378443</v>
      </c>
      <c r="V36" s="21">
        <v>4.559547692868867E-3</v>
      </c>
      <c r="W36" s="21">
        <v>0.24493890206091556</v>
      </c>
      <c r="X36" s="22">
        <v>0.55260524175892911</v>
      </c>
      <c r="Y36" s="22">
        <v>0.69346543001686345</v>
      </c>
      <c r="Z36" s="22">
        <v>0.44739475824107089</v>
      </c>
      <c r="AA36" s="22">
        <v>0.16160005004065803</v>
      </c>
      <c r="AB36" s="23">
        <v>0.51444924000750614</v>
      </c>
      <c r="AC36" s="24">
        <v>0.41335469015917509</v>
      </c>
      <c r="AD36" s="22">
        <v>0.1736910601661828</v>
      </c>
      <c r="AE36" s="22">
        <v>0.1736910601661828</v>
      </c>
      <c r="AF36" s="22">
        <v>9.8942169720025355E-2</v>
      </c>
      <c r="AG36" s="22">
        <v>51.534653465346537</v>
      </c>
      <c r="AH36" s="23">
        <v>51.534653465346537</v>
      </c>
      <c r="AI36" s="24">
        <v>-0.46599264705882354</v>
      </c>
      <c r="AJ36" s="22">
        <v>0.41118669690098264</v>
      </c>
      <c r="AK36" s="22">
        <v>0.55921052631578949</v>
      </c>
      <c r="AL36" s="23">
        <v>0.79532163742690054</v>
      </c>
      <c r="AM36" s="24">
        <v>0.1802541187914159</v>
      </c>
      <c r="AN36" s="22">
        <v>1.8218128761626846</v>
      </c>
      <c r="AO36" s="22">
        <v>0.93723024957778189</v>
      </c>
      <c r="AP36" s="22">
        <v>3.0795396156612886</v>
      </c>
      <c r="AQ36" s="22">
        <v>9.2731594420466634E-2</v>
      </c>
      <c r="AR36" s="22">
        <v>0.10891981179297226</v>
      </c>
      <c r="AS36" s="22">
        <v>-5.0755831414556009E-2</v>
      </c>
      <c r="AT36" s="22">
        <v>0.10208294239069243</v>
      </c>
      <c r="AU36" s="22">
        <v>0.21201814058956917</v>
      </c>
      <c r="AV36" s="22">
        <v>0.41008771929824561</v>
      </c>
      <c r="AW36" s="22">
        <v>0.810126582278481</v>
      </c>
      <c r="AX36" s="22">
        <v>0.41772151898734178</v>
      </c>
      <c r="AY36" s="22">
        <v>0.78847262247838612</v>
      </c>
      <c r="AZ36" s="22">
        <v>-0.78693563880883766</v>
      </c>
      <c r="BA36" s="22">
        <v>0.56762225969645863</v>
      </c>
      <c r="BB36" s="22">
        <v>1.2682748538011697</v>
      </c>
      <c r="BC36" s="23">
        <v>0.21655017473789315</v>
      </c>
    </row>
    <row r="37" spans="1:55" x14ac:dyDescent="0.2">
      <c r="A37" s="45" t="s">
        <v>136</v>
      </c>
      <c r="B37" s="45" t="s">
        <v>137</v>
      </c>
      <c r="C37" s="45" t="s">
        <v>138</v>
      </c>
      <c r="D37" s="45">
        <v>254576</v>
      </c>
      <c r="E37" s="45" t="s">
        <v>16</v>
      </c>
      <c r="F37" s="45">
        <v>2018</v>
      </c>
      <c r="G37" s="45" t="s">
        <v>17</v>
      </c>
      <c r="H37" s="46">
        <v>43465</v>
      </c>
      <c r="I37" s="46">
        <v>43525</v>
      </c>
      <c r="J37" s="46">
        <v>43525</v>
      </c>
      <c r="K37" s="45">
        <v>381000000</v>
      </c>
      <c r="L37" s="45">
        <v>382000000</v>
      </c>
      <c r="M37" s="45" t="s">
        <v>1625</v>
      </c>
      <c r="N37" s="20">
        <v>1.4528081123244929</v>
      </c>
      <c r="O37" s="21">
        <v>1.3092823712948518</v>
      </c>
      <c r="P37" s="21">
        <v>0.65054602184087362</v>
      </c>
      <c r="Q37" s="21">
        <v>1.4936867250597201</v>
      </c>
      <c r="R37" s="21">
        <v>0.38700848462731502</v>
      </c>
      <c r="S37" s="21">
        <v>2.5088951737980113E-2</v>
      </c>
      <c r="T37" s="21">
        <v>0.36191953288933493</v>
      </c>
      <c r="U37" s="21">
        <v>0.96507792060061426</v>
      </c>
      <c r="V37" s="21">
        <v>6.2563985894664997E-2</v>
      </c>
      <c r="W37" s="21">
        <v>0.90251393470594932</v>
      </c>
      <c r="X37" s="22">
        <v>0.16992062767995622</v>
      </c>
      <c r="Y37" s="22">
        <v>0.40101268132469664</v>
      </c>
      <c r="Z37" s="22">
        <v>0.83007937232004381</v>
      </c>
      <c r="AA37" s="22">
        <v>0</v>
      </c>
      <c r="AB37" s="23">
        <v>0.40101268132469664</v>
      </c>
      <c r="AC37" s="24">
        <v>1</v>
      </c>
      <c r="AD37" s="22">
        <v>0.58368363692978364</v>
      </c>
      <c r="AE37" s="22">
        <v>0.22870932586018994</v>
      </c>
      <c r="AF37" s="22">
        <v>0.20302039545383777</v>
      </c>
      <c r="AG37" s="22">
        <v>9.4433249370277075</v>
      </c>
      <c r="AH37" s="23">
        <v>3.7002518891687659</v>
      </c>
      <c r="AI37" s="24">
        <v>-0.29695222405271826</v>
      </c>
      <c r="AJ37" s="22">
        <v>0.94695787831513256</v>
      </c>
      <c r="AK37" s="22">
        <v>0.24139556812824139</v>
      </c>
      <c r="AL37" s="23">
        <v>0.28618576143328617</v>
      </c>
      <c r="AM37" s="24">
        <v>0.14833352292116939</v>
      </c>
      <c r="AN37" s="22">
        <v>0.73063360254806053</v>
      </c>
      <c r="AO37" s="22">
        <v>0.29299334002372046</v>
      </c>
      <c r="AP37" s="22">
        <v>5.5322997416020669</v>
      </c>
      <c r="AQ37" s="22">
        <v>5.9483623756956483E-2</v>
      </c>
      <c r="AR37" s="22">
        <v>0.37801650319165497</v>
      </c>
      <c r="AS37" s="22">
        <v>-0.11225284135139343</v>
      </c>
      <c r="AT37" s="22">
        <v>0.11075631785421038</v>
      </c>
      <c r="AU37" s="22">
        <v>0.39469578783151327</v>
      </c>
      <c r="AV37" s="22">
        <v>0.11928335690711929</v>
      </c>
      <c r="AW37" s="22">
        <v>0.30602470380640284</v>
      </c>
      <c r="AX37" s="22">
        <v>0.12755230652886312</v>
      </c>
      <c r="AY37" s="22">
        <v>2.2630034675913575</v>
      </c>
      <c r="AZ37" s="22">
        <v>1.8180848226193651</v>
      </c>
      <c r="BA37" s="22">
        <v>0.7760736196319018</v>
      </c>
      <c r="BB37" s="22">
        <v>0.17314945780292315</v>
      </c>
      <c r="BC37" s="23">
        <v>7.5885938630023769E-2</v>
      </c>
    </row>
    <row r="38" spans="1:55" x14ac:dyDescent="0.2">
      <c r="A38" s="45" t="s">
        <v>57</v>
      </c>
      <c r="B38" s="45" t="s">
        <v>58</v>
      </c>
      <c r="C38" s="45" t="s">
        <v>59</v>
      </c>
      <c r="D38" s="45">
        <v>185217</v>
      </c>
      <c r="E38" s="45" t="s">
        <v>16</v>
      </c>
      <c r="F38" s="45">
        <v>2018</v>
      </c>
      <c r="G38" s="45" t="s">
        <v>17</v>
      </c>
      <c r="H38" s="46">
        <v>43373</v>
      </c>
      <c r="I38" s="46">
        <v>43424</v>
      </c>
      <c r="J38" s="46">
        <v>43424</v>
      </c>
      <c r="K38" s="45">
        <v>219400000</v>
      </c>
      <c r="L38" s="45">
        <v>221100000</v>
      </c>
      <c r="M38" s="45" t="s">
        <v>1626</v>
      </c>
      <c r="N38" s="20">
        <v>2.3610687022900763</v>
      </c>
      <c r="O38" s="21">
        <v>2.2263157894736842</v>
      </c>
      <c r="P38" s="21">
        <v>1.4775411811972681</v>
      </c>
      <c r="Q38" s="21">
        <v>0.8130872318491974</v>
      </c>
      <c r="R38" s="21">
        <v>0.21458586033616359</v>
      </c>
      <c r="S38" s="21">
        <v>3.0345693987177267E-2</v>
      </c>
      <c r="T38" s="21">
        <v>0.18424016634898632</v>
      </c>
      <c r="U38" s="21">
        <v>0.38906288351087331</v>
      </c>
      <c r="V38" s="21">
        <v>5.5019390309754064E-2</v>
      </c>
      <c r="W38" s="21">
        <v>0.33404349320111926</v>
      </c>
      <c r="X38" s="22">
        <v>0.31822366141050079</v>
      </c>
      <c r="Y38" s="22">
        <v>0.58613486482442712</v>
      </c>
      <c r="Z38" s="22">
        <v>0.68177633858949926</v>
      </c>
      <c r="AA38" s="22">
        <v>3.9069268757581009E-2</v>
      </c>
      <c r="AB38" s="23">
        <v>0.5515454427308959</v>
      </c>
      <c r="AC38" s="24">
        <v>0.29753529727881184</v>
      </c>
      <c r="AD38" s="22">
        <v>0.19964336313449607</v>
      </c>
      <c r="AE38" s="22">
        <v>0.19964336313449607</v>
      </c>
      <c r="AF38" s="22">
        <v>0.36645659289657528</v>
      </c>
      <c r="AG38" s="22">
        <v>13.553897180762853</v>
      </c>
      <c r="AH38" s="23">
        <v>13.553897180762853</v>
      </c>
      <c r="AI38" s="24">
        <v>-0.80537468923878297</v>
      </c>
      <c r="AJ38" s="22">
        <v>1.0181197267979107</v>
      </c>
      <c r="AK38" s="22">
        <v>0.44064802664782476</v>
      </c>
      <c r="AL38" s="23">
        <v>0.6394720904411022</v>
      </c>
      <c r="AM38" s="24">
        <v>0.29457562220804084</v>
      </c>
      <c r="AN38" s="22">
        <v>0.80384860831574301</v>
      </c>
      <c r="AO38" s="22">
        <v>0.44335903656212095</v>
      </c>
      <c r="AP38" s="22">
        <v>2.4168609971367006</v>
      </c>
      <c r="AQ38" s="22">
        <v>0.16247184196846301</v>
      </c>
      <c r="AR38" s="22">
        <v>0.30950461673750551</v>
      </c>
      <c r="AS38" s="22">
        <v>-0.24926718452293711</v>
      </c>
      <c r="AT38" s="22">
        <v>0.13722166868826893</v>
      </c>
      <c r="AU38" s="22">
        <v>0.44853354760948172</v>
      </c>
      <c r="AV38" s="22">
        <v>0.28171999596245079</v>
      </c>
      <c r="AW38" s="22">
        <v>0.74479778979543854</v>
      </c>
      <c r="AX38" s="22">
        <v>0.32812132612273687</v>
      </c>
      <c r="AY38" s="22">
        <v>2.4243239936375871</v>
      </c>
      <c r="AZ38" s="22">
        <v>0.17447693625351768</v>
      </c>
      <c r="BA38" s="22">
        <v>0.37208372217037727</v>
      </c>
      <c r="BB38" s="22">
        <v>0.41248612092459874</v>
      </c>
      <c r="BC38" s="23">
        <v>0.10230188632011115</v>
      </c>
    </row>
    <row r="39" spans="1:55" x14ac:dyDescent="0.2">
      <c r="A39" s="45" t="s">
        <v>124</v>
      </c>
      <c r="B39" s="45" t="s">
        <v>125</v>
      </c>
      <c r="C39" s="45" t="s">
        <v>34</v>
      </c>
      <c r="D39" s="45">
        <v>65820</v>
      </c>
      <c r="E39" s="45" t="s">
        <v>16</v>
      </c>
      <c r="F39" s="45">
        <v>2018</v>
      </c>
      <c r="G39" s="45" t="s">
        <v>17</v>
      </c>
      <c r="H39" s="46">
        <v>43465</v>
      </c>
      <c r="I39" s="46">
        <v>43509</v>
      </c>
      <c r="J39" s="46">
        <v>43509</v>
      </c>
      <c r="K39" s="45">
        <v>299800000</v>
      </c>
      <c r="L39" s="45">
        <v>309700000</v>
      </c>
      <c r="M39" s="45" t="s">
        <v>1627</v>
      </c>
      <c r="N39" s="20">
        <v>2.9479549195897174</v>
      </c>
      <c r="O39" s="21">
        <v>2.2471191591743702</v>
      </c>
      <c r="P39" s="21">
        <v>1.1103583639356718</v>
      </c>
      <c r="Q39" s="21">
        <v>1.4741306820992235</v>
      </c>
      <c r="R39" s="21">
        <v>0.35412189246193987</v>
      </c>
      <c r="S39" s="21">
        <v>1.0995711672447746E-4</v>
      </c>
      <c r="T39" s="21">
        <v>0.35401193534521536</v>
      </c>
      <c r="U39" s="21">
        <v>0.87614383934312712</v>
      </c>
      <c r="V39" s="21">
        <v>2.7204827620319535E-4</v>
      </c>
      <c r="W39" s="21">
        <v>0.87587179106692392</v>
      </c>
      <c r="X39" s="22">
        <v>0.46541848679015185</v>
      </c>
      <c r="Y39" s="22">
        <v>0.73881742435316478</v>
      </c>
      <c r="Z39" s="22">
        <v>0.53458151320984815</v>
      </c>
      <c r="AA39" s="22">
        <v>0.40410240006397508</v>
      </c>
      <c r="AB39" s="23">
        <v>0.40418236887613829</v>
      </c>
      <c r="AC39" s="24">
        <v>0.32945388159114575</v>
      </c>
      <c r="AD39" s="22">
        <v>0.20418467331308032</v>
      </c>
      <c r="AE39" s="22">
        <v>0.20418467331308032</v>
      </c>
      <c r="AF39" s="22">
        <v>9.2778799937244166E-2</v>
      </c>
      <c r="AG39" s="22">
        <v>15.510292524377032</v>
      </c>
      <c r="AH39" s="23">
        <v>15.510292524377032</v>
      </c>
      <c r="AI39" s="24">
        <v>-0.12244362873623492</v>
      </c>
      <c r="AJ39" s="22">
        <v>0.72445232366721535</v>
      </c>
      <c r="AK39" s="22">
        <v>0.26511601648506744</v>
      </c>
      <c r="AL39" s="23">
        <v>0.32298311974256194</v>
      </c>
      <c r="AM39" s="24">
        <v>0.16087945788198052</v>
      </c>
      <c r="AN39" s="22">
        <v>1.734010980857694</v>
      </c>
      <c r="AO39" s="22">
        <v>0.70085666590029894</v>
      </c>
      <c r="AP39" s="22">
        <v>2.2789117857375025</v>
      </c>
      <c r="AQ39" s="22">
        <v>6.5024640390247801E-2</v>
      </c>
      <c r="AR39" s="22">
        <v>0.16319370159599503</v>
      </c>
      <c r="AS39" s="22">
        <v>-1.9982029010311923E-2</v>
      </c>
      <c r="AT39" s="22">
        <v>0.11437539359649737</v>
      </c>
      <c r="AU39" s="22">
        <v>0.48372799797391414</v>
      </c>
      <c r="AV39" s="22">
        <v>0.21566081409134533</v>
      </c>
      <c r="AW39" s="22">
        <v>0.32308343922066923</v>
      </c>
      <c r="AX39" s="22">
        <v>0.21572779895524496</v>
      </c>
      <c r="AY39" s="22">
        <v>2.4745739033249512</v>
      </c>
      <c r="AZ39" s="22">
        <v>1.2495808885163453</v>
      </c>
      <c r="BA39" s="22">
        <v>1.1744811683320522</v>
      </c>
      <c r="BB39" s="22">
        <v>0.4041099757240445</v>
      </c>
      <c r="BC39" s="23">
        <v>0.16993293370526441</v>
      </c>
    </row>
    <row r="40" spans="1:55" x14ac:dyDescent="0.2">
      <c r="A40" s="45" t="s">
        <v>146</v>
      </c>
      <c r="B40" s="45" t="s">
        <v>147</v>
      </c>
      <c r="C40" s="45" t="s">
        <v>45</v>
      </c>
      <c r="D40" s="45">
        <v>378125</v>
      </c>
      <c r="E40" s="45" t="s">
        <v>16</v>
      </c>
      <c r="F40" s="45">
        <v>2018</v>
      </c>
      <c r="G40" s="45" t="s">
        <v>17</v>
      </c>
      <c r="H40" s="46">
        <v>43465</v>
      </c>
      <c r="I40" s="46">
        <v>43500</v>
      </c>
      <c r="J40" s="46">
        <v>43587</v>
      </c>
      <c r="K40" s="45">
        <v>262580000</v>
      </c>
      <c r="L40" s="45">
        <v>263630000</v>
      </c>
      <c r="M40" s="45" t="s">
        <v>1904</v>
      </c>
      <c r="N40" s="20">
        <v>1.593502824858757</v>
      </c>
      <c r="O40" s="21">
        <v>1.2875706214689266</v>
      </c>
      <c r="P40" s="21">
        <v>0.45084745762711864</v>
      </c>
      <c r="Q40" s="21">
        <v>2.4600511799829401</v>
      </c>
      <c r="R40" s="21">
        <v>0.3409483112827677</v>
      </c>
      <c r="S40" s="21">
        <v>1.3969923576300435E-3</v>
      </c>
      <c r="T40" s="21">
        <v>0.33955131892513762</v>
      </c>
      <c r="U40" s="21">
        <v>1.1796986067671311</v>
      </c>
      <c r="V40" s="21">
        <v>4.8336650554449819E-3</v>
      </c>
      <c r="W40" s="21">
        <v>1.1748649417116861</v>
      </c>
      <c r="X40" s="22">
        <v>0.46355493467006326</v>
      </c>
      <c r="Y40" s="22">
        <v>0.39051743282256274</v>
      </c>
      <c r="Z40" s="22">
        <v>0.53644506532993674</v>
      </c>
      <c r="AA40" s="22">
        <v>0.15975018489604734</v>
      </c>
      <c r="AB40" s="23">
        <v>0.28901306598734489</v>
      </c>
      <c r="AC40" s="24">
        <v>0.20288730208009934</v>
      </c>
      <c r="AD40" s="22">
        <v>0.12899720583669669</v>
      </c>
      <c r="AE40" s="22">
        <v>0.11991617510090034</v>
      </c>
      <c r="AF40" s="22">
        <v>0.10516920211114561</v>
      </c>
      <c r="AG40" s="22">
        <v>11.871428571428572</v>
      </c>
      <c r="AH40" s="23">
        <v>11.035714285714286</v>
      </c>
      <c r="AI40" s="24">
        <v>0.31062670299727518</v>
      </c>
      <c r="AJ40" s="22">
        <v>0.41468926553672314</v>
      </c>
      <c r="AK40" s="22">
        <v>0.27910339840925524</v>
      </c>
      <c r="AL40" s="23">
        <v>0.35382019763798506</v>
      </c>
      <c r="AM40" s="24">
        <v>0.38527153824282057</v>
      </c>
      <c r="AN40" s="22">
        <v>3.6633494455501849</v>
      </c>
      <c r="AO40" s="22">
        <v>1.0587558550414988</v>
      </c>
      <c r="AP40" s="22">
        <v>6.1323179438362683</v>
      </c>
      <c r="AQ40" s="22">
        <v>0.11134850850521817</v>
      </c>
      <c r="AR40" s="22">
        <v>0.11393977025768395</v>
      </c>
      <c r="AS40" s="22">
        <v>3.5392735175411361E-2</v>
      </c>
      <c r="AT40" s="22">
        <v>0.12063439888240611</v>
      </c>
      <c r="AU40" s="22">
        <v>6.1016949152542375E-2</v>
      </c>
      <c r="AV40" s="22">
        <v>5.2060737527114966E-2</v>
      </c>
      <c r="AW40" s="22">
        <v>0.35527589545014521</v>
      </c>
      <c r="AX40" s="22">
        <v>5.2274927395934173E-2</v>
      </c>
      <c r="AY40" s="22">
        <v>2.4963898916967509</v>
      </c>
      <c r="AZ40" s="22">
        <v>1.536101083032491</v>
      </c>
      <c r="BA40" s="22">
        <v>0.15940959409594097</v>
      </c>
      <c r="BB40" s="22">
        <v>0.37237888647866957</v>
      </c>
      <c r="BC40" s="23">
        <v>0.17904739830803107</v>
      </c>
    </row>
    <row r="41" spans="1:55" x14ac:dyDescent="0.2">
      <c r="A41" s="45" t="s">
        <v>70</v>
      </c>
      <c r="B41" s="45" t="s">
        <v>71</v>
      </c>
      <c r="C41" s="45" t="s">
        <v>72</v>
      </c>
      <c r="D41" s="45">
        <v>445788</v>
      </c>
      <c r="E41" s="45" t="s">
        <v>16</v>
      </c>
      <c r="F41" s="45">
        <v>2018</v>
      </c>
      <c r="G41" s="45" t="s">
        <v>17</v>
      </c>
      <c r="H41" s="46">
        <v>43465</v>
      </c>
      <c r="I41" s="46">
        <v>43501</v>
      </c>
      <c r="J41" s="46">
        <v>43501</v>
      </c>
      <c r="K41" s="45">
        <v>106125000</v>
      </c>
      <c r="L41" s="45">
        <v>105538000</v>
      </c>
      <c r="M41" s="45" t="s">
        <v>1628</v>
      </c>
      <c r="N41" s="20">
        <v>0.17666950618240015</v>
      </c>
      <c r="O41" s="21">
        <v>0.17666950618240015</v>
      </c>
      <c r="P41" s="21">
        <v>0.15634607181885118</v>
      </c>
      <c r="Q41" s="21">
        <v>0.86698094712632046</v>
      </c>
      <c r="R41" s="21">
        <v>0.39365709698310958</v>
      </c>
      <c r="S41" s="21">
        <v>6.3703238107418292E-2</v>
      </c>
      <c r="T41" s="21">
        <v>0.32995385887569129</v>
      </c>
      <c r="U41" s="21">
        <v>0.73495029976852366</v>
      </c>
      <c r="V41" s="21">
        <v>0.11893273181680132</v>
      </c>
      <c r="W41" s="21">
        <v>0.61601756795172236</v>
      </c>
      <c r="X41" s="22">
        <v>2.3748274633915052E-2</v>
      </c>
      <c r="Y41" s="22">
        <v>0.53562410561243923</v>
      </c>
      <c r="Z41" s="22">
        <v>0.97625172536608495</v>
      </c>
      <c r="AA41" s="22">
        <v>0</v>
      </c>
      <c r="AB41" s="23">
        <v>0.53562410561243923</v>
      </c>
      <c r="AC41" s="24">
        <v>0.71136435962510314</v>
      </c>
      <c r="AD41" s="22">
        <v>0.64487273700754455</v>
      </c>
      <c r="AE41" s="22">
        <v>0.2754160324865681</v>
      </c>
      <c r="AF41" s="22">
        <v>0.12888519338319313</v>
      </c>
      <c r="AG41" s="22">
        <v>5.6549341210307436</v>
      </c>
      <c r="AH41" s="23">
        <v>2.4151424462668585</v>
      </c>
      <c r="AI41" s="24">
        <v>3.1431232998390053</v>
      </c>
      <c r="AJ41" s="22">
        <v>0.27677595729171661</v>
      </c>
      <c r="AK41" s="22">
        <v>2.69843038763165E-2</v>
      </c>
      <c r="AL41" s="23">
        <v>9.4510648595000801E-2</v>
      </c>
      <c r="AM41" s="24">
        <v>2.2426532456581032E-2</v>
      </c>
      <c r="AN41" s="22">
        <v>0.17400394776073244</v>
      </c>
      <c r="AO41" s="22">
        <v>9.3200708892375903E-2</v>
      </c>
      <c r="AP41" s="22">
        <v>-0.84212109675348423</v>
      </c>
      <c r="AQ41" s="22">
        <v>1.2012191389044554E-2</v>
      </c>
      <c r="AR41" s="22">
        <v>0.39918996327443473</v>
      </c>
      <c r="AS41" s="22">
        <v>1.2547032746297526</v>
      </c>
      <c r="AT41" s="22">
        <v>3.7204787559898818E-2</v>
      </c>
      <c r="AU41" s="22">
        <v>-0.79150025998163531</v>
      </c>
      <c r="AV41" s="22">
        <v>-0.27027348641823268</v>
      </c>
      <c r="AW41" s="22">
        <v>0.11275754642383366</v>
      </c>
      <c r="AX41" s="22">
        <v>-0.32245440746607318</v>
      </c>
      <c r="AY41" s="22">
        <v>6.5497519516027269</v>
      </c>
      <c r="AZ41" s="22">
        <v>6.2000772530890922</v>
      </c>
      <c r="BA41" s="22">
        <v>-8.8572578149179826</v>
      </c>
      <c r="BB41" s="22">
        <v>6.5206418644029027E-2</v>
      </c>
      <c r="BC41" s="23">
        <v>2.9655294521335716E-2</v>
      </c>
    </row>
    <row r="42" spans="1:55" x14ac:dyDescent="0.2">
      <c r="A42" s="45" t="s">
        <v>161</v>
      </c>
      <c r="B42" s="45" t="s">
        <v>162</v>
      </c>
      <c r="C42" s="45" t="s">
        <v>52</v>
      </c>
      <c r="D42" s="45">
        <v>445830</v>
      </c>
      <c r="E42" s="45" t="s">
        <v>16</v>
      </c>
      <c r="F42" s="45">
        <v>2018</v>
      </c>
      <c r="G42" s="45" t="s">
        <v>17</v>
      </c>
      <c r="H42" s="46">
        <v>43373</v>
      </c>
      <c r="I42" s="46">
        <v>43417</v>
      </c>
      <c r="J42" s="46">
        <v>43417</v>
      </c>
      <c r="K42" s="45">
        <v>111927000</v>
      </c>
      <c r="L42" s="45">
        <v>111927000</v>
      </c>
      <c r="M42" s="45" t="s">
        <v>1629</v>
      </c>
      <c r="N42" s="20">
        <v>0.53248776694890587</v>
      </c>
      <c r="O42" s="21">
        <v>0.53248776694890587</v>
      </c>
      <c r="P42" s="21">
        <v>2.6058692990133633E-2</v>
      </c>
      <c r="Q42" s="21">
        <v>1.7572497874914137</v>
      </c>
      <c r="R42" s="21">
        <v>0.32696949727226959</v>
      </c>
      <c r="S42" s="21">
        <v>4.1652263024582505E-2</v>
      </c>
      <c r="T42" s="21">
        <v>0.28531723424768707</v>
      </c>
      <c r="U42" s="21">
        <v>0.90153657687013966</v>
      </c>
      <c r="V42" s="21">
        <v>0.11484569337306658</v>
      </c>
      <c r="W42" s="21">
        <v>0.78669088349707306</v>
      </c>
      <c r="X42" s="22">
        <v>5.0201514549942157E-2</v>
      </c>
      <c r="Y42" s="22">
        <v>0.38910923777958584</v>
      </c>
      <c r="Z42" s="22">
        <v>0.94979848545005785</v>
      </c>
      <c r="AA42" s="22">
        <v>6.7921808410288165E-2</v>
      </c>
      <c r="AB42" s="23">
        <v>0.36268023468044752</v>
      </c>
      <c r="AC42" s="24">
        <v>0.6646286690569928</v>
      </c>
      <c r="AD42" s="22">
        <v>0.37938207835172583</v>
      </c>
      <c r="AE42" s="22">
        <v>0.26362893538691212</v>
      </c>
      <c r="AF42" s="22">
        <v>0.14364458906380503</v>
      </c>
      <c r="AG42" s="22">
        <v>8.711737198582151</v>
      </c>
      <c r="AH42" s="23">
        <v>6.0537018854736981</v>
      </c>
      <c r="AI42" s="24">
        <v>0.19385646242027932</v>
      </c>
      <c r="AJ42" s="22">
        <v>0.85558832613181013</v>
      </c>
      <c r="AK42" s="22">
        <v>0.19209085037797421</v>
      </c>
      <c r="AL42" s="23">
        <v>0.246697526737017</v>
      </c>
      <c r="AM42" s="24">
        <v>0.10168119043796006</v>
      </c>
      <c r="AN42" s="22">
        <v>0.70786648561328414</v>
      </c>
      <c r="AO42" s="22">
        <v>0.25672918312464954</v>
      </c>
      <c r="AP42" s="22">
        <v>-5.8247202916016771</v>
      </c>
      <c r="AQ42" s="22">
        <v>3.6877758010626635E-2</v>
      </c>
      <c r="AR42" s="22">
        <v>0.31419321058000133</v>
      </c>
      <c r="AS42" s="22">
        <v>6.0908384319508936E-2</v>
      </c>
      <c r="AT42" s="22">
        <v>8.0662566295514729E-2</v>
      </c>
      <c r="AU42" s="22">
        <v>-0.18670610976641014</v>
      </c>
      <c r="AV42" s="22">
        <v>-5.3834226226886953E-2</v>
      </c>
      <c r="AW42" s="22">
        <v>0.28271186109105018</v>
      </c>
      <c r="AX42" s="22">
        <v>-6.1693258494740048E-2</v>
      </c>
      <c r="AY42" s="22">
        <v>3.3570297442010175</v>
      </c>
      <c r="AZ42" s="22">
        <v>3.3318061039509299</v>
      </c>
      <c r="BA42" s="22">
        <v>-0.47731073782670441</v>
      </c>
      <c r="BB42" s="22">
        <v>0.20699558152834166</v>
      </c>
      <c r="BC42" s="23">
        <v>7.4726229137935696E-2</v>
      </c>
    </row>
    <row r="43" spans="1:55" x14ac:dyDescent="0.2">
      <c r="A43" s="45" t="s">
        <v>36</v>
      </c>
      <c r="B43" s="45" t="s">
        <v>37</v>
      </c>
      <c r="C43" s="45" t="s">
        <v>38</v>
      </c>
      <c r="D43" s="45">
        <v>243</v>
      </c>
      <c r="E43" s="45" t="s">
        <v>16</v>
      </c>
      <c r="F43" s="45">
        <v>2018</v>
      </c>
      <c r="G43" s="45" t="s">
        <v>17</v>
      </c>
      <c r="H43" s="46">
        <v>43465</v>
      </c>
      <c r="I43" s="46">
        <v>43524</v>
      </c>
      <c r="J43" s="46">
        <v>43524</v>
      </c>
      <c r="K43" s="45">
        <v>765000000</v>
      </c>
      <c r="L43" s="45">
        <v>773000000</v>
      </c>
      <c r="M43" s="45" t="s">
        <v>1630</v>
      </c>
      <c r="N43" s="20">
        <v>1.77996177996178</v>
      </c>
      <c r="O43" s="21">
        <v>1.7674037674037675</v>
      </c>
      <c r="P43" s="21">
        <v>1.2866502866502867</v>
      </c>
      <c r="Q43" s="21">
        <v>0.9729444092158106</v>
      </c>
      <c r="R43" s="21">
        <v>0.23516177415898865</v>
      </c>
      <c r="S43" s="21">
        <v>0</v>
      </c>
      <c r="T43" s="21">
        <v>0.23516177415898865</v>
      </c>
      <c r="U43" s="21">
        <v>0.46396110758824771</v>
      </c>
      <c r="V43" s="21">
        <v>0</v>
      </c>
      <c r="W43" s="21">
        <v>0.46396110758824771</v>
      </c>
      <c r="X43" s="22">
        <v>0.34926076708806514</v>
      </c>
      <c r="Y43" s="22">
        <v>1.213232465700731</v>
      </c>
      <c r="Z43" s="22">
        <v>0.65073923291193492</v>
      </c>
      <c r="AA43" s="22">
        <v>0.52298050139275765</v>
      </c>
      <c r="AB43" s="23">
        <v>0.50685665309620742</v>
      </c>
      <c r="AC43" s="24">
        <v>0.6435798774405016</v>
      </c>
      <c r="AD43" s="22">
        <v>0.18654695738919766</v>
      </c>
      <c r="AE43" s="22">
        <v>0.18654695738919766</v>
      </c>
      <c r="AF43" s="22">
        <v>3.8905515177426249E-2</v>
      </c>
      <c r="AG43" s="22">
        <v>8.9657534246575334</v>
      </c>
      <c r="AH43" s="23">
        <v>8.9657534246575334</v>
      </c>
      <c r="AI43" s="24">
        <v>-0.28197017623136017</v>
      </c>
      <c r="AJ43" s="22">
        <v>0.60414960414960417</v>
      </c>
      <c r="AK43" s="22">
        <v>0.45261958997722096</v>
      </c>
      <c r="AL43" s="23">
        <v>0.50410022779043284</v>
      </c>
      <c r="AM43" s="24">
        <v>2.8852251109701965E-2</v>
      </c>
      <c r="AN43" s="22">
        <v>0.74159797083069123</v>
      </c>
      <c r="AO43" s="22">
        <v>0.37588386543818297</v>
      </c>
      <c r="AP43" s="22">
        <v>2.4560728036401822</v>
      </c>
      <c r="AQ43" s="22">
        <v>1.4623955431754874E-2</v>
      </c>
      <c r="AR43" s="22">
        <v>0.31537694171298275</v>
      </c>
      <c r="AS43" s="22">
        <v>-8.8926891834117144E-2</v>
      </c>
      <c r="AT43" s="22">
        <v>0.11854510392114849</v>
      </c>
      <c r="AU43" s="22">
        <v>0.55036855036855037</v>
      </c>
      <c r="AV43" s="22">
        <v>0.45922551252847382</v>
      </c>
      <c r="AW43" s="22">
        <v>0.50410022779043284</v>
      </c>
      <c r="AX43" s="22">
        <v>0.45922551252847382</v>
      </c>
      <c r="AY43" s="22">
        <v>3.3537051184110007</v>
      </c>
      <c r="AZ43" s="22">
        <v>-0.24675324675324675</v>
      </c>
      <c r="BA43" s="22">
        <v>7.384615384615385</v>
      </c>
      <c r="BB43" s="22">
        <v>0.29817767653758542</v>
      </c>
      <c r="BC43" s="23">
        <v>8.723758747084305E-2</v>
      </c>
    </row>
    <row r="44" spans="1:55" x14ac:dyDescent="0.2">
      <c r="A44" s="45" t="s">
        <v>173</v>
      </c>
      <c r="B44" s="45" t="s">
        <v>174</v>
      </c>
      <c r="C44" s="45" t="s">
        <v>72</v>
      </c>
      <c r="D44" s="45">
        <v>66223</v>
      </c>
      <c r="E44" s="45" t="s">
        <v>16</v>
      </c>
      <c r="F44" s="45">
        <v>2018</v>
      </c>
      <c r="G44" s="45" t="s">
        <v>17</v>
      </c>
      <c r="H44" s="46">
        <v>43465</v>
      </c>
      <c r="I44" s="46">
        <v>43518</v>
      </c>
      <c r="J44" s="46">
        <v>43518</v>
      </c>
      <c r="K44" s="45">
        <v>137925719</v>
      </c>
      <c r="L44" s="45">
        <v>138465720</v>
      </c>
      <c r="M44" s="45" t="s">
        <v>1631</v>
      </c>
      <c r="N44" s="20">
        <v>2.9623456111971896E-2</v>
      </c>
      <c r="O44" s="21">
        <v>2.9623456111971896E-2</v>
      </c>
      <c r="P44" s="21">
        <v>1.2599111266010281E-2</v>
      </c>
      <c r="Q44" s="21">
        <v>0.7716606013679681</v>
      </c>
      <c r="R44" s="21">
        <v>8.019116775558123E-2</v>
      </c>
      <c r="S44" s="21">
        <v>8.019116775558123E-2</v>
      </c>
      <c r="T44" s="21">
        <v>0</v>
      </c>
      <c r="U44" s="21">
        <v>0.14207153249025264</v>
      </c>
      <c r="V44" s="21">
        <v>0.14207153249025264</v>
      </c>
      <c r="W44" s="21">
        <v>0</v>
      </c>
      <c r="X44" s="22">
        <v>1.2739303846613551E-2</v>
      </c>
      <c r="Y44" s="22">
        <v>0.56444219577263333</v>
      </c>
      <c r="Z44" s="22">
        <v>0.98726069615338641</v>
      </c>
      <c r="AA44" s="22">
        <v>0</v>
      </c>
      <c r="AB44" s="23">
        <v>0.56444219577263333</v>
      </c>
      <c r="AC44" s="24">
        <v>1</v>
      </c>
      <c r="AD44" s="22">
        <v>0.64051517908597499</v>
      </c>
      <c r="AE44" s="22">
        <v>0.36990347572624832</v>
      </c>
      <c r="AF44" s="22">
        <v>0.40623998206268053</v>
      </c>
      <c r="AG44" s="22">
        <v>6.9249077185829986</v>
      </c>
      <c r="AH44" s="23">
        <v>3.9991986416976775</v>
      </c>
      <c r="AI44" s="24">
        <v>-0.33348829101051775</v>
      </c>
      <c r="AJ44" s="22">
        <v>0.15863573397582814</v>
      </c>
      <c r="AK44" s="22">
        <v>0.32748563356551674</v>
      </c>
      <c r="AL44" s="23">
        <v>0.85071571457013107</v>
      </c>
      <c r="AM44" s="24">
        <v>8.4367172844753688E-2</v>
      </c>
      <c r="AN44" s="22">
        <v>0.207678162096158</v>
      </c>
      <c r="AO44" s="22">
        <v>0.11722231782758029</v>
      </c>
      <c r="AP44" s="22">
        <v>-0.28090537127931436</v>
      </c>
      <c r="AQ44" s="22">
        <v>4.7620392291622057E-2</v>
      </c>
      <c r="AR44" s="22">
        <v>0.58197012176252694</v>
      </c>
      <c r="AS44" s="22">
        <v>-0.19408022132576802</v>
      </c>
      <c r="AT44" s="22">
        <v>6.8219886579402533E-2</v>
      </c>
      <c r="AU44" s="22">
        <v>3.6730802499769545E-2</v>
      </c>
      <c r="AV44" s="22">
        <v>0.19697624307072634</v>
      </c>
      <c r="AW44" s="22" t="e">
        <v>#DIV/0!</v>
      </c>
      <c r="AX44" s="22" t="e">
        <v>#DIV/0!</v>
      </c>
      <c r="AY44" s="22">
        <v>1.0680382516269671</v>
      </c>
      <c r="AZ44" s="22">
        <v>0.99587598742689676</v>
      </c>
      <c r="BA44" s="22">
        <v>0.33170148736317184</v>
      </c>
      <c r="BB44" s="22">
        <v>0.54071968286172056</v>
      </c>
      <c r="BC44" s="23">
        <v>7.607731591945685E-2</v>
      </c>
    </row>
    <row r="45" spans="1:55" x14ac:dyDescent="0.2">
      <c r="A45" s="45" t="s">
        <v>224</v>
      </c>
      <c r="B45" s="45" t="s">
        <v>225</v>
      </c>
      <c r="C45" s="45" t="s">
        <v>34</v>
      </c>
      <c r="D45" s="45">
        <v>686523</v>
      </c>
      <c r="E45" s="45" t="s">
        <v>16</v>
      </c>
      <c r="F45" s="45">
        <v>2018</v>
      </c>
      <c r="G45" s="45" t="s">
        <v>17</v>
      </c>
      <c r="H45" s="46">
        <v>43434</v>
      </c>
      <c r="I45" s="46">
        <v>43449</v>
      </c>
      <c r="J45" s="46">
        <v>43455</v>
      </c>
      <c r="K45" s="45">
        <v>411000000</v>
      </c>
      <c r="L45" s="45">
        <v>409000000</v>
      </c>
      <c r="M45" s="45" t="s">
        <v>1632</v>
      </c>
      <c r="N45" s="20">
        <v>6.2566231712139189</v>
      </c>
      <c r="O45" s="21">
        <v>5.6844602609727168</v>
      </c>
      <c r="P45" s="21">
        <v>4.4302095689996044</v>
      </c>
      <c r="Q45" s="21">
        <v>1.3470197532994048</v>
      </c>
      <c r="R45" s="21">
        <v>0.32246683082803484</v>
      </c>
      <c r="S45" s="21">
        <v>2.150023889154324E-3</v>
      </c>
      <c r="T45" s="21">
        <v>0.32031680693888054</v>
      </c>
      <c r="U45" s="21">
        <v>0.75683602173725528</v>
      </c>
      <c r="V45" s="21">
        <v>5.0461485379108082E-3</v>
      </c>
      <c r="W45" s="21">
        <v>0.75178987319934443</v>
      </c>
      <c r="X45" s="22">
        <v>0.29076776066742621</v>
      </c>
      <c r="Y45" s="22">
        <v>1.2280720338983051</v>
      </c>
      <c r="Z45" s="22">
        <v>0.70923223933257373</v>
      </c>
      <c r="AA45" s="22">
        <v>0.45400418979014295</v>
      </c>
      <c r="AB45" s="23">
        <v>0.42607225550369365</v>
      </c>
      <c r="AC45" s="24">
        <v>0.48247902018598321</v>
      </c>
      <c r="AD45" s="22">
        <v>0.25119074620095261</v>
      </c>
      <c r="AE45" s="22">
        <v>0.25119074620095261</v>
      </c>
      <c r="AF45" s="22">
        <v>9.5940122476752099E-2</v>
      </c>
      <c r="AG45" s="22">
        <v>9.7577092511013213</v>
      </c>
      <c r="AH45" s="23">
        <v>9.7577092511013213</v>
      </c>
      <c r="AI45" s="24">
        <v>0.34040604487864451</v>
      </c>
      <c r="AJ45" s="22">
        <v>2.5903519177540528</v>
      </c>
      <c r="AK45" s="22">
        <v>0.2738773649418737</v>
      </c>
      <c r="AL45" s="23">
        <v>0.37331889674036928</v>
      </c>
      <c r="AM45" s="24">
        <v>7.2975071163633221E-2</v>
      </c>
      <c r="AN45" s="22">
        <v>0.76063141550935909</v>
      </c>
      <c r="AO45" s="22">
        <v>0.32408394281303982</v>
      </c>
      <c r="AP45" s="22">
        <v>1.3266135098540695</v>
      </c>
      <c r="AQ45" s="22">
        <v>3.1092653166231762E-2</v>
      </c>
      <c r="AR45" s="22">
        <v>0.37145611249716487</v>
      </c>
      <c r="AS45" s="22">
        <v>0.12644590610115672</v>
      </c>
      <c r="AT45" s="22">
        <v>0.12038296152008526</v>
      </c>
      <c r="AU45" s="22">
        <v>2.3238434163701069</v>
      </c>
      <c r="AV45" s="22">
        <v>0.33490996124914518</v>
      </c>
      <c r="AW45" s="22">
        <v>0.37582468016751763</v>
      </c>
      <c r="AX45" s="22">
        <v>0.33715793700877744</v>
      </c>
      <c r="AY45" s="22">
        <v>3.9611738148984199</v>
      </c>
      <c r="AZ45" s="22">
        <v>1.4320541760722347</v>
      </c>
      <c r="BA45" s="22">
        <v>3.4734042553191489</v>
      </c>
      <c r="BB45" s="22">
        <v>0.25245042170047871</v>
      </c>
      <c r="BC45" s="23">
        <v>8.5374549519165913E-2</v>
      </c>
    </row>
    <row r="46" spans="1:55" x14ac:dyDescent="0.2">
      <c r="A46" s="45" t="s">
        <v>176</v>
      </c>
      <c r="B46" s="45" t="s">
        <v>177</v>
      </c>
      <c r="C46" s="45" t="s">
        <v>59</v>
      </c>
      <c r="D46" s="45">
        <v>66346</v>
      </c>
      <c r="E46" s="45" t="s">
        <v>16</v>
      </c>
      <c r="F46" s="45">
        <v>2018</v>
      </c>
      <c r="G46" s="45" t="s">
        <v>17</v>
      </c>
      <c r="H46" s="46">
        <v>43465</v>
      </c>
      <c r="I46" s="46">
        <v>43523</v>
      </c>
      <c r="J46" s="46">
        <v>43585</v>
      </c>
      <c r="K46" s="45">
        <v>86000000</v>
      </c>
      <c r="L46" s="45">
        <v>87300000</v>
      </c>
      <c r="M46" s="45" t="s">
        <v>1905</v>
      </c>
      <c r="N46" s="20">
        <v>1.134952834973121</v>
      </c>
      <c r="O46" s="21">
        <v>0.82579369104371636</v>
      </c>
      <c r="P46" s="21">
        <v>0.11380464550157217</v>
      </c>
      <c r="Q46" s="21">
        <v>3.9100554387306441</v>
      </c>
      <c r="R46" s="21">
        <v>0.34164573964842609</v>
      </c>
      <c r="S46" s="21">
        <v>5.1665401312075379E-2</v>
      </c>
      <c r="T46" s="21">
        <v>0.28998033833635073</v>
      </c>
      <c r="U46" s="21">
        <v>1.6774995220799083</v>
      </c>
      <c r="V46" s="21">
        <v>0.25367998470655706</v>
      </c>
      <c r="W46" s="21">
        <v>1.4238195373733511</v>
      </c>
      <c r="X46" s="22">
        <v>0.43565185228445169</v>
      </c>
      <c r="Y46" s="22">
        <v>0.26250156818466941</v>
      </c>
      <c r="Z46" s="22">
        <v>0.56434814771554831</v>
      </c>
      <c r="AA46" s="22">
        <v>0.19176935505849832</v>
      </c>
      <c r="AB46" s="23">
        <v>0.2036636882166287</v>
      </c>
      <c r="AC46" s="24">
        <v>0.27400284254135293</v>
      </c>
      <c r="AD46" s="22">
        <v>0.10417611660467507</v>
      </c>
      <c r="AE46" s="22">
        <v>0.10417611660467507</v>
      </c>
      <c r="AF46" s="22">
        <v>4.2607880492303969E-2</v>
      </c>
      <c r="AG46" s="22">
        <v>10.936507936507937</v>
      </c>
      <c r="AH46" s="23">
        <v>10.936507936507937</v>
      </c>
      <c r="AI46" s="24">
        <v>-0.1005559968228753</v>
      </c>
      <c r="AJ46" s="22">
        <v>0.31925144537985595</v>
      </c>
      <c r="AK46" s="22">
        <v>0.27008547008547007</v>
      </c>
      <c r="AL46" s="23">
        <v>0.35868945868945867</v>
      </c>
      <c r="AM46" s="24">
        <v>0.26935576371630665</v>
      </c>
      <c r="AN46" s="22">
        <v>6.3217358057732751</v>
      </c>
      <c r="AO46" s="22">
        <v>1.2875080301349062</v>
      </c>
      <c r="AP46" s="22">
        <v>24.854565952649381</v>
      </c>
      <c r="AQ46" s="22">
        <v>5.4857988280869782E-2</v>
      </c>
      <c r="AR46" s="22">
        <v>9.5179775620671925E-2</v>
      </c>
      <c r="AS46" s="22">
        <v>-9.5708972149142705E-3</v>
      </c>
      <c r="AT46" s="22">
        <v>0.1225447254180537</v>
      </c>
      <c r="AU46" s="22">
        <v>4.1484937620448324E-2</v>
      </c>
      <c r="AV46" s="22">
        <v>4.6609686609686611E-2</v>
      </c>
      <c r="AW46" s="22">
        <v>0.42259667024704617</v>
      </c>
      <c r="AX46" s="22">
        <v>5.4914070891514503E-2</v>
      </c>
      <c r="AY46" s="22">
        <v>2.5471698113207548</v>
      </c>
      <c r="AZ46" s="22">
        <v>2.2214804063860667</v>
      </c>
      <c r="BA46" s="22">
        <v>0.29027679205110007</v>
      </c>
      <c r="BB46" s="22">
        <v>0.3925925925925926</v>
      </c>
      <c r="BC46" s="23">
        <v>0.21768664497172285</v>
      </c>
    </row>
    <row r="47" spans="1:55" x14ac:dyDescent="0.2">
      <c r="A47" s="45" t="s">
        <v>108</v>
      </c>
      <c r="B47" s="45" t="s">
        <v>109</v>
      </c>
      <c r="C47" s="45" t="s">
        <v>52</v>
      </c>
      <c r="D47" s="45">
        <v>168302</v>
      </c>
      <c r="E47" s="45" t="s">
        <v>16</v>
      </c>
      <c r="F47" s="45">
        <v>2018</v>
      </c>
      <c r="G47" s="45" t="s">
        <v>17</v>
      </c>
      <c r="H47" s="46">
        <v>43465</v>
      </c>
      <c r="I47" s="46">
        <v>43515</v>
      </c>
      <c r="J47" s="46">
        <v>43586</v>
      </c>
      <c r="K47" s="45">
        <v>182000000</v>
      </c>
      <c r="L47" s="45">
        <v>181000000</v>
      </c>
      <c r="M47" s="45" t="s">
        <v>1906</v>
      </c>
      <c r="N47" s="20">
        <v>0.30967741935483872</v>
      </c>
      <c r="O47" s="21">
        <v>0.29204301075268818</v>
      </c>
      <c r="P47" s="21">
        <v>2.3655913978494623E-2</v>
      </c>
      <c r="Q47" s="21">
        <v>2.6124605970702763</v>
      </c>
      <c r="R47" s="21">
        <v>0.39610922903192691</v>
      </c>
      <c r="S47" s="21">
        <v>6.2981213427779487E-2</v>
      </c>
      <c r="T47" s="21">
        <v>0.3331280156041474</v>
      </c>
      <c r="U47" s="21">
        <v>1.4309289820137214</v>
      </c>
      <c r="V47" s="21">
        <v>0.22751715186352681</v>
      </c>
      <c r="W47" s="21">
        <v>1.2034118301501946</v>
      </c>
      <c r="X47" s="22">
        <v>3.6957191253464736E-2</v>
      </c>
      <c r="Y47" s="22">
        <v>0.29790642434955533</v>
      </c>
      <c r="Z47" s="22">
        <v>0.96304280874653525</v>
      </c>
      <c r="AA47" s="22">
        <v>7.0783287136844272E-2</v>
      </c>
      <c r="AB47" s="23">
        <v>0.2768196283749102</v>
      </c>
      <c r="AC47" s="24">
        <v>1</v>
      </c>
      <c r="AD47" s="22">
        <v>0.5123622281799225</v>
      </c>
      <c r="AE47" s="22">
        <v>0.365802800119154</v>
      </c>
      <c r="AF47" s="22">
        <v>0.12689901697944594</v>
      </c>
      <c r="AG47" s="22">
        <v>5.0292397660818713</v>
      </c>
      <c r="AH47" s="23">
        <v>3.5906432748538011</v>
      </c>
      <c r="AI47" s="24">
        <v>0.14285714285714285</v>
      </c>
      <c r="AJ47" s="22">
        <v>0.62322580645161285</v>
      </c>
      <c r="AK47" s="22">
        <v>0.1503174808863548</v>
      </c>
      <c r="AL47" s="23">
        <v>0.18776726707269664</v>
      </c>
      <c r="AM47" s="24">
        <v>7.8991284999072875E-2</v>
      </c>
      <c r="AN47" s="22">
        <v>0.62247357685889115</v>
      </c>
      <c r="AO47" s="22">
        <v>0.17231290421927933</v>
      </c>
      <c r="AP47" s="22">
        <v>-2.0915887850467292</v>
      </c>
      <c r="AQ47" s="22">
        <v>2.1866338158299969E-2</v>
      </c>
      <c r="AR47" s="22">
        <v>0.43163538873994639</v>
      </c>
      <c r="AS47" s="22">
        <v>6.1662198391420911E-2</v>
      </c>
      <c r="AT47" s="22">
        <v>7.4376347397597783E-2</v>
      </c>
      <c r="AU47" s="22">
        <v>-9.5913978494623658E-2</v>
      </c>
      <c r="AV47" s="22">
        <v>-2.8897239860049242E-2</v>
      </c>
      <c r="AW47" s="22">
        <v>0.22326656394453004</v>
      </c>
      <c r="AX47" s="22">
        <v>-3.4360554699537749E-2</v>
      </c>
      <c r="AY47" s="22">
        <v>4.4866279069767439</v>
      </c>
      <c r="AZ47" s="22">
        <v>4.4546511627906975</v>
      </c>
      <c r="BA47" s="22">
        <v>-0.52347417840375587</v>
      </c>
      <c r="BB47" s="22">
        <v>0.15912919528314112</v>
      </c>
      <c r="BC47" s="23">
        <v>7.1574284548580752E-2</v>
      </c>
    </row>
    <row r="48" spans="1:55" x14ac:dyDescent="0.2">
      <c r="A48" s="45" t="s">
        <v>170</v>
      </c>
      <c r="B48" s="45" t="s">
        <v>171</v>
      </c>
      <c r="C48" s="45" t="s">
        <v>45</v>
      </c>
      <c r="D48" s="45">
        <v>58197</v>
      </c>
      <c r="E48" s="45" t="s">
        <v>16</v>
      </c>
      <c r="F48" s="45">
        <v>2018</v>
      </c>
      <c r="G48" s="45" t="s">
        <v>17</v>
      </c>
      <c r="H48" s="46">
        <v>43343</v>
      </c>
      <c r="I48" s="46">
        <v>43397</v>
      </c>
      <c r="J48" s="46">
        <v>43766</v>
      </c>
      <c r="K48" s="45">
        <v>25961000</v>
      </c>
      <c r="L48" s="45">
        <v>26389000</v>
      </c>
      <c r="M48" s="45" t="s">
        <v>1293</v>
      </c>
      <c r="N48" s="20">
        <v>0.96747037167816297</v>
      </c>
      <c r="O48" s="21">
        <v>0.15298425340741173</v>
      </c>
      <c r="P48" s="21">
        <v>6.1529894985650299E-2</v>
      </c>
      <c r="Q48" s="21">
        <v>-7.4827289994168202</v>
      </c>
      <c r="R48" s="21">
        <v>0.54874278344163863</v>
      </c>
      <c r="S48" s="21">
        <v>0</v>
      </c>
      <c r="T48" s="21">
        <v>0.54874278344163863</v>
      </c>
      <c r="U48" s="21">
        <v>-3.557350755437815</v>
      </c>
      <c r="V48" s="21">
        <v>0</v>
      </c>
      <c r="W48" s="21">
        <v>-3.557350755437815</v>
      </c>
      <c r="X48" s="22">
        <v>0.49798747940151067</v>
      </c>
      <c r="Y48" s="22">
        <v>-0.16107285450186934</v>
      </c>
      <c r="Z48" s="22">
        <v>0.50201252059848933</v>
      </c>
      <c r="AA48" s="22">
        <v>4.232141127311758E-2</v>
      </c>
      <c r="AB48" s="23">
        <v>-0.15425602398156069</v>
      </c>
      <c r="AC48" s="24">
        <v>0.52711826488362767</v>
      </c>
      <c r="AD48" s="22">
        <v>0.19103047973876713</v>
      </c>
      <c r="AE48" s="22">
        <v>0.19103047973876713</v>
      </c>
      <c r="AF48" s="22">
        <v>0.11763312637826674</v>
      </c>
      <c r="AG48" s="22">
        <v>13.45626212964161</v>
      </c>
      <c r="AH48" s="23">
        <v>13.45626212964161</v>
      </c>
      <c r="AI48" s="24">
        <v>-0.58214823266344584</v>
      </c>
      <c r="AJ48" s="22">
        <v>0.32952429987111598</v>
      </c>
      <c r="AK48" s="22">
        <v>0.30910026257380585</v>
      </c>
      <c r="AL48" s="23">
        <v>0.30910026257380585</v>
      </c>
      <c r="AM48" s="24">
        <v>-0.89673034499995452</v>
      </c>
      <c r="AN48" s="22">
        <v>-7.6231107053670009</v>
      </c>
      <c r="AO48" s="22">
        <v>1.1759107477811841</v>
      </c>
      <c r="AP48" s="22">
        <v>-70.22868052061969</v>
      </c>
      <c r="AQ48" s="22">
        <v>0.13832605760330616</v>
      </c>
      <c r="AR48" s="22">
        <v>0.14424269764294576</v>
      </c>
      <c r="AS48" s="22">
        <v>-8.3970631507448656E-2</v>
      </c>
      <c r="AT48" s="22">
        <v>0.16961653844729158</v>
      </c>
      <c r="AU48" s="22">
        <v>0.21337573938364363</v>
      </c>
      <c r="AV48" s="22">
        <v>0.20015063258205973</v>
      </c>
      <c r="AW48" s="22">
        <v>0.30910026257380585</v>
      </c>
      <c r="AX48" s="22">
        <v>0.20015063258205973</v>
      </c>
      <c r="AY48" s="22">
        <v>2.4428218486982884</v>
      </c>
      <c r="AZ48" s="22">
        <v>2.3018313334798028</v>
      </c>
      <c r="BA48" s="22">
        <v>0.79400235308997247</v>
      </c>
      <c r="BB48" s="22">
        <v>0.40936263957720542</v>
      </c>
      <c r="BC48" s="23">
        <v>0.46290825818741821</v>
      </c>
    </row>
    <row r="49" spans="1:55" x14ac:dyDescent="0.2">
      <c r="A49" s="45" t="s">
        <v>206</v>
      </c>
      <c r="B49" s="45" t="s">
        <v>207</v>
      </c>
      <c r="C49" s="45" t="s">
        <v>15</v>
      </c>
      <c r="D49" s="45">
        <v>70844</v>
      </c>
      <c r="E49" s="45" t="s">
        <v>16</v>
      </c>
      <c r="F49" s="45">
        <v>2018</v>
      </c>
      <c r="G49" s="45" t="s">
        <v>17</v>
      </c>
      <c r="H49" s="46">
        <v>43465</v>
      </c>
      <c r="I49" s="46">
        <v>43504</v>
      </c>
      <c r="J49" s="46">
        <v>43504</v>
      </c>
      <c r="K49" s="45">
        <v>571400000</v>
      </c>
      <c r="L49" s="45">
        <v>560300000</v>
      </c>
      <c r="M49" s="45" t="s">
        <v>1633</v>
      </c>
      <c r="N49" s="20">
        <v>1.158026622118751</v>
      </c>
      <c r="O49" s="21">
        <v>0.36995503740958607</v>
      </c>
      <c r="P49" s="21">
        <v>0.17757557447262259</v>
      </c>
      <c r="Q49" s="21">
        <v>223.10922330097088</v>
      </c>
      <c r="R49" s="21">
        <v>0.12040115668287611</v>
      </c>
      <c r="S49" s="21">
        <v>1.4458535951393327E-2</v>
      </c>
      <c r="T49" s="21">
        <v>0.10594262073148278</v>
      </c>
      <c r="U49" s="21">
        <v>26.983009708737864</v>
      </c>
      <c r="V49" s="21">
        <v>3.2402912621359223</v>
      </c>
      <c r="W49" s="21">
        <v>23.742718446601941</v>
      </c>
      <c r="X49" s="22">
        <v>0.70571734916010531</v>
      </c>
      <c r="Y49" s="22">
        <v>4.893053526680206E-3</v>
      </c>
      <c r="Z49" s="22">
        <v>0.29428265083989474</v>
      </c>
      <c r="AA49" s="22">
        <v>6.0205993523442324E-2</v>
      </c>
      <c r="AB49" s="23">
        <v>4.4621099715161424E-3</v>
      </c>
      <c r="AC49" s="24">
        <v>0.18551910227856777</v>
      </c>
      <c r="AD49" s="22">
        <v>0.10764305293815316</v>
      </c>
      <c r="AE49" s="22">
        <v>0.10764305293815316</v>
      </c>
      <c r="AF49" s="22">
        <v>8.7769830392324819E-2</v>
      </c>
      <c r="AG49" s="22">
        <v>27.925000000000001</v>
      </c>
      <c r="AH49" s="23">
        <v>27.925000000000001</v>
      </c>
      <c r="AI49" s="24">
        <v>-0.85056954436450838</v>
      </c>
      <c r="AJ49" s="22">
        <v>0.23714656382732943</v>
      </c>
      <c r="AK49" s="22">
        <v>0.89295673293154632</v>
      </c>
      <c r="AL49" s="23">
        <v>1.2003238283709634</v>
      </c>
      <c r="AM49" s="24">
        <v>19.895631067961165</v>
      </c>
      <c r="AN49" s="22">
        <v>226.67961165048544</v>
      </c>
      <c r="AO49" s="22">
        <v>1.0114693554850378</v>
      </c>
      <c r="AP49" s="22">
        <v>10.502923976608187</v>
      </c>
      <c r="AQ49" s="22">
        <v>8.8776493777955878E-2</v>
      </c>
      <c r="AR49" s="22">
        <v>0.14288161726914511</v>
      </c>
      <c r="AS49" s="22">
        <v>-0.12153075209868083</v>
      </c>
      <c r="AT49" s="22">
        <v>0.14452037732988204</v>
      </c>
      <c r="AU49" s="22">
        <v>0.20050116405125379</v>
      </c>
      <c r="AV49" s="22">
        <v>1.0148421336691553</v>
      </c>
      <c r="AW49" s="22">
        <v>1.3641382130443671</v>
      </c>
      <c r="AX49" s="22">
        <v>1.1533428746677572</v>
      </c>
      <c r="AY49" s="22">
        <v>1.1058390530189992</v>
      </c>
      <c r="AZ49" s="22">
        <v>0.11190689346463742</v>
      </c>
      <c r="BA49" s="22">
        <v>1.3763572038550689</v>
      </c>
      <c r="BB49" s="22">
        <v>0.90429072591526494</v>
      </c>
      <c r="BC49" s="23">
        <v>0.27875443655723159</v>
      </c>
    </row>
    <row r="50" spans="1:55" x14ac:dyDescent="0.2">
      <c r="A50" s="45" t="s">
        <v>185</v>
      </c>
      <c r="B50" s="45" t="s">
        <v>186</v>
      </c>
      <c r="C50" s="45" t="s">
        <v>24</v>
      </c>
      <c r="D50" s="45">
        <v>254808</v>
      </c>
      <c r="E50" s="45" t="s">
        <v>16</v>
      </c>
      <c r="F50" s="45">
        <v>2018</v>
      </c>
      <c r="G50" s="45" t="s">
        <v>17</v>
      </c>
      <c r="H50" s="46">
        <v>43465</v>
      </c>
      <c r="I50" s="46">
        <v>43517</v>
      </c>
      <c r="J50" s="46">
        <v>43517</v>
      </c>
      <c r="K50" s="45">
        <v>528000000</v>
      </c>
      <c r="L50" s="45">
        <v>540000000</v>
      </c>
      <c r="M50" s="45" t="s">
        <v>1634</v>
      </c>
      <c r="N50" s="20">
        <v>2.5746189294576389</v>
      </c>
      <c r="O50" s="21">
        <v>2.0517546969159874</v>
      </c>
      <c r="P50" s="21">
        <v>1.2031194611839773</v>
      </c>
      <c r="Q50" s="21">
        <v>0.87702939885914877</v>
      </c>
      <c r="R50" s="21">
        <v>0.20524808602653263</v>
      </c>
      <c r="S50" s="21">
        <v>1.7532581380398575E-4</v>
      </c>
      <c r="T50" s="21">
        <v>0.20507276021272866</v>
      </c>
      <c r="U50" s="21">
        <v>0.38525669153137343</v>
      </c>
      <c r="V50" s="21">
        <v>3.2909170688898642E-4</v>
      </c>
      <c r="W50" s="21">
        <v>0.38492759982448443</v>
      </c>
      <c r="X50" s="22">
        <v>0.42446379521944949</v>
      </c>
      <c r="Y50" s="22">
        <v>0.72131666402911854</v>
      </c>
      <c r="Z50" s="22">
        <v>0.57553620478055056</v>
      </c>
      <c r="AA50" s="22">
        <v>0.18111156565951728</v>
      </c>
      <c r="AB50" s="23">
        <v>0.53275670621237803</v>
      </c>
      <c r="AC50" s="24">
        <v>0.42249786951993185</v>
      </c>
      <c r="AD50" s="22">
        <v>0.11911750781176025</v>
      </c>
      <c r="AE50" s="22">
        <v>0.11911750781176025</v>
      </c>
      <c r="AF50" s="22">
        <v>6.7891298172521541E-2</v>
      </c>
      <c r="AG50" s="22">
        <v>22.872727272727271</v>
      </c>
      <c r="AH50" s="23">
        <v>22.872727272727271</v>
      </c>
      <c r="AI50" s="24">
        <v>3.3206314643440392E-2</v>
      </c>
      <c r="AJ50" s="22">
        <v>0.6511875221552641</v>
      </c>
      <c r="AK50" s="22">
        <v>0.43337129840546695</v>
      </c>
      <c r="AL50" s="23">
        <v>0.52306378132118447</v>
      </c>
      <c r="AM50" s="24">
        <v>7.8652917946467754E-2</v>
      </c>
      <c r="AN50" s="22">
        <v>1.1585125054848617</v>
      </c>
      <c r="AO50" s="22">
        <v>0.61720530652796446</v>
      </c>
      <c r="AP50" s="22">
        <v>2.3775326429536245</v>
      </c>
      <c r="AQ50" s="22">
        <v>4.190286949915259E-2</v>
      </c>
      <c r="AR50" s="22">
        <v>0.17394186156613958</v>
      </c>
      <c r="AS50" s="22">
        <v>5.7759681848309815E-3</v>
      </c>
      <c r="AT50" s="22">
        <v>0.10735783998597394</v>
      </c>
      <c r="AU50" s="22">
        <v>0.18681318681318682</v>
      </c>
      <c r="AV50" s="22">
        <v>0.15005694760820046</v>
      </c>
      <c r="AW50" s="22">
        <v>0.52351097178683381</v>
      </c>
      <c r="AX50" s="22">
        <v>0.15018523795953262</v>
      </c>
      <c r="AY50" s="22">
        <v>2.7917329093799683</v>
      </c>
      <c r="AZ50" s="22">
        <v>9.3799682034976156E-2</v>
      </c>
      <c r="BA50" s="22">
        <v>0.73500697350069732</v>
      </c>
      <c r="BB50" s="22">
        <v>0.35820045558086561</v>
      </c>
      <c r="BC50" s="23">
        <v>8.8033589923023098E-2</v>
      </c>
    </row>
    <row r="51" spans="1:55" x14ac:dyDescent="0.2">
      <c r="A51" s="45" t="s">
        <v>194</v>
      </c>
      <c r="B51" s="45" t="s">
        <v>195</v>
      </c>
      <c r="C51" s="45" t="s">
        <v>45</v>
      </c>
      <c r="D51" s="45">
        <v>71192</v>
      </c>
      <c r="E51" s="45" t="s">
        <v>16</v>
      </c>
      <c r="F51" s="45">
        <v>2018</v>
      </c>
      <c r="G51" s="45" t="s">
        <v>17</v>
      </c>
      <c r="H51" s="46">
        <v>43524</v>
      </c>
      <c r="I51" s="46">
        <v>43552</v>
      </c>
      <c r="J51" s="46">
        <v>43714</v>
      </c>
      <c r="K51" s="45">
        <v>269700000</v>
      </c>
      <c r="L51" s="45">
        <v>274300000</v>
      </c>
      <c r="M51" s="45" t="s">
        <v>1907</v>
      </c>
      <c r="N51" s="20">
        <v>1.2573877446590764</v>
      </c>
      <c r="O51" s="21">
        <v>0.59101957272610972</v>
      </c>
      <c r="P51" s="21">
        <v>0.40079314314954584</v>
      </c>
      <c r="Q51" s="21">
        <v>2.6126799557032117</v>
      </c>
      <c r="R51" s="21">
        <v>0.10383937466472527</v>
      </c>
      <c r="S51" s="21">
        <v>4.1689018315579737E-2</v>
      </c>
      <c r="T51" s="21">
        <v>6.2150356349145529E-2</v>
      </c>
      <c r="U51" s="21">
        <v>0.37513842746400888</v>
      </c>
      <c r="V51" s="21">
        <v>0.15060908084163899</v>
      </c>
      <c r="W51" s="21">
        <v>0.22452934662236987</v>
      </c>
      <c r="X51" s="22">
        <v>0.75323779599969343</v>
      </c>
      <c r="Y51" s="22">
        <v>0.28612167300380226</v>
      </c>
      <c r="Z51" s="22">
        <v>0.24676220400030655</v>
      </c>
      <c r="AA51" s="22">
        <v>3.2569545559046668E-2</v>
      </c>
      <c r="AB51" s="23">
        <v>0.27680282013947427</v>
      </c>
      <c r="AC51" s="24">
        <v>0.23430049109155179</v>
      </c>
      <c r="AD51" s="22">
        <v>4.3960997366610521E-2</v>
      </c>
      <c r="AE51" s="22">
        <v>4.3960997366610521E-2</v>
      </c>
      <c r="AF51" s="22">
        <v>2.3724229555645182E-2</v>
      </c>
      <c r="AG51" s="22">
        <v>24.706666666666667</v>
      </c>
      <c r="AH51" s="23">
        <v>24.706666666666667</v>
      </c>
      <c r="AI51" s="24">
        <v>-1.0728631480616535</v>
      </c>
      <c r="AJ51" s="22">
        <v>0.27389023922220801</v>
      </c>
      <c r="AK51" s="22">
        <v>1.2782287822878229</v>
      </c>
      <c r="AL51" s="23">
        <v>1.5800738007380073</v>
      </c>
      <c r="AM51" s="24">
        <v>0.27685492801771872</v>
      </c>
      <c r="AN51" s="22">
        <v>11.669712070874862</v>
      </c>
      <c r="AO51" s="22">
        <v>3.2302092114338263</v>
      </c>
      <c r="AP51" s="22">
        <v>20.949801192842941</v>
      </c>
      <c r="AQ51" s="22">
        <v>7.663422484481569E-2</v>
      </c>
      <c r="AR51" s="22">
        <v>5.0793575478636332E-2</v>
      </c>
      <c r="AS51" s="22">
        <v>-5.449455528931698E-2</v>
      </c>
      <c r="AT51" s="22">
        <v>0.1640738753927504</v>
      </c>
      <c r="AU51" s="22">
        <v>0.14570807215044135</v>
      </c>
      <c r="AV51" s="22">
        <v>0.84059040590405909</v>
      </c>
      <c r="AW51" s="22">
        <v>2.6399506781750923</v>
      </c>
      <c r="AX51" s="22">
        <v>1.404438964241677</v>
      </c>
      <c r="AY51" s="22">
        <v>0.73124662709120347</v>
      </c>
      <c r="AZ51" s="22">
        <v>-0.95952509444144629</v>
      </c>
      <c r="BA51" s="22">
        <v>1.139</v>
      </c>
      <c r="BB51" s="22">
        <v>1.3675276752767527</v>
      </c>
      <c r="BC51" s="23">
        <v>0.35416666666666669</v>
      </c>
    </row>
    <row r="52" spans="1:55" x14ac:dyDescent="0.2">
      <c r="A52" s="45" t="s">
        <v>188</v>
      </c>
      <c r="B52" s="45" t="s">
        <v>189</v>
      </c>
      <c r="C52" s="45" t="s">
        <v>24</v>
      </c>
      <c r="D52" s="45">
        <v>71373</v>
      </c>
      <c r="E52" s="45" t="s">
        <v>16</v>
      </c>
      <c r="F52" s="45">
        <v>2018</v>
      </c>
      <c r="G52" s="45" t="s">
        <v>17</v>
      </c>
      <c r="H52" s="46">
        <v>43373</v>
      </c>
      <c r="I52" s="46">
        <v>43425</v>
      </c>
      <c r="J52" s="46">
        <v>43425</v>
      </c>
      <c r="K52" s="45">
        <v>268201000</v>
      </c>
      <c r="L52" s="45">
        <v>287180000</v>
      </c>
      <c r="M52" s="45" t="s">
        <v>1635</v>
      </c>
      <c r="N52" s="20">
        <v>5.5757031717534407</v>
      </c>
      <c r="O52" s="21">
        <v>5.0317175344105323</v>
      </c>
      <c r="P52" s="21">
        <v>4.2489527229204072</v>
      </c>
      <c r="Q52" s="21">
        <v>1.9142724745134383</v>
      </c>
      <c r="R52" s="21">
        <v>0.50007950389569089</v>
      </c>
      <c r="S52" s="21">
        <v>5.3797636084168127E-3</v>
      </c>
      <c r="T52" s="21">
        <v>0.49469974028727409</v>
      </c>
      <c r="U52" s="21">
        <v>1.4573679332715477</v>
      </c>
      <c r="V52" s="21">
        <v>1.5678097003398207E-2</v>
      </c>
      <c r="W52" s="21">
        <v>1.4416898362681496</v>
      </c>
      <c r="X52" s="22">
        <v>0.49382519743467429</v>
      </c>
      <c r="Y52" s="22">
        <v>0.53332234945217893</v>
      </c>
      <c r="Z52" s="22">
        <v>0.50617480256532565</v>
      </c>
      <c r="AA52" s="22">
        <v>0.20042932103673081</v>
      </c>
      <c r="AB52" s="23">
        <v>0.34313881380187627</v>
      </c>
      <c r="AC52" s="24">
        <v>0.49135863722814854</v>
      </c>
      <c r="AD52" s="22">
        <v>0.18547920284462086</v>
      </c>
      <c r="AE52" s="22">
        <v>0.18547920284462086</v>
      </c>
      <c r="AF52" s="22">
        <v>8.525593318448689E-2</v>
      </c>
      <c r="AG52" s="22">
        <v>5.0404494382022476</v>
      </c>
      <c r="AH52" s="23">
        <v>5.0404494382022476</v>
      </c>
      <c r="AI52" s="24">
        <v>4.3050980392156859</v>
      </c>
      <c r="AJ52" s="22">
        <v>0.76301615798922806</v>
      </c>
      <c r="AK52" s="22">
        <v>9.9258081611022786E-2</v>
      </c>
      <c r="AL52" s="23">
        <v>0.13513513513513514</v>
      </c>
      <c r="AM52" s="24">
        <v>7.9626197096076615E-2</v>
      </c>
      <c r="AN52" s="22">
        <v>0.93396663577386474</v>
      </c>
      <c r="AO52" s="22">
        <v>0.32048020352997297</v>
      </c>
      <c r="AP52" s="22">
        <v>0.79080565001307879</v>
      </c>
      <c r="AQ52" s="22">
        <v>2.7322838819102135E-2</v>
      </c>
      <c r="AR52" s="22">
        <v>0.21086579012651949</v>
      </c>
      <c r="AS52" s="22">
        <v>0.90779789961134538</v>
      </c>
      <c r="AT52" s="22">
        <v>6.7578311337255531E-2</v>
      </c>
      <c r="AU52" s="22">
        <v>0.49850388988629563</v>
      </c>
      <c r="AV52" s="22">
        <v>8.8288288288288289E-2</v>
      </c>
      <c r="AW52" s="22">
        <v>0.13660470348743772</v>
      </c>
      <c r="AX52" s="22">
        <v>8.9248406278459314E-2</v>
      </c>
      <c r="AY52" s="22">
        <v>8.4128399465002222</v>
      </c>
      <c r="AZ52" s="22">
        <v>2.0820329915292022</v>
      </c>
      <c r="BA52" s="22">
        <v>1.6159068865179438</v>
      </c>
      <c r="BB52" s="22">
        <v>0.11886592474827769</v>
      </c>
      <c r="BC52" s="23">
        <v>6.5218655501279366E-2</v>
      </c>
    </row>
    <row r="53" spans="1:55" x14ac:dyDescent="0.2">
      <c r="A53" s="45" t="s">
        <v>230</v>
      </c>
      <c r="B53" s="45" t="s">
        <v>231</v>
      </c>
      <c r="C53" s="45" t="s">
        <v>91</v>
      </c>
      <c r="D53" s="45">
        <v>185450</v>
      </c>
      <c r="E53" s="45" t="s">
        <v>16</v>
      </c>
      <c r="F53" s="45">
        <v>2019</v>
      </c>
      <c r="G53" s="45" t="s">
        <v>17</v>
      </c>
      <c r="H53" s="46">
        <v>43585</v>
      </c>
      <c r="I53" s="46">
        <v>43629</v>
      </c>
      <c r="J53" s="46">
        <v>43705</v>
      </c>
      <c r="K53" s="45">
        <v>477123000</v>
      </c>
      <c r="L53" s="45">
        <v>480137000</v>
      </c>
      <c r="M53" s="45" t="s">
        <v>1908</v>
      </c>
      <c r="N53" s="20">
        <v>3.1120584652862364</v>
      </c>
      <c r="O53" s="21">
        <v>2.5858708891595614</v>
      </c>
      <c r="P53" s="21">
        <v>0.29110840438489649</v>
      </c>
      <c r="Q53" s="21">
        <v>2.7811550151975686</v>
      </c>
      <c r="R53" s="21">
        <v>0.5136655948553055</v>
      </c>
      <c r="S53" s="21">
        <v>4.3207395498392281E-2</v>
      </c>
      <c r="T53" s="21">
        <v>0.47045819935691319</v>
      </c>
      <c r="U53" s="21">
        <v>1.9422492401215805</v>
      </c>
      <c r="V53" s="21">
        <v>0.16337386018237082</v>
      </c>
      <c r="W53" s="21">
        <v>1.7788753799392096</v>
      </c>
      <c r="X53" s="22">
        <v>0.51346463022508038</v>
      </c>
      <c r="Y53" s="22">
        <v>0.3714366356195315</v>
      </c>
      <c r="Z53" s="22">
        <v>0.48653536977491962</v>
      </c>
      <c r="AA53" s="22">
        <v>0.15333601286173634</v>
      </c>
      <c r="AB53" s="23">
        <v>0.26446945337620581</v>
      </c>
      <c r="AC53" s="24">
        <v>0.67795566502463056</v>
      </c>
      <c r="AD53" s="22">
        <v>0.31773399014778325</v>
      </c>
      <c r="AE53" s="22">
        <v>0.31773399014778325</v>
      </c>
      <c r="AF53" s="22">
        <v>0.22075123152709358</v>
      </c>
      <c r="AG53" s="22">
        <v>16.64516129032258</v>
      </c>
      <c r="AH53" s="23">
        <v>16.64516129032258</v>
      </c>
      <c r="AI53" s="24">
        <v>-0.71362940275650844</v>
      </c>
      <c r="AJ53" s="22">
        <v>0.79537149817295982</v>
      </c>
      <c r="AK53" s="22">
        <v>-4.6948356807511735E-2</v>
      </c>
      <c r="AL53" s="23">
        <v>0.25547730829420973</v>
      </c>
      <c r="AM53" s="24">
        <v>0.54483282674772038</v>
      </c>
      <c r="AN53" s="22">
        <v>2.4680851063829787</v>
      </c>
      <c r="AO53" s="22">
        <v>0.65273311897106112</v>
      </c>
      <c r="AP53" s="22">
        <v>1.8731257208765859</v>
      </c>
      <c r="AQ53" s="22">
        <v>0.14409163987138263</v>
      </c>
      <c r="AR53" s="22">
        <v>0.20104679802955666</v>
      </c>
      <c r="AS53" s="22">
        <v>-0.14347290640394089</v>
      </c>
      <c r="AT53" s="22">
        <v>0.1312299035369775</v>
      </c>
      <c r="AU53" s="22">
        <v>0.61388550548112053</v>
      </c>
      <c r="AV53" s="22">
        <v>0.19718309859154928</v>
      </c>
      <c r="AW53" s="22">
        <v>0.27894062366510036</v>
      </c>
      <c r="AX53" s="22">
        <v>0.21529260999572833</v>
      </c>
      <c r="AY53" s="22">
        <v>2.4767441860465116</v>
      </c>
      <c r="AZ53" s="22">
        <v>2.2451550387596901</v>
      </c>
      <c r="BA53" s="22">
        <v>0.70292887029288698</v>
      </c>
      <c r="BB53" s="22">
        <v>0.40375586854460094</v>
      </c>
      <c r="BC53" s="23">
        <v>0.24837545126353791</v>
      </c>
    </row>
    <row r="54" spans="1:55" x14ac:dyDescent="0.2">
      <c r="A54" s="45" t="s">
        <v>179</v>
      </c>
      <c r="B54" s="45" t="s">
        <v>180</v>
      </c>
      <c r="C54" s="45" t="s">
        <v>138</v>
      </c>
      <c r="D54" s="45">
        <v>679135</v>
      </c>
      <c r="E54" s="45" t="s">
        <v>16</v>
      </c>
      <c r="F54" s="45">
        <v>2018</v>
      </c>
      <c r="G54" s="45" t="s">
        <v>17</v>
      </c>
      <c r="H54" s="46">
        <v>43465</v>
      </c>
      <c r="I54" s="46">
        <v>43515</v>
      </c>
      <c r="J54" s="46">
        <v>43515</v>
      </c>
      <c r="K54" s="45">
        <v>461000000</v>
      </c>
      <c r="L54" s="45">
        <v>466000000</v>
      </c>
      <c r="M54" s="45" t="s">
        <v>1637</v>
      </c>
      <c r="N54" s="20">
        <v>1.9967486723745529</v>
      </c>
      <c r="O54" s="21">
        <v>1.50829088544489</v>
      </c>
      <c r="P54" s="21">
        <v>0.76189444022976049</v>
      </c>
      <c r="Q54" s="21">
        <v>0.47097110127570946</v>
      </c>
      <c r="R54" s="21">
        <v>0.14776991150442478</v>
      </c>
      <c r="S54" s="21">
        <v>3.6053097345132741E-2</v>
      </c>
      <c r="T54" s="21">
        <v>0.11171681415929204</v>
      </c>
      <c r="U54" s="21">
        <v>0.21736526946107784</v>
      </c>
      <c r="V54" s="21">
        <v>5.3033064306170268E-2</v>
      </c>
      <c r="W54" s="21">
        <v>0.16433220515490757</v>
      </c>
      <c r="X54" s="22">
        <v>0.32608849557522124</v>
      </c>
      <c r="Y54" s="22">
        <v>1.2712229025318551</v>
      </c>
      <c r="Z54" s="22">
        <v>0.67391150442477876</v>
      </c>
      <c r="AA54" s="22">
        <v>0.35269026548672566</v>
      </c>
      <c r="AB54" s="23">
        <v>0.67982300884955749</v>
      </c>
      <c r="AC54" s="24">
        <v>0.18616374065704849</v>
      </c>
      <c r="AD54" s="22">
        <v>3.9283851903354775E-2</v>
      </c>
      <c r="AE54" s="22">
        <v>3.9283851903354775E-2</v>
      </c>
      <c r="AF54" s="22">
        <v>-4.2296772698302331E-3</v>
      </c>
      <c r="AG54" s="22">
        <v>5.1755725190839694</v>
      </c>
      <c r="AH54" s="23">
        <v>5.1755725190839694</v>
      </c>
      <c r="AI54" s="24">
        <v>-13.665832290362953</v>
      </c>
      <c r="AJ54" s="22">
        <v>-8.6593692424406635E-2</v>
      </c>
      <c r="AK54" s="22">
        <v>-0.11426518145885735</v>
      </c>
      <c r="AL54" s="23">
        <v>-9.5700083842376327E-2</v>
      </c>
      <c r="AM54" s="24">
        <v>-1.900546732621713E-3</v>
      </c>
      <c r="AN54" s="22">
        <v>0.44933611038791982</v>
      </c>
      <c r="AO54" s="22">
        <v>0.30546902654867258</v>
      </c>
      <c r="AP54" s="22">
        <v>1.8765901924540611</v>
      </c>
      <c r="AQ54" s="22">
        <v>-1.2920353982300884E-3</v>
      </c>
      <c r="AR54" s="22">
        <v>-4.6294686830059682E-2</v>
      </c>
      <c r="AS54" s="22">
        <v>0.63265542615447012</v>
      </c>
      <c r="AT54" s="22">
        <v>-1.4141592920353982E-2</v>
      </c>
      <c r="AU54" s="22">
        <v>-0.5341931288609516</v>
      </c>
      <c r="AV54" s="22">
        <v>-0.5903701042040963</v>
      </c>
      <c r="AW54" s="22">
        <v>-0.12658428390367554</v>
      </c>
      <c r="AX54" s="22">
        <v>-0.780893536121673</v>
      </c>
      <c r="AY54" s="22">
        <v>12.314159292035399</v>
      </c>
      <c r="AZ54" s="22">
        <v>1.9454277286135693</v>
      </c>
      <c r="BA54" s="22">
        <v>67.520547945205479</v>
      </c>
      <c r="BB54" s="22">
        <v>8.1207330219187926E-2</v>
      </c>
      <c r="BC54" s="23">
        <v>1.434222494870222E-2</v>
      </c>
    </row>
    <row r="55" spans="1:55" x14ac:dyDescent="0.2">
      <c r="A55" s="45" t="s">
        <v>200</v>
      </c>
      <c r="B55" s="45" t="s">
        <v>201</v>
      </c>
      <c r="C55" s="45" t="s">
        <v>24</v>
      </c>
      <c r="D55" s="45">
        <v>71079</v>
      </c>
      <c r="E55" s="45" t="s">
        <v>16</v>
      </c>
      <c r="F55" s="45">
        <v>2018</v>
      </c>
      <c r="G55" s="45" t="s">
        <v>17</v>
      </c>
      <c r="H55" s="46">
        <v>43465</v>
      </c>
      <c r="I55" s="46">
        <v>43502</v>
      </c>
      <c r="J55" s="46">
        <v>43502</v>
      </c>
      <c r="K55" s="45">
        <v>199700000</v>
      </c>
      <c r="L55" s="45">
        <v>200300000</v>
      </c>
      <c r="M55" s="45" t="s">
        <v>1638</v>
      </c>
      <c r="N55" s="20">
        <v>2.3375393385190901</v>
      </c>
      <c r="O55" s="21">
        <v>2.0695326880826554</v>
      </c>
      <c r="P55" s="21">
        <v>1.0952437503711181</v>
      </c>
      <c r="Q55" s="21">
        <v>0.87747358728697189</v>
      </c>
      <c r="R55" s="21">
        <v>0.25105908018568784</v>
      </c>
      <c r="S55" s="21">
        <v>1.3529168040722796E-4</v>
      </c>
      <c r="T55" s="21">
        <v>0.25092378850528058</v>
      </c>
      <c r="U55" s="21">
        <v>0.47135679189719082</v>
      </c>
      <c r="V55" s="21">
        <v>2.5400655654424079E-4</v>
      </c>
      <c r="W55" s="21">
        <v>0.47110278534064659</v>
      </c>
      <c r="X55" s="22">
        <v>0.33287249604694619</v>
      </c>
      <c r="Y55" s="22">
        <v>0.83207952181235756</v>
      </c>
      <c r="Z55" s="22">
        <v>0.66712750395305376</v>
      </c>
      <c r="AA55" s="22">
        <v>0.19585584671452611</v>
      </c>
      <c r="AB55" s="23">
        <v>0.53263066216821831</v>
      </c>
      <c r="AC55" s="24">
        <v>0.86719787516600266</v>
      </c>
      <c r="AD55" s="22">
        <v>0.51674691825744057</v>
      </c>
      <c r="AE55" s="22">
        <v>0.45037029794930705</v>
      </c>
      <c r="AF55" s="22">
        <v>0.2068698620650323</v>
      </c>
      <c r="AG55" s="22" t="e">
        <v>#DIV/0!</v>
      </c>
      <c r="AH55" s="23" t="e">
        <v>#DIV/0!</v>
      </c>
      <c r="AI55" s="24">
        <v>-0.5229619863766205</v>
      </c>
      <c r="AJ55" s="22">
        <v>1.351166795320943</v>
      </c>
      <c r="AK55" s="22">
        <v>0.76639385672425986</v>
      </c>
      <c r="AL55" s="23">
        <v>0.76639385672425986</v>
      </c>
      <c r="AM55" s="24">
        <v>0.20154626491296307</v>
      </c>
      <c r="AN55" s="22">
        <v>0.97426596074011163</v>
      </c>
      <c r="AO55" s="22">
        <v>0.51892392379696106</v>
      </c>
      <c r="AP55" s="22">
        <v>2.7244456282879401</v>
      </c>
      <c r="AQ55" s="22">
        <v>0.10734972053812265</v>
      </c>
      <c r="AR55" s="22">
        <v>0.37078679148436927</v>
      </c>
      <c r="AS55" s="22">
        <v>-0.19390739699687956</v>
      </c>
      <c r="AT55" s="22">
        <v>0.19241013672915452</v>
      </c>
      <c r="AU55" s="22">
        <v>0.47143875066801261</v>
      </c>
      <c r="AV55" s="22">
        <v>0.26740426391835909</v>
      </c>
      <c r="AW55" s="22">
        <v>0.7668070766638585</v>
      </c>
      <c r="AX55" s="22">
        <v>0.26754844144903117</v>
      </c>
      <c r="AY55" s="22">
        <v>0.93625541978715021</v>
      </c>
      <c r="AZ55" s="22">
        <v>0.35462357114702403</v>
      </c>
      <c r="BA55" s="22">
        <v>0.625379071324485</v>
      </c>
      <c r="BB55" s="22">
        <v>0.93088814792361319</v>
      </c>
      <c r="BC55" s="23">
        <v>0.27251483898956835</v>
      </c>
    </row>
    <row r="56" spans="1:55" x14ac:dyDescent="0.2">
      <c r="A56" s="45" t="s">
        <v>197</v>
      </c>
      <c r="B56" s="45" t="s">
        <v>198</v>
      </c>
      <c r="C56" s="45" t="s">
        <v>24</v>
      </c>
      <c r="D56" s="45">
        <v>130356</v>
      </c>
      <c r="E56" s="45" t="s">
        <v>16</v>
      </c>
      <c r="F56" s="45">
        <v>2018</v>
      </c>
      <c r="G56" s="45" t="s">
        <v>17</v>
      </c>
      <c r="H56" s="46">
        <v>43465</v>
      </c>
      <c r="I56" s="46">
        <v>43556</v>
      </c>
      <c r="J56" s="46">
        <v>43556</v>
      </c>
      <c r="K56" s="45">
        <v>29880000</v>
      </c>
      <c r="L56" s="45">
        <v>30230000</v>
      </c>
      <c r="M56" s="45" t="s">
        <v>1639</v>
      </c>
      <c r="N56" s="20">
        <v>3.9320961376259209</v>
      </c>
      <c r="O56" s="21">
        <v>2.7488681031876125</v>
      </c>
      <c r="P56" s="21">
        <v>1.5018579817623374</v>
      </c>
      <c r="Q56" s="21">
        <v>0.45824144697551406</v>
      </c>
      <c r="R56" s="21">
        <v>0.10170366944909118</v>
      </c>
      <c r="S56" s="21">
        <v>0</v>
      </c>
      <c r="T56" s="21">
        <v>0.10170366944909118</v>
      </c>
      <c r="U56" s="21">
        <v>0.14830850610016211</v>
      </c>
      <c r="V56" s="21">
        <v>0</v>
      </c>
      <c r="W56" s="21">
        <v>0.14830850610016211</v>
      </c>
      <c r="X56" s="22">
        <v>0.46258915256966282</v>
      </c>
      <c r="Y56" s="22">
        <v>0.81558270221524531</v>
      </c>
      <c r="Z56" s="22">
        <v>0.53741084743033718</v>
      </c>
      <c r="AA56" s="22">
        <v>0.11843378862497929</v>
      </c>
      <c r="AB56" s="23">
        <v>0.68575749377722317</v>
      </c>
      <c r="AC56" s="24">
        <v>0.54968282339260233</v>
      </c>
      <c r="AD56" s="22">
        <v>5.9327279132542925E-2</v>
      </c>
      <c r="AE56" s="22">
        <v>5.9327279132542925E-2</v>
      </c>
      <c r="AF56" s="22">
        <v>5.6592750606091327E-2</v>
      </c>
      <c r="AG56" s="22">
        <v>5.8481336132152961</v>
      </c>
      <c r="AH56" s="23">
        <v>5.8481336132152961</v>
      </c>
      <c r="AI56" s="24">
        <v>3.2824758146026856E-3</v>
      </c>
      <c r="AJ56" s="22">
        <v>0.20665571239874597</v>
      </c>
      <c r="AK56" s="22">
        <v>0.23904634579054307</v>
      </c>
      <c r="AL56" s="23">
        <v>0.23904634579054307</v>
      </c>
      <c r="AM56" s="24">
        <v>4.1719648494155791E-2</v>
      </c>
      <c r="AN56" s="22">
        <v>0.73719068338878935</v>
      </c>
      <c r="AO56" s="22">
        <v>0.50553403547661457</v>
      </c>
      <c r="AP56" s="22">
        <v>1.4655508011449483</v>
      </c>
      <c r="AQ56" s="22">
        <v>2.8609561592618977E-2</v>
      </c>
      <c r="AR56" s="22">
        <v>4.809150092609181E-2</v>
      </c>
      <c r="AS56" s="22">
        <v>1.5785918867783903E-4</v>
      </c>
      <c r="AT56" s="22">
        <v>2.4311890535294541E-2</v>
      </c>
      <c r="AU56" s="22">
        <v>-0.14260507344399001</v>
      </c>
      <c r="AV56" s="22">
        <v>-0.164956590370955</v>
      </c>
      <c r="AW56" s="22">
        <v>0.23904634579054307</v>
      </c>
      <c r="AX56" s="22">
        <v>-0.164956590370955</v>
      </c>
      <c r="AY56" s="22">
        <v>3.3910312431723835</v>
      </c>
      <c r="AZ56" s="22">
        <v>-2.5000546209307406</v>
      </c>
      <c r="BA56" s="22">
        <v>-0.5864015247568487</v>
      </c>
      <c r="BB56" s="22">
        <v>0.29489554306331844</v>
      </c>
      <c r="BC56" s="23">
        <v>3.3990784857290478E-2</v>
      </c>
    </row>
    <row r="57" spans="1:55" x14ac:dyDescent="0.2">
      <c r="A57" s="45" t="s">
        <v>209</v>
      </c>
      <c r="B57" s="45" t="s">
        <v>210</v>
      </c>
      <c r="C57" s="45" t="s">
        <v>45</v>
      </c>
      <c r="D57" s="45">
        <v>261036</v>
      </c>
      <c r="E57" s="45" t="s">
        <v>16</v>
      </c>
      <c r="F57" s="45">
        <v>2018</v>
      </c>
      <c r="G57" s="45" t="s">
        <v>17</v>
      </c>
      <c r="H57" s="46">
        <v>43465</v>
      </c>
      <c r="I57" s="46">
        <v>43523</v>
      </c>
      <c r="J57" s="46">
        <v>43523</v>
      </c>
      <c r="K57" s="45">
        <v>46112000</v>
      </c>
      <c r="L57" s="45">
        <v>46562000</v>
      </c>
      <c r="M57" s="45" t="s">
        <v>1640</v>
      </c>
      <c r="N57" s="20">
        <v>2.5829462403955783</v>
      </c>
      <c r="O57" s="21">
        <v>2.5829462403955783</v>
      </c>
      <c r="P57" s="21">
        <v>2.1159966585359995</v>
      </c>
      <c r="Q57" s="21">
        <v>1.2602052750662087</v>
      </c>
      <c r="R57" s="21">
        <v>0.39540658551994062</v>
      </c>
      <c r="S57" s="21">
        <v>0</v>
      </c>
      <c r="T57" s="21">
        <v>0.39540658551994062</v>
      </c>
      <c r="U57" s="21">
        <v>0.89370005038808775</v>
      </c>
      <c r="V57" s="21">
        <v>0</v>
      </c>
      <c r="W57" s="21">
        <v>0.89370005038808775</v>
      </c>
      <c r="X57" s="22">
        <v>0.35498454438194288</v>
      </c>
      <c r="Y57" s="22">
        <v>0.54831400207111447</v>
      </c>
      <c r="Z57" s="22">
        <v>0.64501545561805718</v>
      </c>
      <c r="AA57" s="22">
        <v>0.10756523163506659</v>
      </c>
      <c r="AB57" s="23">
        <v>0.4424376896344987</v>
      </c>
      <c r="AC57" s="24">
        <v>0.98024324738220292</v>
      </c>
      <c r="AD57" s="22">
        <v>0.38646276398181167</v>
      </c>
      <c r="AE57" s="22">
        <v>0.35785526818610591</v>
      </c>
      <c r="AF57" s="22">
        <v>0.1845871669310237</v>
      </c>
      <c r="AG57" s="22">
        <v>50.637163935442544</v>
      </c>
      <c r="AH57" s="23">
        <v>46.888801636667978</v>
      </c>
      <c r="AI57" s="24">
        <v>-1.6873100079021267E-2</v>
      </c>
      <c r="AJ57" s="22">
        <v>1.3328221648158249</v>
      </c>
      <c r="AK57" s="22">
        <v>0.46325742177473916</v>
      </c>
      <c r="AL57" s="23">
        <v>0.46325742177473916</v>
      </c>
      <c r="AM57" s="24">
        <v>0.20787217517222442</v>
      </c>
      <c r="AN57" s="22">
        <v>1.126146408920734</v>
      </c>
      <c r="AO57" s="22">
        <v>0.49824961535307699</v>
      </c>
      <c r="AP57" s="22">
        <v>2.2902702342468406</v>
      </c>
      <c r="AQ57" s="22">
        <v>9.1970484922496779E-2</v>
      </c>
      <c r="AR57" s="22">
        <v>0.3676370833340562</v>
      </c>
      <c r="AS57" s="22">
        <v>-6.2031772998550122E-3</v>
      </c>
      <c r="AT57" s="22">
        <v>0.18317503536072061</v>
      </c>
      <c r="AU57" s="22">
        <v>0.13150896488946981</v>
      </c>
      <c r="AV57" s="22">
        <v>4.5709401916630803E-2</v>
      </c>
      <c r="AW57" s="22">
        <v>0.46325742177473916</v>
      </c>
      <c r="AX57" s="22">
        <v>4.5709401916630803E-2</v>
      </c>
      <c r="AY57" s="22">
        <v>2.0534742936104275</v>
      </c>
      <c r="AZ57" s="22">
        <v>0.54320487858428657</v>
      </c>
      <c r="BA57" s="22">
        <v>0.19651737786578319</v>
      </c>
      <c r="BB57" s="22">
        <v>0.45093141150226901</v>
      </c>
      <c r="BC57" s="23">
        <v>0.20671026053145766</v>
      </c>
    </row>
    <row r="58" spans="1:55" x14ac:dyDescent="0.2">
      <c r="A58" s="45" t="s">
        <v>203</v>
      </c>
      <c r="B58" s="45" t="s">
        <v>204</v>
      </c>
      <c r="C58" s="45" t="s">
        <v>113</v>
      </c>
      <c r="D58" s="45">
        <v>914</v>
      </c>
      <c r="E58" s="45" t="s">
        <v>16</v>
      </c>
      <c r="F58" s="45">
        <v>2018</v>
      </c>
      <c r="G58" s="45" t="s">
        <v>17</v>
      </c>
      <c r="H58" s="46">
        <v>43524</v>
      </c>
      <c r="I58" s="46">
        <v>43524</v>
      </c>
      <c r="J58" s="46">
        <v>43685</v>
      </c>
      <c r="K58" s="45">
        <v>158831980</v>
      </c>
      <c r="L58" s="45">
        <v>161335813</v>
      </c>
      <c r="M58" s="45" t="s">
        <v>1909</v>
      </c>
      <c r="N58" s="20">
        <v>1.158030647528232</v>
      </c>
      <c r="O58" s="21">
        <v>1.158030647528232</v>
      </c>
      <c r="P58" s="21">
        <v>4.4327436025016848E-2</v>
      </c>
      <c r="Q58" s="21">
        <v>5.8262149764443345</v>
      </c>
      <c r="R58" s="21">
        <v>2.276597000558479E-2</v>
      </c>
      <c r="S58" s="21">
        <v>0</v>
      </c>
      <c r="T58" s="21">
        <v>2.276597000558479E-2</v>
      </c>
      <c r="U58" s="21">
        <v>0.1554054054054054</v>
      </c>
      <c r="V58" s="21">
        <v>0</v>
      </c>
      <c r="W58" s="21">
        <v>0.1554054054054054</v>
      </c>
      <c r="X58" s="22">
        <v>0.83483093520280061</v>
      </c>
      <c r="Y58" s="22">
        <v>0.17014006074924062</v>
      </c>
      <c r="Z58" s="22">
        <v>0.16516906479719942</v>
      </c>
      <c r="AA58" s="22">
        <v>6.0025154262830262E-2</v>
      </c>
      <c r="AB58" s="23">
        <v>0.14649406786202387</v>
      </c>
      <c r="AC58" s="24">
        <v>1</v>
      </c>
      <c r="AD58" s="22">
        <v>0.43054999599711791</v>
      </c>
      <c r="AE58" s="22">
        <v>0.4220638859979185</v>
      </c>
      <c r="AF58" s="22">
        <v>0.39788647826435031</v>
      </c>
      <c r="AG58" s="22">
        <v>34.474358974358971</v>
      </c>
      <c r="AH58" s="23">
        <v>33.794871794871796</v>
      </c>
      <c r="AI58" s="24">
        <v>-0.68704284221525602</v>
      </c>
      <c r="AJ58" s="22">
        <v>2.4109892739949488E-2</v>
      </c>
      <c r="AK58" s="22">
        <v>0.43199042680494615</v>
      </c>
      <c r="AL58" s="23">
        <v>0.76346230554447547</v>
      </c>
      <c r="AM58" s="24">
        <v>0.15404165633523431</v>
      </c>
      <c r="AN58" s="22">
        <v>0.38714976444334243</v>
      </c>
      <c r="AO58" s="22">
        <v>5.6715143865129561E-2</v>
      </c>
      <c r="AP58" s="22">
        <v>0.49782790642062891</v>
      </c>
      <c r="AQ58" s="22">
        <v>2.2566188856752375E-2</v>
      </c>
      <c r="AR58" s="22">
        <v>0.30646065166920183</v>
      </c>
      <c r="AS58" s="22">
        <v>-0.21055159714994795</v>
      </c>
      <c r="AT58" s="22">
        <v>1.7380959948420139E-2</v>
      </c>
      <c r="AU58" s="22">
        <v>2.0412790587820348E-2</v>
      </c>
      <c r="AV58" s="22">
        <v>0.6463901076984444</v>
      </c>
      <c r="AW58" s="22">
        <v>0.76346230554447547</v>
      </c>
      <c r="AX58" s="22">
        <v>0.6463901076984444</v>
      </c>
      <c r="AY58" s="22">
        <v>0.9323168464113053</v>
      </c>
      <c r="AZ58" s="22">
        <v>-0.37634808478988474</v>
      </c>
      <c r="BA58" s="22">
        <v>0.65211267605633805</v>
      </c>
      <c r="BB58" s="22">
        <v>1.0514559234144396</v>
      </c>
      <c r="BC58" s="23">
        <v>8.5768204594260433E-2</v>
      </c>
    </row>
    <row r="59" spans="1:55" x14ac:dyDescent="0.2">
      <c r="A59" s="45" t="s">
        <v>182</v>
      </c>
      <c r="B59" s="45" t="s">
        <v>183</v>
      </c>
      <c r="C59" s="45" t="s">
        <v>59</v>
      </c>
      <c r="D59" s="45">
        <v>247618</v>
      </c>
      <c r="E59" s="45" t="s">
        <v>16</v>
      </c>
      <c r="F59" s="45">
        <v>2018</v>
      </c>
      <c r="G59" s="45" t="s">
        <v>17</v>
      </c>
      <c r="H59" s="46">
        <v>43465</v>
      </c>
      <c r="I59" s="46">
        <v>43518</v>
      </c>
      <c r="J59" s="46">
        <v>43518</v>
      </c>
      <c r="K59" s="45">
        <v>337766000</v>
      </c>
      <c r="L59" s="45">
        <v>347119000</v>
      </c>
      <c r="M59" s="45" t="s">
        <v>1641</v>
      </c>
      <c r="N59" s="20">
        <v>0.91502313123934742</v>
      </c>
      <c r="O59" s="21">
        <v>0.54346238130021918</v>
      </c>
      <c r="P59" s="21">
        <v>0.10908205502800097</v>
      </c>
      <c r="Q59" s="21">
        <v>3.2434503213049926</v>
      </c>
      <c r="R59" s="21">
        <v>0.40602248238103561</v>
      </c>
      <c r="S59" s="21">
        <v>2.6384763236064999E-2</v>
      </c>
      <c r="T59" s="21">
        <v>0.37963771914497058</v>
      </c>
      <c r="U59" s="21">
        <v>1.7229362333168561</v>
      </c>
      <c r="V59" s="21">
        <v>0.11196243203163618</v>
      </c>
      <c r="W59" s="21">
        <v>1.6109738012852199</v>
      </c>
      <c r="X59" s="22">
        <v>0.21888287028947523</v>
      </c>
      <c r="Y59" s="22">
        <v>0.48350860420650094</v>
      </c>
      <c r="Z59" s="22">
        <v>0.78111712971052483</v>
      </c>
      <c r="AA59" s="22">
        <v>0.28732017007397054</v>
      </c>
      <c r="AB59" s="23">
        <v>0.23565728930048344</v>
      </c>
      <c r="AC59" s="24">
        <v>0.20631885641445871</v>
      </c>
      <c r="AD59" s="22">
        <v>0.15951925703359737</v>
      </c>
      <c r="AE59" s="22">
        <v>9.3143949740508061E-2</v>
      </c>
      <c r="AF59" s="22">
        <v>3.4052626786852405E-2</v>
      </c>
      <c r="AG59" s="22">
        <v>6.1473684210526311</v>
      </c>
      <c r="AH59" s="23">
        <v>3.5894736842105264</v>
      </c>
      <c r="AI59" s="24">
        <v>-0.72598105548037895</v>
      </c>
      <c r="AJ59" s="22">
        <v>0.35987338690041393</v>
      </c>
      <c r="AK59" s="22">
        <v>0.19351599483574811</v>
      </c>
      <c r="AL59" s="23">
        <v>0.21202123081336968</v>
      </c>
      <c r="AM59" s="24">
        <v>9.2436974789915971E-2</v>
      </c>
      <c r="AN59" s="22">
        <v>2.7145328719723185</v>
      </c>
      <c r="AO59" s="22">
        <v>0.63969945832605279</v>
      </c>
      <c r="AP59" s="22">
        <v>-31.469914040114613</v>
      </c>
      <c r="AQ59" s="22">
        <v>2.178344691012872E-2</v>
      </c>
      <c r="AR59" s="22">
        <v>0.13457161067103707</v>
      </c>
      <c r="AS59" s="22">
        <v>-9.7696439952654104E-2</v>
      </c>
      <c r="AT59" s="22">
        <v>8.608538645232687E-2</v>
      </c>
      <c r="AU59" s="22">
        <v>0.22717311906501095</v>
      </c>
      <c r="AV59" s="22">
        <v>0.1338401950939607</v>
      </c>
      <c r="AW59" s="22">
        <v>0.22675667382632708</v>
      </c>
      <c r="AX59" s="22">
        <v>0.14314206811905492</v>
      </c>
      <c r="AY59" s="22">
        <v>3.9788812785388128</v>
      </c>
      <c r="AZ59" s="22">
        <v>3.7231735159817352</v>
      </c>
      <c r="BA59" s="22">
        <v>2.4946524064171123</v>
      </c>
      <c r="BB59" s="22">
        <v>0.14675082484578969</v>
      </c>
      <c r="BC59" s="23">
        <v>7.8318787322002759E-2</v>
      </c>
    </row>
    <row r="60" spans="1:55" x14ac:dyDescent="0.2">
      <c r="A60" s="45" t="s">
        <v>221</v>
      </c>
      <c r="B60" s="45" t="s">
        <v>222</v>
      </c>
      <c r="C60" s="45" t="s">
        <v>24</v>
      </c>
      <c r="D60" s="45">
        <v>255210</v>
      </c>
      <c r="E60" s="45" t="s">
        <v>16</v>
      </c>
      <c r="F60" s="45">
        <v>2018</v>
      </c>
      <c r="G60" s="45" t="s">
        <v>17</v>
      </c>
      <c r="H60" s="46">
        <v>43465</v>
      </c>
      <c r="I60" s="46">
        <v>43521</v>
      </c>
      <c r="J60" s="46">
        <v>43521</v>
      </c>
      <c r="K60" s="45">
        <v>1634000000</v>
      </c>
      <c r="L60" s="45">
        <v>1636000000</v>
      </c>
      <c r="M60" s="45" t="s">
        <v>1642</v>
      </c>
      <c r="N60" s="20">
        <v>1.5532782599602635</v>
      </c>
      <c r="O60" s="21">
        <v>1.4313499947715151</v>
      </c>
      <c r="P60" s="21">
        <v>0.71232876712328763</v>
      </c>
      <c r="Q60" s="21">
        <v>1.8320249852283279</v>
      </c>
      <c r="R60" s="21">
        <v>0.2373103633274716</v>
      </c>
      <c r="S60" s="21">
        <v>2.941790110577926E-2</v>
      </c>
      <c r="T60" s="21">
        <v>0.20789246222169236</v>
      </c>
      <c r="U60" s="21">
        <v>0.67206887819701189</v>
      </c>
      <c r="V60" s="21">
        <v>8.3312230944542917E-2</v>
      </c>
      <c r="W60" s="21">
        <v>0.58875664725246901</v>
      </c>
      <c r="X60" s="22">
        <v>0.44272897976215314</v>
      </c>
      <c r="Y60" s="22">
        <v>0.46498940262186983</v>
      </c>
      <c r="Z60" s="22">
        <v>0.55727102023784691</v>
      </c>
      <c r="AA60" s="22">
        <v>0.20455426067777413</v>
      </c>
      <c r="AB60" s="23">
        <v>0.35310422938213465</v>
      </c>
      <c r="AC60" s="24">
        <v>0.70802849441663462</v>
      </c>
      <c r="AD60" s="22">
        <v>0.1738544474393531</v>
      </c>
      <c r="AE60" s="22">
        <v>0.1738544474393531</v>
      </c>
      <c r="AF60" s="22">
        <v>4.8469387755102039E-2</v>
      </c>
      <c r="AG60" s="22" t="e">
        <v>#DIV/0!</v>
      </c>
      <c r="AH60" s="23" t="e">
        <v>#DIV/0!</v>
      </c>
      <c r="AI60" s="24">
        <v>-0.77289099526066352</v>
      </c>
      <c r="AJ60" s="22">
        <v>0.55160514482902856</v>
      </c>
      <c r="AK60" s="22">
        <v>0.33885958301934188</v>
      </c>
      <c r="AL60" s="23">
        <v>0.66252197940216029</v>
      </c>
      <c r="AM60" s="24">
        <v>8.5000422047775803E-2</v>
      </c>
      <c r="AN60" s="22">
        <v>1.7536929180383218</v>
      </c>
      <c r="AO60" s="22">
        <v>0.61923638639682865</v>
      </c>
      <c r="AP60" s="22">
        <v>3.9266679266679265</v>
      </c>
      <c r="AQ60" s="22">
        <v>3.0014008524336087E-2</v>
      </c>
      <c r="AR60" s="22">
        <v>0.25389872930304197</v>
      </c>
      <c r="AS60" s="22">
        <v>-0.19623604158644589</v>
      </c>
      <c r="AT60" s="22">
        <v>0.15722333164436231</v>
      </c>
      <c r="AU60" s="22">
        <v>0.54470354491268436</v>
      </c>
      <c r="AV60" s="22">
        <v>0.65423260487314749</v>
      </c>
      <c r="AW60" s="22">
        <v>0.75627240143369179</v>
      </c>
      <c r="AX60" s="22">
        <v>0.74681003584229388</v>
      </c>
      <c r="AY60" s="22">
        <v>2.2043189368770766</v>
      </c>
      <c r="AZ60" s="22">
        <v>0.31838316722037652</v>
      </c>
      <c r="BA60" s="22">
        <v>5.1727904667328701</v>
      </c>
      <c r="BB60" s="22">
        <v>0.45365486058779203</v>
      </c>
      <c r="BC60" s="23">
        <v>0.15057528764382191</v>
      </c>
    </row>
    <row r="61" spans="1:55" x14ac:dyDescent="0.2">
      <c r="A61" s="45" t="s">
        <v>227</v>
      </c>
      <c r="B61" s="45" t="s">
        <v>228</v>
      </c>
      <c r="C61" s="45" t="s">
        <v>34</v>
      </c>
      <c r="D61" s="45">
        <v>143497</v>
      </c>
      <c r="E61" s="45" t="s">
        <v>16</v>
      </c>
      <c r="F61" s="45">
        <v>2019</v>
      </c>
      <c r="G61" s="45" t="s">
        <v>17</v>
      </c>
      <c r="H61" s="46">
        <v>43646</v>
      </c>
      <c r="I61" s="46">
        <v>43683</v>
      </c>
      <c r="J61" s="46">
        <v>43775</v>
      </c>
      <c r="K61" s="45">
        <v>115200000</v>
      </c>
      <c r="L61" s="45">
        <v>117900000</v>
      </c>
      <c r="M61" s="45" t="s">
        <v>1910</v>
      </c>
      <c r="N61" s="20">
        <v>1.2750546764441013</v>
      </c>
      <c r="O61" s="21">
        <v>1.2750546764441013</v>
      </c>
      <c r="P61" s="21">
        <v>0.33950855525537116</v>
      </c>
      <c r="Q61" s="21">
        <v>2.0196454678362574</v>
      </c>
      <c r="R61" s="21">
        <v>0.31875813235694617</v>
      </c>
      <c r="S61" s="21">
        <v>0</v>
      </c>
      <c r="T61" s="21">
        <v>0.31875813235694617</v>
      </c>
      <c r="U61" s="21">
        <v>0.96253654970760238</v>
      </c>
      <c r="V61" s="21">
        <v>0</v>
      </c>
      <c r="W61" s="21">
        <v>0.96253654970760238</v>
      </c>
      <c r="X61" s="22">
        <v>0.29990619420824888</v>
      </c>
      <c r="Y61" s="22">
        <v>0.70347753422896442</v>
      </c>
      <c r="Z61" s="22">
        <v>0.70009380579175118</v>
      </c>
      <c r="AA61" s="22">
        <v>0.37973189699518867</v>
      </c>
      <c r="AB61" s="23">
        <v>0.33116470481435534</v>
      </c>
      <c r="AC61" s="24">
        <v>0.26797385620915032</v>
      </c>
      <c r="AD61" s="22">
        <v>0.13739347329037621</v>
      </c>
      <c r="AE61" s="22">
        <v>0.13739347329037621</v>
      </c>
      <c r="AF61" s="22">
        <v>9.8824453220628647E-2</v>
      </c>
      <c r="AG61" s="22">
        <v>15.411917098445596</v>
      </c>
      <c r="AH61" s="23">
        <v>15.411917098445596</v>
      </c>
      <c r="AI61" s="24">
        <v>-0.64873828406633016</v>
      </c>
      <c r="AJ61" s="22">
        <v>0.89219091727775635</v>
      </c>
      <c r="AK61" s="22">
        <v>0.50094930700588569</v>
      </c>
      <c r="AL61" s="23">
        <v>0.65834440858173537</v>
      </c>
      <c r="AM61" s="24">
        <v>0.3909904970760234</v>
      </c>
      <c r="AN61" s="22">
        <v>3.9564144736842106</v>
      </c>
      <c r="AO61" s="22">
        <v>1.3102248313008744</v>
      </c>
      <c r="AP61" s="22">
        <v>20.252104770813844</v>
      </c>
      <c r="AQ61" s="22">
        <v>0.12948225254939935</v>
      </c>
      <c r="AR61" s="22">
        <v>0.16016536178664634</v>
      </c>
      <c r="AS61" s="22">
        <v>-0.10390540197233192</v>
      </c>
      <c r="AT61" s="22">
        <v>0.20985263412715224</v>
      </c>
      <c r="AU61" s="22">
        <v>0.57146532870191691</v>
      </c>
      <c r="AV61" s="22">
        <v>0.42168217201442948</v>
      </c>
      <c r="AW61" s="22">
        <v>0.65834440858173537</v>
      </c>
      <c r="AX61" s="22">
        <v>0.42168217201442948</v>
      </c>
      <c r="AY61" s="22">
        <v>1.7707177676920491</v>
      </c>
      <c r="AZ61" s="22">
        <v>1.3271138006387628</v>
      </c>
      <c r="BA61" s="22">
        <v>1.0380930123860714</v>
      </c>
      <c r="BB61" s="22">
        <v>0.56474273780140494</v>
      </c>
      <c r="BC61" s="23">
        <v>0.23538023265015431</v>
      </c>
    </row>
    <row r="62" spans="1:55" x14ac:dyDescent="0.2">
      <c r="A62" s="45" t="s">
        <v>191</v>
      </c>
      <c r="B62" s="45" t="s">
        <v>192</v>
      </c>
      <c r="C62" s="45" t="s">
        <v>113</v>
      </c>
      <c r="D62" s="45">
        <v>71306</v>
      </c>
      <c r="E62" s="45" t="s">
        <v>16</v>
      </c>
      <c r="F62" s="45">
        <v>2018</v>
      </c>
      <c r="G62" s="45" t="s">
        <v>17</v>
      </c>
      <c r="H62" s="46">
        <v>43465</v>
      </c>
      <c r="I62" s="46">
        <v>43521</v>
      </c>
      <c r="J62" s="46">
        <v>43521</v>
      </c>
      <c r="K62" s="45">
        <v>4948912</v>
      </c>
      <c r="L62" s="45">
        <v>4948912</v>
      </c>
      <c r="M62" s="45" t="s">
        <v>1643</v>
      </c>
      <c r="N62" s="20">
        <v>2.2129249112125824</v>
      </c>
      <c r="O62" s="21">
        <v>2.0076103500761033</v>
      </c>
      <c r="P62" s="21">
        <v>1.4707508878741755</v>
      </c>
      <c r="Q62" s="21">
        <v>0.99484875864459565</v>
      </c>
      <c r="R62" s="21">
        <v>0.14611555416289818</v>
      </c>
      <c r="S62" s="21">
        <v>0</v>
      </c>
      <c r="T62" s="21">
        <v>0.14611555416289818</v>
      </c>
      <c r="U62" s="21">
        <v>0.29147843184052463</v>
      </c>
      <c r="V62" s="21">
        <v>0</v>
      </c>
      <c r="W62" s="21">
        <v>0.29147843184052463</v>
      </c>
      <c r="X62" s="22">
        <v>0.2484948618064507</v>
      </c>
      <c r="Y62" s="22">
        <v>0.59823667092172783</v>
      </c>
      <c r="Z62" s="22">
        <v>0.75150513819354936</v>
      </c>
      <c r="AA62" s="22">
        <v>0.11573647440873386</v>
      </c>
      <c r="AB62" s="23">
        <v>0.50129113581495377</v>
      </c>
      <c r="AC62" s="24">
        <v>0.16140036425659854</v>
      </c>
      <c r="AD62" s="22">
        <v>8.6314772215729113E-2</v>
      </c>
      <c r="AE62" s="22">
        <v>8.6314772215729113E-2</v>
      </c>
      <c r="AF62" s="22">
        <v>0.18559740973085484</v>
      </c>
      <c r="AG62" s="22" t="e">
        <v>#DIV/0!</v>
      </c>
      <c r="AH62" s="23" t="e">
        <v>#DIV/0!</v>
      </c>
      <c r="AI62" s="24">
        <v>-3.0540020971688221E-2</v>
      </c>
      <c r="AJ62" s="22">
        <v>0.5806189751395231</v>
      </c>
      <c r="AK62" s="22">
        <v>0.44621638219267551</v>
      </c>
      <c r="AL62" s="23">
        <v>0.44621638219267551</v>
      </c>
      <c r="AM62" s="24">
        <v>0.12768714093319014</v>
      </c>
      <c r="AN62" s="22">
        <v>0.68797911090653896</v>
      </c>
      <c r="AO62" s="22">
        <v>0.34487782992330096</v>
      </c>
      <c r="AP62" s="22">
        <v>2.5320986750603911</v>
      </c>
      <c r="AQ62" s="22">
        <v>6.4008431907362967E-2</v>
      </c>
      <c r="AR62" s="22">
        <v>0.18905000061948402</v>
      </c>
      <c r="AS62" s="22">
        <v>-5.7735909836167127E-3</v>
      </c>
      <c r="AT62" s="22">
        <v>6.519915396064635E-2</v>
      </c>
      <c r="AU62" s="22">
        <v>5.9424150177574832E-2</v>
      </c>
      <c r="AV62" s="22">
        <v>4.5668554495208943E-2</v>
      </c>
      <c r="AW62" s="22">
        <v>0.44621638219267551</v>
      </c>
      <c r="AX62" s="22">
        <v>4.5668554495208943E-2</v>
      </c>
      <c r="AY62" s="22">
        <v>4.9084688995215311</v>
      </c>
      <c r="AZ62" s="22">
        <v>-0.63956937799043068</v>
      </c>
      <c r="BA62" s="22">
        <v>0.10425011125945706</v>
      </c>
      <c r="BB62" s="22">
        <v>0.20372951738524375</v>
      </c>
      <c r="BC62" s="23">
        <v>3.3533625883466638E-2</v>
      </c>
    </row>
    <row r="63" spans="1:55" x14ac:dyDescent="0.2">
      <c r="A63" s="45" t="s">
        <v>218</v>
      </c>
      <c r="B63" s="45" t="s">
        <v>219</v>
      </c>
      <c r="C63" s="45" t="s">
        <v>24</v>
      </c>
      <c r="D63" s="45">
        <v>239516</v>
      </c>
      <c r="E63" s="45" t="s">
        <v>16</v>
      </c>
      <c r="F63" s="45">
        <v>2018</v>
      </c>
      <c r="G63" s="45" t="s">
        <v>17</v>
      </c>
      <c r="H63" s="46">
        <v>43465</v>
      </c>
      <c r="I63" s="46">
        <v>43515</v>
      </c>
      <c r="J63" s="46">
        <v>43515</v>
      </c>
      <c r="K63" s="45">
        <v>1384200000</v>
      </c>
      <c r="L63" s="45">
        <v>1406000000</v>
      </c>
      <c r="M63" s="45" t="s">
        <v>1644</v>
      </c>
      <c r="N63" s="20">
        <v>0.67598160594269541</v>
      </c>
      <c r="O63" s="21">
        <v>0.48532012734347363</v>
      </c>
      <c r="P63" s="21">
        <v>3.3250795896710296E-2</v>
      </c>
      <c r="Q63" s="21">
        <v>1.715875053487377</v>
      </c>
      <c r="R63" s="21">
        <v>0.29492700346602246</v>
      </c>
      <c r="S63" s="21">
        <v>9.4580401218359422E-2</v>
      </c>
      <c r="T63" s="21">
        <v>0.20034660224766307</v>
      </c>
      <c r="U63" s="21">
        <v>0.80102695763799747</v>
      </c>
      <c r="V63" s="21">
        <v>0.25688204250463559</v>
      </c>
      <c r="W63" s="21">
        <v>0.54414491513336183</v>
      </c>
      <c r="X63" s="22">
        <v>0.2007142106921542</v>
      </c>
      <c r="Y63" s="22">
        <v>1.1295311744804253</v>
      </c>
      <c r="Z63" s="22">
        <v>0.79928578930784577</v>
      </c>
      <c r="AA63" s="22">
        <v>0.36750341350698457</v>
      </c>
      <c r="AB63" s="23">
        <v>0.36820545139435956</v>
      </c>
      <c r="AC63" s="24">
        <v>0.71341732979664019</v>
      </c>
      <c r="AD63" s="22">
        <v>0.23916887709991158</v>
      </c>
      <c r="AE63" s="22">
        <v>0.17672413793103448</v>
      </c>
      <c r="AF63" s="22">
        <v>1.1494252873563218E-2</v>
      </c>
      <c r="AG63" s="22">
        <v>9.4497816593886466</v>
      </c>
      <c r="AH63" s="23">
        <v>6.9825327510917035</v>
      </c>
      <c r="AI63" s="24">
        <v>7.7192982456140355E-2</v>
      </c>
      <c r="AJ63" s="22">
        <v>0.2520339582596392</v>
      </c>
      <c r="AK63" s="22">
        <v>0.25373931623931623</v>
      </c>
      <c r="AL63" s="23">
        <v>0.25373931623931623</v>
      </c>
      <c r="AM63" s="24">
        <v>1.4833832548851804E-2</v>
      </c>
      <c r="AN63" s="22">
        <v>1.290543431750107</v>
      </c>
      <c r="AO63" s="22">
        <v>0.47516017225081397</v>
      </c>
      <c r="AP63" s="22">
        <v>-4.9388646288209603</v>
      </c>
      <c r="AQ63" s="22">
        <v>5.4616111752967128E-3</v>
      </c>
      <c r="AR63" s="22">
        <v>0.15749336870026526</v>
      </c>
      <c r="AS63" s="22">
        <v>1.2157382847038019E-2</v>
      </c>
      <c r="AT63" s="22">
        <v>7.4834576199978992E-2</v>
      </c>
      <c r="AU63" s="22">
        <v>7.339936328263176E-2</v>
      </c>
      <c r="AV63" s="22">
        <v>7.3896011396011402E-2</v>
      </c>
      <c r="AW63" s="22">
        <v>0.37352555701179552</v>
      </c>
      <c r="AX63" s="22">
        <v>0.10878112712975098</v>
      </c>
      <c r="AY63" s="22">
        <v>2.5951940850277264</v>
      </c>
      <c r="AZ63" s="22">
        <v>2.5083179297597042</v>
      </c>
      <c r="BA63" s="22">
        <v>3.9903846153846154</v>
      </c>
      <c r="BB63" s="22">
        <v>0.28472222222222221</v>
      </c>
      <c r="BC63" s="23">
        <v>0.11943531520764863</v>
      </c>
    </row>
    <row r="64" spans="1:55" x14ac:dyDescent="0.2">
      <c r="A64" s="45" t="s">
        <v>212</v>
      </c>
      <c r="B64" s="45" t="s">
        <v>213</v>
      </c>
      <c r="C64" s="45" t="s">
        <v>45</v>
      </c>
      <c r="D64" s="45">
        <v>70746</v>
      </c>
      <c r="E64" s="45" t="s">
        <v>16</v>
      </c>
      <c r="F64" s="45">
        <v>2018</v>
      </c>
      <c r="G64" s="45" t="s">
        <v>17</v>
      </c>
      <c r="H64" s="46">
        <v>43465</v>
      </c>
      <c r="I64" s="46">
        <v>43515</v>
      </c>
      <c r="J64" s="46">
        <v>43515</v>
      </c>
      <c r="K64" s="45">
        <v>207272000</v>
      </c>
      <c r="L64" s="45">
        <v>208623000</v>
      </c>
      <c r="M64" s="45" t="s">
        <v>1645</v>
      </c>
      <c r="N64" s="20">
        <v>1.4332426191654297</v>
      </c>
      <c r="O64" s="21">
        <v>1.1172686788718456</v>
      </c>
      <c r="P64" s="21">
        <v>0.22484743526307108</v>
      </c>
      <c r="Q64" s="21">
        <v>1.5582477325596591</v>
      </c>
      <c r="R64" s="21">
        <v>0.22357881400956311</v>
      </c>
      <c r="S64" s="21">
        <v>8.643589848379582E-3</v>
      </c>
      <c r="T64" s="21">
        <v>0.21493522416118355</v>
      </c>
      <c r="U64" s="21">
        <v>0.57196999398834258</v>
      </c>
      <c r="V64" s="21">
        <v>2.2112444130792754E-2</v>
      </c>
      <c r="W64" s="21">
        <v>0.54985754985754987</v>
      </c>
      <c r="X64" s="22">
        <v>0.35513302546078712</v>
      </c>
      <c r="Y64" s="22">
        <v>0.5160998772443377</v>
      </c>
      <c r="Z64" s="22">
        <v>0.64486697453921293</v>
      </c>
      <c r="AA64" s="22">
        <v>0.19226368057542195</v>
      </c>
      <c r="AB64" s="23">
        <v>0.39089255793044259</v>
      </c>
      <c r="AC64" s="24">
        <v>0.21635218842162196</v>
      </c>
      <c r="AD64" s="22">
        <v>0.10991601440919249</v>
      </c>
      <c r="AE64" s="22">
        <v>0.10991601440919249</v>
      </c>
      <c r="AF64" s="22">
        <v>4.489096159929791E-2</v>
      </c>
      <c r="AG64" s="22">
        <v>16.647604327666151</v>
      </c>
      <c r="AH64" s="23">
        <v>16.647604327666151</v>
      </c>
      <c r="AI64" s="24">
        <v>-0.3093281369143438</v>
      </c>
      <c r="AJ64" s="22">
        <v>0.48668151080323274</v>
      </c>
      <c r="AK64" s="22">
        <v>0.48265777087236666</v>
      </c>
      <c r="AL64" s="23">
        <v>0.53936845953479873</v>
      </c>
      <c r="AM64" s="24">
        <v>0.11497948195195902</v>
      </c>
      <c r="AN64" s="22">
        <v>2.5613058365351944</v>
      </c>
      <c r="AO64" s="22">
        <v>1.0011953900854142</v>
      </c>
      <c r="AP64" s="22">
        <v>9.3264490339773491</v>
      </c>
      <c r="AQ64" s="22">
        <v>4.494462380971842E-2</v>
      </c>
      <c r="AR64" s="22">
        <v>0.12044737889441083</v>
      </c>
      <c r="AS64" s="22">
        <v>-3.7257763309624159E-2</v>
      </c>
      <c r="AT64" s="22">
        <v>0.12059136049695533</v>
      </c>
      <c r="AU64" s="22">
        <v>0.17755236681510803</v>
      </c>
      <c r="AV64" s="22">
        <v>0.19677375131380523</v>
      </c>
      <c r="AW64" s="22">
        <v>0.56105908637163093</v>
      </c>
      <c r="AX64" s="22">
        <v>0.20468698008271141</v>
      </c>
      <c r="AY64" s="22">
        <v>2.0316590845789619</v>
      </c>
      <c r="AZ64" s="22">
        <v>1.5253922569863523</v>
      </c>
      <c r="BA64" s="22">
        <v>0.97885883155262565</v>
      </c>
      <c r="BB64" s="22">
        <v>0.49220856372526617</v>
      </c>
      <c r="BC64" s="23">
        <v>0.14629740302075411</v>
      </c>
    </row>
    <row r="65" spans="1:55" x14ac:dyDescent="0.2">
      <c r="A65" s="45" t="s">
        <v>215</v>
      </c>
      <c r="B65" s="45" t="s">
        <v>216</v>
      </c>
      <c r="C65" s="45" t="s">
        <v>72</v>
      </c>
      <c r="D65" s="45">
        <v>70579</v>
      </c>
      <c r="E65" s="45" t="s">
        <v>16</v>
      </c>
      <c r="F65" s="45">
        <v>2018</v>
      </c>
      <c r="G65" s="45" t="s">
        <v>17</v>
      </c>
      <c r="H65" s="46">
        <v>43465</v>
      </c>
      <c r="I65" s="46">
        <v>43524</v>
      </c>
      <c r="J65" s="46">
        <v>43593</v>
      </c>
      <c r="K65" s="45">
        <v>154468000</v>
      </c>
      <c r="L65" s="45">
        <v>154774000</v>
      </c>
      <c r="M65" s="45" t="s">
        <v>1911</v>
      </c>
      <c r="N65" s="20">
        <v>5.3022788294746208E-2</v>
      </c>
      <c r="O65" s="21">
        <v>5.3022788294746208E-2</v>
      </c>
      <c r="P65" s="21">
        <v>3.8578136905459623E-2</v>
      </c>
      <c r="Q65" s="21">
        <v>1.3909087565548026</v>
      </c>
      <c r="R65" s="21">
        <v>0.52790047487039826</v>
      </c>
      <c r="S65" s="21">
        <v>0.52790047487039826</v>
      </c>
      <c r="T65" s="21">
        <v>0</v>
      </c>
      <c r="U65" s="21">
        <v>1.2621618679570739</v>
      </c>
      <c r="V65" s="21">
        <v>1.2621618679570739</v>
      </c>
      <c r="W65" s="21">
        <v>0</v>
      </c>
      <c r="X65" s="22">
        <v>3.0845953587281344E-2</v>
      </c>
      <c r="Y65" s="22">
        <v>0.41825100906023588</v>
      </c>
      <c r="Z65" s="22">
        <v>0.96915404641271863</v>
      </c>
      <c r="AA65" s="22">
        <v>0</v>
      </c>
      <c r="AB65" s="23">
        <v>0.41825100906023588</v>
      </c>
      <c r="AC65" s="24">
        <v>0.6302813599602779</v>
      </c>
      <c r="AD65" s="22">
        <v>0.58657971558094379</v>
      </c>
      <c r="AE65" s="22">
        <v>0.34925113640032035</v>
      </c>
      <c r="AF65" s="22">
        <v>0.17368401230402186</v>
      </c>
      <c r="AG65" s="22">
        <v>4.0758409638940289</v>
      </c>
      <c r="AH65" s="23">
        <v>2.4267666450367309</v>
      </c>
      <c r="AI65" s="24">
        <v>7.5180313958421716E-2</v>
      </c>
      <c r="AJ65" s="22">
        <v>8.0520226797744093E-2</v>
      </c>
      <c r="AK65" s="22">
        <v>3.7242738576836451E-2</v>
      </c>
      <c r="AL65" s="23">
        <v>8.8733696822925992E-2</v>
      </c>
      <c r="AM65" s="24">
        <v>5.5778025823281237E-2</v>
      </c>
      <c r="AN65" s="22">
        <v>0.32114657580368222</v>
      </c>
      <c r="AO65" s="22">
        <v>0.13431987938612963</v>
      </c>
      <c r="AP65" s="22">
        <v>-0.24381764172446937</v>
      </c>
      <c r="AQ65" s="22">
        <v>2.3329215583975271E-2</v>
      </c>
      <c r="AR65" s="22">
        <v>0.3487388531311153</v>
      </c>
      <c r="AS65" s="22">
        <v>2.6218296467897171E-2</v>
      </c>
      <c r="AT65" s="22">
        <v>4.6842560689828582E-2</v>
      </c>
      <c r="AU65" s="22">
        <v>8.5458656369154424E-4</v>
      </c>
      <c r="AV65" s="22">
        <v>9.417587116592193E-4</v>
      </c>
      <c r="AW65" s="22" t="e">
        <v>#DIV/0!</v>
      </c>
      <c r="AX65" s="22" t="e">
        <v>#DIV/0!</v>
      </c>
      <c r="AY65" s="22">
        <v>6.7001529818354548</v>
      </c>
      <c r="AZ65" s="22">
        <v>6.4153073559038871</v>
      </c>
      <c r="BA65" s="22">
        <v>2.1310398084697271E-2</v>
      </c>
      <c r="BB65" s="22">
        <v>8.8864043034393311E-2</v>
      </c>
      <c r="BC65" s="23">
        <v>0.11216080655050766</v>
      </c>
    </row>
    <row r="66" spans="1:55" x14ac:dyDescent="0.2">
      <c r="A66" s="45" t="s">
        <v>322</v>
      </c>
      <c r="B66" s="45" t="s">
        <v>323</v>
      </c>
      <c r="C66" s="45" t="s">
        <v>91</v>
      </c>
      <c r="D66" s="45">
        <v>326285</v>
      </c>
      <c r="E66" s="45" t="s">
        <v>16</v>
      </c>
      <c r="F66" s="45">
        <v>2019</v>
      </c>
      <c r="G66" s="45" t="s">
        <v>17</v>
      </c>
      <c r="H66" s="46">
        <v>43616</v>
      </c>
      <c r="I66" s="46">
        <v>43665</v>
      </c>
      <c r="J66" s="46">
        <v>43739</v>
      </c>
      <c r="K66" s="45">
        <v>478200000</v>
      </c>
      <c r="L66" s="45">
        <v>479100000</v>
      </c>
      <c r="M66" s="45" t="s">
        <v>1912</v>
      </c>
      <c r="N66" s="20">
        <v>0.82993750535056932</v>
      </c>
      <c r="O66" s="21">
        <v>0.40313329338241588</v>
      </c>
      <c r="P66" s="21">
        <v>5.4789829637873468E-2</v>
      </c>
      <c r="Q66" s="21">
        <v>1.7656657615929299</v>
      </c>
      <c r="R66" s="21">
        <v>0.36727465229318063</v>
      </c>
      <c r="S66" s="21">
        <v>5.6239472544395784E-2</v>
      </c>
      <c r="T66" s="21">
        <v>0.31103517974878481</v>
      </c>
      <c r="U66" s="21">
        <v>1.0157589309481978</v>
      </c>
      <c r="V66" s="21">
        <v>0.15553958366608103</v>
      </c>
      <c r="W66" s="21">
        <v>0.8602193472821168</v>
      </c>
      <c r="X66" s="22">
        <v>0.18662110784927091</v>
      </c>
      <c r="Y66" s="22">
        <v>0.81620858229223248</v>
      </c>
      <c r="Z66" s="22">
        <v>0.81337889215072912</v>
      </c>
      <c r="AA66" s="22">
        <v>0.43337022955868904</v>
      </c>
      <c r="AB66" s="23">
        <v>0.36157659175128737</v>
      </c>
      <c r="AC66" s="24">
        <v>0.29622211304687401</v>
      </c>
      <c r="AD66" s="22">
        <v>0.1301916027361022</v>
      </c>
      <c r="AE66" s="22">
        <v>0.1301916027361022</v>
      </c>
      <c r="AF66" s="22">
        <v>0.10183540556542332</v>
      </c>
      <c r="AG66" s="22">
        <v>6.512287334593573</v>
      </c>
      <c r="AH66" s="23">
        <v>6.512287334593573</v>
      </c>
      <c r="AI66" s="24">
        <v>-0.53123035003143992</v>
      </c>
      <c r="AJ66" s="22">
        <v>0.40844105812858489</v>
      </c>
      <c r="AK66" s="22">
        <v>0.16035955762880655</v>
      </c>
      <c r="AL66" s="23">
        <v>0.25006551706064262</v>
      </c>
      <c r="AM66" s="24">
        <v>0.21519459085343129</v>
      </c>
      <c r="AN66" s="22">
        <v>2.1131608369270083</v>
      </c>
      <c r="AO66" s="22">
        <v>0.7640694932383657</v>
      </c>
      <c r="AP66" s="22">
        <v>-19.980619179461364</v>
      </c>
      <c r="AQ66" s="22">
        <v>7.7809326724096448E-2</v>
      </c>
      <c r="AR66" s="22">
        <v>0.12020205837521887</v>
      </c>
      <c r="AS66" s="22">
        <v>-6.3854981545167097E-2</v>
      </c>
      <c r="AT66" s="22">
        <v>9.1842725828961927E-2</v>
      </c>
      <c r="AU66" s="22">
        <v>0.1618012156493451</v>
      </c>
      <c r="AV66" s="22">
        <v>9.9061795691598092E-2</v>
      </c>
      <c r="AW66" s="22">
        <v>0.29528082933622157</v>
      </c>
      <c r="AX66" s="22">
        <v>0.11697354169890144</v>
      </c>
      <c r="AY66" s="22">
        <v>3.6921141751330429</v>
      </c>
      <c r="AZ66" s="22">
        <v>3.5682631833575229</v>
      </c>
      <c r="BA66" s="22">
        <v>0.46759030183077682</v>
      </c>
      <c r="BB66" s="22">
        <v>0.27084752869647255</v>
      </c>
      <c r="BC66" s="23">
        <v>0.12833248481988749</v>
      </c>
    </row>
    <row r="67" spans="1:55" x14ac:dyDescent="0.2">
      <c r="A67" s="45" t="s">
        <v>245</v>
      </c>
      <c r="B67" s="45" t="s">
        <v>246</v>
      </c>
      <c r="C67" s="45" t="s">
        <v>24</v>
      </c>
      <c r="D67" s="45">
        <v>159950</v>
      </c>
      <c r="E67" s="45" t="s">
        <v>16</v>
      </c>
      <c r="F67" s="45">
        <v>2019</v>
      </c>
      <c r="G67" s="45" t="s">
        <v>17</v>
      </c>
      <c r="H67" s="46">
        <v>43646</v>
      </c>
      <c r="I67" s="46">
        <v>43697</v>
      </c>
      <c r="J67" s="46">
        <v>43776</v>
      </c>
      <c r="K67" s="45">
        <v>298000000</v>
      </c>
      <c r="L67" s="45">
        <v>299000000</v>
      </c>
      <c r="M67" s="45" t="s">
        <v>1913</v>
      </c>
      <c r="N67" s="20">
        <v>1.0725112479797319</v>
      </c>
      <c r="O67" s="21">
        <v>0.53487965753723843</v>
      </c>
      <c r="P67" s="21">
        <v>7.7010439872450098E-2</v>
      </c>
      <c r="Q67" s="21">
        <v>5.5806292208861805</v>
      </c>
      <c r="R67" s="21">
        <v>0.22560136166804334</v>
      </c>
      <c r="S67" s="21">
        <v>2.5055693224199645E-2</v>
      </c>
      <c r="T67" s="21">
        <v>0.20054566844384372</v>
      </c>
      <c r="U67" s="21">
        <v>1.4845989128644375</v>
      </c>
      <c r="V67" s="21">
        <v>0.16488222698072805</v>
      </c>
      <c r="W67" s="21">
        <v>1.3197166858837095</v>
      </c>
      <c r="X67" s="22">
        <v>0.61457785787589803</v>
      </c>
      <c r="Y67" s="22">
        <v>0.21899574345285333</v>
      </c>
      <c r="Z67" s="22">
        <v>0.38542214212410203</v>
      </c>
      <c r="AA67" s="22">
        <v>0.30609997246627119</v>
      </c>
      <c r="AB67" s="23">
        <v>0.15196115241170433</v>
      </c>
      <c r="AC67" s="24">
        <v>5.2489236819215107E-2</v>
      </c>
      <c r="AD67" s="22">
        <v>1.3727167072341732E-2</v>
      </c>
      <c r="AE67" s="22">
        <v>1.3727167072341732E-2</v>
      </c>
      <c r="AF67" s="22">
        <v>1.8712219225343362E-3</v>
      </c>
      <c r="AG67" s="22">
        <v>5.7082066869300911</v>
      </c>
      <c r="AH67" s="23">
        <v>5.7082066869300911</v>
      </c>
      <c r="AI67" s="24">
        <v>-0.8234442836468886</v>
      </c>
      <c r="AJ67" s="22">
        <v>0.1207355960337221</v>
      </c>
      <c r="AK67" s="22">
        <v>0.24220570287362697</v>
      </c>
      <c r="AL67" s="23">
        <v>0.30666814601131698</v>
      </c>
      <c r="AM67" s="24">
        <v>4.2167682424641736E-2</v>
      </c>
      <c r="AN67" s="22">
        <v>22.534837753253171</v>
      </c>
      <c r="AO67" s="22">
        <v>3.4244199143951342</v>
      </c>
      <c r="AP67" s="22">
        <v>82.415060240963854</v>
      </c>
      <c r="AQ67" s="22">
        <v>6.4078496157793296E-3</v>
      </c>
      <c r="AR67" s="22">
        <v>2.0203349194862909E-2</v>
      </c>
      <c r="AS67" s="22">
        <v>-1.6636332405031831E-2</v>
      </c>
      <c r="AT67" s="22">
        <v>6.9184751320367444E-2</v>
      </c>
      <c r="AU67" s="22">
        <v>-0.12423011400864893</v>
      </c>
      <c r="AV67" s="22">
        <v>-0.31554421391323645</v>
      </c>
      <c r="AW67" s="22">
        <v>0.34498252621068398</v>
      </c>
      <c r="AX67" s="22">
        <v>-0.35496754867698455</v>
      </c>
      <c r="AY67" s="22">
        <v>4.7992545260915866</v>
      </c>
      <c r="AZ67" s="22">
        <v>3.8604898828540999</v>
      </c>
      <c r="BA67" s="22">
        <v>-11.109375</v>
      </c>
      <c r="BB67" s="22">
        <v>0.20836569399755908</v>
      </c>
      <c r="BC67" s="23">
        <v>0.11009497010200492</v>
      </c>
    </row>
    <row r="68" spans="1:55" x14ac:dyDescent="0.2">
      <c r="A68" s="45" t="s">
        <v>254</v>
      </c>
      <c r="B68" s="45" t="s">
        <v>255</v>
      </c>
      <c r="C68" s="45" t="s">
        <v>15</v>
      </c>
      <c r="D68" s="45">
        <v>253953</v>
      </c>
      <c r="E68" s="45" t="s">
        <v>16</v>
      </c>
      <c r="F68" s="45">
        <v>2018</v>
      </c>
      <c r="G68" s="45" t="s">
        <v>17</v>
      </c>
      <c r="H68" s="46">
        <v>43465</v>
      </c>
      <c r="I68" s="46">
        <v>43510</v>
      </c>
      <c r="J68" s="46">
        <v>43510</v>
      </c>
      <c r="K68" s="45">
        <v>579300000</v>
      </c>
      <c r="L68" s="45">
        <v>586000000</v>
      </c>
      <c r="M68" s="45" t="s">
        <v>1646</v>
      </c>
      <c r="N68" s="20">
        <v>1.3458096617281201</v>
      </c>
      <c r="O68" s="21">
        <v>0.97382198952879584</v>
      </c>
      <c r="P68" s="21">
        <v>0.30674687163491887</v>
      </c>
      <c r="Q68" s="21">
        <v>4.590730785994479</v>
      </c>
      <c r="R68" s="21">
        <v>0.35006886515423197</v>
      </c>
      <c r="S68" s="21">
        <v>0.14323952080247396</v>
      </c>
      <c r="T68" s="21">
        <v>0.20682934435175801</v>
      </c>
      <c r="U68" s="21">
        <v>1.9571407816359145</v>
      </c>
      <c r="V68" s="21">
        <v>0.80081359872148772</v>
      </c>
      <c r="W68" s="21">
        <v>1.1563271829144268</v>
      </c>
      <c r="X68" s="22">
        <v>0.47093370754398273</v>
      </c>
      <c r="Y68" s="22">
        <v>0.2005214782013372</v>
      </c>
      <c r="Z68" s="22">
        <v>0.52906629245601722</v>
      </c>
      <c r="AA68" s="22">
        <v>8.0559237026064809E-2</v>
      </c>
      <c r="AB68" s="23">
        <v>0.17886749304851746</v>
      </c>
      <c r="AC68" s="24">
        <v>0.31703400642294666</v>
      </c>
      <c r="AD68" s="22">
        <v>0.11112577537283885</v>
      </c>
      <c r="AE68" s="22">
        <v>0.11112577537283885</v>
      </c>
      <c r="AF68" s="22">
        <v>1.6585280014077691E-2</v>
      </c>
      <c r="AG68" s="22">
        <v>4.2922684791843668</v>
      </c>
      <c r="AH68" s="23">
        <v>4.2922684791843668</v>
      </c>
      <c r="AI68" s="24">
        <v>-0.64065240266573131</v>
      </c>
      <c r="AJ68" s="22">
        <v>0.21172626341390963</v>
      </c>
      <c r="AK68" s="22">
        <v>0.1436790141786059</v>
      </c>
      <c r="AL68" s="23">
        <v>0.21163981887016553</v>
      </c>
      <c r="AM68" s="24">
        <v>5.4772628214441378E-2</v>
      </c>
      <c r="AN68" s="22">
        <v>3.3024843818102569</v>
      </c>
      <c r="AO68" s="22">
        <v>0.59070710220628364</v>
      </c>
      <c r="AP68" s="22">
        <v>4.8815634059916242</v>
      </c>
      <c r="AQ68" s="22">
        <v>9.7970426963956241E-3</v>
      </c>
      <c r="AR68" s="22">
        <v>0.12542343055738858</v>
      </c>
      <c r="AS68" s="22">
        <v>-8.0352822137169502E-2</v>
      </c>
      <c r="AT68" s="22">
        <v>7.4088511213326061E-2</v>
      </c>
      <c r="AU68" s="22">
        <v>0.17481712524599904</v>
      </c>
      <c r="AV68" s="22">
        <v>0.1747457501299087</v>
      </c>
      <c r="AW68" s="22">
        <v>0.358210830506345</v>
      </c>
      <c r="AX68" s="22">
        <v>0.29576579972358336</v>
      </c>
      <c r="AY68" s="22">
        <v>5.3329374505146481</v>
      </c>
      <c r="AZ68" s="22">
        <v>3.6977434679334915</v>
      </c>
      <c r="BA68" s="22">
        <v>6.2440318302387272</v>
      </c>
      <c r="BB68" s="22">
        <v>0.18751391878850865</v>
      </c>
      <c r="BC68" s="23">
        <v>0.10097739401571026</v>
      </c>
    </row>
    <row r="69" spans="1:55" x14ac:dyDescent="0.2">
      <c r="A69" s="45" t="s">
        <v>260</v>
      </c>
      <c r="B69" s="45" t="s">
        <v>261</v>
      </c>
      <c r="C69" s="45" t="s">
        <v>72</v>
      </c>
      <c r="D69" s="45">
        <v>378105</v>
      </c>
      <c r="E69" s="45" t="s">
        <v>16</v>
      </c>
      <c r="F69" s="45">
        <v>2018</v>
      </c>
      <c r="G69" s="45" t="s">
        <v>17</v>
      </c>
      <c r="H69" s="46">
        <v>43465</v>
      </c>
      <c r="I69" s="46">
        <v>43525</v>
      </c>
      <c r="J69" s="46">
        <v>43686</v>
      </c>
      <c r="K69" s="45">
        <v>339835254</v>
      </c>
      <c r="L69" s="45">
        <v>342695694</v>
      </c>
      <c r="M69" s="45" t="s">
        <v>1914</v>
      </c>
      <c r="N69" s="20">
        <v>1.1947063236906699</v>
      </c>
      <c r="O69" s="21">
        <v>1.1947063236906699</v>
      </c>
      <c r="P69" s="21">
        <v>0.15951261037686848</v>
      </c>
      <c r="Q69" s="21">
        <v>1.8070609641993247</v>
      </c>
      <c r="R69" s="21">
        <v>0.24836103849025071</v>
      </c>
      <c r="S69" s="21">
        <v>7.7723094525906103E-2</v>
      </c>
      <c r="T69" s="21">
        <v>0.17063794396434462</v>
      </c>
      <c r="U69" s="21">
        <v>0.69716457617398875</v>
      </c>
      <c r="V69" s="21">
        <v>0.21817346466044527</v>
      </c>
      <c r="W69" s="21">
        <v>0.47899111151354351</v>
      </c>
      <c r="X69" s="22">
        <v>0.48049101600594485</v>
      </c>
      <c r="Y69" s="22">
        <v>0.59092476457079179</v>
      </c>
      <c r="Z69" s="22">
        <v>0.51950898399405521</v>
      </c>
      <c r="AA69" s="22">
        <v>0.27774620349064838</v>
      </c>
      <c r="AB69" s="23">
        <v>0.35624448943353682</v>
      </c>
      <c r="AC69" s="24">
        <v>0.30376502997127014</v>
      </c>
      <c r="AD69" s="22">
        <v>0.10258748869075066</v>
      </c>
      <c r="AE69" s="22">
        <v>7.4007249179569204E-2</v>
      </c>
      <c r="AF69" s="22">
        <v>4.8662778030189154E-2</v>
      </c>
      <c r="AG69" s="22">
        <v>11.481699104449397</v>
      </c>
      <c r="AH69" s="23">
        <v>8.2829687856900946</v>
      </c>
      <c r="AI69" s="24">
        <v>-0.84972801035882928</v>
      </c>
      <c r="AJ69" s="22">
        <v>0.15075608791447553</v>
      </c>
      <c r="AK69" s="22">
        <v>0.24412682410932132</v>
      </c>
      <c r="AL69" s="23">
        <v>0.24412682410932132</v>
      </c>
      <c r="AM69" s="24">
        <v>0.16563902674594586</v>
      </c>
      <c r="AN69" s="22">
        <v>3.4038136220498472</v>
      </c>
      <c r="AO69" s="22">
        <v>1.2125898459140654</v>
      </c>
      <c r="AP69" s="22">
        <v>15.484948345756505</v>
      </c>
      <c r="AQ69" s="22">
        <v>5.9007990513377427E-2</v>
      </c>
      <c r="AR69" s="22">
        <v>5.0001731222986588E-2</v>
      </c>
      <c r="AS69" s="22">
        <v>-4.2487871586605344E-2</v>
      </c>
      <c r="AT69" s="22">
        <v>6.063159155911782E-2</v>
      </c>
      <c r="AU69" s="22">
        <v>0.12075042690937979</v>
      </c>
      <c r="AV69" s="22">
        <v>0.19553716628647747</v>
      </c>
      <c r="AW69" s="22">
        <v>0.35532303162177692</v>
      </c>
      <c r="AX69" s="22">
        <v>0.2846014933964392</v>
      </c>
      <c r="AY69" s="22">
        <v>1.9965267868902841</v>
      </c>
      <c r="AZ69" s="22">
        <v>1.4808105490187471</v>
      </c>
      <c r="BA69" s="22">
        <v>0.8230040247064625</v>
      </c>
      <c r="BB69" s="22">
        <v>0.36133058318928063</v>
      </c>
      <c r="BC69" s="23">
        <v>0.15011365433665094</v>
      </c>
    </row>
    <row r="70" spans="1:55" x14ac:dyDescent="0.2">
      <c r="A70" s="45" t="s">
        <v>257</v>
      </c>
      <c r="B70" s="45" t="s">
        <v>258</v>
      </c>
      <c r="C70" s="45" t="s">
        <v>113</v>
      </c>
      <c r="D70" s="45">
        <v>120616</v>
      </c>
      <c r="E70" s="45" t="s">
        <v>16</v>
      </c>
      <c r="F70" s="45">
        <v>2018</v>
      </c>
      <c r="G70" s="45" t="s">
        <v>17</v>
      </c>
      <c r="H70" s="46">
        <v>43465</v>
      </c>
      <c r="I70" s="46">
        <v>43518</v>
      </c>
      <c r="J70" s="46">
        <v>43518</v>
      </c>
      <c r="K70" s="45">
        <v>111400000</v>
      </c>
      <c r="L70" s="45">
        <v>112000000</v>
      </c>
      <c r="M70" s="45" t="s">
        <v>1647</v>
      </c>
      <c r="N70" s="20">
        <v>1.301497005988024</v>
      </c>
      <c r="O70" s="21">
        <v>1.301497005988024</v>
      </c>
      <c r="P70" s="21">
        <v>0.57125748502994012</v>
      </c>
      <c r="Q70" s="21">
        <v>0.68772435897435902</v>
      </c>
      <c r="R70" s="21">
        <v>0.23508745276031676</v>
      </c>
      <c r="S70" s="21">
        <v>0</v>
      </c>
      <c r="T70" s="21">
        <v>0.23508745276031676</v>
      </c>
      <c r="U70" s="21">
        <v>0.39676282051282052</v>
      </c>
      <c r="V70" s="21">
        <v>0</v>
      </c>
      <c r="W70" s="21">
        <v>0.39676282051282052</v>
      </c>
      <c r="X70" s="22">
        <v>8.255312683973641E-2</v>
      </c>
      <c r="Y70" s="22">
        <v>4.7582736007320419</v>
      </c>
      <c r="Z70" s="22">
        <v>0.91744687316026363</v>
      </c>
      <c r="AA70" s="22">
        <v>0.51415766184932676</v>
      </c>
      <c r="AB70" s="23">
        <v>0.59251381582695561</v>
      </c>
      <c r="AC70" s="24">
        <v>0.44663765645327713</v>
      </c>
      <c r="AD70" s="22">
        <v>0.29092458839890539</v>
      </c>
      <c r="AE70" s="22">
        <v>0.20470144901529766</v>
      </c>
      <c r="AF70" s="22">
        <v>0.17796420079852857</v>
      </c>
      <c r="AG70" s="22">
        <v>15.702179176755449</v>
      </c>
      <c r="AH70" s="23">
        <v>11.048426150121065</v>
      </c>
      <c r="AI70" s="24">
        <v>2.947777182645956</v>
      </c>
      <c r="AJ70" s="22">
        <v>1.1179640718562873</v>
      </c>
      <c r="AK70" s="22">
        <v>0.20623636804265288</v>
      </c>
      <c r="AL70" s="23">
        <v>0.30163987398012765</v>
      </c>
      <c r="AM70" s="24">
        <v>0.12714743589743591</v>
      </c>
      <c r="AN70" s="22">
        <v>0.71445512820512824</v>
      </c>
      <c r="AO70" s="22">
        <v>0.42332453424995725</v>
      </c>
      <c r="AP70" s="22">
        <v>22.136047666335649</v>
      </c>
      <c r="AQ70" s="22">
        <v>7.5336612416202972E-2</v>
      </c>
      <c r="AR70" s="22">
        <v>0.16751155174734197</v>
      </c>
      <c r="AS70" s="22">
        <v>0.493786730070432</v>
      </c>
      <c r="AT70" s="22">
        <v>7.0911749624931159E-2</v>
      </c>
      <c r="AU70" s="22">
        <v>-3.182934131736527</v>
      </c>
      <c r="AV70" s="22">
        <v>-0.85879311737620168</v>
      </c>
      <c r="AW70" s="22">
        <v>0.30163987398012765</v>
      </c>
      <c r="AX70" s="22">
        <v>-0.85879311737620168</v>
      </c>
      <c r="AY70" s="22">
        <v>1.9088666152659985</v>
      </c>
      <c r="AZ70" s="22">
        <v>1.6146491904394757</v>
      </c>
      <c r="BA70" s="22">
        <v>-2.6798588353919839</v>
      </c>
      <c r="BB70" s="22">
        <v>0.36860812666612813</v>
      </c>
      <c r="BC70" s="23">
        <v>9.2523876148184192E-2</v>
      </c>
    </row>
    <row r="71" spans="1:55" x14ac:dyDescent="0.2">
      <c r="A71" s="45" t="s">
        <v>349</v>
      </c>
      <c r="B71" s="45" t="s">
        <v>350</v>
      </c>
      <c r="C71" s="45" t="s">
        <v>72</v>
      </c>
      <c r="D71" s="45">
        <v>378122</v>
      </c>
      <c r="E71" s="45" t="s">
        <v>16</v>
      </c>
      <c r="F71" s="45">
        <v>2018</v>
      </c>
      <c r="G71" s="45" t="s">
        <v>17</v>
      </c>
      <c r="H71" s="46">
        <v>43465</v>
      </c>
      <c r="I71" s="46">
        <v>43521</v>
      </c>
      <c r="J71" s="46">
        <v>43521</v>
      </c>
      <c r="K71" s="45">
        <v>413000000</v>
      </c>
      <c r="L71" s="45">
        <v>418000000</v>
      </c>
      <c r="M71" s="45" t="s">
        <v>1648</v>
      </c>
      <c r="N71" s="20">
        <v>0.87770897832817341</v>
      </c>
      <c r="O71" s="21">
        <v>0.87770897832817341</v>
      </c>
      <c r="P71" s="21">
        <v>0.24303405572755418</v>
      </c>
      <c r="Q71" s="21">
        <v>1.6119620714806711</v>
      </c>
      <c r="R71" s="21">
        <v>0.50138074405038935</v>
      </c>
      <c r="S71" s="21">
        <v>3.5682149616804741E-3</v>
      </c>
      <c r="T71" s="21">
        <v>0.49781252908870893</v>
      </c>
      <c r="U71" s="21">
        <v>1.3095874868303752</v>
      </c>
      <c r="V71" s="21">
        <v>9.3200421427992539E-3</v>
      </c>
      <c r="W71" s="21">
        <v>1.3002674446875759</v>
      </c>
      <c r="X71" s="22">
        <v>3.518570231778833E-2</v>
      </c>
      <c r="Y71" s="22">
        <v>0.75951003323895117</v>
      </c>
      <c r="Z71" s="22">
        <v>0.96481429768221172</v>
      </c>
      <c r="AA71" s="22">
        <v>0.31093114896521767</v>
      </c>
      <c r="AB71" s="23">
        <v>0.38285395141022061</v>
      </c>
      <c r="AC71" s="24">
        <v>0.64099109078991323</v>
      </c>
      <c r="AD71" s="22">
        <v>0.54302582534458477</v>
      </c>
      <c r="AE71" s="22">
        <v>0.25778232874652318</v>
      </c>
      <c r="AF71" s="22">
        <v>8.8680217788343979E-2</v>
      </c>
      <c r="AG71" s="22">
        <v>4.1355466926376199</v>
      </c>
      <c r="AH71" s="23">
        <v>1.9632047083425859</v>
      </c>
      <c r="AI71" s="24">
        <v>4.0090050513994324</v>
      </c>
      <c r="AJ71" s="22">
        <v>1.5821873065015479</v>
      </c>
      <c r="AK71" s="22">
        <v>3.1285723126431089E-2</v>
      </c>
      <c r="AL71" s="23">
        <v>0.1265044866637787</v>
      </c>
      <c r="AM71" s="24">
        <v>3.1303671286165818E-2</v>
      </c>
      <c r="AN71" s="22">
        <v>0.35299497528162738</v>
      </c>
      <c r="AO71" s="22">
        <v>0.13514552111452419</v>
      </c>
      <c r="AP71" s="22">
        <v>-27.567120253164557</v>
      </c>
      <c r="AQ71" s="22">
        <v>1.1984734245555245E-2</v>
      </c>
      <c r="AR71" s="22">
        <v>0.46932309059246646</v>
      </c>
      <c r="AS71" s="22">
        <v>1.8815186409235916</v>
      </c>
      <c r="AT71" s="22">
        <v>6.3426913649197933E-2</v>
      </c>
      <c r="AU71" s="22">
        <v>-6.5401199690402478</v>
      </c>
      <c r="AV71" s="22">
        <v>-0.52291818800668355</v>
      </c>
      <c r="AW71" s="22">
        <v>0.12741124407878335</v>
      </c>
      <c r="AX71" s="22">
        <v>-0.52666635502368486</v>
      </c>
      <c r="AY71" s="22">
        <v>6.8319630509985174</v>
      </c>
      <c r="AZ71" s="22">
        <v>6.6992050586714225</v>
      </c>
      <c r="BA71" s="22">
        <v>-21.876255643925273</v>
      </c>
      <c r="BB71" s="22">
        <v>6.9484374033046595E-2</v>
      </c>
      <c r="BC71" s="23">
        <v>3.6293047160358145E-2</v>
      </c>
    </row>
    <row r="72" spans="1:55" x14ac:dyDescent="0.2">
      <c r="A72" s="45" t="s">
        <v>251</v>
      </c>
      <c r="B72" s="45" t="s">
        <v>252</v>
      </c>
      <c r="C72" s="45" t="s">
        <v>45</v>
      </c>
      <c r="D72" s="45">
        <v>288836</v>
      </c>
      <c r="E72" s="45" t="s">
        <v>16</v>
      </c>
      <c r="F72" s="45">
        <v>2018</v>
      </c>
      <c r="G72" s="45" t="s">
        <v>17</v>
      </c>
      <c r="H72" s="46">
        <v>43434</v>
      </c>
      <c r="I72" s="46">
        <v>43493</v>
      </c>
      <c r="J72" s="46">
        <v>43493</v>
      </c>
      <c r="K72" s="45">
        <v>699000000</v>
      </c>
      <c r="L72" s="45">
        <v>699000000</v>
      </c>
      <c r="M72" s="45" t="s">
        <v>1649</v>
      </c>
      <c r="N72" s="20">
        <v>0.18138424821002386</v>
      </c>
      <c r="O72" s="21">
        <v>0.1374019774974429</v>
      </c>
      <c r="P72" s="21">
        <v>4.4891464939197635E-2</v>
      </c>
      <c r="Q72" s="21">
        <v>0.68388668648827222</v>
      </c>
      <c r="R72" s="21">
        <v>0.22548923439109322</v>
      </c>
      <c r="S72" s="21">
        <v>5.3999705723674532E-2</v>
      </c>
      <c r="T72" s="21">
        <v>0.17148952866741871</v>
      </c>
      <c r="U72" s="21">
        <v>0.37970763131813678</v>
      </c>
      <c r="V72" s="21">
        <v>9.0931615460852336E-2</v>
      </c>
      <c r="W72" s="21">
        <v>0.28877601585728446</v>
      </c>
      <c r="X72" s="22">
        <v>3.9138751287458924E-2</v>
      </c>
      <c r="Y72" s="22">
        <v>0.66144055065417495</v>
      </c>
      <c r="Z72" s="22">
        <v>0.96086124871254108</v>
      </c>
      <c r="AA72" s="22">
        <v>7.2759821472362554E-2</v>
      </c>
      <c r="AB72" s="23">
        <v>0.59386418814527797</v>
      </c>
      <c r="AC72" s="24">
        <v>0.40028555111364933</v>
      </c>
      <c r="AD72" s="22">
        <v>0.27093089663049685</v>
      </c>
      <c r="AE72" s="22">
        <v>0.16550542547115935</v>
      </c>
      <c r="AF72" s="22">
        <v>0.1488292404340377</v>
      </c>
      <c r="AG72" s="22">
        <v>25.100529100529101</v>
      </c>
      <c r="AH72" s="23">
        <v>15.333333333333334</v>
      </c>
      <c r="AI72" s="24">
        <v>-0.46072904922961294</v>
      </c>
      <c r="AJ72" s="22">
        <v>0.60484145925673372</v>
      </c>
      <c r="AK72" s="22">
        <v>0.46057640021750951</v>
      </c>
      <c r="AL72" s="23">
        <v>0.57879282218597061</v>
      </c>
      <c r="AM72" s="24">
        <v>0.10761480013214404</v>
      </c>
      <c r="AN72" s="22">
        <v>0.72307565246118266</v>
      </c>
      <c r="AO72" s="22">
        <v>0.42939820491441466</v>
      </c>
      <c r="AP72" s="22">
        <v>-2.4309315562959877</v>
      </c>
      <c r="AQ72" s="22">
        <v>6.3907008681151595E-2</v>
      </c>
      <c r="AR72" s="22">
        <v>0.30394060536836093</v>
      </c>
      <c r="AS72" s="22">
        <v>-0.14003426613363792</v>
      </c>
      <c r="AT72" s="22">
        <v>0.13051155034577469</v>
      </c>
      <c r="AU72" s="22">
        <v>0.25377883850437549</v>
      </c>
      <c r="AV72" s="22">
        <v>0.24284937466014139</v>
      </c>
      <c r="AW72" s="22">
        <v>0.76104676104676106</v>
      </c>
      <c r="AX72" s="22">
        <v>0.31931931931931934</v>
      </c>
      <c r="AY72" s="22">
        <v>1.938237774030354</v>
      </c>
      <c r="AZ72" s="22">
        <v>1.854974704890388</v>
      </c>
      <c r="BA72" s="22">
        <v>0.85686876438986959</v>
      </c>
      <c r="BB72" s="22">
        <v>0.31517128874388256</v>
      </c>
      <c r="BC72" s="23">
        <v>9.0621970668251034E-2</v>
      </c>
    </row>
    <row r="73" spans="1:55" x14ac:dyDescent="0.2">
      <c r="A73" s="45" t="s">
        <v>239</v>
      </c>
      <c r="B73" s="45" t="s">
        <v>240</v>
      </c>
      <c r="C73" s="45" t="s">
        <v>34</v>
      </c>
      <c r="D73" s="45">
        <v>107614</v>
      </c>
      <c r="E73" s="45" t="s">
        <v>16</v>
      </c>
      <c r="F73" s="45">
        <v>2018</v>
      </c>
      <c r="G73" s="45" t="s">
        <v>17</v>
      </c>
      <c r="H73" s="46">
        <v>43465</v>
      </c>
      <c r="I73" s="46">
        <v>43523</v>
      </c>
      <c r="J73" s="46">
        <v>43577</v>
      </c>
      <c r="K73" s="45">
        <v>273863000</v>
      </c>
      <c r="L73" s="45">
        <v>280505000</v>
      </c>
      <c r="M73" s="45" t="s">
        <v>1915</v>
      </c>
      <c r="N73" s="20">
        <v>1.5255153347301829</v>
      </c>
      <c r="O73" s="21">
        <v>1.4738199683062525</v>
      </c>
      <c r="P73" s="21">
        <v>1.0780575281990292</v>
      </c>
      <c r="Q73" s="21">
        <v>1.4451163665257449</v>
      </c>
      <c r="R73" s="21">
        <v>0.26640975328211602</v>
      </c>
      <c r="S73" s="21">
        <v>0</v>
      </c>
      <c r="T73" s="21">
        <v>0.26640975328211602</v>
      </c>
      <c r="U73" s="21">
        <v>0.65140284795218772</v>
      </c>
      <c r="V73" s="21">
        <v>0</v>
      </c>
      <c r="W73" s="21">
        <v>0.65140284795218772</v>
      </c>
      <c r="X73" s="22">
        <v>0.40516902783876058</v>
      </c>
      <c r="Y73" s="22">
        <v>0.6711596002361131</v>
      </c>
      <c r="Z73" s="22">
        <v>0.59483097216123937</v>
      </c>
      <c r="AA73" s="22">
        <v>0.27535665647116608</v>
      </c>
      <c r="AB73" s="23">
        <v>0.40897849022249011</v>
      </c>
      <c r="AC73" s="24">
        <v>0.87782496634126461</v>
      </c>
      <c r="AD73" s="22">
        <v>0.17914115670766101</v>
      </c>
      <c r="AE73" s="22">
        <v>0.17156742657866675</v>
      </c>
      <c r="AF73" s="22">
        <v>0.10504253146628569</v>
      </c>
      <c r="AG73" s="22">
        <v>13.562850685785536</v>
      </c>
      <c r="AH73" s="23">
        <v>12.989440461346634</v>
      </c>
      <c r="AI73" s="24">
        <v>-0.1490143178824829</v>
      </c>
      <c r="AJ73" s="22">
        <v>0.73278559397756526</v>
      </c>
      <c r="AK73" s="22">
        <v>0.73054414473694418</v>
      </c>
      <c r="AL73" s="23">
        <v>0.73054414473694418</v>
      </c>
      <c r="AM73" s="24">
        <v>0.20632893989296422</v>
      </c>
      <c r="AN73" s="22">
        <v>1.9642418838619413</v>
      </c>
      <c r="AO73" s="22">
        <v>0.80333268009363656</v>
      </c>
      <c r="AP73" s="22">
        <v>5.7555970259782576</v>
      </c>
      <c r="AQ73" s="22">
        <v>8.4384098326631421E-2</v>
      </c>
      <c r="AR73" s="22">
        <v>0.24227084268298207</v>
      </c>
      <c r="AS73" s="22">
        <v>-3.6101824365218894E-2</v>
      </c>
      <c r="AT73" s="22">
        <v>0.19462408536106376</v>
      </c>
      <c r="AU73" s="22">
        <v>0.43513678436109704</v>
      </c>
      <c r="AV73" s="22">
        <v>0.43380578519450813</v>
      </c>
      <c r="AW73" s="22">
        <v>0.73054414473694418</v>
      </c>
      <c r="AX73" s="22">
        <v>0.43380578519450813</v>
      </c>
      <c r="AY73" s="22">
        <v>1.851225447242995</v>
      </c>
      <c r="AZ73" s="22">
        <v>-0.13839753847568209</v>
      </c>
      <c r="BA73" s="22">
        <v>1.3695719276240685</v>
      </c>
      <c r="BB73" s="22">
        <v>0.51734487537420326</v>
      </c>
      <c r="BC73" s="23">
        <v>0.18766987405394087</v>
      </c>
    </row>
    <row r="74" spans="1:55" x14ac:dyDescent="0.2">
      <c r="A74" s="45" t="s">
        <v>263</v>
      </c>
      <c r="B74" s="45" t="s">
        <v>263</v>
      </c>
      <c r="C74" s="45" t="s">
        <v>34</v>
      </c>
      <c r="D74" s="45">
        <v>683318</v>
      </c>
      <c r="E74" s="45" t="s">
        <v>16</v>
      </c>
      <c r="F74" s="45">
        <v>2018</v>
      </c>
      <c r="G74" s="45" t="s">
        <v>17</v>
      </c>
      <c r="H74" s="46">
        <v>43465</v>
      </c>
      <c r="I74" s="46">
        <v>43523</v>
      </c>
      <c r="J74" s="46">
        <v>43586</v>
      </c>
      <c r="K74" s="45">
        <v>148900000</v>
      </c>
      <c r="L74" s="45">
        <v>152000000</v>
      </c>
      <c r="M74" s="45" t="s">
        <v>1916</v>
      </c>
      <c r="N74" s="20">
        <v>1.3466159153086714</v>
      </c>
      <c r="O74" s="21">
        <v>1.1834582292533999</v>
      </c>
      <c r="P74" s="21">
        <v>5.717457674160422E-2</v>
      </c>
      <c r="Q74" s="21">
        <v>6.0684862012987013</v>
      </c>
      <c r="R74" s="21">
        <v>0.4644236151980134</v>
      </c>
      <c r="S74" s="21">
        <v>3.6602695680881909E-3</v>
      </c>
      <c r="T74" s="21">
        <v>0.46076334562992521</v>
      </c>
      <c r="U74" s="21">
        <v>3.2827719155844157</v>
      </c>
      <c r="V74" s="21">
        <v>2.5872564935064936E-2</v>
      </c>
      <c r="W74" s="21">
        <v>3.2568993506493507</v>
      </c>
      <c r="X74" s="22">
        <v>0.48750484447442838</v>
      </c>
      <c r="Y74" s="22">
        <v>0.27453274282053425</v>
      </c>
      <c r="Z74" s="22">
        <v>0.51249515552557168</v>
      </c>
      <c r="AA74" s="22">
        <v>0.35592174200123444</v>
      </c>
      <c r="AB74" s="23">
        <v>0.14147300730618514</v>
      </c>
      <c r="AC74" s="24">
        <v>0.16126781423822531</v>
      </c>
      <c r="AD74" s="22">
        <v>5.701214494947833E-2</v>
      </c>
      <c r="AE74" s="22">
        <v>5.701214494947833E-2</v>
      </c>
      <c r="AF74" s="22">
        <v>3.4427146759701148E-2</v>
      </c>
      <c r="AG74" s="22">
        <v>5.7548172757475085</v>
      </c>
      <c r="AH74" s="23">
        <v>5.7548172757475085</v>
      </c>
      <c r="AI74" s="24">
        <v>-1.0527195576700528</v>
      </c>
      <c r="AJ74" s="22">
        <v>0.3083541493200111</v>
      </c>
      <c r="AK74" s="22">
        <v>0.20732498840982846</v>
      </c>
      <c r="AL74" s="23">
        <v>0.24036470406428681</v>
      </c>
      <c r="AM74" s="24">
        <v>0.53064123376623373</v>
      </c>
      <c r="AN74" s="22">
        <v>15.413453733766234</v>
      </c>
      <c r="AO74" s="22">
        <v>2.1805876526906571</v>
      </c>
      <c r="AP74" s="22">
        <v>17.377602379318233</v>
      </c>
      <c r="AQ74" s="22">
        <v>7.507141114157348E-2</v>
      </c>
      <c r="AR74" s="22">
        <v>5.119310140539117E-2</v>
      </c>
      <c r="AS74" s="22">
        <v>-5.3891979067241552E-2</v>
      </c>
      <c r="AT74" s="22">
        <v>0.1116310448275367</v>
      </c>
      <c r="AU74" s="22">
        <v>0.27619840609016294</v>
      </c>
      <c r="AV74" s="22">
        <v>0.21529902642559109</v>
      </c>
      <c r="AW74" s="22">
        <v>0.24227414330218069</v>
      </c>
      <c r="AX74" s="22">
        <v>0.21700934579439252</v>
      </c>
      <c r="AY74" s="22">
        <v>3.7357118115691028</v>
      </c>
      <c r="AZ74" s="22">
        <v>3.5692183350652349</v>
      </c>
      <c r="BA74" s="22">
        <v>1.3319311663479922</v>
      </c>
      <c r="BB74" s="22">
        <v>0.26768660176170606</v>
      </c>
      <c r="BC74" s="23">
        <v>0.19486567970121046</v>
      </c>
    </row>
    <row r="75" spans="1:55" x14ac:dyDescent="0.2">
      <c r="A75" s="45" t="s">
        <v>265</v>
      </c>
      <c r="B75" s="45" t="s">
        <v>266</v>
      </c>
      <c r="C75" s="45" t="s">
        <v>59</v>
      </c>
      <c r="D75" s="45">
        <v>109593</v>
      </c>
      <c r="E75" s="45" t="s">
        <v>16</v>
      </c>
      <c r="F75" s="45">
        <v>2018</v>
      </c>
      <c r="G75" s="45" t="s">
        <v>17</v>
      </c>
      <c r="H75" s="46">
        <v>43465</v>
      </c>
      <c r="I75" s="46">
        <v>43503</v>
      </c>
      <c r="J75" s="46">
        <v>43503</v>
      </c>
      <c r="K75" s="45">
        <v>131195612</v>
      </c>
      <c r="L75" s="45">
        <v>133475149</v>
      </c>
      <c r="M75" s="45" t="s">
        <v>1650</v>
      </c>
      <c r="N75" s="20">
        <v>1.790891597177678</v>
      </c>
      <c r="O75" s="21">
        <v>1.2135984605516357</v>
      </c>
      <c r="P75" s="21">
        <v>0.38999358563181524</v>
      </c>
      <c r="Q75" s="21">
        <v>1.8911791451955138</v>
      </c>
      <c r="R75" s="21">
        <v>0.38173621304256655</v>
      </c>
      <c r="S75" s="21">
        <v>3.4179073180960369E-2</v>
      </c>
      <c r="T75" s="21">
        <v>0.34755713986160619</v>
      </c>
      <c r="U75" s="21">
        <v>1.1036677781145803</v>
      </c>
      <c r="V75" s="21">
        <v>9.8817823582903905E-2</v>
      </c>
      <c r="W75" s="21">
        <v>1.0048499545316762</v>
      </c>
      <c r="X75" s="22">
        <v>0.29272384147620045</v>
      </c>
      <c r="Y75" s="22">
        <v>0.40065581734272526</v>
      </c>
      <c r="Z75" s="22">
        <v>0.70727615852379955</v>
      </c>
      <c r="AA75" s="22">
        <v>0.10515831411197316</v>
      </c>
      <c r="AB75" s="23">
        <v>0.3458796393373873</v>
      </c>
      <c r="AC75" s="24">
        <v>0.24674267100977199</v>
      </c>
      <c r="AD75" s="22">
        <v>0.15097719869706841</v>
      </c>
      <c r="AE75" s="22">
        <v>0.1477198697068404</v>
      </c>
      <c r="AF75" s="22">
        <v>0.13729641693811076</v>
      </c>
      <c r="AG75" s="22">
        <v>7.7249999999999996</v>
      </c>
      <c r="AH75" s="23">
        <v>7.5583333333333336</v>
      </c>
      <c r="AI75" s="24">
        <v>-0.43711083437110837</v>
      </c>
      <c r="AJ75" s="22">
        <v>0.5150737652341244</v>
      </c>
      <c r="AK75" s="22">
        <v>0.15435319967042022</v>
      </c>
      <c r="AL75" s="23">
        <v>0.22054380664652568</v>
      </c>
      <c r="AM75" s="24">
        <v>0.25553197938769323</v>
      </c>
      <c r="AN75" s="22">
        <v>1.861170051530767</v>
      </c>
      <c r="AO75" s="22">
        <v>0.64374082616900818</v>
      </c>
      <c r="AP75" s="22">
        <v>4.9797242497972425</v>
      </c>
      <c r="AQ75" s="22">
        <v>8.8383308869784016E-2</v>
      </c>
      <c r="AR75" s="22">
        <v>0.13078175895765473</v>
      </c>
      <c r="AS75" s="22">
        <v>-5.716612377850163E-2</v>
      </c>
      <c r="AT75" s="22">
        <v>8.4189557559236738E-2</v>
      </c>
      <c r="AU75" s="22">
        <v>0.1629249518922386</v>
      </c>
      <c r="AV75" s="22">
        <v>6.9761054655314472E-2</v>
      </c>
      <c r="AW75" s="22">
        <v>0.24223227752639517</v>
      </c>
      <c r="AX75" s="22">
        <v>7.6621417797888391E-2</v>
      </c>
      <c r="AY75" s="22">
        <v>3.9277238403451995</v>
      </c>
      <c r="AZ75" s="22">
        <v>3.2718446601941746</v>
      </c>
      <c r="BA75" s="22">
        <v>0.30130486358244363</v>
      </c>
      <c r="BB75" s="22">
        <v>0.24910738808019775</v>
      </c>
      <c r="BC75" s="23">
        <v>0.11367339265572127</v>
      </c>
    </row>
    <row r="76" spans="1:55" x14ac:dyDescent="0.2">
      <c r="A76" s="45" t="s">
        <v>277</v>
      </c>
      <c r="B76" s="45" t="s">
        <v>278</v>
      </c>
      <c r="C76" s="45" t="s">
        <v>24</v>
      </c>
      <c r="D76" s="45">
        <v>259186</v>
      </c>
      <c r="E76" s="45" t="s">
        <v>16</v>
      </c>
      <c r="F76" s="45">
        <v>2018</v>
      </c>
      <c r="G76" s="45" t="s">
        <v>17</v>
      </c>
      <c r="H76" s="46">
        <v>43465</v>
      </c>
      <c r="I76" s="46">
        <v>43504</v>
      </c>
      <c r="J76" s="46">
        <v>43504</v>
      </c>
      <c r="K76" s="45">
        <v>328393000</v>
      </c>
      <c r="L76" s="45">
        <v>331255000</v>
      </c>
      <c r="M76" s="45" t="s">
        <v>1651</v>
      </c>
      <c r="N76" s="20">
        <v>3.0144909732204486</v>
      </c>
      <c r="O76" s="21">
        <v>2.994545304871485</v>
      </c>
      <c r="P76" s="21">
        <v>1.0204813860270139</v>
      </c>
      <c r="Q76" s="21">
        <v>0.35189979913686525</v>
      </c>
      <c r="R76" s="21">
        <v>8.141748016133403E-2</v>
      </c>
      <c r="S76" s="21">
        <v>1.7907625711609783E-3</v>
      </c>
      <c r="T76" s="21">
        <v>7.9626717590173049E-2</v>
      </c>
      <c r="U76" s="21">
        <v>0.11006827507633718</v>
      </c>
      <c r="V76" s="21">
        <v>2.4209315602543432E-3</v>
      </c>
      <c r="W76" s="21">
        <v>0.10764734351608285</v>
      </c>
      <c r="X76" s="22">
        <v>0.36792588886204419</v>
      </c>
      <c r="Y76" s="22">
        <v>0.93162632605951889</v>
      </c>
      <c r="Z76" s="22">
        <v>0.63207411113795575</v>
      </c>
      <c r="AA76" s="22">
        <v>0.13185407224973417</v>
      </c>
      <c r="AB76" s="23">
        <v>0.73969979183254597</v>
      </c>
      <c r="AC76" s="24">
        <v>0.83390785240454024</v>
      </c>
      <c r="AD76" s="22">
        <v>0.20439350543884105</v>
      </c>
      <c r="AE76" s="22">
        <v>0.20439350543884105</v>
      </c>
      <c r="AF76" s="22">
        <v>0.16859823828844525</v>
      </c>
      <c r="AG76" s="22" t="e">
        <v>#DIV/0!</v>
      </c>
      <c r="AH76" s="23" t="e">
        <v>#DIV/0!</v>
      </c>
      <c r="AI76" s="24">
        <v>-8.4871240942894832E-2</v>
      </c>
      <c r="AJ76" s="22">
        <v>1.656133840766469</v>
      </c>
      <c r="AK76" s="22">
        <v>2.4826993725259392</v>
      </c>
      <c r="AL76" s="23">
        <v>2.4826993725259392</v>
      </c>
      <c r="AM76" s="24">
        <v>0.18117344861857487</v>
      </c>
      <c r="AN76" s="22">
        <v>1.0745868430049392</v>
      </c>
      <c r="AO76" s="22">
        <v>0.79487166407674636</v>
      </c>
      <c r="AP76" s="22">
        <v>3.2328483269543176</v>
      </c>
      <c r="AQ76" s="22">
        <v>0.13401396222874429</v>
      </c>
      <c r="AR76" s="22">
        <v>0.25429907247224576</v>
      </c>
      <c r="AS76" s="22">
        <v>-2.1582677851346641E-2</v>
      </c>
      <c r="AT76" s="22">
        <v>0.20213512690918709</v>
      </c>
      <c r="AU76" s="22">
        <v>0.38225166066147837</v>
      </c>
      <c r="AV76" s="22">
        <v>0.57303095601985898</v>
      </c>
      <c r="AW76" s="22">
        <v>2.5385339623007783</v>
      </c>
      <c r="AX76" s="22">
        <v>0.58591811775668279</v>
      </c>
      <c r="AY76" s="22">
        <v>0.50113363151219692</v>
      </c>
      <c r="AZ76" s="22">
        <v>-0.26549906902355463</v>
      </c>
      <c r="BA76" s="22">
        <v>0.3481334013089144</v>
      </c>
      <c r="BB76" s="22">
        <v>1.9954757316575378</v>
      </c>
      <c r="BC76" s="23">
        <v>0.18505273855242058</v>
      </c>
    </row>
    <row r="77" spans="1:55" x14ac:dyDescent="0.2">
      <c r="A77" s="45" t="s">
        <v>280</v>
      </c>
      <c r="B77" s="45" t="s">
        <v>281</v>
      </c>
      <c r="C77" s="45" t="s">
        <v>59</v>
      </c>
      <c r="D77" s="45">
        <v>119051</v>
      </c>
      <c r="E77" s="45" t="s">
        <v>16</v>
      </c>
      <c r="F77" s="45">
        <v>2018</v>
      </c>
      <c r="G77" s="45" t="s">
        <v>17</v>
      </c>
      <c r="H77" s="46">
        <v>43465</v>
      </c>
      <c r="I77" s="46">
        <v>43518</v>
      </c>
      <c r="J77" s="46">
        <v>43518</v>
      </c>
      <c r="K77" s="45">
        <v>229000000</v>
      </c>
      <c r="L77" s="45">
        <v>230300000</v>
      </c>
      <c r="M77" s="45" t="s">
        <v>1652</v>
      </c>
      <c r="N77" s="20">
        <v>2.5258620689655173</v>
      </c>
      <c r="O77" s="21">
        <v>2.0517241379310347</v>
      </c>
      <c r="P77" s="21">
        <v>1.4396551724137931</v>
      </c>
      <c r="Q77" s="21">
        <v>1.0142130460801915</v>
      </c>
      <c r="R77" s="21">
        <v>0.34851073312040409</v>
      </c>
      <c r="S77" s="21">
        <v>0</v>
      </c>
      <c r="T77" s="21">
        <v>0.34851073312040409</v>
      </c>
      <c r="U77" s="21">
        <v>0.70197486535008979</v>
      </c>
      <c r="V77" s="21">
        <v>0</v>
      </c>
      <c r="W77" s="21">
        <v>0.70197486535008979</v>
      </c>
      <c r="X77" s="22">
        <v>0.10881675703780733</v>
      </c>
      <c r="Y77" s="22">
        <v>0.60259646592138483</v>
      </c>
      <c r="Z77" s="22">
        <v>0.89118324296219265</v>
      </c>
      <c r="AA77" s="22">
        <v>0.17611230780658099</v>
      </c>
      <c r="AB77" s="23">
        <v>0.49647181163187998</v>
      </c>
      <c r="AC77" s="24">
        <v>0.10411622276029056</v>
      </c>
      <c r="AD77" s="22">
        <v>5.3268765133171914E-2</v>
      </c>
      <c r="AE77" s="22">
        <v>5.3268765133171914E-2</v>
      </c>
      <c r="AF77" s="22">
        <v>8.6682808716707027E-2</v>
      </c>
      <c r="AG77" s="22">
        <v>0.72607260726072609</v>
      </c>
      <c r="AH77" s="23">
        <v>0.72607260726072609</v>
      </c>
      <c r="AI77" s="24">
        <v>-0.95892090741876146</v>
      </c>
      <c r="AJ77" s="22">
        <v>2.8120689655172413</v>
      </c>
      <c r="AK77" s="22">
        <v>0.28793691389599319</v>
      </c>
      <c r="AL77" s="23">
        <v>0.34761295822676896</v>
      </c>
      <c r="AM77" s="24">
        <v>5.3560742070616396E-2</v>
      </c>
      <c r="AN77" s="22">
        <v>0.61789347695990426</v>
      </c>
      <c r="AO77" s="22">
        <v>0.30676669390180494</v>
      </c>
      <c r="AP77" s="22">
        <v>4.666666666666667</v>
      </c>
      <c r="AQ77" s="22">
        <v>2.6591398648146771E-2</v>
      </c>
      <c r="AR77" s="22">
        <v>0.39491525423728813</v>
      </c>
      <c r="AS77" s="22">
        <v>-0.37869249394673121</v>
      </c>
      <c r="AT77" s="22">
        <v>0.12114684691376365</v>
      </c>
      <c r="AU77" s="22">
        <v>2.1086206896551722</v>
      </c>
      <c r="AV77" s="22">
        <v>0.26065643648763853</v>
      </c>
      <c r="AW77" s="22">
        <v>0.34761295822676896</v>
      </c>
      <c r="AX77" s="22">
        <v>0.26065643648763853</v>
      </c>
      <c r="AY77" s="22">
        <v>21.327272727272728</v>
      </c>
      <c r="AZ77" s="22">
        <v>17.531818181818181</v>
      </c>
      <c r="BA77" s="22">
        <v>3.4162011173184359</v>
      </c>
      <c r="BB77" s="22">
        <v>4.6888320545609548E-2</v>
      </c>
      <c r="BC77" s="23">
        <v>1.7076767833579136E-2</v>
      </c>
    </row>
    <row r="78" spans="1:55" x14ac:dyDescent="0.2">
      <c r="A78" s="45" t="s">
        <v>292</v>
      </c>
      <c r="B78" s="45" t="s">
        <v>293</v>
      </c>
      <c r="C78" s="45" t="s">
        <v>91</v>
      </c>
      <c r="D78" s="45">
        <v>378113</v>
      </c>
      <c r="E78" s="45" t="s">
        <v>16</v>
      </c>
      <c r="F78" s="45">
        <v>2018</v>
      </c>
      <c r="G78" s="45" t="s">
        <v>17</v>
      </c>
      <c r="H78" s="46">
        <v>43465</v>
      </c>
      <c r="I78" s="46">
        <v>43517</v>
      </c>
      <c r="J78" s="46">
        <v>43517</v>
      </c>
      <c r="K78" s="45">
        <v>246600000</v>
      </c>
      <c r="L78" s="45">
        <v>252400000</v>
      </c>
      <c r="M78" s="45" t="s">
        <v>1653</v>
      </c>
      <c r="N78" s="20">
        <v>1.0697326203208557</v>
      </c>
      <c r="O78" s="21">
        <v>0.71604278074866312</v>
      </c>
      <c r="P78" s="21">
        <v>0.29828877005347593</v>
      </c>
      <c r="Q78" s="21">
        <v>1.7118124436429216</v>
      </c>
      <c r="R78" s="21">
        <v>0.39474296734721021</v>
      </c>
      <c r="S78" s="21">
        <v>4.5038904036709453E-2</v>
      </c>
      <c r="T78" s="21">
        <v>0.34970406331050075</v>
      </c>
      <c r="U78" s="21">
        <v>1.070468890892696</v>
      </c>
      <c r="V78" s="21">
        <v>0.1221370604147881</v>
      </c>
      <c r="W78" s="21">
        <v>0.94833183047790803</v>
      </c>
      <c r="X78" s="22">
        <v>0.1662898184478287</v>
      </c>
      <c r="Y78" s="22">
        <v>1.2780915062809728</v>
      </c>
      <c r="Z78" s="22">
        <v>0.83371018155217136</v>
      </c>
      <c r="AA78" s="22">
        <v>0.3256799893595797</v>
      </c>
      <c r="AB78" s="23">
        <v>0.36875706590410323</v>
      </c>
      <c r="AC78" s="24">
        <v>0.45802658757481063</v>
      </c>
      <c r="AD78" s="22">
        <v>0.19403103649171125</v>
      </c>
      <c r="AE78" s="22">
        <v>0.19403103649171125</v>
      </c>
      <c r="AF78" s="22">
        <v>0.19686457285101425</v>
      </c>
      <c r="AG78" s="22">
        <v>13.929657794676807</v>
      </c>
      <c r="AH78" s="23">
        <v>13.929657794676807</v>
      </c>
      <c r="AI78" s="24">
        <v>1.0255319148936171</v>
      </c>
      <c r="AJ78" s="22">
        <v>0.72887700534759359</v>
      </c>
      <c r="AK78" s="22">
        <v>0.20683991071052521</v>
      </c>
      <c r="AL78" s="23">
        <v>0.28703196731668279</v>
      </c>
      <c r="AM78" s="24">
        <v>0.33516681695220918</v>
      </c>
      <c r="AN78" s="22">
        <v>1.7025247971145177</v>
      </c>
      <c r="AO78" s="22">
        <v>0.62781804881292813</v>
      </c>
      <c r="AP78" s="22">
        <v>57.917177914110432</v>
      </c>
      <c r="AQ78" s="22">
        <v>0.1235951320077143</v>
      </c>
      <c r="AR78" s="22">
        <v>0.18047243260420529</v>
      </c>
      <c r="AS78" s="22">
        <v>0.1850802393940999</v>
      </c>
      <c r="AT78" s="22">
        <v>0.11330385050209484</v>
      </c>
      <c r="AU78" s="22">
        <v>-0.66513368983957222</v>
      </c>
      <c r="AV78" s="22">
        <v>-0.26192983195046959</v>
      </c>
      <c r="AW78" s="22">
        <v>0.32399923932680424</v>
      </c>
      <c r="AX78" s="22">
        <v>-0.29566416278406388</v>
      </c>
      <c r="AY78" s="22">
        <v>3.2404804149037805</v>
      </c>
      <c r="AZ78" s="22">
        <v>2.8598334925617577</v>
      </c>
      <c r="BA78" s="22">
        <v>-0.83656174334140432</v>
      </c>
      <c r="BB78" s="22">
        <v>0.30859621783262436</v>
      </c>
      <c r="BC78" s="23">
        <v>0.14423796212449308</v>
      </c>
    </row>
    <row r="79" spans="1:55" x14ac:dyDescent="0.2">
      <c r="A79" s="45" t="s">
        <v>233</v>
      </c>
      <c r="B79" s="45" t="s">
        <v>234</v>
      </c>
      <c r="C79" s="45" t="s">
        <v>15</v>
      </c>
      <c r="D79" s="45">
        <v>378101</v>
      </c>
      <c r="E79" s="45" t="s">
        <v>16</v>
      </c>
      <c r="F79" s="45">
        <v>2018</v>
      </c>
      <c r="G79" s="45" t="s">
        <v>17</v>
      </c>
      <c r="H79" s="46">
        <v>43465</v>
      </c>
      <c r="I79" s="46">
        <v>43521</v>
      </c>
      <c r="J79" s="46">
        <v>43593</v>
      </c>
      <c r="K79" s="45">
        <v>137747000</v>
      </c>
      <c r="L79" s="45">
        <v>139579000</v>
      </c>
      <c r="M79" s="45" t="s">
        <v>1917</v>
      </c>
      <c r="N79" s="20">
        <v>1.2633964443867491</v>
      </c>
      <c r="O79" s="21">
        <v>1.2633964443867491</v>
      </c>
      <c r="P79" s="21">
        <v>0.16799927947836649</v>
      </c>
      <c r="Q79" s="21">
        <v>1.9709618480163003</v>
      </c>
      <c r="R79" s="21">
        <v>0.3458586904019374</v>
      </c>
      <c r="S79" s="21">
        <v>0.16879792739753258</v>
      </c>
      <c r="T79" s="21">
        <v>0.17706076300440479</v>
      </c>
      <c r="U79" s="21">
        <v>1.0275329739890373</v>
      </c>
      <c r="V79" s="21">
        <v>0.50149220232229463</v>
      </c>
      <c r="W79" s="21">
        <v>0.52604077166674268</v>
      </c>
      <c r="X79" s="22">
        <v>0.59278432535363756</v>
      </c>
      <c r="Y79" s="22">
        <v>0.50766566266668989</v>
      </c>
      <c r="Z79" s="22">
        <v>0.40721567464636244</v>
      </c>
      <c r="AA79" s="22">
        <v>0.30119593921763693</v>
      </c>
      <c r="AB79" s="23">
        <v>0.33659133006628683</v>
      </c>
      <c r="AC79" s="24">
        <v>0.15925680828655936</v>
      </c>
      <c r="AD79" s="22">
        <v>5.212853528526408E-2</v>
      </c>
      <c r="AE79" s="22">
        <v>5.212853528526408E-2</v>
      </c>
      <c r="AF79" s="22">
        <v>3.3955215348588842E-2</v>
      </c>
      <c r="AG79" s="22">
        <v>16.613490226337447</v>
      </c>
      <c r="AH79" s="23">
        <v>16.613490226337447</v>
      </c>
      <c r="AI79" s="24">
        <v>-0.52638925419465055</v>
      </c>
      <c r="AJ79" s="22">
        <v>0.19321300823316723</v>
      </c>
      <c r="AK79" s="22">
        <v>8.585597269624573E-2</v>
      </c>
      <c r="AL79" s="23">
        <v>0.26211672354948806</v>
      </c>
      <c r="AM79" s="24">
        <v>0.35412573777218226</v>
      </c>
      <c r="AN79" s="22">
        <v>10.429200172541373</v>
      </c>
      <c r="AO79" s="22">
        <v>3.510378357603249</v>
      </c>
      <c r="AP79" s="22">
        <v>28.404487599501039</v>
      </c>
      <c r="AQ79" s="22">
        <v>0.11919565308744394</v>
      </c>
      <c r="AR79" s="22">
        <v>2.5824950334176679E-2</v>
      </c>
      <c r="AS79" s="22">
        <v>-1.3593976346021152E-2</v>
      </c>
      <c r="AT79" s="22">
        <v>9.0655346739272599E-2</v>
      </c>
      <c r="AU79" s="22">
        <v>0.13910646260608447</v>
      </c>
      <c r="AV79" s="22">
        <v>0.18871467576791809</v>
      </c>
      <c r="AW79" s="22">
        <v>0.51200133333333331</v>
      </c>
      <c r="AX79" s="22">
        <v>0.36862266666666665</v>
      </c>
      <c r="AY79" s="22">
        <v>1.8900323692233063</v>
      </c>
      <c r="AZ79" s="22">
        <v>1.459272705223327</v>
      </c>
      <c r="BA79" s="22">
        <v>0.5475754268726245</v>
      </c>
      <c r="BB79" s="22">
        <v>0.52909146757679182</v>
      </c>
      <c r="BC79" s="23">
        <v>0.34474478347791859</v>
      </c>
    </row>
    <row r="80" spans="1:55" x14ac:dyDescent="0.2">
      <c r="A80" s="45" t="s">
        <v>283</v>
      </c>
      <c r="B80" s="45" t="s">
        <v>284</v>
      </c>
      <c r="C80" s="45" t="s">
        <v>38</v>
      </c>
      <c r="D80" s="45">
        <v>378110</v>
      </c>
      <c r="E80" s="45" t="s">
        <v>16</v>
      </c>
      <c r="F80" s="45">
        <v>2018</v>
      </c>
      <c r="G80" s="45" t="s">
        <v>17</v>
      </c>
      <c r="H80" s="46">
        <v>43465</v>
      </c>
      <c r="I80" s="46">
        <v>43496</v>
      </c>
      <c r="J80" s="46">
        <v>43496</v>
      </c>
      <c r="K80" s="45">
        <v>226867963</v>
      </c>
      <c r="L80" s="45">
        <v>229999202</v>
      </c>
      <c r="M80" s="45" t="s">
        <v>1654</v>
      </c>
      <c r="N80" s="20">
        <v>0.23038773669972948</v>
      </c>
      <c r="O80" s="21">
        <v>0.23038773669972948</v>
      </c>
      <c r="P80" s="21">
        <v>5.5996393146979261E-2</v>
      </c>
      <c r="Q80" s="21">
        <v>2.0847867707390968</v>
      </c>
      <c r="R80" s="21">
        <v>0.47899033575905553</v>
      </c>
      <c r="S80" s="21">
        <v>1.3947334319990725E-2</v>
      </c>
      <c r="T80" s="21">
        <v>0.4650430014390648</v>
      </c>
      <c r="U80" s="21">
        <v>1.4775830510614125</v>
      </c>
      <c r="V80" s="21">
        <v>4.3024552397382759E-2</v>
      </c>
      <c r="W80" s="21">
        <v>1.4345584986640298</v>
      </c>
      <c r="X80" s="22">
        <v>1.7425642634511639E-2</v>
      </c>
      <c r="Y80" s="22">
        <v>0.45216803972678321</v>
      </c>
      <c r="Z80" s="22">
        <v>0.98257435736548837</v>
      </c>
      <c r="AA80" s="22">
        <v>0.20156455672029627</v>
      </c>
      <c r="AB80" s="23">
        <v>0.32417151470096778</v>
      </c>
      <c r="AC80" s="24">
        <v>1</v>
      </c>
      <c r="AD80" s="22">
        <v>0.35338255453211803</v>
      </c>
      <c r="AE80" s="22">
        <v>9.8747023881099544E-2</v>
      </c>
      <c r="AF80" s="22">
        <v>0.23796926480844616</v>
      </c>
      <c r="AG80" s="22">
        <v>4.7553398058252423</v>
      </c>
      <c r="AH80" s="23">
        <v>1.3288025889967638</v>
      </c>
      <c r="AI80" s="24">
        <v>-0.39902961351848754</v>
      </c>
      <c r="AJ80" s="22">
        <v>1.0779080252479711</v>
      </c>
      <c r="AK80" s="22">
        <v>0.17020973644117271</v>
      </c>
      <c r="AL80" s="23">
        <v>0.17020973644117271</v>
      </c>
      <c r="AM80" s="24">
        <v>0.20817992468073468</v>
      </c>
      <c r="AN80" s="22">
        <v>0.87481853947949761</v>
      </c>
      <c r="AO80" s="22">
        <v>0.28359125103155713</v>
      </c>
      <c r="AP80" s="22">
        <v>-4.8718219097832458</v>
      </c>
      <c r="AQ80" s="22">
        <v>6.7486001514087152E-2</v>
      </c>
      <c r="AR80" s="22">
        <v>0.2874870734229576</v>
      </c>
      <c r="AS80" s="22">
        <v>-0.11471585579952383</v>
      </c>
      <c r="AT80" s="22">
        <v>8.1528818807417663E-2</v>
      </c>
      <c r="AU80" s="22">
        <v>0.34770063119927863</v>
      </c>
      <c r="AV80" s="22">
        <v>5.4904529338895926E-2</v>
      </c>
      <c r="AW80" s="22">
        <v>0.1753145807057167</v>
      </c>
      <c r="AX80" s="22">
        <v>5.6551198193177485E-2</v>
      </c>
      <c r="AY80" s="22">
        <v>4.779569892473118</v>
      </c>
      <c r="AZ80" s="22">
        <v>4.7373077446576835</v>
      </c>
      <c r="BA80" s="22">
        <v>0.38969176351692775</v>
      </c>
      <c r="BB80" s="22">
        <v>5.8464210960971652E-2</v>
      </c>
      <c r="BC80" s="23">
        <v>3.0295204857857496E-2</v>
      </c>
    </row>
    <row r="81" spans="1:55" x14ac:dyDescent="0.2">
      <c r="A81" s="45" t="s">
        <v>316</v>
      </c>
      <c r="B81" s="45" t="s">
        <v>317</v>
      </c>
      <c r="C81" s="45" t="s">
        <v>91</v>
      </c>
      <c r="D81" s="45">
        <v>255327</v>
      </c>
      <c r="E81" s="45" t="s">
        <v>16</v>
      </c>
      <c r="F81" s="45">
        <v>2018</v>
      </c>
      <c r="G81" s="45" t="s">
        <v>17</v>
      </c>
      <c r="H81" s="46">
        <v>43465</v>
      </c>
      <c r="I81" s="46">
        <v>43517</v>
      </c>
      <c r="J81" s="46">
        <v>43517</v>
      </c>
      <c r="K81" s="45">
        <v>866500000</v>
      </c>
      <c r="L81" s="45">
        <v>867000000</v>
      </c>
      <c r="M81" s="45" t="s">
        <v>1655</v>
      </c>
      <c r="N81" s="20">
        <v>1.3612089201877935</v>
      </c>
      <c r="O81" s="21">
        <v>1.0029342723004695</v>
      </c>
      <c r="P81" s="21">
        <v>0.45041079812206575</v>
      </c>
      <c r="Q81" s="21">
        <v>51.164609053497941</v>
      </c>
      <c r="R81" s="21">
        <v>0.51885452824234779</v>
      </c>
      <c r="S81" s="21">
        <v>8.6778163458504259E-4</v>
      </c>
      <c r="T81" s="21">
        <v>0.51798674660776267</v>
      </c>
      <c r="U81" s="21">
        <v>27.065843621399178</v>
      </c>
      <c r="V81" s="21">
        <v>4.5267489711934158E-2</v>
      </c>
      <c r="W81" s="21">
        <v>27.020576131687243</v>
      </c>
      <c r="X81" s="22">
        <v>0.36596718207636481</v>
      </c>
      <c r="Y81" s="22">
        <v>2.6653504442250741E-2</v>
      </c>
      <c r="Z81" s="22">
        <v>0.63403281792363519</v>
      </c>
      <c r="AA81" s="22">
        <v>0.17497633322814768</v>
      </c>
      <c r="AB81" s="23">
        <v>1.9170085200378668E-2</v>
      </c>
      <c r="AC81" s="24">
        <v>0.60049178206289633</v>
      </c>
      <c r="AD81" s="22">
        <v>0.23223760838617832</v>
      </c>
      <c r="AE81" s="22">
        <v>0.23223760838617832</v>
      </c>
      <c r="AF81" s="22">
        <v>0.13096932832923516</v>
      </c>
      <c r="AG81" s="22">
        <v>35.186274509803923</v>
      </c>
      <c r="AH81" s="23">
        <v>35.186274509803923</v>
      </c>
      <c r="AI81" s="24">
        <v>-0.80222658808120495</v>
      </c>
      <c r="AJ81" s="22">
        <v>0.89612676056338025</v>
      </c>
      <c r="AK81" s="22">
        <v>0.23186863311540215</v>
      </c>
      <c r="AL81" s="23">
        <v>0.46434544625209062</v>
      </c>
      <c r="AM81" s="24">
        <v>8.3292181069958851</v>
      </c>
      <c r="AN81" s="22">
        <v>63.596707818930042</v>
      </c>
      <c r="AO81" s="22">
        <v>1.2191543073524771</v>
      </c>
      <c r="AP81" s="22">
        <v>12.554021121039804</v>
      </c>
      <c r="AQ81" s="22">
        <v>0.15967182076364783</v>
      </c>
      <c r="AR81" s="22">
        <v>0.19761873948492301</v>
      </c>
      <c r="AS81" s="22">
        <v>-0.15853500711789828</v>
      </c>
      <c r="AT81" s="22">
        <v>0.24092773745661092</v>
      </c>
      <c r="AU81" s="22">
        <v>0.75792253521126762</v>
      </c>
      <c r="AV81" s="22">
        <v>0.39273224874562873</v>
      </c>
      <c r="AW81" s="22">
        <v>0.46512336277794702</v>
      </c>
      <c r="AX81" s="22">
        <v>0.39339019189765456</v>
      </c>
      <c r="AY81" s="22">
        <v>1.8325438840902759</v>
      </c>
      <c r="AZ81" s="22">
        <v>1.4048481471161884</v>
      </c>
      <c r="BA81" s="22">
        <v>1.276185770750988</v>
      </c>
      <c r="BB81" s="22">
        <v>0.54568952409913329</v>
      </c>
      <c r="BC81" s="23">
        <v>0.38724643936124298</v>
      </c>
    </row>
    <row r="82" spans="1:55" x14ac:dyDescent="0.2">
      <c r="A82" s="45" t="s">
        <v>1126</v>
      </c>
      <c r="B82" s="45" t="s">
        <v>1127</v>
      </c>
      <c r="C82" s="45" t="s">
        <v>91</v>
      </c>
      <c r="D82" s="45">
        <v>218764</v>
      </c>
      <c r="E82" s="45" t="s">
        <v>16</v>
      </c>
      <c r="F82" s="45">
        <v>2019</v>
      </c>
      <c r="G82" s="45" t="s">
        <v>17</v>
      </c>
      <c r="H82" s="46">
        <v>43646</v>
      </c>
      <c r="I82" s="46">
        <v>43691</v>
      </c>
      <c r="J82" s="46">
        <v>43769</v>
      </c>
      <c r="K82" s="45">
        <v>126661000</v>
      </c>
      <c r="L82" s="45">
        <v>128862000</v>
      </c>
      <c r="M82" s="45" t="s">
        <v>1918</v>
      </c>
      <c r="N82" s="20">
        <v>1.0925</v>
      </c>
      <c r="O82" s="21">
        <v>0.67083333333333328</v>
      </c>
      <c r="P82" s="21">
        <v>0.10916666666666666</v>
      </c>
      <c r="Q82" s="21">
        <v>5.9696969696969697</v>
      </c>
      <c r="R82" s="21">
        <v>0.49071146245059288</v>
      </c>
      <c r="S82" s="21">
        <v>3.9328063241106721E-2</v>
      </c>
      <c r="T82" s="21">
        <v>0.45138339920948617</v>
      </c>
      <c r="U82" s="21">
        <v>3.4201101928374658</v>
      </c>
      <c r="V82" s="21">
        <v>0.27410468319559228</v>
      </c>
      <c r="W82" s="21">
        <v>3.1460055096418733</v>
      </c>
      <c r="X82" s="22">
        <v>0.25909090909090909</v>
      </c>
      <c r="Y82" s="22">
        <v>0.28706998813760382</v>
      </c>
      <c r="Z82" s="22">
        <v>0.74090909090909096</v>
      </c>
      <c r="AA82" s="22">
        <v>0.316600790513834</v>
      </c>
      <c r="AB82" s="23">
        <v>0.14347826086956522</v>
      </c>
      <c r="AC82" s="24">
        <v>0.43680600914435008</v>
      </c>
      <c r="AD82" s="22">
        <v>0.18598954931417375</v>
      </c>
      <c r="AE82" s="22">
        <v>0.18598954931417375</v>
      </c>
      <c r="AF82" s="22">
        <v>0.1343892880470281</v>
      </c>
      <c r="AG82" s="22">
        <v>13.4</v>
      </c>
      <c r="AH82" s="23">
        <v>13.4</v>
      </c>
      <c r="AI82" s="24">
        <v>-0.40965092402464065</v>
      </c>
      <c r="AJ82" s="22">
        <v>0.81166666666666665</v>
      </c>
      <c r="AK82" s="22">
        <v>0.21103503826016914</v>
      </c>
      <c r="AL82" s="23">
        <v>0.39226741844542889</v>
      </c>
      <c r="AM82" s="24">
        <v>1.1336088154269972</v>
      </c>
      <c r="AN82" s="22">
        <v>8.43526170798898</v>
      </c>
      <c r="AO82" s="22">
        <v>1.2102766798418971</v>
      </c>
      <c r="AP82" s="22">
        <v>55.171171171171174</v>
      </c>
      <c r="AQ82" s="22">
        <v>0.16264822134387352</v>
      </c>
      <c r="AR82" s="22">
        <v>0.15904637491835402</v>
      </c>
      <c r="AS82" s="22">
        <v>-6.5153494448073154E-2</v>
      </c>
      <c r="AT82" s="22">
        <v>0.1924901185770751</v>
      </c>
      <c r="AU82" s="22">
        <v>9.583333333333334E-2</v>
      </c>
      <c r="AV82" s="22">
        <v>4.6314941602899715E-2</v>
      </c>
      <c r="AW82" s="22">
        <v>0.4264448336252189</v>
      </c>
      <c r="AX82" s="22">
        <v>5.0350262697022766E-2</v>
      </c>
      <c r="AY82" s="22">
        <v>2.179982440737489</v>
      </c>
      <c r="AZ82" s="22">
        <v>2.0649692712906056</v>
      </c>
      <c r="BA82" s="22">
        <v>0.13973268529769137</v>
      </c>
      <c r="BB82" s="22">
        <v>0.45871929118002419</v>
      </c>
      <c r="BC82" s="23">
        <v>0.29507772020725387</v>
      </c>
    </row>
    <row r="83" spans="1:55" x14ac:dyDescent="0.2">
      <c r="A83" s="45" t="s">
        <v>319</v>
      </c>
      <c r="B83" s="45" t="s">
        <v>320</v>
      </c>
      <c r="C83" s="45" t="s">
        <v>38</v>
      </c>
      <c r="D83" s="45">
        <v>106366</v>
      </c>
      <c r="E83" s="45" t="s">
        <v>16</v>
      </c>
      <c r="F83" s="45">
        <v>2018</v>
      </c>
      <c r="G83" s="45" t="s">
        <v>17</v>
      </c>
      <c r="H83" s="46">
        <v>43465</v>
      </c>
      <c r="I83" s="46">
        <v>43496</v>
      </c>
      <c r="J83" s="46">
        <v>43496</v>
      </c>
      <c r="K83" s="45">
        <v>4541000000</v>
      </c>
      <c r="L83" s="45">
        <v>4593000000</v>
      </c>
      <c r="M83" s="45" t="s">
        <v>1656</v>
      </c>
      <c r="N83" s="20">
        <v>0.74310007729732186</v>
      </c>
      <c r="O83" s="21">
        <v>0.74310007729732186</v>
      </c>
      <c r="P83" s="21">
        <v>0.15586777611058064</v>
      </c>
      <c r="Q83" s="21">
        <v>1.6471701310438318</v>
      </c>
      <c r="R83" s="21">
        <v>0.34436845867429133</v>
      </c>
      <c r="S83" s="21">
        <v>2.7386883741771666E-2</v>
      </c>
      <c r="T83" s="21">
        <v>0.31698157493251966</v>
      </c>
      <c r="U83" s="21">
        <v>0.91160189787618617</v>
      </c>
      <c r="V83" s="21">
        <v>7.2497740623587895E-2</v>
      </c>
      <c r="W83" s="21">
        <v>0.83910415725259824</v>
      </c>
      <c r="X83" s="22">
        <v>8.7180335214603499E-2</v>
      </c>
      <c r="Y83" s="22">
        <v>0.9676299788207966</v>
      </c>
      <c r="Z83" s="22">
        <v>0.91281966478539656</v>
      </c>
      <c r="AA83" s="22">
        <v>0.1961997631519988</v>
      </c>
      <c r="AB83" s="23">
        <v>0.37776189307699692</v>
      </c>
      <c r="AC83" s="24">
        <v>0.69969003620187875</v>
      </c>
      <c r="AD83" s="22">
        <v>0.33426401343965173</v>
      </c>
      <c r="AE83" s="22">
        <v>0.21279842888578662</v>
      </c>
      <c r="AF83" s="22">
        <v>0.26872205002011218</v>
      </c>
      <c r="AG83" s="22">
        <v>9.1555411535968894</v>
      </c>
      <c r="AH83" s="23">
        <v>5.828580686973428</v>
      </c>
      <c r="AI83" s="24">
        <v>-0.35378218006821471</v>
      </c>
      <c r="AJ83" s="22">
        <v>0.97317328240803891</v>
      </c>
      <c r="AK83" s="22">
        <v>0.28688270648739078</v>
      </c>
      <c r="AL83" s="23">
        <v>0.33154160728669685</v>
      </c>
      <c r="AM83" s="24">
        <v>0.32074672390420245</v>
      </c>
      <c r="AN83" s="22">
        <v>1.1936003163126976</v>
      </c>
      <c r="AO83" s="22">
        <v>0.45089671506758705</v>
      </c>
      <c r="AP83" s="22">
        <v>-14.960353982300886</v>
      </c>
      <c r="AQ83" s="22">
        <v>0.12116588962029638</v>
      </c>
      <c r="AR83" s="22">
        <v>0.25321202943473015</v>
      </c>
      <c r="AS83" s="22">
        <v>-8.9581903792915793E-2</v>
      </c>
      <c r="AT83" s="22">
        <v>0.11417247228771697</v>
      </c>
      <c r="AU83" s="22">
        <v>0.35006593006865822</v>
      </c>
      <c r="AV83" s="22">
        <v>0.11926079682756056</v>
      </c>
      <c r="AW83" s="22">
        <v>0.36018646292618894</v>
      </c>
      <c r="AX83" s="22">
        <v>0.12956480764699943</v>
      </c>
      <c r="AY83" s="22">
        <v>2.2848446237700855</v>
      </c>
      <c r="AZ83" s="22">
        <v>2.1635166702059885</v>
      </c>
      <c r="BA83" s="22">
        <v>0.33895394910627807</v>
      </c>
      <c r="BB83" s="22">
        <v>0.27862630894107443</v>
      </c>
      <c r="BC83" s="23">
        <v>0.10870314076957013</v>
      </c>
    </row>
    <row r="84" spans="1:55" x14ac:dyDescent="0.2">
      <c r="A84" s="45" t="s">
        <v>304</v>
      </c>
      <c r="B84" s="45" t="s">
        <v>305</v>
      </c>
      <c r="C84" s="45" t="s">
        <v>113</v>
      </c>
      <c r="D84" s="45">
        <v>378116</v>
      </c>
      <c r="E84" s="45" t="s">
        <v>16</v>
      </c>
      <c r="F84" s="45">
        <v>2018</v>
      </c>
      <c r="G84" s="45" t="s">
        <v>17</v>
      </c>
      <c r="H84" s="46">
        <v>43465</v>
      </c>
      <c r="I84" s="46">
        <v>43524</v>
      </c>
      <c r="J84" s="46">
        <v>43524</v>
      </c>
      <c r="K84" s="45">
        <v>351020000</v>
      </c>
      <c r="L84" s="45">
        <v>352294000</v>
      </c>
      <c r="M84" s="45" t="s">
        <v>1657</v>
      </c>
      <c r="N84" s="20">
        <v>31.531661737026081</v>
      </c>
      <c r="O84" s="21">
        <v>31.531661737026081</v>
      </c>
      <c r="P84" s="21">
        <v>1.3402124226942727</v>
      </c>
      <c r="Q84" s="21">
        <v>2.3817542544552421</v>
      </c>
      <c r="R84" s="21">
        <v>2.9463842768025838E-2</v>
      </c>
      <c r="S84" s="21">
        <v>0</v>
      </c>
      <c r="T84" s="21">
        <v>2.9463842768025838E-2</v>
      </c>
      <c r="U84" s="21">
        <v>9.9639475633371707E-2</v>
      </c>
      <c r="V84" s="21">
        <v>0</v>
      </c>
      <c r="W84" s="21">
        <v>9.9639475633371707E-2</v>
      </c>
      <c r="X84" s="22">
        <v>0.61889111136912989</v>
      </c>
      <c r="Y84" s="22">
        <v>0.46019556227233338</v>
      </c>
      <c r="Z84" s="22">
        <v>0.38110888863087006</v>
      </c>
      <c r="AA84" s="22">
        <v>9.9866475263618998E-2</v>
      </c>
      <c r="AB84" s="23">
        <v>0.29570451450828067</v>
      </c>
      <c r="AC84" s="24">
        <v>0.72337915329108016</v>
      </c>
      <c r="AD84" s="22">
        <v>0.69155211677229955</v>
      </c>
      <c r="AE84" s="22">
        <v>0.63434576233983597</v>
      </c>
      <c r="AF84" s="22">
        <v>1.1148791395725299</v>
      </c>
      <c r="AG84" s="22">
        <v>21.542735042735043</v>
      </c>
      <c r="AH84" s="23">
        <v>19.760683760683762</v>
      </c>
      <c r="AI84" s="24">
        <v>-1.0787328841556183</v>
      </c>
      <c r="AJ84" s="22">
        <v>1.2371605270233934</v>
      </c>
      <c r="AK84" s="22">
        <v>-6.8559401728538805E-2</v>
      </c>
      <c r="AL84" s="23">
        <v>0.82414580627826783</v>
      </c>
      <c r="AM84" s="24">
        <v>0.18130627615809528</v>
      </c>
      <c r="AN84" s="22">
        <v>0.16262415334779001</v>
      </c>
      <c r="AO84" s="22">
        <v>4.8088696313028423E-2</v>
      </c>
      <c r="AP84" s="22">
        <v>8.0246329171336159E-2</v>
      </c>
      <c r="AQ84" s="22">
        <v>5.3613084368633823E-2</v>
      </c>
      <c r="AR84" s="22">
        <v>0.50495239663072411</v>
      </c>
      <c r="AS84" s="22">
        <v>-0.54470875517875272</v>
      </c>
      <c r="AT84" s="22">
        <v>2.4282502454110767E-2</v>
      </c>
      <c r="AU84" s="22">
        <v>1.3554046786770637</v>
      </c>
      <c r="AV84" s="22">
        <v>0.90291522994939766</v>
      </c>
      <c r="AW84" s="22">
        <v>0.82414580627826783</v>
      </c>
      <c r="AX84" s="22">
        <v>0.90291522994939766</v>
      </c>
      <c r="AY84" s="22">
        <v>0.88597500495933346</v>
      </c>
      <c r="AZ84" s="22">
        <v>9.4981154532830792E-2</v>
      </c>
      <c r="BA84" s="22">
        <v>0.49621007038440712</v>
      </c>
      <c r="BB84" s="22">
        <v>1.0353320496171241</v>
      </c>
      <c r="BC84" s="23">
        <v>3.1115585247551935E-2</v>
      </c>
    </row>
    <row r="85" spans="1:55" x14ac:dyDescent="0.2">
      <c r="A85" s="45" t="s">
        <v>289</v>
      </c>
      <c r="B85" s="45" t="s">
        <v>290</v>
      </c>
      <c r="C85" s="45" t="s">
        <v>45</v>
      </c>
      <c r="D85" s="45">
        <v>80874</v>
      </c>
      <c r="E85" s="45" t="s">
        <v>16</v>
      </c>
      <c r="F85" s="45">
        <v>2018</v>
      </c>
      <c r="G85" s="45" t="s">
        <v>17</v>
      </c>
      <c r="H85" s="46">
        <v>43465</v>
      </c>
      <c r="I85" s="46">
        <v>43504</v>
      </c>
      <c r="J85" s="46">
        <v>43504</v>
      </c>
      <c r="K85" s="45">
        <v>27760000</v>
      </c>
      <c r="L85" s="45">
        <v>27946000</v>
      </c>
      <c r="M85" s="45" t="s">
        <v>1658</v>
      </c>
      <c r="N85" s="20">
        <v>1.9436511440506588</v>
      </c>
      <c r="O85" s="21">
        <v>1.8823345981543287</v>
      </c>
      <c r="P85" s="21">
        <v>1.5713553550092161</v>
      </c>
      <c r="Q85" s="21">
        <v>0.49928505729435779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2">
        <v>0.30773694182701988</v>
      </c>
      <c r="Y85" s="22">
        <v>0.67421518337465092</v>
      </c>
      <c r="Z85" s="22">
        <v>0.69226305817298006</v>
      </c>
      <c r="AA85" s="22">
        <v>1.0724488339398111E-2</v>
      </c>
      <c r="AB85" s="23">
        <v>0.66698457050230431</v>
      </c>
      <c r="AC85" s="24">
        <v>0.31450635017509559</v>
      </c>
      <c r="AD85" s="22">
        <v>9.9965552768601279E-2</v>
      </c>
      <c r="AE85" s="22">
        <v>6.3474720378731891E-2</v>
      </c>
      <c r="AF85" s="22">
        <v>3.9373721632414531E-2</v>
      </c>
      <c r="AG85" s="22" t="e">
        <v>#DIV/0!</v>
      </c>
      <c r="AH85" s="23" t="e">
        <v>#DIV/0!</v>
      </c>
      <c r="AI85" s="24">
        <v>-0.61205510538315799</v>
      </c>
      <c r="AJ85" s="22">
        <v>1.4421583671150657</v>
      </c>
      <c r="AK85" s="22" t="e">
        <v>#DIV/0!</v>
      </c>
      <c r="AL85" s="23" t="e">
        <v>#DIV/0!</v>
      </c>
      <c r="AM85" s="24">
        <v>0.12917559886987018</v>
      </c>
      <c r="AN85" s="22">
        <v>3.28075664464306</v>
      </c>
      <c r="AO85" s="22">
        <v>2.1882140615498327</v>
      </c>
      <c r="AP85" s="22">
        <v>14.645932169008185</v>
      </c>
      <c r="AQ85" s="22">
        <v>8.6158131331598303E-2</v>
      </c>
      <c r="AR85" s="22">
        <v>0.10434808056094926</v>
      </c>
      <c r="AS85" s="22">
        <v>-6.3866775444262058E-2</v>
      </c>
      <c r="AT85" s="22">
        <v>0.22833593717920392</v>
      </c>
      <c r="AU85" s="22">
        <v>1.1748540413037638</v>
      </c>
      <c r="AV85" s="22" t="e">
        <v>#DIV/0!</v>
      </c>
      <c r="AW85" s="22" t="e">
        <v>#DIV/0!</v>
      </c>
      <c r="AX85" s="22" t="e">
        <v>#DIV/0!</v>
      </c>
      <c r="AY85" s="22">
        <v>0</v>
      </c>
      <c r="AZ85" s="22">
        <v>-1.1373537108340577</v>
      </c>
      <c r="BA85" s="22">
        <v>2.1589816910917827</v>
      </c>
      <c r="BB85" s="22" t="e">
        <v>#DIV/0!</v>
      </c>
      <c r="BC85" s="23">
        <v>0.16502448892118068</v>
      </c>
    </row>
    <row r="86" spans="1:55" x14ac:dyDescent="0.2">
      <c r="A86" s="45" t="s">
        <v>355</v>
      </c>
      <c r="B86" s="45" t="s">
        <v>356</v>
      </c>
      <c r="C86" s="45" t="s">
        <v>15</v>
      </c>
      <c r="D86" s="45">
        <v>120498</v>
      </c>
      <c r="E86" s="45" t="s">
        <v>16</v>
      </c>
      <c r="F86" s="45">
        <v>2018</v>
      </c>
      <c r="G86" s="45" t="s">
        <v>17</v>
      </c>
      <c r="H86" s="46">
        <v>43465</v>
      </c>
      <c r="I86" s="46">
        <v>43507</v>
      </c>
      <c r="J86" s="46">
        <v>43507</v>
      </c>
      <c r="K86" s="45">
        <v>158691324</v>
      </c>
      <c r="L86" s="45">
        <v>159293388</v>
      </c>
      <c r="M86" s="54" t="s">
        <v>1659</v>
      </c>
      <c r="N86" s="20">
        <v>1.5726616170512595</v>
      </c>
      <c r="O86" s="21">
        <v>1.0149726968469261</v>
      </c>
      <c r="P86" s="21">
        <v>0.27602607010745112</v>
      </c>
      <c r="Q86" s="21">
        <v>1.2139882410583047</v>
      </c>
      <c r="R86" s="21">
        <v>0.1109820193637621</v>
      </c>
      <c r="S86" s="21">
        <v>2.3125864453665282E-2</v>
      </c>
      <c r="T86" s="21">
        <v>8.7856154910096823E-2</v>
      </c>
      <c r="U86" s="21">
        <v>0.24571288584027437</v>
      </c>
      <c r="V86" s="21">
        <v>5.1200391964723174E-2</v>
      </c>
      <c r="W86" s="21">
        <v>0.1945124938755512</v>
      </c>
      <c r="X86" s="22">
        <v>0.49394190871369292</v>
      </c>
      <c r="Y86" s="22">
        <v>0.50961298377028719</v>
      </c>
      <c r="Z86" s="22">
        <v>0.50605809128630708</v>
      </c>
      <c r="AA86" s="22">
        <v>5.9861687413554632E-2</v>
      </c>
      <c r="AB86" s="23">
        <v>0.45167358229598892</v>
      </c>
      <c r="AC86" s="24">
        <v>0.24916780888975915</v>
      </c>
      <c r="AD86" s="22">
        <v>9.8541217936166048E-2</v>
      </c>
      <c r="AE86" s="22">
        <v>9.8541217936166048E-2</v>
      </c>
      <c r="AF86" s="22">
        <v>4.8903465831212065E-2</v>
      </c>
      <c r="AG86" s="22">
        <v>31.952380952380953</v>
      </c>
      <c r="AH86" s="23">
        <v>31.952380952380953</v>
      </c>
      <c r="AI86" s="24">
        <v>-0.47167325428194995</v>
      </c>
      <c r="AJ86" s="22">
        <v>0.40109212612295225</v>
      </c>
      <c r="AK86" s="22">
        <v>0.78564307078763707</v>
      </c>
      <c r="AL86" s="23">
        <v>1.1350947158524427</v>
      </c>
      <c r="AM86" s="24">
        <v>0.12236648701616855</v>
      </c>
      <c r="AN86" s="22">
        <v>2.5022048015678591</v>
      </c>
      <c r="AO86" s="22">
        <v>1.1301798063623789</v>
      </c>
      <c r="AP86" s="22">
        <v>6.2836050446016607</v>
      </c>
      <c r="AQ86" s="22">
        <v>5.5269709543568461E-2</v>
      </c>
      <c r="AR86" s="22">
        <v>0.11146465635402389</v>
      </c>
      <c r="AS86" s="22">
        <v>-5.2574897199921679E-2</v>
      </c>
      <c r="AT86" s="22">
        <v>0.12597510373443985</v>
      </c>
      <c r="AU86" s="22">
        <v>0.21578298397040691</v>
      </c>
      <c r="AV86" s="22">
        <v>0.61066799601196409</v>
      </c>
      <c r="AW86" s="22">
        <v>1.4338790931989924</v>
      </c>
      <c r="AX86" s="22">
        <v>0.77141057934508817</v>
      </c>
      <c r="AY86" s="22">
        <v>0.99652260307998008</v>
      </c>
      <c r="AZ86" s="22">
        <v>0.21808246398410333</v>
      </c>
      <c r="BA86" s="22">
        <v>1.2262262262262262</v>
      </c>
      <c r="BB86" s="22">
        <v>1.0034895314057826</v>
      </c>
      <c r="BC86" s="23">
        <v>0.16236489756412326</v>
      </c>
    </row>
    <row r="87" spans="1:55" x14ac:dyDescent="0.2">
      <c r="A87" s="45" t="s">
        <v>307</v>
      </c>
      <c r="B87" s="45" t="s">
        <v>308</v>
      </c>
      <c r="C87" s="45" t="s">
        <v>52</v>
      </c>
      <c r="D87" s="45">
        <v>378117</v>
      </c>
      <c r="E87" s="45" t="s">
        <v>16</v>
      </c>
      <c r="F87" s="45">
        <v>2018</v>
      </c>
      <c r="G87" s="45" t="s">
        <v>17</v>
      </c>
      <c r="H87" s="46">
        <v>43465</v>
      </c>
      <c r="I87" s="46">
        <v>43501</v>
      </c>
      <c r="J87" s="46">
        <v>43501</v>
      </c>
      <c r="K87" s="45">
        <v>283600000</v>
      </c>
      <c r="L87" s="45">
        <v>283600000</v>
      </c>
      <c r="M87" s="45" t="s">
        <v>1660</v>
      </c>
      <c r="N87" s="20">
        <v>0.88900862068965514</v>
      </c>
      <c r="O87" s="21">
        <v>0.84123563218390807</v>
      </c>
      <c r="P87" s="21">
        <v>6.5373563218390801E-2</v>
      </c>
      <c r="Q87" s="21">
        <v>4.1473872264403751</v>
      </c>
      <c r="R87" s="21">
        <v>0.44759219088937091</v>
      </c>
      <c r="S87" s="21">
        <v>4.7852494577006507E-2</v>
      </c>
      <c r="T87" s="21">
        <v>0.39973969631236445</v>
      </c>
      <c r="U87" s="21">
        <v>2.3039303260384099</v>
      </c>
      <c r="V87" s="21">
        <v>0.24631531933899062</v>
      </c>
      <c r="W87" s="21">
        <v>2.0576150066994194</v>
      </c>
      <c r="X87" s="22">
        <v>0.10737527114967461</v>
      </c>
      <c r="Y87" s="22">
        <v>0.19427331887201735</v>
      </c>
      <c r="Z87" s="22">
        <v>0.8926247288503254</v>
      </c>
      <c r="AA87" s="22">
        <v>0</v>
      </c>
      <c r="AB87" s="23">
        <v>0.19427331887201735</v>
      </c>
      <c r="AC87" s="24">
        <v>0.56797812547470761</v>
      </c>
      <c r="AD87" s="22">
        <v>0.33708035849916451</v>
      </c>
      <c r="AE87" s="22">
        <v>0.20325079750873462</v>
      </c>
      <c r="AF87" s="22">
        <v>6.9876955795230136E-2</v>
      </c>
      <c r="AG87" s="22">
        <v>5.208920187793427</v>
      </c>
      <c r="AH87" s="23">
        <v>3.140845070422535</v>
      </c>
      <c r="AI87" s="24">
        <v>6.4516129032258063E-2</v>
      </c>
      <c r="AJ87" s="22">
        <v>0.61242816091954022</v>
      </c>
      <c r="AK87" s="22">
        <v>0.12871958902781816</v>
      </c>
      <c r="AL87" s="23">
        <v>0.16526121934670931</v>
      </c>
      <c r="AM87" s="24">
        <v>0.10272443054935239</v>
      </c>
      <c r="AN87" s="22">
        <v>1.4700759267530148</v>
      </c>
      <c r="AO87" s="22">
        <v>0.28559652928416485</v>
      </c>
      <c r="AP87" s="22">
        <v>-21.3042071197411</v>
      </c>
      <c r="AQ87" s="22">
        <v>1.9956616052060738E-2</v>
      </c>
      <c r="AR87" s="22">
        <v>0.25900045571927693</v>
      </c>
      <c r="AS87" s="22">
        <v>1.6709706820598511E-2</v>
      </c>
      <c r="AT87" s="22">
        <v>7.3969631236442512E-2</v>
      </c>
      <c r="AU87" s="22">
        <v>-5.8548850574712645E-2</v>
      </c>
      <c r="AV87" s="22">
        <v>-1.5799166424348164E-2</v>
      </c>
      <c r="AW87" s="22">
        <v>0.18504449750379856</v>
      </c>
      <c r="AX87" s="22">
        <v>-1.7690471022357282E-2</v>
      </c>
      <c r="AY87" s="22">
        <v>4.6493916178458763</v>
      </c>
      <c r="AZ87" s="22">
        <v>4.5673726904010818</v>
      </c>
      <c r="BA87" s="22">
        <v>-0.35434782608695653</v>
      </c>
      <c r="BB87" s="22">
        <v>0.12968886304158186</v>
      </c>
      <c r="BC87" s="23">
        <v>6.6021908615414987E-2</v>
      </c>
    </row>
    <row r="88" spans="1:55" x14ac:dyDescent="0.2">
      <c r="A88" s="45" t="s">
        <v>268</v>
      </c>
      <c r="B88" s="45" t="s">
        <v>269</v>
      </c>
      <c r="C88" s="45" t="s">
        <v>24</v>
      </c>
      <c r="D88" s="45">
        <v>378107</v>
      </c>
      <c r="E88" s="45" t="s">
        <v>16</v>
      </c>
      <c r="F88" s="45">
        <v>2018</v>
      </c>
      <c r="G88" s="45" t="s">
        <v>17</v>
      </c>
      <c r="H88" s="46">
        <v>43465</v>
      </c>
      <c r="I88" s="46">
        <v>43515</v>
      </c>
      <c r="J88" s="46">
        <v>43515</v>
      </c>
      <c r="K88" s="45">
        <v>411524000</v>
      </c>
      <c r="L88" s="45">
        <v>420698000</v>
      </c>
      <c r="M88" s="54" t="s">
        <v>1661</v>
      </c>
      <c r="N88" s="20">
        <v>0.93259751393056156</v>
      </c>
      <c r="O88" s="21">
        <v>0.93259751393056156</v>
      </c>
      <c r="P88" s="21">
        <v>0.49324903557651095</v>
      </c>
      <c r="Q88" s="21">
        <v>2.1784467713787086</v>
      </c>
      <c r="R88" s="21">
        <v>0.21500800732097919</v>
      </c>
      <c r="S88" s="21">
        <v>1.8302447952413636E-4</v>
      </c>
      <c r="T88" s="21">
        <v>0.21482498284145504</v>
      </c>
      <c r="U88" s="21">
        <v>0.68339150668993598</v>
      </c>
      <c r="V88" s="21">
        <v>5.8173356602675972E-4</v>
      </c>
      <c r="W88" s="21">
        <v>0.68280977312390922</v>
      </c>
      <c r="X88" s="22">
        <v>0.39821551132463967</v>
      </c>
      <c r="Y88" s="22">
        <v>0.4377387318563789</v>
      </c>
      <c r="Z88" s="22">
        <v>0.60178448867536027</v>
      </c>
      <c r="AA88" s="22">
        <v>0.21729581331503089</v>
      </c>
      <c r="AB88" s="23">
        <v>0.31461908030199037</v>
      </c>
      <c r="AC88" s="24">
        <v>0.17948823942788641</v>
      </c>
      <c r="AD88" s="22">
        <v>2.478194369806953E-2</v>
      </c>
      <c r="AE88" s="22">
        <v>2.478194369806953E-2</v>
      </c>
      <c r="AF88" s="22">
        <v>1.7113802653879542E-2</v>
      </c>
      <c r="AG88" s="22">
        <v>4.7019607843137257</v>
      </c>
      <c r="AH88" s="23">
        <v>4.7019607843137257</v>
      </c>
      <c r="AI88" s="24">
        <v>-5.5070517125587644E-2</v>
      </c>
      <c r="AJ88" s="22">
        <v>0.1595585083583369</v>
      </c>
      <c r="AK88" s="22">
        <v>0.3168759310491594</v>
      </c>
      <c r="AL88" s="23">
        <v>0.3168759310491594</v>
      </c>
      <c r="AM88" s="24">
        <v>0.12041884816753927</v>
      </c>
      <c r="AN88" s="22">
        <v>7.0363583478766722</v>
      </c>
      <c r="AO88" s="22">
        <v>2.2137725920841911</v>
      </c>
      <c r="AP88" s="22">
        <v>-76.918918918918919</v>
      </c>
      <c r="AQ88" s="22">
        <v>3.7886067261496223E-2</v>
      </c>
      <c r="AR88" s="22">
        <v>3.0775908395684344E-2</v>
      </c>
      <c r="AS88" s="22">
        <v>-1.6948451903600512E-3</v>
      </c>
      <c r="AT88" s="22">
        <v>6.8130862502859754E-2</v>
      </c>
      <c r="AU88" s="22">
        <v>2.4003429061294469E-2</v>
      </c>
      <c r="AV88" s="22">
        <v>4.7669716961055542E-2</v>
      </c>
      <c r="AW88" s="22">
        <v>0.31714589989350372</v>
      </c>
      <c r="AX88" s="22">
        <v>4.7710330138445153E-2</v>
      </c>
      <c r="AY88" s="22">
        <v>3.9190992493744785</v>
      </c>
      <c r="AZ88" s="22">
        <v>8.0066722268557128E-2</v>
      </c>
      <c r="BA88" s="22">
        <v>0.27053140096618356</v>
      </c>
      <c r="BB88" s="22">
        <v>0.25516067248350716</v>
      </c>
      <c r="BC88" s="23">
        <v>9.5743831350315417E-2</v>
      </c>
    </row>
    <row r="89" spans="1:55" x14ac:dyDescent="0.2">
      <c r="A89" s="45" t="s">
        <v>271</v>
      </c>
      <c r="B89" s="45" t="s">
        <v>272</v>
      </c>
      <c r="C89" s="45" t="s">
        <v>52</v>
      </c>
      <c r="D89" s="45">
        <v>378108</v>
      </c>
      <c r="E89" s="45" t="s">
        <v>16</v>
      </c>
      <c r="F89" s="45">
        <v>2018</v>
      </c>
      <c r="G89" s="45" t="s">
        <v>17</v>
      </c>
      <c r="H89" s="46">
        <v>43465</v>
      </c>
      <c r="I89" s="46">
        <v>43524</v>
      </c>
      <c r="J89" s="46">
        <v>43684</v>
      </c>
      <c r="K89" s="45">
        <v>501008000</v>
      </c>
      <c r="L89" s="45">
        <v>509438000</v>
      </c>
      <c r="M89" s="45" t="s">
        <v>1919</v>
      </c>
      <c r="N89" s="20">
        <v>1.1062235255783643</v>
      </c>
      <c r="O89" s="21">
        <v>0.97686542847833169</v>
      </c>
      <c r="P89" s="21">
        <v>0.39752362333007496</v>
      </c>
      <c r="Q89" s="21">
        <v>3.8498293515358362</v>
      </c>
      <c r="R89" s="21">
        <v>0.32573891625615764</v>
      </c>
      <c r="S89" s="21">
        <v>2.8369106263194933E-2</v>
      </c>
      <c r="T89" s="21">
        <v>0.2973698099929627</v>
      </c>
      <c r="U89" s="21">
        <v>1.579778156996587</v>
      </c>
      <c r="V89" s="21">
        <v>0.13758532423208192</v>
      </c>
      <c r="W89" s="21">
        <v>1.4421928327645051</v>
      </c>
      <c r="X89" s="22">
        <v>0.14932266009852216</v>
      </c>
      <c r="Y89" s="22">
        <v>0.2143673693355892</v>
      </c>
      <c r="Z89" s="22">
        <v>0.85067733990147787</v>
      </c>
      <c r="AA89" s="22">
        <v>3.8133356790992258E-2</v>
      </c>
      <c r="AB89" s="23">
        <v>0.20619282195636876</v>
      </c>
      <c r="AC89" s="24">
        <v>0.49095069690035364</v>
      </c>
      <c r="AD89" s="22">
        <v>0.21926357395464946</v>
      </c>
      <c r="AE89" s="22">
        <v>0.11150405658414812</v>
      </c>
      <c r="AF89" s="22">
        <v>0.18639484085708341</v>
      </c>
      <c r="AG89" s="22">
        <v>6.7348242811501597</v>
      </c>
      <c r="AH89" s="23">
        <v>3.4249201277955272</v>
      </c>
      <c r="AI89" s="24">
        <v>-0.17241379310344829</v>
      </c>
      <c r="AJ89" s="22">
        <v>0.46301726946888239</v>
      </c>
      <c r="AK89" s="22">
        <v>0.1296246286794491</v>
      </c>
      <c r="AL89" s="23">
        <v>0.19187145557655955</v>
      </c>
      <c r="AM89" s="24">
        <v>0.38225255972696248</v>
      </c>
      <c r="AN89" s="22">
        <v>2.050767918088737</v>
      </c>
      <c r="AO89" s="22">
        <v>0.42285362420830402</v>
      </c>
      <c r="AP89" s="22">
        <v>29.490797546012271</v>
      </c>
      <c r="AQ89" s="22">
        <v>7.8817733990147784E-2</v>
      </c>
      <c r="AR89" s="22">
        <v>0.14780528396089038</v>
      </c>
      <c r="AS89" s="22">
        <v>-2.5483669648429373E-2</v>
      </c>
      <c r="AT89" s="22">
        <v>6.25E-2</v>
      </c>
      <c r="AU89" s="22">
        <v>5.3437601824698602E-2</v>
      </c>
      <c r="AV89" s="22">
        <v>2.2144207399405886E-2</v>
      </c>
      <c r="AW89" s="22">
        <v>0.21017600946605533</v>
      </c>
      <c r="AX89" s="22">
        <v>2.4256766750480697E-2</v>
      </c>
      <c r="AY89" s="22">
        <v>3.5132827324478177</v>
      </c>
      <c r="AZ89" s="22">
        <v>2.9345351043643264</v>
      </c>
      <c r="BA89" s="22">
        <v>9.1517857142857137E-2</v>
      </c>
      <c r="BB89" s="22">
        <v>0.14474750202538483</v>
      </c>
      <c r="BC89" s="23">
        <v>5.4507550719479332E-2</v>
      </c>
    </row>
    <row r="90" spans="1:55" x14ac:dyDescent="0.2">
      <c r="A90" s="45" t="s">
        <v>236</v>
      </c>
      <c r="B90" s="45" t="s">
        <v>237</v>
      </c>
      <c r="C90" s="45" t="s">
        <v>138</v>
      </c>
      <c r="D90" s="45">
        <v>378102</v>
      </c>
      <c r="E90" s="45" t="s">
        <v>16</v>
      </c>
      <c r="F90" s="45">
        <v>2018</v>
      </c>
      <c r="G90" s="45" t="s">
        <v>17</v>
      </c>
      <c r="H90" s="46">
        <v>43465</v>
      </c>
      <c r="I90" s="46">
        <v>43522</v>
      </c>
      <c r="J90" s="46">
        <v>43522</v>
      </c>
      <c r="K90" s="45">
        <v>430610000</v>
      </c>
      <c r="L90" s="45">
        <v>432499000</v>
      </c>
      <c r="M90" s="45" t="s">
        <v>1662</v>
      </c>
      <c r="N90" s="20">
        <v>1.2186704434298021</v>
      </c>
      <c r="O90" s="21">
        <v>1.2059159022332395</v>
      </c>
      <c r="P90" s="21">
        <v>0.76477382435502428</v>
      </c>
      <c r="Q90" s="21">
        <v>0.87302770904610116</v>
      </c>
      <c r="R90" s="21">
        <v>0.32193362700070061</v>
      </c>
      <c r="S90" s="21">
        <v>6.430672276017993E-2</v>
      </c>
      <c r="T90" s="21">
        <v>0.2576269042405207</v>
      </c>
      <c r="U90" s="21">
        <v>0.60299060384602432</v>
      </c>
      <c r="V90" s="21">
        <v>0.12044827360776257</v>
      </c>
      <c r="W90" s="21">
        <v>0.48254233023826176</v>
      </c>
      <c r="X90" s="22">
        <v>0.16181538724493078</v>
      </c>
      <c r="Y90" s="22">
        <v>0.53389493127642074</v>
      </c>
      <c r="Z90" s="22">
        <v>0.83818461275506928</v>
      </c>
      <c r="AA90" s="22">
        <v>0</v>
      </c>
      <c r="AB90" s="23">
        <v>0.53389493127642074</v>
      </c>
      <c r="AC90" s="24">
        <v>0.64149122076114129</v>
      </c>
      <c r="AD90" s="22">
        <v>0.57386242864406289</v>
      </c>
      <c r="AE90" s="22">
        <v>0.25144384002212877</v>
      </c>
      <c r="AF90" s="22">
        <v>5.6905066774589778E-2</v>
      </c>
      <c r="AG90" s="22">
        <v>12.327030317788871</v>
      </c>
      <c r="AH90" s="23">
        <v>5.4012175818823813</v>
      </c>
      <c r="AI90" s="24">
        <v>-0.23437026810367864</v>
      </c>
      <c r="AJ90" s="22">
        <v>1.4308791807525274</v>
      </c>
      <c r="AK90" s="22">
        <v>0.53835787188438589</v>
      </c>
      <c r="AL90" s="23">
        <v>0.59016053055047968</v>
      </c>
      <c r="AM90" s="24">
        <v>3.9776853724684563E-2</v>
      </c>
      <c r="AN90" s="22">
        <v>0.69900372636846475</v>
      </c>
      <c r="AO90" s="22">
        <v>0.3731945464514535</v>
      </c>
      <c r="AP90" s="22">
        <v>12.85321181124735</v>
      </c>
      <c r="AQ90" s="22">
        <v>2.1236660585732706E-2</v>
      </c>
      <c r="AR90" s="22">
        <v>0.50909779341453643</v>
      </c>
      <c r="AS90" s="22">
        <v>-0.1193173863335561</v>
      </c>
      <c r="AT90" s="22">
        <v>0.18999252011277368</v>
      </c>
      <c r="AU90" s="22">
        <v>0.3058907308928816</v>
      </c>
      <c r="AV90" s="22">
        <v>0.12616343746037004</v>
      </c>
      <c r="AW90" s="22">
        <v>0.73747157996897916</v>
      </c>
      <c r="AX90" s="22">
        <v>0.15765532383439898</v>
      </c>
      <c r="AY90" s="22">
        <v>1.503222480020624</v>
      </c>
      <c r="AZ90" s="22">
        <v>1.0290640535193434</v>
      </c>
      <c r="BA90" s="22">
        <v>1.9125536641000866</v>
      </c>
      <c r="BB90" s="22">
        <v>0.2914807959308518</v>
      </c>
      <c r="BC90" s="23">
        <v>0.10820495233003044</v>
      </c>
    </row>
    <row r="91" spans="1:55" x14ac:dyDescent="0.2">
      <c r="A91" s="45" t="s">
        <v>1129</v>
      </c>
      <c r="B91" s="45" t="s">
        <v>1130</v>
      </c>
      <c r="C91" s="45" t="s">
        <v>24</v>
      </c>
      <c r="D91" s="45">
        <v>186450</v>
      </c>
      <c r="E91" s="45" t="s">
        <v>16</v>
      </c>
      <c r="F91" s="45">
        <v>2018</v>
      </c>
      <c r="G91" s="45" t="s">
        <v>17</v>
      </c>
      <c r="H91" s="46">
        <v>43404</v>
      </c>
      <c r="I91" s="46">
        <v>43455</v>
      </c>
      <c r="J91" s="46">
        <v>43455</v>
      </c>
      <c r="K91" s="45">
        <v>49300000</v>
      </c>
      <c r="L91" s="45">
        <v>50600000</v>
      </c>
      <c r="M91" s="45" t="s">
        <v>1663</v>
      </c>
      <c r="N91" s="20">
        <v>2.4064630143903054</v>
      </c>
      <c r="O91" s="21">
        <v>1.260035344609947</v>
      </c>
      <c r="P91" s="21">
        <v>0.22418581166372128</v>
      </c>
      <c r="Q91" s="21">
        <v>0.52991372252660751</v>
      </c>
      <c r="R91" s="21">
        <v>0.24136085784263281</v>
      </c>
      <c r="S91" s="21">
        <v>4.8161030728384136E-3</v>
      </c>
      <c r="T91" s="21">
        <v>0.23654475476979439</v>
      </c>
      <c r="U91" s="21">
        <v>0.36926128849423767</v>
      </c>
      <c r="V91" s="21">
        <v>7.36822218023805E-3</v>
      </c>
      <c r="W91" s="21">
        <v>0.36189306631399965</v>
      </c>
      <c r="X91" s="22">
        <v>0.19618416448844342</v>
      </c>
      <c r="Y91" s="22">
        <v>1.5885354141656662</v>
      </c>
      <c r="Z91" s="22">
        <v>0.80381583551155655</v>
      </c>
      <c r="AA91" s="22">
        <v>0.48465638956922635</v>
      </c>
      <c r="AB91" s="23">
        <v>0.65363162985983903</v>
      </c>
      <c r="AC91" s="24">
        <v>0.63852267414679753</v>
      </c>
      <c r="AD91" s="22">
        <v>0.23258532024310424</v>
      </c>
      <c r="AE91" s="22">
        <v>0.20060776063581112</v>
      </c>
      <c r="AF91" s="22">
        <v>0.17433380084151473</v>
      </c>
      <c r="AG91" s="22">
        <v>14.895209580838323</v>
      </c>
      <c r="AH91" s="23">
        <v>12.847305389221557</v>
      </c>
      <c r="AI91" s="24">
        <v>-0.38392857142857145</v>
      </c>
      <c r="AJ91" s="22">
        <v>1.4986114617520827</v>
      </c>
      <c r="AK91" s="22">
        <v>0.50370938859043235</v>
      </c>
      <c r="AL91" s="23">
        <v>0.50618231431738725</v>
      </c>
      <c r="AM91" s="24">
        <v>0.11741923294917817</v>
      </c>
      <c r="AN91" s="22">
        <v>0.67353107878329865</v>
      </c>
      <c r="AO91" s="22">
        <v>0.44024121678638317</v>
      </c>
      <c r="AP91" s="22">
        <v>3.8395261173936457</v>
      </c>
      <c r="AQ91" s="22">
        <v>7.6748924609463434E-2</v>
      </c>
      <c r="AR91" s="22">
        <v>0.2775128564749883</v>
      </c>
      <c r="AS91" s="22">
        <v>-0.10654511453950444</v>
      </c>
      <c r="AT91" s="22">
        <v>0.12217259760841377</v>
      </c>
      <c r="AU91" s="22">
        <v>0.53597576369603639</v>
      </c>
      <c r="AV91" s="22">
        <v>0.18103521787328389</v>
      </c>
      <c r="AW91" s="22">
        <v>0.51648829722439749</v>
      </c>
      <c r="AX91" s="22">
        <v>0.18472113460367179</v>
      </c>
      <c r="AY91" s="22">
        <v>2.3571859296482414</v>
      </c>
      <c r="AZ91" s="22">
        <v>2.1786934673366836</v>
      </c>
      <c r="BA91" s="22">
        <v>0.56932153392330387</v>
      </c>
      <c r="BB91" s="22">
        <v>0.36590773428839429</v>
      </c>
      <c r="BC91" s="23">
        <v>9.6154708017747503E-2</v>
      </c>
    </row>
    <row r="92" spans="1:55" x14ac:dyDescent="0.2">
      <c r="A92" s="45" t="s">
        <v>328</v>
      </c>
      <c r="B92" s="45" t="s">
        <v>329</v>
      </c>
      <c r="C92" s="45" t="s">
        <v>138</v>
      </c>
      <c r="D92" s="45">
        <v>378120</v>
      </c>
      <c r="E92" s="45" t="s">
        <v>16</v>
      </c>
      <c r="F92" s="45">
        <v>2018</v>
      </c>
      <c r="G92" s="45" t="s">
        <v>17</v>
      </c>
      <c r="H92" s="46">
        <v>43465</v>
      </c>
      <c r="I92" s="46">
        <v>43515</v>
      </c>
      <c r="J92" s="46">
        <v>43515</v>
      </c>
      <c r="K92" s="45">
        <v>1150793000</v>
      </c>
      <c r="L92" s="45">
        <v>1161837000</v>
      </c>
      <c r="M92" s="45" t="s">
        <v>1664</v>
      </c>
      <c r="N92" s="20">
        <v>1.75715653932106</v>
      </c>
      <c r="O92" s="21">
        <v>1.644354581249335</v>
      </c>
      <c r="P92" s="21">
        <v>1.0744918591039694</v>
      </c>
      <c r="Q92" s="21">
        <v>1.3818057855264438</v>
      </c>
      <c r="R92" s="21">
        <v>0.26857228537935168</v>
      </c>
      <c r="S92" s="21">
        <v>3.509991548758213E-2</v>
      </c>
      <c r="T92" s="21">
        <v>0.23347236989176959</v>
      </c>
      <c r="U92" s="21">
        <v>0.63968702314859904</v>
      </c>
      <c r="V92" s="21">
        <v>8.360118177981235E-2</v>
      </c>
      <c r="W92" s="21">
        <v>0.55608584136878669</v>
      </c>
      <c r="X92" s="22">
        <v>0.22507565224503148</v>
      </c>
      <c r="Y92" s="22">
        <v>0.41984951337204546</v>
      </c>
      <c r="Z92" s="22">
        <v>0.77492434775496855</v>
      </c>
      <c r="AA92" s="22">
        <v>0</v>
      </c>
      <c r="AB92" s="23">
        <v>0.41984951337204546</v>
      </c>
      <c r="AC92" s="24">
        <v>0.57139421425135706</v>
      </c>
      <c r="AD92" s="22">
        <v>0.31436817151102864</v>
      </c>
      <c r="AE92" s="22">
        <v>7.9193293479007762E-2</v>
      </c>
      <c r="AF92" s="22">
        <v>-2.937538651824366E-2</v>
      </c>
      <c r="AG92" s="22">
        <v>8.3333333333333339</v>
      </c>
      <c r="AH92" s="23">
        <v>2.0992714025500909</v>
      </c>
      <c r="AI92" s="24">
        <v>-1.7459375441571288</v>
      </c>
      <c r="AJ92" s="22">
        <v>0.75311269554113014</v>
      </c>
      <c r="AK92" s="22">
        <v>0.29295031213520784</v>
      </c>
      <c r="AL92" s="23">
        <v>0.35918388062731565</v>
      </c>
      <c r="AM92" s="24">
        <v>-2.7758838998733808E-2</v>
      </c>
      <c r="AN92" s="22">
        <v>0.9449693191779488</v>
      </c>
      <c r="AO92" s="22">
        <v>0.39674490880837493</v>
      </c>
      <c r="AP92" s="22">
        <v>4.0907940969782146</v>
      </c>
      <c r="AQ92" s="22">
        <v>-1.1654535045391348E-2</v>
      </c>
      <c r="AR92" s="22">
        <v>0.24314574314574314</v>
      </c>
      <c r="AS92" s="22">
        <v>-0.4245172816601388</v>
      </c>
      <c r="AT92" s="22">
        <v>9.6466835691502412E-2</v>
      </c>
      <c r="AU92" s="22">
        <v>1.5791209960625732</v>
      </c>
      <c r="AV92" s="22">
        <v>0.7531340405014465</v>
      </c>
      <c r="AW92" s="22">
        <v>0.41318309201307801</v>
      </c>
      <c r="AX92" s="22">
        <v>0.86635917795422701</v>
      </c>
      <c r="AY92" s="22">
        <v>2.1533333333333333</v>
      </c>
      <c r="AZ92" s="22">
        <v>1.0498360655737704</v>
      </c>
      <c r="BA92" s="22">
        <v>-17.355555555555554</v>
      </c>
      <c r="BB92" s="22">
        <v>0.11698726082322489</v>
      </c>
      <c r="BC92" s="23">
        <v>3.6035331822090205E-2</v>
      </c>
    </row>
    <row r="93" spans="1:55" x14ac:dyDescent="0.2">
      <c r="A93" s="45" t="s">
        <v>343</v>
      </c>
      <c r="B93" s="45" t="s">
        <v>344</v>
      </c>
      <c r="C93" s="45" t="s">
        <v>91</v>
      </c>
      <c r="D93" s="45">
        <v>217867</v>
      </c>
      <c r="E93" s="45" t="s">
        <v>16</v>
      </c>
      <c r="F93" s="45">
        <v>2018</v>
      </c>
      <c r="G93" s="45" t="s">
        <v>17</v>
      </c>
      <c r="H93" s="46">
        <v>43373</v>
      </c>
      <c r="I93" s="46">
        <v>43399</v>
      </c>
      <c r="J93" s="46">
        <v>43399</v>
      </c>
      <c r="K93" s="45">
        <v>438333000</v>
      </c>
      <c r="L93" s="45">
        <v>443202000</v>
      </c>
      <c r="M93" s="45" t="s">
        <v>1665</v>
      </c>
      <c r="N93" s="20">
        <v>0.98982566447556442</v>
      </c>
      <c r="O93" s="21">
        <v>0.4277222063446699</v>
      </c>
      <c r="P93" s="21">
        <v>0.33032294941411833</v>
      </c>
      <c r="Q93" s="21">
        <v>2.2807112555284772</v>
      </c>
      <c r="R93" s="21">
        <v>0.18320631688997716</v>
      </c>
      <c r="S93" s="21">
        <v>2.3660824827358515E-3</v>
      </c>
      <c r="T93" s="21">
        <v>0.18084023440724131</v>
      </c>
      <c r="U93" s="21">
        <v>0.60104702590486503</v>
      </c>
      <c r="V93" s="21">
        <v>7.7624334326202729E-3</v>
      </c>
      <c r="W93" s="21">
        <v>0.59328459247224474</v>
      </c>
      <c r="X93" s="22">
        <v>0.47643546922717145</v>
      </c>
      <c r="Y93" s="22">
        <v>0.30481195146779649</v>
      </c>
      <c r="Z93" s="22">
        <v>0.52356453077282861</v>
      </c>
      <c r="AA93" s="22">
        <v>0</v>
      </c>
      <c r="AB93" s="23">
        <v>0.30481195146779649</v>
      </c>
      <c r="AC93" s="24">
        <v>0.13286572369695795</v>
      </c>
      <c r="AD93" s="22">
        <v>3.1862042239875994E-2</v>
      </c>
      <c r="AE93" s="22">
        <v>3.1862042239875994E-2</v>
      </c>
      <c r="AF93" s="22">
        <v>2.0763417942259253E-2</v>
      </c>
      <c r="AG93" s="22">
        <v>30.67910447761194</v>
      </c>
      <c r="AH93" s="23">
        <v>30.67910447761194</v>
      </c>
      <c r="AI93" s="24">
        <v>-0.47844186738031519</v>
      </c>
      <c r="AJ93" s="22">
        <v>0.38445270077164906</v>
      </c>
      <c r="AK93" s="22">
        <v>0.4237873554587776</v>
      </c>
      <c r="AL93" s="23">
        <v>1.0100615708064273</v>
      </c>
      <c r="AM93" s="24">
        <v>0.24180882751150826</v>
      </c>
      <c r="AN93" s="22">
        <v>11.645906670277101</v>
      </c>
      <c r="AO93" s="22">
        <v>3.5498115387789912</v>
      </c>
      <c r="AP93" s="22">
        <v>-724.85955056179773</v>
      </c>
      <c r="AQ93" s="22">
        <v>7.3706220595922634E-2</v>
      </c>
      <c r="AR93" s="22">
        <v>5.2129432280565782E-2</v>
      </c>
      <c r="AS93" s="22">
        <v>-2.4940902925789574E-2</v>
      </c>
      <c r="AT93" s="22">
        <v>0.18504966021955044</v>
      </c>
      <c r="AU93" s="22">
        <v>0.24921406116033151</v>
      </c>
      <c r="AV93" s="22">
        <v>0.65475296591079746</v>
      </c>
      <c r="AW93" s="22">
        <v>1.0232770424463715</v>
      </c>
      <c r="AX93" s="22">
        <v>0.66331964095542373</v>
      </c>
      <c r="AY93" s="22">
        <v>1.6198005351495985</v>
      </c>
      <c r="AZ93" s="22">
        <v>0.21405983945512042</v>
      </c>
      <c r="BA93" s="22">
        <v>1.6274729376633073</v>
      </c>
      <c r="BB93" s="22">
        <v>0.6173599639585523</v>
      </c>
      <c r="BC93" s="23">
        <v>0.21806704858900913</v>
      </c>
    </row>
    <row r="94" spans="1:55" x14ac:dyDescent="0.2">
      <c r="A94" s="45" t="s">
        <v>346</v>
      </c>
      <c r="B94" s="45" t="s">
        <v>347</v>
      </c>
      <c r="C94" s="45" t="s">
        <v>91</v>
      </c>
      <c r="D94" s="45">
        <v>376164</v>
      </c>
      <c r="E94" s="45" t="s">
        <v>16</v>
      </c>
      <c r="F94" s="45">
        <v>2019</v>
      </c>
      <c r="G94" s="45" t="s">
        <v>17</v>
      </c>
      <c r="H94" s="46">
        <v>43646</v>
      </c>
      <c r="I94" s="46">
        <v>43705</v>
      </c>
      <c r="J94" s="46">
        <v>43705</v>
      </c>
      <c r="K94" s="45">
        <v>751500000</v>
      </c>
      <c r="L94" s="45">
        <v>751500000</v>
      </c>
      <c r="M94" s="45" t="s">
        <v>1666</v>
      </c>
      <c r="N94" s="20">
        <v>0.90281899109792285</v>
      </c>
      <c r="O94" s="21">
        <v>0.61871909000989123</v>
      </c>
      <c r="P94" s="21">
        <v>8.1998021760633033E-2</v>
      </c>
      <c r="Q94" s="21">
        <v>1.3779961120159723</v>
      </c>
      <c r="R94" s="21">
        <v>0.33248932841954554</v>
      </c>
      <c r="S94" s="21">
        <v>9.6729149543530318E-3</v>
      </c>
      <c r="T94" s="21">
        <v>0.32281641346519252</v>
      </c>
      <c r="U94" s="21">
        <v>0.79065833026848109</v>
      </c>
      <c r="V94" s="21">
        <v>2.3002154153312668E-2</v>
      </c>
      <c r="W94" s="21">
        <v>0.76765617611516834</v>
      </c>
      <c r="X94" s="22">
        <v>0.16133308587639525</v>
      </c>
      <c r="Y94" s="22">
        <v>1.658302402983254</v>
      </c>
      <c r="Z94" s="22">
        <v>0.83866691412360472</v>
      </c>
      <c r="AA94" s="22">
        <v>0.38033689494569206</v>
      </c>
      <c r="AB94" s="23">
        <v>0.42052213413933592</v>
      </c>
      <c r="AC94" s="24">
        <v>0.61604596722706961</v>
      </c>
      <c r="AD94" s="22">
        <v>8.2996382208980632E-2</v>
      </c>
      <c r="AE94" s="22">
        <v>4.5456480102149394E-2</v>
      </c>
      <c r="AF94" s="22">
        <v>-1.7961268354969143E-2</v>
      </c>
      <c r="AG94" s="22">
        <v>2.9433962264150941</v>
      </c>
      <c r="AH94" s="23">
        <v>1.6120754716981132</v>
      </c>
      <c r="AI94" s="24">
        <v>0.16751269035532995</v>
      </c>
      <c r="AJ94" s="22">
        <v>0.10229970326409496</v>
      </c>
      <c r="AK94" s="22">
        <v>5.0370134098853053E-3</v>
      </c>
      <c r="AL94" s="23">
        <v>5.4981858777560705E-2</v>
      </c>
      <c r="AM94" s="24">
        <v>-1.773761361845216E-2</v>
      </c>
      <c r="AN94" s="22">
        <v>0.98754794304628801</v>
      </c>
      <c r="AO94" s="22">
        <v>0.41528576857473642</v>
      </c>
      <c r="AP94" s="22">
        <v>-23.913486005089059</v>
      </c>
      <c r="AQ94" s="22">
        <v>-7.4590591333704515E-3</v>
      </c>
      <c r="AR94" s="22">
        <v>4.402000425622473E-2</v>
      </c>
      <c r="AS94" s="22">
        <v>7.3739093424132797E-3</v>
      </c>
      <c r="AT94" s="22">
        <v>1.8280881300209453E-2</v>
      </c>
      <c r="AU94" s="22">
        <v>-6.7729970326409497E-2</v>
      </c>
      <c r="AV94" s="22">
        <v>-3.640205733423707E-2</v>
      </c>
      <c r="AW94" s="22">
        <v>5.6629342678019001E-2</v>
      </c>
      <c r="AX94" s="22">
        <v>-3.7492813535193147E-2</v>
      </c>
      <c r="AY94" s="22">
        <v>9.6465384615384622</v>
      </c>
      <c r="AZ94" s="22">
        <v>9.2214102564102571</v>
      </c>
      <c r="BA94" s="22">
        <v>1.6226303317535544</v>
      </c>
      <c r="BB94" s="22">
        <v>5.6776045612216421E-2</v>
      </c>
      <c r="BC94" s="23">
        <v>2.2984795170610452E-2</v>
      </c>
    </row>
    <row r="95" spans="1:55" x14ac:dyDescent="0.2">
      <c r="A95" s="45" t="s">
        <v>242</v>
      </c>
      <c r="B95" s="45" t="s">
        <v>243</v>
      </c>
      <c r="C95" s="45" t="s">
        <v>91</v>
      </c>
      <c r="D95" s="45">
        <v>249099</v>
      </c>
      <c r="E95" s="45" t="s">
        <v>16</v>
      </c>
      <c r="F95" s="45">
        <v>2018</v>
      </c>
      <c r="G95" s="45" t="s">
        <v>17</v>
      </c>
      <c r="H95" s="46">
        <v>43312</v>
      </c>
      <c r="I95" s="46">
        <v>43370</v>
      </c>
      <c r="J95" s="46">
        <v>43734</v>
      </c>
      <c r="K95" s="45">
        <v>301000000</v>
      </c>
      <c r="L95" s="45">
        <v>304000000</v>
      </c>
      <c r="M95" s="45" t="s">
        <v>1294</v>
      </c>
      <c r="N95" s="20">
        <v>0.79331941544885176</v>
      </c>
      <c r="O95" s="21">
        <v>0.41670146137787056</v>
      </c>
      <c r="P95" s="21">
        <v>0.13319415448851774</v>
      </c>
      <c r="Q95" s="21">
        <v>3.6966565349544074</v>
      </c>
      <c r="R95" s="21">
        <v>0.45767538182759515</v>
      </c>
      <c r="S95" s="21">
        <v>0.1342221071705928</v>
      </c>
      <c r="T95" s="21">
        <v>0.32345327465700235</v>
      </c>
      <c r="U95" s="21">
        <v>2.1495440729483284</v>
      </c>
      <c r="V95" s="21">
        <v>0.63039513677811554</v>
      </c>
      <c r="W95" s="21">
        <v>1.5191489361702128</v>
      </c>
      <c r="X95" s="22">
        <v>0.24592285788247475</v>
      </c>
      <c r="Y95" s="22">
        <v>0.36612508346316491</v>
      </c>
      <c r="Z95" s="22">
        <v>0.75407714211752519</v>
      </c>
      <c r="AA95" s="22">
        <v>0.27375097074812321</v>
      </c>
      <c r="AB95" s="23">
        <v>0.21291742169298472</v>
      </c>
      <c r="AC95" s="24">
        <v>0.41836559876648965</v>
      </c>
      <c r="AD95" s="22">
        <v>0.24704471475072812</v>
      </c>
      <c r="AE95" s="22">
        <v>0.24704471475072812</v>
      </c>
      <c r="AF95" s="22">
        <v>0.15196162412198047</v>
      </c>
      <c r="AG95" s="22">
        <v>12.539130434782608</v>
      </c>
      <c r="AH95" s="23">
        <v>12.539130434782608</v>
      </c>
      <c r="AI95" s="24">
        <v>-0.70496894409937894</v>
      </c>
      <c r="AJ95" s="22">
        <v>0.53778705636743218</v>
      </c>
      <c r="AK95" s="22">
        <v>0.24547511312217193</v>
      </c>
      <c r="AL95" s="23">
        <v>0.36425339366515835</v>
      </c>
      <c r="AM95" s="24">
        <v>0.53920972644376897</v>
      </c>
      <c r="AN95" s="22">
        <v>3.5483282674772036</v>
      </c>
      <c r="AO95" s="22">
        <v>0.75550090603158171</v>
      </c>
      <c r="AP95" s="22">
        <v>-11.791919191919192</v>
      </c>
      <c r="AQ95" s="22">
        <v>0.1148071447061869</v>
      </c>
      <c r="AR95" s="22">
        <v>0.22066129861230083</v>
      </c>
      <c r="AS95" s="22">
        <v>-0.15555936268631146</v>
      </c>
      <c r="AT95" s="22">
        <v>0.16670981102769869</v>
      </c>
      <c r="AU95" s="22">
        <v>0.38413361169102295</v>
      </c>
      <c r="AV95" s="22">
        <v>0.26018099547511314</v>
      </c>
      <c r="AW95" s="22">
        <v>0.51540616246498594</v>
      </c>
      <c r="AX95" s="22">
        <v>0.36814725890356143</v>
      </c>
      <c r="AY95" s="22">
        <v>2.452149791955617</v>
      </c>
      <c r="AZ95" s="22">
        <v>2.2309292649098476</v>
      </c>
      <c r="BA95" s="22">
        <v>1.0372040586245772</v>
      </c>
      <c r="BB95" s="22">
        <v>0.40780542986425339</v>
      </c>
      <c r="BC95" s="23">
        <v>0.27049334083661603</v>
      </c>
    </row>
    <row r="96" spans="1:55" x14ac:dyDescent="0.2">
      <c r="A96" s="45" t="s">
        <v>337</v>
      </c>
      <c r="B96" s="45" t="s">
        <v>338</v>
      </c>
      <c r="C96" s="45" t="s">
        <v>15</v>
      </c>
      <c r="D96" s="45">
        <v>287342</v>
      </c>
      <c r="E96" s="45" t="s">
        <v>16</v>
      </c>
      <c r="F96" s="45">
        <v>2018</v>
      </c>
      <c r="G96" s="45" t="s">
        <v>17</v>
      </c>
      <c r="H96" s="46">
        <v>43312</v>
      </c>
      <c r="I96" s="46">
        <v>43374</v>
      </c>
      <c r="J96" s="46">
        <v>43374</v>
      </c>
      <c r="K96" s="45">
        <v>232990000</v>
      </c>
      <c r="L96" s="45">
        <v>244397000</v>
      </c>
      <c r="M96" s="45" t="s">
        <v>1667</v>
      </c>
      <c r="N96" s="20">
        <v>1.9435881821461312</v>
      </c>
      <c r="O96" s="21">
        <v>1.9099529046542645</v>
      </c>
      <c r="P96" s="21">
        <v>0.6953430877734128</v>
      </c>
      <c r="Q96" s="21">
        <v>0.80457036227926448</v>
      </c>
      <c r="R96" s="21">
        <v>0.31931282758495455</v>
      </c>
      <c r="S96" s="21">
        <v>4.1440079979783113E-2</v>
      </c>
      <c r="T96" s="21">
        <v>0.27787274760517144</v>
      </c>
      <c r="U96" s="21">
        <v>0.57622246495539775</v>
      </c>
      <c r="V96" s="21">
        <v>7.4781540141998906E-2</v>
      </c>
      <c r="W96" s="21">
        <v>0.50144092481339886</v>
      </c>
      <c r="X96" s="22">
        <v>0.29622229698749208</v>
      </c>
      <c r="Y96" s="22">
        <v>0.70138924357730226</v>
      </c>
      <c r="Z96" s="22">
        <v>0.70377770301250797</v>
      </c>
      <c r="AA96" s="22">
        <v>0.17162311645744441</v>
      </c>
      <c r="AB96" s="23">
        <v>0.55414852249759272</v>
      </c>
      <c r="AC96" s="24">
        <v>0.43648915282728157</v>
      </c>
      <c r="AD96" s="22">
        <v>0.33195463200138675</v>
      </c>
      <c r="AE96" s="22">
        <v>0.33195463200138675</v>
      </c>
      <c r="AF96" s="22">
        <v>0.27225978793920641</v>
      </c>
      <c r="AG96" s="22">
        <v>21.484110311536227</v>
      </c>
      <c r="AH96" s="23">
        <v>21.484110311536227</v>
      </c>
      <c r="AI96" s="24">
        <v>-0.21740323295221295</v>
      </c>
      <c r="AJ96" s="22">
        <v>1.6285060879752973</v>
      </c>
      <c r="AK96" s="22">
        <v>0.77729614967821836</v>
      </c>
      <c r="AL96" s="23">
        <v>0.77729614967821836</v>
      </c>
      <c r="AM96" s="24">
        <v>0.35884489350081922</v>
      </c>
      <c r="AN96" s="22">
        <v>1.3180238485344984</v>
      </c>
      <c r="AO96" s="22">
        <v>0.73038096828198318</v>
      </c>
      <c r="AP96" s="22">
        <v>5.0787105237313579</v>
      </c>
      <c r="AQ96" s="22">
        <v>0.19885336753928498</v>
      </c>
      <c r="AR96" s="22">
        <v>0.33982351978375408</v>
      </c>
      <c r="AS96" s="22">
        <v>-7.387873183418843E-2</v>
      </c>
      <c r="AT96" s="22">
        <v>0.24820063142464999</v>
      </c>
      <c r="AU96" s="22">
        <v>0.51717838313702003</v>
      </c>
      <c r="AV96" s="22">
        <v>0.24685247962997481</v>
      </c>
      <c r="AW96" s="22">
        <v>0.89321688997482229</v>
      </c>
      <c r="AX96" s="22">
        <v>0.28366640466305915</v>
      </c>
      <c r="AY96" s="22">
        <v>1.3170073065592598</v>
      </c>
      <c r="AZ96" s="22">
        <v>0.87990363330725829</v>
      </c>
      <c r="BA96" s="22">
        <v>0.39638837522544118</v>
      </c>
      <c r="BB96" s="22">
        <v>0.7592972301820744</v>
      </c>
      <c r="BC96" s="23">
        <v>0.28605027053919785</v>
      </c>
    </row>
    <row r="97" spans="1:55" x14ac:dyDescent="0.2">
      <c r="A97" s="45" t="s">
        <v>1039</v>
      </c>
      <c r="B97" s="45" t="s">
        <v>1040</v>
      </c>
      <c r="C97" s="45" t="s">
        <v>34</v>
      </c>
      <c r="D97" s="45">
        <v>85017</v>
      </c>
      <c r="E97" s="45" t="s">
        <v>16</v>
      </c>
      <c r="F97" s="45">
        <v>2018</v>
      </c>
      <c r="G97" s="45" t="s">
        <v>17</v>
      </c>
      <c r="H97" s="46">
        <v>43496</v>
      </c>
      <c r="I97" s="46">
        <v>43532</v>
      </c>
      <c r="J97" s="46">
        <v>43532</v>
      </c>
      <c r="K97" s="45">
        <v>768000000</v>
      </c>
      <c r="L97" s="45">
        <v>787000000</v>
      </c>
      <c r="M97" s="45" t="s">
        <v>1668</v>
      </c>
      <c r="N97" s="20">
        <v>1.0599424905994248</v>
      </c>
      <c r="O97" s="21">
        <v>1.0599424905994248</v>
      </c>
      <c r="P97" s="21">
        <v>0.5</v>
      </c>
      <c r="Q97" s="21">
        <v>1.1187355435620663</v>
      </c>
      <c r="R97" s="21">
        <v>7.8238719068413398E-2</v>
      </c>
      <c r="S97" s="21">
        <v>0</v>
      </c>
      <c r="T97" s="21">
        <v>7.8238719068413398E-2</v>
      </c>
      <c r="U97" s="21">
        <v>0.16576715497301464</v>
      </c>
      <c r="V97" s="21">
        <v>0</v>
      </c>
      <c r="W97" s="21">
        <v>0.16576715497301464</v>
      </c>
      <c r="X97" s="22">
        <v>0.43595342066957787</v>
      </c>
      <c r="Y97" s="22">
        <v>0.75753814703949773</v>
      </c>
      <c r="Z97" s="22">
        <v>0.56404657933042213</v>
      </c>
      <c r="AA97" s="22">
        <v>0.33269650655021832</v>
      </c>
      <c r="AB97" s="23">
        <v>0.47197962154294032</v>
      </c>
      <c r="AC97" s="24">
        <v>0.73535125723138484</v>
      </c>
      <c r="AD97" s="22">
        <v>2.2496920805052514E-2</v>
      </c>
      <c r="AE97" s="22">
        <v>2.2496920805052514E-2</v>
      </c>
      <c r="AF97" s="22">
        <v>1.2163917369560264E-2</v>
      </c>
      <c r="AG97" s="22">
        <v>2.711753677696882</v>
      </c>
      <c r="AH97" s="23">
        <v>2.711753677696882</v>
      </c>
      <c r="AI97" s="24">
        <v>8.0799060616187565E-2</v>
      </c>
      <c r="AJ97" s="22">
        <v>0.30280524220305244</v>
      </c>
      <c r="AK97" s="22">
        <v>1.5918401162790698</v>
      </c>
      <c r="AL97" s="23">
        <v>1.5918401162790698</v>
      </c>
      <c r="AM97" s="24">
        <v>1.2285851966075559E-2</v>
      </c>
      <c r="AN97" s="22">
        <v>1.0100242868157285</v>
      </c>
      <c r="AO97" s="22">
        <v>0.4767108806404658</v>
      </c>
      <c r="AP97" s="22">
        <v>19.335815498154982</v>
      </c>
      <c r="AQ97" s="22">
        <v>5.7986717612809316E-3</v>
      </c>
      <c r="AR97" s="22">
        <v>0.26125590314209562</v>
      </c>
      <c r="AS97" s="22">
        <v>2.1109231554315013E-2</v>
      </c>
      <c r="AT97" s="22">
        <v>0.12454353165938864</v>
      </c>
      <c r="AU97" s="22">
        <v>8.0453771289537707E-2</v>
      </c>
      <c r="AV97" s="22">
        <v>0.42294360465116276</v>
      </c>
      <c r="AW97" s="22">
        <v>1.5918401162790698</v>
      </c>
      <c r="AX97" s="22">
        <v>0.42294360465116276</v>
      </c>
      <c r="AY97" s="22">
        <v>7.2953072511960908</v>
      </c>
      <c r="AZ97" s="22">
        <v>-11.880323029418751</v>
      </c>
      <c r="BA97" s="22">
        <v>5.7065768210985421</v>
      </c>
      <c r="BB97" s="22">
        <v>0.13707441860465117</v>
      </c>
      <c r="BC97" s="23">
        <v>1.8217277082367485E-2</v>
      </c>
    </row>
    <row r="98" spans="1:55" x14ac:dyDescent="0.2">
      <c r="A98" s="45" t="s">
        <v>298</v>
      </c>
      <c r="B98" s="45" t="s">
        <v>299</v>
      </c>
      <c r="C98" s="45" t="s">
        <v>34</v>
      </c>
      <c r="D98" s="45">
        <v>82202</v>
      </c>
      <c r="E98" s="45" t="s">
        <v>16</v>
      </c>
      <c r="F98" s="45">
        <v>2019</v>
      </c>
      <c r="G98" s="45" t="s">
        <v>17</v>
      </c>
      <c r="H98" s="46">
        <v>43677</v>
      </c>
      <c r="I98" s="46">
        <v>43713</v>
      </c>
      <c r="J98" s="46">
        <v>43788</v>
      </c>
      <c r="K98" s="45">
        <v>4271000000</v>
      </c>
      <c r="L98" s="45">
        <v>4278000000</v>
      </c>
      <c r="M98" s="45" t="s">
        <v>1920</v>
      </c>
      <c r="N98" s="20">
        <v>2.287294248196782</v>
      </c>
      <c r="O98" s="21">
        <v>2.2190123913445534</v>
      </c>
      <c r="P98" s="21">
        <v>1.721768078416867</v>
      </c>
      <c r="Q98" s="21">
        <v>1.5179150078696417</v>
      </c>
      <c r="R98" s="21">
        <v>0.23504375643476982</v>
      </c>
      <c r="S98" s="21">
        <v>4.8150463303426976E-2</v>
      </c>
      <c r="T98" s="21">
        <v>0.18689329313134284</v>
      </c>
      <c r="U98" s="21">
        <v>0.59182020183316364</v>
      </c>
      <c r="V98" s="21">
        <v>0.12123877418757523</v>
      </c>
      <c r="W98" s="21">
        <v>0.47058142764558836</v>
      </c>
      <c r="X98" s="22">
        <v>0.56843837329018976</v>
      </c>
      <c r="Y98" s="22">
        <v>0.57971714569412014</v>
      </c>
      <c r="Z98" s="22">
        <v>0.43156162670981024</v>
      </c>
      <c r="AA98" s="22">
        <v>0.2914583026915723</v>
      </c>
      <c r="AB98" s="23">
        <v>0.39715399323429917</v>
      </c>
      <c r="AC98" s="24">
        <v>0.6204338130954794</v>
      </c>
      <c r="AD98" s="22">
        <v>0.25678086357186297</v>
      </c>
      <c r="AE98" s="22">
        <v>0.25678086357186297</v>
      </c>
      <c r="AF98" s="22">
        <v>2.2298803973241437E-3</v>
      </c>
      <c r="AG98" s="22">
        <v>-22.419469026548672</v>
      </c>
      <c r="AH98" s="23">
        <v>-22.419469026548672</v>
      </c>
      <c r="AI98" s="24">
        <v>-2.3243085028537975</v>
      </c>
      <c r="AJ98" s="22">
        <v>0.50549287960051781</v>
      </c>
      <c r="AK98" s="22">
        <v>0.30106769916695997</v>
      </c>
      <c r="AL98" s="23">
        <v>0.53447534123352503</v>
      </c>
      <c r="AM98" s="24">
        <v>2.5460605499490786E-3</v>
      </c>
      <c r="AN98" s="22">
        <v>1.1417924266271642</v>
      </c>
      <c r="AO98" s="22">
        <v>0.45346742167965876</v>
      </c>
      <c r="AP98" s="22">
        <v>1.4174472731452215</v>
      </c>
      <c r="AQ98" s="22">
        <v>1.0111781144285924E-3</v>
      </c>
      <c r="AR98" s="22">
        <v>0.27703223190756132</v>
      </c>
      <c r="AS98" s="22">
        <v>-0.64390837218731001</v>
      </c>
      <c r="AT98" s="22">
        <v>0.12562509192528312</v>
      </c>
      <c r="AU98" s="22">
        <v>1.0723136674680969</v>
      </c>
      <c r="AV98" s="22">
        <v>1.1337948296765614</v>
      </c>
      <c r="AW98" s="22">
        <v>0.67217549554866951</v>
      </c>
      <c r="AX98" s="22">
        <v>1.4259013329398456</v>
      </c>
      <c r="AY98" s="22">
        <v>2.0185521433646483</v>
      </c>
      <c r="AZ98" s="22">
        <v>-1.6561932580721559</v>
      </c>
      <c r="BA98" s="22">
        <v>263.54545454545456</v>
      </c>
      <c r="BB98" s="22">
        <v>0.49540459149751653</v>
      </c>
      <c r="BC98" s="23">
        <v>0.15494990764413019</v>
      </c>
    </row>
    <row r="99" spans="1:55" x14ac:dyDescent="0.2">
      <c r="A99" s="45" t="s">
        <v>352</v>
      </c>
      <c r="B99" s="45" t="s">
        <v>353</v>
      </c>
      <c r="C99" s="45" t="s">
        <v>15</v>
      </c>
      <c r="D99" s="45">
        <v>248102</v>
      </c>
      <c r="E99" s="45" t="s">
        <v>16</v>
      </c>
      <c r="F99" s="45">
        <v>2018</v>
      </c>
      <c r="G99" s="45" t="s">
        <v>17</v>
      </c>
      <c r="H99" s="46">
        <v>43465</v>
      </c>
      <c r="I99" s="46">
        <v>43502</v>
      </c>
      <c r="J99" s="46">
        <v>43502</v>
      </c>
      <c r="K99" s="45">
        <v>829000000</v>
      </c>
      <c r="L99" s="45">
        <v>834000000</v>
      </c>
      <c r="M99" s="45" t="s">
        <v>1669</v>
      </c>
      <c r="N99" s="20">
        <v>1.0110876451953537</v>
      </c>
      <c r="O99" s="21">
        <v>0.81467793030623015</v>
      </c>
      <c r="P99" s="21">
        <v>0.22122492080253431</v>
      </c>
      <c r="Q99" s="21">
        <v>1.4277562665579784</v>
      </c>
      <c r="R99" s="21">
        <v>0.33042334704384568</v>
      </c>
      <c r="S99" s="21">
        <v>5.3163211057947904E-4</v>
      </c>
      <c r="T99" s="21">
        <v>0.32989171493326619</v>
      </c>
      <c r="U99" s="21">
        <v>0.80218735140275799</v>
      </c>
      <c r="V99" s="21">
        <v>1.2906731879627742E-3</v>
      </c>
      <c r="W99" s="21">
        <v>0.80089667821479515</v>
      </c>
      <c r="X99" s="22">
        <v>5.3582920618931697E-2</v>
      </c>
      <c r="Y99" s="22">
        <v>0.41190296314950053</v>
      </c>
      <c r="Z99" s="22">
        <v>0.94641707938106834</v>
      </c>
      <c r="AA99" s="22">
        <v>0</v>
      </c>
      <c r="AB99" s="23">
        <v>0.41190296314950053</v>
      </c>
      <c r="AC99" s="24">
        <v>0.44600280504908835</v>
      </c>
      <c r="AD99" s="22">
        <v>0.44600280504908835</v>
      </c>
      <c r="AE99" s="22">
        <v>0.33073281907433383</v>
      </c>
      <c r="AF99" s="22">
        <v>0.47957573632538569</v>
      </c>
      <c r="AG99" s="22">
        <v>9.3186813186813193</v>
      </c>
      <c r="AH99" s="23">
        <v>6.9102564102564106</v>
      </c>
      <c r="AI99" s="24">
        <v>-0.62759216589861755</v>
      </c>
      <c r="AJ99" s="22">
        <v>1.8331573389651532</v>
      </c>
      <c r="AK99" s="22">
        <v>0.23405876873571005</v>
      </c>
      <c r="AL99" s="23">
        <v>0.29401304090100772</v>
      </c>
      <c r="AM99" s="24">
        <v>0.3716459479654915</v>
      </c>
      <c r="AN99" s="22">
        <v>0.77494735411996463</v>
      </c>
      <c r="AO99" s="22">
        <v>0.31920311144687874</v>
      </c>
      <c r="AP99" s="22">
        <v>543.23809523809518</v>
      </c>
      <c r="AQ99" s="22">
        <v>0.15308206720949102</v>
      </c>
      <c r="AR99" s="22">
        <v>0.30434782608695654</v>
      </c>
      <c r="AS99" s="22">
        <v>-0.19100631136044882</v>
      </c>
      <c r="AT99" s="22">
        <v>9.7148773049050063E-2</v>
      </c>
      <c r="AU99" s="22">
        <v>1.0438225976768742</v>
      </c>
      <c r="AV99" s="22">
        <v>0.16741468371580998</v>
      </c>
      <c r="AW99" s="22">
        <v>0.29448685326547924</v>
      </c>
      <c r="AX99" s="22">
        <v>0.16768447837150127</v>
      </c>
      <c r="AY99" s="22">
        <v>2.3209512578616351</v>
      </c>
      <c r="AZ99" s="22">
        <v>2.2386006289308176</v>
      </c>
      <c r="BA99" s="22">
        <v>0.36135989764211296</v>
      </c>
      <c r="BB99" s="22">
        <v>0.31950207468879666</v>
      </c>
      <c r="BC99" s="23">
        <v>0.11147880041365046</v>
      </c>
    </row>
    <row r="100" spans="1:55" x14ac:dyDescent="0.2">
      <c r="A100" s="45" t="s">
        <v>295</v>
      </c>
      <c r="B100" s="45" t="s">
        <v>296</v>
      </c>
      <c r="C100" s="45" t="s">
        <v>15</v>
      </c>
      <c r="D100" s="45">
        <v>331923</v>
      </c>
      <c r="E100" s="45" t="s">
        <v>16</v>
      </c>
      <c r="F100" s="45">
        <v>2019</v>
      </c>
      <c r="G100" s="45" t="s">
        <v>17</v>
      </c>
      <c r="H100" s="46">
        <v>43616</v>
      </c>
      <c r="I100" s="46">
        <v>43672</v>
      </c>
      <c r="J100" s="46">
        <v>43746</v>
      </c>
      <c r="K100" s="45">
        <v>105930000</v>
      </c>
      <c r="L100" s="45">
        <v>109296000</v>
      </c>
      <c r="M100" s="45" t="s">
        <v>1921</v>
      </c>
      <c r="N100" s="20">
        <v>2.5493512335391704</v>
      </c>
      <c r="O100" s="21">
        <v>2.1880127394610089</v>
      </c>
      <c r="P100" s="21">
        <v>0.17880099038869277</v>
      </c>
      <c r="Q100" s="21">
        <v>1.3066978371809161</v>
      </c>
      <c r="R100" s="21">
        <v>0.36436203313091547</v>
      </c>
      <c r="S100" s="21">
        <v>0</v>
      </c>
      <c r="T100" s="21">
        <v>0.36436203313091547</v>
      </c>
      <c r="U100" s="21">
        <v>0.84047311377392409</v>
      </c>
      <c r="V100" s="21">
        <v>0</v>
      </c>
      <c r="W100" s="21">
        <v>0.84047311377392409</v>
      </c>
      <c r="X100" s="22">
        <v>0.28425857554826567</v>
      </c>
      <c r="Y100" s="22">
        <v>0.73371121628399205</v>
      </c>
      <c r="Z100" s="22">
        <v>0.71574142445173428</v>
      </c>
      <c r="AA100" s="22">
        <v>0.40914062142957947</v>
      </c>
      <c r="AB100" s="23">
        <v>0.43352015330370697</v>
      </c>
      <c r="AC100" s="24">
        <v>0.44907955245874709</v>
      </c>
      <c r="AD100" s="22">
        <v>0.15312449433594497</v>
      </c>
      <c r="AE100" s="22">
        <v>0.15312449433594497</v>
      </c>
      <c r="AF100" s="22">
        <v>0.13009632166842272</v>
      </c>
      <c r="AG100" s="22">
        <v>9.1124107577664866</v>
      </c>
      <c r="AH100" s="23">
        <v>9.1124107577664866</v>
      </c>
      <c r="AI100" s="24">
        <v>-0.89626203119814141</v>
      </c>
      <c r="AJ100" s="22">
        <v>1.2427032301055478</v>
      </c>
      <c r="AK100" s="22">
        <v>0.31103545958303308</v>
      </c>
      <c r="AL100" s="23">
        <v>0.3802928952644431</v>
      </c>
      <c r="AM100" s="24">
        <v>0.27932330104232483</v>
      </c>
      <c r="AN100" s="22">
        <v>2.1470499508374865</v>
      </c>
      <c r="AO100" s="22">
        <v>0.93078942383778362</v>
      </c>
      <c r="AP100" s="22">
        <v>5.3878767963729386</v>
      </c>
      <c r="AQ100" s="22">
        <v>0.12109228028916616</v>
      </c>
      <c r="AR100" s="22">
        <v>0.14886749779823835</v>
      </c>
      <c r="AS100" s="22">
        <v>-0.13342428595603395</v>
      </c>
      <c r="AT100" s="22">
        <v>0.13856429250379479</v>
      </c>
      <c r="AU100" s="22">
        <v>1.0678024429759607</v>
      </c>
      <c r="AV100" s="22">
        <v>0.32676963636385153</v>
      </c>
      <c r="AW100" s="22">
        <v>0.3802928952644431</v>
      </c>
      <c r="AX100" s="22">
        <v>0.32676963636385153</v>
      </c>
      <c r="AY100" s="22">
        <v>2.5564482707508387</v>
      </c>
      <c r="AZ100" s="22">
        <v>2.4165675974634251</v>
      </c>
      <c r="BA100" s="22">
        <v>0.98323731939529024</v>
      </c>
      <c r="BB100" s="22">
        <v>0.39116770381835114</v>
      </c>
      <c r="BC100" s="23">
        <v>0.16041309164126238</v>
      </c>
    </row>
    <row r="101" spans="1:55" x14ac:dyDescent="0.2">
      <c r="A101" s="45" t="s">
        <v>274</v>
      </c>
      <c r="B101" s="45" t="s">
        <v>275</v>
      </c>
      <c r="C101" s="45" t="s">
        <v>38</v>
      </c>
      <c r="D101" s="45">
        <v>373834</v>
      </c>
      <c r="E101" s="45" t="s">
        <v>16</v>
      </c>
      <c r="F101" s="45">
        <v>2018</v>
      </c>
      <c r="G101" s="45" t="s">
        <v>17</v>
      </c>
      <c r="H101" s="46">
        <v>43465</v>
      </c>
      <c r="I101" s="46">
        <v>43535</v>
      </c>
      <c r="J101" s="46">
        <v>43595</v>
      </c>
      <c r="K101" s="45">
        <v>1066053000</v>
      </c>
      <c r="L101" s="45">
        <v>1053111000</v>
      </c>
      <c r="M101" s="45" t="s">
        <v>1922</v>
      </c>
      <c r="N101" s="20">
        <v>0.86349598517603454</v>
      </c>
      <c r="O101" s="21">
        <v>0.86349598517603454</v>
      </c>
      <c r="P101" s="21">
        <v>0.11344451307391394</v>
      </c>
      <c r="Q101" s="21">
        <v>2.218722063769103</v>
      </c>
      <c r="R101" s="21">
        <v>0.4989485656848871</v>
      </c>
      <c r="S101" s="21">
        <v>5.8589358691195723E-3</v>
      </c>
      <c r="T101" s="21">
        <v>0.49308962981576754</v>
      </c>
      <c r="U101" s="21">
        <v>1.6059767570558938</v>
      </c>
      <c r="V101" s="21">
        <v>1.8858286152143373E-2</v>
      </c>
      <c r="W101" s="21">
        <v>1.5871184709037505</v>
      </c>
      <c r="X101" s="22">
        <v>5.5468119718030444E-2</v>
      </c>
      <c r="Y101" s="22">
        <v>0.72585977814170499</v>
      </c>
      <c r="Z101" s="22">
        <v>0.94453188028196955</v>
      </c>
      <c r="AA101" s="22">
        <v>0.40304982079327084</v>
      </c>
      <c r="AB101" s="23">
        <v>0.31068230812976949</v>
      </c>
      <c r="AC101" s="24">
        <v>0.53539873130946991</v>
      </c>
      <c r="AD101" s="22">
        <v>0.33671273221567738</v>
      </c>
      <c r="AE101" s="22">
        <v>0.11378568192115994</v>
      </c>
      <c r="AF101" s="22">
        <v>7.8670140462165833E-2</v>
      </c>
      <c r="AG101" s="22">
        <v>4.0141796083727215</v>
      </c>
      <c r="AH101" s="23">
        <v>1.3565158676569886</v>
      </c>
      <c r="AI101" s="24">
        <v>1.3811242908715833</v>
      </c>
      <c r="AJ101" s="22">
        <v>0.79843524809553224</v>
      </c>
      <c r="AK101" s="22">
        <v>6.4279276891268625E-2</v>
      </c>
      <c r="AL101" s="23">
        <v>0.10279382918941844</v>
      </c>
      <c r="AM101" s="24">
        <v>5.9129028138435999E-2</v>
      </c>
      <c r="AN101" s="22">
        <v>0.75160699842492873</v>
      </c>
      <c r="AO101" s="22">
        <v>0.23351099707714487</v>
      </c>
      <c r="AP101" s="22">
        <v>-26.630467571644044</v>
      </c>
      <c r="AQ101" s="22">
        <v>1.8370342939519384E-2</v>
      </c>
      <c r="AR101" s="22">
        <v>0.21964204802899864</v>
      </c>
      <c r="AS101" s="22">
        <v>0.303352967829633</v>
      </c>
      <c r="AT101" s="22">
        <v>5.128883363531761E-2</v>
      </c>
      <c r="AU101" s="22">
        <v>-1.028000823553634</v>
      </c>
      <c r="AV101" s="22">
        <v>-0.13234904310024917</v>
      </c>
      <c r="AW101" s="22">
        <v>0.1040152348255237</v>
      </c>
      <c r="AX101" s="22">
        <v>-0.13392162647855591</v>
      </c>
      <c r="AY101" s="22">
        <v>6.3458368376787213</v>
      </c>
      <c r="AZ101" s="22">
        <v>6.2531539108494529</v>
      </c>
      <c r="BA101" s="22">
        <v>-3.5946724262059035</v>
      </c>
      <c r="BB101" s="22">
        <v>5.3252398876106666E-2</v>
      </c>
      <c r="BC101" s="23">
        <v>2.839415439409786E-2</v>
      </c>
    </row>
    <row r="102" spans="1:55" x14ac:dyDescent="0.2">
      <c r="A102" s="45" t="s">
        <v>313</v>
      </c>
      <c r="B102" s="45" t="s">
        <v>314</v>
      </c>
      <c r="C102" s="45" t="s">
        <v>34</v>
      </c>
      <c r="D102" s="45">
        <v>128066</v>
      </c>
      <c r="E102" s="45" t="s">
        <v>16</v>
      </c>
      <c r="F102" s="45">
        <v>2018</v>
      </c>
      <c r="G102" s="45" t="s">
        <v>17</v>
      </c>
      <c r="H102" s="46">
        <v>43465</v>
      </c>
      <c r="I102" s="46">
        <v>43515</v>
      </c>
      <c r="J102" s="46">
        <v>43515</v>
      </c>
      <c r="K102" s="45">
        <v>577000000</v>
      </c>
      <c r="L102" s="45">
        <v>581000000</v>
      </c>
      <c r="M102" s="45" t="s">
        <v>1671</v>
      </c>
      <c r="N102" s="20">
        <v>3.2092286016202887</v>
      </c>
      <c r="O102" s="21">
        <v>3.2092286016202887</v>
      </c>
      <c r="P102" s="21">
        <v>1.7809087706939064</v>
      </c>
      <c r="Q102" s="21">
        <v>0.42665666885368825</v>
      </c>
      <c r="R102" s="21">
        <v>5.7354970107088891E-2</v>
      </c>
      <c r="S102" s="21">
        <v>1.1497273503711977E-2</v>
      </c>
      <c r="T102" s="21">
        <v>4.5857696603376914E-2</v>
      </c>
      <c r="U102" s="21">
        <v>8.1825850595182298E-2</v>
      </c>
      <c r="V102" s="21">
        <v>1.6402661917705501E-2</v>
      </c>
      <c r="W102" s="21">
        <v>6.5423188677476804E-2</v>
      </c>
      <c r="X102" s="22">
        <v>0.5985809079561133</v>
      </c>
      <c r="Y102" s="22">
        <v>0.9248439667128987</v>
      </c>
      <c r="Z102" s="22">
        <v>0.40141909204388676</v>
      </c>
      <c r="AA102" s="22">
        <v>0.17764930030878393</v>
      </c>
      <c r="AB102" s="23">
        <v>0.70093949149201762</v>
      </c>
      <c r="AC102" s="24">
        <v>0.38203916272788657</v>
      </c>
      <c r="AD102" s="22">
        <v>0.19507089804186362</v>
      </c>
      <c r="AE102" s="22">
        <v>0.1675219446320054</v>
      </c>
      <c r="AF102" s="22">
        <v>0.10155300472653613</v>
      </c>
      <c r="AG102" s="22">
        <v>-26.263636363636362</v>
      </c>
      <c r="AH102" s="23">
        <v>-22.554545454545455</v>
      </c>
      <c r="AI102" s="24">
        <v>-0.82467802243456589</v>
      </c>
      <c r="AJ102" s="22">
        <v>0.84783374427615354</v>
      </c>
      <c r="AK102" s="22">
        <v>2.4536082474226806</v>
      </c>
      <c r="AL102" s="23">
        <v>2.7571592210767468</v>
      </c>
      <c r="AM102" s="24">
        <v>0.14096916299559473</v>
      </c>
      <c r="AN102" s="22">
        <v>1.3881338457212484</v>
      </c>
      <c r="AO102" s="22">
        <v>0.97299783194271072</v>
      </c>
      <c r="AP102" s="22">
        <v>2.3612882653061225</v>
      </c>
      <c r="AQ102" s="22">
        <v>9.8810853426187506E-2</v>
      </c>
      <c r="AR102" s="22">
        <v>0.16252532072923701</v>
      </c>
      <c r="AS102" s="22">
        <v>-0.13403106009453072</v>
      </c>
      <c r="AT102" s="22">
        <v>0.15813678470534132</v>
      </c>
      <c r="AU102" s="22">
        <v>0.64283198309263823</v>
      </c>
      <c r="AV102" s="22">
        <v>2.0904925544100803</v>
      </c>
      <c r="AW102" s="22">
        <v>3.4484240687679084</v>
      </c>
      <c r="AX102" s="22">
        <v>2.6146131805157595</v>
      </c>
      <c r="AY102" s="22">
        <v>0.30218068535825543</v>
      </c>
      <c r="AZ102" s="22">
        <v>-1.4479058497750086</v>
      </c>
      <c r="BA102" s="22">
        <v>1.2134308510638299</v>
      </c>
      <c r="BB102" s="22">
        <v>2.8419243986254297</v>
      </c>
      <c r="BC102" s="23">
        <v>0.20037150702632855</v>
      </c>
    </row>
    <row r="103" spans="1:55" x14ac:dyDescent="0.2">
      <c r="A103" s="45" t="s">
        <v>301</v>
      </c>
      <c r="B103" s="45" t="s">
        <v>302</v>
      </c>
      <c r="C103" s="45" t="s">
        <v>34</v>
      </c>
      <c r="D103" s="45">
        <v>131663</v>
      </c>
      <c r="E103" s="45" t="s">
        <v>16</v>
      </c>
      <c r="F103" s="45">
        <v>2018</v>
      </c>
      <c r="G103" s="45" t="s">
        <v>17</v>
      </c>
      <c r="H103" s="46">
        <v>43465</v>
      </c>
      <c r="I103" s="46">
        <v>43511</v>
      </c>
      <c r="J103" s="46">
        <v>43511</v>
      </c>
      <c r="K103" s="45">
        <v>133824000</v>
      </c>
      <c r="L103" s="45">
        <v>144333000</v>
      </c>
      <c r="M103" s="45" t="s">
        <v>1672</v>
      </c>
      <c r="N103" s="20">
        <v>1.5538235020411018</v>
      </c>
      <c r="O103" s="21">
        <v>1.5455772966174079</v>
      </c>
      <c r="P103" s="21">
        <v>1.0359005120684923</v>
      </c>
      <c r="Q103" s="21">
        <v>4.8643876182540167</v>
      </c>
      <c r="R103" s="21">
        <v>0.36553430686632155</v>
      </c>
      <c r="S103" s="21">
        <v>0</v>
      </c>
      <c r="T103" s="21">
        <v>0.36553430686632155</v>
      </c>
      <c r="U103" s="21">
        <v>2.1436348632339204</v>
      </c>
      <c r="V103" s="21">
        <v>0</v>
      </c>
      <c r="W103" s="21">
        <v>2.1436348632339204</v>
      </c>
      <c r="X103" s="22">
        <v>0.45040270259868431</v>
      </c>
      <c r="Y103" s="22">
        <v>0.24422414875003998</v>
      </c>
      <c r="Z103" s="22">
        <v>0.54959729740131569</v>
      </c>
      <c r="AA103" s="22">
        <v>0.27739607874401051</v>
      </c>
      <c r="AB103" s="23">
        <v>0.17052078837478454</v>
      </c>
      <c r="AC103" s="24">
        <v>0.84435579742314726</v>
      </c>
      <c r="AD103" s="22">
        <v>0.22866612430549801</v>
      </c>
      <c r="AE103" s="22">
        <v>0.22866612430549801</v>
      </c>
      <c r="AF103" s="22">
        <v>-7.3349745777052744E-3</v>
      </c>
      <c r="AG103" s="22">
        <v>27.137935380866349</v>
      </c>
      <c r="AH103" s="23">
        <v>27.137935380866349</v>
      </c>
      <c r="AI103" s="24">
        <v>-0.7644889879287794</v>
      </c>
      <c r="AJ103" s="22">
        <v>0.53837194345967199</v>
      </c>
      <c r="AK103" s="22">
        <v>0.42692695656915197</v>
      </c>
      <c r="AL103" s="23">
        <v>0.42692695656915197</v>
      </c>
      <c r="AM103" s="24">
        <v>-2.0876387082212802E-2</v>
      </c>
      <c r="AN103" s="22">
        <v>2.8461430726245163</v>
      </c>
      <c r="AO103" s="22">
        <v>0.48532656057136414</v>
      </c>
      <c r="AP103" s="22">
        <v>3.0231756184017877</v>
      </c>
      <c r="AQ103" s="22">
        <v>-3.559857983676095E-3</v>
      </c>
      <c r="AR103" s="22">
        <v>0.32154936867319056</v>
      </c>
      <c r="AS103" s="22">
        <v>-0.24582095142610541</v>
      </c>
      <c r="AT103" s="22">
        <v>0.15605644915205313</v>
      </c>
      <c r="AU103" s="22">
        <v>0.50048337985358127</v>
      </c>
      <c r="AV103" s="22">
        <v>0.39688146600146462</v>
      </c>
      <c r="AW103" s="22">
        <v>0.42692695656915197</v>
      </c>
      <c r="AX103" s="22">
        <v>0.39688146600146462</v>
      </c>
      <c r="AY103" s="22">
        <v>3.2937622888637734</v>
      </c>
      <c r="AZ103" s="22">
        <v>0.58805096685296709</v>
      </c>
      <c r="BA103" s="22">
        <v>-40.752690766928907</v>
      </c>
      <c r="BB103" s="22">
        <v>0.30360418035661069</v>
      </c>
      <c r="BC103" s="23">
        <v>0.15627748393033117</v>
      </c>
    </row>
    <row r="104" spans="1:55" x14ac:dyDescent="0.2">
      <c r="A104" s="45" t="s">
        <v>358</v>
      </c>
      <c r="B104" s="45" t="s">
        <v>359</v>
      </c>
      <c r="C104" s="45" t="s">
        <v>24</v>
      </c>
      <c r="D104" s="45">
        <v>256275</v>
      </c>
      <c r="E104" s="45" t="s">
        <v>16</v>
      </c>
      <c r="F104" s="45">
        <v>2018</v>
      </c>
      <c r="G104" s="45" t="s">
        <v>17</v>
      </c>
      <c r="H104" s="46">
        <v>43465</v>
      </c>
      <c r="I104" s="46">
        <v>43524</v>
      </c>
      <c r="J104" s="46">
        <v>43586</v>
      </c>
      <c r="K104" s="45">
        <v>1122000000</v>
      </c>
      <c r="L104" s="45">
        <v>1117000000</v>
      </c>
      <c r="M104" s="45" t="s">
        <v>1923</v>
      </c>
      <c r="N104" s="20">
        <v>1.0189571913338553</v>
      </c>
      <c r="O104" s="21">
        <v>0.51987079091620991</v>
      </c>
      <c r="P104" s="21">
        <v>5.8959801618376405E-2</v>
      </c>
      <c r="Q104" s="21">
        <v>1.5237034089401778</v>
      </c>
      <c r="R104" s="21">
        <v>0.28384017828047642</v>
      </c>
      <c r="S104" s="21">
        <v>5.0677486833944768E-2</v>
      </c>
      <c r="T104" s="21">
        <v>0.23316269144653162</v>
      </c>
      <c r="U104" s="21">
        <v>0.71632842552062603</v>
      </c>
      <c r="V104" s="21">
        <v>0.12789494627934739</v>
      </c>
      <c r="W104" s="21">
        <v>0.58843347924127865</v>
      </c>
      <c r="X104" s="22">
        <v>0.32827364371235457</v>
      </c>
      <c r="Y104" s="22">
        <v>0.87560975609756098</v>
      </c>
      <c r="Z104" s="22">
        <v>0.67172635628764543</v>
      </c>
      <c r="AA104" s="22">
        <v>0.4041900116681208</v>
      </c>
      <c r="AB104" s="23">
        <v>0.39624307533821784</v>
      </c>
      <c r="AC104" s="24">
        <v>0.15438399012912232</v>
      </c>
      <c r="AD104" s="22">
        <v>5.1616464450770082E-2</v>
      </c>
      <c r="AE104" s="22">
        <v>5.1616464450770082E-2</v>
      </c>
      <c r="AF104" s="22">
        <v>3.5836048185468594E-2</v>
      </c>
      <c r="AG104" s="22">
        <v>8.9811676082862526</v>
      </c>
      <c r="AH104" s="23">
        <v>8.9811676082862526</v>
      </c>
      <c r="AI104" s="24">
        <v>-0.84313725490196079</v>
      </c>
      <c r="AJ104" s="22">
        <v>0.26125685199686766</v>
      </c>
      <c r="AK104" s="22">
        <v>0.22065032219835568</v>
      </c>
      <c r="AL104" s="23">
        <v>0.2965335901044367</v>
      </c>
      <c r="AM104" s="24">
        <v>0.1756731662024141</v>
      </c>
      <c r="AN104" s="22">
        <v>4.90213556174559</v>
      </c>
      <c r="AO104" s="22">
        <v>1.9424372707109143</v>
      </c>
      <c r="AP104" s="22">
        <v>318.04819277108436</v>
      </c>
      <c r="AQ104" s="22">
        <v>6.9609275630446443E-2</v>
      </c>
      <c r="AR104" s="22">
        <v>4.3331204744948212E-2</v>
      </c>
      <c r="AS104" s="22">
        <v>-3.6534153020250454E-2</v>
      </c>
      <c r="AT104" s="22">
        <v>8.416814708139303E-2</v>
      </c>
      <c r="AU104" s="22">
        <v>0.1673844949099452</v>
      </c>
      <c r="AV104" s="22">
        <v>0.18998592696837271</v>
      </c>
      <c r="AW104" s="22">
        <v>0.36098462648212432</v>
      </c>
      <c r="AX104" s="22">
        <v>0.2312790225868987</v>
      </c>
      <c r="AY104" s="22">
        <v>2.8309918221849446</v>
      </c>
      <c r="AZ104" s="22">
        <v>2.641539106730971</v>
      </c>
      <c r="BA104" s="22">
        <v>0.77469042585321657</v>
      </c>
      <c r="BB104" s="22">
        <v>0.35323309384490037</v>
      </c>
      <c r="BC104" s="23">
        <v>0.14791495432904797</v>
      </c>
    </row>
    <row r="105" spans="1:55" x14ac:dyDescent="0.2">
      <c r="A105" s="45" t="s">
        <v>286</v>
      </c>
      <c r="B105" s="45" t="s">
        <v>287</v>
      </c>
      <c r="C105" s="45" t="s">
        <v>138</v>
      </c>
      <c r="D105" s="45">
        <v>248396</v>
      </c>
      <c r="E105" s="45" t="s">
        <v>16</v>
      </c>
      <c r="F105" s="45">
        <v>2018</v>
      </c>
      <c r="G105" s="45" t="s">
        <v>17</v>
      </c>
      <c r="H105" s="46">
        <v>43465</v>
      </c>
      <c r="I105" s="46">
        <v>43518</v>
      </c>
      <c r="J105" s="46">
        <v>43518</v>
      </c>
      <c r="K105" s="45">
        <v>1894918000</v>
      </c>
      <c r="L105" s="45">
        <v>1906359000</v>
      </c>
      <c r="M105" s="45" t="s">
        <v>1674</v>
      </c>
      <c r="N105" s="20">
        <v>1.0296715578469193</v>
      </c>
      <c r="O105" s="21">
        <v>0.82831596784079031</v>
      </c>
      <c r="P105" s="21">
        <v>0.17384720770090492</v>
      </c>
      <c r="Q105" s="21">
        <v>0.69975689630924398</v>
      </c>
      <c r="R105" s="21">
        <v>0.15272688588922248</v>
      </c>
      <c r="S105" s="21">
        <v>2.045656919064167E-2</v>
      </c>
      <c r="T105" s="21">
        <v>0.1322703166985808</v>
      </c>
      <c r="U105" s="21">
        <v>0.25959857754204085</v>
      </c>
      <c r="V105" s="21">
        <v>3.4771194556620387E-2</v>
      </c>
      <c r="W105" s="21">
        <v>0.22482738298542049</v>
      </c>
      <c r="X105" s="22">
        <v>0.11252689061724309</v>
      </c>
      <c r="Y105" s="22">
        <v>0.59901313810049139</v>
      </c>
      <c r="Z105" s="22">
        <v>0.88747310938275692</v>
      </c>
      <c r="AA105" s="22">
        <v>1.7852217835669763E-2</v>
      </c>
      <c r="AB105" s="23">
        <v>0.5883194250726933</v>
      </c>
      <c r="AC105" s="24">
        <v>0.29309295038388999</v>
      </c>
      <c r="AD105" s="22">
        <v>0.16208770809510373</v>
      </c>
      <c r="AE105" s="22">
        <v>1.8414838795907152E-2</v>
      </c>
      <c r="AF105" s="22">
        <v>6.8275984971115436E-2</v>
      </c>
      <c r="AG105" s="22">
        <v>71.104234527687296</v>
      </c>
      <c r="AH105" s="23">
        <v>8.0781758957654723</v>
      </c>
      <c r="AI105" s="24">
        <v>-0.70943212283694856</v>
      </c>
      <c r="AJ105" s="22">
        <v>0.73962577063128676</v>
      </c>
      <c r="AK105" s="22">
        <v>0.31945411861827</v>
      </c>
      <c r="AL105" s="23">
        <v>0.52924180275004518</v>
      </c>
      <c r="AM105" s="24">
        <v>6.1579571253490846E-2</v>
      </c>
      <c r="AN105" s="22">
        <v>0.9019213897762508</v>
      </c>
      <c r="AO105" s="22">
        <v>0.53061787349392842</v>
      </c>
      <c r="AP105" s="22">
        <v>163.63791008505467</v>
      </c>
      <c r="AQ105" s="22">
        <v>3.6228457956076689E-2</v>
      </c>
      <c r="AR105" s="22">
        <v>0.1523308136685626</v>
      </c>
      <c r="AS105" s="22">
        <v>-0.10806837251436803</v>
      </c>
      <c r="AT105" s="22">
        <v>8.0829452416412539E-2</v>
      </c>
      <c r="AU105" s="22">
        <v>0.44395572700724661</v>
      </c>
      <c r="AV105" s="22">
        <v>0.31767407063436781</v>
      </c>
      <c r="AW105" s="22">
        <v>0.61109290756903278</v>
      </c>
      <c r="AX105" s="22">
        <v>0.3668046826129695</v>
      </c>
      <c r="AY105" s="22">
        <v>1.7757570204773467</v>
      </c>
      <c r="AZ105" s="22">
        <v>1.5548582161344999</v>
      </c>
      <c r="BA105" s="22">
        <v>1.3392060902664491</v>
      </c>
      <c r="BB105" s="22">
        <v>6.3978536233005701E-2</v>
      </c>
      <c r="BC105" s="23">
        <v>1.0970102048489621E-2</v>
      </c>
    </row>
    <row r="106" spans="1:55" x14ac:dyDescent="0.2">
      <c r="A106" s="45" t="s">
        <v>325</v>
      </c>
      <c r="B106" s="45" t="s">
        <v>326</v>
      </c>
      <c r="C106" s="45" t="s">
        <v>138</v>
      </c>
      <c r="D106" s="45">
        <v>378119</v>
      </c>
      <c r="E106" s="45" t="s">
        <v>16</v>
      </c>
      <c r="F106" s="45">
        <v>2018</v>
      </c>
      <c r="G106" s="45" t="s">
        <v>17</v>
      </c>
      <c r="H106" s="46">
        <v>43465</v>
      </c>
      <c r="I106" s="46">
        <v>43516</v>
      </c>
      <c r="J106" s="46">
        <v>43516</v>
      </c>
      <c r="K106" s="45">
        <v>198884000</v>
      </c>
      <c r="L106" s="45">
        <v>199153000</v>
      </c>
      <c r="M106" s="45" t="s">
        <v>1675</v>
      </c>
      <c r="N106" s="20">
        <v>0.49613733905579399</v>
      </c>
      <c r="O106" s="21">
        <v>0.49613733905579399</v>
      </c>
      <c r="P106" s="21">
        <v>0</v>
      </c>
      <c r="Q106" s="21">
        <v>0.54032529444756028</v>
      </c>
      <c r="R106" s="21">
        <v>0.19596562773084766</v>
      </c>
      <c r="S106" s="21">
        <v>0</v>
      </c>
      <c r="T106" s="21">
        <v>0.19596562773084766</v>
      </c>
      <c r="U106" s="21">
        <v>0.3018508132361189</v>
      </c>
      <c r="V106" s="21">
        <v>0</v>
      </c>
      <c r="W106" s="21">
        <v>0.3018508132361189</v>
      </c>
      <c r="X106" s="22">
        <v>4.2091465190795221E-2</v>
      </c>
      <c r="Y106" s="22">
        <v>0.65044506055742013</v>
      </c>
      <c r="Z106" s="22">
        <v>0.95790853480920479</v>
      </c>
      <c r="AA106" s="22">
        <v>0</v>
      </c>
      <c r="AB106" s="23">
        <v>0.64921351587532772</v>
      </c>
      <c r="AC106" s="24">
        <v>0.84222737819025517</v>
      </c>
      <c r="AD106" s="22">
        <v>0.64810518174787313</v>
      </c>
      <c r="AE106" s="22">
        <v>0.20494972931167826</v>
      </c>
      <c r="AF106" s="22">
        <v>0.36968290796597059</v>
      </c>
      <c r="AG106" s="22">
        <v>11.479452054794521</v>
      </c>
      <c r="AH106" s="23">
        <v>3.6301369863013697</v>
      </c>
      <c r="AI106" s="24">
        <v>-1.7945544554455444E-2</v>
      </c>
      <c r="AJ106" s="22">
        <v>1.3871244635193134</v>
      </c>
      <c r="AK106" s="22">
        <v>0.60052025269416576</v>
      </c>
      <c r="AL106" s="23">
        <v>0.60052025269416576</v>
      </c>
      <c r="AM106" s="24">
        <v>0.10723499719573752</v>
      </c>
      <c r="AN106" s="22">
        <v>0.29007291082445319</v>
      </c>
      <c r="AO106" s="22">
        <v>0.18831925429653365</v>
      </c>
      <c r="AP106" s="22">
        <v>-4.4054514480408855</v>
      </c>
      <c r="AQ106" s="22">
        <v>6.9618409554325661E-2</v>
      </c>
      <c r="AR106" s="22">
        <v>0.62490332559938133</v>
      </c>
      <c r="AS106" s="22">
        <v>-1.1214230471771076E-2</v>
      </c>
      <c r="AT106" s="22">
        <v>0.11768132828429945</v>
      </c>
      <c r="AU106" s="22">
        <v>-2.0600858369098713E-2</v>
      </c>
      <c r="AV106" s="22">
        <v>-8.918617614269788E-3</v>
      </c>
      <c r="AW106" s="22">
        <v>0.60052025269416576</v>
      </c>
      <c r="AX106" s="22">
        <v>-8.918617614269788E-3</v>
      </c>
      <c r="AY106" s="22">
        <v>1.6056085918854415</v>
      </c>
      <c r="AZ106" s="22">
        <v>1.6056085918854415</v>
      </c>
      <c r="BA106" s="22">
        <v>-2.5104602510460251E-2</v>
      </c>
      <c r="BB106" s="22">
        <v>0.19695280564845782</v>
      </c>
      <c r="BC106" s="23">
        <v>4.2173947640646137E-2</v>
      </c>
    </row>
    <row r="107" spans="1:55" x14ac:dyDescent="0.2">
      <c r="A107" s="45" t="s">
        <v>397</v>
      </c>
      <c r="B107" s="45" t="s">
        <v>398</v>
      </c>
      <c r="C107" s="45" t="s">
        <v>52</v>
      </c>
      <c r="D107" s="45">
        <v>189087</v>
      </c>
      <c r="E107" s="45" t="s">
        <v>16</v>
      </c>
      <c r="F107" s="45">
        <v>2018</v>
      </c>
      <c r="G107" s="45" t="s">
        <v>17</v>
      </c>
      <c r="H107" s="46">
        <v>43465</v>
      </c>
      <c r="I107" s="46">
        <v>43497</v>
      </c>
      <c r="J107" s="46">
        <v>43524</v>
      </c>
      <c r="K107" s="45">
        <v>659600000</v>
      </c>
      <c r="L107" s="45">
        <v>661100000</v>
      </c>
      <c r="M107" s="45" t="s">
        <v>1676</v>
      </c>
      <c r="N107" s="20">
        <v>0.4497716894977169</v>
      </c>
      <c r="O107" s="21">
        <v>0.29649232046492319</v>
      </c>
      <c r="P107" s="21">
        <v>1.2453300124533001E-2</v>
      </c>
      <c r="Q107" s="21">
        <v>2.953794527620031</v>
      </c>
      <c r="R107" s="21">
        <v>0.48735392048051185</v>
      </c>
      <c r="S107" s="21">
        <v>8.3253900894431021E-2</v>
      </c>
      <c r="T107" s="21">
        <v>0.40410001958608083</v>
      </c>
      <c r="U107" s="21">
        <v>1.9268972638100155</v>
      </c>
      <c r="V107" s="21">
        <v>0.32916881775942181</v>
      </c>
      <c r="W107" s="21">
        <v>1.5977284460505936</v>
      </c>
      <c r="X107" s="22">
        <v>5.6590716197688844E-2</v>
      </c>
      <c r="Y107" s="22">
        <v>0.27600455970361926</v>
      </c>
      <c r="Z107" s="22">
        <v>0.94340928380231115</v>
      </c>
      <c r="AA107" s="22">
        <v>8.363256512371875E-2</v>
      </c>
      <c r="AB107" s="23">
        <v>0.25292159038976303</v>
      </c>
      <c r="AC107" s="24">
        <v>0.76100429048148732</v>
      </c>
      <c r="AD107" s="22">
        <v>0.47950103289369139</v>
      </c>
      <c r="AE107" s="22">
        <v>0.32814238042269189</v>
      </c>
      <c r="AF107" s="22">
        <v>0.23828062927061816</v>
      </c>
      <c r="AG107" s="22">
        <v>5.008298755186722</v>
      </c>
      <c r="AH107" s="23">
        <v>3.4273858921161824</v>
      </c>
      <c r="AI107" s="24">
        <v>0.28643657946801493</v>
      </c>
      <c r="AJ107" s="22">
        <v>0.47208385222083854</v>
      </c>
      <c r="AK107" s="22">
        <v>7.0142535633908473E-2</v>
      </c>
      <c r="AL107" s="23">
        <v>0.12187868395670347</v>
      </c>
      <c r="AM107" s="24">
        <v>0.15482705214248837</v>
      </c>
      <c r="AN107" s="22">
        <v>0.64976768198244705</v>
      </c>
      <c r="AO107" s="22">
        <v>0.16434027551087027</v>
      </c>
      <c r="AP107" s="22">
        <v>-2.3738211995473408</v>
      </c>
      <c r="AQ107" s="22">
        <v>3.9159104263236925E-2</v>
      </c>
      <c r="AR107" s="22">
        <v>0.36143333863022403</v>
      </c>
      <c r="AS107" s="22">
        <v>0.10352772922294613</v>
      </c>
      <c r="AT107" s="22">
        <v>5.9398054449304696E-2</v>
      </c>
      <c r="AU107" s="22">
        <v>-0.14985471149854712</v>
      </c>
      <c r="AV107" s="22">
        <v>-3.8688243489443788E-2</v>
      </c>
      <c r="AW107" s="22">
        <v>0.14698849683339796</v>
      </c>
      <c r="AX107" s="22">
        <v>-4.6658911722890009E-2</v>
      </c>
      <c r="AY107" s="22">
        <v>6.1845898922949463</v>
      </c>
      <c r="AZ107" s="22">
        <v>6.1647058823529415</v>
      </c>
      <c r="BA107" s="22">
        <v>-0.48149383127709239</v>
      </c>
      <c r="BB107" s="22">
        <v>0.11065266316579145</v>
      </c>
      <c r="BC107" s="23">
        <v>6.1688748151578064E-2</v>
      </c>
    </row>
    <row r="108" spans="1:55" x14ac:dyDescent="0.2">
      <c r="A108" s="45" t="s">
        <v>373</v>
      </c>
      <c r="B108" s="45" t="s">
        <v>374</v>
      </c>
      <c r="C108" s="45" t="s">
        <v>15</v>
      </c>
      <c r="D108" s="45">
        <v>231789</v>
      </c>
      <c r="E108" s="45" t="s">
        <v>16</v>
      </c>
      <c r="F108" s="45">
        <v>2018</v>
      </c>
      <c r="G108" s="45" t="s">
        <v>17</v>
      </c>
      <c r="H108" s="46">
        <v>43465</v>
      </c>
      <c r="I108" s="46">
        <v>43511</v>
      </c>
      <c r="J108" s="46">
        <v>43511</v>
      </c>
      <c r="K108" s="45">
        <v>679000000</v>
      </c>
      <c r="L108" s="45">
        <v>685000000</v>
      </c>
      <c r="M108" s="45" t="s">
        <v>1677</v>
      </c>
      <c r="N108" s="20">
        <v>0.41286383493868101</v>
      </c>
      <c r="O108" s="21">
        <v>0.34291278488341492</v>
      </c>
      <c r="P108" s="21">
        <v>0.13890204747618295</v>
      </c>
      <c r="Q108" s="21">
        <v>3.2865921787709498</v>
      </c>
      <c r="R108" s="21">
        <v>0.18433840367894844</v>
      </c>
      <c r="S108" s="21">
        <v>6.1607491947645733E-2</v>
      </c>
      <c r="T108" s="21">
        <v>0.12273091173130271</v>
      </c>
      <c r="U108" s="21">
        <v>0.79018355945730245</v>
      </c>
      <c r="V108" s="21">
        <v>0.26408619313647247</v>
      </c>
      <c r="W108" s="21">
        <v>0.52609736632083004</v>
      </c>
      <c r="X108" s="22">
        <v>0.1460408482433766</v>
      </c>
      <c r="Y108" s="22">
        <v>0.32070642436652164</v>
      </c>
      <c r="Z108" s="22">
        <v>0.8539591517566234</v>
      </c>
      <c r="AA108" s="22">
        <v>0.1823462605425332</v>
      </c>
      <c r="AB108" s="23">
        <v>0.23328554672227292</v>
      </c>
      <c r="AC108" s="24">
        <v>0.32610803995732712</v>
      </c>
      <c r="AD108" s="22">
        <v>0.20242944428280477</v>
      </c>
      <c r="AE108" s="22">
        <v>0.14823974396275821</v>
      </c>
      <c r="AF108" s="22">
        <v>8.6727766463000677E-2</v>
      </c>
      <c r="AG108" s="22">
        <v>21.083333333333332</v>
      </c>
      <c r="AH108" s="23">
        <v>15.439393939393939</v>
      </c>
      <c r="AI108" s="24">
        <v>-0.14180264180264179</v>
      </c>
      <c r="AJ108" s="22">
        <v>0.27096162955945052</v>
      </c>
      <c r="AK108" s="22">
        <v>0.44611655388344612</v>
      </c>
      <c r="AL108" s="23">
        <v>0.51994748005251989</v>
      </c>
      <c r="AM108" s="24">
        <v>0.28547486033519553</v>
      </c>
      <c r="AN108" s="22">
        <v>3.2916201117318438</v>
      </c>
      <c r="AO108" s="22">
        <v>0.7678873973673922</v>
      </c>
      <c r="AP108" s="22">
        <v>-3.6973554459883462</v>
      </c>
      <c r="AQ108" s="22">
        <v>6.6597158868760595E-2</v>
      </c>
      <c r="AR108" s="22">
        <v>0.12481815536805353</v>
      </c>
      <c r="AS108" s="22">
        <v>-1.7699544176122586E-2</v>
      </c>
      <c r="AT108" s="22">
        <v>9.5846288469773416E-2</v>
      </c>
      <c r="AU108" s="22">
        <v>-1.1474288120427391E-2</v>
      </c>
      <c r="AV108" s="22">
        <v>-2.2017977982022017E-2</v>
      </c>
      <c r="AW108" s="22">
        <v>0.78094660194174759</v>
      </c>
      <c r="AX108" s="22">
        <v>-3.3070388349514562E-2</v>
      </c>
      <c r="AY108" s="22">
        <v>1.1858905258114745</v>
      </c>
      <c r="AZ108" s="22">
        <v>0.86980476703796861</v>
      </c>
      <c r="BA108" s="22">
        <v>-6.0944925915571706E-2</v>
      </c>
      <c r="BB108" s="22">
        <v>0.61751338248661747</v>
      </c>
      <c r="BC108" s="23">
        <v>0.17613505415994468</v>
      </c>
    </row>
    <row r="109" spans="1:55" x14ac:dyDescent="0.2">
      <c r="A109" s="45" t="s">
        <v>418</v>
      </c>
      <c r="B109" s="45" t="s">
        <v>419</v>
      </c>
      <c r="C109" s="45" t="s">
        <v>59</v>
      </c>
      <c r="D109" s="45">
        <v>546332</v>
      </c>
      <c r="E109" s="45" t="s">
        <v>16</v>
      </c>
      <c r="F109" s="45">
        <v>2018</v>
      </c>
      <c r="G109" s="45" t="s">
        <v>17</v>
      </c>
      <c r="H109" s="46">
        <v>43465</v>
      </c>
      <c r="I109" s="46">
        <v>43507</v>
      </c>
      <c r="J109" s="46">
        <v>43507</v>
      </c>
      <c r="K109" s="45">
        <v>2281900000</v>
      </c>
      <c r="L109" s="45">
        <v>2292800000</v>
      </c>
      <c r="M109" s="45" t="s">
        <v>1887</v>
      </c>
      <c r="N109" s="20">
        <v>1.9095606246172687</v>
      </c>
      <c r="O109" s="21">
        <v>1.2592238211879976</v>
      </c>
      <c r="P109" s="21">
        <v>0.55090324556031844</v>
      </c>
      <c r="Q109" s="21">
        <v>0.88531007485749602</v>
      </c>
      <c r="R109" s="21">
        <v>0.17730167981515788</v>
      </c>
      <c r="S109" s="21">
        <v>2.0893611706667221E-2</v>
      </c>
      <c r="T109" s="21">
        <v>0.15640806810849067</v>
      </c>
      <c r="U109" s="21">
        <v>0.33426864324467509</v>
      </c>
      <c r="V109" s="21">
        <v>3.9390936650740234E-2</v>
      </c>
      <c r="W109" s="21">
        <v>0.29487770659393486</v>
      </c>
      <c r="X109" s="22">
        <v>0.25963760121562834</v>
      </c>
      <c r="Y109" s="22">
        <v>1.0258043738614977</v>
      </c>
      <c r="Z109" s="22">
        <v>0.74036239878437171</v>
      </c>
      <c r="AA109" s="22">
        <v>0.30977186153493891</v>
      </c>
      <c r="AB109" s="23">
        <v>0.53041672737869738</v>
      </c>
      <c r="AC109" s="24">
        <v>0.19316945137955316</v>
      </c>
      <c r="AD109" s="22">
        <v>9.5048332373087505E-2</v>
      </c>
      <c r="AE109" s="22">
        <v>7.8836182062608035E-2</v>
      </c>
      <c r="AF109" s="22">
        <v>2.3365981691312977E-2</v>
      </c>
      <c r="AG109" s="22">
        <v>5.4889094269870613</v>
      </c>
      <c r="AH109" s="23">
        <v>4.5526802218114604</v>
      </c>
      <c r="AI109" s="24">
        <v>8.5673202614379083</v>
      </c>
      <c r="AJ109" s="22">
        <v>-2.9278934476423761E-2</v>
      </c>
      <c r="AK109" s="22">
        <v>-0.12206862140823574</v>
      </c>
      <c r="AL109" s="23">
        <v>-2.2453112617768778E-2</v>
      </c>
      <c r="AM109" s="24">
        <v>1.4323976963905541E-2</v>
      </c>
      <c r="AN109" s="22">
        <v>0.61302697028265329</v>
      </c>
      <c r="AO109" s="22">
        <v>0.32515975937220293</v>
      </c>
      <c r="AP109" s="22">
        <v>2.6292446875657478</v>
      </c>
      <c r="AQ109" s="22">
        <v>7.597676984242626E-3</v>
      </c>
      <c r="AR109" s="22">
        <v>-1.2243134242366045E-2</v>
      </c>
      <c r="AS109" s="22">
        <v>-0.10489085205812688</v>
      </c>
      <c r="AT109" s="22">
        <v>-3.9809745842093215E-3</v>
      </c>
      <c r="AU109" s="22">
        <v>0.51898346601347212</v>
      </c>
      <c r="AV109" s="22">
        <v>0.39799242757770537</v>
      </c>
      <c r="AW109" s="22">
        <v>-2.5452488687782805E-2</v>
      </c>
      <c r="AX109" s="22">
        <v>0.45115783870109127</v>
      </c>
      <c r="AY109" s="22">
        <v>5.7368243812089581</v>
      </c>
      <c r="AZ109" s="22">
        <v>3.3131840377167872</v>
      </c>
      <c r="BA109" s="22">
        <v>9.287671232876713</v>
      </c>
      <c r="BB109" s="22">
        <v>0.14458043497402484</v>
      </c>
      <c r="BC109" s="23">
        <v>2.9668264713676552E-2</v>
      </c>
    </row>
    <row r="110" spans="1:55" x14ac:dyDescent="0.2">
      <c r="A110" s="45" t="s">
        <v>370</v>
      </c>
      <c r="B110" s="45" t="s">
        <v>371</v>
      </c>
      <c r="C110" s="45" t="s">
        <v>15</v>
      </c>
      <c r="D110" s="45">
        <v>373449</v>
      </c>
      <c r="E110" s="45" t="s">
        <v>16</v>
      </c>
      <c r="F110" s="45">
        <v>2018</v>
      </c>
      <c r="G110" s="45" t="s">
        <v>17</v>
      </c>
      <c r="H110" s="46">
        <v>43404</v>
      </c>
      <c r="I110" s="46">
        <v>43451</v>
      </c>
      <c r="J110" s="46">
        <v>43451</v>
      </c>
      <c r="K110" s="45">
        <v>319900000</v>
      </c>
      <c r="L110" s="45">
        <v>329200000</v>
      </c>
      <c r="M110" s="45" t="s">
        <v>1678</v>
      </c>
      <c r="N110" s="20">
        <v>1.58685707689517</v>
      </c>
      <c r="O110" s="21">
        <v>1.4580960076515888</v>
      </c>
      <c r="P110" s="21">
        <v>0.32276842400356193</v>
      </c>
      <c r="Q110" s="21">
        <v>5.870990652253381</v>
      </c>
      <c r="R110" s="21">
        <v>0.60871792455268037</v>
      </c>
      <c r="S110" s="21">
        <v>0.2151511788928698</v>
      </c>
      <c r="T110" s="21">
        <v>0.39356674565981065</v>
      </c>
      <c r="U110" s="21">
        <v>4.1824951694605463</v>
      </c>
      <c r="V110" s="21">
        <v>1.4783017389942033</v>
      </c>
      <c r="W110" s="21">
        <v>2.7041934304663431</v>
      </c>
      <c r="X110" s="22">
        <v>0.73137264141622194</v>
      </c>
      <c r="Y110" s="22">
        <v>0.14836135430386613</v>
      </c>
      <c r="Z110" s="22">
        <v>0.26862735858377806</v>
      </c>
      <c r="AA110" s="22">
        <v>1.5706917701709931E-2</v>
      </c>
      <c r="AB110" s="23">
        <v>0.14553942082166044</v>
      </c>
      <c r="AC110" s="24">
        <v>0.32968924967297403</v>
      </c>
      <c r="AD110" s="22">
        <v>0.1363017314721717</v>
      </c>
      <c r="AE110" s="22">
        <v>0.1363017314721717</v>
      </c>
      <c r="AF110" s="22">
        <v>7.2604808038281371E-2</v>
      </c>
      <c r="AG110" s="22">
        <v>4.5061700944969427</v>
      </c>
      <c r="AH110" s="23">
        <v>4.5061700944969427</v>
      </c>
      <c r="AI110" s="24">
        <v>1.9485862351122829</v>
      </c>
      <c r="AJ110" s="22">
        <v>7.2551574017578863E-2</v>
      </c>
      <c r="AK110" s="22">
        <v>3.5854394897778266E-2</v>
      </c>
      <c r="AL110" s="23">
        <v>5.4932788616891368E-2</v>
      </c>
      <c r="AM110" s="24">
        <v>0.22550524831583896</v>
      </c>
      <c r="AN110" s="22">
        <v>3.1059272024648807</v>
      </c>
      <c r="AO110" s="22">
        <v>0.45203484616097883</v>
      </c>
      <c r="AP110" s="22">
        <v>1.6712394204722993</v>
      </c>
      <c r="AQ110" s="22">
        <v>3.2819903232131915E-2</v>
      </c>
      <c r="AR110" s="22">
        <v>7.397344112019423E-2</v>
      </c>
      <c r="AS110" s="22">
        <v>0.14414362913069942</v>
      </c>
      <c r="AT110" s="22">
        <v>3.3438573076765225E-2</v>
      </c>
      <c r="AU110" s="22">
        <v>1.8320937979254961E-2</v>
      </c>
      <c r="AV110" s="22">
        <v>1.3871790197601217E-2</v>
      </c>
      <c r="AW110" s="22">
        <v>8.4962902596625117E-2</v>
      </c>
      <c r="AX110" s="22">
        <v>2.1455083367772187E-2</v>
      </c>
      <c r="AY110" s="22">
        <v>9.8796782868280175</v>
      </c>
      <c r="AZ110" s="22">
        <v>7.4652258653442871</v>
      </c>
      <c r="BA110" s="22">
        <v>0.25728312722893798</v>
      </c>
      <c r="BB110" s="22">
        <v>0.10121787076136275</v>
      </c>
      <c r="BC110" s="23">
        <v>0.11428756717739343</v>
      </c>
    </row>
    <row r="111" spans="1:55" x14ac:dyDescent="0.2">
      <c r="A111" s="45" t="s">
        <v>391</v>
      </c>
      <c r="B111" s="45" t="s">
        <v>392</v>
      </c>
      <c r="C111" s="45" t="s">
        <v>45</v>
      </c>
      <c r="D111" s="45">
        <v>80798</v>
      </c>
      <c r="E111" s="45" t="s">
        <v>16</v>
      </c>
      <c r="F111" s="45">
        <v>2018</v>
      </c>
      <c r="G111" s="45" t="s">
        <v>17</v>
      </c>
      <c r="H111" s="46">
        <v>43524</v>
      </c>
      <c r="I111" s="46">
        <v>43546</v>
      </c>
      <c r="J111" s="46">
        <v>43546</v>
      </c>
      <c r="K111" s="45">
        <v>261406000</v>
      </c>
      <c r="L111" s="45">
        <v>262537000</v>
      </c>
      <c r="M111" s="45" t="s">
        <v>1679</v>
      </c>
      <c r="N111" s="20">
        <v>1.4327240446318532</v>
      </c>
      <c r="O111" s="21">
        <v>0.21546485217941513</v>
      </c>
      <c r="P111" s="21">
        <v>9.0203037022096699E-2</v>
      </c>
      <c r="Q111" s="21">
        <v>1.0433190973091726</v>
      </c>
      <c r="R111" s="21">
        <v>0.24015174350924121</v>
      </c>
      <c r="S111" s="21">
        <v>3.2064220956752029E-2</v>
      </c>
      <c r="T111" s="21">
        <v>0.20808752255248919</v>
      </c>
      <c r="U111" s="21">
        <v>0.49070664376452672</v>
      </c>
      <c r="V111" s="21">
        <v>6.5517435021272413E-2</v>
      </c>
      <c r="W111" s="21">
        <v>0.42518920874325433</v>
      </c>
      <c r="X111" s="22">
        <v>0.33936903442071292</v>
      </c>
      <c r="Y111" s="22">
        <v>0.87788292570795712</v>
      </c>
      <c r="Z111" s="22">
        <v>0.66063096557928713</v>
      </c>
      <c r="AA111" s="22">
        <v>0.34661818718691856</v>
      </c>
      <c r="AB111" s="23">
        <v>0.48939982077047606</v>
      </c>
      <c r="AC111" s="24">
        <v>0.30767198471200613</v>
      </c>
      <c r="AD111" s="22">
        <v>8.554474981793464E-2</v>
      </c>
      <c r="AE111" s="22">
        <v>8.554474981793464E-2</v>
      </c>
      <c r="AF111" s="22">
        <v>6.556866617383085E-2</v>
      </c>
      <c r="AG111" s="22">
        <v>20.691475328743973</v>
      </c>
      <c r="AH111" s="23">
        <v>20.691475328743973</v>
      </c>
      <c r="AI111" s="24">
        <v>-0.59794085593094315</v>
      </c>
      <c r="AJ111" s="22">
        <v>0.60781860164229351</v>
      </c>
      <c r="AK111" s="22">
        <v>0.50538863151115221</v>
      </c>
      <c r="AL111" s="23">
        <v>0.59951203576364009</v>
      </c>
      <c r="AM111" s="24">
        <v>0.25122702861711843</v>
      </c>
      <c r="AN111" s="22">
        <v>3.8315104344365301</v>
      </c>
      <c r="AO111" s="22">
        <v>1.8751405198934465</v>
      </c>
      <c r="AP111" s="22">
        <v>18.294187567324045</v>
      </c>
      <c r="AQ111" s="22">
        <v>0.12295046277791701</v>
      </c>
      <c r="AR111" s="22">
        <v>7.6780304791021173E-2</v>
      </c>
      <c r="AS111" s="22">
        <v>-4.5910081165381894E-2</v>
      </c>
      <c r="AT111" s="22">
        <v>0.14397386064341275</v>
      </c>
      <c r="AU111" s="22">
        <v>0.39026226374238671</v>
      </c>
      <c r="AV111" s="22">
        <v>0.3849288646082214</v>
      </c>
      <c r="AW111" s="22">
        <v>0.69189088743702043</v>
      </c>
      <c r="AX111" s="22">
        <v>0.44424258037566428</v>
      </c>
      <c r="AY111" s="22">
        <v>1.4971267316061516</v>
      </c>
      <c r="AZ111" s="22">
        <v>1.3639269097099438</v>
      </c>
      <c r="BA111" s="22">
        <v>0.75185839787908715</v>
      </c>
      <c r="BB111" s="22">
        <v>0.66794612566110367</v>
      </c>
      <c r="BC111" s="23">
        <v>0.21019797565607237</v>
      </c>
    </row>
    <row r="112" spans="1:55" x14ac:dyDescent="0.2">
      <c r="A112" s="45" t="s">
        <v>1000</v>
      </c>
      <c r="B112" s="45" t="s">
        <v>1001</v>
      </c>
      <c r="C112" s="45" t="s">
        <v>24</v>
      </c>
      <c r="D112" s="45">
        <v>341807</v>
      </c>
      <c r="E112" s="45" t="s">
        <v>16</v>
      </c>
      <c r="F112" s="45">
        <v>2018</v>
      </c>
      <c r="G112" s="45" t="s">
        <v>17</v>
      </c>
      <c r="H112" s="46">
        <v>43465</v>
      </c>
      <c r="I112" s="46">
        <v>43517</v>
      </c>
      <c r="J112" s="46">
        <v>43517</v>
      </c>
      <c r="K112" s="45">
        <v>136000000</v>
      </c>
      <c r="L112" s="45">
        <v>139000000</v>
      </c>
      <c r="M112" s="45" t="s">
        <v>1680</v>
      </c>
      <c r="N112" s="20">
        <v>1.2355723746452223</v>
      </c>
      <c r="O112" s="21">
        <v>1.1456953642384107</v>
      </c>
      <c r="P112" s="21">
        <v>0.12961210974456008</v>
      </c>
      <c r="Q112" s="21">
        <v>1.0859980139026812</v>
      </c>
      <c r="R112" s="21">
        <v>0.36027801580500807</v>
      </c>
      <c r="S112" s="21">
        <v>3.4275921165381321E-3</v>
      </c>
      <c r="T112" s="21">
        <v>0.35685042368846998</v>
      </c>
      <c r="U112" s="21">
        <v>0.75153922542204565</v>
      </c>
      <c r="V112" s="21">
        <v>7.1499503475670311E-3</v>
      </c>
      <c r="W112" s="21">
        <v>0.74438927507447861</v>
      </c>
      <c r="X112" s="22">
        <v>0.12434542511663334</v>
      </c>
      <c r="Y112" s="22">
        <v>1.651361102000656</v>
      </c>
      <c r="Z112" s="22">
        <v>0.87565457488336662</v>
      </c>
      <c r="AA112" s="22">
        <v>0.60316100161858521</v>
      </c>
      <c r="AB112" s="23">
        <v>0.4793868418547082</v>
      </c>
      <c r="AC112" s="24">
        <v>0.38785834738617203</v>
      </c>
      <c r="AD112" s="22">
        <v>0.16072123492022311</v>
      </c>
      <c r="AE112" s="22">
        <v>0.15112206511869244</v>
      </c>
      <c r="AF112" s="22">
        <v>0.10014269036191464</v>
      </c>
      <c r="AG112" s="22">
        <v>8.2052980132450326</v>
      </c>
      <c r="AH112" s="23">
        <v>7.7152317880794703</v>
      </c>
      <c r="AI112" s="24">
        <v>-0.50382978723404259</v>
      </c>
      <c r="AJ112" s="22">
        <v>1.1116367076631977</v>
      </c>
      <c r="AK112" s="22">
        <v>0.2452431289640592</v>
      </c>
      <c r="AL112" s="23">
        <v>0.31051797040169132</v>
      </c>
      <c r="AM112" s="24">
        <v>0.15332671300893744</v>
      </c>
      <c r="AN112" s="22">
        <v>1.531082423038729</v>
      </c>
      <c r="AO112" s="22">
        <v>0.73398076739979057</v>
      </c>
      <c r="AP112" s="22">
        <v>30.959839357429718</v>
      </c>
      <c r="AQ112" s="22">
        <v>7.3502808721317717E-2</v>
      </c>
      <c r="AR112" s="22">
        <v>0.15241925022700739</v>
      </c>
      <c r="AS112" s="22">
        <v>-7.6793358412245424E-2</v>
      </c>
      <c r="AT112" s="22">
        <v>0.11187279824811959</v>
      </c>
      <c r="AU112" s="22">
        <v>0.35004730368968778</v>
      </c>
      <c r="AV112" s="22">
        <v>9.7780126849894289E-2</v>
      </c>
      <c r="AW112" s="22">
        <v>0.31350053361792957</v>
      </c>
      <c r="AX112" s="22">
        <v>9.8719316969050161E-2</v>
      </c>
      <c r="AY112" s="22">
        <v>3.0540758676351896</v>
      </c>
      <c r="AZ112" s="22">
        <v>2.9435028248587569</v>
      </c>
      <c r="BA112" s="22">
        <v>0.47927461139896371</v>
      </c>
      <c r="BB112" s="22">
        <v>0.30787526427061312</v>
      </c>
      <c r="BC112" s="23">
        <v>0.12333262756722423</v>
      </c>
    </row>
    <row r="113" spans="1:55" x14ac:dyDescent="0.2">
      <c r="A113" s="45" t="s">
        <v>361</v>
      </c>
      <c r="B113" s="45" t="s">
        <v>362</v>
      </c>
      <c r="C113" s="45" t="s">
        <v>24</v>
      </c>
      <c r="D113" s="45">
        <v>89750</v>
      </c>
      <c r="E113" s="45" t="s">
        <v>16</v>
      </c>
      <c r="F113" s="45">
        <v>2018</v>
      </c>
      <c r="G113" s="45" t="s">
        <v>17</v>
      </c>
      <c r="H113" s="46">
        <v>43465</v>
      </c>
      <c r="I113" s="46">
        <v>43517</v>
      </c>
      <c r="J113" s="46">
        <v>43573</v>
      </c>
      <c r="K113" s="45">
        <v>702200000</v>
      </c>
      <c r="L113" s="45">
        <v>711200000</v>
      </c>
      <c r="M113" s="45" t="s">
        <v>1924</v>
      </c>
      <c r="N113" s="20">
        <v>1.4293762911336936</v>
      </c>
      <c r="O113" s="21">
        <v>1.0452601047513721</v>
      </c>
      <c r="P113" s="21">
        <v>0.13152348559146965</v>
      </c>
      <c r="Q113" s="21">
        <v>0.76915025144304794</v>
      </c>
      <c r="R113" s="21">
        <v>0.22556089571819948</v>
      </c>
      <c r="S113" s="21">
        <v>4.17375869801023E-3</v>
      </c>
      <c r="T113" s="21">
        <v>0.22138713702018925</v>
      </c>
      <c r="U113" s="21">
        <v>0.3990511153755717</v>
      </c>
      <c r="V113" s="21">
        <v>7.3840062500474066E-3</v>
      </c>
      <c r="W113" s="21">
        <v>0.39166710912552433</v>
      </c>
      <c r="X113" s="22">
        <v>0.14684256333523407</v>
      </c>
      <c r="Y113" s="22">
        <v>2.6788649686576109</v>
      </c>
      <c r="Z113" s="22">
        <v>0.85315743666476596</v>
      </c>
      <c r="AA113" s="22">
        <v>0.53889291425680519</v>
      </c>
      <c r="AB113" s="23">
        <v>0.56524311554901974</v>
      </c>
      <c r="AC113" s="24">
        <v>0.55606474737720746</v>
      </c>
      <c r="AD113" s="22">
        <v>0.16482539266872889</v>
      </c>
      <c r="AE113" s="22">
        <v>0.16482539266872889</v>
      </c>
      <c r="AF113" s="22">
        <v>0.13595967200772516</v>
      </c>
      <c r="AG113" s="22">
        <v>19.466494845360824</v>
      </c>
      <c r="AH113" s="23">
        <v>19.466494845360824</v>
      </c>
      <c r="AI113" s="24">
        <v>-0.89093679912588419</v>
      </c>
      <c r="AJ113" s="22">
        <v>0.72570581975251969</v>
      </c>
      <c r="AK113" s="22">
        <v>0.29457047547542792</v>
      </c>
      <c r="AL113" s="23">
        <v>0.33052337461153192</v>
      </c>
      <c r="AM113" s="24">
        <v>9.4513004497910336E-2</v>
      </c>
      <c r="AN113" s="22">
        <v>0.69515469625831505</v>
      </c>
      <c r="AO113" s="22">
        <v>0.39293140630158246</v>
      </c>
      <c r="AP113" s="22">
        <v>8.9078582883802309</v>
      </c>
      <c r="AQ113" s="22">
        <v>5.3422825122297346E-2</v>
      </c>
      <c r="AR113" s="22">
        <v>0.18973578400082924</v>
      </c>
      <c r="AS113" s="22">
        <v>-0.16904259207733896</v>
      </c>
      <c r="AT113" s="22">
        <v>7.4553148433179131E-2</v>
      </c>
      <c r="AU113" s="22">
        <v>0.54971516808213172</v>
      </c>
      <c r="AV113" s="22">
        <v>0.25036827249313348</v>
      </c>
      <c r="AW113" s="22">
        <v>0.33675465267153398</v>
      </c>
      <c r="AX113" s="22">
        <v>0.25508840560063523</v>
      </c>
      <c r="AY113" s="22">
        <v>3.4827551966106185</v>
      </c>
      <c r="AZ113" s="22">
        <v>3.2741294849728586</v>
      </c>
      <c r="BA113" s="22">
        <v>1.0571004373821276</v>
      </c>
      <c r="BB113" s="22">
        <v>0.28712899516256263</v>
      </c>
      <c r="BC113" s="23">
        <v>7.2180293050269614E-2</v>
      </c>
    </row>
    <row r="114" spans="1:55" x14ac:dyDescent="0.2">
      <c r="A114" s="45" t="s">
        <v>1138</v>
      </c>
      <c r="B114" s="45" t="s">
        <v>1139</v>
      </c>
      <c r="C114" s="45" t="s">
        <v>38</v>
      </c>
      <c r="D114" s="45">
        <v>261356</v>
      </c>
      <c r="E114" s="45" t="s">
        <v>16</v>
      </c>
      <c r="F114" s="45">
        <v>2018</v>
      </c>
      <c r="G114" s="45" t="s">
        <v>17</v>
      </c>
      <c r="H114" s="46">
        <v>43404</v>
      </c>
      <c r="I114" s="46">
        <v>43425</v>
      </c>
      <c r="J114" s="46">
        <v>43425</v>
      </c>
      <c r="K114" s="45">
        <v>1490000000</v>
      </c>
      <c r="L114" s="45">
        <v>1499000000</v>
      </c>
      <c r="M114" s="45" t="s">
        <v>1681</v>
      </c>
      <c r="N114" s="20">
        <v>0.81087011992855318</v>
      </c>
      <c r="O114" s="21">
        <v>0.74080122480224542</v>
      </c>
      <c r="P114" s="21">
        <v>0.20500127583567238</v>
      </c>
      <c r="Q114" s="21">
        <v>1.0755113537874847</v>
      </c>
      <c r="R114" s="21">
        <v>0.26402822871102111</v>
      </c>
      <c r="S114" s="21">
        <v>6.4433285659104902E-2</v>
      </c>
      <c r="T114" s="21">
        <v>0.19959494305191619</v>
      </c>
      <c r="U114" s="21">
        <v>0.54799358641012308</v>
      </c>
      <c r="V114" s="21">
        <v>0.13373201594730455</v>
      </c>
      <c r="W114" s="21">
        <v>0.41426157046281853</v>
      </c>
      <c r="X114" s="22">
        <v>0.16587499608514547</v>
      </c>
      <c r="Y114" s="22">
        <v>0.80449030818574818</v>
      </c>
      <c r="Z114" s="22">
        <v>0.83412500391485456</v>
      </c>
      <c r="AA114" s="22">
        <v>0.32807524872375743</v>
      </c>
      <c r="AB114" s="23">
        <v>0.48180897597845262</v>
      </c>
      <c r="AC114" s="24">
        <v>0.45035094401218784</v>
      </c>
      <c r="AD114" s="22">
        <v>0.3020657634619221</v>
      </c>
      <c r="AE114" s="22">
        <v>0.25160962692928523</v>
      </c>
      <c r="AF114" s="22">
        <v>0.16286704028148066</v>
      </c>
      <c r="AG114" s="22">
        <v>43.259740259740262</v>
      </c>
      <c r="AH114" s="23">
        <v>36.033766233766237</v>
      </c>
      <c r="AI114" s="24">
        <v>-0.72583650652191523</v>
      </c>
      <c r="AJ114" s="22">
        <v>0.629905588160245</v>
      </c>
      <c r="AK114" s="22">
        <v>0.39136451702186548</v>
      </c>
      <c r="AL114" s="23">
        <v>0.48803922343916806</v>
      </c>
      <c r="AM114" s="24">
        <v>0.19457444964465245</v>
      </c>
      <c r="AN114" s="22">
        <v>1.1946827873114925</v>
      </c>
      <c r="AO114" s="22">
        <v>0.57560889037363372</v>
      </c>
      <c r="AP114" s="22">
        <v>-14.877765785213168</v>
      </c>
      <c r="AQ114" s="22">
        <v>9.3747716334860995E-2</v>
      </c>
      <c r="AR114" s="22">
        <v>0.22386056550048061</v>
      </c>
      <c r="AS114" s="22">
        <v>-0.16248617081088923</v>
      </c>
      <c r="AT114" s="22">
        <v>0.12885613170614579</v>
      </c>
      <c r="AU114" s="22">
        <v>0.4201071701964787</v>
      </c>
      <c r="AV114" s="22">
        <v>0.32549128148353168</v>
      </c>
      <c r="AW114" s="22">
        <v>0.64558815837648409</v>
      </c>
      <c r="AX114" s="22">
        <v>0.43056645222030443</v>
      </c>
      <c r="AY114" s="22">
        <v>1.5185229660762534</v>
      </c>
      <c r="AZ114" s="22">
        <v>1.2773341338937256</v>
      </c>
      <c r="BA114" s="22">
        <v>0.9167037861915367</v>
      </c>
      <c r="BB114" s="22">
        <v>0.5485350519947807</v>
      </c>
      <c r="BC114" s="23">
        <v>0.18207470404493792</v>
      </c>
    </row>
    <row r="115" spans="1:55" x14ac:dyDescent="0.2">
      <c r="A115" s="45" t="s">
        <v>385</v>
      </c>
      <c r="B115" s="45" t="s">
        <v>386</v>
      </c>
      <c r="C115" s="45" t="s">
        <v>38</v>
      </c>
      <c r="D115" s="45">
        <v>120376</v>
      </c>
      <c r="E115" s="45" t="s">
        <v>16</v>
      </c>
      <c r="F115" s="45">
        <v>2018</v>
      </c>
      <c r="G115" s="45" t="s">
        <v>17</v>
      </c>
      <c r="H115" s="46">
        <v>43465</v>
      </c>
      <c r="I115" s="46">
        <v>43525</v>
      </c>
      <c r="J115" s="46">
        <v>43683</v>
      </c>
      <c r="K115" s="45">
        <v>25000000</v>
      </c>
      <c r="L115" s="45">
        <v>6000000</v>
      </c>
      <c r="M115" s="45" t="s">
        <v>1925</v>
      </c>
      <c r="N115" s="20">
        <v>5.339925173703902</v>
      </c>
      <c r="O115" s="21">
        <v>5.339925173703902</v>
      </c>
      <c r="P115" s="21">
        <v>3.906467129877071</v>
      </c>
      <c r="Q115" s="21">
        <v>3.490344415687836</v>
      </c>
      <c r="R115" s="21">
        <v>0.65550875637330974</v>
      </c>
      <c r="S115" s="21">
        <v>1.3300820217246731E-3</v>
      </c>
      <c r="T115" s="21">
        <v>0.65417867435158505</v>
      </c>
      <c r="U115" s="21">
        <v>2.9434600836153693</v>
      </c>
      <c r="V115" s="21">
        <v>5.9725263786581722E-3</v>
      </c>
      <c r="W115" s="21">
        <v>2.937487557236711</v>
      </c>
      <c r="X115" s="22">
        <v>0.44296164930170695</v>
      </c>
      <c r="Y115" s="22">
        <v>0.36632147024504086</v>
      </c>
      <c r="Z115" s="22">
        <v>0.55703835069829311</v>
      </c>
      <c r="AA115" s="22">
        <v>0.31358900465528705</v>
      </c>
      <c r="AB115" s="23">
        <v>0.2227000665041011</v>
      </c>
      <c r="AC115" s="24">
        <v>0.61356030845336829</v>
      </c>
      <c r="AD115" s="22">
        <v>0.35632183908045978</v>
      </c>
      <c r="AE115" s="22">
        <v>0.30830787138076532</v>
      </c>
      <c r="AF115" s="22">
        <v>-4.9032445802415246E-2</v>
      </c>
      <c r="AG115" s="22">
        <v>5.1557894736842105</v>
      </c>
      <c r="AH115" s="23">
        <v>4.4610526315789469</v>
      </c>
      <c r="AI115" s="24">
        <v>3.6531614487415593</v>
      </c>
      <c r="AJ115" s="22">
        <v>0.87065740245857826</v>
      </c>
      <c r="AK115" s="22">
        <v>0.11017923571187013</v>
      </c>
      <c r="AL115" s="23">
        <v>0.11017923571187013</v>
      </c>
      <c r="AM115" s="24">
        <v>-6.7091379653593464E-2</v>
      </c>
      <c r="AN115" s="22">
        <v>1.3683057933505873</v>
      </c>
      <c r="AO115" s="22">
        <v>0.30472179117712261</v>
      </c>
      <c r="AP115" s="22">
        <v>0.84642857142857142</v>
      </c>
      <c r="AQ115" s="22">
        <v>-1.4941254710707161E-2</v>
      </c>
      <c r="AR115" s="22">
        <v>0.23701440419030992</v>
      </c>
      <c r="AS115" s="22">
        <v>0.86585188418448999</v>
      </c>
      <c r="AT115" s="22">
        <v>7.2223453779649741E-2</v>
      </c>
      <c r="AU115" s="22">
        <v>0.53233564938535538</v>
      </c>
      <c r="AV115" s="22">
        <v>6.7365573216097402E-2</v>
      </c>
      <c r="AW115" s="22">
        <v>0.11040325313453067</v>
      </c>
      <c r="AX115" s="22">
        <v>6.7502541511352085E-2</v>
      </c>
      <c r="AY115" s="22">
        <v>6.0371580236831361</v>
      </c>
      <c r="AZ115" s="22">
        <v>3.0526745610453245</v>
      </c>
      <c r="BA115" s="22">
        <v>-2.9554896142433233</v>
      </c>
      <c r="BB115" s="22">
        <v>0.14332093337842408</v>
      </c>
      <c r="BC115" s="23">
        <v>0.10244633533165733</v>
      </c>
    </row>
    <row r="116" spans="1:55" x14ac:dyDescent="0.2">
      <c r="A116" s="45" t="s">
        <v>388</v>
      </c>
      <c r="B116" s="45" t="s">
        <v>389</v>
      </c>
      <c r="C116" s="45" t="s">
        <v>38</v>
      </c>
      <c r="D116" s="45">
        <v>741324</v>
      </c>
      <c r="E116" s="45" t="s">
        <v>16</v>
      </c>
      <c r="F116" s="45">
        <v>2018</v>
      </c>
      <c r="G116" s="45" t="s">
        <v>17</v>
      </c>
      <c r="H116" s="46">
        <v>43465</v>
      </c>
      <c r="I116" s="46">
        <v>43509</v>
      </c>
      <c r="J116" s="46">
        <v>43509</v>
      </c>
      <c r="K116" s="45">
        <v>467763000</v>
      </c>
      <c r="L116" s="45">
        <v>526175000</v>
      </c>
      <c r="M116" s="45" t="s">
        <v>1682</v>
      </c>
      <c r="N116" s="20">
        <v>0.68041016536026067</v>
      </c>
      <c r="O116" s="21">
        <v>0.61392140520181837</v>
      </c>
      <c r="P116" s="21">
        <v>0.4102467603589392</v>
      </c>
      <c r="Q116" s="21">
        <v>3.066734359599721</v>
      </c>
      <c r="R116" s="21">
        <v>0.54420273874658653</v>
      </c>
      <c r="S116" s="21">
        <v>3.5888103641306242E-2</v>
      </c>
      <c r="T116" s="21">
        <v>0.5083146351052803</v>
      </c>
      <c r="U116" s="21">
        <v>2.2131279762490137</v>
      </c>
      <c r="V116" s="21">
        <v>0.14594738417897596</v>
      </c>
      <c r="W116" s="21">
        <v>2.0671805920700379</v>
      </c>
      <c r="X116" s="22">
        <v>0.11033280103027612</v>
      </c>
      <c r="Y116" s="22">
        <v>0.24589754618209869</v>
      </c>
      <c r="Z116" s="22">
        <v>0.8896671989697239</v>
      </c>
      <c r="AA116" s="22">
        <v>0</v>
      </c>
      <c r="AB116" s="23">
        <v>0.24589754618209869</v>
      </c>
      <c r="AC116" s="24">
        <v>0.91632064344094988</v>
      </c>
      <c r="AD116" s="22">
        <v>0.19643307189201867</v>
      </c>
      <c r="AE116" s="22">
        <v>0.13962376770808904</v>
      </c>
      <c r="AF116" s="22">
        <v>0.14582963754332021</v>
      </c>
      <c r="AG116" s="22">
        <v>127.53505368582513</v>
      </c>
      <c r="AH116" s="23">
        <v>90.65135793557701</v>
      </c>
      <c r="AI116" s="24">
        <v>-3.7142198238752415E-2</v>
      </c>
      <c r="AJ116" s="22">
        <v>0.57570519825584232</v>
      </c>
      <c r="AK116" s="22">
        <v>0.17154310954815985</v>
      </c>
      <c r="AL116" s="23">
        <v>0.17154310954815985</v>
      </c>
      <c r="AM116" s="24">
        <v>0.28665539543818469</v>
      </c>
      <c r="AN116" s="22">
        <v>1.9656868128265814</v>
      </c>
      <c r="AO116" s="22">
        <v>0.48335756383656675</v>
      </c>
      <c r="AP116" s="22">
        <v>-9.3269943051793902</v>
      </c>
      <c r="AQ116" s="22">
        <v>7.0487858338108791E-2</v>
      </c>
      <c r="AR116" s="22">
        <v>0.19313700046034518</v>
      </c>
      <c r="AS116" s="22">
        <v>-7.1735327583361558E-3</v>
      </c>
      <c r="AT116" s="22">
        <v>9.3354230029214308E-2</v>
      </c>
      <c r="AU116" s="22">
        <v>-0.77501137115876462</v>
      </c>
      <c r="AV116" s="22">
        <v>-0.23093045007503257</v>
      </c>
      <c r="AW116" s="22">
        <v>0.18365442106517182</v>
      </c>
      <c r="AX116" s="22">
        <v>-0.24723463522702951</v>
      </c>
      <c r="AY116" s="22">
        <v>5.7316227216547064</v>
      </c>
      <c r="AZ116" s="22">
        <v>5.0309811803708744</v>
      </c>
      <c r="BA116" s="22">
        <v>-1.7829025644104486</v>
      </c>
      <c r="BB116" s="22">
        <v>0.12401298157466858</v>
      </c>
      <c r="BC116" s="23">
        <v>8.0549874563863796E-2</v>
      </c>
    </row>
    <row r="117" spans="1:55" x14ac:dyDescent="0.2">
      <c r="A117" s="45" t="s">
        <v>394</v>
      </c>
      <c r="B117" s="45" t="s">
        <v>395</v>
      </c>
      <c r="C117" s="45" t="s">
        <v>45</v>
      </c>
      <c r="D117" s="45">
        <v>378128</v>
      </c>
      <c r="E117" s="45" t="s">
        <v>16</v>
      </c>
      <c r="F117" s="45">
        <v>2018</v>
      </c>
      <c r="G117" s="45" t="s">
        <v>17</v>
      </c>
      <c r="H117" s="46">
        <v>43524</v>
      </c>
      <c r="I117" s="46">
        <v>43551</v>
      </c>
      <c r="J117" s="46">
        <v>43706</v>
      </c>
      <c r="K117" s="45">
        <v>238300000</v>
      </c>
      <c r="L117" s="45">
        <v>239000000</v>
      </c>
      <c r="M117" s="45" t="s">
        <v>1926</v>
      </c>
      <c r="N117" s="20">
        <v>1.6006085831205623</v>
      </c>
      <c r="O117" s="21">
        <v>0.49211290266167673</v>
      </c>
      <c r="P117" s="21">
        <v>0.38396698261690743</v>
      </c>
      <c r="Q117" s="21">
        <v>1.274034779945143</v>
      </c>
      <c r="R117" s="21">
        <v>0.35376665360501569</v>
      </c>
      <c r="S117" s="21">
        <v>5.6077341300940442E-2</v>
      </c>
      <c r="T117" s="21">
        <v>0.29768931230407525</v>
      </c>
      <c r="U117" s="21">
        <v>0.80447767428261141</v>
      </c>
      <c r="V117" s="21">
        <v>0.12752182448519275</v>
      </c>
      <c r="W117" s="21">
        <v>0.67695584979741863</v>
      </c>
      <c r="X117" s="22">
        <v>0.28019078173981193</v>
      </c>
      <c r="Y117" s="22">
        <v>0.9175726604918556</v>
      </c>
      <c r="Z117" s="22">
        <v>0.71980921826018807</v>
      </c>
      <c r="AA117" s="22">
        <v>0.3076753526645768</v>
      </c>
      <c r="AB117" s="23">
        <v>0.43974701214733541</v>
      </c>
      <c r="AC117" s="24">
        <v>0.31565485154300871</v>
      </c>
      <c r="AD117" s="22">
        <v>8.9865366029084529E-2</v>
      </c>
      <c r="AE117" s="22">
        <v>8.9865366029084529E-2</v>
      </c>
      <c r="AF117" s="22">
        <v>7.7062776741363428E-2</v>
      </c>
      <c r="AG117" s="22">
        <v>6.6239231278992712</v>
      </c>
      <c r="AH117" s="23">
        <v>6.6239231278992712</v>
      </c>
      <c r="AI117" s="24">
        <v>-0.43139981459409349</v>
      </c>
      <c r="AJ117" s="22">
        <v>0.52820817739848203</v>
      </c>
      <c r="AK117" s="22">
        <v>0.26137071651090343</v>
      </c>
      <c r="AL117" s="23">
        <v>0.26137071651090343</v>
      </c>
      <c r="AM117" s="24">
        <v>0.23868398702365537</v>
      </c>
      <c r="AN117" s="22">
        <v>3.0972668922211546</v>
      </c>
      <c r="AO117" s="22">
        <v>1.362013861677116</v>
      </c>
      <c r="AP117" s="22">
        <v>12.954518984393198</v>
      </c>
      <c r="AQ117" s="22">
        <v>0.10496057014106583</v>
      </c>
      <c r="AR117" s="22">
        <v>6.7887887437908787E-2</v>
      </c>
      <c r="AS117" s="22">
        <v>-2.9286822053898542E-2</v>
      </c>
      <c r="AT117" s="22">
        <v>9.2464243730407528E-2</v>
      </c>
      <c r="AU117" s="22">
        <v>0.30859361337483826</v>
      </c>
      <c r="AV117" s="22">
        <v>0.15269989615784008</v>
      </c>
      <c r="AW117" s="22">
        <v>0.31060652804343802</v>
      </c>
      <c r="AX117" s="22">
        <v>0.18146479916085642</v>
      </c>
      <c r="AY117" s="22">
        <v>2.8903006352858784</v>
      </c>
      <c r="AZ117" s="22">
        <v>2.3411535190835875</v>
      </c>
      <c r="BA117" s="22">
        <v>0.51467071107740769</v>
      </c>
      <c r="BB117" s="22">
        <v>0.34598476981654552</v>
      </c>
      <c r="BC117" s="23">
        <v>0.14837052925328603</v>
      </c>
    </row>
    <row r="118" spans="1:55" x14ac:dyDescent="0.2">
      <c r="A118" s="45" t="s">
        <v>403</v>
      </c>
      <c r="B118" s="45" t="s">
        <v>404</v>
      </c>
      <c r="C118" s="45" t="s">
        <v>15</v>
      </c>
      <c r="D118" s="45">
        <v>336327</v>
      </c>
      <c r="E118" s="45" t="s">
        <v>16</v>
      </c>
      <c r="F118" s="45">
        <v>2018</v>
      </c>
      <c r="G118" s="45" t="s">
        <v>17</v>
      </c>
      <c r="H118" s="46">
        <v>43465</v>
      </c>
      <c r="I118" s="46">
        <v>43511</v>
      </c>
      <c r="J118" s="46">
        <v>43511</v>
      </c>
      <c r="K118" s="45">
        <v>109112240</v>
      </c>
      <c r="L118" s="45">
        <v>110659580</v>
      </c>
      <c r="M118" s="45" t="s">
        <v>1683</v>
      </c>
      <c r="N118" s="20">
        <v>1.3954963747605185</v>
      </c>
      <c r="O118" s="21">
        <v>1.0131807902991612</v>
      </c>
      <c r="P118" s="21">
        <v>0.32806818226319545</v>
      </c>
      <c r="Q118" s="21">
        <v>1.431488782117093</v>
      </c>
      <c r="R118" s="21">
        <v>0.33476451147358616</v>
      </c>
      <c r="S118" s="21">
        <v>5.4524387311165039E-2</v>
      </c>
      <c r="T118" s="21">
        <v>0.28024012416242111</v>
      </c>
      <c r="U118" s="21">
        <v>0.81397615429893366</v>
      </c>
      <c r="V118" s="21">
        <v>0.13257543609890535</v>
      </c>
      <c r="W118" s="21">
        <v>0.68140071820002834</v>
      </c>
      <c r="X118" s="22">
        <v>0.30092178831493199</v>
      </c>
      <c r="Y118" s="22">
        <v>0.98369905027454019</v>
      </c>
      <c r="Z118" s="22">
        <v>0.69907821168506801</v>
      </c>
      <c r="AA118" s="22">
        <v>0.43085583664621097</v>
      </c>
      <c r="AB118" s="23">
        <v>0.41127066156122744</v>
      </c>
      <c r="AC118" s="24">
        <v>0.3691208254559516</v>
      </c>
      <c r="AD118" s="22">
        <v>0.11678085358209939</v>
      </c>
      <c r="AE118" s="22">
        <v>0.11678085358209939</v>
      </c>
      <c r="AF118" s="22">
        <v>0.10365514768270885</v>
      </c>
      <c r="AG118" s="22">
        <v>6.6891358096937958</v>
      </c>
      <c r="AH118" s="23">
        <v>6.6891358096937958</v>
      </c>
      <c r="AI118" s="24">
        <v>-0.72391514182182903</v>
      </c>
      <c r="AJ118" s="22">
        <v>0.35748042048687817</v>
      </c>
      <c r="AK118" s="22">
        <v>0.15068092305519026</v>
      </c>
      <c r="AL118" s="23">
        <v>0.23027021663746103</v>
      </c>
      <c r="AM118" s="24">
        <v>0.18517720011498501</v>
      </c>
      <c r="AN118" s="22">
        <v>1.7864737473706305</v>
      </c>
      <c r="AO118" s="22">
        <v>0.73472423994288427</v>
      </c>
      <c r="AP118" s="22">
        <v>8.615032890430145</v>
      </c>
      <c r="AQ118" s="22">
        <v>7.6157949597345675E-2</v>
      </c>
      <c r="AR118" s="22">
        <v>0.104918678857729</v>
      </c>
      <c r="AS118" s="22">
        <v>-7.5952220285051816E-2</v>
      </c>
      <c r="AT118" s="22">
        <v>7.7086296579556499E-2</v>
      </c>
      <c r="AU118" s="22">
        <v>0.43422462778365439</v>
      </c>
      <c r="AV118" s="22">
        <v>0.27970482683465797</v>
      </c>
      <c r="AW118" s="22">
        <v>0.27507230383211984</v>
      </c>
      <c r="AX118" s="22">
        <v>0.33412506503829309</v>
      </c>
      <c r="AY118" s="22">
        <v>3.9016058920984862</v>
      </c>
      <c r="AZ118" s="22">
        <v>3.0771014112385107</v>
      </c>
      <c r="BA118" s="22">
        <v>1.2294875348820018</v>
      </c>
      <c r="BB118" s="22">
        <v>0.2563047185327445</v>
      </c>
      <c r="BC118" s="23">
        <v>0.10939043909534826</v>
      </c>
    </row>
    <row r="119" spans="1:55" x14ac:dyDescent="0.2">
      <c r="A119" s="45" t="s">
        <v>406</v>
      </c>
      <c r="B119" s="45" t="s">
        <v>407</v>
      </c>
      <c r="C119" s="45" t="s">
        <v>59</v>
      </c>
      <c r="D119" s="45">
        <v>378129</v>
      </c>
      <c r="E119" s="45" t="s">
        <v>16</v>
      </c>
      <c r="F119" s="45">
        <v>2018</v>
      </c>
      <c r="G119" s="45" t="s">
        <v>17</v>
      </c>
      <c r="H119" s="46">
        <v>43465</v>
      </c>
      <c r="I119" s="46">
        <v>43507</v>
      </c>
      <c r="J119" s="46">
        <v>43507</v>
      </c>
      <c r="K119" s="45">
        <v>747200000</v>
      </c>
      <c r="L119" s="45">
        <v>747200000</v>
      </c>
      <c r="M119" s="45" t="s">
        <v>1684</v>
      </c>
      <c r="N119" s="20">
        <v>1.8949711344508591</v>
      </c>
      <c r="O119" s="21">
        <v>1.3123739305835709</v>
      </c>
      <c r="P119" s="21">
        <v>0.43068790429157683</v>
      </c>
      <c r="Q119" s="21">
        <v>1.9597541560220668</v>
      </c>
      <c r="R119" s="21">
        <v>0.26270953214911186</v>
      </c>
      <c r="S119" s="21">
        <v>1.5461596197147862E-2</v>
      </c>
      <c r="T119" s="21">
        <v>0.24724793595196398</v>
      </c>
      <c r="U119" s="21">
        <v>0.77755562960494651</v>
      </c>
      <c r="V119" s="21">
        <v>4.5762523603243364E-2</v>
      </c>
      <c r="W119" s="21">
        <v>0.73179310600170311</v>
      </c>
      <c r="X119" s="22">
        <v>0.34080560420315237</v>
      </c>
      <c r="Y119" s="22">
        <v>0.44677683489653119</v>
      </c>
      <c r="Z119" s="22">
        <v>0.65919439579684769</v>
      </c>
      <c r="AA119" s="22">
        <v>0.17435576682511883</v>
      </c>
      <c r="AB119" s="23">
        <v>0.33786589942456841</v>
      </c>
      <c r="AC119" s="24">
        <v>0.2017727174461339</v>
      </c>
      <c r="AD119" s="22">
        <v>0.11973048929883981</v>
      </c>
      <c r="AE119" s="22">
        <v>0.10848886646969806</v>
      </c>
      <c r="AF119" s="22">
        <v>8.3951862794552131E-3</v>
      </c>
      <c r="AG119" s="22">
        <v>6.8094262295081966</v>
      </c>
      <c r="AH119" s="23">
        <v>6.1700819672131146</v>
      </c>
      <c r="AI119" s="24">
        <v>-0.73300755219902269</v>
      </c>
      <c r="AJ119" s="22">
        <v>0.31313904152465744</v>
      </c>
      <c r="AK119" s="22">
        <v>6.033046045426408E-2</v>
      </c>
      <c r="AL119" s="23">
        <v>0.2143707442502738</v>
      </c>
      <c r="AM119" s="24">
        <v>1.7253508089895959E-2</v>
      </c>
      <c r="AN119" s="22">
        <v>2.0551667962531006</v>
      </c>
      <c r="AO119" s="22">
        <v>0.69437077808356262</v>
      </c>
      <c r="AP119" s="22">
        <v>4.3139815030698685</v>
      </c>
      <c r="AQ119" s="22">
        <v>5.8293720290217661E-3</v>
      </c>
      <c r="AR119" s="22">
        <v>8.1105426244865608E-2</v>
      </c>
      <c r="AS119" s="22">
        <v>-5.9450889961807307E-2</v>
      </c>
      <c r="AT119" s="22">
        <v>5.6317237928446333E-2</v>
      </c>
      <c r="AU119" s="22">
        <v>0.17813173819294706</v>
      </c>
      <c r="AV119" s="22">
        <v>0.12194657397266796</v>
      </c>
      <c r="AW119" s="22">
        <v>0.22777637237541107</v>
      </c>
      <c r="AX119" s="22">
        <v>0.12957247660005058</v>
      </c>
      <c r="AY119" s="22">
        <v>3.1599458320794462</v>
      </c>
      <c r="AZ119" s="22">
        <v>2.2282575985555222</v>
      </c>
      <c r="BA119" s="22">
        <v>5.4957081545064375</v>
      </c>
      <c r="BB119" s="22">
        <v>0.28674825008332938</v>
      </c>
      <c r="BC119" s="23">
        <v>9.1850586458825864E-2</v>
      </c>
    </row>
    <row r="120" spans="1:55" x14ac:dyDescent="0.2">
      <c r="A120" s="45" t="s">
        <v>400</v>
      </c>
      <c r="B120" s="45" t="s">
        <v>401</v>
      </c>
      <c r="C120" s="45" t="s">
        <v>45</v>
      </c>
      <c r="D120" s="45">
        <v>338660</v>
      </c>
      <c r="E120" s="45" t="s">
        <v>16</v>
      </c>
      <c r="F120" s="45">
        <v>2018</v>
      </c>
      <c r="G120" s="45" t="s">
        <v>17</v>
      </c>
      <c r="H120" s="46">
        <v>43465</v>
      </c>
      <c r="I120" s="46">
        <v>43517</v>
      </c>
      <c r="J120" s="46">
        <v>43579</v>
      </c>
      <c r="K120" s="45">
        <v>40971988</v>
      </c>
      <c r="L120" s="45">
        <v>42297416</v>
      </c>
      <c r="M120" s="45" t="s">
        <v>1927</v>
      </c>
      <c r="N120" s="20">
        <v>1.4556912763473393</v>
      </c>
      <c r="O120" s="21">
        <v>1.3553585999974893</v>
      </c>
      <c r="P120" s="21">
        <v>8.9805039105163381E-2</v>
      </c>
      <c r="Q120" s="21">
        <v>-1.305899646996546</v>
      </c>
      <c r="R120" s="21">
        <v>3.7691098806935859</v>
      </c>
      <c r="S120" s="21">
        <v>3.8630276796139361E-2</v>
      </c>
      <c r="T120" s="21">
        <v>3.7304796038974466</v>
      </c>
      <c r="U120" s="21">
        <v>-1.1529693819953615</v>
      </c>
      <c r="V120" s="21">
        <v>-1.1816988035317893E-2</v>
      </c>
      <c r="W120" s="21">
        <v>-1.1411523939600436</v>
      </c>
      <c r="X120" s="22">
        <v>0.69289264573894571</v>
      </c>
      <c r="Y120" s="22">
        <v>-3.5593481907126416</v>
      </c>
      <c r="Z120" s="22">
        <v>0.30710735426105434</v>
      </c>
      <c r="AA120" s="22">
        <v>1.8431962598281691E-2</v>
      </c>
      <c r="AB120" s="23">
        <v>-3.2690459430680261</v>
      </c>
      <c r="AC120" s="24">
        <v>0.31061604122556158</v>
      </c>
      <c r="AD120" s="22">
        <v>0.18695693188506801</v>
      </c>
      <c r="AE120" s="22">
        <v>0.18695693188506801</v>
      </c>
      <c r="AF120" s="22">
        <v>9.9679732164410131E-2</v>
      </c>
      <c r="AG120" s="22">
        <v>4.3048918474714855</v>
      </c>
      <c r="AH120" s="23">
        <v>4.3048918474714855</v>
      </c>
      <c r="AI120" s="24">
        <v>-0.58148692174282379</v>
      </c>
      <c r="AJ120" s="22">
        <v>0.85123969017161083</v>
      </c>
      <c r="AK120" s="22">
        <v>8.0771408840216954E-2</v>
      </c>
      <c r="AL120" s="23">
        <v>0.10750031549102135</v>
      </c>
      <c r="AM120" s="24">
        <v>-0.10159633894180854</v>
      </c>
      <c r="AN120" s="22">
        <v>-1.0192276477452527</v>
      </c>
      <c r="AO120" s="22">
        <v>3.331902006924385</v>
      </c>
      <c r="AP120" s="22">
        <v>15.361189013471446</v>
      </c>
      <c r="AQ120" s="22">
        <v>0.33212309964828329</v>
      </c>
      <c r="AR120" s="22">
        <v>0.12160636791023174</v>
      </c>
      <c r="AS120" s="22">
        <v>-7.0712512540445971E-2</v>
      </c>
      <c r="AT120" s="22">
        <v>0.40518050129488631</v>
      </c>
      <c r="AU120" s="22">
        <v>0.47712567633729613</v>
      </c>
      <c r="AV120" s="22">
        <v>6.0254663084126074E-2</v>
      </c>
      <c r="AW120" s="22">
        <v>0.10861351469971071</v>
      </c>
      <c r="AX120" s="22">
        <v>6.0878618864708842E-2</v>
      </c>
      <c r="AY120" s="22">
        <v>6.0506914387451269</v>
      </c>
      <c r="AZ120" s="22">
        <v>5.9820694047947942</v>
      </c>
      <c r="BA120" s="22">
        <v>0.68380201867544665</v>
      </c>
      <c r="BB120" s="22">
        <v>0.1652703678783847</v>
      </c>
      <c r="BC120" s="23">
        <v>1.1887572183146775</v>
      </c>
    </row>
    <row r="121" spans="1:55" x14ac:dyDescent="0.2">
      <c r="A121" s="45" t="s">
        <v>415</v>
      </c>
      <c r="B121" s="45" t="s">
        <v>416</v>
      </c>
      <c r="C121" s="45" t="s">
        <v>72</v>
      </c>
      <c r="D121" s="45">
        <v>446513</v>
      </c>
      <c r="E121" s="45" t="s">
        <v>16</v>
      </c>
      <c r="F121" s="45">
        <v>2018</v>
      </c>
      <c r="G121" s="45" t="s">
        <v>17</v>
      </c>
      <c r="H121" s="46">
        <v>43465</v>
      </c>
      <c r="I121" s="46">
        <v>43518</v>
      </c>
      <c r="J121" s="46">
        <v>43581</v>
      </c>
      <c r="K121" s="45">
        <v>358584000</v>
      </c>
      <c r="L121" s="45">
        <v>368637000</v>
      </c>
      <c r="M121" s="45" t="s">
        <v>1928</v>
      </c>
      <c r="N121" s="20">
        <v>0.55476853734840526</v>
      </c>
      <c r="O121" s="21">
        <v>0.55476853734840526</v>
      </c>
      <c r="P121" s="21">
        <v>0.17282510545447105</v>
      </c>
      <c r="Q121" s="21">
        <v>0.61512581601258143</v>
      </c>
      <c r="R121" s="21">
        <v>0.3279408126151499</v>
      </c>
      <c r="S121" s="21">
        <v>0</v>
      </c>
      <c r="T121" s="21">
        <v>0.3279408126151499</v>
      </c>
      <c r="U121" s="21">
        <v>0.52966567257887298</v>
      </c>
      <c r="V121" s="21">
        <v>0</v>
      </c>
      <c r="W121" s="21">
        <v>0.52966567257887298</v>
      </c>
      <c r="X121" s="22">
        <v>2.9354121087204508E-2</v>
      </c>
      <c r="Y121" s="22">
        <v>0.61914681202285371</v>
      </c>
      <c r="Z121" s="22">
        <v>0.97064587891279552</v>
      </c>
      <c r="AA121" s="22">
        <v>0</v>
      </c>
      <c r="AB121" s="23">
        <v>0.61914681202285371</v>
      </c>
      <c r="AC121" s="24">
        <v>0.91730159014718271</v>
      </c>
      <c r="AD121" s="22">
        <v>0.74698502050109228</v>
      </c>
      <c r="AE121" s="22">
        <v>0.39668525125042575</v>
      </c>
      <c r="AF121" s="22">
        <v>2.0929182235630668</v>
      </c>
      <c r="AG121" s="22">
        <v>6.7048952334976955</v>
      </c>
      <c r="AH121" s="23">
        <v>3.5606243462869096</v>
      </c>
      <c r="AI121" s="24">
        <v>-2.4313481330726865</v>
      </c>
      <c r="AJ121" s="22">
        <v>1.1462907397033206</v>
      </c>
      <c r="AK121" s="22">
        <v>-5.3124965175899368E-2</v>
      </c>
      <c r="AL121" s="23">
        <v>0.18495095322075983</v>
      </c>
      <c r="AM121" s="24">
        <v>0.35730125494657416</v>
      </c>
      <c r="AN121" s="22">
        <v>0.17071916662768141</v>
      </c>
      <c r="AO121" s="22">
        <v>0.10570022776872731</v>
      </c>
      <c r="AP121" s="22">
        <v>-4.4867597800669907</v>
      </c>
      <c r="AQ121" s="22">
        <v>0.22122193293193629</v>
      </c>
      <c r="AR121" s="22">
        <v>0.57382057894777283</v>
      </c>
      <c r="AS121" s="22">
        <v>-1.3951575933433555</v>
      </c>
      <c r="AT121" s="22">
        <v>6.0652965893162554E-2</v>
      </c>
      <c r="AU121" s="22">
        <v>2.9275261110130537</v>
      </c>
      <c r="AV121" s="22">
        <v>0.47234852909189889</v>
      </c>
      <c r="AW121" s="22">
        <v>0.18495095322075983</v>
      </c>
      <c r="AX121" s="22">
        <v>0.47234852909189889</v>
      </c>
      <c r="AY121" s="22">
        <v>4.1534372396485102</v>
      </c>
      <c r="AZ121" s="22">
        <v>4.0376191831263091</v>
      </c>
      <c r="BA121" s="22">
        <v>0.70021248985120821</v>
      </c>
      <c r="BB121" s="22">
        <v>0.12785758831082372</v>
      </c>
      <c r="BC121" s="23">
        <v>4.4272272510889603E-2</v>
      </c>
    </row>
    <row r="122" spans="1:55" x14ac:dyDescent="0.2">
      <c r="A122" s="45" t="s">
        <v>364</v>
      </c>
      <c r="B122" s="45" t="s">
        <v>365</v>
      </c>
      <c r="C122" s="45" t="s">
        <v>45</v>
      </c>
      <c r="D122" s="45">
        <v>108420</v>
      </c>
      <c r="E122" s="45" t="s">
        <v>16</v>
      </c>
      <c r="F122" s="45">
        <v>2019</v>
      </c>
      <c r="G122" s="45" t="s">
        <v>17</v>
      </c>
      <c r="H122" s="46">
        <v>43616</v>
      </c>
      <c r="I122" s="46">
        <v>43665</v>
      </c>
      <c r="J122" s="46">
        <v>43739</v>
      </c>
      <c r="K122" s="45">
        <v>123000000</v>
      </c>
      <c r="L122" s="45">
        <v>125000000</v>
      </c>
      <c r="M122" s="45" t="s">
        <v>1929</v>
      </c>
      <c r="N122" s="20">
        <v>0.39985554351751534</v>
      </c>
      <c r="O122" s="21">
        <v>0.25157096424702058</v>
      </c>
      <c r="P122" s="21">
        <v>0.10610328638497653</v>
      </c>
      <c r="Q122" s="21">
        <v>1.4920721705850191</v>
      </c>
      <c r="R122" s="21">
        <v>0.16939081468480327</v>
      </c>
      <c r="S122" s="21">
        <v>0</v>
      </c>
      <c r="T122" s="21">
        <v>0.16939081468480327</v>
      </c>
      <c r="U122" s="21">
        <v>0.42213413522872245</v>
      </c>
      <c r="V122" s="21">
        <v>0</v>
      </c>
      <c r="W122" s="21">
        <v>0.42213413522872245</v>
      </c>
      <c r="X122" s="22">
        <v>0.10121398274096827</v>
      </c>
      <c r="Y122" s="22">
        <v>0.65809121165782136</v>
      </c>
      <c r="Z122" s="22">
        <v>0.89878601725903173</v>
      </c>
      <c r="AA122" s="22">
        <v>0.21641436302471845</v>
      </c>
      <c r="AB122" s="23">
        <v>0.40127248793330406</v>
      </c>
      <c r="AC122" s="24">
        <v>0.21601217806710313</v>
      </c>
      <c r="AD122" s="22">
        <v>0.13407012289451864</v>
      </c>
      <c r="AE122" s="22">
        <v>9.5320602467791241E-2</v>
      </c>
      <c r="AF122" s="22">
        <v>7.3761463348225892E-2</v>
      </c>
      <c r="AG122" s="22">
        <v>6.7243947858472994</v>
      </c>
      <c r="AH122" s="23">
        <v>4.7808814400993169</v>
      </c>
      <c r="AI122" s="24">
        <v>-0.62424004706805258</v>
      </c>
      <c r="AJ122" s="22">
        <v>0.73658360418923796</v>
      </c>
      <c r="AK122" s="22">
        <v>0.76233135456017265</v>
      </c>
      <c r="AL122" s="23">
        <v>1.1007015650296816</v>
      </c>
      <c r="AM122" s="24">
        <v>0.27155093858210316</v>
      </c>
      <c r="AN122" s="22">
        <v>3.6814743940222345</v>
      </c>
      <c r="AO122" s="22">
        <v>1.477274389352055</v>
      </c>
      <c r="AP122" s="22">
        <v>-9.724515585509689</v>
      </c>
      <c r="AQ122" s="22">
        <v>0.10896592072546439</v>
      </c>
      <c r="AR122" s="22">
        <v>0.12621130926597443</v>
      </c>
      <c r="AS122" s="22">
        <v>-7.8786153636712417E-2</v>
      </c>
      <c r="AT122" s="22">
        <v>0.18644873482521573</v>
      </c>
      <c r="AU122" s="22">
        <v>0.41076200794510653</v>
      </c>
      <c r="AV122" s="22">
        <v>0.61381543443065301</v>
      </c>
      <c r="AW122" s="22">
        <v>1.1007015650296816</v>
      </c>
      <c r="AX122" s="22">
        <v>0.61381543443065301</v>
      </c>
      <c r="AY122" s="22">
        <v>0.85525708483337948</v>
      </c>
      <c r="AZ122" s="22">
        <v>0.71965291239730456</v>
      </c>
      <c r="BA122" s="22">
        <v>0.95419463087248324</v>
      </c>
      <c r="BB122" s="22">
        <v>0.83130059363194819</v>
      </c>
      <c r="BC122" s="23">
        <v>0.18853883625859832</v>
      </c>
    </row>
    <row r="123" spans="1:55" x14ac:dyDescent="0.2">
      <c r="A123" s="45" t="s">
        <v>409</v>
      </c>
      <c r="B123" s="45" t="s">
        <v>410</v>
      </c>
      <c r="C123" s="45" t="s">
        <v>52</v>
      </c>
      <c r="D123" s="45">
        <v>378131</v>
      </c>
      <c r="E123" s="45" t="s">
        <v>16</v>
      </c>
      <c r="F123" s="45">
        <v>2018</v>
      </c>
      <c r="G123" s="45" t="s">
        <v>17</v>
      </c>
      <c r="H123" s="46">
        <v>43465</v>
      </c>
      <c r="I123" s="46">
        <v>43503</v>
      </c>
      <c r="J123" s="46">
        <v>43503</v>
      </c>
      <c r="K123" s="45">
        <v>181000000</v>
      </c>
      <c r="L123" s="45">
        <v>181000000</v>
      </c>
      <c r="M123" s="45" t="s">
        <v>1685</v>
      </c>
      <c r="N123" s="20">
        <v>1.0956614509246088</v>
      </c>
      <c r="O123" s="21">
        <v>0.96052631578947367</v>
      </c>
      <c r="P123" s="21">
        <v>2.3470839260312945E-2</v>
      </c>
      <c r="Q123" s="21">
        <v>2.3800800800800799</v>
      </c>
      <c r="R123" s="21">
        <v>0.38247401308970297</v>
      </c>
      <c r="S123" s="21">
        <v>2.1618740190126454E-2</v>
      </c>
      <c r="T123" s="21">
        <v>0.36085527289957653</v>
      </c>
      <c r="U123" s="21">
        <v>1.2927927927927927</v>
      </c>
      <c r="V123" s="21">
        <v>7.3073073073073078E-2</v>
      </c>
      <c r="W123" s="21">
        <v>1.2197197197197198</v>
      </c>
      <c r="X123" s="22">
        <v>9.1242929487369326E-2</v>
      </c>
      <c r="Y123" s="22">
        <v>0.32639592250138855</v>
      </c>
      <c r="Z123" s="22">
        <v>0.90875707051263066</v>
      </c>
      <c r="AA123" s="22">
        <v>6.7906535967068443E-2</v>
      </c>
      <c r="AB123" s="23">
        <v>0.29585097876625105</v>
      </c>
      <c r="AC123" s="24">
        <v>0.43174426905687319</v>
      </c>
      <c r="AD123" s="22">
        <v>0.21551518997382407</v>
      </c>
      <c r="AE123" s="22">
        <v>0.13381454747362576</v>
      </c>
      <c r="AF123" s="22">
        <v>8.9950027762354251E-2</v>
      </c>
      <c r="AG123" s="22">
        <v>5.1851145038167941</v>
      </c>
      <c r="AH123" s="23">
        <v>3.2194656488549618</v>
      </c>
      <c r="AI123" s="24">
        <v>0.19886632026452528</v>
      </c>
      <c r="AJ123" s="22">
        <v>0.75284495021337128</v>
      </c>
      <c r="AK123" s="22">
        <v>0.1180797522260937</v>
      </c>
      <c r="AL123" s="23">
        <v>0.16391792489353466</v>
      </c>
      <c r="AM123" s="24">
        <v>0.11351351351351352</v>
      </c>
      <c r="AN123" s="22">
        <v>1.261961961961962</v>
      </c>
      <c r="AO123" s="22">
        <v>0.37335268161222496</v>
      </c>
      <c r="AP123" s="22">
        <v>46.866171003717469</v>
      </c>
      <c r="AQ123" s="22">
        <v>3.3583084076169042E-2</v>
      </c>
      <c r="AR123" s="22">
        <v>0.16792258269215515</v>
      </c>
      <c r="AS123" s="22">
        <v>3.3394146109304357E-2</v>
      </c>
      <c r="AT123" s="22">
        <v>6.2694346551366714E-2</v>
      </c>
      <c r="AU123" s="22">
        <v>-0.1589615931721195</v>
      </c>
      <c r="AV123" s="22">
        <v>-3.4610917537746803E-2</v>
      </c>
      <c r="AW123" s="22">
        <v>0.17373820270824786</v>
      </c>
      <c r="AX123" s="22">
        <v>-3.6684448091916289E-2</v>
      </c>
      <c r="AY123" s="22">
        <v>4.7534044902465959</v>
      </c>
      <c r="AZ123" s="22">
        <v>4.7291129922708874</v>
      </c>
      <c r="BA123" s="22">
        <v>-0.39417989417989419</v>
      </c>
      <c r="BB123" s="22">
        <v>0.13062330623306234</v>
      </c>
      <c r="BC123" s="23">
        <v>5.4498465514456466E-2</v>
      </c>
    </row>
    <row r="124" spans="1:55" x14ac:dyDescent="0.2">
      <c r="A124" s="45" t="s">
        <v>412</v>
      </c>
      <c r="B124" s="45" t="s">
        <v>413</v>
      </c>
      <c r="C124" s="45" t="s">
        <v>52</v>
      </c>
      <c r="D124" s="45">
        <v>191249</v>
      </c>
      <c r="E124" s="45" t="s">
        <v>16</v>
      </c>
      <c r="F124" s="45">
        <v>2018</v>
      </c>
      <c r="G124" s="45" t="s">
        <v>17</v>
      </c>
      <c r="H124" s="46">
        <v>43465</v>
      </c>
      <c r="I124" s="46">
        <v>43524</v>
      </c>
      <c r="J124" s="46">
        <v>43524</v>
      </c>
      <c r="K124" s="45">
        <v>715000000</v>
      </c>
      <c r="L124" s="45">
        <v>713000000</v>
      </c>
      <c r="M124" s="45" t="s">
        <v>1686</v>
      </c>
      <c r="N124" s="20">
        <v>0.67721518987341767</v>
      </c>
      <c r="O124" s="21">
        <v>0.41684024995994234</v>
      </c>
      <c r="P124" s="21">
        <v>2.8681301073545905E-2</v>
      </c>
      <c r="Q124" s="21">
        <v>2.3043582432853342</v>
      </c>
      <c r="R124" s="21">
        <v>0.39475325202662531</v>
      </c>
      <c r="S124" s="21">
        <v>3.9205591890598489E-2</v>
      </c>
      <c r="T124" s="21">
        <v>0.35554766013602679</v>
      </c>
      <c r="U124" s="21">
        <v>1.3044061623978724</v>
      </c>
      <c r="V124" s="21">
        <v>0.12954932074657977</v>
      </c>
      <c r="W124" s="21">
        <v>1.1748568416512926</v>
      </c>
      <c r="X124" s="22">
        <v>6.1291819539713153E-2</v>
      </c>
      <c r="Y124" s="22">
        <v>0.30263062488217296</v>
      </c>
      <c r="Z124" s="22">
        <v>0.93870818046028681</v>
      </c>
      <c r="AA124" s="22">
        <v>0</v>
      </c>
      <c r="AB124" s="23">
        <v>0.30263062488217296</v>
      </c>
      <c r="AC124" s="24">
        <v>0.45809463186929766</v>
      </c>
      <c r="AD124" s="22">
        <v>0.40577127095268406</v>
      </c>
      <c r="AE124" s="22">
        <v>0.2561001485253554</v>
      </c>
      <c r="AF124" s="22">
        <v>0.12981116061956291</v>
      </c>
      <c r="AG124" s="22">
        <v>4.8147029204431018</v>
      </c>
      <c r="AH124" s="23">
        <v>3.0387713997985903</v>
      </c>
      <c r="AI124" s="24">
        <v>0.26861621947542963</v>
      </c>
      <c r="AJ124" s="22">
        <v>0.53148533888799876</v>
      </c>
      <c r="AK124" s="22">
        <v>7.6852430109106945E-2</v>
      </c>
      <c r="AL124" s="23">
        <v>0.12185445060798648</v>
      </c>
      <c r="AM124" s="24">
        <v>7.3292282626925748E-2</v>
      </c>
      <c r="AN124" s="22">
        <v>0.56460694347940676</v>
      </c>
      <c r="AO124" s="22">
        <v>0.17086735211798657</v>
      </c>
      <c r="AP124" s="22">
        <v>-5.8488458674609083</v>
      </c>
      <c r="AQ124" s="22">
        <v>2.2180489290427367E-2</v>
      </c>
      <c r="AR124" s="22">
        <v>0.28151920220666243</v>
      </c>
      <c r="AS124" s="22">
        <v>7.5620623806492676E-2</v>
      </c>
      <c r="AT124" s="22">
        <v>4.8102440651420449E-2</v>
      </c>
      <c r="AU124" s="22">
        <v>-0.14548950488703732</v>
      </c>
      <c r="AV124" s="22">
        <v>-3.3356599684067449E-2</v>
      </c>
      <c r="AW124" s="22">
        <v>0.13529111858876314</v>
      </c>
      <c r="AX124" s="22">
        <v>-3.7034771081880288E-2</v>
      </c>
      <c r="AY124" s="22">
        <v>5.6935787492156456</v>
      </c>
      <c r="AZ124" s="22">
        <v>5.6561388830788539</v>
      </c>
      <c r="BA124" s="22">
        <v>-0.59365805818895068</v>
      </c>
      <c r="BB124" s="22">
        <v>0.11085191580030124</v>
      </c>
      <c r="BC124" s="23">
        <v>4.8113718987180303E-2</v>
      </c>
    </row>
    <row r="125" spans="1:55" x14ac:dyDescent="0.2">
      <c r="A125" s="45" t="s">
        <v>367</v>
      </c>
      <c r="B125" s="45" t="s">
        <v>368</v>
      </c>
      <c r="C125" s="45" t="s">
        <v>24</v>
      </c>
      <c r="D125" s="45">
        <v>349826</v>
      </c>
      <c r="E125" s="45" t="s">
        <v>16</v>
      </c>
      <c r="F125" s="45">
        <v>2018</v>
      </c>
      <c r="G125" s="45" t="s">
        <v>17</v>
      </c>
      <c r="H125" s="46">
        <v>43465</v>
      </c>
      <c r="I125" s="46">
        <v>43518</v>
      </c>
      <c r="J125" s="46">
        <v>43518</v>
      </c>
      <c r="K125" s="45">
        <v>165798131</v>
      </c>
      <c r="L125" s="45">
        <v>166255893</v>
      </c>
      <c r="M125" s="45" t="s">
        <v>1687</v>
      </c>
      <c r="N125" s="20">
        <v>2.8753203118397908</v>
      </c>
      <c r="O125" s="21">
        <v>2.8155411539676907</v>
      </c>
      <c r="P125" s="21">
        <v>0.18142646744993796</v>
      </c>
      <c r="Q125" s="21">
        <v>2.2129598574021956</v>
      </c>
      <c r="R125" s="21">
        <v>0.49272408192169037</v>
      </c>
      <c r="S125" s="21">
        <v>9.4052767986899863E-3</v>
      </c>
      <c r="T125" s="21">
        <v>0.48331880512300041</v>
      </c>
      <c r="U125" s="21">
        <v>1.5831026959897421</v>
      </c>
      <c r="V125" s="21">
        <v>3.0218776801947154E-2</v>
      </c>
      <c r="W125" s="21">
        <v>1.5528839191877948</v>
      </c>
      <c r="X125" s="22">
        <v>0.46148769964502684</v>
      </c>
      <c r="Y125" s="22">
        <v>0.48244306507308071</v>
      </c>
      <c r="Z125" s="22">
        <v>0.53851230035497322</v>
      </c>
      <c r="AA125" s="22">
        <v>0.34886065388926535</v>
      </c>
      <c r="AB125" s="23">
        <v>0.31123949391902439</v>
      </c>
      <c r="AC125" s="24">
        <v>0.29757634577020797</v>
      </c>
      <c r="AD125" s="22">
        <v>0.20039618874736431</v>
      </c>
      <c r="AE125" s="22">
        <v>0.14891785454948653</v>
      </c>
      <c r="AF125" s="22">
        <v>6.1013177422353279E-2</v>
      </c>
      <c r="AG125" s="22">
        <v>5.0614582220632833</v>
      </c>
      <c r="AH125" s="23">
        <v>3.7612566587868121</v>
      </c>
      <c r="AI125" s="24">
        <v>-0.40171821107667888</v>
      </c>
      <c r="AJ125" s="22">
        <v>0.62720749236233209</v>
      </c>
      <c r="AK125" s="22">
        <v>0.20430610596503021</v>
      </c>
      <c r="AL125" s="23">
        <v>0.20430610596503021</v>
      </c>
      <c r="AM125" s="24">
        <v>0.11252671928397236</v>
      </c>
      <c r="AN125" s="22">
        <v>1.8443019039153692</v>
      </c>
      <c r="AO125" s="22">
        <v>0.57401959120851265</v>
      </c>
      <c r="AP125" s="22">
        <v>1.907117098335122</v>
      </c>
      <c r="AQ125" s="22">
        <v>3.5022759162311679E-2</v>
      </c>
      <c r="AR125" s="22">
        <v>0.17537125915977314</v>
      </c>
      <c r="AS125" s="22">
        <v>-7.0449828503928696E-2</v>
      </c>
      <c r="AT125" s="22">
        <v>0.1006665384926151</v>
      </c>
      <c r="AU125" s="22">
        <v>0.17779892456111565</v>
      </c>
      <c r="AV125" s="22">
        <v>5.7916090550887186E-2</v>
      </c>
      <c r="AW125" s="22">
        <v>0.20828185749361924</v>
      </c>
      <c r="AX125" s="22">
        <v>5.9043124833342758E-2</v>
      </c>
      <c r="AY125" s="22">
        <v>4.2833899788772074</v>
      </c>
      <c r="AZ125" s="22">
        <v>4.0302513814233203</v>
      </c>
      <c r="BA125" s="22">
        <v>0.81480309455138344</v>
      </c>
      <c r="BB125" s="22">
        <v>0.1734881024259147</v>
      </c>
      <c r="BC125" s="23">
        <v>0.10182456596510621</v>
      </c>
    </row>
    <row r="126" spans="1:55" x14ac:dyDescent="0.2">
      <c r="A126" s="45" t="s">
        <v>379</v>
      </c>
      <c r="B126" s="45" t="s">
        <v>380</v>
      </c>
      <c r="C126" s="45" t="s">
        <v>138</v>
      </c>
      <c r="D126" s="45">
        <v>122079</v>
      </c>
      <c r="E126" s="45" t="s">
        <v>16</v>
      </c>
      <c r="F126" s="45">
        <v>2018</v>
      </c>
      <c r="G126" s="45" t="s">
        <v>17</v>
      </c>
      <c r="H126" s="46">
        <v>43465</v>
      </c>
      <c r="I126" s="46">
        <v>43516</v>
      </c>
      <c r="J126" s="46">
        <v>43586</v>
      </c>
      <c r="K126" s="45">
        <v>455000000</v>
      </c>
      <c r="L126" s="45">
        <v>464000000</v>
      </c>
      <c r="M126" s="45" t="s">
        <v>1930</v>
      </c>
      <c r="N126" s="20">
        <v>1.4452488687782805</v>
      </c>
      <c r="O126" s="21">
        <v>1.4452488687782805</v>
      </c>
      <c r="P126" s="21">
        <v>0.79698340874811469</v>
      </c>
      <c r="Q126" s="21">
        <v>1.1441435053885423</v>
      </c>
      <c r="R126" s="21">
        <v>0.22697662114348072</v>
      </c>
      <c r="S126" s="21">
        <v>3.8027842994609968E-3</v>
      </c>
      <c r="T126" s="21">
        <v>0.2231738368440197</v>
      </c>
      <c r="U126" s="21">
        <v>0.48667044809982984</v>
      </c>
      <c r="V126" s="21">
        <v>8.1537152580828127E-3</v>
      </c>
      <c r="W126" s="21">
        <v>0.47851673284174701</v>
      </c>
      <c r="X126" s="22">
        <v>0.15842730068450117</v>
      </c>
      <c r="Y126" s="22">
        <v>0.47972789115646258</v>
      </c>
      <c r="Z126" s="22">
        <v>0.84157269931549883</v>
      </c>
      <c r="AA126" s="22">
        <v>2.780992692040607E-2</v>
      </c>
      <c r="AB126" s="23">
        <v>0.46638669356172086</v>
      </c>
      <c r="AC126" s="24">
        <v>0.86930962793031763</v>
      </c>
      <c r="AD126" s="22">
        <v>0.22539250125457022</v>
      </c>
      <c r="AE126" s="22">
        <v>7.6708007742490494E-2</v>
      </c>
      <c r="AF126" s="22">
        <v>6.4377374722202313E-2</v>
      </c>
      <c r="AG126" s="22">
        <v>6.3132530120481931</v>
      </c>
      <c r="AH126" s="23">
        <v>2.1485943775100402</v>
      </c>
      <c r="AI126" s="24">
        <v>3.1066620642043494E-3</v>
      </c>
      <c r="AJ126" s="22">
        <v>0.87390648567119156</v>
      </c>
      <c r="AK126" s="22">
        <v>0.40355477855477856</v>
      </c>
      <c r="AL126" s="23">
        <v>0.42205710955710957</v>
      </c>
      <c r="AM126" s="24">
        <v>6.3669880884855354E-2</v>
      </c>
      <c r="AN126" s="22">
        <v>0.98901020986954058</v>
      </c>
      <c r="AO126" s="22">
        <v>0.46126120167983864</v>
      </c>
      <c r="AP126" s="22">
        <v>9.4505420054200542</v>
      </c>
      <c r="AQ126" s="22">
        <v>2.9694785225356304E-2</v>
      </c>
      <c r="AR126" s="22">
        <v>0.20768513871962146</v>
      </c>
      <c r="AS126" s="22">
        <v>6.4520754175926588E-4</v>
      </c>
      <c r="AT126" s="22">
        <v>9.5797096656856581E-2</v>
      </c>
      <c r="AU126" s="22">
        <v>0.21085972850678733</v>
      </c>
      <c r="AV126" s="22">
        <v>0.10183566433566434</v>
      </c>
      <c r="AW126" s="22">
        <v>0.42924877759668101</v>
      </c>
      <c r="AX126" s="22">
        <v>0.10357089939250259</v>
      </c>
      <c r="AY126" s="22">
        <v>2.1832061068702289</v>
      </c>
      <c r="AZ126" s="22">
        <v>1.3428753180661577</v>
      </c>
      <c r="BA126" s="22">
        <v>0.77839643652561252</v>
      </c>
      <c r="BB126" s="22">
        <v>0.15588578088578089</v>
      </c>
      <c r="BC126" s="23">
        <v>3.9738542672509841E-2</v>
      </c>
    </row>
    <row r="127" spans="1:55" x14ac:dyDescent="0.2">
      <c r="A127" s="45" t="s">
        <v>421</v>
      </c>
      <c r="B127" s="45" t="s">
        <v>422</v>
      </c>
      <c r="C127" s="45" t="s">
        <v>34</v>
      </c>
      <c r="D127" s="45">
        <v>740485</v>
      </c>
      <c r="E127" s="45" t="s">
        <v>16</v>
      </c>
      <c r="F127" s="45">
        <v>2018</v>
      </c>
      <c r="G127" s="45" t="s">
        <v>17</v>
      </c>
      <c r="H127" s="46">
        <v>43555</v>
      </c>
      <c r="I127" s="46">
        <v>43629</v>
      </c>
      <c r="J127" s="46">
        <v>43686</v>
      </c>
      <c r="K127" s="45">
        <v>268690000</v>
      </c>
      <c r="L127" s="45">
        <v>271650000</v>
      </c>
      <c r="M127" s="45" t="s">
        <v>1931</v>
      </c>
      <c r="N127" s="20">
        <v>0.97645148193260256</v>
      </c>
      <c r="O127" s="21">
        <v>0.97645148193260256</v>
      </c>
      <c r="P127" s="21">
        <v>0.2631952902963865</v>
      </c>
      <c r="Q127" s="21">
        <v>1.4514706945147069</v>
      </c>
      <c r="R127" s="21">
        <v>0.23613690634120457</v>
      </c>
      <c r="S127" s="21">
        <v>5.6543144364847732E-2</v>
      </c>
      <c r="T127" s="21">
        <v>0.17959376197635682</v>
      </c>
      <c r="U127" s="21">
        <v>0.57888270578882706</v>
      </c>
      <c r="V127" s="21">
        <v>0.13861386138613863</v>
      </c>
      <c r="W127" s="21">
        <v>0.44026884440268843</v>
      </c>
      <c r="X127" s="22">
        <v>0.28360012971315707</v>
      </c>
      <c r="Y127" s="22">
        <v>0.72357893635935788</v>
      </c>
      <c r="Z127" s="22">
        <v>0.71639987028684293</v>
      </c>
      <c r="AA127" s="22">
        <v>0.22461012352230181</v>
      </c>
      <c r="AB127" s="23">
        <v>0.40791839863211582</v>
      </c>
      <c r="AC127" s="24">
        <v>0.26926209480371394</v>
      </c>
      <c r="AD127" s="22">
        <v>0.19074767877504478</v>
      </c>
      <c r="AE127" s="22">
        <v>0.1107672259325623</v>
      </c>
      <c r="AF127" s="22">
        <v>7.1306401694086988E-2</v>
      </c>
      <c r="AG127" s="22">
        <v>19.040650406504064</v>
      </c>
      <c r="AH127" s="23">
        <v>11.056910569105691</v>
      </c>
      <c r="AI127" s="24">
        <v>-0.58279370952821463</v>
      </c>
      <c r="AJ127" s="22">
        <v>0.32917174177831915</v>
      </c>
      <c r="AK127" s="22">
        <v>0.38314606741573032</v>
      </c>
      <c r="AL127" s="23">
        <v>0.40486891385767793</v>
      </c>
      <c r="AM127" s="24">
        <v>0.12654477126544772</v>
      </c>
      <c r="AN127" s="22">
        <v>1.7746621377466214</v>
      </c>
      <c r="AO127" s="22">
        <v>0.72391733734264907</v>
      </c>
      <c r="AP127" s="22">
        <v>-105.84482758620689</v>
      </c>
      <c r="AQ127" s="22">
        <v>5.1619940449868812E-2</v>
      </c>
      <c r="AR127" s="22">
        <v>0.13206548297768367</v>
      </c>
      <c r="AS127" s="22">
        <v>-7.6966932725199541E-2</v>
      </c>
      <c r="AT127" s="22">
        <v>9.560449279207571E-2</v>
      </c>
      <c r="AU127" s="22">
        <v>0.32582216808769793</v>
      </c>
      <c r="AV127" s="22">
        <v>0.40074906367041196</v>
      </c>
      <c r="AW127" s="22">
        <v>0.53233749179251477</v>
      </c>
      <c r="AX127" s="22">
        <v>0.52692055154300721</v>
      </c>
      <c r="AY127" s="22">
        <v>1.7100768573868488</v>
      </c>
      <c r="AZ127" s="22">
        <v>1.1564901793339026</v>
      </c>
      <c r="BA127" s="22">
        <v>1.8332381496287835</v>
      </c>
      <c r="BB127" s="22">
        <v>0.33957553058676654</v>
      </c>
      <c r="BC127" s="23">
        <v>0.11300843408533799</v>
      </c>
    </row>
    <row r="128" spans="1:55" x14ac:dyDescent="0.2">
      <c r="A128" s="45" t="s">
        <v>382</v>
      </c>
      <c r="B128" s="45" t="s">
        <v>383</v>
      </c>
      <c r="C128" s="45" t="s">
        <v>24</v>
      </c>
      <c r="D128" s="45">
        <v>352596</v>
      </c>
      <c r="E128" s="45" t="s">
        <v>16</v>
      </c>
      <c r="F128" s="45">
        <v>2018</v>
      </c>
      <c r="G128" s="45" t="s">
        <v>17</v>
      </c>
      <c r="H128" s="46">
        <v>43465</v>
      </c>
      <c r="I128" s="46">
        <v>43517</v>
      </c>
      <c r="J128" s="46">
        <v>43586</v>
      </c>
      <c r="K128" s="45">
        <v>88800000</v>
      </c>
      <c r="L128" s="45">
        <v>85800000</v>
      </c>
      <c r="M128" s="45" t="s">
        <v>1932</v>
      </c>
      <c r="N128" s="20">
        <v>5.3614110871130309</v>
      </c>
      <c r="O128" s="21">
        <v>5.0359971202303813</v>
      </c>
      <c r="P128" s="21">
        <v>3.9496040316774659</v>
      </c>
      <c r="Q128" s="21">
        <v>1.1556986170720076</v>
      </c>
      <c r="R128" s="21">
        <v>0.36234929764406593</v>
      </c>
      <c r="S128" s="21">
        <v>0</v>
      </c>
      <c r="T128" s="21">
        <v>0.36234929764406593</v>
      </c>
      <c r="U128" s="21">
        <v>0.7811158798283262</v>
      </c>
      <c r="V128" s="21">
        <v>0</v>
      </c>
      <c r="W128" s="21">
        <v>0.7811158798283262</v>
      </c>
      <c r="X128" s="22">
        <v>0.82369206946134277</v>
      </c>
      <c r="Y128" s="22">
        <v>0.47017937219730943</v>
      </c>
      <c r="Z128" s="22">
        <v>0.17630793053865723</v>
      </c>
      <c r="AA128" s="22">
        <v>1.3383475279283265E-2</v>
      </c>
      <c r="AB128" s="23">
        <v>0.46388673819267778</v>
      </c>
      <c r="AC128" s="24">
        <v>0.6848990953375087</v>
      </c>
      <c r="AD128" s="22">
        <v>-5.915100904662491E-2</v>
      </c>
      <c r="AE128" s="22">
        <v>-5.915100904662491E-2</v>
      </c>
      <c r="AF128" s="22">
        <v>-6.9867780097425197E-2</v>
      </c>
      <c r="AG128" s="22">
        <v>-4.4736842105263159</v>
      </c>
      <c r="AH128" s="23">
        <v>-4.4736842105263159</v>
      </c>
      <c r="AI128" s="24">
        <v>4.3380434782608699</v>
      </c>
      <c r="AJ128" s="22">
        <v>0.66234701223902093</v>
      </c>
      <c r="AK128" s="22">
        <v>0.28083028083028083</v>
      </c>
      <c r="AL128" s="23">
        <v>0.28083028083028083</v>
      </c>
      <c r="AM128" s="24">
        <v>-0.11969480209823558</v>
      </c>
      <c r="AN128" s="22">
        <v>1.7131616595135908</v>
      </c>
      <c r="AO128" s="22">
        <v>0.7947129742285145</v>
      </c>
      <c r="AP128" s="22">
        <v>1.1860349950478706</v>
      </c>
      <c r="AQ128" s="22">
        <v>-5.5524831323968585E-2</v>
      </c>
      <c r="AR128" s="22">
        <v>0.12804453723034098</v>
      </c>
      <c r="AS128" s="22">
        <v>0.55546276965901187</v>
      </c>
      <c r="AT128" s="22">
        <v>0.10175865501603805</v>
      </c>
      <c r="AU128" s="22">
        <v>-0.37724982001439883</v>
      </c>
      <c r="AV128" s="22">
        <v>-0.15995115995115994</v>
      </c>
      <c r="AW128" s="22">
        <v>0.28083028083028083</v>
      </c>
      <c r="AX128" s="22">
        <v>-0.15995115995115994</v>
      </c>
      <c r="AY128" s="22">
        <v>-7.7082352941176469</v>
      </c>
      <c r="AZ128" s="22">
        <v>5.2</v>
      </c>
      <c r="BA128" s="22">
        <v>1.0438247011952191</v>
      </c>
      <c r="BB128" s="22">
        <v>-0.12973137973137974</v>
      </c>
      <c r="BC128" s="23">
        <v>-5.5541035023523262E-2</v>
      </c>
    </row>
    <row r="129" spans="1:55" x14ac:dyDescent="0.2">
      <c r="A129" s="45" t="s">
        <v>442</v>
      </c>
      <c r="B129" s="45" t="s">
        <v>443</v>
      </c>
      <c r="C129" s="45" t="s">
        <v>38</v>
      </c>
      <c r="D129" s="45">
        <v>372651</v>
      </c>
      <c r="E129" s="45" t="s">
        <v>16</v>
      </c>
      <c r="F129" s="45">
        <v>2018</v>
      </c>
      <c r="G129" s="45" t="s">
        <v>17</v>
      </c>
      <c r="H129" s="46">
        <v>43555</v>
      </c>
      <c r="I129" s="46">
        <v>43609</v>
      </c>
      <c r="J129" s="46">
        <v>43775</v>
      </c>
      <c r="K129" s="45">
        <v>299000000</v>
      </c>
      <c r="L129" s="45">
        <v>303000000</v>
      </c>
      <c r="M129" s="45" t="s">
        <v>1933</v>
      </c>
      <c r="N129" s="20">
        <v>2.4102769971898836</v>
      </c>
      <c r="O129" s="21">
        <v>2.4102769971898836</v>
      </c>
      <c r="P129" s="21">
        <v>2.1401043757527098</v>
      </c>
      <c r="Q129" s="21">
        <v>0.86811751904243739</v>
      </c>
      <c r="R129" s="21">
        <v>0.11556383970177074</v>
      </c>
      <c r="S129" s="21">
        <v>0</v>
      </c>
      <c r="T129" s="21">
        <v>0.11556383970177074</v>
      </c>
      <c r="U129" s="21">
        <v>0.21588683351468987</v>
      </c>
      <c r="V129" s="21">
        <v>0</v>
      </c>
      <c r="W129" s="21">
        <v>0.21588683351468987</v>
      </c>
      <c r="X129" s="22">
        <v>0.69944082013047526</v>
      </c>
      <c r="Y129" s="22">
        <v>0.69306184012066363</v>
      </c>
      <c r="Z129" s="22">
        <v>0.30055917986952468</v>
      </c>
      <c r="AA129" s="22">
        <v>0.21936160298229262</v>
      </c>
      <c r="AB129" s="23">
        <v>0.53529822926374648</v>
      </c>
      <c r="AC129" s="24">
        <v>0.75203883495145629</v>
      </c>
      <c r="AD129" s="22">
        <v>0.28019417475728153</v>
      </c>
      <c r="AE129" s="22">
        <v>0.27844660194174758</v>
      </c>
      <c r="AF129" s="22">
        <v>0.20252427184466018</v>
      </c>
      <c r="AG129" s="22" t="e">
        <v>#DIV/0!</v>
      </c>
      <c r="AH129" s="23" t="e">
        <v>#DIV/0!</v>
      </c>
      <c r="AI129" s="24">
        <v>-0.38002364066193856</v>
      </c>
      <c r="AJ129" s="22">
        <v>0.67924528301886788</v>
      </c>
      <c r="AK129" s="22">
        <v>1.7056451612903225</v>
      </c>
      <c r="AL129" s="23">
        <v>1.7056451612903225</v>
      </c>
      <c r="AM129" s="24">
        <v>0.22698585418933623</v>
      </c>
      <c r="AN129" s="22">
        <v>1.1207834602829163</v>
      </c>
      <c r="AO129" s="22">
        <v>0.59995340167753963</v>
      </c>
      <c r="AP129" s="22">
        <v>1.4659834898946769</v>
      </c>
      <c r="AQ129" s="22">
        <v>0.12150512581547064</v>
      </c>
      <c r="AR129" s="22">
        <v>0.32854368932038835</v>
      </c>
      <c r="AS129" s="22">
        <v>-0.12485436893203883</v>
      </c>
      <c r="AT129" s="22">
        <v>0.19711090400745573</v>
      </c>
      <c r="AU129" s="22">
        <v>0.92894419911682058</v>
      </c>
      <c r="AV129" s="22">
        <v>2.3326612903225805</v>
      </c>
      <c r="AW129" s="22">
        <v>1.7056451612903225</v>
      </c>
      <c r="AX129" s="22">
        <v>2.3326612903225805</v>
      </c>
      <c r="AY129" s="22">
        <v>0.68745668745668742</v>
      </c>
      <c r="AZ129" s="22">
        <v>-3.0069300069300069</v>
      </c>
      <c r="BA129" s="22">
        <v>2.2186001917545544</v>
      </c>
      <c r="BB129" s="22">
        <v>1.4455645161290323</v>
      </c>
      <c r="BC129" s="23">
        <v>0.23535204332840964</v>
      </c>
    </row>
    <row r="130" spans="1:55" x14ac:dyDescent="0.2">
      <c r="A130" s="45" t="s">
        <v>430</v>
      </c>
      <c r="B130" s="45" t="s">
        <v>431</v>
      </c>
      <c r="C130" s="45" t="s">
        <v>45</v>
      </c>
      <c r="D130" s="45">
        <v>104109</v>
      </c>
      <c r="E130" s="45" t="s">
        <v>16</v>
      </c>
      <c r="F130" s="45">
        <v>2018</v>
      </c>
      <c r="G130" s="45" t="s">
        <v>17</v>
      </c>
      <c r="H130" s="46">
        <v>43465</v>
      </c>
      <c r="I130" s="46">
        <v>43495</v>
      </c>
      <c r="J130" s="46">
        <v>43495</v>
      </c>
      <c r="K130" s="45">
        <v>944000000</v>
      </c>
      <c r="L130" s="45">
        <v>948000000</v>
      </c>
      <c r="M130" s="45" t="s">
        <v>1688</v>
      </c>
      <c r="N130" s="20">
        <v>2.1758921045237427</v>
      </c>
      <c r="O130" s="21">
        <v>2.1758921045237427</v>
      </c>
      <c r="P130" s="21">
        <v>1.6473728575442541</v>
      </c>
      <c r="Q130" s="21">
        <v>2.2284755870294446</v>
      </c>
      <c r="R130" s="21">
        <v>0.38539983067805744</v>
      </c>
      <c r="S130" s="21">
        <v>3.0054644808743168E-2</v>
      </c>
      <c r="T130" s="21">
        <v>0.35534518586931424</v>
      </c>
      <c r="U130" s="21">
        <v>1.2442539445893901</v>
      </c>
      <c r="V130" s="21">
        <v>9.7030687041868555E-2</v>
      </c>
      <c r="W130" s="21">
        <v>1.1472232575475214</v>
      </c>
      <c r="X130" s="22">
        <v>0.29800661894866465</v>
      </c>
      <c r="Y130" s="22">
        <v>0.38067536889897846</v>
      </c>
      <c r="Z130" s="22">
        <v>0.70199338105133535</v>
      </c>
      <c r="AA130" s="22">
        <v>0.18367582544447009</v>
      </c>
      <c r="AB130" s="23">
        <v>0.30974370815054258</v>
      </c>
      <c r="AC130" s="24">
        <v>0.76774328420612525</v>
      </c>
      <c r="AD130" s="22">
        <v>0.26518239782585973</v>
      </c>
      <c r="AE130" s="22">
        <v>0.26518239782585973</v>
      </c>
      <c r="AF130" s="22">
        <v>-0.10619839029998955</v>
      </c>
      <c r="AG130" s="22">
        <v>-230.63636363636363</v>
      </c>
      <c r="AH130" s="23">
        <v>-230.63636363636363</v>
      </c>
      <c r="AI130" s="24">
        <v>-0.56706929434202158</v>
      </c>
      <c r="AJ130" s="22">
        <v>0.88395616746277039</v>
      </c>
      <c r="AK130" s="22">
        <v>0.31412880678981525</v>
      </c>
      <c r="AL130" s="23">
        <v>0.31412880678981525</v>
      </c>
      <c r="AM130" s="24">
        <v>-0.12622686047956269</v>
      </c>
      <c r="AN130" s="22">
        <v>1.1885948565039135</v>
      </c>
      <c r="AO130" s="22">
        <v>0.36815977834218427</v>
      </c>
      <c r="AP130" s="22">
        <v>2.2860215053763442</v>
      </c>
      <c r="AQ130" s="22">
        <v>-3.9097975833140924E-2</v>
      </c>
      <c r="AR130" s="22">
        <v>0.32883871642103063</v>
      </c>
      <c r="AS130" s="22">
        <v>-0.18647433887320999</v>
      </c>
      <c r="AT130" s="22">
        <v>0.12106518894789502</v>
      </c>
      <c r="AU130" s="22">
        <v>0.51980893509412751</v>
      </c>
      <c r="AV130" s="22">
        <v>0.18472291562656015</v>
      </c>
      <c r="AW130" s="22">
        <v>0.34069742256876762</v>
      </c>
      <c r="AX130" s="22">
        <v>0.20034654537578514</v>
      </c>
      <c r="AY130" s="22">
        <v>3.9475758770201024</v>
      </c>
      <c r="AZ130" s="22">
        <v>1.6365786361844699</v>
      </c>
      <c r="BA130" s="22">
        <v>-1.8208661417322836</v>
      </c>
      <c r="BB130" s="22">
        <v>0.25332001997004494</v>
      </c>
      <c r="BC130" s="23">
        <v>0.11312257546707094</v>
      </c>
    </row>
    <row r="131" spans="1:55" x14ac:dyDescent="0.2">
      <c r="A131" s="45" t="s">
        <v>433</v>
      </c>
      <c r="B131" s="45" t="s">
        <v>434</v>
      </c>
      <c r="C131" s="45" t="s">
        <v>59</v>
      </c>
      <c r="D131" s="45">
        <v>378133</v>
      </c>
      <c r="E131" s="45" t="s">
        <v>16</v>
      </c>
      <c r="F131" s="45">
        <v>2018</v>
      </c>
      <c r="G131" s="45" t="s">
        <v>17</v>
      </c>
      <c r="H131" s="46">
        <v>43465</v>
      </c>
      <c r="I131" s="46">
        <v>43525</v>
      </c>
      <c r="J131" s="46">
        <v>43525</v>
      </c>
      <c r="K131" s="45">
        <v>288200000</v>
      </c>
      <c r="L131" s="45">
        <v>291800000</v>
      </c>
      <c r="M131" s="45" t="s">
        <v>1689</v>
      </c>
      <c r="N131" s="20">
        <v>1.3220246316758748</v>
      </c>
      <c r="O131" s="21">
        <v>0.90578959484346222</v>
      </c>
      <c r="P131" s="21">
        <v>6.0831031307550645E-2</v>
      </c>
      <c r="Q131" s="21">
        <v>1.6083122109279051</v>
      </c>
      <c r="R131" s="21">
        <v>0.36680441806296493</v>
      </c>
      <c r="S131" s="21">
        <v>2.8271595662083301E-2</v>
      </c>
      <c r="T131" s="21">
        <v>0.33853282240088162</v>
      </c>
      <c r="U131" s="21">
        <v>0.95674044265593561</v>
      </c>
      <c r="V131" s="21">
        <v>7.3741148187828273E-2</v>
      </c>
      <c r="W131" s="21">
        <v>0.88299929446810732</v>
      </c>
      <c r="X131" s="22">
        <v>0.23013499636837229</v>
      </c>
      <c r="Y131" s="22">
        <v>0.87185036679272798</v>
      </c>
      <c r="Z131" s="22">
        <v>0.76986500363162769</v>
      </c>
      <c r="AA131" s="22">
        <v>0.35901019360332609</v>
      </c>
      <c r="AB131" s="23">
        <v>0.38338968617727354</v>
      </c>
      <c r="AC131" s="24">
        <v>0.46488369236105592</v>
      </c>
      <c r="AD131" s="22">
        <v>0.14568986074879139</v>
      </c>
      <c r="AE131" s="22">
        <v>0.14568986074879139</v>
      </c>
      <c r="AF131" s="22">
        <v>0.1090018282592515</v>
      </c>
      <c r="AG131" s="22">
        <v>7.9062745098039215</v>
      </c>
      <c r="AH131" s="23">
        <v>7.9062745098039215</v>
      </c>
      <c r="AI131" s="24">
        <v>-0.24994022856596376</v>
      </c>
      <c r="AJ131" s="22">
        <v>0.60177831491712708</v>
      </c>
      <c r="AK131" s="22">
        <v>0.22431616753383316</v>
      </c>
      <c r="AL131" s="23">
        <v>0.2855913802286042</v>
      </c>
      <c r="AM131" s="24">
        <v>0.19707857534819306</v>
      </c>
      <c r="AN131" s="22">
        <v>1.8080299981708432</v>
      </c>
      <c r="AO131" s="22">
        <v>0.69318005359781598</v>
      </c>
      <c r="AP131" s="22">
        <v>12.365561612009651</v>
      </c>
      <c r="AQ131" s="22">
        <v>7.5557893155007883E-2</v>
      </c>
      <c r="AR131" s="22">
        <v>0.15112405425521921</v>
      </c>
      <c r="AS131" s="22">
        <v>-3.7771980662364597E-2</v>
      </c>
      <c r="AT131" s="22">
        <v>0.10475618002855211</v>
      </c>
      <c r="AU131" s="22">
        <v>0.12030962246777165</v>
      </c>
      <c r="AV131" s="22">
        <v>5.7096426181599685E-2</v>
      </c>
      <c r="AW131" s="22">
        <v>0.30944172351035021</v>
      </c>
      <c r="AX131" s="22">
        <v>6.1864670109347028E-2</v>
      </c>
      <c r="AY131" s="22">
        <v>3.6321115024056345</v>
      </c>
      <c r="AZ131" s="22">
        <v>3.5272555924805316</v>
      </c>
      <c r="BA131" s="22">
        <v>0.27718111906656062</v>
      </c>
      <c r="BB131" s="22">
        <v>0.27532194409166016</v>
      </c>
      <c r="BC131" s="23">
        <v>0.12227458258280113</v>
      </c>
    </row>
    <row r="132" spans="1:55" x14ac:dyDescent="0.2">
      <c r="A132" s="45" t="s">
        <v>331</v>
      </c>
      <c r="B132" s="45" t="s">
        <v>332</v>
      </c>
      <c r="C132" s="45" t="s">
        <v>52</v>
      </c>
      <c r="D132" s="45">
        <v>378121</v>
      </c>
      <c r="E132" s="45" t="s">
        <v>16</v>
      </c>
      <c r="F132" s="45">
        <v>2018</v>
      </c>
      <c r="G132" s="45" t="s">
        <v>17</v>
      </c>
      <c r="H132" s="46">
        <v>43465</v>
      </c>
      <c r="I132" s="46">
        <v>43517</v>
      </c>
      <c r="J132" s="46">
        <v>43517</v>
      </c>
      <c r="K132" s="45">
        <v>314500000</v>
      </c>
      <c r="L132" s="45">
        <v>315800000</v>
      </c>
      <c r="M132" s="45" t="s">
        <v>1690</v>
      </c>
      <c r="N132" s="20">
        <v>0.72154222766217868</v>
      </c>
      <c r="O132" s="21">
        <v>0.72154222766217868</v>
      </c>
      <c r="P132" s="21">
        <v>0.16258669930640554</v>
      </c>
      <c r="Q132" s="21">
        <v>2.1190275526742299</v>
      </c>
      <c r="R132" s="21">
        <v>0.33316705119411361</v>
      </c>
      <c r="S132" s="21">
        <v>2.6979277088399742E-2</v>
      </c>
      <c r="T132" s="21">
        <v>0.30618777410571385</v>
      </c>
      <c r="U132" s="21">
        <v>1.0391572123176662</v>
      </c>
      <c r="V132" s="21">
        <v>8.414910858995138E-2</v>
      </c>
      <c r="W132" s="21">
        <v>0.95500810372771472</v>
      </c>
      <c r="X132" s="22">
        <v>7.3517490802519181E-2</v>
      </c>
      <c r="Y132" s="22">
        <v>0.32438172947510097</v>
      </c>
      <c r="Z132" s="22">
        <v>0.92648250919748087</v>
      </c>
      <c r="AA132" s="22">
        <v>8.8960944482550774E-3</v>
      </c>
      <c r="AB132" s="23">
        <v>0.32061274968302467</v>
      </c>
      <c r="AC132" s="24">
        <v>0.78184991273996507</v>
      </c>
      <c r="AD132" s="22">
        <v>0.32826394082938587</v>
      </c>
      <c r="AE132" s="22">
        <v>0.21682041053768802</v>
      </c>
      <c r="AF132" s="22">
        <v>0.12673481259868694</v>
      </c>
      <c r="AG132" s="22">
        <v>5.4183813443072699</v>
      </c>
      <c r="AH132" s="23">
        <v>3.578875171467764</v>
      </c>
      <c r="AI132" s="24">
        <v>0.10602910602910603</v>
      </c>
      <c r="AJ132" s="22">
        <v>0.68686250509995916</v>
      </c>
      <c r="AK132" s="22">
        <v>0.15989768544513069</v>
      </c>
      <c r="AL132" s="23">
        <v>0.21005677210056772</v>
      </c>
      <c r="AM132" s="24">
        <v>9.8865478119935166E-2</v>
      </c>
      <c r="AN132" s="22">
        <v>0.78009724473257702</v>
      </c>
      <c r="AO132" s="22">
        <v>0.25010912265386293</v>
      </c>
      <c r="AP132" s="22">
        <v>-8.815384615384616</v>
      </c>
      <c r="AQ132" s="22">
        <v>3.1697532788759329E-2</v>
      </c>
      <c r="AR132" s="22">
        <v>0.27981384525887143</v>
      </c>
      <c r="AS132" s="22">
        <v>2.9668411867364748E-2</v>
      </c>
      <c r="AT132" s="22">
        <v>6.9983995344100103E-2</v>
      </c>
      <c r="AU132" s="22">
        <v>-6.8543451652386775E-2</v>
      </c>
      <c r="AV132" s="22">
        <v>-2.0962006363466217E-2</v>
      </c>
      <c r="AW132" s="22">
        <v>0.2285656099382255</v>
      </c>
      <c r="AX132" s="22">
        <v>-2.2809042155997557E-2</v>
      </c>
      <c r="AY132" s="22">
        <v>4.0579746835443036</v>
      </c>
      <c r="AZ132" s="22">
        <v>3.8562025316455695</v>
      </c>
      <c r="BA132" s="22">
        <v>-0.22032786885245903</v>
      </c>
      <c r="BB132" s="22">
        <v>0.16276748393536714</v>
      </c>
      <c r="BC132" s="23">
        <v>6.0380939156194309E-2</v>
      </c>
    </row>
    <row r="133" spans="1:55" x14ac:dyDescent="0.2">
      <c r="A133" s="45" t="s">
        <v>454</v>
      </c>
      <c r="B133" s="45" t="s">
        <v>455</v>
      </c>
      <c r="C133" s="45" t="s">
        <v>15</v>
      </c>
      <c r="D133" s="45">
        <v>378137</v>
      </c>
      <c r="E133" s="45" t="s">
        <v>16</v>
      </c>
      <c r="F133" s="45">
        <v>2018</v>
      </c>
      <c r="G133" s="45" t="s">
        <v>17</v>
      </c>
      <c r="H133" s="46">
        <v>43465</v>
      </c>
      <c r="I133" s="46">
        <v>43517</v>
      </c>
      <c r="J133" s="46">
        <v>43517</v>
      </c>
      <c r="K133" s="45">
        <v>120600000</v>
      </c>
      <c r="L133" s="45">
        <v>121300000</v>
      </c>
      <c r="M133" s="45" t="s">
        <v>1691</v>
      </c>
      <c r="N133" s="20">
        <v>0.5965939647445474</v>
      </c>
      <c r="O133" s="21">
        <v>0.5965939647445474</v>
      </c>
      <c r="P133" s="21">
        <v>0.20101583507618764</v>
      </c>
      <c r="Q133" s="21">
        <v>1.2332201296696512</v>
      </c>
      <c r="R133" s="21">
        <v>0.37386291370586444</v>
      </c>
      <c r="S133" s="21">
        <v>0.13345038294577929</v>
      </c>
      <c r="T133" s="21">
        <v>0.24041253076008515</v>
      </c>
      <c r="U133" s="21">
        <v>0.83491818462488421</v>
      </c>
      <c r="V133" s="21">
        <v>0.29802408150663784</v>
      </c>
      <c r="W133" s="21">
        <v>0.53689410311824637</v>
      </c>
      <c r="X133" s="22">
        <v>0.13802637763707246</v>
      </c>
      <c r="Y133" s="22">
        <v>1.8970364296591309</v>
      </c>
      <c r="Z133" s="22">
        <v>0.86197362236292752</v>
      </c>
      <c r="AA133" s="22">
        <v>0.57842784859125718</v>
      </c>
      <c r="AB133" s="23">
        <v>0.44778389139270608</v>
      </c>
      <c r="AC133" s="24">
        <v>0.63990839331390159</v>
      </c>
      <c r="AD133" s="22">
        <v>0.33085479745404794</v>
      </c>
      <c r="AE133" s="22">
        <v>0.24525608232704776</v>
      </c>
      <c r="AF133" s="22">
        <v>0.17467729462851705</v>
      </c>
      <c r="AG133" s="22">
        <v>11.987068965517242</v>
      </c>
      <c r="AH133" s="23">
        <v>8.8857758620689662</v>
      </c>
      <c r="AI133" s="24">
        <v>-0.32316176470588237</v>
      </c>
      <c r="AJ133" s="22">
        <v>0.48760083657006276</v>
      </c>
      <c r="AK133" s="22">
        <v>0.23244462522649115</v>
      </c>
      <c r="AL133" s="23">
        <v>0.30174167067263247</v>
      </c>
      <c r="AM133" s="24">
        <v>0.18132139549243595</v>
      </c>
      <c r="AN133" s="22">
        <v>1.0380364309972214</v>
      </c>
      <c r="AO133" s="22">
        <v>0.46481599247933197</v>
      </c>
      <c r="AP133" s="22">
        <v>-4.9802992149311214</v>
      </c>
      <c r="AQ133" s="22">
        <v>8.1192800066358831E-2</v>
      </c>
      <c r="AR133" s="22">
        <v>0.24269823329962525</v>
      </c>
      <c r="AS133" s="22">
        <v>-7.8430789364106829E-2</v>
      </c>
      <c r="AT133" s="22">
        <v>0.11281002018414577</v>
      </c>
      <c r="AU133" s="22">
        <v>0.27875709590678222</v>
      </c>
      <c r="AV133" s="22">
        <v>0.17250305069703806</v>
      </c>
      <c r="AW133" s="22">
        <v>0.46923519263944796</v>
      </c>
      <c r="AX133" s="22">
        <v>0.26825761932144909</v>
      </c>
      <c r="AY133" s="22">
        <v>2.431049982020856</v>
      </c>
      <c r="AZ133" s="22">
        <v>2.128640776699029</v>
      </c>
      <c r="BA133" s="22">
        <v>0.79431295760258813</v>
      </c>
      <c r="BB133" s="22">
        <v>0.30492179122138818</v>
      </c>
      <c r="BC133" s="23">
        <v>0.14831202000035973</v>
      </c>
    </row>
    <row r="134" spans="1:55" x14ac:dyDescent="0.2">
      <c r="A134" s="45" t="s">
        <v>436</v>
      </c>
      <c r="B134" s="45" t="s">
        <v>437</v>
      </c>
      <c r="C134" s="45" t="s">
        <v>52</v>
      </c>
      <c r="D134" s="45">
        <v>378134</v>
      </c>
      <c r="E134" s="45" t="s">
        <v>16</v>
      </c>
      <c r="F134" s="45">
        <v>2018</v>
      </c>
      <c r="G134" s="45" t="s">
        <v>17</v>
      </c>
      <c r="H134" s="46">
        <v>43465</v>
      </c>
      <c r="I134" s="46">
        <v>43524</v>
      </c>
      <c r="J134" s="46">
        <v>43585</v>
      </c>
      <c r="K134" s="45">
        <v>326000000</v>
      </c>
      <c r="L134" s="45">
        <v>323000000</v>
      </c>
      <c r="M134" s="45" t="s">
        <v>1934</v>
      </c>
      <c r="N134" s="20">
        <v>0.52758913412563668</v>
      </c>
      <c r="O134" s="21">
        <v>0.49335031126202605</v>
      </c>
      <c r="P134" s="21">
        <v>0.15435766836445955</v>
      </c>
      <c r="Q134" s="21">
        <v>2.7872217820355831</v>
      </c>
      <c r="R134" s="21">
        <v>0.27607455306200074</v>
      </c>
      <c r="S134" s="21">
        <v>5.4659566375047548E-2</v>
      </c>
      <c r="T134" s="21">
        <v>0.22141498668695322</v>
      </c>
      <c r="U134" s="21">
        <v>1.0455953324209464</v>
      </c>
      <c r="V134" s="21">
        <v>0.20701577468846791</v>
      </c>
      <c r="W134" s="21">
        <v>0.83857955773247861</v>
      </c>
      <c r="X134" s="22">
        <v>7.0920502092050211E-2</v>
      </c>
      <c r="Y134" s="22">
        <v>0.26403575503993915</v>
      </c>
      <c r="Z134" s="22">
        <v>0.92907949790794975</v>
      </c>
      <c r="AA134" s="22">
        <v>0</v>
      </c>
      <c r="AB134" s="23">
        <v>0.26404579862299821</v>
      </c>
      <c r="AC134" s="24">
        <v>0.60446428571428568</v>
      </c>
      <c r="AD134" s="22">
        <v>0.34602272727272726</v>
      </c>
      <c r="AE134" s="22">
        <v>0.18035714285714285</v>
      </c>
      <c r="AF134" s="22">
        <v>4.5860389610389608E-2</v>
      </c>
      <c r="AG134" s="22">
        <v>6.671361502347418</v>
      </c>
      <c r="AH134" s="23">
        <v>3.4773082942097027</v>
      </c>
      <c r="AI134" s="24">
        <v>0.52495121271257317</v>
      </c>
      <c r="AJ134" s="22">
        <v>0.50749858517260893</v>
      </c>
      <c r="AK134" s="22">
        <v>0.19840176357123174</v>
      </c>
      <c r="AL134" s="23">
        <v>0.24710664094791954</v>
      </c>
      <c r="AM134" s="24">
        <v>4.0697255636389831E-2</v>
      </c>
      <c r="AN134" s="22">
        <v>0.88741626449614641</v>
      </c>
      <c r="AO134" s="22">
        <v>0.23430962343096234</v>
      </c>
      <c r="AP134" s="22">
        <v>-3.6897274633123689</v>
      </c>
      <c r="AQ134" s="22">
        <v>1.0745530620007607E-2</v>
      </c>
      <c r="AR134" s="22">
        <v>0.29115259740259741</v>
      </c>
      <c r="AS134" s="22">
        <v>0.15284090909090908</v>
      </c>
      <c r="AT134" s="22">
        <v>6.8219855458349188E-2</v>
      </c>
      <c r="AU134" s="22">
        <v>-0.12563667232597622</v>
      </c>
      <c r="AV134" s="22">
        <v>-6.1173877101129787E-2</v>
      </c>
      <c r="AW134" s="22">
        <v>0.30810857241023881</v>
      </c>
      <c r="AX134" s="22">
        <v>-7.6275554028517434E-2</v>
      </c>
      <c r="AY134" s="22">
        <v>3.4051137696457894</v>
      </c>
      <c r="AZ134" s="22">
        <v>3.1491907107670656</v>
      </c>
      <c r="BA134" s="22">
        <v>-1.5716814159292036</v>
      </c>
      <c r="BB134" s="22">
        <v>0.1530724717553045</v>
      </c>
      <c r="BC134" s="23">
        <v>4.8822288627175248E-2</v>
      </c>
    </row>
    <row r="135" spans="1:55" x14ac:dyDescent="0.2">
      <c r="A135" s="45" t="s">
        <v>466</v>
      </c>
      <c r="B135" s="45" t="s">
        <v>467</v>
      </c>
      <c r="C135" s="45" t="s">
        <v>91</v>
      </c>
      <c r="D135" s="45">
        <v>172930</v>
      </c>
      <c r="E135" s="45" t="s">
        <v>16</v>
      </c>
      <c r="F135" s="45">
        <v>2019</v>
      </c>
      <c r="G135" s="45" t="s">
        <v>17</v>
      </c>
      <c r="H135" s="46">
        <v>43646</v>
      </c>
      <c r="I135" s="46">
        <v>43700</v>
      </c>
      <c r="J135" s="46">
        <v>43769</v>
      </c>
      <c r="K135" s="45">
        <v>362000000</v>
      </c>
      <c r="L135" s="45">
        <v>369000000</v>
      </c>
      <c r="M135" s="45" t="s">
        <v>1935</v>
      </c>
      <c r="N135" s="20">
        <v>1.8634441087613294</v>
      </c>
      <c r="O135" s="21">
        <v>1.3746223564954683</v>
      </c>
      <c r="P135" s="21">
        <v>0.8202416918429003</v>
      </c>
      <c r="Q135" s="21">
        <v>1.6681528662420382</v>
      </c>
      <c r="R135" s="21">
        <v>0.28200843478952814</v>
      </c>
      <c r="S135" s="21">
        <v>1.4561947958940081E-2</v>
      </c>
      <c r="T135" s="21">
        <v>0.26744648683058803</v>
      </c>
      <c r="U135" s="21">
        <v>0.75244161358811046</v>
      </c>
      <c r="V135" s="21">
        <v>3.8853503184713374E-2</v>
      </c>
      <c r="W135" s="21">
        <v>0.71358811040339698</v>
      </c>
      <c r="X135" s="22">
        <v>0.49080926235378369</v>
      </c>
      <c r="Y135" s="22">
        <v>0.50293646556326743</v>
      </c>
      <c r="Z135" s="22">
        <v>0.50919073764621625</v>
      </c>
      <c r="AA135" s="22">
        <v>0.15325853425638578</v>
      </c>
      <c r="AB135" s="23">
        <v>0.37479111959894962</v>
      </c>
      <c r="AC135" s="24">
        <v>0.79215084411313308</v>
      </c>
      <c r="AD135" s="22">
        <v>0.16684937513703135</v>
      </c>
      <c r="AE135" s="22">
        <v>0.16684937513703135</v>
      </c>
      <c r="AF135" s="22">
        <v>8.0976394065628884E-2</v>
      </c>
      <c r="AG135" s="22">
        <v>17.8359375</v>
      </c>
      <c r="AH135" s="23">
        <v>17.8359375</v>
      </c>
      <c r="AI135" s="24">
        <v>-0.45549941702293045</v>
      </c>
      <c r="AJ135" s="22">
        <v>0.77734138972809663</v>
      </c>
      <c r="AK135" s="22">
        <v>0.57195259593679459</v>
      </c>
      <c r="AL135" s="23">
        <v>0.7260158013544018</v>
      </c>
      <c r="AM135" s="24">
        <v>0.23524416135881104</v>
      </c>
      <c r="AN135" s="22">
        <v>2.9050955414012738</v>
      </c>
      <c r="AO135" s="22">
        <v>1.0888040105037002</v>
      </c>
      <c r="AP135" s="22">
        <v>4.7876137158852341</v>
      </c>
      <c r="AQ135" s="22">
        <v>8.816742261478476E-2</v>
      </c>
      <c r="AR135" s="22">
        <v>0.18804355769933495</v>
      </c>
      <c r="AS135" s="22">
        <v>-8.5653730906964848E-2</v>
      </c>
      <c r="AT135" s="22">
        <v>0.20474257977241983</v>
      </c>
      <c r="AU135" s="22">
        <v>0.66586102719033236</v>
      </c>
      <c r="AV135" s="22">
        <v>0.62189616252821667</v>
      </c>
      <c r="AW135" s="22">
        <v>0.76554596846176737</v>
      </c>
      <c r="AX135" s="22">
        <v>0.65575721511454921</v>
      </c>
      <c r="AY135" s="22">
        <v>1.5523434077967586</v>
      </c>
      <c r="AZ135" s="22">
        <v>0.36311870346035918</v>
      </c>
      <c r="BA135" s="22">
        <v>1.9891696750902528</v>
      </c>
      <c r="BB135" s="22">
        <v>0.6441873589164786</v>
      </c>
      <c r="BC135" s="23">
        <v>0.24662417629901695</v>
      </c>
    </row>
    <row r="136" spans="1:55" x14ac:dyDescent="0.2">
      <c r="A136" s="45" t="s">
        <v>424</v>
      </c>
      <c r="B136" s="45" t="s">
        <v>425</v>
      </c>
      <c r="C136" s="45" t="s">
        <v>59</v>
      </c>
      <c r="D136" s="45">
        <v>122948</v>
      </c>
      <c r="E136" s="45" t="s">
        <v>16</v>
      </c>
      <c r="F136" s="45">
        <v>2018</v>
      </c>
      <c r="G136" s="45" t="s">
        <v>17</v>
      </c>
      <c r="H136" s="46">
        <v>43465</v>
      </c>
      <c r="I136" s="46">
        <v>43523</v>
      </c>
      <c r="J136" s="46">
        <v>43523</v>
      </c>
      <c r="K136" s="45">
        <v>139500000</v>
      </c>
      <c r="L136" s="45">
        <v>140400000</v>
      </c>
      <c r="M136" s="45" t="s">
        <v>1692</v>
      </c>
      <c r="N136" s="20">
        <v>1.5857719475277496</v>
      </c>
      <c r="O136" s="21">
        <v>0.82441977800201816</v>
      </c>
      <c r="P136" s="21">
        <v>9.63673057517659E-2</v>
      </c>
      <c r="Q136" s="21">
        <v>1.9195255474452555</v>
      </c>
      <c r="R136" s="21">
        <v>0.40877554847177949</v>
      </c>
      <c r="S136" s="21">
        <v>2.4564035252203263E-2</v>
      </c>
      <c r="T136" s="21">
        <v>0.38421151321957625</v>
      </c>
      <c r="U136" s="21">
        <v>1.1934306569343065</v>
      </c>
      <c r="V136" s="21">
        <v>7.1715328467153283E-2</v>
      </c>
      <c r="W136" s="21">
        <v>1.1217153284671533</v>
      </c>
      <c r="X136" s="22">
        <v>0.19644977811113196</v>
      </c>
      <c r="Y136" s="22">
        <v>0.60226398505330259</v>
      </c>
      <c r="Z136" s="22">
        <v>0.80355022188886804</v>
      </c>
      <c r="AA136" s="22">
        <v>0.28295518469904368</v>
      </c>
      <c r="AB136" s="23">
        <v>0.34252140758797422</v>
      </c>
      <c r="AC136" s="24">
        <v>0.25699026076028902</v>
      </c>
      <c r="AD136" s="22">
        <v>0.16127343177296052</v>
      </c>
      <c r="AE136" s="22">
        <v>0.16127343177296052</v>
      </c>
      <c r="AF136" s="22">
        <v>0.14493664258037492</v>
      </c>
      <c r="AG136" s="22">
        <v>6.390041493775934</v>
      </c>
      <c r="AH136" s="23">
        <v>6.390041493775934</v>
      </c>
      <c r="AI136" s="24">
        <v>-0.60712130356065175</v>
      </c>
      <c r="AJ136" s="22">
        <v>0.83602421796165494</v>
      </c>
      <c r="AK136" s="22">
        <v>0.20810397553516818</v>
      </c>
      <c r="AL136" s="23">
        <v>0.25336391437308869</v>
      </c>
      <c r="AM136" s="24">
        <v>0.25255474452554744</v>
      </c>
      <c r="AN136" s="22">
        <v>1.7425182481751824</v>
      </c>
      <c r="AO136" s="22">
        <v>0.59684980311269453</v>
      </c>
      <c r="AP136" s="22">
        <v>8.224806201550388</v>
      </c>
      <c r="AQ136" s="22">
        <v>8.650540658791174E-2</v>
      </c>
      <c r="AR136" s="22">
        <v>0.17352602366739972</v>
      </c>
      <c r="AS136" s="22">
        <v>-0.10535134569064823</v>
      </c>
      <c r="AT136" s="22">
        <v>0.10356897306081631</v>
      </c>
      <c r="AU136" s="22">
        <v>0.51160443995963678</v>
      </c>
      <c r="AV136" s="22">
        <v>0.15504587155963304</v>
      </c>
      <c r="AW136" s="22">
        <v>0.26956238815682448</v>
      </c>
      <c r="AX136" s="22">
        <v>0.16495851634943876</v>
      </c>
      <c r="AY136" s="22">
        <v>4.2467532467532472</v>
      </c>
      <c r="AZ136" s="22">
        <v>4.122727272727273</v>
      </c>
      <c r="BA136" s="22">
        <v>0.73265895953757221</v>
      </c>
      <c r="BB136" s="22">
        <v>0.23547400611620795</v>
      </c>
      <c r="BC136" s="23">
        <v>0.10986659056859528</v>
      </c>
    </row>
    <row r="137" spans="1:55" x14ac:dyDescent="0.2">
      <c r="A137" s="45" t="s">
        <v>445</v>
      </c>
      <c r="B137" s="45" t="s">
        <v>446</v>
      </c>
      <c r="C137" s="45" t="s">
        <v>15</v>
      </c>
      <c r="D137" s="45">
        <v>255983</v>
      </c>
      <c r="E137" s="45" t="s">
        <v>16</v>
      </c>
      <c r="F137" s="45">
        <v>2018</v>
      </c>
      <c r="G137" s="45" t="s">
        <v>17</v>
      </c>
      <c r="H137" s="46">
        <v>43373</v>
      </c>
      <c r="I137" s="46">
        <v>43423</v>
      </c>
      <c r="J137" s="46">
        <v>43423</v>
      </c>
      <c r="K137" s="45">
        <v>627800000</v>
      </c>
      <c r="L137" s="45">
        <v>631800000</v>
      </c>
      <c r="M137" s="45" t="s">
        <v>1693</v>
      </c>
      <c r="N137" s="20">
        <v>1.6356788899900891</v>
      </c>
      <c r="O137" s="21">
        <v>1.2995044598612489</v>
      </c>
      <c r="P137" s="21">
        <v>0.60693756194251736</v>
      </c>
      <c r="Q137" s="21">
        <v>1.2336374002280501</v>
      </c>
      <c r="R137" s="21">
        <v>0.23768441472254836</v>
      </c>
      <c r="S137" s="21">
        <v>4.4004288120884166E-2</v>
      </c>
      <c r="T137" s="21">
        <v>0.1936801266016642</v>
      </c>
      <c r="U137" s="21">
        <v>0.53090079817559865</v>
      </c>
      <c r="V137" s="21">
        <v>9.8289623717217792E-2</v>
      </c>
      <c r="W137" s="21">
        <v>0.43261117445838082</v>
      </c>
      <c r="X137" s="22">
        <v>0.4212568278115269</v>
      </c>
      <c r="Y137" s="22">
        <v>0.70822902366147134</v>
      </c>
      <c r="Z137" s="22">
        <v>0.57874317218847315</v>
      </c>
      <c r="AA137" s="22">
        <v>0.27137679309816731</v>
      </c>
      <c r="AB137" s="23">
        <v>0.44770023993057328</v>
      </c>
      <c r="AC137" s="24">
        <v>0.41954926624737948</v>
      </c>
      <c r="AD137" s="22">
        <v>0.18252096436058701</v>
      </c>
      <c r="AE137" s="22">
        <v>0.18252096436058701</v>
      </c>
      <c r="AF137" s="22">
        <v>9.9449685534591201E-2</v>
      </c>
      <c r="AG137" s="22">
        <v>16.884848484848487</v>
      </c>
      <c r="AH137" s="23">
        <v>16.884848484848487</v>
      </c>
      <c r="AI137" s="24">
        <v>-1.8781380753138075</v>
      </c>
      <c r="AJ137" s="22">
        <v>0.37898909811694748</v>
      </c>
      <c r="AK137" s="22">
        <v>0.14454467353951891</v>
      </c>
      <c r="AL137" s="23">
        <v>0.4106529209621993</v>
      </c>
      <c r="AM137" s="24">
        <v>0.17309007981755986</v>
      </c>
      <c r="AN137" s="22">
        <v>1.7404789053591789</v>
      </c>
      <c r="AO137" s="22">
        <v>0.77921282352340604</v>
      </c>
      <c r="AP137" s="22">
        <v>4.7595884003741817</v>
      </c>
      <c r="AQ137" s="22">
        <v>7.7492470263923627E-2</v>
      </c>
      <c r="AR137" s="22">
        <v>0.12526205450733752</v>
      </c>
      <c r="AS137" s="22">
        <v>-0.23525943396226415</v>
      </c>
      <c r="AT137" s="22">
        <v>9.7605799173005256E-2</v>
      </c>
      <c r="AU137" s="22">
        <v>0.67908820614469767</v>
      </c>
      <c r="AV137" s="22">
        <v>0.73582474226804129</v>
      </c>
      <c r="AW137" s="22">
        <v>0.50395361096468105</v>
      </c>
      <c r="AX137" s="22">
        <v>0.90300474433315758</v>
      </c>
      <c r="AY137" s="22">
        <v>1.6712132089016511</v>
      </c>
      <c r="AZ137" s="22">
        <v>0.57214644651830582</v>
      </c>
      <c r="BA137" s="22">
        <v>2.2569169960474307</v>
      </c>
      <c r="BB137" s="22">
        <v>0.5983676975945017</v>
      </c>
      <c r="BC137" s="23">
        <v>0.19155665566556657</v>
      </c>
    </row>
    <row r="138" spans="1:55" x14ac:dyDescent="0.2">
      <c r="A138" s="45" t="s">
        <v>451</v>
      </c>
      <c r="B138" s="45" t="s">
        <v>452</v>
      </c>
      <c r="C138" s="45" t="s">
        <v>138</v>
      </c>
      <c r="D138" s="45">
        <v>100699</v>
      </c>
      <c r="E138" s="45" t="s">
        <v>16</v>
      </c>
      <c r="F138" s="45">
        <v>2018</v>
      </c>
      <c r="G138" s="45" t="s">
        <v>17</v>
      </c>
      <c r="H138" s="46">
        <v>43465</v>
      </c>
      <c r="I138" s="46">
        <v>43522</v>
      </c>
      <c r="J138" s="46">
        <v>43522</v>
      </c>
      <c r="K138" s="45">
        <v>577148000</v>
      </c>
      <c r="L138" s="45">
        <v>580104000</v>
      </c>
      <c r="M138" s="45" t="s">
        <v>1694</v>
      </c>
      <c r="N138" s="20">
        <v>1.2031030892204193</v>
      </c>
      <c r="O138" s="21">
        <v>1.0255732621254781</v>
      </c>
      <c r="P138" s="21">
        <v>0.30607783699535723</v>
      </c>
      <c r="Q138" s="21">
        <v>0.83213030942857746</v>
      </c>
      <c r="R138" s="21">
        <v>0.21409359771727207</v>
      </c>
      <c r="S138" s="21">
        <v>1.1940940187264619E-2</v>
      </c>
      <c r="T138" s="21">
        <v>0.20215265753000747</v>
      </c>
      <c r="U138" s="21">
        <v>0.39224736943242305</v>
      </c>
      <c r="V138" s="21">
        <v>2.1877358440161261E-2</v>
      </c>
      <c r="W138" s="21">
        <v>0.3703700109922618</v>
      </c>
      <c r="X138" s="22">
        <v>0.10991517536340031</v>
      </c>
      <c r="Y138" s="22">
        <v>0.54581270494449152</v>
      </c>
      <c r="Z138" s="22">
        <v>0.89008482463659966</v>
      </c>
      <c r="AA138" s="22">
        <v>0</v>
      </c>
      <c r="AB138" s="23">
        <v>0.54581270494449152</v>
      </c>
      <c r="AC138" s="24">
        <v>1</v>
      </c>
      <c r="AD138" s="22">
        <v>0.42959417646890879</v>
      </c>
      <c r="AE138" s="22">
        <v>0.12541058784902645</v>
      </c>
      <c r="AF138" s="22">
        <v>0.2304162443613316</v>
      </c>
      <c r="AG138" s="22">
        <v>17.549272520519587</v>
      </c>
      <c r="AH138" s="23">
        <v>5.1231248086539445</v>
      </c>
      <c r="AI138" s="24">
        <v>-0.24282049526696139</v>
      </c>
      <c r="AJ138" s="22">
        <v>1.5649496503814655</v>
      </c>
      <c r="AK138" s="22">
        <v>0.60729010214541224</v>
      </c>
      <c r="AL138" s="23">
        <v>0.66780782615380352</v>
      </c>
      <c r="AM138" s="24">
        <v>0.15860318745500368</v>
      </c>
      <c r="AN138" s="22">
        <v>0.68833335902431902</v>
      </c>
      <c r="AO138" s="22">
        <v>0.37570109259259132</v>
      </c>
      <c r="AP138" s="22">
        <v>20.247486297930148</v>
      </c>
      <c r="AQ138" s="22">
        <v>8.6567634757633793E-2</v>
      </c>
      <c r="AR138" s="22">
        <v>0.38055087649174901</v>
      </c>
      <c r="AS138" s="22">
        <v>-9.2405552304002742E-2</v>
      </c>
      <c r="AT138" s="22">
        <v>0.14297338008501839</v>
      </c>
      <c r="AU138" s="22">
        <v>0.10197127763945667</v>
      </c>
      <c r="AV138" s="22">
        <v>4.3513998826692234E-2</v>
      </c>
      <c r="AW138" s="22">
        <v>0.70725451662091288</v>
      </c>
      <c r="AX138" s="22">
        <v>4.6084323964372433E-2</v>
      </c>
      <c r="AY138" s="22">
        <v>1.3264865071425322</v>
      </c>
      <c r="AZ138" s="22">
        <v>1.1532314758644238</v>
      </c>
      <c r="BA138" s="22">
        <v>0.10761606905345393</v>
      </c>
      <c r="BB138" s="22">
        <v>0.22007615071133543</v>
      </c>
      <c r="BC138" s="23">
        <v>5.1854288785229317E-2</v>
      </c>
    </row>
    <row r="139" spans="1:55" x14ac:dyDescent="0.2">
      <c r="A139" s="45" t="s">
        <v>457</v>
      </c>
      <c r="B139" s="45" t="s">
        <v>458</v>
      </c>
      <c r="C139" s="45" t="s">
        <v>72</v>
      </c>
      <c r="D139" s="45">
        <v>378138</v>
      </c>
      <c r="E139" s="45" t="s">
        <v>16</v>
      </c>
      <c r="F139" s="45">
        <v>2018</v>
      </c>
      <c r="G139" s="45" t="s">
        <v>17</v>
      </c>
      <c r="H139" s="46">
        <v>43465</v>
      </c>
      <c r="I139" s="46">
        <v>43518</v>
      </c>
      <c r="J139" s="46">
        <v>43518</v>
      </c>
      <c r="K139" s="45">
        <v>80524000</v>
      </c>
      <c r="L139" s="45">
        <v>81104000</v>
      </c>
      <c r="M139" s="45" t="s">
        <v>1695</v>
      </c>
      <c r="N139" s="20">
        <v>1.8098225364398173</v>
      </c>
      <c r="O139" s="21">
        <v>1.8098225364398173</v>
      </c>
      <c r="P139" s="21">
        <v>1.1593695835150564</v>
      </c>
      <c r="Q139" s="21">
        <v>0.97948580165891064</v>
      </c>
      <c r="R139" s="21">
        <v>0.53930621887849617</v>
      </c>
      <c r="S139" s="21">
        <v>7.6610400141626199E-3</v>
      </c>
      <c r="T139" s="21">
        <v>0.5316451788643336</v>
      </c>
      <c r="U139" s="21">
        <v>1.0675490030163359</v>
      </c>
      <c r="V139" s="21">
        <v>1.5164919933975686E-2</v>
      </c>
      <c r="W139" s="21">
        <v>1.0523840830823603</v>
      </c>
      <c r="X139" s="22">
        <v>0.12032919638099908</v>
      </c>
      <c r="Y139" s="22">
        <v>0.7938463131928335</v>
      </c>
      <c r="Z139" s="22">
        <v>0.87967080361900096</v>
      </c>
      <c r="AA139" s="22">
        <v>0.23603093113607998</v>
      </c>
      <c r="AB139" s="23">
        <v>0.50518169878356722</v>
      </c>
      <c r="AC139" s="24">
        <v>0.49795464180707566</v>
      </c>
      <c r="AD139" s="22">
        <v>0.19403982393666555</v>
      </c>
      <c r="AE139" s="22">
        <v>0.19403982393666555</v>
      </c>
      <c r="AF139" s="22">
        <v>5.3333144096686498E-2</v>
      </c>
      <c r="AG139" s="22">
        <v>1.820462047622218</v>
      </c>
      <c r="AH139" s="23">
        <v>1.820462047622218</v>
      </c>
      <c r="AI139" s="24">
        <v>3.2016080787474994</v>
      </c>
      <c r="AJ139" s="22">
        <v>1.158118310113025</v>
      </c>
      <c r="AK139" s="22">
        <v>8.1121231171045569E-2</v>
      </c>
      <c r="AL139" s="23">
        <v>0.14277511678830018</v>
      </c>
      <c r="AM139" s="24">
        <v>2.4673547976602161E-2</v>
      </c>
      <c r="AN139" s="22">
        <v>0.46263066606146497</v>
      </c>
      <c r="AO139" s="22">
        <v>0.23371254579030409</v>
      </c>
      <c r="AP139" s="22">
        <v>4.3406737321565911</v>
      </c>
      <c r="AQ139" s="22">
        <v>1.246462488183773E-2</v>
      </c>
      <c r="AR139" s="22">
        <v>0.32946245193923307</v>
      </c>
      <c r="AS139" s="22">
        <v>1.0548096477726083</v>
      </c>
      <c r="AT139" s="22">
        <v>7.6999508385033874E-2</v>
      </c>
      <c r="AU139" s="22">
        <v>-3.1878044698221824</v>
      </c>
      <c r="AV139" s="22">
        <v>-0.39299884260763368</v>
      </c>
      <c r="AW139" s="22">
        <v>0.14483251507991721</v>
      </c>
      <c r="AX139" s="22">
        <v>-0.39866198031381606</v>
      </c>
      <c r="AY139" s="22">
        <v>11.892208921381373</v>
      </c>
      <c r="AZ139" s="22">
        <v>10.192462918023852</v>
      </c>
      <c r="BA139" s="22">
        <v>-17.003858667193175</v>
      </c>
      <c r="BB139" s="22">
        <v>8.4088667346069637E-2</v>
      </c>
      <c r="BC139" s="23">
        <v>4.8579428993170443E-2</v>
      </c>
    </row>
    <row r="140" spans="1:55" x14ac:dyDescent="0.2">
      <c r="A140" s="45" t="s">
        <v>460</v>
      </c>
      <c r="B140" s="45" t="s">
        <v>461</v>
      </c>
      <c r="C140" s="45" t="s">
        <v>72</v>
      </c>
      <c r="D140" s="45">
        <v>421306</v>
      </c>
      <c r="E140" s="45" t="s">
        <v>16</v>
      </c>
      <c r="F140" s="45">
        <v>2017</v>
      </c>
      <c r="G140" s="45" t="s">
        <v>17</v>
      </c>
      <c r="H140" s="46">
        <v>43100</v>
      </c>
      <c r="I140" s="46">
        <v>43153</v>
      </c>
      <c r="J140" s="46">
        <v>43517</v>
      </c>
      <c r="K140" s="45">
        <v>367451000</v>
      </c>
      <c r="L140" s="45">
        <v>382795000</v>
      </c>
      <c r="M140" s="45" t="s">
        <v>1295</v>
      </c>
      <c r="N140" s="20">
        <v>4.479989137833975E-2</v>
      </c>
      <c r="O140" s="21">
        <v>4.479989137833975E-2</v>
      </c>
      <c r="P140" s="21">
        <v>1.5787561224930063E-2</v>
      </c>
      <c r="Q140" s="21">
        <v>0.89892723851507594</v>
      </c>
      <c r="R140" s="21">
        <v>0.43408006936581017</v>
      </c>
      <c r="S140" s="21">
        <v>0.1999202768450071</v>
      </c>
      <c r="T140" s="21">
        <v>0.23415979252080307</v>
      </c>
      <c r="U140" s="21">
        <v>0.82428646741525047</v>
      </c>
      <c r="V140" s="21">
        <v>0.3796340592324588</v>
      </c>
      <c r="W140" s="21">
        <v>0.44465240818279173</v>
      </c>
      <c r="X140" s="22">
        <v>1.0581840894877683E-2</v>
      </c>
      <c r="Y140" s="22">
        <v>0.52661312119677661</v>
      </c>
      <c r="Z140" s="22">
        <v>0.98941815910512232</v>
      </c>
      <c r="AA140" s="22">
        <v>0</v>
      </c>
      <c r="AB140" s="23">
        <v>0.52661312119677661</v>
      </c>
      <c r="AC140" s="24">
        <v>0.79848379915904033</v>
      </c>
      <c r="AD140" s="22">
        <v>0.6438020446862891</v>
      </c>
      <c r="AE140" s="22">
        <v>0.3529087311402424</v>
      </c>
      <c r="AF140" s="22">
        <v>1.7681061917717866</v>
      </c>
      <c r="AG140" s="22">
        <v>3.2384612832454804</v>
      </c>
      <c r="AH140" s="23">
        <v>1.7752060151872695</v>
      </c>
      <c r="AI140" s="24">
        <v>-5.8100307794185602</v>
      </c>
      <c r="AJ140" s="22">
        <v>0.24826817771828669</v>
      </c>
      <c r="AK140" s="22">
        <v>-0.40013750578875112</v>
      </c>
      <c r="AL140" s="23">
        <v>0.13509381838153528</v>
      </c>
      <c r="AM140" s="24">
        <v>0.3933818309621982</v>
      </c>
      <c r="AN140" s="22">
        <v>0.22248767228624289</v>
      </c>
      <c r="AO140" s="22">
        <v>0.11716492753046394</v>
      </c>
      <c r="AP140" s="22">
        <v>-0.51930080849343041</v>
      </c>
      <c r="AQ140" s="22">
        <v>0.20716003382510598</v>
      </c>
      <c r="AR140" s="22">
        <v>0.50050416357490313</v>
      </c>
      <c r="AS140" s="22">
        <v>-2.9079445955973289</v>
      </c>
      <c r="AT140" s="22">
        <v>5.8641534053948993E-2</v>
      </c>
      <c r="AU140" s="22">
        <v>1.4555271800553291</v>
      </c>
      <c r="AV140" s="22">
        <v>0.79201743179065298</v>
      </c>
      <c r="AW140" s="22">
        <v>0.25043383162691862</v>
      </c>
      <c r="AX140" s="22">
        <v>1.4682238057589407</v>
      </c>
      <c r="AY140" s="22">
        <v>5.7546626028103356</v>
      </c>
      <c r="AZ140" s="22">
        <v>5.7052259186097514</v>
      </c>
      <c r="BA140" s="22">
        <v>1.6595816064640556</v>
      </c>
      <c r="BB140" s="22">
        <v>9.5255527325464565E-2</v>
      </c>
      <c r="BC140" s="23">
        <v>5.4135447320972425E-2</v>
      </c>
    </row>
    <row r="141" spans="1:55" x14ac:dyDescent="0.2">
      <c r="A141" s="45" t="s">
        <v>472</v>
      </c>
      <c r="B141" s="45" t="s">
        <v>473</v>
      </c>
      <c r="C141" s="45" t="s">
        <v>52</v>
      </c>
      <c r="D141" s="45">
        <v>378141</v>
      </c>
      <c r="E141" s="45" t="s">
        <v>16</v>
      </c>
      <c r="F141" s="45">
        <v>2018</v>
      </c>
      <c r="G141" s="45" t="s">
        <v>17</v>
      </c>
      <c r="H141" s="46">
        <v>43465</v>
      </c>
      <c r="I141" s="46">
        <v>43522</v>
      </c>
      <c r="J141" s="46">
        <v>43592</v>
      </c>
      <c r="K141" s="45">
        <v>317379718</v>
      </c>
      <c r="L141" s="45">
        <v>318130239</v>
      </c>
      <c r="M141" s="45" t="s">
        <v>1936</v>
      </c>
      <c r="N141" s="20">
        <v>0.63179731655635418</v>
      </c>
      <c r="O141" s="21">
        <v>0.56964624294206401</v>
      </c>
      <c r="P141" s="21">
        <v>1.0633747974739798E-2</v>
      </c>
      <c r="Q141" s="21">
        <v>2.2219348624581161</v>
      </c>
      <c r="R141" s="21">
        <v>0.34029234254985574</v>
      </c>
      <c r="S141" s="21">
        <v>1.5174631214587278E-2</v>
      </c>
      <c r="T141" s="21">
        <v>0.32511771133526851</v>
      </c>
      <c r="U141" s="21">
        <v>1.0963997618889196</v>
      </c>
      <c r="V141" s="21">
        <v>4.8891673335223894E-2</v>
      </c>
      <c r="W141" s="21">
        <v>1.0475080885536958</v>
      </c>
      <c r="X141" s="22">
        <v>6.2604219623722396E-2</v>
      </c>
      <c r="Y141" s="22">
        <v>0.35359260116654168</v>
      </c>
      <c r="Z141" s="22">
        <v>0.93739578037627758</v>
      </c>
      <c r="AA141" s="22">
        <v>0.12223133127294668</v>
      </c>
      <c r="AB141" s="23">
        <v>0.31037250679769124</v>
      </c>
      <c r="AC141" s="24">
        <v>0.67295063230525676</v>
      </c>
      <c r="AD141" s="22">
        <v>0.4208974720173706</v>
      </c>
      <c r="AE141" s="22">
        <v>0.32107719449243238</v>
      </c>
      <c r="AF141" s="22">
        <v>0.12745125356813355</v>
      </c>
      <c r="AG141" s="22">
        <v>7.7361904423184074</v>
      </c>
      <c r="AH141" s="23">
        <v>5.9014712332989534</v>
      </c>
      <c r="AI141" s="24">
        <v>0.60523388799830813</v>
      </c>
      <c r="AJ141" s="22">
        <v>0.55862604118922998</v>
      </c>
      <c r="AK141" s="22">
        <v>0.11320674502982429</v>
      </c>
      <c r="AL141" s="23">
        <v>0.16266526686095192</v>
      </c>
      <c r="AM141" s="24">
        <v>8.7885831928162475E-2</v>
      </c>
      <c r="AN141" s="22">
        <v>0.68956428020678517</v>
      </c>
      <c r="AO141" s="22">
        <v>0.21402179424592549</v>
      </c>
      <c r="AP141" s="22">
        <v>-5.8660427273332649</v>
      </c>
      <c r="AQ141" s="22">
        <v>2.7277345967544355E-2</v>
      </c>
      <c r="AR141" s="22">
        <v>0.25863601838607875</v>
      </c>
      <c r="AS141" s="22">
        <v>0.15653528298420835</v>
      </c>
      <c r="AT141" s="22">
        <v>5.5353744711610746E-2</v>
      </c>
      <c r="AU141" s="22">
        <v>-0.33589436744314993</v>
      </c>
      <c r="AV141" s="22">
        <v>-9.7808449460955807E-2</v>
      </c>
      <c r="AW141" s="22">
        <v>0.17025754913280858</v>
      </c>
      <c r="AX141" s="22">
        <v>-0.10237358725103472</v>
      </c>
      <c r="AY141" s="22">
        <v>3.7776164291951302</v>
      </c>
      <c r="AZ141" s="22">
        <v>3.7659193380362801</v>
      </c>
      <c r="BA141" s="22">
        <v>-1.220187126263669</v>
      </c>
      <c r="BB141" s="22">
        <v>0.20193671342061026</v>
      </c>
      <c r="BC141" s="23">
        <v>7.6275596519309458E-2</v>
      </c>
    </row>
    <row r="142" spans="1:55" x14ac:dyDescent="0.2">
      <c r="A142" s="45" t="s">
        <v>463</v>
      </c>
      <c r="B142" s="45" t="s">
        <v>464</v>
      </c>
      <c r="C142" s="45" t="s">
        <v>72</v>
      </c>
      <c r="D142" s="45">
        <v>378140</v>
      </c>
      <c r="E142" s="45" t="s">
        <v>16</v>
      </c>
      <c r="F142" s="45">
        <v>2018</v>
      </c>
      <c r="G142" s="45" t="s">
        <v>17</v>
      </c>
      <c r="H142" s="46">
        <v>43465</v>
      </c>
      <c r="I142" s="46">
        <v>43517</v>
      </c>
      <c r="J142" s="46">
        <v>43581</v>
      </c>
      <c r="K142" s="45">
        <v>66020351</v>
      </c>
      <c r="L142" s="45">
        <v>66057678</v>
      </c>
      <c r="M142" s="54" t="s">
        <v>1937</v>
      </c>
      <c r="N142" s="20">
        <v>2.6742688345497076E-2</v>
      </c>
      <c r="O142" s="21">
        <v>2.6742688345497076E-2</v>
      </c>
      <c r="P142" s="21">
        <v>7.3634312071191935E-3</v>
      </c>
      <c r="Q142" s="21">
        <v>0.9415235880622701</v>
      </c>
      <c r="R142" s="21">
        <v>0.44096155911478713</v>
      </c>
      <c r="S142" s="21">
        <v>0.44096155911478713</v>
      </c>
      <c r="T142" s="21">
        <v>0</v>
      </c>
      <c r="U142" s="21">
        <v>0.85613726845007432</v>
      </c>
      <c r="V142" s="21">
        <v>0.85613726845007432</v>
      </c>
      <c r="W142" s="21">
        <v>0</v>
      </c>
      <c r="X142" s="22">
        <v>1.2968614978617454E-2</v>
      </c>
      <c r="Y142" s="22">
        <v>0.51505941320962578</v>
      </c>
      <c r="Z142" s="22">
        <v>0.98703138502138255</v>
      </c>
      <c r="AA142" s="22">
        <v>0</v>
      </c>
      <c r="AB142" s="23">
        <v>0.51505941320962578</v>
      </c>
      <c r="AC142" s="24">
        <v>0.80993314021052876</v>
      </c>
      <c r="AD142" s="22">
        <v>0.67116626671036494</v>
      </c>
      <c r="AE142" s="22">
        <v>0.32738641204370705</v>
      </c>
      <c r="AF142" s="22">
        <v>0.3175154465249993</v>
      </c>
      <c r="AG142" s="22">
        <v>4.106898346299138</v>
      </c>
      <c r="AH142" s="23">
        <v>2.0032930451245883</v>
      </c>
      <c r="AI142" s="24">
        <v>-0.40359276435063063</v>
      </c>
      <c r="AJ142" s="22">
        <v>0.12643433847524826</v>
      </c>
      <c r="AK142" s="22">
        <v>5.7262937362956852E-2</v>
      </c>
      <c r="AL142" s="23">
        <v>0.13904418882617203</v>
      </c>
      <c r="AM142" s="24">
        <v>6.7286655393673525E-2</v>
      </c>
      <c r="AN142" s="22">
        <v>0.21191616385937234</v>
      </c>
      <c r="AO142" s="22">
        <v>0.10914941500704321</v>
      </c>
      <c r="AP142" s="22">
        <v>-0.23126249338080782</v>
      </c>
      <c r="AQ142" s="22">
        <v>3.4656625243903783E-2</v>
      </c>
      <c r="AR142" s="22">
        <v>0.56173587633688415</v>
      </c>
      <c r="AS142" s="22">
        <v>-0.22671253516572709</v>
      </c>
      <c r="AT142" s="22">
        <v>6.131314229063968E-2</v>
      </c>
      <c r="AU142" s="22">
        <v>4.7677804502716727E-2</v>
      </c>
      <c r="AV142" s="22">
        <v>5.243292077168471E-2</v>
      </c>
      <c r="AW142" s="22" t="e">
        <v>#DIV/0!</v>
      </c>
      <c r="AX142" s="22" t="e">
        <v>#DIV/0!</v>
      </c>
      <c r="AY142" s="22">
        <v>6.0193444854342841</v>
      </c>
      <c r="AZ142" s="22">
        <v>5.9706009265864326</v>
      </c>
      <c r="BA142" s="22">
        <v>0.66714235242772923</v>
      </c>
      <c r="BB142" s="22">
        <v>8.1036622393026947E-2</v>
      </c>
      <c r="BC142" s="23">
        <v>6.9378472539986205E-2</v>
      </c>
    </row>
    <row r="143" spans="1:55" x14ac:dyDescent="0.2">
      <c r="A143" s="45" t="s">
        <v>427</v>
      </c>
      <c r="B143" s="45" t="s">
        <v>428</v>
      </c>
      <c r="C143" s="45" t="s">
        <v>15</v>
      </c>
      <c r="D143" s="45">
        <v>124922</v>
      </c>
      <c r="E143" s="45" t="s">
        <v>16</v>
      </c>
      <c r="F143" s="45">
        <v>2018</v>
      </c>
      <c r="G143" s="45" t="s">
        <v>17</v>
      </c>
      <c r="H143" s="46">
        <v>43465</v>
      </c>
      <c r="I143" s="46">
        <v>43523</v>
      </c>
      <c r="J143" s="46">
        <v>43523</v>
      </c>
      <c r="K143" s="45">
        <v>429700000</v>
      </c>
      <c r="L143" s="45">
        <v>432300000</v>
      </c>
      <c r="M143" s="45" t="s">
        <v>1696</v>
      </c>
      <c r="N143" s="20">
        <v>1.6427586206896552</v>
      </c>
      <c r="O143" s="21">
        <v>1.1265024630541871</v>
      </c>
      <c r="P143" s="21">
        <v>0.21576354679802956</v>
      </c>
      <c r="Q143" s="21">
        <v>0.88681318681318677</v>
      </c>
      <c r="R143" s="21">
        <v>0.23759310915611684</v>
      </c>
      <c r="S143" s="21">
        <v>1.7901480550531833E-2</v>
      </c>
      <c r="T143" s="21">
        <v>0.21969162860558503</v>
      </c>
      <c r="U143" s="21">
        <v>0.44829381145170621</v>
      </c>
      <c r="V143" s="21">
        <v>3.3776749566223251E-2</v>
      </c>
      <c r="W143" s="21">
        <v>0.41451706188548293</v>
      </c>
      <c r="X143" s="22">
        <v>0.25555589614689023</v>
      </c>
      <c r="Y143" s="22">
        <v>1.2538071065989849</v>
      </c>
      <c r="Z143" s="22">
        <v>0.74444410385310977</v>
      </c>
      <c r="AA143" s="22">
        <v>0.41590289059865737</v>
      </c>
      <c r="AB143" s="23">
        <v>0.5299941758881771</v>
      </c>
      <c r="AC143" s="24">
        <v>0.3258184669672613</v>
      </c>
      <c r="AD143" s="22">
        <v>0.1224759851009606</v>
      </c>
      <c r="AE143" s="22">
        <v>0.1224759851009606</v>
      </c>
      <c r="AF143" s="22">
        <v>0.14629484414820623</v>
      </c>
      <c r="AG143" s="22">
        <v>10.158536585365853</v>
      </c>
      <c r="AH143" s="23">
        <v>10.158536585365853</v>
      </c>
      <c r="AI143" s="24">
        <v>-0.91597899474868716</v>
      </c>
      <c r="AJ143" s="22">
        <v>0.52532019704433497</v>
      </c>
      <c r="AK143" s="22">
        <v>0.20616694620049025</v>
      </c>
      <c r="AL143" s="23">
        <v>0.34395561862985419</v>
      </c>
      <c r="AM143" s="24">
        <v>0.17264314632735686</v>
      </c>
      <c r="AN143" s="22">
        <v>1.1801041064198958</v>
      </c>
      <c r="AO143" s="22">
        <v>0.62544830334426627</v>
      </c>
      <c r="AP143" s="22">
        <v>6.2550582464745554</v>
      </c>
      <c r="AQ143" s="22">
        <v>9.149986206050946E-2</v>
      </c>
      <c r="AR143" s="22">
        <v>0.1306606547735738</v>
      </c>
      <c r="AS143" s="22">
        <v>-0.1196824152127034</v>
      </c>
      <c r="AT143" s="22">
        <v>8.1721484841982647E-2</v>
      </c>
      <c r="AU143" s="22">
        <v>0.48256157635467978</v>
      </c>
      <c r="AV143" s="22">
        <v>0.31595923106695911</v>
      </c>
      <c r="AW143" s="22">
        <v>0.37198269847914051</v>
      </c>
      <c r="AX143" s="22">
        <v>0.34170503697502441</v>
      </c>
      <c r="AY143" s="22">
        <v>3.101640656262505</v>
      </c>
      <c r="AZ143" s="22">
        <v>2.6634653861544617</v>
      </c>
      <c r="BA143" s="22">
        <v>0.82043551088777222</v>
      </c>
      <c r="BB143" s="22">
        <v>0.32241001161140498</v>
      </c>
      <c r="BC143" s="23">
        <v>9.0714389429359665E-2</v>
      </c>
    </row>
    <row r="144" spans="1:55" x14ac:dyDescent="0.2">
      <c r="A144" s="45" t="s">
        <v>448</v>
      </c>
      <c r="B144" s="45" t="s">
        <v>449</v>
      </c>
      <c r="C144" s="45" t="s">
        <v>52</v>
      </c>
      <c r="D144" s="45">
        <v>354347</v>
      </c>
      <c r="E144" s="45" t="s">
        <v>16</v>
      </c>
      <c r="F144" s="45">
        <v>2018</v>
      </c>
      <c r="G144" s="45" t="s">
        <v>17</v>
      </c>
      <c r="H144" s="46">
        <v>43465</v>
      </c>
      <c r="I144" s="46">
        <v>43522</v>
      </c>
      <c r="J144" s="46">
        <v>43588</v>
      </c>
      <c r="K144" s="45">
        <v>183130813</v>
      </c>
      <c r="L144" s="45">
        <v>185485402</v>
      </c>
      <c r="M144" s="45" t="s">
        <v>1938</v>
      </c>
      <c r="N144" s="20">
        <v>0.65234232826410832</v>
      </c>
      <c r="O144" s="21">
        <v>0.47247184240044143</v>
      </c>
      <c r="P144" s="21">
        <v>0.15513123269158713</v>
      </c>
      <c r="Q144" s="21">
        <v>4.7027271712771102</v>
      </c>
      <c r="R144" s="21">
        <v>0.3570564968544751</v>
      </c>
      <c r="S144" s="21">
        <v>5.0095478959762671E-2</v>
      </c>
      <c r="T144" s="21">
        <v>0.30696101789471242</v>
      </c>
      <c r="U144" s="21">
        <v>2.0361957862930353</v>
      </c>
      <c r="V144" s="21">
        <v>0.28568084902197938</v>
      </c>
      <c r="W144" s="21">
        <v>1.750514937271056</v>
      </c>
      <c r="X144" s="22">
        <v>7.0338932483333547E-2</v>
      </c>
      <c r="Y144" s="22">
        <v>0.17678225914077186</v>
      </c>
      <c r="Z144" s="22">
        <v>0.92966106751666644</v>
      </c>
      <c r="AA144" s="22">
        <v>8.0752520347581059E-3</v>
      </c>
      <c r="AB144" s="23">
        <v>0.1753546978429362</v>
      </c>
      <c r="AC144" s="24">
        <v>0.69122354356831706</v>
      </c>
      <c r="AD144" s="22">
        <v>0.29696714455512635</v>
      </c>
      <c r="AE144" s="22">
        <v>0.17145534856215836</v>
      </c>
      <c r="AF144" s="22">
        <v>3.7167610834313587E-2</v>
      </c>
      <c r="AG144" s="22">
        <v>4.6503127774981197</v>
      </c>
      <c r="AH144" s="23">
        <v>2.6848794986510409</v>
      </c>
      <c r="AI144" s="24">
        <v>0.3091206403659234</v>
      </c>
      <c r="AJ144" s="22">
        <v>0.52092775376389411</v>
      </c>
      <c r="AK144" s="22">
        <v>0.11876621648223902</v>
      </c>
      <c r="AL144" s="23">
        <v>0.15731160788173429</v>
      </c>
      <c r="AM144" s="24">
        <v>5.0255924128953237E-2</v>
      </c>
      <c r="AN144" s="22">
        <v>1.3521429815057242</v>
      </c>
      <c r="AO144" s="22">
        <v>0.23710462396238316</v>
      </c>
      <c r="AP144" s="22">
        <v>-6.3251086884508094</v>
      </c>
      <c r="AQ144" s="22">
        <v>8.8126123904501211E-3</v>
      </c>
      <c r="AR144" s="22">
        <v>0.23689597733744813</v>
      </c>
      <c r="AS144" s="22">
        <v>7.322943621466324E-2</v>
      </c>
      <c r="AT144" s="22">
        <v>5.6169131624796878E-2</v>
      </c>
      <c r="AU144" s="22">
        <v>-0.24175912546883002</v>
      </c>
      <c r="AV144" s="22">
        <v>-7.3007276868609763E-2</v>
      </c>
      <c r="AW144" s="22">
        <v>0.18298457572897051</v>
      </c>
      <c r="AX144" s="22">
        <v>-8.4921931463400921E-2</v>
      </c>
      <c r="AY144" s="22">
        <v>5.0709404799442463</v>
      </c>
      <c r="AZ144" s="22">
        <v>4.8333817305443976</v>
      </c>
      <c r="BA144" s="22">
        <v>-2.9580017103485807</v>
      </c>
      <c r="BB144" s="22">
        <v>0.11385552792150622</v>
      </c>
      <c r="BC144" s="23">
        <v>4.5566020561762198E-2</v>
      </c>
    </row>
    <row r="145" spans="1:55" x14ac:dyDescent="0.2">
      <c r="A145" s="45" t="s">
        <v>439</v>
      </c>
      <c r="B145" s="45" t="s">
        <v>440</v>
      </c>
      <c r="C145" s="45" t="s">
        <v>24</v>
      </c>
      <c r="D145" s="45">
        <v>108955</v>
      </c>
      <c r="E145" s="45" t="s">
        <v>16</v>
      </c>
      <c r="F145" s="45">
        <v>2018</v>
      </c>
      <c r="G145" s="45" t="s">
        <v>17</v>
      </c>
      <c r="H145" s="46">
        <v>43465</v>
      </c>
      <c r="I145" s="46">
        <v>43511</v>
      </c>
      <c r="J145" s="46">
        <v>43511</v>
      </c>
      <c r="K145" s="45">
        <v>624300000</v>
      </c>
      <c r="L145" s="45">
        <v>636300000</v>
      </c>
      <c r="M145" s="45" t="s">
        <v>1698</v>
      </c>
      <c r="N145" s="20">
        <v>1.7952112676056338</v>
      </c>
      <c r="O145" s="21">
        <v>1.4044366197183098</v>
      </c>
      <c r="P145" s="21">
        <v>0.94190140845070425</v>
      </c>
      <c r="Q145" s="21">
        <v>0.91678506190379538</v>
      </c>
      <c r="R145" s="21">
        <v>0.18290272483410985</v>
      </c>
      <c r="S145" s="21">
        <v>0.10553437808838063</v>
      </c>
      <c r="T145" s="21">
        <v>7.7368346745729205E-2</v>
      </c>
      <c r="U145" s="21">
        <v>0.35058521074352211</v>
      </c>
      <c r="V145" s="21">
        <v>0.20228671943711521</v>
      </c>
      <c r="W145" s="21">
        <v>0.14829849130640688</v>
      </c>
      <c r="X145" s="22">
        <v>0.44987999435267539</v>
      </c>
      <c r="Y145" s="22">
        <v>0.72600014735135932</v>
      </c>
      <c r="Z145" s="22">
        <v>0.55012000564732455</v>
      </c>
      <c r="AA145" s="22">
        <v>0.19880347310461668</v>
      </c>
      <c r="AB145" s="23">
        <v>0.52170690385429908</v>
      </c>
      <c r="AC145" s="24">
        <v>0.74520420341745985</v>
      </c>
      <c r="AD145" s="22">
        <v>0.31904054958810002</v>
      </c>
      <c r="AE145" s="22">
        <v>0.31904054958810002</v>
      </c>
      <c r="AF145" s="22">
        <v>0.16988327074782406</v>
      </c>
      <c r="AG145" s="22">
        <v>377.93103448275861</v>
      </c>
      <c r="AH145" s="23">
        <v>377.93103448275861</v>
      </c>
      <c r="AI145" s="24">
        <v>-0.47286899170580593</v>
      </c>
      <c r="AJ145" s="22">
        <v>0.70471830985915496</v>
      </c>
      <c r="AK145" s="22">
        <v>0.96555384021613277</v>
      </c>
      <c r="AL145" s="23">
        <v>0.96555384021613277</v>
      </c>
      <c r="AM145" s="24">
        <v>0.19741560110953252</v>
      </c>
      <c r="AN145" s="22">
        <v>1.1620661660239497</v>
      </c>
      <c r="AO145" s="22">
        <v>0.60625794155019064</v>
      </c>
      <c r="AP145" s="22">
        <v>3.0422422954303934</v>
      </c>
      <c r="AQ145" s="22">
        <v>0.10299308202738952</v>
      </c>
      <c r="AR145" s="22">
        <v>0.29129915873431722</v>
      </c>
      <c r="AS145" s="22">
        <v>-0.13774633947544609</v>
      </c>
      <c r="AT145" s="22">
        <v>0.17660242834956938</v>
      </c>
      <c r="AU145" s="22">
        <v>0.24894366197183099</v>
      </c>
      <c r="AV145" s="22">
        <v>0.3410845233500579</v>
      </c>
      <c r="AW145" s="22">
        <v>2.2826186131386863</v>
      </c>
      <c r="AX145" s="22">
        <v>0.80634124087591241</v>
      </c>
      <c r="AY145" s="22">
        <v>0.94562043795620443</v>
      </c>
      <c r="AZ145" s="22">
        <v>-0.27472627737226279</v>
      </c>
      <c r="BA145" s="22">
        <v>0.60572309801233726</v>
      </c>
      <c r="BB145" s="22">
        <v>1.0575067541489773</v>
      </c>
      <c r="BC145" s="23">
        <v>0.25810097965335344</v>
      </c>
    </row>
    <row r="146" spans="1:55" x14ac:dyDescent="0.2">
      <c r="A146" s="45" t="s">
        <v>475</v>
      </c>
      <c r="B146" s="45" t="s">
        <v>476</v>
      </c>
      <c r="C146" s="45" t="s">
        <v>52</v>
      </c>
      <c r="D146" s="45">
        <v>378142</v>
      </c>
      <c r="E146" s="45" t="s">
        <v>16</v>
      </c>
      <c r="F146" s="45">
        <v>2018</v>
      </c>
      <c r="G146" s="45" t="s">
        <v>17</v>
      </c>
      <c r="H146" s="46">
        <v>43465</v>
      </c>
      <c r="I146" s="46">
        <v>43504</v>
      </c>
      <c r="J146" s="46">
        <v>43504</v>
      </c>
      <c r="K146" s="45">
        <v>967000000</v>
      </c>
      <c r="L146" s="45">
        <v>969000000</v>
      </c>
      <c r="M146" s="54" t="s">
        <v>1699</v>
      </c>
      <c r="N146" s="20">
        <v>1.1016854973143175</v>
      </c>
      <c r="O146" s="21">
        <v>0.9487868123726616</v>
      </c>
      <c r="P146" s="21">
        <v>8.3163548805334317E-2</v>
      </c>
      <c r="Q146" s="21">
        <v>2.6278621803833846</v>
      </c>
      <c r="R146" s="21">
        <v>0.30138734263937655</v>
      </c>
      <c r="S146" s="21">
        <v>2.5837115697525049E-2</v>
      </c>
      <c r="T146" s="21">
        <v>0.27555022694185149</v>
      </c>
      <c r="U146" s="21">
        <v>1.0933917420076429</v>
      </c>
      <c r="V146" s="21">
        <v>9.3733494889241001E-2</v>
      </c>
      <c r="W146" s="21">
        <v>0.99965824711840179</v>
      </c>
      <c r="X146" s="22">
        <v>0.10187548171619423</v>
      </c>
      <c r="Y146" s="22">
        <v>0.29236191220150237</v>
      </c>
      <c r="Z146" s="22">
        <v>0.89812451828380579</v>
      </c>
      <c r="AA146" s="22">
        <v>5.7180782735291598E-2</v>
      </c>
      <c r="AB146" s="23">
        <v>0.27564442921983384</v>
      </c>
      <c r="AC146" s="24">
        <v>0.58185610010427524</v>
      </c>
      <c r="AD146" s="22">
        <v>0.2316103083569194</v>
      </c>
      <c r="AE146" s="22">
        <v>0.11756293758379265</v>
      </c>
      <c r="AF146" s="22">
        <v>0.11279606733204231</v>
      </c>
      <c r="AG146" s="22">
        <v>4.9833333333333334</v>
      </c>
      <c r="AH146" s="23">
        <v>2.5294871794871794</v>
      </c>
      <c r="AI146" s="24">
        <v>0.10254010695187166</v>
      </c>
      <c r="AJ146" s="22">
        <v>0.69272087423596962</v>
      </c>
      <c r="AK146" s="22">
        <v>0.17742164635012644</v>
      </c>
      <c r="AL146" s="23">
        <v>0.21254226692808229</v>
      </c>
      <c r="AM146" s="24">
        <v>0.1176251281573306</v>
      </c>
      <c r="AN146" s="22">
        <v>1.0428123155311151</v>
      </c>
      <c r="AO146" s="22">
        <v>0.28744540549798747</v>
      </c>
      <c r="AP146" s="22">
        <v>30.569216757741348</v>
      </c>
      <c r="AQ146" s="22">
        <v>3.24227113128372E-2</v>
      </c>
      <c r="AR146" s="22">
        <v>0.22285118426932818</v>
      </c>
      <c r="AS146" s="22">
        <v>2.2851184269328171E-2</v>
      </c>
      <c r="AT146" s="22">
        <v>6.4057549028003771E-2</v>
      </c>
      <c r="AU146" s="22">
        <v>-4.5471383589553618E-2</v>
      </c>
      <c r="AV146" s="22">
        <v>-1.3951638109851391E-2</v>
      </c>
      <c r="AW146" s="22">
        <v>0.23247140726006962</v>
      </c>
      <c r="AX146" s="22">
        <v>-1.5259820984584784E-2</v>
      </c>
      <c r="AY146" s="22">
        <v>4.5270131206586059</v>
      </c>
      <c r="AZ146" s="22">
        <v>4.4114998713660922</v>
      </c>
      <c r="BA146" s="22">
        <v>-0.12968832540940306</v>
      </c>
      <c r="BB146" s="22">
        <v>0.11212457022703379</v>
      </c>
      <c r="BC146" s="23">
        <v>3.7236251085192316E-2</v>
      </c>
    </row>
    <row r="147" spans="1:55" x14ac:dyDescent="0.2">
      <c r="A147" s="45" t="s">
        <v>481</v>
      </c>
      <c r="B147" s="45" t="s">
        <v>482</v>
      </c>
      <c r="C147" s="45" t="s">
        <v>15</v>
      </c>
      <c r="D147" s="45">
        <v>378143</v>
      </c>
      <c r="E147" s="45" t="s">
        <v>16</v>
      </c>
      <c r="F147" s="45">
        <v>2018</v>
      </c>
      <c r="G147" s="45" t="s">
        <v>17</v>
      </c>
      <c r="H147" s="46">
        <v>43465</v>
      </c>
      <c r="I147" s="46">
        <v>43518</v>
      </c>
      <c r="J147" s="46">
        <v>43593</v>
      </c>
      <c r="K147" s="45">
        <v>172484000</v>
      </c>
      <c r="L147" s="45">
        <v>176140000</v>
      </c>
      <c r="M147" s="45" t="s">
        <v>1939</v>
      </c>
      <c r="N147" s="20">
        <v>2.3249545566402192</v>
      </c>
      <c r="O147" s="21">
        <v>2.3249545566402192</v>
      </c>
      <c r="P147" s="21">
        <v>0.96155953743371037</v>
      </c>
      <c r="Q147" s="21">
        <v>0.56290122258975628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2">
        <v>0.81534984831607749</v>
      </c>
      <c r="Y147" s="22">
        <v>0.64146704444174985</v>
      </c>
      <c r="Z147" s="22">
        <v>0.18465015168392254</v>
      </c>
      <c r="AA147" s="22">
        <v>2.543143938032883E-3</v>
      </c>
      <c r="AB147" s="23">
        <v>0.63983570141622992</v>
      </c>
      <c r="AC147" s="24">
        <v>0.33509701272137865</v>
      </c>
      <c r="AD147" s="22">
        <v>0.10830452706767917</v>
      </c>
      <c r="AE147" s="22">
        <v>0.10117978057341277</v>
      </c>
      <c r="AF147" s="22">
        <v>7.0704909211859415E-2</v>
      </c>
      <c r="AG147" s="22">
        <v>-56.768403514086643</v>
      </c>
      <c r="AH147" s="23">
        <v>-53.033929112390183</v>
      </c>
      <c r="AI147" s="24">
        <v>-0.86887252143197735</v>
      </c>
      <c r="AJ147" s="22">
        <v>0.44701354564324652</v>
      </c>
      <c r="AK147" s="22" t="e">
        <v>#DIV/0!</v>
      </c>
      <c r="AL147" s="23" t="e">
        <v>#DIV/0!</v>
      </c>
      <c r="AM147" s="24">
        <v>0.24536282831747119</v>
      </c>
      <c r="AN147" s="22">
        <v>3.4702375132435108</v>
      </c>
      <c r="AO147" s="22">
        <v>2.2203818533670749</v>
      </c>
      <c r="AP147" s="22">
        <v>4.7785612839036329</v>
      </c>
      <c r="AQ147" s="22">
        <v>0.15699189735797919</v>
      </c>
      <c r="AR147" s="22">
        <v>7.0602900065135588E-2</v>
      </c>
      <c r="AS147" s="22">
        <v>-6.1344919800004276E-2</v>
      </c>
      <c r="AT147" s="22">
        <v>0.15676539809971612</v>
      </c>
      <c r="AU147" s="22">
        <v>0.4363239500914356</v>
      </c>
      <c r="AV147" s="22" t="e">
        <v>#DIV/0!</v>
      </c>
      <c r="AW147" s="22" t="e">
        <v>#DIV/0!</v>
      </c>
      <c r="AX147" s="22" t="e">
        <v>#DIV/0!</v>
      </c>
      <c r="AY147" s="22">
        <v>0</v>
      </c>
      <c r="AZ147" s="22">
        <v>-1.4022693010659444</v>
      </c>
      <c r="BA147" s="22">
        <v>0.97467839663223288</v>
      </c>
      <c r="BB147" s="22" t="e">
        <v>#DIV/0!</v>
      </c>
      <c r="BC147" s="23">
        <v>0.34599723601442567</v>
      </c>
    </row>
    <row r="148" spans="1:55" x14ac:dyDescent="0.2">
      <c r="A148" s="45" t="s">
        <v>478</v>
      </c>
      <c r="B148" s="45" t="s">
        <v>479</v>
      </c>
      <c r="C148" s="45" t="s">
        <v>45</v>
      </c>
      <c r="D148" s="45">
        <v>112653</v>
      </c>
      <c r="E148" s="45" t="s">
        <v>16</v>
      </c>
      <c r="F148" s="45">
        <v>2018</v>
      </c>
      <c r="G148" s="45" t="s">
        <v>17</v>
      </c>
      <c r="H148" s="46">
        <v>43465</v>
      </c>
      <c r="I148" s="46">
        <v>43504</v>
      </c>
      <c r="J148" s="46">
        <v>43504</v>
      </c>
      <c r="K148" s="45">
        <v>148469000</v>
      </c>
      <c r="L148" s="45">
        <v>153969000</v>
      </c>
      <c r="M148" s="45" t="s">
        <v>1700</v>
      </c>
      <c r="N148" s="20">
        <v>0.70313491559842622</v>
      </c>
      <c r="O148" s="21">
        <v>0.70313491559842622</v>
      </c>
      <c r="P148" s="21">
        <v>0.4207386724203579</v>
      </c>
      <c r="Q148" s="21">
        <v>2.0102422370346287</v>
      </c>
      <c r="R148" s="21">
        <v>0.22947720890041046</v>
      </c>
      <c r="S148" s="21">
        <v>2.7003672499459928E-2</v>
      </c>
      <c r="T148" s="21">
        <v>0.20247353640095053</v>
      </c>
      <c r="U148" s="21">
        <v>0.69078198666883439</v>
      </c>
      <c r="V148" s="21">
        <v>8.1287595512924735E-2</v>
      </c>
      <c r="W148" s="21">
        <v>0.60949439115590964</v>
      </c>
      <c r="X148" s="22">
        <v>0.299200691294016</v>
      </c>
      <c r="Y148" s="22">
        <v>0.77099523690147909</v>
      </c>
      <c r="Z148" s="22">
        <v>0.70079930870598406</v>
      </c>
      <c r="AA148" s="22">
        <v>0.44442644199611148</v>
      </c>
      <c r="AB148" s="23">
        <v>0.332199179088356</v>
      </c>
      <c r="AC148" s="24">
        <v>0.82539182516150345</v>
      </c>
      <c r="AD148" s="22">
        <v>8.9522561184845417E-2</v>
      </c>
      <c r="AE148" s="22">
        <v>6.2141917906480458E-2</v>
      </c>
      <c r="AF148" s="22">
        <v>3.7571556775631912E-2</v>
      </c>
      <c r="AG148" s="22">
        <v>6.1025444689141111</v>
      </c>
      <c r="AH148" s="23">
        <v>4.2360697950194819</v>
      </c>
      <c r="AI148" s="24">
        <v>0.38213182417958663</v>
      </c>
      <c r="AJ148" s="22">
        <v>0.22834801370732327</v>
      </c>
      <c r="AK148" s="22">
        <v>0.38206142621793365</v>
      </c>
      <c r="AL148" s="23">
        <v>0.4234299835255354</v>
      </c>
      <c r="AM148" s="24">
        <v>6.1447569500894167E-2</v>
      </c>
      <c r="AN148" s="22">
        <v>1.6354810599902454</v>
      </c>
      <c r="AO148" s="22">
        <v>0.54330546554331394</v>
      </c>
      <c r="AP148" s="22">
        <v>-4.3009166310389055</v>
      </c>
      <c r="AQ148" s="22">
        <v>2.0412832145171745E-2</v>
      </c>
      <c r="AR148" s="22">
        <v>0.17884511926825108</v>
      </c>
      <c r="AS148" s="22">
        <v>6.8342411671592523E-2</v>
      </c>
      <c r="AT148" s="22">
        <v>9.7167530784186648E-2</v>
      </c>
      <c r="AU148" s="22">
        <v>2.7511613148876762E-2</v>
      </c>
      <c r="AV148" s="22">
        <v>5.1015297717109907E-2</v>
      </c>
      <c r="AW148" s="22">
        <v>0.47990237396639102</v>
      </c>
      <c r="AX148" s="22">
        <v>5.7819151773806352E-2</v>
      </c>
      <c r="AY148" s="22">
        <v>4.7180548600184551</v>
      </c>
      <c r="AZ148" s="22">
        <v>1.0371059635813689</v>
      </c>
      <c r="BA148" s="22">
        <v>0.57350435491210805</v>
      </c>
      <c r="BB148" s="22">
        <v>0.14712591197928923</v>
      </c>
      <c r="BC148" s="23">
        <v>5.8770141957318792E-2</v>
      </c>
    </row>
    <row r="149" spans="1:55" x14ac:dyDescent="0.2">
      <c r="A149" s="45" t="s">
        <v>484</v>
      </c>
      <c r="B149" s="45" t="s">
        <v>485</v>
      </c>
      <c r="C149" s="45" t="s">
        <v>72</v>
      </c>
      <c r="D149" s="45">
        <v>130051</v>
      </c>
      <c r="E149" s="45" t="s">
        <v>16</v>
      </c>
      <c r="F149" s="45">
        <v>2018</v>
      </c>
      <c r="G149" s="45" t="s">
        <v>17</v>
      </c>
      <c r="H149" s="46">
        <v>43465</v>
      </c>
      <c r="I149" s="46">
        <v>43522</v>
      </c>
      <c r="J149" s="46">
        <v>43592</v>
      </c>
      <c r="K149" s="45">
        <v>126236542</v>
      </c>
      <c r="L149" s="45">
        <v>132940070</v>
      </c>
      <c r="M149" s="45" t="s">
        <v>1940</v>
      </c>
      <c r="N149" s="20">
        <v>2.0848770091207919E-2</v>
      </c>
      <c r="O149" s="21">
        <v>2.0848770091207919E-2</v>
      </c>
      <c r="P149" s="21">
        <v>1.3492190797600419E-2</v>
      </c>
      <c r="Q149" s="21">
        <v>1.7391636044697734</v>
      </c>
      <c r="R149" s="21">
        <v>9.3590724938221695E-2</v>
      </c>
      <c r="S149" s="21">
        <v>1.2598926705475829E-2</v>
      </c>
      <c r="T149" s="21">
        <v>8.0991798232745868E-2</v>
      </c>
      <c r="U149" s="21">
        <v>0.25636030746671845</v>
      </c>
      <c r="V149" s="21">
        <v>3.4510521487021655E-2</v>
      </c>
      <c r="W149" s="21">
        <v>0.22184978597969679</v>
      </c>
      <c r="X149" s="22">
        <v>1.153257499410598E-2</v>
      </c>
      <c r="Y149" s="22">
        <v>0.36507494417938297</v>
      </c>
      <c r="Z149" s="22">
        <v>0.98846742500589402</v>
      </c>
      <c r="AA149" s="22">
        <v>0</v>
      </c>
      <c r="AB149" s="23">
        <v>0.36507494417938297</v>
      </c>
      <c r="AC149" s="24">
        <v>0.75387168792290382</v>
      </c>
      <c r="AD149" s="22">
        <v>0.66506336147488387</v>
      </c>
      <c r="AE149" s="22">
        <v>0.49013627943301818</v>
      </c>
      <c r="AF149" s="22">
        <v>0.43349239689450492</v>
      </c>
      <c r="AG149" s="22">
        <v>5.0069902912621362</v>
      </c>
      <c r="AH149" s="23">
        <v>3.6900357690342362</v>
      </c>
      <c r="AI149" s="24">
        <v>-0.36157187696170745</v>
      </c>
      <c r="AJ149" s="22">
        <v>0.14474610702937252</v>
      </c>
      <c r="AK149" s="22">
        <v>0.29262784343153708</v>
      </c>
      <c r="AL149" s="23">
        <v>0.85549983101237903</v>
      </c>
      <c r="AM149" s="24">
        <v>0.17586157903258198</v>
      </c>
      <c r="AN149" s="22">
        <v>0.40568549827502465</v>
      </c>
      <c r="AO149" s="22">
        <v>0.14810561063713978</v>
      </c>
      <c r="AP149" s="22">
        <v>-0.27344871702866363</v>
      </c>
      <c r="AQ149" s="22">
        <v>6.4202656148618018E-2</v>
      </c>
      <c r="AR149" s="22">
        <v>0.54060645659899598</v>
      </c>
      <c r="AS149" s="22">
        <v>-0.19546809121011685</v>
      </c>
      <c r="AT149" s="22">
        <v>8.0066849368974707E-2</v>
      </c>
      <c r="AU149" s="22">
        <v>5.520136155233249E-2</v>
      </c>
      <c r="AV149" s="22">
        <v>0.32625924419570485</v>
      </c>
      <c r="AW149" s="22">
        <v>0.98857972184895648</v>
      </c>
      <c r="AX149" s="22">
        <v>0.37701149805717915</v>
      </c>
      <c r="AY149" s="22">
        <v>0.95016335533629703</v>
      </c>
      <c r="AZ149" s="22">
        <v>0.87439396598997687</v>
      </c>
      <c r="BA149" s="22">
        <v>0.4756008709575732</v>
      </c>
      <c r="BB149" s="22">
        <v>0.77563169864065207</v>
      </c>
      <c r="BC149" s="23">
        <v>0.16245393156781293</v>
      </c>
    </row>
    <row r="150" spans="1:55" x14ac:dyDescent="0.2">
      <c r="A150" s="45" t="s">
        <v>523</v>
      </c>
      <c r="B150" s="45" t="s">
        <v>524</v>
      </c>
      <c r="C150" s="45" t="s">
        <v>45</v>
      </c>
      <c r="D150" s="45">
        <v>249937</v>
      </c>
      <c r="E150" s="45" t="s">
        <v>16</v>
      </c>
      <c r="F150" s="45">
        <v>2018</v>
      </c>
      <c r="G150" s="45" t="s">
        <v>17</v>
      </c>
      <c r="H150" s="46">
        <v>43465</v>
      </c>
      <c r="I150" s="46">
        <v>43517</v>
      </c>
      <c r="J150" s="46">
        <v>43517</v>
      </c>
      <c r="K150" s="45">
        <v>3969000000</v>
      </c>
      <c r="L150" s="45">
        <v>3996000000</v>
      </c>
      <c r="M150" s="45" t="s">
        <v>1701</v>
      </c>
      <c r="N150" s="20">
        <v>1.2346828752642707</v>
      </c>
      <c r="O150" s="21">
        <v>1.1165433403805496</v>
      </c>
      <c r="P150" s="21">
        <v>0.41149048625792811</v>
      </c>
      <c r="Q150" s="21">
        <v>6.2399731122563296</v>
      </c>
      <c r="R150" s="21">
        <v>0.59686416811091858</v>
      </c>
      <c r="S150" s="21">
        <v>0.19969748081208219</v>
      </c>
      <c r="T150" s="21">
        <v>0.39716668729883636</v>
      </c>
      <c r="U150" s="21">
        <v>4.3212805287922924</v>
      </c>
      <c r="V150" s="21">
        <v>1.4458043916647996</v>
      </c>
      <c r="W150" s="21">
        <v>2.8754761371274928</v>
      </c>
      <c r="X150" s="22">
        <v>0.45184838450111414</v>
      </c>
      <c r="Y150" s="22">
        <v>0.13812205991582074</v>
      </c>
      <c r="Z150" s="22">
        <v>0.54815161549888591</v>
      </c>
      <c r="AA150" s="22">
        <v>0</v>
      </c>
      <c r="AB150" s="23">
        <v>0.13812205991582074</v>
      </c>
      <c r="AC150" s="24">
        <v>0.10422513650048477</v>
      </c>
      <c r="AD150" s="22">
        <v>3.0699852018166045E-2</v>
      </c>
      <c r="AE150" s="22">
        <v>3.0699852018166045E-2</v>
      </c>
      <c r="AF150" s="22">
        <v>4.8489564729295304E-2</v>
      </c>
      <c r="AG150" s="22">
        <v>4.2480141218005292</v>
      </c>
      <c r="AH150" s="23">
        <v>4.2480141218005292</v>
      </c>
      <c r="AI150" s="24">
        <v>0.18755526083112289</v>
      </c>
      <c r="AJ150" s="22">
        <v>0.19128964059196618</v>
      </c>
      <c r="AK150" s="22">
        <v>0.1005399029082165</v>
      </c>
      <c r="AL150" s="23">
        <v>0.11728791148962647</v>
      </c>
      <c r="AM150" s="24">
        <v>0.21291732018821422</v>
      </c>
      <c r="AN150" s="22">
        <v>4.3909926058704905</v>
      </c>
      <c r="AO150" s="22">
        <v>0.60649294379796981</v>
      </c>
      <c r="AP150" s="22">
        <v>7.0616638890140084</v>
      </c>
      <c r="AQ150" s="22">
        <v>2.9408578856152515E-2</v>
      </c>
      <c r="AR150" s="22">
        <v>0.11542583048425779</v>
      </c>
      <c r="AS150" s="22">
        <v>2.1648721743123947E-2</v>
      </c>
      <c r="AT150" s="22">
        <v>7.0004951720722949E-2</v>
      </c>
      <c r="AU150" s="22">
        <v>-1.3731501057082452E-2</v>
      </c>
      <c r="AV150" s="22">
        <v>-8.4193742829920867E-3</v>
      </c>
      <c r="AW150" s="22">
        <v>0.17626088481094032</v>
      </c>
      <c r="AX150" s="22">
        <v>-1.2652679562854305E-2</v>
      </c>
      <c r="AY150" s="22">
        <v>32.056305838354454</v>
      </c>
      <c r="AZ150" s="22">
        <v>23.968418865572406</v>
      </c>
      <c r="BA150" s="22">
        <v>-0.17087608524072612</v>
      </c>
      <c r="BB150" s="22">
        <v>3.1195110411116944E-2</v>
      </c>
      <c r="BC150" s="23">
        <v>2.9366183433396788E-2</v>
      </c>
    </row>
    <row r="151" spans="1:55" x14ac:dyDescent="0.2">
      <c r="A151" s="45" t="s">
        <v>496</v>
      </c>
      <c r="B151" s="45" t="s">
        <v>497</v>
      </c>
      <c r="C151" s="45" t="s">
        <v>15</v>
      </c>
      <c r="D151" s="45">
        <v>339017</v>
      </c>
      <c r="E151" s="45" t="s">
        <v>16</v>
      </c>
      <c r="F151" s="45">
        <v>2018</v>
      </c>
      <c r="G151" s="45" t="s">
        <v>17</v>
      </c>
      <c r="H151" s="46">
        <v>43465</v>
      </c>
      <c r="I151" s="46">
        <v>43502</v>
      </c>
      <c r="J151" s="46">
        <v>43502</v>
      </c>
      <c r="K151" s="45">
        <v>572155062</v>
      </c>
      <c r="L151" s="45">
        <v>572509168</v>
      </c>
      <c r="M151" s="45" t="s">
        <v>1702</v>
      </c>
      <c r="N151" s="20">
        <v>5.5148148148148151</v>
      </c>
      <c r="O151" s="21">
        <v>2.4011396011396013</v>
      </c>
      <c r="P151" s="21">
        <v>0.33304843304843307</v>
      </c>
      <c r="Q151" s="21">
        <v>0.3880013353044971</v>
      </c>
      <c r="R151" s="21">
        <v>0.14258718433258891</v>
      </c>
      <c r="S151" s="21">
        <v>1.0307507301151005E-3</v>
      </c>
      <c r="T151" s="21">
        <v>0.1415564336024738</v>
      </c>
      <c r="U151" s="21">
        <v>0.19791120225094186</v>
      </c>
      <c r="V151" s="21">
        <v>1.4306833897658449E-3</v>
      </c>
      <c r="W151" s="21">
        <v>0.19648051886117601</v>
      </c>
      <c r="X151" s="22">
        <v>0.66507472942793333</v>
      </c>
      <c r="Y151" s="22">
        <v>0.72046040199278472</v>
      </c>
      <c r="Z151" s="22">
        <v>0.33492527057206667</v>
      </c>
      <c r="AA151" s="22">
        <v>0</v>
      </c>
      <c r="AB151" s="23">
        <v>0.72046040199278472</v>
      </c>
      <c r="AC151" s="24">
        <v>0.49279125384352579</v>
      </c>
      <c r="AD151" s="22">
        <v>0.20061496412709259</v>
      </c>
      <c r="AE151" s="22">
        <v>0.20061496412709259</v>
      </c>
      <c r="AF151" s="22">
        <v>0.13178453479102609</v>
      </c>
      <c r="AG151" s="22">
        <v>101.24137931034483</v>
      </c>
      <c r="AH151" s="23">
        <v>101.24137931034483</v>
      </c>
      <c r="AI151" s="24">
        <v>-0.69583048530416947</v>
      </c>
      <c r="AJ151" s="22">
        <v>1.6672364672364672</v>
      </c>
      <c r="AK151" s="22">
        <v>0.52072289156626506</v>
      </c>
      <c r="AL151" s="23">
        <v>1.4101204819277109</v>
      </c>
      <c r="AM151" s="24">
        <v>0.27593113643950595</v>
      </c>
      <c r="AN151" s="22">
        <v>2.093805140922314</v>
      </c>
      <c r="AO151" s="22">
        <v>1.5085036935234495</v>
      </c>
      <c r="AP151" s="22">
        <v>2.7705559411876064</v>
      </c>
      <c r="AQ151" s="22">
        <v>0.19879745748153238</v>
      </c>
      <c r="AR151" s="22">
        <v>0.13328778043503017</v>
      </c>
      <c r="AS151" s="22">
        <v>-9.2745700945222637E-2</v>
      </c>
      <c r="AT151" s="22">
        <v>0.2010651090877856</v>
      </c>
      <c r="AU151" s="22">
        <v>1.1564102564102565</v>
      </c>
      <c r="AV151" s="22">
        <v>0.97807228915662647</v>
      </c>
      <c r="AW151" s="22">
        <v>1.4203883495145631</v>
      </c>
      <c r="AX151" s="22">
        <v>0.98519417475728155</v>
      </c>
      <c r="AY151" s="22">
        <v>0.47116257947320617</v>
      </c>
      <c r="AZ151" s="22">
        <v>0.3384423251589464</v>
      </c>
      <c r="BA151" s="22">
        <v>0.70152091254752846</v>
      </c>
      <c r="BB151" s="22">
        <v>2.1224096385542168</v>
      </c>
      <c r="BC151" s="23">
        <v>0.34412971283453797</v>
      </c>
    </row>
    <row r="152" spans="1:55" x14ac:dyDescent="0.2">
      <c r="A152" s="45" t="s">
        <v>493</v>
      </c>
      <c r="B152" s="45" t="s">
        <v>494</v>
      </c>
      <c r="C152" s="45" t="s">
        <v>38</v>
      </c>
      <c r="D152" s="45">
        <v>121021</v>
      </c>
      <c r="E152" s="45" t="s">
        <v>16</v>
      </c>
      <c r="F152" s="45">
        <v>2018</v>
      </c>
      <c r="G152" s="45" t="s">
        <v>17</v>
      </c>
      <c r="H152" s="46">
        <v>43465</v>
      </c>
      <c r="I152" s="46">
        <v>43496</v>
      </c>
      <c r="J152" s="46">
        <v>43496</v>
      </c>
      <c r="K152" s="45">
        <v>2874000000</v>
      </c>
      <c r="L152" s="45">
        <v>2896000000</v>
      </c>
      <c r="M152" s="45" t="s">
        <v>1703</v>
      </c>
      <c r="N152" s="20">
        <v>12.915691489361702</v>
      </c>
      <c r="O152" s="21">
        <v>12.915691489361702</v>
      </c>
      <c r="P152" s="21">
        <v>11.093351063829788</v>
      </c>
      <c r="Q152" s="21">
        <v>0.13688514667706833</v>
      </c>
      <c r="R152" s="21">
        <v>0</v>
      </c>
      <c r="S152" s="21">
        <v>0</v>
      </c>
      <c r="T152" s="21">
        <v>0</v>
      </c>
      <c r="U152" s="21">
        <v>0</v>
      </c>
      <c r="V152" s="21">
        <v>0</v>
      </c>
      <c r="W152" s="21">
        <v>0</v>
      </c>
      <c r="X152" s="22">
        <v>0.57454687426056505</v>
      </c>
      <c r="Y152" s="22">
        <v>1.1541160216706252</v>
      </c>
      <c r="Z152" s="22">
        <v>0.42545312573943495</v>
      </c>
      <c r="AA152" s="22">
        <v>0.21557190857034689</v>
      </c>
      <c r="AB152" s="23">
        <v>0.87959632767024754</v>
      </c>
      <c r="AC152" s="24">
        <v>0.86584015939783043</v>
      </c>
      <c r="AD152" s="22">
        <v>0.49696209381841439</v>
      </c>
      <c r="AE152" s="22">
        <v>0.49696209381841439</v>
      </c>
      <c r="AF152" s="22">
        <v>0.39160701547241283</v>
      </c>
      <c r="AG152" s="22" t="e">
        <v>#DIV/0!</v>
      </c>
      <c r="AH152" s="23" t="e">
        <v>#DIV/0!</v>
      </c>
      <c r="AI152" s="24">
        <v>-0.21617938553022795</v>
      </c>
      <c r="AJ152" s="22">
        <v>6.4404255319148938</v>
      </c>
      <c r="AK152" s="22" t="e">
        <v>#DIV/0!</v>
      </c>
      <c r="AL152" s="23" t="e">
        <v>#DIV/0!</v>
      </c>
      <c r="AM152" s="24">
        <v>0.21413103420447363</v>
      </c>
      <c r="AN152" s="22">
        <v>0.54680081240668754</v>
      </c>
      <c r="AO152" s="22">
        <v>0.48096398656003031</v>
      </c>
      <c r="AP152" s="22">
        <v>0.90737227417806843</v>
      </c>
      <c r="AQ152" s="22">
        <v>0.18834887132648714</v>
      </c>
      <c r="AR152" s="22">
        <v>0.59567559589698182</v>
      </c>
      <c r="AS152" s="22">
        <v>-0.12877278429636188</v>
      </c>
      <c r="AT152" s="22">
        <v>0.28649850929913395</v>
      </c>
      <c r="AU152" s="22">
        <v>1.1111702127659575</v>
      </c>
      <c r="AV152" s="22" t="e">
        <v>#DIV/0!</v>
      </c>
      <c r="AW152" s="22" t="e">
        <v>#DIV/0!</v>
      </c>
      <c r="AX152" s="22" t="e">
        <v>#DIV/0!</v>
      </c>
      <c r="AY152" s="22">
        <v>0</v>
      </c>
      <c r="AZ152" s="22">
        <v>-2.0645943671731919</v>
      </c>
      <c r="BA152" s="22">
        <v>0.26243718592964826</v>
      </c>
      <c r="BB152" s="22" t="e">
        <v>#DIV/0!</v>
      </c>
      <c r="BC152" s="23">
        <v>0.25014858105096333</v>
      </c>
    </row>
    <row r="153" spans="1:55" x14ac:dyDescent="0.2">
      <c r="A153" s="45" t="s">
        <v>532</v>
      </c>
      <c r="B153" s="45" t="s">
        <v>533</v>
      </c>
      <c r="C153" s="45" t="s">
        <v>15</v>
      </c>
      <c r="D153" s="45">
        <v>378152</v>
      </c>
      <c r="E153" s="45" t="s">
        <v>16</v>
      </c>
      <c r="F153" s="45">
        <v>2018</v>
      </c>
      <c r="G153" s="45" t="s">
        <v>17</v>
      </c>
      <c r="H153" s="46">
        <v>43465</v>
      </c>
      <c r="I153" s="46">
        <v>43521</v>
      </c>
      <c r="J153" s="46">
        <v>43679</v>
      </c>
      <c r="K153" s="45">
        <v>141200000</v>
      </c>
      <c r="L153" s="45">
        <v>142600000</v>
      </c>
      <c r="M153" s="45" t="s">
        <v>1941</v>
      </c>
      <c r="N153" s="20">
        <v>1.7663211292456991</v>
      </c>
      <c r="O153" s="21">
        <v>1.1258270842523159</v>
      </c>
      <c r="P153" s="21">
        <v>0.35619761799735333</v>
      </c>
      <c r="Q153" s="21">
        <v>1.1188727845911346</v>
      </c>
      <c r="R153" s="21">
        <v>0.27354211271183365</v>
      </c>
      <c r="S153" s="21">
        <v>0</v>
      </c>
      <c r="T153" s="21">
        <v>0.27354211271183365</v>
      </c>
      <c r="U153" s="21">
        <v>0.57960093806466495</v>
      </c>
      <c r="V153" s="21">
        <v>0</v>
      </c>
      <c r="W153" s="21">
        <v>0.57960093806466495</v>
      </c>
      <c r="X153" s="22">
        <v>0.29061581449359508</v>
      </c>
      <c r="Y153" s="22">
        <v>1.0673368896183832</v>
      </c>
      <c r="Z153" s="22">
        <v>0.70938418550640492</v>
      </c>
      <c r="AA153" s="22">
        <v>0.34691729868998805</v>
      </c>
      <c r="AB153" s="23">
        <v>0.47194905105780743</v>
      </c>
      <c r="AC153" s="24">
        <v>0.36577517839229268</v>
      </c>
      <c r="AD153" s="22">
        <v>0.13962864119016524</v>
      </c>
      <c r="AE153" s="22">
        <v>0.13362860333503682</v>
      </c>
      <c r="AF153" s="22">
        <v>8.9451668464785264E-2</v>
      </c>
      <c r="AG153" s="22">
        <v>14.933198380566802</v>
      </c>
      <c r="AH153" s="23">
        <v>14.291497975708502</v>
      </c>
      <c r="AI153" s="24">
        <v>-0.41662502082292185</v>
      </c>
      <c r="AJ153" s="22">
        <v>0.66199823555359505</v>
      </c>
      <c r="AK153" s="22">
        <v>0.32501989917750068</v>
      </c>
      <c r="AL153" s="23">
        <v>0.39818254178827273</v>
      </c>
      <c r="AM153" s="24">
        <v>0.18169236092422436</v>
      </c>
      <c r="AN153" s="22">
        <v>2.031179116527623</v>
      </c>
      <c r="AO153" s="22">
        <v>0.95861305657364737</v>
      </c>
      <c r="AP153" s="22">
        <v>7.6029644553173119</v>
      </c>
      <c r="AQ153" s="22">
        <v>8.5749537322640346E-2</v>
      </c>
      <c r="AR153" s="22">
        <v>0.11362216796320482</v>
      </c>
      <c r="AS153" s="22">
        <v>-4.7337838093615733E-2</v>
      </c>
      <c r="AT153" s="22">
        <v>0.10891969372573213</v>
      </c>
      <c r="AU153" s="22">
        <v>0.34472871636524038</v>
      </c>
      <c r="AV153" s="22">
        <v>0.20734942955691166</v>
      </c>
      <c r="AW153" s="22">
        <v>0.39818254178827273</v>
      </c>
      <c r="AX153" s="22">
        <v>0.20734942955691166</v>
      </c>
      <c r="AY153" s="22">
        <v>2.0436491798834213</v>
      </c>
      <c r="AZ153" s="22">
        <v>1.6058018164565542</v>
      </c>
      <c r="BA153" s="22">
        <v>0.66144731273804491</v>
      </c>
      <c r="BB153" s="22">
        <v>0.46829397718227644</v>
      </c>
      <c r="BC153" s="23">
        <v>0.15332493593363158</v>
      </c>
    </row>
    <row r="154" spans="1:55" x14ac:dyDescent="0.2">
      <c r="A154" s="45" t="s">
        <v>538</v>
      </c>
      <c r="B154" s="45" t="s">
        <v>539</v>
      </c>
      <c r="C154" s="45" t="s">
        <v>59</v>
      </c>
      <c r="D154" s="45">
        <v>378154</v>
      </c>
      <c r="E154" s="45" t="s">
        <v>16</v>
      </c>
      <c r="F154" s="45">
        <v>2018</v>
      </c>
      <c r="G154" s="45" t="s">
        <v>17</v>
      </c>
      <c r="H154" s="46">
        <v>43465</v>
      </c>
      <c r="I154" s="46">
        <v>43502</v>
      </c>
      <c r="J154" s="46">
        <v>43592</v>
      </c>
      <c r="K154" s="45">
        <v>1448000000</v>
      </c>
      <c r="L154" s="45">
        <v>1458000000</v>
      </c>
      <c r="M154" s="45" t="s">
        <v>1942</v>
      </c>
      <c r="N154" s="20">
        <v>2.133107164238675</v>
      </c>
      <c r="O154" s="21">
        <v>1.5889044102973457</v>
      </c>
      <c r="P154" s="21">
        <v>0.88744761524645777</v>
      </c>
      <c r="Q154" s="21">
        <v>2.3022308781869687</v>
      </c>
      <c r="R154" s="21">
        <v>0.35164334352045468</v>
      </c>
      <c r="S154" s="21">
        <v>3.7906814648008151E-2</v>
      </c>
      <c r="T154" s="21">
        <v>0.31373652887244652</v>
      </c>
      <c r="U154" s="21">
        <v>1.161207507082153</v>
      </c>
      <c r="V154" s="21">
        <v>0.12517705382436262</v>
      </c>
      <c r="W154" s="21">
        <v>1.0360304532577904</v>
      </c>
      <c r="X154" s="22">
        <v>0.28655299983915072</v>
      </c>
      <c r="Y154" s="22">
        <v>0.30282558575947671</v>
      </c>
      <c r="Z154" s="22">
        <v>0.71344700016084928</v>
      </c>
      <c r="AA154" s="22">
        <v>0</v>
      </c>
      <c r="AB154" s="23">
        <v>0.30282558575947671</v>
      </c>
      <c r="AC154" s="24">
        <v>0.26708528927635189</v>
      </c>
      <c r="AD154" s="22">
        <v>0.23184783271352802</v>
      </c>
      <c r="AE154" s="22">
        <v>0.23184783271352802</v>
      </c>
      <c r="AF154" s="22">
        <v>0.11077241967932695</v>
      </c>
      <c r="AG154" s="22">
        <v>4.7478152309612982</v>
      </c>
      <c r="AH154" s="23">
        <v>4.7478152309612982</v>
      </c>
      <c r="AI154" s="24">
        <v>-0.65249893208030751</v>
      </c>
      <c r="AJ154" s="22">
        <v>0.93434444222710034</v>
      </c>
      <c r="AK154" s="22">
        <v>0.35678889990089196</v>
      </c>
      <c r="AL154" s="23">
        <v>0.3569413737897385</v>
      </c>
      <c r="AM154" s="24">
        <v>0.16085339943342777</v>
      </c>
      <c r="AN154" s="22">
        <v>1.452106940509915</v>
      </c>
      <c r="AO154" s="22">
        <v>0.43973513484531662</v>
      </c>
      <c r="AP154" s="22">
        <v>2.8888693201831632</v>
      </c>
      <c r="AQ154" s="22">
        <v>4.871052490483084E-2</v>
      </c>
      <c r="AR154" s="22">
        <v>0.2854355910504176</v>
      </c>
      <c r="AS154" s="22">
        <v>-0.18624641833810887</v>
      </c>
      <c r="AT154" s="22">
        <v>0.12551605812020802</v>
      </c>
      <c r="AU154" s="22">
        <v>0.66234284573937341</v>
      </c>
      <c r="AV154" s="22">
        <v>0.25303041854082486</v>
      </c>
      <c r="AW154" s="22">
        <v>0.40006835854054518</v>
      </c>
      <c r="AX154" s="22">
        <v>0.28360249508672991</v>
      </c>
      <c r="AY154" s="22">
        <v>3.4491191164869841</v>
      </c>
      <c r="AZ154" s="22">
        <v>2.2797791217459902</v>
      </c>
      <c r="BA154" s="22">
        <v>1.8266373142542653</v>
      </c>
      <c r="BB154" s="22">
        <v>0.28992909964168634</v>
      </c>
      <c r="BC154" s="23">
        <v>0.11777275401814748</v>
      </c>
    </row>
    <row r="155" spans="1:55" x14ac:dyDescent="0.2">
      <c r="A155" s="45" t="s">
        <v>502</v>
      </c>
      <c r="B155" s="45" t="s">
        <v>503</v>
      </c>
      <c r="C155" s="45" t="s">
        <v>15</v>
      </c>
      <c r="D155" s="45">
        <v>259098</v>
      </c>
      <c r="E155" s="45" t="s">
        <v>16</v>
      </c>
      <c r="F155" s="45">
        <v>2019</v>
      </c>
      <c r="G155" s="45" t="s">
        <v>17</v>
      </c>
      <c r="H155" s="46">
        <v>43616</v>
      </c>
      <c r="I155" s="46">
        <v>43662</v>
      </c>
      <c r="J155" s="46">
        <v>43725</v>
      </c>
      <c r="K155" s="45">
        <v>260000000</v>
      </c>
      <c r="L155" s="45">
        <v>262000000</v>
      </c>
      <c r="M155" s="45" t="s">
        <v>1943</v>
      </c>
      <c r="N155" s="20">
        <v>1.3857899657214086</v>
      </c>
      <c r="O155" s="21">
        <v>1.3857899657214086</v>
      </c>
      <c r="P155" s="21">
        <v>0.33915030642983274</v>
      </c>
      <c r="Q155" s="21">
        <v>1.6951998351874742</v>
      </c>
      <c r="R155" s="21">
        <v>0.31693101471431301</v>
      </c>
      <c r="S155" s="21">
        <v>2.5644945537932354E-2</v>
      </c>
      <c r="T155" s="21">
        <v>0.29128606917638067</v>
      </c>
      <c r="U155" s="21">
        <v>0.85419241862381545</v>
      </c>
      <c r="V155" s="21">
        <v>6.9118252987227027E-2</v>
      </c>
      <c r="W155" s="21">
        <v>0.78507416563658838</v>
      </c>
      <c r="X155" s="22">
        <v>0.2549398050831263</v>
      </c>
      <c r="Y155" s="22">
        <v>0.42807063959256564</v>
      </c>
      <c r="Z155" s="22">
        <v>0.7450601949168737</v>
      </c>
      <c r="AA155" s="22">
        <v>0.13325052551117905</v>
      </c>
      <c r="AB155" s="23">
        <v>0.37103000191094976</v>
      </c>
      <c r="AC155" s="24">
        <v>0.27173414820473646</v>
      </c>
      <c r="AD155" s="22">
        <v>0.12734912146676852</v>
      </c>
      <c r="AE155" s="22">
        <v>8.0061115355232998E-2</v>
      </c>
      <c r="AF155" s="22">
        <v>6.9854851031321621E-2</v>
      </c>
      <c r="AG155" s="22">
        <v>16.343137254901961</v>
      </c>
      <c r="AH155" s="23">
        <v>10.274509803921569</v>
      </c>
      <c r="AI155" s="24">
        <v>4.856653829696192E-2</v>
      </c>
      <c r="AJ155" s="22">
        <v>0.48550950451854158</v>
      </c>
      <c r="AK155" s="22">
        <v>0.24956285800422068</v>
      </c>
      <c r="AL155" s="23">
        <v>0.28182092252034974</v>
      </c>
      <c r="AM155" s="24">
        <v>0.23547589616810877</v>
      </c>
      <c r="AN155" s="22">
        <v>3.3709311907704986</v>
      </c>
      <c r="AO155" s="22">
        <v>1.2507166061532582</v>
      </c>
      <c r="AP155" s="22">
        <v>17.62250942380183</v>
      </c>
      <c r="AQ155" s="22">
        <v>8.7368622205236002E-2</v>
      </c>
      <c r="AR155" s="22">
        <v>7.1413292589763172E-2</v>
      </c>
      <c r="AS155" s="22">
        <v>3.4682964094728801E-3</v>
      </c>
      <c r="AT155" s="22">
        <v>8.9317790942098227E-2</v>
      </c>
      <c r="AU155" s="22">
        <v>-0.10418614313908799</v>
      </c>
      <c r="AV155" s="22">
        <v>-6.0476334036780224E-2</v>
      </c>
      <c r="AW155" s="22">
        <v>0.3066325526471167</v>
      </c>
      <c r="AX155" s="22">
        <v>-6.5800695401167744E-2</v>
      </c>
      <c r="AY155" s="22">
        <v>1.9898020395920817</v>
      </c>
      <c r="AZ155" s="22">
        <v>1.5980803839232154</v>
      </c>
      <c r="BA155" s="22">
        <v>-0.21937882764654418</v>
      </c>
      <c r="BB155" s="22">
        <v>0.31594814591498344</v>
      </c>
      <c r="BC155" s="23">
        <v>0.12270800646324614</v>
      </c>
    </row>
    <row r="156" spans="1:55" x14ac:dyDescent="0.2">
      <c r="A156" s="45" t="s">
        <v>490</v>
      </c>
      <c r="B156" s="45" t="s">
        <v>491</v>
      </c>
      <c r="C156" s="45" t="s">
        <v>34</v>
      </c>
      <c r="D156" s="45">
        <v>60283</v>
      </c>
      <c r="E156" s="45" t="s">
        <v>16</v>
      </c>
      <c r="F156" s="45">
        <v>2018</v>
      </c>
      <c r="G156" s="45" t="s">
        <v>17</v>
      </c>
      <c r="H156" s="46">
        <v>43373</v>
      </c>
      <c r="I156" s="46">
        <v>43425</v>
      </c>
      <c r="J156" s="46">
        <v>43588</v>
      </c>
      <c r="K156" s="45">
        <v>60463000</v>
      </c>
      <c r="L156" s="45">
        <v>61810000</v>
      </c>
      <c r="M156" s="45" t="s">
        <v>1944</v>
      </c>
      <c r="N156" s="20">
        <v>1.5047183489684264</v>
      </c>
      <c r="O156" s="21">
        <v>1.4727947242662991</v>
      </c>
      <c r="P156" s="21">
        <v>1.0881553871785461</v>
      </c>
      <c r="Q156" s="21">
        <v>1.0144014276975937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2">
        <v>0.56782969760818647</v>
      </c>
      <c r="Y156" s="22">
        <v>0.64013363019675884</v>
      </c>
      <c r="Z156" s="22">
        <v>0.43217030239181359</v>
      </c>
      <c r="AA156" s="22">
        <v>0.22449726205123463</v>
      </c>
      <c r="AB156" s="23">
        <v>0.4964253828706689</v>
      </c>
      <c r="AC156" s="24">
        <v>0.83087173887976362</v>
      </c>
      <c r="AD156" s="22">
        <v>0.27610223914267712</v>
      </c>
      <c r="AE156" s="22">
        <v>0.27610223914267712</v>
      </c>
      <c r="AF156" s="22">
        <v>0.2013171033486903</v>
      </c>
      <c r="AG156" s="22" t="e">
        <v>#DIV/0!</v>
      </c>
      <c r="AH156" s="23" t="e">
        <v>#DIV/0!</v>
      </c>
      <c r="AI156" s="24">
        <v>-0.73760099205571938</v>
      </c>
      <c r="AJ156" s="22">
        <v>0.79213155520933765</v>
      </c>
      <c r="AK156" s="22" t="e">
        <v>#DIV/0!</v>
      </c>
      <c r="AL156" s="23" t="e">
        <v>#DIV/0!</v>
      </c>
      <c r="AM156" s="24">
        <v>0.34225129169540713</v>
      </c>
      <c r="AN156" s="22">
        <v>1.7000606804013692</v>
      </c>
      <c r="AO156" s="22">
        <v>0.84395327417161958</v>
      </c>
      <c r="AP156" s="22">
        <v>4.4310476784097723</v>
      </c>
      <c r="AQ156" s="22">
        <v>0.16990222851787348</v>
      </c>
      <c r="AR156" s="22">
        <v>0.35419448709379386</v>
      </c>
      <c r="AS156" s="22">
        <v>-0.26125420506104902</v>
      </c>
      <c r="AT156" s="22">
        <v>0.29892359707634475</v>
      </c>
      <c r="AU156" s="22">
        <v>0.75758525824921918</v>
      </c>
      <c r="AV156" s="22" t="e">
        <v>#DIV/0!</v>
      </c>
      <c r="AW156" s="22" t="e">
        <v>#DIV/0!</v>
      </c>
      <c r="AX156" s="22" t="e">
        <v>#DIV/0!</v>
      </c>
      <c r="AY156" s="22">
        <v>0</v>
      </c>
      <c r="AZ156" s="22">
        <v>-1.7622416885446179</v>
      </c>
      <c r="BA156" s="22">
        <v>1.6826559495770759</v>
      </c>
      <c r="BB156" s="22" t="e">
        <v>#DIV/0!</v>
      </c>
      <c r="BC156" s="23">
        <v>0.37424462335256875</v>
      </c>
    </row>
    <row r="157" spans="1:55" x14ac:dyDescent="0.2">
      <c r="A157" s="45" t="s">
        <v>505</v>
      </c>
      <c r="B157" s="45" t="s">
        <v>506</v>
      </c>
      <c r="C157" s="45" t="s">
        <v>34</v>
      </c>
      <c r="D157" s="45">
        <v>88558</v>
      </c>
      <c r="E157" s="45" t="s">
        <v>16</v>
      </c>
      <c r="F157" s="45">
        <v>2018</v>
      </c>
      <c r="G157" s="45" t="s">
        <v>17</v>
      </c>
      <c r="H157" s="46">
        <v>43465</v>
      </c>
      <c r="I157" s="46">
        <v>43517</v>
      </c>
      <c r="J157" s="46">
        <v>43517</v>
      </c>
      <c r="K157" s="45">
        <v>325000000</v>
      </c>
      <c r="L157" s="45">
        <v>330000000</v>
      </c>
      <c r="M157" s="45" t="s">
        <v>1705</v>
      </c>
      <c r="N157" s="20">
        <v>0.91947145350286708</v>
      </c>
      <c r="O157" s="21">
        <v>0.91947145350286708</v>
      </c>
      <c r="P157" s="21">
        <v>0.16579406631762653</v>
      </c>
      <c r="Q157" s="21">
        <v>1.2667282809611831</v>
      </c>
      <c r="R157" s="21">
        <v>0.35729429992660849</v>
      </c>
      <c r="S157" s="21">
        <v>4.2607844736198323E-2</v>
      </c>
      <c r="T157" s="21">
        <v>0.31468645519041016</v>
      </c>
      <c r="U157" s="21">
        <v>0.80988909426987066</v>
      </c>
      <c r="V157" s="21">
        <v>9.6580406654343809E-2</v>
      </c>
      <c r="W157" s="21">
        <v>0.71330868761552679</v>
      </c>
      <c r="X157" s="22">
        <v>0.15037103482019082</v>
      </c>
      <c r="Y157" s="22">
        <v>2.0875940574956591</v>
      </c>
      <c r="Z157" s="22">
        <v>0.84962896517980924</v>
      </c>
      <c r="AA157" s="22">
        <v>0.55981407485933299</v>
      </c>
      <c r="AB157" s="23">
        <v>0.44116447851259888</v>
      </c>
      <c r="AC157" s="24">
        <v>0.32248163981146555</v>
      </c>
      <c r="AD157" s="22">
        <v>0.16354269428915927</v>
      </c>
      <c r="AE157" s="22">
        <v>0.16354269428915927</v>
      </c>
      <c r="AF157" s="22">
        <v>0.14457963389235998</v>
      </c>
      <c r="AG157" s="22">
        <v>4.4272997032640946</v>
      </c>
      <c r="AH157" s="23">
        <v>4.4272997032640946</v>
      </c>
      <c r="AI157" s="24">
        <v>-1.4244686961516371</v>
      </c>
      <c r="AJ157" s="22">
        <v>0.43405634505110946</v>
      </c>
      <c r="AK157" s="22">
        <v>0.1547415268743581</v>
      </c>
      <c r="AL157" s="23">
        <v>0.19867625242496861</v>
      </c>
      <c r="AM157" s="24">
        <v>0.12190388170055452</v>
      </c>
      <c r="AN157" s="22">
        <v>0.84316081330868764</v>
      </c>
      <c r="AO157" s="22">
        <v>0.37197260050558589</v>
      </c>
      <c r="AP157" s="22">
        <v>-28.244582043343652</v>
      </c>
      <c r="AQ157" s="22">
        <v>5.3779662399086686E-2</v>
      </c>
      <c r="AR157" s="22">
        <v>0.19083634769264496</v>
      </c>
      <c r="AS157" s="22">
        <v>-0.27184040337608245</v>
      </c>
      <c r="AT157" s="22">
        <v>7.0985892522221317E-2</v>
      </c>
      <c r="AU157" s="22">
        <v>0.60608327100473702</v>
      </c>
      <c r="AV157" s="22">
        <v>0.2774164099052836</v>
      </c>
      <c r="AW157" s="22">
        <v>0.22557657424203162</v>
      </c>
      <c r="AX157" s="22">
        <v>0.31497797356828194</v>
      </c>
      <c r="AY157" s="22">
        <v>5.8733243967828415</v>
      </c>
      <c r="AZ157" s="22">
        <v>5.4276139410187669</v>
      </c>
      <c r="BA157" s="22">
        <v>1.8430629264594389</v>
      </c>
      <c r="BB157" s="22">
        <v>0.17026132602989844</v>
      </c>
      <c r="BC157" s="23">
        <v>7.2727272727272724E-2</v>
      </c>
    </row>
    <row r="158" spans="1:55" x14ac:dyDescent="0.2">
      <c r="A158" s="45" t="s">
        <v>508</v>
      </c>
      <c r="B158" s="45" t="s">
        <v>509</v>
      </c>
      <c r="C158" s="45" t="s">
        <v>34</v>
      </c>
      <c r="D158" s="45">
        <v>378146</v>
      </c>
      <c r="E158" s="45" t="s">
        <v>16</v>
      </c>
      <c r="F158" s="45">
        <v>2018</v>
      </c>
      <c r="G158" s="45" t="s">
        <v>17</v>
      </c>
      <c r="H158" s="46">
        <v>43465</v>
      </c>
      <c r="I158" s="46">
        <v>43517</v>
      </c>
      <c r="J158" s="46">
        <v>43517</v>
      </c>
      <c r="K158" s="45">
        <v>396700000</v>
      </c>
      <c r="L158" s="45">
        <v>404800000</v>
      </c>
      <c r="M158" s="45" t="s">
        <v>1706</v>
      </c>
      <c r="N158" s="20">
        <v>1.019091847265222</v>
      </c>
      <c r="O158" s="21">
        <v>1.019091847265222</v>
      </c>
      <c r="P158" s="21">
        <v>0.16769865841073273</v>
      </c>
      <c r="Q158" s="21">
        <v>2.7674844379348222</v>
      </c>
      <c r="R158" s="21">
        <v>0.47623675770240065</v>
      </c>
      <c r="S158" s="21">
        <v>2.9157352512391874E-4</v>
      </c>
      <c r="T158" s="21">
        <v>0.47594518417727671</v>
      </c>
      <c r="U158" s="21">
        <v>1.7942145734163311</v>
      </c>
      <c r="V158" s="21">
        <v>1.0984987184181618E-3</v>
      </c>
      <c r="W158" s="21">
        <v>1.7931160746979129</v>
      </c>
      <c r="X158" s="22">
        <v>0.19195257070657984</v>
      </c>
      <c r="Y158" s="22">
        <v>0.96947106851260201</v>
      </c>
      <c r="Z158" s="22">
        <v>0.80804742929342011</v>
      </c>
      <c r="AA158" s="22">
        <v>0.54329866848090191</v>
      </c>
      <c r="AB158" s="23">
        <v>0.26542909903780737</v>
      </c>
      <c r="AC158" s="24">
        <v>0.4691011235955056</v>
      </c>
      <c r="AD158" s="22">
        <v>0.2672050561797753</v>
      </c>
      <c r="AE158" s="22">
        <v>0.2672050561797753</v>
      </c>
      <c r="AF158" s="22">
        <v>0.21875</v>
      </c>
      <c r="AG158" s="22">
        <v>8.6477272727272734</v>
      </c>
      <c r="AH158" s="23">
        <v>8.6477272727272734</v>
      </c>
      <c r="AI158" s="24">
        <v>-0.55293324342548889</v>
      </c>
      <c r="AJ158" s="22">
        <v>0.76522187822497423</v>
      </c>
      <c r="AK158" s="22">
        <v>0.30265306122448982</v>
      </c>
      <c r="AL158" s="23">
        <v>0.30265306122448982</v>
      </c>
      <c r="AM158" s="24">
        <v>0.4562431343830099</v>
      </c>
      <c r="AN158" s="22">
        <v>2.0856829000366166</v>
      </c>
      <c r="AO158" s="22">
        <v>0.55360093303528035</v>
      </c>
      <c r="AP158" s="22">
        <v>153.94594594594594</v>
      </c>
      <c r="AQ158" s="22">
        <v>0.12110020410146759</v>
      </c>
      <c r="AR158" s="22">
        <v>0.26035814606741575</v>
      </c>
      <c r="AS158" s="22">
        <v>-0.14396067415730338</v>
      </c>
      <c r="AT158" s="22">
        <v>0.14413451258625717</v>
      </c>
      <c r="AU158" s="22">
        <v>0.4262125902992776</v>
      </c>
      <c r="AV158" s="22">
        <v>0.16857142857142857</v>
      </c>
      <c r="AW158" s="22">
        <v>0.30283847253420459</v>
      </c>
      <c r="AX158" s="22">
        <v>0.16867469879518071</v>
      </c>
      <c r="AY158" s="22">
        <v>3.219448094612352</v>
      </c>
      <c r="AZ158" s="22">
        <v>3.0059132720105124</v>
      </c>
      <c r="BA158" s="22">
        <v>0.6629213483146067</v>
      </c>
      <c r="BB158" s="22">
        <v>0.31061224489795919</v>
      </c>
      <c r="BC158" s="23">
        <v>0.18225362232068015</v>
      </c>
    </row>
    <row r="159" spans="1:55" x14ac:dyDescent="0.2">
      <c r="A159" s="45" t="s">
        <v>514</v>
      </c>
      <c r="B159" s="45" t="s">
        <v>515</v>
      </c>
      <c r="C159" s="45" t="s">
        <v>34</v>
      </c>
      <c r="D159" s="45">
        <v>367930</v>
      </c>
      <c r="E159" s="45" t="s">
        <v>16</v>
      </c>
      <c r="F159" s="45">
        <v>2018</v>
      </c>
      <c r="G159" s="45" t="s">
        <v>17</v>
      </c>
      <c r="H159" s="46">
        <v>43465</v>
      </c>
      <c r="I159" s="46">
        <v>43524</v>
      </c>
      <c r="J159" s="46">
        <v>43587</v>
      </c>
      <c r="K159" s="45">
        <v>136817000</v>
      </c>
      <c r="L159" s="45">
        <v>139366000</v>
      </c>
      <c r="M159" s="45" t="s">
        <v>1945</v>
      </c>
      <c r="N159" s="20">
        <v>3.5125426338138368</v>
      </c>
      <c r="O159" s="21">
        <v>2.57014734144779</v>
      </c>
      <c r="P159" s="21">
        <v>1.3143748433278557</v>
      </c>
      <c r="Q159" s="21">
        <v>0.53171826674327005</v>
      </c>
      <c r="R159" s="21">
        <v>0.14970822334028225</v>
      </c>
      <c r="S159" s="21">
        <v>0</v>
      </c>
      <c r="T159" s="21">
        <v>0.14970822334028225</v>
      </c>
      <c r="U159" s="21">
        <v>0.22931082037199152</v>
      </c>
      <c r="V159" s="21">
        <v>0</v>
      </c>
      <c r="W159" s="21">
        <v>0.22931082037199152</v>
      </c>
      <c r="X159" s="22">
        <v>0.49366767424927743</v>
      </c>
      <c r="Y159" s="22">
        <v>1.0591616462240594</v>
      </c>
      <c r="Z159" s="22">
        <v>0.50633232575072262</v>
      </c>
      <c r="AA159" s="22">
        <v>0.32377316081772911</v>
      </c>
      <c r="AB159" s="23">
        <v>0.65286157494628161</v>
      </c>
      <c r="AC159" s="24">
        <v>0.4769827719316565</v>
      </c>
      <c r="AD159" s="22">
        <v>0.17449903745430267</v>
      </c>
      <c r="AE159" s="22">
        <v>0.17449903745430267</v>
      </c>
      <c r="AF159" s="22">
        <v>5.955397420844085E-2</v>
      </c>
      <c r="AG159" s="22">
        <v>20.889228723404255</v>
      </c>
      <c r="AH159" s="23">
        <v>20.889228723404255</v>
      </c>
      <c r="AI159" s="24">
        <v>-0.43020645445933847</v>
      </c>
      <c r="AJ159" s="22">
        <v>0.78051720165192573</v>
      </c>
      <c r="AK159" s="22">
        <v>0.53638122676403188</v>
      </c>
      <c r="AL159" s="23">
        <v>0.73274001388215382</v>
      </c>
      <c r="AM159" s="24">
        <v>5.8446230645201734E-2</v>
      </c>
      <c r="AN159" s="22">
        <v>0.98139933433557291</v>
      </c>
      <c r="AO159" s="22">
        <v>0.64071791506555453</v>
      </c>
      <c r="AP159" s="22">
        <v>1.8144305170082013</v>
      </c>
      <c r="AQ159" s="22">
        <v>3.8157298188700034E-2</v>
      </c>
      <c r="AR159" s="22">
        <v>0.17120983051864161</v>
      </c>
      <c r="AS159" s="22">
        <v>-7.3655574156009054E-2</v>
      </c>
      <c r="AT159" s="22">
        <v>0.10969720564863102</v>
      </c>
      <c r="AU159" s="22">
        <v>0.6832272815895355</v>
      </c>
      <c r="AV159" s="22">
        <v>0.64140542544998147</v>
      </c>
      <c r="AW159" s="22">
        <v>0.73274001388215382</v>
      </c>
      <c r="AX159" s="22">
        <v>0.64140542544998147</v>
      </c>
      <c r="AY159" s="22">
        <v>1.3390159593091726</v>
      </c>
      <c r="AZ159" s="22">
        <v>-0.31322133594759594</v>
      </c>
      <c r="BA159" s="22">
        <v>2.5165216418119245</v>
      </c>
      <c r="BB159" s="22">
        <v>0.74681708836085992</v>
      </c>
      <c r="BC159" s="23">
        <v>0.13008774403304552</v>
      </c>
    </row>
    <row r="160" spans="1:55" x14ac:dyDescent="0.2">
      <c r="A160" s="45" t="s">
        <v>517</v>
      </c>
      <c r="B160" s="45" t="s">
        <v>518</v>
      </c>
      <c r="C160" s="45" t="s">
        <v>15</v>
      </c>
      <c r="D160" s="45">
        <v>378147</v>
      </c>
      <c r="E160" s="45" t="s">
        <v>16</v>
      </c>
      <c r="F160" s="45">
        <v>2018</v>
      </c>
      <c r="G160" s="45" t="s">
        <v>17</v>
      </c>
      <c r="H160" s="46">
        <v>43465</v>
      </c>
      <c r="I160" s="46">
        <v>43516</v>
      </c>
      <c r="J160" s="46">
        <v>43677</v>
      </c>
      <c r="K160" s="45">
        <v>130844000</v>
      </c>
      <c r="L160" s="45">
        <v>131413000</v>
      </c>
      <c r="M160" s="45" t="s">
        <v>1946</v>
      </c>
      <c r="N160" s="20">
        <v>2.0586761047478976</v>
      </c>
      <c r="O160" s="21">
        <v>1.3472211941672272</v>
      </c>
      <c r="P160" s="21">
        <v>0.56596707077273622</v>
      </c>
      <c r="Q160" s="21">
        <v>1.9387248242620683</v>
      </c>
      <c r="R160" s="21">
        <v>0.32079530407858792</v>
      </c>
      <c r="S160" s="21">
        <v>1.539545876833886E-2</v>
      </c>
      <c r="T160" s="21">
        <v>0.30539984531024905</v>
      </c>
      <c r="U160" s="21">
        <v>0.9427291236024451</v>
      </c>
      <c r="V160" s="21">
        <v>4.524301686342054E-2</v>
      </c>
      <c r="W160" s="21">
        <v>0.89748610673902451</v>
      </c>
      <c r="X160" s="22">
        <v>0.52107902414308682</v>
      </c>
      <c r="Y160" s="22">
        <v>0.47985073962513175</v>
      </c>
      <c r="Z160" s="22">
        <v>0.47892097585691318</v>
      </c>
      <c r="AA160" s="22">
        <v>0.24807951330156722</v>
      </c>
      <c r="AB160" s="23">
        <v>0.34028364675182071</v>
      </c>
      <c r="AC160" s="24">
        <v>0.29648377649774055</v>
      </c>
      <c r="AD160" s="22">
        <v>4.9582458190503741E-2</v>
      </c>
      <c r="AE160" s="22">
        <v>4.9582458190503741E-2</v>
      </c>
      <c r="AF160" s="22">
        <v>7.2442568367673892E-4</v>
      </c>
      <c r="AG160" s="22">
        <v>3.2239747073764233</v>
      </c>
      <c r="AH160" s="23">
        <v>3.2239747073764233</v>
      </c>
      <c r="AI160" s="24">
        <v>-0.59586390026553848</v>
      </c>
      <c r="AJ160" s="22">
        <v>0.25027274745998901</v>
      </c>
      <c r="AK160" s="22">
        <v>0.13447519991975912</v>
      </c>
      <c r="AL160" s="23">
        <v>0.19747000013331159</v>
      </c>
      <c r="AM160" s="24">
        <v>1.5871172994588721E-3</v>
      </c>
      <c r="AN160" s="22">
        <v>2.1908628244703325</v>
      </c>
      <c r="AO160" s="22">
        <v>0.74551479144375876</v>
      </c>
      <c r="AP160" s="22">
        <v>2.7821310694257724</v>
      </c>
      <c r="AQ160" s="22">
        <v>5.4007006248276638E-4</v>
      </c>
      <c r="AR160" s="22">
        <v>8.497141769177545E-2</v>
      </c>
      <c r="AS160" s="22">
        <v>-5.0631400356913499E-2</v>
      </c>
      <c r="AT160" s="22">
        <v>6.3347448739164494E-2</v>
      </c>
      <c r="AU160" s="22">
        <v>0.39235888738345881</v>
      </c>
      <c r="AV160" s="22">
        <v>0.30957869096915613</v>
      </c>
      <c r="AW160" s="22">
        <v>0.20742462614809509</v>
      </c>
      <c r="AX160" s="22">
        <v>0.32518480880307377</v>
      </c>
      <c r="AY160" s="22">
        <v>8.6784803292326167</v>
      </c>
      <c r="AZ160" s="22">
        <v>4.8030278823004409</v>
      </c>
      <c r="BA160" s="22">
        <v>183.88612368024133</v>
      </c>
      <c r="BB160" s="22">
        <v>0.11522754699709317</v>
      </c>
      <c r="BC160" s="23">
        <v>4.9491406562281362E-2</v>
      </c>
    </row>
    <row r="161" spans="1:55" x14ac:dyDescent="0.2">
      <c r="A161" s="45" t="s">
        <v>511</v>
      </c>
      <c r="B161" s="45" t="s">
        <v>512</v>
      </c>
      <c r="C161" s="45" t="s">
        <v>34</v>
      </c>
      <c r="D161" s="45">
        <v>740486</v>
      </c>
      <c r="E161" s="45" t="s">
        <v>16</v>
      </c>
      <c r="F161" s="45">
        <v>2018</v>
      </c>
      <c r="G161" s="45" t="s">
        <v>17</v>
      </c>
      <c r="H161" s="46">
        <v>43465</v>
      </c>
      <c r="I161" s="46">
        <v>43525</v>
      </c>
      <c r="J161" s="46">
        <v>43595</v>
      </c>
      <c r="K161" s="45">
        <v>87610000</v>
      </c>
      <c r="L161" s="45">
        <v>90571000</v>
      </c>
      <c r="M161" s="45" t="s">
        <v>1947</v>
      </c>
      <c r="N161" s="20">
        <v>0.8667315996915641</v>
      </c>
      <c r="O161" s="21">
        <v>0.8667315996915641</v>
      </c>
      <c r="P161" s="21">
        <v>0.22307277593809013</v>
      </c>
      <c r="Q161" s="21">
        <v>2.078550597548444</v>
      </c>
      <c r="R161" s="21">
        <v>0.32806027799613002</v>
      </c>
      <c r="S161" s="21">
        <v>7.1653496765741398E-2</v>
      </c>
      <c r="T161" s="21">
        <v>0.25640678123038863</v>
      </c>
      <c r="U161" s="21">
        <v>1.0099501648568947</v>
      </c>
      <c r="V161" s="21">
        <v>0.22058891528460867</v>
      </c>
      <c r="W161" s="21">
        <v>0.78936124957228593</v>
      </c>
      <c r="X161" s="22">
        <v>0.31362329115024534</v>
      </c>
      <c r="Y161" s="22">
        <v>0.94814883204184874</v>
      </c>
      <c r="Z161" s="22">
        <v>0.68637670884975466</v>
      </c>
      <c r="AA161" s="22">
        <v>0.41665253770444993</v>
      </c>
      <c r="AB161" s="23">
        <v>0.3248281840150149</v>
      </c>
      <c r="AC161" s="24">
        <v>0.79890844666624539</v>
      </c>
      <c r="AD161" s="22">
        <v>0.53750108242585093</v>
      </c>
      <c r="AE161" s="22">
        <v>0.41366688432202697</v>
      </c>
      <c r="AF161" s="22">
        <v>0.3464698874979229</v>
      </c>
      <c r="AG161" s="22">
        <v>10.71733895805723</v>
      </c>
      <c r="AH161" s="23">
        <v>8.2481847199148817</v>
      </c>
      <c r="AI161" s="24">
        <v>0.37046546029897448</v>
      </c>
      <c r="AJ161" s="22">
        <v>0.16604997384935963</v>
      </c>
      <c r="AK161" s="22">
        <v>0.18315080859571939</v>
      </c>
      <c r="AL161" s="23">
        <v>0.18315080859571939</v>
      </c>
      <c r="AM161" s="24">
        <v>0.20133158457912126</v>
      </c>
      <c r="AN161" s="22">
        <v>0.58109403398102877</v>
      </c>
      <c r="AO161" s="22">
        <v>0.18875571980001696</v>
      </c>
      <c r="AP161" s="22">
        <v>-3.9142562948767043</v>
      </c>
      <c r="AQ161" s="22">
        <v>6.5398173003701335E-2</v>
      </c>
      <c r="AR161" s="22">
        <v>0.31831885808168398</v>
      </c>
      <c r="AS161" s="22">
        <v>0.11792614228107498</v>
      </c>
      <c r="AT161" s="22">
        <v>6.0084505183127697E-2</v>
      </c>
      <c r="AU161" s="22">
        <v>4.4501504333290524E-2</v>
      </c>
      <c r="AV161" s="22">
        <v>4.9084539511955495E-2</v>
      </c>
      <c r="AW161" s="22">
        <v>0.2343327461731213</v>
      </c>
      <c r="AX161" s="22">
        <v>6.2801333101777199E-2</v>
      </c>
      <c r="AY161" s="22">
        <v>3.233509823045841</v>
      </c>
      <c r="AZ161" s="22">
        <v>2.4379171311132786</v>
      </c>
      <c r="BA161" s="22">
        <v>0.24622534450148609</v>
      </c>
      <c r="BB161" s="22">
        <v>0.23801110876506557</v>
      </c>
      <c r="BC161" s="23">
        <v>0.12235601507824397</v>
      </c>
    </row>
    <row r="162" spans="1:55" x14ac:dyDescent="0.2">
      <c r="A162" s="45" t="s">
        <v>520</v>
      </c>
      <c r="B162" s="45" t="s">
        <v>521</v>
      </c>
      <c r="C162" s="45" t="s">
        <v>59</v>
      </c>
      <c r="D162" s="45">
        <v>378149</v>
      </c>
      <c r="E162" s="45" t="s">
        <v>16</v>
      </c>
      <c r="F162" s="45">
        <v>2018</v>
      </c>
      <c r="G162" s="45" t="s">
        <v>17</v>
      </c>
      <c r="H162" s="46">
        <v>43465</v>
      </c>
      <c r="I162" s="46">
        <v>43524</v>
      </c>
      <c r="J162" s="46">
        <v>43593</v>
      </c>
      <c r="K162" s="45">
        <v>153828648</v>
      </c>
      <c r="L162" s="45">
        <v>155373668</v>
      </c>
      <c r="M162" s="45" t="s">
        <v>1948</v>
      </c>
      <c r="N162" s="20">
        <v>1.6532542771793246</v>
      </c>
      <c r="O162" s="21">
        <v>1.2040372951932652</v>
      </c>
      <c r="P162" s="21">
        <v>0.12808907395673033</v>
      </c>
      <c r="Q162" s="21">
        <v>2.4007979018137489</v>
      </c>
      <c r="R162" s="21">
        <v>0.34602391840370184</v>
      </c>
      <c r="S162" s="21">
        <v>2.0920456643819994E-2</v>
      </c>
      <c r="T162" s="21">
        <v>0.32510346175988181</v>
      </c>
      <c r="U162" s="21">
        <v>1.176757415684681</v>
      </c>
      <c r="V162" s="21">
        <v>7.1146245059288543E-2</v>
      </c>
      <c r="W162" s="21">
        <v>1.1056111706253924</v>
      </c>
      <c r="X162" s="22">
        <v>0.39676091372212507</v>
      </c>
      <c r="Y162" s="22">
        <v>0.50359029689709056</v>
      </c>
      <c r="Z162" s="22">
        <v>0.60323908627787493</v>
      </c>
      <c r="AA162" s="22">
        <v>0.13022604086332185</v>
      </c>
      <c r="AB162" s="23">
        <v>0.29404864060480324</v>
      </c>
      <c r="AC162" s="24">
        <v>0.38258181060237617</v>
      </c>
      <c r="AD162" s="22">
        <v>0.11852984089487946</v>
      </c>
      <c r="AE162" s="22">
        <v>0.11852984089487946</v>
      </c>
      <c r="AF162" s="22">
        <v>0.18613214757173627</v>
      </c>
      <c r="AG162" s="22">
        <v>4.3135271807838178</v>
      </c>
      <c r="AH162" s="23">
        <v>4.3135271807838178</v>
      </c>
      <c r="AI162" s="24">
        <v>3.6157973174366616</v>
      </c>
      <c r="AJ162" s="22">
        <v>0.15185118131619443</v>
      </c>
      <c r="AK162" s="22">
        <v>7.744224008036163E-2</v>
      </c>
      <c r="AL162" s="23">
        <v>0.10531767955801105</v>
      </c>
      <c r="AM162" s="24">
        <v>0.19792397768830114</v>
      </c>
      <c r="AN162" s="22">
        <v>1.0633519264157216</v>
      </c>
      <c r="AO162" s="22">
        <v>0.31267718844704168</v>
      </c>
      <c r="AP162" s="22">
        <v>1.9944571468163237</v>
      </c>
      <c r="AQ162" s="22">
        <v>5.8199276582340351E-2</v>
      </c>
      <c r="AR162" s="22">
        <v>0.11654971166539289</v>
      </c>
      <c r="AS162" s="22">
        <v>0.42142013478774404</v>
      </c>
      <c r="AT162" s="22">
        <v>3.644243615784843E-2</v>
      </c>
      <c r="AU162" s="22">
        <v>-0.45184212908481941</v>
      </c>
      <c r="AV162" s="22">
        <v>-0.3133789552988448</v>
      </c>
      <c r="AW162" s="22">
        <v>0.11209488807216839</v>
      </c>
      <c r="AX162" s="22">
        <v>-0.33354493818910791</v>
      </c>
      <c r="AY162" s="22">
        <v>9.3364595545134819</v>
      </c>
      <c r="AZ162" s="22">
        <v>8.5070339976553342</v>
      </c>
      <c r="BA162" s="22">
        <v>-1.8631952220977976</v>
      </c>
      <c r="BB162" s="22">
        <v>0.10710698141637368</v>
      </c>
      <c r="BC162" s="23">
        <v>4.8764452829110037E-2</v>
      </c>
    </row>
    <row r="163" spans="1:55" x14ac:dyDescent="0.2">
      <c r="A163" s="45" t="s">
        <v>535</v>
      </c>
      <c r="B163" s="45" t="s">
        <v>536</v>
      </c>
      <c r="C163" s="45" t="s">
        <v>38</v>
      </c>
      <c r="D163" s="45">
        <v>885908</v>
      </c>
      <c r="E163" s="45" t="s">
        <v>16</v>
      </c>
      <c r="F163" s="45">
        <v>2019</v>
      </c>
      <c r="G163" s="45" t="s">
        <v>17</v>
      </c>
      <c r="H163" s="46">
        <v>43646</v>
      </c>
      <c r="I163" s="46">
        <v>43683</v>
      </c>
      <c r="J163" s="46">
        <v>43775</v>
      </c>
      <c r="K163" s="45">
        <v>621000000</v>
      </c>
      <c r="L163" s="45">
        <v>621000000</v>
      </c>
      <c r="M163" s="45" t="s">
        <v>1949</v>
      </c>
      <c r="N163" s="20">
        <v>3.1722569641841956</v>
      </c>
      <c r="O163" s="21">
        <v>2.5014212620807279</v>
      </c>
      <c r="P163" s="21">
        <v>1.4212620807276861</v>
      </c>
      <c r="Q163" s="21">
        <v>0.32951666835545645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2">
        <v>0.42527246398902524</v>
      </c>
      <c r="Y163" s="22">
        <v>1.3144645711241343</v>
      </c>
      <c r="Z163" s="22">
        <v>0.57472753601097482</v>
      </c>
      <c r="AA163" s="22">
        <v>0.20935904275588751</v>
      </c>
      <c r="AB163" s="23">
        <v>0.75215303711607351</v>
      </c>
      <c r="AC163" s="24">
        <v>1</v>
      </c>
      <c r="AD163" s="22">
        <v>0.24022456416822613</v>
      </c>
      <c r="AE163" s="22">
        <v>0.22338225155126565</v>
      </c>
      <c r="AF163" s="22">
        <v>0.21540431399586329</v>
      </c>
      <c r="AG163" s="22">
        <v>56.720930232558139</v>
      </c>
      <c r="AH163" s="23">
        <v>52.744186046511629</v>
      </c>
      <c r="AI163" s="24">
        <v>0.78663629460895979</v>
      </c>
      <c r="AJ163" s="22">
        <v>0.74872086412734506</v>
      </c>
      <c r="AK163" s="22" t="e">
        <v>#DIV/0!</v>
      </c>
      <c r="AL163" s="23" t="e">
        <v>#DIV/0!</v>
      </c>
      <c r="AM163" s="24">
        <v>0.22160299929070829</v>
      </c>
      <c r="AN163" s="22">
        <v>1.0287769784172662</v>
      </c>
      <c r="AO163" s="22">
        <v>0.77379772883164388</v>
      </c>
      <c r="AP163" s="22">
        <v>2.6571578120910755</v>
      </c>
      <c r="AQ163" s="22">
        <v>0.16667936895053731</v>
      </c>
      <c r="AR163" s="22">
        <v>0.12971535506746773</v>
      </c>
      <c r="AS163" s="22">
        <v>0.10203880626415837</v>
      </c>
      <c r="AT163" s="22">
        <v>0.10037344714579681</v>
      </c>
      <c r="AU163" s="22">
        <v>0.82148948266060262</v>
      </c>
      <c r="AV163" s="22" t="e">
        <v>#DIV/0!</v>
      </c>
      <c r="AW163" s="22" t="e">
        <v>#DIV/0!</v>
      </c>
      <c r="AX163" s="22" t="e">
        <v>#DIV/0!</v>
      </c>
      <c r="AY163" s="22">
        <v>0</v>
      </c>
      <c r="AZ163" s="22">
        <v>-1.0250102501025011</v>
      </c>
      <c r="BA163" s="22">
        <v>0.66072245084590764</v>
      </c>
      <c r="BB163" s="22" t="e">
        <v>#DIV/0!</v>
      </c>
      <c r="BC163" s="23">
        <v>0.19961274423516986</v>
      </c>
    </row>
    <row r="164" spans="1:55" x14ac:dyDescent="0.2">
      <c r="A164" s="45" t="s">
        <v>499</v>
      </c>
      <c r="B164" s="45" t="s">
        <v>500</v>
      </c>
      <c r="C164" s="45" t="s">
        <v>72</v>
      </c>
      <c r="D164" s="45">
        <v>378144</v>
      </c>
      <c r="E164" s="45" t="s">
        <v>16</v>
      </c>
      <c r="F164" s="45">
        <v>2018</v>
      </c>
      <c r="G164" s="45" t="s">
        <v>17</v>
      </c>
      <c r="H164" s="46">
        <v>43465</v>
      </c>
      <c r="I164" s="46">
        <v>43509</v>
      </c>
      <c r="J164" s="46">
        <v>43509</v>
      </c>
      <c r="K164" s="45">
        <v>73801000</v>
      </c>
      <c r="L164" s="45">
        <v>73807000</v>
      </c>
      <c r="M164" s="45" t="s">
        <v>1710</v>
      </c>
      <c r="N164" s="20">
        <v>6.4572297647980628E-2</v>
      </c>
      <c r="O164" s="21">
        <v>6.4572297647980628E-2</v>
      </c>
      <c r="P164" s="21">
        <v>4.3575147476397035E-3</v>
      </c>
      <c r="Q164" s="21">
        <v>1.4779195560734102</v>
      </c>
      <c r="R164" s="21">
        <v>0.47237360285734548</v>
      </c>
      <c r="S164" s="21">
        <v>0.46097162811486425</v>
      </c>
      <c r="T164" s="21">
        <v>1.1401974742481183E-2</v>
      </c>
      <c r="U164" s="21">
        <v>1.1705037882930709</v>
      </c>
      <c r="V164" s="21">
        <v>1.1422506121008216</v>
      </c>
      <c r="W164" s="21">
        <v>2.8253176192249211E-2</v>
      </c>
      <c r="X164" s="22">
        <v>3.5862617326520872E-2</v>
      </c>
      <c r="Y164" s="22">
        <v>0.4035643520182034</v>
      </c>
      <c r="Z164" s="22">
        <v>0.96413738267347915</v>
      </c>
      <c r="AA164" s="22">
        <v>0</v>
      </c>
      <c r="AB164" s="23">
        <v>0.4035643520182034</v>
      </c>
      <c r="AC164" s="24">
        <v>0.80767436326905762</v>
      </c>
      <c r="AD164" s="22">
        <v>0.63957459514689485</v>
      </c>
      <c r="AE164" s="22">
        <v>0.38757657334011392</v>
      </c>
      <c r="AF164" s="22">
        <v>0.33528508843550109</v>
      </c>
      <c r="AG164" s="22">
        <v>5.5026392373306576</v>
      </c>
      <c r="AH164" s="23">
        <v>3.3345509282488712</v>
      </c>
      <c r="AI164" s="24">
        <v>0.80458080435213442</v>
      </c>
      <c r="AJ164" s="22">
        <v>0.13174022578858019</v>
      </c>
      <c r="AK164" s="22">
        <v>0.15489183508455553</v>
      </c>
      <c r="AL164" s="23">
        <v>0.15489183508455553</v>
      </c>
      <c r="AM164" s="24">
        <v>0.11349914773770459</v>
      </c>
      <c r="AN164" s="22">
        <v>0.33851534605165851</v>
      </c>
      <c r="AO164" s="22">
        <v>0.13661272627755544</v>
      </c>
      <c r="AP164" s="22">
        <v>-0.26295727405895214</v>
      </c>
      <c r="AQ164" s="22">
        <v>4.5804210011385085E-2</v>
      </c>
      <c r="AR164" s="22">
        <v>0.5355783182558308</v>
      </c>
      <c r="AS164" s="22">
        <v>0.43091603409583973</v>
      </c>
      <c r="AT164" s="22">
        <v>7.3166814192077281E-2</v>
      </c>
      <c r="AU164" s="22">
        <v>-0.10834254059635522</v>
      </c>
      <c r="AV164" s="22">
        <v>-0.12738231493259741</v>
      </c>
      <c r="AW164" s="22">
        <v>6.4170300184470905</v>
      </c>
      <c r="AX164" s="22">
        <v>-5.2773352339426465</v>
      </c>
      <c r="AY164" s="22">
        <v>5.406338791037645</v>
      </c>
      <c r="AZ164" s="22">
        <v>5.378640546524224</v>
      </c>
      <c r="BA164" s="22">
        <v>-1.313679310920628</v>
      </c>
      <c r="BB164" s="22">
        <v>0.11208901599291078</v>
      </c>
      <c r="BC164" s="23">
        <v>0.11908760476539647</v>
      </c>
    </row>
    <row r="165" spans="1:55" x14ac:dyDescent="0.2">
      <c r="A165" s="45" t="s">
        <v>1117</v>
      </c>
      <c r="B165" s="45" t="s">
        <v>1118</v>
      </c>
      <c r="C165" s="45" t="s">
        <v>138</v>
      </c>
      <c r="D165" s="45">
        <v>637893</v>
      </c>
      <c r="E165" s="45" t="s">
        <v>16</v>
      </c>
      <c r="F165" s="45">
        <v>2018</v>
      </c>
      <c r="G165" s="45" t="s">
        <v>17</v>
      </c>
      <c r="H165" s="46">
        <v>43465</v>
      </c>
      <c r="I165" s="46">
        <v>43535</v>
      </c>
      <c r="J165" s="46">
        <v>43535</v>
      </c>
      <c r="K165" s="45">
        <v>451800000</v>
      </c>
      <c r="L165" s="45">
        <v>444000000</v>
      </c>
      <c r="M165" s="45" t="s">
        <v>1711</v>
      </c>
      <c r="N165" s="20">
        <v>1.3202331780169696</v>
      </c>
      <c r="O165" s="21">
        <v>1.1800109874458258</v>
      </c>
      <c r="P165" s="21">
        <v>0.6854334954320711</v>
      </c>
      <c r="Q165" s="21">
        <v>1.1077527704446135</v>
      </c>
      <c r="R165" s="21">
        <v>0.13639403192080302</v>
      </c>
      <c r="S165" s="21">
        <v>2.7278806384160603E-3</v>
      </c>
      <c r="T165" s="21">
        <v>0.13366615128238696</v>
      </c>
      <c r="U165" s="21">
        <v>0.28748489865318361</v>
      </c>
      <c r="V165" s="21">
        <v>5.749697973063672E-3</v>
      </c>
      <c r="W165" s="21">
        <v>0.28173520068011992</v>
      </c>
      <c r="X165" s="22">
        <v>0.45914370729946891</v>
      </c>
      <c r="Y165" s="22">
        <v>0.74496252798595564</v>
      </c>
      <c r="Z165" s="22">
        <v>0.54085629270053104</v>
      </c>
      <c r="AA165" s="22">
        <v>0.31594589526495115</v>
      </c>
      <c r="AB165" s="23">
        <v>0.47443894465338932</v>
      </c>
      <c r="AC165" s="24">
        <v>0.17729413093000551</v>
      </c>
      <c r="AD165" s="22">
        <v>9.2695043468443039E-2</v>
      </c>
      <c r="AE165" s="22">
        <v>9.2695043468443039E-2</v>
      </c>
      <c r="AF165" s="22">
        <v>7.5247892992581474E-3</v>
      </c>
      <c r="AG165" s="22">
        <v>4.4279822335025383</v>
      </c>
      <c r="AH165" s="23">
        <v>4.4279822335025383</v>
      </c>
      <c r="AI165" s="24">
        <v>-5.0061699098243952</v>
      </c>
      <c r="AJ165" s="22">
        <v>2.1435692921236291E-2</v>
      </c>
      <c r="AK165" s="22">
        <v>3.8936446173800258E-2</v>
      </c>
      <c r="AL165" s="23">
        <v>5.465629053177691E-2</v>
      </c>
      <c r="AM165" s="24">
        <v>8.449296761972945E-3</v>
      </c>
      <c r="AN165" s="22">
        <v>1.1228615747162438</v>
      </c>
      <c r="AO165" s="22">
        <v>0.53272926050021763</v>
      </c>
      <c r="AP165" s="22">
        <v>4.7834609397337742</v>
      </c>
      <c r="AQ165" s="22">
        <v>4.0086754388137438E-3</v>
      </c>
      <c r="AR165" s="22">
        <v>1.3993584336749264E-2</v>
      </c>
      <c r="AS165" s="22">
        <v>-7.005426083722413E-2</v>
      </c>
      <c r="AT165" s="22">
        <v>7.4547918354638636E-3</v>
      </c>
      <c r="AU165" s="22">
        <v>0.14860520479378192</v>
      </c>
      <c r="AV165" s="22">
        <v>0.37891050583657587</v>
      </c>
      <c r="AW165" s="22">
        <v>5.5771725032425425E-2</v>
      </c>
      <c r="AX165" s="22">
        <v>0.38664337330262843</v>
      </c>
      <c r="AY165" s="22">
        <v>2.7620548828544815</v>
      </c>
      <c r="AZ165" s="22">
        <v>-2.0652002579350865</v>
      </c>
      <c r="BA165" s="22">
        <v>12.892321270962048</v>
      </c>
      <c r="BB165" s="22">
        <v>0.36204928664072633</v>
      </c>
      <c r="BC165" s="23">
        <v>7.5712123595688477E-2</v>
      </c>
    </row>
    <row r="166" spans="1:55" x14ac:dyDescent="0.2">
      <c r="A166" s="45" t="s">
        <v>526</v>
      </c>
      <c r="B166" s="45" t="s">
        <v>527</v>
      </c>
      <c r="C166" s="45" t="s">
        <v>34</v>
      </c>
      <c r="D166" s="45">
        <v>130256</v>
      </c>
      <c r="E166" s="45" t="s">
        <v>16</v>
      </c>
      <c r="F166" s="45">
        <v>2018</v>
      </c>
      <c r="G166" s="45" t="s">
        <v>17</v>
      </c>
      <c r="H166" s="46">
        <v>43465</v>
      </c>
      <c r="I166" s="46">
        <v>43523</v>
      </c>
      <c r="J166" s="46">
        <v>43593</v>
      </c>
      <c r="K166" s="45">
        <v>170300000</v>
      </c>
      <c r="L166" s="45">
        <v>175800000</v>
      </c>
      <c r="M166" s="45" t="s">
        <v>1950</v>
      </c>
      <c r="N166" s="20">
        <v>1.6713395638629283</v>
      </c>
      <c r="O166" s="21">
        <v>1.5960864485981308</v>
      </c>
      <c r="P166" s="21">
        <v>1.2181658878504673</v>
      </c>
      <c r="Q166" s="21">
        <v>2.8308449270444518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2">
        <v>0.76035253997076935</v>
      </c>
      <c r="Y166" s="22">
        <v>0.26466097889537493</v>
      </c>
      <c r="Z166" s="22">
        <v>0.23964746002923071</v>
      </c>
      <c r="AA166" s="22">
        <v>6.4661853935072408E-3</v>
      </c>
      <c r="AB166" s="23">
        <v>0.26103901855706629</v>
      </c>
      <c r="AC166" s="24">
        <v>0.74227288234231703</v>
      </c>
      <c r="AD166" s="22">
        <v>7.345093081281398E-2</v>
      </c>
      <c r="AE166" s="22">
        <v>7.345093081281398E-2</v>
      </c>
      <c r="AF166" s="22">
        <v>2.100365903420227E-2</v>
      </c>
      <c r="AG166" s="22">
        <v>-8.1444889482272664</v>
      </c>
      <c r="AH166" s="23">
        <v>-8.1444889482272664</v>
      </c>
      <c r="AI166" s="24">
        <v>-0.69918826389414623</v>
      </c>
      <c r="AJ166" s="22">
        <v>0.5786653037383177</v>
      </c>
      <c r="AK166" s="22" t="e">
        <v>#DIV/0!</v>
      </c>
      <c r="AL166" s="23" t="e">
        <v>#DIV/0!</v>
      </c>
      <c r="AM166" s="24">
        <v>5.3272819816762809E-2</v>
      </c>
      <c r="AN166" s="22">
        <v>2.5363590091618593</v>
      </c>
      <c r="AO166" s="22">
        <v>0.66208866645998499</v>
      </c>
      <c r="AP166" s="22">
        <v>2.1678219257540605</v>
      </c>
      <c r="AQ166" s="22">
        <v>1.3906284600735196E-2</v>
      </c>
      <c r="AR166" s="22">
        <v>0.39761393510064014</v>
      </c>
      <c r="AS166" s="22">
        <v>-0.27800699698313636</v>
      </c>
      <c r="AT166" s="22">
        <v>0.26325568005668987</v>
      </c>
      <c r="AU166" s="22">
        <v>0.5038960280373832</v>
      </c>
      <c r="AV166" s="22" t="e">
        <v>#DIV/0!</v>
      </c>
      <c r="AW166" s="22" t="e">
        <v>#DIV/0!</v>
      </c>
      <c r="AX166" s="22" t="e">
        <v>#DIV/0!</v>
      </c>
      <c r="AY166" s="22">
        <v>0</v>
      </c>
      <c r="AZ166" s="22">
        <v>-11.395759717314487</v>
      </c>
      <c r="BA166" s="22">
        <v>16.484665116723463</v>
      </c>
      <c r="BB166" s="22" t="e">
        <v>#DIV/0!</v>
      </c>
      <c r="BC166" s="23">
        <v>8.9220768668237582E-2</v>
      </c>
    </row>
    <row r="167" spans="1:55" x14ac:dyDescent="0.2">
      <c r="A167" s="45" t="s">
        <v>529</v>
      </c>
      <c r="B167" s="45" t="s">
        <v>530</v>
      </c>
      <c r="C167" s="45" t="s">
        <v>15</v>
      </c>
      <c r="D167" s="45">
        <v>378151</v>
      </c>
      <c r="E167" s="45" t="s">
        <v>16</v>
      </c>
      <c r="F167" s="45">
        <v>2018</v>
      </c>
      <c r="G167" s="45" t="s">
        <v>17</v>
      </c>
      <c r="H167" s="46">
        <v>43465</v>
      </c>
      <c r="I167" s="46">
        <v>43524</v>
      </c>
      <c r="J167" s="46">
        <v>43580</v>
      </c>
      <c r="K167" s="45">
        <v>334300000</v>
      </c>
      <c r="L167" s="45">
        <v>338100000</v>
      </c>
      <c r="M167" s="45" t="s">
        <v>1951</v>
      </c>
      <c r="N167" s="20">
        <v>1.8328652561942209</v>
      </c>
      <c r="O167" s="21">
        <v>1.4705111402359108</v>
      </c>
      <c r="P167" s="21">
        <v>0.60044935405354805</v>
      </c>
      <c r="Q167" s="21">
        <v>1.75736568457539</v>
      </c>
      <c r="R167" s="21">
        <v>0.38628268860827003</v>
      </c>
      <c r="S167" s="21">
        <v>0</v>
      </c>
      <c r="T167" s="21">
        <v>0.38628268860827003</v>
      </c>
      <c r="U167" s="21">
        <v>1.0651226301139647</v>
      </c>
      <c r="V167" s="21">
        <v>0</v>
      </c>
      <c r="W167" s="21">
        <v>1.0651226301139647</v>
      </c>
      <c r="X167" s="22">
        <v>0.27967925642344249</v>
      </c>
      <c r="Y167" s="22">
        <v>0.92295387896560921</v>
      </c>
      <c r="Z167" s="22">
        <v>0.72032074357655751</v>
      </c>
      <c r="AA167" s="22">
        <v>0.48554368321810182</v>
      </c>
      <c r="AB167" s="23">
        <v>0.36266499057196733</v>
      </c>
      <c r="AC167" s="24">
        <v>0.49556790865384615</v>
      </c>
      <c r="AD167" s="22">
        <v>0.2035606971153846</v>
      </c>
      <c r="AE167" s="22">
        <v>0.2035606971153846</v>
      </c>
      <c r="AF167" s="22">
        <v>0.15692608173076922</v>
      </c>
      <c r="AG167" s="22" t="e">
        <v>#DIV/0!</v>
      </c>
      <c r="AH167" s="23" t="e">
        <v>#DIV/0!</v>
      </c>
      <c r="AI167" s="24">
        <v>0.50977558653519206</v>
      </c>
      <c r="AJ167" s="22">
        <v>0.73419459526930042</v>
      </c>
      <c r="AK167" s="22">
        <v>0.26606183127064742</v>
      </c>
      <c r="AL167" s="23">
        <v>0.2900251466890193</v>
      </c>
      <c r="AM167" s="24">
        <v>0.274276561104984</v>
      </c>
      <c r="AN167" s="22">
        <v>1.7478073630586628</v>
      </c>
      <c r="AO167" s="22">
        <v>0.63386854084528499</v>
      </c>
      <c r="AP167" s="22">
        <v>4.9876358186586733</v>
      </c>
      <c r="AQ167" s="22">
        <v>9.947050644725064E-2</v>
      </c>
      <c r="AR167" s="22">
        <v>0.17674278846153846</v>
      </c>
      <c r="AS167" s="22">
        <v>9.0099158653846156E-2</v>
      </c>
      <c r="AT167" s="22">
        <v>0.11203169342704226</v>
      </c>
      <c r="AU167" s="22">
        <v>-0.30786993696561193</v>
      </c>
      <c r="AV167" s="22">
        <v>-0.12161629110990582</v>
      </c>
      <c r="AW167" s="22">
        <v>0.2900251466890193</v>
      </c>
      <c r="AX167" s="22">
        <v>-0.12161629110990582</v>
      </c>
      <c r="AY167" s="22">
        <v>2.9937264742785445</v>
      </c>
      <c r="AZ167" s="22">
        <v>2.283637168794745</v>
      </c>
      <c r="BA167" s="22">
        <v>-0.47228338918142654</v>
      </c>
      <c r="BB167" s="22">
        <v>0.33403185247275774</v>
      </c>
      <c r="BC167" s="23">
        <v>0.15226503938954633</v>
      </c>
    </row>
    <row r="168" spans="1:55" x14ac:dyDescent="0.2">
      <c r="A168" s="45" t="s">
        <v>550</v>
      </c>
      <c r="B168" s="45" t="s">
        <v>551</v>
      </c>
      <c r="C168" s="45" t="s">
        <v>15</v>
      </c>
      <c r="D168" s="45">
        <v>234391</v>
      </c>
      <c r="E168" s="45" t="s">
        <v>16</v>
      </c>
      <c r="F168" s="45">
        <v>2018</v>
      </c>
      <c r="G168" s="45" t="s">
        <v>17</v>
      </c>
      <c r="H168" s="46">
        <v>43465</v>
      </c>
      <c r="I168" s="46">
        <v>43509</v>
      </c>
      <c r="J168" s="46">
        <v>43509</v>
      </c>
      <c r="K168" s="45">
        <v>293157000</v>
      </c>
      <c r="L168" s="45">
        <v>296310000</v>
      </c>
      <c r="M168" s="45" t="s">
        <v>1712</v>
      </c>
      <c r="N168" s="20">
        <v>1.3991907779219788</v>
      </c>
      <c r="O168" s="21">
        <v>0.99435071379494622</v>
      </c>
      <c r="P168" s="21">
        <v>0.22772730742804795</v>
      </c>
      <c r="Q168" s="21">
        <v>2.0648010494097071</v>
      </c>
      <c r="R168" s="21">
        <v>0.11362209667294414</v>
      </c>
      <c r="S168" s="21">
        <v>5.706785367802317E-5</v>
      </c>
      <c r="T168" s="21">
        <v>0.11356502881926611</v>
      </c>
      <c r="U168" s="21">
        <v>0.34822912111937038</v>
      </c>
      <c r="V168" s="21">
        <v>1.7490161783996502E-4</v>
      </c>
      <c r="W168" s="21">
        <v>0.34805421950153037</v>
      </c>
      <c r="X168" s="22">
        <v>0.5229698111054043</v>
      </c>
      <c r="Y168" s="22">
        <v>0.50980829246544801</v>
      </c>
      <c r="Z168" s="22">
        <v>0.4770301888945957</v>
      </c>
      <c r="AA168" s="22">
        <v>0.339953204359984</v>
      </c>
      <c r="AB168" s="23">
        <v>0.32628545340409748</v>
      </c>
      <c r="AC168" s="24">
        <v>0.19975462499596422</v>
      </c>
      <c r="AD168" s="22">
        <v>0.13485939366545055</v>
      </c>
      <c r="AE168" s="22">
        <v>0.13485939366545055</v>
      </c>
      <c r="AF168" s="22">
        <v>9.4017369967390949E-2</v>
      </c>
      <c r="AG168" s="22">
        <v>40.553398058252426</v>
      </c>
      <c r="AH168" s="23">
        <v>40.553398058252426</v>
      </c>
      <c r="AI168" s="24">
        <v>-0.62490231831206045</v>
      </c>
      <c r="AJ168" s="22">
        <v>0.29307580731353539</v>
      </c>
      <c r="AK168" s="22">
        <v>0.71647413360120538</v>
      </c>
      <c r="AL168" s="23">
        <v>0.96408839779005528</v>
      </c>
      <c r="AM168" s="24">
        <v>0.25465675557498907</v>
      </c>
      <c r="AN168" s="22">
        <v>2.7086139046786184</v>
      </c>
      <c r="AO168" s="22">
        <v>0.88378131598470577</v>
      </c>
      <c r="AP168" s="22">
        <v>5.923312296806273</v>
      </c>
      <c r="AQ168" s="22">
        <v>8.3090794955201733E-2</v>
      </c>
      <c r="AR168" s="22">
        <v>0.12394666322280697</v>
      </c>
      <c r="AS168" s="22">
        <v>-7.7454557194976265E-2</v>
      </c>
      <c r="AT168" s="22">
        <v>0.10954174513496548</v>
      </c>
      <c r="AU168" s="22">
        <v>0.23268951828383846</v>
      </c>
      <c r="AV168" s="22">
        <v>0.76544450025113009</v>
      </c>
      <c r="AW168" s="22">
        <v>0.96457286432160805</v>
      </c>
      <c r="AX168" s="22">
        <v>0.76582914572864325</v>
      </c>
      <c r="AY168" s="22">
        <v>0.95331577687335411</v>
      </c>
      <c r="AZ168" s="22">
        <v>0.2391668661718937</v>
      </c>
      <c r="BA168" s="22">
        <v>1.0467032967032968</v>
      </c>
      <c r="BB168" s="22">
        <v>1.0489703666499246</v>
      </c>
      <c r="BC168" s="23">
        <v>0.19032213970018683</v>
      </c>
    </row>
    <row r="169" spans="1:55" x14ac:dyDescent="0.2">
      <c r="A169" s="45" t="s">
        <v>553</v>
      </c>
      <c r="B169" s="45" t="s">
        <v>554</v>
      </c>
      <c r="C169" s="45" t="s">
        <v>15</v>
      </c>
      <c r="D169" s="45">
        <v>244314</v>
      </c>
      <c r="E169" s="45" t="s">
        <v>16</v>
      </c>
      <c r="F169" s="45">
        <v>2018</v>
      </c>
      <c r="G169" s="45" t="s">
        <v>17</v>
      </c>
      <c r="H169" s="46">
        <v>43465</v>
      </c>
      <c r="I169" s="46">
        <v>43522</v>
      </c>
      <c r="J169" s="46">
        <v>43522</v>
      </c>
      <c r="K169" s="45">
        <v>8699000000</v>
      </c>
      <c r="L169" s="45">
        <v>8675000000</v>
      </c>
      <c r="M169" s="45" t="s">
        <v>1713</v>
      </c>
      <c r="N169" s="20">
        <v>1.0600536682682851</v>
      </c>
      <c r="O169" s="21">
        <v>0.90605243193121465</v>
      </c>
      <c r="P169" s="21">
        <v>0.57598555733513168</v>
      </c>
      <c r="Q169" s="21">
        <v>3.4263746559700183</v>
      </c>
      <c r="R169" s="21">
        <v>0.35087566114466995</v>
      </c>
      <c r="S169" s="21">
        <v>6.3596891594764296E-2</v>
      </c>
      <c r="T169" s="21">
        <v>0.28727876954990567</v>
      </c>
      <c r="U169" s="21">
        <v>1.5530948058792529</v>
      </c>
      <c r="V169" s="21">
        <v>0.2815014346782222</v>
      </c>
      <c r="W169" s="21">
        <v>1.2715933712010306</v>
      </c>
      <c r="X169" s="22">
        <v>0.39927978557613186</v>
      </c>
      <c r="Y169" s="22">
        <v>0.31196337622669912</v>
      </c>
      <c r="Z169" s="22">
        <v>0.60072021442386814</v>
      </c>
      <c r="AA169" s="22">
        <v>0.22217106812402929</v>
      </c>
      <c r="AB169" s="23">
        <v>0.22591851746016628</v>
      </c>
      <c r="AC169" s="24">
        <v>0.2470104511352095</v>
      </c>
      <c r="AD169" s="22">
        <v>6.7539232709759853E-2</v>
      </c>
      <c r="AE169" s="22">
        <v>6.7539232709759853E-2</v>
      </c>
      <c r="AF169" s="22">
        <v>-5.0969760508469027E-2</v>
      </c>
      <c r="AG169" s="22">
        <v>1.6935715752721299</v>
      </c>
      <c r="AH169" s="23">
        <v>1.6935715752721299</v>
      </c>
      <c r="AI169" s="24">
        <v>-1.8365467625899281</v>
      </c>
      <c r="AJ169" s="22">
        <v>7.3231897496417439E-2</v>
      </c>
      <c r="AK169" s="22">
        <v>1.3385013309604784E-2</v>
      </c>
      <c r="AL169" s="23">
        <v>7.8613388029650635E-2</v>
      </c>
      <c r="AM169" s="24">
        <v>-7.2881653686244663E-2</v>
      </c>
      <c r="AN169" s="22">
        <v>1.4298998653159221</v>
      </c>
      <c r="AO169" s="22">
        <v>0.32304342189166091</v>
      </c>
      <c r="AP169" s="22">
        <v>14.281436425312902</v>
      </c>
      <c r="AQ169" s="22">
        <v>-1.6465445847654275E-2</v>
      </c>
      <c r="AR169" s="22">
        <v>8.5386429905317307E-2</v>
      </c>
      <c r="AS169" s="22">
        <v>-0.1568161714117223</v>
      </c>
      <c r="AT169" s="22">
        <v>2.7583524499726148E-2</v>
      </c>
      <c r="AU169" s="22">
        <v>8.9543117255331706E-2</v>
      </c>
      <c r="AV169" s="22">
        <v>9.6123247694384323E-2</v>
      </c>
      <c r="AW169" s="22">
        <v>9.6016578402026251E-2</v>
      </c>
      <c r="AX169" s="22">
        <v>0.11740271701588764</v>
      </c>
      <c r="AY169" s="22">
        <v>16.081857870482658</v>
      </c>
      <c r="AZ169" s="22">
        <v>6.1382488479262669</v>
      </c>
      <c r="BA169" s="22">
        <v>-2.048368953880765</v>
      </c>
      <c r="BB169" s="22">
        <v>6.2181870282254109E-2</v>
      </c>
      <c r="BC169" s="23">
        <v>3.5001931345957117E-2</v>
      </c>
    </row>
    <row r="170" spans="1:55" x14ac:dyDescent="0.2">
      <c r="A170" s="45" t="s">
        <v>565</v>
      </c>
      <c r="B170" s="45" t="s">
        <v>566</v>
      </c>
      <c r="C170" s="45" t="s">
        <v>24</v>
      </c>
      <c r="D170" s="45">
        <v>239284</v>
      </c>
      <c r="E170" s="45" t="s">
        <v>16</v>
      </c>
      <c r="F170" s="45">
        <v>2018</v>
      </c>
      <c r="G170" s="45" t="s">
        <v>17</v>
      </c>
      <c r="H170" s="46">
        <v>43465</v>
      </c>
      <c r="I170" s="46">
        <v>43522</v>
      </c>
      <c r="J170" s="46">
        <v>43522</v>
      </c>
      <c r="K170" s="45">
        <v>1291000000</v>
      </c>
      <c r="L170" s="45">
        <v>1297000000</v>
      </c>
      <c r="M170" s="45" t="s">
        <v>1714</v>
      </c>
      <c r="N170" s="20">
        <v>2.735109583154276</v>
      </c>
      <c r="O170" s="21">
        <v>2.6662655779974216</v>
      </c>
      <c r="P170" s="21">
        <v>2.1925225612376451</v>
      </c>
      <c r="Q170" s="21">
        <v>2.4282717916199208</v>
      </c>
      <c r="R170" s="21">
        <v>0.47724200731329053</v>
      </c>
      <c r="S170" s="21">
        <v>3.9084842707340327E-2</v>
      </c>
      <c r="T170" s="21">
        <v>0.43815716460595022</v>
      </c>
      <c r="U170" s="21">
        <v>1.6361153114482221</v>
      </c>
      <c r="V170" s="21">
        <v>0.13399346373347643</v>
      </c>
      <c r="W170" s="21">
        <v>1.5021218477147456</v>
      </c>
      <c r="X170" s="22">
        <v>0.45278374571375724</v>
      </c>
      <c r="Y170" s="22">
        <v>0.4181829308093995</v>
      </c>
      <c r="Z170" s="22">
        <v>0.54721625428624276</v>
      </c>
      <c r="AA170" s="22">
        <v>5.9175049442966296E-2</v>
      </c>
      <c r="AB170" s="23">
        <v>0.29169215884353256</v>
      </c>
      <c r="AC170" s="24">
        <v>0.83257363925383998</v>
      </c>
      <c r="AD170" s="22">
        <v>0.54100432834105794</v>
      </c>
      <c r="AE170" s="22">
        <v>0.54100432834105794</v>
      </c>
      <c r="AF170" s="22">
        <v>0.17727046386026737</v>
      </c>
      <c r="AG170" s="22">
        <v>12.633273703041144</v>
      </c>
      <c r="AH170" s="23">
        <v>12.633273703041144</v>
      </c>
      <c r="AI170" s="24">
        <v>0.28517397881996975</v>
      </c>
      <c r="AJ170" s="22">
        <v>1.022604211431027</v>
      </c>
      <c r="AK170" s="22">
        <v>0.27329914733766619</v>
      </c>
      <c r="AL170" s="23">
        <v>0.35471945620416195</v>
      </c>
      <c r="AM170" s="24">
        <v>0.22574508560558021</v>
      </c>
      <c r="AN170" s="22">
        <v>1.273450075606068</v>
      </c>
      <c r="AO170" s="22">
        <v>0.37145540173299374</v>
      </c>
      <c r="AP170" s="22">
        <v>1.2931939766197742</v>
      </c>
      <c r="AQ170" s="22">
        <v>6.5848071368609762E-2</v>
      </c>
      <c r="AR170" s="22">
        <v>0.45573983988968475</v>
      </c>
      <c r="AS170" s="22">
        <v>0.12996514344811735</v>
      </c>
      <c r="AT170" s="22">
        <v>0.16928702531195311</v>
      </c>
      <c r="AU170" s="22">
        <v>-0.35848732273313277</v>
      </c>
      <c r="AV170" s="22">
        <v>-0.12435155923916284</v>
      </c>
      <c r="AW170" s="22">
        <v>0.38636142230881637</v>
      </c>
      <c r="AX170" s="22">
        <v>-0.13544406559506414</v>
      </c>
      <c r="AY170" s="22">
        <v>2.3748229963183234</v>
      </c>
      <c r="AZ170" s="22">
        <v>0.56867742849051262</v>
      </c>
      <c r="BA170" s="22">
        <v>-0.90125324114088157</v>
      </c>
      <c r="BB170" s="22">
        <v>0.42108401407190982</v>
      </c>
      <c r="BC170" s="23">
        <v>0.24082662665393534</v>
      </c>
    </row>
    <row r="171" spans="1:55" x14ac:dyDescent="0.2">
      <c r="A171" s="45" t="s">
        <v>556</v>
      </c>
      <c r="B171" s="45" t="s">
        <v>557</v>
      </c>
      <c r="C171" s="45" t="s">
        <v>91</v>
      </c>
      <c r="D171" s="45">
        <v>78526</v>
      </c>
      <c r="E171" s="45" t="s">
        <v>16</v>
      </c>
      <c r="F171" s="45">
        <v>2019</v>
      </c>
      <c r="G171" s="45" t="s">
        <v>17</v>
      </c>
      <c r="H171" s="46">
        <v>43616</v>
      </c>
      <c r="I171" s="46">
        <v>43644</v>
      </c>
      <c r="J171" s="46">
        <v>43726</v>
      </c>
      <c r="K171" s="45">
        <v>603800000</v>
      </c>
      <c r="L171" s="45">
        <v>609300000</v>
      </c>
      <c r="M171" s="45" t="s">
        <v>1952</v>
      </c>
      <c r="N171" s="20">
        <v>0.56166659856440426</v>
      </c>
      <c r="O171" s="21">
        <v>0.33799152807856275</v>
      </c>
      <c r="P171" s="21">
        <v>5.4345605361010095E-2</v>
      </c>
      <c r="Q171" s="21">
        <v>3.7168997597190563</v>
      </c>
      <c r="R171" s="21">
        <v>0.51654258098223615</v>
      </c>
      <c r="S171" s="21">
        <v>0.10285723615464995</v>
      </c>
      <c r="T171" s="21">
        <v>0.41368534482758623</v>
      </c>
      <c r="U171" s="21">
        <v>2.4364795761197708</v>
      </c>
      <c r="V171" s="21">
        <v>0.48516727250323455</v>
      </c>
      <c r="W171" s="21">
        <v>1.9513123036165363</v>
      </c>
      <c r="X171" s="22">
        <v>0.13465582549634275</v>
      </c>
      <c r="Y171" s="22">
        <v>0.71236243540087119</v>
      </c>
      <c r="Z171" s="22">
        <v>0.8653441745036573</v>
      </c>
      <c r="AA171" s="22">
        <v>0.45928030303030304</v>
      </c>
      <c r="AB171" s="23">
        <v>0.21200365726227796</v>
      </c>
      <c r="AC171" s="24">
        <v>0.34481334654773704</v>
      </c>
      <c r="AD171" s="22">
        <v>0.16993850219816523</v>
      </c>
      <c r="AE171" s="22">
        <v>0.16993850219816523</v>
      </c>
      <c r="AF171" s="22">
        <v>0.13538410713831922</v>
      </c>
      <c r="AG171" s="22">
        <v>7.1578806529301575</v>
      </c>
      <c r="AH171" s="23">
        <v>7.1578806529301575</v>
      </c>
      <c r="AI171" s="24">
        <v>1.9167546638507569</v>
      </c>
      <c r="AJ171" s="22">
        <v>0.38695705471335756</v>
      </c>
      <c r="AK171" s="22">
        <v>0.10755060498400618</v>
      </c>
      <c r="AL171" s="23">
        <v>0.17959870026424588</v>
      </c>
      <c r="AM171" s="24">
        <v>0.32822993038013676</v>
      </c>
      <c r="AN171" s="22">
        <v>2.4244347236769146</v>
      </c>
      <c r="AO171" s="22">
        <v>0.51398902821316617</v>
      </c>
      <c r="AP171" s="22">
        <v>-4.89105711267168</v>
      </c>
      <c r="AQ171" s="22">
        <v>6.9585945663531865E-2</v>
      </c>
      <c r="AR171" s="22">
        <v>0.18049096592208586</v>
      </c>
      <c r="AS171" s="22">
        <v>0.34595690071408602</v>
      </c>
      <c r="AT171" s="22">
        <v>9.2770376175548591E-2</v>
      </c>
      <c r="AU171" s="22">
        <v>-0.79603372424031926</v>
      </c>
      <c r="AV171" s="22">
        <v>-0.36946379578470911</v>
      </c>
      <c r="AW171" s="22">
        <v>0.22425347510004973</v>
      </c>
      <c r="AX171" s="22">
        <v>-0.46132594504566371</v>
      </c>
      <c r="AY171" s="22">
        <v>5.9137164006131071</v>
      </c>
      <c r="AZ171" s="22">
        <v>5.7645519458671348</v>
      </c>
      <c r="BA171" s="22">
        <v>-2.7425621773815112</v>
      </c>
      <c r="BB171" s="22">
        <v>0.16909840314566396</v>
      </c>
      <c r="BC171" s="23">
        <v>0.1148908388848085</v>
      </c>
    </row>
    <row r="172" spans="1:55" x14ac:dyDescent="0.2">
      <c r="A172" s="45" t="s">
        <v>340</v>
      </c>
      <c r="B172" s="45" t="s">
        <v>341</v>
      </c>
      <c r="C172" s="45" t="s">
        <v>34</v>
      </c>
      <c r="D172" s="45">
        <v>261761</v>
      </c>
      <c r="E172" s="45" t="s">
        <v>16</v>
      </c>
      <c r="F172" s="45">
        <v>2018</v>
      </c>
      <c r="G172" s="45" t="s">
        <v>17</v>
      </c>
      <c r="H172" s="46">
        <v>43465</v>
      </c>
      <c r="I172" s="46">
        <v>43508</v>
      </c>
      <c r="J172" s="46">
        <v>43508</v>
      </c>
      <c r="K172" s="45">
        <v>792000000</v>
      </c>
      <c r="L172" s="45">
        <v>1043000000</v>
      </c>
      <c r="M172" s="45" t="s">
        <v>1715</v>
      </c>
      <c r="N172" s="20">
        <v>2.7507011530071672</v>
      </c>
      <c r="O172" s="21">
        <v>2.2172016204425056</v>
      </c>
      <c r="P172" s="21">
        <v>1.3452789030850731</v>
      </c>
      <c r="Q172" s="21">
        <v>0.74343690551680408</v>
      </c>
      <c r="R172" s="21">
        <v>0.18651342111006039</v>
      </c>
      <c r="S172" s="21">
        <v>1.3784825780170219E-2</v>
      </c>
      <c r="T172" s="21">
        <v>0.17272859532989016</v>
      </c>
      <c r="U172" s="21">
        <v>0.3251743817374762</v>
      </c>
      <c r="V172" s="21">
        <v>2.4032974001268231E-2</v>
      </c>
      <c r="W172" s="21">
        <v>0.30114140773620801</v>
      </c>
      <c r="X172" s="22">
        <v>0.32105186586164253</v>
      </c>
      <c r="Y172" s="22">
        <v>0.63254582648108781</v>
      </c>
      <c r="Z172" s="22">
        <v>0.67894813413835742</v>
      </c>
      <c r="AA172" s="22">
        <v>6.1613442933003568E-2</v>
      </c>
      <c r="AB172" s="23">
        <v>0.57357969011420673</v>
      </c>
      <c r="AC172" s="24">
        <v>0.39857651245551601</v>
      </c>
      <c r="AD172" s="22">
        <v>0.16854487939897192</v>
      </c>
      <c r="AE172" s="22">
        <v>0.16113088177145116</v>
      </c>
      <c r="AF172" s="22">
        <v>-4.9130090945037563E-2</v>
      </c>
      <c r="AG172" s="22">
        <v>15.5</v>
      </c>
      <c r="AH172" s="23">
        <v>14.818181818181818</v>
      </c>
      <c r="AI172" s="24">
        <v>-0.81037924151696605</v>
      </c>
      <c r="AJ172" s="22">
        <v>0.62449361171704576</v>
      </c>
      <c r="AK172" s="22">
        <v>0.26384555382215291</v>
      </c>
      <c r="AL172" s="23">
        <v>0.39079563182527299</v>
      </c>
      <c r="AM172" s="24">
        <v>-3.1515535827520612E-2</v>
      </c>
      <c r="AN172" s="22">
        <v>0.64147114774889025</v>
      </c>
      <c r="AO172" s="22">
        <v>0.36793482214301304</v>
      </c>
      <c r="AP172" s="22">
        <v>1.8006407974368102</v>
      </c>
      <c r="AQ172" s="22">
        <v>-1.8076671273732452E-2</v>
      </c>
      <c r="AR172" s="22">
        <v>0.19810201660735469</v>
      </c>
      <c r="AS172" s="22">
        <v>-0.1605377619612495</v>
      </c>
      <c r="AT172" s="22">
        <v>7.2888630246599265E-2</v>
      </c>
      <c r="AU172" s="22">
        <v>9.1617326269866003E-2</v>
      </c>
      <c r="AV172" s="22">
        <v>5.7332293291731666E-2</v>
      </c>
      <c r="AW172" s="22">
        <v>0.42198357548957677</v>
      </c>
      <c r="AX172" s="22">
        <v>6.1907770056854078E-2</v>
      </c>
      <c r="AY172" s="22">
        <v>3.0076246334310852</v>
      </c>
      <c r="AZ172" s="22">
        <v>0.47565982404692081</v>
      </c>
      <c r="BA172" s="22">
        <v>-0.59154929577464788</v>
      </c>
      <c r="BB172" s="22">
        <v>0.31786271450858034</v>
      </c>
      <c r="BC172" s="23">
        <v>6.7119621165328394E-2</v>
      </c>
    </row>
    <row r="173" spans="1:55" x14ac:dyDescent="0.2">
      <c r="A173" s="45" t="s">
        <v>559</v>
      </c>
      <c r="B173" s="45" t="s">
        <v>560</v>
      </c>
      <c r="C173" s="45" t="s">
        <v>45</v>
      </c>
      <c r="D173" s="45">
        <v>125620</v>
      </c>
      <c r="E173" s="45" t="s">
        <v>16</v>
      </c>
      <c r="F173" s="45">
        <v>2018</v>
      </c>
      <c r="G173" s="45" t="s">
        <v>17</v>
      </c>
      <c r="H173" s="46">
        <v>43465</v>
      </c>
      <c r="I173" s="46">
        <v>43502</v>
      </c>
      <c r="J173" s="46">
        <v>43502</v>
      </c>
      <c r="K173" s="45">
        <v>1414000000</v>
      </c>
      <c r="L173" s="45">
        <v>1432000000</v>
      </c>
      <c r="M173" s="45" t="s">
        <v>1716</v>
      </c>
      <c r="N173" s="20">
        <v>0.89405644427103659</v>
      </c>
      <c r="O173" s="21">
        <v>0.75537781245935753</v>
      </c>
      <c r="P173" s="21">
        <v>0.30985823904278842</v>
      </c>
      <c r="Q173" s="21">
        <v>4.869668508287293</v>
      </c>
      <c r="R173" s="21">
        <v>0.44342108978642897</v>
      </c>
      <c r="S173" s="21">
        <v>0.12690486723581293</v>
      </c>
      <c r="T173" s="21">
        <v>0.31651622255061607</v>
      </c>
      <c r="U173" s="21">
        <v>2.6027348066298344</v>
      </c>
      <c r="V173" s="21">
        <v>0.74488950276243093</v>
      </c>
      <c r="W173" s="21">
        <v>1.8578453038674032</v>
      </c>
      <c r="X173" s="22">
        <v>0.32352858124452893</v>
      </c>
      <c r="Y173" s="22">
        <v>0.17518982931090388</v>
      </c>
      <c r="Z173" s="22">
        <v>0.67647141875547101</v>
      </c>
      <c r="AA173" s="22">
        <v>0</v>
      </c>
      <c r="AB173" s="23">
        <v>0.17036737229506499</v>
      </c>
      <c r="AC173" s="24">
        <v>0.13456466192268593</v>
      </c>
      <c r="AD173" s="22">
        <v>6.8796878863642608E-2</v>
      </c>
      <c r="AE173" s="22">
        <v>6.8796878863642608E-2</v>
      </c>
      <c r="AF173" s="22">
        <v>-2.6650548122097974E-2</v>
      </c>
      <c r="AG173" s="22">
        <v>17.419130434782609</v>
      </c>
      <c r="AH173" s="23">
        <v>17.419130434782609</v>
      </c>
      <c r="AI173" s="24">
        <v>0.72622345337026772</v>
      </c>
      <c r="AJ173" s="22">
        <v>0.22536090518923138</v>
      </c>
      <c r="AK173" s="22">
        <v>0.16021184686740467</v>
      </c>
      <c r="AL173" s="23">
        <v>0.18391194981903863</v>
      </c>
      <c r="AM173" s="24">
        <v>-0.10718232044198896</v>
      </c>
      <c r="AN173" s="22">
        <v>4.0217679558011046</v>
      </c>
      <c r="AO173" s="22">
        <v>0.68517803861032933</v>
      </c>
      <c r="AP173" s="22">
        <v>-17.872329977903266</v>
      </c>
      <c r="AQ173" s="22">
        <v>-1.8260370290189287E-2</v>
      </c>
      <c r="AR173" s="22">
        <v>0.11902079841745199</v>
      </c>
      <c r="AS173" s="22">
        <v>8.643569524960848E-2</v>
      </c>
      <c r="AT173" s="22">
        <v>8.1550437213505148E-2</v>
      </c>
      <c r="AU173" s="22">
        <v>-0.13322928859409547</v>
      </c>
      <c r="AV173" s="22">
        <v>-0.1087254163173033</v>
      </c>
      <c r="AW173" s="22">
        <v>0.25765010259612814</v>
      </c>
      <c r="AX173" s="22">
        <v>-0.1523180777351533</v>
      </c>
      <c r="AY173" s="22">
        <v>9.4068490415335457</v>
      </c>
      <c r="AZ173" s="22">
        <v>7.0281549520766777</v>
      </c>
      <c r="BA173" s="22">
        <v>2.6402061855670103</v>
      </c>
      <c r="BB173" s="22">
        <v>0.10630552224073701</v>
      </c>
      <c r="BC173" s="23">
        <v>7.3868664817983362E-2</v>
      </c>
    </row>
    <row r="174" spans="1:55" x14ac:dyDescent="0.2">
      <c r="A174" s="45" t="s">
        <v>86</v>
      </c>
      <c r="B174" s="45" t="s">
        <v>87</v>
      </c>
      <c r="C174" s="45" t="s">
        <v>38</v>
      </c>
      <c r="D174" s="45">
        <v>18</v>
      </c>
      <c r="E174" s="45" t="s">
        <v>16</v>
      </c>
      <c r="F174" s="45">
        <v>2018</v>
      </c>
      <c r="G174" s="45" t="s">
        <v>17</v>
      </c>
      <c r="H174" s="46">
        <v>43465</v>
      </c>
      <c r="I174" s="46">
        <v>43501</v>
      </c>
      <c r="J174" s="46">
        <v>43501</v>
      </c>
      <c r="K174" s="45">
        <v>695239000</v>
      </c>
      <c r="L174" s="45">
        <v>747600000</v>
      </c>
      <c r="M174" s="45" t="s">
        <v>1717</v>
      </c>
      <c r="N174" s="20">
        <v>5.1403051730554523</v>
      </c>
      <c r="O174" s="21">
        <v>5.1093330025224333</v>
      </c>
      <c r="P174" s="21">
        <v>4.2125046520282847</v>
      </c>
      <c r="Q174" s="21">
        <v>0.29372073808868082</v>
      </c>
      <c r="R174" s="21">
        <v>2.0117083555082491E-2</v>
      </c>
      <c r="S174" s="21">
        <v>0</v>
      </c>
      <c r="T174" s="21">
        <v>2.0117083555082491E-2</v>
      </c>
      <c r="U174" s="21">
        <v>2.6025888185072982E-2</v>
      </c>
      <c r="V174" s="21">
        <v>0</v>
      </c>
      <c r="W174" s="21">
        <v>2.6025888185072982E-2</v>
      </c>
      <c r="X174" s="22">
        <v>0.63006158290884207</v>
      </c>
      <c r="Y174" s="22">
        <v>0.85744647355163728</v>
      </c>
      <c r="Z174" s="22">
        <v>0.36993841709115793</v>
      </c>
      <c r="AA174" s="22">
        <v>8.4883043158721708E-2</v>
      </c>
      <c r="AB174" s="23">
        <v>0.77296434273549763</v>
      </c>
      <c r="AC174" s="24">
        <v>0.58880519597672631</v>
      </c>
      <c r="AD174" s="22">
        <v>0.26053854133778359</v>
      </c>
      <c r="AE174" s="22">
        <v>0.26053854133778359</v>
      </c>
      <c r="AF174" s="22">
        <v>0.11422128005051645</v>
      </c>
      <c r="AG174" s="22" t="e">
        <v>#DIV/0!</v>
      </c>
      <c r="AH174" s="23" t="e">
        <v>#DIV/0!</v>
      </c>
      <c r="AI174" s="24">
        <v>-0.1854627807284786</v>
      </c>
      <c r="AJ174" s="22">
        <v>1.5337633875036183</v>
      </c>
      <c r="AK174" s="22">
        <v>9.3451751070798696</v>
      </c>
      <c r="AL174" s="23">
        <v>9.3451751070798696</v>
      </c>
      <c r="AM174" s="24">
        <v>8.3028419299419023E-2</v>
      </c>
      <c r="AN174" s="22">
        <v>0.7269084995606615</v>
      </c>
      <c r="AO174" s="22">
        <v>0.5618743505917535</v>
      </c>
      <c r="AP174" s="22">
        <v>1.1071660424469414</v>
      </c>
      <c r="AQ174" s="22">
        <v>6.417800755214273E-2</v>
      </c>
      <c r="AR174" s="22">
        <v>0.3345902304812593</v>
      </c>
      <c r="AS174" s="22">
        <v>-6.2054034549636913E-2</v>
      </c>
      <c r="AT174" s="22">
        <v>0.18799766846600269</v>
      </c>
      <c r="AU174" s="22">
        <v>0.17661166935450523</v>
      </c>
      <c r="AV174" s="22">
        <v>1.0760896951373142</v>
      </c>
      <c r="AW174" s="22">
        <v>9.3451751070798696</v>
      </c>
      <c r="AX174" s="22">
        <v>1.0760896951373142</v>
      </c>
      <c r="AY174" s="22">
        <v>0.13742123121667474</v>
      </c>
      <c r="AZ174" s="22">
        <v>-3.3897237033446439</v>
      </c>
      <c r="BA174" s="22">
        <v>0.33730848207234243</v>
      </c>
      <c r="BB174" s="22">
        <v>7.2768959435626099</v>
      </c>
      <c r="BC174" s="23">
        <v>0.16683996487822914</v>
      </c>
    </row>
    <row r="175" spans="1:55" x14ac:dyDescent="0.2">
      <c r="A175" s="45" t="s">
        <v>562</v>
      </c>
      <c r="B175" s="45" t="s">
        <v>563</v>
      </c>
      <c r="C175" s="45" t="s">
        <v>45</v>
      </c>
      <c r="D175" s="45">
        <v>115285</v>
      </c>
      <c r="E175" s="45" t="s">
        <v>16</v>
      </c>
      <c r="F175" s="45">
        <v>2018</v>
      </c>
      <c r="G175" s="45" t="s">
        <v>17</v>
      </c>
      <c r="H175" s="46">
        <v>43465</v>
      </c>
      <c r="I175" s="46">
        <v>43521</v>
      </c>
      <c r="J175" s="46">
        <v>43521</v>
      </c>
      <c r="K175" s="45">
        <v>146390000</v>
      </c>
      <c r="L175" s="45">
        <v>146929000</v>
      </c>
      <c r="M175" s="45" t="s">
        <v>1718</v>
      </c>
      <c r="N175" s="20">
        <v>1.3359261238302711</v>
      </c>
      <c r="O175" s="21">
        <v>0.64702006293358183</v>
      </c>
      <c r="P175" s="21">
        <v>5.7526043450660161E-2</v>
      </c>
      <c r="Q175" s="21">
        <v>2.5830895028976757</v>
      </c>
      <c r="R175" s="21">
        <v>0.26143324153520586</v>
      </c>
      <c r="S175" s="21">
        <v>5.5991594199372385E-2</v>
      </c>
      <c r="T175" s="21">
        <v>0.20544164733583348</v>
      </c>
      <c r="U175" s="21">
        <v>0.93673870345330867</v>
      </c>
      <c r="V175" s="21">
        <v>0.20062289342627757</v>
      </c>
      <c r="W175" s="21">
        <v>0.73611581002703108</v>
      </c>
      <c r="X175" s="22">
        <v>0.58916117705378201</v>
      </c>
      <c r="Y175" s="22">
        <v>0.39107649683037965</v>
      </c>
      <c r="Z175" s="22">
        <v>0.41083882294621799</v>
      </c>
      <c r="AA175" s="22">
        <v>0.17353544013835862</v>
      </c>
      <c r="AB175" s="23">
        <v>0.27908875823260665</v>
      </c>
      <c r="AC175" s="24">
        <v>0.30084357519599386</v>
      </c>
      <c r="AD175" s="22">
        <v>7.2363688783743205E-2</v>
      </c>
      <c r="AE175" s="22">
        <v>6.208144915128954E-2</v>
      </c>
      <c r="AF175" s="22">
        <v>3.7817433666644161E-2</v>
      </c>
      <c r="AG175" s="22">
        <v>28.447307525430265</v>
      </c>
      <c r="AH175" s="23">
        <v>24.405196933905415</v>
      </c>
      <c r="AI175" s="24">
        <v>1.0699545913528488</v>
      </c>
      <c r="AJ175" s="22">
        <v>0.14889281652897091</v>
      </c>
      <c r="AK175" s="22">
        <v>0.12929640564941422</v>
      </c>
      <c r="AL175" s="23">
        <v>0.25116817857824125</v>
      </c>
      <c r="AM175" s="24">
        <v>0.17803961484413519</v>
      </c>
      <c r="AN175" s="22">
        <v>4.7078714122574157</v>
      </c>
      <c r="AO175" s="22">
        <v>1.3139139863657101</v>
      </c>
      <c r="AP175" s="22">
        <v>8.8689351274806025</v>
      </c>
      <c r="AQ175" s="22">
        <v>4.9688855023061251E-2</v>
      </c>
      <c r="AR175" s="22">
        <v>4.9975654249506139E-2</v>
      </c>
      <c r="AS175" s="22">
        <v>5.3471680720121609E-2</v>
      </c>
      <c r="AT175" s="22">
        <v>6.5663711096203059E-2</v>
      </c>
      <c r="AU175" s="22">
        <v>-0.14892825663017614</v>
      </c>
      <c r="AV175" s="22">
        <v>-0.25122796269594322</v>
      </c>
      <c r="AW175" s="22">
        <v>0.31962219904157613</v>
      </c>
      <c r="AX175" s="22">
        <v>-0.31969827687625979</v>
      </c>
      <c r="AY175" s="22">
        <v>2.7496231459160372</v>
      </c>
      <c r="AZ175" s="22">
        <v>2.4827968970440573</v>
      </c>
      <c r="BA175" s="22">
        <v>-1.321812318303643</v>
      </c>
      <c r="BB175" s="22">
        <v>0.31200961229999669</v>
      </c>
      <c r="BC175" s="23">
        <v>0.14592419299326814</v>
      </c>
    </row>
    <row r="176" spans="1:55" x14ac:dyDescent="0.2">
      <c r="A176" s="45" t="s">
        <v>568</v>
      </c>
      <c r="B176" s="45" t="s">
        <v>569</v>
      </c>
      <c r="C176" s="45" t="s">
        <v>34</v>
      </c>
      <c r="D176" s="45">
        <v>182201</v>
      </c>
      <c r="E176" s="45" t="s">
        <v>16</v>
      </c>
      <c r="F176" s="45">
        <v>2018</v>
      </c>
      <c r="G176" s="45" t="s">
        <v>17</v>
      </c>
      <c r="H176" s="46">
        <v>43465</v>
      </c>
      <c r="I176" s="46">
        <v>43517</v>
      </c>
      <c r="J176" s="46">
        <v>43517</v>
      </c>
      <c r="K176" s="45">
        <v>158196000</v>
      </c>
      <c r="L176" s="45">
        <v>158666000</v>
      </c>
      <c r="M176" s="45" t="s">
        <v>1719</v>
      </c>
      <c r="N176" s="20">
        <v>1.1278934581545712</v>
      </c>
      <c r="O176" s="21">
        <v>1.1278934581545712</v>
      </c>
      <c r="P176" s="21">
        <v>0.35010443994244667</v>
      </c>
      <c r="Q176" s="21">
        <v>2.2780105370910295</v>
      </c>
      <c r="R176" s="21">
        <v>0.35849294229781364</v>
      </c>
      <c r="S176" s="21">
        <v>7.7171462930378347E-3</v>
      </c>
      <c r="T176" s="21">
        <v>0.35077579600477576</v>
      </c>
      <c r="U176" s="21">
        <v>1.1751436423249995</v>
      </c>
      <c r="V176" s="21">
        <v>2.5296886864851001E-2</v>
      </c>
      <c r="W176" s="21">
        <v>1.1498467554601486</v>
      </c>
      <c r="X176" s="22">
        <v>0.33109371861312631</v>
      </c>
      <c r="Y176" s="22">
        <v>0.77561502786378922</v>
      </c>
      <c r="Z176" s="22">
        <v>0.66890628138687369</v>
      </c>
      <c r="AA176" s="22">
        <v>0.4388337990820021</v>
      </c>
      <c r="AB176" s="23">
        <v>0.30506308283176525</v>
      </c>
      <c r="AC176" s="24">
        <v>0.51497913418896279</v>
      </c>
      <c r="AD176" s="22">
        <v>0.14058995819794057</v>
      </c>
      <c r="AE176" s="22">
        <v>0.14058995819794057</v>
      </c>
      <c r="AF176" s="22">
        <v>0.11783793519913523</v>
      </c>
      <c r="AG176" s="22">
        <v>3.362926858621416</v>
      </c>
      <c r="AH176" s="23">
        <v>3.362926858621416</v>
      </c>
      <c r="AI176" s="24">
        <v>0.68757465046019817</v>
      </c>
      <c r="AJ176" s="22">
        <v>0.13428801312509991</v>
      </c>
      <c r="AK176" s="22">
        <v>0.10851648469563381</v>
      </c>
      <c r="AL176" s="23">
        <v>0.10996120793627766</v>
      </c>
      <c r="AM176" s="24">
        <v>0.11813309237217201</v>
      </c>
      <c r="AN176" s="22">
        <v>1.0025047721053326</v>
      </c>
      <c r="AO176" s="22">
        <v>0.305827196332009</v>
      </c>
      <c r="AP176" s="22">
        <v>8.1460094387373481</v>
      </c>
      <c r="AQ176" s="22">
        <v>3.6038045343504486E-2</v>
      </c>
      <c r="AR176" s="22">
        <v>0.12889735590716658</v>
      </c>
      <c r="AS176" s="22">
        <v>8.8626554433113819E-2</v>
      </c>
      <c r="AT176" s="22">
        <v>3.9420316971697872E-2</v>
      </c>
      <c r="AU176" s="22">
        <v>-5.8611381201858694E-2</v>
      </c>
      <c r="AV176" s="22">
        <v>-4.7993697469974568E-2</v>
      </c>
      <c r="AW176" s="22">
        <v>0.11238037920712514</v>
      </c>
      <c r="AX176" s="22">
        <v>-4.904956959324544E-2</v>
      </c>
      <c r="AY176" s="22">
        <v>8.3377756464853956</v>
      </c>
      <c r="AZ176" s="22">
        <v>5.9474884945997983</v>
      </c>
      <c r="BA176" s="22">
        <v>-0.47742328014089769</v>
      </c>
      <c r="BB176" s="22">
        <v>0.11993606477304626</v>
      </c>
      <c r="BC176" s="23">
        <v>6.0862431593908355E-2</v>
      </c>
    </row>
    <row r="177" spans="1:55" x14ac:dyDescent="0.2">
      <c r="A177" s="45" t="s">
        <v>541</v>
      </c>
      <c r="B177" s="45" t="s">
        <v>542</v>
      </c>
      <c r="C177" s="45" t="s">
        <v>45</v>
      </c>
      <c r="D177" s="45">
        <v>250974</v>
      </c>
      <c r="E177" s="45" t="s">
        <v>16</v>
      </c>
      <c r="F177" s="45">
        <v>2018</v>
      </c>
      <c r="G177" s="45" t="s">
        <v>17</v>
      </c>
      <c r="H177" s="46">
        <v>43524</v>
      </c>
      <c r="I177" s="46">
        <v>43543</v>
      </c>
      <c r="J177" s="46">
        <v>43543</v>
      </c>
      <c r="K177" s="45">
        <v>380000000</v>
      </c>
      <c r="L177" s="45">
        <v>382000000</v>
      </c>
      <c r="M177" s="45" t="s">
        <v>1720</v>
      </c>
      <c r="N177" s="20">
        <v>1.8561560341324665</v>
      </c>
      <c r="O177" s="21">
        <v>1.0446972775294596</v>
      </c>
      <c r="P177" s="21">
        <v>0.72450223486387644</v>
      </c>
      <c r="Q177" s="21">
        <v>1.541030534351145</v>
      </c>
      <c r="R177" s="21">
        <v>0.15633996745525097</v>
      </c>
      <c r="S177" s="21">
        <v>0</v>
      </c>
      <c r="T177" s="21">
        <v>0.15633996745525097</v>
      </c>
      <c r="U177" s="21">
        <v>0.39726463104325699</v>
      </c>
      <c r="V177" s="21">
        <v>0</v>
      </c>
      <c r="W177" s="21">
        <v>0.39726463104325699</v>
      </c>
      <c r="X177" s="22">
        <v>0.57178620603329577</v>
      </c>
      <c r="Y177" s="22">
        <v>0.39354111903867817</v>
      </c>
      <c r="Z177" s="22">
        <v>0.42821379396670423</v>
      </c>
      <c r="AA177" s="22">
        <v>0</v>
      </c>
      <c r="AB177" s="23">
        <v>0.39354111903867817</v>
      </c>
      <c r="AC177" s="24">
        <v>0.38259224219489119</v>
      </c>
      <c r="AD177" s="22">
        <v>9.3282876064333012E-2</v>
      </c>
      <c r="AE177" s="22">
        <v>9.3282876064333012E-2</v>
      </c>
      <c r="AF177" s="22">
        <v>5.3484705140334279E-2</v>
      </c>
      <c r="AG177" s="22">
        <v>26.890909090909091</v>
      </c>
      <c r="AH177" s="23">
        <v>26.890909090909091</v>
      </c>
      <c r="AI177" s="24">
        <v>-0.52971014492753621</v>
      </c>
      <c r="AJ177" s="22">
        <v>0.56074766355140182</v>
      </c>
      <c r="AK177" s="22">
        <v>0.8158526821457166</v>
      </c>
      <c r="AL177" s="23">
        <v>1.1048839071257006</v>
      </c>
      <c r="AM177" s="24">
        <v>0.26972010178117051</v>
      </c>
      <c r="AN177" s="22">
        <v>5.0429389312977095</v>
      </c>
      <c r="AO177" s="22">
        <v>1.9846038302666167</v>
      </c>
      <c r="AP177" s="22">
        <v>7.5249169435215943</v>
      </c>
      <c r="AQ177" s="22">
        <v>0.106145950682188</v>
      </c>
      <c r="AR177" s="22">
        <v>8.7038789025543989E-2</v>
      </c>
      <c r="AS177" s="22">
        <v>-4.6105329549038156E-2</v>
      </c>
      <c r="AT177" s="22">
        <v>0.17273751408186255</v>
      </c>
      <c r="AU177" s="22">
        <v>0.28931328728159283</v>
      </c>
      <c r="AV177" s="22">
        <v>0.57005604483586869</v>
      </c>
      <c r="AW177" s="22">
        <v>1.1048839071257006</v>
      </c>
      <c r="AX177" s="22">
        <v>0.57005604483586869</v>
      </c>
      <c r="AY177" s="22">
        <v>0.84448951994590937</v>
      </c>
      <c r="AZ177" s="22">
        <v>-0.36105476673427994</v>
      </c>
      <c r="BA177" s="22">
        <v>0.839622641509434</v>
      </c>
      <c r="BB177" s="22">
        <v>1.1841473178542834</v>
      </c>
      <c r="BC177" s="23">
        <v>0.26754703328509405</v>
      </c>
    </row>
    <row r="178" spans="1:55" x14ac:dyDescent="0.2">
      <c r="A178" s="45" t="s">
        <v>544</v>
      </c>
      <c r="B178" s="45" t="s">
        <v>545</v>
      </c>
      <c r="C178" s="45" t="s">
        <v>45</v>
      </c>
      <c r="D178" s="45">
        <v>388839</v>
      </c>
      <c r="E178" s="45" t="s">
        <v>16</v>
      </c>
      <c r="F178" s="45">
        <v>2018</v>
      </c>
      <c r="G178" s="45" t="s">
        <v>17</v>
      </c>
      <c r="H178" s="46">
        <v>43465</v>
      </c>
      <c r="I178" s="46">
        <v>43516</v>
      </c>
      <c r="J178" s="46">
        <v>43516</v>
      </c>
      <c r="K178" s="45">
        <v>188877000</v>
      </c>
      <c r="L178" s="45">
        <v>190178000</v>
      </c>
      <c r="M178" s="45" t="s">
        <v>1721</v>
      </c>
      <c r="N178" s="20">
        <v>2.9618653857078834</v>
      </c>
      <c r="O178" s="21">
        <v>2.3083693655592938</v>
      </c>
      <c r="P178" s="21">
        <v>1.3295733574039124</v>
      </c>
      <c r="Q178" s="21">
        <v>0.28446282712238724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2">
        <v>0.47413115927545862</v>
      </c>
      <c r="Y178" s="22">
        <v>0.84883313561697205</v>
      </c>
      <c r="Z178" s="22">
        <v>0.52586884072454132</v>
      </c>
      <c r="AA178" s="22">
        <v>0</v>
      </c>
      <c r="AB178" s="23">
        <v>0.77853557057803213</v>
      </c>
      <c r="AC178" s="24">
        <v>0.57763579185514502</v>
      </c>
      <c r="AD178" s="22">
        <v>0.21666962530660797</v>
      </c>
      <c r="AE178" s="22">
        <v>0.21666962530660797</v>
      </c>
      <c r="AF178" s="22">
        <v>0.22512280515347566</v>
      </c>
      <c r="AG178" s="22">
        <v>-18.114014895057551</v>
      </c>
      <c r="AH178" s="23">
        <v>-18.114014895057551</v>
      </c>
      <c r="AI178" s="24">
        <v>-0.67854646042473088</v>
      </c>
      <c r="AJ178" s="22">
        <v>0.83427532618369804</v>
      </c>
      <c r="AK178" s="22" t="e">
        <v>#DIV/0!</v>
      </c>
      <c r="AL178" s="23" t="e">
        <v>#DIV/0!</v>
      </c>
      <c r="AM178" s="24">
        <v>0.18039444826743925</v>
      </c>
      <c r="AN178" s="22">
        <v>0.80131574473077827</v>
      </c>
      <c r="AO178" s="22">
        <v>0.62385281053713715</v>
      </c>
      <c r="AP178" s="22">
        <v>1.9864596598634641</v>
      </c>
      <c r="AQ178" s="22">
        <v>0.14044349471100009</v>
      </c>
      <c r="AR178" s="22">
        <v>0.2140722849727438</v>
      </c>
      <c r="AS178" s="22">
        <v>-0.14525799124328961</v>
      </c>
      <c r="AT178" s="22">
        <v>0.13354959663835317</v>
      </c>
      <c r="AU178" s="22">
        <v>0.58868472380904291</v>
      </c>
      <c r="AV178" s="22" t="e">
        <v>#DIV/0!</v>
      </c>
      <c r="AW178" s="22" t="e">
        <v>#DIV/0!</v>
      </c>
      <c r="AX178" s="22" t="e">
        <v>#DIV/0!</v>
      </c>
      <c r="AY178" s="22">
        <v>0</v>
      </c>
      <c r="AZ178" s="22">
        <v>-1.5745821248093772</v>
      </c>
      <c r="BA178" s="22">
        <v>0.67098733011489953</v>
      </c>
      <c r="BB178" s="22" t="e">
        <v>#DIV/0!</v>
      </c>
      <c r="BC178" s="23">
        <v>0.16093166455494887</v>
      </c>
    </row>
    <row r="179" spans="1:55" x14ac:dyDescent="0.2">
      <c r="A179" s="45" t="s">
        <v>571</v>
      </c>
      <c r="B179" s="45" t="s">
        <v>572</v>
      </c>
      <c r="C179" s="45" t="s">
        <v>15</v>
      </c>
      <c r="D179" s="45">
        <v>504823</v>
      </c>
      <c r="E179" s="45" t="s">
        <v>16</v>
      </c>
      <c r="F179" s="45">
        <v>2018</v>
      </c>
      <c r="G179" s="45" t="s">
        <v>17</v>
      </c>
      <c r="H179" s="46">
        <v>43465</v>
      </c>
      <c r="I179" s="46">
        <v>43524</v>
      </c>
      <c r="J179" s="46">
        <v>43524</v>
      </c>
      <c r="K179" s="45">
        <v>55887954</v>
      </c>
      <c r="L179" s="45">
        <v>56376993</v>
      </c>
      <c r="M179" s="45" t="s">
        <v>1722</v>
      </c>
      <c r="N179" s="20">
        <v>2.1278768083862261</v>
      </c>
      <c r="O179" s="21">
        <v>1.179289833612206</v>
      </c>
      <c r="P179" s="21">
        <v>0.21695391332224037</v>
      </c>
      <c r="Q179" s="21">
        <v>2.1756574948310283</v>
      </c>
      <c r="R179" s="21">
        <v>0.40355711517793674</v>
      </c>
      <c r="S179" s="21">
        <v>1.624877202134848E-2</v>
      </c>
      <c r="T179" s="21">
        <v>0.38730834315658824</v>
      </c>
      <c r="U179" s="21">
        <v>1.2815591774072033</v>
      </c>
      <c r="V179" s="21">
        <v>5.1600534651396017E-2</v>
      </c>
      <c r="W179" s="21">
        <v>1.2299586427558074</v>
      </c>
      <c r="X179" s="22">
        <v>0.55235160280718243</v>
      </c>
      <c r="Y179" s="22">
        <v>0.38960585227432598</v>
      </c>
      <c r="Z179" s="22">
        <v>0.44764839719281757</v>
      </c>
      <c r="AA179" s="22">
        <v>9.3707649596313322E-2</v>
      </c>
      <c r="AB179" s="23">
        <v>0.3148954198076101</v>
      </c>
      <c r="AC179" s="24">
        <v>0.39305638503661156</v>
      </c>
      <c r="AD179" s="22">
        <v>0.10059244931681563</v>
      </c>
      <c r="AE179" s="22">
        <v>0.10059244931681563</v>
      </c>
      <c r="AF179" s="22">
        <v>5.6185897208384038E-2</v>
      </c>
      <c r="AG179" s="22">
        <v>13.463717132292523</v>
      </c>
      <c r="AH179" s="23">
        <v>13.463717132292523</v>
      </c>
      <c r="AI179" s="24">
        <v>-0.82072997481442078</v>
      </c>
      <c r="AJ179" s="22">
        <v>0.701257283489783</v>
      </c>
      <c r="AK179" s="22">
        <v>0.32108123984992837</v>
      </c>
      <c r="AL179" s="23">
        <v>0.45106747588317364</v>
      </c>
      <c r="AM179" s="24">
        <v>0.32046803335060425</v>
      </c>
      <c r="AN179" s="22">
        <v>5.7037094586572543</v>
      </c>
      <c r="AO179" s="22">
        <v>1.7960719844445125</v>
      </c>
      <c r="AP179" s="22">
        <v>6.1346944203826457</v>
      </c>
      <c r="AQ179" s="22">
        <v>0.10091391589685772</v>
      </c>
      <c r="AR179" s="22">
        <v>0.10134977378109131</v>
      </c>
      <c r="AS179" s="22">
        <v>-8.3180797282802324E-2</v>
      </c>
      <c r="AT179" s="22">
        <v>0.18203148931800711</v>
      </c>
      <c r="AU179" s="22">
        <v>0.60429917546150058</v>
      </c>
      <c r="AV179" s="22">
        <v>0.38870142267502522</v>
      </c>
      <c r="AW179" s="22">
        <v>0.46999113893193883</v>
      </c>
      <c r="AX179" s="22">
        <v>0.40500863865169417</v>
      </c>
      <c r="AY179" s="22">
        <v>2.2336539323442635</v>
      </c>
      <c r="AZ179" s="22">
        <v>1.9219462515090657</v>
      </c>
      <c r="BA179" s="22">
        <v>1.5544261007631504</v>
      </c>
      <c r="BB179" s="22">
        <v>0.4476969263320395</v>
      </c>
      <c r="BC179" s="23">
        <v>0.2440114733991795</v>
      </c>
    </row>
    <row r="180" spans="1:55" x14ac:dyDescent="0.2">
      <c r="A180" s="45" t="s">
        <v>577</v>
      </c>
      <c r="B180" s="45" t="s">
        <v>578</v>
      </c>
      <c r="C180" s="45" t="s">
        <v>138</v>
      </c>
      <c r="D180" s="45">
        <v>378158</v>
      </c>
      <c r="E180" s="45" t="s">
        <v>16</v>
      </c>
      <c r="F180" s="45">
        <v>2018</v>
      </c>
      <c r="G180" s="45" t="s">
        <v>17</v>
      </c>
      <c r="H180" s="46">
        <v>43465</v>
      </c>
      <c r="I180" s="46">
        <v>43509</v>
      </c>
      <c r="J180" s="46">
        <v>43509</v>
      </c>
      <c r="K180" s="45">
        <v>871000000</v>
      </c>
      <c r="L180" s="45">
        <v>872000000</v>
      </c>
      <c r="M180" s="45" t="s">
        <v>1723</v>
      </c>
      <c r="N180" s="20">
        <v>2.2165775401069521</v>
      </c>
      <c r="O180" s="21">
        <v>1.7237762237762237</v>
      </c>
      <c r="P180" s="21">
        <v>0.48066639243109832</v>
      </c>
      <c r="Q180" s="21">
        <v>2.0045514432866209</v>
      </c>
      <c r="R180" s="21">
        <v>0.43619693043651586</v>
      </c>
      <c r="S180" s="21">
        <v>2.0410603946581621E-2</v>
      </c>
      <c r="T180" s="21">
        <v>0.41578632648993424</v>
      </c>
      <c r="U180" s="21">
        <v>1.3105761169002275</v>
      </c>
      <c r="V180" s="21">
        <v>6.1324709546053423E-2</v>
      </c>
      <c r="W180" s="21">
        <v>1.2492514073541741</v>
      </c>
      <c r="X180" s="22">
        <v>0.42961929439904323</v>
      </c>
      <c r="Y180" s="22">
        <v>0.37285637727759913</v>
      </c>
      <c r="Z180" s="22">
        <v>0.57038070560095677</v>
      </c>
      <c r="AA180" s="22">
        <v>0.10735499302371936</v>
      </c>
      <c r="AB180" s="23">
        <v>0.33282838349611321</v>
      </c>
      <c r="AC180" s="24">
        <v>0.10984481086323958</v>
      </c>
      <c r="AD180" s="22">
        <v>9.7429679922405435E-2</v>
      </c>
      <c r="AE180" s="22">
        <v>9.7429679922405435E-2</v>
      </c>
      <c r="AF180" s="22">
        <v>-2.2453928225024247E-2</v>
      </c>
      <c r="AG180" s="22">
        <v>3.3878583473861719</v>
      </c>
      <c r="AH180" s="23">
        <v>3.3878583473861719</v>
      </c>
      <c r="AI180" s="24">
        <v>-0.87560777957860614</v>
      </c>
      <c r="AJ180" s="22">
        <v>0.50761003702180174</v>
      </c>
      <c r="AK180" s="22">
        <v>0.16834216779382197</v>
      </c>
      <c r="AL180" s="23">
        <v>0.22555291537196126</v>
      </c>
      <c r="AM180" s="24">
        <v>-5.5455743202778775E-2</v>
      </c>
      <c r="AN180" s="22">
        <v>2.4697568571086359</v>
      </c>
      <c r="AO180" s="22">
        <v>0.82200518237990827</v>
      </c>
      <c r="AP180" s="22">
        <v>3.4860524091293321</v>
      </c>
      <c r="AQ180" s="22">
        <v>-1.8457245365756429E-2</v>
      </c>
      <c r="AR180" s="22">
        <v>0.11968962172647915</v>
      </c>
      <c r="AS180" s="22">
        <v>-0.1048011639185257</v>
      </c>
      <c r="AT180" s="22">
        <v>9.8385489336256723E-2</v>
      </c>
      <c r="AU180" s="22">
        <v>0.11127108185931715</v>
      </c>
      <c r="AV180" s="22">
        <v>4.9442515079510148E-2</v>
      </c>
      <c r="AW180" s="22">
        <v>0.23662511984659634</v>
      </c>
      <c r="AX180" s="22">
        <v>5.1869606903163952E-2</v>
      </c>
      <c r="AY180" s="22">
        <v>5.446490791438527</v>
      </c>
      <c r="AZ180" s="22">
        <v>4.2832254853160778</v>
      </c>
      <c r="BA180" s="22">
        <v>-1.1684665226781858</v>
      </c>
      <c r="BB180" s="22">
        <v>0.18360445987936391</v>
      </c>
      <c r="BC180" s="23">
        <v>9.9342332987192805E-2</v>
      </c>
    </row>
    <row r="181" spans="1:55" x14ac:dyDescent="0.2">
      <c r="A181" s="45" t="s">
        <v>583</v>
      </c>
      <c r="B181" s="45" t="s">
        <v>584</v>
      </c>
      <c r="C181" s="45" t="s">
        <v>45</v>
      </c>
      <c r="D181" s="45">
        <v>249756</v>
      </c>
      <c r="E181" s="45" t="s">
        <v>16</v>
      </c>
      <c r="F181" s="45">
        <v>2018</v>
      </c>
      <c r="G181" s="45" t="s">
        <v>17</v>
      </c>
      <c r="H181" s="46">
        <v>43465</v>
      </c>
      <c r="I181" s="46">
        <v>43522</v>
      </c>
      <c r="J181" s="46">
        <v>43522</v>
      </c>
      <c r="K181" s="45">
        <v>126583000</v>
      </c>
      <c r="L181" s="45">
        <v>126583000</v>
      </c>
      <c r="M181" s="45" t="s">
        <v>1724</v>
      </c>
      <c r="N181" s="20">
        <v>2.9031994164721975</v>
      </c>
      <c r="O181" s="21">
        <v>2.5570349693256436</v>
      </c>
      <c r="P181" s="21">
        <v>1.263272181686143</v>
      </c>
      <c r="Q181" s="21">
        <v>1.8907690180698236</v>
      </c>
      <c r="R181" s="21">
        <v>0.34944649160498248</v>
      </c>
      <c r="S181" s="21">
        <v>2.9292532698120204E-2</v>
      </c>
      <c r="T181" s="21">
        <v>0.32015395890686227</v>
      </c>
      <c r="U181" s="21">
        <v>1.01016909140488</v>
      </c>
      <c r="V181" s="21">
        <v>8.4677945984523134E-2</v>
      </c>
      <c r="W181" s="21">
        <v>0.92549114542035682</v>
      </c>
      <c r="X181" s="22">
        <v>0.68694474065417599</v>
      </c>
      <c r="Y181" s="22">
        <v>0.40669886552797196</v>
      </c>
      <c r="Z181" s="22">
        <v>0.31305525934582401</v>
      </c>
      <c r="AA181" s="22">
        <v>0.10832983773293789</v>
      </c>
      <c r="AB181" s="23">
        <v>0.34592871092402377</v>
      </c>
      <c r="AC181" s="24">
        <v>0.60963952042523084</v>
      </c>
      <c r="AD181" s="22">
        <v>0.16794848613627211</v>
      </c>
      <c r="AE181" s="22">
        <v>0.15554566390685828</v>
      </c>
      <c r="AF181" s="22">
        <v>7.6127369628901945E-2</v>
      </c>
      <c r="AG181" s="22">
        <v>11.495736602157319</v>
      </c>
      <c r="AH181" s="23">
        <v>10.646788327880914</v>
      </c>
      <c r="AI181" s="24">
        <v>-0.43095317638028763</v>
      </c>
      <c r="AJ181" s="22">
        <v>0.57871673416170211</v>
      </c>
      <c r="AK181" s="22">
        <v>0.24202814505946771</v>
      </c>
      <c r="AL181" s="23">
        <v>0.39185941967990323</v>
      </c>
      <c r="AM181" s="24">
        <v>0.21673022918024851</v>
      </c>
      <c r="AN181" s="22">
        <v>2.8469423052017069</v>
      </c>
      <c r="AO181" s="22">
        <v>0.9848390817134951</v>
      </c>
      <c r="AP181" s="22">
        <v>2.1869358487366246</v>
      </c>
      <c r="AQ181" s="22">
        <v>7.4973208798591609E-2</v>
      </c>
      <c r="AR181" s="22">
        <v>0.13904190232911856</v>
      </c>
      <c r="AS181" s="22">
        <v>-5.9920549458691359E-2</v>
      </c>
      <c r="AT181" s="22">
        <v>0.13693389940950662</v>
      </c>
      <c r="AU181" s="22">
        <v>0.47367453944524912</v>
      </c>
      <c r="AV181" s="22">
        <v>0.3207334766516316</v>
      </c>
      <c r="AW181" s="22">
        <v>0.4277126538652074</v>
      </c>
      <c r="AX181" s="22">
        <v>0.35007903240948768</v>
      </c>
      <c r="AY181" s="22">
        <v>2.1127072202062918</v>
      </c>
      <c r="AZ181" s="22">
        <v>0.30553101517186204</v>
      </c>
      <c r="BA181" s="22">
        <v>1.4949231859246055</v>
      </c>
      <c r="BB181" s="22">
        <v>0.43837168919043196</v>
      </c>
      <c r="BC181" s="23">
        <v>0.20066904622406634</v>
      </c>
    </row>
    <row r="182" spans="1:55" x14ac:dyDescent="0.2">
      <c r="A182" s="45" t="s">
        <v>580</v>
      </c>
      <c r="B182" s="45" t="s">
        <v>581</v>
      </c>
      <c r="C182" s="45" t="s">
        <v>45</v>
      </c>
      <c r="D182" s="45">
        <v>331419</v>
      </c>
      <c r="E182" s="45" t="s">
        <v>16</v>
      </c>
      <c r="F182" s="45">
        <v>2018</v>
      </c>
      <c r="G182" s="45" t="s">
        <v>17</v>
      </c>
      <c r="H182" s="46">
        <v>43465</v>
      </c>
      <c r="I182" s="46">
        <v>43507</v>
      </c>
      <c r="J182" s="46">
        <v>43507</v>
      </c>
      <c r="K182" s="45">
        <v>366649000</v>
      </c>
      <c r="L182" s="45">
        <v>366837000</v>
      </c>
      <c r="M182" s="45" t="s">
        <v>1725</v>
      </c>
      <c r="N182" s="20">
        <v>1.9037973402595649</v>
      </c>
      <c r="O182" s="21">
        <v>0.84968896609688294</v>
      </c>
      <c r="P182" s="21">
        <v>0.23700193113684087</v>
      </c>
      <c r="Q182" s="21">
        <v>9.04773375769817</v>
      </c>
      <c r="R182" s="21">
        <v>0.57485791777106576</v>
      </c>
      <c r="S182" s="21">
        <v>3.792175959331523E-2</v>
      </c>
      <c r="T182" s="21">
        <v>0.53693615817775053</v>
      </c>
      <c r="U182" s="21">
        <v>5.7760193062684166</v>
      </c>
      <c r="V182" s="21">
        <v>0.38102774401706785</v>
      </c>
      <c r="W182" s="21">
        <v>5.3949915622513487</v>
      </c>
      <c r="X182" s="22">
        <v>0.49115018256578352</v>
      </c>
      <c r="Y182" s="22">
        <v>0.15866268693159236</v>
      </c>
      <c r="Z182" s="22">
        <v>0.50884981743421653</v>
      </c>
      <c r="AA182" s="22">
        <v>0.16925962050973381</v>
      </c>
      <c r="AB182" s="23">
        <v>9.9524930110119619E-2</v>
      </c>
      <c r="AC182" s="24">
        <v>0.38485445984723576</v>
      </c>
      <c r="AD182" s="22">
        <v>0.11603653608718965</v>
      </c>
      <c r="AE182" s="22">
        <v>0.11603653608718965</v>
      </c>
      <c r="AF182" s="22">
        <v>9.5642217074795137E-3</v>
      </c>
      <c r="AG182" s="22">
        <v>4.3048700088858318</v>
      </c>
      <c r="AH182" s="23">
        <v>4.3048700088858318</v>
      </c>
      <c r="AI182" s="24">
        <v>-0.89332304435748289</v>
      </c>
      <c r="AJ182" s="22">
        <v>0.36864081135857024</v>
      </c>
      <c r="AK182" s="22">
        <v>0.10995666473908519</v>
      </c>
      <c r="AL182" s="23">
        <v>0.16543846423226247</v>
      </c>
      <c r="AM182" s="24">
        <v>9.0197930055581299E-2</v>
      </c>
      <c r="AN182" s="22">
        <v>9.4307652848578112</v>
      </c>
      <c r="AO182" s="22">
        <v>0.93859625586041606</v>
      </c>
      <c r="AP182" s="22">
        <v>4.0254474768680506</v>
      </c>
      <c r="AQ182" s="22">
        <v>8.9769426848591866E-3</v>
      </c>
      <c r="AR182" s="22">
        <v>0.10132536804189504</v>
      </c>
      <c r="AS182" s="22">
        <v>-9.051628624982809E-2</v>
      </c>
      <c r="AT182" s="22">
        <v>9.5103611067801339E-2</v>
      </c>
      <c r="AU182" s="22">
        <v>0.30988421611866795</v>
      </c>
      <c r="AV182" s="22">
        <v>0.13906970477727351</v>
      </c>
      <c r="AW182" s="22">
        <v>0.17712275401709429</v>
      </c>
      <c r="AX182" s="22">
        <v>0.14889166932735179</v>
      </c>
      <c r="AY182" s="22">
        <v>5.2782133915730034</v>
      </c>
      <c r="AZ182" s="22">
        <v>4.7168140414424968</v>
      </c>
      <c r="BA182" s="22">
        <v>8.9056289785762761</v>
      </c>
      <c r="BB182" s="22">
        <v>0.18945804684527576</v>
      </c>
      <c r="BC182" s="23">
        <v>0.14677787268643852</v>
      </c>
    </row>
    <row r="183" spans="1:55" x14ac:dyDescent="0.2">
      <c r="A183" s="45" t="s">
        <v>586</v>
      </c>
      <c r="B183" s="45" t="s">
        <v>587</v>
      </c>
      <c r="C183" s="45" t="s">
        <v>24</v>
      </c>
      <c r="D183" s="45">
        <v>378161</v>
      </c>
      <c r="E183" s="45" t="s">
        <v>16</v>
      </c>
      <c r="F183" s="45">
        <v>2018</v>
      </c>
      <c r="G183" s="45" t="s">
        <v>17</v>
      </c>
      <c r="H183" s="46">
        <v>43465</v>
      </c>
      <c r="I183" s="46">
        <v>43517</v>
      </c>
      <c r="J183" s="46">
        <v>43588</v>
      </c>
      <c r="K183" s="45">
        <v>343900000</v>
      </c>
      <c r="L183" s="45">
        <v>352785000</v>
      </c>
      <c r="M183" s="45" t="s">
        <v>1953</v>
      </c>
      <c r="N183" s="20">
        <v>1.6201688860019487</v>
      </c>
      <c r="O183" s="21">
        <v>1.3647288080545632</v>
      </c>
      <c r="P183" s="21">
        <v>0.11886976291003573</v>
      </c>
      <c r="Q183" s="21">
        <v>-8.325925925925926</v>
      </c>
      <c r="R183" s="21">
        <v>0.90339682452928161</v>
      </c>
      <c r="S183" s="21">
        <v>5.4655261935342824E-3</v>
      </c>
      <c r="T183" s="21">
        <v>0.89793129833574725</v>
      </c>
      <c r="U183" s="21">
        <v>-6.6182182182182183</v>
      </c>
      <c r="V183" s="21">
        <v>-4.004004004004004E-2</v>
      </c>
      <c r="W183" s="21">
        <v>-6.5781781781781783</v>
      </c>
      <c r="X183" s="22">
        <v>0.27264777416445768</v>
      </c>
      <c r="Y183" s="22">
        <v>-0.17106750231172299</v>
      </c>
      <c r="Z183" s="22">
        <v>0.72735222583554227</v>
      </c>
      <c r="AA183" s="22">
        <v>0</v>
      </c>
      <c r="AB183" s="23">
        <v>-0.1365015166835187</v>
      </c>
      <c r="AC183" s="24">
        <v>0.8322556977117439</v>
      </c>
      <c r="AD183" s="22">
        <v>0.18773788233136149</v>
      </c>
      <c r="AE183" s="22">
        <v>0.13887742468014858</v>
      </c>
      <c r="AF183" s="22">
        <v>5.0809373137066079E-2</v>
      </c>
      <c r="AG183" s="22">
        <v>4.8449704142011836</v>
      </c>
      <c r="AH183" s="23">
        <v>3.5840236686390532</v>
      </c>
      <c r="AI183" s="24">
        <v>-0.19553999262808699</v>
      </c>
      <c r="AJ183" s="22">
        <v>0.8811302370899643</v>
      </c>
      <c r="AK183" s="22">
        <v>0.16413576138907374</v>
      </c>
      <c r="AL183" s="23">
        <v>0.16413576138907374</v>
      </c>
      <c r="AM183" s="24">
        <v>-0.44364364364364367</v>
      </c>
      <c r="AN183" s="22">
        <v>-8.7315315315315321</v>
      </c>
      <c r="AO183" s="22">
        <v>1.1918672970240209</v>
      </c>
      <c r="AP183" s="22">
        <v>11.420267085624509</v>
      </c>
      <c r="AQ183" s="22">
        <v>6.0558030224359849E-2</v>
      </c>
      <c r="AR183" s="22">
        <v>0.1244095932498739</v>
      </c>
      <c r="AS183" s="22">
        <v>-2.4327050946943641E-2</v>
      </c>
      <c r="AT183" s="22">
        <v>0.14827972563058509</v>
      </c>
      <c r="AU183" s="22">
        <v>0.18626177330302046</v>
      </c>
      <c r="AV183" s="22">
        <v>3.4696593865327606E-2</v>
      </c>
      <c r="AW183" s="22">
        <v>0.16513482256984599</v>
      </c>
      <c r="AX183" s="22">
        <v>3.4907785014303971E-2</v>
      </c>
      <c r="AY183" s="22">
        <v>4.0373717635564237</v>
      </c>
      <c r="AZ183" s="22">
        <v>3.947972642892037</v>
      </c>
      <c r="BA183" s="22">
        <v>0.51759927797833938</v>
      </c>
      <c r="BB183" s="22">
        <v>0.18322342549458528</v>
      </c>
      <c r="BC183" s="23">
        <v>0.19901429275505175</v>
      </c>
    </row>
    <row r="184" spans="1:55" x14ac:dyDescent="0.2">
      <c r="A184" s="45" t="s">
        <v>589</v>
      </c>
      <c r="B184" s="45" t="s">
        <v>590</v>
      </c>
      <c r="C184" s="45" t="s">
        <v>72</v>
      </c>
      <c r="D184" s="45">
        <v>378162</v>
      </c>
      <c r="E184" s="45" t="s">
        <v>16</v>
      </c>
      <c r="F184" s="45">
        <v>2018</v>
      </c>
      <c r="G184" s="45" t="s">
        <v>17</v>
      </c>
      <c r="H184" s="46">
        <v>43465</v>
      </c>
      <c r="I184" s="46">
        <v>43510</v>
      </c>
      <c r="J184" s="46">
        <v>43587</v>
      </c>
      <c r="K184" s="45">
        <v>473011000</v>
      </c>
      <c r="L184" s="45">
        <v>491794000</v>
      </c>
      <c r="M184" s="45" t="s">
        <v>1954</v>
      </c>
      <c r="N184" s="20">
        <v>0.73591114425563298</v>
      </c>
      <c r="O184" s="21">
        <v>0.73591114425563298</v>
      </c>
      <c r="P184" s="21">
        <v>3.5372680798427654E-2</v>
      </c>
      <c r="Q184" s="21">
        <v>1.5180727650601311</v>
      </c>
      <c r="R184" s="21">
        <v>0.55935605741464589</v>
      </c>
      <c r="S184" s="21">
        <v>7.2192129431312618E-2</v>
      </c>
      <c r="T184" s="21">
        <v>0.4871639279833333</v>
      </c>
      <c r="U184" s="21">
        <v>1.408499254147231</v>
      </c>
      <c r="V184" s="21">
        <v>0.18178503497268425</v>
      </c>
      <c r="W184" s="21">
        <v>1.2267142191745468</v>
      </c>
      <c r="X184" s="22">
        <v>8.1670666512119391E-2</v>
      </c>
      <c r="Y184" s="22">
        <v>0.40903516418136976</v>
      </c>
      <c r="Z184" s="22">
        <v>0.91832933348788059</v>
      </c>
      <c r="AA184" s="22">
        <v>0</v>
      </c>
      <c r="AB184" s="23">
        <v>0.39712911154738617</v>
      </c>
      <c r="AC184" s="24">
        <v>0.63954829585723272</v>
      </c>
      <c r="AD184" s="22">
        <v>0.59152132301942573</v>
      </c>
      <c r="AE184" s="22">
        <v>0.30222660083597619</v>
      </c>
      <c r="AF184" s="22">
        <v>0.22344617821679333</v>
      </c>
      <c r="AG184" s="22">
        <v>3.5531301589777589</v>
      </c>
      <c r="AH184" s="23">
        <v>1.815404463856283</v>
      </c>
      <c r="AI184" s="24">
        <v>-2.5364309401788105</v>
      </c>
      <c r="AJ184" s="22">
        <v>0.54175154442883156</v>
      </c>
      <c r="AK184" s="22">
        <v>1.9299112514412218E-2</v>
      </c>
      <c r="AL184" s="23">
        <v>0.1074861562755299</v>
      </c>
      <c r="AM184" s="24">
        <v>7.3819048575694671E-2</v>
      </c>
      <c r="AN184" s="22">
        <v>0.33036612738157239</v>
      </c>
      <c r="AO184" s="22">
        <v>0.13119800665239448</v>
      </c>
      <c r="AP184" s="22">
        <v>-4.4764778680048147</v>
      </c>
      <c r="AQ184" s="22">
        <v>2.9315693176138968E-2</v>
      </c>
      <c r="AR184" s="22">
        <v>0.45826178411558677</v>
      </c>
      <c r="AS184" s="22">
        <v>-1.1623493679323169</v>
      </c>
      <c r="AT184" s="22">
        <v>6.0123032600934906E-2</v>
      </c>
      <c r="AU184" s="22">
        <v>1.338834158499747</v>
      </c>
      <c r="AV184" s="22">
        <v>0.26563124566491375</v>
      </c>
      <c r="AW184" s="22">
        <v>0.12341437686041445</v>
      </c>
      <c r="AX184" s="22">
        <v>0.30499476206364495</v>
      </c>
      <c r="AY184" s="22">
        <v>7.2076004591372431</v>
      </c>
      <c r="AZ184" s="22">
        <v>7.1570167054616292</v>
      </c>
      <c r="BA184" s="22">
        <v>5.0683586230941886</v>
      </c>
      <c r="BB184" s="22">
        <v>7.0887812979587753E-2</v>
      </c>
      <c r="BC184" s="23">
        <v>4.460133854554809E-2</v>
      </c>
    </row>
    <row r="185" spans="1:55" x14ac:dyDescent="0.2">
      <c r="A185" s="45" t="s">
        <v>610</v>
      </c>
      <c r="B185" s="45" t="s">
        <v>611</v>
      </c>
      <c r="C185" s="45" t="s">
        <v>45</v>
      </c>
      <c r="D185" s="45">
        <v>261673</v>
      </c>
      <c r="E185" s="45" t="s">
        <v>16</v>
      </c>
      <c r="F185" s="45">
        <v>2018</v>
      </c>
      <c r="G185" s="45" t="s">
        <v>17</v>
      </c>
      <c r="H185" s="46">
        <v>43524</v>
      </c>
      <c r="I185" s="46">
        <v>43552</v>
      </c>
      <c r="J185" s="46">
        <v>43704</v>
      </c>
      <c r="K185" s="45">
        <v>1032000000</v>
      </c>
      <c r="L185" s="45">
        <v>1038000000</v>
      </c>
      <c r="M185" s="45" t="s">
        <v>1955</v>
      </c>
      <c r="N185" s="20">
        <v>1.1691367173027047</v>
      </c>
      <c r="O185" s="21">
        <v>0.38193157959738172</v>
      </c>
      <c r="P185" s="21">
        <v>0.22199580091391874</v>
      </c>
      <c r="Q185" s="21">
        <v>29.625171939477305</v>
      </c>
      <c r="R185" s="21">
        <v>0.60697522962563721</v>
      </c>
      <c r="S185" s="21">
        <v>6.2004536369556919E-2</v>
      </c>
      <c r="T185" s="21">
        <v>0.54497069325608027</v>
      </c>
      <c r="U185" s="21">
        <v>18.588720770288859</v>
      </c>
      <c r="V185" s="21">
        <v>1.8988995873452545</v>
      </c>
      <c r="W185" s="21">
        <v>16.689821182943604</v>
      </c>
      <c r="X185" s="22">
        <v>0.42518358822340496</v>
      </c>
      <c r="Y185" s="22">
        <v>3.4410943342642115E-2</v>
      </c>
      <c r="Z185" s="22">
        <v>0.57481641177659504</v>
      </c>
      <c r="AA185" s="22">
        <v>5.1090300702912705E-2</v>
      </c>
      <c r="AB185" s="23">
        <v>3.2652877899795638E-2</v>
      </c>
      <c r="AC185" s="24">
        <v>0.34048204233727108</v>
      </c>
      <c r="AD185" s="22">
        <v>0.163442479980972</v>
      </c>
      <c r="AE185" s="22">
        <v>0.14549472766193611</v>
      </c>
      <c r="AF185" s="22">
        <v>8.5526837389994448E-2</v>
      </c>
      <c r="AG185" s="22">
        <v>16.777212614445574</v>
      </c>
      <c r="AH185" s="23">
        <v>14.934893184130214</v>
      </c>
      <c r="AI185" s="24">
        <v>-0.73726207297813984</v>
      </c>
      <c r="AJ185" s="22">
        <v>0.74292948005434112</v>
      </c>
      <c r="AK185" s="22">
        <v>0.28929258546692321</v>
      </c>
      <c r="AL185" s="23">
        <v>0.44513097528488976</v>
      </c>
      <c r="AM185" s="24">
        <v>5.9353507565337003</v>
      </c>
      <c r="AN185" s="22">
        <v>69.397524071526817</v>
      </c>
      <c r="AO185" s="22">
        <v>2.266028880055694</v>
      </c>
      <c r="AP185" s="22">
        <v>36.839722526469515</v>
      </c>
      <c r="AQ185" s="22">
        <v>0.19380628354555457</v>
      </c>
      <c r="AR185" s="22">
        <v>0.11923214144137001</v>
      </c>
      <c r="AS185" s="22">
        <v>-8.7905335764687231E-2</v>
      </c>
      <c r="AT185" s="22">
        <v>0.27018347593702979</v>
      </c>
      <c r="AU185" s="22">
        <v>0.60534765962702231</v>
      </c>
      <c r="AV185" s="22">
        <v>0.36269794287405654</v>
      </c>
      <c r="AW185" s="22">
        <v>0.49577615692092142</v>
      </c>
      <c r="AX185" s="22">
        <v>0.40396423126055958</v>
      </c>
      <c r="AY185" s="22">
        <v>1.6388552025224352</v>
      </c>
      <c r="AZ185" s="22">
        <v>1.4208707252000969</v>
      </c>
      <c r="BA185" s="22">
        <v>1.1359212050984937</v>
      </c>
      <c r="BB185" s="22">
        <v>0.54317744561195802</v>
      </c>
      <c r="BC185" s="23">
        <v>0.51812246338450685</v>
      </c>
    </row>
    <row r="186" spans="1:55" x14ac:dyDescent="0.2">
      <c r="A186" s="45" t="s">
        <v>595</v>
      </c>
      <c r="B186" s="45" t="s">
        <v>596</v>
      </c>
      <c r="C186" s="45" t="s">
        <v>138</v>
      </c>
      <c r="D186" s="45">
        <v>378163</v>
      </c>
      <c r="E186" s="45" t="s">
        <v>16</v>
      </c>
      <c r="F186" s="45">
        <v>2018</v>
      </c>
      <c r="G186" s="45" t="s">
        <v>17</v>
      </c>
      <c r="H186" s="46">
        <v>43465</v>
      </c>
      <c r="I186" s="46">
        <v>43517</v>
      </c>
      <c r="J186" s="46">
        <v>43683</v>
      </c>
      <c r="K186" s="45">
        <v>291500000</v>
      </c>
      <c r="L186" s="45">
        <v>291500000</v>
      </c>
      <c r="M186" s="54" t="s">
        <v>1956</v>
      </c>
      <c r="N186" s="20">
        <v>2.5285420944558523</v>
      </c>
      <c r="O186" s="21">
        <v>2.4332648870636548</v>
      </c>
      <c r="P186" s="21">
        <v>1.9905544147843943</v>
      </c>
      <c r="Q186" s="21">
        <v>0.87081107333657115</v>
      </c>
      <c r="R186" s="21">
        <v>0.30187781239183109</v>
      </c>
      <c r="S186" s="21">
        <v>2.5095188646590515E-2</v>
      </c>
      <c r="T186" s="21">
        <v>0.27678262374524054</v>
      </c>
      <c r="U186" s="21">
        <v>0.56475635421725756</v>
      </c>
      <c r="V186" s="21">
        <v>4.6948356807511735E-2</v>
      </c>
      <c r="W186" s="21">
        <v>0.51780799740974581</v>
      </c>
      <c r="X186" s="22">
        <v>0.26639840775354795</v>
      </c>
      <c r="Y186" s="22">
        <v>0.54298523206751059</v>
      </c>
      <c r="Z186" s="22">
        <v>0.73360159224645205</v>
      </c>
      <c r="AA186" s="22">
        <v>1.5576323987538941E-2</v>
      </c>
      <c r="AB186" s="23">
        <v>0.53452751817237798</v>
      </c>
      <c r="AC186" s="24">
        <v>1</v>
      </c>
      <c r="AD186" s="22">
        <v>0.30991584339553602</v>
      </c>
      <c r="AE186" s="22">
        <v>-0.21752652762532015</v>
      </c>
      <c r="AF186" s="22">
        <v>-0.7537504573728504</v>
      </c>
      <c r="AG186" s="22">
        <v>5.2123076923076921</v>
      </c>
      <c r="AH186" s="23">
        <v>-3.6584615384615384</v>
      </c>
      <c r="AI186" s="24">
        <v>-0.19894179894179895</v>
      </c>
      <c r="AJ186" s="22">
        <v>0.38809034907597534</v>
      </c>
      <c r="AK186" s="22">
        <v>8.3416941378816112E-2</v>
      </c>
      <c r="AL186" s="23">
        <v>0.13544503368209831</v>
      </c>
      <c r="AM186" s="24">
        <v>-0.33349522421887645</v>
      </c>
      <c r="AN186" s="22">
        <v>0.44244779018941233</v>
      </c>
      <c r="AO186" s="22">
        <v>0.23650051921079959</v>
      </c>
      <c r="AP186" s="22">
        <v>1.4685652874798496</v>
      </c>
      <c r="AQ186" s="22">
        <v>-0.17826237452405677</v>
      </c>
      <c r="AR186" s="22">
        <v>0.17288693743139408</v>
      </c>
      <c r="AS186" s="22">
        <v>-3.4394438346139776E-2</v>
      </c>
      <c r="AT186" s="22">
        <v>4.0887850467289717E-2</v>
      </c>
      <c r="AU186" s="22">
        <v>0.94579055441478443</v>
      </c>
      <c r="AV186" s="22">
        <v>0.33008456356600258</v>
      </c>
      <c r="AW186" s="22">
        <v>0.147725496326403</v>
      </c>
      <c r="AX186" s="22">
        <v>0.36001250586212286</v>
      </c>
      <c r="AY186" s="22">
        <v>4.1186540731995276</v>
      </c>
      <c r="AZ186" s="22">
        <v>1.2573789846517118</v>
      </c>
      <c r="BA186" s="22">
        <v>-0.55898058252427185</v>
      </c>
      <c r="BB186" s="22">
        <v>-0.17041708470689407</v>
      </c>
      <c r="BC186" s="23">
        <v>-5.7503506311360447E-2</v>
      </c>
    </row>
    <row r="187" spans="1:55" x14ac:dyDescent="0.2">
      <c r="A187" s="45" t="s">
        <v>604</v>
      </c>
      <c r="B187" s="45" t="s">
        <v>605</v>
      </c>
      <c r="C187" s="45" t="s">
        <v>138</v>
      </c>
      <c r="D187" s="45">
        <v>684316</v>
      </c>
      <c r="E187" s="45" t="s">
        <v>16</v>
      </c>
      <c r="F187" s="45">
        <v>2016</v>
      </c>
      <c r="G187" s="45" t="s">
        <v>17</v>
      </c>
      <c r="H187" s="46">
        <v>42735</v>
      </c>
      <c r="I187" s="46">
        <v>42788</v>
      </c>
      <c r="J187" s="46">
        <v>43152</v>
      </c>
      <c r="K187" s="45">
        <v>175931000</v>
      </c>
      <c r="L187" s="45">
        <v>175762000</v>
      </c>
      <c r="M187" s="45" t="s">
        <v>1296</v>
      </c>
      <c r="N187" s="20">
        <v>1.6825932617953441</v>
      </c>
      <c r="O187" s="21">
        <v>0.70437535948130114</v>
      </c>
      <c r="P187" s="21">
        <v>0.24465295166828371</v>
      </c>
      <c r="Q187" s="21">
        <v>0.44382560213626249</v>
      </c>
      <c r="R187" s="21">
        <v>0.12398699664854579</v>
      </c>
      <c r="S187" s="21">
        <v>0</v>
      </c>
      <c r="T187" s="21">
        <v>0.12398699664854579</v>
      </c>
      <c r="U187" s="21">
        <v>0.17901560009315337</v>
      </c>
      <c r="V187" s="21">
        <v>0</v>
      </c>
      <c r="W187" s="21">
        <v>0.17901560009315337</v>
      </c>
      <c r="X187" s="22">
        <v>0.17262915878415874</v>
      </c>
      <c r="Y187" s="22">
        <v>1.0024454758782524</v>
      </c>
      <c r="Z187" s="22">
        <v>0.82737084121584126</v>
      </c>
      <c r="AA187" s="22">
        <v>0.27798019598490709</v>
      </c>
      <c r="AB187" s="23">
        <v>0.69260442432965252</v>
      </c>
      <c r="AC187" s="24">
        <v>0.20937753060903827</v>
      </c>
      <c r="AD187" s="22">
        <v>0.12014757605424417</v>
      </c>
      <c r="AE187" s="22">
        <v>9.3999132794275839E-2</v>
      </c>
      <c r="AF187" s="22">
        <v>5.5907650144433566E-2</v>
      </c>
      <c r="AG187" s="22">
        <v>39.684223658274909</v>
      </c>
      <c r="AH187" s="23">
        <v>31.047506175303774</v>
      </c>
      <c r="AI187" s="24">
        <v>-1.1214199061131915</v>
      </c>
      <c r="AJ187" s="22">
        <v>1.1455389459863006</v>
      </c>
      <c r="AK187" s="22">
        <v>0.71051113418714662</v>
      </c>
      <c r="AL187" s="23">
        <v>0.94791354178685439</v>
      </c>
      <c r="AM187" s="24">
        <v>0.12738897027474222</v>
      </c>
      <c r="AN187" s="22">
        <v>2.2785606253462913</v>
      </c>
      <c r="AO187" s="22">
        <v>1.5781411702181813</v>
      </c>
      <c r="AP187" s="22">
        <v>22.534547621074132</v>
      </c>
      <c r="AQ187" s="22">
        <v>8.8230164423085067E-2</v>
      </c>
      <c r="AR187" s="22">
        <v>7.4473028995491741E-2</v>
      </c>
      <c r="AS187" s="22">
        <v>-8.3515537184089342E-2</v>
      </c>
      <c r="AT187" s="22">
        <v>0.11752895312863788</v>
      </c>
      <c r="AU187" s="22">
        <v>0.70196313101677288</v>
      </c>
      <c r="AV187" s="22">
        <v>0.58086227452790273</v>
      </c>
      <c r="AW187" s="22">
        <v>0.94791354178685439</v>
      </c>
      <c r="AX187" s="22">
        <v>0.58086227452790273</v>
      </c>
      <c r="AY187" s="22">
        <v>0.65390593170466715</v>
      </c>
      <c r="AZ187" s="22">
        <v>0.52152525237283276</v>
      </c>
      <c r="BA187" s="22">
        <v>0.81626696896774897</v>
      </c>
      <c r="BB187" s="22">
        <v>1.1964472520287681</v>
      </c>
      <c r="BC187" s="23">
        <v>0.16530356481488861</v>
      </c>
    </row>
    <row r="188" spans="1:55" x14ac:dyDescent="0.2">
      <c r="A188" s="45" t="s">
        <v>625</v>
      </c>
      <c r="B188" s="45" t="s">
        <v>626</v>
      </c>
      <c r="C188" s="45" t="s">
        <v>15</v>
      </c>
      <c r="D188" s="45">
        <v>903401</v>
      </c>
      <c r="E188" s="45" t="s">
        <v>16</v>
      </c>
      <c r="F188" s="45">
        <v>2018</v>
      </c>
      <c r="G188" s="45" t="s">
        <v>17</v>
      </c>
      <c r="H188" s="46">
        <v>43465</v>
      </c>
      <c r="I188" s="46">
        <v>43510</v>
      </c>
      <c r="J188" s="46">
        <v>43587</v>
      </c>
      <c r="K188" s="45">
        <v>42900000</v>
      </c>
      <c r="L188" s="45">
        <v>42800000</v>
      </c>
      <c r="M188" s="45" t="s">
        <v>1957</v>
      </c>
      <c r="N188" s="20">
        <v>1.578001437814522</v>
      </c>
      <c r="O188" s="21">
        <v>1.4464414090582316</v>
      </c>
      <c r="P188" s="21">
        <v>0.50395398993529839</v>
      </c>
      <c r="Q188" s="21">
        <v>2.6257110352673494</v>
      </c>
      <c r="R188" s="21">
        <v>0.20065892689049264</v>
      </c>
      <c r="S188" s="21">
        <v>0</v>
      </c>
      <c r="T188" s="21">
        <v>0.20065892689049264</v>
      </c>
      <c r="U188" s="21">
        <v>0.72753128555176338</v>
      </c>
      <c r="V188" s="21">
        <v>0</v>
      </c>
      <c r="W188" s="21">
        <v>0.72753128555176338</v>
      </c>
      <c r="X188" s="22">
        <v>0.34436774395983683</v>
      </c>
      <c r="Y188" s="22">
        <v>0.37814583781458377</v>
      </c>
      <c r="Z188" s="22">
        <v>0.65563225604016317</v>
      </c>
      <c r="AA188" s="22">
        <v>0.19093191088798242</v>
      </c>
      <c r="AB188" s="23">
        <v>0.27580796987762785</v>
      </c>
      <c r="AC188" s="24">
        <v>0.21878779733906734</v>
      </c>
      <c r="AD188" s="22">
        <v>0.11678537830936703</v>
      </c>
      <c r="AE188" s="22">
        <v>0.11678537830936703</v>
      </c>
      <c r="AF188" s="22">
        <v>6.4373068136003228E-2</v>
      </c>
      <c r="AG188" s="22">
        <v>9.2446808510638299</v>
      </c>
      <c r="AH188" s="23">
        <v>9.2446808510638299</v>
      </c>
      <c r="AI188" s="24">
        <v>-0.59459459459459463</v>
      </c>
      <c r="AJ188" s="22">
        <v>0.58519051042415526</v>
      </c>
      <c r="AK188" s="22">
        <v>0.54652071931196244</v>
      </c>
      <c r="AL188" s="23">
        <v>0.63643471462079748</v>
      </c>
      <c r="AM188" s="24">
        <v>0.27246871444823662</v>
      </c>
      <c r="AN188" s="22">
        <v>4.2326507394766777</v>
      </c>
      <c r="AO188" s="22">
        <v>1.1673988076561028</v>
      </c>
      <c r="AP188" s="22">
        <v>9.2549751243781095</v>
      </c>
      <c r="AQ188" s="22">
        <v>7.5149042987135234E-2</v>
      </c>
      <c r="AR188" s="22">
        <v>0.10939389866953367</v>
      </c>
      <c r="AS188" s="22">
        <v>-6.5045020830533526E-2</v>
      </c>
      <c r="AT188" s="22">
        <v>0.12770630687166615</v>
      </c>
      <c r="AU188" s="22">
        <v>0.3342918763479511</v>
      </c>
      <c r="AV188" s="22">
        <v>0.36356528537920252</v>
      </c>
      <c r="AW188" s="22">
        <v>0.63643471462079748</v>
      </c>
      <c r="AX188" s="22">
        <v>0.36356528537920252</v>
      </c>
      <c r="AY188" s="22">
        <v>1.4718066743383198</v>
      </c>
      <c r="AZ188" s="22">
        <v>0.66513233601841193</v>
      </c>
      <c r="BA188" s="22">
        <v>0.97077244258872653</v>
      </c>
      <c r="BB188" s="22">
        <v>0.67943706020328376</v>
      </c>
      <c r="BC188" s="23">
        <v>0.17439293598233996</v>
      </c>
    </row>
    <row r="189" spans="1:55" x14ac:dyDescent="0.2">
      <c r="A189" s="45" t="s">
        <v>601</v>
      </c>
      <c r="B189" s="45" t="s">
        <v>602</v>
      </c>
      <c r="C189" s="45" t="s">
        <v>45</v>
      </c>
      <c r="D189" s="45">
        <v>740329</v>
      </c>
      <c r="E189" s="45" t="s">
        <v>16</v>
      </c>
      <c r="F189" s="45">
        <v>2018</v>
      </c>
      <c r="G189" s="45" t="s">
        <v>17</v>
      </c>
      <c r="H189" s="46">
        <v>43465</v>
      </c>
      <c r="I189" s="46">
        <v>43509</v>
      </c>
      <c r="J189" s="46">
        <v>43509</v>
      </c>
      <c r="K189" s="45">
        <v>294000000</v>
      </c>
      <c r="L189" s="45">
        <v>298000000</v>
      </c>
      <c r="M189" s="45" t="s">
        <v>1728</v>
      </c>
      <c r="N189" s="20">
        <v>0.81519090170593012</v>
      </c>
      <c r="O189" s="21">
        <v>0.81519090170593012</v>
      </c>
      <c r="P189" s="21">
        <v>0.23151909017059302</v>
      </c>
      <c r="Q189" s="21">
        <v>7.4139562389118865</v>
      </c>
      <c r="R189" s="21">
        <v>0.46401461906100644</v>
      </c>
      <c r="S189" s="21">
        <v>3.2330615687377003E-3</v>
      </c>
      <c r="T189" s="21">
        <v>0.46078155749226879</v>
      </c>
      <c r="U189" s="21">
        <v>3.9041986989946778</v>
      </c>
      <c r="V189" s="21">
        <v>2.7202838557066823E-2</v>
      </c>
      <c r="W189" s="21">
        <v>3.8769958604376109</v>
      </c>
      <c r="X189" s="22">
        <v>0.14105988192296878</v>
      </c>
      <c r="Y189" s="22">
        <v>0.61223750905141205</v>
      </c>
      <c r="Z189" s="22">
        <v>0.85894011807703119</v>
      </c>
      <c r="AA189" s="22">
        <v>0.36477368569018837</v>
      </c>
      <c r="AB189" s="23">
        <v>0.11885015462468372</v>
      </c>
      <c r="AC189" s="24">
        <v>0.84393063583815031</v>
      </c>
      <c r="AD189" s="22">
        <v>0.18743082031730415</v>
      </c>
      <c r="AE189" s="22">
        <v>0.14610748985364655</v>
      </c>
      <c r="AF189" s="22">
        <v>0.13331693518632395</v>
      </c>
      <c r="AG189" s="22">
        <v>4.3418803418803416</v>
      </c>
      <c r="AH189" s="23">
        <v>3.3846153846153846</v>
      </c>
      <c r="AI189" s="24">
        <v>-1.8658008658008658</v>
      </c>
      <c r="AJ189" s="22">
        <v>0.37530463038180339</v>
      </c>
      <c r="AK189" s="22">
        <v>0.11042108451984248</v>
      </c>
      <c r="AL189" s="23">
        <v>0.13995758860951227</v>
      </c>
      <c r="AM189" s="24">
        <v>0.64104080425783561</v>
      </c>
      <c r="AN189" s="22">
        <v>4.8083973979893555</v>
      </c>
      <c r="AO189" s="22">
        <v>0.57147877424796178</v>
      </c>
      <c r="AP189" s="22">
        <v>-17.870329670329671</v>
      </c>
      <c r="AQ189" s="22">
        <v>7.6187798706775375E-2</v>
      </c>
      <c r="AR189" s="22">
        <v>0.11363915877505842</v>
      </c>
      <c r="AS189" s="22">
        <v>-0.21202804083138604</v>
      </c>
      <c r="AT189" s="22">
        <v>6.4942367163339898E-2</v>
      </c>
      <c r="AU189" s="22">
        <v>0.28513403736799348</v>
      </c>
      <c r="AV189" s="22">
        <v>0.10633141472281127</v>
      </c>
      <c r="AW189" s="22">
        <v>0.14093959731543623</v>
      </c>
      <c r="AX189" s="22">
        <v>0.10707748627211715</v>
      </c>
      <c r="AY189" s="22">
        <v>4.3320209973753281</v>
      </c>
      <c r="AZ189" s="22">
        <v>3.9580052493438318</v>
      </c>
      <c r="BA189" s="22">
        <v>0.64760147601476015</v>
      </c>
      <c r="BB189" s="22">
        <v>0.17994547106937292</v>
      </c>
      <c r="BC189" s="23">
        <v>0.1009688934217236</v>
      </c>
    </row>
    <row r="190" spans="1:55" x14ac:dyDescent="0.2">
      <c r="A190" s="45" t="s">
        <v>607</v>
      </c>
      <c r="B190" s="45" t="s">
        <v>608</v>
      </c>
      <c r="C190" s="45" t="s">
        <v>24</v>
      </c>
      <c r="D190" s="45">
        <v>362221</v>
      </c>
      <c r="E190" s="45" t="s">
        <v>16</v>
      </c>
      <c r="F190" s="45">
        <v>2018</v>
      </c>
      <c r="G190" s="45" t="s">
        <v>17</v>
      </c>
      <c r="H190" s="46">
        <v>43373</v>
      </c>
      <c r="I190" s="46">
        <v>43424</v>
      </c>
      <c r="J190" s="46">
        <v>43424</v>
      </c>
      <c r="K190" s="45">
        <v>272721000</v>
      </c>
      <c r="L190" s="45">
        <v>266935000</v>
      </c>
      <c r="M190" s="45" t="s">
        <v>1729</v>
      </c>
      <c r="N190" s="20">
        <v>0.79260251943178772</v>
      </c>
      <c r="O190" s="21">
        <v>0.61484856606807825</v>
      </c>
      <c r="P190" s="21">
        <v>0.28978826051996781</v>
      </c>
      <c r="Q190" s="21">
        <v>1.8655151362803892</v>
      </c>
      <c r="R190" s="21">
        <v>0.41946964760138356</v>
      </c>
      <c r="S190" s="21">
        <v>0.14441826657977844</v>
      </c>
      <c r="T190" s="21">
        <v>0.27505138102160509</v>
      </c>
      <c r="U190" s="21">
        <v>1.2019966244119653</v>
      </c>
      <c r="V190" s="21">
        <v>0.41383272883973138</v>
      </c>
      <c r="W190" s="21">
        <v>0.78816389557223399</v>
      </c>
      <c r="X190" s="22">
        <v>0.18529750864704997</v>
      </c>
      <c r="Y190" s="22">
        <v>1.3473485581575382</v>
      </c>
      <c r="Z190" s="22">
        <v>0.81470249135295003</v>
      </c>
      <c r="AA190" s="22">
        <v>0.39741340418066068</v>
      </c>
      <c r="AB190" s="23">
        <v>0.34897739235049374</v>
      </c>
      <c r="AC190" s="24">
        <v>0.52994638420295537</v>
      </c>
      <c r="AD190" s="22">
        <v>0.17859945076500588</v>
      </c>
      <c r="AE190" s="22">
        <v>0.15816660128154833</v>
      </c>
      <c r="AF190" s="22">
        <v>0.24699228455603506</v>
      </c>
      <c r="AG190" s="22">
        <v>3.6566265060240966</v>
      </c>
      <c r="AH190" s="23">
        <v>3.2382864792503345</v>
      </c>
      <c r="AI190" s="24">
        <v>-0.34052863436123348</v>
      </c>
      <c r="AJ190" s="22">
        <v>0.48673277941570625</v>
      </c>
      <c r="AK190" s="22">
        <v>0.27127151051625237</v>
      </c>
      <c r="AL190" s="23">
        <v>0.27127151051625237</v>
      </c>
      <c r="AM190" s="24">
        <v>0.27130391065464859</v>
      </c>
      <c r="AN190" s="22">
        <v>1.0984307106690128</v>
      </c>
      <c r="AO190" s="22">
        <v>0.38332748508697179</v>
      </c>
      <c r="AP190" s="22">
        <v>-7.905918842078056</v>
      </c>
      <c r="AQ190" s="22">
        <v>9.4678931274750619E-2</v>
      </c>
      <c r="AR190" s="22">
        <v>0.29684843729567151</v>
      </c>
      <c r="AS190" s="22">
        <v>-0.10108539296456126</v>
      </c>
      <c r="AT190" s="22">
        <v>0.1137901649205474</v>
      </c>
      <c r="AU190" s="22">
        <v>0.15765210399356741</v>
      </c>
      <c r="AV190" s="22">
        <v>8.7864483747609939E-2</v>
      </c>
      <c r="AW190" s="22">
        <v>0.41370512119555314</v>
      </c>
      <c r="AX190" s="22">
        <v>0.13399854200838346</v>
      </c>
      <c r="AY190" s="22">
        <v>6.1270364268716824</v>
      </c>
      <c r="AZ190" s="22">
        <v>5.137470254438953</v>
      </c>
      <c r="BA190" s="22">
        <v>0.38927862342819325</v>
      </c>
      <c r="BB190" s="22">
        <v>0.1445387189292543</v>
      </c>
      <c r="BC190" s="23">
        <v>7.9128571662223382E-2</v>
      </c>
    </row>
    <row r="191" spans="1:55" x14ac:dyDescent="0.2">
      <c r="A191" s="45" t="s">
        <v>613</v>
      </c>
      <c r="B191" s="45" t="s">
        <v>614</v>
      </c>
      <c r="C191" s="45" t="s">
        <v>15</v>
      </c>
      <c r="D191" s="45">
        <v>105257</v>
      </c>
      <c r="E191" s="45" t="s">
        <v>16</v>
      </c>
      <c r="F191" s="45">
        <v>2018</v>
      </c>
      <c r="G191" s="45" t="s">
        <v>17</v>
      </c>
      <c r="H191" s="46">
        <v>43465</v>
      </c>
      <c r="I191" s="46">
        <v>43504</v>
      </c>
      <c r="J191" s="46">
        <v>43504</v>
      </c>
      <c r="K191" s="45">
        <v>645503473</v>
      </c>
      <c r="L191" s="45">
        <v>654214368</v>
      </c>
      <c r="M191" s="45" t="s">
        <v>1730</v>
      </c>
      <c r="N191" s="20">
        <v>1.3786119505858649</v>
      </c>
      <c r="O191" s="21">
        <v>1.1340331901807963</v>
      </c>
      <c r="P191" s="21">
        <v>0.57351147871268759</v>
      </c>
      <c r="Q191" s="21">
        <v>2.56748650269946</v>
      </c>
      <c r="R191" s="21">
        <v>0.3006894232386077</v>
      </c>
      <c r="S191" s="21">
        <v>8.9271901799226505E-2</v>
      </c>
      <c r="T191" s="21">
        <v>0.2114175214393812</v>
      </c>
      <c r="U191" s="21">
        <v>1.0727054589082183</v>
      </c>
      <c r="V191" s="21">
        <v>0.3184763047390522</v>
      </c>
      <c r="W191" s="21">
        <v>0.75422915416916614</v>
      </c>
      <c r="X191" s="22">
        <v>0.43722885488481589</v>
      </c>
      <c r="Y191" s="22">
        <v>0.45426056625882227</v>
      </c>
      <c r="Z191" s="22">
        <v>0.56277114511518411</v>
      </c>
      <c r="AA191" s="22">
        <v>0.30733142761055993</v>
      </c>
      <c r="AB191" s="23">
        <v>0.28030939969732638</v>
      </c>
      <c r="AC191" s="24">
        <v>0.31970691271525137</v>
      </c>
      <c r="AD191" s="22">
        <v>0.17641979572704397</v>
      </c>
      <c r="AE191" s="22">
        <v>0.17641979572704397</v>
      </c>
      <c r="AF191" s="22">
        <v>4.0829920560517097E-2</v>
      </c>
      <c r="AG191" s="22">
        <v>22.629746835443036</v>
      </c>
      <c r="AH191" s="23">
        <v>22.629746835443036</v>
      </c>
      <c r="AI191" s="24">
        <v>-0.58933959101575595</v>
      </c>
      <c r="AJ191" s="22">
        <v>0.31631408727002808</v>
      </c>
      <c r="AK191" s="22">
        <v>0.21513253551056929</v>
      </c>
      <c r="AL191" s="23">
        <v>0.3336315848339112</v>
      </c>
      <c r="AM191" s="24">
        <v>9.9280143971205756E-2</v>
      </c>
      <c r="AN191" s="22">
        <v>2.4315536892621474</v>
      </c>
      <c r="AO191" s="22">
        <v>0.68158735496889189</v>
      </c>
      <c r="AP191" s="22">
        <v>5.6762358213135418</v>
      </c>
      <c r="AQ191" s="22">
        <v>2.7829157558432824E-2</v>
      </c>
      <c r="AR191" s="22">
        <v>0.14718507919277643</v>
      </c>
      <c r="AS191" s="22">
        <v>-8.6741994375092515E-2</v>
      </c>
      <c r="AT191" s="22">
        <v>0.10031948881789138</v>
      </c>
      <c r="AU191" s="22">
        <v>0.12682254387360162</v>
      </c>
      <c r="AV191" s="22">
        <v>0.13376579800917124</v>
      </c>
      <c r="AW191" s="22">
        <v>0.4745088682096556</v>
      </c>
      <c r="AX191" s="22">
        <v>0.19024894615445798</v>
      </c>
      <c r="AY191" s="22">
        <v>2.5006292826178158</v>
      </c>
      <c r="AZ191" s="22">
        <v>0.9879737099706335</v>
      </c>
      <c r="BA191" s="22">
        <v>1.4453172205438067</v>
      </c>
      <c r="BB191" s="22">
        <v>0.39989934011855499</v>
      </c>
      <c r="BC191" s="23">
        <v>0.17609396931714644</v>
      </c>
    </row>
    <row r="192" spans="1:55" x14ac:dyDescent="0.2">
      <c r="A192" s="45" t="s">
        <v>598</v>
      </c>
      <c r="B192" s="45" t="s">
        <v>599</v>
      </c>
      <c r="C192" s="45" t="s">
        <v>34</v>
      </c>
      <c r="D192" s="45">
        <v>47023</v>
      </c>
      <c r="E192" s="45" t="s">
        <v>16</v>
      </c>
      <c r="F192" s="45">
        <v>2018</v>
      </c>
      <c r="G192" s="45" t="s">
        <v>17</v>
      </c>
      <c r="H192" s="46">
        <v>43404</v>
      </c>
      <c r="I192" s="46">
        <v>43446</v>
      </c>
      <c r="J192" s="46">
        <v>43446</v>
      </c>
      <c r="K192" s="45">
        <v>1460000000</v>
      </c>
      <c r="L192" s="45">
        <v>1480000000</v>
      </c>
      <c r="M192" s="45" t="s">
        <v>1731</v>
      </c>
      <c r="N192" s="20">
        <v>1.1331642358909322</v>
      </c>
      <c r="O192" s="21">
        <v>1.0108328049038258</v>
      </c>
      <c r="P192" s="21">
        <v>0.50618262523779323</v>
      </c>
      <c r="Q192" s="21">
        <v>1.6124654328866199</v>
      </c>
      <c r="R192" s="21">
        <v>0.22851187180405824</v>
      </c>
      <c r="S192" s="21">
        <v>6.269745627463115E-2</v>
      </c>
      <c r="T192" s="21">
        <v>0.16581441552942708</v>
      </c>
      <c r="U192" s="21">
        <v>0.59697936609232083</v>
      </c>
      <c r="V192" s="21">
        <v>0.16379493724739416</v>
      </c>
      <c r="W192" s="21">
        <v>0.43318442884492664</v>
      </c>
      <c r="X192" s="22">
        <v>0.34921668892290658</v>
      </c>
      <c r="Y192" s="22">
        <v>0.5485670276325616</v>
      </c>
      <c r="Z192" s="22">
        <v>0.65078331107709342</v>
      </c>
      <c r="AA192" s="22">
        <v>0.28524899846920498</v>
      </c>
      <c r="AB192" s="23">
        <v>0.3827801843468065</v>
      </c>
      <c r="AC192" s="24">
        <v>0.30113262443282185</v>
      </c>
      <c r="AD192" s="22">
        <v>7.6270305843233688E-2</v>
      </c>
      <c r="AE192" s="22">
        <v>6.5151882511863116E-2</v>
      </c>
      <c r="AF192" s="22">
        <v>1.1915070485954764E-2</v>
      </c>
      <c r="AG192" s="22">
        <v>6.7339449541284404</v>
      </c>
      <c r="AH192" s="23">
        <v>5.7522935779816518</v>
      </c>
      <c r="AI192" s="24">
        <v>0.68616422947131606</v>
      </c>
      <c r="AJ192" s="22">
        <v>4.6977383217078839E-2</v>
      </c>
      <c r="AK192" s="22">
        <v>6.33551881413911E-2</v>
      </c>
      <c r="AL192" s="23">
        <v>6.33551881413911E-2</v>
      </c>
      <c r="AM192" s="24">
        <v>1.4635184003403532E-2</v>
      </c>
      <c r="AN192" s="22">
        <v>1.2282918527972773</v>
      </c>
      <c r="AO192" s="22">
        <v>0.47016578184542229</v>
      </c>
      <c r="AP192" s="22">
        <v>11.456746031746032</v>
      </c>
      <c r="AQ192" s="22">
        <v>5.6020584307722374E-3</v>
      </c>
      <c r="AR192" s="22">
        <v>3.0792144366319142E-2</v>
      </c>
      <c r="AS192" s="22">
        <v>2.1128468012884902E-2</v>
      </c>
      <c r="AT192" s="22">
        <v>1.4477412630687555E-2</v>
      </c>
      <c r="AU192" s="22">
        <v>-0.21232297611498627</v>
      </c>
      <c r="AV192" s="22">
        <v>-0.28634549600912201</v>
      </c>
      <c r="AW192" s="22">
        <v>8.7310940876055787E-2</v>
      </c>
      <c r="AX192" s="22">
        <v>-0.39461795325083482</v>
      </c>
      <c r="AY192" s="22">
        <v>6.3723887375113533</v>
      </c>
      <c r="AZ192" s="22">
        <v>2.0222524977293368</v>
      </c>
      <c r="BA192" s="22">
        <v>-11.680232558139535</v>
      </c>
      <c r="BB192" s="22">
        <v>0.13405074116305588</v>
      </c>
      <c r="BC192" s="23">
        <v>4.4277576385292595E-2</v>
      </c>
    </row>
    <row r="193" spans="1:55" x14ac:dyDescent="0.2">
      <c r="A193" s="45" t="s">
        <v>622</v>
      </c>
      <c r="B193" s="45" t="s">
        <v>623</v>
      </c>
      <c r="C193" s="45" t="s">
        <v>34</v>
      </c>
      <c r="D193" s="45">
        <v>184360</v>
      </c>
      <c r="E193" s="45" t="s">
        <v>16</v>
      </c>
      <c r="F193" s="45">
        <v>2018</v>
      </c>
      <c r="G193" s="45" t="s">
        <v>17</v>
      </c>
      <c r="H193" s="46">
        <v>43404</v>
      </c>
      <c r="I193" s="46">
        <v>43447</v>
      </c>
      <c r="J193" s="46">
        <v>43447</v>
      </c>
      <c r="K193" s="45">
        <v>1579000000</v>
      </c>
      <c r="L193" s="45">
        <v>1603000000</v>
      </c>
      <c r="M193" s="45" t="s">
        <v>1732</v>
      </c>
      <c r="N193" s="20">
        <v>0.99580581831161874</v>
      </c>
      <c r="O193" s="21">
        <v>0.73764054970551485</v>
      </c>
      <c r="P193" s="21">
        <v>0.31219882205961091</v>
      </c>
      <c r="Q193" s="21">
        <v>-10.657570422535212</v>
      </c>
      <c r="R193" s="21">
        <v>0.23756570352140491</v>
      </c>
      <c r="S193" s="21">
        <v>3.2570716738067024E-2</v>
      </c>
      <c r="T193" s="21">
        <v>0.20499498678333788</v>
      </c>
      <c r="U193" s="21">
        <v>-2.294307511737089</v>
      </c>
      <c r="V193" s="21">
        <v>-0.31455399061032863</v>
      </c>
      <c r="W193" s="21">
        <v>-1.9797535211267605</v>
      </c>
      <c r="X193" s="22">
        <v>0.67809072403001858</v>
      </c>
      <c r="Y193" s="22">
        <v>-0.12487633285698582</v>
      </c>
      <c r="Z193" s="22">
        <v>0.32190927596998148</v>
      </c>
      <c r="AA193" s="22">
        <v>0.17081396408713881</v>
      </c>
      <c r="AB193" s="23">
        <v>-0.10354571142101905</v>
      </c>
      <c r="AC193" s="24">
        <v>0.18399416013523898</v>
      </c>
      <c r="AD193" s="22">
        <v>7.7070846780390348E-2</v>
      </c>
      <c r="AE193" s="22">
        <v>7.7051636698939607E-2</v>
      </c>
      <c r="AF193" s="22">
        <v>4.8524665744582758E-2</v>
      </c>
      <c r="AG193" s="22" t="e">
        <v>#DIV/0!</v>
      </c>
      <c r="AH193" s="23" t="e">
        <v>#DIV/0!</v>
      </c>
      <c r="AI193" s="24">
        <v>-0.34022300788686427</v>
      </c>
      <c r="AJ193" s="22">
        <v>0.16406389434231661</v>
      </c>
      <c r="AK193" s="22">
        <v>0.35592786801381249</v>
      </c>
      <c r="AL193" s="23">
        <v>0.47026473973653921</v>
      </c>
      <c r="AM193" s="24">
        <v>-0.74119718309859151</v>
      </c>
      <c r="AN193" s="22">
        <v>-15.274647887323944</v>
      </c>
      <c r="AO193" s="22">
        <v>1.5816242821985234</v>
      </c>
      <c r="AP193" s="22">
        <v>-553.78723404255322</v>
      </c>
      <c r="AQ193" s="22">
        <v>7.6747789627198984E-2</v>
      </c>
      <c r="AR193" s="22">
        <v>7.063546949439066E-2</v>
      </c>
      <c r="AS193" s="22">
        <v>-2.4031811894882436E-2</v>
      </c>
      <c r="AT193" s="22">
        <v>0.11171877373682132</v>
      </c>
      <c r="AU193" s="22">
        <v>8.7453150098161694E-2</v>
      </c>
      <c r="AV193" s="22">
        <v>0.25067144136078784</v>
      </c>
      <c r="AW193" s="22">
        <v>0.54498295538757968</v>
      </c>
      <c r="AX193" s="22">
        <v>0.29049948125092634</v>
      </c>
      <c r="AY193" s="22">
        <v>1.9489032901296113</v>
      </c>
      <c r="AZ193" s="22">
        <v>0.20488534396809571</v>
      </c>
      <c r="BA193" s="22">
        <v>0.77593032462391132</v>
      </c>
      <c r="BB193" s="22">
        <v>0.51298119964189792</v>
      </c>
      <c r="BC193" s="23">
        <v>0.38196362251214172</v>
      </c>
    </row>
    <row r="194" spans="1:55" x14ac:dyDescent="0.2">
      <c r="A194" s="45" t="s">
        <v>574</v>
      </c>
      <c r="B194" s="45" t="s">
        <v>575</v>
      </c>
      <c r="C194" s="45" t="s">
        <v>45</v>
      </c>
      <c r="D194" s="45">
        <v>506954</v>
      </c>
      <c r="E194" s="45" t="s">
        <v>16</v>
      </c>
      <c r="F194" s="45">
        <v>2019</v>
      </c>
      <c r="G194" s="45" t="s">
        <v>17</v>
      </c>
      <c r="H194" s="46">
        <v>43585</v>
      </c>
      <c r="I194" s="46">
        <v>43630</v>
      </c>
      <c r="J194" s="46">
        <v>43714</v>
      </c>
      <c r="K194" s="45">
        <v>202763000</v>
      </c>
      <c r="L194" s="45">
        <v>208171000</v>
      </c>
      <c r="M194" s="45" t="s">
        <v>1958</v>
      </c>
      <c r="N194" s="20">
        <v>2.242293317971531</v>
      </c>
      <c r="O194" s="21">
        <v>2.242293317971531</v>
      </c>
      <c r="P194" s="21">
        <v>1.8312596085348087</v>
      </c>
      <c r="Q194" s="21">
        <v>6.9778035157768006</v>
      </c>
      <c r="R194" s="21">
        <v>0.47617296555913513</v>
      </c>
      <c r="S194" s="21">
        <v>3.2665286828916992E-4</v>
      </c>
      <c r="T194" s="21">
        <v>0.47584631269084599</v>
      </c>
      <c r="U194" s="21">
        <v>3.7988143587555339</v>
      </c>
      <c r="V194" s="21">
        <v>2.6059724010759162E-3</v>
      </c>
      <c r="W194" s="21">
        <v>3.7962083863544578</v>
      </c>
      <c r="X194" s="22">
        <v>0.60227434447359696</v>
      </c>
      <c r="Y194" s="22">
        <v>0.17427804118194129</v>
      </c>
      <c r="Z194" s="22">
        <v>0.39772565552640299</v>
      </c>
      <c r="AA194" s="22">
        <v>0.16169348817825441</v>
      </c>
      <c r="AB194" s="23">
        <v>0.12534778501656665</v>
      </c>
      <c r="AC194" s="24">
        <v>0.44944082639779159</v>
      </c>
      <c r="AD194" s="22">
        <v>0.23799570307073162</v>
      </c>
      <c r="AE194" s="22">
        <v>0.23799570307073162</v>
      </c>
      <c r="AF194" s="22">
        <v>0.1940387305925351</v>
      </c>
      <c r="AG194" s="22">
        <v>8.4148279103074781</v>
      </c>
      <c r="AH194" s="23">
        <v>8.4148279103074781</v>
      </c>
      <c r="AI194" s="24">
        <v>-0.22430979655365924</v>
      </c>
      <c r="AJ194" s="22">
        <v>1.0075291797200501</v>
      </c>
      <c r="AK194" s="22">
        <v>0.43428644020767099</v>
      </c>
      <c r="AL194" s="23">
        <v>0.56832248509830274</v>
      </c>
      <c r="AM194" s="24">
        <v>1.5573580621318683</v>
      </c>
      <c r="AN194" s="22">
        <v>8.026016545130819</v>
      </c>
      <c r="AO194" s="22">
        <v>1.006043396438465</v>
      </c>
      <c r="AP194" s="22">
        <v>3.0150229661985648</v>
      </c>
      <c r="AQ194" s="22">
        <v>0.19521138356592227</v>
      </c>
      <c r="AR194" s="22">
        <v>0.26899416474600235</v>
      </c>
      <c r="AS194" s="22">
        <v>-6.0338026368297284E-2</v>
      </c>
      <c r="AT194" s="22">
        <v>0.27061980312319622</v>
      </c>
      <c r="AU194" s="22">
        <v>0.87470529875505387</v>
      </c>
      <c r="AV194" s="22">
        <v>0.49339979339879048</v>
      </c>
      <c r="AW194" s="22">
        <v>0.56871261982230803</v>
      </c>
      <c r="AX194" s="22">
        <v>0.49373849615518173</v>
      </c>
      <c r="AY194" s="22">
        <v>1.988744099461472</v>
      </c>
      <c r="AZ194" s="22">
        <v>-6.5566119273984438E-2</v>
      </c>
      <c r="BA194" s="22">
        <v>1.2035345405439788</v>
      </c>
      <c r="BB194" s="22">
        <v>0.50282990168055708</v>
      </c>
      <c r="BC194" s="23">
        <v>0.32736284104195451</v>
      </c>
    </row>
    <row r="195" spans="1:55" x14ac:dyDescent="0.2">
      <c r="A195" s="45" t="s">
        <v>616</v>
      </c>
      <c r="B195" s="45" t="s">
        <v>617</v>
      </c>
      <c r="C195" s="45" t="s">
        <v>91</v>
      </c>
      <c r="D195" s="45">
        <v>375369</v>
      </c>
      <c r="E195" s="45" t="s">
        <v>16</v>
      </c>
      <c r="F195" s="45">
        <v>2018</v>
      </c>
      <c r="G195" s="45" t="s">
        <v>17</v>
      </c>
      <c r="H195" s="46">
        <v>43404</v>
      </c>
      <c r="I195" s="46">
        <v>43441</v>
      </c>
      <c r="J195" s="46">
        <v>43441</v>
      </c>
      <c r="K195" s="45">
        <v>533110000</v>
      </c>
      <c r="L195" s="45">
        <v>545421000</v>
      </c>
      <c r="M195" s="45" t="s">
        <v>1734</v>
      </c>
      <c r="N195" s="20">
        <v>1.9150444334405583</v>
      </c>
      <c r="O195" s="21">
        <v>1.044687642929772</v>
      </c>
      <c r="P195" s="21">
        <v>0.41969095039557291</v>
      </c>
      <c r="Q195" s="21">
        <v>0.41221374509408171</v>
      </c>
      <c r="R195" s="21">
        <v>3.5837628592578913E-2</v>
      </c>
      <c r="S195" s="21">
        <v>0</v>
      </c>
      <c r="T195" s="21">
        <v>3.5837628592578913E-2</v>
      </c>
      <c r="U195" s="21">
        <v>5.0610391690016611E-2</v>
      </c>
      <c r="V195" s="21">
        <v>0</v>
      </c>
      <c r="W195" s="21">
        <v>5.0610391690016611E-2</v>
      </c>
      <c r="X195" s="22">
        <v>0.2905031144332752</v>
      </c>
      <c r="Y195" s="22">
        <v>1.2900476641784282</v>
      </c>
      <c r="Z195" s="22">
        <v>0.70949688556672474</v>
      </c>
      <c r="AA195" s="22">
        <v>0.30387628391888194</v>
      </c>
      <c r="AB195" s="23">
        <v>0.70810810578350514</v>
      </c>
      <c r="AC195" s="24">
        <v>0.21850655559044929</v>
      </c>
      <c r="AD195" s="22">
        <v>0.13537566706979282</v>
      </c>
      <c r="AE195" s="22">
        <v>0.13537566706979282</v>
      </c>
      <c r="AF195" s="22">
        <v>9.2362502875641711E-2</v>
      </c>
      <c r="AG195" s="22">
        <v>97.852164314436649</v>
      </c>
      <c r="AH195" s="23">
        <v>97.852164314436649</v>
      </c>
      <c r="AI195" s="24">
        <v>-0.38532918364357016</v>
      </c>
      <c r="AJ195" s="22">
        <v>0.95462534917388953</v>
      </c>
      <c r="AK195" s="22">
        <v>2.6567440000000002</v>
      </c>
      <c r="AL195" s="23">
        <v>4.0407840000000004</v>
      </c>
      <c r="AM195" s="24">
        <v>0.17141436003058488</v>
      </c>
      <c r="AN195" s="22">
        <v>1.8558869096626778</v>
      </c>
      <c r="AO195" s="22">
        <v>1.3141685641496419</v>
      </c>
      <c r="AP195" s="22">
        <v>9.4675357400669817</v>
      </c>
      <c r="AQ195" s="22">
        <v>0.12137989778534923</v>
      </c>
      <c r="AR195" s="22">
        <v>0.1101929540587808</v>
      </c>
      <c r="AS195" s="22">
        <v>-4.2460561030743429E-2</v>
      </c>
      <c r="AT195" s="22">
        <v>0.14481211621483539</v>
      </c>
      <c r="AU195" s="22">
        <v>0.39424330852418987</v>
      </c>
      <c r="AV195" s="22">
        <v>1.6687719999999999</v>
      </c>
      <c r="AW195" s="22">
        <v>4.0407840000000004</v>
      </c>
      <c r="AX195" s="22">
        <v>1.6687719999999999</v>
      </c>
      <c r="AY195" s="22">
        <v>0.20144086622795532</v>
      </c>
      <c r="AZ195" s="22">
        <v>-0.15641641533561257</v>
      </c>
      <c r="BA195" s="22">
        <v>0.49270787200245647</v>
      </c>
      <c r="BB195" s="22">
        <v>4.9642359999999996</v>
      </c>
      <c r="BC195" s="23">
        <v>0.20971996533786122</v>
      </c>
    </row>
    <row r="196" spans="1:55" x14ac:dyDescent="0.2">
      <c r="A196" s="45" t="s">
        <v>592</v>
      </c>
      <c r="B196" s="45" t="s">
        <v>593</v>
      </c>
      <c r="C196" s="45" t="s">
        <v>24</v>
      </c>
      <c r="D196" s="45">
        <v>378104</v>
      </c>
      <c r="E196" s="45" t="s">
        <v>16</v>
      </c>
      <c r="F196" s="45">
        <v>2018</v>
      </c>
      <c r="G196" s="45" t="s">
        <v>17</v>
      </c>
      <c r="H196" s="46">
        <v>43465</v>
      </c>
      <c r="I196" s="46">
        <v>43510</v>
      </c>
      <c r="J196" s="46">
        <v>43592</v>
      </c>
      <c r="K196" s="45">
        <v>25409200</v>
      </c>
      <c r="L196" s="45">
        <v>25863425</v>
      </c>
      <c r="M196" s="45" t="s">
        <v>1959</v>
      </c>
      <c r="N196" s="20">
        <v>1.4443464505695527</v>
      </c>
      <c r="O196" s="21">
        <v>0.76077625288311135</v>
      </c>
      <c r="P196" s="21">
        <v>6.1738969061232427E-2</v>
      </c>
      <c r="Q196" s="21">
        <v>1.1506609512578529</v>
      </c>
      <c r="R196" s="21">
        <v>0.117550303630661</v>
      </c>
      <c r="S196" s="21">
        <v>2.1183889359034434E-3</v>
      </c>
      <c r="T196" s="21">
        <v>0.11543191469475757</v>
      </c>
      <c r="U196" s="21">
        <v>0.25281084782696683</v>
      </c>
      <c r="V196" s="21">
        <v>4.555936364024211E-3</v>
      </c>
      <c r="W196" s="21">
        <v>0.24825491146294265</v>
      </c>
      <c r="X196" s="22">
        <v>0.51958578305301573</v>
      </c>
      <c r="Y196" s="22">
        <v>0.74729834705457132</v>
      </c>
      <c r="Z196" s="22">
        <v>0.48041421694698433</v>
      </c>
      <c r="AA196" s="22">
        <v>0.29264146276796971</v>
      </c>
      <c r="AB196" s="23">
        <v>0.4649733373431697</v>
      </c>
      <c r="AC196" s="24">
        <v>0.27276742535013521</v>
      </c>
      <c r="AD196" s="22">
        <v>6.9388999420055761E-2</v>
      </c>
      <c r="AE196" s="22">
        <v>6.9388999420055761E-2</v>
      </c>
      <c r="AF196" s="22">
        <v>3.2604228866361093E-2</v>
      </c>
      <c r="AG196" s="22">
        <v>23.952078889781447</v>
      </c>
      <c r="AH196" s="23">
        <v>23.952078889781447</v>
      </c>
      <c r="AI196" s="24">
        <v>-0.20632063279653171</v>
      </c>
      <c r="AJ196" s="22">
        <v>0.19283132583356163</v>
      </c>
      <c r="AK196" s="22">
        <v>0.59011915643947799</v>
      </c>
      <c r="AL196" s="23">
        <v>0.59011915643947799</v>
      </c>
      <c r="AM196" s="24">
        <v>0.11111545643596091</v>
      </c>
      <c r="AN196" s="22">
        <v>3.4080074977820609</v>
      </c>
      <c r="AO196" s="22">
        <v>1.58463261993427</v>
      </c>
      <c r="AP196" s="22">
        <v>9.9133626878910466</v>
      </c>
      <c r="AQ196" s="22">
        <v>5.1665724609438329E-2</v>
      </c>
      <c r="AR196" s="22">
        <v>4.3775879118661307E-2</v>
      </c>
      <c r="AS196" s="22">
        <v>-9.0318670809866799E-3</v>
      </c>
      <c r="AT196" s="22">
        <v>6.9368686017730177E-2</v>
      </c>
      <c r="AU196" s="22">
        <v>7.1841921544022122E-2</v>
      </c>
      <c r="AV196" s="22">
        <v>0.21985688246079954</v>
      </c>
      <c r="AW196" s="22">
        <v>0.60094893341382483</v>
      </c>
      <c r="AX196" s="22">
        <v>0.22389166251724033</v>
      </c>
      <c r="AY196" s="22">
        <v>1.0690660511117227</v>
      </c>
      <c r="AZ196" s="22">
        <v>0.86707783331444421</v>
      </c>
      <c r="BA196" s="22">
        <v>0.50022028112301531</v>
      </c>
      <c r="BB196" s="22">
        <v>0.93539589902803399</v>
      </c>
      <c r="BC196" s="23">
        <v>0.17173596132686664</v>
      </c>
    </row>
    <row r="197" spans="1:55" x14ac:dyDescent="0.2">
      <c r="A197" s="45" t="s">
        <v>619</v>
      </c>
      <c r="B197" s="45" t="s">
        <v>620</v>
      </c>
      <c r="C197" s="45" t="s">
        <v>72</v>
      </c>
      <c r="D197" s="45">
        <v>346970</v>
      </c>
      <c r="E197" s="45" t="s">
        <v>16</v>
      </c>
      <c r="F197" s="45">
        <v>2018</v>
      </c>
      <c r="G197" s="45" t="s">
        <v>17</v>
      </c>
      <c r="H197" s="46">
        <v>43465</v>
      </c>
      <c r="I197" s="46">
        <v>43522</v>
      </c>
      <c r="J197" s="46">
        <v>43588</v>
      </c>
      <c r="K197" s="45">
        <v>740400000</v>
      </c>
      <c r="L197" s="45">
        <v>742100000</v>
      </c>
      <c r="M197" s="45" t="s">
        <v>1960</v>
      </c>
      <c r="N197" s="20">
        <v>2.1789473684210527</v>
      </c>
      <c r="O197" s="21">
        <v>2.1789473684210527</v>
      </c>
      <c r="P197" s="21">
        <v>1.6017543859649124</v>
      </c>
      <c r="Q197" s="21">
        <v>0.63105035569814483</v>
      </c>
      <c r="R197" s="21">
        <v>0.33815103053108697</v>
      </c>
      <c r="S197" s="21">
        <v>0</v>
      </c>
      <c r="T197" s="21">
        <v>0.33815103053108697</v>
      </c>
      <c r="U197" s="21">
        <v>0.55154135862742359</v>
      </c>
      <c r="V197" s="21">
        <v>0</v>
      </c>
      <c r="W197" s="21">
        <v>0.55154135862742359</v>
      </c>
      <c r="X197" s="22">
        <v>0.10621739502266313</v>
      </c>
      <c r="Y197" s="22">
        <v>0.61310185581116905</v>
      </c>
      <c r="Z197" s="22">
        <v>0.89378260497733686</v>
      </c>
      <c r="AA197" s="22">
        <v>0</v>
      </c>
      <c r="AB197" s="23">
        <v>0.61310185581116905</v>
      </c>
      <c r="AC197" s="24">
        <v>0.35362910710970857</v>
      </c>
      <c r="AD197" s="22">
        <v>0.26229812511602008</v>
      </c>
      <c r="AE197" s="22">
        <v>0.12288843512158901</v>
      </c>
      <c r="AF197" s="22">
        <v>0.10469649155374049</v>
      </c>
      <c r="AG197" s="22">
        <v>8.7763975155279503</v>
      </c>
      <c r="AH197" s="23">
        <v>4.1118012422360248</v>
      </c>
      <c r="AI197" s="24">
        <v>-0.32682926829268294</v>
      </c>
      <c r="AJ197" s="22">
        <v>2.1578947368421053</v>
      </c>
      <c r="AK197" s="22">
        <v>0.152250885179565</v>
      </c>
      <c r="AL197" s="23">
        <v>0.31107738998482548</v>
      </c>
      <c r="AM197" s="24">
        <v>7.8672060259450408E-2</v>
      </c>
      <c r="AN197" s="22">
        <v>0.75142976705258757</v>
      </c>
      <c r="AO197" s="22">
        <v>0.4607029846916959</v>
      </c>
      <c r="AP197" s="22">
        <v>8.0163690476190474</v>
      </c>
      <c r="AQ197" s="22">
        <v>4.823398614555717E-2</v>
      </c>
      <c r="AR197" s="22">
        <v>0.22832745498422127</v>
      </c>
      <c r="AS197" s="22">
        <v>-7.4624095043623537E-2</v>
      </c>
      <c r="AT197" s="22">
        <v>0.10519113999828958</v>
      </c>
      <c r="AU197" s="22">
        <v>1.6894736842105262</v>
      </c>
      <c r="AV197" s="22">
        <v>0.24355083459787558</v>
      </c>
      <c r="AW197" s="22">
        <v>0.31107738998482548</v>
      </c>
      <c r="AX197" s="22">
        <v>0.24355083459787558</v>
      </c>
      <c r="AY197" s="22">
        <v>2.7983014861995752</v>
      </c>
      <c r="AZ197" s="22">
        <v>2.1521585279547062</v>
      </c>
      <c r="BA197" s="22">
        <v>1.7074468085106382</v>
      </c>
      <c r="BB197" s="22">
        <v>0.16742539200809306</v>
      </c>
      <c r="BC197" s="23">
        <v>5.9516317540231949E-2</v>
      </c>
    </row>
    <row r="198" spans="1:55" x14ac:dyDescent="0.2">
      <c r="A198" s="45" t="s">
        <v>1132</v>
      </c>
      <c r="B198" s="45" t="s">
        <v>1133</v>
      </c>
      <c r="C198" s="45" t="s">
        <v>91</v>
      </c>
      <c r="D198" s="45">
        <v>248677</v>
      </c>
      <c r="E198" s="45" t="s">
        <v>16</v>
      </c>
      <c r="F198" s="45">
        <v>2018</v>
      </c>
      <c r="G198" s="45" t="s">
        <v>17</v>
      </c>
      <c r="H198" s="46">
        <v>43465</v>
      </c>
      <c r="I198" s="46">
        <v>43518</v>
      </c>
      <c r="J198" s="46">
        <v>43518</v>
      </c>
      <c r="K198" s="45">
        <v>218731000</v>
      </c>
      <c r="L198" s="45">
        <v>210319000</v>
      </c>
      <c r="M198" s="45" t="s">
        <v>1736</v>
      </c>
      <c r="N198" s="20">
        <v>0.96405901539240946</v>
      </c>
      <c r="O198" s="21">
        <v>0.60151607744217195</v>
      </c>
      <c r="P198" s="21">
        <v>0.1830826522735142</v>
      </c>
      <c r="Q198" s="21">
        <v>4.9617160369915139</v>
      </c>
      <c r="R198" s="21">
        <v>0.52585957607559319</v>
      </c>
      <c r="S198" s="21">
        <v>0.15475322333150754</v>
      </c>
      <c r="T198" s="21">
        <v>0.37110635274408565</v>
      </c>
      <c r="U198" s="21">
        <v>3.1350254678954235</v>
      </c>
      <c r="V198" s="21">
        <v>0.9225947733115778</v>
      </c>
      <c r="W198" s="21">
        <v>2.2124306945838454</v>
      </c>
      <c r="X198" s="22">
        <v>0.36046250751297415</v>
      </c>
      <c r="Y198" s="22">
        <v>0.21348987706912029</v>
      </c>
      <c r="Z198" s="22">
        <v>0.63953749248702585</v>
      </c>
      <c r="AA198" s="22">
        <v>0.1478396665589912</v>
      </c>
      <c r="AB198" s="23">
        <v>0.16773693912879389</v>
      </c>
      <c r="AC198" s="24">
        <v>0.45832651402595143</v>
      </c>
      <c r="AD198" s="22">
        <v>0.20372976861191899</v>
      </c>
      <c r="AE198" s="22">
        <v>0.20372976861191899</v>
      </c>
      <c r="AF198" s="22">
        <v>0.10418318269649651</v>
      </c>
      <c r="AG198" s="22">
        <v>15.5788038501455</v>
      </c>
      <c r="AH198" s="23">
        <v>15.5788038501455</v>
      </c>
      <c r="AI198" s="24">
        <v>-0.67527640724601146</v>
      </c>
      <c r="AJ198" s="22">
        <v>0.60172844963961736</v>
      </c>
      <c r="AK198" s="22">
        <v>0.24764525009587465</v>
      </c>
      <c r="AL198" s="23">
        <v>0.42784576507971295</v>
      </c>
      <c r="AM198" s="24">
        <v>0.8405006628630316</v>
      </c>
      <c r="AN198" s="22">
        <v>8.0675272256901014</v>
      </c>
      <c r="AO198" s="22">
        <v>1.3532223231754681</v>
      </c>
      <c r="AP198" s="22">
        <v>-100.6984309889727</v>
      </c>
      <c r="AQ198" s="22">
        <v>0.14098300852436724</v>
      </c>
      <c r="AR198" s="22">
        <v>0.16626003635722048</v>
      </c>
      <c r="AS198" s="22">
        <v>-0.11227148001989508</v>
      </c>
      <c r="AT198" s="22">
        <v>0.22498679265055568</v>
      </c>
      <c r="AU198" s="22">
        <v>0.44345385575930768</v>
      </c>
      <c r="AV198" s="22">
        <v>0.31530810003834986</v>
      </c>
      <c r="AW198" s="22">
        <v>0.60625960991216499</v>
      </c>
      <c r="AX198" s="22">
        <v>0.4467931701878145</v>
      </c>
      <c r="AY198" s="22">
        <v>1.9074191635382296</v>
      </c>
      <c r="AZ198" s="22">
        <v>1.6591172713236619</v>
      </c>
      <c r="BA198" s="22">
        <v>1.1760834554095183</v>
      </c>
      <c r="BB198" s="22">
        <v>0.52426861337862274</v>
      </c>
      <c r="BC198" s="23">
        <v>0.44033230347669361</v>
      </c>
    </row>
    <row r="199" spans="1:55" x14ac:dyDescent="0.2">
      <c r="A199" s="45" t="s">
        <v>655</v>
      </c>
      <c r="B199" s="45" t="s">
        <v>656</v>
      </c>
      <c r="C199" s="45" t="s">
        <v>34</v>
      </c>
      <c r="D199" s="45">
        <v>69543</v>
      </c>
      <c r="E199" s="45" t="s">
        <v>16</v>
      </c>
      <c r="F199" s="45">
        <v>2018</v>
      </c>
      <c r="G199" s="45" t="s">
        <v>17</v>
      </c>
      <c r="H199" s="46">
        <v>43465</v>
      </c>
      <c r="I199" s="46">
        <v>43522</v>
      </c>
      <c r="J199" s="46">
        <v>43522</v>
      </c>
      <c r="K199" s="45">
        <v>901294784</v>
      </c>
      <c r="L199" s="45">
        <v>905242185</v>
      </c>
      <c r="M199" s="45" t="s">
        <v>1737</v>
      </c>
      <c r="N199" s="20">
        <v>1.3311297272702942</v>
      </c>
      <c r="O199" s="21">
        <v>1.2887616090785001</v>
      </c>
      <c r="P199" s="21">
        <v>0.33669673206112999</v>
      </c>
      <c r="Q199" s="21">
        <v>6.0726134055517944</v>
      </c>
      <c r="R199" s="21">
        <v>0.37353117147301662</v>
      </c>
      <c r="S199" s="21">
        <v>5.5737704918032788E-2</v>
      </c>
      <c r="T199" s="21">
        <v>0.31779346655498386</v>
      </c>
      <c r="U199" s="21">
        <v>2.6418415707515233</v>
      </c>
      <c r="V199" s="21">
        <v>0.39421123899796884</v>
      </c>
      <c r="W199" s="21">
        <v>2.2476303317535544</v>
      </c>
      <c r="X199" s="22">
        <v>0.39675322085277809</v>
      </c>
      <c r="Y199" s="22">
        <v>0.20894783377541998</v>
      </c>
      <c r="Z199" s="22">
        <v>0.60324677914722191</v>
      </c>
      <c r="AA199" s="22">
        <v>0.29347054365601694</v>
      </c>
      <c r="AB199" s="23">
        <v>0.14139045111882254</v>
      </c>
      <c r="AC199" s="24">
        <v>0.45775155106837334</v>
      </c>
      <c r="AD199" s="22">
        <v>0.13055509925573991</v>
      </c>
      <c r="AE199" s="22">
        <v>0.13055509925573991</v>
      </c>
      <c r="AF199" s="22">
        <v>7.2682242636373975E-2</v>
      </c>
      <c r="AG199" s="22">
        <v>16.8</v>
      </c>
      <c r="AH199" s="23">
        <v>16.8</v>
      </c>
      <c r="AI199" s="24">
        <v>-0.38370007175316911</v>
      </c>
      <c r="AJ199" s="22">
        <v>0.44760859674009046</v>
      </c>
      <c r="AK199" s="22">
        <v>0.23957799419101317</v>
      </c>
      <c r="AL199" s="23">
        <v>0.35716726465060655</v>
      </c>
      <c r="AM199" s="24">
        <v>0.32453170841796436</v>
      </c>
      <c r="AN199" s="22">
        <v>4.4650756037011963</v>
      </c>
      <c r="AO199" s="22">
        <v>0.63131905388696108</v>
      </c>
      <c r="AP199" s="22">
        <v>6.396621403168445</v>
      </c>
      <c r="AQ199" s="22">
        <v>4.5885684655578157E-2</v>
      </c>
      <c r="AR199" s="22">
        <v>0.21132437862495104</v>
      </c>
      <c r="AS199" s="22">
        <v>-8.108517924158759E-2</v>
      </c>
      <c r="AT199" s="22">
        <v>0.13341310677675403</v>
      </c>
      <c r="AU199" s="22">
        <v>0.25768808714503655</v>
      </c>
      <c r="AV199" s="22">
        <v>0.20562104903468306</v>
      </c>
      <c r="AW199" s="22">
        <v>0.41981072871953207</v>
      </c>
      <c r="AX199" s="22">
        <v>0.24168486582825011</v>
      </c>
      <c r="AY199" s="22">
        <v>4.5319396051103364</v>
      </c>
      <c r="AZ199" s="22">
        <v>3.3143631436314362</v>
      </c>
      <c r="BA199" s="22">
        <v>1.6738525730180807</v>
      </c>
      <c r="BB199" s="22">
        <v>0.22065607380830343</v>
      </c>
      <c r="BC199" s="23">
        <v>0.1174197654332212</v>
      </c>
    </row>
    <row r="200" spans="1:55" x14ac:dyDescent="0.2">
      <c r="A200" s="45" t="s">
        <v>652</v>
      </c>
      <c r="B200" s="45" t="s">
        <v>653</v>
      </c>
      <c r="C200" s="45" t="s">
        <v>113</v>
      </c>
      <c r="D200" s="45">
        <v>378167</v>
      </c>
      <c r="E200" s="45" t="s">
        <v>16</v>
      </c>
      <c r="F200" s="45">
        <v>2018</v>
      </c>
      <c r="G200" s="45" t="s">
        <v>17</v>
      </c>
      <c r="H200" s="46">
        <v>43465</v>
      </c>
      <c r="I200" s="46">
        <v>43503</v>
      </c>
      <c r="J200" s="46">
        <v>43587</v>
      </c>
      <c r="K200" s="45">
        <v>568000000</v>
      </c>
      <c r="L200" s="45">
        <v>573000000</v>
      </c>
      <c r="M200" s="45" t="s">
        <v>1961</v>
      </c>
      <c r="N200" s="20">
        <v>0.98868481772035066</v>
      </c>
      <c r="O200" s="21">
        <v>0.98868481772035066</v>
      </c>
      <c r="P200" s="21">
        <v>9.8754037840332251E-3</v>
      </c>
      <c r="Q200" s="21">
        <v>3.6078304386223139</v>
      </c>
      <c r="R200" s="21">
        <v>7.7941326791372792E-2</v>
      </c>
      <c r="S200" s="21">
        <v>2.3420729837473168E-2</v>
      </c>
      <c r="T200" s="21">
        <v>5.4520596953899624E-2</v>
      </c>
      <c r="U200" s="21">
        <v>0.35914041801589636</v>
      </c>
      <c r="V200" s="21">
        <v>0.1079187518398587</v>
      </c>
      <c r="W200" s="21">
        <v>0.25122166617603769</v>
      </c>
      <c r="X200" s="22">
        <v>0.68437595829500153</v>
      </c>
      <c r="Y200" s="22">
        <v>0.30450527976478603</v>
      </c>
      <c r="Z200" s="22">
        <v>0.31562404170499847</v>
      </c>
      <c r="AA200" s="22">
        <v>0.15608708984973935</v>
      </c>
      <c r="AB200" s="23">
        <v>0.21702187468056833</v>
      </c>
      <c r="AC200" s="24">
        <v>0.79345217689406922</v>
      </c>
      <c r="AD200" s="22">
        <v>0.49948577305450803</v>
      </c>
      <c r="AE200" s="22">
        <v>0.40778196777511144</v>
      </c>
      <c r="AF200" s="22">
        <v>0.43092218032224888</v>
      </c>
      <c r="AG200" s="22">
        <v>15.582887700534759</v>
      </c>
      <c r="AH200" s="23">
        <v>12.72192513368984</v>
      </c>
      <c r="AI200" s="24">
        <v>-0.9453237410071943</v>
      </c>
      <c r="AJ200" s="22">
        <v>3.8486386709736961E-2</v>
      </c>
      <c r="AK200" s="22">
        <v>0.26377049180327866</v>
      </c>
      <c r="AL200" s="23">
        <v>0.34180327868852461</v>
      </c>
      <c r="AM200" s="24">
        <v>0.14801295260523992</v>
      </c>
      <c r="AN200" s="22">
        <v>0.34347954077126874</v>
      </c>
      <c r="AO200" s="22">
        <v>7.4542573852601449E-2</v>
      </c>
      <c r="AP200" s="22">
        <v>-9.5171288743882538</v>
      </c>
      <c r="AQ200" s="22">
        <v>3.2122048451395276E-2</v>
      </c>
      <c r="AR200" s="22">
        <v>0.35738772711690092</v>
      </c>
      <c r="AS200" s="22">
        <v>-0.33784710318820704</v>
      </c>
      <c r="AT200" s="22">
        <v>2.6640601042624962E-2</v>
      </c>
      <c r="AU200" s="22">
        <v>4.0184586986617442E-2</v>
      </c>
      <c r="AV200" s="22">
        <v>0.35688524590163934</v>
      </c>
      <c r="AW200" s="22">
        <v>0.48863370049214905</v>
      </c>
      <c r="AX200" s="22">
        <v>0.51019451605343336</v>
      </c>
      <c r="AY200" s="22">
        <v>2.0933424845573096</v>
      </c>
      <c r="AZ200" s="22">
        <v>1.9097460535346602</v>
      </c>
      <c r="BA200" s="22">
        <v>0.86595067621320609</v>
      </c>
      <c r="BB200" s="22">
        <v>0.39</v>
      </c>
      <c r="BC200" s="23">
        <v>9.8758769562871024E-2</v>
      </c>
    </row>
    <row r="201" spans="1:55" x14ac:dyDescent="0.2">
      <c r="A201" s="45" t="s">
        <v>631</v>
      </c>
      <c r="B201" s="45" t="s">
        <v>632</v>
      </c>
      <c r="C201" s="45" t="s">
        <v>24</v>
      </c>
      <c r="D201" s="45">
        <v>447447</v>
      </c>
      <c r="E201" s="45" t="s">
        <v>16</v>
      </c>
      <c r="F201" s="45">
        <v>2018</v>
      </c>
      <c r="G201" s="45" t="s">
        <v>17</v>
      </c>
      <c r="H201" s="46">
        <v>43465</v>
      </c>
      <c r="I201" s="46">
        <v>43511</v>
      </c>
      <c r="J201" s="46">
        <v>43511</v>
      </c>
      <c r="K201" s="45">
        <v>86365000</v>
      </c>
      <c r="L201" s="45">
        <v>87887000</v>
      </c>
      <c r="M201" s="45" t="s">
        <v>1738</v>
      </c>
      <c r="N201" s="20">
        <v>0.96756612550481946</v>
      </c>
      <c r="O201" s="21">
        <v>0.80399515413108336</v>
      </c>
      <c r="P201" s="21">
        <v>0.46978449421492047</v>
      </c>
      <c r="Q201" s="21">
        <v>-32.823037777199957</v>
      </c>
      <c r="R201" s="21">
        <v>0.35372320557296066</v>
      </c>
      <c r="S201" s="21">
        <v>0</v>
      </c>
      <c r="T201" s="21">
        <v>0.35372320557296066</v>
      </c>
      <c r="U201" s="21">
        <v>-11.256546933620594</v>
      </c>
      <c r="V201" s="21">
        <v>0</v>
      </c>
      <c r="W201" s="21">
        <v>-11.256546933620594</v>
      </c>
      <c r="X201" s="22">
        <v>0.56727904957114905</v>
      </c>
      <c r="Y201" s="22">
        <v>-3.6634762131242019E-2</v>
      </c>
      <c r="Z201" s="22">
        <v>0.43272095042885089</v>
      </c>
      <c r="AA201" s="22">
        <v>0.1166517646619385</v>
      </c>
      <c r="AB201" s="23">
        <v>-3.1423775662185946E-2</v>
      </c>
      <c r="AC201" s="24">
        <v>0.55731319239961441</v>
      </c>
      <c r="AD201" s="22">
        <v>0.20975918434093865</v>
      </c>
      <c r="AE201" s="22">
        <v>0.20975918434093865</v>
      </c>
      <c r="AF201" s="22">
        <v>0.13363953728127867</v>
      </c>
      <c r="AG201" s="22">
        <v>12.918832692127241</v>
      </c>
      <c r="AH201" s="23">
        <v>12.918832692127241</v>
      </c>
      <c r="AI201" s="24">
        <v>-0.55727129523462526</v>
      </c>
      <c r="AJ201" s="22">
        <v>0.37157899871287831</v>
      </c>
      <c r="AK201" s="22">
        <v>0.61589077259415093</v>
      </c>
      <c r="AL201" s="23">
        <v>0.61589077259415093</v>
      </c>
      <c r="AM201" s="24">
        <v>-4.887337023141785</v>
      </c>
      <c r="AN201" s="22">
        <v>-36.571041194606444</v>
      </c>
      <c r="AO201" s="22">
        <v>1.1492001942318737</v>
      </c>
      <c r="AP201" s="22">
        <v>-60.433920569639682</v>
      </c>
      <c r="AQ201" s="22">
        <v>0.15357858220070317</v>
      </c>
      <c r="AR201" s="22">
        <v>0.18957085063009824</v>
      </c>
      <c r="AS201" s="22">
        <v>-0.10564239346936453</v>
      </c>
      <c r="AT201" s="22">
        <v>0.21785485836481042</v>
      </c>
      <c r="AU201" s="22">
        <v>0.23352150727626927</v>
      </c>
      <c r="AV201" s="22">
        <v>0.38706100730107662</v>
      </c>
      <c r="AW201" s="22">
        <v>0.61589077259415093</v>
      </c>
      <c r="AX201" s="22">
        <v>0.38706100730107662</v>
      </c>
      <c r="AY201" s="22">
        <v>1.4673944623609052</v>
      </c>
      <c r="AZ201" s="22">
        <v>0.32478427612655802</v>
      </c>
      <c r="BA201" s="22">
        <v>0.89148147022162771</v>
      </c>
      <c r="BB201" s="22">
        <v>0.68148001484964738</v>
      </c>
      <c r="BC201" s="23">
        <v>0.58267416614822054</v>
      </c>
    </row>
    <row r="202" spans="1:55" x14ac:dyDescent="0.2">
      <c r="A202" s="45" t="s">
        <v>628</v>
      </c>
      <c r="B202" s="45" t="s">
        <v>629</v>
      </c>
      <c r="C202" s="45" t="s">
        <v>15</v>
      </c>
      <c r="D202" s="45">
        <v>824090</v>
      </c>
      <c r="E202" s="45" t="s">
        <v>16</v>
      </c>
      <c r="F202" s="45">
        <v>2018</v>
      </c>
      <c r="G202" s="45" t="s">
        <v>17</v>
      </c>
      <c r="H202" s="46">
        <v>43465</v>
      </c>
      <c r="I202" s="46">
        <v>43524</v>
      </c>
      <c r="J202" s="46">
        <v>43581</v>
      </c>
      <c r="K202" s="45">
        <v>76128000</v>
      </c>
      <c r="L202" s="45">
        <v>77100000</v>
      </c>
      <c r="M202" s="45" t="s">
        <v>1962</v>
      </c>
      <c r="N202" s="20">
        <v>2.7814751714107624</v>
      </c>
      <c r="O202" s="21">
        <v>2.0619682803518251</v>
      </c>
      <c r="P202" s="21">
        <v>1.0414848673730868</v>
      </c>
      <c r="Q202" s="21">
        <v>0.80204204306079585</v>
      </c>
      <c r="R202" s="21">
        <v>0.25268823530103884</v>
      </c>
      <c r="S202" s="21">
        <v>7.5890656271803862E-5</v>
      </c>
      <c r="T202" s="21">
        <v>0.25261234464476701</v>
      </c>
      <c r="U202" s="21">
        <v>0.45535482379931114</v>
      </c>
      <c r="V202" s="21">
        <v>1.3675815327726602E-4</v>
      </c>
      <c r="W202" s="21">
        <v>0.45521806564603384</v>
      </c>
      <c r="X202" s="22">
        <v>0.29533907827562311</v>
      </c>
      <c r="Y202" s="22">
        <v>1.4730277561754133</v>
      </c>
      <c r="Z202" s="22">
        <v>0.70466092172437689</v>
      </c>
      <c r="AA202" s="22">
        <v>0.50127778686373925</v>
      </c>
      <c r="AB202" s="23">
        <v>0.55492600955163329</v>
      </c>
      <c r="AC202" s="24">
        <v>0.44885787334653077</v>
      </c>
      <c r="AD202" s="22">
        <v>0.21935704442594625</v>
      </c>
      <c r="AE202" s="22">
        <v>0.21935704442594625</v>
      </c>
      <c r="AF202" s="22">
        <v>0.14744687213637667</v>
      </c>
      <c r="AG202" s="22">
        <v>11.177304016574217</v>
      </c>
      <c r="AH202" s="23">
        <v>11.177304016574217</v>
      </c>
      <c r="AI202" s="24">
        <v>-0.64106083608894682</v>
      </c>
      <c r="AJ202" s="22">
        <v>1.198844795345938</v>
      </c>
      <c r="AK202" s="22">
        <v>0.37434665896820424</v>
      </c>
      <c r="AL202" s="23">
        <v>0.50375998491349705</v>
      </c>
      <c r="AM202" s="24">
        <v>0.17876993992182522</v>
      </c>
      <c r="AN202" s="22">
        <v>1.212436298794302</v>
      </c>
      <c r="AO202" s="22">
        <v>0.67281243712547378</v>
      </c>
      <c r="AP202" s="22">
        <v>3.556874234140091</v>
      </c>
      <c r="AQ202" s="22">
        <v>9.92040893886037E-2</v>
      </c>
      <c r="AR202" s="22">
        <v>0.18919718866512308</v>
      </c>
      <c r="AS202" s="22">
        <v>-0.12128690795134202</v>
      </c>
      <c r="AT202" s="22">
        <v>0.12729422160306952</v>
      </c>
      <c r="AU202" s="22">
        <v>1.0471833229448022</v>
      </c>
      <c r="AV202" s="22">
        <v>0.44003115083476324</v>
      </c>
      <c r="AW202" s="22">
        <v>0.50391132619459056</v>
      </c>
      <c r="AX202" s="22">
        <v>0.44016334648364908</v>
      </c>
      <c r="AY202" s="22">
        <v>1.7121405992769134</v>
      </c>
      <c r="AZ202" s="22">
        <v>0.96284515025770423</v>
      </c>
      <c r="BA202" s="22">
        <v>1.1208277367111728</v>
      </c>
      <c r="BB202" s="22">
        <v>0.5840641828260652</v>
      </c>
      <c r="BC202" s="23">
        <v>0.16511855746608778</v>
      </c>
    </row>
    <row r="203" spans="1:55" x14ac:dyDescent="0.2">
      <c r="A203" s="45" t="s">
        <v>658</v>
      </c>
      <c r="B203" s="45" t="s">
        <v>659</v>
      </c>
      <c r="C203" s="45" t="s">
        <v>59</v>
      </c>
      <c r="D203" s="45">
        <v>378169</v>
      </c>
      <c r="E203" s="45" t="s">
        <v>16</v>
      </c>
      <c r="F203" s="45">
        <v>2018</v>
      </c>
      <c r="G203" s="45" t="s">
        <v>17</v>
      </c>
      <c r="H203" s="46">
        <v>43465</v>
      </c>
      <c r="I203" s="46">
        <v>43522</v>
      </c>
      <c r="J203" s="46">
        <v>43591</v>
      </c>
      <c r="K203" s="45">
        <v>110858000</v>
      </c>
      <c r="L203" s="45">
        <v>112141000</v>
      </c>
      <c r="M203" s="45" t="s">
        <v>1963</v>
      </c>
      <c r="N203" s="20">
        <v>2.4669913419913421</v>
      </c>
      <c r="O203" s="21">
        <v>1.6222007159507159</v>
      </c>
      <c r="P203" s="21">
        <v>0.47874781468531469</v>
      </c>
      <c r="Q203" s="21">
        <v>1.7223952728181122</v>
      </c>
      <c r="R203" s="21">
        <v>0.35642060776798756</v>
      </c>
      <c r="S203" s="21">
        <v>1.5147014759532987E-3</v>
      </c>
      <c r="T203" s="21">
        <v>0.35490590629203428</v>
      </c>
      <c r="U203" s="21">
        <v>0.97031777772252792</v>
      </c>
      <c r="V203" s="21">
        <v>4.1236161378658777E-3</v>
      </c>
      <c r="W203" s="21">
        <v>0.96619416158466198</v>
      </c>
      <c r="X203" s="22">
        <v>0.41238845765293897</v>
      </c>
      <c r="Y203" s="22">
        <v>0.55810279395979523</v>
      </c>
      <c r="Z203" s="22">
        <v>0.58761154234706103</v>
      </c>
      <c r="AA203" s="22">
        <v>0.25142565894732816</v>
      </c>
      <c r="AB203" s="23">
        <v>0.36732358815949639</v>
      </c>
      <c r="AC203" s="24">
        <v>0.43516424864779935</v>
      </c>
      <c r="AD203" s="22">
        <v>0.17102296482880755</v>
      </c>
      <c r="AE203" s="22">
        <v>0.17102296482880755</v>
      </c>
      <c r="AF203" s="22">
        <v>8.6993070036093009E-2</v>
      </c>
      <c r="AG203" s="22">
        <v>8.8927833789758726</v>
      </c>
      <c r="AH203" s="23">
        <v>8.8927833789758726</v>
      </c>
      <c r="AI203" s="24">
        <v>-0.10891195528667506</v>
      </c>
      <c r="AJ203" s="22">
        <v>0.50828858641358643</v>
      </c>
      <c r="AK203" s="22">
        <v>0.11264239069958125</v>
      </c>
      <c r="AL203" s="23">
        <v>0.23838911827579137</v>
      </c>
      <c r="AM203" s="24">
        <v>0.17502282018405321</v>
      </c>
      <c r="AN203" s="22">
        <v>2.0119168125856128</v>
      </c>
      <c r="AO203" s="22">
        <v>0.73902450267736419</v>
      </c>
      <c r="AP203" s="22">
        <v>3.0136472136310757</v>
      </c>
      <c r="AQ203" s="22">
        <v>6.429001031980075E-2</v>
      </c>
      <c r="AR203" s="22">
        <v>0.11497155251728666</v>
      </c>
      <c r="AS203" s="22">
        <v>-1.2521776587002337E-2</v>
      </c>
      <c r="AT203" s="22">
        <v>8.4966794421132238E-2</v>
      </c>
      <c r="AU203" s="22">
        <v>0.11814487595737595</v>
      </c>
      <c r="AV203" s="22">
        <v>5.541035852684803E-2</v>
      </c>
      <c r="AW203" s="22">
        <v>0.23940653822542285</v>
      </c>
      <c r="AX203" s="22">
        <v>5.5646844170946203E-2</v>
      </c>
      <c r="AY203" s="22">
        <v>2.8200027870536197</v>
      </c>
      <c r="AZ203" s="22">
        <v>2.1868151718941125</v>
      </c>
      <c r="BA203" s="22">
        <v>0.30719226151218437</v>
      </c>
      <c r="BB203" s="22">
        <v>0.35460957861137954</v>
      </c>
      <c r="BC203" s="23">
        <v>0.1517584914251579</v>
      </c>
    </row>
    <row r="204" spans="1:55" x14ac:dyDescent="0.2">
      <c r="A204" s="45" t="s">
        <v>640</v>
      </c>
      <c r="B204" s="45" t="s">
        <v>641</v>
      </c>
      <c r="C204" s="45" t="s">
        <v>24</v>
      </c>
      <c r="D204" s="45">
        <v>86933</v>
      </c>
      <c r="E204" s="45" t="s">
        <v>16</v>
      </c>
      <c r="F204" s="45">
        <v>2018</v>
      </c>
      <c r="G204" s="45" t="s">
        <v>17</v>
      </c>
      <c r="H204" s="46">
        <v>43465</v>
      </c>
      <c r="I204" s="46">
        <v>43508</v>
      </c>
      <c r="J204" s="46">
        <v>43508</v>
      </c>
      <c r="K204" s="45">
        <v>147000000</v>
      </c>
      <c r="L204" s="45">
        <v>151000000</v>
      </c>
      <c r="M204" s="45" t="s">
        <v>1739</v>
      </c>
      <c r="N204" s="20">
        <v>3.9946380697050938</v>
      </c>
      <c r="O204" s="21">
        <v>3.5482573726541555</v>
      </c>
      <c r="P204" s="21">
        <v>2.8753351206434314</v>
      </c>
      <c r="Q204" s="21">
        <v>0.77062984169754123</v>
      </c>
      <c r="R204" s="21">
        <v>0.22674529199163021</v>
      </c>
      <c r="S204" s="21">
        <v>1.9022256039566293E-3</v>
      </c>
      <c r="T204" s="21">
        <v>0.22484306638767357</v>
      </c>
      <c r="U204" s="21">
        <v>0.40148198046480299</v>
      </c>
      <c r="V204" s="21">
        <v>3.3681374200067362E-3</v>
      </c>
      <c r="W204" s="21">
        <v>0.39811384304479625</v>
      </c>
      <c r="X204" s="22">
        <v>0.56686322997907557</v>
      </c>
      <c r="Y204" s="22">
        <v>0.68870331709580146</v>
      </c>
      <c r="Z204" s="22">
        <v>0.43313677002092449</v>
      </c>
      <c r="AA204" s="22">
        <v>0.14666159406505611</v>
      </c>
      <c r="AB204" s="23">
        <v>0.56477078181472318</v>
      </c>
      <c r="AC204" s="24">
        <v>0.66351744186046513</v>
      </c>
      <c r="AD204" s="22">
        <v>0.22020348837209303</v>
      </c>
      <c r="AE204" s="22">
        <v>0.22020348837209303</v>
      </c>
      <c r="AF204" s="22">
        <v>0.26380813953488375</v>
      </c>
      <c r="AG204" s="22">
        <v>33.666666666666664</v>
      </c>
      <c r="AH204" s="23">
        <v>33.666666666666664</v>
      </c>
      <c r="AI204" s="24">
        <v>-0.20114285714285715</v>
      </c>
      <c r="AJ204" s="22">
        <v>1.1729222520107239</v>
      </c>
      <c r="AK204" s="22">
        <v>0.73406040268456374</v>
      </c>
      <c r="AL204" s="23">
        <v>0.73406040268456374</v>
      </c>
      <c r="AM204" s="24">
        <v>0.24452677669248907</v>
      </c>
      <c r="AN204" s="22">
        <v>0.92691141798585386</v>
      </c>
      <c r="AO204" s="22">
        <v>0.52349248620886435</v>
      </c>
      <c r="AP204" s="22">
        <v>1.2318710832587287</v>
      </c>
      <c r="AQ204" s="22">
        <v>0.13810157884725127</v>
      </c>
      <c r="AR204" s="22">
        <v>0.31795058139534882</v>
      </c>
      <c r="AS204" s="22">
        <v>-6.3953488372093026E-2</v>
      </c>
      <c r="AT204" s="22">
        <v>0.16644474034620507</v>
      </c>
      <c r="AU204" s="22">
        <v>0.886058981233244</v>
      </c>
      <c r="AV204" s="22">
        <v>0.55453020134228193</v>
      </c>
      <c r="AW204" s="22">
        <v>0.74027072758037227</v>
      </c>
      <c r="AX204" s="22">
        <v>0.55922165820642977</v>
      </c>
      <c r="AY204" s="22">
        <v>1.966996699669967</v>
      </c>
      <c r="AZ204" s="22">
        <v>-1.5726072607260726</v>
      </c>
      <c r="BA204" s="22">
        <v>0.91046831955922869</v>
      </c>
      <c r="BB204" s="22">
        <v>0.50838926174496646</v>
      </c>
      <c r="BC204" s="23">
        <v>0.13433828419419197</v>
      </c>
    </row>
    <row r="205" spans="1:55" x14ac:dyDescent="0.2">
      <c r="A205" s="45" t="s">
        <v>643</v>
      </c>
      <c r="B205" s="45" t="s">
        <v>644</v>
      </c>
      <c r="C205" s="45" t="s">
        <v>24</v>
      </c>
      <c r="D205" s="45">
        <v>671924</v>
      </c>
      <c r="E205" s="45" t="s">
        <v>16</v>
      </c>
      <c r="F205" s="45">
        <v>2018</v>
      </c>
      <c r="G205" s="45" t="s">
        <v>17</v>
      </c>
      <c r="H205" s="46">
        <v>43465</v>
      </c>
      <c r="I205" s="46">
        <v>43510</v>
      </c>
      <c r="J205" s="46">
        <v>43510</v>
      </c>
      <c r="K205" s="45">
        <v>213014000</v>
      </c>
      <c r="L205" s="45">
        <v>219792000</v>
      </c>
      <c r="M205" s="45" t="s">
        <v>1740</v>
      </c>
      <c r="N205" s="20">
        <v>4.008710801393728</v>
      </c>
      <c r="O205" s="21">
        <v>3.9914437021172309</v>
      </c>
      <c r="P205" s="21">
        <v>3.1157630875129199</v>
      </c>
      <c r="Q205" s="21">
        <v>0.41208208611523528</v>
      </c>
      <c r="R205" s="21">
        <v>1.0423515861758669E-2</v>
      </c>
      <c r="S205" s="21">
        <v>3.210743417606843E-3</v>
      </c>
      <c r="T205" s="21">
        <v>7.2127724441518257E-3</v>
      </c>
      <c r="U205" s="21">
        <v>1.4718860022727426E-2</v>
      </c>
      <c r="V205" s="21">
        <v>4.5338332631150308E-3</v>
      </c>
      <c r="W205" s="21">
        <v>1.0185026759612395E-2</v>
      </c>
      <c r="X205" s="22">
        <v>0.65355066616520063</v>
      </c>
      <c r="Y205" s="22">
        <v>0.85369312827471822</v>
      </c>
      <c r="Z205" s="22">
        <v>0.34644933383479937</v>
      </c>
      <c r="AA205" s="22">
        <v>6.757327209193853E-2</v>
      </c>
      <c r="AB205" s="23">
        <v>0.70817412800065316</v>
      </c>
      <c r="AC205" s="24">
        <v>0.9482631348716587</v>
      </c>
      <c r="AD205" s="22">
        <v>-0.15364375842980416</v>
      </c>
      <c r="AE205" s="22">
        <v>-0.15364375842980416</v>
      </c>
      <c r="AF205" s="22">
        <v>-0.20383982460799782</v>
      </c>
      <c r="AG205" s="22">
        <v>22.266981132075472</v>
      </c>
      <c r="AH205" s="23">
        <v>22.266981132075472</v>
      </c>
      <c r="AI205" s="24">
        <v>-7.4221512453219773</v>
      </c>
      <c r="AJ205" s="22">
        <v>-0.24770642201834864</v>
      </c>
      <c r="AK205" s="22">
        <v>-3.8743385692262824</v>
      </c>
      <c r="AL205" s="23">
        <v>-3.8743385692262824</v>
      </c>
      <c r="AM205" s="24">
        <v>-0.19203755115357327</v>
      </c>
      <c r="AN205" s="22">
        <v>0.94210025701738409</v>
      </c>
      <c r="AO205" s="22">
        <v>0.66717102800247718</v>
      </c>
      <c r="AP205" s="22">
        <v>1.3601355694501256</v>
      </c>
      <c r="AQ205" s="22">
        <v>-0.13599602533156258</v>
      </c>
      <c r="AR205" s="22">
        <v>-6.0530550391351218E-2</v>
      </c>
      <c r="AS205" s="22">
        <v>0.4492668999671921</v>
      </c>
      <c r="AT205" s="22">
        <v>-4.038422953015354E-2</v>
      </c>
      <c r="AU205" s="22">
        <v>-1.1799965902673444</v>
      </c>
      <c r="AV205" s="22">
        <v>-18.456147660514144</v>
      </c>
      <c r="AW205" s="22">
        <v>-5.5989884393063587</v>
      </c>
      <c r="AX205" s="22">
        <v>-26.671844894026975</v>
      </c>
      <c r="AY205" s="22">
        <v>-0.1016862263271618</v>
      </c>
      <c r="AZ205" s="22">
        <v>4.8538067194848109</v>
      </c>
      <c r="BA205" s="22">
        <v>1.4145850764190049</v>
      </c>
      <c r="BB205" s="22">
        <v>-9.8341735761009961</v>
      </c>
      <c r="BC205" s="23">
        <v>-0.12247390755225494</v>
      </c>
    </row>
    <row r="206" spans="1:55" x14ac:dyDescent="0.2">
      <c r="A206" s="45" t="s">
        <v>634</v>
      </c>
      <c r="B206" s="45" t="s">
        <v>635</v>
      </c>
      <c r="C206" s="45" t="s">
        <v>15</v>
      </c>
      <c r="D206" s="45">
        <v>330628</v>
      </c>
      <c r="E206" s="45" t="s">
        <v>16</v>
      </c>
      <c r="F206" s="45">
        <v>2018</v>
      </c>
      <c r="G206" s="45" t="s">
        <v>17</v>
      </c>
      <c r="H206" s="46">
        <v>43434</v>
      </c>
      <c r="I206" s="46">
        <v>43483</v>
      </c>
      <c r="J206" s="46">
        <v>43483</v>
      </c>
      <c r="K206" s="45">
        <v>394800000</v>
      </c>
      <c r="L206" s="45">
        <v>406800000</v>
      </c>
      <c r="M206" s="45" t="s">
        <v>1741</v>
      </c>
      <c r="N206" s="20">
        <v>0.5325009181050312</v>
      </c>
      <c r="O206" s="21">
        <v>0.5325009181050312</v>
      </c>
      <c r="P206" s="21">
        <v>7.0195687529510525E-2</v>
      </c>
      <c r="Q206" s="21">
        <v>0.81397145883965849</v>
      </c>
      <c r="R206" s="21">
        <v>0.28811218600560656</v>
      </c>
      <c r="S206" s="21">
        <v>3.9575660968504373E-2</v>
      </c>
      <c r="T206" s="21">
        <v>0.24853652503710219</v>
      </c>
      <c r="U206" s="21">
        <v>0.52262728235807321</v>
      </c>
      <c r="V206" s="21">
        <v>7.1789119461581605E-2</v>
      </c>
      <c r="W206" s="21">
        <v>0.45083816289649153</v>
      </c>
      <c r="X206" s="22">
        <v>6.9738360908041558E-2</v>
      </c>
      <c r="Y206" s="22">
        <v>5.0538548752834469</v>
      </c>
      <c r="Z206" s="22">
        <v>0.93026163909195847</v>
      </c>
      <c r="AA206" s="22">
        <v>0.60315093717363821</v>
      </c>
      <c r="AB206" s="23">
        <v>0.55127658989721318</v>
      </c>
      <c r="AC206" s="24">
        <v>0.62541322888018447</v>
      </c>
      <c r="AD206" s="22">
        <v>0.3138317081979054</v>
      </c>
      <c r="AE206" s="22">
        <v>0.1770147512292691</v>
      </c>
      <c r="AF206" s="22">
        <v>0.11581520682279078</v>
      </c>
      <c r="AG206" s="22">
        <v>7.4273504273504276</v>
      </c>
      <c r="AH206" s="23">
        <v>4.1893491124260356</v>
      </c>
      <c r="AI206" s="24">
        <v>-0.34248569942797713</v>
      </c>
      <c r="AJ206" s="22">
        <v>0.5044331357221552</v>
      </c>
      <c r="AK206" s="22">
        <v>0.2292943505115303</v>
      </c>
      <c r="AL206" s="23">
        <v>0.2292943505115303</v>
      </c>
      <c r="AM206" s="24">
        <v>5.195986788807877E-2</v>
      </c>
      <c r="AN206" s="22">
        <v>0.4486446064684988</v>
      </c>
      <c r="AO206" s="22">
        <v>0.24732726872973121</v>
      </c>
      <c r="AP206" s="22">
        <v>-4.0396139602738188</v>
      </c>
      <c r="AQ206" s="22">
        <v>2.8644258780849776E-2</v>
      </c>
      <c r="AR206" s="22">
        <v>0.2671055921326777</v>
      </c>
      <c r="AS206" s="22">
        <v>-9.147984554268411E-2</v>
      </c>
      <c r="AT206" s="22">
        <v>6.6062496564612758E-2</v>
      </c>
      <c r="AU206" s="22">
        <v>0.16536383190808457</v>
      </c>
      <c r="AV206" s="22">
        <v>7.5167529153649867E-2</v>
      </c>
      <c r="AW206" s="22">
        <v>0.26580598789152132</v>
      </c>
      <c r="AX206" s="22">
        <v>8.7136814751333863E-2</v>
      </c>
      <c r="AY206" s="22">
        <v>3.7118704080729397</v>
      </c>
      <c r="AZ206" s="22">
        <v>3.5934318845711251</v>
      </c>
      <c r="BA206" s="22">
        <v>0.7560566082993524</v>
      </c>
      <c r="BB206" s="22">
        <v>0.15195669281949778</v>
      </c>
      <c r="BC206" s="23">
        <v>5.0378311709874057E-2</v>
      </c>
    </row>
    <row r="207" spans="1:55" x14ac:dyDescent="0.2">
      <c r="A207" s="45" t="s">
        <v>649</v>
      </c>
      <c r="B207" s="45" t="s">
        <v>650</v>
      </c>
      <c r="C207" s="45" t="s">
        <v>34</v>
      </c>
      <c r="D207" s="45">
        <v>85652</v>
      </c>
      <c r="E207" s="45" t="s">
        <v>16</v>
      </c>
      <c r="F207" s="45">
        <v>2018</v>
      </c>
      <c r="G207" s="45" t="s">
        <v>17</v>
      </c>
      <c r="H207" s="46">
        <v>43465</v>
      </c>
      <c r="I207" s="46">
        <v>43497</v>
      </c>
      <c r="J207" s="46">
        <v>43497</v>
      </c>
      <c r="K207" s="45">
        <v>4547000000</v>
      </c>
      <c r="L207" s="45">
        <v>4619000000</v>
      </c>
      <c r="M207" s="45" t="s">
        <v>1742</v>
      </c>
      <c r="N207" s="20">
        <v>1.6933585902072212</v>
      </c>
      <c r="O207" s="21">
        <v>1.2925205212100339</v>
      </c>
      <c r="P207" s="21">
        <v>0.30118822111245047</v>
      </c>
      <c r="Q207" s="21">
        <v>0.7857256697431142</v>
      </c>
      <c r="R207" s="21">
        <v>0.21755146086377983</v>
      </c>
      <c r="S207" s="21">
        <v>1.4409853223961249E-2</v>
      </c>
      <c r="T207" s="21">
        <v>0.20314160763981859</v>
      </c>
      <c r="U207" s="21">
        <v>0.38848722815456616</v>
      </c>
      <c r="V207" s="21">
        <v>2.5732044799258176E-2</v>
      </c>
      <c r="W207" s="21">
        <v>0.36275518335530799</v>
      </c>
      <c r="X207" s="22">
        <v>0.23935285478989687</v>
      </c>
      <c r="Y207" s="22">
        <v>0.80147477210706608</v>
      </c>
      <c r="Z207" s="22">
        <v>0.76064714521010313</v>
      </c>
      <c r="AA207" s="22">
        <v>0.19788395849053542</v>
      </c>
      <c r="AB207" s="23">
        <v>0.55999642999131838</v>
      </c>
      <c r="AC207" s="24">
        <v>0.62296649192970155</v>
      </c>
      <c r="AD207" s="22">
        <v>0.2965376587371138</v>
      </c>
      <c r="AE207" s="22">
        <v>0.29371743598731698</v>
      </c>
      <c r="AF207" s="22">
        <v>0.15297716734914996</v>
      </c>
      <c r="AG207" s="22" t="e">
        <v>#DIV/0!</v>
      </c>
      <c r="AH207" s="23" t="e">
        <v>#DIV/0!</v>
      </c>
      <c r="AI207" s="24">
        <v>-0.38331071913161463</v>
      </c>
      <c r="AJ207" s="22">
        <v>1.2691579128637851</v>
      </c>
      <c r="AK207" s="22">
        <v>0.63543803378957964</v>
      </c>
      <c r="AL207" s="23">
        <v>0.82460000745906836</v>
      </c>
      <c r="AM207" s="24">
        <v>0.13910662281400774</v>
      </c>
      <c r="AN207" s="22">
        <v>0.90932931511612747</v>
      </c>
      <c r="AO207" s="22">
        <v>0.50922117015148194</v>
      </c>
      <c r="AP207" s="22">
        <v>5.1958771421475287</v>
      </c>
      <c r="AQ207" s="22">
        <v>7.7899212163993217E-2</v>
      </c>
      <c r="AR207" s="22">
        <v>0.35228884179665715</v>
      </c>
      <c r="AS207" s="22">
        <v>-0.13503608929112029</v>
      </c>
      <c r="AT207" s="22">
        <v>0.17939293625100405</v>
      </c>
      <c r="AU207" s="22">
        <v>0.3643878078181505</v>
      </c>
      <c r="AV207" s="22">
        <v>0.23675082982135531</v>
      </c>
      <c r="AW207" s="22">
        <v>0.88309302232695608</v>
      </c>
      <c r="AX207" s="22">
        <v>0.25354475376442864</v>
      </c>
      <c r="AY207" s="22">
        <v>1.4407071086991563</v>
      </c>
      <c r="AZ207" s="22">
        <v>1.1587770673257751</v>
      </c>
      <c r="BA207" s="22">
        <v>0.661181126965941</v>
      </c>
      <c r="BB207" s="22">
        <v>0.68750233095886326</v>
      </c>
      <c r="BC207" s="23">
        <v>0.1741883055524058</v>
      </c>
    </row>
    <row r="208" spans="1:55" x14ac:dyDescent="0.2">
      <c r="A208" s="45" t="s">
        <v>667</v>
      </c>
      <c r="B208" s="45" t="s">
        <v>668</v>
      </c>
      <c r="C208" s="45" t="s">
        <v>34</v>
      </c>
      <c r="D208" s="45">
        <v>183557</v>
      </c>
      <c r="E208" s="45" t="s">
        <v>16</v>
      </c>
      <c r="F208" s="45">
        <v>2018</v>
      </c>
      <c r="G208" s="45" t="s">
        <v>17</v>
      </c>
      <c r="H208" s="46">
        <v>43312</v>
      </c>
      <c r="I208" s="46">
        <v>43343</v>
      </c>
      <c r="J208" s="46">
        <v>43343</v>
      </c>
      <c r="K208" s="45">
        <v>255000000</v>
      </c>
      <c r="L208" s="45">
        <v>270000000</v>
      </c>
      <c r="M208" s="45" t="s">
        <v>1743</v>
      </c>
      <c r="N208" s="20">
        <v>0.72788065843621397</v>
      </c>
      <c r="O208" s="21">
        <v>0.72788065843621397</v>
      </c>
      <c r="P208" s="21">
        <v>0.39969135802469136</v>
      </c>
      <c r="Q208" s="21">
        <v>2.0044313146233383</v>
      </c>
      <c r="R208" s="21">
        <v>0.119960668633235</v>
      </c>
      <c r="S208" s="21">
        <v>1.2291052114060964E-2</v>
      </c>
      <c r="T208" s="21">
        <v>0.10766961651917405</v>
      </c>
      <c r="U208" s="21">
        <v>0.36041358936484491</v>
      </c>
      <c r="V208" s="21">
        <v>3.6927621861152143E-2</v>
      </c>
      <c r="W208" s="21">
        <v>0.32348596750369274</v>
      </c>
      <c r="X208" s="22">
        <v>0.34783677482792524</v>
      </c>
      <c r="Y208" s="22">
        <v>0.49218466012359141</v>
      </c>
      <c r="Z208" s="22">
        <v>0.6521632251720747</v>
      </c>
      <c r="AA208" s="22">
        <v>0.31833824975417896</v>
      </c>
      <c r="AB208" s="23">
        <v>0.33284169124877089</v>
      </c>
      <c r="AC208" s="24">
        <v>0.84604983581224646</v>
      </c>
      <c r="AD208" s="22">
        <v>0.27216534672590303</v>
      </c>
      <c r="AE208" s="22">
        <v>0.26946107784431139</v>
      </c>
      <c r="AF208" s="22">
        <v>0.18756036314467839</v>
      </c>
      <c r="AG208" s="22">
        <v>45.451612903225808</v>
      </c>
      <c r="AH208" s="23">
        <v>45</v>
      </c>
      <c r="AI208" s="24">
        <v>-1.0206378986866791</v>
      </c>
      <c r="AJ208" s="22">
        <v>0.82253086419753085</v>
      </c>
      <c r="AK208" s="22">
        <v>2.5532786885245899</v>
      </c>
      <c r="AL208" s="23">
        <v>3.276639344262295</v>
      </c>
      <c r="AM208" s="24">
        <v>0.71713441654357457</v>
      </c>
      <c r="AN208" s="22">
        <v>3.823485967503693</v>
      </c>
      <c r="AO208" s="22">
        <v>1.2726155358898721</v>
      </c>
      <c r="AP208" s="22">
        <v>-9.7863894139886582</v>
      </c>
      <c r="AQ208" s="22">
        <v>0.2386922320550639</v>
      </c>
      <c r="AR208" s="22">
        <v>0.30886613869036122</v>
      </c>
      <c r="AS208" s="22">
        <v>-0.31524048676839866</v>
      </c>
      <c r="AT208" s="22">
        <v>0.39306784660766964</v>
      </c>
      <c r="AU208" s="22">
        <v>0.7788065843621399</v>
      </c>
      <c r="AV208" s="22">
        <v>3.1024590163934427</v>
      </c>
      <c r="AW208" s="22">
        <v>3.6506849315068495</v>
      </c>
      <c r="AX208" s="22">
        <v>3.4566210045662102</v>
      </c>
      <c r="AY208" s="22">
        <v>0.34634492547906315</v>
      </c>
      <c r="AZ208" s="22">
        <v>-0.20511000709723207</v>
      </c>
      <c r="BA208" s="22">
        <v>1.5592173017507724</v>
      </c>
      <c r="BB208" s="22">
        <v>2.8586065573770494</v>
      </c>
      <c r="BC208" s="23">
        <v>0.65677966101694918</v>
      </c>
    </row>
    <row r="209" spans="1:55" x14ac:dyDescent="0.2">
      <c r="A209" s="45" t="s">
        <v>661</v>
      </c>
      <c r="B209" s="45" t="s">
        <v>662</v>
      </c>
      <c r="C209" s="45" t="s">
        <v>59</v>
      </c>
      <c r="D209" s="45">
        <v>261549</v>
      </c>
      <c r="E209" s="45" t="s">
        <v>16</v>
      </c>
      <c r="F209" s="45">
        <v>2018</v>
      </c>
      <c r="G209" s="45" t="s">
        <v>17</v>
      </c>
      <c r="H209" s="46">
        <v>43465</v>
      </c>
      <c r="I209" s="46">
        <v>43516</v>
      </c>
      <c r="J209" s="46">
        <v>43516</v>
      </c>
      <c r="K209" s="45">
        <v>402300000</v>
      </c>
      <c r="L209" s="45">
        <v>409500000</v>
      </c>
      <c r="M209" s="45" t="s">
        <v>1744</v>
      </c>
      <c r="N209" s="20">
        <v>1.6223049784398276</v>
      </c>
      <c r="O209" s="21">
        <v>1.1689533516268129</v>
      </c>
      <c r="P209" s="21">
        <v>0.19952959623676988</v>
      </c>
      <c r="Q209" s="21">
        <v>4.1831524231768844</v>
      </c>
      <c r="R209" s="21">
        <v>0.5146447217060437</v>
      </c>
      <c r="S209" s="21">
        <v>9.173229507713182E-3</v>
      </c>
      <c r="T209" s="21">
        <v>0.50547149219833054</v>
      </c>
      <c r="U209" s="21">
        <v>2.6674820363858736</v>
      </c>
      <c r="V209" s="21">
        <v>4.7546246751261276E-2</v>
      </c>
      <c r="W209" s="21">
        <v>2.6199357896346123</v>
      </c>
      <c r="X209" s="22">
        <v>0.24413768693036014</v>
      </c>
      <c r="Y209" s="22">
        <v>0.21451528269710088</v>
      </c>
      <c r="Z209" s="22">
        <v>0.7558623130696398</v>
      </c>
      <c r="AA209" s="22">
        <v>0.10061056543668702</v>
      </c>
      <c r="AB209" s="23">
        <v>0.19293277881013479</v>
      </c>
      <c r="AC209" s="24">
        <v>0.29632525410476934</v>
      </c>
      <c r="AD209" s="22">
        <v>0.14657590948811111</v>
      </c>
      <c r="AE209" s="22">
        <v>8.4808904015085312E-2</v>
      </c>
      <c r="AF209" s="22">
        <v>9.8606448052246706E-2</v>
      </c>
      <c r="AG209" s="22">
        <v>5.5716783216783217</v>
      </c>
      <c r="AH209" s="23">
        <v>3.2237762237762237</v>
      </c>
      <c r="AI209" s="24">
        <v>-0.24568965517241378</v>
      </c>
      <c r="AJ209" s="22">
        <v>0.31830654645237161</v>
      </c>
      <c r="AK209" s="22">
        <v>4.9002751031636864E-2</v>
      </c>
      <c r="AL209" s="23">
        <v>9.3076570380559373E-2</v>
      </c>
      <c r="AM209" s="24">
        <v>0.32777862712123529</v>
      </c>
      <c r="AN209" s="22">
        <v>3.3241094633848034</v>
      </c>
      <c r="AO209" s="22">
        <v>0.6413296758398962</v>
      </c>
      <c r="AP209" s="22">
        <v>6.8481889763779531</v>
      </c>
      <c r="AQ209" s="22">
        <v>6.3239241365070933E-2</v>
      </c>
      <c r="AR209" s="22">
        <v>7.4690705054500303E-2</v>
      </c>
      <c r="AS209" s="22">
        <v>-1.8350733569424644E-2</v>
      </c>
      <c r="AT209" s="22">
        <v>4.7901365660855968E-2</v>
      </c>
      <c r="AU209" s="22">
        <v>7.1736573892591138E-2</v>
      </c>
      <c r="AV209" s="22">
        <v>2.0976616231086657E-2</v>
      </c>
      <c r="AW209" s="22">
        <v>9.4765711618136197E-2</v>
      </c>
      <c r="AX209" s="22">
        <v>2.135729707650114E-2</v>
      </c>
      <c r="AY209" s="22">
        <v>5.4747411358644493</v>
      </c>
      <c r="AZ209" s="22">
        <v>5.1553184813304052</v>
      </c>
      <c r="BA209" s="22">
        <v>0.1707089552238806</v>
      </c>
      <c r="BB209" s="22">
        <v>0.10568546538285191</v>
      </c>
      <c r="BC209" s="23">
        <v>6.4025554668240683E-2</v>
      </c>
    </row>
    <row r="210" spans="1:55" x14ac:dyDescent="0.2">
      <c r="A210" s="45" t="s">
        <v>664</v>
      </c>
      <c r="B210" s="45" t="s">
        <v>665</v>
      </c>
      <c r="C210" s="45" t="s">
        <v>38</v>
      </c>
      <c r="D210" s="45">
        <v>378168</v>
      </c>
      <c r="E210" s="45" t="s">
        <v>16</v>
      </c>
      <c r="F210" s="45">
        <v>2018</v>
      </c>
      <c r="G210" s="45" t="s">
        <v>17</v>
      </c>
      <c r="H210" s="46">
        <v>43465</v>
      </c>
      <c r="I210" s="46">
        <v>43521</v>
      </c>
      <c r="J210" s="46">
        <v>43521</v>
      </c>
      <c r="K210" s="45">
        <v>383600000</v>
      </c>
      <c r="L210" s="45">
        <v>394700000</v>
      </c>
      <c r="M210" s="45" t="s">
        <v>1745</v>
      </c>
      <c r="N210" s="20">
        <v>0.97396844423019291</v>
      </c>
      <c r="O210" s="21">
        <v>0.97396844423019291</v>
      </c>
      <c r="P210" s="21">
        <v>0.10304483212382577</v>
      </c>
      <c r="Q210" s="21">
        <v>4.0851344860710856</v>
      </c>
      <c r="R210" s="21">
        <v>0.10803088620746652</v>
      </c>
      <c r="S210" s="21">
        <v>6.8399883507678262E-3</v>
      </c>
      <c r="T210" s="21">
        <v>0.1011908978566987</v>
      </c>
      <c r="U210" s="21">
        <v>0.54935158501440917</v>
      </c>
      <c r="V210" s="21">
        <v>3.4782260646813959E-2</v>
      </c>
      <c r="W210" s="21">
        <v>0.51456932436759528</v>
      </c>
      <c r="X210" s="22">
        <v>0.58840429132525762</v>
      </c>
      <c r="Y210" s="22">
        <v>0.28121517733529933</v>
      </c>
      <c r="Z210" s="22">
        <v>0.41159570867474243</v>
      </c>
      <c r="AA210" s="22">
        <v>0.30070761214353742</v>
      </c>
      <c r="AB210" s="23">
        <v>0.19665163286028006</v>
      </c>
      <c r="AC210" s="24">
        <v>0.12351568050339998</v>
      </c>
      <c r="AD210" s="22">
        <v>0.12351568050339998</v>
      </c>
      <c r="AE210" s="22">
        <v>0.12351568050339998</v>
      </c>
      <c r="AF210" s="22">
        <v>7.3454785344565107E-2</v>
      </c>
      <c r="AG210" s="22">
        <v>13.635854341736694</v>
      </c>
      <c r="AH210" s="23">
        <v>13.635854341736694</v>
      </c>
      <c r="AI210" s="24">
        <v>-1.1396008165116807</v>
      </c>
      <c r="AJ210" s="22">
        <v>0.11488801740648574</v>
      </c>
      <c r="AK210" s="22">
        <v>0.43825136612021859</v>
      </c>
      <c r="AL210" s="23">
        <v>0.64247723132969037</v>
      </c>
      <c r="AM210" s="24">
        <v>0.23174831892411143</v>
      </c>
      <c r="AN210" s="22">
        <v>3.154979186679475</v>
      </c>
      <c r="AO210" s="22">
        <v>0.62043180870071701</v>
      </c>
      <c r="AP210" s="22">
        <v>-39.451451451451454</v>
      </c>
      <c r="AQ210" s="22">
        <v>4.5573685329051455E-2</v>
      </c>
      <c r="AR210" s="22">
        <v>0.1118694813762306</v>
      </c>
      <c r="AS210" s="22">
        <v>-0.12748655231909065</v>
      </c>
      <c r="AT210" s="22">
        <v>6.9407384668665931E-2</v>
      </c>
      <c r="AU210" s="22">
        <v>8.9325498677576123E-2</v>
      </c>
      <c r="AV210" s="22">
        <v>0.49952641165755918</v>
      </c>
      <c r="AW210" s="22">
        <v>0.68590541381456127</v>
      </c>
      <c r="AX210" s="22">
        <v>0.53329184816428132</v>
      </c>
      <c r="AY210" s="22">
        <v>1.4097165160230074</v>
      </c>
      <c r="AZ210" s="22">
        <v>0.59737058340180771</v>
      </c>
      <c r="BA210" s="22">
        <v>1.1841105354058723</v>
      </c>
      <c r="BB210" s="22">
        <v>0.70936247723132972</v>
      </c>
      <c r="BC210" s="23">
        <v>0.19358173937248976</v>
      </c>
    </row>
    <row r="211" spans="1:55" x14ac:dyDescent="0.2">
      <c r="A211" s="45" t="s">
        <v>676</v>
      </c>
      <c r="B211" s="45" t="s">
        <v>677</v>
      </c>
      <c r="C211" s="45" t="s">
        <v>34</v>
      </c>
      <c r="D211" s="45">
        <v>570971</v>
      </c>
      <c r="E211" s="45" t="s">
        <v>16</v>
      </c>
      <c r="F211" s="45">
        <v>2018</v>
      </c>
      <c r="G211" s="45" t="s">
        <v>17</v>
      </c>
      <c r="H211" s="46">
        <v>43465</v>
      </c>
      <c r="I211" s="46">
        <v>43523</v>
      </c>
      <c r="J211" s="46">
        <v>43523</v>
      </c>
      <c r="K211" s="45">
        <v>53161000</v>
      </c>
      <c r="L211" s="45">
        <v>54034000</v>
      </c>
      <c r="M211" s="45" t="s">
        <v>1746</v>
      </c>
      <c r="N211" s="20">
        <v>8.818419028370613</v>
      </c>
      <c r="O211" s="21">
        <v>7.2713734835573121</v>
      </c>
      <c r="P211" s="21">
        <v>5.6115644309035053</v>
      </c>
      <c r="Q211" s="21">
        <v>0.1705628480528818</v>
      </c>
      <c r="R211" s="21">
        <v>2.0691475992235732E-2</v>
      </c>
      <c r="S211" s="21">
        <v>1.5224384360789185E-3</v>
      </c>
      <c r="T211" s="21">
        <v>1.9169037556156815E-2</v>
      </c>
      <c r="U211" s="21">
        <v>2.4220673067889286E-2</v>
      </c>
      <c r="V211" s="21">
        <v>1.7821098717217139E-3</v>
      </c>
      <c r="W211" s="21">
        <v>2.2438563196167573E-2</v>
      </c>
      <c r="X211" s="22">
        <v>0.74094679280432396</v>
      </c>
      <c r="Y211" s="22">
        <v>0.89475316575826658</v>
      </c>
      <c r="Z211" s="22">
        <v>0.25905320719567598</v>
      </c>
      <c r="AA211" s="22">
        <v>2.3584700423063844E-2</v>
      </c>
      <c r="AB211" s="23">
        <v>0.8542898842752471</v>
      </c>
      <c r="AC211" s="24">
        <v>0.56563079135403849</v>
      </c>
      <c r="AD211" s="22">
        <v>0.4014311986252998</v>
      </c>
      <c r="AE211" s="22">
        <v>0.4014311986252998</v>
      </c>
      <c r="AF211" s="22">
        <v>0.24672916035258988</v>
      </c>
      <c r="AG211" s="22">
        <v>-767.39755766621442</v>
      </c>
      <c r="AH211" s="23">
        <v>-767.39755766621442</v>
      </c>
      <c r="AI211" s="24">
        <v>-8.3178134905462567E-3</v>
      </c>
      <c r="AJ211" s="22">
        <v>2.0381542762049842</v>
      </c>
      <c r="AK211" s="22">
        <v>8.2764076599567193</v>
      </c>
      <c r="AL211" s="23">
        <v>8.2764076599567193</v>
      </c>
      <c r="AM211" s="24">
        <v>0.17188855187255048</v>
      </c>
      <c r="AN211" s="22">
        <v>0.69666897754165757</v>
      </c>
      <c r="AO211" s="22">
        <v>0.59515726020221738</v>
      </c>
      <c r="AP211" s="22">
        <v>0.90597560167885549</v>
      </c>
      <c r="AQ211" s="22">
        <v>0.14684265108744093</v>
      </c>
      <c r="AR211" s="22">
        <v>0.28774090790686846</v>
      </c>
      <c r="AS211" s="22">
        <v>-2.3933752055697788E-3</v>
      </c>
      <c r="AT211" s="22">
        <v>0.17125109039795036</v>
      </c>
      <c r="AU211" s="22">
        <v>1.1794191138394092</v>
      </c>
      <c r="AV211" s="22">
        <v>4.789310358907354</v>
      </c>
      <c r="AW211" s="22">
        <v>8.9337344087443249</v>
      </c>
      <c r="AX211" s="22">
        <v>5.1696857508043541</v>
      </c>
      <c r="AY211" s="22">
        <v>8.6606126187293575E-2</v>
      </c>
      <c r="AZ211" s="22">
        <v>-1.8868950372366382</v>
      </c>
      <c r="BA211" s="22">
        <v>0.67485774450971481</v>
      </c>
      <c r="BB211" s="22">
        <v>11.546527295741292</v>
      </c>
      <c r="BC211" s="23">
        <v>0.26083034488865275</v>
      </c>
    </row>
    <row r="212" spans="1:55" x14ac:dyDescent="0.2">
      <c r="A212" s="45" t="s">
        <v>679</v>
      </c>
      <c r="B212" s="45" t="s">
        <v>680</v>
      </c>
      <c r="C212" s="45" t="s">
        <v>24</v>
      </c>
      <c r="D212" s="45">
        <v>744724</v>
      </c>
      <c r="E212" s="45" t="s">
        <v>16</v>
      </c>
      <c r="F212" s="45">
        <v>2018</v>
      </c>
      <c r="G212" s="45" t="s">
        <v>17</v>
      </c>
      <c r="H212" s="46">
        <v>43465</v>
      </c>
      <c r="I212" s="46">
        <v>43515</v>
      </c>
      <c r="J212" s="46">
        <v>43515</v>
      </c>
      <c r="K212" s="45">
        <v>199300000</v>
      </c>
      <c r="L212" s="45">
        <v>204100000</v>
      </c>
      <c r="M212" s="45" t="s">
        <v>1747</v>
      </c>
      <c r="N212" s="20">
        <v>1.126108998732573</v>
      </c>
      <c r="O212" s="21">
        <v>1.126108998732573</v>
      </c>
      <c r="P212" s="21">
        <v>0.31844106463878324</v>
      </c>
      <c r="Q212" s="21">
        <v>1.772561863173217</v>
      </c>
      <c r="R212" s="21">
        <v>0.447346545915912</v>
      </c>
      <c r="S212" s="21">
        <v>4.5062781642385263E-3</v>
      </c>
      <c r="T212" s="21">
        <v>0.44284026775167346</v>
      </c>
      <c r="U212" s="21">
        <v>1.2402959728287239</v>
      </c>
      <c r="V212" s="21">
        <v>1.2493934983017952E-2</v>
      </c>
      <c r="W212" s="21">
        <v>1.227802037845706</v>
      </c>
      <c r="X212" s="22">
        <v>0.15548847180294878</v>
      </c>
      <c r="Y212" s="22">
        <v>1.8668478260869565</v>
      </c>
      <c r="Z212" s="22">
        <v>0.84451152819705122</v>
      </c>
      <c r="AA212" s="22">
        <v>0.51844074025462661</v>
      </c>
      <c r="AB212" s="23">
        <v>0.36067725423283897</v>
      </c>
      <c r="AC212" s="24">
        <v>0.35301365643289867</v>
      </c>
      <c r="AD212" s="22">
        <v>0.1882123421295821</v>
      </c>
      <c r="AE212" s="22">
        <v>8.4402916110483617E-2</v>
      </c>
      <c r="AF212" s="22">
        <v>0.13440805010781395</v>
      </c>
      <c r="AG212" s="22">
        <v>5.4070796460176993</v>
      </c>
      <c r="AH212" s="23">
        <v>2.4247787610619471</v>
      </c>
      <c r="AI212" s="24">
        <v>-5.8762886597938144E-2</v>
      </c>
      <c r="AJ212" s="22">
        <v>0.3073510773130545</v>
      </c>
      <c r="AK212" s="22">
        <v>9.4865525672371637E-2</v>
      </c>
      <c r="AL212" s="23">
        <v>9.4865525672371637E-2</v>
      </c>
      <c r="AM212" s="24">
        <v>0.15878214459000486</v>
      </c>
      <c r="AN212" s="22">
        <v>1.1813440077632218</v>
      </c>
      <c r="AO212" s="22">
        <v>0.42608391302445642</v>
      </c>
      <c r="AP212" s="22">
        <v>24.469849246231156</v>
      </c>
      <c r="AQ212" s="22">
        <v>5.7269107931924572E-2</v>
      </c>
      <c r="AR212" s="22">
        <v>9.9599548208234925E-2</v>
      </c>
      <c r="AS212" s="22">
        <v>-5.8527569565663823E-3</v>
      </c>
      <c r="AT212" s="22">
        <v>4.2437765236032723E-2</v>
      </c>
      <c r="AU212" s="22">
        <v>-7.446134347275031E-2</v>
      </c>
      <c r="AV212" s="22">
        <v>-2.2982885085574573E-2</v>
      </c>
      <c r="AW212" s="22">
        <v>9.5830863465718244E-2</v>
      </c>
      <c r="AX212" s="22">
        <v>-2.3216755581900811E-2</v>
      </c>
      <c r="AY212" s="22">
        <v>5.5782869612656842</v>
      </c>
      <c r="AZ212" s="22">
        <v>5.0300054555373706</v>
      </c>
      <c r="BA212" s="22">
        <v>-0.17952635599694422</v>
      </c>
      <c r="BB212" s="22">
        <v>8.0391198044009779E-2</v>
      </c>
      <c r="BC212" s="23">
        <v>4.1723770366986448E-2</v>
      </c>
    </row>
    <row r="213" spans="1:55" x14ac:dyDescent="0.2">
      <c r="A213" s="45" t="s">
        <v>646</v>
      </c>
      <c r="B213" s="45" t="s">
        <v>647</v>
      </c>
      <c r="C213" s="45" t="s">
        <v>15</v>
      </c>
      <c r="D213" s="45">
        <v>378166</v>
      </c>
      <c r="E213" s="45" t="s">
        <v>16</v>
      </c>
      <c r="F213" s="45">
        <v>2018</v>
      </c>
      <c r="G213" s="45" t="s">
        <v>17</v>
      </c>
      <c r="H213" s="46">
        <v>43465</v>
      </c>
      <c r="I213" s="46">
        <v>43508</v>
      </c>
      <c r="J213" s="46">
        <v>43508</v>
      </c>
      <c r="K213" s="45">
        <v>244500000</v>
      </c>
      <c r="L213" s="45">
        <v>247800000</v>
      </c>
      <c r="M213" s="45" t="s">
        <v>1748</v>
      </c>
      <c r="N213" s="20">
        <v>1.2674192212096107</v>
      </c>
      <c r="O213" s="21">
        <v>0.94525683512841752</v>
      </c>
      <c r="P213" s="21">
        <v>0.32091963545981772</v>
      </c>
      <c r="Q213" s="21">
        <v>1.5216528604531767</v>
      </c>
      <c r="R213" s="21">
        <v>0.22362476820390353</v>
      </c>
      <c r="S213" s="21">
        <v>6.0913537992549512E-2</v>
      </c>
      <c r="T213" s="21">
        <v>0.16271123021135403</v>
      </c>
      <c r="U213" s="21">
        <v>0.563904036409552</v>
      </c>
      <c r="V213" s="21">
        <v>0.15360279731923573</v>
      </c>
      <c r="W213" s="21">
        <v>0.41030123909031624</v>
      </c>
      <c r="X213" s="22">
        <v>0.33670824781410091</v>
      </c>
      <c r="Y213" s="22">
        <v>0.84839959033279577</v>
      </c>
      <c r="Z213" s="22">
        <v>0.66329175218589909</v>
      </c>
      <c r="AA213" s="22">
        <v>0.32661651983954482</v>
      </c>
      <c r="AB213" s="23">
        <v>0.39656529083875797</v>
      </c>
      <c r="AC213" s="24">
        <v>0.30892545218910239</v>
      </c>
      <c r="AD213" s="22">
        <v>0.11729447230517834</v>
      </c>
      <c r="AE213" s="22">
        <v>0.11729447230517834</v>
      </c>
      <c r="AF213" s="22">
        <v>9.1747901053699218E-2</v>
      </c>
      <c r="AG213" s="22">
        <v>7.7168674698795181</v>
      </c>
      <c r="AH213" s="23">
        <v>7.7168674698795181</v>
      </c>
      <c r="AI213" s="24">
        <v>-0.94026911716442407</v>
      </c>
      <c r="AJ213" s="22">
        <v>0.31555509527754766</v>
      </c>
      <c r="AK213" s="22">
        <v>0.26904527559055119</v>
      </c>
      <c r="AL213" s="23">
        <v>0.37487696850393698</v>
      </c>
      <c r="AM213" s="24">
        <v>0.18074345418973484</v>
      </c>
      <c r="AN213" s="22">
        <v>1.9700009712914013</v>
      </c>
      <c r="AO213" s="22">
        <v>0.78123400813281019</v>
      </c>
      <c r="AP213" s="22">
        <v>10.996514599953528</v>
      </c>
      <c r="AQ213" s="22">
        <v>7.1676580477953916E-2</v>
      </c>
      <c r="AR213" s="22">
        <v>0.1073068687665521</v>
      </c>
      <c r="AS213" s="22">
        <v>-0.10089733476080465</v>
      </c>
      <c r="AT213" s="22">
        <v>8.3831775186674951E-2</v>
      </c>
      <c r="AU213" s="22">
        <v>0.2379453189726595</v>
      </c>
      <c r="AV213" s="22">
        <v>0.28267716535433068</v>
      </c>
      <c r="AW213" s="22">
        <v>0.51521812647954013</v>
      </c>
      <c r="AX213" s="22">
        <v>0.38850185999323639</v>
      </c>
      <c r="AY213" s="22">
        <v>2.440401128925719</v>
      </c>
      <c r="AZ213" s="22">
        <v>1.5099981985227886</v>
      </c>
      <c r="BA213" s="22">
        <v>0.88192845079072624</v>
      </c>
      <c r="BB213" s="22">
        <v>0.40976870078740157</v>
      </c>
      <c r="BC213" s="23">
        <v>0.1247855050092542</v>
      </c>
    </row>
    <row r="214" spans="1:55" x14ac:dyDescent="0.2">
      <c r="A214" s="45" t="s">
        <v>682</v>
      </c>
      <c r="B214" s="45" t="s">
        <v>683</v>
      </c>
      <c r="C214" s="45" t="s">
        <v>72</v>
      </c>
      <c r="D214" s="45">
        <v>378171</v>
      </c>
      <c r="E214" s="45" t="s">
        <v>16</v>
      </c>
      <c r="F214" s="45">
        <v>2018</v>
      </c>
      <c r="G214" s="45" t="s">
        <v>17</v>
      </c>
      <c r="H214" s="46">
        <v>43465</v>
      </c>
      <c r="I214" s="46">
        <v>43510</v>
      </c>
      <c r="J214" s="46">
        <v>43580</v>
      </c>
      <c r="K214" s="45">
        <v>286250000</v>
      </c>
      <c r="L214" s="45">
        <v>287068122</v>
      </c>
      <c r="M214" s="45" t="s">
        <v>1964</v>
      </c>
      <c r="N214" s="20">
        <v>1.4662115378977021</v>
      </c>
      <c r="O214" s="21">
        <v>1.4662115378977021</v>
      </c>
      <c r="P214" s="21">
        <v>0.69592376329996175</v>
      </c>
      <c r="Q214" s="21">
        <v>3.5904637989172725</v>
      </c>
      <c r="R214" s="21">
        <v>0.64190785208197809</v>
      </c>
      <c r="S214" s="21">
        <v>1.3333452419989716E-2</v>
      </c>
      <c r="T214" s="21">
        <v>0.62857439966198836</v>
      </c>
      <c r="U214" s="21">
        <v>2.9466547572230635</v>
      </c>
      <c r="V214" s="21">
        <v>6.1206730648548695E-2</v>
      </c>
      <c r="W214" s="21">
        <v>2.8854480265745148</v>
      </c>
      <c r="X214" s="22">
        <v>0.17774731549208642</v>
      </c>
      <c r="Y214" s="22">
        <v>0.43446728471852125</v>
      </c>
      <c r="Z214" s="22">
        <v>0.82225268450791356</v>
      </c>
      <c r="AA214" s="22">
        <v>0.37095496501130748</v>
      </c>
      <c r="AB214" s="23">
        <v>0.21784291169791264</v>
      </c>
      <c r="AC214" s="24">
        <v>0.56175170546534225</v>
      </c>
      <c r="AD214" s="22">
        <v>0.30562245779438096</v>
      </c>
      <c r="AE214" s="22">
        <v>0.16978436011439632</v>
      </c>
      <c r="AF214" s="22">
        <v>4.780061670833357E-2</v>
      </c>
      <c r="AG214" s="22">
        <v>3.3240330905748428</v>
      </c>
      <c r="AH214" s="23">
        <v>1.8466209432227958</v>
      </c>
      <c r="AI214" s="24">
        <v>0.7495825057422798</v>
      </c>
      <c r="AJ214" s="22">
        <v>0.54201070086372227</v>
      </c>
      <c r="AK214" s="22">
        <v>3.9891834347989735E-2</v>
      </c>
      <c r="AL214" s="23">
        <v>0.10236266643722781</v>
      </c>
      <c r="AM214" s="24">
        <v>7.6904186155480989E-2</v>
      </c>
      <c r="AN214" s="22">
        <v>1.6088534301707764</v>
      </c>
      <c r="AO214" s="22">
        <v>0.35047731572357632</v>
      </c>
      <c r="AP214" s="22">
        <v>6.2011249036510989</v>
      </c>
      <c r="AQ214" s="22">
        <v>1.6753031833868282E-2</v>
      </c>
      <c r="AR214" s="22">
        <v>0.18747974946809037</v>
      </c>
      <c r="AS214" s="22">
        <v>0.14053154038222604</v>
      </c>
      <c r="AT214" s="22">
        <v>6.5707399346104894E-2</v>
      </c>
      <c r="AU214" s="22">
        <v>9.1356537833800572E-2</v>
      </c>
      <c r="AV214" s="22">
        <v>1.7253347201889577E-2</v>
      </c>
      <c r="AW214" s="22">
        <v>0.10453400485517483</v>
      </c>
      <c r="AX214" s="22">
        <v>1.7619328832903604E-2</v>
      </c>
      <c r="AY214" s="22">
        <v>5.9927686240475797</v>
      </c>
      <c r="AZ214" s="22">
        <v>5.2051374335805054</v>
      </c>
      <c r="BA214" s="22">
        <v>0.66107789643185488</v>
      </c>
      <c r="BB214" s="22">
        <v>9.2701104359039999E-2</v>
      </c>
      <c r="BC214" s="23">
        <v>6.7714529493128617E-2</v>
      </c>
    </row>
    <row r="215" spans="1:55" x14ac:dyDescent="0.2">
      <c r="A215" s="45" t="s">
        <v>670</v>
      </c>
      <c r="B215" s="45" t="s">
        <v>671</v>
      </c>
      <c r="C215" s="45" t="s">
        <v>24</v>
      </c>
      <c r="D215" s="45">
        <v>103498</v>
      </c>
      <c r="E215" s="45" t="s">
        <v>16</v>
      </c>
      <c r="F215" s="45">
        <v>2018</v>
      </c>
      <c r="G215" s="45" t="s">
        <v>17</v>
      </c>
      <c r="H215" s="46">
        <v>43465</v>
      </c>
      <c r="I215" s="46">
        <v>43500</v>
      </c>
      <c r="J215" s="46">
        <v>43500</v>
      </c>
      <c r="K215" s="45">
        <v>114500000</v>
      </c>
      <c r="L215" s="45">
        <v>119500000</v>
      </c>
      <c r="M215" s="45" t="s">
        <v>1750</v>
      </c>
      <c r="N215" s="20">
        <v>4.2379299939649968</v>
      </c>
      <c r="O215" s="21">
        <v>3.874019312009656</v>
      </c>
      <c r="P215" s="21">
        <v>2.9580567290283644</v>
      </c>
      <c r="Q215" s="21">
        <v>0.20843444063258304</v>
      </c>
      <c r="R215" s="21">
        <v>0</v>
      </c>
      <c r="S215" s="21">
        <v>0</v>
      </c>
      <c r="T215" s="21">
        <v>0</v>
      </c>
      <c r="U215" s="21">
        <v>0</v>
      </c>
      <c r="V215" s="21">
        <v>0</v>
      </c>
      <c r="W215" s="21">
        <v>0</v>
      </c>
      <c r="X215" s="22">
        <v>0.48623805567095968</v>
      </c>
      <c r="Y215" s="22">
        <v>0.88856670198330823</v>
      </c>
      <c r="Z215" s="22">
        <v>0.51376194432904032</v>
      </c>
      <c r="AA215" s="22">
        <v>3.4811660434842823E-2</v>
      </c>
      <c r="AB215" s="23">
        <v>0.82751696440936162</v>
      </c>
      <c r="AC215" s="24">
        <v>0.70123685640320876</v>
      </c>
      <c r="AD215" s="22">
        <v>0.33705135990284124</v>
      </c>
      <c r="AE215" s="22">
        <v>0.33705135990284124</v>
      </c>
      <c r="AF215" s="22">
        <v>0.21093675093483333</v>
      </c>
      <c r="AG215" s="22" t="e">
        <v>#DIV/0!</v>
      </c>
      <c r="AH215" s="23" t="e">
        <v>#DIV/0!</v>
      </c>
      <c r="AI215" s="24">
        <v>-1.6724364017833726</v>
      </c>
      <c r="AJ215" s="22">
        <v>1.7258599879299941</v>
      </c>
      <c r="AK215" s="22" t="e">
        <v>#DIV/0!</v>
      </c>
      <c r="AL215" s="23" t="e">
        <v>#DIV/0!</v>
      </c>
      <c r="AM215" s="24">
        <v>0.13806376035478202</v>
      </c>
      <c r="AN215" s="22">
        <v>0.65452681783951139</v>
      </c>
      <c r="AO215" s="22">
        <v>0.54163204542307164</v>
      </c>
      <c r="AP215" s="22">
        <v>1.4579469735799824</v>
      </c>
      <c r="AQ215" s="22">
        <v>0.11425010386373079</v>
      </c>
      <c r="AR215" s="22">
        <v>0.36559174150659979</v>
      </c>
      <c r="AS215" s="22">
        <v>-0.61142893668701459</v>
      </c>
      <c r="AT215" s="22">
        <v>0.19801620274200249</v>
      </c>
      <c r="AU215" s="22">
        <v>2.2972238986119491</v>
      </c>
      <c r="AV215" s="22" t="e">
        <v>#DIV/0!</v>
      </c>
      <c r="AW215" s="22" t="e">
        <v>#DIV/0!</v>
      </c>
      <c r="AX215" s="22" t="e">
        <v>#DIV/0!</v>
      </c>
      <c r="AY215" s="22">
        <v>0</v>
      </c>
      <c r="AZ215" s="22">
        <v>-1.8590934951640432</v>
      </c>
      <c r="BA215" s="22">
        <v>2.3069696969696971</v>
      </c>
      <c r="BB215" s="22" t="e">
        <v>#DIV/0!</v>
      </c>
      <c r="BC215" s="23">
        <v>0.20621822448181462</v>
      </c>
    </row>
    <row r="216" spans="1:55" x14ac:dyDescent="0.2">
      <c r="A216" s="45" t="s">
        <v>547</v>
      </c>
      <c r="B216" s="45" t="s">
        <v>548</v>
      </c>
      <c r="C216" s="45" t="s">
        <v>34</v>
      </c>
      <c r="D216" s="45">
        <v>447532</v>
      </c>
      <c r="E216" s="45" t="s">
        <v>16</v>
      </c>
      <c r="F216" s="45">
        <v>2018</v>
      </c>
      <c r="G216" s="45" t="s">
        <v>17</v>
      </c>
      <c r="H216" s="46">
        <v>43465</v>
      </c>
      <c r="I216" s="46">
        <v>43518</v>
      </c>
      <c r="J216" s="46">
        <v>43518</v>
      </c>
      <c r="K216" s="45">
        <v>90401000</v>
      </c>
      <c r="L216" s="45">
        <v>93179000</v>
      </c>
      <c r="M216" s="45" t="s">
        <v>1751</v>
      </c>
      <c r="N216" s="20">
        <v>0.76422924901185774</v>
      </c>
      <c r="O216" s="21">
        <v>0.76422924901185774</v>
      </c>
      <c r="P216" s="21">
        <v>0.20132997601560107</v>
      </c>
      <c r="Q216" s="21">
        <v>6.4056250095326215</v>
      </c>
      <c r="R216" s="21">
        <v>0.45019457865411133</v>
      </c>
      <c r="S216" s="21">
        <v>5.2136754131749993E-2</v>
      </c>
      <c r="T216" s="21">
        <v>0.39805782452236133</v>
      </c>
      <c r="U216" s="21">
        <v>3.333972230836888</v>
      </c>
      <c r="V216" s="21">
        <v>0.386105250313941</v>
      </c>
      <c r="W216" s="21">
        <v>2.9478669805229467</v>
      </c>
      <c r="X216" s="22">
        <v>0.28087249884082116</v>
      </c>
      <c r="Y216" s="22">
        <v>0.32740073845059869</v>
      </c>
      <c r="Z216" s="22">
        <v>0.71912750115917878</v>
      </c>
      <c r="AA216" s="22">
        <v>0.41016381184409595</v>
      </c>
      <c r="AB216" s="23">
        <v>0.13503249201961837</v>
      </c>
      <c r="AC216" s="24">
        <v>0.60132858462071803</v>
      </c>
      <c r="AD216" s="22">
        <v>0.11846375080250787</v>
      </c>
      <c r="AE216" s="22">
        <v>4.5937271817493859E-2</v>
      </c>
      <c r="AF216" s="22">
        <v>9.9018751053150033E-4</v>
      </c>
      <c r="AG216" s="22">
        <v>3.1399436511493883</v>
      </c>
      <c r="AH216" s="23">
        <v>1.2175914068002818</v>
      </c>
      <c r="AI216" s="24">
        <v>9.9790190832046584</v>
      </c>
      <c r="AJ216" s="22">
        <v>9.5084692573802462E-2</v>
      </c>
      <c r="AK216" s="22">
        <v>7.7623980395535627E-2</v>
      </c>
      <c r="AL216" s="23">
        <v>7.7623980395535627E-2</v>
      </c>
      <c r="AM216" s="24">
        <v>3.3341298368523538E-3</v>
      </c>
      <c r="AN216" s="22">
        <v>3.3671701585719878</v>
      </c>
      <c r="AO216" s="22">
        <v>0.45467737756606907</v>
      </c>
      <c r="AP216" s="22">
        <v>-5.2472028864025653</v>
      </c>
      <c r="AQ216" s="22">
        <v>4.5021586058713694E-4</v>
      </c>
      <c r="AR216" s="22">
        <v>7.6858662585527857E-2</v>
      </c>
      <c r="AS216" s="22">
        <v>0.76697406065057039</v>
      </c>
      <c r="AT216" s="22">
        <v>3.4945895147623161E-2</v>
      </c>
      <c r="AU216" s="22">
        <v>-0.93323520401682647</v>
      </c>
      <c r="AV216" s="22">
        <v>-0.76186218012745344</v>
      </c>
      <c r="AW216" s="22">
        <v>8.7791001695684628E-2</v>
      </c>
      <c r="AX216" s="22">
        <v>-0.86164924301271695</v>
      </c>
      <c r="AY216" s="22">
        <v>8.358174523059354</v>
      </c>
      <c r="AZ216" s="22">
        <v>6.9844325145554844</v>
      </c>
      <c r="BA216" s="22">
        <v>-761.82616651418118</v>
      </c>
      <c r="BB216" s="22">
        <v>4.6394690813380934E-2</v>
      </c>
      <c r="BC216" s="23">
        <v>3.3023599822248582E-2</v>
      </c>
    </row>
    <row r="217" spans="1:55" x14ac:dyDescent="0.2">
      <c r="A217" s="45" t="s">
        <v>637</v>
      </c>
      <c r="B217" s="45" t="s">
        <v>638</v>
      </c>
      <c r="C217" s="45" t="s">
        <v>15</v>
      </c>
      <c r="D217" s="45">
        <v>378165</v>
      </c>
      <c r="E217" s="45" t="s">
        <v>16</v>
      </c>
      <c r="F217" s="45">
        <v>2018</v>
      </c>
      <c r="G217" s="45" t="s">
        <v>17</v>
      </c>
      <c r="H217" s="46">
        <v>43465</v>
      </c>
      <c r="I217" s="46">
        <v>43511</v>
      </c>
      <c r="J217" s="46">
        <v>43511</v>
      </c>
      <c r="K217" s="45">
        <v>329800000</v>
      </c>
      <c r="L217" s="45">
        <v>331400000</v>
      </c>
      <c r="M217" s="45" t="s">
        <v>1752</v>
      </c>
      <c r="N217" s="20">
        <v>2.3838847035702586</v>
      </c>
      <c r="O217" s="21">
        <v>1.9842777595807402</v>
      </c>
      <c r="P217" s="21">
        <v>1.013429413691451</v>
      </c>
      <c r="Q217" s="21">
        <v>2.6565700588363477</v>
      </c>
      <c r="R217" s="21">
        <v>0.49630512514898689</v>
      </c>
      <c r="S217" s="21">
        <v>5.0655542312276522E-2</v>
      </c>
      <c r="T217" s="21">
        <v>0.44564958283671036</v>
      </c>
      <c r="U217" s="21">
        <v>1.8147744606668119</v>
      </c>
      <c r="V217" s="21">
        <v>0.18522553933318806</v>
      </c>
      <c r="W217" s="21">
        <v>1.6295489213336238</v>
      </c>
      <c r="X217" s="22">
        <v>0.43373063170441001</v>
      </c>
      <c r="Y217" s="22">
        <v>0.42664559315730755</v>
      </c>
      <c r="Z217" s="22">
        <v>0.56626936829558994</v>
      </c>
      <c r="AA217" s="22">
        <v>0.2831942789034565</v>
      </c>
      <c r="AB217" s="23">
        <v>0.27348033373063169</v>
      </c>
      <c r="AC217" s="24">
        <v>0.41951935168366633</v>
      </c>
      <c r="AD217" s="22">
        <v>0.23745982953751571</v>
      </c>
      <c r="AE217" s="22">
        <v>0.23745982953751571</v>
      </c>
      <c r="AF217" s="22">
        <v>0.11785664384518653</v>
      </c>
      <c r="AG217" s="22">
        <v>13.073076923076924</v>
      </c>
      <c r="AH217" s="23">
        <v>13.073076923076924</v>
      </c>
      <c r="AI217" s="24">
        <v>-0.69691923397169031</v>
      </c>
      <c r="AJ217" s="22">
        <v>0.78676711431378976</v>
      </c>
      <c r="AK217" s="22">
        <v>0.17543227665706052</v>
      </c>
      <c r="AL217" s="23">
        <v>0.28842459173871277</v>
      </c>
      <c r="AM217" s="24">
        <v>0.36761821747657442</v>
      </c>
      <c r="AN217" s="22">
        <v>3.1191980823708869</v>
      </c>
      <c r="AO217" s="22">
        <v>0.85303933253873654</v>
      </c>
      <c r="AP217" s="22">
        <v>3.3879289940828401</v>
      </c>
      <c r="AQ217" s="22">
        <v>0.10053635280095352</v>
      </c>
      <c r="AR217" s="22">
        <v>0.16780774067346654</v>
      </c>
      <c r="AS217" s="22">
        <v>-0.11694844208467235</v>
      </c>
      <c r="AT217" s="22">
        <v>0.14314660309892729</v>
      </c>
      <c r="AU217" s="22">
        <v>0.70455289878807725</v>
      </c>
      <c r="AV217" s="22">
        <v>0.25828530259365995</v>
      </c>
      <c r="AW217" s="22">
        <v>0.32120887937951326</v>
      </c>
      <c r="AX217" s="22">
        <v>0.28764375501470979</v>
      </c>
      <c r="AY217" s="22">
        <v>2.4501323918799649</v>
      </c>
      <c r="AZ217" s="22">
        <v>1.5398646660782582</v>
      </c>
      <c r="BA217" s="22">
        <v>1.2750444576170716</v>
      </c>
      <c r="BB217" s="22">
        <v>0.4081412103746398</v>
      </c>
      <c r="BC217" s="23">
        <v>0.24761419101041743</v>
      </c>
    </row>
    <row r="218" spans="1:55" x14ac:dyDescent="0.2">
      <c r="A218" s="45" t="s">
        <v>673</v>
      </c>
      <c r="B218" s="45" t="s">
        <v>674</v>
      </c>
      <c r="C218" s="45" t="s">
        <v>113</v>
      </c>
      <c r="D218" s="45">
        <v>378170</v>
      </c>
      <c r="E218" s="45" t="s">
        <v>16</v>
      </c>
      <c r="F218" s="45">
        <v>2018</v>
      </c>
      <c r="G218" s="45" t="s">
        <v>17</v>
      </c>
      <c r="H218" s="46">
        <v>43465</v>
      </c>
      <c r="I218" s="46">
        <v>43518</v>
      </c>
      <c r="J218" s="46">
        <v>43518</v>
      </c>
      <c r="K218" s="45">
        <v>410100000</v>
      </c>
      <c r="L218" s="45">
        <v>409700000</v>
      </c>
      <c r="M218" s="45" t="s">
        <v>1753</v>
      </c>
      <c r="N218" s="20">
        <v>0.88878659832737694</v>
      </c>
      <c r="O218" s="21">
        <v>0.88878659832737694</v>
      </c>
      <c r="P218" s="21">
        <v>0.1651055862714573</v>
      </c>
      <c r="Q218" s="21">
        <v>2.4427099186850461</v>
      </c>
      <c r="R218" s="21">
        <v>0.24185949578133684</v>
      </c>
      <c r="S218" s="21">
        <v>0.15156242105794979</v>
      </c>
      <c r="T218" s="21">
        <v>9.029707472338705E-2</v>
      </c>
      <c r="U218" s="21">
        <v>0.83265208505457233</v>
      </c>
      <c r="V218" s="21">
        <v>0.521785450276123</v>
      </c>
      <c r="W218" s="21">
        <v>0.31086663477844934</v>
      </c>
      <c r="X218" s="22">
        <v>0.54263502248269591</v>
      </c>
      <c r="Y218" s="22">
        <v>0.39111541961104451</v>
      </c>
      <c r="Z218" s="22">
        <v>0.45736497751730409</v>
      </c>
      <c r="AA218" s="22">
        <v>0.20811334815338756</v>
      </c>
      <c r="AB218" s="23">
        <v>0.29046885262466526</v>
      </c>
      <c r="AC218" s="24">
        <v>0.41400693758114837</v>
      </c>
      <c r="AD218" s="22">
        <v>0.24748561130166852</v>
      </c>
      <c r="AE218" s="22">
        <v>0.24748561130166852</v>
      </c>
      <c r="AF218" s="22">
        <v>0.21845629130089336</v>
      </c>
      <c r="AG218" s="22">
        <v>15.689189189189189</v>
      </c>
      <c r="AH218" s="23">
        <v>15.689189189189189</v>
      </c>
      <c r="AI218" s="24">
        <v>0.12329466695848837</v>
      </c>
      <c r="AJ218" s="22">
        <v>7.0892531122478009E-2</v>
      </c>
      <c r="AK218" s="22">
        <v>0.11738517377340262</v>
      </c>
      <c r="AL218" s="23">
        <v>0.1789565762331253</v>
      </c>
      <c r="AM218" s="24">
        <v>0.12254859329477757</v>
      </c>
      <c r="AN218" s="22">
        <v>0.56097534461016652</v>
      </c>
      <c r="AO218" s="22">
        <v>0.16294586469964129</v>
      </c>
      <c r="AP218" s="22">
        <v>-2.3998046784169649</v>
      </c>
      <c r="AQ218" s="22">
        <v>3.5596549285100795E-2</v>
      </c>
      <c r="AR218" s="22">
        <v>0.26562409162258011</v>
      </c>
      <c r="AS218" s="22">
        <v>3.2750033912757014E-2</v>
      </c>
      <c r="AT218" s="22">
        <v>4.3282347294498057E-2</v>
      </c>
      <c r="AU218" s="22">
        <v>2.1184490222344053E-2</v>
      </c>
      <c r="AV218" s="22">
        <v>5.3476773637621745E-2</v>
      </c>
      <c r="AW218" s="22">
        <v>0.4793327738145195</v>
      </c>
      <c r="AX218" s="22">
        <v>0.14323681633794935</v>
      </c>
      <c r="AY218" s="22">
        <v>5.9974943230757187</v>
      </c>
      <c r="AZ218" s="22">
        <v>3.4978466838931954</v>
      </c>
      <c r="BA218" s="22">
        <v>0.36334604807948195</v>
      </c>
      <c r="BB218" s="22">
        <v>0.16673629788234065</v>
      </c>
      <c r="BC218" s="23">
        <v>0.10354389122661932</v>
      </c>
    </row>
    <row r="219" spans="1:55" x14ac:dyDescent="0.2">
      <c r="A219" s="45" t="s">
        <v>685</v>
      </c>
      <c r="B219" s="45" t="s">
        <v>686</v>
      </c>
      <c r="C219" s="45" t="s">
        <v>15</v>
      </c>
      <c r="D219" s="45">
        <v>378173</v>
      </c>
      <c r="E219" s="45" t="s">
        <v>16</v>
      </c>
      <c r="F219" s="45">
        <v>2018</v>
      </c>
      <c r="G219" s="45" t="s">
        <v>17</v>
      </c>
      <c r="H219" s="46">
        <v>43465</v>
      </c>
      <c r="I219" s="46">
        <v>43518</v>
      </c>
      <c r="J219" s="46">
        <v>43518</v>
      </c>
      <c r="K219" s="45">
        <v>109043000</v>
      </c>
      <c r="L219" s="45">
        <v>109932000</v>
      </c>
      <c r="M219" s="45" t="s">
        <v>1754</v>
      </c>
      <c r="N219" s="20">
        <v>5.9637053557868791</v>
      </c>
      <c r="O219" s="21">
        <v>5.9412633807889401</v>
      </c>
      <c r="P219" s="21">
        <v>1.5850838102759252E-2</v>
      </c>
      <c r="Q219" s="21">
        <v>1.4277107090916505</v>
      </c>
      <c r="R219" s="21">
        <v>0.24312746887197395</v>
      </c>
      <c r="S219" s="21">
        <v>0</v>
      </c>
      <c r="T219" s="21">
        <v>0.24312746887197395</v>
      </c>
      <c r="U219" s="21">
        <v>0.59024315985483811</v>
      </c>
      <c r="V219" s="21">
        <v>0</v>
      </c>
      <c r="W219" s="21">
        <v>0.59024315985483811</v>
      </c>
      <c r="X219" s="22">
        <v>1.2311705087329121</v>
      </c>
      <c r="Y219" s="22">
        <v>0.42264931085178087</v>
      </c>
      <c r="Z219" s="22">
        <v>-0.23117050873291203</v>
      </c>
      <c r="AA219" s="22">
        <v>8.9050150391380388E-3</v>
      </c>
      <c r="AB219" s="23">
        <v>0.41191069275884146</v>
      </c>
      <c r="AC219" s="24">
        <v>0.22015383956310031</v>
      </c>
      <c r="AD219" s="22">
        <v>0.14010674911204679</v>
      </c>
      <c r="AE219" s="22">
        <v>8.6763071160881985E-2</v>
      </c>
      <c r="AF219" s="22">
        <v>9.5452605775479135E-2</v>
      </c>
      <c r="AG219" s="22">
        <v>35.282206654991242</v>
      </c>
      <c r="AH219" s="23">
        <v>21.849001751313484</v>
      </c>
      <c r="AI219" s="24">
        <v>-0.22877309674409141</v>
      </c>
      <c r="AJ219" s="22">
        <v>0.92765478757794162</v>
      </c>
      <c r="AK219" s="22">
        <v>0.69432293494490394</v>
      </c>
      <c r="AL219" s="23">
        <v>0.78768828599298668</v>
      </c>
      <c r="AM219" s="24">
        <v>0.3731058948255474</v>
      </c>
      <c r="AN219" s="22">
        <v>3.9088078507061015</v>
      </c>
      <c r="AO219" s="22">
        <v>1.6100797496455483</v>
      </c>
      <c r="AP219" s="22">
        <v>1.5712285735140945</v>
      </c>
      <c r="AQ219" s="22">
        <v>0.15368630760999868</v>
      </c>
      <c r="AR219" s="22">
        <v>0.11894358604021828</v>
      </c>
      <c r="AS219" s="22">
        <v>-2.7211092516268014E-2</v>
      </c>
      <c r="AT219" s="22">
        <v>0.19150865923357838</v>
      </c>
      <c r="AU219" s="22">
        <v>0.22115564021678288</v>
      </c>
      <c r="AV219" s="22">
        <v>0.18778721299425505</v>
      </c>
      <c r="AW219" s="22">
        <v>0.78768828599298668</v>
      </c>
      <c r="AX219" s="22">
        <v>0.18778721299425505</v>
      </c>
      <c r="AY219" s="22">
        <v>1.0777737075191576</v>
      </c>
      <c r="AZ219" s="22">
        <v>1.0632677028949467</v>
      </c>
      <c r="BA219" s="22">
        <v>0.29707415378652208</v>
      </c>
      <c r="BB219" s="22">
        <v>0.57457705022525696</v>
      </c>
      <c r="BC219" s="23">
        <v>0.17603728511741906</v>
      </c>
    </row>
    <row r="220" spans="1:55" x14ac:dyDescent="0.2">
      <c r="A220" s="45" t="s">
        <v>700</v>
      </c>
      <c r="B220" s="45" t="s">
        <v>701</v>
      </c>
      <c r="C220" s="45" t="s">
        <v>15</v>
      </c>
      <c r="D220" s="45">
        <v>360440</v>
      </c>
      <c r="E220" s="45" t="s">
        <v>16</v>
      </c>
      <c r="F220" s="45">
        <v>2015</v>
      </c>
      <c r="G220" s="45" t="s">
        <v>17</v>
      </c>
      <c r="H220" s="46">
        <v>42277</v>
      </c>
      <c r="I220" s="46">
        <v>42326</v>
      </c>
      <c r="J220" s="46">
        <v>42697</v>
      </c>
      <c r="K220" s="45">
        <v>620845500</v>
      </c>
      <c r="L220" s="45">
        <v>625907000</v>
      </c>
      <c r="M220" s="45" t="s">
        <v>702</v>
      </c>
      <c r="N220" s="20">
        <v>1.120831195484864</v>
      </c>
      <c r="O220" s="21">
        <v>0.90901316914657093</v>
      </c>
      <c r="P220" s="21">
        <v>3.4975200957756115E-2</v>
      </c>
      <c r="Q220" s="21">
        <v>1.7904048996257231</v>
      </c>
      <c r="R220" s="21">
        <v>0.20363370320692598</v>
      </c>
      <c r="S220" s="21">
        <v>9.8463601999756126E-3</v>
      </c>
      <c r="T220" s="21">
        <v>0.19378734300695039</v>
      </c>
      <c r="U220" s="21">
        <v>0.56822048315753659</v>
      </c>
      <c r="V220" s="21">
        <v>2.7475331745491664E-2</v>
      </c>
      <c r="W220" s="21">
        <v>0.54074515141204493</v>
      </c>
      <c r="X220" s="22">
        <v>0.39955493232532618</v>
      </c>
      <c r="Y220" s="22">
        <v>0.48905898993260671</v>
      </c>
      <c r="Z220" s="22">
        <v>0.60044506767467387</v>
      </c>
      <c r="AA220" s="22">
        <v>0.21726009023289844</v>
      </c>
      <c r="AB220" s="23">
        <v>0.35837093037434459</v>
      </c>
      <c r="AC220" s="24">
        <v>0.16271387648713515</v>
      </c>
      <c r="AD220" s="22">
        <v>5.391106867273994E-2</v>
      </c>
      <c r="AE220" s="22">
        <v>5.391106867273994E-2</v>
      </c>
      <c r="AF220" s="22">
        <v>3.1355647887687424E-2</v>
      </c>
      <c r="AG220" s="22" t="e">
        <v>#DIV/0!</v>
      </c>
      <c r="AH220" s="23" t="e">
        <v>#DIV/0!</v>
      </c>
      <c r="AI220" s="24">
        <v>-0.17202505219206682</v>
      </c>
      <c r="AJ220" s="22">
        <v>0.20480588335898753</v>
      </c>
      <c r="AK220" s="22">
        <v>0.27350299401197603</v>
      </c>
      <c r="AL220" s="23">
        <v>0.35853293413173654</v>
      </c>
      <c r="AM220" s="24">
        <v>0.1033514800952705</v>
      </c>
      <c r="AN220" s="22">
        <v>3.2961041170466143</v>
      </c>
      <c r="AO220" s="22">
        <v>1.1812278990367029</v>
      </c>
      <c r="AP220" s="22">
        <v>27.423213021939137</v>
      </c>
      <c r="AQ220" s="22">
        <v>3.7038166077307644E-2</v>
      </c>
      <c r="AR220" s="22">
        <v>6.1808046659268624E-2</v>
      </c>
      <c r="AS220" s="22">
        <v>-1.0632532452450386E-2</v>
      </c>
      <c r="AT220" s="22">
        <v>7.3009389098890376E-2</v>
      </c>
      <c r="AU220" s="22">
        <v>-1.693175987685993E-2</v>
      </c>
      <c r="AV220" s="22">
        <v>-2.9640718562874251E-2</v>
      </c>
      <c r="AW220" s="22">
        <v>0.37675003932672646</v>
      </c>
      <c r="AX220" s="22">
        <v>-3.114676734308636E-2</v>
      </c>
      <c r="AY220" s="22">
        <v>3.1977022498803254</v>
      </c>
      <c r="AZ220" s="22">
        <v>3.0019147917663953</v>
      </c>
      <c r="BA220" s="22">
        <v>-0.16296296296296298</v>
      </c>
      <c r="BB220" s="22">
        <v>0.31272455089820361</v>
      </c>
      <c r="BC220" s="23">
        <v>9.8957839886309809E-2</v>
      </c>
    </row>
    <row r="221" spans="1:55" x14ac:dyDescent="0.2">
      <c r="A221" s="45" t="s">
        <v>691</v>
      </c>
      <c r="B221" s="45" t="s">
        <v>692</v>
      </c>
      <c r="C221" s="45" t="s">
        <v>15</v>
      </c>
      <c r="D221" s="45">
        <v>378172</v>
      </c>
      <c r="E221" s="45" t="s">
        <v>16</v>
      </c>
      <c r="F221" s="45">
        <v>2018</v>
      </c>
      <c r="G221" s="45" t="s">
        <v>17</v>
      </c>
      <c r="H221" s="46">
        <v>43373</v>
      </c>
      <c r="I221" s="46">
        <v>43425</v>
      </c>
      <c r="J221" s="46">
        <v>43425</v>
      </c>
      <c r="K221" s="45">
        <v>142222000</v>
      </c>
      <c r="L221" s="45">
        <v>143841000</v>
      </c>
      <c r="M221" s="45" t="s">
        <v>1755</v>
      </c>
      <c r="N221" s="20">
        <v>1.55546568498936</v>
      </c>
      <c r="O221" s="21">
        <v>1.55546568498936</v>
      </c>
      <c r="P221" s="21">
        <v>0.40190019141046202</v>
      </c>
      <c r="Q221" s="21">
        <v>0.64481427907021316</v>
      </c>
      <c r="R221" s="21">
        <v>3.2255188725323167E-2</v>
      </c>
      <c r="S221" s="21">
        <v>4.1607623177735819E-4</v>
      </c>
      <c r="T221" s="21">
        <v>3.1839112493545804E-2</v>
      </c>
      <c r="U221" s="21">
        <v>5.3053794989516088E-2</v>
      </c>
      <c r="V221" s="21">
        <v>6.8436812720912624E-4</v>
      </c>
      <c r="W221" s="21">
        <v>5.2369426862306959E-2</v>
      </c>
      <c r="X221" s="22">
        <v>0.40593920030175351</v>
      </c>
      <c r="Y221" s="22">
        <v>1.1112494870747798</v>
      </c>
      <c r="Z221" s="22">
        <v>0.59406079969824654</v>
      </c>
      <c r="AA221" s="22">
        <v>0.40778803659574042</v>
      </c>
      <c r="AB221" s="23">
        <v>0.60797137568946924</v>
      </c>
      <c r="AC221" s="24">
        <v>0.17682225743974631</v>
      </c>
      <c r="AD221" s="22">
        <v>3.9137712979661947E-2</v>
      </c>
      <c r="AE221" s="22">
        <v>3.9137712979661947E-2</v>
      </c>
      <c r="AF221" s="22">
        <v>2.9305917674802659E-2</v>
      </c>
      <c r="AG221" s="22">
        <v>119.33951931852754</v>
      </c>
      <c r="AH221" s="23">
        <v>119.33951931852754</v>
      </c>
      <c r="AI221" s="24">
        <v>-0.42196558940024109</v>
      </c>
      <c r="AJ221" s="22">
        <v>0.29844924819348911</v>
      </c>
      <c r="AK221" s="22">
        <v>2.1869400304951045</v>
      </c>
      <c r="AL221" s="23">
        <v>2.4147460211449525</v>
      </c>
      <c r="AM221" s="24">
        <v>6.545665805950994E-2</v>
      </c>
      <c r="AN221" s="22">
        <v>2.2335645239251396</v>
      </c>
      <c r="AO221" s="22">
        <v>1.3579432963019615</v>
      </c>
      <c r="AP221" s="22">
        <v>9.3675030585455623</v>
      </c>
      <c r="AQ221" s="22">
        <v>3.9795774448475443E-2</v>
      </c>
      <c r="AR221" s="22">
        <v>5.7357393970619751E-2</v>
      </c>
      <c r="AS221" s="22">
        <v>-2.4202846553274399E-2</v>
      </c>
      <c r="AT221" s="22">
        <v>7.7888088635753638E-2</v>
      </c>
      <c r="AU221" s="22">
        <v>0.175827148098329</v>
      </c>
      <c r="AV221" s="22">
        <v>1.4226134220463644</v>
      </c>
      <c r="AW221" s="22">
        <v>2.4463021276595747</v>
      </c>
      <c r="AX221" s="22">
        <v>1.4412042553191489</v>
      </c>
      <c r="AY221" s="22">
        <v>0.60690750479900268</v>
      </c>
      <c r="AZ221" s="22">
        <v>-1.3666132169506129</v>
      </c>
      <c r="BA221" s="22">
        <v>1.1530536859056197</v>
      </c>
      <c r="BB221" s="22">
        <v>1.647697535609125</v>
      </c>
      <c r="BC221" s="23">
        <v>7.1914842284502414E-2</v>
      </c>
    </row>
    <row r="222" spans="1:55" x14ac:dyDescent="0.2">
      <c r="A222" s="45" t="s">
        <v>688</v>
      </c>
      <c r="B222" s="45" t="s">
        <v>689</v>
      </c>
      <c r="C222" s="45" t="s">
        <v>34</v>
      </c>
      <c r="D222" s="45">
        <v>447566</v>
      </c>
      <c r="E222" s="45" t="s">
        <v>16</v>
      </c>
      <c r="F222" s="45">
        <v>2019</v>
      </c>
      <c r="G222" s="45" t="s">
        <v>17</v>
      </c>
      <c r="H222" s="46">
        <v>43646</v>
      </c>
      <c r="I222" s="46">
        <v>43703</v>
      </c>
      <c r="J222" s="46">
        <v>43777</v>
      </c>
      <c r="K222" s="45">
        <v>77059000</v>
      </c>
      <c r="L222" s="45">
        <v>77156000</v>
      </c>
      <c r="M222" s="45" t="s">
        <v>1965</v>
      </c>
      <c r="N222" s="20">
        <v>0.96031941233377605</v>
      </c>
      <c r="O222" s="21">
        <v>0.96031941233377605</v>
      </c>
      <c r="P222" s="21">
        <v>6.4439962614983526E-2</v>
      </c>
      <c r="Q222" s="21">
        <v>0.61845412321167514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2">
        <v>0.22852036991605632</v>
      </c>
      <c r="Y222" s="22">
        <v>1.3214005200787315</v>
      </c>
      <c r="Z222" s="22">
        <v>0.77147963008394371</v>
      </c>
      <c r="AA222" s="22">
        <v>0.31699168366821878</v>
      </c>
      <c r="AB222" s="23">
        <v>0.61787355332358196</v>
      </c>
      <c r="AC222" s="24">
        <v>0.43144585816896103</v>
      </c>
      <c r="AD222" s="22">
        <v>0.25534832354225523</v>
      </c>
      <c r="AE222" s="22">
        <v>0.25534832354225523</v>
      </c>
      <c r="AF222" s="22">
        <v>0.2451251234053298</v>
      </c>
      <c r="AG222" s="22">
        <v>291.72416356877324</v>
      </c>
      <c r="AH222" s="23">
        <v>291.72416356877324</v>
      </c>
      <c r="AI222" s="24">
        <v>-0.49410397387308258</v>
      </c>
      <c r="AJ222" s="22">
        <v>0.84473330381884659</v>
      </c>
      <c r="AK222" s="22" t="e">
        <v>#DIV/0!</v>
      </c>
      <c r="AL222" s="23" t="e">
        <v>#DIV/0!</v>
      </c>
      <c r="AM222" s="24">
        <v>0.29732528804225988</v>
      </c>
      <c r="AN222" s="22">
        <v>1.2129531396527389</v>
      </c>
      <c r="AO222" s="22">
        <v>0.74945166641223271</v>
      </c>
      <c r="AP222" s="22">
        <v>-79.369989669421486</v>
      </c>
      <c r="AQ222" s="22">
        <v>0.1837094322156286</v>
      </c>
      <c r="AR222" s="22">
        <v>0.26821631872383433</v>
      </c>
      <c r="AS222" s="22">
        <v>-0.13252674893905583</v>
      </c>
      <c r="AT222" s="22">
        <v>0.20101516702653219</v>
      </c>
      <c r="AU222" s="22">
        <v>0.24660173479594011</v>
      </c>
      <c r="AV222" s="22" t="e">
        <v>#DIV/0!</v>
      </c>
      <c r="AW222" s="22" t="e">
        <v>#DIV/0!</v>
      </c>
      <c r="AX222" s="22" t="e">
        <v>#DIV/0!</v>
      </c>
      <c r="AY222" s="22">
        <v>0</v>
      </c>
      <c r="AZ222" s="22">
        <v>-8.0128654404399938E-2</v>
      </c>
      <c r="BA222" s="22">
        <v>0.31942866245420271</v>
      </c>
      <c r="BB222" s="22" t="e">
        <v>#DIV/0!</v>
      </c>
      <c r="BC222" s="23">
        <v>0.25113110732350791</v>
      </c>
    </row>
    <row r="223" spans="1:55" x14ac:dyDescent="0.2">
      <c r="A223" s="45" t="s">
        <v>697</v>
      </c>
      <c r="B223" s="45" t="s">
        <v>698</v>
      </c>
      <c r="C223" s="45" t="s">
        <v>24</v>
      </c>
      <c r="D223" s="45">
        <v>89661</v>
      </c>
      <c r="E223" s="45" t="s">
        <v>16</v>
      </c>
      <c r="F223" s="45">
        <v>2018</v>
      </c>
      <c r="G223" s="45" t="s">
        <v>17</v>
      </c>
      <c r="H223" s="46">
        <v>43496</v>
      </c>
      <c r="I223" s="46">
        <v>43516</v>
      </c>
      <c r="J223" s="46">
        <v>43516</v>
      </c>
      <c r="K223" s="45">
        <v>2678300000</v>
      </c>
      <c r="L223" s="45">
        <v>2734000000</v>
      </c>
      <c r="M223" s="45" t="s">
        <v>1756</v>
      </c>
      <c r="N223" s="20">
        <v>1.4110095949176409</v>
      </c>
      <c r="O223" s="21">
        <v>1.1239807446703998</v>
      </c>
      <c r="P223" s="21">
        <v>0.5991420244293808</v>
      </c>
      <c r="Q223" s="21">
        <v>1.6147440159574469</v>
      </c>
      <c r="R223" s="21">
        <v>0.21983687532977755</v>
      </c>
      <c r="S223" s="21">
        <v>2.4831058530352251E-2</v>
      </c>
      <c r="T223" s="21">
        <v>0.1950058167994253</v>
      </c>
      <c r="U223" s="21">
        <v>0.5748171542553191</v>
      </c>
      <c r="V223" s="21">
        <v>6.4926861702127664E-2</v>
      </c>
      <c r="W223" s="21">
        <v>0.50989029255319152</v>
      </c>
      <c r="X223" s="22">
        <v>0.27391721709058314</v>
      </c>
      <c r="Y223" s="22">
        <v>0.83359891366099015</v>
      </c>
      <c r="Z223" s="22">
        <v>0.72608278290941686</v>
      </c>
      <c r="AA223" s="22">
        <v>0.2028314781027698</v>
      </c>
      <c r="AB223" s="23">
        <v>0.38244661576702288</v>
      </c>
      <c r="AC223" s="24">
        <v>0.66835840418574233</v>
      </c>
      <c r="AD223" s="22">
        <v>0.25012426422498363</v>
      </c>
      <c r="AE223" s="22">
        <v>0.25012426422498363</v>
      </c>
      <c r="AF223" s="22">
        <v>1.7004578155657292E-2</v>
      </c>
      <c r="AG223" s="22">
        <v>34.830601092896174</v>
      </c>
      <c r="AH223" s="23">
        <v>34.830601092896174</v>
      </c>
      <c r="AI223" s="24">
        <v>-0.36440919452887538</v>
      </c>
      <c r="AJ223" s="22">
        <v>0.68952418377705738</v>
      </c>
      <c r="AK223" s="22">
        <v>0.35027905497238365</v>
      </c>
      <c r="AL223" s="23">
        <v>0.60888927445707175</v>
      </c>
      <c r="AM223" s="24">
        <v>2.1609042553191491E-2</v>
      </c>
      <c r="AN223" s="22">
        <v>1.2707779255319149</v>
      </c>
      <c r="AO223" s="22">
        <v>0.48600471701111869</v>
      </c>
      <c r="AP223" s="22">
        <v>6.091148115687993</v>
      </c>
      <c r="AQ223" s="22">
        <v>8.2643051944336719E-3</v>
      </c>
      <c r="AR223" s="22">
        <v>0.27542184434270767</v>
      </c>
      <c r="AS223" s="22">
        <v>-0.10036625245258339</v>
      </c>
      <c r="AT223" s="22">
        <v>0.133856315518458</v>
      </c>
      <c r="AU223" s="22">
        <v>0.20263942103022564</v>
      </c>
      <c r="AV223" s="22">
        <v>0.17894219369017669</v>
      </c>
      <c r="AW223" s="22">
        <v>0.68642216788916055</v>
      </c>
      <c r="AX223" s="22">
        <v>0.20172779136104318</v>
      </c>
      <c r="AY223" s="22">
        <v>1.8084405396925007</v>
      </c>
      <c r="AZ223" s="22">
        <v>0.85163685806923961</v>
      </c>
      <c r="BA223" s="22">
        <v>4.76</v>
      </c>
      <c r="BB223" s="22">
        <v>0.55296260952546195</v>
      </c>
      <c r="BC223" s="23">
        <v>0.15084486376473186</v>
      </c>
    </row>
    <row r="224" spans="1:55" x14ac:dyDescent="0.2">
      <c r="A224" s="45" t="s">
        <v>703</v>
      </c>
      <c r="B224" s="45" t="s">
        <v>704</v>
      </c>
      <c r="C224" s="45" t="s">
        <v>34</v>
      </c>
      <c r="D224" s="45">
        <v>385619</v>
      </c>
      <c r="E224" s="45" t="s">
        <v>16</v>
      </c>
      <c r="F224" s="45">
        <v>2018</v>
      </c>
      <c r="G224" s="45" t="s">
        <v>17</v>
      </c>
      <c r="H224" s="46">
        <v>43465</v>
      </c>
      <c r="I224" s="46">
        <v>43518</v>
      </c>
      <c r="J224" s="46">
        <v>43594</v>
      </c>
      <c r="K224" s="45">
        <v>345500000</v>
      </c>
      <c r="L224" s="45">
        <v>355200000</v>
      </c>
      <c r="M224" s="45" t="s">
        <v>1966</v>
      </c>
      <c r="N224" s="20">
        <v>2.4073754458635368</v>
      </c>
      <c r="O224" s="21">
        <v>2.4073754458635368</v>
      </c>
      <c r="P224" s="21">
        <v>1.744678402945576</v>
      </c>
      <c r="Q224" s="21">
        <v>1.1008353094490375</v>
      </c>
      <c r="R224" s="21">
        <v>0.21724053773719212</v>
      </c>
      <c r="S224" s="21">
        <v>0</v>
      </c>
      <c r="T224" s="21">
        <v>0.21724053773719212</v>
      </c>
      <c r="U224" s="21">
        <v>0.45638659232198936</v>
      </c>
      <c r="V224" s="21">
        <v>0</v>
      </c>
      <c r="W224" s="21">
        <v>0.45638659232198936</v>
      </c>
      <c r="X224" s="22">
        <v>0.4255221786084728</v>
      </c>
      <c r="Y224" s="22">
        <v>0.70820788259323697</v>
      </c>
      <c r="Z224" s="22">
        <v>0.57447782139152714</v>
      </c>
      <c r="AA224" s="22">
        <v>0.31485285444080618</v>
      </c>
      <c r="AB224" s="23">
        <v>0.47600113892899998</v>
      </c>
      <c r="AC224" s="24">
        <v>0.61109563971992364</v>
      </c>
      <c r="AD224" s="22">
        <v>0.18175127307447486</v>
      </c>
      <c r="AE224" s="22">
        <v>0.18175127307447486</v>
      </c>
      <c r="AF224" s="22">
        <v>6.0908656906429028E-2</v>
      </c>
      <c r="AG224" s="22" t="e">
        <v>#DIV/0!</v>
      </c>
      <c r="AH224" s="23" t="e">
        <v>#DIV/0!</v>
      </c>
      <c r="AI224" s="24">
        <v>-0.63074359177843031</v>
      </c>
      <c r="AJ224" s="22">
        <v>0.7249453457599816</v>
      </c>
      <c r="AK224" s="22">
        <v>0.51944951551748353</v>
      </c>
      <c r="AL224" s="23">
        <v>0.58985161260122643</v>
      </c>
      <c r="AM224" s="24">
        <v>6.5414770663761238E-2</v>
      </c>
      <c r="AN224" s="22">
        <v>1.0739814992843257</v>
      </c>
      <c r="AO224" s="22">
        <v>0.511216416848014</v>
      </c>
      <c r="AP224" s="22">
        <v>2.0550218697624985</v>
      </c>
      <c r="AQ224" s="22">
        <v>3.1137505338729686E-2</v>
      </c>
      <c r="AR224" s="22">
        <v>0.25065642902609803</v>
      </c>
      <c r="AS224" s="22">
        <v>-0.15809993634627625</v>
      </c>
      <c r="AT224" s="22">
        <v>0.12813968150664037</v>
      </c>
      <c r="AU224" s="22">
        <v>0.54717523875273266</v>
      </c>
      <c r="AV224" s="22">
        <v>0.44520900622571735</v>
      </c>
      <c r="AW224" s="22">
        <v>0.58985161260122643</v>
      </c>
      <c r="AX224" s="22">
        <v>0.44520900622571735</v>
      </c>
      <c r="AY224" s="22">
        <v>2.3380759549086134</v>
      </c>
      <c r="AZ224" s="22">
        <v>-0.98095655029002959</v>
      </c>
      <c r="BA224" s="22">
        <v>3.1061397779229263</v>
      </c>
      <c r="BB224" s="22">
        <v>0.42770210176473344</v>
      </c>
      <c r="BC224" s="23">
        <v>0.11286377785463708</v>
      </c>
    </row>
    <row r="225" spans="1:55" x14ac:dyDescent="0.2">
      <c r="A225" s="45" t="s">
        <v>709</v>
      </c>
      <c r="B225" s="45" t="s">
        <v>710</v>
      </c>
      <c r="C225" s="45" t="s">
        <v>91</v>
      </c>
      <c r="D225" s="45">
        <v>97995</v>
      </c>
      <c r="E225" s="45" t="s">
        <v>16</v>
      </c>
      <c r="F225" s="45">
        <v>2018</v>
      </c>
      <c r="G225" s="45" t="s">
        <v>17</v>
      </c>
      <c r="H225" s="46">
        <v>43465</v>
      </c>
      <c r="I225" s="46">
        <v>43521</v>
      </c>
      <c r="J225" s="46">
        <v>43521</v>
      </c>
      <c r="K225" s="45">
        <v>348000000</v>
      </c>
      <c r="L225" s="45">
        <v>347000000</v>
      </c>
      <c r="M225" s="45" t="s">
        <v>1757</v>
      </c>
      <c r="N225" s="20">
        <v>0.67782987273945072</v>
      </c>
      <c r="O225" s="21">
        <v>0.40611743692788571</v>
      </c>
      <c r="P225" s="21">
        <v>6.273721812904666E-2</v>
      </c>
      <c r="Q225" s="21">
        <v>6.3384201077199283</v>
      </c>
      <c r="R225" s="21">
        <v>0.52691131498470944</v>
      </c>
      <c r="S225" s="21">
        <v>4.7645259938837919E-2</v>
      </c>
      <c r="T225" s="21">
        <v>0.47926605504587155</v>
      </c>
      <c r="U225" s="21">
        <v>3.8666965888689409</v>
      </c>
      <c r="V225" s="21">
        <v>0.34964093357271098</v>
      </c>
      <c r="W225" s="21">
        <v>3.5170556552962298</v>
      </c>
      <c r="X225" s="22">
        <v>0.18568807339449542</v>
      </c>
      <c r="Y225" s="22">
        <v>0.27147556963567687</v>
      </c>
      <c r="Z225" s="22">
        <v>0.81431192660550455</v>
      </c>
      <c r="AA225" s="22">
        <v>0.33663608562691133</v>
      </c>
      <c r="AB225" s="23">
        <v>0.1362691131498471</v>
      </c>
      <c r="AC225" s="24">
        <v>0.3886094560086667</v>
      </c>
      <c r="AD225" s="22">
        <v>0.15058422966803373</v>
      </c>
      <c r="AE225" s="22">
        <v>0.15058422966803373</v>
      </c>
      <c r="AF225" s="22">
        <v>9.8197013077458789E-2</v>
      </c>
      <c r="AG225" s="22">
        <v>7.6015625</v>
      </c>
      <c r="AH225" s="23">
        <v>7.6015625</v>
      </c>
      <c r="AI225" s="24">
        <v>-0.36695018226002429</v>
      </c>
      <c r="AJ225" s="22">
        <v>0.36749274391605269</v>
      </c>
      <c r="AK225" s="22">
        <v>0.10562971561230412</v>
      </c>
      <c r="AL225" s="23">
        <v>0.19106210098665119</v>
      </c>
      <c r="AM225" s="24">
        <v>0.56956912028725315</v>
      </c>
      <c r="AN225" s="22">
        <v>5.8002692998204664</v>
      </c>
      <c r="AO225" s="22">
        <v>0.79039755351681962</v>
      </c>
      <c r="AP225" s="22">
        <v>-8.9556479556479562</v>
      </c>
      <c r="AQ225" s="22">
        <v>7.7614678899082565E-2</v>
      </c>
      <c r="AR225" s="22">
        <v>0.12736980577265342</v>
      </c>
      <c r="AS225" s="22">
        <v>-4.6738373442699065E-2</v>
      </c>
      <c r="AT225" s="22">
        <v>0.10067278287461774</v>
      </c>
      <c r="AU225" s="22">
        <v>0.12324179504353651</v>
      </c>
      <c r="AV225" s="22">
        <v>6.4074289030760304E-2</v>
      </c>
      <c r="AW225" s="22">
        <v>0.21005615109749873</v>
      </c>
      <c r="AX225" s="22">
        <v>7.0444104134762639E-2</v>
      </c>
      <c r="AY225" s="22">
        <v>4.4270298047276464</v>
      </c>
      <c r="AZ225" s="22">
        <v>4.2826310380267216</v>
      </c>
      <c r="BA225" s="22">
        <v>0.43498817966903075</v>
      </c>
      <c r="BB225" s="22">
        <v>0.22588508415554265</v>
      </c>
      <c r="BC225" s="23">
        <v>0.16392890236711313</v>
      </c>
    </row>
    <row r="226" spans="1:55" x14ac:dyDescent="0.2">
      <c r="A226" s="45" t="s">
        <v>712</v>
      </c>
      <c r="B226" s="45" t="s">
        <v>713</v>
      </c>
      <c r="C226" s="45" t="s">
        <v>34</v>
      </c>
      <c r="D226" s="45">
        <v>186556</v>
      </c>
      <c r="E226" s="45" t="s">
        <v>16</v>
      </c>
      <c r="F226" s="45">
        <v>2018</v>
      </c>
      <c r="G226" s="45" t="s">
        <v>17</v>
      </c>
      <c r="H226" s="46">
        <v>43404</v>
      </c>
      <c r="I226" s="46">
        <v>43452</v>
      </c>
      <c r="J226" s="46">
        <v>43452</v>
      </c>
      <c r="K226" s="45">
        <v>185000000</v>
      </c>
      <c r="L226" s="45">
        <v>194000000</v>
      </c>
      <c r="M226" s="45" t="s">
        <v>1758</v>
      </c>
      <c r="N226" s="20">
        <v>2.658119658119658</v>
      </c>
      <c r="O226" s="21">
        <v>1.9401709401709402</v>
      </c>
      <c r="P226" s="21">
        <v>0.99877899877899878</v>
      </c>
      <c r="Q226" s="21">
        <v>1.5683982683982685</v>
      </c>
      <c r="R226" s="21">
        <v>0.34518793190628688</v>
      </c>
      <c r="S226" s="21">
        <v>1.6854879487611663E-3</v>
      </c>
      <c r="T226" s="21">
        <v>0.34350244395752572</v>
      </c>
      <c r="U226" s="21">
        <v>0.88658008658008658</v>
      </c>
      <c r="V226" s="21">
        <v>4.329004329004329E-3</v>
      </c>
      <c r="W226" s="21">
        <v>0.88225108225108229</v>
      </c>
      <c r="X226" s="22">
        <v>0.36693072644530594</v>
      </c>
      <c r="Y226" s="22">
        <v>0.72277847309136423</v>
      </c>
      <c r="Z226" s="22">
        <v>0.63306927355469411</v>
      </c>
      <c r="AA226" s="22">
        <v>0.31720883195685151</v>
      </c>
      <c r="AB226" s="23">
        <v>0.3893477161638294</v>
      </c>
      <c r="AC226" s="24">
        <v>0.5337096268422703</v>
      </c>
      <c r="AD226" s="22">
        <v>7.4945123863280019E-2</v>
      </c>
      <c r="AE226" s="22">
        <v>7.4945123863280019E-2</v>
      </c>
      <c r="AF226" s="22">
        <v>3.1984948259642522E-2</v>
      </c>
      <c r="AG226" s="22">
        <v>3.2739726027397262</v>
      </c>
      <c r="AH226" s="23">
        <v>3.2739726027397262</v>
      </c>
      <c r="AI226" s="24">
        <v>4.600638977635783</v>
      </c>
      <c r="AJ226" s="22">
        <v>0.38217338217338215</v>
      </c>
      <c r="AK226" s="22">
        <v>0.15283203125</v>
      </c>
      <c r="AL226" s="23">
        <v>0.15283203125</v>
      </c>
      <c r="AM226" s="24">
        <v>4.4155844155844157E-2</v>
      </c>
      <c r="AN226" s="22">
        <v>1.3805194805194805</v>
      </c>
      <c r="AO226" s="22">
        <v>0.53750210685993594</v>
      </c>
      <c r="AP226" s="22">
        <v>2.3483063328424154</v>
      </c>
      <c r="AQ226" s="22">
        <v>1.7191977077363897E-2</v>
      </c>
      <c r="AR226" s="22">
        <v>9.8149890247726565E-2</v>
      </c>
      <c r="AS226" s="22">
        <v>0.45155221072436502</v>
      </c>
      <c r="AT226" s="22">
        <v>5.2755772796224509E-2</v>
      </c>
      <c r="AU226" s="22">
        <v>-1.7203907203907205</v>
      </c>
      <c r="AV226" s="22">
        <v>-0.68798828125</v>
      </c>
      <c r="AW226" s="22">
        <v>0.1535819430814524</v>
      </c>
      <c r="AX226" s="22">
        <v>-0.69136408243375858</v>
      </c>
      <c r="AY226" s="22">
        <v>8.569037656903765</v>
      </c>
      <c r="AZ226" s="22">
        <v>5.1464435146443517</v>
      </c>
      <c r="BA226" s="22">
        <v>-13.813725490196079</v>
      </c>
      <c r="BB226" s="22">
        <v>0.11669921875</v>
      </c>
      <c r="BC226" s="23">
        <v>4.6734454438795467E-2</v>
      </c>
    </row>
    <row r="227" spans="1:55" x14ac:dyDescent="0.2">
      <c r="A227" s="45" t="s">
        <v>730</v>
      </c>
      <c r="B227" s="45" t="s">
        <v>731</v>
      </c>
      <c r="C227" s="45" t="s">
        <v>91</v>
      </c>
      <c r="D227" s="45">
        <v>693432</v>
      </c>
      <c r="E227" s="45" t="s">
        <v>16</v>
      </c>
      <c r="F227" s="45">
        <v>2018</v>
      </c>
      <c r="G227" s="45" t="s">
        <v>17</v>
      </c>
      <c r="H227" s="46">
        <v>43465</v>
      </c>
      <c r="I227" s="46">
        <v>43623</v>
      </c>
      <c r="J227" s="46">
        <v>43623</v>
      </c>
      <c r="K227" s="45">
        <v>1219000000</v>
      </c>
      <c r="L227" s="45">
        <v>1196000000</v>
      </c>
      <c r="M227" s="45" t="s">
        <v>1759</v>
      </c>
      <c r="N227" s="20">
        <v>0.7171338333991315</v>
      </c>
      <c r="O227" s="21">
        <v>0.43930122384524278</v>
      </c>
      <c r="P227" s="21">
        <v>0.16077773391235689</v>
      </c>
      <c r="Q227" s="21">
        <v>0.81490482587890778</v>
      </c>
      <c r="R227" s="21">
        <v>0.26229290039257436</v>
      </c>
      <c r="S227" s="21">
        <v>2.6640162352784616E-2</v>
      </c>
      <c r="T227" s="21">
        <v>0.23565273803978973</v>
      </c>
      <c r="U227" s="21">
        <v>0.47603665071625884</v>
      </c>
      <c r="V227" s="21">
        <v>4.8349359216266395E-2</v>
      </c>
      <c r="W227" s="21">
        <v>0.42768729149999246</v>
      </c>
      <c r="X227" s="22">
        <v>6.0433162552398695E-2</v>
      </c>
      <c r="Y227" s="22">
        <v>4.1510746287361364</v>
      </c>
      <c r="Z227" s="22">
        <v>0.93956683744760128</v>
      </c>
      <c r="AA227" s="22">
        <v>0.3728125623793998</v>
      </c>
      <c r="AB227" s="23">
        <v>0.55099308004524583</v>
      </c>
      <c r="AC227" s="24">
        <v>0.3698917352851479</v>
      </c>
      <c r="AD227" s="22">
        <v>0.25819609637084479</v>
      </c>
      <c r="AE227" s="22">
        <v>0.25819609637084479</v>
      </c>
      <c r="AF227" s="22">
        <v>0.41929704178103078</v>
      </c>
      <c r="AG227" s="22">
        <v>5.4886547811993518</v>
      </c>
      <c r="AH227" s="23">
        <v>5.4886547811993518</v>
      </c>
      <c r="AI227" s="24">
        <v>-8.0189753320683117</v>
      </c>
      <c r="AJ227" s="22">
        <v>5.2013422818791948E-2</v>
      </c>
      <c r="AK227" s="22">
        <v>-7.4866818873668195E-2</v>
      </c>
      <c r="AL227" s="23">
        <v>1.6711060375443936E-2</v>
      </c>
      <c r="AM227" s="24">
        <v>0.16603015985629538</v>
      </c>
      <c r="AN227" s="22">
        <v>0.39597264781801439</v>
      </c>
      <c r="AO227" s="22">
        <v>0.21817818883491916</v>
      </c>
      <c r="AP227" s="22">
        <v>-9.152826238660154</v>
      </c>
      <c r="AQ227" s="22">
        <v>9.1481469159624726E-2</v>
      </c>
      <c r="AR227" s="22">
        <v>2.0089966453186947E-2</v>
      </c>
      <c r="AS227" s="22">
        <v>-0.16110094541018602</v>
      </c>
      <c r="AT227" s="22">
        <v>4.3831924945106132E-3</v>
      </c>
      <c r="AU227" s="22">
        <v>0.16610738255033558</v>
      </c>
      <c r="AV227" s="22">
        <v>5.33675799086758E-2</v>
      </c>
      <c r="AW227" s="22">
        <v>1.8600218826103836E-2</v>
      </c>
      <c r="AX227" s="22">
        <v>5.9400698831750962E-2</v>
      </c>
      <c r="AY227" s="22">
        <v>4.6561346522958811</v>
      </c>
      <c r="AZ227" s="22">
        <v>4.4156208474826517</v>
      </c>
      <c r="BA227" s="22">
        <v>0.15301391035548687</v>
      </c>
      <c r="BB227" s="22">
        <v>0.21477042110603756</v>
      </c>
      <c r="BC227" s="23">
        <v>6.1516802906448682E-2</v>
      </c>
    </row>
    <row r="228" spans="1:55" x14ac:dyDescent="0.2">
      <c r="A228" s="45" t="s">
        <v>718</v>
      </c>
      <c r="B228" s="45" t="s">
        <v>719</v>
      </c>
      <c r="C228" s="45" t="s">
        <v>72</v>
      </c>
      <c r="D228" s="45">
        <v>378175</v>
      </c>
      <c r="E228" s="45" t="s">
        <v>16</v>
      </c>
      <c r="F228" s="45">
        <v>2018</v>
      </c>
      <c r="G228" s="45" t="s">
        <v>17</v>
      </c>
      <c r="H228" s="46">
        <v>43465</v>
      </c>
      <c r="I228" s="46">
        <v>43511</v>
      </c>
      <c r="J228" s="46">
        <v>43511</v>
      </c>
      <c r="K228" s="45">
        <v>419199000</v>
      </c>
      <c r="L228" s="45">
        <v>419303000</v>
      </c>
      <c r="M228" s="45" t="s">
        <v>1760</v>
      </c>
      <c r="N228" s="20">
        <v>7.2301442019482645E-2</v>
      </c>
      <c r="O228" s="21">
        <v>7.2301442019482645E-2</v>
      </c>
      <c r="P228" s="21">
        <v>3.831265794074503E-2</v>
      </c>
      <c r="Q228" s="21">
        <v>1.1240718705593242</v>
      </c>
      <c r="R228" s="21">
        <v>7.504314534357566E-2</v>
      </c>
      <c r="S228" s="21">
        <v>7.504314534357566E-2</v>
      </c>
      <c r="T228" s="21">
        <v>0</v>
      </c>
      <c r="U228" s="21">
        <v>0.15939703410258402</v>
      </c>
      <c r="V228" s="21">
        <v>0.15939703410258402</v>
      </c>
      <c r="W228" s="21">
        <v>0</v>
      </c>
      <c r="X228" s="22">
        <v>3.8262366872536813E-2</v>
      </c>
      <c r="Y228" s="22">
        <v>0.47079386242080101</v>
      </c>
      <c r="Z228" s="22">
        <v>0.96173763312746319</v>
      </c>
      <c r="AA228" s="22">
        <v>0</v>
      </c>
      <c r="AB228" s="23">
        <v>0.47079386242080101</v>
      </c>
      <c r="AC228" s="24">
        <v>0.74090673648480976</v>
      </c>
      <c r="AD228" s="22">
        <v>0.63757438580186765</v>
      </c>
      <c r="AE228" s="22">
        <v>0.33710737703962412</v>
      </c>
      <c r="AF228" s="22">
        <v>0.31016859949002112</v>
      </c>
      <c r="AG228" s="22">
        <v>3.9885234116151618</v>
      </c>
      <c r="AH228" s="23">
        <v>2.1088686990768717</v>
      </c>
      <c r="AI228" s="24">
        <v>-0.36450818244133243</v>
      </c>
      <c r="AJ228" s="22">
        <v>9.8656704526397826E-2</v>
      </c>
      <c r="AK228" s="22">
        <v>0.12235001195078768</v>
      </c>
      <c r="AL228" s="23">
        <v>0.69572954744462712</v>
      </c>
      <c r="AM228" s="24">
        <v>6.7251985721224428E-2</v>
      </c>
      <c r="AN228" s="22">
        <v>0.21682396552004318</v>
      </c>
      <c r="AO228" s="22">
        <v>0.10207939219257572</v>
      </c>
      <c r="AP228" s="22">
        <v>-0.20792481396727597</v>
      </c>
      <c r="AQ228" s="22">
        <v>3.1661822113163804E-2</v>
      </c>
      <c r="AR228" s="22">
        <v>0.51146203388644895</v>
      </c>
      <c r="AS228" s="22">
        <v>-0.18643209635969668</v>
      </c>
      <c r="AT228" s="22">
        <v>5.2209733548707275E-2</v>
      </c>
      <c r="AU228" s="22">
        <v>5.1386119783417582E-2</v>
      </c>
      <c r="AV228" s="22">
        <v>0.36237620173382706</v>
      </c>
      <c r="AW228" s="22" t="e">
        <v>#DIV/0!</v>
      </c>
      <c r="AX228" s="22" t="e">
        <v>#DIV/0!</v>
      </c>
      <c r="AY228" s="22">
        <v>1.1530339423814133</v>
      </c>
      <c r="AZ228" s="22">
        <v>0.84150513112884839</v>
      </c>
      <c r="BA228" s="22">
        <v>0.85888455435602651</v>
      </c>
      <c r="BB228" s="22">
        <v>0.45855908616687829</v>
      </c>
      <c r="BC228" s="23">
        <v>7.3092958295791655E-2</v>
      </c>
    </row>
    <row r="229" spans="1:55" x14ac:dyDescent="0.2">
      <c r="A229" s="45" t="s">
        <v>724</v>
      </c>
      <c r="B229" s="45" t="s">
        <v>725</v>
      </c>
      <c r="C229" s="45" t="s">
        <v>34</v>
      </c>
      <c r="D229" s="45">
        <v>132518</v>
      </c>
      <c r="E229" s="45" t="s">
        <v>16</v>
      </c>
      <c r="F229" s="45">
        <v>2019</v>
      </c>
      <c r="G229" s="45" t="s">
        <v>17</v>
      </c>
      <c r="H229" s="46">
        <v>43646</v>
      </c>
      <c r="I229" s="46">
        <v>43693</v>
      </c>
      <c r="J229" s="46">
        <v>43769</v>
      </c>
      <c r="K229" s="45">
        <v>160494000</v>
      </c>
      <c r="L229" s="45">
        <v>161883000</v>
      </c>
      <c r="M229" s="45" t="s">
        <v>1967</v>
      </c>
      <c r="N229" s="20">
        <v>3.734556676351283</v>
      </c>
      <c r="O229" s="21">
        <v>2.9695472311821116</v>
      </c>
      <c r="P229" s="21">
        <v>2.3646319667871567</v>
      </c>
      <c r="Q229" s="21">
        <v>2.4676444652334975</v>
      </c>
      <c r="R229" s="21">
        <v>0.39815986031139511</v>
      </c>
      <c r="S229" s="21">
        <v>0</v>
      </c>
      <c r="T229" s="21">
        <v>0.39815986031139511</v>
      </c>
      <c r="U229" s="21">
        <v>1.3806768358869517</v>
      </c>
      <c r="V229" s="21">
        <v>0</v>
      </c>
      <c r="W229" s="21">
        <v>1.3806768358869517</v>
      </c>
      <c r="X229" s="22">
        <v>0.80952336887002707</v>
      </c>
      <c r="Y229" s="22">
        <v>0.30894386906435733</v>
      </c>
      <c r="Z229" s="22">
        <v>0.1904766311299729</v>
      </c>
      <c r="AA229" s="22">
        <v>6.3120756186296076E-2</v>
      </c>
      <c r="AB229" s="23">
        <v>0.28838019872739867</v>
      </c>
      <c r="AC229" s="24">
        <v>0.64144755829079236</v>
      </c>
      <c r="AD229" s="22">
        <v>0.38080452329761355</v>
      </c>
      <c r="AE229" s="22">
        <v>0.38080452329761355</v>
      </c>
      <c r="AF229" s="22">
        <v>0.19874273571413884</v>
      </c>
      <c r="AG229" s="22">
        <v>13.439830034272925</v>
      </c>
      <c r="AH229" s="23">
        <v>13.439830034272925</v>
      </c>
      <c r="AI229" s="24">
        <v>-1.0333433676126009</v>
      </c>
      <c r="AJ229" s="22">
        <v>1.0090609589001736</v>
      </c>
      <c r="AK229" s="22">
        <v>0.36964970979734529</v>
      </c>
      <c r="AL229" s="23">
        <v>0.54935143528074082</v>
      </c>
      <c r="AM229" s="24">
        <v>0.49506914794160606</v>
      </c>
      <c r="AN229" s="22">
        <v>2.4910049978062476</v>
      </c>
      <c r="AO229" s="22">
        <v>0.71835651629830888</v>
      </c>
      <c r="AP229" s="22">
        <v>1.2118887981898079</v>
      </c>
      <c r="AQ229" s="22">
        <v>0.14276813926720427</v>
      </c>
      <c r="AR229" s="22">
        <v>0.30448626242072424</v>
      </c>
      <c r="AS229" s="22">
        <v>-0.31463885980160533</v>
      </c>
      <c r="AT229" s="22">
        <v>0.21872969073324416</v>
      </c>
      <c r="AU229" s="22">
        <v>1.2484682899276978</v>
      </c>
      <c r="AV229" s="22">
        <v>0.67968921096879331</v>
      </c>
      <c r="AW229" s="22">
        <v>0.54935143528074082</v>
      </c>
      <c r="AX229" s="22">
        <v>0.67968921096879331</v>
      </c>
      <c r="AY229" s="22">
        <v>1.4555104950969104</v>
      </c>
      <c r="AZ229" s="22">
        <v>-0.41823998792605227</v>
      </c>
      <c r="BA229" s="22">
        <v>1.8955557079020025</v>
      </c>
      <c r="BB229" s="22">
        <v>0.68704416997928852</v>
      </c>
      <c r="BC229" s="23">
        <v>0.34926122510464586</v>
      </c>
    </row>
    <row r="230" spans="1:55" x14ac:dyDescent="0.2">
      <c r="A230" s="45" t="s">
        <v>715</v>
      </c>
      <c r="B230" s="45" t="s">
        <v>716</v>
      </c>
      <c r="C230" s="45" t="s">
        <v>91</v>
      </c>
      <c r="D230" s="45">
        <v>384594</v>
      </c>
      <c r="E230" s="45" t="s">
        <v>16</v>
      </c>
      <c r="F230" s="45">
        <v>2018</v>
      </c>
      <c r="G230" s="45" t="s">
        <v>17</v>
      </c>
      <c r="H230" s="46">
        <v>43465</v>
      </c>
      <c r="I230" s="46">
        <v>43503</v>
      </c>
      <c r="J230" s="46">
        <v>43503</v>
      </c>
      <c r="K230" s="45">
        <v>345600000</v>
      </c>
      <c r="L230" s="45">
        <v>346700000</v>
      </c>
      <c r="M230" s="45" t="s">
        <v>1761</v>
      </c>
      <c r="N230" s="20">
        <v>0.88955274837828613</v>
      </c>
      <c r="O230" s="21">
        <v>0.58398770911573916</v>
      </c>
      <c r="P230" s="21">
        <v>0.10515534312051895</v>
      </c>
      <c r="Q230" s="21">
        <v>16.178004535147391</v>
      </c>
      <c r="R230" s="21">
        <v>0.49006666226651707</v>
      </c>
      <c r="S230" s="21">
        <v>6.2900138604712566E-2</v>
      </c>
      <c r="T230" s="21">
        <v>0.42716652366180452</v>
      </c>
      <c r="U230" s="21">
        <v>8.4183673469387763</v>
      </c>
      <c r="V230" s="21">
        <v>1.0804988662131518</v>
      </c>
      <c r="W230" s="21">
        <v>7.3378684807256231</v>
      </c>
      <c r="X230" s="22">
        <v>0.34393769388159195</v>
      </c>
      <c r="Y230" s="22">
        <v>6.4972375690607737E-2</v>
      </c>
      <c r="Z230" s="22">
        <v>0.65606230611840799</v>
      </c>
      <c r="AA230" s="22">
        <v>0.10401953666424658</v>
      </c>
      <c r="AB230" s="23">
        <v>5.8213979275295362E-2</v>
      </c>
      <c r="AC230" s="24">
        <v>0.35889150555890248</v>
      </c>
      <c r="AD230" s="22">
        <v>0.18067802179746975</v>
      </c>
      <c r="AE230" s="22">
        <v>0.18067802179746975</v>
      </c>
      <c r="AF230" s="22">
        <v>0.12476039213538528</v>
      </c>
      <c r="AG230" s="22">
        <v>10.711038961038961</v>
      </c>
      <c r="AH230" s="23">
        <v>10.711038961038961</v>
      </c>
      <c r="AI230" s="24">
        <v>-0.82656196654148173</v>
      </c>
      <c r="AJ230" s="22">
        <v>0.5</v>
      </c>
      <c r="AK230" s="22">
        <v>0.21144781144781144</v>
      </c>
      <c r="AL230" s="23">
        <v>0.39447811447811448</v>
      </c>
      <c r="AM230" s="24">
        <v>2.5827664399092969</v>
      </c>
      <c r="AN230" s="22">
        <v>20.701814058956916</v>
      </c>
      <c r="AO230" s="22">
        <v>1.205134974589136</v>
      </c>
      <c r="AP230" s="22">
        <v>-28.221020092735703</v>
      </c>
      <c r="AQ230" s="22">
        <v>0.1503531120058082</v>
      </c>
      <c r="AR230" s="22">
        <v>0.16041404239005422</v>
      </c>
      <c r="AS230" s="22">
        <v>-0.13259214633879182</v>
      </c>
      <c r="AT230" s="22">
        <v>0.19332057289947857</v>
      </c>
      <c r="AU230" s="22">
        <v>0.35472857630590643</v>
      </c>
      <c r="AV230" s="22">
        <v>0.27986531986531987</v>
      </c>
      <c r="AW230" s="22">
        <v>0.45256489493201485</v>
      </c>
      <c r="AX230" s="22">
        <v>0.32107540173053151</v>
      </c>
      <c r="AY230" s="22">
        <v>2.2506820248560171</v>
      </c>
      <c r="AZ230" s="22">
        <v>2.0639587753864808</v>
      </c>
      <c r="BA230" s="22">
        <v>0.91220368744512725</v>
      </c>
      <c r="BB230" s="22">
        <v>0.44430976430976432</v>
      </c>
      <c r="BC230" s="23">
        <v>0.35499838588184657</v>
      </c>
    </row>
    <row r="231" spans="1:55" x14ac:dyDescent="0.2">
      <c r="A231" s="45" t="s">
        <v>721</v>
      </c>
      <c r="B231" s="45" t="s">
        <v>722</v>
      </c>
      <c r="C231" s="45" t="s">
        <v>138</v>
      </c>
      <c r="D231" s="45">
        <v>88392</v>
      </c>
      <c r="E231" s="45" t="s">
        <v>16</v>
      </c>
      <c r="F231" s="45">
        <v>2018</v>
      </c>
      <c r="G231" s="45" t="s">
        <v>17</v>
      </c>
      <c r="H231" s="46">
        <v>43465</v>
      </c>
      <c r="I231" s="46">
        <v>43504</v>
      </c>
      <c r="J231" s="46">
        <v>43504</v>
      </c>
      <c r="K231" s="45">
        <v>2248000000</v>
      </c>
      <c r="L231" s="45">
        <v>2248000000</v>
      </c>
      <c r="M231" s="45" t="s">
        <v>1762</v>
      </c>
      <c r="N231" s="20">
        <v>0.43924931240899528</v>
      </c>
      <c r="O231" s="21">
        <v>0.37065199805856658</v>
      </c>
      <c r="P231" s="21">
        <v>4.2711535350266949E-2</v>
      </c>
      <c r="Q231" s="21">
        <v>1.2507402345974263</v>
      </c>
      <c r="R231" s="21">
        <v>0.46570109417494149</v>
      </c>
      <c r="S231" s="21">
        <v>3.5772563405224209E-2</v>
      </c>
      <c r="T231" s="21">
        <v>0.42992853076971727</v>
      </c>
      <c r="U231" s="21">
        <v>1.048172189955586</v>
      </c>
      <c r="V231" s="21">
        <v>8.0514747750825649E-2</v>
      </c>
      <c r="W231" s="21">
        <v>0.96765744220476024</v>
      </c>
      <c r="X231" s="22">
        <v>3.4343178799569919E-2</v>
      </c>
      <c r="Y231" s="22">
        <v>0.65293527159162734</v>
      </c>
      <c r="Z231" s="22">
        <v>0.96565682120043006</v>
      </c>
      <c r="AA231" s="22">
        <v>0.28033647460628675</v>
      </c>
      <c r="AB231" s="23">
        <v>0.44429827335399408</v>
      </c>
      <c r="AC231" s="24">
        <v>0.68296242247354977</v>
      </c>
      <c r="AD231" s="22">
        <v>0.42342210871944547</v>
      </c>
      <c r="AE231" s="22">
        <v>0.25844582269244804</v>
      </c>
      <c r="AF231" s="22">
        <v>1.9700839109813937E-3</v>
      </c>
      <c r="AG231" s="22">
        <v>3.1675764192139737</v>
      </c>
      <c r="AH231" s="23">
        <v>1.9334061135371179</v>
      </c>
      <c r="AI231" s="24">
        <v>-0.36535535753097154</v>
      </c>
      <c r="AJ231" s="22">
        <v>0.74437793237340233</v>
      </c>
      <c r="AK231" s="22">
        <v>9.0313993915688826E-2</v>
      </c>
      <c r="AL231" s="23">
        <v>0.12497283789656671</v>
      </c>
      <c r="AM231" s="24">
        <v>7.687051588657328E-4</v>
      </c>
      <c r="AN231" s="22">
        <v>0.39018904452795811</v>
      </c>
      <c r="AO231" s="22">
        <v>0.17336031876541649</v>
      </c>
      <c r="AP231" s="22">
        <v>-3.9541257934218117</v>
      </c>
      <c r="AQ231" s="22">
        <v>3.4153437480235278E-4</v>
      </c>
      <c r="AR231" s="22">
        <v>0.33571689164538487</v>
      </c>
      <c r="AS231" s="22">
        <v>-0.12265596497628603</v>
      </c>
      <c r="AT231" s="22">
        <v>5.8199987350578714E-2</v>
      </c>
      <c r="AU231" s="22">
        <v>0.19381977026371136</v>
      </c>
      <c r="AV231" s="22">
        <v>3.2540199913081269E-2</v>
      </c>
      <c r="AW231" s="22">
        <v>0.13537130752030127</v>
      </c>
      <c r="AX231" s="22">
        <v>3.5247734494527477E-2</v>
      </c>
      <c r="AY231" s="22">
        <v>6.3443046699982766</v>
      </c>
      <c r="AZ231" s="22">
        <v>6.2988109598483542</v>
      </c>
      <c r="BA231" s="22">
        <v>44.370370370370374</v>
      </c>
      <c r="BB231" s="22">
        <v>9.6208170360712733E-2</v>
      </c>
      <c r="BC231" s="23">
        <v>4.8604440541208112E-2</v>
      </c>
    </row>
    <row r="232" spans="1:55" x14ac:dyDescent="0.2">
      <c r="A232" s="45" t="s">
        <v>248</v>
      </c>
      <c r="B232" s="45" t="s">
        <v>249</v>
      </c>
      <c r="C232" s="45" t="s">
        <v>45</v>
      </c>
      <c r="D232" s="45">
        <v>327637</v>
      </c>
      <c r="E232" s="45" t="s">
        <v>16</v>
      </c>
      <c r="F232" s="45">
        <v>2018</v>
      </c>
      <c r="G232" s="45" t="s">
        <v>17</v>
      </c>
      <c r="H232" s="46">
        <v>43524</v>
      </c>
      <c r="I232" s="46">
        <v>43574</v>
      </c>
      <c r="J232" s="46">
        <v>43742</v>
      </c>
      <c r="K232" s="45">
        <v>169613000</v>
      </c>
      <c r="L232" s="45">
        <v>170594000</v>
      </c>
      <c r="M232" s="45" t="s">
        <v>1968</v>
      </c>
      <c r="N232" s="20">
        <v>2.607574753547099</v>
      </c>
      <c r="O232" s="21">
        <v>0.57130908353761056</v>
      </c>
      <c r="P232" s="21">
        <v>3.792402078943289E-2</v>
      </c>
      <c r="Q232" s="21">
        <v>4.2719529891170804</v>
      </c>
      <c r="R232" s="21">
        <v>0.75020942142498981</v>
      </c>
      <c r="S232" s="21">
        <v>2.090519923286107E-2</v>
      </c>
      <c r="T232" s="21">
        <v>0.72930422219212876</v>
      </c>
      <c r="U232" s="21">
        <v>3.9550688017452709</v>
      </c>
      <c r="V232" s="21">
        <v>0.11021122758377001</v>
      </c>
      <c r="W232" s="21">
        <v>3.8448575741615008</v>
      </c>
      <c r="X232" s="22">
        <v>0.17507699754413061</v>
      </c>
      <c r="Y232" s="22">
        <v>0.18968302677666229</v>
      </c>
      <c r="Z232" s="22">
        <v>0.82492300245586936</v>
      </c>
      <c r="AA232" s="22">
        <v>0</v>
      </c>
      <c r="AB232" s="23">
        <v>0.18968302677666229</v>
      </c>
      <c r="AC232" s="24">
        <v>0.13602982300040847</v>
      </c>
      <c r="AD232" s="22">
        <v>4.1577062523010085E-2</v>
      </c>
      <c r="AE232" s="22">
        <v>4.1577062523010085E-2</v>
      </c>
      <c r="AF232" s="22">
        <v>3.8791115225287262E-2</v>
      </c>
      <c r="AG232" s="22">
        <v>10.061601526609655</v>
      </c>
      <c r="AH232" s="23">
        <v>10.061601526609655</v>
      </c>
      <c r="AI232" s="24">
        <v>-5.1327870887647427</v>
      </c>
      <c r="AJ232" s="22">
        <v>-6.8608194825127894E-2</v>
      </c>
      <c r="AK232" s="22">
        <v>-6.1402464300813076E-3</v>
      </c>
      <c r="AL232" s="23">
        <v>-6.1402464300813076E-3</v>
      </c>
      <c r="AM232" s="24">
        <v>0.20022376659293203</v>
      </c>
      <c r="AN232" s="22">
        <v>5.1615883026330112</v>
      </c>
      <c r="AO232" s="22">
        <v>0.97906569221844431</v>
      </c>
      <c r="AP232" s="22">
        <v>9.0708572597232369</v>
      </c>
      <c r="AQ232" s="22">
        <v>3.7979050079971308E-2</v>
      </c>
      <c r="AR232" s="22">
        <v>-4.7049659265257799E-3</v>
      </c>
      <c r="AS232" s="22">
        <v>2.4149588360749569E-2</v>
      </c>
      <c r="AT232" s="22">
        <v>-4.6064707217181571E-3</v>
      </c>
      <c r="AU232" s="22">
        <v>-0.3469479361326272</v>
      </c>
      <c r="AV232" s="22">
        <v>-3.1050894600745244E-2</v>
      </c>
      <c r="AW232" s="22">
        <v>-6.3162540151928846E-3</v>
      </c>
      <c r="AX232" s="22">
        <v>-3.1940955453589374E-2</v>
      </c>
      <c r="AY232" s="22">
        <v>18.429641139183602</v>
      </c>
      <c r="AZ232" s="22">
        <v>18.367089158874304</v>
      </c>
      <c r="BA232" s="22">
        <v>-0.61335587973112971</v>
      </c>
      <c r="BB232" s="22">
        <v>5.4260416274404907E-2</v>
      </c>
      <c r="BC232" s="23">
        <v>4.363650452354291E-2</v>
      </c>
    </row>
    <row r="233" spans="1:55" x14ac:dyDescent="0.2">
      <c r="A233" s="45" t="s">
        <v>310</v>
      </c>
      <c r="B233" s="45" t="s">
        <v>311</v>
      </c>
      <c r="C233" s="45" t="s">
        <v>91</v>
      </c>
      <c r="D233" s="45">
        <v>82117</v>
      </c>
      <c r="E233" s="45" t="s">
        <v>16</v>
      </c>
      <c r="F233" s="45">
        <v>2018</v>
      </c>
      <c r="G233" s="45" t="s">
        <v>17</v>
      </c>
      <c r="H233" s="46">
        <v>43465</v>
      </c>
      <c r="I233" s="46">
        <v>43517</v>
      </c>
      <c r="J233" s="46">
        <v>43517</v>
      </c>
      <c r="K233" s="45">
        <v>4261000000</v>
      </c>
      <c r="L233" s="45">
        <v>4305000000</v>
      </c>
      <c r="M233" s="45" t="s">
        <v>1763</v>
      </c>
      <c r="N233" s="20">
        <v>1.3438626167536956</v>
      </c>
      <c r="O233" s="21">
        <v>1.2462307862028388</v>
      </c>
      <c r="P233" s="21">
        <v>0.76027800250055155</v>
      </c>
      <c r="Q233" s="21">
        <v>3.6317120725088263</v>
      </c>
      <c r="R233" s="21">
        <v>0.54251615545644849</v>
      </c>
      <c r="S233" s="21">
        <v>0.18775598434513516</v>
      </c>
      <c r="T233" s="21">
        <v>0.35476017111131336</v>
      </c>
      <c r="U233" s="21">
        <v>2.512778626758708</v>
      </c>
      <c r="V233" s="21">
        <v>0.86963165937714071</v>
      </c>
      <c r="W233" s="21">
        <v>1.6431469673815671</v>
      </c>
      <c r="X233" s="22">
        <v>0.41577546190952946</v>
      </c>
      <c r="Y233" s="22">
        <v>0.26630648330058937</v>
      </c>
      <c r="Z233" s="22">
        <v>0.58422453809047059</v>
      </c>
      <c r="AA233" s="22">
        <v>0.10695594793847274</v>
      </c>
      <c r="AB233" s="23">
        <v>0.21590288522799672</v>
      </c>
      <c r="AC233" s="24">
        <v>0.62564247387743577</v>
      </c>
      <c r="AD233" s="22">
        <v>0.21183281558881673</v>
      </c>
      <c r="AE233" s="22">
        <v>0.21183281558881673</v>
      </c>
      <c r="AF233" s="22">
        <v>3.5244281276475574E-2</v>
      </c>
      <c r="AG233" s="22">
        <v>45.737804878048777</v>
      </c>
      <c r="AH233" s="23">
        <v>45.737804878048777</v>
      </c>
      <c r="AI233" s="24">
        <v>-1.0591851322373125</v>
      </c>
      <c r="AJ233" s="22">
        <v>0.25722585864528941</v>
      </c>
      <c r="AK233" s="22">
        <v>1.4155394778232149E-2</v>
      </c>
      <c r="AL233" s="23">
        <v>0.14669183181293907</v>
      </c>
      <c r="AM233" s="24">
        <v>6.5763819360278225E-2</v>
      </c>
      <c r="AN233" s="22">
        <v>1.8659429836117405</v>
      </c>
      <c r="AO233" s="22">
        <v>0.4028624738327114</v>
      </c>
      <c r="AP233" s="22">
        <v>3.7867607742487435</v>
      </c>
      <c r="AQ233" s="22">
        <v>1.4198598343496859E-2</v>
      </c>
      <c r="AR233" s="22">
        <v>0.1975430669302457</v>
      </c>
      <c r="AS233" s="22">
        <v>-0.20923467946907653</v>
      </c>
      <c r="AT233" s="22">
        <v>7.9582688632019657E-2</v>
      </c>
      <c r="AU233" s="22">
        <v>0.16952268882841803</v>
      </c>
      <c r="AV233" s="22">
        <v>9.667610359651882E-2</v>
      </c>
      <c r="AW233" s="22">
        <v>0.22432813802834969</v>
      </c>
      <c r="AX233" s="22">
        <v>0.14784170354691809</v>
      </c>
      <c r="AY233" s="22">
        <v>6.3571523796827094</v>
      </c>
      <c r="AZ233" s="22">
        <v>3.6008532195707237</v>
      </c>
      <c r="BA233" s="22">
        <v>3.6939102564102564</v>
      </c>
      <c r="BB233" s="22">
        <v>0.15730313515780645</v>
      </c>
      <c r="BC233" s="23">
        <v>0.12357088728542717</v>
      </c>
    </row>
    <row r="234" spans="1:55" x14ac:dyDescent="0.2">
      <c r="A234" s="45" t="s">
        <v>733</v>
      </c>
      <c r="B234" s="45" t="s">
        <v>734</v>
      </c>
      <c r="C234" s="45" t="s">
        <v>91</v>
      </c>
      <c r="D234" s="45">
        <v>258154</v>
      </c>
      <c r="E234" s="45" t="s">
        <v>16</v>
      </c>
      <c r="F234" s="45">
        <v>2018</v>
      </c>
      <c r="G234" s="45" t="s">
        <v>17</v>
      </c>
      <c r="H234" s="46">
        <v>43524</v>
      </c>
      <c r="I234" s="46">
        <v>43557</v>
      </c>
      <c r="J234" s="46">
        <v>43732</v>
      </c>
      <c r="K234" s="45">
        <v>798000000</v>
      </c>
      <c r="L234" s="45">
        <v>806000000</v>
      </c>
      <c r="M234" s="45" t="s">
        <v>1969</v>
      </c>
      <c r="N234" s="20">
        <v>0.78305275762485027</v>
      </c>
      <c r="O234" s="21">
        <v>0.32288511657392405</v>
      </c>
      <c r="P234" s="21">
        <v>2.4441783475382124E-2</v>
      </c>
      <c r="Q234" s="21">
        <v>4.3869659666908039</v>
      </c>
      <c r="R234" s="21">
        <v>0.41909293760249483</v>
      </c>
      <c r="S234" s="21">
        <v>9.5706643008844794E-2</v>
      </c>
      <c r="T234" s="21">
        <v>0.32338629459365004</v>
      </c>
      <c r="U234" s="21">
        <v>2.2576393917451121</v>
      </c>
      <c r="V234" s="21">
        <v>0.51556842867487329</v>
      </c>
      <c r="W234" s="21">
        <v>1.7420709630702389</v>
      </c>
      <c r="X234" s="22">
        <v>0.29886818829475498</v>
      </c>
      <c r="Y234" s="22">
        <v>0.20815748221391536</v>
      </c>
      <c r="Z234" s="22">
        <v>0.70113181170524508</v>
      </c>
      <c r="AA234" s="22">
        <v>7.8635373820469395E-2</v>
      </c>
      <c r="AB234" s="23">
        <v>0.18563324999327901</v>
      </c>
      <c r="AC234" s="24">
        <v>0.22011706967112879</v>
      </c>
      <c r="AD234" s="22">
        <v>3.6857380443821232E-2</v>
      </c>
      <c r="AE234" s="22">
        <v>1.6997929269048279E-2</v>
      </c>
      <c r="AF234" s="22">
        <v>1.5546787106031208E-2</v>
      </c>
      <c r="AG234" s="22">
        <v>7.5224625623960071</v>
      </c>
      <c r="AH234" s="23">
        <v>3.4692179700499168</v>
      </c>
      <c r="AI234" s="24">
        <v>-0.19953120421916204</v>
      </c>
      <c r="AJ234" s="22">
        <v>0.24040290202155384</v>
      </c>
      <c r="AK234" s="22">
        <v>0.19051895567387261</v>
      </c>
      <c r="AL234" s="23">
        <v>0.21893642953364553</v>
      </c>
      <c r="AM234" s="24">
        <v>0.27617668356263575</v>
      </c>
      <c r="AN234" s="22">
        <v>17.764228819695873</v>
      </c>
      <c r="AO234" s="22">
        <v>3.2976315294244158</v>
      </c>
      <c r="AP234" s="22">
        <v>-39.825324675324673</v>
      </c>
      <c r="AQ234" s="22">
        <v>5.1267575342097478E-2</v>
      </c>
      <c r="AR234" s="22">
        <v>2.7824428103243058E-2</v>
      </c>
      <c r="AS234" s="22">
        <v>-5.5518416461495818E-3</v>
      </c>
      <c r="AT234" s="22">
        <v>9.1754711401457106E-2</v>
      </c>
      <c r="AU234" s="22">
        <v>4.972881594703106E-2</v>
      </c>
      <c r="AV234" s="22">
        <v>4.5288344345371739E-2</v>
      </c>
      <c r="AW234" s="22">
        <v>0.28373098345664644</v>
      </c>
      <c r="AX234" s="22">
        <v>5.8691495552414999E-2</v>
      </c>
      <c r="AY234" s="22">
        <v>3.4481309444813095</v>
      </c>
      <c r="AZ234" s="22">
        <v>3.3713780137137803</v>
      </c>
      <c r="BA234" s="22">
        <v>0.37021499737808078</v>
      </c>
      <c r="BB234" s="22">
        <v>0.13374815575084995</v>
      </c>
      <c r="BC234" s="23">
        <v>9.0652173913043477E-2</v>
      </c>
    </row>
    <row r="235" spans="1:55" x14ac:dyDescent="0.2">
      <c r="A235" s="45" t="s">
        <v>727</v>
      </c>
      <c r="B235" s="45" t="s">
        <v>728</v>
      </c>
      <c r="C235" s="45" t="s">
        <v>45</v>
      </c>
      <c r="D235" s="45">
        <v>186130</v>
      </c>
      <c r="E235" s="45" t="s">
        <v>16</v>
      </c>
      <c r="F235" s="45">
        <v>2018</v>
      </c>
      <c r="G235" s="45" t="s">
        <v>17</v>
      </c>
      <c r="H235" s="46">
        <v>43524</v>
      </c>
      <c r="I235" s="46">
        <v>43546</v>
      </c>
      <c r="J235" s="46">
        <v>43714</v>
      </c>
      <c r="K235" s="45">
        <v>162000000</v>
      </c>
      <c r="L235" s="45">
        <v>162000000</v>
      </c>
      <c r="M235" s="45" t="s">
        <v>1970</v>
      </c>
      <c r="N235" s="20">
        <v>2.010939268200679</v>
      </c>
      <c r="O235" s="21">
        <v>0.67483968313843834</v>
      </c>
      <c r="P235" s="21">
        <v>0.49339871746510749</v>
      </c>
      <c r="Q235" s="21">
        <v>1.4585329893107262</v>
      </c>
      <c r="R235" s="21">
        <v>0.33838080959520239</v>
      </c>
      <c r="S235" s="21">
        <v>9.445277361319341E-3</v>
      </c>
      <c r="T235" s="21">
        <v>0.32893553223388305</v>
      </c>
      <c r="U235" s="21">
        <v>0.8319203833394766</v>
      </c>
      <c r="V235" s="21">
        <v>2.3221525985993367E-2</v>
      </c>
      <c r="W235" s="21">
        <v>0.80869885735348324</v>
      </c>
      <c r="X235" s="22">
        <v>0.39962518740629688</v>
      </c>
      <c r="Y235" s="22">
        <v>0.40674662668665668</v>
      </c>
      <c r="Z235" s="22">
        <v>0.60037481259370318</v>
      </c>
      <c r="AA235" s="22">
        <v>0</v>
      </c>
      <c r="AB235" s="23">
        <v>0.40674662668665668</v>
      </c>
      <c r="AC235" s="24">
        <v>0.36234616391725583</v>
      </c>
      <c r="AD235" s="22">
        <v>0.12605394082220475</v>
      </c>
      <c r="AE235" s="22">
        <v>7.415553809897879E-2</v>
      </c>
      <c r="AF235" s="22">
        <v>4.4985598324168631E-2</v>
      </c>
      <c r="AG235" s="22">
        <v>8.0501672240802673</v>
      </c>
      <c r="AH235" s="23">
        <v>4.7357859531772579</v>
      </c>
      <c r="AI235" s="24">
        <v>-0.47782377291543465</v>
      </c>
      <c r="AJ235" s="22">
        <v>0.63787250094304038</v>
      </c>
      <c r="AK235" s="22">
        <v>0.29308817013735045</v>
      </c>
      <c r="AL235" s="23">
        <v>0.37461231723526806</v>
      </c>
      <c r="AM235" s="24">
        <v>0.15831183192038334</v>
      </c>
      <c r="AN235" s="22">
        <v>3.5191669738297087</v>
      </c>
      <c r="AO235" s="22">
        <v>1.4314092953523239</v>
      </c>
      <c r="AP235" s="22">
        <v>7.125</v>
      </c>
      <c r="AQ235" s="22">
        <v>6.4392803598200904E-2</v>
      </c>
      <c r="AR235" s="22">
        <v>8.8557213930348253E-2</v>
      </c>
      <c r="AS235" s="22">
        <v>-4.2314742079078295E-2</v>
      </c>
      <c r="AT235" s="22">
        <v>0.1267616191904048</v>
      </c>
      <c r="AU235" s="22">
        <v>0.3930592229347416</v>
      </c>
      <c r="AV235" s="22">
        <v>0.230837394771821</v>
      </c>
      <c r="AW235" s="22">
        <v>0.38536918869644488</v>
      </c>
      <c r="AX235" s="22">
        <v>0.2374658158614403</v>
      </c>
      <c r="AY235" s="22">
        <v>1.8753635230577483</v>
      </c>
      <c r="AZ235" s="22">
        <v>1.3319484835895306</v>
      </c>
      <c r="BA235" s="22">
        <v>1.2130384167636787</v>
      </c>
      <c r="BB235" s="22">
        <v>0.3136907399202481</v>
      </c>
      <c r="BC235" s="23">
        <v>0.13247263541959023</v>
      </c>
    </row>
    <row r="236" spans="1:55" x14ac:dyDescent="0.2">
      <c r="A236" s="45" t="s">
        <v>706</v>
      </c>
      <c r="B236" s="45" t="s">
        <v>707</v>
      </c>
      <c r="C236" s="45" t="s">
        <v>15</v>
      </c>
      <c r="D236" s="45">
        <v>99395</v>
      </c>
      <c r="E236" s="45" t="s">
        <v>16</v>
      </c>
      <c r="F236" s="45">
        <v>2018</v>
      </c>
      <c r="G236" s="45" t="s">
        <v>17</v>
      </c>
      <c r="H236" s="46">
        <v>43465</v>
      </c>
      <c r="I236" s="46">
        <v>43490</v>
      </c>
      <c r="J236" s="46">
        <v>43572</v>
      </c>
      <c r="K236" s="45">
        <v>101084000</v>
      </c>
      <c r="L236" s="45">
        <v>101502000</v>
      </c>
      <c r="M236" s="45" t="s">
        <v>1971</v>
      </c>
      <c r="N236" s="20">
        <v>0.6999073788206237</v>
      </c>
      <c r="O236" s="21">
        <v>0.54471544715447151</v>
      </c>
      <c r="P236" s="21">
        <v>0.13800555727076258</v>
      </c>
      <c r="Q236" s="21">
        <v>0.89063591893780569</v>
      </c>
      <c r="R236" s="21">
        <v>0.28475762879537325</v>
      </c>
      <c r="S236" s="21">
        <v>4.1734158087555852E-2</v>
      </c>
      <c r="T236" s="21">
        <v>0.24302347070781741</v>
      </c>
      <c r="U236" s="21">
        <v>0.53837300119209108</v>
      </c>
      <c r="V236" s="21">
        <v>7.8904098326961811E-2</v>
      </c>
      <c r="W236" s="21">
        <v>0.45946890286512926</v>
      </c>
      <c r="X236" s="22">
        <v>7.3934360290040982E-2</v>
      </c>
      <c r="Y236" s="22">
        <v>0.52892256514507485</v>
      </c>
      <c r="Z236" s="22">
        <v>0.92606563970995903</v>
      </c>
      <c r="AA236" s="22">
        <v>0</v>
      </c>
      <c r="AB236" s="23">
        <v>0.52892256514507485</v>
      </c>
      <c r="AC236" s="24">
        <v>0.48104843393085289</v>
      </c>
      <c r="AD236" s="22">
        <v>0.48104843393085289</v>
      </c>
      <c r="AE236" s="22">
        <v>0.35680823880134732</v>
      </c>
      <c r="AF236" s="22">
        <v>0.37237213984281237</v>
      </c>
      <c r="AG236" s="22">
        <v>12.400199600798404</v>
      </c>
      <c r="AH236" s="23">
        <v>9.1976047904191613</v>
      </c>
      <c r="AI236" s="24">
        <v>-0.37320108907040062</v>
      </c>
      <c r="AJ236" s="22">
        <v>1.058351343007101</v>
      </c>
      <c r="AK236" s="22">
        <v>0.33820722302817441</v>
      </c>
      <c r="AL236" s="23">
        <v>0.39260899442620445</v>
      </c>
      <c r="AM236" s="24">
        <v>0.19768158835861388</v>
      </c>
      <c r="AN236" s="22">
        <v>0.53087104862909529</v>
      </c>
      <c r="AO236" s="22">
        <v>0.28078967680215683</v>
      </c>
      <c r="AP236" s="22">
        <v>-8.8576817558299048</v>
      </c>
      <c r="AQ236" s="22">
        <v>0.10455825279659083</v>
      </c>
      <c r="AR236" s="22">
        <v>0.39815711022494094</v>
      </c>
      <c r="AS236" s="22">
        <v>-0.14859266715707151</v>
      </c>
      <c r="AT236" s="22">
        <v>0.11179840629654191</v>
      </c>
      <c r="AU236" s="22">
        <v>0.35741483997118451</v>
      </c>
      <c r="AV236" s="22">
        <v>0.1325876154844621</v>
      </c>
      <c r="AW236" s="22">
        <v>0.46003131290539029</v>
      </c>
      <c r="AX236" s="22">
        <v>0.1553567434578394</v>
      </c>
      <c r="AY236" s="22">
        <v>2.1081690140845071</v>
      </c>
      <c r="AZ236" s="22">
        <v>2.0002414486921527</v>
      </c>
      <c r="BA236" s="22">
        <v>0.36109378249116242</v>
      </c>
      <c r="BB236" s="22">
        <v>0.35183629838894404</v>
      </c>
      <c r="BC236" s="23">
        <v>0.11202139297435273</v>
      </c>
    </row>
    <row r="237" spans="1:55" x14ac:dyDescent="0.2">
      <c r="A237" s="45" t="s">
        <v>736</v>
      </c>
      <c r="B237" s="45" t="s">
        <v>737</v>
      </c>
      <c r="C237" s="45" t="s">
        <v>45</v>
      </c>
      <c r="D237" s="45">
        <v>185942</v>
      </c>
      <c r="E237" s="45" t="s">
        <v>16</v>
      </c>
      <c r="F237" s="45">
        <v>2018</v>
      </c>
      <c r="G237" s="45" t="s">
        <v>17</v>
      </c>
      <c r="H237" s="46">
        <v>43524</v>
      </c>
      <c r="I237" s="46">
        <v>43546</v>
      </c>
      <c r="J237" s="46">
        <v>43714</v>
      </c>
      <c r="K237" s="45">
        <v>273000000</v>
      </c>
      <c r="L237" s="45">
        <v>280000000</v>
      </c>
      <c r="M237" s="45" t="s">
        <v>1972</v>
      </c>
      <c r="N237" s="20">
        <v>1.6213687838503201</v>
      </c>
      <c r="O237" s="21">
        <v>1.0108321024126046</v>
      </c>
      <c r="P237" s="21">
        <v>0.74593796159527326</v>
      </c>
      <c r="Q237" s="21">
        <v>-11.850865512649801</v>
      </c>
      <c r="R237" s="21">
        <v>0.71100748558105287</v>
      </c>
      <c r="S237" s="21">
        <v>1.0676156583629894E-2</v>
      </c>
      <c r="T237" s="21">
        <v>0.70033132899742301</v>
      </c>
      <c r="U237" s="21">
        <v>-7.7150466045272967</v>
      </c>
      <c r="V237" s="21">
        <v>-0.11584553928095873</v>
      </c>
      <c r="W237" s="21">
        <v>-7.599201065246338</v>
      </c>
      <c r="X237" s="22">
        <v>0.40409866241256598</v>
      </c>
      <c r="Y237" s="22">
        <v>-0.11752738654147105</v>
      </c>
      <c r="Z237" s="22">
        <v>0.59590133758743402</v>
      </c>
      <c r="AA237" s="22">
        <v>0.16541906982451834</v>
      </c>
      <c r="AB237" s="23">
        <v>-9.2158547060989082E-2</v>
      </c>
      <c r="AC237" s="24">
        <v>0.39257441418619382</v>
      </c>
      <c r="AD237" s="22">
        <v>0.13679544015199493</v>
      </c>
      <c r="AE237" s="22">
        <v>0.13679544015199493</v>
      </c>
      <c r="AF237" s="22">
        <v>7.7818239392020261E-2</v>
      </c>
      <c r="AG237" s="22">
        <v>4.2561576354679804</v>
      </c>
      <c r="AH237" s="23">
        <v>4.2561576354679804</v>
      </c>
      <c r="AI237" s="24">
        <v>-0.80156472261735423</v>
      </c>
      <c r="AJ237" s="22">
        <v>0.6922698178237322</v>
      </c>
      <c r="AK237" s="22">
        <v>0.12426648256817398</v>
      </c>
      <c r="AL237" s="23">
        <v>0.24266482568173972</v>
      </c>
      <c r="AM237" s="24">
        <v>-1.3089214380825567</v>
      </c>
      <c r="AN237" s="22">
        <v>-16.820239680426099</v>
      </c>
      <c r="AO237" s="22">
        <v>1.5501288501656645</v>
      </c>
      <c r="AP237" s="22">
        <v>10.009508716323296</v>
      </c>
      <c r="AQ237" s="22">
        <v>0.12062829795066879</v>
      </c>
      <c r="AR237" s="22">
        <v>0.11130462317922736</v>
      </c>
      <c r="AS237" s="22">
        <v>-8.9217859404686517E-2</v>
      </c>
      <c r="AT237" s="22">
        <v>0.17253650754693828</v>
      </c>
      <c r="AU237" s="22">
        <v>0.34859675036927623</v>
      </c>
      <c r="AV237" s="22">
        <v>0.12219537452537108</v>
      </c>
      <c r="AW237" s="22">
        <v>0.24636411424566321</v>
      </c>
      <c r="AX237" s="22">
        <v>0.12405817417206939</v>
      </c>
      <c r="AY237" s="22">
        <v>3.3530092592592591</v>
      </c>
      <c r="AZ237" s="22">
        <v>2.4762731481481484</v>
      </c>
      <c r="BA237" s="22">
        <v>0.72024415055951174</v>
      </c>
      <c r="BB237" s="22">
        <v>0.29823955816361752</v>
      </c>
      <c r="BC237" s="23">
        <v>0.2824452435436417</v>
      </c>
    </row>
    <row r="238" spans="1:55" x14ac:dyDescent="0.2">
      <c r="A238" s="45" t="s">
        <v>748</v>
      </c>
      <c r="B238" s="45" t="s">
        <v>749</v>
      </c>
      <c r="C238" s="45" t="s">
        <v>34</v>
      </c>
      <c r="D238" s="45">
        <v>902720</v>
      </c>
      <c r="E238" s="45" t="s">
        <v>16</v>
      </c>
      <c r="F238" s="45">
        <v>2018</v>
      </c>
      <c r="G238" s="45" t="s">
        <v>17</v>
      </c>
      <c r="H238" s="46">
        <v>43496</v>
      </c>
      <c r="I238" s="46">
        <v>43515</v>
      </c>
      <c r="J238" s="46">
        <v>43585</v>
      </c>
      <c r="K238" s="45">
        <v>149000000</v>
      </c>
      <c r="L238" s="45">
        <v>151000000</v>
      </c>
      <c r="M238" s="45" t="s">
        <v>1973</v>
      </c>
      <c r="N238" s="20">
        <v>1.2143505903723888</v>
      </c>
      <c r="O238" s="21">
        <v>1.2143505903723888</v>
      </c>
      <c r="P238" s="21">
        <v>0.17711171662125341</v>
      </c>
      <c r="Q238" s="21">
        <v>1.657404670410878</v>
      </c>
      <c r="R238" s="21">
        <v>0.34605116796440488</v>
      </c>
      <c r="S238" s="21">
        <v>6.1179087875417133E-3</v>
      </c>
      <c r="T238" s="21">
        <v>0.33993325917686318</v>
      </c>
      <c r="U238" s="21">
        <v>0.91959798994974873</v>
      </c>
      <c r="V238" s="21">
        <v>1.6257759385161101E-2</v>
      </c>
      <c r="W238" s="21">
        <v>0.90334023056458768</v>
      </c>
      <c r="X238" s="22">
        <v>0.29744160177975526</v>
      </c>
      <c r="Y238" s="22">
        <v>1.0705696202531645</v>
      </c>
      <c r="Z238" s="22">
        <v>0.70255839822024468</v>
      </c>
      <c r="AA238" s="22">
        <v>0.55328142380422696</v>
      </c>
      <c r="AB238" s="23">
        <v>0.37630700778642939</v>
      </c>
      <c r="AC238" s="24">
        <v>0.14080629301868239</v>
      </c>
      <c r="AD238" s="22">
        <v>6.7354965585054077E-2</v>
      </c>
      <c r="AE238" s="22">
        <v>6.7354965585054077E-2</v>
      </c>
      <c r="AF238" s="22">
        <v>3.5988200589970501E-2</v>
      </c>
      <c r="AG238" s="22">
        <v>4.8928571428571432</v>
      </c>
      <c r="AH238" s="23">
        <v>4.8928571428571432</v>
      </c>
      <c r="AI238" s="24">
        <v>-0.81558935361216733</v>
      </c>
      <c r="AJ238" s="22">
        <v>0.23887375113533152</v>
      </c>
      <c r="AK238" s="22">
        <v>0.1054323368691739</v>
      </c>
      <c r="AL238" s="23">
        <v>0.16907746705239474</v>
      </c>
      <c r="AM238" s="24">
        <v>0.1081879988176175</v>
      </c>
      <c r="AN238" s="22">
        <v>3.0062075081288797</v>
      </c>
      <c r="AO238" s="22">
        <v>1.1312569521690767</v>
      </c>
      <c r="AP238" s="22">
        <v>21.546610169491526</v>
      </c>
      <c r="AQ238" s="22">
        <v>4.0711902113459403E-2</v>
      </c>
      <c r="AR238" s="22">
        <v>5.1720747295968532E-2</v>
      </c>
      <c r="AS238" s="22">
        <v>-4.2182890855457227E-2</v>
      </c>
      <c r="AT238" s="22">
        <v>5.8509454949944383E-2</v>
      </c>
      <c r="AU238" s="22">
        <v>0.20663033605812897</v>
      </c>
      <c r="AV238" s="22">
        <v>0.14625522340083574</v>
      </c>
      <c r="AW238" s="22">
        <v>0.17212041884816753</v>
      </c>
      <c r="AX238" s="22">
        <v>0.14888743455497383</v>
      </c>
      <c r="AY238" s="22">
        <v>4.5416058394160581</v>
      </c>
      <c r="AZ238" s="22">
        <v>3.9722627737226279</v>
      </c>
      <c r="BA238" s="22">
        <v>1.2431693989071038</v>
      </c>
      <c r="BB238" s="22">
        <v>0.22018643522982964</v>
      </c>
      <c r="BC238" s="23">
        <v>0.10091337654684737</v>
      </c>
    </row>
    <row r="239" spans="1:55" x14ac:dyDescent="0.2">
      <c r="A239" s="45" t="s">
        <v>745</v>
      </c>
      <c r="B239" s="45" t="s">
        <v>746</v>
      </c>
      <c r="C239" s="45" t="s">
        <v>45</v>
      </c>
      <c r="D239" s="45">
        <v>378178</v>
      </c>
      <c r="E239" s="45" t="s">
        <v>16</v>
      </c>
      <c r="F239" s="45">
        <v>2018</v>
      </c>
      <c r="G239" s="45" t="s">
        <v>17</v>
      </c>
      <c r="H239" s="46">
        <v>43465</v>
      </c>
      <c r="I239" s="46">
        <v>43523</v>
      </c>
      <c r="J239" s="46">
        <v>43683</v>
      </c>
      <c r="K239" s="45">
        <v>134000000</v>
      </c>
      <c r="L239" s="45">
        <v>134800000</v>
      </c>
      <c r="M239" s="45" t="s">
        <v>1974</v>
      </c>
      <c r="N239" s="20">
        <v>1.8095677115345217</v>
      </c>
      <c r="O239" s="21">
        <v>1.2245441507887729</v>
      </c>
      <c r="P239" s="21">
        <v>0.53892644949805368</v>
      </c>
      <c r="Q239" s="21">
        <v>1.9818609338259994</v>
      </c>
      <c r="R239" s="21">
        <v>0.35251210994705418</v>
      </c>
      <c r="S239" s="21">
        <v>4.3314182719387181E-2</v>
      </c>
      <c r="T239" s="21">
        <v>0.30919792722766698</v>
      </c>
      <c r="U239" s="21">
        <v>1.0511420893516963</v>
      </c>
      <c r="V239" s="21">
        <v>0.12915686933154183</v>
      </c>
      <c r="W239" s="21">
        <v>0.92198522002015448</v>
      </c>
      <c r="X239" s="22">
        <v>0.4974935225864594</v>
      </c>
      <c r="Y239" s="22">
        <v>0.46524711857784723</v>
      </c>
      <c r="Z239" s="22">
        <v>0.5025064774135406</v>
      </c>
      <c r="AA239" s="22">
        <v>0.23155345274304381</v>
      </c>
      <c r="AB239" s="23">
        <v>0.33536104539822009</v>
      </c>
      <c r="AC239" s="24">
        <v>0.22006694051422485</v>
      </c>
      <c r="AD239" s="22">
        <v>0.11899690653684264</v>
      </c>
      <c r="AE239" s="22">
        <v>0.11374816167148435</v>
      </c>
      <c r="AF239" s="22">
        <v>7.4192403265885692E-2</v>
      </c>
      <c r="AG239" s="22">
        <v>13.072423398328691</v>
      </c>
      <c r="AH239" s="23">
        <v>12.495821727019498</v>
      </c>
      <c r="AI239" s="24">
        <v>-0.14536849222447601</v>
      </c>
      <c r="AJ239" s="22">
        <v>0.4545175169022741</v>
      </c>
      <c r="AK239" s="22">
        <v>0.20619956858672206</v>
      </c>
      <c r="AL239" s="23">
        <v>0.35447791004234241</v>
      </c>
      <c r="AM239" s="24">
        <v>0.24571716493113874</v>
      </c>
      <c r="AN239" s="22">
        <v>3.3118911656029559</v>
      </c>
      <c r="AO239" s="22">
        <v>1.1106792835417372</v>
      </c>
      <c r="AP239" s="22">
        <v>4.9902568644818421</v>
      </c>
      <c r="AQ239" s="22">
        <v>8.2403965303593563E-2</v>
      </c>
      <c r="AR239" s="22">
        <v>0.11250570515746235</v>
      </c>
      <c r="AS239" s="22">
        <v>-1.6354784725391754E-2</v>
      </c>
      <c r="AT239" s="22">
        <v>0.1249577559986482</v>
      </c>
      <c r="AU239" s="22">
        <v>0.28549477566072529</v>
      </c>
      <c r="AV239" s="22">
        <v>0.22265718622673164</v>
      </c>
      <c r="AW239" s="22">
        <v>0.40413516713726205</v>
      </c>
      <c r="AX239" s="22">
        <v>0.25384825576099829</v>
      </c>
      <c r="AY239" s="22">
        <v>2.6671638610696782</v>
      </c>
      <c r="AZ239" s="22">
        <v>1.5461325378222885</v>
      </c>
      <c r="BA239" s="22">
        <v>0.95249487354750517</v>
      </c>
      <c r="BB239" s="22">
        <v>0.35839258608292723</v>
      </c>
      <c r="BC239" s="23">
        <v>0.17424065874310574</v>
      </c>
    </row>
    <row r="240" spans="1:55" x14ac:dyDescent="0.2">
      <c r="A240" s="45" t="s">
        <v>739</v>
      </c>
      <c r="B240" s="45" t="s">
        <v>740</v>
      </c>
      <c r="C240" s="45" t="s">
        <v>24</v>
      </c>
      <c r="D240" s="45">
        <v>378177</v>
      </c>
      <c r="E240" s="45" t="s">
        <v>16</v>
      </c>
      <c r="F240" s="45">
        <v>2018</v>
      </c>
      <c r="G240" s="45" t="s">
        <v>17</v>
      </c>
      <c r="H240" s="46">
        <v>43465</v>
      </c>
      <c r="I240" s="46">
        <v>43524</v>
      </c>
      <c r="J240" s="46">
        <v>43588</v>
      </c>
      <c r="K240" s="45">
        <v>100200000</v>
      </c>
      <c r="L240" s="45">
        <v>101300000</v>
      </c>
      <c r="M240" s="45" t="s">
        <v>1975</v>
      </c>
      <c r="N240" s="20">
        <v>1.250766344878071</v>
      </c>
      <c r="O240" s="21">
        <v>1.1468179530585167</v>
      </c>
      <c r="P240" s="21">
        <v>0.14485061993869242</v>
      </c>
      <c r="Q240" s="21">
        <v>1.4429661973069203</v>
      </c>
      <c r="R240" s="21">
        <v>0.40557188268457983</v>
      </c>
      <c r="S240" s="21">
        <v>2.504048461584598E-2</v>
      </c>
      <c r="T240" s="21">
        <v>0.38053139806873387</v>
      </c>
      <c r="U240" s="21">
        <v>0.99079839997655639</v>
      </c>
      <c r="V240" s="21">
        <v>6.1173057480695688E-2</v>
      </c>
      <c r="W240" s="21">
        <v>0.92962534249586071</v>
      </c>
      <c r="X240" s="22">
        <v>0.16396569303664607</v>
      </c>
      <c r="Y240" s="22">
        <v>1.3366431649040345</v>
      </c>
      <c r="Z240" s="22">
        <v>0.8360343069633539</v>
      </c>
      <c r="AA240" s="22">
        <v>0.44388532357704075</v>
      </c>
      <c r="AB240" s="23">
        <v>0.40933845138847236</v>
      </c>
      <c r="AC240" s="24">
        <v>0.29994179278230498</v>
      </c>
      <c r="AD240" s="22">
        <v>0.15450135816841287</v>
      </c>
      <c r="AE240" s="22">
        <v>0.13349825378346916</v>
      </c>
      <c r="AF240" s="22">
        <v>0.11904346138921226</v>
      </c>
      <c r="AG240" s="22">
        <v>6.7741386643981283</v>
      </c>
      <c r="AH240" s="23">
        <v>5.8532539344959593</v>
      </c>
      <c r="AI240" s="24">
        <v>0.39596822642013219</v>
      </c>
      <c r="AJ240" s="22">
        <v>0.68540970856018668</v>
      </c>
      <c r="AK240" s="22">
        <v>0.22154360331849574</v>
      </c>
      <c r="AL240" s="23">
        <v>0.22154360331849574</v>
      </c>
      <c r="AM240" s="24">
        <v>0.17979750619056689</v>
      </c>
      <c r="AN240" s="22">
        <v>1.510351800026374</v>
      </c>
      <c r="AO240" s="22">
        <v>0.61824506687458769</v>
      </c>
      <c r="AP240" s="22">
        <v>18.806787082649151</v>
      </c>
      <c r="AQ240" s="22">
        <v>7.3598032747555928E-2</v>
      </c>
      <c r="AR240" s="22">
        <v>0.14533372138145129</v>
      </c>
      <c r="AS240" s="22">
        <v>5.7547535894450913E-2</v>
      </c>
      <c r="AT240" s="22">
        <v>8.9851856294608054E-2</v>
      </c>
      <c r="AU240" s="22">
        <v>-0.33426362263805648</v>
      </c>
      <c r="AV240" s="22">
        <v>-0.1080433593114565</v>
      </c>
      <c r="AW240" s="22">
        <v>0.2361220565520285</v>
      </c>
      <c r="AX240" s="22">
        <v>-0.11515304353308325</v>
      </c>
      <c r="AY240" s="22">
        <v>4.2459500188371218</v>
      </c>
      <c r="AZ240" s="22">
        <v>4.0471555946251412</v>
      </c>
      <c r="BA240" s="22">
        <v>-0.59538749898133814</v>
      </c>
      <c r="BB240" s="22">
        <v>0.20350187072063411</v>
      </c>
      <c r="BC240" s="23">
        <v>9.4986643473939245E-2</v>
      </c>
    </row>
    <row r="241" spans="1:55" x14ac:dyDescent="0.2">
      <c r="A241" s="45" t="s">
        <v>757</v>
      </c>
      <c r="B241" s="45" t="s">
        <v>758</v>
      </c>
      <c r="C241" s="45" t="s">
        <v>45</v>
      </c>
      <c r="D241" s="45">
        <v>124743</v>
      </c>
      <c r="E241" s="45" t="s">
        <v>16</v>
      </c>
      <c r="F241" s="45">
        <v>2018</v>
      </c>
      <c r="G241" s="45" t="s">
        <v>17</v>
      </c>
      <c r="H241" s="46">
        <v>43465</v>
      </c>
      <c r="I241" s="46">
        <v>43525</v>
      </c>
      <c r="J241" s="46">
        <v>43587</v>
      </c>
      <c r="K241" s="45">
        <v>317557000</v>
      </c>
      <c r="L241" s="45">
        <v>318635000</v>
      </c>
      <c r="M241" s="45" t="s">
        <v>1976</v>
      </c>
      <c r="N241" s="20">
        <v>2.8895929914328309</v>
      </c>
      <c r="O241" s="21">
        <v>1.0896838645099054</v>
      </c>
      <c r="P241" s="21">
        <v>0.21150746489819494</v>
      </c>
      <c r="Q241" s="21">
        <v>1.2266804511805467</v>
      </c>
      <c r="R241" s="21">
        <v>0.36340626838927659</v>
      </c>
      <c r="S241" s="21">
        <v>1.3490095733132684E-2</v>
      </c>
      <c r="T241" s="21">
        <v>0.34991617265614389</v>
      </c>
      <c r="U241" s="21">
        <v>0.8091896336588732</v>
      </c>
      <c r="V241" s="21">
        <v>3.003813245352065E-2</v>
      </c>
      <c r="W241" s="21">
        <v>0.77915150120535259</v>
      </c>
      <c r="X241" s="22">
        <v>0.4080480655655378</v>
      </c>
      <c r="Y241" s="22">
        <v>0.82700814219029162</v>
      </c>
      <c r="Z241" s="22">
        <v>0.59195193443446226</v>
      </c>
      <c r="AA241" s="22">
        <v>0.3775551753029186</v>
      </c>
      <c r="AB241" s="23">
        <v>0.44909901619238524</v>
      </c>
      <c r="AC241" s="24">
        <v>0.39022887037354465</v>
      </c>
      <c r="AD241" s="22">
        <v>0.11158941713432877</v>
      </c>
      <c r="AE241" s="22">
        <v>8.9041604476328168E-2</v>
      </c>
      <c r="AF241" s="22">
        <v>5.4816574746667554E-2</v>
      </c>
      <c r="AG241" s="22">
        <v>10.69004329004329</v>
      </c>
      <c r="AH241" s="23">
        <v>8.5300078709169611</v>
      </c>
      <c r="AI241" s="24">
        <v>-0.21693389863172094</v>
      </c>
      <c r="AJ241" s="22">
        <v>0.39229650327657167</v>
      </c>
      <c r="AK241" s="22">
        <v>0.15243920352058474</v>
      </c>
      <c r="AL241" s="23">
        <v>0.15243920352058474</v>
      </c>
      <c r="AM241" s="24">
        <v>0.12688091934371579</v>
      </c>
      <c r="AN241" s="22">
        <v>2.3146451585143817</v>
      </c>
      <c r="AO241" s="22">
        <v>1.0395048635232764</v>
      </c>
      <c r="AP241" s="22">
        <v>3.8956829811835592</v>
      </c>
      <c r="AQ241" s="22">
        <v>5.6982096050848141E-2</v>
      </c>
      <c r="AR241" s="22">
        <v>5.3292066301533679E-2</v>
      </c>
      <c r="AS241" s="22">
        <v>-1.1560855708931859E-2</v>
      </c>
      <c r="AT241" s="22">
        <v>5.5397362107649173E-2</v>
      </c>
      <c r="AU241" s="22">
        <v>0.10153667734160716</v>
      </c>
      <c r="AV241" s="22">
        <v>3.9455284696149798E-2</v>
      </c>
      <c r="AW241" s="22">
        <v>0.15831609521543072</v>
      </c>
      <c r="AX241" s="22">
        <v>4.0976379201981925E-2</v>
      </c>
      <c r="AY241" s="22">
        <v>3.132873646156225</v>
      </c>
      <c r="AZ241" s="22">
        <v>2.8753893106164914</v>
      </c>
      <c r="BA241" s="22">
        <v>0.25162812134656315</v>
      </c>
      <c r="BB241" s="22">
        <v>0.25469891127444932</v>
      </c>
      <c r="BC241" s="23">
        <v>0.10777897174442837</v>
      </c>
    </row>
    <row r="242" spans="1:55" x14ac:dyDescent="0.2">
      <c r="A242" s="45" t="s">
        <v>751</v>
      </c>
      <c r="B242" s="45" t="s">
        <v>752</v>
      </c>
      <c r="C242" s="45" t="s">
        <v>24</v>
      </c>
      <c r="D242" s="45">
        <v>378181</v>
      </c>
      <c r="E242" s="45" t="s">
        <v>16</v>
      </c>
      <c r="F242" s="45">
        <v>2018</v>
      </c>
      <c r="G242" s="45" t="s">
        <v>17</v>
      </c>
      <c r="H242" s="46">
        <v>43465</v>
      </c>
      <c r="I242" s="46">
        <v>43515</v>
      </c>
      <c r="J242" s="46">
        <v>43587</v>
      </c>
      <c r="K242" s="45">
        <v>1012284000</v>
      </c>
      <c r="L242" s="45">
        <v>1028368000</v>
      </c>
      <c r="M242" s="45" t="s">
        <v>1977</v>
      </c>
      <c r="N242" s="20">
        <v>1.3210121148329308</v>
      </c>
      <c r="O242" s="21">
        <v>1.014302519967804</v>
      </c>
      <c r="P242" s="21">
        <v>0.55270743469616601</v>
      </c>
      <c r="Q242" s="21">
        <v>2.8551067458582948</v>
      </c>
      <c r="R242" s="21">
        <v>0.30339698984015473</v>
      </c>
      <c r="S242" s="21">
        <v>8.2403681554434088E-2</v>
      </c>
      <c r="T242" s="21">
        <v>0.22099330828572064</v>
      </c>
      <c r="U242" s="21">
        <v>1.1696277822058812</v>
      </c>
      <c r="V242" s="21">
        <v>0.31767498864405763</v>
      </c>
      <c r="W242" s="21">
        <v>0.85195279356182352</v>
      </c>
      <c r="X242" s="22">
        <v>0.42689357728818833</v>
      </c>
      <c r="Y242" s="22">
        <v>0.31895455924683652</v>
      </c>
      <c r="Z242" s="22">
        <v>0.57310642271181167</v>
      </c>
      <c r="AA242" s="22">
        <v>9.7154354060603368E-2</v>
      </c>
      <c r="AB242" s="23">
        <v>0.25939618950223425</v>
      </c>
      <c r="AC242" s="24">
        <v>0.73459313637615697</v>
      </c>
      <c r="AD242" s="22">
        <v>0.21560645874961196</v>
      </c>
      <c r="AE242" s="22">
        <v>0.21560645874961196</v>
      </c>
      <c r="AF242" s="22">
        <v>-8.9238477917739697E-3</v>
      </c>
      <c r="AG242" s="22" t="e">
        <v>#DIV/0!</v>
      </c>
      <c r="AH242" s="23" t="e">
        <v>#DIV/0!</v>
      </c>
      <c r="AI242" s="24">
        <v>2.5393546548899495E-2</v>
      </c>
      <c r="AJ242" s="22">
        <v>0.38632626806733672</v>
      </c>
      <c r="AK242" s="22">
        <v>0.25085915689047489</v>
      </c>
      <c r="AL242" s="23">
        <v>0.4114866894798162</v>
      </c>
      <c r="AM242" s="24">
        <v>-1.7492436513854251E-2</v>
      </c>
      <c r="AN242" s="22">
        <v>1.9601899227795918</v>
      </c>
      <c r="AO242" s="22">
        <v>0.50846579666970504</v>
      </c>
      <c r="AP242" s="22">
        <v>4.9014830054434011</v>
      </c>
      <c r="AQ242" s="22">
        <v>-4.5374713768035393E-3</v>
      </c>
      <c r="AR242" s="22">
        <v>0.24553042459326754</v>
      </c>
      <c r="AS242" s="22">
        <v>6.234888266080197E-3</v>
      </c>
      <c r="AT242" s="22">
        <v>0.12484382294746671</v>
      </c>
      <c r="AU242" s="22">
        <v>0.1260327877874779</v>
      </c>
      <c r="AV242" s="22">
        <v>0.13424097427292245</v>
      </c>
      <c r="AW242" s="22">
        <v>0.56492128162567279</v>
      </c>
      <c r="AX242" s="22">
        <v>0.1842965645591268</v>
      </c>
      <c r="AY242" s="22">
        <v>2.7675008111615833</v>
      </c>
      <c r="AZ242" s="22">
        <v>1.1382624918883841</v>
      </c>
      <c r="BA242" s="22">
        <v>-8.9759921607055357</v>
      </c>
      <c r="BB242" s="22">
        <v>0.36133684079401485</v>
      </c>
      <c r="BC242" s="23">
        <v>0.16197023494749566</v>
      </c>
    </row>
    <row r="243" spans="1:55" x14ac:dyDescent="0.2">
      <c r="A243" s="45" t="s">
        <v>760</v>
      </c>
      <c r="B243" s="45" t="s">
        <v>761</v>
      </c>
      <c r="C243" s="45" t="s">
        <v>15</v>
      </c>
      <c r="D243" s="45">
        <v>103644</v>
      </c>
      <c r="E243" s="45" t="s">
        <v>16</v>
      </c>
      <c r="F243" s="45">
        <v>2018</v>
      </c>
      <c r="G243" s="45" t="s">
        <v>17</v>
      </c>
      <c r="H243" s="46">
        <v>43465</v>
      </c>
      <c r="I243" s="46">
        <v>43504</v>
      </c>
      <c r="J243" s="46">
        <v>43504</v>
      </c>
      <c r="K243" s="45">
        <v>283200000</v>
      </c>
      <c r="L243" s="45">
        <v>285500000</v>
      </c>
      <c r="M243" s="45" t="s">
        <v>1767</v>
      </c>
      <c r="N243" s="20">
        <v>1.3817361715597056</v>
      </c>
      <c r="O243" s="21">
        <v>1.0266677217694073</v>
      </c>
      <c r="P243" s="21">
        <v>0.2263986705705468</v>
      </c>
      <c r="Q243" s="21">
        <v>-77.389162561576356</v>
      </c>
      <c r="R243" s="21">
        <v>0.30659272156660433</v>
      </c>
      <c r="S243" s="21">
        <v>1.6121751467079382E-2</v>
      </c>
      <c r="T243" s="21">
        <v>0.29047097009952494</v>
      </c>
      <c r="U243" s="21">
        <v>-23.420361247947454</v>
      </c>
      <c r="V243" s="21">
        <v>-1.2315270935960592</v>
      </c>
      <c r="W243" s="21">
        <v>-22.188834154351397</v>
      </c>
      <c r="X243" s="22">
        <v>0.37533586982223083</v>
      </c>
      <c r="Y243" s="22">
        <v>-1.9080740671115707E-2</v>
      </c>
      <c r="Z243" s="22">
        <v>0.62466413017776923</v>
      </c>
      <c r="AA243" s="22">
        <v>0.23230369080630253</v>
      </c>
      <c r="AB243" s="23">
        <v>-1.3090862191268459E-2</v>
      </c>
      <c r="AC243" s="24">
        <v>0.10868202476100924</v>
      </c>
      <c r="AD243" s="22">
        <v>0.11598887321736405</v>
      </c>
      <c r="AE243" s="22">
        <v>0.11598887321736405</v>
      </c>
      <c r="AF243" s="22">
        <v>3.9217990910515595E-2</v>
      </c>
      <c r="AG243" s="22">
        <v>9.0952380952380949</v>
      </c>
      <c r="AH243" s="23">
        <v>9.0952380952380949</v>
      </c>
      <c r="AI243" s="24">
        <v>-0.66476219888820265</v>
      </c>
      <c r="AJ243" s="22">
        <v>0.51246340112368438</v>
      </c>
      <c r="AK243" s="22">
        <v>0.30239080137418495</v>
      </c>
      <c r="AL243" s="23">
        <v>0.45404192666339482</v>
      </c>
      <c r="AM243" s="24">
        <v>-3.2873563218390807</v>
      </c>
      <c r="AN243" s="22">
        <v>-83.822660098522164</v>
      </c>
      <c r="AO243" s="22">
        <v>1.0973108918552912</v>
      </c>
      <c r="AP243" s="22">
        <v>10.582089552238806</v>
      </c>
      <c r="AQ243" s="22">
        <v>4.3034328582790569E-2</v>
      </c>
      <c r="AR243" s="22">
        <v>0.12686099357467481</v>
      </c>
      <c r="AS243" s="22">
        <v>-8.4332393041842965E-2</v>
      </c>
      <c r="AT243" s="22">
        <v>0.13920595000107477</v>
      </c>
      <c r="AU243" s="22">
        <v>0.42169818786104296</v>
      </c>
      <c r="AV243" s="22">
        <v>0.37362406225899181</v>
      </c>
      <c r="AW243" s="22">
        <v>0.47924221120402577</v>
      </c>
      <c r="AX243" s="22">
        <v>0.39436098571745726</v>
      </c>
      <c r="AY243" s="22">
        <v>2.4088836345211959</v>
      </c>
      <c r="AZ243" s="22">
        <v>1.9256882283398076</v>
      </c>
      <c r="BA243" s="22">
        <v>2.6618381618381619</v>
      </c>
      <c r="BB243" s="22">
        <v>0.41513005679029658</v>
      </c>
      <c r="BC243" s="23">
        <v>0.17474324164797544</v>
      </c>
    </row>
    <row r="244" spans="1:55" x14ac:dyDescent="0.2">
      <c r="A244" s="45" t="s">
        <v>83</v>
      </c>
      <c r="B244" s="45" t="s">
        <v>84</v>
      </c>
      <c r="C244" s="45" t="s">
        <v>52</v>
      </c>
      <c r="D244" s="45">
        <v>119577</v>
      </c>
      <c r="E244" s="45" t="s">
        <v>16</v>
      </c>
      <c r="F244" s="45">
        <v>2018</v>
      </c>
      <c r="G244" s="45" t="s">
        <v>17</v>
      </c>
      <c r="H244" s="46">
        <v>43465</v>
      </c>
      <c r="I244" s="46">
        <v>43518</v>
      </c>
      <c r="J244" s="46">
        <v>43588</v>
      </c>
      <c r="K244" s="45">
        <v>235800000</v>
      </c>
      <c r="L244" s="45">
        <v>235800000</v>
      </c>
      <c r="M244" s="45" t="s">
        <v>1978</v>
      </c>
      <c r="N244" s="20">
        <v>0.42117263843648206</v>
      </c>
      <c r="O244" s="21">
        <v>0.3176826430898092</v>
      </c>
      <c r="P244" s="21">
        <v>1.2982782689623081E-2</v>
      </c>
      <c r="Q244" s="21">
        <v>2.2375975537401307</v>
      </c>
      <c r="R244" s="21">
        <v>0.37225644567868166</v>
      </c>
      <c r="S244" s="21">
        <v>8.9576960487179128E-2</v>
      </c>
      <c r="T244" s="21">
        <v>0.28267948519150254</v>
      </c>
      <c r="U244" s="21">
        <v>1.2052165578932956</v>
      </c>
      <c r="V244" s="21">
        <v>0.29001414814476745</v>
      </c>
      <c r="W244" s="21">
        <v>0.91520240974852818</v>
      </c>
      <c r="X244" s="22">
        <v>6.379424576044207E-2</v>
      </c>
      <c r="Y244" s="22">
        <v>0.308871001846657</v>
      </c>
      <c r="Z244" s="22">
        <v>0.93620575423955787</v>
      </c>
      <c r="AA244" s="22">
        <v>0</v>
      </c>
      <c r="AB244" s="23">
        <v>0.308871001846657</v>
      </c>
      <c r="AC244" s="24">
        <v>1</v>
      </c>
      <c r="AD244" s="22">
        <v>0.32972621370705457</v>
      </c>
      <c r="AE244" s="22">
        <v>0.19318786588610964</v>
      </c>
      <c r="AF244" s="22">
        <v>0.13520785287682574</v>
      </c>
      <c r="AG244" s="22">
        <v>5.1845653184565315</v>
      </c>
      <c r="AH244" s="23">
        <v>3.0376569037656904</v>
      </c>
      <c r="AI244" s="24">
        <v>0.54159040065080333</v>
      </c>
      <c r="AJ244" s="22">
        <v>0.45760818985574686</v>
      </c>
      <c r="AK244" s="22">
        <v>0.13161033797216701</v>
      </c>
      <c r="AL244" s="23">
        <v>0.18619710309571144</v>
      </c>
      <c r="AM244" s="24">
        <v>0.10435397745424672</v>
      </c>
      <c r="AN244" s="22">
        <v>0.77180411665373561</v>
      </c>
      <c r="AO244" s="22">
        <v>0.23838791074021343</v>
      </c>
      <c r="AP244" s="22">
        <v>-2.7190288608409037</v>
      </c>
      <c r="AQ244" s="22">
        <v>3.2231917562976643E-2</v>
      </c>
      <c r="AR244" s="22">
        <v>0.29075749512151855</v>
      </c>
      <c r="AS244" s="22">
        <v>0.15747146827508723</v>
      </c>
      <c r="AT244" s="22">
        <v>6.93130717940766E-2</v>
      </c>
      <c r="AU244" s="22">
        <v>-0.2386691484411354</v>
      </c>
      <c r="AV244" s="22">
        <v>-9.7112562718924544E-2</v>
      </c>
      <c r="AW244" s="22">
        <v>0.24520021941854087</v>
      </c>
      <c r="AX244" s="22">
        <v>-0.12788610183015009</v>
      </c>
      <c r="AY244" s="22">
        <v>4.7359218077474896</v>
      </c>
      <c r="AZ244" s="22">
        <v>4.7109038737446198</v>
      </c>
      <c r="BA244" s="22">
        <v>-1.1215832057730155</v>
      </c>
      <c r="BB244" s="22">
        <v>0.12371485373473445</v>
      </c>
      <c r="BC244" s="23">
        <v>5.4274512409874735E-2</v>
      </c>
    </row>
    <row r="245" spans="1:55" x14ac:dyDescent="0.2">
      <c r="A245" s="45" t="s">
        <v>763</v>
      </c>
      <c r="B245" s="45" t="s">
        <v>764</v>
      </c>
      <c r="C245" s="45" t="s">
        <v>45</v>
      </c>
      <c r="D245" s="45">
        <v>186050</v>
      </c>
      <c r="E245" s="45" t="s">
        <v>16</v>
      </c>
      <c r="F245" s="45">
        <v>2018</v>
      </c>
      <c r="G245" s="45" t="s">
        <v>17</v>
      </c>
      <c r="H245" s="46">
        <v>43524</v>
      </c>
      <c r="I245" s="46">
        <v>43547</v>
      </c>
      <c r="J245" s="46">
        <v>43711</v>
      </c>
      <c r="K245" s="45">
        <v>800000000</v>
      </c>
      <c r="L245" s="45">
        <v>801000000</v>
      </c>
      <c r="M245" s="45" t="s">
        <v>1979</v>
      </c>
      <c r="N245" s="20">
        <v>1.0558862433862435</v>
      </c>
      <c r="O245" s="21">
        <v>0.11400462962962964</v>
      </c>
      <c r="P245" s="21">
        <v>5.7043650793650792E-2</v>
      </c>
      <c r="Q245" s="21">
        <v>5.0090243487144557</v>
      </c>
      <c r="R245" s="21">
        <v>0.48156753846589784</v>
      </c>
      <c r="S245" s="21">
        <v>4.0548581791391571E-2</v>
      </c>
      <c r="T245" s="21">
        <v>0.44101895667450625</v>
      </c>
      <c r="U245" s="21">
        <v>2.8937510641920654</v>
      </c>
      <c r="V245" s="21">
        <v>0.2436574152903116</v>
      </c>
      <c r="W245" s="21">
        <v>2.6500936489017537</v>
      </c>
      <c r="X245" s="22">
        <v>0.36190530163497775</v>
      </c>
      <c r="Y245" s="22">
        <v>0.17281661958568739</v>
      </c>
      <c r="Z245" s="22">
        <v>0.63809469836502219</v>
      </c>
      <c r="AA245" s="22">
        <v>3.7034938086197615E-2</v>
      </c>
      <c r="AB245" s="23">
        <v>0.16641636677906549</v>
      </c>
      <c r="AC245" s="24">
        <v>0.34114458094696803</v>
      </c>
      <c r="AD245" s="22">
        <v>0.11706670164240225</v>
      </c>
      <c r="AE245" s="22">
        <v>9.5979247730220499E-2</v>
      </c>
      <c r="AF245" s="22">
        <v>5.023390023171425E-2</v>
      </c>
      <c r="AG245" s="22">
        <v>12.690363349131122</v>
      </c>
      <c r="AH245" s="23">
        <v>10.404423380726698</v>
      </c>
      <c r="AI245" s="24">
        <v>-0.71214215202369202</v>
      </c>
      <c r="AJ245" s="22">
        <v>0.41873346560846558</v>
      </c>
      <c r="AK245" s="22">
        <v>0.22224183583406884</v>
      </c>
      <c r="AL245" s="23">
        <v>0.29802883200941455</v>
      </c>
      <c r="AM245" s="24">
        <v>0.58692320790056185</v>
      </c>
      <c r="AN245" s="22">
        <v>11.683807253533118</v>
      </c>
      <c r="AO245" s="22">
        <v>1.944376753279873</v>
      </c>
      <c r="AP245" s="22">
        <v>101.50739644970415</v>
      </c>
      <c r="AQ245" s="22">
        <v>9.7673627837125618E-2</v>
      </c>
      <c r="AR245" s="22">
        <v>7.3813375304216028E-2</v>
      </c>
      <c r="AS245" s="22">
        <v>-5.2565615937276849E-2</v>
      </c>
      <c r="AT245" s="22">
        <v>0.14352101102264034</v>
      </c>
      <c r="AU245" s="22">
        <v>0.29960317460317459</v>
      </c>
      <c r="AV245" s="22">
        <v>0.21323918799646954</v>
      </c>
      <c r="AW245" s="22">
        <v>0.32543048059624774</v>
      </c>
      <c r="AX245" s="22">
        <v>0.23284502698535081</v>
      </c>
      <c r="AY245" s="22">
        <v>2.1156479521971865</v>
      </c>
      <c r="AZ245" s="22">
        <v>2.0297522718785013</v>
      </c>
      <c r="BA245" s="22">
        <v>1.0513489991296781</v>
      </c>
      <c r="BB245" s="22">
        <v>0.38752574286554869</v>
      </c>
      <c r="BC245" s="23">
        <v>0.28394050441905583</v>
      </c>
    </row>
    <row r="246" spans="1:55" x14ac:dyDescent="0.2">
      <c r="A246" s="45" t="s">
        <v>742</v>
      </c>
      <c r="B246" s="45" t="s">
        <v>743</v>
      </c>
      <c r="C246" s="45" t="s">
        <v>34</v>
      </c>
      <c r="D246" s="45">
        <v>101897</v>
      </c>
      <c r="E246" s="45" t="s">
        <v>16</v>
      </c>
      <c r="F246" s="45">
        <v>2019</v>
      </c>
      <c r="G246" s="45" t="s">
        <v>17</v>
      </c>
      <c r="H246" s="46">
        <v>43646</v>
      </c>
      <c r="I246" s="46">
        <v>43697</v>
      </c>
      <c r="J246" s="46">
        <v>43767</v>
      </c>
      <c r="K246" s="45">
        <v>148031000</v>
      </c>
      <c r="L246" s="45">
        <v>154314000</v>
      </c>
      <c r="M246" s="45" t="s">
        <v>1980</v>
      </c>
      <c r="N246" s="20">
        <v>2.9044496601602128</v>
      </c>
      <c r="O246" s="21">
        <v>2.3089009074668256</v>
      </c>
      <c r="P246" s="21">
        <v>1.5711463767987131</v>
      </c>
      <c r="Q246" s="21">
        <v>0.9193731139024871</v>
      </c>
      <c r="R246" s="21">
        <v>0.19364527907337151</v>
      </c>
      <c r="S246" s="21">
        <v>4.8882653585350287E-2</v>
      </c>
      <c r="T246" s="21">
        <v>0.14476262548802121</v>
      </c>
      <c r="U246" s="21">
        <v>0.37167754228757316</v>
      </c>
      <c r="V246" s="21">
        <v>9.3824051027930358E-2</v>
      </c>
      <c r="W246" s="21">
        <v>0.27785349125964282</v>
      </c>
      <c r="X246" s="22">
        <v>0.73319661287114735</v>
      </c>
      <c r="Y246" s="22">
        <v>0.60897354603999831</v>
      </c>
      <c r="Z246" s="22">
        <v>0.26680338712885265</v>
      </c>
      <c r="AA246" s="22">
        <v>0.11898766919577886</v>
      </c>
      <c r="AB246" s="23">
        <v>0.52100344261194254</v>
      </c>
      <c r="AC246" s="24">
        <v>0.4662844572148519</v>
      </c>
      <c r="AD246" s="22">
        <v>0.29008753093572825</v>
      </c>
      <c r="AE246" s="22">
        <v>0.29008753093572825</v>
      </c>
      <c r="AF246" s="22">
        <v>0.2149211365750901</v>
      </c>
      <c r="AG246" s="22" t="e">
        <v>#DIV/0!</v>
      </c>
      <c r="AH246" s="23" t="e">
        <v>#DIV/0!</v>
      </c>
      <c r="AI246" s="24">
        <v>-1.2320665334461454</v>
      </c>
      <c r="AJ246" s="22">
        <v>0.84301185788818112</v>
      </c>
      <c r="AK246" s="22">
        <v>0.97167333170017944</v>
      </c>
      <c r="AL246" s="23">
        <v>1.0989637472937095</v>
      </c>
      <c r="AM246" s="24">
        <v>0.36615434589319257</v>
      </c>
      <c r="AN246" s="22">
        <v>1.7036683861257356</v>
      </c>
      <c r="AO246" s="22">
        <v>0.8876170942406405</v>
      </c>
      <c r="AP246" s="22">
        <v>1.8462884960888246</v>
      </c>
      <c r="AQ246" s="22">
        <v>0.19076767473767733</v>
      </c>
      <c r="AR246" s="22">
        <v>0.23975331583521095</v>
      </c>
      <c r="AS246" s="22">
        <v>-0.29539203672330716</v>
      </c>
      <c r="AT246" s="22">
        <v>0.21280914153620847</v>
      </c>
      <c r="AU246" s="22">
        <v>1.7154471880209807</v>
      </c>
      <c r="AV246" s="22">
        <v>2.2362844038215801</v>
      </c>
      <c r="AW246" s="22">
        <v>1.470055829802686</v>
      </c>
      <c r="AX246" s="22">
        <v>2.9914207206838181</v>
      </c>
      <c r="AY246" s="22">
        <v>0.75205948777253528</v>
      </c>
      <c r="AZ246" s="22">
        <v>-0.78828736448117653</v>
      </c>
      <c r="BA246" s="22">
        <v>2.2700172765691833</v>
      </c>
      <c r="BB246" s="22">
        <v>1.3296820481074174</v>
      </c>
      <c r="BC246" s="23">
        <v>0.34443567862950297</v>
      </c>
    </row>
    <row r="247" spans="1:55" x14ac:dyDescent="0.2">
      <c r="A247" s="45" t="s">
        <v>1078</v>
      </c>
      <c r="B247" s="45" t="s">
        <v>1079</v>
      </c>
      <c r="C247" s="45" t="s">
        <v>15</v>
      </c>
      <c r="D247" s="45">
        <v>205563</v>
      </c>
      <c r="E247" s="45" t="s">
        <v>16</v>
      </c>
      <c r="F247" s="45">
        <v>2018</v>
      </c>
      <c r="G247" s="45" t="s">
        <v>17</v>
      </c>
      <c r="H247" s="46">
        <v>43465</v>
      </c>
      <c r="I247" s="46">
        <v>43501</v>
      </c>
      <c r="J247" s="46">
        <v>43501</v>
      </c>
      <c r="K247" s="45">
        <v>558000000</v>
      </c>
      <c r="L247" s="45">
        <v>560000000</v>
      </c>
      <c r="M247" s="54" t="s">
        <v>1768</v>
      </c>
      <c r="N247" s="20">
        <v>0.70158822672300747</v>
      </c>
      <c r="O247" s="21">
        <v>0.6403904997814367</v>
      </c>
      <c r="P247" s="21">
        <v>0.47690514352324054</v>
      </c>
      <c r="Q247" s="21">
        <v>1.6045016077170418</v>
      </c>
      <c r="R247" s="21">
        <v>0.14607726005575469</v>
      </c>
      <c r="S247" s="21">
        <v>1.3859020310633213E-2</v>
      </c>
      <c r="T247" s="21">
        <v>0.13221823974512145</v>
      </c>
      <c r="U247" s="21">
        <v>0.3804584586661135</v>
      </c>
      <c r="V247" s="21">
        <v>3.6095840680427344E-2</v>
      </c>
      <c r="W247" s="21">
        <v>0.34436261798568613</v>
      </c>
      <c r="X247" s="22">
        <v>0.1917562724014337</v>
      </c>
      <c r="Y247" s="22">
        <v>0.39937862468931234</v>
      </c>
      <c r="Z247" s="22">
        <v>0.80824372759856633</v>
      </c>
      <c r="AA247" s="22">
        <v>3.8630027877339705E-2</v>
      </c>
      <c r="AB247" s="23">
        <v>0.38395061728395063</v>
      </c>
      <c r="AC247" s="24">
        <v>0.35052666383260123</v>
      </c>
      <c r="AD247" s="22">
        <v>0.22356053091493081</v>
      </c>
      <c r="AE247" s="22">
        <v>0.16602900193661141</v>
      </c>
      <c r="AF247" s="22">
        <v>0.16475367247650088</v>
      </c>
      <c r="AG247" s="22">
        <v>59.911392405063289</v>
      </c>
      <c r="AH247" s="23">
        <v>44.493670886075947</v>
      </c>
      <c r="AI247" s="24">
        <v>-0.43420717739882919</v>
      </c>
      <c r="AJ247" s="22">
        <v>0.5724901646510272</v>
      </c>
      <c r="AK247" s="22">
        <v>0.99645583424209383</v>
      </c>
      <c r="AL247" s="23">
        <v>1.071155943293348</v>
      </c>
      <c r="AM247" s="24">
        <v>0.36178819624520275</v>
      </c>
      <c r="AN247" s="22">
        <v>2.195934031739446</v>
      </c>
      <c r="AO247" s="22">
        <v>0.84313022700119478</v>
      </c>
      <c r="AP247" s="22">
        <v>-10.33740234375</v>
      </c>
      <c r="AQ247" s="22">
        <v>0.13890880127439267</v>
      </c>
      <c r="AR247" s="22">
        <v>0.18558405365830619</v>
      </c>
      <c r="AS247" s="22">
        <v>-8.0581928109205989E-2</v>
      </c>
      <c r="AT247" s="22">
        <v>0.1564715252887296</v>
      </c>
      <c r="AU247" s="22">
        <v>0.22162319685268833</v>
      </c>
      <c r="AV247" s="22">
        <v>0.41466739367502725</v>
      </c>
      <c r="AW247" s="22">
        <v>1.183433734939759</v>
      </c>
      <c r="AX247" s="22">
        <v>0.45813253012048194</v>
      </c>
      <c r="AY247" s="22">
        <v>0.77498415381364882</v>
      </c>
      <c r="AZ247" s="22">
        <v>8.345658144939784E-2</v>
      </c>
      <c r="BA247" s="22">
        <v>0.43606651376146788</v>
      </c>
      <c r="BB247" s="22">
        <v>0.95828789531079606</v>
      </c>
      <c r="BC247" s="23">
        <v>0.19263440565572423</v>
      </c>
    </row>
    <row r="248" spans="1:55" x14ac:dyDescent="0.2">
      <c r="A248" s="45" t="s">
        <v>766</v>
      </c>
      <c r="B248" s="45" t="s">
        <v>767</v>
      </c>
      <c r="C248" s="45" t="s">
        <v>59</v>
      </c>
      <c r="D248" s="45">
        <v>378183</v>
      </c>
      <c r="E248" s="45" t="s">
        <v>16</v>
      </c>
      <c r="F248" s="45">
        <v>2018</v>
      </c>
      <c r="G248" s="45" t="s">
        <v>17</v>
      </c>
      <c r="H248" s="46">
        <v>43465</v>
      </c>
      <c r="I248" s="46">
        <v>43517</v>
      </c>
      <c r="J248" s="46">
        <v>43517</v>
      </c>
      <c r="K248" s="45">
        <v>372000000</v>
      </c>
      <c r="L248" s="45">
        <v>372000000</v>
      </c>
      <c r="M248" s="45" t="s">
        <v>1769</v>
      </c>
      <c r="N248" s="20">
        <v>2.4571907054636801</v>
      </c>
      <c r="O248" s="21">
        <v>1.5744190914800085</v>
      </c>
      <c r="P248" s="21">
        <v>0.59242202218965878</v>
      </c>
      <c r="Q248" s="21">
        <v>1.9280446927374302</v>
      </c>
      <c r="R248" s="21">
        <v>0.32889414637869191</v>
      </c>
      <c r="S248" s="21">
        <v>2.6711440128214911E-3</v>
      </c>
      <c r="T248" s="21">
        <v>0.32622300236587043</v>
      </c>
      <c r="U248" s="21">
        <v>0.96301675977653634</v>
      </c>
      <c r="V248" s="21">
        <v>7.82122905027933E-3</v>
      </c>
      <c r="W248" s="21">
        <v>0.95519553072625696</v>
      </c>
      <c r="X248" s="22">
        <v>0.44791269174998094</v>
      </c>
      <c r="Y248" s="22">
        <v>0.35702888144247646</v>
      </c>
      <c r="Z248" s="22">
        <v>0.55208730825001906</v>
      </c>
      <c r="AA248" s="22">
        <v>2.1750744104403572E-2</v>
      </c>
      <c r="AB248" s="23">
        <v>0.34152484163931923</v>
      </c>
      <c r="AC248" s="24">
        <v>0.18631829254146851</v>
      </c>
      <c r="AD248" s="22">
        <v>0.15833429996520126</v>
      </c>
      <c r="AE248" s="22">
        <v>0.15833429996520126</v>
      </c>
      <c r="AF248" s="22">
        <v>0.14148590650736573</v>
      </c>
      <c r="AG248" s="22">
        <v>11.691648822269807</v>
      </c>
      <c r="AH248" s="23">
        <v>11.691648822269807</v>
      </c>
      <c r="AI248" s="24">
        <v>-0.54917402996542453</v>
      </c>
      <c r="AJ248" s="22">
        <v>1.0898053171446516</v>
      </c>
      <c r="AK248" s="22">
        <v>0.43984220907297833</v>
      </c>
      <c r="AL248" s="23">
        <v>0.60401438681981667</v>
      </c>
      <c r="AM248" s="24">
        <v>0.54513966480446929</v>
      </c>
      <c r="AN248" s="22">
        <v>3.8529608938547488</v>
      </c>
      <c r="AO248" s="22">
        <v>1.3158818591162329</v>
      </c>
      <c r="AP248" s="22">
        <v>4.9538859359287457</v>
      </c>
      <c r="AQ248" s="22">
        <v>0.18617873769365795</v>
      </c>
      <c r="AR248" s="22">
        <v>0.15096856513165527</v>
      </c>
      <c r="AS248" s="22">
        <v>-8.2908015311448785E-2</v>
      </c>
      <c r="AT248" s="22">
        <v>0.19865679615355261</v>
      </c>
      <c r="AU248" s="22">
        <v>0.72221059242202224</v>
      </c>
      <c r="AV248" s="22">
        <v>0.4002784545770971</v>
      </c>
      <c r="AW248" s="22">
        <v>0.60896011229383551</v>
      </c>
      <c r="AX248" s="22">
        <v>0.40355597145865013</v>
      </c>
      <c r="AY248" s="22">
        <v>1.5785714285714285</v>
      </c>
      <c r="AZ248" s="22">
        <v>1.0602564102564103</v>
      </c>
      <c r="BA248" s="22">
        <v>0.70711211313793809</v>
      </c>
      <c r="BB248" s="22">
        <v>0.63348416289592757</v>
      </c>
      <c r="BC248" s="23">
        <v>0.25479490410191796</v>
      </c>
    </row>
    <row r="249" spans="1:55" x14ac:dyDescent="0.2">
      <c r="A249" s="45" t="s">
        <v>754</v>
      </c>
      <c r="B249" s="45" t="s">
        <v>755</v>
      </c>
      <c r="C249" s="45" t="s">
        <v>38</v>
      </c>
      <c r="D249" s="45">
        <v>682157</v>
      </c>
      <c r="E249" s="45" t="s">
        <v>16</v>
      </c>
      <c r="F249" s="45">
        <v>2018</v>
      </c>
      <c r="G249" s="45" t="s">
        <v>17</v>
      </c>
      <c r="H249" s="46">
        <v>43465</v>
      </c>
      <c r="I249" s="46">
        <v>43524</v>
      </c>
      <c r="J249" s="46">
        <v>43524</v>
      </c>
      <c r="K249" s="45">
        <v>208091511</v>
      </c>
      <c r="L249" s="45">
        <v>191143603</v>
      </c>
      <c r="M249" s="45" t="s">
        <v>1770</v>
      </c>
      <c r="N249" s="20">
        <v>0.88139278725188708</v>
      </c>
      <c r="O249" s="21">
        <v>0.88139278725188708</v>
      </c>
      <c r="P249" s="21">
        <v>0.51029410120212471</v>
      </c>
      <c r="Q249" s="21">
        <v>3.5128353311832368</v>
      </c>
      <c r="R249" s="21">
        <v>0.30648699279329628</v>
      </c>
      <c r="S249" s="21">
        <v>4.6319405383313458E-2</v>
      </c>
      <c r="T249" s="21">
        <v>0.26016758740998286</v>
      </c>
      <c r="U249" s="21">
        <v>1.3831253296256896</v>
      </c>
      <c r="V249" s="21">
        <v>0.20903184913321599</v>
      </c>
      <c r="W249" s="21">
        <v>1.1740934804924736</v>
      </c>
      <c r="X249" s="22">
        <v>0.42012679992692153</v>
      </c>
      <c r="Y249" s="22">
        <v>0.35750010856978975</v>
      </c>
      <c r="Z249" s="22">
        <v>0.57987320007307841</v>
      </c>
      <c r="AA249" s="22">
        <v>0.23381230108806156</v>
      </c>
      <c r="AB249" s="23">
        <v>0.22159018147418341</v>
      </c>
      <c r="AC249" s="24">
        <v>0.25041547971994638</v>
      </c>
      <c r="AD249" s="22">
        <v>5.2814002063178454E-2</v>
      </c>
      <c r="AE249" s="22">
        <v>8.7476135309217523E-3</v>
      </c>
      <c r="AF249" s="22">
        <v>-9.4458516260492922E-3</v>
      </c>
      <c r="AG249" s="22">
        <v>5.4052967674867585</v>
      </c>
      <c r="AH249" s="23">
        <v>0.89528241176179402</v>
      </c>
      <c r="AI249" s="24">
        <v>-0.20398358924312127</v>
      </c>
      <c r="AJ249" s="22">
        <v>0.17416997483925076</v>
      </c>
      <c r="AK249" s="22">
        <v>0.27087700259004616</v>
      </c>
      <c r="AL249" s="23">
        <v>0.27087700259004616</v>
      </c>
      <c r="AM249" s="24">
        <v>-5.8721331961408912E-2</v>
      </c>
      <c r="AN249" s="22">
        <v>6.2166265452942531</v>
      </c>
      <c r="AO249" s="22">
        <v>1.3775434043289794</v>
      </c>
      <c r="AP249" s="22">
        <v>-24.365947135940868</v>
      </c>
      <c r="AQ249" s="22">
        <v>-1.3012070605734368E-2</v>
      </c>
      <c r="AR249" s="22">
        <v>6.0266905332921623E-2</v>
      </c>
      <c r="AS249" s="22">
        <v>-1.229345966238476E-2</v>
      </c>
      <c r="AT249" s="22">
        <v>8.3020277940685186E-2</v>
      </c>
      <c r="AU249" s="22">
        <v>8.2588761532010058E-2</v>
      </c>
      <c r="AV249" s="22">
        <v>0.12844576794629817</v>
      </c>
      <c r="AW249" s="22">
        <v>0.31910307800893889</v>
      </c>
      <c r="AX249" s="22">
        <v>0.15131384176942234</v>
      </c>
      <c r="AY249" s="22">
        <v>4.2126723105271067</v>
      </c>
      <c r="AZ249" s="22">
        <v>0.86935903964012151</v>
      </c>
      <c r="BA249" s="22">
        <v>-3.0254183479097967</v>
      </c>
      <c r="BB249" s="22">
        <v>3.9317222611359594E-2</v>
      </c>
      <c r="BC249" s="23">
        <v>2.3025705179408662E-2</v>
      </c>
    </row>
    <row r="250" spans="1:55" x14ac:dyDescent="0.2">
      <c r="A250" s="45" t="s">
        <v>787</v>
      </c>
      <c r="B250" s="45" t="s">
        <v>788</v>
      </c>
      <c r="C250" s="45" t="s">
        <v>34</v>
      </c>
      <c r="D250" s="45">
        <v>331628</v>
      </c>
      <c r="E250" s="45" t="s">
        <v>16</v>
      </c>
      <c r="F250" s="45">
        <v>2018</v>
      </c>
      <c r="G250" s="45" t="s">
        <v>17</v>
      </c>
      <c r="H250" s="46">
        <v>43465</v>
      </c>
      <c r="I250" s="46">
        <v>43509</v>
      </c>
      <c r="J250" s="46">
        <v>43509</v>
      </c>
      <c r="K250" s="45">
        <v>1033000000</v>
      </c>
      <c r="L250" s="45">
        <v>1039000000</v>
      </c>
      <c r="M250" s="45" t="s">
        <v>1771</v>
      </c>
      <c r="N250" s="20">
        <v>1.5690890481064483</v>
      </c>
      <c r="O250" s="21">
        <v>1.5690890481064483</v>
      </c>
      <c r="P250" s="21">
        <v>0.88502217673149097</v>
      </c>
      <c r="Q250" s="21">
        <v>2.8306393678160919</v>
      </c>
      <c r="R250" s="21">
        <v>0.25430165502367669</v>
      </c>
      <c r="S250" s="21">
        <v>0</v>
      </c>
      <c r="T250" s="21">
        <v>0.25430165502367669</v>
      </c>
      <c r="U250" s="21">
        <v>0.97413793103448276</v>
      </c>
      <c r="V250" s="21">
        <v>0</v>
      </c>
      <c r="W250" s="21">
        <v>0.97413793103448276</v>
      </c>
      <c r="X250" s="22">
        <v>0.64686576960945197</v>
      </c>
      <c r="Y250" s="22">
        <v>0.32421101665308022</v>
      </c>
      <c r="Z250" s="22">
        <v>0.35313423039054809</v>
      </c>
      <c r="AA250" s="22">
        <v>0.14229452857611702</v>
      </c>
      <c r="AB250" s="23">
        <v>0.26105302639598671</v>
      </c>
      <c r="AC250" s="24">
        <v>1</v>
      </c>
      <c r="AD250" s="22">
        <v>0.56597583420020803</v>
      </c>
      <c r="AE250" s="22">
        <v>0.53108746099063775</v>
      </c>
      <c r="AF250" s="22">
        <v>0.31327518604465071</v>
      </c>
      <c r="AG250" s="22">
        <v>45.928571428571431</v>
      </c>
      <c r="AH250" s="23">
        <v>43.097402597402599</v>
      </c>
      <c r="AI250" s="24">
        <v>-0.85639070442992016</v>
      </c>
      <c r="AJ250" s="22">
        <v>0.62640736949846465</v>
      </c>
      <c r="AK250" s="22">
        <v>0.8418141592920354</v>
      </c>
      <c r="AL250" s="23">
        <v>1.0154867256637168</v>
      </c>
      <c r="AM250" s="24">
        <v>0.703125</v>
      </c>
      <c r="AN250" s="22">
        <v>2.2444324712643677</v>
      </c>
      <c r="AO250" s="22">
        <v>0.5859158891649866</v>
      </c>
      <c r="AP250" s="22">
        <v>2.4974020783373301</v>
      </c>
      <c r="AQ250" s="22">
        <v>0.18355290918467815</v>
      </c>
      <c r="AR250" s="22">
        <v>0.44074577898695688</v>
      </c>
      <c r="AS250" s="22">
        <v>-0.3774505881411539</v>
      </c>
      <c r="AT250" s="22">
        <v>0.2582399549908575</v>
      </c>
      <c r="AU250" s="22">
        <v>0.42408734220402594</v>
      </c>
      <c r="AV250" s="22">
        <v>0.6875</v>
      </c>
      <c r="AW250" s="22">
        <v>1.0154867256637168</v>
      </c>
      <c r="AX250" s="22">
        <v>0.6875</v>
      </c>
      <c r="AY250" s="22">
        <v>0.76685988972147601</v>
      </c>
      <c r="AZ250" s="22">
        <v>-0.33338046090767709</v>
      </c>
      <c r="BA250" s="22">
        <v>0.95249042145593865</v>
      </c>
      <c r="BB250" s="22">
        <v>1.2236356932153392</v>
      </c>
      <c r="BC250" s="23">
        <v>0.52943522654754305</v>
      </c>
    </row>
    <row r="251" spans="1:55" x14ac:dyDescent="0.2">
      <c r="A251" s="45" t="s">
        <v>823</v>
      </c>
      <c r="B251" s="45" t="s">
        <v>824</v>
      </c>
      <c r="C251" s="45" t="s">
        <v>72</v>
      </c>
      <c r="D251" s="45">
        <v>744578</v>
      </c>
      <c r="E251" s="45" t="s">
        <v>16</v>
      </c>
      <c r="F251" s="45">
        <v>2011</v>
      </c>
      <c r="G251" s="45" t="s">
        <v>17</v>
      </c>
      <c r="H251" s="46">
        <v>40908</v>
      </c>
      <c r="I251" s="46">
        <v>40963</v>
      </c>
      <c r="J251" s="46">
        <v>41327</v>
      </c>
      <c r="K251" s="45">
        <v>38164000</v>
      </c>
      <c r="L251" s="45">
        <v>40221000</v>
      </c>
      <c r="M251" s="45" t="s">
        <v>1297</v>
      </c>
      <c r="N251" s="20">
        <v>2.9204357268442421E-2</v>
      </c>
      <c r="O251" s="21">
        <v>2.9204357268442421E-2</v>
      </c>
      <c r="P251" s="21">
        <v>2.8272643746349916E-2</v>
      </c>
      <c r="Q251" s="21">
        <v>3.0250375489245842</v>
      </c>
      <c r="R251" s="21">
        <v>0.68941172253553229</v>
      </c>
      <c r="S251" s="21">
        <v>0.68941172253553229</v>
      </c>
      <c r="T251" s="21">
        <v>0</v>
      </c>
      <c r="U251" s="21">
        <v>2.7749080698742943</v>
      </c>
      <c r="V251" s="21">
        <v>2.7749080698742943</v>
      </c>
      <c r="W251" s="21">
        <v>0</v>
      </c>
      <c r="X251" s="22">
        <v>2.1808342463033904E-2</v>
      </c>
      <c r="Y251" s="22">
        <v>0.24891456585857266</v>
      </c>
      <c r="Z251" s="22">
        <v>0.97819165753696613</v>
      </c>
      <c r="AA251" s="22">
        <v>1.8869069064652985E-3</v>
      </c>
      <c r="AB251" s="23">
        <v>0.2484448872451343</v>
      </c>
      <c r="AC251" s="24">
        <v>0.61750206503953831</v>
      </c>
      <c r="AD251" s="22">
        <v>0.48971952291010107</v>
      </c>
      <c r="AE251" s="22">
        <v>0.23090824910953392</v>
      </c>
      <c r="AF251" s="22">
        <v>4.7516954369202766E-2</v>
      </c>
      <c r="AG251" s="22">
        <v>3.4075450285546931</v>
      </c>
      <c r="AH251" s="23">
        <v>1.6066957094743008</v>
      </c>
      <c r="AI251" s="24">
        <v>1.1405593673856824</v>
      </c>
      <c r="AJ251" s="22">
        <v>8.2336643972816606E-2</v>
      </c>
      <c r="AK251" s="22">
        <v>3.2687127589583476E-2</v>
      </c>
      <c r="AL251" s="23">
        <v>8.9184524924459718E-2</v>
      </c>
      <c r="AM251" s="24">
        <v>3.3411144076888361E-2</v>
      </c>
      <c r="AN251" s="22">
        <v>0.70314153170017091</v>
      </c>
      <c r="AO251" s="22">
        <v>0.17469191856062</v>
      </c>
      <c r="AP251" s="22">
        <v>-0.24097389108257522</v>
      </c>
      <c r="AQ251" s="22">
        <v>8.3008279229134646E-3</v>
      </c>
      <c r="AR251" s="22">
        <v>0.35196165603017854</v>
      </c>
      <c r="AS251" s="22">
        <v>0.40143316374579757</v>
      </c>
      <c r="AT251" s="22">
        <v>6.1484856951684888E-2</v>
      </c>
      <c r="AU251" s="22">
        <v>-7.4141380449893324E-2</v>
      </c>
      <c r="AV251" s="22">
        <v>-8.0307667080169023E-2</v>
      </c>
      <c r="AW251" s="22" t="e">
        <v>#DIV/0!</v>
      </c>
      <c r="AX251" s="22" t="e">
        <v>#DIV/0!</v>
      </c>
      <c r="AY251" s="22">
        <v>8.0585783273618006</v>
      </c>
      <c r="AZ251" s="22">
        <v>7.8117919435327483</v>
      </c>
      <c r="BA251" s="22">
        <v>-6.6698222886563689</v>
      </c>
      <c r="BB251" s="22">
        <v>5.8510471652647361E-2</v>
      </c>
      <c r="BC251" s="23">
        <v>0.15928032880590109</v>
      </c>
    </row>
    <row r="252" spans="1:55" x14ac:dyDescent="0.2">
      <c r="A252" s="45" t="s">
        <v>778</v>
      </c>
      <c r="B252" s="45" t="s">
        <v>779</v>
      </c>
      <c r="C252" s="45" t="s">
        <v>45</v>
      </c>
      <c r="D252" s="45">
        <v>98192</v>
      </c>
      <c r="E252" s="45" t="s">
        <v>16</v>
      </c>
      <c r="F252" s="45">
        <v>2018</v>
      </c>
      <c r="G252" s="45" t="s">
        <v>17</v>
      </c>
      <c r="H252" s="46">
        <v>43465</v>
      </c>
      <c r="I252" s="46">
        <v>43525</v>
      </c>
      <c r="J252" s="46">
        <v>43595</v>
      </c>
      <c r="K252" s="45">
        <v>341900000</v>
      </c>
      <c r="L252" s="45">
        <v>345600000</v>
      </c>
      <c r="M252" s="45" t="s">
        <v>1981</v>
      </c>
      <c r="N252" s="20">
        <v>0.47184432581367314</v>
      </c>
      <c r="O252" s="21">
        <v>0.47184432581367314</v>
      </c>
      <c r="P252" s="21">
        <v>6.5954882038918541E-2</v>
      </c>
      <c r="Q252" s="21">
        <v>5.6571747627024012</v>
      </c>
      <c r="R252" s="21">
        <v>0.34546674494674157</v>
      </c>
      <c r="S252" s="21">
        <v>1.6690430260840394E-2</v>
      </c>
      <c r="T252" s="21">
        <v>0.32877631468590118</v>
      </c>
      <c r="U252" s="21">
        <v>2.2998324958123955</v>
      </c>
      <c r="V252" s="21">
        <v>0.1111111111111111</v>
      </c>
      <c r="W252" s="21">
        <v>2.1887213847012843</v>
      </c>
      <c r="X252" s="22">
        <v>0.11490396712236853</v>
      </c>
      <c r="Y252" s="22">
        <v>0.29807772322543064</v>
      </c>
      <c r="Z252" s="22">
        <v>0.8850960328776315</v>
      </c>
      <c r="AA252" s="22">
        <v>0.38610249098381277</v>
      </c>
      <c r="AB252" s="23">
        <v>0.15021387234756353</v>
      </c>
      <c r="AC252" s="24">
        <v>0.1617017559185813</v>
      </c>
      <c r="AD252" s="22">
        <v>0.12265222328994496</v>
      </c>
      <c r="AE252" s="22">
        <v>0.10998514894732245</v>
      </c>
      <c r="AF252" s="22">
        <v>5.9928365510614132E-2</v>
      </c>
      <c r="AG252" s="22">
        <v>11.231999999999999</v>
      </c>
      <c r="AH252" s="23">
        <v>10.071999999999999</v>
      </c>
      <c r="AI252" s="24">
        <v>-1.6137110016420362</v>
      </c>
      <c r="AJ252" s="22">
        <v>0.4194937144825211</v>
      </c>
      <c r="AK252" s="22">
        <v>0.2371934935663996</v>
      </c>
      <c r="AL252" s="23">
        <v>0.29570284049526585</v>
      </c>
      <c r="AM252" s="24">
        <v>0.38302624232272475</v>
      </c>
      <c r="AN252" s="22">
        <v>6.3914014517029596</v>
      </c>
      <c r="AO252" s="22">
        <v>0.96007716178814062</v>
      </c>
      <c r="AP252" s="22">
        <v>-7.4646234104988585</v>
      </c>
      <c r="AQ252" s="22">
        <v>5.7535855070032713E-2</v>
      </c>
      <c r="AR252" s="22">
        <v>0.10640342447802918</v>
      </c>
      <c r="AS252" s="22">
        <v>-0.1717043766925832</v>
      </c>
      <c r="AT252" s="22">
        <v>0.10215549777740501</v>
      </c>
      <c r="AU252" s="22">
        <v>0.5951437919752024</v>
      </c>
      <c r="AV252" s="22">
        <v>0.41951930080116534</v>
      </c>
      <c r="AW252" s="22">
        <v>0.31071428571428572</v>
      </c>
      <c r="AX252" s="22">
        <v>0.44081632653061226</v>
      </c>
      <c r="AY252" s="22">
        <v>2.9337606837606836</v>
      </c>
      <c r="AZ252" s="22">
        <v>2.7973646723646723</v>
      </c>
      <c r="BA252" s="22">
        <v>2.5189504373177845</v>
      </c>
      <c r="BB252" s="22">
        <v>0.30565671279436757</v>
      </c>
      <c r="BC252" s="23">
        <v>0.13958645157713842</v>
      </c>
    </row>
    <row r="253" spans="1:55" x14ac:dyDescent="0.2">
      <c r="A253" s="45" t="s">
        <v>784</v>
      </c>
      <c r="B253" s="45" t="s">
        <v>785</v>
      </c>
      <c r="C253" s="45" t="s">
        <v>15</v>
      </c>
      <c r="D253" s="45">
        <v>255010</v>
      </c>
      <c r="E253" s="45" t="s">
        <v>16</v>
      </c>
      <c r="F253" s="45">
        <v>2018</v>
      </c>
      <c r="G253" s="45" t="s">
        <v>17</v>
      </c>
      <c r="H253" s="46">
        <v>43465</v>
      </c>
      <c r="I253" s="46">
        <v>43503</v>
      </c>
      <c r="J253" s="46">
        <v>43503</v>
      </c>
      <c r="K253" s="45">
        <v>300000000</v>
      </c>
      <c r="L253" s="45">
        <v>300000000</v>
      </c>
      <c r="M253" s="45" t="s">
        <v>1772</v>
      </c>
      <c r="N253" s="20">
        <v>1.9748157248157248</v>
      </c>
      <c r="O253" s="21">
        <v>1.4858722358722358</v>
      </c>
      <c r="P253" s="21">
        <v>0.79975429975429979</v>
      </c>
      <c r="Q253" s="21">
        <v>30.181818181818183</v>
      </c>
      <c r="R253" s="21">
        <v>0.54099854227405253</v>
      </c>
      <c r="S253" s="21">
        <v>0</v>
      </c>
      <c r="T253" s="21">
        <v>0.54099854227405253</v>
      </c>
      <c r="U253" s="21">
        <v>16.869318181818183</v>
      </c>
      <c r="V253" s="21">
        <v>0</v>
      </c>
      <c r="W253" s="21">
        <v>16.869318181818183</v>
      </c>
      <c r="X253" s="22">
        <v>0.58582361516034986</v>
      </c>
      <c r="Y253" s="22">
        <v>3.9461883408071746E-2</v>
      </c>
      <c r="Z253" s="22">
        <v>0.41417638483965014</v>
      </c>
      <c r="AA253" s="22">
        <v>0.15324344023323616</v>
      </c>
      <c r="AB253" s="23">
        <v>3.2069970845481049E-2</v>
      </c>
      <c r="AC253" s="24">
        <v>0.34157509157509158</v>
      </c>
      <c r="AD253" s="22">
        <v>0.15293040293040294</v>
      </c>
      <c r="AE253" s="22">
        <v>0.15293040293040294</v>
      </c>
      <c r="AF253" s="22">
        <v>6.9727891156462579E-2</v>
      </c>
      <c r="AG253" s="22">
        <v>4.2050359712230216</v>
      </c>
      <c r="AH253" s="23">
        <v>4.2050359712230216</v>
      </c>
      <c r="AI253" s="24">
        <v>-0.7683089214380826</v>
      </c>
      <c r="AJ253" s="22">
        <v>0.46130221130221133</v>
      </c>
      <c r="AK253" s="22">
        <v>0.19770966655439542</v>
      </c>
      <c r="AL253" s="23">
        <v>0.25294712024250587</v>
      </c>
      <c r="AM253" s="24">
        <v>3.0284090909090908</v>
      </c>
      <c r="AN253" s="22">
        <v>43.43181818181818</v>
      </c>
      <c r="AO253" s="22">
        <v>1.3928571428571428</v>
      </c>
      <c r="AP253" s="22">
        <v>4.8166351606805291</v>
      </c>
      <c r="AQ253" s="22">
        <v>9.7120991253644318E-2</v>
      </c>
      <c r="AR253" s="22">
        <v>9.8246991104133957E-2</v>
      </c>
      <c r="AS253" s="22">
        <v>-7.5484039769754055E-2</v>
      </c>
      <c r="AT253" s="22">
        <v>0.13684402332361517</v>
      </c>
      <c r="AU253" s="22">
        <v>0.44594594594594594</v>
      </c>
      <c r="AV253" s="22">
        <v>0.24452677669248907</v>
      </c>
      <c r="AW253" s="22">
        <v>0.25294712024250587</v>
      </c>
      <c r="AX253" s="22">
        <v>0.24452677669248907</v>
      </c>
      <c r="AY253" s="22">
        <v>2.5397775876817792</v>
      </c>
      <c r="AZ253" s="22">
        <v>1.4260051325919589</v>
      </c>
      <c r="BA253" s="22">
        <v>1.3621013133208255</v>
      </c>
      <c r="BB253" s="22">
        <v>0.39373526439878748</v>
      </c>
      <c r="BC253" s="23">
        <v>0.3028497409326425</v>
      </c>
    </row>
    <row r="254" spans="1:55" x14ac:dyDescent="0.2">
      <c r="A254" s="45" t="s">
        <v>796</v>
      </c>
      <c r="B254" s="45" t="s">
        <v>797</v>
      </c>
      <c r="C254" s="45" t="s">
        <v>45</v>
      </c>
      <c r="D254" s="45">
        <v>243628</v>
      </c>
      <c r="E254" s="45" t="s">
        <v>16</v>
      </c>
      <c r="F254" s="45">
        <v>2018</v>
      </c>
      <c r="G254" s="45" t="s">
        <v>17</v>
      </c>
      <c r="H254" s="46">
        <v>43465</v>
      </c>
      <c r="I254" s="46">
        <v>43518</v>
      </c>
      <c r="J254" s="46">
        <v>43518</v>
      </c>
      <c r="K254" s="45">
        <v>769100000</v>
      </c>
      <c r="L254" s="45">
        <v>777000000</v>
      </c>
      <c r="M254" s="45" t="s">
        <v>1773</v>
      </c>
      <c r="N254" s="20">
        <v>1.8429391821767107</v>
      </c>
      <c r="O254" s="21">
        <v>1.8225973846260293</v>
      </c>
      <c r="P254" s="21">
        <v>0.8523489932885906</v>
      </c>
      <c r="Q254" s="21">
        <v>-11.343849449204406</v>
      </c>
      <c r="R254" s="21">
        <v>0.87376233962554395</v>
      </c>
      <c r="S254" s="21">
        <v>0</v>
      </c>
      <c r="T254" s="21">
        <v>0.87376233962554395</v>
      </c>
      <c r="U254" s="21">
        <v>-9.0380660954712368</v>
      </c>
      <c r="V254" s="21">
        <v>0</v>
      </c>
      <c r="W254" s="21">
        <v>-9.0380660954712368</v>
      </c>
      <c r="X254" s="22">
        <v>0.15759221623668415</v>
      </c>
      <c r="Y254" s="22">
        <v>-0.10399694501018331</v>
      </c>
      <c r="Z254" s="22">
        <v>0.84240778376331582</v>
      </c>
      <c r="AA254" s="22">
        <v>7.0397619195531849E-2</v>
      </c>
      <c r="AB254" s="23">
        <v>-9.6675807677857745E-2</v>
      </c>
      <c r="AC254" s="24">
        <v>0.46540814359082222</v>
      </c>
      <c r="AD254" s="22">
        <v>0.41860353017475593</v>
      </c>
      <c r="AE254" s="22">
        <v>0.41860353017475593</v>
      </c>
      <c r="AF254" s="22">
        <v>0.22752887767085589</v>
      </c>
      <c r="AG254" s="22">
        <v>10.368718115706068</v>
      </c>
      <c r="AH254" s="23">
        <v>10.368718115706068</v>
      </c>
      <c r="AI254" s="24">
        <v>-0.95669404813373682</v>
      </c>
      <c r="AJ254" s="22">
        <v>1.9204317442745451</v>
      </c>
      <c r="AK254" s="22">
        <v>8.3354775802061187E-2</v>
      </c>
      <c r="AL254" s="23">
        <v>0.18794436695061009</v>
      </c>
      <c r="AM254" s="24">
        <v>-1.5888310893512851</v>
      </c>
      <c r="AN254" s="22">
        <v>-6.9829865361077115</v>
      </c>
      <c r="AO254" s="22">
        <v>0.6750858633818192</v>
      </c>
      <c r="AP254" s="22">
        <v>9.3656734794385628</v>
      </c>
      <c r="AQ254" s="22">
        <v>0.15360152882672606</v>
      </c>
      <c r="AR254" s="22">
        <v>0.2432560340747752</v>
      </c>
      <c r="AS254" s="22">
        <v>-0.23272159997195491</v>
      </c>
      <c r="AT254" s="22">
        <v>0.16421870978620684</v>
      </c>
      <c r="AU254" s="22">
        <v>2.1148550473950043</v>
      </c>
      <c r="AV254" s="22">
        <v>0.20697173656911472</v>
      </c>
      <c r="AW254" s="22">
        <v>0.18794436695061009</v>
      </c>
      <c r="AX254" s="22">
        <v>0.20697173656911472</v>
      </c>
      <c r="AY254" s="22">
        <v>3.0919425921467227</v>
      </c>
      <c r="AZ254" s="22">
        <v>2.8340259821830478</v>
      </c>
      <c r="BA254" s="22">
        <v>1.1773587812722686</v>
      </c>
      <c r="BB254" s="22">
        <v>0.32342127002613724</v>
      </c>
      <c r="BC254" s="23">
        <v>0.30901785974230989</v>
      </c>
    </row>
    <row r="255" spans="1:55" x14ac:dyDescent="0.2">
      <c r="A255" s="45" t="s">
        <v>814</v>
      </c>
      <c r="B255" s="45" t="s">
        <v>815</v>
      </c>
      <c r="C255" s="45" t="s">
        <v>34</v>
      </c>
      <c r="D255" s="45">
        <v>333440</v>
      </c>
      <c r="E255" s="45" t="s">
        <v>16</v>
      </c>
      <c r="F255" s="45">
        <v>2018</v>
      </c>
      <c r="G255" s="45" t="s">
        <v>17</v>
      </c>
      <c r="H255" s="46">
        <v>43555</v>
      </c>
      <c r="I255" s="46">
        <v>43615</v>
      </c>
      <c r="J255" s="46">
        <v>43615</v>
      </c>
      <c r="K255" s="45">
        <v>237100000</v>
      </c>
      <c r="L255" s="45">
        <v>251000000</v>
      </c>
      <c r="M255" s="45" t="s">
        <v>1774</v>
      </c>
      <c r="N255" s="20">
        <v>1.6636760186378508</v>
      </c>
      <c r="O255" s="21">
        <v>1.4276296222861109</v>
      </c>
      <c r="P255" s="21">
        <v>1.0888272033310202</v>
      </c>
      <c r="Q255" s="21">
        <v>1.5175925361302518</v>
      </c>
      <c r="R255" s="21">
        <v>0.37159085404253256</v>
      </c>
      <c r="S255" s="21">
        <v>0.15863731046843965</v>
      </c>
      <c r="T255" s="21">
        <v>0.21295354357409291</v>
      </c>
      <c r="U255" s="21">
        <v>0.93551436063174587</v>
      </c>
      <c r="V255" s="21">
        <v>0.39938410878712116</v>
      </c>
      <c r="W255" s="21">
        <v>0.53613025184462471</v>
      </c>
      <c r="X255" s="22">
        <v>0.40646950540134669</v>
      </c>
      <c r="Y255" s="22">
        <v>0.76341883524975562</v>
      </c>
      <c r="Z255" s="22">
        <v>0.59353049459865326</v>
      </c>
      <c r="AA255" s="22">
        <v>0.27842367872886692</v>
      </c>
      <c r="AB255" s="23">
        <v>0.39720486363416169</v>
      </c>
      <c r="AC255" s="24">
        <v>0.60809385048231512</v>
      </c>
      <c r="AD255" s="22">
        <v>0.36156049035369775</v>
      </c>
      <c r="AE255" s="22">
        <v>0.23960008038585209</v>
      </c>
      <c r="AF255" s="22">
        <v>6.4157958199356907E-2</v>
      </c>
      <c r="AG255" s="22">
        <v>8.1316384180790955</v>
      </c>
      <c r="AH255" s="23">
        <v>5.3887005649717512</v>
      </c>
      <c r="AI255" s="24">
        <v>-0.29254719639335025</v>
      </c>
      <c r="AJ255" s="22">
        <v>0.70367800138792502</v>
      </c>
      <c r="AK255" s="22">
        <v>0.35267086008538928</v>
      </c>
      <c r="AL255" s="23">
        <v>0.46266662321155039</v>
      </c>
      <c r="AM255" s="24">
        <v>7.7870601865967434E-2</v>
      </c>
      <c r="AN255" s="22">
        <v>1.2137325446673577</v>
      </c>
      <c r="AO255" s="22">
        <v>0.48210046989294192</v>
      </c>
      <c r="AP255" s="22">
        <v>2.9731869445066845</v>
      </c>
      <c r="AQ255" s="22">
        <v>3.0930581795281693E-2</v>
      </c>
      <c r="AR255" s="22">
        <v>0.35661173633440513</v>
      </c>
      <c r="AS255" s="22">
        <v>-0.10432576366559486</v>
      </c>
      <c r="AT255" s="22">
        <v>0.17192268565615462</v>
      </c>
      <c r="AU255" s="22">
        <v>0.20219093883216022</v>
      </c>
      <c r="AV255" s="22">
        <v>0.1329400645308477</v>
      </c>
      <c r="AW255" s="22">
        <v>0.8073248407643312</v>
      </c>
      <c r="AX255" s="22">
        <v>0.23197224749772521</v>
      </c>
      <c r="AY255" s="22">
        <v>2.1318001806433684</v>
      </c>
      <c r="AZ255" s="22">
        <v>0.60564163134857218</v>
      </c>
      <c r="BA255" s="22">
        <v>1.5971025841816757</v>
      </c>
      <c r="BB255" s="22">
        <v>0.31085617442883684</v>
      </c>
      <c r="BC255" s="23">
        <v>0.15285746338023654</v>
      </c>
    </row>
    <row r="256" spans="1:55" x14ac:dyDescent="0.2">
      <c r="A256" s="45" t="s">
        <v>799</v>
      </c>
      <c r="B256" s="45" t="s">
        <v>800</v>
      </c>
      <c r="C256" s="45" t="s">
        <v>24</v>
      </c>
      <c r="D256" s="45">
        <v>380928</v>
      </c>
      <c r="E256" s="45" t="s">
        <v>16</v>
      </c>
      <c r="F256" s="45">
        <v>2018</v>
      </c>
      <c r="G256" s="45" t="s">
        <v>17</v>
      </c>
      <c r="H256" s="46">
        <v>43555</v>
      </c>
      <c r="I256" s="46">
        <v>43600</v>
      </c>
      <c r="J256" s="46">
        <v>43768</v>
      </c>
      <c r="K256" s="45">
        <v>190000000</v>
      </c>
      <c r="L256" s="45">
        <v>192000000</v>
      </c>
      <c r="M256" s="45" t="s">
        <v>1982</v>
      </c>
      <c r="N256" s="20">
        <v>1.0122938530734633</v>
      </c>
      <c r="O256" s="21">
        <v>0.5676979691972196</v>
      </c>
      <c r="P256" s="21">
        <v>7.2836309118168185E-2</v>
      </c>
      <c r="Q256" s="21">
        <v>4.2427715550924718</v>
      </c>
      <c r="R256" s="21">
        <v>0.13050462893956707</v>
      </c>
      <c r="S256" s="21">
        <v>1.8697934780808532E-2</v>
      </c>
      <c r="T256" s="21">
        <v>0.11180669415875855</v>
      </c>
      <c r="U256" s="21">
        <v>0.68420595641226012</v>
      </c>
      <c r="V256" s="21">
        <v>9.8029000607797165E-2</v>
      </c>
      <c r="W256" s="21">
        <v>0.58617695580446294</v>
      </c>
      <c r="X256" s="22">
        <v>0.61502790612941161</v>
      </c>
      <c r="Y256" s="22">
        <v>0.25393010693418588</v>
      </c>
      <c r="Z256" s="22">
        <v>0.38497209387058845</v>
      </c>
      <c r="AA256" s="22">
        <v>0.18091783839287193</v>
      </c>
      <c r="AB256" s="23">
        <v>0.19073880856560838</v>
      </c>
      <c r="AC256" s="24">
        <v>5.3677102281180861E-2</v>
      </c>
      <c r="AD256" s="22">
        <v>1.401920741803731E-2</v>
      </c>
      <c r="AE256" s="22">
        <v>1.401920741803731E-2</v>
      </c>
      <c r="AF256" s="22">
        <v>3.2156347038976373E-4</v>
      </c>
      <c r="AG256" s="22">
        <v>10.321554770318022</v>
      </c>
      <c r="AH256" s="23">
        <v>10.321554770318022</v>
      </c>
      <c r="AI256" s="24">
        <v>-0.70978135788262375</v>
      </c>
      <c r="AJ256" s="22">
        <v>0.1184407796101949</v>
      </c>
      <c r="AK256" s="22">
        <v>0.51814720812182746</v>
      </c>
      <c r="AL256" s="23">
        <v>0.55139593908629436</v>
      </c>
      <c r="AM256" s="24">
        <v>5.8174871928453591E-3</v>
      </c>
      <c r="AN256" s="22">
        <v>18.091256403577322</v>
      </c>
      <c r="AO256" s="22">
        <v>3.4507046918732716</v>
      </c>
      <c r="AP256" s="22">
        <v>461.9889135254989</v>
      </c>
      <c r="AQ256" s="22">
        <v>1.1096205760090096E-3</v>
      </c>
      <c r="AR256" s="22">
        <v>2.0853631027515276E-2</v>
      </c>
      <c r="AS256" s="22">
        <v>-1.4801518547493005E-2</v>
      </c>
      <c r="AT256" s="22">
        <v>7.195972242924098E-2</v>
      </c>
      <c r="AU256" s="22">
        <v>7.6952432874471857E-2</v>
      </c>
      <c r="AV256" s="22">
        <v>0.35824873096446702</v>
      </c>
      <c r="AW256" s="22">
        <v>0.64360835431787888</v>
      </c>
      <c r="AX256" s="22">
        <v>0.4181602725522145</v>
      </c>
      <c r="AY256" s="22">
        <v>2.6977062649777475</v>
      </c>
      <c r="AZ256" s="22">
        <v>1.7829510441629579</v>
      </c>
      <c r="BA256" s="22">
        <v>42.134328358208954</v>
      </c>
      <c r="BB256" s="22">
        <v>0.37068527918781724</v>
      </c>
      <c r="BC256" s="23">
        <v>0.12326975016880486</v>
      </c>
    </row>
    <row r="257" spans="1:55" x14ac:dyDescent="0.2">
      <c r="A257" s="45" t="s">
        <v>838</v>
      </c>
      <c r="B257" s="45" t="s">
        <v>839</v>
      </c>
      <c r="C257" s="45" t="s">
        <v>113</v>
      </c>
      <c r="D257" s="45">
        <v>88874</v>
      </c>
      <c r="E257" s="45" t="s">
        <v>16</v>
      </c>
      <c r="F257" s="45">
        <v>2018</v>
      </c>
      <c r="G257" s="45" t="s">
        <v>17</v>
      </c>
      <c r="H257" s="46">
        <v>43465</v>
      </c>
      <c r="I257" s="46">
        <v>43521</v>
      </c>
      <c r="J257" s="46">
        <v>43587</v>
      </c>
      <c r="K257" s="45">
        <v>191300000</v>
      </c>
      <c r="L257" s="45">
        <v>194200000</v>
      </c>
      <c r="M257" s="45" t="s">
        <v>1983</v>
      </c>
      <c r="N257" s="20">
        <v>1.2507148742306016</v>
      </c>
      <c r="O257" s="21">
        <v>1.2507148742306016</v>
      </c>
      <c r="P257" s="21">
        <v>0.57349876411573697</v>
      </c>
      <c r="Q257" s="21">
        <v>-75.797214969538729</v>
      </c>
      <c r="R257" s="21">
        <v>0.64467896953759507</v>
      </c>
      <c r="S257" s="21">
        <v>4.9963929161527539E-2</v>
      </c>
      <c r="T257" s="21">
        <v>0.59471504037606759</v>
      </c>
      <c r="U257" s="21">
        <v>-48.220191470844213</v>
      </c>
      <c r="V257" s="21">
        <v>-3.7371627502175806</v>
      </c>
      <c r="W257" s="21">
        <v>-44.483028720626635</v>
      </c>
      <c r="X257" s="22">
        <v>0.30027227665169531</v>
      </c>
      <c r="Y257" s="22">
        <v>-3.5801084314825198E-2</v>
      </c>
      <c r="Z257" s="22">
        <v>0.69972772334830469</v>
      </c>
      <c r="AA257" s="22">
        <v>0.43671313211235485</v>
      </c>
      <c r="AB257" s="23">
        <v>-1.3369481743501431E-2</v>
      </c>
      <c r="AC257" s="24">
        <v>0.70914107656811209</v>
      </c>
      <c r="AD257" s="22">
        <v>0.47332366023643585</v>
      </c>
      <c r="AE257" s="22">
        <v>0.43566994124782948</v>
      </c>
      <c r="AF257" s="22">
        <v>0.23800575628553078</v>
      </c>
      <c r="AG257" s="22">
        <v>10.562101910828025</v>
      </c>
      <c r="AH257" s="23">
        <v>9.7218683651804678</v>
      </c>
      <c r="AI257" s="24">
        <v>2.1501003344481604</v>
      </c>
      <c r="AJ257" s="22">
        <v>0.3622837202539621</v>
      </c>
      <c r="AK257" s="22">
        <v>8.2501579279848386E-2</v>
      </c>
      <c r="AL257" s="23">
        <v>0.13491562133381463</v>
      </c>
      <c r="AM257" s="24">
        <v>-8.7084421235857263</v>
      </c>
      <c r="AN257" s="22">
        <v>-36.589208006962579</v>
      </c>
      <c r="AO257" s="22">
        <v>0.48917874845826254</v>
      </c>
      <c r="AP257" s="22">
        <v>8.1270056060313163</v>
      </c>
      <c r="AQ257" s="22">
        <v>0.11642735798561821</v>
      </c>
      <c r="AR257" s="22">
        <v>0.17780262125068386</v>
      </c>
      <c r="AS257" s="22">
        <v>0.38229347541685499</v>
      </c>
      <c r="AT257" s="22">
        <v>8.6977263736008004E-2</v>
      </c>
      <c r="AU257" s="22">
        <v>-1.2952551737507876</v>
      </c>
      <c r="AV257" s="22">
        <v>-0.48235718797942423</v>
      </c>
      <c r="AW257" s="22">
        <v>0.14625031793547377</v>
      </c>
      <c r="AX257" s="22">
        <v>-0.52288157148167713</v>
      </c>
      <c r="AY257" s="22">
        <v>2.7843107693853963</v>
      </c>
      <c r="AZ257" s="22">
        <v>2.1896577717473238</v>
      </c>
      <c r="BA257" s="22">
        <v>-2.670897461523086</v>
      </c>
      <c r="BB257" s="22">
        <v>0.33058388232109015</v>
      </c>
      <c r="BC257" s="23">
        <v>0.28045139261051311</v>
      </c>
    </row>
    <row r="258" spans="1:55" x14ac:dyDescent="0.2">
      <c r="A258" s="45" t="s">
        <v>832</v>
      </c>
      <c r="B258" s="45" t="s">
        <v>833</v>
      </c>
      <c r="C258" s="45" t="s">
        <v>91</v>
      </c>
      <c r="D258" s="45">
        <v>378190</v>
      </c>
      <c r="E258" s="45" t="s">
        <v>16</v>
      </c>
      <c r="F258" s="45">
        <v>2018</v>
      </c>
      <c r="G258" s="45" t="s">
        <v>17</v>
      </c>
      <c r="H258" s="46">
        <v>43465</v>
      </c>
      <c r="I258" s="46">
        <v>43504</v>
      </c>
      <c r="J258" s="46">
        <v>43504</v>
      </c>
      <c r="K258" s="45">
        <v>1458000000</v>
      </c>
      <c r="L258" s="45">
        <v>1471000000</v>
      </c>
      <c r="M258" s="45" t="s">
        <v>1775</v>
      </c>
      <c r="N258" s="20">
        <v>0.49635914645729118</v>
      </c>
      <c r="O258" s="21">
        <v>0.33445197239283225</v>
      </c>
      <c r="P258" s="21">
        <v>4.8185905147850316E-2</v>
      </c>
      <c r="Q258" s="21">
        <v>1.4095681722729181</v>
      </c>
      <c r="R258" s="21">
        <v>0.27970653947931357</v>
      </c>
      <c r="S258" s="21">
        <v>7.4157410195059337E-2</v>
      </c>
      <c r="T258" s="21">
        <v>0.20554912928425423</v>
      </c>
      <c r="U258" s="21">
        <v>0.67397197510595241</v>
      </c>
      <c r="V258" s="21">
        <v>0.1786873353442022</v>
      </c>
      <c r="W258" s="21">
        <v>0.49528463976175024</v>
      </c>
      <c r="X258" s="22">
        <v>0.12421366207672439</v>
      </c>
      <c r="Y258" s="22">
        <v>1.1199914475090871</v>
      </c>
      <c r="Z258" s="22">
        <v>0.87578633792327565</v>
      </c>
      <c r="AA258" s="22">
        <v>0.33410448588949276</v>
      </c>
      <c r="AB258" s="23">
        <v>0.41501212188435882</v>
      </c>
      <c r="AC258" s="24">
        <v>0.38867006487488415</v>
      </c>
      <c r="AD258" s="22">
        <v>0.16041087426629597</v>
      </c>
      <c r="AE258" s="22">
        <v>0.15353722582638246</v>
      </c>
      <c r="AF258" s="22">
        <v>0.11283595922150139</v>
      </c>
      <c r="AG258" s="22" t="e">
        <v>#DIV/0!</v>
      </c>
      <c r="AH258" s="23" t="e">
        <v>#DIV/0!</v>
      </c>
      <c r="AI258" s="24">
        <v>-1.2961820285383725</v>
      </c>
      <c r="AJ258" s="22">
        <v>0.16418666497815487</v>
      </c>
      <c r="AK258" s="22">
        <v>7.9027872195785179E-2</v>
      </c>
      <c r="AL258" s="23">
        <v>0.14689553591661</v>
      </c>
      <c r="AM258" s="24">
        <v>0.1115650414264442</v>
      </c>
      <c r="AN258" s="22">
        <v>0.98873658890458549</v>
      </c>
      <c r="AO258" s="22">
        <v>0.410337669745995</v>
      </c>
      <c r="AP258" s="22">
        <v>-3.2557203922554692</v>
      </c>
      <c r="AQ258" s="22">
        <v>4.6300844570504998E-2</v>
      </c>
      <c r="AR258" s="22">
        <v>0.10013129440840285</v>
      </c>
      <c r="AS258" s="22">
        <v>-0.12978838430645659</v>
      </c>
      <c r="AT258" s="22">
        <v>4.1087642016194206E-2</v>
      </c>
      <c r="AU258" s="22">
        <v>0.14512758817197494</v>
      </c>
      <c r="AV258" s="22">
        <v>0.12984364377974167</v>
      </c>
      <c r="AW258" s="22">
        <v>0.19989207523897626</v>
      </c>
      <c r="AX258" s="22">
        <v>0.17668825161887142</v>
      </c>
      <c r="AY258" s="22">
        <v>4.2493981704381323</v>
      </c>
      <c r="AZ258" s="22">
        <v>4.0662012518054889</v>
      </c>
      <c r="BA258" s="22">
        <v>0.78439425051334699</v>
      </c>
      <c r="BB258" s="22">
        <v>0.22524359845909811</v>
      </c>
      <c r="BC258" s="23">
        <v>8.4030771831938453E-2</v>
      </c>
    </row>
    <row r="259" spans="1:55" x14ac:dyDescent="0.2">
      <c r="A259" s="45" t="s">
        <v>802</v>
      </c>
      <c r="B259" s="45" t="s">
        <v>803</v>
      </c>
      <c r="C259" s="45" t="s">
        <v>24</v>
      </c>
      <c r="D259" s="45">
        <v>73420</v>
      </c>
      <c r="E259" s="45" t="s">
        <v>16</v>
      </c>
      <c r="F259" s="45">
        <v>2019</v>
      </c>
      <c r="G259" s="45" t="s">
        <v>17</v>
      </c>
      <c r="H259" s="46">
        <v>43585</v>
      </c>
      <c r="I259" s="46">
        <v>43615</v>
      </c>
      <c r="J259" s="46">
        <v>43707</v>
      </c>
      <c r="K259" s="45">
        <v>1340900000</v>
      </c>
      <c r="L259" s="45">
        <v>1351000000</v>
      </c>
      <c r="M259" s="45" t="s">
        <v>1984</v>
      </c>
      <c r="N259" s="20">
        <v>2.2788575961919872</v>
      </c>
      <c r="O259" s="21">
        <v>1.9239389131297104</v>
      </c>
      <c r="P259" s="21">
        <v>1.1133478778262593</v>
      </c>
      <c r="Q259" s="21">
        <v>0.79829601353744439</v>
      </c>
      <c r="R259" s="21">
        <v>0.28182683575328527</v>
      </c>
      <c r="S259" s="21">
        <v>2.2518135962272822E-2</v>
      </c>
      <c r="T259" s="21">
        <v>0.25930869979101245</v>
      </c>
      <c r="U259" s="21">
        <v>0.50680807524300497</v>
      </c>
      <c r="V259" s="21">
        <v>4.0494274133249381E-2</v>
      </c>
      <c r="W259" s="21">
        <v>0.46631380110975562</v>
      </c>
      <c r="X259" s="22">
        <v>0.25144157648835253</v>
      </c>
      <c r="Y259" s="22">
        <v>1.6869253493543996</v>
      </c>
      <c r="Z259" s="22">
        <v>0.74855842351164747</v>
      </c>
      <c r="AA259" s="22">
        <v>0.43266989813224205</v>
      </c>
      <c r="AB259" s="23">
        <v>0.55608197564364881</v>
      </c>
      <c r="AC259" s="24">
        <v>0.6976930524488365</v>
      </c>
      <c r="AD259" s="22">
        <v>0.28948686275164426</v>
      </c>
      <c r="AE259" s="22">
        <v>0.22862484559142657</v>
      </c>
      <c r="AF259" s="22">
        <v>0.10362901879611391</v>
      </c>
      <c r="AG259" s="22">
        <v>11.576769025367156</v>
      </c>
      <c r="AH259" s="23">
        <v>9.1428571428571423</v>
      </c>
      <c r="AI259" s="24">
        <v>-2.5520922288642187</v>
      </c>
      <c r="AJ259" s="22">
        <v>0.46449821499404997</v>
      </c>
      <c r="AK259" s="22">
        <v>8.502542998019956E-2</v>
      </c>
      <c r="AL259" s="23">
        <v>0.18185347672477384</v>
      </c>
      <c r="AM259" s="24">
        <v>6.1075912006611312E-2</v>
      </c>
      <c r="AN259" s="22">
        <v>0.58937074495297315</v>
      </c>
      <c r="AO259" s="22">
        <v>0.32773844824001841</v>
      </c>
      <c r="AP259" s="22">
        <v>2.3226581885856081</v>
      </c>
      <c r="AQ259" s="22">
        <v>3.3963213812874073E-2</v>
      </c>
      <c r="AR259" s="22">
        <v>0.15637832604413582</v>
      </c>
      <c r="AS259" s="22">
        <v>-0.39909191066003408</v>
      </c>
      <c r="AT259" s="22">
        <v>5.1251189916076724E-2</v>
      </c>
      <c r="AU259" s="22">
        <v>1.0454184847282824</v>
      </c>
      <c r="AV259" s="22">
        <v>0.40928679582249483</v>
      </c>
      <c r="AW259" s="22">
        <v>0.1976454702730073</v>
      </c>
      <c r="AX259" s="22">
        <v>0.4448288957339972</v>
      </c>
      <c r="AY259" s="22">
        <v>2.970476300311383</v>
      </c>
      <c r="AZ259" s="22">
        <v>1.6757006112328452</v>
      </c>
      <c r="BA259" s="22">
        <v>3.3962628865979383</v>
      </c>
      <c r="BB259" s="22">
        <v>0.26586947237644137</v>
      </c>
      <c r="BC259" s="23">
        <v>8.4221918852771527E-2</v>
      </c>
    </row>
    <row r="260" spans="1:55" x14ac:dyDescent="0.2">
      <c r="A260" s="45" t="s">
        <v>811</v>
      </c>
      <c r="B260" s="45" t="s">
        <v>812</v>
      </c>
      <c r="C260" s="45" t="s">
        <v>45</v>
      </c>
      <c r="D260" s="45">
        <v>139431</v>
      </c>
      <c r="E260" s="45" t="s">
        <v>16</v>
      </c>
      <c r="F260" s="45">
        <v>2018</v>
      </c>
      <c r="G260" s="45" t="s">
        <v>17</v>
      </c>
      <c r="H260" s="46">
        <v>43465</v>
      </c>
      <c r="I260" s="46">
        <v>43523</v>
      </c>
      <c r="J260" s="46">
        <v>43592</v>
      </c>
      <c r="K260" s="45">
        <v>528617000</v>
      </c>
      <c r="L260" s="45">
        <v>531439000</v>
      </c>
      <c r="M260" s="45" t="s">
        <v>1985</v>
      </c>
      <c r="N260" s="20">
        <v>0.75721163420797966</v>
      </c>
      <c r="O260" s="21">
        <v>0.72461688616469377</v>
      </c>
      <c r="P260" s="21">
        <v>0.47796464133254435</v>
      </c>
      <c r="Q260" s="21">
        <v>1.4942508285502694</v>
      </c>
      <c r="R260" s="21">
        <v>0.44269805921404365</v>
      </c>
      <c r="S260" s="21">
        <v>5.4198138672091074E-3</v>
      </c>
      <c r="T260" s="21">
        <v>0.43727824534683457</v>
      </c>
      <c r="U260" s="21">
        <v>1.1042000009922246</v>
      </c>
      <c r="V260" s="21">
        <v>1.3518375228874556E-2</v>
      </c>
      <c r="W260" s="21">
        <v>1.09068162576335</v>
      </c>
      <c r="X260" s="22">
        <v>8.1493538315205449E-2</v>
      </c>
      <c r="Y260" s="22">
        <v>0.49800330565190992</v>
      </c>
      <c r="Z260" s="22">
        <v>0.91850646168479455</v>
      </c>
      <c r="AA260" s="22">
        <v>6.195227702346931E-2</v>
      </c>
      <c r="AB260" s="23">
        <v>0.40092198769809728</v>
      </c>
      <c r="AC260" s="24">
        <v>0.43724020559307009</v>
      </c>
      <c r="AD260" s="22">
        <v>0.24766723371583782</v>
      </c>
      <c r="AE260" s="22">
        <v>0.15545553403854351</v>
      </c>
      <c r="AF260" s="22">
        <v>0.18194760228047327</v>
      </c>
      <c r="AG260" s="22">
        <v>3.9900754398163722</v>
      </c>
      <c r="AH260" s="23">
        <v>2.5044867625178506</v>
      </c>
      <c r="AI260" s="24">
        <v>-0.25778424781239762</v>
      </c>
      <c r="AJ260" s="22">
        <v>0.70305997169802603</v>
      </c>
      <c r="AK260" s="22">
        <v>0.15139691445425993</v>
      </c>
      <c r="AL260" s="23">
        <v>0.1709191210475344</v>
      </c>
      <c r="AM260" s="24">
        <v>0.16767619812397708</v>
      </c>
      <c r="AN260" s="22">
        <v>0.92156310950173048</v>
      </c>
      <c r="AO260" s="22">
        <v>0.36947491365067309</v>
      </c>
      <c r="AP260" s="22">
        <v>-14.140057904669909</v>
      </c>
      <c r="AQ260" s="22">
        <v>6.7225074641524871E-2</v>
      </c>
      <c r="AR260" s="22">
        <v>0.20479215333643219</v>
      </c>
      <c r="AS260" s="22">
        <v>-5.2792191205713358E-2</v>
      </c>
      <c r="AT260" s="22">
        <v>7.5665563170313671E-2</v>
      </c>
      <c r="AU260" s="22">
        <v>0.1994135672946187</v>
      </c>
      <c r="AV260" s="22">
        <v>4.8478925012088378E-2</v>
      </c>
      <c r="AW260" s="22">
        <v>0.17303756584162625</v>
      </c>
      <c r="AX260" s="22">
        <v>4.9079793573110674E-2</v>
      </c>
      <c r="AY260" s="22">
        <v>4.837869044571856</v>
      </c>
      <c r="AZ260" s="22">
        <v>4.2757242978132872</v>
      </c>
      <c r="BA260" s="22">
        <v>0.31924882389610498</v>
      </c>
      <c r="BB260" s="22">
        <v>0.12974287738550824</v>
      </c>
      <c r="BC260" s="23">
        <v>6.4363977127590788E-2</v>
      </c>
    </row>
    <row r="261" spans="1:55" x14ac:dyDescent="0.2">
      <c r="A261" s="45" t="s">
        <v>826</v>
      </c>
      <c r="B261" s="45" t="s">
        <v>827</v>
      </c>
      <c r="C261" s="45" t="s">
        <v>45</v>
      </c>
      <c r="D261" s="45">
        <v>333439</v>
      </c>
      <c r="E261" s="45" t="s">
        <v>16</v>
      </c>
      <c r="F261" s="45">
        <v>2018</v>
      </c>
      <c r="G261" s="45" t="s">
        <v>17</v>
      </c>
      <c r="H261" s="46">
        <v>43465</v>
      </c>
      <c r="I261" s="46">
        <v>43524</v>
      </c>
      <c r="J261" s="46">
        <v>43524</v>
      </c>
      <c r="K261" s="45">
        <v>73999000</v>
      </c>
      <c r="L261" s="45">
        <v>74281000</v>
      </c>
      <c r="M261" s="45" t="s">
        <v>1776</v>
      </c>
      <c r="N261" s="20">
        <v>1.5338691060140734</v>
      </c>
      <c r="O261" s="21">
        <v>0.80000753194958862</v>
      </c>
      <c r="P261" s="21">
        <v>3.1967100444196726E-2</v>
      </c>
      <c r="Q261" s="21">
        <v>0.70434731511658188</v>
      </c>
      <c r="R261" s="21">
        <v>0.22849207013925676</v>
      </c>
      <c r="S261" s="21">
        <v>9.9520267009446078E-2</v>
      </c>
      <c r="T261" s="21">
        <v>0.12897180312981069</v>
      </c>
      <c r="U261" s="21">
        <v>0.38942984626727195</v>
      </c>
      <c r="V261" s="21">
        <v>0.16961709987723478</v>
      </c>
      <c r="W261" s="21">
        <v>0.2198127463900372</v>
      </c>
      <c r="X261" s="22">
        <v>0.33675208785092303</v>
      </c>
      <c r="Y261" s="22">
        <v>0.79032464635435773</v>
      </c>
      <c r="Z261" s="22">
        <v>0.66324791214907697</v>
      </c>
      <c r="AA261" s="22">
        <v>0.2043397302968461</v>
      </c>
      <c r="AB261" s="23">
        <v>0.58673486978303913</v>
      </c>
      <c r="AC261" s="24">
        <v>0.31570144838056785</v>
      </c>
      <c r="AD261" s="22">
        <v>0.14267533707219987</v>
      </c>
      <c r="AE261" s="22">
        <v>0.14267533707219987</v>
      </c>
      <c r="AF261" s="22">
        <v>0.10237154275130146</v>
      </c>
      <c r="AG261" s="22">
        <v>43.527144739802644</v>
      </c>
      <c r="AH261" s="23">
        <v>43.527144739802644</v>
      </c>
      <c r="AI261" s="24">
        <v>-5.8604468014695106E-3</v>
      </c>
      <c r="AJ261" s="22">
        <v>0.44950486846391535</v>
      </c>
      <c r="AK261" s="22">
        <v>0.43190204872089732</v>
      </c>
      <c r="AL261" s="23">
        <v>0.43190204872089732</v>
      </c>
      <c r="AM261" s="24">
        <v>0.13691845750959067</v>
      </c>
      <c r="AN261" s="22">
        <v>1.3374659971884622</v>
      </c>
      <c r="AO261" s="22">
        <v>0.78473793769961486</v>
      </c>
      <c r="AP261" s="22">
        <v>6.6952664057584164</v>
      </c>
      <c r="AQ261" s="22">
        <v>8.0334833337784267E-2</v>
      </c>
      <c r="AR261" s="22">
        <v>0.12575687814828121</v>
      </c>
      <c r="AS261" s="22">
        <v>-7.3699149430688556E-4</v>
      </c>
      <c r="AT261" s="22">
        <v>9.8686193209623962E-2</v>
      </c>
      <c r="AU261" s="22">
        <v>-1.7740000866174204E-2</v>
      </c>
      <c r="AV261" s="22">
        <v>-1.7045294180225781E-2</v>
      </c>
      <c r="AW261" s="22">
        <v>0.76517650226457545</v>
      </c>
      <c r="AX261" s="22">
        <v>-3.0198186416393411E-2</v>
      </c>
      <c r="AY261" s="22">
        <v>2.0407865169369055</v>
      </c>
      <c r="AZ261" s="22">
        <v>1.9781032408709966</v>
      </c>
      <c r="BA261" s="22">
        <v>-4.848101865097907E-2</v>
      </c>
      <c r="BB261" s="22">
        <v>0.49000715738799483</v>
      </c>
      <c r="BC261" s="23">
        <v>0.14345815847410529</v>
      </c>
    </row>
    <row r="262" spans="1:55" x14ac:dyDescent="0.2">
      <c r="A262" s="45" t="s">
        <v>793</v>
      </c>
      <c r="B262" s="45" t="s">
        <v>794</v>
      </c>
      <c r="C262" s="45" t="s">
        <v>91</v>
      </c>
      <c r="D262" s="45">
        <v>251282</v>
      </c>
      <c r="E262" s="45" t="s">
        <v>16</v>
      </c>
      <c r="F262" s="45">
        <v>2018</v>
      </c>
      <c r="G262" s="45" t="s">
        <v>17</v>
      </c>
      <c r="H262" s="46">
        <v>43434</v>
      </c>
      <c r="I262" s="46">
        <v>43490</v>
      </c>
      <c r="J262" s="46">
        <v>43490</v>
      </c>
      <c r="K262" s="45">
        <v>131800000</v>
      </c>
      <c r="L262" s="45">
        <v>133800000</v>
      </c>
      <c r="M262" s="45" t="s">
        <v>1777</v>
      </c>
      <c r="N262" s="20">
        <v>0.83038052688337693</v>
      </c>
      <c r="O262" s="21">
        <v>0.42299594310070354</v>
      </c>
      <c r="P262" s="21">
        <v>9.5927694756842805E-2</v>
      </c>
      <c r="Q262" s="21">
        <v>3.0397526158154733</v>
      </c>
      <c r="R262" s="21">
        <v>0.48403589516455159</v>
      </c>
      <c r="S262" s="21">
        <v>5.6153594330720792E-2</v>
      </c>
      <c r="T262" s="21">
        <v>0.42788230083383083</v>
      </c>
      <c r="U262" s="21">
        <v>1.9553852736395814</v>
      </c>
      <c r="V262" s="21">
        <v>0.22684662958497023</v>
      </c>
      <c r="W262" s="21">
        <v>1.7285386440546113</v>
      </c>
      <c r="X262" s="22">
        <v>0.1556933505363092</v>
      </c>
      <c r="Y262" s="22">
        <v>0.91018197266869649</v>
      </c>
      <c r="Z262" s="22">
        <v>0.84430664946369083</v>
      </c>
      <c r="AA262" s="22">
        <v>0.43233068227772536</v>
      </c>
      <c r="AB262" s="23">
        <v>0.24753991026208863</v>
      </c>
      <c r="AC262" s="24">
        <v>0.41583748784675534</v>
      </c>
      <c r="AD262" s="22">
        <v>0.15833350571978239</v>
      </c>
      <c r="AE262" s="22">
        <v>0.15833350571978239</v>
      </c>
      <c r="AF262" s="22">
        <v>9.8756748929480151E-2</v>
      </c>
      <c r="AG262" s="22">
        <v>7.9979101358411704</v>
      </c>
      <c r="AH262" s="23">
        <v>7.9979101358411704</v>
      </c>
      <c r="AI262" s="24">
        <v>4.60689316815896</v>
      </c>
      <c r="AJ262" s="22">
        <v>0.41868227802598468</v>
      </c>
      <c r="AK262" s="22">
        <v>0.11491714905213742</v>
      </c>
      <c r="AL262" s="23">
        <v>0.16218097909331425</v>
      </c>
      <c r="AM262" s="24">
        <v>0.18569372593255279</v>
      </c>
      <c r="AN262" s="22">
        <v>1.8803142868256253</v>
      </c>
      <c r="AO262" s="22">
        <v>0.46545282982533842</v>
      </c>
      <c r="AP262" s="22">
        <v>-14.63548289433848</v>
      </c>
      <c r="AQ262" s="22">
        <v>4.5966608253576999E-2</v>
      </c>
      <c r="AR262" s="22">
        <v>0.16865600628865765</v>
      </c>
      <c r="AS262" s="22">
        <v>0.77698020314019156</v>
      </c>
      <c r="AT262" s="22">
        <v>7.8501415394095789E-2</v>
      </c>
      <c r="AU262" s="22">
        <v>-1.8964720382067477</v>
      </c>
      <c r="AV262" s="22">
        <v>-0.73461836844303874</v>
      </c>
      <c r="AW262" s="22">
        <v>0.18346497445937127</v>
      </c>
      <c r="AX262" s="22">
        <v>-0.83102680078309588</v>
      </c>
      <c r="AY262" s="22">
        <v>6.5679383328978309</v>
      </c>
      <c r="AZ262" s="22">
        <v>6.3238829370263918</v>
      </c>
      <c r="BA262" s="22">
        <v>-7.7356514453288643</v>
      </c>
      <c r="BB262" s="22">
        <v>0.15225477909729268</v>
      </c>
      <c r="BC262" s="23">
        <v>9.0703324050482911E-2</v>
      </c>
    </row>
    <row r="263" spans="1:55" x14ac:dyDescent="0.2">
      <c r="A263" s="45" t="s">
        <v>775</v>
      </c>
      <c r="B263" s="45" t="s">
        <v>776</v>
      </c>
      <c r="C263" s="45" t="s">
        <v>113</v>
      </c>
      <c r="D263" s="45">
        <v>118024</v>
      </c>
      <c r="E263" s="45" t="s">
        <v>16</v>
      </c>
      <c r="F263" s="45">
        <v>2018</v>
      </c>
      <c r="G263" s="45" t="s">
        <v>17</v>
      </c>
      <c r="H263" s="46">
        <v>43465</v>
      </c>
      <c r="I263" s="46">
        <v>43516</v>
      </c>
      <c r="J263" s="46">
        <v>43516</v>
      </c>
      <c r="K263" s="45">
        <v>36977000</v>
      </c>
      <c r="L263" s="45">
        <v>37844000</v>
      </c>
      <c r="M263" s="45" t="s">
        <v>1778</v>
      </c>
      <c r="N263" s="20">
        <v>7.1901781415503132</v>
      </c>
      <c r="O263" s="21">
        <v>7.1901781415503132</v>
      </c>
      <c r="P263" s="21">
        <v>6.1166195233509866</v>
      </c>
      <c r="Q263" s="21">
        <v>0.12911447487023281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2">
        <v>0.82219836485258901</v>
      </c>
      <c r="Y263" s="22">
        <v>0.99342883554334172</v>
      </c>
      <c r="Z263" s="22">
        <v>0.17780163514741101</v>
      </c>
      <c r="AA263" s="22">
        <v>0</v>
      </c>
      <c r="AB263" s="23">
        <v>0.8856497921656068</v>
      </c>
      <c r="AC263" s="24">
        <v>0.74148805824827468</v>
      </c>
      <c r="AD263" s="22">
        <v>0.55612107549984779</v>
      </c>
      <c r="AE263" s="22">
        <v>0.50762948743430336</v>
      </c>
      <c r="AF263" s="22">
        <v>0.3725781251965552</v>
      </c>
      <c r="AG263" s="22" t="e">
        <v>#DIV/0!</v>
      </c>
      <c r="AH263" s="23" t="e">
        <v>#DIV/0!</v>
      </c>
      <c r="AI263" s="24">
        <v>-0.69668818996042492</v>
      </c>
      <c r="AJ263" s="22">
        <v>2.5282107607125663</v>
      </c>
      <c r="AK263" s="22" t="e">
        <v>#DIV/0!</v>
      </c>
      <c r="AL263" s="23" t="e">
        <v>#DIV/0!</v>
      </c>
      <c r="AM263" s="24">
        <v>0.28768105243527181</v>
      </c>
      <c r="AN263" s="22">
        <v>0.77213618562148389</v>
      </c>
      <c r="AO263" s="22">
        <v>0.68384225231921159</v>
      </c>
      <c r="AP263" s="22">
        <v>0.9660860815120168</v>
      </c>
      <c r="AQ263" s="22">
        <v>0.25478466429928154</v>
      </c>
      <c r="AR263" s="22">
        <v>0.42276040264572762</v>
      </c>
      <c r="AS263" s="22">
        <v>-0.29453217970619239</v>
      </c>
      <c r="AT263" s="22">
        <v>0.28910142593663113</v>
      </c>
      <c r="AU263" s="22">
        <v>1.7209617236398651</v>
      </c>
      <c r="AV263" s="22" t="e">
        <v>#DIV/0!</v>
      </c>
      <c r="AW263" s="22" t="e">
        <v>#DIV/0!</v>
      </c>
      <c r="AX263" s="22" t="e">
        <v>#DIV/0!</v>
      </c>
      <c r="AY263" s="22">
        <v>0</v>
      </c>
      <c r="AZ263" s="22">
        <v>-1.8391753603387591</v>
      </c>
      <c r="BA263" s="22">
        <v>0.77238687546002738</v>
      </c>
      <c r="BB263" s="22" t="e">
        <v>#DIV/0!</v>
      </c>
      <c r="BC263" s="23">
        <v>0.39195909613651198</v>
      </c>
    </row>
    <row r="264" spans="1:55" x14ac:dyDescent="0.2">
      <c r="A264" s="45" t="s">
        <v>781</v>
      </c>
      <c r="B264" s="45" t="s">
        <v>782</v>
      </c>
      <c r="C264" s="45" t="s">
        <v>59</v>
      </c>
      <c r="D264" s="45">
        <v>378186</v>
      </c>
      <c r="E264" s="45" t="s">
        <v>16</v>
      </c>
      <c r="F264" s="45">
        <v>2018</v>
      </c>
      <c r="G264" s="45" t="s">
        <v>17</v>
      </c>
      <c r="H264" s="46">
        <v>43465</v>
      </c>
      <c r="I264" s="46">
        <v>43521</v>
      </c>
      <c r="J264" s="46">
        <v>43586</v>
      </c>
      <c r="K264" s="45">
        <v>62670000</v>
      </c>
      <c r="L264" s="45">
        <v>62914000</v>
      </c>
      <c r="M264" s="45" t="s">
        <v>1986</v>
      </c>
      <c r="N264" s="20">
        <v>3.7901171969531098</v>
      </c>
      <c r="O264" s="21">
        <v>2.9249815619346142</v>
      </c>
      <c r="P264" s="21">
        <v>2.0834495315579011</v>
      </c>
      <c r="Q264" s="21">
        <v>0.92046026066972675</v>
      </c>
      <c r="R264" s="21">
        <v>0.33663600745108901</v>
      </c>
      <c r="S264" s="21">
        <v>3.3350973938202577E-2</v>
      </c>
      <c r="T264" s="21">
        <v>0.30328503351288644</v>
      </c>
      <c r="U264" s="21">
        <v>0.64649607462033454</v>
      </c>
      <c r="V264" s="21">
        <v>6.4049220102949792E-2</v>
      </c>
      <c r="W264" s="21">
        <v>0.58244685451738476</v>
      </c>
      <c r="X264" s="22">
        <v>0.29259458231410557</v>
      </c>
      <c r="Y264" s="22">
        <v>0.74021051959318807</v>
      </c>
      <c r="Z264" s="22">
        <v>0.70740541768589438</v>
      </c>
      <c r="AA264" s="22">
        <v>0.24023212204021768</v>
      </c>
      <c r="AB264" s="23">
        <v>0.52070850955867609</v>
      </c>
      <c r="AC264" s="24">
        <v>0.24509316889222649</v>
      </c>
      <c r="AD264" s="22">
        <v>0.17661439875085549</v>
      </c>
      <c r="AE264" s="22">
        <v>0.17661439875085549</v>
      </c>
      <c r="AF264" s="22">
        <v>0.17988276157367597</v>
      </c>
      <c r="AG264" s="22">
        <v>7.6555248286641815</v>
      </c>
      <c r="AH264" s="23">
        <v>7.6555248286641815</v>
      </c>
      <c r="AI264" s="24">
        <v>1.709932540683835</v>
      </c>
      <c r="AJ264" s="22">
        <v>0.94765606093780608</v>
      </c>
      <c r="AK264" s="22">
        <v>0.18136411730564483</v>
      </c>
      <c r="AL264" s="23">
        <v>0.21732206264330473</v>
      </c>
      <c r="AM264" s="24">
        <v>0.15234287322714024</v>
      </c>
      <c r="AN264" s="22">
        <v>0.84690090309039423</v>
      </c>
      <c r="AO264" s="22">
        <v>0.44098850699209596</v>
      </c>
      <c r="AP264" s="22">
        <v>2.04734571572539</v>
      </c>
      <c r="AQ264" s="22">
        <v>7.9326230459990543E-2</v>
      </c>
      <c r="AR264" s="22">
        <v>0.16589645838681419</v>
      </c>
      <c r="AS264" s="22">
        <v>0.28367175257981531</v>
      </c>
      <c r="AT264" s="22">
        <v>7.315843149927756E-2</v>
      </c>
      <c r="AU264" s="22">
        <v>0.3909431646634477</v>
      </c>
      <c r="AV264" s="22">
        <v>8.9653386310729735E-2</v>
      </c>
      <c r="AW264" s="22">
        <v>0.24122005181692915</v>
      </c>
      <c r="AX264" s="22">
        <v>9.9512190471580983E-2</v>
      </c>
      <c r="AY264" s="22">
        <v>4.3222231899494705</v>
      </c>
      <c r="AZ264" s="22">
        <v>2.2571129142566688</v>
      </c>
      <c r="BA264" s="22">
        <v>0.38046126542387804</v>
      </c>
      <c r="BB264" s="22">
        <v>0.23136241606525892</v>
      </c>
      <c r="BC264" s="23">
        <v>8.4400590723757107E-2</v>
      </c>
    </row>
    <row r="265" spans="1:55" x14ac:dyDescent="0.2">
      <c r="A265" s="45" t="s">
        <v>13</v>
      </c>
      <c r="B265" s="45" t="s">
        <v>14</v>
      </c>
      <c r="C265" s="45" t="s">
        <v>15</v>
      </c>
      <c r="D265" s="45">
        <v>22219</v>
      </c>
      <c r="E265" s="45" t="s">
        <v>16</v>
      </c>
      <c r="F265" s="45">
        <v>2018</v>
      </c>
      <c r="G265" s="45" t="s">
        <v>17</v>
      </c>
      <c r="H265" s="46">
        <v>43465</v>
      </c>
      <c r="I265" s="46">
        <v>43503</v>
      </c>
      <c r="J265" s="46">
        <v>43503</v>
      </c>
      <c r="K265" s="45">
        <v>580800000</v>
      </c>
      <c r="L265" s="45">
        <v>592700000</v>
      </c>
      <c r="M265" s="45" t="s">
        <v>1779</v>
      </c>
      <c r="N265" s="20">
        <v>1.8572915311564979</v>
      </c>
      <c r="O265" s="21">
        <v>1.3325094315077404</v>
      </c>
      <c r="P265" s="21">
        <v>0.53714062703265253</v>
      </c>
      <c r="Q265" s="21">
        <v>2.2685424195491311</v>
      </c>
      <c r="R265" s="21">
        <v>0.36720456998446838</v>
      </c>
      <c r="S265" s="21">
        <v>4.8779845736699398E-2</v>
      </c>
      <c r="T265" s="21">
        <v>0.31842472424776896</v>
      </c>
      <c r="U265" s="21">
        <v>1.2002237136465324</v>
      </c>
      <c r="V265" s="21">
        <v>0.15943899500946482</v>
      </c>
      <c r="W265" s="21">
        <v>1.0407847186370676</v>
      </c>
      <c r="X265" s="22">
        <v>0.37583910285097533</v>
      </c>
      <c r="Y265" s="22">
        <v>0.47363273290406716</v>
      </c>
      <c r="Z265" s="22">
        <v>0.62416089714902467</v>
      </c>
      <c r="AA265" s="22">
        <v>0.27675257324874297</v>
      </c>
      <c r="AB265" s="23">
        <v>0.30594677126385345</v>
      </c>
      <c r="AC265" s="24">
        <v>0.49455096819028965</v>
      </c>
      <c r="AD265" s="22">
        <v>0.22851186151562056</v>
      </c>
      <c r="AE265" s="22">
        <v>0.22851186151562056</v>
      </c>
      <c r="AF265" s="22">
        <v>0.15345737119752345</v>
      </c>
      <c r="AG265" s="22">
        <v>26.595588235294116</v>
      </c>
      <c r="AH265" s="23">
        <v>26.595588235294116</v>
      </c>
      <c r="AI265" s="24">
        <v>-0.42548076923076922</v>
      </c>
      <c r="AJ265" s="22">
        <v>0.81176011447899055</v>
      </c>
      <c r="AK265" s="22">
        <v>0.24639759122517743</v>
      </c>
      <c r="AL265" s="23">
        <v>0.44734389561975768</v>
      </c>
      <c r="AM265" s="24">
        <v>0.41800034417484083</v>
      </c>
      <c r="AN265" s="22">
        <v>2.7238857339528479</v>
      </c>
      <c r="AO265" s="22">
        <v>0.83336404559454547</v>
      </c>
      <c r="AP265" s="22">
        <v>4.8037936267071322</v>
      </c>
      <c r="AQ265" s="22">
        <v>0.12788585568747202</v>
      </c>
      <c r="AR265" s="22">
        <v>0.19711280285560856</v>
      </c>
      <c r="AS265" s="22">
        <v>-8.3867706984237289E-2</v>
      </c>
      <c r="AT265" s="22">
        <v>0.16426672282623003</v>
      </c>
      <c r="AU265" s="22">
        <v>0.41030310914531026</v>
      </c>
      <c r="AV265" s="22">
        <v>0.22610939852319162</v>
      </c>
      <c r="AW265" s="22">
        <v>0.51587301587301593</v>
      </c>
      <c r="AX265" s="22">
        <v>0.26074735449735448</v>
      </c>
      <c r="AY265" s="22">
        <v>1.9282554603262372</v>
      </c>
      <c r="AZ265" s="22">
        <v>1.357478573403373</v>
      </c>
      <c r="BA265" s="22">
        <v>0.6492383696994648</v>
      </c>
      <c r="BB265" s="22">
        <v>0.51860348412072554</v>
      </c>
      <c r="BC265" s="23">
        <v>0.23874587458745875</v>
      </c>
    </row>
    <row r="266" spans="1:55" x14ac:dyDescent="0.2">
      <c r="A266" s="45" t="s">
        <v>835</v>
      </c>
      <c r="B266" s="45" t="s">
        <v>836</v>
      </c>
      <c r="C266" s="45" t="s">
        <v>91</v>
      </c>
      <c r="D266" s="45">
        <v>333441</v>
      </c>
      <c r="E266" s="45" t="s">
        <v>16</v>
      </c>
      <c r="F266" s="45">
        <v>2018</v>
      </c>
      <c r="G266" s="45" t="s">
        <v>17</v>
      </c>
      <c r="H266" s="46">
        <v>43465</v>
      </c>
      <c r="I266" s="46">
        <v>43524</v>
      </c>
      <c r="J266" s="46">
        <v>43524</v>
      </c>
      <c r="K266" s="45">
        <v>550103000</v>
      </c>
      <c r="L266" s="45">
        <v>556580000</v>
      </c>
      <c r="M266" s="45" t="s">
        <v>1780</v>
      </c>
      <c r="N266" s="20">
        <v>3.7233394782912854</v>
      </c>
      <c r="O266" s="21">
        <v>3.2669380441901592</v>
      </c>
      <c r="P266" s="21">
        <v>2.1442899182833615</v>
      </c>
      <c r="Q266" s="21">
        <v>0.22997464579591559</v>
      </c>
      <c r="R266" s="21">
        <v>0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2">
        <v>0.43547730625596431</v>
      </c>
      <c r="Y266" s="22">
        <v>1.606084895624595</v>
      </c>
      <c r="Z266" s="22">
        <v>0.56452269374403574</v>
      </c>
      <c r="AA266" s="22">
        <v>0.27794607903298929</v>
      </c>
      <c r="AB266" s="23">
        <v>0.81302488910484882</v>
      </c>
      <c r="AC266" s="24">
        <v>0.63450918583752958</v>
      </c>
      <c r="AD266" s="22">
        <v>0.35582397979249314</v>
      </c>
      <c r="AE266" s="22">
        <v>0.35582397979249314</v>
      </c>
      <c r="AF266" s="22">
        <v>0.24359365933075991</v>
      </c>
      <c r="AG266" s="22" t="e">
        <v>#DIV/0!</v>
      </c>
      <c r="AH266" s="23" t="e">
        <v>#DIV/0!</v>
      </c>
      <c r="AI266" s="24">
        <v>-0.31499973170832951</v>
      </c>
      <c r="AJ266" s="22">
        <v>1.7627005216373308</v>
      </c>
      <c r="AK266" s="22" t="e">
        <v>#DIV/0!</v>
      </c>
      <c r="AL266" s="23" t="e">
        <v>#DIV/0!</v>
      </c>
      <c r="AM266" s="24">
        <v>0.21068891757367764</v>
      </c>
      <c r="AN266" s="22">
        <v>0.86491954738278687</v>
      </c>
      <c r="AO266" s="22">
        <v>0.70320111909550631</v>
      </c>
      <c r="AP266" s="22">
        <v>2.2077245079703753</v>
      </c>
      <c r="AQ266" s="22">
        <v>0.17129533384595988</v>
      </c>
      <c r="AR266" s="22">
        <v>0.29317833391955289</v>
      </c>
      <c r="AS266" s="22">
        <v>-9.2351096527354196E-2</v>
      </c>
      <c r="AT266" s="22">
        <v>0.20616333250678562</v>
      </c>
      <c r="AU266" s="22">
        <v>0.81411472452088063</v>
      </c>
      <c r="AV266" s="22" t="e">
        <v>#DIV/0!</v>
      </c>
      <c r="AW266" s="22" t="e">
        <v>#DIV/0!</v>
      </c>
      <c r="AX266" s="22" t="e">
        <v>#DIV/0!</v>
      </c>
      <c r="AY266" s="22">
        <v>0</v>
      </c>
      <c r="AZ266" s="22">
        <v>-1.0023090006815223</v>
      </c>
      <c r="BA266" s="22">
        <v>0.55586965898927476</v>
      </c>
      <c r="BB266" s="22" t="e">
        <v>#DIV/0!</v>
      </c>
      <c r="BC266" s="23">
        <v>0.28335690333023611</v>
      </c>
    </row>
    <row r="267" spans="1:55" x14ac:dyDescent="0.2">
      <c r="A267" s="45" t="s">
        <v>89</v>
      </c>
      <c r="B267" s="45" t="s">
        <v>90</v>
      </c>
      <c r="C267" s="45" t="s">
        <v>91</v>
      </c>
      <c r="D267" s="45">
        <v>133574</v>
      </c>
      <c r="E267" s="45" t="s">
        <v>16</v>
      </c>
      <c r="F267" s="45">
        <v>2018</v>
      </c>
      <c r="G267" s="45" t="s">
        <v>17</v>
      </c>
      <c r="H267" s="46">
        <v>43465</v>
      </c>
      <c r="I267" s="46">
        <v>43522</v>
      </c>
      <c r="J267" s="46">
        <v>43522</v>
      </c>
      <c r="K267" s="45">
        <v>1875000000</v>
      </c>
      <c r="L267" s="45">
        <v>1879000000</v>
      </c>
      <c r="M267" s="45" t="s">
        <v>1781</v>
      </c>
      <c r="N267" s="20">
        <v>0.63957597173144876</v>
      </c>
      <c r="O267" s="21">
        <v>0.31198468786808009</v>
      </c>
      <c r="P267" s="21">
        <v>0.18448174322732627</v>
      </c>
      <c r="Q267" s="21">
        <v>1.8020495524711377</v>
      </c>
      <c r="R267" s="21">
        <v>0.32160548122772092</v>
      </c>
      <c r="S267" s="21">
        <v>1.999907411693903E-2</v>
      </c>
      <c r="T267" s="21">
        <v>0.3016064071107819</v>
      </c>
      <c r="U267" s="21">
        <v>0.9011544947464003</v>
      </c>
      <c r="V267" s="21">
        <v>5.6038396679206126E-2</v>
      </c>
      <c r="W267" s="21">
        <v>0.84511609806719423</v>
      </c>
      <c r="X267" s="22">
        <v>0.10055090042127679</v>
      </c>
      <c r="Y267" s="22">
        <v>0.60474602863306526</v>
      </c>
      <c r="Z267" s="22">
        <v>0.89944909957872321</v>
      </c>
      <c r="AA267" s="22">
        <v>0.12284153511411509</v>
      </c>
      <c r="AB267" s="23">
        <v>0.35688162585065508</v>
      </c>
      <c r="AC267" s="24">
        <v>0.46774319674695025</v>
      </c>
      <c r="AD267" s="22">
        <v>0.37632937128558025</v>
      </c>
      <c r="AE267" s="22">
        <v>0.37632937128558025</v>
      </c>
      <c r="AF267" s="22">
        <v>0.39967156709415075</v>
      </c>
      <c r="AG267" s="22">
        <v>13.652482269503546</v>
      </c>
      <c r="AH267" s="23">
        <v>13.652482269503546</v>
      </c>
      <c r="AI267" s="24">
        <v>-1.5855947765762088</v>
      </c>
      <c r="AJ267" s="22">
        <v>0.7215842167255595</v>
      </c>
      <c r="AK267" s="22">
        <v>6.7655102922124658E-3</v>
      </c>
      <c r="AL267" s="23">
        <v>0.35274219087375847</v>
      </c>
      <c r="AM267" s="24">
        <v>0.66299130885977431</v>
      </c>
      <c r="AN267" s="22">
        <v>1.6588403165131664</v>
      </c>
      <c r="AO267" s="22">
        <v>0.59200962918383404</v>
      </c>
      <c r="AP267" s="22">
        <v>-10.447712418300654</v>
      </c>
      <c r="AQ267" s="22">
        <v>0.23660941623073006</v>
      </c>
      <c r="AR267" s="22">
        <v>0.19162496090084455</v>
      </c>
      <c r="AS267" s="22">
        <v>-0.30383953706599937</v>
      </c>
      <c r="AT267" s="22">
        <v>0.11344382204527569</v>
      </c>
      <c r="AU267" s="22">
        <v>0.65282685512367489</v>
      </c>
      <c r="AV267" s="22">
        <v>0.31913055995393697</v>
      </c>
      <c r="AW267" s="22">
        <v>0.37613200306983885</v>
      </c>
      <c r="AX267" s="22">
        <v>0.34029163468917883</v>
      </c>
      <c r="AY267" s="22">
        <v>1.4435324675324674</v>
      </c>
      <c r="AZ267" s="22">
        <v>1.3133506493506493</v>
      </c>
      <c r="BA267" s="22">
        <v>0.43377029935433381</v>
      </c>
      <c r="BB267" s="22">
        <v>0.69274506981430839</v>
      </c>
      <c r="BC267" s="23">
        <v>0.26435045317220546</v>
      </c>
    </row>
    <row r="268" spans="1:55" x14ac:dyDescent="0.2">
      <c r="A268" s="45" t="s">
        <v>1135</v>
      </c>
      <c r="B268" s="45" t="s">
        <v>1136</v>
      </c>
      <c r="C268" s="45" t="s">
        <v>59</v>
      </c>
      <c r="D268" s="45">
        <v>94993</v>
      </c>
      <c r="E268" s="45" t="s">
        <v>16</v>
      </c>
      <c r="F268" s="45">
        <v>2018</v>
      </c>
      <c r="G268" s="45" t="s">
        <v>17</v>
      </c>
      <c r="H268" s="46">
        <v>43465</v>
      </c>
      <c r="I268" s="46">
        <v>43537</v>
      </c>
      <c r="J268" s="46">
        <v>43537</v>
      </c>
      <c r="K268" s="45">
        <v>385700000</v>
      </c>
      <c r="L268" s="45">
        <v>386800000</v>
      </c>
      <c r="M268" s="45" t="s">
        <v>1782</v>
      </c>
      <c r="N268" s="20">
        <v>2.2729063069272808</v>
      </c>
      <c r="O268" s="21">
        <v>1.5111515927330019</v>
      </c>
      <c r="P268" s="21">
        <v>1.0602629117227118</v>
      </c>
      <c r="Q268" s="21">
        <v>0.93310578788476106</v>
      </c>
      <c r="R268" s="21">
        <v>0.28055534685027961</v>
      </c>
      <c r="S268" s="21">
        <v>1.8762008007126987E-2</v>
      </c>
      <c r="T268" s="21">
        <v>0.26179333884315265</v>
      </c>
      <c r="U268" s="21">
        <v>0.54234316481829214</v>
      </c>
      <c r="V268" s="21">
        <v>3.626894627091741E-2</v>
      </c>
      <c r="W268" s="21">
        <v>0.50607421854737478</v>
      </c>
      <c r="X268" s="22">
        <v>0.24775403308038255</v>
      </c>
      <c r="Y268" s="22">
        <v>0.56902088572474296</v>
      </c>
      <c r="Z268" s="22">
        <v>0.75224596691961743</v>
      </c>
      <c r="AA268" s="22">
        <v>9.089055137548703E-2</v>
      </c>
      <c r="AB268" s="23">
        <v>0.51730226367705301</v>
      </c>
      <c r="AC268" s="24">
        <v>0.11374740194887575</v>
      </c>
      <c r="AD268" s="22">
        <v>6.285259265257645E-2</v>
      </c>
      <c r="AE268" s="22">
        <v>6.285259265257645E-2</v>
      </c>
      <c r="AF268" s="22">
        <v>-1.4468108078926768E-2</v>
      </c>
      <c r="AG268" s="22">
        <v>3.3721940622737145</v>
      </c>
      <c r="AH268" s="23">
        <v>3.3721940622737145</v>
      </c>
      <c r="AI268" s="24">
        <v>1.2835916622127204</v>
      </c>
      <c r="AJ268" s="22">
        <v>0.46058785879572645</v>
      </c>
      <c r="AK268" s="22">
        <v>0.13866518736729347</v>
      </c>
      <c r="AL268" s="23">
        <v>0.17895059012567668</v>
      </c>
      <c r="AM268" s="24">
        <v>-1.1121370252409458E-2</v>
      </c>
      <c r="AN268" s="22">
        <v>0.76868172339741259</v>
      </c>
      <c r="AO268" s="22">
        <v>0.3976407955606599</v>
      </c>
      <c r="AP268" s="22">
        <v>2.8658621489904852</v>
      </c>
      <c r="AQ268" s="22">
        <v>-5.7531100067620506E-3</v>
      </c>
      <c r="AR268" s="22">
        <v>0.12625853645369395</v>
      </c>
      <c r="AS268" s="22">
        <v>0.16206440467514238</v>
      </c>
      <c r="AT268" s="22">
        <v>5.0205544881771445E-2</v>
      </c>
      <c r="AU268" s="22">
        <v>0.13180050219093103</v>
      </c>
      <c r="AV268" s="22">
        <v>5.120798821661534E-2</v>
      </c>
      <c r="AW268" s="22">
        <v>0.19177548635739325</v>
      </c>
      <c r="AX268" s="22">
        <v>5.4877923781800293E-2</v>
      </c>
      <c r="AY268" s="22">
        <v>11.225467038866222</v>
      </c>
      <c r="AZ268" s="22">
        <v>6.601245436976594</v>
      </c>
      <c r="BA268" s="22">
        <v>-2.4972014925373136</v>
      </c>
      <c r="BB268" s="22">
        <v>8.9083153203129484E-2</v>
      </c>
      <c r="BC268" s="23">
        <v>2.8050330375911772E-2</v>
      </c>
    </row>
    <row r="269" spans="1:55" x14ac:dyDescent="0.2">
      <c r="A269" s="45" t="s">
        <v>772</v>
      </c>
      <c r="B269" s="45" t="s">
        <v>773</v>
      </c>
      <c r="C269" s="45" t="s">
        <v>138</v>
      </c>
      <c r="D269" s="45">
        <v>353184</v>
      </c>
      <c r="E269" s="45" t="s">
        <v>16</v>
      </c>
      <c r="F269" s="45">
        <v>2018</v>
      </c>
      <c r="G269" s="45" t="s">
        <v>17</v>
      </c>
      <c r="H269" s="46">
        <v>43465</v>
      </c>
      <c r="I269" s="46">
        <v>43524</v>
      </c>
      <c r="J269" s="46">
        <v>43524</v>
      </c>
      <c r="K269" s="45">
        <v>686000000</v>
      </c>
      <c r="L269" s="45">
        <v>704000000</v>
      </c>
      <c r="M269" s="45" t="s">
        <v>1783</v>
      </c>
      <c r="N269" s="20">
        <v>1.278965451422027</v>
      </c>
      <c r="O269" s="21">
        <v>0.74928421454476046</v>
      </c>
      <c r="P269" s="21">
        <v>0.28736400076350449</v>
      </c>
      <c r="Q269" s="21">
        <v>1.2469763606377131</v>
      </c>
      <c r="R269" s="21">
        <v>0.26395090423471362</v>
      </c>
      <c r="S269" s="21">
        <v>1.2722490672212369E-2</v>
      </c>
      <c r="T269" s="21">
        <v>0.25122841356250125</v>
      </c>
      <c r="U269" s="21">
        <v>0.59309144218435039</v>
      </c>
      <c r="V269" s="21">
        <v>2.8587135788894998E-2</v>
      </c>
      <c r="W269" s="21">
        <v>0.56450430639545535</v>
      </c>
      <c r="X269" s="22">
        <v>0.27322772034986847</v>
      </c>
      <c r="Y269" s="22">
        <v>0.4801478190097006</v>
      </c>
      <c r="Z269" s="22">
        <v>0.72677227965013147</v>
      </c>
      <c r="AA269" s="22">
        <v>7.3113544151528126E-2</v>
      </c>
      <c r="AB269" s="23">
        <v>0.44504251024527491</v>
      </c>
      <c r="AC269" s="24">
        <v>0.20706034761956169</v>
      </c>
      <c r="AD269" s="22">
        <v>7.7823059483968476E-2</v>
      </c>
      <c r="AE269" s="22">
        <v>4.9295584583828135E-2</v>
      </c>
      <c r="AF269" s="22">
        <v>4.6313289431069847E-2</v>
      </c>
      <c r="AG269" s="22">
        <v>9.2271999999999998</v>
      </c>
      <c r="AH269" s="23">
        <v>5.8448000000000002</v>
      </c>
      <c r="AI269" s="24">
        <v>-0.1650779240429717</v>
      </c>
      <c r="AJ269" s="22">
        <v>0.6307501431570911</v>
      </c>
      <c r="AK269" s="22">
        <v>0.45079561254441525</v>
      </c>
      <c r="AL269" s="23">
        <v>0.51050517534373552</v>
      </c>
      <c r="AM269" s="24">
        <v>0.15722924683892248</v>
      </c>
      <c r="AN269" s="22">
        <v>3.3949056258017225</v>
      </c>
      <c r="AO269" s="22">
        <v>1.5108773217526046</v>
      </c>
      <c r="AP269" s="22">
        <v>25.35203557988368</v>
      </c>
      <c r="AQ269" s="22">
        <v>6.9973698697168019E-2</v>
      </c>
      <c r="AR269" s="22">
        <v>8.9185469070495516E-2</v>
      </c>
      <c r="AS269" s="22">
        <v>-1.4722552088956061E-2</v>
      </c>
      <c r="AT269" s="22">
        <v>0.13474830264848003</v>
      </c>
      <c r="AU269" s="22">
        <v>0.30683336514602022</v>
      </c>
      <c r="AV269" s="22">
        <v>0.24833925536845358</v>
      </c>
      <c r="AW269" s="22">
        <v>0.53635773413406918</v>
      </c>
      <c r="AX269" s="22">
        <v>0.26091543580587567</v>
      </c>
      <c r="AY269" s="22">
        <v>2.2448413386509452</v>
      </c>
      <c r="AZ269" s="22">
        <v>1.7227327900121381</v>
      </c>
      <c r="BA269" s="22">
        <v>0.93677156177156173</v>
      </c>
      <c r="BB269" s="22">
        <v>0.28217209949019001</v>
      </c>
      <c r="BC269" s="23">
        <v>9.4713370841867817E-2</v>
      </c>
    </row>
    <row r="270" spans="1:55" x14ac:dyDescent="0.2">
      <c r="A270" s="45" t="s">
        <v>805</v>
      </c>
      <c r="B270" s="45" t="s">
        <v>806</v>
      </c>
      <c r="C270" s="45" t="s">
        <v>24</v>
      </c>
      <c r="D270" s="45">
        <v>262201</v>
      </c>
      <c r="E270" s="45" t="s">
        <v>16</v>
      </c>
      <c r="F270" s="45">
        <v>2018</v>
      </c>
      <c r="G270" s="45" t="s">
        <v>17</v>
      </c>
      <c r="H270" s="46">
        <v>43465</v>
      </c>
      <c r="I270" s="46">
        <v>43523</v>
      </c>
      <c r="J270" s="46">
        <v>43523</v>
      </c>
      <c r="K270" s="45">
        <v>2616000000</v>
      </c>
      <c r="L270" s="45">
        <v>2632000000</v>
      </c>
      <c r="M270" s="45" t="s">
        <v>1784</v>
      </c>
      <c r="N270" s="20">
        <v>1.330503921779306</v>
      </c>
      <c r="O270" s="21">
        <v>1.0567314924250564</v>
      </c>
      <c r="P270" s="21">
        <v>0.456538089609971</v>
      </c>
      <c r="Q270" s="21">
        <v>1.5419306314906418</v>
      </c>
      <c r="R270" s="21">
        <v>0.2777904224326293</v>
      </c>
      <c r="S270" s="21">
        <v>3.4789238892935177E-2</v>
      </c>
      <c r="T270" s="21">
        <v>0.2430011835396941</v>
      </c>
      <c r="U270" s="21">
        <v>0.70612398391622555</v>
      </c>
      <c r="V270" s="21">
        <v>8.8431831988197512E-2</v>
      </c>
      <c r="W270" s="21">
        <v>0.61769215192802795</v>
      </c>
      <c r="X270" s="22">
        <v>0.28184176984705023</v>
      </c>
      <c r="Y270" s="22">
        <v>0.62393285804530274</v>
      </c>
      <c r="Z270" s="22">
        <v>0.71815823015294977</v>
      </c>
      <c r="AA270" s="22">
        <v>0.20807538237436271</v>
      </c>
      <c r="AB270" s="23">
        <v>0.39340176620538964</v>
      </c>
      <c r="AC270" s="24">
        <v>0.68159613179801604</v>
      </c>
      <c r="AD270" s="22">
        <v>0.18216938338068889</v>
      </c>
      <c r="AE270" s="22">
        <v>0.18216938338068889</v>
      </c>
      <c r="AF270" s="22">
        <v>5.9668012561686856E-2</v>
      </c>
      <c r="AG270" s="22" t="e">
        <v>#DIV/0!</v>
      </c>
      <c r="AH270" s="23" t="e">
        <v>#DIV/0!</v>
      </c>
      <c r="AI270" s="24">
        <v>-1.5520397083914999</v>
      </c>
      <c r="AJ270" s="22">
        <v>0.34635220801547223</v>
      </c>
      <c r="AK270" s="22">
        <v>5.243752560426055E-2</v>
      </c>
      <c r="AL270" s="23">
        <v>0.26411306841458421</v>
      </c>
      <c r="AM270" s="24">
        <v>6.9252798750325431E-2</v>
      </c>
      <c r="AN270" s="22">
        <v>1.1606352512366571</v>
      </c>
      <c r="AO270" s="22">
        <v>0.45659595775673706</v>
      </c>
      <c r="AP270" s="22">
        <v>6.521781534460338</v>
      </c>
      <c r="AQ270" s="22">
        <v>2.724417334304443E-2</v>
      </c>
      <c r="AR270" s="22">
        <v>0.16068491102138477</v>
      </c>
      <c r="AS270" s="22">
        <v>-0.24938936244454413</v>
      </c>
      <c r="AT270" s="22">
        <v>7.3368080844865263E-2</v>
      </c>
      <c r="AU270" s="22">
        <v>0.49027613624153865</v>
      </c>
      <c r="AV270" s="22">
        <v>0.3738631708316264</v>
      </c>
      <c r="AW270" s="22">
        <v>0.30192478808598322</v>
      </c>
      <c r="AX270" s="22">
        <v>0.42738725237671521</v>
      </c>
      <c r="AY270" s="22">
        <v>3.3397181556984541</v>
      </c>
      <c r="AZ270" s="22">
        <v>2.1770420030099875</v>
      </c>
      <c r="BA270" s="22">
        <v>3.8120300751879701</v>
      </c>
      <c r="BB270" s="22">
        <v>0.29942646456370342</v>
      </c>
      <c r="BC270" s="23">
        <v>0.1055329348234139</v>
      </c>
    </row>
    <row r="271" spans="1:55" x14ac:dyDescent="0.2">
      <c r="A271" s="45" t="s">
        <v>769</v>
      </c>
      <c r="B271" s="45" t="s">
        <v>770</v>
      </c>
      <c r="C271" s="45" t="s">
        <v>138</v>
      </c>
      <c r="D271" s="45">
        <v>378185</v>
      </c>
      <c r="E271" s="45" t="s">
        <v>16</v>
      </c>
      <c r="F271" s="45">
        <v>2018</v>
      </c>
      <c r="G271" s="45" t="s">
        <v>17</v>
      </c>
      <c r="H271" s="46">
        <v>43465</v>
      </c>
      <c r="I271" s="46">
        <v>43497</v>
      </c>
      <c r="J271" s="46">
        <v>43685</v>
      </c>
      <c r="K271" s="45">
        <v>831000000</v>
      </c>
      <c r="L271" s="45">
        <v>832000000</v>
      </c>
      <c r="M271" s="54" t="s">
        <v>1987</v>
      </c>
      <c r="N271" s="20">
        <v>1.3038617886178863</v>
      </c>
      <c r="O271" s="21">
        <v>1.2398373983739837</v>
      </c>
      <c r="P271" s="21">
        <v>0.28607723577235772</v>
      </c>
      <c r="Q271" s="21">
        <v>0.88008199521694563</v>
      </c>
      <c r="R271" s="21">
        <v>0.24959113210975831</v>
      </c>
      <c r="S271" s="21">
        <v>0</v>
      </c>
      <c r="T271" s="21">
        <v>0.24959113210975831</v>
      </c>
      <c r="U271" s="21">
        <v>0.46925179364537067</v>
      </c>
      <c r="V271" s="21">
        <v>0</v>
      </c>
      <c r="W271" s="21">
        <v>0.46925179364537067</v>
      </c>
      <c r="X271" s="22">
        <v>0.11657277848446301</v>
      </c>
      <c r="Y271" s="22">
        <v>0.53468511668265062</v>
      </c>
      <c r="Z271" s="22">
        <v>0.88342722151553699</v>
      </c>
      <c r="AA271" s="22">
        <v>5.2244230419771038E-3</v>
      </c>
      <c r="AB271" s="23">
        <v>0.53189169543885151</v>
      </c>
      <c r="AC271" s="24">
        <v>0.8518363064008394</v>
      </c>
      <c r="AD271" s="22">
        <v>0.51794333683105986</v>
      </c>
      <c r="AE271" s="22">
        <v>2.0146904512067156E-2</v>
      </c>
      <c r="AF271" s="22">
        <v>-1.2010493179433368</v>
      </c>
      <c r="AG271" s="22">
        <v>9.1407407407407408</v>
      </c>
      <c r="AH271" s="23">
        <v>0.35555555555555557</v>
      </c>
      <c r="AI271" s="24">
        <v>-1.0075452716297786</v>
      </c>
      <c r="AJ271" s="22">
        <v>1.0101626016260163</v>
      </c>
      <c r="AK271" s="22">
        <v>0.33090644339279213</v>
      </c>
      <c r="AL271" s="23">
        <v>0.36184929013469241</v>
      </c>
      <c r="AM271" s="24">
        <v>-0.48881106935428764</v>
      </c>
      <c r="AN271" s="22">
        <v>0.40698667577724634</v>
      </c>
      <c r="AO271" s="22">
        <v>0.21647283300018172</v>
      </c>
      <c r="AP271" s="22">
        <v>7.9682274247491636</v>
      </c>
      <c r="AQ271" s="22">
        <v>-0.25999454842813013</v>
      </c>
      <c r="AR271" s="22">
        <v>0.41720881427072404</v>
      </c>
      <c r="AS271" s="22">
        <v>-0.42035676810073452</v>
      </c>
      <c r="AT271" s="22">
        <v>9.0314373977830278E-2</v>
      </c>
      <c r="AU271" s="22">
        <v>-2.8455284552845527E-2</v>
      </c>
      <c r="AV271" s="22">
        <v>-1.0192937750273025E-2</v>
      </c>
      <c r="AW271" s="22">
        <v>0.36184929013469241</v>
      </c>
      <c r="AX271" s="22">
        <v>-1.0192937750273025E-2</v>
      </c>
      <c r="AY271" s="22">
        <v>2.2260940032414909</v>
      </c>
      <c r="AZ271" s="22">
        <v>1.9979740680713127</v>
      </c>
      <c r="BA271" s="22">
        <v>9.7850777564214581E-3</v>
      </c>
      <c r="BB271" s="22">
        <v>1.7473607571896616E-2</v>
      </c>
      <c r="BC271" s="23">
        <v>4.7894631810017959E-3</v>
      </c>
    </row>
    <row r="272" spans="1:55" x14ac:dyDescent="0.2">
      <c r="A272" s="45" t="s">
        <v>844</v>
      </c>
      <c r="B272" s="45" t="s">
        <v>845</v>
      </c>
      <c r="C272" s="45" t="s">
        <v>113</v>
      </c>
      <c r="D272" s="45">
        <v>549638</v>
      </c>
      <c r="E272" s="45" t="s">
        <v>16</v>
      </c>
      <c r="F272" s="45">
        <v>2018</v>
      </c>
      <c r="G272" s="45" t="s">
        <v>17</v>
      </c>
      <c r="H272" s="46">
        <v>43465</v>
      </c>
      <c r="I272" s="46">
        <v>43518</v>
      </c>
      <c r="J272" s="46">
        <v>43518</v>
      </c>
      <c r="K272" s="45">
        <v>80733000</v>
      </c>
      <c r="L272" s="45">
        <v>83259000</v>
      </c>
      <c r="M272" s="45" t="s">
        <v>1785</v>
      </c>
      <c r="N272" s="20">
        <v>2.0852221020914277</v>
      </c>
      <c r="O272" s="21">
        <v>2.0852221020914277</v>
      </c>
      <c r="P272" s="21">
        <v>1.463788793607067</v>
      </c>
      <c r="Q272" s="21">
        <v>7.1685036856752413</v>
      </c>
      <c r="R272" s="21">
        <v>0.63440281493728912</v>
      </c>
      <c r="S272" s="21">
        <v>0</v>
      </c>
      <c r="T272" s="21">
        <v>0.63440281493728912</v>
      </c>
      <c r="U272" s="21">
        <v>5.1821217320179942</v>
      </c>
      <c r="V272" s="21">
        <v>0</v>
      </c>
      <c r="W272" s="21">
        <v>5.1821217320179942</v>
      </c>
      <c r="X272" s="22">
        <v>0.38683071666603575</v>
      </c>
      <c r="Y272" s="22">
        <v>0.28783292695794105</v>
      </c>
      <c r="Z272" s="22">
        <v>0.61316928333396425</v>
      </c>
      <c r="AA272" s="22">
        <v>0.47642831935348762</v>
      </c>
      <c r="AB272" s="23">
        <v>0.12242144197763631</v>
      </c>
      <c r="AC272" s="24">
        <v>0.78502666829909928</v>
      </c>
      <c r="AD272" s="22">
        <v>0.51733596406136695</v>
      </c>
      <c r="AE272" s="22">
        <v>0.45456029484245453</v>
      </c>
      <c r="AF272" s="22">
        <v>0.23856433825260639</v>
      </c>
      <c r="AG272" s="22">
        <v>6.0042902426583105</v>
      </c>
      <c r="AH272" s="23">
        <v>5.2757050207680534</v>
      </c>
      <c r="AI272" s="24">
        <v>-0.66197625681045535</v>
      </c>
      <c r="AJ272" s="22">
        <v>0.66509344694744355</v>
      </c>
      <c r="AK272" s="22">
        <v>0.13687597234579973</v>
      </c>
      <c r="AL272" s="23">
        <v>0.19448503988993757</v>
      </c>
      <c r="AM272" s="24">
        <v>0.75801222906047694</v>
      </c>
      <c r="AN272" s="22">
        <v>3.1773912002633335</v>
      </c>
      <c r="AO272" s="22">
        <v>0.38898081246328992</v>
      </c>
      <c r="AP272" s="22">
        <v>1.9321503416441987</v>
      </c>
      <c r="AQ272" s="22">
        <v>9.2796950118265956E-2</v>
      </c>
      <c r="AR272" s="22">
        <v>0.31719265530870244</v>
      </c>
      <c r="AS272" s="22">
        <v>-0.20997400664902383</v>
      </c>
      <c r="AT272" s="22">
        <v>0.12338185676936735</v>
      </c>
      <c r="AU272" s="22">
        <v>0.58602763666523494</v>
      </c>
      <c r="AV272" s="22">
        <v>0.17136480417382668</v>
      </c>
      <c r="AW272" s="22">
        <v>0.19448503988993757</v>
      </c>
      <c r="AX272" s="22">
        <v>0.17136480417382668</v>
      </c>
      <c r="AY272" s="22">
        <v>3.1525664656578298</v>
      </c>
      <c r="AZ272" s="22">
        <v>1.8031493912845602</v>
      </c>
      <c r="BA272" s="22">
        <v>1.1715289566144249</v>
      </c>
      <c r="BB272" s="22">
        <v>0.27871129925369076</v>
      </c>
      <c r="BC272" s="23">
        <v>0.2170872006227893</v>
      </c>
    </row>
    <row r="273" spans="1:55" x14ac:dyDescent="0.2">
      <c r="A273" s="45" t="s">
        <v>820</v>
      </c>
      <c r="B273" s="45" t="s">
        <v>821</v>
      </c>
      <c r="C273" s="45" t="s">
        <v>34</v>
      </c>
      <c r="D273" s="45">
        <v>59265</v>
      </c>
      <c r="E273" s="45" t="s">
        <v>16</v>
      </c>
      <c r="F273" s="45">
        <v>2019</v>
      </c>
      <c r="G273" s="45" t="s">
        <v>17</v>
      </c>
      <c r="H273" s="46">
        <v>43646</v>
      </c>
      <c r="I273" s="46">
        <v>43678</v>
      </c>
      <c r="J273" s="46">
        <v>43678</v>
      </c>
      <c r="K273" s="45">
        <v>7655000000</v>
      </c>
      <c r="L273" s="45">
        <v>7734000000</v>
      </c>
      <c r="M273" s="45" t="s">
        <v>1786</v>
      </c>
      <c r="N273" s="20">
        <v>2.9008001641362329</v>
      </c>
      <c r="O273" s="21">
        <v>2.8552865545069075</v>
      </c>
      <c r="P273" s="21">
        <v>2.2871016276843115</v>
      </c>
      <c r="Q273" s="21">
        <v>2.1292826228874007</v>
      </c>
      <c r="R273" s="21">
        <v>0.29453578934355296</v>
      </c>
      <c r="S273" s="21">
        <v>1.544535789343553E-2</v>
      </c>
      <c r="T273" s="21">
        <v>0.27909043145011747</v>
      </c>
      <c r="U273" s="21">
        <v>0.92168572741120436</v>
      </c>
      <c r="V273" s="21">
        <v>4.8332890060204553E-2</v>
      </c>
      <c r="W273" s="21">
        <v>0.87335283735099978</v>
      </c>
      <c r="X273" s="22">
        <v>0.65545030288045492</v>
      </c>
      <c r="Y273" s="22">
        <v>0.38453456803897507</v>
      </c>
      <c r="Z273" s="22">
        <v>0.34454969711954508</v>
      </c>
      <c r="AA273" s="22">
        <v>0.13785310297935469</v>
      </c>
      <c r="AB273" s="23">
        <v>0.31956205958709361</v>
      </c>
      <c r="AC273" s="24">
        <v>0.65247372236317502</v>
      </c>
      <c r="AD273" s="22">
        <v>0.31766944545125048</v>
      </c>
      <c r="AE273" s="22">
        <v>0.31766944545125048</v>
      </c>
      <c r="AF273" s="22">
        <v>0.15015404131931859</v>
      </c>
      <c r="AG273" s="22" t="e">
        <v>#DIV/0!</v>
      </c>
      <c r="AH273" s="23" t="e">
        <v>#DIV/0!</v>
      </c>
      <c r="AI273" s="24">
        <v>-0.7654270349102178</v>
      </c>
      <c r="AJ273" s="22">
        <v>0.75030775543701267</v>
      </c>
      <c r="AK273" s="22">
        <v>0.40903725078698844</v>
      </c>
      <c r="AL273" s="23">
        <v>0.57560335781741867</v>
      </c>
      <c r="AM273" s="24">
        <v>0.20033124591987234</v>
      </c>
      <c r="AN273" s="22">
        <v>1.3341715225223048</v>
      </c>
      <c r="AO273" s="22">
        <v>0.42635059957967608</v>
      </c>
      <c r="AP273" s="22">
        <v>0.99267814417039957</v>
      </c>
      <c r="AQ273" s="22">
        <v>6.4018265545802935E-2</v>
      </c>
      <c r="AR273" s="22">
        <v>0.39764407393983325</v>
      </c>
      <c r="AS273" s="22">
        <v>-0.30436752446538601</v>
      </c>
      <c r="AT273" s="22">
        <v>0.16953578934355298</v>
      </c>
      <c r="AU273" s="22">
        <v>0.64667966078511829</v>
      </c>
      <c r="AV273" s="22">
        <v>0.49610440713536202</v>
      </c>
      <c r="AW273" s="22">
        <v>0.60745826527504776</v>
      </c>
      <c r="AX273" s="22">
        <v>0.52355970211234459</v>
      </c>
      <c r="AY273" s="22">
        <v>2.174681955616407</v>
      </c>
      <c r="AZ273" s="22">
        <v>-1.6409378743795995</v>
      </c>
      <c r="BA273" s="22">
        <v>2.2824814434856076</v>
      </c>
      <c r="BB273" s="22">
        <v>0.45983735571878281</v>
      </c>
      <c r="BC273" s="23">
        <v>0.17497504491914553</v>
      </c>
    </row>
    <row r="274" spans="1:55" x14ac:dyDescent="0.2">
      <c r="A274" s="45" t="s">
        <v>841</v>
      </c>
      <c r="B274" s="45" t="s">
        <v>842</v>
      </c>
      <c r="C274" s="45" t="s">
        <v>34</v>
      </c>
      <c r="D274" s="45">
        <v>333970</v>
      </c>
      <c r="E274" s="45" t="s">
        <v>16</v>
      </c>
      <c r="F274" s="45">
        <v>2018</v>
      </c>
      <c r="G274" s="45" t="s">
        <v>17</v>
      </c>
      <c r="H274" s="46">
        <v>43465</v>
      </c>
      <c r="I274" s="46">
        <v>43511</v>
      </c>
      <c r="J274" s="46">
        <v>43511</v>
      </c>
      <c r="K274" s="45">
        <v>163400000</v>
      </c>
      <c r="L274" s="45">
        <v>173100000</v>
      </c>
      <c r="M274" s="45" t="s">
        <v>1787</v>
      </c>
      <c r="N274" s="20">
        <v>1.3476629136813374</v>
      </c>
      <c r="O274" s="21">
        <v>1.2360968952575913</v>
      </c>
      <c r="P274" s="21">
        <v>0.41112248379392696</v>
      </c>
      <c r="Q274" s="21">
        <v>-5.7527504342790969</v>
      </c>
      <c r="R274" s="21">
        <v>0.54471247563352831</v>
      </c>
      <c r="S274" s="21">
        <v>6.3352826510721244E-3</v>
      </c>
      <c r="T274" s="21">
        <v>0.53837719298245612</v>
      </c>
      <c r="U274" s="21">
        <v>-2.5888824551244936</v>
      </c>
      <c r="V274" s="21">
        <v>-3.0110017371163866E-2</v>
      </c>
      <c r="W274" s="21">
        <v>-2.5587724377533294</v>
      </c>
      <c r="X274" s="22">
        <v>0.48123781676413258</v>
      </c>
      <c r="Y274" s="22">
        <v>-0.26946481510376036</v>
      </c>
      <c r="Z274" s="22">
        <v>0.51876218323586742</v>
      </c>
      <c r="AA274" s="22">
        <v>0.11427875243664717</v>
      </c>
      <c r="AB274" s="23">
        <v>-0.21040448343079923</v>
      </c>
      <c r="AC274" s="24">
        <v>0.47398119122257054</v>
      </c>
      <c r="AD274" s="22">
        <v>0.20094043887147336</v>
      </c>
      <c r="AE274" s="22">
        <v>0.20094043887147336</v>
      </c>
      <c r="AF274" s="22">
        <v>-2.4294670846394983E-2</v>
      </c>
      <c r="AG274" s="22">
        <v>6.378109452736318</v>
      </c>
      <c r="AH274" s="23">
        <v>6.378109452736318</v>
      </c>
      <c r="AI274" s="24">
        <v>-0.53640416047548289</v>
      </c>
      <c r="AJ274" s="22">
        <v>0.45922893210508359</v>
      </c>
      <c r="AK274" s="22">
        <v>0.23238649071796019</v>
      </c>
      <c r="AL274" s="23">
        <v>0.30105121896667414</v>
      </c>
      <c r="AM274" s="24">
        <v>8.97510133178923E-2</v>
      </c>
      <c r="AN274" s="22">
        <v>-3.6942675159235669</v>
      </c>
      <c r="AO274" s="22">
        <v>0.77729044834307992</v>
      </c>
      <c r="AP274" s="22">
        <v>6.2610402355250248</v>
      </c>
      <c r="AQ274" s="22">
        <v>-1.8884015594541909E-2</v>
      </c>
      <c r="AR274" s="22">
        <v>0.21097178683385581</v>
      </c>
      <c r="AS274" s="22">
        <v>-0.11316614420062696</v>
      </c>
      <c r="AT274" s="22">
        <v>0.16398635477582846</v>
      </c>
      <c r="AU274" s="22">
        <v>0.3063800750597066</v>
      </c>
      <c r="AV274" s="22">
        <v>0.20084992171773652</v>
      </c>
      <c r="AW274" s="22">
        <v>0.30459379950214982</v>
      </c>
      <c r="AX274" s="22">
        <v>0.2032133966960851</v>
      </c>
      <c r="AY274" s="22">
        <v>3.487519500780031</v>
      </c>
      <c r="AZ274" s="22">
        <v>2.5475819032761309</v>
      </c>
      <c r="BA274" s="22">
        <v>-5.7935483870967746</v>
      </c>
      <c r="BB274" s="22">
        <v>0.28673674793111159</v>
      </c>
      <c r="BC274" s="23">
        <v>0.24294106499905249</v>
      </c>
    </row>
    <row r="275" spans="1:55" x14ac:dyDescent="0.2">
      <c r="A275" s="45" t="s">
        <v>808</v>
      </c>
      <c r="B275" s="45" t="s">
        <v>809</v>
      </c>
      <c r="C275" s="45" t="s">
        <v>24</v>
      </c>
      <c r="D275" s="45">
        <v>334921</v>
      </c>
      <c r="E275" s="45" t="s">
        <v>16</v>
      </c>
      <c r="F275" s="45">
        <v>2018</v>
      </c>
      <c r="G275" s="45" t="s">
        <v>17</v>
      </c>
      <c r="H275" s="46">
        <v>43465</v>
      </c>
      <c r="I275" s="46">
        <v>43504</v>
      </c>
      <c r="J275" s="46">
        <v>43679</v>
      </c>
      <c r="K275" s="45">
        <v>24968898</v>
      </c>
      <c r="L275" s="45">
        <v>25478901</v>
      </c>
      <c r="M275" s="45" t="s">
        <v>1988</v>
      </c>
      <c r="N275" s="20">
        <v>1.4561127493004984</v>
      </c>
      <c r="O275" s="21">
        <v>1.0191118605958405</v>
      </c>
      <c r="P275" s="21">
        <v>0.155364730044184</v>
      </c>
      <c r="Q275" s="21">
        <v>3.4795727841611281</v>
      </c>
      <c r="R275" s="21">
        <v>0.39555524945788201</v>
      </c>
      <c r="S275" s="21">
        <v>5.924980502860974E-3</v>
      </c>
      <c r="T275" s="21">
        <v>0.38963026895502101</v>
      </c>
      <c r="U275" s="21">
        <v>1.771918530103594</v>
      </c>
      <c r="V275" s="21">
        <v>2.6541381407301331E-2</v>
      </c>
      <c r="W275" s="21">
        <v>1.7453771486962926</v>
      </c>
      <c r="X275" s="22">
        <v>0.36919041986825152</v>
      </c>
      <c r="Y275" s="22">
        <v>0.32182523375857153</v>
      </c>
      <c r="Z275" s="22">
        <v>0.63080958013174848</v>
      </c>
      <c r="AA275" s="22">
        <v>0.2168806408835996</v>
      </c>
      <c r="AB275" s="23">
        <v>0.22323557361001023</v>
      </c>
      <c r="AC275" s="24">
        <v>0.5773513395886245</v>
      </c>
      <c r="AD275" s="22">
        <v>0.24094357063880958</v>
      </c>
      <c r="AE275" s="22">
        <v>0.22528479262605167</v>
      </c>
      <c r="AF275" s="22">
        <v>0.137968692719004</v>
      </c>
      <c r="AG275" s="22">
        <v>20.026963550404147</v>
      </c>
      <c r="AH275" s="23">
        <v>18.725423211834681</v>
      </c>
      <c r="AI275" s="24">
        <v>-0.61885440371858813</v>
      </c>
      <c r="AJ275" s="22">
        <v>0.81070747799435372</v>
      </c>
      <c r="AK275" s="22">
        <v>0.51965181089333912</v>
      </c>
      <c r="AL275" s="23">
        <v>0.51965181089333912</v>
      </c>
      <c r="AM275" s="24">
        <v>0.6704841934062955</v>
      </c>
      <c r="AN275" s="22">
        <v>4.8596836006255941</v>
      </c>
      <c r="AO275" s="22">
        <v>1.0848542561488144</v>
      </c>
      <c r="AP275" s="22">
        <v>9.3808840235464217</v>
      </c>
      <c r="AQ275" s="22">
        <v>0.14967592351149944</v>
      </c>
      <c r="AR275" s="22">
        <v>0.18947337904987535</v>
      </c>
      <c r="AS275" s="22">
        <v>-0.11725643501245664</v>
      </c>
      <c r="AT275" s="22">
        <v>0.20555100168915488</v>
      </c>
      <c r="AU275" s="22">
        <v>0.46944488932015666</v>
      </c>
      <c r="AV275" s="22">
        <v>0.30090740923391551</v>
      </c>
      <c r="AW275" s="22">
        <v>0.52755398660488495</v>
      </c>
      <c r="AX275" s="22">
        <v>0.30548321012756524</v>
      </c>
      <c r="AY275" s="22">
        <v>1.513283905791186</v>
      </c>
      <c r="AZ275" s="22">
        <v>1.3625811777320191</v>
      </c>
      <c r="BA275" s="22">
        <v>0.79522145266136834</v>
      </c>
      <c r="BB275" s="22">
        <v>0.61786859474354816</v>
      </c>
      <c r="BC275" s="23">
        <v>0.32741590112131841</v>
      </c>
    </row>
    <row r="276" spans="1:55" x14ac:dyDescent="0.2">
      <c r="A276" s="45" t="s">
        <v>817</v>
      </c>
      <c r="B276" s="45" t="s">
        <v>818</v>
      </c>
      <c r="C276" s="45" t="s">
        <v>34</v>
      </c>
      <c r="D276" s="45">
        <v>60906</v>
      </c>
      <c r="E276" s="45" t="s">
        <v>16</v>
      </c>
      <c r="F276" s="45">
        <v>2018</v>
      </c>
      <c r="G276" s="45" t="s">
        <v>17</v>
      </c>
      <c r="H276" s="46">
        <v>43343</v>
      </c>
      <c r="I276" s="46">
        <v>43388</v>
      </c>
      <c r="J276" s="46">
        <v>43388</v>
      </c>
      <c r="K276" s="45">
        <v>1159000000</v>
      </c>
      <c r="L276" s="45">
        <v>1218000000</v>
      </c>
      <c r="M276" s="45" t="s">
        <v>1788</v>
      </c>
      <c r="N276" s="20">
        <v>2.335395575553056</v>
      </c>
      <c r="O276" s="21">
        <v>1.7499062617172854</v>
      </c>
      <c r="P276" s="21">
        <v>1.0176227971503562</v>
      </c>
      <c r="Q276" s="21">
        <v>0.81489470980996404</v>
      </c>
      <c r="R276" s="21">
        <v>0.31568372198324657</v>
      </c>
      <c r="S276" s="21">
        <v>3.5714285714285712E-2</v>
      </c>
      <c r="T276" s="21">
        <v>0.27996943626896081</v>
      </c>
      <c r="U276" s="21">
        <v>0.57293271700051362</v>
      </c>
      <c r="V276" s="21">
        <v>6.4817668207498721E-2</v>
      </c>
      <c r="W276" s="21">
        <v>0.50811504879301495</v>
      </c>
      <c r="X276" s="22">
        <v>0.3525299977360199</v>
      </c>
      <c r="Y276" s="22">
        <v>0.57738501230687111</v>
      </c>
      <c r="Z276" s="22">
        <v>0.6474700022639801</v>
      </c>
      <c r="AA276" s="22">
        <v>3.47520941815712E-2</v>
      </c>
      <c r="AB276" s="23">
        <v>0.55099615123386914</v>
      </c>
      <c r="AC276" s="24">
        <v>0.41511662237968705</v>
      </c>
      <c r="AD276" s="22">
        <v>0.28963684676705048</v>
      </c>
      <c r="AE276" s="22">
        <v>0.28963684676705048</v>
      </c>
      <c r="AF276" s="22">
        <v>0.2504182659187088</v>
      </c>
      <c r="AG276" s="22">
        <v>10.510714285714286</v>
      </c>
      <c r="AH276" s="23">
        <v>10.510714285714286</v>
      </c>
      <c r="AI276" s="24">
        <v>4.280632895866552E-2</v>
      </c>
      <c r="AJ276" s="22">
        <v>1.5284964379452568</v>
      </c>
      <c r="AK276" s="22">
        <v>0.73088301210219631</v>
      </c>
      <c r="AL276" s="23">
        <v>0.73088301210219631</v>
      </c>
      <c r="AM276" s="24">
        <v>0.26137647663071389</v>
      </c>
      <c r="AN276" s="22">
        <v>1.0437596302003083</v>
      </c>
      <c r="AO276" s="22">
        <v>0.5751075390536563</v>
      </c>
      <c r="AP276" s="22">
        <v>2.8530113716130843</v>
      </c>
      <c r="AQ276" s="22">
        <v>0.1440174326465927</v>
      </c>
      <c r="AR276" s="22">
        <v>0.40119082767444147</v>
      </c>
      <c r="AS276" s="22">
        <v>1.7173506544631435E-2</v>
      </c>
      <c r="AT276" s="22">
        <v>0.23072786959474756</v>
      </c>
      <c r="AU276" s="22">
        <v>0.11548556430446194</v>
      </c>
      <c r="AV276" s="22">
        <v>5.5221873599282829E-2</v>
      </c>
      <c r="AW276" s="22">
        <v>0.82411806327706461</v>
      </c>
      <c r="AX276" s="22">
        <v>6.2266248862832309E-2</v>
      </c>
      <c r="AY276" s="22">
        <v>1.8951749915052667</v>
      </c>
      <c r="AZ276" s="22">
        <v>0.97298674821610598</v>
      </c>
      <c r="BA276" s="22">
        <v>0.12104539202200826</v>
      </c>
      <c r="BB276" s="22">
        <v>0.52765575974899148</v>
      </c>
      <c r="BC276" s="23">
        <v>0.19618692087194187</v>
      </c>
    </row>
    <row r="277" spans="1:55" x14ac:dyDescent="0.2">
      <c r="A277" s="45" t="s">
        <v>790</v>
      </c>
      <c r="B277" s="45" t="s">
        <v>791</v>
      </c>
      <c r="C277" s="45" t="s">
        <v>34</v>
      </c>
      <c r="D277" s="45">
        <v>153611</v>
      </c>
      <c r="E277" s="45" t="s">
        <v>16</v>
      </c>
      <c r="F277" s="45">
        <v>2019</v>
      </c>
      <c r="G277" s="45" t="s">
        <v>17</v>
      </c>
      <c r="H277" s="46">
        <v>43646</v>
      </c>
      <c r="I277" s="46">
        <v>43698</v>
      </c>
      <c r="J277" s="46">
        <v>43768</v>
      </c>
      <c r="K277" s="45">
        <v>272346000</v>
      </c>
      <c r="L277" s="45">
        <v>276036000</v>
      </c>
      <c r="M277" s="45" t="s">
        <v>1989</v>
      </c>
      <c r="N277" s="20">
        <v>4.0261213075075712</v>
      </c>
      <c r="O277" s="21">
        <v>3.6719806369490655</v>
      </c>
      <c r="P277" s="21">
        <v>3.2937239385749848</v>
      </c>
      <c r="Q277" s="21">
        <v>1.3053854599314323</v>
      </c>
      <c r="R277" s="21">
        <v>0.33483827358537827</v>
      </c>
      <c r="S277" s="21">
        <v>0.11218671382914892</v>
      </c>
      <c r="T277" s="21">
        <v>0.22265155975622933</v>
      </c>
      <c r="U277" s="21">
        <v>0.77193128735227401</v>
      </c>
      <c r="V277" s="21">
        <v>0.25863361885920849</v>
      </c>
      <c r="W277" s="21">
        <v>0.51329766849306557</v>
      </c>
      <c r="X277" s="22">
        <v>0.72118724195849504</v>
      </c>
      <c r="Y277" s="22">
        <v>0.50270966586341703</v>
      </c>
      <c r="Z277" s="22">
        <v>0.27881275804150502</v>
      </c>
      <c r="AA277" s="22">
        <v>0.11956502449365515</v>
      </c>
      <c r="AB277" s="23">
        <v>0.43376694152905015</v>
      </c>
      <c r="AC277" s="24">
        <v>0.65567650215760387</v>
      </c>
      <c r="AD277" s="22">
        <v>0.33821962802602834</v>
      </c>
      <c r="AE277" s="22">
        <v>0.33641846628275213</v>
      </c>
      <c r="AF277" s="22">
        <v>0.18842966275897496</v>
      </c>
      <c r="AG277" s="22" t="e">
        <v>#DIV/0!</v>
      </c>
      <c r="AH277" s="23" t="e">
        <v>#DIV/0!</v>
      </c>
      <c r="AI277" s="24">
        <v>-0.99093431804203724</v>
      </c>
      <c r="AJ277" s="22">
        <v>1.0276763711836667</v>
      </c>
      <c r="AK277" s="22">
        <v>0.25586275697677308</v>
      </c>
      <c r="AL277" s="23">
        <v>0.54977179610520388</v>
      </c>
      <c r="AM277" s="24">
        <v>0.24201580577335391</v>
      </c>
      <c r="AN277" s="22">
        <v>1.2843827358695765</v>
      </c>
      <c r="AO277" s="22">
        <v>0.55712277109086006</v>
      </c>
      <c r="AP277" s="22">
        <v>1.0277876547753142</v>
      </c>
      <c r="AQ277" s="22">
        <v>0.10497845587199636</v>
      </c>
      <c r="AR277" s="22">
        <v>0.33042023881622506</v>
      </c>
      <c r="AS277" s="22">
        <v>-0.32742475401864307</v>
      </c>
      <c r="AT277" s="22">
        <v>0.18408463907379904</v>
      </c>
      <c r="AU277" s="22">
        <v>0.13719423873989678</v>
      </c>
      <c r="AV277" s="22">
        <v>7.3394236904021526E-2</v>
      </c>
      <c r="AW277" s="22">
        <v>0.82678351445345644</v>
      </c>
      <c r="AX277" s="22">
        <v>0.11037515121369484</v>
      </c>
      <c r="AY277" s="22">
        <v>1.7769916083199115</v>
      </c>
      <c r="AZ277" s="22">
        <v>-1.3541207929833681</v>
      </c>
      <c r="BA277" s="22">
        <v>0.23409755241612779</v>
      </c>
      <c r="BB277" s="22">
        <v>0.55975198466609377</v>
      </c>
      <c r="BC277" s="23">
        <v>0.2283256973000132</v>
      </c>
    </row>
    <row r="278" spans="1:55" x14ac:dyDescent="0.2">
      <c r="A278" s="45" t="s">
        <v>847</v>
      </c>
      <c r="B278" s="45" t="s">
        <v>848</v>
      </c>
      <c r="C278" s="45" t="s">
        <v>24</v>
      </c>
      <c r="D278" s="45">
        <v>333504</v>
      </c>
      <c r="E278" s="45" t="s">
        <v>16</v>
      </c>
      <c r="F278" s="45">
        <v>2018</v>
      </c>
      <c r="G278" s="45" t="s">
        <v>17</v>
      </c>
      <c r="H278" s="46">
        <v>43465</v>
      </c>
      <c r="I278" s="46">
        <v>43523</v>
      </c>
      <c r="J278" s="46">
        <v>43523</v>
      </c>
      <c r="K278" s="45">
        <v>514700000</v>
      </c>
      <c r="L278" s="45">
        <v>516400000</v>
      </c>
      <c r="M278" s="45" t="s">
        <v>1789</v>
      </c>
      <c r="N278" s="20">
        <v>1.12967284230968</v>
      </c>
      <c r="O278" s="21">
        <v>0.73146132523139085</v>
      </c>
      <c r="P278" s="21">
        <v>4.5745697148137129E-2</v>
      </c>
      <c r="Q278" s="21">
        <v>1.6906654843848627</v>
      </c>
      <c r="R278" s="21">
        <v>0.41112038942867596</v>
      </c>
      <c r="S278" s="21">
        <v>5.1817696885743572E-2</v>
      </c>
      <c r="T278" s="21">
        <v>0.3593026925429324</v>
      </c>
      <c r="U278" s="21">
        <v>1.1061874417626019</v>
      </c>
      <c r="V278" s="21">
        <v>0.13942408849078722</v>
      </c>
      <c r="W278" s="21">
        <v>0.96676335327181462</v>
      </c>
      <c r="X278" s="22">
        <v>0.20145337552330175</v>
      </c>
      <c r="Y278" s="22">
        <v>1.2851624367443117</v>
      </c>
      <c r="Z278" s="22">
        <v>0.79854662447669822</v>
      </c>
      <c r="AA278" s="22">
        <v>0.28502526091777147</v>
      </c>
      <c r="AB278" s="23">
        <v>0.37165526736915011</v>
      </c>
      <c r="AC278" s="24">
        <v>0.40168126506378227</v>
      </c>
      <c r="AD278" s="22">
        <v>0.11958648605524157</v>
      </c>
      <c r="AE278" s="22">
        <v>0.11958648605524157</v>
      </c>
      <c r="AF278" s="22">
        <v>5.8449574644977617E-2</v>
      </c>
      <c r="AG278" s="22">
        <v>2.6636737747848858</v>
      </c>
      <c r="AH278" s="23">
        <v>2.6636737747848858</v>
      </c>
      <c r="AI278" s="24">
        <v>-0.91684424641611784</v>
      </c>
      <c r="AJ278" s="22">
        <v>0.32336773526694124</v>
      </c>
      <c r="AK278" s="22">
        <v>0.14026506891655968</v>
      </c>
      <c r="AL278" s="23">
        <v>0.14026506891655968</v>
      </c>
      <c r="AM278" s="24">
        <v>5.2300940815774445E-2</v>
      </c>
      <c r="AN278" s="22">
        <v>0.8948044726321801</v>
      </c>
      <c r="AO278" s="22">
        <v>0.33255879551922429</v>
      </c>
      <c r="AP278" s="22">
        <v>14.381280193236716</v>
      </c>
      <c r="AQ278" s="22">
        <v>1.9437920142544748E-2</v>
      </c>
      <c r="AR278" s="22">
        <v>0.17340040478010027</v>
      </c>
      <c r="AS278" s="22">
        <v>-0.15898116344886082</v>
      </c>
      <c r="AT278" s="22">
        <v>5.7665829756216085E-2</v>
      </c>
      <c r="AU278" s="22">
        <v>0.18157330117613896</v>
      </c>
      <c r="AV278" s="22">
        <v>7.8759841583620344E-2</v>
      </c>
      <c r="AW278" s="22">
        <v>0.16049373119942792</v>
      </c>
      <c r="AX278" s="22">
        <v>9.0118380449736885E-2</v>
      </c>
      <c r="AY278" s="22">
        <v>10.337570224719101</v>
      </c>
      <c r="AZ278" s="22">
        <v>10.132443820224719</v>
      </c>
      <c r="BA278" s="22">
        <v>1.6658045977011495</v>
      </c>
      <c r="BB278" s="22">
        <v>9.673453028728253E-2</v>
      </c>
      <c r="BC278" s="23">
        <v>4.8400802148125491E-2</v>
      </c>
    </row>
    <row r="279" spans="1:55" x14ac:dyDescent="0.2">
      <c r="A279" s="45" t="s">
        <v>883</v>
      </c>
      <c r="B279" s="45" t="s">
        <v>884</v>
      </c>
      <c r="C279" s="45" t="s">
        <v>138</v>
      </c>
      <c r="D279" s="45">
        <v>249388</v>
      </c>
      <c r="E279" s="45" t="s">
        <v>16</v>
      </c>
      <c r="F279" s="45">
        <v>2018</v>
      </c>
      <c r="G279" s="45" t="s">
        <v>17</v>
      </c>
      <c r="H279" s="46">
        <v>43465</v>
      </c>
      <c r="I279" s="46">
        <v>43515</v>
      </c>
      <c r="J279" s="46">
        <v>43515</v>
      </c>
      <c r="K279" s="45">
        <v>479000000</v>
      </c>
      <c r="L279" s="45">
        <v>476000000</v>
      </c>
      <c r="M279" s="45" t="s">
        <v>1790</v>
      </c>
      <c r="N279" s="20">
        <v>1.2668200115008625</v>
      </c>
      <c r="O279" s="21">
        <v>1.2668200115008625</v>
      </c>
      <c r="P279" s="21">
        <v>0.38815411155836688</v>
      </c>
      <c r="Q279" s="21">
        <v>1.0224126565589979</v>
      </c>
      <c r="R279" s="21">
        <v>0.31411808530452601</v>
      </c>
      <c r="S279" s="21">
        <v>0</v>
      </c>
      <c r="T279" s="21">
        <v>0.31411808530452601</v>
      </c>
      <c r="U279" s="21">
        <v>0.63527639137395231</v>
      </c>
      <c r="V279" s="21">
        <v>0</v>
      </c>
      <c r="W279" s="21">
        <v>0.63527639137395231</v>
      </c>
      <c r="X279" s="22">
        <v>0.10257962376606444</v>
      </c>
      <c r="Y279" s="22">
        <v>0.52657939105424978</v>
      </c>
      <c r="Z279" s="22">
        <v>0.89742037623393556</v>
      </c>
      <c r="AA279" s="22">
        <v>6.0998323710188117E-2</v>
      </c>
      <c r="AB279" s="23">
        <v>0.49445893089960885</v>
      </c>
      <c r="AC279" s="24">
        <v>0.68773496240601506</v>
      </c>
      <c r="AD279" s="22">
        <v>0.63439849624060152</v>
      </c>
      <c r="AE279" s="22">
        <v>0.15202067669172933</v>
      </c>
      <c r="AF279" s="22">
        <v>-0.26268796992481203</v>
      </c>
      <c r="AG279" s="22">
        <v>7.6271186440677967</v>
      </c>
      <c r="AH279" s="23">
        <v>1.8276836158192091</v>
      </c>
      <c r="AI279" s="24">
        <v>-0.43567401332649924</v>
      </c>
      <c r="AJ279" s="22">
        <v>1.1219091431857389</v>
      </c>
      <c r="AK279" s="22">
        <v>0.26104358138155942</v>
      </c>
      <c r="AL279" s="23">
        <v>0.28920841980432849</v>
      </c>
      <c r="AM279" s="24">
        <v>-0.10528298333176382</v>
      </c>
      <c r="AN279" s="22">
        <v>0.40079103493737639</v>
      </c>
      <c r="AO279" s="22">
        <v>0.19817470664928291</v>
      </c>
      <c r="AP279" s="22">
        <v>9.1724137931034484</v>
      </c>
      <c r="AQ279" s="22">
        <v>-5.2058111380145281E-2</v>
      </c>
      <c r="AR279" s="22">
        <v>0.45841165413533835</v>
      </c>
      <c r="AS279" s="22">
        <v>-0.19971804511278196</v>
      </c>
      <c r="AT279" s="22">
        <v>9.0845595082883215E-2</v>
      </c>
      <c r="AU279" s="22">
        <v>0.19838987924094306</v>
      </c>
      <c r="AV279" s="22">
        <v>5.1141417136080641E-2</v>
      </c>
      <c r="AW279" s="22">
        <v>0.28920841980432849</v>
      </c>
      <c r="AX279" s="22">
        <v>5.1141417136080641E-2</v>
      </c>
      <c r="AY279" s="22">
        <v>2.4985185185185186</v>
      </c>
      <c r="AZ279" s="22">
        <v>2.2485185185185186</v>
      </c>
      <c r="BA279" s="22">
        <v>-0.30858676207513419</v>
      </c>
      <c r="BB279" s="22">
        <v>9.5908686629113546E-2</v>
      </c>
      <c r="BC279" s="23">
        <v>3.2781071084764656E-2</v>
      </c>
    </row>
    <row r="280" spans="1:55" x14ac:dyDescent="0.2">
      <c r="A280" s="45" t="s">
        <v>892</v>
      </c>
      <c r="B280" s="45" t="s">
        <v>893</v>
      </c>
      <c r="C280" s="45" t="s">
        <v>45</v>
      </c>
      <c r="D280" s="45">
        <v>744483</v>
      </c>
      <c r="E280" s="45" t="s">
        <v>16</v>
      </c>
      <c r="F280" s="45">
        <v>2018</v>
      </c>
      <c r="G280" s="45" t="s">
        <v>17</v>
      </c>
      <c r="H280" s="46">
        <v>43465</v>
      </c>
      <c r="I280" s="46">
        <v>43523</v>
      </c>
      <c r="J280" s="46">
        <v>43685</v>
      </c>
      <c r="K280" s="45">
        <v>219843399</v>
      </c>
      <c r="L280" s="45">
        <v>221345575</v>
      </c>
      <c r="M280" s="45" t="s">
        <v>1990</v>
      </c>
      <c r="N280" s="20">
        <v>0.20816571426506042</v>
      </c>
      <c r="O280" s="21">
        <v>0.175185671124862</v>
      </c>
      <c r="P280" s="21">
        <v>7.0758439386655769E-2</v>
      </c>
      <c r="Q280" s="21">
        <v>1.4513813257791708</v>
      </c>
      <c r="R280" s="21">
        <v>0.44752207345807898</v>
      </c>
      <c r="S280" s="21">
        <v>4.3943154065497168E-2</v>
      </c>
      <c r="T280" s="21">
        <v>0.40357891939258178</v>
      </c>
      <c r="U280" s="21">
        <v>1.0970472537491092</v>
      </c>
      <c r="V280" s="21">
        <v>0.10772142727199681</v>
      </c>
      <c r="W280" s="21">
        <v>0.98932582647711231</v>
      </c>
      <c r="X280" s="22">
        <v>3.6774871763618378E-2</v>
      </c>
      <c r="Y280" s="22">
        <v>0.48364453691169712</v>
      </c>
      <c r="Z280" s="22">
        <v>0.96322512823638162</v>
      </c>
      <c r="AA280" s="22">
        <v>9.8541604040449052E-2</v>
      </c>
      <c r="AB280" s="23">
        <v>0.40793326990126688</v>
      </c>
      <c r="AC280" s="24">
        <v>0.43225636677831986</v>
      </c>
      <c r="AD280" s="22">
        <v>0.28886683623121934</v>
      </c>
      <c r="AE280" s="22">
        <v>0.19436341482624267</v>
      </c>
      <c r="AF280" s="22">
        <v>0.14081678225780297</v>
      </c>
      <c r="AG280" s="22">
        <v>5.8205852041044945</v>
      </c>
      <c r="AH280" s="23">
        <v>3.9163679407327745</v>
      </c>
      <c r="AI280" s="24">
        <v>-8.3872460887370631E-2</v>
      </c>
      <c r="AJ280" s="22">
        <v>0.63683840417410131</v>
      </c>
      <c r="AK280" s="22">
        <v>0.25139506623978541</v>
      </c>
      <c r="AL280" s="23">
        <v>0.25139506623978541</v>
      </c>
      <c r="AM280" s="24">
        <v>0.13215703039045415</v>
      </c>
      <c r="AN280" s="22">
        <v>0.93850341039965801</v>
      </c>
      <c r="AO280" s="22">
        <v>0.38284676501782317</v>
      </c>
      <c r="AP280" s="22">
        <v>-2.7368356186894047</v>
      </c>
      <c r="AQ280" s="22">
        <v>5.391124954761907E-2</v>
      </c>
      <c r="AR280" s="22">
        <v>0.29386389433255966</v>
      </c>
      <c r="AS280" s="22">
        <v>-2.4647087983618025E-2</v>
      </c>
      <c r="AT280" s="22">
        <v>0.11250484130075987</v>
      </c>
      <c r="AU280" s="22">
        <v>7.2627098325676778E-2</v>
      </c>
      <c r="AV280" s="22">
        <v>2.8669901304186191E-2</v>
      </c>
      <c r="AW280" s="22">
        <v>0.27876788378859968</v>
      </c>
      <c r="AX280" s="22">
        <v>3.179158539003641E-2</v>
      </c>
      <c r="AY280" s="22">
        <v>4.0466141382725933</v>
      </c>
      <c r="AZ280" s="22">
        <v>3.933583144723809</v>
      </c>
      <c r="BA280" s="22">
        <v>0.23799139855133497</v>
      </c>
      <c r="BB280" s="22">
        <v>0.16627426671729209</v>
      </c>
      <c r="BC280" s="23">
        <v>9.0377659405793162E-2</v>
      </c>
    </row>
    <row r="281" spans="1:55" x14ac:dyDescent="0.2">
      <c r="A281" s="45" t="s">
        <v>850</v>
      </c>
      <c r="B281" s="45" t="s">
        <v>851</v>
      </c>
      <c r="C281" s="45" t="s">
        <v>113</v>
      </c>
      <c r="D281" s="45">
        <v>378192</v>
      </c>
      <c r="E281" s="45" t="s">
        <v>16</v>
      </c>
      <c r="F281" s="45">
        <v>2018</v>
      </c>
      <c r="G281" s="45" t="s">
        <v>17</v>
      </c>
      <c r="H281" s="46">
        <v>43465</v>
      </c>
      <c r="I281" s="46">
        <v>43518</v>
      </c>
      <c r="J281" s="46">
        <v>43586</v>
      </c>
      <c r="K281" s="45">
        <v>164500992</v>
      </c>
      <c r="L281" s="45">
        <v>167082137</v>
      </c>
      <c r="M281" s="45" t="s">
        <v>1991</v>
      </c>
      <c r="N281" s="20">
        <v>1.0527321360336264</v>
      </c>
      <c r="O281" s="21">
        <v>1.0527321360336264</v>
      </c>
      <c r="P281" s="21">
        <v>0.11692777990064959</v>
      </c>
      <c r="Q281" s="21">
        <v>1.6112244897959183</v>
      </c>
      <c r="R281" s="21">
        <v>0.27400026051843168</v>
      </c>
      <c r="S281" s="21">
        <v>3.1262211801484953E-2</v>
      </c>
      <c r="T281" s="21">
        <v>0.24273804871694674</v>
      </c>
      <c r="U281" s="21">
        <v>0.71547619047619049</v>
      </c>
      <c r="V281" s="21">
        <v>8.1632653061224483E-2</v>
      </c>
      <c r="W281" s="21">
        <v>0.63384353741496602</v>
      </c>
      <c r="X281" s="22">
        <v>0.35886413963787939</v>
      </c>
      <c r="Y281" s="22">
        <v>0.93333333333333335</v>
      </c>
      <c r="Z281" s="22">
        <v>0.64113586036212067</v>
      </c>
      <c r="AA281" s="22">
        <v>0.4289435977595415</v>
      </c>
      <c r="AB281" s="23">
        <v>0.38296209456819069</v>
      </c>
      <c r="AC281" s="24">
        <v>0.61235813366960912</v>
      </c>
      <c r="AD281" s="22">
        <v>0.31046658259773013</v>
      </c>
      <c r="AE281" s="22">
        <v>0.2630517023959647</v>
      </c>
      <c r="AF281" s="22">
        <v>0.18511979823455232</v>
      </c>
      <c r="AG281" s="22">
        <v>9.0514705882352935</v>
      </c>
      <c r="AH281" s="23">
        <v>7.6691176470588234</v>
      </c>
      <c r="AI281" s="24">
        <v>-5.8305830583058306E-2</v>
      </c>
      <c r="AJ281" s="22">
        <v>0.17367214367596484</v>
      </c>
      <c r="AK281" s="22">
        <v>0.15830758260042785</v>
      </c>
      <c r="AL281" s="23">
        <v>0.21606845733301641</v>
      </c>
      <c r="AM281" s="24">
        <v>0.12482993197278912</v>
      </c>
      <c r="AN281" s="22">
        <v>0.67431972789115646</v>
      </c>
      <c r="AO281" s="22">
        <v>0.25823889540184969</v>
      </c>
      <c r="AP281" s="22">
        <v>14.365942028985508</v>
      </c>
      <c r="AQ281" s="22">
        <v>4.7805132213104076E-2</v>
      </c>
      <c r="AR281" s="22">
        <v>0.2292559899117276</v>
      </c>
      <c r="AS281" s="22">
        <v>-1.3366960907944515E-2</v>
      </c>
      <c r="AT281" s="22">
        <v>5.9202813599062133E-2</v>
      </c>
      <c r="AU281" s="22">
        <v>3.6301108139090562E-3</v>
      </c>
      <c r="AV281" s="22">
        <v>4.5162823864986924E-3</v>
      </c>
      <c r="AW281" s="22">
        <v>0.24389589482157231</v>
      </c>
      <c r="AX281" s="22">
        <v>5.0979339951703782E-3</v>
      </c>
      <c r="AY281" s="22">
        <v>3.4175467099918766</v>
      </c>
      <c r="AZ281" s="22">
        <v>2.9203899268887086</v>
      </c>
      <c r="BA281" s="22">
        <v>2.5885558583106268E-2</v>
      </c>
      <c r="BB281" s="22">
        <v>0.24792013311148087</v>
      </c>
      <c r="BC281" s="23">
        <v>0.10306324110671937</v>
      </c>
    </row>
    <row r="282" spans="1:55" x14ac:dyDescent="0.2">
      <c r="A282" s="45" t="s">
        <v>871</v>
      </c>
      <c r="B282" s="45" t="s">
        <v>872</v>
      </c>
      <c r="C282" s="45" t="s">
        <v>52</v>
      </c>
      <c r="D282" s="45">
        <v>188922</v>
      </c>
      <c r="E282" s="45" t="s">
        <v>16</v>
      </c>
      <c r="F282" s="45">
        <v>2018</v>
      </c>
      <c r="G282" s="45" t="s">
        <v>17</v>
      </c>
      <c r="H282" s="46">
        <v>43465</v>
      </c>
      <c r="I282" s="46">
        <v>43511</v>
      </c>
      <c r="J282" s="46">
        <v>43511</v>
      </c>
      <c r="K282" s="45">
        <v>477900000</v>
      </c>
      <c r="L282" s="45">
        <v>481100000</v>
      </c>
      <c r="M282" s="45" t="s">
        <v>1791</v>
      </c>
      <c r="N282" s="20">
        <v>0.65744993569722576</v>
      </c>
      <c r="O282" s="21">
        <v>0.54051074774940289</v>
      </c>
      <c r="P282" s="21">
        <v>0.15744993569722579</v>
      </c>
      <c r="Q282" s="21">
        <v>2.3163943318191063</v>
      </c>
      <c r="R282" s="21">
        <v>0.35599578848375191</v>
      </c>
      <c r="S282" s="21">
        <v>3.4377012481216843E-2</v>
      </c>
      <c r="T282" s="21">
        <v>0.32161877600253508</v>
      </c>
      <c r="U282" s="21">
        <v>1.1806224150789884</v>
      </c>
      <c r="V282" s="21">
        <v>0.11400772933758221</v>
      </c>
      <c r="W282" s="21">
        <v>1.0666146857414063</v>
      </c>
      <c r="X282" s="22">
        <v>7.3159761620002664E-2</v>
      </c>
      <c r="Y282" s="22">
        <v>0.30153229680967419</v>
      </c>
      <c r="Z282" s="22">
        <v>0.92684023837999729</v>
      </c>
      <c r="AA282" s="22">
        <v>0</v>
      </c>
      <c r="AB282" s="23">
        <v>0.30153229680967419</v>
      </c>
      <c r="AC282" s="24">
        <v>0.69025879616167496</v>
      </c>
      <c r="AD282" s="22">
        <v>0.4121546961325967</v>
      </c>
      <c r="AE282" s="22">
        <v>0.27507996510613553</v>
      </c>
      <c r="AF282" s="22">
        <v>0.31276533876126783</v>
      </c>
      <c r="AG282" s="22">
        <v>4.7982396750169265</v>
      </c>
      <c r="AH282" s="23">
        <v>3.202437373053487</v>
      </c>
      <c r="AI282" s="24">
        <v>0.45735225323561518</v>
      </c>
      <c r="AJ282" s="22">
        <v>0.58910527282748482</v>
      </c>
      <c r="AK282" s="22">
        <v>0.13116636995348302</v>
      </c>
      <c r="AL282" s="23">
        <v>0.18414403032217308</v>
      </c>
      <c r="AM282" s="24">
        <v>0.18231744525052546</v>
      </c>
      <c r="AN282" s="22">
        <v>0.5829208759915927</v>
      </c>
      <c r="AO282" s="22">
        <v>0.17576947059605222</v>
      </c>
      <c r="AP282" s="22">
        <v>-4.6111558058460718</v>
      </c>
      <c r="AQ282" s="22">
        <v>5.4974598014862971E-2</v>
      </c>
      <c r="AR282" s="22">
        <v>0.37295725501599303</v>
      </c>
      <c r="AS282" s="22">
        <v>0.17057284094213435</v>
      </c>
      <c r="AT282" s="22">
        <v>6.5554499269117938E-2</v>
      </c>
      <c r="AU282" s="22">
        <v>-0.23011207054932942</v>
      </c>
      <c r="AV282" s="22">
        <v>-7.192901854935968E-2</v>
      </c>
      <c r="AW282" s="22">
        <v>0.20382671709627181</v>
      </c>
      <c r="AX282" s="22">
        <v>-7.9617328290372824E-2</v>
      </c>
      <c r="AY282" s="22">
        <v>4.914068011852688</v>
      </c>
      <c r="AZ282" s="22">
        <v>4.672216734866657</v>
      </c>
      <c r="BA282" s="22">
        <v>-0.46578653774637413</v>
      </c>
      <c r="BB282" s="22">
        <v>0.13581806696146556</v>
      </c>
      <c r="BC282" s="23">
        <v>5.4404711240956513E-2</v>
      </c>
    </row>
    <row r="283" spans="1:55" x14ac:dyDescent="0.2">
      <c r="A283" s="45" t="s">
        <v>865</v>
      </c>
      <c r="B283" s="45" t="s">
        <v>866</v>
      </c>
      <c r="C283" s="45" t="s">
        <v>59</v>
      </c>
      <c r="D283" s="45">
        <v>103736</v>
      </c>
      <c r="E283" s="45" t="s">
        <v>16</v>
      </c>
      <c r="F283" s="45">
        <v>2018</v>
      </c>
      <c r="G283" s="45" t="s">
        <v>17</v>
      </c>
      <c r="H283" s="46">
        <v>43465</v>
      </c>
      <c r="I283" s="46">
        <v>43517</v>
      </c>
      <c r="J283" s="46">
        <v>43517</v>
      </c>
      <c r="K283" s="45">
        <v>532000000</v>
      </c>
      <c r="L283" s="45">
        <v>535000000</v>
      </c>
      <c r="M283" s="45" t="s">
        <v>1792</v>
      </c>
      <c r="N283" s="20">
        <v>3.6237482117310442</v>
      </c>
      <c r="O283" s="21">
        <v>2.6545064377682404</v>
      </c>
      <c r="P283" s="21">
        <v>2.3755364806866952</v>
      </c>
      <c r="Q283" s="21">
        <v>0.79234308533726883</v>
      </c>
      <c r="R283" s="21">
        <v>0.19689043882592269</v>
      </c>
      <c r="S283" s="21">
        <v>1.9374212922600018E-4</v>
      </c>
      <c r="T283" s="21">
        <v>0.1966966966966967</v>
      </c>
      <c r="U283" s="21">
        <v>0.35289521659866308</v>
      </c>
      <c r="V283" s="21">
        <v>3.4725236565674104E-4</v>
      </c>
      <c r="W283" s="21">
        <v>0.35254796423300633</v>
      </c>
      <c r="X283" s="22">
        <v>0.24537440666472923</v>
      </c>
      <c r="Y283" s="22">
        <v>0.55792889663857403</v>
      </c>
      <c r="Z283" s="22">
        <v>0.75462559333527079</v>
      </c>
      <c r="AA283" s="22">
        <v>0</v>
      </c>
      <c r="AB283" s="23">
        <v>0.55792889663857403</v>
      </c>
      <c r="AC283" s="24">
        <v>0.44951890500067759</v>
      </c>
      <c r="AD283" s="22">
        <v>0.34774359669331889</v>
      </c>
      <c r="AE283" s="22">
        <v>0.17685323214527715</v>
      </c>
      <c r="AF283" s="22">
        <v>-1.5449247865564439E-2</v>
      </c>
      <c r="AG283" s="22">
        <v>10.647302904564315</v>
      </c>
      <c r="AH283" s="23">
        <v>5.4149377593360999</v>
      </c>
      <c r="AI283" s="24">
        <v>-0.31450094161958569</v>
      </c>
      <c r="AJ283" s="22">
        <v>1.5193133047210301</v>
      </c>
      <c r="AK283" s="22">
        <v>0.48954489544895446</v>
      </c>
      <c r="AL283" s="23">
        <v>0.52250922509225095</v>
      </c>
      <c r="AM283" s="24">
        <v>-9.8966924212171188E-3</v>
      </c>
      <c r="AN283" s="22">
        <v>0.64059380154527301</v>
      </c>
      <c r="AO283" s="22">
        <v>0.35740579288966384</v>
      </c>
      <c r="AP283" s="22">
        <v>2.0117230098146131</v>
      </c>
      <c r="AQ283" s="22">
        <v>-5.5216506829410053E-3</v>
      </c>
      <c r="AR283" s="22">
        <v>0.28784388128472693</v>
      </c>
      <c r="AS283" s="22">
        <v>-9.0527171703482859E-2</v>
      </c>
      <c r="AT283" s="22">
        <v>0.1028770706190061</v>
      </c>
      <c r="AU283" s="22">
        <v>0.84263233190271813</v>
      </c>
      <c r="AV283" s="22">
        <v>0.28979089790897911</v>
      </c>
      <c r="AW283" s="22">
        <v>0.52302388574242797</v>
      </c>
      <c r="AX283" s="22">
        <v>0.29007633587786258</v>
      </c>
      <c r="AY283" s="22">
        <v>1.5841777084957132</v>
      </c>
      <c r="AZ283" s="22">
        <v>0.28994544037412318</v>
      </c>
      <c r="BA283" s="22">
        <v>-10.333333333333334</v>
      </c>
      <c r="BB283" s="22">
        <v>0.3210332103321033</v>
      </c>
      <c r="BC283" s="23">
        <v>6.7799251870324193E-2</v>
      </c>
    </row>
    <row r="284" spans="1:55" x14ac:dyDescent="0.2">
      <c r="A284" s="45" t="s">
        <v>859</v>
      </c>
      <c r="B284" s="45" t="s">
        <v>860</v>
      </c>
      <c r="C284" s="45" t="s">
        <v>38</v>
      </c>
      <c r="D284" s="45">
        <v>83548</v>
      </c>
      <c r="E284" s="45" t="s">
        <v>16</v>
      </c>
      <c r="F284" s="45">
        <v>2018</v>
      </c>
      <c r="G284" s="45" t="s">
        <v>17</v>
      </c>
      <c r="H284" s="46">
        <v>43465</v>
      </c>
      <c r="I284" s="46">
        <v>43494</v>
      </c>
      <c r="J284" s="46">
        <v>43494</v>
      </c>
      <c r="K284" s="45">
        <v>436416000</v>
      </c>
      <c r="L284" s="45">
        <v>451146000</v>
      </c>
      <c r="M284" s="45" t="s">
        <v>1793</v>
      </c>
      <c r="N284" s="20">
        <v>1.403135057054921</v>
      </c>
      <c r="O284" s="21">
        <v>1.403135057054921</v>
      </c>
      <c r="P284" s="21">
        <v>0.51639844194769713</v>
      </c>
      <c r="Q284" s="21">
        <v>4.3079217053475807</v>
      </c>
      <c r="R284" s="21">
        <v>0.34184611562077682</v>
      </c>
      <c r="S284" s="21">
        <v>0</v>
      </c>
      <c r="T284" s="21">
        <v>0.34184611562077682</v>
      </c>
      <c r="U284" s="21">
        <v>1.8144924169922803</v>
      </c>
      <c r="V284" s="21">
        <v>0</v>
      </c>
      <c r="W284" s="21">
        <v>1.8144924169922803</v>
      </c>
      <c r="X284" s="22">
        <v>0.40341230107682524</v>
      </c>
      <c r="Y284" s="22">
        <v>0.18839765458343674</v>
      </c>
      <c r="Z284" s="22">
        <v>0.59658769892317476</v>
      </c>
      <c r="AA284" s="22">
        <v>0</v>
      </c>
      <c r="AB284" s="23">
        <v>0.18839765458343674</v>
      </c>
      <c r="AC284" s="24">
        <v>0.34491969485610396</v>
      </c>
      <c r="AD284" s="22">
        <v>7.1726638633822615E-2</v>
      </c>
      <c r="AE284" s="22">
        <v>7.1726638633822615E-2</v>
      </c>
      <c r="AF284" s="22">
        <v>4.7801481144709529E-2</v>
      </c>
      <c r="AG284" s="22">
        <v>3.5208434786989304</v>
      </c>
      <c r="AH284" s="23">
        <v>3.5208434786989304</v>
      </c>
      <c r="AI284" s="24">
        <v>-1.7228889082996817</v>
      </c>
      <c r="AJ284" s="22">
        <v>-0.32671900176938307</v>
      </c>
      <c r="AK284" s="22">
        <v>-0.27478524277198374</v>
      </c>
      <c r="AL284" s="23">
        <v>-0.27478524277198374</v>
      </c>
      <c r="AM284" s="24">
        <v>0.15604016353076364</v>
      </c>
      <c r="AN284" s="22">
        <v>3.2643374178800633</v>
      </c>
      <c r="AO284" s="22">
        <v>0.61499351329755592</v>
      </c>
      <c r="AP284" s="22">
        <v>5.3060374050103869</v>
      </c>
      <c r="AQ284" s="22">
        <v>2.9397600830011788E-2</v>
      </c>
      <c r="AR284" s="22">
        <v>-0.152740257970926</v>
      </c>
      <c r="AS284" s="22">
        <v>0.26315449630894044</v>
      </c>
      <c r="AT284" s="22">
        <v>-9.3934267871514793E-2</v>
      </c>
      <c r="AU284" s="22">
        <v>-0.32043889920663143</v>
      </c>
      <c r="AV284" s="22">
        <v>-0.26950339660450329</v>
      </c>
      <c r="AW284" s="22">
        <v>-0.27478524277198374</v>
      </c>
      <c r="AX284" s="22">
        <v>-0.26950339660450329</v>
      </c>
      <c r="AY284" s="22">
        <v>7.749606225981573</v>
      </c>
      <c r="AZ284" s="22">
        <v>4.383842924408504</v>
      </c>
      <c r="BA284" s="22">
        <v>-3.1338846257753668</v>
      </c>
      <c r="BB284" s="22">
        <v>0.12903881446871049</v>
      </c>
      <c r="BC284" s="23">
        <v>6.1911440874090076E-2</v>
      </c>
    </row>
    <row r="285" spans="1:55" x14ac:dyDescent="0.2">
      <c r="A285" s="45" t="s">
        <v>880</v>
      </c>
      <c r="B285" s="45" t="s">
        <v>881</v>
      </c>
      <c r="C285" s="45" t="s">
        <v>52</v>
      </c>
      <c r="D285" s="45">
        <v>119873</v>
      </c>
      <c r="E285" s="45" t="s">
        <v>16</v>
      </c>
      <c r="F285" s="45">
        <v>2018</v>
      </c>
      <c r="G285" s="45" t="s">
        <v>17</v>
      </c>
      <c r="H285" s="46">
        <v>43465</v>
      </c>
      <c r="I285" s="46">
        <v>43516</v>
      </c>
      <c r="J285" s="46">
        <v>43516</v>
      </c>
      <c r="K285" s="45">
        <v>369823000</v>
      </c>
      <c r="L285" s="45">
        <v>367873000</v>
      </c>
      <c r="M285" s="45" t="s">
        <v>1794</v>
      </c>
      <c r="N285" s="20">
        <v>0.55477598791844951</v>
      </c>
      <c r="O285" s="21">
        <v>0.40655675811729169</v>
      </c>
      <c r="P285" s="21">
        <v>9.1240875912408752E-3</v>
      </c>
      <c r="Q285" s="21">
        <v>3.6206569292377493</v>
      </c>
      <c r="R285" s="21">
        <v>0.45097361447171336</v>
      </c>
      <c r="S285" s="21">
        <v>7.4642941232460167E-2</v>
      </c>
      <c r="T285" s="21">
        <v>0.37633067323925318</v>
      </c>
      <c r="U285" s="21">
        <v>2.0837943566121155</v>
      </c>
      <c r="V285" s="21">
        <v>0.34489942362445314</v>
      </c>
      <c r="W285" s="21">
        <v>1.7388949329876624</v>
      </c>
      <c r="X285" s="22">
        <v>8.8334159916239594E-2</v>
      </c>
      <c r="Y285" s="22">
        <v>0.23948268502658085</v>
      </c>
      <c r="Z285" s="22">
        <v>0.91166584008376039</v>
      </c>
      <c r="AA285" s="22">
        <v>8.469719512867141E-2</v>
      </c>
      <c r="AB285" s="23">
        <v>0.21641944323379272</v>
      </c>
      <c r="AC285" s="24">
        <v>0.68844623148566031</v>
      </c>
      <c r="AD285" s="22">
        <v>0.30379928609526935</v>
      </c>
      <c r="AE285" s="22">
        <v>0.18680507118532802</v>
      </c>
      <c r="AF285" s="22">
        <v>2.6361137324088131E-2</v>
      </c>
      <c r="AG285" s="22">
        <v>4.1928086070215178</v>
      </c>
      <c r="AH285" s="23">
        <v>2.5781426953567386</v>
      </c>
      <c r="AI285" s="24">
        <v>1.4399083804904338</v>
      </c>
      <c r="AJ285" s="22">
        <v>0.23351371759375786</v>
      </c>
      <c r="AK285" s="22">
        <v>5.6997178467485726E-2</v>
      </c>
      <c r="AL285" s="23">
        <v>8.244651307458177E-2</v>
      </c>
      <c r="AM285" s="24">
        <v>2.9744681836068609E-2</v>
      </c>
      <c r="AN285" s="22">
        <v>1.128353510335409</v>
      </c>
      <c r="AO285" s="22">
        <v>0.24419763847768478</v>
      </c>
      <c r="AP285" s="22">
        <v>-3.4447035545191151</v>
      </c>
      <c r="AQ285" s="22">
        <v>6.4373274821282753E-3</v>
      </c>
      <c r="AR285" s="22">
        <v>0.15225864686333238</v>
      </c>
      <c r="AS285" s="22">
        <v>0.21923850162064579</v>
      </c>
      <c r="AT285" s="22">
        <v>3.7181202001833509E-2</v>
      </c>
      <c r="AU285" s="22">
        <v>-0.33548326201862572</v>
      </c>
      <c r="AV285" s="22">
        <v>-0.11844882362089267</v>
      </c>
      <c r="AW285" s="22">
        <v>9.879928649396981E-2</v>
      </c>
      <c r="AX285" s="22">
        <v>-0.1419424402971167</v>
      </c>
      <c r="AY285" s="22">
        <v>6.0788709568505634</v>
      </c>
      <c r="AZ285" s="22">
        <v>6.0592882706462285</v>
      </c>
      <c r="BA285" s="22">
        <v>-8.2980544747081719</v>
      </c>
      <c r="BB285" s="22">
        <v>0.10115305147630579</v>
      </c>
      <c r="BC285" s="23">
        <v>5.4256314312441531E-2</v>
      </c>
    </row>
    <row r="286" spans="1:55" x14ac:dyDescent="0.2">
      <c r="A286" s="45" t="s">
        <v>877</v>
      </c>
      <c r="B286" s="45" t="s">
        <v>878</v>
      </c>
      <c r="C286" s="45" t="s">
        <v>45</v>
      </c>
      <c r="D286" s="45">
        <v>101814</v>
      </c>
      <c r="E286" s="45" t="s">
        <v>16</v>
      </c>
      <c r="F286" s="45">
        <v>2019</v>
      </c>
      <c r="G286" s="45" t="s">
        <v>17</v>
      </c>
      <c r="H286" s="46">
        <v>43616</v>
      </c>
      <c r="I286" s="46">
        <v>43669</v>
      </c>
      <c r="J286" s="46">
        <v>43742</v>
      </c>
      <c r="K286" s="45">
        <v>1570600000</v>
      </c>
      <c r="L286" s="45">
        <v>1608900000</v>
      </c>
      <c r="M286" s="45" t="s">
        <v>1992</v>
      </c>
      <c r="N286" s="20">
        <v>2.5056291390728478</v>
      </c>
      <c r="O286" s="21">
        <v>1.6346026490066226</v>
      </c>
      <c r="P286" s="21">
        <v>0.86837748344370858</v>
      </c>
      <c r="Q286" s="21">
        <v>1.29717606279947</v>
      </c>
      <c r="R286" s="21">
        <v>0.16906283280085196</v>
      </c>
      <c r="S286" s="21">
        <v>1.5175718849840255E-2</v>
      </c>
      <c r="T286" s="21">
        <v>0.15388711395101171</v>
      </c>
      <c r="U286" s="21">
        <v>0.38841879906208582</v>
      </c>
      <c r="V286" s="21">
        <v>3.4865939443368334E-2</v>
      </c>
      <c r="W286" s="21">
        <v>0.35355285961871752</v>
      </c>
      <c r="X286" s="22">
        <v>0.67154774582889598</v>
      </c>
      <c r="Y286" s="22">
        <v>0.44390641263519937</v>
      </c>
      <c r="Z286" s="22">
        <v>0.32845225417110402</v>
      </c>
      <c r="AA286" s="22">
        <v>6.8335108271210506E-3</v>
      </c>
      <c r="AB286" s="23">
        <v>0.43531709048950429</v>
      </c>
      <c r="AC286" s="24">
        <v>0.43838777921257244</v>
      </c>
      <c r="AD286" s="22">
        <v>0.12212544989971701</v>
      </c>
      <c r="AE286" s="22">
        <v>0.12212544989971701</v>
      </c>
      <c r="AF286" s="22">
        <v>5.3108772701046789E-2</v>
      </c>
      <c r="AG286" s="22">
        <v>82.31481481481481</v>
      </c>
      <c r="AH286" s="23">
        <v>82.31481481481481</v>
      </c>
      <c r="AI286" s="24">
        <v>-0.97578203834510591</v>
      </c>
      <c r="AJ286" s="22">
        <v>0.82036423841059603</v>
      </c>
      <c r="AK286" s="22">
        <v>0.9742782152230971</v>
      </c>
      <c r="AL286" s="23">
        <v>1.3005249343832022</v>
      </c>
      <c r="AM286" s="24">
        <v>0.1970639208889795</v>
      </c>
      <c r="AN286" s="22">
        <v>3.7105719237435011</v>
      </c>
      <c r="AO286" s="22">
        <v>1.6150603478878238</v>
      </c>
      <c r="AP286" s="22">
        <v>4.002309214866945</v>
      </c>
      <c r="AQ286" s="22">
        <v>8.5773872914447991E-2</v>
      </c>
      <c r="AR286" s="22">
        <v>0.1361375937577273</v>
      </c>
      <c r="AS286" s="22">
        <v>-0.13284061873231309</v>
      </c>
      <c r="AT286" s="22">
        <v>0.21987042953496627</v>
      </c>
      <c r="AU286" s="22">
        <v>0.86605960264900661</v>
      </c>
      <c r="AV286" s="22">
        <v>1.3729658792650918</v>
      </c>
      <c r="AW286" s="22">
        <v>1.4287773933102652</v>
      </c>
      <c r="AX286" s="22">
        <v>1.5083621683967705</v>
      </c>
      <c r="AY286" s="22">
        <v>0.8571428571428571</v>
      </c>
      <c r="AZ286" s="22">
        <v>-0.32283464566929132</v>
      </c>
      <c r="BA286" s="22">
        <v>2.7061562338334197</v>
      </c>
      <c r="BB286" s="22">
        <v>1.1666666666666667</v>
      </c>
      <c r="BC286" s="23">
        <v>0.26945926285160038</v>
      </c>
    </row>
    <row r="287" spans="1:55" x14ac:dyDescent="0.2">
      <c r="A287" s="45" t="s">
        <v>874</v>
      </c>
      <c r="B287" s="45" t="s">
        <v>875</v>
      </c>
      <c r="C287" s="45" t="s">
        <v>15</v>
      </c>
      <c r="D287" s="45">
        <v>333689</v>
      </c>
      <c r="E287" s="45" t="s">
        <v>16</v>
      </c>
      <c r="F287" s="45">
        <v>2018</v>
      </c>
      <c r="G287" s="45" t="s">
        <v>17</v>
      </c>
      <c r="H287" s="46">
        <v>43465</v>
      </c>
      <c r="I287" s="46">
        <v>43524</v>
      </c>
      <c r="J287" s="46">
        <v>43585</v>
      </c>
      <c r="K287" s="45">
        <v>355178890</v>
      </c>
      <c r="L287" s="45">
        <v>353194577</v>
      </c>
      <c r="M287" s="45" t="s">
        <v>1993</v>
      </c>
      <c r="N287" s="20">
        <v>1.3447259870359458</v>
      </c>
      <c r="O287" s="21">
        <v>1.3447259870359458</v>
      </c>
      <c r="P287" s="21">
        <v>0.38656452563347082</v>
      </c>
      <c r="Q287" s="21">
        <v>2.7960837272113439</v>
      </c>
      <c r="R287" s="21">
        <v>0.50047432704849992</v>
      </c>
      <c r="S287" s="21">
        <v>4.980434009249377E-3</v>
      </c>
      <c r="T287" s="21">
        <v>0.49549389303925057</v>
      </c>
      <c r="U287" s="21">
        <v>1.8998424487958587</v>
      </c>
      <c r="V287" s="21">
        <v>1.8906144496961513E-2</v>
      </c>
      <c r="W287" s="21">
        <v>1.8809363042988971</v>
      </c>
      <c r="X287" s="22">
        <v>0.13530179058460809</v>
      </c>
      <c r="Y287" s="22">
        <v>1.348816029143898</v>
      </c>
      <c r="Z287" s="22">
        <v>0.86469820941539188</v>
      </c>
      <c r="AA287" s="22">
        <v>0.50367603462587451</v>
      </c>
      <c r="AB287" s="23">
        <v>0.26342938456065457</v>
      </c>
      <c r="AC287" s="24">
        <v>0.57927571515520393</v>
      </c>
      <c r="AD287" s="22">
        <v>0.29595252586731591</v>
      </c>
      <c r="AE287" s="22">
        <v>0.19856968959220939</v>
      </c>
      <c r="AF287" s="22">
        <v>6.527693244065734E-2</v>
      </c>
      <c r="AG287" s="22">
        <v>5.256756756756757</v>
      </c>
      <c r="AH287" s="23">
        <v>3.5270270270270272</v>
      </c>
      <c r="AI287" s="24">
        <v>-0.16412213740458015</v>
      </c>
      <c r="AJ287" s="22">
        <v>0.77195050088391282</v>
      </c>
      <c r="AK287" s="22">
        <v>9.9040398057102241E-2</v>
      </c>
      <c r="AL287" s="23">
        <v>0.15519488212297122</v>
      </c>
      <c r="AM287" s="24">
        <v>9.6556380823767718E-2</v>
      </c>
      <c r="AN287" s="22">
        <v>1.479180733738465</v>
      </c>
      <c r="AO287" s="22">
        <v>0.38965967034270127</v>
      </c>
      <c r="AP287" s="22">
        <v>11.234188034188033</v>
      </c>
      <c r="AQ287" s="22">
        <v>2.543578797580932E-2</v>
      </c>
      <c r="AR287" s="22">
        <v>0.19933049300060865</v>
      </c>
      <c r="AS287" s="22">
        <v>-3.2714546561168595E-2</v>
      </c>
      <c r="AT287" s="22">
        <v>7.7671054191865291E-2</v>
      </c>
      <c r="AU287" s="22">
        <v>4.3606364172068354E-2</v>
      </c>
      <c r="AV287" s="22">
        <v>8.7667337993128768E-3</v>
      </c>
      <c r="AW287" s="22">
        <v>0.15675481632164653</v>
      </c>
      <c r="AX287" s="22">
        <v>8.8548522196960633E-3</v>
      </c>
      <c r="AY287" s="22">
        <v>4.3398457583547554</v>
      </c>
      <c r="AZ287" s="22">
        <v>4.002570694087404</v>
      </c>
      <c r="BA287" s="22">
        <v>0.17249417249417248</v>
      </c>
      <c r="BB287" s="22">
        <v>0.15460253524463927</v>
      </c>
      <c r="BC287" s="23">
        <v>8.6030720548487052E-2</v>
      </c>
    </row>
    <row r="288" spans="1:55" x14ac:dyDescent="0.2">
      <c r="A288" s="45" t="s">
        <v>889</v>
      </c>
      <c r="B288" s="45" t="s">
        <v>890</v>
      </c>
      <c r="C288" s="45" t="s">
        <v>15</v>
      </c>
      <c r="D288" s="45">
        <v>333824</v>
      </c>
      <c r="E288" s="45" t="s">
        <v>16</v>
      </c>
      <c r="F288" s="45">
        <v>2018</v>
      </c>
      <c r="G288" s="45" t="s">
        <v>17</v>
      </c>
      <c r="H288" s="46">
        <v>43465</v>
      </c>
      <c r="I288" s="46">
        <v>43496</v>
      </c>
      <c r="J288" s="46">
        <v>43496</v>
      </c>
      <c r="K288" s="45">
        <v>171900000</v>
      </c>
      <c r="L288" s="45">
        <v>172700000</v>
      </c>
      <c r="M288" s="45" t="s">
        <v>1795</v>
      </c>
      <c r="N288" s="20">
        <v>2.3388324873096447</v>
      </c>
      <c r="O288" s="21">
        <v>2.282712915961647</v>
      </c>
      <c r="P288" s="21">
        <v>1.5827693175408912</v>
      </c>
      <c r="Q288" s="21">
        <v>3.9254066180594505</v>
      </c>
      <c r="R288" s="21">
        <v>0.40990093372808017</v>
      </c>
      <c r="S288" s="21">
        <v>0</v>
      </c>
      <c r="T288" s="21">
        <v>0.40990093372808017</v>
      </c>
      <c r="U288" s="21">
        <v>2.0189287717330342</v>
      </c>
      <c r="V288" s="21">
        <v>0</v>
      </c>
      <c r="W288" s="21">
        <v>2.0189287717330342</v>
      </c>
      <c r="X288" s="22">
        <v>0.47218742883170123</v>
      </c>
      <c r="Y288" s="22">
        <v>0.31528225984704478</v>
      </c>
      <c r="Z288" s="22">
        <v>0.52781257116829883</v>
      </c>
      <c r="AA288" s="22">
        <v>0.35456046458665452</v>
      </c>
      <c r="AB288" s="23">
        <v>0.20302892279662946</v>
      </c>
      <c r="AC288" s="24">
        <v>0.23074836259349688</v>
      </c>
      <c r="AD288" s="22">
        <v>0.12785335038561407</v>
      </c>
      <c r="AE288" s="22">
        <v>0.12785335038561407</v>
      </c>
      <c r="AF288" s="22">
        <v>7.8091694764174713E-2</v>
      </c>
      <c r="AG288" s="22">
        <v>9.1638888888888896</v>
      </c>
      <c r="AH288" s="23">
        <v>9.1638888888888896</v>
      </c>
      <c r="AI288" s="24">
        <v>2.6636050516647534</v>
      </c>
      <c r="AJ288" s="22">
        <v>0.36844331641285955</v>
      </c>
      <c r="AK288" s="22">
        <v>0.13362039030488229</v>
      </c>
      <c r="AL288" s="23">
        <v>0.18147093548163068</v>
      </c>
      <c r="AM288" s="24">
        <v>0.28252944475602915</v>
      </c>
      <c r="AN288" s="22">
        <v>3.6179192372406059</v>
      </c>
      <c r="AO288" s="22">
        <v>0.73454224550216352</v>
      </c>
      <c r="AP288" s="22">
        <v>2.7175355450236967</v>
      </c>
      <c r="AQ288" s="22">
        <v>5.7361648827146436E-2</v>
      </c>
      <c r="AR288" s="22">
        <v>0.10126729450063945</v>
      </c>
      <c r="AS288" s="22">
        <v>0.26973607720032555</v>
      </c>
      <c r="AT288" s="22">
        <v>7.4385105898428602E-2</v>
      </c>
      <c r="AU288" s="22">
        <v>0.24309080654258319</v>
      </c>
      <c r="AV288" s="22">
        <v>0.11973053684283631</v>
      </c>
      <c r="AW288" s="22">
        <v>0.18147093548163068</v>
      </c>
      <c r="AX288" s="22">
        <v>0.11973053684283631</v>
      </c>
      <c r="AY288" s="22">
        <v>4.3646559563504095</v>
      </c>
      <c r="AZ288" s="22">
        <v>0.96210973022127921</v>
      </c>
      <c r="BA288" s="22">
        <v>0.85558312655086843</v>
      </c>
      <c r="BB288" s="22">
        <v>0.22911313285644835</v>
      </c>
      <c r="BC288" s="23">
        <v>0.11767013839349408</v>
      </c>
    </row>
    <row r="289" spans="1:55" x14ac:dyDescent="0.2">
      <c r="A289" s="45" t="s">
        <v>853</v>
      </c>
      <c r="B289" s="45" t="s">
        <v>854</v>
      </c>
      <c r="C289" s="45" t="s">
        <v>138</v>
      </c>
      <c r="D289" s="45">
        <v>378193</v>
      </c>
      <c r="E289" s="45" t="s">
        <v>16</v>
      </c>
      <c r="F289" s="45">
        <v>2018</v>
      </c>
      <c r="G289" s="45" t="s">
        <v>17</v>
      </c>
      <c r="H289" s="46">
        <v>43465</v>
      </c>
      <c r="I289" s="46">
        <v>43510</v>
      </c>
      <c r="J289" s="46">
        <v>43510</v>
      </c>
      <c r="K289" s="45">
        <v>378000000</v>
      </c>
      <c r="L289" s="45">
        <v>371000000</v>
      </c>
      <c r="M289" s="45" t="s">
        <v>1796</v>
      </c>
      <c r="N289" s="20">
        <v>3.0658453695836871</v>
      </c>
      <c r="O289" s="21">
        <v>1.7901444350042481</v>
      </c>
      <c r="P289" s="21">
        <v>0.61045029736618517</v>
      </c>
      <c r="Q289" s="21">
        <v>0.42697740112994348</v>
      </c>
      <c r="R289" s="21">
        <v>0.13421755914084926</v>
      </c>
      <c r="S289" s="21">
        <v>2.9694150252400277E-4</v>
      </c>
      <c r="T289" s="21">
        <v>0.13392061763832525</v>
      </c>
      <c r="U289" s="21">
        <v>0.19152542372881357</v>
      </c>
      <c r="V289" s="21">
        <v>4.2372881355932202E-4</v>
      </c>
      <c r="W289" s="21">
        <v>0.19110169491525425</v>
      </c>
      <c r="X289" s="22">
        <v>0.35717113728595468</v>
      </c>
      <c r="Y289" s="22">
        <v>1.3260910282824498</v>
      </c>
      <c r="Z289" s="22">
        <v>0.64282886271404538</v>
      </c>
      <c r="AA289" s="22">
        <v>0.30817578936949419</v>
      </c>
      <c r="AB289" s="23">
        <v>0.70078194595664656</v>
      </c>
      <c r="AC289" s="24">
        <v>0.1221248630887185</v>
      </c>
      <c r="AD289" s="22">
        <v>-3.7924424972617742E-2</v>
      </c>
      <c r="AE289" s="22">
        <v>-3.7924424972617742E-2</v>
      </c>
      <c r="AF289" s="22">
        <v>-3.2447973713033956E-2</v>
      </c>
      <c r="AG289" s="22">
        <v>-3.5974025974025974</v>
      </c>
      <c r="AH289" s="23">
        <v>-3.5974025974025974</v>
      </c>
      <c r="AI289" s="24">
        <v>-0.71514423076923073</v>
      </c>
      <c r="AJ289" s="22">
        <v>0.35344095157179267</v>
      </c>
      <c r="AK289" s="22">
        <v>0.27876106194690264</v>
      </c>
      <c r="AL289" s="23">
        <v>0.30678466076696165</v>
      </c>
      <c r="AM289" s="24">
        <v>-1.673728813559322E-2</v>
      </c>
      <c r="AN289" s="22">
        <v>0.51581920903954803</v>
      </c>
      <c r="AO289" s="22">
        <v>0.36147678907255271</v>
      </c>
      <c r="AP289" s="22">
        <v>1.5019535266296524</v>
      </c>
      <c r="AQ289" s="22">
        <v>-1.172918934969811E-2</v>
      </c>
      <c r="AR289" s="22">
        <v>0.11391018619934283</v>
      </c>
      <c r="AS289" s="22">
        <v>-8.1462212486308874E-2</v>
      </c>
      <c r="AT289" s="22">
        <v>4.1175888349995048E-2</v>
      </c>
      <c r="AU289" s="22">
        <v>0.24936278674596432</v>
      </c>
      <c r="AV289" s="22">
        <v>0.21644542772861358</v>
      </c>
      <c r="AW289" s="22">
        <v>0.30746489283074652</v>
      </c>
      <c r="AX289" s="22">
        <v>0.21692535107169253</v>
      </c>
      <c r="AY289" s="22">
        <v>-9.7906137184115529</v>
      </c>
      <c r="AZ289" s="22">
        <v>-4.602888086642599</v>
      </c>
      <c r="BA289" s="22">
        <v>-2.4767932489451479</v>
      </c>
      <c r="BB289" s="22">
        <v>-0.1021386430678466</v>
      </c>
      <c r="BC289" s="23">
        <v>-1.5516468742997983E-2</v>
      </c>
    </row>
    <row r="290" spans="1:55" x14ac:dyDescent="0.2">
      <c r="A290" s="45" t="s">
        <v>1057</v>
      </c>
      <c r="B290" s="45" t="s">
        <v>1058</v>
      </c>
      <c r="C290" s="45" t="s">
        <v>34</v>
      </c>
      <c r="D290" s="45">
        <v>617429</v>
      </c>
      <c r="E290" s="45" t="s">
        <v>16</v>
      </c>
      <c r="F290" s="45">
        <v>2018</v>
      </c>
      <c r="G290" s="45" t="s">
        <v>17</v>
      </c>
      <c r="H290" s="46">
        <v>43465</v>
      </c>
      <c r="I290" s="46">
        <v>43523</v>
      </c>
      <c r="J290" s="46">
        <v>43588</v>
      </c>
      <c r="K290" s="45">
        <v>179838389</v>
      </c>
      <c r="L290" s="45">
        <v>151600231</v>
      </c>
      <c r="M290" s="45" t="s">
        <v>1994</v>
      </c>
      <c r="N290" s="20">
        <v>1.1875341692657782</v>
      </c>
      <c r="O290" s="21">
        <v>1.1875341692657782</v>
      </c>
      <c r="P290" s="21">
        <v>0.87242771315615408</v>
      </c>
      <c r="Q290" s="21">
        <v>3.5589372117152749</v>
      </c>
      <c r="R290" s="21">
        <v>0.33052254140207227</v>
      </c>
      <c r="S290" s="21">
        <v>0.1530649293217792</v>
      </c>
      <c r="T290" s="21">
        <v>0.17745761208029304</v>
      </c>
      <c r="U290" s="21">
        <v>1.5068315133086099</v>
      </c>
      <c r="V290" s="21">
        <v>0.69781340209362763</v>
      </c>
      <c r="W290" s="21">
        <v>0.80901811121498213</v>
      </c>
      <c r="X290" s="22">
        <v>0.68219263740953084</v>
      </c>
      <c r="Y290" s="22">
        <v>0.23353438687267233</v>
      </c>
      <c r="Z290" s="22">
        <v>0.3178073625904691</v>
      </c>
      <c r="AA290" s="22">
        <v>3.62589060754962E-2</v>
      </c>
      <c r="AB290" s="23">
        <v>0.2193493688463754</v>
      </c>
      <c r="AC290" s="24">
        <v>0.74145614182116537</v>
      </c>
      <c r="AD290" s="22">
        <v>-5.2463857185573295E-2</v>
      </c>
      <c r="AE290" s="22">
        <v>-5.2463857185573295E-2</v>
      </c>
      <c r="AF290" s="22">
        <v>-7.7148470843123679E-2</v>
      </c>
      <c r="AG290" s="22">
        <v>-1.8993519871146571</v>
      </c>
      <c r="AH290" s="23">
        <v>-1.8993519871146571</v>
      </c>
      <c r="AI290" s="24">
        <v>0.83832979943094577</v>
      </c>
      <c r="AJ290" s="22">
        <v>0.31518883008846865</v>
      </c>
      <c r="AK290" s="22">
        <v>0.54781087336676226</v>
      </c>
      <c r="AL290" s="23">
        <v>0.54781087336676226</v>
      </c>
      <c r="AM290" s="24">
        <v>-0.19150067287837852</v>
      </c>
      <c r="AN290" s="22">
        <v>2.4822354971595288</v>
      </c>
      <c r="AO290" s="22">
        <v>0.54447678963001145</v>
      </c>
      <c r="AP290" s="22">
        <v>5.0540327135058254</v>
      </c>
      <c r="AQ290" s="22">
        <v>-4.2005551729528523E-2</v>
      </c>
      <c r="AR290" s="22">
        <v>0.33254648411350907</v>
      </c>
      <c r="AS290" s="22">
        <v>0.27878362732834427</v>
      </c>
      <c r="AT290" s="22">
        <v>0.18106384207287102</v>
      </c>
      <c r="AU290" s="22">
        <v>-0.11822970474322118</v>
      </c>
      <c r="AV290" s="22">
        <v>-0.20548798571034124</v>
      </c>
      <c r="AW290" s="22">
        <v>1.0203216416038907</v>
      </c>
      <c r="AX290" s="22">
        <v>-0.38273033468885015</v>
      </c>
      <c r="AY290" s="22">
        <v>-11.570749600646854</v>
      </c>
      <c r="AZ290" s="22">
        <v>5.9741455814779023</v>
      </c>
      <c r="BA290" s="22">
        <v>1.616891302890096</v>
      </c>
      <c r="BB290" s="22">
        <v>-8.6424824191519603E-2</v>
      </c>
      <c r="BC290" s="23">
        <v>-6.7127536627114986E-2</v>
      </c>
    </row>
    <row r="291" spans="1:55" x14ac:dyDescent="0.2">
      <c r="A291" s="45" t="s">
        <v>895</v>
      </c>
      <c r="B291" s="45" t="s">
        <v>896</v>
      </c>
      <c r="C291" s="45" t="s">
        <v>52</v>
      </c>
      <c r="D291" s="45">
        <v>378196</v>
      </c>
      <c r="E291" s="45" t="s">
        <v>16</v>
      </c>
      <c r="F291" s="45">
        <v>2018</v>
      </c>
      <c r="G291" s="45" t="s">
        <v>17</v>
      </c>
      <c r="H291" s="46">
        <v>43465</v>
      </c>
      <c r="I291" s="46">
        <v>43524</v>
      </c>
      <c r="J291" s="46">
        <v>43587</v>
      </c>
      <c r="K291" s="45">
        <v>289000000</v>
      </c>
      <c r="L291" s="45">
        <v>297000000</v>
      </c>
      <c r="M291" s="45" t="s">
        <v>1995</v>
      </c>
      <c r="N291" s="20">
        <v>1.3310220078384083</v>
      </c>
      <c r="O291" s="21">
        <v>1.1706361169731685</v>
      </c>
      <c r="P291" s="21">
        <v>0.29876394332227918</v>
      </c>
      <c r="Q291" s="21">
        <v>10.396871945259042</v>
      </c>
      <c r="R291" s="21">
        <v>0.71236812762672619</v>
      </c>
      <c r="S291" s="21">
        <v>2.9505103353632389E-2</v>
      </c>
      <c r="T291" s="21">
        <v>0.68286302427309375</v>
      </c>
      <c r="U291" s="21">
        <v>8.1187683284457481</v>
      </c>
      <c r="V291" s="21">
        <v>0.33626588465298141</v>
      </c>
      <c r="W291" s="21">
        <v>7.7825024437927661</v>
      </c>
      <c r="X291" s="22">
        <v>0.18933870829402177</v>
      </c>
      <c r="Y291" s="22">
        <v>9.727570959920126E-2</v>
      </c>
      <c r="Z291" s="22">
        <v>0.81066129170597823</v>
      </c>
      <c r="AA291" s="22">
        <v>2.3115189981988162E-2</v>
      </c>
      <c r="AB291" s="23">
        <v>8.7743374217342823E-2</v>
      </c>
      <c r="AC291" s="24">
        <v>0.29099633079311316</v>
      </c>
      <c r="AD291" s="22">
        <v>0.19936024085050333</v>
      </c>
      <c r="AE291" s="22">
        <v>0.10000940822278671</v>
      </c>
      <c r="AF291" s="22">
        <v>-0.20255903659798663</v>
      </c>
      <c r="AG291" s="22">
        <v>2.3808988764044945</v>
      </c>
      <c r="AH291" s="23">
        <v>1.1943820224719102</v>
      </c>
      <c r="AI291" s="24">
        <v>-0.34967555875991346</v>
      </c>
      <c r="AJ291" s="22">
        <v>0.41814892975580342</v>
      </c>
      <c r="AK291" s="22">
        <v>8.1211245560170967E-2</v>
      </c>
      <c r="AL291" s="23">
        <v>8.3498886280175794E-2</v>
      </c>
      <c r="AM291" s="24">
        <v>-1.052297165200391</v>
      </c>
      <c r="AN291" s="22">
        <v>5.1950146627565985</v>
      </c>
      <c r="AO291" s="22">
        <v>0.45582811561883524</v>
      </c>
      <c r="AP291" s="22">
        <v>9.6803278688524586</v>
      </c>
      <c r="AQ291" s="22">
        <v>-9.2332103954026926E-2</v>
      </c>
      <c r="AR291" s="22">
        <v>0.13049205005174522</v>
      </c>
      <c r="AS291" s="22">
        <v>-4.5629880515570612E-2</v>
      </c>
      <c r="AT291" s="22">
        <v>5.948194527832576E-2</v>
      </c>
      <c r="AU291" s="22">
        <v>9.6774193548387094E-2</v>
      </c>
      <c r="AV291" s="22">
        <v>1.932454397688279E-2</v>
      </c>
      <c r="AW291" s="22">
        <v>8.7106700998555553E-2</v>
      </c>
      <c r="AX291" s="22">
        <v>2.0159517678829366E-2</v>
      </c>
      <c r="AY291" s="22">
        <v>7.8390750353940541</v>
      </c>
      <c r="AZ291" s="22">
        <v>7.3714016045304387</v>
      </c>
      <c r="BA291" s="22">
        <v>-0.14909428704133768</v>
      </c>
      <c r="BB291" s="22">
        <v>6.3993739088555782E-2</v>
      </c>
      <c r="BC291" s="23">
        <v>5.3147342632868355E-2</v>
      </c>
    </row>
    <row r="292" spans="1:55" x14ac:dyDescent="0.2">
      <c r="A292" s="45" t="s">
        <v>886</v>
      </c>
      <c r="B292" s="45" t="s">
        <v>887</v>
      </c>
      <c r="C292" s="45" t="s">
        <v>15</v>
      </c>
      <c r="D292" s="45">
        <v>378195</v>
      </c>
      <c r="E292" s="45" t="s">
        <v>16</v>
      </c>
      <c r="F292" s="45">
        <v>2018</v>
      </c>
      <c r="G292" s="45" t="s">
        <v>17</v>
      </c>
      <c r="H292" s="46">
        <v>43465</v>
      </c>
      <c r="I292" s="46">
        <v>43504</v>
      </c>
      <c r="J292" s="46">
        <v>43504</v>
      </c>
      <c r="K292" s="45">
        <v>270500000</v>
      </c>
      <c r="L292" s="45">
        <v>273000000</v>
      </c>
      <c r="M292" s="45" t="s">
        <v>1797</v>
      </c>
      <c r="N292" s="20">
        <v>0.84440078585461686</v>
      </c>
      <c r="O292" s="21">
        <v>0.7571709233791748</v>
      </c>
      <c r="P292" s="21">
        <v>0.27111984282907664</v>
      </c>
      <c r="Q292" s="21">
        <v>1.1829573934837092</v>
      </c>
      <c r="R292" s="21">
        <v>0.27543333986726781</v>
      </c>
      <c r="S292" s="21">
        <v>1.9601803365909665E-2</v>
      </c>
      <c r="T292" s="21">
        <v>0.25583153650135815</v>
      </c>
      <c r="U292" s="21">
        <v>0.60125924567516353</v>
      </c>
      <c r="V292" s="21">
        <v>4.2789901583226361E-2</v>
      </c>
      <c r="W292" s="21">
        <v>0.55846934409193716</v>
      </c>
      <c r="X292" s="22">
        <v>6.017753633334267E-2</v>
      </c>
      <c r="Y292" s="22">
        <v>0.45809414466130882</v>
      </c>
      <c r="Z292" s="22">
        <v>0.93982246366665734</v>
      </c>
      <c r="AA292" s="22">
        <v>0</v>
      </c>
      <c r="AB292" s="23">
        <v>0.45809414466130882</v>
      </c>
      <c r="AC292" s="24">
        <v>0.43986352004549334</v>
      </c>
      <c r="AD292" s="22">
        <v>0.43986352004549334</v>
      </c>
      <c r="AE292" s="22">
        <v>0.33987299782011182</v>
      </c>
      <c r="AF292" s="22">
        <v>0.51217894038479761</v>
      </c>
      <c r="AG292" s="22">
        <v>8.4381818181818176</v>
      </c>
      <c r="AH292" s="23">
        <v>6.52</v>
      </c>
      <c r="AI292" s="24">
        <v>-0.62649861666154316</v>
      </c>
      <c r="AJ292" s="22">
        <v>1.2781925343811396</v>
      </c>
      <c r="AK292" s="22">
        <v>0.25925172834485566</v>
      </c>
      <c r="AL292" s="23">
        <v>0.33072387149247662</v>
      </c>
      <c r="AM292" s="24">
        <v>0.33033804022250751</v>
      </c>
      <c r="AN292" s="22">
        <v>0.64496607372088754</v>
      </c>
      <c r="AO292" s="22">
        <v>0.29545518187673264</v>
      </c>
      <c r="AP292" s="22">
        <v>-26.643939393939394</v>
      </c>
      <c r="AQ292" s="22">
        <v>0.15132592198482261</v>
      </c>
      <c r="AR292" s="22">
        <v>0.30831200834044165</v>
      </c>
      <c r="AS292" s="22">
        <v>-0.19315704672542888</v>
      </c>
      <c r="AT292" s="22">
        <v>9.1092380499005907E-2</v>
      </c>
      <c r="AU292" s="22">
        <v>0.69626719056974462</v>
      </c>
      <c r="AV292" s="22">
        <v>0.18015453436356244</v>
      </c>
      <c r="AW292" s="22">
        <v>0.35606392294220668</v>
      </c>
      <c r="AX292" s="22">
        <v>0.19395796847635727</v>
      </c>
      <c r="AY292" s="22">
        <v>2.1193708252531782</v>
      </c>
      <c r="AZ292" s="22">
        <v>1.9706959706959708</v>
      </c>
      <c r="BA292" s="22">
        <v>0.32790525536639525</v>
      </c>
      <c r="BB292" s="22">
        <v>0.36457909719398129</v>
      </c>
      <c r="BC292" s="23">
        <v>0.1081227763372128</v>
      </c>
    </row>
    <row r="293" spans="1:55" x14ac:dyDescent="0.2">
      <c r="A293" s="45" t="s">
        <v>856</v>
      </c>
      <c r="B293" s="45" t="s">
        <v>857</v>
      </c>
      <c r="C293" s="45" t="s">
        <v>34</v>
      </c>
      <c r="D293" s="45">
        <v>183964</v>
      </c>
      <c r="E293" s="45" t="s">
        <v>16</v>
      </c>
      <c r="F293" s="45">
        <v>2019</v>
      </c>
      <c r="G293" s="45" t="s">
        <v>17</v>
      </c>
      <c r="H293" s="46">
        <v>43585</v>
      </c>
      <c r="I293" s="46">
        <v>43634</v>
      </c>
      <c r="J293" s="46">
        <v>43787</v>
      </c>
      <c r="K293" s="45">
        <v>246000000</v>
      </c>
      <c r="L293" s="45">
        <v>248000000</v>
      </c>
      <c r="M293" s="45" t="s">
        <v>1996</v>
      </c>
      <c r="N293" s="20">
        <v>1.9688473520249221</v>
      </c>
      <c r="O293" s="21">
        <v>1.934296233361654</v>
      </c>
      <c r="P293" s="21">
        <v>1.5267629566694987</v>
      </c>
      <c r="Q293" s="21">
        <v>3.3897188049209137</v>
      </c>
      <c r="R293" s="21">
        <v>0.52937643879491547</v>
      </c>
      <c r="S293" s="21">
        <v>0.20988890001000901</v>
      </c>
      <c r="T293" s="21">
        <v>0.31948753878490643</v>
      </c>
      <c r="U293" s="21">
        <v>2.3238137082601056</v>
      </c>
      <c r="V293" s="21">
        <v>0.92135325131810197</v>
      </c>
      <c r="W293" s="21">
        <v>1.4024604569420036</v>
      </c>
      <c r="X293" s="22">
        <v>0.69582624361925738</v>
      </c>
      <c r="Y293" s="22">
        <v>0.27898994851679332</v>
      </c>
      <c r="Z293" s="22">
        <v>0.30417375638074268</v>
      </c>
      <c r="AA293" s="22">
        <v>0.1740566509858873</v>
      </c>
      <c r="AB293" s="23">
        <v>0.22780502452206985</v>
      </c>
      <c r="AC293" s="24">
        <v>0.62662611927690492</v>
      </c>
      <c r="AD293" s="22">
        <v>0.158810609900321</v>
      </c>
      <c r="AE293" s="22">
        <v>0.158810609900321</v>
      </c>
      <c r="AF293" s="22">
        <v>1.9597905051528974E-2</v>
      </c>
      <c r="AG293" s="22" t="e">
        <v>#DIV/0!</v>
      </c>
      <c r="AH293" s="23" t="e">
        <v>#DIV/0!</v>
      </c>
      <c r="AI293" s="24">
        <v>-0.66711772665764546</v>
      </c>
      <c r="AJ293" s="22">
        <v>0.41857830642877369</v>
      </c>
      <c r="AK293" s="22">
        <v>0.23898657591227074</v>
      </c>
      <c r="AL293" s="23">
        <v>0.27944791075817738</v>
      </c>
      <c r="AM293" s="24">
        <v>5.0966608084358524E-2</v>
      </c>
      <c r="AN293" s="22">
        <v>2.600615114235501</v>
      </c>
      <c r="AO293" s="22">
        <v>0.59243318987088378</v>
      </c>
      <c r="AP293" s="22">
        <v>1.7301958491669103</v>
      </c>
      <c r="AQ293" s="22">
        <v>1.1610449404464018E-2</v>
      </c>
      <c r="AR293" s="22">
        <v>0.24970434194965366</v>
      </c>
      <c r="AS293" s="22">
        <v>-0.16658219293799628</v>
      </c>
      <c r="AT293" s="22">
        <v>0.14793313982584325</v>
      </c>
      <c r="AU293" s="22">
        <v>0.41263098272444065</v>
      </c>
      <c r="AV293" s="22">
        <v>0.27547740593685005</v>
      </c>
      <c r="AW293" s="22">
        <v>0.46303258145363407</v>
      </c>
      <c r="AX293" s="22">
        <v>0.45645363408521306</v>
      </c>
      <c r="AY293" s="22">
        <v>5.6265957446808512</v>
      </c>
      <c r="AZ293" s="22">
        <v>-0.10851063829787234</v>
      </c>
      <c r="BA293" s="22">
        <v>12.560344827586206</v>
      </c>
      <c r="BB293" s="22">
        <v>0.17772735866893552</v>
      </c>
      <c r="BC293" s="23">
        <v>0.14551083591331268</v>
      </c>
    </row>
    <row r="294" spans="1:55" x14ac:dyDescent="0.2">
      <c r="A294" s="45" t="s">
        <v>898</v>
      </c>
      <c r="B294" s="45" t="s">
        <v>899</v>
      </c>
      <c r="C294" s="45" t="s">
        <v>59</v>
      </c>
      <c r="D294" s="45">
        <v>334772</v>
      </c>
      <c r="E294" s="45" t="s">
        <v>16</v>
      </c>
      <c r="F294" s="45">
        <v>2018</v>
      </c>
      <c r="G294" s="45" t="s">
        <v>17</v>
      </c>
      <c r="H294" s="46">
        <v>43465</v>
      </c>
      <c r="I294" s="46">
        <v>43524</v>
      </c>
      <c r="J294" s="46">
        <v>43593</v>
      </c>
      <c r="K294" s="45">
        <v>309631000</v>
      </c>
      <c r="L294" s="45">
        <v>310269000</v>
      </c>
      <c r="M294" s="45" t="s">
        <v>1997</v>
      </c>
      <c r="N294" s="20">
        <v>2.4159257198123454</v>
      </c>
      <c r="O294" s="21">
        <v>1.1904477683799426</v>
      </c>
      <c r="P294" s="21">
        <v>0.35369468033435714</v>
      </c>
      <c r="Q294" s="21">
        <v>0.74371245647119122</v>
      </c>
      <c r="R294" s="21">
        <v>0.23956904180210942</v>
      </c>
      <c r="S294" s="21">
        <v>3.4898301637407834E-2</v>
      </c>
      <c r="T294" s="21">
        <v>0.20467074016470158</v>
      </c>
      <c r="U294" s="21">
        <v>0.41773952237520567</v>
      </c>
      <c r="V294" s="21">
        <v>6.0852603274837012E-2</v>
      </c>
      <c r="W294" s="21">
        <v>0.35688691910036868</v>
      </c>
      <c r="X294" s="22">
        <v>0.43080038214136779</v>
      </c>
      <c r="Y294" s="22">
        <v>0.71362078979437971</v>
      </c>
      <c r="Z294" s="22">
        <v>0.56919961785863216</v>
      </c>
      <c r="AA294" s="22">
        <v>0.1386290154481418</v>
      </c>
      <c r="AB294" s="23">
        <v>0.57348904992267657</v>
      </c>
      <c r="AC294" s="24">
        <v>0.12686930379042122</v>
      </c>
      <c r="AD294" s="22">
        <v>9.2921167389947448E-2</v>
      </c>
      <c r="AE294" s="22">
        <v>9.2921167389947448E-2</v>
      </c>
      <c r="AF294" s="22">
        <v>6.5112700509021335E-2</v>
      </c>
      <c r="AG294" s="22">
        <v>10.841548565502938</v>
      </c>
      <c r="AH294" s="23">
        <v>10.841548565502938</v>
      </c>
      <c r="AI294" s="24">
        <v>-1.1778508327602133</v>
      </c>
      <c r="AJ294" s="22">
        <v>0.37215958572114344</v>
      </c>
      <c r="AK294" s="22">
        <v>0.14912537960382866</v>
      </c>
      <c r="AL294" s="23">
        <v>0.27700717377126932</v>
      </c>
      <c r="AM294" s="24">
        <v>0.1451534146971839</v>
      </c>
      <c r="AN294" s="22">
        <v>2.2292642381968628</v>
      </c>
      <c r="AO294" s="22">
        <v>1.2784586299901182</v>
      </c>
      <c r="AP294" s="22">
        <v>5.0635337138993952</v>
      </c>
      <c r="AQ294" s="22">
        <v>8.3243893887720286E-2</v>
      </c>
      <c r="AR294" s="22">
        <v>5.1908088096058576E-2</v>
      </c>
      <c r="AS294" s="22">
        <v>-6.1139984790933098E-2</v>
      </c>
      <c r="AT294" s="22">
        <v>6.6362343192693407E-2</v>
      </c>
      <c r="AU294" s="22">
        <v>4.6860905902227586E-2</v>
      </c>
      <c r="AV294" s="22">
        <v>3.4879679584724939E-2</v>
      </c>
      <c r="AW294" s="22">
        <v>0.32423952314478682</v>
      </c>
      <c r="AX294" s="22">
        <v>4.0826995640670868E-2</v>
      </c>
      <c r="AY294" s="22">
        <v>2.01664456106566</v>
      </c>
      <c r="AZ294" s="22">
        <v>1.4857360421196721</v>
      </c>
      <c r="BA294" s="22">
        <v>0.10038083307044578</v>
      </c>
      <c r="BB294" s="22">
        <v>0.49587320408687574</v>
      </c>
      <c r="BC294" s="23">
        <v>0.14457625839953522</v>
      </c>
    </row>
    <row r="295" spans="1:55" x14ac:dyDescent="0.2">
      <c r="A295" s="45" t="s">
        <v>901</v>
      </c>
      <c r="B295" s="45" t="s">
        <v>902</v>
      </c>
      <c r="C295" s="45" t="s">
        <v>34</v>
      </c>
      <c r="D295" s="45">
        <v>172199</v>
      </c>
      <c r="E295" s="45" t="s">
        <v>16</v>
      </c>
      <c r="F295" s="45">
        <v>2018</v>
      </c>
      <c r="G295" s="45" t="s">
        <v>17</v>
      </c>
      <c r="H295" s="46">
        <v>43496</v>
      </c>
      <c r="I295" s="46">
        <v>43517</v>
      </c>
      <c r="J295" s="46">
        <v>43517</v>
      </c>
      <c r="K295" s="45">
        <v>610000000</v>
      </c>
      <c r="L295" s="45">
        <v>622000000</v>
      </c>
      <c r="M295" s="45" t="s">
        <v>1799</v>
      </c>
      <c r="N295" s="20">
        <v>8.0268863833477884</v>
      </c>
      <c r="O295" s="21">
        <v>7.3365134431916736</v>
      </c>
      <c r="P295" s="21">
        <v>6.1647875108412835</v>
      </c>
      <c r="Q295" s="21">
        <v>0.50461785570874051</v>
      </c>
      <c r="R295" s="21">
        <v>0.17792011386887288</v>
      </c>
      <c r="S295" s="21">
        <v>1.3344008540165466E-3</v>
      </c>
      <c r="T295" s="21">
        <v>0.17658571301485632</v>
      </c>
      <c r="U295" s="21">
        <v>0.26770178021683844</v>
      </c>
      <c r="V295" s="21">
        <v>2.0077633516262885E-3</v>
      </c>
      <c r="W295" s="21">
        <v>0.26569401686521216</v>
      </c>
      <c r="X295" s="22">
        <v>0.82332532692820926</v>
      </c>
      <c r="Y295" s="22">
        <v>0.70674486803519065</v>
      </c>
      <c r="Z295" s="22">
        <v>0.17667467307179077</v>
      </c>
      <c r="AA295" s="22">
        <v>5.4977315185481719E-2</v>
      </c>
      <c r="AB295" s="23">
        <v>0.66462058535717461</v>
      </c>
      <c r="AC295" s="24">
        <v>0.59934115709285563</v>
      </c>
      <c r="AD295" s="22">
        <v>0.33045089561457691</v>
      </c>
      <c r="AE295" s="22">
        <v>0.33045089561457691</v>
      </c>
      <c r="AF295" s="22">
        <v>0.3136709903232448</v>
      </c>
      <c r="AG295" s="22">
        <v>-401.25</v>
      </c>
      <c r="AH295" s="23">
        <v>-401.25</v>
      </c>
      <c r="AI295" s="24">
        <v>-0.72644203312392919</v>
      </c>
      <c r="AJ295" s="22">
        <v>3.0372940156114483</v>
      </c>
      <c r="AK295" s="22">
        <v>1.5805</v>
      </c>
      <c r="AL295" s="23">
        <v>1.7509999999999999</v>
      </c>
      <c r="AM295" s="24">
        <v>0.40784366216035339</v>
      </c>
      <c r="AN295" s="22">
        <v>1.3002275465131843</v>
      </c>
      <c r="AO295" s="22">
        <v>0.86415799306111551</v>
      </c>
      <c r="AP295" s="22">
        <v>1.198963218958282</v>
      </c>
      <c r="AQ295" s="22">
        <v>0.27106129347922781</v>
      </c>
      <c r="AR295" s="22">
        <v>0.36051060325303685</v>
      </c>
      <c r="AS295" s="22">
        <v>-0.26189005558987027</v>
      </c>
      <c r="AT295" s="22">
        <v>0.31153811938439641</v>
      </c>
      <c r="AU295" s="22">
        <v>4.1457068516912399</v>
      </c>
      <c r="AV295" s="22">
        <v>2.39</v>
      </c>
      <c r="AW295" s="22">
        <v>1.7642317380352646</v>
      </c>
      <c r="AX295" s="22">
        <v>2.4080604534005037</v>
      </c>
      <c r="AY295" s="22">
        <v>0.62305295950155759</v>
      </c>
      <c r="AZ295" s="22">
        <v>-1.5912772585669781</v>
      </c>
      <c r="BA295" s="22">
        <v>1.5687561535936987</v>
      </c>
      <c r="BB295" s="22">
        <v>1.605</v>
      </c>
      <c r="BC295" s="23">
        <v>0.31819984139571766</v>
      </c>
    </row>
    <row r="296" spans="1:55" x14ac:dyDescent="0.2">
      <c r="A296" s="45" t="s">
        <v>904</v>
      </c>
      <c r="B296" s="45" t="s">
        <v>905</v>
      </c>
      <c r="C296" s="45" t="s">
        <v>45</v>
      </c>
      <c r="D296" s="45">
        <v>896899</v>
      </c>
      <c r="E296" s="45" t="s">
        <v>16</v>
      </c>
      <c r="F296" s="45">
        <v>2018</v>
      </c>
      <c r="G296" s="45" t="s">
        <v>17</v>
      </c>
      <c r="H296" s="46">
        <v>43465</v>
      </c>
      <c r="I296" s="46">
        <v>43509</v>
      </c>
      <c r="J296" s="46">
        <v>43880</v>
      </c>
      <c r="K296" s="45">
        <v>3602000</v>
      </c>
      <c r="L296" s="45">
        <v>3950000</v>
      </c>
      <c r="M296" s="45" t="s">
        <v>1298</v>
      </c>
      <c r="N296" s="20">
        <v>2.7002838363282535</v>
      </c>
      <c r="O296" s="21">
        <v>2.6783281493693445</v>
      </c>
      <c r="P296" s="21">
        <v>0.84756095235795159</v>
      </c>
      <c r="Q296" s="21">
        <v>0.8619083745045133</v>
      </c>
      <c r="R296" s="21">
        <v>0.19973578913176054</v>
      </c>
      <c r="S296" s="21">
        <v>0</v>
      </c>
      <c r="T296" s="21">
        <v>0.19973578913176054</v>
      </c>
      <c r="U296" s="21">
        <v>0.37188973847269247</v>
      </c>
      <c r="V296" s="21">
        <v>0</v>
      </c>
      <c r="W296" s="21">
        <v>0.37188973847269247</v>
      </c>
      <c r="X296" s="22">
        <v>0.71066300602921306</v>
      </c>
      <c r="Y296" s="22">
        <v>0.53708335688973829</v>
      </c>
      <c r="Z296" s="22">
        <v>0.28933699397078694</v>
      </c>
      <c r="AA296" s="22">
        <v>0</v>
      </c>
      <c r="AB296" s="23">
        <v>0.53708335688973829</v>
      </c>
      <c r="AC296" s="24">
        <v>0.20861011379927177</v>
      </c>
      <c r="AD296" s="22">
        <v>0.13553499613057102</v>
      </c>
      <c r="AE296" s="22">
        <v>0.13553499613057102</v>
      </c>
      <c r="AF296" s="22">
        <v>8.524177587759918E-2</v>
      </c>
      <c r="AG296" s="22">
        <v>52.320906029996941</v>
      </c>
      <c r="AH296" s="23">
        <v>52.320906029996941</v>
      </c>
      <c r="AI296" s="24">
        <v>-0.49380034154227026</v>
      </c>
      <c r="AJ296" s="22">
        <v>0.72497619867780316</v>
      </c>
      <c r="AK296" s="22">
        <v>0.95526122740199571</v>
      </c>
      <c r="AL296" s="23">
        <v>0.95526122740199571</v>
      </c>
      <c r="AM296" s="24">
        <v>0.33480141912884026</v>
      </c>
      <c r="AN296" s="22">
        <v>3.9276682786335901</v>
      </c>
      <c r="AO296" s="22">
        <v>2.1094852638378687</v>
      </c>
      <c r="AP296" s="22">
        <v>4.7141215670179548</v>
      </c>
      <c r="AQ296" s="22">
        <v>0.17981627007716577</v>
      </c>
      <c r="AR296" s="22">
        <v>9.0448536594648771E-2</v>
      </c>
      <c r="AS296" s="22">
        <v>-4.4663518262436093E-2</v>
      </c>
      <c r="AT296" s="22">
        <v>0.19079985508211178</v>
      </c>
      <c r="AU296" s="22">
        <v>0.70566439690817961</v>
      </c>
      <c r="AV296" s="22">
        <v>0.92981512931568699</v>
      </c>
      <c r="AW296" s="22">
        <v>0.95526122740199571</v>
      </c>
      <c r="AX296" s="22">
        <v>0.92981512931568699</v>
      </c>
      <c r="AY296" s="22">
        <v>0.69859897830955398</v>
      </c>
      <c r="AZ296" s="22">
        <v>-8.1585468875415082E-2</v>
      </c>
      <c r="BA296" s="22">
        <v>1.0328173224860051</v>
      </c>
      <c r="BB296" s="22">
        <v>1.4314363906167826</v>
      </c>
      <c r="BC296" s="23">
        <v>0.38803155240406834</v>
      </c>
    </row>
    <row r="297" spans="1:55" x14ac:dyDescent="0.2">
      <c r="A297" s="45" t="s">
        <v>862</v>
      </c>
      <c r="B297" s="45" t="s">
        <v>863</v>
      </c>
      <c r="C297" s="45" t="s">
        <v>45</v>
      </c>
      <c r="D297" s="45">
        <v>378194</v>
      </c>
      <c r="E297" s="45" t="s">
        <v>16</v>
      </c>
      <c r="F297" s="45">
        <v>2018</v>
      </c>
      <c r="G297" s="45" t="s">
        <v>17</v>
      </c>
      <c r="H297" s="46">
        <v>43465</v>
      </c>
      <c r="I297" s="46">
        <v>43528</v>
      </c>
      <c r="J297" s="46">
        <v>43528</v>
      </c>
      <c r="K297" s="45">
        <v>451600000</v>
      </c>
      <c r="L297" s="45">
        <v>450600000</v>
      </c>
      <c r="M297" s="45" t="s">
        <v>1800</v>
      </c>
      <c r="N297" s="20">
        <v>2.269116727514775</v>
      </c>
      <c r="O297" s="21">
        <v>1.9337999475563266</v>
      </c>
      <c r="P297" s="21">
        <v>9.7968816184924465E-2</v>
      </c>
      <c r="Q297" s="21">
        <v>1.3365629385176254</v>
      </c>
      <c r="R297" s="21">
        <v>0.31841982164144195</v>
      </c>
      <c r="S297" s="21">
        <v>1.9972537007137359E-2</v>
      </c>
      <c r="T297" s="21">
        <v>0.29844728463430459</v>
      </c>
      <c r="U297" s="21">
        <v>0.74400795413678578</v>
      </c>
      <c r="V297" s="21">
        <v>4.6667089759048888E-2</v>
      </c>
      <c r="W297" s="21">
        <v>0.6973408643777369</v>
      </c>
      <c r="X297" s="22">
        <v>0.33950295000829928</v>
      </c>
      <c r="Y297" s="22">
        <v>0.88286050464112953</v>
      </c>
      <c r="Z297" s="22">
        <v>0.66049704999170078</v>
      </c>
      <c r="AA297" s="22">
        <v>0.20742104389551991</v>
      </c>
      <c r="AB297" s="23">
        <v>0.42797905569555311</v>
      </c>
      <c r="AC297" s="24">
        <v>0.3452198450706136</v>
      </c>
      <c r="AD297" s="22">
        <v>9.6335689381503442E-2</v>
      </c>
      <c r="AE297" s="22">
        <v>9.6335689381503442E-2</v>
      </c>
      <c r="AF297" s="22">
        <v>0.18645792351209453</v>
      </c>
      <c r="AG297" s="22">
        <v>3.0287907869481767</v>
      </c>
      <c r="AH297" s="23">
        <v>3.0287907869481767</v>
      </c>
      <c r="AI297" s="24">
        <v>-2.3193133047210299</v>
      </c>
      <c r="AJ297" s="22">
        <v>0.18799039877362486</v>
      </c>
      <c r="AK297" s="22">
        <v>4.7711117429627525E-2</v>
      </c>
      <c r="AL297" s="23">
        <v>8.833285944460241E-2</v>
      </c>
      <c r="AM297" s="24">
        <v>0.19383272337514895</v>
      </c>
      <c r="AN297" s="22">
        <v>1.0395520861980214</v>
      </c>
      <c r="AO297" s="22">
        <v>0.44490652019737142</v>
      </c>
      <c r="AP297" s="22">
        <v>2.3430442314722102</v>
      </c>
      <c r="AQ297" s="22">
        <v>8.2956345912993612E-2</v>
      </c>
      <c r="AR297" s="22">
        <v>6.3219872203605976E-2</v>
      </c>
      <c r="AS297" s="22">
        <v>-0.14662669072458656</v>
      </c>
      <c r="AT297" s="22">
        <v>2.8126933349428861E-2</v>
      </c>
      <c r="AU297" s="22">
        <v>0.40553079048752444</v>
      </c>
      <c r="AV297" s="22">
        <v>0.190550658705336</v>
      </c>
      <c r="AW297" s="22">
        <v>9.42442260243498E-2</v>
      </c>
      <c r="AX297" s="22">
        <v>0.20330259272741982</v>
      </c>
      <c r="AY297" s="22">
        <v>7.4292353189691589</v>
      </c>
      <c r="AZ297" s="22">
        <v>7.087241233629066</v>
      </c>
      <c r="BA297" s="22">
        <v>0.73141006984866119</v>
      </c>
      <c r="BB297" s="22">
        <v>0.13460335513221497</v>
      </c>
      <c r="BC297" s="23">
        <v>5.0401379809637374E-2</v>
      </c>
    </row>
    <row r="298" spans="1:55" x14ac:dyDescent="0.2">
      <c r="A298" s="45" t="s">
        <v>868</v>
      </c>
      <c r="B298" s="45" t="s">
        <v>869</v>
      </c>
      <c r="C298" s="45" t="s">
        <v>38</v>
      </c>
      <c r="D298" s="45">
        <v>160346</v>
      </c>
      <c r="E298" s="45" t="s">
        <v>16</v>
      </c>
      <c r="F298" s="45">
        <v>2019</v>
      </c>
      <c r="G298" s="45" t="s">
        <v>17</v>
      </c>
      <c r="H298" s="46">
        <v>43646</v>
      </c>
      <c r="I298" s="46">
        <v>43690</v>
      </c>
      <c r="J298" s="46">
        <v>43690</v>
      </c>
      <c r="K298" s="45">
        <v>585000000</v>
      </c>
      <c r="L298" s="45">
        <v>590100000</v>
      </c>
      <c r="M298" s="45" t="s">
        <v>1801</v>
      </c>
      <c r="N298" s="20">
        <v>1.3335356600910471</v>
      </c>
      <c r="O298" s="21">
        <v>1.2194233687405158</v>
      </c>
      <c r="P298" s="21">
        <v>0.61729893778452205</v>
      </c>
      <c r="Q298" s="21">
        <v>0.55720682099647523</v>
      </c>
      <c r="R298" s="21">
        <v>0.11941759451853665</v>
      </c>
      <c r="S298" s="21">
        <v>2.826379542395693E-2</v>
      </c>
      <c r="T298" s="21">
        <v>9.1153799094579713E-2</v>
      </c>
      <c r="U298" s="21">
        <v>0.18595789273125654</v>
      </c>
      <c r="V298" s="21">
        <v>4.4012575021434693E-2</v>
      </c>
      <c r="W298" s="21">
        <v>0.14194531770982186</v>
      </c>
      <c r="X298" s="22">
        <v>0.26881194175945183</v>
      </c>
      <c r="Y298" s="22">
        <v>1.2412202908832919</v>
      </c>
      <c r="Z298" s="22">
        <v>0.73118805824054811</v>
      </c>
      <c r="AA298" s="22">
        <v>0.31922182797014559</v>
      </c>
      <c r="AB298" s="23">
        <v>0.64217545576899548</v>
      </c>
      <c r="AC298" s="24">
        <v>0.45667109929078015</v>
      </c>
      <c r="AD298" s="22">
        <v>0.11879432624113476</v>
      </c>
      <c r="AE298" s="22">
        <v>6.6489361702127658E-2</v>
      </c>
      <c r="AF298" s="22">
        <v>-0.16777482269503546</v>
      </c>
      <c r="AG298" s="22">
        <v>153.14285714285714</v>
      </c>
      <c r="AH298" s="23">
        <v>85.714285714285708</v>
      </c>
      <c r="AI298" s="24">
        <v>-0.52575957727873179</v>
      </c>
      <c r="AJ298" s="22">
        <v>0.22974203338391502</v>
      </c>
      <c r="AK298" s="22">
        <v>0.30686475409836067</v>
      </c>
      <c r="AL298" s="23">
        <v>0.38780737704918034</v>
      </c>
      <c r="AM298" s="24">
        <v>-0.14423168524340288</v>
      </c>
      <c r="AN298" s="22">
        <v>0.85967419262646472</v>
      </c>
      <c r="AO298" s="22">
        <v>0.55206166646274313</v>
      </c>
      <c r="AP298" s="22">
        <v>8.2111010009099186</v>
      </c>
      <c r="AQ298" s="22">
        <v>-9.2622048207512547E-2</v>
      </c>
      <c r="AR298" s="22">
        <v>8.3887411347517732E-2</v>
      </c>
      <c r="AS298" s="22">
        <v>-4.4104609929078012E-2</v>
      </c>
      <c r="AT298" s="22">
        <v>4.6311024103756274E-2</v>
      </c>
      <c r="AU298" s="22">
        <v>0.1323216995447648</v>
      </c>
      <c r="AV298" s="22">
        <v>0.22336065573770492</v>
      </c>
      <c r="AW298" s="22">
        <v>0.50805369127516775</v>
      </c>
      <c r="AX298" s="22">
        <v>0.29261744966442954</v>
      </c>
      <c r="AY298" s="22">
        <v>1.8208955223880596</v>
      </c>
      <c r="AZ298" s="22">
        <v>-7.6492537313432835E-2</v>
      </c>
      <c r="BA298" s="22">
        <v>-0.28797886393659183</v>
      </c>
      <c r="BB298" s="22">
        <v>0.30737704918032788</v>
      </c>
      <c r="BC298" s="23">
        <v>4.5973488621561566E-2</v>
      </c>
    </row>
    <row r="299" spans="1:55" x14ac:dyDescent="0.2">
      <c r="A299" s="45" t="s">
        <v>1006</v>
      </c>
      <c r="B299" s="45" t="s">
        <v>1007</v>
      </c>
      <c r="C299" s="45" t="s">
        <v>72</v>
      </c>
      <c r="D299" s="45">
        <v>81605</v>
      </c>
      <c r="E299" s="45" t="s">
        <v>16</v>
      </c>
      <c r="F299" s="45">
        <v>2018</v>
      </c>
      <c r="G299" s="45" t="s">
        <v>17</v>
      </c>
      <c r="H299" s="46">
        <v>43465</v>
      </c>
      <c r="I299" s="46">
        <v>43518</v>
      </c>
      <c r="J299" s="46">
        <v>43525</v>
      </c>
      <c r="K299" s="45">
        <v>298198965</v>
      </c>
      <c r="L299" s="45">
        <v>298771166</v>
      </c>
      <c r="M299" s="45" t="s">
        <v>1802</v>
      </c>
      <c r="N299" s="20">
        <v>2.1392047664384718E-2</v>
      </c>
      <c r="O299" s="21">
        <v>2.1392047664384718E-2</v>
      </c>
      <c r="P299" s="21">
        <v>1.1086160909727343E-3</v>
      </c>
      <c r="Q299" s="21">
        <v>0.90214063388784949</v>
      </c>
      <c r="R299" s="21">
        <v>3.949917791552611E-2</v>
      </c>
      <c r="S299" s="21">
        <v>7.8246337395646067E-3</v>
      </c>
      <c r="T299" s="21">
        <v>3.1674544175961501E-2</v>
      </c>
      <c r="U299" s="21">
        <v>7.5132991318287781E-2</v>
      </c>
      <c r="V299" s="21">
        <v>1.4883553781315674E-2</v>
      </c>
      <c r="W299" s="21">
        <v>6.0249437536972102E-2</v>
      </c>
      <c r="X299" s="22">
        <v>9.4681624900431541E-3</v>
      </c>
      <c r="Y299" s="22">
        <v>0.57522999601658309</v>
      </c>
      <c r="Z299" s="22">
        <v>0.99053183750995688</v>
      </c>
      <c r="AA299" s="22">
        <v>1.0648615189207469E-3</v>
      </c>
      <c r="AB299" s="23">
        <v>0.52572348341881869</v>
      </c>
      <c r="AC299" s="24">
        <v>1</v>
      </c>
      <c r="AD299" s="22">
        <v>0.8947776220463115</v>
      </c>
      <c r="AE299" s="22">
        <v>0.48451184765514471</v>
      </c>
      <c r="AF299" s="22">
        <v>0.2480029084496384</v>
      </c>
      <c r="AG299" s="22">
        <v>4.396866777412666</v>
      </c>
      <c r="AH299" s="23">
        <v>2.3808530675429345</v>
      </c>
      <c r="AI299" s="24">
        <v>0.35971293389309433</v>
      </c>
      <c r="AJ299" s="22">
        <v>0.16759838847270697</v>
      </c>
      <c r="AK299" s="22">
        <v>0.62555872109147359</v>
      </c>
      <c r="AL299" s="23">
        <v>1.8779980046318474</v>
      </c>
      <c r="AM299" s="24">
        <v>4.0796362134723763E-2</v>
      </c>
      <c r="AN299" s="22">
        <v>0.16449953103275086</v>
      </c>
      <c r="AO299" s="22">
        <v>8.6481266475299842E-2</v>
      </c>
      <c r="AP299" s="22">
        <v>-0.19966408646841954</v>
      </c>
      <c r="AQ299" s="22">
        <v>2.144760561228257E-2</v>
      </c>
      <c r="AR299" s="22">
        <v>0.85775082088029952</v>
      </c>
      <c r="AS299" s="22">
        <v>0.30854406432806258</v>
      </c>
      <c r="AT299" s="22">
        <v>7.4179377309956357E-2</v>
      </c>
      <c r="AU299" s="22">
        <v>-6.0856080481221028E-2</v>
      </c>
      <c r="AV299" s="22">
        <v>-0.6819134644129331</v>
      </c>
      <c r="AW299" s="22">
        <v>2.3419240667795531</v>
      </c>
      <c r="AX299" s="22">
        <v>-0.85036807804422321</v>
      </c>
      <c r="AY299" s="22">
        <v>0.51044728922030957</v>
      </c>
      <c r="AZ299" s="22">
        <v>0.5041062948479651</v>
      </c>
      <c r="BA299" s="22">
        <v>-1.2558521329026182</v>
      </c>
      <c r="BB299" s="22">
        <v>1.0608119059367604</v>
      </c>
      <c r="BC299" s="23">
        <v>7.51728498005486E-2</v>
      </c>
    </row>
    <row r="300" spans="1:55" x14ac:dyDescent="0.2">
      <c r="A300" s="45" t="s">
        <v>913</v>
      </c>
      <c r="B300" s="45" t="s">
        <v>914</v>
      </c>
      <c r="C300" s="45" t="s">
        <v>15</v>
      </c>
      <c r="D300" s="45">
        <v>782146</v>
      </c>
      <c r="E300" s="45" t="s">
        <v>16</v>
      </c>
      <c r="F300" s="45">
        <v>2018</v>
      </c>
      <c r="G300" s="45" t="s">
        <v>17</v>
      </c>
      <c r="H300" s="46">
        <v>43465</v>
      </c>
      <c r="I300" s="46">
        <v>43523</v>
      </c>
      <c r="J300" s="46">
        <v>43592</v>
      </c>
      <c r="K300" s="45">
        <v>122231478</v>
      </c>
      <c r="L300" s="45">
        <v>122366625</v>
      </c>
      <c r="M300" s="45" t="s">
        <v>1998</v>
      </c>
      <c r="N300" s="20">
        <v>1.6654455645793038</v>
      </c>
      <c r="O300" s="21">
        <v>1.6654455645793038</v>
      </c>
      <c r="P300" s="21">
        <v>0.36308891351349809</v>
      </c>
      <c r="Q300" s="21">
        <v>0.34765953372504343</v>
      </c>
      <c r="R300" s="21">
        <v>3.0960519145985039E-2</v>
      </c>
      <c r="S300" s="21">
        <v>1.6295010076834232E-2</v>
      </c>
      <c r="T300" s="21">
        <v>1.4665509069150809E-2</v>
      </c>
      <c r="U300" s="21">
        <v>4.1724238796163479E-2</v>
      </c>
      <c r="V300" s="21">
        <v>2.1960125682191304E-2</v>
      </c>
      <c r="W300" s="21">
        <v>1.9764113113972175E-2</v>
      </c>
      <c r="X300" s="22">
        <v>0.19053853052902728</v>
      </c>
      <c r="Y300" s="22">
        <v>0.74676389760315076</v>
      </c>
      <c r="Z300" s="22">
        <v>0.80946146947097275</v>
      </c>
      <c r="AA300" s="22">
        <v>6.3429956225084932E-3</v>
      </c>
      <c r="AB300" s="23">
        <v>0.74202717746960656</v>
      </c>
      <c r="AC300" s="24">
        <v>1</v>
      </c>
      <c r="AD300" s="22">
        <v>0.23276442238972375</v>
      </c>
      <c r="AE300" s="22">
        <v>0.17149100446917792</v>
      </c>
      <c r="AF300" s="22">
        <v>0.13810557837260937</v>
      </c>
      <c r="AG300" s="22">
        <v>552.79278642149927</v>
      </c>
      <c r="AH300" s="23">
        <v>407.27439886845826</v>
      </c>
      <c r="AI300" s="24">
        <v>-9.5576307025624002E-2</v>
      </c>
      <c r="AJ300" s="22">
        <v>1.5276898666567915</v>
      </c>
      <c r="AK300" s="22">
        <v>5.2986210526315789</v>
      </c>
      <c r="AL300" s="23">
        <v>5.6452</v>
      </c>
      <c r="AM300" s="24">
        <v>0.20369070656265181</v>
      </c>
      <c r="AN300" s="22">
        <v>1.474891231497496</v>
      </c>
      <c r="AO300" s="22">
        <v>1.094409377582759</v>
      </c>
      <c r="AP300" s="22">
        <v>14.375233300799644</v>
      </c>
      <c r="AQ300" s="22">
        <v>0.15114404006747437</v>
      </c>
      <c r="AR300" s="22">
        <v>0.15970104630220791</v>
      </c>
      <c r="AS300" s="22">
        <v>-1.5263636233693218E-2</v>
      </c>
      <c r="AT300" s="22">
        <v>0.17477832268291474</v>
      </c>
      <c r="AU300" s="22">
        <v>0.48012670595842744</v>
      </c>
      <c r="AV300" s="22">
        <v>1.7741894736842105</v>
      </c>
      <c r="AW300" s="22">
        <v>11.917644444444445</v>
      </c>
      <c r="AX300" s="22">
        <v>3.745511111111111</v>
      </c>
      <c r="AY300" s="22">
        <v>0.12153792814933558</v>
      </c>
      <c r="AZ300" s="22">
        <v>-4.1530149721934015E-2</v>
      </c>
      <c r="BA300" s="22">
        <v>0.36342701401975963</v>
      </c>
      <c r="BB300" s="22">
        <v>6.0619578947368424</v>
      </c>
      <c r="BC300" s="23">
        <v>0.21192731956391739</v>
      </c>
    </row>
    <row r="301" spans="1:55" x14ac:dyDescent="0.2">
      <c r="A301" s="45" t="s">
        <v>919</v>
      </c>
      <c r="B301" s="45" t="s">
        <v>920</v>
      </c>
      <c r="C301" s="45" t="s">
        <v>138</v>
      </c>
      <c r="D301" s="45">
        <v>334076</v>
      </c>
      <c r="E301" s="45" t="s">
        <v>16</v>
      </c>
      <c r="F301" s="45">
        <v>2018</v>
      </c>
      <c r="G301" s="45" t="s">
        <v>17</v>
      </c>
      <c r="H301" s="46">
        <v>43465</v>
      </c>
      <c r="I301" s="46">
        <v>43522</v>
      </c>
      <c r="J301" s="46">
        <v>43586</v>
      </c>
      <c r="K301" s="45">
        <v>412201000</v>
      </c>
      <c r="L301" s="45">
        <v>415119000</v>
      </c>
      <c r="M301" s="45" t="s">
        <v>1999</v>
      </c>
      <c r="N301" s="20">
        <v>0.66150596006875773</v>
      </c>
      <c r="O301" s="21">
        <v>0.4993238569583498</v>
      </c>
      <c r="P301" s="21">
        <v>1.3943880314996054E-2</v>
      </c>
      <c r="Q301" s="21">
        <v>1.9630420420758468</v>
      </c>
      <c r="R301" s="21">
        <v>0.54250185074300117</v>
      </c>
      <c r="S301" s="21">
        <v>6.2170658717291889E-2</v>
      </c>
      <c r="T301" s="21">
        <v>0.48033119202570923</v>
      </c>
      <c r="U301" s="21">
        <v>1.6074557916554684</v>
      </c>
      <c r="V301" s="21">
        <v>0.18421427556288511</v>
      </c>
      <c r="W301" s="21">
        <v>1.4232415160925831</v>
      </c>
      <c r="X301" s="22">
        <v>0.10474086422144402</v>
      </c>
      <c r="Y301" s="22">
        <v>0.35864123947317506</v>
      </c>
      <c r="Z301" s="22">
        <v>0.89525913577855598</v>
      </c>
      <c r="AA301" s="22">
        <v>0</v>
      </c>
      <c r="AB301" s="23">
        <v>0.33749099263519744</v>
      </c>
      <c r="AC301" s="24">
        <v>0.21651734319968108</v>
      </c>
      <c r="AD301" s="22">
        <v>0.14804417349335755</v>
      </c>
      <c r="AE301" s="22">
        <v>0.11466663906665296</v>
      </c>
      <c r="AF301" s="22">
        <v>3.1795380069849395E-2</v>
      </c>
      <c r="AG301" s="22">
        <v>3.7109982745059282</v>
      </c>
      <c r="AH301" s="23">
        <v>2.8743292605084236</v>
      </c>
      <c r="AI301" s="24">
        <v>-0.72939961016016275</v>
      </c>
      <c r="AJ301" s="22">
        <v>0.49315590280186028</v>
      </c>
      <c r="AK301" s="22">
        <v>5.3178745221552755E-2</v>
      </c>
      <c r="AL301" s="23">
        <v>0.14393466559404186</v>
      </c>
      <c r="AM301" s="24">
        <v>6.8082679841107469E-2</v>
      </c>
      <c r="AN301" s="22">
        <v>2.1412758611955778</v>
      </c>
      <c r="AO301" s="22">
        <v>0.72266131590068272</v>
      </c>
      <c r="AP301" s="22">
        <v>-13.483461202356468</v>
      </c>
      <c r="AQ301" s="22">
        <v>2.2977291200839703E-2</v>
      </c>
      <c r="AR301" s="22">
        <v>0.1080517536399777</v>
      </c>
      <c r="AS301" s="22">
        <v>-7.8812906982121678E-2</v>
      </c>
      <c r="AT301" s="22">
        <v>7.8084822470842669E-2</v>
      </c>
      <c r="AU301" s="22">
        <v>0.28034686306744372</v>
      </c>
      <c r="AV301" s="22">
        <v>8.1823276892142555E-2</v>
      </c>
      <c r="AW301" s="22">
        <v>0.16256454664443959</v>
      </c>
      <c r="AX301" s="22">
        <v>9.2413900835048177E-2</v>
      </c>
      <c r="AY301" s="22">
        <v>5.0707838311113278</v>
      </c>
      <c r="AZ301" s="22">
        <v>5.0501471472737807</v>
      </c>
      <c r="BA301" s="22">
        <v>1.931876075375768</v>
      </c>
      <c r="BB301" s="22">
        <v>0.1527462886335326</v>
      </c>
      <c r="BC301" s="23">
        <v>9.8454064794258278E-2</v>
      </c>
    </row>
    <row r="302" spans="1:55" x14ac:dyDescent="0.2">
      <c r="A302" s="45" t="s">
        <v>916</v>
      </c>
      <c r="B302" s="45" t="s">
        <v>917</v>
      </c>
      <c r="C302" s="45" t="s">
        <v>38</v>
      </c>
      <c r="D302" s="45">
        <v>251397</v>
      </c>
      <c r="E302" s="45" t="s">
        <v>16</v>
      </c>
      <c r="F302" s="45">
        <v>2018</v>
      </c>
      <c r="G302" s="45" t="s">
        <v>17</v>
      </c>
      <c r="H302" s="46">
        <v>43465</v>
      </c>
      <c r="I302" s="46">
        <v>43508</v>
      </c>
      <c r="J302" s="46">
        <v>43508</v>
      </c>
      <c r="K302" s="45">
        <v>224600000</v>
      </c>
      <c r="L302" s="45">
        <v>224900000</v>
      </c>
      <c r="M302" s="45" t="s">
        <v>1803</v>
      </c>
      <c r="N302" s="20">
        <v>0.93428376652171896</v>
      </c>
      <c r="O302" s="21">
        <v>0.86077742257874501</v>
      </c>
      <c r="P302" s="21">
        <v>0.25126911952557762</v>
      </c>
      <c r="Q302" s="21">
        <v>6.4765189228093325</v>
      </c>
      <c r="R302" s="21">
        <v>0.19753160698241562</v>
      </c>
      <c r="S302" s="21">
        <v>4.7330252855859326E-4</v>
      </c>
      <c r="T302" s="21">
        <v>0.19705830445385702</v>
      </c>
      <c r="U302" s="21">
        <v>1.4768487974569664</v>
      </c>
      <c r="V302" s="21">
        <v>3.538655310981827E-3</v>
      </c>
      <c r="W302" s="21">
        <v>1.4733101421459844</v>
      </c>
      <c r="X302" s="22">
        <v>0.56619817738416123</v>
      </c>
      <c r="Y302" s="22">
        <v>0.21901703086310287</v>
      </c>
      <c r="Z302" s="22">
        <v>0.43380182261583877</v>
      </c>
      <c r="AA302" s="22">
        <v>0.37453070850981901</v>
      </c>
      <c r="AB302" s="23">
        <v>0.13375208573995637</v>
      </c>
      <c r="AC302" s="24">
        <v>0.18368950345694532</v>
      </c>
      <c r="AD302" s="22">
        <v>0.15490126754661637</v>
      </c>
      <c r="AE302" s="22">
        <v>0.13643148962916404</v>
      </c>
      <c r="AF302" s="22">
        <v>7.1260213702074165E-2</v>
      </c>
      <c r="AG302" s="22">
        <v>11.89492207139266</v>
      </c>
      <c r="AH302" s="23">
        <v>10.476621417797888</v>
      </c>
      <c r="AI302" s="24">
        <v>-0.66337269627946049</v>
      </c>
      <c r="AJ302" s="22">
        <v>0.13395415946892228</v>
      </c>
      <c r="AK302" s="22">
        <v>0.28570268239689728</v>
      </c>
      <c r="AL302" s="23">
        <v>0.41096919609316301</v>
      </c>
      <c r="AM302" s="24">
        <v>0.32639596953157801</v>
      </c>
      <c r="AN302" s="22">
        <v>4.5803394710010199</v>
      </c>
      <c r="AO302" s="22">
        <v>0.61262995764343475</v>
      </c>
      <c r="AP302" s="22">
        <v>-15.382818007855777</v>
      </c>
      <c r="AQ302" s="22">
        <v>4.3656141701963802E-2</v>
      </c>
      <c r="AR302" s="22">
        <v>0.13250968992248063</v>
      </c>
      <c r="AS302" s="22">
        <v>-8.7903310287031217E-2</v>
      </c>
      <c r="AT302" s="22">
        <v>8.1179405724553969E-2</v>
      </c>
      <c r="AU302" s="22">
        <v>0.12631627716114344</v>
      </c>
      <c r="AV302" s="22">
        <v>0.38753629662720573</v>
      </c>
      <c r="AW302" s="22">
        <v>0.4119562783691913</v>
      </c>
      <c r="AX302" s="22">
        <v>0.38846709682672148</v>
      </c>
      <c r="AY302" s="22">
        <v>2.0815334544993447</v>
      </c>
      <c r="AZ302" s="22">
        <v>0.47690096791918507</v>
      </c>
      <c r="BA302" s="22">
        <v>1.7534913634693128</v>
      </c>
      <c r="BB302" s="22">
        <v>0.42313237354559669</v>
      </c>
      <c r="BC302" s="23">
        <v>0.21214990379035459</v>
      </c>
    </row>
    <row r="303" spans="1:55" x14ac:dyDescent="0.2">
      <c r="A303" s="45" t="s">
        <v>922</v>
      </c>
      <c r="B303" s="45" t="s">
        <v>923</v>
      </c>
      <c r="C303" s="45" t="s">
        <v>34</v>
      </c>
      <c r="D303" s="45">
        <v>257930</v>
      </c>
      <c r="E303" s="45" t="s">
        <v>16</v>
      </c>
      <c r="F303" s="45">
        <v>2019</v>
      </c>
      <c r="G303" s="45" t="s">
        <v>17</v>
      </c>
      <c r="H303" s="46">
        <v>43616</v>
      </c>
      <c r="I303" s="46">
        <v>43637</v>
      </c>
      <c r="J303" s="46">
        <v>43721</v>
      </c>
      <c r="K303" s="45">
        <v>3386000000</v>
      </c>
      <c r="L303" s="45">
        <v>3495000000</v>
      </c>
      <c r="M303" s="45" t="s">
        <v>2000</v>
      </c>
      <c r="N303" s="20">
        <v>3.9574889294087003</v>
      </c>
      <c r="O303" s="21">
        <v>3.9574889294087003</v>
      </c>
      <c r="P303" s="21">
        <v>3.5040896066684031</v>
      </c>
      <c r="Q303" s="21">
        <v>1.9695396330910349</v>
      </c>
      <c r="R303" s="21">
        <v>0.44162344096048489</v>
      </c>
      <c r="S303" s="21">
        <v>3.2717974122858144E-2</v>
      </c>
      <c r="T303" s="21">
        <v>0.40890546683762674</v>
      </c>
      <c r="U303" s="21">
        <v>1.3114183108341986</v>
      </c>
      <c r="V303" s="21">
        <v>9.7157320872274147E-2</v>
      </c>
      <c r="W303" s="21">
        <v>1.2142609899619246</v>
      </c>
      <c r="X303" s="22">
        <v>0.55341531647045106</v>
      </c>
      <c r="Y303" s="22">
        <v>0.53229539722935548</v>
      </c>
      <c r="Z303" s="22">
        <v>0.44658468352954889</v>
      </c>
      <c r="AA303" s="22">
        <v>0.31876529898589578</v>
      </c>
      <c r="AB303" s="23">
        <v>0.33675253526051985</v>
      </c>
      <c r="AC303" s="24">
        <v>0.7971178228013357</v>
      </c>
      <c r="AD303" s="22">
        <v>0.40016570008285002</v>
      </c>
      <c r="AE303" s="22">
        <v>0.35949386156511259</v>
      </c>
      <c r="AF303" s="22">
        <v>9.6030729833546741E-2</v>
      </c>
      <c r="AG303" s="22">
        <v>7.8711111111111114</v>
      </c>
      <c r="AH303" s="23">
        <v>7.0711111111111107</v>
      </c>
      <c r="AI303" s="24">
        <v>-0.64877161055505006</v>
      </c>
      <c r="AJ303" s="22">
        <v>0.80156290700703303</v>
      </c>
      <c r="AK303" s="22">
        <v>0.20201586961183787</v>
      </c>
      <c r="AL303" s="23">
        <v>0.25381481053795013</v>
      </c>
      <c r="AM303" s="24">
        <v>8.2749221183800625E-2</v>
      </c>
      <c r="AN303" s="22">
        <v>0.86169522326064385</v>
      </c>
      <c r="AO303" s="22">
        <v>0.29017805105490152</v>
      </c>
      <c r="AP303" s="22">
        <v>0.70163293346720923</v>
      </c>
      <c r="AQ303" s="22">
        <v>2.7866010024478378E-2</v>
      </c>
      <c r="AR303" s="22">
        <v>0.38628204162586932</v>
      </c>
      <c r="AS303" s="22">
        <v>-0.25060882227410813</v>
      </c>
      <c r="AT303" s="22">
        <v>0.11209056999650309</v>
      </c>
      <c r="AU303" s="22">
        <v>0.50851784318833027</v>
      </c>
      <c r="AV303" s="22">
        <v>0.16102212177700062</v>
      </c>
      <c r="AW303" s="22">
        <v>0.27412343215507412</v>
      </c>
      <c r="AX303" s="22">
        <v>0.17390607183580387</v>
      </c>
      <c r="AY303" s="22">
        <v>3.8031871510132378</v>
      </c>
      <c r="AZ303" s="22">
        <v>-0.41671372106154714</v>
      </c>
      <c r="BA303" s="22">
        <v>2.5518954248366015</v>
      </c>
      <c r="BB303" s="22">
        <v>0.23621306850987314</v>
      </c>
      <c r="BC303" s="23">
        <v>0.12127654168325301</v>
      </c>
    </row>
    <row r="304" spans="1:55" x14ac:dyDescent="0.2">
      <c r="A304" s="45" t="s">
        <v>907</v>
      </c>
      <c r="B304" s="45" t="s">
        <v>908</v>
      </c>
      <c r="C304" s="45" t="s">
        <v>45</v>
      </c>
      <c r="D304" s="45">
        <v>334679</v>
      </c>
      <c r="E304" s="45" t="s">
        <v>16</v>
      </c>
      <c r="F304" s="45">
        <v>2018</v>
      </c>
      <c r="G304" s="45" t="s">
        <v>17</v>
      </c>
      <c r="H304" s="46">
        <v>43465</v>
      </c>
      <c r="I304" s="46">
        <v>43523</v>
      </c>
      <c r="J304" s="46">
        <v>43591</v>
      </c>
      <c r="K304" s="45">
        <v>79768000</v>
      </c>
      <c r="L304" s="45">
        <v>80651000</v>
      </c>
      <c r="M304" s="45" t="s">
        <v>2001</v>
      </c>
      <c r="N304" s="20">
        <v>0.9315412821197544</v>
      </c>
      <c r="O304" s="21">
        <v>0.10634304317142837</v>
      </c>
      <c r="P304" s="21">
        <v>1.2707252302072236E-2</v>
      </c>
      <c r="Q304" s="21">
        <v>10.594719208141539</v>
      </c>
      <c r="R304" s="21">
        <v>0.39334855191276674</v>
      </c>
      <c r="S304" s="21">
        <v>0</v>
      </c>
      <c r="T304" s="21">
        <v>0.39334855191276674</v>
      </c>
      <c r="U304" s="21">
        <v>4.5607660103576162</v>
      </c>
      <c r="V304" s="21">
        <v>0</v>
      </c>
      <c r="W304" s="21">
        <v>4.5607660103576162</v>
      </c>
      <c r="X304" s="22">
        <v>0.44872208175375089</v>
      </c>
      <c r="Y304" s="22">
        <v>9.6279324240467881E-2</v>
      </c>
      <c r="Z304" s="22">
        <v>0.55127791824624917</v>
      </c>
      <c r="AA304" s="22">
        <v>0.10420892551854657</v>
      </c>
      <c r="AB304" s="23">
        <v>8.6246159311716961E-2</v>
      </c>
      <c r="AC304" s="24">
        <v>0.52582168357555137</v>
      </c>
      <c r="AD304" s="22">
        <v>0.19218675196814872</v>
      </c>
      <c r="AE304" s="22">
        <v>0.19218675196814872</v>
      </c>
      <c r="AF304" s="22">
        <v>0.12629077786512977</v>
      </c>
      <c r="AG304" s="22">
        <v>19.386081211658166</v>
      </c>
      <c r="AH304" s="23">
        <v>19.386081211658166</v>
      </c>
      <c r="AI304" s="24">
        <v>-0.74070216508381137</v>
      </c>
      <c r="AJ304" s="22">
        <v>0.38484950509490956</v>
      </c>
      <c r="AK304" s="22">
        <v>0.47129052944711741</v>
      </c>
      <c r="AL304" s="23">
        <v>0.47129052944711741</v>
      </c>
      <c r="AM304" s="24">
        <v>1.73617784964612</v>
      </c>
      <c r="AN304" s="22">
        <v>13.747463425241101</v>
      </c>
      <c r="AO304" s="22">
        <v>1.1856659207053462</v>
      </c>
      <c r="AP304" s="22">
        <v>-35.954912813283457</v>
      </c>
      <c r="AQ304" s="22">
        <v>0.14973867141405345</v>
      </c>
      <c r="AR304" s="22">
        <v>0.15635217648656241</v>
      </c>
      <c r="AS304" s="22">
        <v>-0.11581039563916297</v>
      </c>
      <c r="AT304" s="22">
        <v>0.18538144728822478</v>
      </c>
      <c r="AU304" s="22">
        <v>0.25757327342526087</v>
      </c>
      <c r="AV304" s="22">
        <v>0.31542679098439091</v>
      </c>
      <c r="AW304" s="22">
        <v>0.47129052944711741</v>
      </c>
      <c r="AX304" s="22">
        <v>0.31542679098439091</v>
      </c>
      <c r="AY304" s="22">
        <v>1.7262026196823925</v>
      </c>
      <c r="AZ304" s="22">
        <v>1.6993404427958734</v>
      </c>
      <c r="BA304" s="22">
        <v>0.82859471301918142</v>
      </c>
      <c r="BB304" s="22">
        <v>0.57930626949459274</v>
      </c>
      <c r="BC304" s="23">
        <v>0.43964623435381506</v>
      </c>
    </row>
    <row r="305" spans="1:55" x14ac:dyDescent="0.2">
      <c r="A305" s="45" t="s">
        <v>910</v>
      </c>
      <c r="B305" s="45" t="s">
        <v>911</v>
      </c>
      <c r="C305" s="45" t="s">
        <v>138</v>
      </c>
      <c r="D305" s="45">
        <v>334205</v>
      </c>
      <c r="E305" s="45" t="s">
        <v>16</v>
      </c>
      <c r="F305" s="45">
        <v>2018</v>
      </c>
      <c r="G305" s="45" t="s">
        <v>17</v>
      </c>
      <c r="H305" s="46">
        <v>43465</v>
      </c>
      <c r="I305" s="46">
        <v>43517</v>
      </c>
      <c r="J305" s="46">
        <v>43517</v>
      </c>
      <c r="K305" s="45">
        <v>753800000</v>
      </c>
      <c r="L305" s="45">
        <v>755500000</v>
      </c>
      <c r="M305" s="45" t="s">
        <v>1804</v>
      </c>
      <c r="N305" s="20">
        <v>1.1175675675675676</v>
      </c>
      <c r="O305" s="21">
        <v>0.94918918918918915</v>
      </c>
      <c r="P305" s="21">
        <v>0.22594594594594594</v>
      </c>
      <c r="Q305" s="21">
        <v>1.0428738090608594</v>
      </c>
      <c r="R305" s="21">
        <v>0.23385523247513443</v>
      </c>
      <c r="S305" s="21">
        <v>1.1897396849569314E-2</v>
      </c>
      <c r="T305" s="21">
        <v>0.22195783562556512</v>
      </c>
      <c r="U305" s="21">
        <v>0.47773672953529067</v>
      </c>
      <c r="V305" s="21">
        <v>2.4304880419988333E-2</v>
      </c>
      <c r="W305" s="21">
        <v>0.45343184911530238</v>
      </c>
      <c r="X305" s="22">
        <v>0.19678294389187645</v>
      </c>
      <c r="Y305" s="22">
        <v>0.48950649597867985</v>
      </c>
      <c r="Z305" s="22">
        <v>0.80321705610812355</v>
      </c>
      <c r="AA305" s="22">
        <v>0</v>
      </c>
      <c r="AB305" s="23">
        <v>0.48950649597867985</v>
      </c>
      <c r="AC305" s="24">
        <v>0.55276622961304767</v>
      </c>
      <c r="AD305" s="22">
        <v>0.40749920051167254</v>
      </c>
      <c r="AE305" s="22">
        <v>8.7543971858010869E-2</v>
      </c>
      <c r="AF305" s="22">
        <v>0.10481291973137193</v>
      </c>
      <c r="AG305" s="22">
        <v>20.719512195121951</v>
      </c>
      <c r="AH305" s="23">
        <v>4.4512195121951219</v>
      </c>
      <c r="AI305" s="24">
        <v>-0.46897518014411527</v>
      </c>
      <c r="AJ305" s="22">
        <v>0.67513513513513512</v>
      </c>
      <c r="AK305" s="22">
        <v>0.26963776963776964</v>
      </c>
      <c r="AL305" s="23">
        <v>0.50834350834350839</v>
      </c>
      <c r="AM305" s="24">
        <v>6.372739646120941E-2</v>
      </c>
      <c r="AN305" s="22">
        <v>0.60801088858642816</v>
      </c>
      <c r="AO305" s="22">
        <v>0.29762527958882595</v>
      </c>
      <c r="AP305" s="22">
        <v>14.377011494252873</v>
      </c>
      <c r="AQ305" s="22">
        <v>3.1194974539570743E-2</v>
      </c>
      <c r="AR305" s="22">
        <v>0.3994243684042213</v>
      </c>
      <c r="AS305" s="22">
        <v>-0.18732011512631916</v>
      </c>
      <c r="AT305" s="22">
        <v>0.11887878932089659</v>
      </c>
      <c r="AU305" s="22">
        <v>0.24081081081081082</v>
      </c>
      <c r="AV305" s="22">
        <v>0.18131868131868131</v>
      </c>
      <c r="AW305" s="22">
        <v>0.53559176672384223</v>
      </c>
      <c r="AX305" s="22">
        <v>0.19103773584905662</v>
      </c>
      <c r="AY305" s="22">
        <v>1.9281930547380812</v>
      </c>
      <c r="AZ305" s="22">
        <v>1.6001569550716108</v>
      </c>
      <c r="BA305" s="22">
        <v>1.3592677345537758</v>
      </c>
      <c r="BB305" s="22">
        <v>0.11141636141636142</v>
      </c>
      <c r="BC305" s="23">
        <v>3.1623635418471671E-2</v>
      </c>
    </row>
    <row r="306" spans="1:55" x14ac:dyDescent="0.2">
      <c r="A306" s="45" t="s">
        <v>934</v>
      </c>
      <c r="B306" s="45" t="s">
        <v>935</v>
      </c>
      <c r="C306" s="45" t="s">
        <v>34</v>
      </c>
      <c r="D306" s="45">
        <v>746934</v>
      </c>
      <c r="E306" s="45" t="s">
        <v>16</v>
      </c>
      <c r="F306" s="45">
        <v>2018</v>
      </c>
      <c r="G306" s="45" t="s">
        <v>17</v>
      </c>
      <c r="H306" s="46">
        <v>43465</v>
      </c>
      <c r="I306" s="46">
        <v>43510</v>
      </c>
      <c r="J306" s="46">
        <v>43510</v>
      </c>
      <c r="K306" s="45">
        <v>57488135</v>
      </c>
      <c r="L306" s="45">
        <v>58325366</v>
      </c>
      <c r="M306" s="45" t="s">
        <v>1805</v>
      </c>
      <c r="N306" s="20">
        <v>1.0316738469958391</v>
      </c>
      <c r="O306" s="21">
        <v>1.0308151895536735</v>
      </c>
      <c r="P306" s="21">
        <v>4.0413032648278474E-2</v>
      </c>
      <c r="Q306" s="21">
        <v>4.5116605688238449</v>
      </c>
      <c r="R306" s="21">
        <v>2.2773456298729532E-2</v>
      </c>
      <c r="S306" s="21">
        <v>5.7285222347945792E-4</v>
      </c>
      <c r="T306" s="21">
        <v>2.2200604075250076E-2</v>
      </c>
      <c r="U306" s="21">
        <v>0.12551956109754059</v>
      </c>
      <c r="V306" s="21">
        <v>3.1573670119147937E-3</v>
      </c>
      <c r="W306" s="21">
        <v>0.12236219408562581</v>
      </c>
      <c r="X306" s="22">
        <v>0.75881308631876643</v>
      </c>
      <c r="Y306" s="22">
        <v>0.18783723404468469</v>
      </c>
      <c r="Z306" s="22">
        <v>0.24118691368123354</v>
      </c>
      <c r="AA306" s="22">
        <v>3.3473793946087384E-2</v>
      </c>
      <c r="AB306" s="23">
        <v>0.18143352398302603</v>
      </c>
      <c r="AC306" s="24">
        <v>0.83367163379494602</v>
      </c>
      <c r="AD306" s="22">
        <v>0.32217057270919786</v>
      </c>
      <c r="AE306" s="22">
        <v>0.29952868857191023</v>
      </c>
      <c r="AF306" s="22">
        <v>0.28515611469424795</v>
      </c>
      <c r="AG306" s="22">
        <v>153.14489571899011</v>
      </c>
      <c r="AH306" s="23">
        <v>142.38199780461031</v>
      </c>
      <c r="AI306" s="24">
        <v>1.119217204895927</v>
      </c>
      <c r="AJ306" s="22">
        <v>0.11415056939776451</v>
      </c>
      <c r="AK306" s="22">
        <v>3.6867316299359811</v>
      </c>
      <c r="AL306" s="23">
        <v>3.6867316299359811</v>
      </c>
      <c r="AM306" s="24">
        <v>0.43906601670417816</v>
      </c>
      <c r="AN306" s="22">
        <v>1.5397390905502992</v>
      </c>
      <c r="AO306" s="22">
        <v>0.27936028921296041</v>
      </c>
      <c r="AP306" s="22">
        <v>11.991443524492565</v>
      </c>
      <c r="AQ306" s="22">
        <v>7.9661294671829211E-2</v>
      </c>
      <c r="AR306" s="22">
        <v>0.30054243534766434</v>
      </c>
      <c r="AS306" s="22">
        <v>0.33637226444242774</v>
      </c>
      <c r="AT306" s="22">
        <v>8.395962165949096E-2</v>
      </c>
      <c r="AU306" s="22">
        <v>-0.14010938892358213</v>
      </c>
      <c r="AV306" s="22">
        <v>-4.5251260551810093</v>
      </c>
      <c r="AW306" s="22">
        <v>3.7818620328935899</v>
      </c>
      <c r="AX306" s="22">
        <v>-4.6418899285174637</v>
      </c>
      <c r="AY306" s="22">
        <v>0.2530337239723327</v>
      </c>
      <c r="AZ306" s="22">
        <v>-7.7231838870372355E-2</v>
      </c>
      <c r="BA306" s="22">
        <v>-1.2936365255980435</v>
      </c>
      <c r="BB306" s="22">
        <v>3.674296073876834</v>
      </c>
      <c r="BC306" s="23">
        <v>0.31637665676388949</v>
      </c>
    </row>
    <row r="307" spans="1:55" x14ac:dyDescent="0.2">
      <c r="A307" s="45" t="s">
        <v>931</v>
      </c>
      <c r="B307" s="45" t="s">
        <v>932</v>
      </c>
      <c r="C307" s="45" t="s">
        <v>34</v>
      </c>
      <c r="D307" s="45">
        <v>106287</v>
      </c>
      <c r="E307" s="45" t="s">
        <v>16</v>
      </c>
      <c r="F307" s="45">
        <v>2019</v>
      </c>
      <c r="G307" s="45" t="s">
        <v>17</v>
      </c>
      <c r="H307" s="46">
        <v>43616</v>
      </c>
      <c r="I307" s="46">
        <v>43670</v>
      </c>
      <c r="J307" s="46">
        <v>43742</v>
      </c>
      <c r="K307" s="45">
        <v>359400000</v>
      </c>
      <c r="L307" s="45">
        <v>362600000</v>
      </c>
      <c r="M307" s="45" t="s">
        <v>2002</v>
      </c>
      <c r="N307" s="20">
        <v>1.1126928087299639</v>
      </c>
      <c r="O307" s="21">
        <v>1.1126928087299639</v>
      </c>
      <c r="P307" s="21">
        <v>8.0087601714274925E-2</v>
      </c>
      <c r="Q307" s="21">
        <v>2.3585369993211134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2">
        <v>0.74457386866109099</v>
      </c>
      <c r="Y307" s="22">
        <v>0.33862068965517239</v>
      </c>
      <c r="Z307" s="22">
        <v>0.25542613133890896</v>
      </c>
      <c r="AA307" s="22">
        <v>0.10283750663264017</v>
      </c>
      <c r="AB307" s="23">
        <v>0.29774869242236651</v>
      </c>
      <c r="AC307" s="24">
        <v>0.69895589931674995</v>
      </c>
      <c r="AD307" s="22">
        <v>0.38081575911739479</v>
      </c>
      <c r="AE307" s="22">
        <v>0.38081575911739479</v>
      </c>
      <c r="AF307" s="22">
        <v>0.27616906740808661</v>
      </c>
      <c r="AG307" s="22" t="e">
        <v>#DIV/0!</v>
      </c>
      <c r="AH307" s="23" t="e">
        <v>#DIV/0!</v>
      </c>
      <c r="AI307" s="24">
        <v>-0.33202757756189283</v>
      </c>
      <c r="AJ307" s="22">
        <v>0.24098023297524873</v>
      </c>
      <c r="AK307" s="22" t="e">
        <v>#DIV/0!</v>
      </c>
      <c r="AL307" s="23" t="e">
        <v>#DIV/0!</v>
      </c>
      <c r="AM307" s="24">
        <v>0.39617277664630007</v>
      </c>
      <c r="AN307" s="22">
        <v>1.4345298710115411</v>
      </c>
      <c r="AO307" s="22">
        <v>0.4271293933345125</v>
      </c>
      <c r="AP307" s="22">
        <v>5.6640978388339756</v>
      </c>
      <c r="AQ307" s="22">
        <v>0.11795992621977411</v>
      </c>
      <c r="AR307" s="22">
        <v>0.37753260966014968</v>
      </c>
      <c r="AS307" s="22">
        <v>-0.12535123783607915</v>
      </c>
      <c r="AT307" s="22">
        <v>0.16125527452813504</v>
      </c>
      <c r="AU307" s="22">
        <v>0.11278720712896709</v>
      </c>
      <c r="AV307" s="22" t="e">
        <v>#DIV/0!</v>
      </c>
      <c r="AW307" s="22" t="e">
        <v>#DIV/0!</v>
      </c>
      <c r="AX307" s="22" t="e">
        <v>#DIV/0!</v>
      </c>
      <c r="AY307" s="22">
        <v>0</v>
      </c>
      <c r="AZ307" s="22">
        <v>-0.32947572815533982</v>
      </c>
      <c r="BA307" s="22">
        <v>0.63982007068651603</v>
      </c>
      <c r="BB307" s="22" t="e">
        <v>#DIV/0!</v>
      </c>
      <c r="BC307" s="23">
        <v>0.49165616527284528</v>
      </c>
    </row>
    <row r="308" spans="1:55" x14ac:dyDescent="0.2">
      <c r="A308" s="45" t="s">
        <v>979</v>
      </c>
      <c r="B308" s="45" t="s">
        <v>980</v>
      </c>
      <c r="C308" s="45" t="s">
        <v>52</v>
      </c>
      <c r="D308" s="45">
        <v>117316</v>
      </c>
      <c r="E308" s="45" t="s">
        <v>16</v>
      </c>
      <c r="F308" s="45">
        <v>2018</v>
      </c>
      <c r="G308" s="45" t="s">
        <v>17</v>
      </c>
      <c r="H308" s="46">
        <v>43465</v>
      </c>
      <c r="I308" s="46">
        <v>43524</v>
      </c>
      <c r="J308" s="46">
        <v>43587</v>
      </c>
      <c r="K308" s="45">
        <v>504000000</v>
      </c>
      <c r="L308" s="45">
        <v>507000000</v>
      </c>
      <c r="M308" s="45" t="s">
        <v>2003</v>
      </c>
      <c r="N308" s="20">
        <v>0.79462571976967367</v>
      </c>
      <c r="O308" s="21">
        <v>0.656190019193858</v>
      </c>
      <c r="P308" s="21">
        <v>7.5095969289827258E-2</v>
      </c>
      <c r="Q308" s="21">
        <v>2.0848559254712211</v>
      </c>
      <c r="R308" s="21">
        <v>0.31861597527858415</v>
      </c>
      <c r="S308" s="21">
        <v>3.6098885663451631E-2</v>
      </c>
      <c r="T308" s="21">
        <v>0.2825170896151325</v>
      </c>
      <c r="U308" s="21">
        <v>0.98288437928793237</v>
      </c>
      <c r="V308" s="21">
        <v>0.11135986134180689</v>
      </c>
      <c r="W308" s="21">
        <v>0.87152451794612551</v>
      </c>
      <c r="X308" s="22">
        <v>7.7535349751849419E-2</v>
      </c>
      <c r="Y308" s="22">
        <v>0.32515380641525382</v>
      </c>
      <c r="Z308" s="22">
        <v>0.92246465024815061</v>
      </c>
      <c r="AA308" s="22">
        <v>3.7456690701376531E-4</v>
      </c>
      <c r="AB308" s="23">
        <v>0.32416424758872553</v>
      </c>
      <c r="AC308" s="24">
        <v>0.69176574196389251</v>
      </c>
      <c r="AD308" s="22">
        <v>0.37593571114046676</v>
      </c>
      <c r="AE308" s="22">
        <v>0.15730955526199911</v>
      </c>
      <c r="AF308" s="22">
        <v>0.17327168648172611</v>
      </c>
      <c r="AG308" s="22">
        <v>8.7340153452685421</v>
      </c>
      <c r="AH308" s="23">
        <v>3.6547314578005117</v>
      </c>
      <c r="AI308" s="24">
        <v>0.27138914443422263</v>
      </c>
      <c r="AJ308" s="22">
        <v>0.7823896353166987</v>
      </c>
      <c r="AK308" s="22">
        <v>0.17567964731814842</v>
      </c>
      <c r="AL308" s="23">
        <v>0.2396032329169728</v>
      </c>
      <c r="AM308" s="24">
        <v>0.11367083122698057</v>
      </c>
      <c r="AN308" s="22">
        <v>0.65602657615367954</v>
      </c>
      <c r="AO308" s="22">
        <v>0.21266036145706527</v>
      </c>
      <c r="AP308" s="22">
        <v>-10.61214953271028</v>
      </c>
      <c r="AQ308" s="22">
        <v>3.6848019477479163E-2</v>
      </c>
      <c r="AR308" s="22">
        <v>0.35898282694848083</v>
      </c>
      <c r="AS308" s="22">
        <v>9.742404227212681E-2</v>
      </c>
      <c r="AT308" s="22">
        <v>7.6341417735743045E-2</v>
      </c>
      <c r="AU308" s="22">
        <v>-0.2387236084452975</v>
      </c>
      <c r="AV308" s="22">
        <v>-7.3108008817046294E-2</v>
      </c>
      <c r="AW308" s="22">
        <v>0.27021876035797149</v>
      </c>
      <c r="AX308" s="22">
        <v>-8.2449453099105077E-2</v>
      </c>
      <c r="AY308" s="22">
        <v>3.9853587115666178</v>
      </c>
      <c r="AZ308" s="22">
        <v>3.8937042459736455</v>
      </c>
      <c r="BA308" s="22">
        <v>-0.63214739517153751</v>
      </c>
      <c r="BB308" s="22">
        <v>0.10499632623071271</v>
      </c>
      <c r="BC308" s="23">
        <v>3.7070665144754593E-2</v>
      </c>
    </row>
    <row r="309" spans="1:55" x14ac:dyDescent="0.2">
      <c r="A309" s="45" t="s">
        <v>943</v>
      </c>
      <c r="B309" s="45" t="s">
        <v>944</v>
      </c>
      <c r="C309" s="45" t="s">
        <v>91</v>
      </c>
      <c r="D309" s="45">
        <v>218222</v>
      </c>
      <c r="E309" s="45" t="s">
        <v>16</v>
      </c>
      <c r="F309" s="45">
        <v>2018</v>
      </c>
      <c r="G309" s="45" t="s">
        <v>17</v>
      </c>
      <c r="H309" s="46">
        <v>43465</v>
      </c>
      <c r="I309" s="46">
        <v>43511</v>
      </c>
      <c r="J309" s="46">
        <v>43874</v>
      </c>
      <c r="K309" s="45">
        <v>1409000000</v>
      </c>
      <c r="L309" s="45">
        <v>1420000000</v>
      </c>
      <c r="M309" s="45" t="s">
        <v>1299</v>
      </c>
      <c r="N309" s="20">
        <v>1.5133645498000194</v>
      </c>
      <c r="O309" s="21">
        <v>1.369622475856014</v>
      </c>
      <c r="P309" s="21">
        <v>0.95161447663642573</v>
      </c>
      <c r="Q309" s="21">
        <v>6.2674619797832616</v>
      </c>
      <c r="R309" s="21">
        <v>0.4922184351661571</v>
      </c>
      <c r="S309" s="21">
        <v>6.8730890682171322E-2</v>
      </c>
      <c r="T309" s="21">
        <v>0.42348754448398579</v>
      </c>
      <c r="U309" s="21">
        <v>3.5771787633184591</v>
      </c>
      <c r="V309" s="21">
        <v>0.49949913486931974</v>
      </c>
      <c r="W309" s="21">
        <v>3.0776796284491392</v>
      </c>
      <c r="X309" s="22">
        <v>0.38879003558718861</v>
      </c>
      <c r="Y309" s="22">
        <v>0.21438053961188552</v>
      </c>
      <c r="Z309" s="22">
        <v>0.61120996441281139</v>
      </c>
      <c r="AA309" s="22">
        <v>0.18475264397774549</v>
      </c>
      <c r="AB309" s="23">
        <v>0.13759961906671345</v>
      </c>
      <c r="AC309" s="24">
        <v>0.54669815033451397</v>
      </c>
      <c r="AD309" s="22">
        <v>0.16176308539944903</v>
      </c>
      <c r="AE309" s="22">
        <v>0.16176308539944903</v>
      </c>
      <c r="AF309" s="22">
        <v>7.6458087367178282E-2</v>
      </c>
      <c r="AG309" s="22">
        <v>11.329658213891951</v>
      </c>
      <c r="AH309" s="23">
        <v>11.329658213891951</v>
      </c>
      <c r="AI309" s="24">
        <v>-0.41734795613160519</v>
      </c>
      <c r="AJ309" s="22">
        <v>0.48922056384742951</v>
      </c>
      <c r="AK309" s="22">
        <v>0.14149334283750414</v>
      </c>
      <c r="AL309" s="23">
        <v>0.25533973167689211</v>
      </c>
      <c r="AM309" s="24">
        <v>0.44230944358437302</v>
      </c>
      <c r="AN309" s="22">
        <v>5.7849922593570717</v>
      </c>
      <c r="AO309" s="22">
        <v>0.79601273119141902</v>
      </c>
      <c r="AP309" s="22">
        <v>6.0356294536817101</v>
      </c>
      <c r="AQ309" s="22">
        <v>6.0861610946819709E-2</v>
      </c>
      <c r="AR309" s="22">
        <v>0.1578905942542306</v>
      </c>
      <c r="AS309" s="22">
        <v>-6.5895316804407716E-2</v>
      </c>
      <c r="AT309" s="22">
        <v>0.12568292316174628</v>
      </c>
      <c r="AU309" s="22">
        <v>0.2744610281923715</v>
      </c>
      <c r="AV309" s="22">
        <v>0.14324991726279881</v>
      </c>
      <c r="AW309" s="22">
        <v>0.29678068410462777</v>
      </c>
      <c r="AX309" s="22">
        <v>0.1664989939637827</v>
      </c>
      <c r="AY309" s="22">
        <v>3.8225963409887114</v>
      </c>
      <c r="AZ309" s="22">
        <v>1.9239976644608798</v>
      </c>
      <c r="BA309" s="22">
        <v>1.158534074531604</v>
      </c>
      <c r="BB309" s="22">
        <v>0.26160230136707313</v>
      </c>
      <c r="BC309" s="23">
        <v>0.17328251998246263</v>
      </c>
    </row>
    <row r="310" spans="1:55" x14ac:dyDescent="0.2">
      <c r="A310" s="45" t="s">
        <v>952</v>
      </c>
      <c r="B310" s="45" t="s">
        <v>953</v>
      </c>
      <c r="C310" s="45" t="s">
        <v>24</v>
      </c>
      <c r="D310" s="45">
        <v>262090</v>
      </c>
      <c r="E310" s="45" t="s">
        <v>16</v>
      </c>
      <c r="F310" s="45">
        <v>2018</v>
      </c>
      <c r="G310" s="45" t="s">
        <v>17</v>
      </c>
      <c r="H310" s="46">
        <v>43465</v>
      </c>
      <c r="I310" s="46">
        <v>43524</v>
      </c>
      <c r="J310" s="46">
        <v>43594</v>
      </c>
      <c r="K310" s="45">
        <v>5790000000</v>
      </c>
      <c r="L310" s="45">
        <v>5913000000</v>
      </c>
      <c r="M310" s="45" t="s">
        <v>2004</v>
      </c>
      <c r="N310" s="20">
        <v>1.3521987773614672</v>
      </c>
      <c r="O310" s="21">
        <v>1.1031354762374286</v>
      </c>
      <c r="P310" s="21">
        <v>0.65706961151646615</v>
      </c>
      <c r="Q310" s="21">
        <v>1.3975103271184548</v>
      </c>
      <c r="R310" s="21">
        <v>0.25315343108436117</v>
      </c>
      <c r="S310" s="21">
        <v>5.7934655436358028E-2</v>
      </c>
      <c r="T310" s="21">
        <v>0.19521877564800316</v>
      </c>
      <c r="U310" s="21">
        <v>0.60694149826950983</v>
      </c>
      <c r="V310" s="21">
        <v>0.13889974321759518</v>
      </c>
      <c r="W310" s="21">
        <v>0.4680417550519147</v>
      </c>
      <c r="X310" s="22">
        <v>0.23948031688562665</v>
      </c>
      <c r="Y310" s="22">
        <v>1.0678350023843586</v>
      </c>
      <c r="Z310" s="22">
        <v>0.76051968311437335</v>
      </c>
      <c r="AA310" s="22">
        <v>0.3256867116422289</v>
      </c>
      <c r="AB310" s="23">
        <v>0.41709935039232576</v>
      </c>
      <c r="AC310" s="24">
        <v>0.78609218589426411</v>
      </c>
      <c r="AD310" s="22">
        <v>0.35901876451109505</v>
      </c>
      <c r="AE310" s="22">
        <v>0.26846953145815095</v>
      </c>
      <c r="AF310" s="22">
        <v>0.40553039241807176</v>
      </c>
      <c r="AG310" s="22" t="e">
        <v>#DIV/0!</v>
      </c>
      <c r="AH310" s="23" t="e">
        <v>#DIV/0!</v>
      </c>
      <c r="AI310" s="24">
        <v>-0.79153509837260139</v>
      </c>
      <c r="AJ310" s="22">
        <v>0.54124761716952607</v>
      </c>
      <c r="AK310" s="22">
        <v>0.2025476535375135</v>
      </c>
      <c r="AL310" s="23">
        <v>0.37865305465498611</v>
      </c>
      <c r="AM310" s="24">
        <v>0.29737914480294741</v>
      </c>
      <c r="AN310" s="22">
        <v>0.73330914368650213</v>
      </c>
      <c r="AO310" s="22">
        <v>0.30586098709523452</v>
      </c>
      <c r="AP310" s="22">
        <v>4.9035087719298245</v>
      </c>
      <c r="AQ310" s="22">
        <v>0.12403592612210923</v>
      </c>
      <c r="AR310" s="22">
        <v>0.31340159098694476</v>
      </c>
      <c r="AS310" s="22">
        <v>-0.24806835915198111</v>
      </c>
      <c r="AT310" s="22">
        <v>9.5857319976483876E-2</v>
      </c>
      <c r="AU310" s="22">
        <v>0.38542693748767504</v>
      </c>
      <c r="AV310" s="22">
        <v>0.26964199489549562</v>
      </c>
      <c r="AW310" s="22">
        <v>0.49102510585008052</v>
      </c>
      <c r="AX310" s="22">
        <v>0.34966306875782693</v>
      </c>
      <c r="AY310" s="22">
        <v>2.3053803339517627</v>
      </c>
      <c r="AZ310" s="22">
        <v>1.2456400742115028</v>
      </c>
      <c r="BA310" s="22">
        <v>0.55033084612135719</v>
      </c>
      <c r="BB310" s="22">
        <v>0.32436596077349339</v>
      </c>
      <c r="BC310" s="23">
        <v>9.9787085045730736E-2</v>
      </c>
    </row>
    <row r="311" spans="1:55" x14ac:dyDescent="0.2">
      <c r="A311" s="45" t="s">
        <v>973</v>
      </c>
      <c r="B311" s="45" t="s">
        <v>974</v>
      </c>
      <c r="C311" s="45" t="s">
        <v>91</v>
      </c>
      <c r="D311" s="45">
        <v>133209</v>
      </c>
      <c r="E311" s="45" t="s">
        <v>16</v>
      </c>
      <c r="F311" s="45">
        <v>2019</v>
      </c>
      <c r="G311" s="45" t="s">
        <v>17</v>
      </c>
      <c r="H311" s="46">
        <v>43646</v>
      </c>
      <c r="I311" s="46">
        <v>43683</v>
      </c>
      <c r="J311" s="46">
        <v>43760</v>
      </c>
      <c r="K311" s="45">
        <v>2509800000</v>
      </c>
      <c r="L311" s="45">
        <v>2285200000</v>
      </c>
      <c r="M311" s="45" t="s">
        <v>2005</v>
      </c>
      <c r="N311" s="20">
        <v>0.82586677054927926</v>
      </c>
      <c r="O311" s="21">
        <v>0.65807274143853811</v>
      </c>
      <c r="P311" s="21">
        <v>0.41966214541204805</v>
      </c>
      <c r="Q311" s="21">
        <v>1.2372028818334815</v>
      </c>
      <c r="R311" s="21">
        <v>0.26444087566562419</v>
      </c>
      <c r="S311" s="21">
        <v>8.8099061786831204E-2</v>
      </c>
      <c r="T311" s="21">
        <v>0.176341813878793</v>
      </c>
      <c r="U311" s="21">
        <v>0.59160788911370388</v>
      </c>
      <c r="V311" s="21">
        <v>0.1970954749163247</v>
      </c>
      <c r="W311" s="21">
        <v>0.39451241419737915</v>
      </c>
      <c r="X311" s="22">
        <v>0.19710928915560816</v>
      </c>
      <c r="Y311" s="22">
        <v>1.07413726565515</v>
      </c>
      <c r="Z311" s="22">
        <v>0.8028907108443919</v>
      </c>
      <c r="AA311" s="22">
        <v>0.38183585495731553</v>
      </c>
      <c r="AB311" s="23">
        <v>0.44698672977770265</v>
      </c>
      <c r="AC311" s="24">
        <v>0.48725161599233902</v>
      </c>
      <c r="AD311" s="22">
        <v>0.20515621259276992</v>
      </c>
      <c r="AE311" s="22">
        <v>0.20515621259276992</v>
      </c>
      <c r="AF311" s="22">
        <v>0.14588819727076849</v>
      </c>
      <c r="AG311" s="22">
        <v>52.938223938223935</v>
      </c>
      <c r="AH311" s="23">
        <v>52.938223938223935</v>
      </c>
      <c r="AI311" s="24">
        <v>-0.96690657160153359</v>
      </c>
      <c r="AJ311" s="22">
        <v>0.52650777348868505</v>
      </c>
      <c r="AK311" s="22">
        <v>0.24154573930831683</v>
      </c>
      <c r="AL311" s="23">
        <v>0.47519657354727352</v>
      </c>
      <c r="AM311" s="24">
        <v>0.18436926800673184</v>
      </c>
      <c r="AN311" s="22">
        <v>1.2637709660949643</v>
      </c>
      <c r="AO311" s="22">
        <v>0.56488885132279609</v>
      </c>
      <c r="AP311" s="22">
        <v>-13.592027659141753</v>
      </c>
      <c r="AQ311" s="22">
        <v>8.2410616177837889E-2</v>
      </c>
      <c r="AR311" s="22">
        <v>0.22245331577687336</v>
      </c>
      <c r="AS311" s="22">
        <v>-0.21509157289920997</v>
      </c>
      <c r="AT311" s="22">
        <v>0.12566139802214521</v>
      </c>
      <c r="AU311" s="22">
        <v>0.40216736905478628</v>
      </c>
      <c r="AV311" s="22">
        <v>0.36297385412005367</v>
      </c>
      <c r="AW311" s="22">
        <v>0.71260125581172407</v>
      </c>
      <c r="AX311" s="22">
        <v>0.54431289843263198</v>
      </c>
      <c r="AY311" s="22">
        <v>2.281817518780541</v>
      </c>
      <c r="AZ311" s="22">
        <v>1.4175479541973597</v>
      </c>
      <c r="BA311" s="22">
        <v>1.1647179487179486</v>
      </c>
      <c r="BB311" s="22">
        <v>0.43824713929553155</v>
      </c>
      <c r="BC311" s="23">
        <v>0.15222097631920775</v>
      </c>
    </row>
    <row r="312" spans="1:55" x14ac:dyDescent="0.2">
      <c r="A312" s="45" t="s">
        <v>928</v>
      </c>
      <c r="B312" s="45" t="s">
        <v>929</v>
      </c>
      <c r="C312" s="45" t="s">
        <v>15</v>
      </c>
      <c r="D312" s="45">
        <v>354246</v>
      </c>
      <c r="E312" s="45" t="s">
        <v>16</v>
      </c>
      <c r="F312" s="45">
        <v>2019</v>
      </c>
      <c r="G312" s="45" t="s">
        <v>17</v>
      </c>
      <c r="H312" s="46">
        <v>43646</v>
      </c>
      <c r="I312" s="46">
        <v>43700</v>
      </c>
      <c r="J312" s="46">
        <v>43775</v>
      </c>
      <c r="K312" s="45">
        <v>128561496</v>
      </c>
      <c r="L312" s="45">
        <v>129265794</v>
      </c>
      <c r="M312" s="45" t="s">
        <v>2006</v>
      </c>
      <c r="N312" s="20">
        <v>1.5903878144152761</v>
      </c>
      <c r="O312" s="21">
        <v>1.083331482919534</v>
      </c>
      <c r="P312" s="21">
        <v>0.26743910757305045</v>
      </c>
      <c r="Q312" s="21">
        <v>1.6119009945114589</v>
      </c>
      <c r="R312" s="21">
        <v>0.32356376305173723</v>
      </c>
      <c r="S312" s="21">
        <v>4.1675089704125048E-2</v>
      </c>
      <c r="T312" s="21">
        <v>0.2818886733476122</v>
      </c>
      <c r="U312" s="21">
        <v>0.84511651450270253</v>
      </c>
      <c r="V312" s="21">
        <v>0.10885120824455848</v>
      </c>
      <c r="W312" s="21">
        <v>0.73626530625814401</v>
      </c>
      <c r="X312" s="22">
        <v>0.33193271030379917</v>
      </c>
      <c r="Y312" s="22">
        <v>0.75197211026920385</v>
      </c>
      <c r="Z312" s="22">
        <v>0.66806728969620077</v>
      </c>
      <c r="AA312" s="22">
        <v>0.35929430426863762</v>
      </c>
      <c r="AB312" s="23">
        <v>0.38286290410752888</v>
      </c>
      <c r="AC312" s="24">
        <v>0.24747965235465508</v>
      </c>
      <c r="AD312" s="22">
        <v>0.13161427822702665</v>
      </c>
      <c r="AE312" s="22">
        <v>0.13161427822702665</v>
      </c>
      <c r="AF312" s="22">
        <v>7.4169481580423746E-2</v>
      </c>
      <c r="AG312" s="22">
        <v>8.8014803177586707</v>
      </c>
      <c r="AH312" s="23">
        <v>8.8014803177586707</v>
      </c>
      <c r="AI312" s="24">
        <v>-1.0510439689880628</v>
      </c>
      <c r="AJ312" s="22">
        <v>0.50048334893414603</v>
      </c>
      <c r="AK312" s="22">
        <v>0.24914116834189862</v>
      </c>
      <c r="AL312" s="23">
        <v>0.32283214226274831</v>
      </c>
      <c r="AM312" s="24">
        <v>0.18085453345524408</v>
      </c>
      <c r="AN312" s="22">
        <v>2.4383955449269141</v>
      </c>
      <c r="AO312" s="22">
        <v>0.93357119969357871</v>
      </c>
      <c r="AP312" s="22">
        <v>7.5764026581839277</v>
      </c>
      <c r="AQ312" s="22">
        <v>6.9242491899686995E-2</v>
      </c>
      <c r="AR312" s="22">
        <v>0.1118894657620907</v>
      </c>
      <c r="AS312" s="22">
        <v>-0.11760074818254178</v>
      </c>
      <c r="AT312" s="22">
        <v>0.10445678278458863</v>
      </c>
      <c r="AU312" s="22">
        <v>0.50676641595905281</v>
      </c>
      <c r="AV312" s="22">
        <v>0.3268849763719166</v>
      </c>
      <c r="AW312" s="22">
        <v>0.37056041147058544</v>
      </c>
      <c r="AX312" s="22">
        <v>0.37521242618197415</v>
      </c>
      <c r="AY312" s="22">
        <v>2.6333550963424863</v>
      </c>
      <c r="AZ312" s="22">
        <v>2.1790773369514116</v>
      </c>
      <c r="BA312" s="22">
        <v>1.5275032734697649</v>
      </c>
      <c r="BB312" s="22">
        <v>0.3797436970763714</v>
      </c>
      <c r="BC312" s="23">
        <v>0.15528008668764565</v>
      </c>
    </row>
    <row r="313" spans="1:55" x14ac:dyDescent="0.2">
      <c r="A313" s="45" t="s">
        <v>985</v>
      </c>
      <c r="B313" s="45" t="s">
        <v>986</v>
      </c>
      <c r="C313" s="45" t="s">
        <v>45</v>
      </c>
      <c r="D313" s="45">
        <v>404717</v>
      </c>
      <c r="E313" s="45" t="s">
        <v>16</v>
      </c>
      <c r="F313" s="45">
        <v>2018</v>
      </c>
      <c r="G313" s="45" t="s">
        <v>17</v>
      </c>
      <c r="H313" s="46">
        <v>43465</v>
      </c>
      <c r="I313" s="46">
        <v>43495</v>
      </c>
      <c r="J313" s="46">
        <v>43496</v>
      </c>
      <c r="K313" s="45">
        <v>278864000</v>
      </c>
      <c r="L313" s="45">
        <v>280108000</v>
      </c>
      <c r="M313" s="45" t="s">
        <v>1806</v>
      </c>
      <c r="N313" s="20">
        <v>1.4859953673523578</v>
      </c>
      <c r="O313" s="21">
        <v>0.16100195053049215</v>
      </c>
      <c r="P313" s="21">
        <v>5.0073103576437766E-2</v>
      </c>
      <c r="Q313" s="21">
        <v>1.3318700942170318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2">
        <v>0.83540572183424833</v>
      </c>
      <c r="Y313" s="22">
        <v>0.43517444634769509</v>
      </c>
      <c r="Z313" s="22">
        <v>0.16459427816575165</v>
      </c>
      <c r="AA313" s="22">
        <v>0</v>
      </c>
      <c r="AB313" s="23">
        <v>0.4288403554211575</v>
      </c>
      <c r="AC313" s="24">
        <v>0.23067669786836964</v>
      </c>
      <c r="AD313" s="22">
        <v>0.11276692036275625</v>
      </c>
      <c r="AE313" s="22">
        <v>0.11276692036275625</v>
      </c>
      <c r="AF313" s="22">
        <v>5.2164698334937157E-2</v>
      </c>
      <c r="AG313" s="22" t="e">
        <v>#DIV/0!</v>
      </c>
      <c r="AH313" s="23" t="e">
        <v>#DIV/0!</v>
      </c>
      <c r="AI313" s="24">
        <v>-1.5532358986965316</v>
      </c>
      <c r="AJ313" s="22">
        <v>0.12176161806989665</v>
      </c>
      <c r="AK313" s="22" t="e">
        <v>#DIV/0!</v>
      </c>
      <c r="AL313" s="23" t="e">
        <v>#DIV/0!</v>
      </c>
      <c r="AM313" s="24">
        <v>0.10765965355055554</v>
      </c>
      <c r="AN313" s="22">
        <v>2.0638411988755005</v>
      </c>
      <c r="AO313" s="22">
        <v>0.88505839325859748</v>
      </c>
      <c r="AP313" s="22">
        <v>3.2393644033214137</v>
      </c>
      <c r="AQ313" s="22">
        <v>4.6168804093138914E-2</v>
      </c>
      <c r="AR313" s="22">
        <v>7.7342548041874432E-2</v>
      </c>
      <c r="AS313" s="22">
        <v>-0.1201312221153005</v>
      </c>
      <c r="AT313" s="22">
        <v>6.8452671300467269E-2</v>
      </c>
      <c r="AU313" s="22">
        <v>0.11253561985993348</v>
      </c>
      <c r="AV313" s="22" t="e">
        <v>#DIV/0!</v>
      </c>
      <c r="AW313" s="22" t="e">
        <v>#DIV/0!</v>
      </c>
      <c r="AX313" s="22" t="e">
        <v>#DIV/0!</v>
      </c>
      <c r="AY313" s="22">
        <v>0</v>
      </c>
      <c r="AZ313" s="22">
        <v>-0.28205308555523029</v>
      </c>
      <c r="BA313" s="22">
        <v>1.3703180306828169</v>
      </c>
      <c r="BB313" s="22" t="e">
        <v>#DIV/0!</v>
      </c>
      <c r="BC313" s="23">
        <v>0.22796278476219131</v>
      </c>
    </row>
    <row r="314" spans="1:55" x14ac:dyDescent="0.2">
      <c r="A314" s="45" t="s">
        <v>925</v>
      </c>
      <c r="B314" s="45" t="s">
        <v>926</v>
      </c>
      <c r="C314" s="45" t="s">
        <v>59</v>
      </c>
      <c r="D314" s="45">
        <v>448316</v>
      </c>
      <c r="E314" s="45" t="s">
        <v>16</v>
      </c>
      <c r="F314" s="45">
        <v>2018</v>
      </c>
      <c r="G314" s="45" t="s">
        <v>17</v>
      </c>
      <c r="H314" s="46">
        <v>43465</v>
      </c>
      <c r="I314" s="46">
        <v>43524</v>
      </c>
      <c r="J314" s="46">
        <v>43593</v>
      </c>
      <c r="K314" s="45">
        <v>93900000</v>
      </c>
      <c r="L314" s="45">
        <v>94000000</v>
      </c>
      <c r="M314" s="45" t="s">
        <v>2007</v>
      </c>
      <c r="N314" s="20">
        <v>2.299867899603699</v>
      </c>
      <c r="O314" s="21">
        <v>1.3841719706977302</v>
      </c>
      <c r="P314" s="21">
        <v>0.26047796325207156</v>
      </c>
      <c r="Q314" s="21">
        <v>1.8395033446348392</v>
      </c>
      <c r="R314" s="21">
        <v>0.42770471964501816</v>
      </c>
      <c r="S314" s="21">
        <v>2.4413069786204115E-2</v>
      </c>
      <c r="T314" s="21">
        <v>0.40329164985881405</v>
      </c>
      <c r="U314" s="21">
        <v>1.2144689819481354</v>
      </c>
      <c r="V314" s="21">
        <v>6.9320993310730328E-2</v>
      </c>
      <c r="W314" s="21">
        <v>1.145147988637405</v>
      </c>
      <c r="X314" s="22">
        <v>0.30901169826542962</v>
      </c>
      <c r="Y314" s="22">
        <v>0.44503802785310848</v>
      </c>
      <c r="Z314" s="22">
        <v>0.69098830173457038</v>
      </c>
      <c r="AA314" s="22">
        <v>0.14250907624041953</v>
      </c>
      <c r="AB314" s="23">
        <v>0.35217426381605488</v>
      </c>
      <c r="AC314" s="24">
        <v>0.22842868004158326</v>
      </c>
      <c r="AD314" s="22">
        <v>0.14448633803472513</v>
      </c>
      <c r="AE314" s="22">
        <v>0.14448633803472513</v>
      </c>
      <c r="AF314" s="22">
        <v>0.10374094245061986</v>
      </c>
      <c r="AG314" s="22">
        <v>9.0760233918128659</v>
      </c>
      <c r="AH314" s="23">
        <v>9.0760233918128659</v>
      </c>
      <c r="AI314" s="24">
        <v>-0.31468286415138419</v>
      </c>
      <c r="AJ314" s="22">
        <v>1.0281013570313438</v>
      </c>
      <c r="AK314" s="22">
        <v>0.23333459086279096</v>
      </c>
      <c r="AL314" s="23">
        <v>0.32297129060248236</v>
      </c>
      <c r="AM314" s="24">
        <v>0.30633189773664438</v>
      </c>
      <c r="AN314" s="22">
        <v>2.9528543938422067</v>
      </c>
      <c r="AO314" s="22">
        <v>1.0399193223073819</v>
      </c>
      <c r="AP314" s="22">
        <v>5.9542682926829267</v>
      </c>
      <c r="AQ314" s="22">
        <v>0.10788221056877774</v>
      </c>
      <c r="AR314" s="22">
        <v>0.13283371347887477</v>
      </c>
      <c r="AS314" s="22">
        <v>-4.1800493413396637E-2</v>
      </c>
      <c r="AT314" s="22">
        <v>0.1381363453005244</v>
      </c>
      <c r="AU314" s="22">
        <v>0.29662543533085145</v>
      </c>
      <c r="AV314" s="22">
        <v>9.3182932810201083E-2</v>
      </c>
      <c r="AW314" s="22">
        <v>0.34252220532927902</v>
      </c>
      <c r="AX314" s="22">
        <v>9.8823717692246141E-2</v>
      </c>
      <c r="AY314" s="22">
        <v>2.8465420962199315</v>
      </c>
      <c r="AZ314" s="22">
        <v>2.6136168384879723</v>
      </c>
      <c r="BA314" s="22">
        <v>0.36942865689500448</v>
      </c>
      <c r="BB314" s="22">
        <v>0.35130342928283093</v>
      </c>
      <c r="BC314" s="23">
        <v>0.17357590217715479</v>
      </c>
    </row>
    <row r="315" spans="1:55" x14ac:dyDescent="0.2">
      <c r="A315" s="45" t="s">
        <v>946</v>
      </c>
      <c r="B315" s="45" t="s">
        <v>947</v>
      </c>
      <c r="C315" s="45" t="s">
        <v>24</v>
      </c>
      <c r="D315" s="45">
        <v>378197</v>
      </c>
      <c r="E315" s="45" t="s">
        <v>16</v>
      </c>
      <c r="F315" s="45">
        <v>2018</v>
      </c>
      <c r="G315" s="45" t="s">
        <v>17</v>
      </c>
      <c r="H315" s="46">
        <v>43496</v>
      </c>
      <c r="I315" s="46">
        <v>43502</v>
      </c>
      <c r="J315" s="46">
        <v>43502</v>
      </c>
      <c r="K315" s="45">
        <v>110747000</v>
      </c>
      <c r="L315" s="45">
        <v>111607000</v>
      </c>
      <c r="M315" s="45" t="s">
        <v>2008</v>
      </c>
      <c r="N315" s="20">
        <v>1.3326407367729896</v>
      </c>
      <c r="O315" s="21">
        <v>0.9278734837750976</v>
      </c>
      <c r="P315" s="21">
        <v>0.19525175381000104</v>
      </c>
      <c r="Q315" s="21">
        <v>1.3974879972699366</v>
      </c>
      <c r="R315" s="21">
        <v>0.33910968423093912</v>
      </c>
      <c r="S315" s="21">
        <v>3.5544301136139191E-2</v>
      </c>
      <c r="T315" s="21">
        <v>0.30356538309479991</v>
      </c>
      <c r="U315" s="21">
        <v>0.81301139770167485</v>
      </c>
      <c r="V315" s="21">
        <v>8.5217035345241873E-2</v>
      </c>
      <c r="W315" s="21">
        <v>0.72779436235643291</v>
      </c>
      <c r="X315" s="22">
        <v>0.20143103719018651</v>
      </c>
      <c r="Y315" s="22">
        <v>1.4245156427611358</v>
      </c>
      <c r="Z315" s="22">
        <v>0.79856896280981349</v>
      </c>
      <c r="AA315" s="22">
        <v>0.48935030702626398</v>
      </c>
      <c r="AB315" s="23">
        <v>0.41710323519396897</v>
      </c>
      <c r="AC315" s="24">
        <v>0.47542736273483793</v>
      </c>
      <c r="AD315" s="22">
        <v>0.14065685946985843</v>
      </c>
      <c r="AE315" s="22">
        <v>0.14065685946985843</v>
      </c>
      <c r="AF315" s="22">
        <v>0.12965677174208745</v>
      </c>
      <c r="AG315" s="22">
        <v>39.265306122448976</v>
      </c>
      <c r="AH315" s="23">
        <v>39.265306122448976</v>
      </c>
      <c r="AI315" s="24">
        <v>2.7118317368860785</v>
      </c>
      <c r="AJ315" s="22">
        <v>0.31150970211148354</v>
      </c>
      <c r="AK315" s="22">
        <v>0.12402711209757737</v>
      </c>
      <c r="AL315" s="23">
        <v>0.13884961796896098</v>
      </c>
      <c r="AM315" s="24">
        <v>0.11452216845931439</v>
      </c>
      <c r="AN315" s="22">
        <v>0.88327178689225172</v>
      </c>
      <c r="AO315" s="22">
        <v>0.36841551986831611</v>
      </c>
      <c r="AP315" s="22">
        <v>7.3273878319589638</v>
      </c>
      <c r="AQ315" s="22">
        <v>4.7767566965808743E-2</v>
      </c>
      <c r="AR315" s="22">
        <v>0.12780474102141709</v>
      </c>
      <c r="AS315" s="22">
        <v>0.34658495282638496</v>
      </c>
      <c r="AT315" s="22">
        <v>4.7085250105040888E-2</v>
      </c>
      <c r="AU315" s="22">
        <v>-1.0377274337353561</v>
      </c>
      <c r="AV315" s="22">
        <v>-0.46254757637852961</v>
      </c>
      <c r="AW315" s="22">
        <v>0.15510744217609526</v>
      </c>
      <c r="AX315" s="22">
        <v>-0.51670701371943184</v>
      </c>
      <c r="AY315" s="22">
        <v>6.5439708939708936</v>
      </c>
      <c r="AZ315" s="22">
        <v>5.9744503244503244</v>
      </c>
      <c r="BA315" s="22">
        <v>-3.2837000611687679</v>
      </c>
      <c r="BB315" s="22">
        <v>0.1528124156116468</v>
      </c>
      <c r="BC315" s="23">
        <v>6.1047628534430007E-2</v>
      </c>
    </row>
    <row r="316" spans="1:55" x14ac:dyDescent="0.2">
      <c r="A316" s="45" t="s">
        <v>976</v>
      </c>
      <c r="B316" s="45" t="s">
        <v>977</v>
      </c>
      <c r="C316" s="45" t="s">
        <v>72</v>
      </c>
      <c r="D316" s="45">
        <v>113992</v>
      </c>
      <c r="E316" s="45" t="s">
        <v>16</v>
      </c>
      <c r="F316" s="45">
        <v>2018</v>
      </c>
      <c r="G316" s="45" t="s">
        <v>17</v>
      </c>
      <c r="H316" s="46">
        <v>43465</v>
      </c>
      <c r="I316" s="46">
        <v>43509</v>
      </c>
      <c r="J316" s="46">
        <v>43509</v>
      </c>
      <c r="K316" s="45">
        <v>630124000</v>
      </c>
      <c r="L316" s="45">
        <v>654671000</v>
      </c>
      <c r="M316" s="45" t="s">
        <v>1807</v>
      </c>
      <c r="N316" s="20">
        <v>0.60421529856469092</v>
      </c>
      <c r="O316" s="21">
        <v>0.60421529856469092</v>
      </c>
      <c r="P316" s="21">
        <v>0.32805827828954659</v>
      </c>
      <c r="Q316" s="21">
        <v>0.57604422086246143</v>
      </c>
      <c r="R316" s="21">
        <v>0.31927706164039132</v>
      </c>
      <c r="S316" s="21">
        <v>0</v>
      </c>
      <c r="T316" s="21">
        <v>0.31927706164039132</v>
      </c>
      <c r="U316" s="21">
        <v>0.50319476785228667</v>
      </c>
      <c r="V316" s="21">
        <v>0</v>
      </c>
      <c r="W316" s="21">
        <v>0.50319476785228667</v>
      </c>
      <c r="X316" s="22">
        <v>2.7928628789825338E-2</v>
      </c>
      <c r="Y316" s="22">
        <v>0.63449996311192858</v>
      </c>
      <c r="Z316" s="22">
        <v>0.97207137121017462</v>
      </c>
      <c r="AA316" s="22">
        <v>0</v>
      </c>
      <c r="AB316" s="23">
        <v>0.63449996311192858</v>
      </c>
      <c r="AC316" s="24">
        <v>0.72321355591425041</v>
      </c>
      <c r="AD316" s="22">
        <v>0.63029852559112709</v>
      </c>
      <c r="AE316" s="22">
        <v>0.29450975389342182</v>
      </c>
      <c r="AF316" s="22">
        <v>0.6271378775876254</v>
      </c>
      <c r="AG316" s="22">
        <v>6.011986039360842</v>
      </c>
      <c r="AH316" s="23">
        <v>2.809126877144918</v>
      </c>
      <c r="AI316" s="24">
        <v>-1.5448749026520139</v>
      </c>
      <c r="AJ316" s="22">
        <v>1.2381612134118734</v>
      </c>
      <c r="AK316" s="22">
        <v>7.9081183571309652E-2</v>
      </c>
      <c r="AL316" s="23">
        <v>0.17925338834593643</v>
      </c>
      <c r="AM316" s="24">
        <v>8.7776848829458298E-2</v>
      </c>
      <c r="AN316" s="22">
        <v>0.13996419601875168</v>
      </c>
      <c r="AO316" s="22">
        <v>8.8807277210888685E-2</v>
      </c>
      <c r="AP316" s="22">
        <v>-4.8543563671693208</v>
      </c>
      <c r="AQ316" s="22">
        <v>5.5694407344372622E-2</v>
      </c>
      <c r="AR316" s="22">
        <v>0.64444600620136328</v>
      </c>
      <c r="AS316" s="22">
        <v>-0.99558846109481025</v>
      </c>
      <c r="AT316" s="22">
        <v>5.7231495120174551E-2</v>
      </c>
      <c r="AU316" s="22">
        <v>1.636837961023055</v>
      </c>
      <c r="AV316" s="22">
        <v>0.23697136326708229</v>
      </c>
      <c r="AW316" s="22">
        <v>0.17925338834593643</v>
      </c>
      <c r="AX316" s="22">
        <v>0.23697136326708229</v>
      </c>
      <c r="AY316" s="22">
        <v>5.7039127236235965</v>
      </c>
      <c r="AZ316" s="22">
        <v>5.4330095757741761</v>
      </c>
      <c r="BA316" s="22">
        <v>1.3584760869975656</v>
      </c>
      <c r="BB316" s="22">
        <v>8.1918222439613331E-2</v>
      </c>
      <c r="BC316" s="23">
        <v>2.742214236300736E-2</v>
      </c>
    </row>
    <row r="317" spans="1:55" x14ac:dyDescent="0.2">
      <c r="A317" s="45" t="s">
        <v>955</v>
      </c>
      <c r="B317" s="45" t="s">
        <v>956</v>
      </c>
      <c r="C317" s="45" t="s">
        <v>91</v>
      </c>
      <c r="D317" s="45">
        <v>82860</v>
      </c>
      <c r="E317" s="45" t="s">
        <v>16</v>
      </c>
      <c r="F317" s="45">
        <v>2018</v>
      </c>
      <c r="G317" s="45" t="s">
        <v>17</v>
      </c>
      <c r="H317" s="46">
        <v>43465</v>
      </c>
      <c r="I317" s="46">
        <v>43503</v>
      </c>
      <c r="J317" s="46">
        <v>43503</v>
      </c>
      <c r="K317" s="45">
        <v>1557000000</v>
      </c>
      <c r="L317" s="45">
        <v>1556000000</v>
      </c>
      <c r="M317" s="45" t="s">
        <v>1808</v>
      </c>
      <c r="N317" s="20">
        <v>1.3528379902267886</v>
      </c>
      <c r="O317" s="21">
        <v>0.80115273775216134</v>
      </c>
      <c r="P317" s="21">
        <v>0.52919433654930459</v>
      </c>
      <c r="Q317" s="21">
        <v>-5.2001955034213099</v>
      </c>
      <c r="R317" s="21">
        <v>0.79917613107428787</v>
      </c>
      <c r="S317" s="21">
        <v>6.993576615155464E-2</v>
      </c>
      <c r="T317" s="21">
        <v>0.72924036492273314</v>
      </c>
      <c r="U317" s="21">
        <v>-3.3566959921798634</v>
      </c>
      <c r="V317" s="21">
        <v>-0.29374389051808408</v>
      </c>
      <c r="W317" s="21">
        <v>-3.0629521016617791</v>
      </c>
      <c r="X317" s="22">
        <v>0.50256004468441628</v>
      </c>
      <c r="Y317" s="22">
        <v>-0.31122604198357162</v>
      </c>
      <c r="Z317" s="22">
        <v>0.49743995531558372</v>
      </c>
      <c r="AA317" s="22">
        <v>0.17841184137032209</v>
      </c>
      <c r="AB317" s="23">
        <v>-0.23808415565071681</v>
      </c>
      <c r="AC317" s="24">
        <v>0.23452585213449767</v>
      </c>
      <c r="AD317" s="22">
        <v>0.14841609260160313</v>
      </c>
      <c r="AE317" s="22">
        <v>0.14728930318318012</v>
      </c>
      <c r="AF317" s="22">
        <v>7.7274706138441451E-2</v>
      </c>
      <c r="AG317" s="22">
        <v>12.681619256017505</v>
      </c>
      <c r="AH317" s="23">
        <v>12.585339168490153</v>
      </c>
      <c r="AI317" s="24">
        <v>-0.31070466786355477</v>
      </c>
      <c r="AJ317" s="22">
        <v>0.55832602430773082</v>
      </c>
      <c r="AK317" s="22">
        <v>6.9658405894172812E-2</v>
      </c>
      <c r="AL317" s="23">
        <v>0.25952998048865722</v>
      </c>
      <c r="AM317" s="24">
        <v>-0.58993157380254158</v>
      </c>
      <c r="AN317" s="22">
        <v>-7.6342130987292274</v>
      </c>
      <c r="AO317" s="22">
        <v>1.8175851796685907</v>
      </c>
      <c r="AP317" s="22">
        <v>13.866832386363637</v>
      </c>
      <c r="AQ317" s="22">
        <v>0.14045336064047664</v>
      </c>
      <c r="AR317" s="22">
        <v>0.11411303746574816</v>
      </c>
      <c r="AS317" s="22">
        <v>-3.5455453404696663E-2</v>
      </c>
      <c r="AT317" s="22">
        <v>0.20741016570471049</v>
      </c>
      <c r="AU317" s="22">
        <v>0.36950256860042602</v>
      </c>
      <c r="AV317" s="22">
        <v>0.17175805934942776</v>
      </c>
      <c r="AW317" s="22">
        <v>0.28441948043658644</v>
      </c>
      <c r="AX317" s="22">
        <v>0.18823003765877322</v>
      </c>
      <c r="AY317" s="22">
        <v>2.9625571564144595</v>
      </c>
      <c r="AZ317" s="22">
        <v>2.2338020878267622</v>
      </c>
      <c r="BA317" s="22">
        <v>0.97729908864954429</v>
      </c>
      <c r="BB317" s="22">
        <v>0.33498354640496231</v>
      </c>
      <c r="BC317" s="23">
        <v>0.42594238317410948</v>
      </c>
    </row>
    <row r="318" spans="1:55" x14ac:dyDescent="0.2">
      <c r="A318" s="45" t="s">
        <v>940</v>
      </c>
      <c r="B318" s="45" t="s">
        <v>941</v>
      </c>
      <c r="C318" s="45" t="s">
        <v>15</v>
      </c>
      <c r="D318" s="45">
        <v>334445</v>
      </c>
      <c r="E318" s="45" t="s">
        <v>16</v>
      </c>
      <c r="F318" s="45">
        <v>2018</v>
      </c>
      <c r="G318" s="45" t="s">
        <v>17</v>
      </c>
      <c r="H318" s="46">
        <v>43465</v>
      </c>
      <c r="I318" s="46">
        <v>43515</v>
      </c>
      <c r="J318" s="46">
        <v>43515</v>
      </c>
      <c r="K318" s="45">
        <v>85171200</v>
      </c>
      <c r="L318" s="45">
        <v>84646500</v>
      </c>
      <c r="M318" s="45" t="s">
        <v>1809</v>
      </c>
      <c r="N318" s="20">
        <v>1.4580623645155912</v>
      </c>
      <c r="O318" s="21">
        <v>1.1604969151242288</v>
      </c>
      <c r="P318" s="21">
        <v>7.1952642988160745E-2</v>
      </c>
      <c r="Q318" s="21">
        <v>0.71378379451347806</v>
      </c>
      <c r="R318" s="21">
        <v>0.16686936076073988</v>
      </c>
      <c r="S318" s="21">
        <v>0</v>
      </c>
      <c r="T318" s="21">
        <v>0.16686936076073988</v>
      </c>
      <c r="U318" s="21">
        <v>0.2859780062725793</v>
      </c>
      <c r="V318" s="21">
        <v>0</v>
      </c>
      <c r="W318" s="21">
        <v>0.2859780062725793</v>
      </c>
      <c r="X318" s="22">
        <v>0.20255510383728875</v>
      </c>
      <c r="Y318" s="22">
        <v>0.81266635479343774</v>
      </c>
      <c r="Z318" s="22">
        <v>0.79744489616271119</v>
      </c>
      <c r="AA318" s="22">
        <v>0.24471547540451949</v>
      </c>
      <c r="AB318" s="23">
        <v>0.58350417549833788</v>
      </c>
      <c r="AC318" s="24">
        <v>0.37052567608629594</v>
      </c>
      <c r="AD318" s="22">
        <v>0.13791147574192242</v>
      </c>
      <c r="AE318" s="22">
        <v>0.13791147574192242</v>
      </c>
      <c r="AF318" s="22">
        <v>0.13501468651878862</v>
      </c>
      <c r="AG318" s="22">
        <v>7.7983963344788085</v>
      </c>
      <c r="AH318" s="23">
        <v>7.7983963344788085</v>
      </c>
      <c r="AI318" s="24">
        <v>-5.5346662366978396</v>
      </c>
      <c r="AJ318" s="22">
        <v>0.51709187927296985</v>
      </c>
      <c r="AK318" s="22">
        <v>0.25577844103560771</v>
      </c>
      <c r="AL318" s="23">
        <v>0.43048518081488163</v>
      </c>
      <c r="AM318" s="24">
        <v>0.13229981341061575</v>
      </c>
      <c r="AN318" s="22">
        <v>0.97989201635634604</v>
      </c>
      <c r="AO318" s="22">
        <v>0.57177108308141356</v>
      </c>
      <c r="AP318" s="22">
        <v>8.985256643611212</v>
      </c>
      <c r="AQ318" s="22">
        <v>7.7197493542745285E-2</v>
      </c>
      <c r="AR318" s="22">
        <v>0.12563557176136939</v>
      </c>
      <c r="AS318" s="22">
        <v>-0.69535095715587969</v>
      </c>
      <c r="AT318" s="22">
        <v>7.1834786939550824E-2</v>
      </c>
      <c r="AU318" s="22">
        <v>2.7101884275471071</v>
      </c>
      <c r="AV318" s="22">
        <v>2.2562643159575209</v>
      </c>
      <c r="AW318" s="22">
        <v>0.43048518081488163</v>
      </c>
      <c r="AX318" s="22">
        <v>2.2562643159575209</v>
      </c>
      <c r="AY318" s="22">
        <v>2.1161868390129261</v>
      </c>
      <c r="AZ318" s="22">
        <v>1.9894242068155112</v>
      </c>
      <c r="BA318" s="22">
        <v>4.8771192798199552</v>
      </c>
      <c r="BB318" s="22">
        <v>0.47254806691191781</v>
      </c>
      <c r="BC318" s="23">
        <v>9.1575535020109497E-2</v>
      </c>
    </row>
    <row r="319" spans="1:55" x14ac:dyDescent="0.2">
      <c r="A319" s="45" t="s">
        <v>961</v>
      </c>
      <c r="B319" s="45" t="s">
        <v>962</v>
      </c>
      <c r="C319" s="45" t="s">
        <v>52</v>
      </c>
      <c r="D319" s="45">
        <v>327292</v>
      </c>
      <c r="E319" s="45" t="s">
        <v>16</v>
      </c>
      <c r="F319" s="45">
        <v>2018</v>
      </c>
      <c r="G319" s="45" t="s">
        <v>17</v>
      </c>
      <c r="H319" s="46">
        <v>43465</v>
      </c>
      <c r="I319" s="46">
        <v>43518</v>
      </c>
      <c r="J319" s="46">
        <v>43586</v>
      </c>
      <c r="K319" s="45">
        <v>112236000</v>
      </c>
      <c r="L319" s="45">
        <v>112703000</v>
      </c>
      <c r="M319" s="45" t="s">
        <v>2009</v>
      </c>
      <c r="N319" s="20">
        <v>0.84842534803965763</v>
      </c>
      <c r="O319" s="21">
        <v>0.60693474652962132</v>
      </c>
      <c r="P319" s="21">
        <v>1.1597426059312837E-2</v>
      </c>
      <c r="Q319" s="21">
        <v>2.3138583998769406</v>
      </c>
      <c r="R319" s="21">
        <v>0.2918555184116276</v>
      </c>
      <c r="S319" s="21">
        <v>1.0423593940025672E-2</v>
      </c>
      <c r="T319" s="21">
        <v>0.28143192447160192</v>
      </c>
      <c r="U319" s="21">
        <v>0.96716786123881127</v>
      </c>
      <c r="V319" s="21">
        <v>3.4542314335060449E-2</v>
      </c>
      <c r="W319" s="21">
        <v>0.93262554690375077</v>
      </c>
      <c r="X319" s="22">
        <v>5.9714619155134221E-2</v>
      </c>
      <c r="Y319" s="22">
        <v>0.30639319795204517</v>
      </c>
      <c r="Z319" s="22">
        <v>0.94028538084486579</v>
      </c>
      <c r="AA319" s="22">
        <v>0</v>
      </c>
      <c r="AB319" s="23">
        <v>0.3017630445637432</v>
      </c>
      <c r="AC319" s="24">
        <v>0.72476310522324094</v>
      </c>
      <c r="AD319" s="22">
        <v>0.41189988152456347</v>
      </c>
      <c r="AE319" s="22">
        <v>0.26208959929273756</v>
      </c>
      <c r="AF319" s="22">
        <v>0.13700293047197204</v>
      </c>
      <c r="AG319" s="22">
        <v>6.6814000254781707</v>
      </c>
      <c r="AH319" s="23">
        <v>4.2513376039600352</v>
      </c>
      <c r="AI319" s="24">
        <v>0.28220200422884417</v>
      </c>
      <c r="AJ319" s="22">
        <v>0.93336739430246807</v>
      </c>
      <c r="AK319" s="22">
        <v>0.16674535087081771</v>
      </c>
      <c r="AL319" s="23">
        <v>0.2250876917839397</v>
      </c>
      <c r="AM319" s="24">
        <v>9.5109361278727655E-2</v>
      </c>
      <c r="AN319" s="22">
        <v>0.69421406499173433</v>
      </c>
      <c r="AO319" s="22">
        <v>0.20948814983087807</v>
      </c>
      <c r="AP319" s="22">
        <v>-19.63657993875438</v>
      </c>
      <c r="AQ319" s="22">
        <v>2.8700490425981849E-2</v>
      </c>
      <c r="AR319" s="22">
        <v>0.31358854916955003</v>
      </c>
      <c r="AS319" s="22">
        <v>8.8495317078862462E-2</v>
      </c>
      <c r="AT319" s="22">
        <v>6.5693084973678373E-2</v>
      </c>
      <c r="AU319" s="22">
        <v>-0.25921482787522998</v>
      </c>
      <c r="AV319" s="22">
        <v>-6.2511362233957632E-2</v>
      </c>
      <c r="AW319" s="22">
        <v>0.2334244243861793</v>
      </c>
      <c r="AX319" s="22">
        <v>-6.482663992602479E-2</v>
      </c>
      <c r="AY319" s="22">
        <v>3.3823362579968608</v>
      </c>
      <c r="AZ319" s="22">
        <v>3.3728765546850794</v>
      </c>
      <c r="BA319" s="22">
        <v>-0.63567854627643017</v>
      </c>
      <c r="BB319" s="22">
        <v>0.18812275863263025</v>
      </c>
      <c r="BC319" s="23">
        <v>5.906159002808252E-2</v>
      </c>
    </row>
    <row r="320" spans="1:55" x14ac:dyDescent="0.2">
      <c r="A320" s="45" t="s">
        <v>967</v>
      </c>
      <c r="B320" s="45" t="s">
        <v>968</v>
      </c>
      <c r="C320" s="45" t="s">
        <v>59</v>
      </c>
      <c r="D320" s="45">
        <v>256062</v>
      </c>
      <c r="E320" s="45" t="s">
        <v>16</v>
      </c>
      <c r="F320" s="45">
        <v>2018</v>
      </c>
      <c r="G320" s="45" t="s">
        <v>17</v>
      </c>
      <c r="H320" s="46">
        <v>43465</v>
      </c>
      <c r="I320" s="46">
        <v>43517</v>
      </c>
      <c r="J320" s="46">
        <v>43517</v>
      </c>
      <c r="K320" s="45">
        <v>238700000</v>
      </c>
      <c r="L320" s="45">
        <v>240200000</v>
      </c>
      <c r="M320" s="45" t="s">
        <v>1810</v>
      </c>
      <c r="N320" s="20">
        <v>1.6629011553273427</v>
      </c>
      <c r="O320" s="21">
        <v>1.2187419768934531</v>
      </c>
      <c r="P320" s="21">
        <v>0.38279845956354303</v>
      </c>
      <c r="Q320" s="21">
        <v>1.9157263751763047</v>
      </c>
      <c r="R320" s="21">
        <v>0.25069536824283467</v>
      </c>
      <c r="S320" s="21">
        <v>7.2560164469706134E-4</v>
      </c>
      <c r="T320" s="21">
        <v>0.24996976659813763</v>
      </c>
      <c r="U320" s="21">
        <v>0.73095909732016928</v>
      </c>
      <c r="V320" s="21">
        <v>2.1156558533145277E-3</v>
      </c>
      <c r="W320" s="21">
        <v>0.72884344146685476</v>
      </c>
      <c r="X320" s="22">
        <v>0.39164348772523883</v>
      </c>
      <c r="Y320" s="22">
        <v>0.53757937636243014</v>
      </c>
      <c r="Z320" s="22">
        <v>0.60835651227476117</v>
      </c>
      <c r="AA320" s="22">
        <v>0.23836014028298463</v>
      </c>
      <c r="AB320" s="23">
        <v>0.34296771072681098</v>
      </c>
      <c r="AC320" s="24">
        <v>0.44351776512069435</v>
      </c>
      <c r="AD320" s="22">
        <v>0.17114184974233795</v>
      </c>
      <c r="AE320" s="22">
        <v>0.13995117982099267</v>
      </c>
      <c r="AF320" s="22">
        <v>0.10808245185787903</v>
      </c>
      <c r="AG320" s="22">
        <v>29.694117647058825</v>
      </c>
      <c r="AH320" s="23">
        <v>24.28235294117647</v>
      </c>
      <c r="AI320" s="24">
        <v>-1.2461734693877551</v>
      </c>
      <c r="AJ320" s="22">
        <v>0.40256739409499359</v>
      </c>
      <c r="AK320" s="22">
        <v>0.27351664254703328</v>
      </c>
      <c r="AL320" s="23">
        <v>0.37819585142305839</v>
      </c>
      <c r="AM320" s="24">
        <v>0.28102961918194641</v>
      </c>
      <c r="AN320" s="22">
        <v>2.6001410437235544</v>
      </c>
      <c r="AO320" s="22">
        <v>0.89176442133268841</v>
      </c>
      <c r="AP320" s="22">
        <v>5.7118512780790089</v>
      </c>
      <c r="AQ320" s="22">
        <v>9.6384085137259642E-2</v>
      </c>
      <c r="AR320" s="22">
        <v>0.10631950094928126</v>
      </c>
      <c r="AS320" s="22">
        <v>-0.13249254136154054</v>
      </c>
      <c r="AT320" s="22">
        <v>9.4811948240416014E-2</v>
      </c>
      <c r="AU320" s="22">
        <v>0.38536585365853659</v>
      </c>
      <c r="AV320" s="22">
        <v>0.36203569705740474</v>
      </c>
      <c r="AW320" s="22">
        <v>0.37929366231253026</v>
      </c>
      <c r="AX320" s="22">
        <v>0.36308659893565554</v>
      </c>
      <c r="AY320" s="22">
        <v>1.6426307448494453</v>
      </c>
      <c r="AZ320" s="22">
        <v>1.0519017432646594</v>
      </c>
      <c r="BA320" s="22">
        <v>0.94165621079046424</v>
      </c>
      <c r="BB320" s="22">
        <v>0.49782923299565845</v>
      </c>
      <c r="BC320" s="23">
        <v>0.16325239262833188</v>
      </c>
    </row>
    <row r="321" spans="1:55" x14ac:dyDescent="0.2">
      <c r="A321" s="45" t="s">
        <v>970</v>
      </c>
      <c r="B321" s="45" t="s">
        <v>971</v>
      </c>
      <c r="C321" s="45" t="s">
        <v>52</v>
      </c>
      <c r="D321" s="45">
        <v>26853</v>
      </c>
      <c r="E321" s="45" t="s">
        <v>16</v>
      </c>
      <c r="F321" s="45">
        <v>2018</v>
      </c>
      <c r="G321" s="45" t="s">
        <v>17</v>
      </c>
      <c r="H321" s="46">
        <v>43465</v>
      </c>
      <c r="I321" s="46">
        <v>43510</v>
      </c>
      <c r="J321" s="46">
        <v>43510</v>
      </c>
      <c r="K321" s="45">
        <v>720506000</v>
      </c>
      <c r="L321" s="45">
        <v>727661000</v>
      </c>
      <c r="M321" s="45" t="s">
        <v>1811</v>
      </c>
      <c r="N321" s="20">
        <v>0.57022122793934871</v>
      </c>
      <c r="O321" s="21">
        <v>0.49067859806114839</v>
      </c>
      <c r="P321" s="21">
        <v>0.1205567984091474</v>
      </c>
      <c r="Q321" s="21">
        <v>2.8545674193848156</v>
      </c>
      <c r="R321" s="21">
        <v>0.51291014730345474</v>
      </c>
      <c r="S321" s="21">
        <v>3.442705947587936E-2</v>
      </c>
      <c r="T321" s="21">
        <v>0.47848308782757543</v>
      </c>
      <c r="U321" s="21">
        <v>1.9770467428677632</v>
      </c>
      <c r="V321" s="21">
        <v>0.13270142180094788</v>
      </c>
      <c r="W321" s="21">
        <v>1.8443453210668153</v>
      </c>
      <c r="X321" s="22">
        <v>5.5305094144024687E-2</v>
      </c>
      <c r="Y321" s="22">
        <v>0.2867764630636393</v>
      </c>
      <c r="Z321" s="22">
        <v>0.94469490585597526</v>
      </c>
      <c r="AA321" s="22">
        <v>7.8545770148749972E-2</v>
      </c>
      <c r="AB321" s="23">
        <v>0.25943248390751944</v>
      </c>
      <c r="AC321" s="24">
        <v>0.80609641466362292</v>
      </c>
      <c r="AD321" s="22">
        <v>0.5249093594736135</v>
      </c>
      <c r="AE321" s="22">
        <v>0.38955284006982677</v>
      </c>
      <c r="AF321" s="22">
        <v>0.15147039076138041</v>
      </c>
      <c r="AG321" s="22">
        <v>4.3385127635960048</v>
      </c>
      <c r="AH321" s="23">
        <v>3.2197558268590454</v>
      </c>
      <c r="AI321" s="24">
        <v>0.33482324258431534</v>
      </c>
      <c r="AJ321" s="22">
        <v>0.61173253790703452</v>
      </c>
      <c r="AK321" s="22">
        <v>6.5287896592244418E-2</v>
      </c>
      <c r="AL321" s="23">
        <v>0.11567567567567567</v>
      </c>
      <c r="AM321" s="24">
        <v>0.10482297184276554</v>
      </c>
      <c r="AN321" s="22">
        <v>0.69203605612861263</v>
      </c>
      <c r="AO321" s="22">
        <v>0.17953663299500952</v>
      </c>
      <c r="AP321" s="22">
        <v>-4.3071139386928863</v>
      </c>
      <c r="AQ321" s="22">
        <v>2.7194483955736638E-2</v>
      </c>
      <c r="AR321" s="22">
        <v>0.33046864509198337</v>
      </c>
      <c r="AS321" s="22">
        <v>0.11064858332214314</v>
      </c>
      <c r="AT321" s="22">
        <v>5.9331227850237471E-2</v>
      </c>
      <c r="AU321" s="22">
        <v>-0.17399950285856325</v>
      </c>
      <c r="AV321" s="22">
        <v>-3.2902467685076382E-2</v>
      </c>
      <c r="AW321" s="22">
        <v>0.12399858920743689</v>
      </c>
      <c r="AX321" s="22">
        <v>-3.5269814077694361E-2</v>
      </c>
      <c r="AY321" s="22">
        <v>5.4425684318239957</v>
      </c>
      <c r="AZ321" s="22">
        <v>5.3184957789716041</v>
      </c>
      <c r="BA321" s="22">
        <v>-0.62056737588652477</v>
      </c>
      <c r="BB321" s="22">
        <v>0.1363572267920094</v>
      </c>
      <c r="BC321" s="23">
        <v>7.7450875694147797E-2</v>
      </c>
    </row>
    <row r="322" spans="1:55" x14ac:dyDescent="0.2">
      <c r="A322" s="45" t="s">
        <v>949</v>
      </c>
      <c r="B322" s="45" t="s">
        <v>950</v>
      </c>
      <c r="C322" s="45" t="s">
        <v>24</v>
      </c>
      <c r="D322" s="45">
        <v>334568</v>
      </c>
      <c r="E322" s="45" t="s">
        <v>16</v>
      </c>
      <c r="F322" s="45">
        <v>2012</v>
      </c>
      <c r="G322" s="45" t="s">
        <v>17</v>
      </c>
      <c r="H322" s="46">
        <v>41090</v>
      </c>
      <c r="I322" s="46">
        <v>41137</v>
      </c>
      <c r="J322" s="46">
        <v>41501</v>
      </c>
      <c r="K322" s="45">
        <v>93400000</v>
      </c>
      <c r="L322" s="45">
        <v>94300000</v>
      </c>
      <c r="M322" s="45" t="s">
        <v>1300</v>
      </c>
      <c r="N322" s="20">
        <v>2.2726294685950483</v>
      </c>
      <c r="O322" s="21">
        <v>1.4383938221389854</v>
      </c>
      <c r="P322" s="21">
        <v>0.5116932190385044</v>
      </c>
      <c r="Q322" s="21">
        <v>1.0831143569475117</v>
      </c>
      <c r="R322" s="21">
        <v>0.27993356371352124</v>
      </c>
      <c r="S322" s="21">
        <v>5.5718935752649317E-3</v>
      </c>
      <c r="T322" s="21">
        <v>0.27436167013825635</v>
      </c>
      <c r="U322" s="21">
        <v>0.5831336255631171</v>
      </c>
      <c r="V322" s="21">
        <v>1.1606891502017979E-2</v>
      </c>
      <c r="W322" s="21">
        <v>0.57152673406109911</v>
      </c>
      <c r="X322" s="22">
        <v>0.43185875171397653</v>
      </c>
      <c r="Y322" s="22">
        <v>0.77449859516599506</v>
      </c>
      <c r="Z322" s="22">
        <v>0.56814124828602341</v>
      </c>
      <c r="AA322" s="22">
        <v>0.20221301690914489</v>
      </c>
      <c r="AB322" s="23">
        <v>0.48005045746280989</v>
      </c>
      <c r="AC322" s="24">
        <v>0.34294010889292198</v>
      </c>
      <c r="AD322" s="22">
        <v>0.17825771324863884</v>
      </c>
      <c r="AE322" s="22">
        <v>0.17825771324863884</v>
      </c>
      <c r="AF322" s="22">
        <v>0.1230852994555354</v>
      </c>
      <c r="AG322" s="22">
        <v>11.609929078014185</v>
      </c>
      <c r="AH322" s="23">
        <v>11.609929078014185</v>
      </c>
      <c r="AI322" s="24">
        <v>-0.15717722534081796</v>
      </c>
      <c r="AJ322" s="22">
        <v>0.61729108054815318</v>
      </c>
      <c r="AK322" s="22">
        <v>0.39069413174725853</v>
      </c>
      <c r="AL322" s="23">
        <v>0.41903289761080681</v>
      </c>
      <c r="AM322" s="24">
        <v>0.22149110345156425</v>
      </c>
      <c r="AN322" s="22">
        <v>1.799492745529518</v>
      </c>
      <c r="AO322" s="22">
        <v>0.86384731569245277</v>
      </c>
      <c r="AP322" s="22">
        <v>3.5720861242282091</v>
      </c>
      <c r="AQ322" s="22">
        <v>0.10632690553586596</v>
      </c>
      <c r="AR322" s="22">
        <v>0.13578947368421052</v>
      </c>
      <c r="AS322" s="22">
        <v>-2.1343012704174227E-2</v>
      </c>
      <c r="AT322" s="22">
        <v>0.11730137234139622</v>
      </c>
      <c r="AU322" s="22">
        <v>0.43479337001988333</v>
      </c>
      <c r="AV322" s="22">
        <v>0.29514880652351672</v>
      </c>
      <c r="AW322" s="22">
        <v>0.42754285714285717</v>
      </c>
      <c r="AX322" s="22">
        <v>0.30114285714285716</v>
      </c>
      <c r="AY322" s="22">
        <v>1.8178985949908368</v>
      </c>
      <c r="AZ322" s="22">
        <v>1.1864508246792913</v>
      </c>
      <c r="BA322" s="22">
        <v>0.7770569153641993</v>
      </c>
      <c r="BB322" s="22">
        <v>0.55008568836318428</v>
      </c>
      <c r="BC322" s="23">
        <v>0.19011406844106463</v>
      </c>
    </row>
    <row r="323" spans="1:55" x14ac:dyDescent="0.2">
      <c r="A323" s="45" t="s">
        <v>982</v>
      </c>
      <c r="B323" s="45" t="s">
        <v>983</v>
      </c>
      <c r="C323" s="45" t="s">
        <v>72</v>
      </c>
      <c r="D323" s="45">
        <v>378204</v>
      </c>
      <c r="E323" s="45" t="s">
        <v>16</v>
      </c>
      <c r="F323" s="45">
        <v>2018</v>
      </c>
      <c r="G323" s="45" t="s">
        <v>17</v>
      </c>
      <c r="H323" s="46">
        <v>43465</v>
      </c>
      <c r="I323" s="46">
        <v>43523</v>
      </c>
      <c r="J323" s="46">
        <v>43523</v>
      </c>
      <c r="K323" s="45">
        <v>174077000</v>
      </c>
      <c r="L323" s="45">
        <v>174468000</v>
      </c>
      <c r="M323" s="45" t="s">
        <v>1812</v>
      </c>
      <c r="N323" s="20">
        <v>1.2852156428954837</v>
      </c>
      <c r="O323" s="21">
        <v>1.2852156428954837</v>
      </c>
      <c r="P323" s="21">
        <v>1.2852156428954837</v>
      </c>
      <c r="Q323" s="21">
        <v>0.19728360133323383</v>
      </c>
      <c r="R323" s="21">
        <v>0.13335846480147195</v>
      </c>
      <c r="S323" s="21">
        <v>0</v>
      </c>
      <c r="T323" s="21">
        <v>0.13335846480147195</v>
      </c>
      <c r="U323" s="21">
        <v>0.15966790300577766</v>
      </c>
      <c r="V323" s="21">
        <v>0</v>
      </c>
      <c r="W323" s="21">
        <v>0.15966790300577766</v>
      </c>
      <c r="X323" s="22">
        <v>4.0378306238430424E-2</v>
      </c>
      <c r="Y323" s="22">
        <v>0.85229362988077029</v>
      </c>
      <c r="Z323" s="22">
        <v>0.95962169376156958</v>
      </c>
      <c r="AA323" s="22">
        <v>0</v>
      </c>
      <c r="AB323" s="23">
        <v>0.8352240011359473</v>
      </c>
      <c r="AC323" s="24">
        <v>0.73469343398307985</v>
      </c>
      <c r="AD323" s="22">
        <v>0.70363436321447625</v>
      </c>
      <c r="AE323" s="22">
        <v>0.53330600241031756</v>
      </c>
      <c r="AF323" s="22">
        <v>0.43904692024966574</v>
      </c>
      <c r="AG323" s="22">
        <v>147.96438140267927</v>
      </c>
      <c r="AH323" s="23">
        <v>112.14672970843183</v>
      </c>
      <c r="AI323" s="24">
        <v>-0.50221670625643133</v>
      </c>
      <c r="AJ323" s="22">
        <v>5.8590543918908899</v>
      </c>
      <c r="AK323" s="22">
        <v>0.73580857417129064</v>
      </c>
      <c r="AL323" s="23">
        <v>1.3803176364228316</v>
      </c>
      <c r="AM323" s="24">
        <v>0.13069620404961019</v>
      </c>
      <c r="AN323" s="22">
        <v>0.2976816326949504</v>
      </c>
      <c r="AO323" s="22">
        <v>0.24863084432415791</v>
      </c>
      <c r="AP323" s="22">
        <v>27.746586950870807</v>
      </c>
      <c r="AQ323" s="22">
        <v>0.10916060647959562</v>
      </c>
      <c r="AR323" s="22">
        <v>0.74036285172949279</v>
      </c>
      <c r="AS323" s="22">
        <v>-0.37182259283020452</v>
      </c>
      <c r="AT323" s="22">
        <v>0.18407704093174515</v>
      </c>
      <c r="AU323" s="22">
        <v>3.6649505784383796</v>
      </c>
      <c r="AV323" s="22">
        <v>0.86341508060380545</v>
      </c>
      <c r="AW323" s="22">
        <v>1.3803176364228316</v>
      </c>
      <c r="AX323" s="22">
        <v>0.86341508060380545</v>
      </c>
      <c r="AY323" s="22">
        <v>0.76228704968077421</v>
      </c>
      <c r="AZ323" s="22">
        <v>0.53148160377659948</v>
      </c>
      <c r="BA323" s="22">
        <v>1.0548100944939822</v>
      </c>
      <c r="BB323" s="22">
        <v>0.99428500365396466</v>
      </c>
      <c r="BC323" s="23">
        <v>0.13689729715898635</v>
      </c>
    </row>
    <row r="324" spans="1:55" x14ac:dyDescent="0.2">
      <c r="A324" s="45" t="s">
        <v>958</v>
      </c>
      <c r="B324" s="45" t="s">
        <v>959</v>
      </c>
      <c r="C324" s="45" t="s">
        <v>138</v>
      </c>
      <c r="D324" s="45">
        <v>353084</v>
      </c>
      <c r="E324" s="45" t="s">
        <v>16</v>
      </c>
      <c r="F324" s="45">
        <v>2018</v>
      </c>
      <c r="G324" s="45" t="s">
        <v>17</v>
      </c>
      <c r="H324" s="46">
        <v>43465</v>
      </c>
      <c r="I324" s="46">
        <v>43518</v>
      </c>
      <c r="J324" s="46">
        <v>43518</v>
      </c>
      <c r="K324" s="45">
        <v>461327000</v>
      </c>
      <c r="L324" s="45">
        <v>465442000</v>
      </c>
      <c r="M324" s="45" t="s">
        <v>1813</v>
      </c>
      <c r="N324" s="20">
        <v>1.423765706935787</v>
      </c>
      <c r="O324" s="21">
        <v>1.0878598990798456</v>
      </c>
      <c r="P324" s="21">
        <v>0.30859800138517857</v>
      </c>
      <c r="Q324" s="21">
        <v>0.98231733994458215</v>
      </c>
      <c r="R324" s="21">
        <v>0.18594471317430247</v>
      </c>
      <c r="S324" s="21">
        <v>7.540784609442534E-4</v>
      </c>
      <c r="T324" s="21">
        <v>0.18519063471335823</v>
      </c>
      <c r="U324" s="21">
        <v>0.36860142919644157</v>
      </c>
      <c r="V324" s="21">
        <v>1.4948228088085169E-3</v>
      </c>
      <c r="W324" s="21">
        <v>0.36710660638763309</v>
      </c>
      <c r="X324" s="22">
        <v>0.26466314763384891</v>
      </c>
      <c r="Y324" s="22">
        <v>0.54610253857640623</v>
      </c>
      <c r="Z324" s="22">
        <v>0.73533685236615109</v>
      </c>
      <c r="AA324" s="22">
        <v>6.0142355299700211E-2</v>
      </c>
      <c r="AB324" s="23">
        <v>0.50446009821412152</v>
      </c>
      <c r="AC324" s="24">
        <v>0.23719272629465615</v>
      </c>
      <c r="AD324" s="22">
        <v>4.6243551935139911E-2</v>
      </c>
      <c r="AE324" s="22">
        <v>3.3582770578572729E-2</v>
      </c>
      <c r="AF324" s="22">
        <v>4.9048520187125966E-2</v>
      </c>
      <c r="AG324" s="22">
        <v>10.990867579908675</v>
      </c>
      <c r="AH324" s="23">
        <v>7.9817351598173518</v>
      </c>
      <c r="AI324" s="24">
        <v>-0.5786732456140351</v>
      </c>
      <c r="AJ324" s="22">
        <v>0.360937963787474</v>
      </c>
      <c r="AK324" s="22">
        <v>0.22284866468842729</v>
      </c>
      <c r="AL324" s="23">
        <v>0.36083086053412461</v>
      </c>
      <c r="AM324" s="24">
        <v>0.18616012833600701</v>
      </c>
      <c r="AN324" s="22">
        <v>3.79542802975062</v>
      </c>
      <c r="AO324" s="22">
        <v>1.9146419966526274</v>
      </c>
      <c r="AP324" s="22">
        <v>24.305626897034788</v>
      </c>
      <c r="AQ324" s="22">
        <v>9.3910356623935556E-2</v>
      </c>
      <c r="AR324" s="22">
        <v>3.504289103851068E-2</v>
      </c>
      <c r="AS324" s="22">
        <v>-2.0278383492953959E-2</v>
      </c>
      <c r="AT324" s="22">
        <v>6.7094590866454543E-2</v>
      </c>
      <c r="AU324" s="22">
        <v>0.24755120213713269</v>
      </c>
      <c r="AV324" s="22">
        <v>0.24747774480712167</v>
      </c>
      <c r="AW324" s="22">
        <v>0.36230012910914688</v>
      </c>
      <c r="AX324" s="22">
        <v>0.24848545039229317</v>
      </c>
      <c r="AY324" s="22">
        <v>2.1001246364769424</v>
      </c>
      <c r="AZ324" s="22">
        <v>1.4522226838388035</v>
      </c>
      <c r="BA324" s="22">
        <v>0.4900117508813161</v>
      </c>
      <c r="BB324" s="22">
        <v>0.34579624134520276</v>
      </c>
      <c r="BC324" s="23">
        <v>7.8980661485631667E-2</v>
      </c>
    </row>
    <row r="325" spans="1:55" x14ac:dyDescent="0.2">
      <c r="A325" s="45" t="s">
        <v>988</v>
      </c>
      <c r="B325" s="45" t="s">
        <v>989</v>
      </c>
      <c r="C325" s="45" t="s">
        <v>45</v>
      </c>
      <c r="D325" s="45">
        <v>46764</v>
      </c>
      <c r="E325" s="45" t="s">
        <v>16</v>
      </c>
      <c r="F325" s="45">
        <v>2018</v>
      </c>
      <c r="G325" s="45" t="s">
        <v>17</v>
      </c>
      <c r="H325" s="46">
        <v>43524</v>
      </c>
      <c r="I325" s="46">
        <v>43553</v>
      </c>
      <c r="J325" s="46">
        <v>43714</v>
      </c>
      <c r="K325" s="45">
        <v>75500000</v>
      </c>
      <c r="L325" s="45">
        <v>76000000</v>
      </c>
      <c r="M325" s="45" t="s">
        <v>2010</v>
      </c>
      <c r="N325" s="20">
        <v>1.6193631117760205</v>
      </c>
      <c r="O325" s="21">
        <v>0.76912801880743753</v>
      </c>
      <c r="P325" s="21">
        <v>0.2638918572344518</v>
      </c>
      <c r="Q325" s="21">
        <v>1.14605301170013</v>
      </c>
      <c r="R325" s="21">
        <v>0.25920223461807046</v>
      </c>
      <c r="S325" s="21">
        <v>1.6406269719074181E-3</v>
      </c>
      <c r="T325" s="21">
        <v>0.25756160764616304</v>
      </c>
      <c r="U325" s="21">
        <v>0.55626173624151376</v>
      </c>
      <c r="V325" s="21">
        <v>3.5208724541383792E-3</v>
      </c>
      <c r="W325" s="21">
        <v>0.55274086378737541</v>
      </c>
      <c r="X325" s="22">
        <v>0.25499549879266681</v>
      </c>
      <c r="Y325" s="22">
        <v>1.2807325871797244</v>
      </c>
      <c r="Z325" s="22">
        <v>0.74500450120733319</v>
      </c>
      <c r="AA325" s="22">
        <v>0.32263139739350649</v>
      </c>
      <c r="AB325" s="23">
        <v>0.46597171390830999</v>
      </c>
      <c r="AC325" s="24">
        <v>0.5490196078431373</v>
      </c>
      <c r="AD325" s="22">
        <v>7.2486202719073897E-2</v>
      </c>
      <c r="AE325" s="22">
        <v>7.2486202719073897E-2</v>
      </c>
      <c r="AF325" s="22">
        <v>6.0326647821600035E-2</v>
      </c>
      <c r="AG325" s="22">
        <v>5.2880523731587559</v>
      </c>
      <c r="AH325" s="23">
        <v>5.2880523731587559</v>
      </c>
      <c r="AI325" s="24">
        <v>-0.72620748785367251</v>
      </c>
      <c r="AJ325" s="22">
        <v>0.37390468048728359</v>
      </c>
      <c r="AK325" s="22">
        <v>0.22328615943910674</v>
      </c>
      <c r="AL325" s="23">
        <v>0.227148792521423</v>
      </c>
      <c r="AM325" s="24">
        <v>9.7103856709519001E-2</v>
      </c>
      <c r="AN325" s="22">
        <v>1.6096345514950166</v>
      </c>
      <c r="AO325" s="22">
        <v>0.75004417072616669</v>
      </c>
      <c r="AP325" s="22">
        <v>7.6904761904761907</v>
      </c>
      <c r="AQ325" s="22">
        <v>4.5247650538041514E-2</v>
      </c>
      <c r="AR325" s="22">
        <v>7.8498676358415218E-2</v>
      </c>
      <c r="AS325" s="22">
        <v>-5.7006326558083187E-2</v>
      </c>
      <c r="AT325" s="22">
        <v>5.8877474612349295E-2</v>
      </c>
      <c r="AU325" s="22">
        <v>0.12860653985894421</v>
      </c>
      <c r="AV325" s="22">
        <v>7.8129057387691506E-2</v>
      </c>
      <c r="AW325" s="22">
        <v>0.22859569463953222</v>
      </c>
      <c r="AX325" s="22">
        <v>7.8626727207395553E-2</v>
      </c>
      <c r="AY325" s="22">
        <v>4.7675642216032186</v>
      </c>
      <c r="AZ325" s="22">
        <v>4.0032497678737231</v>
      </c>
      <c r="BA325" s="22">
        <v>0.44756415024172552</v>
      </c>
      <c r="BB325" s="22">
        <v>0.20975071410023371</v>
      </c>
      <c r="BC325" s="23">
        <v>6.4529014090132911E-2</v>
      </c>
    </row>
    <row r="326" spans="1:55" x14ac:dyDescent="0.2">
      <c r="A326" s="45" t="s">
        <v>997</v>
      </c>
      <c r="B326" s="45" t="s">
        <v>998</v>
      </c>
      <c r="C326" s="45" t="s">
        <v>15</v>
      </c>
      <c r="D326" s="45">
        <v>378205</v>
      </c>
      <c r="E326" s="45" t="s">
        <v>16</v>
      </c>
      <c r="F326" s="45">
        <v>2018</v>
      </c>
      <c r="G326" s="45" t="s">
        <v>17</v>
      </c>
      <c r="H326" s="46">
        <v>43465</v>
      </c>
      <c r="I326" s="46">
        <v>43524</v>
      </c>
      <c r="J326" s="46">
        <v>43679</v>
      </c>
      <c r="K326" s="45">
        <v>149419000</v>
      </c>
      <c r="L326" s="45">
        <v>151066000</v>
      </c>
      <c r="M326" s="45" t="s">
        <v>2011</v>
      </c>
      <c r="N326" s="20">
        <v>1.9234437863715235</v>
      </c>
      <c r="O326" s="21">
        <v>1.8692304031923499</v>
      </c>
      <c r="P326" s="21">
        <v>9.2680154443466681E-2</v>
      </c>
      <c r="Q326" s="21">
        <v>0.70726749110621723</v>
      </c>
      <c r="R326" s="21">
        <v>0.10369213447705102</v>
      </c>
      <c r="S326" s="21">
        <v>1.8826713068856079E-4</v>
      </c>
      <c r="T326" s="21">
        <v>0.10350386734636245</v>
      </c>
      <c r="U326" s="21">
        <v>0.17703021027608337</v>
      </c>
      <c r="V326" s="21">
        <v>3.2142235186842548E-4</v>
      </c>
      <c r="W326" s="21">
        <v>0.17670878792421493</v>
      </c>
      <c r="X326" s="22">
        <v>0.44287635756804544</v>
      </c>
      <c r="Y326" s="22">
        <v>0.87288446833587263</v>
      </c>
      <c r="Z326" s="22">
        <v>0.55712364243195456</v>
      </c>
      <c r="AA326" s="22">
        <v>0.28835734459397105</v>
      </c>
      <c r="AB326" s="23">
        <v>0.58573129589204209</v>
      </c>
      <c r="AC326" s="24">
        <v>0.13118500882799283</v>
      </c>
      <c r="AD326" s="22">
        <v>4.9008723202018746E-2</v>
      </c>
      <c r="AE326" s="22">
        <v>4.5606718781789804E-2</v>
      </c>
      <c r="AF326" s="22">
        <v>3.3272987060235071E-2</v>
      </c>
      <c r="AG326" s="22">
        <v>23.065526498955951</v>
      </c>
      <c r="AH326" s="23">
        <v>21.464402903450335</v>
      </c>
      <c r="AI326" s="24">
        <v>0.6114880193301564</v>
      </c>
      <c r="AJ326" s="22">
        <v>0.24963691308768307</v>
      </c>
      <c r="AK326" s="22">
        <v>0.55432694239524005</v>
      </c>
      <c r="AL326" s="23">
        <v>0.55432694239524005</v>
      </c>
      <c r="AM326" s="24">
        <v>8.2984401267879454E-2</v>
      </c>
      <c r="AN326" s="22">
        <v>2.4940472316973024</v>
      </c>
      <c r="AO326" s="22">
        <v>1.4608415170380211</v>
      </c>
      <c r="AP326" s="22">
        <v>6.8705205248795211</v>
      </c>
      <c r="AQ326" s="22">
        <v>4.860656089346025E-2</v>
      </c>
      <c r="AR326" s="22">
        <v>3.9346734868025889E-2</v>
      </c>
      <c r="AS326" s="22">
        <v>2.4060056971557955E-2</v>
      </c>
      <c r="AT326" s="22">
        <v>5.7479343855099743E-2</v>
      </c>
      <c r="AU326" s="22">
        <v>-0.13628744553696315</v>
      </c>
      <c r="AV326" s="22">
        <v>-0.30263073692481929</v>
      </c>
      <c r="AW326" s="22">
        <v>0.55533522880601627</v>
      </c>
      <c r="AX326" s="22">
        <v>-0.30318120351084876</v>
      </c>
      <c r="AY326" s="22">
        <v>1.4483359917230676</v>
      </c>
      <c r="AZ326" s="22">
        <v>1.1502694313919903</v>
      </c>
      <c r="BA326" s="22">
        <v>-0.64560064512442139</v>
      </c>
      <c r="BB326" s="22">
        <v>0.64251920927581441</v>
      </c>
      <c r="BC326" s="23">
        <v>8.6553221706036798E-2</v>
      </c>
    </row>
    <row r="327" spans="1:55" x14ac:dyDescent="0.2">
      <c r="A327" s="45" t="s">
        <v>964</v>
      </c>
      <c r="B327" s="45" t="s">
        <v>965</v>
      </c>
      <c r="C327" s="45" t="s">
        <v>138</v>
      </c>
      <c r="D327" s="45">
        <v>378199</v>
      </c>
      <c r="E327" s="45" t="s">
        <v>16</v>
      </c>
      <c r="F327" s="45">
        <v>2018</v>
      </c>
      <c r="G327" s="45" t="s">
        <v>17</v>
      </c>
      <c r="H327" s="46">
        <v>43465</v>
      </c>
      <c r="I327" s="46">
        <v>43522</v>
      </c>
      <c r="J327" s="46">
        <v>43686</v>
      </c>
      <c r="K327" s="45">
        <v>173000000</v>
      </c>
      <c r="L327" s="45">
        <v>171000000</v>
      </c>
      <c r="M327" s="45" t="s">
        <v>2012</v>
      </c>
      <c r="N327" s="20">
        <v>1.4130639097744362</v>
      </c>
      <c r="O327" s="21">
        <v>1.3134398496240602</v>
      </c>
      <c r="P327" s="21">
        <v>0.9910714285714286</v>
      </c>
      <c r="Q327" s="21">
        <v>0.50749179891834384</v>
      </c>
      <c r="R327" s="21">
        <v>0.16067752749514791</v>
      </c>
      <c r="S327" s="21">
        <v>2.6407104628594955E-2</v>
      </c>
      <c r="T327" s="21">
        <v>0.13427042286655297</v>
      </c>
      <c r="U327" s="21">
        <v>0.24222005496941218</v>
      </c>
      <c r="V327" s="21">
        <v>3.9808493660785531E-2</v>
      </c>
      <c r="W327" s="21">
        <v>0.20241156130862664</v>
      </c>
      <c r="X327" s="22">
        <v>0.17685114391577958</v>
      </c>
      <c r="Y327" s="22">
        <v>0.6740572521364967</v>
      </c>
      <c r="Z327" s="22">
        <v>0.82314885608422039</v>
      </c>
      <c r="AA327" s="22">
        <v>1.587955066752926E-2</v>
      </c>
      <c r="AB327" s="23">
        <v>0.6633535258483797</v>
      </c>
      <c r="AC327" s="24">
        <v>0.5604032997250229</v>
      </c>
      <c r="AD327" s="22">
        <v>0.44179651695692024</v>
      </c>
      <c r="AE327" s="22">
        <v>0.18515123739688361</v>
      </c>
      <c r="AF327" s="22">
        <v>0.15270394133822182</v>
      </c>
      <c r="AG327" s="22">
        <v>15.751633986928105</v>
      </c>
      <c r="AH327" s="23">
        <v>6.6013071895424833</v>
      </c>
      <c r="AI327" s="24">
        <v>-0.25311004784688995</v>
      </c>
      <c r="AJ327" s="22">
        <v>0.9821428571428571</v>
      </c>
      <c r="AK327" s="22">
        <v>0.75988286969253294</v>
      </c>
      <c r="AL327" s="23">
        <v>0.76500732064421673</v>
      </c>
      <c r="AM327" s="24">
        <v>7.3854065076691192E-2</v>
      </c>
      <c r="AN327" s="22">
        <v>0.4836421668587641</v>
      </c>
      <c r="AO327" s="22">
        <v>0.32082573663471153</v>
      </c>
      <c r="AP327" s="22">
        <v>6.2059158134243457</v>
      </c>
      <c r="AQ327" s="22">
        <v>4.8991354466858789E-2</v>
      </c>
      <c r="AR327" s="22">
        <v>0.38313473877176901</v>
      </c>
      <c r="AS327" s="22">
        <v>-9.6975252062328141E-2</v>
      </c>
      <c r="AT327" s="22">
        <v>0.12291948479680057</v>
      </c>
      <c r="AU327" s="22">
        <v>0.14426691729323307</v>
      </c>
      <c r="AV327" s="22">
        <v>0.1123718887262079</v>
      </c>
      <c r="AW327" s="22">
        <v>0.91546211125711785</v>
      </c>
      <c r="AX327" s="22">
        <v>0.13447218572054315</v>
      </c>
      <c r="AY327" s="22">
        <v>1.133609958506224</v>
      </c>
      <c r="AZ327" s="22">
        <v>0.25850622406639007</v>
      </c>
      <c r="BA327" s="22">
        <v>0.36854741896758703</v>
      </c>
      <c r="BB327" s="22">
        <v>0.369692532942899</v>
      </c>
      <c r="BC327" s="23">
        <v>6.7899159663865546E-2</v>
      </c>
    </row>
    <row r="328" spans="1:55" x14ac:dyDescent="0.2">
      <c r="A328" s="45" t="s">
        <v>937</v>
      </c>
      <c r="B328" s="45" t="s">
        <v>938</v>
      </c>
      <c r="C328" s="45" t="s">
        <v>34</v>
      </c>
      <c r="D328" s="45">
        <v>109664</v>
      </c>
      <c r="E328" s="45" t="s">
        <v>16</v>
      </c>
      <c r="F328" s="45">
        <v>2018</v>
      </c>
      <c r="G328" s="45" t="s">
        <v>17</v>
      </c>
      <c r="H328" s="46">
        <v>43465</v>
      </c>
      <c r="I328" s="46">
        <v>43503</v>
      </c>
      <c r="J328" s="46">
        <v>43503</v>
      </c>
      <c r="K328" s="45">
        <v>1176000000</v>
      </c>
      <c r="L328" s="45">
        <v>1194000000</v>
      </c>
      <c r="M328" s="45" t="s">
        <v>1814</v>
      </c>
      <c r="N328" s="20">
        <v>1.4278528627039322</v>
      </c>
      <c r="O328" s="21">
        <v>1.4278528627039322</v>
      </c>
      <c r="P328" s="21">
        <v>0.24909242006735774</v>
      </c>
      <c r="Q328" s="21">
        <v>1.5493309991246718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2">
        <v>0.80063275616814633</v>
      </c>
      <c r="Y328" s="22">
        <v>0.44100697603882316</v>
      </c>
      <c r="Z328" s="22">
        <v>0.19936724383185364</v>
      </c>
      <c r="AA328" s="22">
        <v>0.10641585323980968</v>
      </c>
      <c r="AB328" s="23">
        <v>0.39225977338500023</v>
      </c>
      <c r="AC328" s="24">
        <v>1</v>
      </c>
      <c r="AD328" s="22">
        <v>0.23400030548342751</v>
      </c>
      <c r="AE328" s="22">
        <v>0.1725217656942111</v>
      </c>
      <c r="AF328" s="22">
        <v>0.13708568810142049</v>
      </c>
      <c r="AG328" s="22" t="e">
        <v>#DIV/0!</v>
      </c>
      <c r="AH328" s="23" t="e">
        <v>#DIV/0!</v>
      </c>
      <c r="AI328" s="24">
        <v>1.6135914658237851</v>
      </c>
      <c r="AJ328" s="22">
        <v>0.11070288238638849</v>
      </c>
      <c r="AK328" s="22" t="e">
        <v>#DIV/0!</v>
      </c>
      <c r="AL328" s="23" t="e">
        <v>#DIV/0!</v>
      </c>
      <c r="AM328" s="24">
        <v>0.11222958609478555</v>
      </c>
      <c r="AN328" s="22">
        <v>0.8186820057521571</v>
      </c>
      <c r="AO328" s="22">
        <v>0.32113601805071862</v>
      </c>
      <c r="AP328" s="22">
        <v>1.3385810672664078</v>
      </c>
      <c r="AQ328" s="22">
        <v>4.4023152008632951E-2</v>
      </c>
      <c r="AR328" s="22">
        <v>0.19329463876584696</v>
      </c>
      <c r="AS328" s="22">
        <v>0.31189857950206201</v>
      </c>
      <c r="AT328" s="22">
        <v>6.207387060381616E-2</v>
      </c>
      <c r="AU328" s="22">
        <v>-8.5465599440143467E-2</v>
      </c>
      <c r="AV328" s="22" t="e">
        <v>#DIV/0!</v>
      </c>
      <c r="AW328" s="22" t="e">
        <v>#DIV/0!</v>
      </c>
      <c r="AX328" s="22" t="e">
        <v>#DIV/0!</v>
      </c>
      <c r="AY328" s="22">
        <v>0</v>
      </c>
      <c r="AZ328" s="22">
        <v>-1.8586814621409922</v>
      </c>
      <c r="BA328" s="22">
        <v>-1.0885793871866296</v>
      </c>
      <c r="BB328" s="22" t="e">
        <v>#DIV/0!</v>
      </c>
      <c r="BC328" s="23">
        <v>0.126123611188655</v>
      </c>
    </row>
    <row r="329" spans="1:55" x14ac:dyDescent="0.2">
      <c r="A329" s="45" t="s">
        <v>994</v>
      </c>
      <c r="B329" s="45" t="s">
        <v>995</v>
      </c>
      <c r="C329" s="45" t="s">
        <v>34</v>
      </c>
      <c r="D329" s="45">
        <v>85758</v>
      </c>
      <c r="E329" s="45" t="s">
        <v>16</v>
      </c>
      <c r="F329" s="45">
        <v>2018</v>
      </c>
      <c r="G329" s="45" t="s">
        <v>17</v>
      </c>
      <c r="H329" s="46">
        <v>43373</v>
      </c>
      <c r="I329" s="46">
        <v>43411</v>
      </c>
      <c r="J329" s="46">
        <v>43411</v>
      </c>
      <c r="K329" s="45">
        <v>1415000000</v>
      </c>
      <c r="L329" s="45">
        <v>1394000000</v>
      </c>
      <c r="M329" s="45" t="s">
        <v>1815</v>
      </c>
      <c r="N329" s="20">
        <v>3.996791051618227</v>
      </c>
      <c r="O329" s="21">
        <v>3.8102136242779867</v>
      </c>
      <c r="P329" s="21">
        <v>3.4205556064912441</v>
      </c>
      <c r="Q329" s="21">
        <v>1.1299030768230014</v>
      </c>
      <c r="R329" s="21">
        <v>0.33431573160675565</v>
      </c>
      <c r="S329" s="21">
        <v>3.809974651070458E-2</v>
      </c>
      <c r="T329" s="21">
        <v>0.29621598509605107</v>
      </c>
      <c r="U329" s="21">
        <v>0.71206010537956155</v>
      </c>
      <c r="V329" s="21">
        <v>8.114876731932609E-2</v>
      </c>
      <c r="W329" s="21">
        <v>0.63091133806023547</v>
      </c>
      <c r="X329" s="22">
        <v>0.66568426839324435</v>
      </c>
      <c r="Y329" s="22">
        <v>0.55774044915284982</v>
      </c>
      <c r="Z329" s="22">
        <v>0.33431573160675565</v>
      </c>
      <c r="AA329" s="22">
        <v>0.10113612069755368</v>
      </c>
      <c r="AB329" s="23">
        <v>0.46950493235195306</v>
      </c>
      <c r="AC329" s="24">
        <v>0.56071957292180696</v>
      </c>
      <c r="AD329" s="22">
        <v>0.11726705845408461</v>
      </c>
      <c r="AE329" s="22">
        <v>0.11726705845408461</v>
      </c>
      <c r="AF329" s="22">
        <v>0.11062760755461845</v>
      </c>
      <c r="AG329" s="22">
        <v>5.2914979757085021</v>
      </c>
      <c r="AH329" s="23">
        <v>5.2914979757085021</v>
      </c>
      <c r="AI329" s="24">
        <v>1.252716812273599</v>
      </c>
      <c r="AJ329" s="22">
        <v>0.43027413587604291</v>
      </c>
      <c r="AK329" s="22">
        <v>6.5820125154158859E-2</v>
      </c>
      <c r="AL329" s="23">
        <v>0.21436075457908921</v>
      </c>
      <c r="AM329" s="24">
        <v>8.0205555194171593E-2</v>
      </c>
      <c r="AN329" s="22">
        <v>0.72500487868340602</v>
      </c>
      <c r="AO329" s="22">
        <v>0.34039336652108848</v>
      </c>
      <c r="AP329" s="22">
        <v>0.68197393379428506</v>
      </c>
      <c r="AQ329" s="22">
        <v>3.7656903765690378E-2</v>
      </c>
      <c r="AR329" s="22">
        <v>0.2105333991296936</v>
      </c>
      <c r="AS329" s="22">
        <v>0.26373872863487507</v>
      </c>
      <c r="AT329" s="22">
        <v>7.1664172494884409E-2</v>
      </c>
      <c r="AU329" s="22">
        <v>2.1230402493811313</v>
      </c>
      <c r="AV329" s="22">
        <v>1.0576896724980587</v>
      </c>
      <c r="AW329" s="22">
        <v>0.2419321579544283</v>
      </c>
      <c r="AX329" s="22">
        <v>1.1937313125064439</v>
      </c>
      <c r="AY329" s="22">
        <v>8.3752869166029082</v>
      </c>
      <c r="AZ329" s="22">
        <v>-5.8970925784238712</v>
      </c>
      <c r="BA329" s="22">
        <v>9.3901054339010539</v>
      </c>
      <c r="BB329" s="22">
        <v>0.11939889462385238</v>
      </c>
      <c r="BC329" s="23">
        <v>4.7893878597995564E-2</v>
      </c>
    </row>
    <row r="330" spans="1:55" x14ac:dyDescent="0.2">
      <c r="A330" s="45" t="s">
        <v>991</v>
      </c>
      <c r="B330" s="45" t="s">
        <v>992</v>
      </c>
      <c r="C330" s="45" t="s">
        <v>34</v>
      </c>
      <c r="D330" s="45">
        <v>35151</v>
      </c>
      <c r="E330" s="45" t="s">
        <v>16</v>
      </c>
      <c r="F330" s="45">
        <v>2018</v>
      </c>
      <c r="G330" s="45" t="s">
        <v>17</v>
      </c>
      <c r="H330" s="46">
        <v>43555</v>
      </c>
      <c r="I330" s="46">
        <v>43602</v>
      </c>
      <c r="J330" s="46">
        <v>43770</v>
      </c>
      <c r="K330" s="45">
        <v>121987000</v>
      </c>
      <c r="L330" s="45">
        <v>127834000</v>
      </c>
      <c r="M330" s="45" t="s">
        <v>2013</v>
      </c>
      <c r="N330" s="20">
        <v>4.1783202916975428</v>
      </c>
      <c r="O330" s="21">
        <v>3.1080404913898012</v>
      </c>
      <c r="P330" s="21">
        <v>2.0985295017437946</v>
      </c>
      <c r="Q330" s="21">
        <v>0.33628593397554718</v>
      </c>
      <c r="R330" s="21">
        <v>0.15408400413757289</v>
      </c>
      <c r="S330" s="21">
        <v>0</v>
      </c>
      <c r="T330" s="21">
        <v>0.15408400413757289</v>
      </c>
      <c r="U330" s="21">
        <v>0.20590028737966867</v>
      </c>
      <c r="V330" s="21">
        <v>0</v>
      </c>
      <c r="W330" s="21">
        <v>0.20590028737966867</v>
      </c>
      <c r="X330" s="22">
        <v>0.28892885847397776</v>
      </c>
      <c r="Y330" s="22">
        <v>1.4266939205220694</v>
      </c>
      <c r="Z330" s="22">
        <v>0.71107114152602224</v>
      </c>
      <c r="AA330" s="22">
        <v>0.34065384746170935</v>
      </c>
      <c r="AB330" s="23">
        <v>0.74834283185555039</v>
      </c>
      <c r="AC330" s="24">
        <v>0.38572460531838187</v>
      </c>
      <c r="AD330" s="22">
        <v>2.3635832893901403E-2</v>
      </c>
      <c r="AE330" s="22">
        <v>2.3635832893901403E-2</v>
      </c>
      <c r="AF330" s="22">
        <v>-1.3548852275539962E-2</v>
      </c>
      <c r="AG330" s="22">
        <v>1.3379147550969903</v>
      </c>
      <c r="AH330" s="23">
        <v>1.3379147550969903</v>
      </c>
      <c r="AI330" s="24">
        <v>-0.23090132782808614</v>
      </c>
      <c r="AJ330" s="22">
        <v>1.9319296862075921</v>
      </c>
      <c r="AK330" s="22">
        <v>0.86700769864434701</v>
      </c>
      <c r="AL330" s="23">
        <v>0.86700769864434701</v>
      </c>
      <c r="AM330" s="24">
        <v>-8.4362810340307456E-3</v>
      </c>
      <c r="AN330" s="22">
        <v>0.62265650716857734</v>
      </c>
      <c r="AO330" s="22">
        <v>0.46596053384781899</v>
      </c>
      <c r="AP330" s="22">
        <v>2.1201289673061319</v>
      </c>
      <c r="AQ330" s="22">
        <v>-6.3132304393358381E-3</v>
      </c>
      <c r="AR330" s="22">
        <v>0.28670243104505883</v>
      </c>
      <c r="AS330" s="22">
        <v>-6.6199972019844386E-2</v>
      </c>
      <c r="AT330" s="22">
        <v>0.13359201782522312</v>
      </c>
      <c r="AU330" s="22">
        <v>1.3032820505847775</v>
      </c>
      <c r="AV330" s="22">
        <v>0.58488441863539753</v>
      </c>
      <c r="AW330" s="22">
        <v>0.86700769864434701</v>
      </c>
      <c r="AX330" s="22">
        <v>0.58488441863539753</v>
      </c>
      <c r="AY330" s="22">
        <v>13.990637716627301</v>
      </c>
      <c r="AZ330" s="22">
        <v>0.81461825218405848</v>
      </c>
      <c r="BA330" s="22">
        <v>-14.274995035742652</v>
      </c>
      <c r="BB330" s="22">
        <v>7.1476370145125034E-2</v>
      </c>
      <c r="BC330" s="23">
        <v>1.1831508491239411E-2</v>
      </c>
    </row>
    <row r="331" spans="1:55" x14ac:dyDescent="0.2">
      <c r="A331" s="45" t="s">
        <v>1033</v>
      </c>
      <c r="B331" s="45" t="s">
        <v>1034</v>
      </c>
      <c r="C331" s="45" t="s">
        <v>45</v>
      </c>
      <c r="D331" s="45">
        <v>403292</v>
      </c>
      <c r="E331" s="45" t="s">
        <v>16</v>
      </c>
      <c r="F331" s="45">
        <v>2018</v>
      </c>
      <c r="G331" s="45" t="s">
        <v>17</v>
      </c>
      <c r="H331" s="46">
        <v>43465</v>
      </c>
      <c r="I331" s="46">
        <v>43518</v>
      </c>
      <c r="J331" s="46">
        <v>43518</v>
      </c>
      <c r="K331" s="45">
        <v>208943000</v>
      </c>
      <c r="L331" s="45">
        <v>210177000</v>
      </c>
      <c r="M331" s="45" t="s">
        <v>1817</v>
      </c>
      <c r="N331" s="20">
        <v>0.17598779524468797</v>
      </c>
      <c r="O331" s="21">
        <v>0.15273375329626926</v>
      </c>
      <c r="P331" s="21">
        <v>2.5074192153083839E-2</v>
      </c>
      <c r="Q331" s="21">
        <v>1.0833195434664857</v>
      </c>
      <c r="R331" s="21">
        <v>0.3381478205570902</v>
      </c>
      <c r="S331" s="21">
        <v>5.3305395684856829E-2</v>
      </c>
      <c r="T331" s="21">
        <v>0.28484242487223338</v>
      </c>
      <c r="U331" s="21">
        <v>0.70446996314718435</v>
      </c>
      <c r="V331" s="21">
        <v>0.11105217260247631</v>
      </c>
      <c r="W331" s="21">
        <v>0.593417790544708</v>
      </c>
      <c r="X331" s="22">
        <v>3.7810190804158372E-2</v>
      </c>
      <c r="Y331" s="22">
        <v>0.48629579369682713</v>
      </c>
      <c r="Z331" s="22">
        <v>0.96218980919584163</v>
      </c>
      <c r="AA331" s="22">
        <v>1.2939894961127437E-2</v>
      </c>
      <c r="AB331" s="23">
        <v>0.48000317720635205</v>
      </c>
      <c r="AC331" s="24">
        <v>0.44216615809461207</v>
      </c>
      <c r="AD331" s="22">
        <v>0.30705144599841988</v>
      </c>
      <c r="AE331" s="22">
        <v>0.19868840244957617</v>
      </c>
      <c r="AF331" s="22">
        <v>0.18514031633048886</v>
      </c>
      <c r="AG331" s="22">
        <v>9.986809001004147</v>
      </c>
      <c r="AH331" s="23">
        <v>6.4623148721103005</v>
      </c>
      <c r="AI331" s="24">
        <v>-0.93085217037980694</v>
      </c>
      <c r="AJ331" s="22">
        <v>0.60008508925604098</v>
      </c>
      <c r="AK331" s="22">
        <v>0.32324780677001547</v>
      </c>
      <c r="AL331" s="23">
        <v>0.38126993596748621</v>
      </c>
      <c r="AM331" s="24">
        <v>0.15184890579158522</v>
      </c>
      <c r="AN331" s="22">
        <v>0.82018281485769928</v>
      </c>
      <c r="AO331" s="22">
        <v>0.39369035702174487</v>
      </c>
      <c r="AP331" s="22">
        <v>-2.2237953342541465</v>
      </c>
      <c r="AQ331" s="22">
        <v>7.2887957235268946E-2</v>
      </c>
      <c r="AR331" s="22">
        <v>0.32747969461752857</v>
      </c>
      <c r="AS331" s="22">
        <v>-0.30483518449004282</v>
      </c>
      <c r="AT331" s="22">
        <v>0.1289255978913468</v>
      </c>
      <c r="AU331" s="22">
        <v>0.55549631502564367</v>
      </c>
      <c r="AV331" s="22">
        <v>0.35294002176020511</v>
      </c>
      <c r="AW331" s="22">
        <v>0.45262077076185764</v>
      </c>
      <c r="AX331" s="22">
        <v>0.41898919797188983</v>
      </c>
      <c r="AY331" s="22">
        <v>2.7973104535757352</v>
      </c>
      <c r="AZ331" s="22">
        <v>2.7527461274464335</v>
      </c>
      <c r="BA331" s="22">
        <v>1.637388447591674</v>
      </c>
      <c r="BB331" s="22">
        <v>0.2313240048910723</v>
      </c>
      <c r="BC331" s="23">
        <v>9.9625883687202363E-2</v>
      </c>
    </row>
    <row r="332" spans="1:55" x14ac:dyDescent="0.2">
      <c r="A332" s="45" t="s">
        <v>469</v>
      </c>
      <c r="B332" s="45" t="s">
        <v>470</v>
      </c>
      <c r="C332" s="45" t="s">
        <v>113</v>
      </c>
      <c r="D332" s="45">
        <v>741323</v>
      </c>
      <c r="E332" s="45" t="s">
        <v>16</v>
      </c>
      <c r="F332" s="45">
        <v>2018</v>
      </c>
      <c r="G332" s="45" t="s">
        <v>17</v>
      </c>
      <c r="H332" s="46">
        <v>43465</v>
      </c>
      <c r="I332" s="46">
        <v>43525</v>
      </c>
      <c r="J332" s="46">
        <v>43686</v>
      </c>
      <c r="K332" s="45">
        <v>40229000</v>
      </c>
      <c r="L332" s="45">
        <v>40403000</v>
      </c>
      <c r="M332" s="54" t="s">
        <v>2014</v>
      </c>
      <c r="N332" s="20">
        <v>0.26616848873804633</v>
      </c>
      <c r="O332" s="21">
        <v>0.26616848873804633</v>
      </c>
      <c r="P332" s="21">
        <v>0</v>
      </c>
      <c r="Q332" s="21">
        <v>1.8188717913423835</v>
      </c>
      <c r="R332" s="21">
        <v>2.6848108867694325E-2</v>
      </c>
      <c r="S332" s="21">
        <v>0</v>
      </c>
      <c r="T332" s="21">
        <v>2.6848108867694325E-2</v>
      </c>
      <c r="U332" s="21">
        <v>7.5681376738032838E-2</v>
      </c>
      <c r="V332" s="21">
        <v>0</v>
      </c>
      <c r="W332" s="21">
        <v>7.5681376738032838E-2</v>
      </c>
      <c r="X332" s="22">
        <v>0.16459860276828484</v>
      </c>
      <c r="Y332" s="22">
        <v>0.3547518560692634</v>
      </c>
      <c r="Z332" s="22">
        <v>0.83540139723171514</v>
      </c>
      <c r="AA332" s="22">
        <v>0</v>
      </c>
      <c r="AB332" s="23">
        <v>0.3547518560692634</v>
      </c>
      <c r="AC332" s="24">
        <v>1</v>
      </c>
      <c r="AD332" s="22">
        <v>0.73984594459535546</v>
      </c>
      <c r="AE332" s="22">
        <v>0.73984594459535546</v>
      </c>
      <c r="AF332" s="22">
        <v>7.244265016076723E-2</v>
      </c>
      <c r="AG332" s="22">
        <v>151.5520678416606</v>
      </c>
      <c r="AH332" s="23">
        <v>151.5520678416606</v>
      </c>
      <c r="AI332" s="24">
        <v>-0.23691378549625738</v>
      </c>
      <c r="AJ332" s="22">
        <v>7.9695650847735292E-2</v>
      </c>
      <c r="AK332" s="22">
        <v>1.5084599657401778</v>
      </c>
      <c r="AL332" s="23">
        <v>1.8356523180637674</v>
      </c>
      <c r="AM332" s="24">
        <v>5.6034771171357182E-2</v>
      </c>
      <c r="AN332" s="22">
        <v>0.77350526308746126</v>
      </c>
      <c r="AO332" s="22">
        <v>0.27440242775962082</v>
      </c>
      <c r="AP332" s="22">
        <v>-0.60467510287933235</v>
      </c>
      <c r="AQ332" s="22">
        <v>1.9878439077455415E-2</v>
      </c>
      <c r="AR332" s="22">
        <v>0.17960407158563685</v>
      </c>
      <c r="AS332" s="22">
        <v>-4.2550680489894022E-2</v>
      </c>
      <c r="AT332" s="22">
        <v>4.9283793278611474E-2</v>
      </c>
      <c r="AU332" s="22">
        <v>2.9481879189110549E-2</v>
      </c>
      <c r="AV332" s="22">
        <v>0.67906440688669789</v>
      </c>
      <c r="AW332" s="22">
        <v>1.8356523180637674</v>
      </c>
      <c r="AX332" s="22">
        <v>0.67906440688669789</v>
      </c>
      <c r="AY332" s="22">
        <v>0.13224658106274143</v>
      </c>
      <c r="AZ332" s="22">
        <v>0.13224658106274143</v>
      </c>
      <c r="BA332" s="22">
        <v>0.91715426212449469</v>
      </c>
      <c r="BB332" s="22">
        <v>7.5616321568689369</v>
      </c>
      <c r="BC332" s="23">
        <v>0.53201137845653279</v>
      </c>
    </row>
    <row r="333" spans="1:55" x14ac:dyDescent="0.2">
      <c r="A333" s="45" t="s">
        <v>1009</v>
      </c>
      <c r="B333" s="45" t="s">
        <v>1010</v>
      </c>
      <c r="C333" s="45" t="s">
        <v>24</v>
      </c>
      <c r="D333" s="45">
        <v>378206</v>
      </c>
      <c r="E333" s="45" t="s">
        <v>16</v>
      </c>
      <c r="F333" s="45">
        <v>2018</v>
      </c>
      <c r="G333" s="45" t="s">
        <v>17</v>
      </c>
      <c r="H333" s="46">
        <v>43465</v>
      </c>
      <c r="I333" s="46">
        <v>43503</v>
      </c>
      <c r="J333" s="46">
        <v>43503</v>
      </c>
      <c r="K333" s="45">
        <v>108119000</v>
      </c>
      <c r="L333" s="45">
        <v>114729000</v>
      </c>
      <c r="M333" s="45" t="s">
        <v>1818</v>
      </c>
      <c r="N333" s="20">
        <v>3.8177850306873813</v>
      </c>
      <c r="O333" s="21">
        <v>3.1782880060731866</v>
      </c>
      <c r="P333" s="21">
        <v>1.2413924294771477</v>
      </c>
      <c r="Q333" s="21">
        <v>0.42646073178107441</v>
      </c>
      <c r="R333" s="21">
        <v>8.026358336549036E-2</v>
      </c>
      <c r="S333" s="21">
        <v>0</v>
      </c>
      <c r="T333" s="21">
        <v>8.026358336549036E-2</v>
      </c>
      <c r="U333" s="21">
        <v>0.11449284986290864</v>
      </c>
      <c r="V333" s="21">
        <v>0</v>
      </c>
      <c r="W333" s="21">
        <v>0.11449284986290864</v>
      </c>
      <c r="X333" s="22">
        <v>0.49462443375307469</v>
      </c>
      <c r="Y333" s="22">
        <v>0.70103577176737497</v>
      </c>
      <c r="Z333" s="22">
        <v>0.50537556624692526</v>
      </c>
      <c r="AA333" s="22">
        <v>0</v>
      </c>
      <c r="AB333" s="23">
        <v>0.70103577176737497</v>
      </c>
      <c r="AC333" s="24">
        <v>0.93238323382253441</v>
      </c>
      <c r="AD333" s="22">
        <v>0.354140090292831</v>
      </c>
      <c r="AE333" s="22">
        <v>0.354140090292831</v>
      </c>
      <c r="AF333" s="22">
        <v>0.2040982066939851</v>
      </c>
      <c r="AG333" s="22">
        <v>82.789561686372863</v>
      </c>
      <c r="AH333" s="23">
        <v>82.789561686372863</v>
      </c>
      <c r="AI333" s="24">
        <v>-1.8667107332806982E-2</v>
      </c>
      <c r="AJ333" s="22">
        <v>1.1511506557121507</v>
      </c>
      <c r="AK333" s="22">
        <v>1.8581369331000082</v>
      </c>
      <c r="AL333" s="23">
        <v>1.8581369331000082</v>
      </c>
      <c r="AM333" s="24">
        <v>0.19506767329451222</v>
      </c>
      <c r="AN333" s="22">
        <v>0.95575397968580478</v>
      </c>
      <c r="AO333" s="22">
        <v>0.67001772876877819</v>
      </c>
      <c r="AP333" s="22">
        <v>1.8353307515095105</v>
      </c>
      <c r="AQ333" s="22">
        <v>0.13674941689488454</v>
      </c>
      <c r="AR333" s="22">
        <v>0.22259221246045155</v>
      </c>
      <c r="AS333" s="22">
        <v>-4.1551527214462244E-3</v>
      </c>
      <c r="AT333" s="22">
        <v>0.14914072863436909</v>
      </c>
      <c r="AU333" s="22">
        <v>0.26590446532444784</v>
      </c>
      <c r="AV333" s="22">
        <v>0.42921133323761501</v>
      </c>
      <c r="AW333" s="22">
        <v>1.8581369331000082</v>
      </c>
      <c r="AX333" s="22">
        <v>0.42921133323761501</v>
      </c>
      <c r="AY333" s="22">
        <v>0.33826507231470032</v>
      </c>
      <c r="AZ333" s="22">
        <v>-0.33955090207641792</v>
      </c>
      <c r="BA333" s="22">
        <v>0.25192092521470394</v>
      </c>
      <c r="BB333" s="22">
        <v>2.9562614702048324</v>
      </c>
      <c r="BC333" s="23">
        <v>0.27259728688760215</v>
      </c>
    </row>
    <row r="334" spans="1:55" x14ac:dyDescent="0.2">
      <c r="A334" s="45" t="s">
        <v>1018</v>
      </c>
      <c r="B334" s="45" t="s">
        <v>1019</v>
      </c>
      <c r="C334" s="45" t="s">
        <v>15</v>
      </c>
      <c r="D334" s="45">
        <v>378208</v>
      </c>
      <c r="E334" s="45" t="s">
        <v>16</v>
      </c>
      <c r="F334" s="45">
        <v>2018</v>
      </c>
      <c r="G334" s="45" t="s">
        <v>17</v>
      </c>
      <c r="H334" s="46">
        <v>43465</v>
      </c>
      <c r="I334" s="46">
        <v>43511</v>
      </c>
      <c r="J334" s="46">
        <v>43511</v>
      </c>
      <c r="K334" s="45">
        <v>118696000</v>
      </c>
      <c r="L334" s="45">
        <v>119810000</v>
      </c>
      <c r="M334" s="45" t="s">
        <v>1819</v>
      </c>
      <c r="N334" s="20">
        <v>1.9145295602597152</v>
      </c>
      <c r="O334" s="21">
        <v>1.9145295602597152</v>
      </c>
      <c r="P334" s="21">
        <v>0.39410960882261703</v>
      </c>
      <c r="Q334" s="21">
        <v>0.68959842209786792</v>
      </c>
      <c r="R334" s="21">
        <v>4.4981027645125396E-4</v>
      </c>
      <c r="S334" s="21">
        <v>9.799438165545176E-5</v>
      </c>
      <c r="T334" s="21">
        <v>3.5181589479580218E-4</v>
      </c>
      <c r="U334" s="21">
        <v>7.5999873333544446E-4</v>
      </c>
      <c r="V334" s="21">
        <v>1.6557115261950754E-4</v>
      </c>
      <c r="W334" s="21">
        <v>5.9442758071593695E-4</v>
      </c>
      <c r="X334" s="22">
        <v>0.76674927468092924</v>
      </c>
      <c r="Y334" s="22">
        <v>0.66919932696505191</v>
      </c>
      <c r="Z334" s="22">
        <v>0.23325072531907079</v>
      </c>
      <c r="AA334" s="22">
        <v>0.11292647636836034</v>
      </c>
      <c r="AB334" s="23">
        <v>0.59185661333558948</v>
      </c>
      <c r="AC334" s="24">
        <v>0.41084083679828448</v>
      </c>
      <c r="AD334" s="22">
        <v>9.8215440185661515E-2</v>
      </c>
      <c r="AE334" s="22">
        <v>9.7918674926981128E-2</v>
      </c>
      <c r="AF334" s="22">
        <v>5.5172895667550001E-2</v>
      </c>
      <c r="AG334" s="22">
        <v>-287.53752084491384</v>
      </c>
      <c r="AH334" s="23">
        <v>-286.66870483602003</v>
      </c>
      <c r="AI334" s="24">
        <v>-0.7790243073261941</v>
      </c>
      <c r="AJ334" s="22">
        <v>0.60568715436370835</v>
      </c>
      <c r="AK334" s="22">
        <v>395.22738095238094</v>
      </c>
      <c r="AL334" s="23">
        <v>539.27499999999998</v>
      </c>
      <c r="AM334" s="24">
        <v>0.2629088951518414</v>
      </c>
      <c r="AN334" s="22">
        <v>4.7651821056488712</v>
      </c>
      <c r="AO334" s="22">
        <v>2.8203045429766944</v>
      </c>
      <c r="AP334" s="22">
        <v>7.700287876860636</v>
      </c>
      <c r="AQ334" s="22">
        <v>0.15560436830037044</v>
      </c>
      <c r="AR334" s="22">
        <v>8.6008951564226319E-2</v>
      </c>
      <c r="AS334" s="22">
        <v>-6.7003063916173597E-2</v>
      </c>
      <c r="AT334" s="22">
        <v>0.24257143683324997</v>
      </c>
      <c r="AU334" s="22">
        <v>0.50073004802806809</v>
      </c>
      <c r="AV334" s="22">
        <v>445.8261904761905</v>
      </c>
      <c r="AW334" s="22">
        <v>689.48401826484019</v>
      </c>
      <c r="AX334" s="22">
        <v>570.00608828006091</v>
      </c>
      <c r="AY334" s="22">
        <v>1.6238787503866378E-3</v>
      </c>
      <c r="AZ334" s="22">
        <v>-0.56818937519331891</v>
      </c>
      <c r="BA334" s="22">
        <v>1.2887633180078737</v>
      </c>
      <c r="BB334" s="22">
        <v>613.94880952380947</v>
      </c>
      <c r="BC334" s="23">
        <v>0.46064339676908206</v>
      </c>
    </row>
    <row r="335" spans="1:55" x14ac:dyDescent="0.2">
      <c r="A335" s="45" t="s">
        <v>1003</v>
      </c>
      <c r="B335" s="45" t="s">
        <v>1004</v>
      </c>
      <c r="C335" s="45" t="s">
        <v>45</v>
      </c>
      <c r="D335" s="45">
        <v>331016</v>
      </c>
      <c r="E335" s="45" t="s">
        <v>16</v>
      </c>
      <c r="F335" s="45">
        <v>2018</v>
      </c>
      <c r="G335" s="45" t="s">
        <v>17</v>
      </c>
      <c r="H335" s="46">
        <v>43555</v>
      </c>
      <c r="I335" s="46">
        <v>43601</v>
      </c>
      <c r="J335" s="46">
        <v>43601</v>
      </c>
      <c r="K335" s="45">
        <v>79000000</v>
      </c>
      <c r="L335" s="45">
        <v>80000000</v>
      </c>
      <c r="M335" s="45" t="s">
        <v>1820</v>
      </c>
      <c r="N335" s="20">
        <v>2.2356350806451615</v>
      </c>
      <c r="O335" s="21">
        <v>1.7559853830645162</v>
      </c>
      <c r="P335" s="21">
        <v>1.262600806451613</v>
      </c>
      <c r="Q335" s="21">
        <v>0.77685544050442534</v>
      </c>
      <c r="R335" s="21">
        <v>9.7048817410837818E-2</v>
      </c>
      <c r="S335" s="21">
        <v>5.0168476226132533E-2</v>
      </c>
      <c r="T335" s="21">
        <v>4.6880341184705292E-2</v>
      </c>
      <c r="U335" s="21">
        <v>0.17244171921096779</v>
      </c>
      <c r="V335" s="21">
        <v>8.9142129924220506E-2</v>
      </c>
      <c r="W335" s="21">
        <v>8.3299589286747272E-2</v>
      </c>
      <c r="X335" s="22">
        <v>0.57760487034655639</v>
      </c>
      <c r="Y335" s="22">
        <v>0.69081681585677746</v>
      </c>
      <c r="Z335" s="22">
        <v>0.42239512965344361</v>
      </c>
      <c r="AA335" s="22">
        <v>0.15472140380577215</v>
      </c>
      <c r="AB335" s="23">
        <v>0.56279198476388914</v>
      </c>
      <c r="AC335" s="24">
        <v>0.60684534881840091</v>
      </c>
      <c r="AD335" s="22">
        <v>0.10614172718891028</v>
      </c>
      <c r="AE335" s="22">
        <v>0.10614172718891028</v>
      </c>
      <c r="AF335" s="22">
        <v>2.6333241673810719E-2</v>
      </c>
      <c r="AG335" s="22">
        <v>111.22033898305085</v>
      </c>
      <c r="AH335" s="23">
        <v>111.22033898305085</v>
      </c>
      <c r="AI335" s="24">
        <v>-0.20254332888934468</v>
      </c>
      <c r="AJ335" s="22">
        <v>0.61435231854838712</v>
      </c>
      <c r="AK335" s="22">
        <v>1.3631331767863133</v>
      </c>
      <c r="AL335" s="23">
        <v>1.6355249916135526</v>
      </c>
      <c r="AM335" s="24">
        <v>4.7087406721814079E-2</v>
      </c>
      <c r="AN335" s="22">
        <v>1.7881355932203389</v>
      </c>
      <c r="AO335" s="22">
        <v>1.0063483795354289</v>
      </c>
      <c r="AP335" s="22">
        <v>3.1523047114011828</v>
      </c>
      <c r="AQ335" s="22">
        <v>2.6500415086354239E-2</v>
      </c>
      <c r="AR335" s="22">
        <v>0.15772447147501739</v>
      </c>
      <c r="AS335" s="22">
        <v>-3.1946039499862508E-2</v>
      </c>
      <c r="AT335" s="22">
        <v>0.15872576628196572</v>
      </c>
      <c r="AU335" s="22">
        <v>0.49521169354838712</v>
      </c>
      <c r="AV335" s="22">
        <v>1.3183495471318349</v>
      </c>
      <c r="AW335" s="22">
        <v>3.385763888888889</v>
      </c>
      <c r="AX335" s="22">
        <v>2.7291666666666665</v>
      </c>
      <c r="AY335" s="22">
        <v>0.90856446205425179</v>
      </c>
      <c r="AZ335" s="22">
        <v>-2.1453825053337399</v>
      </c>
      <c r="BA335" s="22">
        <v>4.8280098280098276</v>
      </c>
      <c r="BB335" s="22">
        <v>1.1006373700100638</v>
      </c>
      <c r="BC335" s="23">
        <v>0.14402668949320691</v>
      </c>
    </row>
    <row r="336" spans="1:55" x14ac:dyDescent="0.2">
      <c r="A336" s="45" t="s">
        <v>1015</v>
      </c>
      <c r="B336" s="45" t="s">
        <v>1016</v>
      </c>
      <c r="C336" s="45" t="s">
        <v>24</v>
      </c>
      <c r="D336" s="45">
        <v>129653</v>
      </c>
      <c r="E336" s="45" t="s">
        <v>16</v>
      </c>
      <c r="F336" s="45">
        <v>2019</v>
      </c>
      <c r="G336" s="45" t="s">
        <v>17</v>
      </c>
      <c r="H336" s="46">
        <v>43646</v>
      </c>
      <c r="I336" s="46">
        <v>43685</v>
      </c>
      <c r="J336" s="46">
        <v>43763</v>
      </c>
      <c r="K336" s="45">
        <v>143537000</v>
      </c>
      <c r="L336" s="45">
        <v>145224000</v>
      </c>
      <c r="M336" s="45" t="s">
        <v>2015</v>
      </c>
      <c r="N336" s="20">
        <v>2.0845361066720911</v>
      </c>
      <c r="O336" s="21">
        <v>1.5589585505301722</v>
      </c>
      <c r="P336" s="21">
        <v>0.3690980324655892</v>
      </c>
      <c r="Q336" s="21">
        <v>0.48807807749468185</v>
      </c>
      <c r="R336" s="21">
        <v>9.1860663600227557E-2</v>
      </c>
      <c r="S336" s="21">
        <v>3.7422611469021903E-3</v>
      </c>
      <c r="T336" s="21">
        <v>8.8118402453325362E-2</v>
      </c>
      <c r="U336" s="21">
        <v>0.13669583968761231</v>
      </c>
      <c r="V336" s="21">
        <v>5.5687767729652544E-3</v>
      </c>
      <c r="W336" s="21">
        <v>0.13112706291464707</v>
      </c>
      <c r="X336" s="22">
        <v>0.34782760532820178</v>
      </c>
      <c r="Y336" s="22">
        <v>1.1568635713663653</v>
      </c>
      <c r="Z336" s="22">
        <v>0.65217239467179822</v>
      </c>
      <c r="AA336" s="22">
        <v>0.34888083022974142</v>
      </c>
      <c r="AB336" s="23">
        <v>0.6720077495420087</v>
      </c>
      <c r="AC336" s="24">
        <v>0.5820726127213276</v>
      </c>
      <c r="AD336" s="22">
        <v>0.23153231609660047</v>
      </c>
      <c r="AE336" s="22">
        <v>0.23153231609660047</v>
      </c>
      <c r="AF336" s="22">
        <v>0.13485537108857548</v>
      </c>
      <c r="AG336" s="22">
        <v>45.239291976287888</v>
      </c>
      <c r="AH336" s="23">
        <v>45.239291976287888</v>
      </c>
      <c r="AI336" s="24">
        <v>-2.0329527588678604</v>
      </c>
      <c r="AJ336" s="22">
        <v>0.98782784905202747</v>
      </c>
      <c r="AK336" s="22">
        <v>1.0855379564689078</v>
      </c>
      <c r="AL336" s="23">
        <v>1.7943465006715129</v>
      </c>
      <c r="AM336" s="24">
        <v>0.15327395117971035</v>
      </c>
      <c r="AN336" s="22">
        <v>1.1365802484725447</v>
      </c>
      <c r="AO336" s="22">
        <v>0.76379073494993188</v>
      </c>
      <c r="AP336" s="22">
        <v>4.22061507607292</v>
      </c>
      <c r="AQ336" s="22">
        <v>0.10300128299568886</v>
      </c>
      <c r="AR336" s="22">
        <v>0.2158050009486385</v>
      </c>
      <c r="AS336" s="22">
        <v>-0.4387213720560158</v>
      </c>
      <c r="AT336" s="22">
        <v>0.16482986028043134</v>
      </c>
      <c r="AU336" s="22">
        <v>0.78866071131679472</v>
      </c>
      <c r="AV336" s="22">
        <v>1.432568021772652</v>
      </c>
      <c r="AW336" s="22">
        <v>1.8705498022134317</v>
      </c>
      <c r="AX336" s="22">
        <v>1.4934071143902692</v>
      </c>
      <c r="AY336" s="22">
        <v>0.51944979154016657</v>
      </c>
      <c r="AZ336" s="22">
        <v>0.17118437298714914</v>
      </c>
      <c r="BA336" s="22">
        <v>1.2776214558221479</v>
      </c>
      <c r="BB336" s="22">
        <v>1.9251138729597022</v>
      </c>
      <c r="BC336" s="23">
        <v>0.21226016326409092</v>
      </c>
    </row>
    <row r="337" spans="1:55" x14ac:dyDescent="0.2">
      <c r="A337" s="45" t="s">
        <v>1021</v>
      </c>
      <c r="B337" s="45" t="s">
        <v>1022</v>
      </c>
      <c r="C337" s="45" t="s">
        <v>15</v>
      </c>
      <c r="D337" s="45">
        <v>121874</v>
      </c>
      <c r="E337" s="45" t="s">
        <v>16</v>
      </c>
      <c r="F337" s="45">
        <v>2018</v>
      </c>
      <c r="G337" s="45" t="s">
        <v>17</v>
      </c>
      <c r="H337" s="46">
        <v>43373</v>
      </c>
      <c r="I337" s="46">
        <v>43413</v>
      </c>
      <c r="J337" s="46">
        <v>43413</v>
      </c>
      <c r="K337" s="45">
        <v>122100000</v>
      </c>
      <c r="L337" s="45">
        <v>125100000</v>
      </c>
      <c r="M337" s="45" t="s">
        <v>1821</v>
      </c>
      <c r="N337" s="20">
        <v>2.060164041383167</v>
      </c>
      <c r="O337" s="21">
        <v>1.7997949482710411</v>
      </c>
      <c r="P337" s="21">
        <v>1.1816105881256407</v>
      </c>
      <c r="Q337" s="21">
        <v>1.6887295389698154</v>
      </c>
      <c r="R337" s="21">
        <v>0.25745283940963737</v>
      </c>
      <c r="S337" s="21">
        <v>8.383484368236592E-2</v>
      </c>
      <c r="T337" s="21">
        <v>0.17361799572727146</v>
      </c>
      <c r="U337" s="21">
        <v>0.69222105421234414</v>
      </c>
      <c r="V337" s="21">
        <v>0.22540922060369425</v>
      </c>
      <c r="W337" s="21">
        <v>0.46681183360864997</v>
      </c>
      <c r="X337" s="22">
        <v>0.61726964268260331</v>
      </c>
      <c r="Y337" s="22">
        <v>0.45562777967841261</v>
      </c>
      <c r="Z337" s="22">
        <v>0.38273035731739669</v>
      </c>
      <c r="AA337" s="22">
        <v>0.15048103104011618</v>
      </c>
      <c r="AB337" s="23">
        <v>0.37192286747559938</v>
      </c>
      <c r="AC337" s="24">
        <v>0.41579389349262436</v>
      </c>
      <c r="AD337" s="22">
        <v>0.1764454232883875</v>
      </c>
      <c r="AE337" s="22">
        <v>0.1764454232883875</v>
      </c>
      <c r="AF337" s="22">
        <v>0.13082883082724636</v>
      </c>
      <c r="AG337" s="22">
        <v>14.614173228346457</v>
      </c>
      <c r="AH337" s="23">
        <v>14.614173228346457</v>
      </c>
      <c r="AI337" s="24">
        <v>-0.62823984526112187</v>
      </c>
      <c r="AJ337" s="22">
        <v>0.48187156305340667</v>
      </c>
      <c r="AK337" s="22">
        <v>0.34889901290812453</v>
      </c>
      <c r="AL337" s="23">
        <v>0.56079835123115307</v>
      </c>
      <c r="AM337" s="24">
        <v>0.30999399309205589</v>
      </c>
      <c r="AN337" s="22">
        <v>2.3694623817389999</v>
      </c>
      <c r="AO337" s="22">
        <v>0.88125724339193212</v>
      </c>
      <c r="AP337" s="22">
        <v>2.7743197503186954</v>
      </c>
      <c r="AQ337" s="22">
        <v>0.11529385481100855</v>
      </c>
      <c r="AR337" s="22">
        <v>0.16383312471281669</v>
      </c>
      <c r="AS337" s="22">
        <v>-0.10292649691822604</v>
      </c>
      <c r="AT337" s="22">
        <v>0.14437912786070348</v>
      </c>
      <c r="AU337" s="22">
        <v>0.24107558952372077</v>
      </c>
      <c r="AV337" s="22">
        <v>0.28056188306757784</v>
      </c>
      <c r="AW337" s="22">
        <v>0.83159079942094261</v>
      </c>
      <c r="AX337" s="22">
        <v>0.4160366736368023</v>
      </c>
      <c r="AY337" s="22">
        <v>1.6557112068965518</v>
      </c>
      <c r="AZ337" s="22">
        <v>-0.6211386494252874</v>
      </c>
      <c r="BA337" s="22">
        <v>0.62649872835170162</v>
      </c>
      <c r="BB337" s="22">
        <v>0.60397006182883173</v>
      </c>
      <c r="BC337" s="23">
        <v>0.22201399549432804</v>
      </c>
    </row>
    <row r="338" spans="1:55" x14ac:dyDescent="0.2">
      <c r="A338" s="45" t="s">
        <v>1024</v>
      </c>
      <c r="B338" s="45" t="s">
        <v>1025</v>
      </c>
      <c r="C338" s="45" t="s">
        <v>15</v>
      </c>
      <c r="D338" s="45">
        <v>744726</v>
      </c>
      <c r="E338" s="45" t="s">
        <v>16</v>
      </c>
      <c r="F338" s="45">
        <v>2018</v>
      </c>
      <c r="G338" s="45" t="s">
        <v>17</v>
      </c>
      <c r="H338" s="46">
        <v>43465</v>
      </c>
      <c r="I338" s="46">
        <v>43525</v>
      </c>
      <c r="J338" s="46">
        <v>43581</v>
      </c>
      <c r="K338" s="45">
        <v>327316500</v>
      </c>
      <c r="L338" s="45">
        <v>327317000</v>
      </c>
      <c r="M338" s="45" t="s">
        <v>2016</v>
      </c>
      <c r="N338" s="20">
        <v>0.89213393126907448</v>
      </c>
      <c r="O338" s="21">
        <v>0.84126978738428004</v>
      </c>
      <c r="P338" s="21">
        <v>0.363412307472952</v>
      </c>
      <c r="Q338" s="21">
        <v>0.58070815568781697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2">
        <v>0.25423663224861487</v>
      </c>
      <c r="Y338" s="22">
        <v>1.0263249998822885</v>
      </c>
      <c r="Z338" s="22">
        <v>0.74576336775138508</v>
      </c>
      <c r="AA338" s="22">
        <v>0.33522918010995845</v>
      </c>
      <c r="AB338" s="23">
        <v>0.63262784872826061</v>
      </c>
      <c r="AC338" s="24">
        <v>0.51017678470832883</v>
      </c>
      <c r="AD338" s="22">
        <v>0.20943250035693867</v>
      </c>
      <c r="AE338" s="22">
        <v>0.17563234897909563</v>
      </c>
      <c r="AF338" s="22">
        <v>0.10700633289863479</v>
      </c>
      <c r="AG338" s="22">
        <v>-1353.5945945945946</v>
      </c>
      <c r="AH338" s="23">
        <v>-1135.1389961389962</v>
      </c>
      <c r="AI338" s="24">
        <v>-0.55343926583676761</v>
      </c>
      <c r="AJ338" s="22">
        <v>0.79903180579083344</v>
      </c>
      <c r="AK338" s="22" t="e">
        <v>#DIV/0!</v>
      </c>
      <c r="AL338" s="23" t="e">
        <v>#DIV/0!</v>
      </c>
      <c r="AM338" s="24">
        <v>0.27392174014105614</v>
      </c>
      <c r="AN338" s="22">
        <v>2.5598647549256488</v>
      </c>
      <c r="AO338" s="22">
        <v>1.6194417329439093</v>
      </c>
      <c r="AP338" s="22">
        <v>-52.683231572984198</v>
      </c>
      <c r="AQ338" s="22">
        <v>0.17329052118533797</v>
      </c>
      <c r="AR338" s="22">
        <v>0.14060695704847853</v>
      </c>
      <c r="AS338" s="22">
        <v>-7.7817411080451884E-2</v>
      </c>
      <c r="AT338" s="22">
        <v>0.22770477418655791</v>
      </c>
      <c r="AU338" s="22">
        <v>0.27564000285162388</v>
      </c>
      <c r="AV338" s="22" t="e">
        <v>#DIV/0!</v>
      </c>
      <c r="AW338" s="22" t="e">
        <v>#DIV/0!</v>
      </c>
      <c r="AX338" s="22" t="e">
        <v>#DIV/0!</v>
      </c>
      <c r="AY338" s="22">
        <v>0</v>
      </c>
      <c r="AZ338" s="22">
        <v>-0.30535026142318039</v>
      </c>
      <c r="BA338" s="22">
        <v>0.45328934146178068</v>
      </c>
      <c r="BB338" s="22" t="e">
        <v>#DIV/0!</v>
      </c>
      <c r="BC338" s="23">
        <v>0.39778566731701243</v>
      </c>
    </row>
    <row r="339" spans="1:55" x14ac:dyDescent="0.2">
      <c r="A339" s="45" t="s">
        <v>1027</v>
      </c>
      <c r="B339" s="45" t="s">
        <v>1028</v>
      </c>
      <c r="C339" s="45" t="s">
        <v>15</v>
      </c>
      <c r="D339" s="45">
        <v>119446</v>
      </c>
      <c r="E339" s="45" t="s">
        <v>16</v>
      </c>
      <c r="F339" s="45">
        <v>2018</v>
      </c>
      <c r="G339" s="45" t="s">
        <v>17</v>
      </c>
      <c r="H339" s="46">
        <v>43465</v>
      </c>
      <c r="I339" s="46">
        <v>43521</v>
      </c>
      <c r="J339" s="46">
        <v>43521</v>
      </c>
      <c r="K339" s="45">
        <v>103300000</v>
      </c>
      <c r="L339" s="45">
        <v>104400000</v>
      </c>
      <c r="M339" s="45" t="s">
        <v>1822</v>
      </c>
      <c r="N339" s="20">
        <v>0.86695289121118513</v>
      </c>
      <c r="O339" s="21">
        <v>0.76597127538115772</v>
      </c>
      <c r="P339" s="21">
        <v>0.33079926224827033</v>
      </c>
      <c r="Q339" s="21">
        <v>1.0858569979095409</v>
      </c>
      <c r="R339" s="21">
        <v>0.36011499528548108</v>
      </c>
      <c r="S339" s="21">
        <v>5.594585738760121E-2</v>
      </c>
      <c r="T339" s="21">
        <v>0.30416913789787986</v>
      </c>
      <c r="U339" s="21">
        <v>0.75114838296838204</v>
      </c>
      <c r="V339" s="21">
        <v>0.11669505813597716</v>
      </c>
      <c r="W339" s="21">
        <v>0.63445332483240491</v>
      </c>
      <c r="X339" s="22">
        <v>0.12289405174326837</v>
      </c>
      <c r="Y339" s="22">
        <v>3.3963210123104663</v>
      </c>
      <c r="Z339" s="22">
        <v>0.8771059482567316</v>
      </c>
      <c r="AA339" s="22">
        <v>0.61609797090933327</v>
      </c>
      <c r="AB339" s="23">
        <v>0.47941925117695333</v>
      </c>
      <c r="AC339" s="24">
        <v>0.62177190046339958</v>
      </c>
      <c r="AD339" s="22">
        <v>0.26266991154149422</v>
      </c>
      <c r="AE339" s="22">
        <v>0.26266991154149422</v>
      </c>
      <c r="AF339" s="22">
        <v>0.21091223363098757</v>
      </c>
      <c r="AG339" s="22">
        <v>6.7025021321843532</v>
      </c>
      <c r="AH339" s="23">
        <v>6.7025021321843532</v>
      </c>
      <c r="AI339" s="24">
        <v>-0.9477797165126749</v>
      </c>
      <c r="AJ339" s="22">
        <v>0.60829630695438919</v>
      </c>
      <c r="AK339" s="22">
        <v>0.21175780299114255</v>
      </c>
      <c r="AL339" s="23">
        <v>0.23944696545764713</v>
      </c>
      <c r="AM339" s="24">
        <v>0.14158416822513784</v>
      </c>
      <c r="AN339" s="22">
        <v>0.67129424304923802</v>
      </c>
      <c r="AO339" s="22">
        <v>0.3218313833220654</v>
      </c>
      <c r="AP339" s="22">
        <v>-17.064265000537024</v>
      </c>
      <c r="AQ339" s="22">
        <v>6.7878175909007368E-2</v>
      </c>
      <c r="AR339" s="22">
        <v>0.26793049809754638</v>
      </c>
      <c r="AS339" s="22">
        <v>-0.25393909153199229</v>
      </c>
      <c r="AT339" s="22">
        <v>8.6228442836903355E-2</v>
      </c>
      <c r="AU339" s="22">
        <v>0.50502683293510575</v>
      </c>
      <c r="AV339" s="22">
        <v>0.19879644383582368</v>
      </c>
      <c r="AW339" s="22">
        <v>0.28348846774143543</v>
      </c>
      <c r="AX339" s="22">
        <v>0.23536109195517119</v>
      </c>
      <c r="AY339" s="22">
        <v>4.2599302289455681</v>
      </c>
      <c r="AZ339" s="22">
        <v>3.7052263841010573</v>
      </c>
      <c r="BA339" s="22">
        <v>1.0546774346245826</v>
      </c>
      <c r="BB339" s="22">
        <v>0.23474562874414104</v>
      </c>
      <c r="BC339" s="23">
        <v>9.8497892570068343E-2</v>
      </c>
    </row>
    <row r="340" spans="1:55" x14ac:dyDescent="0.2">
      <c r="A340" s="45" t="s">
        <v>1030</v>
      </c>
      <c r="B340" s="45" t="s">
        <v>1031</v>
      </c>
      <c r="C340" s="45" t="s">
        <v>45</v>
      </c>
      <c r="D340" s="45">
        <v>200092</v>
      </c>
      <c r="E340" s="45" t="s">
        <v>16</v>
      </c>
      <c r="F340" s="45">
        <v>2018</v>
      </c>
      <c r="G340" s="45" t="s">
        <v>17</v>
      </c>
      <c r="H340" s="46">
        <v>43524</v>
      </c>
      <c r="I340" s="46">
        <v>43557</v>
      </c>
      <c r="J340" s="46">
        <v>43557</v>
      </c>
      <c r="K340" s="45">
        <v>365202000</v>
      </c>
      <c r="L340" s="45">
        <v>368872000</v>
      </c>
      <c r="M340" s="45" t="s">
        <v>1823</v>
      </c>
      <c r="N340" s="20">
        <v>1.6357733224944742</v>
      </c>
      <c r="O340" s="21">
        <v>0.78354465994117528</v>
      </c>
      <c r="P340" s="21">
        <v>0.67006055849194512</v>
      </c>
      <c r="Q340" s="21">
        <v>0.87650804707166352</v>
      </c>
      <c r="R340" s="21">
        <v>6.9374949646551554E-2</v>
      </c>
      <c r="S340" s="21">
        <v>1.4850094834876515E-2</v>
      </c>
      <c r="T340" s="21">
        <v>5.4524854811675044E-2</v>
      </c>
      <c r="U340" s="21">
        <v>0.13018265127694545</v>
      </c>
      <c r="V340" s="21">
        <v>2.7866322457423126E-2</v>
      </c>
      <c r="W340" s="21">
        <v>0.10231632881952234</v>
      </c>
      <c r="X340" s="22">
        <v>0.55070410941810899</v>
      </c>
      <c r="Y340" s="22">
        <v>0.53290472245004461</v>
      </c>
      <c r="Z340" s="22">
        <v>0.44929589058189101</v>
      </c>
      <c r="AA340" s="22">
        <v>0</v>
      </c>
      <c r="AB340" s="23">
        <v>0.53290472245004461</v>
      </c>
      <c r="AC340" s="24">
        <v>0.28950630263099436</v>
      </c>
      <c r="AD340" s="22">
        <v>0.14491933769950502</v>
      </c>
      <c r="AE340" s="22">
        <v>0.14491933769950502</v>
      </c>
      <c r="AF340" s="22">
        <v>9.6411661713854915E-2</v>
      </c>
      <c r="AG340" s="22">
        <v>266.85721730067746</v>
      </c>
      <c r="AH340" s="23">
        <v>266.85721730067746</v>
      </c>
      <c r="AI340" s="24">
        <v>-0.68370073241902884</v>
      </c>
      <c r="AJ340" s="22">
        <v>0.87275553077706525</v>
      </c>
      <c r="AK340" s="22">
        <v>3.6117662173430034</v>
      </c>
      <c r="AL340" s="23">
        <v>4.235309232253563</v>
      </c>
      <c r="AM340" s="24">
        <v>0.44690565859532722</v>
      </c>
      <c r="AN340" s="22">
        <v>4.6353900622698658</v>
      </c>
      <c r="AO340" s="22">
        <v>2.4702212545816176</v>
      </c>
      <c r="AP340" s="22">
        <v>11.540864907675413</v>
      </c>
      <c r="AQ340" s="22">
        <v>0.23815813595509722</v>
      </c>
      <c r="AR340" s="22">
        <v>0.11894657783394832</v>
      </c>
      <c r="AS340" s="22">
        <v>-8.1323862383807483E-2</v>
      </c>
      <c r="AT340" s="22">
        <v>0.29382436472516588</v>
      </c>
      <c r="AU340" s="22">
        <v>0.68946460811398658</v>
      </c>
      <c r="AV340" s="22">
        <v>3.345834792312711</v>
      </c>
      <c r="AW340" s="22">
        <v>5.3888151695224904</v>
      </c>
      <c r="AX340" s="22">
        <v>4.2570882773386671</v>
      </c>
      <c r="AY340" s="22">
        <v>0.19379407106828953</v>
      </c>
      <c r="AZ340" s="22">
        <v>-0.43636044983489519</v>
      </c>
      <c r="BA340" s="22">
        <v>0.97463443485356482</v>
      </c>
      <c r="BB340" s="22">
        <v>5.1601165839981658</v>
      </c>
      <c r="BC340" s="23">
        <v>0.53966950052547014</v>
      </c>
    </row>
    <row r="341" spans="1:55" x14ac:dyDescent="0.2">
      <c r="A341" s="45" t="s">
        <v>1012</v>
      </c>
      <c r="B341" s="45" t="s">
        <v>1013</v>
      </c>
      <c r="C341" s="45" t="s">
        <v>15</v>
      </c>
      <c r="D341" s="45">
        <v>101495</v>
      </c>
      <c r="E341" s="45" t="s">
        <v>16</v>
      </c>
      <c r="F341" s="45">
        <v>2018</v>
      </c>
      <c r="G341" s="45" t="s">
        <v>17</v>
      </c>
      <c r="H341" s="46">
        <v>43465</v>
      </c>
      <c r="I341" s="46">
        <v>43504</v>
      </c>
      <c r="J341" s="46">
        <v>43504</v>
      </c>
      <c r="K341" s="45">
        <v>324080000</v>
      </c>
      <c r="L341" s="45">
        <v>325700000</v>
      </c>
      <c r="M341" s="45" t="s">
        <v>1824</v>
      </c>
      <c r="N341" s="20">
        <v>0.54531653256414148</v>
      </c>
      <c r="O341" s="21">
        <v>0.54531653256414148</v>
      </c>
      <c r="P341" s="21">
        <v>3.1615302869287994E-2</v>
      </c>
      <c r="Q341" s="21">
        <v>1.6562912160379848</v>
      </c>
      <c r="R341" s="21">
        <v>0.40018915212559703</v>
      </c>
      <c r="S341" s="21">
        <v>3.3418451789851991E-2</v>
      </c>
      <c r="T341" s="21">
        <v>0.36677070033574505</v>
      </c>
      <c r="U341" s="21">
        <v>1.0630189295449122</v>
      </c>
      <c r="V341" s="21">
        <v>8.8769139942972711E-2</v>
      </c>
      <c r="W341" s="21">
        <v>0.97424978960193942</v>
      </c>
      <c r="X341" s="22">
        <v>6.7943443514446492E-2</v>
      </c>
      <c r="Y341" s="22">
        <v>0.82153655642123724</v>
      </c>
      <c r="Z341" s="22">
        <v>0.93205655648555352</v>
      </c>
      <c r="AA341" s="22">
        <v>0.53508299049510566</v>
      </c>
      <c r="AB341" s="23">
        <v>0.37646474677259184</v>
      </c>
      <c r="AC341" s="24">
        <v>0.38110840013942138</v>
      </c>
      <c r="AD341" s="22">
        <v>0.2758054075586317</v>
      </c>
      <c r="AE341" s="22">
        <v>0.17260369466713141</v>
      </c>
      <c r="AF341" s="22">
        <v>0.12731165662500624</v>
      </c>
      <c r="AG341" s="22">
        <v>7.6738708783596561</v>
      </c>
      <c r="AH341" s="23">
        <v>4.8024383485730118</v>
      </c>
      <c r="AI341" s="24">
        <v>-0.26785994661642332</v>
      </c>
      <c r="AJ341" s="22">
        <v>0.72517838166084714</v>
      </c>
      <c r="AK341" s="22">
        <v>0.17372500827149406</v>
      </c>
      <c r="AL341" s="23">
        <v>0.22577633880039702</v>
      </c>
      <c r="AM341" s="24">
        <v>0.16058082425795431</v>
      </c>
      <c r="AN341" s="22">
        <v>1.2613206717664645</v>
      </c>
      <c r="AO341" s="22">
        <v>0.47484276729559749</v>
      </c>
      <c r="AP341" s="22">
        <v>-8.3818864774624373</v>
      </c>
      <c r="AQ341" s="22">
        <v>6.0453019340804839E-2</v>
      </c>
      <c r="AR341" s="22">
        <v>0.19028033660309715</v>
      </c>
      <c r="AS341" s="22">
        <v>-5.0968480804660661E-2</v>
      </c>
      <c r="AT341" s="22">
        <v>9.0353241594552422E-2</v>
      </c>
      <c r="AU341" s="22">
        <v>0.20012904205252771</v>
      </c>
      <c r="AV341" s="22">
        <v>6.2307983173417784E-2</v>
      </c>
      <c r="AW341" s="22">
        <v>0.24634803573961139</v>
      </c>
      <c r="AX341" s="22">
        <v>6.7985198746792846E-2</v>
      </c>
      <c r="AY341" s="22">
        <v>3.0557140278028525</v>
      </c>
      <c r="AZ341" s="22">
        <v>3.0256363964614552</v>
      </c>
      <c r="BA341" s="22">
        <v>0.41246871088861076</v>
      </c>
      <c r="BB341" s="22">
        <v>0.20480219312757006</v>
      </c>
      <c r="BC341" s="23">
        <v>9.3624744762913104E-2</v>
      </c>
    </row>
    <row r="342" spans="1:55" x14ac:dyDescent="0.2">
      <c r="A342" s="45" t="s">
        <v>1042</v>
      </c>
      <c r="B342" s="45" t="s">
        <v>1043</v>
      </c>
      <c r="C342" s="45" t="s">
        <v>72</v>
      </c>
      <c r="D342" s="45">
        <v>100897</v>
      </c>
      <c r="E342" s="45" t="s">
        <v>16</v>
      </c>
      <c r="F342" s="45">
        <v>2018</v>
      </c>
      <c r="G342" s="45" t="s">
        <v>17</v>
      </c>
      <c r="H342" s="46">
        <v>43465</v>
      </c>
      <c r="I342" s="46">
        <v>43524</v>
      </c>
      <c r="J342" s="46">
        <v>43594</v>
      </c>
      <c r="K342" s="45">
        <v>113481000</v>
      </c>
      <c r="L342" s="45">
        <v>116589000</v>
      </c>
      <c r="M342" s="45" t="s">
        <v>2017</v>
      </c>
      <c r="N342" s="20">
        <v>0.93054265789426505</v>
      </c>
      <c r="O342" s="21">
        <v>0.93054265789426505</v>
      </c>
      <c r="P342" s="21">
        <v>0.24661802405837113</v>
      </c>
      <c r="Q342" s="21">
        <v>-3.8164232119099046</v>
      </c>
      <c r="R342" s="21">
        <v>1.2719160187453766</v>
      </c>
      <c r="S342" s="21">
        <v>2.7321639216388066E-3</v>
      </c>
      <c r="T342" s="21">
        <v>1.269183854823738</v>
      </c>
      <c r="U342" s="21">
        <v>-3.5822537987945124</v>
      </c>
      <c r="V342" s="21">
        <v>-7.6949298876463285E-3</v>
      </c>
      <c r="W342" s="21">
        <v>-3.5745588689068661</v>
      </c>
      <c r="X342" s="22">
        <v>3.5454334953734221E-2</v>
      </c>
      <c r="Y342" s="22">
        <v>-0.69829723965724488</v>
      </c>
      <c r="Z342" s="22">
        <v>0.96454566504626582</v>
      </c>
      <c r="AA342" s="22">
        <v>0</v>
      </c>
      <c r="AB342" s="23">
        <v>-0.35506027495131626</v>
      </c>
      <c r="AC342" s="24">
        <v>0.74166885650880898</v>
      </c>
      <c r="AD342" s="22">
        <v>0.6376208706040607</v>
      </c>
      <c r="AE342" s="22">
        <v>0.2653862939420284</v>
      </c>
      <c r="AF342" s="22">
        <v>5.9996272444917273E-2</v>
      </c>
      <c r="AG342" s="22">
        <v>3.5261161543090536</v>
      </c>
      <c r="AH342" s="23">
        <v>1.4676164808009935</v>
      </c>
      <c r="AI342" s="24">
        <v>-0.35990812125062616</v>
      </c>
      <c r="AJ342" s="22">
        <v>2.9345834603180294</v>
      </c>
      <c r="AK342" s="22">
        <v>8.7906519455172263E-2</v>
      </c>
      <c r="AL342" s="23">
        <v>8.7906519455172263E-2</v>
      </c>
      <c r="AM342" s="24">
        <v>-3.988051312870463E-2</v>
      </c>
      <c r="AN342" s="22">
        <v>-0.66471651493547412</v>
      </c>
      <c r="AO342" s="22">
        <v>0.23601442855767019</v>
      </c>
      <c r="AP342" s="22">
        <v>-89.184080115630806</v>
      </c>
      <c r="AQ342" s="22">
        <v>1.4159985956677442E-2</v>
      </c>
      <c r="AR342" s="22">
        <v>0.47374099511829199</v>
      </c>
      <c r="AS342" s="22">
        <v>-0.17050323151242652</v>
      </c>
      <c r="AT342" s="22">
        <v>0.1118097102471857</v>
      </c>
      <c r="AU342" s="22">
        <v>0.76500242017891396</v>
      </c>
      <c r="AV342" s="22">
        <v>2.2915926925255563E-2</v>
      </c>
      <c r="AW342" s="22">
        <v>8.809575525424064E-2</v>
      </c>
      <c r="AX342" s="22">
        <v>2.2965257893765863E-2</v>
      </c>
      <c r="AY342" s="22">
        <v>8.4519585584980401</v>
      </c>
      <c r="AZ342" s="22">
        <v>8.3895194358029812</v>
      </c>
      <c r="BA342" s="22">
        <v>2.0584154977135469</v>
      </c>
      <c r="BB342" s="22">
        <v>4.9244599162725493E-2</v>
      </c>
      <c r="BC342" s="23">
        <v>6.5115958700808094E-2</v>
      </c>
    </row>
    <row r="343" spans="1:55" x14ac:dyDescent="0.2">
      <c r="A343" s="45" t="s">
        <v>1084</v>
      </c>
      <c r="B343" s="45" t="s">
        <v>1085</v>
      </c>
      <c r="C343" s="45" t="s">
        <v>45</v>
      </c>
      <c r="D343" s="45">
        <v>86689</v>
      </c>
      <c r="E343" s="45" t="s">
        <v>16</v>
      </c>
      <c r="F343" s="45">
        <v>2018</v>
      </c>
      <c r="G343" s="45" t="s">
        <v>17</v>
      </c>
      <c r="H343" s="46">
        <v>43373</v>
      </c>
      <c r="I343" s="46">
        <v>43420</v>
      </c>
      <c r="J343" s="46">
        <v>43420</v>
      </c>
      <c r="K343" s="45">
        <v>1337800000</v>
      </c>
      <c r="L343" s="45">
        <v>1348700000</v>
      </c>
      <c r="M343" s="45" t="s">
        <v>1825</v>
      </c>
      <c r="N343" s="20">
        <v>1.2517828796171251</v>
      </c>
      <c r="O343" s="21">
        <v>0.92861373705783401</v>
      </c>
      <c r="P343" s="21">
        <v>0.63754827398298863</v>
      </c>
      <c r="Q343" s="21">
        <v>1.632508704416346</v>
      </c>
      <c r="R343" s="21">
        <v>0.27375118338252491</v>
      </c>
      <c r="S343" s="21">
        <v>0</v>
      </c>
      <c r="T343" s="21">
        <v>0.27375118338252491</v>
      </c>
      <c r="U343" s="21">
        <v>0.72065237309877217</v>
      </c>
      <c r="V343" s="21">
        <v>0</v>
      </c>
      <c r="W343" s="21">
        <v>0.72065237309877217</v>
      </c>
      <c r="X343" s="22">
        <v>0.36778136659798405</v>
      </c>
      <c r="Y343" s="22">
        <v>0.44061364553895843</v>
      </c>
      <c r="Z343" s="22">
        <v>0.63221863340201589</v>
      </c>
      <c r="AA343" s="22">
        <v>0.10714484602105029</v>
      </c>
      <c r="AB343" s="23">
        <v>0.37986579049952662</v>
      </c>
      <c r="AC343" s="24">
        <v>0.59627101684921469</v>
      </c>
      <c r="AD343" s="22">
        <v>0.21924526953383244</v>
      </c>
      <c r="AE343" s="22">
        <v>0.17406686082870262</v>
      </c>
      <c r="AF343" s="22">
        <v>0.12885718369753604</v>
      </c>
      <c r="AG343" s="22">
        <v>53.061621621621619</v>
      </c>
      <c r="AH343" s="23">
        <v>42.127567567567567</v>
      </c>
      <c r="AI343" s="24">
        <v>-0.71906666986081502</v>
      </c>
      <c r="AJ343" s="22">
        <v>0.98900656289241118</v>
      </c>
      <c r="AK343" s="22">
        <v>0.6926460865585109</v>
      </c>
      <c r="AL343" s="23">
        <v>1.0614606113004119</v>
      </c>
      <c r="AM343" s="24">
        <v>0.52862378596298332</v>
      </c>
      <c r="AN343" s="22">
        <v>4.1024005864027853</v>
      </c>
      <c r="AO343" s="22">
        <v>1.5583616416996158</v>
      </c>
      <c r="AP343" s="22">
        <v>21.065964053825162</v>
      </c>
      <c r="AQ343" s="22">
        <v>0.20080609233168123</v>
      </c>
      <c r="AR343" s="22">
        <v>0.18646255829327996</v>
      </c>
      <c r="AS343" s="22">
        <v>-0.13407901084567692</v>
      </c>
      <c r="AT343" s="22">
        <v>0.29057609845742605</v>
      </c>
      <c r="AU343" s="22">
        <v>0.78761816760253034</v>
      </c>
      <c r="AV343" s="22">
        <v>0.84531861872552505</v>
      </c>
      <c r="AW343" s="22">
        <v>1.0614606113004119</v>
      </c>
      <c r="AX343" s="22">
        <v>0.84531861872552505</v>
      </c>
      <c r="AY343" s="22">
        <v>0.80123059370033822</v>
      </c>
      <c r="AZ343" s="22">
        <v>0.25298480094535675</v>
      </c>
      <c r="BA343" s="22">
        <v>1.1523901965542345</v>
      </c>
      <c r="BB343" s="22">
        <v>0.99089660784214006</v>
      </c>
      <c r="BC343" s="23">
        <v>0.38411418545278908</v>
      </c>
    </row>
    <row r="344" spans="1:55" x14ac:dyDescent="0.2">
      <c r="A344" s="45" t="s">
        <v>1051</v>
      </c>
      <c r="B344" s="45" t="s">
        <v>1052</v>
      </c>
      <c r="C344" s="45" t="s">
        <v>59</v>
      </c>
      <c r="D344" s="45">
        <v>378213</v>
      </c>
      <c r="E344" s="45" t="s">
        <v>16</v>
      </c>
      <c r="F344" s="45">
        <v>2018</v>
      </c>
      <c r="G344" s="45" t="s">
        <v>17</v>
      </c>
      <c r="H344" s="46">
        <v>43465</v>
      </c>
      <c r="I344" s="46">
        <v>43515</v>
      </c>
      <c r="J344" s="46">
        <v>43515</v>
      </c>
      <c r="K344" s="45">
        <v>155400000</v>
      </c>
      <c r="L344" s="45">
        <v>156900000</v>
      </c>
      <c r="M344" s="45" t="s">
        <v>1826</v>
      </c>
      <c r="N344" s="20">
        <v>1.3542301552749965</v>
      </c>
      <c r="O344" s="21">
        <v>0.9865041358293426</v>
      </c>
      <c r="P344" s="21">
        <v>0.43099695254680015</v>
      </c>
      <c r="Q344" s="21">
        <v>33.67038739330269</v>
      </c>
      <c r="R344" s="21">
        <v>0.61701039713652628</v>
      </c>
      <c r="S344" s="21">
        <v>5.208037422116168E-3</v>
      </c>
      <c r="T344" s="21">
        <v>0.61180235971441022</v>
      </c>
      <c r="U344" s="21">
        <v>21.391989494418912</v>
      </c>
      <c r="V344" s="21">
        <v>0.18056467498358503</v>
      </c>
      <c r="W344" s="21">
        <v>21.211424819435326</v>
      </c>
      <c r="X344" s="22">
        <v>0.35346476525954967</v>
      </c>
      <c r="Y344" s="22">
        <v>4.6762258589456235E-2</v>
      </c>
      <c r="Z344" s="22">
        <v>0.64653523474045038</v>
      </c>
      <c r="AA344" s="22">
        <v>0.36736549059712514</v>
      </c>
      <c r="AB344" s="23">
        <v>2.8843058159574268E-2</v>
      </c>
      <c r="AC344" s="24">
        <v>0.31764389456697151</v>
      </c>
      <c r="AD344" s="22">
        <v>0.13923256230948539</v>
      </c>
      <c r="AE344" s="22">
        <v>0.13629639591178053</v>
      </c>
      <c r="AF344" s="22">
        <v>0.18264748072440379</v>
      </c>
      <c r="AG344" s="22">
        <v>3.3724212812160697</v>
      </c>
      <c r="AH344" s="23">
        <v>3.3013029315960911</v>
      </c>
      <c r="AI344" s="24">
        <v>-4.3927898209236567</v>
      </c>
      <c r="AJ344" s="22">
        <v>0.30793789000145116</v>
      </c>
      <c r="AK344" s="22">
        <v>9.3523634131368938E-2</v>
      </c>
      <c r="AL344" s="23">
        <v>0.13026396562308165</v>
      </c>
      <c r="AM344" s="24">
        <v>5.3506237688772158</v>
      </c>
      <c r="AN344" s="22">
        <v>29.294812869336834</v>
      </c>
      <c r="AO344" s="22">
        <v>0.84495199136412702</v>
      </c>
      <c r="AP344" s="22">
        <v>9.1388775092175329</v>
      </c>
      <c r="AQ344" s="22">
        <v>0.15432835255572599</v>
      </c>
      <c r="AR344" s="22">
        <v>9.5122825892056659E-2</v>
      </c>
      <c r="AS344" s="22">
        <v>-0.4178545813161198</v>
      </c>
      <c r="AT344" s="22">
        <v>8.0374221161676418E-2</v>
      </c>
      <c r="AU344" s="22">
        <v>1.6238572050500653</v>
      </c>
      <c r="AV344" s="22">
        <v>0.68692449355432783</v>
      </c>
      <c r="AW344" s="22">
        <v>0.13137285249961306</v>
      </c>
      <c r="AX344" s="22">
        <v>0.69277201671567867</v>
      </c>
      <c r="AY344" s="22">
        <v>5.2446877012234383</v>
      </c>
      <c r="AZ344" s="22">
        <v>4.2884739214423693</v>
      </c>
      <c r="BA344" s="22">
        <v>2.7463492453061726</v>
      </c>
      <c r="BB344" s="22">
        <v>0.18664825046040515</v>
      </c>
      <c r="BC344" s="23">
        <v>0.15583916352733143</v>
      </c>
    </row>
    <row r="345" spans="1:55" x14ac:dyDescent="0.2">
      <c r="A345" s="45" t="s">
        <v>1060</v>
      </c>
      <c r="B345" s="45" t="s">
        <v>1061</v>
      </c>
      <c r="C345" s="45" t="s">
        <v>59</v>
      </c>
      <c r="D345" s="45">
        <v>378215</v>
      </c>
      <c r="E345" s="45" t="s">
        <v>16</v>
      </c>
      <c r="F345" s="45">
        <v>2018</v>
      </c>
      <c r="G345" s="45" t="s">
        <v>17</v>
      </c>
      <c r="H345" s="46">
        <v>43465</v>
      </c>
      <c r="I345" s="46">
        <v>43518</v>
      </c>
      <c r="J345" s="46">
        <v>43518</v>
      </c>
      <c r="K345" s="45">
        <v>92604129</v>
      </c>
      <c r="L345" s="45">
        <v>94386684</v>
      </c>
      <c r="M345" s="45" t="s">
        <v>1827</v>
      </c>
      <c r="N345" s="20">
        <v>1.1200497594791305</v>
      </c>
      <c r="O345" s="21">
        <v>0.66825801694430653</v>
      </c>
      <c r="P345" s="21">
        <v>5.1217401772681442E-2</v>
      </c>
      <c r="Q345" s="21">
        <v>4.4055825434674505</v>
      </c>
      <c r="R345" s="21">
        <v>0.52712846558498827</v>
      </c>
      <c r="S345" s="21">
        <v>3.1811625234794305E-2</v>
      </c>
      <c r="T345" s="21">
        <v>0.49531684035019391</v>
      </c>
      <c r="U345" s="21">
        <v>2.8494364317309953</v>
      </c>
      <c r="V345" s="21">
        <v>0.17196036604853274</v>
      </c>
      <c r="W345" s="21">
        <v>2.6774760656824625</v>
      </c>
      <c r="X345" s="22">
        <v>0.22375711272236035</v>
      </c>
      <c r="Y345" s="22">
        <v>0.51698855219911277</v>
      </c>
      <c r="Z345" s="22">
        <v>0.77624288727763968</v>
      </c>
      <c r="AA345" s="22">
        <v>0.34142695714446836</v>
      </c>
      <c r="AB345" s="23">
        <v>0.18499393764849303</v>
      </c>
      <c r="AC345" s="24">
        <v>0.45256987084974776</v>
      </c>
      <c r="AD345" s="22">
        <v>0.13180452099295586</v>
      </c>
      <c r="AE345" s="22">
        <v>0.11800534017165752</v>
      </c>
      <c r="AF345" s="22">
        <v>0.11827863554930168</v>
      </c>
      <c r="AG345" s="22">
        <v>7.4958192742275243</v>
      </c>
      <c r="AH345" s="23">
        <v>6.7110497929563406</v>
      </c>
      <c r="AI345" s="24">
        <v>3.457643654244658</v>
      </c>
      <c r="AJ345" s="22">
        <v>0.4725063829573784</v>
      </c>
      <c r="AK345" s="22">
        <v>0.14874919860027727</v>
      </c>
      <c r="AL345" s="23">
        <v>0.17907326112300043</v>
      </c>
      <c r="AM345" s="24">
        <v>0.48000318510325041</v>
      </c>
      <c r="AN345" s="22">
        <v>4.0582408046394169</v>
      </c>
      <c r="AO345" s="22">
        <v>0.75074994637603454</v>
      </c>
      <c r="AP345" s="22">
        <v>31.303614256465966</v>
      </c>
      <c r="AQ345" s="22">
        <v>8.8797679296068771E-2</v>
      </c>
      <c r="AR345" s="22">
        <v>0.12573375971416573</v>
      </c>
      <c r="AS345" s="22">
        <v>0.43474253640000782</v>
      </c>
      <c r="AT345" s="22">
        <v>9.4394613363067134E-2</v>
      </c>
      <c r="AU345" s="22">
        <v>-1.7966066242306593</v>
      </c>
      <c r="AV345" s="22">
        <v>-0.68088859486410303</v>
      </c>
      <c r="AW345" s="22">
        <v>0.19057420558592195</v>
      </c>
      <c r="AX345" s="22">
        <v>-0.72461852900312518</v>
      </c>
      <c r="AY345" s="22">
        <v>5.3271000353936415</v>
      </c>
      <c r="AZ345" s="22">
        <v>5.2236974355053416</v>
      </c>
      <c r="BA345" s="22">
        <v>-4.0419497794344181</v>
      </c>
      <c r="BB345" s="22">
        <v>0.16806624682588678</v>
      </c>
      <c r="BC345" s="23">
        <v>0.11070938919171433</v>
      </c>
    </row>
    <row r="346" spans="1:55" x14ac:dyDescent="0.2">
      <c r="A346" s="45" t="s">
        <v>694</v>
      </c>
      <c r="B346" s="45" t="s">
        <v>695</v>
      </c>
      <c r="C346" s="45" t="s">
        <v>91</v>
      </c>
      <c r="D346" s="45">
        <v>254348</v>
      </c>
      <c r="E346" s="45" t="s">
        <v>16</v>
      </c>
      <c r="F346" s="45">
        <v>2019</v>
      </c>
      <c r="G346" s="45" t="s">
        <v>17</v>
      </c>
      <c r="H346" s="46">
        <v>43585</v>
      </c>
      <c r="I346" s="46">
        <v>43633</v>
      </c>
      <c r="J346" s="46">
        <v>43791</v>
      </c>
      <c r="K346" s="45">
        <v>112900000</v>
      </c>
      <c r="L346" s="45">
        <v>112900000</v>
      </c>
      <c r="M346" s="45" t="s">
        <v>2018</v>
      </c>
      <c r="N346" s="20">
        <v>1.5041594118785064</v>
      </c>
      <c r="O346" s="21">
        <v>0.67769394467014898</v>
      </c>
      <c r="P346" s="21">
        <v>0.18630295995356935</v>
      </c>
      <c r="Q346" s="21">
        <v>0.93904525351345192</v>
      </c>
      <c r="R346" s="21">
        <v>0.3157922254463702</v>
      </c>
      <c r="S346" s="21">
        <v>9.4110265861501053E-3</v>
      </c>
      <c r="T346" s="21">
        <v>0.30638119886022014</v>
      </c>
      <c r="U346" s="21">
        <v>0.61233541584823403</v>
      </c>
      <c r="V346" s="21">
        <v>1.8248406432563268E-2</v>
      </c>
      <c r="W346" s="21">
        <v>0.59408700941567083</v>
      </c>
      <c r="X346" s="22">
        <v>0.1016260162601626</v>
      </c>
      <c r="Y346" s="22">
        <v>2.2922585330428467</v>
      </c>
      <c r="Z346" s="22">
        <v>0.89837398373983735</v>
      </c>
      <c r="AA346" s="22">
        <v>0.38834862625153582</v>
      </c>
      <c r="AB346" s="23">
        <v>0.51571772148589656</v>
      </c>
      <c r="AC346" s="24">
        <v>0.38549156597028722</v>
      </c>
      <c r="AD346" s="22">
        <v>0.2002283508447622</v>
      </c>
      <c r="AE346" s="22">
        <v>0.17211944923951014</v>
      </c>
      <c r="AF346" s="22">
        <v>0.18194669095159777</v>
      </c>
      <c r="AG346" s="22">
        <v>8.4612291786329692</v>
      </c>
      <c r="AH346" s="23">
        <v>7.2734060884549105</v>
      </c>
      <c r="AI346" s="24">
        <v>-0.75697865353037763</v>
      </c>
      <c r="AJ346" s="22">
        <v>1.1781775972141613</v>
      </c>
      <c r="AK346" s="22">
        <v>0.17957367549668873</v>
      </c>
      <c r="AL346" s="23">
        <v>0.25206953642384106</v>
      </c>
      <c r="AM346" s="24">
        <v>0.16963414479603603</v>
      </c>
      <c r="AN346" s="22">
        <v>0.93232882614591117</v>
      </c>
      <c r="AO346" s="22">
        <v>0.48081849789558989</v>
      </c>
      <c r="AP346" s="22">
        <v>14.115694551036071</v>
      </c>
      <c r="AQ346" s="22">
        <v>8.7483334640420365E-2</v>
      </c>
      <c r="AR346" s="22">
        <v>0.1655543624525968</v>
      </c>
      <c r="AS346" s="22">
        <v>-0.12532111837544685</v>
      </c>
      <c r="AT346" s="22">
        <v>7.9601599874519646E-2</v>
      </c>
      <c r="AU346" s="22">
        <v>0.90965370477848717</v>
      </c>
      <c r="AV346" s="22">
        <v>0.19461920529801324</v>
      </c>
      <c r="AW346" s="22">
        <v>0.2598122866894198</v>
      </c>
      <c r="AX346" s="22">
        <v>0.20059726962457339</v>
      </c>
      <c r="AY346" s="22">
        <v>3.280157491005363</v>
      </c>
      <c r="AZ346" s="22">
        <v>3.149412802932591</v>
      </c>
      <c r="BA346" s="22">
        <v>0.70252502614672041</v>
      </c>
      <c r="BB346" s="22">
        <v>0.26206539735099338</v>
      </c>
      <c r="BC346" s="23">
        <v>8.8754783632617018E-2</v>
      </c>
    </row>
    <row r="347" spans="1:55" x14ac:dyDescent="0.2">
      <c r="A347" s="45" t="s">
        <v>1045</v>
      </c>
      <c r="B347" s="45" t="s">
        <v>1046</v>
      </c>
      <c r="C347" s="45" t="s">
        <v>138</v>
      </c>
      <c r="D347" s="45">
        <v>353500</v>
      </c>
      <c r="E347" s="45" t="s">
        <v>16</v>
      </c>
      <c r="F347" s="45">
        <v>2018</v>
      </c>
      <c r="G347" s="45" t="s">
        <v>17</v>
      </c>
      <c r="H347" s="46">
        <v>43465</v>
      </c>
      <c r="I347" s="46">
        <v>43488</v>
      </c>
      <c r="J347" s="46">
        <v>43488</v>
      </c>
      <c r="K347" s="45">
        <v>1386000000</v>
      </c>
      <c r="L347" s="45">
        <v>1394000000</v>
      </c>
      <c r="M347" s="45" t="s">
        <v>1829</v>
      </c>
      <c r="N347" s="20">
        <v>1.2103782227457138</v>
      </c>
      <c r="O347" s="21">
        <v>0.94562230074597564</v>
      </c>
      <c r="P347" s="21">
        <v>0.33300615102735243</v>
      </c>
      <c r="Q347" s="21">
        <v>0.9319663991841336</v>
      </c>
      <c r="R347" s="21">
        <v>0.25280953505494047</v>
      </c>
      <c r="S347" s="21">
        <v>4.6175003820134189E-2</v>
      </c>
      <c r="T347" s="21">
        <v>0.2066345312348063</v>
      </c>
      <c r="U347" s="21">
        <v>0.48841952711950831</v>
      </c>
      <c r="V347" s="21">
        <v>8.9208555862698269E-2</v>
      </c>
      <c r="W347" s="21">
        <v>0.39921097125681004</v>
      </c>
      <c r="X347" s="22">
        <v>0.25694917137816548</v>
      </c>
      <c r="Y347" s="22">
        <v>0.99322937491669994</v>
      </c>
      <c r="Z347" s="22">
        <v>0.74305082862183447</v>
      </c>
      <c r="AA347" s="22">
        <v>0.34892411129787321</v>
      </c>
      <c r="AB347" s="23">
        <v>0.51760734577076417</v>
      </c>
      <c r="AC347" s="24">
        <v>0.12802233902759527</v>
      </c>
      <c r="AD347" s="22">
        <v>9.5335085413929044E-2</v>
      </c>
      <c r="AE347" s="22">
        <v>9.5335085413929044E-2</v>
      </c>
      <c r="AF347" s="22">
        <v>-4.9441524310118265E-2</v>
      </c>
      <c r="AG347" s="22">
        <v>5.127208480565371</v>
      </c>
      <c r="AH347" s="23">
        <v>5.127208480565371</v>
      </c>
      <c r="AI347" s="24">
        <v>-0.88875154511742893</v>
      </c>
      <c r="AJ347" s="22">
        <v>0.37056667975395891</v>
      </c>
      <c r="AK347" s="22">
        <v>0.15852519369196111</v>
      </c>
      <c r="AL347" s="23">
        <v>0.31117094345843177</v>
      </c>
      <c r="AM347" s="24">
        <v>-4.0390757091865487E-2</v>
      </c>
      <c r="AN347" s="22">
        <v>0.81693996403746549</v>
      </c>
      <c r="AO347" s="22">
        <v>0.42285412643949605</v>
      </c>
      <c r="AP347" s="22">
        <v>9.4681181959564533</v>
      </c>
      <c r="AQ347" s="22">
        <v>-2.0906552571992164E-2</v>
      </c>
      <c r="AR347" s="22">
        <v>0.18603810775295665</v>
      </c>
      <c r="AS347" s="22">
        <v>-0.16534165571616294</v>
      </c>
      <c r="AT347" s="22">
        <v>7.8666981538333305E-2</v>
      </c>
      <c r="AU347" s="22">
        <v>0.25415521528595736</v>
      </c>
      <c r="AV347" s="22">
        <v>0.21341831968789493</v>
      </c>
      <c r="AW347" s="22">
        <v>0.38070588235294117</v>
      </c>
      <c r="AX347" s="22">
        <v>0.26110924369747901</v>
      </c>
      <c r="AY347" s="22">
        <v>6.2711922811853897</v>
      </c>
      <c r="AZ347" s="22">
        <v>4.5175740868366647</v>
      </c>
      <c r="BA347" s="22">
        <v>-2.5807308970099667</v>
      </c>
      <c r="BB347" s="22">
        <v>0.15945931095115115</v>
      </c>
      <c r="BC347" s="23">
        <v>5.1177144872586192E-2</v>
      </c>
    </row>
    <row r="348" spans="1:55" x14ac:dyDescent="0.2">
      <c r="A348" s="45" t="s">
        <v>1069</v>
      </c>
      <c r="B348" s="45" t="s">
        <v>1070</v>
      </c>
      <c r="C348" s="45" t="s">
        <v>72</v>
      </c>
      <c r="D348" s="45">
        <v>127650</v>
      </c>
      <c r="E348" s="45" t="s">
        <v>16</v>
      </c>
      <c r="F348" s="45">
        <v>2018</v>
      </c>
      <c r="G348" s="45" t="s">
        <v>17</v>
      </c>
      <c r="H348" s="46">
        <v>43465</v>
      </c>
      <c r="I348" s="46">
        <v>43523</v>
      </c>
      <c r="J348" s="46">
        <v>43523</v>
      </c>
      <c r="K348" s="45">
        <v>83750000</v>
      </c>
      <c r="L348" s="45">
        <v>88353000</v>
      </c>
      <c r="M348" s="45" t="s">
        <v>1830</v>
      </c>
      <c r="N348" s="20">
        <v>1.0692741287195329</v>
      </c>
      <c r="O348" s="21">
        <v>1.0692741287195329</v>
      </c>
      <c r="P348" s="21">
        <v>0.20438632800451323</v>
      </c>
      <c r="Q348" s="21">
        <v>0.90162274825880584</v>
      </c>
      <c r="R348" s="21">
        <v>0.42179900541403986</v>
      </c>
      <c r="S348" s="21">
        <v>0</v>
      </c>
      <c r="T348" s="21">
        <v>0.42179900541403986</v>
      </c>
      <c r="U348" s="21">
        <v>0.80210258388827749</v>
      </c>
      <c r="V348" s="21">
        <v>0</v>
      </c>
      <c r="W348" s="21">
        <v>0.80210258388827749</v>
      </c>
      <c r="X348" s="22">
        <v>4.7848644315944669E-2</v>
      </c>
      <c r="Y348" s="22">
        <v>0.52586665831360924</v>
      </c>
      <c r="Z348" s="22">
        <v>0.95215135568405529</v>
      </c>
      <c r="AA348" s="22">
        <v>0</v>
      </c>
      <c r="AB348" s="23">
        <v>0.52586665831360924</v>
      </c>
      <c r="AC348" s="24">
        <v>0.62227707673243249</v>
      </c>
      <c r="AD348" s="22">
        <v>0.5448717906307291</v>
      </c>
      <c r="AE348" s="22">
        <v>0.27803275347955275</v>
      </c>
      <c r="AF348" s="22">
        <v>5.7178659493090513E-2</v>
      </c>
      <c r="AG348" s="22">
        <v>3.2039487249314322</v>
      </c>
      <c r="AH348" s="23">
        <v>1.6348849423252738</v>
      </c>
      <c r="AI348" s="24">
        <v>-1.2419958677761305</v>
      </c>
      <c r="AJ348" s="22">
        <v>0.87639140378158176</v>
      </c>
      <c r="AK348" s="22">
        <v>3.6424365990022002E-2</v>
      </c>
      <c r="AL348" s="23">
        <v>9.297648769280982E-2</v>
      </c>
      <c r="AM348" s="24">
        <v>1.175334139428541E-2</v>
      </c>
      <c r="AN348" s="22">
        <v>0.20555468593498047</v>
      </c>
      <c r="AO348" s="22">
        <v>0.10809435579333163</v>
      </c>
      <c r="AP348" s="22">
        <v>34.869953398237435</v>
      </c>
      <c r="AQ348" s="22">
        <v>6.1806903630318849E-3</v>
      </c>
      <c r="AR348" s="22">
        <v>0.36280701011529815</v>
      </c>
      <c r="AS348" s="22">
        <v>-0.45060480736341302</v>
      </c>
      <c r="AT348" s="22">
        <v>3.9217390035717906E-2</v>
      </c>
      <c r="AU348" s="22">
        <v>0.84626436551987561</v>
      </c>
      <c r="AV348" s="22">
        <v>8.9780305952466735E-2</v>
      </c>
      <c r="AW348" s="22">
        <v>9.297648769280982E-2</v>
      </c>
      <c r="AX348" s="22">
        <v>8.9780305952466735E-2</v>
      </c>
      <c r="AY348" s="22">
        <v>7.1615694807536556</v>
      </c>
      <c r="AZ348" s="22">
        <v>7.0062824885648753</v>
      </c>
      <c r="BA348" s="22">
        <v>6.1270249004906043</v>
      </c>
      <c r="BB348" s="22">
        <v>7.1251404083604961E-2</v>
      </c>
      <c r="BC348" s="23">
        <v>3.1461639340678541E-2</v>
      </c>
    </row>
    <row r="349" spans="1:55" x14ac:dyDescent="0.2">
      <c r="A349" s="45" t="s">
        <v>1072</v>
      </c>
      <c r="B349" s="45" t="s">
        <v>1073</v>
      </c>
      <c r="C349" s="45" t="s">
        <v>15</v>
      </c>
      <c r="D349" s="45">
        <v>288357</v>
      </c>
      <c r="E349" s="45" t="s">
        <v>16</v>
      </c>
      <c r="F349" s="45">
        <v>2018</v>
      </c>
      <c r="G349" s="45" t="s">
        <v>17</v>
      </c>
      <c r="H349" s="46">
        <v>43465</v>
      </c>
      <c r="I349" s="46">
        <v>43510</v>
      </c>
      <c r="J349" s="46">
        <v>43510</v>
      </c>
      <c r="K349" s="45">
        <v>55800000</v>
      </c>
      <c r="L349" s="45">
        <v>56834771</v>
      </c>
      <c r="M349" s="45" t="s">
        <v>1831</v>
      </c>
      <c r="N349" s="20">
        <v>1.7759993295902121</v>
      </c>
      <c r="O349" s="21">
        <v>1.2406771138858628</v>
      </c>
      <c r="P349" s="21">
        <v>7.7097125618034029E-2</v>
      </c>
      <c r="Q349" s="21">
        <v>0.76600612320425265</v>
      </c>
      <c r="R349" s="21">
        <v>0.22609590215465508</v>
      </c>
      <c r="S349" s="21">
        <v>8.2528433445733559E-2</v>
      </c>
      <c r="T349" s="21">
        <v>0.14356746870892154</v>
      </c>
      <c r="U349" s="21">
        <v>0.39928674763651045</v>
      </c>
      <c r="V349" s="21">
        <v>0.14574571880362008</v>
      </c>
      <c r="W349" s="21">
        <v>0.25354102883289037</v>
      </c>
      <c r="X349" s="22">
        <v>0.40374540397401459</v>
      </c>
      <c r="Y349" s="22">
        <v>0.7300616510696829</v>
      </c>
      <c r="Z349" s="22">
        <v>0.59625459602598541</v>
      </c>
      <c r="AA349" s="22">
        <v>0.17604922748661675</v>
      </c>
      <c r="AB349" s="23">
        <v>0.5662494522870587</v>
      </c>
      <c r="AC349" s="24">
        <v>0.49496867286880575</v>
      </c>
      <c r="AD349" s="22">
        <v>0.23908975019664216</v>
      </c>
      <c r="AE349" s="22">
        <v>0.23908975019664216</v>
      </c>
      <c r="AF349" s="22">
        <v>0.15126529062355909</v>
      </c>
      <c r="AG349" s="22">
        <v>16.822519083969464</v>
      </c>
      <c r="AH349" s="23">
        <v>16.822519083969464</v>
      </c>
      <c r="AI349" s="24">
        <v>0.90335097001763665</v>
      </c>
      <c r="AJ349" s="22">
        <v>-0.2375764686164418</v>
      </c>
      <c r="AK349" s="22">
        <v>-0.3816144253454668</v>
      </c>
      <c r="AL349" s="23">
        <v>-0.23887765419615772</v>
      </c>
      <c r="AM349" s="24">
        <v>0.18763247316892642</v>
      </c>
      <c r="AN349" s="22">
        <v>1.2404198768630355</v>
      </c>
      <c r="AO349" s="22">
        <v>0.70238707587967464</v>
      </c>
      <c r="AP349" s="22">
        <v>3.9815334773218143</v>
      </c>
      <c r="AQ349" s="22">
        <v>0.10624678516317083</v>
      </c>
      <c r="AR349" s="22">
        <v>-7.6893867476741984E-2</v>
      </c>
      <c r="AS349" s="22">
        <v>-6.9462149773522469E-2</v>
      </c>
      <c r="AT349" s="22">
        <v>-5.400925873006801E-2</v>
      </c>
      <c r="AU349" s="22">
        <v>0.22383306796279226</v>
      </c>
      <c r="AV349" s="22">
        <v>0.22505898213683856</v>
      </c>
      <c r="AW349" s="22">
        <v>-0.37619426751592355</v>
      </c>
      <c r="AX349" s="22">
        <v>0.35443205944798301</v>
      </c>
      <c r="AY349" s="22">
        <v>1.3463414634146342</v>
      </c>
      <c r="AZ349" s="22">
        <v>1.241973908111174</v>
      </c>
      <c r="BA349" s="22">
        <v>0.47893132508517122</v>
      </c>
      <c r="BB349" s="22">
        <v>0.74275362318840576</v>
      </c>
      <c r="BC349" s="23">
        <v>0.21734306425366143</v>
      </c>
    </row>
    <row r="350" spans="1:55" x14ac:dyDescent="0.2">
      <c r="A350" s="45" t="s">
        <v>1093</v>
      </c>
      <c r="B350" s="45" t="s">
        <v>1094</v>
      </c>
      <c r="C350" s="45" t="s">
        <v>34</v>
      </c>
      <c r="D350" s="45">
        <v>744723</v>
      </c>
      <c r="E350" s="45" t="s">
        <v>16</v>
      </c>
      <c r="F350" s="45">
        <v>2018</v>
      </c>
      <c r="G350" s="45" t="s">
        <v>17</v>
      </c>
      <c r="H350" s="46">
        <v>43404</v>
      </c>
      <c r="I350" s="46">
        <v>43451</v>
      </c>
      <c r="J350" s="46">
        <v>43451</v>
      </c>
      <c r="K350" s="45">
        <v>149179000</v>
      </c>
      <c r="L350" s="45">
        <v>158350000</v>
      </c>
      <c r="M350" s="45" t="s">
        <v>1832</v>
      </c>
      <c r="N350" s="20">
        <v>1.0424283614055805</v>
      </c>
      <c r="O350" s="21">
        <v>1.0424283614055805</v>
      </c>
      <c r="P350" s="21">
        <v>0.64949517040051197</v>
      </c>
      <c r="Q350" s="21">
        <v>0.64538662399640945</v>
      </c>
      <c r="R350" s="21">
        <v>2.6681978069139987E-2</v>
      </c>
      <c r="S350" s="21">
        <v>1.8389990093421297E-3</v>
      </c>
      <c r="T350" s="21">
        <v>2.4842979059797859E-2</v>
      </c>
      <c r="U350" s="21">
        <v>4.3902169816728481E-2</v>
      </c>
      <c r="V350" s="21">
        <v>3.0258643715141884E-3</v>
      </c>
      <c r="W350" s="21">
        <v>4.0876305445214291E-2</v>
      </c>
      <c r="X350" s="22">
        <v>0.3117983534991941</v>
      </c>
      <c r="Y350" s="22">
        <v>1.3465790933393331</v>
      </c>
      <c r="Z350" s="22">
        <v>0.68820164650080595</v>
      </c>
      <c r="AA350" s="22">
        <v>0.50162459737151377</v>
      </c>
      <c r="AB350" s="23">
        <v>0.60775989388508744</v>
      </c>
      <c r="AC350" s="24">
        <v>0.75992190481782684</v>
      </c>
      <c r="AD350" s="22">
        <v>0.15258029711400134</v>
      </c>
      <c r="AE350" s="22">
        <v>0.14097831831126509</v>
      </c>
      <c r="AF350" s="22">
        <v>5.0117069375532133E-2</v>
      </c>
      <c r="AG350" s="22" t="e">
        <v>#DIV/0!</v>
      </c>
      <c r="AH350" s="23" t="e">
        <v>#DIV/0!</v>
      </c>
      <c r="AI350" s="24">
        <v>-0.5879933497750427</v>
      </c>
      <c r="AJ350" s="22">
        <v>0.3931363990907677</v>
      </c>
      <c r="AK350" s="22">
        <v>4.407099252015807</v>
      </c>
      <c r="AL350" s="23">
        <v>4.407099252015807</v>
      </c>
      <c r="AM350" s="24">
        <v>4.1638564708493767E-2</v>
      </c>
      <c r="AN350" s="22">
        <v>0.83082600852998612</v>
      </c>
      <c r="AO350" s="22">
        <v>0.50494272678115504</v>
      </c>
      <c r="AP350" s="22">
        <v>39.788563752117284</v>
      </c>
      <c r="AQ350" s="22">
        <v>2.5306249668761514E-2</v>
      </c>
      <c r="AR350" s="22">
        <v>0.23287814509262794</v>
      </c>
      <c r="AS350" s="22">
        <v>-0.13693080062241272</v>
      </c>
      <c r="AT350" s="22">
        <v>0.117590125590809</v>
      </c>
      <c r="AU350" s="22">
        <v>0.27586922568426298</v>
      </c>
      <c r="AV350" s="22">
        <v>3.0925222415912548</v>
      </c>
      <c r="AW350" s="22">
        <v>4.7333343278906188</v>
      </c>
      <c r="AX350" s="22">
        <v>3.321445887381306</v>
      </c>
      <c r="AY350" s="22">
        <v>0.34631989859607515</v>
      </c>
      <c r="AZ350" s="22">
        <v>-2.1752031806582117</v>
      </c>
      <c r="BA350" s="22">
        <v>3.2606416086348426</v>
      </c>
      <c r="BB350" s="22">
        <v>2.6679422447859875</v>
      </c>
      <c r="BC350" s="23">
        <v>0.1015647865521157</v>
      </c>
    </row>
    <row r="351" spans="1:55" x14ac:dyDescent="0.2">
      <c r="A351" s="45" t="s">
        <v>1075</v>
      </c>
      <c r="B351" s="45" t="s">
        <v>1076</v>
      </c>
      <c r="C351" s="45" t="s">
        <v>52</v>
      </c>
      <c r="D351" s="45">
        <v>189248</v>
      </c>
      <c r="E351" s="45" t="s">
        <v>16</v>
      </c>
      <c r="F351" s="45">
        <v>2018</v>
      </c>
      <c r="G351" s="45" t="s">
        <v>17</v>
      </c>
      <c r="H351" s="46">
        <v>43465</v>
      </c>
      <c r="I351" s="46">
        <v>43516</v>
      </c>
      <c r="J351" s="46">
        <v>43586</v>
      </c>
      <c r="K351" s="45">
        <v>1032000000</v>
      </c>
      <c r="L351" s="45">
        <v>1041000000</v>
      </c>
      <c r="M351" s="54" t="s">
        <v>2019</v>
      </c>
      <c r="N351" s="20">
        <v>0.74091510960717966</v>
      </c>
      <c r="O351" s="21">
        <v>0.63513314697660728</v>
      </c>
      <c r="P351" s="21">
        <v>0.1566867735765779</v>
      </c>
      <c r="Q351" s="21">
        <v>3.2938650781370882</v>
      </c>
      <c r="R351" s="21">
        <v>0.45757398315391201</v>
      </c>
      <c r="S351" s="21">
        <v>5.7033466960947708E-2</v>
      </c>
      <c r="T351" s="21">
        <v>0.40054051619296427</v>
      </c>
      <c r="U351" s="21">
        <v>1.9647609469286709</v>
      </c>
      <c r="V351" s="21">
        <v>0.24489401206869874</v>
      </c>
      <c r="W351" s="21">
        <v>1.7198669348599722</v>
      </c>
      <c r="X351" s="22">
        <v>9.0734651592270621E-2</v>
      </c>
      <c r="Y351" s="22">
        <v>0.2489024108449511</v>
      </c>
      <c r="Z351" s="22">
        <v>0.90926534840772943</v>
      </c>
      <c r="AA351" s="22">
        <v>5.646592495833521E-2</v>
      </c>
      <c r="AB351" s="23">
        <v>0.23289041034187649</v>
      </c>
      <c r="AC351" s="24">
        <v>0.67969258825061873</v>
      </c>
      <c r="AD351" s="22">
        <v>0.38743432764534758</v>
      </c>
      <c r="AE351" s="22">
        <v>0.25674091441969521</v>
      </c>
      <c r="AF351" s="22">
        <v>3.6559419912292127E-2</v>
      </c>
      <c r="AG351" s="22">
        <v>5.2674144037780399</v>
      </c>
      <c r="AH351" s="23">
        <v>3.4905548996458089</v>
      </c>
      <c r="AI351" s="24">
        <v>0.14870992963252541</v>
      </c>
      <c r="AJ351" s="22">
        <v>0.47042813005737827</v>
      </c>
      <c r="AK351" s="22">
        <v>8.0621345460988716E-2</v>
      </c>
      <c r="AL351" s="23">
        <v>0.12590317563443781</v>
      </c>
      <c r="AM351" s="24">
        <v>3.257001392542163E-2</v>
      </c>
      <c r="AN351" s="22">
        <v>0.8908788488318119</v>
      </c>
      <c r="AO351" s="22">
        <v>0.20747714066933923</v>
      </c>
      <c r="AP351" s="22">
        <v>-6.5391822827938668</v>
      </c>
      <c r="AQ351" s="22">
        <v>7.5852439079320752E-3</v>
      </c>
      <c r="AR351" s="22">
        <v>0.27766922843124486</v>
      </c>
      <c r="AS351" s="22">
        <v>4.1292171421128045E-2</v>
      </c>
      <c r="AT351" s="22">
        <v>5.7610017566776271E-2</v>
      </c>
      <c r="AU351" s="22">
        <v>-5.8555244961012214E-2</v>
      </c>
      <c r="AV351" s="22">
        <v>-1.5671450790463254E-2</v>
      </c>
      <c r="AW351" s="22">
        <v>0.14383068687868292</v>
      </c>
      <c r="AX351" s="22">
        <v>-1.7902928343304394E-2</v>
      </c>
      <c r="AY351" s="22">
        <v>5.6923680376554966</v>
      </c>
      <c r="AZ351" s="22">
        <v>5.4536590832679588</v>
      </c>
      <c r="BA351" s="22">
        <v>-0.94536817102137771</v>
      </c>
      <c r="BB351" s="22">
        <v>0.11641367905026283</v>
      </c>
      <c r="BC351" s="23">
        <v>6.070156347845726E-2</v>
      </c>
    </row>
    <row r="352" spans="1:55" x14ac:dyDescent="0.2">
      <c r="A352" s="45" t="s">
        <v>1063</v>
      </c>
      <c r="B352" s="45" t="s">
        <v>1064</v>
      </c>
      <c r="C352" s="45" t="s">
        <v>72</v>
      </c>
      <c r="D352" s="45">
        <v>111127</v>
      </c>
      <c r="E352" s="45" t="s">
        <v>16</v>
      </c>
      <c r="F352" s="45">
        <v>2018</v>
      </c>
      <c r="G352" s="45" t="s">
        <v>17</v>
      </c>
      <c r="H352" s="46">
        <v>43465</v>
      </c>
      <c r="I352" s="46">
        <v>43518</v>
      </c>
      <c r="J352" s="46">
        <v>43518</v>
      </c>
      <c r="K352" s="45">
        <v>309275870</v>
      </c>
      <c r="L352" s="45">
        <v>309275870</v>
      </c>
      <c r="M352" s="45" t="s">
        <v>1833</v>
      </c>
      <c r="N352" s="20">
        <v>0.69619181390336649</v>
      </c>
      <c r="O352" s="21">
        <v>0.69619181390336649</v>
      </c>
      <c r="P352" s="21">
        <v>0.46381132759124022</v>
      </c>
      <c r="Q352" s="21">
        <v>6.2828767166586443</v>
      </c>
      <c r="R352" s="21">
        <v>0.76361644953669583</v>
      </c>
      <c r="S352" s="21">
        <v>0</v>
      </c>
      <c r="T352" s="21">
        <v>0.76361644953669583</v>
      </c>
      <c r="U352" s="21">
        <v>5.5613244607883425</v>
      </c>
      <c r="V352" s="21">
        <v>0</v>
      </c>
      <c r="W352" s="21">
        <v>5.5613244607883425</v>
      </c>
      <c r="X352" s="22">
        <v>6.89753229917206E-2</v>
      </c>
      <c r="Y352" s="22">
        <v>0.13730837949139363</v>
      </c>
      <c r="Z352" s="22">
        <v>0.9310246770082794</v>
      </c>
      <c r="AA352" s="22">
        <v>0</v>
      </c>
      <c r="AB352" s="23">
        <v>0.13730837949139363</v>
      </c>
      <c r="AC352" s="24">
        <v>0.82304681293602766</v>
      </c>
      <c r="AD352" s="22">
        <v>0.73624427657331037</v>
      </c>
      <c r="AE352" s="22">
        <v>0.50596175234353558</v>
      </c>
      <c r="AF352" s="22">
        <v>0.3511015339505727</v>
      </c>
      <c r="AG352" s="22">
        <v>5.0380865661057115</v>
      </c>
      <c r="AH352" s="23">
        <v>3.4622735803250091</v>
      </c>
      <c r="AI352" s="24">
        <v>-0.53149239743691057</v>
      </c>
      <c r="AJ352" s="22">
        <v>1.1244886075450315</v>
      </c>
      <c r="AK352" s="22">
        <v>5.5314363001377494E-2</v>
      </c>
      <c r="AL352" s="23">
        <v>0.14589641320074245</v>
      </c>
      <c r="AM352" s="24">
        <v>0.43904219320498034</v>
      </c>
      <c r="AN352" s="22">
        <v>1.250470734960639</v>
      </c>
      <c r="AO352" s="22">
        <v>0.17170011021885731</v>
      </c>
      <c r="AP352" s="22">
        <v>-5.7043514084144391</v>
      </c>
      <c r="AQ352" s="22">
        <v>6.0284172077323207E-2</v>
      </c>
      <c r="AR352" s="22">
        <v>0.64885748125893716</v>
      </c>
      <c r="AS352" s="22">
        <v>-0.3448628183091878</v>
      </c>
      <c r="AT352" s="22">
        <v>0.11140890104848966</v>
      </c>
      <c r="AU352" s="22">
        <v>0.88622720578135139</v>
      </c>
      <c r="AV352" s="22">
        <v>0.11498326415835883</v>
      </c>
      <c r="AW352" s="22">
        <v>0.14589641320074245</v>
      </c>
      <c r="AX352" s="22">
        <v>0.11498326415835883</v>
      </c>
      <c r="AY352" s="22">
        <v>6.0406374331991435</v>
      </c>
      <c r="AZ352" s="22">
        <v>5.677129681945523</v>
      </c>
      <c r="BA352" s="22">
        <v>1.4564869833515459</v>
      </c>
      <c r="BB352" s="22">
        <v>0.1137661304921071</v>
      </c>
      <c r="BC352" s="23">
        <v>9.6427233266098242E-2</v>
      </c>
    </row>
    <row r="353" spans="1:55" x14ac:dyDescent="0.2">
      <c r="A353" s="45" t="s">
        <v>1036</v>
      </c>
      <c r="B353" s="45" t="s">
        <v>1037</v>
      </c>
      <c r="C353" s="45" t="s">
        <v>113</v>
      </c>
      <c r="D353" s="45">
        <v>378217</v>
      </c>
      <c r="E353" s="45" t="s">
        <v>16</v>
      </c>
      <c r="F353" s="45">
        <v>2018</v>
      </c>
      <c r="G353" s="45" t="s">
        <v>17</v>
      </c>
      <c r="H353" s="46">
        <v>43465</v>
      </c>
      <c r="I353" s="46">
        <v>43509</v>
      </c>
      <c r="J353" s="46">
        <v>43509</v>
      </c>
      <c r="K353" s="45">
        <v>248800000</v>
      </c>
      <c r="L353" s="45">
        <v>251600000</v>
      </c>
      <c r="M353" s="45" t="s">
        <v>1834</v>
      </c>
      <c r="N353" s="20">
        <v>1.3453640323584319</v>
      </c>
      <c r="O353" s="21">
        <v>1.3453640323584319</v>
      </c>
      <c r="P353" s="21">
        <v>0.86838830118232735</v>
      </c>
      <c r="Q353" s="21">
        <v>3.4499527856468366</v>
      </c>
      <c r="R353" s="21">
        <v>0.37867374005305038</v>
      </c>
      <c r="S353" s="21">
        <v>4.23342175066313E-2</v>
      </c>
      <c r="T353" s="21">
        <v>0.33633952254641908</v>
      </c>
      <c r="U353" s="21">
        <v>1.6850802644003777</v>
      </c>
      <c r="V353" s="21">
        <v>0.18838526912181303</v>
      </c>
      <c r="W353" s="21">
        <v>1.4966949952785646</v>
      </c>
      <c r="X353" s="22">
        <v>0.45877984084880635</v>
      </c>
      <c r="Y353" s="22">
        <v>0.41957210776545167</v>
      </c>
      <c r="Z353" s="22">
        <v>0.54122015915119359</v>
      </c>
      <c r="AA353" s="22">
        <v>0.31713527851458884</v>
      </c>
      <c r="AB353" s="23">
        <v>0.22472148541114059</v>
      </c>
      <c r="AC353" s="24">
        <v>0.71746660069272639</v>
      </c>
      <c r="AD353" s="22">
        <v>0.46016823354774866</v>
      </c>
      <c r="AE353" s="22">
        <v>0.4304799604156358</v>
      </c>
      <c r="AF353" s="22">
        <v>0.24674253669800428</v>
      </c>
      <c r="AG353" s="22">
        <v>18.724832214765101</v>
      </c>
      <c r="AH353" s="23">
        <v>17.516778523489933</v>
      </c>
      <c r="AI353" s="24">
        <v>-0.74751984126984128</v>
      </c>
      <c r="AJ353" s="22">
        <v>0.62725575606720596</v>
      </c>
      <c r="AK353" s="22">
        <v>0.44690389464836089</v>
      </c>
      <c r="AL353" s="23">
        <v>0.5648641075931633</v>
      </c>
      <c r="AM353" s="24">
        <v>0.70632672332389046</v>
      </c>
      <c r="AN353" s="22">
        <v>2.8626062322946177</v>
      </c>
      <c r="AO353" s="22">
        <v>0.64328912466843502</v>
      </c>
      <c r="AP353" s="22">
        <v>5.4621621621621621</v>
      </c>
      <c r="AQ353" s="22">
        <v>0.15872679045092838</v>
      </c>
      <c r="AR353" s="22">
        <v>0.33250865907966354</v>
      </c>
      <c r="AS353" s="22">
        <v>-0.24855682005607785</v>
      </c>
      <c r="AT353" s="22">
        <v>0.21389920424403183</v>
      </c>
      <c r="AU353" s="22">
        <v>0.56222775357809585</v>
      </c>
      <c r="AV353" s="22">
        <v>0.50630428691510232</v>
      </c>
      <c r="AW353" s="22">
        <v>0.63596214511041005</v>
      </c>
      <c r="AX353" s="22">
        <v>0.57003154574132497</v>
      </c>
      <c r="AY353" s="22">
        <v>1.2792114695340502</v>
      </c>
      <c r="AZ353" s="22">
        <v>0.27885304659498206</v>
      </c>
      <c r="BA353" s="22">
        <v>1.2078877005347595</v>
      </c>
      <c r="BB353" s="22">
        <v>0.73129728215186329</v>
      </c>
      <c r="BC353" s="23">
        <v>0.42022218644340686</v>
      </c>
    </row>
    <row r="354" spans="1:55" x14ac:dyDescent="0.2">
      <c r="A354" s="45" t="s">
        <v>1054</v>
      </c>
      <c r="B354" s="45" t="s">
        <v>1055</v>
      </c>
      <c r="C354" s="45" t="s">
        <v>52</v>
      </c>
      <c r="D354" s="45">
        <v>378214</v>
      </c>
      <c r="E354" s="45" t="s">
        <v>16</v>
      </c>
      <c r="F354" s="45">
        <v>2018</v>
      </c>
      <c r="G354" s="45" t="s">
        <v>17</v>
      </c>
      <c r="H354" s="46">
        <v>43465</v>
      </c>
      <c r="I354" s="46">
        <v>43522</v>
      </c>
      <c r="J354" s="46">
        <v>43679</v>
      </c>
      <c r="K354" s="45">
        <v>274575000</v>
      </c>
      <c r="L354" s="45">
        <v>278174000</v>
      </c>
      <c r="M354" s="45" t="s">
        <v>2020</v>
      </c>
      <c r="N354" s="20">
        <v>0.52916352675207234</v>
      </c>
      <c r="O354" s="21">
        <v>0.48289374529012813</v>
      </c>
      <c r="P354" s="21">
        <v>4.3406179351921627E-2</v>
      </c>
      <c r="Q354" s="21">
        <v>2.3324966974900923</v>
      </c>
      <c r="R354" s="21">
        <v>0.38474650176398301</v>
      </c>
      <c r="S354" s="21">
        <v>5.8806041146390771E-2</v>
      </c>
      <c r="T354" s="21">
        <v>0.32594046061759224</v>
      </c>
      <c r="U354" s="21">
        <v>1.2821664464993394</v>
      </c>
      <c r="V354" s="21">
        <v>0.19597093791281373</v>
      </c>
      <c r="W354" s="21">
        <v>1.0861955085865258</v>
      </c>
      <c r="X354" s="22">
        <v>6.958813969160027E-2</v>
      </c>
      <c r="Y354" s="22">
        <v>0.31899875687406504</v>
      </c>
      <c r="Z354" s="22">
        <v>0.93041186030839973</v>
      </c>
      <c r="AA354" s="22">
        <v>4.7508621714829349E-2</v>
      </c>
      <c r="AB354" s="23">
        <v>0.30007531612954375</v>
      </c>
      <c r="AC354" s="24">
        <v>0.65789238868564293</v>
      </c>
      <c r="AD354" s="22">
        <v>0.34085839207638086</v>
      </c>
      <c r="AE354" s="22">
        <v>0.20790577317747835</v>
      </c>
      <c r="AF354" s="22">
        <v>2.2842866065851699E-2</v>
      </c>
      <c r="AG354" s="22">
        <v>6.2316476345840126</v>
      </c>
      <c r="AH354" s="23">
        <v>3.8009787928221859</v>
      </c>
      <c r="AI354" s="24">
        <v>0.27779310344827585</v>
      </c>
      <c r="AJ354" s="22">
        <v>0.54634513941220797</v>
      </c>
      <c r="AK354" s="22">
        <v>0.1478466927673604</v>
      </c>
      <c r="AL354" s="23">
        <v>0.18674016072532454</v>
      </c>
      <c r="AM354" s="24">
        <v>1.6908850726552179E-2</v>
      </c>
      <c r="AN354" s="22">
        <v>0.74022457067371206</v>
      </c>
      <c r="AO354" s="22">
        <v>0.22212312205176993</v>
      </c>
      <c r="AP354" s="22">
        <v>-3.5873879641485273</v>
      </c>
      <c r="AQ354" s="22">
        <v>5.0739287271574108E-3</v>
      </c>
      <c r="AR354" s="22">
        <v>0.32345855269028284</v>
      </c>
      <c r="AS354" s="22">
        <v>8.9854555188721333E-2</v>
      </c>
      <c r="AT354" s="22">
        <v>7.184762357791255E-2</v>
      </c>
      <c r="AU354" s="22">
        <v>-0.16201959306706856</v>
      </c>
      <c r="AV354" s="22">
        <v>-5.5378116628889348E-2</v>
      </c>
      <c r="AW354" s="22">
        <v>0.22043174217087261</v>
      </c>
      <c r="AX354" s="22">
        <v>-6.5369413195500159E-2</v>
      </c>
      <c r="AY354" s="22">
        <v>5.0816753926701574</v>
      </c>
      <c r="AZ354" s="22">
        <v>5.006282722513089</v>
      </c>
      <c r="BA354" s="22">
        <v>-4.19921875</v>
      </c>
      <c r="BB354" s="22">
        <v>0.12002884813517412</v>
      </c>
      <c r="BC354" s="23">
        <v>5.317328099682786E-2</v>
      </c>
    </row>
    <row r="355" spans="1:55" x14ac:dyDescent="0.2">
      <c r="A355" s="45" t="s">
        <v>1087</v>
      </c>
      <c r="B355" s="45" t="s">
        <v>1088</v>
      </c>
      <c r="C355" s="45" t="s">
        <v>24</v>
      </c>
      <c r="D355" s="45">
        <v>749030</v>
      </c>
      <c r="E355" s="45" t="s">
        <v>16</v>
      </c>
      <c r="F355" s="45">
        <v>2016</v>
      </c>
      <c r="G355" s="45" t="s">
        <v>17</v>
      </c>
      <c r="H355" s="46">
        <v>42825</v>
      </c>
      <c r="I355" s="46">
        <v>42881</v>
      </c>
      <c r="J355" s="46">
        <v>43250</v>
      </c>
      <c r="K355" s="45">
        <v>84929000</v>
      </c>
      <c r="L355" s="45">
        <v>85999000</v>
      </c>
      <c r="M355" s="45" t="s">
        <v>1301</v>
      </c>
      <c r="N355" s="20">
        <v>2.4276346335302019</v>
      </c>
      <c r="O355" s="21">
        <v>1.9463837286510937</v>
      </c>
      <c r="P355" s="21">
        <v>0.62116144041776711</v>
      </c>
      <c r="Q355" s="21">
        <v>0.75933070342743347</v>
      </c>
      <c r="R355" s="21">
        <v>0.2932424263282169</v>
      </c>
      <c r="S355" s="21">
        <v>0</v>
      </c>
      <c r="T355" s="21">
        <v>0.2932424263282169</v>
      </c>
      <c r="U355" s="21">
        <v>0.51591040418678913</v>
      </c>
      <c r="V355" s="21">
        <v>0</v>
      </c>
      <c r="W355" s="21">
        <v>0.51591040418678913</v>
      </c>
      <c r="X355" s="22">
        <v>0.18190223132655595</v>
      </c>
      <c r="Y355" s="22">
        <v>1.4705687078569583</v>
      </c>
      <c r="Z355" s="22">
        <v>0.81809776867344408</v>
      </c>
      <c r="AA355" s="22">
        <v>0</v>
      </c>
      <c r="AB355" s="23">
        <v>0.56839796978012935</v>
      </c>
      <c r="AC355" s="24">
        <v>0.39998901179400775</v>
      </c>
      <c r="AD355" s="22">
        <v>9.4742902780284119E-2</v>
      </c>
      <c r="AE355" s="22">
        <v>9.4742902780284119E-2</v>
      </c>
      <c r="AF355" s="22">
        <v>4.9475067492598591E-2</v>
      </c>
      <c r="AG355" s="22">
        <v>4.9664465673878428</v>
      </c>
      <c r="AH355" s="23">
        <v>4.9664465673878428</v>
      </c>
      <c r="AI355" s="24">
        <v>2.2000157062923336</v>
      </c>
      <c r="AJ355" s="22">
        <v>0.6357243775679845</v>
      </c>
      <c r="AK355" s="22">
        <v>0.1208524578452809</v>
      </c>
      <c r="AL355" s="23">
        <v>0.16244141457179379</v>
      </c>
      <c r="AM355" s="24">
        <v>3.6448481880896062E-2</v>
      </c>
      <c r="AN355" s="22">
        <v>0.73670403554979902</v>
      </c>
      <c r="AO355" s="22">
        <v>0.41874107813533401</v>
      </c>
      <c r="AP355" s="22">
        <v>3.9144773997716458</v>
      </c>
      <c r="AQ355" s="22">
        <v>2.0717243102669154E-2</v>
      </c>
      <c r="AR355" s="22">
        <v>0.11375696589725402</v>
      </c>
      <c r="AS355" s="22">
        <v>0.25026711167412019</v>
      </c>
      <c r="AT355" s="22">
        <v>4.7634714545220572E-2</v>
      </c>
      <c r="AU355" s="22">
        <v>-1.1854765030978067</v>
      </c>
      <c r="AV355" s="22">
        <v>-0.30291504762099153</v>
      </c>
      <c r="AW355" s="22">
        <v>0.16244141457179379</v>
      </c>
      <c r="AX355" s="22">
        <v>-0.30291504762099153</v>
      </c>
      <c r="AY355" s="22">
        <v>7.3915335184600224</v>
      </c>
      <c r="AZ355" s="22">
        <v>6.218347343557733</v>
      </c>
      <c r="BA355" s="22">
        <v>-4.2876140949595083</v>
      </c>
      <c r="BB355" s="22">
        <v>0.13528992292364567</v>
      </c>
      <c r="BC355" s="23">
        <v>4.2886200642564112E-2</v>
      </c>
    </row>
    <row r="356" spans="1:55" x14ac:dyDescent="0.2">
      <c r="A356" s="45" t="s">
        <v>1048</v>
      </c>
      <c r="B356" s="45" t="s">
        <v>1049</v>
      </c>
      <c r="C356" s="45" t="s">
        <v>34</v>
      </c>
      <c r="D356" s="45">
        <v>378212</v>
      </c>
      <c r="E356" s="45" t="s">
        <v>16</v>
      </c>
      <c r="F356" s="45">
        <v>2019</v>
      </c>
      <c r="G356" s="45" t="s">
        <v>17</v>
      </c>
      <c r="H356" s="46">
        <v>43646</v>
      </c>
      <c r="I356" s="46">
        <v>43679</v>
      </c>
      <c r="J356" s="46">
        <v>43770</v>
      </c>
      <c r="K356" s="45">
        <v>275000000</v>
      </c>
      <c r="L356" s="45">
        <v>277000000</v>
      </c>
      <c r="M356" s="45" t="s">
        <v>2021</v>
      </c>
      <c r="N356" s="20">
        <v>1.3510971786833856</v>
      </c>
      <c r="O356" s="21">
        <v>1.0210031347962383</v>
      </c>
      <c r="P356" s="21">
        <v>0.58087774294670846</v>
      </c>
      <c r="Q356" s="21">
        <v>4.651651651651652</v>
      </c>
      <c r="R356" s="21">
        <v>0.51211477151965989</v>
      </c>
      <c r="S356" s="21">
        <v>5.3028692879914983E-2</v>
      </c>
      <c r="T356" s="21">
        <v>0.45908607863974493</v>
      </c>
      <c r="U356" s="21">
        <v>2.8942942942942942</v>
      </c>
      <c r="V356" s="21">
        <v>0.29969969969969967</v>
      </c>
      <c r="W356" s="21">
        <v>2.5945945945945947</v>
      </c>
      <c r="X356" s="22">
        <v>0.45802337938363441</v>
      </c>
      <c r="Y356" s="22">
        <v>0.20851596743894804</v>
      </c>
      <c r="Z356" s="22">
        <v>0.54197662061636553</v>
      </c>
      <c r="AA356" s="22">
        <v>0.1314558979808714</v>
      </c>
      <c r="AB356" s="23">
        <v>0.17693942614240171</v>
      </c>
      <c r="AC356" s="24">
        <v>0.30078683834048642</v>
      </c>
      <c r="AD356" s="22">
        <v>0.15879828326180256</v>
      </c>
      <c r="AE356" s="22">
        <v>0.15405937052932761</v>
      </c>
      <c r="AF356" s="22">
        <v>0.10568669527896996</v>
      </c>
      <c r="AG356" s="22">
        <v>8.9696969696969688</v>
      </c>
      <c r="AH356" s="23">
        <v>8.7020202020202024</v>
      </c>
      <c r="AI356" s="24">
        <v>-0.57311878845243724</v>
      </c>
      <c r="AJ356" s="22">
        <v>0.66238244514106581</v>
      </c>
      <c r="AK356" s="22">
        <v>0.28781904959535171</v>
      </c>
      <c r="AL356" s="23">
        <v>0.43847271218095041</v>
      </c>
      <c r="AM356" s="24">
        <v>0.70990990990990988</v>
      </c>
      <c r="AN356" s="22">
        <v>6.7171171171171169</v>
      </c>
      <c r="AO356" s="22">
        <v>1.1885228480340064</v>
      </c>
      <c r="AP356" s="22">
        <v>9.9857142857142858</v>
      </c>
      <c r="AQ356" s="22">
        <v>0.12561105207226356</v>
      </c>
      <c r="AR356" s="22">
        <v>0.18893061516452075</v>
      </c>
      <c r="AS356" s="22">
        <v>-0.10827968526466381</v>
      </c>
      <c r="AT356" s="22">
        <v>0.22454835281615304</v>
      </c>
      <c r="AU356" s="22">
        <v>0.16457680250783699</v>
      </c>
      <c r="AV356" s="22">
        <v>0.10894376426644532</v>
      </c>
      <c r="AW356" s="22">
        <v>0.48912037037037037</v>
      </c>
      <c r="AX356" s="22">
        <v>0.12152777777777778</v>
      </c>
      <c r="AY356" s="22">
        <v>2.713400900900901</v>
      </c>
      <c r="AZ356" s="22">
        <v>1.670045045045045</v>
      </c>
      <c r="BA356" s="22">
        <v>0.44416243654822335</v>
      </c>
      <c r="BB356" s="22">
        <v>0.35754305872587672</v>
      </c>
      <c r="BC356" s="23">
        <v>0.27700964630225078</v>
      </c>
    </row>
    <row r="357" spans="1:55" x14ac:dyDescent="0.2">
      <c r="A357" s="45" t="s">
        <v>334</v>
      </c>
      <c r="B357" s="45" t="s">
        <v>335</v>
      </c>
      <c r="C357" s="45" t="s">
        <v>91</v>
      </c>
      <c r="D357" s="45">
        <v>256994</v>
      </c>
      <c r="E357" s="45" t="s">
        <v>16</v>
      </c>
      <c r="F357" s="45">
        <v>2018</v>
      </c>
      <c r="G357" s="45" t="s">
        <v>17</v>
      </c>
      <c r="H357" s="46">
        <v>43524</v>
      </c>
      <c r="I357" s="46">
        <v>43578</v>
      </c>
      <c r="J357" s="46">
        <v>43741</v>
      </c>
      <c r="K357" s="45">
        <v>190714000</v>
      </c>
      <c r="L357" s="45">
        <v>217658000</v>
      </c>
      <c r="M357" s="45" t="s">
        <v>2022</v>
      </c>
      <c r="N357" s="20">
        <v>1.7863937882449734</v>
      </c>
      <c r="O357" s="21">
        <v>0.71476320255052195</v>
      </c>
      <c r="P357" s="21">
        <v>4.6433897259217358E-2</v>
      </c>
      <c r="Q357" s="21">
        <v>1.5474300456439769</v>
      </c>
      <c r="R357" s="21">
        <v>0.49597588941851239</v>
      </c>
      <c r="S357" s="21">
        <v>3.7446381708676792E-2</v>
      </c>
      <c r="T357" s="21">
        <v>0.45852950770983558</v>
      </c>
      <c r="U357" s="21">
        <v>1.2634823377654296</v>
      </c>
      <c r="V357" s="21">
        <v>9.5393431236356421E-2</v>
      </c>
      <c r="W357" s="21">
        <v>1.1680889065290732</v>
      </c>
      <c r="X357" s="22">
        <v>0.16914410357033308</v>
      </c>
      <c r="Y357" s="22">
        <v>0.88105957949031777</v>
      </c>
      <c r="Z357" s="22">
        <v>0.83085589642966695</v>
      </c>
      <c r="AA357" s="22">
        <v>0.39355460666936076</v>
      </c>
      <c r="AB357" s="23">
        <v>0.39255248704865031</v>
      </c>
      <c r="AC357" s="24">
        <v>0.5032564271588662</v>
      </c>
      <c r="AD357" s="22">
        <v>0.30118655240606462</v>
      </c>
      <c r="AE357" s="22">
        <v>0.30118655240606462</v>
      </c>
      <c r="AF357" s="22">
        <v>0.30572181938035597</v>
      </c>
      <c r="AG357" s="22">
        <v>6.8810240963855422</v>
      </c>
      <c r="AH357" s="23">
        <v>6.8810240963855422</v>
      </c>
      <c r="AI357" s="24">
        <v>-0.31127679403541475</v>
      </c>
      <c r="AJ357" s="22">
        <v>0.99316089885329362</v>
      </c>
      <c r="AK357" s="22">
        <v>0.15032346098343918</v>
      </c>
      <c r="AL357" s="23">
        <v>0.1896001649209263</v>
      </c>
      <c r="AM357" s="24">
        <v>0.28761907124429448</v>
      </c>
      <c r="AN357" s="22">
        <v>0.94078686247271281</v>
      </c>
      <c r="AO357" s="22">
        <v>0.36930282831922179</v>
      </c>
      <c r="AP357" s="22">
        <v>4.9597855227882039</v>
      </c>
      <c r="AQ357" s="22">
        <v>0.11290393257606372</v>
      </c>
      <c r="AR357" s="22">
        <v>0.25463414634146342</v>
      </c>
      <c r="AS357" s="22">
        <v>-7.9261700725115361E-2</v>
      </c>
      <c r="AT357" s="22">
        <v>9.4037110430553059E-2</v>
      </c>
      <c r="AU357" s="22">
        <v>0.26137707615570527</v>
      </c>
      <c r="AV357" s="22">
        <v>4.9898396929329417E-2</v>
      </c>
      <c r="AW357" s="22">
        <v>0.20508409785932721</v>
      </c>
      <c r="AX357" s="22">
        <v>5.3973411484879372E-2</v>
      </c>
      <c r="AY357" s="22">
        <v>4.4590501203764497</v>
      </c>
      <c r="AZ357" s="22">
        <v>4.4195228715254977</v>
      </c>
      <c r="BA357" s="22">
        <v>0.21919875803182542</v>
      </c>
      <c r="BB357" s="22">
        <v>0.22426300961057063</v>
      </c>
      <c r="BC357" s="23">
        <v>0.12286221361729591</v>
      </c>
    </row>
    <row r="358" spans="1:55" x14ac:dyDescent="0.2">
      <c r="A358" s="45" t="s">
        <v>1081</v>
      </c>
      <c r="B358" s="45" t="s">
        <v>1082</v>
      </c>
      <c r="C358" s="45" t="s">
        <v>15</v>
      </c>
      <c r="D358" s="45">
        <v>244442</v>
      </c>
      <c r="E358" s="45" t="s">
        <v>16</v>
      </c>
      <c r="F358" s="45">
        <v>2018</v>
      </c>
      <c r="G358" s="45" t="s">
        <v>17</v>
      </c>
      <c r="H358" s="46">
        <v>43465</v>
      </c>
      <c r="I358" s="46">
        <v>43522</v>
      </c>
      <c r="J358" s="46">
        <v>43522</v>
      </c>
      <c r="K358" s="45">
        <v>147352000</v>
      </c>
      <c r="L358" s="45">
        <v>149574000</v>
      </c>
      <c r="M358" s="45" t="s">
        <v>1889</v>
      </c>
      <c r="N358" s="20">
        <v>1.0381418649664125</v>
      </c>
      <c r="O358" s="21">
        <v>0.57852669930547651</v>
      </c>
      <c r="P358" s="21">
        <v>0.14516679949903222</v>
      </c>
      <c r="Q358" s="21">
        <v>1.2995424443106562</v>
      </c>
      <c r="R358" s="21">
        <v>0.19955282573294167</v>
      </c>
      <c r="S358" s="21">
        <v>5.1461694340156142E-2</v>
      </c>
      <c r="T358" s="21">
        <v>0.14809113139278551</v>
      </c>
      <c r="U358" s="21">
        <v>0.45888019265502711</v>
      </c>
      <c r="V358" s="21">
        <v>0.11833835039133052</v>
      </c>
      <c r="W358" s="21">
        <v>0.34054184226369655</v>
      </c>
      <c r="X358" s="22">
        <v>0.23871984584531122</v>
      </c>
      <c r="Y358" s="22">
        <v>1.2187784332716973</v>
      </c>
      <c r="Z358" s="22">
        <v>0.76128015415468875</v>
      </c>
      <c r="AA358" s="22">
        <v>0.45953701231038291</v>
      </c>
      <c r="AB358" s="23">
        <v>0.43486912036527958</v>
      </c>
      <c r="AC358" s="24">
        <v>0.37482741307895068</v>
      </c>
      <c r="AD358" s="22">
        <v>0.11831617923936237</v>
      </c>
      <c r="AE358" s="22">
        <v>0.11831617923936237</v>
      </c>
      <c r="AF358" s="22">
        <v>9.6177984184762144E-2</v>
      </c>
      <c r="AG358" s="22">
        <v>8.2641095890410963</v>
      </c>
      <c r="AH358" s="23">
        <v>8.2641095890410963</v>
      </c>
      <c r="AI358" s="24">
        <v>0.44158563949139867</v>
      </c>
      <c r="AJ358" s="22">
        <v>0.15222589092565184</v>
      </c>
      <c r="AK358" s="22">
        <v>0.17541327735502493</v>
      </c>
      <c r="AL358" s="23">
        <v>0.17541327735502493</v>
      </c>
      <c r="AM358" s="24">
        <v>0.14762191450933174</v>
      </c>
      <c r="AN358" s="22">
        <v>1.5348826008428658</v>
      </c>
      <c r="AO358" s="22">
        <v>0.6674730464925096</v>
      </c>
      <c r="AP358" s="22">
        <v>76.102686567164184</v>
      </c>
      <c r="AQ358" s="22">
        <v>6.419621210931159E-2</v>
      </c>
      <c r="AR358" s="22">
        <v>5.2442889418852764E-2</v>
      </c>
      <c r="AS358" s="22">
        <v>2.3158026860800804E-2</v>
      </c>
      <c r="AT358" s="22">
        <v>3.5004215167271452E-2</v>
      </c>
      <c r="AU358" s="22">
        <v>-0.20455425253330298</v>
      </c>
      <c r="AV358" s="22">
        <v>-0.23571241144056679</v>
      </c>
      <c r="AW358" s="22">
        <v>0.23636942224736582</v>
      </c>
      <c r="AX358" s="22">
        <v>-0.31762251608797115</v>
      </c>
      <c r="AY358" s="22">
        <v>2.5268532024930379</v>
      </c>
      <c r="AZ358" s="22">
        <v>2.104163903991513</v>
      </c>
      <c r="BA358" s="22">
        <v>-0.73270799347471449</v>
      </c>
      <c r="BB358" s="22">
        <v>0.3957491472054579</v>
      </c>
      <c r="BC358" s="23">
        <v>0.10255538480368824</v>
      </c>
    </row>
    <row r="359" spans="1:55" x14ac:dyDescent="0.2">
      <c r="A359" s="45" t="s">
        <v>1066</v>
      </c>
      <c r="B359" s="45" t="s">
        <v>1067</v>
      </c>
      <c r="C359" s="45" t="s">
        <v>34</v>
      </c>
      <c r="D359" s="45">
        <v>353611</v>
      </c>
      <c r="E359" s="45" t="s">
        <v>16</v>
      </c>
      <c r="F359" s="45">
        <v>2018</v>
      </c>
      <c r="G359" s="45" t="s">
        <v>17</v>
      </c>
      <c r="H359" s="46">
        <v>43373</v>
      </c>
      <c r="I359" s="46">
        <v>43419</v>
      </c>
      <c r="J359" s="46">
        <v>43419</v>
      </c>
      <c r="K359" s="45">
        <v>178400000</v>
      </c>
      <c r="L359" s="45">
        <v>180200000</v>
      </c>
      <c r="M359" s="45" t="s">
        <v>1835</v>
      </c>
      <c r="N359" s="20">
        <v>6.7896365042536733</v>
      </c>
      <c r="O359" s="21">
        <v>5.5174013921113687</v>
      </c>
      <c r="P359" s="21">
        <v>4.1680845578757415</v>
      </c>
      <c r="Q359" s="21">
        <v>0.12492313746710283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2">
        <v>0.5758483470351583</v>
      </c>
      <c r="Y359" s="22">
        <v>1.1222535055757976</v>
      </c>
      <c r="Z359" s="22">
        <v>0.4241516529648417</v>
      </c>
      <c r="AA359" s="22">
        <v>0.19306454434143783</v>
      </c>
      <c r="AB359" s="23">
        <v>0.88894962392863386</v>
      </c>
      <c r="AC359" s="24">
        <v>0.50440926767815086</v>
      </c>
      <c r="AD359" s="22">
        <v>0.35109820890617299</v>
      </c>
      <c r="AE359" s="22">
        <v>0.34353946431505722</v>
      </c>
      <c r="AF359" s="22">
        <v>0.27666100673714195</v>
      </c>
      <c r="AG359" s="22" t="e">
        <v>#DIV/0!</v>
      </c>
      <c r="AH359" s="23" t="e">
        <v>#DIV/0!</v>
      </c>
      <c r="AI359" s="24">
        <v>-0.41623054441650242</v>
      </c>
      <c r="AJ359" s="22">
        <v>3.7929878834751225</v>
      </c>
      <c r="AK359" s="22" t="e">
        <v>#DIV/0!</v>
      </c>
      <c r="AL359" s="23" t="e">
        <v>#DIV/0!</v>
      </c>
      <c r="AM359" s="24">
        <v>0.24846889834468849</v>
      </c>
      <c r="AN359" s="22">
        <v>0.89809872838625571</v>
      </c>
      <c r="AO359" s="22">
        <v>0.79836452684974635</v>
      </c>
      <c r="AP359" s="22">
        <v>1.6258794193605841</v>
      </c>
      <c r="AQ359" s="22">
        <v>0.22087633374147281</v>
      </c>
      <c r="AR359" s="22">
        <v>0.40294133756915157</v>
      </c>
      <c r="AS359" s="22">
        <v>-0.16771649230432162</v>
      </c>
      <c r="AT359" s="22">
        <v>0.32169407031659963</v>
      </c>
      <c r="AU359" s="22">
        <v>2.9528228924980664</v>
      </c>
      <c r="AV359" s="22" t="e">
        <v>#DIV/0!</v>
      </c>
      <c r="AW359" s="22" t="e">
        <v>#DIV/0!</v>
      </c>
      <c r="AX359" s="22" t="e">
        <v>#DIV/0!</v>
      </c>
      <c r="AY359" s="22">
        <v>0</v>
      </c>
      <c r="AZ359" s="22">
        <v>-1.2611544461778472</v>
      </c>
      <c r="BA359" s="22">
        <v>1.1338348841813501</v>
      </c>
      <c r="BB359" s="22" t="e">
        <v>#DIV/0!</v>
      </c>
      <c r="BC359" s="23">
        <v>0.29968702964856536</v>
      </c>
    </row>
    <row r="360" spans="1:55" x14ac:dyDescent="0.2">
      <c r="A360" s="45" t="s">
        <v>1090</v>
      </c>
      <c r="B360" s="45" t="s">
        <v>1091</v>
      </c>
      <c r="C360" s="45" t="s">
        <v>24</v>
      </c>
      <c r="D360" s="45">
        <v>105030</v>
      </c>
      <c r="E360" s="45" t="s">
        <v>16</v>
      </c>
      <c r="F360" s="45">
        <v>2018</v>
      </c>
      <c r="G360" s="45" t="s">
        <v>17</v>
      </c>
      <c r="H360" s="46">
        <v>43465</v>
      </c>
      <c r="I360" s="46">
        <v>43503</v>
      </c>
      <c r="J360" s="46">
        <v>43503</v>
      </c>
      <c r="K360" s="45">
        <v>374400000</v>
      </c>
      <c r="L360" s="45">
        <v>380200000</v>
      </c>
      <c r="M360" s="45" t="s">
        <v>1836</v>
      </c>
      <c r="N360" s="20">
        <v>2.2935437589670014</v>
      </c>
      <c r="O360" s="21">
        <v>1.5862266857962697</v>
      </c>
      <c r="P360" s="21">
        <v>0.8014347202295552</v>
      </c>
      <c r="Q360" s="21">
        <v>1.2241482965931865</v>
      </c>
      <c r="R360" s="21">
        <v>0.32535928278596205</v>
      </c>
      <c r="S360" s="21">
        <v>2.847231607874938E-2</v>
      </c>
      <c r="T360" s="21">
        <v>0.29688696670721271</v>
      </c>
      <c r="U360" s="21">
        <v>0.72364729458917831</v>
      </c>
      <c r="V360" s="21">
        <v>6.3326653306613231E-2</v>
      </c>
      <c r="W360" s="21">
        <v>0.66032064128256518</v>
      </c>
      <c r="X360" s="22">
        <v>0.36009370635671489</v>
      </c>
      <c r="Y360" s="22">
        <v>0.8639196675900277</v>
      </c>
      <c r="Z360" s="22">
        <v>0.63990629364328511</v>
      </c>
      <c r="AA360" s="22">
        <v>0.32292652160201829</v>
      </c>
      <c r="AB360" s="23">
        <v>0.44961030769923865</v>
      </c>
      <c r="AC360" s="24">
        <v>0.65678238508518161</v>
      </c>
      <c r="AD360" s="22">
        <v>0.22774027643844422</v>
      </c>
      <c r="AE360" s="22">
        <v>0.19792671166827386</v>
      </c>
      <c r="AF360" s="22">
        <v>8.1967213114754092E-2</v>
      </c>
      <c r="AG360" s="22" t="e">
        <v>#DIV/0!</v>
      </c>
      <c r="AH360" s="23" t="e">
        <v>#DIV/0!</v>
      </c>
      <c r="AI360" s="24">
        <v>-0.50930083386786407</v>
      </c>
      <c r="AJ360" s="22">
        <v>0.44734576757532279</v>
      </c>
      <c r="AK360" s="22">
        <v>0.12780393242869012</v>
      </c>
      <c r="AL360" s="23">
        <v>0.21586818055940182</v>
      </c>
      <c r="AM360" s="24">
        <v>0.10220440881763528</v>
      </c>
      <c r="AN360" s="22">
        <v>1.2468937875751502</v>
      </c>
      <c r="AO360" s="22">
        <v>0.56061629949993241</v>
      </c>
      <c r="AP360" s="22">
        <v>2.7604259094942325</v>
      </c>
      <c r="AQ360" s="22">
        <v>4.595215569671577E-2</v>
      </c>
      <c r="AR360" s="22">
        <v>0.12528126004500162</v>
      </c>
      <c r="AS360" s="22">
        <v>-6.3805850208936032E-2</v>
      </c>
      <c r="AT360" s="22">
        <v>7.0234716403117542E-2</v>
      </c>
      <c r="AU360" s="22">
        <v>-1.5494978479196557E-2</v>
      </c>
      <c r="AV360" s="22">
        <v>-7.4771531431736364E-3</v>
      </c>
      <c r="AW360" s="22">
        <v>0.23657056145675265</v>
      </c>
      <c r="AX360" s="22">
        <v>-8.1942336874051593E-3</v>
      </c>
      <c r="AY360" s="22">
        <v>2.5483415666901905</v>
      </c>
      <c r="AZ360" s="22">
        <v>1.5628087508821453</v>
      </c>
      <c r="BA360" s="22">
        <v>-5.2941176470588235E-2</v>
      </c>
      <c r="BB360" s="22">
        <v>0.34104126280808639</v>
      </c>
      <c r="BC360" s="23">
        <v>0.13162676357417699</v>
      </c>
    </row>
    <row r="361" spans="1:55" x14ac:dyDescent="0.2">
      <c r="A361" s="45" t="s">
        <v>1096</v>
      </c>
      <c r="B361" s="45" t="s">
        <v>1097</v>
      </c>
      <c r="C361" s="45" t="s">
        <v>91</v>
      </c>
      <c r="D361" s="45">
        <v>247719</v>
      </c>
      <c r="E361" s="45" t="s">
        <v>16</v>
      </c>
      <c r="F361" s="45">
        <v>2019</v>
      </c>
      <c r="G361" s="45" t="s">
        <v>17</v>
      </c>
      <c r="H361" s="46">
        <v>43646</v>
      </c>
      <c r="I361" s="46">
        <v>43703</v>
      </c>
      <c r="J361" s="46">
        <v>43774</v>
      </c>
      <c r="K361" s="45">
        <v>514648944</v>
      </c>
      <c r="L361" s="45">
        <v>520068205</v>
      </c>
      <c r="M361" s="45" t="s">
        <v>2023</v>
      </c>
      <c r="N361" s="20">
        <v>1.2147156682015061</v>
      </c>
      <c r="O361" s="21">
        <v>0.7403593946404976</v>
      </c>
      <c r="P361" s="21">
        <v>8.3828546433570211E-2</v>
      </c>
      <c r="Q361" s="21">
        <v>6.1014546063319823</v>
      </c>
      <c r="R361" s="21">
        <v>0.46082367610596864</v>
      </c>
      <c r="S361" s="21">
        <v>4.3524483459251938E-2</v>
      </c>
      <c r="T361" s="21">
        <v>0.41729919264671672</v>
      </c>
      <c r="U361" s="21">
        <v>3.2725184173895685</v>
      </c>
      <c r="V361" s="21">
        <v>0.30908714354992484</v>
      </c>
      <c r="W361" s="21">
        <v>2.9634312738396433</v>
      </c>
      <c r="X361" s="22">
        <v>0.44290393286171131</v>
      </c>
      <c r="Y361" s="22">
        <v>0.19372556310352096</v>
      </c>
      <c r="Z361" s="22">
        <v>0.55709606713828863</v>
      </c>
      <c r="AA361" s="22">
        <v>0.21889300316694635</v>
      </c>
      <c r="AB361" s="23">
        <v>0.14081622082162634</v>
      </c>
      <c r="AC361" s="24">
        <v>0.1887603630637078</v>
      </c>
      <c r="AD361" s="22">
        <v>3.9657417388880171E-2</v>
      </c>
      <c r="AE361" s="22">
        <v>3.9657417388880171E-2</v>
      </c>
      <c r="AF361" s="22">
        <v>2.4362867274524545E-2</v>
      </c>
      <c r="AG361" s="22">
        <v>5.8889358076074068</v>
      </c>
      <c r="AH361" s="23">
        <v>5.8889358076074068</v>
      </c>
      <c r="AI361" s="24">
        <v>-0.65340873293826829</v>
      </c>
      <c r="AJ361" s="22">
        <v>0.32762410328156527</v>
      </c>
      <c r="AK361" s="22">
        <v>0.17250239274095833</v>
      </c>
      <c r="AL361" s="23">
        <v>0.25922445171106495</v>
      </c>
      <c r="AM361" s="24">
        <v>0.56227408093826703</v>
      </c>
      <c r="AN361" s="22">
        <v>23.079142311226178</v>
      </c>
      <c r="AO361" s="22">
        <v>3.2499176000713654</v>
      </c>
      <c r="AP361" s="22">
        <v>41.512004959330802</v>
      </c>
      <c r="AQ361" s="22">
        <v>7.9177311143680026E-2</v>
      </c>
      <c r="AR361" s="22">
        <v>3.6756859549738723E-2</v>
      </c>
      <c r="AS361" s="22">
        <v>-2.4017253025184666E-2</v>
      </c>
      <c r="AT361" s="22">
        <v>0.11945676477404711</v>
      </c>
      <c r="AU361" s="22">
        <v>0.18895355808222081</v>
      </c>
      <c r="AV361" s="22">
        <v>0.14950481970681867</v>
      </c>
      <c r="AW361" s="22">
        <v>0.28626167239000289</v>
      </c>
      <c r="AX361" s="22">
        <v>0.16509823605429952</v>
      </c>
      <c r="AY361" s="22">
        <v>3.5755100743932737</v>
      </c>
      <c r="AZ361" s="22">
        <v>3.3383562890783667</v>
      </c>
      <c r="BA361" s="22">
        <v>0.87014019063914017</v>
      </c>
      <c r="BB361" s="22">
        <v>0.27968037544117097</v>
      </c>
      <c r="BC361" s="23">
        <v>0.20284300403304123</v>
      </c>
    </row>
    <row r="362" spans="1:55" x14ac:dyDescent="0.2">
      <c r="A362" s="45" t="s">
        <v>158</v>
      </c>
      <c r="B362" s="45" t="s">
        <v>159</v>
      </c>
      <c r="C362" s="45" t="s">
        <v>38</v>
      </c>
      <c r="D362" s="45">
        <v>66790</v>
      </c>
      <c r="E362" s="45" t="s">
        <v>16</v>
      </c>
      <c r="F362" s="45">
        <v>2018</v>
      </c>
      <c r="G362" s="45" t="s">
        <v>17</v>
      </c>
      <c r="H362" s="46">
        <v>43465</v>
      </c>
      <c r="I362" s="46">
        <v>43516</v>
      </c>
      <c r="J362" s="46">
        <v>43592</v>
      </c>
      <c r="K362" s="45">
        <v>7316000000</v>
      </c>
      <c r="L362" s="45">
        <v>7350000000</v>
      </c>
      <c r="M362" s="45" t="s">
        <v>2024</v>
      </c>
      <c r="N362" s="20">
        <v>0.97244099325461675</v>
      </c>
      <c r="O362" s="21">
        <v>0.97244099325461675</v>
      </c>
      <c r="P362" s="21">
        <v>0.62045239528683238</v>
      </c>
      <c r="Q362" s="21">
        <v>2.1272894998133896</v>
      </c>
      <c r="R362" s="21">
        <v>0.37006780050304328</v>
      </c>
      <c r="S362" s="21">
        <v>8.6409050275052524E-2</v>
      </c>
      <c r="T362" s="21">
        <v>0.28365875022799075</v>
      </c>
      <c r="U362" s="21">
        <v>1.1573091467322034</v>
      </c>
      <c r="V362" s="21">
        <v>0.27022611561401905</v>
      </c>
      <c r="W362" s="21">
        <v>0.88708303111818432</v>
      </c>
      <c r="X362" s="22">
        <v>0.17821782178217821</v>
      </c>
      <c r="Y362" s="22">
        <v>0.61370482253136438</v>
      </c>
      <c r="Z362" s="22">
        <v>0.82178217821782173</v>
      </c>
      <c r="AA362" s="22">
        <v>0.23744587331146125</v>
      </c>
      <c r="AB362" s="23">
        <v>0.31976572685697041</v>
      </c>
      <c r="AC362" s="24">
        <v>0.51534139748109575</v>
      </c>
      <c r="AD362" s="22">
        <v>0.29443897699101818</v>
      </c>
      <c r="AE362" s="22">
        <v>0.14253858707161809</v>
      </c>
      <c r="AF362" s="22">
        <v>0.18343652286572074</v>
      </c>
      <c r="AG362" s="22">
        <v>7.503333333333333</v>
      </c>
      <c r="AH362" s="23">
        <v>3.6323809523809523</v>
      </c>
      <c r="AI362" s="24">
        <v>0.68218889765851087</v>
      </c>
      <c r="AJ362" s="22">
        <v>0.46701642728132792</v>
      </c>
      <c r="AK362" s="22">
        <v>0.15803244374672945</v>
      </c>
      <c r="AL362" s="23">
        <v>0.23128034755941732</v>
      </c>
      <c r="AM362" s="24">
        <v>0.2073841430352025</v>
      </c>
      <c r="AN362" s="22">
        <v>1.1305499024695966</v>
      </c>
      <c r="AO362" s="22">
        <v>0.36151111131126756</v>
      </c>
      <c r="AP362" s="22">
        <v>-71.576460098082919</v>
      </c>
      <c r="AQ362" s="22">
        <v>6.6314341236261454E-2</v>
      </c>
      <c r="AR362" s="22">
        <v>0.23675457501276892</v>
      </c>
      <c r="AS362" s="22">
        <v>0.16151134254357008</v>
      </c>
      <c r="AT362" s="22">
        <v>8.5589409520892959E-2</v>
      </c>
      <c r="AU362" s="22">
        <v>0.23426998734472718</v>
      </c>
      <c r="AV362" s="22">
        <v>0.11601742664865589</v>
      </c>
      <c r="AW362" s="22">
        <v>0.30173371860413423</v>
      </c>
      <c r="AX362" s="22">
        <v>0.15135903216587812</v>
      </c>
      <c r="AY362" s="22">
        <v>3.4766770324300311</v>
      </c>
      <c r="AZ362" s="22">
        <v>2.4084110765585667</v>
      </c>
      <c r="BA362" s="22">
        <v>0.64743633276740242</v>
      </c>
      <c r="BB362" s="22">
        <v>0.13924281698368077</v>
      </c>
      <c r="BC362" s="23">
        <v>6.3092074065088169E-2</v>
      </c>
    </row>
    <row r="363" spans="1:55" x14ac:dyDescent="0.2">
      <c r="A363" s="45" t="s">
        <v>829</v>
      </c>
      <c r="B363" s="45" t="s">
        <v>830</v>
      </c>
      <c r="C363" s="45" t="s">
        <v>91</v>
      </c>
      <c r="D363" s="45">
        <v>248956</v>
      </c>
      <c r="E363" s="45" t="s">
        <v>16</v>
      </c>
      <c r="F363" s="45">
        <v>2018</v>
      </c>
      <c r="G363" s="45" t="s">
        <v>17</v>
      </c>
      <c r="H363" s="46">
        <v>43465</v>
      </c>
      <c r="I363" s="46">
        <v>43508</v>
      </c>
      <c r="J363" s="46">
        <v>43508</v>
      </c>
      <c r="K363" s="45">
        <v>216200000</v>
      </c>
      <c r="L363" s="45">
        <v>216700000</v>
      </c>
      <c r="M363" s="45" t="s">
        <v>1838</v>
      </c>
      <c r="N363" s="20">
        <v>0.64416203335980937</v>
      </c>
      <c r="O363" s="21">
        <v>0.47015562027476243</v>
      </c>
      <c r="P363" s="21">
        <v>0.12314300002941782</v>
      </c>
      <c r="Q363" s="21">
        <v>1.25135094901377</v>
      </c>
      <c r="R363" s="21">
        <v>0.37403833120088342</v>
      </c>
      <c r="S363" s="21">
        <v>2.3632173875669904E-2</v>
      </c>
      <c r="T363" s="21">
        <v>0.35040615732521352</v>
      </c>
      <c r="U363" s="21">
        <v>0.84209155191663565</v>
      </c>
      <c r="V363" s="21">
        <v>5.3204317082247862E-2</v>
      </c>
      <c r="W363" s="21">
        <v>0.78888723483438783</v>
      </c>
      <c r="X363" s="22">
        <v>7.2394195768822583E-2</v>
      </c>
      <c r="Y363" s="22">
        <v>1.7806730374160029</v>
      </c>
      <c r="Z363" s="22">
        <v>0.92760580423117744</v>
      </c>
      <c r="AA363" s="22">
        <v>0.27789624721872325</v>
      </c>
      <c r="AB363" s="23">
        <v>0.44417775044715324</v>
      </c>
      <c r="AC363" s="24">
        <v>0.43494383247900537</v>
      </c>
      <c r="AD363" s="22">
        <v>0.15934125858872286</v>
      </c>
      <c r="AE363" s="22">
        <v>0.15934125858872286</v>
      </c>
      <c r="AF363" s="22">
        <v>0.12853091940233397</v>
      </c>
      <c r="AG363" s="22">
        <v>5.1069035828721239</v>
      </c>
      <c r="AH363" s="23">
        <v>5.1069035828721239</v>
      </c>
      <c r="AI363" s="24">
        <v>-0.80180035364089375</v>
      </c>
      <c r="AJ363" s="22">
        <v>0.54902479922336955</v>
      </c>
      <c r="AK363" s="22">
        <v>0.13372519556282317</v>
      </c>
      <c r="AL363" s="23">
        <v>0.16496221328501348</v>
      </c>
      <c r="AM363" s="24">
        <v>0.10526237439523632</v>
      </c>
      <c r="AN363" s="22">
        <v>0.81896538890956461</v>
      </c>
      <c r="AO363" s="22">
        <v>0.36376620413992838</v>
      </c>
      <c r="AP363" s="22">
        <v>-9.0962301587301582</v>
      </c>
      <c r="AQ363" s="22">
        <v>4.6755204665602096E-2</v>
      </c>
      <c r="AR363" s="22">
        <v>0.16962046024648272</v>
      </c>
      <c r="AS363" s="22">
        <v>-0.136001745010361</v>
      </c>
      <c r="AT363" s="22">
        <v>6.1702190968330642E-2</v>
      </c>
      <c r="AU363" s="22">
        <v>0.39069808489983232</v>
      </c>
      <c r="AV363" s="22">
        <v>0.1173907278914571</v>
      </c>
      <c r="AW363" s="22">
        <v>0.17608763338900055</v>
      </c>
      <c r="AX363" s="22">
        <v>0.12530782077047184</v>
      </c>
      <c r="AY363" s="22">
        <v>6.4530572667122978</v>
      </c>
      <c r="AZ363" s="22">
        <v>6.2142938626511519</v>
      </c>
      <c r="BA363" s="22">
        <v>0.93911752227407719</v>
      </c>
      <c r="BB363" s="22">
        <v>0.15496530693419366</v>
      </c>
      <c r="BC363" s="23">
        <v>6.5301926429178023E-2</v>
      </c>
    </row>
    <row r="364" spans="1:55" x14ac:dyDescent="0.2">
      <c r="A364" s="45" t="s">
        <v>1153</v>
      </c>
      <c r="B364" s="45" t="s">
        <v>1154</v>
      </c>
      <c r="C364" s="45" t="s">
        <v>15</v>
      </c>
      <c r="D364" s="45">
        <v>378229</v>
      </c>
      <c r="E364" s="45" t="s">
        <v>16</v>
      </c>
      <c r="F364" s="45">
        <v>2018</v>
      </c>
      <c r="G364" s="45" t="s">
        <v>17</v>
      </c>
      <c r="H364" s="46">
        <v>43555</v>
      </c>
      <c r="I364" s="46">
        <v>43555</v>
      </c>
      <c r="J364" s="46">
        <v>43555</v>
      </c>
      <c r="K364" s="45">
        <v>55586000</v>
      </c>
      <c r="L364" s="45">
        <v>55586000</v>
      </c>
      <c r="M364" s="45" t="s">
        <v>1839</v>
      </c>
      <c r="N364" s="20">
        <v>2.4495599280821683</v>
      </c>
      <c r="O364" s="21">
        <v>1.610655182469684</v>
      </c>
      <c r="P364" s="21">
        <v>0.74691788921622881</v>
      </c>
      <c r="Q364" s="21">
        <v>-4.3802004198964219</v>
      </c>
      <c r="R364" s="21">
        <v>1.1791359991082295</v>
      </c>
      <c r="S364" s="21">
        <v>3.6994140037437118E-2</v>
      </c>
      <c r="T364" s="21">
        <v>1.1421418590707924</v>
      </c>
      <c r="U364" s="21">
        <v>-3.9857159993006244</v>
      </c>
      <c r="V364" s="21">
        <v>-0.12504760768825199</v>
      </c>
      <c r="W364" s="21">
        <v>-3.8606683916123723</v>
      </c>
      <c r="X364" s="22">
        <v>0.21387575219326319</v>
      </c>
      <c r="Y364" s="22">
        <v>-1.1746267902267935</v>
      </c>
      <c r="Z364" s="22">
        <v>0.78612424780673684</v>
      </c>
      <c r="AA364" s="22">
        <v>0.57593556958280756</v>
      </c>
      <c r="AB364" s="23">
        <v>-0.29584044606166948</v>
      </c>
      <c r="AC364" s="24">
        <v>0.5663427585533829</v>
      </c>
      <c r="AD364" s="22">
        <v>0.44775226679557545</v>
      </c>
      <c r="AE364" s="22">
        <v>0.42229030393067235</v>
      </c>
      <c r="AF364" s="22">
        <v>0.12488421321775676</v>
      </c>
      <c r="AG364" s="22">
        <v>2.6038510493885552</v>
      </c>
      <c r="AH364" s="23">
        <v>2.455779976069925</v>
      </c>
      <c r="AI364" s="24">
        <v>-1.8303811302430608</v>
      </c>
      <c r="AJ364" s="22">
        <v>0.9055550325260564</v>
      </c>
      <c r="AK364" s="22">
        <v>-0.15241610720567395</v>
      </c>
      <c r="AL364" s="23">
        <v>6.7053959984054626E-2</v>
      </c>
      <c r="AM364" s="24">
        <v>-0.14828863067412487</v>
      </c>
      <c r="AN364" s="22">
        <v>-1.1874089354717601</v>
      </c>
      <c r="AO364" s="22">
        <v>0.35128358912757762</v>
      </c>
      <c r="AP364" s="22">
        <v>2.7755445690415805</v>
      </c>
      <c r="AQ364" s="22">
        <v>4.3869774644507267E-2</v>
      </c>
      <c r="AR364" s="22">
        <v>0.22507666326321538</v>
      </c>
      <c r="AS364" s="22">
        <v>-0.41197607729506097</v>
      </c>
      <c r="AT364" s="22">
        <v>7.9065738099961494E-2</v>
      </c>
      <c r="AU364" s="22">
        <v>0.57604300374055395</v>
      </c>
      <c r="AV364" s="22">
        <v>4.265446398565767E-2</v>
      </c>
      <c r="AW364" s="22">
        <v>6.922584744795772E-2</v>
      </c>
      <c r="AX364" s="22">
        <v>4.4036048244543879E-2</v>
      </c>
      <c r="AY364" s="22">
        <v>7.4966674144642749</v>
      </c>
      <c r="AZ364" s="22">
        <v>7.0820469939810788</v>
      </c>
      <c r="BA364" s="22">
        <v>1.146470762973288</v>
      </c>
      <c r="BB364" s="22">
        <v>0.12580707715711606</v>
      </c>
      <c r="BC364" s="23">
        <v>0.16253488458172055</v>
      </c>
    </row>
    <row r="365" spans="1:55" x14ac:dyDescent="0.2">
      <c r="A365" s="45" t="s">
        <v>1114</v>
      </c>
      <c r="B365" s="45" t="s">
        <v>1115</v>
      </c>
      <c r="C365" s="45" t="s">
        <v>34</v>
      </c>
      <c r="D365" s="45">
        <v>104745</v>
      </c>
      <c r="E365" s="45" t="s">
        <v>16</v>
      </c>
      <c r="F365" s="45">
        <v>2018</v>
      </c>
      <c r="G365" s="45" t="s">
        <v>17</v>
      </c>
      <c r="H365" s="46">
        <v>43373</v>
      </c>
      <c r="I365" s="46">
        <v>43417</v>
      </c>
      <c r="J365" s="46">
        <v>43417</v>
      </c>
      <c r="K365" s="45">
        <v>348000000</v>
      </c>
      <c r="L365" s="45">
        <v>354000000</v>
      </c>
      <c r="M365" s="45" t="s">
        <v>1840</v>
      </c>
      <c r="N365" s="20">
        <v>1.5404211073563816</v>
      </c>
      <c r="O365" s="21">
        <v>1.0691447881466078</v>
      </c>
      <c r="P365" s="21">
        <v>0.31661034572394076</v>
      </c>
      <c r="Q365" s="21">
        <v>0.98984719515947084</v>
      </c>
      <c r="R365" s="21">
        <v>0.22388290470545791</v>
      </c>
      <c r="S365" s="21">
        <v>3.659227954440035E-2</v>
      </c>
      <c r="T365" s="21">
        <v>0.18729062516105757</v>
      </c>
      <c r="U365" s="21">
        <v>0.44549276997231052</v>
      </c>
      <c r="V365" s="21">
        <v>7.2813044815916314E-2</v>
      </c>
      <c r="W365" s="21">
        <v>0.37267972515639419</v>
      </c>
      <c r="X365" s="22">
        <v>0.30541668814100914</v>
      </c>
      <c r="Y365" s="22">
        <v>0.81865502476702212</v>
      </c>
      <c r="Z365" s="22">
        <v>0.69458331185899091</v>
      </c>
      <c r="AA365" s="22">
        <v>0.2912436221202907</v>
      </c>
      <c r="AB365" s="23">
        <v>0.50255115188372934</v>
      </c>
      <c r="AC365" s="24">
        <v>0.33935788911766951</v>
      </c>
      <c r="AD365" s="22">
        <v>0.16784869976359337</v>
      </c>
      <c r="AE365" s="22">
        <v>0.16784869976359337</v>
      </c>
      <c r="AF365" s="22">
        <v>0.12834591626630062</v>
      </c>
      <c r="AG365" s="22">
        <v>20.009090909090908</v>
      </c>
      <c r="AH365" s="23">
        <v>20.009090909090908</v>
      </c>
      <c r="AI365" s="24">
        <v>-0.35071090047393366</v>
      </c>
      <c r="AJ365" s="22">
        <v>0.60332726800103975</v>
      </c>
      <c r="AK365" s="22">
        <v>0.40860957642725598</v>
      </c>
      <c r="AL365" s="23">
        <v>0.5343001841620626</v>
      </c>
      <c r="AM365" s="24">
        <v>0.172597682288996</v>
      </c>
      <c r="AN365" s="22">
        <v>1.3447851502410009</v>
      </c>
      <c r="AO365" s="22">
        <v>0.67582332628974906</v>
      </c>
      <c r="AP365" s="22">
        <v>6.3073593073593077</v>
      </c>
      <c r="AQ365" s="22">
        <v>8.6739164046796893E-2</v>
      </c>
      <c r="AR365" s="22">
        <v>0.1769999237398002</v>
      </c>
      <c r="AS365" s="22">
        <v>-6.2075802638602913E-2</v>
      </c>
      <c r="AT365" s="22">
        <v>0.11962067721486368</v>
      </c>
      <c r="AU365" s="22">
        <v>0.36106056667533143</v>
      </c>
      <c r="AV365" s="22">
        <v>0.31975138121546959</v>
      </c>
      <c r="AW365" s="22">
        <v>0.63869014859658779</v>
      </c>
      <c r="AX365" s="22">
        <v>0.3822234452394056</v>
      </c>
      <c r="AY365" s="22">
        <v>1.9736483416628805</v>
      </c>
      <c r="AZ365" s="22">
        <v>1.4202635165833712</v>
      </c>
      <c r="BA365" s="22">
        <v>0.82531194295900179</v>
      </c>
      <c r="BB365" s="22">
        <v>0.50667587476979747</v>
      </c>
      <c r="BC365" s="23">
        <v>0.141488814605297</v>
      </c>
    </row>
    <row r="366" spans="1:55" x14ac:dyDescent="0.2">
      <c r="A366" s="45" t="s">
        <v>1120</v>
      </c>
      <c r="B366" s="45" t="s">
        <v>1121</v>
      </c>
      <c r="C366" s="45" t="s">
        <v>24</v>
      </c>
      <c r="D366" s="45">
        <v>448874</v>
      </c>
      <c r="E366" s="45" t="s">
        <v>16</v>
      </c>
      <c r="F366" s="45">
        <v>2018</v>
      </c>
      <c r="G366" s="45" t="s">
        <v>17</v>
      </c>
      <c r="H366" s="46">
        <v>43465</v>
      </c>
      <c r="I366" s="46">
        <v>43517</v>
      </c>
      <c r="J366" s="46">
        <v>43587</v>
      </c>
      <c r="K366" s="45">
        <v>45995000</v>
      </c>
      <c r="L366" s="45">
        <v>48113000</v>
      </c>
      <c r="M366" s="45" t="s">
        <v>2025</v>
      </c>
      <c r="N366" s="20">
        <v>2.3328435384272002</v>
      </c>
      <c r="O366" s="21">
        <v>1.5149811108631137</v>
      </c>
      <c r="P366" s="21">
        <v>0.68934603080127965</v>
      </c>
      <c r="Q366" s="21">
        <v>1.5432681171316063</v>
      </c>
      <c r="R366" s="21">
        <v>0.36391731963739499</v>
      </c>
      <c r="S366" s="21">
        <v>1.4013607070914272E-2</v>
      </c>
      <c r="T366" s="21">
        <v>0.34990371256648073</v>
      </c>
      <c r="U366" s="21">
        <v>0.92553931630577846</v>
      </c>
      <c r="V366" s="21">
        <v>3.5640360069466304E-2</v>
      </c>
      <c r="W366" s="21">
        <v>0.8898989562363121</v>
      </c>
      <c r="X366" s="22">
        <v>0.18261076775639279</v>
      </c>
      <c r="Y366" s="22">
        <v>1.5558863670116609</v>
      </c>
      <c r="Z366" s="22">
        <v>0.81738923224360716</v>
      </c>
      <c r="AA366" s="22">
        <v>0.36165896518186874</v>
      </c>
      <c r="AB366" s="23">
        <v>0.39319487916509477</v>
      </c>
      <c r="AC366" s="24">
        <v>0.54596298845037261</v>
      </c>
      <c r="AD366" s="22">
        <v>0.18034219772324783</v>
      </c>
      <c r="AE366" s="22">
        <v>0.18034219772324783</v>
      </c>
      <c r="AF366" s="22">
        <v>7.106638717832478E-2</v>
      </c>
      <c r="AG366" s="22">
        <v>4.7333414857841642</v>
      </c>
      <c r="AH366" s="23">
        <v>4.7333414857841642</v>
      </c>
      <c r="AI366" s="24">
        <v>2.6771201568844547</v>
      </c>
      <c r="AJ366" s="22">
        <v>0.88101290413246369</v>
      </c>
      <c r="AK366" s="22">
        <v>0.16228297901093194</v>
      </c>
      <c r="AL366" s="23">
        <v>0.18950484363108744</v>
      </c>
      <c r="AM366" s="24">
        <v>6.2755834013225917E-2</v>
      </c>
      <c r="AN366" s="22">
        <v>0.88305929856479926</v>
      </c>
      <c r="AO366" s="22">
        <v>0.34721439419479955</v>
      </c>
      <c r="AP366" s="22">
        <v>3.3279575644526314</v>
      </c>
      <c r="AQ366" s="22">
        <v>2.4675272571735109E-2</v>
      </c>
      <c r="AR366" s="22">
        <v>0.19862107074350641</v>
      </c>
      <c r="AS366" s="22">
        <v>0.53173247206941421</v>
      </c>
      <c r="AT366" s="22">
        <v>6.8964094752529001E-2</v>
      </c>
      <c r="AU366" s="22">
        <v>-2.9068480354470978</v>
      </c>
      <c r="AV366" s="22">
        <v>-0.62525960724624285</v>
      </c>
      <c r="AW366" s="22">
        <v>0.19709449278685781</v>
      </c>
      <c r="AX366" s="22">
        <v>-0.65030118908312673</v>
      </c>
      <c r="AY366" s="22">
        <v>5.8117596604223021</v>
      </c>
      <c r="AZ366" s="22">
        <v>4.950006329620817</v>
      </c>
      <c r="BA366" s="22">
        <v>-9.2214908542581782</v>
      </c>
      <c r="BB366" s="22">
        <v>0.17206492670540624</v>
      </c>
      <c r="BC366" s="23">
        <v>6.793525572800975E-2</v>
      </c>
    </row>
    <row r="367" spans="1:55" x14ac:dyDescent="0.2">
      <c r="A367" s="45" t="s">
        <v>1111</v>
      </c>
      <c r="B367" s="45" t="s">
        <v>1112</v>
      </c>
      <c r="C367" s="45" t="s">
        <v>45</v>
      </c>
      <c r="D367" s="45">
        <v>72458</v>
      </c>
      <c r="E367" s="45" t="s">
        <v>16</v>
      </c>
      <c r="F367" s="45">
        <v>2018</v>
      </c>
      <c r="G367" s="45" t="s">
        <v>17</v>
      </c>
      <c r="H367" s="46">
        <v>43496</v>
      </c>
      <c r="I367" s="46">
        <v>43537</v>
      </c>
      <c r="J367" s="46">
        <v>43537</v>
      </c>
      <c r="K367" s="45">
        <v>519900000</v>
      </c>
      <c r="L367" s="45">
        <v>524300000</v>
      </c>
      <c r="M367" s="45" t="s">
        <v>1842</v>
      </c>
      <c r="N367" s="20">
        <v>0.96077229543365006</v>
      </c>
      <c r="O367" s="21">
        <v>0.30209929512718359</v>
      </c>
      <c r="P367" s="21">
        <v>0.20249770150168556</v>
      </c>
      <c r="Q367" s="21">
        <v>2.4591880525276801</v>
      </c>
      <c r="R367" s="21">
        <v>0.28280773143438453</v>
      </c>
      <c r="S367" s="21">
        <v>6.9721856933727018E-3</v>
      </c>
      <c r="T367" s="21">
        <v>0.27583554574101182</v>
      </c>
      <c r="U367" s="21">
        <v>0.97828512574027982</v>
      </c>
      <c r="V367" s="21">
        <v>2.4118101450519267E-2</v>
      </c>
      <c r="W367" s="21">
        <v>0.95416702428976052</v>
      </c>
      <c r="X367" s="22">
        <v>0.31114309108503091</v>
      </c>
      <c r="Y367" s="22">
        <v>0.28908517976329307</v>
      </c>
      <c r="Z367" s="22">
        <v>0.68885690891496909</v>
      </c>
      <c r="AA367" s="22">
        <v>0</v>
      </c>
      <c r="AB367" s="23">
        <v>0.28908517976329307</v>
      </c>
      <c r="AC367" s="24">
        <v>0.28873523560427944</v>
      </c>
      <c r="AD367" s="22">
        <v>9.0513223611903337E-2</v>
      </c>
      <c r="AE367" s="22">
        <v>5.9989704920769625E-2</v>
      </c>
      <c r="AF367" s="22">
        <v>4.081859792150698E-2</v>
      </c>
      <c r="AG367" s="22">
        <v>9.7687687687687692</v>
      </c>
      <c r="AH367" s="23">
        <v>6.4744744744744747</v>
      </c>
      <c r="AI367" s="24">
        <v>-0.53690596562184023</v>
      </c>
      <c r="AJ367" s="22">
        <v>0.53041679436101752</v>
      </c>
      <c r="AK367" s="22">
        <v>0.48999824530619407</v>
      </c>
      <c r="AL367" s="23">
        <v>0.60738726092296891</v>
      </c>
      <c r="AM367" s="24">
        <v>0.25182387777873144</v>
      </c>
      <c r="AN367" s="22">
        <v>6.1693416874088065</v>
      </c>
      <c r="AO367" s="22">
        <v>1.7834652507257525</v>
      </c>
      <c r="AP367" s="22">
        <v>-140.388671875</v>
      </c>
      <c r="AQ367" s="22">
        <v>7.2798550976354112E-2</v>
      </c>
      <c r="AR367" s="22">
        <v>9.6314639880910977E-2</v>
      </c>
      <c r="AS367" s="22">
        <v>-5.171190472878031E-2</v>
      </c>
      <c r="AT367" s="22">
        <v>0.17177381336376946</v>
      </c>
      <c r="AU367" s="22">
        <v>0.29482071713147412</v>
      </c>
      <c r="AV367" s="22">
        <v>0.33760308826109842</v>
      </c>
      <c r="AW367" s="22">
        <v>0.6227399478276513</v>
      </c>
      <c r="AX367" s="22">
        <v>0.34613654762975621</v>
      </c>
      <c r="AY367" s="22">
        <v>1.751921303412235</v>
      </c>
      <c r="AZ367" s="22">
        <v>1.3456809099292961</v>
      </c>
      <c r="BA367" s="22">
        <v>1.3115201090661213</v>
      </c>
      <c r="BB367" s="22">
        <v>0.37831198455869453</v>
      </c>
      <c r="BC367" s="23">
        <v>0.15823272540457231</v>
      </c>
    </row>
    <row r="368" spans="1:55" x14ac:dyDescent="0.2">
      <c r="A368" s="45" t="s">
        <v>1144</v>
      </c>
      <c r="B368" s="45" t="s">
        <v>1145</v>
      </c>
      <c r="C368" s="45" t="s">
        <v>45</v>
      </c>
      <c r="D368" s="45">
        <v>249289</v>
      </c>
      <c r="E368" s="45" t="s">
        <v>16</v>
      </c>
      <c r="F368" s="45">
        <v>2018</v>
      </c>
      <c r="G368" s="45" t="s">
        <v>17</v>
      </c>
      <c r="H368" s="46">
        <v>43496</v>
      </c>
      <c r="I368" s="46">
        <v>43546</v>
      </c>
      <c r="J368" s="46">
        <v>43705</v>
      </c>
      <c r="K368" s="45">
        <v>121700000</v>
      </c>
      <c r="L368" s="45">
        <v>121900000</v>
      </c>
      <c r="M368" s="45" t="s">
        <v>2026</v>
      </c>
      <c r="N368" s="20">
        <v>5.495722958057395</v>
      </c>
      <c r="O368" s="21">
        <v>2.38658940397351</v>
      </c>
      <c r="P368" s="21">
        <v>1.7814569536423841</v>
      </c>
      <c r="Q368" s="21">
        <v>0.68342466596884432</v>
      </c>
      <c r="R368" s="21">
        <v>0.18351895539584134</v>
      </c>
      <c r="S368" s="21">
        <v>2.205519284577824E-2</v>
      </c>
      <c r="T368" s="21">
        <v>0.16146376255006309</v>
      </c>
      <c r="U368" s="21">
        <v>0.30894033618619543</v>
      </c>
      <c r="V368" s="21">
        <v>3.7128255649282682E-2</v>
      </c>
      <c r="W368" s="21">
        <v>0.27181208053691275</v>
      </c>
      <c r="X368" s="22">
        <v>0.72846143998829571</v>
      </c>
      <c r="Y368" s="22">
        <v>0.59402717580146669</v>
      </c>
      <c r="Z368" s="22">
        <v>0.27153856001170423</v>
      </c>
      <c r="AA368" s="22">
        <v>0</v>
      </c>
      <c r="AB368" s="23">
        <v>0.59402717580146669</v>
      </c>
      <c r="AC368" s="24">
        <v>0.62465825699074295</v>
      </c>
      <c r="AD368" s="22">
        <v>0.19053671638927527</v>
      </c>
      <c r="AE368" s="22">
        <v>0.19053671638927527</v>
      </c>
      <c r="AF368" s="22">
        <v>8.875725454458247E-2</v>
      </c>
      <c r="AG368" s="22" t="e">
        <v>#DIV/0!</v>
      </c>
      <c r="AH368" s="23" t="e">
        <v>#DIV/0!</v>
      </c>
      <c r="AI368" s="24">
        <v>-0.45172709718944432</v>
      </c>
      <c r="AJ368" s="22">
        <v>1.2861479028697571</v>
      </c>
      <c r="AK368" s="22">
        <v>0.68719481813652217</v>
      </c>
      <c r="AL368" s="23">
        <v>0.92894867962132532</v>
      </c>
      <c r="AM368" s="24">
        <v>0.1139400283233791</v>
      </c>
      <c r="AN368" s="22">
        <v>1.2837263715288467</v>
      </c>
      <c r="AO368" s="22">
        <v>0.76256835098114517</v>
      </c>
      <c r="AP368" s="22">
        <v>1.2796685591529846</v>
      </c>
      <c r="AQ368" s="22">
        <v>6.7683473235676014E-2</v>
      </c>
      <c r="AR368" s="22">
        <v>0.22355988296800805</v>
      </c>
      <c r="AS368" s="22">
        <v>-0.10098805698115018</v>
      </c>
      <c r="AT368" s="22">
        <v>0.17047969130045171</v>
      </c>
      <c r="AU368" s="22">
        <v>0.62237858719646799</v>
      </c>
      <c r="AV368" s="22">
        <v>0.44952665670154457</v>
      </c>
      <c r="AW368" s="22">
        <v>1.055838713331068</v>
      </c>
      <c r="AX368" s="22">
        <v>0.51092989013478307</v>
      </c>
      <c r="AY368" s="22">
        <v>1.263058527375708</v>
      </c>
      <c r="AZ368" s="22">
        <v>-0.36211453744493394</v>
      </c>
      <c r="BA368" s="22">
        <v>1.2188597676303701</v>
      </c>
      <c r="BB368" s="22">
        <v>0.79172894867962129</v>
      </c>
      <c r="BC368" s="23">
        <v>0.16749942023485759</v>
      </c>
    </row>
    <row r="369" spans="1:55" x14ac:dyDescent="0.2">
      <c r="A369" s="45" t="s">
        <v>1147</v>
      </c>
      <c r="B369" s="45" t="s">
        <v>1148</v>
      </c>
      <c r="C369" s="45" t="s">
        <v>45</v>
      </c>
      <c r="D369" s="45">
        <v>256569</v>
      </c>
      <c r="E369" s="45" t="s">
        <v>16</v>
      </c>
      <c r="F369" s="45">
        <v>2018</v>
      </c>
      <c r="G369" s="45" t="s">
        <v>17</v>
      </c>
      <c r="H369" s="46">
        <v>43496</v>
      </c>
      <c r="I369" s="46">
        <v>43558</v>
      </c>
      <c r="J369" s="46">
        <v>43707</v>
      </c>
      <c r="K369" s="45">
        <v>1227694000</v>
      </c>
      <c r="L369" s="45">
        <v>1244654000</v>
      </c>
      <c r="M369" s="45" t="s">
        <v>2027</v>
      </c>
      <c r="N369" s="20">
        <v>1.6555781374712542</v>
      </c>
      <c r="O369" s="21">
        <v>0.83864071218293812</v>
      </c>
      <c r="P369" s="21">
        <v>0.63693657854776975</v>
      </c>
      <c r="Q369" s="21">
        <v>1.7306082443769402</v>
      </c>
      <c r="R369" s="21">
        <v>0.1586715478678889</v>
      </c>
      <c r="S369" s="21">
        <v>0</v>
      </c>
      <c r="T369" s="21">
        <v>0.1586715478678889</v>
      </c>
      <c r="U369" s="21">
        <v>0.4332698367561077</v>
      </c>
      <c r="V369" s="21">
        <v>0</v>
      </c>
      <c r="W369" s="21">
        <v>0.4332698367561077</v>
      </c>
      <c r="X369" s="22">
        <v>0.60362199072913214</v>
      </c>
      <c r="Y369" s="22">
        <v>0.36884431276636259</v>
      </c>
      <c r="Z369" s="22">
        <v>0.39637800927086791</v>
      </c>
      <c r="AA369" s="22">
        <v>7.1182880371090801E-3</v>
      </c>
      <c r="AB369" s="23">
        <v>0.36621877270724212</v>
      </c>
      <c r="AC369" s="24">
        <v>0.28893333560855333</v>
      </c>
      <c r="AD369" s="22">
        <v>0.11117979524358572</v>
      </c>
      <c r="AE369" s="22">
        <v>0.11117979524358572</v>
      </c>
      <c r="AF369" s="22">
        <v>7.2716365055030208E-2</v>
      </c>
      <c r="AG369" s="22">
        <v>126.23230340635685</v>
      </c>
      <c r="AH369" s="23">
        <v>126.23230340635685</v>
      </c>
      <c r="AI369" s="24">
        <v>-0.75929659468592259</v>
      </c>
      <c r="AJ369" s="22">
        <v>0.59030380621581702</v>
      </c>
      <c r="AK369" s="22">
        <v>1.0138872513176906</v>
      </c>
      <c r="AL369" s="23">
        <v>1.3564128508518085</v>
      </c>
      <c r="AM369" s="24">
        <v>0.50656399994639012</v>
      </c>
      <c r="AN369" s="22">
        <v>6.9662998083448375</v>
      </c>
      <c r="AO369" s="22">
        <v>2.5511897661227421</v>
      </c>
      <c r="AP369" s="22">
        <v>10.673403587297146</v>
      </c>
      <c r="AQ369" s="22">
        <v>0.18551324635803845</v>
      </c>
      <c r="AR369" s="22">
        <v>8.4362256955760134E-2</v>
      </c>
      <c r="AS369" s="22">
        <v>-6.4055974426527454E-2</v>
      </c>
      <c r="AT369" s="22">
        <v>0.21522412659255236</v>
      </c>
      <c r="AU369" s="22">
        <v>0.3927174850166919</v>
      </c>
      <c r="AV369" s="22">
        <v>0.90239472932703968</v>
      </c>
      <c r="AW369" s="22">
        <v>1.3564128508518085</v>
      </c>
      <c r="AX369" s="22">
        <v>0.90239472932703968</v>
      </c>
      <c r="AY369" s="22">
        <v>0.5594102561401767</v>
      </c>
      <c r="AZ369" s="22">
        <v>-0.25932393478900923</v>
      </c>
      <c r="BA369" s="22">
        <v>0.77182827264960807</v>
      </c>
      <c r="BB369" s="22">
        <v>1.7875968290245661</v>
      </c>
      <c r="BC369" s="23">
        <v>0.44639639750582089</v>
      </c>
    </row>
    <row r="370" spans="1:55" x14ac:dyDescent="0.2">
      <c r="A370" s="45" t="s">
        <v>1141</v>
      </c>
      <c r="B370" s="45" t="s">
        <v>1142</v>
      </c>
      <c r="C370" s="45" t="s">
        <v>24</v>
      </c>
      <c r="D370" s="45">
        <v>372802</v>
      </c>
      <c r="E370" s="45" t="s">
        <v>16</v>
      </c>
      <c r="F370" s="45">
        <v>2018</v>
      </c>
      <c r="G370" s="45" t="s">
        <v>17</v>
      </c>
      <c r="H370" s="46">
        <v>43465</v>
      </c>
      <c r="I370" s="46">
        <v>43523</v>
      </c>
      <c r="J370" s="46">
        <v>43523</v>
      </c>
      <c r="K370" s="45">
        <v>401000000</v>
      </c>
      <c r="L370" s="45">
        <v>406000000</v>
      </c>
      <c r="M370" s="45" t="s">
        <v>1843</v>
      </c>
      <c r="N370" s="20">
        <v>1.3366912599318956</v>
      </c>
      <c r="O370" s="21">
        <v>0.91515323496027245</v>
      </c>
      <c r="P370" s="21">
        <v>0.18941543700340521</v>
      </c>
      <c r="Q370" s="21">
        <v>1.2299216936213748</v>
      </c>
      <c r="R370" s="21">
        <v>0.37071414706453265</v>
      </c>
      <c r="S370" s="21">
        <v>3.7674919268030141E-2</v>
      </c>
      <c r="T370" s="21">
        <v>0.33303922779650252</v>
      </c>
      <c r="U370" s="21">
        <v>0.82666351867154608</v>
      </c>
      <c r="V370" s="21">
        <v>8.4012119781214339E-2</v>
      </c>
      <c r="W370" s="21">
        <v>0.74265139889033172</v>
      </c>
      <c r="X370" s="22">
        <v>0.16624609574899857</v>
      </c>
      <c r="Y370" s="22">
        <v>1.729363729159578</v>
      </c>
      <c r="Z370" s="22">
        <v>0.83375390425100138</v>
      </c>
      <c r="AA370" s="22">
        <v>0.44627574158711114</v>
      </c>
      <c r="AB370" s="23">
        <v>0.44844624044892267</v>
      </c>
      <c r="AC370" s="24">
        <v>0.45152500239028587</v>
      </c>
      <c r="AD370" s="22">
        <v>0.14652452433311025</v>
      </c>
      <c r="AE370" s="22">
        <v>0.14652452433311025</v>
      </c>
      <c r="AF370" s="22">
        <v>0.1063677215795009</v>
      </c>
      <c r="AG370" s="22" t="e">
        <v>#DIV/0!</v>
      </c>
      <c r="AH370" s="23" t="e">
        <v>#DIV/0!</v>
      </c>
      <c r="AI370" s="24">
        <v>0.96229712858926342</v>
      </c>
      <c r="AJ370" s="22">
        <v>0.56824631101021561</v>
      </c>
      <c r="AK370" s="22">
        <v>0.17936024371667936</v>
      </c>
      <c r="AL370" s="23">
        <v>0.19064166031987814</v>
      </c>
      <c r="AM370" s="24">
        <v>8.7553614291897841E-2</v>
      </c>
      <c r="AN370" s="22">
        <v>0.82312202416086255</v>
      </c>
      <c r="AO370" s="22">
        <v>0.3691259771656461</v>
      </c>
      <c r="AP370" s="22">
        <v>8.8150021070375058</v>
      </c>
      <c r="AQ370" s="22">
        <v>3.9263089166916655E-2</v>
      </c>
      <c r="AR370" s="22">
        <v>0.19146189884310164</v>
      </c>
      <c r="AS370" s="22">
        <v>0.18424323549096472</v>
      </c>
      <c r="AT370" s="22">
        <v>7.0673560500449983E-2</v>
      </c>
      <c r="AU370" s="22">
        <v>-0.52837684449489219</v>
      </c>
      <c r="AV370" s="22">
        <v>-0.17726580350342727</v>
      </c>
      <c r="AW370" s="22">
        <v>0.21220791607057701</v>
      </c>
      <c r="AX370" s="22">
        <v>-0.19731892121019445</v>
      </c>
      <c r="AY370" s="22">
        <v>6.85415986949429</v>
      </c>
      <c r="AZ370" s="22">
        <v>6.418597063621533</v>
      </c>
      <c r="BA370" s="22">
        <v>-1.6737078651685393</v>
      </c>
      <c r="BB370" s="22">
        <v>0.14589680121858339</v>
      </c>
      <c r="BC370" s="23">
        <v>6.1768202978577616E-2</v>
      </c>
    </row>
    <row r="371" spans="1:55" x14ac:dyDescent="0.2">
      <c r="A371" s="45" t="s">
        <v>1099</v>
      </c>
      <c r="B371" s="45" t="s">
        <v>1100</v>
      </c>
      <c r="C371" s="45" t="s">
        <v>38</v>
      </c>
      <c r="D371" s="45">
        <v>515267</v>
      </c>
      <c r="E371" s="45" t="s">
        <v>16</v>
      </c>
      <c r="F371" s="45">
        <v>2018</v>
      </c>
      <c r="G371" s="45" t="s">
        <v>17</v>
      </c>
      <c r="H371" s="46">
        <v>43465</v>
      </c>
      <c r="I371" s="46">
        <v>43503</v>
      </c>
      <c r="J371" s="46">
        <v>43503</v>
      </c>
      <c r="K371" s="45">
        <v>849006336</v>
      </c>
      <c r="L371" s="45">
        <v>865023178</v>
      </c>
      <c r="M371" s="45" t="s">
        <v>1844</v>
      </c>
      <c r="N371" s="20">
        <v>0.77420755536257058</v>
      </c>
      <c r="O371" s="21">
        <v>0.63821102909248806</v>
      </c>
      <c r="P371" s="21">
        <v>0.10586191923577942</v>
      </c>
      <c r="Q371" s="21">
        <v>2.1279312026242296</v>
      </c>
      <c r="R371" s="21">
        <v>0.40132930856114396</v>
      </c>
      <c r="S371" s="21">
        <v>2.2844833694712526E-2</v>
      </c>
      <c r="T371" s="21">
        <v>0.37848447486643144</v>
      </c>
      <c r="U371" s="21">
        <v>1.2553304667760097</v>
      </c>
      <c r="V371" s="21">
        <v>7.1457068132452686E-2</v>
      </c>
      <c r="W371" s="21">
        <v>1.1838733986435568</v>
      </c>
      <c r="X371" s="22">
        <v>0.12634100024091946</v>
      </c>
      <c r="Y371" s="22">
        <v>0.32854666996781384</v>
      </c>
      <c r="Z371" s="22">
        <v>0.87365899975908057</v>
      </c>
      <c r="AA371" s="22">
        <v>2.3851026742060286E-2</v>
      </c>
      <c r="AB371" s="23">
        <v>0.31970012612842424</v>
      </c>
      <c r="AC371" s="24">
        <v>0.56388533149443409</v>
      </c>
      <c r="AD371" s="22">
        <v>0.26196926411191018</v>
      </c>
      <c r="AE371" s="22">
        <v>0.11459462121958428</v>
      </c>
      <c r="AF371" s="22">
        <v>0.11035858536104817</v>
      </c>
      <c r="AG371" s="22">
        <v>6.4310761789600965</v>
      </c>
      <c r="AH371" s="23">
        <v>2.8131801692865781</v>
      </c>
      <c r="AI371" s="24">
        <v>-0.14807837226827431</v>
      </c>
      <c r="AJ371" s="22">
        <v>0.69144594007815896</v>
      </c>
      <c r="AK371" s="22">
        <v>0.27921183657615029</v>
      </c>
      <c r="AL371" s="23">
        <v>0.28115399555069037</v>
      </c>
      <c r="AM371" s="24">
        <v>0.19863469125404495</v>
      </c>
      <c r="AN371" s="22">
        <v>1.7999024779467174</v>
      </c>
      <c r="AO371" s="22">
        <v>0.57542904921842897</v>
      </c>
      <c r="AP371" s="22">
        <v>-15.616923076923078</v>
      </c>
      <c r="AQ371" s="22">
        <v>6.3503535847398776E-2</v>
      </c>
      <c r="AR371" s="22">
        <v>0.19608905526549109</v>
      </c>
      <c r="AS371" s="22">
        <v>-2.9036548123337603E-2</v>
      </c>
      <c r="AT371" s="22">
        <v>0.1128353386335615</v>
      </c>
      <c r="AU371" s="22">
        <v>-0.26938775510204083</v>
      </c>
      <c r="AV371" s="22">
        <v>-0.10953776616405947</v>
      </c>
      <c r="AW371" s="22">
        <v>0.29812408731793161</v>
      </c>
      <c r="AX371" s="22">
        <v>-0.11614932414722731</v>
      </c>
      <c r="AY371" s="22">
        <v>2.6623108019178341</v>
      </c>
      <c r="AZ371" s="22">
        <v>2.5477108207201278</v>
      </c>
      <c r="BA371" s="22">
        <v>-0.692256192814104</v>
      </c>
      <c r="BB371" s="22">
        <v>0.1643066492460892</v>
      </c>
      <c r="BC371" s="23">
        <v>7.8800298062593144E-2</v>
      </c>
    </row>
    <row r="372" spans="1:55" x14ac:dyDescent="0.2">
      <c r="A372" s="45" t="s">
        <v>1108</v>
      </c>
      <c r="B372" s="45" t="s">
        <v>1109</v>
      </c>
      <c r="C372" s="45" t="s">
        <v>45</v>
      </c>
      <c r="D372" s="45">
        <v>331230</v>
      </c>
      <c r="E372" s="45" t="s">
        <v>16</v>
      </c>
      <c r="F372" s="45">
        <v>2019</v>
      </c>
      <c r="G372" s="45" t="s">
        <v>17</v>
      </c>
      <c r="H372" s="46">
        <v>43646</v>
      </c>
      <c r="I372" s="46">
        <v>43692</v>
      </c>
      <c r="J372" s="46">
        <v>43776</v>
      </c>
      <c r="K372" s="45">
        <v>288900000</v>
      </c>
      <c r="L372" s="45">
        <v>289300000</v>
      </c>
      <c r="M372" s="45" t="s">
        <v>2028</v>
      </c>
      <c r="N372" s="20">
        <v>2.5928373481134086</v>
      </c>
      <c r="O372" s="21">
        <v>1.8746535919846514</v>
      </c>
      <c r="P372" s="21">
        <v>1.3323385205713068</v>
      </c>
      <c r="Q372" s="21">
        <v>1.0582814522591382</v>
      </c>
      <c r="R372" s="21">
        <v>0.23967177275653984</v>
      </c>
      <c r="S372" s="21">
        <v>1.0481709417067218E-4</v>
      </c>
      <c r="T372" s="21">
        <v>0.23956695566236916</v>
      </c>
      <c r="U372" s="21">
        <v>0.49331196449485298</v>
      </c>
      <c r="V372" s="21">
        <v>2.1574308081119398E-4</v>
      </c>
      <c r="W372" s="21">
        <v>0.4930962214140418</v>
      </c>
      <c r="X372" s="22">
        <v>0.36425437611368161</v>
      </c>
      <c r="Y372" s="22">
        <v>0.93744763225564132</v>
      </c>
      <c r="Z372" s="22">
        <v>0.63574562388631839</v>
      </c>
      <c r="AA372" s="22">
        <v>0.22225716125361245</v>
      </c>
      <c r="AB372" s="23">
        <v>0.48584220535166134</v>
      </c>
      <c r="AC372" s="24">
        <v>0.65542517006802725</v>
      </c>
      <c r="AD372" s="22">
        <v>0.11408163265306122</v>
      </c>
      <c r="AE372" s="22">
        <v>0.11408163265306122</v>
      </c>
      <c r="AF372" s="22">
        <v>6.7602040816326536E-2</v>
      </c>
      <c r="AG372" s="22">
        <v>9.0648648648648642</v>
      </c>
      <c r="AH372" s="23">
        <v>9.0648648648648642</v>
      </c>
      <c r="AI372" s="24">
        <v>-0.25072740042139058</v>
      </c>
      <c r="AJ372" s="22">
        <v>1.0623534427627372</v>
      </c>
      <c r="AK372" s="22">
        <v>0.38273147569661375</v>
      </c>
      <c r="AL372" s="23">
        <v>0.62270398600524801</v>
      </c>
      <c r="AM372" s="24">
        <v>0.1225112494606423</v>
      </c>
      <c r="AN372" s="22">
        <v>1.8122418788140295</v>
      </c>
      <c r="AO372" s="22">
        <v>0.88046359103364624</v>
      </c>
      <c r="AP372" s="22">
        <v>3.9346895074946469</v>
      </c>
      <c r="AQ372" s="22">
        <v>5.9521135618345988E-2</v>
      </c>
      <c r="AR372" s="22">
        <v>0.16950680272108842</v>
      </c>
      <c r="AS372" s="22">
        <v>-4.2500000000000003E-2</v>
      </c>
      <c r="AT372" s="22">
        <v>0.14924456822844137</v>
      </c>
      <c r="AU372" s="22">
        <v>-1.2450437007034747</v>
      </c>
      <c r="AV372" s="22">
        <v>-0.72978882918905408</v>
      </c>
      <c r="AW372" s="22">
        <v>0.62297643602725172</v>
      </c>
      <c r="AX372" s="22">
        <v>-0.73010813175823486</v>
      </c>
      <c r="AY372" s="22">
        <v>2.3861061419200955</v>
      </c>
      <c r="AZ372" s="22">
        <v>0.52265951103160402</v>
      </c>
      <c r="BA372" s="22">
        <v>-2.9386163522012581</v>
      </c>
      <c r="BB372" s="22">
        <v>0.41909284018493065</v>
      </c>
      <c r="BC372" s="23">
        <v>0.11686207557359628</v>
      </c>
    </row>
    <row r="373" spans="1:55" x14ac:dyDescent="0.2">
      <c r="A373" s="45" t="s">
        <v>1102</v>
      </c>
      <c r="B373" s="45" t="s">
        <v>1103</v>
      </c>
      <c r="C373" s="45" t="s">
        <v>113</v>
      </c>
      <c r="D373" s="45">
        <v>378221</v>
      </c>
      <c r="E373" s="45" t="s">
        <v>16</v>
      </c>
      <c r="F373" s="45">
        <v>2018</v>
      </c>
      <c r="G373" s="45" t="s">
        <v>17</v>
      </c>
      <c r="H373" s="46">
        <v>43465</v>
      </c>
      <c r="I373" s="46">
        <v>43509</v>
      </c>
      <c r="J373" s="46">
        <v>43509</v>
      </c>
      <c r="K373" s="45">
        <v>239500000</v>
      </c>
      <c r="L373" s="45">
        <v>242900000</v>
      </c>
      <c r="M373" s="45" t="s">
        <v>1845</v>
      </c>
      <c r="N373" s="20">
        <v>11.492111959287532</v>
      </c>
      <c r="O373" s="21">
        <v>11.492111959287532</v>
      </c>
      <c r="P373" s="21">
        <v>4.84147582697201</v>
      </c>
      <c r="Q373" s="21">
        <v>0.10535117056856187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2">
        <v>0.59935769833054653</v>
      </c>
      <c r="Y373" s="22">
        <v>0.99235774487968909</v>
      </c>
      <c r="Z373" s="22">
        <v>0.40064230166945353</v>
      </c>
      <c r="AA373" s="22">
        <v>8.8343020941157729E-2</v>
      </c>
      <c r="AB373" s="23">
        <v>0.90468986384266259</v>
      </c>
      <c r="AC373" s="24">
        <v>1</v>
      </c>
      <c r="AD373" s="22">
        <v>0.45950344252034214</v>
      </c>
      <c r="AE373" s="22">
        <v>0.42954308366367622</v>
      </c>
      <c r="AF373" s="22">
        <v>0.31249739203004384</v>
      </c>
      <c r="AG373" s="22" t="e">
        <v>#DIV/0!</v>
      </c>
      <c r="AH373" s="23" t="e">
        <v>#DIV/0!</v>
      </c>
      <c r="AI373" s="24">
        <v>2.0108932461873636</v>
      </c>
      <c r="AJ373" s="22">
        <v>0.58396946564885499</v>
      </c>
      <c r="AK373" s="22" t="e">
        <v>#DIV/0!</v>
      </c>
      <c r="AL373" s="23" t="e">
        <v>#DIV/0!</v>
      </c>
      <c r="AM373" s="24">
        <v>0.21970897142521856</v>
      </c>
      <c r="AN373" s="22">
        <v>0.70307457607228774</v>
      </c>
      <c r="AO373" s="22">
        <v>0.6360644424980757</v>
      </c>
      <c r="AP373" s="22">
        <v>1.162390260464665</v>
      </c>
      <c r="AQ373" s="22">
        <v>0.19876847944369244</v>
      </c>
      <c r="AR373" s="22">
        <v>4.7882328395576886E-2</v>
      </c>
      <c r="AS373" s="22">
        <v>9.6286250782390989E-2</v>
      </c>
      <c r="AT373" s="22">
        <v>3.0456246516442392E-2</v>
      </c>
      <c r="AU373" s="22">
        <v>0.68320610687022898</v>
      </c>
      <c r="AV373" s="22" t="e">
        <v>#DIV/0!</v>
      </c>
      <c r="AW373" s="22" t="e">
        <v>#DIV/0!</v>
      </c>
      <c r="AX373" s="22" t="e">
        <v>#DIV/0!</v>
      </c>
      <c r="AY373" s="22">
        <v>0</v>
      </c>
      <c r="AZ373" s="22">
        <v>-0.86392117689792958</v>
      </c>
      <c r="BA373" s="22">
        <v>0.17926291894779009</v>
      </c>
      <c r="BB373" s="22" t="e">
        <v>#DIV/0!</v>
      </c>
      <c r="BC373" s="23">
        <v>0.28825044802867383</v>
      </c>
    </row>
    <row r="374" spans="1:55" x14ac:dyDescent="0.2">
      <c r="A374" s="45" t="s">
        <v>1150</v>
      </c>
      <c r="B374" s="45" t="s">
        <v>1151</v>
      </c>
      <c r="C374" s="45" t="s">
        <v>45</v>
      </c>
      <c r="D374" s="45">
        <v>378228</v>
      </c>
      <c r="E374" s="45" t="s">
        <v>16</v>
      </c>
      <c r="F374" s="45">
        <v>2018</v>
      </c>
      <c r="G374" s="45" t="s">
        <v>17</v>
      </c>
      <c r="H374" s="46">
        <v>43465</v>
      </c>
      <c r="I374" s="46">
        <v>43517</v>
      </c>
      <c r="J374" s="46">
        <v>43685</v>
      </c>
      <c r="K374" s="45">
        <v>122151000</v>
      </c>
      <c r="L374" s="45">
        <v>123174000</v>
      </c>
      <c r="M374" s="45" t="s">
        <v>2029</v>
      </c>
      <c r="N374" s="20">
        <v>1.9492942886009887</v>
      </c>
      <c r="O374" s="21">
        <v>0.23805542536981256</v>
      </c>
      <c r="P374" s="21">
        <v>0.12852826260518549</v>
      </c>
      <c r="Q374" s="21">
        <v>1.0221495721706129</v>
      </c>
      <c r="R374" s="21">
        <v>0.16112520736246105</v>
      </c>
      <c r="S374" s="21">
        <v>9.9502608958755481E-3</v>
      </c>
      <c r="T374" s="21">
        <v>0.1511749464665855</v>
      </c>
      <c r="U374" s="21">
        <v>0.32581926913390191</v>
      </c>
      <c r="V374" s="21">
        <v>2.012091581358072E-2</v>
      </c>
      <c r="W374" s="21">
        <v>0.30569835332032119</v>
      </c>
      <c r="X374" s="22">
        <v>0.57703077522100943</v>
      </c>
      <c r="Y374" s="22">
        <v>0.51695692526665493</v>
      </c>
      <c r="Z374" s="22">
        <v>0.42296922477899057</v>
      </c>
      <c r="AA374" s="22">
        <v>0</v>
      </c>
      <c r="AB374" s="23">
        <v>0.49452326067382907</v>
      </c>
      <c r="AC374" s="24">
        <v>0.34341700864149655</v>
      </c>
      <c r="AD374" s="22">
        <v>0.11744365167103937</v>
      </c>
      <c r="AE374" s="22">
        <v>9.4590113916273977E-2</v>
      </c>
      <c r="AF374" s="22">
        <v>5.8238251514322152E-2</v>
      </c>
      <c r="AG374" s="22">
        <v>61.49188253120716</v>
      </c>
      <c r="AH374" s="23">
        <v>49.526084133054333</v>
      </c>
      <c r="AI374" s="24">
        <v>-0.53569087021933648</v>
      </c>
      <c r="AJ374" s="22">
        <v>0.74356993643533909</v>
      </c>
      <c r="AK374" s="22">
        <v>1.0765656132972474</v>
      </c>
      <c r="AL374" s="23">
        <v>1.3660918458519657</v>
      </c>
      <c r="AM374" s="24">
        <v>0.29788330362246973</v>
      </c>
      <c r="AN374" s="22">
        <v>5.1149080866415302</v>
      </c>
      <c r="AO374" s="22">
        <v>2.5294410250529058</v>
      </c>
      <c r="AP374" s="22">
        <v>9.0012354959474248</v>
      </c>
      <c r="AQ374" s="22">
        <v>0.14731022260767598</v>
      </c>
      <c r="AR374" s="22">
        <v>8.701995016249145E-2</v>
      </c>
      <c r="AS374" s="22">
        <v>-4.6615792828988332E-2</v>
      </c>
      <c r="AT374" s="22">
        <v>0.22011183193906517</v>
      </c>
      <c r="AU374" s="22">
        <v>0.46336259176132283</v>
      </c>
      <c r="AV374" s="22">
        <v>0.85129296823449752</v>
      </c>
      <c r="AW374" s="22">
        <v>1.4560073417172794</v>
      </c>
      <c r="AX374" s="22">
        <v>0.90732465424293152</v>
      </c>
      <c r="AY374" s="22">
        <v>0.54238714128812415</v>
      </c>
      <c r="AZ374" s="22">
        <v>0.41431162991542048</v>
      </c>
      <c r="BA374" s="22">
        <v>0.93112856395779453</v>
      </c>
      <c r="BB374" s="22">
        <v>1.4849328582462016</v>
      </c>
      <c r="BC374" s="23">
        <v>0.33986794120486941</v>
      </c>
    </row>
    <row r="375" spans="1:55" x14ac:dyDescent="0.2">
      <c r="A375" s="45" t="s">
        <v>1162</v>
      </c>
      <c r="B375" s="45" t="s">
        <v>1163</v>
      </c>
      <c r="C375" s="45" t="s">
        <v>91</v>
      </c>
      <c r="D375" s="45">
        <v>138054</v>
      </c>
      <c r="E375" s="45" t="s">
        <v>16</v>
      </c>
      <c r="F375" s="45">
        <v>2018</v>
      </c>
      <c r="G375" s="45" t="s">
        <v>17</v>
      </c>
      <c r="H375" s="46">
        <v>43373</v>
      </c>
      <c r="I375" s="46">
        <v>43417</v>
      </c>
      <c r="J375" s="46">
        <v>43417</v>
      </c>
      <c r="K375" s="45">
        <v>363000000</v>
      </c>
      <c r="L375" s="45">
        <v>366000000</v>
      </c>
      <c r="M375" s="45" t="s">
        <v>1846</v>
      </c>
      <c r="N375" s="20">
        <v>1.5520833333333333</v>
      </c>
      <c r="O375" s="21">
        <v>0.74875992063492058</v>
      </c>
      <c r="P375" s="21">
        <v>7.8869047619047616E-2</v>
      </c>
      <c r="Q375" s="21">
        <v>1.6580168576569752</v>
      </c>
      <c r="R375" s="21">
        <v>0.36353595097270719</v>
      </c>
      <c r="S375" s="21">
        <v>3.2281051806456212E-2</v>
      </c>
      <c r="T375" s="21">
        <v>0.331254899166251</v>
      </c>
      <c r="U375" s="21">
        <v>0.96628468604981532</v>
      </c>
      <c r="V375" s="21">
        <v>8.5803579884458761E-2</v>
      </c>
      <c r="W375" s="21">
        <v>0.88048110616535658</v>
      </c>
      <c r="X375" s="22">
        <v>0.2229744174445949</v>
      </c>
      <c r="Y375" s="22">
        <v>0.84478758300664059</v>
      </c>
      <c r="Z375" s="22">
        <v>0.7770255825554051</v>
      </c>
      <c r="AA375" s="22">
        <v>0.33221691726644337</v>
      </c>
      <c r="AB375" s="23">
        <v>0.37622033777524405</v>
      </c>
      <c r="AC375" s="24">
        <v>0.13285415577626764</v>
      </c>
      <c r="AD375" s="22">
        <v>7.6607422895974914E-2</v>
      </c>
      <c r="AE375" s="22">
        <v>7.6607422895974914E-2</v>
      </c>
      <c r="AF375" s="22">
        <v>4.6366962885520127E-2</v>
      </c>
      <c r="AG375" s="22">
        <v>10.775735294117647</v>
      </c>
      <c r="AH375" s="23">
        <v>10.775735294117647</v>
      </c>
      <c r="AI375" s="24">
        <v>0.58868795690650255</v>
      </c>
      <c r="AJ375" s="22">
        <v>0.64459325396825395</v>
      </c>
      <c r="AK375" s="22">
        <v>0.22346368715083798</v>
      </c>
      <c r="AL375" s="23">
        <v>0.25472900127413506</v>
      </c>
      <c r="AM375" s="24">
        <v>0.16800833412254948</v>
      </c>
      <c r="AN375" s="22">
        <v>3.6234491902642296</v>
      </c>
      <c r="AO375" s="22">
        <v>1.363215278272643</v>
      </c>
      <c r="AP375" s="22">
        <v>17.187780772686434</v>
      </c>
      <c r="AQ375" s="22">
        <v>6.320815221264163E-2</v>
      </c>
      <c r="AR375" s="22">
        <v>6.7929952953476216E-2</v>
      </c>
      <c r="AS375" s="22">
        <v>3.9989545216936748E-2</v>
      </c>
      <c r="AT375" s="22">
        <v>9.2603149718520628E-2</v>
      </c>
      <c r="AU375" s="22">
        <v>-0.38814484126984128</v>
      </c>
      <c r="AV375" s="22">
        <v>-0.15338625894344801</v>
      </c>
      <c r="AW375" s="22">
        <v>0.27955254383134343</v>
      </c>
      <c r="AX375" s="22">
        <v>-0.16833387114122836</v>
      </c>
      <c r="AY375" s="22">
        <v>3.4810644831115658</v>
      </c>
      <c r="AZ375" s="22">
        <v>3.3725690890481066</v>
      </c>
      <c r="BA375" s="22">
        <v>-0.88218714768883877</v>
      </c>
      <c r="BB375" s="22">
        <v>0.28726845045574834</v>
      </c>
      <c r="BC375" s="23">
        <v>0.12195223433469252</v>
      </c>
    </row>
    <row r="376" spans="1:55" x14ac:dyDescent="0.2">
      <c r="A376" s="45" t="s">
        <v>1105</v>
      </c>
      <c r="B376" s="45" t="s">
        <v>1106</v>
      </c>
      <c r="C376" s="45" t="s">
        <v>38</v>
      </c>
      <c r="D376" s="45">
        <v>372538</v>
      </c>
      <c r="E376" s="45" t="s">
        <v>16</v>
      </c>
      <c r="F376" s="45">
        <v>2017</v>
      </c>
      <c r="G376" s="45" t="s">
        <v>17</v>
      </c>
      <c r="H376" s="46">
        <v>43190</v>
      </c>
      <c r="I376" s="46">
        <v>43237</v>
      </c>
      <c r="J376" s="46">
        <v>43237</v>
      </c>
      <c r="K376" s="45">
        <v>111925000</v>
      </c>
      <c r="L376" s="45">
        <v>105326000</v>
      </c>
      <c r="M376" s="45" t="s">
        <v>1847</v>
      </c>
      <c r="N376" s="20">
        <v>1.3021249285244845</v>
      </c>
      <c r="O376" s="21">
        <v>1.2924428136559163</v>
      </c>
      <c r="P376" s="21">
        <v>0.82587022181729319</v>
      </c>
      <c r="Q376" s="21">
        <v>2.1374575582229447</v>
      </c>
      <c r="R376" s="21">
        <v>7.9998945748604222E-2</v>
      </c>
      <c r="S376" s="21">
        <v>0</v>
      </c>
      <c r="T376" s="21">
        <v>7.9998945748604222E-2</v>
      </c>
      <c r="U376" s="21">
        <v>0.25099329698882566</v>
      </c>
      <c r="V376" s="21">
        <v>0</v>
      </c>
      <c r="W376" s="21">
        <v>0.25099329698882566</v>
      </c>
      <c r="X376" s="22">
        <v>0.69708944052910715</v>
      </c>
      <c r="Y376" s="22">
        <v>0.37455653959266011</v>
      </c>
      <c r="Z376" s="22">
        <v>0.30291055947089279</v>
      </c>
      <c r="AA376" s="22">
        <v>0.11403538855197301</v>
      </c>
      <c r="AB376" s="23">
        <v>0.31872941113708636</v>
      </c>
      <c r="AC376" s="24">
        <v>0.42522255959832517</v>
      </c>
      <c r="AD376" s="22">
        <v>6.8555773064501266E-2</v>
      </c>
      <c r="AE376" s="22">
        <v>5.1302206829281452E-2</v>
      </c>
      <c r="AF376" s="22">
        <v>3.7816027887094129E-2</v>
      </c>
      <c r="AG376" s="22" t="e">
        <v>#DIV/0!</v>
      </c>
      <c r="AH376" s="23" t="e">
        <v>#DIV/0!</v>
      </c>
      <c r="AI376" s="24">
        <v>-0.11836244515523002</v>
      </c>
      <c r="AJ376" s="22">
        <v>0.24942582324371906</v>
      </c>
      <c r="AK376" s="22">
        <v>1.6691409087480997</v>
      </c>
      <c r="AL376" s="23">
        <v>1.6691409087480997</v>
      </c>
      <c r="AM376" s="24">
        <v>6.7053026317886913E-2</v>
      </c>
      <c r="AN376" s="22">
        <v>1.7731377424959751</v>
      </c>
      <c r="AO376" s="22">
        <v>0.56515114853068471</v>
      </c>
      <c r="AP376" s="22">
        <v>3.4941552959654461</v>
      </c>
      <c r="AQ376" s="22">
        <v>2.1371771593259651E-2</v>
      </c>
      <c r="AR376" s="22">
        <v>0.23627221381903504</v>
      </c>
      <c r="AS376" s="22">
        <v>-2.7965756949860317E-2</v>
      </c>
      <c r="AT376" s="22">
        <v>0.13352951300571519</v>
      </c>
      <c r="AU376" s="22">
        <v>0.12005454679184668</v>
      </c>
      <c r="AV376" s="22">
        <v>0.80339698883415567</v>
      </c>
      <c r="AW376" s="22">
        <v>1.6691409087480997</v>
      </c>
      <c r="AX376" s="22">
        <v>0.80339698883415567</v>
      </c>
      <c r="AY376" s="22">
        <v>2.0647887093072814</v>
      </c>
      <c r="AZ376" s="22">
        <v>-9.3466134478575871</v>
      </c>
      <c r="BA376" s="22">
        <v>3.0072805075553837</v>
      </c>
      <c r="BB376" s="22">
        <v>0.36242353996562526</v>
      </c>
      <c r="BC376" s="23">
        <v>6.239825813832383E-2</v>
      </c>
    </row>
    <row r="377" spans="1:55" x14ac:dyDescent="0.2">
      <c r="A377" s="45" t="s">
        <v>1156</v>
      </c>
      <c r="B377" s="45" t="s">
        <v>1157</v>
      </c>
      <c r="C377" s="45" t="s">
        <v>38</v>
      </c>
      <c r="D377" s="45">
        <v>30388</v>
      </c>
      <c r="E377" s="45" t="s">
        <v>16</v>
      </c>
      <c r="F377" s="45">
        <v>2018</v>
      </c>
      <c r="G377" s="45" t="s">
        <v>17</v>
      </c>
      <c r="H377" s="46">
        <v>43465</v>
      </c>
      <c r="I377" s="46">
        <v>43517</v>
      </c>
      <c r="J377" s="46">
        <v>43517</v>
      </c>
      <c r="K377" s="45">
        <v>760719000</v>
      </c>
      <c r="L377" s="45">
        <v>776325000</v>
      </c>
      <c r="M377" s="45" t="s">
        <v>1848</v>
      </c>
      <c r="N377" s="20">
        <v>9.1240951998875328</v>
      </c>
      <c r="O377" s="21">
        <v>9.1240951998875328</v>
      </c>
      <c r="P377" s="21">
        <v>7.5488909233675878</v>
      </c>
      <c r="Q377" s="21">
        <v>0.468626280854126</v>
      </c>
      <c r="R377" s="21">
        <v>0.24198982337483138</v>
      </c>
      <c r="S377" s="21">
        <v>1.146391415447225E-2</v>
      </c>
      <c r="T377" s="21">
        <v>0.23052590922035912</v>
      </c>
      <c r="U377" s="21">
        <v>0.35539261430752545</v>
      </c>
      <c r="V377" s="21">
        <v>1.6836205608713552E-2</v>
      </c>
      <c r="W377" s="21">
        <v>0.33855640869881187</v>
      </c>
      <c r="X377" s="22">
        <v>0.7179629697333294</v>
      </c>
      <c r="Y377" s="22">
        <v>0.8175104569438254</v>
      </c>
      <c r="Z377" s="22">
        <v>0.28203703026667065</v>
      </c>
      <c r="AA377" s="22">
        <v>0.16039645047127971</v>
      </c>
      <c r="AB377" s="23">
        <v>0.68090841968211169</v>
      </c>
      <c r="AC377" s="24">
        <v>0.64750855298512378</v>
      </c>
      <c r="AD377" s="22">
        <v>1.5855611613642046E-2</v>
      </c>
      <c r="AE377" s="22">
        <v>1.5855611613642046E-2</v>
      </c>
      <c r="AF377" s="22">
        <v>-4.4228315895844104E-2</v>
      </c>
      <c r="AG377" s="22">
        <v>0.63660564630098271</v>
      </c>
      <c r="AH377" s="23">
        <v>0.63660564630098271</v>
      </c>
      <c r="AI377" s="24">
        <v>-9.4287958864737995E-2</v>
      </c>
      <c r="AJ377" s="22">
        <v>1.4250648918697431</v>
      </c>
      <c r="AK377" s="22">
        <v>0.46339332702994407</v>
      </c>
      <c r="AL377" s="23">
        <v>0.46339332702994407</v>
      </c>
      <c r="AM377" s="24">
        <v>-2.1410408664733722E-2</v>
      </c>
      <c r="AN377" s="22">
        <v>0.48408826406943389</v>
      </c>
      <c r="AO377" s="22">
        <v>0.32961977487417499</v>
      </c>
      <c r="AP377" s="22">
        <v>0.51561556288917032</v>
      </c>
      <c r="AQ377" s="22">
        <v>-1.4578527528652028E-2</v>
      </c>
      <c r="AR377" s="22">
        <v>0.34019945982869881</v>
      </c>
      <c r="AS377" s="22">
        <v>-3.2076712674134436E-2</v>
      </c>
      <c r="AT377" s="22">
        <v>0.11213646936105165</v>
      </c>
      <c r="AU377" s="22">
        <v>1.2252870843748607</v>
      </c>
      <c r="AV377" s="22">
        <v>0.39843087976879643</v>
      </c>
      <c r="AW377" s="22">
        <v>0.48643759714601398</v>
      </c>
      <c r="AX377" s="22">
        <v>0.41824460664057378</v>
      </c>
      <c r="AY377" s="22">
        <v>46.302116675271037</v>
      </c>
      <c r="AZ377" s="22">
        <v>-67.355653071760457</v>
      </c>
      <c r="BA377" s="22">
        <v>-6.6135772651138689</v>
      </c>
      <c r="BB377" s="22">
        <v>2.1597284785342837E-2</v>
      </c>
      <c r="BC377" s="23">
        <v>5.6727004147924228E-3</v>
      </c>
    </row>
    <row r="378" spans="1:55" x14ac:dyDescent="0.2">
      <c r="A378" s="45" t="s">
        <v>1123</v>
      </c>
      <c r="B378" s="45" t="s">
        <v>1124</v>
      </c>
      <c r="C378" s="45" t="s">
        <v>34</v>
      </c>
      <c r="D378" s="45">
        <v>252464</v>
      </c>
      <c r="E378" s="45" t="s">
        <v>16</v>
      </c>
      <c r="F378" s="45">
        <v>2018</v>
      </c>
      <c r="G378" s="45" t="s">
        <v>17</v>
      </c>
      <c r="H378" s="46">
        <v>43465</v>
      </c>
      <c r="I378" s="46">
        <v>43518</v>
      </c>
      <c r="J378" s="46">
        <v>43518</v>
      </c>
      <c r="K378" s="45">
        <v>951000000</v>
      </c>
      <c r="L378" s="45">
        <v>969000000</v>
      </c>
      <c r="M378" s="45" t="s">
        <v>1849</v>
      </c>
      <c r="N378" s="20">
        <v>3.8680248007085916</v>
      </c>
      <c r="O378" s="21">
        <v>3.0013286093888398</v>
      </c>
      <c r="P378" s="21">
        <v>1.9791851195748449</v>
      </c>
      <c r="Q378" s="21">
        <v>0.70668472477507982</v>
      </c>
      <c r="R378" s="21">
        <v>0.23109624759097608</v>
      </c>
      <c r="S378" s="21">
        <v>2.8341457884593583E-2</v>
      </c>
      <c r="T378" s="21">
        <v>0.2027547897063825</v>
      </c>
      <c r="U378" s="21">
        <v>0.3944084357163587</v>
      </c>
      <c r="V378" s="21">
        <v>4.8369933249492118E-2</v>
      </c>
      <c r="W378" s="21">
        <v>0.34603850246686657</v>
      </c>
      <c r="X378" s="22">
        <v>0.49506858632808071</v>
      </c>
      <c r="Y378" s="22">
        <v>0.84563154450261779</v>
      </c>
      <c r="Z378" s="22">
        <v>0.50493141367191929</v>
      </c>
      <c r="AA378" s="22">
        <v>0.24725087858519443</v>
      </c>
      <c r="AB378" s="23">
        <v>0.58593130030608775</v>
      </c>
      <c r="AC378" s="24">
        <v>0.64260410400374302</v>
      </c>
      <c r="AD378" s="22">
        <v>0.4285809772074059</v>
      </c>
      <c r="AE378" s="22">
        <v>0.4285809772074059</v>
      </c>
      <c r="AF378" s="22">
        <v>0.24610654368023527</v>
      </c>
      <c r="AG378" s="22">
        <v>82.205128205128204</v>
      </c>
      <c r="AH378" s="23">
        <v>82.205128205128204</v>
      </c>
      <c r="AI378" s="24">
        <v>-0.69625209770650753</v>
      </c>
      <c r="AJ378" s="22">
        <v>2.3751107174490698</v>
      </c>
      <c r="AK378" s="22">
        <v>0.79936227618346822</v>
      </c>
      <c r="AL378" s="23">
        <v>1.3154280107922491</v>
      </c>
      <c r="AM378" s="24">
        <v>0.35619618844925993</v>
      </c>
      <c r="AN378" s="22">
        <v>1.4473251426913032</v>
      </c>
      <c r="AO378" s="22">
        <v>0.84803310282280919</v>
      </c>
      <c r="AP378" s="22">
        <v>2.3102223594811613</v>
      </c>
      <c r="AQ378" s="22">
        <v>0.20870649586214715</v>
      </c>
      <c r="AR378" s="22">
        <v>0.35846534322572021</v>
      </c>
      <c r="AS378" s="22">
        <v>-0.24958224717599092</v>
      </c>
      <c r="AT378" s="22">
        <v>0.30399047727015077</v>
      </c>
      <c r="AU378" s="22">
        <v>1.8759964570416297</v>
      </c>
      <c r="AV378" s="22">
        <v>1.0389992641648271</v>
      </c>
      <c r="AW378" s="22">
        <v>1.4993010902991333</v>
      </c>
      <c r="AX378" s="22">
        <v>1.1842325971484484</v>
      </c>
      <c r="AY378" s="22">
        <v>0.63583905177791644</v>
      </c>
      <c r="AZ378" s="22">
        <v>-6.1135371179039298E-2</v>
      </c>
      <c r="BA378" s="22">
        <v>1.1504617055947854</v>
      </c>
      <c r="BB378" s="22">
        <v>1.5727250429237185</v>
      </c>
      <c r="BC378" s="23">
        <v>0.41679667186687469</v>
      </c>
    </row>
    <row r="379" spans="1:55" x14ac:dyDescent="0.2">
      <c r="A379" s="45" t="s">
        <v>1159</v>
      </c>
      <c r="B379" s="45" t="s">
        <v>1160</v>
      </c>
      <c r="C379" s="45" t="s">
        <v>34</v>
      </c>
      <c r="D379" s="45">
        <v>693134</v>
      </c>
      <c r="E379" s="45" t="s">
        <v>16</v>
      </c>
      <c r="F379" s="45">
        <v>2018</v>
      </c>
      <c r="G379" s="45" t="s">
        <v>17</v>
      </c>
      <c r="H379" s="46">
        <v>43465</v>
      </c>
      <c r="I379" s="46">
        <v>43516</v>
      </c>
      <c r="J379" s="46">
        <v>43516</v>
      </c>
      <c r="K379" s="45">
        <v>38627000</v>
      </c>
      <c r="L379" s="45">
        <v>39904000</v>
      </c>
      <c r="M379" s="45" t="s">
        <v>1850</v>
      </c>
      <c r="N379" s="20">
        <v>1.4020680446452127</v>
      </c>
      <c r="O379" s="21">
        <v>1.4020680446452127</v>
      </c>
      <c r="P379" s="21">
        <v>0.61671180362998101</v>
      </c>
      <c r="Q379" s="21">
        <v>0.35210398947417887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2">
        <v>0.32321635695760886</v>
      </c>
      <c r="Y379" s="22">
        <v>1.6466196060225466</v>
      </c>
      <c r="Z379" s="22">
        <v>0.67678364304239114</v>
      </c>
      <c r="AA379" s="22">
        <v>0.40834492298698422</v>
      </c>
      <c r="AB379" s="23">
        <v>0.73958808478103155</v>
      </c>
      <c r="AC379" s="24">
        <v>0.47479248497017829</v>
      </c>
      <c r="AD379" s="22">
        <v>0.2079813290002403</v>
      </c>
      <c r="AE379" s="22">
        <v>0.19143246631821112</v>
      </c>
      <c r="AF379" s="22">
        <v>0.19501892556104594</v>
      </c>
      <c r="AG379" s="22" t="e">
        <v>#DIV/0!</v>
      </c>
      <c r="AH379" s="23" t="e">
        <v>#DIV/0!</v>
      </c>
      <c r="AI379" s="24">
        <v>0.20134862455620547</v>
      </c>
      <c r="AJ379" s="22">
        <v>0.52698526363396525</v>
      </c>
      <c r="AK379" s="22" t="e">
        <v>#DIV/0!</v>
      </c>
      <c r="AL379" s="23" t="e">
        <v>#DIV/0!</v>
      </c>
      <c r="AM379" s="24">
        <v>0.13756821980707137</v>
      </c>
      <c r="AN379" s="22">
        <v>0.70540958735827397</v>
      </c>
      <c r="AO379" s="22">
        <v>0.52171252570048365</v>
      </c>
      <c r="AP379" s="22">
        <v>5.6286917571123443</v>
      </c>
      <c r="AQ379" s="22">
        <v>0.10174381621384788</v>
      </c>
      <c r="AR379" s="22">
        <v>0.23285815226571441</v>
      </c>
      <c r="AS379" s="22">
        <v>4.6885668675401053E-2</v>
      </c>
      <c r="AT379" s="22">
        <v>0.12148501474849366</v>
      </c>
      <c r="AU379" s="22">
        <v>0.29709633825263421</v>
      </c>
      <c r="AV379" s="22" t="e">
        <v>#DIV/0!</v>
      </c>
      <c r="AW379" s="22" t="e">
        <v>#DIV/0!</v>
      </c>
      <c r="AX379" s="22" t="e">
        <v>#DIV/0!</v>
      </c>
      <c r="AY379" s="22">
        <v>0</v>
      </c>
      <c r="AZ379" s="22">
        <v>-1.3102401024925361</v>
      </c>
      <c r="BA379" s="22">
        <v>0.67315258165848302</v>
      </c>
      <c r="BB379" s="22" t="e">
        <v>#DIV/0!</v>
      </c>
      <c r="BC379" s="23">
        <v>0.12979387670993128</v>
      </c>
    </row>
    <row r="380" spans="1:55" x14ac:dyDescent="0.2">
      <c r="A380" s="45" t="s">
        <v>1171</v>
      </c>
      <c r="B380" s="45" t="s">
        <v>1172</v>
      </c>
      <c r="C380" s="45" t="s">
        <v>45</v>
      </c>
      <c r="D380" s="45">
        <v>80553</v>
      </c>
      <c r="E380" s="45" t="s">
        <v>16</v>
      </c>
      <c r="F380" s="45">
        <v>2018</v>
      </c>
      <c r="G380" s="45" t="s">
        <v>17</v>
      </c>
      <c r="H380" s="46">
        <v>43465</v>
      </c>
      <c r="I380" s="46">
        <v>43521</v>
      </c>
      <c r="J380" s="46">
        <v>43521</v>
      </c>
      <c r="K380" s="45">
        <v>448512000</v>
      </c>
      <c r="L380" s="45">
        <v>444547000</v>
      </c>
      <c r="M380" s="45" t="s">
        <v>1851</v>
      </c>
      <c r="N380" s="20">
        <v>2.204577625839915</v>
      </c>
      <c r="O380" s="21">
        <v>1.1119943416244253</v>
      </c>
      <c r="P380" s="21">
        <v>0.29469102911705763</v>
      </c>
      <c r="Q380" s="21">
        <v>0.98468425803089399</v>
      </c>
      <c r="R380" s="21">
        <v>0.19769681609298398</v>
      </c>
      <c r="S380" s="21">
        <v>6.7392727625801632E-3</v>
      </c>
      <c r="T380" s="21">
        <v>0.19095754333040382</v>
      </c>
      <c r="U380" s="21">
        <v>0.39236575876257407</v>
      </c>
      <c r="V380" s="21">
        <v>1.3375328562469225E-2</v>
      </c>
      <c r="W380" s="21">
        <v>0.37899043020010481</v>
      </c>
      <c r="X380" s="22">
        <v>0.58349097823539386</v>
      </c>
      <c r="Y380" s="22">
        <v>0.59307318099314332</v>
      </c>
      <c r="Z380" s="22">
        <v>0.41650902176460619</v>
      </c>
      <c r="AA380" s="22">
        <v>0.13869772789162851</v>
      </c>
      <c r="AB380" s="23">
        <v>0.50385848325927207</v>
      </c>
      <c r="AC380" s="24">
        <v>0.44985414603240437</v>
      </c>
      <c r="AD380" s="22">
        <v>5.5948364259357829E-3</v>
      </c>
      <c r="AE380" s="22">
        <v>5.5948364259357829E-3</v>
      </c>
      <c r="AF380" s="22">
        <v>-9.6974753408634456E-3</v>
      </c>
      <c r="AG380" s="22">
        <v>0.80615553882679947</v>
      </c>
      <c r="AH380" s="23">
        <v>0.80615553882679947</v>
      </c>
      <c r="AI380" s="24">
        <v>0.45611224328492755</v>
      </c>
      <c r="AJ380" s="22">
        <v>0.22073606035600613</v>
      </c>
      <c r="AK380" s="22">
        <v>0.29551692704716648</v>
      </c>
      <c r="AL380" s="23">
        <v>0.29551692704716648</v>
      </c>
      <c r="AM380" s="24">
        <v>-2.3907161349065363E-2</v>
      </c>
      <c r="AN380" s="22">
        <v>2.4652974623534041</v>
      </c>
      <c r="AO380" s="22">
        <v>1.2421610401643184</v>
      </c>
      <c r="AP380" s="22">
        <v>3.8961382724864246</v>
      </c>
      <c r="AQ380" s="22">
        <v>-1.2045826056374765E-2</v>
      </c>
      <c r="AR380" s="22">
        <v>4.7033157287785343E-2</v>
      </c>
      <c r="AS380" s="22">
        <v>2.1452398879304613E-2</v>
      </c>
      <c r="AT380" s="22">
        <v>5.8422755578807432E-2</v>
      </c>
      <c r="AU380" s="22">
        <v>-4.6138394435930687E-2</v>
      </c>
      <c r="AV380" s="22">
        <v>-6.1769139671180716E-2</v>
      </c>
      <c r="AW380" s="22">
        <v>0.30594630911082471</v>
      </c>
      <c r="AX380" s="22">
        <v>-6.3949095871359371E-2</v>
      </c>
      <c r="AY380" s="22">
        <v>28.446862766224903</v>
      </c>
      <c r="AZ380" s="22">
        <v>17.223826455482527</v>
      </c>
      <c r="BA380" s="22">
        <v>1.0137588064649814</v>
      </c>
      <c r="BB380" s="22">
        <v>3.5153261300480021E-2</v>
      </c>
      <c r="BC380" s="23">
        <v>9.4511458279587998E-3</v>
      </c>
    </row>
    <row r="381" spans="1:55" x14ac:dyDescent="0.2">
      <c r="A381" s="45" t="s">
        <v>1177</v>
      </c>
      <c r="B381" s="45" t="s">
        <v>1178</v>
      </c>
      <c r="C381" s="45" t="s">
        <v>15</v>
      </c>
      <c r="D381" s="45">
        <v>219075</v>
      </c>
      <c r="E381" s="45" t="s">
        <v>16</v>
      </c>
      <c r="F381" s="45">
        <v>2018</v>
      </c>
      <c r="G381" s="45" t="s">
        <v>17</v>
      </c>
      <c r="H381" s="46">
        <v>43465</v>
      </c>
      <c r="I381" s="46">
        <v>43524</v>
      </c>
      <c r="J381" s="46">
        <v>43524</v>
      </c>
      <c r="K381" s="45">
        <v>271000000</v>
      </c>
      <c r="L381" s="45">
        <v>272700000</v>
      </c>
      <c r="M381" s="45" t="s">
        <v>1852</v>
      </c>
      <c r="N381" s="20">
        <v>0.55888114079761808</v>
      </c>
      <c r="O381" s="21">
        <v>0.48648436887879026</v>
      </c>
      <c r="P381" s="21">
        <v>0.29757893912089634</v>
      </c>
      <c r="Q381" s="21">
        <v>3.8484085184337076</v>
      </c>
      <c r="R381" s="21">
        <v>0.33986681150521891</v>
      </c>
      <c r="S381" s="21">
        <v>3.99801634156709E-2</v>
      </c>
      <c r="T381" s="21">
        <v>0.29988664808954801</v>
      </c>
      <c r="U381" s="21">
        <v>1.6478131440348065</v>
      </c>
      <c r="V381" s="21">
        <v>0.19384016487291048</v>
      </c>
      <c r="W381" s="21">
        <v>1.4539729791618961</v>
      </c>
      <c r="X381" s="22">
        <v>0.16844566192792707</v>
      </c>
      <c r="Y381" s="22">
        <v>0.25475440438688601</v>
      </c>
      <c r="Z381" s="22">
        <v>0.83155433807207291</v>
      </c>
      <c r="AA381" s="22">
        <v>0.10681056061965712</v>
      </c>
      <c r="AB381" s="23">
        <v>0.20625324705993484</v>
      </c>
      <c r="AC381" s="24">
        <v>0.46839932246453525</v>
      </c>
      <c r="AD381" s="22">
        <v>0.28353271225915733</v>
      </c>
      <c r="AE381" s="22">
        <v>0.22665678594113911</v>
      </c>
      <c r="AF381" s="22">
        <v>5.6743595172559814E-2</v>
      </c>
      <c r="AG381" s="22">
        <v>17.447882736156352</v>
      </c>
      <c r="AH381" s="23">
        <v>13.947882736156352</v>
      </c>
      <c r="AI381" s="24">
        <v>-5.7134485789627897E-2</v>
      </c>
      <c r="AJ381" s="22">
        <v>0.26741361748805142</v>
      </c>
      <c r="AK381" s="22">
        <v>0.2371456364647026</v>
      </c>
      <c r="AL381" s="23">
        <v>0.2371456364647026</v>
      </c>
      <c r="AM381" s="24">
        <v>0.24547744446988778</v>
      </c>
      <c r="AN381" s="22">
        <v>4.3260819784749254</v>
      </c>
      <c r="AO381" s="22">
        <v>0.89226845510792041</v>
      </c>
      <c r="AP381" s="22">
        <v>-6.7111900532859678</v>
      </c>
      <c r="AQ381" s="22">
        <v>5.0630520001889195E-2</v>
      </c>
      <c r="AR381" s="22">
        <v>9.0329239889900492E-2</v>
      </c>
      <c r="AS381" s="22">
        <v>-5.1609146728774083E-3</v>
      </c>
      <c r="AT381" s="22">
        <v>8.0597931327634251E-2</v>
      </c>
      <c r="AU381" s="22">
        <v>-4.0507717621248926E-2</v>
      </c>
      <c r="AV381" s="22">
        <v>-3.5922734852695939E-2</v>
      </c>
      <c r="AW381" s="22">
        <v>0.26876131978895978</v>
      </c>
      <c r="AX381" s="22">
        <v>-4.0711867076147726E-2</v>
      </c>
      <c r="AY381" s="22">
        <v>1.3434145430785027</v>
      </c>
      <c r="AZ381" s="22">
        <v>0.9888920003733781</v>
      </c>
      <c r="BA381" s="22">
        <v>-0.24113805970149255</v>
      </c>
      <c r="BB381" s="22">
        <v>0.59505280711506392</v>
      </c>
      <c r="BC381" s="23">
        <v>0.28949058580941756</v>
      </c>
    </row>
    <row r="382" spans="1:55" x14ac:dyDescent="0.2">
      <c r="A382" s="45" t="s">
        <v>1165</v>
      </c>
      <c r="B382" s="45" t="s">
        <v>1166</v>
      </c>
      <c r="C382" s="45" t="s">
        <v>72</v>
      </c>
      <c r="D382" s="45">
        <v>424210</v>
      </c>
      <c r="E382" s="45" t="s">
        <v>16</v>
      </c>
      <c r="F382" s="45">
        <v>2018</v>
      </c>
      <c r="G382" s="45" t="s">
        <v>17</v>
      </c>
      <c r="H382" s="46">
        <v>43465</v>
      </c>
      <c r="I382" s="46">
        <v>43515</v>
      </c>
      <c r="J382" s="46">
        <v>43515</v>
      </c>
      <c r="K382" s="45">
        <v>270132000</v>
      </c>
      <c r="L382" s="45">
        <v>270973000</v>
      </c>
      <c r="M382" s="45" t="s">
        <v>1853</v>
      </c>
      <c r="N382" s="20">
        <v>0.14849986336243473</v>
      </c>
      <c r="O382" s="21">
        <v>0.14849986336243473</v>
      </c>
      <c r="P382" s="21">
        <v>7.3280883685474712E-3</v>
      </c>
      <c r="Q382" s="21">
        <v>1.0439457941346404</v>
      </c>
      <c r="R382" s="21">
        <v>0.47478771278344889</v>
      </c>
      <c r="S382" s="21">
        <v>0</v>
      </c>
      <c r="T382" s="21">
        <v>0.47478771278344889</v>
      </c>
      <c r="U382" s="21">
        <v>0.97044034865053597</v>
      </c>
      <c r="V382" s="21">
        <v>0</v>
      </c>
      <c r="W382" s="21">
        <v>0.97044034865053597</v>
      </c>
      <c r="X382" s="22">
        <v>5.3404295955929654E-3</v>
      </c>
      <c r="Y382" s="22">
        <v>0.48924976526756525</v>
      </c>
      <c r="Z382" s="22">
        <v>0.994659570404407</v>
      </c>
      <c r="AA382" s="22">
        <v>0</v>
      </c>
      <c r="AB382" s="23">
        <v>0.48924976526756525</v>
      </c>
      <c r="AC382" s="24">
        <v>0.68580354712986957</v>
      </c>
      <c r="AD382" s="22">
        <v>0.62793397409697416</v>
      </c>
      <c r="AE382" s="22">
        <v>0.18962714063493244</v>
      </c>
      <c r="AF382" s="22">
        <v>0.11834812726766962</v>
      </c>
      <c r="AG382" s="22">
        <v>4.8581007062333441</v>
      </c>
      <c r="AH382" s="23">
        <v>1.4670774059715175</v>
      </c>
      <c r="AI382" s="24">
        <v>-0.2153222948192437</v>
      </c>
      <c r="AJ382" s="22">
        <v>1.8667280337135215</v>
      </c>
      <c r="AK382" s="22">
        <v>5.1107903966131969E-2</v>
      </c>
      <c r="AL382" s="23">
        <v>0.14139424015766153</v>
      </c>
      <c r="AM382" s="24">
        <v>3.1148391093753881E-2</v>
      </c>
      <c r="AN382" s="22">
        <v>0.26319293606822464</v>
      </c>
      <c r="AO382" s="22">
        <v>0.12876708219146021</v>
      </c>
      <c r="AP382" s="22">
        <v>-4.2050386598482321</v>
      </c>
      <c r="AQ382" s="22">
        <v>1.5239343031081405E-2</v>
      </c>
      <c r="AR382" s="22">
        <v>0.52134634677356995</v>
      </c>
      <c r="AS382" s="22">
        <v>-0.11225749178291429</v>
      </c>
      <c r="AT382" s="22">
        <v>6.71322478852098E-2</v>
      </c>
      <c r="AU382" s="22">
        <v>0.40168208034288838</v>
      </c>
      <c r="AV382" s="22">
        <v>3.04251779098463E-2</v>
      </c>
      <c r="AW382" s="22">
        <v>0.14139424015766153</v>
      </c>
      <c r="AX382" s="22">
        <v>3.04251779098463E-2</v>
      </c>
      <c r="AY382" s="22">
        <v>5.8719268308675483</v>
      </c>
      <c r="AZ382" s="22">
        <v>5.8686675483894701</v>
      </c>
      <c r="BA382" s="22">
        <v>0.947908358082308</v>
      </c>
      <c r="BB382" s="22">
        <v>5.1428739511224203E-2</v>
      </c>
      <c r="BC382" s="23">
        <v>2.5328614457225292E-2</v>
      </c>
    </row>
    <row r="383" spans="1:55" x14ac:dyDescent="0.2">
      <c r="A383" s="45" t="s">
        <v>1189</v>
      </c>
      <c r="B383" s="45" t="s">
        <v>1190</v>
      </c>
      <c r="C383" s="45" t="s">
        <v>24</v>
      </c>
      <c r="D383" s="45">
        <v>378232</v>
      </c>
      <c r="E383" s="45" t="s">
        <v>16</v>
      </c>
      <c r="F383" s="45">
        <v>2018</v>
      </c>
      <c r="G383" s="45" t="s">
        <v>17</v>
      </c>
      <c r="H383" s="46">
        <v>43465</v>
      </c>
      <c r="I383" s="46">
        <v>43523</v>
      </c>
      <c r="J383" s="46">
        <v>43593</v>
      </c>
      <c r="K383" s="45">
        <v>92187000</v>
      </c>
      <c r="L383" s="45">
        <v>92706000</v>
      </c>
      <c r="M383" s="45" t="s">
        <v>2030</v>
      </c>
      <c r="N383" s="20">
        <v>0.97292690502447465</v>
      </c>
      <c r="O383" s="21">
        <v>0.89923940793297097</v>
      </c>
      <c r="P383" s="21">
        <v>4.0271445222328159E-2</v>
      </c>
      <c r="Q383" s="21">
        <v>1.1276264111418075</v>
      </c>
      <c r="R383" s="21">
        <v>0.37540174401597942</v>
      </c>
      <c r="S383" s="21">
        <v>5.0699472245793187E-2</v>
      </c>
      <c r="T383" s="21">
        <v>0.32470227177018623</v>
      </c>
      <c r="U383" s="21">
        <v>0.7987146653570939</v>
      </c>
      <c r="V383" s="21">
        <v>0.10786953618110064</v>
      </c>
      <c r="W383" s="21">
        <v>0.69084512917599317</v>
      </c>
      <c r="X383" s="22">
        <v>0.16707217398382504</v>
      </c>
      <c r="Y383" s="22">
        <v>0.7291881076672081</v>
      </c>
      <c r="Z383" s="22">
        <v>0.83292782601617499</v>
      </c>
      <c r="AA383" s="22">
        <v>0.35543747772218626</v>
      </c>
      <c r="AB383" s="23">
        <v>0.47000732589296168</v>
      </c>
      <c r="AC383" s="24">
        <v>1</v>
      </c>
      <c r="AD383" s="22">
        <v>0.16599091342683117</v>
      </c>
      <c r="AE383" s="22">
        <v>0.12297738731482108</v>
      </c>
      <c r="AF383" s="22">
        <v>7.2268276293688732E-2</v>
      </c>
      <c r="AG383" s="22">
        <v>11.902975153097424</v>
      </c>
      <c r="AH383" s="23">
        <v>8.8185356377739055</v>
      </c>
      <c r="AI383" s="24">
        <v>-0.43899995010912574</v>
      </c>
      <c r="AJ383" s="22">
        <v>0.63991301025846925</v>
      </c>
      <c r="AK383" s="22">
        <v>0.28325926996697287</v>
      </c>
      <c r="AL383" s="23">
        <v>0.2927174172136745</v>
      </c>
      <c r="AM383" s="24">
        <v>0.14873121294832209</v>
      </c>
      <c r="AN383" s="22">
        <v>2.058042900371639</v>
      </c>
      <c r="AO383" s="22">
        <v>0.9672952401766689</v>
      </c>
      <c r="AP383" s="22">
        <v>-208.06413895107133</v>
      </c>
      <c r="AQ383" s="22">
        <v>6.9904759674657507E-2</v>
      </c>
      <c r="AR383" s="22">
        <v>0.11360195353157798</v>
      </c>
      <c r="AS383" s="22">
        <v>-4.9871251932661953E-2</v>
      </c>
      <c r="AT383" s="22">
        <v>0.10988662892586649</v>
      </c>
      <c r="AU383" s="22">
        <v>0.3020409797655238</v>
      </c>
      <c r="AV383" s="22">
        <v>0.13816355359604396</v>
      </c>
      <c r="AW383" s="22">
        <v>0.33842272900277304</v>
      </c>
      <c r="AX383" s="22">
        <v>0.15973660638909795</v>
      </c>
      <c r="AY383" s="22">
        <v>2.3380452943181576</v>
      </c>
      <c r="AZ383" s="22">
        <v>2.2949750078561619</v>
      </c>
      <c r="BA383" s="22">
        <v>0.74196434149538149</v>
      </c>
      <c r="BB383" s="22">
        <v>0.31687503666452227</v>
      </c>
      <c r="BC383" s="23">
        <v>0.14361763352395177</v>
      </c>
    </row>
    <row r="384" spans="1:55" x14ac:dyDescent="0.2">
      <c r="A384" s="45" t="s">
        <v>1168</v>
      </c>
      <c r="B384" s="45" t="s">
        <v>1169</v>
      </c>
      <c r="C384" s="45" t="s">
        <v>45</v>
      </c>
      <c r="D384" s="45">
        <v>178804</v>
      </c>
      <c r="E384" s="45" t="s">
        <v>16</v>
      </c>
      <c r="F384" s="45">
        <v>2018</v>
      </c>
      <c r="G384" s="45" t="s">
        <v>17</v>
      </c>
      <c r="H384" s="46">
        <v>43496</v>
      </c>
      <c r="I384" s="46">
        <v>43557</v>
      </c>
      <c r="J384" s="46">
        <v>43706</v>
      </c>
      <c r="K384" s="45">
        <v>59052000</v>
      </c>
      <c r="L384" s="45">
        <v>59378000</v>
      </c>
      <c r="M384" s="45" t="s">
        <v>2031</v>
      </c>
      <c r="N384" s="20">
        <v>2.6375469894077233</v>
      </c>
      <c r="O384" s="21">
        <v>0.93016291737650392</v>
      </c>
      <c r="P384" s="21">
        <v>0.61891317821248715</v>
      </c>
      <c r="Q384" s="21">
        <v>0.6394200934834916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2">
        <v>0.5823050056606297</v>
      </c>
      <c r="Y384" s="22">
        <v>0.60997178451995693</v>
      </c>
      <c r="Z384" s="22">
        <v>0.4176949943393703</v>
      </c>
      <c r="AA384" s="22">
        <v>0</v>
      </c>
      <c r="AB384" s="23">
        <v>0.60997178451995693</v>
      </c>
      <c r="AC384" s="24">
        <v>0.35632710715224014</v>
      </c>
      <c r="AD384" s="22">
        <v>0.13345062440245622</v>
      </c>
      <c r="AE384" s="22">
        <v>0.13345062440245622</v>
      </c>
      <c r="AF384" s="22">
        <v>9.4355244093556875E-2</v>
      </c>
      <c r="AG384" s="22">
        <v>-500.8233418367347</v>
      </c>
      <c r="AH384" s="23">
        <v>-500.8233418367347</v>
      </c>
      <c r="AI384" s="24">
        <v>-0.45705996925706277</v>
      </c>
      <c r="AJ384" s="22">
        <v>1.2136519217772352</v>
      </c>
      <c r="AK384" s="22" t="e">
        <v>#DIV/0!</v>
      </c>
      <c r="AL384" s="23" t="e">
        <v>#DIV/0!</v>
      </c>
      <c r="AM384" s="24">
        <v>0.31294593615098942</v>
      </c>
      <c r="AN384" s="22">
        <v>3.3166777231871865</v>
      </c>
      <c r="AO384" s="22">
        <v>2.0230798294900758</v>
      </c>
      <c r="AP384" s="22">
        <v>5.5958869393301676</v>
      </c>
      <c r="AQ384" s="22">
        <v>0.19088819113228753</v>
      </c>
      <c r="AR384" s="22">
        <v>0.13244374294120867</v>
      </c>
      <c r="AS384" s="22">
        <v>-6.0534733076999157E-2</v>
      </c>
      <c r="AT384" s="22">
        <v>0.26794426488652784</v>
      </c>
      <c r="AU384" s="22">
        <v>0.38720829193697581</v>
      </c>
      <c r="AV384" s="22" t="e">
        <v>#DIV/0!</v>
      </c>
      <c r="AW384" s="22" t="e">
        <v>#DIV/0!</v>
      </c>
      <c r="AX384" s="22" t="e">
        <v>#DIV/0!</v>
      </c>
      <c r="AY384" s="22">
        <v>0</v>
      </c>
      <c r="AZ384" s="22">
        <v>-0.50611174711030693</v>
      </c>
      <c r="BA384" s="22">
        <v>0.4478328056278974</v>
      </c>
      <c r="BB384" s="22" t="e">
        <v>#DIV/0!</v>
      </c>
      <c r="BC384" s="23">
        <v>0.34647417782583967</v>
      </c>
    </row>
    <row r="385" spans="1:55" x14ac:dyDescent="0.2">
      <c r="A385" s="45" t="s">
        <v>1180</v>
      </c>
      <c r="B385" s="45" t="s">
        <v>1181</v>
      </c>
      <c r="C385" s="45" t="s">
        <v>24</v>
      </c>
      <c r="D385" s="45">
        <v>367714</v>
      </c>
      <c r="E385" s="45" t="s">
        <v>16</v>
      </c>
      <c r="F385" s="45">
        <v>2018</v>
      </c>
      <c r="G385" s="45" t="s">
        <v>17</v>
      </c>
      <c r="H385" s="46">
        <v>43465</v>
      </c>
      <c r="I385" s="46">
        <v>43508</v>
      </c>
      <c r="J385" s="46">
        <v>43508</v>
      </c>
      <c r="K385" s="45">
        <v>963000000</v>
      </c>
      <c r="L385" s="45">
        <v>980000000</v>
      </c>
      <c r="M385" s="45" t="s">
        <v>1854</v>
      </c>
      <c r="N385" s="20">
        <v>0.73487505697243527</v>
      </c>
      <c r="O385" s="21">
        <v>0.73487505697243527</v>
      </c>
      <c r="P385" s="21">
        <v>0.30695757287517589</v>
      </c>
      <c r="Q385" s="21">
        <v>1.6730613971012265</v>
      </c>
      <c r="R385" s="21">
        <v>0.22790490299011923</v>
      </c>
      <c r="S385" s="21">
        <v>2.0545383940514032E-2</v>
      </c>
      <c r="T385" s="21">
        <v>0.2073595190496052</v>
      </c>
      <c r="U385" s="21">
        <v>0.60920379839298755</v>
      </c>
      <c r="V385" s="21">
        <v>5.4919072700011534E-2</v>
      </c>
      <c r="W385" s="21">
        <v>0.55428472569297604</v>
      </c>
      <c r="X385" s="22">
        <v>0.26668009032202389</v>
      </c>
      <c r="Y385" s="22">
        <v>0.68438293449804644</v>
      </c>
      <c r="Z385" s="22">
        <v>0.73331990967797611</v>
      </c>
      <c r="AA385" s="22">
        <v>0.39232550446576248</v>
      </c>
      <c r="AB385" s="23">
        <v>0.37410289231831323</v>
      </c>
      <c r="AC385" s="24">
        <v>0.23370070441789828</v>
      </c>
      <c r="AD385" s="22">
        <v>8.6767184167747896E-2</v>
      </c>
      <c r="AE385" s="22">
        <v>7.5606858256404133E-2</v>
      </c>
      <c r="AF385" s="22">
        <v>5.2485844530943182E-2</v>
      </c>
      <c r="AG385" s="22">
        <v>14.716694772344013</v>
      </c>
      <c r="AH385" s="23">
        <v>12.823777403035413</v>
      </c>
      <c r="AI385" s="24">
        <v>-0.25308914386584291</v>
      </c>
      <c r="AJ385" s="22">
        <v>0.26942512335770763</v>
      </c>
      <c r="AK385" s="22">
        <v>0.3415057427742017</v>
      </c>
      <c r="AL385" s="23">
        <v>0.42900416508898143</v>
      </c>
      <c r="AM385" s="24">
        <v>0.20295259697820153</v>
      </c>
      <c r="AN385" s="22">
        <v>3.8668063511591249</v>
      </c>
      <c r="AO385" s="22">
        <v>1.4465834400034518</v>
      </c>
      <c r="AP385" s="22">
        <v>-15.035428656850288</v>
      </c>
      <c r="AQ385" s="22">
        <v>7.5925153533058148E-2</v>
      </c>
      <c r="AR385" s="22">
        <v>6.7588325652841785E-2</v>
      </c>
      <c r="AS385" s="22">
        <v>-1.7105871474803514E-2</v>
      </c>
      <c r="AT385" s="22">
        <v>9.7772152626961414E-2</v>
      </c>
      <c r="AU385" s="22">
        <v>9.9023046588589667E-2</v>
      </c>
      <c r="AV385" s="22">
        <v>0.15767386091127097</v>
      </c>
      <c r="AW385" s="22">
        <v>0.4715103173226981</v>
      </c>
      <c r="AX385" s="22">
        <v>0.17329634125195076</v>
      </c>
      <c r="AY385" s="22">
        <v>1.8157442420075627</v>
      </c>
      <c r="AZ385" s="22">
        <v>0.92826859172682474</v>
      </c>
      <c r="BA385" s="22">
        <v>0.47329039590831595</v>
      </c>
      <c r="BB385" s="22">
        <v>0.47990029029408054</v>
      </c>
      <c r="BC385" s="23">
        <v>0.17166883006941702</v>
      </c>
    </row>
    <row r="386" spans="1:55" x14ac:dyDescent="0.2">
      <c r="A386" s="45" t="s">
        <v>1174</v>
      </c>
      <c r="B386" s="45" t="s">
        <v>1175</v>
      </c>
      <c r="C386" s="45" t="s">
        <v>15</v>
      </c>
      <c r="D386" s="45">
        <v>367644</v>
      </c>
      <c r="E386" s="45" t="s">
        <v>16</v>
      </c>
      <c r="F386" s="45">
        <v>2018</v>
      </c>
      <c r="G386" s="45" t="s">
        <v>17</v>
      </c>
      <c r="H386" s="46">
        <v>43465</v>
      </c>
      <c r="I386" s="46">
        <v>43504</v>
      </c>
      <c r="J386" s="46">
        <v>43504</v>
      </c>
      <c r="K386" s="45">
        <v>729300000</v>
      </c>
      <c r="L386" s="45">
        <v>733000000</v>
      </c>
      <c r="M386" s="45" t="s">
        <v>1855</v>
      </c>
      <c r="N386" s="20">
        <v>1.017009393247017</v>
      </c>
      <c r="O386" s="21">
        <v>0.82685960903782685</v>
      </c>
      <c r="P386" s="21">
        <v>0.34653465346534651</v>
      </c>
      <c r="Q386" s="21">
        <v>1.32563566140972</v>
      </c>
      <c r="R386" s="21">
        <v>0.29311836141576997</v>
      </c>
      <c r="S386" s="21">
        <v>1.3839393834550047E-2</v>
      </c>
      <c r="T386" s="21">
        <v>0.27927896758121995</v>
      </c>
      <c r="U386" s="21">
        <v>0.68168651432249761</v>
      </c>
      <c r="V386" s="21">
        <v>3.2185387833923398E-2</v>
      </c>
      <c r="W386" s="21">
        <v>0.64950112648857417</v>
      </c>
      <c r="X386" s="22">
        <v>6.9300764626509359E-2</v>
      </c>
      <c r="Y386" s="22">
        <v>0.42998996643946996</v>
      </c>
      <c r="Z386" s="22">
        <v>0.93069923537349064</v>
      </c>
      <c r="AA386" s="22">
        <v>0</v>
      </c>
      <c r="AB386" s="23">
        <v>0.42998996643946996</v>
      </c>
      <c r="AC386" s="24">
        <v>0.5650659133709981</v>
      </c>
      <c r="AD386" s="22">
        <v>0.47862523540489643</v>
      </c>
      <c r="AE386" s="22">
        <v>0.37951977401129944</v>
      </c>
      <c r="AF386" s="22">
        <v>0.50433145009416191</v>
      </c>
      <c r="AG386" s="22">
        <v>14.139082058414465</v>
      </c>
      <c r="AH386" s="23">
        <v>11.211404728789987</v>
      </c>
      <c r="AI386" s="24">
        <v>-0.57344398340248959</v>
      </c>
      <c r="AJ386" s="22">
        <v>1.8354912414318354</v>
      </c>
      <c r="AK386" s="22">
        <v>0.30972615675165249</v>
      </c>
      <c r="AL386" s="23">
        <v>0.42669971671388102</v>
      </c>
      <c r="AM386" s="24">
        <v>0.43096234309623432</v>
      </c>
      <c r="AN386" s="22">
        <v>0.85452204699066625</v>
      </c>
      <c r="AO386" s="22">
        <v>0.36743590630730372</v>
      </c>
      <c r="AP386" s="22">
        <v>317.0149253731343</v>
      </c>
      <c r="AQ386" s="22">
        <v>0.18530948344462511</v>
      </c>
      <c r="AR386" s="22">
        <v>0.3403954802259887</v>
      </c>
      <c r="AS386" s="22">
        <v>-0.19519774011299434</v>
      </c>
      <c r="AT386" s="22">
        <v>0.12507352177974604</v>
      </c>
      <c r="AU386" s="22">
        <v>1.0520436659050521</v>
      </c>
      <c r="AV386" s="22">
        <v>0.24457034938621341</v>
      </c>
      <c r="AW386" s="22">
        <v>0.44784440039643209</v>
      </c>
      <c r="AX386" s="22">
        <v>0.25668979187314173</v>
      </c>
      <c r="AY386" s="22">
        <v>1.6667322447373598</v>
      </c>
      <c r="AZ386" s="22">
        <v>1.5324611449931143</v>
      </c>
      <c r="BA386" s="22">
        <v>0.38685586258401794</v>
      </c>
      <c r="BB386" s="22">
        <v>0.47574362606232296</v>
      </c>
      <c r="BC386" s="23">
        <v>0.14964635119832179</v>
      </c>
    </row>
    <row r="387" spans="1:55" x14ac:dyDescent="0.2">
      <c r="A387" s="45" t="s">
        <v>1183</v>
      </c>
      <c r="B387" s="45" t="s">
        <v>1184</v>
      </c>
      <c r="C387" s="45" t="s">
        <v>15</v>
      </c>
      <c r="D387" s="45">
        <v>106423</v>
      </c>
      <c r="E387" s="45" t="s">
        <v>16</v>
      </c>
      <c r="F387" s="45">
        <v>2018</v>
      </c>
      <c r="G387" s="45" t="s">
        <v>17</v>
      </c>
      <c r="H387" s="46">
        <v>43465</v>
      </c>
      <c r="I387" s="46">
        <v>43517</v>
      </c>
      <c r="J387" s="46">
        <v>43517</v>
      </c>
      <c r="K387" s="45">
        <v>867000000</v>
      </c>
      <c r="L387" s="45">
        <v>870000000</v>
      </c>
      <c r="M387" s="45" t="s">
        <v>1856</v>
      </c>
      <c r="N387" s="20">
        <v>1.2197733974856433</v>
      </c>
      <c r="O387" s="21">
        <v>1.2197733974856433</v>
      </c>
      <c r="P387" s="21">
        <v>0.31576905168399816</v>
      </c>
      <c r="Q387" s="21">
        <v>43.505859375</v>
      </c>
      <c r="R387" s="21">
        <v>0.53295738798437708</v>
      </c>
      <c r="S387" s="21">
        <v>8.8010707859744589E-2</v>
      </c>
      <c r="T387" s="21">
        <v>0.44494668012463245</v>
      </c>
      <c r="U387" s="21">
        <v>23.7197265625</v>
      </c>
      <c r="V387" s="21">
        <v>3.9169921875</v>
      </c>
      <c r="W387" s="21">
        <v>19.802734375</v>
      </c>
      <c r="X387" s="22">
        <v>0.34488963005222278</v>
      </c>
      <c r="Y387" s="22">
        <v>2.5768785545321859E-2</v>
      </c>
      <c r="Z387" s="22">
        <v>0.65511036994777727</v>
      </c>
      <c r="AA387" s="22">
        <v>8.4960723219379475E-2</v>
      </c>
      <c r="AB387" s="23">
        <v>2.2468951595207794E-2</v>
      </c>
      <c r="AC387" s="24">
        <v>0.24297121690551374</v>
      </c>
      <c r="AD387" s="22">
        <v>0.14894036920087442</v>
      </c>
      <c r="AE387" s="22">
        <v>0.11429742530969152</v>
      </c>
      <c r="AF387" s="22">
        <v>7.453849890697109E-2</v>
      </c>
      <c r="AG387" s="22">
        <v>21.657836644591612</v>
      </c>
      <c r="AH387" s="23">
        <v>16.620309050772626</v>
      </c>
      <c r="AI387" s="24">
        <v>2.2224475997295472</v>
      </c>
      <c r="AJ387" s="22">
        <v>0.11477572559366754</v>
      </c>
      <c r="AK387" s="22">
        <v>-5.3192803326608751E-2</v>
      </c>
      <c r="AL387" s="23">
        <v>6.0891761702828444E-2</v>
      </c>
      <c r="AM387" s="24">
        <v>4.794921875</v>
      </c>
      <c r="AN387" s="22">
        <v>64.328125</v>
      </c>
      <c r="AO387" s="22">
        <v>1.4453855268354763</v>
      </c>
      <c r="AP387" s="22">
        <v>23.259887005649716</v>
      </c>
      <c r="AQ387" s="22">
        <v>0.10773686751217799</v>
      </c>
      <c r="AR387" s="22">
        <v>2.2452635414136508E-2</v>
      </c>
      <c r="AS387" s="22">
        <v>4.9899805683750305E-2</v>
      </c>
      <c r="AT387" s="22">
        <v>3.2452714266906567E-2</v>
      </c>
      <c r="AU387" s="22">
        <v>-0.27130218842154274</v>
      </c>
      <c r="AV387" s="22">
        <v>-0.14393346782494132</v>
      </c>
      <c r="AW387" s="22">
        <v>7.2936187000690406E-2</v>
      </c>
      <c r="AX387" s="22">
        <v>-0.17240359009764278</v>
      </c>
      <c r="AY387" s="22">
        <v>2.4756905514218732</v>
      </c>
      <c r="AZ387" s="22">
        <v>2.0609519926612987</v>
      </c>
      <c r="BA387" s="22">
        <v>-0.71201629327902238</v>
      </c>
      <c r="BB387" s="22">
        <v>0.30997570916875949</v>
      </c>
      <c r="BC387" s="23">
        <v>0.23032917278511991</v>
      </c>
    </row>
    <row r="388" spans="1:55" x14ac:dyDescent="0.2">
      <c r="A388" s="45" t="s">
        <v>1186</v>
      </c>
      <c r="B388" s="45" t="s">
        <v>1187</v>
      </c>
      <c r="C388" s="45" t="s">
        <v>15</v>
      </c>
      <c r="D388" s="45">
        <v>102754</v>
      </c>
      <c r="E388" s="45" t="s">
        <v>16</v>
      </c>
      <c r="F388" s="45">
        <v>2018</v>
      </c>
      <c r="G388" s="45" t="s">
        <v>17</v>
      </c>
      <c r="H388" s="46">
        <v>43465</v>
      </c>
      <c r="I388" s="46">
        <v>43488</v>
      </c>
      <c r="J388" s="46">
        <v>43488</v>
      </c>
      <c r="K388" s="45">
        <v>80552000</v>
      </c>
      <c r="L388" s="45">
        <v>81511000</v>
      </c>
      <c r="M388" s="45" t="s">
        <v>1857</v>
      </c>
      <c r="N388" s="20">
        <v>1.0623501199040768</v>
      </c>
      <c r="O388" s="21">
        <v>1.0173860911270982</v>
      </c>
      <c r="P388" s="21">
        <v>0.21103117505995203</v>
      </c>
      <c r="Q388" s="21">
        <v>3.8390212491951061</v>
      </c>
      <c r="R388" s="21">
        <v>0.62807717897538262</v>
      </c>
      <c r="S388" s="21">
        <v>4.8103792415169662E-2</v>
      </c>
      <c r="T388" s="21">
        <v>0.57997338656021291</v>
      </c>
      <c r="U388" s="21">
        <v>3.0392788151963939</v>
      </c>
      <c r="V388" s="21">
        <v>0.23277527366387638</v>
      </c>
      <c r="W388" s="21">
        <v>2.8065035415325177</v>
      </c>
      <c r="X388" s="22">
        <v>0.1178975382568197</v>
      </c>
      <c r="Y388" s="22">
        <v>0.30834905192097689</v>
      </c>
      <c r="Z388" s="22">
        <v>0.8821024617431803</v>
      </c>
      <c r="AA388" s="22">
        <v>0.27159015302727879</v>
      </c>
      <c r="AB388" s="23">
        <v>0.20665335994677311</v>
      </c>
      <c r="AC388" s="24">
        <v>0.41695527781960551</v>
      </c>
      <c r="AD388" s="22">
        <v>0.28098177985243189</v>
      </c>
      <c r="AE388" s="22">
        <v>0.24198162927269989</v>
      </c>
      <c r="AF388" s="22">
        <v>0.20268031922903176</v>
      </c>
      <c r="AG388" s="22">
        <v>4.0215517241379306</v>
      </c>
      <c r="AH388" s="23">
        <v>3.4633620689655173</v>
      </c>
      <c r="AI388" s="24">
        <v>0.6713004484304933</v>
      </c>
      <c r="AJ388" s="22">
        <v>1.3369304556354915</v>
      </c>
      <c r="AK388" s="22">
        <v>0.23622881355932204</v>
      </c>
      <c r="AL388" s="23">
        <v>0.23622881355932204</v>
      </c>
      <c r="AM388" s="24">
        <v>0.433354797166774</v>
      </c>
      <c r="AN388" s="22">
        <v>2.1381197681905988</v>
      </c>
      <c r="AO388" s="22">
        <v>0.44184963406520295</v>
      </c>
      <c r="AP388" s="22">
        <v>63.855769230769234</v>
      </c>
      <c r="AQ388" s="22">
        <v>8.9554224883566194E-2</v>
      </c>
      <c r="AR388" s="22">
        <v>0.33579280228881192</v>
      </c>
      <c r="AS388" s="22">
        <v>0.22541785875621143</v>
      </c>
      <c r="AT388" s="22">
        <v>0.14836992681304059</v>
      </c>
      <c r="AU388" s="22">
        <v>-0.88429256594724226</v>
      </c>
      <c r="AV388" s="22">
        <v>-0.15625</v>
      </c>
      <c r="AW388" s="22">
        <v>0.25582195709533095</v>
      </c>
      <c r="AX388" s="22">
        <v>-0.16920959045543191</v>
      </c>
      <c r="AY388" s="22">
        <v>5.058949624866024</v>
      </c>
      <c r="AZ388" s="22">
        <v>4.870310825294748</v>
      </c>
      <c r="BA388" s="22">
        <v>-1.0958395245170878</v>
      </c>
      <c r="BB388" s="22">
        <v>0.17023305084745763</v>
      </c>
      <c r="BC388" s="23">
        <v>0.12026642718155965</v>
      </c>
    </row>
    <row r="389" spans="1:55" x14ac:dyDescent="0.2">
      <c r="A389" s="45" t="s">
        <v>1216</v>
      </c>
      <c r="B389" s="45" t="s">
        <v>1217</v>
      </c>
      <c r="C389" s="45" t="s">
        <v>34</v>
      </c>
      <c r="D389" s="45">
        <v>107326</v>
      </c>
      <c r="E389" s="45" t="s">
        <v>16</v>
      </c>
      <c r="F389" s="45">
        <v>2018</v>
      </c>
      <c r="G389" s="45" t="s">
        <v>17</v>
      </c>
      <c r="H389" s="46">
        <v>43373</v>
      </c>
      <c r="I389" s="46">
        <v>43420</v>
      </c>
      <c r="J389" s="46">
        <v>43420</v>
      </c>
      <c r="K389" s="45">
        <v>2223250000</v>
      </c>
      <c r="L389" s="45">
        <v>2753250000</v>
      </c>
      <c r="M389" s="45" t="s">
        <v>1858</v>
      </c>
      <c r="N389" s="20">
        <v>1.9034420652391435</v>
      </c>
      <c r="O389" s="21">
        <v>1.9034420652391435</v>
      </c>
      <c r="P389" s="21">
        <v>1.3364018411046628</v>
      </c>
      <c r="Q389" s="21">
        <v>1.0717115689381933</v>
      </c>
      <c r="R389" s="21">
        <v>0.26942936581490801</v>
      </c>
      <c r="S389" s="21">
        <v>2.5729290789531754E-2</v>
      </c>
      <c r="T389" s="21">
        <v>0.24370007502537622</v>
      </c>
      <c r="U389" s="21">
        <v>0.55817993417042544</v>
      </c>
      <c r="V389" s="21">
        <v>5.3303669389247833E-2</v>
      </c>
      <c r="W389" s="21">
        <v>0.50487626478117764</v>
      </c>
      <c r="X389" s="22">
        <v>0.27984465333862923</v>
      </c>
      <c r="Y389" s="22">
        <v>1.3114832727127383</v>
      </c>
      <c r="Z389" s="22">
        <v>0.72015534666137071</v>
      </c>
      <c r="AA389" s="22">
        <v>0.22228106565455963</v>
      </c>
      <c r="AB389" s="23">
        <v>0.48269267546375982</v>
      </c>
      <c r="AC389" s="24">
        <v>1</v>
      </c>
      <c r="AD389" s="22">
        <v>0.69283146312234445</v>
      </c>
      <c r="AE389" s="22">
        <v>0.6625449395358971</v>
      </c>
      <c r="AF389" s="22">
        <v>0.36490903148491122</v>
      </c>
      <c r="AG389" s="22">
        <v>22.591474245115453</v>
      </c>
      <c r="AH389" s="23">
        <v>21.603907637655418</v>
      </c>
      <c r="AI389" s="24">
        <v>-0.64335360556038224</v>
      </c>
      <c r="AJ389" s="22">
        <v>0.92135281168701222</v>
      </c>
      <c r="AK389" s="22">
        <v>0.41654381654381656</v>
      </c>
      <c r="AL389" s="23">
        <v>0.50275730275730279</v>
      </c>
      <c r="AM389" s="24">
        <v>0.20416311105693039</v>
      </c>
      <c r="AN389" s="22">
        <v>0.55949043033036694</v>
      </c>
      <c r="AO389" s="22">
        <v>0.27006193271253515</v>
      </c>
      <c r="AP389" s="22">
        <v>2.0332262709048621</v>
      </c>
      <c r="AQ389" s="22">
        <v>9.8548038307074454E-2</v>
      </c>
      <c r="AR389" s="22">
        <v>0.50157969277699099</v>
      </c>
      <c r="AS389" s="22">
        <v>-0.32269310382394595</v>
      </c>
      <c r="AT389" s="22">
        <v>0.13545758124071378</v>
      </c>
      <c r="AU389" s="22">
        <v>0.9948969381628977</v>
      </c>
      <c r="AV389" s="22">
        <v>0.54288834288834287</v>
      </c>
      <c r="AW389" s="22">
        <v>0.55583725703247611</v>
      </c>
      <c r="AX389" s="22">
        <v>0.60020523964747075</v>
      </c>
      <c r="AY389" s="22">
        <v>1.4399716958880415</v>
      </c>
      <c r="AZ389" s="22">
        <v>0.38988914222816257</v>
      </c>
      <c r="BA389" s="22">
        <v>1.484251380803105</v>
      </c>
      <c r="BB389" s="22">
        <v>0.66410046410046408</v>
      </c>
      <c r="BC389" s="23">
        <v>0.2097683803873549</v>
      </c>
    </row>
    <row r="390" spans="1:55" x14ac:dyDescent="0.2">
      <c r="A390" s="45" t="s">
        <v>1195</v>
      </c>
      <c r="B390" s="45" t="s">
        <v>1196</v>
      </c>
      <c r="C390" s="45" t="s">
        <v>24</v>
      </c>
      <c r="D390" s="45">
        <v>361284</v>
      </c>
      <c r="E390" s="45" t="s">
        <v>16</v>
      </c>
      <c r="F390" s="45">
        <v>2018</v>
      </c>
      <c r="G390" s="45" t="s">
        <v>17</v>
      </c>
      <c r="H390" s="46">
        <v>43373</v>
      </c>
      <c r="I390" s="46">
        <v>43430</v>
      </c>
      <c r="J390" s="46">
        <v>43430</v>
      </c>
      <c r="K390" s="45">
        <v>91400000</v>
      </c>
      <c r="L390" s="45">
        <v>93300000</v>
      </c>
      <c r="M390" s="45" t="s">
        <v>1859</v>
      </c>
      <c r="N390" s="20">
        <v>1.3961461309342897</v>
      </c>
      <c r="O390" s="21">
        <v>1.1422405932770043</v>
      </c>
      <c r="P390" s="21">
        <v>0.43535347395295121</v>
      </c>
      <c r="Q390" s="21">
        <v>1.164662592811617</v>
      </c>
      <c r="R390" s="21">
        <v>0.1062408936376882</v>
      </c>
      <c r="S390" s="21">
        <v>0.1062408936376882</v>
      </c>
      <c r="T390" s="21">
        <v>0</v>
      </c>
      <c r="U390" s="21">
        <v>0.22997568828438136</v>
      </c>
      <c r="V390" s="21">
        <v>0.22997568828438136</v>
      </c>
      <c r="W390" s="21">
        <v>0</v>
      </c>
      <c r="X390" s="22">
        <v>0.69718309859154926</v>
      </c>
      <c r="Y390" s="22">
        <v>0.50726618225451636</v>
      </c>
      <c r="Z390" s="22">
        <v>0.30281690140845069</v>
      </c>
      <c r="AA390" s="22">
        <v>6.7569208353569693E-2</v>
      </c>
      <c r="AB390" s="23">
        <v>0.46196576007770762</v>
      </c>
      <c r="AC390" s="24">
        <v>0.43310096694400718</v>
      </c>
      <c r="AD390" s="22">
        <v>0.14740274342253204</v>
      </c>
      <c r="AE390" s="22">
        <v>0.14740274342253204</v>
      </c>
      <c r="AF390" s="22">
        <v>9.3546210928715984E-2</v>
      </c>
      <c r="AG390" s="22">
        <v>-135.62068965517241</v>
      </c>
      <c r="AH390" s="23">
        <v>-135.62068965517241</v>
      </c>
      <c r="AI390" s="24">
        <v>-0.98321222751190174</v>
      </c>
      <c r="AJ390" s="22">
        <v>0.24259923408911313</v>
      </c>
      <c r="AK390" s="22">
        <v>1.1402857142857143</v>
      </c>
      <c r="AL390" s="23">
        <v>1.1402857142857143</v>
      </c>
      <c r="AM390" s="24">
        <v>0.16400551941651884</v>
      </c>
      <c r="AN390" s="22">
        <v>1.7532032328011038</v>
      </c>
      <c r="AO390" s="22">
        <v>0.80991986401165617</v>
      </c>
      <c r="AP390" s="22">
        <v>4.0942151296608866</v>
      </c>
      <c r="AQ390" s="22">
        <v>7.5764934434191356E-2</v>
      </c>
      <c r="AR390" s="22">
        <v>0.14957649351622818</v>
      </c>
      <c r="AS390" s="22">
        <v>-0.14706543737351024</v>
      </c>
      <c r="AT390" s="22">
        <v>0.12114497328800389</v>
      </c>
      <c r="AU390" s="22">
        <v>0.16351589569023159</v>
      </c>
      <c r="AV390" s="22">
        <v>0.76857142857142857</v>
      </c>
      <c r="AW390" s="22" t="e">
        <v>#DIV/0!</v>
      </c>
      <c r="AX390" s="22" t="e">
        <v>#DIV/0!</v>
      </c>
      <c r="AY390" s="22">
        <v>0.88990592423086701</v>
      </c>
      <c r="AZ390" s="22">
        <v>-0.9310958555809814</v>
      </c>
      <c r="BA390" s="22">
        <v>1.077724358974359</v>
      </c>
      <c r="BB390" s="22">
        <v>1.1237142857142857</v>
      </c>
      <c r="BC390" s="23">
        <v>0.23846480324986358</v>
      </c>
    </row>
    <row r="391" spans="1:55" x14ac:dyDescent="0.2">
      <c r="A391" s="45" t="s">
        <v>1213</v>
      </c>
      <c r="B391" s="45" t="s">
        <v>1214</v>
      </c>
      <c r="C391" s="45" t="s">
        <v>45</v>
      </c>
      <c r="D391" s="45">
        <v>330907</v>
      </c>
      <c r="E391" s="45" t="s">
        <v>16</v>
      </c>
      <c r="F391" s="45">
        <v>2017</v>
      </c>
      <c r="G391" s="45" t="s">
        <v>17</v>
      </c>
      <c r="H391" s="46">
        <v>43190</v>
      </c>
      <c r="I391" s="46">
        <v>43190</v>
      </c>
      <c r="J391" s="46">
        <v>43321</v>
      </c>
      <c r="K391" s="45">
        <v>419042898</v>
      </c>
      <c r="L391" s="45">
        <v>406784232</v>
      </c>
      <c r="M391" s="45" t="s">
        <v>2032</v>
      </c>
      <c r="N391" s="20">
        <v>2.4045580822224712</v>
      </c>
      <c r="O391" s="21">
        <v>1.5804850453679848</v>
      </c>
      <c r="P391" s="21">
        <v>0.6877237593816512</v>
      </c>
      <c r="Q391" s="21">
        <v>0.97114809162097515</v>
      </c>
      <c r="R391" s="21">
        <v>0.23809730630178574</v>
      </c>
      <c r="S391" s="21">
        <v>2.8720582933843105E-2</v>
      </c>
      <c r="T391" s="21">
        <v>0.20937672336794264</v>
      </c>
      <c r="U391" s="21">
        <v>0.46932505093685972</v>
      </c>
      <c r="V391" s="21">
        <v>5.6612522240286782E-2</v>
      </c>
      <c r="W391" s="21">
        <v>0.41271252869657299</v>
      </c>
      <c r="X391" s="22">
        <v>0.44080208335579391</v>
      </c>
      <c r="Y391" s="22">
        <v>0.79261538866286807</v>
      </c>
      <c r="Z391" s="22">
        <v>0.55919791664420604</v>
      </c>
      <c r="AA391" s="22">
        <v>0.1754053453810325</v>
      </c>
      <c r="AB391" s="23">
        <v>0.50731855422270644</v>
      </c>
      <c r="AC391" s="24">
        <v>0.48445515821903029</v>
      </c>
      <c r="AD391" s="22">
        <v>0.1313644734093169</v>
      </c>
      <c r="AE391" s="22">
        <v>0.1313644734093169</v>
      </c>
      <c r="AF391" s="22">
        <v>8.9367312746323466E-2</v>
      </c>
      <c r="AG391" s="22">
        <v>18.436989116726611</v>
      </c>
      <c r="AH391" s="23">
        <v>18.436989116726611</v>
      </c>
      <c r="AI391" s="24">
        <v>-0.7286454805709921</v>
      </c>
      <c r="AJ391" s="22">
        <v>0.82778032933796353</v>
      </c>
      <c r="AK391" s="22">
        <v>0.36307116570025932</v>
      </c>
      <c r="AL391" s="23">
        <v>0.63733678669781935</v>
      </c>
      <c r="AM391" s="24">
        <v>0.21738983481014976</v>
      </c>
      <c r="AN391" s="22">
        <v>2.4325430420765684</v>
      </c>
      <c r="AO391" s="22">
        <v>1.2340742191907887</v>
      </c>
      <c r="AP391" s="22">
        <v>4.7928430775954682</v>
      </c>
      <c r="AQ391" s="22">
        <v>0.11028589669859816</v>
      </c>
      <c r="AR391" s="22">
        <v>0.12296519103955628</v>
      </c>
      <c r="AS391" s="22">
        <v>-8.9598030718521335E-2</v>
      </c>
      <c r="AT391" s="22">
        <v>0.15174817211978658</v>
      </c>
      <c r="AU391" s="22">
        <v>0.76481740786378405</v>
      </c>
      <c r="AV391" s="22">
        <v>0.58885944961787884</v>
      </c>
      <c r="AW391" s="22">
        <v>0.72476142370953034</v>
      </c>
      <c r="AX391" s="22">
        <v>0.66963436283211875</v>
      </c>
      <c r="AY391" s="22">
        <v>1.4687073666609665</v>
      </c>
      <c r="AZ391" s="22">
        <v>0.69102332680968037</v>
      </c>
      <c r="BA391" s="22">
        <v>1.2712944532476311</v>
      </c>
      <c r="BB391" s="22">
        <v>0.68087082743613558</v>
      </c>
      <c r="BC391" s="23">
        <v>0.1985029457924157</v>
      </c>
    </row>
    <row r="392" spans="1:55" x14ac:dyDescent="0.2">
      <c r="A392" s="45" t="s">
        <v>1192</v>
      </c>
      <c r="B392" s="45" t="s">
        <v>1193</v>
      </c>
      <c r="C392" s="45" t="s">
        <v>138</v>
      </c>
      <c r="D392" s="45">
        <v>410846</v>
      </c>
      <c r="E392" s="45" t="s">
        <v>16</v>
      </c>
      <c r="F392" s="45">
        <v>2017</v>
      </c>
      <c r="G392" s="45" t="s">
        <v>17</v>
      </c>
      <c r="H392" s="46">
        <v>43100</v>
      </c>
      <c r="I392" s="46">
        <v>43159</v>
      </c>
      <c r="J392" s="46">
        <v>43318</v>
      </c>
      <c r="K392" s="45">
        <v>437000000</v>
      </c>
      <c r="L392" s="45">
        <v>438000000</v>
      </c>
      <c r="M392" s="45" t="s">
        <v>2033</v>
      </c>
      <c r="N392" s="20">
        <v>2.0172910662824206</v>
      </c>
      <c r="O392" s="21">
        <v>1.331772334293948</v>
      </c>
      <c r="P392" s="21">
        <v>0.57829010566762729</v>
      </c>
      <c r="Q392" s="21">
        <v>1.307087369329625</v>
      </c>
      <c r="R392" s="21">
        <v>0.17328308751867974</v>
      </c>
      <c r="S392" s="21">
        <v>2.4906330539492777E-3</v>
      </c>
      <c r="T392" s="21">
        <v>0.17079245446473046</v>
      </c>
      <c r="U392" s="21">
        <v>0.38366740193727822</v>
      </c>
      <c r="V392" s="21">
        <v>5.5145295866500434E-3</v>
      </c>
      <c r="W392" s="21">
        <v>0.37815287235062817</v>
      </c>
      <c r="X392" s="22">
        <v>0.36384900266389447</v>
      </c>
      <c r="Y392" s="22">
        <v>0.45164923223528902</v>
      </c>
      <c r="Z392" s="22">
        <v>0.63615099733610547</v>
      </c>
      <c r="AA392" s="22">
        <v>0</v>
      </c>
      <c r="AB392" s="23">
        <v>0.45164923223528902</v>
      </c>
      <c r="AC392" s="24">
        <v>5.8036717376650497E-2</v>
      </c>
      <c r="AD392" s="22">
        <v>4.7846257550324484E-2</v>
      </c>
      <c r="AE392" s="22">
        <v>4.7211832035845044E-2</v>
      </c>
      <c r="AF392" s="22">
        <v>3.0254166721738324E-2</v>
      </c>
      <c r="AG392" s="22">
        <v>8.1165919282511219</v>
      </c>
      <c r="AH392" s="23">
        <v>8.0089686098654713</v>
      </c>
      <c r="AI392" s="24">
        <v>-0.4174273858921162</v>
      </c>
      <c r="AJ392" s="22">
        <v>0.57877041306436117</v>
      </c>
      <c r="AK392" s="22">
        <v>0.46356705411823523</v>
      </c>
      <c r="AL392" s="23">
        <v>0.60242469691288592</v>
      </c>
      <c r="AM392" s="24">
        <v>0.10976311498992999</v>
      </c>
      <c r="AN392" s="22">
        <v>3.6280329912726574</v>
      </c>
      <c r="AO392" s="22">
        <v>1.6385983150325949</v>
      </c>
      <c r="AP392" s="22">
        <v>8.9304768649669501</v>
      </c>
      <c r="AQ392" s="22">
        <v>4.9574426612955622E-2</v>
      </c>
      <c r="AR392" s="22">
        <v>6.3706895412310505E-2</v>
      </c>
      <c r="AS392" s="22">
        <v>-2.6593002815263219E-2</v>
      </c>
      <c r="AT392" s="22">
        <v>0.10439001147856973</v>
      </c>
      <c r="AU392" s="22">
        <v>0.33789625360230546</v>
      </c>
      <c r="AV392" s="22">
        <v>0.35170603674540685</v>
      </c>
      <c r="AW392" s="22">
        <v>0.61120973877758056</v>
      </c>
      <c r="AX392" s="22">
        <v>0.35683489728633022</v>
      </c>
      <c r="AY392" s="22">
        <v>2.2102209944751383</v>
      </c>
      <c r="AZ392" s="22">
        <v>0.87983425414364635</v>
      </c>
      <c r="BA392" s="22">
        <v>1.2293577981651376</v>
      </c>
      <c r="BB392" s="22">
        <v>0.44644419447569056</v>
      </c>
      <c r="BC392" s="23">
        <v>9.4384991412339803E-2</v>
      </c>
    </row>
    <row r="393" spans="1:55" x14ac:dyDescent="0.2">
      <c r="A393" s="45" t="s">
        <v>1222</v>
      </c>
      <c r="B393" s="45" t="s">
        <v>1223</v>
      </c>
      <c r="C393" s="45" t="s">
        <v>59</v>
      </c>
      <c r="D393" s="45">
        <v>378238</v>
      </c>
      <c r="E393" s="45" t="s">
        <v>16</v>
      </c>
      <c r="F393" s="45">
        <v>2018</v>
      </c>
      <c r="G393" s="45" t="s">
        <v>17</v>
      </c>
      <c r="H393" s="46">
        <v>43465</v>
      </c>
      <c r="I393" s="46">
        <v>43522</v>
      </c>
      <c r="J393" s="46">
        <v>43522</v>
      </c>
      <c r="K393" s="45">
        <v>132053000</v>
      </c>
      <c r="L393" s="45">
        <v>133400000</v>
      </c>
      <c r="M393" s="45" t="s">
        <v>1860</v>
      </c>
      <c r="N393" s="20">
        <v>2.6646547986777218</v>
      </c>
      <c r="O393" s="21">
        <v>1.796823913004209</v>
      </c>
      <c r="P393" s="21">
        <v>0.31983507650065934</v>
      </c>
      <c r="Q393" s="21">
        <v>0.91287898531926526</v>
      </c>
      <c r="R393" s="21">
        <v>0.30035746859169665</v>
      </c>
      <c r="S393" s="21">
        <v>4.3538637107989981E-3</v>
      </c>
      <c r="T393" s="21">
        <v>0.29600360488089761</v>
      </c>
      <c r="U393" s="21">
        <v>0.57454748975274772</v>
      </c>
      <c r="V393" s="21">
        <v>8.3284143973315593E-3</v>
      </c>
      <c r="W393" s="21">
        <v>0.56621907535541616</v>
      </c>
      <c r="X393" s="22">
        <v>0.12415723652170235</v>
      </c>
      <c r="Y393" s="22">
        <v>0.93418857892738028</v>
      </c>
      <c r="Z393" s="22">
        <v>0.87584276347829759</v>
      </c>
      <c r="AA393" s="22">
        <v>0.3284962447228485</v>
      </c>
      <c r="AB393" s="23">
        <v>0.52277222326905171</v>
      </c>
      <c r="AC393" s="24">
        <v>0.25719405412852903</v>
      </c>
      <c r="AD393" s="22">
        <v>0.16175658613123525</v>
      </c>
      <c r="AE393" s="22">
        <v>0.16175658613123525</v>
      </c>
      <c r="AF393" s="22">
        <v>0.15453451356914744</v>
      </c>
      <c r="AG393" s="22">
        <v>2.1618461961282787</v>
      </c>
      <c r="AH393" s="23">
        <v>2.1618461961282787</v>
      </c>
      <c r="AI393" s="24">
        <v>0.78091698491339867</v>
      </c>
      <c r="AJ393" s="22">
        <v>1.4556756805578135</v>
      </c>
      <c r="AK393" s="22">
        <v>0.1794631269779832</v>
      </c>
      <c r="AL393" s="23">
        <v>0.22581733286862951</v>
      </c>
      <c r="AM393" s="24">
        <v>0.12098972547808938</v>
      </c>
      <c r="AN393" s="22">
        <v>0.78293012145763652</v>
      </c>
      <c r="AO393" s="22">
        <v>0.40929412025871731</v>
      </c>
      <c r="AP393" s="22">
        <v>5.2769166703968509</v>
      </c>
      <c r="AQ393" s="22">
        <v>6.325006778089301E-2</v>
      </c>
      <c r="AR393" s="22">
        <v>0.16571438265880026</v>
      </c>
      <c r="AS393" s="22">
        <v>0.12940917606269547</v>
      </c>
      <c r="AT393" s="22">
        <v>6.782592246455009E-2</v>
      </c>
      <c r="AU393" s="22">
        <v>-1.4108207337560288</v>
      </c>
      <c r="AV393" s="22">
        <v>-0.2188590353659455</v>
      </c>
      <c r="AW393" s="22">
        <v>0.22913883934569335</v>
      </c>
      <c r="AX393" s="22">
        <v>-0.22207819349830565</v>
      </c>
      <c r="AY393" s="22">
        <v>4.536709355597897</v>
      </c>
      <c r="AZ393" s="22">
        <v>4.3116175444674161</v>
      </c>
      <c r="BA393" s="22">
        <v>-1.0393023778038375</v>
      </c>
      <c r="BB393" s="22">
        <v>0.22042408310025169</v>
      </c>
      <c r="BC393" s="23">
        <v>6.9441589120481872E-2</v>
      </c>
    </row>
    <row r="394" spans="1:55" x14ac:dyDescent="0.2">
      <c r="A394" s="45" t="s">
        <v>1219</v>
      </c>
      <c r="B394" s="45" t="s">
        <v>1220</v>
      </c>
      <c r="C394" s="45" t="s">
        <v>72</v>
      </c>
      <c r="D394" s="45">
        <v>378237</v>
      </c>
      <c r="E394" s="45" t="s">
        <v>16</v>
      </c>
      <c r="F394" s="45">
        <v>2018</v>
      </c>
      <c r="G394" s="45" t="s">
        <v>17</v>
      </c>
      <c r="H394" s="46">
        <v>43465</v>
      </c>
      <c r="I394" s="46">
        <v>43504</v>
      </c>
      <c r="J394" s="46">
        <v>43507</v>
      </c>
      <c r="K394" s="45">
        <v>190350000</v>
      </c>
      <c r="L394" s="45">
        <v>192584000</v>
      </c>
      <c r="M394" s="45" t="s">
        <v>1890</v>
      </c>
      <c r="N394" s="20">
        <v>0.21339285878409306</v>
      </c>
      <c r="O394" s="21">
        <v>0.21339285878409306</v>
      </c>
      <c r="P394" s="21">
        <v>0.19654027780586114</v>
      </c>
      <c r="Q394" s="21">
        <v>1.9032179150484312</v>
      </c>
      <c r="R394" s="21">
        <v>9.1525120166566901E-2</v>
      </c>
      <c r="S394" s="21">
        <v>0</v>
      </c>
      <c r="T394" s="21">
        <v>9.1525120166566901E-2</v>
      </c>
      <c r="U394" s="21">
        <v>0.26571736854453748</v>
      </c>
      <c r="V394" s="21">
        <v>0</v>
      </c>
      <c r="W394" s="21">
        <v>0.26571736854453748</v>
      </c>
      <c r="X394" s="22">
        <v>0.11343369850696065</v>
      </c>
      <c r="Y394" s="22">
        <v>0.3476275495435438</v>
      </c>
      <c r="Z394" s="22">
        <v>0.88656630149303939</v>
      </c>
      <c r="AA394" s="22">
        <v>0</v>
      </c>
      <c r="AB394" s="23">
        <v>0.34444538069865077</v>
      </c>
      <c r="AC394" s="24">
        <v>0.57459577779846327</v>
      </c>
      <c r="AD394" s="22">
        <v>0.49892185021443042</v>
      </c>
      <c r="AE394" s="22">
        <v>0.29289351987355849</v>
      </c>
      <c r="AF394" s="22">
        <v>7.7738582024311387E-2</v>
      </c>
      <c r="AG394" s="22">
        <v>3.3031738316925727</v>
      </c>
      <c r="AH394" s="23">
        <v>1.9391377826063476</v>
      </c>
      <c r="AI394" s="24">
        <v>-0.39335830595413318</v>
      </c>
      <c r="AJ394" s="22">
        <v>9.3005849642802965E-2</v>
      </c>
      <c r="AK394" s="22">
        <v>0.18785843295561019</v>
      </c>
      <c r="AL394" s="23">
        <v>0.54017212317910401</v>
      </c>
      <c r="AM394" s="24">
        <v>2.7036006513325182E-2</v>
      </c>
      <c r="AN394" s="22">
        <v>0.34778106069480585</v>
      </c>
      <c r="AO394" s="22">
        <v>0.11979157985080298</v>
      </c>
      <c r="AP394" s="22">
        <v>-0.2864878425291883</v>
      </c>
      <c r="AQ394" s="22">
        <v>9.3124275560534948E-3</v>
      </c>
      <c r="AR394" s="22">
        <v>0.41271113166862272</v>
      </c>
      <c r="AS394" s="22">
        <v>-0.16234335160158264</v>
      </c>
      <c r="AT394" s="22">
        <v>4.9439318484597081E-2</v>
      </c>
      <c r="AU394" s="22">
        <v>7.0697105411322375E-2</v>
      </c>
      <c r="AV394" s="22">
        <v>0.41060434025728043</v>
      </c>
      <c r="AW394" s="22">
        <v>0.54017212317910401</v>
      </c>
      <c r="AX394" s="22">
        <v>0.41060434025728043</v>
      </c>
      <c r="AY394" s="22">
        <v>1.5313747816921455</v>
      </c>
      <c r="AZ394" s="22">
        <v>-0.21667968178985514</v>
      </c>
      <c r="BA394" s="22">
        <v>4.0355333082330871</v>
      </c>
      <c r="BB394" s="22">
        <v>0.3833502475589507</v>
      </c>
      <c r="BC394" s="23">
        <v>7.4901986913100974E-2</v>
      </c>
    </row>
    <row r="395" spans="1:55" x14ac:dyDescent="0.2">
      <c r="A395" s="45" t="s">
        <v>1204</v>
      </c>
      <c r="B395" s="45" t="s">
        <v>1205</v>
      </c>
      <c r="C395" s="45" t="s">
        <v>15</v>
      </c>
      <c r="D395" s="45">
        <v>378235</v>
      </c>
      <c r="E395" s="45" t="s">
        <v>16</v>
      </c>
      <c r="F395" s="45">
        <v>2018</v>
      </c>
      <c r="G395" s="45" t="s">
        <v>17</v>
      </c>
      <c r="H395" s="46">
        <v>43465</v>
      </c>
      <c r="I395" s="46">
        <v>43495</v>
      </c>
      <c r="J395" s="46">
        <v>43515</v>
      </c>
      <c r="K395" s="45">
        <v>164344501</v>
      </c>
      <c r="L395" s="45">
        <v>167346841</v>
      </c>
      <c r="M395" s="45" t="s">
        <v>1861</v>
      </c>
      <c r="N395" s="20">
        <v>0.44677033492822965</v>
      </c>
      <c r="O395" s="21">
        <v>0.44677033492822965</v>
      </c>
      <c r="P395" s="21">
        <v>0.10922547846889952</v>
      </c>
      <c r="Q395" s="21">
        <v>2.1267788511478134</v>
      </c>
      <c r="R395" s="21">
        <v>0.49977575868312213</v>
      </c>
      <c r="S395" s="21">
        <v>0.12032622958988755</v>
      </c>
      <c r="T395" s="21">
        <v>0.37944952909323454</v>
      </c>
      <c r="U395" s="21">
        <v>1.5626882725667395</v>
      </c>
      <c r="V395" s="21">
        <v>0.37623350992001664</v>
      </c>
      <c r="W395" s="21">
        <v>1.1864547626467228</v>
      </c>
      <c r="X395" s="22">
        <v>9.9264156271282156E-2</v>
      </c>
      <c r="Y395" s="22">
        <v>1.4739340120952309</v>
      </c>
      <c r="Z395" s="22">
        <v>0.90073584372871784</v>
      </c>
      <c r="AA395" s="22">
        <v>0.55955683271597756</v>
      </c>
      <c r="AB395" s="23">
        <v>0.31981794927163099</v>
      </c>
      <c r="AC395" s="24">
        <v>0.63462614208465407</v>
      </c>
      <c r="AD395" s="22">
        <v>0.48415066194294237</v>
      </c>
      <c r="AE395" s="22">
        <v>0.37348498974454597</v>
      </c>
      <c r="AF395" s="22">
        <v>0.25876375163154952</v>
      </c>
      <c r="AG395" s="22">
        <v>8.6984924623115578</v>
      </c>
      <c r="AH395" s="23">
        <v>6.7102177554438862</v>
      </c>
      <c r="AI395" s="24">
        <v>0.48755884330867516</v>
      </c>
      <c r="AJ395" s="22">
        <v>0.55584629186602874</v>
      </c>
      <c r="AK395" s="22">
        <v>0.24710848178675884</v>
      </c>
      <c r="AL395" s="23">
        <v>0.24710848178675884</v>
      </c>
      <c r="AM395" s="24">
        <v>0.28830372909525293</v>
      </c>
      <c r="AN395" s="22">
        <v>1.1141580970188012</v>
      </c>
      <c r="AO395" s="22">
        <v>0.3563277577529359</v>
      </c>
      <c r="AP395" s="22">
        <v>-2.8989189189189188</v>
      </c>
      <c r="AQ395" s="22">
        <v>9.2204707406607647E-2</v>
      </c>
      <c r="AR395" s="22">
        <v>0.34658773074771582</v>
      </c>
      <c r="AS395" s="22">
        <v>0.16898191310833488</v>
      </c>
      <c r="AT395" s="22">
        <v>0.12349882896201186</v>
      </c>
      <c r="AU395" s="22">
        <v>-0.270633971291866</v>
      </c>
      <c r="AV395" s="22">
        <v>-0.12031374634405743</v>
      </c>
      <c r="AW395" s="22">
        <v>0.32546839432673785</v>
      </c>
      <c r="AX395" s="22">
        <v>-0.15846611801786026</v>
      </c>
      <c r="AY395" s="22">
        <v>2.8969766994030426</v>
      </c>
      <c r="AZ395" s="22">
        <v>2.7563065665318698</v>
      </c>
      <c r="BA395" s="22">
        <v>-0.65213475049540626</v>
      </c>
      <c r="BB395" s="22">
        <v>0.26628556235043871</v>
      </c>
      <c r="BC395" s="23">
        <v>0.1710978708864544</v>
      </c>
    </row>
    <row r="396" spans="1:55" x14ac:dyDescent="0.2">
      <c r="A396" s="45" t="s">
        <v>1201</v>
      </c>
      <c r="B396" s="45" t="s">
        <v>1202</v>
      </c>
      <c r="C396" s="45" t="s">
        <v>34</v>
      </c>
      <c r="D396" s="45">
        <v>378234</v>
      </c>
      <c r="E396" s="45" t="s">
        <v>16</v>
      </c>
      <c r="F396" s="45">
        <v>2018</v>
      </c>
      <c r="G396" s="45" t="s">
        <v>17</v>
      </c>
      <c r="H396" s="46">
        <v>43465</v>
      </c>
      <c r="I396" s="46">
        <v>43511</v>
      </c>
      <c r="J396" s="46">
        <v>43511</v>
      </c>
      <c r="K396" s="45">
        <v>120940000</v>
      </c>
      <c r="L396" s="45">
        <v>121677000</v>
      </c>
      <c r="M396" s="45" t="s">
        <v>1862</v>
      </c>
      <c r="N396" s="20">
        <v>1.5675162509099485</v>
      </c>
      <c r="O396" s="21">
        <v>1.5675162509099485</v>
      </c>
      <c r="P396" s="21">
        <v>1.5473935744824829</v>
      </c>
      <c r="Q396" s="21">
        <v>-3.3337742437935969</v>
      </c>
      <c r="R396" s="21">
        <v>0.81944608777133598</v>
      </c>
      <c r="S396" s="21">
        <v>0.21338860351667421</v>
      </c>
      <c r="T396" s="21">
        <v>0.60605748425466177</v>
      </c>
      <c r="U396" s="21">
        <v>-1.9124021738181709</v>
      </c>
      <c r="V396" s="21">
        <v>-0.49800082680629804</v>
      </c>
      <c r="W396" s="21">
        <v>-1.4144013470118728</v>
      </c>
      <c r="X396" s="22">
        <v>0.83168875978006163</v>
      </c>
      <c r="Y396" s="22">
        <v>-0.43628206978942841</v>
      </c>
      <c r="Z396" s="22">
        <v>0.16831124021993835</v>
      </c>
      <c r="AA396" s="22">
        <v>1.7859109992288829E-2</v>
      </c>
      <c r="AB396" s="23">
        <v>-0.42849046031739557</v>
      </c>
      <c r="AC396" s="24">
        <v>0.83406846651989752</v>
      </c>
      <c r="AD396" s="22">
        <v>0.60743716177650753</v>
      </c>
      <c r="AE396" s="22">
        <v>0.60743716177650753</v>
      </c>
      <c r="AF396" s="22">
        <v>0.39245555083491046</v>
      </c>
      <c r="AG396" s="22">
        <v>5.1910133787114185</v>
      </c>
      <c r="AH396" s="23">
        <v>5.1910133787114185</v>
      </c>
      <c r="AI396" s="24">
        <v>-9.2596202691953594E-2</v>
      </c>
      <c r="AJ396" s="22">
        <v>0.45033539930074951</v>
      </c>
      <c r="AK396" s="22">
        <v>0.29158453122115058</v>
      </c>
      <c r="AL396" s="23">
        <v>0.29158453122115058</v>
      </c>
      <c r="AM396" s="24">
        <v>-0.36281720360144765</v>
      </c>
      <c r="AN396" s="22">
        <v>-0.92447973491415736</v>
      </c>
      <c r="AO396" s="22">
        <v>0.3961307471674711</v>
      </c>
      <c r="AP396" s="22">
        <v>1.315562455892731</v>
      </c>
      <c r="AQ396" s="22">
        <v>0.15546371058225453</v>
      </c>
      <c r="AR396" s="22">
        <v>0.60317913989846317</v>
      </c>
      <c r="AS396" s="22">
        <v>-5.5852097897596334E-2</v>
      </c>
      <c r="AT396" s="22">
        <v>0.23893780336381082</v>
      </c>
      <c r="AU396" s="22">
        <v>0.19075915331221227</v>
      </c>
      <c r="AV396" s="22">
        <v>0.1235133155888961</v>
      </c>
      <c r="AW396" s="22">
        <v>0.39424940632101918</v>
      </c>
      <c r="AX396" s="22">
        <v>0.1670014905788349</v>
      </c>
      <c r="AY396" s="22">
        <v>3.4054967911128946</v>
      </c>
      <c r="AZ396" s="22">
        <v>-6.5082051992166419E-3</v>
      </c>
      <c r="BA396" s="22">
        <v>0.65103619917418998</v>
      </c>
      <c r="BB396" s="22">
        <v>0.29364291360063399</v>
      </c>
      <c r="BC396" s="23">
        <v>0.51259687395883125</v>
      </c>
    </row>
    <row r="397" spans="1:55" x14ac:dyDescent="0.2">
      <c r="A397" s="45" t="s">
        <v>1210</v>
      </c>
      <c r="B397" s="45" t="s">
        <v>1211</v>
      </c>
      <c r="C397" s="45" t="s">
        <v>24</v>
      </c>
      <c r="D397" s="45">
        <v>344083</v>
      </c>
      <c r="E397" s="45" t="s">
        <v>16</v>
      </c>
      <c r="F397" s="45">
        <v>2018</v>
      </c>
      <c r="G397" s="45" t="s">
        <v>17</v>
      </c>
      <c r="H397" s="46">
        <v>43465</v>
      </c>
      <c r="I397" s="46">
        <v>43509</v>
      </c>
      <c r="J397" s="46">
        <v>43509</v>
      </c>
      <c r="K397" s="45">
        <v>254897000</v>
      </c>
      <c r="L397" s="45">
        <v>259842000</v>
      </c>
      <c r="M397" s="45" t="s">
        <v>1863</v>
      </c>
      <c r="N397" s="20">
        <v>3.2814248197606717</v>
      </c>
      <c r="O397" s="21">
        <v>3.1428944825706711</v>
      </c>
      <c r="P397" s="21">
        <v>2.5873522780764562</v>
      </c>
      <c r="Q397" s="21">
        <v>0.73627948015625477</v>
      </c>
      <c r="R397" s="21">
        <v>1.2133905844703377E-2</v>
      </c>
      <c r="S397" s="21">
        <v>6.3538948238783038E-3</v>
      </c>
      <c r="T397" s="21">
        <v>5.7800110208250733E-3</v>
      </c>
      <c r="U397" s="21">
        <v>2.106785173230652E-2</v>
      </c>
      <c r="V397" s="21">
        <v>1.1032137201770939E-2</v>
      </c>
      <c r="W397" s="21">
        <v>1.003571453053558E-2</v>
      </c>
      <c r="X397" s="22">
        <v>0.74702553345813072</v>
      </c>
      <c r="Y397" s="22">
        <v>0.58424547220386602</v>
      </c>
      <c r="Z397" s="22">
        <v>0.25297446654186928</v>
      </c>
      <c r="AA397" s="22">
        <v>1.420862974596265E-2</v>
      </c>
      <c r="AB397" s="23">
        <v>0.57594414460856613</v>
      </c>
      <c r="AC397" s="24">
        <v>0.89043265189347487</v>
      </c>
      <c r="AD397" s="22">
        <v>0.15784810411419514</v>
      </c>
      <c r="AE397" s="22">
        <v>0.15784810411419514</v>
      </c>
      <c r="AF397" s="22">
        <v>0.10587418409645061</v>
      </c>
      <c r="AG397" s="22">
        <v>6.8258731537793222</v>
      </c>
      <c r="AH397" s="23">
        <v>6.8258731537793222</v>
      </c>
      <c r="AI397" s="24">
        <v>8.095703610425331E-2</v>
      </c>
      <c r="AJ397" s="22">
        <v>1.0466788890815846</v>
      </c>
      <c r="AK397" s="22">
        <v>19.637483440630302</v>
      </c>
      <c r="AL397" s="23">
        <v>19.637483440630302</v>
      </c>
      <c r="AM397" s="24">
        <v>0.12901298825934998</v>
      </c>
      <c r="AN397" s="22">
        <v>1.2185500116045294</v>
      </c>
      <c r="AO397" s="22">
        <v>0.70181674409632899</v>
      </c>
      <c r="AP397" s="22">
        <v>1.3512775947044664</v>
      </c>
      <c r="AQ397" s="22">
        <v>7.4304275166426306E-2</v>
      </c>
      <c r="AR397" s="22">
        <v>0.33951793983248763</v>
      </c>
      <c r="AS397" s="22">
        <v>2.7486366113060403E-2</v>
      </c>
      <c r="AT397" s="22">
        <v>0.23827937509552979</v>
      </c>
      <c r="AU397" s="22">
        <v>0.50449793127369125</v>
      </c>
      <c r="AV397" s="22">
        <v>9.4652427545494682</v>
      </c>
      <c r="AW397" s="22">
        <v>41.224726775956285</v>
      </c>
      <c r="AX397" s="22">
        <v>19.870267369242779</v>
      </c>
      <c r="AY397" s="22">
        <v>0.10953111913835283</v>
      </c>
      <c r="AZ397" s="22">
        <v>-5.2074541339870528</v>
      </c>
      <c r="BA397" s="22">
        <v>1.5456763978078365</v>
      </c>
      <c r="BB397" s="22">
        <v>9.1298254584330767</v>
      </c>
      <c r="BC397" s="23">
        <v>0.14343347376215607</v>
      </c>
    </row>
    <row r="398" spans="1:55" x14ac:dyDescent="0.2">
      <c r="A398" s="45" t="s">
        <v>1198</v>
      </c>
      <c r="B398" s="45" t="s">
        <v>1199</v>
      </c>
      <c r="C398" s="45" t="s">
        <v>72</v>
      </c>
      <c r="D398" s="45">
        <v>398980</v>
      </c>
      <c r="E398" s="45" t="s">
        <v>16</v>
      </c>
      <c r="F398" s="45">
        <v>2018</v>
      </c>
      <c r="G398" s="45" t="s">
        <v>17</v>
      </c>
      <c r="H398" s="46">
        <v>43465</v>
      </c>
      <c r="I398" s="46">
        <v>43504</v>
      </c>
      <c r="J398" s="46">
        <v>43504</v>
      </c>
      <c r="K398" s="45">
        <v>356402000</v>
      </c>
      <c r="L398" s="45">
        <v>359996000</v>
      </c>
      <c r="M398" s="45" t="s">
        <v>1864</v>
      </c>
      <c r="N398" s="20">
        <v>0.21572431136148887</v>
      </c>
      <c r="O398" s="21">
        <v>0.21572431136148887</v>
      </c>
      <c r="P398" s="21">
        <v>6.0816528520339204E-2</v>
      </c>
      <c r="Q398" s="21">
        <v>1.1598812515919905</v>
      </c>
      <c r="R398" s="21">
        <v>0.47072753345597396</v>
      </c>
      <c r="S398" s="21">
        <v>0</v>
      </c>
      <c r="T398" s="21">
        <v>0.47072753345597396</v>
      </c>
      <c r="U398" s="21">
        <v>1.0167155741196996</v>
      </c>
      <c r="V398" s="21">
        <v>0</v>
      </c>
      <c r="W398" s="21">
        <v>1.0167155741196996</v>
      </c>
      <c r="X398" s="22">
        <v>1.2046859925222529E-2</v>
      </c>
      <c r="Y398" s="22">
        <v>0.4838884550107112</v>
      </c>
      <c r="Z398" s="22">
        <v>0.98795314007477752</v>
      </c>
      <c r="AA398" s="22">
        <v>4.3191852434158517E-2</v>
      </c>
      <c r="AB398" s="23">
        <v>0.46298841626729564</v>
      </c>
      <c r="AC398" s="24">
        <v>0.58505591121131217</v>
      </c>
      <c r="AD398" s="22">
        <v>0.54619882942764841</v>
      </c>
      <c r="AE398" s="22">
        <v>0.29776262825080879</v>
      </c>
      <c r="AF398" s="22">
        <v>0.37952251011359628</v>
      </c>
      <c r="AG398" s="22">
        <v>4.3556747494399772</v>
      </c>
      <c r="AH398" s="23">
        <v>2.3745147212380298</v>
      </c>
      <c r="AI398" s="24">
        <v>-0.46549459845511654</v>
      </c>
      <c r="AJ398" s="22">
        <v>1.0780945375387228</v>
      </c>
      <c r="AK398" s="22">
        <v>5.4531005593974211E-2</v>
      </c>
      <c r="AL398" s="23">
        <v>0.12789748761580061</v>
      </c>
      <c r="AM398" s="24">
        <v>0.12230725361621363</v>
      </c>
      <c r="AN398" s="22">
        <v>0.32226613799430603</v>
      </c>
      <c r="AO398" s="22">
        <v>0.14920548884656148</v>
      </c>
      <c r="AP398" s="22">
        <v>-3.4067579482144814</v>
      </c>
      <c r="AQ398" s="22">
        <v>5.6626841649773212E-2</v>
      </c>
      <c r="AR398" s="22">
        <v>0.40350304366158207</v>
      </c>
      <c r="AS398" s="22">
        <v>-0.18782848728466553</v>
      </c>
      <c r="AT398" s="22">
        <v>6.0204868880601801E-2</v>
      </c>
      <c r="AU398" s="22">
        <v>0.34810407621371414</v>
      </c>
      <c r="AV398" s="22">
        <v>4.1296598049922036E-2</v>
      </c>
      <c r="AW398" s="22">
        <v>0.12789748761580061</v>
      </c>
      <c r="AX398" s="22">
        <v>4.1296598049922036E-2</v>
      </c>
      <c r="AY398" s="22">
        <v>5.7760911301938949</v>
      </c>
      <c r="AZ398" s="22">
        <v>5.7344175482379844</v>
      </c>
      <c r="BA398" s="22">
        <v>0.34329030498278618</v>
      </c>
      <c r="BB398" s="22">
        <v>9.438117669094051E-2</v>
      </c>
      <c r="BC398" s="23">
        <v>4.7055579718978287E-2</v>
      </c>
    </row>
    <row r="399" spans="1:55" x14ac:dyDescent="0.2">
      <c r="A399" s="45" t="s">
        <v>1207</v>
      </c>
      <c r="B399" s="45" t="s">
        <v>1208</v>
      </c>
      <c r="C399" s="45" t="s">
        <v>38</v>
      </c>
      <c r="D399" s="45">
        <v>101219</v>
      </c>
      <c r="E399" s="45" t="s">
        <v>16</v>
      </c>
      <c r="F399" s="45">
        <v>2018</v>
      </c>
      <c r="G399" s="45" t="s">
        <v>17</v>
      </c>
      <c r="H399" s="46">
        <v>43465</v>
      </c>
      <c r="I399" s="46">
        <v>43511</v>
      </c>
      <c r="J399" s="46">
        <v>43511</v>
      </c>
      <c r="K399" s="45">
        <v>4137000000</v>
      </c>
      <c r="L399" s="45">
        <v>4142000000</v>
      </c>
      <c r="M399" s="45" t="s">
        <v>1865</v>
      </c>
      <c r="N399" s="20">
        <v>0.90543935587371738</v>
      </c>
      <c r="O399" s="21">
        <v>0.87414111450797594</v>
      </c>
      <c r="P399" s="21">
        <v>6.2929442746012046E-2</v>
      </c>
      <c r="Q399" s="21">
        <v>4.8083847213751669</v>
      </c>
      <c r="R399" s="21">
        <v>0.4553691914615603</v>
      </c>
      <c r="S399" s="21">
        <v>1.3428325873152293E-2</v>
      </c>
      <c r="T399" s="21">
        <v>0.44194086558840801</v>
      </c>
      <c r="U399" s="21">
        <v>2.6449594542702899</v>
      </c>
      <c r="V399" s="21">
        <v>7.7996882835264625E-2</v>
      </c>
      <c r="W399" s="21">
        <v>2.5669625714350253</v>
      </c>
      <c r="X399" s="22">
        <v>0.11632826870651738</v>
      </c>
      <c r="Y399" s="22">
        <v>0.20333541548014919</v>
      </c>
      <c r="Z399" s="22">
        <v>0.88367173129348264</v>
      </c>
      <c r="AA399" s="22">
        <v>0.11344660364077576</v>
      </c>
      <c r="AB399" s="23">
        <v>0.17216490435283091</v>
      </c>
      <c r="AC399" s="24">
        <v>0.59093577923417495</v>
      </c>
      <c r="AD399" s="22">
        <v>0.35203199136740881</v>
      </c>
      <c r="AE399" s="22">
        <v>0.21751273465890156</v>
      </c>
      <c r="AF399" s="22">
        <v>0.23883237856451434</v>
      </c>
      <c r="AG399" s="22">
        <v>9.3741812803718574</v>
      </c>
      <c r="AH399" s="23">
        <v>5.7920980350728923</v>
      </c>
      <c r="AI399" s="24">
        <v>-0.2661134163208852</v>
      </c>
      <c r="AJ399" s="22">
        <v>0.7659593788782274</v>
      </c>
      <c r="AK399" s="22">
        <v>0.13521499637046841</v>
      </c>
      <c r="AL399" s="23">
        <v>0.21610658012724709</v>
      </c>
      <c r="AM399" s="24">
        <v>0.67992591086715903</v>
      </c>
      <c r="AN399" s="22">
        <v>2.8468749294120306</v>
      </c>
      <c r="AO399" s="22">
        <v>0.49013194992669451</v>
      </c>
      <c r="AP399" s="22">
        <v>-40.343790012804099</v>
      </c>
      <c r="AQ399" s="22">
        <v>0.11705937941145589</v>
      </c>
      <c r="AR399" s="22">
        <v>0.20077915483123601</v>
      </c>
      <c r="AS399" s="22">
        <v>-5.3430026818160177E-2</v>
      </c>
      <c r="AT399" s="22">
        <v>9.8408278662067417E-2</v>
      </c>
      <c r="AU399" s="22">
        <v>0.17958652420013924</v>
      </c>
      <c r="AV399" s="22">
        <v>5.0668260813869083E-2</v>
      </c>
      <c r="AW399" s="22">
        <v>0.22267295542141111</v>
      </c>
      <c r="AX399" s="22">
        <v>5.2207810492599566E-2</v>
      </c>
      <c r="AY399" s="22">
        <v>2.6391768842408942</v>
      </c>
      <c r="AZ399" s="22">
        <v>2.5923187883159033</v>
      </c>
      <c r="BA399" s="22">
        <v>0.19710308627620346</v>
      </c>
      <c r="BB399" s="22">
        <v>0.23411759682309236</v>
      </c>
      <c r="BC399" s="23">
        <v>0.12232604214077267</v>
      </c>
    </row>
    <row r="400" spans="1:55" x14ac:dyDescent="0.2">
      <c r="A400" s="45" t="s">
        <v>1225</v>
      </c>
      <c r="B400" s="45" t="s">
        <v>1226</v>
      </c>
      <c r="C400" s="45" t="s">
        <v>15</v>
      </c>
      <c r="D400" s="45">
        <v>749129</v>
      </c>
      <c r="E400" s="45" t="s">
        <v>16</v>
      </c>
      <c r="F400" s="45">
        <v>2018</v>
      </c>
      <c r="G400" s="45" t="s">
        <v>17</v>
      </c>
      <c r="H400" s="46">
        <v>43465</v>
      </c>
      <c r="I400" s="46">
        <v>43523</v>
      </c>
      <c r="J400" s="46">
        <v>43523</v>
      </c>
      <c r="K400" s="45">
        <v>95966000</v>
      </c>
      <c r="L400" s="45">
        <v>96273000</v>
      </c>
      <c r="M400" s="45" t="s">
        <v>1866</v>
      </c>
      <c r="N400" s="20">
        <v>1.4396935162998226</v>
      </c>
      <c r="O400" s="21">
        <v>0.96767938067665393</v>
      </c>
      <c r="P400" s="21">
        <v>0.14834840751781253</v>
      </c>
      <c r="Q400" s="21">
        <v>1.3262879826001615</v>
      </c>
      <c r="R400" s="21">
        <v>0.28427563609615836</v>
      </c>
      <c r="S400" s="21">
        <v>7.1770734865455521E-3</v>
      </c>
      <c r="T400" s="21">
        <v>0.2770985626096128</v>
      </c>
      <c r="U400" s="21">
        <v>0.66130699599650988</v>
      </c>
      <c r="V400" s="21">
        <v>1.6695939801989159E-2</v>
      </c>
      <c r="W400" s="21">
        <v>0.64461105619452064</v>
      </c>
      <c r="X400" s="22">
        <v>0.34424314359618113</v>
      </c>
      <c r="Y400" s="22">
        <v>0.97018877049644225</v>
      </c>
      <c r="Z400" s="22">
        <v>0.65575685640381887</v>
      </c>
      <c r="AA400" s="22">
        <v>0.37387697227043243</v>
      </c>
      <c r="AB400" s="23">
        <v>0.42986939170027871</v>
      </c>
      <c r="AC400" s="24">
        <v>0.27444100041321506</v>
      </c>
      <c r="AD400" s="22">
        <v>0.1180519847203173</v>
      </c>
      <c r="AE400" s="22">
        <v>0.10864490194643868</v>
      </c>
      <c r="AF400" s="22">
        <v>6.7562463998252331E-2</v>
      </c>
      <c r="AG400" s="22">
        <v>6.669902771308803</v>
      </c>
      <c r="AH400" s="23">
        <v>6.1384053330228223</v>
      </c>
      <c r="AI400" s="24">
        <v>-0.51602396046840493</v>
      </c>
      <c r="AJ400" s="22">
        <v>0.12000724577806308</v>
      </c>
      <c r="AK400" s="22">
        <v>7.8369850651794568E-2</v>
      </c>
      <c r="AL400" s="23">
        <v>0.10093994850651794</v>
      </c>
      <c r="AM400" s="24">
        <v>9.2719827811741221E-2</v>
      </c>
      <c r="AN400" s="22">
        <v>1.3723571096243563</v>
      </c>
      <c r="AO400" s="22">
        <v>0.58993431590977485</v>
      </c>
      <c r="AP400" s="22">
        <v>5.6112335804724891</v>
      </c>
      <c r="AQ400" s="22">
        <v>3.9857415979987779E-2</v>
      </c>
      <c r="AR400" s="22">
        <v>4.8640615226716984E-2</v>
      </c>
      <c r="AS400" s="22">
        <v>-2.5099722908910296E-2</v>
      </c>
      <c r="AT400" s="22">
        <v>2.8694768069203857E-2</v>
      </c>
      <c r="AU400" s="22">
        <v>-5.5244608569085953E-2</v>
      </c>
      <c r="AV400" s="22">
        <v>-4.6467093783145723E-2</v>
      </c>
      <c r="AW400" s="22">
        <v>0.10355437357367371</v>
      </c>
      <c r="AX400" s="22">
        <v>-4.7670628524167404E-2</v>
      </c>
      <c r="AY400" s="22">
        <v>4.0819030701649099</v>
      </c>
      <c r="AZ400" s="22">
        <v>3.5725708075740483</v>
      </c>
      <c r="BA400" s="22">
        <v>-0.33141793861839924</v>
      </c>
      <c r="BB400" s="22">
        <v>0.22546200858794949</v>
      </c>
      <c r="BC400" s="23">
        <v>8.4234568024527376E-2</v>
      </c>
    </row>
    <row r="401" spans="1:55" x14ac:dyDescent="0.2">
      <c r="A401" s="45" t="s">
        <v>1237</v>
      </c>
      <c r="B401" s="45" t="s">
        <v>1238</v>
      </c>
      <c r="C401" s="45" t="s">
        <v>24</v>
      </c>
      <c r="D401" s="45">
        <v>378240</v>
      </c>
      <c r="E401" s="45" t="s">
        <v>16</v>
      </c>
      <c r="F401" s="45">
        <v>2018</v>
      </c>
      <c r="G401" s="45" t="s">
        <v>17</v>
      </c>
      <c r="H401" s="46">
        <v>43465</v>
      </c>
      <c r="I401" s="46">
        <v>43522</v>
      </c>
      <c r="J401" s="46">
        <v>43588</v>
      </c>
      <c r="K401" s="45">
        <v>74677000</v>
      </c>
      <c r="L401" s="45">
        <v>75183000</v>
      </c>
      <c r="M401" s="45" t="s">
        <v>2034</v>
      </c>
      <c r="N401" s="20">
        <v>7.0446006562656214</v>
      </c>
      <c r="O401" s="21">
        <v>6.5986864789155284</v>
      </c>
      <c r="P401" s="21">
        <v>5.5987161741924947</v>
      </c>
      <c r="Q401" s="21">
        <v>1.3835538556031279</v>
      </c>
      <c r="R401" s="21">
        <v>0.37521434525202496</v>
      </c>
      <c r="S401" s="21">
        <v>1.8832895032899765E-2</v>
      </c>
      <c r="T401" s="21">
        <v>0.35638145021912515</v>
      </c>
      <c r="U401" s="21">
        <v>0.89434359930306728</v>
      </c>
      <c r="V401" s="21">
        <v>4.4889219567837237E-2</v>
      </c>
      <c r="W401" s="21">
        <v>0.84945437973522997</v>
      </c>
      <c r="X401" s="22">
        <v>0.8020003929115157</v>
      </c>
      <c r="Y401" s="22">
        <v>0.47164737528873724</v>
      </c>
      <c r="Z401" s="22">
        <v>0.19799960708848435</v>
      </c>
      <c r="AA401" s="22">
        <v>6.7579841610832039E-2</v>
      </c>
      <c r="AB401" s="23">
        <v>0.41954160072752489</v>
      </c>
      <c r="AC401" s="24">
        <v>0.58985058105442956</v>
      </c>
      <c r="AD401" s="22">
        <v>0.29667902080397457</v>
      </c>
      <c r="AE401" s="22">
        <v>0.29375880762797968</v>
      </c>
      <c r="AF401" s="22">
        <v>8.7961515375400926E-3</v>
      </c>
      <c r="AG401" s="22">
        <v>32.997206300274556</v>
      </c>
      <c r="AH401" s="23">
        <v>32.672414623573047</v>
      </c>
      <c r="AI401" s="24">
        <v>-9.1550083137434776E-2</v>
      </c>
      <c r="AJ401" s="22">
        <v>1.1509229457054855</v>
      </c>
      <c r="AK401" s="22">
        <v>0.349208669248874</v>
      </c>
      <c r="AL401" s="23">
        <v>0.349208669248874</v>
      </c>
      <c r="AM401" s="24">
        <v>9.0926265160346468E-3</v>
      </c>
      <c r="AN401" s="22">
        <v>1.033705078548188</v>
      </c>
      <c r="AO401" s="22">
        <v>0.43368228333427866</v>
      </c>
      <c r="AP401" s="22">
        <v>0.6302108337470459</v>
      </c>
      <c r="AQ401" s="22">
        <v>3.814735083354713E-3</v>
      </c>
      <c r="AR401" s="22">
        <v>0.30212924812414305</v>
      </c>
      <c r="AS401" s="22">
        <v>-2.7659957784015959E-2</v>
      </c>
      <c r="AT401" s="22">
        <v>0.13102810218854719</v>
      </c>
      <c r="AU401" s="22">
        <v>0.26707272208355259</v>
      </c>
      <c r="AV401" s="22">
        <v>8.1034191054643823E-2</v>
      </c>
      <c r="AW401" s="22">
        <v>0.36766252033595764</v>
      </c>
      <c r="AX401" s="22">
        <v>8.5316424075665837E-2</v>
      </c>
      <c r="AY401" s="22">
        <v>2.9162242447686682</v>
      </c>
      <c r="AZ401" s="22">
        <v>-2.0376860252096547</v>
      </c>
      <c r="BA401" s="22">
        <v>7.9704593569986706</v>
      </c>
      <c r="BB401" s="22">
        <v>0.33953390123207128</v>
      </c>
      <c r="BC401" s="23">
        <v>0.14376508653623407</v>
      </c>
    </row>
    <row r="402" spans="1:55" x14ac:dyDescent="0.2">
      <c r="A402" s="45" t="s">
        <v>1228</v>
      </c>
      <c r="B402" s="45" t="s">
        <v>1229</v>
      </c>
      <c r="C402" s="45" t="s">
        <v>91</v>
      </c>
      <c r="D402" s="45">
        <v>87466</v>
      </c>
      <c r="E402" s="45" t="s">
        <v>16</v>
      </c>
      <c r="F402" s="45">
        <v>2018</v>
      </c>
      <c r="G402" s="45" t="s">
        <v>17</v>
      </c>
      <c r="H402" s="46">
        <v>43343</v>
      </c>
      <c r="I402" s="46">
        <v>43384</v>
      </c>
      <c r="J402" s="46">
        <v>43384</v>
      </c>
      <c r="K402" s="45">
        <v>974800000</v>
      </c>
      <c r="L402" s="45">
        <v>978100000</v>
      </c>
      <c r="M402" s="45" t="s">
        <v>1868</v>
      </c>
      <c r="N402" s="20">
        <v>1.0650239930986143</v>
      </c>
      <c r="O402" s="21">
        <v>0.58521593788752901</v>
      </c>
      <c r="P402" s="21">
        <v>0.17798026635035316</v>
      </c>
      <c r="Q402" s="21">
        <v>1.334618377307774</v>
      </c>
      <c r="R402" s="21">
        <v>0.19595812692208639</v>
      </c>
      <c r="S402" s="21">
        <v>3.8025117786968442E-3</v>
      </c>
      <c r="T402" s="21">
        <v>0.19215561514338952</v>
      </c>
      <c r="U402" s="21">
        <v>0.45748744429511212</v>
      </c>
      <c r="V402" s="21">
        <v>8.8774138784749237E-3</v>
      </c>
      <c r="W402" s="21">
        <v>0.44861003041663722</v>
      </c>
      <c r="X402" s="22">
        <v>0.2992470723689194</v>
      </c>
      <c r="Y402" s="22">
        <v>0.70296611222992966</v>
      </c>
      <c r="Z402" s="22">
        <v>0.70075292763108066</v>
      </c>
      <c r="AA402" s="22">
        <v>0.23681619173143056</v>
      </c>
      <c r="AB402" s="23">
        <v>0.4283355300034844</v>
      </c>
      <c r="AC402" s="24">
        <v>0.24668820951833118</v>
      </c>
      <c r="AD402" s="22">
        <v>4.5865971881503036E-2</v>
      </c>
      <c r="AE402" s="22">
        <v>4.5865971881503036E-2</v>
      </c>
      <c r="AF402" s="22">
        <v>3.4496760113015376E-2</v>
      </c>
      <c r="AG402" s="22">
        <v>7.8239538239538238</v>
      </c>
      <c r="AH402" s="23">
        <v>7.8239538239538238</v>
      </c>
      <c r="AI402" s="24">
        <v>-1.7837539649703489</v>
      </c>
      <c r="AJ402" s="22">
        <v>0.39095271472475335</v>
      </c>
      <c r="AK402" s="22">
        <v>0.42736760726710477</v>
      </c>
      <c r="AL402" s="23">
        <v>0.56057209122535756</v>
      </c>
      <c r="AM402" s="24">
        <v>0.14423144938813043</v>
      </c>
      <c r="AN402" s="22">
        <v>4.1810143594822096</v>
      </c>
      <c r="AO402" s="22">
        <v>1.7908770016209912</v>
      </c>
      <c r="AP402" s="22">
        <v>98.021558872305135</v>
      </c>
      <c r="AQ402" s="22">
        <v>6.1779454316835583E-2</v>
      </c>
      <c r="AR402" s="22">
        <v>6.133791259918453E-2</v>
      </c>
      <c r="AS402" s="22">
        <v>-0.10941174480180013</v>
      </c>
      <c r="AT402" s="22">
        <v>0.109848657001318</v>
      </c>
      <c r="AU402" s="22">
        <v>0.34550062004636867</v>
      </c>
      <c r="AV402" s="22">
        <v>0.49540007730962504</v>
      </c>
      <c r="AW402" s="22">
        <v>0.57166508987701037</v>
      </c>
      <c r="AX402" s="22">
        <v>0.50520340586565748</v>
      </c>
      <c r="AY402" s="22">
        <v>2.385651051272593</v>
      </c>
      <c r="AZ402" s="22">
        <v>1.7768351161932867</v>
      </c>
      <c r="BA402" s="22">
        <v>1.5713585090730751</v>
      </c>
      <c r="BB402" s="22">
        <v>0.41917278701198302</v>
      </c>
      <c r="BC402" s="23">
        <v>0.1142387594285955</v>
      </c>
    </row>
    <row r="403" spans="1:55" x14ac:dyDescent="0.2">
      <c r="A403" s="45" t="s">
        <v>1246</v>
      </c>
      <c r="B403" s="45" t="s">
        <v>1247</v>
      </c>
      <c r="C403" s="45" t="s">
        <v>34</v>
      </c>
      <c r="D403" s="45">
        <v>250582</v>
      </c>
      <c r="E403" s="45" t="s">
        <v>16</v>
      </c>
      <c r="F403" s="45">
        <v>2019</v>
      </c>
      <c r="G403" s="45" t="s">
        <v>17</v>
      </c>
      <c r="H403" s="46">
        <v>43646</v>
      </c>
      <c r="I403" s="46">
        <v>43704</v>
      </c>
      <c r="J403" s="46">
        <v>43704</v>
      </c>
      <c r="K403" s="45">
        <v>294000000</v>
      </c>
      <c r="L403" s="45">
        <v>288000000</v>
      </c>
      <c r="M403" s="45" t="s">
        <v>1869</v>
      </c>
      <c r="N403" s="20">
        <v>2.3873429084380611</v>
      </c>
      <c r="O403" s="21">
        <v>1.7266606822262118</v>
      </c>
      <c r="P403" s="21">
        <v>1.1232046678635548</v>
      </c>
      <c r="Q403" s="21">
        <v>1.5353395195559796</v>
      </c>
      <c r="R403" s="21">
        <v>0.38214468958440223</v>
      </c>
      <c r="S403" s="21">
        <v>6.1227980160766205E-3</v>
      </c>
      <c r="T403" s="21">
        <v>0.37602189156832566</v>
      </c>
      <c r="U403" s="21">
        <v>0.96886653369178732</v>
      </c>
      <c r="V403" s="21">
        <v>1.5523371780418004E-2</v>
      </c>
      <c r="W403" s="21">
        <v>0.95334316191136936</v>
      </c>
      <c r="X403" s="22">
        <v>0.36387891226269881</v>
      </c>
      <c r="Y403" s="22">
        <v>0.69969660194174754</v>
      </c>
      <c r="Z403" s="22">
        <v>0.63612108773730114</v>
      </c>
      <c r="AA403" s="22">
        <v>0.34462117325123998</v>
      </c>
      <c r="AB403" s="23">
        <v>0.3944244911920643</v>
      </c>
      <c r="AC403" s="24">
        <v>0.37317770136097256</v>
      </c>
      <c r="AD403" s="22">
        <v>0.18559597035888992</v>
      </c>
      <c r="AE403" s="22">
        <v>0.18559597035888992</v>
      </c>
      <c r="AF403" s="22">
        <v>3.2692400833050805E-2</v>
      </c>
      <c r="AG403" s="22">
        <v>6.220779220779221</v>
      </c>
      <c r="AH403" s="23">
        <v>6.220779220779221</v>
      </c>
      <c r="AI403" s="24">
        <v>-0.92746730083234241</v>
      </c>
      <c r="AJ403" s="22">
        <v>0.94367145421903054</v>
      </c>
      <c r="AK403" s="22">
        <v>0.32330827067669171</v>
      </c>
      <c r="AL403" s="23">
        <v>0.3763873970640888</v>
      </c>
      <c r="AM403" s="24">
        <v>5.8537854479229899E-2</v>
      </c>
      <c r="AN403" s="22">
        <v>1.7905645650854218</v>
      </c>
      <c r="AO403" s="22">
        <v>0.70624251753035749</v>
      </c>
      <c r="AP403" s="22">
        <v>3.3398576512455516</v>
      </c>
      <c r="AQ403" s="22">
        <v>2.3088763468445357E-2</v>
      </c>
      <c r="AR403" s="22">
        <v>0.20366154889330168</v>
      </c>
      <c r="AS403" s="22">
        <v>-0.18888942703540465</v>
      </c>
      <c r="AT403" s="22">
        <v>0.14383444501453738</v>
      </c>
      <c r="AU403" s="22">
        <v>0.57226211849192099</v>
      </c>
      <c r="AV403" s="22">
        <v>0.22824919441460795</v>
      </c>
      <c r="AW403" s="22">
        <v>0.38251614663877015</v>
      </c>
      <c r="AX403" s="22">
        <v>0.23196579641590104</v>
      </c>
      <c r="AY403" s="22">
        <v>2.9154488517745301</v>
      </c>
      <c r="AZ403" s="22">
        <v>1.6093423799582462</v>
      </c>
      <c r="BA403" s="22">
        <v>3.7777777777777777</v>
      </c>
      <c r="BB403" s="22">
        <v>0.34300035803795204</v>
      </c>
      <c r="BC403" s="23">
        <v>0.15464708018886961</v>
      </c>
    </row>
    <row r="404" spans="1:55" x14ac:dyDescent="0.2">
      <c r="A404" s="45" t="s">
        <v>1240</v>
      </c>
      <c r="B404" s="45" t="s">
        <v>1241</v>
      </c>
      <c r="C404" s="45" t="s">
        <v>52</v>
      </c>
      <c r="D404" s="45">
        <v>378244</v>
      </c>
      <c r="E404" s="45" t="s">
        <v>16</v>
      </c>
      <c r="F404" s="45">
        <v>2018</v>
      </c>
      <c r="G404" s="45" t="s">
        <v>17</v>
      </c>
      <c r="H404" s="46">
        <v>43465</v>
      </c>
      <c r="I404" s="46">
        <v>43522</v>
      </c>
      <c r="J404" s="46">
        <v>43522</v>
      </c>
      <c r="K404" s="45">
        <v>315500000</v>
      </c>
      <c r="L404" s="45">
        <v>316900000</v>
      </c>
      <c r="M404" s="45" t="s">
        <v>1870</v>
      </c>
      <c r="N404" s="20">
        <v>0.57206729899465014</v>
      </c>
      <c r="O404" s="21">
        <v>0.43276561651978396</v>
      </c>
      <c r="P404" s="21">
        <v>1.0053498048742667E-2</v>
      </c>
      <c r="Q404" s="21">
        <v>2.3281885416886152</v>
      </c>
      <c r="R404" s="21">
        <v>0.34926006236051976</v>
      </c>
      <c r="S404" s="21">
        <v>7.238568557002896E-2</v>
      </c>
      <c r="T404" s="21">
        <v>0.27687437679049082</v>
      </c>
      <c r="U404" s="21">
        <v>1.1624033376177332</v>
      </c>
      <c r="V404" s="21">
        <v>0.24091320929644536</v>
      </c>
      <c r="W404" s="21">
        <v>0.92149012832128785</v>
      </c>
      <c r="X404" s="22">
        <v>7.00685332615818E-2</v>
      </c>
      <c r="Y404" s="22">
        <v>0.33261379962855242</v>
      </c>
      <c r="Z404" s="22">
        <v>0.9299314667384182</v>
      </c>
      <c r="AA404" s="22">
        <v>9.6658805653598398E-2</v>
      </c>
      <c r="AB404" s="23">
        <v>0.30046374701255124</v>
      </c>
      <c r="AC404" s="24">
        <v>0.63093417009871211</v>
      </c>
      <c r="AD404" s="22">
        <v>0.33781787278551351</v>
      </c>
      <c r="AE404" s="22">
        <v>0.23340524285807673</v>
      </c>
      <c r="AF404" s="22">
        <v>0.15737726351572204</v>
      </c>
      <c r="AG404" s="22">
        <v>6.2155400529227807</v>
      </c>
      <c r="AH404" s="23">
        <v>4.2944431080105847</v>
      </c>
      <c r="AI404" s="24">
        <v>7.761107905366417E-2</v>
      </c>
      <c r="AJ404" s="22">
        <v>0.5374615563538625</v>
      </c>
      <c r="AK404" s="22">
        <v>0.12898226278629241</v>
      </c>
      <c r="AL404" s="23">
        <v>0.18848395312372546</v>
      </c>
      <c r="AM404" s="24">
        <v>0.1268147242883331</v>
      </c>
      <c r="AN404" s="22">
        <v>0.80580079647695901</v>
      </c>
      <c r="AO404" s="22">
        <v>0.24211392665516532</v>
      </c>
      <c r="AP404" s="22">
        <v>-4.6192172967749725</v>
      </c>
      <c r="AQ404" s="22">
        <v>3.8103227236036152E-2</v>
      </c>
      <c r="AR404" s="22">
        <v>0.27189645028436948</v>
      </c>
      <c r="AS404" s="22">
        <v>2.1102176897430869E-2</v>
      </c>
      <c r="AT404" s="22">
        <v>6.5829917221949641E-2</v>
      </c>
      <c r="AU404" s="22">
        <v>-4.1351148786602225E-2</v>
      </c>
      <c r="AV404" s="22">
        <v>-1.4501554385360681E-2</v>
      </c>
      <c r="AW404" s="22">
        <v>0.23776095854389134</v>
      </c>
      <c r="AX404" s="22">
        <v>-1.8292822353828918E-2</v>
      </c>
      <c r="AY404" s="22">
        <v>4.2701834507314809</v>
      </c>
      <c r="AZ404" s="22">
        <v>4.2551281058905488</v>
      </c>
      <c r="BA404" s="22">
        <v>-0.13292348591841821</v>
      </c>
      <c r="BB404" s="22">
        <v>0.16180109305466181</v>
      </c>
      <c r="BC404" s="23">
        <v>6.4398366593076781E-2</v>
      </c>
    </row>
    <row r="405" spans="1:55" x14ac:dyDescent="0.2">
      <c r="A405" s="45" t="s">
        <v>1243</v>
      </c>
      <c r="B405" s="45" t="s">
        <v>1244</v>
      </c>
      <c r="C405" s="45" t="s">
        <v>72</v>
      </c>
      <c r="D405" s="45">
        <v>378241</v>
      </c>
      <c r="E405" s="45" t="s">
        <v>16</v>
      </c>
      <c r="F405" s="45">
        <v>2018</v>
      </c>
      <c r="G405" s="45" t="s">
        <v>17</v>
      </c>
      <c r="H405" s="46">
        <v>43465</v>
      </c>
      <c r="I405" s="46">
        <v>43521</v>
      </c>
      <c r="J405" s="46">
        <v>43521</v>
      </c>
      <c r="K405" s="45">
        <v>378391000</v>
      </c>
      <c r="L405" s="45">
        <v>380181000</v>
      </c>
      <c r="M405" s="45" t="s">
        <v>1871</v>
      </c>
      <c r="N405" s="20">
        <v>4.3028163221887494</v>
      </c>
      <c r="O405" s="21">
        <v>4.3028163221887494</v>
      </c>
      <c r="P405" s="21">
        <v>0.26733950165759551</v>
      </c>
      <c r="Q405" s="21">
        <v>0.82635720086589803</v>
      </c>
      <c r="R405" s="21">
        <v>0.41983070338308742</v>
      </c>
      <c r="S405" s="21">
        <v>0</v>
      </c>
      <c r="T405" s="21">
        <v>0.41983070338308742</v>
      </c>
      <c r="U405" s="21">
        <v>0.76676082826829661</v>
      </c>
      <c r="V405" s="21">
        <v>0</v>
      </c>
      <c r="W405" s="21">
        <v>0.76676082826829661</v>
      </c>
      <c r="X405" s="22">
        <v>0.14040640277522062</v>
      </c>
      <c r="Y405" s="22">
        <v>0.54887996623920887</v>
      </c>
      <c r="Z405" s="22">
        <v>0.85959359722477935</v>
      </c>
      <c r="AA405" s="22">
        <v>2.4448866313143813E-3</v>
      </c>
      <c r="AB405" s="23">
        <v>0.54753801694755433</v>
      </c>
      <c r="AC405" s="24">
        <v>1</v>
      </c>
      <c r="AD405" s="22">
        <v>0.48897001163636261</v>
      </c>
      <c r="AE405" s="22">
        <v>0.27544287328967132</v>
      </c>
      <c r="AF405" s="22">
        <v>0.10739716367425506</v>
      </c>
      <c r="AG405" s="22">
        <v>4.3553697520954477</v>
      </c>
      <c r="AH405" s="23">
        <v>2.453433810268622</v>
      </c>
      <c r="AI405" s="24">
        <v>-1.3342335011647795</v>
      </c>
      <c r="AJ405" s="22">
        <v>1.5727987647267188</v>
      </c>
      <c r="AK405" s="22">
        <v>9.2533747200803009E-3</v>
      </c>
      <c r="AL405" s="23">
        <v>0.12224555265217948</v>
      </c>
      <c r="AM405" s="24">
        <v>3.0299047504268775E-2</v>
      </c>
      <c r="AN405" s="22">
        <v>0.28212148689669703</v>
      </c>
      <c r="AO405" s="22">
        <v>0.15447223947371294</v>
      </c>
      <c r="AP405" s="22">
        <v>1.4332828859029205</v>
      </c>
      <c r="AQ405" s="22">
        <v>1.658988038588707E-2</v>
      </c>
      <c r="AR405" s="22">
        <v>0.33224375156516373</v>
      </c>
      <c r="AS405" s="22">
        <v>-0.44329074389090961</v>
      </c>
      <c r="AT405" s="22">
        <v>5.1322436355418763E-2</v>
      </c>
      <c r="AU405" s="22">
        <v>1.7423209407553546</v>
      </c>
      <c r="AV405" s="22">
        <v>0.13542163884971756</v>
      </c>
      <c r="AW405" s="22">
        <v>0.12224555265217948</v>
      </c>
      <c r="AX405" s="22">
        <v>0.13542163884971756</v>
      </c>
      <c r="AY405" s="22">
        <v>5.5582941837525608</v>
      </c>
      <c r="AZ405" s="22">
        <v>5.4427988144262498</v>
      </c>
      <c r="BA405" s="22">
        <v>3.4270386867848015</v>
      </c>
      <c r="BB405" s="22">
        <v>0.10134627396535406</v>
      </c>
      <c r="BC405" s="23">
        <v>4.3983515892044647E-2</v>
      </c>
    </row>
    <row r="406" spans="1:55" x14ac:dyDescent="0.2">
      <c r="A406" s="45" t="s">
        <v>1258</v>
      </c>
      <c r="B406" s="45" t="s">
        <v>1259</v>
      </c>
      <c r="C406" s="45" t="s">
        <v>45</v>
      </c>
      <c r="D406" s="45">
        <v>104227</v>
      </c>
      <c r="E406" s="45" t="s">
        <v>16</v>
      </c>
      <c r="F406" s="45">
        <v>2018</v>
      </c>
      <c r="G406" s="45" t="s">
        <v>17</v>
      </c>
      <c r="H406" s="46">
        <v>43465</v>
      </c>
      <c r="I406" s="46">
        <v>43508</v>
      </c>
      <c r="J406" s="46">
        <v>43508</v>
      </c>
      <c r="K406" s="45">
        <v>64000000</v>
      </c>
      <c r="L406" s="45">
        <v>62300000</v>
      </c>
      <c r="M406" s="45" t="s">
        <v>1872</v>
      </c>
      <c r="N406" s="20">
        <v>0.93239271017048797</v>
      </c>
      <c r="O406" s="21">
        <v>0.5810699588477366</v>
      </c>
      <c r="P406" s="21">
        <v>0.14062316284538506</v>
      </c>
      <c r="Q406" s="21">
        <v>2.9075663026521061</v>
      </c>
      <c r="R406" s="21">
        <v>0.23794789899191537</v>
      </c>
      <c r="S406" s="21">
        <v>1.8764347739295337E-2</v>
      </c>
      <c r="T406" s="21">
        <v>0.21918355125262001</v>
      </c>
      <c r="U406" s="21">
        <v>0.92979719188767551</v>
      </c>
      <c r="V406" s="21">
        <v>7.3322932917316688E-2</v>
      </c>
      <c r="W406" s="21">
        <v>0.85647425897035878</v>
      </c>
      <c r="X406" s="22">
        <v>0.39574807865056394</v>
      </c>
      <c r="Y406" s="22">
        <v>0.35787563682043411</v>
      </c>
      <c r="Z406" s="22">
        <v>0.60425192134943606</v>
      </c>
      <c r="AA406" s="22">
        <v>0.15560435173170975</v>
      </c>
      <c r="AB406" s="23">
        <v>0.25591376384868747</v>
      </c>
      <c r="AC406" s="24">
        <v>0.1694819554886369</v>
      </c>
      <c r="AD406" s="22">
        <v>7.0107749494189062E-2</v>
      </c>
      <c r="AE406" s="22">
        <v>6.6390627205570985E-2</v>
      </c>
      <c r="AF406" s="22">
        <v>1.6468263304004142E-2</v>
      </c>
      <c r="AG406" s="22">
        <v>9.1975308641975317</v>
      </c>
      <c r="AH406" s="23">
        <v>8.7098765432098766</v>
      </c>
      <c r="AI406" s="24">
        <v>-0.4375</v>
      </c>
      <c r="AJ406" s="22">
        <v>0.14861845972957083</v>
      </c>
      <c r="AK406" s="22">
        <v>0.19966442953020133</v>
      </c>
      <c r="AL406" s="23">
        <v>0.2651006711409396</v>
      </c>
      <c r="AM406" s="24">
        <v>6.8252730109204365E-2</v>
      </c>
      <c r="AN406" s="22">
        <v>4.1445007800312013</v>
      </c>
      <c r="AO406" s="22">
        <v>1.0606347938916059</v>
      </c>
      <c r="AP406" s="22">
        <v>-36.961739130434779</v>
      </c>
      <c r="AQ406" s="22">
        <v>1.7466813055195131E-2</v>
      </c>
      <c r="AR406" s="22">
        <v>5.9473956617889241E-2</v>
      </c>
      <c r="AS406" s="22">
        <v>-2.6019856020326543E-2</v>
      </c>
      <c r="AT406" s="22">
        <v>6.3080147719333263E-2</v>
      </c>
      <c r="AU406" s="22">
        <v>7.160493827160494E-2</v>
      </c>
      <c r="AV406" s="22">
        <v>0.12772651006711411</v>
      </c>
      <c r="AW406" s="22">
        <v>0.28779599271402551</v>
      </c>
      <c r="AX406" s="22">
        <v>0.13866120218579234</v>
      </c>
      <c r="AY406" s="22">
        <v>3.2</v>
      </c>
      <c r="AZ406" s="22">
        <v>2.3973154362416107</v>
      </c>
      <c r="BA406" s="22">
        <v>1.74</v>
      </c>
      <c r="BB406" s="22">
        <v>0.29593120805369127</v>
      </c>
      <c r="BC406" s="23">
        <v>0.12234457643284488</v>
      </c>
    </row>
    <row r="407" spans="1:55" x14ac:dyDescent="0.2">
      <c r="A407" s="45" t="s">
        <v>1264</v>
      </c>
      <c r="B407" s="45" t="s">
        <v>1265</v>
      </c>
      <c r="C407" s="45" t="s">
        <v>113</v>
      </c>
      <c r="D407" s="45">
        <v>378243</v>
      </c>
      <c r="E407" s="45" t="s">
        <v>16</v>
      </c>
      <c r="F407" s="45">
        <v>2018</v>
      </c>
      <c r="G407" s="45" t="s">
        <v>17</v>
      </c>
      <c r="H407" s="46">
        <v>43465</v>
      </c>
      <c r="I407" s="46">
        <v>43523</v>
      </c>
      <c r="J407" s="46">
        <v>43523</v>
      </c>
      <c r="K407" s="45">
        <v>128000000</v>
      </c>
      <c r="L407" s="45">
        <v>130000000</v>
      </c>
      <c r="M407" s="45" t="s">
        <v>1873</v>
      </c>
      <c r="N407" s="20">
        <v>1.0749576414774653</v>
      </c>
      <c r="O407" s="21">
        <v>1.0749576414774653</v>
      </c>
      <c r="P407" s="21">
        <v>6.9806845137241613E-2</v>
      </c>
      <c r="Q407" s="21">
        <v>2.1583146832733289</v>
      </c>
      <c r="R407" s="21">
        <v>0.1397190215047138</v>
      </c>
      <c r="S407" s="21">
        <v>2.6187688705403907E-3</v>
      </c>
      <c r="T407" s="21">
        <v>0.13710025263417339</v>
      </c>
      <c r="U407" s="21">
        <v>0.44127663715091953</v>
      </c>
      <c r="V407" s="21">
        <v>8.2708961759268267E-3</v>
      </c>
      <c r="W407" s="21">
        <v>0.43300574097499273</v>
      </c>
      <c r="X407" s="22">
        <v>0.4886622712428369</v>
      </c>
      <c r="Y407" s="22">
        <v>0.56914216093481751</v>
      </c>
      <c r="Z407" s="22">
        <v>0.5113377287571631</v>
      </c>
      <c r="AA407" s="22">
        <v>0.3240803499907573</v>
      </c>
      <c r="AB407" s="23">
        <v>0.31662456097110109</v>
      </c>
      <c r="AC407" s="24">
        <v>1</v>
      </c>
      <c r="AD407" s="22">
        <v>0.23445501097293342</v>
      </c>
      <c r="AE407" s="22">
        <v>0.13886856864179467</v>
      </c>
      <c r="AF407" s="22">
        <v>6.9251402097049497E-2</v>
      </c>
      <c r="AG407" s="22">
        <v>10.228723404255319</v>
      </c>
      <c r="AH407" s="23">
        <v>6.0585106382978724</v>
      </c>
      <c r="AI407" s="24">
        <v>-0.55568445475638051</v>
      </c>
      <c r="AJ407" s="22">
        <v>5.8420874279905118E-2</v>
      </c>
      <c r="AK407" s="22">
        <v>0.12899669239250275</v>
      </c>
      <c r="AL407" s="23">
        <v>0.19007717750826902</v>
      </c>
      <c r="AM407" s="24">
        <v>5.5269047387369853E-2</v>
      </c>
      <c r="AN407" s="22">
        <v>0.79809282864649211</v>
      </c>
      <c r="AO407" s="22">
        <v>0.25269579148437982</v>
      </c>
      <c r="AP407" s="22">
        <v>7.4159132007233275</v>
      </c>
      <c r="AQ407" s="22">
        <v>1.7499537864316964E-2</v>
      </c>
      <c r="AR407" s="22">
        <v>0.10509631797122652</v>
      </c>
      <c r="AS407" s="22">
        <v>-5.8400390148744208E-2</v>
      </c>
      <c r="AT407" s="22">
        <v>2.6557397251833138E-2</v>
      </c>
      <c r="AU407" s="22">
        <v>3.5716706201287696E-2</v>
      </c>
      <c r="AV407" s="22">
        <v>0.11620727673649393</v>
      </c>
      <c r="AW407" s="22">
        <v>0.19370786516853933</v>
      </c>
      <c r="AX407" s="22">
        <v>0.11842696629213482</v>
      </c>
      <c r="AY407" s="22">
        <v>2.358294331773271</v>
      </c>
      <c r="AZ407" s="22">
        <v>1.8226729069162766</v>
      </c>
      <c r="BA407" s="22">
        <v>0.92781690140845074</v>
      </c>
      <c r="BB407" s="22">
        <v>0.25115766262403527</v>
      </c>
      <c r="BC407" s="23">
        <v>6.4339377506637291E-2</v>
      </c>
    </row>
    <row r="408" spans="1:55" x14ac:dyDescent="0.2">
      <c r="A408" s="45" t="s">
        <v>1234</v>
      </c>
      <c r="B408" s="45" t="s">
        <v>1235</v>
      </c>
      <c r="C408" s="45" t="s">
        <v>15</v>
      </c>
      <c r="D408" s="45">
        <v>378239</v>
      </c>
      <c r="E408" s="45" t="s">
        <v>16</v>
      </c>
      <c r="F408" s="45">
        <v>2018</v>
      </c>
      <c r="G408" s="45" t="s">
        <v>17</v>
      </c>
      <c r="H408" s="46">
        <v>43465</v>
      </c>
      <c r="I408" s="46">
        <v>43510</v>
      </c>
      <c r="J408" s="46">
        <v>43510</v>
      </c>
      <c r="K408" s="45">
        <v>425300000</v>
      </c>
      <c r="L408" s="45">
        <v>429900000</v>
      </c>
      <c r="M408" s="45" t="s">
        <v>1874</v>
      </c>
      <c r="N408" s="20">
        <v>0.8044144696505211</v>
      </c>
      <c r="O408" s="21">
        <v>0.77498467198038012</v>
      </c>
      <c r="P408" s="21">
        <v>6.7443286327406498E-3</v>
      </c>
      <c r="Q408" s="21">
        <v>2.6128765309500164</v>
      </c>
      <c r="R408" s="21">
        <v>0.43478858399376974</v>
      </c>
      <c r="S408" s="21">
        <v>3.3854047368179943E-2</v>
      </c>
      <c r="T408" s="21">
        <v>0.40093453662558981</v>
      </c>
      <c r="U408" s="21">
        <v>1.5708374710360808</v>
      </c>
      <c r="V408" s="21">
        <v>0.1223104932141675</v>
      </c>
      <c r="W408" s="21">
        <v>1.4485269778219132</v>
      </c>
      <c r="X408" s="22">
        <v>0.12020706399743461</v>
      </c>
      <c r="Y408" s="22">
        <v>0.40186232125041571</v>
      </c>
      <c r="Z408" s="22">
        <v>0.87979293600256536</v>
      </c>
      <c r="AA408" s="22">
        <v>0.28617893627742913</v>
      </c>
      <c r="AB408" s="23">
        <v>0.27678775940262951</v>
      </c>
      <c r="AC408" s="24">
        <v>0.37721781152916811</v>
      </c>
      <c r="AD408" s="22">
        <v>0.2758715913013462</v>
      </c>
      <c r="AE408" s="22">
        <v>0.18087676907145323</v>
      </c>
      <c r="AF408" s="22">
        <v>0.13455298584742836</v>
      </c>
      <c r="AG408" s="22">
        <v>11.008264462809917</v>
      </c>
      <c r="AH408" s="23">
        <v>7.21763085399449</v>
      </c>
      <c r="AI408" s="24">
        <v>-0.56949685534591199</v>
      </c>
      <c r="AJ408" s="22">
        <v>0.97486204782342123</v>
      </c>
      <c r="AK408" s="22">
        <v>0.25603203034453692</v>
      </c>
      <c r="AL408" s="23">
        <v>0.33505426193235699</v>
      </c>
      <c r="AM408" s="24">
        <v>0.3225753061900033</v>
      </c>
      <c r="AN408" s="22">
        <v>2.3973849718636213</v>
      </c>
      <c r="AO408" s="22">
        <v>0.66356681478766777</v>
      </c>
      <c r="AP408" s="22">
        <v>-22.703761755485893</v>
      </c>
      <c r="AQ408" s="22">
        <v>8.9284896238948183E-2</v>
      </c>
      <c r="AR408" s="22">
        <v>0.21953745253710735</v>
      </c>
      <c r="AS408" s="22">
        <v>-0.12502588885053503</v>
      </c>
      <c r="AT408" s="22">
        <v>0.14567776810664712</v>
      </c>
      <c r="AU408" s="22">
        <v>0.55211526670754141</v>
      </c>
      <c r="AV408" s="22">
        <v>0.18975871878621853</v>
      </c>
      <c r="AW408" s="22">
        <v>0.36334552102376599</v>
      </c>
      <c r="AX408" s="22">
        <v>0.20578153564899451</v>
      </c>
      <c r="AY408" s="22">
        <v>2.3751251251251251</v>
      </c>
      <c r="AZ408" s="22">
        <v>2.3696196196196198</v>
      </c>
      <c r="BA408" s="22">
        <v>0.92406362237044637</v>
      </c>
      <c r="BB408" s="22">
        <v>0.27605099568011798</v>
      </c>
      <c r="BC408" s="23">
        <v>0.14111057252113965</v>
      </c>
    </row>
    <row r="409" spans="1:55" x14ac:dyDescent="0.2">
      <c r="A409" s="45" t="s">
        <v>1261</v>
      </c>
      <c r="B409" s="45" t="s">
        <v>1262</v>
      </c>
      <c r="C409" s="45" t="s">
        <v>138</v>
      </c>
      <c r="D409" s="45">
        <v>344928</v>
      </c>
      <c r="E409" s="45" t="s">
        <v>16</v>
      </c>
      <c r="F409" s="45">
        <v>2018</v>
      </c>
      <c r="G409" s="45" t="s">
        <v>17</v>
      </c>
      <c r="H409" s="46">
        <v>43465</v>
      </c>
      <c r="I409" s="46">
        <v>43517</v>
      </c>
      <c r="J409" s="46">
        <v>43517</v>
      </c>
      <c r="K409" s="45">
        <v>1215540000</v>
      </c>
      <c r="L409" s="45">
        <v>1207696000</v>
      </c>
      <c r="M409" s="45" t="s">
        <v>1875</v>
      </c>
      <c r="N409" s="20">
        <v>0.82350718065003781</v>
      </c>
      <c r="O409" s="21">
        <v>0.78080120937263797</v>
      </c>
      <c r="P409" s="21">
        <v>0.33975812547241119</v>
      </c>
      <c r="Q409" s="21">
        <v>1.8656568778979907</v>
      </c>
      <c r="R409" s="21">
        <v>0.45165257162581979</v>
      </c>
      <c r="S409" s="21">
        <v>1.0808595098377631E-2</v>
      </c>
      <c r="T409" s="21">
        <v>0.44084397652744217</v>
      </c>
      <c r="U409" s="21">
        <v>1.2942812982998455</v>
      </c>
      <c r="V409" s="21">
        <v>3.0973724884080372E-2</v>
      </c>
      <c r="W409" s="21">
        <v>1.2633075734157651</v>
      </c>
      <c r="X409" s="22">
        <v>4.7009837763203312E-2</v>
      </c>
      <c r="Y409" s="22">
        <v>0.43063283725140439</v>
      </c>
      <c r="Z409" s="22">
        <v>0.95299016223679667</v>
      </c>
      <c r="AA409" s="22">
        <v>0</v>
      </c>
      <c r="AB409" s="23">
        <v>0.34896013117017605</v>
      </c>
      <c r="AC409" s="24">
        <v>0.71360976217158512</v>
      </c>
      <c r="AD409" s="22">
        <v>0.34665670526709003</v>
      </c>
      <c r="AE409" s="22">
        <v>0.13049433445399078</v>
      </c>
      <c r="AF409" s="22">
        <v>0.27070103349520608</v>
      </c>
      <c r="AG409" s="22">
        <v>2.5706371191135733</v>
      </c>
      <c r="AH409" s="23">
        <v>0.96768236380424744</v>
      </c>
      <c r="AI409" s="24">
        <v>-0.81181533646322379</v>
      </c>
      <c r="AJ409" s="22">
        <v>0.96598639455782309</v>
      </c>
      <c r="AK409" s="22">
        <v>7.4707427752567473E-2</v>
      </c>
      <c r="AL409" s="23">
        <v>0.12209219011225221</v>
      </c>
      <c r="AM409" s="24">
        <v>0.1344049459041731</v>
      </c>
      <c r="AN409" s="22">
        <v>0.49650695517774346</v>
      </c>
      <c r="AO409" s="22">
        <v>0.17326113220573006</v>
      </c>
      <c r="AP409" s="22">
        <v>-17.197002141327623</v>
      </c>
      <c r="AQ409" s="22">
        <v>4.6901967552640665E-2</v>
      </c>
      <c r="AR409" s="22">
        <v>0.31826671647366456</v>
      </c>
      <c r="AS409" s="22">
        <v>-0.25837380151911343</v>
      </c>
      <c r="AT409" s="22">
        <v>5.5143251639627203E-2</v>
      </c>
      <c r="AU409" s="22">
        <v>1.0597127739984882</v>
      </c>
      <c r="AV409" s="22">
        <v>0.1339383807021734</v>
      </c>
      <c r="AW409" s="22">
        <v>0.12508564157776256</v>
      </c>
      <c r="AX409" s="22">
        <v>0.13722227659782715</v>
      </c>
      <c r="AY409" s="22">
        <v>7.5197557471264371</v>
      </c>
      <c r="AZ409" s="22">
        <v>7.1968390804597702</v>
      </c>
      <c r="BA409" s="22">
        <v>1.2897884084636615</v>
      </c>
      <c r="BB409" s="22">
        <v>5.0059708621925006E-2</v>
      </c>
      <c r="BC409" s="23">
        <v>2.3978401134855627E-2</v>
      </c>
    </row>
    <row r="410" spans="1:55" x14ac:dyDescent="0.2">
      <c r="A410" s="45" t="s">
        <v>1231</v>
      </c>
      <c r="B410" s="45" t="s">
        <v>1232</v>
      </c>
      <c r="C410" s="45" t="s">
        <v>91</v>
      </c>
      <c r="D410" s="45">
        <v>239962</v>
      </c>
      <c r="E410" s="45" t="s">
        <v>16</v>
      </c>
      <c r="F410" s="45">
        <v>2018</v>
      </c>
      <c r="G410" s="45" t="s">
        <v>17</v>
      </c>
      <c r="H410" s="46">
        <v>43496</v>
      </c>
      <c r="I410" s="46">
        <v>43552</v>
      </c>
      <c r="J410" s="46">
        <v>43552</v>
      </c>
      <c r="K410" s="45">
        <v>2896000000</v>
      </c>
      <c r="L410" s="45">
        <v>2926000000</v>
      </c>
      <c r="M410" s="45" t="s">
        <v>1876</v>
      </c>
      <c r="N410" s="20">
        <v>0.75984768405904157</v>
      </c>
      <c r="O410" s="21">
        <v>0.20225162695329912</v>
      </c>
      <c r="P410" s="21">
        <v>8.6040677016339578E-2</v>
      </c>
      <c r="Q410" s="21">
        <v>1.5305238672638637</v>
      </c>
      <c r="R410" s="21">
        <v>0.22729584103421638</v>
      </c>
      <c r="S410" s="21">
        <v>4.7241861511231067E-2</v>
      </c>
      <c r="T410" s="21">
        <v>0.1800539795229853</v>
      </c>
      <c r="U410" s="21">
        <v>0.57517755066689757</v>
      </c>
      <c r="V410" s="21">
        <v>0.11954665808814431</v>
      </c>
      <c r="W410" s="21">
        <v>0.45563089257875333</v>
      </c>
      <c r="X410" s="22">
        <v>0.29172411769882944</v>
      </c>
      <c r="Y410" s="22">
        <v>0.4338737384582349</v>
      </c>
      <c r="Z410" s="22">
        <v>0.70827588230117056</v>
      </c>
      <c r="AA410" s="22">
        <v>8.9193338613938841E-2</v>
      </c>
      <c r="AB410" s="23">
        <v>0.39517509118823402</v>
      </c>
      <c r="AC410" s="24">
        <v>0.25371994811559273</v>
      </c>
      <c r="AD410" s="22">
        <v>4.084597965795464E-2</v>
      </c>
      <c r="AE410" s="22">
        <v>4.084597965795464E-2</v>
      </c>
      <c r="AF410" s="22">
        <v>1.9710478611672393E-2</v>
      </c>
      <c r="AG410" s="22">
        <v>9.3833792470156112</v>
      </c>
      <c r="AH410" s="23">
        <v>9.3833792470156112</v>
      </c>
      <c r="AI410" s="24">
        <v>-0.7013798214348731</v>
      </c>
      <c r="AJ410" s="22">
        <v>0.36088434940971204</v>
      </c>
      <c r="AK410" s="22">
        <v>0.47783251231527096</v>
      </c>
      <c r="AL410" s="23">
        <v>0.60956826639705719</v>
      </c>
      <c r="AM410" s="24">
        <v>0.12202123184281508</v>
      </c>
      <c r="AN410" s="22">
        <v>6.1906782806661553</v>
      </c>
      <c r="AO410" s="22">
        <v>2.4464018540792676</v>
      </c>
      <c r="AP410" s="22">
        <v>-26.533541920772127</v>
      </c>
      <c r="AQ410" s="22">
        <v>4.8219751420385093E-2</v>
      </c>
      <c r="AR410" s="22">
        <v>5.6635148288274241E-2</v>
      </c>
      <c r="AS410" s="22">
        <v>-3.9722750193367351E-2</v>
      </c>
      <c r="AT410" s="22">
        <v>0.13855233177848839</v>
      </c>
      <c r="AU410" s="22">
        <v>0.24550120349970073</v>
      </c>
      <c r="AV410" s="22">
        <v>0.41467507044980317</v>
      </c>
      <c r="AW410" s="22">
        <v>0.76950441276306858</v>
      </c>
      <c r="AX410" s="22">
        <v>0.52347589952477935</v>
      </c>
      <c r="AY410" s="22">
        <v>2.2746489210745215</v>
      </c>
      <c r="AZ410" s="22">
        <v>1.9440720262269413</v>
      </c>
      <c r="BA410" s="22">
        <v>1.9546745082133441</v>
      </c>
      <c r="BB410" s="22">
        <v>0.43962828317594166</v>
      </c>
      <c r="BC410" s="23">
        <v>0.16219712541963952</v>
      </c>
    </row>
    <row r="411" spans="1:55" x14ac:dyDescent="0.2">
      <c r="A411" s="45" t="s">
        <v>1252</v>
      </c>
      <c r="B411" s="45" t="s">
        <v>1253</v>
      </c>
      <c r="C411" s="45" t="s">
        <v>59</v>
      </c>
      <c r="D411" s="45">
        <v>359889</v>
      </c>
      <c r="E411" s="45" t="s">
        <v>16</v>
      </c>
      <c r="F411" s="45">
        <v>2016</v>
      </c>
      <c r="G411" s="45" t="s">
        <v>17</v>
      </c>
      <c r="H411" s="46">
        <v>42643</v>
      </c>
      <c r="I411" s="46">
        <v>42699</v>
      </c>
      <c r="J411" s="46">
        <v>42956</v>
      </c>
      <c r="K411" s="45">
        <v>251700000</v>
      </c>
      <c r="L411" s="45">
        <v>260400000</v>
      </c>
      <c r="M411" s="45" t="s">
        <v>2035</v>
      </c>
      <c r="N411" s="20">
        <v>1.9166513677253534</v>
      </c>
      <c r="O411" s="21">
        <v>1.1084082981457684</v>
      </c>
      <c r="P411" s="21">
        <v>9.5373600146869839E-2</v>
      </c>
      <c r="Q411" s="21">
        <v>1.1505496647765319</v>
      </c>
      <c r="R411" s="21">
        <v>0.22157541265311914</v>
      </c>
      <c r="S411" s="21">
        <v>2.5106020715423057E-3</v>
      </c>
      <c r="T411" s="21">
        <v>0.21906481058157684</v>
      </c>
      <c r="U411" s="21">
        <v>0.47650892940388706</v>
      </c>
      <c r="V411" s="21">
        <v>5.3991744433425724E-3</v>
      </c>
      <c r="W411" s="21">
        <v>0.47110975496054447</v>
      </c>
      <c r="X411" s="22">
        <v>0.16458829279059134</v>
      </c>
      <c r="Y411" s="22">
        <v>0.65799424441172538</v>
      </c>
      <c r="Z411" s="22">
        <v>0.8354117072094086</v>
      </c>
      <c r="AA411" s="22">
        <v>0.18315571250650312</v>
      </c>
      <c r="AB411" s="23">
        <v>0.46499739874824614</v>
      </c>
      <c r="AC411" s="24">
        <v>0.19221019703725012</v>
      </c>
      <c r="AD411" s="22">
        <v>9.0320724866963895E-2</v>
      </c>
      <c r="AE411" s="22">
        <v>9.0320724866963895E-2</v>
      </c>
      <c r="AF411" s="22">
        <v>4.558284193873148E-2</v>
      </c>
      <c r="AG411" s="22">
        <v>7.5833962264150943</v>
      </c>
      <c r="AH411" s="23">
        <v>7.5833962264150943</v>
      </c>
      <c r="AI411" s="24">
        <v>-0.59654370222665343</v>
      </c>
      <c r="AJ411" s="22">
        <v>0.55241417293923256</v>
      </c>
      <c r="AK411" s="22">
        <v>0.17593696081395968</v>
      </c>
      <c r="AL411" s="23">
        <v>0.21409132143937104</v>
      </c>
      <c r="AM411" s="24">
        <v>4.2981497020706722E-2</v>
      </c>
      <c r="AN411" s="22">
        <v>0.94293148896856271</v>
      </c>
      <c r="AO411" s="22">
        <v>0.43846068956819223</v>
      </c>
      <c r="AP411" s="22">
        <v>5.5701982775886245</v>
      </c>
      <c r="AQ411" s="22">
        <v>1.9986284308934118E-2</v>
      </c>
      <c r="AR411" s="22">
        <v>0.10819070904645477</v>
      </c>
      <c r="AS411" s="22">
        <v>-6.4540486121098806E-2</v>
      </c>
      <c r="AT411" s="22">
        <v>4.7437372893380209E-2</v>
      </c>
      <c r="AU411" s="22">
        <v>0.42266385166146503</v>
      </c>
      <c r="AV411" s="22">
        <v>0.16380583076895711</v>
      </c>
      <c r="AW411" s="22">
        <v>0.21654492461588284</v>
      </c>
      <c r="AX411" s="22">
        <v>0.16568313482782196</v>
      </c>
      <c r="AY411" s="22">
        <v>5.5950437898089174</v>
      </c>
      <c r="AZ411" s="22">
        <v>5.3882364649681529</v>
      </c>
      <c r="BA411" s="22">
        <v>1.816012620784855</v>
      </c>
      <c r="BB411" s="22">
        <v>0.17872961098560985</v>
      </c>
      <c r="BC411" s="23">
        <v>4.3322295805739514E-2</v>
      </c>
    </row>
    <row r="412" spans="1:55" x14ac:dyDescent="0.2">
      <c r="A412" s="45" t="s">
        <v>1249</v>
      </c>
      <c r="B412" s="45" t="s">
        <v>1250</v>
      </c>
      <c r="C412" s="45" t="s">
        <v>34</v>
      </c>
      <c r="D412" s="45">
        <v>378242</v>
      </c>
      <c r="E412" s="45" t="s">
        <v>16</v>
      </c>
      <c r="F412" s="45">
        <v>2018</v>
      </c>
      <c r="G412" s="45" t="s">
        <v>17</v>
      </c>
      <c r="H412" s="46">
        <v>43465</v>
      </c>
      <c r="I412" s="46">
        <v>43517</v>
      </c>
      <c r="J412" s="46">
        <v>43517</v>
      </c>
      <c r="K412" s="45">
        <v>442900000</v>
      </c>
      <c r="L412" s="45">
        <v>445400000</v>
      </c>
      <c r="M412" s="45" t="s">
        <v>1878</v>
      </c>
      <c r="N412" s="20">
        <v>0.1286332525091311</v>
      </c>
      <c r="O412" s="21">
        <v>0.1286332525091311</v>
      </c>
      <c r="P412" s="21">
        <v>0.1286332525091311</v>
      </c>
      <c r="Q412" s="21">
        <v>-19.785917785917785</v>
      </c>
      <c r="R412" s="21">
        <v>0.32861754446779468</v>
      </c>
      <c r="S412" s="21">
        <v>0</v>
      </c>
      <c r="T412" s="21">
        <v>0.32861754446779468</v>
      </c>
      <c r="U412" s="21">
        <v>-6.1733821733821737</v>
      </c>
      <c r="V412" s="21">
        <v>0</v>
      </c>
      <c r="W412" s="21">
        <v>-6.1733821733821737</v>
      </c>
      <c r="X412" s="22">
        <v>9.0798795415646602E-2</v>
      </c>
      <c r="Y412" s="22">
        <v>-8.3046035286960043E-2</v>
      </c>
      <c r="Z412" s="22">
        <v>0.90920120458435338</v>
      </c>
      <c r="AA412" s="22">
        <v>0.29550230734233163</v>
      </c>
      <c r="AB412" s="23">
        <v>-5.3231362523560893E-2</v>
      </c>
      <c r="AC412" s="24">
        <v>0.39261082852126061</v>
      </c>
      <c r="AD412" s="22">
        <v>0.16968665713303044</v>
      </c>
      <c r="AE412" s="22">
        <v>0.16968665713303044</v>
      </c>
      <c r="AF412" s="22">
        <v>-0.10084535597270243</v>
      </c>
      <c r="AG412" s="22">
        <v>6.8323615160349851</v>
      </c>
      <c r="AH412" s="23">
        <v>6.8323615160349851</v>
      </c>
      <c r="AI412" s="24">
        <v>-0.77534656156564286</v>
      </c>
      <c r="AJ412" s="22">
        <v>0.11291857217396642</v>
      </c>
      <c r="AK412" s="22">
        <v>0.13521888185654007</v>
      </c>
      <c r="AL412" s="23">
        <v>0.24255010548523206</v>
      </c>
      <c r="AM412" s="24">
        <v>1.1336996336996337</v>
      </c>
      <c r="AN412" s="22">
        <v>-11.241961741961742</v>
      </c>
      <c r="AO412" s="22">
        <v>0.59842494096236754</v>
      </c>
      <c r="AP412" s="22">
        <v>-0.97293060936949627</v>
      </c>
      <c r="AQ412" s="22">
        <v>-6.0348376194293389E-2</v>
      </c>
      <c r="AR412" s="22">
        <v>0.13319334576326414</v>
      </c>
      <c r="AS412" s="22">
        <v>-0.10327100266097063</v>
      </c>
      <c r="AT412" s="22">
        <v>7.9706220074961545E-2</v>
      </c>
      <c r="AU412" s="22">
        <v>8.1519904238666702E-2</v>
      </c>
      <c r="AV412" s="22">
        <v>0.17510548523206751</v>
      </c>
      <c r="AW412" s="22">
        <v>0.24255010548523206</v>
      </c>
      <c r="AX412" s="22">
        <v>0.17510548523206751</v>
      </c>
      <c r="AY412" s="22">
        <v>3.2361851930872625</v>
      </c>
      <c r="AZ412" s="22">
        <v>2.3420098143802006</v>
      </c>
      <c r="BA412" s="22">
        <v>-0.95350924430084361</v>
      </c>
      <c r="BB412" s="22">
        <v>0.3090058016877637</v>
      </c>
      <c r="BC412" s="23">
        <v>0.3452416028285209</v>
      </c>
    </row>
    <row r="413" spans="1:55" x14ac:dyDescent="0.2">
      <c r="A413" s="45" t="s">
        <v>1255</v>
      </c>
      <c r="B413" s="45" t="s">
        <v>1256</v>
      </c>
      <c r="C413" s="45" t="s">
        <v>72</v>
      </c>
      <c r="D413" s="45">
        <v>57524</v>
      </c>
      <c r="E413" s="45" t="s">
        <v>16</v>
      </c>
      <c r="F413" s="45">
        <v>2018</v>
      </c>
      <c r="G413" s="45" t="s">
        <v>17</v>
      </c>
      <c r="H413" s="46">
        <v>43465</v>
      </c>
      <c r="I413" s="46">
        <v>43511</v>
      </c>
      <c r="J413" s="46">
        <v>43511</v>
      </c>
      <c r="K413" s="45">
        <v>748594000</v>
      </c>
      <c r="L413" s="45">
        <v>749924000</v>
      </c>
      <c r="M413" s="45" t="s">
        <v>1879</v>
      </c>
      <c r="N413" s="20">
        <v>1.4721030042918455</v>
      </c>
      <c r="O413" s="21">
        <v>1.1433476394849786</v>
      </c>
      <c r="P413" s="21">
        <v>0.70729613733905583</v>
      </c>
      <c r="Q413" s="21">
        <v>1.0293291381054051</v>
      </c>
      <c r="R413" s="21">
        <v>0.36009745833102608</v>
      </c>
      <c r="S413" s="21">
        <v>1.5006368015947727E-2</v>
      </c>
      <c r="T413" s="21">
        <v>0.34509109031507834</v>
      </c>
      <c r="U413" s="21">
        <v>0.73075626474884814</v>
      </c>
      <c r="V413" s="21">
        <v>3.0452859871895718E-2</v>
      </c>
      <c r="W413" s="21">
        <v>0.70030340487695242</v>
      </c>
      <c r="X413" s="22">
        <v>9.4966498698709781E-2</v>
      </c>
      <c r="Y413" s="22">
        <v>0.49386758421666022</v>
      </c>
      <c r="Z413" s="22">
        <v>0.90503350130129023</v>
      </c>
      <c r="AA413" s="22">
        <v>2.2149620687745724E-3</v>
      </c>
      <c r="AB413" s="23">
        <v>0.49277368625062296</v>
      </c>
      <c r="AC413" s="24">
        <v>0.26375764313507505</v>
      </c>
      <c r="AD413" s="22">
        <v>0.19747081712062256</v>
      </c>
      <c r="AE413" s="22">
        <v>0.19747081712062256</v>
      </c>
      <c r="AF413" s="22">
        <v>8.0878265703168431E-2</v>
      </c>
      <c r="AG413" s="22">
        <v>4.0141242937853105</v>
      </c>
      <c r="AH413" s="23">
        <v>4.0141242937853105</v>
      </c>
      <c r="AI413" s="24">
        <v>-1.1823480432972522</v>
      </c>
      <c r="AJ413" s="22">
        <v>1.0309012875536481</v>
      </c>
      <c r="AK413" s="22">
        <v>3.9981546978317697E-2</v>
      </c>
      <c r="AL413" s="23">
        <v>0.18468399200369059</v>
      </c>
      <c r="AM413" s="24">
        <v>6.5400606809753903E-2</v>
      </c>
      <c r="AN413" s="22">
        <v>0.80863018316664792</v>
      </c>
      <c r="AO413" s="22">
        <v>0.39847167617254553</v>
      </c>
      <c r="AP413" s="22">
        <v>13.083636363636364</v>
      </c>
      <c r="AQ413" s="22">
        <v>3.2227698100670027E-2</v>
      </c>
      <c r="AR413" s="22">
        <v>0.1668982768204558</v>
      </c>
      <c r="AS413" s="22">
        <v>-0.19733185102834908</v>
      </c>
      <c r="AT413" s="22">
        <v>6.6504236114956525E-2</v>
      </c>
      <c r="AU413" s="22">
        <v>1.3459227467811159</v>
      </c>
      <c r="AV413" s="22">
        <v>0.2411194833153929</v>
      </c>
      <c r="AW413" s="22">
        <v>0.1927150192554557</v>
      </c>
      <c r="AX413" s="22">
        <v>0.251604621309371</v>
      </c>
      <c r="AY413" s="22">
        <v>4.5763546798029555</v>
      </c>
      <c r="AZ413" s="22">
        <v>3.9964813511611541</v>
      </c>
      <c r="BA413" s="22">
        <v>2.6941580756013748</v>
      </c>
      <c r="BB413" s="22">
        <v>0.2185145317545748</v>
      </c>
      <c r="BC413" s="23">
        <v>8.4112702734698716E-2</v>
      </c>
    </row>
    <row r="414" spans="1:55" x14ac:dyDescent="0.2">
      <c r="A414" s="45" t="s">
        <v>1267</v>
      </c>
      <c r="B414" s="45" t="s">
        <v>1268</v>
      </c>
      <c r="C414" s="45" t="s">
        <v>45</v>
      </c>
      <c r="D414" s="45">
        <v>378245</v>
      </c>
      <c r="E414" s="45" t="s">
        <v>16</v>
      </c>
      <c r="F414" s="45">
        <v>2018</v>
      </c>
      <c r="G414" s="45" t="s">
        <v>17</v>
      </c>
      <c r="H414" s="46">
        <v>43465</v>
      </c>
      <c r="I414" s="46">
        <v>43524</v>
      </c>
      <c r="J414" s="46">
        <v>43594</v>
      </c>
      <c r="K414" s="45">
        <v>107690000</v>
      </c>
      <c r="L414" s="45">
        <v>108620000</v>
      </c>
      <c r="M414" s="45" t="s">
        <v>2036</v>
      </c>
      <c r="N414" s="20">
        <v>1.7737148304140828</v>
      </c>
      <c r="O414" s="21">
        <v>1.7366033083111865</v>
      </c>
      <c r="P414" s="21">
        <v>1.539274927601552</v>
      </c>
      <c r="Q414" s="21">
        <v>10.760318078545927</v>
      </c>
      <c r="R414" s="21">
        <v>0.75925123518154725</v>
      </c>
      <c r="S414" s="21">
        <v>4.9433283558351108E-3</v>
      </c>
      <c r="T414" s="21">
        <v>0.75430790682571214</v>
      </c>
      <c r="U414" s="21">
        <v>8.9290360272638747</v>
      </c>
      <c r="V414" s="21">
        <v>5.8135113831316365E-2</v>
      </c>
      <c r="W414" s="21">
        <v>8.8709009134325587</v>
      </c>
      <c r="X414" s="22">
        <v>0.2699774849490279</v>
      </c>
      <c r="Y414" s="22">
        <v>8.5869332731540626E-2</v>
      </c>
      <c r="Z414" s="22">
        <v>0.73002251505097215</v>
      </c>
      <c r="AA414" s="22">
        <v>0</v>
      </c>
      <c r="AB414" s="23">
        <v>8.5031713710556567E-2</v>
      </c>
      <c r="AC414" s="24">
        <v>0.37152525827861616</v>
      </c>
      <c r="AD414" s="22">
        <v>0.25496973852461513</v>
      </c>
      <c r="AE414" s="22">
        <v>0.16738081253742249</v>
      </c>
      <c r="AF414" s="22">
        <v>0.11848039949460609</v>
      </c>
      <c r="AG414" s="22">
        <v>4.4980795644961411</v>
      </c>
      <c r="AH414" s="23">
        <v>2.9528689040509581</v>
      </c>
      <c r="AI414" s="24">
        <v>-0.30039374883098324</v>
      </c>
      <c r="AJ414" s="22">
        <v>0.97217361121903967</v>
      </c>
      <c r="AK414" s="22">
        <v>0.16158245215880229</v>
      </c>
      <c r="AL414" s="23">
        <v>0.19489561646698086</v>
      </c>
      <c r="AM414" s="24">
        <v>0.69289284555107344</v>
      </c>
      <c r="AN414" s="22">
        <v>5.8481643251263504</v>
      </c>
      <c r="AO414" s="22">
        <v>0.49727943462643409</v>
      </c>
      <c r="AP414" s="22">
        <v>4.2225599835017746</v>
      </c>
      <c r="AQ414" s="22">
        <v>5.8917866074991769E-2</v>
      </c>
      <c r="AR414" s="22">
        <v>0.29756858464333197</v>
      </c>
      <c r="AS414" s="22">
        <v>-8.9387742675340234E-2</v>
      </c>
      <c r="AT414" s="22">
        <v>0.14797473753402432</v>
      </c>
      <c r="AU414" s="22">
        <v>0.47606525444363285</v>
      </c>
      <c r="AV414" s="22">
        <v>9.5438746919861664E-2</v>
      </c>
      <c r="AW414" s="22">
        <v>0.19617285752277666</v>
      </c>
      <c r="AX414" s="22">
        <v>9.6064201140379779E-2</v>
      </c>
      <c r="AY414" s="22">
        <v>5.9882010009123512</v>
      </c>
      <c r="AZ414" s="22">
        <v>4.1403335835510555</v>
      </c>
      <c r="BA414" s="22">
        <v>1.2298813808166964</v>
      </c>
      <c r="BB414" s="22">
        <v>0.10962779113032327</v>
      </c>
      <c r="BC414" s="23">
        <v>9.8178859426296866E-2</v>
      </c>
    </row>
    <row r="415" spans="1:55" x14ac:dyDescent="0.2">
      <c r="A415" s="45" t="s">
        <v>1270</v>
      </c>
      <c r="B415" s="45" t="s">
        <v>1271</v>
      </c>
      <c r="C415" s="45" t="s">
        <v>52</v>
      </c>
      <c r="D415" s="45">
        <v>378246</v>
      </c>
      <c r="E415" s="45" t="s">
        <v>16</v>
      </c>
      <c r="F415" s="45">
        <v>2018</v>
      </c>
      <c r="G415" s="45" t="s">
        <v>17</v>
      </c>
      <c r="H415" s="46">
        <v>43465</v>
      </c>
      <c r="I415" s="46">
        <v>43518</v>
      </c>
      <c r="J415" s="46">
        <v>43518</v>
      </c>
      <c r="K415" s="45">
        <v>515000000</v>
      </c>
      <c r="L415" s="45">
        <v>514000000</v>
      </c>
      <c r="M415" s="45" t="s">
        <v>1880</v>
      </c>
      <c r="N415" s="20">
        <v>0.72725048923679059</v>
      </c>
      <c r="O415" s="21">
        <v>0.57803326810176126</v>
      </c>
      <c r="P415" s="21">
        <v>2.0303326810176124E-2</v>
      </c>
      <c r="Q415" s="21">
        <v>2.7564382365779134</v>
      </c>
      <c r="R415" s="21">
        <v>0.36697652800371833</v>
      </c>
      <c r="S415" s="21">
        <v>2.9537531954450382E-2</v>
      </c>
      <c r="T415" s="21">
        <v>0.33743899604926797</v>
      </c>
      <c r="U415" s="21">
        <v>1.3785246617197731</v>
      </c>
      <c r="V415" s="21">
        <v>0.11095591444783937</v>
      </c>
      <c r="W415" s="21">
        <v>1.2675687472719337</v>
      </c>
      <c r="X415" s="22">
        <v>6.9091331629095976E-2</v>
      </c>
      <c r="Y415" s="22">
        <v>0.26620962119451547</v>
      </c>
      <c r="Z415" s="22">
        <v>0.93090866837090402</v>
      </c>
      <c r="AA415" s="22">
        <v>0</v>
      </c>
      <c r="AB415" s="23">
        <v>0.26620962119451547</v>
      </c>
      <c r="AC415" s="24">
        <v>0.59540512101017184</v>
      </c>
      <c r="AD415" s="22">
        <v>0.32172921781830938</v>
      </c>
      <c r="AE415" s="22">
        <v>0.19203788144510697</v>
      </c>
      <c r="AF415" s="22">
        <v>0.10066643283058575</v>
      </c>
      <c r="AG415" s="22">
        <v>5.5339366515837103</v>
      </c>
      <c r="AH415" s="23">
        <v>3.3031674208144794</v>
      </c>
      <c r="AI415" s="24">
        <v>5.3742802303262956E-2</v>
      </c>
      <c r="AJ415" s="22">
        <v>0.76467710371819964</v>
      </c>
      <c r="AK415" s="22">
        <v>0.15230194414539927</v>
      </c>
      <c r="AL415" s="23">
        <v>0.19796086378316763</v>
      </c>
      <c r="AM415" s="24">
        <v>0.10021824530772588</v>
      </c>
      <c r="AN415" s="22">
        <v>0.99554779572239194</v>
      </c>
      <c r="AO415" s="22">
        <v>0.26502440158029283</v>
      </c>
      <c r="AP415" s="22">
        <v>-10.22780269058296</v>
      </c>
      <c r="AQ415" s="22">
        <v>2.6679061120148735E-2</v>
      </c>
      <c r="AR415" s="22">
        <v>0.27411434584356364</v>
      </c>
      <c r="AS415" s="22">
        <v>1.4731673097158891E-2</v>
      </c>
      <c r="AT415" s="22">
        <v>7.2646990471763886E-2</v>
      </c>
      <c r="AU415" s="22">
        <v>-4.1585127201565555E-2</v>
      </c>
      <c r="AV415" s="22">
        <v>-1.0765625989487684E-2</v>
      </c>
      <c r="AW415" s="22">
        <v>0.2152892561983471</v>
      </c>
      <c r="AX415" s="22">
        <v>-1.1707988980716254E-2</v>
      </c>
      <c r="AY415" s="22">
        <v>4.3038975197601523</v>
      </c>
      <c r="AZ415" s="22">
        <v>4.2812755519215049</v>
      </c>
      <c r="BA415" s="22">
        <v>-0.1480836236933798</v>
      </c>
      <c r="BB415" s="22">
        <v>0.13868659362928251</v>
      </c>
      <c r="BC415" s="23">
        <v>5.6237481382568948E-2</v>
      </c>
    </row>
    <row r="416" spans="1:55" x14ac:dyDescent="0.2">
      <c r="A416" s="45" t="s">
        <v>1276</v>
      </c>
      <c r="B416" s="45" t="s">
        <v>1277</v>
      </c>
      <c r="C416" s="45" t="s">
        <v>34</v>
      </c>
      <c r="D416" s="45">
        <v>396684</v>
      </c>
      <c r="E416" s="45" t="s">
        <v>16</v>
      </c>
      <c r="F416" s="45">
        <v>2018</v>
      </c>
      <c r="G416" s="45" t="s">
        <v>17</v>
      </c>
      <c r="H416" s="46">
        <v>43555</v>
      </c>
      <c r="I416" s="46">
        <v>43580</v>
      </c>
      <c r="J416" s="46">
        <v>43763</v>
      </c>
      <c r="K416" s="45">
        <v>252318000</v>
      </c>
      <c r="L416" s="45">
        <v>257905000</v>
      </c>
      <c r="M416" s="45" t="s">
        <v>2037</v>
      </c>
      <c r="N416" s="20">
        <v>4.5557440415814554</v>
      </c>
      <c r="O416" s="21">
        <v>4.2968720701358087</v>
      </c>
      <c r="P416" s="21">
        <v>3.7804582513199807</v>
      </c>
      <c r="Q416" s="21">
        <v>1.1439788879036314</v>
      </c>
      <c r="R416" s="21">
        <v>0.33862465855963791</v>
      </c>
      <c r="S416" s="21">
        <v>9.8642696135417776E-2</v>
      </c>
      <c r="T416" s="21">
        <v>0.23998196242422015</v>
      </c>
      <c r="U416" s="21">
        <v>0.72600411887543936</v>
      </c>
      <c r="V416" s="21">
        <v>0.21148785796022884</v>
      </c>
      <c r="W416" s="21">
        <v>0.51451626091521052</v>
      </c>
      <c r="X416" s="22">
        <v>0.8209760723494911</v>
      </c>
      <c r="Y416" s="22">
        <v>0.48229496385678555</v>
      </c>
      <c r="Z416" s="22">
        <v>0.17902392765050892</v>
      </c>
      <c r="AA416" s="22">
        <v>3.2095542240789386E-2</v>
      </c>
      <c r="AB416" s="23">
        <v>0.46642250333807789</v>
      </c>
      <c r="AC416" s="24">
        <v>0.70210050870341278</v>
      </c>
      <c r="AD416" s="22">
        <v>0.30742645541322505</v>
      </c>
      <c r="AE416" s="22">
        <v>0.30657887896198666</v>
      </c>
      <c r="AF416" s="22">
        <v>0.20180393571652505</v>
      </c>
      <c r="AG416" s="22" t="e">
        <v>#DIV/0!</v>
      </c>
      <c r="AH416" s="23" t="e">
        <v>#DIV/0!</v>
      </c>
      <c r="AI416" s="24">
        <v>-0.67758378687531018</v>
      </c>
      <c r="AJ416" s="22">
        <v>0.89920664075136114</v>
      </c>
      <c r="AK416" s="22">
        <v>0.27250636953454255</v>
      </c>
      <c r="AL416" s="23">
        <v>0.47853323887476029</v>
      </c>
      <c r="AM416" s="24">
        <v>0.2170781234840721</v>
      </c>
      <c r="AN416" s="22">
        <v>1.0756882551042153</v>
      </c>
      <c r="AO416" s="22">
        <v>0.50172520875707705</v>
      </c>
      <c r="AP416" s="22">
        <v>0.78300448122102861</v>
      </c>
      <c r="AQ416" s="22">
        <v>0.10125012177537329</v>
      </c>
      <c r="AR416" s="22">
        <v>0.32297192127306612</v>
      </c>
      <c r="AS416" s="22">
        <v>-0.2188405374705987</v>
      </c>
      <c r="AT416" s="22">
        <v>0.16204315462340335</v>
      </c>
      <c r="AU416" s="22">
        <v>1.9390094797383615</v>
      </c>
      <c r="AV416" s="22">
        <v>1.0318879382082204</v>
      </c>
      <c r="AW416" s="22">
        <v>0.67523055894074635</v>
      </c>
      <c r="AX416" s="22">
        <v>1.456037350548401</v>
      </c>
      <c r="AY416" s="22">
        <v>2.195388677572554</v>
      </c>
      <c r="AZ416" s="22">
        <v>-2.2214188073388619</v>
      </c>
      <c r="BA416" s="22">
        <v>3.451084251757969</v>
      </c>
      <c r="BB416" s="22">
        <v>0.45424439171674569</v>
      </c>
      <c r="BC416" s="23">
        <v>0.18763067655079951</v>
      </c>
    </row>
    <row r="417" spans="1:55" x14ac:dyDescent="0.2">
      <c r="A417" s="45" t="s">
        <v>487</v>
      </c>
      <c r="B417" s="45" t="s">
        <v>488</v>
      </c>
      <c r="C417" s="45" t="s">
        <v>138</v>
      </c>
      <c r="D417" s="45">
        <v>121214</v>
      </c>
      <c r="E417" s="45" t="s">
        <v>16</v>
      </c>
      <c r="F417" s="45">
        <v>2018</v>
      </c>
      <c r="G417" s="45" t="s">
        <v>17</v>
      </c>
      <c r="H417" s="46">
        <v>43465</v>
      </c>
      <c r="I417" s="46">
        <v>43523</v>
      </c>
      <c r="J417" s="46">
        <v>43523</v>
      </c>
      <c r="K417" s="45">
        <v>4268000000</v>
      </c>
      <c r="L417" s="45">
        <v>4268000000</v>
      </c>
      <c r="M417" s="45" t="s">
        <v>1882</v>
      </c>
      <c r="N417" s="20">
        <v>0.8158764778175901</v>
      </c>
      <c r="O417" s="21">
        <v>0.52174966678783474</v>
      </c>
      <c r="P417" s="21">
        <v>5.499298956223711E-2</v>
      </c>
      <c r="Q417" s="21">
        <v>0.79275578406169667</v>
      </c>
      <c r="R417" s="21">
        <v>0.12141408869170699</v>
      </c>
      <c r="S417" s="21">
        <v>5.1420885540492872E-2</v>
      </c>
      <c r="T417" s="21">
        <v>6.9993203151214115E-2</v>
      </c>
      <c r="U417" s="21">
        <v>0.21766580976863753</v>
      </c>
      <c r="V417" s="21">
        <v>9.2185089974293061E-2</v>
      </c>
      <c r="W417" s="21">
        <v>0.12548071979434447</v>
      </c>
      <c r="X417" s="22">
        <v>0.13517412264727222</v>
      </c>
      <c r="Y417" s="22">
        <v>0.55780045943256351</v>
      </c>
      <c r="Z417" s="22">
        <v>0.86482587735272776</v>
      </c>
      <c r="AA417" s="22">
        <v>0</v>
      </c>
      <c r="AB417" s="23">
        <v>0.55780045943256351</v>
      </c>
      <c r="AC417" s="24">
        <v>0.31546790801224478</v>
      </c>
      <c r="AD417" s="22">
        <v>0.2617240536004925</v>
      </c>
      <c r="AE417" s="22">
        <v>0.17784468000775841</v>
      </c>
      <c r="AF417" s="22">
        <v>8.3107749133503675E-2</v>
      </c>
      <c r="AG417" s="22">
        <v>103.27953410981698</v>
      </c>
      <c r="AH417" s="23">
        <v>70.17970049916805</v>
      </c>
      <c r="AI417" s="24">
        <v>-0.50322623561498037</v>
      </c>
      <c r="AJ417" s="22">
        <v>0.52043412784961318</v>
      </c>
      <c r="AK417" s="22">
        <v>0.40308484504913078</v>
      </c>
      <c r="AL417" s="23">
        <v>0.7101757369614512</v>
      </c>
      <c r="AM417" s="24">
        <v>0.10133676092544987</v>
      </c>
      <c r="AN417" s="22">
        <v>1.2193419023136247</v>
      </c>
      <c r="AO417" s="22">
        <v>0.6801494733159158</v>
      </c>
      <c r="AP417" s="22">
        <v>-22.295948105668892</v>
      </c>
      <c r="AQ417" s="22">
        <v>5.6525691801623784E-2</v>
      </c>
      <c r="AR417" s="22">
        <v>0.12677410377716497</v>
      </c>
      <c r="AS417" s="22">
        <v>-6.3796055017245598E-2</v>
      </c>
      <c r="AT417" s="22">
        <v>8.6225339914136015E-2</v>
      </c>
      <c r="AU417" s="22">
        <v>0.2481521870834848</v>
      </c>
      <c r="AV417" s="22">
        <v>0.33862433862433861</v>
      </c>
      <c r="AW417" s="22">
        <v>1.2319101860198312</v>
      </c>
      <c r="AX417" s="22">
        <v>0.58739654183397527</v>
      </c>
      <c r="AY417" s="22">
        <v>0.68205764366612431</v>
      </c>
      <c r="AZ417" s="22">
        <v>0.6308743213416893</v>
      </c>
      <c r="BA417" s="22">
        <v>0.72734652460679861</v>
      </c>
      <c r="BB417" s="22">
        <v>0.99626795162509452</v>
      </c>
      <c r="BC417" s="23">
        <v>0.14498143819606765</v>
      </c>
    </row>
    <row r="418" spans="1:55" x14ac:dyDescent="0.2">
      <c r="A418" s="45" t="s">
        <v>376</v>
      </c>
      <c r="B418" s="45" t="s">
        <v>377</v>
      </c>
      <c r="C418" s="45" t="s">
        <v>24</v>
      </c>
      <c r="D418" s="45">
        <v>378126</v>
      </c>
      <c r="E418" s="45" t="s">
        <v>16</v>
      </c>
      <c r="F418" s="45">
        <v>2018</v>
      </c>
      <c r="G418" s="45" t="s">
        <v>17</v>
      </c>
      <c r="H418" s="46">
        <v>43465</v>
      </c>
      <c r="I418" s="46">
        <v>43532</v>
      </c>
      <c r="J418" s="46">
        <v>43679</v>
      </c>
      <c r="K418" s="45">
        <v>222400000</v>
      </c>
      <c r="L418" s="45">
        <v>218400000</v>
      </c>
      <c r="M418" s="45" t="s">
        <v>2038</v>
      </c>
      <c r="N418" s="20">
        <v>2.0979570455735987</v>
      </c>
      <c r="O418" s="21">
        <v>1.4451545311681508</v>
      </c>
      <c r="P418" s="21">
        <v>0.33588266107909903</v>
      </c>
      <c r="Q418" s="21">
        <v>0.56527708625658202</v>
      </c>
      <c r="R418" s="21">
        <v>0.15824377078413418</v>
      </c>
      <c r="S418" s="21">
        <v>2.9013446431153307E-3</v>
      </c>
      <c r="T418" s="21">
        <v>0.15534242614101884</v>
      </c>
      <c r="U418" s="21">
        <v>0.247695348451244</v>
      </c>
      <c r="V418" s="21">
        <v>4.541408289201708E-3</v>
      </c>
      <c r="W418" s="21">
        <v>0.24315394016204228</v>
      </c>
      <c r="X418" s="22">
        <v>0.19302135042652657</v>
      </c>
      <c r="Y418" s="22">
        <v>2.1841099321162591</v>
      </c>
      <c r="Z418" s="22">
        <v>0.80697864957347343</v>
      </c>
      <c r="AA418" s="22">
        <v>0.43753433900428934</v>
      </c>
      <c r="AB418" s="23">
        <v>0.63886452359149837</v>
      </c>
      <c r="AC418" s="24">
        <v>0.5480292482596284</v>
      </c>
      <c r="AD418" s="22">
        <v>-0.39122051384784895</v>
      </c>
      <c r="AE418" s="22">
        <v>-0.39122051384784895</v>
      </c>
      <c r="AF418" s="22">
        <v>-0.38814043171232532</v>
      </c>
      <c r="AG418" s="22">
        <v>-43.51810584958217</v>
      </c>
      <c r="AH418" s="23">
        <v>-43.51810584958217</v>
      </c>
      <c r="AI418" s="24">
        <v>-0.66589134407708916</v>
      </c>
      <c r="AJ418" s="22">
        <v>0.63059193294918803</v>
      </c>
      <c r="AK418" s="22">
        <v>0.31893768654443566</v>
      </c>
      <c r="AL418" s="23">
        <v>0.3666321496010233</v>
      </c>
      <c r="AM418" s="24">
        <v>-0.23385989529111786</v>
      </c>
      <c r="AN418" s="22">
        <v>0.60251361668100001</v>
      </c>
      <c r="AO418" s="22">
        <v>0.38492457467829777</v>
      </c>
      <c r="AP418" s="22">
        <v>3.8104961832061068</v>
      </c>
      <c r="AQ418" s="22">
        <v>-0.1494047905923177</v>
      </c>
      <c r="AR418" s="22">
        <v>0.15072369409525718</v>
      </c>
      <c r="AS418" s="22">
        <v>-0.10036560324535483</v>
      </c>
      <c r="AT418" s="22">
        <v>5.8017253843558728E-2</v>
      </c>
      <c r="AU418" s="22">
        <v>0.33053954950235725</v>
      </c>
      <c r="AV418" s="22">
        <v>0.19217883900834501</v>
      </c>
      <c r="AW418" s="22">
        <v>0.37347977165549762</v>
      </c>
      <c r="AX418" s="22">
        <v>0.19576818068999752</v>
      </c>
      <c r="AY418" s="22">
        <v>-1.0508225052806759</v>
      </c>
      <c r="AZ418" s="22">
        <v>-0.84561223836651089</v>
      </c>
      <c r="BA418" s="22">
        <v>-0.2035483870967742</v>
      </c>
      <c r="BB418" s="22">
        <v>-0.95163549978680639</v>
      </c>
      <c r="BC418" s="23">
        <v>-0.16584925690021232</v>
      </c>
    </row>
    <row r="419" spans="1:55" x14ac:dyDescent="0.2">
      <c r="A419" s="45" t="s">
        <v>1273</v>
      </c>
      <c r="B419" s="45" t="s">
        <v>1274</v>
      </c>
      <c r="C419" s="45" t="s">
        <v>34</v>
      </c>
      <c r="D419" s="45">
        <v>378247</v>
      </c>
      <c r="E419" s="45" t="s">
        <v>16</v>
      </c>
      <c r="F419" s="45">
        <v>2018</v>
      </c>
      <c r="G419" s="45" t="s">
        <v>17</v>
      </c>
      <c r="H419" s="46">
        <v>43465</v>
      </c>
      <c r="I419" s="46">
        <v>43521</v>
      </c>
      <c r="J419" s="46">
        <v>43521</v>
      </c>
      <c r="K419" s="45">
        <v>233983000</v>
      </c>
      <c r="L419" s="45">
        <v>237170000</v>
      </c>
      <c r="M419" s="45" t="s">
        <v>1883</v>
      </c>
      <c r="N419" s="20">
        <v>1.9080627508208683</v>
      </c>
      <c r="O419" s="21">
        <v>1.5742429770156876</v>
      </c>
      <c r="P419" s="21">
        <v>0.47172564757387814</v>
      </c>
      <c r="Q419" s="21">
        <v>1.8955874341746868</v>
      </c>
      <c r="R419" s="21">
        <v>0.34598018311802331</v>
      </c>
      <c r="S419" s="21">
        <v>1.7684685814624356E-2</v>
      </c>
      <c r="T419" s="21">
        <v>0.32829549730339896</v>
      </c>
      <c r="U419" s="21">
        <v>1.0018158707100056</v>
      </c>
      <c r="V419" s="21">
        <v>5.1207554022153622E-2</v>
      </c>
      <c r="W419" s="21">
        <v>0.95060831668785184</v>
      </c>
      <c r="X419" s="22">
        <v>0.32798193904427442</v>
      </c>
      <c r="Y419" s="22">
        <v>0.46876064010895474</v>
      </c>
      <c r="Z419" s="22">
        <v>0.67201806095572558</v>
      </c>
      <c r="AA419" s="22">
        <v>0.24645679167189263</v>
      </c>
      <c r="AB419" s="23">
        <v>0.34535306659977422</v>
      </c>
      <c r="AC419" s="24">
        <v>0.40857282026302971</v>
      </c>
      <c r="AD419" s="22">
        <v>9.5080370189965902E-2</v>
      </c>
      <c r="AE419" s="22">
        <v>8.9917194349732096E-2</v>
      </c>
      <c r="AF419" s="22">
        <v>1.8996590355577204E-2</v>
      </c>
      <c r="AG419" s="22">
        <v>7.3383458646616537</v>
      </c>
      <c r="AH419" s="23">
        <v>6.9398496240601499</v>
      </c>
      <c r="AI419" s="24">
        <v>-28.970588235294116</v>
      </c>
      <c r="AJ419" s="22">
        <v>1.2404232032105071E-2</v>
      </c>
      <c r="AK419" s="22">
        <v>-4.6583288018850824E-2</v>
      </c>
      <c r="AL419" s="23">
        <v>6.1627696211709266E-3</v>
      </c>
      <c r="AM419" s="24">
        <v>3.5409478845106229E-2</v>
      </c>
      <c r="AN419" s="22">
        <v>1.8639912838205919</v>
      </c>
      <c r="AO419" s="22">
        <v>0.64373510598269157</v>
      </c>
      <c r="AP419" s="22">
        <v>4.1241462434712739</v>
      </c>
      <c r="AQ419" s="22">
        <v>1.2228772105857268E-2</v>
      </c>
      <c r="AR419" s="22">
        <v>3.3122260107160254E-3</v>
      </c>
      <c r="AS419" s="22">
        <v>-9.5957135898684848E-2</v>
      </c>
      <c r="AT419" s="22">
        <v>2.1321961620469083E-3</v>
      </c>
      <c r="AU419" s="22">
        <v>1.0944910616563297E-3</v>
      </c>
      <c r="AV419" s="22">
        <v>5.4377379010331697E-4</v>
      </c>
      <c r="AW419" s="22">
        <v>6.4947468958930273E-3</v>
      </c>
      <c r="AX419" s="22">
        <v>5.7306590257879652E-4</v>
      </c>
      <c r="AY419" s="22">
        <v>5.6526639344262293</v>
      </c>
      <c r="AZ419" s="22">
        <v>4.3278688524590168</v>
      </c>
      <c r="BA419" s="22">
        <v>1.5384615384615385E-2</v>
      </c>
      <c r="BB419" s="22">
        <v>0.16730106942178721</v>
      </c>
      <c r="BC419" s="23">
        <v>6.9897765997728137E-2</v>
      </c>
    </row>
    <row r="420" spans="1:55" x14ac:dyDescent="0.2">
      <c r="A420" s="45" t="s">
        <v>1279</v>
      </c>
      <c r="B420" s="45" t="s">
        <v>1280</v>
      </c>
      <c r="C420" s="45" t="s">
        <v>15</v>
      </c>
      <c r="D420" s="45">
        <v>124467</v>
      </c>
      <c r="E420" s="45" t="s">
        <v>16</v>
      </c>
      <c r="F420" s="45">
        <v>2018</v>
      </c>
      <c r="G420" s="45" t="s">
        <v>17</v>
      </c>
      <c r="H420" s="46">
        <v>43465</v>
      </c>
      <c r="I420" s="46">
        <v>43518</v>
      </c>
      <c r="J420" s="46">
        <v>43518</v>
      </c>
      <c r="K420" s="45">
        <v>179800000</v>
      </c>
      <c r="L420" s="45">
        <v>180900000</v>
      </c>
      <c r="M420" s="45" t="s">
        <v>1884</v>
      </c>
      <c r="N420" s="20">
        <v>1.8827272727272728</v>
      </c>
      <c r="O420" s="21">
        <v>1.4063636363636363</v>
      </c>
      <c r="P420" s="21">
        <v>0.37636363636363634</v>
      </c>
      <c r="Q420" s="21">
        <v>1.723302897975387</v>
      </c>
      <c r="R420" s="21">
        <v>0.32069970845481049</v>
      </c>
      <c r="S420" s="21">
        <v>0</v>
      </c>
      <c r="T420" s="21">
        <v>0.32069970845481049</v>
      </c>
      <c r="U420" s="21">
        <v>0.8733624454148472</v>
      </c>
      <c r="V420" s="21">
        <v>0</v>
      </c>
      <c r="W420" s="21">
        <v>0.8733624454148472</v>
      </c>
      <c r="X420" s="22">
        <v>0.30189504373177845</v>
      </c>
      <c r="Y420" s="22">
        <v>0.86149110807113538</v>
      </c>
      <c r="Z420" s="22">
        <v>0.69810495626822155</v>
      </c>
      <c r="AA420" s="22">
        <v>0.40349854227405246</v>
      </c>
      <c r="AB420" s="23">
        <v>0.36720116618075804</v>
      </c>
      <c r="AC420" s="24">
        <v>0.39324410452517528</v>
      </c>
      <c r="AD420" s="22">
        <v>0.12343318461865307</v>
      </c>
      <c r="AE420" s="22">
        <v>0.12343318461865307</v>
      </c>
      <c r="AF420" s="22">
        <v>7.0320798810282553E-2</v>
      </c>
      <c r="AG420" s="22">
        <v>7.0853658536585362</v>
      </c>
      <c r="AH420" s="23">
        <v>7.0853658536585362</v>
      </c>
      <c r="AI420" s="24">
        <v>-0.61370262390670549</v>
      </c>
      <c r="AJ420" s="22">
        <v>0.62363636363636366</v>
      </c>
      <c r="AK420" s="22">
        <v>0.25272727272727274</v>
      </c>
      <c r="AL420" s="23">
        <v>0.31181818181818183</v>
      </c>
      <c r="AM420" s="24">
        <v>0.1314013497419611</v>
      </c>
      <c r="AN420" s="22">
        <v>1.868598650258039</v>
      </c>
      <c r="AO420" s="22">
        <v>0.68615160349854232</v>
      </c>
      <c r="AP420" s="22">
        <v>4.8475798146240985</v>
      </c>
      <c r="AQ420" s="22">
        <v>4.8250728862973762E-2</v>
      </c>
      <c r="AR420" s="22">
        <v>0.14574038665816869</v>
      </c>
      <c r="AS420" s="22">
        <v>-8.9441257701295948E-2</v>
      </c>
      <c r="AT420" s="22">
        <v>0.1</v>
      </c>
      <c r="AU420" s="22">
        <v>0.45909090909090911</v>
      </c>
      <c r="AV420" s="22">
        <v>0.22954545454545455</v>
      </c>
      <c r="AW420" s="22">
        <v>0.31181818181818183</v>
      </c>
      <c r="AX420" s="22">
        <v>0.22954545454545455</v>
      </c>
      <c r="AY420" s="22">
        <v>3.7865748709122204</v>
      </c>
      <c r="AZ420" s="22">
        <v>3.0740103270223753</v>
      </c>
      <c r="BA420" s="22">
        <v>1.5256797583081572</v>
      </c>
      <c r="BB420" s="22">
        <v>0.2640909090909091</v>
      </c>
      <c r="BC420" s="23">
        <v>0.10086805555555556</v>
      </c>
    </row>
    <row r="421" spans="1:55" x14ac:dyDescent="0.2">
      <c r="A421" s="45" t="s">
        <v>1282</v>
      </c>
      <c r="B421" s="45" t="s">
        <v>1283</v>
      </c>
      <c r="C421" s="45" t="s">
        <v>45</v>
      </c>
      <c r="D421" s="45">
        <v>98663</v>
      </c>
      <c r="E421" s="45" t="s">
        <v>16</v>
      </c>
      <c r="F421" s="45">
        <v>2018</v>
      </c>
      <c r="G421" s="45" t="s">
        <v>17</v>
      </c>
      <c r="H421" s="46">
        <v>43465</v>
      </c>
      <c r="I421" s="46">
        <v>43516</v>
      </c>
      <c r="J421" s="46">
        <v>43593</v>
      </c>
      <c r="K421" s="45">
        <v>314000000</v>
      </c>
      <c r="L421" s="45">
        <v>320000000</v>
      </c>
      <c r="M421" s="45" t="s">
        <v>2039</v>
      </c>
      <c r="N421" s="20">
        <v>1.658068783068783</v>
      </c>
      <c r="O421" s="21">
        <v>1.658068783068783</v>
      </c>
      <c r="P421" s="21">
        <v>1.0066137566137565</v>
      </c>
      <c r="Q421" s="21">
        <v>-1.8384906851910325</v>
      </c>
      <c r="R421" s="21">
        <v>1.8459800414234608</v>
      </c>
      <c r="S421" s="21">
        <v>7.0608171719073617E-2</v>
      </c>
      <c r="T421" s="21">
        <v>1.7753718697043872</v>
      </c>
      <c r="U421" s="21">
        <v>-1.5478370697821282</v>
      </c>
      <c r="V421" s="21">
        <v>-5.9204294284812123E-2</v>
      </c>
      <c r="W421" s="21">
        <v>-1.4886327754973161</v>
      </c>
      <c r="X421" s="22">
        <v>0.47203916399924684</v>
      </c>
      <c r="Y421" s="22">
        <v>-1.3508210705907442</v>
      </c>
      <c r="Z421" s="22">
        <v>0.52796083600075316</v>
      </c>
      <c r="AA421" s="22">
        <v>9.6403690453775184E-2</v>
      </c>
      <c r="AB421" s="23">
        <v>-1.1926190924496329</v>
      </c>
      <c r="AC421" s="24">
        <v>0.4974481116025859</v>
      </c>
      <c r="AD421" s="22">
        <v>0.28887376658727459</v>
      </c>
      <c r="AE421" s="22">
        <v>0.28887376658727459</v>
      </c>
      <c r="AF421" s="22">
        <v>0.22796869683565837</v>
      </c>
      <c r="AG421" s="22">
        <v>-3.8157303370786515</v>
      </c>
      <c r="AH421" s="23">
        <v>-3.8157303370786515</v>
      </c>
      <c r="AI421" s="24">
        <v>-1.7376573088092933</v>
      </c>
      <c r="AJ421" s="22">
        <v>0.68320105820105825</v>
      </c>
      <c r="AK421" s="22">
        <v>6.2933496532027747E-2</v>
      </c>
      <c r="AL421" s="23">
        <v>0.10536515707874337</v>
      </c>
      <c r="AM421" s="24">
        <v>-0.21155667824439534</v>
      </c>
      <c r="AN421" s="22">
        <v>-0.9280075781496685</v>
      </c>
      <c r="AO421" s="22">
        <v>1.1067595556392393</v>
      </c>
      <c r="AP421" s="22">
        <v>5.9075376884422113</v>
      </c>
      <c r="AQ421" s="22">
        <v>0.25230653360948974</v>
      </c>
      <c r="AR421" s="22">
        <v>0.17574004763525009</v>
      </c>
      <c r="AS421" s="22">
        <v>-0.30537597822388568</v>
      </c>
      <c r="AT421" s="22">
        <v>0.19450197702880814</v>
      </c>
      <c r="AU421" s="22">
        <v>1.6567460317460319</v>
      </c>
      <c r="AV421" s="22">
        <v>0.2555079559363525</v>
      </c>
      <c r="AW421" s="22">
        <v>0.10955562625941245</v>
      </c>
      <c r="AX421" s="22">
        <v>0.26566974228444162</v>
      </c>
      <c r="AY421" s="22">
        <v>5.7738515901060072</v>
      </c>
      <c r="AZ421" s="22">
        <v>4.8775029446407538</v>
      </c>
      <c r="BA421" s="22">
        <v>1.8694029850746268</v>
      </c>
      <c r="BB421" s="22">
        <v>0.17319461444308445</v>
      </c>
      <c r="BC421" s="23">
        <v>0.44695972624374836</v>
      </c>
    </row>
    <row r="422" spans="1:55" x14ac:dyDescent="0.2">
      <c r="A422" s="45" t="s">
        <v>1285</v>
      </c>
      <c r="B422" s="45" t="s">
        <v>1286</v>
      </c>
      <c r="C422" s="45" t="s">
        <v>24</v>
      </c>
      <c r="D422" s="45">
        <v>378249</v>
      </c>
      <c r="E422" s="45" t="s">
        <v>16</v>
      </c>
      <c r="F422" s="45">
        <v>2018</v>
      </c>
      <c r="G422" s="45" t="s">
        <v>17</v>
      </c>
      <c r="H422" s="46">
        <v>43465</v>
      </c>
      <c r="I422" s="46">
        <v>43522</v>
      </c>
      <c r="J422" s="46">
        <v>43522</v>
      </c>
      <c r="K422" s="45">
        <v>204000000</v>
      </c>
      <c r="L422" s="45">
        <v>199400000</v>
      </c>
      <c r="M422" s="45" t="s">
        <v>1885</v>
      </c>
      <c r="N422" s="20">
        <v>1.487050851874776</v>
      </c>
      <c r="O422" s="21">
        <v>0.81327165521060685</v>
      </c>
      <c r="P422" s="21">
        <v>0.1708310258331433</v>
      </c>
      <c r="Q422" s="21">
        <v>1.2166929402241062</v>
      </c>
      <c r="R422" s="21">
        <v>0.3898862151149381</v>
      </c>
      <c r="S422" s="21">
        <v>4.7090028446221267E-2</v>
      </c>
      <c r="T422" s="21">
        <v>0.34279618666871686</v>
      </c>
      <c r="U422" s="21">
        <v>0.86425802053598055</v>
      </c>
      <c r="V422" s="21">
        <v>0.10438413361169102</v>
      </c>
      <c r="W422" s="21">
        <v>0.75987388692428959</v>
      </c>
      <c r="X422" s="22">
        <v>0.17547474436841701</v>
      </c>
      <c r="Y422" s="22">
        <v>1.6783701839192242</v>
      </c>
      <c r="Z422" s="22">
        <v>0.82452525563158297</v>
      </c>
      <c r="AA422" s="22">
        <v>0.41010225263319749</v>
      </c>
      <c r="AB422" s="23">
        <v>0.4511224725147997</v>
      </c>
      <c r="AC422" s="24">
        <v>0.72666692296848767</v>
      </c>
      <c r="AD422" s="22">
        <v>0.28139376930273091</v>
      </c>
      <c r="AE422" s="22">
        <v>0.20400343444440172</v>
      </c>
      <c r="AF422" s="22">
        <v>0.23244012148706317</v>
      </c>
      <c r="AG422" s="22">
        <v>6.7500768521364893</v>
      </c>
      <c r="AH422" s="23">
        <v>4.8936366430986782</v>
      </c>
      <c r="AI422" s="24">
        <v>-0.76502559565189909</v>
      </c>
      <c r="AJ422" s="22">
        <v>0.51545753656709126</v>
      </c>
      <c r="AK422" s="22">
        <v>0.13691890559526743</v>
      </c>
      <c r="AL422" s="23">
        <v>0.15600690165146661</v>
      </c>
      <c r="AM422" s="24">
        <v>0.15455668697541647</v>
      </c>
      <c r="AN422" s="22">
        <v>0.66493119168335391</v>
      </c>
      <c r="AO422" s="22">
        <v>0.29996540324440685</v>
      </c>
      <c r="AP422" s="22">
        <v>5.2192495485251822</v>
      </c>
      <c r="AQ422" s="22">
        <v>6.9723994772045828E-2</v>
      </c>
      <c r="AR422" s="22">
        <v>0.20277318570348443</v>
      </c>
      <c r="AS422" s="22">
        <v>-0.15512667717504133</v>
      </c>
      <c r="AT422" s="22">
        <v>6.0824940416698697E-2</v>
      </c>
      <c r="AU422" s="22">
        <v>0.34905691109880443</v>
      </c>
      <c r="AV422" s="22">
        <v>0.10564456494947005</v>
      </c>
      <c r="AW422" s="22">
        <v>0.17743762265208859</v>
      </c>
      <c r="AX422" s="22">
        <v>0.12015699467339501</v>
      </c>
      <c r="AY422" s="22">
        <v>4.6190454504053191</v>
      </c>
      <c r="AZ422" s="22">
        <v>4.3802258857819476</v>
      </c>
      <c r="BA422" s="22">
        <v>0.59074870437754989</v>
      </c>
      <c r="BB422" s="22">
        <v>0.15695341385260045</v>
      </c>
      <c r="BC422" s="23">
        <v>6.9381066321482901E-2</v>
      </c>
    </row>
    <row r="423" spans="1:55" ht="17" thickBot="1" x14ac:dyDescent="0.25">
      <c r="A423" s="45" t="s">
        <v>1288</v>
      </c>
      <c r="B423" s="45" t="s">
        <v>1289</v>
      </c>
      <c r="C423" s="45" t="s">
        <v>24</v>
      </c>
      <c r="D423" s="45">
        <v>378251</v>
      </c>
      <c r="E423" s="45" t="s">
        <v>16</v>
      </c>
      <c r="F423" s="45">
        <v>2018</v>
      </c>
      <c r="G423" s="45" t="s">
        <v>17</v>
      </c>
      <c r="H423" s="46">
        <v>43465</v>
      </c>
      <c r="I423" s="46">
        <v>43510</v>
      </c>
      <c r="J423" s="46">
        <v>43510</v>
      </c>
      <c r="K423" s="45">
        <v>480552000</v>
      </c>
      <c r="L423" s="45">
        <v>484492000</v>
      </c>
      <c r="M423" s="45" t="s">
        <v>1886</v>
      </c>
      <c r="N423" s="25">
        <v>3.8546617915904937</v>
      </c>
      <c r="O423" s="26">
        <v>2.5502742230347351</v>
      </c>
      <c r="P423" s="26">
        <v>1.4296160877513711</v>
      </c>
      <c r="Q423" s="26">
        <v>3.807390817469205</v>
      </c>
      <c r="R423" s="26">
        <v>0.57686932215234099</v>
      </c>
      <c r="S423" s="26">
        <v>0</v>
      </c>
      <c r="T423" s="26">
        <v>0.57686932215234099</v>
      </c>
      <c r="U423" s="26">
        <v>2.7732362821948486</v>
      </c>
      <c r="V423" s="26">
        <v>0</v>
      </c>
      <c r="W423" s="26">
        <v>2.7732362821948486</v>
      </c>
      <c r="X423" s="27">
        <v>0.49114838108548803</v>
      </c>
      <c r="Y423" s="27">
        <v>0.30755984157051836</v>
      </c>
      <c r="Z423" s="27">
        <v>0.50885161891451203</v>
      </c>
      <c r="AA423" s="27">
        <v>0.17586769159096202</v>
      </c>
      <c r="AB423" s="28">
        <v>0.20801304449103192</v>
      </c>
      <c r="AC423" s="29">
        <v>0.665536084416808</v>
      </c>
      <c r="AD423" s="27">
        <v>0.3421895609572263</v>
      </c>
      <c r="AE423" s="27">
        <v>0.3250423968343697</v>
      </c>
      <c r="AF423" s="27">
        <v>0.16280384397964953</v>
      </c>
      <c r="AG423" s="27">
        <v>10.377142857142857</v>
      </c>
      <c r="AH423" s="28">
        <v>9.8571428571428577</v>
      </c>
      <c r="AI423" s="29">
        <v>-0.18647845468053492</v>
      </c>
      <c r="AJ423" s="27">
        <v>1.2303473491773309</v>
      </c>
      <c r="AK423" s="27">
        <v>0.23016353725015143</v>
      </c>
      <c r="AL423" s="28">
        <v>0.27175449222693315</v>
      </c>
      <c r="AM423" s="29">
        <v>0.48376259798432253</v>
      </c>
      <c r="AN423" s="27">
        <v>2.9714445688689808</v>
      </c>
      <c r="AO423" s="27">
        <v>0.61809923130677846</v>
      </c>
      <c r="AP423" s="27">
        <v>1.6993275696445724</v>
      </c>
      <c r="AQ423" s="27">
        <v>0.10062893081761007</v>
      </c>
      <c r="AR423" s="27">
        <v>0.2536272847182966</v>
      </c>
      <c r="AS423" s="27">
        <v>-4.7296024119087995E-2</v>
      </c>
      <c r="AT423" s="27">
        <v>0.15676682972280456</v>
      </c>
      <c r="AU423" s="27">
        <v>0.98354661791590492</v>
      </c>
      <c r="AV423" s="27">
        <v>0.21724207550979205</v>
      </c>
      <c r="AW423" s="27">
        <v>0.27175449222693315</v>
      </c>
      <c r="AX423" s="27">
        <v>0.21724207550979205</v>
      </c>
      <c r="AY423" s="27">
        <v>2.7274229074889869</v>
      </c>
      <c r="AZ423" s="27">
        <v>1.8661894273127753</v>
      </c>
      <c r="BA423" s="27">
        <v>1.2453703703703705</v>
      </c>
      <c r="BB423" s="27">
        <v>0.34827377347062388</v>
      </c>
      <c r="BC423" s="28">
        <v>0.23024559530165509</v>
      </c>
    </row>
    <row r="424" spans="1:55" x14ac:dyDescent="0.2">
      <c r="A424" s="1"/>
      <c r="B424" s="1"/>
      <c r="C424" s="16"/>
      <c r="D424" s="1"/>
      <c r="E424" s="1"/>
      <c r="F424" s="1"/>
      <c r="G424" s="1"/>
      <c r="H424" s="11"/>
      <c r="I424" s="11"/>
      <c r="J424" s="11"/>
      <c r="K424" s="2"/>
      <c r="L424" s="2"/>
      <c r="M424" s="1"/>
    </row>
    <row r="425" spans="1:55" x14ac:dyDescent="0.2">
      <c r="A425" s="1"/>
      <c r="B425" s="1"/>
      <c r="C425" s="16"/>
      <c r="D425" s="1"/>
      <c r="E425" s="1"/>
      <c r="F425" s="1"/>
      <c r="G425" s="1"/>
      <c r="H425" s="11"/>
      <c r="I425" s="11"/>
      <c r="J425" s="11"/>
      <c r="K425" s="2"/>
      <c r="L425" s="2"/>
      <c r="M425" s="1"/>
    </row>
    <row r="426" spans="1:55" s="34" customFormat="1" x14ac:dyDescent="0.2">
      <c r="A426" s="30" t="s">
        <v>1401</v>
      </c>
      <c r="B426" s="30"/>
      <c r="C426" s="30"/>
      <c r="D426" s="30"/>
      <c r="E426" s="30"/>
      <c r="F426" s="30"/>
      <c r="G426" s="30"/>
      <c r="H426" s="31"/>
      <c r="I426" s="31"/>
      <c r="J426" s="31"/>
      <c r="K426" s="32"/>
      <c r="L426" s="32"/>
      <c r="M426" s="30"/>
      <c r="N426" s="33">
        <v>1.8311771109556165</v>
      </c>
      <c r="O426" s="33">
        <v>1.5070722562758809</v>
      </c>
      <c r="P426" s="33">
        <v>0.74073718686835499</v>
      </c>
      <c r="Q426" s="33">
        <v>2.1333214243857745</v>
      </c>
      <c r="R426" s="33">
        <v>0.31795287252815135</v>
      </c>
      <c r="S426" s="33">
        <v>3.3946459196490399E-2</v>
      </c>
      <c r="T426" s="33">
        <v>0.28400641333166082</v>
      </c>
      <c r="U426" s="33">
        <v>0.89105545358922544</v>
      </c>
      <c r="V426" s="33">
        <v>0.11096569457982539</v>
      </c>
      <c r="W426" s="33">
        <v>0.7800897590094007</v>
      </c>
      <c r="X426" s="33">
        <v>0.33990062113851571</v>
      </c>
      <c r="Y426" s="33">
        <v>0.62930307028773502</v>
      </c>
      <c r="Z426" s="33">
        <v>0.66009937886148407</v>
      </c>
      <c r="AA426" s="33">
        <v>0.18951661370662448</v>
      </c>
      <c r="AB426" s="33">
        <v>0.36917441771993009</v>
      </c>
      <c r="AC426" s="33">
        <v>0.50332505520859894</v>
      </c>
      <c r="AD426" s="33">
        <v>0.23548707635413363</v>
      </c>
      <c r="AE426" s="33">
        <v>0.18521051761463964</v>
      </c>
      <c r="AF426" s="33">
        <v>0.12149567135350869</v>
      </c>
      <c r="AG426" s="33" t="e">
        <v>#DIV/0!</v>
      </c>
      <c r="AH426" s="33" t="e">
        <v>#DIV/0!</v>
      </c>
      <c r="AI426" s="33">
        <v>-2.1223152866698487</v>
      </c>
      <c r="AJ426" s="33">
        <v>0.69131819441160403</v>
      </c>
      <c r="AK426" s="33" t="e">
        <v>#DIV/0!</v>
      </c>
      <c r="AL426" s="33" t="e">
        <v>#DIV/0!</v>
      </c>
      <c r="AM426" s="33">
        <v>0.23864251950751342</v>
      </c>
      <c r="AN426" s="33">
        <v>2.807970208161354</v>
      </c>
      <c r="AO426" s="33">
        <v>0.75447154851306675</v>
      </c>
      <c r="AP426" s="33">
        <v>2.8075820241104168</v>
      </c>
      <c r="AQ426" s="33">
        <v>6.7527622450091515E-2</v>
      </c>
      <c r="AR426" s="33">
        <v>0.21022722740976485</v>
      </c>
      <c r="AS426" s="33">
        <v>-5.6431928193400843E-2</v>
      </c>
      <c r="AT426" s="33">
        <v>0.11266470769114625</v>
      </c>
      <c r="AU426" s="33">
        <v>0.27639259100524322</v>
      </c>
      <c r="AV426" s="33" t="e">
        <v>#DIV/0!</v>
      </c>
      <c r="AW426" s="33" t="e">
        <v>#DIV/0!</v>
      </c>
      <c r="AX426" s="33" t="e">
        <v>#DIV/0!</v>
      </c>
      <c r="AY426" s="33">
        <v>3.4054161879364866</v>
      </c>
      <c r="AZ426" s="33">
        <v>1.9578962999421583</v>
      </c>
      <c r="BA426" s="33">
        <v>-0.10318012881429853</v>
      </c>
      <c r="BB426" s="33" t="e">
        <v>#DIV/0!</v>
      </c>
      <c r="BC426" s="33">
        <v>0.15103177719471278</v>
      </c>
    </row>
    <row r="427" spans="1:55" s="34" customFormat="1" x14ac:dyDescent="0.2">
      <c r="A427" s="30" t="s">
        <v>1402</v>
      </c>
      <c r="B427" s="30"/>
      <c r="C427" s="30"/>
      <c r="D427" s="30"/>
      <c r="E427" s="30"/>
      <c r="F427" s="30"/>
      <c r="G427" s="30"/>
      <c r="H427" s="31"/>
      <c r="I427" s="31"/>
      <c r="J427" s="31"/>
      <c r="K427" s="32"/>
      <c r="L427" s="32"/>
      <c r="M427" s="30"/>
      <c r="N427" s="33">
        <v>2.0779733643464584</v>
      </c>
      <c r="O427" s="33">
        <v>2.0314847234507369</v>
      </c>
      <c r="P427" s="33">
        <v>1.1539087587524126</v>
      </c>
      <c r="Q427" s="33">
        <v>13.614664156976977</v>
      </c>
      <c r="R427" s="33">
        <v>0.25886955245495935</v>
      </c>
      <c r="S427" s="33">
        <v>6.2537149186243604E-2</v>
      </c>
      <c r="T427" s="33">
        <v>0.2530565735420216</v>
      </c>
      <c r="U427" s="33">
        <v>4.3949519056459305</v>
      </c>
      <c r="V427" s="33">
        <v>0.43710925275966772</v>
      </c>
      <c r="W427" s="33">
        <v>4.0816153641537278</v>
      </c>
      <c r="X427" s="33">
        <v>0.21811555482343037</v>
      </c>
      <c r="Y427" s="33">
        <v>0.62336149863462531</v>
      </c>
      <c r="Z427" s="33">
        <v>0.21811555482343264</v>
      </c>
      <c r="AA427" s="33">
        <v>0.16022112496879826</v>
      </c>
      <c r="AB427" s="33">
        <v>0.28016778037707202</v>
      </c>
      <c r="AC427" s="33">
        <v>0.23508115803745816</v>
      </c>
      <c r="AD427" s="33">
        <v>0.16801026266626073</v>
      </c>
      <c r="AE427" s="33">
        <v>0.12583206402256419</v>
      </c>
      <c r="AF427" s="33">
        <v>0.19258271892407919</v>
      </c>
      <c r="AG427" s="33" t="e">
        <v>#DIV/0!</v>
      </c>
      <c r="AH427" s="33" t="e">
        <v>#DIV/0!</v>
      </c>
      <c r="AI427" s="33">
        <v>35.557545825579055</v>
      </c>
      <c r="AJ427" s="33">
        <v>0.63744472435674771</v>
      </c>
      <c r="AK427" s="33" t="e">
        <v>#DIV/0!</v>
      </c>
      <c r="AL427" s="33" t="e">
        <v>#DIV/0!</v>
      </c>
      <c r="AM427" s="33">
        <v>1.2941982572226225</v>
      </c>
      <c r="AN427" s="33">
        <v>14.490635191314903</v>
      </c>
      <c r="AO427" s="33">
        <v>0.63800236108931763</v>
      </c>
      <c r="AP427" s="33">
        <v>65.725407406425887</v>
      </c>
      <c r="AQ427" s="33">
        <v>6.5645076807669775E-2</v>
      </c>
      <c r="AR427" s="33">
        <v>0.13801530213678498</v>
      </c>
      <c r="AS427" s="33">
        <v>0.28731841936034214</v>
      </c>
      <c r="AT427" s="33">
        <v>6.6788764011617471E-2</v>
      </c>
      <c r="AU427" s="33">
        <v>0.7893756313216832</v>
      </c>
      <c r="AV427" s="33" t="e">
        <v>#DIV/0!</v>
      </c>
      <c r="AW427" s="33" t="e">
        <v>#DIV/0!</v>
      </c>
      <c r="AX427" s="33" t="e">
        <v>#DIV/0!</v>
      </c>
      <c r="AY427" s="33">
        <v>4.0574392289611554</v>
      </c>
      <c r="AZ427" s="33">
        <v>4.713129968443349</v>
      </c>
      <c r="BA427" s="33">
        <v>40.719523310179078</v>
      </c>
      <c r="BB427" s="33" t="e">
        <v>#DIV/0!</v>
      </c>
      <c r="BC427" s="33">
        <v>0.12625691409479162</v>
      </c>
    </row>
    <row r="428" spans="1:55" s="34" customFormat="1" x14ac:dyDescent="0.2">
      <c r="A428" s="30" t="s">
        <v>1403</v>
      </c>
      <c r="B428" s="30"/>
      <c r="C428" s="30"/>
      <c r="D428" s="30"/>
      <c r="E428" s="30"/>
      <c r="F428" s="30"/>
      <c r="G428" s="30"/>
      <c r="H428" s="31"/>
      <c r="I428" s="31"/>
      <c r="J428" s="31"/>
      <c r="K428" s="32"/>
      <c r="L428" s="32"/>
      <c r="M428" s="30"/>
      <c r="N428" s="33">
        <v>2.0848770091207919E-2</v>
      </c>
      <c r="O428" s="33">
        <v>2.0848770091207919E-2</v>
      </c>
      <c r="P428" s="33">
        <v>0</v>
      </c>
      <c r="Q428" s="33">
        <v>-77.389162561576356</v>
      </c>
      <c r="R428" s="33">
        <v>0</v>
      </c>
      <c r="S428" s="33">
        <v>0</v>
      </c>
      <c r="T428" s="33">
        <v>0</v>
      </c>
      <c r="U428" s="33">
        <v>-48.220191470844213</v>
      </c>
      <c r="V428" s="33">
        <v>-3.7371627502175806</v>
      </c>
      <c r="W428" s="33">
        <v>-44.483028720626635</v>
      </c>
      <c r="X428" s="33">
        <v>5.3404295955929654E-3</v>
      </c>
      <c r="Y428" s="33">
        <v>-3.5593481907126416</v>
      </c>
      <c r="Z428" s="33">
        <v>-0.23117050873291203</v>
      </c>
      <c r="AA428" s="33">
        <v>0</v>
      </c>
      <c r="AB428" s="33">
        <v>-3.2690459430680261</v>
      </c>
      <c r="AC428" s="33">
        <v>2.9684493026171446E-2</v>
      </c>
      <c r="AD428" s="33">
        <v>-0.39122051384784895</v>
      </c>
      <c r="AE428" s="33">
        <v>-0.39122051384784895</v>
      </c>
      <c r="AF428" s="33">
        <v>-1.2010493179433368</v>
      </c>
      <c r="AG428" s="33" t="e">
        <v>#DIV/0!</v>
      </c>
      <c r="AH428" s="33" t="e">
        <v>#DIV/0!</v>
      </c>
      <c r="AI428" s="33">
        <v>-729.55555555555554</v>
      </c>
      <c r="AJ428" s="33">
        <v>-0.32671900176938307</v>
      </c>
      <c r="AK428" s="33" t="e">
        <v>#DIV/0!</v>
      </c>
      <c r="AL428" s="33" t="e">
        <v>#DIV/0!</v>
      </c>
      <c r="AM428" s="33">
        <v>-8.7084421235857263</v>
      </c>
      <c r="AN428" s="33">
        <v>-83.822660098522164</v>
      </c>
      <c r="AO428" s="33">
        <v>4.8088696313028423E-2</v>
      </c>
      <c r="AP428" s="33">
        <v>-724.85955056179773</v>
      </c>
      <c r="AQ428" s="33">
        <v>-0.25999454842813013</v>
      </c>
      <c r="AR428" s="33">
        <v>-0.152740257970926</v>
      </c>
      <c r="AS428" s="33">
        <v>-2.9079445955973289</v>
      </c>
      <c r="AT428" s="33">
        <v>-9.3934267871514793E-2</v>
      </c>
      <c r="AU428" s="33">
        <v>-6.5401199690402478</v>
      </c>
      <c r="AV428" s="33" t="e">
        <v>#DIV/0!</v>
      </c>
      <c r="AW428" s="33" t="e">
        <v>#DIV/0!</v>
      </c>
      <c r="AX428" s="33" t="e">
        <v>#DIV/0!</v>
      </c>
      <c r="AY428" s="33">
        <v>-11.570749600646854</v>
      </c>
      <c r="AZ428" s="33">
        <v>-67.355653071760457</v>
      </c>
      <c r="BA428" s="33">
        <v>-761.82616651418118</v>
      </c>
      <c r="BB428" s="33" t="e">
        <v>#DIV/0!</v>
      </c>
      <c r="BC428" s="33">
        <v>-0.20850080385852091</v>
      </c>
    </row>
    <row r="429" spans="1:55" s="34" customFormat="1" x14ac:dyDescent="0.2">
      <c r="A429" s="30" t="s">
        <v>1404</v>
      </c>
      <c r="B429" s="30"/>
      <c r="C429" s="30"/>
      <c r="D429" s="30"/>
      <c r="E429" s="30"/>
      <c r="F429" s="30"/>
      <c r="G429" s="30"/>
      <c r="H429" s="31"/>
      <c r="I429" s="31"/>
      <c r="J429" s="31"/>
      <c r="K429" s="32"/>
      <c r="L429" s="32"/>
      <c r="M429" s="30"/>
      <c r="N429" s="33">
        <v>31.531661737026081</v>
      </c>
      <c r="O429" s="33">
        <v>31.531661737026081</v>
      </c>
      <c r="P429" s="33">
        <v>11.093351063829788</v>
      </c>
      <c r="Q429" s="33">
        <v>223.10922330097088</v>
      </c>
      <c r="R429" s="33">
        <v>3.7691098806935859</v>
      </c>
      <c r="S429" s="33">
        <v>0.68941172253553229</v>
      </c>
      <c r="T429" s="33">
        <v>3.7304796038974466</v>
      </c>
      <c r="U429" s="33">
        <v>27.065843621399178</v>
      </c>
      <c r="V429" s="33">
        <v>3.9169921875</v>
      </c>
      <c r="W429" s="33">
        <v>27.020576131687243</v>
      </c>
      <c r="X429" s="33">
        <v>1.2311705087329121</v>
      </c>
      <c r="Y429" s="33">
        <v>5.0538548752834469</v>
      </c>
      <c r="Z429" s="33">
        <v>0.994659570404407</v>
      </c>
      <c r="AA429" s="33">
        <v>0.61609797090933327</v>
      </c>
      <c r="AB429" s="33">
        <v>0.90468986384266259</v>
      </c>
      <c r="AC429" s="33">
        <v>1</v>
      </c>
      <c r="AD429" s="33">
        <v>0.8947776220463115</v>
      </c>
      <c r="AE429" s="33">
        <v>0.73984594459535546</v>
      </c>
      <c r="AF429" s="33">
        <v>2.0929182235630668</v>
      </c>
      <c r="AG429" s="33" t="e">
        <v>#DIV/0!</v>
      </c>
      <c r="AH429" s="33" t="e">
        <v>#DIV/0!</v>
      </c>
      <c r="AI429" s="33">
        <v>9.9790190832046584</v>
      </c>
      <c r="AJ429" s="33">
        <v>6.4404255319148938</v>
      </c>
      <c r="AK429" s="33" t="e">
        <v>#DIV/0!</v>
      </c>
      <c r="AL429" s="33" t="e">
        <v>#DIV/0!</v>
      </c>
      <c r="AM429" s="33">
        <v>19.895631067961165</v>
      </c>
      <c r="AN429" s="33">
        <v>226.67961165048544</v>
      </c>
      <c r="AO429" s="33">
        <v>4.3363337275780962</v>
      </c>
      <c r="AP429" s="33">
        <v>543.23809523809518</v>
      </c>
      <c r="AQ429" s="33">
        <v>0.33212309964828329</v>
      </c>
      <c r="AR429" s="33">
        <v>0.85775082088029952</v>
      </c>
      <c r="AS429" s="33">
        <v>1.8815186409235916</v>
      </c>
      <c r="AT429" s="33">
        <v>0.40518050129488631</v>
      </c>
      <c r="AU429" s="33">
        <v>4.1457068516912399</v>
      </c>
      <c r="AV429" s="33" t="e">
        <v>#DIV/0!</v>
      </c>
      <c r="AW429" s="33" t="e">
        <v>#DIV/0!</v>
      </c>
      <c r="AX429" s="33" t="e">
        <v>#DIV/0!</v>
      </c>
      <c r="AY429" s="33">
        <v>46.302116675271037</v>
      </c>
      <c r="AZ429" s="33">
        <v>23.968418865572406</v>
      </c>
      <c r="BA429" s="33">
        <v>263.54545454545456</v>
      </c>
      <c r="BB429" s="33" t="e">
        <v>#DIV/0!</v>
      </c>
      <c r="BC429" s="33">
        <v>1.1887572183146775</v>
      </c>
    </row>
    <row r="430" spans="1:55" x14ac:dyDescent="0.2">
      <c r="A430" s="1"/>
      <c r="B430" s="1"/>
      <c r="C430" s="16"/>
      <c r="D430" s="1"/>
      <c r="E430" s="1"/>
      <c r="F430" s="1"/>
      <c r="G430" s="1"/>
      <c r="H430" s="11"/>
      <c r="I430" s="11"/>
      <c r="J430" s="11"/>
      <c r="K430" s="2"/>
      <c r="L430" s="2"/>
      <c r="M430" s="1"/>
    </row>
    <row r="431" spans="1:55" x14ac:dyDescent="0.2">
      <c r="A431" s="1"/>
      <c r="B431" s="1"/>
      <c r="C431" s="16"/>
      <c r="D431" s="1"/>
      <c r="E431" s="1"/>
      <c r="F431" s="1"/>
      <c r="G431" s="1"/>
      <c r="H431" s="11"/>
      <c r="I431" s="11"/>
      <c r="J431" s="11"/>
      <c r="K431" s="2"/>
      <c r="L431" s="2"/>
      <c r="M431" s="1"/>
    </row>
    <row r="432" spans="1:55" x14ac:dyDescent="0.2">
      <c r="A432" s="1"/>
      <c r="B432" s="1"/>
      <c r="C432" s="16"/>
      <c r="D432" s="1"/>
      <c r="E432" s="1"/>
      <c r="F432" s="1"/>
      <c r="G432" s="1"/>
      <c r="H432" s="11"/>
      <c r="I432" s="11"/>
      <c r="J432" s="11"/>
      <c r="K432" s="2"/>
      <c r="L432" s="2"/>
      <c r="M432" s="1"/>
    </row>
    <row r="433" spans="1:13" x14ac:dyDescent="0.2">
      <c r="A433" s="1"/>
      <c r="B433" s="1"/>
      <c r="C433" s="16"/>
      <c r="D433" s="1"/>
      <c r="E433" s="1"/>
      <c r="F433" s="1"/>
      <c r="G433" s="1"/>
      <c r="H433" s="11"/>
      <c r="I433" s="11"/>
      <c r="J433" s="11"/>
      <c r="K433" s="2"/>
      <c r="L433" s="2"/>
      <c r="M433" s="1"/>
    </row>
    <row r="434" spans="1:13" x14ac:dyDescent="0.2">
      <c r="A434" s="1"/>
      <c r="B434" s="1"/>
      <c r="C434" s="16"/>
      <c r="D434" s="1"/>
      <c r="E434" s="1"/>
      <c r="F434" s="1"/>
      <c r="G434" s="1"/>
      <c r="H434" s="11"/>
      <c r="I434" s="11"/>
      <c r="J434" s="11"/>
      <c r="K434" s="2"/>
      <c r="L434" s="2"/>
      <c r="M434" s="1"/>
    </row>
    <row r="435" spans="1:13" x14ac:dyDescent="0.2">
      <c r="A435" s="1"/>
      <c r="B435" s="1"/>
      <c r="C435" s="16"/>
      <c r="D435" s="1"/>
      <c r="E435" s="1"/>
      <c r="F435" s="1"/>
      <c r="G435" s="1"/>
      <c r="H435" s="11"/>
      <c r="I435" s="11"/>
      <c r="J435" s="11"/>
      <c r="K435" s="2"/>
      <c r="L435" s="2"/>
      <c r="M435" s="1"/>
    </row>
    <row r="436" spans="1:13" x14ac:dyDescent="0.2">
      <c r="A436" s="1"/>
      <c r="B436" s="1"/>
      <c r="C436" s="16"/>
      <c r="D436" s="1"/>
      <c r="E436" s="1"/>
      <c r="F436" s="1"/>
      <c r="G436" s="1"/>
      <c r="H436" s="11"/>
      <c r="I436" s="11"/>
      <c r="J436" s="11"/>
      <c r="K436" s="2"/>
      <c r="L436" s="2"/>
      <c r="M436" s="1"/>
    </row>
    <row r="437" spans="1:13" x14ac:dyDescent="0.2">
      <c r="A437" s="1"/>
      <c r="B437" s="1"/>
      <c r="C437" s="16"/>
      <c r="D437" s="1"/>
      <c r="E437" s="1"/>
      <c r="F437" s="1"/>
      <c r="G437" s="1"/>
      <c r="H437" s="11"/>
      <c r="I437" s="11"/>
      <c r="J437" s="11"/>
      <c r="K437" s="2"/>
      <c r="L437" s="2"/>
      <c r="M437" s="1"/>
    </row>
    <row r="438" spans="1:13" x14ac:dyDescent="0.2">
      <c r="A438" s="1"/>
      <c r="B438" s="1"/>
      <c r="C438" s="16"/>
      <c r="D438" s="1"/>
      <c r="E438" s="1"/>
      <c r="F438" s="1"/>
      <c r="G438" s="1"/>
      <c r="H438" s="11"/>
      <c r="I438" s="11"/>
      <c r="J438" s="11"/>
      <c r="K438" s="2"/>
      <c r="L438" s="2"/>
      <c r="M438" s="1"/>
    </row>
    <row r="439" spans="1:13" x14ac:dyDescent="0.2">
      <c r="A439" s="1"/>
      <c r="B439" s="1"/>
      <c r="C439" s="16"/>
      <c r="D439" s="1"/>
      <c r="E439" s="1"/>
      <c r="F439" s="1"/>
      <c r="G439" s="1"/>
      <c r="H439" s="11"/>
      <c r="I439" s="11"/>
      <c r="J439" s="11"/>
      <c r="K439" s="2"/>
      <c r="L439" s="2"/>
      <c r="M439" s="1"/>
    </row>
    <row r="440" spans="1:13" x14ac:dyDescent="0.2">
      <c r="A440" s="1"/>
      <c r="B440" s="1"/>
      <c r="C440" s="16"/>
      <c r="D440" s="1"/>
      <c r="E440" s="1"/>
      <c r="F440" s="1"/>
      <c r="G440" s="1"/>
      <c r="H440" s="11"/>
      <c r="I440" s="11"/>
      <c r="J440" s="11"/>
      <c r="K440" s="2"/>
      <c r="L440" s="2"/>
      <c r="M440" s="1"/>
    </row>
    <row r="441" spans="1:13" x14ac:dyDescent="0.2">
      <c r="A441" s="1"/>
      <c r="B441" s="1"/>
      <c r="C441" s="16"/>
      <c r="D441" s="1"/>
      <c r="E441" s="1"/>
      <c r="F441" s="1"/>
      <c r="G441" s="1"/>
      <c r="H441" s="11"/>
      <c r="I441" s="11"/>
      <c r="J441" s="11"/>
      <c r="K441" s="2"/>
      <c r="L441" s="2"/>
      <c r="M441" s="1"/>
    </row>
    <row r="442" spans="1:13" x14ac:dyDescent="0.2">
      <c r="A442" s="1"/>
      <c r="B442" s="1"/>
      <c r="C442" s="16"/>
      <c r="D442" s="1"/>
      <c r="E442" s="1"/>
      <c r="F442" s="1"/>
      <c r="G442" s="1"/>
      <c r="H442" s="11"/>
      <c r="I442" s="11"/>
      <c r="J442" s="11"/>
      <c r="K442" s="2"/>
      <c r="L442" s="2"/>
      <c r="M442" s="1"/>
    </row>
    <row r="443" spans="1:13" x14ac:dyDescent="0.2">
      <c r="A443" s="1"/>
      <c r="B443" s="1"/>
      <c r="C443" s="16"/>
      <c r="D443" s="1"/>
      <c r="E443" s="1"/>
      <c r="F443" s="1"/>
      <c r="G443" s="1"/>
      <c r="H443" s="11"/>
      <c r="I443" s="11"/>
      <c r="J443" s="11"/>
      <c r="K443" s="2"/>
      <c r="L443" s="2"/>
      <c r="M443" s="1"/>
    </row>
    <row r="444" spans="1:13" x14ac:dyDescent="0.2">
      <c r="A444" s="1"/>
      <c r="B444" s="1"/>
      <c r="C444" s="16"/>
      <c r="D444" s="1"/>
      <c r="E444" s="1"/>
      <c r="F444" s="1"/>
      <c r="G444" s="1"/>
      <c r="H444" s="11"/>
      <c r="I444" s="11"/>
      <c r="J444" s="11"/>
      <c r="K444" s="2"/>
      <c r="L444" s="2"/>
      <c r="M444" s="1"/>
    </row>
    <row r="445" spans="1:13" x14ac:dyDescent="0.2">
      <c r="A445" s="1"/>
      <c r="B445" s="1"/>
      <c r="C445" s="16"/>
      <c r="D445" s="1"/>
      <c r="E445" s="1"/>
      <c r="F445" s="1"/>
      <c r="G445" s="1"/>
      <c r="H445" s="11"/>
      <c r="I445" s="11"/>
      <c r="J445" s="11"/>
      <c r="K445" s="2"/>
      <c r="L445" s="2"/>
      <c r="M445" s="1"/>
    </row>
    <row r="446" spans="1:13" x14ac:dyDescent="0.2">
      <c r="A446" s="1"/>
      <c r="B446" s="1"/>
      <c r="C446" s="16"/>
      <c r="D446" s="1"/>
      <c r="E446" s="1"/>
      <c r="F446" s="1"/>
      <c r="G446" s="1"/>
      <c r="H446" s="11"/>
      <c r="I446" s="11"/>
      <c r="J446" s="11"/>
      <c r="K446" s="2"/>
      <c r="L446" s="2"/>
      <c r="M446" s="1"/>
    </row>
    <row r="447" spans="1:13" x14ac:dyDescent="0.2">
      <c r="A447" s="1"/>
      <c r="B447" s="1"/>
      <c r="C447" s="16"/>
      <c r="D447" s="1"/>
      <c r="E447" s="1"/>
      <c r="F447" s="1"/>
      <c r="G447" s="1"/>
      <c r="H447" s="11"/>
      <c r="I447" s="11"/>
      <c r="J447" s="11"/>
      <c r="K447" s="2"/>
      <c r="L447" s="2"/>
      <c r="M447" s="1"/>
    </row>
    <row r="448" spans="1:13" x14ac:dyDescent="0.2">
      <c r="A448" s="1"/>
      <c r="B448" s="1"/>
      <c r="C448" s="16"/>
      <c r="D448" s="1"/>
      <c r="E448" s="1"/>
      <c r="F448" s="1"/>
      <c r="G448" s="1"/>
      <c r="H448" s="11"/>
      <c r="I448" s="11"/>
      <c r="J448" s="11"/>
      <c r="K448" s="2"/>
      <c r="L448" s="2"/>
      <c r="M448" s="1"/>
    </row>
    <row r="449" spans="1:13" x14ac:dyDescent="0.2">
      <c r="A449" s="1"/>
      <c r="B449" s="1"/>
      <c r="C449" s="16"/>
      <c r="D449" s="1"/>
      <c r="E449" s="1"/>
      <c r="F449" s="1"/>
      <c r="G449" s="1"/>
      <c r="H449" s="11"/>
      <c r="I449" s="11"/>
      <c r="J449" s="11"/>
      <c r="K449" s="2"/>
      <c r="L449" s="2"/>
      <c r="M449" s="1"/>
    </row>
    <row r="450" spans="1:13" x14ac:dyDescent="0.2">
      <c r="A450" s="1"/>
      <c r="B450" s="1"/>
      <c r="C450" s="16"/>
      <c r="D450" s="1"/>
      <c r="E450" s="1"/>
      <c r="F450" s="1"/>
      <c r="G450" s="1"/>
      <c r="H450" s="11"/>
      <c r="I450" s="11"/>
      <c r="J450" s="11"/>
      <c r="K450" s="2"/>
      <c r="L450" s="2"/>
      <c r="M450" s="1"/>
    </row>
    <row r="451" spans="1:13" x14ac:dyDescent="0.2">
      <c r="A451" s="1"/>
      <c r="B451" s="1"/>
      <c r="C451" s="16"/>
      <c r="D451" s="1"/>
      <c r="E451" s="1"/>
      <c r="F451" s="1"/>
      <c r="G451" s="1"/>
      <c r="H451" s="11"/>
      <c r="I451" s="11"/>
      <c r="J451" s="11"/>
      <c r="K451" s="2"/>
      <c r="L451" s="2"/>
      <c r="M451" s="1"/>
    </row>
    <row r="452" spans="1:13" x14ac:dyDescent="0.2">
      <c r="A452" s="1"/>
      <c r="B452" s="1"/>
      <c r="C452" s="16"/>
      <c r="D452" s="1"/>
      <c r="E452" s="1"/>
      <c r="F452" s="1"/>
      <c r="G452" s="1"/>
      <c r="H452" s="11"/>
      <c r="I452" s="11"/>
      <c r="J452" s="11"/>
      <c r="K452" s="2"/>
      <c r="L452" s="2"/>
      <c r="M452" s="1"/>
    </row>
    <row r="453" spans="1:13" x14ac:dyDescent="0.2">
      <c r="A453" s="1"/>
      <c r="B453" s="1"/>
      <c r="C453" s="16"/>
      <c r="D453" s="1"/>
      <c r="E453" s="1"/>
      <c r="F453" s="1"/>
      <c r="G453" s="1"/>
      <c r="H453" s="11"/>
      <c r="I453" s="11"/>
      <c r="J453" s="11"/>
      <c r="K453" s="2"/>
      <c r="L453" s="2"/>
      <c r="M453" s="1"/>
    </row>
    <row r="454" spans="1:13" x14ac:dyDescent="0.2">
      <c r="A454" s="1"/>
      <c r="B454" s="1"/>
      <c r="C454" s="16"/>
      <c r="D454" s="1"/>
      <c r="E454" s="1"/>
      <c r="F454" s="1"/>
      <c r="G454" s="1"/>
      <c r="H454" s="11"/>
      <c r="I454" s="11"/>
      <c r="J454" s="11"/>
      <c r="K454" s="2"/>
      <c r="L454" s="2"/>
      <c r="M454" s="1"/>
    </row>
    <row r="455" spans="1:13" x14ac:dyDescent="0.2">
      <c r="A455" s="1"/>
      <c r="B455" s="1"/>
      <c r="C455" s="16"/>
      <c r="D455" s="1"/>
      <c r="E455" s="1"/>
      <c r="F455" s="1"/>
      <c r="G455" s="1"/>
      <c r="H455" s="11"/>
      <c r="I455" s="11"/>
      <c r="J455" s="11"/>
      <c r="K455" s="2"/>
      <c r="L455" s="2"/>
      <c r="M455" s="1"/>
    </row>
    <row r="456" spans="1:13" x14ac:dyDescent="0.2">
      <c r="A456" s="1"/>
      <c r="B456" s="1"/>
      <c r="C456" s="16"/>
      <c r="D456" s="1"/>
      <c r="E456" s="1"/>
      <c r="F456" s="1"/>
      <c r="G456" s="1"/>
      <c r="H456" s="11"/>
      <c r="I456" s="11"/>
      <c r="J456" s="11"/>
      <c r="K456" s="2"/>
      <c r="L456" s="2"/>
      <c r="M456" s="1"/>
    </row>
    <row r="457" spans="1:13" x14ac:dyDescent="0.2">
      <c r="A457" s="1"/>
      <c r="B457" s="1"/>
      <c r="C457" s="16"/>
      <c r="D457" s="1"/>
      <c r="E457" s="1"/>
      <c r="F457" s="1"/>
      <c r="G457" s="1"/>
      <c r="H457" s="11"/>
      <c r="I457" s="11"/>
      <c r="J457" s="11"/>
      <c r="K457" s="2"/>
      <c r="L457" s="2"/>
      <c r="M457" s="1"/>
    </row>
    <row r="458" spans="1:13" x14ac:dyDescent="0.2">
      <c r="A458" s="1"/>
      <c r="B458" s="1"/>
      <c r="C458" s="16"/>
      <c r="D458" s="1"/>
      <c r="E458" s="1"/>
      <c r="F458" s="1"/>
      <c r="G458" s="1"/>
      <c r="H458" s="11"/>
      <c r="I458" s="11"/>
      <c r="J458" s="11"/>
      <c r="K458" s="2"/>
      <c r="L458" s="2"/>
      <c r="M458" s="1"/>
    </row>
    <row r="459" spans="1:13" x14ac:dyDescent="0.2">
      <c r="A459" s="1"/>
      <c r="B459" s="1"/>
      <c r="C459" s="16"/>
      <c r="D459" s="1"/>
      <c r="E459" s="1"/>
      <c r="F459" s="1"/>
      <c r="G459" s="1"/>
      <c r="H459" s="11"/>
      <c r="I459" s="11"/>
      <c r="J459" s="11"/>
      <c r="K459" s="2"/>
      <c r="L459" s="2"/>
      <c r="M459" s="1"/>
    </row>
    <row r="460" spans="1:13" x14ac:dyDescent="0.2">
      <c r="A460" s="1"/>
      <c r="B460" s="1"/>
      <c r="C460" s="16"/>
      <c r="D460" s="1"/>
      <c r="E460" s="1"/>
      <c r="F460" s="1"/>
      <c r="G460" s="1"/>
      <c r="H460" s="11"/>
      <c r="I460" s="11"/>
      <c r="J460" s="11"/>
      <c r="K460" s="2"/>
      <c r="L460" s="2"/>
      <c r="M460" s="1"/>
    </row>
    <row r="461" spans="1:13" x14ac:dyDescent="0.2">
      <c r="A461" s="1"/>
      <c r="B461" s="1"/>
      <c r="C461" s="16"/>
      <c r="D461" s="1"/>
      <c r="E461" s="1"/>
      <c r="F461" s="1"/>
      <c r="G461" s="1"/>
      <c r="H461" s="11"/>
      <c r="I461" s="11"/>
      <c r="J461" s="11"/>
      <c r="K461" s="2"/>
      <c r="L461" s="2"/>
      <c r="M461" s="1"/>
    </row>
    <row r="462" spans="1:13" x14ac:dyDescent="0.2">
      <c r="A462" s="1"/>
      <c r="B462" s="1"/>
      <c r="C462" s="16"/>
      <c r="D462" s="1"/>
      <c r="E462" s="1"/>
      <c r="F462" s="1"/>
      <c r="G462" s="1"/>
      <c r="H462" s="11"/>
      <c r="I462" s="11"/>
      <c r="J462" s="11"/>
      <c r="K462" s="2"/>
      <c r="L462" s="2"/>
      <c r="M462" s="1"/>
    </row>
    <row r="463" spans="1:13" x14ac:dyDescent="0.2">
      <c r="A463" s="1"/>
      <c r="B463" s="1"/>
      <c r="C463" s="16"/>
      <c r="D463" s="1"/>
      <c r="E463" s="1"/>
      <c r="F463" s="1"/>
      <c r="G463" s="1"/>
      <c r="H463" s="11"/>
      <c r="I463" s="11"/>
      <c r="J463" s="11"/>
      <c r="K463" s="2"/>
      <c r="L463" s="2"/>
      <c r="M463" s="1"/>
    </row>
    <row r="464" spans="1:13" x14ac:dyDescent="0.2">
      <c r="A464" s="1"/>
      <c r="B464" s="1"/>
      <c r="C464" s="16"/>
      <c r="D464" s="1"/>
      <c r="E464" s="1"/>
      <c r="F464" s="1"/>
      <c r="G464" s="1"/>
      <c r="H464" s="11"/>
      <c r="I464" s="11"/>
      <c r="J464" s="11"/>
      <c r="K464" s="2"/>
      <c r="L464" s="2"/>
      <c r="M464" s="1"/>
    </row>
    <row r="465" spans="1:13" x14ac:dyDescent="0.2">
      <c r="A465" s="1"/>
      <c r="B465" s="1"/>
      <c r="C465" s="16"/>
      <c r="D465" s="1"/>
      <c r="E465" s="1"/>
      <c r="F465" s="1"/>
      <c r="G465" s="1"/>
      <c r="H465" s="11"/>
      <c r="I465" s="11"/>
      <c r="J465" s="11"/>
      <c r="K465" s="2"/>
      <c r="L465" s="2"/>
      <c r="M465" s="1"/>
    </row>
    <row r="466" spans="1:13" x14ac:dyDescent="0.2">
      <c r="A466" s="1"/>
      <c r="B466" s="1"/>
      <c r="C466" s="16"/>
      <c r="D466" s="1"/>
      <c r="E466" s="1"/>
      <c r="F466" s="1"/>
      <c r="G466" s="1"/>
      <c r="H466" s="11"/>
      <c r="I466" s="11"/>
      <c r="J466" s="11"/>
      <c r="K466" s="2"/>
      <c r="L466" s="2"/>
      <c r="M466" s="1"/>
    </row>
    <row r="467" spans="1:13" x14ac:dyDescent="0.2">
      <c r="A467" s="1"/>
      <c r="B467" s="1"/>
      <c r="C467" s="16"/>
      <c r="D467" s="1"/>
      <c r="E467" s="1"/>
      <c r="F467" s="1"/>
      <c r="G467" s="1"/>
      <c r="H467" s="11"/>
      <c r="I467" s="11"/>
      <c r="J467" s="11"/>
      <c r="K467" s="2"/>
      <c r="L467" s="2"/>
      <c r="M467" s="1"/>
    </row>
    <row r="468" spans="1:13" x14ac:dyDescent="0.2">
      <c r="A468" s="1"/>
      <c r="B468" s="1"/>
      <c r="C468" s="16"/>
      <c r="D468" s="1"/>
      <c r="E468" s="1"/>
      <c r="F468" s="1"/>
      <c r="G468" s="1"/>
      <c r="H468" s="11"/>
      <c r="I468" s="11"/>
      <c r="J468" s="11"/>
      <c r="K468" s="2"/>
      <c r="L468" s="2"/>
      <c r="M468" s="1"/>
    </row>
    <row r="469" spans="1:13" x14ac:dyDescent="0.2">
      <c r="A469" s="1"/>
      <c r="B469" s="1"/>
      <c r="C469" s="16"/>
      <c r="D469" s="1"/>
      <c r="E469" s="1"/>
      <c r="F469" s="1"/>
      <c r="G469" s="1"/>
      <c r="H469" s="11"/>
      <c r="I469" s="11"/>
      <c r="J469" s="11"/>
      <c r="K469" s="2"/>
      <c r="L469" s="2"/>
      <c r="M469" s="1"/>
    </row>
    <row r="470" spans="1:13" x14ac:dyDescent="0.2">
      <c r="A470" s="1"/>
      <c r="B470" s="1"/>
      <c r="C470" s="16"/>
      <c r="D470" s="1"/>
      <c r="E470" s="1"/>
      <c r="F470" s="1"/>
      <c r="G470" s="1"/>
      <c r="H470" s="11"/>
      <c r="I470" s="11"/>
      <c r="J470" s="11"/>
      <c r="K470" s="2"/>
      <c r="L470" s="2"/>
      <c r="M470" s="1"/>
    </row>
    <row r="471" spans="1:13" x14ac:dyDescent="0.2">
      <c r="A471" s="1"/>
      <c r="B471" s="1"/>
      <c r="C471" s="16"/>
      <c r="D471" s="1"/>
      <c r="E471" s="1"/>
      <c r="F471" s="1"/>
      <c r="G471" s="1"/>
      <c r="H471" s="11"/>
      <c r="I471" s="11"/>
      <c r="J471" s="11"/>
      <c r="K471" s="2"/>
      <c r="L471" s="2"/>
      <c r="M471" s="1"/>
    </row>
    <row r="472" spans="1:13" x14ac:dyDescent="0.2">
      <c r="A472" s="1"/>
      <c r="B472" s="1"/>
      <c r="C472" s="16"/>
      <c r="D472" s="1"/>
      <c r="E472" s="1"/>
      <c r="F472" s="1"/>
      <c r="G472" s="1"/>
      <c r="H472" s="11"/>
      <c r="I472" s="11"/>
      <c r="J472" s="11"/>
      <c r="K472" s="2"/>
      <c r="L472" s="2"/>
      <c r="M472" s="1"/>
    </row>
    <row r="473" spans="1:13" x14ac:dyDescent="0.2">
      <c r="A473" s="1"/>
      <c r="B473" s="1"/>
      <c r="C473" s="16"/>
      <c r="D473" s="1"/>
      <c r="E473" s="1"/>
      <c r="F473" s="1"/>
      <c r="G473" s="1"/>
      <c r="H473" s="11"/>
      <c r="I473" s="11"/>
      <c r="J473" s="11"/>
      <c r="K473" s="2"/>
      <c r="L473" s="2"/>
      <c r="M473" s="1"/>
    </row>
    <row r="474" spans="1:13" x14ac:dyDescent="0.2">
      <c r="A474" s="1"/>
      <c r="B474" s="1"/>
      <c r="C474" s="16"/>
      <c r="D474" s="1"/>
      <c r="E474" s="1"/>
      <c r="F474" s="1"/>
      <c r="G474" s="1"/>
      <c r="H474" s="11"/>
      <c r="I474" s="11"/>
      <c r="J474" s="11"/>
      <c r="K474" s="2"/>
      <c r="L474" s="2"/>
      <c r="M474" s="1"/>
    </row>
    <row r="475" spans="1:13" x14ac:dyDescent="0.2">
      <c r="A475" s="1"/>
      <c r="B475" s="1"/>
      <c r="C475" s="16"/>
      <c r="D475" s="1"/>
      <c r="E475" s="1"/>
      <c r="F475" s="1"/>
      <c r="G475" s="1"/>
      <c r="H475" s="11"/>
      <c r="I475" s="11"/>
      <c r="J475" s="11"/>
      <c r="K475" s="2"/>
      <c r="L475" s="2"/>
      <c r="M475" s="1"/>
    </row>
    <row r="476" spans="1:13" x14ac:dyDescent="0.2">
      <c r="A476" s="1"/>
      <c r="B476" s="1"/>
      <c r="C476" s="16"/>
      <c r="D476" s="1"/>
      <c r="E476" s="1"/>
      <c r="F476" s="1"/>
      <c r="G476" s="1"/>
      <c r="H476" s="11"/>
      <c r="I476" s="11"/>
      <c r="J476" s="11"/>
      <c r="K476" s="2"/>
      <c r="L476" s="2"/>
      <c r="M476" s="1"/>
    </row>
    <row r="477" spans="1:13" x14ac:dyDescent="0.2">
      <c r="A477" s="1"/>
      <c r="B477" s="1"/>
      <c r="C477" s="16"/>
      <c r="D477" s="1"/>
      <c r="E477" s="1"/>
      <c r="F477" s="1"/>
      <c r="G477" s="1"/>
      <c r="H477" s="11"/>
      <c r="I477" s="11"/>
      <c r="J477" s="11"/>
      <c r="K477" s="2"/>
      <c r="L477" s="2"/>
      <c r="M477" s="1"/>
    </row>
    <row r="478" spans="1:13" x14ac:dyDescent="0.2">
      <c r="A478" s="1"/>
      <c r="B478" s="1"/>
      <c r="C478" s="16"/>
      <c r="D478" s="1"/>
      <c r="E478" s="1"/>
      <c r="F478" s="1"/>
      <c r="G478" s="1"/>
      <c r="H478" s="11"/>
      <c r="I478" s="11"/>
      <c r="J478" s="11"/>
      <c r="K478" s="2"/>
      <c r="L478" s="2"/>
      <c r="M478" s="1"/>
    </row>
    <row r="479" spans="1:13" x14ac:dyDescent="0.2">
      <c r="A479" s="1"/>
      <c r="B479" s="1"/>
      <c r="C479" s="16"/>
      <c r="D479" s="1"/>
      <c r="E479" s="1"/>
      <c r="F479" s="1"/>
      <c r="G479" s="1"/>
      <c r="H479" s="11"/>
      <c r="I479" s="11"/>
      <c r="J479" s="11"/>
      <c r="K479" s="2"/>
      <c r="L479" s="2"/>
      <c r="M479" s="1"/>
    </row>
    <row r="480" spans="1:13" x14ac:dyDescent="0.2">
      <c r="A480" s="1"/>
      <c r="B480" s="1"/>
      <c r="C480" s="16"/>
      <c r="D480" s="1"/>
      <c r="E480" s="1"/>
      <c r="F480" s="1"/>
      <c r="G480" s="1"/>
      <c r="H480" s="11"/>
      <c r="I480" s="11"/>
      <c r="J480" s="11"/>
      <c r="K480" s="2"/>
      <c r="L480" s="2"/>
      <c r="M480" s="1"/>
    </row>
    <row r="481" spans="1:13" x14ac:dyDescent="0.2">
      <c r="A481" s="1"/>
      <c r="B481" s="1"/>
      <c r="C481" s="16"/>
      <c r="D481" s="1"/>
      <c r="E481" s="1"/>
      <c r="F481" s="1"/>
      <c r="G481" s="1"/>
      <c r="H481" s="11"/>
      <c r="I481" s="11"/>
      <c r="J481" s="11"/>
      <c r="K481" s="2"/>
      <c r="L481" s="2"/>
      <c r="M481" s="1"/>
    </row>
    <row r="482" spans="1:13" x14ac:dyDescent="0.2">
      <c r="A482" s="1"/>
      <c r="B482" s="1"/>
      <c r="C482" s="16"/>
      <c r="D482" s="1"/>
      <c r="E482" s="1"/>
      <c r="F482" s="1"/>
      <c r="G482" s="1"/>
      <c r="H482" s="11"/>
      <c r="I482" s="11"/>
      <c r="J482" s="11"/>
      <c r="K482" s="2"/>
      <c r="L482" s="2"/>
      <c r="M482" s="1"/>
    </row>
    <row r="483" spans="1:13" x14ac:dyDescent="0.2">
      <c r="A483" s="1"/>
      <c r="B483" s="1"/>
      <c r="C483" s="16"/>
      <c r="D483" s="1"/>
      <c r="E483" s="1"/>
      <c r="F483" s="1"/>
      <c r="G483" s="1"/>
      <c r="H483" s="11"/>
      <c r="I483" s="11"/>
      <c r="J483" s="11"/>
      <c r="K483" s="2"/>
      <c r="L483" s="2"/>
      <c r="M483" s="1"/>
    </row>
    <row r="484" spans="1:13" x14ac:dyDescent="0.2">
      <c r="A484" s="1"/>
      <c r="B484" s="1"/>
      <c r="C484" s="16"/>
      <c r="D484" s="1"/>
      <c r="E484" s="1"/>
      <c r="F484" s="1"/>
      <c r="G484" s="1"/>
      <c r="H484" s="11"/>
      <c r="I484" s="11"/>
      <c r="J484" s="11"/>
      <c r="K484" s="2"/>
      <c r="L484" s="2"/>
      <c r="M484" s="1"/>
    </row>
    <row r="485" spans="1:13" x14ac:dyDescent="0.2">
      <c r="A485" s="1"/>
      <c r="B485" s="1"/>
      <c r="C485" s="16"/>
      <c r="D485" s="1"/>
      <c r="E485" s="1"/>
      <c r="F485" s="1"/>
      <c r="G485" s="1"/>
      <c r="H485" s="11"/>
      <c r="I485" s="11"/>
      <c r="J485" s="11"/>
      <c r="K485" s="2"/>
      <c r="L485" s="2"/>
      <c r="M485" s="1"/>
    </row>
    <row r="486" spans="1:13" x14ac:dyDescent="0.2">
      <c r="A486" s="1"/>
      <c r="B486" s="1"/>
      <c r="C486" s="16"/>
      <c r="D486" s="1"/>
      <c r="E486" s="1"/>
      <c r="F486" s="1"/>
      <c r="G486" s="1"/>
      <c r="H486" s="11"/>
      <c r="I486" s="11"/>
      <c r="J486" s="11"/>
      <c r="K486" s="2"/>
      <c r="L486" s="2"/>
      <c r="M486" s="1"/>
    </row>
    <row r="487" spans="1:13" x14ac:dyDescent="0.2">
      <c r="A487" s="1"/>
      <c r="B487" s="1"/>
      <c r="C487" s="16"/>
      <c r="D487" s="1"/>
      <c r="E487" s="1"/>
      <c r="F487" s="1"/>
      <c r="G487" s="1"/>
      <c r="H487" s="11"/>
      <c r="I487" s="11"/>
      <c r="J487" s="11"/>
      <c r="K487" s="2"/>
      <c r="L487" s="2"/>
      <c r="M487" s="1"/>
    </row>
    <row r="488" spans="1:13" x14ac:dyDescent="0.2">
      <c r="A488" s="1"/>
      <c r="B488" s="1"/>
      <c r="C488" s="16"/>
      <c r="D488" s="1"/>
      <c r="E488" s="1"/>
      <c r="F488" s="1"/>
      <c r="G488" s="1"/>
      <c r="H488" s="11"/>
      <c r="I488" s="11"/>
      <c r="J488" s="11"/>
      <c r="K488" s="2"/>
      <c r="L488" s="2"/>
      <c r="M488" s="1"/>
    </row>
    <row r="489" spans="1:13" x14ac:dyDescent="0.2">
      <c r="A489" s="1"/>
      <c r="B489" s="1"/>
      <c r="C489" s="16"/>
      <c r="D489" s="1"/>
      <c r="E489" s="1"/>
      <c r="F489" s="1"/>
      <c r="G489" s="1"/>
      <c r="H489" s="11"/>
      <c r="I489" s="11"/>
      <c r="J489" s="11"/>
      <c r="K489" s="2"/>
      <c r="L489" s="2"/>
      <c r="M489" s="1"/>
    </row>
    <row r="490" spans="1:13" x14ac:dyDescent="0.2">
      <c r="A490" s="1"/>
      <c r="B490" s="1"/>
      <c r="C490" s="16"/>
      <c r="D490" s="1"/>
      <c r="E490" s="1"/>
      <c r="F490" s="1"/>
      <c r="G490" s="1"/>
      <c r="H490" s="11"/>
      <c r="I490" s="11"/>
      <c r="J490" s="11"/>
      <c r="K490" s="2"/>
      <c r="L490" s="2"/>
      <c r="M490" s="1"/>
    </row>
    <row r="491" spans="1:13" x14ac:dyDescent="0.2">
      <c r="A491" s="1"/>
      <c r="B491" s="1"/>
      <c r="C491" s="16"/>
      <c r="D491" s="1"/>
      <c r="E491" s="1"/>
      <c r="F491" s="1"/>
      <c r="G491" s="1"/>
      <c r="H491" s="11"/>
      <c r="I491" s="11"/>
      <c r="J491" s="11"/>
      <c r="K491" s="2"/>
      <c r="L491" s="2"/>
      <c r="M491" s="1"/>
    </row>
    <row r="492" spans="1:13" x14ac:dyDescent="0.2">
      <c r="A492" s="1"/>
      <c r="B492" s="1"/>
      <c r="C492" s="16"/>
      <c r="D492" s="1"/>
      <c r="E492" s="1"/>
      <c r="F492" s="1"/>
      <c r="G492" s="1"/>
      <c r="H492" s="11"/>
      <c r="I492" s="11"/>
      <c r="J492" s="11"/>
      <c r="K492" s="2"/>
      <c r="L492" s="2"/>
      <c r="M492" s="1"/>
    </row>
    <row r="493" spans="1:13" x14ac:dyDescent="0.2">
      <c r="A493" s="1"/>
      <c r="B493" s="1"/>
      <c r="C493" s="16"/>
      <c r="D493" s="1"/>
      <c r="E493" s="1"/>
      <c r="F493" s="1"/>
      <c r="G493" s="1"/>
      <c r="H493" s="11"/>
      <c r="I493" s="11"/>
      <c r="J493" s="11"/>
      <c r="K493" s="2"/>
      <c r="L493" s="2"/>
      <c r="M493" s="1"/>
    </row>
    <row r="494" spans="1:13" x14ac:dyDescent="0.2">
      <c r="A494" s="1"/>
      <c r="B494" s="1"/>
      <c r="C494" s="16"/>
      <c r="D494" s="1"/>
      <c r="E494" s="1"/>
      <c r="F494" s="1"/>
      <c r="G494" s="1"/>
      <c r="H494" s="11"/>
      <c r="I494" s="11"/>
      <c r="J494" s="11"/>
      <c r="K494" s="2"/>
      <c r="L494" s="2"/>
      <c r="M494" s="1"/>
    </row>
    <row r="495" spans="1:13" x14ac:dyDescent="0.2">
      <c r="A495" s="1"/>
      <c r="B495" s="1"/>
      <c r="C495" s="16"/>
      <c r="D495" s="1"/>
      <c r="E495" s="1"/>
      <c r="F495" s="1"/>
      <c r="G495" s="1"/>
      <c r="H495" s="11"/>
      <c r="I495" s="11"/>
      <c r="J495" s="11"/>
      <c r="K495" s="2"/>
      <c r="L495" s="2"/>
      <c r="M495" s="1"/>
    </row>
    <row r="496" spans="1:13" x14ac:dyDescent="0.2">
      <c r="A496" s="1"/>
      <c r="B496" s="1"/>
      <c r="C496" s="16"/>
      <c r="D496" s="1"/>
      <c r="E496" s="1"/>
      <c r="F496" s="1"/>
      <c r="G496" s="1"/>
      <c r="H496" s="11"/>
      <c r="I496" s="11"/>
      <c r="J496" s="11"/>
      <c r="K496" s="2"/>
      <c r="L496" s="2"/>
      <c r="M496" s="1"/>
    </row>
    <row r="497" spans="1:13" x14ac:dyDescent="0.2">
      <c r="A497" s="1"/>
      <c r="B497" s="1"/>
      <c r="C497" s="16"/>
      <c r="D497" s="1"/>
      <c r="E497" s="1"/>
      <c r="F497" s="1"/>
      <c r="G497" s="1"/>
      <c r="H497" s="11"/>
      <c r="I497" s="11"/>
      <c r="J497" s="11"/>
      <c r="K497" s="2"/>
      <c r="L497" s="2"/>
      <c r="M497" s="1"/>
    </row>
    <row r="498" spans="1:13" x14ac:dyDescent="0.2">
      <c r="A498" s="1"/>
      <c r="B498" s="1"/>
      <c r="C498" s="16"/>
      <c r="D498" s="1"/>
      <c r="E498" s="1"/>
      <c r="F498" s="1"/>
      <c r="G498" s="1"/>
      <c r="H498" s="11"/>
      <c r="I498" s="11"/>
      <c r="J498" s="11"/>
      <c r="K498" s="2"/>
      <c r="L498" s="2"/>
      <c r="M498" s="1"/>
    </row>
    <row r="499" spans="1:13" x14ac:dyDescent="0.2">
      <c r="A499" s="1"/>
      <c r="B499" s="1"/>
      <c r="C499" s="16"/>
      <c r="D499" s="1"/>
      <c r="E499" s="1"/>
      <c r="F499" s="1"/>
      <c r="G499" s="1"/>
      <c r="H499" s="11"/>
      <c r="I499" s="11"/>
      <c r="J499" s="11"/>
      <c r="K499" s="2"/>
      <c r="L499" s="2"/>
      <c r="M499" s="1"/>
    </row>
    <row r="500" spans="1:13" x14ac:dyDescent="0.2">
      <c r="A500" s="1"/>
      <c r="B500" s="1"/>
      <c r="C500" s="16"/>
      <c r="D500" s="1"/>
      <c r="E500" s="1"/>
      <c r="F500" s="1"/>
      <c r="G500" s="1"/>
      <c r="H500" s="11"/>
      <c r="I500" s="11"/>
      <c r="J500" s="11"/>
      <c r="K500" s="2"/>
      <c r="L500" s="2"/>
      <c r="M500" s="1"/>
    </row>
    <row r="501" spans="1:13" x14ac:dyDescent="0.2">
      <c r="A501" s="1"/>
      <c r="B501" s="1"/>
      <c r="C501" s="16"/>
      <c r="D501" s="1"/>
      <c r="E501" s="1"/>
      <c r="F501" s="1"/>
      <c r="G501" s="1"/>
      <c r="H501" s="11"/>
      <c r="I501" s="11"/>
      <c r="J501" s="11"/>
      <c r="K501" s="2"/>
      <c r="L501" s="2"/>
      <c r="M501" s="1"/>
    </row>
    <row r="502" spans="1:13" x14ac:dyDescent="0.2">
      <c r="A502" s="1"/>
      <c r="B502" s="1"/>
      <c r="C502" s="16"/>
      <c r="D502" s="1"/>
      <c r="E502" s="1"/>
      <c r="F502" s="1"/>
      <c r="G502" s="1"/>
      <c r="H502" s="11"/>
      <c r="I502" s="11"/>
      <c r="J502" s="11"/>
      <c r="K502" s="2"/>
      <c r="L502" s="2"/>
      <c r="M502" s="1"/>
    </row>
    <row r="503" spans="1:13" x14ac:dyDescent="0.2">
      <c r="A503" s="1"/>
      <c r="B503" s="1"/>
      <c r="C503" s="16"/>
      <c r="D503" s="1"/>
      <c r="E503" s="1"/>
      <c r="F503" s="1"/>
      <c r="G503" s="1"/>
      <c r="H503" s="11"/>
      <c r="I503" s="11"/>
      <c r="J503" s="11"/>
      <c r="K503" s="2"/>
      <c r="L503" s="2"/>
      <c r="M503" s="1"/>
    </row>
    <row r="504" spans="1:13" x14ac:dyDescent="0.2">
      <c r="A504" s="1"/>
      <c r="B504" s="1"/>
      <c r="C504" s="16"/>
      <c r="D504" s="1"/>
      <c r="E504" s="1"/>
      <c r="F504" s="1"/>
      <c r="G504" s="1"/>
      <c r="H504" s="11"/>
      <c r="I504" s="11"/>
      <c r="J504" s="11"/>
      <c r="K504" s="2"/>
      <c r="L504" s="2"/>
      <c r="M504" s="1"/>
    </row>
    <row r="505" spans="1:13" x14ac:dyDescent="0.2">
      <c r="A505" s="1"/>
      <c r="B505" s="1"/>
      <c r="C505" s="16"/>
      <c r="D505" s="1"/>
      <c r="E505" s="1"/>
      <c r="F505" s="1"/>
      <c r="G505" s="1"/>
      <c r="H505" s="11"/>
      <c r="I505" s="11"/>
      <c r="J505" s="11"/>
      <c r="K505" s="2"/>
      <c r="L505" s="2"/>
      <c r="M505" s="1"/>
    </row>
    <row r="506" spans="1:13" x14ac:dyDescent="0.2">
      <c r="A506" s="1"/>
      <c r="B506" s="1"/>
      <c r="C506" s="16"/>
      <c r="D506" s="1"/>
      <c r="E506" s="1"/>
      <c r="F506" s="1"/>
      <c r="G506" s="1"/>
      <c r="H506" s="11"/>
      <c r="I506" s="11"/>
      <c r="J506" s="11"/>
      <c r="K506" s="2"/>
      <c r="L506" s="2"/>
      <c r="M506" s="1"/>
    </row>
    <row r="507" spans="1:13" x14ac:dyDescent="0.2">
      <c r="A507" s="1"/>
      <c r="B507" s="1"/>
      <c r="C507" s="16"/>
      <c r="D507" s="1"/>
      <c r="E507" s="1"/>
      <c r="F507" s="1"/>
      <c r="G507" s="1"/>
      <c r="H507" s="11"/>
      <c r="I507" s="11"/>
      <c r="J507" s="11"/>
      <c r="K507" s="2"/>
      <c r="L507" s="2"/>
      <c r="M507" s="1"/>
    </row>
    <row r="508" spans="1:13" x14ac:dyDescent="0.2">
      <c r="A508" s="1"/>
      <c r="B508" s="1"/>
      <c r="C508" s="16"/>
      <c r="D508" s="1"/>
      <c r="E508" s="1"/>
      <c r="F508" s="1"/>
      <c r="G508" s="1"/>
      <c r="H508" s="11"/>
      <c r="I508" s="11"/>
      <c r="J508" s="11"/>
      <c r="K508" s="2"/>
      <c r="L508" s="2"/>
      <c r="M508" s="1"/>
    </row>
    <row r="509" spans="1:13" x14ac:dyDescent="0.2">
      <c r="A509" s="1"/>
      <c r="B509" s="1"/>
      <c r="C509" s="16"/>
      <c r="D509" s="1"/>
      <c r="E509" s="1"/>
      <c r="F509" s="1"/>
      <c r="G509" s="1"/>
      <c r="H509" s="11"/>
      <c r="I509" s="11"/>
      <c r="J509" s="11"/>
      <c r="K509" s="2"/>
      <c r="L509" s="2"/>
      <c r="M509" s="1"/>
    </row>
    <row r="510" spans="1:13" x14ac:dyDescent="0.2">
      <c r="A510" s="1"/>
      <c r="B510" s="1"/>
      <c r="C510" s="16"/>
      <c r="D510" s="1"/>
      <c r="E510" s="1"/>
      <c r="F510" s="1"/>
      <c r="G510" s="1"/>
      <c r="H510" s="11"/>
      <c r="I510" s="11"/>
      <c r="J510" s="11"/>
      <c r="K510" s="2"/>
      <c r="L510" s="2"/>
      <c r="M510" s="1"/>
    </row>
    <row r="511" spans="1:13" x14ac:dyDescent="0.2">
      <c r="A511" s="1"/>
      <c r="B511" s="1"/>
      <c r="C511" s="16"/>
      <c r="D511" s="1"/>
      <c r="E511" s="1"/>
      <c r="F511" s="1"/>
      <c r="G511" s="1"/>
      <c r="H511" s="11"/>
      <c r="I511" s="11"/>
      <c r="J511" s="11"/>
      <c r="K511" s="2"/>
      <c r="L511" s="2"/>
      <c r="M511" s="1"/>
    </row>
    <row r="512" spans="1:13" x14ac:dyDescent="0.2">
      <c r="A512" s="1"/>
      <c r="B512" s="1"/>
      <c r="C512" s="16"/>
      <c r="D512" s="1"/>
      <c r="E512" s="1"/>
      <c r="F512" s="1"/>
      <c r="G512" s="1"/>
      <c r="H512" s="11"/>
      <c r="I512" s="11"/>
      <c r="J512" s="11"/>
      <c r="K512" s="2"/>
      <c r="L512" s="2"/>
      <c r="M512" s="1"/>
    </row>
    <row r="513" spans="1:13" x14ac:dyDescent="0.2">
      <c r="A513" s="1"/>
      <c r="B513" s="1"/>
      <c r="C513" s="16"/>
      <c r="D513" s="1"/>
      <c r="E513" s="1"/>
      <c r="F513" s="1"/>
      <c r="G513" s="1"/>
      <c r="H513" s="11"/>
      <c r="I513" s="11"/>
      <c r="J513" s="11"/>
      <c r="K513" s="2"/>
      <c r="L513" s="2"/>
      <c r="M513" s="1"/>
    </row>
    <row r="514" spans="1:13" x14ac:dyDescent="0.2">
      <c r="A514" s="1"/>
      <c r="B514" s="1"/>
      <c r="C514" s="16"/>
      <c r="D514" s="1"/>
      <c r="E514" s="1"/>
      <c r="F514" s="1"/>
      <c r="G514" s="1"/>
      <c r="H514" s="11"/>
      <c r="I514" s="11"/>
      <c r="J514" s="11"/>
      <c r="K514" s="2"/>
      <c r="L514" s="2"/>
      <c r="M514" s="1"/>
    </row>
    <row r="515" spans="1:13" x14ac:dyDescent="0.2">
      <c r="A515" s="1"/>
      <c r="B515" s="1"/>
      <c r="C515" s="16"/>
      <c r="D515" s="1"/>
      <c r="E515" s="1"/>
      <c r="F515" s="1"/>
      <c r="G515" s="1"/>
      <c r="H515" s="11"/>
      <c r="I515" s="11"/>
      <c r="J515" s="11"/>
      <c r="K515" s="2"/>
      <c r="L515" s="2"/>
      <c r="M515" s="1"/>
    </row>
    <row r="516" spans="1:13" x14ac:dyDescent="0.2">
      <c r="A516" s="1"/>
      <c r="B516" s="1"/>
      <c r="C516" s="16"/>
      <c r="D516" s="1"/>
      <c r="E516" s="1"/>
      <c r="F516" s="1"/>
      <c r="G516" s="1"/>
      <c r="H516" s="11"/>
      <c r="I516" s="11"/>
      <c r="J516" s="11"/>
      <c r="K516" s="2"/>
      <c r="L516" s="2"/>
      <c r="M516" s="1"/>
    </row>
    <row r="517" spans="1:13" x14ac:dyDescent="0.2">
      <c r="A517" s="1"/>
      <c r="B517" s="1"/>
      <c r="C517" s="16"/>
      <c r="D517" s="1"/>
      <c r="E517" s="1"/>
      <c r="F517" s="1"/>
      <c r="G517" s="1"/>
      <c r="H517" s="11"/>
      <c r="I517" s="11"/>
      <c r="J517" s="11"/>
      <c r="K517" s="2"/>
      <c r="L517" s="2"/>
      <c r="M517" s="1"/>
    </row>
    <row r="518" spans="1:13" x14ac:dyDescent="0.2">
      <c r="A518" s="1"/>
      <c r="B518" s="1"/>
      <c r="C518" s="16"/>
      <c r="D518" s="1"/>
      <c r="E518" s="1"/>
      <c r="F518" s="1"/>
      <c r="G518" s="1"/>
      <c r="H518" s="11"/>
      <c r="I518" s="11"/>
      <c r="J518" s="11"/>
      <c r="K518" s="2"/>
      <c r="L518" s="2"/>
      <c r="M518" s="1"/>
    </row>
    <row r="519" spans="1:13" x14ac:dyDescent="0.2">
      <c r="A519" s="1"/>
      <c r="B519" s="1"/>
      <c r="C519" s="16"/>
      <c r="D519" s="1"/>
      <c r="E519" s="1"/>
      <c r="F519" s="1"/>
      <c r="G519" s="1"/>
      <c r="H519" s="11"/>
      <c r="I519" s="11"/>
      <c r="J519" s="11"/>
      <c r="K519" s="2"/>
      <c r="L519" s="2"/>
      <c r="M519" s="1"/>
    </row>
    <row r="520" spans="1:13" x14ac:dyDescent="0.2">
      <c r="A520" s="1"/>
      <c r="B520" s="1"/>
      <c r="C520" s="16"/>
      <c r="D520" s="1"/>
      <c r="E520" s="1"/>
      <c r="F520" s="1"/>
      <c r="G520" s="1"/>
      <c r="H520" s="11"/>
      <c r="I520" s="11"/>
      <c r="J520" s="11"/>
      <c r="K520" s="2"/>
      <c r="L520" s="2"/>
      <c r="M520" s="1"/>
    </row>
    <row r="521" spans="1:13" x14ac:dyDescent="0.2">
      <c r="A521" s="1"/>
      <c r="B521" s="1"/>
      <c r="C521" s="16"/>
      <c r="D521" s="1"/>
      <c r="E521" s="1"/>
      <c r="F521" s="1"/>
      <c r="G521" s="1"/>
      <c r="H521" s="11"/>
      <c r="I521" s="11"/>
      <c r="J521" s="11"/>
      <c r="K521" s="2"/>
      <c r="L521" s="2"/>
      <c r="M521" s="1"/>
    </row>
    <row r="522" spans="1:13" x14ac:dyDescent="0.2">
      <c r="A522" s="1"/>
      <c r="B522" s="1"/>
      <c r="C522" s="16"/>
      <c r="D522" s="1"/>
      <c r="E522" s="1"/>
      <c r="F522" s="1"/>
      <c r="G522" s="1"/>
      <c r="H522" s="11"/>
      <c r="I522" s="11"/>
      <c r="J522" s="11"/>
      <c r="K522" s="2"/>
      <c r="L522" s="2"/>
      <c r="M522" s="1"/>
    </row>
    <row r="523" spans="1:13" x14ac:dyDescent="0.2">
      <c r="A523" s="1"/>
      <c r="B523" s="1"/>
      <c r="C523" s="16"/>
      <c r="D523" s="1"/>
      <c r="E523" s="1"/>
      <c r="F523" s="1"/>
      <c r="G523" s="1"/>
      <c r="H523" s="11"/>
      <c r="I523" s="11"/>
      <c r="J523" s="11"/>
      <c r="K523" s="2"/>
      <c r="L523" s="2"/>
      <c r="M523" s="1"/>
    </row>
    <row r="524" spans="1:13" x14ac:dyDescent="0.2">
      <c r="A524" s="1"/>
      <c r="B524" s="1"/>
      <c r="C524" s="16"/>
      <c r="D524" s="1"/>
      <c r="E524" s="1"/>
      <c r="F524" s="1"/>
      <c r="G524" s="1"/>
      <c r="H524" s="11"/>
      <c r="I524" s="11"/>
      <c r="J524" s="11"/>
      <c r="K524" s="2"/>
      <c r="L524" s="2"/>
      <c r="M524" s="1"/>
    </row>
    <row r="525" spans="1:13" x14ac:dyDescent="0.2">
      <c r="A525" s="1"/>
      <c r="B525" s="1"/>
      <c r="C525" s="16"/>
      <c r="D525" s="1"/>
      <c r="E525" s="1"/>
      <c r="F525" s="1"/>
      <c r="G525" s="1"/>
      <c r="H525" s="11"/>
      <c r="I525" s="11"/>
      <c r="J525" s="11"/>
      <c r="K525" s="2"/>
      <c r="L525" s="2"/>
      <c r="M525" s="1"/>
    </row>
    <row r="526" spans="1:13" x14ac:dyDescent="0.2">
      <c r="A526" s="1"/>
      <c r="B526" s="1"/>
      <c r="C526" s="16"/>
      <c r="D526" s="1"/>
      <c r="E526" s="1"/>
      <c r="F526" s="1"/>
      <c r="G526" s="1"/>
      <c r="H526" s="11"/>
      <c r="I526" s="11"/>
      <c r="J526" s="11"/>
      <c r="K526" s="2"/>
      <c r="L526" s="2"/>
      <c r="M526" s="1"/>
    </row>
    <row r="527" spans="1:13" x14ac:dyDescent="0.2">
      <c r="A527" s="1"/>
      <c r="B527" s="1"/>
      <c r="C527" s="16"/>
      <c r="D527" s="1"/>
      <c r="E527" s="1"/>
      <c r="F527" s="1"/>
      <c r="G527" s="1"/>
      <c r="H527" s="11"/>
      <c r="I527" s="11"/>
      <c r="J527" s="11"/>
      <c r="K527" s="2"/>
      <c r="L527" s="2"/>
      <c r="M527" s="1"/>
    </row>
    <row r="528" spans="1:13" x14ac:dyDescent="0.2">
      <c r="A528" s="1"/>
      <c r="B528" s="1"/>
      <c r="C528" s="16"/>
      <c r="D528" s="1"/>
      <c r="E528" s="1"/>
      <c r="F528" s="1"/>
      <c r="G528" s="1"/>
      <c r="H528" s="11"/>
      <c r="I528" s="11"/>
      <c r="J528" s="11"/>
      <c r="K528" s="2"/>
      <c r="L528" s="2"/>
      <c r="M528" s="1"/>
    </row>
    <row r="529" spans="1:13" x14ac:dyDescent="0.2">
      <c r="A529" s="1"/>
      <c r="B529" s="1"/>
      <c r="C529" s="16"/>
      <c r="D529" s="1"/>
      <c r="E529" s="1"/>
      <c r="F529" s="1"/>
      <c r="G529" s="1"/>
      <c r="H529" s="11"/>
      <c r="I529" s="11"/>
      <c r="J529" s="11"/>
      <c r="K529" s="2"/>
      <c r="L529" s="2"/>
      <c r="M529" s="1"/>
    </row>
    <row r="530" spans="1:13" x14ac:dyDescent="0.2">
      <c r="A530" s="1"/>
      <c r="B530" s="1"/>
      <c r="C530" s="16"/>
      <c r="D530" s="1"/>
      <c r="E530" s="1"/>
      <c r="F530" s="1"/>
      <c r="G530" s="1"/>
      <c r="H530" s="11"/>
      <c r="I530" s="11"/>
      <c r="J530" s="11"/>
      <c r="K530" s="2"/>
      <c r="L530" s="2"/>
      <c r="M530" s="1"/>
    </row>
    <row r="531" spans="1:13" x14ac:dyDescent="0.2">
      <c r="A531" s="1"/>
      <c r="B531" s="1"/>
      <c r="C531" s="16"/>
      <c r="D531" s="1"/>
      <c r="E531" s="1"/>
      <c r="F531" s="1"/>
      <c r="G531" s="1"/>
      <c r="H531" s="11"/>
      <c r="I531" s="11"/>
      <c r="J531" s="11"/>
      <c r="K531" s="2"/>
      <c r="L531" s="2"/>
      <c r="M531" s="1"/>
    </row>
    <row r="532" spans="1:13" x14ac:dyDescent="0.2">
      <c r="A532" s="1"/>
      <c r="B532" s="1"/>
      <c r="C532" s="16"/>
      <c r="D532" s="1"/>
      <c r="E532" s="1"/>
      <c r="F532" s="1"/>
      <c r="G532" s="1"/>
      <c r="H532" s="11"/>
      <c r="I532" s="11"/>
      <c r="J532" s="11"/>
      <c r="K532" s="2"/>
      <c r="L532" s="2"/>
      <c r="M532" s="1"/>
    </row>
    <row r="533" spans="1:13" x14ac:dyDescent="0.2">
      <c r="A533" s="1"/>
      <c r="B533" s="1"/>
      <c r="C533" s="16"/>
      <c r="D533" s="1"/>
      <c r="E533" s="1"/>
      <c r="F533" s="1"/>
      <c r="G533" s="1"/>
      <c r="H533" s="11"/>
      <c r="I533" s="11"/>
      <c r="J533" s="11"/>
      <c r="K533" s="2"/>
      <c r="L533" s="2"/>
      <c r="M533" s="1"/>
    </row>
    <row r="534" spans="1:13" x14ac:dyDescent="0.2">
      <c r="A534" s="1"/>
      <c r="B534" s="1"/>
      <c r="C534" s="16"/>
      <c r="D534" s="1"/>
      <c r="E534" s="1"/>
      <c r="F534" s="1"/>
      <c r="G534" s="1"/>
      <c r="H534" s="11"/>
      <c r="I534" s="11"/>
      <c r="J534" s="11"/>
      <c r="K534" s="2"/>
      <c r="L534" s="2"/>
      <c r="M534" s="1"/>
    </row>
    <row r="535" spans="1:13" x14ac:dyDescent="0.2">
      <c r="A535" s="1"/>
      <c r="B535" s="1"/>
      <c r="C535" s="16"/>
      <c r="D535" s="1"/>
      <c r="E535" s="1"/>
      <c r="F535" s="1"/>
      <c r="G535" s="1"/>
      <c r="H535" s="11"/>
      <c r="I535" s="11"/>
      <c r="J535" s="11"/>
      <c r="K535" s="2"/>
      <c r="L535" s="2"/>
      <c r="M535" s="1"/>
    </row>
    <row r="536" spans="1:13" x14ac:dyDescent="0.2">
      <c r="A536" s="1"/>
      <c r="B536" s="1"/>
      <c r="C536" s="16"/>
      <c r="D536" s="1"/>
      <c r="E536" s="1"/>
      <c r="F536" s="1"/>
      <c r="G536" s="1"/>
      <c r="H536" s="11"/>
      <c r="I536" s="11"/>
      <c r="J536" s="11"/>
      <c r="K536" s="2"/>
      <c r="L536" s="2"/>
      <c r="M536" s="1"/>
    </row>
    <row r="537" spans="1:13" x14ac:dyDescent="0.2">
      <c r="A537" s="1"/>
      <c r="B537" s="1"/>
      <c r="C537" s="16"/>
      <c r="D537" s="1"/>
      <c r="E537" s="1"/>
      <c r="F537" s="1"/>
      <c r="G537" s="1"/>
      <c r="H537" s="11"/>
      <c r="I537" s="11"/>
      <c r="J537" s="11"/>
      <c r="K537" s="2"/>
      <c r="L537" s="2"/>
      <c r="M537" s="1"/>
    </row>
    <row r="538" spans="1:13" x14ac:dyDescent="0.2">
      <c r="A538" s="1"/>
      <c r="B538" s="1"/>
      <c r="C538" s="16"/>
      <c r="D538" s="1"/>
      <c r="E538" s="1"/>
      <c r="F538" s="1"/>
      <c r="G538" s="1"/>
      <c r="H538" s="11"/>
      <c r="I538" s="11"/>
      <c r="J538" s="11"/>
      <c r="K538" s="2"/>
      <c r="L538" s="2"/>
      <c r="M538" s="1"/>
    </row>
    <row r="539" spans="1:13" x14ac:dyDescent="0.2">
      <c r="A539" s="1"/>
      <c r="B539" s="1"/>
      <c r="C539" s="16"/>
      <c r="D539" s="1"/>
      <c r="E539" s="1"/>
      <c r="F539" s="1"/>
      <c r="G539" s="1"/>
      <c r="H539" s="11"/>
      <c r="I539" s="11"/>
      <c r="J539" s="11"/>
      <c r="K539" s="2"/>
      <c r="L539" s="2"/>
      <c r="M539" s="1"/>
    </row>
    <row r="540" spans="1:13" x14ac:dyDescent="0.2">
      <c r="A540" s="1"/>
      <c r="B540" s="1"/>
      <c r="C540" s="16"/>
      <c r="D540" s="1"/>
      <c r="E540" s="1"/>
      <c r="F540" s="1"/>
      <c r="G540" s="1"/>
      <c r="H540" s="11"/>
      <c r="I540" s="11"/>
      <c r="J540" s="11"/>
      <c r="K540" s="2"/>
      <c r="L540" s="2"/>
      <c r="M540" s="1"/>
    </row>
    <row r="541" spans="1:13" x14ac:dyDescent="0.2">
      <c r="A541" s="1"/>
      <c r="B541" s="1"/>
      <c r="C541" s="16"/>
      <c r="D541" s="1"/>
      <c r="E541" s="1"/>
      <c r="F541" s="1"/>
      <c r="G541" s="1"/>
      <c r="H541" s="11"/>
      <c r="I541" s="11"/>
      <c r="J541" s="11"/>
      <c r="K541" s="2"/>
      <c r="L541" s="2"/>
      <c r="M541" s="1"/>
    </row>
    <row r="542" spans="1:13" x14ac:dyDescent="0.2">
      <c r="A542" s="1"/>
      <c r="B542" s="1"/>
      <c r="C542" s="16"/>
      <c r="D542" s="1"/>
      <c r="E542" s="1"/>
      <c r="F542" s="1"/>
      <c r="G542" s="1"/>
      <c r="H542" s="11"/>
      <c r="I542" s="11"/>
      <c r="J542" s="11"/>
      <c r="K542" s="2"/>
      <c r="L542" s="2"/>
      <c r="M542" s="1"/>
    </row>
    <row r="543" spans="1:13" x14ac:dyDescent="0.2">
      <c r="A543" s="1"/>
      <c r="B543" s="1"/>
      <c r="C543" s="16"/>
      <c r="D543" s="1"/>
      <c r="E543" s="1"/>
      <c r="F543" s="1"/>
      <c r="G543" s="1"/>
      <c r="H543" s="11"/>
      <c r="I543" s="11"/>
      <c r="J543" s="11"/>
      <c r="K543" s="2"/>
      <c r="L543" s="2"/>
      <c r="M543" s="1"/>
    </row>
    <row r="544" spans="1:13" x14ac:dyDescent="0.2">
      <c r="A544" s="1"/>
      <c r="B544" s="1"/>
      <c r="C544" s="16"/>
      <c r="D544" s="1"/>
      <c r="E544" s="1"/>
      <c r="F544" s="1"/>
      <c r="G544" s="1"/>
      <c r="H544" s="11"/>
      <c r="I544" s="11"/>
      <c r="J544" s="11"/>
      <c r="K544" s="2"/>
      <c r="L544" s="2"/>
      <c r="M544" s="1"/>
    </row>
    <row r="545" spans="1:13" x14ac:dyDescent="0.2">
      <c r="A545" s="1"/>
      <c r="B545" s="1"/>
      <c r="C545" s="16"/>
      <c r="D545" s="1"/>
      <c r="E545" s="1"/>
      <c r="F545" s="1"/>
      <c r="G545" s="1"/>
      <c r="H545" s="11"/>
      <c r="I545" s="11"/>
      <c r="J545" s="11"/>
      <c r="K545" s="2"/>
      <c r="L545" s="2"/>
      <c r="M545" s="1"/>
    </row>
    <row r="546" spans="1:13" x14ac:dyDescent="0.2">
      <c r="A546" s="1"/>
      <c r="B546" s="1"/>
      <c r="C546" s="16"/>
      <c r="D546" s="1"/>
      <c r="E546" s="1"/>
      <c r="F546" s="1"/>
      <c r="G546" s="1"/>
      <c r="H546" s="11"/>
      <c r="I546" s="11"/>
      <c r="J546" s="11"/>
      <c r="K546" s="2"/>
      <c r="L546" s="2"/>
      <c r="M546" s="1"/>
    </row>
    <row r="547" spans="1:13" x14ac:dyDescent="0.2">
      <c r="A547" s="1"/>
      <c r="B547" s="1"/>
      <c r="C547" s="16"/>
      <c r="D547" s="1"/>
      <c r="E547" s="1"/>
      <c r="F547" s="1"/>
      <c r="G547" s="1"/>
      <c r="H547" s="11"/>
      <c r="I547" s="11"/>
      <c r="J547" s="11"/>
      <c r="K547" s="2"/>
      <c r="L547" s="2"/>
      <c r="M547" s="1"/>
    </row>
    <row r="548" spans="1:13" x14ac:dyDescent="0.2">
      <c r="A548" s="1"/>
      <c r="B548" s="1"/>
      <c r="C548" s="16"/>
      <c r="D548" s="1"/>
      <c r="E548" s="1"/>
      <c r="F548" s="1"/>
      <c r="G548" s="1"/>
      <c r="H548" s="11"/>
      <c r="I548" s="11"/>
      <c r="J548" s="11"/>
      <c r="K548" s="2"/>
      <c r="L548" s="2"/>
      <c r="M548" s="1"/>
    </row>
    <row r="549" spans="1:13" x14ac:dyDescent="0.2">
      <c r="A549" s="1"/>
      <c r="B549" s="1"/>
      <c r="C549" s="16"/>
      <c r="D549" s="1"/>
      <c r="E549" s="1"/>
      <c r="F549" s="1"/>
      <c r="G549" s="1"/>
      <c r="H549" s="11"/>
      <c r="I549" s="11"/>
      <c r="J549" s="11"/>
      <c r="K549" s="2"/>
      <c r="L549" s="2"/>
      <c r="M549" s="1"/>
    </row>
    <row r="550" spans="1:13" x14ac:dyDescent="0.2">
      <c r="A550" s="1"/>
      <c r="B550" s="1"/>
      <c r="C550" s="16"/>
      <c r="D550" s="1"/>
      <c r="E550" s="1"/>
      <c r="F550" s="1"/>
      <c r="G550" s="1"/>
      <c r="H550" s="11"/>
      <c r="I550" s="11"/>
      <c r="J550" s="11"/>
      <c r="K550" s="2"/>
      <c r="L550" s="2"/>
      <c r="M550" s="1"/>
    </row>
    <row r="551" spans="1:13" x14ac:dyDescent="0.2">
      <c r="A551" s="1"/>
      <c r="B551" s="1"/>
      <c r="C551" s="16"/>
      <c r="D551" s="1"/>
      <c r="E551" s="1"/>
      <c r="F551" s="1"/>
      <c r="G551" s="1"/>
      <c r="H551" s="11"/>
      <c r="I551" s="11"/>
      <c r="J551" s="11"/>
      <c r="K551" s="2"/>
      <c r="L551" s="2"/>
      <c r="M551" s="1"/>
    </row>
    <row r="552" spans="1:13" x14ac:dyDescent="0.2">
      <c r="A552" s="1"/>
      <c r="B552" s="1"/>
      <c r="C552" s="16"/>
      <c r="D552" s="1"/>
      <c r="E552" s="1"/>
      <c r="F552" s="1"/>
      <c r="G552" s="1"/>
      <c r="H552" s="11"/>
      <c r="I552" s="11"/>
      <c r="J552" s="11"/>
      <c r="K552" s="2"/>
      <c r="L552" s="2"/>
      <c r="M552" s="1"/>
    </row>
    <row r="553" spans="1:13" x14ac:dyDescent="0.2">
      <c r="A553" s="1"/>
      <c r="B553" s="1"/>
      <c r="C553" s="16"/>
      <c r="D553" s="1"/>
      <c r="E553" s="1"/>
      <c r="F553" s="1"/>
      <c r="G553" s="1"/>
      <c r="H553" s="11"/>
      <c r="I553" s="11"/>
      <c r="J553" s="11"/>
      <c r="K553" s="2"/>
      <c r="L553" s="2"/>
      <c r="M553" s="1"/>
    </row>
    <row r="554" spans="1:13" x14ac:dyDescent="0.2">
      <c r="A554" s="1"/>
      <c r="B554" s="1"/>
      <c r="C554" s="16"/>
      <c r="D554" s="1"/>
      <c r="E554" s="1"/>
      <c r="F554" s="1"/>
      <c r="G554" s="1"/>
      <c r="H554" s="11"/>
      <c r="I554" s="11"/>
      <c r="J554" s="11"/>
      <c r="K554" s="2"/>
      <c r="L554" s="2"/>
      <c r="M554" s="1"/>
    </row>
    <row r="555" spans="1:13" x14ac:dyDescent="0.2">
      <c r="A555" s="1"/>
      <c r="B555" s="1"/>
      <c r="C555" s="16"/>
      <c r="D555" s="1"/>
      <c r="E555" s="1"/>
      <c r="F555" s="1"/>
      <c r="G555" s="1"/>
      <c r="H555" s="11"/>
      <c r="I555" s="11"/>
      <c r="J555" s="11"/>
      <c r="K555" s="2"/>
      <c r="L555" s="2"/>
      <c r="M555" s="1"/>
    </row>
    <row r="556" spans="1:13" x14ac:dyDescent="0.2">
      <c r="A556" s="1"/>
      <c r="B556" s="1"/>
      <c r="C556" s="16"/>
      <c r="D556" s="1"/>
      <c r="E556" s="1"/>
      <c r="F556" s="1"/>
      <c r="G556" s="1"/>
      <c r="H556" s="11"/>
      <c r="I556" s="11"/>
      <c r="J556" s="11"/>
      <c r="K556" s="2"/>
      <c r="L556" s="2"/>
      <c r="M556" s="1"/>
    </row>
    <row r="557" spans="1:13" x14ac:dyDescent="0.2">
      <c r="A557" s="1"/>
      <c r="B557" s="1"/>
      <c r="C557" s="16"/>
      <c r="D557" s="1"/>
      <c r="E557" s="1"/>
      <c r="F557" s="1"/>
      <c r="G557" s="1"/>
      <c r="H557" s="11"/>
      <c r="I557" s="11"/>
      <c r="J557" s="11"/>
      <c r="K557" s="2"/>
      <c r="L557" s="2"/>
      <c r="M557" s="1"/>
    </row>
    <row r="558" spans="1:13" x14ac:dyDescent="0.2">
      <c r="A558" s="1"/>
      <c r="B558" s="1"/>
      <c r="C558" s="16"/>
      <c r="D558" s="1"/>
      <c r="E558" s="1"/>
      <c r="F558" s="1"/>
      <c r="G558" s="1"/>
      <c r="H558" s="11"/>
      <c r="I558" s="11"/>
      <c r="J558" s="11"/>
      <c r="K558" s="2"/>
      <c r="L558" s="2"/>
      <c r="M558" s="1"/>
    </row>
    <row r="559" spans="1:13" x14ac:dyDescent="0.2">
      <c r="A559" s="1"/>
      <c r="B559" s="1"/>
      <c r="C559" s="16"/>
      <c r="D559" s="1"/>
      <c r="E559" s="1"/>
      <c r="F559" s="1"/>
      <c r="G559" s="1"/>
      <c r="H559" s="11"/>
      <c r="I559" s="11"/>
      <c r="J559" s="11"/>
      <c r="K559" s="2"/>
      <c r="L559" s="2"/>
      <c r="M559" s="1"/>
    </row>
    <row r="560" spans="1:13" x14ac:dyDescent="0.2">
      <c r="A560" s="1"/>
      <c r="B560" s="1"/>
      <c r="C560" s="16"/>
      <c r="D560" s="1"/>
      <c r="E560" s="1"/>
      <c r="F560" s="1"/>
      <c r="G560" s="1"/>
      <c r="H560" s="11"/>
      <c r="I560" s="11"/>
      <c r="J560" s="11"/>
      <c r="K560" s="2"/>
      <c r="L560" s="2"/>
      <c r="M560" s="1"/>
    </row>
    <row r="561" spans="1:13" x14ac:dyDescent="0.2">
      <c r="A561" s="1"/>
      <c r="B561" s="1"/>
      <c r="C561" s="16"/>
      <c r="D561" s="1"/>
      <c r="E561" s="1"/>
      <c r="F561" s="1"/>
      <c r="G561" s="1"/>
      <c r="H561" s="11"/>
      <c r="I561" s="11"/>
      <c r="J561" s="11"/>
      <c r="K561" s="2"/>
      <c r="L561" s="2"/>
      <c r="M561" s="1"/>
    </row>
    <row r="562" spans="1:13" x14ac:dyDescent="0.2">
      <c r="A562" s="1"/>
      <c r="B562" s="1"/>
      <c r="C562" s="16"/>
      <c r="D562" s="1"/>
      <c r="E562" s="1"/>
      <c r="F562" s="1"/>
      <c r="G562" s="1"/>
      <c r="H562" s="11"/>
      <c r="I562" s="11"/>
      <c r="J562" s="11"/>
      <c r="K562" s="2"/>
      <c r="L562" s="2"/>
      <c r="M562" s="1"/>
    </row>
    <row r="563" spans="1:13" x14ac:dyDescent="0.2">
      <c r="A563" s="1"/>
      <c r="B563" s="1"/>
      <c r="C563" s="16"/>
      <c r="D563" s="1"/>
      <c r="E563" s="1"/>
      <c r="F563" s="1"/>
      <c r="G563" s="1"/>
      <c r="H563" s="11"/>
      <c r="I563" s="11"/>
      <c r="J563" s="11"/>
      <c r="K563" s="2"/>
      <c r="L563" s="2"/>
      <c r="M563" s="1"/>
    </row>
    <row r="564" spans="1:13" x14ac:dyDescent="0.2">
      <c r="A564" s="1"/>
      <c r="B564" s="1"/>
      <c r="C564" s="16"/>
      <c r="D564" s="1"/>
      <c r="E564" s="1"/>
      <c r="F564" s="1"/>
      <c r="G564" s="1"/>
      <c r="H564" s="11"/>
      <c r="I564" s="11"/>
      <c r="J564" s="11"/>
      <c r="K564" s="2"/>
      <c r="L564" s="2"/>
      <c r="M564" s="1"/>
    </row>
    <row r="565" spans="1:13" x14ac:dyDescent="0.2">
      <c r="A565" s="1"/>
      <c r="B565" s="1"/>
      <c r="C565" s="16"/>
      <c r="D565" s="1"/>
      <c r="E565" s="1"/>
      <c r="F565" s="1"/>
      <c r="G565" s="1"/>
      <c r="H565" s="11"/>
      <c r="I565" s="11"/>
      <c r="J565" s="11"/>
      <c r="K565" s="2"/>
      <c r="L565" s="2"/>
      <c r="M565" s="1"/>
    </row>
    <row r="566" spans="1:13" x14ac:dyDescent="0.2">
      <c r="A566" s="1"/>
      <c r="B566" s="1"/>
      <c r="C566" s="16"/>
      <c r="D566" s="1"/>
      <c r="E566" s="1"/>
      <c r="F566" s="1"/>
      <c r="G566" s="1"/>
      <c r="H566" s="11"/>
      <c r="I566" s="11"/>
      <c r="J566" s="11"/>
      <c r="K566" s="2"/>
      <c r="L566" s="2"/>
      <c r="M566" s="1"/>
    </row>
    <row r="567" spans="1:13" x14ac:dyDescent="0.2">
      <c r="A567" s="1"/>
      <c r="B567" s="1"/>
      <c r="C567" s="16"/>
      <c r="D567" s="1"/>
      <c r="E567" s="1"/>
      <c r="F567" s="1"/>
      <c r="G567" s="1"/>
      <c r="H567" s="11"/>
      <c r="I567" s="11"/>
      <c r="J567" s="11"/>
      <c r="K567" s="2"/>
      <c r="L567" s="2"/>
      <c r="M567" s="1"/>
    </row>
    <row r="568" spans="1:13" x14ac:dyDescent="0.2">
      <c r="A568" s="1"/>
      <c r="B568" s="1"/>
      <c r="C568" s="16"/>
      <c r="D568" s="1"/>
      <c r="E568" s="1"/>
      <c r="F568" s="1"/>
      <c r="G568" s="1"/>
      <c r="H568" s="11"/>
      <c r="I568" s="11"/>
      <c r="J568" s="11"/>
      <c r="K568" s="2"/>
      <c r="L568" s="2"/>
      <c r="M568" s="1"/>
    </row>
    <row r="569" spans="1:13" x14ac:dyDescent="0.2">
      <c r="A569" s="1"/>
      <c r="B569" s="1"/>
      <c r="C569" s="16"/>
      <c r="D569" s="1"/>
      <c r="E569" s="1"/>
      <c r="F569" s="1"/>
      <c r="G569" s="1"/>
      <c r="H569" s="11"/>
      <c r="I569" s="11"/>
      <c r="J569" s="11"/>
      <c r="K569" s="2"/>
      <c r="L569" s="2"/>
      <c r="M569" s="1"/>
    </row>
    <row r="570" spans="1:13" x14ac:dyDescent="0.2">
      <c r="A570" s="1"/>
      <c r="B570" s="1"/>
      <c r="C570" s="16"/>
      <c r="D570" s="1"/>
      <c r="E570" s="1"/>
      <c r="F570" s="1"/>
      <c r="G570" s="1"/>
      <c r="H570" s="11"/>
      <c r="I570" s="11"/>
      <c r="J570" s="11"/>
      <c r="K570" s="2"/>
      <c r="L570" s="2"/>
      <c r="M570" s="1"/>
    </row>
    <row r="571" spans="1:13" x14ac:dyDescent="0.2">
      <c r="A571" s="1"/>
      <c r="B571" s="1"/>
      <c r="C571" s="16"/>
      <c r="D571" s="1"/>
      <c r="E571" s="1"/>
      <c r="F571" s="1"/>
      <c r="G571" s="1"/>
      <c r="H571" s="11"/>
      <c r="I571" s="11"/>
      <c r="J571" s="11"/>
      <c r="K571" s="2"/>
      <c r="L571" s="2"/>
      <c r="M571" s="1"/>
    </row>
    <row r="572" spans="1:13" x14ac:dyDescent="0.2">
      <c r="A572" s="1"/>
      <c r="B572" s="1"/>
      <c r="C572" s="16"/>
      <c r="D572" s="1"/>
      <c r="E572" s="1"/>
      <c r="F572" s="1"/>
      <c r="G572" s="1"/>
      <c r="H572" s="11"/>
      <c r="I572" s="11"/>
      <c r="J572" s="11"/>
      <c r="K572" s="2"/>
      <c r="L572" s="2"/>
      <c r="M572" s="1"/>
    </row>
    <row r="573" spans="1:13" x14ac:dyDescent="0.2">
      <c r="A573" s="1"/>
      <c r="B573" s="1"/>
      <c r="C573" s="16"/>
      <c r="D573" s="1"/>
      <c r="E573" s="1"/>
      <c r="F573" s="1"/>
      <c r="G573" s="1"/>
      <c r="H573" s="11"/>
      <c r="I573" s="11"/>
      <c r="J573" s="11"/>
      <c r="K573" s="2"/>
      <c r="L573" s="2"/>
      <c r="M573" s="1"/>
    </row>
    <row r="574" spans="1:13" x14ac:dyDescent="0.2">
      <c r="A574" s="1"/>
      <c r="B574" s="1"/>
      <c r="C574" s="16"/>
      <c r="D574" s="1"/>
      <c r="E574" s="1"/>
      <c r="F574" s="1"/>
      <c r="G574" s="1"/>
      <c r="H574" s="11"/>
      <c r="I574" s="11"/>
      <c r="J574" s="11"/>
      <c r="K574" s="2"/>
      <c r="L574" s="2"/>
      <c r="M574" s="1"/>
    </row>
    <row r="575" spans="1:13" x14ac:dyDescent="0.2">
      <c r="A575" s="1"/>
      <c r="B575" s="1"/>
      <c r="C575" s="16"/>
      <c r="D575" s="1"/>
      <c r="E575" s="1"/>
      <c r="F575" s="1"/>
      <c r="G575" s="1"/>
      <c r="H575" s="11"/>
      <c r="I575" s="11"/>
      <c r="J575" s="11"/>
      <c r="K575" s="2"/>
      <c r="L575" s="2"/>
      <c r="M575" s="1"/>
    </row>
    <row r="576" spans="1:13" x14ac:dyDescent="0.2">
      <c r="A576" s="1"/>
      <c r="B576" s="1"/>
      <c r="C576" s="16"/>
      <c r="D576" s="1"/>
      <c r="E576" s="1"/>
      <c r="F576" s="1"/>
      <c r="G576" s="1"/>
      <c r="H576" s="11"/>
      <c r="I576" s="11"/>
      <c r="J576" s="11"/>
      <c r="K576" s="2"/>
      <c r="L576" s="2"/>
      <c r="M576" s="1"/>
    </row>
    <row r="577" spans="1:13" x14ac:dyDescent="0.2">
      <c r="A577" s="1"/>
      <c r="B577" s="1"/>
      <c r="C577" s="16"/>
      <c r="D577" s="1"/>
      <c r="E577" s="1"/>
      <c r="F577" s="1"/>
      <c r="G577" s="1"/>
      <c r="H577" s="11"/>
      <c r="I577" s="11"/>
      <c r="J577" s="11"/>
      <c r="K577" s="2"/>
      <c r="L577" s="2"/>
      <c r="M577" s="1"/>
    </row>
    <row r="578" spans="1:13" x14ac:dyDescent="0.2">
      <c r="A578" s="1"/>
      <c r="B578" s="1"/>
      <c r="C578" s="16"/>
      <c r="D578" s="1"/>
      <c r="E578" s="1"/>
      <c r="F578" s="1"/>
      <c r="G578" s="1"/>
      <c r="H578" s="11"/>
      <c r="I578" s="11"/>
      <c r="J578" s="11"/>
      <c r="K578" s="2"/>
      <c r="L578" s="2"/>
      <c r="M578" s="1"/>
    </row>
    <row r="579" spans="1:13" x14ac:dyDescent="0.2">
      <c r="A579" s="1"/>
      <c r="B579" s="1"/>
      <c r="C579" s="16"/>
      <c r="D579" s="1"/>
      <c r="E579" s="1"/>
      <c r="F579" s="1"/>
      <c r="G579" s="1"/>
      <c r="H579" s="11"/>
      <c r="I579" s="11"/>
      <c r="J579" s="11"/>
      <c r="K579" s="2"/>
      <c r="L579" s="2"/>
      <c r="M579" s="1"/>
    </row>
    <row r="580" spans="1:13" x14ac:dyDescent="0.2">
      <c r="A580" s="1"/>
      <c r="B580" s="1"/>
      <c r="C580" s="16"/>
      <c r="D580" s="1"/>
      <c r="E580" s="1"/>
      <c r="F580" s="1"/>
      <c r="G580" s="1"/>
      <c r="H580" s="11"/>
      <c r="I580" s="11"/>
      <c r="J580" s="11"/>
      <c r="K580" s="2"/>
      <c r="L580" s="2"/>
      <c r="M580" s="1"/>
    </row>
    <row r="581" spans="1:13" x14ac:dyDescent="0.2">
      <c r="A581" s="1"/>
      <c r="B581" s="1"/>
      <c r="C581" s="16"/>
      <c r="D581" s="1"/>
      <c r="E581" s="1"/>
      <c r="F581" s="1"/>
      <c r="G581" s="1"/>
      <c r="H581" s="11"/>
      <c r="I581" s="11"/>
      <c r="J581" s="11"/>
      <c r="K581" s="2"/>
      <c r="L581" s="2"/>
      <c r="M581" s="1"/>
    </row>
    <row r="582" spans="1:13" x14ac:dyDescent="0.2">
      <c r="A582" s="1"/>
      <c r="B582" s="1"/>
      <c r="C582" s="16"/>
      <c r="D582" s="1"/>
      <c r="E582" s="1"/>
      <c r="F582" s="1"/>
      <c r="G582" s="1"/>
      <c r="H582" s="11"/>
      <c r="I582" s="11"/>
      <c r="J582" s="11"/>
      <c r="K582" s="2"/>
      <c r="L582" s="2"/>
      <c r="M582" s="1"/>
    </row>
    <row r="583" spans="1:13" x14ac:dyDescent="0.2">
      <c r="A583" s="1"/>
      <c r="B583" s="1"/>
      <c r="C583" s="16"/>
      <c r="D583" s="1"/>
      <c r="E583" s="1"/>
      <c r="F583" s="1"/>
      <c r="G583" s="1"/>
      <c r="H583" s="11"/>
      <c r="I583" s="11"/>
      <c r="J583" s="11"/>
      <c r="K583" s="2"/>
      <c r="L583" s="2"/>
      <c r="M583" s="1"/>
    </row>
    <row r="584" spans="1:13" x14ac:dyDescent="0.2">
      <c r="A584" s="1"/>
      <c r="B584" s="1"/>
      <c r="C584" s="16"/>
      <c r="D584" s="1"/>
      <c r="E584" s="1"/>
      <c r="F584" s="1"/>
      <c r="G584" s="1"/>
      <c r="H584" s="11"/>
      <c r="I584" s="11"/>
      <c r="J584" s="11"/>
      <c r="K584" s="2"/>
      <c r="L584" s="2"/>
      <c r="M584" s="1"/>
    </row>
    <row r="585" spans="1:13" x14ac:dyDescent="0.2">
      <c r="A585" s="1"/>
      <c r="B585" s="1"/>
      <c r="C585" s="16"/>
      <c r="D585" s="1"/>
      <c r="E585" s="1"/>
      <c r="F585" s="1"/>
      <c r="G585" s="1"/>
      <c r="H585" s="11"/>
      <c r="I585" s="11"/>
      <c r="J585" s="11"/>
      <c r="K585" s="2"/>
      <c r="L585" s="2"/>
      <c r="M585" s="1"/>
    </row>
    <row r="586" spans="1:13" x14ac:dyDescent="0.2">
      <c r="A586" s="1"/>
      <c r="B586" s="1"/>
      <c r="C586" s="16"/>
      <c r="D586" s="1"/>
      <c r="E586" s="1"/>
      <c r="F586" s="1"/>
      <c r="G586" s="1"/>
      <c r="H586" s="11"/>
      <c r="I586" s="11"/>
      <c r="J586" s="11"/>
      <c r="K586" s="2"/>
      <c r="L586" s="2"/>
      <c r="M586" s="1"/>
    </row>
    <row r="587" spans="1:13" x14ac:dyDescent="0.2">
      <c r="A587" s="1"/>
      <c r="B587" s="1"/>
      <c r="C587" s="16"/>
      <c r="D587" s="1"/>
      <c r="E587" s="1"/>
      <c r="F587" s="1"/>
      <c r="G587" s="1"/>
      <c r="H587" s="11"/>
      <c r="I587" s="11"/>
      <c r="J587" s="11"/>
      <c r="K587" s="2"/>
      <c r="L587" s="2"/>
      <c r="M587" s="1"/>
    </row>
    <row r="588" spans="1:13" x14ac:dyDescent="0.2">
      <c r="A588" s="1"/>
      <c r="B588" s="1"/>
      <c r="C588" s="16"/>
      <c r="D588" s="1"/>
      <c r="E588" s="1"/>
      <c r="F588" s="1"/>
      <c r="G588" s="1"/>
      <c r="H588" s="11"/>
      <c r="I588" s="11"/>
      <c r="J588" s="11"/>
      <c r="K588" s="2"/>
      <c r="L588" s="2"/>
      <c r="M588" s="1"/>
    </row>
    <row r="589" spans="1:13" x14ac:dyDescent="0.2">
      <c r="A589" s="1"/>
      <c r="B589" s="1"/>
      <c r="C589" s="16"/>
      <c r="D589" s="1"/>
      <c r="E589" s="1"/>
      <c r="F589" s="1"/>
      <c r="G589" s="1"/>
      <c r="H589" s="11"/>
      <c r="I589" s="11"/>
      <c r="J589" s="11"/>
      <c r="K589" s="2"/>
      <c r="L589" s="2"/>
      <c r="M589" s="1"/>
    </row>
    <row r="590" spans="1:13" x14ac:dyDescent="0.2">
      <c r="A590" s="1"/>
      <c r="B590" s="1"/>
      <c r="C590" s="16"/>
      <c r="D590" s="1"/>
      <c r="E590" s="1"/>
      <c r="F590" s="1"/>
      <c r="G590" s="1"/>
      <c r="H590" s="11"/>
      <c r="I590" s="11"/>
      <c r="J590" s="11"/>
      <c r="K590" s="2"/>
      <c r="L590" s="2"/>
      <c r="M590" s="1"/>
    </row>
    <row r="591" spans="1:13" x14ac:dyDescent="0.2">
      <c r="A591" s="1"/>
      <c r="B591" s="1"/>
      <c r="C591" s="16"/>
      <c r="D591" s="1"/>
      <c r="E591" s="1"/>
      <c r="F591" s="1"/>
      <c r="G591" s="1"/>
      <c r="H591" s="11"/>
      <c r="I591" s="11"/>
      <c r="J591" s="11"/>
      <c r="K591" s="2"/>
      <c r="L591" s="2"/>
      <c r="M591" s="1"/>
    </row>
    <row r="592" spans="1:13" x14ac:dyDescent="0.2">
      <c r="A592" s="1"/>
      <c r="B592" s="1"/>
      <c r="C592" s="16"/>
      <c r="D592" s="1"/>
      <c r="E592" s="1"/>
      <c r="F592" s="1"/>
      <c r="G592" s="1"/>
      <c r="H592" s="11"/>
      <c r="I592" s="11"/>
      <c r="J592" s="11"/>
      <c r="K592" s="2"/>
      <c r="L592" s="2"/>
      <c r="M592" s="1"/>
    </row>
    <row r="593" spans="1:13" x14ac:dyDescent="0.2">
      <c r="A593" s="1"/>
      <c r="B593" s="1"/>
      <c r="C593" s="16"/>
      <c r="D593" s="1"/>
      <c r="E593" s="1"/>
      <c r="F593" s="1"/>
      <c r="G593" s="1"/>
      <c r="H593" s="11"/>
      <c r="I593" s="11"/>
      <c r="J593" s="11"/>
      <c r="K593" s="2"/>
      <c r="L593" s="2"/>
      <c r="M593" s="1"/>
    </row>
    <row r="594" spans="1:13" x14ac:dyDescent="0.2">
      <c r="A594" s="1"/>
      <c r="B594" s="1"/>
      <c r="C594" s="16"/>
      <c r="D594" s="1"/>
      <c r="E594" s="1"/>
      <c r="F594" s="1"/>
      <c r="G594" s="1"/>
      <c r="H594" s="11"/>
      <c r="I594" s="11"/>
      <c r="J594" s="11"/>
      <c r="K594" s="2"/>
      <c r="L594" s="2"/>
      <c r="M594" s="1"/>
    </row>
    <row r="595" spans="1:13" x14ac:dyDescent="0.2">
      <c r="A595" s="1"/>
      <c r="B595" s="1"/>
      <c r="C595" s="16"/>
      <c r="D595" s="1"/>
      <c r="E595" s="1"/>
      <c r="F595" s="1"/>
      <c r="G595" s="1"/>
      <c r="H595" s="11"/>
      <c r="I595" s="11"/>
      <c r="J595" s="11"/>
      <c r="K595" s="2"/>
      <c r="L595" s="2"/>
      <c r="M595" s="1"/>
    </row>
    <row r="596" spans="1:13" x14ac:dyDescent="0.2">
      <c r="A596" s="1"/>
      <c r="B596" s="1"/>
      <c r="C596" s="16"/>
      <c r="D596" s="1"/>
      <c r="E596" s="1"/>
      <c r="F596" s="1"/>
      <c r="G596" s="1"/>
      <c r="H596" s="11"/>
      <c r="I596" s="11"/>
      <c r="J596" s="11"/>
      <c r="K596" s="2"/>
      <c r="L596" s="2"/>
      <c r="M596" s="1"/>
    </row>
    <row r="597" spans="1:13" x14ac:dyDescent="0.2">
      <c r="A597" s="1"/>
      <c r="B597" s="1"/>
      <c r="C597" s="16"/>
      <c r="D597" s="1"/>
      <c r="E597" s="1"/>
      <c r="F597" s="1"/>
      <c r="G597" s="1"/>
      <c r="H597" s="11"/>
      <c r="I597" s="11"/>
      <c r="J597" s="11"/>
      <c r="K597" s="2"/>
      <c r="L597" s="2"/>
      <c r="M597" s="1"/>
    </row>
    <row r="598" spans="1:13" x14ac:dyDescent="0.2">
      <c r="A598" s="1"/>
      <c r="B598" s="1"/>
      <c r="C598" s="16"/>
      <c r="D598" s="1"/>
      <c r="E598" s="1"/>
      <c r="F598" s="1"/>
      <c r="G598" s="1"/>
      <c r="H598" s="11"/>
      <c r="I598" s="11"/>
      <c r="J598" s="11"/>
      <c r="K598" s="2"/>
      <c r="L598" s="2"/>
      <c r="M598" s="1"/>
    </row>
    <row r="599" spans="1:13" x14ac:dyDescent="0.2">
      <c r="A599" s="1"/>
      <c r="B599" s="1"/>
      <c r="C599" s="16"/>
      <c r="D599" s="1"/>
      <c r="E599" s="1"/>
      <c r="F599" s="1"/>
      <c r="G599" s="1"/>
      <c r="H599" s="11"/>
      <c r="I599" s="11"/>
      <c r="J599" s="11"/>
      <c r="K599" s="2"/>
      <c r="L599" s="2"/>
      <c r="M599" s="1"/>
    </row>
    <row r="600" spans="1:13" x14ac:dyDescent="0.2">
      <c r="A600" s="1"/>
      <c r="B600" s="1"/>
      <c r="C600" s="16"/>
      <c r="D600" s="1"/>
      <c r="E600" s="1"/>
      <c r="F600" s="1"/>
      <c r="G600" s="1"/>
      <c r="H600" s="11"/>
      <c r="I600" s="11"/>
      <c r="J600" s="11"/>
      <c r="K600" s="2"/>
      <c r="L600" s="2"/>
      <c r="M600" s="1"/>
    </row>
    <row r="601" spans="1:13" x14ac:dyDescent="0.2">
      <c r="A601" s="1"/>
      <c r="B601" s="1"/>
      <c r="C601" s="16"/>
      <c r="D601" s="1"/>
      <c r="E601" s="1"/>
      <c r="F601" s="1"/>
      <c r="G601" s="1"/>
      <c r="H601" s="11"/>
      <c r="I601" s="11"/>
      <c r="J601" s="11"/>
      <c r="K601" s="2"/>
      <c r="L601" s="2"/>
      <c r="M601" s="1"/>
    </row>
    <row r="602" spans="1:13" x14ac:dyDescent="0.2">
      <c r="A602" s="1"/>
      <c r="B602" s="1"/>
      <c r="C602" s="16"/>
      <c r="D602" s="1"/>
      <c r="E602" s="1"/>
      <c r="F602" s="1"/>
      <c r="G602" s="1"/>
      <c r="H602" s="11"/>
      <c r="I602" s="11"/>
      <c r="J602" s="11"/>
      <c r="K602" s="2"/>
      <c r="L602" s="2"/>
      <c r="M602" s="1"/>
    </row>
    <row r="603" spans="1:13" x14ac:dyDescent="0.2">
      <c r="A603" s="1"/>
      <c r="B603" s="1"/>
      <c r="C603" s="16"/>
      <c r="D603" s="1"/>
      <c r="E603" s="1"/>
      <c r="F603" s="1"/>
      <c r="G603" s="1"/>
      <c r="H603" s="11"/>
      <c r="I603" s="11"/>
      <c r="J603" s="11"/>
      <c r="K603" s="2"/>
      <c r="L603" s="2"/>
      <c r="M603" s="1"/>
    </row>
    <row r="604" spans="1:13" x14ac:dyDescent="0.2">
      <c r="A604" s="1"/>
      <c r="B604" s="1"/>
      <c r="C604" s="16"/>
      <c r="D604" s="1"/>
      <c r="E604" s="1"/>
      <c r="F604" s="1"/>
      <c r="G604" s="1"/>
      <c r="H604" s="11"/>
      <c r="I604" s="11"/>
      <c r="J604" s="11"/>
      <c r="K604" s="2"/>
      <c r="L604" s="2"/>
      <c r="M604" s="1"/>
    </row>
    <row r="605" spans="1:13" x14ac:dyDescent="0.2">
      <c r="A605" s="1"/>
      <c r="B605" s="1"/>
      <c r="C605" s="16"/>
      <c r="D605" s="1"/>
      <c r="E605" s="1"/>
      <c r="F605" s="1"/>
      <c r="G605" s="1"/>
      <c r="H605" s="11"/>
      <c r="I605" s="11"/>
      <c r="J605" s="11"/>
      <c r="K605" s="2"/>
      <c r="L605" s="2"/>
      <c r="M605" s="1"/>
    </row>
    <row r="606" spans="1:13" x14ac:dyDescent="0.2">
      <c r="A606" s="1"/>
      <c r="B606" s="1"/>
      <c r="C606" s="16"/>
      <c r="D606" s="1"/>
      <c r="E606" s="1"/>
      <c r="F606" s="1"/>
      <c r="G606" s="1"/>
      <c r="H606" s="11"/>
      <c r="I606" s="11"/>
      <c r="J606" s="11"/>
      <c r="K606" s="2"/>
      <c r="L606" s="2"/>
      <c r="M606" s="1"/>
    </row>
    <row r="607" spans="1:13" x14ac:dyDescent="0.2">
      <c r="A607" s="1"/>
      <c r="B607" s="1"/>
      <c r="C607" s="16"/>
      <c r="D607" s="1"/>
      <c r="E607" s="1"/>
      <c r="F607" s="1"/>
      <c r="G607" s="1"/>
      <c r="H607" s="11"/>
      <c r="I607" s="11"/>
      <c r="J607" s="11"/>
      <c r="K607" s="2"/>
      <c r="L607" s="2"/>
      <c r="M607" s="1"/>
    </row>
    <row r="608" spans="1:13" x14ac:dyDescent="0.2">
      <c r="A608" s="1"/>
      <c r="B608" s="1"/>
      <c r="C608" s="16"/>
      <c r="D608" s="1"/>
      <c r="E608" s="1"/>
      <c r="F608" s="1"/>
      <c r="G608" s="1"/>
      <c r="H608" s="11"/>
      <c r="I608" s="11"/>
      <c r="J608" s="11"/>
      <c r="K608" s="2"/>
      <c r="L608" s="2"/>
      <c r="M608" s="1"/>
    </row>
    <row r="609" spans="1:13" x14ac:dyDescent="0.2">
      <c r="A609" s="1"/>
      <c r="B609" s="1"/>
      <c r="C609" s="16"/>
      <c r="D609" s="1"/>
      <c r="E609" s="1"/>
      <c r="F609" s="1"/>
      <c r="G609" s="1"/>
      <c r="H609" s="11"/>
      <c r="I609" s="11"/>
      <c r="J609" s="11"/>
      <c r="K609" s="2"/>
      <c r="L609" s="2"/>
      <c r="M609" s="1"/>
    </row>
    <row r="610" spans="1:13" x14ac:dyDescent="0.2">
      <c r="A610" s="1"/>
      <c r="B610" s="1"/>
      <c r="C610" s="16"/>
      <c r="D610" s="1"/>
      <c r="E610" s="1"/>
      <c r="F610" s="1"/>
      <c r="G610" s="1"/>
      <c r="H610" s="11"/>
      <c r="I610" s="11"/>
      <c r="J610" s="11"/>
      <c r="K610" s="2"/>
      <c r="L610" s="2"/>
      <c r="M610" s="1"/>
    </row>
    <row r="611" spans="1:13" x14ac:dyDescent="0.2">
      <c r="A611" s="1"/>
      <c r="B611" s="1"/>
      <c r="C611" s="16"/>
      <c r="D611" s="1"/>
      <c r="E611" s="1"/>
      <c r="F611" s="1"/>
      <c r="G611" s="1"/>
      <c r="H611" s="11"/>
      <c r="I611" s="11"/>
      <c r="J611" s="11"/>
      <c r="K611" s="2"/>
      <c r="L611" s="2"/>
      <c r="M611" s="1"/>
    </row>
    <row r="612" spans="1:13" x14ac:dyDescent="0.2">
      <c r="A612" s="1"/>
      <c r="B612" s="1"/>
      <c r="C612" s="16"/>
      <c r="D612" s="1"/>
      <c r="E612" s="1"/>
      <c r="F612" s="1"/>
      <c r="G612" s="1"/>
      <c r="H612" s="11"/>
      <c r="I612" s="11"/>
      <c r="J612" s="11"/>
      <c r="K612" s="2"/>
      <c r="L612" s="2"/>
      <c r="M612" s="1"/>
    </row>
    <row r="613" spans="1:13" x14ac:dyDescent="0.2">
      <c r="A613" s="1"/>
      <c r="B613" s="1"/>
      <c r="C613" s="16"/>
      <c r="D613" s="1"/>
      <c r="E613" s="1"/>
      <c r="F613" s="1"/>
      <c r="G613" s="1"/>
      <c r="H613" s="11"/>
      <c r="I613" s="11"/>
      <c r="J613" s="11"/>
      <c r="K613" s="2"/>
      <c r="L613" s="2"/>
      <c r="M613" s="1"/>
    </row>
    <row r="614" spans="1:13" x14ac:dyDescent="0.2">
      <c r="A614" s="1"/>
      <c r="B614" s="1"/>
      <c r="C614" s="16"/>
      <c r="D614" s="1"/>
      <c r="E614" s="1"/>
      <c r="F614" s="1"/>
      <c r="G614" s="1"/>
      <c r="H614" s="11"/>
      <c r="I614" s="11"/>
      <c r="J614" s="11"/>
      <c r="K614" s="2"/>
      <c r="L614" s="2"/>
      <c r="M614" s="1"/>
    </row>
    <row r="615" spans="1:13" x14ac:dyDescent="0.2">
      <c r="A615" s="1"/>
      <c r="B615" s="1"/>
      <c r="C615" s="16"/>
      <c r="D615" s="1"/>
      <c r="E615" s="1"/>
      <c r="F615" s="1"/>
      <c r="G615" s="1"/>
      <c r="H615" s="11"/>
      <c r="I615" s="11"/>
      <c r="J615" s="11"/>
      <c r="K615" s="2"/>
      <c r="L615" s="2"/>
      <c r="M615" s="1"/>
    </row>
    <row r="616" spans="1:13" x14ac:dyDescent="0.2">
      <c r="A616" s="1"/>
      <c r="B616" s="1"/>
      <c r="C616" s="16"/>
      <c r="D616" s="1"/>
      <c r="E616" s="1"/>
      <c r="F616" s="1"/>
      <c r="G616" s="1"/>
      <c r="H616" s="11"/>
      <c r="I616" s="11"/>
      <c r="J616" s="11"/>
      <c r="K616" s="2"/>
      <c r="L616" s="2"/>
      <c r="M616" s="1"/>
    </row>
    <row r="617" spans="1:13" x14ac:dyDescent="0.2">
      <c r="A617" s="1"/>
      <c r="B617" s="1"/>
      <c r="C617" s="16"/>
      <c r="D617" s="1"/>
      <c r="E617" s="1"/>
      <c r="F617" s="1"/>
      <c r="G617" s="1"/>
      <c r="H617" s="11"/>
      <c r="I617" s="11"/>
      <c r="J617" s="11"/>
      <c r="K617" s="2"/>
      <c r="L617" s="2"/>
      <c r="M617" s="1"/>
    </row>
    <row r="618" spans="1:13" x14ac:dyDescent="0.2">
      <c r="A618" s="1"/>
      <c r="B618" s="1"/>
      <c r="C618" s="16"/>
      <c r="D618" s="1"/>
      <c r="E618" s="1"/>
      <c r="F618" s="1"/>
      <c r="G618" s="1"/>
      <c r="H618" s="11"/>
      <c r="I618" s="11"/>
      <c r="J618" s="11"/>
      <c r="K618" s="2"/>
      <c r="L618" s="2"/>
      <c r="M618" s="1"/>
    </row>
    <row r="619" spans="1:13" x14ac:dyDescent="0.2">
      <c r="A619" s="1"/>
      <c r="B619" s="1"/>
      <c r="C619" s="16"/>
      <c r="D619" s="1"/>
      <c r="E619" s="1"/>
      <c r="F619" s="1"/>
      <c r="G619" s="1"/>
      <c r="H619" s="11"/>
      <c r="I619" s="11"/>
      <c r="J619" s="11"/>
      <c r="K619" s="2"/>
      <c r="L619" s="2"/>
      <c r="M619" s="1"/>
    </row>
    <row r="620" spans="1:13" x14ac:dyDescent="0.2">
      <c r="A620" s="1"/>
      <c r="B620" s="1"/>
      <c r="C620" s="16"/>
      <c r="D620" s="1"/>
      <c r="E620" s="1"/>
      <c r="F620" s="1"/>
      <c r="G620" s="1"/>
      <c r="H620" s="11"/>
      <c r="I620" s="11"/>
      <c r="J620" s="11"/>
      <c r="K620" s="2"/>
      <c r="L620" s="2"/>
      <c r="M620" s="1"/>
    </row>
    <row r="621" spans="1:13" x14ac:dyDescent="0.2">
      <c r="A621" s="1"/>
      <c r="B621" s="1"/>
      <c r="C621" s="16"/>
      <c r="D621" s="1"/>
      <c r="E621" s="1"/>
      <c r="F621" s="1"/>
      <c r="G621" s="1"/>
      <c r="H621" s="11"/>
      <c r="I621" s="11"/>
      <c r="J621" s="11"/>
      <c r="K621" s="2"/>
      <c r="L621" s="2"/>
      <c r="M621" s="1"/>
    </row>
    <row r="622" spans="1:13" x14ac:dyDescent="0.2">
      <c r="A622" s="1"/>
      <c r="B622" s="1"/>
      <c r="C622" s="16"/>
      <c r="D622" s="1"/>
      <c r="E622" s="1"/>
      <c r="F622" s="1"/>
      <c r="G622" s="1"/>
      <c r="H622" s="11"/>
      <c r="I622" s="11"/>
      <c r="J622" s="11"/>
      <c r="K622" s="2"/>
      <c r="L622" s="2"/>
      <c r="M622" s="1"/>
    </row>
    <row r="623" spans="1:13" x14ac:dyDescent="0.2">
      <c r="A623" s="1"/>
      <c r="B623" s="1"/>
      <c r="C623" s="16"/>
      <c r="D623" s="1"/>
      <c r="E623" s="1"/>
      <c r="F623" s="1"/>
      <c r="G623" s="1"/>
      <c r="H623" s="11"/>
      <c r="I623" s="11"/>
      <c r="J623" s="11"/>
      <c r="K623" s="2"/>
      <c r="L623" s="2"/>
      <c r="M623" s="1"/>
    </row>
    <row r="624" spans="1:13" x14ac:dyDescent="0.2">
      <c r="A624" s="1"/>
      <c r="B624" s="1"/>
      <c r="C624" s="16"/>
      <c r="D624" s="1"/>
      <c r="E624" s="1"/>
      <c r="F624" s="1"/>
      <c r="G624" s="1"/>
      <c r="H624" s="11"/>
      <c r="I624" s="11"/>
      <c r="J624" s="11"/>
      <c r="K624" s="2"/>
      <c r="L624" s="2"/>
      <c r="M624" s="1"/>
    </row>
    <row r="625" spans="1:13" x14ac:dyDescent="0.2">
      <c r="A625" s="1"/>
      <c r="B625" s="1"/>
      <c r="C625" s="16"/>
      <c r="D625" s="1"/>
      <c r="E625" s="1"/>
      <c r="F625" s="1"/>
      <c r="G625" s="1"/>
      <c r="H625" s="11"/>
      <c r="I625" s="11"/>
      <c r="J625" s="11"/>
      <c r="K625" s="2"/>
      <c r="L625" s="2"/>
      <c r="M625" s="1"/>
    </row>
    <row r="626" spans="1:13" x14ac:dyDescent="0.2">
      <c r="A626" s="1"/>
      <c r="B626" s="1"/>
      <c r="C626" s="16"/>
      <c r="D626" s="1"/>
      <c r="E626" s="1"/>
      <c r="F626" s="1"/>
      <c r="G626" s="1"/>
      <c r="H626" s="11"/>
      <c r="I626" s="11"/>
      <c r="J626" s="11"/>
      <c r="K626" s="2"/>
      <c r="L626" s="2"/>
      <c r="M626" s="1"/>
    </row>
    <row r="627" spans="1:13" x14ac:dyDescent="0.2">
      <c r="A627" s="1"/>
      <c r="B627" s="1"/>
      <c r="C627" s="16"/>
      <c r="D627" s="1"/>
      <c r="E627" s="1"/>
      <c r="F627" s="1"/>
      <c r="G627" s="1"/>
      <c r="H627" s="11"/>
      <c r="I627" s="11"/>
      <c r="J627" s="11"/>
      <c r="K627" s="2"/>
      <c r="L627" s="2"/>
      <c r="M627" s="1"/>
    </row>
    <row r="628" spans="1:13" x14ac:dyDescent="0.2">
      <c r="A628" s="1"/>
      <c r="B628" s="1"/>
      <c r="C628" s="16"/>
      <c r="D628" s="1"/>
      <c r="E628" s="1"/>
      <c r="F628" s="1"/>
      <c r="G628" s="1"/>
      <c r="H628" s="11"/>
      <c r="I628" s="11"/>
      <c r="J628" s="11"/>
      <c r="K628" s="2"/>
      <c r="L628" s="2"/>
      <c r="M628" s="1"/>
    </row>
    <row r="629" spans="1:13" x14ac:dyDescent="0.2">
      <c r="A629" s="1"/>
      <c r="B629" s="1"/>
      <c r="C629" s="16"/>
      <c r="D629" s="1"/>
      <c r="E629" s="1"/>
      <c r="F629" s="1"/>
      <c r="G629" s="1"/>
      <c r="H629" s="11"/>
      <c r="I629" s="11"/>
      <c r="J629" s="11"/>
      <c r="K629" s="2"/>
      <c r="L629" s="2"/>
      <c r="M629" s="1"/>
    </row>
    <row r="630" spans="1:13" x14ac:dyDescent="0.2">
      <c r="A630" s="1"/>
      <c r="B630" s="1"/>
      <c r="C630" s="16"/>
      <c r="D630" s="1"/>
      <c r="E630" s="1"/>
      <c r="F630" s="1"/>
      <c r="G630" s="1"/>
      <c r="H630" s="11"/>
      <c r="I630" s="11"/>
      <c r="J630" s="11"/>
      <c r="K630" s="2"/>
      <c r="L630" s="2"/>
      <c r="M630" s="1"/>
    </row>
    <row r="631" spans="1:13" x14ac:dyDescent="0.2">
      <c r="A631" s="1"/>
      <c r="B631" s="1"/>
      <c r="C631" s="16"/>
      <c r="D631" s="1"/>
      <c r="E631" s="1"/>
      <c r="F631" s="1"/>
      <c r="G631" s="1"/>
      <c r="H631" s="11"/>
      <c r="I631" s="11"/>
      <c r="J631" s="11"/>
      <c r="K631" s="2"/>
      <c r="L631" s="2"/>
      <c r="M631" s="1"/>
    </row>
    <row r="632" spans="1:13" x14ac:dyDescent="0.2">
      <c r="A632" s="1"/>
      <c r="B632" s="1"/>
      <c r="C632" s="16"/>
      <c r="D632" s="1"/>
      <c r="E632" s="1"/>
      <c r="F632" s="1"/>
      <c r="G632" s="1"/>
      <c r="H632" s="11"/>
      <c r="I632" s="11"/>
      <c r="J632" s="11"/>
      <c r="K632" s="2"/>
      <c r="L632" s="2"/>
      <c r="M632" s="1"/>
    </row>
    <row r="633" spans="1:13" x14ac:dyDescent="0.2">
      <c r="A633" s="1"/>
      <c r="B633" s="1"/>
      <c r="C633" s="16"/>
      <c r="D633" s="1"/>
      <c r="E633" s="1"/>
      <c r="F633" s="1"/>
      <c r="G633" s="1"/>
      <c r="H633" s="11"/>
      <c r="I633" s="11"/>
      <c r="J633" s="11"/>
      <c r="K633" s="2"/>
      <c r="L633" s="2"/>
      <c r="M633" s="1"/>
    </row>
    <row r="634" spans="1:13" x14ac:dyDescent="0.2">
      <c r="A634" s="1"/>
      <c r="B634" s="1"/>
      <c r="C634" s="16"/>
      <c r="D634" s="1"/>
      <c r="E634" s="1"/>
      <c r="F634" s="1"/>
      <c r="G634" s="1"/>
      <c r="H634" s="11"/>
      <c r="I634" s="11"/>
      <c r="J634" s="11"/>
      <c r="K634" s="2"/>
      <c r="L634" s="2"/>
      <c r="M634" s="1"/>
    </row>
    <row r="635" spans="1:13" x14ac:dyDescent="0.2">
      <c r="A635" s="1"/>
      <c r="B635" s="1"/>
      <c r="C635" s="16"/>
      <c r="D635" s="1"/>
      <c r="E635" s="1"/>
      <c r="F635" s="1"/>
      <c r="G635" s="1"/>
      <c r="H635" s="11"/>
      <c r="I635" s="11"/>
      <c r="J635" s="11"/>
      <c r="K635" s="2"/>
      <c r="L635" s="2"/>
      <c r="M635" s="1"/>
    </row>
    <row r="636" spans="1:13" x14ac:dyDescent="0.2">
      <c r="A636" s="1"/>
      <c r="B636" s="1"/>
      <c r="C636" s="16"/>
      <c r="D636" s="1"/>
      <c r="E636" s="1"/>
      <c r="F636" s="1"/>
      <c r="G636" s="1"/>
      <c r="H636" s="11"/>
      <c r="I636" s="11"/>
      <c r="J636" s="11"/>
      <c r="K636" s="2"/>
      <c r="L636" s="2"/>
      <c r="M636" s="1"/>
    </row>
    <row r="637" spans="1:13" x14ac:dyDescent="0.2">
      <c r="A637" s="1"/>
      <c r="B637" s="1"/>
      <c r="C637" s="16"/>
      <c r="D637" s="1"/>
      <c r="E637" s="1"/>
      <c r="F637" s="1"/>
      <c r="G637" s="1"/>
      <c r="H637" s="11"/>
      <c r="I637" s="11"/>
      <c r="J637" s="11"/>
      <c r="K637" s="2"/>
      <c r="L637" s="2"/>
      <c r="M637" s="1"/>
    </row>
    <row r="638" spans="1:13" x14ac:dyDescent="0.2">
      <c r="A638" s="1"/>
      <c r="B638" s="1"/>
      <c r="C638" s="16"/>
      <c r="D638" s="1"/>
      <c r="E638" s="1"/>
      <c r="F638" s="1"/>
      <c r="G638" s="1"/>
      <c r="H638" s="11"/>
      <c r="I638" s="11"/>
      <c r="J638" s="11"/>
      <c r="K638" s="2"/>
      <c r="L638" s="2"/>
      <c r="M638" s="1"/>
    </row>
    <row r="639" spans="1:13" x14ac:dyDescent="0.2">
      <c r="A639" s="1"/>
      <c r="B639" s="1"/>
      <c r="C639" s="16"/>
      <c r="D639" s="1"/>
      <c r="E639" s="1"/>
      <c r="F639" s="1"/>
      <c r="G639" s="1"/>
      <c r="H639" s="11"/>
      <c r="I639" s="11"/>
      <c r="J639" s="11"/>
      <c r="K639" s="2"/>
      <c r="L639" s="2"/>
      <c r="M639" s="1"/>
    </row>
    <row r="640" spans="1:13" x14ac:dyDescent="0.2">
      <c r="A640" s="1"/>
      <c r="B640" s="1"/>
      <c r="C640" s="16"/>
      <c r="D640" s="1"/>
      <c r="E640" s="1"/>
      <c r="F640" s="1"/>
      <c r="G640" s="1"/>
      <c r="H640" s="11"/>
      <c r="I640" s="11"/>
      <c r="J640" s="11"/>
      <c r="K640" s="2"/>
      <c r="L640" s="2"/>
      <c r="M640" s="1"/>
    </row>
    <row r="641" spans="1:13" x14ac:dyDescent="0.2">
      <c r="A641" s="1"/>
      <c r="B641" s="1"/>
      <c r="C641" s="16"/>
      <c r="D641" s="1"/>
      <c r="E641" s="1"/>
      <c r="F641" s="1"/>
      <c r="G641" s="1"/>
      <c r="H641" s="11"/>
      <c r="I641" s="11"/>
      <c r="J641" s="11"/>
      <c r="K641" s="2"/>
      <c r="L641" s="2"/>
      <c r="M641" s="1"/>
    </row>
    <row r="642" spans="1:13" x14ac:dyDescent="0.2">
      <c r="A642" s="1"/>
      <c r="B642" s="1"/>
      <c r="C642" s="16"/>
      <c r="D642" s="1"/>
      <c r="E642" s="1"/>
      <c r="F642" s="1"/>
      <c r="G642" s="1"/>
      <c r="H642" s="11"/>
      <c r="I642" s="11"/>
      <c r="J642" s="11"/>
      <c r="K642" s="2"/>
      <c r="L642" s="2"/>
      <c r="M642" s="1"/>
    </row>
    <row r="643" spans="1:13" x14ac:dyDescent="0.2">
      <c r="A643" s="1"/>
      <c r="B643" s="1"/>
      <c r="C643" s="16"/>
      <c r="D643" s="1"/>
      <c r="E643" s="1"/>
      <c r="F643" s="1"/>
      <c r="G643" s="1"/>
      <c r="H643" s="11"/>
      <c r="I643" s="11"/>
      <c r="J643" s="11"/>
      <c r="K643" s="2"/>
      <c r="L643" s="2"/>
      <c r="M643" s="1"/>
    </row>
    <row r="644" spans="1:13" x14ac:dyDescent="0.2">
      <c r="A644" s="1"/>
      <c r="B644" s="1"/>
      <c r="C644" s="16"/>
      <c r="D644" s="1"/>
      <c r="E644" s="1"/>
      <c r="F644" s="1"/>
      <c r="G644" s="1"/>
      <c r="H644" s="11"/>
      <c r="I644" s="11"/>
      <c r="J644" s="11"/>
      <c r="K644" s="2"/>
      <c r="L644" s="2"/>
      <c r="M644" s="1"/>
    </row>
    <row r="645" spans="1:13" x14ac:dyDescent="0.2">
      <c r="A645" s="1"/>
      <c r="B645" s="1"/>
      <c r="C645" s="16"/>
      <c r="D645" s="1"/>
      <c r="E645" s="1"/>
      <c r="F645" s="1"/>
      <c r="G645" s="1"/>
      <c r="H645" s="11"/>
      <c r="I645" s="11"/>
      <c r="J645" s="11"/>
      <c r="K645" s="2"/>
      <c r="L645" s="2"/>
      <c r="M645" s="1"/>
    </row>
    <row r="646" spans="1:13" x14ac:dyDescent="0.2">
      <c r="A646" s="1"/>
      <c r="B646" s="1"/>
      <c r="C646" s="16"/>
      <c r="D646" s="1"/>
      <c r="E646" s="1"/>
      <c r="F646" s="1"/>
      <c r="G646" s="1"/>
      <c r="H646" s="11"/>
      <c r="I646" s="11"/>
      <c r="J646" s="11"/>
      <c r="K646" s="2"/>
      <c r="L646" s="2"/>
      <c r="M646" s="1"/>
    </row>
    <row r="647" spans="1:13" x14ac:dyDescent="0.2">
      <c r="A647" s="1"/>
      <c r="B647" s="1"/>
      <c r="C647" s="16"/>
      <c r="D647" s="1"/>
      <c r="E647" s="1"/>
      <c r="F647" s="1"/>
      <c r="G647" s="1"/>
      <c r="H647" s="11"/>
      <c r="I647" s="11"/>
      <c r="J647" s="11"/>
      <c r="K647" s="2"/>
      <c r="L647" s="2"/>
      <c r="M647" s="1"/>
    </row>
    <row r="648" spans="1:13" x14ac:dyDescent="0.2">
      <c r="A648" s="1"/>
      <c r="B648" s="1"/>
      <c r="C648" s="16"/>
      <c r="D648" s="1"/>
      <c r="E648" s="1"/>
      <c r="F648" s="1"/>
      <c r="G648" s="1"/>
      <c r="H648" s="11"/>
      <c r="I648" s="11"/>
      <c r="J648" s="11"/>
      <c r="K648" s="2"/>
      <c r="L648" s="2"/>
      <c r="M648" s="1"/>
    </row>
    <row r="649" spans="1:13" x14ac:dyDescent="0.2">
      <c r="A649" s="1"/>
      <c r="B649" s="1"/>
      <c r="C649" s="16"/>
      <c r="D649" s="1"/>
      <c r="E649" s="1"/>
      <c r="F649" s="1"/>
      <c r="G649" s="1"/>
      <c r="H649" s="11"/>
      <c r="I649" s="11"/>
      <c r="J649" s="11"/>
      <c r="K649" s="2"/>
      <c r="L649" s="2"/>
      <c r="M649" s="1"/>
    </row>
    <row r="650" spans="1:13" x14ac:dyDescent="0.2">
      <c r="A650" s="1"/>
      <c r="B650" s="1"/>
      <c r="C650" s="16"/>
      <c r="D650" s="1"/>
      <c r="E650" s="1"/>
      <c r="F650" s="1"/>
      <c r="G650" s="1"/>
      <c r="H650" s="11"/>
      <c r="I650" s="11"/>
      <c r="J650" s="11"/>
      <c r="K650" s="2"/>
      <c r="L650" s="2"/>
      <c r="M650" s="1"/>
    </row>
    <row r="651" spans="1:13" x14ac:dyDescent="0.2">
      <c r="A651" s="1"/>
      <c r="B651" s="1"/>
      <c r="C651" s="16"/>
      <c r="D651" s="1"/>
      <c r="E651" s="1"/>
      <c r="F651" s="1"/>
      <c r="G651" s="1"/>
      <c r="H651" s="11"/>
      <c r="I651" s="11"/>
      <c r="J651" s="11"/>
      <c r="K651" s="2"/>
      <c r="L651" s="2"/>
      <c r="M651" s="1"/>
    </row>
    <row r="652" spans="1:13" x14ac:dyDescent="0.2">
      <c r="A652" s="1"/>
      <c r="B652" s="1"/>
      <c r="C652" s="16"/>
      <c r="D652" s="1"/>
      <c r="E652" s="1"/>
      <c r="F652" s="1"/>
      <c r="G652" s="1"/>
      <c r="H652" s="11"/>
      <c r="I652" s="11"/>
      <c r="J652" s="11"/>
      <c r="K652" s="2"/>
      <c r="L652" s="2"/>
      <c r="M652" s="1"/>
    </row>
    <row r="653" spans="1:13" x14ac:dyDescent="0.2">
      <c r="A653" s="1"/>
      <c r="B653" s="1"/>
      <c r="C653" s="16"/>
      <c r="D653" s="1"/>
      <c r="E653" s="1"/>
      <c r="F653" s="1"/>
      <c r="G653" s="1"/>
      <c r="H653" s="11"/>
      <c r="I653" s="11"/>
      <c r="J653" s="11"/>
      <c r="K653" s="2"/>
      <c r="L653" s="2"/>
      <c r="M653" s="1"/>
    </row>
    <row r="654" spans="1:13" x14ac:dyDescent="0.2">
      <c r="A654" s="1"/>
      <c r="B654" s="1"/>
      <c r="C654" s="16"/>
      <c r="D654" s="1"/>
      <c r="E654" s="1"/>
      <c r="F654" s="1"/>
      <c r="G654" s="1"/>
      <c r="H654" s="11"/>
      <c r="I654" s="11"/>
      <c r="J654" s="11"/>
      <c r="K654" s="2"/>
      <c r="L654" s="2"/>
      <c r="M654" s="1"/>
    </row>
    <row r="655" spans="1:13" x14ac:dyDescent="0.2">
      <c r="A655" s="1"/>
      <c r="B655" s="1"/>
      <c r="C655" s="16"/>
      <c r="D655" s="1"/>
      <c r="E655" s="1"/>
      <c r="F655" s="1"/>
      <c r="G655" s="1"/>
      <c r="H655" s="11"/>
      <c r="I655" s="11"/>
      <c r="J655" s="11"/>
      <c r="K655" s="2"/>
      <c r="L655" s="2"/>
      <c r="M655" s="1"/>
    </row>
    <row r="656" spans="1:13" x14ac:dyDescent="0.2">
      <c r="A656" s="1"/>
      <c r="B656" s="1"/>
      <c r="C656" s="16"/>
      <c r="D656" s="1"/>
      <c r="E656" s="1"/>
      <c r="F656" s="1"/>
      <c r="G656" s="1"/>
      <c r="H656" s="11"/>
      <c r="I656" s="11"/>
      <c r="J656" s="11"/>
      <c r="K656" s="2"/>
      <c r="L656" s="2"/>
      <c r="M656" s="1"/>
    </row>
    <row r="657" spans="1:13" x14ac:dyDescent="0.2">
      <c r="A657" s="1"/>
      <c r="B657" s="1"/>
      <c r="C657" s="16"/>
      <c r="D657" s="1"/>
      <c r="E657" s="1"/>
      <c r="F657" s="1"/>
      <c r="G657" s="1"/>
      <c r="H657" s="11"/>
      <c r="I657" s="11"/>
      <c r="J657" s="11"/>
      <c r="K657" s="2"/>
      <c r="L657" s="2"/>
      <c r="M657" s="1"/>
    </row>
    <row r="658" spans="1:13" x14ac:dyDescent="0.2">
      <c r="A658" s="1"/>
      <c r="B658" s="1"/>
      <c r="C658" s="16"/>
      <c r="D658" s="1"/>
      <c r="E658" s="1"/>
      <c r="F658" s="1"/>
      <c r="G658" s="1"/>
      <c r="H658" s="11"/>
      <c r="I658" s="11"/>
      <c r="J658" s="11"/>
      <c r="K658" s="2"/>
      <c r="L658" s="2"/>
      <c r="M658" s="1"/>
    </row>
    <row r="659" spans="1:13" x14ac:dyDescent="0.2">
      <c r="A659" s="1"/>
      <c r="B659" s="1"/>
      <c r="C659" s="16"/>
      <c r="D659" s="1"/>
      <c r="E659" s="1"/>
      <c r="F659" s="1"/>
      <c r="G659" s="1"/>
      <c r="H659" s="11"/>
      <c r="I659" s="11"/>
      <c r="J659" s="11"/>
      <c r="K659" s="2"/>
      <c r="L659" s="2"/>
      <c r="M659" s="1"/>
    </row>
    <row r="660" spans="1:13" x14ac:dyDescent="0.2">
      <c r="A660" s="1"/>
      <c r="B660" s="1"/>
      <c r="C660" s="16"/>
      <c r="D660" s="1"/>
      <c r="E660" s="1"/>
      <c r="F660" s="1"/>
      <c r="G660" s="1"/>
      <c r="H660" s="11"/>
      <c r="I660" s="11"/>
      <c r="J660" s="11"/>
      <c r="K660" s="2"/>
      <c r="L660" s="2"/>
      <c r="M660" s="1"/>
    </row>
    <row r="661" spans="1:13" x14ac:dyDescent="0.2">
      <c r="A661" s="1"/>
      <c r="B661" s="1"/>
      <c r="C661" s="16"/>
      <c r="D661" s="1"/>
      <c r="E661" s="1"/>
      <c r="F661" s="1"/>
      <c r="G661" s="1"/>
      <c r="H661" s="11"/>
      <c r="I661" s="11"/>
      <c r="J661" s="11"/>
      <c r="K661" s="2"/>
      <c r="L661" s="2"/>
      <c r="M661" s="1"/>
    </row>
    <row r="662" spans="1:13" x14ac:dyDescent="0.2">
      <c r="A662" s="1"/>
      <c r="B662" s="1"/>
      <c r="C662" s="16"/>
      <c r="D662" s="1"/>
      <c r="E662" s="1"/>
      <c r="F662" s="1"/>
      <c r="G662" s="1"/>
      <c r="H662" s="11"/>
      <c r="I662" s="11"/>
      <c r="J662" s="11"/>
      <c r="K662" s="2"/>
      <c r="L662" s="2"/>
      <c r="M662" s="1"/>
    </row>
    <row r="663" spans="1:13" x14ac:dyDescent="0.2">
      <c r="A663" s="1"/>
      <c r="B663" s="1"/>
      <c r="C663" s="16"/>
      <c r="D663" s="1"/>
      <c r="E663" s="1"/>
      <c r="F663" s="1"/>
      <c r="G663" s="1"/>
      <c r="H663" s="11"/>
      <c r="I663" s="11"/>
      <c r="J663" s="11"/>
      <c r="K663" s="2"/>
      <c r="L663" s="2"/>
      <c r="M663" s="1"/>
    </row>
    <row r="664" spans="1:13" x14ac:dyDescent="0.2">
      <c r="A664" s="1"/>
      <c r="B664" s="1"/>
      <c r="C664" s="16"/>
      <c r="D664" s="1"/>
      <c r="E664" s="1"/>
      <c r="F664" s="1"/>
      <c r="G664" s="1"/>
      <c r="H664" s="11"/>
      <c r="I664" s="11"/>
      <c r="J664" s="11"/>
      <c r="K664" s="2"/>
      <c r="L664" s="2"/>
      <c r="M664" s="1"/>
    </row>
    <row r="665" spans="1:13" x14ac:dyDescent="0.2">
      <c r="A665" s="1"/>
      <c r="B665" s="1"/>
      <c r="C665" s="16"/>
      <c r="D665" s="1"/>
      <c r="E665" s="1"/>
      <c r="F665" s="1"/>
      <c r="G665" s="1"/>
      <c r="H665" s="11"/>
      <c r="I665" s="11"/>
      <c r="J665" s="11"/>
      <c r="K665" s="2"/>
      <c r="L665" s="2"/>
      <c r="M665" s="1"/>
    </row>
    <row r="666" spans="1:13" x14ac:dyDescent="0.2">
      <c r="A666" s="1"/>
      <c r="B666" s="1"/>
      <c r="C666" s="16"/>
      <c r="D666" s="1"/>
      <c r="E666" s="1"/>
      <c r="F666" s="1"/>
      <c r="G666" s="1"/>
      <c r="H666" s="11"/>
      <c r="I666" s="11"/>
      <c r="J666" s="11"/>
      <c r="K666" s="2"/>
      <c r="L666" s="2"/>
      <c r="M666" s="1"/>
    </row>
    <row r="667" spans="1:13" x14ac:dyDescent="0.2">
      <c r="A667" s="1"/>
      <c r="B667" s="1"/>
      <c r="C667" s="16"/>
      <c r="D667" s="1"/>
      <c r="E667" s="1"/>
      <c r="F667" s="1"/>
      <c r="G667" s="1"/>
      <c r="H667" s="11"/>
      <c r="I667" s="11"/>
      <c r="J667" s="11"/>
      <c r="K667" s="2"/>
      <c r="L667" s="2"/>
      <c r="M667" s="1"/>
    </row>
    <row r="668" spans="1:13" x14ac:dyDescent="0.2">
      <c r="A668" s="1"/>
      <c r="B668" s="1"/>
      <c r="C668" s="16"/>
      <c r="D668" s="1"/>
      <c r="E668" s="1"/>
      <c r="F668" s="1"/>
      <c r="G668" s="1"/>
      <c r="H668" s="11"/>
      <c r="I668" s="11"/>
      <c r="J668" s="11"/>
      <c r="K668" s="2"/>
      <c r="L668" s="2"/>
      <c r="M668" s="1"/>
    </row>
    <row r="669" spans="1:13" x14ac:dyDescent="0.2">
      <c r="A669" s="1"/>
      <c r="B669" s="1"/>
      <c r="C669" s="16"/>
      <c r="D669" s="1"/>
      <c r="E669" s="1"/>
      <c r="F669" s="1"/>
      <c r="G669" s="1"/>
      <c r="H669" s="11"/>
      <c r="I669" s="11"/>
      <c r="J669" s="11"/>
      <c r="K669" s="2"/>
      <c r="L669" s="2"/>
      <c r="M669" s="1"/>
    </row>
    <row r="670" spans="1:13" x14ac:dyDescent="0.2">
      <c r="A670" s="1"/>
      <c r="B670" s="1"/>
      <c r="C670" s="16"/>
      <c r="D670" s="1"/>
      <c r="E670" s="1"/>
      <c r="F670" s="1"/>
      <c r="G670" s="1"/>
      <c r="H670" s="11"/>
      <c r="I670" s="11"/>
      <c r="J670" s="11"/>
      <c r="K670" s="2"/>
      <c r="L670" s="2"/>
      <c r="M670" s="1"/>
    </row>
    <row r="671" spans="1:13" x14ac:dyDescent="0.2">
      <c r="A671" s="1"/>
      <c r="B671" s="1"/>
      <c r="C671" s="16"/>
      <c r="D671" s="1"/>
      <c r="E671" s="1"/>
      <c r="F671" s="1"/>
      <c r="G671" s="1"/>
      <c r="H671" s="11"/>
      <c r="I671" s="11"/>
      <c r="J671" s="11"/>
      <c r="K671" s="2"/>
      <c r="L671" s="2"/>
      <c r="M671" s="1"/>
    </row>
    <row r="672" spans="1:13" x14ac:dyDescent="0.2">
      <c r="A672" s="1"/>
      <c r="B672" s="1"/>
      <c r="C672" s="16"/>
      <c r="D672" s="1"/>
      <c r="E672" s="1"/>
      <c r="F672" s="1"/>
      <c r="G672" s="1"/>
      <c r="H672" s="11"/>
      <c r="I672" s="11"/>
      <c r="J672" s="11"/>
      <c r="K672" s="2"/>
      <c r="L672" s="2"/>
      <c r="M672" s="1"/>
    </row>
    <row r="673" spans="1:13" x14ac:dyDescent="0.2">
      <c r="A673" s="1"/>
      <c r="B673" s="1"/>
      <c r="C673" s="16"/>
      <c r="D673" s="1"/>
      <c r="E673" s="1"/>
      <c r="F673" s="1"/>
      <c r="G673" s="1"/>
      <c r="H673" s="11"/>
      <c r="I673" s="11"/>
      <c r="J673" s="11"/>
      <c r="K673" s="2"/>
      <c r="L673" s="2"/>
      <c r="M673" s="1"/>
    </row>
    <row r="674" spans="1:13" x14ac:dyDescent="0.2">
      <c r="A674" s="1"/>
      <c r="B674" s="1"/>
      <c r="C674" s="16"/>
      <c r="D674" s="1"/>
      <c r="E674" s="1"/>
      <c r="F674" s="1"/>
      <c r="G674" s="1"/>
      <c r="H674" s="11"/>
      <c r="I674" s="11"/>
      <c r="J674" s="11"/>
      <c r="K674" s="2"/>
      <c r="L674" s="2"/>
      <c r="M674" s="1"/>
    </row>
    <row r="675" spans="1:13" x14ac:dyDescent="0.2">
      <c r="A675" s="1"/>
      <c r="B675" s="1"/>
      <c r="C675" s="16"/>
      <c r="D675" s="1"/>
      <c r="E675" s="1"/>
      <c r="F675" s="1"/>
      <c r="G675" s="1"/>
      <c r="H675" s="11"/>
      <c r="I675" s="11"/>
      <c r="J675" s="11"/>
      <c r="K675" s="2"/>
      <c r="L675" s="2"/>
      <c r="M675" s="1"/>
    </row>
    <row r="676" spans="1:13" x14ac:dyDescent="0.2">
      <c r="A676" s="1"/>
      <c r="B676" s="1"/>
      <c r="C676" s="16"/>
      <c r="D676" s="1"/>
      <c r="E676" s="1"/>
      <c r="F676" s="1"/>
      <c r="G676" s="1"/>
      <c r="H676" s="11"/>
      <c r="I676" s="11"/>
      <c r="J676" s="11"/>
      <c r="K676" s="2"/>
      <c r="L676" s="2"/>
      <c r="M676" s="1"/>
    </row>
    <row r="677" spans="1:13" x14ac:dyDescent="0.2">
      <c r="A677" s="1"/>
      <c r="B677" s="1"/>
      <c r="C677" s="16"/>
      <c r="D677" s="1"/>
      <c r="E677" s="1"/>
      <c r="F677" s="1"/>
      <c r="G677" s="1"/>
      <c r="H677" s="11"/>
      <c r="I677" s="11"/>
      <c r="J677" s="11"/>
      <c r="K677" s="2"/>
      <c r="L677" s="2"/>
      <c r="M677" s="1"/>
    </row>
    <row r="678" spans="1:13" x14ac:dyDescent="0.2">
      <c r="A678" s="1"/>
      <c r="B678" s="1"/>
      <c r="C678" s="16"/>
      <c r="D678" s="1"/>
      <c r="E678" s="1"/>
      <c r="F678" s="1"/>
      <c r="G678" s="1"/>
      <c r="H678" s="11"/>
      <c r="I678" s="11"/>
      <c r="J678" s="11"/>
      <c r="K678" s="2"/>
      <c r="L678" s="2"/>
      <c r="M678" s="1"/>
    </row>
    <row r="679" spans="1:13" x14ac:dyDescent="0.2">
      <c r="A679" s="1"/>
      <c r="B679" s="1"/>
      <c r="C679" s="16"/>
      <c r="D679" s="1"/>
      <c r="E679" s="1"/>
      <c r="F679" s="1"/>
      <c r="G679" s="1"/>
      <c r="H679" s="11"/>
      <c r="I679" s="11"/>
      <c r="J679" s="11"/>
      <c r="K679" s="2"/>
      <c r="L679" s="2"/>
      <c r="M679" s="1"/>
    </row>
    <row r="680" spans="1:13" x14ac:dyDescent="0.2">
      <c r="A680" s="1"/>
      <c r="B680" s="1"/>
      <c r="C680" s="16"/>
      <c r="D680" s="1"/>
      <c r="E680" s="1"/>
      <c r="F680" s="1"/>
      <c r="G680" s="1"/>
      <c r="H680" s="11"/>
      <c r="I680" s="11"/>
      <c r="J680" s="11"/>
      <c r="K680" s="2"/>
      <c r="L680" s="2"/>
      <c r="M680" s="1"/>
    </row>
    <row r="681" spans="1:13" x14ac:dyDescent="0.2">
      <c r="A681" s="1"/>
      <c r="B681" s="1"/>
      <c r="C681" s="16"/>
      <c r="D681" s="1"/>
      <c r="E681" s="1"/>
      <c r="F681" s="1"/>
      <c r="G681" s="1"/>
      <c r="H681" s="11"/>
      <c r="I681" s="11"/>
      <c r="J681" s="11"/>
      <c r="K681" s="2"/>
      <c r="L681" s="2"/>
      <c r="M681" s="1"/>
    </row>
    <row r="682" spans="1:13" x14ac:dyDescent="0.2">
      <c r="A682" s="1"/>
      <c r="B682" s="1"/>
      <c r="C682" s="16"/>
      <c r="D682" s="1"/>
      <c r="E682" s="1"/>
      <c r="F682" s="1"/>
      <c r="G682" s="1"/>
      <c r="H682" s="11"/>
      <c r="I682" s="11"/>
      <c r="J682" s="11"/>
      <c r="K682" s="2"/>
      <c r="L682" s="2"/>
      <c r="M682" s="1"/>
    </row>
    <row r="683" spans="1:13" x14ac:dyDescent="0.2">
      <c r="A683" s="1"/>
      <c r="B683" s="1"/>
      <c r="C683" s="16"/>
      <c r="D683" s="1"/>
      <c r="E683" s="1"/>
      <c r="F683" s="1"/>
      <c r="G683" s="1"/>
      <c r="H683" s="11"/>
      <c r="I683" s="11"/>
      <c r="J683" s="11"/>
      <c r="K683" s="2"/>
      <c r="L683" s="2"/>
      <c r="M683" s="1"/>
    </row>
    <row r="684" spans="1:13" x14ac:dyDescent="0.2">
      <c r="A684" s="1"/>
      <c r="B684" s="1"/>
      <c r="C684" s="16"/>
      <c r="D684" s="1"/>
      <c r="E684" s="1"/>
      <c r="F684" s="1"/>
      <c r="G684" s="1"/>
      <c r="H684" s="11"/>
      <c r="I684" s="11"/>
      <c r="J684" s="11"/>
      <c r="K684" s="2"/>
      <c r="L684" s="2"/>
      <c r="M684" s="1"/>
    </row>
    <row r="685" spans="1:13" x14ac:dyDescent="0.2">
      <c r="A685" s="1"/>
      <c r="B685" s="1"/>
      <c r="C685" s="16"/>
      <c r="D685" s="1"/>
      <c r="E685" s="1"/>
      <c r="F685" s="1"/>
      <c r="G685" s="1"/>
      <c r="H685" s="11"/>
      <c r="I685" s="11"/>
      <c r="J685" s="11"/>
      <c r="K685" s="2"/>
      <c r="L685" s="2"/>
      <c r="M685" s="1"/>
    </row>
    <row r="686" spans="1:13" x14ac:dyDescent="0.2">
      <c r="A686" s="1"/>
      <c r="B686" s="1"/>
      <c r="C686" s="16"/>
      <c r="D686" s="1"/>
      <c r="E686" s="1"/>
      <c r="F686" s="1"/>
      <c r="G686" s="1"/>
      <c r="H686" s="11"/>
      <c r="I686" s="11"/>
      <c r="J686" s="11"/>
      <c r="K686" s="2"/>
      <c r="L686" s="2"/>
      <c r="M686" s="1"/>
    </row>
    <row r="687" spans="1:13" x14ac:dyDescent="0.2">
      <c r="A687" s="1"/>
      <c r="B687" s="1"/>
      <c r="C687" s="16"/>
      <c r="D687" s="1"/>
      <c r="E687" s="1"/>
      <c r="F687" s="1"/>
      <c r="G687" s="1"/>
      <c r="H687" s="11"/>
      <c r="I687" s="11"/>
      <c r="J687" s="11"/>
      <c r="K687" s="2"/>
      <c r="L687" s="2"/>
      <c r="M687" s="1"/>
    </row>
    <row r="688" spans="1:13" x14ac:dyDescent="0.2">
      <c r="A688" s="1"/>
      <c r="B688" s="1"/>
      <c r="C688" s="16"/>
      <c r="D688" s="1"/>
      <c r="E688" s="1"/>
      <c r="F688" s="1"/>
      <c r="G688" s="1"/>
      <c r="H688" s="11"/>
      <c r="I688" s="11"/>
      <c r="J688" s="11"/>
      <c r="K688" s="2"/>
      <c r="L688" s="2"/>
      <c r="M688" s="1"/>
    </row>
    <row r="689" spans="1:13" x14ac:dyDescent="0.2">
      <c r="A689" s="1"/>
      <c r="B689" s="1"/>
      <c r="C689" s="16"/>
      <c r="D689" s="1"/>
      <c r="E689" s="1"/>
      <c r="F689" s="1"/>
      <c r="G689" s="1"/>
      <c r="H689" s="11"/>
      <c r="I689" s="11"/>
      <c r="J689" s="11"/>
      <c r="K689" s="2"/>
      <c r="L689" s="2"/>
      <c r="M689" s="1"/>
    </row>
    <row r="690" spans="1:13" x14ac:dyDescent="0.2">
      <c r="A690" s="1"/>
      <c r="B690" s="1"/>
      <c r="C690" s="16"/>
      <c r="D690" s="1"/>
      <c r="E690" s="1"/>
      <c r="F690" s="1"/>
      <c r="G690" s="1"/>
      <c r="H690" s="11"/>
      <c r="I690" s="11"/>
      <c r="J690" s="11"/>
      <c r="K690" s="2"/>
      <c r="L690" s="2"/>
      <c r="M690" s="1"/>
    </row>
    <row r="691" spans="1:13" x14ac:dyDescent="0.2">
      <c r="A691" s="1"/>
      <c r="B691" s="1"/>
      <c r="C691" s="16"/>
      <c r="D691" s="1"/>
      <c r="E691" s="1"/>
      <c r="F691" s="1"/>
      <c r="G691" s="1"/>
      <c r="H691" s="11"/>
      <c r="I691" s="11"/>
      <c r="J691" s="11"/>
      <c r="K691" s="2"/>
      <c r="L691" s="2"/>
      <c r="M691" s="1"/>
    </row>
    <row r="692" spans="1:13" x14ac:dyDescent="0.2">
      <c r="A692" s="1"/>
      <c r="B692" s="1"/>
      <c r="C692" s="16"/>
      <c r="D692" s="1"/>
      <c r="E692" s="1"/>
      <c r="F692" s="1"/>
      <c r="G692" s="1"/>
      <c r="H692" s="11"/>
      <c r="I692" s="11"/>
      <c r="J692" s="11"/>
      <c r="K692" s="2"/>
      <c r="L692" s="2"/>
      <c r="M692" s="1"/>
    </row>
    <row r="693" spans="1:13" x14ac:dyDescent="0.2">
      <c r="A693" s="1"/>
      <c r="B693" s="1"/>
      <c r="C693" s="16"/>
      <c r="D693" s="1"/>
      <c r="E693" s="1"/>
      <c r="F693" s="1"/>
      <c r="G693" s="1"/>
      <c r="H693" s="11"/>
      <c r="I693" s="11"/>
      <c r="J693" s="11"/>
      <c r="K693" s="2"/>
      <c r="L693" s="2"/>
      <c r="M693" s="1"/>
    </row>
    <row r="694" spans="1:13" x14ac:dyDescent="0.2">
      <c r="A694" s="1"/>
      <c r="B694" s="1"/>
      <c r="C694" s="16"/>
      <c r="D694" s="1"/>
      <c r="E694" s="1"/>
      <c r="F694" s="1"/>
      <c r="G694" s="1"/>
      <c r="H694" s="11"/>
      <c r="I694" s="11"/>
      <c r="J694" s="11"/>
      <c r="K694" s="2"/>
      <c r="L694" s="2"/>
      <c r="M694" s="1"/>
    </row>
    <row r="695" spans="1:13" x14ac:dyDescent="0.2">
      <c r="A695" s="1"/>
      <c r="B695" s="1"/>
      <c r="C695" s="16"/>
      <c r="D695" s="1"/>
      <c r="E695" s="1"/>
      <c r="F695" s="1"/>
      <c r="G695" s="1"/>
      <c r="H695" s="11"/>
      <c r="I695" s="11"/>
      <c r="J695" s="11"/>
      <c r="K695" s="2"/>
      <c r="L695" s="2"/>
      <c r="M695" s="1"/>
    </row>
    <row r="696" spans="1:13" x14ac:dyDescent="0.2">
      <c r="A696" s="1"/>
      <c r="B696" s="1"/>
      <c r="C696" s="16"/>
      <c r="D696" s="1"/>
      <c r="E696" s="1"/>
      <c r="F696" s="1"/>
      <c r="G696" s="1"/>
      <c r="H696" s="11"/>
      <c r="I696" s="11"/>
      <c r="J696" s="11"/>
      <c r="K696" s="2"/>
      <c r="L696" s="2"/>
      <c r="M696" s="1"/>
    </row>
    <row r="697" spans="1:13" x14ac:dyDescent="0.2">
      <c r="A697" s="1"/>
      <c r="B697" s="1"/>
      <c r="C697" s="16"/>
      <c r="D697" s="1"/>
      <c r="E697" s="1"/>
      <c r="F697" s="1"/>
      <c r="G697" s="1"/>
      <c r="H697" s="11"/>
      <c r="I697" s="11"/>
      <c r="J697" s="11"/>
      <c r="K697" s="2"/>
      <c r="L697" s="2"/>
      <c r="M697" s="1"/>
    </row>
    <row r="698" spans="1:13" x14ac:dyDescent="0.2">
      <c r="A698" s="1"/>
      <c r="B698" s="1"/>
      <c r="C698" s="16"/>
      <c r="D698" s="1"/>
      <c r="E698" s="1"/>
      <c r="F698" s="1"/>
      <c r="G698" s="1"/>
      <c r="H698" s="11"/>
      <c r="I698" s="11"/>
      <c r="J698" s="11"/>
      <c r="K698" s="2"/>
      <c r="L698" s="2"/>
      <c r="M698" s="1"/>
    </row>
    <row r="699" spans="1:13" x14ac:dyDescent="0.2">
      <c r="A699" s="1"/>
      <c r="B699" s="1"/>
      <c r="C699" s="16"/>
      <c r="D699" s="1"/>
      <c r="E699" s="1"/>
      <c r="F699" s="1"/>
      <c r="G699" s="1"/>
      <c r="H699" s="11"/>
      <c r="I699" s="11"/>
      <c r="J699" s="11"/>
      <c r="K699" s="2"/>
      <c r="L699" s="2"/>
      <c r="M699" s="1"/>
    </row>
    <row r="700" spans="1:13" x14ac:dyDescent="0.2">
      <c r="A700" s="1"/>
      <c r="B700" s="1"/>
      <c r="C700" s="16"/>
      <c r="D700" s="1"/>
      <c r="E700" s="1"/>
      <c r="F700" s="1"/>
      <c r="G700" s="1"/>
      <c r="H700" s="11"/>
      <c r="I700" s="11"/>
      <c r="J700" s="11"/>
      <c r="K700" s="2"/>
      <c r="L700" s="2"/>
      <c r="M700" s="1"/>
    </row>
    <row r="701" spans="1:13" x14ac:dyDescent="0.2">
      <c r="A701" s="1"/>
      <c r="B701" s="1"/>
      <c r="C701" s="16"/>
      <c r="D701" s="1"/>
      <c r="E701" s="1"/>
      <c r="F701" s="1"/>
      <c r="G701" s="1"/>
      <c r="H701" s="11"/>
      <c r="I701" s="11"/>
      <c r="J701" s="11"/>
      <c r="K701" s="2"/>
      <c r="L701" s="2"/>
      <c r="M701" s="1"/>
    </row>
    <row r="702" spans="1:13" x14ac:dyDescent="0.2">
      <c r="A702" s="1"/>
      <c r="B702" s="1"/>
      <c r="C702" s="16"/>
      <c r="D702" s="1"/>
      <c r="E702" s="1"/>
      <c r="F702" s="1"/>
      <c r="G702" s="1"/>
      <c r="H702" s="11"/>
      <c r="I702" s="11"/>
      <c r="J702" s="11"/>
      <c r="K702" s="2"/>
      <c r="L702" s="2"/>
      <c r="M702" s="1"/>
    </row>
    <row r="703" spans="1:13" x14ac:dyDescent="0.2">
      <c r="A703" s="1"/>
      <c r="B703" s="1"/>
      <c r="C703" s="16"/>
      <c r="D703" s="1"/>
      <c r="E703" s="1"/>
      <c r="F703" s="1"/>
      <c r="G703" s="1"/>
      <c r="H703" s="11"/>
      <c r="I703" s="11"/>
      <c r="J703" s="11"/>
      <c r="K703" s="2"/>
      <c r="L703" s="2"/>
      <c r="M703" s="1"/>
    </row>
    <row r="704" spans="1:13" x14ac:dyDescent="0.2">
      <c r="A704" s="1"/>
      <c r="B704" s="1"/>
      <c r="C704" s="16"/>
      <c r="D704" s="1"/>
      <c r="E704" s="1"/>
      <c r="F704" s="1"/>
      <c r="G704" s="1"/>
      <c r="H704" s="11"/>
      <c r="I704" s="11"/>
      <c r="J704" s="11"/>
      <c r="K704" s="2"/>
      <c r="L704" s="2"/>
      <c r="M704" s="1"/>
    </row>
    <row r="705" spans="1:13" x14ac:dyDescent="0.2">
      <c r="A705" s="1"/>
      <c r="B705" s="1"/>
      <c r="C705" s="16"/>
      <c r="D705" s="1"/>
      <c r="E705" s="1"/>
      <c r="F705" s="1"/>
      <c r="G705" s="1"/>
      <c r="H705" s="11"/>
      <c r="I705" s="11"/>
      <c r="J705" s="11"/>
      <c r="K705" s="2"/>
      <c r="L705" s="2"/>
      <c r="M705" s="1"/>
    </row>
    <row r="706" spans="1:13" x14ac:dyDescent="0.2">
      <c r="A706" s="1"/>
      <c r="B706" s="1"/>
      <c r="C706" s="16"/>
      <c r="D706" s="1"/>
      <c r="E706" s="1"/>
      <c r="F706" s="1"/>
      <c r="G706" s="1"/>
      <c r="H706" s="11"/>
      <c r="I706" s="11"/>
      <c r="J706" s="11"/>
      <c r="K706" s="2"/>
      <c r="L706" s="2"/>
      <c r="M706" s="1"/>
    </row>
    <row r="707" spans="1:13" x14ac:dyDescent="0.2">
      <c r="A707" s="1"/>
      <c r="B707" s="1"/>
      <c r="C707" s="16"/>
      <c r="D707" s="1"/>
      <c r="E707" s="1"/>
      <c r="F707" s="1"/>
      <c r="G707" s="1"/>
      <c r="H707" s="11"/>
      <c r="I707" s="11"/>
      <c r="J707" s="11"/>
      <c r="K707" s="2"/>
      <c r="L707" s="2"/>
      <c r="M707" s="1"/>
    </row>
    <row r="708" spans="1:13" x14ac:dyDescent="0.2">
      <c r="A708" s="1"/>
      <c r="B708" s="1"/>
      <c r="C708" s="16"/>
      <c r="D708" s="1"/>
      <c r="E708" s="1"/>
      <c r="F708" s="1"/>
      <c r="G708" s="1"/>
      <c r="H708" s="11"/>
      <c r="I708" s="11"/>
      <c r="J708" s="11"/>
      <c r="K708" s="2"/>
      <c r="L708" s="2"/>
      <c r="M708" s="1"/>
    </row>
    <row r="709" spans="1:13" x14ac:dyDescent="0.2">
      <c r="A709" s="1"/>
      <c r="B709" s="1"/>
      <c r="C709" s="16"/>
      <c r="D709" s="1"/>
      <c r="E709" s="1"/>
      <c r="F709" s="1"/>
      <c r="G709" s="1"/>
      <c r="H709" s="11"/>
      <c r="I709" s="11"/>
      <c r="J709" s="11"/>
      <c r="K709" s="2"/>
      <c r="L709" s="2"/>
      <c r="M709" s="1"/>
    </row>
    <row r="710" spans="1:13" x14ac:dyDescent="0.2">
      <c r="A710" s="1"/>
      <c r="B710" s="1"/>
      <c r="C710" s="16"/>
      <c r="D710" s="1"/>
      <c r="E710" s="1"/>
      <c r="F710" s="1"/>
      <c r="G710" s="1"/>
      <c r="H710" s="11"/>
      <c r="I710" s="11"/>
      <c r="J710" s="11"/>
      <c r="K710" s="2"/>
      <c r="L710" s="2"/>
      <c r="M710" s="1"/>
    </row>
    <row r="711" spans="1:13" x14ac:dyDescent="0.2">
      <c r="A711" s="1"/>
      <c r="B711" s="1"/>
      <c r="C711" s="16"/>
      <c r="D711" s="1"/>
      <c r="E711" s="1"/>
      <c r="F711" s="1"/>
      <c r="G711" s="1"/>
      <c r="H711" s="11"/>
      <c r="I711" s="11"/>
      <c r="J711" s="11"/>
      <c r="K711" s="2"/>
      <c r="L711" s="2"/>
      <c r="M711" s="1"/>
    </row>
    <row r="712" spans="1:13" x14ac:dyDescent="0.2">
      <c r="A712" s="1"/>
      <c r="B712" s="1"/>
      <c r="C712" s="16"/>
      <c r="D712" s="1"/>
      <c r="E712" s="1"/>
      <c r="F712" s="1"/>
      <c r="G712" s="1"/>
      <c r="H712" s="11"/>
      <c r="I712" s="11"/>
      <c r="J712" s="11"/>
      <c r="K712" s="2"/>
      <c r="L712" s="2"/>
      <c r="M712" s="1"/>
    </row>
    <row r="713" spans="1:13" x14ac:dyDescent="0.2">
      <c r="A713" s="1"/>
      <c r="B713" s="1"/>
      <c r="C713" s="16"/>
      <c r="D713" s="1"/>
      <c r="E713" s="1"/>
      <c r="F713" s="1"/>
      <c r="G713" s="1"/>
      <c r="H713" s="11"/>
      <c r="I713" s="11"/>
      <c r="J713" s="11"/>
      <c r="K713" s="2"/>
      <c r="L713" s="2"/>
      <c r="M713" s="1"/>
    </row>
    <row r="714" spans="1:13" x14ac:dyDescent="0.2">
      <c r="A714" s="1"/>
      <c r="B714" s="1"/>
      <c r="C714" s="16"/>
      <c r="D714" s="1"/>
      <c r="E714" s="1"/>
      <c r="F714" s="1"/>
      <c r="G714" s="1"/>
      <c r="H714" s="11"/>
      <c r="I714" s="11"/>
      <c r="J714" s="11"/>
      <c r="K714" s="2"/>
      <c r="L714" s="2"/>
      <c r="M714" s="1"/>
    </row>
    <row r="715" spans="1:13" x14ac:dyDescent="0.2">
      <c r="A715" s="1"/>
      <c r="B715" s="1"/>
      <c r="C715" s="16"/>
      <c r="D715" s="1"/>
      <c r="E715" s="1"/>
      <c r="F715" s="1"/>
      <c r="G715" s="1"/>
      <c r="H715" s="11"/>
      <c r="I715" s="11"/>
      <c r="J715" s="11"/>
      <c r="K715" s="2"/>
      <c r="L715" s="2"/>
      <c r="M715" s="1"/>
    </row>
    <row r="716" spans="1:13" x14ac:dyDescent="0.2">
      <c r="A716" s="1"/>
      <c r="B716" s="1"/>
      <c r="C716" s="16"/>
      <c r="D716" s="1"/>
      <c r="E716" s="1"/>
      <c r="F716" s="1"/>
      <c r="G716" s="1"/>
      <c r="H716" s="11"/>
      <c r="I716" s="11"/>
      <c r="J716" s="11"/>
      <c r="K716" s="2"/>
      <c r="L716" s="2"/>
      <c r="M716" s="1"/>
    </row>
    <row r="717" spans="1:13" x14ac:dyDescent="0.2">
      <c r="A717" s="1"/>
      <c r="B717" s="1"/>
      <c r="C717" s="16"/>
      <c r="D717" s="1"/>
      <c r="E717" s="1"/>
      <c r="F717" s="1"/>
      <c r="G717" s="1"/>
      <c r="H717" s="11"/>
      <c r="I717" s="11"/>
      <c r="J717" s="11"/>
      <c r="K717" s="2"/>
      <c r="L717" s="2"/>
      <c r="M717" s="1"/>
    </row>
    <row r="718" spans="1:13" x14ac:dyDescent="0.2">
      <c r="A718" s="1"/>
      <c r="B718" s="1"/>
      <c r="C718" s="16"/>
      <c r="D718" s="1"/>
      <c r="E718" s="1"/>
      <c r="F718" s="1"/>
      <c r="G718" s="1"/>
      <c r="H718" s="11"/>
      <c r="I718" s="11"/>
      <c r="J718" s="11"/>
      <c r="K718" s="2"/>
      <c r="L718" s="2"/>
      <c r="M718" s="1"/>
    </row>
    <row r="719" spans="1:13" x14ac:dyDescent="0.2">
      <c r="A719" s="1"/>
      <c r="B719" s="1"/>
      <c r="C719" s="16"/>
      <c r="D719" s="1"/>
      <c r="E719" s="1"/>
      <c r="F719" s="1"/>
      <c r="G719" s="1"/>
      <c r="H719" s="11"/>
      <c r="I719" s="11"/>
      <c r="J719" s="11"/>
      <c r="K719" s="2"/>
      <c r="L719" s="2"/>
      <c r="M719" s="1"/>
    </row>
    <row r="720" spans="1:13" x14ac:dyDescent="0.2">
      <c r="A720" s="1"/>
      <c r="B720" s="1"/>
      <c r="C720" s="16"/>
      <c r="D720" s="1"/>
      <c r="E720" s="1"/>
      <c r="F720" s="1"/>
      <c r="G720" s="1"/>
      <c r="H720" s="11"/>
      <c r="I720" s="11"/>
      <c r="J720" s="11"/>
      <c r="K720" s="2"/>
      <c r="L720" s="2"/>
      <c r="M720" s="1"/>
    </row>
    <row r="721" spans="1:13" x14ac:dyDescent="0.2">
      <c r="A721" s="1"/>
      <c r="B721" s="1"/>
      <c r="C721" s="16"/>
      <c r="D721" s="1"/>
      <c r="E721" s="1"/>
      <c r="F721" s="1"/>
      <c r="G721" s="1"/>
      <c r="H721" s="11"/>
      <c r="I721" s="11"/>
      <c r="J721" s="11"/>
      <c r="K721" s="2"/>
      <c r="L721" s="2"/>
      <c r="M721" s="1"/>
    </row>
    <row r="722" spans="1:13" x14ac:dyDescent="0.2">
      <c r="A722" s="1"/>
      <c r="B722" s="1"/>
      <c r="C722" s="16"/>
      <c r="D722" s="1"/>
      <c r="E722" s="1"/>
      <c r="F722" s="1"/>
      <c r="G722" s="1"/>
      <c r="H722" s="11"/>
      <c r="I722" s="11"/>
      <c r="J722" s="11"/>
      <c r="K722" s="2"/>
      <c r="L722" s="2"/>
      <c r="M722" s="1"/>
    </row>
    <row r="723" spans="1:13" x14ac:dyDescent="0.2">
      <c r="A723" s="1"/>
      <c r="B723" s="1"/>
      <c r="C723" s="16"/>
      <c r="D723" s="1"/>
      <c r="E723" s="1"/>
      <c r="F723" s="1"/>
      <c r="G723" s="1"/>
      <c r="H723" s="11"/>
      <c r="I723" s="11"/>
      <c r="J723" s="11"/>
      <c r="K723" s="2"/>
      <c r="L723" s="2"/>
      <c r="M723" s="1"/>
    </row>
    <row r="724" spans="1:13" x14ac:dyDescent="0.2">
      <c r="A724" s="1"/>
      <c r="B724" s="1"/>
      <c r="C724" s="16"/>
      <c r="D724" s="1"/>
      <c r="E724" s="1"/>
      <c r="F724" s="1"/>
      <c r="G724" s="1"/>
      <c r="H724" s="11"/>
      <c r="I724" s="11"/>
      <c r="J724" s="11"/>
      <c r="K724" s="2"/>
      <c r="L724" s="2"/>
      <c r="M724" s="1"/>
    </row>
    <row r="725" spans="1:13" x14ac:dyDescent="0.2">
      <c r="A725" s="1"/>
      <c r="B725" s="1"/>
      <c r="C725" s="16"/>
      <c r="D725" s="1"/>
      <c r="E725" s="1"/>
      <c r="F725" s="1"/>
      <c r="G725" s="1"/>
      <c r="H725" s="11"/>
      <c r="I725" s="11"/>
      <c r="J725" s="11"/>
      <c r="K725" s="2"/>
      <c r="L725" s="2"/>
      <c r="M725" s="1"/>
    </row>
    <row r="726" spans="1:13" x14ac:dyDescent="0.2">
      <c r="A726" s="1"/>
      <c r="B726" s="1"/>
      <c r="C726" s="16"/>
      <c r="D726" s="1"/>
      <c r="E726" s="1"/>
      <c r="F726" s="1"/>
      <c r="G726" s="1"/>
      <c r="H726" s="11"/>
      <c r="I726" s="11"/>
      <c r="J726" s="11"/>
      <c r="K726" s="2"/>
      <c r="L726" s="2"/>
      <c r="M726" s="1"/>
    </row>
    <row r="727" spans="1:13" x14ac:dyDescent="0.2">
      <c r="A727" s="1"/>
      <c r="B727" s="1"/>
      <c r="C727" s="16"/>
      <c r="D727" s="1"/>
      <c r="E727" s="1"/>
      <c r="F727" s="1"/>
      <c r="G727" s="1"/>
      <c r="H727" s="11"/>
      <c r="I727" s="11"/>
      <c r="J727" s="11"/>
      <c r="K727" s="2"/>
      <c r="L727" s="2"/>
      <c r="M727" s="1"/>
    </row>
    <row r="728" spans="1:13" x14ac:dyDescent="0.2">
      <c r="A728" s="1"/>
      <c r="B728" s="1"/>
      <c r="C728" s="16"/>
      <c r="D728" s="1"/>
      <c r="E728" s="1"/>
      <c r="F728" s="1"/>
      <c r="G728" s="1"/>
      <c r="H728" s="11"/>
      <c r="I728" s="11"/>
      <c r="J728" s="11"/>
      <c r="K728" s="2"/>
      <c r="L728" s="2"/>
      <c r="M728" s="1"/>
    </row>
    <row r="729" spans="1:13" x14ac:dyDescent="0.2">
      <c r="A729" s="1"/>
      <c r="B729" s="1"/>
      <c r="C729" s="16"/>
      <c r="D729" s="1"/>
      <c r="E729" s="1"/>
      <c r="F729" s="1"/>
      <c r="G729" s="1"/>
      <c r="H729" s="11"/>
      <c r="I729" s="11"/>
      <c r="J729" s="11"/>
      <c r="K729" s="2"/>
      <c r="L729" s="2"/>
      <c r="M729" s="1"/>
    </row>
    <row r="730" spans="1:13" x14ac:dyDescent="0.2">
      <c r="A730" s="1"/>
      <c r="B730" s="1"/>
      <c r="C730" s="16"/>
      <c r="D730" s="1"/>
      <c r="E730" s="1"/>
      <c r="F730" s="1"/>
      <c r="G730" s="1"/>
      <c r="H730" s="11"/>
      <c r="I730" s="11"/>
      <c r="J730" s="11"/>
      <c r="K730" s="2"/>
      <c r="L730" s="2"/>
      <c r="M730" s="1"/>
    </row>
    <row r="731" spans="1:13" x14ac:dyDescent="0.2">
      <c r="A731" s="1"/>
      <c r="B731" s="1"/>
      <c r="C731" s="16"/>
      <c r="D731" s="1"/>
      <c r="E731" s="1"/>
      <c r="F731" s="1"/>
      <c r="G731" s="1"/>
      <c r="H731" s="11"/>
      <c r="I731" s="11"/>
      <c r="J731" s="11"/>
      <c r="K731" s="2"/>
      <c r="L731" s="2"/>
      <c r="M731" s="1"/>
    </row>
    <row r="732" spans="1:13" x14ac:dyDescent="0.2">
      <c r="A732" s="1"/>
      <c r="B732" s="1"/>
      <c r="C732" s="16"/>
      <c r="D732" s="1"/>
      <c r="E732" s="1"/>
      <c r="F732" s="1"/>
      <c r="G732" s="1"/>
      <c r="H732" s="11"/>
      <c r="I732" s="11"/>
      <c r="J732" s="11"/>
      <c r="K732" s="2"/>
      <c r="L732" s="2"/>
      <c r="M732" s="1"/>
    </row>
    <row r="733" spans="1:13" x14ac:dyDescent="0.2">
      <c r="A733" s="1"/>
      <c r="B733" s="1"/>
      <c r="C733" s="16"/>
      <c r="D733" s="1"/>
      <c r="E733" s="1"/>
      <c r="F733" s="1"/>
      <c r="G733" s="1"/>
      <c r="H733" s="11"/>
      <c r="I733" s="11"/>
      <c r="J733" s="11"/>
      <c r="K733" s="2"/>
      <c r="L733" s="2"/>
      <c r="M733" s="1"/>
    </row>
    <row r="734" spans="1:13" x14ac:dyDescent="0.2">
      <c r="A734" s="1"/>
      <c r="B734" s="1"/>
      <c r="C734" s="16"/>
      <c r="D734" s="1"/>
      <c r="E734" s="1"/>
      <c r="F734" s="1"/>
      <c r="G734" s="1"/>
      <c r="H734" s="11"/>
      <c r="I734" s="11"/>
      <c r="J734" s="11"/>
      <c r="K734" s="2"/>
      <c r="L734" s="2"/>
      <c r="M734" s="1"/>
    </row>
    <row r="735" spans="1:13" x14ac:dyDescent="0.2">
      <c r="A735" s="1"/>
      <c r="B735" s="1"/>
      <c r="C735" s="16"/>
      <c r="D735" s="1"/>
      <c r="E735" s="1"/>
      <c r="F735" s="1"/>
      <c r="G735" s="1"/>
      <c r="H735" s="11"/>
      <c r="I735" s="11"/>
      <c r="J735" s="11"/>
      <c r="K735" s="2"/>
      <c r="L735" s="2"/>
      <c r="M735" s="1"/>
    </row>
    <row r="736" spans="1:13" x14ac:dyDescent="0.2">
      <c r="A736" s="1"/>
      <c r="B736" s="1"/>
      <c r="C736" s="16"/>
      <c r="D736" s="1"/>
      <c r="E736" s="1"/>
      <c r="F736" s="1"/>
      <c r="G736" s="1"/>
      <c r="H736" s="11"/>
      <c r="I736" s="11"/>
      <c r="J736" s="11"/>
      <c r="K736" s="2"/>
      <c r="L736" s="2"/>
      <c r="M736" s="1"/>
    </row>
    <row r="737" spans="1:13" x14ac:dyDescent="0.2">
      <c r="A737" s="1"/>
      <c r="B737" s="1"/>
      <c r="C737" s="16"/>
      <c r="D737" s="1"/>
      <c r="E737" s="1"/>
      <c r="F737" s="1"/>
      <c r="G737" s="1"/>
      <c r="H737" s="11"/>
      <c r="I737" s="11"/>
      <c r="J737" s="11"/>
      <c r="K737" s="2"/>
      <c r="L737" s="2"/>
      <c r="M737" s="1"/>
    </row>
    <row r="738" spans="1:13" x14ac:dyDescent="0.2">
      <c r="A738" s="1"/>
      <c r="B738" s="1"/>
      <c r="C738" s="16"/>
      <c r="D738" s="1"/>
      <c r="E738" s="1"/>
      <c r="F738" s="1"/>
      <c r="G738" s="1"/>
      <c r="H738" s="11"/>
      <c r="I738" s="11"/>
      <c r="J738" s="11"/>
      <c r="K738" s="2"/>
      <c r="L738" s="2"/>
      <c r="M738" s="1"/>
    </row>
    <row r="739" spans="1:13" x14ac:dyDescent="0.2">
      <c r="A739" s="1"/>
      <c r="B739" s="1"/>
      <c r="C739" s="16"/>
      <c r="D739" s="1"/>
      <c r="E739" s="1"/>
      <c r="F739" s="1"/>
      <c r="G739" s="1"/>
      <c r="H739" s="11"/>
      <c r="I739" s="11"/>
      <c r="J739" s="11"/>
      <c r="K739" s="2"/>
      <c r="L739" s="2"/>
      <c r="M739" s="1"/>
    </row>
    <row r="740" spans="1:13" x14ac:dyDescent="0.2">
      <c r="A740" s="1"/>
      <c r="B740" s="1"/>
      <c r="C740" s="16"/>
      <c r="D740" s="1"/>
      <c r="E740" s="1"/>
      <c r="F740" s="1"/>
      <c r="G740" s="1"/>
      <c r="H740" s="11"/>
      <c r="I740" s="11"/>
      <c r="J740" s="11"/>
      <c r="K740" s="2"/>
      <c r="L740" s="2"/>
      <c r="M740" s="1"/>
    </row>
    <row r="741" spans="1:13" x14ac:dyDescent="0.2">
      <c r="A741" s="1"/>
      <c r="B741" s="1"/>
      <c r="C741" s="16"/>
      <c r="D741" s="1"/>
      <c r="E741" s="1"/>
      <c r="F741" s="1"/>
      <c r="G741" s="1"/>
      <c r="H741" s="11"/>
      <c r="I741" s="11"/>
      <c r="J741" s="11"/>
      <c r="K741" s="2"/>
      <c r="L741" s="2"/>
      <c r="M741" s="1"/>
    </row>
    <row r="742" spans="1:13" x14ac:dyDescent="0.2">
      <c r="A742" s="1"/>
      <c r="B742" s="1"/>
      <c r="C742" s="16"/>
      <c r="D742" s="1"/>
      <c r="E742" s="1"/>
      <c r="F742" s="1"/>
      <c r="G742" s="1"/>
      <c r="H742" s="11"/>
      <c r="I742" s="11"/>
      <c r="J742" s="11"/>
      <c r="K742" s="2"/>
      <c r="L742" s="2"/>
      <c r="M742" s="1"/>
    </row>
    <row r="743" spans="1:13" x14ac:dyDescent="0.2">
      <c r="A743" s="1"/>
      <c r="B743" s="1"/>
      <c r="C743" s="16"/>
      <c r="D743" s="1"/>
      <c r="E743" s="1"/>
      <c r="F743" s="1"/>
      <c r="G743" s="1"/>
      <c r="H743" s="11"/>
      <c r="I743" s="11"/>
      <c r="J743" s="11"/>
      <c r="K743" s="2"/>
      <c r="L743" s="2"/>
      <c r="M743" s="1"/>
    </row>
    <row r="744" spans="1:13" x14ac:dyDescent="0.2">
      <c r="A744" s="1"/>
      <c r="B744" s="1"/>
      <c r="C744" s="16"/>
      <c r="D744" s="1"/>
      <c r="E744" s="1"/>
      <c r="F744" s="1"/>
      <c r="G744" s="1"/>
      <c r="H744" s="11"/>
      <c r="I744" s="11"/>
      <c r="J744" s="11"/>
      <c r="K744" s="2"/>
      <c r="L744" s="2"/>
      <c r="M744" s="1"/>
    </row>
    <row r="745" spans="1:13" x14ac:dyDescent="0.2">
      <c r="A745" s="1"/>
      <c r="B745" s="1"/>
      <c r="C745" s="16"/>
      <c r="D745" s="1"/>
      <c r="E745" s="1"/>
      <c r="F745" s="1"/>
      <c r="G745" s="1"/>
      <c r="H745" s="11"/>
      <c r="I745" s="11"/>
      <c r="J745" s="11"/>
      <c r="K745" s="2"/>
      <c r="L745" s="2"/>
      <c r="M745" s="1"/>
    </row>
    <row r="746" spans="1:13" x14ac:dyDescent="0.2">
      <c r="A746" s="1"/>
      <c r="B746" s="1"/>
      <c r="C746" s="16"/>
      <c r="D746" s="1"/>
      <c r="E746" s="1"/>
      <c r="F746" s="1"/>
      <c r="G746" s="1"/>
      <c r="H746" s="11"/>
      <c r="I746" s="11"/>
      <c r="J746" s="11"/>
      <c r="K746" s="2"/>
      <c r="L746" s="2"/>
      <c r="M746" s="1"/>
    </row>
    <row r="747" spans="1:13" x14ac:dyDescent="0.2">
      <c r="A747" s="1"/>
      <c r="B747" s="1"/>
      <c r="C747" s="16"/>
      <c r="D747" s="1"/>
      <c r="E747" s="1"/>
      <c r="F747" s="1"/>
      <c r="G747" s="1"/>
      <c r="H747" s="11"/>
      <c r="I747" s="11"/>
      <c r="J747" s="11"/>
      <c r="K747" s="2"/>
      <c r="L747" s="2"/>
      <c r="M747" s="1"/>
    </row>
    <row r="748" spans="1:13" x14ac:dyDescent="0.2">
      <c r="A748" s="1"/>
      <c r="B748" s="1"/>
      <c r="C748" s="16"/>
      <c r="D748" s="1"/>
      <c r="E748" s="1"/>
      <c r="F748" s="1"/>
      <c r="G748" s="1"/>
      <c r="H748" s="11"/>
      <c r="I748" s="11"/>
      <c r="J748" s="11"/>
      <c r="K748" s="2"/>
      <c r="L748" s="2"/>
      <c r="M748" s="1"/>
    </row>
    <row r="749" spans="1:13" x14ac:dyDescent="0.2">
      <c r="A749" s="1"/>
      <c r="B749" s="1"/>
      <c r="C749" s="16"/>
      <c r="D749" s="1"/>
      <c r="E749" s="1"/>
      <c r="F749" s="1"/>
      <c r="G749" s="1"/>
      <c r="H749" s="11"/>
      <c r="I749" s="11"/>
      <c r="J749" s="11"/>
      <c r="K749" s="2"/>
      <c r="L749" s="2"/>
      <c r="M749" s="1"/>
    </row>
    <row r="750" spans="1:13" x14ac:dyDescent="0.2">
      <c r="A750" s="1"/>
      <c r="B750" s="1"/>
      <c r="C750" s="16"/>
      <c r="D750" s="1"/>
      <c r="E750" s="1"/>
      <c r="F750" s="1"/>
      <c r="G750" s="1"/>
      <c r="H750" s="11"/>
      <c r="I750" s="11"/>
      <c r="J750" s="11"/>
      <c r="K750" s="2"/>
      <c r="L750" s="2"/>
      <c r="M750" s="1"/>
    </row>
    <row r="751" spans="1:13" x14ac:dyDescent="0.2">
      <c r="A751" s="1"/>
      <c r="B751" s="1"/>
      <c r="C751" s="16"/>
      <c r="D751" s="1"/>
      <c r="E751" s="1"/>
      <c r="F751" s="1"/>
      <c r="G751" s="1"/>
      <c r="H751" s="11"/>
      <c r="I751" s="11"/>
      <c r="J751" s="11"/>
      <c r="K751" s="2"/>
      <c r="L751" s="2"/>
      <c r="M751" s="1"/>
    </row>
    <row r="752" spans="1:13" x14ac:dyDescent="0.2">
      <c r="A752" s="1"/>
      <c r="B752" s="1"/>
      <c r="C752" s="16"/>
      <c r="D752" s="1"/>
      <c r="E752" s="1"/>
      <c r="F752" s="1"/>
      <c r="G752" s="1"/>
      <c r="H752" s="11"/>
      <c r="I752" s="11"/>
      <c r="J752" s="11"/>
      <c r="K752" s="2"/>
      <c r="L752" s="2"/>
      <c r="M752" s="1"/>
    </row>
    <row r="753" spans="1:13" x14ac:dyDescent="0.2">
      <c r="A753" s="1"/>
      <c r="B753" s="1"/>
      <c r="C753" s="16"/>
      <c r="D753" s="1"/>
      <c r="E753" s="1"/>
      <c r="F753" s="1"/>
      <c r="G753" s="1"/>
      <c r="H753" s="11"/>
      <c r="I753" s="11"/>
      <c r="J753" s="11"/>
      <c r="K753" s="2"/>
      <c r="L753" s="2"/>
      <c r="M753" s="1"/>
    </row>
    <row r="754" spans="1:13" x14ac:dyDescent="0.2">
      <c r="A754" s="1"/>
      <c r="B754" s="1"/>
      <c r="C754" s="16"/>
      <c r="D754" s="1"/>
      <c r="E754" s="1"/>
      <c r="F754" s="1"/>
      <c r="G754" s="1"/>
      <c r="H754" s="11"/>
      <c r="I754" s="11"/>
      <c r="J754" s="11"/>
      <c r="K754" s="2"/>
      <c r="L754" s="2"/>
      <c r="M754" s="1"/>
    </row>
    <row r="755" spans="1:13" x14ac:dyDescent="0.2">
      <c r="A755" s="1"/>
      <c r="B755" s="1"/>
      <c r="C755" s="16"/>
      <c r="D755" s="1"/>
      <c r="E755" s="1"/>
      <c r="F755" s="1"/>
      <c r="G755" s="1"/>
      <c r="H755" s="11"/>
      <c r="I755" s="11"/>
      <c r="J755" s="11"/>
      <c r="K755" s="2"/>
      <c r="L755" s="2"/>
      <c r="M755" s="1"/>
    </row>
    <row r="756" spans="1:13" x14ac:dyDescent="0.2">
      <c r="A756" s="1"/>
      <c r="B756" s="1"/>
      <c r="C756" s="16"/>
      <c r="D756" s="1"/>
      <c r="E756" s="1"/>
      <c r="F756" s="1"/>
      <c r="G756" s="1"/>
      <c r="H756" s="11"/>
      <c r="I756" s="11"/>
      <c r="J756" s="11"/>
      <c r="K756" s="2"/>
      <c r="L756" s="2"/>
      <c r="M756" s="1"/>
    </row>
    <row r="757" spans="1:13" x14ac:dyDescent="0.2">
      <c r="A757" s="1"/>
      <c r="B757" s="1"/>
      <c r="C757" s="16"/>
      <c r="D757" s="1"/>
      <c r="E757" s="1"/>
      <c r="F757" s="1"/>
      <c r="G757" s="1"/>
      <c r="H757" s="11"/>
      <c r="I757" s="11"/>
      <c r="J757" s="11"/>
      <c r="K757" s="2"/>
      <c r="L757" s="2"/>
      <c r="M757" s="1"/>
    </row>
    <row r="758" spans="1:13" x14ac:dyDescent="0.2">
      <c r="A758" s="1"/>
      <c r="B758" s="1"/>
      <c r="C758" s="16"/>
      <c r="D758" s="1"/>
      <c r="E758" s="1"/>
      <c r="F758" s="1"/>
      <c r="G758" s="1"/>
      <c r="H758" s="11"/>
      <c r="I758" s="11"/>
      <c r="J758" s="11"/>
      <c r="K758" s="2"/>
      <c r="L758" s="2"/>
      <c r="M758" s="1"/>
    </row>
    <row r="759" spans="1:13" x14ac:dyDescent="0.2">
      <c r="A759" s="1"/>
      <c r="B759" s="1"/>
      <c r="C759" s="16"/>
      <c r="D759" s="1"/>
      <c r="E759" s="1"/>
      <c r="F759" s="1"/>
      <c r="G759" s="1"/>
      <c r="H759" s="11"/>
      <c r="I759" s="11"/>
      <c r="J759" s="11"/>
      <c r="K759" s="2"/>
      <c r="L759" s="2"/>
      <c r="M759" s="1"/>
    </row>
    <row r="760" spans="1:13" x14ac:dyDescent="0.2">
      <c r="A760" s="1"/>
      <c r="B760" s="1"/>
      <c r="C760" s="16"/>
      <c r="D760" s="1"/>
      <c r="E760" s="1"/>
      <c r="F760" s="1"/>
      <c r="G760" s="1"/>
      <c r="H760" s="11"/>
      <c r="I760" s="11"/>
      <c r="J760" s="11"/>
      <c r="K760" s="2"/>
      <c r="L760" s="2"/>
      <c r="M760" s="1"/>
    </row>
    <row r="761" spans="1:13" x14ac:dyDescent="0.2">
      <c r="A761" s="1"/>
      <c r="B761" s="1"/>
      <c r="C761" s="16"/>
      <c r="D761" s="1"/>
      <c r="E761" s="1"/>
      <c r="F761" s="1"/>
      <c r="G761" s="1"/>
      <c r="H761" s="11"/>
      <c r="I761" s="11"/>
      <c r="J761" s="11"/>
      <c r="K761" s="2"/>
      <c r="L761" s="2"/>
      <c r="M761" s="1"/>
    </row>
    <row r="762" spans="1:13" x14ac:dyDescent="0.2">
      <c r="A762" s="1"/>
      <c r="B762" s="1"/>
      <c r="C762" s="16"/>
      <c r="D762" s="1"/>
      <c r="E762" s="1"/>
      <c r="F762" s="1"/>
      <c r="G762" s="1"/>
      <c r="H762" s="11"/>
      <c r="I762" s="11"/>
      <c r="J762" s="11"/>
      <c r="K762" s="2"/>
      <c r="L762" s="2"/>
      <c r="M762" s="1"/>
    </row>
    <row r="763" spans="1:13" x14ac:dyDescent="0.2">
      <c r="A763" s="1"/>
      <c r="B763" s="1"/>
      <c r="C763" s="16"/>
      <c r="D763" s="1"/>
      <c r="E763" s="1"/>
      <c r="F763" s="1"/>
      <c r="G763" s="1"/>
      <c r="H763" s="11"/>
      <c r="I763" s="11"/>
      <c r="J763" s="11"/>
      <c r="K763" s="2"/>
      <c r="L763" s="2"/>
      <c r="M763" s="1"/>
    </row>
    <row r="764" spans="1:13" x14ac:dyDescent="0.2">
      <c r="A764" s="1"/>
      <c r="B764" s="1"/>
      <c r="C764" s="16"/>
      <c r="D764" s="1"/>
      <c r="E764" s="1"/>
      <c r="F764" s="1"/>
      <c r="G764" s="1"/>
      <c r="H764" s="11"/>
      <c r="I764" s="11"/>
      <c r="J764" s="11"/>
      <c r="K764" s="2"/>
      <c r="L764" s="2"/>
      <c r="M764" s="1"/>
    </row>
    <row r="765" spans="1:13" x14ac:dyDescent="0.2">
      <c r="A765" s="1"/>
      <c r="B765" s="1"/>
      <c r="C765" s="16"/>
      <c r="D765" s="1"/>
      <c r="E765" s="1"/>
      <c r="F765" s="1"/>
      <c r="G765" s="1"/>
      <c r="H765" s="11"/>
      <c r="I765" s="11"/>
      <c r="J765" s="11"/>
      <c r="K765" s="2"/>
      <c r="L765" s="2"/>
      <c r="M765" s="1"/>
    </row>
    <row r="766" spans="1:13" x14ac:dyDescent="0.2">
      <c r="A766" s="1"/>
      <c r="B766" s="1"/>
      <c r="C766" s="16"/>
      <c r="D766" s="1"/>
      <c r="E766" s="1"/>
      <c r="F766" s="1"/>
      <c r="G766" s="1"/>
      <c r="H766" s="11"/>
      <c r="I766" s="11"/>
      <c r="J766" s="11"/>
      <c r="K766" s="2"/>
      <c r="L766" s="2"/>
      <c r="M766" s="1"/>
    </row>
    <row r="767" spans="1:13" x14ac:dyDescent="0.2">
      <c r="A767" s="1"/>
      <c r="B767" s="1"/>
      <c r="C767" s="16"/>
      <c r="D767" s="1"/>
      <c r="E767" s="1"/>
      <c r="F767" s="1"/>
      <c r="G767" s="1"/>
      <c r="H767" s="11"/>
      <c r="I767" s="11"/>
      <c r="J767" s="11"/>
      <c r="K767" s="2"/>
      <c r="L767" s="2"/>
      <c r="M767" s="1"/>
    </row>
    <row r="768" spans="1:13" x14ac:dyDescent="0.2">
      <c r="A768" s="1"/>
      <c r="B768" s="1"/>
      <c r="C768" s="16"/>
      <c r="D768" s="1"/>
      <c r="E768" s="1"/>
      <c r="F768" s="1"/>
      <c r="G768" s="1"/>
      <c r="H768" s="11"/>
      <c r="I768" s="11"/>
      <c r="J768" s="11"/>
      <c r="K768" s="2"/>
      <c r="L768" s="2"/>
      <c r="M768" s="1"/>
    </row>
    <row r="769" spans="1:13" x14ac:dyDescent="0.2">
      <c r="A769" s="1"/>
      <c r="B769" s="1"/>
      <c r="C769" s="16"/>
      <c r="D769" s="1"/>
      <c r="E769" s="1"/>
      <c r="F769" s="1"/>
      <c r="G769" s="1"/>
      <c r="H769" s="11"/>
      <c r="I769" s="11"/>
      <c r="J769" s="11"/>
      <c r="K769" s="2"/>
      <c r="L769" s="2"/>
      <c r="M769" s="1"/>
    </row>
    <row r="770" spans="1:13" x14ac:dyDescent="0.2">
      <c r="A770" s="1"/>
      <c r="B770" s="1"/>
      <c r="C770" s="16"/>
      <c r="D770" s="1"/>
      <c r="E770" s="1"/>
      <c r="F770" s="1"/>
      <c r="G770" s="1"/>
      <c r="H770" s="11"/>
      <c r="I770" s="11"/>
      <c r="J770" s="11"/>
      <c r="K770" s="2"/>
      <c r="L770" s="2"/>
      <c r="M770" s="1"/>
    </row>
    <row r="771" spans="1:13" x14ac:dyDescent="0.2">
      <c r="A771" s="1"/>
      <c r="B771" s="1"/>
      <c r="C771" s="16"/>
      <c r="D771" s="1"/>
      <c r="E771" s="1"/>
      <c r="F771" s="1"/>
      <c r="G771" s="1"/>
      <c r="H771" s="11"/>
      <c r="I771" s="11"/>
      <c r="J771" s="11"/>
      <c r="K771" s="2"/>
      <c r="L771" s="2"/>
      <c r="M771" s="1"/>
    </row>
    <row r="772" spans="1:13" x14ac:dyDescent="0.2">
      <c r="A772" s="1"/>
      <c r="B772" s="1"/>
      <c r="C772" s="16"/>
      <c r="D772" s="1"/>
      <c r="E772" s="1"/>
      <c r="F772" s="1"/>
      <c r="G772" s="1"/>
      <c r="H772" s="11"/>
      <c r="I772" s="11"/>
      <c r="J772" s="11"/>
      <c r="K772" s="2"/>
      <c r="L772" s="2"/>
      <c r="M772" s="1"/>
    </row>
    <row r="773" spans="1:13" x14ac:dyDescent="0.2">
      <c r="A773" s="1"/>
      <c r="B773" s="1"/>
      <c r="C773" s="16"/>
      <c r="D773" s="1"/>
      <c r="E773" s="1"/>
      <c r="F773" s="1"/>
      <c r="G773" s="1"/>
      <c r="H773" s="11"/>
      <c r="I773" s="11"/>
      <c r="J773" s="11"/>
      <c r="K773" s="2"/>
      <c r="L773" s="2"/>
      <c r="M773" s="1"/>
    </row>
    <row r="774" spans="1:13" x14ac:dyDescent="0.2">
      <c r="A774" s="1"/>
      <c r="B774" s="1"/>
      <c r="C774" s="16"/>
      <c r="D774" s="1"/>
      <c r="E774" s="1"/>
      <c r="F774" s="1"/>
      <c r="G774" s="1"/>
      <c r="H774" s="11"/>
      <c r="I774" s="11"/>
      <c r="J774" s="11"/>
      <c r="K774" s="2"/>
      <c r="L774" s="2"/>
      <c r="M774" s="1"/>
    </row>
    <row r="775" spans="1:13" x14ac:dyDescent="0.2">
      <c r="A775" s="1"/>
      <c r="B775" s="1"/>
      <c r="C775" s="16"/>
      <c r="D775" s="1"/>
      <c r="E775" s="1"/>
      <c r="F775" s="1"/>
      <c r="G775" s="1"/>
      <c r="H775" s="11"/>
      <c r="I775" s="11"/>
      <c r="J775" s="11"/>
      <c r="K775" s="2"/>
      <c r="L775" s="2"/>
      <c r="M775" s="1"/>
    </row>
    <row r="776" spans="1:13" x14ac:dyDescent="0.2">
      <c r="A776" s="1"/>
      <c r="B776" s="1"/>
      <c r="C776" s="16"/>
      <c r="D776" s="1"/>
      <c r="E776" s="1"/>
      <c r="F776" s="1"/>
      <c r="G776" s="1"/>
      <c r="H776" s="11"/>
      <c r="I776" s="11"/>
      <c r="J776" s="11"/>
      <c r="K776" s="2"/>
      <c r="L776" s="2"/>
      <c r="M776" s="1"/>
    </row>
    <row r="777" spans="1:13" x14ac:dyDescent="0.2">
      <c r="A777" s="1"/>
      <c r="B777" s="1"/>
      <c r="C777" s="16"/>
      <c r="D777" s="1"/>
      <c r="E777" s="1"/>
      <c r="F777" s="1"/>
      <c r="G777" s="1"/>
      <c r="H777" s="11"/>
      <c r="I777" s="11"/>
      <c r="J777" s="11"/>
      <c r="K777" s="2"/>
      <c r="L777" s="2"/>
      <c r="M777" s="1"/>
    </row>
    <row r="778" spans="1:13" x14ac:dyDescent="0.2">
      <c r="A778" s="1"/>
      <c r="B778" s="1"/>
      <c r="C778" s="16"/>
      <c r="D778" s="1"/>
      <c r="E778" s="1"/>
      <c r="F778" s="1"/>
      <c r="G778" s="1"/>
      <c r="H778" s="11"/>
      <c r="I778" s="11"/>
      <c r="J778" s="11"/>
      <c r="K778" s="2"/>
      <c r="L778" s="2"/>
      <c r="M778" s="1"/>
    </row>
    <row r="779" spans="1:13" x14ac:dyDescent="0.2">
      <c r="A779" s="1"/>
      <c r="B779" s="1"/>
      <c r="C779" s="16"/>
      <c r="D779" s="1"/>
      <c r="E779" s="1"/>
      <c r="F779" s="1"/>
      <c r="G779" s="1"/>
      <c r="H779" s="11"/>
      <c r="I779" s="11"/>
      <c r="J779" s="11"/>
      <c r="K779" s="2"/>
      <c r="L779" s="2"/>
      <c r="M779" s="1"/>
    </row>
    <row r="780" spans="1:13" x14ac:dyDescent="0.2">
      <c r="A780" s="1"/>
      <c r="B780" s="1"/>
      <c r="C780" s="16"/>
      <c r="D780" s="1"/>
      <c r="E780" s="1"/>
      <c r="F780" s="1"/>
      <c r="G780" s="1"/>
      <c r="H780" s="11"/>
      <c r="I780" s="11"/>
      <c r="J780" s="11"/>
      <c r="K780" s="2"/>
      <c r="L780" s="2"/>
      <c r="M780" s="1"/>
    </row>
    <row r="781" spans="1:13" x14ac:dyDescent="0.2">
      <c r="A781" s="1"/>
      <c r="B781" s="1"/>
      <c r="C781" s="16"/>
      <c r="D781" s="1"/>
      <c r="E781" s="1"/>
      <c r="F781" s="1"/>
      <c r="G781" s="1"/>
      <c r="H781" s="11"/>
      <c r="I781" s="11"/>
      <c r="J781" s="11"/>
      <c r="K781" s="2"/>
      <c r="L781" s="2"/>
      <c r="M781" s="1"/>
    </row>
    <row r="782" spans="1:13" x14ac:dyDescent="0.2">
      <c r="A782" s="1"/>
      <c r="B782" s="1"/>
      <c r="C782" s="16"/>
      <c r="D782" s="1"/>
      <c r="E782" s="1"/>
      <c r="F782" s="1"/>
      <c r="G782" s="1"/>
      <c r="H782" s="11"/>
      <c r="I782" s="11"/>
      <c r="J782" s="11"/>
      <c r="K782" s="2"/>
      <c r="L782" s="2"/>
      <c r="M782" s="1"/>
    </row>
    <row r="783" spans="1:13" x14ac:dyDescent="0.2">
      <c r="A783" s="1"/>
      <c r="B783" s="1"/>
      <c r="C783" s="16"/>
      <c r="D783" s="1"/>
      <c r="E783" s="1"/>
      <c r="F783" s="1"/>
      <c r="G783" s="1"/>
      <c r="H783" s="11"/>
      <c r="I783" s="11"/>
      <c r="J783" s="11"/>
      <c r="K783" s="2"/>
      <c r="L783" s="2"/>
      <c r="M783" s="1"/>
    </row>
    <row r="784" spans="1:13" x14ac:dyDescent="0.2">
      <c r="A784" s="1"/>
      <c r="B784" s="1"/>
      <c r="C784" s="16"/>
      <c r="D784" s="1"/>
      <c r="E784" s="1"/>
      <c r="F784" s="1"/>
      <c r="G784" s="1"/>
      <c r="H784" s="11"/>
      <c r="I784" s="11"/>
      <c r="J784" s="11"/>
      <c r="K784" s="2"/>
      <c r="L784" s="2"/>
      <c r="M784" s="1"/>
    </row>
    <row r="785" spans="1:13" x14ac:dyDescent="0.2">
      <c r="A785" s="1"/>
      <c r="B785" s="1"/>
      <c r="C785" s="16"/>
      <c r="D785" s="1"/>
      <c r="E785" s="1"/>
      <c r="F785" s="1"/>
      <c r="G785" s="1"/>
      <c r="H785" s="11"/>
      <c r="I785" s="11"/>
      <c r="J785" s="11"/>
      <c r="K785" s="2"/>
      <c r="L785" s="2"/>
      <c r="M785" s="1"/>
    </row>
    <row r="786" spans="1:13" x14ac:dyDescent="0.2">
      <c r="A786" s="1"/>
      <c r="B786" s="1"/>
      <c r="C786" s="16"/>
      <c r="D786" s="1"/>
      <c r="E786" s="1"/>
      <c r="F786" s="1"/>
      <c r="G786" s="1"/>
      <c r="H786" s="11"/>
      <c r="I786" s="11"/>
      <c r="J786" s="11"/>
      <c r="K786" s="2"/>
      <c r="L786" s="2"/>
      <c r="M786" s="1"/>
    </row>
    <row r="787" spans="1:13" x14ac:dyDescent="0.2">
      <c r="A787" s="1"/>
      <c r="B787" s="1"/>
      <c r="C787" s="16"/>
      <c r="D787" s="1"/>
      <c r="E787" s="1"/>
      <c r="F787" s="1"/>
      <c r="G787" s="1"/>
      <c r="H787" s="11"/>
      <c r="I787" s="11"/>
      <c r="J787" s="11"/>
      <c r="K787" s="2"/>
      <c r="L787" s="2"/>
      <c r="M787" s="1"/>
    </row>
    <row r="788" spans="1:13" x14ac:dyDescent="0.2">
      <c r="A788" s="1"/>
      <c r="B788" s="1"/>
      <c r="C788" s="16"/>
      <c r="D788" s="1"/>
      <c r="E788" s="1"/>
      <c r="F788" s="1"/>
      <c r="G788" s="1"/>
      <c r="H788" s="11"/>
      <c r="I788" s="11"/>
      <c r="J788" s="11"/>
      <c r="K788" s="2"/>
      <c r="L788" s="2"/>
      <c r="M788" s="1"/>
    </row>
    <row r="789" spans="1:13" x14ac:dyDescent="0.2">
      <c r="A789" s="1"/>
      <c r="B789" s="1"/>
      <c r="C789" s="16"/>
      <c r="D789" s="1"/>
      <c r="E789" s="1"/>
      <c r="F789" s="1"/>
      <c r="G789" s="1"/>
      <c r="H789" s="11"/>
      <c r="I789" s="11"/>
      <c r="J789" s="11"/>
      <c r="K789" s="2"/>
      <c r="L789" s="2"/>
      <c r="M789" s="1"/>
    </row>
    <row r="790" spans="1:13" x14ac:dyDescent="0.2">
      <c r="A790" s="1"/>
      <c r="B790" s="1"/>
      <c r="C790" s="16"/>
      <c r="D790" s="1"/>
      <c r="E790" s="1"/>
      <c r="F790" s="1"/>
      <c r="G790" s="1"/>
      <c r="H790" s="11"/>
      <c r="I790" s="11"/>
      <c r="J790" s="11"/>
      <c r="K790" s="2"/>
      <c r="L790" s="2"/>
      <c r="M790" s="1"/>
    </row>
    <row r="791" spans="1:13" x14ac:dyDescent="0.2">
      <c r="A791" s="1"/>
      <c r="B791" s="1"/>
      <c r="C791" s="16"/>
      <c r="D791" s="1"/>
      <c r="E791" s="1"/>
      <c r="F791" s="1"/>
      <c r="G791" s="1"/>
      <c r="H791" s="11"/>
      <c r="I791" s="11"/>
      <c r="J791" s="11"/>
      <c r="K791" s="2"/>
      <c r="L791" s="2"/>
      <c r="M791" s="1"/>
    </row>
    <row r="792" spans="1:13" x14ac:dyDescent="0.2">
      <c r="A792" s="1"/>
      <c r="B792" s="1"/>
      <c r="C792" s="16"/>
      <c r="D792" s="1"/>
      <c r="E792" s="1"/>
      <c r="F792" s="1"/>
      <c r="G792" s="1"/>
      <c r="H792" s="11"/>
      <c r="I792" s="11"/>
      <c r="J792" s="11"/>
      <c r="K792" s="2"/>
      <c r="L792" s="2"/>
      <c r="M792" s="1"/>
    </row>
    <row r="793" spans="1:13" x14ac:dyDescent="0.2">
      <c r="A793" s="1"/>
      <c r="B793" s="1"/>
      <c r="C793" s="16"/>
      <c r="D793" s="1"/>
      <c r="E793" s="1"/>
      <c r="F793" s="1"/>
      <c r="G793" s="1"/>
      <c r="H793" s="11"/>
      <c r="I793" s="11"/>
      <c r="J793" s="11"/>
      <c r="K793" s="2"/>
      <c r="L793" s="2"/>
      <c r="M793" s="1"/>
    </row>
    <row r="794" spans="1:13" x14ac:dyDescent="0.2">
      <c r="A794" s="1"/>
      <c r="B794" s="1"/>
      <c r="C794" s="16"/>
      <c r="D794" s="1"/>
      <c r="E794" s="1"/>
      <c r="F794" s="1"/>
      <c r="G794" s="1"/>
      <c r="H794" s="11"/>
      <c r="I794" s="11"/>
      <c r="J794" s="11"/>
      <c r="K794" s="2"/>
      <c r="L794" s="2"/>
      <c r="M794" s="1"/>
    </row>
    <row r="795" spans="1:13" x14ac:dyDescent="0.2">
      <c r="A795" s="1"/>
      <c r="B795" s="1"/>
      <c r="C795" s="16"/>
      <c r="D795" s="1"/>
      <c r="E795" s="1"/>
      <c r="F795" s="1"/>
      <c r="G795" s="1"/>
      <c r="H795" s="11"/>
      <c r="I795" s="11"/>
      <c r="J795" s="11"/>
      <c r="K795" s="2"/>
      <c r="L795" s="2"/>
      <c r="M795" s="1"/>
    </row>
    <row r="796" spans="1:13" x14ac:dyDescent="0.2">
      <c r="A796" s="1"/>
      <c r="B796" s="1"/>
      <c r="C796" s="16"/>
      <c r="D796" s="1"/>
      <c r="E796" s="1"/>
      <c r="F796" s="1"/>
      <c r="G796" s="1"/>
      <c r="H796" s="11"/>
      <c r="I796" s="11"/>
      <c r="J796" s="11"/>
      <c r="K796" s="2"/>
      <c r="L796" s="2"/>
      <c r="M796" s="1"/>
    </row>
    <row r="797" spans="1:13" x14ac:dyDescent="0.2">
      <c r="A797" s="1"/>
      <c r="B797" s="1"/>
      <c r="C797" s="16"/>
      <c r="D797" s="1"/>
      <c r="E797" s="1"/>
      <c r="F797" s="1"/>
      <c r="G797" s="1"/>
      <c r="H797" s="11"/>
      <c r="I797" s="11"/>
      <c r="J797" s="11"/>
      <c r="K797" s="2"/>
      <c r="L797" s="2"/>
      <c r="M797" s="1"/>
    </row>
    <row r="798" spans="1:13" x14ac:dyDescent="0.2">
      <c r="A798" s="1"/>
      <c r="B798" s="1"/>
      <c r="C798" s="16"/>
      <c r="D798" s="1"/>
      <c r="E798" s="1"/>
      <c r="F798" s="1"/>
      <c r="G798" s="1"/>
      <c r="H798" s="11"/>
      <c r="I798" s="11"/>
      <c r="J798" s="11"/>
      <c r="K798" s="2"/>
      <c r="L798" s="2"/>
      <c r="M798" s="1"/>
    </row>
    <row r="799" spans="1:13" x14ac:dyDescent="0.2">
      <c r="A799" s="1"/>
      <c r="B799" s="1"/>
      <c r="C799" s="16"/>
      <c r="D799" s="1"/>
      <c r="E799" s="1"/>
      <c r="F799" s="1"/>
      <c r="G799" s="1"/>
      <c r="H799" s="11"/>
      <c r="I799" s="11"/>
      <c r="J799" s="11"/>
      <c r="K799" s="2"/>
      <c r="L799" s="2"/>
      <c r="M799" s="1"/>
    </row>
    <row r="800" spans="1:13" x14ac:dyDescent="0.2">
      <c r="A800" s="1"/>
      <c r="B800" s="1"/>
      <c r="C800" s="16"/>
      <c r="D800" s="1"/>
      <c r="E800" s="1"/>
      <c r="F800" s="1"/>
      <c r="G800" s="1"/>
      <c r="H800" s="11"/>
      <c r="I800" s="11"/>
      <c r="J800" s="11"/>
      <c r="K800" s="2"/>
      <c r="L800" s="2"/>
      <c r="M800" s="1"/>
    </row>
    <row r="801" spans="1:13" x14ac:dyDescent="0.2">
      <c r="A801" s="1"/>
      <c r="B801" s="1"/>
      <c r="C801" s="16"/>
      <c r="D801" s="1"/>
      <c r="E801" s="1"/>
      <c r="F801" s="1"/>
      <c r="G801" s="1"/>
      <c r="H801" s="11"/>
      <c r="I801" s="11"/>
      <c r="J801" s="11"/>
      <c r="K801" s="2"/>
      <c r="L801" s="2"/>
      <c r="M801" s="1"/>
    </row>
    <row r="802" spans="1:13" x14ac:dyDescent="0.2">
      <c r="A802" s="1"/>
      <c r="B802" s="1"/>
      <c r="C802" s="16"/>
      <c r="D802" s="1"/>
      <c r="E802" s="1"/>
      <c r="F802" s="1"/>
      <c r="G802" s="1"/>
      <c r="H802" s="11"/>
      <c r="I802" s="11"/>
      <c r="J802" s="11"/>
      <c r="K802" s="2"/>
      <c r="L802" s="2"/>
      <c r="M802" s="1"/>
    </row>
    <row r="803" spans="1:13" x14ac:dyDescent="0.2">
      <c r="A803" s="1"/>
      <c r="B803" s="1"/>
      <c r="C803" s="16"/>
      <c r="D803" s="1"/>
      <c r="E803" s="1"/>
      <c r="F803" s="1"/>
      <c r="G803" s="1"/>
      <c r="H803" s="11"/>
      <c r="I803" s="11"/>
      <c r="J803" s="11"/>
      <c r="K803" s="2"/>
      <c r="L803" s="2"/>
      <c r="M803" s="1"/>
    </row>
    <row r="804" spans="1:13" x14ac:dyDescent="0.2">
      <c r="A804" s="1"/>
      <c r="B804" s="1"/>
      <c r="C804" s="16"/>
      <c r="D804" s="1"/>
      <c r="E804" s="1"/>
      <c r="F804" s="1"/>
      <c r="G804" s="1"/>
      <c r="H804" s="11"/>
      <c r="I804" s="11"/>
      <c r="J804" s="11"/>
      <c r="K804" s="2"/>
      <c r="L804" s="2"/>
      <c r="M804" s="1"/>
    </row>
    <row r="805" spans="1:13" x14ac:dyDescent="0.2">
      <c r="A805" s="1"/>
      <c r="B805" s="1"/>
      <c r="C805" s="16"/>
      <c r="D805" s="1"/>
      <c r="E805" s="1"/>
      <c r="F805" s="1"/>
      <c r="G805" s="1"/>
      <c r="H805" s="11"/>
      <c r="I805" s="11"/>
      <c r="J805" s="11"/>
      <c r="K805" s="2"/>
      <c r="L805" s="2"/>
      <c r="M805" s="1"/>
    </row>
    <row r="806" spans="1:13" x14ac:dyDescent="0.2">
      <c r="A806" s="1"/>
      <c r="B806" s="1"/>
      <c r="C806" s="16"/>
      <c r="D806" s="1"/>
      <c r="E806" s="1"/>
      <c r="F806" s="1"/>
      <c r="G806" s="1"/>
      <c r="H806" s="11"/>
      <c r="I806" s="11"/>
      <c r="J806" s="11"/>
      <c r="K806" s="2"/>
      <c r="L806" s="2"/>
      <c r="M806" s="1"/>
    </row>
    <row r="807" spans="1:13" x14ac:dyDescent="0.2">
      <c r="A807" s="1"/>
      <c r="B807" s="1"/>
      <c r="C807" s="16"/>
      <c r="D807" s="1"/>
      <c r="E807" s="1"/>
      <c r="F807" s="1"/>
      <c r="G807" s="1"/>
      <c r="H807" s="11"/>
      <c r="I807" s="11"/>
      <c r="J807" s="11"/>
      <c r="K807" s="2"/>
      <c r="L807" s="2"/>
      <c r="M807" s="1"/>
    </row>
    <row r="808" spans="1:13" x14ac:dyDescent="0.2">
      <c r="A808" s="1"/>
      <c r="B808" s="1"/>
      <c r="C808" s="16"/>
      <c r="D808" s="1"/>
      <c r="E808" s="1"/>
      <c r="F808" s="1"/>
      <c r="G808" s="1"/>
      <c r="H808" s="11"/>
      <c r="I808" s="11"/>
      <c r="J808" s="11"/>
      <c r="K808" s="2"/>
      <c r="L808" s="2"/>
      <c r="M808" s="1"/>
    </row>
    <row r="809" spans="1:13" x14ac:dyDescent="0.2">
      <c r="A809" s="1"/>
      <c r="B809" s="1"/>
      <c r="C809" s="16"/>
      <c r="D809" s="1"/>
      <c r="E809" s="1"/>
      <c r="F809" s="1"/>
      <c r="G809" s="1"/>
      <c r="H809" s="11"/>
      <c r="I809" s="11"/>
      <c r="J809" s="11"/>
      <c r="K809" s="2"/>
      <c r="L809" s="2"/>
      <c r="M809" s="1"/>
    </row>
    <row r="810" spans="1:13" x14ac:dyDescent="0.2">
      <c r="A810" s="1"/>
      <c r="B810" s="1"/>
      <c r="C810" s="16"/>
      <c r="D810" s="1"/>
      <c r="E810" s="1"/>
      <c r="F810" s="1"/>
      <c r="G810" s="1"/>
      <c r="H810" s="11"/>
      <c r="I810" s="11"/>
      <c r="J810" s="11"/>
      <c r="K810" s="2"/>
      <c r="L810" s="2"/>
      <c r="M810" s="1"/>
    </row>
    <row r="811" spans="1:13" x14ac:dyDescent="0.2">
      <c r="A811" s="1"/>
      <c r="B811" s="1"/>
      <c r="C811" s="16"/>
      <c r="D811" s="1"/>
      <c r="E811" s="1"/>
      <c r="F811" s="1"/>
      <c r="G811" s="1"/>
      <c r="H811" s="11"/>
      <c r="I811" s="11"/>
      <c r="J811" s="11"/>
      <c r="K811" s="2"/>
      <c r="L811" s="2"/>
      <c r="M811" s="1"/>
    </row>
    <row r="812" spans="1:13" x14ac:dyDescent="0.2">
      <c r="A812" s="1"/>
      <c r="B812" s="1"/>
      <c r="C812" s="16"/>
      <c r="D812" s="1"/>
      <c r="E812" s="1"/>
      <c r="F812" s="1"/>
      <c r="G812" s="1"/>
      <c r="H812" s="11"/>
      <c r="I812" s="11"/>
      <c r="J812" s="11"/>
      <c r="K812" s="2"/>
      <c r="L812" s="2"/>
      <c r="M812" s="1"/>
    </row>
    <row r="813" spans="1:13" x14ac:dyDescent="0.2">
      <c r="A813" s="1"/>
      <c r="B813" s="1"/>
      <c r="C813" s="16"/>
      <c r="D813" s="1"/>
      <c r="E813" s="1"/>
      <c r="F813" s="1"/>
      <c r="G813" s="1"/>
      <c r="H813" s="11"/>
      <c r="I813" s="11"/>
      <c r="J813" s="11"/>
      <c r="K813" s="2"/>
      <c r="L813" s="2"/>
      <c r="M813" s="1"/>
    </row>
    <row r="814" spans="1:13" x14ac:dyDescent="0.2">
      <c r="A814" s="1"/>
      <c r="B814" s="1"/>
      <c r="C814" s="16"/>
      <c r="D814" s="1"/>
      <c r="E814" s="1"/>
      <c r="F814" s="1"/>
      <c r="G814" s="1"/>
      <c r="H814" s="11"/>
      <c r="I814" s="11"/>
      <c r="J814" s="11"/>
      <c r="K814" s="2"/>
      <c r="L814" s="2"/>
      <c r="M814" s="1"/>
    </row>
    <row r="815" spans="1:13" x14ac:dyDescent="0.2">
      <c r="A815" s="1"/>
      <c r="B815" s="1"/>
      <c r="C815" s="16"/>
      <c r="D815" s="1"/>
      <c r="E815" s="1"/>
      <c r="F815" s="1"/>
      <c r="G815" s="1"/>
      <c r="H815" s="11"/>
      <c r="I815" s="11"/>
      <c r="J815" s="11"/>
      <c r="K815" s="2"/>
      <c r="L815" s="2"/>
      <c r="M815" s="1"/>
    </row>
    <row r="816" spans="1:13" x14ac:dyDescent="0.2">
      <c r="A816" s="1"/>
      <c r="B816" s="1"/>
      <c r="C816" s="16"/>
      <c r="D816" s="1"/>
      <c r="E816" s="1"/>
      <c r="F816" s="1"/>
      <c r="G816" s="1"/>
      <c r="H816" s="11"/>
      <c r="I816" s="11"/>
      <c r="J816" s="11"/>
      <c r="K816" s="2"/>
      <c r="L816" s="2"/>
      <c r="M816" s="1"/>
    </row>
    <row r="817" spans="1:13" x14ac:dyDescent="0.2">
      <c r="A817" s="1"/>
      <c r="B817" s="1"/>
      <c r="C817" s="16"/>
      <c r="D817" s="1"/>
      <c r="E817" s="1"/>
      <c r="F817" s="1"/>
      <c r="G817" s="1"/>
      <c r="H817" s="11"/>
      <c r="I817" s="11"/>
      <c r="J817" s="11"/>
      <c r="K817" s="2"/>
      <c r="L817" s="2"/>
      <c r="M817" s="1"/>
    </row>
    <row r="818" spans="1:13" x14ac:dyDescent="0.2">
      <c r="A818" s="1"/>
      <c r="B818" s="1"/>
      <c r="C818" s="16"/>
      <c r="D818" s="1"/>
      <c r="E818" s="1"/>
      <c r="F818" s="1"/>
      <c r="G818" s="1"/>
      <c r="H818" s="11"/>
      <c r="I818" s="11"/>
      <c r="J818" s="11"/>
      <c r="K818" s="2"/>
      <c r="L818" s="2"/>
      <c r="M818" s="1"/>
    </row>
    <row r="819" spans="1:13" x14ac:dyDescent="0.2">
      <c r="A819" s="1"/>
      <c r="B819" s="1"/>
      <c r="C819" s="16"/>
      <c r="D819" s="1"/>
      <c r="E819" s="1"/>
      <c r="F819" s="1"/>
      <c r="G819" s="1"/>
      <c r="H819" s="11"/>
      <c r="I819" s="11"/>
      <c r="J819" s="11"/>
      <c r="K819" s="2"/>
      <c r="L819" s="2"/>
      <c r="M819" s="1"/>
    </row>
    <row r="820" spans="1:13" x14ac:dyDescent="0.2">
      <c r="A820" s="1"/>
      <c r="B820" s="1"/>
      <c r="C820" s="16"/>
      <c r="D820" s="1"/>
      <c r="E820" s="1"/>
      <c r="F820" s="1"/>
      <c r="G820" s="1"/>
      <c r="H820" s="11"/>
      <c r="I820" s="11"/>
      <c r="J820" s="11"/>
      <c r="K820" s="2"/>
      <c r="L820" s="2"/>
      <c r="M820" s="1"/>
    </row>
    <row r="821" spans="1:13" x14ac:dyDescent="0.2">
      <c r="A821" s="1"/>
      <c r="B821" s="1"/>
      <c r="C821" s="16"/>
      <c r="D821" s="1"/>
      <c r="E821" s="1"/>
      <c r="F821" s="1"/>
      <c r="G821" s="1"/>
      <c r="H821" s="11"/>
      <c r="I821" s="11"/>
      <c r="J821" s="11"/>
      <c r="K821" s="2"/>
      <c r="L821" s="2"/>
      <c r="M821" s="1"/>
    </row>
    <row r="822" spans="1:13" x14ac:dyDescent="0.2">
      <c r="A822" s="1"/>
      <c r="B822" s="1"/>
      <c r="C822" s="16"/>
      <c r="D822" s="1"/>
      <c r="E822" s="1"/>
      <c r="F822" s="1"/>
      <c r="G822" s="1"/>
      <c r="H822" s="11"/>
      <c r="I822" s="11"/>
      <c r="J822" s="11"/>
      <c r="K822" s="2"/>
      <c r="L822" s="2"/>
      <c r="M822" s="1"/>
    </row>
    <row r="823" spans="1:13" x14ac:dyDescent="0.2">
      <c r="A823" s="1"/>
      <c r="B823" s="1"/>
      <c r="C823" s="16"/>
      <c r="D823" s="1"/>
      <c r="E823" s="1"/>
      <c r="F823" s="1"/>
      <c r="G823" s="1"/>
      <c r="H823" s="11"/>
      <c r="I823" s="11"/>
      <c r="J823" s="11"/>
      <c r="K823" s="2"/>
      <c r="L823" s="2"/>
      <c r="M823" s="1"/>
    </row>
    <row r="824" spans="1:13" x14ac:dyDescent="0.2">
      <c r="A824" s="1"/>
      <c r="B824" s="1"/>
      <c r="C824" s="16"/>
      <c r="D824" s="1"/>
      <c r="E824" s="1"/>
      <c r="F824" s="1"/>
      <c r="G824" s="1"/>
      <c r="H824" s="11"/>
      <c r="I824" s="11"/>
      <c r="J824" s="11"/>
      <c r="K824" s="2"/>
      <c r="L824" s="2"/>
      <c r="M824" s="1"/>
    </row>
    <row r="825" spans="1:13" x14ac:dyDescent="0.2">
      <c r="A825" s="1"/>
      <c r="B825" s="1"/>
      <c r="C825" s="16"/>
      <c r="D825" s="1"/>
      <c r="E825" s="1"/>
      <c r="F825" s="1"/>
      <c r="G825" s="1"/>
      <c r="H825" s="11"/>
      <c r="I825" s="11"/>
      <c r="J825" s="11"/>
      <c r="K825" s="2"/>
      <c r="L825" s="2"/>
      <c r="M825" s="1"/>
    </row>
    <row r="826" spans="1:13" x14ac:dyDescent="0.2">
      <c r="A826" s="1"/>
      <c r="B826" s="1"/>
      <c r="C826" s="16"/>
      <c r="D826" s="1"/>
      <c r="E826" s="1"/>
      <c r="F826" s="1"/>
      <c r="G826" s="1"/>
      <c r="H826" s="11"/>
      <c r="I826" s="11"/>
      <c r="J826" s="11"/>
      <c r="K826" s="2"/>
      <c r="L826" s="2"/>
      <c r="M826" s="1"/>
    </row>
    <row r="827" spans="1:13" x14ac:dyDescent="0.2">
      <c r="A827" s="1"/>
      <c r="B827" s="1"/>
      <c r="C827" s="16"/>
      <c r="D827" s="1"/>
      <c r="E827" s="1"/>
      <c r="F827" s="1"/>
      <c r="G827" s="1"/>
      <c r="H827" s="11"/>
      <c r="I827" s="11"/>
      <c r="J827" s="11"/>
      <c r="K827" s="2"/>
      <c r="L827" s="2"/>
      <c r="M827" s="1"/>
    </row>
    <row r="828" spans="1:13" x14ac:dyDescent="0.2">
      <c r="A828" s="1"/>
      <c r="B828" s="1"/>
      <c r="C828" s="16"/>
      <c r="D828" s="1"/>
      <c r="E828" s="1"/>
      <c r="F828" s="1"/>
      <c r="G828" s="1"/>
      <c r="H828" s="11"/>
      <c r="I828" s="11"/>
      <c r="J828" s="11"/>
      <c r="K828" s="2"/>
      <c r="L828" s="2"/>
      <c r="M828" s="1"/>
    </row>
    <row r="829" spans="1:13" x14ac:dyDescent="0.2">
      <c r="A829" s="1"/>
      <c r="B829" s="1"/>
      <c r="C829" s="16"/>
      <c r="D829" s="1"/>
      <c r="E829" s="1"/>
      <c r="F829" s="1"/>
      <c r="G829" s="1"/>
      <c r="H829" s="11"/>
      <c r="I829" s="11"/>
      <c r="J829" s="11"/>
      <c r="K829" s="2"/>
      <c r="L829" s="2"/>
      <c r="M829" s="1"/>
    </row>
    <row r="830" spans="1:13" x14ac:dyDescent="0.2">
      <c r="A830" s="1"/>
      <c r="B830" s="1"/>
      <c r="C830" s="16"/>
      <c r="D830" s="1"/>
      <c r="E830" s="1"/>
      <c r="F830" s="1"/>
      <c r="G830" s="1"/>
      <c r="H830" s="11"/>
      <c r="I830" s="11"/>
      <c r="J830" s="11"/>
      <c r="K830" s="2"/>
      <c r="L830" s="2"/>
      <c r="M830" s="1"/>
    </row>
    <row r="831" spans="1:13" x14ac:dyDescent="0.2">
      <c r="A831" s="1"/>
      <c r="B831" s="1"/>
      <c r="C831" s="16"/>
      <c r="D831" s="1"/>
      <c r="E831" s="1"/>
      <c r="F831" s="1"/>
      <c r="G831" s="1"/>
      <c r="H831" s="11"/>
      <c r="I831" s="11"/>
      <c r="J831" s="11"/>
      <c r="K831" s="2"/>
      <c r="L831" s="2"/>
      <c r="M831" s="1"/>
    </row>
    <row r="832" spans="1:13" x14ac:dyDescent="0.2">
      <c r="A832" s="1"/>
      <c r="B832" s="1"/>
      <c r="C832" s="16"/>
      <c r="D832" s="1"/>
      <c r="E832" s="1"/>
      <c r="F832" s="1"/>
      <c r="G832" s="1"/>
      <c r="H832" s="11"/>
      <c r="I832" s="11"/>
      <c r="J832" s="11"/>
      <c r="K832" s="2"/>
      <c r="L832" s="2"/>
      <c r="M832" s="1"/>
    </row>
    <row r="833" spans="1:13" x14ac:dyDescent="0.2">
      <c r="A833" s="1"/>
      <c r="B833" s="1"/>
      <c r="C833" s="16"/>
      <c r="D833" s="1"/>
      <c r="E833" s="1"/>
      <c r="F833" s="1"/>
      <c r="G833" s="1"/>
      <c r="H833" s="11"/>
      <c r="I833" s="11"/>
      <c r="J833" s="11"/>
      <c r="K833" s="2"/>
      <c r="L833" s="2"/>
      <c r="M833" s="1"/>
    </row>
    <row r="834" spans="1:13" x14ac:dyDescent="0.2">
      <c r="A834" s="1"/>
      <c r="B834" s="1"/>
      <c r="C834" s="16"/>
      <c r="D834" s="1"/>
      <c r="E834" s="1"/>
      <c r="F834" s="1"/>
      <c r="G834" s="1"/>
      <c r="H834" s="11"/>
      <c r="I834" s="11"/>
      <c r="J834" s="11"/>
      <c r="K834" s="2"/>
      <c r="L834" s="2"/>
      <c r="M834" s="1"/>
    </row>
    <row r="835" spans="1:13" x14ac:dyDescent="0.2">
      <c r="A835" s="1"/>
      <c r="B835" s="1"/>
      <c r="C835" s="16"/>
      <c r="D835" s="1"/>
      <c r="E835" s="1"/>
      <c r="F835" s="1"/>
      <c r="G835" s="1"/>
      <c r="H835" s="11"/>
      <c r="I835" s="11"/>
      <c r="J835" s="11"/>
      <c r="K835" s="2"/>
      <c r="L835" s="2"/>
      <c r="M835" s="1"/>
    </row>
    <row r="836" spans="1:13" x14ac:dyDescent="0.2">
      <c r="A836" s="1"/>
      <c r="B836" s="1"/>
      <c r="C836" s="16"/>
      <c r="D836" s="1"/>
      <c r="E836" s="1"/>
      <c r="F836" s="1"/>
      <c r="G836" s="1"/>
      <c r="H836" s="11"/>
      <c r="I836" s="11"/>
      <c r="J836" s="11"/>
      <c r="K836" s="2"/>
      <c r="L836" s="2"/>
      <c r="M836" s="1"/>
    </row>
    <row r="837" spans="1:13" x14ac:dyDescent="0.2">
      <c r="A837" s="1"/>
      <c r="B837" s="1"/>
      <c r="C837" s="16"/>
      <c r="D837" s="1"/>
      <c r="E837" s="1"/>
      <c r="F837" s="1"/>
      <c r="G837" s="1"/>
      <c r="H837" s="11"/>
      <c r="I837" s="11"/>
      <c r="J837" s="11"/>
      <c r="K837" s="2"/>
      <c r="L837" s="2"/>
      <c r="M837" s="1"/>
    </row>
    <row r="838" spans="1:13" x14ac:dyDescent="0.2">
      <c r="A838" s="1"/>
      <c r="B838" s="1"/>
      <c r="C838" s="16"/>
      <c r="D838" s="1"/>
      <c r="E838" s="1"/>
      <c r="F838" s="1"/>
      <c r="G838" s="1"/>
      <c r="H838" s="11"/>
      <c r="I838" s="11"/>
      <c r="J838" s="11"/>
      <c r="K838" s="2"/>
      <c r="L838" s="2"/>
      <c r="M838" s="1"/>
    </row>
    <row r="839" spans="1:13" x14ac:dyDescent="0.2">
      <c r="A839" s="1"/>
      <c r="B839" s="1"/>
      <c r="C839" s="16"/>
      <c r="D839" s="1"/>
      <c r="E839" s="1"/>
      <c r="F839" s="1"/>
      <c r="G839" s="1"/>
      <c r="H839" s="11"/>
      <c r="I839" s="11"/>
      <c r="J839" s="11"/>
      <c r="K839" s="2"/>
      <c r="L839" s="2"/>
      <c r="M839" s="1"/>
    </row>
    <row r="840" spans="1:13" x14ac:dyDescent="0.2">
      <c r="A840" s="1"/>
      <c r="B840" s="1"/>
      <c r="C840" s="16"/>
      <c r="D840" s="1"/>
      <c r="E840" s="1"/>
      <c r="F840" s="1"/>
      <c r="G840" s="1"/>
      <c r="H840" s="11"/>
      <c r="I840" s="11"/>
      <c r="J840" s="11"/>
      <c r="K840" s="2"/>
      <c r="L840" s="2"/>
      <c r="M840" s="1"/>
    </row>
    <row r="841" spans="1:13" x14ac:dyDescent="0.2">
      <c r="A841" s="1"/>
      <c r="B841" s="1"/>
      <c r="C841" s="16"/>
      <c r="D841" s="1"/>
      <c r="E841" s="1"/>
      <c r="F841" s="1"/>
      <c r="G841" s="1"/>
      <c r="H841" s="11"/>
      <c r="I841" s="11"/>
      <c r="J841" s="11"/>
      <c r="K841" s="2"/>
      <c r="L841" s="2"/>
      <c r="M841" s="1"/>
    </row>
    <row r="842" spans="1:13" x14ac:dyDescent="0.2">
      <c r="A842" s="1"/>
      <c r="B842" s="1"/>
      <c r="C842" s="16"/>
      <c r="D842" s="1"/>
      <c r="E842" s="1"/>
      <c r="F842" s="1"/>
      <c r="G842" s="1"/>
      <c r="H842" s="11"/>
      <c r="I842" s="11"/>
      <c r="J842" s="11"/>
      <c r="K842" s="2"/>
      <c r="L842" s="2"/>
      <c r="M842" s="1"/>
    </row>
    <row r="843" spans="1:13" x14ac:dyDescent="0.2">
      <c r="A843" s="1"/>
      <c r="B843" s="1"/>
      <c r="C843" s="16"/>
      <c r="D843" s="1"/>
      <c r="E843" s="1"/>
      <c r="F843" s="1"/>
      <c r="G843" s="1"/>
      <c r="H843" s="11"/>
      <c r="I843" s="11"/>
      <c r="J843" s="11"/>
      <c r="K843" s="2"/>
      <c r="L843" s="2"/>
      <c r="M843" s="1"/>
    </row>
    <row r="844" spans="1:13" x14ac:dyDescent="0.2">
      <c r="A844" s="1"/>
      <c r="B844" s="1"/>
      <c r="C844" s="16"/>
      <c r="D844" s="1"/>
      <c r="E844" s="1"/>
      <c r="F844" s="1"/>
      <c r="G844" s="1"/>
      <c r="H844" s="11"/>
      <c r="I844" s="11"/>
      <c r="J844" s="11"/>
      <c r="K844" s="2"/>
      <c r="L844" s="2"/>
      <c r="M844" s="1"/>
    </row>
    <row r="845" spans="1:13" x14ac:dyDescent="0.2">
      <c r="A845" s="1"/>
      <c r="B845" s="1"/>
      <c r="C845" s="16"/>
      <c r="D845" s="1"/>
      <c r="E845" s="1"/>
      <c r="F845" s="1"/>
      <c r="G845" s="1"/>
      <c r="H845" s="11"/>
      <c r="I845" s="11"/>
      <c r="J845" s="11"/>
      <c r="K845" s="2"/>
      <c r="L845" s="2"/>
      <c r="M845" s="1"/>
    </row>
    <row r="846" spans="1:13" x14ac:dyDescent="0.2">
      <c r="A846" s="1"/>
      <c r="B846" s="1"/>
      <c r="C846" s="16"/>
      <c r="D846" s="1"/>
      <c r="E846" s="1"/>
      <c r="F846" s="1"/>
      <c r="G846" s="1"/>
      <c r="H846" s="11"/>
      <c r="I846" s="11"/>
      <c r="J846" s="11"/>
      <c r="K846" s="2"/>
      <c r="L846" s="2"/>
      <c r="M846" s="1"/>
    </row>
    <row r="847" spans="1:13" x14ac:dyDescent="0.2">
      <c r="A847" s="1"/>
      <c r="B847" s="1"/>
      <c r="C847" s="16"/>
      <c r="D847" s="1"/>
      <c r="E847" s="1"/>
      <c r="F847" s="1"/>
      <c r="G847" s="1"/>
      <c r="H847" s="11"/>
      <c r="I847" s="11"/>
      <c r="J847" s="11"/>
      <c r="K847" s="2"/>
      <c r="L847" s="2"/>
      <c r="M847" s="1"/>
    </row>
    <row r="848" spans="1:13" x14ac:dyDescent="0.2">
      <c r="A848" s="1"/>
      <c r="B848" s="1"/>
      <c r="C848" s="16"/>
      <c r="D848" s="1"/>
      <c r="E848" s="1"/>
      <c r="F848" s="1"/>
      <c r="G848" s="1"/>
      <c r="H848" s="11"/>
      <c r="I848" s="11"/>
      <c r="J848" s="11"/>
      <c r="K848" s="2"/>
      <c r="L848" s="2"/>
      <c r="M848" s="1"/>
    </row>
    <row r="849" spans="1:13" x14ac:dyDescent="0.2">
      <c r="A849" s="1"/>
      <c r="B849" s="1"/>
      <c r="C849" s="16"/>
      <c r="D849" s="1"/>
      <c r="E849" s="1"/>
      <c r="F849" s="1"/>
      <c r="G849" s="1"/>
      <c r="H849" s="11"/>
      <c r="I849" s="11"/>
      <c r="J849" s="11"/>
      <c r="K849" s="2"/>
      <c r="L849" s="2"/>
      <c r="M849" s="1"/>
    </row>
    <row r="850" spans="1:13" x14ac:dyDescent="0.2">
      <c r="A850" s="1"/>
      <c r="B850" s="1"/>
      <c r="C850" s="16"/>
      <c r="D850" s="1"/>
      <c r="E850" s="1"/>
      <c r="F850" s="1"/>
      <c r="G850" s="1"/>
      <c r="H850" s="11"/>
      <c r="I850" s="11"/>
      <c r="J850" s="11"/>
      <c r="K850" s="2"/>
      <c r="L850" s="2"/>
      <c r="M850" s="1"/>
    </row>
    <row r="851" spans="1:13" x14ac:dyDescent="0.2">
      <c r="A851" s="1"/>
      <c r="B851" s="1"/>
      <c r="C851" s="16"/>
      <c r="D851" s="1"/>
      <c r="E851" s="1"/>
      <c r="F851" s="1"/>
      <c r="G851" s="1"/>
      <c r="H851" s="11"/>
      <c r="I851" s="11"/>
      <c r="J851" s="11"/>
      <c r="K851" s="2"/>
      <c r="L851" s="2"/>
      <c r="M851" s="1"/>
    </row>
    <row r="852" spans="1:13" x14ac:dyDescent="0.2">
      <c r="A852" s="1"/>
      <c r="B852" s="1"/>
      <c r="C852" s="16"/>
      <c r="D852" s="1"/>
      <c r="E852" s="1"/>
      <c r="F852" s="1"/>
      <c r="G852" s="1"/>
      <c r="H852" s="11"/>
      <c r="I852" s="11"/>
      <c r="J852" s="11"/>
      <c r="K852" s="2"/>
      <c r="L852" s="2"/>
      <c r="M852" s="1"/>
    </row>
    <row r="853" spans="1:13" x14ac:dyDescent="0.2">
      <c r="A853" s="1"/>
      <c r="B853" s="1"/>
      <c r="C853" s="16"/>
      <c r="D853" s="1"/>
      <c r="E853" s="1"/>
      <c r="F853" s="1"/>
      <c r="G853" s="1"/>
      <c r="H853" s="11"/>
      <c r="I853" s="11"/>
      <c r="J853" s="11"/>
      <c r="K853" s="2"/>
      <c r="L853" s="2"/>
      <c r="M853" s="1"/>
    </row>
    <row r="854" spans="1:13" x14ac:dyDescent="0.2">
      <c r="A854" s="1"/>
      <c r="B854" s="1"/>
      <c r="C854" s="16"/>
      <c r="D854" s="1"/>
      <c r="E854" s="1"/>
      <c r="F854" s="1"/>
      <c r="G854" s="1"/>
      <c r="H854" s="11"/>
      <c r="I854" s="11"/>
      <c r="J854" s="11"/>
      <c r="K854" s="2"/>
      <c r="L854" s="2"/>
      <c r="M854" s="1"/>
    </row>
    <row r="855" spans="1:13" x14ac:dyDescent="0.2">
      <c r="A855" s="1"/>
      <c r="B855" s="1"/>
      <c r="C855" s="16"/>
      <c r="D855" s="1"/>
      <c r="E855" s="1"/>
      <c r="F855" s="1"/>
      <c r="G855" s="1"/>
      <c r="H855" s="11"/>
      <c r="I855" s="11"/>
      <c r="J855" s="11"/>
      <c r="K855" s="2"/>
      <c r="L855" s="2"/>
      <c r="M855" s="1"/>
    </row>
    <row r="856" spans="1:13" x14ac:dyDescent="0.2">
      <c r="A856" s="1"/>
      <c r="B856" s="1"/>
      <c r="C856" s="16"/>
      <c r="D856" s="1"/>
      <c r="E856" s="1"/>
      <c r="F856" s="1"/>
      <c r="G856" s="1"/>
      <c r="H856" s="11"/>
      <c r="I856" s="11"/>
      <c r="J856" s="11"/>
      <c r="K856" s="2"/>
      <c r="L856" s="2"/>
      <c r="M856" s="1"/>
    </row>
    <row r="857" spans="1:13" x14ac:dyDescent="0.2">
      <c r="A857" s="1"/>
      <c r="B857" s="1"/>
      <c r="C857" s="16"/>
      <c r="D857" s="1"/>
      <c r="E857" s="1"/>
      <c r="F857" s="1"/>
      <c r="G857" s="1"/>
      <c r="H857" s="11"/>
      <c r="I857" s="11"/>
      <c r="J857" s="11"/>
      <c r="K857" s="2"/>
      <c r="L857" s="2"/>
      <c r="M857" s="1"/>
    </row>
    <row r="858" spans="1:13" x14ac:dyDescent="0.2">
      <c r="A858" s="1"/>
      <c r="B858" s="1"/>
      <c r="C858" s="16"/>
      <c r="D858" s="1"/>
      <c r="E858" s="1"/>
      <c r="F858" s="1"/>
      <c r="G858" s="1"/>
      <c r="H858" s="11"/>
      <c r="I858" s="11"/>
      <c r="J858" s="11"/>
      <c r="K858" s="2"/>
      <c r="L858" s="2"/>
      <c r="M858" s="1"/>
    </row>
    <row r="859" spans="1:13" x14ac:dyDescent="0.2">
      <c r="A859" s="1"/>
      <c r="B859" s="1"/>
      <c r="C859" s="16"/>
      <c r="D859" s="1"/>
      <c r="E859" s="1"/>
      <c r="F859" s="1"/>
      <c r="G859" s="1"/>
      <c r="H859" s="11"/>
      <c r="I859" s="11"/>
      <c r="J859" s="11"/>
      <c r="K859" s="2"/>
      <c r="L859" s="2"/>
      <c r="M859" s="1"/>
    </row>
    <row r="860" spans="1:13" x14ac:dyDescent="0.2">
      <c r="A860" s="1"/>
      <c r="B860" s="1"/>
      <c r="C860" s="16"/>
      <c r="D860" s="1"/>
      <c r="E860" s="1"/>
      <c r="F860" s="1"/>
      <c r="G860" s="1"/>
      <c r="H860" s="11"/>
      <c r="I860" s="11"/>
      <c r="J860" s="11"/>
      <c r="K860" s="2"/>
      <c r="L860" s="2"/>
      <c r="M860" s="1"/>
    </row>
    <row r="861" spans="1:13" x14ac:dyDescent="0.2">
      <c r="A861" s="1"/>
      <c r="B861" s="1"/>
      <c r="C861" s="16"/>
      <c r="D861" s="1"/>
      <c r="E861" s="1"/>
      <c r="F861" s="1"/>
      <c r="G861" s="1"/>
      <c r="H861" s="11"/>
      <c r="I861" s="11"/>
      <c r="J861" s="11"/>
      <c r="K861" s="2"/>
      <c r="L861" s="2"/>
      <c r="M861" s="1"/>
    </row>
    <row r="862" spans="1:13" x14ac:dyDescent="0.2">
      <c r="A862" s="1"/>
      <c r="B862" s="1"/>
      <c r="C862" s="16"/>
      <c r="D862" s="1"/>
      <c r="E862" s="1"/>
      <c r="F862" s="1"/>
      <c r="G862" s="1"/>
      <c r="H862" s="11"/>
      <c r="I862" s="11"/>
      <c r="J862" s="11"/>
      <c r="K862" s="2"/>
      <c r="L862" s="2"/>
      <c r="M862" s="1"/>
    </row>
    <row r="863" spans="1:13" x14ac:dyDescent="0.2">
      <c r="A863" s="1"/>
      <c r="B863" s="1"/>
      <c r="C863" s="16"/>
      <c r="D863" s="1"/>
      <c r="E863" s="1"/>
      <c r="F863" s="1"/>
      <c r="G863" s="1"/>
      <c r="H863" s="11"/>
      <c r="I863" s="11"/>
      <c r="J863" s="11"/>
      <c r="K863" s="2"/>
      <c r="L863" s="2"/>
      <c r="M863" s="1"/>
    </row>
    <row r="864" spans="1:13" x14ac:dyDescent="0.2">
      <c r="A864" s="1"/>
      <c r="B864" s="1"/>
      <c r="C864" s="16"/>
      <c r="D864" s="1"/>
      <c r="E864" s="1"/>
      <c r="F864" s="1"/>
      <c r="G864" s="1"/>
      <c r="H864" s="11"/>
      <c r="I864" s="11"/>
      <c r="J864" s="11"/>
      <c r="K864" s="2"/>
      <c r="L864" s="2"/>
      <c r="M864" s="1"/>
    </row>
    <row r="865" spans="1:13" x14ac:dyDescent="0.2">
      <c r="A865" s="1"/>
      <c r="B865" s="1"/>
      <c r="C865" s="16"/>
      <c r="D865" s="1"/>
      <c r="E865" s="1"/>
      <c r="F865" s="1"/>
      <c r="G865" s="1"/>
      <c r="H865" s="11"/>
      <c r="I865" s="11"/>
      <c r="J865" s="11"/>
      <c r="K865" s="2"/>
      <c r="L865" s="2"/>
      <c r="M865" s="1"/>
    </row>
    <row r="866" spans="1:13" x14ac:dyDescent="0.2">
      <c r="A866" s="1"/>
      <c r="B866" s="1"/>
      <c r="C866" s="16"/>
      <c r="D866" s="1"/>
      <c r="E866" s="1"/>
      <c r="F866" s="1"/>
      <c r="G866" s="1"/>
      <c r="H866" s="11"/>
      <c r="I866" s="11"/>
      <c r="J866" s="11"/>
      <c r="K866" s="2"/>
      <c r="L866" s="2"/>
      <c r="M866" s="1"/>
    </row>
    <row r="867" spans="1:13" x14ac:dyDescent="0.2">
      <c r="A867" s="1"/>
      <c r="B867" s="1"/>
      <c r="C867" s="16"/>
      <c r="D867" s="1"/>
      <c r="E867" s="1"/>
      <c r="F867" s="1"/>
      <c r="G867" s="1"/>
      <c r="H867" s="11"/>
      <c r="I867" s="11"/>
      <c r="J867" s="11"/>
      <c r="K867" s="2"/>
      <c r="L867" s="2"/>
      <c r="M867" s="1"/>
    </row>
    <row r="868" spans="1:13" x14ac:dyDescent="0.2">
      <c r="A868" s="1"/>
      <c r="B868" s="1"/>
      <c r="C868" s="16"/>
      <c r="D868" s="1"/>
      <c r="E868" s="1"/>
      <c r="F868" s="1"/>
      <c r="G868" s="1"/>
      <c r="H868" s="11"/>
      <c r="I868" s="11"/>
      <c r="J868" s="11"/>
      <c r="K868" s="2"/>
      <c r="L868" s="2"/>
      <c r="M868" s="1"/>
    </row>
    <row r="869" spans="1:13" x14ac:dyDescent="0.2">
      <c r="A869" s="1"/>
      <c r="B869" s="1"/>
      <c r="C869" s="16"/>
      <c r="D869" s="1"/>
      <c r="E869" s="1"/>
      <c r="F869" s="1"/>
      <c r="G869" s="1"/>
      <c r="H869" s="11"/>
      <c r="I869" s="11"/>
      <c r="J869" s="11"/>
      <c r="K869" s="2"/>
      <c r="L869" s="2"/>
      <c r="M869" s="1"/>
    </row>
    <row r="870" spans="1:13" x14ac:dyDescent="0.2">
      <c r="A870" s="1"/>
      <c r="B870" s="1"/>
      <c r="C870" s="16"/>
      <c r="D870" s="1"/>
      <c r="E870" s="1"/>
      <c r="F870" s="1"/>
      <c r="G870" s="1"/>
      <c r="H870" s="11"/>
      <c r="I870" s="11"/>
      <c r="J870" s="11"/>
      <c r="K870" s="2"/>
      <c r="L870" s="2"/>
      <c r="M870" s="1"/>
    </row>
    <row r="871" spans="1:13" x14ac:dyDescent="0.2">
      <c r="A871" s="1"/>
      <c r="B871" s="1"/>
      <c r="C871" s="16"/>
      <c r="D871" s="1"/>
      <c r="E871" s="1"/>
      <c r="F871" s="1"/>
      <c r="G871" s="1"/>
      <c r="H871" s="11"/>
      <c r="I871" s="11"/>
      <c r="J871" s="11"/>
      <c r="K871" s="2"/>
      <c r="L871" s="2"/>
      <c r="M871" s="1"/>
    </row>
    <row r="872" spans="1:13" x14ac:dyDescent="0.2">
      <c r="A872" s="1"/>
      <c r="B872" s="1"/>
      <c r="C872" s="16"/>
      <c r="D872" s="1"/>
      <c r="E872" s="1"/>
      <c r="F872" s="1"/>
      <c r="G872" s="1"/>
      <c r="H872" s="11"/>
      <c r="I872" s="11"/>
      <c r="J872" s="11"/>
      <c r="K872" s="2"/>
      <c r="L872" s="2"/>
      <c r="M872" s="1"/>
    </row>
    <row r="873" spans="1:13" x14ac:dyDescent="0.2">
      <c r="A873" s="1"/>
      <c r="B873" s="1"/>
      <c r="C873" s="16"/>
      <c r="D873" s="1"/>
      <c r="E873" s="1"/>
      <c r="F873" s="1"/>
      <c r="G873" s="1"/>
      <c r="H873" s="11"/>
      <c r="I873" s="11"/>
      <c r="J873" s="11"/>
      <c r="K873" s="2"/>
      <c r="L873" s="2"/>
      <c r="M873" s="1"/>
    </row>
    <row r="874" spans="1:13" x14ac:dyDescent="0.2">
      <c r="A874" s="1"/>
      <c r="B874" s="1"/>
      <c r="C874" s="16"/>
      <c r="D874" s="1"/>
      <c r="E874" s="1"/>
      <c r="F874" s="1"/>
      <c r="G874" s="1"/>
      <c r="H874" s="11"/>
      <c r="I874" s="11"/>
      <c r="J874" s="11"/>
      <c r="K874" s="2"/>
      <c r="L874" s="2"/>
      <c r="M874" s="1"/>
    </row>
    <row r="875" spans="1:13" x14ac:dyDescent="0.2">
      <c r="A875" s="1"/>
      <c r="B875" s="1"/>
      <c r="C875" s="16"/>
      <c r="D875" s="1"/>
      <c r="E875" s="1"/>
      <c r="F875" s="1"/>
      <c r="G875" s="1"/>
      <c r="H875" s="11"/>
      <c r="I875" s="11"/>
      <c r="J875" s="11"/>
      <c r="K875" s="2"/>
      <c r="L875" s="2"/>
      <c r="M875" s="1"/>
    </row>
    <row r="876" spans="1:13" x14ac:dyDescent="0.2">
      <c r="A876" s="1"/>
      <c r="B876" s="1"/>
      <c r="C876" s="16"/>
      <c r="D876" s="1"/>
      <c r="E876" s="1"/>
      <c r="F876" s="1"/>
      <c r="G876" s="1"/>
      <c r="H876" s="11"/>
      <c r="I876" s="11"/>
      <c r="J876" s="11"/>
      <c r="K876" s="2"/>
      <c r="L876" s="2"/>
      <c r="M876" s="1"/>
    </row>
    <row r="877" spans="1:13" x14ac:dyDescent="0.2">
      <c r="A877" s="1"/>
      <c r="B877" s="1"/>
      <c r="C877" s="16"/>
      <c r="D877" s="1"/>
      <c r="E877" s="1"/>
      <c r="F877" s="1"/>
      <c r="G877" s="1"/>
      <c r="H877" s="11"/>
      <c r="I877" s="11"/>
      <c r="J877" s="11"/>
      <c r="K877" s="2"/>
      <c r="L877" s="2"/>
      <c r="M877" s="1"/>
    </row>
    <row r="878" spans="1:13" x14ac:dyDescent="0.2">
      <c r="A878" s="1"/>
      <c r="B878" s="1"/>
      <c r="C878" s="16"/>
      <c r="D878" s="1"/>
      <c r="E878" s="1"/>
      <c r="F878" s="1"/>
      <c r="G878" s="1"/>
      <c r="H878" s="11"/>
      <c r="I878" s="11"/>
      <c r="J878" s="11"/>
      <c r="K878" s="2"/>
      <c r="L878" s="2"/>
      <c r="M878" s="1"/>
    </row>
    <row r="879" spans="1:13" x14ac:dyDescent="0.2">
      <c r="A879" s="1"/>
      <c r="B879" s="1"/>
      <c r="C879" s="16"/>
      <c r="D879" s="1"/>
      <c r="E879" s="1"/>
      <c r="F879" s="1"/>
      <c r="G879" s="1"/>
      <c r="H879" s="11"/>
      <c r="I879" s="11"/>
      <c r="J879" s="11"/>
      <c r="K879" s="2"/>
      <c r="L879" s="2"/>
      <c r="M879" s="1"/>
    </row>
    <row r="880" spans="1:13" x14ac:dyDescent="0.2">
      <c r="A880" s="1"/>
      <c r="B880" s="1"/>
      <c r="C880" s="16"/>
      <c r="D880" s="1"/>
      <c r="E880" s="1"/>
      <c r="F880" s="1"/>
      <c r="G880" s="1"/>
      <c r="H880" s="11"/>
      <c r="I880" s="11"/>
      <c r="J880" s="11"/>
      <c r="K880" s="2"/>
      <c r="L880" s="2"/>
      <c r="M880" s="1"/>
    </row>
    <row r="881" spans="1:13" x14ac:dyDescent="0.2">
      <c r="A881" s="1"/>
      <c r="B881" s="1"/>
      <c r="C881" s="16"/>
      <c r="D881" s="1"/>
      <c r="E881" s="1"/>
      <c r="F881" s="1"/>
      <c r="G881" s="1"/>
      <c r="H881" s="11"/>
      <c r="I881" s="11"/>
      <c r="J881" s="11"/>
      <c r="K881" s="2"/>
      <c r="L881" s="2"/>
      <c r="M881" s="1"/>
    </row>
    <row r="882" spans="1:13" x14ac:dyDescent="0.2">
      <c r="A882" s="1"/>
      <c r="B882" s="1"/>
      <c r="C882" s="16"/>
      <c r="D882" s="1"/>
      <c r="E882" s="1"/>
      <c r="F882" s="1"/>
      <c r="G882" s="1"/>
      <c r="H882" s="11"/>
      <c r="I882" s="11"/>
      <c r="J882" s="11"/>
      <c r="K882" s="2"/>
      <c r="L882" s="2"/>
      <c r="M882" s="1"/>
    </row>
    <row r="883" spans="1:13" x14ac:dyDescent="0.2">
      <c r="A883" s="1"/>
      <c r="B883" s="1"/>
      <c r="C883" s="16"/>
      <c r="D883" s="1"/>
      <c r="E883" s="1"/>
      <c r="F883" s="1"/>
      <c r="G883" s="1"/>
      <c r="H883" s="11"/>
      <c r="I883" s="11"/>
      <c r="J883" s="11"/>
      <c r="K883" s="2"/>
      <c r="L883" s="2"/>
      <c r="M883" s="1"/>
    </row>
    <row r="884" spans="1:13" x14ac:dyDescent="0.2">
      <c r="A884" s="1"/>
      <c r="B884" s="1"/>
      <c r="C884" s="16"/>
      <c r="D884" s="1"/>
      <c r="E884" s="1"/>
      <c r="F884" s="1"/>
      <c r="G884" s="1"/>
      <c r="H884" s="11"/>
      <c r="I884" s="11"/>
      <c r="J884" s="11"/>
      <c r="K884" s="2"/>
      <c r="L884" s="2"/>
      <c r="M884" s="1"/>
    </row>
    <row r="885" spans="1:13" x14ac:dyDescent="0.2">
      <c r="A885" s="1"/>
      <c r="B885" s="1"/>
      <c r="C885" s="16"/>
      <c r="D885" s="1"/>
      <c r="E885" s="1"/>
      <c r="F885" s="1"/>
      <c r="G885" s="1"/>
      <c r="H885" s="11"/>
      <c r="I885" s="11"/>
      <c r="J885" s="11"/>
      <c r="K885" s="2"/>
      <c r="L885" s="2"/>
      <c r="M885" s="1"/>
    </row>
    <row r="886" spans="1:13" x14ac:dyDescent="0.2">
      <c r="A886" s="1"/>
      <c r="B886" s="1"/>
      <c r="C886" s="16"/>
      <c r="D886" s="1"/>
      <c r="E886" s="1"/>
      <c r="F886" s="1"/>
      <c r="G886" s="1"/>
      <c r="H886" s="11"/>
      <c r="I886" s="11"/>
      <c r="J886" s="11"/>
      <c r="K886" s="2"/>
      <c r="L886" s="2"/>
      <c r="M886" s="1"/>
    </row>
    <row r="887" spans="1:13" x14ac:dyDescent="0.2">
      <c r="A887" s="1"/>
      <c r="B887" s="1"/>
      <c r="C887" s="16"/>
      <c r="D887" s="1"/>
      <c r="E887" s="1"/>
      <c r="F887" s="1"/>
      <c r="G887" s="1"/>
      <c r="H887" s="11"/>
      <c r="I887" s="11"/>
      <c r="J887" s="11"/>
      <c r="K887" s="2"/>
      <c r="L887" s="2"/>
      <c r="M887" s="1"/>
    </row>
    <row r="888" spans="1:13" x14ac:dyDescent="0.2">
      <c r="A888" s="1"/>
      <c r="B888" s="1"/>
      <c r="C888" s="16"/>
      <c r="D888" s="1"/>
      <c r="E888" s="1"/>
      <c r="F888" s="1"/>
      <c r="G888" s="1"/>
      <c r="H888" s="11"/>
      <c r="I888" s="11"/>
      <c r="J888" s="11"/>
      <c r="K888" s="2"/>
      <c r="L888" s="2"/>
      <c r="M888" s="1"/>
    </row>
    <row r="889" spans="1:13" x14ac:dyDescent="0.2">
      <c r="A889" s="1"/>
      <c r="B889" s="1"/>
      <c r="C889" s="16"/>
      <c r="D889" s="1"/>
      <c r="E889" s="1"/>
      <c r="F889" s="1"/>
      <c r="G889" s="1"/>
      <c r="H889" s="11"/>
      <c r="I889" s="11"/>
      <c r="J889" s="11"/>
      <c r="K889" s="2"/>
      <c r="L889" s="2"/>
      <c r="M889" s="1"/>
    </row>
    <row r="890" spans="1:13" x14ac:dyDescent="0.2">
      <c r="A890" s="1"/>
      <c r="B890" s="1"/>
      <c r="C890" s="16"/>
      <c r="D890" s="1"/>
      <c r="E890" s="1"/>
      <c r="F890" s="1"/>
      <c r="G890" s="1"/>
      <c r="H890" s="11"/>
      <c r="I890" s="11"/>
      <c r="J890" s="11"/>
      <c r="K890" s="2"/>
      <c r="L890" s="2"/>
      <c r="M890" s="1"/>
    </row>
    <row r="891" spans="1:13" x14ac:dyDescent="0.2">
      <c r="A891" s="1"/>
      <c r="B891" s="1"/>
      <c r="C891" s="16"/>
      <c r="D891" s="1"/>
      <c r="E891" s="1"/>
      <c r="F891" s="1"/>
      <c r="G891" s="1"/>
      <c r="H891" s="11"/>
      <c r="I891" s="11"/>
      <c r="J891" s="11"/>
      <c r="K891" s="2"/>
      <c r="L891" s="2"/>
      <c r="M891" s="1"/>
    </row>
    <row r="892" spans="1:13" x14ac:dyDescent="0.2">
      <c r="A892" s="1"/>
      <c r="B892" s="1"/>
      <c r="C892" s="16"/>
      <c r="D892" s="1"/>
      <c r="E892" s="1"/>
      <c r="F892" s="1"/>
      <c r="G892" s="1"/>
      <c r="H892" s="11"/>
      <c r="I892" s="11"/>
      <c r="J892" s="11"/>
      <c r="K892" s="2"/>
      <c r="L892" s="2"/>
      <c r="M892" s="1"/>
    </row>
    <row r="893" spans="1:13" x14ac:dyDescent="0.2">
      <c r="A893" s="1"/>
      <c r="B893" s="1"/>
      <c r="C893" s="16"/>
      <c r="D893" s="1"/>
      <c r="E893" s="1"/>
      <c r="F893" s="1"/>
      <c r="G893" s="1"/>
      <c r="H893" s="11"/>
      <c r="I893" s="11"/>
      <c r="J893" s="11"/>
      <c r="K893" s="2"/>
      <c r="L893" s="2"/>
      <c r="M893" s="1"/>
    </row>
    <row r="894" spans="1:13" x14ac:dyDescent="0.2">
      <c r="A894" s="1"/>
      <c r="B894" s="1"/>
      <c r="C894" s="16"/>
      <c r="D894" s="1"/>
      <c r="E894" s="1"/>
      <c r="F894" s="1"/>
      <c r="G894" s="1"/>
      <c r="H894" s="11"/>
      <c r="I894" s="11"/>
      <c r="J894" s="11"/>
      <c r="K894" s="2"/>
      <c r="L894" s="2"/>
      <c r="M894" s="1"/>
    </row>
    <row r="895" spans="1:13" x14ac:dyDescent="0.2">
      <c r="A895" s="1"/>
      <c r="B895" s="1"/>
      <c r="C895" s="16"/>
      <c r="D895" s="1"/>
      <c r="E895" s="1"/>
      <c r="F895" s="1"/>
      <c r="G895" s="1"/>
      <c r="H895" s="11"/>
      <c r="I895" s="11"/>
      <c r="J895" s="11"/>
      <c r="K895" s="2"/>
      <c r="L895" s="2"/>
      <c r="M895" s="1"/>
    </row>
    <row r="896" spans="1:13" x14ac:dyDescent="0.2">
      <c r="A896" s="1"/>
      <c r="B896" s="1"/>
      <c r="C896" s="16"/>
      <c r="D896" s="1"/>
      <c r="E896" s="1"/>
      <c r="F896" s="1"/>
      <c r="G896" s="1"/>
      <c r="H896" s="11"/>
      <c r="I896" s="11"/>
      <c r="J896" s="11"/>
      <c r="K896" s="2"/>
      <c r="L896" s="2"/>
      <c r="M896" s="1"/>
    </row>
    <row r="897" spans="1:13" x14ac:dyDescent="0.2">
      <c r="A897" s="1"/>
      <c r="B897" s="1"/>
      <c r="C897" s="16"/>
      <c r="D897" s="1"/>
      <c r="E897" s="1"/>
      <c r="F897" s="1"/>
      <c r="G897" s="1"/>
      <c r="H897" s="11"/>
      <c r="I897" s="11"/>
      <c r="J897" s="11"/>
      <c r="K897" s="2"/>
      <c r="L897" s="2"/>
      <c r="M897" s="1"/>
    </row>
    <row r="898" spans="1:13" x14ac:dyDescent="0.2">
      <c r="A898" s="1"/>
      <c r="B898" s="1"/>
      <c r="C898" s="16"/>
      <c r="D898" s="1"/>
      <c r="E898" s="1"/>
      <c r="F898" s="1"/>
      <c r="G898" s="1"/>
      <c r="H898" s="11"/>
      <c r="I898" s="11"/>
      <c r="J898" s="11"/>
      <c r="K898" s="2"/>
      <c r="L898" s="2"/>
      <c r="M898" s="1"/>
    </row>
    <row r="899" spans="1:13" x14ac:dyDescent="0.2">
      <c r="A899" s="1"/>
      <c r="B899" s="1"/>
      <c r="C899" s="16"/>
      <c r="D899" s="1"/>
      <c r="E899" s="1"/>
      <c r="F899" s="1"/>
      <c r="G899" s="1"/>
      <c r="H899" s="11"/>
      <c r="I899" s="11"/>
      <c r="J899" s="11"/>
      <c r="K899" s="2"/>
      <c r="L899" s="2"/>
      <c r="M899" s="1"/>
    </row>
    <row r="900" spans="1:13" x14ac:dyDescent="0.2">
      <c r="A900" s="1"/>
      <c r="B900" s="1"/>
      <c r="C900" s="16"/>
      <c r="D900" s="1"/>
      <c r="E900" s="1"/>
      <c r="F900" s="1"/>
      <c r="G900" s="1"/>
      <c r="H900" s="11"/>
      <c r="I900" s="11"/>
      <c r="J900" s="11"/>
      <c r="K900" s="2"/>
      <c r="L900" s="2"/>
      <c r="M900" s="1"/>
    </row>
    <row r="901" spans="1:13" x14ac:dyDescent="0.2">
      <c r="A901" s="1"/>
      <c r="B901" s="1"/>
      <c r="C901" s="16"/>
      <c r="D901" s="1"/>
      <c r="E901" s="1"/>
      <c r="F901" s="1"/>
      <c r="G901" s="1"/>
      <c r="H901" s="11"/>
      <c r="I901" s="11"/>
      <c r="J901" s="11"/>
      <c r="K901" s="2"/>
      <c r="L901" s="2"/>
      <c r="M901" s="1"/>
    </row>
    <row r="902" spans="1:13" x14ac:dyDescent="0.2">
      <c r="A902" s="1"/>
      <c r="B902" s="1"/>
      <c r="C902" s="16"/>
      <c r="D902" s="1"/>
      <c r="E902" s="1"/>
      <c r="F902" s="1"/>
      <c r="G902" s="1"/>
      <c r="H902" s="11"/>
      <c r="I902" s="11"/>
      <c r="J902" s="11"/>
      <c r="K902" s="2"/>
      <c r="L902" s="2"/>
      <c r="M902" s="1"/>
    </row>
    <row r="903" spans="1:13" x14ac:dyDescent="0.2">
      <c r="A903" s="1"/>
      <c r="B903" s="1"/>
      <c r="C903" s="16"/>
      <c r="D903" s="1"/>
      <c r="E903" s="1"/>
      <c r="F903" s="1"/>
      <c r="G903" s="1"/>
      <c r="H903" s="11"/>
      <c r="I903" s="11"/>
      <c r="J903" s="11"/>
      <c r="K903" s="2"/>
      <c r="L903" s="2"/>
      <c r="M903" s="1"/>
    </row>
    <row r="904" spans="1:13" x14ac:dyDescent="0.2">
      <c r="A904" s="1"/>
      <c r="B904" s="1"/>
      <c r="C904" s="16"/>
      <c r="D904" s="1"/>
      <c r="E904" s="1"/>
      <c r="F904" s="1"/>
      <c r="G904" s="1"/>
      <c r="H904" s="11"/>
      <c r="I904" s="11"/>
      <c r="J904" s="11"/>
      <c r="K904" s="2"/>
      <c r="L904" s="2"/>
      <c r="M904" s="1"/>
    </row>
    <row r="905" spans="1:13" x14ac:dyDescent="0.2">
      <c r="A905" s="1"/>
      <c r="B905" s="1"/>
      <c r="C905" s="16"/>
      <c r="D905" s="1"/>
      <c r="E905" s="1"/>
      <c r="F905" s="1"/>
      <c r="G905" s="1"/>
      <c r="H905" s="11"/>
      <c r="I905" s="11"/>
      <c r="J905" s="11"/>
      <c r="K905" s="2"/>
      <c r="L905" s="2"/>
      <c r="M905" s="1"/>
    </row>
    <row r="906" spans="1:13" x14ac:dyDescent="0.2">
      <c r="A906" s="1"/>
      <c r="B906" s="1"/>
      <c r="C906" s="16"/>
      <c r="D906" s="1"/>
      <c r="E906" s="1"/>
      <c r="F906" s="1"/>
      <c r="G906" s="1"/>
      <c r="H906" s="11"/>
      <c r="I906" s="11"/>
      <c r="J906" s="11"/>
      <c r="K906" s="2"/>
      <c r="L906" s="2"/>
      <c r="M906" s="1"/>
    </row>
    <row r="907" spans="1:13" x14ac:dyDescent="0.2">
      <c r="A907" s="1"/>
      <c r="B907" s="1"/>
      <c r="C907" s="16"/>
      <c r="D907" s="1"/>
      <c r="E907" s="1"/>
      <c r="F907" s="1"/>
      <c r="G907" s="1"/>
      <c r="H907" s="11"/>
      <c r="I907" s="11"/>
      <c r="J907" s="11"/>
      <c r="K907" s="2"/>
      <c r="L907" s="2"/>
      <c r="M907" s="1"/>
    </row>
    <row r="908" spans="1:13" x14ac:dyDescent="0.2">
      <c r="A908" s="1"/>
      <c r="B908" s="1"/>
      <c r="C908" s="16"/>
      <c r="D908" s="1"/>
      <c r="E908" s="1"/>
      <c r="F908" s="1"/>
      <c r="G908" s="1"/>
      <c r="H908" s="11"/>
      <c r="I908" s="11"/>
      <c r="J908" s="11"/>
      <c r="K908" s="2"/>
      <c r="L908" s="2"/>
      <c r="M908" s="1"/>
    </row>
    <row r="909" spans="1:13" x14ac:dyDescent="0.2">
      <c r="A909" s="1"/>
      <c r="B909" s="1"/>
      <c r="C909" s="16"/>
      <c r="D909" s="1"/>
      <c r="E909" s="1"/>
      <c r="F909" s="1"/>
      <c r="G909" s="1"/>
      <c r="H909" s="11"/>
      <c r="I909" s="11"/>
      <c r="J909" s="11"/>
      <c r="K909" s="2"/>
      <c r="L909" s="2"/>
      <c r="M909" s="1"/>
    </row>
    <row r="910" spans="1:13" x14ac:dyDescent="0.2">
      <c r="A910" s="1"/>
      <c r="B910" s="1"/>
      <c r="C910" s="16"/>
      <c r="D910" s="1"/>
      <c r="E910" s="1"/>
      <c r="F910" s="1"/>
      <c r="G910" s="1"/>
      <c r="H910" s="11"/>
      <c r="I910" s="11"/>
      <c r="J910" s="11"/>
      <c r="K910" s="2"/>
      <c r="L910" s="2"/>
      <c r="M910" s="1"/>
    </row>
    <row r="911" spans="1:13" x14ac:dyDescent="0.2">
      <c r="A911" s="1"/>
      <c r="B911" s="1"/>
      <c r="C911" s="16"/>
      <c r="D911" s="1"/>
      <c r="E911" s="1"/>
      <c r="F911" s="1"/>
      <c r="G911" s="1"/>
      <c r="H911" s="11"/>
      <c r="I911" s="11"/>
      <c r="J911" s="11"/>
      <c r="K911" s="2"/>
      <c r="L911" s="2"/>
      <c r="M911" s="1"/>
    </row>
    <row r="912" spans="1:13" x14ac:dyDescent="0.2">
      <c r="A912" s="1"/>
      <c r="B912" s="1"/>
      <c r="C912" s="16"/>
      <c r="D912" s="1"/>
      <c r="E912" s="1"/>
      <c r="F912" s="1"/>
      <c r="G912" s="1"/>
      <c r="H912" s="11"/>
      <c r="I912" s="11"/>
      <c r="J912" s="11"/>
      <c r="K912" s="2"/>
      <c r="L912" s="2"/>
      <c r="M912" s="1"/>
    </row>
    <row r="913" spans="1:13" x14ac:dyDescent="0.2">
      <c r="A913" s="1"/>
      <c r="B913" s="1"/>
      <c r="C913" s="16"/>
      <c r="D913" s="1"/>
      <c r="E913" s="1"/>
      <c r="F913" s="1"/>
      <c r="G913" s="1"/>
      <c r="H913" s="11"/>
      <c r="I913" s="11"/>
      <c r="J913" s="11"/>
      <c r="K913" s="2"/>
      <c r="L913" s="2"/>
      <c r="M913" s="1"/>
    </row>
    <row r="914" spans="1:13" x14ac:dyDescent="0.2">
      <c r="A914" s="1"/>
      <c r="B914" s="1"/>
      <c r="C914" s="16"/>
      <c r="D914" s="1"/>
      <c r="E914" s="1"/>
      <c r="F914" s="1"/>
      <c r="G914" s="1"/>
      <c r="H914" s="11"/>
      <c r="I914" s="11"/>
      <c r="J914" s="11"/>
      <c r="K914" s="2"/>
      <c r="L914" s="2"/>
      <c r="M914" s="1"/>
    </row>
    <row r="915" spans="1:13" x14ac:dyDescent="0.2">
      <c r="A915" s="1"/>
      <c r="B915" s="1"/>
      <c r="C915" s="16"/>
      <c r="D915" s="1"/>
      <c r="E915" s="1"/>
      <c r="F915" s="1"/>
      <c r="G915" s="1"/>
      <c r="H915" s="11"/>
      <c r="I915" s="11"/>
      <c r="J915" s="11"/>
      <c r="K915" s="2"/>
      <c r="L915" s="2"/>
      <c r="M915" s="1"/>
    </row>
    <row r="916" spans="1:13" x14ac:dyDescent="0.2">
      <c r="A916" s="1"/>
      <c r="B916" s="1"/>
      <c r="C916" s="16"/>
      <c r="D916" s="1"/>
      <c r="E916" s="1"/>
      <c r="F916" s="1"/>
      <c r="G916" s="1"/>
      <c r="H916" s="11"/>
      <c r="I916" s="11"/>
      <c r="J916" s="11"/>
      <c r="K916" s="2"/>
      <c r="L916" s="2"/>
      <c r="M916" s="1"/>
    </row>
    <row r="917" spans="1:13" x14ac:dyDescent="0.2">
      <c r="A917" s="1"/>
      <c r="B917" s="1"/>
      <c r="C917" s="16"/>
      <c r="D917" s="1"/>
      <c r="E917" s="1"/>
      <c r="F917" s="1"/>
      <c r="G917" s="1"/>
      <c r="H917" s="11"/>
      <c r="I917" s="11"/>
      <c r="J917" s="11"/>
      <c r="K917" s="2"/>
      <c r="L917" s="2"/>
      <c r="M917" s="1"/>
    </row>
    <row r="918" spans="1:13" x14ac:dyDescent="0.2">
      <c r="A918" s="1"/>
      <c r="B918" s="1"/>
      <c r="C918" s="16"/>
      <c r="D918" s="1"/>
      <c r="E918" s="1"/>
      <c r="F918" s="1"/>
      <c r="G918" s="1"/>
      <c r="H918" s="11"/>
      <c r="I918" s="11"/>
      <c r="J918" s="11"/>
      <c r="K918" s="2"/>
      <c r="L918" s="2"/>
      <c r="M918" s="1"/>
    </row>
    <row r="919" spans="1:13" x14ac:dyDescent="0.2">
      <c r="A919" s="1"/>
      <c r="B919" s="1"/>
      <c r="C919" s="16"/>
      <c r="D919" s="1"/>
      <c r="E919" s="1"/>
      <c r="F919" s="1"/>
      <c r="G919" s="1"/>
      <c r="H919" s="11"/>
      <c r="I919" s="11"/>
      <c r="J919" s="11"/>
      <c r="K919" s="2"/>
      <c r="L919" s="2"/>
      <c r="M919" s="1"/>
    </row>
    <row r="920" spans="1:13" x14ac:dyDescent="0.2">
      <c r="A920" s="1"/>
      <c r="B920" s="1"/>
      <c r="C920" s="16"/>
      <c r="D920" s="1"/>
      <c r="E920" s="1"/>
      <c r="F920" s="1"/>
      <c r="G920" s="1"/>
      <c r="H920" s="11"/>
      <c r="I920" s="11"/>
      <c r="J920" s="11"/>
      <c r="K920" s="2"/>
      <c r="L920" s="2"/>
      <c r="M920" s="1"/>
    </row>
    <row r="921" spans="1:13" x14ac:dyDescent="0.2">
      <c r="A921" s="1"/>
      <c r="B921" s="1"/>
      <c r="C921" s="16"/>
      <c r="D921" s="1"/>
      <c r="E921" s="1"/>
      <c r="F921" s="1"/>
      <c r="G921" s="1"/>
      <c r="H921" s="11"/>
      <c r="I921" s="11"/>
      <c r="J921" s="11"/>
      <c r="K921" s="2"/>
      <c r="L921" s="2"/>
      <c r="M921" s="1"/>
    </row>
    <row r="922" spans="1:13" x14ac:dyDescent="0.2">
      <c r="A922" s="1"/>
      <c r="B922" s="1"/>
      <c r="C922" s="16"/>
      <c r="D922" s="1"/>
      <c r="E922" s="1"/>
      <c r="F922" s="1"/>
      <c r="G922" s="1"/>
      <c r="H922" s="11"/>
      <c r="I922" s="11"/>
      <c r="J922" s="11"/>
      <c r="K922" s="2"/>
      <c r="L922" s="2"/>
      <c r="M922" s="1"/>
    </row>
    <row r="923" spans="1:13" x14ac:dyDescent="0.2">
      <c r="A923" s="1"/>
      <c r="B923" s="1"/>
      <c r="C923" s="16"/>
      <c r="D923" s="1"/>
      <c r="E923" s="1"/>
      <c r="F923" s="1"/>
      <c r="G923" s="1"/>
      <c r="H923" s="11"/>
      <c r="I923" s="11"/>
      <c r="J923" s="11"/>
      <c r="K923" s="2"/>
      <c r="L923" s="2"/>
      <c r="M923" s="1"/>
    </row>
    <row r="924" spans="1:13" x14ac:dyDescent="0.2">
      <c r="A924" s="1"/>
      <c r="B924" s="1"/>
      <c r="C924" s="16"/>
      <c r="D924" s="1"/>
      <c r="E924" s="1"/>
      <c r="F924" s="1"/>
      <c r="G924" s="1"/>
      <c r="H924" s="11"/>
      <c r="I924" s="11"/>
      <c r="J924" s="11"/>
      <c r="K924" s="2"/>
      <c r="L924" s="2"/>
      <c r="M924" s="1"/>
    </row>
    <row r="925" spans="1:13" x14ac:dyDescent="0.2">
      <c r="A925" s="1"/>
      <c r="B925" s="1"/>
      <c r="C925" s="16"/>
      <c r="D925" s="1"/>
      <c r="E925" s="1"/>
      <c r="F925" s="1"/>
      <c r="G925" s="1"/>
      <c r="H925" s="11"/>
      <c r="I925" s="11"/>
      <c r="J925" s="11"/>
      <c r="K925" s="2"/>
      <c r="L925" s="2"/>
      <c r="M925" s="1"/>
    </row>
    <row r="926" spans="1:13" x14ac:dyDescent="0.2">
      <c r="A926" s="1"/>
      <c r="B926" s="1"/>
      <c r="C926" s="16"/>
      <c r="D926" s="1"/>
      <c r="E926" s="1"/>
      <c r="F926" s="1"/>
      <c r="G926" s="1"/>
      <c r="H926" s="11"/>
      <c r="I926" s="11"/>
      <c r="J926" s="11"/>
      <c r="K926" s="2"/>
      <c r="L926" s="2"/>
      <c r="M926" s="1"/>
    </row>
    <row r="927" spans="1:13" x14ac:dyDescent="0.2">
      <c r="A927" s="1"/>
      <c r="B927" s="1"/>
      <c r="C927" s="16"/>
      <c r="D927" s="1"/>
      <c r="E927" s="1"/>
      <c r="F927" s="1"/>
      <c r="G927" s="1"/>
      <c r="H927" s="11"/>
      <c r="I927" s="11"/>
      <c r="J927" s="11"/>
      <c r="K927" s="2"/>
      <c r="L927" s="2"/>
      <c r="M927" s="1"/>
    </row>
    <row r="928" spans="1:13" x14ac:dyDescent="0.2">
      <c r="A928" s="1"/>
      <c r="B928" s="1"/>
      <c r="C928" s="16"/>
      <c r="D928" s="1"/>
      <c r="E928" s="1"/>
      <c r="F928" s="1"/>
      <c r="G928" s="1"/>
      <c r="H928" s="11"/>
      <c r="I928" s="11"/>
      <c r="J928" s="11"/>
      <c r="K928" s="2"/>
      <c r="L928" s="2"/>
      <c r="M928" s="1"/>
    </row>
    <row r="929" spans="1:13" x14ac:dyDescent="0.2">
      <c r="A929" s="1"/>
      <c r="B929" s="1"/>
      <c r="C929" s="16"/>
      <c r="D929" s="1"/>
      <c r="E929" s="1"/>
      <c r="F929" s="1"/>
      <c r="G929" s="1"/>
      <c r="H929" s="11"/>
      <c r="I929" s="11"/>
      <c r="J929" s="11"/>
      <c r="K929" s="2"/>
      <c r="L929" s="2"/>
      <c r="M929" s="1"/>
    </row>
    <row r="930" spans="1:13" x14ac:dyDescent="0.2">
      <c r="A930" s="1"/>
      <c r="B930" s="1"/>
      <c r="C930" s="16"/>
      <c r="D930" s="1"/>
      <c r="E930" s="1"/>
      <c r="F930" s="1"/>
      <c r="G930" s="1"/>
      <c r="H930" s="11"/>
      <c r="I930" s="11"/>
      <c r="J930" s="11"/>
      <c r="K930" s="2"/>
      <c r="L930" s="2"/>
      <c r="M930" s="1"/>
    </row>
    <row r="931" spans="1:13" x14ac:dyDescent="0.2">
      <c r="A931" s="1"/>
      <c r="B931" s="1"/>
      <c r="C931" s="16"/>
      <c r="D931" s="1"/>
      <c r="E931" s="1"/>
      <c r="F931" s="1"/>
      <c r="G931" s="1"/>
      <c r="H931" s="11"/>
      <c r="I931" s="11"/>
      <c r="J931" s="11"/>
      <c r="K931" s="2"/>
      <c r="L931" s="2"/>
      <c r="M931" s="1"/>
    </row>
    <row r="932" spans="1:13" x14ac:dyDescent="0.2">
      <c r="A932" s="1"/>
      <c r="B932" s="1"/>
      <c r="C932" s="16"/>
      <c r="D932" s="1"/>
      <c r="E932" s="1"/>
      <c r="F932" s="1"/>
      <c r="G932" s="1"/>
      <c r="H932" s="11"/>
      <c r="I932" s="11"/>
      <c r="J932" s="11"/>
      <c r="K932" s="2"/>
      <c r="L932" s="2"/>
      <c r="M932" s="1"/>
    </row>
    <row r="933" spans="1:13" x14ac:dyDescent="0.2">
      <c r="A933" s="1"/>
      <c r="B933" s="1"/>
      <c r="C933" s="16"/>
      <c r="D933" s="1"/>
      <c r="E933" s="1"/>
      <c r="F933" s="1"/>
      <c r="G933" s="1"/>
      <c r="H933" s="11"/>
      <c r="I933" s="11"/>
      <c r="J933" s="11"/>
      <c r="K933" s="2"/>
      <c r="L933" s="2"/>
      <c r="M933" s="1"/>
    </row>
    <row r="934" spans="1:13" x14ac:dyDescent="0.2">
      <c r="A934" s="1"/>
      <c r="B934" s="1"/>
      <c r="C934" s="16"/>
      <c r="D934" s="1"/>
      <c r="E934" s="1"/>
      <c r="F934" s="1"/>
      <c r="G934" s="1"/>
      <c r="H934" s="11"/>
      <c r="I934" s="11"/>
      <c r="J934" s="11"/>
      <c r="K934" s="2"/>
      <c r="L934" s="2"/>
      <c r="M934" s="1"/>
    </row>
    <row r="935" spans="1:13" x14ac:dyDescent="0.2">
      <c r="A935" s="1"/>
      <c r="B935" s="1"/>
      <c r="C935" s="16"/>
      <c r="D935" s="1"/>
      <c r="E935" s="1"/>
      <c r="F935" s="1"/>
      <c r="G935" s="1"/>
      <c r="H935" s="11"/>
      <c r="I935" s="11"/>
      <c r="J935" s="11"/>
      <c r="K935" s="2"/>
      <c r="L935" s="2"/>
      <c r="M935" s="1"/>
    </row>
    <row r="936" spans="1:13" x14ac:dyDescent="0.2">
      <c r="A936" s="1"/>
      <c r="B936" s="1"/>
      <c r="C936" s="16"/>
      <c r="D936" s="1"/>
      <c r="E936" s="1"/>
      <c r="F936" s="1"/>
      <c r="G936" s="1"/>
      <c r="H936" s="11"/>
      <c r="I936" s="11"/>
      <c r="J936" s="11"/>
      <c r="K936" s="2"/>
      <c r="L936" s="2"/>
      <c r="M936" s="1"/>
    </row>
    <row r="937" spans="1:13" x14ac:dyDescent="0.2">
      <c r="A937" s="1"/>
      <c r="B937" s="1"/>
      <c r="C937" s="16"/>
      <c r="D937" s="1"/>
      <c r="E937" s="1"/>
      <c r="F937" s="1"/>
      <c r="G937" s="1"/>
      <c r="H937" s="11"/>
      <c r="I937" s="11"/>
      <c r="J937" s="11"/>
      <c r="K937" s="2"/>
      <c r="L937" s="2"/>
      <c r="M937" s="1"/>
    </row>
    <row r="938" spans="1:13" x14ac:dyDescent="0.2">
      <c r="A938" s="1"/>
      <c r="B938" s="1"/>
      <c r="C938" s="16"/>
      <c r="D938" s="1"/>
      <c r="E938" s="1"/>
      <c r="F938" s="1"/>
      <c r="G938" s="1"/>
      <c r="H938" s="11"/>
      <c r="I938" s="11"/>
      <c r="J938" s="11"/>
      <c r="K938" s="2"/>
      <c r="L938" s="2"/>
      <c r="M938" s="1"/>
    </row>
    <row r="939" spans="1:13" x14ac:dyDescent="0.2">
      <c r="A939" s="1"/>
      <c r="B939" s="1"/>
      <c r="C939" s="16"/>
      <c r="D939" s="1"/>
      <c r="E939" s="1"/>
      <c r="F939" s="1"/>
      <c r="G939" s="1"/>
      <c r="H939" s="11"/>
      <c r="I939" s="11"/>
      <c r="J939" s="11"/>
      <c r="K939" s="2"/>
      <c r="L939" s="2"/>
      <c r="M939" s="1"/>
    </row>
    <row r="940" spans="1:13" x14ac:dyDescent="0.2">
      <c r="A940" s="1"/>
      <c r="B940" s="1"/>
      <c r="C940" s="16"/>
      <c r="D940" s="1"/>
      <c r="E940" s="1"/>
      <c r="F940" s="1"/>
      <c r="G940" s="1"/>
      <c r="H940" s="11"/>
      <c r="I940" s="11"/>
      <c r="J940" s="11"/>
      <c r="K940" s="2"/>
      <c r="L940" s="2"/>
      <c r="M940" s="1"/>
    </row>
    <row r="941" spans="1:13" x14ac:dyDescent="0.2">
      <c r="A941" s="1"/>
      <c r="B941" s="1"/>
      <c r="C941" s="16"/>
      <c r="D941" s="1"/>
      <c r="E941" s="1"/>
      <c r="F941" s="1"/>
      <c r="G941" s="1"/>
      <c r="H941" s="11"/>
      <c r="I941" s="11"/>
      <c r="J941" s="11"/>
      <c r="K941" s="2"/>
      <c r="L941" s="2"/>
      <c r="M941" s="1"/>
    </row>
    <row r="942" spans="1:13" x14ac:dyDescent="0.2">
      <c r="A942" s="1"/>
      <c r="B942" s="1"/>
      <c r="C942" s="16"/>
      <c r="D942" s="1"/>
      <c r="E942" s="1"/>
      <c r="F942" s="1"/>
      <c r="G942" s="1"/>
      <c r="H942" s="11"/>
      <c r="I942" s="11"/>
      <c r="J942" s="11"/>
      <c r="K942" s="2"/>
      <c r="L942" s="2"/>
      <c r="M942" s="1"/>
    </row>
    <row r="943" spans="1:13" x14ac:dyDescent="0.2">
      <c r="A943" s="1"/>
      <c r="B943" s="1"/>
      <c r="C943" s="16"/>
      <c r="D943" s="1"/>
      <c r="E943" s="1"/>
      <c r="F943" s="1"/>
      <c r="G943" s="1"/>
      <c r="H943" s="11"/>
      <c r="I943" s="11"/>
      <c r="J943" s="11"/>
      <c r="K943" s="2"/>
      <c r="L943" s="2"/>
      <c r="M943" s="1"/>
    </row>
    <row r="944" spans="1:13" x14ac:dyDescent="0.2">
      <c r="A944" s="1"/>
      <c r="B944" s="1"/>
      <c r="C944" s="16"/>
      <c r="D944" s="1"/>
      <c r="E944" s="1"/>
      <c r="F944" s="1"/>
      <c r="G944" s="1"/>
      <c r="H944" s="11"/>
      <c r="I944" s="11"/>
      <c r="J944" s="11"/>
      <c r="K944" s="2"/>
      <c r="L944" s="2"/>
      <c r="M944" s="1"/>
    </row>
    <row r="945" spans="1:13" x14ac:dyDescent="0.2">
      <c r="A945" s="1"/>
      <c r="B945" s="1"/>
      <c r="C945" s="16"/>
      <c r="D945" s="1"/>
      <c r="E945" s="1"/>
      <c r="F945" s="1"/>
      <c r="G945" s="1"/>
      <c r="H945" s="11"/>
      <c r="I945" s="11"/>
      <c r="J945" s="11"/>
      <c r="K945" s="2"/>
      <c r="L945" s="2"/>
      <c r="M945" s="1"/>
    </row>
    <row r="946" spans="1:13" x14ac:dyDescent="0.2">
      <c r="A946" s="1"/>
      <c r="B946" s="1"/>
      <c r="C946" s="16"/>
      <c r="D946" s="1"/>
      <c r="E946" s="1"/>
      <c r="F946" s="1"/>
      <c r="G946" s="1"/>
      <c r="H946" s="11"/>
      <c r="I946" s="11"/>
      <c r="J946" s="11"/>
      <c r="K946" s="2"/>
      <c r="L946" s="2"/>
      <c r="M946" s="1"/>
    </row>
    <row r="947" spans="1:13" x14ac:dyDescent="0.2">
      <c r="A947" s="1"/>
      <c r="B947" s="1"/>
      <c r="C947" s="16"/>
      <c r="D947" s="1"/>
      <c r="E947" s="1"/>
      <c r="F947" s="1"/>
      <c r="G947" s="1"/>
      <c r="H947" s="11"/>
      <c r="I947" s="11"/>
      <c r="J947" s="11"/>
      <c r="K947" s="2"/>
      <c r="L947" s="2"/>
      <c r="M947" s="1"/>
    </row>
    <row r="948" spans="1:13" x14ac:dyDescent="0.2">
      <c r="A948" s="1"/>
      <c r="B948" s="1"/>
      <c r="C948" s="16"/>
      <c r="D948" s="1"/>
      <c r="E948" s="1"/>
      <c r="F948" s="1"/>
      <c r="G948" s="1"/>
      <c r="H948" s="11"/>
      <c r="I948" s="11"/>
      <c r="J948" s="11"/>
      <c r="K948" s="2"/>
      <c r="L948" s="2"/>
      <c r="M948" s="1"/>
    </row>
    <row r="949" spans="1:13" x14ac:dyDescent="0.2">
      <c r="A949" s="1"/>
      <c r="B949" s="1"/>
      <c r="C949" s="16"/>
      <c r="D949" s="1"/>
      <c r="E949" s="1"/>
      <c r="F949" s="1"/>
      <c r="G949" s="1"/>
      <c r="H949" s="11"/>
      <c r="I949" s="11"/>
      <c r="J949" s="11"/>
      <c r="K949" s="2"/>
      <c r="L949" s="2"/>
      <c r="M949" s="1"/>
    </row>
    <row r="950" spans="1:13" x14ac:dyDescent="0.2">
      <c r="A950" s="1"/>
      <c r="B950" s="1"/>
      <c r="C950" s="16"/>
      <c r="D950" s="1"/>
      <c r="E950" s="1"/>
      <c r="F950" s="1"/>
      <c r="G950" s="1"/>
      <c r="H950" s="11"/>
      <c r="I950" s="11"/>
      <c r="J950" s="11"/>
      <c r="K950" s="2"/>
      <c r="L950" s="2"/>
      <c r="M950" s="1"/>
    </row>
    <row r="951" spans="1:13" x14ac:dyDescent="0.2">
      <c r="A951" s="1"/>
      <c r="B951" s="1"/>
      <c r="C951" s="16"/>
      <c r="D951" s="1"/>
      <c r="E951" s="1"/>
      <c r="F951" s="1"/>
      <c r="G951" s="1"/>
      <c r="H951" s="11"/>
      <c r="I951" s="11"/>
      <c r="J951" s="11"/>
      <c r="K951" s="2"/>
      <c r="L951" s="2"/>
      <c r="M951" s="1"/>
    </row>
    <row r="952" spans="1:13" x14ac:dyDescent="0.2">
      <c r="A952" s="1"/>
      <c r="B952" s="1"/>
      <c r="C952" s="16"/>
      <c r="D952" s="1"/>
      <c r="E952" s="1"/>
      <c r="F952" s="1"/>
      <c r="G952" s="1"/>
      <c r="H952" s="11"/>
      <c r="I952" s="11"/>
      <c r="J952" s="11"/>
      <c r="K952" s="2"/>
      <c r="L952" s="2"/>
      <c r="M952" s="1"/>
    </row>
    <row r="953" spans="1:13" x14ac:dyDescent="0.2">
      <c r="A953" s="1"/>
      <c r="B953" s="1"/>
      <c r="C953" s="16"/>
      <c r="D953" s="1"/>
      <c r="E953" s="1"/>
      <c r="F953" s="1"/>
      <c r="G953" s="1"/>
      <c r="H953" s="11"/>
      <c r="I953" s="11"/>
      <c r="J953" s="11"/>
      <c r="K953" s="2"/>
      <c r="L953" s="2"/>
      <c r="M953" s="1"/>
    </row>
    <row r="954" spans="1:13" x14ac:dyDescent="0.2">
      <c r="A954" s="1"/>
      <c r="B954" s="1"/>
      <c r="C954" s="16"/>
      <c r="D954" s="1"/>
      <c r="E954" s="1"/>
      <c r="F954" s="1"/>
      <c r="G954" s="1"/>
      <c r="H954" s="11"/>
      <c r="I954" s="11"/>
      <c r="J954" s="11"/>
      <c r="K954" s="2"/>
      <c r="L954" s="2"/>
      <c r="M954" s="1"/>
    </row>
    <row r="955" spans="1:13" x14ac:dyDescent="0.2">
      <c r="A955" s="1"/>
      <c r="B955" s="1"/>
      <c r="C955" s="16"/>
      <c r="D955" s="1"/>
      <c r="E955" s="1"/>
      <c r="F955" s="1"/>
      <c r="G955" s="1"/>
      <c r="H955" s="11"/>
      <c r="I955" s="11"/>
      <c r="J955" s="11"/>
      <c r="K955" s="2"/>
      <c r="L955" s="2"/>
      <c r="M955" s="1"/>
    </row>
    <row r="956" spans="1:13" x14ac:dyDescent="0.2">
      <c r="A956" s="1"/>
      <c r="B956" s="1"/>
      <c r="C956" s="16"/>
      <c r="D956" s="1"/>
      <c r="E956" s="1"/>
      <c r="F956" s="1"/>
      <c r="G956" s="1"/>
      <c r="H956" s="11"/>
      <c r="I956" s="11"/>
      <c r="J956" s="11"/>
      <c r="K956" s="2"/>
      <c r="L956" s="2"/>
      <c r="M956" s="1"/>
    </row>
    <row r="957" spans="1:13" x14ac:dyDescent="0.2">
      <c r="A957" s="1"/>
      <c r="B957" s="1"/>
      <c r="C957" s="16"/>
      <c r="D957" s="1"/>
      <c r="E957" s="1"/>
      <c r="F957" s="1"/>
      <c r="G957" s="1"/>
      <c r="H957" s="11"/>
      <c r="I957" s="11"/>
      <c r="J957" s="11"/>
      <c r="K957" s="2"/>
      <c r="L957" s="2"/>
      <c r="M957" s="1"/>
    </row>
    <row r="958" spans="1:13" x14ac:dyDescent="0.2">
      <c r="A958" s="1"/>
      <c r="B958" s="1"/>
      <c r="C958" s="16"/>
      <c r="D958" s="1"/>
      <c r="E958" s="1"/>
      <c r="F958" s="1"/>
      <c r="G958" s="1"/>
      <c r="H958" s="11"/>
      <c r="I958" s="11"/>
      <c r="J958" s="11"/>
      <c r="K958" s="2"/>
      <c r="L958" s="2"/>
      <c r="M958" s="1"/>
    </row>
    <row r="959" spans="1:13" x14ac:dyDescent="0.2">
      <c r="A959" s="1"/>
      <c r="B959" s="1"/>
      <c r="C959" s="16"/>
      <c r="D959" s="1"/>
      <c r="E959" s="1"/>
      <c r="F959" s="1"/>
      <c r="G959" s="1"/>
      <c r="H959" s="11"/>
      <c r="I959" s="11"/>
      <c r="J959" s="11"/>
      <c r="K959" s="2"/>
      <c r="L959" s="2"/>
      <c r="M959" s="1"/>
    </row>
    <row r="960" spans="1:13" x14ac:dyDescent="0.2">
      <c r="A960" s="1"/>
      <c r="B960" s="1"/>
      <c r="C960" s="16"/>
      <c r="D960" s="1"/>
      <c r="E960" s="1"/>
      <c r="F960" s="1"/>
      <c r="G960" s="1"/>
      <c r="H960" s="11"/>
      <c r="I960" s="11"/>
      <c r="J960" s="11"/>
      <c r="K960" s="2"/>
      <c r="L960" s="2"/>
      <c r="M960" s="1"/>
    </row>
    <row r="961" spans="1:13" x14ac:dyDescent="0.2">
      <c r="A961" s="1"/>
      <c r="B961" s="1"/>
      <c r="C961" s="16"/>
      <c r="D961" s="1"/>
      <c r="E961" s="1"/>
      <c r="F961" s="1"/>
      <c r="G961" s="1"/>
      <c r="H961" s="11"/>
      <c r="I961" s="11"/>
      <c r="J961" s="11"/>
      <c r="K961" s="2"/>
      <c r="L961" s="2"/>
      <c r="M961" s="1"/>
    </row>
    <row r="962" spans="1:13" x14ac:dyDescent="0.2">
      <c r="A962" s="1"/>
      <c r="B962" s="1"/>
      <c r="C962" s="16"/>
      <c r="D962" s="1"/>
      <c r="E962" s="1"/>
      <c r="F962" s="1"/>
      <c r="G962" s="1"/>
      <c r="H962" s="11"/>
      <c r="I962" s="11"/>
      <c r="J962" s="11"/>
      <c r="K962" s="2"/>
      <c r="L962" s="2"/>
      <c r="M962" s="1"/>
    </row>
    <row r="963" spans="1:13" x14ac:dyDescent="0.2">
      <c r="A963" s="1"/>
      <c r="B963" s="1"/>
      <c r="C963" s="16"/>
      <c r="D963" s="1"/>
      <c r="E963" s="1"/>
      <c r="F963" s="1"/>
      <c r="G963" s="1"/>
      <c r="H963" s="11"/>
      <c r="I963" s="11"/>
      <c r="J963" s="11"/>
      <c r="K963" s="2"/>
      <c r="L963" s="2"/>
      <c r="M963" s="1"/>
    </row>
    <row r="964" spans="1:13" x14ac:dyDescent="0.2">
      <c r="A964" s="1"/>
      <c r="B964" s="1"/>
      <c r="C964" s="16"/>
      <c r="D964" s="1"/>
      <c r="E964" s="1"/>
      <c r="F964" s="1"/>
      <c r="G964" s="1"/>
      <c r="H964" s="11"/>
      <c r="I964" s="11"/>
      <c r="J964" s="11"/>
      <c r="K964" s="2"/>
      <c r="L964" s="2"/>
      <c r="M964" s="1"/>
    </row>
    <row r="965" spans="1:13" x14ac:dyDescent="0.2">
      <c r="A965" s="1"/>
      <c r="B965" s="1"/>
      <c r="C965" s="16"/>
      <c r="D965" s="1"/>
      <c r="E965" s="1"/>
      <c r="F965" s="1"/>
      <c r="G965" s="1"/>
      <c r="H965" s="11"/>
      <c r="I965" s="11"/>
      <c r="J965" s="11"/>
      <c r="K965" s="2"/>
      <c r="L965" s="2"/>
      <c r="M965" s="1"/>
    </row>
    <row r="966" spans="1:13" x14ac:dyDescent="0.2">
      <c r="A966" s="1"/>
      <c r="B966" s="1"/>
      <c r="C966" s="16"/>
      <c r="D966" s="1"/>
      <c r="E966" s="1"/>
      <c r="F966" s="1"/>
      <c r="G966" s="1"/>
      <c r="H966" s="11"/>
      <c r="I966" s="11"/>
      <c r="J966" s="11"/>
      <c r="K966" s="2"/>
      <c r="L966" s="2"/>
      <c r="M966" s="1"/>
    </row>
    <row r="967" spans="1:13" x14ac:dyDescent="0.2">
      <c r="A967" s="1"/>
      <c r="B967" s="1"/>
      <c r="C967" s="16"/>
      <c r="D967" s="1"/>
      <c r="E967" s="1"/>
      <c r="F967" s="1"/>
      <c r="G967" s="1"/>
      <c r="H967" s="11"/>
      <c r="I967" s="11"/>
      <c r="J967" s="11"/>
      <c r="K967" s="2"/>
      <c r="L967" s="2"/>
      <c r="M967" s="1"/>
    </row>
    <row r="968" spans="1:13" x14ac:dyDescent="0.2">
      <c r="A968" s="1"/>
      <c r="B968" s="1"/>
      <c r="C968" s="16"/>
      <c r="D968" s="1"/>
      <c r="E968" s="1"/>
      <c r="F968" s="1"/>
      <c r="G968" s="1"/>
      <c r="H968" s="11"/>
      <c r="I968" s="11"/>
      <c r="J968" s="11"/>
      <c r="K968" s="2"/>
      <c r="L968" s="2"/>
      <c r="M968" s="1"/>
    </row>
    <row r="969" spans="1:13" x14ac:dyDescent="0.2">
      <c r="A969" s="1"/>
      <c r="B969" s="1"/>
      <c r="C969" s="16"/>
      <c r="D969" s="1"/>
      <c r="E969" s="1"/>
      <c r="F969" s="1"/>
      <c r="G969" s="1"/>
      <c r="H969" s="11"/>
      <c r="I969" s="11"/>
      <c r="J969" s="11"/>
      <c r="K969" s="2"/>
      <c r="L969" s="2"/>
      <c r="M969" s="1"/>
    </row>
    <row r="970" spans="1:13" x14ac:dyDescent="0.2">
      <c r="A970" s="1"/>
      <c r="B970" s="1"/>
      <c r="C970" s="16"/>
      <c r="D970" s="1"/>
      <c r="E970" s="1"/>
      <c r="F970" s="1"/>
      <c r="G970" s="1"/>
      <c r="H970" s="11"/>
      <c r="I970" s="11"/>
      <c r="J970" s="11"/>
      <c r="K970" s="2"/>
      <c r="L970" s="2"/>
      <c r="M970" s="1"/>
    </row>
    <row r="971" spans="1:13" x14ac:dyDescent="0.2">
      <c r="A971" s="1"/>
      <c r="B971" s="1"/>
      <c r="C971" s="16"/>
      <c r="D971" s="1"/>
      <c r="E971" s="1"/>
      <c r="F971" s="1"/>
      <c r="G971" s="1"/>
      <c r="H971" s="11"/>
      <c r="I971" s="11"/>
      <c r="J971" s="11"/>
      <c r="K971" s="2"/>
      <c r="L971" s="2"/>
      <c r="M971" s="1"/>
    </row>
    <row r="972" spans="1:13" x14ac:dyDescent="0.2">
      <c r="A972" s="1"/>
      <c r="B972" s="1"/>
      <c r="C972" s="16"/>
      <c r="D972" s="1"/>
      <c r="E972" s="1"/>
      <c r="F972" s="1"/>
      <c r="G972" s="1"/>
      <c r="H972" s="11"/>
      <c r="I972" s="11"/>
      <c r="J972" s="11"/>
      <c r="K972" s="2"/>
      <c r="L972" s="2"/>
      <c r="M972" s="1"/>
    </row>
    <row r="973" spans="1:13" x14ac:dyDescent="0.2">
      <c r="A973" s="1"/>
      <c r="B973" s="1"/>
      <c r="C973" s="16"/>
      <c r="D973" s="1"/>
      <c r="E973" s="1"/>
      <c r="F973" s="1"/>
      <c r="G973" s="1"/>
      <c r="H973" s="11"/>
      <c r="I973" s="11"/>
      <c r="J973" s="11"/>
      <c r="K973" s="2"/>
      <c r="L973" s="2"/>
      <c r="M973" s="1"/>
    </row>
    <row r="974" spans="1:13" x14ac:dyDescent="0.2">
      <c r="A974" s="1"/>
      <c r="B974" s="1"/>
      <c r="C974" s="16"/>
      <c r="D974" s="1"/>
      <c r="E974" s="1"/>
      <c r="F974" s="1"/>
      <c r="G974" s="1"/>
      <c r="H974" s="11"/>
      <c r="I974" s="11"/>
      <c r="J974" s="11"/>
      <c r="K974" s="2"/>
      <c r="L974" s="2"/>
      <c r="M974" s="1"/>
    </row>
    <row r="975" spans="1:13" x14ac:dyDescent="0.2">
      <c r="A975" s="1"/>
      <c r="B975" s="1"/>
      <c r="C975" s="16"/>
      <c r="D975" s="1"/>
      <c r="E975" s="1"/>
      <c r="F975" s="1"/>
      <c r="G975" s="1"/>
      <c r="H975" s="11"/>
      <c r="I975" s="11"/>
      <c r="J975" s="11"/>
      <c r="K975" s="2"/>
      <c r="L975" s="2"/>
      <c r="M975" s="1"/>
    </row>
    <row r="976" spans="1:13" x14ac:dyDescent="0.2">
      <c r="A976" s="1"/>
      <c r="B976" s="1"/>
      <c r="C976" s="16"/>
      <c r="D976" s="1"/>
      <c r="E976" s="1"/>
      <c r="F976" s="1"/>
      <c r="G976" s="1"/>
      <c r="H976" s="11"/>
      <c r="I976" s="11"/>
      <c r="J976" s="11"/>
      <c r="K976" s="2"/>
      <c r="L976" s="2"/>
      <c r="M976" s="1"/>
    </row>
    <row r="977" spans="1:13" x14ac:dyDescent="0.2">
      <c r="A977" s="1"/>
      <c r="B977" s="1"/>
      <c r="C977" s="16"/>
      <c r="D977" s="1"/>
      <c r="E977" s="1"/>
      <c r="F977" s="1"/>
      <c r="G977" s="1"/>
      <c r="H977" s="11"/>
      <c r="I977" s="11"/>
      <c r="J977" s="11"/>
      <c r="K977" s="2"/>
      <c r="L977" s="2"/>
      <c r="M977" s="1"/>
    </row>
    <row r="978" spans="1:13" x14ac:dyDescent="0.2">
      <c r="A978" s="1"/>
      <c r="B978" s="1"/>
      <c r="C978" s="16"/>
      <c r="D978" s="1"/>
      <c r="E978" s="1"/>
      <c r="F978" s="1"/>
      <c r="G978" s="1"/>
      <c r="H978" s="11"/>
      <c r="I978" s="11"/>
      <c r="J978" s="11"/>
      <c r="K978" s="2"/>
      <c r="L978" s="2"/>
      <c r="M978" s="1"/>
    </row>
    <row r="979" spans="1:13" x14ac:dyDescent="0.2">
      <c r="A979" s="1"/>
      <c r="B979" s="1"/>
      <c r="C979" s="16"/>
      <c r="D979" s="1"/>
      <c r="E979" s="1"/>
      <c r="F979" s="1"/>
      <c r="G979" s="1"/>
      <c r="H979" s="11"/>
      <c r="I979" s="11"/>
      <c r="J979" s="11"/>
      <c r="K979" s="2"/>
      <c r="L979" s="2"/>
      <c r="M979" s="1"/>
    </row>
    <row r="980" spans="1:13" x14ac:dyDescent="0.2">
      <c r="A980" s="1"/>
      <c r="B980" s="1"/>
      <c r="C980" s="16"/>
      <c r="D980" s="1"/>
      <c r="E980" s="1"/>
      <c r="F980" s="1"/>
      <c r="G980" s="1"/>
      <c r="H980" s="11"/>
      <c r="I980" s="11"/>
      <c r="J980" s="11"/>
      <c r="K980" s="2"/>
      <c r="L980" s="2"/>
      <c r="M980" s="1"/>
    </row>
    <row r="981" spans="1:13" x14ac:dyDescent="0.2">
      <c r="A981" s="1"/>
      <c r="B981" s="1"/>
      <c r="C981" s="16"/>
      <c r="D981" s="1"/>
      <c r="E981" s="1"/>
      <c r="F981" s="1"/>
      <c r="G981" s="1"/>
      <c r="H981" s="11"/>
      <c r="I981" s="11"/>
      <c r="J981" s="11"/>
      <c r="K981" s="2"/>
      <c r="L981" s="2"/>
      <c r="M981" s="1"/>
    </row>
    <row r="982" spans="1:13" x14ac:dyDescent="0.2">
      <c r="A982" s="1"/>
      <c r="B982" s="1"/>
      <c r="C982" s="16"/>
      <c r="D982" s="1"/>
      <c r="E982" s="1"/>
      <c r="F982" s="1"/>
      <c r="G982" s="1"/>
      <c r="H982" s="11"/>
      <c r="I982" s="11"/>
      <c r="J982" s="11"/>
      <c r="K982" s="2"/>
      <c r="L982" s="2"/>
      <c r="M982" s="1"/>
    </row>
    <row r="983" spans="1:13" x14ac:dyDescent="0.2">
      <c r="A983" s="1"/>
      <c r="B983" s="1"/>
      <c r="C983" s="16"/>
      <c r="D983" s="1"/>
      <c r="E983" s="1"/>
      <c r="F983" s="1"/>
      <c r="G983" s="1"/>
      <c r="H983" s="11"/>
      <c r="I983" s="11"/>
      <c r="J983" s="11"/>
      <c r="K983" s="2"/>
      <c r="L983" s="2"/>
      <c r="M983" s="1"/>
    </row>
    <row r="984" spans="1:13" x14ac:dyDescent="0.2">
      <c r="A984" s="1"/>
      <c r="B984" s="1"/>
      <c r="C984" s="16"/>
      <c r="D984" s="1"/>
      <c r="E984" s="1"/>
      <c r="F984" s="1"/>
      <c r="G984" s="1"/>
      <c r="H984" s="11"/>
      <c r="I984" s="11"/>
      <c r="J984" s="11"/>
      <c r="K984" s="2"/>
      <c r="L984" s="2"/>
      <c r="M984" s="1"/>
    </row>
    <row r="985" spans="1:13" x14ac:dyDescent="0.2">
      <c r="A985" s="1"/>
      <c r="B985" s="1"/>
      <c r="C985" s="16"/>
      <c r="D985" s="1"/>
      <c r="E985" s="1"/>
      <c r="F985" s="1"/>
      <c r="G985" s="1"/>
      <c r="H985" s="11"/>
      <c r="I985" s="11"/>
      <c r="J985" s="11"/>
      <c r="K985" s="2"/>
      <c r="L985" s="2"/>
      <c r="M985" s="1"/>
    </row>
    <row r="986" spans="1:13" x14ac:dyDescent="0.2">
      <c r="A986" s="1"/>
      <c r="B986" s="1"/>
      <c r="C986" s="16"/>
      <c r="D986" s="1"/>
      <c r="E986" s="1"/>
      <c r="F986" s="1"/>
      <c r="G986" s="1"/>
      <c r="H986" s="11"/>
      <c r="I986" s="11"/>
      <c r="J986" s="11"/>
      <c r="K986" s="2"/>
      <c r="L986" s="2"/>
      <c r="M986" s="1"/>
    </row>
    <row r="987" spans="1:13" x14ac:dyDescent="0.2">
      <c r="A987" s="1"/>
      <c r="B987" s="1"/>
      <c r="C987" s="16"/>
      <c r="D987" s="1"/>
      <c r="E987" s="1"/>
      <c r="F987" s="1"/>
      <c r="G987" s="1"/>
      <c r="H987" s="11"/>
      <c r="I987" s="11"/>
      <c r="J987" s="11"/>
      <c r="K987" s="2"/>
      <c r="L987" s="2"/>
      <c r="M987" s="1"/>
    </row>
    <row r="988" spans="1:13" x14ac:dyDescent="0.2">
      <c r="A988" s="1"/>
      <c r="B988" s="1"/>
      <c r="C988" s="16"/>
      <c r="D988" s="1"/>
      <c r="E988" s="1"/>
      <c r="F988" s="1"/>
      <c r="G988" s="1"/>
      <c r="H988" s="11"/>
      <c r="I988" s="11"/>
      <c r="J988" s="11"/>
      <c r="K988" s="2"/>
      <c r="L988" s="2"/>
      <c r="M988" s="1"/>
    </row>
    <row r="989" spans="1:13" x14ac:dyDescent="0.2">
      <c r="A989" s="1"/>
      <c r="B989" s="1"/>
      <c r="C989" s="16"/>
      <c r="D989" s="1"/>
      <c r="E989" s="1"/>
      <c r="F989" s="1"/>
      <c r="G989" s="1"/>
      <c r="H989" s="11"/>
      <c r="I989" s="11"/>
      <c r="J989" s="11"/>
      <c r="K989" s="2"/>
      <c r="L989" s="2"/>
      <c r="M989" s="1"/>
    </row>
    <row r="990" spans="1:13" x14ac:dyDescent="0.2">
      <c r="A990" s="1"/>
      <c r="B990" s="1"/>
      <c r="C990" s="16"/>
      <c r="D990" s="1"/>
      <c r="E990" s="1"/>
      <c r="F990" s="1"/>
      <c r="G990" s="1"/>
      <c r="H990" s="11"/>
      <c r="I990" s="11"/>
      <c r="J990" s="11"/>
      <c r="K990" s="2"/>
      <c r="L990" s="2"/>
      <c r="M990" s="1"/>
    </row>
    <row r="991" spans="1:13" x14ac:dyDescent="0.2">
      <c r="A991" s="1"/>
      <c r="B991" s="1"/>
      <c r="C991" s="16"/>
      <c r="D991" s="1"/>
      <c r="E991" s="1"/>
      <c r="F991" s="1"/>
      <c r="G991" s="1"/>
      <c r="H991" s="11"/>
      <c r="I991" s="11"/>
      <c r="J991" s="11"/>
      <c r="K991" s="2"/>
      <c r="L991" s="2"/>
      <c r="M991" s="1"/>
    </row>
    <row r="992" spans="1:13" x14ac:dyDescent="0.2">
      <c r="A992" s="1"/>
      <c r="B992" s="1"/>
      <c r="C992" s="16"/>
      <c r="D992" s="1"/>
      <c r="E992" s="1"/>
      <c r="F992" s="1"/>
      <c r="G992" s="1"/>
      <c r="H992" s="11"/>
      <c r="I992" s="11"/>
      <c r="J992" s="11"/>
      <c r="K992" s="2"/>
      <c r="L992" s="2"/>
      <c r="M992" s="1"/>
    </row>
    <row r="993" spans="1:13" x14ac:dyDescent="0.2">
      <c r="A993" s="1"/>
      <c r="B993" s="1"/>
      <c r="C993" s="16"/>
      <c r="D993" s="1"/>
      <c r="E993" s="1"/>
      <c r="F993" s="1"/>
      <c r="G993" s="1"/>
      <c r="H993" s="11"/>
      <c r="I993" s="11"/>
      <c r="J993" s="11"/>
      <c r="K993" s="2"/>
      <c r="L993" s="2"/>
      <c r="M993" s="1"/>
    </row>
    <row r="994" spans="1:13" x14ac:dyDescent="0.2">
      <c r="A994" s="1"/>
      <c r="B994" s="1"/>
      <c r="C994" s="16"/>
      <c r="D994" s="1"/>
      <c r="E994" s="1"/>
      <c r="F994" s="1"/>
      <c r="G994" s="1"/>
      <c r="H994" s="11"/>
      <c r="I994" s="11"/>
      <c r="J994" s="11"/>
      <c r="K994" s="2"/>
      <c r="L994" s="2"/>
      <c r="M994" s="1"/>
    </row>
    <row r="995" spans="1:13" x14ac:dyDescent="0.2">
      <c r="A995" s="1"/>
      <c r="B995" s="1"/>
      <c r="C995" s="16"/>
      <c r="D995" s="1"/>
      <c r="E995" s="1"/>
      <c r="F995" s="1"/>
      <c r="G995" s="1"/>
      <c r="H995" s="11"/>
      <c r="I995" s="11"/>
      <c r="J995" s="11"/>
      <c r="K995" s="2"/>
      <c r="L995" s="2"/>
      <c r="M995" s="1"/>
    </row>
    <row r="996" spans="1:13" x14ac:dyDescent="0.2">
      <c r="A996" s="1"/>
      <c r="B996" s="1"/>
      <c r="C996" s="16"/>
      <c r="D996" s="1"/>
      <c r="E996" s="1"/>
      <c r="F996" s="1"/>
      <c r="G996" s="1"/>
      <c r="H996" s="11"/>
      <c r="I996" s="11"/>
      <c r="J996" s="11"/>
      <c r="K996" s="2"/>
      <c r="L996" s="2"/>
      <c r="M996" s="1"/>
    </row>
    <row r="997" spans="1:13" x14ac:dyDescent="0.2">
      <c r="A997" s="1"/>
      <c r="B997" s="1"/>
      <c r="C997" s="16"/>
      <c r="D997" s="1"/>
      <c r="E997" s="1"/>
      <c r="F997" s="1"/>
      <c r="G997" s="1"/>
      <c r="H997" s="11"/>
      <c r="I997" s="11"/>
      <c r="J997" s="11"/>
      <c r="K997" s="2"/>
      <c r="L997" s="2"/>
      <c r="M997" s="1"/>
    </row>
    <row r="998" spans="1:13" x14ac:dyDescent="0.2">
      <c r="A998" s="1"/>
      <c r="B998" s="1"/>
      <c r="C998" s="16"/>
      <c r="D998" s="1"/>
      <c r="E998" s="1"/>
      <c r="F998" s="1"/>
      <c r="G998" s="1"/>
      <c r="H998" s="11"/>
      <c r="I998" s="11"/>
      <c r="J998" s="11"/>
      <c r="K998" s="2"/>
      <c r="L998" s="2"/>
      <c r="M998" s="1"/>
    </row>
    <row r="999" spans="1:13" x14ac:dyDescent="0.2">
      <c r="A999" s="1"/>
      <c r="B999" s="1"/>
      <c r="C999" s="16"/>
      <c r="D999" s="1"/>
      <c r="E999" s="1"/>
      <c r="F999" s="1"/>
      <c r="G999" s="1"/>
      <c r="H999" s="11"/>
      <c r="I999" s="11"/>
      <c r="J999" s="11"/>
      <c r="K999" s="2"/>
      <c r="L999" s="2"/>
      <c r="M999" s="1"/>
    </row>
    <row r="1000" spans="1:13" x14ac:dyDescent="0.2">
      <c r="A1000" s="1"/>
      <c r="B1000" s="1"/>
      <c r="C1000" s="16"/>
      <c r="D1000" s="1"/>
      <c r="E1000" s="1"/>
      <c r="F1000" s="1"/>
      <c r="G1000" s="1"/>
      <c r="H1000" s="11"/>
      <c r="I1000" s="11"/>
      <c r="J1000" s="11"/>
      <c r="K1000" s="2"/>
      <c r="L1000" s="2"/>
      <c r="M1000" s="1"/>
    </row>
    <row r="1001" spans="1:13" x14ac:dyDescent="0.2">
      <c r="A1001" s="1"/>
      <c r="B1001" s="1"/>
      <c r="C1001" s="16"/>
      <c r="D1001" s="1"/>
      <c r="E1001" s="1"/>
      <c r="F1001" s="1"/>
      <c r="G1001" s="1"/>
      <c r="H1001" s="11"/>
      <c r="I1001" s="11"/>
      <c r="J1001" s="11"/>
      <c r="K1001" s="2"/>
      <c r="L1001" s="2"/>
      <c r="M1001" s="1"/>
    </row>
    <row r="1002" spans="1:13" x14ac:dyDescent="0.2">
      <c r="A1002" s="1"/>
      <c r="B1002" s="1"/>
      <c r="C1002" s="16"/>
      <c r="D1002" s="1"/>
      <c r="E1002" s="1"/>
      <c r="F1002" s="1"/>
      <c r="G1002" s="1"/>
      <c r="H1002" s="11"/>
      <c r="I1002" s="11"/>
      <c r="J1002" s="11"/>
      <c r="K1002" s="2"/>
      <c r="L1002" s="2"/>
      <c r="M1002" s="1"/>
    </row>
    <row r="1003" spans="1:13" x14ac:dyDescent="0.2">
      <c r="A1003" s="1"/>
      <c r="B1003" s="1"/>
      <c r="C1003" s="16"/>
      <c r="D1003" s="1"/>
      <c r="E1003" s="1"/>
      <c r="F1003" s="1"/>
      <c r="G1003" s="1"/>
      <c r="H1003" s="11"/>
      <c r="I1003" s="11"/>
      <c r="J1003" s="11"/>
      <c r="K1003" s="2"/>
      <c r="L1003" s="2"/>
      <c r="M1003" s="1"/>
    </row>
    <row r="1004" spans="1:13" x14ac:dyDescent="0.2">
      <c r="A1004" s="1"/>
      <c r="B1004" s="1"/>
      <c r="C1004" s="16"/>
      <c r="D1004" s="1"/>
      <c r="E1004" s="1"/>
      <c r="F1004" s="1"/>
      <c r="G1004" s="1"/>
      <c r="H1004" s="11"/>
      <c r="I1004" s="11"/>
      <c r="J1004" s="11"/>
      <c r="K1004" s="2"/>
      <c r="L1004" s="2"/>
      <c r="M1004" s="1"/>
    </row>
    <row r="1005" spans="1:13" x14ac:dyDescent="0.2">
      <c r="A1005" s="1"/>
      <c r="B1005" s="1"/>
      <c r="C1005" s="16"/>
      <c r="D1005" s="1"/>
      <c r="E1005" s="1"/>
      <c r="F1005" s="1"/>
      <c r="G1005" s="1"/>
      <c r="H1005" s="11"/>
      <c r="I1005" s="11"/>
      <c r="J1005" s="11"/>
      <c r="K1005" s="2"/>
      <c r="L1005" s="2"/>
      <c r="M1005" s="1"/>
    </row>
    <row r="1006" spans="1:13" x14ac:dyDescent="0.2">
      <c r="A1006" s="1"/>
      <c r="B1006" s="1"/>
      <c r="C1006" s="16"/>
      <c r="D1006" s="1"/>
      <c r="E1006" s="1"/>
      <c r="F1006" s="1"/>
      <c r="G1006" s="1"/>
      <c r="H1006" s="11"/>
      <c r="I1006" s="11"/>
      <c r="J1006" s="11"/>
      <c r="K1006" s="2"/>
      <c r="L1006" s="2"/>
      <c r="M1006" s="1"/>
    </row>
    <row r="1007" spans="1:13" x14ac:dyDescent="0.2">
      <c r="A1007" s="1"/>
      <c r="B1007" s="1"/>
      <c r="C1007" s="16"/>
      <c r="D1007" s="1"/>
      <c r="E1007" s="1"/>
      <c r="F1007" s="1"/>
      <c r="G1007" s="1"/>
      <c r="H1007" s="11"/>
      <c r="I1007" s="11"/>
      <c r="J1007" s="11"/>
      <c r="K1007" s="2"/>
      <c r="L1007" s="2"/>
      <c r="M1007" s="1"/>
    </row>
    <row r="1008" spans="1:13" x14ac:dyDescent="0.2">
      <c r="A1008" s="1"/>
      <c r="B1008" s="1"/>
      <c r="C1008" s="16"/>
      <c r="D1008" s="1"/>
      <c r="E1008" s="1"/>
      <c r="F1008" s="1"/>
      <c r="G1008" s="1"/>
      <c r="H1008" s="11"/>
      <c r="I1008" s="11"/>
      <c r="J1008" s="11"/>
      <c r="K1008" s="2"/>
      <c r="L1008" s="2"/>
      <c r="M1008" s="1"/>
    </row>
    <row r="1009" spans="1:13" x14ac:dyDescent="0.2">
      <c r="A1009" s="1"/>
      <c r="B1009" s="1"/>
      <c r="C1009" s="16"/>
      <c r="D1009" s="1"/>
      <c r="E1009" s="1"/>
      <c r="F1009" s="1"/>
      <c r="G1009" s="1"/>
      <c r="H1009" s="11"/>
      <c r="I1009" s="11"/>
      <c r="J1009" s="11"/>
      <c r="K1009" s="2"/>
      <c r="L1009" s="2"/>
      <c r="M1009" s="1"/>
    </row>
    <row r="1010" spans="1:13" x14ac:dyDescent="0.2">
      <c r="A1010" s="1"/>
      <c r="B1010" s="1"/>
      <c r="C1010" s="16"/>
      <c r="D1010" s="1"/>
      <c r="E1010" s="1"/>
      <c r="F1010" s="1"/>
      <c r="G1010" s="1"/>
      <c r="H1010" s="11"/>
      <c r="I1010" s="11"/>
      <c r="J1010" s="11"/>
      <c r="K1010" s="2"/>
      <c r="L1010" s="2"/>
      <c r="M1010" s="1"/>
    </row>
    <row r="1011" spans="1:13" x14ac:dyDescent="0.2">
      <c r="A1011" s="1"/>
      <c r="B1011" s="1"/>
      <c r="C1011" s="16"/>
      <c r="D1011" s="1"/>
      <c r="E1011" s="1"/>
      <c r="F1011" s="1"/>
      <c r="G1011" s="1"/>
      <c r="H1011" s="11"/>
      <c r="I1011" s="11"/>
      <c r="J1011" s="11"/>
      <c r="K1011" s="2"/>
      <c r="L1011" s="2"/>
      <c r="M1011" s="1"/>
    </row>
    <row r="1012" spans="1:13" x14ac:dyDescent="0.2">
      <c r="A1012" s="1"/>
      <c r="B1012" s="1"/>
      <c r="C1012" s="16"/>
      <c r="D1012" s="1"/>
      <c r="E1012" s="1"/>
      <c r="F1012" s="1"/>
      <c r="G1012" s="1"/>
      <c r="H1012" s="11"/>
      <c r="I1012" s="11"/>
      <c r="J1012" s="11"/>
      <c r="K1012" s="2"/>
      <c r="L1012" s="2"/>
      <c r="M1012" s="1"/>
    </row>
    <row r="1013" spans="1:13" x14ac:dyDescent="0.2">
      <c r="A1013" s="1"/>
      <c r="B1013" s="1"/>
      <c r="C1013" s="16"/>
      <c r="D1013" s="1"/>
      <c r="E1013" s="1"/>
      <c r="F1013" s="1"/>
      <c r="G1013" s="1"/>
      <c r="H1013" s="11"/>
      <c r="I1013" s="11"/>
      <c r="J1013" s="11"/>
      <c r="K1013" s="2"/>
      <c r="L1013" s="2"/>
      <c r="M1013" s="1"/>
    </row>
    <row r="1014" spans="1:13" x14ac:dyDescent="0.2">
      <c r="A1014" s="1"/>
      <c r="B1014" s="1"/>
      <c r="C1014" s="16"/>
      <c r="D1014" s="1"/>
      <c r="E1014" s="1"/>
      <c r="F1014" s="1"/>
      <c r="G1014" s="1"/>
      <c r="H1014" s="11"/>
      <c r="I1014" s="11"/>
      <c r="J1014" s="11"/>
      <c r="K1014" s="2"/>
      <c r="L1014" s="2"/>
      <c r="M1014" s="1"/>
    </row>
    <row r="1015" spans="1:13" x14ac:dyDescent="0.2">
      <c r="A1015" s="1"/>
      <c r="B1015" s="1"/>
      <c r="C1015" s="16"/>
      <c r="D1015" s="1"/>
      <c r="E1015" s="1"/>
      <c r="F1015" s="1"/>
      <c r="G1015" s="1"/>
      <c r="H1015" s="11"/>
      <c r="I1015" s="11"/>
      <c r="J1015" s="11"/>
      <c r="K1015" s="2"/>
      <c r="L1015" s="2"/>
      <c r="M1015" s="1"/>
    </row>
    <row r="1016" spans="1:13" x14ac:dyDescent="0.2">
      <c r="A1016" s="1"/>
      <c r="B1016" s="1"/>
      <c r="C1016" s="16"/>
      <c r="D1016" s="1"/>
      <c r="E1016" s="1"/>
      <c r="F1016" s="1"/>
      <c r="G1016" s="1"/>
      <c r="H1016" s="11"/>
      <c r="I1016" s="11"/>
      <c r="J1016" s="11"/>
      <c r="K1016" s="2"/>
      <c r="L1016" s="2"/>
      <c r="M1016" s="1"/>
    </row>
    <row r="1017" spans="1:13" x14ac:dyDescent="0.2">
      <c r="A1017" s="1"/>
      <c r="B1017" s="1"/>
      <c r="C1017" s="16"/>
      <c r="D1017" s="1"/>
      <c r="E1017" s="1"/>
      <c r="F1017" s="1"/>
      <c r="G1017" s="1"/>
      <c r="H1017" s="11"/>
      <c r="I1017" s="11"/>
      <c r="J1017" s="11"/>
      <c r="K1017" s="2"/>
      <c r="L1017" s="2"/>
      <c r="M1017" s="1"/>
    </row>
    <row r="1018" spans="1:13" x14ac:dyDescent="0.2">
      <c r="A1018" s="1"/>
      <c r="B1018" s="1"/>
      <c r="C1018" s="16"/>
      <c r="D1018" s="1"/>
      <c r="E1018" s="1"/>
      <c r="F1018" s="1"/>
      <c r="G1018" s="1"/>
      <c r="H1018" s="11"/>
      <c r="I1018" s="11"/>
      <c r="J1018" s="11"/>
      <c r="K1018" s="2"/>
      <c r="L1018" s="2"/>
      <c r="M1018" s="1"/>
    </row>
    <row r="1019" spans="1:13" x14ac:dyDescent="0.2">
      <c r="A1019" s="1"/>
      <c r="B1019" s="1"/>
      <c r="C1019" s="16"/>
      <c r="D1019" s="1"/>
      <c r="E1019" s="1"/>
      <c r="F1019" s="1"/>
      <c r="G1019" s="1"/>
      <c r="H1019" s="11"/>
      <c r="I1019" s="11"/>
      <c r="J1019" s="11"/>
      <c r="K1019" s="2"/>
      <c r="L1019" s="2"/>
      <c r="M1019" s="1"/>
    </row>
    <row r="1020" spans="1:13" x14ac:dyDescent="0.2">
      <c r="A1020" s="1"/>
      <c r="B1020" s="1"/>
      <c r="C1020" s="16"/>
      <c r="D1020" s="1"/>
      <c r="E1020" s="1"/>
      <c r="F1020" s="1"/>
      <c r="G1020" s="1"/>
      <c r="H1020" s="11"/>
      <c r="I1020" s="11"/>
      <c r="J1020" s="11"/>
      <c r="K1020" s="2"/>
      <c r="L1020" s="2"/>
      <c r="M1020" s="1"/>
    </row>
    <row r="1021" spans="1:13" x14ac:dyDescent="0.2">
      <c r="A1021" s="1"/>
      <c r="B1021" s="1"/>
      <c r="C1021" s="16"/>
      <c r="D1021" s="1"/>
      <c r="E1021" s="1"/>
      <c r="F1021" s="1"/>
      <c r="G1021" s="1"/>
      <c r="H1021" s="11"/>
      <c r="I1021" s="11"/>
      <c r="J1021" s="11"/>
      <c r="K1021" s="2"/>
      <c r="L1021" s="2"/>
      <c r="M1021" s="1"/>
    </row>
    <row r="1022" spans="1:13" x14ac:dyDescent="0.2">
      <c r="A1022" s="1"/>
      <c r="B1022" s="1"/>
      <c r="C1022" s="16"/>
      <c r="D1022" s="1"/>
      <c r="E1022" s="1"/>
      <c r="F1022" s="1"/>
      <c r="G1022" s="1"/>
      <c r="H1022" s="11"/>
      <c r="I1022" s="11"/>
      <c r="J1022" s="11"/>
      <c r="K1022" s="2"/>
      <c r="L1022" s="2"/>
      <c r="M1022" s="1"/>
    </row>
    <row r="1023" spans="1:13" x14ac:dyDescent="0.2">
      <c r="A1023" s="1"/>
      <c r="B1023" s="1"/>
      <c r="C1023" s="16"/>
      <c r="D1023" s="1"/>
      <c r="E1023" s="1"/>
      <c r="F1023" s="1"/>
      <c r="G1023" s="1"/>
      <c r="H1023" s="11"/>
      <c r="I1023" s="11"/>
      <c r="J1023" s="11"/>
      <c r="K1023" s="2"/>
      <c r="L1023" s="2"/>
      <c r="M1023" s="1"/>
    </row>
    <row r="1024" spans="1:13" x14ac:dyDescent="0.2">
      <c r="A1024" s="1"/>
      <c r="B1024" s="1"/>
      <c r="C1024" s="16"/>
      <c r="D1024" s="1"/>
      <c r="E1024" s="1"/>
      <c r="F1024" s="1"/>
      <c r="G1024" s="1"/>
      <c r="H1024" s="11"/>
      <c r="I1024" s="11"/>
      <c r="J1024" s="11"/>
      <c r="K1024" s="2"/>
      <c r="L1024" s="2"/>
      <c r="M1024" s="1"/>
    </row>
    <row r="1025" spans="1:13" x14ac:dyDescent="0.2">
      <c r="A1025" s="1"/>
      <c r="B1025" s="1"/>
      <c r="C1025" s="16"/>
      <c r="D1025" s="1"/>
      <c r="E1025" s="1"/>
      <c r="F1025" s="1"/>
      <c r="G1025" s="1"/>
      <c r="H1025" s="11"/>
      <c r="I1025" s="11"/>
      <c r="J1025" s="11"/>
      <c r="K1025" s="2"/>
      <c r="L1025" s="2"/>
      <c r="M1025" s="1"/>
    </row>
    <row r="1026" spans="1:13" x14ac:dyDescent="0.2">
      <c r="A1026" s="1"/>
      <c r="B1026" s="1"/>
      <c r="C1026" s="16"/>
      <c r="D1026" s="1"/>
      <c r="E1026" s="1"/>
      <c r="F1026" s="1"/>
      <c r="G1026" s="1"/>
      <c r="H1026" s="11"/>
      <c r="I1026" s="11"/>
      <c r="J1026" s="11"/>
      <c r="K1026" s="2"/>
      <c r="L1026" s="2"/>
      <c r="M1026" s="1"/>
    </row>
    <row r="1027" spans="1:13" x14ac:dyDescent="0.2">
      <c r="A1027" s="1"/>
      <c r="B1027" s="1"/>
      <c r="C1027" s="16"/>
      <c r="D1027" s="1"/>
      <c r="E1027" s="1"/>
      <c r="F1027" s="1"/>
      <c r="G1027" s="1"/>
      <c r="H1027" s="11"/>
      <c r="I1027" s="11"/>
      <c r="J1027" s="11"/>
      <c r="K1027" s="2"/>
      <c r="L1027" s="2"/>
      <c r="M1027" s="1"/>
    </row>
    <row r="1028" spans="1:13" x14ac:dyDescent="0.2">
      <c r="A1028" s="1"/>
      <c r="B1028" s="1"/>
      <c r="C1028" s="16"/>
      <c r="D1028" s="1"/>
      <c r="E1028" s="1"/>
      <c r="F1028" s="1"/>
      <c r="G1028" s="1"/>
      <c r="H1028" s="11"/>
      <c r="I1028" s="11"/>
      <c r="J1028" s="11"/>
      <c r="K1028" s="2"/>
      <c r="L1028" s="2"/>
      <c r="M1028" s="1"/>
    </row>
    <row r="1029" spans="1:13" x14ac:dyDescent="0.2">
      <c r="A1029" s="1"/>
      <c r="B1029" s="1"/>
      <c r="C1029" s="16"/>
      <c r="D1029" s="1"/>
      <c r="E1029" s="1"/>
      <c r="F1029" s="1"/>
      <c r="G1029" s="1"/>
      <c r="H1029" s="11"/>
      <c r="I1029" s="11"/>
      <c r="J1029" s="11"/>
      <c r="K1029" s="2"/>
      <c r="L1029" s="2"/>
      <c r="M1029" s="1"/>
    </row>
    <row r="1030" spans="1:13" x14ac:dyDescent="0.2">
      <c r="A1030" s="1"/>
      <c r="B1030" s="1"/>
      <c r="C1030" s="16"/>
      <c r="D1030" s="1"/>
      <c r="E1030" s="1"/>
      <c r="F1030" s="1"/>
      <c r="G1030" s="1"/>
      <c r="H1030" s="11"/>
      <c r="I1030" s="11"/>
      <c r="J1030" s="11"/>
      <c r="K1030" s="2"/>
      <c r="L1030" s="2"/>
      <c r="M1030" s="1"/>
    </row>
    <row r="1031" spans="1:13" x14ac:dyDescent="0.2">
      <c r="A1031" s="1"/>
      <c r="B1031" s="1"/>
      <c r="C1031" s="16"/>
      <c r="D1031" s="1"/>
      <c r="E1031" s="1"/>
      <c r="F1031" s="1"/>
      <c r="G1031" s="1"/>
      <c r="H1031" s="11"/>
      <c r="I1031" s="11"/>
      <c r="J1031" s="11"/>
      <c r="K1031" s="2"/>
      <c r="L1031" s="2"/>
      <c r="M1031" s="1"/>
    </row>
    <row r="1032" spans="1:13" x14ac:dyDescent="0.2">
      <c r="A1032" s="1"/>
      <c r="B1032" s="1"/>
      <c r="C1032" s="16"/>
      <c r="D1032" s="1"/>
      <c r="E1032" s="1"/>
      <c r="F1032" s="1"/>
      <c r="G1032" s="1"/>
      <c r="H1032" s="11"/>
      <c r="I1032" s="11"/>
      <c r="J1032" s="11"/>
      <c r="K1032" s="2"/>
      <c r="L1032" s="2"/>
      <c r="M1032" s="1"/>
    </row>
    <row r="1033" spans="1:13" x14ac:dyDescent="0.2">
      <c r="A1033" s="1"/>
      <c r="B1033" s="1"/>
      <c r="C1033" s="16"/>
      <c r="D1033" s="1"/>
      <c r="E1033" s="1"/>
      <c r="F1033" s="1"/>
      <c r="G1033" s="1"/>
      <c r="H1033" s="11"/>
      <c r="I1033" s="11"/>
      <c r="J1033" s="11"/>
      <c r="K1033" s="2"/>
      <c r="L1033" s="2"/>
      <c r="M1033" s="1"/>
    </row>
    <row r="1034" spans="1:13" x14ac:dyDescent="0.2">
      <c r="A1034" s="1"/>
      <c r="B1034" s="1"/>
      <c r="C1034" s="16"/>
      <c r="D1034" s="1"/>
      <c r="E1034" s="1"/>
      <c r="F1034" s="1"/>
      <c r="G1034" s="1"/>
      <c r="H1034" s="11"/>
      <c r="I1034" s="11"/>
      <c r="J1034" s="11"/>
      <c r="K1034" s="2"/>
      <c r="L1034" s="2"/>
      <c r="M1034" s="1"/>
    </row>
    <row r="1035" spans="1:13" x14ac:dyDescent="0.2">
      <c r="A1035" s="1"/>
      <c r="B1035" s="1"/>
      <c r="C1035" s="16"/>
      <c r="D1035" s="1"/>
      <c r="E1035" s="1"/>
      <c r="F1035" s="1"/>
      <c r="G1035" s="1"/>
      <c r="H1035" s="11"/>
      <c r="I1035" s="11"/>
      <c r="J1035" s="11"/>
      <c r="K1035" s="2"/>
      <c r="L1035" s="2"/>
      <c r="M1035" s="1"/>
    </row>
    <row r="1036" spans="1:13" x14ac:dyDescent="0.2">
      <c r="A1036" s="1"/>
      <c r="B1036" s="1"/>
      <c r="C1036" s="16"/>
      <c r="D1036" s="1"/>
      <c r="E1036" s="1"/>
      <c r="F1036" s="1"/>
      <c r="G1036" s="1"/>
      <c r="H1036" s="11"/>
      <c r="I1036" s="11"/>
      <c r="J1036" s="11"/>
      <c r="K1036" s="2"/>
      <c r="L1036" s="2"/>
      <c r="M1036" s="1"/>
    </row>
    <row r="1037" spans="1:13" x14ac:dyDescent="0.2">
      <c r="A1037" s="1"/>
      <c r="B1037" s="1"/>
      <c r="C1037" s="16"/>
      <c r="D1037" s="1"/>
      <c r="E1037" s="1"/>
      <c r="F1037" s="1"/>
      <c r="G1037" s="1"/>
      <c r="H1037" s="11"/>
      <c r="I1037" s="11"/>
      <c r="J1037" s="11"/>
      <c r="K1037" s="2"/>
      <c r="L1037" s="2"/>
      <c r="M1037" s="1"/>
    </row>
    <row r="1038" spans="1:13" x14ac:dyDescent="0.2">
      <c r="A1038" s="1"/>
      <c r="B1038" s="1"/>
      <c r="C1038" s="16"/>
      <c r="D1038" s="1"/>
      <c r="E1038" s="1"/>
      <c r="F1038" s="1"/>
      <c r="G1038" s="1"/>
      <c r="H1038" s="11"/>
      <c r="I1038" s="11"/>
      <c r="J1038" s="11"/>
      <c r="K1038" s="2"/>
      <c r="L1038" s="2"/>
      <c r="M1038" s="1"/>
    </row>
    <row r="1039" spans="1:13" x14ac:dyDescent="0.2">
      <c r="A1039" s="1"/>
      <c r="B1039" s="1"/>
      <c r="C1039" s="16"/>
      <c r="D1039" s="1"/>
      <c r="E1039" s="1"/>
      <c r="F1039" s="1"/>
      <c r="G1039" s="1"/>
      <c r="H1039" s="11"/>
      <c r="I1039" s="11"/>
      <c r="J1039" s="11"/>
      <c r="K1039" s="2"/>
      <c r="L1039" s="2"/>
      <c r="M1039" s="1"/>
    </row>
    <row r="1040" spans="1:13" x14ac:dyDescent="0.2">
      <c r="A1040" s="1"/>
      <c r="B1040" s="1"/>
      <c r="C1040" s="16"/>
      <c r="D1040" s="1"/>
      <c r="E1040" s="1"/>
      <c r="F1040" s="1"/>
      <c r="G1040" s="1"/>
      <c r="H1040" s="11"/>
      <c r="I1040" s="11"/>
      <c r="J1040" s="11"/>
      <c r="K1040" s="2"/>
      <c r="L1040" s="2"/>
      <c r="M1040" s="1"/>
    </row>
    <row r="1041" spans="1:13" x14ac:dyDescent="0.2">
      <c r="A1041" s="1"/>
      <c r="B1041" s="1"/>
      <c r="C1041" s="16"/>
      <c r="D1041" s="1"/>
      <c r="E1041" s="1"/>
      <c r="F1041" s="1"/>
      <c r="G1041" s="1"/>
      <c r="H1041" s="11"/>
      <c r="I1041" s="11"/>
      <c r="J1041" s="11"/>
      <c r="K1041" s="2"/>
      <c r="L1041" s="2"/>
      <c r="M1041" s="1"/>
    </row>
    <row r="1042" spans="1:13" x14ac:dyDescent="0.2">
      <c r="A1042" s="1"/>
      <c r="B1042" s="1"/>
      <c r="C1042" s="16"/>
      <c r="D1042" s="1"/>
      <c r="E1042" s="1"/>
      <c r="F1042" s="1"/>
      <c r="G1042" s="1"/>
      <c r="H1042" s="11"/>
      <c r="I1042" s="11"/>
      <c r="J1042" s="11"/>
      <c r="K1042" s="2"/>
      <c r="L1042" s="2"/>
      <c r="M1042" s="1"/>
    </row>
    <row r="1043" spans="1:13" x14ac:dyDescent="0.2">
      <c r="A1043" s="1"/>
      <c r="B1043" s="1"/>
      <c r="C1043" s="16"/>
      <c r="D1043" s="1"/>
      <c r="E1043" s="1"/>
      <c r="F1043" s="1"/>
      <c r="G1043" s="1"/>
      <c r="H1043" s="11"/>
      <c r="I1043" s="11"/>
      <c r="J1043" s="11"/>
      <c r="K1043" s="2"/>
      <c r="L1043" s="2"/>
      <c r="M1043" s="1"/>
    </row>
    <row r="1044" spans="1:13" x14ac:dyDescent="0.2">
      <c r="A1044" s="1"/>
      <c r="B1044" s="1"/>
      <c r="C1044" s="16"/>
      <c r="D1044" s="1"/>
      <c r="E1044" s="1"/>
      <c r="F1044" s="1"/>
      <c r="G1044" s="1"/>
      <c r="H1044" s="11"/>
      <c r="I1044" s="11"/>
      <c r="J1044" s="11"/>
      <c r="K1044" s="2"/>
      <c r="L1044" s="2"/>
      <c r="M1044" s="1"/>
    </row>
    <row r="1045" spans="1:13" x14ac:dyDescent="0.2">
      <c r="A1045" s="1"/>
      <c r="B1045" s="1"/>
      <c r="C1045" s="16"/>
      <c r="D1045" s="1"/>
      <c r="E1045" s="1"/>
      <c r="F1045" s="1"/>
      <c r="G1045" s="1"/>
      <c r="H1045" s="11"/>
      <c r="I1045" s="11"/>
      <c r="J1045" s="11"/>
      <c r="K1045" s="2"/>
      <c r="L1045" s="2"/>
      <c r="M1045" s="1"/>
    </row>
    <row r="1046" spans="1:13" x14ac:dyDescent="0.2">
      <c r="A1046" s="1"/>
      <c r="B1046" s="1"/>
      <c r="C1046" s="16"/>
      <c r="D1046" s="1"/>
      <c r="E1046" s="1"/>
      <c r="F1046" s="1"/>
      <c r="G1046" s="1"/>
      <c r="H1046" s="11"/>
      <c r="I1046" s="11"/>
      <c r="J1046" s="11"/>
      <c r="K1046" s="2"/>
      <c r="L1046" s="2"/>
      <c r="M1046" s="1"/>
    </row>
    <row r="1047" spans="1:13" x14ac:dyDescent="0.2">
      <c r="A1047" s="1"/>
      <c r="B1047" s="1"/>
      <c r="C1047" s="16"/>
      <c r="D1047" s="1"/>
      <c r="E1047" s="1"/>
      <c r="F1047" s="1"/>
      <c r="G1047" s="1"/>
      <c r="H1047" s="11"/>
      <c r="I1047" s="11"/>
      <c r="J1047" s="11"/>
      <c r="K1047" s="2"/>
      <c r="L1047" s="2"/>
      <c r="M1047" s="1"/>
    </row>
    <row r="1048" spans="1:13" x14ac:dyDescent="0.2">
      <c r="A1048" s="1"/>
      <c r="B1048" s="1"/>
      <c r="C1048" s="16"/>
      <c r="D1048" s="1"/>
      <c r="E1048" s="1"/>
      <c r="F1048" s="1"/>
      <c r="G1048" s="1"/>
      <c r="H1048" s="11"/>
      <c r="I1048" s="11"/>
      <c r="J1048" s="11"/>
      <c r="K1048" s="2"/>
      <c r="L1048" s="2"/>
      <c r="M1048" s="1"/>
    </row>
    <row r="1049" spans="1:13" x14ac:dyDescent="0.2">
      <c r="A1049" s="1"/>
      <c r="B1049" s="1"/>
      <c r="C1049" s="16"/>
      <c r="D1049" s="1"/>
      <c r="E1049" s="1"/>
      <c r="F1049" s="1"/>
      <c r="G1049" s="1"/>
      <c r="H1049" s="11"/>
      <c r="I1049" s="11"/>
      <c r="J1049" s="11"/>
      <c r="K1049" s="2"/>
      <c r="L1049" s="2"/>
      <c r="M1049" s="1"/>
    </row>
    <row r="1050" spans="1:13" x14ac:dyDescent="0.2">
      <c r="A1050" s="1"/>
      <c r="B1050" s="1"/>
      <c r="C1050" s="16"/>
      <c r="D1050" s="1"/>
      <c r="E1050" s="1"/>
      <c r="F1050" s="1"/>
      <c r="G1050" s="1"/>
      <c r="H1050" s="11"/>
      <c r="I1050" s="11"/>
      <c r="J1050" s="11"/>
      <c r="K1050" s="2"/>
      <c r="L1050" s="2"/>
      <c r="M1050" s="1"/>
    </row>
    <row r="1051" spans="1:13" x14ac:dyDescent="0.2">
      <c r="A1051" s="1"/>
      <c r="B1051" s="1"/>
      <c r="C1051" s="16"/>
      <c r="D1051" s="1"/>
      <c r="E1051" s="1"/>
      <c r="F1051" s="1"/>
      <c r="G1051" s="1"/>
      <c r="H1051" s="11"/>
      <c r="I1051" s="11"/>
      <c r="J1051" s="11"/>
      <c r="K1051" s="2"/>
      <c r="L1051" s="2"/>
      <c r="M1051" s="1"/>
    </row>
    <row r="1052" spans="1:13" x14ac:dyDescent="0.2">
      <c r="A1052" s="1"/>
      <c r="B1052" s="1"/>
      <c r="C1052" s="16"/>
      <c r="D1052" s="1"/>
      <c r="E1052" s="1"/>
      <c r="F1052" s="1"/>
      <c r="G1052" s="1"/>
      <c r="H1052" s="11"/>
      <c r="I1052" s="11"/>
      <c r="J1052" s="11"/>
      <c r="K1052" s="2"/>
      <c r="L1052" s="2"/>
      <c r="M1052" s="1"/>
    </row>
    <row r="1053" spans="1:13" x14ac:dyDescent="0.2">
      <c r="A1053" s="1"/>
      <c r="B1053" s="1"/>
      <c r="C1053" s="16"/>
      <c r="D1053" s="1"/>
      <c r="E1053" s="1"/>
      <c r="F1053" s="1"/>
      <c r="G1053" s="1"/>
      <c r="H1053" s="11"/>
      <c r="I1053" s="11"/>
      <c r="J1053" s="11"/>
      <c r="K1053" s="2"/>
      <c r="L1053" s="2"/>
      <c r="M1053" s="1"/>
    </row>
    <row r="1054" spans="1:13" x14ac:dyDescent="0.2">
      <c r="A1054" s="1"/>
      <c r="B1054" s="1"/>
      <c r="C1054" s="16"/>
      <c r="D1054" s="1"/>
      <c r="E1054" s="1"/>
      <c r="F1054" s="1"/>
      <c r="G1054" s="1"/>
      <c r="H1054" s="11"/>
      <c r="I1054" s="11"/>
      <c r="J1054" s="11"/>
      <c r="K1054" s="2"/>
      <c r="L1054" s="2"/>
      <c r="M1054" s="1"/>
    </row>
    <row r="1055" spans="1:13" x14ac:dyDescent="0.2">
      <c r="A1055" s="1"/>
      <c r="B1055" s="1"/>
      <c r="C1055" s="16"/>
      <c r="D1055" s="1"/>
      <c r="E1055" s="1"/>
      <c r="F1055" s="1"/>
      <c r="G1055" s="1"/>
      <c r="H1055" s="11"/>
      <c r="I1055" s="11"/>
      <c r="J1055" s="11"/>
      <c r="K1055" s="2"/>
      <c r="L1055" s="2"/>
      <c r="M1055" s="1"/>
    </row>
    <row r="1056" spans="1:13" x14ac:dyDescent="0.2">
      <c r="A1056" s="1"/>
      <c r="B1056" s="1"/>
      <c r="C1056" s="16"/>
      <c r="D1056" s="1"/>
      <c r="E1056" s="1"/>
      <c r="F1056" s="1"/>
      <c r="G1056" s="1"/>
      <c r="H1056" s="11"/>
      <c r="I1056" s="11"/>
      <c r="J1056" s="11"/>
      <c r="K1056" s="2"/>
      <c r="L1056" s="2"/>
      <c r="M1056" s="1"/>
    </row>
    <row r="1057" spans="1:13" x14ac:dyDescent="0.2">
      <c r="A1057" s="1"/>
      <c r="B1057" s="1"/>
      <c r="C1057" s="16"/>
      <c r="D1057" s="1"/>
      <c r="E1057" s="1"/>
      <c r="F1057" s="1"/>
      <c r="G1057" s="1"/>
      <c r="H1057" s="11"/>
      <c r="I1057" s="11"/>
      <c r="J1057" s="11"/>
      <c r="K1057" s="2"/>
      <c r="L1057" s="2"/>
      <c r="M1057" s="1"/>
    </row>
    <row r="1058" spans="1:13" x14ac:dyDescent="0.2">
      <c r="A1058" s="1"/>
      <c r="B1058" s="1"/>
      <c r="C1058" s="16"/>
      <c r="D1058" s="1"/>
      <c r="E1058" s="1"/>
      <c r="F1058" s="1"/>
      <c r="G1058" s="1"/>
      <c r="H1058" s="11"/>
      <c r="I1058" s="11"/>
      <c r="J1058" s="11"/>
      <c r="K1058" s="2"/>
      <c r="L1058" s="2"/>
      <c r="M1058" s="1"/>
    </row>
    <row r="1059" spans="1:13" x14ac:dyDescent="0.2">
      <c r="A1059" s="1"/>
      <c r="B1059" s="1"/>
      <c r="C1059" s="16"/>
      <c r="D1059" s="1"/>
      <c r="E1059" s="1"/>
      <c r="F1059" s="1"/>
      <c r="G1059" s="1"/>
      <c r="H1059" s="11"/>
      <c r="I1059" s="11"/>
      <c r="J1059" s="11"/>
      <c r="K1059" s="2"/>
      <c r="L1059" s="2"/>
      <c r="M1059" s="1"/>
    </row>
    <row r="1060" spans="1:13" x14ac:dyDescent="0.2">
      <c r="A1060" s="1"/>
      <c r="B1060" s="1"/>
      <c r="C1060" s="16"/>
      <c r="D1060" s="1"/>
      <c r="E1060" s="1"/>
      <c r="F1060" s="1"/>
      <c r="G1060" s="1"/>
      <c r="H1060" s="11"/>
      <c r="I1060" s="11"/>
      <c r="J1060" s="11"/>
      <c r="K1060" s="2"/>
      <c r="L1060" s="2"/>
      <c r="M1060" s="1"/>
    </row>
    <row r="1061" spans="1:13" x14ac:dyDescent="0.2">
      <c r="A1061" s="1"/>
      <c r="B1061" s="1"/>
      <c r="C1061" s="16"/>
      <c r="D1061" s="1"/>
      <c r="E1061" s="1"/>
      <c r="F1061" s="1"/>
      <c r="G1061" s="1"/>
      <c r="H1061" s="11"/>
      <c r="I1061" s="11"/>
      <c r="J1061" s="11"/>
      <c r="K1061" s="2"/>
      <c r="L1061" s="2"/>
      <c r="M1061" s="1"/>
    </row>
    <row r="1062" spans="1:13" x14ac:dyDescent="0.2">
      <c r="A1062" s="1"/>
      <c r="B1062" s="1"/>
      <c r="C1062" s="16"/>
      <c r="D1062" s="1"/>
      <c r="E1062" s="1"/>
      <c r="F1062" s="1"/>
      <c r="G1062" s="1"/>
      <c r="H1062" s="11"/>
      <c r="I1062" s="11"/>
      <c r="J1062" s="11"/>
      <c r="K1062" s="2"/>
      <c r="L1062" s="2"/>
      <c r="M1062" s="1"/>
    </row>
    <row r="1063" spans="1:13" x14ac:dyDescent="0.2">
      <c r="A1063" s="1"/>
      <c r="B1063" s="1"/>
      <c r="C1063" s="16"/>
      <c r="D1063" s="1"/>
      <c r="E1063" s="1"/>
      <c r="F1063" s="1"/>
      <c r="G1063" s="1"/>
      <c r="H1063" s="11"/>
      <c r="I1063" s="11"/>
      <c r="J1063" s="11"/>
      <c r="K1063" s="2"/>
      <c r="L1063" s="2"/>
      <c r="M1063" s="1"/>
    </row>
    <row r="1064" spans="1:13" x14ac:dyDescent="0.2">
      <c r="A1064" s="1"/>
      <c r="B1064" s="1"/>
      <c r="C1064" s="16"/>
      <c r="D1064" s="1"/>
      <c r="E1064" s="1"/>
      <c r="F1064" s="1"/>
      <c r="G1064" s="1"/>
      <c r="H1064" s="11"/>
      <c r="I1064" s="11"/>
      <c r="J1064" s="11"/>
      <c r="K1064" s="2"/>
      <c r="L1064" s="2"/>
      <c r="M1064" s="1"/>
    </row>
    <row r="1065" spans="1:13" x14ac:dyDescent="0.2">
      <c r="A1065" s="1"/>
      <c r="B1065" s="1"/>
      <c r="C1065" s="16"/>
      <c r="D1065" s="1"/>
      <c r="E1065" s="1"/>
      <c r="F1065" s="1"/>
      <c r="G1065" s="1"/>
      <c r="H1065" s="11"/>
      <c r="I1065" s="11"/>
      <c r="J1065" s="11"/>
      <c r="K1065" s="2"/>
      <c r="L1065" s="2"/>
      <c r="M1065" s="1"/>
    </row>
    <row r="1066" spans="1:13" x14ac:dyDescent="0.2">
      <c r="A1066" s="1"/>
      <c r="B1066" s="1"/>
      <c r="C1066" s="16"/>
      <c r="D1066" s="1"/>
      <c r="E1066" s="1"/>
      <c r="F1066" s="1"/>
      <c r="G1066" s="1"/>
      <c r="H1066" s="11"/>
      <c r="I1066" s="11"/>
      <c r="J1066" s="11"/>
      <c r="K1066" s="2"/>
      <c r="L1066" s="2"/>
      <c r="M1066" s="1"/>
    </row>
    <row r="1067" spans="1:13" x14ac:dyDescent="0.2">
      <c r="A1067" s="1"/>
      <c r="B1067" s="1"/>
      <c r="C1067" s="16"/>
      <c r="D1067" s="1"/>
      <c r="E1067" s="1"/>
      <c r="F1067" s="1"/>
      <c r="G1067" s="1"/>
      <c r="H1067" s="11"/>
      <c r="I1067" s="11"/>
      <c r="J1067" s="11"/>
      <c r="K1067" s="2"/>
      <c r="L1067" s="2"/>
      <c r="M1067" s="1"/>
    </row>
    <row r="1068" spans="1:13" x14ac:dyDescent="0.2">
      <c r="A1068" s="1"/>
      <c r="B1068" s="1"/>
      <c r="C1068" s="16"/>
      <c r="D1068" s="1"/>
      <c r="E1068" s="1"/>
      <c r="F1068" s="1"/>
      <c r="G1068" s="1"/>
      <c r="H1068" s="11"/>
      <c r="I1068" s="11"/>
      <c r="J1068" s="11"/>
      <c r="K1068" s="2"/>
      <c r="L1068" s="2"/>
      <c r="M1068" s="1"/>
    </row>
    <row r="1069" spans="1:13" x14ac:dyDescent="0.2">
      <c r="A1069" s="1"/>
      <c r="B1069" s="1"/>
      <c r="C1069" s="16"/>
      <c r="D1069" s="1"/>
      <c r="E1069" s="1"/>
      <c r="F1069" s="1"/>
      <c r="G1069" s="1"/>
      <c r="H1069" s="11"/>
      <c r="I1069" s="11"/>
      <c r="J1069" s="11"/>
      <c r="K1069" s="2"/>
      <c r="L1069" s="2"/>
      <c r="M1069" s="1"/>
    </row>
    <row r="1070" spans="1:13" x14ac:dyDescent="0.2">
      <c r="A1070" s="1"/>
      <c r="B1070" s="1"/>
      <c r="C1070" s="16"/>
      <c r="D1070" s="1"/>
      <c r="E1070" s="1"/>
      <c r="F1070" s="1"/>
      <c r="G1070" s="1"/>
      <c r="H1070" s="11"/>
      <c r="I1070" s="11"/>
      <c r="J1070" s="11"/>
      <c r="K1070" s="2"/>
      <c r="L1070" s="2"/>
      <c r="M1070" s="1"/>
    </row>
    <row r="1071" spans="1:13" x14ac:dyDescent="0.2">
      <c r="A1071" s="1"/>
      <c r="B1071" s="1"/>
      <c r="C1071" s="16"/>
      <c r="D1071" s="1"/>
      <c r="E1071" s="1"/>
      <c r="F1071" s="1"/>
      <c r="G1071" s="1"/>
      <c r="H1071" s="11"/>
      <c r="I1071" s="11"/>
      <c r="J1071" s="11"/>
      <c r="K1071" s="2"/>
      <c r="L1071" s="2"/>
      <c r="M1071" s="1"/>
    </row>
    <row r="1072" spans="1:13" x14ac:dyDescent="0.2">
      <c r="A1072" s="1"/>
      <c r="B1072" s="1"/>
      <c r="C1072" s="16"/>
      <c r="D1072" s="1"/>
      <c r="E1072" s="1"/>
      <c r="F1072" s="1"/>
      <c r="G1072" s="1"/>
      <c r="H1072" s="11"/>
      <c r="I1072" s="11"/>
      <c r="J1072" s="11"/>
      <c r="K1072" s="2"/>
      <c r="L1072" s="2"/>
      <c r="M1072" s="1"/>
    </row>
    <row r="1073" spans="1:13" x14ac:dyDescent="0.2">
      <c r="A1073" s="1"/>
      <c r="B1073" s="1"/>
      <c r="C1073" s="16"/>
      <c r="D1073" s="1"/>
      <c r="E1073" s="1"/>
      <c r="F1073" s="1"/>
      <c r="G1073" s="1"/>
      <c r="H1073" s="11"/>
      <c r="I1073" s="11"/>
      <c r="J1073" s="11"/>
      <c r="K1073" s="2"/>
      <c r="L1073" s="2"/>
      <c r="M1073" s="1"/>
    </row>
    <row r="1074" spans="1:13" x14ac:dyDescent="0.2">
      <c r="A1074" s="1"/>
      <c r="B1074" s="1"/>
      <c r="C1074" s="16"/>
      <c r="D1074" s="1"/>
      <c r="E1074" s="1"/>
      <c r="F1074" s="1"/>
      <c r="G1074" s="1"/>
      <c r="H1074" s="11"/>
      <c r="I1074" s="11"/>
      <c r="J1074" s="11"/>
      <c r="K1074" s="2"/>
      <c r="L1074" s="2"/>
      <c r="M1074" s="1"/>
    </row>
    <row r="1075" spans="1:13" x14ac:dyDescent="0.2">
      <c r="A1075" s="1"/>
      <c r="B1075" s="1"/>
      <c r="C1075" s="16"/>
      <c r="D1075" s="1"/>
      <c r="E1075" s="1"/>
      <c r="F1075" s="1"/>
      <c r="G1075" s="1"/>
      <c r="H1075" s="11"/>
      <c r="I1075" s="11"/>
      <c r="J1075" s="11"/>
      <c r="K1075" s="2"/>
      <c r="L1075" s="2"/>
      <c r="M1075" s="1"/>
    </row>
    <row r="1076" spans="1:13" x14ac:dyDescent="0.2">
      <c r="A1076" s="1"/>
      <c r="B1076" s="1"/>
      <c r="C1076" s="16"/>
      <c r="D1076" s="1"/>
      <c r="E1076" s="1"/>
      <c r="F1076" s="1"/>
      <c r="G1076" s="1"/>
      <c r="H1076" s="11"/>
      <c r="I1076" s="11"/>
      <c r="J1076" s="11"/>
      <c r="K1076" s="2"/>
      <c r="L1076" s="2"/>
      <c r="M1076" s="1"/>
    </row>
    <row r="1077" spans="1:13" x14ac:dyDescent="0.2">
      <c r="A1077" s="1"/>
      <c r="B1077" s="1"/>
      <c r="C1077" s="16"/>
      <c r="D1077" s="1"/>
      <c r="E1077" s="1"/>
      <c r="F1077" s="1"/>
      <c r="G1077" s="1"/>
      <c r="H1077" s="11"/>
      <c r="I1077" s="11"/>
      <c r="J1077" s="11"/>
      <c r="K1077" s="2"/>
      <c r="L1077" s="2"/>
      <c r="M1077" s="1"/>
    </row>
    <row r="1078" spans="1:13" x14ac:dyDescent="0.2">
      <c r="A1078" s="1"/>
      <c r="B1078" s="1"/>
      <c r="C1078" s="16"/>
      <c r="D1078" s="1"/>
      <c r="E1078" s="1"/>
      <c r="F1078" s="1"/>
      <c r="G1078" s="1"/>
      <c r="H1078" s="11"/>
      <c r="I1078" s="11"/>
      <c r="J1078" s="11"/>
      <c r="K1078" s="2"/>
      <c r="L1078" s="2"/>
      <c r="M1078" s="1"/>
    </row>
    <row r="1079" spans="1:13" x14ac:dyDescent="0.2">
      <c r="A1079" s="1"/>
      <c r="B1079" s="1"/>
      <c r="C1079" s="16"/>
      <c r="D1079" s="1"/>
      <c r="E1079" s="1"/>
      <c r="F1079" s="1"/>
      <c r="G1079" s="1"/>
      <c r="H1079" s="11"/>
      <c r="I1079" s="11"/>
      <c r="J1079" s="11"/>
      <c r="K1079" s="2"/>
      <c r="L1079" s="2"/>
      <c r="M1079" s="1"/>
    </row>
    <row r="1080" spans="1:13" x14ac:dyDescent="0.2">
      <c r="A1080" s="1"/>
      <c r="B1080" s="1"/>
      <c r="C1080" s="16"/>
      <c r="D1080" s="1"/>
      <c r="E1080" s="1"/>
      <c r="F1080" s="1"/>
      <c r="G1080" s="1"/>
      <c r="H1080" s="11"/>
      <c r="I1080" s="11"/>
      <c r="J1080" s="11"/>
      <c r="K1080" s="2"/>
      <c r="L1080" s="2"/>
      <c r="M1080" s="1"/>
    </row>
    <row r="1081" spans="1:13" x14ac:dyDescent="0.2">
      <c r="A1081" s="1"/>
      <c r="B1081" s="1"/>
      <c r="C1081" s="16"/>
      <c r="D1081" s="1"/>
      <c r="E1081" s="1"/>
      <c r="F1081" s="1"/>
      <c r="G1081" s="1"/>
      <c r="H1081" s="11"/>
      <c r="I1081" s="11"/>
      <c r="J1081" s="11"/>
      <c r="K1081" s="2"/>
      <c r="L1081" s="2"/>
      <c r="M1081" s="1"/>
    </row>
    <row r="1082" spans="1:13" x14ac:dyDescent="0.2">
      <c r="A1082" s="1"/>
      <c r="B1082" s="1"/>
      <c r="C1082" s="16"/>
      <c r="D1082" s="1"/>
      <c r="E1082" s="1"/>
      <c r="F1082" s="1"/>
      <c r="G1082" s="1"/>
      <c r="H1082" s="11"/>
      <c r="I1082" s="11"/>
      <c r="J1082" s="11"/>
      <c r="K1082" s="2"/>
      <c r="L1082" s="2"/>
      <c r="M1082" s="1"/>
    </row>
    <row r="1083" spans="1:13" x14ac:dyDescent="0.2">
      <c r="A1083" s="1"/>
      <c r="B1083" s="1"/>
      <c r="C1083" s="16"/>
      <c r="D1083" s="1"/>
      <c r="E1083" s="1"/>
      <c r="F1083" s="1"/>
      <c r="G1083" s="1"/>
      <c r="H1083" s="11"/>
      <c r="I1083" s="11"/>
      <c r="J1083" s="11"/>
      <c r="K1083" s="2"/>
      <c r="L1083" s="2"/>
      <c r="M1083" s="1"/>
    </row>
    <row r="1084" spans="1:13" x14ac:dyDescent="0.2">
      <c r="A1084" s="1"/>
      <c r="B1084" s="1"/>
      <c r="C1084" s="16"/>
      <c r="D1084" s="1"/>
      <c r="E1084" s="1"/>
      <c r="F1084" s="1"/>
      <c r="G1084" s="1"/>
      <c r="H1084" s="11"/>
      <c r="I1084" s="11"/>
      <c r="J1084" s="11"/>
      <c r="K1084" s="2"/>
      <c r="L1084" s="2"/>
      <c r="M1084" s="1"/>
    </row>
    <row r="1085" spans="1:13" x14ac:dyDescent="0.2">
      <c r="A1085" s="1"/>
      <c r="B1085" s="1"/>
      <c r="C1085" s="16"/>
      <c r="D1085" s="1"/>
      <c r="E1085" s="1"/>
      <c r="F1085" s="1"/>
      <c r="G1085" s="1"/>
      <c r="H1085" s="11"/>
      <c r="I1085" s="11"/>
      <c r="J1085" s="11"/>
      <c r="K1085" s="2"/>
      <c r="L1085" s="2"/>
      <c r="M1085" s="1"/>
    </row>
    <row r="1086" spans="1:13" x14ac:dyDescent="0.2">
      <c r="A1086" s="1"/>
      <c r="B1086" s="1"/>
      <c r="C1086" s="16"/>
      <c r="D1086" s="1"/>
      <c r="E1086" s="1"/>
      <c r="F1086" s="1"/>
      <c r="G1086" s="1"/>
      <c r="H1086" s="11"/>
      <c r="I1086" s="11"/>
      <c r="J1086" s="11"/>
      <c r="K1086" s="2"/>
      <c r="L1086" s="2"/>
      <c r="M1086" s="1"/>
    </row>
    <row r="1087" spans="1:13" x14ac:dyDescent="0.2">
      <c r="A1087" s="1"/>
      <c r="B1087" s="1"/>
      <c r="C1087" s="16"/>
      <c r="D1087" s="1"/>
      <c r="E1087" s="1"/>
      <c r="F1087" s="1"/>
      <c r="G1087" s="1"/>
      <c r="H1087" s="11"/>
      <c r="I1087" s="11"/>
      <c r="J1087" s="11"/>
      <c r="K1087" s="2"/>
      <c r="L1087" s="2"/>
      <c r="M1087" s="1"/>
    </row>
    <row r="1088" spans="1:13" x14ac:dyDescent="0.2">
      <c r="A1088" s="1"/>
      <c r="B1088" s="1"/>
      <c r="C1088" s="16"/>
      <c r="D1088" s="1"/>
      <c r="E1088" s="1"/>
      <c r="F1088" s="1"/>
      <c r="G1088" s="1"/>
      <c r="H1088" s="11"/>
      <c r="I1088" s="11"/>
      <c r="J1088" s="11"/>
      <c r="K1088" s="2"/>
      <c r="L1088" s="2"/>
      <c r="M1088" s="1"/>
    </row>
    <row r="1089" spans="1:13" x14ac:dyDescent="0.2">
      <c r="A1089" s="1"/>
      <c r="B1089" s="1"/>
      <c r="C1089" s="16"/>
      <c r="D1089" s="1"/>
      <c r="E1089" s="1"/>
      <c r="F1089" s="1"/>
      <c r="G1089" s="1"/>
      <c r="H1089" s="11"/>
      <c r="I1089" s="11"/>
      <c r="J1089" s="11"/>
      <c r="K1089" s="2"/>
      <c r="L1089" s="2"/>
      <c r="M1089" s="1"/>
    </row>
    <row r="1090" spans="1:13" x14ac:dyDescent="0.2">
      <c r="A1090" s="1"/>
      <c r="B1090" s="1"/>
      <c r="C1090" s="16"/>
      <c r="D1090" s="1"/>
      <c r="E1090" s="1"/>
      <c r="F1090" s="1"/>
      <c r="G1090" s="1"/>
      <c r="H1090" s="11"/>
      <c r="I1090" s="11"/>
      <c r="J1090" s="11"/>
      <c r="K1090" s="2"/>
      <c r="L1090" s="2"/>
      <c r="M1090" s="1"/>
    </row>
    <row r="1091" spans="1:13" x14ac:dyDescent="0.2">
      <c r="A1091" s="1"/>
      <c r="B1091" s="1"/>
      <c r="C1091" s="16"/>
      <c r="D1091" s="1"/>
      <c r="E1091" s="1"/>
      <c r="F1091" s="1"/>
      <c r="G1091" s="1"/>
      <c r="H1091" s="11"/>
      <c r="I1091" s="11"/>
      <c r="J1091" s="11"/>
      <c r="K1091" s="2"/>
      <c r="L1091" s="2"/>
      <c r="M1091" s="1"/>
    </row>
    <row r="1092" spans="1:13" x14ac:dyDescent="0.2">
      <c r="A1092" s="1"/>
      <c r="B1092" s="1"/>
      <c r="C1092" s="16"/>
      <c r="D1092" s="1"/>
      <c r="E1092" s="1"/>
      <c r="F1092" s="1"/>
      <c r="G1092" s="1"/>
      <c r="H1092" s="11"/>
      <c r="I1092" s="11"/>
      <c r="J1092" s="11"/>
      <c r="K1092" s="2"/>
      <c r="L1092" s="2"/>
      <c r="M1092" s="1"/>
    </row>
    <row r="1093" spans="1:13" x14ac:dyDescent="0.2">
      <c r="A1093" s="1"/>
      <c r="B1093" s="1"/>
      <c r="C1093" s="16"/>
      <c r="D1093" s="1"/>
      <c r="E1093" s="1"/>
      <c r="F1093" s="1"/>
      <c r="G1093" s="1"/>
      <c r="H1093" s="11"/>
      <c r="I1093" s="11"/>
      <c r="J1093" s="11"/>
      <c r="K1093" s="2"/>
      <c r="L1093" s="2"/>
      <c r="M1093" s="1"/>
    </row>
    <row r="1094" spans="1:13" x14ac:dyDescent="0.2">
      <c r="A1094" s="1"/>
      <c r="B1094" s="1"/>
      <c r="C1094" s="16"/>
      <c r="D1094" s="1"/>
      <c r="E1094" s="1"/>
      <c r="F1094" s="1"/>
      <c r="G1094" s="1"/>
      <c r="H1094" s="11"/>
      <c r="I1094" s="11"/>
      <c r="J1094" s="11"/>
      <c r="K1094" s="2"/>
      <c r="L1094" s="2"/>
      <c r="M1094" s="1"/>
    </row>
    <row r="1095" spans="1:13" x14ac:dyDescent="0.2">
      <c r="A1095" s="1"/>
      <c r="B1095" s="1"/>
      <c r="C1095" s="16"/>
      <c r="D1095" s="1"/>
      <c r="E1095" s="1"/>
      <c r="F1095" s="1"/>
      <c r="G1095" s="1"/>
      <c r="H1095" s="11"/>
      <c r="I1095" s="11"/>
      <c r="J1095" s="11"/>
      <c r="K1095" s="2"/>
      <c r="L1095" s="2"/>
      <c r="M1095" s="1"/>
    </row>
    <row r="1096" spans="1:13" x14ac:dyDescent="0.2">
      <c r="A1096" s="1"/>
      <c r="B1096" s="1"/>
      <c r="C1096" s="16"/>
      <c r="D1096" s="1"/>
      <c r="E1096" s="1"/>
      <c r="F1096" s="1"/>
      <c r="G1096" s="1"/>
      <c r="H1096" s="11"/>
      <c r="I1096" s="11"/>
      <c r="J1096" s="11"/>
      <c r="K1096" s="2"/>
      <c r="L1096" s="2"/>
      <c r="M1096" s="1"/>
    </row>
    <row r="1097" spans="1:13" x14ac:dyDescent="0.2">
      <c r="A1097" s="1"/>
      <c r="B1097" s="1"/>
      <c r="C1097" s="16"/>
      <c r="D1097" s="1"/>
      <c r="E1097" s="1"/>
      <c r="F1097" s="1"/>
      <c r="G1097" s="1"/>
      <c r="H1097" s="11"/>
      <c r="I1097" s="11"/>
      <c r="J1097" s="11"/>
      <c r="K1097" s="2"/>
      <c r="L1097" s="2"/>
      <c r="M1097" s="1"/>
    </row>
    <row r="1098" spans="1:13" x14ac:dyDescent="0.2">
      <c r="A1098" s="1"/>
      <c r="B1098" s="1"/>
      <c r="C1098" s="16"/>
      <c r="D1098" s="1"/>
      <c r="E1098" s="1"/>
      <c r="F1098" s="1"/>
      <c r="G1098" s="1"/>
      <c r="H1098" s="11"/>
      <c r="I1098" s="11"/>
      <c r="J1098" s="11"/>
      <c r="K1098" s="2"/>
      <c r="L1098" s="2"/>
      <c r="M1098" s="1"/>
    </row>
    <row r="1099" spans="1:13" x14ac:dyDescent="0.2">
      <c r="A1099" s="1"/>
      <c r="B1099" s="1"/>
      <c r="C1099" s="16"/>
      <c r="D1099" s="1"/>
      <c r="E1099" s="1"/>
      <c r="F1099" s="1"/>
      <c r="G1099" s="1"/>
      <c r="H1099" s="11"/>
      <c r="I1099" s="11"/>
      <c r="J1099" s="11"/>
      <c r="K1099" s="2"/>
      <c r="L1099" s="2"/>
      <c r="M1099" s="1"/>
    </row>
    <row r="1100" spans="1:13" x14ac:dyDescent="0.2">
      <c r="A1100" s="1"/>
      <c r="B1100" s="1"/>
      <c r="C1100" s="16"/>
      <c r="D1100" s="1"/>
      <c r="E1100" s="1"/>
      <c r="F1100" s="1"/>
      <c r="G1100" s="1"/>
      <c r="H1100" s="11"/>
      <c r="I1100" s="11"/>
      <c r="J1100" s="11"/>
      <c r="K1100" s="2"/>
      <c r="L1100" s="2"/>
      <c r="M1100" s="1"/>
    </row>
    <row r="1101" spans="1:13" x14ac:dyDescent="0.2">
      <c r="A1101" s="1"/>
      <c r="B1101" s="1"/>
      <c r="C1101" s="16"/>
      <c r="D1101" s="1"/>
      <c r="E1101" s="1"/>
      <c r="F1101" s="1"/>
      <c r="G1101" s="1"/>
      <c r="H1101" s="11"/>
      <c r="I1101" s="11"/>
      <c r="J1101" s="11"/>
      <c r="K1101" s="2"/>
      <c r="L1101" s="2"/>
      <c r="M1101" s="1"/>
    </row>
    <row r="1102" spans="1:13" x14ac:dyDescent="0.2">
      <c r="A1102" s="1"/>
      <c r="B1102" s="1"/>
      <c r="C1102" s="16"/>
      <c r="D1102" s="1"/>
      <c r="E1102" s="1"/>
      <c r="F1102" s="1"/>
      <c r="G1102" s="1"/>
      <c r="H1102" s="11"/>
      <c r="I1102" s="11"/>
      <c r="J1102" s="11"/>
      <c r="K1102" s="2"/>
      <c r="L1102" s="2"/>
      <c r="M1102" s="1"/>
    </row>
    <row r="1103" spans="1:13" x14ac:dyDescent="0.2">
      <c r="A1103" s="1"/>
      <c r="B1103" s="1"/>
      <c r="C1103" s="16"/>
      <c r="D1103" s="1"/>
      <c r="E1103" s="1"/>
      <c r="F1103" s="1"/>
      <c r="G1103" s="1"/>
      <c r="H1103" s="11"/>
      <c r="I1103" s="11"/>
      <c r="J1103" s="11"/>
      <c r="K1103" s="2"/>
      <c r="L1103" s="2"/>
      <c r="M1103" s="1"/>
    </row>
    <row r="1104" spans="1:13" x14ac:dyDescent="0.2">
      <c r="A1104" s="1"/>
      <c r="B1104" s="1"/>
      <c r="C1104" s="16"/>
      <c r="D1104" s="1"/>
      <c r="E1104" s="1"/>
      <c r="F1104" s="1"/>
      <c r="G1104" s="1"/>
      <c r="H1104" s="11"/>
      <c r="I1104" s="11"/>
      <c r="J1104" s="11"/>
      <c r="K1104" s="2"/>
      <c r="L1104" s="2"/>
      <c r="M1104" s="1"/>
    </row>
    <row r="1105" spans="1:13" x14ac:dyDescent="0.2">
      <c r="A1105" s="1"/>
      <c r="B1105" s="1"/>
      <c r="C1105" s="16"/>
      <c r="D1105" s="1"/>
      <c r="E1105" s="1"/>
      <c r="F1105" s="1"/>
      <c r="G1105" s="1"/>
      <c r="H1105" s="11"/>
      <c r="I1105" s="11"/>
      <c r="J1105" s="11"/>
      <c r="K1105" s="2"/>
      <c r="L1105" s="2"/>
      <c r="M1105" s="1"/>
    </row>
    <row r="1106" spans="1:13" x14ac:dyDescent="0.2">
      <c r="A1106" s="1"/>
      <c r="B1106" s="1"/>
      <c r="C1106" s="16"/>
      <c r="D1106" s="1"/>
      <c r="E1106" s="1"/>
      <c r="F1106" s="1"/>
      <c r="G1106" s="1"/>
      <c r="H1106" s="11"/>
      <c r="I1106" s="11"/>
      <c r="J1106" s="11"/>
      <c r="K1106" s="2"/>
      <c r="L1106" s="2"/>
      <c r="M1106" s="1"/>
    </row>
    <row r="1107" spans="1:13" x14ac:dyDescent="0.2">
      <c r="A1107" s="1"/>
      <c r="B1107" s="1"/>
      <c r="C1107" s="16"/>
      <c r="D1107" s="1"/>
      <c r="E1107" s="1"/>
      <c r="F1107" s="1"/>
      <c r="G1107" s="1"/>
      <c r="H1107" s="11"/>
      <c r="I1107" s="11"/>
      <c r="J1107" s="11"/>
      <c r="K1107" s="2"/>
      <c r="L1107" s="2"/>
      <c r="M1107" s="1"/>
    </row>
    <row r="1108" spans="1:13" x14ac:dyDescent="0.2">
      <c r="A1108" s="1"/>
      <c r="B1108" s="1"/>
      <c r="C1108" s="16"/>
      <c r="D1108" s="1"/>
      <c r="E1108" s="1"/>
      <c r="F1108" s="1"/>
      <c r="G1108" s="1"/>
      <c r="H1108" s="11"/>
      <c r="I1108" s="11"/>
      <c r="J1108" s="11"/>
      <c r="K1108" s="2"/>
      <c r="L1108" s="2"/>
      <c r="M1108" s="1"/>
    </row>
    <row r="1109" spans="1:13" x14ac:dyDescent="0.2">
      <c r="A1109" s="1"/>
      <c r="B1109" s="1"/>
      <c r="C1109" s="16"/>
      <c r="D1109" s="1"/>
      <c r="E1109" s="1"/>
      <c r="F1109" s="1"/>
      <c r="G1109" s="1"/>
      <c r="H1109" s="11"/>
      <c r="I1109" s="11"/>
      <c r="J1109" s="11"/>
      <c r="K1109" s="2"/>
      <c r="L1109" s="2"/>
      <c r="M1109" s="1"/>
    </row>
    <row r="1110" spans="1:13" x14ac:dyDescent="0.2">
      <c r="A1110" s="1"/>
      <c r="B1110" s="1"/>
      <c r="C1110" s="16"/>
      <c r="D1110" s="1"/>
      <c r="E1110" s="1"/>
      <c r="F1110" s="1"/>
      <c r="G1110" s="1"/>
      <c r="H1110" s="11"/>
      <c r="I1110" s="11"/>
      <c r="J1110" s="11"/>
      <c r="K1110" s="2"/>
      <c r="L1110" s="2"/>
      <c r="M1110" s="1"/>
    </row>
    <row r="1111" spans="1:13" x14ac:dyDescent="0.2">
      <c r="A1111" s="1"/>
      <c r="B1111" s="1"/>
      <c r="C1111" s="16"/>
      <c r="D1111" s="1"/>
      <c r="E1111" s="1"/>
      <c r="F1111" s="1"/>
      <c r="G1111" s="1"/>
      <c r="H1111" s="11"/>
      <c r="I1111" s="11"/>
      <c r="J1111" s="11"/>
      <c r="K1111" s="2"/>
      <c r="L1111" s="2"/>
      <c r="M1111" s="1"/>
    </row>
    <row r="1112" spans="1:13" x14ac:dyDescent="0.2">
      <c r="A1112" s="1"/>
      <c r="B1112" s="1"/>
      <c r="C1112" s="16"/>
      <c r="D1112" s="1"/>
      <c r="E1112" s="1"/>
      <c r="F1112" s="1"/>
      <c r="G1112" s="1"/>
      <c r="H1112" s="11"/>
      <c r="I1112" s="11"/>
      <c r="J1112" s="11"/>
      <c r="K1112" s="2"/>
      <c r="L1112" s="2"/>
      <c r="M1112" s="1"/>
    </row>
    <row r="1113" spans="1:13" x14ac:dyDescent="0.2">
      <c r="A1113" s="1"/>
      <c r="B1113" s="1"/>
      <c r="C1113" s="16"/>
      <c r="D1113" s="1"/>
      <c r="E1113" s="1"/>
      <c r="F1113" s="1"/>
      <c r="G1113" s="1"/>
      <c r="H1113" s="11"/>
      <c r="I1113" s="11"/>
      <c r="J1113" s="11"/>
      <c r="K1113" s="2"/>
      <c r="L1113" s="2"/>
      <c r="M1113" s="1"/>
    </row>
    <row r="1114" spans="1:13" x14ac:dyDescent="0.2">
      <c r="A1114" s="1"/>
      <c r="B1114" s="1"/>
      <c r="C1114" s="16"/>
      <c r="D1114" s="1"/>
      <c r="E1114" s="1"/>
      <c r="F1114" s="1"/>
      <c r="G1114" s="1"/>
      <c r="H1114" s="11"/>
      <c r="I1114" s="11"/>
      <c r="J1114" s="11"/>
      <c r="K1114" s="2"/>
      <c r="L1114" s="2"/>
      <c r="M1114" s="1"/>
    </row>
    <row r="1115" spans="1:13" x14ac:dyDescent="0.2">
      <c r="A1115" s="1"/>
      <c r="B1115" s="1"/>
      <c r="C1115" s="16"/>
      <c r="D1115" s="1"/>
      <c r="E1115" s="1"/>
      <c r="F1115" s="1"/>
      <c r="G1115" s="1"/>
      <c r="H1115" s="11"/>
      <c r="I1115" s="11"/>
      <c r="J1115" s="11"/>
      <c r="K1115" s="2"/>
      <c r="L1115" s="2"/>
      <c r="M1115" s="1"/>
    </row>
    <row r="1116" spans="1:13" x14ac:dyDescent="0.2">
      <c r="A1116" s="1"/>
      <c r="B1116" s="1"/>
      <c r="C1116" s="16"/>
      <c r="D1116" s="1"/>
      <c r="E1116" s="1"/>
      <c r="F1116" s="1"/>
      <c r="G1116" s="1"/>
      <c r="H1116" s="11"/>
      <c r="I1116" s="11"/>
      <c r="J1116" s="11"/>
      <c r="K1116" s="2"/>
      <c r="L1116" s="2"/>
      <c r="M1116" s="1"/>
    </row>
    <row r="1117" spans="1:13" x14ac:dyDescent="0.2">
      <c r="A1117" s="1"/>
      <c r="B1117" s="1"/>
      <c r="C1117" s="16"/>
      <c r="D1117" s="1"/>
      <c r="E1117" s="1"/>
      <c r="F1117" s="1"/>
      <c r="G1117" s="1"/>
      <c r="H1117" s="11"/>
      <c r="I1117" s="11"/>
      <c r="J1117" s="11"/>
      <c r="K1117" s="2"/>
      <c r="L1117" s="2"/>
      <c r="M1117" s="1"/>
    </row>
    <row r="1118" spans="1:13" x14ac:dyDescent="0.2">
      <c r="A1118" s="1"/>
      <c r="B1118" s="1"/>
      <c r="C1118" s="16"/>
      <c r="D1118" s="1"/>
      <c r="E1118" s="1"/>
      <c r="F1118" s="1"/>
      <c r="G1118" s="1"/>
      <c r="H1118" s="11"/>
      <c r="I1118" s="11"/>
      <c r="J1118" s="11"/>
      <c r="K1118" s="2"/>
      <c r="L1118" s="2"/>
      <c r="M1118" s="1"/>
    </row>
    <row r="1119" spans="1:13" x14ac:dyDescent="0.2">
      <c r="A1119" s="1"/>
      <c r="B1119" s="1"/>
      <c r="C1119" s="16"/>
      <c r="D1119" s="1"/>
      <c r="E1119" s="1"/>
      <c r="F1119" s="1"/>
      <c r="G1119" s="1"/>
      <c r="H1119" s="11"/>
      <c r="I1119" s="11"/>
      <c r="J1119" s="11"/>
      <c r="K1119" s="2"/>
      <c r="L1119" s="2"/>
      <c r="M1119" s="1"/>
    </row>
    <row r="1120" spans="1:13" x14ac:dyDescent="0.2">
      <c r="A1120" s="1"/>
      <c r="B1120" s="1"/>
      <c r="C1120" s="16"/>
      <c r="D1120" s="1"/>
      <c r="E1120" s="1"/>
      <c r="F1120" s="1"/>
      <c r="G1120" s="1"/>
      <c r="H1120" s="11"/>
      <c r="I1120" s="11"/>
      <c r="J1120" s="11"/>
      <c r="K1120" s="2"/>
      <c r="L1120" s="2"/>
      <c r="M1120" s="1"/>
    </row>
    <row r="1121" spans="1:13" x14ac:dyDescent="0.2">
      <c r="A1121" s="1"/>
      <c r="B1121" s="1"/>
      <c r="C1121" s="16"/>
      <c r="D1121" s="1"/>
      <c r="E1121" s="1"/>
      <c r="F1121" s="1"/>
      <c r="G1121" s="1"/>
      <c r="H1121" s="11"/>
      <c r="I1121" s="11"/>
      <c r="J1121" s="11"/>
      <c r="K1121" s="2"/>
      <c r="L1121" s="2"/>
      <c r="M1121" s="1"/>
    </row>
    <row r="1122" spans="1:13" x14ac:dyDescent="0.2">
      <c r="A1122" s="1"/>
      <c r="B1122" s="1"/>
      <c r="C1122" s="16"/>
      <c r="D1122" s="1"/>
      <c r="E1122" s="1"/>
      <c r="F1122" s="1"/>
      <c r="G1122" s="1"/>
      <c r="H1122" s="11"/>
      <c r="I1122" s="11"/>
      <c r="J1122" s="11"/>
      <c r="K1122" s="2"/>
      <c r="L1122" s="2"/>
      <c r="M1122" s="1"/>
    </row>
    <row r="1123" spans="1:13" x14ac:dyDescent="0.2">
      <c r="A1123" s="1"/>
      <c r="B1123" s="1"/>
      <c r="C1123" s="16"/>
      <c r="D1123" s="1"/>
      <c r="E1123" s="1"/>
      <c r="F1123" s="1"/>
      <c r="G1123" s="1"/>
      <c r="H1123" s="11"/>
      <c r="I1123" s="11"/>
      <c r="J1123" s="11"/>
      <c r="K1123" s="2"/>
      <c r="L1123" s="2"/>
      <c r="M1123" s="1"/>
    </row>
    <row r="1124" spans="1:13" x14ac:dyDescent="0.2">
      <c r="A1124" s="1"/>
      <c r="B1124" s="1"/>
      <c r="C1124" s="16"/>
      <c r="D1124" s="1"/>
      <c r="E1124" s="1"/>
      <c r="F1124" s="1"/>
      <c r="G1124" s="1"/>
      <c r="H1124" s="11"/>
      <c r="I1124" s="11"/>
      <c r="J1124" s="11"/>
      <c r="K1124" s="2"/>
      <c r="L1124" s="2"/>
      <c r="M1124" s="1"/>
    </row>
    <row r="1125" spans="1:13" x14ac:dyDescent="0.2">
      <c r="A1125" s="1"/>
      <c r="B1125" s="1"/>
      <c r="C1125" s="16"/>
      <c r="D1125" s="1"/>
      <c r="E1125" s="1"/>
      <c r="F1125" s="1"/>
      <c r="G1125" s="1"/>
      <c r="H1125" s="11"/>
      <c r="I1125" s="11"/>
      <c r="J1125" s="11"/>
      <c r="K1125" s="2"/>
      <c r="L1125" s="2"/>
      <c r="M1125" s="1"/>
    </row>
    <row r="1126" spans="1:13" x14ac:dyDescent="0.2">
      <c r="A1126" s="1"/>
      <c r="B1126" s="1"/>
      <c r="C1126" s="16"/>
      <c r="D1126" s="1"/>
      <c r="E1126" s="1"/>
      <c r="F1126" s="1"/>
      <c r="G1126" s="1"/>
      <c r="H1126" s="11"/>
      <c r="I1126" s="11"/>
      <c r="J1126" s="11"/>
      <c r="K1126" s="2"/>
      <c r="L1126" s="2"/>
      <c r="M1126" s="1"/>
    </row>
    <row r="1127" spans="1:13" x14ac:dyDescent="0.2">
      <c r="A1127" s="1"/>
      <c r="B1127" s="1"/>
      <c r="C1127" s="16"/>
      <c r="D1127" s="1"/>
      <c r="E1127" s="1"/>
      <c r="F1127" s="1"/>
      <c r="G1127" s="1"/>
      <c r="H1127" s="11"/>
      <c r="I1127" s="11"/>
      <c r="J1127" s="11"/>
      <c r="K1127" s="2"/>
      <c r="L1127" s="2"/>
      <c r="M1127" s="1"/>
    </row>
    <row r="1128" spans="1:13" x14ac:dyDescent="0.2">
      <c r="A1128" s="1"/>
      <c r="B1128" s="1"/>
      <c r="C1128" s="16"/>
      <c r="D1128" s="1"/>
      <c r="E1128" s="1"/>
      <c r="F1128" s="1"/>
      <c r="G1128" s="1"/>
      <c r="H1128" s="11"/>
      <c r="I1128" s="11"/>
      <c r="J1128" s="11"/>
      <c r="K1128" s="2"/>
      <c r="L1128" s="2"/>
      <c r="M1128" s="1"/>
    </row>
    <row r="1129" spans="1:13" x14ac:dyDescent="0.2">
      <c r="A1129" s="1"/>
      <c r="B1129" s="1"/>
      <c r="C1129" s="16"/>
      <c r="D1129" s="1"/>
      <c r="E1129" s="1"/>
      <c r="F1129" s="1"/>
      <c r="G1129" s="1"/>
      <c r="H1129" s="11"/>
      <c r="I1129" s="11"/>
      <c r="J1129" s="11"/>
      <c r="K1129" s="2"/>
      <c r="L1129" s="2"/>
      <c r="M1129" s="1"/>
    </row>
    <row r="1130" spans="1:13" x14ac:dyDescent="0.2">
      <c r="A1130" s="1"/>
      <c r="B1130" s="1"/>
      <c r="C1130" s="16"/>
      <c r="D1130" s="1"/>
      <c r="E1130" s="1"/>
      <c r="F1130" s="1"/>
      <c r="G1130" s="1"/>
      <c r="H1130" s="11"/>
      <c r="I1130" s="11"/>
      <c r="J1130" s="11"/>
      <c r="K1130" s="2"/>
      <c r="L1130" s="2"/>
      <c r="M1130" s="1"/>
    </row>
    <row r="1131" spans="1:13" x14ac:dyDescent="0.2">
      <c r="A1131" s="1"/>
      <c r="B1131" s="1"/>
      <c r="C1131" s="16"/>
      <c r="D1131" s="1"/>
      <c r="E1131" s="1"/>
      <c r="F1131" s="1"/>
      <c r="G1131" s="1"/>
      <c r="H1131" s="11"/>
      <c r="I1131" s="11"/>
      <c r="J1131" s="11"/>
      <c r="K1131" s="2"/>
      <c r="L1131" s="2"/>
      <c r="M1131" s="1"/>
    </row>
    <row r="1132" spans="1:13" x14ac:dyDescent="0.2">
      <c r="A1132" s="1"/>
      <c r="B1132" s="1"/>
      <c r="C1132" s="16"/>
      <c r="D1132" s="1"/>
      <c r="E1132" s="1"/>
      <c r="F1132" s="1"/>
      <c r="G1132" s="1"/>
      <c r="H1132" s="11"/>
      <c r="I1132" s="11"/>
      <c r="J1132" s="11"/>
      <c r="K1132" s="2"/>
      <c r="L1132" s="2"/>
      <c r="M1132" s="1"/>
    </row>
    <row r="1133" spans="1:13" x14ac:dyDescent="0.2">
      <c r="A1133" s="1"/>
      <c r="B1133" s="1"/>
      <c r="C1133" s="16"/>
      <c r="D1133" s="1"/>
      <c r="E1133" s="1"/>
      <c r="F1133" s="1"/>
      <c r="G1133" s="1"/>
      <c r="H1133" s="11"/>
      <c r="I1133" s="11"/>
      <c r="J1133" s="11"/>
      <c r="K1133" s="2"/>
      <c r="L1133" s="2"/>
      <c r="M1133" s="1"/>
    </row>
    <row r="1134" spans="1:13" x14ac:dyDescent="0.2">
      <c r="A1134" s="1"/>
      <c r="B1134" s="1"/>
      <c r="C1134" s="16"/>
      <c r="D1134" s="1"/>
      <c r="E1134" s="1"/>
      <c r="F1134" s="1"/>
      <c r="G1134" s="1"/>
      <c r="H1134" s="11"/>
      <c r="I1134" s="11"/>
      <c r="J1134" s="11"/>
      <c r="K1134" s="2"/>
      <c r="L1134" s="2"/>
      <c r="M1134" s="1"/>
    </row>
    <row r="1135" spans="1:13" x14ac:dyDescent="0.2">
      <c r="A1135" s="1"/>
      <c r="B1135" s="1"/>
      <c r="C1135" s="16"/>
      <c r="D1135" s="1"/>
      <c r="E1135" s="1"/>
      <c r="F1135" s="1"/>
      <c r="G1135" s="1"/>
      <c r="H1135" s="11"/>
      <c r="I1135" s="11"/>
      <c r="J1135" s="11"/>
      <c r="K1135" s="2"/>
      <c r="L1135" s="2"/>
      <c r="M1135" s="1"/>
    </row>
    <row r="1136" spans="1:13" x14ac:dyDescent="0.2">
      <c r="A1136" s="1"/>
      <c r="B1136" s="1"/>
      <c r="C1136" s="16"/>
      <c r="D1136" s="1"/>
      <c r="E1136" s="1"/>
      <c r="F1136" s="1"/>
      <c r="G1136" s="1"/>
      <c r="H1136" s="11"/>
      <c r="I1136" s="11"/>
      <c r="J1136" s="11"/>
      <c r="K1136" s="2"/>
      <c r="L1136" s="2"/>
      <c r="M1136" s="1"/>
    </row>
    <row r="1137" spans="1:13" x14ac:dyDescent="0.2">
      <c r="A1137" s="1"/>
      <c r="B1137" s="1"/>
      <c r="C1137" s="16"/>
      <c r="D1137" s="1"/>
      <c r="E1137" s="1"/>
      <c r="F1137" s="1"/>
      <c r="G1137" s="1"/>
      <c r="H1137" s="11"/>
      <c r="I1137" s="11"/>
      <c r="J1137" s="11"/>
      <c r="K1137" s="2"/>
      <c r="L1137" s="2"/>
      <c r="M1137" s="1"/>
    </row>
    <row r="1138" spans="1:13" x14ac:dyDescent="0.2">
      <c r="A1138" s="1"/>
      <c r="B1138" s="1"/>
      <c r="C1138" s="16"/>
      <c r="D1138" s="1"/>
      <c r="E1138" s="1"/>
      <c r="F1138" s="1"/>
      <c r="G1138" s="1"/>
      <c r="H1138" s="11"/>
      <c r="I1138" s="11"/>
      <c r="J1138" s="11"/>
      <c r="K1138" s="2"/>
      <c r="L1138" s="2"/>
      <c r="M1138" s="1"/>
    </row>
    <row r="1139" spans="1:13" x14ac:dyDescent="0.2">
      <c r="A1139" s="1"/>
      <c r="B1139" s="1"/>
      <c r="C1139" s="16"/>
      <c r="D1139" s="1"/>
      <c r="E1139" s="1"/>
      <c r="F1139" s="1"/>
      <c r="G1139" s="1"/>
      <c r="H1139" s="11"/>
      <c r="I1139" s="11"/>
      <c r="J1139" s="11"/>
      <c r="K1139" s="2"/>
      <c r="L1139" s="2"/>
      <c r="M1139" s="1"/>
    </row>
    <row r="1140" spans="1:13" x14ac:dyDescent="0.2">
      <c r="A1140" s="1"/>
      <c r="B1140" s="1"/>
      <c r="C1140" s="16"/>
      <c r="D1140" s="1"/>
      <c r="E1140" s="1"/>
      <c r="F1140" s="1"/>
      <c r="G1140" s="1"/>
      <c r="H1140" s="11"/>
      <c r="I1140" s="11"/>
      <c r="J1140" s="11"/>
      <c r="K1140" s="2"/>
      <c r="L1140" s="2"/>
      <c r="M1140" s="1"/>
    </row>
    <row r="1141" spans="1:13" x14ac:dyDescent="0.2">
      <c r="A1141" s="1"/>
      <c r="B1141" s="1"/>
      <c r="C1141" s="16"/>
      <c r="D1141" s="1"/>
      <c r="E1141" s="1"/>
      <c r="F1141" s="1"/>
      <c r="G1141" s="1"/>
      <c r="H1141" s="11"/>
      <c r="I1141" s="11"/>
      <c r="J1141" s="11"/>
      <c r="K1141" s="2"/>
      <c r="L1141" s="2"/>
      <c r="M1141" s="1"/>
    </row>
    <row r="1142" spans="1:13" x14ac:dyDescent="0.2">
      <c r="A1142" s="1"/>
      <c r="B1142" s="1"/>
      <c r="C1142" s="16"/>
      <c r="D1142" s="1"/>
      <c r="E1142" s="1"/>
      <c r="F1142" s="1"/>
      <c r="G1142" s="1"/>
      <c r="H1142" s="11"/>
      <c r="I1142" s="11"/>
      <c r="J1142" s="11"/>
      <c r="K1142" s="2"/>
      <c r="L1142" s="2"/>
      <c r="M1142" s="1"/>
    </row>
    <row r="1143" spans="1:13" x14ac:dyDescent="0.2">
      <c r="A1143" s="1"/>
      <c r="B1143" s="1"/>
      <c r="C1143" s="16"/>
      <c r="D1143" s="1"/>
      <c r="E1143" s="1"/>
      <c r="F1143" s="1"/>
      <c r="G1143" s="1"/>
      <c r="H1143" s="11"/>
      <c r="I1143" s="11"/>
      <c r="J1143" s="11"/>
      <c r="K1143" s="2"/>
      <c r="L1143" s="2"/>
      <c r="M1143" s="1"/>
    </row>
    <row r="1144" spans="1:13" x14ac:dyDescent="0.2">
      <c r="A1144" s="1"/>
      <c r="B1144" s="1"/>
      <c r="C1144" s="16"/>
      <c r="D1144" s="1"/>
      <c r="E1144" s="1"/>
      <c r="F1144" s="1"/>
      <c r="G1144" s="1"/>
      <c r="H1144" s="11"/>
      <c r="I1144" s="11"/>
      <c r="J1144" s="11"/>
      <c r="K1144" s="2"/>
      <c r="L1144" s="2"/>
      <c r="M1144" s="1"/>
    </row>
    <row r="1145" spans="1:13" x14ac:dyDescent="0.2">
      <c r="A1145" s="1"/>
      <c r="B1145" s="1"/>
      <c r="C1145" s="16"/>
      <c r="D1145" s="1"/>
      <c r="E1145" s="1"/>
      <c r="F1145" s="1"/>
      <c r="G1145" s="1"/>
      <c r="H1145" s="11"/>
      <c r="I1145" s="11"/>
      <c r="J1145" s="11"/>
      <c r="K1145" s="2"/>
      <c r="L1145" s="2"/>
      <c r="M1145" s="1"/>
    </row>
    <row r="1146" spans="1:13" x14ac:dyDescent="0.2">
      <c r="A1146" s="1"/>
      <c r="B1146" s="1"/>
      <c r="C1146" s="16"/>
      <c r="D1146" s="1"/>
      <c r="E1146" s="1"/>
      <c r="F1146" s="1"/>
      <c r="G1146" s="1"/>
      <c r="H1146" s="11"/>
      <c r="I1146" s="11"/>
      <c r="J1146" s="11"/>
      <c r="K1146" s="2"/>
      <c r="L1146" s="2"/>
      <c r="M1146" s="1"/>
    </row>
    <row r="1147" spans="1:13" x14ac:dyDescent="0.2">
      <c r="A1147" s="1"/>
      <c r="B1147" s="1"/>
      <c r="C1147" s="16"/>
      <c r="D1147" s="1"/>
      <c r="E1147" s="1"/>
      <c r="F1147" s="1"/>
      <c r="G1147" s="1"/>
      <c r="H1147" s="11"/>
      <c r="I1147" s="11"/>
      <c r="J1147" s="11"/>
      <c r="K1147" s="2"/>
      <c r="L1147" s="2"/>
      <c r="M1147" s="1"/>
    </row>
    <row r="1148" spans="1:13" x14ac:dyDescent="0.2">
      <c r="A1148" s="1"/>
      <c r="B1148" s="1"/>
      <c r="C1148" s="16"/>
      <c r="D1148" s="1"/>
      <c r="E1148" s="1"/>
      <c r="F1148" s="1"/>
      <c r="G1148" s="1"/>
      <c r="H1148" s="11"/>
      <c r="I1148" s="11"/>
      <c r="J1148" s="11"/>
      <c r="K1148" s="2"/>
      <c r="L1148" s="2"/>
      <c r="M1148" s="1"/>
    </row>
    <row r="1149" spans="1:13" x14ac:dyDescent="0.2">
      <c r="A1149" s="1"/>
      <c r="B1149" s="1"/>
      <c r="C1149" s="16"/>
      <c r="D1149" s="1"/>
      <c r="E1149" s="1"/>
      <c r="F1149" s="1"/>
      <c r="G1149" s="1"/>
      <c r="H1149" s="11"/>
      <c r="I1149" s="11"/>
      <c r="J1149" s="11"/>
      <c r="K1149" s="2"/>
      <c r="L1149" s="2"/>
      <c r="M1149" s="1"/>
    </row>
    <row r="1150" spans="1:13" x14ac:dyDescent="0.2">
      <c r="A1150" s="1"/>
      <c r="B1150" s="1"/>
      <c r="C1150" s="16"/>
      <c r="D1150" s="1"/>
      <c r="E1150" s="1"/>
      <c r="F1150" s="1"/>
      <c r="G1150" s="1"/>
      <c r="H1150" s="11"/>
      <c r="I1150" s="11"/>
      <c r="J1150" s="11"/>
      <c r="K1150" s="2"/>
      <c r="L1150" s="2"/>
      <c r="M1150" s="1"/>
    </row>
    <row r="1151" spans="1:13" x14ac:dyDescent="0.2">
      <c r="A1151" s="1"/>
      <c r="B1151" s="1"/>
      <c r="C1151" s="16"/>
      <c r="D1151" s="1"/>
      <c r="E1151" s="1"/>
      <c r="F1151" s="1"/>
      <c r="G1151" s="1"/>
      <c r="H1151" s="11"/>
      <c r="I1151" s="11"/>
      <c r="J1151" s="11"/>
      <c r="K1151" s="2"/>
      <c r="L1151" s="2"/>
      <c r="M1151" s="1"/>
    </row>
    <row r="1152" spans="1:13" x14ac:dyDescent="0.2">
      <c r="A1152" s="1"/>
      <c r="B1152" s="1"/>
      <c r="C1152" s="16"/>
      <c r="D1152" s="1"/>
      <c r="E1152" s="1"/>
      <c r="F1152" s="1"/>
      <c r="G1152" s="1"/>
      <c r="H1152" s="11"/>
      <c r="I1152" s="11"/>
      <c r="J1152" s="11"/>
      <c r="K1152" s="2"/>
      <c r="L1152" s="2"/>
      <c r="M1152" s="1"/>
    </row>
    <row r="1153" spans="1:13" x14ac:dyDescent="0.2">
      <c r="A1153" s="1"/>
      <c r="B1153" s="1"/>
      <c r="C1153" s="16"/>
      <c r="D1153" s="1"/>
      <c r="E1153" s="1"/>
      <c r="F1153" s="1"/>
      <c r="G1153" s="1"/>
      <c r="H1153" s="11"/>
      <c r="I1153" s="11"/>
      <c r="J1153" s="11"/>
      <c r="K1153" s="2"/>
      <c r="L1153" s="2"/>
      <c r="M1153" s="1"/>
    </row>
    <row r="1154" spans="1:13" x14ac:dyDescent="0.2">
      <c r="A1154" s="1"/>
      <c r="B1154" s="1"/>
      <c r="C1154" s="16"/>
      <c r="D1154" s="1"/>
      <c r="E1154" s="1"/>
      <c r="F1154" s="1"/>
      <c r="G1154" s="1"/>
      <c r="H1154" s="11"/>
      <c r="I1154" s="11"/>
      <c r="J1154" s="11"/>
      <c r="K1154" s="2"/>
      <c r="L1154" s="2"/>
      <c r="M1154" s="1"/>
    </row>
    <row r="1155" spans="1:13" x14ac:dyDescent="0.2">
      <c r="A1155" s="1"/>
      <c r="B1155" s="1"/>
      <c r="C1155" s="16"/>
      <c r="D1155" s="1"/>
      <c r="E1155" s="1"/>
      <c r="F1155" s="1"/>
      <c r="G1155" s="1"/>
      <c r="H1155" s="11"/>
      <c r="I1155" s="11"/>
      <c r="J1155" s="11"/>
      <c r="K1155" s="2"/>
      <c r="L1155" s="2"/>
      <c r="M1155" s="1"/>
    </row>
    <row r="1156" spans="1:13" x14ac:dyDescent="0.2">
      <c r="A1156" s="1"/>
      <c r="B1156" s="1"/>
      <c r="C1156" s="16"/>
      <c r="D1156" s="1"/>
      <c r="E1156" s="1"/>
      <c r="F1156" s="1"/>
      <c r="G1156" s="1"/>
      <c r="H1156" s="11"/>
      <c r="I1156" s="11"/>
      <c r="J1156" s="11"/>
      <c r="K1156" s="2"/>
      <c r="L1156" s="2"/>
      <c r="M1156" s="1"/>
    </row>
    <row r="1157" spans="1:13" x14ac:dyDescent="0.2">
      <c r="A1157" s="1"/>
      <c r="B1157" s="1"/>
      <c r="C1157" s="16"/>
      <c r="D1157" s="1"/>
      <c r="E1157" s="1"/>
      <c r="F1157" s="1"/>
      <c r="G1157" s="1"/>
      <c r="H1157" s="11"/>
      <c r="I1157" s="11"/>
      <c r="J1157" s="11"/>
      <c r="K1157" s="2"/>
      <c r="L1157" s="2"/>
      <c r="M1157" s="1"/>
    </row>
    <row r="1158" spans="1:13" x14ac:dyDescent="0.2">
      <c r="A1158" s="1"/>
      <c r="B1158" s="1"/>
      <c r="C1158" s="16"/>
      <c r="D1158" s="1"/>
      <c r="E1158" s="1"/>
      <c r="F1158" s="1"/>
      <c r="G1158" s="1"/>
      <c r="H1158" s="11"/>
      <c r="I1158" s="11"/>
      <c r="J1158" s="11"/>
      <c r="K1158" s="2"/>
      <c r="L1158" s="2"/>
      <c r="M1158" s="1"/>
    </row>
    <row r="1159" spans="1:13" x14ac:dyDescent="0.2">
      <c r="A1159" s="1"/>
      <c r="B1159" s="1"/>
      <c r="C1159" s="16"/>
      <c r="D1159" s="1"/>
      <c r="E1159" s="1"/>
      <c r="F1159" s="1"/>
      <c r="G1159" s="1"/>
      <c r="H1159" s="11"/>
      <c r="I1159" s="11"/>
      <c r="J1159" s="11"/>
      <c r="K1159" s="2"/>
      <c r="L1159" s="2"/>
      <c r="M1159" s="1"/>
    </row>
    <row r="1160" spans="1:13" x14ac:dyDescent="0.2">
      <c r="A1160" s="1"/>
      <c r="B1160" s="1"/>
      <c r="C1160" s="16"/>
      <c r="D1160" s="1"/>
      <c r="E1160" s="1"/>
      <c r="F1160" s="1"/>
      <c r="G1160" s="1"/>
      <c r="H1160" s="11"/>
      <c r="I1160" s="11"/>
      <c r="J1160" s="11"/>
      <c r="K1160" s="2"/>
      <c r="L1160" s="2"/>
      <c r="M1160" s="1"/>
    </row>
    <row r="1161" spans="1:13" x14ac:dyDescent="0.2">
      <c r="A1161" s="1"/>
      <c r="B1161" s="1"/>
      <c r="C1161" s="16"/>
      <c r="D1161" s="1"/>
      <c r="E1161" s="1"/>
      <c r="F1161" s="1"/>
      <c r="G1161" s="1"/>
      <c r="H1161" s="11"/>
      <c r="I1161" s="11"/>
      <c r="J1161" s="11"/>
      <c r="K1161" s="2"/>
      <c r="L1161" s="2"/>
      <c r="M1161" s="1"/>
    </row>
    <row r="1162" spans="1:13" x14ac:dyDescent="0.2">
      <c r="A1162" s="1"/>
      <c r="B1162" s="1"/>
      <c r="C1162" s="16"/>
      <c r="D1162" s="1"/>
      <c r="E1162" s="1"/>
      <c r="F1162" s="1"/>
      <c r="G1162" s="1"/>
      <c r="H1162" s="11"/>
      <c r="I1162" s="11"/>
      <c r="J1162" s="11"/>
      <c r="K1162" s="2"/>
      <c r="L1162" s="2"/>
      <c r="M1162" s="1"/>
    </row>
    <row r="1163" spans="1:13" x14ac:dyDescent="0.2">
      <c r="A1163" s="1"/>
      <c r="B1163" s="1"/>
      <c r="C1163" s="16"/>
      <c r="D1163" s="1"/>
      <c r="E1163" s="1"/>
      <c r="F1163" s="1"/>
      <c r="G1163" s="1"/>
      <c r="H1163" s="11"/>
      <c r="I1163" s="11"/>
      <c r="J1163" s="11"/>
      <c r="K1163" s="2"/>
      <c r="L1163" s="2"/>
      <c r="M1163" s="1"/>
    </row>
    <row r="1164" spans="1:13" x14ac:dyDescent="0.2">
      <c r="A1164" s="1"/>
      <c r="B1164" s="1"/>
      <c r="C1164" s="16"/>
      <c r="D1164" s="1"/>
      <c r="E1164" s="1"/>
      <c r="F1164" s="1"/>
      <c r="G1164" s="1"/>
      <c r="H1164" s="11"/>
      <c r="I1164" s="11"/>
      <c r="J1164" s="11"/>
      <c r="K1164" s="2"/>
      <c r="L1164" s="2"/>
      <c r="M1164" s="1"/>
    </row>
    <row r="1165" spans="1:13" x14ac:dyDescent="0.2">
      <c r="A1165" s="1"/>
      <c r="B1165" s="1"/>
      <c r="C1165" s="16"/>
      <c r="D1165" s="1"/>
      <c r="E1165" s="1"/>
      <c r="F1165" s="1"/>
      <c r="G1165" s="1"/>
      <c r="H1165" s="11"/>
      <c r="I1165" s="11"/>
      <c r="J1165" s="11"/>
      <c r="K1165" s="2"/>
      <c r="L1165" s="2"/>
      <c r="M1165" s="1"/>
    </row>
    <row r="1166" spans="1:13" x14ac:dyDescent="0.2">
      <c r="A1166" s="1"/>
      <c r="B1166" s="1"/>
      <c r="C1166" s="16"/>
      <c r="D1166" s="1"/>
      <c r="E1166" s="1"/>
      <c r="F1166" s="1"/>
      <c r="G1166" s="1"/>
      <c r="H1166" s="11"/>
      <c r="I1166" s="11"/>
      <c r="J1166" s="11"/>
      <c r="K1166" s="2"/>
      <c r="L1166" s="2"/>
      <c r="M1166" s="1"/>
    </row>
    <row r="1167" spans="1:13" x14ac:dyDescent="0.2">
      <c r="A1167" s="1"/>
      <c r="B1167" s="1"/>
      <c r="C1167" s="16"/>
      <c r="D1167" s="1"/>
      <c r="E1167" s="1"/>
      <c r="F1167" s="1"/>
      <c r="G1167" s="1"/>
      <c r="H1167" s="11"/>
      <c r="I1167" s="11"/>
      <c r="J1167" s="11"/>
      <c r="K1167" s="2"/>
      <c r="L1167" s="2"/>
      <c r="M1167" s="1"/>
    </row>
    <row r="1168" spans="1:13" x14ac:dyDescent="0.2">
      <c r="A1168" s="1"/>
      <c r="B1168" s="1"/>
      <c r="C1168" s="16"/>
      <c r="D1168" s="1"/>
      <c r="E1168" s="1"/>
      <c r="F1168" s="1"/>
      <c r="G1168" s="1"/>
      <c r="H1168" s="11"/>
      <c r="I1168" s="11"/>
      <c r="J1168" s="11"/>
      <c r="K1168" s="2"/>
      <c r="L1168" s="2"/>
      <c r="M1168" s="1"/>
    </row>
    <row r="1169" spans="1:13" x14ac:dyDescent="0.2">
      <c r="A1169" s="1"/>
      <c r="B1169" s="1"/>
      <c r="C1169" s="16"/>
      <c r="D1169" s="1"/>
      <c r="E1169" s="1"/>
      <c r="F1169" s="1"/>
      <c r="G1169" s="1"/>
      <c r="H1169" s="11"/>
      <c r="I1169" s="11"/>
      <c r="J1169" s="11"/>
      <c r="K1169" s="2"/>
      <c r="L1169" s="2"/>
      <c r="M1169" s="1"/>
    </row>
    <row r="1170" spans="1:13" x14ac:dyDescent="0.2">
      <c r="A1170" s="1"/>
      <c r="B1170" s="1"/>
      <c r="C1170" s="16"/>
      <c r="D1170" s="1"/>
      <c r="E1170" s="1"/>
      <c r="F1170" s="1"/>
      <c r="G1170" s="1"/>
      <c r="H1170" s="11"/>
      <c r="I1170" s="11"/>
      <c r="J1170" s="11"/>
      <c r="K1170" s="2"/>
      <c r="L1170" s="2"/>
      <c r="M1170" s="1"/>
    </row>
    <row r="1171" spans="1:13" x14ac:dyDescent="0.2">
      <c r="A1171" s="1"/>
      <c r="B1171" s="1"/>
      <c r="C1171" s="16"/>
      <c r="D1171" s="1"/>
      <c r="E1171" s="1"/>
      <c r="F1171" s="1"/>
      <c r="G1171" s="1"/>
      <c r="H1171" s="11"/>
      <c r="I1171" s="11"/>
      <c r="J1171" s="11"/>
      <c r="K1171" s="2"/>
      <c r="L1171" s="2"/>
      <c r="M1171" s="1"/>
    </row>
    <row r="1172" spans="1:13" x14ac:dyDescent="0.2">
      <c r="A1172" s="1"/>
      <c r="B1172" s="1"/>
      <c r="C1172" s="16"/>
      <c r="D1172" s="1"/>
      <c r="E1172" s="1"/>
      <c r="F1172" s="1"/>
      <c r="G1172" s="1"/>
      <c r="H1172" s="11"/>
      <c r="I1172" s="11"/>
      <c r="J1172" s="11"/>
      <c r="K1172" s="2"/>
      <c r="L1172" s="2"/>
      <c r="M1172" s="1"/>
    </row>
    <row r="1173" spans="1:13" x14ac:dyDescent="0.2">
      <c r="A1173" s="1"/>
      <c r="B1173" s="1"/>
      <c r="C1173" s="16"/>
      <c r="D1173" s="1"/>
      <c r="E1173" s="1"/>
      <c r="F1173" s="1"/>
      <c r="G1173" s="1"/>
      <c r="H1173" s="11"/>
      <c r="I1173" s="11"/>
      <c r="J1173" s="11"/>
      <c r="K1173" s="2"/>
      <c r="L1173" s="2"/>
      <c r="M1173" s="1"/>
    </row>
    <row r="1174" spans="1:13" x14ac:dyDescent="0.2">
      <c r="A1174" s="1"/>
      <c r="B1174" s="1"/>
      <c r="C1174" s="16"/>
      <c r="D1174" s="1"/>
      <c r="E1174" s="1"/>
      <c r="F1174" s="1"/>
      <c r="G1174" s="1"/>
      <c r="H1174" s="11"/>
      <c r="I1174" s="11"/>
      <c r="J1174" s="11"/>
      <c r="K1174" s="2"/>
      <c r="L1174" s="2"/>
      <c r="M1174" s="1"/>
    </row>
    <row r="1175" spans="1:13" x14ac:dyDescent="0.2">
      <c r="A1175" s="1"/>
      <c r="B1175" s="1"/>
      <c r="C1175" s="16"/>
      <c r="D1175" s="1"/>
      <c r="E1175" s="1"/>
      <c r="F1175" s="1"/>
      <c r="G1175" s="1"/>
      <c r="H1175" s="11"/>
      <c r="I1175" s="11"/>
      <c r="J1175" s="11"/>
      <c r="K1175" s="2"/>
      <c r="L1175" s="2"/>
      <c r="M1175" s="1"/>
    </row>
    <row r="1176" spans="1:13" x14ac:dyDescent="0.2">
      <c r="A1176" s="1"/>
      <c r="B1176" s="1"/>
      <c r="C1176" s="16"/>
      <c r="D1176" s="1"/>
      <c r="E1176" s="1"/>
      <c r="F1176" s="1"/>
      <c r="G1176" s="1"/>
      <c r="H1176" s="11"/>
      <c r="I1176" s="11"/>
      <c r="J1176" s="11"/>
      <c r="K1176" s="2"/>
      <c r="L1176" s="2"/>
      <c r="M1176" s="1"/>
    </row>
    <row r="1177" spans="1:13" x14ac:dyDescent="0.2">
      <c r="A1177" s="1"/>
      <c r="B1177" s="1"/>
      <c r="C1177" s="16"/>
      <c r="D1177" s="1"/>
      <c r="E1177" s="1"/>
      <c r="F1177" s="1"/>
      <c r="G1177" s="1"/>
      <c r="H1177" s="11"/>
      <c r="I1177" s="11"/>
      <c r="J1177" s="11"/>
      <c r="K1177" s="2"/>
      <c r="L1177" s="2"/>
      <c r="M1177" s="1"/>
    </row>
    <row r="1178" spans="1:13" x14ac:dyDescent="0.2">
      <c r="A1178" s="1"/>
      <c r="B1178" s="1"/>
      <c r="C1178" s="16"/>
      <c r="D1178" s="1"/>
      <c r="E1178" s="1"/>
      <c r="F1178" s="1"/>
      <c r="G1178" s="1"/>
      <c r="H1178" s="11"/>
      <c r="I1178" s="11"/>
      <c r="J1178" s="11"/>
      <c r="K1178" s="2"/>
      <c r="L1178" s="2"/>
      <c r="M1178" s="1"/>
    </row>
    <row r="1179" spans="1:13" x14ac:dyDescent="0.2">
      <c r="A1179" s="1"/>
      <c r="B1179" s="1"/>
      <c r="C1179" s="16"/>
      <c r="D1179" s="1"/>
      <c r="E1179" s="1"/>
      <c r="F1179" s="1"/>
      <c r="G1179" s="1"/>
      <c r="H1179" s="11"/>
      <c r="I1179" s="11"/>
      <c r="J1179" s="11"/>
      <c r="K1179" s="2"/>
      <c r="L1179" s="2"/>
      <c r="M1179" s="1"/>
    </row>
    <row r="1180" spans="1:13" x14ac:dyDescent="0.2">
      <c r="A1180" s="1"/>
      <c r="B1180" s="1"/>
      <c r="C1180" s="16"/>
      <c r="D1180" s="1"/>
      <c r="E1180" s="1"/>
      <c r="F1180" s="1"/>
      <c r="G1180" s="1"/>
      <c r="H1180" s="11"/>
      <c r="I1180" s="11"/>
      <c r="J1180" s="11"/>
      <c r="K1180" s="2"/>
      <c r="L1180" s="2"/>
      <c r="M1180" s="1"/>
    </row>
    <row r="1181" spans="1:13" x14ac:dyDescent="0.2">
      <c r="A1181" s="1"/>
      <c r="B1181" s="1"/>
      <c r="C1181" s="16"/>
      <c r="D1181" s="1"/>
      <c r="E1181" s="1"/>
      <c r="F1181" s="1"/>
      <c r="G1181" s="1"/>
      <c r="H1181" s="11"/>
      <c r="I1181" s="11"/>
      <c r="J1181" s="11"/>
      <c r="K1181" s="2"/>
      <c r="L1181" s="2"/>
      <c r="M1181" s="1"/>
    </row>
    <row r="1182" spans="1:13" x14ac:dyDescent="0.2">
      <c r="A1182" s="1"/>
      <c r="B1182" s="1"/>
      <c r="C1182" s="16"/>
      <c r="D1182" s="1"/>
      <c r="E1182" s="1"/>
      <c r="F1182" s="1"/>
      <c r="G1182" s="1"/>
      <c r="H1182" s="11"/>
      <c r="I1182" s="11"/>
      <c r="J1182" s="11"/>
      <c r="K1182" s="2"/>
      <c r="L1182" s="2"/>
      <c r="M1182" s="1"/>
    </row>
    <row r="1183" spans="1:13" x14ac:dyDescent="0.2">
      <c r="A1183" s="1"/>
      <c r="B1183" s="1"/>
      <c r="C1183" s="16"/>
      <c r="D1183" s="1"/>
      <c r="E1183" s="1"/>
      <c r="F1183" s="1"/>
      <c r="G1183" s="1"/>
      <c r="H1183" s="11"/>
      <c r="I1183" s="11"/>
      <c r="J1183" s="11"/>
      <c r="K1183" s="2"/>
      <c r="L1183" s="2"/>
      <c r="M1183" s="1"/>
    </row>
    <row r="1184" spans="1:13" x14ac:dyDescent="0.2">
      <c r="A1184" s="1"/>
      <c r="B1184" s="1"/>
      <c r="C1184" s="16"/>
      <c r="D1184" s="1"/>
      <c r="E1184" s="1"/>
      <c r="F1184" s="1"/>
      <c r="G1184" s="1"/>
      <c r="H1184" s="11"/>
      <c r="I1184" s="11"/>
      <c r="J1184" s="11"/>
      <c r="K1184" s="2"/>
      <c r="L1184" s="2"/>
      <c r="M1184" s="1"/>
    </row>
    <row r="1185" spans="1:13" x14ac:dyDescent="0.2">
      <c r="A1185" s="1"/>
      <c r="B1185" s="1"/>
      <c r="C1185" s="16"/>
      <c r="D1185" s="1"/>
      <c r="E1185" s="1"/>
      <c r="F1185" s="1"/>
      <c r="G1185" s="1"/>
      <c r="H1185" s="11"/>
      <c r="I1185" s="11"/>
      <c r="J1185" s="11"/>
      <c r="K1185" s="2"/>
      <c r="L1185" s="2"/>
      <c r="M1185" s="1"/>
    </row>
    <row r="1186" spans="1:13" x14ac:dyDescent="0.2">
      <c r="A1186" s="1"/>
      <c r="B1186" s="1"/>
      <c r="C1186" s="16"/>
      <c r="D1186" s="1"/>
      <c r="E1186" s="1"/>
      <c r="F1186" s="1"/>
      <c r="G1186" s="1"/>
      <c r="H1186" s="11"/>
      <c r="I1186" s="11"/>
      <c r="J1186" s="11"/>
      <c r="K1186" s="2"/>
      <c r="L1186" s="2"/>
      <c r="M1186" s="1"/>
    </row>
    <row r="1187" spans="1:13" x14ac:dyDescent="0.2">
      <c r="A1187" s="1"/>
      <c r="B1187" s="1"/>
      <c r="C1187" s="16"/>
      <c r="D1187" s="1"/>
      <c r="E1187" s="1"/>
      <c r="F1187" s="1"/>
      <c r="G1187" s="1"/>
      <c r="H1187" s="11"/>
      <c r="I1187" s="11"/>
      <c r="J1187" s="11"/>
      <c r="K1187" s="2"/>
      <c r="L1187" s="2"/>
      <c r="M1187" s="1"/>
    </row>
    <row r="1188" spans="1:13" x14ac:dyDescent="0.2">
      <c r="A1188" s="1"/>
      <c r="B1188" s="1"/>
      <c r="C1188" s="16"/>
      <c r="D1188" s="1"/>
      <c r="E1188" s="1"/>
      <c r="F1188" s="1"/>
      <c r="G1188" s="1"/>
      <c r="H1188" s="11"/>
      <c r="I1188" s="11"/>
      <c r="J1188" s="11"/>
      <c r="K1188" s="2"/>
      <c r="L1188" s="2"/>
      <c r="M1188" s="1"/>
    </row>
    <row r="1189" spans="1:13" x14ac:dyDescent="0.2">
      <c r="A1189" s="1"/>
      <c r="B1189" s="1"/>
      <c r="C1189" s="16"/>
      <c r="D1189" s="1"/>
      <c r="E1189" s="1"/>
      <c r="F1189" s="1"/>
      <c r="G1189" s="1"/>
      <c r="H1189" s="11"/>
      <c r="I1189" s="11"/>
      <c r="J1189" s="11"/>
      <c r="K1189" s="2"/>
      <c r="L1189" s="2"/>
      <c r="M1189" s="1"/>
    </row>
    <row r="1190" spans="1:13" x14ac:dyDescent="0.2">
      <c r="A1190" s="1"/>
      <c r="B1190" s="1"/>
      <c r="C1190" s="16"/>
      <c r="D1190" s="1"/>
      <c r="E1190" s="1"/>
      <c r="F1190" s="1"/>
      <c r="G1190" s="1"/>
      <c r="H1190" s="11"/>
      <c r="I1190" s="11"/>
      <c r="J1190" s="11"/>
      <c r="K1190" s="2"/>
      <c r="L1190" s="2"/>
      <c r="M1190" s="1"/>
    </row>
    <row r="1191" spans="1:13" x14ac:dyDescent="0.2">
      <c r="A1191" s="1"/>
      <c r="B1191" s="1"/>
      <c r="C1191" s="16"/>
      <c r="D1191" s="1"/>
      <c r="E1191" s="1"/>
      <c r="F1191" s="1"/>
      <c r="G1191" s="1"/>
      <c r="H1191" s="11"/>
      <c r="I1191" s="11"/>
      <c r="J1191" s="11"/>
      <c r="K1191" s="2"/>
      <c r="L1191" s="2"/>
      <c r="M1191" s="1"/>
    </row>
    <row r="1192" spans="1:13" x14ac:dyDescent="0.2">
      <c r="A1192" s="1"/>
      <c r="B1192" s="1"/>
      <c r="C1192" s="16"/>
      <c r="D1192" s="1"/>
      <c r="E1192" s="1"/>
      <c r="F1192" s="1"/>
      <c r="G1192" s="1"/>
      <c r="H1192" s="11"/>
      <c r="I1192" s="11"/>
      <c r="J1192" s="11"/>
      <c r="K1192" s="2"/>
      <c r="L1192" s="2"/>
      <c r="M1192" s="1"/>
    </row>
    <row r="1193" spans="1:13" x14ac:dyDescent="0.2">
      <c r="A1193" s="1"/>
      <c r="B1193" s="1"/>
      <c r="C1193" s="16"/>
      <c r="D1193" s="1"/>
      <c r="E1193" s="1"/>
      <c r="F1193" s="1"/>
      <c r="G1193" s="1"/>
      <c r="H1193" s="11"/>
      <c r="I1193" s="11"/>
      <c r="J1193" s="11"/>
      <c r="K1193" s="2"/>
      <c r="L1193" s="2"/>
      <c r="M1193" s="1"/>
    </row>
    <row r="1194" spans="1:13" x14ac:dyDescent="0.2">
      <c r="A1194" s="1"/>
      <c r="B1194" s="1"/>
      <c r="C1194" s="16"/>
      <c r="D1194" s="1"/>
      <c r="E1194" s="1"/>
      <c r="F1194" s="1"/>
      <c r="G1194" s="1"/>
      <c r="H1194" s="11"/>
      <c r="I1194" s="11"/>
      <c r="J1194" s="11"/>
      <c r="K1194" s="2"/>
      <c r="L1194" s="2"/>
      <c r="M1194" s="1"/>
    </row>
    <row r="1195" spans="1:13" x14ac:dyDescent="0.2">
      <c r="A1195" s="1"/>
      <c r="B1195" s="1"/>
      <c r="C1195" s="16"/>
      <c r="D1195" s="1"/>
      <c r="E1195" s="1"/>
      <c r="F1195" s="1"/>
      <c r="G1195" s="1"/>
      <c r="H1195" s="11"/>
      <c r="I1195" s="11"/>
      <c r="J1195" s="11"/>
      <c r="K1195" s="2"/>
      <c r="L1195" s="2"/>
      <c r="M1195" s="1"/>
    </row>
    <row r="1196" spans="1:13" x14ac:dyDescent="0.2">
      <c r="A1196" s="1"/>
      <c r="B1196" s="1"/>
      <c r="C1196" s="16"/>
      <c r="D1196" s="1"/>
      <c r="E1196" s="1"/>
      <c r="F1196" s="1"/>
      <c r="G1196" s="1"/>
      <c r="H1196" s="11"/>
      <c r="I1196" s="11"/>
      <c r="J1196" s="11"/>
      <c r="K1196" s="2"/>
      <c r="L1196" s="2"/>
      <c r="M1196" s="1"/>
    </row>
    <row r="1197" spans="1:13" x14ac:dyDescent="0.2">
      <c r="A1197" s="1"/>
      <c r="B1197" s="1"/>
      <c r="C1197" s="16"/>
      <c r="D1197" s="1"/>
      <c r="E1197" s="1"/>
      <c r="F1197" s="1"/>
      <c r="G1197" s="1"/>
      <c r="H1197" s="11"/>
      <c r="I1197" s="11"/>
      <c r="J1197" s="11"/>
      <c r="K1197" s="2"/>
      <c r="L1197" s="2"/>
      <c r="M1197" s="1"/>
    </row>
    <row r="1198" spans="1:13" x14ac:dyDescent="0.2">
      <c r="A1198" s="1"/>
      <c r="B1198" s="1"/>
      <c r="C1198" s="16"/>
      <c r="D1198" s="1"/>
      <c r="E1198" s="1"/>
      <c r="F1198" s="1"/>
      <c r="G1198" s="1"/>
      <c r="H1198" s="11"/>
      <c r="I1198" s="11"/>
      <c r="J1198" s="11"/>
      <c r="K1198" s="2"/>
      <c r="L1198" s="2"/>
      <c r="M1198" s="1"/>
    </row>
    <row r="1199" spans="1:13" x14ac:dyDescent="0.2">
      <c r="A1199" s="1"/>
      <c r="B1199" s="1"/>
      <c r="C1199" s="16"/>
      <c r="D1199" s="1"/>
      <c r="E1199" s="1"/>
      <c r="F1199" s="1"/>
      <c r="G1199" s="1"/>
      <c r="H1199" s="11"/>
      <c r="I1199" s="11"/>
      <c r="J1199" s="11"/>
      <c r="K1199" s="2"/>
      <c r="L1199" s="2"/>
      <c r="M1199" s="1"/>
    </row>
    <row r="1200" spans="1:13" x14ac:dyDescent="0.2">
      <c r="A1200" s="1"/>
      <c r="B1200" s="1"/>
      <c r="C1200" s="16"/>
      <c r="D1200" s="1"/>
      <c r="E1200" s="1"/>
      <c r="F1200" s="1"/>
      <c r="G1200" s="1"/>
      <c r="H1200" s="11"/>
      <c r="I1200" s="11"/>
      <c r="J1200" s="11"/>
      <c r="K1200" s="2"/>
      <c r="L1200" s="2"/>
      <c r="M1200" s="1"/>
    </row>
    <row r="1201" spans="1:13" x14ac:dyDescent="0.2">
      <c r="A1201" s="1"/>
      <c r="B1201" s="1"/>
      <c r="C1201" s="16"/>
      <c r="D1201" s="1"/>
      <c r="E1201" s="1"/>
      <c r="F1201" s="1"/>
      <c r="G1201" s="1"/>
      <c r="H1201" s="11"/>
      <c r="I1201" s="11"/>
      <c r="J1201" s="11"/>
      <c r="K1201" s="2"/>
      <c r="L1201" s="2"/>
      <c r="M1201" s="1"/>
    </row>
    <row r="1202" spans="1:13" x14ac:dyDescent="0.2">
      <c r="A1202" s="1"/>
      <c r="B1202" s="1"/>
      <c r="C1202" s="16"/>
      <c r="D1202" s="1"/>
      <c r="E1202" s="1"/>
      <c r="F1202" s="1"/>
      <c r="G1202" s="1"/>
      <c r="H1202" s="11"/>
      <c r="I1202" s="11"/>
      <c r="J1202" s="11"/>
      <c r="K1202" s="2"/>
      <c r="L1202" s="2"/>
      <c r="M1202" s="1"/>
    </row>
    <row r="1203" spans="1:13" x14ac:dyDescent="0.2">
      <c r="A1203" s="1"/>
      <c r="B1203" s="1"/>
      <c r="C1203" s="16"/>
      <c r="D1203" s="1"/>
      <c r="E1203" s="1"/>
      <c r="F1203" s="1"/>
      <c r="G1203" s="1"/>
      <c r="H1203" s="11"/>
      <c r="I1203" s="11"/>
      <c r="J1203" s="11"/>
      <c r="K1203" s="2"/>
      <c r="L1203" s="2"/>
      <c r="M1203" s="1"/>
    </row>
    <row r="1204" spans="1:13" x14ac:dyDescent="0.2">
      <c r="A1204" s="1"/>
      <c r="B1204" s="1"/>
      <c r="C1204" s="16"/>
      <c r="D1204" s="1"/>
      <c r="E1204" s="1"/>
      <c r="F1204" s="1"/>
      <c r="G1204" s="1"/>
      <c r="H1204" s="11"/>
      <c r="I1204" s="11"/>
      <c r="J1204" s="11"/>
      <c r="K1204" s="2"/>
      <c r="L1204" s="2"/>
      <c r="M1204" s="1"/>
    </row>
    <row r="1205" spans="1:13" x14ac:dyDescent="0.2">
      <c r="A1205" s="1"/>
      <c r="B1205" s="1"/>
      <c r="C1205" s="16"/>
      <c r="D1205" s="1"/>
      <c r="E1205" s="1"/>
      <c r="F1205" s="1"/>
      <c r="G1205" s="1"/>
      <c r="H1205" s="11"/>
      <c r="I1205" s="11"/>
      <c r="J1205" s="11"/>
      <c r="K1205" s="2"/>
      <c r="L1205" s="2"/>
      <c r="M1205" s="1"/>
    </row>
    <row r="1206" spans="1:13" x14ac:dyDescent="0.2">
      <c r="A1206" s="1"/>
      <c r="B1206" s="1"/>
      <c r="C1206" s="16"/>
      <c r="D1206" s="1"/>
      <c r="E1206" s="1"/>
      <c r="F1206" s="1"/>
      <c r="G1206" s="1"/>
      <c r="H1206" s="11"/>
      <c r="I1206" s="11"/>
      <c r="J1206" s="11"/>
      <c r="K1206" s="2"/>
      <c r="L1206" s="2"/>
      <c r="M1206" s="1"/>
    </row>
    <row r="1207" spans="1:13" x14ac:dyDescent="0.2">
      <c r="A1207" s="1"/>
      <c r="B1207" s="1"/>
      <c r="C1207" s="16"/>
      <c r="D1207" s="1"/>
      <c r="E1207" s="1"/>
      <c r="F1207" s="1"/>
      <c r="G1207" s="1"/>
      <c r="H1207" s="11"/>
      <c r="I1207" s="11"/>
      <c r="J1207" s="11"/>
      <c r="K1207" s="2"/>
      <c r="L1207" s="2"/>
      <c r="M1207" s="1"/>
    </row>
    <row r="1208" spans="1:13" x14ac:dyDescent="0.2">
      <c r="A1208" s="1"/>
      <c r="B1208" s="1"/>
      <c r="C1208" s="16"/>
      <c r="D1208" s="1"/>
      <c r="E1208" s="1"/>
      <c r="F1208" s="1"/>
      <c r="G1208" s="1"/>
      <c r="H1208" s="11"/>
      <c r="I1208" s="11"/>
      <c r="J1208" s="11"/>
      <c r="K1208" s="2"/>
      <c r="L1208" s="2"/>
      <c r="M1208" s="1"/>
    </row>
    <row r="1209" spans="1:13" x14ac:dyDescent="0.2">
      <c r="A1209" s="1"/>
      <c r="B1209" s="1"/>
      <c r="C1209" s="16"/>
      <c r="D1209" s="1"/>
      <c r="E1209" s="1"/>
      <c r="F1209" s="1"/>
      <c r="G1209" s="1"/>
      <c r="H1209" s="11"/>
      <c r="I1209" s="11"/>
      <c r="J1209" s="11"/>
      <c r="K1209" s="2"/>
      <c r="L1209" s="2"/>
      <c r="M1209" s="1"/>
    </row>
    <row r="1210" spans="1:13" x14ac:dyDescent="0.2">
      <c r="A1210" s="1"/>
      <c r="B1210" s="1"/>
      <c r="C1210" s="16"/>
      <c r="D1210" s="1"/>
      <c r="E1210" s="1"/>
      <c r="F1210" s="1"/>
      <c r="G1210" s="1"/>
      <c r="H1210" s="11"/>
      <c r="I1210" s="11"/>
      <c r="J1210" s="11"/>
      <c r="K1210" s="2"/>
      <c r="L1210" s="2"/>
      <c r="M1210" s="1"/>
    </row>
    <row r="1211" spans="1:13" x14ac:dyDescent="0.2">
      <c r="A1211" s="1"/>
      <c r="B1211" s="1"/>
      <c r="C1211" s="16"/>
      <c r="D1211" s="1"/>
      <c r="E1211" s="1"/>
      <c r="F1211" s="1"/>
      <c r="G1211" s="1"/>
      <c r="H1211" s="11"/>
      <c r="I1211" s="11"/>
      <c r="J1211" s="11"/>
      <c r="K1211" s="2"/>
      <c r="L1211" s="2"/>
      <c r="M1211" s="1"/>
    </row>
    <row r="1212" spans="1:13" x14ac:dyDescent="0.2">
      <c r="A1212" s="1"/>
      <c r="B1212" s="1"/>
      <c r="C1212" s="16"/>
      <c r="D1212" s="1"/>
      <c r="E1212" s="1"/>
      <c r="F1212" s="1"/>
      <c r="G1212" s="1"/>
      <c r="H1212" s="11"/>
      <c r="I1212" s="11"/>
      <c r="J1212" s="11"/>
      <c r="K1212" s="2"/>
      <c r="L1212" s="2"/>
      <c r="M1212" s="1"/>
    </row>
    <row r="1213" spans="1:13" x14ac:dyDescent="0.2">
      <c r="A1213" s="1"/>
      <c r="B1213" s="1"/>
      <c r="C1213" s="16"/>
      <c r="D1213" s="1"/>
      <c r="E1213" s="1"/>
      <c r="F1213" s="1"/>
      <c r="G1213" s="1"/>
      <c r="H1213" s="11"/>
      <c r="I1213" s="11"/>
      <c r="J1213" s="11"/>
      <c r="K1213" s="2"/>
      <c r="L1213" s="2"/>
      <c r="M1213" s="1"/>
    </row>
    <row r="1214" spans="1:13" x14ac:dyDescent="0.2">
      <c r="A1214" s="1"/>
      <c r="B1214" s="1"/>
      <c r="C1214" s="16"/>
      <c r="D1214" s="1"/>
      <c r="E1214" s="1"/>
      <c r="F1214" s="1"/>
      <c r="G1214" s="1"/>
      <c r="H1214" s="11"/>
      <c r="I1214" s="11"/>
      <c r="J1214" s="11"/>
      <c r="K1214" s="2"/>
      <c r="L1214" s="2"/>
      <c r="M1214" s="1"/>
    </row>
    <row r="1215" spans="1:13" x14ac:dyDescent="0.2">
      <c r="A1215" s="1"/>
      <c r="B1215" s="1"/>
      <c r="C1215" s="16"/>
      <c r="D1215" s="1"/>
      <c r="E1215" s="1"/>
      <c r="F1215" s="1"/>
      <c r="G1215" s="1"/>
      <c r="H1215" s="11"/>
      <c r="I1215" s="11"/>
      <c r="J1215" s="11"/>
      <c r="K1215" s="2"/>
      <c r="L1215" s="2"/>
      <c r="M1215" s="1"/>
    </row>
    <row r="1216" spans="1:13" x14ac:dyDescent="0.2">
      <c r="A1216" s="1"/>
      <c r="B1216" s="1"/>
      <c r="C1216" s="16"/>
      <c r="D1216" s="1"/>
      <c r="E1216" s="1"/>
      <c r="F1216" s="1"/>
      <c r="G1216" s="1"/>
      <c r="H1216" s="11"/>
      <c r="I1216" s="11"/>
      <c r="J1216" s="11"/>
      <c r="K1216" s="2"/>
      <c r="L1216" s="2"/>
      <c r="M1216" s="1"/>
    </row>
    <row r="1217" spans="1:13" x14ac:dyDescent="0.2">
      <c r="A1217" s="1"/>
      <c r="B1217" s="1"/>
      <c r="C1217" s="16"/>
      <c r="D1217" s="1"/>
      <c r="E1217" s="1"/>
      <c r="F1217" s="1"/>
      <c r="G1217" s="1"/>
      <c r="H1217" s="11"/>
      <c r="I1217" s="11"/>
      <c r="J1217" s="11"/>
      <c r="K1217" s="2"/>
      <c r="L1217" s="2"/>
      <c r="M1217" s="1"/>
    </row>
    <row r="1218" spans="1:13" x14ac:dyDescent="0.2">
      <c r="A1218" s="1"/>
      <c r="B1218" s="1"/>
      <c r="C1218" s="16"/>
      <c r="D1218" s="1"/>
      <c r="E1218" s="1"/>
      <c r="F1218" s="1"/>
      <c r="G1218" s="1"/>
      <c r="H1218" s="11"/>
      <c r="I1218" s="11"/>
      <c r="J1218" s="11"/>
      <c r="K1218" s="2"/>
      <c r="L1218" s="2"/>
      <c r="M1218" s="1"/>
    </row>
    <row r="1219" spans="1:13" x14ac:dyDescent="0.2">
      <c r="A1219" s="1"/>
      <c r="B1219" s="1"/>
      <c r="C1219" s="16"/>
      <c r="D1219" s="1"/>
      <c r="E1219" s="1"/>
      <c r="F1219" s="1"/>
      <c r="G1219" s="1"/>
      <c r="H1219" s="11"/>
      <c r="I1219" s="11"/>
      <c r="J1219" s="11"/>
      <c r="K1219" s="2"/>
      <c r="L1219" s="2"/>
      <c r="M1219" s="1"/>
    </row>
    <row r="1220" spans="1:13" x14ac:dyDescent="0.2">
      <c r="A1220" s="1"/>
      <c r="B1220" s="1"/>
      <c r="C1220" s="16"/>
      <c r="D1220" s="1"/>
      <c r="E1220" s="1"/>
      <c r="F1220" s="1"/>
      <c r="G1220" s="1"/>
      <c r="H1220" s="11"/>
      <c r="I1220" s="11"/>
      <c r="J1220" s="11"/>
      <c r="K1220" s="2"/>
      <c r="L1220" s="2"/>
      <c r="M1220" s="1"/>
    </row>
    <row r="1221" spans="1:13" x14ac:dyDescent="0.2">
      <c r="A1221" s="1"/>
      <c r="B1221" s="1"/>
      <c r="C1221" s="16"/>
      <c r="D1221" s="1"/>
      <c r="E1221" s="1"/>
      <c r="F1221" s="1"/>
      <c r="G1221" s="1"/>
      <c r="H1221" s="11"/>
      <c r="I1221" s="11"/>
      <c r="J1221" s="11"/>
      <c r="K1221" s="2"/>
      <c r="L1221" s="2"/>
      <c r="M1221" s="1"/>
    </row>
    <row r="1222" spans="1:13" x14ac:dyDescent="0.2">
      <c r="A1222" s="1"/>
      <c r="B1222" s="1"/>
      <c r="C1222" s="16"/>
      <c r="D1222" s="1"/>
      <c r="E1222" s="1"/>
      <c r="F1222" s="1"/>
      <c r="G1222" s="1"/>
      <c r="H1222" s="11"/>
      <c r="I1222" s="11"/>
      <c r="J1222" s="11"/>
      <c r="K1222" s="2"/>
      <c r="L1222" s="2"/>
      <c r="M1222" s="1"/>
    </row>
    <row r="1223" spans="1:13" x14ac:dyDescent="0.2">
      <c r="A1223" s="1"/>
      <c r="B1223" s="1"/>
      <c r="C1223" s="16"/>
      <c r="D1223" s="1"/>
      <c r="E1223" s="1"/>
      <c r="F1223" s="1"/>
      <c r="G1223" s="1"/>
      <c r="H1223" s="11"/>
      <c r="I1223" s="11"/>
      <c r="J1223" s="11"/>
      <c r="K1223" s="2"/>
      <c r="L1223" s="2"/>
      <c r="M1223" s="1"/>
    </row>
    <row r="1224" spans="1:13" x14ac:dyDescent="0.2">
      <c r="A1224" s="1"/>
      <c r="B1224" s="1"/>
      <c r="C1224" s="16"/>
      <c r="D1224" s="1"/>
      <c r="E1224" s="1"/>
      <c r="F1224" s="1"/>
      <c r="G1224" s="1"/>
      <c r="H1224" s="11"/>
      <c r="I1224" s="11"/>
      <c r="J1224" s="11"/>
      <c r="K1224" s="2"/>
      <c r="L1224" s="2"/>
      <c r="M1224" s="1"/>
    </row>
    <row r="1225" spans="1:13" x14ac:dyDescent="0.2">
      <c r="A1225" s="1"/>
      <c r="B1225" s="1"/>
      <c r="C1225" s="16"/>
      <c r="D1225" s="1"/>
      <c r="E1225" s="1"/>
      <c r="F1225" s="1"/>
      <c r="G1225" s="1"/>
      <c r="H1225" s="11"/>
      <c r="I1225" s="11"/>
      <c r="J1225" s="11"/>
      <c r="K1225" s="2"/>
      <c r="L1225" s="2"/>
      <c r="M1225" s="1"/>
    </row>
    <row r="1226" spans="1:13" x14ac:dyDescent="0.2">
      <c r="A1226" s="1"/>
      <c r="B1226" s="1"/>
      <c r="C1226" s="16"/>
      <c r="D1226" s="1"/>
      <c r="E1226" s="1"/>
      <c r="F1226" s="1"/>
      <c r="G1226" s="1"/>
      <c r="H1226" s="11"/>
      <c r="I1226" s="11"/>
      <c r="J1226" s="11"/>
      <c r="K1226" s="2"/>
      <c r="L1226" s="2"/>
      <c r="M1226" s="1"/>
    </row>
    <row r="1227" spans="1:13" x14ac:dyDescent="0.2">
      <c r="A1227" s="1"/>
      <c r="B1227" s="1"/>
      <c r="C1227" s="16"/>
      <c r="D1227" s="1"/>
      <c r="E1227" s="1"/>
      <c r="F1227" s="1"/>
      <c r="G1227" s="1"/>
      <c r="H1227" s="11"/>
      <c r="I1227" s="11"/>
      <c r="J1227" s="11"/>
      <c r="K1227" s="2"/>
      <c r="L1227" s="2"/>
      <c r="M1227" s="1"/>
    </row>
    <row r="1228" spans="1:13" x14ac:dyDescent="0.2">
      <c r="A1228" s="1"/>
      <c r="B1228" s="1"/>
      <c r="C1228" s="16"/>
      <c r="D1228" s="1"/>
      <c r="E1228" s="1"/>
      <c r="F1228" s="1"/>
      <c r="G1228" s="1"/>
      <c r="H1228" s="11"/>
      <c r="I1228" s="11"/>
      <c r="J1228" s="11"/>
      <c r="K1228" s="2"/>
      <c r="L1228" s="2"/>
      <c r="M1228" s="1"/>
    </row>
    <row r="1229" spans="1:13" x14ac:dyDescent="0.2">
      <c r="A1229" s="1"/>
      <c r="B1229" s="1"/>
      <c r="C1229" s="16"/>
      <c r="D1229" s="1"/>
      <c r="E1229" s="1"/>
      <c r="F1229" s="1"/>
      <c r="G1229" s="1"/>
      <c r="H1229" s="11"/>
      <c r="I1229" s="11"/>
      <c r="J1229" s="11"/>
      <c r="K1229" s="2"/>
      <c r="L1229" s="2"/>
      <c r="M1229" s="1"/>
    </row>
    <row r="1230" spans="1:13" x14ac:dyDescent="0.2">
      <c r="A1230" s="1"/>
      <c r="B1230" s="1"/>
      <c r="C1230" s="16"/>
      <c r="D1230" s="1"/>
      <c r="E1230" s="1"/>
      <c r="F1230" s="1"/>
      <c r="G1230" s="1"/>
      <c r="H1230" s="11"/>
      <c r="I1230" s="11"/>
      <c r="J1230" s="11"/>
      <c r="K1230" s="2"/>
      <c r="L1230" s="2"/>
      <c r="M1230" s="1"/>
    </row>
    <row r="1231" spans="1:13" x14ac:dyDescent="0.2">
      <c r="A1231" s="1"/>
      <c r="B1231" s="1"/>
      <c r="C1231" s="16"/>
      <c r="D1231" s="1"/>
      <c r="E1231" s="1"/>
      <c r="F1231" s="1"/>
      <c r="G1231" s="1"/>
      <c r="H1231" s="11"/>
      <c r="I1231" s="11"/>
      <c r="J1231" s="11"/>
      <c r="K1231" s="2"/>
      <c r="L1231" s="2"/>
      <c r="M1231" s="1"/>
    </row>
    <row r="1232" spans="1:13" x14ac:dyDescent="0.2">
      <c r="A1232" s="1"/>
      <c r="B1232" s="1"/>
      <c r="C1232" s="16"/>
      <c r="D1232" s="1"/>
      <c r="E1232" s="1"/>
      <c r="F1232" s="1"/>
      <c r="G1232" s="1"/>
      <c r="H1232" s="11"/>
      <c r="I1232" s="11"/>
      <c r="J1232" s="11"/>
      <c r="K1232" s="2"/>
      <c r="L1232" s="2"/>
      <c r="M1232" s="1"/>
    </row>
    <row r="1233" spans="1:13" x14ac:dyDescent="0.2">
      <c r="A1233" s="1"/>
      <c r="B1233" s="1"/>
      <c r="C1233" s="16"/>
      <c r="D1233" s="1"/>
      <c r="E1233" s="1"/>
      <c r="F1233" s="1"/>
      <c r="G1233" s="1"/>
      <c r="H1233" s="11"/>
      <c r="I1233" s="11"/>
      <c r="J1233" s="11"/>
      <c r="K1233" s="2"/>
      <c r="L1233" s="2"/>
      <c r="M1233" s="1"/>
    </row>
    <row r="1234" spans="1:13" x14ac:dyDescent="0.2">
      <c r="A1234" s="1"/>
      <c r="B1234" s="1"/>
      <c r="C1234" s="16"/>
      <c r="D1234" s="1"/>
      <c r="E1234" s="1"/>
      <c r="F1234" s="1"/>
      <c r="G1234" s="1"/>
      <c r="H1234" s="11"/>
      <c r="I1234" s="11"/>
      <c r="J1234" s="11"/>
      <c r="K1234" s="2"/>
      <c r="L1234" s="2"/>
      <c r="M1234" s="1"/>
    </row>
    <row r="1235" spans="1:13" x14ac:dyDescent="0.2">
      <c r="A1235" s="1"/>
      <c r="B1235" s="1"/>
      <c r="C1235" s="16"/>
      <c r="D1235" s="1"/>
      <c r="E1235" s="1"/>
      <c r="F1235" s="1"/>
      <c r="G1235" s="1"/>
      <c r="H1235" s="11"/>
      <c r="I1235" s="11"/>
      <c r="J1235" s="11"/>
      <c r="K1235" s="2"/>
      <c r="L1235" s="2"/>
      <c r="M1235" s="1"/>
    </row>
    <row r="1236" spans="1:13" x14ac:dyDescent="0.2">
      <c r="A1236" s="1"/>
      <c r="B1236" s="1"/>
      <c r="C1236" s="16"/>
      <c r="D1236" s="1"/>
      <c r="E1236" s="1"/>
      <c r="F1236" s="1"/>
      <c r="G1236" s="1"/>
      <c r="H1236" s="11"/>
      <c r="I1236" s="11"/>
      <c r="J1236" s="11"/>
      <c r="K1236" s="2"/>
      <c r="L1236" s="2"/>
      <c r="M1236" s="1"/>
    </row>
    <row r="1237" spans="1:13" x14ac:dyDescent="0.2">
      <c r="A1237" s="1"/>
      <c r="B1237" s="1"/>
      <c r="C1237" s="16"/>
      <c r="D1237" s="1"/>
      <c r="E1237" s="1"/>
      <c r="F1237" s="1"/>
      <c r="G1237" s="1"/>
      <c r="H1237" s="11"/>
      <c r="I1237" s="11"/>
      <c r="J1237" s="11"/>
      <c r="K1237" s="2"/>
      <c r="L1237" s="2"/>
      <c r="M1237" s="1"/>
    </row>
    <row r="1238" spans="1:13" x14ac:dyDescent="0.2">
      <c r="A1238" s="1"/>
      <c r="B1238" s="1"/>
      <c r="C1238" s="16"/>
      <c r="D1238" s="1"/>
      <c r="E1238" s="1"/>
      <c r="F1238" s="1"/>
      <c r="G1238" s="1"/>
      <c r="H1238" s="11"/>
      <c r="I1238" s="11"/>
      <c r="J1238" s="11"/>
      <c r="K1238" s="2"/>
      <c r="L1238" s="2"/>
      <c r="M1238" s="1"/>
    </row>
    <row r="1239" spans="1:13" x14ac:dyDescent="0.2">
      <c r="A1239" s="1"/>
      <c r="B1239" s="1"/>
      <c r="C1239" s="16"/>
      <c r="D1239" s="1"/>
      <c r="E1239" s="1"/>
      <c r="F1239" s="1"/>
      <c r="G1239" s="1"/>
      <c r="H1239" s="11"/>
      <c r="I1239" s="11"/>
      <c r="J1239" s="11"/>
      <c r="K1239" s="2"/>
      <c r="L1239" s="2"/>
      <c r="M1239" s="1"/>
    </row>
    <row r="1240" spans="1:13" x14ac:dyDescent="0.2">
      <c r="A1240" s="1"/>
      <c r="B1240" s="1"/>
      <c r="C1240" s="16"/>
      <c r="D1240" s="1"/>
      <c r="E1240" s="1"/>
      <c r="F1240" s="1"/>
      <c r="G1240" s="1"/>
      <c r="H1240" s="11"/>
      <c r="I1240" s="11"/>
      <c r="J1240" s="11"/>
      <c r="K1240" s="2"/>
      <c r="L1240" s="2"/>
      <c r="M1240" s="1"/>
    </row>
    <row r="1241" spans="1:13" x14ac:dyDescent="0.2">
      <c r="A1241" s="1"/>
      <c r="B1241" s="1"/>
      <c r="C1241" s="16"/>
      <c r="D1241" s="1"/>
      <c r="E1241" s="1"/>
      <c r="F1241" s="1"/>
      <c r="G1241" s="1"/>
      <c r="H1241" s="11"/>
      <c r="I1241" s="11"/>
      <c r="J1241" s="11"/>
      <c r="K1241" s="2"/>
      <c r="L1241" s="2"/>
      <c r="M1241" s="1"/>
    </row>
    <row r="1242" spans="1:13" x14ac:dyDescent="0.2">
      <c r="A1242" s="1"/>
      <c r="B1242" s="1"/>
      <c r="C1242" s="16"/>
      <c r="D1242" s="1"/>
      <c r="E1242" s="1"/>
      <c r="F1242" s="1"/>
      <c r="G1242" s="1"/>
      <c r="H1242" s="11"/>
      <c r="I1242" s="11"/>
      <c r="J1242" s="11"/>
      <c r="K1242" s="2"/>
      <c r="L1242" s="2"/>
      <c r="M1242" s="1"/>
    </row>
    <row r="1243" spans="1:13" x14ac:dyDescent="0.2">
      <c r="A1243" s="1"/>
      <c r="B1243" s="1"/>
      <c r="C1243" s="16"/>
      <c r="D1243" s="1"/>
      <c r="E1243" s="1"/>
      <c r="F1243" s="1"/>
      <c r="G1243" s="1"/>
      <c r="H1243" s="11"/>
      <c r="I1243" s="11"/>
      <c r="J1243" s="11"/>
      <c r="K1243" s="2"/>
      <c r="L1243" s="2"/>
      <c r="M1243" s="1"/>
    </row>
    <row r="1244" spans="1:13" x14ac:dyDescent="0.2">
      <c r="A1244" s="1"/>
      <c r="B1244" s="1"/>
      <c r="C1244" s="16"/>
      <c r="D1244" s="1"/>
      <c r="E1244" s="1"/>
      <c r="F1244" s="1"/>
      <c r="G1244" s="1"/>
      <c r="H1244" s="11"/>
      <c r="I1244" s="11"/>
      <c r="J1244" s="11"/>
      <c r="K1244" s="2"/>
      <c r="L1244" s="2"/>
      <c r="M1244" s="1"/>
    </row>
    <row r="1245" spans="1:13" x14ac:dyDescent="0.2">
      <c r="A1245" s="1"/>
      <c r="B1245" s="1"/>
      <c r="C1245" s="16"/>
      <c r="D1245" s="1"/>
      <c r="E1245" s="1"/>
      <c r="F1245" s="1"/>
      <c r="G1245" s="1"/>
      <c r="H1245" s="11"/>
      <c r="I1245" s="11"/>
      <c r="J1245" s="11"/>
      <c r="K1245" s="2"/>
      <c r="L1245" s="2"/>
      <c r="M1245" s="1"/>
    </row>
    <row r="1246" spans="1:13" x14ac:dyDescent="0.2">
      <c r="A1246" s="1"/>
      <c r="B1246" s="1"/>
      <c r="C1246" s="16"/>
      <c r="D1246" s="1"/>
      <c r="E1246" s="1"/>
      <c r="F1246" s="1"/>
      <c r="G1246" s="1"/>
      <c r="H1246" s="11"/>
      <c r="I1246" s="11"/>
      <c r="J1246" s="11"/>
      <c r="K1246" s="2"/>
      <c r="L1246" s="2"/>
      <c r="M1246" s="1"/>
    </row>
    <row r="1247" spans="1:13" x14ac:dyDescent="0.2">
      <c r="A1247" s="1"/>
      <c r="B1247" s="1"/>
      <c r="C1247" s="16"/>
      <c r="D1247" s="1"/>
      <c r="E1247" s="1"/>
      <c r="F1247" s="1"/>
      <c r="G1247" s="1"/>
      <c r="H1247" s="11"/>
      <c r="I1247" s="11"/>
      <c r="J1247" s="11"/>
      <c r="K1247" s="2"/>
      <c r="L1247" s="2"/>
      <c r="M1247" s="1"/>
    </row>
    <row r="1248" spans="1:13" x14ac:dyDescent="0.2">
      <c r="A1248" s="1"/>
      <c r="B1248" s="1"/>
      <c r="C1248" s="16"/>
      <c r="D1248" s="1"/>
      <c r="E1248" s="1"/>
      <c r="F1248" s="1"/>
      <c r="G1248" s="1"/>
      <c r="H1248" s="11"/>
      <c r="I1248" s="11"/>
      <c r="J1248" s="11"/>
      <c r="K1248" s="2"/>
      <c r="L1248" s="2"/>
      <c r="M1248" s="1"/>
    </row>
    <row r="1249" spans="1:13" x14ac:dyDescent="0.2">
      <c r="A1249" s="1"/>
      <c r="B1249" s="1"/>
      <c r="C1249" s="16"/>
      <c r="D1249" s="1"/>
      <c r="E1249" s="1"/>
      <c r="F1249" s="1"/>
      <c r="G1249" s="1"/>
      <c r="H1249" s="11"/>
      <c r="I1249" s="11"/>
      <c r="J1249" s="11"/>
      <c r="K1249" s="2"/>
      <c r="L1249" s="2"/>
      <c r="M1249" s="1"/>
    </row>
    <row r="1250" spans="1:13" x14ac:dyDescent="0.2">
      <c r="A1250" s="1"/>
      <c r="B1250" s="1"/>
      <c r="C1250" s="16"/>
      <c r="D1250" s="1"/>
      <c r="E1250" s="1"/>
      <c r="F1250" s="1"/>
      <c r="G1250" s="1"/>
      <c r="H1250" s="11"/>
      <c r="I1250" s="11"/>
      <c r="J1250" s="11"/>
      <c r="K1250" s="2"/>
      <c r="L1250" s="2"/>
      <c r="M1250" s="1"/>
    </row>
    <row r="1251" spans="1:13" x14ac:dyDescent="0.2">
      <c r="A1251" s="1"/>
      <c r="B1251" s="1"/>
      <c r="C1251" s="16"/>
      <c r="D1251" s="1"/>
      <c r="E1251" s="1"/>
      <c r="F1251" s="1"/>
      <c r="G1251" s="1"/>
      <c r="H1251" s="11"/>
      <c r="I1251" s="11"/>
      <c r="J1251" s="11"/>
      <c r="K1251" s="2"/>
      <c r="L1251" s="2"/>
      <c r="M1251" s="1"/>
    </row>
    <row r="1252" spans="1:13" x14ac:dyDescent="0.2">
      <c r="A1252" s="1"/>
      <c r="B1252" s="1"/>
      <c r="C1252" s="16"/>
      <c r="D1252" s="1"/>
      <c r="E1252" s="1"/>
      <c r="F1252" s="1"/>
      <c r="G1252" s="1"/>
      <c r="H1252" s="11"/>
      <c r="I1252" s="11"/>
      <c r="J1252" s="11"/>
      <c r="K1252" s="2"/>
      <c r="L1252" s="2"/>
      <c r="M1252" s="1"/>
    </row>
    <row r="1253" spans="1:13" x14ac:dyDescent="0.2">
      <c r="A1253" s="1"/>
      <c r="B1253" s="1"/>
      <c r="C1253" s="16"/>
      <c r="D1253" s="1"/>
      <c r="E1253" s="1"/>
      <c r="F1253" s="1"/>
      <c r="G1253" s="1"/>
      <c r="H1253" s="11"/>
      <c r="I1253" s="11"/>
      <c r="J1253" s="11"/>
      <c r="K1253" s="2"/>
      <c r="L1253" s="2"/>
      <c r="M1253" s="1"/>
    </row>
    <row r="1254" spans="1:13" x14ac:dyDescent="0.2">
      <c r="A1254" s="1"/>
      <c r="B1254" s="1"/>
      <c r="C1254" s="16"/>
      <c r="D1254" s="1"/>
      <c r="E1254" s="1"/>
      <c r="F1254" s="1"/>
      <c r="G1254" s="1"/>
      <c r="H1254" s="11"/>
      <c r="I1254" s="11"/>
      <c r="J1254" s="11"/>
      <c r="K1254" s="2"/>
      <c r="L1254" s="2"/>
      <c r="M1254" s="1"/>
    </row>
    <row r="1255" spans="1:13" x14ac:dyDescent="0.2">
      <c r="A1255" s="1"/>
      <c r="B1255" s="1"/>
      <c r="C1255" s="16"/>
      <c r="D1255" s="1"/>
      <c r="E1255" s="1"/>
      <c r="F1255" s="1"/>
      <c r="G1255" s="1"/>
      <c r="H1255" s="11"/>
      <c r="I1255" s="11"/>
      <c r="J1255" s="11"/>
      <c r="K1255" s="2"/>
      <c r="L1255" s="2"/>
      <c r="M1255" s="1"/>
    </row>
    <row r="1256" spans="1:13" x14ac:dyDescent="0.2">
      <c r="A1256" s="1"/>
      <c r="B1256" s="1"/>
      <c r="C1256" s="16"/>
      <c r="D1256" s="1"/>
      <c r="E1256" s="1"/>
      <c r="F1256" s="1"/>
      <c r="G1256" s="1"/>
      <c r="H1256" s="11"/>
      <c r="I1256" s="11"/>
      <c r="J1256" s="11"/>
      <c r="K1256" s="2"/>
      <c r="L1256" s="2"/>
      <c r="M1256" s="1"/>
    </row>
    <row r="1257" spans="1:13" x14ac:dyDescent="0.2">
      <c r="A1257" s="1"/>
      <c r="B1257" s="1"/>
      <c r="C1257" s="16"/>
      <c r="D1257" s="1"/>
      <c r="E1257" s="1"/>
      <c r="F1257" s="1"/>
      <c r="G1257" s="1"/>
      <c r="H1257" s="11"/>
      <c r="I1257" s="11"/>
      <c r="J1257" s="11"/>
      <c r="K1257" s="2"/>
      <c r="L1257" s="2"/>
      <c r="M1257" s="1"/>
    </row>
    <row r="1258" spans="1:13" x14ac:dyDescent="0.2">
      <c r="A1258" s="1"/>
      <c r="B1258" s="1"/>
      <c r="C1258" s="16"/>
      <c r="D1258" s="1"/>
      <c r="E1258" s="1"/>
      <c r="F1258" s="1"/>
      <c r="G1258" s="1"/>
      <c r="H1258" s="11"/>
      <c r="I1258" s="11"/>
      <c r="J1258" s="11"/>
      <c r="K1258" s="2"/>
      <c r="L1258" s="2"/>
      <c r="M1258" s="1"/>
    </row>
    <row r="1259" spans="1:13" x14ac:dyDescent="0.2">
      <c r="A1259" s="1"/>
      <c r="B1259" s="1"/>
      <c r="C1259" s="16"/>
      <c r="D1259" s="1"/>
      <c r="E1259" s="1"/>
      <c r="F1259" s="1"/>
      <c r="G1259" s="1"/>
      <c r="H1259" s="11"/>
      <c r="I1259" s="11"/>
      <c r="J1259" s="11"/>
      <c r="K1259" s="2"/>
      <c r="L1259" s="2"/>
      <c r="M1259" s="1"/>
    </row>
    <row r="1260" spans="1:13" x14ac:dyDescent="0.2">
      <c r="A1260" s="1"/>
      <c r="B1260" s="1"/>
      <c r="C1260" s="16"/>
      <c r="D1260" s="1"/>
      <c r="E1260" s="1"/>
      <c r="F1260" s="1"/>
      <c r="G1260" s="1"/>
      <c r="H1260" s="11"/>
      <c r="I1260" s="11"/>
      <c r="J1260" s="11"/>
      <c r="K1260" s="2"/>
      <c r="L1260" s="2"/>
      <c r="M1260" s="1"/>
    </row>
    <row r="1261" spans="1:13" x14ac:dyDescent="0.2">
      <c r="A1261" s="1"/>
      <c r="B1261" s="1"/>
      <c r="C1261" s="16"/>
      <c r="D1261" s="1"/>
      <c r="E1261" s="1"/>
      <c r="F1261" s="1"/>
      <c r="G1261" s="1"/>
      <c r="H1261" s="11"/>
      <c r="I1261" s="11"/>
      <c r="J1261" s="11"/>
      <c r="K1261" s="2"/>
      <c r="L1261" s="2"/>
      <c r="M1261" s="1"/>
    </row>
    <row r="1262" spans="1:13" x14ac:dyDescent="0.2">
      <c r="A1262" s="1"/>
      <c r="B1262" s="1"/>
      <c r="C1262" s="16"/>
      <c r="D1262" s="1"/>
      <c r="E1262" s="1"/>
      <c r="F1262" s="1"/>
      <c r="G1262" s="1"/>
      <c r="H1262" s="11"/>
      <c r="I1262" s="11"/>
      <c r="J1262" s="11"/>
      <c r="K1262" s="2"/>
      <c r="L1262" s="2"/>
      <c r="M1262" s="1"/>
    </row>
    <row r="1263" spans="1:13" x14ac:dyDescent="0.2">
      <c r="A1263" s="1"/>
      <c r="B1263" s="1"/>
      <c r="C1263" s="16"/>
      <c r="D1263" s="1"/>
      <c r="E1263" s="1"/>
      <c r="F1263" s="1"/>
      <c r="G1263" s="1"/>
      <c r="H1263" s="11"/>
      <c r="I1263" s="11"/>
      <c r="J1263" s="11"/>
      <c r="K1263" s="2"/>
      <c r="L1263" s="2"/>
      <c r="M1263" s="1"/>
    </row>
    <row r="1264" spans="1:13" x14ac:dyDescent="0.2">
      <c r="A1264" s="1"/>
      <c r="B1264" s="1"/>
      <c r="C1264" s="16"/>
      <c r="D1264" s="1"/>
      <c r="E1264" s="1"/>
      <c r="F1264" s="1"/>
      <c r="G1264" s="1"/>
      <c r="H1264" s="11"/>
      <c r="I1264" s="11"/>
      <c r="J1264" s="11"/>
      <c r="K1264" s="2"/>
      <c r="L1264" s="2"/>
      <c r="M1264" s="1"/>
    </row>
    <row r="1265" spans="1:13" x14ac:dyDescent="0.2">
      <c r="A1265" s="1"/>
      <c r="B1265" s="1"/>
      <c r="C1265" s="16"/>
      <c r="D1265" s="1"/>
      <c r="E1265" s="1"/>
      <c r="F1265" s="1"/>
      <c r="G1265" s="1"/>
      <c r="H1265" s="11"/>
      <c r="I1265" s="11"/>
      <c r="J1265" s="11"/>
      <c r="K1265" s="2"/>
      <c r="L1265" s="2"/>
      <c r="M1265" s="1"/>
    </row>
    <row r="1266" spans="1:13" x14ac:dyDescent="0.2">
      <c r="A1266" s="1"/>
      <c r="B1266" s="1"/>
      <c r="C1266" s="16"/>
      <c r="D1266" s="1"/>
      <c r="E1266" s="1"/>
      <c r="F1266" s="1"/>
      <c r="G1266" s="1"/>
      <c r="H1266" s="11"/>
      <c r="I1266" s="11"/>
      <c r="J1266" s="11"/>
      <c r="K1266" s="2"/>
      <c r="L1266" s="2"/>
      <c r="M1266" s="1"/>
    </row>
    <row r="1267" spans="1:13" x14ac:dyDescent="0.2">
      <c r="A1267" s="1"/>
      <c r="B1267" s="1"/>
      <c r="C1267" s="16"/>
      <c r="D1267" s="1"/>
      <c r="E1267" s="1"/>
      <c r="F1267" s="1"/>
      <c r="G1267" s="1"/>
      <c r="H1267" s="11"/>
      <c r="I1267" s="11"/>
      <c r="J1267" s="11"/>
      <c r="K1267" s="2"/>
      <c r="L1267" s="2"/>
      <c r="M1267" s="1"/>
    </row>
    <row r="1268" spans="1:13" x14ac:dyDescent="0.2">
      <c r="A1268" s="1"/>
      <c r="B1268" s="1"/>
      <c r="C1268" s="16"/>
      <c r="D1268" s="1"/>
      <c r="E1268" s="1"/>
      <c r="F1268" s="1"/>
      <c r="G1268" s="1"/>
      <c r="H1268" s="11"/>
      <c r="I1268" s="11"/>
      <c r="J1268" s="11"/>
      <c r="K1268" s="2"/>
      <c r="L1268" s="2"/>
      <c r="M1268" s="1"/>
    </row>
    <row r="1269" spans="1:13" x14ac:dyDescent="0.2">
      <c r="A1269" s="1"/>
      <c r="B1269" s="1"/>
      <c r="C1269" s="16"/>
      <c r="D1269" s="1"/>
      <c r="E1269" s="1"/>
      <c r="F1269" s="1"/>
      <c r="G1269" s="1"/>
      <c r="H1269" s="11"/>
      <c r="I1269" s="11"/>
      <c r="J1269" s="11"/>
      <c r="K1269" s="2"/>
      <c r="L1269" s="2"/>
      <c r="M1269" s="1"/>
    </row>
    <row r="1270" spans="1:13" x14ac:dyDescent="0.2">
      <c r="A1270" s="1"/>
      <c r="B1270" s="1"/>
      <c r="C1270" s="16"/>
      <c r="D1270" s="1"/>
      <c r="E1270" s="1"/>
      <c r="F1270" s="1"/>
      <c r="G1270" s="1"/>
      <c r="H1270" s="11"/>
      <c r="I1270" s="11"/>
      <c r="J1270" s="11"/>
      <c r="K1270" s="2"/>
      <c r="L1270" s="2"/>
      <c r="M1270" s="1"/>
    </row>
    <row r="1271" spans="1:13" x14ac:dyDescent="0.2">
      <c r="A1271" s="1"/>
      <c r="B1271" s="1"/>
      <c r="C1271" s="16"/>
      <c r="D1271" s="1"/>
      <c r="E1271" s="1"/>
      <c r="F1271" s="1"/>
      <c r="G1271" s="1"/>
      <c r="H1271" s="11"/>
      <c r="I1271" s="11"/>
      <c r="J1271" s="11"/>
      <c r="K1271" s="2"/>
      <c r="L1271" s="2"/>
      <c r="M1271" s="1"/>
    </row>
    <row r="1272" spans="1:13" x14ac:dyDescent="0.2">
      <c r="A1272" s="1"/>
      <c r="B1272" s="1"/>
      <c r="C1272" s="16"/>
      <c r="D1272" s="1"/>
      <c r="E1272" s="1"/>
      <c r="F1272" s="1"/>
      <c r="G1272" s="1"/>
      <c r="H1272" s="11"/>
      <c r="I1272" s="11"/>
      <c r="J1272" s="11"/>
      <c r="K1272" s="2"/>
      <c r="L1272" s="2"/>
      <c r="M1272" s="1"/>
    </row>
    <row r="1273" spans="1:13" x14ac:dyDescent="0.2">
      <c r="A1273" s="1"/>
      <c r="B1273" s="1"/>
      <c r="C1273" s="16"/>
      <c r="D1273" s="1"/>
      <c r="E1273" s="1"/>
      <c r="F1273" s="1"/>
      <c r="G1273" s="1"/>
      <c r="H1273" s="11"/>
      <c r="I1273" s="11"/>
      <c r="J1273" s="11"/>
      <c r="K1273" s="2"/>
      <c r="L1273" s="2"/>
      <c r="M1273" s="1"/>
    </row>
    <row r="1274" spans="1:13" x14ac:dyDescent="0.2">
      <c r="A1274" s="1"/>
      <c r="B1274" s="1"/>
      <c r="C1274" s="16"/>
      <c r="D1274" s="1"/>
      <c r="E1274" s="1"/>
      <c r="F1274" s="1"/>
      <c r="G1274" s="1"/>
      <c r="H1274" s="11"/>
      <c r="I1274" s="11"/>
      <c r="J1274" s="11"/>
      <c r="K1274" s="2"/>
      <c r="L1274" s="2"/>
      <c r="M1274" s="1"/>
    </row>
    <row r="1275" spans="1:13" x14ac:dyDescent="0.2">
      <c r="A1275" s="1"/>
      <c r="B1275" s="1"/>
      <c r="C1275" s="16"/>
      <c r="D1275" s="1"/>
      <c r="E1275" s="1"/>
      <c r="F1275" s="1"/>
      <c r="G1275" s="1"/>
      <c r="H1275" s="11"/>
      <c r="I1275" s="11"/>
      <c r="J1275" s="11"/>
      <c r="K1275" s="2"/>
      <c r="L1275" s="2"/>
      <c r="M1275" s="1"/>
    </row>
    <row r="1276" spans="1:13" x14ac:dyDescent="0.2">
      <c r="A1276" s="1"/>
      <c r="B1276" s="1"/>
      <c r="C1276" s="16"/>
      <c r="D1276" s="1"/>
      <c r="E1276" s="1"/>
      <c r="F1276" s="1"/>
      <c r="G1276" s="1"/>
      <c r="H1276" s="11"/>
      <c r="I1276" s="11"/>
      <c r="J1276" s="11"/>
      <c r="K1276" s="2"/>
      <c r="L1276" s="2"/>
      <c r="M1276" s="1"/>
    </row>
    <row r="1277" spans="1:13" x14ac:dyDescent="0.2">
      <c r="A1277" s="1"/>
      <c r="B1277" s="1"/>
      <c r="C1277" s="16"/>
      <c r="D1277" s="1"/>
      <c r="E1277" s="1"/>
      <c r="F1277" s="1"/>
      <c r="G1277" s="1"/>
      <c r="H1277" s="11"/>
      <c r="I1277" s="11"/>
      <c r="J1277" s="11"/>
      <c r="K1277" s="2"/>
      <c r="L1277" s="2"/>
      <c r="M1277" s="1"/>
    </row>
    <row r="1278" spans="1:13" x14ac:dyDescent="0.2">
      <c r="A1278" s="1"/>
      <c r="B1278" s="1"/>
      <c r="C1278" s="16"/>
      <c r="D1278" s="1"/>
      <c r="E1278" s="1"/>
      <c r="F1278" s="1"/>
      <c r="G1278" s="1"/>
      <c r="H1278" s="11"/>
      <c r="I1278" s="11"/>
      <c r="J1278" s="11"/>
      <c r="K1278" s="2"/>
      <c r="L1278" s="2"/>
      <c r="M1278" s="1"/>
    </row>
    <row r="1279" spans="1:13" x14ac:dyDescent="0.2">
      <c r="A1279" s="1"/>
      <c r="B1279" s="1"/>
      <c r="C1279" s="16"/>
      <c r="D1279" s="1"/>
      <c r="E1279" s="1"/>
      <c r="F1279" s="1"/>
      <c r="G1279" s="1"/>
      <c r="H1279" s="11"/>
      <c r="I1279" s="11"/>
      <c r="J1279" s="11"/>
      <c r="K1279" s="2"/>
      <c r="L1279" s="2"/>
      <c r="M1279" s="1"/>
    </row>
    <row r="1280" spans="1:13" x14ac:dyDescent="0.2">
      <c r="A1280" s="1"/>
      <c r="B1280" s="1"/>
      <c r="C1280" s="16"/>
      <c r="D1280" s="1"/>
      <c r="E1280" s="1"/>
      <c r="F1280" s="1"/>
      <c r="G1280" s="1"/>
      <c r="H1280" s="11"/>
      <c r="I1280" s="11"/>
      <c r="J1280" s="11"/>
      <c r="K1280" s="2"/>
      <c r="L1280" s="2"/>
      <c r="M1280" s="1"/>
    </row>
    <row r="1281" spans="1:13" x14ac:dyDescent="0.2">
      <c r="A1281" s="1"/>
      <c r="B1281" s="1"/>
      <c r="C1281" s="16"/>
      <c r="D1281" s="1"/>
      <c r="E1281" s="1"/>
      <c r="F1281" s="1"/>
      <c r="G1281" s="1"/>
      <c r="H1281" s="11"/>
      <c r="I1281" s="11"/>
      <c r="J1281" s="11"/>
      <c r="K1281" s="2"/>
      <c r="L1281" s="2"/>
      <c r="M1281" s="1"/>
    </row>
    <row r="1282" spans="1:13" x14ac:dyDescent="0.2">
      <c r="A1282" s="1"/>
      <c r="B1282" s="1"/>
      <c r="C1282" s="16"/>
      <c r="D1282" s="1"/>
      <c r="E1282" s="1"/>
      <c r="F1282" s="1"/>
      <c r="G1282" s="1"/>
      <c r="H1282" s="11"/>
      <c r="I1282" s="11"/>
      <c r="J1282" s="11"/>
      <c r="K1282" s="2"/>
      <c r="L1282" s="2"/>
      <c r="M1282" s="1"/>
    </row>
    <row r="1283" spans="1:13" x14ac:dyDescent="0.2">
      <c r="A1283" s="1"/>
      <c r="B1283" s="1"/>
      <c r="C1283" s="16"/>
      <c r="D1283" s="1"/>
      <c r="E1283" s="1"/>
      <c r="F1283" s="1"/>
      <c r="G1283" s="1"/>
      <c r="H1283" s="11"/>
      <c r="I1283" s="11"/>
      <c r="J1283" s="11"/>
      <c r="K1283" s="2"/>
      <c r="L1283" s="2"/>
      <c r="M1283" s="1"/>
    </row>
    <row r="1284" spans="1:13" x14ac:dyDescent="0.2">
      <c r="A1284" s="1"/>
      <c r="B1284" s="1"/>
      <c r="C1284" s="16"/>
      <c r="D1284" s="1"/>
      <c r="E1284" s="1"/>
      <c r="F1284" s="1"/>
      <c r="G1284" s="1"/>
      <c r="H1284" s="11"/>
      <c r="I1284" s="11"/>
      <c r="J1284" s="11"/>
      <c r="K1284" s="2"/>
      <c r="L1284" s="2"/>
      <c r="M1284" s="1"/>
    </row>
    <row r="1285" spans="1:13" x14ac:dyDescent="0.2">
      <c r="A1285" s="1"/>
      <c r="B1285" s="1"/>
      <c r="C1285" s="16"/>
      <c r="D1285" s="1"/>
      <c r="E1285" s="1"/>
      <c r="F1285" s="1"/>
      <c r="G1285" s="1"/>
      <c r="H1285" s="11"/>
      <c r="I1285" s="11"/>
      <c r="J1285" s="11"/>
      <c r="K1285" s="2"/>
      <c r="L1285" s="2"/>
      <c r="M1285" s="1"/>
    </row>
    <row r="1286" spans="1:13" x14ac:dyDescent="0.2">
      <c r="A1286" s="1"/>
      <c r="B1286" s="1"/>
      <c r="C1286" s="16"/>
      <c r="D1286" s="1"/>
      <c r="E1286" s="1"/>
      <c r="F1286" s="1"/>
      <c r="G1286" s="1"/>
      <c r="H1286" s="11"/>
      <c r="I1286" s="11"/>
      <c r="J1286" s="11"/>
      <c r="K1286" s="2"/>
      <c r="L1286" s="2"/>
      <c r="M1286" s="1"/>
    </row>
    <row r="1287" spans="1:13" x14ac:dyDescent="0.2">
      <c r="A1287" s="1"/>
      <c r="B1287" s="1"/>
      <c r="C1287" s="16"/>
      <c r="D1287" s="1"/>
      <c r="E1287" s="1"/>
      <c r="F1287" s="1"/>
      <c r="G1287" s="1"/>
      <c r="H1287" s="11"/>
      <c r="I1287" s="11"/>
      <c r="J1287" s="11"/>
      <c r="K1287" s="2"/>
      <c r="L1287" s="2"/>
      <c r="M1287" s="1"/>
    </row>
    <row r="1288" spans="1:13" x14ac:dyDescent="0.2">
      <c r="A1288" s="1"/>
      <c r="B1288" s="1"/>
      <c r="C1288" s="16"/>
      <c r="D1288" s="1"/>
      <c r="E1288" s="1"/>
      <c r="F1288" s="1"/>
      <c r="G1288" s="1"/>
      <c r="H1288" s="11"/>
      <c r="I1288" s="11"/>
      <c r="J1288" s="11"/>
      <c r="K1288" s="2"/>
      <c r="L1288" s="2"/>
      <c r="M1288" s="1"/>
    </row>
    <row r="1289" spans="1:13" x14ac:dyDescent="0.2">
      <c r="A1289" s="1"/>
      <c r="B1289" s="1"/>
      <c r="C1289" s="16"/>
      <c r="D1289" s="1"/>
      <c r="E1289" s="1"/>
      <c r="F1289" s="1"/>
      <c r="G1289" s="1"/>
      <c r="H1289" s="11"/>
      <c r="I1289" s="11"/>
      <c r="J1289" s="11"/>
      <c r="K1289" s="2"/>
      <c r="L1289" s="2"/>
      <c r="M1289" s="1"/>
    </row>
    <row r="1290" spans="1:13" x14ac:dyDescent="0.2">
      <c r="A1290" s="1"/>
      <c r="B1290" s="1"/>
      <c r="C1290" s="16"/>
      <c r="D1290" s="1"/>
      <c r="E1290" s="1"/>
      <c r="F1290" s="1"/>
      <c r="G1290" s="1"/>
      <c r="H1290" s="11"/>
      <c r="I1290" s="11"/>
      <c r="J1290" s="11"/>
      <c r="K1290" s="2"/>
      <c r="L1290" s="2"/>
      <c r="M1290" s="1"/>
    </row>
    <row r="1291" spans="1:13" x14ac:dyDescent="0.2">
      <c r="A1291" s="1"/>
      <c r="B1291" s="1"/>
      <c r="C1291" s="16"/>
      <c r="D1291" s="1"/>
      <c r="E1291" s="1"/>
      <c r="F1291" s="1"/>
      <c r="G1291" s="1"/>
      <c r="H1291" s="11"/>
      <c r="I1291" s="11"/>
      <c r="J1291" s="11"/>
      <c r="K1291" s="2"/>
      <c r="L1291" s="2"/>
      <c r="M1291" s="1"/>
    </row>
    <row r="1292" spans="1:13" x14ac:dyDescent="0.2">
      <c r="A1292" s="1"/>
      <c r="B1292" s="1"/>
      <c r="C1292" s="16"/>
      <c r="D1292" s="1"/>
      <c r="E1292" s="1"/>
      <c r="F1292" s="1"/>
      <c r="G1292" s="1"/>
      <c r="H1292" s="11"/>
      <c r="I1292" s="11"/>
      <c r="J1292" s="11"/>
      <c r="K1292" s="2"/>
      <c r="L1292" s="2"/>
      <c r="M1292" s="1"/>
    </row>
    <row r="1293" spans="1:13" x14ac:dyDescent="0.2">
      <c r="A1293" s="1"/>
      <c r="B1293" s="1"/>
      <c r="C1293" s="16"/>
      <c r="D1293" s="1"/>
      <c r="E1293" s="1"/>
      <c r="F1293" s="1"/>
      <c r="G1293" s="1"/>
      <c r="H1293" s="11"/>
      <c r="I1293" s="11"/>
      <c r="J1293" s="11"/>
      <c r="K1293" s="2"/>
      <c r="L1293" s="2"/>
      <c r="M1293" s="1"/>
    </row>
    <row r="1294" spans="1:13" x14ac:dyDescent="0.2">
      <c r="A1294" s="1"/>
      <c r="B1294" s="1"/>
      <c r="C1294" s="16"/>
      <c r="D1294" s="1"/>
      <c r="E1294" s="1"/>
      <c r="F1294" s="1"/>
      <c r="G1294" s="1"/>
      <c r="H1294" s="11"/>
      <c r="I1294" s="11"/>
      <c r="J1294" s="11"/>
      <c r="K1294" s="2"/>
      <c r="L1294" s="2"/>
      <c r="M1294" s="1"/>
    </row>
    <row r="1295" spans="1:13" x14ac:dyDescent="0.2">
      <c r="A1295" s="1"/>
      <c r="B1295" s="1"/>
      <c r="C1295" s="16"/>
      <c r="D1295" s="1"/>
      <c r="E1295" s="1"/>
      <c r="F1295" s="1"/>
      <c r="G1295" s="1"/>
      <c r="H1295" s="11"/>
      <c r="I1295" s="11"/>
      <c r="J1295" s="11"/>
      <c r="K1295" s="2"/>
      <c r="L1295" s="2"/>
      <c r="M1295" s="1"/>
    </row>
    <row r="1296" spans="1:13" x14ac:dyDescent="0.2">
      <c r="A1296" s="1"/>
      <c r="B1296" s="1"/>
      <c r="C1296" s="16"/>
      <c r="D1296" s="1"/>
      <c r="E1296" s="1"/>
      <c r="F1296" s="1"/>
      <c r="G1296" s="1"/>
      <c r="H1296" s="11"/>
      <c r="I1296" s="11"/>
      <c r="J1296" s="11"/>
      <c r="K1296" s="2"/>
      <c r="L1296" s="2"/>
      <c r="M1296" s="1"/>
    </row>
    <row r="1297" spans="1:13" x14ac:dyDescent="0.2">
      <c r="A1297" s="1"/>
      <c r="B1297" s="1"/>
      <c r="C1297" s="16"/>
      <c r="D1297" s="1"/>
      <c r="E1297" s="1"/>
      <c r="F1297" s="1"/>
      <c r="G1297" s="1"/>
      <c r="H1297" s="11"/>
      <c r="I1297" s="11"/>
      <c r="J1297" s="11"/>
      <c r="K1297" s="2"/>
      <c r="L1297" s="2"/>
      <c r="M1297" s="1"/>
    </row>
    <row r="1298" spans="1:13" x14ac:dyDescent="0.2">
      <c r="A1298" s="1"/>
      <c r="B1298" s="1"/>
      <c r="C1298" s="16"/>
      <c r="D1298" s="1"/>
      <c r="E1298" s="1"/>
      <c r="F1298" s="1"/>
      <c r="G1298" s="1"/>
      <c r="H1298" s="11"/>
      <c r="I1298" s="11"/>
      <c r="J1298" s="11"/>
      <c r="K1298" s="2"/>
      <c r="L1298" s="2"/>
      <c r="M1298" s="1"/>
    </row>
    <row r="1299" spans="1:13" x14ac:dyDescent="0.2">
      <c r="A1299" s="1"/>
      <c r="B1299" s="1"/>
      <c r="C1299" s="16"/>
      <c r="D1299" s="1"/>
      <c r="E1299" s="1"/>
      <c r="F1299" s="1"/>
      <c r="G1299" s="1"/>
      <c r="H1299" s="11"/>
      <c r="I1299" s="11"/>
      <c r="J1299" s="11"/>
      <c r="K1299" s="2"/>
      <c r="L1299" s="2"/>
      <c r="M1299" s="1"/>
    </row>
    <row r="1300" spans="1:13" x14ac:dyDescent="0.2">
      <c r="A1300" s="1"/>
      <c r="B1300" s="1"/>
      <c r="C1300" s="16"/>
      <c r="D1300" s="1"/>
      <c r="E1300" s="1"/>
      <c r="F1300" s="1"/>
      <c r="G1300" s="1"/>
      <c r="H1300" s="11"/>
      <c r="I1300" s="11"/>
      <c r="J1300" s="11"/>
      <c r="K1300" s="2"/>
      <c r="L1300" s="2"/>
      <c r="M1300" s="1"/>
    </row>
    <row r="1301" spans="1:13" x14ac:dyDescent="0.2">
      <c r="A1301" s="1"/>
      <c r="B1301" s="1"/>
      <c r="C1301" s="16"/>
      <c r="D1301" s="1"/>
      <c r="E1301" s="1"/>
      <c r="F1301" s="1"/>
      <c r="G1301" s="1"/>
      <c r="H1301" s="11"/>
      <c r="I1301" s="11"/>
      <c r="J1301" s="11"/>
      <c r="K1301" s="2"/>
      <c r="L1301" s="2"/>
      <c r="M1301" s="1"/>
    </row>
    <row r="1302" spans="1:13" x14ac:dyDescent="0.2">
      <c r="A1302" s="1"/>
      <c r="B1302" s="1"/>
      <c r="C1302" s="16"/>
      <c r="D1302" s="1"/>
      <c r="E1302" s="1"/>
      <c r="F1302" s="1"/>
      <c r="G1302" s="1"/>
      <c r="H1302" s="11"/>
      <c r="I1302" s="11"/>
      <c r="J1302" s="11"/>
      <c r="K1302" s="2"/>
      <c r="L1302" s="2"/>
      <c r="M1302" s="1"/>
    </row>
    <row r="1303" spans="1:13" x14ac:dyDescent="0.2">
      <c r="A1303" s="1"/>
      <c r="B1303" s="1"/>
      <c r="C1303" s="16"/>
      <c r="D1303" s="1"/>
      <c r="E1303" s="1"/>
      <c r="F1303" s="1"/>
      <c r="G1303" s="1"/>
      <c r="H1303" s="11"/>
      <c r="I1303" s="11"/>
      <c r="J1303" s="11"/>
      <c r="K1303" s="2"/>
      <c r="L1303" s="2"/>
      <c r="M1303" s="1"/>
    </row>
    <row r="1304" spans="1:13" x14ac:dyDescent="0.2">
      <c r="A1304" s="1"/>
      <c r="B1304" s="1"/>
      <c r="C1304" s="16"/>
      <c r="D1304" s="1"/>
      <c r="E1304" s="1"/>
      <c r="F1304" s="1"/>
      <c r="G1304" s="1"/>
      <c r="H1304" s="11"/>
      <c r="I1304" s="11"/>
      <c r="J1304" s="11"/>
      <c r="K1304" s="2"/>
      <c r="L1304" s="2"/>
      <c r="M1304" s="1"/>
    </row>
    <row r="1305" spans="1:13" x14ac:dyDescent="0.2">
      <c r="A1305" s="1"/>
      <c r="B1305" s="1"/>
      <c r="C1305" s="16"/>
      <c r="D1305" s="1"/>
      <c r="E1305" s="1"/>
      <c r="F1305" s="1"/>
      <c r="G1305" s="1"/>
      <c r="H1305" s="11"/>
      <c r="I1305" s="11"/>
      <c r="J1305" s="11"/>
      <c r="K1305" s="2"/>
      <c r="L1305" s="2"/>
      <c r="M1305" s="1"/>
    </row>
    <row r="1306" spans="1:13" x14ac:dyDescent="0.2">
      <c r="A1306" s="1"/>
      <c r="B1306" s="1"/>
      <c r="C1306" s="16"/>
      <c r="D1306" s="1"/>
      <c r="E1306" s="1"/>
      <c r="F1306" s="1"/>
      <c r="G1306" s="1"/>
      <c r="H1306" s="11"/>
      <c r="I1306" s="11"/>
      <c r="J1306" s="11"/>
      <c r="K1306" s="2"/>
      <c r="L1306" s="2"/>
      <c r="M1306" s="1"/>
    </row>
    <row r="1307" spans="1:13" x14ac:dyDescent="0.2">
      <c r="A1307" s="1"/>
      <c r="B1307" s="1"/>
      <c r="C1307" s="16"/>
      <c r="D1307" s="1"/>
      <c r="E1307" s="1"/>
      <c r="F1307" s="1"/>
      <c r="G1307" s="1"/>
      <c r="H1307" s="11"/>
      <c r="I1307" s="11"/>
      <c r="J1307" s="11"/>
      <c r="K1307" s="2"/>
      <c r="L1307" s="2"/>
      <c r="M1307" s="1"/>
    </row>
    <row r="1308" spans="1:13" x14ac:dyDescent="0.2">
      <c r="A1308" s="1"/>
      <c r="B1308" s="1"/>
      <c r="C1308" s="16"/>
      <c r="D1308" s="1"/>
      <c r="E1308" s="1"/>
      <c r="F1308" s="1"/>
      <c r="G1308" s="1"/>
      <c r="H1308" s="11"/>
      <c r="I1308" s="11"/>
      <c r="J1308" s="11"/>
      <c r="K1308" s="2"/>
      <c r="L1308" s="2"/>
      <c r="M1308" s="1"/>
    </row>
    <row r="1309" spans="1:13" x14ac:dyDescent="0.2">
      <c r="A1309" s="1"/>
      <c r="B1309" s="1"/>
      <c r="C1309" s="16"/>
      <c r="D1309" s="1"/>
      <c r="E1309" s="1"/>
      <c r="F1309" s="1"/>
      <c r="G1309" s="1"/>
      <c r="H1309" s="11"/>
      <c r="I1309" s="11"/>
      <c r="J1309" s="11"/>
      <c r="K1309" s="2"/>
      <c r="L1309" s="2"/>
      <c r="M1309" s="1"/>
    </row>
    <row r="1310" spans="1:13" x14ac:dyDescent="0.2">
      <c r="A1310" s="1"/>
      <c r="B1310" s="1"/>
      <c r="C1310" s="16"/>
      <c r="D1310" s="1"/>
      <c r="E1310" s="1"/>
      <c r="F1310" s="1"/>
      <c r="G1310" s="1"/>
      <c r="H1310" s="11"/>
      <c r="I1310" s="11"/>
      <c r="J1310" s="11"/>
      <c r="K1310" s="2"/>
      <c r="L1310" s="2"/>
      <c r="M1310" s="1"/>
    </row>
    <row r="1311" spans="1:13" x14ac:dyDescent="0.2">
      <c r="A1311" s="1"/>
      <c r="B1311" s="1"/>
      <c r="C1311" s="16"/>
      <c r="D1311" s="1"/>
      <c r="E1311" s="1"/>
      <c r="F1311" s="1"/>
      <c r="G1311" s="1"/>
      <c r="H1311" s="11"/>
      <c r="I1311" s="11"/>
      <c r="J1311" s="11"/>
      <c r="K1311" s="2"/>
      <c r="L1311" s="2"/>
      <c r="M1311" s="1"/>
    </row>
    <row r="1312" spans="1:13" x14ac:dyDescent="0.2">
      <c r="A1312" s="1"/>
      <c r="B1312" s="1"/>
      <c r="C1312" s="16"/>
      <c r="D1312" s="1"/>
      <c r="E1312" s="1"/>
      <c r="F1312" s="1"/>
      <c r="G1312" s="1"/>
      <c r="H1312" s="11"/>
      <c r="I1312" s="11"/>
      <c r="J1312" s="11"/>
      <c r="K1312" s="2"/>
      <c r="L1312" s="2"/>
      <c r="M1312" s="1"/>
    </row>
    <row r="1313" spans="1:13" x14ac:dyDescent="0.2">
      <c r="A1313" s="1"/>
      <c r="B1313" s="1"/>
      <c r="C1313" s="16"/>
      <c r="D1313" s="1"/>
      <c r="E1313" s="1"/>
      <c r="F1313" s="1"/>
      <c r="G1313" s="1"/>
      <c r="H1313" s="11"/>
      <c r="I1313" s="11"/>
      <c r="J1313" s="11"/>
      <c r="K1313" s="2"/>
      <c r="L1313" s="2"/>
      <c r="M1313" s="1"/>
    </row>
    <row r="1314" spans="1:13" x14ac:dyDescent="0.2">
      <c r="A1314" s="1"/>
      <c r="B1314" s="1"/>
      <c r="C1314" s="16"/>
      <c r="D1314" s="1"/>
      <c r="E1314" s="1"/>
      <c r="F1314" s="1"/>
      <c r="G1314" s="1"/>
      <c r="H1314" s="11"/>
      <c r="I1314" s="11"/>
      <c r="J1314" s="11"/>
      <c r="K1314" s="2"/>
      <c r="L1314" s="2"/>
      <c r="M1314" s="1"/>
    </row>
    <row r="1315" spans="1:13" x14ac:dyDescent="0.2">
      <c r="A1315" s="1"/>
      <c r="B1315" s="1"/>
      <c r="C1315" s="16"/>
      <c r="D1315" s="1"/>
      <c r="E1315" s="1"/>
      <c r="F1315" s="1"/>
      <c r="G1315" s="1"/>
      <c r="H1315" s="11"/>
      <c r="I1315" s="11"/>
      <c r="J1315" s="11"/>
      <c r="K1315" s="2"/>
      <c r="L1315" s="2"/>
      <c r="M1315" s="1"/>
    </row>
    <row r="1316" spans="1:13" x14ac:dyDescent="0.2">
      <c r="A1316" s="1"/>
      <c r="B1316" s="1"/>
      <c r="C1316" s="16"/>
      <c r="D1316" s="1"/>
      <c r="E1316" s="1"/>
      <c r="F1316" s="1"/>
      <c r="G1316" s="1"/>
      <c r="H1316" s="11"/>
      <c r="I1316" s="11"/>
      <c r="J1316" s="11"/>
      <c r="K1316" s="2"/>
      <c r="L1316" s="2"/>
      <c r="M1316" s="1"/>
    </row>
    <row r="1317" spans="1:13" x14ac:dyDescent="0.2">
      <c r="A1317" s="1"/>
      <c r="B1317" s="1"/>
      <c r="C1317" s="16"/>
      <c r="D1317" s="1"/>
      <c r="E1317" s="1"/>
      <c r="F1317" s="1"/>
      <c r="G1317" s="1"/>
      <c r="H1317" s="11"/>
      <c r="I1317" s="11"/>
      <c r="J1317" s="11"/>
      <c r="K1317" s="2"/>
      <c r="L1317" s="2"/>
      <c r="M1317" s="1"/>
    </row>
    <row r="1318" spans="1:13" x14ac:dyDescent="0.2">
      <c r="A1318" s="1"/>
      <c r="B1318" s="1"/>
      <c r="C1318" s="16"/>
      <c r="D1318" s="1"/>
      <c r="E1318" s="1"/>
      <c r="F1318" s="1"/>
      <c r="G1318" s="1"/>
      <c r="H1318" s="11"/>
      <c r="I1318" s="11"/>
      <c r="J1318" s="11"/>
      <c r="K1318" s="2"/>
      <c r="L1318" s="2"/>
      <c r="M1318" s="1"/>
    </row>
    <row r="1319" spans="1:13" x14ac:dyDescent="0.2">
      <c r="A1319" s="1"/>
      <c r="B1319" s="1"/>
      <c r="C1319" s="16"/>
      <c r="D1319" s="1"/>
      <c r="E1319" s="1"/>
      <c r="F1319" s="1"/>
      <c r="G1319" s="1"/>
      <c r="H1319" s="11"/>
      <c r="I1319" s="11"/>
      <c r="J1319" s="11"/>
      <c r="K1319" s="2"/>
      <c r="L1319" s="2"/>
      <c r="M1319" s="1"/>
    </row>
    <row r="1320" spans="1:13" x14ac:dyDescent="0.2">
      <c r="A1320" s="1"/>
      <c r="B1320" s="1"/>
      <c r="C1320" s="16"/>
      <c r="D1320" s="1"/>
      <c r="E1320" s="1"/>
      <c r="F1320" s="1"/>
      <c r="G1320" s="1"/>
      <c r="H1320" s="11"/>
      <c r="I1320" s="11"/>
      <c r="J1320" s="11"/>
      <c r="K1320" s="2"/>
      <c r="L1320" s="2"/>
      <c r="M1320" s="1"/>
    </row>
    <row r="1321" spans="1:13" x14ac:dyDescent="0.2">
      <c r="A1321" s="1"/>
      <c r="B1321" s="1"/>
      <c r="C1321" s="16"/>
      <c r="D1321" s="1"/>
      <c r="E1321" s="1"/>
      <c r="F1321" s="1"/>
      <c r="G1321" s="1"/>
      <c r="H1321" s="11"/>
      <c r="I1321" s="11"/>
      <c r="J1321" s="11"/>
      <c r="K1321" s="2"/>
      <c r="L1321" s="2"/>
      <c r="M1321" s="1"/>
    </row>
    <row r="1322" spans="1:13" x14ac:dyDescent="0.2">
      <c r="A1322" s="1"/>
      <c r="B1322" s="1"/>
      <c r="C1322" s="16"/>
      <c r="D1322" s="1"/>
      <c r="E1322" s="1"/>
      <c r="F1322" s="1"/>
      <c r="G1322" s="1"/>
      <c r="H1322" s="11"/>
      <c r="I1322" s="11"/>
      <c r="J1322" s="11"/>
      <c r="K1322" s="2"/>
      <c r="L1322" s="2"/>
      <c r="M1322" s="1"/>
    </row>
    <row r="1323" spans="1:13" x14ac:dyDescent="0.2">
      <c r="A1323" s="1"/>
      <c r="B1323" s="1"/>
      <c r="C1323" s="16"/>
      <c r="D1323" s="1"/>
      <c r="E1323" s="1"/>
      <c r="F1323" s="1"/>
      <c r="G1323" s="1"/>
      <c r="H1323" s="11"/>
      <c r="I1323" s="11"/>
      <c r="J1323" s="11"/>
      <c r="K1323" s="2"/>
      <c r="L1323" s="2"/>
      <c r="M1323" s="1"/>
    </row>
    <row r="1324" spans="1:13" x14ac:dyDescent="0.2">
      <c r="A1324" s="1"/>
      <c r="B1324" s="1"/>
      <c r="C1324" s="16"/>
      <c r="D1324" s="1"/>
      <c r="E1324" s="1"/>
      <c r="F1324" s="1"/>
      <c r="G1324" s="1"/>
      <c r="H1324" s="11"/>
      <c r="I1324" s="11"/>
      <c r="J1324" s="11"/>
      <c r="K1324" s="2"/>
      <c r="L1324" s="2"/>
      <c r="M1324" s="1"/>
    </row>
    <row r="1325" spans="1:13" x14ac:dyDescent="0.2">
      <c r="A1325" s="1"/>
      <c r="B1325" s="1"/>
      <c r="C1325" s="16"/>
      <c r="D1325" s="1"/>
      <c r="E1325" s="1"/>
      <c r="F1325" s="1"/>
      <c r="G1325" s="1"/>
      <c r="H1325" s="11"/>
      <c r="I1325" s="11"/>
      <c r="J1325" s="11"/>
      <c r="K1325" s="2"/>
      <c r="L1325" s="2"/>
      <c r="M1325" s="1"/>
    </row>
    <row r="1326" spans="1:13" x14ac:dyDescent="0.2">
      <c r="A1326" s="1"/>
      <c r="B1326" s="1"/>
      <c r="C1326" s="16"/>
      <c r="D1326" s="1"/>
      <c r="E1326" s="1"/>
      <c r="F1326" s="1"/>
      <c r="G1326" s="1"/>
      <c r="H1326" s="11"/>
      <c r="I1326" s="11"/>
      <c r="J1326" s="11"/>
      <c r="K1326" s="2"/>
      <c r="L1326" s="2"/>
      <c r="M1326" s="1"/>
    </row>
    <row r="1327" spans="1:13" x14ac:dyDescent="0.2">
      <c r="A1327" s="1"/>
      <c r="B1327" s="1"/>
      <c r="C1327" s="16"/>
      <c r="D1327" s="1"/>
      <c r="E1327" s="1"/>
      <c r="F1327" s="1"/>
      <c r="G1327" s="1"/>
      <c r="H1327" s="11"/>
      <c r="I1327" s="11"/>
      <c r="J1327" s="11"/>
      <c r="K1327" s="2"/>
      <c r="L1327" s="2"/>
      <c r="M1327" s="1"/>
    </row>
    <row r="1328" spans="1:13" x14ac:dyDescent="0.2">
      <c r="A1328" s="1"/>
      <c r="B1328" s="1"/>
      <c r="C1328" s="16"/>
      <c r="D1328" s="1"/>
      <c r="E1328" s="1"/>
      <c r="F1328" s="1"/>
      <c r="G1328" s="1"/>
      <c r="H1328" s="11"/>
      <c r="I1328" s="11"/>
      <c r="J1328" s="11"/>
      <c r="K1328" s="2"/>
      <c r="L1328" s="2"/>
      <c r="M1328" s="1"/>
    </row>
    <row r="1329" spans="1:13" x14ac:dyDescent="0.2">
      <c r="A1329" s="1"/>
      <c r="B1329" s="1"/>
      <c r="C1329" s="16"/>
      <c r="D1329" s="1"/>
      <c r="E1329" s="1"/>
      <c r="F1329" s="1"/>
      <c r="G1329" s="1"/>
      <c r="H1329" s="11"/>
      <c r="I1329" s="11"/>
      <c r="J1329" s="11"/>
      <c r="K1329" s="2"/>
      <c r="L1329" s="2"/>
      <c r="M1329" s="1"/>
    </row>
    <row r="1330" spans="1:13" x14ac:dyDescent="0.2">
      <c r="A1330" s="1"/>
      <c r="B1330" s="1"/>
      <c r="C1330" s="16"/>
      <c r="D1330" s="1"/>
      <c r="E1330" s="1"/>
      <c r="F1330" s="1"/>
      <c r="G1330" s="1"/>
      <c r="H1330" s="11"/>
      <c r="I1330" s="11"/>
      <c r="J1330" s="11"/>
      <c r="K1330" s="2"/>
      <c r="L1330" s="2"/>
      <c r="M1330" s="1"/>
    </row>
    <row r="1331" spans="1:13" x14ac:dyDescent="0.2">
      <c r="A1331" s="1"/>
      <c r="B1331" s="1"/>
      <c r="C1331" s="16"/>
      <c r="D1331" s="1"/>
      <c r="E1331" s="1"/>
      <c r="F1331" s="1"/>
      <c r="G1331" s="1"/>
      <c r="H1331" s="11"/>
      <c r="I1331" s="11"/>
      <c r="J1331" s="11"/>
      <c r="K1331" s="2"/>
      <c r="L1331" s="2"/>
      <c r="M1331" s="1"/>
    </row>
    <row r="1332" spans="1:13" x14ac:dyDescent="0.2">
      <c r="A1332" s="1"/>
      <c r="B1332" s="1"/>
      <c r="C1332" s="16"/>
      <c r="D1332" s="1"/>
      <c r="E1332" s="1"/>
      <c r="F1332" s="1"/>
      <c r="G1332" s="1"/>
      <c r="H1332" s="11"/>
      <c r="I1332" s="11"/>
      <c r="J1332" s="11"/>
      <c r="K1332" s="2"/>
      <c r="L1332" s="2"/>
      <c r="M1332" s="1"/>
    </row>
    <row r="1333" spans="1:13" x14ac:dyDescent="0.2">
      <c r="A1333" s="1"/>
      <c r="B1333" s="1"/>
      <c r="C1333" s="16"/>
      <c r="D1333" s="1"/>
      <c r="E1333" s="1"/>
      <c r="F1333" s="1"/>
      <c r="G1333" s="1"/>
      <c r="H1333" s="11"/>
      <c r="I1333" s="11"/>
      <c r="J1333" s="11"/>
      <c r="K1333" s="2"/>
      <c r="L1333" s="2"/>
      <c r="M1333" s="1"/>
    </row>
    <row r="1334" spans="1:13" x14ac:dyDescent="0.2">
      <c r="A1334" s="1"/>
      <c r="B1334" s="1"/>
      <c r="C1334" s="16"/>
      <c r="D1334" s="1"/>
      <c r="E1334" s="1"/>
      <c r="F1334" s="1"/>
      <c r="G1334" s="1"/>
      <c r="H1334" s="11"/>
      <c r="I1334" s="11"/>
      <c r="J1334" s="11"/>
      <c r="K1334" s="2"/>
      <c r="L1334" s="2"/>
      <c r="M1334" s="1"/>
    </row>
    <row r="1335" spans="1:13" x14ac:dyDescent="0.2">
      <c r="A1335" s="1"/>
      <c r="B1335" s="1"/>
      <c r="C1335" s="16"/>
      <c r="D1335" s="1"/>
      <c r="E1335" s="1"/>
      <c r="F1335" s="1"/>
      <c r="G1335" s="1"/>
      <c r="H1335" s="11"/>
      <c r="I1335" s="11"/>
      <c r="J1335" s="11"/>
      <c r="K1335" s="2"/>
      <c r="L1335" s="2"/>
      <c r="M1335" s="1"/>
    </row>
    <row r="1336" spans="1:13" x14ac:dyDescent="0.2">
      <c r="A1336" s="1"/>
      <c r="B1336" s="1"/>
      <c r="C1336" s="16"/>
      <c r="D1336" s="1"/>
      <c r="E1336" s="1"/>
      <c r="F1336" s="1"/>
      <c r="G1336" s="1"/>
      <c r="H1336" s="11"/>
      <c r="I1336" s="11"/>
      <c r="J1336" s="11"/>
      <c r="K1336" s="2"/>
      <c r="L1336" s="2"/>
      <c r="M1336" s="1"/>
    </row>
    <row r="1337" spans="1:13" x14ac:dyDescent="0.2">
      <c r="A1337" s="1"/>
      <c r="B1337" s="1"/>
      <c r="C1337" s="16"/>
      <c r="D1337" s="1"/>
      <c r="E1337" s="1"/>
      <c r="F1337" s="1"/>
      <c r="G1337" s="1"/>
      <c r="H1337" s="11"/>
      <c r="I1337" s="11"/>
      <c r="J1337" s="11"/>
      <c r="K1337" s="2"/>
      <c r="L1337" s="2"/>
      <c r="M1337" s="1"/>
    </row>
    <row r="1338" spans="1:13" x14ac:dyDescent="0.2">
      <c r="A1338" s="1"/>
      <c r="B1338" s="1"/>
      <c r="C1338" s="16"/>
      <c r="D1338" s="1"/>
      <c r="E1338" s="1"/>
      <c r="F1338" s="1"/>
      <c r="G1338" s="1"/>
      <c r="H1338" s="11"/>
      <c r="I1338" s="11"/>
      <c r="J1338" s="11"/>
      <c r="K1338" s="2"/>
      <c r="L1338" s="2"/>
      <c r="M1338" s="1"/>
    </row>
    <row r="1339" spans="1:13" x14ac:dyDescent="0.2">
      <c r="A1339" s="1"/>
      <c r="B1339" s="1"/>
      <c r="C1339" s="16"/>
      <c r="D1339" s="1"/>
      <c r="E1339" s="1"/>
      <c r="F1339" s="1"/>
      <c r="G1339" s="1"/>
      <c r="H1339" s="11"/>
      <c r="I1339" s="11"/>
      <c r="J1339" s="11"/>
      <c r="K1339" s="2"/>
      <c r="L1339" s="2"/>
      <c r="M1339" s="1"/>
    </row>
    <row r="1340" spans="1:13" x14ac:dyDescent="0.2">
      <c r="A1340" s="1"/>
      <c r="B1340" s="1"/>
      <c r="C1340" s="16"/>
      <c r="D1340" s="1"/>
      <c r="E1340" s="1"/>
      <c r="F1340" s="1"/>
      <c r="G1340" s="1"/>
      <c r="H1340" s="11"/>
      <c r="I1340" s="11"/>
      <c r="J1340" s="11"/>
      <c r="K1340" s="2"/>
      <c r="L1340" s="2"/>
      <c r="M1340" s="1"/>
    </row>
    <row r="1341" spans="1:13" x14ac:dyDescent="0.2">
      <c r="A1341" s="1"/>
      <c r="B1341" s="1"/>
      <c r="C1341" s="16"/>
      <c r="D1341" s="1"/>
      <c r="E1341" s="1"/>
      <c r="F1341" s="1"/>
      <c r="G1341" s="1"/>
      <c r="H1341" s="11"/>
      <c r="I1341" s="11"/>
      <c r="J1341" s="11"/>
      <c r="K1341" s="2"/>
      <c r="L1341" s="2"/>
      <c r="M1341" s="1"/>
    </row>
    <row r="1342" spans="1:13" x14ac:dyDescent="0.2">
      <c r="A1342" s="1"/>
      <c r="B1342" s="1"/>
      <c r="C1342" s="16"/>
      <c r="D1342" s="1"/>
      <c r="E1342" s="1"/>
      <c r="F1342" s="1"/>
      <c r="G1342" s="1"/>
      <c r="H1342" s="11"/>
      <c r="I1342" s="11"/>
      <c r="J1342" s="11"/>
      <c r="K1342" s="2"/>
      <c r="L1342" s="2"/>
      <c r="M1342" s="1"/>
    </row>
    <row r="1343" spans="1:13" x14ac:dyDescent="0.2">
      <c r="A1343" s="1"/>
      <c r="B1343" s="1"/>
      <c r="C1343" s="16"/>
      <c r="D1343" s="1"/>
      <c r="E1343" s="1"/>
      <c r="F1343" s="1"/>
      <c r="G1343" s="1"/>
      <c r="H1343" s="11"/>
      <c r="I1343" s="11"/>
      <c r="J1343" s="11"/>
      <c r="K1343" s="2"/>
      <c r="L1343" s="2"/>
      <c r="M1343" s="1"/>
    </row>
    <row r="1344" spans="1:13" x14ac:dyDescent="0.2">
      <c r="A1344" s="1"/>
      <c r="B1344" s="1"/>
      <c r="C1344" s="16"/>
      <c r="D1344" s="1"/>
      <c r="E1344" s="1"/>
      <c r="F1344" s="1"/>
      <c r="G1344" s="1"/>
      <c r="H1344" s="11"/>
      <c r="I1344" s="11"/>
      <c r="J1344" s="11"/>
      <c r="K1344" s="2"/>
      <c r="L1344" s="2"/>
      <c r="M1344" s="1"/>
    </row>
    <row r="1345" spans="1:13" x14ac:dyDescent="0.2">
      <c r="A1345" s="1"/>
      <c r="B1345" s="1"/>
      <c r="C1345" s="16"/>
      <c r="D1345" s="1"/>
      <c r="E1345" s="1"/>
      <c r="F1345" s="1"/>
      <c r="G1345" s="1"/>
      <c r="H1345" s="11"/>
      <c r="I1345" s="11"/>
      <c r="J1345" s="11"/>
      <c r="K1345" s="2"/>
      <c r="L1345" s="2"/>
      <c r="M1345" s="1"/>
    </row>
    <row r="1346" spans="1:13" x14ac:dyDescent="0.2">
      <c r="A1346" s="1"/>
      <c r="B1346" s="1"/>
      <c r="C1346" s="16"/>
      <c r="D1346" s="1"/>
      <c r="E1346" s="1"/>
      <c r="F1346" s="1"/>
      <c r="G1346" s="1"/>
      <c r="H1346" s="11"/>
      <c r="I1346" s="11"/>
      <c r="J1346" s="11"/>
      <c r="K1346" s="2"/>
      <c r="L1346" s="2"/>
      <c r="M1346" s="1"/>
    </row>
    <row r="1347" spans="1:13" x14ac:dyDescent="0.2">
      <c r="A1347" s="1"/>
      <c r="B1347" s="1"/>
      <c r="C1347" s="16"/>
      <c r="D1347" s="1"/>
      <c r="E1347" s="1"/>
      <c r="F1347" s="1"/>
      <c r="G1347" s="1"/>
      <c r="H1347" s="11"/>
      <c r="I1347" s="11"/>
      <c r="J1347" s="11"/>
      <c r="K1347" s="2"/>
      <c r="L1347" s="2"/>
      <c r="M1347" s="1"/>
    </row>
    <row r="1348" spans="1:13" x14ac:dyDescent="0.2">
      <c r="A1348" s="1"/>
      <c r="B1348" s="1"/>
      <c r="C1348" s="16"/>
      <c r="D1348" s="1"/>
      <c r="E1348" s="1"/>
      <c r="F1348" s="1"/>
      <c r="G1348" s="1"/>
      <c r="H1348" s="11"/>
      <c r="I1348" s="11"/>
      <c r="J1348" s="11"/>
      <c r="K1348" s="2"/>
      <c r="L1348" s="2"/>
      <c r="M1348" s="1"/>
    </row>
    <row r="1349" spans="1:13" x14ac:dyDescent="0.2">
      <c r="A1349" s="1"/>
      <c r="B1349" s="1"/>
      <c r="C1349" s="16"/>
      <c r="D1349" s="1"/>
      <c r="E1349" s="1"/>
      <c r="F1349" s="1"/>
      <c r="G1349" s="1"/>
      <c r="H1349" s="11"/>
      <c r="I1349" s="11"/>
      <c r="J1349" s="11"/>
      <c r="K1349" s="2"/>
      <c r="L1349" s="2"/>
      <c r="M1349" s="1"/>
    </row>
    <row r="1350" spans="1:13" x14ac:dyDescent="0.2">
      <c r="A1350" s="1"/>
      <c r="B1350" s="1"/>
      <c r="C1350" s="16"/>
      <c r="D1350" s="1"/>
      <c r="E1350" s="1"/>
      <c r="F1350" s="1"/>
      <c r="G1350" s="1"/>
      <c r="H1350" s="11"/>
      <c r="I1350" s="11"/>
      <c r="J1350" s="11"/>
      <c r="K1350" s="2"/>
      <c r="L1350" s="2"/>
      <c r="M1350" s="1"/>
    </row>
    <row r="1351" spans="1:13" x14ac:dyDescent="0.2">
      <c r="A1351" s="1"/>
      <c r="B1351" s="1"/>
      <c r="C1351" s="16"/>
      <c r="D1351" s="1"/>
      <c r="E1351" s="1"/>
      <c r="F1351" s="1"/>
      <c r="G1351" s="1"/>
      <c r="H1351" s="11"/>
      <c r="I1351" s="11"/>
      <c r="J1351" s="11"/>
      <c r="K1351" s="2"/>
      <c r="L1351" s="2"/>
      <c r="M1351" s="1"/>
    </row>
    <row r="1352" spans="1:13" x14ac:dyDescent="0.2">
      <c r="A1352" s="1"/>
      <c r="B1352" s="1"/>
      <c r="C1352" s="16"/>
      <c r="D1352" s="1"/>
      <c r="E1352" s="1"/>
      <c r="F1352" s="1"/>
      <c r="G1352" s="1"/>
      <c r="H1352" s="11"/>
      <c r="I1352" s="11"/>
      <c r="J1352" s="11"/>
      <c r="K1352" s="2"/>
      <c r="L1352" s="2"/>
      <c r="M1352" s="1"/>
    </row>
    <row r="1353" spans="1:13" x14ac:dyDescent="0.2">
      <c r="A1353" s="1"/>
      <c r="B1353" s="1"/>
      <c r="C1353" s="16"/>
      <c r="D1353" s="1"/>
      <c r="E1353" s="1"/>
      <c r="F1353" s="1"/>
      <c r="G1353" s="1"/>
      <c r="H1353" s="11"/>
      <c r="I1353" s="11"/>
      <c r="J1353" s="11"/>
      <c r="K1353" s="2"/>
      <c r="L1353" s="2"/>
      <c r="M1353" s="1"/>
    </row>
    <row r="1354" spans="1:13" x14ac:dyDescent="0.2">
      <c r="A1354" s="1"/>
      <c r="B1354" s="1"/>
      <c r="C1354" s="16"/>
      <c r="D1354" s="1"/>
      <c r="E1354" s="1"/>
      <c r="F1354" s="1"/>
      <c r="G1354" s="1"/>
      <c r="H1354" s="11"/>
      <c r="I1354" s="11"/>
      <c r="J1354" s="11"/>
      <c r="K1354" s="2"/>
      <c r="L1354" s="2"/>
      <c r="M1354" s="1"/>
    </row>
    <row r="1355" spans="1:13" x14ac:dyDescent="0.2">
      <c r="A1355" s="1"/>
      <c r="B1355" s="1"/>
      <c r="C1355" s="16"/>
      <c r="D1355" s="1"/>
      <c r="E1355" s="1"/>
      <c r="F1355" s="1"/>
      <c r="G1355" s="1"/>
      <c r="H1355" s="11"/>
      <c r="I1355" s="11"/>
      <c r="J1355" s="11"/>
      <c r="K1355" s="2"/>
      <c r="L1355" s="2"/>
      <c r="M1355" s="1"/>
    </row>
    <row r="1356" spans="1:13" x14ac:dyDescent="0.2">
      <c r="A1356" s="1"/>
      <c r="B1356" s="1"/>
      <c r="C1356" s="16"/>
      <c r="D1356" s="1"/>
      <c r="E1356" s="1"/>
      <c r="F1356" s="1"/>
      <c r="G1356" s="1"/>
      <c r="H1356" s="11"/>
      <c r="I1356" s="11"/>
      <c r="J1356" s="11"/>
      <c r="K1356" s="2"/>
      <c r="L1356" s="2"/>
      <c r="M1356" s="1"/>
    </row>
    <row r="1357" spans="1:13" x14ac:dyDescent="0.2">
      <c r="A1357" s="1"/>
      <c r="B1357" s="1"/>
      <c r="C1357" s="16"/>
      <c r="D1357" s="1"/>
      <c r="E1357" s="1"/>
      <c r="F1357" s="1"/>
      <c r="G1357" s="1"/>
      <c r="H1357" s="11"/>
      <c r="I1357" s="11"/>
      <c r="J1357" s="11"/>
      <c r="K1357" s="2"/>
      <c r="L1357" s="2"/>
      <c r="M1357" s="1"/>
    </row>
    <row r="1358" spans="1:13" x14ac:dyDescent="0.2">
      <c r="A1358" s="1"/>
      <c r="B1358" s="1"/>
      <c r="C1358" s="16"/>
      <c r="D1358" s="1"/>
      <c r="E1358" s="1"/>
      <c r="F1358" s="1"/>
      <c r="G1358" s="1"/>
      <c r="H1358" s="11"/>
      <c r="I1358" s="11"/>
      <c r="J1358" s="11"/>
      <c r="K1358" s="2"/>
      <c r="L1358" s="2"/>
      <c r="M1358" s="1"/>
    </row>
    <row r="1359" spans="1:13" x14ac:dyDescent="0.2">
      <c r="A1359" s="1"/>
      <c r="B1359" s="1"/>
      <c r="C1359" s="16"/>
      <c r="D1359" s="1"/>
      <c r="E1359" s="1"/>
      <c r="F1359" s="1"/>
      <c r="G1359" s="1"/>
      <c r="H1359" s="11"/>
      <c r="I1359" s="11"/>
      <c r="J1359" s="11"/>
      <c r="K1359" s="2"/>
      <c r="L1359" s="2"/>
      <c r="M1359" s="1"/>
    </row>
    <row r="1360" spans="1:13" x14ac:dyDescent="0.2">
      <c r="A1360" s="1"/>
      <c r="B1360" s="1"/>
      <c r="C1360" s="16"/>
      <c r="D1360" s="1"/>
      <c r="E1360" s="1"/>
      <c r="F1360" s="1"/>
      <c r="G1360" s="1"/>
      <c r="H1360" s="11"/>
      <c r="I1360" s="11"/>
      <c r="J1360" s="11"/>
      <c r="K1360" s="2"/>
      <c r="L1360" s="2"/>
      <c r="M1360" s="1"/>
    </row>
    <row r="1361" spans="1:13" x14ac:dyDescent="0.2">
      <c r="A1361" s="1"/>
      <c r="B1361" s="1"/>
      <c r="C1361" s="16"/>
      <c r="D1361" s="1"/>
      <c r="E1361" s="1"/>
      <c r="F1361" s="1"/>
      <c r="G1361" s="1"/>
      <c r="H1361" s="11"/>
      <c r="I1361" s="11"/>
      <c r="J1361" s="11"/>
      <c r="K1361" s="2"/>
      <c r="L1361" s="2"/>
      <c r="M1361" s="1"/>
    </row>
    <row r="1362" spans="1:13" x14ac:dyDescent="0.2">
      <c r="A1362" s="1"/>
      <c r="B1362" s="1"/>
      <c r="C1362" s="16"/>
      <c r="D1362" s="1"/>
      <c r="E1362" s="1"/>
      <c r="F1362" s="1"/>
      <c r="G1362" s="1"/>
      <c r="H1362" s="11"/>
      <c r="I1362" s="11"/>
      <c r="J1362" s="11"/>
      <c r="K1362" s="2"/>
      <c r="L1362" s="2"/>
      <c r="M1362" s="1"/>
    </row>
    <row r="1363" spans="1:13" x14ac:dyDescent="0.2">
      <c r="A1363" s="1"/>
      <c r="B1363" s="1"/>
      <c r="C1363" s="16"/>
      <c r="D1363" s="1"/>
      <c r="E1363" s="1"/>
      <c r="F1363" s="1"/>
      <c r="G1363" s="1"/>
      <c r="H1363" s="11"/>
      <c r="I1363" s="11"/>
      <c r="J1363" s="11"/>
      <c r="K1363" s="2"/>
      <c r="L1363" s="2"/>
      <c r="M1363" s="1"/>
    </row>
    <row r="1364" spans="1:13" x14ac:dyDescent="0.2">
      <c r="A1364" s="1"/>
      <c r="B1364" s="1"/>
      <c r="C1364" s="16"/>
      <c r="D1364" s="1"/>
      <c r="E1364" s="1"/>
      <c r="F1364" s="1"/>
      <c r="G1364" s="1"/>
      <c r="H1364" s="11"/>
      <c r="I1364" s="11"/>
      <c r="J1364" s="11"/>
      <c r="K1364" s="2"/>
      <c r="L1364" s="2"/>
      <c r="M1364" s="1"/>
    </row>
    <row r="1365" spans="1:13" x14ac:dyDescent="0.2">
      <c r="A1365" s="1"/>
      <c r="B1365" s="1"/>
      <c r="C1365" s="16"/>
      <c r="D1365" s="1"/>
      <c r="E1365" s="1"/>
      <c r="F1365" s="1"/>
      <c r="G1365" s="1"/>
      <c r="H1365" s="11"/>
      <c r="I1365" s="11"/>
      <c r="J1365" s="11"/>
      <c r="K1365" s="2"/>
      <c r="L1365" s="2"/>
      <c r="M1365" s="1"/>
    </row>
    <row r="1366" spans="1:13" x14ac:dyDescent="0.2">
      <c r="A1366" s="1"/>
      <c r="B1366" s="1"/>
      <c r="C1366" s="16"/>
      <c r="D1366" s="1"/>
      <c r="E1366" s="1"/>
      <c r="F1366" s="1"/>
      <c r="G1366" s="1"/>
      <c r="H1366" s="11"/>
      <c r="I1366" s="11"/>
      <c r="J1366" s="11"/>
      <c r="K1366" s="2"/>
      <c r="L1366" s="2"/>
      <c r="M1366" s="1"/>
    </row>
    <row r="1367" spans="1:13" x14ac:dyDescent="0.2">
      <c r="A1367" s="1"/>
      <c r="B1367" s="1"/>
      <c r="C1367" s="16"/>
      <c r="D1367" s="1"/>
      <c r="E1367" s="1"/>
      <c r="F1367" s="1"/>
      <c r="G1367" s="1"/>
      <c r="H1367" s="11"/>
      <c r="I1367" s="11"/>
      <c r="J1367" s="11"/>
      <c r="K1367" s="2"/>
      <c r="L1367" s="2"/>
      <c r="M1367" s="1"/>
    </row>
    <row r="1368" spans="1:13" x14ac:dyDescent="0.2">
      <c r="A1368" s="1"/>
      <c r="B1368" s="1"/>
      <c r="C1368" s="16"/>
      <c r="D1368" s="1"/>
      <c r="E1368" s="1"/>
      <c r="F1368" s="1"/>
      <c r="G1368" s="1"/>
      <c r="H1368" s="11"/>
      <c r="I1368" s="11"/>
      <c r="J1368" s="11"/>
      <c r="K1368" s="2"/>
      <c r="L1368" s="2"/>
      <c r="M1368" s="1"/>
    </row>
    <row r="1369" spans="1:13" x14ac:dyDescent="0.2">
      <c r="A1369" s="1"/>
      <c r="B1369" s="1"/>
      <c r="C1369" s="16"/>
      <c r="D1369" s="1"/>
      <c r="E1369" s="1"/>
      <c r="F1369" s="1"/>
      <c r="G1369" s="1"/>
      <c r="H1369" s="11"/>
      <c r="I1369" s="11"/>
      <c r="J1369" s="11"/>
      <c r="K1369" s="2"/>
      <c r="L1369" s="2"/>
      <c r="M1369" s="1"/>
    </row>
    <row r="1370" spans="1:13" x14ac:dyDescent="0.2">
      <c r="A1370" s="1"/>
      <c r="B1370" s="1"/>
      <c r="C1370" s="16"/>
      <c r="D1370" s="1"/>
      <c r="E1370" s="1"/>
      <c r="F1370" s="1"/>
      <c r="G1370" s="1"/>
      <c r="H1370" s="11"/>
      <c r="I1370" s="11"/>
      <c r="J1370" s="11"/>
      <c r="K1370" s="2"/>
      <c r="L1370" s="2"/>
      <c r="M1370" s="1"/>
    </row>
    <row r="1371" spans="1:13" x14ac:dyDescent="0.2">
      <c r="A1371" s="1"/>
      <c r="B1371" s="1"/>
      <c r="C1371" s="16"/>
      <c r="D1371" s="1"/>
      <c r="E1371" s="1"/>
      <c r="F1371" s="1"/>
      <c r="G1371" s="1"/>
      <c r="H1371" s="11"/>
      <c r="I1371" s="11"/>
      <c r="J1371" s="11"/>
      <c r="K1371" s="2"/>
      <c r="L1371" s="2"/>
      <c r="M1371" s="1"/>
    </row>
    <row r="1372" spans="1:13" x14ac:dyDescent="0.2">
      <c r="A1372" s="1"/>
      <c r="B1372" s="1"/>
      <c r="C1372" s="16"/>
      <c r="D1372" s="1"/>
      <c r="E1372" s="1"/>
      <c r="F1372" s="1"/>
      <c r="G1372" s="1"/>
      <c r="H1372" s="11"/>
      <c r="I1372" s="11"/>
      <c r="J1372" s="11"/>
      <c r="K1372" s="2"/>
      <c r="L1372" s="2"/>
      <c r="M1372" s="1"/>
    </row>
    <row r="1373" spans="1:13" x14ac:dyDescent="0.2">
      <c r="A1373" s="1"/>
      <c r="B1373" s="1"/>
      <c r="C1373" s="16"/>
      <c r="D1373" s="1"/>
      <c r="E1373" s="1"/>
      <c r="F1373" s="1"/>
      <c r="G1373" s="1"/>
      <c r="H1373" s="11"/>
      <c r="I1373" s="11"/>
      <c r="J1373" s="11"/>
      <c r="K1373" s="2"/>
      <c r="L1373" s="2"/>
      <c r="M1373" s="1"/>
    </row>
    <row r="1374" spans="1:13" x14ac:dyDescent="0.2">
      <c r="A1374" s="1"/>
      <c r="B1374" s="1"/>
      <c r="C1374" s="16"/>
      <c r="D1374" s="1"/>
      <c r="E1374" s="1"/>
      <c r="F1374" s="1"/>
      <c r="G1374" s="1"/>
      <c r="H1374" s="11"/>
      <c r="I1374" s="11"/>
      <c r="J1374" s="11"/>
      <c r="K1374" s="2"/>
      <c r="L1374" s="2"/>
      <c r="M1374" s="1"/>
    </row>
    <row r="1375" spans="1:13" x14ac:dyDescent="0.2">
      <c r="A1375" s="1"/>
      <c r="B1375" s="1"/>
      <c r="C1375" s="16"/>
      <c r="D1375" s="1"/>
      <c r="E1375" s="1"/>
      <c r="F1375" s="1"/>
      <c r="G1375" s="1"/>
      <c r="H1375" s="11"/>
      <c r="I1375" s="11"/>
      <c r="J1375" s="11"/>
      <c r="K1375" s="2"/>
      <c r="L1375" s="2"/>
      <c r="M1375" s="1"/>
    </row>
    <row r="1376" spans="1:13" x14ac:dyDescent="0.2">
      <c r="A1376" s="1"/>
      <c r="B1376" s="1"/>
      <c r="C1376" s="16"/>
      <c r="D1376" s="1"/>
      <c r="E1376" s="1"/>
      <c r="F1376" s="1"/>
      <c r="G1376" s="1"/>
      <c r="H1376" s="11"/>
      <c r="I1376" s="11"/>
      <c r="J1376" s="11"/>
      <c r="K1376" s="2"/>
      <c r="L1376" s="2"/>
      <c r="M1376" s="1"/>
    </row>
    <row r="1377" spans="1:13" x14ac:dyDescent="0.2">
      <c r="A1377" s="1"/>
      <c r="B1377" s="1"/>
      <c r="C1377" s="16"/>
      <c r="D1377" s="1"/>
      <c r="E1377" s="1"/>
      <c r="F1377" s="1"/>
      <c r="G1377" s="1"/>
      <c r="H1377" s="11"/>
      <c r="I1377" s="11"/>
      <c r="J1377" s="11"/>
      <c r="K1377" s="2"/>
      <c r="L1377" s="2"/>
      <c r="M1377" s="1"/>
    </row>
    <row r="1378" spans="1:13" x14ac:dyDescent="0.2">
      <c r="A1378" s="1"/>
      <c r="B1378" s="1"/>
      <c r="C1378" s="16"/>
      <c r="D1378" s="1"/>
      <c r="E1378" s="1"/>
      <c r="F1378" s="1"/>
      <c r="G1378" s="1"/>
      <c r="H1378" s="11"/>
      <c r="I1378" s="11"/>
      <c r="J1378" s="11"/>
      <c r="K1378" s="2"/>
      <c r="L1378" s="2"/>
      <c r="M1378" s="1"/>
    </row>
    <row r="1379" spans="1:13" x14ac:dyDescent="0.2">
      <c r="A1379" s="1"/>
      <c r="B1379" s="1"/>
      <c r="C1379" s="16"/>
      <c r="D1379" s="1"/>
      <c r="E1379" s="1"/>
      <c r="F1379" s="1"/>
      <c r="G1379" s="1"/>
      <c r="H1379" s="11"/>
      <c r="I1379" s="11"/>
      <c r="J1379" s="11"/>
      <c r="K1379" s="2"/>
      <c r="L1379" s="2"/>
      <c r="M1379" s="1"/>
    </row>
    <row r="1380" spans="1:13" x14ac:dyDescent="0.2">
      <c r="A1380" s="1"/>
      <c r="B1380" s="1"/>
      <c r="C1380" s="16"/>
      <c r="D1380" s="1"/>
      <c r="E1380" s="1"/>
      <c r="F1380" s="1"/>
      <c r="G1380" s="1"/>
      <c r="H1380" s="11"/>
      <c r="I1380" s="11"/>
      <c r="J1380" s="11"/>
      <c r="K1380" s="2"/>
      <c r="L1380" s="2"/>
      <c r="M1380" s="1"/>
    </row>
    <row r="1381" spans="1:13" x14ac:dyDescent="0.2">
      <c r="A1381" s="1"/>
      <c r="B1381" s="1"/>
      <c r="C1381" s="16"/>
      <c r="D1381" s="1"/>
      <c r="E1381" s="1"/>
      <c r="F1381" s="1"/>
      <c r="G1381" s="1"/>
      <c r="H1381" s="11"/>
      <c r="I1381" s="11"/>
      <c r="J1381" s="11"/>
      <c r="K1381" s="2"/>
      <c r="L1381" s="2"/>
      <c r="M1381" s="1"/>
    </row>
    <row r="1382" spans="1:13" x14ac:dyDescent="0.2">
      <c r="A1382" s="1"/>
      <c r="B1382" s="1"/>
      <c r="C1382" s="16"/>
      <c r="D1382" s="1"/>
      <c r="E1382" s="1"/>
      <c r="F1382" s="1"/>
      <c r="G1382" s="1"/>
      <c r="H1382" s="11"/>
      <c r="I1382" s="11"/>
      <c r="J1382" s="11"/>
      <c r="K1382" s="2"/>
      <c r="L1382" s="2"/>
      <c r="M1382" s="1"/>
    </row>
    <row r="1383" spans="1:13" x14ac:dyDescent="0.2">
      <c r="A1383" s="1"/>
      <c r="B1383" s="1"/>
      <c r="C1383" s="16"/>
      <c r="D1383" s="1"/>
      <c r="E1383" s="1"/>
      <c r="F1383" s="1"/>
      <c r="G1383" s="1"/>
      <c r="H1383" s="11"/>
      <c r="I1383" s="11"/>
      <c r="J1383" s="11"/>
      <c r="K1383" s="2"/>
      <c r="L1383" s="2"/>
      <c r="M1383" s="1"/>
    </row>
    <row r="1384" spans="1:13" x14ac:dyDescent="0.2">
      <c r="A1384" s="1"/>
      <c r="B1384" s="1"/>
      <c r="C1384" s="16"/>
      <c r="D1384" s="1"/>
      <c r="E1384" s="1"/>
      <c r="F1384" s="1"/>
      <c r="G1384" s="1"/>
      <c r="H1384" s="11"/>
      <c r="I1384" s="11"/>
      <c r="J1384" s="11"/>
      <c r="K1384" s="2"/>
      <c r="L1384" s="2"/>
      <c r="M1384" s="1"/>
    </row>
    <row r="1385" spans="1:13" x14ac:dyDescent="0.2">
      <c r="A1385" s="1"/>
      <c r="B1385" s="1"/>
      <c r="C1385" s="16"/>
      <c r="D1385" s="1"/>
      <c r="E1385" s="1"/>
      <c r="F1385" s="1"/>
      <c r="G1385" s="1"/>
      <c r="H1385" s="11"/>
      <c r="I1385" s="11"/>
      <c r="J1385" s="11"/>
      <c r="K1385" s="2"/>
      <c r="L1385" s="2"/>
      <c r="M1385" s="1"/>
    </row>
    <row r="1386" spans="1:13" x14ac:dyDescent="0.2">
      <c r="A1386" s="1"/>
      <c r="B1386" s="1"/>
      <c r="C1386" s="16"/>
      <c r="D1386" s="1"/>
      <c r="E1386" s="1"/>
      <c r="F1386" s="1"/>
      <c r="G1386" s="1"/>
      <c r="H1386" s="11"/>
      <c r="I1386" s="11"/>
      <c r="J1386" s="11"/>
      <c r="K1386" s="2"/>
      <c r="L1386" s="2"/>
      <c r="M1386" s="1"/>
    </row>
    <row r="1387" spans="1:13" x14ac:dyDescent="0.2">
      <c r="A1387" s="1"/>
      <c r="B1387" s="1"/>
      <c r="C1387" s="16"/>
      <c r="D1387" s="1"/>
      <c r="E1387" s="1"/>
      <c r="F1387" s="1"/>
      <c r="G1387" s="1"/>
      <c r="H1387" s="11"/>
      <c r="I1387" s="11"/>
      <c r="J1387" s="11"/>
      <c r="K1387" s="2"/>
      <c r="L1387" s="2"/>
      <c r="M1387" s="1"/>
    </row>
    <row r="1388" spans="1:13" x14ac:dyDescent="0.2">
      <c r="A1388" s="1"/>
      <c r="B1388" s="1"/>
      <c r="C1388" s="16"/>
      <c r="D1388" s="1"/>
      <c r="E1388" s="1"/>
      <c r="F1388" s="1"/>
      <c r="G1388" s="1"/>
      <c r="H1388" s="11"/>
      <c r="I1388" s="11"/>
      <c r="J1388" s="11"/>
      <c r="K1388" s="2"/>
      <c r="L1388" s="2"/>
      <c r="M1388" s="1"/>
    </row>
    <row r="1389" spans="1:13" x14ac:dyDescent="0.2">
      <c r="A1389" s="1"/>
      <c r="B1389" s="1"/>
      <c r="C1389" s="16"/>
      <c r="D1389" s="1"/>
      <c r="E1389" s="1"/>
      <c r="F1389" s="1"/>
      <c r="G1389" s="1"/>
      <c r="H1389" s="11"/>
      <c r="I1389" s="11"/>
      <c r="J1389" s="11"/>
      <c r="K1389" s="2"/>
      <c r="L1389" s="2"/>
      <c r="M1389" s="1"/>
    </row>
    <row r="1390" spans="1:13" x14ac:dyDescent="0.2">
      <c r="A1390" s="1"/>
      <c r="B1390" s="1"/>
      <c r="C1390" s="16"/>
      <c r="D1390" s="1"/>
      <c r="E1390" s="1"/>
      <c r="F1390" s="1"/>
      <c r="G1390" s="1"/>
      <c r="H1390" s="11"/>
      <c r="I1390" s="11"/>
      <c r="J1390" s="11"/>
      <c r="K1390" s="2"/>
      <c r="L1390" s="2"/>
      <c r="M1390" s="1"/>
    </row>
    <row r="1391" spans="1:13" x14ac:dyDescent="0.2">
      <c r="A1391" s="1"/>
      <c r="B1391" s="1"/>
      <c r="C1391" s="16"/>
      <c r="D1391" s="1"/>
      <c r="E1391" s="1"/>
      <c r="F1391" s="1"/>
      <c r="G1391" s="1"/>
      <c r="H1391" s="11"/>
      <c r="I1391" s="11"/>
      <c r="J1391" s="11"/>
      <c r="K1391" s="2"/>
      <c r="L1391" s="2"/>
      <c r="M1391" s="1"/>
    </row>
    <row r="1392" spans="1:13" x14ac:dyDescent="0.2">
      <c r="A1392" s="1"/>
      <c r="B1392" s="1"/>
      <c r="C1392" s="16"/>
      <c r="D1392" s="1"/>
      <c r="E1392" s="1"/>
      <c r="F1392" s="1"/>
      <c r="G1392" s="1"/>
      <c r="H1392" s="11"/>
      <c r="I1392" s="11"/>
      <c r="J1392" s="11"/>
      <c r="K1392" s="2"/>
      <c r="L1392" s="2"/>
      <c r="M1392" s="1"/>
    </row>
    <row r="1393" spans="1:13" x14ac:dyDescent="0.2">
      <c r="A1393" s="1"/>
      <c r="B1393" s="1"/>
      <c r="C1393" s="16"/>
      <c r="D1393" s="1"/>
      <c r="E1393" s="1"/>
      <c r="F1393" s="1"/>
      <c r="G1393" s="1"/>
      <c r="H1393" s="11"/>
      <c r="I1393" s="11"/>
      <c r="J1393" s="11"/>
      <c r="K1393" s="2"/>
      <c r="L1393" s="2"/>
      <c r="M1393" s="1"/>
    </row>
    <row r="1394" spans="1:13" x14ac:dyDescent="0.2">
      <c r="A1394" s="1"/>
      <c r="B1394" s="1"/>
      <c r="C1394" s="16"/>
      <c r="D1394" s="1"/>
      <c r="E1394" s="1"/>
      <c r="F1394" s="1"/>
      <c r="G1394" s="1"/>
      <c r="H1394" s="11"/>
      <c r="I1394" s="11"/>
      <c r="J1394" s="11"/>
      <c r="K1394" s="2"/>
      <c r="L1394" s="2"/>
      <c r="M1394" s="1"/>
    </row>
    <row r="1395" spans="1:13" x14ac:dyDescent="0.2">
      <c r="A1395" s="1"/>
      <c r="B1395" s="1"/>
      <c r="C1395" s="16"/>
      <c r="D1395" s="1"/>
      <c r="E1395" s="1"/>
      <c r="F1395" s="1"/>
      <c r="G1395" s="1"/>
      <c r="H1395" s="11"/>
      <c r="I1395" s="11"/>
      <c r="J1395" s="11"/>
      <c r="K1395" s="2"/>
      <c r="L1395" s="2"/>
      <c r="M1395" s="1"/>
    </row>
    <row r="1396" spans="1:13" x14ac:dyDescent="0.2">
      <c r="A1396" s="1"/>
      <c r="B1396" s="1"/>
      <c r="C1396" s="16"/>
      <c r="D1396" s="1"/>
      <c r="E1396" s="1"/>
      <c r="F1396" s="1"/>
      <c r="G1396" s="1"/>
      <c r="H1396" s="11"/>
      <c r="I1396" s="11"/>
      <c r="J1396" s="11"/>
      <c r="K1396" s="2"/>
      <c r="L1396" s="2"/>
      <c r="M1396" s="1"/>
    </row>
    <row r="1397" spans="1:13" x14ac:dyDescent="0.2">
      <c r="A1397" s="1"/>
      <c r="B1397" s="1"/>
      <c r="C1397" s="16"/>
      <c r="D1397" s="1"/>
      <c r="E1397" s="1"/>
      <c r="F1397" s="1"/>
      <c r="G1397" s="1"/>
      <c r="H1397" s="11"/>
      <c r="I1397" s="11"/>
      <c r="J1397" s="11"/>
      <c r="K1397" s="2"/>
      <c r="L1397" s="2"/>
      <c r="M1397" s="1"/>
    </row>
    <row r="1398" spans="1:13" x14ac:dyDescent="0.2">
      <c r="A1398" s="1"/>
      <c r="B1398" s="1"/>
      <c r="C1398" s="16"/>
      <c r="D1398" s="1"/>
      <c r="E1398" s="1"/>
      <c r="F1398" s="1"/>
      <c r="G1398" s="1"/>
      <c r="H1398" s="11"/>
      <c r="I1398" s="11"/>
      <c r="J1398" s="11"/>
      <c r="K1398" s="2"/>
      <c r="L1398" s="2"/>
      <c r="M1398" s="1"/>
    </row>
    <row r="1399" spans="1:13" x14ac:dyDescent="0.2">
      <c r="A1399" s="1"/>
      <c r="B1399" s="1"/>
      <c r="C1399" s="16"/>
      <c r="D1399" s="1"/>
      <c r="E1399" s="1"/>
      <c r="F1399" s="1"/>
      <c r="G1399" s="1"/>
      <c r="H1399" s="11"/>
      <c r="I1399" s="11"/>
      <c r="J1399" s="11"/>
      <c r="K1399" s="2"/>
      <c r="L1399" s="2"/>
      <c r="M1399" s="1"/>
    </row>
    <row r="1400" spans="1:13" x14ac:dyDescent="0.2">
      <c r="A1400" s="1"/>
      <c r="B1400" s="1"/>
      <c r="C1400" s="16"/>
      <c r="D1400" s="1"/>
      <c r="E1400" s="1"/>
      <c r="F1400" s="1"/>
      <c r="G1400" s="1"/>
      <c r="H1400" s="11"/>
      <c r="I1400" s="11"/>
      <c r="J1400" s="11"/>
      <c r="K1400" s="2"/>
      <c r="L1400" s="2"/>
      <c r="M1400" s="1"/>
    </row>
    <row r="1401" spans="1:13" x14ac:dyDescent="0.2">
      <c r="A1401" s="1"/>
      <c r="B1401" s="1"/>
      <c r="C1401" s="16"/>
      <c r="D1401" s="1"/>
      <c r="E1401" s="1"/>
      <c r="F1401" s="1"/>
      <c r="G1401" s="1"/>
      <c r="H1401" s="11"/>
      <c r="I1401" s="11"/>
      <c r="J1401" s="11"/>
      <c r="K1401" s="2"/>
      <c r="L1401" s="2"/>
      <c r="M1401" s="1"/>
    </row>
    <row r="1402" spans="1:13" x14ac:dyDescent="0.2">
      <c r="A1402" s="1"/>
      <c r="B1402" s="1"/>
      <c r="C1402" s="16"/>
      <c r="D1402" s="1"/>
      <c r="E1402" s="1"/>
      <c r="F1402" s="1"/>
      <c r="G1402" s="1"/>
      <c r="H1402" s="11"/>
      <c r="I1402" s="11"/>
      <c r="J1402" s="11"/>
      <c r="K1402" s="2"/>
      <c r="L1402" s="2"/>
      <c r="M1402" s="1"/>
    </row>
    <row r="1403" spans="1:13" x14ac:dyDescent="0.2">
      <c r="A1403" s="1"/>
      <c r="B1403" s="1"/>
      <c r="C1403" s="16"/>
      <c r="D1403" s="1"/>
      <c r="E1403" s="1"/>
      <c r="F1403" s="1"/>
      <c r="G1403" s="1"/>
      <c r="H1403" s="11"/>
      <c r="I1403" s="11"/>
      <c r="J1403" s="11"/>
      <c r="K1403" s="2"/>
      <c r="L1403" s="2"/>
      <c r="M1403" s="1"/>
    </row>
    <row r="1404" spans="1:13" x14ac:dyDescent="0.2">
      <c r="A1404" s="1"/>
      <c r="B1404" s="1"/>
      <c r="C1404" s="16"/>
      <c r="D1404" s="1"/>
      <c r="E1404" s="1"/>
      <c r="F1404" s="1"/>
      <c r="G1404" s="1"/>
      <c r="H1404" s="11"/>
      <c r="I1404" s="11"/>
      <c r="J1404" s="11"/>
      <c r="K1404" s="2"/>
      <c r="L1404" s="2"/>
      <c r="M1404" s="1"/>
    </row>
    <row r="1405" spans="1:13" x14ac:dyDescent="0.2">
      <c r="A1405" s="1"/>
      <c r="B1405" s="1"/>
      <c r="C1405" s="16"/>
      <c r="D1405" s="1"/>
      <c r="E1405" s="1"/>
      <c r="F1405" s="1"/>
      <c r="G1405" s="1"/>
      <c r="H1405" s="11"/>
      <c r="I1405" s="11"/>
      <c r="J1405" s="11"/>
      <c r="K1405" s="2"/>
      <c r="L1405" s="2"/>
      <c r="M1405" s="1"/>
    </row>
    <row r="1406" spans="1:13" x14ac:dyDescent="0.2">
      <c r="A1406" s="1"/>
      <c r="B1406" s="1"/>
      <c r="C1406" s="16"/>
      <c r="D1406" s="1"/>
      <c r="E1406" s="1"/>
      <c r="F1406" s="1"/>
      <c r="G1406" s="1"/>
      <c r="H1406" s="11"/>
      <c r="I1406" s="11"/>
      <c r="J1406" s="11"/>
      <c r="K1406" s="2"/>
      <c r="L1406" s="2"/>
      <c r="M1406" s="1"/>
    </row>
    <row r="1407" spans="1:13" x14ac:dyDescent="0.2">
      <c r="A1407" s="1"/>
      <c r="B1407" s="1"/>
      <c r="C1407" s="16"/>
      <c r="D1407" s="1"/>
      <c r="E1407" s="1"/>
      <c r="F1407" s="1"/>
      <c r="G1407" s="1"/>
      <c r="H1407" s="11"/>
      <c r="I1407" s="11"/>
      <c r="J1407" s="11"/>
      <c r="K1407" s="2"/>
      <c r="L1407" s="2"/>
      <c r="M1407" s="1"/>
    </row>
    <row r="1408" spans="1:13" x14ac:dyDescent="0.2">
      <c r="A1408" s="1"/>
      <c r="B1408" s="1"/>
      <c r="C1408" s="16"/>
      <c r="D1408" s="1"/>
      <c r="E1408" s="1"/>
      <c r="F1408" s="1"/>
      <c r="G1408" s="1"/>
      <c r="H1408" s="11"/>
      <c r="I1408" s="11"/>
      <c r="J1408" s="11"/>
      <c r="K1408" s="2"/>
      <c r="L1408" s="2"/>
      <c r="M1408" s="1"/>
    </row>
    <row r="1409" spans="1:13" x14ac:dyDescent="0.2">
      <c r="A1409" s="1"/>
      <c r="B1409" s="1"/>
      <c r="C1409" s="16"/>
      <c r="D1409" s="1"/>
      <c r="E1409" s="1"/>
      <c r="F1409" s="1"/>
      <c r="G1409" s="1"/>
      <c r="H1409" s="11"/>
      <c r="I1409" s="11"/>
      <c r="J1409" s="11"/>
      <c r="K1409" s="2"/>
      <c r="L1409" s="2"/>
      <c r="M1409" s="1"/>
    </row>
    <row r="1410" spans="1:13" x14ac:dyDescent="0.2">
      <c r="A1410" s="1"/>
      <c r="B1410" s="1"/>
      <c r="C1410" s="16"/>
      <c r="D1410" s="1"/>
      <c r="E1410" s="1"/>
      <c r="F1410" s="1"/>
      <c r="G1410" s="1"/>
      <c r="H1410" s="11"/>
      <c r="I1410" s="11"/>
      <c r="J1410" s="11"/>
      <c r="K1410" s="2"/>
      <c r="L1410" s="2"/>
      <c r="M1410" s="1"/>
    </row>
    <row r="1411" spans="1:13" x14ac:dyDescent="0.2">
      <c r="A1411" s="1"/>
      <c r="B1411" s="1"/>
      <c r="C1411" s="16"/>
      <c r="D1411" s="1"/>
      <c r="E1411" s="1"/>
      <c r="F1411" s="1"/>
      <c r="G1411" s="1"/>
      <c r="H1411" s="11"/>
      <c r="I1411" s="11"/>
      <c r="J1411" s="11"/>
      <c r="K1411" s="2"/>
      <c r="L1411" s="2"/>
      <c r="M1411" s="1"/>
    </row>
    <row r="1412" spans="1:13" x14ac:dyDescent="0.2">
      <c r="A1412" s="1"/>
      <c r="B1412" s="1"/>
      <c r="C1412" s="16"/>
      <c r="D1412" s="1"/>
      <c r="E1412" s="1"/>
      <c r="F1412" s="1"/>
      <c r="G1412" s="1"/>
      <c r="H1412" s="11"/>
      <c r="I1412" s="11"/>
      <c r="J1412" s="11"/>
      <c r="K1412" s="2"/>
      <c r="L1412" s="2"/>
      <c r="M1412" s="1"/>
    </row>
    <row r="1413" spans="1:13" x14ac:dyDescent="0.2">
      <c r="A1413" s="1"/>
      <c r="B1413" s="1"/>
      <c r="C1413" s="16"/>
      <c r="D1413" s="1"/>
      <c r="E1413" s="1"/>
      <c r="F1413" s="1"/>
      <c r="G1413" s="1"/>
      <c r="H1413" s="11"/>
      <c r="I1413" s="11"/>
      <c r="J1413" s="11"/>
      <c r="K1413" s="2"/>
      <c r="L1413" s="2"/>
      <c r="M1413" s="1"/>
    </row>
    <row r="1414" spans="1:13" x14ac:dyDescent="0.2">
      <c r="A1414" s="1"/>
      <c r="B1414" s="1"/>
      <c r="C1414" s="16"/>
      <c r="D1414" s="1"/>
      <c r="E1414" s="1"/>
      <c r="F1414" s="1"/>
      <c r="G1414" s="1"/>
      <c r="H1414" s="11"/>
      <c r="I1414" s="11"/>
      <c r="J1414" s="11"/>
      <c r="K1414" s="2"/>
      <c r="L1414" s="2"/>
      <c r="M1414" s="1"/>
    </row>
    <row r="1415" spans="1:13" x14ac:dyDescent="0.2">
      <c r="A1415" s="1"/>
      <c r="B1415" s="1"/>
      <c r="C1415" s="16"/>
      <c r="D1415" s="1"/>
      <c r="E1415" s="1"/>
      <c r="F1415" s="1"/>
      <c r="G1415" s="1"/>
      <c r="H1415" s="11"/>
      <c r="I1415" s="11"/>
      <c r="J1415" s="11"/>
      <c r="K1415" s="2"/>
      <c r="L1415" s="2"/>
      <c r="M1415" s="1"/>
    </row>
    <row r="1416" spans="1:13" x14ac:dyDescent="0.2">
      <c r="A1416" s="1"/>
      <c r="B1416" s="1"/>
      <c r="C1416" s="16"/>
      <c r="D1416" s="1"/>
      <c r="E1416" s="1"/>
      <c r="F1416" s="1"/>
      <c r="G1416" s="1"/>
      <c r="H1416" s="11"/>
      <c r="I1416" s="11"/>
      <c r="J1416" s="11"/>
      <c r="K1416" s="2"/>
      <c r="L1416" s="2"/>
      <c r="M1416" s="1"/>
    </row>
    <row r="1417" spans="1:13" x14ac:dyDescent="0.2">
      <c r="A1417" s="1"/>
      <c r="B1417" s="1"/>
      <c r="C1417" s="16"/>
      <c r="D1417" s="1"/>
      <c r="E1417" s="1"/>
      <c r="F1417" s="1"/>
      <c r="G1417" s="1"/>
      <c r="H1417" s="11"/>
      <c r="I1417" s="11"/>
      <c r="J1417" s="11"/>
      <c r="K1417" s="2"/>
      <c r="L1417" s="2"/>
      <c r="M1417" s="1"/>
    </row>
    <row r="1418" spans="1:13" x14ac:dyDescent="0.2">
      <c r="A1418" s="1"/>
      <c r="B1418" s="1"/>
      <c r="C1418" s="16"/>
      <c r="D1418" s="1"/>
      <c r="E1418" s="1"/>
      <c r="F1418" s="1"/>
      <c r="G1418" s="1"/>
      <c r="H1418" s="11"/>
      <c r="I1418" s="11"/>
      <c r="J1418" s="11"/>
      <c r="K1418" s="2"/>
      <c r="L1418" s="2"/>
      <c r="M1418" s="1"/>
    </row>
    <row r="1419" spans="1:13" x14ac:dyDescent="0.2">
      <c r="A1419" s="1"/>
      <c r="B1419" s="1"/>
      <c r="C1419" s="16"/>
      <c r="D1419" s="1"/>
      <c r="E1419" s="1"/>
      <c r="F1419" s="1"/>
      <c r="G1419" s="1"/>
      <c r="H1419" s="11"/>
      <c r="I1419" s="11"/>
      <c r="J1419" s="11"/>
      <c r="K1419" s="2"/>
      <c r="L1419" s="2"/>
      <c r="M1419" s="1"/>
    </row>
    <row r="1420" spans="1:13" x14ac:dyDescent="0.2">
      <c r="A1420" s="1"/>
      <c r="B1420" s="1"/>
      <c r="C1420" s="16"/>
      <c r="D1420" s="1"/>
      <c r="E1420" s="1"/>
      <c r="F1420" s="1"/>
      <c r="G1420" s="1"/>
      <c r="H1420" s="11"/>
      <c r="I1420" s="11"/>
      <c r="J1420" s="11"/>
      <c r="K1420" s="2"/>
      <c r="L1420" s="2"/>
      <c r="M1420" s="1"/>
    </row>
    <row r="1421" spans="1:13" x14ac:dyDescent="0.2">
      <c r="A1421" s="1"/>
      <c r="B1421" s="1"/>
      <c r="C1421" s="16"/>
      <c r="D1421" s="1"/>
      <c r="E1421" s="1"/>
      <c r="F1421" s="1"/>
      <c r="G1421" s="1"/>
      <c r="H1421" s="11"/>
      <c r="I1421" s="11"/>
      <c r="J1421" s="11"/>
      <c r="K1421" s="2"/>
      <c r="L1421" s="2"/>
      <c r="M1421" s="1"/>
    </row>
    <row r="1422" spans="1:13" x14ac:dyDescent="0.2">
      <c r="A1422" s="1"/>
      <c r="B1422" s="1"/>
      <c r="C1422" s="16"/>
      <c r="D1422" s="1"/>
      <c r="E1422" s="1"/>
      <c r="F1422" s="1"/>
      <c r="G1422" s="1"/>
      <c r="H1422" s="11"/>
      <c r="I1422" s="11"/>
      <c r="J1422" s="11"/>
      <c r="K1422" s="2"/>
      <c r="L1422" s="2"/>
      <c r="M1422" s="1"/>
    </row>
    <row r="1423" spans="1:13" x14ac:dyDescent="0.2">
      <c r="A1423" s="1"/>
      <c r="B1423" s="1"/>
      <c r="C1423" s="16"/>
      <c r="D1423" s="1"/>
      <c r="E1423" s="1"/>
      <c r="F1423" s="1"/>
      <c r="G1423" s="1"/>
      <c r="H1423" s="11"/>
      <c r="I1423" s="11"/>
      <c r="J1423" s="11"/>
      <c r="K1423" s="2"/>
      <c r="L1423" s="2"/>
      <c r="M1423" s="1"/>
    </row>
    <row r="1424" spans="1:13" x14ac:dyDescent="0.2">
      <c r="A1424" s="1"/>
      <c r="B1424" s="1"/>
      <c r="C1424" s="16"/>
      <c r="D1424" s="1"/>
      <c r="E1424" s="1"/>
      <c r="F1424" s="1"/>
      <c r="G1424" s="1"/>
      <c r="H1424" s="11"/>
      <c r="I1424" s="11"/>
      <c r="J1424" s="11"/>
      <c r="K1424" s="2"/>
      <c r="L1424" s="2"/>
      <c r="M1424" s="1"/>
    </row>
    <row r="1425" spans="1:13" x14ac:dyDescent="0.2">
      <c r="A1425" s="1"/>
      <c r="B1425" s="1"/>
      <c r="C1425" s="16"/>
      <c r="D1425" s="1"/>
      <c r="E1425" s="1"/>
      <c r="F1425" s="1"/>
      <c r="G1425" s="1"/>
      <c r="H1425" s="11"/>
      <c r="I1425" s="11"/>
      <c r="J1425" s="11"/>
      <c r="K1425" s="2"/>
      <c r="L1425" s="2"/>
      <c r="M1425" s="1"/>
    </row>
    <row r="1426" spans="1:13" x14ac:dyDescent="0.2">
      <c r="A1426" s="1"/>
      <c r="B1426" s="1"/>
      <c r="C1426" s="16"/>
      <c r="D1426" s="1"/>
      <c r="E1426" s="1"/>
      <c r="F1426" s="1"/>
      <c r="G1426" s="1"/>
      <c r="H1426" s="11"/>
      <c r="I1426" s="11"/>
      <c r="J1426" s="11"/>
      <c r="K1426" s="2"/>
      <c r="L1426" s="2"/>
      <c r="M1426" s="1"/>
    </row>
    <row r="1427" spans="1:13" x14ac:dyDescent="0.2">
      <c r="A1427" s="1"/>
      <c r="B1427" s="1"/>
      <c r="C1427" s="16"/>
      <c r="D1427" s="1"/>
      <c r="E1427" s="1"/>
      <c r="F1427" s="1"/>
      <c r="G1427" s="1"/>
      <c r="H1427" s="11"/>
      <c r="I1427" s="11"/>
      <c r="J1427" s="11"/>
      <c r="K1427" s="2"/>
      <c r="L1427" s="2"/>
      <c r="M1427" s="1"/>
    </row>
    <row r="1428" spans="1:13" x14ac:dyDescent="0.2">
      <c r="A1428" s="1"/>
      <c r="B1428" s="1"/>
      <c r="C1428" s="16"/>
      <c r="D1428" s="1"/>
      <c r="E1428" s="1"/>
      <c r="F1428" s="1"/>
      <c r="G1428" s="1"/>
      <c r="H1428" s="11"/>
      <c r="I1428" s="11"/>
      <c r="J1428" s="11"/>
      <c r="K1428" s="2"/>
      <c r="L1428" s="2"/>
      <c r="M1428" s="1"/>
    </row>
    <row r="1429" spans="1:13" x14ac:dyDescent="0.2">
      <c r="A1429" s="1"/>
      <c r="B1429" s="1"/>
      <c r="C1429" s="16"/>
      <c r="D1429" s="1"/>
      <c r="E1429" s="1"/>
      <c r="F1429" s="1"/>
      <c r="G1429" s="1"/>
      <c r="H1429" s="11"/>
      <c r="I1429" s="11"/>
      <c r="J1429" s="11"/>
      <c r="K1429" s="2"/>
      <c r="L1429" s="2"/>
      <c r="M1429" s="1"/>
    </row>
    <row r="1430" spans="1:13" x14ac:dyDescent="0.2">
      <c r="A1430" s="1"/>
      <c r="B1430" s="1"/>
      <c r="C1430" s="16"/>
      <c r="D1430" s="1"/>
      <c r="E1430" s="1"/>
      <c r="F1430" s="1"/>
      <c r="G1430" s="1"/>
      <c r="H1430" s="11"/>
      <c r="I1430" s="11"/>
      <c r="J1430" s="11"/>
      <c r="K1430" s="2"/>
      <c r="L1430" s="2"/>
      <c r="M1430" s="1"/>
    </row>
    <row r="1431" spans="1:13" x14ac:dyDescent="0.2">
      <c r="A1431" s="1"/>
      <c r="B1431" s="1"/>
      <c r="C1431" s="16"/>
      <c r="D1431" s="1"/>
      <c r="E1431" s="1"/>
      <c r="F1431" s="1"/>
      <c r="G1431" s="1"/>
      <c r="H1431" s="11"/>
      <c r="I1431" s="11"/>
      <c r="J1431" s="11"/>
      <c r="K1431" s="2"/>
      <c r="L1431" s="2"/>
      <c r="M1431" s="1"/>
    </row>
    <row r="1432" spans="1:13" x14ac:dyDescent="0.2">
      <c r="A1432" s="1"/>
      <c r="B1432" s="1"/>
      <c r="C1432" s="16"/>
      <c r="D1432" s="1"/>
      <c r="E1432" s="1"/>
      <c r="F1432" s="1"/>
      <c r="G1432" s="1"/>
      <c r="H1432" s="11"/>
      <c r="I1432" s="11"/>
      <c r="J1432" s="11"/>
      <c r="K1432" s="2"/>
      <c r="L1432" s="2"/>
      <c r="M1432" s="1"/>
    </row>
    <row r="1433" spans="1:13" x14ac:dyDescent="0.2">
      <c r="A1433" s="1"/>
      <c r="B1433" s="1"/>
      <c r="C1433" s="16"/>
      <c r="D1433" s="1"/>
      <c r="E1433" s="1"/>
      <c r="F1433" s="1"/>
      <c r="G1433" s="1"/>
      <c r="H1433" s="11"/>
      <c r="I1433" s="11"/>
      <c r="J1433" s="11"/>
      <c r="K1433" s="2"/>
      <c r="L1433" s="2"/>
      <c r="M1433" s="1"/>
    </row>
    <row r="1434" spans="1:13" x14ac:dyDescent="0.2">
      <c r="A1434" s="1"/>
      <c r="B1434" s="1"/>
      <c r="C1434" s="16"/>
      <c r="D1434" s="1"/>
      <c r="E1434" s="1"/>
      <c r="F1434" s="1"/>
      <c r="G1434" s="1"/>
      <c r="H1434" s="11"/>
      <c r="I1434" s="11"/>
      <c r="J1434" s="11"/>
      <c r="K1434" s="2"/>
      <c r="L1434" s="2"/>
      <c r="M1434" s="1"/>
    </row>
    <row r="1435" spans="1:13" x14ac:dyDescent="0.2">
      <c r="A1435" s="1"/>
      <c r="B1435" s="1"/>
      <c r="C1435" s="16"/>
      <c r="D1435" s="1"/>
      <c r="E1435" s="1"/>
      <c r="F1435" s="1"/>
      <c r="G1435" s="1"/>
      <c r="H1435" s="11"/>
      <c r="I1435" s="11"/>
      <c r="J1435" s="11"/>
      <c r="K1435" s="2"/>
      <c r="L1435" s="2"/>
      <c r="M1435" s="1"/>
    </row>
    <row r="1436" spans="1:13" x14ac:dyDescent="0.2">
      <c r="A1436" s="1"/>
      <c r="B1436" s="1"/>
      <c r="C1436" s="16"/>
      <c r="D1436" s="1"/>
      <c r="E1436" s="1"/>
      <c r="F1436" s="1"/>
      <c r="G1436" s="1"/>
      <c r="H1436" s="11"/>
      <c r="I1436" s="11"/>
      <c r="J1436" s="11"/>
      <c r="K1436" s="2"/>
      <c r="L1436" s="2"/>
      <c r="M1436" s="1"/>
    </row>
    <row r="1437" spans="1:13" x14ac:dyDescent="0.2">
      <c r="A1437" s="1"/>
      <c r="B1437" s="1"/>
      <c r="C1437" s="16"/>
      <c r="D1437" s="1"/>
      <c r="E1437" s="1"/>
      <c r="F1437" s="1"/>
      <c r="G1437" s="1"/>
      <c r="H1437" s="11"/>
      <c r="I1437" s="11"/>
      <c r="J1437" s="11"/>
      <c r="K1437" s="2"/>
      <c r="L1437" s="2"/>
      <c r="M1437" s="1"/>
    </row>
    <row r="1438" spans="1:13" x14ac:dyDescent="0.2">
      <c r="A1438" s="1"/>
      <c r="B1438" s="1"/>
      <c r="C1438" s="16"/>
      <c r="D1438" s="1"/>
      <c r="E1438" s="1"/>
      <c r="F1438" s="1"/>
      <c r="G1438" s="1"/>
      <c r="H1438" s="11"/>
      <c r="I1438" s="11"/>
      <c r="J1438" s="11"/>
      <c r="K1438" s="2"/>
      <c r="L1438" s="2"/>
      <c r="M1438" s="1"/>
    </row>
    <row r="1439" spans="1:13" x14ac:dyDescent="0.2">
      <c r="A1439" s="1"/>
      <c r="B1439" s="1"/>
      <c r="C1439" s="16"/>
      <c r="D1439" s="1"/>
      <c r="E1439" s="1"/>
      <c r="F1439" s="1"/>
      <c r="G1439" s="1"/>
      <c r="H1439" s="11"/>
      <c r="I1439" s="11"/>
      <c r="J1439" s="11"/>
      <c r="K1439" s="2"/>
      <c r="L1439" s="2"/>
      <c r="M1439" s="1"/>
    </row>
    <row r="1440" spans="1:13" x14ac:dyDescent="0.2">
      <c r="A1440" s="1"/>
      <c r="B1440" s="1"/>
      <c r="C1440" s="16"/>
      <c r="D1440" s="1"/>
      <c r="E1440" s="1"/>
      <c r="F1440" s="1"/>
      <c r="G1440" s="1"/>
      <c r="H1440" s="11"/>
      <c r="I1440" s="11"/>
      <c r="J1440" s="11"/>
      <c r="K1440" s="2"/>
      <c r="L1440" s="2"/>
      <c r="M1440" s="1"/>
    </row>
    <row r="1441" spans="1:13" x14ac:dyDescent="0.2">
      <c r="A1441" s="1"/>
      <c r="B1441" s="1"/>
      <c r="C1441" s="16"/>
      <c r="D1441" s="1"/>
      <c r="E1441" s="1"/>
      <c r="F1441" s="1"/>
      <c r="G1441" s="1"/>
      <c r="H1441" s="11"/>
      <c r="I1441" s="11"/>
      <c r="J1441" s="11"/>
      <c r="K1441" s="2"/>
      <c r="L1441" s="2"/>
      <c r="M1441" s="1"/>
    </row>
    <row r="1442" spans="1:13" x14ac:dyDescent="0.2">
      <c r="A1442" s="1"/>
      <c r="B1442" s="1"/>
      <c r="C1442" s="16"/>
      <c r="D1442" s="1"/>
      <c r="E1442" s="1"/>
      <c r="F1442" s="1"/>
      <c r="G1442" s="1"/>
      <c r="H1442" s="11"/>
      <c r="I1442" s="11"/>
      <c r="J1442" s="11"/>
      <c r="K1442" s="2"/>
      <c r="L1442" s="2"/>
      <c r="M1442" s="1"/>
    </row>
    <row r="1443" spans="1:13" x14ac:dyDescent="0.2">
      <c r="A1443" s="1"/>
      <c r="B1443" s="1"/>
      <c r="C1443" s="16"/>
      <c r="D1443" s="1"/>
      <c r="E1443" s="1"/>
      <c r="F1443" s="1"/>
      <c r="G1443" s="1"/>
      <c r="H1443" s="11"/>
      <c r="I1443" s="11"/>
      <c r="J1443" s="11"/>
      <c r="K1443" s="2"/>
      <c r="L1443" s="2"/>
      <c r="M1443" s="1"/>
    </row>
    <row r="1444" spans="1:13" x14ac:dyDescent="0.2">
      <c r="A1444" s="1"/>
      <c r="B1444" s="1"/>
      <c r="C1444" s="16"/>
      <c r="D1444" s="1"/>
      <c r="E1444" s="1"/>
      <c r="F1444" s="1"/>
      <c r="G1444" s="1"/>
      <c r="H1444" s="11"/>
      <c r="I1444" s="11"/>
      <c r="J1444" s="11"/>
      <c r="K1444" s="2"/>
      <c r="L1444" s="2"/>
      <c r="M1444" s="1"/>
    </row>
    <row r="1445" spans="1:13" x14ac:dyDescent="0.2">
      <c r="A1445" s="1"/>
      <c r="B1445" s="1"/>
      <c r="C1445" s="16"/>
      <c r="D1445" s="1"/>
      <c r="E1445" s="1"/>
      <c r="F1445" s="1"/>
      <c r="G1445" s="1"/>
      <c r="H1445" s="11"/>
      <c r="I1445" s="11"/>
      <c r="J1445" s="11"/>
      <c r="K1445" s="2"/>
      <c r="L1445" s="2"/>
      <c r="M1445" s="1"/>
    </row>
    <row r="1446" spans="1:13" x14ac:dyDescent="0.2">
      <c r="A1446" s="1"/>
      <c r="B1446" s="1"/>
      <c r="C1446" s="16"/>
      <c r="D1446" s="1"/>
      <c r="E1446" s="1"/>
      <c r="F1446" s="1"/>
      <c r="G1446" s="1"/>
      <c r="H1446" s="11"/>
      <c r="I1446" s="11"/>
      <c r="J1446" s="11"/>
      <c r="K1446" s="2"/>
      <c r="L1446" s="2"/>
      <c r="M1446" s="1"/>
    </row>
    <row r="1447" spans="1:13" x14ac:dyDescent="0.2">
      <c r="A1447" s="1"/>
      <c r="B1447" s="1"/>
      <c r="C1447" s="16"/>
      <c r="D1447" s="1"/>
      <c r="E1447" s="1"/>
      <c r="F1447" s="1"/>
      <c r="G1447" s="1"/>
      <c r="H1447" s="11"/>
      <c r="I1447" s="11"/>
      <c r="J1447" s="11"/>
      <c r="K1447" s="2"/>
      <c r="L1447" s="2"/>
      <c r="M1447" s="1"/>
    </row>
    <row r="1448" spans="1:13" x14ac:dyDescent="0.2">
      <c r="A1448" s="1"/>
      <c r="B1448" s="1"/>
      <c r="C1448" s="16"/>
      <c r="D1448" s="1"/>
      <c r="E1448" s="1"/>
      <c r="F1448" s="1"/>
      <c r="G1448" s="1"/>
      <c r="H1448" s="11"/>
      <c r="I1448" s="11"/>
      <c r="J1448" s="11"/>
      <c r="K1448" s="2"/>
      <c r="L1448" s="2"/>
      <c r="M1448" s="1"/>
    </row>
    <row r="1449" spans="1:13" x14ac:dyDescent="0.2">
      <c r="A1449" s="1"/>
      <c r="B1449" s="1"/>
      <c r="C1449" s="16"/>
      <c r="D1449" s="1"/>
      <c r="E1449" s="1"/>
      <c r="F1449" s="1"/>
      <c r="G1449" s="1"/>
      <c r="H1449" s="11"/>
      <c r="I1449" s="11"/>
      <c r="J1449" s="11"/>
      <c r="K1449" s="2"/>
      <c r="L1449" s="2"/>
      <c r="M1449" s="1"/>
    </row>
    <row r="1450" spans="1:13" x14ac:dyDescent="0.2">
      <c r="A1450" s="1"/>
      <c r="B1450" s="1"/>
      <c r="C1450" s="16"/>
      <c r="D1450" s="1"/>
      <c r="E1450" s="1"/>
      <c r="F1450" s="1"/>
      <c r="G1450" s="1"/>
      <c r="H1450" s="11"/>
      <c r="I1450" s="11"/>
      <c r="J1450" s="11"/>
      <c r="K1450" s="2"/>
      <c r="L1450" s="2"/>
      <c r="M1450" s="1"/>
    </row>
    <row r="1451" spans="1:13" x14ac:dyDescent="0.2">
      <c r="A1451" s="1"/>
      <c r="B1451" s="1"/>
      <c r="C1451" s="16"/>
      <c r="D1451" s="1"/>
      <c r="E1451" s="1"/>
      <c r="F1451" s="1"/>
      <c r="G1451" s="1"/>
      <c r="H1451" s="11"/>
      <c r="I1451" s="11"/>
      <c r="J1451" s="11"/>
      <c r="K1451" s="2"/>
      <c r="L1451" s="2"/>
      <c r="M1451" s="1"/>
    </row>
    <row r="1452" spans="1:13" x14ac:dyDescent="0.2">
      <c r="A1452" s="1"/>
      <c r="B1452" s="1"/>
      <c r="C1452" s="16"/>
      <c r="D1452" s="1"/>
      <c r="E1452" s="1"/>
      <c r="F1452" s="1"/>
      <c r="G1452" s="1"/>
      <c r="H1452" s="11"/>
      <c r="I1452" s="11"/>
      <c r="J1452" s="11"/>
      <c r="K1452" s="2"/>
      <c r="L1452" s="2"/>
      <c r="M1452" s="1"/>
    </row>
    <row r="1453" spans="1:13" x14ac:dyDescent="0.2">
      <c r="A1453" s="1"/>
      <c r="B1453" s="1"/>
      <c r="C1453" s="16"/>
      <c r="D1453" s="1"/>
      <c r="E1453" s="1"/>
      <c r="F1453" s="1"/>
      <c r="G1453" s="1"/>
      <c r="H1453" s="11"/>
      <c r="I1453" s="11"/>
      <c r="J1453" s="11"/>
      <c r="K1453" s="2"/>
      <c r="L1453" s="2"/>
      <c r="M1453" s="1"/>
    </row>
    <row r="1454" spans="1:13" x14ac:dyDescent="0.2">
      <c r="A1454" s="1"/>
      <c r="B1454" s="1"/>
      <c r="C1454" s="16"/>
      <c r="D1454" s="1"/>
      <c r="E1454" s="1"/>
      <c r="F1454" s="1"/>
      <c r="G1454" s="1"/>
      <c r="H1454" s="11"/>
      <c r="I1454" s="11"/>
      <c r="J1454" s="11"/>
      <c r="K1454" s="2"/>
      <c r="L1454" s="2"/>
      <c r="M1454" s="1"/>
    </row>
    <row r="1455" spans="1:13" x14ac:dyDescent="0.2">
      <c r="A1455" s="1"/>
      <c r="B1455" s="1"/>
      <c r="C1455" s="16"/>
      <c r="D1455" s="1"/>
      <c r="E1455" s="1"/>
      <c r="F1455" s="1"/>
      <c r="G1455" s="1"/>
      <c r="H1455" s="11"/>
      <c r="I1455" s="11"/>
      <c r="J1455" s="11"/>
      <c r="K1455" s="2"/>
      <c r="L1455" s="2"/>
      <c r="M1455" s="1"/>
    </row>
    <row r="1456" spans="1:13" x14ac:dyDescent="0.2">
      <c r="A1456" s="1"/>
      <c r="B1456" s="1"/>
      <c r="C1456" s="16"/>
      <c r="D1456" s="1"/>
      <c r="E1456" s="1"/>
      <c r="F1456" s="1"/>
      <c r="G1456" s="1"/>
      <c r="H1456" s="11"/>
      <c r="I1456" s="11"/>
      <c r="J1456" s="11"/>
      <c r="K1456" s="2"/>
      <c r="L1456" s="2"/>
      <c r="M1456" s="1"/>
    </row>
    <row r="1457" spans="1:13" x14ac:dyDescent="0.2">
      <c r="A1457" s="1"/>
      <c r="B1457" s="1"/>
      <c r="C1457" s="16"/>
      <c r="D1457" s="1"/>
      <c r="E1457" s="1"/>
      <c r="F1457" s="1"/>
      <c r="G1457" s="1"/>
      <c r="H1457" s="11"/>
      <c r="I1457" s="11"/>
      <c r="J1457" s="11"/>
      <c r="K1457" s="2"/>
      <c r="L1457" s="2"/>
      <c r="M1457" s="1"/>
    </row>
    <row r="1458" spans="1:13" x14ac:dyDescent="0.2">
      <c r="A1458" s="1"/>
      <c r="B1458" s="1"/>
      <c r="C1458" s="16"/>
      <c r="D1458" s="1"/>
      <c r="E1458" s="1"/>
      <c r="F1458" s="1"/>
      <c r="G1458" s="1"/>
      <c r="H1458" s="11"/>
      <c r="I1458" s="11"/>
      <c r="J1458" s="11"/>
      <c r="K1458" s="2"/>
      <c r="L1458" s="2"/>
      <c r="M1458" s="1"/>
    </row>
    <row r="1459" spans="1:13" x14ac:dyDescent="0.2">
      <c r="A1459" s="1"/>
      <c r="B1459" s="1"/>
      <c r="C1459" s="16"/>
      <c r="D1459" s="1"/>
      <c r="E1459" s="1"/>
      <c r="F1459" s="1"/>
      <c r="G1459" s="1"/>
      <c r="H1459" s="11"/>
      <c r="I1459" s="11"/>
      <c r="J1459" s="11"/>
      <c r="K1459" s="2"/>
      <c r="L1459" s="2"/>
      <c r="M1459" s="1"/>
    </row>
    <row r="1460" spans="1:13" x14ac:dyDescent="0.2">
      <c r="A1460" s="1"/>
      <c r="B1460" s="1"/>
      <c r="C1460" s="16"/>
      <c r="D1460" s="1"/>
      <c r="E1460" s="1"/>
      <c r="F1460" s="1"/>
      <c r="G1460" s="1"/>
      <c r="H1460" s="11"/>
      <c r="I1460" s="11"/>
      <c r="J1460" s="11"/>
      <c r="K1460" s="2"/>
      <c r="L1460" s="2"/>
      <c r="M1460" s="1"/>
    </row>
    <row r="1461" spans="1:13" x14ac:dyDescent="0.2">
      <c r="A1461" s="1"/>
      <c r="B1461" s="1"/>
      <c r="C1461" s="16"/>
      <c r="D1461" s="1"/>
      <c r="E1461" s="1"/>
      <c r="F1461" s="1"/>
      <c r="G1461" s="1"/>
      <c r="H1461" s="11"/>
      <c r="I1461" s="11"/>
      <c r="J1461" s="11"/>
      <c r="K1461" s="2"/>
      <c r="L1461" s="2"/>
      <c r="M1461" s="1"/>
    </row>
    <row r="1462" spans="1:13" x14ac:dyDescent="0.2">
      <c r="A1462" s="1"/>
      <c r="B1462" s="1"/>
      <c r="C1462" s="16"/>
      <c r="D1462" s="1"/>
      <c r="E1462" s="1"/>
      <c r="F1462" s="1"/>
      <c r="G1462" s="1"/>
      <c r="H1462" s="11"/>
      <c r="I1462" s="11"/>
      <c r="J1462" s="11"/>
      <c r="K1462" s="2"/>
      <c r="L1462" s="2"/>
      <c r="M1462" s="1"/>
    </row>
    <row r="1463" spans="1:13" x14ac:dyDescent="0.2">
      <c r="A1463" s="1"/>
      <c r="B1463" s="1"/>
      <c r="C1463" s="16"/>
      <c r="D1463" s="1"/>
      <c r="E1463" s="1"/>
      <c r="F1463" s="1"/>
      <c r="G1463" s="1"/>
      <c r="H1463" s="11"/>
      <c r="I1463" s="11"/>
      <c r="J1463" s="11"/>
      <c r="K1463" s="2"/>
      <c r="L1463" s="2"/>
      <c r="M1463" s="1"/>
    </row>
    <row r="1464" spans="1:13" x14ac:dyDescent="0.2">
      <c r="A1464" s="1"/>
      <c r="B1464" s="1"/>
      <c r="C1464" s="16"/>
      <c r="D1464" s="1"/>
      <c r="E1464" s="1"/>
      <c r="F1464" s="1"/>
      <c r="G1464" s="1"/>
      <c r="H1464" s="11"/>
      <c r="I1464" s="11"/>
      <c r="J1464" s="11"/>
      <c r="K1464" s="2"/>
      <c r="L1464" s="2"/>
      <c r="M1464" s="1"/>
    </row>
    <row r="1465" spans="1:13" x14ac:dyDescent="0.2">
      <c r="A1465" s="1"/>
      <c r="B1465" s="1"/>
      <c r="C1465" s="16"/>
      <c r="D1465" s="1"/>
      <c r="E1465" s="1"/>
      <c r="F1465" s="1"/>
      <c r="G1465" s="1"/>
      <c r="H1465" s="11"/>
      <c r="I1465" s="11"/>
      <c r="J1465" s="11"/>
      <c r="K1465" s="2"/>
      <c r="L1465" s="2"/>
      <c r="M1465" s="1"/>
    </row>
    <row r="1466" spans="1:13" x14ac:dyDescent="0.2">
      <c r="A1466" s="1"/>
      <c r="B1466" s="1"/>
      <c r="C1466" s="16"/>
      <c r="D1466" s="1"/>
      <c r="E1466" s="1"/>
      <c r="F1466" s="1"/>
      <c r="G1466" s="1"/>
      <c r="H1466" s="11"/>
      <c r="I1466" s="11"/>
      <c r="J1466" s="11"/>
      <c r="K1466" s="2"/>
      <c r="L1466" s="2"/>
      <c r="M1466" s="1"/>
    </row>
    <row r="1467" spans="1:13" x14ac:dyDescent="0.2">
      <c r="A1467" s="1"/>
      <c r="B1467" s="1"/>
      <c r="C1467" s="16"/>
      <c r="D1467" s="1"/>
      <c r="E1467" s="1"/>
      <c r="F1467" s="1"/>
      <c r="G1467" s="1"/>
      <c r="H1467" s="11"/>
      <c r="I1467" s="11"/>
      <c r="J1467" s="11"/>
      <c r="K1467" s="2"/>
      <c r="L1467" s="2"/>
      <c r="M1467" s="1"/>
    </row>
    <row r="1468" spans="1:13" x14ac:dyDescent="0.2">
      <c r="A1468" s="1"/>
      <c r="B1468" s="1"/>
      <c r="C1468" s="16"/>
      <c r="D1468" s="1"/>
      <c r="E1468" s="1"/>
      <c r="F1468" s="1"/>
      <c r="G1468" s="1"/>
      <c r="H1468" s="11"/>
      <c r="I1468" s="11"/>
      <c r="J1468" s="11"/>
      <c r="K1468" s="2"/>
      <c r="L1468" s="2"/>
      <c r="M1468" s="1"/>
    </row>
    <row r="1469" spans="1:13" x14ac:dyDescent="0.2">
      <c r="A1469" s="1"/>
      <c r="B1469" s="1"/>
      <c r="C1469" s="16"/>
      <c r="D1469" s="1"/>
      <c r="E1469" s="1"/>
      <c r="F1469" s="1"/>
      <c r="G1469" s="1"/>
      <c r="H1469" s="11"/>
      <c r="I1469" s="11"/>
      <c r="J1469" s="11"/>
      <c r="K1469" s="2"/>
      <c r="L1469" s="2"/>
      <c r="M1469" s="1"/>
    </row>
    <row r="1470" spans="1:13" x14ac:dyDescent="0.2">
      <c r="A1470" s="1"/>
      <c r="B1470" s="1"/>
      <c r="C1470" s="16"/>
      <c r="D1470" s="1"/>
      <c r="E1470" s="1"/>
      <c r="F1470" s="1"/>
      <c r="G1470" s="1"/>
      <c r="H1470" s="11"/>
      <c r="I1470" s="11"/>
      <c r="J1470" s="11"/>
      <c r="K1470" s="2"/>
      <c r="L1470" s="2"/>
      <c r="M1470" s="1"/>
    </row>
    <row r="1471" spans="1:13" x14ac:dyDescent="0.2">
      <c r="A1471" s="1"/>
      <c r="B1471" s="1"/>
      <c r="C1471" s="16"/>
      <c r="D1471" s="1"/>
      <c r="E1471" s="1"/>
      <c r="F1471" s="1"/>
      <c r="G1471" s="1"/>
      <c r="H1471" s="11"/>
      <c r="I1471" s="11"/>
      <c r="J1471" s="11"/>
      <c r="K1471" s="2"/>
      <c r="L1471" s="2"/>
      <c r="M1471" s="1"/>
    </row>
    <row r="1472" spans="1:13" x14ac:dyDescent="0.2">
      <c r="A1472" s="1"/>
      <c r="B1472" s="1"/>
      <c r="C1472" s="16"/>
      <c r="D1472" s="1"/>
      <c r="E1472" s="1"/>
      <c r="F1472" s="1"/>
      <c r="G1472" s="1"/>
      <c r="H1472" s="11"/>
      <c r="I1472" s="11"/>
      <c r="J1472" s="11"/>
      <c r="K1472" s="2"/>
      <c r="L1472" s="2"/>
      <c r="M1472" s="1"/>
    </row>
    <row r="1473" spans="1:13" x14ac:dyDescent="0.2">
      <c r="A1473" s="1"/>
      <c r="B1473" s="1"/>
      <c r="C1473" s="16"/>
      <c r="D1473" s="1"/>
      <c r="E1473" s="1"/>
      <c r="F1473" s="1"/>
      <c r="G1473" s="1"/>
      <c r="H1473" s="11"/>
      <c r="I1473" s="11"/>
      <c r="J1473" s="11"/>
      <c r="K1473" s="2"/>
      <c r="L1473" s="2"/>
      <c r="M1473" s="1"/>
    </row>
    <row r="1474" spans="1:13" x14ac:dyDescent="0.2">
      <c r="A1474" s="1"/>
      <c r="B1474" s="1"/>
      <c r="C1474" s="16"/>
      <c r="D1474" s="1"/>
      <c r="E1474" s="1"/>
      <c r="F1474" s="1"/>
      <c r="G1474" s="1"/>
      <c r="H1474" s="11"/>
      <c r="I1474" s="11"/>
      <c r="J1474" s="11"/>
      <c r="K1474" s="2"/>
      <c r="L1474" s="2"/>
      <c r="M1474" s="1"/>
    </row>
    <row r="1475" spans="1:13" x14ac:dyDescent="0.2">
      <c r="A1475" s="1"/>
      <c r="B1475" s="1"/>
      <c r="C1475" s="16"/>
      <c r="D1475" s="1"/>
      <c r="E1475" s="1"/>
      <c r="F1475" s="1"/>
      <c r="G1475" s="1"/>
      <c r="H1475" s="11"/>
      <c r="I1475" s="11"/>
      <c r="J1475" s="11"/>
      <c r="K1475" s="2"/>
      <c r="L1475" s="2"/>
      <c r="M1475" s="1"/>
    </row>
    <row r="1476" spans="1:13" x14ac:dyDescent="0.2">
      <c r="A1476" s="1"/>
      <c r="B1476" s="1"/>
      <c r="C1476" s="16"/>
      <c r="D1476" s="1"/>
      <c r="E1476" s="1"/>
      <c r="F1476" s="1"/>
      <c r="G1476" s="1"/>
      <c r="H1476" s="11"/>
      <c r="I1476" s="11"/>
      <c r="J1476" s="11"/>
      <c r="K1476" s="2"/>
      <c r="L1476" s="2"/>
      <c r="M1476" s="1"/>
    </row>
    <row r="1477" spans="1:13" x14ac:dyDescent="0.2">
      <c r="A1477" s="1"/>
      <c r="B1477" s="1"/>
      <c r="C1477" s="16"/>
      <c r="D1477" s="1"/>
      <c r="E1477" s="1"/>
      <c r="F1477" s="1"/>
      <c r="G1477" s="1"/>
      <c r="H1477" s="11"/>
      <c r="I1477" s="11"/>
      <c r="J1477" s="11"/>
      <c r="K1477" s="2"/>
      <c r="L1477" s="2"/>
      <c r="M1477" s="1"/>
    </row>
    <row r="1478" spans="1:13" x14ac:dyDescent="0.2">
      <c r="A1478" s="1"/>
      <c r="B1478" s="1"/>
      <c r="C1478" s="16"/>
      <c r="D1478" s="1"/>
      <c r="E1478" s="1"/>
      <c r="F1478" s="1"/>
      <c r="G1478" s="1"/>
      <c r="H1478" s="11"/>
      <c r="I1478" s="11"/>
      <c r="J1478" s="11"/>
      <c r="K1478" s="2"/>
      <c r="L1478" s="2"/>
      <c r="M1478" s="1"/>
    </row>
    <row r="1479" spans="1:13" x14ac:dyDescent="0.2">
      <c r="A1479" s="1"/>
      <c r="B1479" s="1"/>
      <c r="C1479" s="16"/>
      <c r="D1479" s="1"/>
      <c r="E1479" s="1"/>
      <c r="F1479" s="1"/>
      <c r="G1479" s="1"/>
      <c r="H1479" s="11"/>
      <c r="I1479" s="11"/>
      <c r="J1479" s="11"/>
      <c r="K1479" s="2"/>
      <c r="L1479" s="2"/>
      <c r="M1479" s="1"/>
    </row>
    <row r="1480" spans="1:13" x14ac:dyDescent="0.2">
      <c r="A1480" s="1"/>
      <c r="B1480" s="1"/>
      <c r="C1480" s="16"/>
      <c r="D1480" s="1"/>
      <c r="E1480" s="1"/>
      <c r="F1480" s="1"/>
      <c r="G1480" s="1"/>
      <c r="H1480" s="11"/>
      <c r="I1480" s="11"/>
      <c r="J1480" s="11"/>
      <c r="K1480" s="2"/>
      <c r="L1480" s="2"/>
      <c r="M1480" s="1"/>
    </row>
    <row r="1481" spans="1:13" x14ac:dyDescent="0.2">
      <c r="A1481" s="1"/>
      <c r="B1481" s="1"/>
      <c r="C1481" s="16"/>
      <c r="D1481" s="1"/>
      <c r="E1481" s="1"/>
      <c r="F1481" s="1"/>
      <c r="G1481" s="1"/>
      <c r="H1481" s="11"/>
      <c r="I1481" s="11"/>
      <c r="J1481" s="11"/>
      <c r="K1481" s="2"/>
      <c r="L1481" s="2"/>
      <c r="M1481" s="1"/>
    </row>
    <row r="1482" spans="1:13" x14ac:dyDescent="0.2">
      <c r="A1482" s="1"/>
      <c r="B1482" s="1"/>
      <c r="C1482" s="16"/>
      <c r="D1482" s="1"/>
      <c r="E1482" s="1"/>
      <c r="F1482" s="1"/>
      <c r="G1482" s="1"/>
      <c r="H1482" s="11"/>
      <c r="I1482" s="11"/>
      <c r="J1482" s="11"/>
      <c r="K1482" s="2"/>
      <c r="L1482" s="2"/>
      <c r="M1482" s="1"/>
    </row>
    <row r="1483" spans="1:13" x14ac:dyDescent="0.2">
      <c r="A1483" s="1"/>
      <c r="B1483" s="1"/>
      <c r="C1483" s="16"/>
      <c r="D1483" s="1"/>
      <c r="E1483" s="1"/>
      <c r="F1483" s="1"/>
      <c r="G1483" s="1"/>
      <c r="H1483" s="11"/>
      <c r="I1483" s="11"/>
      <c r="J1483" s="11"/>
      <c r="K1483" s="2"/>
      <c r="L1483" s="2"/>
      <c r="M1483" s="1"/>
    </row>
    <row r="1484" spans="1:13" x14ac:dyDescent="0.2">
      <c r="A1484" s="1"/>
      <c r="B1484" s="1"/>
      <c r="C1484" s="16"/>
      <c r="D1484" s="1"/>
      <c r="E1484" s="1"/>
      <c r="F1484" s="1"/>
      <c r="G1484" s="1"/>
      <c r="H1484" s="11"/>
      <c r="I1484" s="11"/>
      <c r="J1484" s="11"/>
      <c r="K1484" s="2"/>
      <c r="L1484" s="2"/>
      <c r="M1484" s="1"/>
    </row>
    <row r="1485" spans="1:13" x14ac:dyDescent="0.2">
      <c r="A1485" s="1"/>
      <c r="B1485" s="1"/>
      <c r="C1485" s="16"/>
      <c r="D1485" s="1"/>
      <c r="E1485" s="1"/>
      <c r="F1485" s="1"/>
      <c r="G1485" s="1"/>
      <c r="H1485" s="11"/>
      <c r="I1485" s="11"/>
      <c r="J1485" s="11"/>
      <c r="K1485" s="2"/>
      <c r="L1485" s="2"/>
      <c r="M1485" s="1"/>
    </row>
    <row r="1486" spans="1:13" x14ac:dyDescent="0.2">
      <c r="A1486" s="1"/>
      <c r="B1486" s="1"/>
      <c r="C1486" s="16"/>
      <c r="D1486" s="1"/>
      <c r="E1486" s="1"/>
      <c r="F1486" s="1"/>
      <c r="G1486" s="1"/>
      <c r="H1486" s="11"/>
      <c r="I1486" s="11"/>
      <c r="J1486" s="11"/>
      <c r="K1486" s="2"/>
      <c r="L1486" s="2"/>
      <c r="M1486" s="1"/>
    </row>
    <row r="1487" spans="1:13" x14ac:dyDescent="0.2">
      <c r="A1487" s="1"/>
      <c r="B1487" s="1"/>
      <c r="C1487" s="16"/>
      <c r="D1487" s="1"/>
      <c r="E1487" s="1"/>
      <c r="F1487" s="1"/>
      <c r="G1487" s="1"/>
      <c r="H1487" s="11"/>
      <c r="I1487" s="11"/>
      <c r="J1487" s="11"/>
      <c r="K1487" s="2"/>
      <c r="L1487" s="2"/>
      <c r="M1487" s="1"/>
    </row>
    <row r="1488" spans="1:13" x14ac:dyDescent="0.2">
      <c r="A1488" s="1"/>
      <c r="B1488" s="1"/>
      <c r="C1488" s="16"/>
      <c r="D1488" s="1"/>
      <c r="E1488" s="1"/>
      <c r="F1488" s="1"/>
      <c r="G1488" s="1"/>
      <c r="H1488" s="11"/>
      <c r="I1488" s="11"/>
      <c r="J1488" s="11"/>
      <c r="K1488" s="2"/>
      <c r="L1488" s="2"/>
      <c r="M1488" s="1"/>
    </row>
    <row r="1489" spans="1:13" x14ac:dyDescent="0.2">
      <c r="A1489" s="1"/>
      <c r="B1489" s="1"/>
      <c r="C1489" s="16"/>
      <c r="D1489" s="1"/>
      <c r="E1489" s="1"/>
      <c r="F1489" s="1"/>
      <c r="G1489" s="1"/>
      <c r="H1489" s="11"/>
      <c r="I1489" s="11"/>
      <c r="J1489" s="11"/>
      <c r="K1489" s="2"/>
      <c r="L1489" s="2"/>
      <c r="M1489" s="1"/>
    </row>
    <row r="1490" spans="1:13" x14ac:dyDescent="0.2">
      <c r="A1490" s="1"/>
      <c r="B1490" s="1"/>
      <c r="C1490" s="16"/>
      <c r="D1490" s="1"/>
      <c r="E1490" s="1"/>
      <c r="F1490" s="1"/>
      <c r="G1490" s="1"/>
      <c r="H1490" s="11"/>
      <c r="I1490" s="11"/>
      <c r="J1490" s="11"/>
      <c r="K1490" s="2"/>
      <c r="L1490" s="2"/>
      <c r="M1490" s="1"/>
    </row>
    <row r="1491" spans="1:13" x14ac:dyDescent="0.2">
      <c r="A1491" s="1"/>
      <c r="B1491" s="1"/>
      <c r="C1491" s="16"/>
      <c r="D1491" s="1"/>
      <c r="E1491" s="1"/>
      <c r="F1491" s="1"/>
      <c r="G1491" s="1"/>
      <c r="H1491" s="11"/>
      <c r="I1491" s="11"/>
      <c r="J1491" s="11"/>
      <c r="K1491" s="2"/>
      <c r="L1491" s="2"/>
      <c r="M1491" s="1"/>
    </row>
    <row r="1492" spans="1:13" x14ac:dyDescent="0.2">
      <c r="A1492" s="1"/>
      <c r="B1492" s="1"/>
      <c r="C1492" s="16"/>
      <c r="D1492" s="1"/>
      <c r="E1492" s="1"/>
      <c r="F1492" s="1"/>
      <c r="G1492" s="1"/>
      <c r="H1492" s="11"/>
      <c r="I1492" s="11"/>
      <c r="J1492" s="11"/>
      <c r="K1492" s="2"/>
      <c r="L1492" s="2"/>
      <c r="M1492" s="1"/>
    </row>
    <row r="1493" spans="1:13" x14ac:dyDescent="0.2">
      <c r="A1493" s="1"/>
      <c r="B1493" s="1"/>
      <c r="C1493" s="16"/>
      <c r="D1493" s="1"/>
      <c r="E1493" s="1"/>
      <c r="F1493" s="1"/>
      <c r="G1493" s="1"/>
      <c r="H1493" s="11"/>
      <c r="I1493" s="11"/>
      <c r="J1493" s="11"/>
      <c r="K1493" s="2"/>
      <c r="L1493" s="2"/>
      <c r="M1493" s="1"/>
    </row>
    <row r="1494" spans="1:13" x14ac:dyDescent="0.2">
      <c r="A1494" s="1"/>
      <c r="B1494" s="1"/>
      <c r="C1494" s="16"/>
      <c r="D1494" s="1"/>
      <c r="E1494" s="1"/>
      <c r="F1494" s="1"/>
      <c r="G1494" s="1"/>
      <c r="H1494" s="11"/>
      <c r="I1494" s="11"/>
      <c r="J1494" s="11"/>
      <c r="K1494" s="2"/>
      <c r="L1494" s="2"/>
      <c r="M1494" s="1"/>
    </row>
    <row r="1495" spans="1:13" x14ac:dyDescent="0.2">
      <c r="A1495" s="1"/>
      <c r="B1495" s="1"/>
      <c r="C1495" s="16"/>
      <c r="D1495" s="1"/>
      <c r="E1495" s="1"/>
      <c r="F1495" s="1"/>
      <c r="G1495" s="1"/>
      <c r="H1495" s="11"/>
      <c r="I1495" s="11"/>
      <c r="J1495" s="11"/>
      <c r="K1495" s="2"/>
      <c r="L1495" s="2"/>
      <c r="M1495" s="1"/>
    </row>
    <row r="1496" spans="1:13" x14ac:dyDescent="0.2">
      <c r="A1496" s="1"/>
      <c r="B1496" s="1"/>
      <c r="C1496" s="16"/>
      <c r="D1496" s="1"/>
      <c r="E1496" s="1"/>
      <c r="F1496" s="1"/>
      <c r="G1496" s="1"/>
      <c r="H1496" s="11"/>
      <c r="I1496" s="11"/>
      <c r="J1496" s="11"/>
      <c r="K1496" s="2"/>
      <c r="L1496" s="2"/>
      <c r="M1496" s="1"/>
    </row>
    <row r="1497" spans="1:13" x14ac:dyDescent="0.2">
      <c r="A1497" s="1"/>
      <c r="B1497" s="1"/>
      <c r="C1497" s="16"/>
      <c r="D1497" s="1"/>
      <c r="E1497" s="1"/>
      <c r="F1497" s="1"/>
      <c r="G1497" s="1"/>
      <c r="H1497" s="11"/>
      <c r="I1497" s="11"/>
      <c r="J1497" s="11"/>
      <c r="K1497" s="2"/>
      <c r="L1497" s="2"/>
      <c r="M1497" s="1"/>
    </row>
    <row r="1498" spans="1:13" x14ac:dyDescent="0.2">
      <c r="A1498" s="1"/>
      <c r="B1498" s="1"/>
      <c r="C1498" s="16"/>
      <c r="D1498" s="1"/>
      <c r="E1498" s="1"/>
      <c r="F1498" s="1"/>
      <c r="G1498" s="1"/>
      <c r="H1498" s="11"/>
      <c r="I1498" s="11"/>
      <c r="J1498" s="11"/>
      <c r="K1498" s="2"/>
      <c r="L1498" s="2"/>
      <c r="M1498" s="1"/>
    </row>
    <row r="1499" spans="1:13" x14ac:dyDescent="0.2">
      <c r="A1499" s="1"/>
      <c r="B1499" s="1"/>
      <c r="C1499" s="16"/>
      <c r="D1499" s="1"/>
      <c r="E1499" s="1"/>
      <c r="F1499" s="1"/>
      <c r="G1499" s="1"/>
      <c r="H1499" s="11"/>
      <c r="I1499" s="11"/>
      <c r="J1499" s="11"/>
      <c r="K1499" s="2"/>
      <c r="L1499" s="2"/>
      <c r="M1499" s="1"/>
    </row>
    <row r="1500" spans="1:13" x14ac:dyDescent="0.2">
      <c r="A1500" s="1"/>
      <c r="B1500" s="1"/>
      <c r="C1500" s="16"/>
      <c r="D1500" s="1"/>
      <c r="E1500" s="1"/>
      <c r="F1500" s="1"/>
      <c r="G1500" s="1"/>
      <c r="H1500" s="11"/>
      <c r="I1500" s="11"/>
      <c r="J1500" s="11"/>
      <c r="K1500" s="2"/>
      <c r="L1500" s="2"/>
      <c r="M1500" s="1"/>
    </row>
    <row r="1501" spans="1:13" x14ac:dyDescent="0.2">
      <c r="A1501" s="1"/>
      <c r="B1501" s="1"/>
      <c r="C1501" s="16"/>
      <c r="D1501" s="1"/>
      <c r="E1501" s="1"/>
      <c r="F1501" s="1"/>
      <c r="G1501" s="1"/>
      <c r="H1501" s="11"/>
      <c r="I1501" s="11"/>
      <c r="J1501" s="11"/>
      <c r="K1501" s="2"/>
      <c r="L1501" s="2"/>
      <c r="M1501" s="1"/>
    </row>
    <row r="1502" spans="1:13" x14ac:dyDescent="0.2">
      <c r="A1502" s="1"/>
      <c r="B1502" s="1"/>
      <c r="C1502" s="16"/>
      <c r="D1502" s="1"/>
      <c r="E1502" s="1"/>
      <c r="F1502" s="1"/>
      <c r="G1502" s="1"/>
      <c r="H1502" s="11"/>
      <c r="I1502" s="11"/>
      <c r="J1502" s="11"/>
      <c r="K1502" s="2"/>
      <c r="L1502" s="2"/>
      <c r="M1502" s="1"/>
    </row>
    <row r="1503" spans="1:13" x14ac:dyDescent="0.2">
      <c r="A1503" s="1"/>
      <c r="B1503" s="1"/>
      <c r="C1503" s="16"/>
      <c r="D1503" s="1"/>
      <c r="E1503" s="1"/>
      <c r="F1503" s="1"/>
      <c r="G1503" s="1"/>
      <c r="H1503" s="11"/>
      <c r="I1503" s="11"/>
      <c r="J1503" s="11"/>
      <c r="K1503" s="2"/>
      <c r="L1503" s="2"/>
      <c r="M1503" s="1"/>
    </row>
    <row r="1504" spans="1:13" x14ac:dyDescent="0.2">
      <c r="A1504" s="1"/>
      <c r="B1504" s="1"/>
      <c r="C1504" s="16"/>
      <c r="D1504" s="1"/>
      <c r="E1504" s="1"/>
      <c r="F1504" s="1"/>
      <c r="G1504" s="1"/>
      <c r="H1504" s="11"/>
      <c r="I1504" s="11"/>
      <c r="J1504" s="11"/>
      <c r="K1504" s="2"/>
      <c r="L1504" s="2"/>
      <c r="M1504" s="1"/>
    </row>
    <row r="1505" spans="1:13" x14ac:dyDescent="0.2">
      <c r="A1505" s="1"/>
      <c r="B1505" s="1"/>
      <c r="C1505" s="16"/>
      <c r="D1505" s="1"/>
      <c r="E1505" s="1"/>
      <c r="F1505" s="1"/>
      <c r="G1505" s="1"/>
      <c r="H1505" s="11"/>
      <c r="I1505" s="11"/>
      <c r="J1505" s="11"/>
      <c r="K1505" s="2"/>
      <c r="L1505" s="2"/>
      <c r="M1505" s="1"/>
    </row>
    <row r="1506" spans="1:13" x14ac:dyDescent="0.2">
      <c r="A1506" s="1"/>
      <c r="B1506" s="1"/>
      <c r="C1506" s="16"/>
      <c r="D1506" s="1"/>
      <c r="E1506" s="1"/>
      <c r="F1506" s="1"/>
      <c r="G1506" s="1"/>
      <c r="H1506" s="11"/>
      <c r="I1506" s="11"/>
      <c r="J1506" s="11"/>
      <c r="K1506" s="2"/>
      <c r="L1506" s="2"/>
      <c r="M1506" s="1"/>
    </row>
    <row r="1507" spans="1:13" x14ac:dyDescent="0.2">
      <c r="A1507" s="1"/>
      <c r="B1507" s="1"/>
      <c r="C1507" s="16"/>
      <c r="D1507" s="1"/>
      <c r="E1507" s="1"/>
      <c r="F1507" s="1"/>
      <c r="G1507" s="1"/>
      <c r="H1507" s="11"/>
      <c r="I1507" s="11"/>
      <c r="J1507" s="11"/>
      <c r="K1507" s="2"/>
      <c r="L1507" s="2"/>
      <c r="M1507" s="1"/>
    </row>
    <row r="1508" spans="1:13" x14ac:dyDescent="0.2">
      <c r="A1508" s="1"/>
      <c r="B1508" s="1"/>
      <c r="C1508" s="16"/>
      <c r="D1508" s="1"/>
      <c r="E1508" s="1"/>
      <c r="F1508" s="1"/>
      <c r="G1508" s="1"/>
      <c r="H1508" s="11"/>
      <c r="I1508" s="11"/>
      <c r="J1508" s="11"/>
      <c r="K1508" s="2"/>
      <c r="L1508" s="2"/>
      <c r="M1508" s="1"/>
    </row>
    <row r="1509" spans="1:13" x14ac:dyDescent="0.2">
      <c r="A1509" s="1"/>
      <c r="B1509" s="1"/>
      <c r="C1509" s="16"/>
      <c r="D1509" s="1"/>
      <c r="E1509" s="1"/>
      <c r="F1509" s="1"/>
      <c r="G1509" s="1"/>
      <c r="H1509" s="11"/>
      <c r="I1509" s="11"/>
      <c r="J1509" s="11"/>
      <c r="K1509" s="2"/>
      <c r="L1509" s="2"/>
      <c r="M1509" s="1"/>
    </row>
    <row r="1510" spans="1:13" x14ac:dyDescent="0.2">
      <c r="A1510" s="1"/>
      <c r="B1510" s="1"/>
      <c r="C1510" s="16"/>
      <c r="D1510" s="1"/>
      <c r="E1510" s="1"/>
      <c r="F1510" s="1"/>
      <c r="G1510" s="1"/>
      <c r="H1510" s="11"/>
      <c r="I1510" s="11"/>
      <c r="J1510" s="11"/>
      <c r="K1510" s="2"/>
      <c r="L1510" s="2"/>
      <c r="M1510" s="1"/>
    </row>
    <row r="1511" spans="1:13" x14ac:dyDescent="0.2">
      <c r="A1511" s="1"/>
      <c r="B1511" s="1"/>
      <c r="C1511" s="16"/>
      <c r="D1511" s="1"/>
      <c r="E1511" s="1"/>
      <c r="F1511" s="1"/>
      <c r="G1511" s="1"/>
      <c r="H1511" s="11"/>
      <c r="I1511" s="11"/>
      <c r="J1511" s="11"/>
      <c r="K1511" s="2"/>
      <c r="L1511" s="2"/>
      <c r="M1511" s="1"/>
    </row>
    <row r="1512" spans="1:13" x14ac:dyDescent="0.2">
      <c r="A1512" s="1"/>
      <c r="B1512" s="1"/>
      <c r="C1512" s="16"/>
      <c r="D1512" s="1"/>
      <c r="E1512" s="1"/>
      <c r="F1512" s="1"/>
      <c r="G1512" s="1"/>
      <c r="H1512" s="11"/>
      <c r="I1512" s="11"/>
      <c r="J1512" s="11"/>
      <c r="K1512" s="2"/>
      <c r="L1512" s="2"/>
      <c r="M1512" s="1"/>
    </row>
    <row r="1513" spans="1:13" x14ac:dyDescent="0.2">
      <c r="A1513" s="1"/>
      <c r="B1513" s="1"/>
      <c r="C1513" s="16"/>
      <c r="D1513" s="1"/>
      <c r="E1513" s="1"/>
      <c r="F1513" s="1"/>
      <c r="G1513" s="1"/>
      <c r="H1513" s="11"/>
      <c r="I1513" s="11"/>
      <c r="J1513" s="11"/>
      <c r="K1513" s="2"/>
      <c r="L1513" s="2"/>
      <c r="M1513" s="1"/>
    </row>
    <row r="1514" spans="1:13" x14ac:dyDescent="0.2">
      <c r="A1514" s="1"/>
      <c r="B1514" s="1"/>
      <c r="C1514" s="16"/>
      <c r="D1514" s="1"/>
      <c r="E1514" s="1"/>
      <c r="F1514" s="1"/>
      <c r="G1514" s="1"/>
      <c r="H1514" s="11"/>
      <c r="I1514" s="11"/>
      <c r="J1514" s="11"/>
      <c r="K1514" s="2"/>
      <c r="L1514" s="2"/>
      <c r="M1514" s="1"/>
    </row>
    <row r="1515" spans="1:13" x14ac:dyDescent="0.2">
      <c r="A1515" s="1"/>
      <c r="B1515" s="1"/>
      <c r="C1515" s="16"/>
      <c r="D1515" s="1"/>
      <c r="E1515" s="1"/>
      <c r="F1515" s="1"/>
      <c r="G1515" s="1"/>
      <c r="H1515" s="11"/>
      <c r="I1515" s="11"/>
      <c r="J1515" s="11"/>
      <c r="K1515" s="2"/>
      <c r="L1515" s="2"/>
      <c r="M1515" s="1"/>
    </row>
    <row r="1516" spans="1:13" x14ac:dyDescent="0.2">
      <c r="A1516" s="1"/>
      <c r="B1516" s="1"/>
      <c r="C1516" s="16"/>
      <c r="D1516" s="1"/>
      <c r="E1516" s="1"/>
      <c r="F1516" s="1"/>
      <c r="G1516" s="1"/>
      <c r="H1516" s="11"/>
      <c r="I1516" s="11"/>
      <c r="J1516" s="11"/>
      <c r="K1516" s="2"/>
      <c r="L1516" s="2"/>
      <c r="M1516" s="1"/>
    </row>
    <row r="1517" spans="1:13" x14ac:dyDescent="0.2">
      <c r="A1517" s="1"/>
      <c r="B1517" s="1"/>
      <c r="C1517" s="16"/>
      <c r="D1517" s="1"/>
      <c r="E1517" s="1"/>
      <c r="F1517" s="1"/>
      <c r="G1517" s="1"/>
      <c r="H1517" s="11"/>
      <c r="I1517" s="11"/>
      <c r="J1517" s="11"/>
      <c r="K1517" s="2"/>
      <c r="L1517" s="2"/>
      <c r="M1517" s="1"/>
    </row>
    <row r="1518" spans="1:13" x14ac:dyDescent="0.2">
      <c r="A1518" s="1"/>
      <c r="B1518" s="1"/>
      <c r="C1518" s="16"/>
      <c r="D1518" s="1"/>
      <c r="E1518" s="1"/>
      <c r="F1518" s="1"/>
      <c r="G1518" s="1"/>
      <c r="H1518" s="11"/>
      <c r="I1518" s="11"/>
      <c r="J1518" s="11"/>
      <c r="K1518" s="2"/>
      <c r="L1518" s="2"/>
      <c r="M1518" s="1"/>
    </row>
    <row r="1519" spans="1:13" x14ac:dyDescent="0.2">
      <c r="A1519" s="1"/>
      <c r="B1519" s="1"/>
      <c r="C1519" s="16"/>
      <c r="D1519" s="1"/>
      <c r="E1519" s="1"/>
      <c r="F1519" s="1"/>
      <c r="G1519" s="1"/>
      <c r="H1519" s="11"/>
      <c r="I1519" s="11"/>
      <c r="J1519" s="11"/>
      <c r="K1519" s="2"/>
      <c r="L1519" s="2"/>
      <c r="M1519" s="1"/>
    </row>
    <row r="1520" spans="1:13" x14ac:dyDescent="0.2">
      <c r="A1520" s="1"/>
      <c r="B1520" s="1"/>
      <c r="C1520" s="16"/>
      <c r="D1520" s="1"/>
      <c r="E1520" s="1"/>
      <c r="F1520" s="1"/>
      <c r="G1520" s="1"/>
      <c r="H1520" s="11"/>
      <c r="I1520" s="11"/>
      <c r="J1520" s="11"/>
      <c r="K1520" s="2"/>
      <c r="L1520" s="2"/>
      <c r="M1520" s="1"/>
    </row>
    <row r="1521" spans="1:13" x14ac:dyDescent="0.2">
      <c r="A1521" s="1"/>
      <c r="B1521" s="1"/>
      <c r="C1521" s="16"/>
      <c r="D1521" s="1"/>
      <c r="E1521" s="1"/>
      <c r="F1521" s="1"/>
      <c r="G1521" s="1"/>
      <c r="H1521" s="11"/>
      <c r="I1521" s="11"/>
      <c r="J1521" s="11"/>
      <c r="K1521" s="2"/>
      <c r="L1521" s="2"/>
      <c r="M1521" s="1"/>
    </row>
    <row r="1522" spans="1:13" x14ac:dyDescent="0.2">
      <c r="A1522" s="1"/>
      <c r="B1522" s="1"/>
      <c r="C1522" s="16"/>
      <c r="D1522" s="1"/>
      <c r="E1522" s="1"/>
      <c r="F1522" s="1"/>
      <c r="G1522" s="1"/>
      <c r="H1522" s="11"/>
      <c r="I1522" s="11"/>
      <c r="J1522" s="11"/>
      <c r="K1522" s="2"/>
      <c r="L1522" s="2"/>
      <c r="M1522" s="1"/>
    </row>
    <row r="1523" spans="1:13" x14ac:dyDescent="0.2">
      <c r="A1523" s="1"/>
      <c r="B1523" s="1"/>
      <c r="C1523" s="16"/>
      <c r="D1523" s="1"/>
      <c r="E1523" s="1"/>
      <c r="F1523" s="1"/>
      <c r="G1523" s="1"/>
      <c r="H1523" s="11"/>
      <c r="I1523" s="11"/>
      <c r="J1523" s="11"/>
      <c r="K1523" s="2"/>
      <c r="L1523" s="2"/>
      <c r="M1523" s="1"/>
    </row>
    <row r="1524" spans="1:13" x14ac:dyDescent="0.2">
      <c r="A1524" s="1"/>
      <c r="B1524" s="1"/>
      <c r="C1524" s="16"/>
      <c r="D1524" s="1"/>
      <c r="E1524" s="1"/>
      <c r="F1524" s="1"/>
      <c r="G1524" s="1"/>
      <c r="H1524" s="11"/>
      <c r="I1524" s="11"/>
      <c r="J1524" s="11"/>
      <c r="K1524" s="2"/>
      <c r="L1524" s="2"/>
      <c r="M1524" s="1"/>
    </row>
    <row r="1525" spans="1:13" x14ac:dyDescent="0.2">
      <c r="A1525" s="1"/>
      <c r="B1525" s="1"/>
      <c r="C1525" s="16"/>
      <c r="D1525" s="1"/>
      <c r="E1525" s="1"/>
      <c r="F1525" s="1"/>
      <c r="G1525" s="1"/>
      <c r="H1525" s="11"/>
      <c r="I1525" s="11"/>
      <c r="J1525" s="11"/>
      <c r="K1525" s="2"/>
      <c r="L1525" s="2"/>
      <c r="M1525" s="1"/>
    </row>
    <row r="1526" spans="1:13" x14ac:dyDescent="0.2">
      <c r="A1526" s="1"/>
      <c r="B1526" s="1"/>
      <c r="C1526" s="16"/>
      <c r="D1526" s="1"/>
      <c r="E1526" s="1"/>
      <c r="F1526" s="1"/>
      <c r="G1526" s="1"/>
      <c r="H1526" s="11"/>
      <c r="I1526" s="11"/>
      <c r="J1526" s="11"/>
      <c r="K1526" s="2"/>
      <c r="L1526" s="2"/>
      <c r="M1526" s="1"/>
    </row>
    <row r="1527" spans="1:13" x14ac:dyDescent="0.2">
      <c r="A1527" s="1"/>
      <c r="B1527" s="1"/>
      <c r="C1527" s="16"/>
      <c r="D1527" s="1"/>
      <c r="E1527" s="1"/>
      <c r="F1527" s="1"/>
      <c r="G1527" s="1"/>
      <c r="H1527" s="11"/>
      <c r="I1527" s="11"/>
      <c r="J1527" s="11"/>
      <c r="K1527" s="2"/>
      <c r="L1527" s="2"/>
      <c r="M1527" s="1"/>
    </row>
    <row r="1528" spans="1:13" x14ac:dyDescent="0.2">
      <c r="A1528" s="1"/>
      <c r="B1528" s="1"/>
      <c r="C1528" s="16"/>
      <c r="D1528" s="1"/>
      <c r="E1528" s="1"/>
      <c r="F1528" s="1"/>
      <c r="G1528" s="1"/>
      <c r="H1528" s="11"/>
      <c r="I1528" s="11"/>
      <c r="J1528" s="11"/>
      <c r="K1528" s="2"/>
      <c r="L1528" s="2"/>
      <c r="M1528" s="1"/>
    </row>
    <row r="1529" spans="1:13" x14ac:dyDescent="0.2">
      <c r="A1529" s="1"/>
      <c r="B1529" s="1"/>
      <c r="C1529" s="16"/>
      <c r="D1529" s="1"/>
      <c r="E1529" s="1"/>
      <c r="F1529" s="1"/>
      <c r="G1529" s="1"/>
      <c r="H1529" s="11"/>
      <c r="I1529" s="11"/>
      <c r="J1529" s="11"/>
      <c r="K1529" s="2"/>
      <c r="L1529" s="2"/>
      <c r="M1529" s="1"/>
    </row>
    <row r="1530" spans="1:13" x14ac:dyDescent="0.2">
      <c r="A1530" s="1"/>
      <c r="B1530" s="1"/>
      <c r="C1530" s="16"/>
      <c r="D1530" s="1"/>
      <c r="E1530" s="1"/>
      <c r="F1530" s="1"/>
      <c r="G1530" s="1"/>
      <c r="H1530" s="11"/>
      <c r="I1530" s="11"/>
      <c r="J1530" s="11"/>
      <c r="K1530" s="2"/>
      <c r="L1530" s="2"/>
      <c r="M1530" s="1"/>
    </row>
    <row r="1531" spans="1:13" x14ac:dyDescent="0.2">
      <c r="A1531" s="1"/>
      <c r="B1531" s="1"/>
      <c r="C1531" s="16"/>
      <c r="D1531" s="1"/>
      <c r="E1531" s="1"/>
      <c r="F1531" s="1"/>
      <c r="G1531" s="1"/>
      <c r="H1531" s="11"/>
      <c r="I1531" s="11"/>
      <c r="J1531" s="11"/>
      <c r="K1531" s="2"/>
      <c r="L1531" s="2"/>
      <c r="M1531" s="1"/>
    </row>
    <row r="1532" spans="1:13" x14ac:dyDescent="0.2">
      <c r="A1532" s="1"/>
      <c r="B1532" s="1"/>
      <c r="C1532" s="16"/>
      <c r="D1532" s="1"/>
      <c r="E1532" s="1"/>
      <c r="F1532" s="1"/>
      <c r="G1532" s="1"/>
      <c r="H1532" s="11"/>
      <c r="I1532" s="11"/>
      <c r="J1532" s="11"/>
      <c r="K1532" s="2"/>
      <c r="L1532" s="2"/>
      <c r="M1532" s="1"/>
    </row>
    <row r="1533" spans="1:13" x14ac:dyDescent="0.2">
      <c r="A1533" s="1"/>
      <c r="B1533" s="1"/>
      <c r="C1533" s="16"/>
      <c r="D1533" s="1"/>
      <c r="E1533" s="1"/>
      <c r="F1533" s="1"/>
      <c r="G1533" s="1"/>
      <c r="H1533" s="11"/>
      <c r="I1533" s="11"/>
      <c r="J1533" s="11"/>
      <c r="K1533" s="2"/>
      <c r="L1533" s="2"/>
      <c r="M1533" s="1"/>
    </row>
    <row r="1534" spans="1:13" x14ac:dyDescent="0.2">
      <c r="A1534" s="1"/>
      <c r="B1534" s="1"/>
      <c r="C1534" s="16"/>
      <c r="D1534" s="1"/>
      <c r="E1534" s="1"/>
      <c r="F1534" s="1"/>
      <c r="G1534" s="1"/>
      <c r="H1534" s="11"/>
      <c r="I1534" s="11"/>
      <c r="J1534" s="11"/>
      <c r="K1534" s="2"/>
      <c r="L1534" s="2"/>
      <c r="M1534" s="1"/>
    </row>
    <row r="1535" spans="1:13" x14ac:dyDescent="0.2">
      <c r="A1535" s="1"/>
      <c r="B1535" s="1"/>
      <c r="C1535" s="16"/>
      <c r="D1535" s="1"/>
      <c r="E1535" s="1"/>
      <c r="F1535" s="1"/>
      <c r="G1535" s="1"/>
      <c r="H1535" s="11"/>
      <c r="I1535" s="11"/>
      <c r="J1535" s="11"/>
      <c r="K1535" s="2"/>
      <c r="L1535" s="2"/>
      <c r="M1535" s="1"/>
    </row>
    <row r="1536" spans="1:13" x14ac:dyDescent="0.2">
      <c r="A1536" s="1"/>
      <c r="B1536" s="1"/>
      <c r="C1536" s="16"/>
      <c r="D1536" s="1"/>
      <c r="E1536" s="1"/>
      <c r="F1536" s="1"/>
      <c r="G1536" s="1"/>
      <c r="H1536" s="11"/>
      <c r="I1536" s="11"/>
      <c r="J1536" s="11"/>
      <c r="K1536" s="2"/>
      <c r="L1536" s="2"/>
      <c r="M1536" s="1"/>
    </row>
    <row r="1537" spans="1:13" x14ac:dyDescent="0.2">
      <c r="A1537" s="1"/>
      <c r="B1537" s="1"/>
      <c r="C1537" s="16"/>
      <c r="D1537" s="1"/>
      <c r="E1537" s="1"/>
      <c r="F1537" s="1"/>
      <c r="G1537" s="1"/>
      <c r="H1537" s="11"/>
      <c r="I1537" s="11"/>
      <c r="J1537" s="11"/>
      <c r="K1537" s="2"/>
      <c r="L1537" s="2"/>
      <c r="M1537" s="1"/>
    </row>
    <row r="1538" spans="1:13" x14ac:dyDescent="0.2">
      <c r="A1538" s="1"/>
      <c r="B1538" s="1"/>
      <c r="C1538" s="16"/>
      <c r="D1538" s="1"/>
      <c r="E1538" s="1"/>
      <c r="F1538" s="1"/>
      <c r="G1538" s="1"/>
      <c r="H1538" s="11"/>
      <c r="I1538" s="11"/>
      <c r="J1538" s="11"/>
      <c r="K1538" s="2"/>
      <c r="L1538" s="2"/>
      <c r="M1538" s="1"/>
    </row>
    <row r="1539" spans="1:13" x14ac:dyDescent="0.2">
      <c r="A1539" s="1"/>
      <c r="B1539" s="1"/>
      <c r="C1539" s="16"/>
      <c r="D1539" s="1"/>
      <c r="E1539" s="1"/>
      <c r="F1539" s="1"/>
      <c r="G1539" s="1"/>
      <c r="H1539" s="11"/>
      <c r="I1539" s="11"/>
      <c r="J1539" s="11"/>
      <c r="K1539" s="2"/>
      <c r="L1539" s="2"/>
      <c r="M1539" s="1"/>
    </row>
    <row r="1540" spans="1:13" x14ac:dyDescent="0.2">
      <c r="A1540" s="1"/>
      <c r="B1540" s="1"/>
      <c r="C1540" s="16"/>
      <c r="D1540" s="1"/>
      <c r="E1540" s="1"/>
      <c r="F1540" s="1"/>
      <c r="G1540" s="1"/>
      <c r="H1540" s="11"/>
      <c r="I1540" s="11"/>
      <c r="J1540" s="11"/>
      <c r="K1540" s="2"/>
      <c r="L1540" s="2"/>
      <c r="M1540" s="1"/>
    </row>
    <row r="1541" spans="1:13" x14ac:dyDescent="0.2">
      <c r="A1541" s="1"/>
      <c r="B1541" s="1"/>
      <c r="C1541" s="16"/>
      <c r="D1541" s="1"/>
      <c r="E1541" s="1"/>
      <c r="F1541" s="1"/>
      <c r="G1541" s="1"/>
      <c r="H1541" s="11"/>
      <c r="I1541" s="11"/>
      <c r="J1541" s="11"/>
      <c r="K1541" s="2"/>
      <c r="L1541" s="2"/>
      <c r="M1541" s="1"/>
    </row>
    <row r="1542" spans="1:13" x14ac:dyDescent="0.2">
      <c r="A1542" s="1"/>
      <c r="B1542" s="1"/>
      <c r="C1542" s="16"/>
      <c r="D1542" s="1"/>
      <c r="E1542" s="1"/>
      <c r="F1542" s="1"/>
      <c r="G1542" s="1"/>
      <c r="H1542" s="11"/>
      <c r="I1542" s="11"/>
      <c r="J1542" s="11"/>
      <c r="K1542" s="2"/>
      <c r="L1542" s="2"/>
      <c r="M1542" s="1"/>
    </row>
    <row r="1543" spans="1:13" x14ac:dyDescent="0.2">
      <c r="A1543" s="1"/>
      <c r="B1543" s="1"/>
      <c r="C1543" s="16"/>
      <c r="D1543" s="1"/>
      <c r="E1543" s="1"/>
      <c r="F1543" s="1"/>
      <c r="G1543" s="1"/>
      <c r="H1543" s="11"/>
      <c r="I1543" s="11"/>
      <c r="J1543" s="11"/>
      <c r="K1543" s="2"/>
      <c r="L1543" s="2"/>
      <c r="M1543" s="1"/>
    </row>
    <row r="1544" spans="1:13" x14ac:dyDescent="0.2">
      <c r="A1544" s="1"/>
      <c r="B1544" s="1"/>
      <c r="C1544" s="16"/>
      <c r="D1544" s="1"/>
      <c r="E1544" s="1"/>
      <c r="F1544" s="1"/>
      <c r="G1544" s="1"/>
      <c r="H1544" s="11"/>
      <c r="I1544" s="11"/>
      <c r="J1544" s="11"/>
      <c r="K1544" s="2"/>
      <c r="L1544" s="2"/>
      <c r="M1544" s="1"/>
    </row>
    <row r="1545" spans="1:13" x14ac:dyDescent="0.2">
      <c r="A1545" s="1"/>
      <c r="B1545" s="1"/>
      <c r="C1545" s="16"/>
      <c r="D1545" s="1"/>
      <c r="E1545" s="1"/>
      <c r="F1545" s="1"/>
      <c r="G1545" s="1"/>
      <c r="H1545" s="11"/>
      <c r="I1545" s="11"/>
      <c r="J1545" s="11"/>
      <c r="K1545" s="2"/>
      <c r="L1545" s="2"/>
      <c r="M1545" s="1"/>
    </row>
    <row r="1546" spans="1:13" x14ac:dyDescent="0.2">
      <c r="A1546" s="1"/>
      <c r="B1546" s="1"/>
      <c r="C1546" s="16"/>
      <c r="D1546" s="1"/>
      <c r="E1546" s="1"/>
      <c r="F1546" s="1"/>
      <c r="G1546" s="1"/>
      <c r="H1546" s="11"/>
      <c r="I1546" s="11"/>
      <c r="J1546" s="11"/>
      <c r="K1546" s="2"/>
      <c r="L1546" s="2"/>
      <c r="M1546" s="1"/>
    </row>
    <row r="1547" spans="1:13" x14ac:dyDescent="0.2">
      <c r="A1547" s="1"/>
      <c r="B1547" s="1"/>
      <c r="C1547" s="16"/>
      <c r="D1547" s="1"/>
      <c r="E1547" s="1"/>
      <c r="F1547" s="1"/>
      <c r="G1547" s="1"/>
      <c r="H1547" s="11"/>
      <c r="I1547" s="11"/>
      <c r="J1547" s="11"/>
      <c r="K1547" s="2"/>
      <c r="L1547" s="2"/>
      <c r="M1547" s="1"/>
    </row>
    <row r="1548" spans="1:13" x14ac:dyDescent="0.2">
      <c r="A1548" s="1"/>
      <c r="B1548" s="1"/>
      <c r="C1548" s="16"/>
      <c r="D1548" s="1"/>
      <c r="E1548" s="1"/>
      <c r="F1548" s="1"/>
      <c r="G1548" s="1"/>
      <c r="H1548" s="11"/>
      <c r="I1548" s="11"/>
      <c r="J1548" s="11"/>
      <c r="K1548" s="2"/>
      <c r="L1548" s="2"/>
      <c r="M1548" s="1"/>
    </row>
    <row r="1549" spans="1:13" x14ac:dyDescent="0.2">
      <c r="A1549" s="1"/>
      <c r="B1549" s="1"/>
      <c r="C1549" s="16"/>
      <c r="D1549" s="1"/>
      <c r="E1549" s="1"/>
      <c r="F1549" s="1"/>
      <c r="G1549" s="1"/>
      <c r="H1549" s="11"/>
      <c r="I1549" s="11"/>
      <c r="J1549" s="11"/>
      <c r="K1549" s="2"/>
      <c r="L1549" s="2"/>
      <c r="M1549" s="1"/>
    </row>
    <row r="1550" spans="1:13" x14ac:dyDescent="0.2">
      <c r="A1550" s="1"/>
      <c r="B1550" s="1"/>
      <c r="C1550" s="16"/>
      <c r="D1550" s="1"/>
      <c r="E1550" s="1"/>
      <c r="F1550" s="1"/>
      <c r="G1550" s="1"/>
      <c r="H1550" s="11"/>
      <c r="I1550" s="11"/>
      <c r="J1550" s="11"/>
      <c r="K1550" s="2"/>
      <c r="L1550" s="2"/>
      <c r="M1550" s="1"/>
    </row>
    <row r="1551" spans="1:13" x14ac:dyDescent="0.2">
      <c r="A1551" s="1"/>
      <c r="B1551" s="1"/>
      <c r="C1551" s="16"/>
      <c r="D1551" s="1"/>
      <c r="E1551" s="1"/>
      <c r="F1551" s="1"/>
      <c r="G1551" s="1"/>
      <c r="H1551" s="11"/>
      <c r="I1551" s="11"/>
      <c r="J1551" s="11"/>
      <c r="K1551" s="2"/>
      <c r="L1551" s="2"/>
      <c r="M1551" s="1"/>
    </row>
    <row r="1552" spans="1:13" x14ac:dyDescent="0.2">
      <c r="A1552" s="1"/>
      <c r="B1552" s="1"/>
      <c r="C1552" s="16"/>
      <c r="D1552" s="1"/>
      <c r="E1552" s="1"/>
      <c r="F1552" s="1"/>
      <c r="G1552" s="1"/>
      <c r="H1552" s="11"/>
      <c r="I1552" s="11"/>
      <c r="J1552" s="11"/>
      <c r="K1552" s="2"/>
      <c r="L1552" s="2"/>
      <c r="M1552" s="1"/>
    </row>
    <row r="1553" spans="1:13" x14ac:dyDescent="0.2">
      <c r="A1553" s="1"/>
      <c r="B1553" s="1"/>
      <c r="C1553" s="16"/>
      <c r="D1553" s="1"/>
      <c r="E1553" s="1"/>
      <c r="F1553" s="1"/>
      <c r="G1553" s="1"/>
      <c r="H1553" s="11"/>
      <c r="I1553" s="11"/>
      <c r="J1553" s="11"/>
      <c r="K1553" s="2"/>
      <c r="L1553" s="2"/>
      <c r="M1553" s="1"/>
    </row>
    <row r="1554" spans="1:13" x14ac:dyDescent="0.2">
      <c r="A1554" s="1"/>
      <c r="B1554" s="1"/>
      <c r="C1554" s="16"/>
      <c r="D1554" s="1"/>
      <c r="E1554" s="1"/>
      <c r="F1554" s="1"/>
      <c r="G1554" s="1"/>
      <c r="H1554" s="11"/>
      <c r="I1554" s="11"/>
      <c r="J1554" s="11"/>
      <c r="K1554" s="2"/>
      <c r="L1554" s="2"/>
      <c r="M1554" s="1"/>
    </row>
    <row r="1555" spans="1:13" x14ac:dyDescent="0.2">
      <c r="A1555" s="1"/>
      <c r="B1555" s="1"/>
      <c r="C1555" s="16"/>
      <c r="D1555" s="1"/>
      <c r="E1555" s="1"/>
      <c r="F1555" s="1"/>
      <c r="G1555" s="1"/>
      <c r="H1555" s="11"/>
      <c r="I1555" s="11"/>
      <c r="J1555" s="11"/>
      <c r="K1555" s="2"/>
      <c r="L1555" s="2"/>
      <c r="M1555" s="1"/>
    </row>
    <row r="1556" spans="1:13" x14ac:dyDescent="0.2">
      <c r="A1556" s="1"/>
      <c r="B1556" s="1"/>
      <c r="C1556" s="16"/>
      <c r="D1556" s="1"/>
      <c r="E1556" s="1"/>
      <c r="F1556" s="1"/>
      <c r="G1556" s="1"/>
      <c r="H1556" s="11"/>
      <c r="I1556" s="11"/>
      <c r="J1556" s="11"/>
      <c r="K1556" s="2"/>
      <c r="L1556" s="2"/>
      <c r="M1556" s="1"/>
    </row>
    <row r="1557" spans="1:13" x14ac:dyDescent="0.2">
      <c r="A1557" s="1"/>
      <c r="B1557" s="1"/>
      <c r="C1557" s="16"/>
      <c r="D1557" s="1"/>
      <c r="E1557" s="1"/>
      <c r="F1557" s="1"/>
      <c r="G1557" s="1"/>
      <c r="H1557" s="11"/>
      <c r="I1557" s="11"/>
      <c r="J1557" s="11"/>
      <c r="K1557" s="2"/>
      <c r="L1557" s="2"/>
      <c r="M1557" s="1"/>
    </row>
    <row r="1558" spans="1:13" x14ac:dyDescent="0.2">
      <c r="A1558" s="1"/>
      <c r="B1558" s="1"/>
      <c r="C1558" s="16"/>
      <c r="D1558" s="1"/>
      <c r="E1558" s="1"/>
      <c r="F1558" s="1"/>
      <c r="G1558" s="1"/>
      <c r="H1558" s="11"/>
      <c r="I1558" s="11"/>
      <c r="J1558" s="11"/>
      <c r="K1558" s="2"/>
      <c r="L1558" s="2"/>
      <c r="M1558" s="1"/>
    </row>
    <row r="1559" spans="1:13" x14ac:dyDescent="0.2">
      <c r="A1559" s="1"/>
      <c r="B1559" s="1"/>
      <c r="C1559" s="16"/>
      <c r="D1559" s="1"/>
      <c r="E1559" s="1"/>
      <c r="F1559" s="1"/>
      <c r="G1559" s="1"/>
      <c r="H1559" s="11"/>
      <c r="I1559" s="11"/>
      <c r="J1559" s="11"/>
      <c r="K1559" s="2"/>
      <c r="L1559" s="2"/>
      <c r="M1559" s="1"/>
    </row>
    <row r="1560" spans="1:13" x14ac:dyDescent="0.2">
      <c r="A1560" s="1"/>
      <c r="B1560" s="1"/>
      <c r="C1560" s="16"/>
      <c r="D1560" s="1"/>
      <c r="E1560" s="1"/>
      <c r="F1560" s="1"/>
      <c r="G1560" s="1"/>
      <c r="H1560" s="11"/>
      <c r="I1560" s="11"/>
      <c r="J1560" s="11"/>
      <c r="K1560" s="2"/>
      <c r="L1560" s="2"/>
      <c r="M1560" s="1"/>
    </row>
    <row r="1561" spans="1:13" x14ac:dyDescent="0.2">
      <c r="A1561" s="1"/>
      <c r="B1561" s="1"/>
      <c r="C1561" s="16"/>
      <c r="D1561" s="1"/>
      <c r="E1561" s="1"/>
      <c r="F1561" s="1"/>
      <c r="G1561" s="1"/>
      <c r="H1561" s="11"/>
      <c r="I1561" s="11"/>
      <c r="J1561" s="11"/>
      <c r="K1561" s="2"/>
      <c r="L1561" s="2"/>
      <c r="M1561" s="1"/>
    </row>
    <row r="1562" spans="1:13" x14ac:dyDescent="0.2">
      <c r="A1562" s="1"/>
      <c r="B1562" s="1"/>
      <c r="C1562" s="16"/>
      <c r="D1562" s="1"/>
      <c r="E1562" s="1"/>
      <c r="F1562" s="1"/>
      <c r="G1562" s="1"/>
      <c r="H1562" s="11"/>
      <c r="I1562" s="11"/>
      <c r="J1562" s="11"/>
      <c r="K1562" s="2"/>
      <c r="L1562" s="2"/>
      <c r="M1562" s="1"/>
    </row>
    <row r="1563" spans="1:13" x14ac:dyDescent="0.2">
      <c r="A1563" s="1"/>
      <c r="B1563" s="1"/>
      <c r="C1563" s="16"/>
      <c r="D1563" s="1"/>
      <c r="E1563" s="1"/>
      <c r="F1563" s="1"/>
      <c r="G1563" s="1"/>
      <c r="H1563" s="11"/>
      <c r="I1563" s="11"/>
      <c r="J1563" s="11"/>
      <c r="K1563" s="2"/>
      <c r="L1563" s="2"/>
      <c r="M1563" s="1"/>
    </row>
    <row r="1564" spans="1:13" x14ac:dyDescent="0.2">
      <c r="A1564" s="1"/>
      <c r="B1564" s="1"/>
      <c r="C1564" s="16"/>
      <c r="D1564" s="1"/>
      <c r="E1564" s="1"/>
      <c r="F1564" s="1"/>
      <c r="G1564" s="1"/>
      <c r="H1564" s="11"/>
      <c r="I1564" s="11"/>
      <c r="J1564" s="11"/>
      <c r="K1564" s="2"/>
      <c r="L1564" s="2"/>
      <c r="M1564" s="1"/>
    </row>
    <row r="1565" spans="1:13" x14ac:dyDescent="0.2">
      <c r="A1565" s="1"/>
      <c r="B1565" s="1"/>
      <c r="C1565" s="16"/>
      <c r="D1565" s="1"/>
      <c r="E1565" s="1"/>
      <c r="F1565" s="1"/>
      <c r="G1565" s="1"/>
      <c r="H1565" s="11"/>
      <c r="I1565" s="11"/>
      <c r="J1565" s="11"/>
      <c r="K1565" s="2"/>
      <c r="L1565" s="2"/>
      <c r="M1565" s="1"/>
    </row>
    <row r="1566" spans="1:13" x14ac:dyDescent="0.2">
      <c r="A1566" s="1"/>
      <c r="B1566" s="1"/>
      <c r="C1566" s="16"/>
      <c r="D1566" s="1"/>
      <c r="E1566" s="1"/>
      <c r="F1566" s="1"/>
      <c r="G1566" s="1"/>
      <c r="H1566" s="11"/>
      <c r="I1566" s="11"/>
      <c r="J1566" s="11"/>
      <c r="K1566" s="2"/>
      <c r="L1566" s="2"/>
      <c r="M1566" s="1"/>
    </row>
    <row r="1567" spans="1:13" x14ac:dyDescent="0.2">
      <c r="A1567" s="1"/>
      <c r="B1567" s="1"/>
      <c r="C1567" s="16"/>
      <c r="D1567" s="1"/>
      <c r="E1567" s="1"/>
      <c r="F1567" s="1"/>
      <c r="G1567" s="1"/>
      <c r="H1567" s="11"/>
      <c r="I1567" s="11"/>
      <c r="J1567" s="11"/>
      <c r="K1567" s="2"/>
      <c r="L1567" s="2"/>
      <c r="M1567" s="1"/>
    </row>
    <row r="1568" spans="1:13" x14ac:dyDescent="0.2">
      <c r="A1568" s="1"/>
      <c r="B1568" s="1"/>
      <c r="C1568" s="16"/>
      <c r="D1568" s="1"/>
      <c r="E1568" s="1"/>
      <c r="F1568" s="1"/>
      <c r="G1568" s="1"/>
      <c r="H1568" s="11"/>
      <c r="I1568" s="11"/>
      <c r="J1568" s="11"/>
      <c r="K1568" s="2"/>
      <c r="L1568" s="2"/>
      <c r="M1568" s="1"/>
    </row>
    <row r="1569" spans="1:13" x14ac:dyDescent="0.2">
      <c r="A1569" s="1"/>
      <c r="B1569" s="1"/>
      <c r="C1569" s="16"/>
      <c r="D1569" s="1"/>
      <c r="E1569" s="1"/>
      <c r="F1569" s="1"/>
      <c r="G1569" s="1"/>
      <c r="H1569" s="11"/>
      <c r="I1569" s="11"/>
      <c r="J1569" s="11"/>
      <c r="K1569" s="2"/>
      <c r="L1569" s="2"/>
      <c r="M1569" s="1"/>
    </row>
    <row r="1570" spans="1:13" x14ac:dyDescent="0.2">
      <c r="A1570" s="1"/>
      <c r="B1570" s="1"/>
      <c r="C1570" s="16"/>
      <c r="D1570" s="1"/>
      <c r="E1570" s="1"/>
      <c r="F1570" s="1"/>
      <c r="G1570" s="1"/>
      <c r="H1570" s="11"/>
      <c r="I1570" s="11"/>
      <c r="J1570" s="11"/>
      <c r="K1570" s="2"/>
      <c r="L1570" s="2"/>
      <c r="M1570" s="1"/>
    </row>
    <row r="1571" spans="1:13" x14ac:dyDescent="0.2">
      <c r="A1571" s="1"/>
      <c r="B1571" s="1"/>
      <c r="C1571" s="16"/>
      <c r="D1571" s="1"/>
      <c r="E1571" s="1"/>
      <c r="F1571" s="1"/>
      <c r="G1571" s="1"/>
      <c r="H1571" s="11"/>
      <c r="I1571" s="11"/>
      <c r="J1571" s="11"/>
      <c r="K1571" s="2"/>
      <c r="L1571" s="2"/>
      <c r="M1571" s="1"/>
    </row>
    <row r="1572" spans="1:13" x14ac:dyDescent="0.2">
      <c r="A1572" s="1"/>
      <c r="B1572" s="1"/>
      <c r="C1572" s="16"/>
      <c r="D1572" s="1"/>
      <c r="E1572" s="1"/>
      <c r="F1572" s="1"/>
      <c r="G1572" s="1"/>
      <c r="H1572" s="11"/>
      <c r="I1572" s="11"/>
      <c r="J1572" s="11"/>
      <c r="K1572" s="2"/>
      <c r="L1572" s="2"/>
      <c r="M1572" s="1"/>
    </row>
    <row r="1573" spans="1:13" x14ac:dyDescent="0.2">
      <c r="A1573" s="1"/>
      <c r="B1573" s="1"/>
      <c r="C1573" s="16"/>
      <c r="D1573" s="1"/>
      <c r="E1573" s="1"/>
      <c r="F1573" s="1"/>
      <c r="G1573" s="1"/>
      <c r="H1573" s="11"/>
      <c r="I1573" s="11"/>
      <c r="J1573" s="11"/>
      <c r="K1573" s="2"/>
      <c r="L1573" s="2"/>
      <c r="M1573" s="1"/>
    </row>
    <row r="1574" spans="1:13" x14ac:dyDescent="0.2">
      <c r="A1574" s="1"/>
      <c r="B1574" s="1"/>
      <c r="C1574" s="16"/>
      <c r="D1574" s="1"/>
      <c r="E1574" s="1"/>
      <c r="F1574" s="1"/>
      <c r="G1574" s="1"/>
      <c r="H1574" s="11"/>
      <c r="I1574" s="11"/>
      <c r="J1574" s="11"/>
      <c r="K1574" s="2"/>
      <c r="L1574" s="2"/>
      <c r="M1574" s="1"/>
    </row>
    <row r="1575" spans="1:13" x14ac:dyDescent="0.2">
      <c r="A1575" s="1"/>
      <c r="B1575" s="1"/>
      <c r="C1575" s="16"/>
      <c r="D1575" s="1"/>
      <c r="E1575" s="1"/>
      <c r="F1575" s="1"/>
      <c r="G1575" s="1"/>
      <c r="H1575" s="11"/>
      <c r="I1575" s="11"/>
      <c r="J1575" s="11"/>
      <c r="K1575" s="2"/>
      <c r="L1575" s="2"/>
      <c r="M1575" s="1"/>
    </row>
    <row r="1576" spans="1:13" x14ac:dyDescent="0.2">
      <c r="A1576" s="1"/>
      <c r="B1576" s="1"/>
      <c r="C1576" s="16"/>
      <c r="D1576" s="1"/>
      <c r="E1576" s="1"/>
      <c r="F1576" s="1"/>
      <c r="G1576" s="1"/>
      <c r="H1576" s="11"/>
      <c r="I1576" s="11"/>
      <c r="J1576" s="11"/>
      <c r="K1576" s="2"/>
      <c r="L1576" s="2"/>
      <c r="M1576" s="1"/>
    </row>
    <row r="1577" spans="1:13" x14ac:dyDescent="0.2">
      <c r="A1577" s="1"/>
      <c r="B1577" s="1"/>
      <c r="C1577" s="16"/>
      <c r="D1577" s="1"/>
      <c r="E1577" s="1"/>
      <c r="F1577" s="1"/>
      <c r="G1577" s="1"/>
      <c r="H1577" s="11"/>
      <c r="I1577" s="11"/>
      <c r="J1577" s="11"/>
      <c r="K1577" s="2"/>
      <c r="L1577" s="2"/>
      <c r="M1577" s="1"/>
    </row>
    <row r="1578" spans="1:13" x14ac:dyDescent="0.2">
      <c r="A1578" s="1"/>
      <c r="B1578" s="1"/>
      <c r="C1578" s="16"/>
      <c r="D1578" s="1"/>
      <c r="E1578" s="1"/>
      <c r="F1578" s="1"/>
      <c r="G1578" s="1"/>
      <c r="H1578" s="11"/>
      <c r="I1578" s="11"/>
      <c r="J1578" s="11"/>
      <c r="K1578" s="2"/>
      <c r="L1578" s="2"/>
      <c r="M1578" s="1"/>
    </row>
    <row r="1579" spans="1:13" x14ac:dyDescent="0.2">
      <c r="A1579" s="1"/>
      <c r="B1579" s="1"/>
      <c r="C1579" s="16"/>
      <c r="D1579" s="1"/>
      <c r="E1579" s="1"/>
      <c r="F1579" s="1"/>
      <c r="G1579" s="1"/>
      <c r="H1579" s="11"/>
      <c r="I1579" s="11"/>
      <c r="J1579" s="11"/>
      <c r="K1579" s="2"/>
      <c r="L1579" s="2"/>
      <c r="M1579" s="1"/>
    </row>
    <row r="1580" spans="1:13" x14ac:dyDescent="0.2">
      <c r="A1580" s="1"/>
      <c r="B1580" s="1"/>
      <c r="C1580" s="16"/>
      <c r="D1580" s="1"/>
      <c r="E1580" s="1"/>
      <c r="F1580" s="1"/>
      <c r="G1580" s="1"/>
      <c r="H1580" s="11"/>
      <c r="I1580" s="11"/>
      <c r="J1580" s="11"/>
      <c r="K1580" s="2"/>
      <c r="L1580" s="2"/>
      <c r="M1580" s="1"/>
    </row>
    <row r="1581" spans="1:13" x14ac:dyDescent="0.2">
      <c r="A1581" s="1"/>
      <c r="B1581" s="1"/>
      <c r="C1581" s="16"/>
      <c r="D1581" s="1"/>
      <c r="E1581" s="1"/>
      <c r="F1581" s="1"/>
      <c r="G1581" s="1"/>
      <c r="H1581" s="11"/>
      <c r="I1581" s="11"/>
      <c r="J1581" s="11"/>
      <c r="K1581" s="2"/>
      <c r="L1581" s="2"/>
      <c r="M1581" s="1"/>
    </row>
    <row r="1582" spans="1:13" x14ac:dyDescent="0.2">
      <c r="A1582" s="1"/>
      <c r="B1582" s="1"/>
      <c r="C1582" s="16"/>
      <c r="D1582" s="1"/>
      <c r="E1582" s="1"/>
      <c r="F1582" s="1"/>
      <c r="G1582" s="1"/>
      <c r="H1582" s="11"/>
      <c r="I1582" s="11"/>
      <c r="J1582" s="11"/>
      <c r="K1582" s="2"/>
      <c r="L1582" s="2"/>
      <c r="M1582" s="1"/>
    </row>
    <row r="1583" spans="1:13" x14ac:dyDescent="0.2">
      <c r="A1583" s="1"/>
      <c r="B1583" s="1"/>
      <c r="C1583" s="16"/>
      <c r="D1583" s="1"/>
      <c r="E1583" s="1"/>
      <c r="F1583" s="1"/>
      <c r="G1583" s="1"/>
      <c r="H1583" s="11"/>
      <c r="I1583" s="11"/>
      <c r="J1583" s="11"/>
      <c r="K1583" s="2"/>
      <c r="L1583" s="2"/>
      <c r="M1583" s="1"/>
    </row>
    <row r="1584" spans="1:13" x14ac:dyDescent="0.2">
      <c r="A1584" s="1"/>
      <c r="B1584" s="1"/>
      <c r="C1584" s="16"/>
      <c r="D1584" s="1"/>
      <c r="E1584" s="1"/>
      <c r="F1584" s="1"/>
      <c r="G1584" s="1"/>
      <c r="H1584" s="11"/>
      <c r="I1584" s="11"/>
      <c r="J1584" s="11"/>
      <c r="K1584" s="2"/>
      <c r="L1584" s="2"/>
      <c r="M1584" s="1"/>
    </row>
    <row r="1585" spans="1:13" x14ac:dyDescent="0.2">
      <c r="A1585" s="1"/>
      <c r="B1585" s="1"/>
      <c r="C1585" s="16"/>
      <c r="D1585" s="1"/>
      <c r="E1585" s="1"/>
      <c r="F1585" s="1"/>
      <c r="G1585" s="1"/>
      <c r="H1585" s="11"/>
      <c r="I1585" s="11"/>
      <c r="J1585" s="11"/>
      <c r="K1585" s="2"/>
      <c r="L1585" s="2"/>
      <c r="M1585" s="1"/>
    </row>
    <row r="1586" spans="1:13" x14ac:dyDescent="0.2">
      <c r="A1586" s="1"/>
      <c r="B1586" s="1"/>
      <c r="C1586" s="16"/>
      <c r="D1586" s="1"/>
      <c r="E1586" s="1"/>
      <c r="F1586" s="1"/>
      <c r="G1586" s="1"/>
      <c r="H1586" s="11"/>
      <c r="I1586" s="11"/>
      <c r="J1586" s="11"/>
      <c r="K1586" s="2"/>
      <c r="L1586" s="2"/>
      <c r="M1586" s="1"/>
    </row>
    <row r="1587" spans="1:13" x14ac:dyDescent="0.2">
      <c r="A1587" s="1"/>
      <c r="B1587" s="1"/>
      <c r="C1587" s="16"/>
      <c r="D1587" s="1"/>
      <c r="E1587" s="1"/>
      <c r="F1587" s="1"/>
      <c r="G1587" s="1"/>
      <c r="H1587" s="11"/>
      <c r="I1587" s="11"/>
      <c r="J1587" s="11"/>
      <c r="K1587" s="2"/>
      <c r="L1587" s="2"/>
      <c r="M1587" s="1"/>
    </row>
    <row r="1588" spans="1:13" x14ac:dyDescent="0.2">
      <c r="A1588" s="1"/>
      <c r="B1588" s="1"/>
      <c r="C1588" s="16"/>
      <c r="D1588" s="1"/>
      <c r="E1588" s="1"/>
      <c r="F1588" s="1"/>
      <c r="G1588" s="1"/>
      <c r="H1588" s="11"/>
      <c r="I1588" s="11"/>
      <c r="J1588" s="11"/>
      <c r="K1588" s="2"/>
      <c r="L1588" s="2"/>
      <c r="M1588" s="1"/>
    </row>
    <row r="1589" spans="1:13" x14ac:dyDescent="0.2">
      <c r="A1589" s="1"/>
      <c r="B1589" s="1"/>
      <c r="C1589" s="16"/>
      <c r="D1589" s="1"/>
      <c r="E1589" s="1"/>
      <c r="F1589" s="1"/>
      <c r="G1589" s="1"/>
      <c r="H1589" s="11"/>
      <c r="I1589" s="11"/>
      <c r="J1589" s="11"/>
      <c r="K1589" s="2"/>
      <c r="L1589" s="2"/>
      <c r="M1589" s="1"/>
    </row>
    <row r="1590" spans="1:13" x14ac:dyDescent="0.2">
      <c r="A1590" s="1"/>
      <c r="B1590" s="1"/>
      <c r="C1590" s="16"/>
      <c r="D1590" s="1"/>
      <c r="E1590" s="1"/>
      <c r="F1590" s="1"/>
      <c r="G1590" s="1"/>
      <c r="H1590" s="11"/>
      <c r="I1590" s="11"/>
      <c r="J1590" s="11"/>
      <c r="K1590" s="2"/>
      <c r="L1590" s="2"/>
      <c r="M1590" s="1"/>
    </row>
    <row r="1591" spans="1:13" x14ac:dyDescent="0.2">
      <c r="A1591" s="1"/>
      <c r="B1591" s="1"/>
      <c r="C1591" s="16"/>
      <c r="D1591" s="1"/>
      <c r="E1591" s="1"/>
      <c r="F1591" s="1"/>
      <c r="G1591" s="1"/>
      <c r="H1591" s="11"/>
      <c r="I1591" s="11"/>
      <c r="J1591" s="11"/>
      <c r="K1591" s="2"/>
      <c r="L1591" s="2"/>
      <c r="M1591" s="1"/>
    </row>
    <row r="1592" spans="1:13" x14ac:dyDescent="0.2">
      <c r="A1592" s="1"/>
      <c r="B1592" s="1"/>
      <c r="C1592" s="16"/>
      <c r="D1592" s="1"/>
      <c r="E1592" s="1"/>
      <c r="F1592" s="1"/>
      <c r="G1592" s="1"/>
      <c r="H1592" s="11"/>
      <c r="I1592" s="11"/>
      <c r="J1592" s="11"/>
      <c r="K1592" s="2"/>
      <c r="L1592" s="2"/>
      <c r="M1592" s="1"/>
    </row>
    <row r="1593" spans="1:13" x14ac:dyDescent="0.2">
      <c r="A1593" s="1"/>
      <c r="B1593" s="1"/>
      <c r="C1593" s="16"/>
      <c r="D1593" s="1"/>
      <c r="E1593" s="1"/>
      <c r="F1593" s="1"/>
      <c r="G1593" s="1"/>
      <c r="H1593" s="11"/>
      <c r="I1593" s="11"/>
      <c r="J1593" s="11"/>
      <c r="K1593" s="2"/>
      <c r="L1593" s="2"/>
      <c r="M1593" s="1"/>
    </row>
    <row r="1594" spans="1:13" x14ac:dyDescent="0.2">
      <c r="A1594" s="1"/>
      <c r="B1594" s="1"/>
      <c r="C1594" s="16"/>
      <c r="D1594" s="1"/>
      <c r="E1594" s="1"/>
      <c r="F1594" s="1"/>
      <c r="G1594" s="1"/>
      <c r="H1594" s="11"/>
      <c r="I1594" s="11"/>
      <c r="J1594" s="11"/>
      <c r="K1594" s="2"/>
      <c r="L1594" s="2"/>
      <c r="M1594" s="1"/>
    </row>
    <row r="1595" spans="1:13" x14ac:dyDescent="0.2">
      <c r="A1595" s="1"/>
      <c r="B1595" s="1"/>
      <c r="C1595" s="16"/>
      <c r="D1595" s="1"/>
      <c r="E1595" s="1"/>
      <c r="F1595" s="1"/>
      <c r="G1595" s="1"/>
      <c r="H1595" s="11"/>
      <c r="I1595" s="11"/>
      <c r="J1595" s="11"/>
      <c r="K1595" s="2"/>
      <c r="L1595" s="2"/>
      <c r="M1595" s="1"/>
    </row>
    <row r="1596" spans="1:13" x14ac:dyDescent="0.2">
      <c r="A1596" s="1"/>
      <c r="B1596" s="1"/>
      <c r="C1596" s="16"/>
      <c r="D1596" s="1"/>
      <c r="E1596" s="1"/>
      <c r="F1596" s="1"/>
      <c r="G1596" s="1"/>
      <c r="H1596" s="11"/>
      <c r="I1596" s="11"/>
      <c r="J1596" s="11"/>
      <c r="K1596" s="2"/>
      <c r="L1596" s="2"/>
      <c r="M1596" s="1"/>
    </row>
    <row r="1597" spans="1:13" x14ac:dyDescent="0.2">
      <c r="A1597" s="1"/>
      <c r="B1597" s="1"/>
      <c r="C1597" s="16"/>
      <c r="D1597" s="1"/>
      <c r="E1597" s="1"/>
      <c r="F1597" s="1"/>
      <c r="G1597" s="1"/>
      <c r="H1597" s="11"/>
      <c r="I1597" s="11"/>
      <c r="J1597" s="11"/>
      <c r="K1597" s="2"/>
      <c r="L1597" s="2"/>
      <c r="M1597" s="1"/>
    </row>
    <row r="1598" spans="1:13" x14ac:dyDescent="0.2">
      <c r="A1598" s="1"/>
      <c r="B1598" s="1"/>
      <c r="C1598" s="16"/>
      <c r="D1598" s="1"/>
      <c r="E1598" s="1"/>
      <c r="F1598" s="1"/>
      <c r="G1598" s="1"/>
      <c r="H1598" s="11"/>
      <c r="I1598" s="11"/>
      <c r="J1598" s="11"/>
      <c r="K1598" s="2"/>
      <c r="L1598" s="2"/>
      <c r="M1598" s="1"/>
    </row>
    <row r="1599" spans="1:13" x14ac:dyDescent="0.2">
      <c r="A1599" s="1"/>
      <c r="B1599" s="1"/>
      <c r="C1599" s="16"/>
      <c r="D1599" s="1"/>
      <c r="E1599" s="1"/>
      <c r="F1599" s="1"/>
      <c r="G1599" s="1"/>
      <c r="H1599" s="11"/>
      <c r="I1599" s="11"/>
      <c r="J1599" s="11"/>
      <c r="K1599" s="2"/>
      <c r="L1599" s="2"/>
      <c r="M1599" s="1"/>
    </row>
    <row r="1600" spans="1:13" x14ac:dyDescent="0.2">
      <c r="A1600" s="1"/>
      <c r="B1600" s="1"/>
      <c r="C1600" s="16"/>
      <c r="D1600" s="1"/>
      <c r="E1600" s="1"/>
      <c r="F1600" s="1"/>
      <c r="G1600" s="1"/>
      <c r="H1600" s="11"/>
      <c r="I1600" s="11"/>
      <c r="J1600" s="11"/>
      <c r="K1600" s="2"/>
      <c r="L1600" s="2"/>
      <c r="M1600" s="1"/>
    </row>
    <row r="1601" spans="1:13" x14ac:dyDescent="0.2">
      <c r="A1601" s="1"/>
      <c r="B1601" s="1"/>
      <c r="C1601" s="16"/>
      <c r="D1601" s="1"/>
      <c r="E1601" s="1"/>
      <c r="F1601" s="1"/>
      <c r="G1601" s="1"/>
      <c r="H1601" s="11"/>
      <c r="I1601" s="11"/>
      <c r="J1601" s="11"/>
      <c r="K1601" s="2"/>
      <c r="L1601" s="2"/>
      <c r="M1601" s="1"/>
    </row>
    <row r="1602" spans="1:13" x14ac:dyDescent="0.2">
      <c r="A1602" s="1"/>
      <c r="B1602" s="1"/>
      <c r="C1602" s="16"/>
      <c r="D1602" s="1"/>
      <c r="E1602" s="1"/>
      <c r="F1602" s="1"/>
      <c r="G1602" s="1"/>
      <c r="H1602" s="11"/>
      <c r="I1602" s="11"/>
      <c r="J1602" s="11"/>
      <c r="K1602" s="2"/>
      <c r="L1602" s="2"/>
      <c r="M1602" s="1"/>
    </row>
    <row r="1603" spans="1:13" x14ac:dyDescent="0.2">
      <c r="A1603" s="1"/>
      <c r="B1603" s="1"/>
      <c r="C1603" s="16"/>
      <c r="D1603" s="1"/>
      <c r="E1603" s="1"/>
      <c r="F1603" s="1"/>
      <c r="G1603" s="1"/>
      <c r="H1603" s="11"/>
      <c r="I1603" s="11"/>
      <c r="J1603" s="11"/>
      <c r="K1603" s="2"/>
      <c r="L1603" s="2"/>
      <c r="M1603" s="1"/>
    </row>
    <row r="1604" spans="1:13" x14ac:dyDescent="0.2">
      <c r="A1604" s="1"/>
      <c r="B1604" s="1"/>
      <c r="C1604" s="16"/>
      <c r="D1604" s="1"/>
      <c r="E1604" s="1"/>
      <c r="F1604" s="1"/>
      <c r="G1604" s="1"/>
      <c r="H1604" s="11"/>
      <c r="I1604" s="11"/>
      <c r="J1604" s="11"/>
      <c r="K1604" s="2"/>
      <c r="L1604" s="2"/>
      <c r="M1604" s="1"/>
    </row>
    <row r="1605" spans="1:13" x14ac:dyDescent="0.2">
      <c r="A1605" s="1"/>
      <c r="B1605" s="1"/>
      <c r="C1605" s="16"/>
      <c r="D1605" s="1"/>
      <c r="E1605" s="1"/>
      <c r="F1605" s="1"/>
      <c r="G1605" s="1"/>
      <c r="H1605" s="11"/>
      <c r="I1605" s="11"/>
      <c r="J1605" s="11"/>
      <c r="K1605" s="2"/>
      <c r="L1605" s="2"/>
      <c r="M1605" s="1"/>
    </row>
    <row r="1606" spans="1:13" x14ac:dyDescent="0.2">
      <c r="A1606" s="1"/>
      <c r="B1606" s="1"/>
      <c r="C1606" s="16"/>
      <c r="D1606" s="1"/>
      <c r="E1606" s="1"/>
      <c r="F1606" s="1"/>
      <c r="G1606" s="1"/>
      <c r="H1606" s="11"/>
      <c r="I1606" s="11"/>
      <c r="J1606" s="11"/>
      <c r="K1606" s="2"/>
      <c r="L1606" s="2"/>
      <c r="M1606" s="1"/>
    </row>
    <row r="1607" spans="1:13" x14ac:dyDescent="0.2">
      <c r="A1607" s="1"/>
      <c r="B1607" s="1"/>
      <c r="C1607" s="16"/>
      <c r="D1607" s="1"/>
      <c r="E1607" s="1"/>
      <c r="F1607" s="1"/>
      <c r="G1607" s="1"/>
      <c r="H1607" s="11"/>
      <c r="I1607" s="11"/>
      <c r="J1607" s="11"/>
      <c r="K1607" s="2"/>
      <c r="L1607" s="2"/>
      <c r="M1607" s="1"/>
    </row>
    <row r="1608" spans="1:13" x14ac:dyDescent="0.2">
      <c r="A1608" s="1"/>
      <c r="B1608" s="1"/>
      <c r="C1608" s="16"/>
      <c r="D1608" s="1"/>
      <c r="E1608" s="1"/>
      <c r="F1608" s="1"/>
      <c r="G1608" s="1"/>
      <c r="H1608" s="11"/>
      <c r="I1608" s="11"/>
      <c r="J1608" s="11"/>
      <c r="K1608" s="2"/>
      <c r="L1608" s="2"/>
      <c r="M1608" s="1"/>
    </row>
    <row r="1609" spans="1:13" x14ac:dyDescent="0.2">
      <c r="A1609" s="1"/>
      <c r="B1609" s="1"/>
      <c r="C1609" s="16"/>
      <c r="D1609" s="1"/>
      <c r="E1609" s="1"/>
      <c r="F1609" s="1"/>
      <c r="G1609" s="1"/>
      <c r="H1609" s="11"/>
      <c r="I1609" s="11"/>
      <c r="J1609" s="11"/>
      <c r="K1609" s="2"/>
      <c r="L1609" s="2"/>
      <c r="M1609" s="1"/>
    </row>
    <row r="1610" spans="1:13" x14ac:dyDescent="0.2">
      <c r="A1610" s="1"/>
      <c r="B1610" s="1"/>
      <c r="C1610" s="16"/>
      <c r="D1610" s="1"/>
      <c r="E1610" s="1"/>
      <c r="F1610" s="1"/>
      <c r="G1610" s="1"/>
      <c r="H1610" s="11"/>
      <c r="I1610" s="11"/>
      <c r="J1610" s="11"/>
      <c r="K1610" s="2"/>
      <c r="L1610" s="2"/>
      <c r="M1610" s="1"/>
    </row>
    <row r="1611" spans="1:13" x14ac:dyDescent="0.2">
      <c r="A1611" s="1"/>
      <c r="B1611" s="1"/>
      <c r="C1611" s="16"/>
      <c r="D1611" s="1"/>
      <c r="E1611" s="1"/>
      <c r="F1611" s="1"/>
      <c r="G1611" s="1"/>
      <c r="H1611" s="11"/>
      <c r="I1611" s="11"/>
      <c r="J1611" s="11"/>
      <c r="K1611" s="2"/>
      <c r="L1611" s="2"/>
      <c r="M1611" s="1"/>
    </row>
    <row r="1612" spans="1:13" x14ac:dyDescent="0.2">
      <c r="A1612" s="1"/>
      <c r="B1612" s="1"/>
      <c r="C1612" s="16"/>
      <c r="D1612" s="1"/>
      <c r="E1612" s="1"/>
      <c r="F1612" s="1"/>
      <c r="G1612" s="1"/>
      <c r="H1612" s="11"/>
      <c r="I1612" s="11"/>
      <c r="J1612" s="11"/>
      <c r="K1612" s="2"/>
      <c r="L1612" s="2"/>
      <c r="M1612" s="1"/>
    </row>
    <row r="1613" spans="1:13" x14ac:dyDescent="0.2">
      <c r="A1613" s="1"/>
      <c r="B1613" s="1"/>
      <c r="C1613" s="16"/>
      <c r="D1613" s="1"/>
      <c r="E1613" s="1"/>
      <c r="F1613" s="1"/>
      <c r="G1613" s="1"/>
      <c r="H1613" s="11"/>
      <c r="I1613" s="11"/>
      <c r="J1613" s="11"/>
      <c r="K1613" s="2"/>
      <c r="L1613" s="2"/>
      <c r="M1613" s="1"/>
    </row>
    <row r="1614" spans="1:13" x14ac:dyDescent="0.2">
      <c r="A1614" s="1"/>
      <c r="B1614" s="1"/>
      <c r="C1614" s="16"/>
      <c r="D1614" s="1"/>
      <c r="E1614" s="1"/>
      <c r="F1614" s="1"/>
      <c r="G1614" s="1"/>
      <c r="H1614" s="11"/>
      <c r="I1614" s="11"/>
      <c r="J1614" s="11"/>
      <c r="K1614" s="2"/>
      <c r="L1614" s="2"/>
      <c r="M1614" s="1"/>
    </row>
    <row r="1615" spans="1:13" x14ac:dyDescent="0.2">
      <c r="A1615" s="1"/>
      <c r="B1615" s="1"/>
      <c r="C1615" s="16"/>
      <c r="D1615" s="1"/>
      <c r="E1615" s="1"/>
      <c r="F1615" s="1"/>
      <c r="G1615" s="1"/>
      <c r="H1615" s="11"/>
      <c r="I1615" s="11"/>
      <c r="J1615" s="11"/>
      <c r="K1615" s="2"/>
      <c r="L1615" s="2"/>
      <c r="M1615" s="1"/>
    </row>
    <row r="1616" spans="1:13" x14ac:dyDescent="0.2">
      <c r="A1616" s="1"/>
      <c r="B1616" s="1"/>
      <c r="C1616" s="16"/>
      <c r="D1616" s="1"/>
      <c r="E1616" s="1"/>
      <c r="F1616" s="1"/>
      <c r="G1616" s="1"/>
      <c r="H1616" s="11"/>
      <c r="I1616" s="11"/>
      <c r="J1616" s="11"/>
      <c r="K1616" s="2"/>
      <c r="L1616" s="2"/>
      <c r="M1616" s="1"/>
    </row>
    <row r="1617" spans="1:13" x14ac:dyDescent="0.2">
      <c r="A1617" s="1"/>
      <c r="B1617" s="1"/>
      <c r="C1617" s="16"/>
      <c r="D1617" s="1"/>
      <c r="E1617" s="1"/>
      <c r="F1617" s="1"/>
      <c r="G1617" s="1"/>
      <c r="H1617" s="11"/>
      <c r="I1617" s="11"/>
      <c r="J1617" s="11"/>
      <c r="K1617" s="2"/>
      <c r="L1617" s="2"/>
      <c r="M1617" s="1"/>
    </row>
    <row r="1618" spans="1:13" x14ac:dyDescent="0.2">
      <c r="A1618" s="1"/>
      <c r="B1618" s="1"/>
      <c r="C1618" s="16"/>
      <c r="D1618" s="1"/>
      <c r="E1618" s="1"/>
      <c r="F1618" s="1"/>
      <c r="G1618" s="1"/>
      <c r="H1618" s="11"/>
      <c r="I1618" s="11"/>
      <c r="J1618" s="11"/>
      <c r="K1618" s="2"/>
      <c r="L1618" s="2"/>
      <c r="M1618" s="1"/>
    </row>
    <row r="1619" spans="1:13" x14ac:dyDescent="0.2">
      <c r="A1619" s="1"/>
      <c r="B1619" s="1"/>
      <c r="C1619" s="16"/>
      <c r="D1619" s="1"/>
      <c r="E1619" s="1"/>
      <c r="F1619" s="1"/>
      <c r="G1619" s="1"/>
      <c r="H1619" s="11"/>
      <c r="I1619" s="11"/>
      <c r="J1619" s="11"/>
      <c r="K1619" s="2"/>
      <c r="L1619" s="2"/>
      <c r="M1619" s="1"/>
    </row>
    <row r="1620" spans="1:13" x14ac:dyDescent="0.2">
      <c r="A1620" s="1"/>
      <c r="B1620" s="1"/>
      <c r="C1620" s="16"/>
      <c r="D1620" s="1"/>
      <c r="E1620" s="1"/>
      <c r="F1620" s="1"/>
      <c r="G1620" s="1"/>
      <c r="H1620" s="11"/>
      <c r="I1620" s="11"/>
      <c r="J1620" s="11"/>
      <c r="K1620" s="2"/>
      <c r="L1620" s="2"/>
      <c r="M1620" s="1"/>
    </row>
    <row r="1621" spans="1:13" x14ac:dyDescent="0.2">
      <c r="A1621" s="1"/>
      <c r="B1621" s="1"/>
      <c r="C1621" s="16"/>
      <c r="D1621" s="1"/>
      <c r="E1621" s="1"/>
      <c r="F1621" s="1"/>
      <c r="G1621" s="1"/>
      <c r="H1621" s="11"/>
      <c r="I1621" s="11"/>
      <c r="J1621" s="11"/>
      <c r="K1621" s="2"/>
      <c r="L1621" s="2"/>
      <c r="M1621" s="1"/>
    </row>
    <row r="1622" spans="1:13" x14ac:dyDescent="0.2">
      <c r="A1622" s="1"/>
      <c r="B1622" s="1"/>
      <c r="C1622" s="16"/>
      <c r="D1622" s="1"/>
      <c r="E1622" s="1"/>
      <c r="F1622" s="1"/>
      <c r="G1622" s="1"/>
      <c r="H1622" s="11"/>
      <c r="I1622" s="11"/>
      <c r="J1622" s="11"/>
      <c r="K1622" s="2"/>
      <c r="L1622" s="2"/>
      <c r="M1622" s="1"/>
    </row>
    <row r="1623" spans="1:13" x14ac:dyDescent="0.2">
      <c r="A1623" s="1"/>
      <c r="B1623" s="1"/>
      <c r="C1623" s="16"/>
      <c r="D1623" s="1"/>
      <c r="E1623" s="1"/>
      <c r="F1623" s="1"/>
      <c r="G1623" s="1"/>
      <c r="H1623" s="11"/>
      <c r="I1623" s="11"/>
      <c r="J1623" s="11"/>
      <c r="K1623" s="2"/>
      <c r="L1623" s="2"/>
      <c r="M1623" s="1"/>
    </row>
    <row r="1624" spans="1:13" x14ac:dyDescent="0.2">
      <c r="A1624" s="1"/>
      <c r="B1624" s="1"/>
      <c r="C1624" s="16"/>
      <c r="D1624" s="1"/>
      <c r="E1624" s="1"/>
      <c r="F1624" s="1"/>
      <c r="G1624" s="1"/>
      <c r="H1624" s="11"/>
      <c r="I1624" s="11"/>
      <c r="J1624" s="11"/>
      <c r="K1624" s="2"/>
      <c r="L1624" s="2"/>
      <c r="M1624" s="1"/>
    </row>
    <row r="1625" spans="1:13" x14ac:dyDescent="0.2">
      <c r="A1625" s="1"/>
      <c r="B1625" s="1"/>
      <c r="C1625" s="16"/>
      <c r="D1625" s="1"/>
      <c r="E1625" s="1"/>
      <c r="F1625" s="1"/>
      <c r="G1625" s="1"/>
      <c r="H1625" s="11"/>
      <c r="I1625" s="11"/>
      <c r="J1625" s="11"/>
      <c r="K1625" s="2"/>
      <c r="L1625" s="2"/>
      <c r="M1625" s="1"/>
    </row>
    <row r="1626" spans="1:13" x14ac:dyDescent="0.2">
      <c r="A1626" s="1"/>
      <c r="B1626" s="1"/>
      <c r="C1626" s="16"/>
      <c r="D1626" s="1"/>
      <c r="E1626" s="1"/>
      <c r="F1626" s="1"/>
      <c r="G1626" s="1"/>
      <c r="H1626" s="11"/>
      <c r="I1626" s="11"/>
      <c r="J1626" s="11"/>
      <c r="K1626" s="2"/>
      <c r="L1626" s="2"/>
      <c r="M1626" s="1"/>
    </row>
    <row r="1627" spans="1:13" x14ac:dyDescent="0.2">
      <c r="A1627" s="1"/>
      <c r="B1627" s="1"/>
      <c r="C1627" s="16"/>
      <c r="D1627" s="1"/>
      <c r="E1627" s="1"/>
      <c r="F1627" s="1"/>
      <c r="G1627" s="1"/>
      <c r="H1627" s="11"/>
      <c r="I1627" s="11"/>
      <c r="J1627" s="11"/>
      <c r="K1627" s="2"/>
      <c r="L1627" s="2"/>
      <c r="M1627" s="1"/>
    </row>
    <row r="1628" spans="1:13" x14ac:dyDescent="0.2">
      <c r="A1628" s="1"/>
      <c r="B1628" s="1"/>
      <c r="C1628" s="16"/>
      <c r="D1628" s="1"/>
      <c r="E1628" s="1"/>
      <c r="F1628" s="1"/>
      <c r="G1628" s="1"/>
      <c r="H1628" s="11"/>
      <c r="I1628" s="11"/>
      <c r="J1628" s="11"/>
      <c r="K1628" s="2"/>
      <c r="L1628" s="2"/>
      <c r="M1628" s="1"/>
    </row>
    <row r="1629" spans="1:13" x14ac:dyDescent="0.2">
      <c r="A1629" s="1"/>
      <c r="B1629" s="1"/>
      <c r="C1629" s="16"/>
      <c r="D1629" s="1"/>
      <c r="E1629" s="1"/>
      <c r="F1629" s="1"/>
      <c r="G1629" s="1"/>
      <c r="H1629" s="11"/>
      <c r="I1629" s="11"/>
      <c r="J1629" s="11"/>
      <c r="K1629" s="2"/>
      <c r="L1629" s="2"/>
      <c r="M1629" s="1"/>
    </row>
    <row r="1630" spans="1:13" x14ac:dyDescent="0.2">
      <c r="A1630" s="1"/>
      <c r="B1630" s="1"/>
      <c r="C1630" s="16"/>
      <c r="D1630" s="1"/>
      <c r="E1630" s="1"/>
      <c r="F1630" s="1"/>
      <c r="G1630" s="1"/>
      <c r="H1630" s="11"/>
      <c r="I1630" s="11"/>
      <c r="J1630" s="11"/>
      <c r="K1630" s="2"/>
      <c r="L1630" s="2"/>
      <c r="M1630" s="1"/>
    </row>
    <row r="1631" spans="1:13" x14ac:dyDescent="0.2">
      <c r="A1631" s="1"/>
      <c r="B1631" s="1"/>
      <c r="C1631" s="16"/>
      <c r="D1631" s="1"/>
      <c r="E1631" s="1"/>
      <c r="F1631" s="1"/>
      <c r="G1631" s="1"/>
      <c r="H1631" s="11"/>
      <c r="I1631" s="11"/>
      <c r="J1631" s="11"/>
      <c r="K1631" s="2"/>
      <c r="L1631" s="2"/>
      <c r="M1631" s="1"/>
    </row>
    <row r="1632" spans="1:13" x14ac:dyDescent="0.2">
      <c r="A1632" s="1"/>
      <c r="B1632" s="1"/>
      <c r="C1632" s="16"/>
      <c r="D1632" s="1"/>
      <c r="E1632" s="1"/>
      <c r="F1632" s="1"/>
      <c r="G1632" s="1"/>
      <c r="H1632" s="11"/>
      <c r="I1632" s="11"/>
      <c r="J1632" s="11"/>
      <c r="K1632" s="2"/>
      <c r="L1632" s="2"/>
      <c r="M1632" s="1"/>
    </row>
    <row r="1633" spans="1:13" x14ac:dyDescent="0.2">
      <c r="A1633" s="1"/>
      <c r="B1633" s="1"/>
      <c r="C1633" s="16"/>
      <c r="D1633" s="1"/>
      <c r="E1633" s="1"/>
      <c r="F1633" s="1"/>
      <c r="G1633" s="1"/>
      <c r="H1633" s="11"/>
      <c r="I1633" s="11"/>
      <c r="J1633" s="11"/>
      <c r="K1633" s="2"/>
      <c r="L1633" s="2"/>
      <c r="M1633" s="1"/>
    </row>
    <row r="1634" spans="1:13" x14ac:dyDescent="0.2">
      <c r="A1634" s="1"/>
      <c r="B1634" s="1"/>
      <c r="C1634" s="16"/>
      <c r="D1634" s="1"/>
      <c r="E1634" s="1"/>
      <c r="F1634" s="1"/>
      <c r="G1634" s="1"/>
      <c r="H1634" s="11"/>
      <c r="I1634" s="11"/>
      <c r="J1634" s="11"/>
      <c r="K1634" s="2"/>
      <c r="L1634" s="2"/>
      <c r="M1634" s="1"/>
    </row>
    <row r="1635" spans="1:13" x14ac:dyDescent="0.2">
      <c r="A1635" s="1"/>
      <c r="B1635" s="1"/>
      <c r="C1635" s="16"/>
      <c r="D1635" s="1"/>
      <c r="E1635" s="1"/>
      <c r="F1635" s="1"/>
      <c r="G1635" s="1"/>
      <c r="H1635" s="11"/>
      <c r="I1635" s="11"/>
      <c r="J1635" s="11"/>
      <c r="K1635" s="2"/>
      <c r="L1635" s="2"/>
      <c r="M1635" s="1"/>
    </row>
    <row r="1636" spans="1:13" x14ac:dyDescent="0.2">
      <c r="A1636" s="1"/>
      <c r="B1636" s="1"/>
      <c r="C1636" s="16"/>
      <c r="D1636" s="1"/>
      <c r="E1636" s="1"/>
      <c r="F1636" s="1"/>
      <c r="G1636" s="1"/>
      <c r="H1636" s="11"/>
      <c r="I1636" s="11"/>
      <c r="J1636" s="11"/>
      <c r="K1636" s="2"/>
      <c r="L1636" s="2"/>
      <c r="M1636" s="1"/>
    </row>
    <row r="1637" spans="1:13" x14ac:dyDescent="0.2">
      <c r="A1637" s="1"/>
      <c r="B1637" s="1"/>
      <c r="C1637" s="16"/>
      <c r="D1637" s="1"/>
      <c r="E1637" s="1"/>
      <c r="F1637" s="1"/>
      <c r="G1637" s="1"/>
      <c r="H1637" s="11"/>
      <c r="I1637" s="11"/>
      <c r="J1637" s="11"/>
      <c r="K1637" s="2"/>
      <c r="L1637" s="2"/>
      <c r="M1637" s="1"/>
    </row>
    <row r="1638" spans="1:13" x14ac:dyDescent="0.2">
      <c r="A1638" s="1"/>
      <c r="B1638" s="1"/>
      <c r="C1638" s="16"/>
      <c r="D1638" s="1"/>
      <c r="E1638" s="1"/>
      <c r="F1638" s="1"/>
      <c r="G1638" s="1"/>
      <c r="H1638" s="11"/>
      <c r="I1638" s="11"/>
      <c r="J1638" s="11"/>
      <c r="K1638" s="2"/>
      <c r="L1638" s="2"/>
      <c r="M1638" s="1"/>
    </row>
    <row r="1639" spans="1:13" x14ac:dyDescent="0.2">
      <c r="A1639" s="1"/>
      <c r="B1639" s="1"/>
      <c r="C1639" s="16"/>
      <c r="D1639" s="1"/>
      <c r="E1639" s="1"/>
      <c r="F1639" s="1"/>
      <c r="G1639" s="1"/>
      <c r="H1639" s="11"/>
      <c r="I1639" s="11"/>
      <c r="J1639" s="11"/>
      <c r="K1639" s="2"/>
      <c r="L1639" s="2"/>
      <c r="M1639" s="1"/>
    </row>
    <row r="1640" spans="1:13" x14ac:dyDescent="0.2">
      <c r="A1640" s="1"/>
      <c r="B1640" s="1"/>
      <c r="C1640" s="16"/>
      <c r="D1640" s="1"/>
      <c r="E1640" s="1"/>
      <c r="F1640" s="1"/>
      <c r="G1640" s="1"/>
      <c r="H1640" s="11"/>
      <c r="I1640" s="11"/>
      <c r="J1640" s="11"/>
      <c r="K1640" s="2"/>
      <c r="L1640" s="2"/>
      <c r="M1640" s="1"/>
    </row>
    <row r="1641" spans="1:13" x14ac:dyDescent="0.2">
      <c r="A1641" s="1"/>
      <c r="B1641" s="1"/>
      <c r="C1641" s="16"/>
      <c r="D1641" s="1"/>
      <c r="E1641" s="1"/>
      <c r="F1641" s="1"/>
      <c r="G1641" s="1"/>
      <c r="H1641" s="11"/>
      <c r="I1641" s="11"/>
      <c r="J1641" s="11"/>
      <c r="K1641" s="2"/>
      <c r="L1641" s="2"/>
      <c r="M1641" s="1"/>
    </row>
    <row r="1642" spans="1:13" x14ac:dyDescent="0.2">
      <c r="A1642" s="1"/>
      <c r="B1642" s="1"/>
      <c r="C1642" s="16"/>
      <c r="D1642" s="1"/>
      <c r="E1642" s="1"/>
      <c r="F1642" s="1"/>
      <c r="G1642" s="1"/>
      <c r="H1642" s="11"/>
      <c r="I1642" s="11"/>
      <c r="J1642" s="11"/>
      <c r="K1642" s="2"/>
      <c r="L1642" s="2"/>
      <c r="M1642" s="1"/>
    </row>
    <row r="1643" spans="1:13" x14ac:dyDescent="0.2">
      <c r="A1643" s="1"/>
      <c r="B1643" s="1"/>
      <c r="C1643" s="16"/>
      <c r="D1643" s="1"/>
      <c r="E1643" s="1"/>
      <c r="F1643" s="1"/>
      <c r="G1643" s="1"/>
      <c r="H1643" s="11"/>
      <c r="I1643" s="11"/>
      <c r="J1643" s="11"/>
      <c r="K1643" s="2"/>
      <c r="L1643" s="2"/>
      <c r="M1643" s="1"/>
    </row>
    <row r="1644" spans="1:13" x14ac:dyDescent="0.2">
      <c r="A1644" s="1"/>
      <c r="B1644" s="1"/>
      <c r="C1644" s="16"/>
      <c r="D1644" s="1"/>
      <c r="E1644" s="1"/>
      <c r="F1644" s="1"/>
      <c r="G1644" s="1"/>
      <c r="H1644" s="11"/>
      <c r="I1644" s="11"/>
      <c r="J1644" s="11"/>
      <c r="K1644" s="2"/>
      <c r="L1644" s="2"/>
      <c r="M1644" s="1"/>
    </row>
    <row r="1645" spans="1:13" x14ac:dyDescent="0.2">
      <c r="A1645" s="1"/>
      <c r="B1645" s="1"/>
      <c r="C1645" s="16"/>
      <c r="D1645" s="1"/>
      <c r="E1645" s="1"/>
      <c r="F1645" s="1"/>
      <c r="G1645" s="1"/>
      <c r="H1645" s="11"/>
      <c r="I1645" s="11"/>
      <c r="J1645" s="11"/>
      <c r="K1645" s="2"/>
      <c r="L1645" s="2"/>
      <c r="M1645" s="1"/>
    </row>
    <row r="1646" spans="1:13" x14ac:dyDescent="0.2">
      <c r="A1646" s="1"/>
      <c r="B1646" s="1"/>
      <c r="C1646" s="16"/>
      <c r="D1646" s="1"/>
      <c r="E1646" s="1"/>
      <c r="F1646" s="1"/>
      <c r="G1646" s="1"/>
      <c r="H1646" s="11"/>
      <c r="I1646" s="11"/>
      <c r="J1646" s="11"/>
      <c r="K1646" s="2"/>
      <c r="L1646" s="2"/>
      <c r="M1646" s="1"/>
    </row>
    <row r="1647" spans="1:13" x14ac:dyDescent="0.2">
      <c r="A1647" s="1"/>
      <c r="B1647" s="1"/>
      <c r="C1647" s="16"/>
      <c r="D1647" s="1"/>
      <c r="E1647" s="1"/>
      <c r="F1647" s="1"/>
      <c r="G1647" s="1"/>
      <c r="H1647" s="11"/>
      <c r="I1647" s="11"/>
      <c r="J1647" s="11"/>
      <c r="K1647" s="2"/>
      <c r="L1647" s="2"/>
      <c r="M1647" s="1"/>
    </row>
    <row r="1648" spans="1:13" x14ac:dyDescent="0.2">
      <c r="A1648" s="1"/>
      <c r="B1648" s="1"/>
      <c r="C1648" s="16"/>
      <c r="D1648" s="1"/>
      <c r="E1648" s="1"/>
      <c r="F1648" s="1"/>
      <c r="G1648" s="1"/>
      <c r="H1648" s="11"/>
      <c r="I1648" s="11"/>
      <c r="J1648" s="11"/>
      <c r="K1648" s="2"/>
      <c r="L1648" s="2"/>
      <c r="M1648" s="1"/>
    </row>
    <row r="1649" spans="1:13" x14ac:dyDescent="0.2">
      <c r="A1649" s="1"/>
      <c r="B1649" s="1"/>
      <c r="C1649" s="16"/>
      <c r="D1649" s="1"/>
      <c r="E1649" s="1"/>
      <c r="F1649" s="1"/>
      <c r="G1649" s="1"/>
      <c r="H1649" s="11"/>
      <c r="I1649" s="11"/>
      <c r="J1649" s="11"/>
      <c r="K1649" s="2"/>
      <c r="L1649" s="2"/>
      <c r="M1649" s="1"/>
    </row>
    <row r="1650" spans="1:13" x14ac:dyDescent="0.2">
      <c r="A1650" s="1"/>
      <c r="B1650" s="1"/>
      <c r="C1650" s="16"/>
      <c r="D1650" s="1"/>
      <c r="E1650" s="1"/>
      <c r="F1650" s="1"/>
      <c r="G1650" s="1"/>
      <c r="H1650" s="11"/>
      <c r="I1650" s="11"/>
      <c r="J1650" s="11"/>
      <c r="K1650" s="2"/>
      <c r="L1650" s="2"/>
      <c r="M1650" s="1"/>
    </row>
    <row r="1651" spans="1:13" x14ac:dyDescent="0.2">
      <c r="A1651" s="1"/>
      <c r="B1651" s="1"/>
      <c r="C1651" s="16"/>
      <c r="D1651" s="1"/>
      <c r="E1651" s="1"/>
      <c r="F1651" s="1"/>
      <c r="G1651" s="1"/>
      <c r="H1651" s="11"/>
      <c r="I1651" s="11"/>
      <c r="J1651" s="11"/>
      <c r="K1651" s="2"/>
      <c r="L1651" s="2"/>
      <c r="M1651" s="1"/>
    </row>
    <row r="1652" spans="1:13" x14ac:dyDescent="0.2">
      <c r="A1652" s="1"/>
      <c r="B1652" s="1"/>
      <c r="C1652" s="16"/>
      <c r="D1652" s="1"/>
      <c r="E1652" s="1"/>
      <c r="F1652" s="1"/>
      <c r="G1652" s="1"/>
      <c r="H1652" s="11"/>
      <c r="I1652" s="11"/>
      <c r="J1652" s="11"/>
      <c r="K1652" s="2"/>
      <c r="L1652" s="2"/>
      <c r="M1652" s="1"/>
    </row>
    <row r="1653" spans="1:13" x14ac:dyDescent="0.2">
      <c r="A1653" s="1"/>
      <c r="B1653" s="1"/>
      <c r="C1653" s="16"/>
      <c r="D1653" s="1"/>
      <c r="E1653" s="1"/>
      <c r="F1653" s="1"/>
      <c r="G1653" s="1"/>
      <c r="H1653" s="11"/>
      <c r="I1653" s="11"/>
      <c r="J1653" s="11"/>
      <c r="K1653" s="2"/>
      <c r="L1653" s="2"/>
      <c r="M1653" s="1"/>
    </row>
    <row r="1654" spans="1:13" x14ac:dyDescent="0.2">
      <c r="A1654" s="1"/>
      <c r="B1654" s="1"/>
      <c r="C1654" s="16"/>
      <c r="D1654" s="1"/>
      <c r="E1654" s="1"/>
      <c r="F1654" s="1"/>
      <c r="G1654" s="1"/>
      <c r="H1654" s="11"/>
      <c r="I1654" s="11"/>
      <c r="J1654" s="11"/>
      <c r="K1654" s="2"/>
      <c r="L1654" s="2"/>
      <c r="M1654" s="1"/>
    </row>
    <row r="1655" spans="1:13" x14ac:dyDescent="0.2">
      <c r="A1655" s="1"/>
      <c r="B1655" s="1"/>
      <c r="C1655" s="16"/>
      <c r="D1655" s="1"/>
      <c r="E1655" s="1"/>
      <c r="F1655" s="1"/>
      <c r="G1655" s="1"/>
      <c r="H1655" s="11"/>
      <c r="I1655" s="11"/>
      <c r="J1655" s="11"/>
      <c r="K1655" s="2"/>
      <c r="L1655" s="2"/>
      <c r="M1655" s="1"/>
    </row>
    <row r="1656" spans="1:13" x14ac:dyDescent="0.2">
      <c r="A1656" s="1"/>
      <c r="B1656" s="1"/>
      <c r="C1656" s="16"/>
      <c r="D1656" s="1"/>
      <c r="E1656" s="1"/>
      <c r="F1656" s="1"/>
      <c r="G1656" s="1"/>
      <c r="H1656" s="11"/>
      <c r="I1656" s="11"/>
      <c r="J1656" s="11"/>
      <c r="K1656" s="2"/>
      <c r="L1656" s="2"/>
      <c r="M1656" s="1"/>
    </row>
    <row r="1657" spans="1:13" x14ac:dyDescent="0.2">
      <c r="A1657" s="1"/>
      <c r="B1657" s="1"/>
      <c r="C1657" s="16"/>
      <c r="D1657" s="1"/>
      <c r="E1657" s="1"/>
      <c r="F1657" s="1"/>
      <c r="G1657" s="1"/>
      <c r="H1657" s="11"/>
      <c r="I1657" s="11"/>
      <c r="J1657" s="11"/>
      <c r="K1657" s="2"/>
      <c r="L1657" s="2"/>
      <c r="M1657" s="1"/>
    </row>
    <row r="1658" spans="1:13" x14ac:dyDescent="0.2">
      <c r="A1658" s="1"/>
      <c r="B1658" s="1"/>
      <c r="C1658" s="16"/>
      <c r="D1658" s="1"/>
      <c r="E1658" s="1"/>
      <c r="F1658" s="1"/>
      <c r="G1658" s="1"/>
      <c r="H1658" s="11"/>
      <c r="I1658" s="11"/>
      <c r="J1658" s="11"/>
      <c r="K1658" s="2"/>
      <c r="L1658" s="2"/>
      <c r="M1658" s="1"/>
    </row>
    <row r="1659" spans="1:13" x14ac:dyDescent="0.2">
      <c r="A1659" s="1"/>
      <c r="B1659" s="1"/>
      <c r="C1659" s="16"/>
      <c r="D1659" s="1"/>
      <c r="E1659" s="1"/>
      <c r="F1659" s="1"/>
      <c r="G1659" s="1"/>
      <c r="H1659" s="11"/>
      <c r="I1659" s="11"/>
      <c r="J1659" s="11"/>
      <c r="K1659" s="2"/>
      <c r="L1659" s="2"/>
      <c r="M1659" s="1"/>
    </row>
    <row r="1660" spans="1:13" x14ac:dyDescent="0.2">
      <c r="A1660" s="1"/>
      <c r="B1660" s="1"/>
      <c r="C1660" s="16"/>
      <c r="D1660" s="1"/>
      <c r="E1660" s="1"/>
      <c r="F1660" s="1"/>
      <c r="G1660" s="1"/>
      <c r="H1660" s="11"/>
      <c r="I1660" s="11"/>
      <c r="J1660" s="11"/>
      <c r="K1660" s="2"/>
      <c r="L1660" s="2"/>
      <c r="M1660" s="1"/>
    </row>
    <row r="1661" spans="1:13" x14ac:dyDescent="0.2">
      <c r="A1661" s="1"/>
      <c r="B1661" s="1"/>
      <c r="C1661" s="16"/>
      <c r="D1661" s="1"/>
      <c r="E1661" s="1"/>
      <c r="F1661" s="1"/>
      <c r="G1661" s="1"/>
      <c r="H1661" s="11"/>
      <c r="I1661" s="11"/>
      <c r="J1661" s="11"/>
      <c r="K1661" s="2"/>
      <c r="L1661" s="2"/>
      <c r="M1661" s="1"/>
    </row>
    <row r="1662" spans="1:13" x14ac:dyDescent="0.2">
      <c r="A1662" s="1"/>
      <c r="B1662" s="1"/>
      <c r="C1662" s="16"/>
      <c r="D1662" s="1"/>
      <c r="E1662" s="1"/>
      <c r="F1662" s="1"/>
      <c r="G1662" s="1"/>
      <c r="H1662" s="11"/>
      <c r="I1662" s="11"/>
      <c r="J1662" s="11"/>
      <c r="K1662" s="2"/>
      <c r="L1662" s="2"/>
      <c r="M1662" s="1"/>
    </row>
    <row r="1663" spans="1:13" x14ac:dyDescent="0.2">
      <c r="A1663" s="1"/>
      <c r="B1663" s="1"/>
      <c r="C1663" s="16"/>
      <c r="D1663" s="1"/>
      <c r="E1663" s="1"/>
      <c r="F1663" s="1"/>
      <c r="G1663" s="1"/>
      <c r="H1663" s="11"/>
      <c r="I1663" s="11"/>
      <c r="J1663" s="11"/>
      <c r="K1663" s="2"/>
      <c r="L1663" s="2"/>
      <c r="M1663" s="1"/>
    </row>
    <row r="1664" spans="1:13" x14ac:dyDescent="0.2">
      <c r="A1664" s="1"/>
      <c r="B1664" s="1"/>
      <c r="C1664" s="16"/>
      <c r="D1664" s="1"/>
      <c r="E1664" s="1"/>
      <c r="F1664" s="1"/>
      <c r="G1664" s="1"/>
      <c r="H1664" s="11"/>
      <c r="I1664" s="11"/>
      <c r="J1664" s="11"/>
      <c r="K1664" s="2"/>
      <c r="L1664" s="2"/>
      <c r="M1664" s="1"/>
    </row>
    <row r="1665" spans="1:13" x14ac:dyDescent="0.2">
      <c r="A1665" s="1"/>
      <c r="B1665" s="1"/>
      <c r="C1665" s="16"/>
      <c r="D1665" s="1"/>
      <c r="E1665" s="1"/>
      <c r="F1665" s="1"/>
      <c r="G1665" s="1"/>
      <c r="H1665" s="11"/>
      <c r="I1665" s="11"/>
      <c r="J1665" s="11"/>
      <c r="K1665" s="2"/>
      <c r="L1665" s="2"/>
      <c r="M1665" s="1"/>
    </row>
    <row r="1666" spans="1:13" x14ac:dyDescent="0.2">
      <c r="A1666" s="1"/>
      <c r="B1666" s="1"/>
      <c r="C1666" s="16"/>
      <c r="D1666" s="1"/>
      <c r="E1666" s="1"/>
      <c r="F1666" s="1"/>
      <c r="G1666" s="1"/>
      <c r="H1666" s="11"/>
      <c r="I1666" s="11"/>
      <c r="J1666" s="11"/>
      <c r="K1666" s="2"/>
      <c r="L1666" s="2"/>
      <c r="M1666" s="1"/>
    </row>
    <row r="1667" spans="1:13" x14ac:dyDescent="0.2">
      <c r="A1667" s="1"/>
      <c r="B1667" s="1"/>
      <c r="C1667" s="16"/>
      <c r="D1667" s="1"/>
      <c r="E1667" s="1"/>
      <c r="F1667" s="1"/>
      <c r="G1667" s="1"/>
      <c r="H1667" s="11"/>
      <c r="I1667" s="11"/>
      <c r="J1667" s="11"/>
      <c r="K1667" s="2"/>
      <c r="L1667" s="2"/>
      <c r="M1667" s="1"/>
    </row>
    <row r="1668" spans="1:13" x14ac:dyDescent="0.2">
      <c r="A1668" s="1"/>
      <c r="B1668" s="1"/>
      <c r="C1668" s="16"/>
      <c r="D1668" s="1"/>
      <c r="E1668" s="1"/>
      <c r="F1668" s="1"/>
      <c r="G1668" s="1"/>
      <c r="H1668" s="11"/>
      <c r="I1668" s="11"/>
      <c r="J1668" s="11"/>
      <c r="K1668" s="2"/>
      <c r="L1668" s="2"/>
      <c r="M1668" s="1"/>
    </row>
    <row r="1669" spans="1:13" x14ac:dyDescent="0.2">
      <c r="A1669" s="1"/>
      <c r="B1669" s="1"/>
      <c r="C1669" s="16"/>
      <c r="D1669" s="1"/>
      <c r="E1669" s="1"/>
      <c r="F1669" s="1"/>
      <c r="G1669" s="1"/>
      <c r="H1669" s="11"/>
      <c r="I1669" s="11"/>
      <c r="J1669" s="11"/>
      <c r="K1669" s="2"/>
      <c r="L1669" s="2"/>
      <c r="M1669" s="1"/>
    </row>
    <row r="1670" spans="1:13" x14ac:dyDescent="0.2">
      <c r="A1670" s="1"/>
      <c r="B1670" s="1"/>
      <c r="C1670" s="16"/>
      <c r="D1670" s="1"/>
      <c r="E1670" s="1"/>
      <c r="F1670" s="1"/>
      <c r="G1670" s="1"/>
      <c r="H1670" s="11"/>
      <c r="I1670" s="11"/>
      <c r="J1670" s="11"/>
      <c r="K1670" s="2"/>
      <c r="L1670" s="2"/>
      <c r="M1670" s="1"/>
    </row>
    <row r="1671" spans="1:13" x14ac:dyDescent="0.2">
      <c r="A1671" s="1"/>
      <c r="B1671" s="1"/>
      <c r="C1671" s="16"/>
      <c r="D1671" s="1"/>
      <c r="E1671" s="1"/>
      <c r="F1671" s="1"/>
      <c r="G1671" s="1"/>
      <c r="H1671" s="11"/>
      <c r="I1671" s="11"/>
      <c r="J1671" s="11"/>
      <c r="K1671" s="2"/>
      <c r="L1671" s="2"/>
      <c r="M1671" s="1"/>
    </row>
    <row r="1672" spans="1:13" x14ac:dyDescent="0.2">
      <c r="A1672" s="1"/>
      <c r="B1672" s="1"/>
      <c r="C1672" s="16"/>
      <c r="D1672" s="1"/>
      <c r="E1672" s="1"/>
      <c r="F1672" s="1"/>
      <c r="G1672" s="1"/>
      <c r="H1672" s="11"/>
      <c r="I1672" s="11"/>
      <c r="J1672" s="11"/>
      <c r="K1672" s="2"/>
      <c r="L1672" s="2"/>
      <c r="M1672" s="1"/>
    </row>
    <row r="1673" spans="1:13" x14ac:dyDescent="0.2">
      <c r="A1673" s="1"/>
      <c r="B1673" s="1"/>
      <c r="C1673" s="16"/>
      <c r="D1673" s="1"/>
      <c r="E1673" s="1"/>
      <c r="F1673" s="1"/>
      <c r="G1673" s="1"/>
      <c r="H1673" s="11"/>
      <c r="I1673" s="11"/>
      <c r="J1673" s="11"/>
      <c r="K1673" s="2"/>
      <c r="L1673" s="2"/>
      <c r="M1673" s="1"/>
    </row>
    <row r="1674" spans="1:13" x14ac:dyDescent="0.2">
      <c r="A1674" s="1"/>
      <c r="B1674" s="1"/>
      <c r="C1674" s="16"/>
      <c r="D1674" s="1"/>
      <c r="E1674" s="1"/>
      <c r="F1674" s="1"/>
      <c r="G1674" s="1"/>
      <c r="H1674" s="11"/>
      <c r="I1674" s="11"/>
      <c r="J1674" s="11"/>
      <c r="K1674" s="2"/>
      <c r="L1674" s="2"/>
      <c r="M1674" s="1"/>
    </row>
    <row r="1675" spans="1:13" x14ac:dyDescent="0.2">
      <c r="A1675" s="1"/>
      <c r="B1675" s="1"/>
      <c r="C1675" s="16"/>
      <c r="D1675" s="1"/>
      <c r="E1675" s="1"/>
      <c r="F1675" s="1"/>
      <c r="G1675" s="1"/>
      <c r="H1675" s="11"/>
      <c r="I1675" s="11"/>
      <c r="J1675" s="11"/>
      <c r="K1675" s="2"/>
      <c r="L1675" s="2"/>
      <c r="M1675" s="1"/>
    </row>
    <row r="1676" spans="1:13" x14ac:dyDescent="0.2">
      <c r="A1676" s="1"/>
      <c r="B1676" s="1"/>
      <c r="C1676" s="16"/>
      <c r="D1676" s="1"/>
      <c r="E1676" s="1"/>
      <c r="F1676" s="1"/>
      <c r="G1676" s="1"/>
      <c r="H1676" s="11"/>
      <c r="I1676" s="11"/>
      <c r="J1676" s="11"/>
      <c r="K1676" s="2"/>
      <c r="L1676" s="2"/>
      <c r="M1676" s="1"/>
    </row>
    <row r="1677" spans="1:13" x14ac:dyDescent="0.2">
      <c r="A1677" s="1"/>
      <c r="B1677" s="1"/>
      <c r="C1677" s="16"/>
      <c r="D1677" s="1"/>
      <c r="E1677" s="1"/>
      <c r="F1677" s="1"/>
      <c r="G1677" s="1"/>
      <c r="H1677" s="11"/>
      <c r="I1677" s="11"/>
      <c r="J1677" s="11"/>
      <c r="K1677" s="2"/>
      <c r="L1677" s="2"/>
      <c r="M1677" s="1"/>
    </row>
    <row r="1678" spans="1:13" x14ac:dyDescent="0.2">
      <c r="A1678" s="1"/>
      <c r="B1678" s="1"/>
      <c r="C1678" s="16"/>
      <c r="D1678" s="1"/>
      <c r="E1678" s="1"/>
      <c r="F1678" s="1"/>
      <c r="G1678" s="1"/>
      <c r="H1678" s="11"/>
      <c r="I1678" s="11"/>
      <c r="J1678" s="11"/>
      <c r="K1678" s="2"/>
      <c r="L1678" s="2"/>
      <c r="M1678" s="1"/>
    </row>
    <row r="1679" spans="1:13" x14ac:dyDescent="0.2">
      <c r="A1679" s="1"/>
      <c r="B1679" s="1"/>
      <c r="C1679" s="16"/>
      <c r="D1679" s="1"/>
      <c r="E1679" s="1"/>
      <c r="F1679" s="1"/>
      <c r="G1679" s="1"/>
      <c r="H1679" s="11"/>
      <c r="I1679" s="11"/>
      <c r="J1679" s="11"/>
      <c r="K1679" s="2"/>
      <c r="L1679" s="2"/>
      <c r="M1679" s="1"/>
    </row>
    <row r="1680" spans="1:13" x14ac:dyDescent="0.2">
      <c r="A1680" s="1"/>
      <c r="B1680" s="1"/>
      <c r="C1680" s="16"/>
      <c r="D1680" s="1"/>
      <c r="E1680" s="1"/>
      <c r="F1680" s="1"/>
      <c r="G1680" s="1"/>
      <c r="H1680" s="11"/>
      <c r="I1680" s="11"/>
      <c r="J1680" s="11"/>
      <c r="K1680" s="2"/>
      <c r="L1680" s="2"/>
      <c r="M1680" s="1"/>
    </row>
    <row r="1681" spans="1:13" x14ac:dyDescent="0.2">
      <c r="A1681" s="1"/>
      <c r="B1681" s="1"/>
      <c r="C1681" s="16"/>
      <c r="D1681" s="1"/>
      <c r="E1681" s="1"/>
      <c r="F1681" s="1"/>
      <c r="G1681" s="1"/>
      <c r="H1681" s="11"/>
      <c r="I1681" s="11"/>
      <c r="J1681" s="11"/>
      <c r="K1681" s="2"/>
      <c r="L1681" s="2"/>
      <c r="M1681" s="1"/>
    </row>
    <row r="1682" spans="1:13" x14ac:dyDescent="0.2">
      <c r="A1682" s="1"/>
      <c r="B1682" s="1"/>
      <c r="C1682" s="16"/>
      <c r="D1682" s="1"/>
      <c r="E1682" s="1"/>
      <c r="F1682" s="1"/>
      <c r="G1682" s="1"/>
      <c r="H1682" s="11"/>
      <c r="I1682" s="11"/>
      <c r="J1682" s="11"/>
      <c r="K1682" s="2"/>
      <c r="L1682" s="2"/>
      <c r="M1682" s="1"/>
    </row>
    <row r="1683" spans="1:13" x14ac:dyDescent="0.2">
      <c r="A1683" s="1"/>
      <c r="B1683" s="1"/>
      <c r="C1683" s="16"/>
      <c r="D1683" s="1"/>
      <c r="E1683" s="1"/>
      <c r="F1683" s="1"/>
      <c r="G1683" s="1"/>
      <c r="H1683" s="11"/>
      <c r="I1683" s="11"/>
      <c r="J1683" s="11"/>
      <c r="K1683" s="2"/>
      <c r="L1683" s="2"/>
      <c r="M1683" s="1"/>
    </row>
    <row r="1684" spans="1:13" x14ac:dyDescent="0.2">
      <c r="A1684" s="1"/>
      <c r="B1684" s="1"/>
      <c r="C1684" s="16"/>
      <c r="D1684" s="1"/>
      <c r="E1684" s="1"/>
      <c r="F1684" s="1"/>
      <c r="G1684" s="1"/>
      <c r="H1684" s="11"/>
      <c r="I1684" s="11"/>
      <c r="J1684" s="11"/>
      <c r="K1684" s="2"/>
      <c r="L1684" s="2"/>
      <c r="M1684" s="1"/>
    </row>
    <row r="1685" spans="1:13" x14ac:dyDescent="0.2">
      <c r="A1685" s="1"/>
      <c r="B1685" s="1"/>
      <c r="C1685" s="16"/>
      <c r="D1685" s="1"/>
      <c r="E1685" s="1"/>
      <c r="F1685" s="1"/>
      <c r="G1685" s="1"/>
      <c r="H1685" s="11"/>
      <c r="I1685" s="11"/>
      <c r="J1685" s="11"/>
      <c r="K1685" s="2"/>
      <c r="L1685" s="2"/>
      <c r="M1685" s="1"/>
    </row>
    <row r="1686" spans="1:13" x14ac:dyDescent="0.2">
      <c r="A1686" s="1"/>
      <c r="B1686" s="1"/>
      <c r="C1686" s="16"/>
      <c r="D1686" s="1"/>
      <c r="E1686" s="1"/>
      <c r="F1686" s="1"/>
      <c r="G1686" s="1"/>
      <c r="H1686" s="11"/>
      <c r="I1686" s="11"/>
      <c r="J1686" s="11"/>
      <c r="K1686" s="2"/>
      <c r="L1686" s="2"/>
      <c r="M1686" s="1"/>
    </row>
    <row r="1687" spans="1:13" x14ac:dyDescent="0.2">
      <c r="A1687" s="1"/>
      <c r="B1687" s="1"/>
      <c r="C1687" s="16"/>
      <c r="D1687" s="1"/>
      <c r="E1687" s="1"/>
      <c r="F1687" s="1"/>
      <c r="G1687" s="1"/>
      <c r="H1687" s="11"/>
      <c r="I1687" s="11"/>
      <c r="J1687" s="11"/>
      <c r="K1687" s="2"/>
      <c r="L1687" s="2"/>
      <c r="M1687" s="1"/>
    </row>
    <row r="1688" spans="1:13" x14ac:dyDescent="0.2">
      <c r="A1688" s="1"/>
      <c r="B1688" s="1"/>
      <c r="C1688" s="16"/>
      <c r="D1688" s="1"/>
      <c r="E1688" s="1"/>
      <c r="F1688" s="1"/>
      <c r="G1688" s="1"/>
      <c r="H1688" s="11"/>
      <c r="I1688" s="11"/>
      <c r="J1688" s="11"/>
      <c r="K1688" s="2"/>
      <c r="L1688" s="2"/>
      <c r="M1688" s="1"/>
    </row>
    <row r="1689" spans="1:13" x14ac:dyDescent="0.2">
      <c r="A1689" s="1"/>
      <c r="B1689" s="1"/>
      <c r="C1689" s="16"/>
      <c r="D1689" s="1"/>
      <c r="E1689" s="1"/>
      <c r="F1689" s="1"/>
      <c r="G1689" s="1"/>
      <c r="H1689" s="11"/>
      <c r="I1689" s="11"/>
      <c r="J1689" s="11"/>
      <c r="K1689" s="2"/>
      <c r="L1689" s="2"/>
      <c r="M1689" s="1"/>
    </row>
    <row r="1690" spans="1:13" x14ac:dyDescent="0.2">
      <c r="A1690" s="1"/>
      <c r="B1690" s="1"/>
      <c r="C1690" s="16"/>
      <c r="D1690" s="1"/>
      <c r="E1690" s="1"/>
      <c r="F1690" s="1"/>
      <c r="G1690" s="1"/>
      <c r="H1690" s="11"/>
      <c r="I1690" s="11"/>
      <c r="J1690" s="11"/>
      <c r="K1690" s="2"/>
      <c r="L1690" s="2"/>
      <c r="M1690" s="1"/>
    </row>
    <row r="1691" spans="1:13" x14ac:dyDescent="0.2">
      <c r="A1691" s="1"/>
      <c r="B1691" s="1"/>
      <c r="C1691" s="16"/>
      <c r="D1691" s="1"/>
      <c r="E1691" s="1"/>
      <c r="F1691" s="1"/>
      <c r="G1691" s="1"/>
      <c r="H1691" s="11"/>
      <c r="I1691" s="11"/>
      <c r="J1691" s="11"/>
      <c r="K1691" s="2"/>
      <c r="L1691" s="2"/>
      <c r="M1691" s="1"/>
    </row>
    <row r="1692" spans="1:13" x14ac:dyDescent="0.2">
      <c r="A1692" s="1"/>
      <c r="B1692" s="1"/>
      <c r="C1692" s="16"/>
      <c r="D1692" s="1"/>
      <c r="E1692" s="1"/>
      <c r="F1692" s="1"/>
      <c r="G1692" s="1"/>
      <c r="H1692" s="11"/>
      <c r="I1692" s="11"/>
      <c r="J1692" s="11"/>
      <c r="K1692" s="2"/>
      <c r="L1692" s="2"/>
      <c r="M1692" s="1"/>
    </row>
    <row r="1693" spans="1:13" x14ac:dyDescent="0.2">
      <c r="A1693" s="1"/>
      <c r="B1693" s="1"/>
      <c r="C1693" s="16"/>
      <c r="D1693" s="1"/>
      <c r="E1693" s="1"/>
      <c r="F1693" s="1"/>
      <c r="G1693" s="1"/>
      <c r="H1693" s="11"/>
      <c r="I1693" s="11"/>
      <c r="J1693" s="11"/>
      <c r="K1693" s="2"/>
      <c r="L1693" s="2"/>
      <c r="M1693" s="1"/>
    </row>
    <row r="1694" spans="1:13" x14ac:dyDescent="0.2">
      <c r="A1694" s="1"/>
      <c r="B1694" s="1"/>
      <c r="C1694" s="16"/>
      <c r="D1694" s="1"/>
      <c r="E1694" s="1"/>
      <c r="F1694" s="1"/>
      <c r="G1694" s="1"/>
      <c r="H1694" s="11"/>
      <c r="I1694" s="11"/>
      <c r="J1694" s="11"/>
      <c r="K1694" s="2"/>
      <c r="L1694" s="2"/>
      <c r="M1694" s="1"/>
    </row>
    <row r="1695" spans="1:13" x14ac:dyDescent="0.2">
      <c r="A1695" s="1"/>
      <c r="B1695" s="1"/>
      <c r="C1695" s="16"/>
      <c r="D1695" s="1"/>
      <c r="E1695" s="1"/>
      <c r="F1695" s="1"/>
      <c r="G1695" s="1"/>
      <c r="H1695" s="11"/>
      <c r="I1695" s="11"/>
      <c r="J1695" s="11"/>
      <c r="K1695" s="2"/>
      <c r="L1695" s="2"/>
      <c r="M1695" s="1"/>
    </row>
    <row r="1696" spans="1:13" x14ac:dyDescent="0.2">
      <c r="A1696" s="1"/>
      <c r="B1696" s="1"/>
      <c r="C1696" s="16"/>
      <c r="D1696" s="1"/>
      <c r="E1696" s="1"/>
      <c r="F1696" s="1"/>
      <c r="G1696" s="1"/>
      <c r="H1696" s="11"/>
      <c r="I1696" s="11"/>
      <c r="J1696" s="11"/>
      <c r="K1696" s="2"/>
      <c r="L1696" s="2"/>
      <c r="M1696" s="1"/>
    </row>
    <row r="1697" spans="1:13" x14ac:dyDescent="0.2">
      <c r="A1697" s="1"/>
      <c r="B1697" s="1"/>
      <c r="C1697" s="16"/>
      <c r="D1697" s="1"/>
      <c r="E1697" s="1"/>
      <c r="F1697" s="1"/>
      <c r="G1697" s="1"/>
      <c r="H1697" s="11"/>
      <c r="I1697" s="11"/>
      <c r="J1697" s="11"/>
      <c r="K1697" s="2"/>
      <c r="L1697" s="2"/>
      <c r="M1697" s="1"/>
    </row>
    <row r="1698" spans="1:13" x14ac:dyDescent="0.2">
      <c r="A1698" s="1"/>
      <c r="B1698" s="1"/>
      <c r="C1698" s="16"/>
      <c r="D1698" s="1"/>
      <c r="E1698" s="1"/>
      <c r="F1698" s="1"/>
      <c r="G1698" s="1"/>
      <c r="H1698" s="11"/>
      <c r="I1698" s="11"/>
      <c r="J1698" s="11"/>
      <c r="K1698" s="2"/>
      <c r="L1698" s="2"/>
      <c r="M1698" s="1"/>
    </row>
    <row r="1699" spans="1:13" x14ac:dyDescent="0.2">
      <c r="A1699" s="1"/>
      <c r="B1699" s="1"/>
      <c r="C1699" s="16"/>
      <c r="D1699" s="1"/>
      <c r="E1699" s="1"/>
      <c r="F1699" s="1"/>
      <c r="G1699" s="1"/>
      <c r="H1699" s="11"/>
      <c r="I1699" s="11"/>
      <c r="J1699" s="11"/>
      <c r="K1699" s="2"/>
      <c r="L1699" s="2"/>
      <c r="M1699" s="1"/>
    </row>
    <row r="1700" spans="1:13" x14ac:dyDescent="0.2">
      <c r="A1700" s="1"/>
      <c r="B1700" s="1"/>
      <c r="C1700" s="16"/>
      <c r="D1700" s="1"/>
      <c r="E1700" s="1"/>
      <c r="F1700" s="1"/>
      <c r="G1700" s="1"/>
      <c r="H1700" s="11"/>
      <c r="I1700" s="11"/>
      <c r="J1700" s="11"/>
      <c r="K1700" s="2"/>
      <c r="L1700" s="2"/>
      <c r="M1700" s="1"/>
    </row>
    <row r="1701" spans="1:13" x14ac:dyDescent="0.2">
      <c r="A1701" s="1"/>
      <c r="B1701" s="1"/>
      <c r="C1701" s="16"/>
      <c r="D1701" s="1"/>
      <c r="E1701" s="1"/>
      <c r="F1701" s="1"/>
      <c r="G1701" s="1"/>
      <c r="H1701" s="11"/>
      <c r="I1701" s="11"/>
      <c r="J1701" s="11"/>
      <c r="K1701" s="2"/>
      <c r="L1701" s="2"/>
      <c r="M1701" s="1"/>
    </row>
    <row r="1702" spans="1:13" x14ac:dyDescent="0.2">
      <c r="A1702" s="1"/>
      <c r="B1702" s="1"/>
      <c r="C1702" s="16"/>
      <c r="D1702" s="1"/>
      <c r="E1702" s="1"/>
      <c r="F1702" s="1"/>
      <c r="G1702" s="1"/>
      <c r="H1702" s="11"/>
      <c r="I1702" s="11"/>
      <c r="J1702" s="11"/>
      <c r="K1702" s="2"/>
      <c r="L1702" s="2"/>
      <c r="M1702" s="1"/>
    </row>
    <row r="1703" spans="1:13" x14ac:dyDescent="0.2">
      <c r="A1703" s="1"/>
      <c r="B1703" s="1"/>
      <c r="C1703" s="16"/>
      <c r="D1703" s="1"/>
      <c r="E1703" s="1"/>
      <c r="F1703" s="1"/>
      <c r="G1703" s="1"/>
      <c r="H1703" s="11"/>
      <c r="I1703" s="11"/>
      <c r="J1703" s="11"/>
      <c r="K1703" s="2"/>
      <c r="L1703" s="2"/>
      <c r="M1703" s="1"/>
    </row>
    <row r="1704" spans="1:13" x14ac:dyDescent="0.2">
      <c r="A1704" s="1"/>
      <c r="B1704" s="1"/>
      <c r="C1704" s="16"/>
      <c r="D1704" s="1"/>
      <c r="E1704" s="1"/>
      <c r="F1704" s="1"/>
      <c r="G1704" s="1"/>
      <c r="H1704" s="11"/>
      <c r="I1704" s="11"/>
      <c r="J1704" s="11"/>
      <c r="K1704" s="2"/>
      <c r="L1704" s="2"/>
      <c r="M1704" s="1"/>
    </row>
    <row r="1705" spans="1:13" x14ac:dyDescent="0.2">
      <c r="A1705" s="1"/>
      <c r="B1705" s="1"/>
      <c r="C1705" s="16"/>
      <c r="D1705" s="1"/>
      <c r="E1705" s="1"/>
      <c r="F1705" s="1"/>
      <c r="G1705" s="1"/>
      <c r="H1705" s="11"/>
      <c r="I1705" s="11"/>
      <c r="J1705" s="11"/>
      <c r="K1705" s="2"/>
      <c r="L1705" s="2"/>
      <c r="M1705" s="1"/>
    </row>
    <row r="1706" spans="1:13" x14ac:dyDescent="0.2">
      <c r="A1706" s="1"/>
      <c r="B1706" s="1"/>
      <c r="C1706" s="16"/>
      <c r="D1706" s="1"/>
      <c r="E1706" s="1"/>
      <c r="F1706" s="1"/>
      <c r="G1706" s="1"/>
      <c r="H1706" s="11"/>
      <c r="I1706" s="11"/>
      <c r="J1706" s="11"/>
      <c r="K1706" s="2"/>
      <c r="L1706" s="2"/>
      <c r="M1706" s="1"/>
    </row>
    <row r="1707" spans="1:13" x14ac:dyDescent="0.2">
      <c r="A1707" s="1"/>
      <c r="B1707" s="1"/>
      <c r="C1707" s="16"/>
      <c r="D1707" s="1"/>
      <c r="E1707" s="1"/>
      <c r="F1707" s="1"/>
      <c r="G1707" s="1"/>
      <c r="H1707" s="11"/>
      <c r="I1707" s="11"/>
      <c r="J1707" s="11"/>
      <c r="K1707" s="2"/>
      <c r="L1707" s="2"/>
      <c r="M1707" s="1"/>
    </row>
    <row r="1708" spans="1:13" x14ac:dyDescent="0.2">
      <c r="A1708" s="1"/>
      <c r="B1708" s="1"/>
      <c r="C1708" s="16"/>
      <c r="D1708" s="1"/>
      <c r="E1708" s="1"/>
      <c r="F1708" s="1"/>
      <c r="G1708" s="1"/>
      <c r="H1708" s="11"/>
      <c r="I1708" s="11"/>
      <c r="J1708" s="11"/>
      <c r="K1708" s="2"/>
      <c r="L1708" s="2"/>
      <c r="M1708" s="1"/>
    </row>
    <row r="1709" spans="1:13" x14ac:dyDescent="0.2">
      <c r="A1709" s="1"/>
      <c r="B1709" s="1"/>
      <c r="C1709" s="16"/>
      <c r="D1709" s="1"/>
      <c r="E1709" s="1"/>
      <c r="F1709" s="1"/>
      <c r="G1709" s="1"/>
      <c r="H1709" s="11"/>
      <c r="I1709" s="11"/>
      <c r="J1709" s="11"/>
      <c r="K1709" s="2"/>
      <c r="L1709" s="2"/>
      <c r="M1709" s="1"/>
    </row>
    <row r="1710" spans="1:13" x14ac:dyDescent="0.2">
      <c r="A1710" s="1"/>
      <c r="B1710" s="1"/>
      <c r="C1710" s="16"/>
      <c r="D1710" s="1"/>
      <c r="E1710" s="1"/>
      <c r="F1710" s="1"/>
      <c r="G1710" s="1"/>
      <c r="H1710" s="11"/>
      <c r="I1710" s="11"/>
      <c r="J1710" s="11"/>
      <c r="K1710" s="2"/>
      <c r="L1710" s="2"/>
      <c r="M1710" s="1"/>
    </row>
    <row r="1711" spans="1:13" x14ac:dyDescent="0.2">
      <c r="A1711" s="1"/>
      <c r="B1711" s="1"/>
      <c r="C1711" s="16"/>
      <c r="D1711" s="1"/>
      <c r="E1711" s="1"/>
      <c r="F1711" s="1"/>
      <c r="G1711" s="1"/>
      <c r="H1711" s="11"/>
      <c r="I1711" s="11"/>
      <c r="J1711" s="11"/>
      <c r="K1711" s="2"/>
      <c r="L1711" s="2"/>
      <c r="M1711" s="1"/>
    </row>
    <row r="1712" spans="1:13" x14ac:dyDescent="0.2">
      <c r="A1712" s="1"/>
      <c r="B1712" s="1"/>
      <c r="C1712" s="16"/>
      <c r="D1712" s="1"/>
      <c r="E1712" s="1"/>
      <c r="F1712" s="1"/>
      <c r="G1712" s="1"/>
      <c r="H1712" s="11"/>
      <c r="I1712" s="11"/>
      <c r="J1712" s="11"/>
      <c r="K1712" s="2"/>
      <c r="L1712" s="2"/>
      <c r="M1712" s="1"/>
    </row>
    <row r="1713" spans="1:13" x14ac:dyDescent="0.2">
      <c r="A1713" s="1"/>
      <c r="B1713" s="1"/>
      <c r="C1713" s="16"/>
      <c r="D1713" s="1"/>
      <c r="E1713" s="1"/>
      <c r="F1713" s="1"/>
      <c r="G1713" s="1"/>
      <c r="H1713" s="11"/>
      <c r="I1713" s="11"/>
      <c r="J1713" s="11"/>
      <c r="K1713" s="2"/>
      <c r="L1713" s="2"/>
      <c r="M1713" s="1"/>
    </row>
    <row r="1714" spans="1:13" x14ac:dyDescent="0.2">
      <c r="A1714" s="1"/>
      <c r="B1714" s="1"/>
      <c r="C1714" s="16"/>
      <c r="D1714" s="1"/>
      <c r="E1714" s="1"/>
      <c r="F1714" s="1"/>
      <c r="G1714" s="1"/>
      <c r="H1714" s="11"/>
      <c r="I1714" s="11"/>
      <c r="J1714" s="11"/>
      <c r="K1714" s="2"/>
      <c r="L1714" s="2"/>
      <c r="M1714" s="1"/>
    </row>
    <row r="1715" spans="1:13" x14ac:dyDescent="0.2">
      <c r="A1715" s="1"/>
      <c r="B1715" s="1"/>
      <c r="C1715" s="16"/>
      <c r="D1715" s="1"/>
      <c r="E1715" s="1"/>
      <c r="F1715" s="1"/>
      <c r="G1715" s="1"/>
      <c r="H1715" s="11"/>
      <c r="I1715" s="11"/>
      <c r="J1715" s="11"/>
      <c r="K1715" s="2"/>
      <c r="L1715" s="2"/>
      <c r="M1715" s="1"/>
    </row>
    <row r="1716" spans="1:13" x14ac:dyDescent="0.2">
      <c r="A1716" s="1"/>
      <c r="B1716" s="1"/>
      <c r="C1716" s="16"/>
      <c r="D1716" s="1"/>
      <c r="E1716" s="1"/>
      <c r="F1716" s="1"/>
      <c r="G1716" s="1"/>
      <c r="H1716" s="11"/>
      <c r="I1716" s="11"/>
      <c r="J1716" s="11"/>
      <c r="K1716" s="2"/>
      <c r="L1716" s="2"/>
      <c r="M1716" s="1"/>
    </row>
    <row r="1717" spans="1:13" x14ac:dyDescent="0.2">
      <c r="A1717" s="1"/>
      <c r="B1717" s="1"/>
      <c r="C1717" s="16"/>
      <c r="D1717" s="1"/>
      <c r="E1717" s="1"/>
      <c r="F1717" s="1"/>
      <c r="G1717" s="1"/>
      <c r="H1717" s="11"/>
      <c r="I1717" s="11"/>
      <c r="J1717" s="11"/>
      <c r="K1717" s="2"/>
      <c r="L1717" s="2"/>
      <c r="M1717" s="1"/>
    </row>
    <row r="1718" spans="1:13" x14ac:dyDescent="0.2">
      <c r="A1718" s="1"/>
      <c r="B1718" s="1"/>
      <c r="C1718" s="16"/>
      <c r="D1718" s="1"/>
      <c r="E1718" s="1"/>
      <c r="F1718" s="1"/>
      <c r="G1718" s="1"/>
      <c r="H1718" s="11"/>
      <c r="I1718" s="11"/>
      <c r="J1718" s="11"/>
      <c r="K1718" s="2"/>
      <c r="L1718" s="2"/>
      <c r="M1718" s="1"/>
    </row>
    <row r="1719" spans="1:13" x14ac:dyDescent="0.2">
      <c r="A1719" s="1"/>
      <c r="B1719" s="1"/>
      <c r="C1719" s="16"/>
      <c r="D1719" s="1"/>
      <c r="E1719" s="1"/>
      <c r="F1719" s="1"/>
      <c r="G1719" s="1"/>
      <c r="H1719" s="11"/>
      <c r="I1719" s="11"/>
      <c r="J1719" s="11"/>
      <c r="K1719" s="2"/>
      <c r="L1719" s="2"/>
      <c r="M1719" s="1"/>
    </row>
    <row r="1720" spans="1:13" x14ac:dyDescent="0.2">
      <c r="A1720" s="1"/>
      <c r="B1720" s="1"/>
      <c r="C1720" s="16"/>
      <c r="D1720" s="1"/>
      <c r="E1720" s="1"/>
      <c r="F1720" s="1"/>
      <c r="G1720" s="1"/>
      <c r="H1720" s="11"/>
      <c r="I1720" s="11"/>
      <c r="J1720" s="11"/>
      <c r="K1720" s="2"/>
      <c r="L1720" s="2"/>
      <c r="M1720" s="1"/>
    </row>
    <row r="1721" spans="1:13" x14ac:dyDescent="0.2">
      <c r="A1721" s="1"/>
      <c r="B1721" s="1"/>
      <c r="C1721" s="16"/>
      <c r="D1721" s="1"/>
      <c r="E1721" s="1"/>
      <c r="F1721" s="1"/>
      <c r="G1721" s="1"/>
      <c r="H1721" s="11"/>
      <c r="I1721" s="11"/>
      <c r="J1721" s="11"/>
      <c r="K1721" s="2"/>
      <c r="L1721" s="2"/>
      <c r="M1721" s="1"/>
    </row>
    <row r="1722" spans="1:13" x14ac:dyDescent="0.2">
      <c r="A1722" s="1"/>
      <c r="B1722" s="1"/>
      <c r="C1722" s="16"/>
      <c r="D1722" s="1"/>
      <c r="E1722" s="1"/>
      <c r="F1722" s="1"/>
      <c r="G1722" s="1"/>
      <c r="H1722" s="11"/>
      <c r="I1722" s="11"/>
      <c r="J1722" s="11"/>
      <c r="K1722" s="2"/>
      <c r="L1722" s="2"/>
      <c r="M1722" s="1"/>
    </row>
    <row r="1723" spans="1:13" x14ac:dyDescent="0.2">
      <c r="A1723" s="1"/>
      <c r="B1723" s="1"/>
      <c r="C1723" s="16"/>
      <c r="D1723" s="1"/>
      <c r="E1723" s="1"/>
      <c r="F1723" s="1"/>
      <c r="G1723" s="1"/>
      <c r="H1723" s="11"/>
      <c r="I1723" s="11"/>
      <c r="J1723" s="11"/>
      <c r="K1723" s="2"/>
      <c r="L1723" s="2"/>
      <c r="M1723" s="1"/>
    </row>
    <row r="1724" spans="1:13" x14ac:dyDescent="0.2">
      <c r="A1724" s="1"/>
      <c r="B1724" s="1"/>
      <c r="C1724" s="16"/>
      <c r="D1724" s="1"/>
      <c r="E1724" s="1"/>
      <c r="F1724" s="1"/>
      <c r="G1724" s="1"/>
      <c r="H1724" s="11"/>
      <c r="I1724" s="11"/>
      <c r="J1724" s="11"/>
      <c r="K1724" s="2"/>
      <c r="L1724" s="2"/>
      <c r="M1724" s="1"/>
    </row>
    <row r="1725" spans="1:13" x14ac:dyDescent="0.2">
      <c r="A1725" s="1"/>
      <c r="B1725" s="1"/>
      <c r="C1725" s="16"/>
      <c r="D1725" s="1"/>
      <c r="E1725" s="1"/>
      <c r="F1725" s="1"/>
      <c r="G1725" s="1"/>
      <c r="H1725" s="11"/>
      <c r="I1725" s="11"/>
      <c r="J1725" s="11"/>
      <c r="K1725" s="2"/>
      <c r="L1725" s="2"/>
      <c r="M1725" s="1"/>
    </row>
    <row r="1726" spans="1:13" x14ac:dyDescent="0.2">
      <c r="A1726" s="1"/>
      <c r="B1726" s="1"/>
      <c r="C1726" s="16"/>
      <c r="D1726" s="1"/>
      <c r="E1726" s="1"/>
      <c r="F1726" s="1"/>
      <c r="G1726" s="1"/>
      <c r="H1726" s="11"/>
      <c r="I1726" s="11"/>
      <c r="J1726" s="11"/>
      <c r="K1726" s="2"/>
      <c r="L1726" s="2"/>
      <c r="M1726" s="1"/>
    </row>
    <row r="1727" spans="1:13" x14ac:dyDescent="0.2">
      <c r="A1727" s="1"/>
      <c r="B1727" s="1"/>
      <c r="C1727" s="16"/>
      <c r="D1727" s="1"/>
      <c r="E1727" s="1"/>
      <c r="F1727" s="1"/>
      <c r="G1727" s="1"/>
      <c r="H1727" s="11"/>
      <c r="I1727" s="11"/>
      <c r="J1727" s="11"/>
      <c r="K1727" s="2"/>
      <c r="L1727" s="2"/>
      <c r="M1727" s="1"/>
    </row>
    <row r="1728" spans="1:13" x14ac:dyDescent="0.2">
      <c r="A1728" s="1"/>
      <c r="B1728" s="1"/>
      <c r="C1728" s="16"/>
      <c r="D1728" s="1"/>
      <c r="E1728" s="1"/>
      <c r="F1728" s="1"/>
      <c r="G1728" s="1"/>
      <c r="H1728" s="11"/>
      <c r="I1728" s="11"/>
      <c r="J1728" s="11"/>
      <c r="K1728" s="2"/>
      <c r="L1728" s="2"/>
      <c r="M1728" s="1"/>
    </row>
    <row r="1729" spans="1:13" x14ac:dyDescent="0.2">
      <c r="A1729" s="1"/>
      <c r="B1729" s="1"/>
      <c r="C1729" s="16"/>
      <c r="D1729" s="1"/>
      <c r="E1729" s="1"/>
      <c r="F1729" s="1"/>
      <c r="G1729" s="1"/>
      <c r="H1729" s="11"/>
      <c r="I1729" s="11"/>
      <c r="J1729" s="11"/>
      <c r="K1729" s="2"/>
      <c r="L1729" s="2"/>
      <c r="M1729" s="1"/>
    </row>
    <row r="1730" spans="1:13" x14ac:dyDescent="0.2">
      <c r="A1730" s="1"/>
      <c r="B1730" s="1"/>
      <c r="C1730" s="16"/>
      <c r="D1730" s="1"/>
      <c r="E1730" s="1"/>
      <c r="F1730" s="1"/>
      <c r="G1730" s="1"/>
      <c r="H1730" s="11"/>
      <c r="I1730" s="11"/>
      <c r="J1730" s="11"/>
      <c r="K1730" s="2"/>
      <c r="L1730" s="2"/>
      <c r="M1730" s="1"/>
    </row>
    <row r="1731" spans="1:13" x14ac:dyDescent="0.2">
      <c r="A1731" s="1"/>
      <c r="B1731" s="1"/>
      <c r="C1731" s="16"/>
      <c r="D1731" s="1"/>
      <c r="E1731" s="1"/>
      <c r="F1731" s="1"/>
      <c r="G1731" s="1"/>
      <c r="H1731" s="11"/>
      <c r="I1731" s="11"/>
      <c r="J1731" s="11"/>
      <c r="K1731" s="2"/>
      <c r="L1731" s="2"/>
      <c r="M1731" s="1"/>
    </row>
    <row r="1732" spans="1:13" x14ac:dyDescent="0.2">
      <c r="A1732" s="1"/>
      <c r="B1732" s="1"/>
      <c r="C1732" s="16"/>
      <c r="D1732" s="1"/>
      <c r="E1732" s="1"/>
      <c r="F1732" s="1"/>
      <c r="G1732" s="1"/>
      <c r="H1732" s="11"/>
      <c r="I1732" s="11"/>
      <c r="J1732" s="11"/>
      <c r="K1732" s="2"/>
      <c r="L1732" s="2"/>
      <c r="M1732" s="1"/>
    </row>
    <row r="1733" spans="1:13" x14ac:dyDescent="0.2">
      <c r="A1733" s="1"/>
      <c r="B1733" s="1"/>
      <c r="C1733" s="16"/>
      <c r="D1733" s="1"/>
      <c r="E1733" s="1"/>
      <c r="F1733" s="1"/>
      <c r="G1733" s="1"/>
      <c r="H1733" s="11"/>
      <c r="I1733" s="11"/>
      <c r="J1733" s="11"/>
      <c r="K1733" s="2"/>
      <c r="L1733" s="2"/>
      <c r="M1733" s="1"/>
    </row>
    <row r="1734" spans="1:13" x14ac:dyDescent="0.2">
      <c r="A1734" s="1"/>
      <c r="B1734" s="1"/>
      <c r="C1734" s="16"/>
      <c r="D1734" s="1"/>
      <c r="E1734" s="1"/>
      <c r="F1734" s="1"/>
      <c r="G1734" s="1"/>
      <c r="H1734" s="11"/>
      <c r="I1734" s="11"/>
      <c r="J1734" s="11"/>
      <c r="K1734" s="2"/>
      <c r="L1734" s="2"/>
      <c r="M1734" s="1"/>
    </row>
    <row r="1735" spans="1:13" x14ac:dyDescent="0.2">
      <c r="A1735" s="1"/>
      <c r="B1735" s="1"/>
      <c r="C1735" s="16"/>
      <c r="D1735" s="1"/>
      <c r="E1735" s="1"/>
      <c r="F1735" s="1"/>
      <c r="G1735" s="1"/>
      <c r="H1735" s="11"/>
      <c r="I1735" s="11"/>
      <c r="J1735" s="11"/>
      <c r="K1735" s="2"/>
      <c r="L1735" s="2"/>
      <c r="M1735" s="1"/>
    </row>
    <row r="1736" spans="1:13" x14ac:dyDescent="0.2">
      <c r="A1736" s="1"/>
      <c r="B1736" s="1"/>
      <c r="C1736" s="16"/>
      <c r="D1736" s="1"/>
      <c r="E1736" s="1"/>
      <c r="F1736" s="1"/>
      <c r="G1736" s="1"/>
      <c r="H1736" s="11"/>
      <c r="I1736" s="11"/>
      <c r="J1736" s="11"/>
      <c r="K1736" s="2"/>
      <c r="L1736" s="2"/>
      <c r="M1736" s="1"/>
    </row>
    <row r="1737" spans="1:13" x14ac:dyDescent="0.2">
      <c r="A1737" s="1"/>
      <c r="B1737" s="1"/>
      <c r="C1737" s="16"/>
      <c r="D1737" s="1"/>
      <c r="E1737" s="1"/>
      <c r="F1737" s="1"/>
      <c r="G1737" s="1"/>
      <c r="H1737" s="11"/>
      <c r="I1737" s="11"/>
      <c r="J1737" s="11"/>
      <c r="K1737" s="2"/>
      <c r="L1737" s="2"/>
      <c r="M1737" s="1"/>
    </row>
    <row r="1738" spans="1:13" x14ac:dyDescent="0.2">
      <c r="A1738" s="1"/>
      <c r="B1738" s="1"/>
      <c r="C1738" s="16"/>
      <c r="D1738" s="1"/>
      <c r="E1738" s="1"/>
      <c r="F1738" s="1"/>
      <c r="G1738" s="1"/>
      <c r="H1738" s="11"/>
      <c r="I1738" s="11"/>
      <c r="J1738" s="11"/>
      <c r="K1738" s="2"/>
      <c r="L1738" s="2"/>
      <c r="M1738" s="1"/>
    </row>
    <row r="1739" spans="1:13" x14ac:dyDescent="0.2">
      <c r="A1739" s="1"/>
      <c r="B1739" s="1"/>
      <c r="C1739" s="16"/>
      <c r="D1739" s="1"/>
      <c r="E1739" s="1"/>
      <c r="F1739" s="1"/>
      <c r="G1739" s="1"/>
      <c r="H1739" s="11"/>
      <c r="I1739" s="11"/>
      <c r="J1739" s="11"/>
      <c r="K1739" s="2"/>
      <c r="L1739" s="2"/>
      <c r="M1739" s="1"/>
    </row>
    <row r="1740" spans="1:13" x14ac:dyDescent="0.2">
      <c r="A1740" s="1"/>
      <c r="B1740" s="1"/>
      <c r="C1740" s="16"/>
      <c r="D1740" s="1"/>
      <c r="E1740" s="1"/>
      <c r="F1740" s="1"/>
      <c r="G1740" s="1"/>
      <c r="H1740" s="11"/>
      <c r="I1740" s="11"/>
      <c r="J1740" s="11"/>
      <c r="K1740" s="2"/>
      <c r="L1740" s="2"/>
      <c r="M1740" s="1"/>
    </row>
    <row r="1741" spans="1:13" x14ac:dyDescent="0.2">
      <c r="A1741" s="1"/>
      <c r="B1741" s="1"/>
      <c r="C1741" s="16"/>
      <c r="D1741" s="1"/>
      <c r="E1741" s="1"/>
      <c r="F1741" s="1"/>
      <c r="G1741" s="1"/>
      <c r="H1741" s="11"/>
      <c r="I1741" s="11"/>
      <c r="J1741" s="11"/>
      <c r="K1741" s="2"/>
      <c r="L1741" s="2"/>
      <c r="M1741" s="1"/>
    </row>
    <row r="1742" spans="1:13" x14ac:dyDescent="0.2">
      <c r="A1742" s="1"/>
      <c r="B1742" s="1"/>
      <c r="C1742" s="16"/>
      <c r="D1742" s="1"/>
      <c r="E1742" s="1"/>
      <c r="F1742" s="1"/>
      <c r="G1742" s="1"/>
      <c r="H1742" s="11"/>
      <c r="I1742" s="11"/>
      <c r="J1742" s="11"/>
      <c r="K1742" s="2"/>
      <c r="L1742" s="2"/>
      <c r="M1742" s="1"/>
    </row>
    <row r="1743" spans="1:13" x14ac:dyDescent="0.2">
      <c r="A1743" s="1"/>
      <c r="B1743" s="1"/>
      <c r="C1743" s="16"/>
      <c r="D1743" s="1"/>
      <c r="E1743" s="1"/>
      <c r="F1743" s="1"/>
      <c r="G1743" s="1"/>
      <c r="H1743" s="11"/>
      <c r="I1743" s="11"/>
      <c r="J1743" s="11"/>
      <c r="K1743" s="2"/>
      <c r="L1743" s="2"/>
      <c r="M1743" s="1"/>
    </row>
    <row r="1744" spans="1:13" x14ac:dyDescent="0.2">
      <c r="A1744" s="1"/>
      <c r="B1744" s="1"/>
      <c r="C1744" s="16"/>
      <c r="D1744" s="1"/>
      <c r="E1744" s="1"/>
      <c r="F1744" s="1"/>
      <c r="G1744" s="1"/>
      <c r="H1744" s="11"/>
      <c r="I1744" s="11"/>
      <c r="J1744" s="11"/>
      <c r="K1744" s="2"/>
      <c r="L1744" s="2"/>
      <c r="M1744" s="1"/>
    </row>
    <row r="1745" spans="1:13" x14ac:dyDescent="0.2">
      <c r="A1745" s="1"/>
      <c r="B1745" s="1"/>
      <c r="C1745" s="16"/>
      <c r="D1745" s="1"/>
      <c r="E1745" s="1"/>
      <c r="F1745" s="1"/>
      <c r="G1745" s="1"/>
      <c r="H1745" s="11"/>
      <c r="I1745" s="11"/>
      <c r="J1745" s="11"/>
      <c r="K1745" s="2"/>
      <c r="L1745" s="2"/>
      <c r="M1745" s="1"/>
    </row>
    <row r="1746" spans="1:13" x14ac:dyDescent="0.2">
      <c r="A1746" s="1"/>
      <c r="B1746" s="1"/>
      <c r="C1746" s="16"/>
      <c r="D1746" s="1"/>
      <c r="E1746" s="1"/>
      <c r="F1746" s="1"/>
      <c r="G1746" s="1"/>
      <c r="H1746" s="11"/>
      <c r="I1746" s="11"/>
      <c r="J1746" s="11"/>
      <c r="K1746" s="2"/>
      <c r="L1746" s="2"/>
      <c r="M1746" s="1"/>
    </row>
    <row r="1747" spans="1:13" x14ac:dyDescent="0.2">
      <c r="A1747" s="1"/>
      <c r="B1747" s="1"/>
      <c r="C1747" s="16"/>
      <c r="D1747" s="1"/>
      <c r="E1747" s="1"/>
      <c r="F1747" s="1"/>
      <c r="G1747" s="1"/>
      <c r="H1747" s="11"/>
      <c r="I1747" s="11"/>
      <c r="J1747" s="11"/>
      <c r="K1747" s="2"/>
      <c r="L1747" s="2"/>
      <c r="M1747" s="1"/>
    </row>
    <row r="1748" spans="1:13" x14ac:dyDescent="0.2">
      <c r="A1748" s="1"/>
      <c r="B1748" s="1"/>
      <c r="C1748" s="16"/>
      <c r="D1748" s="1"/>
      <c r="E1748" s="1"/>
      <c r="F1748" s="1"/>
      <c r="G1748" s="1"/>
      <c r="H1748" s="11"/>
      <c r="I1748" s="11"/>
      <c r="J1748" s="11"/>
      <c r="K1748" s="2"/>
      <c r="L1748" s="2"/>
      <c r="M1748" s="1"/>
    </row>
    <row r="1749" spans="1:13" x14ac:dyDescent="0.2">
      <c r="A1749" s="1"/>
      <c r="B1749" s="1"/>
      <c r="C1749" s="16"/>
      <c r="D1749" s="1"/>
      <c r="E1749" s="1"/>
      <c r="F1749" s="1"/>
      <c r="G1749" s="1"/>
      <c r="H1749" s="11"/>
      <c r="I1749" s="11"/>
      <c r="J1749" s="11"/>
      <c r="K1749" s="2"/>
      <c r="L1749" s="2"/>
      <c r="M1749" s="1"/>
    </row>
    <row r="1750" spans="1:13" x14ac:dyDescent="0.2">
      <c r="A1750" s="1"/>
      <c r="B1750" s="1"/>
      <c r="C1750" s="16"/>
      <c r="D1750" s="1"/>
      <c r="E1750" s="1"/>
      <c r="F1750" s="1"/>
      <c r="G1750" s="1"/>
      <c r="H1750" s="11"/>
      <c r="I1750" s="11"/>
      <c r="J1750" s="11"/>
      <c r="K1750" s="2"/>
      <c r="L1750" s="2"/>
      <c r="M1750" s="1"/>
    </row>
    <row r="1751" spans="1:13" x14ac:dyDescent="0.2">
      <c r="A1751" s="1"/>
      <c r="B1751" s="1"/>
      <c r="C1751" s="16"/>
      <c r="D1751" s="1"/>
      <c r="E1751" s="1"/>
      <c r="F1751" s="1"/>
      <c r="G1751" s="1"/>
      <c r="H1751" s="11"/>
      <c r="I1751" s="11"/>
      <c r="J1751" s="11"/>
      <c r="K1751" s="2"/>
      <c r="L1751" s="2"/>
      <c r="M1751" s="1"/>
    </row>
    <row r="1752" spans="1:13" x14ac:dyDescent="0.2">
      <c r="A1752" s="1"/>
      <c r="B1752" s="1"/>
      <c r="C1752" s="16"/>
      <c r="D1752" s="1"/>
      <c r="E1752" s="1"/>
      <c r="F1752" s="1"/>
      <c r="G1752" s="1"/>
      <c r="H1752" s="11"/>
      <c r="I1752" s="11"/>
      <c r="J1752" s="11"/>
      <c r="K1752" s="2"/>
      <c r="L1752" s="2"/>
      <c r="M1752" s="1"/>
    </row>
    <row r="1753" spans="1:13" x14ac:dyDescent="0.2">
      <c r="A1753" s="1"/>
      <c r="B1753" s="1"/>
      <c r="C1753" s="16"/>
      <c r="D1753" s="1"/>
      <c r="E1753" s="1"/>
      <c r="F1753" s="1"/>
      <c r="G1753" s="1"/>
      <c r="H1753" s="11"/>
      <c r="I1753" s="11"/>
      <c r="J1753" s="11"/>
      <c r="K1753" s="2"/>
      <c r="L1753" s="2"/>
      <c r="M1753" s="1"/>
    </row>
    <row r="1754" spans="1:13" x14ac:dyDescent="0.2">
      <c r="A1754" s="1"/>
      <c r="B1754" s="1"/>
      <c r="C1754" s="16"/>
      <c r="D1754" s="1"/>
      <c r="E1754" s="1"/>
      <c r="F1754" s="1"/>
      <c r="G1754" s="1"/>
      <c r="H1754" s="11"/>
      <c r="I1754" s="11"/>
      <c r="J1754" s="11"/>
      <c r="K1754" s="2"/>
      <c r="L1754" s="2"/>
      <c r="M1754" s="1"/>
    </row>
    <row r="1755" spans="1:13" x14ac:dyDescent="0.2">
      <c r="A1755" s="1"/>
      <c r="B1755" s="1"/>
      <c r="C1755" s="16"/>
      <c r="D1755" s="1"/>
      <c r="E1755" s="1"/>
      <c r="F1755" s="1"/>
      <c r="G1755" s="1"/>
      <c r="H1755" s="11"/>
      <c r="I1755" s="11"/>
      <c r="J1755" s="11"/>
      <c r="K1755" s="2"/>
      <c r="L1755" s="2"/>
      <c r="M1755" s="1"/>
    </row>
    <row r="1756" spans="1:13" x14ac:dyDescent="0.2">
      <c r="A1756" s="1"/>
      <c r="B1756" s="1"/>
      <c r="C1756" s="16"/>
      <c r="D1756" s="1"/>
      <c r="E1756" s="1"/>
      <c r="F1756" s="1"/>
      <c r="G1756" s="1"/>
      <c r="H1756" s="11"/>
      <c r="I1756" s="11"/>
      <c r="J1756" s="11"/>
      <c r="K1756" s="2"/>
      <c r="L1756" s="2"/>
      <c r="M1756" s="1"/>
    </row>
    <row r="1757" spans="1:13" x14ac:dyDescent="0.2">
      <c r="A1757" s="1"/>
      <c r="B1757" s="1"/>
      <c r="C1757" s="16"/>
      <c r="D1757" s="1"/>
      <c r="E1757" s="1"/>
      <c r="F1757" s="1"/>
      <c r="G1757" s="1"/>
      <c r="H1757" s="11"/>
      <c r="I1757" s="11"/>
      <c r="J1757" s="11"/>
      <c r="K1757" s="2"/>
      <c r="L1757" s="2"/>
      <c r="M1757" s="1"/>
    </row>
    <row r="1758" spans="1:13" x14ac:dyDescent="0.2">
      <c r="A1758" s="1"/>
      <c r="B1758" s="1"/>
      <c r="C1758" s="16"/>
      <c r="D1758" s="1"/>
      <c r="E1758" s="1"/>
      <c r="F1758" s="1"/>
      <c r="G1758" s="1"/>
      <c r="H1758" s="11"/>
      <c r="I1758" s="11"/>
      <c r="J1758" s="11"/>
      <c r="K1758" s="2"/>
      <c r="L1758" s="2"/>
      <c r="M1758" s="1"/>
    </row>
    <row r="1759" spans="1:13" x14ac:dyDescent="0.2">
      <c r="A1759" s="1"/>
      <c r="B1759" s="1"/>
      <c r="C1759" s="16"/>
      <c r="D1759" s="1"/>
      <c r="E1759" s="1"/>
      <c r="F1759" s="1"/>
      <c r="G1759" s="1"/>
      <c r="H1759" s="11"/>
      <c r="I1759" s="11"/>
      <c r="J1759" s="11"/>
      <c r="K1759" s="2"/>
      <c r="L1759" s="2"/>
      <c r="M1759" s="1"/>
    </row>
    <row r="1760" spans="1:13" x14ac:dyDescent="0.2">
      <c r="A1760" s="1"/>
      <c r="B1760" s="1"/>
      <c r="C1760" s="16"/>
      <c r="D1760" s="1"/>
      <c r="E1760" s="1"/>
      <c r="F1760" s="1"/>
      <c r="G1760" s="1"/>
      <c r="H1760" s="11"/>
      <c r="I1760" s="11"/>
      <c r="J1760" s="11"/>
      <c r="K1760" s="2"/>
      <c r="L1760" s="2"/>
      <c r="M1760" s="1"/>
    </row>
    <row r="1761" spans="1:13" x14ac:dyDescent="0.2">
      <c r="A1761" s="1"/>
      <c r="B1761" s="1"/>
      <c r="C1761" s="16"/>
      <c r="D1761" s="1"/>
      <c r="E1761" s="1"/>
      <c r="F1761" s="1"/>
      <c r="G1761" s="1"/>
      <c r="H1761" s="11"/>
      <c r="I1761" s="11"/>
      <c r="J1761" s="11"/>
      <c r="K1761" s="2"/>
      <c r="L1761" s="2"/>
      <c r="M1761" s="1"/>
    </row>
    <row r="1762" spans="1:13" x14ac:dyDescent="0.2">
      <c r="A1762" s="1"/>
      <c r="B1762" s="1"/>
      <c r="C1762" s="16"/>
      <c r="D1762" s="1"/>
      <c r="E1762" s="1"/>
      <c r="F1762" s="1"/>
      <c r="G1762" s="1"/>
      <c r="H1762" s="11"/>
      <c r="I1762" s="11"/>
      <c r="J1762" s="11"/>
      <c r="K1762" s="2"/>
      <c r="L1762" s="2"/>
      <c r="M1762" s="1"/>
    </row>
    <row r="1763" spans="1:13" x14ac:dyDescent="0.2">
      <c r="A1763" s="1"/>
      <c r="B1763" s="1"/>
      <c r="C1763" s="16"/>
      <c r="D1763" s="1"/>
      <c r="E1763" s="1"/>
      <c r="F1763" s="1"/>
      <c r="G1763" s="1"/>
      <c r="H1763" s="11"/>
      <c r="I1763" s="11"/>
      <c r="J1763" s="11"/>
      <c r="K1763" s="2"/>
      <c r="L1763" s="2"/>
      <c r="M1763" s="1"/>
    </row>
    <row r="1764" spans="1:13" x14ac:dyDescent="0.2">
      <c r="A1764" s="1"/>
      <c r="B1764" s="1"/>
      <c r="C1764" s="16"/>
      <c r="D1764" s="1"/>
      <c r="E1764" s="1"/>
      <c r="F1764" s="1"/>
      <c r="G1764" s="1"/>
      <c r="H1764" s="11"/>
      <c r="I1764" s="11"/>
      <c r="J1764" s="11"/>
      <c r="K1764" s="2"/>
      <c r="L1764" s="2"/>
      <c r="M1764" s="1"/>
    </row>
    <row r="1765" spans="1:13" x14ac:dyDescent="0.2">
      <c r="A1765" s="1"/>
      <c r="B1765" s="1"/>
      <c r="C1765" s="16"/>
      <c r="D1765" s="1"/>
      <c r="E1765" s="1"/>
      <c r="F1765" s="1"/>
      <c r="G1765" s="1"/>
      <c r="H1765" s="11"/>
      <c r="I1765" s="11"/>
      <c r="J1765" s="11"/>
      <c r="K1765" s="2"/>
      <c r="L1765" s="2"/>
      <c r="M1765" s="1"/>
    </row>
    <row r="1766" spans="1:13" x14ac:dyDescent="0.2">
      <c r="A1766" s="1"/>
      <c r="B1766" s="1"/>
      <c r="C1766" s="16"/>
      <c r="D1766" s="1"/>
      <c r="E1766" s="1"/>
      <c r="F1766" s="1"/>
      <c r="G1766" s="1"/>
      <c r="H1766" s="11"/>
      <c r="I1766" s="11"/>
      <c r="J1766" s="11"/>
      <c r="K1766" s="2"/>
      <c r="L1766" s="2"/>
      <c r="M1766" s="1"/>
    </row>
    <row r="1767" spans="1:13" x14ac:dyDescent="0.2">
      <c r="A1767" s="1"/>
      <c r="B1767" s="1"/>
      <c r="C1767" s="16"/>
      <c r="D1767" s="1"/>
      <c r="E1767" s="1"/>
      <c r="F1767" s="1"/>
      <c r="G1767" s="1"/>
      <c r="H1767" s="11"/>
      <c r="I1767" s="11"/>
      <c r="J1767" s="11"/>
      <c r="K1767" s="2"/>
      <c r="L1767" s="2"/>
      <c r="M1767" s="1"/>
    </row>
    <row r="1768" spans="1:13" x14ac:dyDescent="0.2">
      <c r="A1768" s="1"/>
      <c r="B1768" s="1"/>
      <c r="C1768" s="16"/>
      <c r="D1768" s="1"/>
      <c r="E1768" s="1"/>
      <c r="F1768" s="1"/>
      <c r="G1768" s="1"/>
      <c r="H1768" s="11"/>
      <c r="I1768" s="11"/>
      <c r="J1768" s="11"/>
      <c r="K1768" s="2"/>
      <c r="L1768" s="2"/>
      <c r="M1768" s="1"/>
    </row>
    <row r="1769" spans="1:13" x14ac:dyDescent="0.2">
      <c r="A1769" s="1"/>
      <c r="B1769" s="1"/>
      <c r="C1769" s="16"/>
      <c r="D1769" s="1"/>
      <c r="E1769" s="1"/>
      <c r="F1769" s="1"/>
      <c r="G1769" s="1"/>
      <c r="H1769" s="11"/>
      <c r="I1769" s="11"/>
      <c r="J1769" s="11"/>
      <c r="K1769" s="2"/>
      <c r="L1769" s="2"/>
      <c r="M1769" s="1"/>
    </row>
    <row r="1770" spans="1:13" x14ac:dyDescent="0.2">
      <c r="A1770" s="1"/>
      <c r="B1770" s="1"/>
      <c r="C1770" s="16"/>
      <c r="D1770" s="1"/>
      <c r="E1770" s="1"/>
      <c r="F1770" s="1"/>
      <c r="G1770" s="1"/>
      <c r="H1770" s="11"/>
      <c r="I1770" s="11"/>
      <c r="J1770" s="11"/>
      <c r="K1770" s="2"/>
      <c r="L1770" s="2"/>
      <c r="M1770" s="1"/>
    </row>
    <row r="1771" spans="1:13" x14ac:dyDescent="0.2">
      <c r="A1771" s="1"/>
      <c r="B1771" s="1"/>
      <c r="C1771" s="16"/>
      <c r="D1771" s="1"/>
      <c r="E1771" s="1"/>
      <c r="F1771" s="1"/>
      <c r="G1771" s="1"/>
      <c r="H1771" s="11"/>
      <c r="I1771" s="11"/>
      <c r="J1771" s="11"/>
      <c r="K1771" s="2"/>
      <c r="L1771" s="2"/>
      <c r="M1771" s="1"/>
    </row>
    <row r="1772" spans="1:13" x14ac:dyDescent="0.2">
      <c r="A1772" s="1"/>
      <c r="B1772" s="1"/>
      <c r="C1772" s="16"/>
      <c r="D1772" s="1"/>
      <c r="E1772" s="1"/>
      <c r="F1772" s="1"/>
      <c r="G1772" s="1"/>
      <c r="H1772" s="11"/>
      <c r="I1772" s="11"/>
      <c r="J1772" s="11"/>
      <c r="K1772" s="2"/>
      <c r="L1772" s="2"/>
      <c r="M1772" s="1"/>
    </row>
    <row r="1773" spans="1:13" x14ac:dyDescent="0.2">
      <c r="A1773" s="1"/>
      <c r="B1773" s="1"/>
      <c r="C1773" s="16"/>
      <c r="D1773" s="1"/>
      <c r="E1773" s="1"/>
      <c r="F1773" s="1"/>
      <c r="G1773" s="1"/>
      <c r="H1773" s="11"/>
      <c r="I1773" s="11"/>
      <c r="J1773" s="11"/>
      <c r="K1773" s="2"/>
      <c r="L1773" s="2"/>
      <c r="M1773" s="1"/>
    </row>
    <row r="1774" spans="1:13" x14ac:dyDescent="0.2">
      <c r="A1774" s="1"/>
      <c r="B1774" s="1"/>
      <c r="C1774" s="16"/>
      <c r="D1774" s="1"/>
      <c r="E1774" s="1"/>
      <c r="F1774" s="1"/>
      <c r="G1774" s="1"/>
      <c r="H1774" s="11"/>
      <c r="I1774" s="11"/>
      <c r="J1774" s="11"/>
      <c r="K1774" s="2"/>
      <c r="L1774" s="2"/>
      <c r="M1774" s="1"/>
    </row>
    <row r="1775" spans="1:13" x14ac:dyDescent="0.2">
      <c r="A1775" s="1"/>
      <c r="B1775" s="1"/>
      <c r="C1775" s="16"/>
      <c r="D1775" s="1"/>
      <c r="E1775" s="1"/>
      <c r="F1775" s="1"/>
      <c r="G1775" s="1"/>
      <c r="H1775" s="11"/>
      <c r="I1775" s="11"/>
      <c r="J1775" s="11"/>
      <c r="K1775" s="2"/>
      <c r="L1775" s="2"/>
      <c r="M1775" s="1"/>
    </row>
    <row r="1776" spans="1:13" x14ac:dyDescent="0.2">
      <c r="A1776" s="1"/>
      <c r="B1776" s="1"/>
      <c r="C1776" s="16"/>
      <c r="D1776" s="1"/>
      <c r="E1776" s="1"/>
      <c r="F1776" s="1"/>
      <c r="G1776" s="1"/>
      <c r="H1776" s="11"/>
      <c r="I1776" s="11"/>
      <c r="J1776" s="11"/>
      <c r="K1776" s="2"/>
      <c r="L1776" s="2"/>
      <c r="M1776" s="1"/>
    </row>
    <row r="1777" spans="1:13" x14ac:dyDescent="0.2">
      <c r="A1777" s="1"/>
      <c r="B1777" s="1"/>
      <c r="C1777" s="16"/>
      <c r="D1777" s="1"/>
      <c r="E1777" s="1"/>
      <c r="F1777" s="1"/>
      <c r="G1777" s="1"/>
      <c r="H1777" s="11"/>
      <c r="I1777" s="11"/>
      <c r="J1777" s="11"/>
      <c r="K1777" s="2"/>
      <c r="L1777" s="2"/>
      <c r="M1777" s="1"/>
    </row>
    <row r="1778" spans="1:13" x14ac:dyDescent="0.2">
      <c r="A1778" s="1"/>
      <c r="B1778" s="1"/>
      <c r="C1778" s="16"/>
      <c r="D1778" s="1"/>
      <c r="E1778" s="1"/>
      <c r="F1778" s="1"/>
      <c r="G1778" s="1"/>
      <c r="H1778" s="11"/>
      <c r="I1778" s="11"/>
      <c r="J1778" s="11"/>
      <c r="K1778" s="2"/>
      <c r="L1778" s="2"/>
      <c r="M1778" s="1"/>
    </row>
    <row r="1779" spans="1:13" x14ac:dyDescent="0.2">
      <c r="A1779" s="1"/>
      <c r="B1779" s="1"/>
      <c r="C1779" s="16"/>
      <c r="D1779" s="1"/>
      <c r="E1779" s="1"/>
      <c r="F1779" s="1"/>
      <c r="G1779" s="1"/>
      <c r="H1779" s="11"/>
      <c r="I1779" s="11"/>
      <c r="J1779" s="11"/>
      <c r="K1779" s="2"/>
      <c r="L1779" s="2"/>
      <c r="M1779" s="1"/>
    </row>
    <row r="1780" spans="1:13" x14ac:dyDescent="0.2">
      <c r="A1780" s="1"/>
      <c r="B1780" s="1"/>
      <c r="C1780" s="16"/>
      <c r="D1780" s="1"/>
      <c r="E1780" s="1"/>
      <c r="F1780" s="1"/>
      <c r="G1780" s="1"/>
      <c r="H1780" s="11"/>
      <c r="I1780" s="11"/>
      <c r="J1780" s="11"/>
      <c r="K1780" s="2"/>
      <c r="L1780" s="2"/>
      <c r="M1780" s="1"/>
    </row>
    <row r="1781" spans="1:13" x14ac:dyDescent="0.2">
      <c r="A1781" s="1"/>
      <c r="B1781" s="1"/>
      <c r="C1781" s="16"/>
      <c r="D1781" s="1"/>
      <c r="E1781" s="1"/>
      <c r="F1781" s="1"/>
      <c r="G1781" s="1"/>
      <c r="H1781" s="11"/>
      <c r="I1781" s="11"/>
      <c r="J1781" s="11"/>
      <c r="K1781" s="2"/>
      <c r="L1781" s="2"/>
      <c r="M1781" s="1"/>
    </row>
    <row r="1782" spans="1:13" x14ac:dyDescent="0.2">
      <c r="A1782" s="1"/>
      <c r="B1782" s="1"/>
      <c r="C1782" s="16"/>
      <c r="D1782" s="1"/>
      <c r="E1782" s="1"/>
      <c r="F1782" s="1"/>
      <c r="G1782" s="1"/>
      <c r="H1782" s="11"/>
      <c r="I1782" s="11"/>
      <c r="J1782" s="11"/>
      <c r="K1782" s="2"/>
      <c r="L1782" s="2"/>
      <c r="M1782" s="1"/>
    </row>
    <row r="1783" spans="1:13" x14ac:dyDescent="0.2">
      <c r="A1783" s="1"/>
      <c r="B1783" s="1"/>
      <c r="C1783" s="16"/>
      <c r="D1783" s="1"/>
      <c r="E1783" s="1"/>
      <c r="F1783" s="1"/>
      <c r="G1783" s="1"/>
      <c r="H1783" s="11"/>
      <c r="I1783" s="11"/>
      <c r="J1783" s="11"/>
      <c r="K1783" s="2"/>
      <c r="L1783" s="2"/>
      <c r="M1783" s="1"/>
    </row>
    <row r="1784" spans="1:13" x14ac:dyDescent="0.2">
      <c r="A1784" s="1"/>
      <c r="B1784" s="1"/>
      <c r="C1784" s="16"/>
      <c r="D1784" s="1"/>
      <c r="E1784" s="1"/>
      <c r="F1784" s="1"/>
      <c r="G1784" s="1"/>
      <c r="H1784" s="11"/>
      <c r="I1784" s="11"/>
      <c r="J1784" s="11"/>
      <c r="K1784" s="2"/>
      <c r="L1784" s="2"/>
      <c r="M1784" s="1"/>
    </row>
    <row r="1785" spans="1:13" x14ac:dyDescent="0.2">
      <c r="A1785" s="1"/>
      <c r="B1785" s="1"/>
      <c r="C1785" s="16"/>
      <c r="D1785" s="1"/>
      <c r="E1785" s="1"/>
      <c r="F1785" s="1"/>
      <c r="G1785" s="1"/>
      <c r="H1785" s="11"/>
      <c r="I1785" s="11"/>
      <c r="J1785" s="11"/>
      <c r="K1785" s="2"/>
      <c r="L1785" s="2"/>
      <c r="M1785" s="1"/>
    </row>
    <row r="1786" spans="1:13" x14ac:dyDescent="0.2">
      <c r="A1786" s="1"/>
      <c r="B1786" s="1"/>
      <c r="C1786" s="16"/>
      <c r="D1786" s="1"/>
      <c r="E1786" s="1"/>
      <c r="F1786" s="1"/>
      <c r="G1786" s="1"/>
      <c r="H1786" s="11"/>
      <c r="I1786" s="11"/>
      <c r="J1786" s="11"/>
      <c r="K1786" s="2"/>
      <c r="L1786" s="2"/>
      <c r="M1786" s="1"/>
    </row>
    <row r="1787" spans="1:13" x14ac:dyDescent="0.2">
      <c r="A1787" s="1"/>
      <c r="B1787" s="1"/>
      <c r="C1787" s="16"/>
      <c r="D1787" s="1"/>
      <c r="E1787" s="1"/>
      <c r="F1787" s="1"/>
      <c r="G1787" s="1"/>
      <c r="H1787" s="11"/>
      <c r="I1787" s="11"/>
      <c r="J1787" s="11"/>
      <c r="K1787" s="2"/>
      <c r="L1787" s="2"/>
      <c r="M1787" s="1"/>
    </row>
    <row r="1788" spans="1:13" x14ac:dyDescent="0.2">
      <c r="A1788" s="1"/>
      <c r="B1788" s="1"/>
      <c r="C1788" s="16"/>
      <c r="D1788" s="1"/>
      <c r="E1788" s="1"/>
      <c r="F1788" s="1"/>
      <c r="G1788" s="1"/>
      <c r="H1788" s="11"/>
      <c r="I1788" s="11"/>
      <c r="J1788" s="11"/>
      <c r="K1788" s="2"/>
      <c r="L1788" s="2"/>
      <c r="M1788" s="1"/>
    </row>
    <row r="1789" spans="1:13" x14ac:dyDescent="0.2">
      <c r="A1789" s="1"/>
      <c r="B1789" s="1"/>
      <c r="C1789" s="16"/>
      <c r="D1789" s="1"/>
      <c r="E1789" s="1"/>
      <c r="F1789" s="1"/>
      <c r="G1789" s="1"/>
      <c r="H1789" s="11"/>
      <c r="I1789" s="11"/>
      <c r="J1789" s="11"/>
      <c r="K1789" s="2"/>
      <c r="L1789" s="2"/>
      <c r="M1789" s="1"/>
    </row>
    <row r="1790" spans="1:13" x14ac:dyDescent="0.2">
      <c r="A1790" s="1"/>
      <c r="B1790" s="1"/>
      <c r="C1790" s="16"/>
      <c r="D1790" s="1"/>
      <c r="E1790" s="1"/>
      <c r="F1790" s="1"/>
      <c r="G1790" s="1"/>
      <c r="H1790" s="11"/>
      <c r="I1790" s="11"/>
      <c r="J1790" s="11"/>
      <c r="K1790" s="2"/>
      <c r="L1790" s="2"/>
      <c r="M1790" s="1"/>
    </row>
    <row r="1791" spans="1:13" x14ac:dyDescent="0.2">
      <c r="A1791" s="1"/>
      <c r="B1791" s="1"/>
      <c r="C1791" s="16"/>
      <c r="D1791" s="1"/>
      <c r="E1791" s="1"/>
      <c r="F1791" s="1"/>
      <c r="G1791" s="1"/>
      <c r="H1791" s="11"/>
      <c r="I1791" s="11"/>
      <c r="J1791" s="11"/>
      <c r="K1791" s="2"/>
      <c r="L1791" s="2"/>
      <c r="M1791" s="1"/>
    </row>
    <row r="1792" spans="1:13" x14ac:dyDescent="0.2">
      <c r="A1792" s="1"/>
      <c r="B1792" s="1"/>
      <c r="C1792" s="16"/>
      <c r="D1792" s="1"/>
      <c r="E1792" s="1"/>
      <c r="F1792" s="1"/>
      <c r="G1792" s="1"/>
      <c r="H1792" s="11"/>
      <c r="I1792" s="11"/>
      <c r="J1792" s="11"/>
      <c r="K1792" s="2"/>
      <c r="L1792" s="2"/>
      <c r="M1792" s="1"/>
    </row>
    <row r="1793" spans="1:13" x14ac:dyDescent="0.2">
      <c r="A1793" s="1"/>
      <c r="B1793" s="1"/>
      <c r="C1793" s="16"/>
      <c r="D1793" s="1"/>
      <c r="E1793" s="1"/>
      <c r="F1793" s="1"/>
      <c r="G1793" s="1"/>
      <c r="H1793" s="11"/>
      <c r="I1793" s="11"/>
      <c r="J1793" s="11"/>
      <c r="K1793" s="2"/>
      <c r="L1793" s="2"/>
      <c r="M1793" s="1"/>
    </row>
    <row r="1794" spans="1:13" x14ac:dyDescent="0.2">
      <c r="A1794" s="1"/>
      <c r="B1794" s="1"/>
      <c r="C1794" s="16"/>
      <c r="D1794" s="1"/>
      <c r="E1794" s="1"/>
      <c r="F1794" s="1"/>
      <c r="G1794" s="1"/>
      <c r="H1794" s="11"/>
      <c r="I1794" s="11"/>
      <c r="J1794" s="11"/>
      <c r="K1794" s="2"/>
      <c r="L1794" s="2"/>
      <c r="M1794" s="1"/>
    </row>
    <row r="1795" spans="1:13" x14ac:dyDescent="0.2">
      <c r="A1795" s="1"/>
      <c r="B1795" s="1"/>
      <c r="C1795" s="16"/>
      <c r="D1795" s="1"/>
      <c r="E1795" s="1"/>
      <c r="F1795" s="1"/>
      <c r="G1795" s="1"/>
      <c r="H1795" s="11"/>
      <c r="I1795" s="11"/>
      <c r="J1795" s="11"/>
      <c r="K1795" s="2"/>
      <c r="L1795" s="2"/>
      <c r="M1795" s="1"/>
    </row>
    <row r="1796" spans="1:13" x14ac:dyDescent="0.2">
      <c r="A1796" s="1"/>
      <c r="B1796" s="1"/>
      <c r="C1796" s="16"/>
      <c r="D1796" s="1"/>
      <c r="E1796" s="1"/>
      <c r="F1796" s="1"/>
      <c r="G1796" s="1"/>
      <c r="H1796" s="11"/>
      <c r="I1796" s="11"/>
      <c r="J1796" s="11"/>
      <c r="K1796" s="2"/>
      <c r="L1796" s="2"/>
      <c r="M1796" s="1"/>
    </row>
    <row r="1797" spans="1:13" x14ac:dyDescent="0.2">
      <c r="A1797" s="1"/>
      <c r="B1797" s="1"/>
      <c r="C1797" s="16"/>
      <c r="D1797" s="1"/>
      <c r="E1797" s="1"/>
      <c r="F1797" s="1"/>
      <c r="G1797" s="1"/>
      <c r="H1797" s="11"/>
      <c r="I1797" s="11"/>
      <c r="J1797" s="11"/>
      <c r="K1797" s="2"/>
      <c r="L1797" s="2"/>
      <c r="M1797" s="1"/>
    </row>
    <row r="1798" spans="1:13" x14ac:dyDescent="0.2">
      <c r="A1798" s="1"/>
      <c r="B1798" s="1"/>
      <c r="C1798" s="16"/>
      <c r="D1798" s="1"/>
      <c r="E1798" s="1"/>
      <c r="F1798" s="1"/>
      <c r="G1798" s="1"/>
      <c r="H1798" s="11"/>
      <c r="I1798" s="11"/>
      <c r="J1798" s="11"/>
      <c r="K1798" s="2"/>
      <c r="L1798" s="2"/>
      <c r="M1798" s="1"/>
    </row>
    <row r="1799" spans="1:13" x14ac:dyDescent="0.2">
      <c r="A1799" s="1"/>
      <c r="B1799" s="1"/>
      <c r="C1799" s="16"/>
      <c r="D1799" s="1"/>
      <c r="E1799" s="1"/>
      <c r="F1799" s="1"/>
      <c r="G1799" s="1"/>
      <c r="H1799" s="11"/>
      <c r="I1799" s="11"/>
      <c r="J1799" s="11"/>
      <c r="K1799" s="2"/>
      <c r="L1799" s="2"/>
      <c r="M1799" s="1"/>
    </row>
    <row r="1800" spans="1:13" x14ac:dyDescent="0.2">
      <c r="A1800" s="1"/>
      <c r="B1800" s="1"/>
      <c r="C1800" s="16"/>
      <c r="D1800" s="1"/>
      <c r="E1800" s="1"/>
      <c r="F1800" s="1"/>
      <c r="G1800" s="1"/>
      <c r="H1800" s="11"/>
      <c r="I1800" s="11"/>
      <c r="J1800" s="11"/>
      <c r="K1800" s="2"/>
      <c r="L1800" s="2"/>
      <c r="M1800" s="1"/>
    </row>
    <row r="1801" spans="1:13" x14ac:dyDescent="0.2">
      <c r="A1801" s="1"/>
      <c r="B1801" s="1"/>
      <c r="C1801" s="16"/>
      <c r="D1801" s="1"/>
      <c r="E1801" s="1"/>
      <c r="F1801" s="1"/>
      <c r="G1801" s="1"/>
      <c r="H1801" s="11"/>
      <c r="I1801" s="11"/>
      <c r="J1801" s="11"/>
      <c r="K1801" s="2"/>
      <c r="L1801" s="2"/>
      <c r="M1801" s="1"/>
    </row>
    <row r="1802" spans="1:13" x14ac:dyDescent="0.2">
      <c r="A1802" s="1"/>
      <c r="B1802" s="1"/>
      <c r="C1802" s="16"/>
      <c r="D1802" s="1"/>
      <c r="E1802" s="1"/>
      <c r="F1802" s="1"/>
      <c r="G1802" s="1"/>
      <c r="H1802" s="11"/>
      <c r="I1802" s="11"/>
      <c r="J1802" s="11"/>
      <c r="K1802" s="2"/>
      <c r="L1802" s="2"/>
      <c r="M1802" s="1"/>
    </row>
    <row r="1803" spans="1:13" x14ac:dyDescent="0.2">
      <c r="A1803" s="1"/>
      <c r="B1803" s="1"/>
      <c r="C1803" s="16"/>
      <c r="D1803" s="1"/>
      <c r="E1803" s="1"/>
      <c r="F1803" s="1"/>
      <c r="G1803" s="1"/>
      <c r="H1803" s="11"/>
      <c r="I1803" s="11"/>
      <c r="J1803" s="11"/>
      <c r="K1803" s="2"/>
      <c r="L1803" s="2"/>
      <c r="M1803" s="1"/>
    </row>
    <row r="1804" spans="1:13" x14ac:dyDescent="0.2">
      <c r="A1804" s="1"/>
      <c r="B1804" s="1"/>
      <c r="C1804" s="16"/>
      <c r="D1804" s="1"/>
      <c r="E1804" s="1"/>
      <c r="F1804" s="1"/>
      <c r="G1804" s="1"/>
      <c r="H1804" s="11"/>
      <c r="I1804" s="11"/>
      <c r="J1804" s="11"/>
      <c r="K1804" s="2"/>
      <c r="L1804" s="2"/>
      <c r="M1804" s="1"/>
    </row>
    <row r="1805" spans="1:13" x14ac:dyDescent="0.2">
      <c r="A1805" s="1"/>
      <c r="B1805" s="1"/>
      <c r="C1805" s="16"/>
      <c r="D1805" s="1"/>
      <c r="E1805" s="1"/>
      <c r="F1805" s="1"/>
      <c r="G1805" s="1"/>
      <c r="H1805" s="11"/>
      <c r="I1805" s="11"/>
      <c r="J1805" s="11"/>
      <c r="K1805" s="2"/>
      <c r="L1805" s="2"/>
      <c r="M1805" s="1"/>
    </row>
    <row r="1806" spans="1:13" x14ac:dyDescent="0.2">
      <c r="A1806" s="1"/>
      <c r="B1806" s="1"/>
      <c r="C1806" s="16"/>
      <c r="D1806" s="1"/>
      <c r="E1806" s="1"/>
      <c r="F1806" s="1"/>
      <c r="G1806" s="1"/>
      <c r="H1806" s="11"/>
      <c r="I1806" s="11"/>
      <c r="J1806" s="11"/>
      <c r="K1806" s="2"/>
      <c r="L1806" s="2"/>
      <c r="M1806" s="1"/>
    </row>
    <row r="1807" spans="1:13" x14ac:dyDescent="0.2">
      <c r="A1807" s="1"/>
      <c r="B1807" s="1"/>
      <c r="C1807" s="16"/>
      <c r="D1807" s="1"/>
      <c r="E1807" s="1"/>
      <c r="F1807" s="1"/>
      <c r="G1807" s="1"/>
      <c r="H1807" s="11"/>
      <c r="I1807" s="11"/>
      <c r="J1807" s="11"/>
      <c r="K1807" s="2"/>
      <c r="L1807" s="2"/>
      <c r="M1807" s="1"/>
    </row>
    <row r="1808" spans="1:13" x14ac:dyDescent="0.2">
      <c r="A1808" s="1"/>
      <c r="B1808" s="1"/>
      <c r="C1808" s="16"/>
      <c r="D1808" s="1"/>
      <c r="E1808" s="1"/>
      <c r="F1808" s="1"/>
      <c r="G1808" s="1"/>
      <c r="H1808" s="11"/>
      <c r="I1808" s="11"/>
      <c r="J1808" s="11"/>
      <c r="K1808" s="2"/>
      <c r="L1808" s="2"/>
      <c r="M1808" s="1"/>
    </row>
    <row r="1809" spans="1:13" x14ac:dyDescent="0.2">
      <c r="A1809" s="1"/>
      <c r="B1809" s="1"/>
      <c r="C1809" s="16"/>
      <c r="D1809" s="1"/>
      <c r="E1809" s="1"/>
      <c r="F1809" s="1"/>
      <c r="G1809" s="1"/>
      <c r="H1809" s="11"/>
      <c r="I1809" s="11"/>
      <c r="J1809" s="11"/>
      <c r="K1809" s="2"/>
      <c r="L1809" s="2"/>
      <c r="M1809" s="1"/>
    </row>
    <row r="1810" spans="1:13" x14ac:dyDescent="0.2">
      <c r="A1810" s="1"/>
      <c r="B1810" s="1"/>
      <c r="C1810" s="16"/>
      <c r="D1810" s="1"/>
      <c r="E1810" s="1"/>
      <c r="F1810" s="1"/>
      <c r="G1810" s="1"/>
      <c r="H1810" s="11"/>
      <c r="I1810" s="11"/>
      <c r="J1810" s="11"/>
      <c r="K1810" s="2"/>
      <c r="L1810" s="2"/>
      <c r="M1810" s="1"/>
    </row>
    <row r="1811" spans="1:13" x14ac:dyDescent="0.2">
      <c r="A1811" s="1"/>
      <c r="B1811" s="1"/>
      <c r="C1811" s="16"/>
      <c r="D1811" s="1"/>
      <c r="E1811" s="1"/>
      <c r="F1811" s="1"/>
      <c r="G1811" s="1"/>
      <c r="H1811" s="11"/>
      <c r="I1811" s="11"/>
      <c r="J1811" s="11"/>
      <c r="K1811" s="2"/>
      <c r="L1811" s="2"/>
      <c r="M1811" s="1"/>
    </row>
    <row r="1812" spans="1:13" x14ac:dyDescent="0.2">
      <c r="A1812" s="1"/>
      <c r="B1812" s="1"/>
      <c r="C1812" s="16"/>
      <c r="D1812" s="1"/>
      <c r="E1812" s="1"/>
      <c r="F1812" s="1"/>
      <c r="G1812" s="1"/>
      <c r="H1812" s="11"/>
      <c r="I1812" s="11"/>
      <c r="J1812" s="11"/>
      <c r="K1812" s="2"/>
      <c r="L1812" s="2"/>
      <c r="M1812" s="1"/>
    </row>
    <row r="1813" spans="1:13" x14ac:dyDescent="0.2">
      <c r="A1813" s="1"/>
      <c r="B1813" s="1"/>
      <c r="C1813" s="16"/>
      <c r="D1813" s="1"/>
      <c r="E1813" s="1"/>
      <c r="F1813" s="1"/>
      <c r="G1813" s="1"/>
      <c r="H1813" s="11"/>
      <c r="I1813" s="11"/>
      <c r="J1813" s="11"/>
      <c r="K1813" s="2"/>
      <c r="L1813" s="2"/>
      <c r="M1813" s="1"/>
    </row>
    <row r="1814" spans="1:13" x14ac:dyDescent="0.2">
      <c r="A1814" s="1"/>
      <c r="B1814" s="1"/>
      <c r="C1814" s="16"/>
      <c r="D1814" s="1"/>
      <c r="E1814" s="1"/>
      <c r="F1814" s="1"/>
      <c r="G1814" s="1"/>
      <c r="H1814" s="11"/>
      <c r="I1814" s="11"/>
      <c r="J1814" s="11"/>
      <c r="K1814" s="2"/>
      <c r="L1814" s="2"/>
      <c r="M1814" s="1"/>
    </row>
    <row r="1815" spans="1:13" x14ac:dyDescent="0.2">
      <c r="A1815" s="1"/>
      <c r="B1815" s="1"/>
      <c r="C1815" s="16"/>
      <c r="D1815" s="1"/>
      <c r="E1815" s="1"/>
      <c r="F1815" s="1"/>
      <c r="G1815" s="1"/>
      <c r="H1815" s="11"/>
      <c r="I1815" s="11"/>
      <c r="J1815" s="11"/>
      <c r="K1815" s="2"/>
      <c r="L1815" s="2"/>
      <c r="M1815" s="1"/>
    </row>
    <row r="1816" spans="1:13" x14ac:dyDescent="0.2">
      <c r="A1816" s="1"/>
      <c r="B1816" s="1"/>
      <c r="C1816" s="16"/>
      <c r="D1816" s="1"/>
      <c r="E1816" s="1"/>
      <c r="F1816" s="1"/>
      <c r="G1816" s="1"/>
      <c r="H1816" s="11"/>
      <c r="I1816" s="11"/>
      <c r="J1816" s="11"/>
      <c r="K1816" s="2"/>
      <c r="L1816" s="2"/>
      <c r="M1816" s="1"/>
    </row>
    <row r="1817" spans="1:13" x14ac:dyDescent="0.2">
      <c r="A1817" s="1"/>
      <c r="B1817" s="1"/>
      <c r="C1817" s="16"/>
      <c r="D1817" s="1"/>
      <c r="E1817" s="1"/>
      <c r="F1817" s="1"/>
      <c r="G1817" s="1"/>
      <c r="H1817" s="11"/>
      <c r="I1817" s="11"/>
      <c r="J1817" s="11"/>
      <c r="K1817" s="2"/>
      <c r="L1817" s="2"/>
      <c r="M1817" s="1"/>
    </row>
    <row r="1818" spans="1:13" x14ac:dyDescent="0.2">
      <c r="A1818" s="1"/>
      <c r="B1818" s="1"/>
      <c r="C1818" s="16"/>
      <c r="D1818" s="1"/>
      <c r="E1818" s="1"/>
      <c r="F1818" s="1"/>
      <c r="G1818" s="1"/>
      <c r="H1818" s="11"/>
      <c r="I1818" s="11"/>
      <c r="J1818" s="11"/>
      <c r="K1818" s="2"/>
      <c r="L1818" s="2"/>
      <c r="M1818" s="1"/>
    </row>
    <row r="1819" spans="1:13" x14ac:dyDescent="0.2">
      <c r="A1819" s="1"/>
      <c r="B1819" s="1"/>
      <c r="C1819" s="16"/>
      <c r="D1819" s="1"/>
      <c r="E1819" s="1"/>
      <c r="F1819" s="1"/>
      <c r="G1819" s="1"/>
      <c r="H1819" s="11"/>
      <c r="I1819" s="11"/>
      <c r="J1819" s="11"/>
      <c r="K1819" s="2"/>
      <c r="L1819" s="2"/>
      <c r="M1819" s="1"/>
    </row>
    <row r="1820" spans="1:13" x14ac:dyDescent="0.2">
      <c r="A1820" s="1"/>
      <c r="B1820" s="1"/>
      <c r="C1820" s="16"/>
      <c r="D1820" s="1"/>
      <c r="E1820" s="1"/>
      <c r="F1820" s="1"/>
      <c r="G1820" s="1"/>
      <c r="H1820" s="11"/>
      <c r="I1820" s="11"/>
      <c r="J1820" s="11"/>
      <c r="K1820" s="2"/>
      <c r="L1820" s="2"/>
      <c r="M1820" s="1"/>
    </row>
    <row r="1821" spans="1:13" x14ac:dyDescent="0.2">
      <c r="A1821" s="1"/>
      <c r="B1821" s="1"/>
      <c r="C1821" s="16"/>
      <c r="D1821" s="1"/>
      <c r="E1821" s="1"/>
      <c r="F1821" s="1"/>
      <c r="G1821" s="1"/>
      <c r="H1821" s="11"/>
      <c r="I1821" s="11"/>
      <c r="J1821" s="11"/>
      <c r="K1821" s="2"/>
      <c r="L1821" s="2"/>
      <c r="M1821" s="1"/>
    </row>
    <row r="1822" spans="1:13" x14ac:dyDescent="0.2">
      <c r="A1822" s="1"/>
      <c r="B1822" s="1"/>
      <c r="C1822" s="16"/>
      <c r="D1822" s="1"/>
      <c r="E1822" s="1"/>
      <c r="F1822" s="1"/>
      <c r="G1822" s="1"/>
      <c r="H1822" s="11"/>
      <c r="I1822" s="11"/>
      <c r="J1822" s="11"/>
      <c r="K1822" s="2"/>
      <c r="L1822" s="2"/>
      <c r="M1822" s="1"/>
    </row>
    <row r="1823" spans="1:13" x14ac:dyDescent="0.2">
      <c r="A1823" s="1"/>
      <c r="B1823" s="1"/>
      <c r="C1823" s="16"/>
      <c r="D1823" s="1"/>
      <c r="E1823" s="1"/>
      <c r="F1823" s="1"/>
      <c r="G1823" s="1"/>
      <c r="H1823" s="11"/>
      <c r="I1823" s="11"/>
      <c r="J1823" s="11"/>
      <c r="K1823" s="2"/>
      <c r="L1823" s="2"/>
      <c r="M1823" s="1"/>
    </row>
    <row r="1824" spans="1:13" x14ac:dyDescent="0.2">
      <c r="A1824" s="1"/>
      <c r="B1824" s="1"/>
      <c r="C1824" s="16"/>
      <c r="D1824" s="1"/>
      <c r="E1824" s="1"/>
      <c r="F1824" s="1"/>
      <c r="G1824" s="1"/>
      <c r="H1824" s="11"/>
      <c r="I1824" s="11"/>
      <c r="J1824" s="11"/>
      <c r="K1824" s="2"/>
      <c r="L1824" s="2"/>
      <c r="M1824" s="1"/>
    </row>
    <row r="1825" spans="1:13" x14ac:dyDescent="0.2">
      <c r="A1825" s="1"/>
      <c r="B1825" s="1"/>
      <c r="C1825" s="16"/>
      <c r="D1825" s="1"/>
      <c r="E1825" s="1"/>
      <c r="F1825" s="1"/>
      <c r="G1825" s="1"/>
      <c r="H1825" s="11"/>
      <c r="I1825" s="11"/>
      <c r="J1825" s="11"/>
      <c r="K1825" s="2"/>
      <c r="L1825" s="2"/>
      <c r="M1825" s="1"/>
    </row>
    <row r="1826" spans="1:13" x14ac:dyDescent="0.2">
      <c r="A1826" s="1"/>
      <c r="B1826" s="1"/>
      <c r="C1826" s="16"/>
      <c r="D1826" s="1"/>
      <c r="E1826" s="1"/>
      <c r="F1826" s="1"/>
      <c r="G1826" s="1"/>
      <c r="H1826" s="11"/>
      <c r="I1826" s="11"/>
      <c r="J1826" s="11"/>
      <c r="K1826" s="2"/>
      <c r="L1826" s="2"/>
      <c r="M1826" s="1"/>
    </row>
    <row r="1827" spans="1:13" x14ac:dyDescent="0.2">
      <c r="A1827" s="1"/>
      <c r="B1827" s="1"/>
      <c r="C1827" s="16"/>
      <c r="D1827" s="1"/>
      <c r="E1827" s="1"/>
      <c r="F1827" s="1"/>
      <c r="G1827" s="1"/>
      <c r="H1827" s="11"/>
      <c r="I1827" s="11"/>
      <c r="J1827" s="11"/>
      <c r="K1827" s="2"/>
      <c r="L1827" s="2"/>
      <c r="M1827" s="1"/>
    </row>
    <row r="1828" spans="1:13" x14ac:dyDescent="0.2">
      <c r="A1828" s="1"/>
      <c r="B1828" s="1"/>
      <c r="C1828" s="16"/>
      <c r="D1828" s="1"/>
      <c r="E1828" s="1"/>
      <c r="F1828" s="1"/>
      <c r="G1828" s="1"/>
      <c r="H1828" s="11"/>
      <c r="I1828" s="11"/>
      <c r="J1828" s="11"/>
      <c r="K1828" s="2"/>
      <c r="L1828" s="2"/>
      <c r="M1828" s="1"/>
    </row>
    <row r="1829" spans="1:13" x14ac:dyDescent="0.2">
      <c r="A1829" s="1"/>
      <c r="B1829" s="1"/>
      <c r="C1829" s="16"/>
      <c r="D1829" s="1"/>
      <c r="E1829" s="1"/>
      <c r="F1829" s="1"/>
      <c r="G1829" s="1"/>
      <c r="H1829" s="11"/>
      <c r="I1829" s="11"/>
      <c r="J1829" s="11"/>
      <c r="K1829" s="2"/>
      <c r="L1829" s="2"/>
      <c r="M1829" s="1"/>
    </row>
    <row r="1830" spans="1:13" x14ac:dyDescent="0.2">
      <c r="A1830" s="1"/>
      <c r="B1830" s="1"/>
      <c r="C1830" s="16"/>
      <c r="D1830" s="1"/>
      <c r="E1830" s="1"/>
      <c r="F1830" s="1"/>
      <c r="G1830" s="1"/>
      <c r="H1830" s="11"/>
      <c r="I1830" s="11"/>
      <c r="J1830" s="11"/>
      <c r="K1830" s="2"/>
      <c r="L1830" s="2"/>
      <c r="M1830" s="1"/>
    </row>
    <row r="1831" spans="1:13" x14ac:dyDescent="0.2">
      <c r="A1831" s="1"/>
      <c r="B1831" s="1"/>
      <c r="C1831" s="16"/>
      <c r="D1831" s="1"/>
      <c r="E1831" s="1"/>
      <c r="F1831" s="1"/>
      <c r="G1831" s="1"/>
      <c r="H1831" s="11"/>
      <c r="I1831" s="11"/>
      <c r="J1831" s="11"/>
      <c r="K1831" s="2"/>
      <c r="L1831" s="2"/>
      <c r="M1831" s="1"/>
    </row>
    <row r="1832" spans="1:13" x14ac:dyDescent="0.2">
      <c r="A1832" s="1"/>
      <c r="B1832" s="1"/>
      <c r="C1832" s="16"/>
      <c r="D1832" s="1"/>
      <c r="E1832" s="1"/>
      <c r="F1832" s="1"/>
      <c r="G1832" s="1"/>
      <c r="H1832" s="11"/>
      <c r="I1832" s="11"/>
      <c r="J1832" s="11"/>
      <c r="K1832" s="2"/>
      <c r="L1832" s="2"/>
      <c r="M1832" s="1"/>
    </row>
    <row r="1833" spans="1:13" x14ac:dyDescent="0.2">
      <c r="A1833" s="1"/>
      <c r="B1833" s="1"/>
      <c r="C1833" s="16"/>
      <c r="D1833" s="1"/>
      <c r="E1833" s="1"/>
      <c r="F1833" s="1"/>
      <c r="G1833" s="1"/>
      <c r="H1833" s="11"/>
      <c r="I1833" s="11"/>
      <c r="J1833" s="11"/>
      <c r="K1833" s="2"/>
      <c r="L1833" s="2"/>
      <c r="M1833" s="1"/>
    </row>
    <row r="1834" spans="1:13" x14ac:dyDescent="0.2">
      <c r="A1834" s="1"/>
      <c r="B1834" s="1"/>
      <c r="C1834" s="16"/>
      <c r="D1834" s="1"/>
      <c r="E1834" s="1"/>
      <c r="F1834" s="1"/>
      <c r="G1834" s="1"/>
      <c r="H1834" s="11"/>
      <c r="I1834" s="11"/>
      <c r="J1834" s="11"/>
      <c r="K1834" s="2"/>
      <c r="L1834" s="2"/>
      <c r="M1834" s="1"/>
    </row>
    <row r="1835" spans="1:13" x14ac:dyDescent="0.2">
      <c r="A1835" s="1"/>
      <c r="B1835" s="1"/>
      <c r="C1835" s="16"/>
      <c r="D1835" s="1"/>
      <c r="E1835" s="1"/>
      <c r="F1835" s="1"/>
      <c r="G1835" s="1"/>
      <c r="H1835" s="11"/>
      <c r="I1835" s="11"/>
      <c r="J1835" s="11"/>
      <c r="K1835" s="2"/>
      <c r="L1835" s="2"/>
      <c r="M1835" s="1"/>
    </row>
    <row r="1836" spans="1:13" x14ac:dyDescent="0.2">
      <c r="A1836" s="1"/>
      <c r="B1836" s="1"/>
      <c r="C1836" s="16"/>
      <c r="D1836" s="1"/>
      <c r="E1836" s="1"/>
      <c r="F1836" s="1"/>
      <c r="G1836" s="1"/>
      <c r="H1836" s="11"/>
      <c r="I1836" s="11"/>
      <c r="J1836" s="11"/>
      <c r="K1836" s="2"/>
      <c r="L1836" s="2"/>
      <c r="M1836" s="1"/>
    </row>
    <row r="1837" spans="1:13" x14ac:dyDescent="0.2">
      <c r="A1837" s="1"/>
      <c r="B1837" s="1"/>
      <c r="C1837" s="16"/>
      <c r="D1837" s="1"/>
      <c r="E1837" s="1"/>
      <c r="F1837" s="1"/>
      <c r="G1837" s="1"/>
      <c r="H1837" s="11"/>
      <c r="I1837" s="11"/>
      <c r="J1837" s="11"/>
      <c r="K1837" s="2"/>
      <c r="L1837" s="2"/>
      <c r="M1837" s="1"/>
    </row>
    <row r="1838" spans="1:13" x14ac:dyDescent="0.2">
      <c r="A1838" s="1"/>
      <c r="B1838" s="1"/>
      <c r="C1838" s="16"/>
      <c r="D1838" s="1"/>
      <c r="E1838" s="1"/>
      <c r="F1838" s="1"/>
      <c r="G1838" s="1"/>
      <c r="H1838" s="11"/>
      <c r="I1838" s="11"/>
      <c r="J1838" s="11"/>
      <c r="K1838" s="2"/>
      <c r="L1838" s="2"/>
      <c r="M1838" s="1"/>
    </row>
    <row r="1839" spans="1:13" x14ac:dyDescent="0.2">
      <c r="A1839" s="1"/>
      <c r="B1839" s="1"/>
      <c r="C1839" s="16"/>
      <c r="D1839" s="1"/>
      <c r="E1839" s="1"/>
      <c r="F1839" s="1"/>
      <c r="G1839" s="1"/>
      <c r="H1839" s="11"/>
      <c r="I1839" s="11"/>
      <c r="J1839" s="11"/>
      <c r="K1839" s="2"/>
      <c r="L1839" s="2"/>
      <c r="M1839" s="1"/>
    </row>
    <row r="1840" spans="1:13" x14ac:dyDescent="0.2">
      <c r="A1840" s="1"/>
      <c r="B1840" s="1"/>
      <c r="C1840" s="16"/>
      <c r="D1840" s="1"/>
      <c r="E1840" s="1"/>
      <c r="F1840" s="1"/>
      <c r="G1840" s="1"/>
      <c r="H1840" s="11"/>
      <c r="I1840" s="11"/>
      <c r="J1840" s="11"/>
      <c r="K1840" s="2"/>
      <c r="L1840" s="2"/>
      <c r="M1840" s="1"/>
    </row>
    <row r="1841" spans="1:13" x14ac:dyDescent="0.2">
      <c r="A1841" s="1"/>
      <c r="B1841" s="1"/>
      <c r="C1841" s="16"/>
      <c r="D1841" s="1"/>
      <c r="E1841" s="1"/>
      <c r="F1841" s="1"/>
      <c r="G1841" s="1"/>
      <c r="H1841" s="11"/>
      <c r="I1841" s="11"/>
      <c r="J1841" s="11"/>
      <c r="K1841" s="2"/>
      <c r="L1841" s="2"/>
      <c r="M1841" s="1"/>
    </row>
    <row r="1842" spans="1:13" x14ac:dyDescent="0.2">
      <c r="A1842" s="1"/>
      <c r="B1842" s="1"/>
      <c r="C1842" s="16"/>
      <c r="D1842" s="1"/>
      <c r="E1842" s="1"/>
      <c r="F1842" s="1"/>
      <c r="G1842" s="1"/>
      <c r="H1842" s="11"/>
      <c r="I1842" s="11"/>
      <c r="J1842" s="11"/>
      <c r="K1842" s="2"/>
      <c r="L1842" s="2"/>
      <c r="M1842" s="1"/>
    </row>
    <row r="1843" spans="1:13" x14ac:dyDescent="0.2">
      <c r="A1843" s="1"/>
      <c r="B1843" s="1"/>
      <c r="C1843" s="16"/>
      <c r="D1843" s="1"/>
      <c r="E1843" s="1"/>
      <c r="F1843" s="1"/>
      <c r="G1843" s="1"/>
      <c r="H1843" s="11"/>
      <c r="I1843" s="11"/>
      <c r="J1843" s="11"/>
      <c r="K1843" s="2"/>
      <c r="L1843" s="2"/>
      <c r="M1843" s="1"/>
    </row>
    <row r="1844" spans="1:13" x14ac:dyDescent="0.2">
      <c r="A1844" s="1"/>
      <c r="B1844" s="1"/>
      <c r="C1844" s="16"/>
      <c r="D1844" s="1"/>
      <c r="E1844" s="1"/>
      <c r="F1844" s="1"/>
      <c r="G1844" s="1"/>
      <c r="H1844" s="11"/>
      <c r="I1844" s="11"/>
      <c r="J1844" s="11"/>
      <c r="K1844" s="2"/>
      <c r="L1844" s="2"/>
      <c r="M1844" s="1"/>
    </row>
    <row r="1845" spans="1:13" x14ac:dyDescent="0.2">
      <c r="A1845" s="1"/>
      <c r="B1845" s="1"/>
      <c r="C1845" s="16"/>
      <c r="D1845" s="1"/>
      <c r="E1845" s="1"/>
      <c r="F1845" s="1"/>
      <c r="G1845" s="1"/>
      <c r="H1845" s="11"/>
      <c r="I1845" s="11"/>
      <c r="J1845" s="11"/>
      <c r="K1845" s="2"/>
      <c r="L1845" s="2"/>
      <c r="M1845" s="1"/>
    </row>
    <row r="1846" spans="1:13" x14ac:dyDescent="0.2">
      <c r="A1846" s="1"/>
      <c r="B1846" s="1"/>
      <c r="C1846" s="16"/>
      <c r="D1846" s="1"/>
      <c r="E1846" s="1"/>
      <c r="F1846" s="1"/>
      <c r="G1846" s="1"/>
      <c r="H1846" s="11"/>
      <c r="I1846" s="11"/>
      <c r="J1846" s="11"/>
      <c r="K1846" s="2"/>
      <c r="L1846" s="2"/>
      <c r="M1846" s="1"/>
    </row>
    <row r="1847" spans="1:13" x14ac:dyDescent="0.2">
      <c r="A1847" s="1"/>
      <c r="B1847" s="1"/>
      <c r="C1847" s="16"/>
      <c r="D1847" s="1"/>
      <c r="E1847" s="1"/>
      <c r="F1847" s="1"/>
      <c r="G1847" s="1"/>
      <c r="H1847" s="11"/>
      <c r="I1847" s="11"/>
      <c r="J1847" s="11"/>
      <c r="K1847" s="2"/>
      <c r="L1847" s="2"/>
      <c r="M1847" s="1"/>
    </row>
    <row r="1848" spans="1:13" x14ac:dyDescent="0.2">
      <c r="A1848" s="1"/>
      <c r="B1848" s="1"/>
      <c r="C1848" s="16"/>
      <c r="D1848" s="1"/>
      <c r="E1848" s="1"/>
      <c r="F1848" s="1"/>
      <c r="G1848" s="1"/>
      <c r="H1848" s="11"/>
      <c r="I1848" s="11"/>
      <c r="J1848" s="11"/>
      <c r="K1848" s="2"/>
      <c r="L1848" s="2"/>
      <c r="M1848" s="1"/>
    </row>
    <row r="1849" spans="1:13" x14ac:dyDescent="0.2">
      <c r="A1849" s="1"/>
      <c r="B1849" s="1"/>
      <c r="C1849" s="16"/>
      <c r="D1849" s="1"/>
      <c r="E1849" s="1"/>
      <c r="F1849" s="1"/>
      <c r="G1849" s="1"/>
      <c r="H1849" s="11"/>
      <c r="I1849" s="11"/>
      <c r="J1849" s="11"/>
      <c r="K1849" s="2"/>
      <c r="L1849" s="2"/>
      <c r="M1849" s="1"/>
    </row>
    <row r="1850" spans="1:13" x14ac:dyDescent="0.2">
      <c r="A1850" s="1"/>
      <c r="B1850" s="1"/>
      <c r="C1850" s="16"/>
      <c r="D1850" s="1"/>
      <c r="E1850" s="1"/>
      <c r="F1850" s="1"/>
      <c r="G1850" s="1"/>
      <c r="H1850" s="11"/>
      <c r="I1850" s="11"/>
      <c r="J1850" s="11"/>
      <c r="K1850" s="2"/>
      <c r="L1850" s="2"/>
      <c r="M1850" s="1"/>
    </row>
    <row r="1851" spans="1:13" x14ac:dyDescent="0.2">
      <c r="A1851" s="1"/>
      <c r="B1851" s="1"/>
      <c r="C1851" s="16"/>
      <c r="D1851" s="1"/>
      <c r="E1851" s="1"/>
      <c r="F1851" s="1"/>
      <c r="G1851" s="1"/>
      <c r="H1851" s="11"/>
      <c r="I1851" s="11"/>
      <c r="J1851" s="11"/>
      <c r="K1851" s="2"/>
      <c r="L1851" s="2"/>
      <c r="M1851" s="1"/>
    </row>
    <row r="1852" spans="1:13" x14ac:dyDescent="0.2">
      <c r="A1852" s="1"/>
      <c r="B1852" s="1"/>
      <c r="C1852" s="16"/>
      <c r="D1852" s="1"/>
      <c r="E1852" s="1"/>
      <c r="F1852" s="1"/>
      <c r="G1852" s="1"/>
      <c r="H1852" s="11"/>
      <c r="I1852" s="11"/>
      <c r="J1852" s="11"/>
      <c r="K1852" s="2"/>
      <c r="L1852" s="2"/>
      <c r="M1852" s="1"/>
    </row>
    <row r="1853" spans="1:13" x14ac:dyDescent="0.2">
      <c r="A1853" s="1"/>
      <c r="B1853" s="1"/>
      <c r="C1853" s="16"/>
      <c r="D1853" s="1"/>
      <c r="E1853" s="1"/>
      <c r="F1853" s="1"/>
      <c r="G1853" s="1"/>
      <c r="H1853" s="11"/>
      <c r="I1853" s="11"/>
      <c r="J1853" s="11"/>
      <c r="K1853" s="2"/>
      <c r="L1853" s="2"/>
      <c r="M1853" s="1"/>
    </row>
    <row r="1854" spans="1:13" x14ac:dyDescent="0.2">
      <c r="A1854" s="1"/>
      <c r="B1854" s="1"/>
      <c r="C1854" s="16"/>
      <c r="D1854" s="1"/>
      <c r="E1854" s="1"/>
      <c r="F1854" s="1"/>
      <c r="G1854" s="1"/>
      <c r="H1854" s="11"/>
      <c r="I1854" s="11"/>
      <c r="J1854" s="11"/>
      <c r="K1854" s="2"/>
      <c r="L1854" s="2"/>
      <c r="M1854" s="1"/>
    </row>
    <row r="1855" spans="1:13" x14ac:dyDescent="0.2">
      <c r="A1855" s="1"/>
      <c r="B1855" s="1"/>
      <c r="C1855" s="16"/>
      <c r="D1855" s="1"/>
      <c r="E1855" s="1"/>
      <c r="F1855" s="1"/>
      <c r="G1855" s="1"/>
      <c r="H1855" s="11"/>
      <c r="I1855" s="11"/>
      <c r="J1855" s="11"/>
      <c r="K1855" s="2"/>
      <c r="L1855" s="2"/>
      <c r="M1855" s="1"/>
    </row>
    <row r="1856" spans="1:13" x14ac:dyDescent="0.2">
      <c r="A1856" s="1"/>
      <c r="B1856" s="1"/>
      <c r="C1856" s="16"/>
      <c r="D1856" s="1"/>
      <c r="E1856" s="1"/>
      <c r="F1856" s="1"/>
      <c r="G1856" s="1"/>
      <c r="H1856" s="11"/>
      <c r="I1856" s="11"/>
      <c r="J1856" s="11"/>
      <c r="K1856" s="2"/>
      <c r="L1856" s="2"/>
      <c r="M1856" s="1"/>
    </row>
    <row r="1857" spans="1:13" x14ac:dyDescent="0.2">
      <c r="A1857" s="1"/>
      <c r="B1857" s="1"/>
      <c r="C1857" s="16"/>
      <c r="D1857" s="1"/>
      <c r="E1857" s="1"/>
      <c r="F1857" s="1"/>
      <c r="G1857" s="1"/>
      <c r="H1857" s="11"/>
      <c r="I1857" s="11"/>
      <c r="J1857" s="11"/>
      <c r="K1857" s="2"/>
      <c r="L1857" s="2"/>
      <c r="M1857" s="1"/>
    </row>
    <row r="1858" spans="1:13" x14ac:dyDescent="0.2">
      <c r="A1858" s="1"/>
      <c r="B1858" s="1"/>
      <c r="C1858" s="16"/>
      <c r="D1858" s="1"/>
      <c r="E1858" s="1"/>
      <c r="F1858" s="1"/>
      <c r="G1858" s="1"/>
      <c r="H1858" s="11"/>
      <c r="I1858" s="11"/>
      <c r="J1858" s="11"/>
      <c r="K1858" s="2"/>
      <c r="L1858" s="2"/>
      <c r="M1858" s="1"/>
    </row>
    <row r="1859" spans="1:13" x14ac:dyDescent="0.2">
      <c r="A1859" s="1"/>
      <c r="B1859" s="1"/>
      <c r="C1859" s="16"/>
      <c r="D1859" s="1"/>
      <c r="E1859" s="1"/>
      <c r="F1859" s="1"/>
      <c r="G1859" s="1"/>
      <c r="H1859" s="11"/>
      <c r="I1859" s="11"/>
      <c r="J1859" s="11"/>
      <c r="K1859" s="2"/>
      <c r="L1859" s="2"/>
      <c r="M1859" s="1"/>
    </row>
    <row r="1860" spans="1:13" x14ac:dyDescent="0.2">
      <c r="A1860" s="1"/>
      <c r="B1860" s="1"/>
      <c r="C1860" s="16"/>
      <c r="D1860" s="1"/>
      <c r="E1860" s="1"/>
      <c r="F1860" s="1"/>
      <c r="G1860" s="1"/>
      <c r="H1860" s="11"/>
      <c r="I1860" s="11"/>
      <c r="J1860" s="11"/>
      <c r="K1860" s="2"/>
      <c r="L1860" s="2"/>
      <c r="M1860" s="1"/>
    </row>
    <row r="1861" spans="1:13" x14ac:dyDescent="0.2">
      <c r="A1861" s="1"/>
      <c r="B1861" s="1"/>
      <c r="C1861" s="16"/>
      <c r="D1861" s="1"/>
      <c r="E1861" s="1"/>
      <c r="F1861" s="1"/>
      <c r="G1861" s="1"/>
      <c r="H1861" s="11"/>
      <c r="I1861" s="11"/>
      <c r="J1861" s="11"/>
      <c r="K1861" s="2"/>
      <c r="L1861" s="2"/>
      <c r="M1861" s="1"/>
    </row>
    <row r="1862" spans="1:13" x14ac:dyDescent="0.2">
      <c r="A1862" s="1"/>
      <c r="B1862" s="1"/>
      <c r="C1862" s="16"/>
      <c r="D1862" s="1"/>
      <c r="E1862" s="1"/>
      <c r="F1862" s="1"/>
      <c r="G1862" s="1"/>
      <c r="H1862" s="11"/>
      <c r="I1862" s="11"/>
      <c r="J1862" s="11"/>
      <c r="K1862" s="2"/>
      <c r="L1862" s="2"/>
      <c r="M1862" s="1"/>
    </row>
    <row r="1863" spans="1:13" x14ac:dyDescent="0.2">
      <c r="A1863" s="1"/>
      <c r="B1863" s="1"/>
      <c r="C1863" s="16"/>
      <c r="D1863" s="1"/>
      <c r="E1863" s="1"/>
      <c r="F1863" s="1"/>
      <c r="G1863" s="1"/>
      <c r="H1863" s="11"/>
      <c r="I1863" s="11"/>
      <c r="J1863" s="11"/>
      <c r="K1863" s="2"/>
      <c r="L1863" s="2"/>
      <c r="M1863" s="1"/>
    </row>
    <row r="1864" spans="1:13" x14ac:dyDescent="0.2">
      <c r="A1864" s="1"/>
      <c r="B1864" s="1"/>
      <c r="C1864" s="16"/>
      <c r="D1864" s="1"/>
      <c r="E1864" s="1"/>
      <c r="F1864" s="1"/>
      <c r="G1864" s="1"/>
      <c r="H1864" s="11"/>
      <c r="I1864" s="11"/>
      <c r="J1864" s="11"/>
      <c r="K1864" s="2"/>
      <c r="L1864" s="2"/>
      <c r="M1864" s="1"/>
    </row>
    <row r="1865" spans="1:13" x14ac:dyDescent="0.2">
      <c r="A1865" s="1"/>
      <c r="B1865" s="1"/>
      <c r="C1865" s="16"/>
      <c r="D1865" s="1"/>
      <c r="E1865" s="1"/>
      <c r="F1865" s="1"/>
      <c r="G1865" s="1"/>
      <c r="H1865" s="11"/>
      <c r="I1865" s="11"/>
      <c r="J1865" s="11"/>
      <c r="K1865" s="2"/>
      <c r="L1865" s="2"/>
      <c r="M1865" s="1"/>
    </row>
    <row r="1866" spans="1:13" x14ac:dyDescent="0.2">
      <c r="A1866" s="1"/>
      <c r="B1866" s="1"/>
      <c r="C1866" s="16"/>
      <c r="D1866" s="1"/>
      <c r="E1866" s="1"/>
      <c r="F1866" s="1"/>
      <c r="G1866" s="1"/>
      <c r="H1866" s="11"/>
      <c r="I1866" s="11"/>
      <c r="J1866" s="11"/>
      <c r="K1866" s="2"/>
      <c r="L1866" s="2"/>
      <c r="M1866" s="1"/>
    </row>
    <row r="1867" spans="1:13" x14ac:dyDescent="0.2">
      <c r="A1867" s="1"/>
      <c r="B1867" s="1"/>
      <c r="C1867" s="16"/>
      <c r="D1867" s="1"/>
      <c r="E1867" s="1"/>
      <c r="F1867" s="1"/>
      <c r="G1867" s="1"/>
      <c r="H1867" s="11"/>
      <c r="I1867" s="11"/>
      <c r="J1867" s="11"/>
      <c r="K1867" s="2"/>
      <c r="L1867" s="2"/>
      <c r="M1867" s="1"/>
    </row>
    <row r="1868" spans="1:13" x14ac:dyDescent="0.2">
      <c r="A1868" s="1"/>
      <c r="B1868" s="1"/>
      <c r="C1868" s="16"/>
      <c r="D1868" s="1"/>
      <c r="E1868" s="1"/>
      <c r="F1868" s="1"/>
      <c r="G1868" s="1"/>
      <c r="H1868" s="11"/>
      <c r="I1868" s="11"/>
      <c r="J1868" s="11"/>
      <c r="K1868" s="2"/>
      <c r="L1868" s="2"/>
      <c r="M1868" s="1"/>
    </row>
    <row r="1869" spans="1:13" x14ac:dyDescent="0.2">
      <c r="A1869" s="1"/>
      <c r="B1869" s="1"/>
      <c r="C1869" s="16"/>
      <c r="D1869" s="1"/>
      <c r="E1869" s="1"/>
      <c r="F1869" s="1"/>
      <c r="G1869" s="1"/>
      <c r="H1869" s="11"/>
      <c r="I1869" s="11"/>
      <c r="J1869" s="11"/>
      <c r="K1869" s="2"/>
      <c r="L1869" s="2"/>
      <c r="M1869" s="1"/>
    </row>
    <row r="1870" spans="1:13" x14ac:dyDescent="0.2">
      <c r="A1870" s="1"/>
      <c r="B1870" s="1"/>
      <c r="C1870" s="16"/>
      <c r="D1870" s="1"/>
      <c r="E1870" s="1"/>
      <c r="F1870" s="1"/>
      <c r="G1870" s="1"/>
      <c r="H1870" s="11"/>
      <c r="I1870" s="11"/>
      <c r="J1870" s="11"/>
      <c r="K1870" s="2"/>
      <c r="L1870" s="2"/>
      <c r="M1870" s="1"/>
    </row>
    <row r="1871" spans="1:13" x14ac:dyDescent="0.2">
      <c r="A1871" s="1"/>
      <c r="B1871" s="1"/>
      <c r="C1871" s="16"/>
      <c r="D1871" s="1"/>
      <c r="E1871" s="1"/>
      <c r="F1871" s="1"/>
      <c r="G1871" s="1"/>
      <c r="H1871" s="11"/>
      <c r="I1871" s="11"/>
      <c r="J1871" s="11"/>
      <c r="K1871" s="2"/>
      <c r="L1871" s="2"/>
      <c r="M1871" s="1"/>
    </row>
    <row r="1872" spans="1:13" x14ac:dyDescent="0.2">
      <c r="A1872" s="1"/>
      <c r="B1872" s="1"/>
      <c r="C1872" s="16"/>
      <c r="D1872" s="1"/>
      <c r="E1872" s="1"/>
      <c r="F1872" s="1"/>
      <c r="G1872" s="1"/>
      <c r="H1872" s="11"/>
      <c r="I1872" s="11"/>
      <c r="J1872" s="11"/>
      <c r="K1872" s="2"/>
      <c r="L1872" s="2"/>
      <c r="M1872" s="1"/>
    </row>
    <row r="1873" spans="1:13" x14ac:dyDescent="0.2">
      <c r="A1873" s="1"/>
      <c r="B1873" s="1"/>
      <c r="C1873" s="16"/>
      <c r="D1873" s="1"/>
      <c r="E1873" s="1"/>
      <c r="F1873" s="1"/>
      <c r="G1873" s="1"/>
      <c r="H1873" s="11"/>
      <c r="I1873" s="11"/>
      <c r="J1873" s="11"/>
      <c r="K1873" s="2"/>
      <c r="L1873" s="2"/>
      <c r="M1873" s="1"/>
    </row>
    <row r="1874" spans="1:13" x14ac:dyDescent="0.2">
      <c r="A1874" s="1"/>
      <c r="B1874" s="1"/>
      <c r="C1874" s="16"/>
      <c r="D1874" s="1"/>
      <c r="E1874" s="1"/>
      <c r="F1874" s="1"/>
      <c r="G1874" s="1"/>
      <c r="H1874" s="11"/>
      <c r="I1874" s="11"/>
      <c r="J1874" s="11"/>
      <c r="K1874" s="2"/>
      <c r="L1874" s="2"/>
      <c r="M1874" s="1"/>
    </row>
    <row r="1875" spans="1:13" x14ac:dyDescent="0.2">
      <c r="A1875" s="1"/>
      <c r="B1875" s="1"/>
      <c r="C1875" s="16"/>
      <c r="D1875" s="1"/>
      <c r="E1875" s="1"/>
      <c r="F1875" s="1"/>
      <c r="G1875" s="1"/>
      <c r="H1875" s="11"/>
      <c r="I1875" s="11"/>
      <c r="J1875" s="11"/>
      <c r="K1875" s="2"/>
      <c r="L1875" s="2"/>
      <c r="M1875" s="1"/>
    </row>
    <row r="1876" spans="1:13" x14ac:dyDescent="0.2">
      <c r="A1876" s="1"/>
      <c r="B1876" s="1"/>
      <c r="C1876" s="16"/>
      <c r="D1876" s="1"/>
      <c r="E1876" s="1"/>
      <c r="F1876" s="1"/>
      <c r="G1876" s="1"/>
      <c r="H1876" s="11"/>
      <c r="I1876" s="11"/>
      <c r="J1876" s="11"/>
      <c r="K1876" s="2"/>
      <c r="L1876" s="2"/>
      <c r="M1876" s="1"/>
    </row>
    <row r="1877" spans="1:13" x14ac:dyDescent="0.2">
      <c r="A1877" s="1"/>
      <c r="B1877" s="1"/>
      <c r="C1877" s="16"/>
      <c r="D1877" s="1"/>
      <c r="E1877" s="1"/>
      <c r="F1877" s="1"/>
      <c r="G1877" s="1"/>
      <c r="H1877" s="11"/>
      <c r="I1877" s="11"/>
      <c r="J1877" s="11"/>
      <c r="K1877" s="2"/>
      <c r="L1877" s="2"/>
      <c r="M1877" s="1"/>
    </row>
    <row r="1878" spans="1:13" x14ac:dyDescent="0.2">
      <c r="A1878" s="1"/>
      <c r="B1878" s="1"/>
      <c r="C1878" s="16"/>
      <c r="D1878" s="1"/>
      <c r="E1878" s="1"/>
      <c r="F1878" s="1"/>
      <c r="G1878" s="1"/>
      <c r="H1878" s="11"/>
      <c r="I1878" s="11"/>
      <c r="J1878" s="11"/>
      <c r="K1878" s="2"/>
      <c r="L1878" s="2"/>
      <c r="M1878" s="1"/>
    </row>
    <row r="1879" spans="1:13" x14ac:dyDescent="0.2">
      <c r="A1879" s="1"/>
      <c r="B1879" s="1"/>
      <c r="C1879" s="16"/>
      <c r="D1879" s="1"/>
      <c r="E1879" s="1"/>
      <c r="F1879" s="1"/>
      <c r="G1879" s="1"/>
      <c r="H1879" s="11"/>
      <c r="I1879" s="11"/>
      <c r="J1879" s="11"/>
      <c r="K1879" s="2"/>
      <c r="L1879" s="2"/>
      <c r="M1879" s="1"/>
    </row>
    <row r="1880" spans="1:13" x14ac:dyDescent="0.2">
      <c r="A1880" s="1"/>
      <c r="B1880" s="1"/>
      <c r="C1880" s="16"/>
      <c r="D1880" s="1"/>
      <c r="E1880" s="1"/>
      <c r="F1880" s="1"/>
      <c r="G1880" s="1"/>
      <c r="H1880" s="11"/>
      <c r="I1880" s="11"/>
      <c r="J1880" s="11"/>
      <c r="K1880" s="2"/>
      <c r="L1880" s="2"/>
      <c r="M1880" s="1"/>
    </row>
    <row r="1881" spans="1:13" x14ac:dyDescent="0.2">
      <c r="A1881" s="1"/>
      <c r="B1881" s="1"/>
      <c r="C1881" s="16"/>
      <c r="D1881" s="1"/>
      <c r="E1881" s="1"/>
      <c r="F1881" s="1"/>
      <c r="G1881" s="1"/>
      <c r="H1881" s="11"/>
      <c r="I1881" s="11"/>
      <c r="J1881" s="11"/>
      <c r="K1881" s="2"/>
      <c r="L1881" s="2"/>
      <c r="M1881" s="1"/>
    </row>
    <row r="1882" spans="1:13" x14ac:dyDescent="0.2">
      <c r="A1882" s="1"/>
      <c r="B1882" s="1"/>
      <c r="C1882" s="16"/>
      <c r="D1882" s="1"/>
      <c r="E1882" s="1"/>
      <c r="F1882" s="1"/>
      <c r="G1882" s="1"/>
      <c r="H1882" s="11"/>
      <c r="I1882" s="11"/>
      <c r="J1882" s="11"/>
      <c r="K1882" s="2"/>
      <c r="L1882" s="2"/>
      <c r="M1882" s="1"/>
    </row>
    <row r="1883" spans="1:13" x14ac:dyDescent="0.2">
      <c r="A1883" s="1"/>
      <c r="B1883" s="1"/>
      <c r="C1883" s="16"/>
      <c r="D1883" s="1"/>
      <c r="E1883" s="1"/>
      <c r="F1883" s="1"/>
      <c r="G1883" s="1"/>
      <c r="H1883" s="11"/>
      <c r="I1883" s="11"/>
      <c r="J1883" s="11"/>
      <c r="K1883" s="2"/>
      <c r="L1883" s="2"/>
      <c r="M1883" s="1"/>
    </row>
    <row r="1884" spans="1:13" x14ac:dyDescent="0.2">
      <c r="A1884" s="1"/>
      <c r="B1884" s="1"/>
      <c r="C1884" s="16"/>
      <c r="D1884" s="1"/>
      <c r="E1884" s="1"/>
      <c r="F1884" s="1"/>
      <c r="G1884" s="1"/>
      <c r="H1884" s="11"/>
      <c r="I1884" s="11"/>
      <c r="J1884" s="11"/>
      <c r="K1884" s="2"/>
      <c r="L1884" s="2"/>
      <c r="M1884" s="1"/>
    </row>
    <row r="1885" spans="1:13" x14ac:dyDescent="0.2">
      <c r="A1885" s="1"/>
      <c r="B1885" s="1"/>
      <c r="C1885" s="16"/>
      <c r="D1885" s="1"/>
      <c r="E1885" s="1"/>
      <c r="F1885" s="1"/>
      <c r="G1885" s="1"/>
      <c r="H1885" s="11"/>
      <c r="I1885" s="11"/>
      <c r="J1885" s="11"/>
      <c r="K1885" s="2"/>
      <c r="L1885" s="2"/>
      <c r="M1885" s="1"/>
    </row>
    <row r="1886" spans="1:13" x14ac:dyDescent="0.2">
      <c r="A1886" s="1"/>
      <c r="B1886" s="1"/>
      <c r="C1886" s="16"/>
      <c r="D1886" s="1"/>
      <c r="E1886" s="1"/>
      <c r="F1886" s="1"/>
      <c r="G1886" s="1"/>
      <c r="H1886" s="11"/>
      <c r="I1886" s="11"/>
      <c r="J1886" s="11"/>
      <c r="K1886" s="2"/>
      <c r="L1886" s="2"/>
      <c r="M1886" s="1"/>
    </row>
    <row r="1887" spans="1:13" x14ac:dyDescent="0.2">
      <c r="A1887" s="1"/>
      <c r="B1887" s="1"/>
      <c r="C1887" s="16"/>
      <c r="D1887" s="1"/>
      <c r="E1887" s="1"/>
      <c r="F1887" s="1"/>
      <c r="G1887" s="1"/>
      <c r="H1887" s="11"/>
      <c r="I1887" s="11"/>
      <c r="J1887" s="11"/>
      <c r="K1887" s="2"/>
      <c r="L1887" s="2"/>
      <c r="M1887" s="1"/>
    </row>
    <row r="1888" spans="1:13" x14ac:dyDescent="0.2">
      <c r="A1888" s="1"/>
      <c r="B1888" s="1"/>
      <c r="C1888" s="16"/>
      <c r="D1888" s="1"/>
      <c r="E1888" s="1"/>
      <c r="F1888" s="1"/>
      <c r="G1888" s="1"/>
      <c r="H1888" s="11"/>
      <c r="I1888" s="11"/>
      <c r="J1888" s="11"/>
      <c r="K1888" s="2"/>
      <c r="L1888" s="2"/>
      <c r="M1888" s="1"/>
    </row>
    <row r="1889" spans="1:13" x14ac:dyDescent="0.2">
      <c r="A1889" s="1"/>
      <c r="B1889" s="1"/>
      <c r="C1889" s="16"/>
      <c r="D1889" s="1"/>
      <c r="E1889" s="1"/>
      <c r="F1889" s="1"/>
      <c r="G1889" s="1"/>
      <c r="H1889" s="11"/>
      <c r="I1889" s="11"/>
      <c r="J1889" s="11"/>
      <c r="K1889" s="2"/>
      <c r="L1889" s="2"/>
      <c r="M1889" s="1"/>
    </row>
    <row r="1890" spans="1:13" x14ac:dyDescent="0.2">
      <c r="A1890" s="1"/>
      <c r="B1890" s="1"/>
      <c r="C1890" s="16"/>
      <c r="D1890" s="1"/>
      <c r="E1890" s="1"/>
      <c r="F1890" s="1"/>
      <c r="G1890" s="1"/>
      <c r="H1890" s="11"/>
      <c r="I1890" s="11"/>
      <c r="J1890" s="11"/>
      <c r="K1890" s="2"/>
      <c r="L1890" s="2"/>
      <c r="M1890" s="1"/>
    </row>
    <row r="1891" spans="1:13" x14ac:dyDescent="0.2">
      <c r="A1891" s="1"/>
      <c r="B1891" s="1"/>
      <c r="C1891" s="16"/>
      <c r="D1891" s="1"/>
      <c r="E1891" s="1"/>
      <c r="F1891" s="1"/>
      <c r="G1891" s="1"/>
      <c r="H1891" s="11"/>
      <c r="I1891" s="11"/>
      <c r="J1891" s="11"/>
      <c r="K1891" s="2"/>
      <c r="L1891" s="2"/>
      <c r="M1891" s="1"/>
    </row>
    <row r="1892" spans="1:13" x14ac:dyDescent="0.2">
      <c r="A1892" s="1"/>
      <c r="B1892" s="1"/>
      <c r="C1892" s="16"/>
      <c r="D1892" s="1"/>
      <c r="E1892" s="1"/>
      <c r="F1892" s="1"/>
      <c r="G1892" s="1"/>
      <c r="H1892" s="11"/>
      <c r="I1892" s="11"/>
      <c r="J1892" s="11"/>
      <c r="K1892" s="2"/>
      <c r="L1892" s="2"/>
      <c r="M1892" s="1"/>
    </row>
    <row r="1893" spans="1:13" x14ac:dyDescent="0.2">
      <c r="A1893" s="1"/>
      <c r="B1893" s="1"/>
      <c r="C1893" s="16"/>
      <c r="D1893" s="1"/>
      <c r="E1893" s="1"/>
      <c r="F1893" s="1"/>
      <c r="G1893" s="1"/>
      <c r="H1893" s="11"/>
      <c r="I1893" s="11"/>
      <c r="J1893" s="11"/>
      <c r="K1893" s="2"/>
      <c r="L1893" s="2"/>
      <c r="M1893" s="1"/>
    </row>
    <row r="1894" spans="1:13" x14ac:dyDescent="0.2">
      <c r="A1894" s="1"/>
      <c r="B1894" s="1"/>
      <c r="C1894" s="16"/>
      <c r="D1894" s="1"/>
      <c r="E1894" s="1"/>
      <c r="F1894" s="1"/>
      <c r="G1894" s="1"/>
      <c r="H1894" s="11"/>
      <c r="I1894" s="11"/>
      <c r="J1894" s="11"/>
      <c r="K1894" s="2"/>
      <c r="L1894" s="2"/>
      <c r="M1894" s="1"/>
    </row>
    <row r="1895" spans="1:13" x14ac:dyDescent="0.2">
      <c r="A1895" s="1"/>
      <c r="B1895" s="1"/>
      <c r="C1895" s="16"/>
      <c r="D1895" s="1"/>
      <c r="E1895" s="1"/>
      <c r="F1895" s="1"/>
      <c r="G1895" s="1"/>
      <c r="H1895" s="11"/>
      <c r="I1895" s="11"/>
      <c r="J1895" s="11"/>
      <c r="K1895" s="2"/>
      <c r="L1895" s="2"/>
      <c r="M1895" s="1"/>
    </row>
    <row r="1896" spans="1:13" x14ac:dyDescent="0.2">
      <c r="A1896" s="1"/>
      <c r="B1896" s="1"/>
      <c r="C1896" s="16"/>
      <c r="D1896" s="1"/>
      <c r="E1896" s="1"/>
      <c r="F1896" s="1"/>
      <c r="G1896" s="1"/>
      <c r="H1896" s="11"/>
      <c r="I1896" s="11"/>
      <c r="J1896" s="11"/>
      <c r="K1896" s="2"/>
      <c r="L1896" s="2"/>
      <c r="M1896" s="1"/>
    </row>
    <row r="1897" spans="1:13" x14ac:dyDescent="0.2">
      <c r="A1897" s="1"/>
      <c r="B1897" s="1"/>
      <c r="C1897" s="16"/>
      <c r="D1897" s="1"/>
      <c r="E1897" s="1"/>
      <c r="F1897" s="1"/>
      <c r="G1897" s="1"/>
      <c r="H1897" s="11"/>
      <c r="I1897" s="11"/>
      <c r="J1897" s="11"/>
      <c r="K1897" s="2"/>
      <c r="L1897" s="2"/>
      <c r="M1897" s="1"/>
    </row>
    <row r="1898" spans="1:13" x14ac:dyDescent="0.2">
      <c r="A1898" s="1"/>
      <c r="B1898" s="1"/>
      <c r="C1898" s="16"/>
      <c r="D1898" s="1"/>
      <c r="E1898" s="1"/>
      <c r="F1898" s="1"/>
      <c r="G1898" s="1"/>
      <c r="H1898" s="11"/>
      <c r="I1898" s="11"/>
      <c r="J1898" s="11"/>
      <c r="K1898" s="2"/>
      <c r="L1898" s="2"/>
      <c r="M1898" s="1"/>
    </row>
    <row r="1899" spans="1:13" x14ac:dyDescent="0.2">
      <c r="A1899" s="1"/>
      <c r="B1899" s="1"/>
      <c r="C1899" s="16"/>
      <c r="D1899" s="1"/>
      <c r="E1899" s="1"/>
      <c r="F1899" s="1"/>
      <c r="G1899" s="1"/>
      <c r="H1899" s="11"/>
      <c r="I1899" s="11"/>
      <c r="J1899" s="11"/>
      <c r="K1899" s="2"/>
      <c r="L1899" s="2"/>
      <c r="M1899" s="1"/>
    </row>
    <row r="1900" spans="1:13" x14ac:dyDescent="0.2">
      <c r="A1900" s="1"/>
      <c r="B1900" s="1"/>
      <c r="C1900" s="16"/>
      <c r="D1900" s="1"/>
      <c r="E1900" s="1"/>
      <c r="F1900" s="1"/>
      <c r="G1900" s="1"/>
      <c r="H1900" s="11"/>
      <c r="I1900" s="11"/>
      <c r="J1900" s="11"/>
      <c r="K1900" s="2"/>
      <c r="L1900" s="2"/>
      <c r="M1900" s="1"/>
    </row>
    <row r="1901" spans="1:13" x14ac:dyDescent="0.2">
      <c r="A1901" s="1"/>
      <c r="B1901" s="1"/>
      <c r="C1901" s="16"/>
      <c r="D1901" s="1"/>
      <c r="E1901" s="1"/>
      <c r="F1901" s="1"/>
      <c r="G1901" s="1"/>
      <c r="H1901" s="11"/>
      <c r="I1901" s="11"/>
      <c r="J1901" s="11"/>
      <c r="K1901" s="2"/>
      <c r="L1901" s="2"/>
      <c r="M1901" s="1"/>
    </row>
    <row r="1902" spans="1:13" x14ac:dyDescent="0.2">
      <c r="A1902" s="1"/>
      <c r="B1902" s="1"/>
      <c r="C1902" s="16"/>
      <c r="D1902" s="1"/>
      <c r="E1902" s="1"/>
      <c r="F1902" s="1"/>
      <c r="G1902" s="1"/>
      <c r="H1902" s="11"/>
      <c r="I1902" s="11"/>
      <c r="J1902" s="11"/>
      <c r="K1902" s="2"/>
      <c r="L1902" s="2"/>
      <c r="M1902" s="1"/>
    </row>
    <row r="1903" spans="1:13" x14ac:dyDescent="0.2">
      <c r="A1903" s="1"/>
      <c r="B1903" s="1"/>
      <c r="C1903" s="16"/>
      <c r="D1903" s="1"/>
      <c r="E1903" s="1"/>
      <c r="F1903" s="1"/>
      <c r="G1903" s="1"/>
      <c r="H1903" s="11"/>
      <c r="I1903" s="11"/>
      <c r="J1903" s="11"/>
      <c r="K1903" s="2"/>
      <c r="L1903" s="2"/>
      <c r="M1903" s="1"/>
    </row>
    <row r="1904" spans="1:13" x14ac:dyDescent="0.2">
      <c r="A1904" s="1"/>
      <c r="B1904" s="1"/>
      <c r="C1904" s="16"/>
      <c r="D1904" s="1"/>
      <c r="E1904" s="1"/>
      <c r="F1904" s="1"/>
      <c r="G1904" s="1"/>
      <c r="H1904" s="11"/>
      <c r="I1904" s="11"/>
      <c r="J1904" s="11"/>
      <c r="K1904" s="2"/>
      <c r="L1904" s="2"/>
      <c r="M1904" s="1"/>
    </row>
    <row r="1905" spans="1:13" x14ac:dyDescent="0.2">
      <c r="A1905" s="1"/>
      <c r="B1905" s="1"/>
      <c r="C1905" s="16"/>
      <c r="D1905" s="1"/>
      <c r="E1905" s="1"/>
      <c r="F1905" s="1"/>
      <c r="G1905" s="1"/>
      <c r="H1905" s="11"/>
      <c r="I1905" s="11"/>
      <c r="J1905" s="11"/>
      <c r="K1905" s="2"/>
      <c r="L1905" s="2"/>
      <c r="M1905" s="1"/>
    </row>
    <row r="1906" spans="1:13" x14ac:dyDescent="0.2">
      <c r="A1906" s="1"/>
      <c r="B1906" s="1"/>
      <c r="C1906" s="16"/>
      <c r="D1906" s="1"/>
      <c r="E1906" s="1"/>
      <c r="F1906" s="1"/>
      <c r="G1906" s="1"/>
      <c r="H1906" s="11"/>
      <c r="I1906" s="11"/>
      <c r="J1906" s="11"/>
      <c r="K1906" s="2"/>
      <c r="L1906" s="2"/>
      <c r="M1906" s="1"/>
    </row>
    <row r="1907" spans="1:13" x14ac:dyDescent="0.2">
      <c r="A1907" s="1"/>
      <c r="B1907" s="1"/>
      <c r="C1907" s="16"/>
      <c r="D1907" s="1"/>
      <c r="E1907" s="1"/>
      <c r="F1907" s="1"/>
      <c r="G1907" s="1"/>
      <c r="H1907" s="11"/>
      <c r="I1907" s="11"/>
      <c r="J1907" s="11"/>
      <c r="K1907" s="2"/>
      <c r="L1907" s="2"/>
      <c r="M1907" s="1"/>
    </row>
    <row r="1908" spans="1:13" x14ac:dyDescent="0.2">
      <c r="A1908" s="1"/>
      <c r="B1908" s="1"/>
      <c r="C1908" s="16"/>
      <c r="D1908" s="1"/>
      <c r="E1908" s="1"/>
      <c r="F1908" s="1"/>
      <c r="G1908" s="1"/>
      <c r="H1908" s="11"/>
      <c r="I1908" s="11"/>
      <c r="J1908" s="11"/>
      <c r="K1908" s="2"/>
      <c r="L1908" s="2"/>
      <c r="M1908" s="1"/>
    </row>
    <row r="1909" spans="1:13" x14ac:dyDescent="0.2">
      <c r="A1909" s="1"/>
      <c r="B1909" s="1"/>
      <c r="C1909" s="16"/>
      <c r="D1909" s="1"/>
      <c r="E1909" s="1"/>
      <c r="F1909" s="1"/>
      <c r="G1909" s="1"/>
      <c r="H1909" s="11"/>
      <c r="I1909" s="11"/>
      <c r="J1909" s="11"/>
      <c r="K1909" s="2"/>
      <c r="L1909" s="2"/>
      <c r="M1909" s="1"/>
    </row>
    <row r="1910" spans="1:13" x14ac:dyDescent="0.2">
      <c r="A1910" s="1"/>
      <c r="B1910" s="1"/>
      <c r="C1910" s="16"/>
      <c r="D1910" s="1"/>
      <c r="E1910" s="1"/>
      <c r="F1910" s="1"/>
      <c r="G1910" s="1"/>
      <c r="H1910" s="11"/>
      <c r="I1910" s="11"/>
      <c r="J1910" s="11"/>
      <c r="K1910" s="2"/>
      <c r="L1910" s="2"/>
      <c r="M1910" s="1"/>
    </row>
    <row r="1911" spans="1:13" x14ac:dyDescent="0.2">
      <c r="A1911" s="1"/>
      <c r="B1911" s="1"/>
      <c r="C1911" s="16"/>
      <c r="D1911" s="1"/>
      <c r="E1911" s="1"/>
      <c r="F1911" s="1"/>
      <c r="G1911" s="1"/>
      <c r="H1911" s="11"/>
      <c r="I1911" s="11"/>
      <c r="J1911" s="11"/>
      <c r="K1911" s="2"/>
      <c r="L1911" s="2"/>
      <c r="M1911" s="1"/>
    </row>
    <row r="1912" spans="1:13" x14ac:dyDescent="0.2">
      <c r="A1912" s="1"/>
      <c r="B1912" s="1"/>
      <c r="C1912" s="16"/>
      <c r="D1912" s="1"/>
      <c r="E1912" s="1"/>
      <c r="F1912" s="1"/>
      <c r="G1912" s="1"/>
      <c r="H1912" s="11"/>
      <c r="I1912" s="11"/>
      <c r="J1912" s="11"/>
      <c r="K1912" s="2"/>
      <c r="L1912" s="2"/>
      <c r="M1912" s="1"/>
    </row>
    <row r="1913" spans="1:13" x14ac:dyDescent="0.2">
      <c r="A1913" s="1"/>
      <c r="B1913" s="1"/>
      <c r="C1913" s="16"/>
      <c r="D1913" s="1"/>
      <c r="E1913" s="1"/>
      <c r="F1913" s="1"/>
      <c r="G1913" s="1"/>
      <c r="H1913" s="11"/>
      <c r="I1913" s="11"/>
      <c r="J1913" s="11"/>
      <c r="K1913" s="2"/>
      <c r="L1913" s="2"/>
      <c r="M1913" s="1"/>
    </row>
    <row r="1914" spans="1:13" x14ac:dyDescent="0.2">
      <c r="A1914" s="1"/>
      <c r="B1914" s="1"/>
      <c r="C1914" s="16"/>
      <c r="D1914" s="1"/>
      <c r="E1914" s="1"/>
      <c r="F1914" s="1"/>
      <c r="G1914" s="1"/>
      <c r="H1914" s="11"/>
      <c r="I1914" s="11"/>
      <c r="J1914" s="11"/>
      <c r="K1914" s="2"/>
      <c r="L1914" s="2"/>
      <c r="M1914" s="1"/>
    </row>
    <row r="1915" spans="1:13" x14ac:dyDescent="0.2">
      <c r="A1915" s="1"/>
      <c r="B1915" s="1"/>
      <c r="C1915" s="16"/>
      <c r="D1915" s="1"/>
      <c r="E1915" s="1"/>
      <c r="F1915" s="1"/>
      <c r="G1915" s="1"/>
      <c r="H1915" s="11"/>
      <c r="I1915" s="11"/>
      <c r="J1915" s="11"/>
      <c r="K1915" s="2"/>
      <c r="L1915" s="2"/>
      <c r="M1915" s="1"/>
    </row>
    <row r="1916" spans="1:13" x14ac:dyDescent="0.2">
      <c r="A1916" s="1"/>
      <c r="B1916" s="1"/>
      <c r="C1916" s="16"/>
      <c r="D1916" s="1"/>
      <c r="E1916" s="1"/>
      <c r="F1916" s="1"/>
      <c r="G1916" s="1"/>
      <c r="H1916" s="11"/>
      <c r="I1916" s="11"/>
      <c r="J1916" s="11"/>
      <c r="K1916" s="2"/>
      <c r="L1916" s="2"/>
      <c r="M1916" s="1"/>
    </row>
    <row r="1917" spans="1:13" x14ac:dyDescent="0.2">
      <c r="A1917" s="1"/>
      <c r="B1917" s="1"/>
      <c r="C1917" s="16"/>
      <c r="D1917" s="1"/>
      <c r="E1917" s="1"/>
      <c r="F1917" s="1"/>
      <c r="G1917" s="1"/>
      <c r="H1917" s="11"/>
      <c r="I1917" s="11"/>
      <c r="J1917" s="11"/>
      <c r="K1917" s="2"/>
      <c r="L1917" s="2"/>
      <c r="M1917" s="1"/>
    </row>
    <row r="1918" spans="1:13" x14ac:dyDescent="0.2">
      <c r="A1918" s="1"/>
      <c r="B1918" s="1"/>
      <c r="C1918" s="16"/>
      <c r="D1918" s="1"/>
      <c r="E1918" s="1"/>
      <c r="F1918" s="1"/>
      <c r="G1918" s="1"/>
      <c r="H1918" s="11"/>
      <c r="I1918" s="11"/>
      <c r="J1918" s="11"/>
      <c r="K1918" s="2"/>
      <c r="L1918" s="2"/>
      <c r="M1918" s="1"/>
    </row>
    <row r="1919" spans="1:13" x14ac:dyDescent="0.2">
      <c r="A1919" s="1"/>
      <c r="B1919" s="1"/>
      <c r="C1919" s="16"/>
      <c r="D1919" s="1"/>
      <c r="E1919" s="1"/>
      <c r="F1919" s="1"/>
      <c r="G1919" s="1"/>
      <c r="H1919" s="11"/>
      <c r="I1919" s="11"/>
      <c r="J1919" s="11"/>
      <c r="K1919" s="2"/>
      <c r="L1919" s="2"/>
      <c r="M1919" s="1"/>
    </row>
    <row r="1920" spans="1:13" x14ac:dyDescent="0.2">
      <c r="A1920" s="1"/>
      <c r="B1920" s="1"/>
      <c r="C1920" s="16"/>
      <c r="D1920" s="1"/>
      <c r="E1920" s="1"/>
      <c r="F1920" s="1"/>
      <c r="G1920" s="1"/>
      <c r="H1920" s="11"/>
      <c r="I1920" s="11"/>
      <c r="J1920" s="11"/>
      <c r="K1920" s="2"/>
      <c r="L1920" s="2"/>
      <c r="M1920" s="1"/>
    </row>
    <row r="1921" spans="1:13" x14ac:dyDescent="0.2">
      <c r="A1921" s="1"/>
      <c r="B1921" s="1"/>
      <c r="C1921" s="16"/>
      <c r="D1921" s="1"/>
      <c r="E1921" s="1"/>
      <c r="F1921" s="1"/>
      <c r="G1921" s="1"/>
      <c r="H1921" s="11"/>
      <c r="I1921" s="11"/>
      <c r="J1921" s="11"/>
      <c r="K1921" s="2"/>
      <c r="L1921" s="2"/>
      <c r="M1921" s="1"/>
    </row>
    <row r="1922" spans="1:13" x14ac:dyDescent="0.2">
      <c r="A1922" s="1"/>
      <c r="B1922" s="1"/>
      <c r="C1922" s="16"/>
      <c r="D1922" s="1"/>
      <c r="E1922" s="1"/>
      <c r="F1922" s="1"/>
      <c r="G1922" s="1"/>
      <c r="H1922" s="11"/>
      <c r="I1922" s="11"/>
      <c r="J1922" s="11"/>
      <c r="K1922" s="2"/>
      <c r="L1922" s="2"/>
      <c r="M1922" s="1"/>
    </row>
    <row r="1923" spans="1:13" x14ac:dyDescent="0.2">
      <c r="A1923" s="1"/>
      <c r="B1923" s="1"/>
      <c r="C1923" s="16"/>
      <c r="D1923" s="1"/>
      <c r="E1923" s="1"/>
      <c r="F1923" s="1"/>
      <c r="G1923" s="1"/>
      <c r="H1923" s="11"/>
      <c r="I1923" s="11"/>
      <c r="J1923" s="11"/>
      <c r="K1923" s="2"/>
      <c r="L1923" s="2"/>
      <c r="M1923" s="1"/>
    </row>
    <row r="1924" spans="1:13" x14ac:dyDescent="0.2">
      <c r="A1924" s="1"/>
      <c r="B1924" s="1"/>
      <c r="C1924" s="16"/>
      <c r="D1924" s="1"/>
      <c r="E1924" s="1"/>
      <c r="F1924" s="1"/>
      <c r="G1924" s="1"/>
      <c r="H1924" s="11"/>
      <c r="I1924" s="11"/>
      <c r="J1924" s="11"/>
      <c r="K1924" s="2"/>
      <c r="L1924" s="2"/>
      <c r="M1924" s="1"/>
    </row>
    <row r="1925" spans="1:13" x14ac:dyDescent="0.2">
      <c r="A1925" s="1"/>
      <c r="B1925" s="1"/>
      <c r="C1925" s="16"/>
      <c r="D1925" s="1"/>
      <c r="E1925" s="1"/>
      <c r="F1925" s="1"/>
      <c r="G1925" s="1"/>
      <c r="H1925" s="11"/>
      <c r="I1925" s="11"/>
      <c r="J1925" s="11"/>
      <c r="K1925" s="2"/>
      <c r="L1925" s="2"/>
      <c r="M1925" s="1"/>
    </row>
    <row r="1926" spans="1:13" x14ac:dyDescent="0.2">
      <c r="A1926" s="1"/>
      <c r="B1926" s="1"/>
      <c r="C1926" s="16"/>
      <c r="D1926" s="1"/>
      <c r="E1926" s="1"/>
      <c r="F1926" s="1"/>
      <c r="G1926" s="1"/>
      <c r="H1926" s="11"/>
      <c r="I1926" s="11"/>
      <c r="J1926" s="11"/>
      <c r="K1926" s="2"/>
      <c r="L1926" s="2"/>
      <c r="M1926" s="1"/>
    </row>
    <row r="1927" spans="1:13" x14ac:dyDescent="0.2">
      <c r="A1927" s="1"/>
      <c r="B1927" s="1"/>
      <c r="C1927" s="16"/>
      <c r="D1927" s="1"/>
      <c r="E1927" s="1"/>
      <c r="F1927" s="1"/>
      <c r="G1927" s="1"/>
      <c r="H1927" s="11"/>
      <c r="I1927" s="11"/>
      <c r="J1927" s="11"/>
      <c r="K1927" s="2"/>
      <c r="L1927" s="2"/>
      <c r="M1927" s="1"/>
    </row>
    <row r="1928" spans="1:13" x14ac:dyDescent="0.2">
      <c r="A1928" s="1"/>
      <c r="B1928" s="1"/>
      <c r="C1928" s="16"/>
      <c r="D1928" s="1"/>
      <c r="E1928" s="1"/>
      <c r="F1928" s="1"/>
      <c r="G1928" s="1"/>
      <c r="H1928" s="11"/>
      <c r="I1928" s="11"/>
      <c r="J1928" s="11"/>
      <c r="K1928" s="2"/>
      <c r="L1928" s="2"/>
      <c r="M1928" s="1"/>
    </row>
    <row r="1929" spans="1:13" x14ac:dyDescent="0.2">
      <c r="A1929" s="1"/>
      <c r="B1929" s="1"/>
      <c r="C1929" s="16"/>
      <c r="D1929" s="1"/>
      <c r="E1929" s="1"/>
      <c r="F1929" s="1"/>
      <c r="G1929" s="1"/>
      <c r="H1929" s="11"/>
      <c r="I1929" s="11"/>
      <c r="J1929" s="11"/>
      <c r="K1929" s="2"/>
      <c r="L1929" s="2"/>
      <c r="M1929" s="1"/>
    </row>
    <row r="1930" spans="1:13" x14ac:dyDescent="0.2">
      <c r="A1930" s="1"/>
      <c r="B1930" s="1"/>
      <c r="C1930" s="16"/>
      <c r="D1930" s="1"/>
      <c r="E1930" s="1"/>
      <c r="F1930" s="1"/>
      <c r="G1930" s="1"/>
      <c r="H1930" s="11"/>
      <c r="I1930" s="11"/>
      <c r="J1930" s="11"/>
      <c r="K1930" s="2"/>
      <c r="L1930" s="2"/>
      <c r="M1930" s="1"/>
    </row>
    <row r="1931" spans="1:13" x14ac:dyDescent="0.2">
      <c r="A1931" s="1"/>
      <c r="B1931" s="1"/>
      <c r="C1931" s="16"/>
      <c r="D1931" s="1"/>
      <c r="E1931" s="1"/>
      <c r="F1931" s="1"/>
      <c r="G1931" s="1"/>
      <c r="H1931" s="11"/>
      <c r="I1931" s="11"/>
      <c r="J1931" s="11"/>
      <c r="K1931" s="2"/>
      <c r="L1931" s="2"/>
      <c r="M1931" s="1"/>
    </row>
    <row r="1932" spans="1:13" x14ac:dyDescent="0.2">
      <c r="A1932" s="1"/>
      <c r="B1932" s="1"/>
      <c r="C1932" s="16"/>
      <c r="D1932" s="1"/>
      <c r="E1932" s="1"/>
      <c r="F1932" s="1"/>
      <c r="G1932" s="1"/>
      <c r="H1932" s="11"/>
      <c r="I1932" s="11"/>
      <c r="J1932" s="11"/>
      <c r="K1932" s="2"/>
      <c r="L1932" s="2"/>
      <c r="M1932" s="1"/>
    </row>
    <row r="1933" spans="1:13" x14ac:dyDescent="0.2">
      <c r="A1933" s="1"/>
      <c r="B1933" s="1"/>
      <c r="C1933" s="16"/>
      <c r="D1933" s="1"/>
      <c r="E1933" s="1"/>
      <c r="F1933" s="1"/>
      <c r="G1933" s="1"/>
      <c r="H1933" s="11"/>
      <c r="I1933" s="11"/>
      <c r="J1933" s="11"/>
      <c r="K1933" s="2"/>
      <c r="L1933" s="2"/>
      <c r="M1933" s="1"/>
    </row>
    <row r="1934" spans="1:13" x14ac:dyDescent="0.2">
      <c r="A1934" s="1"/>
      <c r="B1934" s="1"/>
      <c r="C1934" s="16"/>
      <c r="D1934" s="1"/>
      <c r="E1934" s="1"/>
      <c r="F1934" s="1"/>
      <c r="G1934" s="1"/>
      <c r="H1934" s="11"/>
      <c r="I1934" s="11"/>
      <c r="J1934" s="11"/>
      <c r="K1934" s="2"/>
      <c r="L1934" s="2"/>
      <c r="M1934" s="1"/>
    </row>
    <row r="1935" spans="1:13" x14ac:dyDescent="0.2">
      <c r="A1935" s="1"/>
      <c r="B1935" s="1"/>
      <c r="C1935" s="16"/>
      <c r="D1935" s="1"/>
      <c r="E1935" s="1"/>
      <c r="F1935" s="1"/>
      <c r="G1935" s="1"/>
      <c r="H1935" s="11"/>
      <c r="I1935" s="11"/>
      <c r="J1935" s="11"/>
      <c r="K1935" s="2"/>
      <c r="L1935" s="2"/>
      <c r="M1935" s="1"/>
    </row>
    <row r="1936" spans="1:13" x14ac:dyDescent="0.2">
      <c r="A1936" s="1"/>
      <c r="B1936" s="1"/>
      <c r="C1936" s="16"/>
      <c r="D1936" s="1"/>
      <c r="E1936" s="1"/>
      <c r="F1936" s="1"/>
      <c r="G1936" s="1"/>
      <c r="H1936" s="11"/>
      <c r="I1936" s="11"/>
      <c r="J1936" s="11"/>
      <c r="K1936" s="2"/>
      <c r="L1936" s="2"/>
      <c r="M1936" s="1"/>
    </row>
    <row r="1937" spans="1:13" x14ac:dyDescent="0.2">
      <c r="A1937" s="1"/>
      <c r="B1937" s="1"/>
      <c r="C1937" s="16"/>
      <c r="D1937" s="1"/>
      <c r="E1937" s="1"/>
      <c r="F1937" s="1"/>
      <c r="G1937" s="1"/>
      <c r="H1937" s="11"/>
      <c r="I1937" s="11"/>
      <c r="J1937" s="11"/>
      <c r="K1937" s="2"/>
      <c r="L1937" s="2"/>
      <c r="M1937" s="1"/>
    </row>
    <row r="1938" spans="1:13" x14ac:dyDescent="0.2">
      <c r="A1938" s="1"/>
      <c r="B1938" s="1"/>
      <c r="C1938" s="16"/>
      <c r="D1938" s="1"/>
      <c r="E1938" s="1"/>
      <c r="F1938" s="1"/>
      <c r="G1938" s="1"/>
      <c r="H1938" s="11"/>
      <c r="I1938" s="11"/>
      <c r="J1938" s="11"/>
      <c r="K1938" s="2"/>
      <c r="L1938" s="2"/>
      <c r="M1938" s="1"/>
    </row>
    <row r="1939" spans="1:13" x14ac:dyDescent="0.2">
      <c r="A1939" s="1"/>
      <c r="B1939" s="1"/>
      <c r="C1939" s="16"/>
      <c r="D1939" s="1"/>
      <c r="E1939" s="1"/>
      <c r="F1939" s="1"/>
      <c r="G1939" s="1"/>
      <c r="H1939" s="11"/>
      <c r="I1939" s="11"/>
      <c r="J1939" s="11"/>
      <c r="K1939" s="2"/>
      <c r="L1939" s="2"/>
      <c r="M1939" s="1"/>
    </row>
    <row r="1940" spans="1:13" x14ac:dyDescent="0.2">
      <c r="A1940" s="1"/>
      <c r="B1940" s="1"/>
      <c r="C1940" s="16"/>
      <c r="D1940" s="1"/>
      <c r="E1940" s="1"/>
      <c r="F1940" s="1"/>
      <c r="G1940" s="1"/>
      <c r="H1940" s="11"/>
      <c r="I1940" s="11"/>
      <c r="J1940" s="11"/>
      <c r="K1940" s="2"/>
      <c r="L1940" s="2"/>
      <c r="M1940" s="1"/>
    </row>
    <row r="1941" spans="1:13" x14ac:dyDescent="0.2">
      <c r="A1941" s="1"/>
      <c r="B1941" s="1"/>
      <c r="C1941" s="16"/>
      <c r="D1941" s="1"/>
      <c r="E1941" s="1"/>
      <c r="F1941" s="1"/>
      <c r="G1941" s="1"/>
      <c r="H1941" s="11"/>
      <c r="I1941" s="11"/>
      <c r="J1941" s="11"/>
      <c r="K1941" s="2"/>
      <c r="L1941" s="2"/>
      <c r="M1941" s="1"/>
    </row>
    <row r="1942" spans="1:13" x14ac:dyDescent="0.2">
      <c r="A1942" s="1"/>
      <c r="B1942" s="1"/>
      <c r="C1942" s="16"/>
      <c r="D1942" s="1"/>
      <c r="E1942" s="1"/>
      <c r="F1942" s="1"/>
      <c r="G1942" s="1"/>
      <c r="H1942" s="11"/>
      <c r="I1942" s="11"/>
      <c r="J1942" s="11"/>
      <c r="K1942" s="2"/>
      <c r="L1942" s="2"/>
      <c r="M1942" s="1"/>
    </row>
    <row r="1943" spans="1:13" x14ac:dyDescent="0.2">
      <c r="A1943" s="1"/>
      <c r="B1943" s="1"/>
      <c r="C1943" s="16"/>
      <c r="D1943" s="1"/>
      <c r="E1943" s="1"/>
      <c r="F1943" s="1"/>
      <c r="G1943" s="1"/>
      <c r="H1943" s="11"/>
      <c r="I1943" s="11"/>
      <c r="J1943" s="11"/>
      <c r="K1943" s="2"/>
      <c r="L1943" s="2"/>
      <c r="M1943" s="1"/>
    </row>
    <row r="1944" spans="1:13" x14ac:dyDescent="0.2">
      <c r="A1944" s="1"/>
      <c r="B1944" s="1"/>
      <c r="C1944" s="16"/>
      <c r="D1944" s="1"/>
      <c r="E1944" s="1"/>
      <c r="F1944" s="1"/>
      <c r="G1944" s="1"/>
      <c r="H1944" s="11"/>
      <c r="I1944" s="11"/>
      <c r="J1944" s="11"/>
      <c r="K1944" s="2"/>
      <c r="L1944" s="2"/>
      <c r="M1944" s="1"/>
    </row>
    <row r="1945" spans="1:13" x14ac:dyDescent="0.2">
      <c r="A1945" s="1"/>
      <c r="B1945" s="1"/>
      <c r="C1945" s="16"/>
      <c r="D1945" s="1"/>
      <c r="E1945" s="1"/>
      <c r="F1945" s="1"/>
      <c r="G1945" s="1"/>
      <c r="H1945" s="11"/>
      <c r="I1945" s="11"/>
      <c r="J1945" s="11"/>
      <c r="K1945" s="2"/>
      <c r="L1945" s="2"/>
      <c r="M1945" s="1"/>
    </row>
    <row r="1946" spans="1:13" x14ac:dyDescent="0.2">
      <c r="A1946" s="1"/>
      <c r="B1946" s="1"/>
      <c r="C1946" s="16"/>
      <c r="D1946" s="1"/>
      <c r="E1946" s="1"/>
      <c r="F1946" s="1"/>
      <c r="G1946" s="1"/>
      <c r="H1946" s="11"/>
      <c r="I1946" s="11"/>
      <c r="J1946" s="11"/>
      <c r="K1946" s="2"/>
      <c r="L1946" s="2"/>
      <c r="M1946" s="1"/>
    </row>
    <row r="1947" spans="1:13" x14ac:dyDescent="0.2">
      <c r="A1947" s="1"/>
      <c r="B1947" s="1"/>
      <c r="C1947" s="16"/>
      <c r="D1947" s="1"/>
      <c r="E1947" s="1"/>
      <c r="F1947" s="1"/>
      <c r="G1947" s="1"/>
      <c r="H1947" s="11"/>
      <c r="I1947" s="11"/>
      <c r="J1947" s="11"/>
      <c r="K1947" s="2"/>
      <c r="L1947" s="2"/>
      <c r="M1947" s="1"/>
    </row>
    <row r="1948" spans="1:13" x14ac:dyDescent="0.2">
      <c r="A1948" s="1"/>
      <c r="B1948" s="1"/>
      <c r="C1948" s="16"/>
      <c r="D1948" s="1"/>
      <c r="E1948" s="1"/>
      <c r="F1948" s="1"/>
      <c r="G1948" s="1"/>
      <c r="H1948" s="11"/>
      <c r="I1948" s="11"/>
      <c r="J1948" s="11"/>
      <c r="K1948" s="2"/>
      <c r="L1948" s="2"/>
      <c r="M1948" s="1"/>
    </row>
    <row r="1949" spans="1:13" x14ac:dyDescent="0.2">
      <c r="A1949" s="1"/>
      <c r="B1949" s="1"/>
      <c r="C1949" s="16"/>
      <c r="D1949" s="1"/>
      <c r="E1949" s="1"/>
      <c r="F1949" s="1"/>
      <c r="G1949" s="1"/>
      <c r="H1949" s="11"/>
      <c r="I1949" s="11"/>
      <c r="J1949" s="11"/>
      <c r="K1949" s="2"/>
      <c r="L1949" s="2"/>
      <c r="M1949" s="1"/>
    </row>
    <row r="1950" spans="1:13" x14ac:dyDescent="0.2">
      <c r="A1950" s="1"/>
      <c r="B1950" s="1"/>
      <c r="C1950" s="16"/>
      <c r="D1950" s="1"/>
      <c r="E1950" s="1"/>
      <c r="F1950" s="1"/>
      <c r="G1950" s="1"/>
      <c r="H1950" s="11"/>
      <c r="I1950" s="11"/>
      <c r="J1950" s="11"/>
      <c r="K1950" s="2"/>
      <c r="L1950" s="2"/>
      <c r="M1950" s="1"/>
    </row>
    <row r="1951" spans="1:13" x14ac:dyDescent="0.2">
      <c r="A1951" s="1"/>
      <c r="B1951" s="1"/>
      <c r="C1951" s="16"/>
      <c r="D1951" s="1"/>
      <c r="E1951" s="1"/>
      <c r="F1951" s="1"/>
      <c r="G1951" s="1"/>
      <c r="H1951" s="11"/>
      <c r="I1951" s="11"/>
      <c r="J1951" s="11"/>
      <c r="K1951" s="2"/>
      <c r="L1951" s="2"/>
      <c r="M1951" s="1"/>
    </row>
    <row r="1952" spans="1:13" x14ac:dyDescent="0.2">
      <c r="A1952" s="1"/>
      <c r="B1952" s="1"/>
      <c r="C1952" s="16"/>
      <c r="D1952" s="1"/>
      <c r="E1952" s="1"/>
      <c r="F1952" s="1"/>
      <c r="G1952" s="1"/>
      <c r="H1952" s="11"/>
      <c r="I1952" s="11"/>
      <c r="J1952" s="11"/>
      <c r="K1952" s="2"/>
      <c r="L1952" s="2"/>
      <c r="M1952" s="1"/>
    </row>
    <row r="1953" spans="1:13" x14ac:dyDescent="0.2">
      <c r="A1953" s="1"/>
      <c r="B1953" s="1"/>
      <c r="C1953" s="16"/>
      <c r="D1953" s="1"/>
      <c r="E1953" s="1"/>
      <c r="F1953" s="1"/>
      <c r="G1953" s="1"/>
      <c r="H1953" s="11"/>
      <c r="I1953" s="11"/>
      <c r="J1953" s="11"/>
      <c r="K1953" s="2"/>
      <c r="L1953" s="2"/>
      <c r="M1953" s="1"/>
    </row>
    <row r="1954" spans="1:13" x14ac:dyDescent="0.2">
      <c r="A1954" s="1"/>
      <c r="B1954" s="1"/>
      <c r="C1954" s="16"/>
      <c r="D1954" s="1"/>
      <c r="E1954" s="1"/>
      <c r="F1954" s="1"/>
      <c r="G1954" s="1"/>
      <c r="H1954" s="11"/>
      <c r="I1954" s="11"/>
      <c r="J1954" s="11"/>
      <c r="K1954" s="2"/>
      <c r="L1954" s="2"/>
      <c r="M1954" s="1"/>
    </row>
    <row r="1955" spans="1:13" x14ac:dyDescent="0.2">
      <c r="A1955" s="1"/>
      <c r="B1955" s="1"/>
      <c r="C1955" s="16"/>
      <c r="D1955" s="1"/>
      <c r="E1955" s="1"/>
      <c r="F1955" s="1"/>
      <c r="G1955" s="1"/>
      <c r="H1955" s="11"/>
      <c r="I1955" s="11"/>
      <c r="J1955" s="11"/>
      <c r="K1955" s="2"/>
      <c r="L1955" s="2"/>
      <c r="M1955" s="1"/>
    </row>
    <row r="1956" spans="1:13" x14ac:dyDescent="0.2">
      <c r="A1956" s="1"/>
      <c r="B1956" s="1"/>
      <c r="C1956" s="16"/>
      <c r="D1956" s="1"/>
      <c r="E1956" s="1"/>
      <c r="F1956" s="1"/>
      <c r="G1956" s="1"/>
      <c r="H1956" s="11"/>
      <c r="I1956" s="11"/>
      <c r="J1956" s="11"/>
      <c r="K1956" s="2"/>
      <c r="L1956" s="2"/>
      <c r="M1956" s="1"/>
    </row>
    <row r="1957" spans="1:13" x14ac:dyDescent="0.2">
      <c r="A1957" s="1"/>
      <c r="B1957" s="1"/>
      <c r="C1957" s="16"/>
      <c r="D1957" s="1"/>
      <c r="E1957" s="1"/>
      <c r="F1957" s="1"/>
      <c r="G1957" s="1"/>
      <c r="H1957" s="11"/>
      <c r="I1957" s="11"/>
      <c r="J1957" s="11"/>
      <c r="K1957" s="2"/>
      <c r="L1957" s="2"/>
      <c r="M1957" s="1"/>
    </row>
    <row r="1958" spans="1:13" x14ac:dyDescent="0.2">
      <c r="A1958" s="1"/>
      <c r="B1958" s="1"/>
      <c r="C1958" s="16"/>
      <c r="D1958" s="1"/>
      <c r="E1958" s="1"/>
      <c r="F1958" s="1"/>
      <c r="G1958" s="1"/>
      <c r="H1958" s="11"/>
      <c r="I1958" s="11"/>
      <c r="J1958" s="11"/>
      <c r="K1958" s="2"/>
      <c r="L1958" s="2"/>
      <c r="M1958" s="1"/>
    </row>
    <row r="1959" spans="1:13" x14ac:dyDescent="0.2">
      <c r="A1959" s="1"/>
      <c r="B1959" s="1"/>
      <c r="C1959" s="16"/>
      <c r="D1959" s="1"/>
      <c r="E1959" s="1"/>
      <c r="F1959" s="1"/>
      <c r="G1959" s="1"/>
      <c r="H1959" s="11"/>
      <c r="I1959" s="11"/>
      <c r="J1959" s="11"/>
      <c r="K1959" s="2"/>
      <c r="L1959" s="2"/>
      <c r="M1959" s="1"/>
    </row>
    <row r="1960" spans="1:13" x14ac:dyDescent="0.2">
      <c r="A1960" s="1"/>
      <c r="B1960" s="1"/>
      <c r="C1960" s="16"/>
      <c r="D1960" s="1"/>
      <c r="E1960" s="1"/>
      <c r="F1960" s="1"/>
      <c r="G1960" s="1"/>
      <c r="H1960" s="11"/>
      <c r="I1960" s="11"/>
      <c r="J1960" s="11"/>
      <c r="K1960" s="2"/>
      <c r="L1960" s="2"/>
      <c r="M1960" s="1"/>
    </row>
    <row r="1961" spans="1:13" x14ac:dyDescent="0.2">
      <c r="A1961" s="1"/>
      <c r="B1961" s="1"/>
      <c r="C1961" s="16"/>
      <c r="D1961" s="1"/>
      <c r="E1961" s="1"/>
      <c r="F1961" s="1"/>
      <c r="G1961" s="1"/>
      <c r="H1961" s="11"/>
      <c r="I1961" s="11"/>
      <c r="J1961" s="11"/>
      <c r="K1961" s="2"/>
      <c r="L1961" s="2"/>
      <c r="M1961" s="1"/>
    </row>
    <row r="1962" spans="1:13" x14ac:dyDescent="0.2">
      <c r="A1962" s="1"/>
      <c r="B1962" s="1"/>
      <c r="C1962" s="16"/>
      <c r="D1962" s="1"/>
      <c r="E1962" s="1"/>
      <c r="F1962" s="1"/>
      <c r="G1962" s="1"/>
      <c r="H1962" s="11"/>
      <c r="I1962" s="11"/>
      <c r="J1962" s="11"/>
      <c r="K1962" s="2"/>
      <c r="L1962" s="2"/>
      <c r="M1962" s="1"/>
    </row>
    <row r="1963" spans="1:13" x14ac:dyDescent="0.2">
      <c r="A1963" s="1"/>
      <c r="B1963" s="1"/>
      <c r="C1963" s="16"/>
      <c r="D1963" s="1"/>
      <c r="E1963" s="1"/>
      <c r="F1963" s="1"/>
      <c r="G1963" s="1"/>
      <c r="H1963" s="11"/>
      <c r="I1963" s="11"/>
      <c r="J1963" s="11"/>
      <c r="K1963" s="2"/>
      <c r="L1963" s="2"/>
      <c r="M1963" s="1"/>
    </row>
    <row r="1964" spans="1:13" x14ac:dyDescent="0.2">
      <c r="A1964" s="1"/>
      <c r="B1964" s="1"/>
      <c r="C1964" s="16"/>
      <c r="D1964" s="1"/>
      <c r="E1964" s="1"/>
      <c r="F1964" s="1"/>
      <c r="G1964" s="1"/>
      <c r="H1964" s="11"/>
      <c r="I1964" s="11"/>
      <c r="J1964" s="11"/>
      <c r="K1964" s="2"/>
      <c r="L1964" s="2"/>
      <c r="M1964" s="1"/>
    </row>
    <row r="1965" spans="1:13" x14ac:dyDescent="0.2">
      <c r="A1965" s="1"/>
      <c r="B1965" s="1"/>
      <c r="C1965" s="16"/>
      <c r="D1965" s="1"/>
      <c r="E1965" s="1"/>
      <c r="F1965" s="1"/>
      <c r="G1965" s="1"/>
      <c r="H1965" s="11"/>
      <c r="I1965" s="11"/>
      <c r="J1965" s="11"/>
      <c r="K1965" s="2"/>
      <c r="L1965" s="2"/>
      <c r="M1965" s="1"/>
    </row>
    <row r="1966" spans="1:13" x14ac:dyDescent="0.2">
      <c r="A1966" s="1"/>
      <c r="B1966" s="1"/>
      <c r="C1966" s="16"/>
      <c r="D1966" s="1"/>
      <c r="E1966" s="1"/>
      <c r="F1966" s="1"/>
      <c r="G1966" s="1"/>
      <c r="H1966" s="11"/>
      <c r="I1966" s="11"/>
      <c r="J1966" s="11"/>
      <c r="K1966" s="2"/>
      <c r="L1966" s="2"/>
      <c r="M1966" s="1"/>
    </row>
    <row r="1967" spans="1:13" x14ac:dyDescent="0.2">
      <c r="A1967" s="1"/>
      <c r="B1967" s="1"/>
      <c r="C1967" s="16"/>
      <c r="D1967" s="1"/>
      <c r="E1967" s="1"/>
      <c r="F1967" s="1"/>
      <c r="G1967" s="1"/>
      <c r="H1967" s="11"/>
      <c r="I1967" s="11"/>
      <c r="J1967" s="11"/>
      <c r="K1967" s="2"/>
      <c r="L1967" s="2"/>
      <c r="M1967" s="1"/>
    </row>
    <row r="1968" spans="1:13" x14ac:dyDescent="0.2">
      <c r="A1968" s="1"/>
      <c r="B1968" s="1"/>
      <c r="C1968" s="16"/>
      <c r="D1968" s="1"/>
      <c r="E1968" s="1"/>
      <c r="F1968" s="1"/>
      <c r="G1968" s="1"/>
      <c r="H1968" s="11"/>
      <c r="I1968" s="11"/>
      <c r="J1968" s="11"/>
      <c r="K1968" s="2"/>
      <c r="L1968" s="2"/>
      <c r="M1968" s="1"/>
    </row>
    <row r="1969" spans="1:13" x14ac:dyDescent="0.2">
      <c r="A1969" s="1"/>
      <c r="B1969" s="1"/>
      <c r="C1969" s="16"/>
      <c r="D1969" s="1"/>
      <c r="E1969" s="1"/>
      <c r="F1969" s="1"/>
      <c r="G1969" s="1"/>
      <c r="H1969" s="11"/>
      <c r="I1969" s="11"/>
      <c r="J1969" s="11"/>
      <c r="K1969" s="2"/>
      <c r="L1969" s="2"/>
      <c r="M1969" s="1"/>
    </row>
    <row r="1970" spans="1:13" x14ac:dyDescent="0.2">
      <c r="A1970" s="1"/>
      <c r="B1970" s="1"/>
      <c r="C1970" s="16"/>
      <c r="D1970" s="1"/>
      <c r="E1970" s="1"/>
      <c r="F1970" s="1"/>
      <c r="G1970" s="1"/>
      <c r="H1970" s="11"/>
      <c r="I1970" s="11"/>
      <c r="J1970" s="11"/>
      <c r="K1970" s="2"/>
      <c r="L1970" s="2"/>
      <c r="M1970" s="1"/>
    </row>
    <row r="1971" spans="1:13" x14ac:dyDescent="0.2">
      <c r="A1971" s="1"/>
      <c r="B1971" s="1"/>
      <c r="C1971" s="16"/>
      <c r="D1971" s="1"/>
      <c r="E1971" s="1"/>
      <c r="F1971" s="1"/>
      <c r="G1971" s="1"/>
      <c r="H1971" s="11"/>
      <c r="I1971" s="11"/>
      <c r="J1971" s="11"/>
      <c r="K1971" s="2"/>
      <c r="L1971" s="2"/>
      <c r="M1971" s="1"/>
    </row>
    <row r="1972" spans="1:13" x14ac:dyDescent="0.2">
      <c r="A1972" s="1"/>
      <c r="B1972" s="1"/>
      <c r="C1972" s="16"/>
      <c r="D1972" s="1"/>
      <c r="E1972" s="1"/>
      <c r="F1972" s="1"/>
      <c r="G1972" s="1"/>
      <c r="H1972" s="11"/>
      <c r="I1972" s="11"/>
      <c r="J1972" s="11"/>
      <c r="K1972" s="2"/>
      <c r="L1972" s="2"/>
      <c r="M1972" s="1"/>
    </row>
    <row r="1973" spans="1:13" x14ac:dyDescent="0.2">
      <c r="A1973" s="1"/>
      <c r="B1973" s="1"/>
      <c r="C1973" s="16"/>
      <c r="D1973" s="1"/>
      <c r="E1973" s="1"/>
      <c r="F1973" s="1"/>
      <c r="G1973" s="1"/>
      <c r="H1973" s="11"/>
      <c r="I1973" s="11"/>
      <c r="J1973" s="11"/>
      <c r="K1973" s="2"/>
      <c r="L1973" s="2"/>
      <c r="M1973" s="1"/>
    </row>
    <row r="1974" spans="1:13" x14ac:dyDescent="0.2">
      <c r="A1974" s="1"/>
      <c r="B1974" s="1"/>
      <c r="C1974" s="16"/>
      <c r="D1974" s="1"/>
      <c r="E1974" s="1"/>
      <c r="F1974" s="1"/>
      <c r="G1974" s="1"/>
      <c r="H1974" s="11"/>
      <c r="I1974" s="11"/>
      <c r="J1974" s="11"/>
      <c r="K1974" s="2"/>
      <c r="L1974" s="2"/>
      <c r="M1974" s="1"/>
    </row>
    <row r="1975" spans="1:13" x14ac:dyDescent="0.2">
      <c r="A1975" s="1"/>
      <c r="B1975" s="1"/>
      <c r="C1975" s="16"/>
      <c r="D1975" s="1"/>
      <c r="E1975" s="1"/>
      <c r="F1975" s="1"/>
      <c r="G1975" s="1"/>
      <c r="H1975" s="11"/>
      <c r="I1975" s="11"/>
      <c r="J1975" s="11"/>
      <c r="K1975" s="2"/>
      <c r="L1975" s="2"/>
      <c r="M1975" s="1"/>
    </row>
    <row r="1976" spans="1:13" x14ac:dyDescent="0.2">
      <c r="A1976" s="1"/>
      <c r="B1976" s="1"/>
      <c r="C1976" s="16"/>
      <c r="D1976" s="1"/>
      <c r="E1976" s="1"/>
      <c r="F1976" s="1"/>
      <c r="G1976" s="1"/>
      <c r="H1976" s="11"/>
      <c r="I1976" s="11"/>
      <c r="J1976" s="11"/>
      <c r="K1976" s="2"/>
      <c r="L1976" s="2"/>
      <c r="M1976" s="1"/>
    </row>
    <row r="1977" spans="1:13" x14ac:dyDescent="0.2">
      <c r="A1977" s="1"/>
      <c r="B1977" s="1"/>
      <c r="C1977" s="16"/>
      <c r="D1977" s="1"/>
      <c r="E1977" s="1"/>
      <c r="F1977" s="1"/>
      <c r="G1977" s="1"/>
      <c r="H1977" s="11"/>
      <c r="I1977" s="11"/>
      <c r="J1977" s="11"/>
      <c r="K1977" s="2"/>
      <c r="L1977" s="2"/>
      <c r="M1977" s="1"/>
    </row>
    <row r="1978" spans="1:13" x14ac:dyDescent="0.2">
      <c r="A1978" s="1"/>
      <c r="B1978" s="1"/>
      <c r="C1978" s="16"/>
      <c r="D1978" s="1"/>
      <c r="E1978" s="1"/>
      <c r="F1978" s="1"/>
      <c r="G1978" s="1"/>
      <c r="H1978" s="11"/>
      <c r="I1978" s="11"/>
      <c r="J1978" s="11"/>
      <c r="K1978" s="2"/>
      <c r="L1978" s="2"/>
      <c r="M1978" s="1"/>
    </row>
    <row r="1979" spans="1:13" x14ac:dyDescent="0.2">
      <c r="A1979" s="1"/>
      <c r="B1979" s="1"/>
      <c r="C1979" s="16"/>
      <c r="D1979" s="1"/>
      <c r="E1979" s="1"/>
      <c r="F1979" s="1"/>
      <c r="G1979" s="1"/>
      <c r="H1979" s="11"/>
      <c r="I1979" s="11"/>
      <c r="J1979" s="11"/>
      <c r="K1979" s="2"/>
      <c r="L1979" s="2"/>
      <c r="M1979" s="1"/>
    </row>
    <row r="1980" spans="1:13" x14ac:dyDescent="0.2">
      <c r="A1980" s="1"/>
      <c r="B1980" s="1"/>
      <c r="C1980" s="16"/>
      <c r="D1980" s="1"/>
      <c r="E1980" s="1"/>
      <c r="F1980" s="1"/>
      <c r="G1980" s="1"/>
      <c r="H1980" s="11"/>
      <c r="I1980" s="11"/>
      <c r="J1980" s="11"/>
      <c r="K1980" s="2"/>
      <c r="L1980" s="2"/>
      <c r="M1980" s="1"/>
    </row>
    <row r="1981" spans="1:13" x14ac:dyDescent="0.2">
      <c r="A1981" s="1"/>
      <c r="B1981" s="1"/>
      <c r="C1981" s="16"/>
      <c r="D1981" s="1"/>
      <c r="E1981" s="1"/>
      <c r="F1981" s="1"/>
      <c r="G1981" s="1"/>
      <c r="H1981" s="11"/>
      <c r="I1981" s="11"/>
      <c r="J1981" s="11"/>
      <c r="K1981" s="2"/>
      <c r="L1981" s="2"/>
      <c r="M1981" s="1"/>
    </row>
    <row r="1982" spans="1:13" x14ac:dyDescent="0.2">
      <c r="A1982" s="1"/>
      <c r="B1982" s="1"/>
      <c r="C1982" s="16"/>
      <c r="D1982" s="1"/>
      <c r="E1982" s="1"/>
      <c r="F1982" s="1"/>
      <c r="G1982" s="1"/>
      <c r="H1982" s="11"/>
      <c r="I1982" s="11"/>
      <c r="J1982" s="11"/>
      <c r="K1982" s="2"/>
      <c r="L1982" s="2"/>
      <c r="M1982" s="1"/>
    </row>
    <row r="1983" spans="1:13" x14ac:dyDescent="0.2">
      <c r="A1983" s="1"/>
      <c r="B1983" s="1"/>
      <c r="C1983" s="16"/>
      <c r="D1983" s="1"/>
      <c r="E1983" s="1"/>
      <c r="F1983" s="1"/>
      <c r="G1983" s="1"/>
      <c r="H1983" s="11"/>
      <c r="I1983" s="11"/>
      <c r="J1983" s="11"/>
      <c r="K1983" s="2"/>
      <c r="L1983" s="2"/>
      <c r="M1983" s="1"/>
    </row>
    <row r="1984" spans="1:13" x14ac:dyDescent="0.2">
      <c r="A1984" s="1"/>
      <c r="B1984" s="1"/>
      <c r="C1984" s="16"/>
      <c r="D1984" s="1"/>
      <c r="E1984" s="1"/>
      <c r="F1984" s="1"/>
      <c r="G1984" s="1"/>
      <c r="H1984" s="11"/>
      <c r="I1984" s="11"/>
      <c r="J1984" s="11"/>
      <c r="K1984" s="2"/>
      <c r="L1984" s="2"/>
      <c r="M1984" s="1"/>
    </row>
    <row r="1985" spans="1:13" x14ac:dyDescent="0.2">
      <c r="A1985" s="1"/>
      <c r="B1985" s="1"/>
      <c r="C1985" s="16"/>
      <c r="D1985" s="1"/>
      <c r="E1985" s="1"/>
      <c r="F1985" s="1"/>
      <c r="G1985" s="1"/>
      <c r="H1985" s="11"/>
      <c r="I1985" s="11"/>
      <c r="J1985" s="11"/>
      <c r="K1985" s="2"/>
      <c r="L1985" s="2"/>
      <c r="M1985" s="1"/>
    </row>
    <row r="1986" spans="1:13" x14ac:dyDescent="0.2">
      <c r="A1986" s="1"/>
      <c r="B1986" s="1"/>
      <c r="C1986" s="16"/>
      <c r="D1986" s="1"/>
      <c r="E1986" s="1"/>
      <c r="F1986" s="1"/>
      <c r="G1986" s="1"/>
      <c r="H1986" s="11"/>
      <c r="I1986" s="11"/>
      <c r="J1986" s="11"/>
      <c r="K1986" s="2"/>
      <c r="L1986" s="2"/>
      <c r="M1986" s="1"/>
    </row>
    <row r="1987" spans="1:13" x14ac:dyDescent="0.2">
      <c r="A1987" s="1"/>
      <c r="B1987" s="1"/>
      <c r="C1987" s="16"/>
      <c r="D1987" s="1"/>
      <c r="E1987" s="1"/>
      <c r="F1987" s="1"/>
      <c r="G1987" s="1"/>
      <c r="H1987" s="11"/>
      <c r="I1987" s="11"/>
      <c r="J1987" s="11"/>
      <c r="K1987" s="2"/>
      <c r="L1987" s="2"/>
      <c r="M1987" s="1"/>
    </row>
    <row r="1988" spans="1:13" x14ac:dyDescent="0.2">
      <c r="A1988" s="1"/>
      <c r="B1988" s="1"/>
      <c r="C1988" s="16"/>
      <c r="D1988" s="1"/>
      <c r="E1988" s="1"/>
      <c r="F1988" s="1"/>
      <c r="G1988" s="1"/>
      <c r="H1988" s="11"/>
      <c r="I1988" s="11"/>
      <c r="J1988" s="11"/>
      <c r="K1988" s="2"/>
      <c r="L1988" s="2"/>
      <c r="M1988" s="1"/>
    </row>
    <row r="1989" spans="1:13" x14ac:dyDescent="0.2">
      <c r="A1989" s="1"/>
      <c r="B1989" s="1"/>
      <c r="C1989" s="16"/>
      <c r="D1989" s="1"/>
      <c r="E1989" s="1"/>
      <c r="F1989" s="1"/>
      <c r="G1989" s="1"/>
      <c r="H1989" s="11"/>
      <c r="I1989" s="11"/>
      <c r="J1989" s="11"/>
      <c r="K1989" s="2"/>
      <c r="L1989" s="2"/>
      <c r="M1989" s="1"/>
    </row>
    <row r="1990" spans="1:13" x14ac:dyDescent="0.2">
      <c r="A1990" s="1"/>
      <c r="B1990" s="1"/>
      <c r="C1990" s="16"/>
      <c r="D1990" s="1"/>
      <c r="E1990" s="1"/>
      <c r="F1990" s="1"/>
      <c r="G1990" s="1"/>
      <c r="H1990" s="11"/>
      <c r="I1990" s="11"/>
      <c r="J1990" s="11"/>
      <c r="K1990" s="2"/>
      <c r="L1990" s="2"/>
      <c r="M1990" s="1"/>
    </row>
    <row r="1991" spans="1:13" x14ac:dyDescent="0.2">
      <c r="A1991" s="1"/>
      <c r="B1991" s="1"/>
      <c r="C1991" s="16"/>
      <c r="D1991" s="1"/>
      <c r="E1991" s="1"/>
      <c r="F1991" s="1"/>
      <c r="G1991" s="1"/>
      <c r="H1991" s="11"/>
      <c r="I1991" s="11"/>
      <c r="J1991" s="11"/>
      <c r="K1991" s="2"/>
      <c r="L1991" s="2"/>
      <c r="M1991" s="1"/>
    </row>
    <row r="1992" spans="1:13" x14ac:dyDescent="0.2">
      <c r="A1992" s="1"/>
      <c r="B1992" s="1"/>
      <c r="C1992" s="16"/>
      <c r="D1992" s="1"/>
      <c r="E1992" s="1"/>
      <c r="F1992" s="1"/>
      <c r="G1992" s="1"/>
      <c r="H1992" s="11"/>
      <c r="I1992" s="11"/>
      <c r="J1992" s="11"/>
      <c r="K1992" s="2"/>
      <c r="L1992" s="2"/>
      <c r="M1992" s="1"/>
    </row>
    <row r="1993" spans="1:13" x14ac:dyDescent="0.2">
      <c r="A1993" s="1"/>
      <c r="B1993" s="1"/>
      <c r="C1993" s="16"/>
      <c r="D1993" s="1"/>
      <c r="E1993" s="1"/>
      <c r="F1993" s="1"/>
      <c r="G1993" s="1"/>
      <c r="H1993" s="11"/>
      <c r="I1993" s="11"/>
      <c r="J1993" s="11"/>
      <c r="K1993" s="2"/>
      <c r="L1993" s="2"/>
      <c r="M1993" s="1"/>
    </row>
    <row r="1994" spans="1:13" x14ac:dyDescent="0.2">
      <c r="A1994" s="1"/>
      <c r="B1994" s="1"/>
      <c r="C1994" s="16"/>
      <c r="D1994" s="1"/>
      <c r="E1994" s="1"/>
      <c r="F1994" s="1"/>
      <c r="G1994" s="1"/>
      <c r="H1994" s="11"/>
      <c r="I1994" s="11"/>
      <c r="J1994" s="11"/>
      <c r="K1994" s="2"/>
      <c r="L1994" s="2"/>
      <c r="M1994" s="1"/>
    </row>
    <row r="1995" spans="1:13" x14ac:dyDescent="0.2">
      <c r="A1995" s="1"/>
      <c r="B1995" s="1"/>
      <c r="C1995" s="16"/>
      <c r="D1995" s="1"/>
      <c r="E1995" s="1"/>
      <c r="F1995" s="1"/>
      <c r="G1995" s="1"/>
      <c r="H1995" s="11"/>
      <c r="I1995" s="11"/>
      <c r="J1995" s="11"/>
      <c r="K1995" s="2"/>
      <c r="L1995" s="2"/>
      <c r="M1995" s="1"/>
    </row>
    <row r="1996" spans="1:13" x14ac:dyDescent="0.2">
      <c r="A1996" s="1"/>
      <c r="B1996" s="1"/>
      <c r="C1996" s="16"/>
      <c r="D1996" s="1"/>
      <c r="E1996" s="1"/>
      <c r="F1996" s="1"/>
      <c r="G1996" s="1"/>
      <c r="H1996" s="11"/>
      <c r="I1996" s="11"/>
      <c r="J1996" s="11"/>
      <c r="K1996" s="2"/>
      <c r="L1996" s="2"/>
      <c r="M1996" s="1"/>
    </row>
    <row r="1997" spans="1:13" x14ac:dyDescent="0.2">
      <c r="A1997" s="1"/>
      <c r="B1997" s="1"/>
      <c r="C1997" s="16"/>
      <c r="D1997" s="1"/>
      <c r="E1997" s="1"/>
      <c r="F1997" s="1"/>
      <c r="G1997" s="1"/>
      <c r="H1997" s="11"/>
      <c r="I1997" s="11"/>
      <c r="J1997" s="11"/>
      <c r="K1997" s="2"/>
      <c r="L1997" s="2"/>
      <c r="M1997" s="1"/>
    </row>
    <row r="1998" spans="1:13" x14ac:dyDescent="0.2">
      <c r="A1998" s="1"/>
      <c r="B1998" s="1"/>
      <c r="C1998" s="16"/>
      <c r="D1998" s="1"/>
      <c r="E1998" s="1"/>
      <c r="F1998" s="1"/>
      <c r="G1998" s="1"/>
      <c r="H1998" s="11"/>
      <c r="I1998" s="11"/>
      <c r="J1998" s="11"/>
      <c r="K1998" s="2"/>
      <c r="L1998" s="2"/>
      <c r="M1998" s="1"/>
    </row>
    <row r="1999" spans="1:13" x14ac:dyDescent="0.2">
      <c r="A1999" s="1"/>
      <c r="B1999" s="1"/>
      <c r="C1999" s="16"/>
      <c r="D1999" s="1"/>
      <c r="E1999" s="1"/>
      <c r="F1999" s="1"/>
      <c r="G1999" s="1"/>
      <c r="H1999" s="11"/>
      <c r="I1999" s="11"/>
      <c r="J1999" s="11"/>
      <c r="K1999" s="2"/>
      <c r="L1999" s="2"/>
      <c r="M1999" s="1"/>
    </row>
    <row r="2000" spans="1:13" x14ac:dyDescent="0.2">
      <c r="A2000" s="1"/>
      <c r="B2000" s="1"/>
      <c r="C2000" s="16"/>
      <c r="D2000" s="1"/>
      <c r="E2000" s="1"/>
      <c r="F2000" s="1"/>
      <c r="G2000" s="1"/>
      <c r="H2000" s="11"/>
      <c r="I2000" s="11"/>
      <c r="J2000" s="11"/>
      <c r="K2000" s="2"/>
      <c r="L2000" s="2"/>
      <c r="M2000" s="1"/>
    </row>
    <row r="2001" spans="1:13" x14ac:dyDescent="0.2">
      <c r="A2001" s="1"/>
      <c r="B2001" s="1"/>
      <c r="C2001" s="16"/>
      <c r="D2001" s="1"/>
      <c r="E2001" s="1"/>
      <c r="F2001" s="1"/>
      <c r="G2001" s="1"/>
      <c r="H2001" s="11"/>
      <c r="I2001" s="11"/>
      <c r="J2001" s="11"/>
      <c r="K2001" s="2"/>
      <c r="L2001" s="2"/>
      <c r="M2001" s="1"/>
    </row>
    <row r="2002" spans="1:13" x14ac:dyDescent="0.2">
      <c r="A2002" s="1"/>
      <c r="B2002" s="1"/>
      <c r="C2002" s="16"/>
      <c r="D2002" s="1"/>
      <c r="E2002" s="1"/>
      <c r="F2002" s="1"/>
      <c r="G2002" s="1"/>
      <c r="H2002" s="11"/>
      <c r="I2002" s="11"/>
      <c r="J2002" s="11"/>
      <c r="K2002" s="2"/>
      <c r="L2002" s="2"/>
      <c r="M2002" s="1"/>
    </row>
    <row r="2003" spans="1:13" x14ac:dyDescent="0.2">
      <c r="A2003" s="1"/>
      <c r="B2003" s="1"/>
      <c r="C2003" s="16"/>
      <c r="D2003" s="1"/>
      <c r="E2003" s="1"/>
      <c r="F2003" s="1"/>
      <c r="G2003" s="1"/>
      <c r="H2003" s="11"/>
      <c r="I2003" s="11"/>
      <c r="J2003" s="11"/>
      <c r="K2003" s="2"/>
      <c r="L2003" s="2"/>
      <c r="M2003" s="1"/>
    </row>
    <row r="2004" spans="1:13" x14ac:dyDescent="0.2">
      <c r="A2004" s="1"/>
      <c r="B2004" s="1"/>
      <c r="C2004" s="16"/>
      <c r="D2004" s="1"/>
      <c r="E2004" s="1"/>
      <c r="F2004" s="1"/>
      <c r="G2004" s="1"/>
      <c r="H2004" s="11"/>
      <c r="I2004" s="11"/>
      <c r="J2004" s="11"/>
      <c r="K2004" s="2"/>
      <c r="L2004" s="2"/>
      <c r="M2004" s="1"/>
    </row>
    <row r="2005" spans="1:13" x14ac:dyDescent="0.2">
      <c r="A2005" s="1"/>
      <c r="B2005" s="1"/>
      <c r="C2005" s="16"/>
      <c r="D2005" s="1"/>
      <c r="E2005" s="1"/>
      <c r="F2005" s="1"/>
      <c r="G2005" s="1"/>
      <c r="H2005" s="11"/>
      <c r="I2005" s="11"/>
      <c r="J2005" s="11"/>
      <c r="K2005" s="2"/>
      <c r="L2005" s="2"/>
      <c r="M2005" s="1"/>
    </row>
    <row r="2006" spans="1:13" x14ac:dyDescent="0.2">
      <c r="A2006" s="1"/>
      <c r="B2006" s="1"/>
      <c r="C2006" s="16"/>
      <c r="D2006" s="1"/>
      <c r="E2006" s="1"/>
      <c r="F2006" s="1"/>
      <c r="G2006" s="1"/>
      <c r="H2006" s="11"/>
      <c r="I2006" s="11"/>
      <c r="J2006" s="11"/>
      <c r="K2006" s="2"/>
      <c r="L2006" s="2"/>
      <c r="M2006" s="1"/>
    </row>
    <row r="2007" spans="1:13" x14ac:dyDescent="0.2">
      <c r="A2007" s="1"/>
      <c r="B2007" s="1"/>
      <c r="C2007" s="16"/>
      <c r="D2007" s="1"/>
      <c r="E2007" s="1"/>
      <c r="F2007" s="1"/>
      <c r="G2007" s="1"/>
      <c r="H2007" s="11"/>
      <c r="I2007" s="11"/>
      <c r="J2007" s="11"/>
      <c r="K2007" s="2"/>
      <c r="L2007" s="2"/>
      <c r="M2007" s="1"/>
    </row>
    <row r="2008" spans="1:13" x14ac:dyDescent="0.2">
      <c r="A2008" s="1"/>
      <c r="B2008" s="1"/>
      <c r="C2008" s="16"/>
      <c r="D2008" s="1"/>
      <c r="E2008" s="1"/>
      <c r="F2008" s="1"/>
      <c r="G2008" s="1"/>
      <c r="H2008" s="11"/>
      <c r="I2008" s="11"/>
      <c r="J2008" s="11"/>
      <c r="K2008" s="2"/>
      <c r="L2008" s="2"/>
      <c r="M2008" s="1"/>
    </row>
    <row r="2009" spans="1:13" x14ac:dyDescent="0.2">
      <c r="A2009" s="1"/>
      <c r="B2009" s="1"/>
      <c r="C2009" s="16"/>
      <c r="D2009" s="1"/>
      <c r="E2009" s="1"/>
      <c r="F2009" s="1"/>
      <c r="G2009" s="1"/>
      <c r="H2009" s="11"/>
      <c r="I2009" s="11"/>
      <c r="J2009" s="11"/>
      <c r="K2009" s="2"/>
      <c r="L2009" s="2"/>
      <c r="M2009" s="1"/>
    </row>
    <row r="2010" spans="1:13" x14ac:dyDescent="0.2">
      <c r="A2010" s="1"/>
      <c r="B2010" s="1"/>
      <c r="C2010" s="16"/>
      <c r="D2010" s="1"/>
      <c r="E2010" s="1"/>
      <c r="F2010" s="1"/>
      <c r="G2010" s="1"/>
      <c r="H2010" s="11"/>
      <c r="I2010" s="11"/>
      <c r="J2010" s="11"/>
      <c r="K2010" s="2"/>
      <c r="L2010" s="2"/>
      <c r="M2010" s="1"/>
    </row>
    <row r="2011" spans="1:13" x14ac:dyDescent="0.2">
      <c r="A2011" s="1"/>
      <c r="B2011" s="1"/>
      <c r="C2011" s="16"/>
      <c r="D2011" s="1"/>
      <c r="E2011" s="1"/>
      <c r="F2011" s="1"/>
      <c r="G2011" s="1"/>
      <c r="H2011" s="11"/>
      <c r="I2011" s="11"/>
      <c r="J2011" s="11"/>
      <c r="K2011" s="2"/>
      <c r="L2011" s="2"/>
      <c r="M2011" s="1"/>
    </row>
    <row r="2012" spans="1:13" x14ac:dyDescent="0.2">
      <c r="A2012" s="1"/>
      <c r="B2012" s="1"/>
      <c r="C2012" s="16"/>
      <c r="D2012" s="1"/>
      <c r="E2012" s="1"/>
      <c r="F2012" s="1"/>
      <c r="G2012" s="1"/>
      <c r="H2012" s="11"/>
      <c r="I2012" s="11"/>
      <c r="J2012" s="11"/>
      <c r="K2012" s="2"/>
      <c r="L2012" s="2"/>
      <c r="M2012" s="1"/>
    </row>
    <row r="2013" spans="1:13" x14ac:dyDescent="0.2">
      <c r="A2013" s="1"/>
      <c r="B2013" s="1"/>
      <c r="C2013" s="16"/>
      <c r="D2013" s="1"/>
      <c r="E2013" s="1"/>
      <c r="F2013" s="1"/>
      <c r="G2013" s="1"/>
      <c r="H2013" s="11"/>
      <c r="I2013" s="11"/>
      <c r="J2013" s="11"/>
      <c r="K2013" s="2"/>
      <c r="L2013" s="2"/>
      <c r="M2013" s="1"/>
    </row>
    <row r="2014" spans="1:13" x14ac:dyDescent="0.2">
      <c r="A2014" s="1"/>
      <c r="B2014" s="1"/>
      <c r="C2014" s="16"/>
      <c r="D2014" s="1"/>
      <c r="E2014" s="1"/>
      <c r="F2014" s="1"/>
      <c r="G2014" s="1"/>
      <c r="H2014" s="11"/>
      <c r="I2014" s="11"/>
      <c r="J2014" s="11"/>
      <c r="K2014" s="2"/>
      <c r="L2014" s="2"/>
      <c r="M2014" s="1"/>
    </row>
    <row r="2015" spans="1:13" x14ac:dyDescent="0.2">
      <c r="A2015" s="1"/>
      <c r="B2015" s="1"/>
      <c r="C2015" s="16"/>
      <c r="D2015" s="1"/>
      <c r="E2015" s="1"/>
      <c r="F2015" s="1"/>
      <c r="G2015" s="1"/>
      <c r="H2015" s="11"/>
      <c r="I2015" s="11"/>
      <c r="J2015" s="11"/>
      <c r="K2015" s="2"/>
      <c r="L2015" s="2"/>
      <c r="M2015" s="1"/>
    </row>
    <row r="2016" spans="1:13" x14ac:dyDescent="0.2">
      <c r="A2016" s="1"/>
      <c r="B2016" s="1"/>
      <c r="C2016" s="16"/>
      <c r="D2016" s="1"/>
      <c r="E2016" s="1"/>
      <c r="F2016" s="1"/>
      <c r="G2016" s="1"/>
      <c r="H2016" s="11"/>
      <c r="I2016" s="11"/>
      <c r="J2016" s="11"/>
      <c r="K2016" s="2"/>
      <c r="L2016" s="2"/>
      <c r="M2016" s="1"/>
    </row>
    <row r="2017" spans="1:13" x14ac:dyDescent="0.2">
      <c r="A2017" s="1"/>
      <c r="B2017" s="1"/>
      <c r="C2017" s="16"/>
      <c r="D2017" s="1"/>
      <c r="E2017" s="1"/>
      <c r="F2017" s="1"/>
      <c r="G2017" s="1"/>
      <c r="H2017" s="11"/>
      <c r="I2017" s="11"/>
      <c r="J2017" s="11"/>
      <c r="K2017" s="2"/>
      <c r="L2017" s="2"/>
      <c r="M2017" s="1"/>
    </row>
    <row r="2018" spans="1:13" x14ac:dyDescent="0.2">
      <c r="A2018" s="1"/>
      <c r="B2018" s="1"/>
      <c r="C2018" s="16"/>
      <c r="D2018" s="1"/>
      <c r="E2018" s="1"/>
      <c r="F2018" s="1"/>
      <c r="G2018" s="1"/>
      <c r="H2018" s="11"/>
      <c r="I2018" s="11"/>
      <c r="J2018" s="11"/>
      <c r="K2018" s="2"/>
      <c r="L2018" s="2"/>
      <c r="M2018" s="1"/>
    </row>
    <row r="2019" spans="1:13" x14ac:dyDescent="0.2">
      <c r="A2019" s="1"/>
      <c r="B2019" s="1"/>
      <c r="C2019" s="16"/>
      <c r="D2019" s="1"/>
      <c r="E2019" s="1"/>
      <c r="F2019" s="1"/>
      <c r="G2019" s="1"/>
      <c r="H2019" s="11"/>
      <c r="I2019" s="11"/>
      <c r="J2019" s="11"/>
      <c r="K2019" s="2"/>
      <c r="L2019" s="2"/>
      <c r="M2019" s="1"/>
    </row>
    <row r="2020" spans="1:13" x14ac:dyDescent="0.2">
      <c r="A2020" s="1"/>
      <c r="B2020" s="1"/>
      <c r="C2020" s="16"/>
      <c r="D2020" s="1"/>
      <c r="E2020" s="1"/>
      <c r="F2020" s="1"/>
      <c r="G2020" s="1"/>
      <c r="H2020" s="11"/>
      <c r="I2020" s="11"/>
      <c r="J2020" s="11"/>
      <c r="K2020" s="2"/>
      <c r="L2020" s="2"/>
      <c r="M2020" s="1"/>
    </row>
    <row r="2021" spans="1:13" x14ac:dyDescent="0.2">
      <c r="A2021" s="1"/>
      <c r="B2021" s="1"/>
      <c r="C2021" s="16"/>
      <c r="D2021" s="1"/>
      <c r="E2021" s="1"/>
      <c r="F2021" s="1"/>
      <c r="G2021" s="1"/>
      <c r="H2021" s="11"/>
      <c r="I2021" s="11"/>
      <c r="J2021" s="11"/>
      <c r="K2021" s="2"/>
      <c r="L2021" s="2"/>
      <c r="M2021" s="1"/>
    </row>
    <row r="2022" spans="1:13" x14ac:dyDescent="0.2">
      <c r="A2022" s="1"/>
      <c r="B2022" s="1"/>
      <c r="C2022" s="16"/>
      <c r="D2022" s="1"/>
      <c r="E2022" s="1"/>
      <c r="F2022" s="1"/>
      <c r="G2022" s="1"/>
      <c r="H2022" s="11"/>
      <c r="I2022" s="11"/>
      <c r="J2022" s="11"/>
      <c r="K2022" s="2"/>
      <c r="L2022" s="2"/>
      <c r="M2022" s="1"/>
    </row>
    <row r="2023" spans="1:13" x14ac:dyDescent="0.2">
      <c r="A2023" s="1"/>
      <c r="B2023" s="1"/>
      <c r="C2023" s="16"/>
      <c r="D2023" s="1"/>
      <c r="E2023" s="1"/>
      <c r="F2023" s="1"/>
      <c r="G2023" s="1"/>
      <c r="H2023" s="11"/>
      <c r="I2023" s="11"/>
      <c r="J2023" s="11"/>
      <c r="K2023" s="2"/>
      <c r="L2023" s="2"/>
      <c r="M2023" s="1"/>
    </row>
    <row r="2024" spans="1:13" x14ac:dyDescent="0.2">
      <c r="A2024" s="1"/>
      <c r="B2024" s="1"/>
      <c r="C2024" s="16"/>
      <c r="D2024" s="1"/>
      <c r="E2024" s="1"/>
      <c r="F2024" s="1"/>
      <c r="G2024" s="1"/>
      <c r="H2024" s="11"/>
      <c r="I2024" s="11"/>
      <c r="J2024" s="11"/>
      <c r="K2024" s="2"/>
      <c r="L2024" s="2"/>
      <c r="M2024" s="1"/>
    </row>
    <row r="2025" spans="1:13" x14ac:dyDescent="0.2">
      <c r="A2025" s="1"/>
      <c r="B2025" s="1"/>
      <c r="C2025" s="16"/>
      <c r="D2025" s="1"/>
      <c r="E2025" s="1"/>
      <c r="F2025" s="1"/>
      <c r="G2025" s="1"/>
      <c r="H2025" s="11"/>
      <c r="I2025" s="11"/>
      <c r="J2025" s="11"/>
      <c r="K2025" s="2"/>
      <c r="L2025" s="2"/>
      <c r="M2025" s="1"/>
    </row>
    <row r="2026" spans="1:13" x14ac:dyDescent="0.2">
      <c r="A2026" s="1"/>
      <c r="B2026" s="1"/>
      <c r="C2026" s="16"/>
      <c r="D2026" s="1"/>
      <c r="E2026" s="1"/>
      <c r="F2026" s="1"/>
      <c r="G2026" s="1"/>
      <c r="H2026" s="11"/>
      <c r="I2026" s="11"/>
      <c r="J2026" s="11"/>
      <c r="K2026" s="2"/>
      <c r="L2026" s="2"/>
      <c r="M2026" s="1"/>
    </row>
    <row r="2027" spans="1:13" x14ac:dyDescent="0.2">
      <c r="A2027" s="1"/>
      <c r="B2027" s="1"/>
      <c r="C2027" s="16"/>
      <c r="D2027" s="1"/>
      <c r="E2027" s="1"/>
      <c r="F2027" s="1"/>
      <c r="G2027" s="1"/>
      <c r="H2027" s="11"/>
      <c r="I2027" s="11"/>
      <c r="J2027" s="11"/>
      <c r="K2027" s="2"/>
      <c r="L2027" s="2"/>
      <c r="M2027" s="1"/>
    </row>
    <row r="2028" spans="1:13" x14ac:dyDescent="0.2">
      <c r="A2028" s="1"/>
      <c r="B2028" s="1"/>
      <c r="C2028" s="16"/>
      <c r="D2028" s="1"/>
      <c r="E2028" s="1"/>
      <c r="F2028" s="1"/>
      <c r="G2028" s="1"/>
      <c r="H2028" s="11"/>
      <c r="I2028" s="11"/>
      <c r="J2028" s="11"/>
      <c r="K2028" s="2"/>
      <c r="L2028" s="2"/>
      <c r="M2028" s="1"/>
    </row>
    <row r="2029" spans="1:13" x14ac:dyDescent="0.2">
      <c r="A2029" s="1"/>
      <c r="B2029" s="1"/>
      <c r="C2029" s="16"/>
      <c r="D2029" s="1"/>
      <c r="E2029" s="1"/>
      <c r="F2029" s="1"/>
      <c r="G2029" s="1"/>
      <c r="H2029" s="11"/>
      <c r="I2029" s="11"/>
      <c r="J2029" s="11"/>
      <c r="K2029" s="2"/>
      <c r="L2029" s="2"/>
      <c r="M2029" s="1"/>
    </row>
    <row r="2030" spans="1:13" x14ac:dyDescent="0.2">
      <c r="A2030" s="1"/>
      <c r="B2030" s="1"/>
      <c r="C2030" s="16"/>
      <c r="D2030" s="1"/>
      <c r="E2030" s="1"/>
      <c r="F2030" s="1"/>
      <c r="G2030" s="1"/>
      <c r="H2030" s="11"/>
      <c r="I2030" s="11"/>
      <c r="J2030" s="11"/>
      <c r="K2030" s="2"/>
      <c r="L2030" s="2"/>
      <c r="M2030" s="1"/>
    </row>
    <row r="2031" spans="1:13" x14ac:dyDescent="0.2">
      <c r="A2031" s="1"/>
      <c r="B2031" s="1"/>
      <c r="C2031" s="16"/>
      <c r="D2031" s="1"/>
      <c r="E2031" s="1"/>
      <c r="F2031" s="1"/>
      <c r="G2031" s="1"/>
      <c r="H2031" s="11"/>
      <c r="I2031" s="11"/>
      <c r="J2031" s="11"/>
      <c r="K2031" s="2"/>
      <c r="L2031" s="2"/>
      <c r="M2031" s="1"/>
    </row>
    <row r="2032" spans="1:13" x14ac:dyDescent="0.2">
      <c r="A2032" s="1"/>
      <c r="B2032" s="1"/>
      <c r="C2032" s="16"/>
      <c r="D2032" s="1"/>
      <c r="E2032" s="1"/>
      <c r="F2032" s="1"/>
      <c r="G2032" s="1"/>
      <c r="H2032" s="11"/>
      <c r="I2032" s="11"/>
      <c r="J2032" s="11"/>
      <c r="K2032" s="2"/>
      <c r="L2032" s="2"/>
      <c r="M2032" s="1"/>
    </row>
    <row r="2033" spans="1:13" x14ac:dyDescent="0.2">
      <c r="A2033" s="1"/>
      <c r="B2033" s="1"/>
      <c r="C2033" s="16"/>
      <c r="D2033" s="1"/>
      <c r="E2033" s="1"/>
      <c r="F2033" s="1"/>
      <c r="G2033" s="1"/>
      <c r="H2033" s="11"/>
      <c r="I2033" s="11"/>
      <c r="J2033" s="11"/>
      <c r="K2033" s="2"/>
      <c r="L2033" s="2"/>
      <c r="M2033" s="1"/>
    </row>
    <row r="2034" spans="1:13" x14ac:dyDescent="0.2">
      <c r="A2034" s="1"/>
      <c r="B2034" s="1"/>
      <c r="C2034" s="16"/>
      <c r="D2034" s="1"/>
      <c r="E2034" s="1"/>
      <c r="F2034" s="1"/>
      <c r="G2034" s="1"/>
      <c r="H2034" s="11"/>
      <c r="I2034" s="11"/>
      <c r="J2034" s="11"/>
      <c r="K2034" s="2"/>
      <c r="L2034" s="2"/>
      <c r="M2034" s="1"/>
    </row>
    <row r="2035" spans="1:13" x14ac:dyDescent="0.2">
      <c r="A2035" s="1"/>
      <c r="B2035" s="1"/>
      <c r="C2035" s="16"/>
      <c r="D2035" s="1"/>
      <c r="E2035" s="1"/>
      <c r="F2035" s="1"/>
      <c r="G2035" s="1"/>
      <c r="H2035" s="11"/>
      <c r="I2035" s="11"/>
      <c r="J2035" s="11"/>
      <c r="K2035" s="2"/>
      <c r="L2035" s="2"/>
      <c r="M2035" s="1"/>
    </row>
    <row r="2036" spans="1:13" x14ac:dyDescent="0.2">
      <c r="A2036" s="1"/>
      <c r="B2036" s="1"/>
      <c r="C2036" s="16"/>
      <c r="D2036" s="1"/>
      <c r="E2036" s="1"/>
      <c r="F2036" s="1"/>
      <c r="G2036" s="1"/>
      <c r="H2036" s="11"/>
      <c r="I2036" s="11"/>
      <c r="J2036" s="11"/>
      <c r="K2036" s="2"/>
      <c r="L2036" s="2"/>
      <c r="M2036" s="1"/>
    </row>
    <row r="2037" spans="1:13" x14ac:dyDescent="0.2">
      <c r="A2037" s="1"/>
      <c r="B2037" s="1"/>
      <c r="C2037" s="16"/>
      <c r="D2037" s="1"/>
      <c r="E2037" s="1"/>
      <c r="F2037" s="1"/>
      <c r="G2037" s="1"/>
      <c r="H2037" s="11"/>
      <c r="I2037" s="11"/>
      <c r="J2037" s="11"/>
      <c r="K2037" s="2"/>
      <c r="L2037" s="2"/>
      <c r="M2037" s="1"/>
    </row>
    <row r="2038" spans="1:13" x14ac:dyDescent="0.2">
      <c r="A2038" s="1"/>
      <c r="B2038" s="1"/>
      <c r="C2038" s="16"/>
      <c r="D2038" s="1"/>
      <c r="E2038" s="1"/>
      <c r="F2038" s="1"/>
      <c r="G2038" s="1"/>
      <c r="H2038" s="11"/>
      <c r="I2038" s="11"/>
      <c r="J2038" s="11"/>
      <c r="K2038" s="2"/>
      <c r="L2038" s="2"/>
      <c r="M2038" s="1"/>
    </row>
    <row r="2039" spans="1:13" x14ac:dyDescent="0.2">
      <c r="A2039" s="1"/>
      <c r="B2039" s="1"/>
      <c r="C2039" s="16"/>
      <c r="D2039" s="1"/>
      <c r="E2039" s="1"/>
      <c r="F2039" s="1"/>
      <c r="G2039" s="1"/>
      <c r="H2039" s="11"/>
      <c r="I2039" s="11"/>
      <c r="J2039" s="11"/>
      <c r="K2039" s="2"/>
      <c r="L2039" s="2"/>
      <c r="M2039" s="1"/>
    </row>
    <row r="2040" spans="1:13" x14ac:dyDescent="0.2">
      <c r="A2040" s="1"/>
      <c r="B2040" s="1"/>
      <c r="C2040" s="16"/>
      <c r="D2040" s="1"/>
      <c r="E2040" s="1"/>
      <c r="F2040" s="1"/>
      <c r="G2040" s="1"/>
      <c r="H2040" s="11"/>
      <c r="I2040" s="11"/>
      <c r="J2040" s="11"/>
      <c r="K2040" s="2"/>
      <c r="L2040" s="2"/>
      <c r="M2040" s="1"/>
    </row>
    <row r="2041" spans="1:13" x14ac:dyDescent="0.2">
      <c r="A2041" s="1"/>
      <c r="B2041" s="1"/>
      <c r="C2041" s="16"/>
      <c r="D2041" s="1"/>
      <c r="E2041" s="1"/>
      <c r="F2041" s="1"/>
      <c r="G2041" s="1"/>
      <c r="H2041" s="11"/>
      <c r="I2041" s="11"/>
      <c r="J2041" s="11"/>
      <c r="K2041" s="2"/>
      <c r="L2041" s="2"/>
      <c r="M2041" s="1"/>
    </row>
    <row r="2042" spans="1:13" x14ac:dyDescent="0.2">
      <c r="A2042" s="1"/>
      <c r="B2042" s="1"/>
      <c r="C2042" s="16"/>
      <c r="D2042" s="1"/>
      <c r="E2042" s="1"/>
      <c r="F2042" s="1"/>
      <c r="G2042" s="1"/>
      <c r="H2042" s="11"/>
      <c r="I2042" s="11"/>
      <c r="J2042" s="11"/>
      <c r="K2042" s="2"/>
      <c r="L2042" s="2"/>
      <c r="M2042" s="1"/>
    </row>
    <row r="2043" spans="1:13" x14ac:dyDescent="0.2">
      <c r="A2043" s="1"/>
      <c r="B2043" s="1"/>
      <c r="C2043" s="16"/>
      <c r="D2043" s="1"/>
      <c r="E2043" s="1"/>
      <c r="F2043" s="1"/>
      <c r="G2043" s="1"/>
      <c r="H2043" s="11"/>
      <c r="I2043" s="11"/>
      <c r="J2043" s="11"/>
      <c r="K2043" s="2"/>
      <c r="L2043" s="2"/>
      <c r="M2043" s="1"/>
    </row>
    <row r="2044" spans="1:13" x14ac:dyDescent="0.2">
      <c r="A2044" s="1"/>
      <c r="B2044" s="1"/>
      <c r="C2044" s="16"/>
      <c r="D2044" s="1"/>
      <c r="E2044" s="1"/>
      <c r="F2044" s="1"/>
      <c r="G2044" s="1"/>
      <c r="H2044" s="11"/>
      <c r="I2044" s="11"/>
      <c r="J2044" s="11"/>
      <c r="K2044" s="2"/>
      <c r="L2044" s="2"/>
      <c r="M2044" s="1"/>
    </row>
    <row r="2045" spans="1:13" x14ac:dyDescent="0.2">
      <c r="A2045" s="1"/>
      <c r="B2045" s="1"/>
      <c r="C2045" s="16"/>
      <c r="D2045" s="1"/>
      <c r="E2045" s="1"/>
      <c r="F2045" s="1"/>
      <c r="G2045" s="1"/>
      <c r="H2045" s="11"/>
      <c r="I2045" s="11"/>
      <c r="J2045" s="11"/>
      <c r="K2045" s="2"/>
      <c r="L2045" s="2"/>
      <c r="M2045" s="1"/>
    </row>
    <row r="2046" spans="1:13" x14ac:dyDescent="0.2">
      <c r="A2046" s="1"/>
      <c r="B2046" s="1"/>
      <c r="C2046" s="16"/>
      <c r="D2046" s="1"/>
      <c r="E2046" s="1"/>
      <c r="F2046" s="1"/>
      <c r="G2046" s="1"/>
      <c r="H2046" s="11"/>
      <c r="I2046" s="11"/>
      <c r="J2046" s="11"/>
      <c r="K2046" s="2"/>
      <c r="L2046" s="2"/>
      <c r="M2046" s="1"/>
    </row>
    <row r="2047" spans="1:13" x14ac:dyDescent="0.2">
      <c r="A2047" s="1"/>
      <c r="B2047" s="1"/>
      <c r="C2047" s="16"/>
      <c r="D2047" s="1"/>
      <c r="E2047" s="1"/>
      <c r="F2047" s="1"/>
      <c r="G2047" s="1"/>
      <c r="H2047" s="11"/>
      <c r="I2047" s="11"/>
      <c r="J2047" s="11"/>
      <c r="K2047" s="2"/>
      <c r="L2047" s="2"/>
      <c r="M2047" s="1"/>
    </row>
    <row r="2048" spans="1:13" x14ac:dyDescent="0.2">
      <c r="A2048" s="1"/>
      <c r="B2048" s="1"/>
      <c r="C2048" s="16"/>
      <c r="D2048" s="1"/>
      <c r="E2048" s="1"/>
      <c r="F2048" s="1"/>
      <c r="G2048" s="1"/>
      <c r="H2048" s="11"/>
      <c r="I2048" s="11"/>
      <c r="J2048" s="11"/>
      <c r="K2048" s="2"/>
      <c r="L2048" s="2"/>
      <c r="M2048" s="1"/>
    </row>
    <row r="2049" spans="1:13" x14ac:dyDescent="0.2">
      <c r="A2049" s="1"/>
      <c r="B2049" s="1"/>
      <c r="C2049" s="16"/>
      <c r="D2049" s="1"/>
      <c r="E2049" s="1"/>
      <c r="F2049" s="1"/>
      <c r="G2049" s="1"/>
      <c r="H2049" s="11"/>
      <c r="I2049" s="11"/>
      <c r="J2049" s="11"/>
      <c r="K2049" s="2"/>
      <c r="L2049" s="2"/>
      <c r="M2049" s="1"/>
    </row>
    <row r="2050" spans="1:13" x14ac:dyDescent="0.2">
      <c r="A2050" s="1"/>
      <c r="B2050" s="1"/>
      <c r="C2050" s="16"/>
      <c r="D2050" s="1"/>
      <c r="E2050" s="1"/>
      <c r="F2050" s="1"/>
      <c r="G2050" s="1"/>
      <c r="H2050" s="11"/>
      <c r="I2050" s="11"/>
      <c r="J2050" s="11"/>
      <c r="K2050" s="2"/>
      <c r="L2050" s="2"/>
      <c r="M2050" s="1"/>
    </row>
    <row r="2051" spans="1:13" x14ac:dyDescent="0.2">
      <c r="A2051" s="1"/>
      <c r="B2051" s="1"/>
      <c r="C2051" s="16"/>
      <c r="D2051" s="1"/>
      <c r="E2051" s="1"/>
      <c r="F2051" s="1"/>
      <c r="G2051" s="1"/>
      <c r="H2051" s="11"/>
      <c r="I2051" s="11"/>
      <c r="J2051" s="11"/>
      <c r="K2051" s="2"/>
      <c r="L2051" s="2"/>
      <c r="M2051" s="1"/>
    </row>
    <row r="2052" spans="1:13" x14ac:dyDescent="0.2">
      <c r="A2052" s="1"/>
      <c r="B2052" s="1"/>
      <c r="C2052" s="16"/>
      <c r="D2052" s="1"/>
      <c r="E2052" s="1"/>
      <c r="F2052" s="1"/>
      <c r="G2052" s="1"/>
      <c r="H2052" s="11"/>
      <c r="I2052" s="11"/>
      <c r="J2052" s="11"/>
      <c r="K2052" s="2"/>
      <c r="L2052" s="2"/>
      <c r="M2052" s="1"/>
    </row>
    <row r="2053" spans="1:13" x14ac:dyDescent="0.2">
      <c r="A2053" s="1"/>
      <c r="B2053" s="1"/>
      <c r="C2053" s="16"/>
      <c r="D2053" s="1"/>
      <c r="E2053" s="1"/>
      <c r="F2053" s="1"/>
      <c r="G2053" s="1"/>
      <c r="H2053" s="11"/>
      <c r="I2053" s="11"/>
      <c r="J2053" s="11"/>
      <c r="K2053" s="2"/>
      <c r="L2053" s="2"/>
      <c r="M2053" s="1"/>
    </row>
    <row r="2054" spans="1:13" x14ac:dyDescent="0.2">
      <c r="A2054" s="1"/>
      <c r="B2054" s="1"/>
      <c r="C2054" s="16"/>
      <c r="D2054" s="1"/>
      <c r="E2054" s="1"/>
      <c r="F2054" s="1"/>
      <c r="G2054" s="1"/>
      <c r="H2054" s="11"/>
      <c r="I2054" s="11"/>
      <c r="J2054" s="11"/>
      <c r="K2054" s="2"/>
      <c r="L2054" s="2"/>
      <c r="M2054" s="1"/>
    </row>
    <row r="2055" spans="1:13" x14ac:dyDescent="0.2">
      <c r="A2055" s="1"/>
      <c r="B2055" s="1"/>
      <c r="C2055" s="16"/>
      <c r="D2055" s="1"/>
      <c r="E2055" s="1"/>
      <c r="F2055" s="1"/>
      <c r="G2055" s="1"/>
      <c r="H2055" s="11"/>
      <c r="I2055" s="11"/>
      <c r="J2055" s="11"/>
      <c r="K2055" s="2"/>
      <c r="L2055" s="2"/>
      <c r="M2055" s="1"/>
    </row>
    <row r="2056" spans="1:13" x14ac:dyDescent="0.2">
      <c r="A2056" s="1"/>
      <c r="B2056" s="1"/>
      <c r="C2056" s="16"/>
      <c r="D2056" s="1"/>
      <c r="E2056" s="1"/>
      <c r="F2056" s="1"/>
      <c r="G2056" s="1"/>
      <c r="H2056" s="11"/>
      <c r="I2056" s="11"/>
      <c r="J2056" s="11"/>
      <c r="K2056" s="2"/>
      <c r="L2056" s="2"/>
      <c r="M2056" s="1"/>
    </row>
    <row r="2057" spans="1:13" x14ac:dyDescent="0.2">
      <c r="A2057" s="1"/>
      <c r="B2057" s="1"/>
      <c r="C2057" s="16"/>
      <c r="D2057" s="1"/>
      <c r="E2057" s="1"/>
      <c r="F2057" s="1"/>
      <c r="G2057" s="1"/>
      <c r="H2057" s="11"/>
      <c r="I2057" s="11"/>
      <c r="J2057" s="11"/>
      <c r="K2057" s="2"/>
      <c r="L2057" s="2"/>
      <c r="M2057" s="1"/>
    </row>
    <row r="2058" spans="1:13" x14ac:dyDescent="0.2">
      <c r="A2058" s="1"/>
      <c r="B2058" s="1"/>
      <c r="C2058" s="16"/>
      <c r="D2058" s="1"/>
      <c r="E2058" s="1"/>
      <c r="F2058" s="1"/>
      <c r="G2058" s="1"/>
      <c r="H2058" s="11"/>
      <c r="I2058" s="11"/>
      <c r="J2058" s="11"/>
      <c r="K2058" s="2"/>
      <c r="L2058" s="2"/>
      <c r="M2058" s="1"/>
    </row>
    <row r="2059" spans="1:13" x14ac:dyDescent="0.2">
      <c r="A2059" s="1"/>
      <c r="B2059" s="1"/>
      <c r="C2059" s="16"/>
      <c r="D2059" s="1"/>
      <c r="E2059" s="1"/>
      <c r="F2059" s="1"/>
      <c r="G2059" s="1"/>
      <c r="H2059" s="11"/>
      <c r="I2059" s="11"/>
      <c r="J2059" s="11"/>
      <c r="K2059" s="2"/>
      <c r="L2059" s="2"/>
      <c r="M2059" s="1"/>
    </row>
    <row r="2060" spans="1:13" x14ac:dyDescent="0.2">
      <c r="A2060" s="1"/>
      <c r="B2060" s="1"/>
      <c r="C2060" s="16"/>
      <c r="D2060" s="1"/>
      <c r="E2060" s="1"/>
      <c r="F2060" s="1"/>
      <c r="G2060" s="1"/>
      <c r="H2060" s="11"/>
      <c r="I2060" s="11"/>
      <c r="J2060" s="11"/>
      <c r="K2060" s="2"/>
      <c r="L2060" s="2"/>
      <c r="M2060" s="1"/>
    </row>
    <row r="2061" spans="1:13" x14ac:dyDescent="0.2">
      <c r="A2061" s="1"/>
      <c r="B2061" s="1"/>
      <c r="C2061" s="16"/>
      <c r="D2061" s="1"/>
      <c r="E2061" s="1"/>
      <c r="F2061" s="1"/>
      <c r="G2061" s="1"/>
      <c r="H2061" s="11"/>
      <c r="I2061" s="11"/>
      <c r="J2061" s="11"/>
      <c r="K2061" s="2"/>
      <c r="L2061" s="2"/>
      <c r="M2061" s="1"/>
    </row>
    <row r="2062" spans="1:13" x14ac:dyDescent="0.2">
      <c r="A2062" s="1"/>
      <c r="B2062" s="1"/>
      <c r="C2062" s="16"/>
      <c r="D2062" s="1"/>
      <c r="E2062" s="1"/>
      <c r="F2062" s="1"/>
      <c r="G2062" s="1"/>
      <c r="H2062" s="11"/>
      <c r="I2062" s="11"/>
      <c r="J2062" s="11"/>
      <c r="K2062" s="2"/>
      <c r="L2062" s="2"/>
      <c r="M2062" s="1"/>
    </row>
    <row r="2063" spans="1:13" x14ac:dyDescent="0.2">
      <c r="A2063" s="1"/>
      <c r="B2063" s="1"/>
      <c r="C2063" s="16"/>
      <c r="D2063" s="1"/>
      <c r="E2063" s="1"/>
      <c r="F2063" s="1"/>
      <c r="G2063" s="1"/>
      <c r="H2063" s="11"/>
      <c r="I2063" s="11"/>
      <c r="J2063" s="11"/>
      <c r="K2063" s="2"/>
      <c r="L2063" s="2"/>
      <c r="M2063" s="1"/>
    </row>
    <row r="2064" spans="1:13" x14ac:dyDescent="0.2">
      <c r="A2064" s="1"/>
      <c r="B2064" s="1"/>
      <c r="C2064" s="16"/>
      <c r="D2064" s="1"/>
      <c r="E2064" s="1"/>
      <c r="F2064" s="1"/>
      <c r="G2064" s="1"/>
      <c r="H2064" s="11"/>
      <c r="I2064" s="11"/>
      <c r="J2064" s="11"/>
      <c r="K2064" s="2"/>
      <c r="L2064" s="2"/>
      <c r="M2064" s="1"/>
    </row>
    <row r="2065" spans="1:13" x14ac:dyDescent="0.2">
      <c r="A2065" s="1"/>
      <c r="B2065" s="1"/>
      <c r="C2065" s="16"/>
      <c r="D2065" s="1"/>
      <c r="E2065" s="1"/>
      <c r="F2065" s="1"/>
      <c r="G2065" s="1"/>
      <c r="H2065" s="11"/>
      <c r="I2065" s="11"/>
      <c r="J2065" s="11"/>
      <c r="K2065" s="2"/>
      <c r="L2065" s="2"/>
      <c r="M2065" s="1"/>
    </row>
    <row r="2066" spans="1:13" x14ac:dyDescent="0.2">
      <c r="A2066" s="1"/>
      <c r="B2066" s="1"/>
      <c r="C2066" s="16"/>
      <c r="D2066" s="1"/>
      <c r="E2066" s="1"/>
      <c r="F2066" s="1"/>
      <c r="G2066" s="1"/>
      <c r="H2066" s="11"/>
      <c r="I2066" s="11"/>
      <c r="J2066" s="11"/>
      <c r="K2066" s="2"/>
      <c r="L2066" s="2"/>
      <c r="M2066" s="1"/>
    </row>
    <row r="2067" spans="1:13" x14ac:dyDescent="0.2">
      <c r="A2067" s="1"/>
      <c r="B2067" s="1"/>
      <c r="C2067" s="16"/>
      <c r="D2067" s="1"/>
      <c r="E2067" s="1"/>
      <c r="F2067" s="1"/>
      <c r="G2067" s="1"/>
      <c r="H2067" s="11"/>
      <c r="I2067" s="11"/>
      <c r="J2067" s="11"/>
      <c r="K2067" s="2"/>
      <c r="L2067" s="2"/>
      <c r="M2067" s="1"/>
    </row>
    <row r="2068" spans="1:13" x14ac:dyDescent="0.2">
      <c r="A2068" s="1"/>
      <c r="B2068" s="1"/>
      <c r="C2068" s="16"/>
      <c r="D2068" s="1"/>
      <c r="E2068" s="1"/>
      <c r="F2068" s="1"/>
      <c r="G2068" s="1"/>
      <c r="H2068" s="11"/>
      <c r="I2068" s="11"/>
      <c r="J2068" s="11"/>
      <c r="K2068" s="2"/>
      <c r="L2068" s="2"/>
      <c r="M2068" s="1"/>
    </row>
    <row r="2069" spans="1:13" x14ac:dyDescent="0.2">
      <c r="A2069" s="1"/>
      <c r="B2069" s="1"/>
      <c r="C2069" s="16"/>
      <c r="D2069" s="1"/>
      <c r="E2069" s="1"/>
      <c r="F2069" s="1"/>
      <c r="G2069" s="1"/>
      <c r="H2069" s="11"/>
      <c r="I2069" s="11"/>
      <c r="J2069" s="11"/>
      <c r="K2069" s="2"/>
      <c r="L2069" s="2"/>
      <c r="M2069" s="1"/>
    </row>
    <row r="2070" spans="1:13" x14ac:dyDescent="0.2">
      <c r="A2070" s="1"/>
      <c r="B2070" s="1"/>
      <c r="C2070" s="16"/>
      <c r="D2070" s="1"/>
      <c r="E2070" s="1"/>
      <c r="F2070" s="1"/>
      <c r="G2070" s="1"/>
      <c r="H2070" s="11"/>
      <c r="I2070" s="11"/>
      <c r="J2070" s="11"/>
      <c r="K2070" s="2"/>
      <c r="L2070" s="2"/>
      <c r="M2070" s="1"/>
    </row>
    <row r="2071" spans="1:13" x14ac:dyDescent="0.2">
      <c r="A2071" s="1"/>
      <c r="B2071" s="1"/>
      <c r="C2071" s="16"/>
      <c r="D2071" s="1"/>
      <c r="E2071" s="1"/>
      <c r="F2071" s="1"/>
      <c r="G2071" s="1"/>
      <c r="H2071" s="11"/>
      <c r="I2071" s="11"/>
      <c r="J2071" s="11"/>
      <c r="K2071" s="2"/>
      <c r="L2071" s="2"/>
      <c r="M2071" s="1"/>
    </row>
    <row r="2072" spans="1:13" x14ac:dyDescent="0.2">
      <c r="A2072" s="1"/>
      <c r="B2072" s="1"/>
      <c r="C2072" s="16"/>
      <c r="D2072" s="1"/>
      <c r="E2072" s="1"/>
      <c r="F2072" s="1"/>
      <c r="G2072" s="1"/>
      <c r="H2072" s="11"/>
      <c r="I2072" s="11"/>
      <c r="J2072" s="11"/>
      <c r="K2072" s="2"/>
      <c r="L2072" s="2"/>
      <c r="M2072" s="1"/>
    </row>
    <row r="2073" spans="1:13" x14ac:dyDescent="0.2">
      <c r="A2073" s="1"/>
      <c r="B2073" s="1"/>
      <c r="C2073" s="16"/>
      <c r="D2073" s="1"/>
      <c r="E2073" s="1"/>
      <c r="F2073" s="1"/>
      <c r="G2073" s="1"/>
      <c r="H2073" s="11"/>
      <c r="I2073" s="11"/>
      <c r="J2073" s="11"/>
      <c r="K2073" s="2"/>
      <c r="L2073" s="2"/>
      <c r="M2073" s="1"/>
    </row>
    <row r="2074" spans="1:13" x14ac:dyDescent="0.2">
      <c r="A2074" s="1"/>
      <c r="B2074" s="1"/>
      <c r="C2074" s="16"/>
      <c r="D2074" s="1"/>
      <c r="E2074" s="1"/>
      <c r="F2074" s="1"/>
      <c r="G2074" s="1"/>
      <c r="H2074" s="11"/>
      <c r="I2074" s="11"/>
      <c r="J2074" s="11"/>
      <c r="K2074" s="2"/>
      <c r="L2074" s="2"/>
      <c r="M2074" s="1"/>
    </row>
    <row r="2075" spans="1:13" x14ac:dyDescent="0.2">
      <c r="A2075" s="1"/>
      <c r="B2075" s="1"/>
      <c r="C2075" s="16"/>
      <c r="D2075" s="1"/>
      <c r="E2075" s="1"/>
      <c r="F2075" s="1"/>
      <c r="G2075" s="1"/>
      <c r="H2075" s="11"/>
      <c r="I2075" s="11"/>
      <c r="J2075" s="11"/>
      <c r="K2075" s="2"/>
      <c r="L2075" s="2"/>
      <c r="M2075" s="1"/>
    </row>
    <row r="2076" spans="1:13" x14ac:dyDescent="0.2">
      <c r="A2076" s="1"/>
      <c r="B2076" s="1"/>
      <c r="C2076" s="16"/>
      <c r="D2076" s="1"/>
      <c r="E2076" s="1"/>
      <c r="F2076" s="1"/>
      <c r="G2076" s="1"/>
      <c r="H2076" s="11"/>
      <c r="I2076" s="11"/>
      <c r="J2076" s="11"/>
      <c r="K2076" s="2"/>
      <c r="L2076" s="2"/>
      <c r="M2076" s="1"/>
    </row>
    <row r="2077" spans="1:13" x14ac:dyDescent="0.2">
      <c r="A2077" s="1"/>
      <c r="B2077" s="1"/>
      <c r="C2077" s="16"/>
      <c r="D2077" s="1"/>
      <c r="E2077" s="1"/>
      <c r="F2077" s="1"/>
      <c r="G2077" s="1"/>
      <c r="H2077" s="11"/>
      <c r="I2077" s="11"/>
      <c r="J2077" s="11"/>
      <c r="K2077" s="2"/>
      <c r="L2077" s="2"/>
      <c r="M2077" s="1"/>
    </row>
    <row r="2078" spans="1:13" x14ac:dyDescent="0.2">
      <c r="A2078" s="1"/>
      <c r="B2078" s="1"/>
      <c r="C2078" s="16"/>
      <c r="D2078" s="1"/>
      <c r="E2078" s="1"/>
      <c r="F2078" s="1"/>
      <c r="G2078" s="1"/>
      <c r="H2078" s="11"/>
      <c r="I2078" s="11"/>
      <c r="J2078" s="11"/>
      <c r="K2078" s="2"/>
      <c r="L2078" s="2"/>
      <c r="M2078" s="1"/>
    </row>
    <row r="2079" spans="1:13" x14ac:dyDescent="0.2">
      <c r="A2079" s="1"/>
      <c r="B2079" s="1"/>
      <c r="C2079" s="16"/>
      <c r="D2079" s="1"/>
      <c r="E2079" s="1"/>
      <c r="F2079" s="1"/>
      <c r="G2079" s="1"/>
      <c r="H2079" s="11"/>
      <c r="I2079" s="11"/>
      <c r="J2079" s="11"/>
      <c r="K2079" s="2"/>
      <c r="L2079" s="2"/>
      <c r="M2079" s="1"/>
    </row>
    <row r="2080" spans="1:13" x14ac:dyDescent="0.2">
      <c r="A2080" s="1"/>
      <c r="B2080" s="1"/>
      <c r="C2080" s="16"/>
      <c r="D2080" s="1"/>
      <c r="E2080" s="1"/>
      <c r="F2080" s="1"/>
      <c r="G2080" s="1"/>
      <c r="H2080" s="11"/>
      <c r="I2080" s="11"/>
      <c r="J2080" s="11"/>
      <c r="K2080" s="2"/>
      <c r="L2080" s="2"/>
      <c r="M2080" s="1"/>
    </row>
    <row r="2081" spans="1:13" x14ac:dyDescent="0.2">
      <c r="A2081" s="1"/>
      <c r="B2081" s="1"/>
      <c r="C2081" s="16"/>
      <c r="D2081" s="1"/>
      <c r="E2081" s="1"/>
      <c r="F2081" s="1"/>
      <c r="G2081" s="1"/>
      <c r="H2081" s="11"/>
      <c r="I2081" s="11"/>
      <c r="J2081" s="11"/>
      <c r="K2081" s="2"/>
      <c r="L2081" s="2"/>
      <c r="M2081" s="1"/>
    </row>
    <row r="2082" spans="1:13" x14ac:dyDescent="0.2">
      <c r="A2082" s="1"/>
      <c r="B2082" s="1"/>
      <c r="C2082" s="16"/>
      <c r="D2082" s="1"/>
      <c r="E2082" s="1"/>
      <c r="F2082" s="1"/>
      <c r="G2082" s="1"/>
      <c r="H2082" s="11"/>
      <c r="I2082" s="11"/>
      <c r="J2082" s="11"/>
      <c r="K2082" s="2"/>
      <c r="L2082" s="2"/>
      <c r="M2082" s="1"/>
    </row>
    <row r="2083" spans="1:13" x14ac:dyDescent="0.2">
      <c r="A2083" s="1"/>
      <c r="B2083" s="1"/>
      <c r="C2083" s="16"/>
      <c r="D2083" s="1"/>
      <c r="E2083" s="1"/>
      <c r="F2083" s="1"/>
      <c r="G2083" s="1"/>
      <c r="H2083" s="11"/>
      <c r="I2083" s="11"/>
      <c r="J2083" s="11"/>
      <c r="K2083" s="2"/>
      <c r="L2083" s="2"/>
      <c r="M2083" s="1"/>
    </row>
    <row r="2084" spans="1:13" x14ac:dyDescent="0.2">
      <c r="A2084" s="1"/>
      <c r="B2084" s="1"/>
      <c r="C2084" s="16"/>
      <c r="D2084" s="1"/>
      <c r="E2084" s="1"/>
      <c r="F2084" s="1"/>
      <c r="G2084" s="1"/>
      <c r="H2084" s="11"/>
      <c r="I2084" s="11"/>
      <c r="J2084" s="11"/>
      <c r="K2084" s="2"/>
      <c r="L2084" s="2"/>
      <c r="M2084" s="1"/>
    </row>
    <row r="2085" spans="1:13" x14ac:dyDescent="0.2">
      <c r="A2085" s="1"/>
      <c r="B2085" s="1"/>
      <c r="C2085" s="16"/>
      <c r="D2085" s="1"/>
      <c r="E2085" s="1"/>
      <c r="F2085" s="1"/>
      <c r="G2085" s="1"/>
      <c r="H2085" s="11"/>
      <c r="I2085" s="11"/>
      <c r="J2085" s="11"/>
      <c r="K2085" s="2"/>
      <c r="L2085" s="2"/>
      <c r="M2085" s="1"/>
    </row>
    <row r="2086" spans="1:13" x14ac:dyDescent="0.2">
      <c r="A2086" s="1"/>
      <c r="B2086" s="1"/>
      <c r="C2086" s="16"/>
      <c r="D2086" s="1"/>
      <c r="E2086" s="1"/>
      <c r="F2086" s="1"/>
      <c r="G2086" s="1"/>
      <c r="H2086" s="11"/>
      <c r="I2086" s="11"/>
      <c r="J2086" s="11"/>
      <c r="K2086" s="2"/>
      <c r="L2086" s="2"/>
      <c r="M2086" s="1"/>
    </row>
    <row r="2087" spans="1:13" x14ac:dyDescent="0.2">
      <c r="A2087" s="1"/>
      <c r="B2087" s="1"/>
      <c r="C2087" s="16"/>
      <c r="D2087" s="1"/>
      <c r="E2087" s="1"/>
      <c r="F2087" s="1"/>
      <c r="G2087" s="1"/>
      <c r="H2087" s="11"/>
      <c r="I2087" s="11"/>
      <c r="J2087" s="11"/>
      <c r="K2087" s="2"/>
      <c r="L2087" s="2"/>
      <c r="M2087" s="1"/>
    </row>
    <row r="2088" spans="1:13" x14ac:dyDescent="0.2">
      <c r="A2088" s="1"/>
      <c r="B2088" s="1"/>
      <c r="C2088" s="16"/>
      <c r="D2088" s="1"/>
      <c r="E2088" s="1"/>
      <c r="F2088" s="1"/>
      <c r="G2088" s="1"/>
      <c r="H2088" s="11"/>
      <c r="I2088" s="11"/>
      <c r="J2088" s="11"/>
      <c r="K2088" s="2"/>
      <c r="L2088" s="2"/>
      <c r="M2088" s="1"/>
    </row>
    <row r="2089" spans="1:13" x14ac:dyDescent="0.2">
      <c r="A2089" s="1"/>
      <c r="B2089" s="1"/>
      <c r="C2089" s="16"/>
      <c r="D2089" s="1"/>
      <c r="E2089" s="1"/>
      <c r="F2089" s="1"/>
      <c r="G2089" s="1"/>
      <c r="H2089" s="11"/>
      <c r="I2089" s="11"/>
      <c r="J2089" s="11"/>
      <c r="K2089" s="2"/>
      <c r="L2089" s="2"/>
      <c r="M2089" s="1"/>
    </row>
    <row r="2090" spans="1:13" x14ac:dyDescent="0.2">
      <c r="A2090" s="1"/>
      <c r="B2090" s="1"/>
      <c r="C2090" s="16"/>
      <c r="D2090" s="1"/>
      <c r="E2090" s="1"/>
      <c r="F2090" s="1"/>
      <c r="G2090" s="1"/>
      <c r="H2090" s="11"/>
      <c r="I2090" s="11"/>
      <c r="J2090" s="11"/>
      <c r="K2090" s="2"/>
      <c r="L2090" s="2"/>
      <c r="M2090" s="1"/>
    </row>
    <row r="2091" spans="1:13" x14ac:dyDescent="0.2">
      <c r="A2091" s="1"/>
      <c r="B2091" s="1"/>
      <c r="C2091" s="16"/>
      <c r="D2091" s="1"/>
      <c r="E2091" s="1"/>
      <c r="F2091" s="1"/>
      <c r="G2091" s="1"/>
      <c r="H2091" s="11"/>
      <c r="I2091" s="11"/>
      <c r="J2091" s="11"/>
      <c r="K2091" s="2"/>
      <c r="L2091" s="2"/>
      <c r="M2091" s="1"/>
    </row>
    <row r="2092" spans="1:13" x14ac:dyDescent="0.2">
      <c r="A2092" s="1"/>
      <c r="B2092" s="1"/>
      <c r="C2092" s="16"/>
      <c r="D2092" s="1"/>
      <c r="E2092" s="1"/>
      <c r="F2092" s="1"/>
      <c r="G2092" s="1"/>
      <c r="H2092" s="11"/>
      <c r="I2092" s="11"/>
      <c r="J2092" s="11"/>
      <c r="K2092" s="2"/>
      <c r="L2092" s="2"/>
      <c r="M2092" s="1"/>
    </row>
    <row r="2093" spans="1:13" x14ac:dyDescent="0.2">
      <c r="A2093" s="1"/>
      <c r="B2093" s="1"/>
      <c r="C2093" s="16"/>
      <c r="D2093" s="1"/>
      <c r="E2093" s="1"/>
      <c r="F2093" s="1"/>
      <c r="G2093" s="1"/>
      <c r="H2093" s="11"/>
      <c r="I2093" s="11"/>
      <c r="J2093" s="11"/>
      <c r="K2093" s="2"/>
      <c r="L2093" s="2"/>
      <c r="M2093" s="1"/>
    </row>
    <row r="2094" spans="1:13" x14ac:dyDescent="0.2">
      <c r="A2094" s="1"/>
      <c r="B2094" s="1"/>
      <c r="C2094" s="16"/>
      <c r="D2094" s="1"/>
      <c r="E2094" s="1"/>
      <c r="F2094" s="1"/>
      <c r="G2094" s="1"/>
      <c r="H2094" s="11"/>
      <c r="I2094" s="11"/>
      <c r="J2094" s="11"/>
      <c r="K2094" s="2"/>
      <c r="L2094" s="2"/>
      <c r="M2094" s="1"/>
    </row>
    <row r="2095" spans="1:13" x14ac:dyDescent="0.2">
      <c r="A2095" s="1"/>
      <c r="B2095" s="1"/>
      <c r="C2095" s="16"/>
      <c r="D2095" s="1"/>
      <c r="E2095" s="1"/>
      <c r="F2095" s="1"/>
      <c r="G2095" s="1"/>
      <c r="H2095" s="11"/>
      <c r="I2095" s="11"/>
      <c r="J2095" s="11"/>
      <c r="K2095" s="2"/>
      <c r="L2095" s="2"/>
      <c r="M2095" s="1"/>
    </row>
    <row r="2096" spans="1:13" x14ac:dyDescent="0.2">
      <c r="A2096" s="1"/>
      <c r="B2096" s="1"/>
      <c r="C2096" s="16"/>
      <c r="D2096" s="1"/>
      <c r="E2096" s="1"/>
      <c r="F2096" s="1"/>
      <c r="G2096" s="1"/>
      <c r="H2096" s="11"/>
      <c r="I2096" s="11"/>
      <c r="J2096" s="11"/>
      <c r="K2096" s="2"/>
      <c r="L2096" s="2"/>
      <c r="M2096" s="1"/>
    </row>
    <row r="2097" spans="1:13" x14ac:dyDescent="0.2">
      <c r="A2097" s="1"/>
      <c r="B2097" s="1"/>
      <c r="C2097" s="16"/>
      <c r="D2097" s="1"/>
      <c r="E2097" s="1"/>
      <c r="F2097" s="1"/>
      <c r="G2097" s="1"/>
      <c r="H2097" s="11"/>
      <c r="I2097" s="11"/>
      <c r="J2097" s="11"/>
      <c r="K2097" s="2"/>
      <c r="L2097" s="2"/>
      <c r="M2097" s="1"/>
    </row>
    <row r="2098" spans="1:13" x14ac:dyDescent="0.2">
      <c r="A2098" s="1"/>
      <c r="B2098" s="1"/>
      <c r="C2098" s="16"/>
      <c r="D2098" s="1"/>
      <c r="E2098" s="1"/>
      <c r="F2098" s="1"/>
      <c r="G2098" s="1"/>
      <c r="H2098" s="11"/>
      <c r="I2098" s="11"/>
      <c r="J2098" s="11"/>
      <c r="K2098" s="2"/>
      <c r="L2098" s="2"/>
      <c r="M2098" s="1"/>
    </row>
    <row r="2099" spans="1:13" x14ac:dyDescent="0.2">
      <c r="A2099" s="1"/>
      <c r="B2099" s="1"/>
      <c r="C2099" s="16"/>
      <c r="D2099" s="1"/>
      <c r="E2099" s="1"/>
      <c r="F2099" s="1"/>
      <c r="G2099" s="1"/>
      <c r="H2099" s="11"/>
      <c r="I2099" s="11"/>
      <c r="J2099" s="11"/>
      <c r="K2099" s="2"/>
      <c r="L2099" s="2"/>
      <c r="M2099" s="1"/>
    </row>
    <row r="2100" spans="1:13" x14ac:dyDescent="0.2">
      <c r="A2100" s="1"/>
      <c r="B2100" s="1"/>
      <c r="C2100" s="16"/>
      <c r="D2100" s="1"/>
      <c r="E2100" s="1"/>
      <c r="F2100" s="1"/>
      <c r="G2100" s="1"/>
      <c r="H2100" s="11"/>
      <c r="I2100" s="11"/>
      <c r="J2100" s="11"/>
      <c r="K2100" s="2"/>
      <c r="L2100" s="2"/>
      <c r="M2100" s="1"/>
    </row>
    <row r="2101" spans="1:13" x14ac:dyDescent="0.2">
      <c r="A2101" s="1"/>
      <c r="B2101" s="1"/>
      <c r="C2101" s="16"/>
      <c r="D2101" s="1"/>
      <c r="E2101" s="1"/>
      <c r="F2101" s="1"/>
      <c r="G2101" s="1"/>
      <c r="H2101" s="11"/>
      <c r="I2101" s="11"/>
      <c r="J2101" s="11"/>
      <c r="K2101" s="2"/>
      <c r="L2101" s="2"/>
      <c r="M2101" s="1"/>
    </row>
    <row r="2102" spans="1:13" x14ac:dyDescent="0.2">
      <c r="A2102" s="1"/>
      <c r="B2102" s="1"/>
      <c r="C2102" s="16"/>
      <c r="D2102" s="1"/>
      <c r="E2102" s="1"/>
      <c r="F2102" s="1"/>
      <c r="G2102" s="1"/>
      <c r="H2102" s="11"/>
      <c r="I2102" s="11"/>
      <c r="J2102" s="11"/>
      <c r="K2102" s="2"/>
      <c r="L2102" s="2"/>
      <c r="M2102" s="1"/>
    </row>
    <row r="2103" spans="1:13" x14ac:dyDescent="0.2">
      <c r="A2103" s="1"/>
      <c r="B2103" s="1"/>
      <c r="C2103" s="16"/>
      <c r="D2103" s="1"/>
      <c r="E2103" s="1"/>
      <c r="F2103" s="1"/>
      <c r="G2103" s="1"/>
      <c r="H2103" s="11"/>
      <c r="I2103" s="11"/>
      <c r="J2103" s="11"/>
      <c r="K2103" s="2"/>
      <c r="L2103" s="2"/>
      <c r="M2103" s="1"/>
    </row>
    <row r="2104" spans="1:13" x14ac:dyDescent="0.2">
      <c r="A2104" s="1"/>
      <c r="B2104" s="1"/>
      <c r="C2104" s="16"/>
      <c r="D2104" s="1"/>
      <c r="E2104" s="1"/>
      <c r="F2104" s="1"/>
      <c r="G2104" s="1"/>
      <c r="H2104" s="11"/>
      <c r="I2104" s="11"/>
      <c r="J2104" s="11"/>
      <c r="K2104" s="2"/>
      <c r="L2104" s="2"/>
      <c r="M2104" s="1"/>
    </row>
    <row r="2105" spans="1:13" x14ac:dyDescent="0.2">
      <c r="A2105" s="1"/>
      <c r="B2105" s="1"/>
      <c r="C2105" s="16"/>
      <c r="D2105" s="1"/>
      <c r="E2105" s="1"/>
      <c r="F2105" s="1"/>
      <c r="G2105" s="1"/>
      <c r="H2105" s="11"/>
      <c r="I2105" s="11"/>
      <c r="J2105" s="11"/>
      <c r="K2105" s="2"/>
      <c r="L2105" s="2"/>
      <c r="M2105" s="1"/>
    </row>
    <row r="2106" spans="1:13" x14ac:dyDescent="0.2">
      <c r="A2106" s="1"/>
      <c r="B2106" s="1"/>
      <c r="C2106" s="16"/>
      <c r="D2106" s="1"/>
      <c r="E2106" s="1"/>
      <c r="F2106" s="1"/>
      <c r="G2106" s="1"/>
      <c r="H2106" s="11"/>
      <c r="I2106" s="11"/>
      <c r="J2106" s="11"/>
      <c r="K2106" s="2"/>
      <c r="L2106" s="2"/>
      <c r="M2106" s="1"/>
    </row>
    <row r="2107" spans="1:13" x14ac:dyDescent="0.2">
      <c r="A2107" s="1"/>
      <c r="B2107" s="1"/>
      <c r="C2107" s="16"/>
      <c r="D2107" s="1"/>
      <c r="E2107" s="1"/>
      <c r="F2107" s="1"/>
      <c r="G2107" s="1"/>
      <c r="H2107" s="11"/>
      <c r="I2107" s="11"/>
      <c r="J2107" s="11"/>
      <c r="K2107" s="2"/>
      <c r="L2107" s="2"/>
      <c r="M2107" s="1"/>
    </row>
    <row r="2108" spans="1:13" x14ac:dyDescent="0.2">
      <c r="A2108" s="1"/>
      <c r="B2108" s="1"/>
      <c r="C2108" s="16"/>
      <c r="D2108" s="1"/>
      <c r="E2108" s="1"/>
      <c r="F2108" s="1"/>
      <c r="G2108" s="1"/>
      <c r="H2108" s="11"/>
      <c r="I2108" s="11"/>
      <c r="J2108" s="11"/>
      <c r="K2108" s="2"/>
      <c r="L2108" s="2"/>
      <c r="M2108" s="1"/>
    </row>
    <row r="2109" spans="1:13" x14ac:dyDescent="0.2">
      <c r="A2109" s="1"/>
      <c r="B2109" s="1"/>
      <c r="C2109" s="16"/>
      <c r="D2109" s="1"/>
      <c r="E2109" s="1"/>
      <c r="F2109" s="1"/>
      <c r="G2109" s="1"/>
      <c r="H2109" s="11"/>
      <c r="I2109" s="11"/>
      <c r="J2109" s="11"/>
      <c r="K2109" s="2"/>
      <c r="L2109" s="2"/>
      <c r="M2109" s="1"/>
    </row>
    <row r="2110" spans="1:13" x14ac:dyDescent="0.2">
      <c r="A2110" s="1"/>
      <c r="B2110" s="1"/>
      <c r="C2110" s="16"/>
      <c r="D2110" s="1"/>
      <c r="E2110" s="1"/>
      <c r="F2110" s="1"/>
      <c r="G2110" s="1"/>
      <c r="H2110" s="11"/>
      <c r="I2110" s="11"/>
      <c r="J2110" s="11"/>
      <c r="K2110" s="2"/>
      <c r="L2110" s="2"/>
      <c r="M2110" s="1"/>
    </row>
    <row r="2111" spans="1:13" x14ac:dyDescent="0.2">
      <c r="A2111" s="1"/>
      <c r="B2111" s="1"/>
      <c r="C2111" s="16"/>
      <c r="D2111" s="1"/>
      <c r="E2111" s="1"/>
      <c r="F2111" s="1"/>
      <c r="G2111" s="1"/>
      <c r="H2111" s="11"/>
      <c r="I2111" s="11"/>
      <c r="J2111" s="11"/>
      <c r="K2111" s="2"/>
      <c r="L2111" s="2"/>
      <c r="M2111" s="1"/>
    </row>
    <row r="2112" spans="1:13" x14ac:dyDescent="0.2">
      <c r="A2112" s="1"/>
      <c r="B2112" s="1"/>
      <c r="C2112" s="16"/>
      <c r="D2112" s="1"/>
      <c r="E2112" s="1"/>
      <c r="F2112" s="1"/>
      <c r="G2112" s="1"/>
      <c r="H2112" s="11"/>
      <c r="I2112" s="11"/>
      <c r="J2112" s="11"/>
      <c r="K2112" s="2"/>
      <c r="L2112" s="2"/>
      <c r="M2112" s="1"/>
    </row>
    <row r="2113" spans="1:13" x14ac:dyDescent="0.2">
      <c r="A2113" s="1"/>
      <c r="B2113" s="1"/>
      <c r="C2113" s="16"/>
      <c r="D2113" s="1"/>
      <c r="E2113" s="1"/>
      <c r="F2113" s="1"/>
      <c r="G2113" s="1"/>
      <c r="H2113" s="11"/>
      <c r="I2113" s="11"/>
      <c r="J2113" s="11"/>
      <c r="K2113" s="2"/>
      <c r="L2113" s="2"/>
      <c r="M2113" s="1"/>
    </row>
    <row r="2114" spans="1:13" x14ac:dyDescent="0.2">
      <c r="A2114" s="1"/>
      <c r="B2114" s="1"/>
      <c r="C2114" s="16"/>
      <c r="D2114" s="1"/>
      <c r="E2114" s="1"/>
      <c r="F2114" s="1"/>
      <c r="G2114" s="1"/>
      <c r="H2114" s="11"/>
      <c r="I2114" s="11"/>
      <c r="J2114" s="11"/>
      <c r="K2114" s="2"/>
      <c r="L2114" s="2"/>
      <c r="M2114" s="1"/>
    </row>
    <row r="2115" spans="1:13" x14ac:dyDescent="0.2">
      <c r="A2115" s="1"/>
      <c r="B2115" s="1"/>
      <c r="C2115" s="16"/>
      <c r="D2115" s="1"/>
      <c r="E2115" s="1"/>
      <c r="F2115" s="1"/>
      <c r="G2115" s="1"/>
      <c r="H2115" s="11"/>
      <c r="I2115" s="11"/>
      <c r="J2115" s="11"/>
      <c r="K2115" s="2"/>
      <c r="L2115" s="2"/>
      <c r="M2115" s="1"/>
    </row>
    <row r="2116" spans="1:13" x14ac:dyDescent="0.2">
      <c r="A2116" s="1"/>
      <c r="B2116" s="1"/>
      <c r="C2116" s="16"/>
      <c r="D2116" s="1"/>
      <c r="E2116" s="1"/>
      <c r="F2116" s="1"/>
      <c r="G2116" s="1"/>
      <c r="H2116" s="11"/>
      <c r="I2116" s="11"/>
      <c r="J2116" s="11"/>
      <c r="K2116" s="2"/>
      <c r="L2116" s="2"/>
      <c r="M2116" s="1"/>
    </row>
    <row r="2117" spans="1:13" x14ac:dyDescent="0.2">
      <c r="A2117" s="1"/>
      <c r="B2117" s="1"/>
      <c r="C2117" s="16"/>
      <c r="D2117" s="1"/>
      <c r="E2117" s="1"/>
      <c r="F2117" s="1"/>
      <c r="G2117" s="1"/>
      <c r="H2117" s="11"/>
      <c r="I2117" s="11"/>
      <c r="J2117" s="11"/>
      <c r="K2117" s="2"/>
      <c r="L2117" s="2"/>
      <c r="M2117" s="1"/>
    </row>
    <row r="2118" spans="1:13" x14ac:dyDescent="0.2">
      <c r="A2118" s="1"/>
      <c r="B2118" s="1"/>
      <c r="C2118" s="16"/>
      <c r="D2118" s="1"/>
      <c r="E2118" s="1"/>
      <c r="F2118" s="1"/>
      <c r="G2118" s="1"/>
      <c r="H2118" s="11"/>
      <c r="I2118" s="11"/>
      <c r="J2118" s="11"/>
      <c r="K2118" s="2"/>
      <c r="L2118" s="2"/>
      <c r="M2118" s="1"/>
    </row>
    <row r="2119" spans="1:13" x14ac:dyDescent="0.2">
      <c r="A2119" s="1"/>
      <c r="B2119" s="1"/>
      <c r="C2119" s="16"/>
      <c r="D2119" s="1"/>
      <c r="E2119" s="1"/>
      <c r="F2119" s="1"/>
      <c r="G2119" s="1"/>
      <c r="H2119" s="11"/>
      <c r="I2119" s="11"/>
      <c r="J2119" s="11"/>
      <c r="K2119" s="2"/>
      <c r="L2119" s="2"/>
      <c r="M2119" s="1"/>
    </row>
    <row r="2120" spans="1:13" x14ac:dyDescent="0.2">
      <c r="A2120" s="1"/>
      <c r="B2120" s="1"/>
      <c r="C2120" s="16"/>
      <c r="D2120" s="1"/>
      <c r="E2120" s="1"/>
      <c r="F2120" s="1"/>
      <c r="G2120" s="1"/>
      <c r="H2120" s="11"/>
      <c r="I2120" s="11"/>
      <c r="J2120" s="11"/>
      <c r="K2120" s="2"/>
      <c r="L2120" s="2"/>
      <c r="M2120" s="1"/>
    </row>
    <row r="2121" spans="1:13" x14ac:dyDescent="0.2">
      <c r="A2121" s="1"/>
      <c r="B2121" s="1"/>
      <c r="C2121" s="16"/>
      <c r="D2121" s="1"/>
      <c r="E2121" s="1"/>
      <c r="F2121" s="1"/>
      <c r="G2121" s="1"/>
      <c r="H2121" s="11"/>
      <c r="I2121" s="11"/>
      <c r="J2121" s="11"/>
      <c r="K2121" s="2"/>
      <c r="L2121" s="2"/>
      <c r="M2121" s="1"/>
    </row>
    <row r="2122" spans="1:13" x14ac:dyDescent="0.2">
      <c r="A2122" s="1"/>
      <c r="B2122" s="1"/>
      <c r="C2122" s="16"/>
      <c r="D2122" s="1"/>
      <c r="E2122" s="1"/>
      <c r="F2122" s="1"/>
      <c r="G2122" s="1"/>
      <c r="H2122" s="11"/>
      <c r="I2122" s="11"/>
      <c r="J2122" s="11"/>
      <c r="K2122" s="2"/>
      <c r="L2122" s="2"/>
      <c r="M2122" s="1"/>
    </row>
    <row r="2123" spans="1:13" x14ac:dyDescent="0.2">
      <c r="A2123" s="1"/>
      <c r="B2123" s="1"/>
      <c r="C2123" s="16"/>
      <c r="D2123" s="1"/>
      <c r="E2123" s="1"/>
      <c r="F2123" s="1"/>
      <c r="G2123" s="1"/>
      <c r="H2123" s="11"/>
      <c r="I2123" s="11"/>
      <c r="J2123" s="11"/>
      <c r="K2123" s="2"/>
      <c r="L2123" s="2"/>
      <c r="M2123" s="1"/>
    </row>
    <row r="2124" spans="1:13" x14ac:dyDescent="0.2">
      <c r="A2124" s="1"/>
      <c r="B2124" s="1"/>
      <c r="C2124" s="16"/>
      <c r="D2124" s="1"/>
      <c r="E2124" s="1"/>
      <c r="F2124" s="1"/>
      <c r="G2124" s="1"/>
      <c r="H2124" s="11"/>
      <c r="I2124" s="11"/>
      <c r="J2124" s="11"/>
      <c r="K2124" s="2"/>
      <c r="L2124" s="2"/>
      <c r="M2124" s="1"/>
    </row>
    <row r="2125" spans="1:13" x14ac:dyDescent="0.2">
      <c r="A2125" s="1"/>
      <c r="B2125" s="1"/>
      <c r="C2125" s="16"/>
      <c r="D2125" s="1"/>
      <c r="E2125" s="1"/>
      <c r="F2125" s="1"/>
      <c r="G2125" s="1"/>
      <c r="H2125" s="11"/>
      <c r="I2125" s="11"/>
      <c r="J2125" s="11"/>
      <c r="K2125" s="2"/>
      <c r="L2125" s="2"/>
      <c r="M2125" s="1"/>
    </row>
    <row r="2126" spans="1:13" x14ac:dyDescent="0.2">
      <c r="A2126" s="1"/>
      <c r="B2126" s="1"/>
      <c r="C2126" s="16"/>
      <c r="D2126" s="1"/>
      <c r="E2126" s="1"/>
      <c r="F2126" s="1"/>
      <c r="G2126" s="1"/>
      <c r="H2126" s="11"/>
      <c r="I2126" s="11"/>
      <c r="J2126" s="11"/>
      <c r="K2126" s="2"/>
      <c r="L2126" s="2"/>
      <c r="M2126" s="1"/>
    </row>
    <row r="2127" spans="1:13" x14ac:dyDescent="0.2">
      <c r="A2127" s="1"/>
      <c r="B2127" s="1"/>
      <c r="C2127" s="16"/>
      <c r="D2127" s="1"/>
      <c r="E2127" s="1"/>
      <c r="F2127" s="1"/>
      <c r="G2127" s="1"/>
      <c r="H2127" s="11"/>
      <c r="I2127" s="11"/>
      <c r="J2127" s="11"/>
      <c r="K2127" s="2"/>
      <c r="L2127" s="2"/>
      <c r="M2127" s="1"/>
    </row>
    <row r="2128" spans="1:13" x14ac:dyDescent="0.2">
      <c r="A2128" s="1"/>
      <c r="B2128" s="1"/>
      <c r="C2128" s="16"/>
      <c r="D2128" s="1"/>
      <c r="E2128" s="1"/>
      <c r="F2128" s="1"/>
      <c r="G2128" s="1"/>
      <c r="H2128" s="11"/>
      <c r="I2128" s="11"/>
      <c r="J2128" s="11"/>
      <c r="K2128" s="2"/>
      <c r="L2128" s="2"/>
      <c r="M2128" s="1"/>
    </row>
    <row r="2129" spans="1:13" x14ac:dyDescent="0.2">
      <c r="A2129" s="1"/>
      <c r="B2129" s="1"/>
      <c r="C2129" s="16"/>
      <c r="D2129" s="1"/>
      <c r="E2129" s="1"/>
      <c r="F2129" s="1"/>
      <c r="G2129" s="1"/>
      <c r="H2129" s="11"/>
      <c r="I2129" s="11"/>
      <c r="J2129" s="11"/>
      <c r="K2129" s="2"/>
      <c r="L2129" s="2"/>
      <c r="M2129" s="1"/>
    </row>
    <row r="2130" spans="1:13" x14ac:dyDescent="0.2">
      <c r="A2130" s="1"/>
      <c r="B2130" s="1"/>
      <c r="C2130" s="16"/>
      <c r="D2130" s="1"/>
      <c r="E2130" s="1"/>
      <c r="F2130" s="1"/>
      <c r="G2130" s="1"/>
      <c r="H2130" s="11"/>
      <c r="I2130" s="11"/>
      <c r="J2130" s="11"/>
      <c r="K2130" s="2"/>
      <c r="L2130" s="2"/>
      <c r="M2130" s="1"/>
    </row>
    <row r="2131" spans="1:13" x14ac:dyDescent="0.2">
      <c r="A2131" s="1"/>
      <c r="B2131" s="1"/>
      <c r="C2131" s="16"/>
      <c r="D2131" s="1"/>
      <c r="E2131" s="1"/>
      <c r="F2131" s="1"/>
      <c r="G2131" s="1"/>
      <c r="H2131" s="11"/>
      <c r="I2131" s="11"/>
      <c r="J2131" s="11"/>
      <c r="K2131" s="2"/>
      <c r="L2131" s="2"/>
      <c r="M2131" s="1"/>
    </row>
    <row r="2132" spans="1:13" x14ac:dyDescent="0.2">
      <c r="A2132" s="1"/>
      <c r="B2132" s="1"/>
      <c r="C2132" s="16"/>
      <c r="D2132" s="1"/>
      <c r="E2132" s="1"/>
      <c r="F2132" s="1"/>
      <c r="G2132" s="1"/>
      <c r="H2132" s="11"/>
      <c r="I2132" s="11"/>
      <c r="J2132" s="11"/>
      <c r="K2132" s="2"/>
      <c r="L2132" s="2"/>
      <c r="M2132" s="1"/>
    </row>
    <row r="2133" spans="1:13" x14ac:dyDescent="0.2">
      <c r="A2133" s="1"/>
      <c r="B2133" s="1"/>
      <c r="C2133" s="16"/>
      <c r="D2133" s="1"/>
      <c r="E2133" s="1"/>
      <c r="F2133" s="1"/>
      <c r="G2133" s="1"/>
      <c r="H2133" s="11"/>
      <c r="I2133" s="11"/>
      <c r="J2133" s="11"/>
      <c r="K2133" s="2"/>
      <c r="L2133" s="2"/>
      <c r="M2133" s="1"/>
    </row>
    <row r="2134" spans="1:13" x14ac:dyDescent="0.2">
      <c r="A2134" s="1"/>
      <c r="B2134" s="1"/>
      <c r="C2134" s="16"/>
      <c r="D2134" s="1"/>
      <c r="E2134" s="1"/>
      <c r="F2134" s="1"/>
      <c r="G2134" s="1"/>
      <c r="H2134" s="11"/>
      <c r="I2134" s="11"/>
      <c r="J2134" s="11"/>
      <c r="K2134" s="2"/>
      <c r="L2134" s="2"/>
      <c r="M2134" s="1"/>
    </row>
    <row r="2135" spans="1:13" x14ac:dyDescent="0.2">
      <c r="A2135" s="1"/>
      <c r="B2135" s="1"/>
      <c r="C2135" s="16"/>
      <c r="D2135" s="1"/>
      <c r="E2135" s="1"/>
      <c r="F2135" s="1"/>
      <c r="G2135" s="1"/>
      <c r="H2135" s="11"/>
      <c r="I2135" s="11"/>
      <c r="J2135" s="11"/>
      <c r="K2135" s="2"/>
      <c r="L2135" s="2"/>
      <c r="M2135" s="1"/>
    </row>
    <row r="2136" spans="1:13" x14ac:dyDescent="0.2">
      <c r="A2136" s="1"/>
      <c r="B2136" s="1"/>
      <c r="C2136" s="16"/>
      <c r="D2136" s="1"/>
      <c r="E2136" s="1"/>
      <c r="F2136" s="1"/>
      <c r="G2136" s="1"/>
      <c r="H2136" s="11"/>
      <c r="I2136" s="11"/>
      <c r="J2136" s="11"/>
      <c r="K2136" s="2"/>
      <c r="L2136" s="2"/>
      <c r="M2136" s="1"/>
    </row>
    <row r="2137" spans="1:13" x14ac:dyDescent="0.2">
      <c r="A2137" s="1"/>
      <c r="B2137" s="1"/>
      <c r="C2137" s="16"/>
      <c r="D2137" s="1"/>
      <c r="E2137" s="1"/>
      <c r="F2137" s="1"/>
      <c r="G2137" s="1"/>
      <c r="H2137" s="11"/>
      <c r="I2137" s="11"/>
      <c r="J2137" s="11"/>
      <c r="K2137" s="2"/>
      <c r="L2137" s="2"/>
      <c r="M2137" s="1"/>
    </row>
    <row r="2138" spans="1:13" x14ac:dyDescent="0.2">
      <c r="A2138" s="1"/>
      <c r="B2138" s="1"/>
      <c r="C2138" s="16"/>
      <c r="D2138" s="1"/>
      <c r="E2138" s="1"/>
      <c r="F2138" s="1"/>
      <c r="G2138" s="1"/>
      <c r="H2138" s="11"/>
      <c r="I2138" s="11"/>
      <c r="J2138" s="11"/>
      <c r="K2138" s="2"/>
      <c r="L2138" s="2"/>
      <c r="M2138" s="1"/>
    </row>
    <row r="2139" spans="1:13" x14ac:dyDescent="0.2">
      <c r="A2139" s="1"/>
      <c r="B2139" s="1"/>
      <c r="C2139" s="16"/>
      <c r="D2139" s="1"/>
      <c r="E2139" s="1"/>
      <c r="F2139" s="1"/>
      <c r="G2139" s="1"/>
      <c r="H2139" s="11"/>
      <c r="I2139" s="11"/>
      <c r="J2139" s="11"/>
      <c r="K2139" s="2"/>
      <c r="L2139" s="2"/>
      <c r="M2139" s="1"/>
    </row>
    <row r="2140" spans="1:13" x14ac:dyDescent="0.2">
      <c r="A2140" s="1"/>
      <c r="B2140" s="1"/>
      <c r="C2140" s="16"/>
      <c r="D2140" s="1"/>
      <c r="E2140" s="1"/>
      <c r="F2140" s="1"/>
      <c r="G2140" s="1"/>
      <c r="H2140" s="11"/>
      <c r="I2140" s="11"/>
      <c r="J2140" s="11"/>
      <c r="K2140" s="2"/>
      <c r="L2140" s="2"/>
      <c r="M2140" s="1"/>
    </row>
    <row r="2141" spans="1:13" x14ac:dyDescent="0.2">
      <c r="A2141" s="1"/>
      <c r="B2141" s="1"/>
      <c r="C2141" s="16"/>
      <c r="D2141" s="1"/>
      <c r="E2141" s="1"/>
      <c r="F2141" s="1"/>
      <c r="G2141" s="1"/>
      <c r="H2141" s="11"/>
      <c r="I2141" s="11"/>
      <c r="J2141" s="11"/>
      <c r="K2141" s="2"/>
      <c r="L2141" s="2"/>
      <c r="M2141" s="1"/>
    </row>
    <row r="2142" spans="1:13" x14ac:dyDescent="0.2">
      <c r="A2142" s="1"/>
      <c r="B2142" s="1"/>
      <c r="C2142" s="16"/>
      <c r="D2142" s="1"/>
      <c r="E2142" s="1"/>
      <c r="F2142" s="1"/>
      <c r="G2142" s="1"/>
      <c r="H2142" s="11"/>
      <c r="I2142" s="11"/>
      <c r="J2142" s="11"/>
      <c r="K2142" s="2"/>
      <c r="L2142" s="2"/>
      <c r="M2142" s="1"/>
    </row>
    <row r="2143" spans="1:13" x14ac:dyDescent="0.2">
      <c r="A2143" s="1"/>
      <c r="B2143" s="1"/>
      <c r="C2143" s="16"/>
      <c r="D2143" s="1"/>
      <c r="E2143" s="1"/>
      <c r="F2143" s="1"/>
      <c r="G2143" s="1"/>
      <c r="H2143" s="11"/>
      <c r="I2143" s="11"/>
      <c r="J2143" s="11"/>
      <c r="K2143" s="2"/>
      <c r="L2143" s="2"/>
      <c r="M2143" s="1"/>
    </row>
    <row r="2144" spans="1:13" x14ac:dyDescent="0.2">
      <c r="A2144" s="1"/>
      <c r="B2144" s="1"/>
      <c r="C2144" s="16"/>
      <c r="D2144" s="1"/>
      <c r="E2144" s="1"/>
      <c r="F2144" s="1"/>
      <c r="G2144" s="1"/>
      <c r="H2144" s="11"/>
      <c r="I2144" s="11"/>
      <c r="J2144" s="11"/>
      <c r="K2144" s="2"/>
      <c r="L2144" s="2"/>
      <c r="M2144" s="1"/>
    </row>
    <row r="2145" spans="1:13" x14ac:dyDescent="0.2">
      <c r="A2145" s="1"/>
      <c r="B2145" s="1"/>
      <c r="C2145" s="16"/>
      <c r="D2145" s="1"/>
      <c r="E2145" s="1"/>
      <c r="F2145" s="1"/>
      <c r="G2145" s="1"/>
      <c r="H2145" s="11"/>
      <c r="I2145" s="11"/>
      <c r="J2145" s="11"/>
      <c r="K2145" s="2"/>
      <c r="L2145" s="2"/>
      <c r="M2145" s="1"/>
    </row>
    <row r="2146" spans="1:13" x14ac:dyDescent="0.2">
      <c r="A2146" s="1"/>
      <c r="B2146" s="1"/>
      <c r="C2146" s="16"/>
      <c r="D2146" s="1"/>
      <c r="E2146" s="1"/>
      <c r="F2146" s="1"/>
      <c r="G2146" s="1"/>
      <c r="H2146" s="11"/>
      <c r="I2146" s="11"/>
      <c r="J2146" s="11"/>
      <c r="K2146" s="2"/>
      <c r="L2146" s="2"/>
      <c r="M2146" s="1"/>
    </row>
    <row r="2147" spans="1:13" x14ac:dyDescent="0.2">
      <c r="A2147" s="1"/>
      <c r="B2147" s="1"/>
      <c r="C2147" s="16"/>
      <c r="D2147" s="1"/>
      <c r="E2147" s="1"/>
      <c r="F2147" s="1"/>
      <c r="G2147" s="1"/>
      <c r="H2147" s="11"/>
      <c r="I2147" s="11"/>
      <c r="J2147" s="11"/>
      <c r="K2147" s="2"/>
      <c r="L2147" s="2"/>
      <c r="M2147" s="1"/>
    </row>
    <row r="2148" spans="1:13" x14ac:dyDescent="0.2">
      <c r="A2148" s="1"/>
      <c r="B2148" s="1"/>
      <c r="C2148" s="16"/>
      <c r="D2148" s="1"/>
      <c r="E2148" s="1"/>
      <c r="F2148" s="1"/>
      <c r="G2148" s="1"/>
      <c r="H2148" s="11"/>
      <c r="I2148" s="11"/>
      <c r="J2148" s="11"/>
      <c r="K2148" s="2"/>
      <c r="L2148" s="2"/>
      <c r="M2148" s="1"/>
    </row>
    <row r="2149" spans="1:13" x14ac:dyDescent="0.2">
      <c r="A2149" s="1"/>
      <c r="B2149" s="1"/>
      <c r="C2149" s="16"/>
      <c r="D2149" s="1"/>
      <c r="E2149" s="1"/>
      <c r="F2149" s="1"/>
      <c r="G2149" s="1"/>
      <c r="H2149" s="11"/>
      <c r="I2149" s="11"/>
      <c r="J2149" s="11"/>
      <c r="K2149" s="2"/>
      <c r="L2149" s="2"/>
      <c r="M2149" s="1"/>
    </row>
    <row r="2150" spans="1:13" x14ac:dyDescent="0.2">
      <c r="A2150" s="1"/>
      <c r="B2150" s="1"/>
      <c r="C2150" s="16"/>
      <c r="D2150" s="1"/>
      <c r="E2150" s="1"/>
      <c r="F2150" s="1"/>
      <c r="G2150" s="1"/>
      <c r="H2150" s="11"/>
      <c r="I2150" s="11"/>
      <c r="J2150" s="11"/>
      <c r="K2150" s="2"/>
      <c r="L2150" s="2"/>
      <c r="M2150" s="1"/>
    </row>
    <row r="2151" spans="1:13" x14ac:dyDescent="0.2">
      <c r="A2151" s="1"/>
      <c r="B2151" s="1"/>
      <c r="C2151" s="16"/>
      <c r="D2151" s="1"/>
      <c r="E2151" s="1"/>
      <c r="F2151" s="1"/>
      <c r="G2151" s="1"/>
      <c r="H2151" s="11"/>
      <c r="I2151" s="11"/>
      <c r="J2151" s="11"/>
      <c r="K2151" s="2"/>
      <c r="L2151" s="2"/>
      <c r="M2151" s="1"/>
    </row>
    <row r="2152" spans="1:13" x14ac:dyDescent="0.2">
      <c r="A2152" s="1"/>
      <c r="B2152" s="1"/>
      <c r="C2152" s="16"/>
      <c r="D2152" s="1"/>
      <c r="E2152" s="1"/>
      <c r="F2152" s="1"/>
      <c r="G2152" s="1"/>
      <c r="H2152" s="11"/>
      <c r="I2152" s="11"/>
      <c r="J2152" s="11"/>
      <c r="K2152" s="2"/>
      <c r="L2152" s="2"/>
      <c r="M2152" s="1"/>
    </row>
    <row r="2153" spans="1:13" x14ac:dyDescent="0.2">
      <c r="A2153" s="1"/>
      <c r="B2153" s="1"/>
      <c r="C2153" s="16"/>
      <c r="D2153" s="1"/>
      <c r="E2153" s="1"/>
      <c r="F2153" s="1"/>
      <c r="G2153" s="1"/>
      <c r="H2153" s="11"/>
      <c r="I2153" s="11"/>
      <c r="J2153" s="11"/>
      <c r="K2153" s="2"/>
      <c r="L2153" s="2"/>
      <c r="M2153" s="1"/>
    </row>
    <row r="2154" spans="1:13" x14ac:dyDescent="0.2">
      <c r="A2154" s="1"/>
      <c r="B2154" s="1"/>
      <c r="C2154" s="16"/>
      <c r="D2154" s="1"/>
      <c r="E2154" s="1"/>
      <c r="F2154" s="1"/>
      <c r="G2154" s="1"/>
      <c r="H2154" s="11"/>
      <c r="I2154" s="11"/>
      <c r="J2154" s="11"/>
      <c r="K2154" s="2"/>
      <c r="L2154" s="2"/>
      <c r="M2154" s="1"/>
    </row>
    <row r="2155" spans="1:13" x14ac:dyDescent="0.2">
      <c r="A2155" s="1"/>
      <c r="B2155" s="1"/>
      <c r="C2155" s="16"/>
      <c r="D2155" s="1"/>
      <c r="E2155" s="1"/>
      <c r="F2155" s="1"/>
      <c r="G2155" s="1"/>
      <c r="H2155" s="11"/>
      <c r="I2155" s="11"/>
      <c r="J2155" s="11"/>
      <c r="K2155" s="2"/>
      <c r="L2155" s="2"/>
      <c r="M2155" s="1"/>
    </row>
    <row r="2156" spans="1:13" x14ac:dyDescent="0.2">
      <c r="A2156" s="1"/>
      <c r="B2156" s="1"/>
      <c r="C2156" s="16"/>
      <c r="D2156" s="1"/>
      <c r="E2156" s="1"/>
      <c r="F2156" s="1"/>
      <c r="G2156" s="1"/>
      <c r="H2156" s="11"/>
      <c r="I2156" s="11"/>
      <c r="J2156" s="11"/>
      <c r="K2156" s="2"/>
      <c r="L2156" s="2"/>
      <c r="M2156" s="1"/>
    </row>
    <row r="2157" spans="1:13" x14ac:dyDescent="0.2">
      <c r="A2157" s="1"/>
      <c r="B2157" s="1"/>
      <c r="C2157" s="16"/>
      <c r="D2157" s="1"/>
      <c r="E2157" s="1"/>
      <c r="F2157" s="1"/>
      <c r="G2157" s="1"/>
      <c r="H2157" s="11"/>
      <c r="I2157" s="11"/>
      <c r="J2157" s="11"/>
      <c r="K2157" s="2"/>
      <c r="L2157" s="2"/>
      <c r="M2157" s="1"/>
    </row>
    <row r="2158" spans="1:13" x14ac:dyDescent="0.2">
      <c r="A2158" s="1"/>
      <c r="B2158" s="1"/>
      <c r="C2158" s="16"/>
      <c r="D2158" s="1"/>
      <c r="E2158" s="1"/>
      <c r="F2158" s="1"/>
      <c r="G2158" s="1"/>
      <c r="H2158" s="11"/>
      <c r="I2158" s="11"/>
      <c r="J2158" s="11"/>
      <c r="K2158" s="2"/>
      <c r="L2158" s="2"/>
      <c r="M2158" s="1"/>
    </row>
    <row r="2159" spans="1:13" x14ac:dyDescent="0.2">
      <c r="A2159" s="1"/>
      <c r="B2159" s="1"/>
      <c r="C2159" s="16"/>
      <c r="D2159" s="1"/>
      <c r="E2159" s="1"/>
      <c r="F2159" s="1"/>
      <c r="G2159" s="1"/>
      <c r="H2159" s="11"/>
      <c r="I2159" s="11"/>
      <c r="J2159" s="11"/>
      <c r="K2159" s="2"/>
      <c r="L2159" s="2"/>
      <c r="M2159" s="1"/>
    </row>
    <row r="2160" spans="1:13" x14ac:dyDescent="0.2">
      <c r="A2160" s="1"/>
      <c r="B2160" s="1"/>
      <c r="C2160" s="16"/>
      <c r="D2160" s="1"/>
      <c r="E2160" s="1"/>
      <c r="F2160" s="1"/>
      <c r="G2160" s="1"/>
      <c r="H2160" s="11"/>
      <c r="I2160" s="11"/>
      <c r="J2160" s="11"/>
      <c r="K2160" s="2"/>
      <c r="L2160" s="2"/>
      <c r="M2160" s="1"/>
    </row>
    <row r="2161" spans="1:13" x14ac:dyDescent="0.2">
      <c r="A2161" s="1"/>
      <c r="B2161" s="1"/>
      <c r="C2161" s="16"/>
      <c r="D2161" s="1"/>
      <c r="E2161" s="1"/>
      <c r="F2161" s="1"/>
      <c r="G2161" s="1"/>
      <c r="H2161" s="11"/>
      <c r="I2161" s="11"/>
      <c r="J2161" s="11"/>
      <c r="K2161" s="2"/>
      <c r="L2161" s="2"/>
      <c r="M2161" s="1"/>
    </row>
    <row r="2162" spans="1:13" x14ac:dyDescent="0.2">
      <c r="A2162" s="1"/>
      <c r="B2162" s="1"/>
      <c r="C2162" s="16"/>
      <c r="D2162" s="1"/>
      <c r="E2162" s="1"/>
      <c r="F2162" s="1"/>
      <c r="G2162" s="1"/>
      <c r="H2162" s="11"/>
      <c r="I2162" s="11"/>
      <c r="J2162" s="11"/>
      <c r="K2162" s="2"/>
      <c r="L2162" s="2"/>
      <c r="M2162" s="1"/>
    </row>
    <row r="2163" spans="1:13" x14ac:dyDescent="0.2">
      <c r="A2163" s="1"/>
      <c r="B2163" s="1"/>
      <c r="C2163" s="16"/>
      <c r="D2163" s="1"/>
      <c r="E2163" s="1"/>
      <c r="F2163" s="1"/>
      <c r="G2163" s="1"/>
      <c r="H2163" s="11"/>
      <c r="I2163" s="11"/>
      <c r="J2163" s="11"/>
      <c r="K2163" s="2"/>
      <c r="L2163" s="2"/>
      <c r="M2163" s="1"/>
    </row>
    <row r="2164" spans="1:13" x14ac:dyDescent="0.2">
      <c r="A2164" s="1"/>
      <c r="B2164" s="1"/>
      <c r="C2164" s="16"/>
      <c r="D2164" s="1"/>
      <c r="E2164" s="1"/>
      <c r="F2164" s="1"/>
      <c r="G2164" s="1"/>
      <c r="H2164" s="11"/>
      <c r="I2164" s="11"/>
      <c r="J2164" s="11"/>
      <c r="K2164" s="2"/>
      <c r="L2164" s="2"/>
      <c r="M2164" s="1"/>
    </row>
    <row r="2165" spans="1:13" x14ac:dyDescent="0.2">
      <c r="A2165" s="1"/>
      <c r="B2165" s="1"/>
      <c r="C2165" s="16"/>
      <c r="D2165" s="1"/>
      <c r="E2165" s="1"/>
      <c r="F2165" s="1"/>
      <c r="G2165" s="1"/>
      <c r="H2165" s="11"/>
      <c r="I2165" s="11"/>
      <c r="J2165" s="11"/>
      <c r="K2165" s="2"/>
      <c r="L2165" s="2"/>
      <c r="M2165" s="1"/>
    </row>
    <row r="2166" spans="1:13" x14ac:dyDescent="0.2">
      <c r="A2166" s="1"/>
      <c r="B2166" s="1"/>
      <c r="C2166" s="16"/>
      <c r="D2166" s="1"/>
      <c r="E2166" s="1"/>
      <c r="F2166" s="1"/>
      <c r="G2166" s="1"/>
      <c r="H2166" s="11"/>
      <c r="I2166" s="11"/>
      <c r="J2166" s="11"/>
      <c r="K2166" s="2"/>
      <c r="L2166" s="2"/>
      <c r="M2166" s="1"/>
    </row>
    <row r="2167" spans="1:13" x14ac:dyDescent="0.2">
      <c r="A2167" s="1"/>
      <c r="B2167" s="1"/>
      <c r="C2167" s="16"/>
      <c r="D2167" s="1"/>
      <c r="E2167" s="1"/>
      <c r="F2167" s="1"/>
      <c r="G2167" s="1"/>
      <c r="H2167" s="11"/>
      <c r="I2167" s="11"/>
      <c r="J2167" s="11"/>
      <c r="K2167" s="2"/>
      <c r="L2167" s="2"/>
      <c r="M2167" s="1"/>
    </row>
    <row r="2168" spans="1:13" x14ac:dyDescent="0.2">
      <c r="A2168" s="1"/>
      <c r="B2168" s="1"/>
      <c r="C2168" s="16"/>
      <c r="D2168" s="1"/>
      <c r="E2168" s="1"/>
      <c r="F2168" s="1"/>
      <c r="G2168" s="1"/>
      <c r="H2168" s="11"/>
      <c r="I2168" s="11"/>
      <c r="J2168" s="11"/>
      <c r="K2168" s="2"/>
      <c r="L2168" s="2"/>
      <c r="M2168" s="1"/>
    </row>
    <row r="2169" spans="1:13" x14ac:dyDescent="0.2">
      <c r="A2169" s="1"/>
      <c r="B2169" s="1"/>
      <c r="C2169" s="16"/>
      <c r="D2169" s="1"/>
      <c r="E2169" s="1"/>
      <c r="F2169" s="1"/>
      <c r="G2169" s="1"/>
      <c r="H2169" s="11"/>
      <c r="I2169" s="11"/>
      <c r="J2169" s="11"/>
      <c r="K2169" s="2"/>
      <c r="L2169" s="2"/>
      <c r="M2169" s="1"/>
    </row>
    <row r="2170" spans="1:13" x14ac:dyDescent="0.2">
      <c r="A2170" s="1"/>
      <c r="B2170" s="1"/>
      <c r="C2170" s="16"/>
      <c r="D2170" s="1"/>
      <c r="E2170" s="1"/>
      <c r="F2170" s="1"/>
      <c r="G2170" s="1"/>
      <c r="H2170" s="11"/>
      <c r="I2170" s="11"/>
      <c r="J2170" s="11"/>
      <c r="K2170" s="2"/>
      <c r="L2170" s="2"/>
      <c r="M2170" s="1"/>
    </row>
    <row r="2171" spans="1:13" x14ac:dyDescent="0.2">
      <c r="A2171" s="1"/>
      <c r="B2171" s="1"/>
      <c r="C2171" s="16"/>
      <c r="D2171" s="1"/>
      <c r="E2171" s="1"/>
      <c r="F2171" s="1"/>
      <c r="G2171" s="1"/>
      <c r="H2171" s="11"/>
      <c r="I2171" s="11"/>
      <c r="J2171" s="11"/>
      <c r="K2171" s="2"/>
      <c r="L2171" s="2"/>
      <c r="M2171" s="1"/>
    </row>
    <row r="2172" spans="1:13" x14ac:dyDescent="0.2">
      <c r="A2172" s="1"/>
      <c r="B2172" s="1"/>
      <c r="C2172" s="16"/>
      <c r="D2172" s="1"/>
      <c r="E2172" s="1"/>
      <c r="F2172" s="1"/>
      <c r="G2172" s="1"/>
      <c r="H2172" s="11"/>
      <c r="I2172" s="11"/>
      <c r="J2172" s="11"/>
      <c r="K2172" s="2"/>
      <c r="L2172" s="2"/>
      <c r="M2172" s="1"/>
    </row>
    <row r="2173" spans="1:13" x14ac:dyDescent="0.2">
      <c r="A2173" s="1"/>
      <c r="B2173" s="1"/>
      <c r="C2173" s="16"/>
      <c r="D2173" s="1"/>
      <c r="E2173" s="1"/>
      <c r="F2173" s="1"/>
      <c r="G2173" s="1"/>
      <c r="H2173" s="11"/>
      <c r="I2173" s="11"/>
      <c r="J2173" s="11"/>
      <c r="K2173" s="2"/>
      <c r="L2173" s="2"/>
      <c r="M2173" s="1"/>
    </row>
    <row r="2174" spans="1:13" x14ac:dyDescent="0.2">
      <c r="A2174" s="1"/>
      <c r="B2174" s="1"/>
      <c r="C2174" s="16"/>
      <c r="D2174" s="1"/>
      <c r="E2174" s="1"/>
      <c r="F2174" s="1"/>
      <c r="G2174" s="1"/>
      <c r="H2174" s="11"/>
      <c r="I2174" s="11"/>
      <c r="J2174" s="11"/>
      <c r="K2174" s="2"/>
      <c r="L2174" s="2"/>
      <c r="M2174" s="1"/>
    </row>
    <row r="2175" spans="1:13" x14ac:dyDescent="0.2">
      <c r="A2175" s="1"/>
      <c r="B2175" s="1"/>
      <c r="C2175" s="16"/>
      <c r="D2175" s="1"/>
      <c r="E2175" s="1"/>
      <c r="F2175" s="1"/>
      <c r="G2175" s="1"/>
      <c r="H2175" s="11"/>
      <c r="I2175" s="11"/>
      <c r="J2175" s="11"/>
      <c r="K2175" s="2"/>
      <c r="L2175" s="2"/>
      <c r="M2175" s="1"/>
    </row>
    <row r="2176" spans="1:13" x14ac:dyDescent="0.2">
      <c r="A2176" s="1"/>
      <c r="B2176" s="1"/>
      <c r="C2176" s="16"/>
      <c r="D2176" s="1"/>
      <c r="E2176" s="1"/>
      <c r="F2176" s="1"/>
      <c r="G2176" s="1"/>
      <c r="H2176" s="11"/>
      <c r="I2176" s="11"/>
      <c r="J2176" s="11"/>
      <c r="K2176" s="2"/>
      <c r="L2176" s="2"/>
      <c r="M2176" s="1"/>
    </row>
    <row r="2177" spans="1:13" x14ac:dyDescent="0.2">
      <c r="A2177" s="1"/>
      <c r="B2177" s="1"/>
      <c r="C2177" s="16"/>
      <c r="D2177" s="1"/>
      <c r="E2177" s="1"/>
      <c r="F2177" s="1"/>
      <c r="G2177" s="1"/>
      <c r="H2177" s="11"/>
      <c r="I2177" s="11"/>
      <c r="J2177" s="11"/>
      <c r="K2177" s="2"/>
      <c r="L2177" s="2"/>
      <c r="M2177" s="1"/>
    </row>
    <row r="2178" spans="1:13" x14ac:dyDescent="0.2">
      <c r="A2178" s="1"/>
      <c r="B2178" s="1"/>
      <c r="C2178" s="16"/>
      <c r="D2178" s="1"/>
      <c r="E2178" s="1"/>
      <c r="F2178" s="1"/>
      <c r="G2178" s="1"/>
      <c r="H2178" s="11"/>
      <c r="I2178" s="11"/>
      <c r="J2178" s="11"/>
      <c r="K2178" s="2"/>
      <c r="L2178" s="2"/>
      <c r="M2178" s="1"/>
    </row>
    <row r="2179" spans="1:13" x14ac:dyDescent="0.2">
      <c r="A2179" s="1"/>
      <c r="B2179" s="1"/>
      <c r="C2179" s="16"/>
      <c r="D2179" s="1"/>
      <c r="E2179" s="1"/>
      <c r="F2179" s="1"/>
      <c r="G2179" s="1"/>
      <c r="H2179" s="11"/>
      <c r="I2179" s="11"/>
      <c r="J2179" s="11"/>
      <c r="K2179" s="2"/>
      <c r="L2179" s="2"/>
      <c r="M2179" s="1"/>
    </row>
    <row r="2180" spans="1:13" x14ac:dyDescent="0.2">
      <c r="A2180" s="1"/>
      <c r="B2180" s="1"/>
      <c r="C2180" s="16"/>
      <c r="D2180" s="1"/>
      <c r="E2180" s="1"/>
      <c r="F2180" s="1"/>
      <c r="G2180" s="1"/>
      <c r="H2180" s="11"/>
      <c r="I2180" s="11"/>
      <c r="J2180" s="11"/>
      <c r="K2180" s="2"/>
      <c r="L2180" s="2"/>
      <c r="M2180" s="1"/>
    </row>
    <row r="2181" spans="1:13" x14ac:dyDescent="0.2">
      <c r="A2181" s="1"/>
      <c r="B2181" s="1"/>
      <c r="C2181" s="16"/>
      <c r="D2181" s="1"/>
      <c r="E2181" s="1"/>
      <c r="F2181" s="1"/>
      <c r="G2181" s="1"/>
      <c r="H2181" s="11"/>
      <c r="I2181" s="11"/>
      <c r="J2181" s="11"/>
      <c r="K2181" s="2"/>
      <c r="L2181" s="2"/>
      <c r="M2181" s="1"/>
    </row>
    <row r="2182" spans="1:13" x14ac:dyDescent="0.2">
      <c r="A2182" s="1"/>
      <c r="B2182" s="1"/>
      <c r="C2182" s="16"/>
      <c r="D2182" s="1"/>
      <c r="E2182" s="1"/>
      <c r="F2182" s="1"/>
      <c r="G2182" s="1"/>
      <c r="H2182" s="11"/>
      <c r="I2182" s="11"/>
      <c r="J2182" s="11"/>
      <c r="K2182" s="2"/>
      <c r="L2182" s="2"/>
      <c r="M2182" s="1"/>
    </row>
    <row r="2183" spans="1:13" x14ac:dyDescent="0.2">
      <c r="A2183" s="1"/>
      <c r="B2183" s="1"/>
      <c r="C2183" s="16"/>
      <c r="D2183" s="1"/>
      <c r="E2183" s="1"/>
      <c r="F2183" s="1"/>
      <c r="G2183" s="1"/>
      <c r="H2183" s="11"/>
      <c r="I2183" s="11"/>
      <c r="J2183" s="11"/>
      <c r="K2183" s="2"/>
      <c r="L2183" s="2"/>
      <c r="M2183" s="1"/>
    </row>
    <row r="2184" spans="1:13" x14ac:dyDescent="0.2">
      <c r="A2184" s="1"/>
      <c r="B2184" s="1"/>
      <c r="C2184" s="16"/>
      <c r="D2184" s="1"/>
      <c r="E2184" s="1"/>
      <c r="F2184" s="1"/>
      <c r="G2184" s="1"/>
      <c r="H2184" s="11"/>
      <c r="I2184" s="11"/>
      <c r="J2184" s="11"/>
      <c r="K2184" s="2"/>
      <c r="L2184" s="2"/>
      <c r="M2184" s="1"/>
    </row>
    <row r="2185" spans="1:13" x14ac:dyDescent="0.2">
      <c r="A2185" s="1"/>
      <c r="B2185" s="1"/>
      <c r="C2185" s="16"/>
      <c r="D2185" s="1"/>
      <c r="E2185" s="1"/>
      <c r="F2185" s="1"/>
      <c r="G2185" s="1"/>
      <c r="H2185" s="11"/>
      <c r="I2185" s="11"/>
      <c r="J2185" s="11"/>
      <c r="K2185" s="2"/>
      <c r="L2185" s="2"/>
      <c r="M2185" s="1"/>
    </row>
    <row r="2186" spans="1:13" x14ac:dyDescent="0.2">
      <c r="A2186" s="1"/>
      <c r="B2186" s="1"/>
      <c r="C2186" s="16"/>
      <c r="D2186" s="1"/>
      <c r="E2186" s="1"/>
      <c r="F2186" s="1"/>
      <c r="G2186" s="1"/>
      <c r="H2186" s="11"/>
      <c r="I2186" s="11"/>
      <c r="J2186" s="11"/>
      <c r="K2186" s="2"/>
      <c r="L2186" s="2"/>
      <c r="M2186" s="1"/>
    </row>
    <row r="2187" spans="1:13" x14ac:dyDescent="0.2">
      <c r="A2187" s="1"/>
      <c r="B2187" s="1"/>
      <c r="C2187" s="16"/>
      <c r="D2187" s="1"/>
      <c r="E2187" s="1"/>
      <c r="F2187" s="1"/>
      <c r="G2187" s="1"/>
      <c r="H2187" s="11"/>
      <c r="I2187" s="11"/>
      <c r="J2187" s="11"/>
      <c r="K2187" s="2"/>
      <c r="L2187" s="2"/>
      <c r="M2187" s="1"/>
    </row>
    <row r="2188" spans="1:13" x14ac:dyDescent="0.2">
      <c r="A2188" s="1"/>
      <c r="B2188" s="1"/>
      <c r="C2188" s="16"/>
      <c r="D2188" s="1"/>
      <c r="E2188" s="1"/>
      <c r="F2188" s="1"/>
      <c r="G2188" s="1"/>
      <c r="H2188" s="11"/>
      <c r="I2188" s="11"/>
      <c r="J2188" s="11"/>
      <c r="K2188" s="2"/>
      <c r="L2188" s="2"/>
      <c r="M2188" s="1"/>
    </row>
    <row r="2189" spans="1:13" x14ac:dyDescent="0.2">
      <c r="A2189" s="1"/>
      <c r="B2189" s="1"/>
      <c r="C2189" s="16"/>
      <c r="D2189" s="1"/>
      <c r="E2189" s="1"/>
      <c r="F2189" s="1"/>
      <c r="G2189" s="1"/>
      <c r="H2189" s="11"/>
      <c r="I2189" s="11"/>
      <c r="J2189" s="11"/>
      <c r="K2189" s="2"/>
      <c r="L2189" s="2"/>
      <c r="M2189" s="1"/>
    </row>
    <row r="2190" spans="1:13" x14ac:dyDescent="0.2">
      <c r="A2190" s="1"/>
      <c r="B2190" s="1"/>
      <c r="C2190" s="16"/>
      <c r="D2190" s="1"/>
      <c r="E2190" s="1"/>
      <c r="F2190" s="1"/>
      <c r="G2190" s="1"/>
      <c r="H2190" s="11"/>
      <c r="I2190" s="11"/>
      <c r="J2190" s="11"/>
      <c r="K2190" s="2"/>
      <c r="L2190" s="2"/>
      <c r="M2190" s="1"/>
    </row>
    <row r="2191" spans="1:13" x14ac:dyDescent="0.2">
      <c r="A2191" s="1"/>
      <c r="B2191" s="1"/>
      <c r="C2191" s="16"/>
      <c r="D2191" s="1"/>
      <c r="E2191" s="1"/>
      <c r="F2191" s="1"/>
      <c r="G2191" s="1"/>
      <c r="H2191" s="11"/>
      <c r="I2191" s="11"/>
      <c r="J2191" s="11"/>
      <c r="K2191" s="2"/>
      <c r="L2191" s="2"/>
      <c r="M2191" s="1"/>
    </row>
    <row r="2192" spans="1:13" x14ac:dyDescent="0.2">
      <c r="A2192" s="1"/>
      <c r="B2192" s="1"/>
      <c r="C2192" s="16"/>
      <c r="D2192" s="1"/>
      <c r="E2192" s="1"/>
      <c r="F2192" s="1"/>
      <c r="G2192" s="1"/>
      <c r="H2192" s="11"/>
      <c r="I2192" s="11"/>
      <c r="J2192" s="11"/>
      <c r="K2192" s="2"/>
      <c r="L2192" s="2"/>
      <c r="M2192" s="1"/>
    </row>
    <row r="2193" spans="1:13" x14ac:dyDescent="0.2">
      <c r="A2193" s="1"/>
      <c r="B2193" s="1"/>
      <c r="C2193" s="16"/>
      <c r="D2193" s="1"/>
      <c r="E2193" s="1"/>
      <c r="F2193" s="1"/>
      <c r="G2193" s="1"/>
      <c r="H2193" s="11"/>
      <c r="I2193" s="11"/>
      <c r="J2193" s="11"/>
      <c r="K2193" s="2"/>
      <c r="L2193" s="2"/>
      <c r="M2193" s="1"/>
    </row>
    <row r="2194" spans="1:13" x14ac:dyDescent="0.2">
      <c r="A2194" s="1"/>
      <c r="B2194" s="1"/>
      <c r="C2194" s="16"/>
      <c r="D2194" s="1"/>
      <c r="E2194" s="1"/>
      <c r="F2194" s="1"/>
      <c r="G2194" s="1"/>
      <c r="H2194" s="11"/>
      <c r="I2194" s="11"/>
      <c r="J2194" s="11"/>
      <c r="K2194" s="2"/>
      <c r="L2194" s="2"/>
      <c r="M2194" s="1"/>
    </row>
    <row r="2195" spans="1:13" x14ac:dyDescent="0.2">
      <c r="A2195" s="1"/>
      <c r="B2195" s="1"/>
      <c r="C2195" s="16"/>
      <c r="D2195" s="1"/>
      <c r="E2195" s="1"/>
      <c r="F2195" s="1"/>
      <c r="G2195" s="1"/>
      <c r="H2195" s="11"/>
      <c r="I2195" s="11"/>
      <c r="J2195" s="11"/>
      <c r="K2195" s="2"/>
      <c r="L2195" s="2"/>
      <c r="M2195" s="1"/>
    </row>
    <row r="2196" spans="1:13" x14ac:dyDescent="0.2">
      <c r="A2196" s="1"/>
      <c r="B2196" s="1"/>
      <c r="C2196" s="16"/>
      <c r="D2196" s="1"/>
      <c r="E2196" s="1"/>
      <c r="F2196" s="1"/>
      <c r="G2196" s="1"/>
      <c r="H2196" s="11"/>
      <c r="I2196" s="11"/>
      <c r="J2196" s="11"/>
      <c r="K2196" s="2"/>
      <c r="L2196" s="2"/>
      <c r="M2196" s="1"/>
    </row>
    <row r="2197" spans="1:13" x14ac:dyDescent="0.2">
      <c r="A2197" s="1"/>
      <c r="B2197" s="1"/>
      <c r="C2197" s="16"/>
      <c r="D2197" s="1"/>
      <c r="E2197" s="1"/>
      <c r="F2197" s="1"/>
      <c r="G2197" s="1"/>
      <c r="H2197" s="11"/>
      <c r="I2197" s="11"/>
      <c r="J2197" s="11"/>
      <c r="K2197" s="2"/>
      <c r="L2197" s="2"/>
      <c r="M2197" s="1"/>
    </row>
    <row r="2198" spans="1:13" x14ac:dyDescent="0.2">
      <c r="A2198" s="1"/>
      <c r="B2198" s="1"/>
      <c r="C2198" s="16"/>
      <c r="D2198" s="1"/>
      <c r="E2198" s="1"/>
      <c r="F2198" s="1"/>
      <c r="G2198" s="1"/>
      <c r="H2198" s="11"/>
      <c r="I2198" s="11"/>
      <c r="J2198" s="11"/>
      <c r="K2198" s="2"/>
      <c r="L2198" s="2"/>
      <c r="M2198" s="1"/>
    </row>
    <row r="2199" spans="1:13" x14ac:dyDescent="0.2">
      <c r="A2199" s="1"/>
      <c r="B2199" s="1"/>
      <c r="C2199" s="16"/>
      <c r="D2199" s="1"/>
      <c r="E2199" s="1"/>
      <c r="F2199" s="1"/>
      <c r="G2199" s="1"/>
      <c r="H2199" s="11"/>
      <c r="I2199" s="11"/>
      <c r="J2199" s="11"/>
      <c r="K2199" s="2"/>
      <c r="L2199" s="2"/>
      <c r="M2199" s="1"/>
    </row>
    <row r="2200" spans="1:13" x14ac:dyDescent="0.2">
      <c r="A2200" s="1"/>
      <c r="B2200" s="1"/>
      <c r="C2200" s="16"/>
      <c r="D2200" s="1"/>
      <c r="E2200" s="1"/>
      <c r="F2200" s="1"/>
      <c r="G2200" s="1"/>
      <c r="H2200" s="11"/>
      <c r="I2200" s="11"/>
      <c r="J2200" s="11"/>
      <c r="K2200" s="2"/>
      <c r="L2200" s="2"/>
      <c r="M2200" s="1"/>
    </row>
    <row r="2201" spans="1:13" x14ac:dyDescent="0.2">
      <c r="A2201" s="1"/>
      <c r="B2201" s="1"/>
      <c r="C2201" s="16"/>
      <c r="D2201" s="1"/>
      <c r="E2201" s="1"/>
      <c r="F2201" s="1"/>
      <c r="G2201" s="1"/>
      <c r="H2201" s="11"/>
      <c r="I2201" s="11"/>
      <c r="J2201" s="11"/>
      <c r="K2201" s="2"/>
      <c r="L2201" s="2"/>
      <c r="M2201" s="1"/>
    </row>
    <row r="2202" spans="1:13" x14ac:dyDescent="0.2">
      <c r="A2202" s="1"/>
      <c r="B2202" s="1"/>
      <c r="C2202" s="16"/>
      <c r="D2202" s="1"/>
      <c r="E2202" s="1"/>
      <c r="F2202" s="1"/>
      <c r="G2202" s="1"/>
      <c r="H2202" s="11"/>
      <c r="I2202" s="11"/>
      <c r="J2202" s="11"/>
      <c r="K2202" s="2"/>
      <c r="L2202" s="2"/>
      <c r="M2202" s="1"/>
    </row>
    <row r="2203" spans="1:13" x14ac:dyDescent="0.2">
      <c r="A2203" s="1"/>
      <c r="B2203" s="1"/>
      <c r="C2203" s="16"/>
      <c r="D2203" s="1"/>
      <c r="E2203" s="1"/>
      <c r="F2203" s="1"/>
      <c r="G2203" s="1"/>
      <c r="H2203" s="11"/>
      <c r="I2203" s="11"/>
      <c r="J2203" s="11"/>
      <c r="K2203" s="2"/>
      <c r="L2203" s="2"/>
      <c r="M2203" s="1"/>
    </row>
    <row r="2204" spans="1:13" x14ac:dyDescent="0.2">
      <c r="A2204" s="1"/>
      <c r="B2204" s="1"/>
      <c r="C2204" s="16"/>
      <c r="D2204" s="1"/>
      <c r="E2204" s="1"/>
      <c r="F2204" s="1"/>
      <c r="G2204" s="1"/>
      <c r="H2204" s="11"/>
      <c r="I2204" s="11"/>
      <c r="J2204" s="11"/>
      <c r="K2204" s="2"/>
      <c r="L2204" s="2"/>
      <c r="M2204" s="1"/>
    </row>
    <row r="2205" spans="1:13" x14ac:dyDescent="0.2">
      <c r="A2205" s="1"/>
      <c r="B2205" s="1"/>
      <c r="C2205" s="16"/>
      <c r="D2205" s="1"/>
      <c r="E2205" s="1"/>
      <c r="F2205" s="1"/>
      <c r="G2205" s="1"/>
      <c r="H2205" s="11"/>
      <c r="I2205" s="11"/>
      <c r="J2205" s="11"/>
      <c r="K2205" s="2"/>
      <c r="L2205" s="2"/>
      <c r="M2205" s="1"/>
    </row>
    <row r="2206" spans="1:13" x14ac:dyDescent="0.2">
      <c r="A2206" s="1"/>
      <c r="B2206" s="1"/>
      <c r="C2206" s="16"/>
      <c r="D2206" s="1"/>
      <c r="E2206" s="1"/>
      <c r="F2206" s="1"/>
      <c r="G2206" s="1"/>
      <c r="H2206" s="11"/>
      <c r="I2206" s="11"/>
      <c r="J2206" s="11"/>
      <c r="K2206" s="2"/>
      <c r="L2206" s="2"/>
      <c r="M2206" s="1"/>
    </row>
    <row r="2207" spans="1:13" x14ac:dyDescent="0.2">
      <c r="A2207" s="1"/>
      <c r="B2207" s="1"/>
      <c r="C2207" s="16"/>
      <c r="D2207" s="1"/>
      <c r="E2207" s="1"/>
      <c r="F2207" s="1"/>
      <c r="G2207" s="1"/>
      <c r="H2207" s="11"/>
      <c r="I2207" s="11"/>
      <c r="J2207" s="11"/>
      <c r="K2207" s="2"/>
      <c r="L2207" s="2"/>
      <c r="M2207" s="1"/>
    </row>
    <row r="2208" spans="1:13" x14ac:dyDescent="0.2">
      <c r="A2208" s="1"/>
      <c r="B2208" s="1"/>
      <c r="C2208" s="16"/>
      <c r="D2208" s="1"/>
      <c r="E2208" s="1"/>
      <c r="F2208" s="1"/>
      <c r="G2208" s="1"/>
      <c r="H2208" s="11"/>
      <c r="I2208" s="11"/>
      <c r="J2208" s="11"/>
      <c r="K2208" s="2"/>
      <c r="L2208" s="2"/>
      <c r="M2208" s="1"/>
    </row>
    <row r="2209" spans="1:13" x14ac:dyDescent="0.2">
      <c r="A2209" s="1"/>
      <c r="B2209" s="1"/>
      <c r="C2209" s="16"/>
      <c r="D2209" s="1"/>
      <c r="E2209" s="1"/>
      <c r="F2209" s="1"/>
      <c r="G2209" s="1"/>
      <c r="H2209" s="11"/>
      <c r="I2209" s="11"/>
      <c r="J2209" s="11"/>
      <c r="K2209" s="2"/>
      <c r="L2209" s="2"/>
      <c r="M2209" s="1"/>
    </row>
    <row r="2210" spans="1:13" x14ac:dyDescent="0.2">
      <c r="A2210" s="1"/>
      <c r="B2210" s="1"/>
      <c r="C2210" s="16"/>
      <c r="D2210" s="1"/>
      <c r="E2210" s="1"/>
      <c r="F2210" s="1"/>
      <c r="G2210" s="1"/>
      <c r="H2210" s="11"/>
      <c r="I2210" s="11"/>
      <c r="J2210" s="11"/>
      <c r="K2210" s="2"/>
      <c r="L2210" s="2"/>
      <c r="M2210" s="1"/>
    </row>
    <row r="2211" spans="1:13" x14ac:dyDescent="0.2">
      <c r="A2211" s="1"/>
      <c r="B2211" s="1"/>
      <c r="C2211" s="16"/>
      <c r="D2211" s="1"/>
      <c r="E2211" s="1"/>
      <c r="F2211" s="1"/>
      <c r="G2211" s="1"/>
      <c r="H2211" s="11"/>
      <c r="I2211" s="11"/>
      <c r="J2211" s="11"/>
      <c r="K2211" s="2"/>
      <c r="L2211" s="2"/>
      <c r="M2211" s="1"/>
    </row>
    <row r="2212" spans="1:13" x14ac:dyDescent="0.2">
      <c r="A2212" s="1"/>
      <c r="B2212" s="1"/>
      <c r="C2212" s="16"/>
      <c r="D2212" s="1"/>
      <c r="E2212" s="1"/>
      <c r="F2212" s="1"/>
      <c r="G2212" s="1"/>
      <c r="H2212" s="11"/>
      <c r="I2212" s="11"/>
      <c r="J2212" s="11"/>
      <c r="K2212" s="2"/>
      <c r="L2212" s="2"/>
      <c r="M2212" s="1"/>
    </row>
    <row r="2213" spans="1:13" x14ac:dyDescent="0.2">
      <c r="A2213" s="1"/>
      <c r="B2213" s="1"/>
      <c r="C2213" s="16"/>
      <c r="D2213" s="1"/>
      <c r="E2213" s="1"/>
      <c r="F2213" s="1"/>
      <c r="G2213" s="1"/>
      <c r="H2213" s="11"/>
      <c r="I2213" s="11"/>
      <c r="J2213" s="11"/>
      <c r="K2213" s="2"/>
      <c r="L2213" s="2"/>
      <c r="M2213" s="1"/>
    </row>
    <row r="2214" spans="1:13" x14ac:dyDescent="0.2">
      <c r="A2214" s="1"/>
      <c r="B2214" s="1"/>
      <c r="C2214" s="16"/>
      <c r="D2214" s="1"/>
      <c r="E2214" s="1"/>
      <c r="F2214" s="1"/>
      <c r="G2214" s="1"/>
      <c r="H2214" s="11"/>
      <c r="I2214" s="11"/>
      <c r="J2214" s="11"/>
      <c r="K2214" s="2"/>
      <c r="L2214" s="2"/>
      <c r="M2214" s="1"/>
    </row>
    <row r="2215" spans="1:13" x14ac:dyDescent="0.2">
      <c r="A2215" s="1"/>
      <c r="B2215" s="1"/>
      <c r="C2215" s="16"/>
      <c r="D2215" s="1"/>
      <c r="E2215" s="1"/>
      <c r="F2215" s="1"/>
      <c r="G2215" s="1"/>
      <c r="H2215" s="11"/>
      <c r="I2215" s="11"/>
      <c r="J2215" s="11"/>
      <c r="K2215" s="2"/>
      <c r="L2215" s="2"/>
      <c r="M2215" s="1"/>
    </row>
    <row r="2216" spans="1:13" x14ac:dyDescent="0.2">
      <c r="A2216" s="1"/>
      <c r="B2216" s="1"/>
      <c r="C2216" s="16"/>
      <c r="D2216" s="1"/>
      <c r="E2216" s="1"/>
      <c r="F2216" s="1"/>
      <c r="G2216" s="1"/>
      <c r="H2216" s="11"/>
      <c r="I2216" s="11"/>
      <c r="J2216" s="11"/>
      <c r="K2216" s="2"/>
      <c r="L2216" s="2"/>
      <c r="M2216" s="1"/>
    </row>
    <row r="2217" spans="1:13" x14ac:dyDescent="0.2">
      <c r="A2217" s="1"/>
      <c r="B2217" s="1"/>
      <c r="C2217" s="16"/>
      <c r="D2217" s="1"/>
      <c r="E2217" s="1"/>
      <c r="F2217" s="1"/>
      <c r="G2217" s="1"/>
      <c r="H2217" s="11"/>
      <c r="I2217" s="11"/>
      <c r="J2217" s="11"/>
      <c r="K2217" s="2"/>
      <c r="L2217" s="2"/>
      <c r="M2217" s="1"/>
    </row>
    <row r="2218" spans="1:13" x14ac:dyDescent="0.2">
      <c r="A2218" s="1"/>
      <c r="B2218" s="1"/>
      <c r="C2218" s="16"/>
      <c r="D2218" s="1"/>
      <c r="E2218" s="1"/>
      <c r="F2218" s="1"/>
      <c r="G2218" s="1"/>
      <c r="H2218" s="11"/>
      <c r="I2218" s="11"/>
      <c r="J2218" s="11"/>
      <c r="K2218" s="2"/>
      <c r="L2218" s="2"/>
      <c r="M2218" s="1"/>
    </row>
    <row r="2219" spans="1:13" x14ac:dyDescent="0.2">
      <c r="A2219" s="1"/>
      <c r="B2219" s="1"/>
      <c r="C2219" s="16"/>
      <c r="D2219" s="1"/>
      <c r="E2219" s="1"/>
      <c r="F2219" s="1"/>
      <c r="G2219" s="1"/>
      <c r="H2219" s="11"/>
      <c r="I2219" s="11"/>
      <c r="J2219" s="11"/>
      <c r="K2219" s="2"/>
      <c r="L2219" s="2"/>
      <c r="M2219" s="1"/>
    </row>
    <row r="2220" spans="1:13" x14ac:dyDescent="0.2">
      <c r="A2220" s="1"/>
      <c r="B2220" s="1"/>
      <c r="C2220" s="16"/>
      <c r="D2220" s="1"/>
      <c r="E2220" s="1"/>
      <c r="F2220" s="1"/>
      <c r="G2220" s="1"/>
      <c r="H2220" s="11"/>
      <c r="I2220" s="11"/>
      <c r="J2220" s="11"/>
      <c r="K2220" s="2"/>
      <c r="L2220" s="2"/>
      <c r="M2220" s="1"/>
    </row>
    <row r="2221" spans="1:13" x14ac:dyDescent="0.2">
      <c r="A2221" s="1"/>
      <c r="B2221" s="1"/>
      <c r="C2221" s="16"/>
      <c r="D2221" s="1"/>
      <c r="E2221" s="1"/>
      <c r="F2221" s="1"/>
      <c r="G2221" s="1"/>
      <c r="H2221" s="11"/>
      <c r="I2221" s="11"/>
      <c r="J2221" s="11"/>
      <c r="K2221" s="2"/>
      <c r="L2221" s="2"/>
      <c r="M2221" s="1"/>
    </row>
    <row r="2222" spans="1:13" x14ac:dyDescent="0.2">
      <c r="A2222" s="1"/>
      <c r="B2222" s="1"/>
      <c r="C2222" s="16"/>
      <c r="D2222" s="1"/>
      <c r="E2222" s="1"/>
      <c r="F2222" s="1"/>
      <c r="G2222" s="1"/>
      <c r="H2222" s="11"/>
      <c r="I2222" s="11"/>
      <c r="J2222" s="11"/>
      <c r="K2222" s="2"/>
      <c r="L2222" s="2"/>
      <c r="M2222" s="1"/>
    </row>
    <row r="2223" spans="1:13" x14ac:dyDescent="0.2">
      <c r="A2223" s="1"/>
      <c r="B2223" s="1"/>
      <c r="C2223" s="16"/>
      <c r="D2223" s="1"/>
      <c r="E2223" s="1"/>
      <c r="F2223" s="1"/>
      <c r="G2223" s="1"/>
      <c r="H2223" s="11"/>
      <c r="I2223" s="11"/>
      <c r="J2223" s="11"/>
      <c r="K2223" s="2"/>
      <c r="L2223" s="2"/>
      <c r="M2223" s="1"/>
    </row>
    <row r="2224" spans="1:13" x14ac:dyDescent="0.2">
      <c r="A2224" s="1"/>
      <c r="B2224" s="1"/>
      <c r="C2224" s="16"/>
      <c r="D2224" s="1"/>
      <c r="E2224" s="1"/>
      <c r="F2224" s="1"/>
      <c r="G2224" s="1"/>
      <c r="H2224" s="11"/>
      <c r="I2224" s="11"/>
      <c r="J2224" s="11"/>
      <c r="K2224" s="2"/>
      <c r="L2224" s="2"/>
      <c r="M2224" s="1"/>
    </row>
    <row r="2225" spans="1:13" x14ac:dyDescent="0.2">
      <c r="A2225" s="1"/>
      <c r="B2225" s="1"/>
      <c r="C2225" s="16"/>
      <c r="D2225" s="1"/>
      <c r="E2225" s="1"/>
      <c r="F2225" s="1"/>
      <c r="G2225" s="1"/>
      <c r="H2225" s="11"/>
      <c r="I2225" s="11"/>
      <c r="J2225" s="11"/>
      <c r="K2225" s="2"/>
      <c r="L2225" s="2"/>
      <c r="M2225" s="1"/>
    </row>
    <row r="2226" spans="1:13" x14ac:dyDescent="0.2">
      <c r="A2226" s="1"/>
      <c r="B2226" s="1"/>
      <c r="C2226" s="16"/>
      <c r="D2226" s="1"/>
      <c r="E2226" s="1"/>
      <c r="F2226" s="1"/>
      <c r="G2226" s="1"/>
      <c r="H2226" s="11"/>
      <c r="I2226" s="11"/>
      <c r="J2226" s="11"/>
      <c r="K2226" s="2"/>
      <c r="L2226" s="2"/>
      <c r="M2226" s="1"/>
    </row>
    <row r="2227" spans="1:13" x14ac:dyDescent="0.2">
      <c r="A2227" s="1"/>
      <c r="B2227" s="1"/>
      <c r="C2227" s="16"/>
      <c r="D2227" s="1"/>
      <c r="E2227" s="1"/>
      <c r="F2227" s="1"/>
      <c r="G2227" s="1"/>
      <c r="H2227" s="11"/>
      <c r="I2227" s="11"/>
      <c r="J2227" s="11"/>
      <c r="K2227" s="2"/>
      <c r="L2227" s="2"/>
      <c r="M2227" s="1"/>
    </row>
    <row r="2228" spans="1:13" x14ac:dyDescent="0.2">
      <c r="A2228" s="1"/>
      <c r="B2228" s="1"/>
      <c r="C2228" s="16"/>
      <c r="D2228" s="1"/>
      <c r="E2228" s="1"/>
      <c r="F2228" s="1"/>
      <c r="G2228" s="1"/>
      <c r="H2228" s="11"/>
      <c r="I2228" s="11"/>
      <c r="J2228" s="11"/>
      <c r="K2228" s="2"/>
      <c r="L2228" s="2"/>
      <c r="M2228" s="1"/>
    </row>
    <row r="2229" spans="1:13" x14ac:dyDescent="0.2">
      <c r="A2229" s="1"/>
      <c r="B2229" s="1"/>
      <c r="C2229" s="16"/>
      <c r="D2229" s="1"/>
      <c r="E2229" s="1"/>
      <c r="F2229" s="1"/>
      <c r="G2229" s="1"/>
      <c r="H2229" s="11"/>
      <c r="I2229" s="11"/>
      <c r="J2229" s="11"/>
      <c r="K2229" s="2"/>
      <c r="L2229" s="2"/>
      <c r="M2229" s="1"/>
    </row>
    <row r="2230" spans="1:13" x14ac:dyDescent="0.2">
      <c r="A2230" s="1"/>
      <c r="B2230" s="1"/>
      <c r="C2230" s="16"/>
      <c r="D2230" s="1"/>
      <c r="E2230" s="1"/>
      <c r="F2230" s="1"/>
      <c r="G2230" s="1"/>
      <c r="H2230" s="11"/>
      <c r="I2230" s="11"/>
      <c r="J2230" s="11"/>
      <c r="K2230" s="2"/>
      <c r="L2230" s="2"/>
      <c r="M2230" s="1"/>
    </row>
    <row r="2231" spans="1:13" x14ac:dyDescent="0.2">
      <c r="A2231" s="1"/>
      <c r="B2231" s="1"/>
      <c r="C2231" s="16"/>
      <c r="D2231" s="1"/>
      <c r="E2231" s="1"/>
      <c r="F2231" s="1"/>
      <c r="G2231" s="1"/>
      <c r="H2231" s="11"/>
      <c r="I2231" s="11"/>
      <c r="J2231" s="11"/>
      <c r="K2231" s="2"/>
      <c r="L2231" s="2"/>
      <c r="M2231" s="1"/>
    </row>
    <row r="2232" spans="1:13" x14ac:dyDescent="0.2">
      <c r="A2232" s="1"/>
      <c r="B2232" s="1"/>
      <c r="C2232" s="16"/>
      <c r="D2232" s="1"/>
      <c r="E2232" s="1"/>
      <c r="F2232" s="1"/>
      <c r="G2232" s="1"/>
      <c r="H2232" s="11"/>
      <c r="I2232" s="11"/>
      <c r="J2232" s="11"/>
      <c r="K2232" s="2"/>
      <c r="L2232" s="2"/>
      <c r="M2232" s="1"/>
    </row>
    <row r="2233" spans="1:13" x14ac:dyDescent="0.2">
      <c r="A2233" s="1"/>
      <c r="B2233" s="1"/>
      <c r="C2233" s="16"/>
      <c r="D2233" s="1"/>
      <c r="E2233" s="1"/>
      <c r="F2233" s="1"/>
      <c r="G2233" s="1"/>
      <c r="H2233" s="11"/>
      <c r="I2233" s="11"/>
      <c r="J2233" s="11"/>
      <c r="K2233" s="2"/>
      <c r="L2233" s="2"/>
      <c r="M2233" s="1"/>
    </row>
    <row r="2234" spans="1:13" x14ac:dyDescent="0.2">
      <c r="A2234" s="1"/>
      <c r="B2234" s="1"/>
      <c r="C2234" s="16"/>
      <c r="D2234" s="1"/>
      <c r="E2234" s="1"/>
      <c r="F2234" s="1"/>
      <c r="G2234" s="1"/>
      <c r="H2234" s="11"/>
      <c r="I2234" s="11"/>
      <c r="J2234" s="11"/>
      <c r="K2234" s="2"/>
      <c r="L2234" s="2"/>
      <c r="M2234" s="1"/>
    </row>
    <row r="2235" spans="1:13" x14ac:dyDescent="0.2">
      <c r="A2235" s="1"/>
      <c r="B2235" s="1"/>
      <c r="C2235" s="16"/>
      <c r="D2235" s="1"/>
      <c r="E2235" s="1"/>
      <c r="F2235" s="1"/>
      <c r="G2235" s="1"/>
      <c r="H2235" s="11"/>
      <c r="I2235" s="11"/>
      <c r="J2235" s="11"/>
      <c r="K2235" s="2"/>
      <c r="L2235" s="2"/>
      <c r="M2235" s="1"/>
    </row>
    <row r="2236" spans="1:13" x14ac:dyDescent="0.2">
      <c r="A2236" s="1"/>
      <c r="B2236" s="1"/>
      <c r="C2236" s="16"/>
      <c r="D2236" s="1"/>
      <c r="E2236" s="1"/>
      <c r="F2236" s="1"/>
      <c r="G2236" s="1"/>
      <c r="H2236" s="11"/>
      <c r="I2236" s="11"/>
      <c r="J2236" s="11"/>
      <c r="K2236" s="2"/>
      <c r="L2236" s="2"/>
      <c r="M2236" s="1"/>
    </row>
    <row r="2237" spans="1:13" x14ac:dyDescent="0.2">
      <c r="A2237" s="1"/>
      <c r="B2237" s="1"/>
      <c r="C2237" s="16"/>
      <c r="D2237" s="1"/>
      <c r="E2237" s="1"/>
      <c r="F2237" s="1"/>
      <c r="G2237" s="1"/>
      <c r="H2237" s="11"/>
      <c r="I2237" s="11"/>
      <c r="J2237" s="11"/>
      <c r="K2237" s="2"/>
      <c r="L2237" s="2"/>
      <c r="M2237" s="1"/>
    </row>
    <row r="2238" spans="1:13" x14ac:dyDescent="0.2">
      <c r="A2238" s="1"/>
      <c r="B2238" s="1"/>
      <c r="C2238" s="16"/>
      <c r="D2238" s="1"/>
      <c r="E2238" s="1"/>
      <c r="F2238" s="1"/>
      <c r="G2238" s="1"/>
      <c r="H2238" s="11"/>
      <c r="I2238" s="11"/>
      <c r="J2238" s="11"/>
      <c r="K2238" s="2"/>
      <c r="L2238" s="2"/>
      <c r="M2238" s="1"/>
    </row>
    <row r="2239" spans="1:13" x14ac:dyDescent="0.2">
      <c r="A2239" s="1"/>
      <c r="B2239" s="1"/>
      <c r="C2239" s="16"/>
      <c r="D2239" s="1"/>
      <c r="E2239" s="1"/>
      <c r="F2239" s="1"/>
      <c r="G2239" s="1"/>
      <c r="H2239" s="11"/>
      <c r="I2239" s="11"/>
      <c r="J2239" s="11"/>
      <c r="K2239" s="2"/>
      <c r="L2239" s="2"/>
      <c r="M2239" s="1"/>
    </row>
    <row r="2240" spans="1:13" x14ac:dyDescent="0.2">
      <c r="A2240" s="1"/>
      <c r="B2240" s="1"/>
      <c r="C2240" s="16"/>
      <c r="D2240" s="1"/>
      <c r="E2240" s="1"/>
      <c r="F2240" s="1"/>
      <c r="G2240" s="1"/>
      <c r="H2240" s="11"/>
      <c r="I2240" s="11"/>
      <c r="J2240" s="11"/>
      <c r="K2240" s="2"/>
      <c r="L2240" s="2"/>
      <c r="M2240" s="1"/>
    </row>
    <row r="2241" spans="1:13" x14ac:dyDescent="0.2">
      <c r="A2241" s="1"/>
      <c r="B2241" s="1"/>
      <c r="C2241" s="16"/>
      <c r="D2241" s="1"/>
      <c r="E2241" s="1"/>
      <c r="F2241" s="1"/>
      <c r="G2241" s="1"/>
      <c r="H2241" s="11"/>
      <c r="I2241" s="11"/>
      <c r="J2241" s="11"/>
      <c r="K2241" s="2"/>
      <c r="L2241" s="2"/>
      <c r="M2241" s="1"/>
    </row>
    <row r="2242" spans="1:13" x14ac:dyDescent="0.2">
      <c r="A2242" s="1"/>
      <c r="B2242" s="1"/>
      <c r="C2242" s="16"/>
      <c r="D2242" s="1"/>
      <c r="E2242" s="1"/>
      <c r="F2242" s="1"/>
      <c r="G2242" s="1"/>
      <c r="H2242" s="11"/>
      <c r="I2242" s="11"/>
      <c r="J2242" s="11"/>
      <c r="K2242" s="2"/>
      <c r="L2242" s="2"/>
      <c r="M2242" s="1"/>
    </row>
    <row r="2243" spans="1:13" x14ac:dyDescent="0.2">
      <c r="A2243" s="1"/>
      <c r="B2243" s="1"/>
      <c r="C2243" s="16"/>
      <c r="D2243" s="1"/>
      <c r="E2243" s="1"/>
      <c r="F2243" s="1"/>
      <c r="G2243" s="1"/>
      <c r="H2243" s="11"/>
      <c r="I2243" s="11"/>
      <c r="J2243" s="11"/>
      <c r="K2243" s="2"/>
      <c r="L2243" s="2"/>
      <c r="M2243" s="1"/>
    </row>
    <row r="2244" spans="1:13" x14ac:dyDescent="0.2">
      <c r="A2244" s="1"/>
      <c r="B2244" s="1"/>
      <c r="C2244" s="16"/>
      <c r="D2244" s="1"/>
      <c r="E2244" s="1"/>
      <c r="F2244" s="1"/>
      <c r="G2244" s="1"/>
      <c r="H2244" s="11"/>
      <c r="I2244" s="11"/>
      <c r="J2244" s="11"/>
      <c r="K2244" s="2"/>
      <c r="L2244" s="2"/>
      <c r="M2244" s="1"/>
    </row>
    <row r="2245" spans="1:13" x14ac:dyDescent="0.2">
      <c r="A2245" s="1"/>
      <c r="B2245" s="1"/>
      <c r="C2245" s="16"/>
      <c r="D2245" s="1"/>
      <c r="E2245" s="1"/>
      <c r="F2245" s="1"/>
      <c r="G2245" s="1"/>
      <c r="H2245" s="11"/>
      <c r="I2245" s="11"/>
      <c r="J2245" s="11"/>
      <c r="K2245" s="2"/>
      <c r="L2245" s="2"/>
      <c r="M2245" s="1"/>
    </row>
    <row r="2246" spans="1:13" x14ac:dyDescent="0.2">
      <c r="A2246" s="1"/>
      <c r="B2246" s="1"/>
      <c r="C2246" s="16"/>
      <c r="D2246" s="1"/>
      <c r="E2246" s="1"/>
      <c r="F2246" s="1"/>
      <c r="G2246" s="1"/>
      <c r="H2246" s="11"/>
      <c r="I2246" s="11"/>
      <c r="J2246" s="11"/>
      <c r="K2246" s="2"/>
      <c r="L2246" s="2"/>
      <c r="M2246" s="1"/>
    </row>
    <row r="2247" spans="1:13" x14ac:dyDescent="0.2">
      <c r="A2247" s="1"/>
      <c r="B2247" s="1"/>
      <c r="C2247" s="16"/>
      <c r="D2247" s="1"/>
      <c r="E2247" s="1"/>
      <c r="F2247" s="1"/>
      <c r="G2247" s="1"/>
      <c r="H2247" s="11"/>
      <c r="I2247" s="11"/>
      <c r="J2247" s="11"/>
      <c r="K2247" s="2"/>
      <c r="L2247" s="2"/>
      <c r="M2247" s="1"/>
    </row>
    <row r="2248" spans="1:13" x14ac:dyDescent="0.2">
      <c r="A2248" s="1"/>
      <c r="B2248" s="1"/>
      <c r="C2248" s="16"/>
      <c r="D2248" s="1"/>
      <c r="E2248" s="1"/>
      <c r="F2248" s="1"/>
      <c r="G2248" s="1"/>
      <c r="H2248" s="11"/>
      <c r="I2248" s="11"/>
      <c r="J2248" s="11"/>
      <c r="K2248" s="2"/>
      <c r="L2248" s="2"/>
      <c r="M2248" s="1"/>
    </row>
    <row r="2249" spans="1:13" x14ac:dyDescent="0.2">
      <c r="A2249" s="1"/>
      <c r="B2249" s="1"/>
      <c r="C2249" s="16"/>
      <c r="D2249" s="1"/>
      <c r="E2249" s="1"/>
      <c r="F2249" s="1"/>
      <c r="G2249" s="1"/>
      <c r="H2249" s="11"/>
      <c r="I2249" s="11"/>
      <c r="J2249" s="11"/>
      <c r="K2249" s="2"/>
      <c r="L2249" s="2"/>
      <c r="M2249" s="1"/>
    </row>
    <row r="2250" spans="1:13" x14ac:dyDescent="0.2">
      <c r="A2250" s="1"/>
      <c r="B2250" s="1"/>
      <c r="C2250" s="16"/>
      <c r="D2250" s="1"/>
      <c r="E2250" s="1"/>
      <c r="F2250" s="1"/>
      <c r="G2250" s="1"/>
      <c r="H2250" s="11"/>
      <c r="I2250" s="11"/>
      <c r="J2250" s="11"/>
      <c r="K2250" s="2"/>
      <c r="L2250" s="2"/>
      <c r="M2250" s="1"/>
    </row>
    <row r="2251" spans="1:13" x14ac:dyDescent="0.2">
      <c r="A2251" s="1"/>
      <c r="B2251" s="1"/>
      <c r="C2251" s="16"/>
      <c r="D2251" s="1"/>
      <c r="E2251" s="1"/>
      <c r="F2251" s="1"/>
      <c r="G2251" s="1"/>
      <c r="H2251" s="11"/>
      <c r="I2251" s="11"/>
      <c r="J2251" s="11"/>
      <c r="K2251" s="2"/>
      <c r="L2251" s="2"/>
      <c r="M2251" s="1"/>
    </row>
    <row r="2252" spans="1:13" x14ac:dyDescent="0.2">
      <c r="A2252" s="1"/>
      <c r="B2252" s="1"/>
      <c r="C2252" s="16"/>
      <c r="D2252" s="1"/>
      <c r="E2252" s="1"/>
      <c r="F2252" s="1"/>
      <c r="G2252" s="1"/>
      <c r="H2252" s="11"/>
      <c r="I2252" s="11"/>
      <c r="J2252" s="11"/>
      <c r="K2252" s="2"/>
      <c r="L2252" s="2"/>
      <c r="M2252" s="1"/>
    </row>
    <row r="2253" spans="1:13" x14ac:dyDescent="0.2">
      <c r="A2253" s="1"/>
      <c r="B2253" s="1"/>
      <c r="C2253" s="16"/>
      <c r="D2253" s="1"/>
      <c r="E2253" s="1"/>
      <c r="F2253" s="1"/>
      <c r="G2253" s="1"/>
      <c r="H2253" s="11"/>
      <c r="I2253" s="11"/>
      <c r="J2253" s="11"/>
      <c r="K2253" s="2"/>
      <c r="L2253" s="2"/>
      <c r="M2253" s="1"/>
    </row>
    <row r="2254" spans="1:13" x14ac:dyDescent="0.2">
      <c r="A2254" s="1"/>
      <c r="B2254" s="1"/>
      <c r="C2254" s="16"/>
      <c r="D2254" s="1"/>
      <c r="E2254" s="1"/>
      <c r="F2254" s="1"/>
      <c r="G2254" s="1"/>
      <c r="H2254" s="11"/>
      <c r="I2254" s="11"/>
      <c r="J2254" s="11"/>
      <c r="K2254" s="2"/>
      <c r="L2254" s="2"/>
      <c r="M2254" s="1"/>
    </row>
    <row r="2255" spans="1:13" x14ac:dyDescent="0.2">
      <c r="A2255" s="1"/>
      <c r="B2255" s="1"/>
      <c r="C2255" s="16"/>
      <c r="D2255" s="1"/>
      <c r="E2255" s="1"/>
      <c r="F2255" s="1"/>
      <c r="G2255" s="1"/>
      <c r="H2255" s="11"/>
      <c r="I2255" s="11"/>
      <c r="J2255" s="11"/>
      <c r="K2255" s="2"/>
      <c r="L2255" s="2"/>
      <c r="M2255" s="1"/>
    </row>
    <row r="2256" spans="1:13" x14ac:dyDescent="0.2">
      <c r="A2256" s="1"/>
      <c r="B2256" s="1"/>
      <c r="C2256" s="16"/>
      <c r="D2256" s="1"/>
      <c r="E2256" s="1"/>
      <c r="F2256" s="1"/>
      <c r="G2256" s="1"/>
      <c r="H2256" s="11"/>
      <c r="I2256" s="11"/>
      <c r="J2256" s="11"/>
      <c r="K2256" s="2"/>
      <c r="L2256" s="2"/>
      <c r="M2256" s="1"/>
    </row>
    <row r="2257" spans="1:13" x14ac:dyDescent="0.2">
      <c r="A2257" s="1"/>
      <c r="B2257" s="1"/>
      <c r="C2257" s="16"/>
      <c r="D2257" s="1"/>
      <c r="E2257" s="1"/>
      <c r="F2257" s="1"/>
      <c r="G2257" s="1"/>
      <c r="H2257" s="11"/>
      <c r="I2257" s="11"/>
      <c r="J2257" s="11"/>
      <c r="K2257" s="2"/>
      <c r="L2257" s="2"/>
      <c r="M2257" s="1"/>
    </row>
    <row r="2258" spans="1:13" x14ac:dyDescent="0.2">
      <c r="A2258" s="1"/>
      <c r="B2258" s="1"/>
      <c r="C2258" s="16"/>
      <c r="D2258" s="1"/>
      <c r="E2258" s="1"/>
      <c r="F2258" s="1"/>
      <c r="G2258" s="1"/>
      <c r="H2258" s="11"/>
      <c r="I2258" s="11"/>
      <c r="J2258" s="11"/>
      <c r="K2258" s="2"/>
      <c r="L2258" s="2"/>
      <c r="M2258" s="1"/>
    </row>
    <row r="2259" spans="1:13" x14ac:dyDescent="0.2">
      <c r="A2259" s="1"/>
      <c r="B2259" s="1"/>
      <c r="C2259" s="16"/>
      <c r="D2259" s="1"/>
      <c r="E2259" s="1"/>
      <c r="F2259" s="1"/>
      <c r="G2259" s="1"/>
      <c r="H2259" s="11"/>
      <c r="I2259" s="11"/>
      <c r="J2259" s="11"/>
      <c r="K2259" s="2"/>
      <c r="L2259" s="2"/>
      <c r="M2259" s="1"/>
    </row>
    <row r="2260" spans="1:13" x14ac:dyDescent="0.2">
      <c r="A2260" s="1"/>
      <c r="B2260" s="1"/>
      <c r="C2260" s="16"/>
      <c r="D2260" s="1"/>
      <c r="E2260" s="1"/>
      <c r="F2260" s="1"/>
      <c r="G2260" s="1"/>
      <c r="H2260" s="11"/>
      <c r="I2260" s="11"/>
      <c r="J2260" s="11"/>
      <c r="K2260" s="2"/>
      <c r="L2260" s="2"/>
      <c r="M2260" s="1"/>
    </row>
    <row r="2261" spans="1:13" x14ac:dyDescent="0.2">
      <c r="A2261" s="1"/>
      <c r="B2261" s="1"/>
      <c r="C2261" s="16"/>
      <c r="D2261" s="1"/>
      <c r="E2261" s="1"/>
      <c r="F2261" s="1"/>
      <c r="G2261" s="1"/>
      <c r="H2261" s="11"/>
      <c r="I2261" s="11"/>
      <c r="J2261" s="11"/>
      <c r="K2261" s="2"/>
      <c r="L2261" s="2"/>
      <c r="M2261" s="1"/>
    </row>
    <row r="2262" spans="1:13" x14ac:dyDescent="0.2">
      <c r="A2262" s="1"/>
      <c r="B2262" s="1"/>
      <c r="C2262" s="16"/>
      <c r="D2262" s="1"/>
      <c r="E2262" s="1"/>
      <c r="F2262" s="1"/>
      <c r="G2262" s="1"/>
      <c r="H2262" s="11"/>
      <c r="I2262" s="11"/>
      <c r="J2262" s="11"/>
      <c r="K2262" s="2"/>
      <c r="L2262" s="2"/>
      <c r="M2262" s="1"/>
    </row>
    <row r="2263" spans="1:13" x14ac:dyDescent="0.2">
      <c r="A2263" s="1"/>
      <c r="B2263" s="1"/>
      <c r="C2263" s="16"/>
      <c r="D2263" s="1"/>
      <c r="E2263" s="1"/>
      <c r="F2263" s="1"/>
      <c r="G2263" s="1"/>
      <c r="H2263" s="11"/>
      <c r="I2263" s="11"/>
      <c r="J2263" s="11"/>
      <c r="K2263" s="2"/>
      <c r="L2263" s="2"/>
      <c r="M2263" s="1"/>
    </row>
    <row r="2264" spans="1:13" x14ac:dyDescent="0.2">
      <c r="A2264" s="1"/>
      <c r="B2264" s="1"/>
      <c r="C2264" s="16"/>
      <c r="D2264" s="1"/>
      <c r="E2264" s="1"/>
      <c r="F2264" s="1"/>
      <c r="G2264" s="1"/>
      <c r="H2264" s="11"/>
      <c r="I2264" s="11"/>
      <c r="J2264" s="11"/>
      <c r="K2264" s="2"/>
      <c r="L2264" s="2"/>
      <c r="M2264" s="1"/>
    </row>
    <row r="2265" spans="1:13" x14ac:dyDescent="0.2">
      <c r="A2265" s="1"/>
      <c r="B2265" s="1"/>
      <c r="C2265" s="16"/>
      <c r="D2265" s="1"/>
      <c r="E2265" s="1"/>
      <c r="F2265" s="1"/>
      <c r="G2265" s="1"/>
      <c r="H2265" s="11"/>
      <c r="I2265" s="11"/>
      <c r="J2265" s="11"/>
      <c r="K2265" s="2"/>
      <c r="L2265" s="2"/>
      <c r="M2265" s="1"/>
    </row>
    <row r="2266" spans="1:13" x14ac:dyDescent="0.2">
      <c r="A2266" s="1"/>
      <c r="B2266" s="1"/>
      <c r="C2266" s="16"/>
      <c r="D2266" s="1"/>
      <c r="E2266" s="1"/>
      <c r="F2266" s="1"/>
      <c r="G2266" s="1"/>
      <c r="H2266" s="11"/>
      <c r="I2266" s="11"/>
      <c r="J2266" s="11"/>
      <c r="K2266" s="2"/>
      <c r="L2266" s="2"/>
      <c r="M2266" s="1"/>
    </row>
    <row r="2267" spans="1:13" x14ac:dyDescent="0.2">
      <c r="A2267" s="1"/>
      <c r="B2267" s="1"/>
      <c r="C2267" s="16"/>
      <c r="D2267" s="1"/>
      <c r="E2267" s="1"/>
      <c r="F2267" s="1"/>
      <c r="G2267" s="1"/>
      <c r="H2267" s="11"/>
      <c r="I2267" s="11"/>
      <c r="J2267" s="11"/>
      <c r="K2267" s="2"/>
      <c r="L2267" s="2"/>
      <c r="M2267" s="1"/>
    </row>
    <row r="2268" spans="1:13" x14ac:dyDescent="0.2">
      <c r="A2268" s="1"/>
      <c r="B2268" s="1"/>
      <c r="C2268" s="16"/>
      <c r="D2268" s="1"/>
      <c r="E2268" s="1"/>
      <c r="F2268" s="1"/>
      <c r="G2268" s="1"/>
      <c r="H2268" s="11"/>
      <c r="I2268" s="11"/>
      <c r="J2268" s="11"/>
      <c r="K2268" s="2"/>
      <c r="L2268" s="2"/>
      <c r="M2268" s="1"/>
    </row>
    <row r="2269" spans="1:13" x14ac:dyDescent="0.2">
      <c r="A2269" s="1"/>
      <c r="B2269" s="1"/>
      <c r="C2269" s="16"/>
      <c r="D2269" s="1"/>
      <c r="E2269" s="1"/>
      <c r="F2269" s="1"/>
      <c r="G2269" s="1"/>
      <c r="H2269" s="11"/>
      <c r="I2269" s="11"/>
      <c r="J2269" s="11"/>
      <c r="K2269" s="2"/>
      <c r="L2269" s="2"/>
      <c r="M2269" s="1"/>
    </row>
    <row r="2270" spans="1:13" x14ac:dyDescent="0.2">
      <c r="A2270" s="1"/>
      <c r="B2270" s="1"/>
      <c r="C2270" s="16"/>
      <c r="D2270" s="1"/>
      <c r="E2270" s="1"/>
      <c r="F2270" s="1"/>
      <c r="G2270" s="1"/>
      <c r="H2270" s="11"/>
      <c r="I2270" s="11"/>
      <c r="J2270" s="11"/>
      <c r="K2270" s="2"/>
      <c r="L2270" s="2"/>
      <c r="M2270" s="1"/>
    </row>
    <row r="2271" spans="1:13" x14ac:dyDescent="0.2">
      <c r="A2271" s="1"/>
      <c r="B2271" s="1"/>
      <c r="C2271" s="16"/>
      <c r="D2271" s="1"/>
      <c r="E2271" s="1"/>
      <c r="F2271" s="1"/>
      <c r="G2271" s="1"/>
      <c r="H2271" s="11"/>
      <c r="I2271" s="11"/>
      <c r="J2271" s="11"/>
      <c r="K2271" s="2"/>
      <c r="L2271" s="2"/>
      <c r="M2271" s="1"/>
    </row>
    <row r="2272" spans="1:13" x14ac:dyDescent="0.2">
      <c r="A2272" s="1"/>
      <c r="B2272" s="1"/>
      <c r="C2272" s="16"/>
      <c r="D2272" s="1"/>
      <c r="E2272" s="1"/>
      <c r="F2272" s="1"/>
      <c r="G2272" s="1"/>
      <c r="H2272" s="11"/>
      <c r="I2272" s="11"/>
      <c r="J2272" s="11"/>
      <c r="K2272" s="2"/>
      <c r="L2272" s="2"/>
      <c r="M2272" s="1"/>
    </row>
    <row r="2273" spans="1:13" x14ac:dyDescent="0.2">
      <c r="A2273" s="1"/>
      <c r="B2273" s="1"/>
      <c r="C2273" s="16"/>
      <c r="D2273" s="1"/>
      <c r="E2273" s="1"/>
      <c r="F2273" s="1"/>
      <c r="G2273" s="1"/>
      <c r="H2273" s="11"/>
      <c r="I2273" s="11"/>
      <c r="J2273" s="11"/>
      <c r="K2273" s="2"/>
      <c r="L2273" s="2"/>
      <c r="M2273" s="1"/>
    </row>
    <row r="2274" spans="1:13" x14ac:dyDescent="0.2">
      <c r="A2274" s="1"/>
      <c r="B2274" s="1"/>
      <c r="C2274" s="16"/>
      <c r="D2274" s="1"/>
      <c r="E2274" s="1"/>
      <c r="F2274" s="1"/>
      <c r="G2274" s="1"/>
      <c r="H2274" s="11"/>
      <c r="I2274" s="11"/>
      <c r="J2274" s="11"/>
      <c r="K2274" s="2"/>
      <c r="L2274" s="2"/>
      <c r="M2274" s="1"/>
    </row>
    <row r="2275" spans="1:13" x14ac:dyDescent="0.2">
      <c r="A2275" s="1"/>
      <c r="B2275" s="1"/>
      <c r="C2275" s="16"/>
      <c r="D2275" s="1"/>
      <c r="E2275" s="1"/>
      <c r="F2275" s="1"/>
      <c r="G2275" s="1"/>
      <c r="H2275" s="11"/>
      <c r="I2275" s="11"/>
      <c r="J2275" s="11"/>
      <c r="K2275" s="2"/>
      <c r="L2275" s="2"/>
      <c r="M2275" s="1"/>
    </row>
    <row r="2276" spans="1:13" x14ac:dyDescent="0.2">
      <c r="A2276" s="1"/>
      <c r="B2276" s="1"/>
      <c r="C2276" s="16"/>
      <c r="D2276" s="1"/>
      <c r="E2276" s="1"/>
      <c r="F2276" s="1"/>
      <c r="G2276" s="1"/>
      <c r="H2276" s="11"/>
      <c r="I2276" s="11"/>
      <c r="J2276" s="11"/>
      <c r="K2276" s="2"/>
      <c r="L2276" s="2"/>
      <c r="M2276" s="1"/>
    </row>
    <row r="2277" spans="1:13" x14ac:dyDescent="0.2">
      <c r="A2277" s="1"/>
      <c r="B2277" s="1"/>
      <c r="C2277" s="16"/>
      <c r="D2277" s="1"/>
      <c r="E2277" s="1"/>
      <c r="F2277" s="1"/>
      <c r="G2277" s="1"/>
      <c r="H2277" s="11"/>
      <c r="I2277" s="11"/>
      <c r="J2277" s="11"/>
      <c r="K2277" s="2"/>
      <c r="L2277" s="2"/>
      <c r="M2277" s="1"/>
    </row>
    <row r="2278" spans="1:13" x14ac:dyDescent="0.2">
      <c r="A2278" s="1"/>
      <c r="B2278" s="1"/>
      <c r="C2278" s="16"/>
      <c r="D2278" s="1"/>
      <c r="E2278" s="1"/>
      <c r="F2278" s="1"/>
      <c r="G2278" s="1"/>
      <c r="H2278" s="11"/>
      <c r="I2278" s="11"/>
      <c r="J2278" s="11"/>
      <c r="K2278" s="2"/>
      <c r="L2278" s="2"/>
      <c r="M2278" s="1"/>
    </row>
    <row r="2279" spans="1:13" x14ac:dyDescent="0.2">
      <c r="A2279" s="1"/>
      <c r="B2279" s="1"/>
      <c r="C2279" s="16"/>
      <c r="D2279" s="1"/>
      <c r="E2279" s="1"/>
      <c r="F2279" s="1"/>
      <c r="G2279" s="1"/>
      <c r="H2279" s="11"/>
      <c r="I2279" s="11"/>
      <c r="J2279" s="11"/>
      <c r="K2279" s="2"/>
      <c r="L2279" s="2"/>
      <c r="M2279" s="1"/>
    </row>
    <row r="2280" spans="1:13" x14ac:dyDescent="0.2">
      <c r="A2280" s="1"/>
      <c r="B2280" s="1"/>
      <c r="C2280" s="16"/>
      <c r="D2280" s="1"/>
      <c r="E2280" s="1"/>
      <c r="F2280" s="1"/>
      <c r="G2280" s="1"/>
      <c r="H2280" s="11"/>
      <c r="I2280" s="11"/>
      <c r="J2280" s="11"/>
      <c r="K2280" s="2"/>
      <c r="L2280" s="2"/>
      <c r="M2280" s="1"/>
    </row>
    <row r="2281" spans="1:13" x14ac:dyDescent="0.2">
      <c r="A2281" s="1"/>
      <c r="B2281" s="1"/>
      <c r="C2281" s="16"/>
      <c r="D2281" s="1"/>
      <c r="E2281" s="1"/>
      <c r="F2281" s="1"/>
      <c r="G2281" s="1"/>
      <c r="H2281" s="11"/>
      <c r="I2281" s="11"/>
      <c r="J2281" s="11"/>
      <c r="K2281" s="2"/>
      <c r="L2281" s="2"/>
      <c r="M2281" s="1"/>
    </row>
    <row r="2282" spans="1:13" x14ac:dyDescent="0.2">
      <c r="A2282" s="1"/>
      <c r="B2282" s="1"/>
      <c r="C2282" s="16"/>
      <c r="D2282" s="1"/>
      <c r="E2282" s="1"/>
      <c r="F2282" s="1"/>
      <c r="G2282" s="1"/>
      <c r="H2282" s="11"/>
      <c r="I2282" s="11"/>
      <c r="J2282" s="11"/>
      <c r="K2282" s="2"/>
      <c r="L2282" s="2"/>
      <c r="M2282" s="1"/>
    </row>
    <row r="2283" spans="1:13" x14ac:dyDescent="0.2">
      <c r="A2283" s="1"/>
      <c r="B2283" s="1"/>
      <c r="C2283" s="16"/>
      <c r="D2283" s="1"/>
      <c r="E2283" s="1"/>
      <c r="F2283" s="1"/>
      <c r="G2283" s="1"/>
      <c r="H2283" s="11"/>
      <c r="I2283" s="11"/>
      <c r="J2283" s="11"/>
      <c r="K2283" s="2"/>
      <c r="L2283" s="2"/>
      <c r="M2283" s="1"/>
    </row>
    <row r="2284" spans="1:13" x14ac:dyDescent="0.2">
      <c r="A2284" s="1"/>
      <c r="B2284" s="1"/>
      <c r="C2284" s="16"/>
      <c r="D2284" s="1"/>
      <c r="E2284" s="1"/>
      <c r="F2284" s="1"/>
      <c r="G2284" s="1"/>
      <c r="H2284" s="11"/>
      <c r="I2284" s="11"/>
      <c r="J2284" s="11"/>
      <c r="K2284" s="2"/>
      <c r="L2284" s="2"/>
      <c r="M2284" s="1"/>
    </row>
    <row r="2285" spans="1:13" x14ac:dyDescent="0.2">
      <c r="A2285" s="1"/>
      <c r="B2285" s="1"/>
      <c r="C2285" s="16"/>
      <c r="D2285" s="1"/>
      <c r="E2285" s="1"/>
      <c r="F2285" s="1"/>
      <c r="G2285" s="1"/>
      <c r="H2285" s="11"/>
      <c r="I2285" s="11"/>
      <c r="J2285" s="11"/>
      <c r="K2285" s="2"/>
      <c r="L2285" s="2"/>
      <c r="M2285" s="1"/>
    </row>
    <row r="2286" spans="1:13" x14ac:dyDescent="0.2">
      <c r="A2286" s="1"/>
      <c r="B2286" s="1"/>
      <c r="C2286" s="16"/>
      <c r="D2286" s="1"/>
      <c r="E2286" s="1"/>
      <c r="F2286" s="1"/>
      <c r="G2286" s="1"/>
      <c r="H2286" s="11"/>
      <c r="I2286" s="11"/>
      <c r="J2286" s="11"/>
      <c r="K2286" s="2"/>
      <c r="L2286" s="2"/>
      <c r="M2286" s="1"/>
    </row>
    <row r="2287" spans="1:13" x14ac:dyDescent="0.2">
      <c r="A2287" s="1"/>
      <c r="B2287" s="1"/>
      <c r="C2287" s="16"/>
      <c r="D2287" s="1"/>
      <c r="E2287" s="1"/>
      <c r="F2287" s="1"/>
      <c r="G2287" s="1"/>
      <c r="H2287" s="11"/>
      <c r="I2287" s="11"/>
      <c r="J2287" s="11"/>
      <c r="K2287" s="2"/>
      <c r="L2287" s="2"/>
      <c r="M2287" s="1"/>
    </row>
    <row r="2288" spans="1:13" x14ac:dyDescent="0.2">
      <c r="A2288" s="1"/>
      <c r="B2288" s="1"/>
      <c r="C2288" s="16"/>
      <c r="D2288" s="1"/>
      <c r="E2288" s="1"/>
      <c r="F2288" s="1"/>
      <c r="G2288" s="1"/>
      <c r="H2288" s="11"/>
      <c r="I2288" s="11"/>
      <c r="J2288" s="11"/>
      <c r="K2288" s="2"/>
      <c r="L2288" s="2"/>
      <c r="M2288" s="1"/>
    </row>
    <row r="2289" spans="1:13" x14ac:dyDescent="0.2">
      <c r="A2289" s="1"/>
      <c r="B2289" s="1"/>
      <c r="C2289" s="16"/>
      <c r="D2289" s="1"/>
      <c r="E2289" s="1"/>
      <c r="F2289" s="1"/>
      <c r="G2289" s="1"/>
      <c r="H2289" s="11"/>
      <c r="I2289" s="11"/>
      <c r="J2289" s="11"/>
      <c r="K2289" s="2"/>
      <c r="L2289" s="2"/>
      <c r="M2289" s="1"/>
    </row>
    <row r="2290" spans="1:13" x14ac:dyDescent="0.2">
      <c r="A2290" s="1"/>
      <c r="B2290" s="1"/>
      <c r="C2290" s="16"/>
      <c r="D2290" s="1"/>
      <c r="E2290" s="1"/>
      <c r="F2290" s="1"/>
      <c r="G2290" s="1"/>
      <c r="H2290" s="11"/>
      <c r="I2290" s="11"/>
      <c r="J2290" s="11"/>
      <c r="K2290" s="2"/>
      <c r="L2290" s="2"/>
      <c r="M2290" s="1"/>
    </row>
    <row r="2291" spans="1:13" x14ac:dyDescent="0.2">
      <c r="A2291" s="1"/>
      <c r="B2291" s="1"/>
      <c r="C2291" s="16"/>
      <c r="D2291" s="1"/>
      <c r="E2291" s="1"/>
      <c r="F2291" s="1"/>
      <c r="G2291" s="1"/>
      <c r="H2291" s="11"/>
      <c r="I2291" s="11"/>
      <c r="J2291" s="11"/>
      <c r="K2291" s="2"/>
      <c r="L2291" s="2"/>
      <c r="M2291" s="1"/>
    </row>
    <row r="2292" spans="1:13" x14ac:dyDescent="0.2">
      <c r="A2292" s="1"/>
      <c r="B2292" s="1"/>
      <c r="C2292" s="16"/>
      <c r="D2292" s="1"/>
      <c r="E2292" s="1"/>
      <c r="F2292" s="1"/>
      <c r="G2292" s="1"/>
      <c r="H2292" s="11"/>
      <c r="I2292" s="11"/>
      <c r="J2292" s="11"/>
      <c r="K2292" s="2"/>
      <c r="L2292" s="2"/>
      <c r="M2292" s="1"/>
    </row>
    <row r="2293" spans="1:13" x14ac:dyDescent="0.2">
      <c r="A2293" s="1"/>
      <c r="B2293" s="1"/>
      <c r="C2293" s="16"/>
      <c r="D2293" s="1"/>
      <c r="E2293" s="1"/>
      <c r="F2293" s="1"/>
      <c r="G2293" s="1"/>
      <c r="H2293" s="11"/>
      <c r="I2293" s="11"/>
      <c r="J2293" s="11"/>
      <c r="K2293" s="2"/>
      <c r="L2293" s="2"/>
      <c r="M2293" s="1"/>
    </row>
    <row r="2294" spans="1:13" x14ac:dyDescent="0.2">
      <c r="A2294" s="1"/>
      <c r="B2294" s="1"/>
      <c r="C2294" s="16"/>
      <c r="D2294" s="1"/>
      <c r="E2294" s="1"/>
      <c r="F2294" s="1"/>
      <c r="G2294" s="1"/>
      <c r="H2294" s="11"/>
      <c r="I2294" s="11"/>
      <c r="J2294" s="11"/>
      <c r="K2294" s="2"/>
      <c r="L2294" s="2"/>
      <c r="M2294" s="1"/>
    </row>
    <row r="2295" spans="1:13" x14ac:dyDescent="0.2">
      <c r="A2295" s="1"/>
      <c r="B2295" s="1"/>
      <c r="C2295" s="16"/>
      <c r="D2295" s="1"/>
      <c r="E2295" s="1"/>
      <c r="F2295" s="1"/>
      <c r="G2295" s="1"/>
      <c r="H2295" s="11"/>
      <c r="I2295" s="11"/>
      <c r="J2295" s="11"/>
      <c r="K2295" s="2"/>
      <c r="L2295" s="2"/>
      <c r="M2295" s="1"/>
    </row>
    <row r="2296" spans="1:13" x14ac:dyDescent="0.2">
      <c r="A2296" s="1"/>
      <c r="B2296" s="1"/>
      <c r="C2296" s="16"/>
      <c r="D2296" s="1"/>
      <c r="E2296" s="1"/>
      <c r="F2296" s="1"/>
      <c r="G2296" s="1"/>
      <c r="H2296" s="11"/>
      <c r="I2296" s="11"/>
      <c r="J2296" s="11"/>
      <c r="K2296" s="2"/>
      <c r="L2296" s="2"/>
      <c r="M2296" s="1"/>
    </row>
    <row r="2297" spans="1:13" x14ac:dyDescent="0.2">
      <c r="A2297" s="1"/>
      <c r="B2297" s="1"/>
      <c r="C2297" s="16"/>
      <c r="D2297" s="1"/>
      <c r="E2297" s="1"/>
      <c r="F2297" s="1"/>
      <c r="G2297" s="1"/>
      <c r="H2297" s="11"/>
      <c r="I2297" s="11"/>
      <c r="J2297" s="11"/>
      <c r="K2297" s="2"/>
      <c r="L2297" s="2"/>
      <c r="M2297" s="1"/>
    </row>
    <row r="2298" spans="1:13" x14ac:dyDescent="0.2">
      <c r="A2298" s="1"/>
      <c r="B2298" s="1"/>
      <c r="C2298" s="16"/>
      <c r="D2298" s="1"/>
      <c r="E2298" s="1"/>
      <c r="F2298" s="1"/>
      <c r="G2298" s="1"/>
      <c r="H2298" s="11"/>
      <c r="I2298" s="11"/>
      <c r="J2298" s="11"/>
      <c r="K2298" s="2"/>
      <c r="L2298" s="2"/>
      <c r="M2298" s="1"/>
    </row>
    <row r="2299" spans="1:13" x14ac:dyDescent="0.2">
      <c r="A2299" s="1"/>
      <c r="B2299" s="1"/>
      <c r="C2299" s="16"/>
      <c r="D2299" s="1"/>
      <c r="E2299" s="1"/>
      <c r="F2299" s="1"/>
      <c r="G2299" s="1"/>
      <c r="H2299" s="11"/>
      <c r="I2299" s="11"/>
      <c r="J2299" s="11"/>
      <c r="K2299" s="2"/>
      <c r="L2299" s="2"/>
      <c r="M2299" s="1"/>
    </row>
    <row r="2300" spans="1:13" x14ac:dyDescent="0.2">
      <c r="A2300" s="1"/>
      <c r="B2300" s="1"/>
      <c r="C2300" s="16"/>
      <c r="D2300" s="1"/>
      <c r="E2300" s="1"/>
      <c r="F2300" s="1"/>
      <c r="G2300" s="1"/>
      <c r="H2300" s="11"/>
      <c r="I2300" s="11"/>
      <c r="J2300" s="11"/>
      <c r="K2300" s="2"/>
      <c r="L2300" s="2"/>
      <c r="M2300" s="1"/>
    </row>
    <row r="2301" spans="1:13" x14ac:dyDescent="0.2">
      <c r="A2301" s="1"/>
      <c r="B2301" s="1"/>
      <c r="C2301" s="16"/>
      <c r="D2301" s="1"/>
      <c r="E2301" s="1"/>
      <c r="F2301" s="1"/>
      <c r="G2301" s="1"/>
      <c r="H2301" s="11"/>
      <c r="I2301" s="11"/>
      <c r="J2301" s="11"/>
      <c r="K2301" s="2"/>
      <c r="L2301" s="2"/>
      <c r="M2301" s="1"/>
    </row>
    <row r="2302" spans="1:13" x14ac:dyDescent="0.2">
      <c r="A2302" s="1"/>
      <c r="B2302" s="1"/>
      <c r="C2302" s="16"/>
      <c r="D2302" s="1"/>
      <c r="E2302" s="1"/>
      <c r="F2302" s="1"/>
      <c r="G2302" s="1"/>
      <c r="H2302" s="11"/>
      <c r="I2302" s="11"/>
      <c r="J2302" s="11"/>
      <c r="K2302" s="2"/>
      <c r="L2302" s="2"/>
      <c r="M2302" s="1"/>
    </row>
    <row r="2303" spans="1:13" x14ac:dyDescent="0.2">
      <c r="A2303" s="1"/>
      <c r="B2303" s="1"/>
      <c r="C2303" s="16"/>
      <c r="D2303" s="1"/>
      <c r="E2303" s="1"/>
      <c r="F2303" s="1"/>
      <c r="G2303" s="1"/>
      <c r="H2303" s="11"/>
      <c r="I2303" s="11"/>
      <c r="J2303" s="11"/>
      <c r="K2303" s="2"/>
      <c r="L2303" s="2"/>
      <c r="M2303" s="1"/>
    </row>
    <row r="2304" spans="1:13" x14ac:dyDescent="0.2">
      <c r="A2304" s="1"/>
      <c r="B2304" s="1"/>
      <c r="C2304" s="16"/>
      <c r="D2304" s="1"/>
      <c r="E2304" s="1"/>
      <c r="F2304" s="1"/>
      <c r="G2304" s="1"/>
      <c r="H2304" s="11"/>
      <c r="I2304" s="11"/>
      <c r="J2304" s="11"/>
      <c r="K2304" s="2"/>
      <c r="L2304" s="2"/>
      <c r="M2304" s="1"/>
    </row>
    <row r="2305" spans="1:13" x14ac:dyDescent="0.2">
      <c r="A2305" s="1"/>
      <c r="B2305" s="1"/>
      <c r="C2305" s="16"/>
      <c r="D2305" s="1"/>
      <c r="E2305" s="1"/>
      <c r="F2305" s="1"/>
      <c r="G2305" s="1"/>
      <c r="H2305" s="11"/>
      <c r="I2305" s="11"/>
      <c r="J2305" s="11"/>
      <c r="K2305" s="2"/>
      <c r="L2305" s="2"/>
      <c r="M2305" s="1"/>
    </row>
    <row r="2306" spans="1:13" x14ac:dyDescent="0.2">
      <c r="A2306" s="1"/>
      <c r="B2306" s="1"/>
      <c r="C2306" s="16"/>
      <c r="D2306" s="1"/>
      <c r="E2306" s="1"/>
      <c r="F2306" s="1"/>
      <c r="G2306" s="1"/>
      <c r="H2306" s="11"/>
      <c r="I2306" s="11"/>
      <c r="J2306" s="11"/>
      <c r="K2306" s="2"/>
      <c r="L2306" s="2"/>
      <c r="M2306" s="1"/>
    </row>
    <row r="2307" spans="1:13" x14ac:dyDescent="0.2">
      <c r="A2307" s="1"/>
      <c r="B2307" s="1"/>
      <c r="C2307" s="16"/>
      <c r="D2307" s="1"/>
      <c r="E2307" s="1"/>
      <c r="F2307" s="1"/>
      <c r="G2307" s="1"/>
      <c r="H2307" s="11"/>
      <c r="I2307" s="11"/>
      <c r="J2307" s="11"/>
      <c r="K2307" s="2"/>
      <c r="L2307" s="2"/>
      <c r="M2307" s="1"/>
    </row>
    <row r="2308" spans="1:13" x14ac:dyDescent="0.2">
      <c r="A2308" s="1"/>
      <c r="B2308" s="1"/>
      <c r="C2308" s="16"/>
      <c r="D2308" s="1"/>
      <c r="E2308" s="1"/>
      <c r="F2308" s="1"/>
      <c r="G2308" s="1"/>
      <c r="H2308" s="11"/>
      <c r="I2308" s="11"/>
      <c r="J2308" s="11"/>
      <c r="K2308" s="2"/>
      <c r="L2308" s="2"/>
      <c r="M2308" s="1"/>
    </row>
    <row r="2309" spans="1:13" x14ac:dyDescent="0.2">
      <c r="A2309" s="1"/>
      <c r="B2309" s="1"/>
      <c r="C2309" s="16"/>
      <c r="D2309" s="1"/>
      <c r="E2309" s="1"/>
      <c r="F2309" s="1"/>
      <c r="G2309" s="1"/>
      <c r="H2309" s="11"/>
      <c r="I2309" s="11"/>
      <c r="J2309" s="11"/>
      <c r="K2309" s="2"/>
      <c r="L2309" s="2"/>
      <c r="M2309" s="1"/>
    </row>
    <row r="2310" spans="1:13" x14ac:dyDescent="0.2">
      <c r="A2310" s="1"/>
      <c r="B2310" s="1"/>
      <c r="C2310" s="16"/>
      <c r="D2310" s="1"/>
      <c r="E2310" s="1"/>
      <c r="F2310" s="1"/>
      <c r="G2310" s="1"/>
      <c r="H2310" s="11"/>
      <c r="I2310" s="11"/>
      <c r="J2310" s="11"/>
      <c r="K2310" s="2"/>
      <c r="L2310" s="2"/>
      <c r="M2310" s="1"/>
    </row>
    <row r="2311" spans="1:13" x14ac:dyDescent="0.2">
      <c r="A2311" s="1"/>
      <c r="B2311" s="1"/>
      <c r="C2311" s="16"/>
      <c r="D2311" s="1"/>
      <c r="E2311" s="1"/>
      <c r="F2311" s="1"/>
      <c r="G2311" s="1"/>
      <c r="H2311" s="11"/>
      <c r="I2311" s="11"/>
      <c r="J2311" s="11"/>
      <c r="K2311" s="2"/>
      <c r="L2311" s="2"/>
      <c r="M2311" s="1"/>
    </row>
    <row r="2312" spans="1:13" x14ac:dyDescent="0.2">
      <c r="A2312" s="1"/>
      <c r="B2312" s="1"/>
      <c r="C2312" s="16"/>
      <c r="D2312" s="1"/>
      <c r="E2312" s="1"/>
      <c r="F2312" s="1"/>
      <c r="G2312" s="1"/>
      <c r="H2312" s="11"/>
      <c r="I2312" s="11"/>
      <c r="J2312" s="11"/>
      <c r="K2312" s="2"/>
      <c r="L2312" s="2"/>
      <c r="M2312" s="1"/>
    </row>
    <row r="2313" spans="1:13" x14ac:dyDescent="0.2">
      <c r="A2313" s="1"/>
      <c r="B2313" s="1"/>
      <c r="C2313" s="16"/>
      <c r="D2313" s="1"/>
      <c r="E2313" s="1"/>
      <c r="F2313" s="1"/>
      <c r="G2313" s="1"/>
      <c r="H2313" s="11"/>
      <c r="I2313" s="11"/>
      <c r="J2313" s="11"/>
      <c r="K2313" s="2"/>
      <c r="L2313" s="2"/>
      <c r="M2313" s="1"/>
    </row>
    <row r="2314" spans="1:13" x14ac:dyDescent="0.2">
      <c r="A2314" s="1"/>
      <c r="B2314" s="1"/>
      <c r="C2314" s="16"/>
      <c r="D2314" s="1"/>
      <c r="E2314" s="1"/>
      <c r="F2314" s="1"/>
      <c r="G2314" s="1"/>
      <c r="H2314" s="11"/>
      <c r="I2314" s="11"/>
      <c r="J2314" s="11"/>
      <c r="K2314" s="2"/>
      <c r="L2314" s="2"/>
      <c r="M2314" s="1"/>
    </row>
    <row r="2315" spans="1:13" x14ac:dyDescent="0.2">
      <c r="A2315" s="1"/>
      <c r="B2315" s="1"/>
      <c r="C2315" s="16"/>
      <c r="D2315" s="1"/>
      <c r="E2315" s="1"/>
      <c r="F2315" s="1"/>
      <c r="G2315" s="1"/>
      <c r="H2315" s="11"/>
      <c r="I2315" s="11"/>
      <c r="J2315" s="11"/>
      <c r="K2315" s="2"/>
      <c r="L2315" s="2"/>
      <c r="M2315" s="1"/>
    </row>
    <row r="2316" spans="1:13" x14ac:dyDescent="0.2">
      <c r="A2316" s="1"/>
      <c r="B2316" s="1"/>
      <c r="C2316" s="16"/>
      <c r="D2316" s="1"/>
      <c r="E2316" s="1"/>
      <c r="F2316" s="1"/>
      <c r="G2316" s="1"/>
      <c r="H2316" s="11"/>
      <c r="I2316" s="11"/>
      <c r="J2316" s="11"/>
      <c r="K2316" s="2"/>
      <c r="L2316" s="2"/>
      <c r="M2316" s="1"/>
    </row>
    <row r="2317" spans="1:13" x14ac:dyDescent="0.2">
      <c r="A2317" s="1"/>
      <c r="B2317" s="1"/>
      <c r="C2317" s="16"/>
      <c r="D2317" s="1"/>
      <c r="E2317" s="1"/>
      <c r="F2317" s="1"/>
      <c r="G2317" s="1"/>
      <c r="H2317" s="11"/>
      <c r="I2317" s="11"/>
      <c r="J2317" s="11"/>
      <c r="K2317" s="2"/>
      <c r="L2317" s="2"/>
      <c r="M2317" s="1"/>
    </row>
    <row r="2318" spans="1:13" x14ac:dyDescent="0.2">
      <c r="A2318" s="1"/>
      <c r="B2318" s="1"/>
      <c r="C2318" s="16"/>
      <c r="D2318" s="1"/>
      <c r="E2318" s="1"/>
      <c r="F2318" s="1"/>
      <c r="G2318" s="1"/>
      <c r="H2318" s="11"/>
      <c r="I2318" s="11"/>
      <c r="J2318" s="11"/>
      <c r="K2318" s="2"/>
      <c r="L2318" s="2"/>
      <c r="M2318" s="1"/>
    </row>
    <row r="2319" spans="1:13" x14ac:dyDescent="0.2">
      <c r="A2319" s="1"/>
      <c r="B2319" s="1"/>
      <c r="C2319" s="16"/>
      <c r="D2319" s="1"/>
      <c r="E2319" s="1"/>
      <c r="F2319" s="1"/>
      <c r="G2319" s="1"/>
      <c r="H2319" s="11"/>
      <c r="I2319" s="11"/>
      <c r="J2319" s="11"/>
      <c r="K2319" s="2"/>
      <c r="L2319" s="2"/>
      <c r="M2319" s="1"/>
    </row>
    <row r="2320" spans="1:13" x14ac:dyDescent="0.2">
      <c r="A2320" s="1"/>
      <c r="B2320" s="1"/>
      <c r="C2320" s="16"/>
      <c r="D2320" s="1"/>
      <c r="E2320" s="1"/>
      <c r="F2320" s="1"/>
      <c r="G2320" s="1"/>
      <c r="H2320" s="11"/>
      <c r="I2320" s="11"/>
      <c r="J2320" s="11"/>
      <c r="K2320" s="2"/>
      <c r="L2320" s="2"/>
      <c r="M2320" s="1"/>
    </row>
    <row r="2321" spans="1:13" x14ac:dyDescent="0.2">
      <c r="A2321" s="1"/>
      <c r="B2321" s="1"/>
      <c r="C2321" s="16"/>
      <c r="D2321" s="1"/>
      <c r="E2321" s="1"/>
      <c r="F2321" s="1"/>
      <c r="G2321" s="1"/>
      <c r="H2321" s="11"/>
      <c r="I2321" s="11"/>
      <c r="J2321" s="11"/>
      <c r="K2321" s="2"/>
      <c r="L2321" s="2"/>
      <c r="M2321" s="1"/>
    </row>
    <row r="2322" spans="1:13" x14ac:dyDescent="0.2">
      <c r="A2322" s="1"/>
      <c r="B2322" s="1"/>
      <c r="C2322" s="16"/>
      <c r="D2322" s="1"/>
      <c r="E2322" s="1"/>
      <c r="F2322" s="1"/>
      <c r="G2322" s="1"/>
      <c r="H2322" s="11"/>
      <c r="I2322" s="11"/>
      <c r="J2322" s="11"/>
      <c r="K2322" s="2"/>
      <c r="L2322" s="2"/>
      <c r="M2322" s="1"/>
    </row>
    <row r="2323" spans="1:13" x14ac:dyDescent="0.2">
      <c r="A2323" s="1"/>
      <c r="B2323" s="1"/>
      <c r="C2323" s="16"/>
      <c r="D2323" s="1"/>
      <c r="E2323" s="1"/>
      <c r="F2323" s="1"/>
      <c r="G2323" s="1"/>
      <c r="H2323" s="11"/>
      <c r="I2323" s="11"/>
      <c r="J2323" s="11"/>
      <c r="K2323" s="2"/>
      <c r="L2323" s="2"/>
      <c r="M2323" s="1"/>
    </row>
    <row r="2324" spans="1:13" x14ac:dyDescent="0.2">
      <c r="A2324" s="1"/>
      <c r="B2324" s="1"/>
      <c r="C2324" s="16"/>
      <c r="D2324" s="1"/>
      <c r="E2324" s="1"/>
      <c r="F2324" s="1"/>
      <c r="G2324" s="1"/>
      <c r="H2324" s="11"/>
      <c r="I2324" s="11"/>
      <c r="J2324" s="11"/>
      <c r="K2324" s="2"/>
      <c r="L2324" s="2"/>
      <c r="M2324" s="1"/>
    </row>
    <row r="2325" spans="1:13" x14ac:dyDescent="0.2">
      <c r="A2325" s="1"/>
      <c r="B2325" s="1"/>
      <c r="C2325" s="16"/>
      <c r="D2325" s="1"/>
      <c r="E2325" s="1"/>
      <c r="F2325" s="1"/>
      <c r="G2325" s="1"/>
      <c r="H2325" s="11"/>
      <c r="I2325" s="11"/>
      <c r="J2325" s="11"/>
      <c r="K2325" s="2"/>
      <c r="L2325" s="2"/>
      <c r="M2325" s="1"/>
    </row>
    <row r="2326" spans="1:13" x14ac:dyDescent="0.2">
      <c r="A2326" s="1"/>
      <c r="B2326" s="1"/>
      <c r="C2326" s="16"/>
      <c r="D2326" s="1"/>
      <c r="E2326" s="1"/>
      <c r="F2326" s="1"/>
      <c r="G2326" s="1"/>
      <c r="H2326" s="11"/>
      <c r="I2326" s="11"/>
      <c r="J2326" s="11"/>
      <c r="K2326" s="2"/>
      <c r="L2326" s="2"/>
      <c r="M2326" s="1"/>
    </row>
    <row r="2327" spans="1:13" x14ac:dyDescent="0.2">
      <c r="A2327" s="1"/>
      <c r="B2327" s="1"/>
      <c r="C2327" s="16"/>
      <c r="D2327" s="1"/>
      <c r="E2327" s="1"/>
      <c r="F2327" s="1"/>
      <c r="G2327" s="1"/>
      <c r="H2327" s="11"/>
      <c r="I2327" s="11"/>
      <c r="J2327" s="11"/>
      <c r="K2327" s="2"/>
      <c r="L2327" s="2"/>
      <c r="M2327" s="1"/>
    </row>
    <row r="2328" spans="1:13" x14ac:dyDescent="0.2">
      <c r="A2328" s="1"/>
      <c r="B2328" s="1"/>
      <c r="C2328" s="16"/>
      <c r="D2328" s="1"/>
      <c r="E2328" s="1"/>
      <c r="F2328" s="1"/>
      <c r="G2328" s="1"/>
      <c r="H2328" s="11"/>
      <c r="I2328" s="11"/>
      <c r="J2328" s="11"/>
      <c r="K2328" s="2"/>
      <c r="L2328" s="2"/>
      <c r="M2328" s="1"/>
    </row>
    <row r="2329" spans="1:13" x14ac:dyDescent="0.2">
      <c r="A2329" s="1"/>
      <c r="B2329" s="1"/>
      <c r="C2329" s="16"/>
      <c r="D2329" s="1"/>
      <c r="E2329" s="1"/>
      <c r="F2329" s="1"/>
      <c r="G2329" s="1"/>
      <c r="H2329" s="11"/>
      <c r="I2329" s="11"/>
      <c r="J2329" s="11"/>
      <c r="K2329" s="2"/>
      <c r="L2329" s="2"/>
      <c r="M2329" s="1"/>
    </row>
    <row r="2330" spans="1:13" x14ac:dyDescent="0.2">
      <c r="A2330" s="1"/>
      <c r="B2330" s="1"/>
      <c r="C2330" s="16"/>
      <c r="D2330" s="1"/>
      <c r="E2330" s="1"/>
      <c r="F2330" s="1"/>
      <c r="G2330" s="1"/>
      <c r="H2330" s="11"/>
      <c r="I2330" s="11"/>
      <c r="J2330" s="11"/>
      <c r="K2330" s="2"/>
      <c r="L2330" s="2"/>
      <c r="M2330" s="1"/>
    </row>
    <row r="2331" spans="1:13" x14ac:dyDescent="0.2">
      <c r="A2331" s="1"/>
      <c r="B2331" s="1"/>
      <c r="C2331" s="16"/>
      <c r="D2331" s="1"/>
      <c r="E2331" s="1"/>
      <c r="F2331" s="1"/>
      <c r="G2331" s="1"/>
      <c r="H2331" s="11"/>
      <c r="I2331" s="11"/>
      <c r="J2331" s="11"/>
      <c r="K2331" s="2"/>
      <c r="L2331" s="2"/>
      <c r="M2331" s="1"/>
    </row>
    <row r="2332" spans="1:13" x14ac:dyDescent="0.2">
      <c r="A2332" s="1"/>
      <c r="B2332" s="1"/>
      <c r="C2332" s="16"/>
      <c r="D2332" s="1"/>
      <c r="E2332" s="1"/>
      <c r="F2332" s="1"/>
      <c r="G2332" s="1"/>
      <c r="H2332" s="11"/>
      <c r="I2332" s="11"/>
      <c r="J2332" s="11"/>
      <c r="K2332" s="2"/>
      <c r="L2332" s="2"/>
      <c r="M2332" s="1"/>
    </row>
    <row r="2333" spans="1:13" x14ac:dyDescent="0.2">
      <c r="A2333" s="1"/>
      <c r="B2333" s="1"/>
      <c r="C2333" s="16"/>
      <c r="D2333" s="1"/>
      <c r="E2333" s="1"/>
      <c r="F2333" s="1"/>
      <c r="G2333" s="1"/>
      <c r="H2333" s="11"/>
      <c r="I2333" s="11"/>
      <c r="J2333" s="11"/>
      <c r="K2333" s="2"/>
      <c r="L2333" s="2"/>
      <c r="M2333" s="1"/>
    </row>
    <row r="2334" spans="1:13" x14ac:dyDescent="0.2">
      <c r="A2334" s="1"/>
      <c r="B2334" s="1"/>
      <c r="C2334" s="16"/>
      <c r="D2334" s="1"/>
      <c r="E2334" s="1"/>
      <c r="F2334" s="1"/>
      <c r="G2334" s="1"/>
      <c r="H2334" s="11"/>
      <c r="I2334" s="11"/>
      <c r="J2334" s="11"/>
      <c r="K2334" s="2"/>
      <c r="L2334" s="2"/>
      <c r="M2334" s="1"/>
    </row>
    <row r="2335" spans="1:13" x14ac:dyDescent="0.2">
      <c r="A2335" s="1"/>
      <c r="B2335" s="1"/>
      <c r="C2335" s="16"/>
      <c r="D2335" s="1"/>
      <c r="E2335" s="1"/>
      <c r="F2335" s="1"/>
      <c r="G2335" s="1"/>
      <c r="H2335" s="11"/>
      <c r="I2335" s="11"/>
      <c r="J2335" s="11"/>
      <c r="K2335" s="2"/>
      <c r="L2335" s="2"/>
      <c r="M2335" s="1"/>
    </row>
    <row r="2336" spans="1:13" x14ac:dyDescent="0.2">
      <c r="A2336" s="1"/>
      <c r="B2336" s="1"/>
      <c r="C2336" s="16"/>
      <c r="D2336" s="1"/>
      <c r="E2336" s="1"/>
      <c r="F2336" s="1"/>
      <c r="G2336" s="1"/>
      <c r="H2336" s="11"/>
      <c r="I2336" s="11"/>
      <c r="J2336" s="11"/>
      <c r="K2336" s="2"/>
      <c r="L2336" s="2"/>
      <c r="M2336" s="1"/>
    </row>
    <row r="2337" spans="1:13" x14ac:dyDescent="0.2">
      <c r="A2337" s="1"/>
      <c r="B2337" s="1"/>
      <c r="C2337" s="16"/>
      <c r="D2337" s="1"/>
      <c r="E2337" s="1"/>
      <c r="F2337" s="1"/>
      <c r="G2337" s="1"/>
      <c r="H2337" s="11"/>
      <c r="I2337" s="11"/>
      <c r="J2337" s="11"/>
      <c r="K2337" s="2"/>
      <c r="L2337" s="2"/>
      <c r="M2337" s="1"/>
    </row>
    <row r="2338" spans="1:13" x14ac:dyDescent="0.2">
      <c r="A2338" s="1"/>
      <c r="B2338" s="1"/>
      <c r="C2338" s="16"/>
      <c r="D2338" s="1"/>
      <c r="E2338" s="1"/>
      <c r="F2338" s="1"/>
      <c r="G2338" s="1"/>
      <c r="H2338" s="11"/>
      <c r="I2338" s="11"/>
      <c r="J2338" s="11"/>
      <c r="K2338" s="2"/>
      <c r="L2338" s="2"/>
      <c r="M2338" s="1"/>
    </row>
    <row r="2339" spans="1:13" x14ac:dyDescent="0.2">
      <c r="A2339" s="1"/>
      <c r="B2339" s="1"/>
      <c r="C2339" s="16"/>
      <c r="D2339" s="1"/>
      <c r="E2339" s="1"/>
      <c r="F2339" s="1"/>
      <c r="G2339" s="1"/>
      <c r="H2339" s="11"/>
      <c r="I2339" s="11"/>
      <c r="J2339" s="11"/>
      <c r="K2339" s="2"/>
      <c r="L2339" s="2"/>
      <c r="M2339" s="1"/>
    </row>
    <row r="2340" spans="1:13" x14ac:dyDescent="0.2">
      <c r="A2340" s="1"/>
      <c r="B2340" s="1"/>
      <c r="C2340" s="16"/>
      <c r="D2340" s="1"/>
      <c r="E2340" s="1"/>
      <c r="F2340" s="1"/>
      <c r="G2340" s="1"/>
      <c r="H2340" s="11"/>
      <c r="I2340" s="11"/>
      <c r="J2340" s="11"/>
      <c r="K2340" s="2"/>
      <c r="L2340" s="2"/>
      <c r="M2340" s="1"/>
    </row>
    <row r="2341" spans="1:13" x14ac:dyDescent="0.2">
      <c r="A2341" s="1"/>
      <c r="B2341" s="1"/>
      <c r="C2341" s="16"/>
      <c r="D2341" s="1"/>
      <c r="E2341" s="1"/>
      <c r="F2341" s="1"/>
      <c r="G2341" s="1"/>
      <c r="H2341" s="11"/>
      <c r="I2341" s="11"/>
      <c r="J2341" s="11"/>
      <c r="K2341" s="2"/>
      <c r="L2341" s="2"/>
      <c r="M2341" s="1"/>
    </row>
    <row r="2342" spans="1:13" x14ac:dyDescent="0.2">
      <c r="A2342" s="1"/>
      <c r="B2342" s="1"/>
      <c r="C2342" s="16"/>
      <c r="D2342" s="1"/>
      <c r="E2342" s="1"/>
      <c r="F2342" s="1"/>
      <c r="G2342" s="1"/>
      <c r="H2342" s="11"/>
      <c r="I2342" s="11"/>
      <c r="J2342" s="11"/>
      <c r="K2342" s="2"/>
      <c r="L2342" s="2"/>
      <c r="M2342" s="1"/>
    </row>
    <row r="2343" spans="1:13" x14ac:dyDescent="0.2">
      <c r="A2343" s="1"/>
      <c r="B2343" s="1"/>
      <c r="C2343" s="16"/>
      <c r="D2343" s="1"/>
      <c r="E2343" s="1"/>
      <c r="F2343" s="1"/>
      <c r="G2343" s="1"/>
      <c r="H2343" s="11"/>
      <c r="I2343" s="11"/>
      <c r="J2343" s="11"/>
      <c r="K2343" s="2"/>
      <c r="L2343" s="2"/>
      <c r="M2343" s="1"/>
    </row>
    <row r="2344" spans="1:13" x14ac:dyDescent="0.2">
      <c r="A2344" s="1"/>
      <c r="B2344" s="1"/>
      <c r="C2344" s="16"/>
      <c r="D2344" s="1"/>
      <c r="E2344" s="1"/>
      <c r="F2344" s="1"/>
      <c r="G2344" s="1"/>
      <c r="H2344" s="11"/>
      <c r="I2344" s="11"/>
      <c r="J2344" s="11"/>
      <c r="K2344" s="2"/>
      <c r="L2344" s="2"/>
      <c r="M2344" s="1"/>
    </row>
    <row r="2345" spans="1:13" x14ac:dyDescent="0.2">
      <c r="A2345" s="1"/>
      <c r="B2345" s="1"/>
      <c r="C2345" s="16"/>
      <c r="D2345" s="1"/>
      <c r="E2345" s="1"/>
      <c r="F2345" s="1"/>
      <c r="G2345" s="1"/>
      <c r="H2345" s="11"/>
      <c r="I2345" s="11"/>
      <c r="J2345" s="11"/>
      <c r="K2345" s="2"/>
      <c r="L2345" s="2"/>
      <c r="M2345" s="1"/>
    </row>
    <row r="2346" spans="1:13" x14ac:dyDescent="0.2">
      <c r="A2346" s="1"/>
      <c r="B2346" s="1"/>
      <c r="C2346" s="16"/>
      <c r="D2346" s="1"/>
      <c r="E2346" s="1"/>
      <c r="F2346" s="1"/>
      <c r="G2346" s="1"/>
      <c r="H2346" s="11"/>
      <c r="I2346" s="11"/>
      <c r="J2346" s="11"/>
      <c r="K2346" s="2"/>
      <c r="L2346" s="2"/>
      <c r="M2346" s="1"/>
    </row>
    <row r="2347" spans="1:13" x14ac:dyDescent="0.2">
      <c r="A2347" s="1"/>
      <c r="B2347" s="1"/>
      <c r="C2347" s="16"/>
      <c r="D2347" s="1"/>
      <c r="E2347" s="1"/>
      <c r="F2347" s="1"/>
      <c r="G2347" s="1"/>
      <c r="H2347" s="11"/>
      <c r="I2347" s="11"/>
      <c r="J2347" s="11"/>
      <c r="K2347" s="2"/>
      <c r="L2347" s="2"/>
      <c r="M2347" s="1"/>
    </row>
    <row r="2348" spans="1:13" x14ac:dyDescent="0.2">
      <c r="A2348" s="1"/>
      <c r="B2348" s="1"/>
      <c r="C2348" s="16"/>
      <c r="D2348" s="1"/>
      <c r="E2348" s="1"/>
      <c r="F2348" s="1"/>
      <c r="G2348" s="1"/>
      <c r="H2348" s="11"/>
      <c r="I2348" s="11"/>
      <c r="J2348" s="11"/>
      <c r="K2348" s="2"/>
      <c r="L2348" s="2"/>
      <c r="M2348" s="1"/>
    </row>
    <row r="2349" spans="1:13" x14ac:dyDescent="0.2">
      <c r="A2349" s="1"/>
      <c r="B2349" s="1"/>
      <c r="C2349" s="16"/>
      <c r="D2349" s="1"/>
      <c r="E2349" s="1"/>
      <c r="F2349" s="1"/>
      <c r="G2349" s="1"/>
      <c r="H2349" s="11"/>
      <c r="I2349" s="11"/>
      <c r="J2349" s="11"/>
      <c r="K2349" s="2"/>
      <c r="L2349" s="2"/>
      <c r="M2349" s="1"/>
    </row>
    <row r="2350" spans="1:13" x14ac:dyDescent="0.2">
      <c r="A2350" s="1"/>
      <c r="B2350" s="1"/>
      <c r="C2350" s="16"/>
      <c r="D2350" s="1"/>
      <c r="E2350" s="1"/>
      <c r="F2350" s="1"/>
      <c r="G2350" s="1"/>
      <c r="H2350" s="11"/>
      <c r="I2350" s="11"/>
      <c r="J2350" s="11"/>
      <c r="K2350" s="2"/>
      <c r="L2350" s="2"/>
      <c r="M2350" s="1"/>
    </row>
    <row r="2351" spans="1:13" x14ac:dyDescent="0.2">
      <c r="A2351" s="1"/>
      <c r="B2351" s="1"/>
      <c r="C2351" s="16"/>
      <c r="D2351" s="1"/>
      <c r="E2351" s="1"/>
      <c r="F2351" s="1"/>
      <c r="G2351" s="1"/>
      <c r="H2351" s="11"/>
      <c r="I2351" s="11"/>
      <c r="J2351" s="11"/>
      <c r="K2351" s="2"/>
      <c r="L2351" s="2"/>
      <c r="M2351" s="1"/>
    </row>
    <row r="2352" spans="1:13" x14ac:dyDescent="0.2">
      <c r="A2352" s="1"/>
      <c r="B2352" s="1"/>
      <c r="C2352" s="16"/>
      <c r="D2352" s="1"/>
      <c r="E2352" s="1"/>
      <c r="F2352" s="1"/>
      <c r="G2352" s="1"/>
      <c r="H2352" s="11"/>
      <c r="I2352" s="11"/>
      <c r="J2352" s="11"/>
      <c r="K2352" s="2"/>
      <c r="L2352" s="2"/>
      <c r="M2352" s="1"/>
    </row>
    <row r="2353" spans="1:13" x14ac:dyDescent="0.2">
      <c r="A2353" s="1"/>
      <c r="B2353" s="1"/>
      <c r="C2353" s="16"/>
      <c r="D2353" s="1"/>
      <c r="E2353" s="1"/>
      <c r="F2353" s="1"/>
      <c r="G2353" s="1"/>
      <c r="H2353" s="11"/>
      <c r="I2353" s="11"/>
      <c r="J2353" s="11"/>
      <c r="K2353" s="2"/>
      <c r="L2353" s="2"/>
      <c r="M2353" s="1"/>
    </row>
    <row r="2354" spans="1:13" x14ac:dyDescent="0.2">
      <c r="A2354" s="1"/>
      <c r="B2354" s="1"/>
      <c r="C2354" s="16"/>
      <c r="D2354" s="1"/>
      <c r="E2354" s="1"/>
      <c r="F2354" s="1"/>
      <c r="G2354" s="1"/>
      <c r="H2354" s="11"/>
      <c r="I2354" s="11"/>
      <c r="J2354" s="11"/>
      <c r="K2354" s="2"/>
      <c r="L2354" s="2"/>
      <c r="M2354" s="1"/>
    </row>
    <row r="2355" spans="1:13" x14ac:dyDescent="0.2">
      <c r="A2355" s="1"/>
      <c r="B2355" s="1"/>
      <c r="C2355" s="16"/>
      <c r="D2355" s="1"/>
      <c r="E2355" s="1"/>
      <c r="F2355" s="1"/>
      <c r="G2355" s="1"/>
      <c r="H2355" s="11"/>
      <c r="I2355" s="11"/>
      <c r="J2355" s="11"/>
      <c r="K2355" s="2"/>
      <c r="L2355" s="2"/>
      <c r="M2355" s="1"/>
    </row>
    <row r="2356" spans="1:13" x14ac:dyDescent="0.2">
      <c r="A2356" s="1"/>
      <c r="B2356" s="1"/>
      <c r="C2356" s="16"/>
      <c r="D2356" s="1"/>
      <c r="E2356" s="1"/>
      <c r="F2356" s="1"/>
      <c r="G2356" s="1"/>
      <c r="H2356" s="11"/>
      <c r="I2356" s="11"/>
      <c r="J2356" s="11"/>
      <c r="K2356" s="2"/>
      <c r="L2356" s="2"/>
      <c r="M2356" s="1"/>
    </row>
    <row r="2357" spans="1:13" x14ac:dyDescent="0.2">
      <c r="A2357" s="1"/>
      <c r="B2357" s="1"/>
      <c r="C2357" s="16"/>
      <c r="D2357" s="1"/>
      <c r="E2357" s="1"/>
      <c r="F2357" s="1"/>
      <c r="G2357" s="1"/>
      <c r="H2357" s="11"/>
      <c r="I2357" s="11"/>
      <c r="J2357" s="11"/>
      <c r="K2357" s="2"/>
      <c r="L2357" s="2"/>
      <c r="M2357" s="1"/>
    </row>
    <row r="2358" spans="1:13" x14ac:dyDescent="0.2">
      <c r="A2358" s="1"/>
      <c r="B2358" s="1"/>
      <c r="C2358" s="16"/>
      <c r="D2358" s="1"/>
      <c r="E2358" s="1"/>
      <c r="F2358" s="1"/>
      <c r="G2358" s="1"/>
      <c r="H2358" s="11"/>
      <c r="I2358" s="11"/>
      <c r="J2358" s="11"/>
      <c r="K2358" s="2"/>
      <c r="L2358" s="2"/>
      <c r="M2358" s="1"/>
    </row>
    <row r="2359" spans="1:13" x14ac:dyDescent="0.2">
      <c r="A2359" s="1"/>
      <c r="B2359" s="1"/>
      <c r="C2359" s="16"/>
      <c r="D2359" s="1"/>
      <c r="E2359" s="1"/>
      <c r="F2359" s="1"/>
      <c r="G2359" s="1"/>
      <c r="H2359" s="11"/>
      <c r="I2359" s="11"/>
      <c r="J2359" s="11"/>
      <c r="K2359" s="2"/>
      <c r="L2359" s="2"/>
      <c r="M2359" s="1"/>
    </row>
    <row r="2360" spans="1:13" x14ac:dyDescent="0.2">
      <c r="A2360" s="1"/>
      <c r="B2360" s="1"/>
      <c r="C2360" s="16"/>
      <c r="D2360" s="1"/>
      <c r="E2360" s="1"/>
      <c r="F2360" s="1"/>
      <c r="G2360" s="1"/>
      <c r="H2360" s="11"/>
      <c r="I2360" s="11"/>
      <c r="J2360" s="11"/>
      <c r="K2360" s="2"/>
      <c r="L2360" s="2"/>
      <c r="M2360" s="1"/>
    </row>
    <row r="2361" spans="1:13" x14ac:dyDescent="0.2">
      <c r="A2361" s="1"/>
      <c r="B2361" s="1"/>
      <c r="C2361" s="16"/>
      <c r="D2361" s="1"/>
      <c r="E2361" s="1"/>
      <c r="F2361" s="1"/>
      <c r="G2361" s="1"/>
      <c r="H2361" s="11"/>
      <c r="I2361" s="11"/>
      <c r="J2361" s="11"/>
      <c r="K2361" s="2"/>
      <c r="L2361" s="2"/>
      <c r="M2361" s="1"/>
    </row>
    <row r="2362" spans="1:13" x14ac:dyDescent="0.2">
      <c r="A2362" s="1"/>
      <c r="B2362" s="1"/>
      <c r="C2362" s="16"/>
      <c r="D2362" s="1"/>
      <c r="E2362" s="1"/>
      <c r="F2362" s="1"/>
      <c r="G2362" s="1"/>
      <c r="H2362" s="11"/>
      <c r="I2362" s="11"/>
      <c r="J2362" s="11"/>
      <c r="K2362" s="2"/>
      <c r="L2362" s="2"/>
      <c r="M2362" s="1"/>
    </row>
    <row r="2363" spans="1:13" x14ac:dyDescent="0.2">
      <c r="A2363" s="1"/>
      <c r="B2363" s="1"/>
      <c r="C2363" s="16"/>
      <c r="D2363" s="1"/>
      <c r="E2363" s="1"/>
      <c r="F2363" s="1"/>
      <c r="G2363" s="1"/>
      <c r="H2363" s="11"/>
      <c r="I2363" s="11"/>
      <c r="J2363" s="11"/>
      <c r="K2363" s="2"/>
      <c r="L2363" s="2"/>
      <c r="M2363" s="1"/>
    </row>
    <row r="2364" spans="1:13" x14ac:dyDescent="0.2">
      <c r="A2364" s="1"/>
      <c r="B2364" s="1"/>
      <c r="C2364" s="16"/>
      <c r="D2364" s="1"/>
      <c r="E2364" s="1"/>
      <c r="F2364" s="1"/>
      <c r="G2364" s="1"/>
      <c r="H2364" s="11"/>
      <c r="I2364" s="11"/>
      <c r="J2364" s="11"/>
      <c r="K2364" s="2"/>
      <c r="L2364" s="2"/>
      <c r="M2364" s="1"/>
    </row>
    <row r="2365" spans="1:13" x14ac:dyDescent="0.2">
      <c r="A2365" s="1"/>
      <c r="B2365" s="1"/>
      <c r="C2365" s="16"/>
      <c r="D2365" s="1"/>
      <c r="E2365" s="1"/>
      <c r="F2365" s="1"/>
      <c r="G2365" s="1"/>
      <c r="H2365" s="11"/>
      <c r="I2365" s="11"/>
      <c r="J2365" s="11"/>
      <c r="K2365" s="2"/>
      <c r="L2365" s="2"/>
      <c r="M2365" s="1"/>
    </row>
    <row r="2366" spans="1:13" x14ac:dyDescent="0.2">
      <c r="A2366" s="1"/>
      <c r="B2366" s="1"/>
      <c r="C2366" s="16"/>
      <c r="D2366" s="1"/>
      <c r="E2366" s="1"/>
      <c r="F2366" s="1"/>
      <c r="G2366" s="1"/>
      <c r="H2366" s="11"/>
      <c r="I2366" s="11"/>
      <c r="J2366" s="11"/>
      <c r="K2366" s="2"/>
      <c r="L2366" s="2"/>
      <c r="M2366" s="1"/>
    </row>
    <row r="2367" spans="1:13" x14ac:dyDescent="0.2">
      <c r="A2367" s="1"/>
      <c r="B2367" s="1"/>
      <c r="C2367" s="16"/>
      <c r="D2367" s="1"/>
      <c r="E2367" s="1"/>
      <c r="F2367" s="1"/>
      <c r="G2367" s="1"/>
      <c r="H2367" s="11"/>
      <c r="I2367" s="11"/>
      <c r="J2367" s="11"/>
      <c r="K2367" s="2"/>
      <c r="L2367" s="2"/>
      <c r="M2367" s="1"/>
    </row>
    <row r="2368" spans="1:13" x14ac:dyDescent="0.2">
      <c r="A2368" s="1"/>
      <c r="B2368" s="1"/>
      <c r="C2368" s="16"/>
      <c r="D2368" s="1"/>
      <c r="E2368" s="1"/>
      <c r="F2368" s="1"/>
      <c r="G2368" s="1"/>
      <c r="H2368" s="11"/>
      <c r="I2368" s="11"/>
      <c r="J2368" s="11"/>
      <c r="K2368" s="2"/>
      <c r="L2368" s="2"/>
      <c r="M2368" s="1"/>
    </row>
    <row r="2369" spans="1:13" x14ac:dyDescent="0.2">
      <c r="A2369" s="1"/>
      <c r="B2369" s="1"/>
      <c r="C2369" s="16"/>
      <c r="D2369" s="1"/>
      <c r="E2369" s="1"/>
      <c r="F2369" s="1"/>
      <c r="G2369" s="1"/>
      <c r="H2369" s="11"/>
      <c r="I2369" s="11"/>
      <c r="J2369" s="11"/>
      <c r="K2369" s="2"/>
      <c r="L2369" s="2"/>
      <c r="M2369" s="1"/>
    </row>
    <row r="2370" spans="1:13" x14ac:dyDescent="0.2">
      <c r="A2370" s="1"/>
      <c r="B2370" s="1"/>
      <c r="C2370" s="16"/>
      <c r="D2370" s="1"/>
      <c r="E2370" s="1"/>
      <c r="F2370" s="1"/>
      <c r="G2370" s="1"/>
      <c r="H2370" s="11"/>
      <c r="I2370" s="11"/>
      <c r="J2370" s="11"/>
      <c r="K2370" s="2"/>
      <c r="L2370" s="2"/>
      <c r="M2370" s="1"/>
    </row>
    <row r="2371" spans="1:13" x14ac:dyDescent="0.2">
      <c r="A2371" s="1"/>
      <c r="B2371" s="1"/>
      <c r="C2371" s="16"/>
      <c r="D2371" s="1"/>
      <c r="E2371" s="1"/>
      <c r="F2371" s="1"/>
      <c r="G2371" s="1"/>
      <c r="H2371" s="11"/>
      <c r="I2371" s="11"/>
      <c r="J2371" s="11"/>
      <c r="K2371" s="2"/>
      <c r="L2371" s="2"/>
      <c r="M2371" s="1"/>
    </row>
    <row r="2372" spans="1:13" x14ac:dyDescent="0.2">
      <c r="A2372" s="1"/>
      <c r="B2372" s="1"/>
      <c r="C2372" s="16"/>
      <c r="D2372" s="1"/>
      <c r="E2372" s="1"/>
      <c r="F2372" s="1"/>
      <c r="G2372" s="1"/>
      <c r="H2372" s="11"/>
      <c r="I2372" s="11"/>
      <c r="J2372" s="11"/>
      <c r="K2372" s="2"/>
      <c r="L2372" s="2"/>
      <c r="M2372" s="1"/>
    </row>
    <row r="2373" spans="1:13" x14ac:dyDescent="0.2">
      <c r="A2373" s="1"/>
      <c r="B2373" s="1"/>
      <c r="C2373" s="16"/>
      <c r="D2373" s="1"/>
      <c r="E2373" s="1"/>
      <c r="F2373" s="1"/>
      <c r="G2373" s="1"/>
      <c r="H2373" s="11"/>
      <c r="I2373" s="11"/>
      <c r="J2373" s="11"/>
      <c r="K2373" s="2"/>
      <c r="L2373" s="2"/>
      <c r="M2373" s="1"/>
    </row>
    <row r="2374" spans="1:13" x14ac:dyDescent="0.2">
      <c r="A2374" s="1"/>
      <c r="B2374" s="1"/>
      <c r="C2374" s="16"/>
      <c r="D2374" s="1"/>
      <c r="E2374" s="1"/>
      <c r="F2374" s="1"/>
      <c r="G2374" s="1"/>
      <c r="H2374" s="11"/>
      <c r="I2374" s="11"/>
      <c r="J2374" s="11"/>
      <c r="K2374" s="2"/>
      <c r="L2374" s="2"/>
      <c r="M2374" s="1"/>
    </row>
    <row r="2375" spans="1:13" x14ac:dyDescent="0.2">
      <c r="A2375" s="1"/>
      <c r="B2375" s="1"/>
      <c r="C2375" s="16"/>
      <c r="D2375" s="1"/>
      <c r="E2375" s="1"/>
      <c r="F2375" s="1"/>
      <c r="G2375" s="1"/>
      <c r="H2375" s="11"/>
      <c r="I2375" s="11"/>
      <c r="J2375" s="11"/>
      <c r="K2375" s="2"/>
      <c r="L2375" s="2"/>
      <c r="M2375" s="1"/>
    </row>
    <row r="2376" spans="1:13" x14ac:dyDescent="0.2">
      <c r="A2376" s="1"/>
      <c r="B2376" s="1"/>
      <c r="C2376" s="16"/>
      <c r="D2376" s="1"/>
      <c r="E2376" s="1"/>
      <c r="F2376" s="1"/>
      <c r="G2376" s="1"/>
      <c r="H2376" s="11"/>
      <c r="I2376" s="11"/>
      <c r="J2376" s="11"/>
      <c r="K2376" s="2"/>
      <c r="L2376" s="2"/>
      <c r="M2376" s="1"/>
    </row>
    <row r="2377" spans="1:13" x14ac:dyDescent="0.2">
      <c r="A2377" s="1"/>
      <c r="B2377" s="1"/>
      <c r="C2377" s="16"/>
      <c r="D2377" s="1"/>
      <c r="E2377" s="1"/>
      <c r="F2377" s="1"/>
      <c r="G2377" s="1"/>
      <c r="H2377" s="11"/>
      <c r="I2377" s="11"/>
      <c r="J2377" s="11"/>
      <c r="K2377" s="2"/>
      <c r="L2377" s="2"/>
      <c r="M2377" s="1"/>
    </row>
    <row r="2378" spans="1:13" x14ac:dyDescent="0.2">
      <c r="A2378" s="1"/>
      <c r="B2378" s="1"/>
      <c r="C2378" s="16"/>
      <c r="D2378" s="1"/>
      <c r="E2378" s="1"/>
      <c r="F2378" s="1"/>
      <c r="G2378" s="1"/>
      <c r="H2378" s="11"/>
      <c r="I2378" s="11"/>
      <c r="J2378" s="11"/>
      <c r="K2378" s="2"/>
      <c r="L2378" s="2"/>
      <c r="M2378" s="1"/>
    </row>
    <row r="2379" spans="1:13" x14ac:dyDescent="0.2">
      <c r="A2379" s="1"/>
      <c r="B2379" s="1"/>
      <c r="C2379" s="16"/>
      <c r="D2379" s="1"/>
      <c r="E2379" s="1"/>
      <c r="F2379" s="1"/>
      <c r="G2379" s="1"/>
      <c r="H2379" s="11"/>
      <c r="I2379" s="11"/>
      <c r="J2379" s="11"/>
      <c r="K2379" s="2"/>
      <c r="L2379" s="2"/>
      <c r="M2379" s="1"/>
    </row>
    <row r="2380" spans="1:13" x14ac:dyDescent="0.2">
      <c r="A2380" s="1"/>
      <c r="B2380" s="1"/>
      <c r="C2380" s="16"/>
      <c r="D2380" s="1"/>
      <c r="E2380" s="1"/>
      <c r="F2380" s="1"/>
      <c r="G2380" s="1"/>
      <c r="H2380" s="11"/>
      <c r="I2380" s="11"/>
      <c r="J2380" s="11"/>
      <c r="K2380" s="2"/>
      <c r="L2380" s="2"/>
      <c r="M2380" s="1"/>
    </row>
    <row r="2381" spans="1:13" x14ac:dyDescent="0.2">
      <c r="A2381" s="1"/>
      <c r="B2381" s="1"/>
      <c r="C2381" s="16"/>
      <c r="D2381" s="1"/>
      <c r="E2381" s="1"/>
      <c r="F2381" s="1"/>
      <c r="G2381" s="1"/>
      <c r="H2381" s="11"/>
      <c r="I2381" s="11"/>
      <c r="J2381" s="11"/>
      <c r="K2381" s="2"/>
      <c r="L2381" s="2"/>
      <c r="M2381" s="1"/>
    </row>
    <row r="2382" spans="1:13" x14ac:dyDescent="0.2">
      <c r="A2382" s="1"/>
      <c r="B2382" s="1"/>
      <c r="C2382" s="16"/>
      <c r="D2382" s="1"/>
      <c r="E2382" s="1"/>
      <c r="F2382" s="1"/>
      <c r="G2382" s="1"/>
      <c r="H2382" s="11"/>
      <c r="I2382" s="11"/>
      <c r="J2382" s="11"/>
      <c r="K2382" s="2"/>
      <c r="L2382" s="2"/>
      <c r="M2382" s="1"/>
    </row>
    <row r="2383" spans="1:13" x14ac:dyDescent="0.2">
      <c r="A2383" s="1"/>
      <c r="B2383" s="1"/>
      <c r="C2383" s="16"/>
      <c r="D2383" s="1"/>
      <c r="E2383" s="1"/>
      <c r="F2383" s="1"/>
      <c r="G2383" s="1"/>
      <c r="H2383" s="11"/>
      <c r="I2383" s="11"/>
      <c r="J2383" s="11"/>
      <c r="K2383" s="2"/>
      <c r="L2383" s="2"/>
      <c r="M2383" s="1"/>
    </row>
    <row r="2384" spans="1:13" x14ac:dyDescent="0.2">
      <c r="A2384" s="1"/>
      <c r="B2384" s="1"/>
      <c r="C2384" s="16"/>
      <c r="D2384" s="1"/>
      <c r="E2384" s="1"/>
      <c r="F2384" s="1"/>
      <c r="G2384" s="1"/>
      <c r="H2384" s="11"/>
      <c r="I2384" s="11"/>
      <c r="J2384" s="11"/>
      <c r="K2384" s="2"/>
      <c r="L2384" s="2"/>
      <c r="M2384" s="1"/>
    </row>
    <row r="2385" spans="1:13" x14ac:dyDescent="0.2">
      <c r="A2385" s="1"/>
      <c r="B2385" s="1"/>
      <c r="C2385" s="16"/>
      <c r="D2385" s="1"/>
      <c r="E2385" s="1"/>
      <c r="F2385" s="1"/>
      <c r="G2385" s="1"/>
      <c r="H2385" s="11"/>
      <c r="I2385" s="11"/>
      <c r="J2385" s="11"/>
      <c r="K2385" s="2"/>
      <c r="L2385" s="2"/>
      <c r="M2385" s="1"/>
    </row>
    <row r="2386" spans="1:13" x14ac:dyDescent="0.2">
      <c r="A2386" s="1"/>
      <c r="B2386" s="1"/>
      <c r="C2386" s="16"/>
      <c r="D2386" s="1"/>
      <c r="E2386" s="1"/>
      <c r="F2386" s="1"/>
      <c r="G2386" s="1"/>
      <c r="H2386" s="11"/>
      <c r="I2386" s="11"/>
      <c r="J2386" s="11"/>
      <c r="K2386" s="2"/>
      <c r="L2386" s="2"/>
      <c r="M2386" s="1"/>
    </row>
    <row r="2387" spans="1:13" x14ac:dyDescent="0.2">
      <c r="A2387" s="1"/>
      <c r="B2387" s="1"/>
      <c r="C2387" s="16"/>
      <c r="D2387" s="1"/>
      <c r="E2387" s="1"/>
      <c r="F2387" s="1"/>
      <c r="G2387" s="1"/>
      <c r="H2387" s="11"/>
      <c r="I2387" s="11"/>
      <c r="J2387" s="11"/>
      <c r="K2387" s="2"/>
      <c r="L2387" s="2"/>
      <c r="M2387" s="1"/>
    </row>
    <row r="2388" spans="1:13" x14ac:dyDescent="0.2">
      <c r="A2388" s="1"/>
      <c r="B2388" s="1"/>
      <c r="C2388" s="16"/>
      <c r="D2388" s="1"/>
      <c r="E2388" s="1"/>
      <c r="F2388" s="1"/>
      <c r="G2388" s="1"/>
      <c r="H2388" s="11"/>
      <c r="I2388" s="11"/>
      <c r="J2388" s="11"/>
      <c r="K2388" s="2"/>
      <c r="L2388" s="2"/>
      <c r="M2388" s="1"/>
    </row>
    <row r="2389" spans="1:13" x14ac:dyDescent="0.2">
      <c r="A2389" s="1"/>
      <c r="B2389" s="1"/>
      <c r="C2389" s="16"/>
      <c r="D2389" s="1"/>
      <c r="E2389" s="1"/>
      <c r="F2389" s="1"/>
      <c r="G2389" s="1"/>
      <c r="H2389" s="11"/>
      <c r="I2389" s="11"/>
      <c r="J2389" s="11"/>
      <c r="K2389" s="2"/>
      <c r="L2389" s="2"/>
      <c r="M2389" s="1"/>
    </row>
    <row r="2390" spans="1:13" x14ac:dyDescent="0.2">
      <c r="A2390" s="1"/>
      <c r="B2390" s="1"/>
      <c r="C2390" s="16"/>
      <c r="D2390" s="1"/>
      <c r="E2390" s="1"/>
      <c r="F2390" s="1"/>
      <c r="G2390" s="1"/>
      <c r="H2390" s="11"/>
      <c r="I2390" s="11"/>
      <c r="J2390" s="11"/>
      <c r="K2390" s="2"/>
      <c r="L2390" s="2"/>
      <c r="M2390" s="1"/>
    </row>
    <row r="2391" spans="1:13" x14ac:dyDescent="0.2">
      <c r="A2391" s="1"/>
      <c r="B2391" s="1"/>
      <c r="C2391" s="16"/>
      <c r="D2391" s="1"/>
      <c r="E2391" s="1"/>
      <c r="F2391" s="1"/>
      <c r="G2391" s="1"/>
      <c r="H2391" s="11"/>
      <c r="I2391" s="11"/>
      <c r="J2391" s="11"/>
      <c r="K2391" s="2"/>
      <c r="L2391" s="2"/>
      <c r="M2391" s="1"/>
    </row>
    <row r="2392" spans="1:13" x14ac:dyDescent="0.2">
      <c r="A2392" s="1"/>
      <c r="B2392" s="1"/>
      <c r="C2392" s="16"/>
      <c r="D2392" s="1"/>
      <c r="E2392" s="1"/>
      <c r="F2392" s="1"/>
      <c r="G2392" s="1"/>
      <c r="H2392" s="11"/>
      <c r="I2392" s="11"/>
      <c r="J2392" s="11"/>
      <c r="K2392" s="2"/>
      <c r="L2392" s="2"/>
      <c r="M2392" s="1"/>
    </row>
    <row r="2393" spans="1:13" x14ac:dyDescent="0.2">
      <c r="A2393" s="1"/>
      <c r="B2393" s="1"/>
      <c r="C2393" s="16"/>
      <c r="D2393" s="1"/>
      <c r="E2393" s="1"/>
      <c r="F2393" s="1"/>
      <c r="G2393" s="1"/>
      <c r="H2393" s="11"/>
      <c r="I2393" s="11"/>
      <c r="J2393" s="11"/>
      <c r="K2393" s="2"/>
      <c r="L2393" s="2"/>
      <c r="M2393" s="1"/>
    </row>
    <row r="2394" spans="1:13" x14ac:dyDescent="0.2">
      <c r="A2394" s="1"/>
      <c r="B2394" s="1"/>
      <c r="C2394" s="16"/>
      <c r="D2394" s="1"/>
      <c r="E2394" s="1"/>
      <c r="F2394" s="1"/>
      <c r="G2394" s="1"/>
      <c r="H2394" s="11"/>
      <c r="I2394" s="11"/>
      <c r="J2394" s="11"/>
      <c r="K2394" s="2"/>
      <c r="L2394" s="2"/>
      <c r="M2394" s="1"/>
    </row>
    <row r="2395" spans="1:13" x14ac:dyDescent="0.2">
      <c r="A2395" s="1"/>
      <c r="B2395" s="1"/>
      <c r="C2395" s="16"/>
      <c r="D2395" s="1"/>
      <c r="E2395" s="1"/>
      <c r="F2395" s="1"/>
      <c r="G2395" s="1"/>
      <c r="H2395" s="11"/>
      <c r="I2395" s="11"/>
      <c r="J2395" s="11"/>
      <c r="K2395" s="2"/>
      <c r="L2395" s="2"/>
      <c r="M2395" s="1"/>
    </row>
    <row r="2396" spans="1:13" x14ac:dyDescent="0.2">
      <c r="A2396" s="1"/>
      <c r="B2396" s="1"/>
      <c r="C2396" s="16"/>
      <c r="D2396" s="1"/>
      <c r="E2396" s="1"/>
      <c r="F2396" s="1"/>
      <c r="G2396" s="1"/>
      <c r="H2396" s="11"/>
      <c r="I2396" s="11"/>
      <c r="J2396" s="11"/>
      <c r="K2396" s="2"/>
      <c r="L2396" s="2"/>
      <c r="M2396" s="1"/>
    </row>
    <row r="2397" spans="1:13" x14ac:dyDescent="0.2">
      <c r="A2397" s="1"/>
      <c r="B2397" s="1"/>
      <c r="C2397" s="16"/>
      <c r="D2397" s="1"/>
      <c r="E2397" s="1"/>
      <c r="F2397" s="1"/>
      <c r="G2397" s="1"/>
      <c r="H2397" s="11"/>
      <c r="I2397" s="11"/>
      <c r="J2397" s="11"/>
      <c r="K2397" s="2"/>
      <c r="L2397" s="2"/>
      <c r="M2397" s="1"/>
    </row>
    <row r="2398" spans="1:13" x14ac:dyDescent="0.2">
      <c r="A2398" s="1"/>
      <c r="B2398" s="1"/>
      <c r="C2398" s="16"/>
      <c r="D2398" s="1"/>
      <c r="E2398" s="1"/>
      <c r="F2398" s="1"/>
      <c r="G2398" s="1"/>
      <c r="H2398" s="11"/>
      <c r="I2398" s="11"/>
      <c r="J2398" s="11"/>
      <c r="K2398" s="2"/>
      <c r="L2398" s="2"/>
      <c r="M2398" s="1"/>
    </row>
    <row r="2399" spans="1:13" x14ac:dyDescent="0.2">
      <c r="A2399" s="1"/>
      <c r="B2399" s="1"/>
      <c r="C2399" s="16"/>
      <c r="D2399" s="1"/>
      <c r="E2399" s="1"/>
      <c r="F2399" s="1"/>
      <c r="G2399" s="1"/>
      <c r="H2399" s="11"/>
      <c r="I2399" s="11"/>
      <c r="J2399" s="11"/>
      <c r="K2399" s="2"/>
      <c r="L2399" s="2"/>
      <c r="M2399" s="1"/>
    </row>
    <row r="2400" spans="1:13" x14ac:dyDescent="0.2">
      <c r="A2400" s="1"/>
      <c r="B2400" s="1"/>
      <c r="C2400" s="16"/>
      <c r="D2400" s="1"/>
      <c r="E2400" s="1"/>
      <c r="F2400" s="1"/>
      <c r="G2400" s="1"/>
      <c r="H2400" s="11"/>
      <c r="I2400" s="11"/>
      <c r="J2400" s="11"/>
      <c r="K2400" s="2"/>
      <c r="L2400" s="2"/>
      <c r="M2400" s="1"/>
    </row>
    <row r="2401" spans="1:13" x14ac:dyDescent="0.2">
      <c r="A2401" s="1"/>
      <c r="B2401" s="1"/>
      <c r="C2401" s="16"/>
      <c r="D2401" s="1"/>
      <c r="E2401" s="1"/>
      <c r="F2401" s="1"/>
      <c r="G2401" s="1"/>
      <c r="H2401" s="11"/>
      <c r="I2401" s="11"/>
      <c r="J2401" s="11"/>
      <c r="K2401" s="2"/>
      <c r="L2401" s="2"/>
      <c r="M2401" s="1"/>
    </row>
    <row r="2402" spans="1:13" x14ac:dyDescent="0.2">
      <c r="A2402" s="1"/>
      <c r="B2402" s="1"/>
      <c r="C2402" s="16"/>
      <c r="D2402" s="1"/>
      <c r="E2402" s="1"/>
      <c r="F2402" s="1"/>
      <c r="G2402" s="1"/>
      <c r="H2402" s="11"/>
      <c r="I2402" s="11"/>
      <c r="J2402" s="11"/>
      <c r="K2402" s="2"/>
      <c r="L2402" s="2"/>
      <c r="M2402" s="1"/>
    </row>
    <row r="2403" spans="1:13" x14ac:dyDescent="0.2">
      <c r="A2403" s="1"/>
      <c r="B2403" s="1"/>
      <c r="C2403" s="16"/>
      <c r="D2403" s="1"/>
      <c r="E2403" s="1"/>
      <c r="F2403" s="1"/>
      <c r="G2403" s="1"/>
      <c r="H2403" s="11"/>
      <c r="I2403" s="11"/>
      <c r="J2403" s="11"/>
      <c r="K2403" s="2"/>
      <c r="L2403" s="2"/>
      <c r="M2403" s="1"/>
    </row>
    <row r="2404" spans="1:13" x14ac:dyDescent="0.2">
      <c r="A2404" s="1"/>
      <c r="B2404" s="1"/>
      <c r="C2404" s="16"/>
      <c r="D2404" s="1"/>
      <c r="E2404" s="1"/>
      <c r="F2404" s="1"/>
      <c r="G2404" s="1"/>
      <c r="H2404" s="11"/>
      <c r="I2404" s="11"/>
      <c r="J2404" s="11"/>
      <c r="K2404" s="2"/>
      <c r="L2404" s="2"/>
      <c r="M2404" s="1"/>
    </row>
    <row r="2405" spans="1:13" x14ac:dyDescent="0.2">
      <c r="A2405" s="1"/>
      <c r="B2405" s="1"/>
      <c r="C2405" s="16"/>
      <c r="D2405" s="1"/>
      <c r="E2405" s="1"/>
      <c r="F2405" s="1"/>
      <c r="G2405" s="1"/>
      <c r="H2405" s="11"/>
      <c r="I2405" s="11"/>
      <c r="J2405" s="11"/>
      <c r="K2405" s="2"/>
      <c r="L2405" s="2"/>
      <c r="M2405" s="1"/>
    </row>
    <row r="2406" spans="1:13" x14ac:dyDescent="0.2">
      <c r="A2406" s="1"/>
      <c r="B2406" s="1"/>
      <c r="C2406" s="16"/>
      <c r="D2406" s="1"/>
      <c r="E2406" s="1"/>
      <c r="F2406" s="1"/>
      <c r="G2406" s="1"/>
      <c r="H2406" s="11"/>
      <c r="I2406" s="11"/>
      <c r="J2406" s="11"/>
      <c r="K2406" s="2"/>
      <c r="L2406" s="2"/>
      <c r="M2406" s="1"/>
    </row>
    <row r="2407" spans="1:13" x14ac:dyDescent="0.2">
      <c r="A2407" s="1"/>
      <c r="B2407" s="1"/>
      <c r="C2407" s="16"/>
      <c r="D2407" s="1"/>
      <c r="E2407" s="1"/>
      <c r="F2407" s="1"/>
      <c r="G2407" s="1"/>
      <c r="H2407" s="11"/>
      <c r="I2407" s="11"/>
      <c r="J2407" s="11"/>
      <c r="K2407" s="2"/>
      <c r="L2407" s="2"/>
      <c r="M2407" s="1"/>
    </row>
    <row r="2408" spans="1:13" x14ac:dyDescent="0.2">
      <c r="A2408" s="1"/>
      <c r="B2408" s="1"/>
      <c r="C2408" s="16"/>
      <c r="D2408" s="1"/>
      <c r="E2408" s="1"/>
      <c r="F2408" s="1"/>
      <c r="G2408" s="1"/>
      <c r="H2408" s="11"/>
      <c r="I2408" s="11"/>
      <c r="J2408" s="11"/>
      <c r="K2408" s="2"/>
      <c r="L2408" s="2"/>
      <c r="M2408" s="1"/>
    </row>
    <row r="2409" spans="1:13" x14ac:dyDescent="0.2">
      <c r="A2409" s="1"/>
      <c r="B2409" s="1"/>
      <c r="C2409" s="16"/>
      <c r="D2409" s="1"/>
      <c r="E2409" s="1"/>
      <c r="F2409" s="1"/>
      <c r="G2409" s="1"/>
      <c r="H2409" s="11"/>
      <c r="I2409" s="11"/>
      <c r="J2409" s="11"/>
      <c r="K2409" s="2"/>
      <c r="L2409" s="2"/>
      <c r="M2409" s="1"/>
    </row>
    <row r="2410" spans="1:13" x14ac:dyDescent="0.2">
      <c r="A2410" s="1"/>
      <c r="B2410" s="1"/>
      <c r="C2410" s="16"/>
      <c r="D2410" s="1"/>
      <c r="E2410" s="1"/>
      <c r="F2410" s="1"/>
      <c r="G2410" s="1"/>
      <c r="H2410" s="11"/>
      <c r="I2410" s="11"/>
      <c r="J2410" s="11"/>
      <c r="K2410" s="2"/>
      <c r="L2410" s="2"/>
      <c r="M2410" s="1"/>
    </row>
    <row r="2411" spans="1:13" x14ac:dyDescent="0.2">
      <c r="A2411" s="1"/>
      <c r="B2411" s="1"/>
      <c r="C2411" s="16"/>
      <c r="D2411" s="1"/>
      <c r="E2411" s="1"/>
      <c r="F2411" s="1"/>
      <c r="G2411" s="1"/>
      <c r="H2411" s="11"/>
      <c r="I2411" s="11"/>
      <c r="J2411" s="11"/>
      <c r="K2411" s="2"/>
      <c r="L2411" s="2"/>
      <c r="M2411" s="1"/>
    </row>
    <row r="2412" spans="1:13" x14ac:dyDescent="0.2">
      <c r="A2412" s="1"/>
      <c r="B2412" s="1"/>
      <c r="C2412" s="16"/>
      <c r="D2412" s="1"/>
      <c r="E2412" s="1"/>
      <c r="F2412" s="1"/>
      <c r="G2412" s="1"/>
      <c r="H2412" s="11"/>
      <c r="I2412" s="11"/>
      <c r="J2412" s="11"/>
      <c r="K2412" s="2"/>
      <c r="L2412" s="2"/>
      <c r="M2412" s="1"/>
    </row>
    <row r="2413" spans="1:13" x14ac:dyDescent="0.2">
      <c r="A2413" s="1"/>
      <c r="B2413" s="1"/>
      <c r="C2413" s="16"/>
      <c r="D2413" s="1"/>
      <c r="E2413" s="1"/>
      <c r="F2413" s="1"/>
      <c r="G2413" s="1"/>
      <c r="H2413" s="11"/>
      <c r="I2413" s="11"/>
      <c r="J2413" s="11"/>
      <c r="K2413" s="2"/>
      <c r="L2413" s="2"/>
      <c r="M2413" s="1"/>
    </row>
    <row r="2414" spans="1:13" x14ac:dyDescent="0.2">
      <c r="A2414" s="1"/>
      <c r="B2414" s="1"/>
      <c r="C2414" s="16"/>
      <c r="D2414" s="1"/>
      <c r="E2414" s="1"/>
      <c r="F2414" s="1"/>
      <c r="G2414" s="1"/>
      <c r="H2414" s="11"/>
      <c r="I2414" s="11"/>
      <c r="J2414" s="11"/>
      <c r="K2414" s="2"/>
      <c r="L2414" s="2"/>
      <c r="M2414" s="1"/>
    </row>
    <row r="2415" spans="1:13" x14ac:dyDescent="0.2">
      <c r="A2415" s="1"/>
      <c r="B2415" s="1"/>
      <c r="C2415" s="16"/>
      <c r="D2415" s="1"/>
      <c r="E2415" s="1"/>
      <c r="F2415" s="1"/>
      <c r="G2415" s="1"/>
      <c r="H2415" s="11"/>
      <c r="I2415" s="11"/>
      <c r="J2415" s="11"/>
      <c r="K2415" s="2"/>
      <c r="L2415" s="2"/>
      <c r="M2415" s="1"/>
    </row>
    <row r="2416" spans="1:13" x14ac:dyDescent="0.2">
      <c r="A2416" s="1"/>
      <c r="B2416" s="1"/>
      <c r="C2416" s="16"/>
      <c r="D2416" s="1"/>
      <c r="E2416" s="1"/>
      <c r="F2416" s="1"/>
      <c r="G2416" s="1"/>
      <c r="H2416" s="11"/>
      <c r="I2416" s="11"/>
      <c r="J2416" s="11"/>
      <c r="K2416" s="2"/>
      <c r="L2416" s="2"/>
      <c r="M2416" s="1"/>
    </row>
    <row r="2417" spans="1:13" x14ac:dyDescent="0.2">
      <c r="A2417" s="1"/>
      <c r="B2417" s="1"/>
      <c r="C2417" s="16"/>
      <c r="D2417" s="1"/>
      <c r="E2417" s="1"/>
      <c r="F2417" s="1"/>
      <c r="G2417" s="1"/>
      <c r="H2417" s="11"/>
      <c r="I2417" s="11"/>
      <c r="J2417" s="11"/>
      <c r="K2417" s="2"/>
      <c r="L2417" s="2"/>
      <c r="M2417" s="1"/>
    </row>
    <row r="2418" spans="1:13" x14ac:dyDescent="0.2">
      <c r="A2418" s="1"/>
      <c r="B2418" s="1"/>
      <c r="C2418" s="16"/>
      <c r="D2418" s="1"/>
      <c r="E2418" s="1"/>
      <c r="F2418" s="1"/>
      <c r="G2418" s="1"/>
      <c r="H2418" s="11"/>
      <c r="I2418" s="11"/>
      <c r="J2418" s="11"/>
      <c r="K2418" s="2"/>
      <c r="L2418" s="2"/>
      <c r="M2418" s="1"/>
    </row>
    <row r="2419" spans="1:13" x14ac:dyDescent="0.2">
      <c r="A2419" s="1"/>
      <c r="B2419" s="1"/>
      <c r="C2419" s="16"/>
      <c r="D2419" s="1"/>
      <c r="E2419" s="1"/>
      <c r="F2419" s="1"/>
      <c r="G2419" s="1"/>
      <c r="H2419" s="11"/>
      <c r="I2419" s="11"/>
      <c r="J2419" s="11"/>
      <c r="K2419" s="2"/>
      <c r="L2419" s="2"/>
      <c r="M2419" s="1"/>
    </row>
    <row r="2420" spans="1:13" x14ac:dyDescent="0.2">
      <c r="A2420" s="1"/>
      <c r="B2420" s="1"/>
      <c r="C2420" s="16"/>
      <c r="D2420" s="1"/>
      <c r="E2420" s="1"/>
      <c r="F2420" s="1"/>
      <c r="G2420" s="1"/>
      <c r="H2420" s="11"/>
      <c r="I2420" s="11"/>
      <c r="J2420" s="11"/>
      <c r="K2420" s="2"/>
      <c r="L2420" s="2"/>
      <c r="M2420" s="1"/>
    </row>
    <row r="2421" spans="1:13" x14ac:dyDescent="0.2">
      <c r="A2421" s="1"/>
      <c r="B2421" s="1"/>
      <c r="C2421" s="16"/>
      <c r="D2421" s="1"/>
      <c r="E2421" s="1"/>
      <c r="F2421" s="1"/>
      <c r="G2421" s="1"/>
      <c r="H2421" s="11"/>
      <c r="I2421" s="11"/>
      <c r="J2421" s="11"/>
      <c r="K2421" s="2"/>
      <c r="L2421" s="2"/>
      <c r="M2421" s="1"/>
    </row>
    <row r="2422" spans="1:13" x14ac:dyDescent="0.2">
      <c r="A2422" s="1"/>
      <c r="B2422" s="1"/>
      <c r="C2422" s="16"/>
      <c r="D2422" s="1"/>
      <c r="E2422" s="1"/>
      <c r="F2422" s="1"/>
      <c r="G2422" s="1"/>
      <c r="H2422" s="11"/>
      <c r="I2422" s="11"/>
      <c r="J2422" s="11"/>
      <c r="K2422" s="2"/>
      <c r="L2422" s="2"/>
      <c r="M2422" s="1"/>
    </row>
    <row r="2423" spans="1:13" x14ac:dyDescent="0.2">
      <c r="A2423" s="1"/>
      <c r="B2423" s="1"/>
      <c r="C2423" s="16"/>
      <c r="D2423" s="1"/>
      <c r="E2423" s="1"/>
      <c r="F2423" s="1"/>
      <c r="G2423" s="1"/>
      <c r="H2423" s="11"/>
      <c r="I2423" s="11"/>
      <c r="J2423" s="11"/>
      <c r="K2423" s="2"/>
      <c r="L2423" s="2"/>
      <c r="M2423" s="1"/>
    </row>
    <row r="2424" spans="1:13" x14ac:dyDescent="0.2">
      <c r="A2424" s="1"/>
      <c r="B2424" s="1"/>
      <c r="C2424" s="16"/>
      <c r="D2424" s="1"/>
      <c r="E2424" s="1"/>
      <c r="F2424" s="1"/>
      <c r="G2424" s="1"/>
      <c r="H2424" s="11"/>
      <c r="I2424" s="11"/>
      <c r="J2424" s="11"/>
      <c r="K2424" s="2"/>
      <c r="L2424" s="2"/>
      <c r="M2424" s="1"/>
    </row>
    <row r="2425" spans="1:13" x14ac:dyDescent="0.2">
      <c r="A2425" s="1"/>
      <c r="B2425" s="1"/>
      <c r="C2425" s="16"/>
      <c r="D2425" s="1"/>
      <c r="E2425" s="1"/>
      <c r="F2425" s="1"/>
      <c r="G2425" s="1"/>
      <c r="H2425" s="11"/>
      <c r="I2425" s="11"/>
      <c r="J2425" s="11"/>
      <c r="K2425" s="2"/>
      <c r="L2425" s="2"/>
      <c r="M2425" s="1"/>
    </row>
    <row r="2426" spans="1:13" x14ac:dyDescent="0.2">
      <c r="A2426" s="1"/>
      <c r="B2426" s="1"/>
      <c r="C2426" s="16"/>
      <c r="D2426" s="1"/>
      <c r="E2426" s="1"/>
      <c r="F2426" s="1"/>
      <c r="G2426" s="1"/>
      <c r="H2426" s="11"/>
      <c r="I2426" s="11"/>
      <c r="J2426" s="11"/>
      <c r="K2426" s="2"/>
      <c r="L2426" s="2"/>
      <c r="M2426" s="1"/>
    </row>
    <row r="2427" spans="1:13" x14ac:dyDescent="0.2">
      <c r="A2427" s="1"/>
      <c r="B2427" s="1"/>
      <c r="C2427" s="16"/>
      <c r="D2427" s="1"/>
      <c r="E2427" s="1"/>
      <c r="F2427" s="1"/>
      <c r="G2427" s="1"/>
      <c r="H2427" s="11"/>
      <c r="I2427" s="11"/>
      <c r="J2427" s="11"/>
      <c r="K2427" s="2"/>
      <c r="L2427" s="2"/>
      <c r="M2427" s="1"/>
    </row>
    <row r="2428" spans="1:13" x14ac:dyDescent="0.2">
      <c r="A2428" s="1"/>
      <c r="B2428" s="1"/>
      <c r="C2428" s="16"/>
      <c r="D2428" s="1"/>
      <c r="E2428" s="1"/>
      <c r="F2428" s="1"/>
      <c r="G2428" s="1"/>
      <c r="H2428" s="11"/>
      <c r="I2428" s="11"/>
      <c r="J2428" s="11"/>
      <c r="K2428" s="2"/>
      <c r="L2428" s="2"/>
      <c r="M2428" s="1"/>
    </row>
    <row r="2429" spans="1:13" x14ac:dyDescent="0.2">
      <c r="A2429" s="1"/>
      <c r="B2429" s="1"/>
      <c r="C2429" s="16"/>
      <c r="D2429" s="1"/>
      <c r="E2429" s="1"/>
      <c r="F2429" s="1"/>
      <c r="G2429" s="1"/>
      <c r="H2429" s="11"/>
      <c r="I2429" s="11"/>
      <c r="J2429" s="11"/>
      <c r="K2429" s="2"/>
      <c r="L2429" s="2"/>
      <c r="M2429" s="1"/>
    </row>
    <row r="2430" spans="1:13" x14ac:dyDescent="0.2">
      <c r="A2430" s="1"/>
      <c r="B2430" s="1"/>
      <c r="C2430" s="16"/>
      <c r="D2430" s="1"/>
      <c r="E2430" s="1"/>
      <c r="F2430" s="1"/>
      <c r="G2430" s="1"/>
      <c r="H2430" s="11"/>
      <c r="I2430" s="11"/>
      <c r="J2430" s="11"/>
      <c r="K2430" s="2"/>
      <c r="L2430" s="2"/>
      <c r="M2430" s="1"/>
    </row>
    <row r="2431" spans="1:13" x14ac:dyDescent="0.2">
      <c r="A2431" s="1"/>
      <c r="B2431" s="1"/>
      <c r="C2431" s="16"/>
      <c r="D2431" s="1"/>
      <c r="E2431" s="1"/>
      <c r="F2431" s="1"/>
      <c r="G2431" s="1"/>
      <c r="H2431" s="11"/>
      <c r="I2431" s="11"/>
      <c r="J2431" s="11"/>
      <c r="K2431" s="2"/>
      <c r="L2431" s="2"/>
      <c r="M2431" s="1"/>
    </row>
    <row r="2432" spans="1:13" x14ac:dyDescent="0.2">
      <c r="A2432" s="1"/>
      <c r="B2432" s="1"/>
      <c r="C2432" s="16"/>
      <c r="D2432" s="1"/>
      <c r="E2432" s="1"/>
      <c r="F2432" s="1"/>
      <c r="G2432" s="1"/>
      <c r="H2432" s="11"/>
      <c r="I2432" s="11"/>
      <c r="J2432" s="11"/>
      <c r="K2432" s="2"/>
      <c r="L2432" s="2"/>
      <c r="M2432" s="1"/>
    </row>
    <row r="2433" spans="1:13" x14ac:dyDescent="0.2">
      <c r="A2433" s="1"/>
      <c r="B2433" s="1"/>
      <c r="C2433" s="16"/>
      <c r="D2433" s="1"/>
      <c r="E2433" s="1"/>
      <c r="F2433" s="1"/>
      <c r="G2433" s="1"/>
      <c r="H2433" s="11"/>
      <c r="I2433" s="11"/>
      <c r="J2433" s="11"/>
      <c r="K2433" s="2"/>
      <c r="L2433" s="2"/>
      <c r="M2433" s="1"/>
    </row>
    <row r="2434" spans="1:13" x14ac:dyDescent="0.2">
      <c r="A2434" s="1"/>
      <c r="B2434" s="1"/>
      <c r="C2434" s="16"/>
      <c r="D2434" s="1"/>
      <c r="E2434" s="1"/>
      <c r="F2434" s="1"/>
      <c r="G2434" s="1"/>
      <c r="H2434" s="11"/>
      <c r="I2434" s="11"/>
      <c r="J2434" s="11"/>
      <c r="K2434" s="2"/>
      <c r="L2434" s="2"/>
      <c r="M2434" s="1"/>
    </row>
    <row r="2435" spans="1:13" x14ac:dyDescent="0.2">
      <c r="A2435" s="1"/>
      <c r="B2435" s="1"/>
      <c r="C2435" s="16"/>
      <c r="D2435" s="1"/>
      <c r="E2435" s="1"/>
      <c r="F2435" s="1"/>
      <c r="G2435" s="1"/>
      <c r="H2435" s="11"/>
      <c r="I2435" s="11"/>
      <c r="J2435" s="11"/>
      <c r="K2435" s="2"/>
      <c r="L2435" s="2"/>
      <c r="M2435" s="1"/>
    </row>
    <row r="2436" spans="1:13" x14ac:dyDescent="0.2">
      <c r="A2436" s="1"/>
      <c r="B2436" s="1"/>
      <c r="C2436" s="16"/>
      <c r="D2436" s="1"/>
      <c r="E2436" s="1"/>
      <c r="F2436" s="1"/>
      <c r="G2436" s="1"/>
      <c r="H2436" s="11"/>
      <c r="I2436" s="11"/>
      <c r="J2436" s="11"/>
      <c r="K2436" s="2"/>
      <c r="L2436" s="2"/>
      <c r="M2436" s="1"/>
    </row>
    <row r="2437" spans="1:13" x14ac:dyDescent="0.2">
      <c r="A2437" s="1"/>
      <c r="B2437" s="1"/>
      <c r="C2437" s="16"/>
      <c r="D2437" s="1"/>
      <c r="E2437" s="1"/>
      <c r="F2437" s="1"/>
      <c r="G2437" s="1"/>
      <c r="H2437" s="11"/>
      <c r="I2437" s="11"/>
      <c r="J2437" s="11"/>
      <c r="K2437" s="2"/>
      <c r="L2437" s="2"/>
      <c r="M2437" s="1"/>
    </row>
    <row r="2438" spans="1:13" x14ac:dyDescent="0.2">
      <c r="A2438" s="1"/>
      <c r="B2438" s="1"/>
      <c r="C2438" s="16"/>
      <c r="D2438" s="1"/>
      <c r="E2438" s="1"/>
      <c r="F2438" s="1"/>
      <c r="G2438" s="1"/>
      <c r="H2438" s="11"/>
      <c r="I2438" s="11"/>
      <c r="J2438" s="11"/>
      <c r="K2438" s="2"/>
      <c r="L2438" s="2"/>
      <c r="M2438" s="1"/>
    </row>
    <row r="2439" spans="1:13" x14ac:dyDescent="0.2">
      <c r="A2439" s="1"/>
      <c r="B2439" s="1"/>
      <c r="C2439" s="16"/>
      <c r="D2439" s="1"/>
      <c r="E2439" s="1"/>
      <c r="F2439" s="1"/>
      <c r="G2439" s="1"/>
      <c r="H2439" s="11"/>
      <c r="I2439" s="11"/>
      <c r="J2439" s="11"/>
      <c r="K2439" s="2"/>
      <c r="L2439" s="2"/>
      <c r="M2439" s="1"/>
    </row>
    <row r="2440" spans="1:13" x14ac:dyDescent="0.2">
      <c r="A2440" s="1"/>
      <c r="B2440" s="1"/>
      <c r="C2440" s="16"/>
      <c r="D2440" s="1"/>
      <c r="E2440" s="1"/>
      <c r="F2440" s="1"/>
      <c r="G2440" s="1"/>
      <c r="H2440" s="11"/>
      <c r="I2440" s="11"/>
      <c r="J2440" s="11"/>
      <c r="K2440" s="2"/>
      <c r="L2440" s="2"/>
      <c r="M2440" s="1"/>
    </row>
    <row r="2441" spans="1:13" x14ac:dyDescent="0.2">
      <c r="A2441" s="1"/>
      <c r="B2441" s="1"/>
      <c r="C2441" s="16"/>
      <c r="D2441" s="1"/>
      <c r="E2441" s="1"/>
      <c r="F2441" s="1"/>
      <c r="G2441" s="1"/>
      <c r="H2441" s="11"/>
      <c r="I2441" s="11"/>
      <c r="J2441" s="11"/>
      <c r="K2441" s="2"/>
      <c r="L2441" s="2"/>
      <c r="M2441" s="1"/>
    </row>
    <row r="2442" spans="1:13" x14ac:dyDescent="0.2">
      <c r="A2442" s="1"/>
      <c r="B2442" s="1"/>
      <c r="C2442" s="16"/>
      <c r="D2442" s="1"/>
      <c r="E2442" s="1"/>
      <c r="F2442" s="1"/>
      <c r="G2442" s="1"/>
      <c r="H2442" s="11"/>
      <c r="I2442" s="11"/>
      <c r="J2442" s="11"/>
      <c r="K2442" s="2"/>
      <c r="L2442" s="2"/>
      <c r="M2442" s="1"/>
    </row>
    <row r="2443" spans="1:13" x14ac:dyDescent="0.2">
      <c r="A2443" s="1"/>
      <c r="B2443" s="1"/>
      <c r="C2443" s="16"/>
      <c r="D2443" s="1"/>
      <c r="E2443" s="1"/>
      <c r="F2443" s="1"/>
      <c r="G2443" s="1"/>
      <c r="H2443" s="11"/>
      <c r="I2443" s="11"/>
      <c r="J2443" s="11"/>
      <c r="K2443" s="2"/>
      <c r="L2443" s="2"/>
      <c r="M2443" s="1"/>
    </row>
    <row r="2444" spans="1:13" x14ac:dyDescent="0.2">
      <c r="A2444" s="1"/>
      <c r="B2444" s="1"/>
      <c r="C2444" s="16"/>
      <c r="D2444" s="1"/>
      <c r="E2444" s="1"/>
      <c r="F2444" s="1"/>
      <c r="G2444" s="1"/>
      <c r="H2444" s="11"/>
      <c r="I2444" s="11"/>
      <c r="J2444" s="11"/>
      <c r="K2444" s="2"/>
      <c r="L2444" s="2"/>
      <c r="M2444" s="1"/>
    </row>
    <row r="2445" spans="1:13" x14ac:dyDescent="0.2">
      <c r="A2445" s="1"/>
      <c r="B2445" s="1"/>
      <c r="C2445" s="16"/>
      <c r="D2445" s="1"/>
      <c r="E2445" s="1"/>
      <c r="F2445" s="1"/>
      <c r="G2445" s="1"/>
      <c r="H2445" s="11"/>
      <c r="I2445" s="11"/>
      <c r="J2445" s="11"/>
      <c r="K2445" s="2"/>
      <c r="L2445" s="2"/>
      <c r="M2445" s="1"/>
    </row>
    <row r="2446" spans="1:13" x14ac:dyDescent="0.2">
      <c r="A2446" s="1"/>
      <c r="B2446" s="1"/>
      <c r="C2446" s="16"/>
      <c r="D2446" s="1"/>
      <c r="E2446" s="1"/>
      <c r="F2446" s="1"/>
      <c r="G2446" s="1"/>
      <c r="H2446" s="11"/>
      <c r="I2446" s="11"/>
      <c r="J2446" s="11"/>
      <c r="K2446" s="2"/>
      <c r="L2446" s="2"/>
      <c r="M2446" s="1"/>
    </row>
    <row r="2447" spans="1:13" x14ac:dyDescent="0.2">
      <c r="A2447" s="1"/>
      <c r="B2447" s="1"/>
      <c r="C2447" s="16"/>
      <c r="D2447" s="1"/>
      <c r="E2447" s="1"/>
      <c r="F2447" s="1"/>
      <c r="G2447" s="1"/>
      <c r="H2447" s="11"/>
      <c r="I2447" s="11"/>
      <c r="J2447" s="11"/>
      <c r="K2447" s="2"/>
      <c r="L2447" s="2"/>
      <c r="M2447" s="1"/>
    </row>
    <row r="2448" spans="1:13" x14ac:dyDescent="0.2">
      <c r="A2448" s="1"/>
      <c r="B2448" s="1"/>
      <c r="C2448" s="16"/>
      <c r="D2448" s="1"/>
      <c r="E2448" s="1"/>
      <c r="F2448" s="1"/>
      <c r="G2448" s="1"/>
      <c r="H2448" s="11"/>
      <c r="I2448" s="11"/>
      <c r="J2448" s="11"/>
      <c r="K2448" s="2"/>
      <c r="L2448" s="2"/>
      <c r="M2448" s="1"/>
    </row>
    <row r="2449" spans="1:13" x14ac:dyDescent="0.2">
      <c r="A2449" s="1"/>
      <c r="B2449" s="1"/>
      <c r="C2449" s="16"/>
      <c r="D2449" s="1"/>
      <c r="E2449" s="1"/>
      <c r="F2449" s="1"/>
      <c r="G2449" s="1"/>
      <c r="H2449" s="11"/>
      <c r="I2449" s="11"/>
      <c r="J2449" s="11"/>
      <c r="K2449" s="2"/>
      <c r="L2449" s="2"/>
      <c r="M2449" s="1"/>
    </row>
    <row r="2450" spans="1:13" x14ac:dyDescent="0.2">
      <c r="A2450" s="1"/>
      <c r="B2450" s="1"/>
      <c r="C2450" s="16"/>
      <c r="D2450" s="1"/>
      <c r="E2450" s="1"/>
      <c r="F2450" s="1"/>
      <c r="G2450" s="1"/>
      <c r="H2450" s="11"/>
      <c r="I2450" s="11"/>
      <c r="J2450" s="11"/>
      <c r="K2450" s="2"/>
      <c r="L2450" s="2"/>
      <c r="M2450" s="1"/>
    </row>
    <row r="2451" spans="1:13" x14ac:dyDescent="0.2">
      <c r="A2451" s="1"/>
      <c r="B2451" s="1"/>
      <c r="C2451" s="16"/>
      <c r="D2451" s="1"/>
      <c r="E2451" s="1"/>
      <c r="F2451" s="1"/>
      <c r="G2451" s="1"/>
      <c r="H2451" s="11"/>
      <c r="I2451" s="11"/>
      <c r="J2451" s="11"/>
      <c r="K2451" s="2"/>
      <c r="L2451" s="2"/>
      <c r="M2451" s="1"/>
    </row>
    <row r="2452" spans="1:13" x14ac:dyDescent="0.2">
      <c r="A2452" s="1"/>
      <c r="B2452" s="1"/>
      <c r="C2452" s="16"/>
      <c r="D2452" s="1"/>
      <c r="E2452" s="1"/>
      <c r="F2452" s="1"/>
      <c r="G2452" s="1"/>
      <c r="H2452" s="11"/>
      <c r="I2452" s="11"/>
      <c r="J2452" s="11"/>
      <c r="K2452" s="2"/>
      <c r="L2452" s="2"/>
      <c r="M2452" s="1"/>
    </row>
    <row r="2453" spans="1:13" x14ac:dyDescent="0.2">
      <c r="A2453" s="1"/>
      <c r="B2453" s="1"/>
      <c r="C2453" s="16"/>
      <c r="D2453" s="1"/>
      <c r="E2453" s="1"/>
      <c r="F2453" s="1"/>
      <c r="G2453" s="1"/>
      <c r="H2453" s="11"/>
      <c r="I2453" s="11"/>
      <c r="J2453" s="11"/>
      <c r="K2453" s="2"/>
      <c r="L2453" s="2"/>
      <c r="M2453" s="1"/>
    </row>
    <row r="2454" spans="1:13" x14ac:dyDescent="0.2">
      <c r="A2454" s="1"/>
      <c r="B2454" s="1"/>
      <c r="C2454" s="16"/>
      <c r="D2454" s="1"/>
      <c r="E2454" s="1"/>
      <c r="F2454" s="1"/>
      <c r="G2454" s="1"/>
      <c r="H2454" s="11"/>
      <c r="I2454" s="11"/>
      <c r="J2454" s="11"/>
      <c r="K2454" s="2"/>
      <c r="L2454" s="2"/>
      <c r="M2454" s="1"/>
    </row>
    <row r="2455" spans="1:13" x14ac:dyDescent="0.2">
      <c r="A2455" s="1"/>
      <c r="B2455" s="1"/>
      <c r="C2455" s="16"/>
      <c r="D2455" s="1"/>
      <c r="E2455" s="1"/>
      <c r="F2455" s="1"/>
      <c r="G2455" s="1"/>
      <c r="H2455" s="11"/>
      <c r="I2455" s="11"/>
      <c r="J2455" s="11"/>
      <c r="K2455" s="2"/>
      <c r="L2455" s="2"/>
      <c r="M2455" s="1"/>
    </row>
    <row r="2456" spans="1:13" x14ac:dyDescent="0.2">
      <c r="A2456" s="1"/>
      <c r="B2456" s="1"/>
      <c r="C2456" s="16"/>
      <c r="D2456" s="1"/>
      <c r="E2456" s="1"/>
      <c r="F2456" s="1"/>
      <c r="G2456" s="1"/>
      <c r="H2456" s="11"/>
      <c r="I2456" s="11"/>
      <c r="J2456" s="11"/>
      <c r="K2456" s="2"/>
      <c r="L2456" s="2"/>
      <c r="M2456" s="1"/>
    </row>
    <row r="2457" spans="1:13" x14ac:dyDescent="0.2">
      <c r="A2457" s="1"/>
      <c r="B2457" s="1"/>
      <c r="C2457" s="16"/>
      <c r="D2457" s="1"/>
      <c r="E2457" s="1"/>
      <c r="F2457" s="1"/>
      <c r="G2457" s="1"/>
      <c r="H2457" s="11"/>
      <c r="I2457" s="11"/>
      <c r="J2457" s="11"/>
      <c r="K2457" s="2"/>
      <c r="L2457" s="2"/>
      <c r="M2457" s="1"/>
    </row>
    <row r="2458" spans="1:13" x14ac:dyDescent="0.2">
      <c r="A2458" s="1"/>
      <c r="B2458" s="1"/>
      <c r="C2458" s="16"/>
      <c r="D2458" s="1"/>
      <c r="E2458" s="1"/>
      <c r="F2458" s="1"/>
      <c r="G2458" s="1"/>
      <c r="H2458" s="11"/>
      <c r="I2458" s="11"/>
      <c r="J2458" s="11"/>
      <c r="K2458" s="2"/>
      <c r="L2458" s="2"/>
      <c r="M2458" s="1"/>
    </row>
    <row r="2459" spans="1:13" x14ac:dyDescent="0.2">
      <c r="A2459" s="1"/>
      <c r="B2459" s="1"/>
      <c r="C2459" s="16"/>
      <c r="D2459" s="1"/>
      <c r="E2459" s="1"/>
      <c r="F2459" s="1"/>
      <c r="G2459" s="1"/>
      <c r="H2459" s="11"/>
      <c r="I2459" s="11"/>
      <c r="J2459" s="11"/>
      <c r="K2459" s="2"/>
      <c r="L2459" s="2"/>
      <c r="M2459" s="1"/>
    </row>
    <row r="2460" spans="1:13" x14ac:dyDescent="0.2">
      <c r="A2460" s="1"/>
      <c r="B2460" s="1"/>
      <c r="C2460" s="16"/>
      <c r="D2460" s="1"/>
      <c r="E2460" s="1"/>
      <c r="F2460" s="1"/>
      <c r="G2460" s="1"/>
      <c r="H2460" s="11"/>
      <c r="I2460" s="11"/>
      <c r="J2460" s="11"/>
      <c r="K2460" s="2"/>
      <c r="L2460" s="2"/>
      <c r="M2460" s="1"/>
    </row>
    <row r="2461" spans="1:13" x14ac:dyDescent="0.2">
      <c r="A2461" s="1"/>
      <c r="B2461" s="1"/>
      <c r="C2461" s="16"/>
      <c r="D2461" s="1"/>
      <c r="E2461" s="1"/>
      <c r="F2461" s="1"/>
      <c r="G2461" s="1"/>
      <c r="H2461" s="11"/>
      <c r="I2461" s="11"/>
      <c r="J2461" s="11"/>
      <c r="K2461" s="2"/>
      <c r="L2461" s="2"/>
      <c r="M2461" s="1"/>
    </row>
    <row r="2462" spans="1:13" x14ac:dyDescent="0.2">
      <c r="A2462" s="1"/>
      <c r="B2462" s="1"/>
      <c r="C2462" s="16"/>
      <c r="D2462" s="1"/>
      <c r="E2462" s="1"/>
      <c r="F2462" s="1"/>
      <c r="G2462" s="1"/>
      <c r="H2462" s="11"/>
      <c r="I2462" s="11"/>
      <c r="J2462" s="11"/>
      <c r="K2462" s="2"/>
      <c r="L2462" s="2"/>
      <c r="M2462" s="1"/>
    </row>
    <row r="2463" spans="1:13" x14ac:dyDescent="0.2">
      <c r="A2463" s="1"/>
      <c r="B2463" s="1"/>
      <c r="C2463" s="16"/>
      <c r="D2463" s="1"/>
      <c r="E2463" s="1"/>
      <c r="F2463" s="1"/>
      <c r="G2463" s="1"/>
      <c r="H2463" s="11"/>
      <c r="I2463" s="11"/>
      <c r="J2463" s="11"/>
      <c r="K2463" s="2"/>
      <c r="L2463" s="2"/>
      <c r="M2463" s="1"/>
    </row>
    <row r="2464" spans="1:13" x14ac:dyDescent="0.2">
      <c r="A2464" s="1"/>
      <c r="B2464" s="1"/>
      <c r="C2464" s="16"/>
      <c r="D2464" s="1"/>
      <c r="E2464" s="1"/>
      <c r="F2464" s="1"/>
      <c r="G2464" s="1"/>
      <c r="H2464" s="11"/>
      <c r="I2464" s="11"/>
      <c r="J2464" s="11"/>
      <c r="K2464" s="2"/>
      <c r="L2464" s="2"/>
      <c r="M2464" s="1"/>
    </row>
    <row r="2465" spans="1:13" x14ac:dyDescent="0.2">
      <c r="A2465" s="1"/>
      <c r="B2465" s="1"/>
      <c r="C2465" s="16"/>
      <c r="D2465" s="1"/>
      <c r="E2465" s="1"/>
      <c r="F2465" s="1"/>
      <c r="G2465" s="1"/>
      <c r="H2465" s="11"/>
      <c r="I2465" s="11"/>
      <c r="J2465" s="11"/>
      <c r="K2465" s="2"/>
      <c r="L2465" s="2"/>
      <c r="M2465" s="1"/>
    </row>
    <row r="2466" spans="1:13" x14ac:dyDescent="0.2">
      <c r="A2466" s="1"/>
      <c r="B2466" s="1"/>
      <c r="C2466" s="16"/>
      <c r="D2466" s="1"/>
      <c r="E2466" s="1"/>
      <c r="F2466" s="1"/>
      <c r="G2466" s="1"/>
      <c r="H2466" s="11"/>
      <c r="I2466" s="11"/>
      <c r="J2466" s="11"/>
      <c r="K2466" s="2"/>
      <c r="L2466" s="2"/>
      <c r="M2466" s="1"/>
    </row>
    <row r="2467" spans="1:13" x14ac:dyDescent="0.2">
      <c r="A2467" s="1"/>
      <c r="B2467" s="1"/>
      <c r="C2467" s="16"/>
      <c r="D2467" s="1"/>
      <c r="E2467" s="1"/>
      <c r="F2467" s="1"/>
      <c r="G2467" s="1"/>
      <c r="H2467" s="11"/>
      <c r="I2467" s="11"/>
      <c r="J2467" s="11"/>
      <c r="K2467" s="2"/>
      <c r="L2467" s="2"/>
      <c r="M2467" s="1"/>
    </row>
    <row r="2468" spans="1:13" x14ac:dyDescent="0.2">
      <c r="A2468" s="1"/>
      <c r="B2468" s="1"/>
      <c r="C2468" s="16"/>
      <c r="D2468" s="1"/>
      <c r="E2468" s="1"/>
      <c r="F2468" s="1"/>
      <c r="G2468" s="1"/>
      <c r="H2468" s="11"/>
      <c r="I2468" s="11"/>
      <c r="J2468" s="11"/>
      <c r="K2468" s="2"/>
      <c r="L2468" s="2"/>
      <c r="M2468" s="1"/>
    </row>
    <row r="2469" spans="1:13" x14ac:dyDescent="0.2">
      <c r="A2469" s="1"/>
      <c r="B2469" s="1"/>
      <c r="C2469" s="16"/>
      <c r="D2469" s="1"/>
      <c r="E2469" s="1"/>
      <c r="F2469" s="1"/>
      <c r="G2469" s="1"/>
      <c r="H2469" s="11"/>
      <c r="I2469" s="11"/>
      <c r="J2469" s="11"/>
      <c r="K2469" s="2"/>
      <c r="L2469" s="2"/>
      <c r="M2469" s="1"/>
    </row>
    <row r="2470" spans="1:13" x14ac:dyDescent="0.2">
      <c r="A2470" s="1"/>
      <c r="B2470" s="1"/>
      <c r="C2470" s="16"/>
      <c r="D2470" s="1"/>
      <c r="E2470" s="1"/>
      <c r="F2470" s="1"/>
      <c r="G2470" s="1"/>
      <c r="H2470" s="11"/>
      <c r="I2470" s="11"/>
      <c r="J2470" s="11"/>
      <c r="K2470" s="2"/>
      <c r="L2470" s="2"/>
      <c r="M2470" s="1"/>
    </row>
    <row r="2471" spans="1:13" x14ac:dyDescent="0.2">
      <c r="A2471" s="1"/>
      <c r="B2471" s="1"/>
      <c r="C2471" s="16"/>
      <c r="D2471" s="1"/>
      <c r="E2471" s="1"/>
      <c r="F2471" s="1"/>
      <c r="G2471" s="1"/>
      <c r="H2471" s="11"/>
      <c r="I2471" s="11"/>
      <c r="J2471" s="11"/>
      <c r="K2471" s="2"/>
      <c r="L2471" s="2"/>
      <c r="M2471" s="1"/>
    </row>
    <row r="2472" spans="1:13" x14ac:dyDescent="0.2">
      <c r="A2472" s="1"/>
      <c r="B2472" s="1"/>
      <c r="C2472" s="16"/>
      <c r="D2472" s="1"/>
      <c r="E2472" s="1"/>
      <c r="F2472" s="1"/>
      <c r="G2472" s="1"/>
      <c r="H2472" s="11"/>
      <c r="I2472" s="11"/>
      <c r="J2472" s="11"/>
      <c r="K2472" s="2"/>
      <c r="L2472" s="2"/>
      <c r="M2472" s="1"/>
    </row>
    <row r="2473" spans="1:13" x14ac:dyDescent="0.2">
      <c r="A2473" s="1"/>
      <c r="B2473" s="1"/>
      <c r="C2473" s="16"/>
      <c r="D2473" s="1"/>
      <c r="E2473" s="1"/>
      <c r="F2473" s="1"/>
      <c r="G2473" s="1"/>
      <c r="H2473" s="11"/>
      <c r="I2473" s="11"/>
      <c r="J2473" s="11"/>
      <c r="K2473" s="2"/>
      <c r="L2473" s="2"/>
      <c r="M2473" s="1"/>
    </row>
    <row r="2474" spans="1:13" x14ac:dyDescent="0.2">
      <c r="A2474" s="1"/>
      <c r="B2474" s="1"/>
      <c r="C2474" s="16"/>
      <c r="D2474" s="1"/>
      <c r="E2474" s="1"/>
      <c r="F2474" s="1"/>
      <c r="G2474" s="1"/>
      <c r="H2474" s="11"/>
      <c r="I2474" s="11"/>
      <c r="J2474" s="11"/>
      <c r="K2474" s="2"/>
      <c r="L2474" s="2"/>
      <c r="M2474" s="1"/>
    </row>
    <row r="2475" spans="1:13" x14ac:dyDescent="0.2">
      <c r="A2475" s="1"/>
      <c r="B2475" s="1"/>
      <c r="C2475" s="16"/>
      <c r="D2475" s="1"/>
      <c r="E2475" s="1"/>
      <c r="F2475" s="1"/>
      <c r="G2475" s="1"/>
      <c r="H2475" s="11"/>
      <c r="I2475" s="11"/>
      <c r="J2475" s="11"/>
      <c r="K2475" s="2"/>
      <c r="L2475" s="2"/>
      <c r="M2475" s="1"/>
    </row>
    <row r="2476" spans="1:13" x14ac:dyDescent="0.2">
      <c r="A2476" s="1"/>
      <c r="B2476" s="1"/>
      <c r="C2476" s="16"/>
      <c r="D2476" s="1"/>
      <c r="E2476" s="1"/>
      <c r="F2476" s="1"/>
      <c r="G2476" s="1"/>
      <c r="H2476" s="11"/>
      <c r="I2476" s="11"/>
      <c r="J2476" s="11"/>
      <c r="K2476" s="2"/>
      <c r="L2476" s="2"/>
      <c r="M2476" s="1"/>
    </row>
    <row r="2477" spans="1:13" x14ac:dyDescent="0.2">
      <c r="A2477" s="1"/>
      <c r="B2477" s="1"/>
      <c r="C2477" s="16"/>
      <c r="D2477" s="1"/>
      <c r="E2477" s="1"/>
      <c r="F2477" s="1"/>
      <c r="G2477" s="1"/>
      <c r="H2477" s="11"/>
      <c r="I2477" s="11"/>
      <c r="J2477" s="11"/>
      <c r="K2477" s="2"/>
      <c r="L2477" s="2"/>
      <c r="M2477" s="1"/>
    </row>
    <row r="2478" spans="1:13" x14ac:dyDescent="0.2">
      <c r="A2478" s="1"/>
      <c r="B2478" s="1"/>
      <c r="C2478" s="16"/>
      <c r="D2478" s="1"/>
      <c r="E2478" s="1"/>
      <c r="F2478" s="1"/>
      <c r="G2478" s="1"/>
      <c r="H2478" s="11"/>
      <c r="I2478" s="11"/>
      <c r="J2478" s="11"/>
      <c r="K2478" s="2"/>
      <c r="L2478" s="2"/>
      <c r="M2478" s="1"/>
    </row>
    <row r="2479" spans="1:13" x14ac:dyDescent="0.2">
      <c r="A2479" s="1"/>
      <c r="B2479" s="1"/>
      <c r="C2479" s="16"/>
      <c r="D2479" s="1"/>
      <c r="E2479" s="1"/>
      <c r="F2479" s="1"/>
      <c r="G2479" s="1"/>
      <c r="H2479" s="11"/>
      <c r="I2479" s="11"/>
      <c r="J2479" s="11"/>
      <c r="K2479" s="2"/>
      <c r="L2479" s="2"/>
      <c r="M2479" s="1"/>
    </row>
    <row r="2480" spans="1:13" x14ac:dyDescent="0.2">
      <c r="A2480" s="1"/>
      <c r="B2480" s="1"/>
      <c r="C2480" s="16"/>
      <c r="D2480" s="1"/>
      <c r="E2480" s="1"/>
      <c r="F2480" s="1"/>
      <c r="G2480" s="1"/>
      <c r="H2480" s="11"/>
      <c r="I2480" s="11"/>
      <c r="J2480" s="11"/>
      <c r="K2480" s="2"/>
      <c r="L2480" s="2"/>
      <c r="M2480" s="1"/>
    </row>
    <row r="2481" spans="1:13" x14ac:dyDescent="0.2">
      <c r="A2481" s="1"/>
      <c r="B2481" s="1"/>
      <c r="C2481" s="16"/>
      <c r="D2481" s="1"/>
      <c r="E2481" s="1"/>
      <c r="F2481" s="1"/>
      <c r="G2481" s="1"/>
      <c r="H2481" s="11"/>
      <c r="I2481" s="11"/>
      <c r="J2481" s="11"/>
      <c r="K2481" s="2"/>
      <c r="L2481" s="2"/>
      <c r="M2481" s="1"/>
    </row>
    <row r="2482" spans="1:13" x14ac:dyDescent="0.2">
      <c r="A2482" s="1"/>
      <c r="B2482" s="1"/>
      <c r="C2482" s="16"/>
      <c r="D2482" s="1"/>
      <c r="E2482" s="1"/>
      <c r="F2482" s="1"/>
      <c r="G2482" s="1"/>
      <c r="H2482" s="11"/>
      <c r="I2482" s="11"/>
      <c r="J2482" s="11"/>
      <c r="K2482" s="2"/>
      <c r="L2482" s="2"/>
      <c r="M2482" s="1"/>
    </row>
    <row r="2483" spans="1:13" x14ac:dyDescent="0.2">
      <c r="A2483" s="1"/>
      <c r="B2483" s="1"/>
      <c r="C2483" s="16"/>
      <c r="D2483" s="1"/>
      <c r="E2483" s="1"/>
      <c r="F2483" s="1"/>
      <c r="G2483" s="1"/>
      <c r="H2483" s="11"/>
      <c r="I2483" s="11"/>
      <c r="J2483" s="11"/>
      <c r="K2483" s="2"/>
      <c r="L2483" s="2"/>
      <c r="M2483" s="1"/>
    </row>
    <row r="2484" spans="1:13" x14ac:dyDescent="0.2">
      <c r="A2484" s="1"/>
      <c r="B2484" s="1"/>
      <c r="C2484" s="16"/>
      <c r="D2484" s="1"/>
      <c r="E2484" s="1"/>
      <c r="F2484" s="1"/>
      <c r="G2484" s="1"/>
      <c r="H2484" s="11"/>
      <c r="I2484" s="11"/>
      <c r="J2484" s="11"/>
      <c r="K2484" s="2"/>
      <c r="L2484" s="2"/>
      <c r="M2484" s="1"/>
    </row>
    <row r="2485" spans="1:13" x14ac:dyDescent="0.2">
      <c r="A2485" s="1"/>
      <c r="B2485" s="1"/>
      <c r="C2485" s="16"/>
      <c r="D2485" s="1"/>
      <c r="E2485" s="1"/>
      <c r="F2485" s="1"/>
      <c r="G2485" s="1"/>
      <c r="H2485" s="11"/>
      <c r="I2485" s="11"/>
      <c r="J2485" s="11"/>
      <c r="K2485" s="2"/>
      <c r="L2485" s="2"/>
      <c r="M2485" s="1"/>
    </row>
    <row r="2486" spans="1:13" x14ac:dyDescent="0.2">
      <c r="A2486" s="1"/>
      <c r="B2486" s="1"/>
      <c r="C2486" s="16"/>
      <c r="D2486" s="1"/>
      <c r="E2486" s="1"/>
      <c r="F2486" s="1"/>
      <c r="G2486" s="1"/>
      <c r="H2486" s="11"/>
      <c r="I2486" s="11"/>
      <c r="J2486" s="11"/>
      <c r="K2486" s="2"/>
      <c r="L2486" s="2"/>
      <c r="M2486" s="1"/>
    </row>
    <row r="2487" spans="1:13" x14ac:dyDescent="0.2">
      <c r="A2487" s="1"/>
      <c r="B2487" s="1"/>
      <c r="C2487" s="16"/>
      <c r="D2487" s="1"/>
      <c r="E2487" s="1"/>
      <c r="F2487" s="1"/>
      <c r="G2487" s="1"/>
      <c r="H2487" s="11"/>
      <c r="I2487" s="11"/>
      <c r="J2487" s="11"/>
      <c r="K2487" s="2"/>
      <c r="L2487" s="2"/>
      <c r="M2487" s="1"/>
    </row>
    <row r="2488" spans="1:13" x14ac:dyDescent="0.2">
      <c r="A2488" s="1"/>
      <c r="B2488" s="1"/>
      <c r="C2488" s="16"/>
      <c r="D2488" s="1"/>
      <c r="E2488" s="1"/>
      <c r="F2488" s="1"/>
      <c r="G2488" s="1"/>
      <c r="H2488" s="11"/>
      <c r="I2488" s="11"/>
      <c r="J2488" s="11"/>
      <c r="K2488" s="2"/>
      <c r="L2488" s="2"/>
      <c r="M2488" s="1"/>
    </row>
    <row r="2489" spans="1:13" x14ac:dyDescent="0.2">
      <c r="A2489" s="1"/>
      <c r="B2489" s="1"/>
      <c r="C2489" s="16"/>
      <c r="D2489" s="1"/>
      <c r="E2489" s="1"/>
      <c r="F2489" s="1"/>
      <c r="G2489" s="1"/>
      <c r="H2489" s="11"/>
      <c r="I2489" s="11"/>
      <c r="J2489" s="11"/>
      <c r="K2489" s="2"/>
      <c r="L2489" s="2"/>
      <c r="M2489" s="1"/>
    </row>
    <row r="2490" spans="1:13" x14ac:dyDescent="0.2">
      <c r="A2490" s="1"/>
      <c r="B2490" s="1"/>
      <c r="C2490" s="16"/>
      <c r="D2490" s="1"/>
      <c r="E2490" s="1"/>
      <c r="F2490" s="1"/>
      <c r="G2490" s="1"/>
      <c r="H2490" s="11"/>
      <c r="I2490" s="11"/>
      <c r="J2490" s="11"/>
      <c r="K2490" s="2"/>
      <c r="L2490" s="2"/>
      <c r="M2490" s="1"/>
    </row>
    <row r="2491" spans="1:13" x14ac:dyDescent="0.2">
      <c r="A2491" s="1"/>
      <c r="B2491" s="1"/>
      <c r="C2491" s="16"/>
      <c r="D2491" s="1"/>
      <c r="E2491" s="1"/>
      <c r="F2491" s="1"/>
      <c r="G2491" s="1"/>
      <c r="H2491" s="11"/>
      <c r="I2491" s="11"/>
      <c r="J2491" s="11"/>
      <c r="K2491" s="2"/>
      <c r="L2491" s="2"/>
      <c r="M2491" s="1"/>
    </row>
    <row r="2492" spans="1:13" x14ac:dyDescent="0.2">
      <c r="A2492" s="1"/>
      <c r="B2492" s="1"/>
      <c r="C2492" s="16"/>
      <c r="D2492" s="1"/>
      <c r="E2492" s="1"/>
      <c r="F2492" s="1"/>
      <c r="G2492" s="1"/>
      <c r="H2492" s="11"/>
      <c r="I2492" s="11"/>
      <c r="J2492" s="11"/>
      <c r="K2492" s="2"/>
      <c r="L2492" s="2"/>
      <c r="M2492" s="1"/>
    </row>
    <row r="2493" spans="1:13" x14ac:dyDescent="0.2">
      <c r="A2493" s="1"/>
      <c r="B2493" s="1"/>
      <c r="C2493" s="16"/>
      <c r="D2493" s="1"/>
      <c r="E2493" s="1"/>
      <c r="F2493" s="1"/>
      <c r="G2493" s="1"/>
      <c r="H2493" s="11"/>
      <c r="I2493" s="11"/>
      <c r="J2493" s="11"/>
      <c r="K2493" s="2"/>
      <c r="L2493" s="2"/>
      <c r="M2493" s="1"/>
    </row>
    <row r="2494" spans="1:13" x14ac:dyDescent="0.2">
      <c r="A2494" s="1"/>
      <c r="B2494" s="1"/>
      <c r="C2494" s="16"/>
      <c r="D2494" s="1"/>
      <c r="E2494" s="1"/>
      <c r="F2494" s="1"/>
      <c r="G2494" s="1"/>
      <c r="H2494" s="11"/>
      <c r="I2494" s="11"/>
      <c r="J2494" s="11"/>
      <c r="K2494" s="2"/>
      <c r="L2494" s="2"/>
      <c r="M2494" s="1"/>
    </row>
    <row r="2495" spans="1:13" x14ac:dyDescent="0.2">
      <c r="A2495" s="1"/>
      <c r="B2495" s="1"/>
      <c r="C2495" s="16"/>
      <c r="D2495" s="1"/>
      <c r="E2495" s="1"/>
      <c r="F2495" s="1"/>
      <c r="G2495" s="1"/>
      <c r="H2495" s="11"/>
      <c r="I2495" s="11"/>
      <c r="J2495" s="11"/>
      <c r="K2495" s="2"/>
      <c r="L2495" s="2"/>
      <c r="M2495" s="1"/>
    </row>
    <row r="2496" spans="1:13" x14ac:dyDescent="0.2">
      <c r="A2496" s="1"/>
      <c r="B2496" s="1"/>
      <c r="C2496" s="16"/>
      <c r="D2496" s="1"/>
      <c r="E2496" s="1"/>
      <c r="F2496" s="1"/>
      <c r="G2496" s="1"/>
      <c r="H2496" s="11"/>
      <c r="I2496" s="11"/>
      <c r="J2496" s="11"/>
      <c r="K2496" s="2"/>
      <c r="L2496" s="2"/>
      <c r="M2496" s="1"/>
    </row>
    <row r="2497" spans="1:13" x14ac:dyDescent="0.2">
      <c r="A2497" s="1"/>
      <c r="B2497" s="1"/>
      <c r="C2497" s="16"/>
      <c r="D2497" s="1"/>
      <c r="E2497" s="1"/>
      <c r="F2497" s="1"/>
      <c r="G2497" s="1"/>
      <c r="H2497" s="11"/>
      <c r="I2497" s="11"/>
      <c r="J2497" s="11"/>
      <c r="K2497" s="2"/>
      <c r="L2497" s="2"/>
      <c r="M2497" s="1"/>
    </row>
    <row r="2498" spans="1:13" x14ac:dyDescent="0.2">
      <c r="A2498" s="1"/>
      <c r="B2498" s="1"/>
      <c r="C2498" s="16"/>
      <c r="D2498" s="1"/>
      <c r="E2498" s="1"/>
      <c r="F2498" s="1"/>
      <c r="G2498" s="1"/>
      <c r="H2498" s="11"/>
      <c r="I2498" s="11"/>
      <c r="J2498" s="11"/>
      <c r="K2498" s="2"/>
      <c r="L2498" s="2"/>
      <c r="M2498" s="1"/>
    </row>
    <row r="2499" spans="1:13" x14ac:dyDescent="0.2">
      <c r="A2499" s="1"/>
      <c r="B2499" s="1"/>
      <c r="C2499" s="16"/>
      <c r="D2499" s="1"/>
      <c r="E2499" s="1"/>
      <c r="F2499" s="1"/>
      <c r="G2499" s="1"/>
      <c r="H2499" s="11"/>
      <c r="I2499" s="11"/>
      <c r="J2499" s="11"/>
      <c r="K2499" s="2"/>
      <c r="L2499" s="2"/>
      <c r="M2499" s="1"/>
    </row>
    <row r="2500" spans="1:13" x14ac:dyDescent="0.2">
      <c r="A2500" s="1"/>
      <c r="B2500" s="1"/>
      <c r="C2500" s="16"/>
      <c r="D2500" s="1"/>
      <c r="E2500" s="1"/>
      <c r="F2500" s="1"/>
      <c r="G2500" s="1"/>
      <c r="H2500" s="11"/>
      <c r="I2500" s="11"/>
      <c r="J2500" s="11"/>
      <c r="K2500" s="2"/>
      <c r="L2500" s="2"/>
      <c r="M2500" s="1"/>
    </row>
    <row r="2501" spans="1:13" x14ac:dyDescent="0.2">
      <c r="A2501" s="1"/>
      <c r="B2501" s="1"/>
      <c r="C2501" s="16"/>
      <c r="D2501" s="1"/>
      <c r="E2501" s="1"/>
      <c r="F2501" s="1"/>
      <c r="G2501" s="1"/>
      <c r="H2501" s="11"/>
      <c r="I2501" s="11"/>
      <c r="J2501" s="11"/>
      <c r="K2501" s="2"/>
      <c r="L2501" s="2"/>
      <c r="M2501" s="1"/>
    </row>
    <row r="2502" spans="1:13" x14ac:dyDescent="0.2">
      <c r="A2502" s="1"/>
      <c r="B2502" s="1"/>
      <c r="C2502" s="16"/>
      <c r="D2502" s="1"/>
      <c r="E2502" s="1"/>
      <c r="F2502" s="1"/>
      <c r="G2502" s="1"/>
      <c r="H2502" s="11"/>
      <c r="I2502" s="11"/>
      <c r="J2502" s="11"/>
      <c r="K2502" s="2"/>
      <c r="L2502" s="2"/>
      <c r="M2502" s="1"/>
    </row>
    <row r="2503" spans="1:13" x14ac:dyDescent="0.2">
      <c r="A2503" s="1"/>
      <c r="B2503" s="1"/>
      <c r="C2503" s="16"/>
      <c r="D2503" s="1"/>
      <c r="E2503" s="1"/>
      <c r="F2503" s="1"/>
      <c r="G2503" s="1"/>
      <c r="H2503" s="11"/>
      <c r="I2503" s="11"/>
      <c r="J2503" s="11"/>
      <c r="K2503" s="2"/>
      <c r="L2503" s="2"/>
      <c r="M2503" s="1"/>
    </row>
    <row r="2504" spans="1:13" x14ac:dyDescent="0.2">
      <c r="A2504" s="1"/>
      <c r="B2504" s="1"/>
      <c r="C2504" s="16"/>
      <c r="D2504" s="1"/>
      <c r="E2504" s="1"/>
      <c r="F2504" s="1"/>
      <c r="G2504" s="1"/>
      <c r="H2504" s="11"/>
      <c r="I2504" s="11"/>
      <c r="J2504" s="11"/>
      <c r="K2504" s="2"/>
      <c r="L2504" s="2"/>
      <c r="M2504" s="1"/>
    </row>
    <row r="2505" spans="1:13" x14ac:dyDescent="0.2">
      <c r="A2505" s="1"/>
      <c r="B2505" s="1"/>
      <c r="C2505" s="16"/>
      <c r="D2505" s="1"/>
      <c r="E2505" s="1"/>
      <c r="F2505" s="1"/>
      <c r="G2505" s="1"/>
      <c r="H2505" s="11"/>
      <c r="I2505" s="11"/>
      <c r="J2505" s="11"/>
      <c r="K2505" s="2"/>
      <c r="L2505" s="2"/>
      <c r="M2505" s="1"/>
    </row>
    <row r="2506" spans="1:13" x14ac:dyDescent="0.2">
      <c r="A2506" s="1"/>
      <c r="B2506" s="1"/>
      <c r="C2506" s="16"/>
      <c r="D2506" s="1"/>
      <c r="E2506" s="1"/>
      <c r="F2506" s="1"/>
      <c r="G2506" s="1"/>
      <c r="H2506" s="11"/>
      <c r="I2506" s="11"/>
      <c r="J2506" s="11"/>
      <c r="K2506" s="2"/>
      <c r="L2506" s="2"/>
      <c r="M2506" s="1"/>
    </row>
    <row r="2507" spans="1:13" x14ac:dyDescent="0.2">
      <c r="A2507" s="1"/>
      <c r="B2507" s="1"/>
      <c r="C2507" s="16"/>
      <c r="D2507" s="1"/>
      <c r="E2507" s="1"/>
      <c r="F2507" s="1"/>
      <c r="G2507" s="1"/>
      <c r="H2507" s="11"/>
      <c r="I2507" s="11"/>
      <c r="J2507" s="11"/>
      <c r="K2507" s="2"/>
      <c r="L2507" s="2"/>
      <c r="M2507" s="1"/>
    </row>
    <row r="2508" spans="1:13" x14ac:dyDescent="0.2">
      <c r="A2508" s="1"/>
      <c r="B2508" s="1"/>
      <c r="C2508" s="16"/>
      <c r="D2508" s="1"/>
      <c r="E2508" s="1"/>
      <c r="F2508" s="1"/>
      <c r="G2508" s="1"/>
      <c r="H2508" s="11"/>
      <c r="I2508" s="11"/>
      <c r="J2508" s="11"/>
      <c r="K2508" s="2"/>
      <c r="L2508" s="2"/>
      <c r="M2508" s="1"/>
    </row>
    <row r="2509" spans="1:13" x14ac:dyDescent="0.2">
      <c r="A2509" s="1"/>
      <c r="B2509" s="1"/>
      <c r="C2509" s="16"/>
      <c r="D2509" s="1"/>
      <c r="E2509" s="1"/>
      <c r="F2509" s="1"/>
      <c r="G2509" s="1"/>
      <c r="H2509" s="11"/>
      <c r="I2509" s="11"/>
      <c r="J2509" s="11"/>
      <c r="K2509" s="2"/>
      <c r="L2509" s="2"/>
      <c r="M2509" s="1"/>
    </row>
    <row r="2510" spans="1:13" x14ac:dyDescent="0.2">
      <c r="A2510" s="1"/>
      <c r="B2510" s="1"/>
      <c r="C2510" s="16"/>
      <c r="D2510" s="1"/>
      <c r="E2510" s="1"/>
      <c r="F2510" s="1"/>
      <c r="G2510" s="1"/>
      <c r="H2510" s="11"/>
      <c r="I2510" s="11"/>
      <c r="J2510" s="11"/>
      <c r="K2510" s="2"/>
      <c r="L2510" s="2"/>
      <c r="M2510" s="1"/>
    </row>
    <row r="2511" spans="1:13" x14ac:dyDescent="0.2">
      <c r="A2511" s="1"/>
      <c r="B2511" s="1"/>
      <c r="C2511" s="16"/>
      <c r="D2511" s="1"/>
      <c r="E2511" s="1"/>
      <c r="F2511" s="1"/>
      <c r="G2511" s="1"/>
      <c r="H2511" s="11"/>
      <c r="I2511" s="11"/>
      <c r="J2511" s="11"/>
      <c r="K2511" s="2"/>
      <c r="L2511" s="2"/>
      <c r="M2511" s="1"/>
    </row>
    <row r="2512" spans="1:13" x14ac:dyDescent="0.2">
      <c r="A2512" s="1"/>
      <c r="B2512" s="1"/>
      <c r="C2512" s="16"/>
      <c r="D2512" s="1"/>
      <c r="E2512" s="1"/>
      <c r="F2512" s="1"/>
      <c r="G2512" s="1"/>
      <c r="H2512" s="11"/>
      <c r="I2512" s="11"/>
      <c r="J2512" s="11"/>
      <c r="K2512" s="2"/>
      <c r="L2512" s="2"/>
      <c r="M2512" s="1"/>
    </row>
    <row r="2513" spans="1:13" x14ac:dyDescent="0.2">
      <c r="A2513" s="1"/>
      <c r="B2513" s="1"/>
      <c r="C2513" s="16"/>
      <c r="D2513" s="1"/>
      <c r="E2513" s="1"/>
      <c r="F2513" s="1"/>
      <c r="G2513" s="1"/>
      <c r="H2513" s="11"/>
      <c r="I2513" s="11"/>
      <c r="J2513" s="11"/>
      <c r="K2513" s="2"/>
      <c r="L2513" s="2"/>
      <c r="M2513" s="1"/>
    </row>
    <row r="2514" spans="1:13" x14ac:dyDescent="0.2">
      <c r="A2514" s="1"/>
      <c r="B2514" s="1"/>
      <c r="C2514" s="16"/>
      <c r="D2514" s="1"/>
      <c r="E2514" s="1"/>
      <c r="F2514" s="1"/>
      <c r="G2514" s="1"/>
      <c r="H2514" s="11"/>
      <c r="I2514" s="11"/>
      <c r="J2514" s="11"/>
      <c r="K2514" s="2"/>
      <c r="L2514" s="2"/>
      <c r="M2514" s="1"/>
    </row>
    <row r="2515" spans="1:13" x14ac:dyDescent="0.2">
      <c r="A2515" s="1"/>
      <c r="B2515" s="1"/>
      <c r="C2515" s="16"/>
      <c r="D2515" s="1"/>
      <c r="E2515" s="1"/>
      <c r="F2515" s="1"/>
      <c r="G2515" s="1"/>
      <c r="H2515" s="11"/>
      <c r="I2515" s="11"/>
      <c r="J2515" s="11"/>
      <c r="K2515" s="2"/>
      <c r="L2515" s="2"/>
      <c r="M2515" s="1"/>
    </row>
    <row r="2516" spans="1:13" x14ac:dyDescent="0.2">
      <c r="A2516" s="1"/>
      <c r="B2516" s="1"/>
      <c r="C2516" s="16"/>
      <c r="D2516" s="1"/>
      <c r="E2516" s="1"/>
      <c r="F2516" s="1"/>
      <c r="G2516" s="1"/>
      <c r="H2516" s="11"/>
      <c r="I2516" s="11"/>
      <c r="J2516" s="11"/>
      <c r="K2516" s="2"/>
      <c r="L2516" s="2"/>
      <c r="M2516" s="1"/>
    </row>
    <row r="2517" spans="1:13" x14ac:dyDescent="0.2">
      <c r="A2517" s="1"/>
      <c r="B2517" s="1"/>
      <c r="C2517" s="16"/>
      <c r="D2517" s="1"/>
      <c r="E2517" s="1"/>
      <c r="F2517" s="1"/>
      <c r="G2517" s="1"/>
      <c r="H2517" s="11"/>
      <c r="I2517" s="11"/>
      <c r="J2517" s="11"/>
      <c r="K2517" s="2"/>
      <c r="L2517" s="2"/>
      <c r="M2517" s="1"/>
    </row>
    <row r="2518" spans="1:13" x14ac:dyDescent="0.2">
      <c r="A2518" s="1"/>
      <c r="B2518" s="1"/>
      <c r="C2518" s="16"/>
      <c r="D2518" s="1"/>
      <c r="E2518" s="1"/>
      <c r="F2518" s="1"/>
      <c r="G2518" s="1"/>
      <c r="H2518" s="11"/>
      <c r="I2518" s="11"/>
      <c r="J2518" s="11"/>
      <c r="K2518" s="2"/>
      <c r="L2518" s="2"/>
      <c r="M2518" s="1"/>
    </row>
    <row r="2519" spans="1:13" x14ac:dyDescent="0.2">
      <c r="A2519" s="1"/>
      <c r="B2519" s="1"/>
      <c r="C2519" s="16"/>
      <c r="D2519" s="1"/>
      <c r="E2519" s="1"/>
      <c r="F2519" s="1"/>
      <c r="G2519" s="1"/>
      <c r="H2519" s="11"/>
      <c r="I2519" s="11"/>
      <c r="J2519" s="11"/>
      <c r="K2519" s="2"/>
      <c r="L2519" s="2"/>
      <c r="M2519" s="1"/>
    </row>
    <row r="2520" spans="1:13" x14ac:dyDescent="0.2">
      <c r="A2520" s="1"/>
      <c r="B2520" s="1"/>
      <c r="C2520" s="16"/>
      <c r="D2520" s="1"/>
      <c r="E2520" s="1"/>
      <c r="F2520" s="1"/>
      <c r="G2520" s="1"/>
      <c r="H2520" s="11"/>
      <c r="I2520" s="11"/>
      <c r="J2520" s="11"/>
      <c r="K2520" s="2"/>
      <c r="L2520" s="2"/>
      <c r="M2520" s="1"/>
    </row>
    <row r="2521" spans="1:13" x14ac:dyDescent="0.2">
      <c r="A2521" s="1"/>
      <c r="B2521" s="1"/>
      <c r="C2521" s="16"/>
      <c r="D2521" s="1"/>
      <c r="E2521" s="1"/>
      <c r="F2521" s="1"/>
      <c r="G2521" s="1"/>
      <c r="H2521" s="11"/>
      <c r="I2521" s="11"/>
      <c r="J2521" s="11"/>
      <c r="K2521" s="2"/>
      <c r="L2521" s="2"/>
      <c r="M2521" s="1"/>
    </row>
    <row r="2522" spans="1:13" x14ac:dyDescent="0.2">
      <c r="A2522" s="1"/>
      <c r="B2522" s="1"/>
      <c r="C2522" s="16"/>
      <c r="D2522" s="1"/>
      <c r="E2522" s="1"/>
      <c r="F2522" s="1"/>
      <c r="G2522" s="1"/>
      <c r="H2522" s="11"/>
      <c r="I2522" s="11"/>
      <c r="J2522" s="11"/>
      <c r="K2522" s="2"/>
      <c r="L2522" s="2"/>
      <c r="M2522" s="1"/>
    </row>
    <row r="2523" spans="1:13" x14ac:dyDescent="0.2">
      <c r="A2523" s="1"/>
      <c r="B2523" s="1"/>
      <c r="C2523" s="16"/>
      <c r="D2523" s="1"/>
      <c r="E2523" s="1"/>
      <c r="F2523" s="1"/>
      <c r="G2523" s="1"/>
      <c r="H2523" s="11"/>
      <c r="I2523" s="11"/>
      <c r="J2523" s="11"/>
      <c r="K2523" s="2"/>
      <c r="L2523" s="2"/>
      <c r="M2523" s="1"/>
    </row>
    <row r="2524" spans="1:13" x14ac:dyDescent="0.2">
      <c r="A2524" s="1"/>
      <c r="B2524" s="1"/>
      <c r="C2524" s="16"/>
      <c r="D2524" s="1"/>
      <c r="E2524" s="1"/>
      <c r="F2524" s="1"/>
      <c r="G2524" s="1"/>
      <c r="H2524" s="11"/>
      <c r="I2524" s="11"/>
      <c r="J2524" s="11"/>
      <c r="K2524" s="2"/>
      <c r="L2524" s="2"/>
      <c r="M2524" s="1"/>
    </row>
    <row r="2525" spans="1:13" x14ac:dyDescent="0.2">
      <c r="A2525" s="1"/>
      <c r="B2525" s="1"/>
      <c r="C2525" s="16"/>
      <c r="D2525" s="1"/>
      <c r="E2525" s="1"/>
      <c r="F2525" s="1"/>
      <c r="G2525" s="1"/>
      <c r="H2525" s="11"/>
      <c r="I2525" s="11"/>
      <c r="J2525" s="11"/>
      <c r="K2525" s="2"/>
      <c r="L2525" s="2"/>
      <c r="M2525" s="1"/>
    </row>
    <row r="2526" spans="1:13" x14ac:dyDescent="0.2">
      <c r="A2526" s="1"/>
      <c r="B2526" s="1"/>
      <c r="C2526" s="16"/>
      <c r="D2526" s="1"/>
      <c r="E2526" s="1"/>
      <c r="F2526" s="1"/>
      <c r="G2526" s="1"/>
      <c r="H2526" s="11"/>
      <c r="I2526" s="11"/>
      <c r="J2526" s="11"/>
      <c r="K2526" s="2"/>
      <c r="L2526" s="2"/>
      <c r="M2526" s="1"/>
    </row>
    <row r="2527" spans="1:13" x14ac:dyDescent="0.2">
      <c r="A2527" s="1"/>
      <c r="B2527" s="1"/>
      <c r="C2527" s="16"/>
      <c r="D2527" s="1"/>
      <c r="E2527" s="1"/>
      <c r="F2527" s="1"/>
      <c r="G2527" s="1"/>
      <c r="H2527" s="11"/>
      <c r="I2527" s="11"/>
      <c r="J2527" s="11"/>
      <c r="K2527" s="2"/>
      <c r="L2527" s="2"/>
      <c r="M2527" s="1"/>
    </row>
    <row r="2528" spans="1:13" x14ac:dyDescent="0.2">
      <c r="A2528" s="1"/>
      <c r="B2528" s="1"/>
      <c r="C2528" s="16"/>
      <c r="D2528" s="1"/>
      <c r="E2528" s="1"/>
      <c r="F2528" s="1"/>
      <c r="G2528" s="1"/>
      <c r="H2528" s="11"/>
      <c r="I2528" s="11"/>
      <c r="J2528" s="11"/>
      <c r="K2528" s="2"/>
      <c r="L2528" s="2"/>
      <c r="M2528" s="1"/>
    </row>
    <row r="2529" spans="1:13" x14ac:dyDescent="0.2">
      <c r="A2529" s="1"/>
      <c r="B2529" s="1"/>
      <c r="C2529" s="16"/>
      <c r="D2529" s="1"/>
      <c r="E2529" s="1"/>
      <c r="F2529" s="1"/>
      <c r="G2529" s="1"/>
      <c r="H2529" s="11"/>
      <c r="I2529" s="11"/>
      <c r="J2529" s="11"/>
      <c r="K2529" s="2"/>
      <c r="L2529" s="2"/>
      <c r="M2529" s="1"/>
    </row>
    <row r="2530" spans="1:13" x14ac:dyDescent="0.2">
      <c r="A2530" s="1"/>
      <c r="B2530" s="1"/>
      <c r="C2530" s="16"/>
      <c r="D2530" s="1"/>
      <c r="E2530" s="1"/>
      <c r="F2530" s="1"/>
      <c r="G2530" s="1"/>
      <c r="H2530" s="11"/>
      <c r="I2530" s="11"/>
      <c r="J2530" s="11"/>
      <c r="K2530" s="2"/>
      <c r="L2530" s="2"/>
      <c r="M2530" s="1"/>
    </row>
    <row r="2531" spans="1:13" x14ac:dyDescent="0.2">
      <c r="A2531" s="1"/>
      <c r="B2531" s="1"/>
      <c r="C2531" s="16"/>
      <c r="D2531" s="1"/>
      <c r="E2531" s="1"/>
      <c r="F2531" s="1"/>
      <c r="G2531" s="1"/>
      <c r="H2531" s="11"/>
      <c r="I2531" s="11"/>
      <c r="J2531" s="11"/>
      <c r="K2531" s="2"/>
      <c r="L2531" s="2"/>
      <c r="M2531" s="1"/>
    </row>
    <row r="2532" spans="1:13" x14ac:dyDescent="0.2">
      <c r="A2532" s="1"/>
      <c r="B2532" s="1"/>
      <c r="C2532" s="16"/>
      <c r="D2532" s="1"/>
      <c r="E2532" s="1"/>
      <c r="F2532" s="1"/>
      <c r="G2532" s="1"/>
      <c r="H2532" s="11"/>
      <c r="I2532" s="11"/>
      <c r="J2532" s="11"/>
      <c r="K2532" s="2"/>
      <c r="L2532" s="2"/>
      <c r="M2532" s="1"/>
    </row>
    <row r="2533" spans="1:13" x14ac:dyDescent="0.2">
      <c r="A2533" s="1"/>
      <c r="B2533" s="1"/>
      <c r="C2533" s="16"/>
      <c r="D2533" s="1"/>
      <c r="E2533" s="1"/>
      <c r="F2533" s="1"/>
      <c r="G2533" s="1"/>
      <c r="H2533" s="11"/>
      <c r="I2533" s="11"/>
      <c r="J2533" s="11"/>
      <c r="K2533" s="2"/>
      <c r="L2533" s="2"/>
      <c r="M2533" s="1"/>
    </row>
    <row r="2534" spans="1:13" x14ac:dyDescent="0.2">
      <c r="A2534" s="1"/>
      <c r="B2534" s="1"/>
      <c r="C2534" s="16"/>
      <c r="D2534" s="1"/>
      <c r="E2534" s="1"/>
      <c r="F2534" s="1"/>
      <c r="G2534" s="1"/>
      <c r="H2534" s="11"/>
      <c r="I2534" s="11"/>
      <c r="J2534" s="11"/>
      <c r="K2534" s="2"/>
      <c r="L2534" s="2"/>
      <c r="M2534" s="1"/>
    </row>
    <row r="2535" spans="1:13" x14ac:dyDescent="0.2">
      <c r="A2535" s="1"/>
      <c r="B2535" s="1"/>
      <c r="C2535" s="16"/>
      <c r="D2535" s="1"/>
      <c r="E2535" s="1"/>
      <c r="F2535" s="1"/>
      <c r="G2535" s="1"/>
      <c r="H2535" s="11"/>
      <c r="I2535" s="11"/>
      <c r="J2535" s="11"/>
      <c r="K2535" s="2"/>
      <c r="L2535" s="2"/>
      <c r="M2535" s="1"/>
    </row>
    <row r="2536" spans="1:13" x14ac:dyDescent="0.2">
      <c r="A2536" s="1"/>
      <c r="B2536" s="1"/>
      <c r="C2536" s="16"/>
      <c r="D2536" s="1"/>
      <c r="E2536" s="1"/>
      <c r="F2536" s="1"/>
      <c r="G2536" s="1"/>
      <c r="H2536" s="11"/>
      <c r="I2536" s="11"/>
      <c r="J2536" s="11"/>
      <c r="K2536" s="2"/>
      <c r="L2536" s="2"/>
      <c r="M2536" s="1"/>
    </row>
    <row r="2537" spans="1:13" x14ac:dyDescent="0.2">
      <c r="A2537" s="1"/>
      <c r="B2537" s="1"/>
      <c r="C2537" s="16"/>
      <c r="D2537" s="1"/>
      <c r="E2537" s="1"/>
      <c r="F2537" s="1"/>
      <c r="G2537" s="1"/>
      <c r="H2537" s="11"/>
      <c r="I2537" s="11"/>
      <c r="J2537" s="11"/>
      <c r="K2537" s="2"/>
      <c r="L2537" s="2"/>
      <c r="M2537" s="1"/>
    </row>
    <row r="2538" spans="1:13" x14ac:dyDescent="0.2">
      <c r="A2538" s="1"/>
      <c r="B2538" s="1"/>
      <c r="C2538" s="16"/>
      <c r="D2538" s="1"/>
      <c r="E2538" s="1"/>
      <c r="F2538" s="1"/>
      <c r="G2538" s="1"/>
      <c r="H2538" s="11"/>
      <c r="I2538" s="11"/>
      <c r="J2538" s="11"/>
      <c r="K2538" s="2"/>
      <c r="L2538" s="2"/>
      <c r="M2538" s="1"/>
    </row>
    <row r="2539" spans="1:13" x14ac:dyDescent="0.2">
      <c r="A2539" s="1"/>
      <c r="B2539" s="1"/>
      <c r="C2539" s="16"/>
      <c r="D2539" s="1"/>
      <c r="E2539" s="1"/>
      <c r="F2539" s="1"/>
      <c r="G2539" s="1"/>
      <c r="H2539" s="11"/>
      <c r="I2539" s="11"/>
      <c r="J2539" s="11"/>
      <c r="K2539" s="2"/>
      <c r="L2539" s="2"/>
      <c r="M2539" s="1"/>
    </row>
    <row r="2540" spans="1:13" x14ac:dyDescent="0.2">
      <c r="A2540" s="1"/>
      <c r="B2540" s="1"/>
      <c r="C2540" s="16"/>
      <c r="D2540" s="1"/>
      <c r="E2540" s="1"/>
      <c r="F2540" s="1"/>
      <c r="G2540" s="1"/>
      <c r="H2540" s="11"/>
      <c r="I2540" s="11"/>
      <c r="J2540" s="11"/>
      <c r="K2540" s="2"/>
      <c r="L2540" s="2"/>
      <c r="M2540" s="1"/>
    </row>
    <row r="2541" spans="1:13" x14ac:dyDescent="0.2">
      <c r="A2541" s="1"/>
      <c r="B2541" s="1"/>
      <c r="C2541" s="16"/>
      <c r="D2541" s="1"/>
      <c r="E2541" s="1"/>
      <c r="F2541" s="1"/>
      <c r="G2541" s="1"/>
      <c r="H2541" s="11"/>
      <c r="I2541" s="11"/>
      <c r="J2541" s="11"/>
      <c r="K2541" s="2"/>
      <c r="L2541" s="2"/>
      <c r="M2541" s="1"/>
    </row>
    <row r="2542" spans="1:13" x14ac:dyDescent="0.2">
      <c r="A2542" s="1"/>
      <c r="B2542" s="1"/>
      <c r="C2542" s="16"/>
      <c r="D2542" s="1"/>
      <c r="E2542" s="1"/>
      <c r="F2542" s="1"/>
      <c r="G2542" s="1"/>
      <c r="H2542" s="11"/>
      <c r="I2542" s="11"/>
      <c r="J2542" s="11"/>
      <c r="K2542" s="2"/>
      <c r="L2542" s="2"/>
      <c r="M2542" s="1"/>
    </row>
    <row r="2543" spans="1:13" x14ac:dyDescent="0.2">
      <c r="A2543" s="1"/>
      <c r="B2543" s="1"/>
      <c r="C2543" s="16"/>
      <c r="D2543" s="1"/>
      <c r="E2543" s="1"/>
      <c r="F2543" s="1"/>
      <c r="G2543" s="1"/>
      <c r="H2543" s="11"/>
      <c r="I2543" s="11"/>
      <c r="J2543" s="11"/>
      <c r="K2543" s="2"/>
      <c r="L2543" s="2"/>
      <c r="M2543" s="1"/>
    </row>
    <row r="2544" spans="1:13" x14ac:dyDescent="0.2">
      <c r="A2544" s="1"/>
      <c r="B2544" s="1"/>
      <c r="C2544" s="16"/>
      <c r="D2544" s="1"/>
      <c r="E2544" s="1"/>
      <c r="F2544" s="1"/>
      <c r="G2544" s="1"/>
      <c r="H2544" s="11"/>
      <c r="I2544" s="11"/>
      <c r="J2544" s="11"/>
      <c r="K2544" s="2"/>
      <c r="L2544" s="2"/>
      <c r="M2544" s="1"/>
    </row>
    <row r="2545" spans="1:13" x14ac:dyDescent="0.2">
      <c r="A2545" s="1"/>
      <c r="B2545" s="1"/>
      <c r="C2545" s="16"/>
      <c r="D2545" s="1"/>
      <c r="E2545" s="1"/>
      <c r="F2545" s="1"/>
      <c r="G2545" s="1"/>
      <c r="H2545" s="11"/>
      <c r="I2545" s="11"/>
      <c r="J2545" s="11"/>
      <c r="K2545" s="2"/>
      <c r="L2545" s="2"/>
      <c r="M2545" s="1"/>
    </row>
    <row r="2546" spans="1:13" x14ac:dyDescent="0.2">
      <c r="A2546" s="1"/>
      <c r="B2546" s="1"/>
      <c r="C2546" s="16"/>
      <c r="D2546" s="1"/>
      <c r="E2546" s="1"/>
      <c r="F2546" s="1"/>
      <c r="G2546" s="1"/>
      <c r="H2546" s="11"/>
      <c r="I2546" s="11"/>
      <c r="J2546" s="11"/>
      <c r="K2546" s="2"/>
      <c r="L2546" s="2"/>
      <c r="M2546" s="1"/>
    </row>
    <row r="2547" spans="1:13" x14ac:dyDescent="0.2">
      <c r="A2547" s="1"/>
      <c r="B2547" s="1"/>
      <c r="C2547" s="16"/>
      <c r="D2547" s="1"/>
      <c r="E2547" s="1"/>
      <c r="F2547" s="1"/>
      <c r="G2547" s="1"/>
      <c r="H2547" s="11"/>
      <c r="I2547" s="11"/>
      <c r="J2547" s="11"/>
      <c r="K2547" s="2"/>
      <c r="L2547" s="2"/>
      <c r="M2547" s="1"/>
    </row>
    <row r="2548" spans="1:13" x14ac:dyDescent="0.2">
      <c r="A2548" s="1"/>
      <c r="B2548" s="1"/>
      <c r="C2548" s="16"/>
      <c r="D2548" s="1"/>
      <c r="E2548" s="1"/>
      <c r="F2548" s="1"/>
      <c r="G2548" s="1"/>
      <c r="H2548" s="11"/>
      <c r="I2548" s="11"/>
      <c r="J2548" s="11"/>
      <c r="K2548" s="2"/>
      <c r="L2548" s="2"/>
      <c r="M2548" s="1"/>
    </row>
    <row r="2549" spans="1:13" x14ac:dyDescent="0.2">
      <c r="A2549" s="1"/>
      <c r="B2549" s="1"/>
      <c r="C2549" s="16"/>
      <c r="D2549" s="1"/>
      <c r="E2549" s="1"/>
      <c r="F2549" s="1"/>
      <c r="G2549" s="1"/>
      <c r="H2549" s="11"/>
      <c r="I2549" s="11"/>
      <c r="J2549" s="11"/>
      <c r="K2549" s="2"/>
      <c r="L2549" s="2"/>
      <c r="M2549" s="1"/>
    </row>
    <row r="2550" spans="1:13" x14ac:dyDescent="0.2">
      <c r="A2550" s="1"/>
      <c r="B2550" s="1"/>
      <c r="C2550" s="16"/>
      <c r="D2550" s="1"/>
      <c r="E2550" s="1"/>
      <c r="F2550" s="1"/>
      <c r="G2550" s="1"/>
      <c r="H2550" s="11"/>
      <c r="I2550" s="11"/>
      <c r="J2550" s="11"/>
      <c r="K2550" s="2"/>
      <c r="L2550" s="2"/>
      <c r="M2550" s="1"/>
    </row>
    <row r="2551" spans="1:13" x14ac:dyDescent="0.2">
      <c r="A2551" s="1"/>
      <c r="B2551" s="1"/>
      <c r="C2551" s="16"/>
      <c r="D2551" s="1"/>
      <c r="E2551" s="1"/>
      <c r="F2551" s="1"/>
      <c r="G2551" s="1"/>
      <c r="H2551" s="11"/>
      <c r="I2551" s="11"/>
      <c r="J2551" s="11"/>
      <c r="K2551" s="2"/>
      <c r="L2551" s="2"/>
      <c r="M2551" s="1"/>
    </row>
    <row r="2552" spans="1:13" x14ac:dyDescent="0.2">
      <c r="A2552" s="1"/>
      <c r="B2552" s="1"/>
      <c r="C2552" s="16"/>
      <c r="D2552" s="1"/>
      <c r="E2552" s="1"/>
      <c r="F2552" s="1"/>
      <c r="G2552" s="1"/>
      <c r="H2552" s="11"/>
      <c r="I2552" s="11"/>
      <c r="J2552" s="11"/>
      <c r="K2552" s="2"/>
      <c r="L2552" s="2"/>
      <c r="M2552" s="1"/>
    </row>
    <row r="2553" spans="1:13" x14ac:dyDescent="0.2">
      <c r="A2553" s="1"/>
      <c r="B2553" s="1"/>
      <c r="C2553" s="16"/>
      <c r="D2553" s="1"/>
      <c r="E2553" s="1"/>
      <c r="F2553" s="1"/>
      <c r="G2553" s="1"/>
      <c r="H2553" s="11"/>
      <c r="I2553" s="11"/>
      <c r="J2553" s="11"/>
      <c r="K2553" s="2"/>
      <c r="L2553" s="2"/>
      <c r="M2553" s="1"/>
    </row>
    <row r="2554" spans="1:13" x14ac:dyDescent="0.2">
      <c r="A2554" s="1"/>
      <c r="B2554" s="1"/>
      <c r="C2554" s="16"/>
      <c r="D2554" s="1"/>
      <c r="E2554" s="1"/>
      <c r="F2554" s="1"/>
      <c r="G2554" s="1"/>
      <c r="H2554" s="11"/>
      <c r="I2554" s="11"/>
      <c r="J2554" s="11"/>
      <c r="K2554" s="2"/>
      <c r="L2554" s="2"/>
      <c r="M2554" s="1"/>
    </row>
    <row r="2555" spans="1:13" x14ac:dyDescent="0.2">
      <c r="A2555" s="1"/>
      <c r="B2555" s="1"/>
      <c r="C2555" s="16"/>
      <c r="D2555" s="1"/>
      <c r="E2555" s="1"/>
      <c r="F2555" s="1"/>
      <c r="G2555" s="1"/>
      <c r="H2555" s="11"/>
      <c r="I2555" s="11"/>
      <c r="J2555" s="11"/>
      <c r="K2555" s="2"/>
      <c r="L2555" s="2"/>
      <c r="M2555" s="1"/>
    </row>
    <row r="2556" spans="1:13" x14ac:dyDescent="0.2">
      <c r="A2556" s="1"/>
      <c r="B2556" s="1"/>
      <c r="C2556" s="16"/>
      <c r="D2556" s="1"/>
      <c r="E2556" s="1"/>
      <c r="F2556" s="1"/>
      <c r="G2556" s="1"/>
      <c r="H2556" s="11"/>
      <c r="I2556" s="11"/>
      <c r="J2556" s="11"/>
      <c r="K2556" s="2"/>
      <c r="L2556" s="2"/>
      <c r="M2556" s="1"/>
    </row>
    <row r="2557" spans="1:13" x14ac:dyDescent="0.2">
      <c r="A2557" s="1"/>
      <c r="B2557" s="1"/>
      <c r="C2557" s="16"/>
      <c r="D2557" s="1"/>
      <c r="E2557" s="1"/>
      <c r="F2557" s="1"/>
      <c r="G2557" s="1"/>
      <c r="H2557" s="11"/>
      <c r="I2557" s="11"/>
      <c r="J2557" s="11"/>
      <c r="K2557" s="2"/>
      <c r="L2557" s="2"/>
      <c r="M2557" s="1"/>
    </row>
    <row r="2558" spans="1:13" x14ac:dyDescent="0.2">
      <c r="A2558" s="1"/>
      <c r="B2558" s="1"/>
      <c r="C2558" s="16"/>
      <c r="D2558" s="1"/>
      <c r="E2558" s="1"/>
      <c r="F2558" s="1"/>
      <c r="G2558" s="1"/>
      <c r="H2558" s="11"/>
      <c r="I2558" s="11"/>
      <c r="J2558" s="11"/>
      <c r="K2558" s="2"/>
      <c r="L2558" s="2"/>
      <c r="M2558" s="1"/>
    </row>
    <row r="2559" spans="1:13" x14ac:dyDescent="0.2">
      <c r="A2559" s="1"/>
      <c r="B2559" s="1"/>
      <c r="C2559" s="16"/>
      <c r="D2559" s="1"/>
      <c r="E2559" s="1"/>
      <c r="F2559" s="1"/>
      <c r="G2559" s="1"/>
      <c r="H2559" s="11"/>
      <c r="I2559" s="11"/>
      <c r="J2559" s="11"/>
      <c r="K2559" s="2"/>
      <c r="L2559" s="2"/>
      <c r="M2559" s="1"/>
    </row>
    <row r="2560" spans="1:13" x14ac:dyDescent="0.2">
      <c r="A2560" s="1"/>
      <c r="B2560" s="1"/>
      <c r="C2560" s="16"/>
      <c r="D2560" s="1"/>
      <c r="E2560" s="1"/>
      <c r="F2560" s="1"/>
      <c r="G2560" s="1"/>
      <c r="H2560" s="11"/>
      <c r="I2560" s="11"/>
      <c r="J2560" s="11"/>
      <c r="K2560" s="2"/>
      <c r="L2560" s="2"/>
      <c r="M2560" s="1"/>
    </row>
    <row r="2561" spans="1:13" x14ac:dyDescent="0.2">
      <c r="A2561" s="1"/>
      <c r="B2561" s="1"/>
      <c r="C2561" s="16"/>
      <c r="D2561" s="1"/>
      <c r="E2561" s="1"/>
      <c r="F2561" s="1"/>
      <c r="G2561" s="1"/>
      <c r="H2561" s="11"/>
      <c r="I2561" s="11"/>
      <c r="J2561" s="11"/>
      <c r="K2561" s="2"/>
      <c r="L2561" s="2"/>
      <c r="M2561" s="1"/>
    </row>
    <row r="2562" spans="1:13" x14ac:dyDescent="0.2">
      <c r="A2562" s="1"/>
      <c r="B2562" s="1"/>
      <c r="C2562" s="16"/>
      <c r="D2562" s="1"/>
      <c r="E2562" s="1"/>
      <c r="F2562" s="1"/>
      <c r="G2562" s="1"/>
      <c r="H2562" s="11"/>
      <c r="I2562" s="11"/>
      <c r="J2562" s="11"/>
      <c r="K2562" s="2"/>
      <c r="L2562" s="2"/>
      <c r="M2562" s="1"/>
    </row>
    <row r="2563" spans="1:13" x14ac:dyDescent="0.2">
      <c r="A2563" s="1"/>
      <c r="B2563" s="1"/>
      <c r="C2563" s="16"/>
      <c r="D2563" s="1"/>
      <c r="E2563" s="1"/>
      <c r="F2563" s="1"/>
      <c r="G2563" s="1"/>
      <c r="H2563" s="11"/>
      <c r="I2563" s="11"/>
      <c r="J2563" s="11"/>
      <c r="K2563" s="2"/>
      <c r="L2563" s="2"/>
      <c r="M2563" s="1"/>
    </row>
    <row r="2564" spans="1:13" x14ac:dyDescent="0.2">
      <c r="A2564" s="1"/>
      <c r="B2564" s="1"/>
      <c r="C2564" s="16"/>
      <c r="D2564" s="1"/>
      <c r="E2564" s="1"/>
      <c r="F2564" s="1"/>
      <c r="G2564" s="1"/>
      <c r="H2564" s="11"/>
      <c r="I2564" s="11"/>
      <c r="J2564" s="11"/>
      <c r="K2564" s="2"/>
      <c r="L2564" s="2"/>
      <c r="M2564" s="1"/>
    </row>
    <row r="2565" spans="1:13" x14ac:dyDescent="0.2">
      <c r="A2565" s="1"/>
      <c r="B2565" s="1"/>
      <c r="C2565" s="16"/>
      <c r="D2565" s="1"/>
      <c r="E2565" s="1"/>
      <c r="F2565" s="1"/>
      <c r="G2565" s="1"/>
      <c r="H2565" s="11"/>
      <c r="I2565" s="11"/>
      <c r="J2565" s="11"/>
      <c r="K2565" s="2"/>
      <c r="L2565" s="2"/>
      <c r="M2565" s="1"/>
    </row>
    <row r="2566" spans="1:13" x14ac:dyDescent="0.2">
      <c r="A2566" s="1"/>
      <c r="B2566" s="1"/>
      <c r="C2566" s="16"/>
      <c r="D2566" s="1"/>
      <c r="E2566" s="1"/>
      <c r="F2566" s="1"/>
      <c r="G2566" s="1"/>
      <c r="H2566" s="11"/>
      <c r="I2566" s="11"/>
      <c r="J2566" s="11"/>
      <c r="K2566" s="2"/>
      <c r="L2566" s="2"/>
      <c r="M2566" s="1"/>
    </row>
    <row r="2567" spans="1:13" x14ac:dyDescent="0.2">
      <c r="A2567" s="1"/>
      <c r="B2567" s="1"/>
      <c r="C2567" s="16"/>
      <c r="D2567" s="1"/>
      <c r="E2567" s="1"/>
      <c r="F2567" s="1"/>
      <c r="G2567" s="1"/>
      <c r="H2567" s="11"/>
      <c r="I2567" s="11"/>
      <c r="J2567" s="11"/>
      <c r="K2567" s="2"/>
      <c r="L2567" s="2"/>
      <c r="M2567" s="1"/>
    </row>
    <row r="2568" spans="1:13" x14ac:dyDescent="0.2">
      <c r="A2568" s="1"/>
      <c r="B2568" s="1"/>
      <c r="C2568" s="16"/>
      <c r="D2568" s="1"/>
      <c r="E2568" s="1"/>
      <c r="F2568" s="1"/>
      <c r="G2568" s="1"/>
      <c r="H2568" s="11"/>
      <c r="I2568" s="11"/>
      <c r="J2568" s="11"/>
      <c r="K2568" s="2"/>
      <c r="L2568" s="2"/>
      <c r="M2568" s="1"/>
    </row>
    <row r="2569" spans="1:13" x14ac:dyDescent="0.2">
      <c r="A2569" s="1"/>
      <c r="B2569" s="1"/>
      <c r="C2569" s="16"/>
      <c r="D2569" s="1"/>
      <c r="E2569" s="1"/>
      <c r="F2569" s="1"/>
      <c r="G2569" s="1"/>
      <c r="H2569" s="11"/>
      <c r="I2569" s="11"/>
      <c r="J2569" s="11"/>
      <c r="K2569" s="2"/>
      <c r="L2569" s="2"/>
      <c r="M2569" s="1"/>
    </row>
    <row r="2570" spans="1:13" x14ac:dyDescent="0.2">
      <c r="A2570" s="1"/>
      <c r="B2570" s="1"/>
      <c r="C2570" s="16"/>
      <c r="D2570" s="1"/>
      <c r="E2570" s="1"/>
      <c r="F2570" s="1"/>
      <c r="G2570" s="1"/>
      <c r="H2570" s="11"/>
      <c r="I2570" s="11"/>
      <c r="J2570" s="11"/>
      <c r="K2570" s="2"/>
      <c r="L2570" s="2"/>
      <c r="M2570" s="1"/>
    </row>
    <row r="2571" spans="1:13" x14ac:dyDescent="0.2">
      <c r="A2571" s="1"/>
      <c r="B2571" s="1"/>
      <c r="C2571" s="16"/>
      <c r="D2571" s="1"/>
      <c r="E2571" s="1"/>
      <c r="F2571" s="1"/>
      <c r="G2571" s="1"/>
      <c r="H2571" s="11"/>
      <c r="I2571" s="11"/>
      <c r="J2571" s="11"/>
      <c r="K2571" s="2"/>
      <c r="L2571" s="2"/>
      <c r="M2571" s="1"/>
    </row>
    <row r="2572" spans="1:13" x14ac:dyDescent="0.2">
      <c r="A2572" s="1"/>
      <c r="B2572" s="1"/>
      <c r="C2572" s="16"/>
      <c r="D2572" s="1"/>
      <c r="E2572" s="1"/>
      <c r="F2572" s="1"/>
      <c r="G2572" s="1"/>
      <c r="H2572" s="11"/>
      <c r="I2572" s="11"/>
      <c r="J2572" s="11"/>
      <c r="K2572" s="2"/>
      <c r="L2572" s="2"/>
      <c r="M2572" s="1"/>
    </row>
    <row r="2573" spans="1:13" x14ac:dyDescent="0.2">
      <c r="A2573" s="1"/>
      <c r="B2573" s="1"/>
      <c r="C2573" s="16"/>
      <c r="D2573" s="1"/>
      <c r="E2573" s="1"/>
      <c r="F2573" s="1"/>
      <c r="G2573" s="1"/>
      <c r="H2573" s="11"/>
      <c r="I2573" s="11"/>
      <c r="J2573" s="11"/>
      <c r="K2573" s="2"/>
      <c r="L2573" s="2"/>
      <c r="M2573" s="1"/>
    </row>
    <row r="2574" spans="1:13" x14ac:dyDescent="0.2">
      <c r="A2574" s="1"/>
      <c r="B2574" s="1"/>
      <c r="C2574" s="16"/>
      <c r="D2574" s="1"/>
      <c r="E2574" s="1"/>
      <c r="F2574" s="1"/>
      <c r="G2574" s="1"/>
      <c r="H2574" s="11"/>
      <c r="I2574" s="11"/>
      <c r="J2574" s="11"/>
      <c r="K2574" s="2"/>
      <c r="L2574" s="2"/>
      <c r="M2574" s="1"/>
    </row>
    <row r="2575" spans="1:13" x14ac:dyDescent="0.2">
      <c r="A2575" s="1"/>
      <c r="B2575" s="1"/>
      <c r="C2575" s="16"/>
      <c r="D2575" s="1"/>
      <c r="E2575" s="1"/>
      <c r="F2575" s="1"/>
      <c r="G2575" s="1"/>
      <c r="H2575" s="11"/>
      <c r="I2575" s="11"/>
      <c r="J2575" s="11"/>
      <c r="K2575" s="2"/>
      <c r="L2575" s="2"/>
      <c r="M2575" s="1"/>
    </row>
    <row r="2576" spans="1:13" x14ac:dyDescent="0.2">
      <c r="A2576" s="1"/>
      <c r="B2576" s="1"/>
      <c r="C2576" s="16"/>
      <c r="D2576" s="1"/>
      <c r="E2576" s="1"/>
      <c r="F2576" s="1"/>
      <c r="G2576" s="1"/>
      <c r="H2576" s="11"/>
      <c r="I2576" s="11"/>
      <c r="J2576" s="11"/>
      <c r="K2576" s="2"/>
      <c r="L2576" s="2"/>
      <c r="M2576" s="1"/>
    </row>
    <row r="2577" spans="1:13" x14ac:dyDescent="0.2">
      <c r="A2577" s="1"/>
      <c r="B2577" s="1"/>
      <c r="C2577" s="16"/>
      <c r="D2577" s="1"/>
      <c r="E2577" s="1"/>
      <c r="F2577" s="1"/>
      <c r="G2577" s="1"/>
      <c r="H2577" s="11"/>
      <c r="I2577" s="11"/>
      <c r="J2577" s="11"/>
      <c r="K2577" s="2"/>
      <c r="L2577" s="2"/>
      <c r="M2577" s="1"/>
    </row>
    <row r="2578" spans="1:13" x14ac:dyDescent="0.2">
      <c r="A2578" s="1"/>
      <c r="B2578" s="1"/>
      <c r="C2578" s="16"/>
      <c r="D2578" s="1"/>
      <c r="E2578" s="1"/>
      <c r="F2578" s="1"/>
      <c r="G2578" s="1"/>
      <c r="H2578" s="11"/>
      <c r="I2578" s="11"/>
      <c r="J2578" s="11"/>
      <c r="K2578" s="2"/>
      <c r="L2578" s="2"/>
      <c r="M2578" s="1"/>
    </row>
    <row r="2579" spans="1:13" x14ac:dyDescent="0.2">
      <c r="A2579" s="1"/>
      <c r="B2579" s="1"/>
      <c r="C2579" s="16"/>
      <c r="D2579" s="1"/>
      <c r="E2579" s="1"/>
      <c r="F2579" s="1"/>
      <c r="G2579" s="1"/>
      <c r="H2579" s="11"/>
      <c r="I2579" s="11"/>
      <c r="J2579" s="11"/>
      <c r="K2579" s="2"/>
      <c r="L2579" s="2"/>
      <c r="M2579" s="1"/>
    </row>
    <row r="2580" spans="1:13" x14ac:dyDescent="0.2">
      <c r="A2580" s="1"/>
      <c r="B2580" s="1"/>
      <c r="C2580" s="16"/>
      <c r="D2580" s="1"/>
      <c r="E2580" s="1"/>
      <c r="F2580" s="1"/>
      <c r="G2580" s="1"/>
      <c r="H2580" s="11"/>
      <c r="I2580" s="11"/>
      <c r="J2580" s="11"/>
      <c r="K2580" s="2"/>
      <c r="L2580" s="2"/>
      <c r="M2580" s="1"/>
    </row>
    <row r="2581" spans="1:13" x14ac:dyDescent="0.2">
      <c r="A2581" s="1"/>
      <c r="B2581" s="1"/>
      <c r="C2581" s="16"/>
      <c r="D2581" s="1"/>
      <c r="E2581" s="1"/>
      <c r="F2581" s="1"/>
      <c r="G2581" s="1"/>
      <c r="H2581" s="11"/>
      <c r="I2581" s="11"/>
      <c r="J2581" s="11"/>
      <c r="K2581" s="2"/>
      <c r="L2581" s="2"/>
      <c r="M2581" s="1"/>
    </row>
    <row r="2582" spans="1:13" x14ac:dyDescent="0.2">
      <c r="A2582" s="1"/>
      <c r="B2582" s="1"/>
      <c r="C2582" s="16"/>
      <c r="D2582" s="1"/>
      <c r="E2582" s="1"/>
      <c r="F2582" s="1"/>
      <c r="G2582" s="1"/>
      <c r="H2582" s="11"/>
      <c r="I2582" s="11"/>
      <c r="J2582" s="11"/>
      <c r="K2582" s="2"/>
      <c r="L2582" s="2"/>
      <c r="M2582" s="1"/>
    </row>
    <row r="2583" spans="1:13" x14ac:dyDescent="0.2">
      <c r="A2583" s="1"/>
      <c r="B2583" s="1"/>
      <c r="C2583" s="16"/>
      <c r="D2583" s="1"/>
      <c r="E2583" s="1"/>
      <c r="F2583" s="1"/>
      <c r="G2583" s="1"/>
      <c r="H2583" s="11"/>
      <c r="I2583" s="11"/>
      <c r="J2583" s="11"/>
      <c r="K2583" s="2"/>
      <c r="L2583" s="2"/>
      <c r="M2583" s="1"/>
    </row>
    <row r="2584" spans="1:13" x14ac:dyDescent="0.2">
      <c r="A2584" s="1"/>
      <c r="B2584" s="1"/>
      <c r="C2584" s="16"/>
      <c r="D2584" s="1"/>
      <c r="E2584" s="1"/>
      <c r="F2584" s="1"/>
      <c r="G2584" s="1"/>
      <c r="H2584" s="11"/>
      <c r="I2584" s="11"/>
      <c r="J2584" s="11"/>
      <c r="K2584" s="2"/>
      <c r="L2584" s="2"/>
      <c r="M2584" s="1"/>
    </row>
    <row r="2585" spans="1:13" x14ac:dyDescent="0.2">
      <c r="A2585" s="1"/>
      <c r="B2585" s="1"/>
      <c r="C2585" s="16"/>
      <c r="D2585" s="1"/>
      <c r="E2585" s="1"/>
      <c r="F2585" s="1"/>
      <c r="G2585" s="1"/>
      <c r="H2585" s="11"/>
      <c r="I2585" s="11"/>
      <c r="J2585" s="11"/>
      <c r="K2585" s="2"/>
      <c r="L2585" s="2"/>
      <c r="M2585" s="1"/>
    </row>
    <row r="2586" spans="1:13" x14ac:dyDescent="0.2">
      <c r="A2586" s="1"/>
      <c r="B2586" s="1"/>
      <c r="C2586" s="16"/>
      <c r="D2586" s="1"/>
      <c r="E2586" s="1"/>
      <c r="F2586" s="1"/>
      <c r="G2586" s="1"/>
      <c r="H2586" s="11"/>
      <c r="I2586" s="11"/>
      <c r="J2586" s="11"/>
      <c r="K2586" s="2"/>
      <c r="L2586" s="2"/>
      <c r="M2586" s="1"/>
    </row>
    <row r="2587" spans="1:13" x14ac:dyDescent="0.2">
      <c r="A2587" s="1"/>
      <c r="B2587" s="1"/>
      <c r="C2587" s="16"/>
      <c r="D2587" s="1"/>
      <c r="E2587" s="1"/>
      <c r="F2587" s="1"/>
      <c r="G2587" s="1"/>
      <c r="H2587" s="11"/>
      <c r="I2587" s="11"/>
      <c r="J2587" s="11"/>
      <c r="K2587" s="2"/>
      <c r="L2587" s="2"/>
      <c r="M2587" s="1"/>
    </row>
    <row r="2588" spans="1:13" x14ac:dyDescent="0.2">
      <c r="A2588" s="1"/>
      <c r="B2588" s="1"/>
      <c r="C2588" s="16"/>
      <c r="D2588" s="1"/>
      <c r="E2588" s="1"/>
      <c r="F2588" s="1"/>
      <c r="G2588" s="1"/>
      <c r="H2588" s="11"/>
      <c r="I2588" s="11"/>
      <c r="J2588" s="11"/>
      <c r="K2588" s="2"/>
      <c r="L2588" s="2"/>
      <c r="M2588" s="1"/>
    </row>
    <row r="2589" spans="1:13" x14ac:dyDescent="0.2">
      <c r="A2589" s="1"/>
      <c r="B2589" s="1"/>
      <c r="C2589" s="16"/>
      <c r="D2589" s="1"/>
      <c r="E2589" s="1"/>
      <c r="F2589" s="1"/>
      <c r="G2589" s="1"/>
      <c r="H2589" s="11"/>
      <c r="I2589" s="11"/>
      <c r="J2589" s="11"/>
      <c r="K2589" s="2"/>
      <c r="L2589" s="2"/>
      <c r="M2589" s="1"/>
    </row>
    <row r="2590" spans="1:13" x14ac:dyDescent="0.2">
      <c r="A2590" s="1"/>
      <c r="B2590" s="1"/>
      <c r="C2590" s="16"/>
      <c r="D2590" s="1"/>
      <c r="E2590" s="1"/>
      <c r="F2590" s="1"/>
      <c r="G2590" s="1"/>
      <c r="H2590" s="11"/>
      <c r="I2590" s="11"/>
      <c r="J2590" s="11"/>
      <c r="K2590" s="2"/>
      <c r="L2590" s="2"/>
      <c r="M2590" s="1"/>
    </row>
    <row r="2591" spans="1:13" x14ac:dyDescent="0.2">
      <c r="A2591" s="1"/>
      <c r="B2591" s="1"/>
      <c r="C2591" s="16"/>
      <c r="D2591" s="1"/>
      <c r="E2591" s="1"/>
      <c r="F2591" s="1"/>
      <c r="G2591" s="1"/>
      <c r="H2591" s="11"/>
      <c r="I2591" s="11"/>
      <c r="J2591" s="11"/>
      <c r="K2591" s="2"/>
      <c r="L2591" s="2"/>
      <c r="M2591" s="1"/>
    </row>
    <row r="2592" spans="1:13" x14ac:dyDescent="0.2">
      <c r="A2592" s="1"/>
      <c r="B2592" s="1"/>
      <c r="C2592" s="16"/>
      <c r="D2592" s="1"/>
      <c r="E2592" s="1"/>
      <c r="F2592" s="1"/>
      <c r="G2592" s="1"/>
      <c r="H2592" s="11"/>
      <c r="I2592" s="11"/>
      <c r="J2592" s="11"/>
      <c r="K2592" s="2"/>
      <c r="L2592" s="2"/>
      <c r="M2592" s="1"/>
    </row>
    <row r="2593" spans="1:13" x14ac:dyDescent="0.2">
      <c r="A2593" s="1"/>
      <c r="B2593" s="1"/>
      <c r="C2593" s="16"/>
      <c r="D2593" s="1"/>
      <c r="E2593" s="1"/>
      <c r="F2593" s="1"/>
      <c r="G2593" s="1"/>
      <c r="H2593" s="11"/>
      <c r="I2593" s="11"/>
      <c r="J2593" s="11"/>
      <c r="K2593" s="2"/>
      <c r="L2593" s="2"/>
      <c r="M2593" s="1"/>
    </row>
    <row r="2594" spans="1:13" x14ac:dyDescent="0.2">
      <c r="A2594" s="1"/>
      <c r="B2594" s="1"/>
      <c r="C2594" s="16"/>
      <c r="D2594" s="1"/>
      <c r="E2594" s="1"/>
      <c r="F2594" s="1"/>
      <c r="G2594" s="1"/>
      <c r="H2594" s="11"/>
      <c r="I2594" s="11"/>
      <c r="J2594" s="11"/>
      <c r="K2594" s="2"/>
      <c r="L2594" s="2"/>
      <c r="M2594" s="1"/>
    </row>
    <row r="2595" spans="1:13" x14ac:dyDescent="0.2">
      <c r="A2595" s="1"/>
      <c r="B2595" s="1"/>
      <c r="C2595" s="16"/>
      <c r="D2595" s="1"/>
      <c r="E2595" s="1"/>
      <c r="F2595" s="1"/>
      <c r="G2595" s="1"/>
      <c r="H2595" s="11"/>
      <c r="I2595" s="11"/>
      <c r="J2595" s="11"/>
      <c r="K2595" s="2"/>
      <c r="L2595" s="2"/>
      <c r="M2595" s="1"/>
    </row>
    <row r="2596" spans="1:13" x14ac:dyDescent="0.2">
      <c r="A2596" s="1"/>
      <c r="B2596" s="1"/>
      <c r="C2596" s="16"/>
      <c r="D2596" s="1"/>
      <c r="E2596" s="1"/>
      <c r="F2596" s="1"/>
      <c r="G2596" s="1"/>
      <c r="H2596" s="11"/>
      <c r="I2596" s="11"/>
      <c r="J2596" s="11"/>
      <c r="K2596" s="2"/>
      <c r="L2596" s="2"/>
      <c r="M2596" s="1"/>
    </row>
    <row r="2597" spans="1:13" x14ac:dyDescent="0.2">
      <c r="A2597" s="1"/>
      <c r="B2597" s="1"/>
      <c r="C2597" s="16"/>
      <c r="D2597" s="1"/>
      <c r="E2597" s="1"/>
      <c r="F2597" s="1"/>
      <c r="G2597" s="1"/>
      <c r="H2597" s="11"/>
      <c r="I2597" s="11"/>
      <c r="J2597" s="11"/>
      <c r="K2597" s="2"/>
      <c r="L2597" s="2"/>
      <c r="M2597" s="1"/>
    </row>
    <row r="2598" spans="1:13" x14ac:dyDescent="0.2">
      <c r="A2598" s="1"/>
      <c r="B2598" s="1"/>
      <c r="C2598" s="16"/>
      <c r="D2598" s="1"/>
      <c r="E2598" s="1"/>
      <c r="F2598" s="1"/>
      <c r="G2598" s="1"/>
      <c r="H2598" s="11"/>
      <c r="I2598" s="11"/>
      <c r="J2598" s="11"/>
      <c r="K2598" s="2"/>
      <c r="L2598" s="2"/>
      <c r="M2598" s="1"/>
    </row>
    <row r="2599" spans="1:13" x14ac:dyDescent="0.2">
      <c r="A2599" s="1"/>
      <c r="B2599" s="1"/>
      <c r="C2599" s="16"/>
      <c r="D2599" s="1"/>
      <c r="E2599" s="1"/>
      <c r="F2599" s="1"/>
      <c r="G2599" s="1"/>
      <c r="H2599" s="11"/>
      <c r="I2599" s="11"/>
      <c r="J2599" s="11"/>
      <c r="K2599" s="2"/>
      <c r="L2599" s="2"/>
      <c r="M2599" s="1"/>
    </row>
    <row r="2600" spans="1:13" x14ac:dyDescent="0.2">
      <c r="A2600" s="1"/>
      <c r="B2600" s="1"/>
      <c r="C2600" s="16"/>
      <c r="D2600" s="1"/>
      <c r="E2600" s="1"/>
      <c r="F2600" s="1"/>
      <c r="G2600" s="1"/>
      <c r="H2600" s="11"/>
      <c r="I2600" s="11"/>
      <c r="J2600" s="11"/>
      <c r="K2600" s="2"/>
      <c r="L2600" s="2"/>
      <c r="M2600" s="1"/>
    </row>
    <row r="2601" spans="1:13" x14ac:dyDescent="0.2">
      <c r="A2601" s="1"/>
      <c r="B2601" s="1"/>
      <c r="C2601" s="16"/>
      <c r="D2601" s="1"/>
      <c r="E2601" s="1"/>
      <c r="F2601" s="1"/>
      <c r="G2601" s="1"/>
      <c r="H2601" s="11"/>
      <c r="I2601" s="11"/>
      <c r="J2601" s="11"/>
      <c r="K2601" s="2"/>
      <c r="L2601" s="2"/>
      <c r="M2601" s="1"/>
    </row>
    <row r="2602" spans="1:13" x14ac:dyDescent="0.2">
      <c r="A2602" s="1"/>
      <c r="B2602" s="1"/>
      <c r="C2602" s="16"/>
      <c r="D2602" s="1"/>
      <c r="E2602" s="1"/>
      <c r="F2602" s="1"/>
      <c r="G2602" s="1"/>
      <c r="H2602" s="11"/>
      <c r="I2602" s="11"/>
      <c r="J2602" s="11"/>
      <c r="K2602" s="2"/>
      <c r="L2602" s="2"/>
      <c r="M2602" s="1"/>
    </row>
    <row r="2603" spans="1:13" x14ac:dyDescent="0.2">
      <c r="A2603" s="1"/>
      <c r="B2603" s="1"/>
      <c r="C2603" s="16"/>
      <c r="D2603" s="1"/>
      <c r="E2603" s="1"/>
      <c r="F2603" s="1"/>
      <c r="G2603" s="1"/>
      <c r="H2603" s="11"/>
      <c r="I2603" s="11"/>
      <c r="J2603" s="11"/>
      <c r="K2603" s="2"/>
      <c r="L2603" s="2"/>
      <c r="M2603" s="1"/>
    </row>
    <row r="2604" spans="1:13" x14ac:dyDescent="0.2">
      <c r="A2604" s="1"/>
      <c r="B2604" s="1"/>
      <c r="C2604" s="16"/>
      <c r="D2604" s="1"/>
      <c r="E2604" s="1"/>
      <c r="F2604" s="1"/>
      <c r="G2604" s="1"/>
      <c r="H2604" s="11"/>
      <c r="I2604" s="11"/>
      <c r="J2604" s="11"/>
      <c r="K2604" s="2"/>
      <c r="L2604" s="2"/>
      <c r="M2604" s="1"/>
    </row>
    <row r="2605" spans="1:13" x14ac:dyDescent="0.2">
      <c r="A2605" s="1"/>
      <c r="B2605" s="1"/>
      <c r="C2605" s="16"/>
      <c r="D2605" s="1"/>
      <c r="E2605" s="1"/>
      <c r="F2605" s="1"/>
      <c r="G2605" s="1"/>
      <c r="H2605" s="11"/>
      <c r="I2605" s="11"/>
      <c r="J2605" s="11"/>
      <c r="K2605" s="2"/>
      <c r="L2605" s="2"/>
      <c r="M2605" s="1"/>
    </row>
    <row r="2606" spans="1:13" x14ac:dyDescent="0.2">
      <c r="A2606" s="1"/>
      <c r="B2606" s="1"/>
      <c r="C2606" s="16"/>
      <c r="D2606" s="1"/>
      <c r="E2606" s="1"/>
      <c r="F2606" s="1"/>
      <c r="G2606" s="1"/>
      <c r="H2606" s="11"/>
      <c r="I2606" s="11"/>
      <c r="J2606" s="11"/>
      <c r="K2606" s="2"/>
      <c r="L2606" s="2"/>
      <c r="M2606" s="1"/>
    </row>
    <row r="2607" spans="1:13" x14ac:dyDescent="0.2">
      <c r="A2607" s="1"/>
      <c r="B2607" s="1"/>
      <c r="C2607" s="16"/>
      <c r="D2607" s="1"/>
      <c r="E2607" s="1"/>
      <c r="F2607" s="1"/>
      <c r="G2607" s="1"/>
      <c r="H2607" s="11"/>
      <c r="I2607" s="11"/>
      <c r="J2607" s="11"/>
      <c r="K2607" s="2"/>
      <c r="L2607" s="2"/>
      <c r="M2607" s="1"/>
    </row>
    <row r="2608" spans="1:13" x14ac:dyDescent="0.2">
      <c r="A2608" s="1"/>
      <c r="B2608" s="1"/>
      <c r="C2608" s="16"/>
      <c r="D2608" s="1"/>
      <c r="E2608" s="1"/>
      <c r="F2608" s="1"/>
      <c r="G2608" s="1"/>
      <c r="H2608" s="11"/>
      <c r="I2608" s="11"/>
      <c r="J2608" s="11"/>
      <c r="K2608" s="2"/>
      <c r="L2608" s="2"/>
      <c r="M2608" s="1"/>
    </row>
    <row r="2609" spans="1:13" x14ac:dyDescent="0.2">
      <c r="A2609" s="1"/>
      <c r="B2609" s="1"/>
      <c r="C2609" s="16"/>
      <c r="D2609" s="1"/>
      <c r="E2609" s="1"/>
      <c r="F2609" s="1"/>
      <c r="G2609" s="1"/>
      <c r="H2609" s="11"/>
      <c r="I2609" s="11"/>
      <c r="J2609" s="11"/>
      <c r="K2609" s="2"/>
      <c r="L2609" s="2"/>
      <c r="M2609" s="1"/>
    </row>
    <row r="2610" spans="1:13" x14ac:dyDescent="0.2">
      <c r="A2610" s="1"/>
      <c r="B2610" s="1"/>
      <c r="C2610" s="16"/>
      <c r="D2610" s="1"/>
      <c r="E2610" s="1"/>
      <c r="F2610" s="1"/>
      <c r="G2610" s="1"/>
      <c r="H2610" s="11"/>
      <c r="I2610" s="11"/>
      <c r="J2610" s="11"/>
      <c r="K2610" s="2"/>
      <c r="L2610" s="2"/>
      <c r="M2610" s="1"/>
    </row>
    <row r="2611" spans="1:13" x14ac:dyDescent="0.2">
      <c r="A2611" s="1"/>
      <c r="B2611" s="1"/>
      <c r="C2611" s="16"/>
      <c r="D2611" s="1"/>
      <c r="E2611" s="1"/>
      <c r="F2611" s="1"/>
      <c r="G2611" s="1"/>
      <c r="H2611" s="11"/>
      <c r="I2611" s="11"/>
      <c r="J2611" s="11"/>
      <c r="K2611" s="2"/>
      <c r="L2611" s="2"/>
      <c r="M2611" s="1"/>
    </row>
    <row r="2612" spans="1:13" x14ac:dyDescent="0.2">
      <c r="A2612" s="1"/>
      <c r="B2612" s="1"/>
      <c r="C2612" s="16"/>
      <c r="D2612" s="1"/>
      <c r="E2612" s="1"/>
      <c r="F2612" s="1"/>
      <c r="G2612" s="1"/>
      <c r="H2612" s="11"/>
      <c r="I2612" s="11"/>
      <c r="J2612" s="11"/>
      <c r="K2612" s="2"/>
      <c r="L2612" s="2"/>
      <c r="M2612" s="1"/>
    </row>
    <row r="2613" spans="1:13" x14ac:dyDescent="0.2">
      <c r="A2613" s="1"/>
      <c r="B2613" s="1"/>
      <c r="C2613" s="16"/>
      <c r="D2613" s="1"/>
      <c r="E2613" s="1"/>
      <c r="F2613" s="1"/>
      <c r="G2613" s="1"/>
      <c r="H2613" s="11"/>
      <c r="I2613" s="11"/>
      <c r="J2613" s="11"/>
      <c r="K2613" s="2"/>
      <c r="L2613" s="2"/>
      <c r="M2613" s="1"/>
    </row>
    <row r="2614" spans="1:13" x14ac:dyDescent="0.2">
      <c r="A2614" s="1"/>
      <c r="B2614" s="1"/>
      <c r="C2614" s="16"/>
      <c r="D2614" s="1"/>
      <c r="E2614" s="1"/>
      <c r="F2614" s="1"/>
      <c r="G2614" s="1"/>
      <c r="H2614" s="11"/>
      <c r="I2614" s="11"/>
      <c r="J2614" s="11"/>
      <c r="K2614" s="2"/>
      <c r="L2614" s="2"/>
      <c r="M2614" s="1"/>
    </row>
    <row r="2615" spans="1:13" x14ac:dyDescent="0.2">
      <c r="A2615" s="1"/>
      <c r="B2615" s="1"/>
      <c r="C2615" s="16"/>
      <c r="D2615" s="1"/>
      <c r="E2615" s="1"/>
      <c r="F2615" s="1"/>
      <c r="G2615" s="1"/>
      <c r="H2615" s="11"/>
      <c r="I2615" s="11"/>
      <c r="J2615" s="11"/>
      <c r="K2615" s="2"/>
      <c r="L2615" s="2"/>
      <c r="M2615" s="1"/>
    </row>
    <row r="2616" spans="1:13" x14ac:dyDescent="0.2">
      <c r="A2616" s="1"/>
      <c r="B2616" s="1"/>
      <c r="C2616" s="16"/>
      <c r="D2616" s="1"/>
      <c r="E2616" s="1"/>
      <c r="F2616" s="1"/>
      <c r="G2616" s="1"/>
      <c r="H2616" s="11"/>
      <c r="I2616" s="11"/>
      <c r="J2616" s="11"/>
      <c r="K2616" s="2"/>
      <c r="L2616" s="2"/>
      <c r="M2616" s="1"/>
    </row>
    <row r="2617" spans="1:13" x14ac:dyDescent="0.2">
      <c r="A2617" s="1"/>
      <c r="B2617" s="1"/>
      <c r="C2617" s="16"/>
      <c r="D2617" s="1"/>
      <c r="E2617" s="1"/>
      <c r="F2617" s="1"/>
      <c r="G2617" s="1"/>
      <c r="H2617" s="11"/>
      <c r="I2617" s="11"/>
      <c r="J2617" s="11"/>
      <c r="K2617" s="2"/>
      <c r="L2617" s="2"/>
      <c r="M2617" s="1"/>
    </row>
    <row r="2618" spans="1:13" x14ac:dyDescent="0.2">
      <c r="A2618" s="1"/>
      <c r="B2618" s="1"/>
      <c r="C2618" s="16"/>
      <c r="D2618" s="1"/>
      <c r="E2618" s="1"/>
      <c r="F2618" s="1"/>
      <c r="G2618" s="1"/>
      <c r="H2618" s="11"/>
      <c r="I2618" s="11"/>
      <c r="J2618" s="11"/>
      <c r="K2618" s="2"/>
      <c r="L2618" s="2"/>
      <c r="M2618" s="1"/>
    </row>
    <row r="2619" spans="1:13" x14ac:dyDescent="0.2">
      <c r="A2619" s="1"/>
      <c r="B2619" s="1"/>
      <c r="C2619" s="16"/>
      <c r="D2619" s="1"/>
      <c r="E2619" s="1"/>
      <c r="F2619" s="1"/>
      <c r="G2619" s="1"/>
      <c r="H2619" s="11"/>
      <c r="I2619" s="11"/>
      <c r="J2619" s="11"/>
      <c r="K2619" s="2"/>
      <c r="L2619" s="2"/>
      <c r="M2619" s="1"/>
    </row>
    <row r="2620" spans="1:13" x14ac:dyDescent="0.2">
      <c r="A2620" s="1"/>
      <c r="B2620" s="1"/>
      <c r="C2620" s="16"/>
      <c r="D2620" s="1"/>
      <c r="E2620" s="1"/>
      <c r="F2620" s="1"/>
      <c r="G2620" s="1"/>
      <c r="H2620" s="11"/>
      <c r="I2620" s="11"/>
      <c r="J2620" s="11"/>
      <c r="K2620" s="2"/>
      <c r="L2620" s="2"/>
      <c r="M2620" s="1"/>
    </row>
    <row r="2621" spans="1:13" x14ac:dyDescent="0.2">
      <c r="A2621" s="1"/>
      <c r="B2621" s="1"/>
      <c r="C2621" s="16"/>
      <c r="D2621" s="1"/>
      <c r="E2621" s="1"/>
      <c r="F2621" s="1"/>
      <c r="G2621" s="1"/>
      <c r="H2621" s="11"/>
      <c r="I2621" s="11"/>
      <c r="J2621" s="11"/>
      <c r="K2621" s="2"/>
      <c r="L2621" s="2"/>
      <c r="M2621" s="1"/>
    </row>
    <row r="2622" spans="1:13" x14ac:dyDescent="0.2">
      <c r="A2622" s="1"/>
      <c r="B2622" s="1"/>
      <c r="C2622" s="16"/>
      <c r="D2622" s="1"/>
      <c r="E2622" s="1"/>
      <c r="F2622" s="1"/>
      <c r="G2622" s="1"/>
      <c r="H2622" s="11"/>
      <c r="I2622" s="11"/>
      <c r="J2622" s="11"/>
      <c r="K2622" s="2"/>
      <c r="L2622" s="2"/>
      <c r="M2622" s="1"/>
    </row>
    <row r="2623" spans="1:13" x14ac:dyDescent="0.2">
      <c r="A2623" s="1"/>
      <c r="B2623" s="1"/>
      <c r="C2623" s="16"/>
      <c r="D2623" s="1"/>
      <c r="E2623" s="1"/>
      <c r="F2623" s="1"/>
      <c r="G2623" s="1"/>
      <c r="H2623" s="11"/>
      <c r="I2623" s="11"/>
      <c r="J2623" s="11"/>
      <c r="K2623" s="2"/>
      <c r="L2623" s="2"/>
      <c r="M2623" s="1"/>
    </row>
    <row r="2624" spans="1:13" x14ac:dyDescent="0.2">
      <c r="A2624" s="1"/>
      <c r="B2624" s="1"/>
      <c r="C2624" s="16"/>
      <c r="D2624" s="1"/>
      <c r="E2624" s="1"/>
      <c r="F2624" s="1"/>
      <c r="G2624" s="1"/>
      <c r="H2624" s="11"/>
      <c r="I2624" s="11"/>
      <c r="J2624" s="11"/>
      <c r="K2624" s="2"/>
      <c r="L2624" s="2"/>
      <c r="M2624" s="1"/>
    </row>
    <row r="2625" spans="1:13" x14ac:dyDescent="0.2">
      <c r="A2625" s="1"/>
      <c r="B2625" s="1"/>
      <c r="C2625" s="16"/>
      <c r="D2625" s="1"/>
      <c r="E2625" s="1"/>
      <c r="F2625" s="1"/>
      <c r="G2625" s="1"/>
      <c r="H2625" s="11"/>
      <c r="I2625" s="11"/>
      <c r="J2625" s="11"/>
      <c r="K2625" s="2"/>
      <c r="L2625" s="2"/>
      <c r="M2625" s="1"/>
    </row>
    <row r="2626" spans="1:13" x14ac:dyDescent="0.2">
      <c r="A2626" s="1"/>
      <c r="B2626" s="1"/>
      <c r="C2626" s="16"/>
      <c r="D2626" s="1"/>
      <c r="E2626" s="1"/>
      <c r="F2626" s="1"/>
      <c r="G2626" s="1"/>
      <c r="H2626" s="11"/>
      <c r="I2626" s="11"/>
      <c r="J2626" s="11"/>
      <c r="K2626" s="2"/>
      <c r="L2626" s="2"/>
      <c r="M2626" s="1"/>
    </row>
    <row r="2627" spans="1:13" x14ac:dyDescent="0.2">
      <c r="A2627" s="1"/>
      <c r="B2627" s="1"/>
      <c r="C2627" s="16"/>
      <c r="D2627" s="1"/>
      <c r="E2627" s="1"/>
      <c r="F2627" s="1"/>
      <c r="G2627" s="1"/>
      <c r="H2627" s="11"/>
      <c r="I2627" s="11"/>
      <c r="J2627" s="11"/>
      <c r="K2627" s="2"/>
      <c r="L2627" s="2"/>
      <c r="M2627" s="1"/>
    </row>
    <row r="2628" spans="1:13" x14ac:dyDescent="0.2">
      <c r="A2628" s="1"/>
      <c r="B2628" s="1"/>
      <c r="C2628" s="16"/>
      <c r="D2628" s="1"/>
      <c r="E2628" s="1"/>
      <c r="F2628" s="1"/>
      <c r="G2628" s="1"/>
      <c r="H2628" s="11"/>
      <c r="I2628" s="11"/>
      <c r="J2628" s="11"/>
      <c r="K2628" s="2"/>
      <c r="L2628" s="2"/>
      <c r="M2628" s="1"/>
    </row>
    <row r="2629" spans="1:13" x14ac:dyDescent="0.2">
      <c r="A2629" s="1"/>
      <c r="B2629" s="1"/>
      <c r="C2629" s="16"/>
      <c r="D2629" s="1"/>
      <c r="E2629" s="1"/>
      <c r="F2629" s="1"/>
      <c r="G2629" s="1"/>
      <c r="H2629" s="11"/>
      <c r="I2629" s="11"/>
      <c r="J2629" s="11"/>
      <c r="K2629" s="2"/>
      <c r="L2629" s="2"/>
      <c r="M2629" s="1"/>
    </row>
    <row r="2630" spans="1:13" x14ac:dyDescent="0.2">
      <c r="A2630" s="1"/>
      <c r="B2630" s="1"/>
      <c r="C2630" s="16"/>
      <c r="D2630" s="1"/>
      <c r="E2630" s="1"/>
      <c r="F2630" s="1"/>
      <c r="G2630" s="1"/>
      <c r="H2630" s="11"/>
      <c r="I2630" s="11"/>
      <c r="J2630" s="11"/>
      <c r="K2630" s="2"/>
      <c r="L2630" s="2"/>
      <c r="M2630" s="1"/>
    </row>
    <row r="2631" spans="1:13" x14ac:dyDescent="0.2">
      <c r="A2631" s="1"/>
      <c r="B2631" s="1"/>
      <c r="C2631" s="16"/>
      <c r="D2631" s="1"/>
      <c r="E2631" s="1"/>
      <c r="F2631" s="1"/>
      <c r="G2631" s="1"/>
      <c r="H2631" s="11"/>
      <c r="I2631" s="11"/>
      <c r="J2631" s="11"/>
      <c r="K2631" s="2"/>
      <c r="L2631" s="2"/>
      <c r="M2631" s="1"/>
    </row>
    <row r="2632" spans="1:13" x14ac:dyDescent="0.2">
      <c r="A2632" s="1"/>
      <c r="B2632" s="1"/>
      <c r="C2632" s="16"/>
      <c r="D2632" s="1"/>
      <c r="E2632" s="1"/>
      <c r="F2632" s="1"/>
      <c r="G2632" s="1"/>
      <c r="H2632" s="11"/>
      <c r="I2632" s="11"/>
      <c r="J2632" s="11"/>
      <c r="K2632" s="2"/>
      <c r="L2632" s="2"/>
      <c r="M2632" s="1"/>
    </row>
    <row r="2633" spans="1:13" x14ac:dyDescent="0.2">
      <c r="A2633" s="1"/>
      <c r="B2633" s="1"/>
      <c r="C2633" s="16"/>
      <c r="D2633" s="1"/>
      <c r="E2633" s="1"/>
      <c r="F2633" s="1"/>
      <c r="G2633" s="1"/>
      <c r="H2633" s="11"/>
      <c r="I2633" s="11"/>
      <c r="J2633" s="11"/>
      <c r="K2633" s="2"/>
      <c r="L2633" s="2"/>
      <c r="M2633" s="1"/>
    </row>
    <row r="2634" spans="1:13" x14ac:dyDescent="0.2">
      <c r="A2634" s="1"/>
      <c r="B2634" s="1"/>
      <c r="C2634" s="16"/>
      <c r="D2634" s="1"/>
      <c r="E2634" s="1"/>
      <c r="F2634" s="1"/>
      <c r="G2634" s="1"/>
      <c r="H2634" s="11"/>
      <c r="I2634" s="11"/>
      <c r="J2634" s="11"/>
      <c r="K2634" s="2"/>
      <c r="L2634" s="2"/>
      <c r="M2634" s="1"/>
    </row>
    <row r="2635" spans="1:13" x14ac:dyDescent="0.2">
      <c r="A2635" s="1"/>
      <c r="B2635" s="1"/>
      <c r="C2635" s="16"/>
      <c r="D2635" s="1"/>
      <c r="E2635" s="1"/>
      <c r="F2635" s="1"/>
      <c r="G2635" s="1"/>
      <c r="H2635" s="11"/>
      <c r="I2635" s="11"/>
      <c r="J2635" s="11"/>
      <c r="K2635" s="2"/>
      <c r="L2635" s="2"/>
      <c r="M2635" s="1"/>
    </row>
    <row r="2636" spans="1:13" x14ac:dyDescent="0.2">
      <c r="A2636" s="1"/>
      <c r="B2636" s="1"/>
      <c r="C2636" s="16"/>
      <c r="D2636" s="1"/>
      <c r="E2636" s="1"/>
      <c r="F2636" s="1"/>
      <c r="G2636" s="1"/>
      <c r="H2636" s="11"/>
      <c r="I2636" s="11"/>
      <c r="J2636" s="11"/>
      <c r="K2636" s="2"/>
      <c r="L2636" s="2"/>
      <c r="M2636" s="1"/>
    </row>
    <row r="2637" spans="1:13" x14ac:dyDescent="0.2">
      <c r="A2637" s="1"/>
      <c r="B2637" s="1"/>
      <c r="C2637" s="16"/>
      <c r="D2637" s="1"/>
      <c r="E2637" s="1"/>
      <c r="F2637" s="1"/>
      <c r="G2637" s="1"/>
      <c r="H2637" s="11"/>
      <c r="I2637" s="11"/>
      <c r="J2637" s="11"/>
      <c r="K2637" s="2"/>
      <c r="L2637" s="2"/>
      <c r="M2637" s="1"/>
    </row>
    <row r="2638" spans="1:13" x14ac:dyDescent="0.2">
      <c r="A2638" s="1"/>
      <c r="B2638" s="1"/>
      <c r="C2638" s="16"/>
      <c r="D2638" s="1"/>
      <c r="E2638" s="1"/>
      <c r="F2638" s="1"/>
      <c r="G2638" s="1"/>
      <c r="H2638" s="11"/>
      <c r="I2638" s="11"/>
      <c r="J2638" s="11"/>
      <c r="K2638" s="2"/>
      <c r="L2638" s="2"/>
      <c r="M2638" s="1"/>
    </row>
    <row r="2639" spans="1:13" x14ac:dyDescent="0.2">
      <c r="A2639" s="1"/>
      <c r="B2639" s="1"/>
      <c r="C2639" s="16"/>
      <c r="D2639" s="1"/>
      <c r="E2639" s="1"/>
      <c r="F2639" s="1"/>
      <c r="G2639" s="1"/>
      <c r="H2639" s="11"/>
      <c r="I2639" s="11"/>
      <c r="J2639" s="11"/>
      <c r="K2639" s="2"/>
      <c r="L2639" s="2"/>
      <c r="M2639" s="1"/>
    </row>
    <row r="2640" spans="1:13" x14ac:dyDescent="0.2">
      <c r="A2640" s="1"/>
      <c r="B2640" s="1"/>
      <c r="C2640" s="16"/>
      <c r="D2640" s="1"/>
      <c r="E2640" s="1"/>
      <c r="F2640" s="1"/>
      <c r="G2640" s="1"/>
      <c r="H2640" s="11"/>
      <c r="I2640" s="11"/>
      <c r="J2640" s="11"/>
      <c r="K2640" s="2"/>
      <c r="L2640" s="2"/>
      <c r="M2640" s="1"/>
    </row>
    <row r="2641" spans="1:13" x14ac:dyDescent="0.2">
      <c r="A2641" s="1"/>
      <c r="B2641" s="1"/>
      <c r="C2641" s="16"/>
      <c r="D2641" s="1"/>
      <c r="E2641" s="1"/>
      <c r="F2641" s="1"/>
      <c r="G2641" s="1"/>
      <c r="H2641" s="11"/>
      <c r="I2641" s="11"/>
      <c r="J2641" s="11"/>
      <c r="K2641" s="2"/>
      <c r="L2641" s="2"/>
      <c r="M2641" s="1"/>
    </row>
    <row r="2642" spans="1:13" x14ac:dyDescent="0.2">
      <c r="A2642" s="1"/>
      <c r="B2642" s="1"/>
      <c r="C2642" s="16"/>
      <c r="D2642" s="1"/>
      <c r="E2642" s="1"/>
      <c r="F2642" s="1"/>
      <c r="G2642" s="1"/>
      <c r="H2642" s="11"/>
      <c r="I2642" s="11"/>
      <c r="J2642" s="11"/>
      <c r="K2642" s="2"/>
      <c r="L2642" s="2"/>
      <c r="M2642" s="1"/>
    </row>
    <row r="2643" spans="1:13" x14ac:dyDescent="0.2">
      <c r="A2643" s="1"/>
      <c r="B2643" s="1"/>
      <c r="C2643" s="16"/>
      <c r="D2643" s="1"/>
      <c r="E2643" s="1"/>
      <c r="F2643" s="1"/>
      <c r="G2643" s="1"/>
      <c r="H2643" s="11"/>
      <c r="I2643" s="11"/>
      <c r="J2643" s="11"/>
      <c r="K2643" s="2"/>
      <c r="L2643" s="2"/>
      <c r="M2643" s="1"/>
    </row>
    <row r="2644" spans="1:13" x14ac:dyDescent="0.2">
      <c r="A2644" s="1"/>
      <c r="B2644" s="1"/>
      <c r="C2644" s="16"/>
      <c r="D2644" s="1"/>
      <c r="E2644" s="1"/>
      <c r="F2644" s="1"/>
      <c r="G2644" s="1"/>
      <c r="H2644" s="11"/>
      <c r="I2644" s="11"/>
      <c r="J2644" s="11"/>
      <c r="K2644" s="2"/>
      <c r="L2644" s="2"/>
      <c r="M2644" s="1"/>
    </row>
    <row r="2645" spans="1:13" x14ac:dyDescent="0.2">
      <c r="A2645" s="1"/>
      <c r="B2645" s="1"/>
      <c r="C2645" s="16"/>
      <c r="D2645" s="1"/>
      <c r="E2645" s="1"/>
      <c r="F2645" s="1"/>
      <c r="G2645" s="1"/>
      <c r="H2645" s="11"/>
      <c r="I2645" s="11"/>
      <c r="J2645" s="11"/>
      <c r="K2645" s="2"/>
      <c r="L2645" s="2"/>
      <c r="M2645" s="1"/>
    </row>
    <row r="2646" spans="1:13" x14ac:dyDescent="0.2">
      <c r="A2646" s="1"/>
      <c r="B2646" s="1"/>
      <c r="C2646" s="16"/>
      <c r="D2646" s="1"/>
      <c r="E2646" s="1"/>
      <c r="F2646" s="1"/>
      <c r="G2646" s="1"/>
      <c r="H2646" s="11"/>
      <c r="I2646" s="11"/>
      <c r="J2646" s="11"/>
      <c r="K2646" s="2"/>
      <c r="L2646" s="2"/>
      <c r="M2646" s="1"/>
    </row>
    <row r="2647" spans="1:13" x14ac:dyDescent="0.2">
      <c r="A2647" s="1"/>
      <c r="B2647" s="1"/>
      <c r="C2647" s="16"/>
      <c r="D2647" s="1"/>
      <c r="E2647" s="1"/>
      <c r="F2647" s="1"/>
      <c r="G2647" s="1"/>
      <c r="H2647" s="11"/>
      <c r="I2647" s="11"/>
      <c r="J2647" s="11"/>
      <c r="K2647" s="2"/>
      <c r="L2647" s="2"/>
      <c r="M2647" s="1"/>
    </row>
    <row r="2648" spans="1:13" x14ac:dyDescent="0.2">
      <c r="A2648" s="1"/>
      <c r="B2648" s="1"/>
      <c r="C2648" s="16"/>
      <c r="D2648" s="1"/>
      <c r="E2648" s="1"/>
      <c r="F2648" s="1"/>
      <c r="G2648" s="1"/>
      <c r="H2648" s="11"/>
      <c r="I2648" s="11"/>
      <c r="J2648" s="11"/>
      <c r="K2648" s="2"/>
      <c r="L2648" s="2"/>
      <c r="M2648" s="1"/>
    </row>
    <row r="2649" spans="1:13" x14ac:dyDescent="0.2">
      <c r="A2649" s="1"/>
      <c r="B2649" s="1"/>
      <c r="C2649" s="16"/>
      <c r="D2649" s="1"/>
      <c r="E2649" s="1"/>
      <c r="F2649" s="1"/>
      <c r="G2649" s="1"/>
      <c r="H2649" s="11"/>
      <c r="I2649" s="11"/>
      <c r="J2649" s="11"/>
      <c r="K2649" s="2"/>
      <c r="L2649" s="2"/>
      <c r="M2649" s="1"/>
    </row>
    <row r="2650" spans="1:13" x14ac:dyDescent="0.2">
      <c r="A2650" s="1"/>
      <c r="B2650" s="1"/>
      <c r="C2650" s="16"/>
      <c r="D2650" s="1"/>
      <c r="E2650" s="1"/>
      <c r="F2650" s="1"/>
      <c r="G2650" s="1"/>
      <c r="H2650" s="11"/>
      <c r="I2650" s="11"/>
      <c r="J2650" s="11"/>
      <c r="K2650" s="2"/>
      <c r="L2650" s="2"/>
      <c r="M2650" s="1"/>
    </row>
    <row r="2651" spans="1:13" x14ac:dyDescent="0.2">
      <c r="A2651" s="1"/>
      <c r="B2651" s="1"/>
      <c r="C2651" s="16"/>
      <c r="D2651" s="1"/>
      <c r="E2651" s="1"/>
      <c r="F2651" s="1"/>
      <c r="G2651" s="1"/>
      <c r="H2651" s="11"/>
      <c r="I2651" s="11"/>
      <c r="J2651" s="11"/>
      <c r="K2651" s="2"/>
      <c r="L2651" s="2"/>
      <c r="M2651" s="1"/>
    </row>
    <row r="2652" spans="1:13" x14ac:dyDescent="0.2">
      <c r="A2652" s="1"/>
      <c r="B2652" s="1"/>
      <c r="C2652" s="16"/>
      <c r="D2652" s="1"/>
      <c r="E2652" s="1"/>
      <c r="F2652" s="1"/>
      <c r="G2652" s="1"/>
      <c r="H2652" s="11"/>
      <c r="I2652" s="11"/>
      <c r="J2652" s="11"/>
      <c r="K2652" s="2"/>
      <c r="L2652" s="2"/>
      <c r="M2652" s="1"/>
    </row>
    <row r="2653" spans="1:13" x14ac:dyDescent="0.2">
      <c r="A2653" s="1"/>
      <c r="B2653" s="1"/>
      <c r="C2653" s="16"/>
      <c r="D2653" s="1"/>
      <c r="E2653" s="1"/>
      <c r="F2653" s="1"/>
      <c r="G2653" s="1"/>
      <c r="H2653" s="11"/>
      <c r="I2653" s="11"/>
      <c r="J2653" s="11"/>
      <c r="K2653" s="2"/>
      <c r="L2653" s="2"/>
      <c r="M2653" s="1"/>
    </row>
    <row r="2654" spans="1:13" x14ac:dyDescent="0.2">
      <c r="A2654" s="1"/>
      <c r="B2654" s="1"/>
      <c r="C2654" s="16"/>
      <c r="D2654" s="1"/>
      <c r="E2654" s="1"/>
      <c r="F2654" s="1"/>
      <c r="G2654" s="1"/>
      <c r="H2654" s="11"/>
      <c r="I2654" s="11"/>
      <c r="J2654" s="11"/>
      <c r="K2654" s="2"/>
      <c r="L2654" s="2"/>
      <c r="M2654" s="1"/>
    </row>
    <row r="2655" spans="1:13" x14ac:dyDescent="0.2">
      <c r="A2655" s="1"/>
      <c r="B2655" s="1"/>
      <c r="C2655" s="16"/>
      <c r="D2655" s="1"/>
      <c r="E2655" s="1"/>
      <c r="F2655" s="1"/>
      <c r="G2655" s="1"/>
      <c r="H2655" s="11"/>
      <c r="I2655" s="11"/>
      <c r="J2655" s="11"/>
      <c r="K2655" s="2"/>
      <c r="L2655" s="2"/>
      <c r="M2655" s="1"/>
    </row>
    <row r="2656" spans="1:13" x14ac:dyDescent="0.2">
      <c r="A2656" s="1"/>
      <c r="B2656" s="1"/>
      <c r="C2656" s="16"/>
      <c r="D2656" s="1"/>
      <c r="E2656" s="1"/>
      <c r="F2656" s="1"/>
      <c r="G2656" s="1"/>
      <c r="H2656" s="11"/>
      <c r="I2656" s="11"/>
      <c r="J2656" s="11"/>
      <c r="K2656" s="2"/>
      <c r="L2656" s="2"/>
      <c r="M2656" s="1"/>
    </row>
    <row r="2657" spans="1:13" x14ac:dyDescent="0.2">
      <c r="A2657" s="1"/>
      <c r="B2657" s="1"/>
      <c r="C2657" s="16"/>
      <c r="D2657" s="1"/>
      <c r="E2657" s="1"/>
      <c r="F2657" s="1"/>
      <c r="G2657" s="1"/>
      <c r="H2657" s="11"/>
      <c r="I2657" s="11"/>
      <c r="J2657" s="11"/>
      <c r="K2657" s="2"/>
      <c r="L2657" s="2"/>
      <c r="M2657" s="1"/>
    </row>
    <row r="2658" spans="1:13" x14ac:dyDescent="0.2">
      <c r="A2658" s="1"/>
      <c r="B2658" s="1"/>
      <c r="C2658" s="16"/>
      <c r="D2658" s="1"/>
      <c r="E2658" s="1"/>
      <c r="F2658" s="1"/>
      <c r="G2658" s="1"/>
      <c r="H2658" s="11"/>
      <c r="I2658" s="11"/>
      <c r="J2658" s="11"/>
      <c r="K2658" s="2"/>
      <c r="L2658" s="2"/>
      <c r="M2658" s="1"/>
    </row>
    <row r="2659" spans="1:13" x14ac:dyDescent="0.2">
      <c r="A2659" s="1"/>
      <c r="B2659" s="1"/>
      <c r="C2659" s="16"/>
      <c r="D2659" s="1"/>
      <c r="E2659" s="1"/>
      <c r="F2659" s="1"/>
      <c r="G2659" s="1"/>
      <c r="H2659" s="11"/>
      <c r="I2659" s="11"/>
      <c r="J2659" s="11"/>
      <c r="K2659" s="2"/>
      <c r="L2659" s="2"/>
      <c r="M2659" s="1"/>
    </row>
    <row r="2660" spans="1:13" x14ac:dyDescent="0.2">
      <c r="A2660" s="1"/>
      <c r="B2660" s="1"/>
      <c r="C2660" s="16"/>
      <c r="D2660" s="1"/>
      <c r="E2660" s="1"/>
      <c r="F2660" s="1"/>
      <c r="G2660" s="1"/>
      <c r="H2660" s="11"/>
      <c r="I2660" s="11"/>
      <c r="J2660" s="11"/>
      <c r="K2660" s="2"/>
      <c r="L2660" s="2"/>
      <c r="M2660" s="1"/>
    </row>
    <row r="2661" spans="1:13" x14ac:dyDescent="0.2">
      <c r="A2661" s="1"/>
      <c r="B2661" s="1"/>
      <c r="C2661" s="16"/>
      <c r="D2661" s="1"/>
      <c r="E2661" s="1"/>
      <c r="F2661" s="1"/>
      <c r="G2661" s="1"/>
      <c r="H2661" s="11"/>
      <c r="I2661" s="11"/>
      <c r="J2661" s="11"/>
      <c r="K2661" s="2"/>
      <c r="L2661" s="2"/>
      <c r="M2661" s="1"/>
    </row>
    <row r="2662" spans="1:13" x14ac:dyDescent="0.2">
      <c r="A2662" s="1"/>
      <c r="B2662" s="1"/>
      <c r="C2662" s="16"/>
      <c r="D2662" s="1"/>
      <c r="E2662" s="1"/>
      <c r="F2662" s="1"/>
      <c r="G2662" s="1"/>
      <c r="H2662" s="11"/>
      <c r="I2662" s="11"/>
      <c r="J2662" s="11"/>
      <c r="K2662" s="2"/>
      <c r="L2662" s="2"/>
      <c r="M2662" s="1"/>
    </row>
    <row r="2663" spans="1:13" x14ac:dyDescent="0.2">
      <c r="A2663" s="1"/>
      <c r="B2663" s="1"/>
      <c r="C2663" s="16"/>
      <c r="D2663" s="1"/>
      <c r="E2663" s="1"/>
      <c r="F2663" s="1"/>
      <c r="G2663" s="1"/>
      <c r="H2663" s="11"/>
      <c r="I2663" s="11"/>
      <c r="J2663" s="11"/>
      <c r="K2663" s="2"/>
      <c r="L2663" s="2"/>
      <c r="M2663" s="1"/>
    </row>
    <row r="2664" spans="1:13" x14ac:dyDescent="0.2">
      <c r="A2664" s="1"/>
      <c r="B2664" s="1"/>
      <c r="C2664" s="16"/>
      <c r="D2664" s="1"/>
      <c r="E2664" s="1"/>
      <c r="F2664" s="1"/>
      <c r="G2664" s="1"/>
      <c r="H2664" s="11"/>
      <c r="I2664" s="11"/>
      <c r="J2664" s="11"/>
      <c r="K2664" s="2"/>
      <c r="L2664" s="2"/>
      <c r="M2664" s="1"/>
    </row>
    <row r="2665" spans="1:13" x14ac:dyDescent="0.2">
      <c r="A2665" s="1"/>
      <c r="B2665" s="1"/>
      <c r="C2665" s="16"/>
      <c r="D2665" s="1"/>
      <c r="E2665" s="1"/>
      <c r="F2665" s="1"/>
      <c r="G2665" s="1"/>
      <c r="H2665" s="11"/>
      <c r="I2665" s="11"/>
      <c r="J2665" s="11"/>
      <c r="K2665" s="2"/>
      <c r="L2665" s="2"/>
      <c r="M2665" s="1"/>
    </row>
    <row r="2666" spans="1:13" x14ac:dyDescent="0.2">
      <c r="A2666" s="1"/>
      <c r="B2666" s="1"/>
      <c r="C2666" s="16"/>
      <c r="D2666" s="1"/>
      <c r="E2666" s="1"/>
      <c r="F2666" s="1"/>
      <c r="G2666" s="1"/>
      <c r="H2666" s="11"/>
      <c r="I2666" s="11"/>
      <c r="J2666" s="11"/>
      <c r="K2666" s="2"/>
      <c r="L2666" s="2"/>
      <c r="M2666" s="1"/>
    </row>
    <row r="2667" spans="1:13" x14ac:dyDescent="0.2">
      <c r="A2667" s="1"/>
      <c r="B2667" s="1"/>
      <c r="C2667" s="16"/>
      <c r="D2667" s="1"/>
      <c r="E2667" s="1"/>
      <c r="F2667" s="1"/>
      <c r="G2667" s="1"/>
      <c r="H2667" s="11"/>
      <c r="I2667" s="11"/>
      <c r="J2667" s="11"/>
      <c r="K2667" s="2"/>
      <c r="L2667" s="2"/>
      <c r="M2667" s="1"/>
    </row>
    <row r="2668" spans="1:13" x14ac:dyDescent="0.2">
      <c r="A2668" s="1"/>
      <c r="B2668" s="1"/>
      <c r="C2668" s="16"/>
      <c r="D2668" s="1"/>
      <c r="E2668" s="1"/>
      <c r="F2668" s="1"/>
      <c r="G2668" s="1"/>
      <c r="H2668" s="11"/>
      <c r="I2668" s="11"/>
      <c r="J2668" s="11"/>
      <c r="K2668" s="2"/>
      <c r="L2668" s="2"/>
      <c r="M2668" s="1"/>
    </row>
    <row r="2669" spans="1:13" x14ac:dyDescent="0.2">
      <c r="A2669" s="1"/>
      <c r="B2669" s="1"/>
      <c r="C2669" s="16"/>
      <c r="D2669" s="1"/>
      <c r="E2669" s="1"/>
      <c r="F2669" s="1"/>
      <c r="G2669" s="1"/>
      <c r="H2669" s="11"/>
      <c r="I2669" s="11"/>
      <c r="J2669" s="11"/>
      <c r="K2669" s="2"/>
      <c r="L2669" s="2"/>
      <c r="M2669" s="1"/>
    </row>
    <row r="2670" spans="1:13" x14ac:dyDescent="0.2">
      <c r="A2670" s="1"/>
      <c r="B2670" s="1"/>
      <c r="C2670" s="16"/>
      <c r="D2670" s="1"/>
      <c r="E2670" s="1"/>
      <c r="F2670" s="1"/>
      <c r="G2670" s="1"/>
      <c r="H2670" s="11"/>
      <c r="I2670" s="11"/>
      <c r="J2670" s="11"/>
      <c r="K2670" s="2"/>
      <c r="L2670" s="2"/>
      <c r="M2670" s="1"/>
    </row>
    <row r="2671" spans="1:13" x14ac:dyDescent="0.2">
      <c r="A2671" s="1"/>
      <c r="B2671" s="1"/>
      <c r="C2671" s="16"/>
      <c r="D2671" s="1"/>
      <c r="E2671" s="1"/>
      <c r="F2671" s="1"/>
      <c r="G2671" s="1"/>
      <c r="H2671" s="11"/>
      <c r="I2671" s="11"/>
      <c r="J2671" s="11"/>
      <c r="K2671" s="2"/>
      <c r="L2671" s="2"/>
      <c r="M2671" s="1"/>
    </row>
    <row r="2672" spans="1:13" x14ac:dyDescent="0.2">
      <c r="A2672" s="1"/>
      <c r="B2672" s="1"/>
      <c r="C2672" s="16"/>
      <c r="D2672" s="1"/>
      <c r="E2672" s="1"/>
      <c r="F2672" s="1"/>
      <c r="G2672" s="1"/>
      <c r="H2672" s="11"/>
      <c r="I2672" s="11"/>
      <c r="J2672" s="11"/>
      <c r="K2672" s="2"/>
      <c r="L2672" s="2"/>
      <c r="M2672" s="1"/>
    </row>
    <row r="2673" spans="1:13" x14ac:dyDescent="0.2">
      <c r="A2673" s="1"/>
      <c r="B2673" s="1"/>
      <c r="C2673" s="16"/>
      <c r="D2673" s="1"/>
      <c r="E2673" s="1"/>
      <c r="F2673" s="1"/>
      <c r="G2673" s="1"/>
      <c r="H2673" s="11"/>
      <c r="I2673" s="11"/>
      <c r="J2673" s="11"/>
      <c r="K2673" s="2"/>
      <c r="L2673" s="2"/>
      <c r="M2673" s="1"/>
    </row>
    <row r="2674" spans="1:13" x14ac:dyDescent="0.2">
      <c r="A2674" s="1"/>
      <c r="B2674" s="1"/>
      <c r="C2674" s="16"/>
      <c r="D2674" s="1"/>
      <c r="E2674" s="1"/>
      <c r="F2674" s="1"/>
      <c r="G2674" s="1"/>
      <c r="H2674" s="11"/>
      <c r="I2674" s="11"/>
      <c r="J2674" s="11"/>
      <c r="K2674" s="2"/>
      <c r="L2674" s="2"/>
      <c r="M2674" s="1"/>
    </row>
    <row r="2675" spans="1:13" x14ac:dyDescent="0.2">
      <c r="A2675" s="1"/>
      <c r="B2675" s="1"/>
      <c r="C2675" s="16"/>
      <c r="D2675" s="1"/>
      <c r="E2675" s="1"/>
      <c r="F2675" s="1"/>
      <c r="G2675" s="1"/>
      <c r="H2675" s="11"/>
      <c r="I2675" s="11"/>
      <c r="J2675" s="11"/>
      <c r="K2675" s="2"/>
      <c r="L2675" s="2"/>
      <c r="M2675" s="1"/>
    </row>
    <row r="2676" spans="1:13" x14ac:dyDescent="0.2">
      <c r="A2676" s="1"/>
      <c r="B2676" s="1"/>
      <c r="C2676" s="16"/>
      <c r="D2676" s="1"/>
      <c r="E2676" s="1"/>
      <c r="F2676" s="1"/>
      <c r="G2676" s="1"/>
      <c r="H2676" s="11"/>
      <c r="I2676" s="11"/>
      <c r="J2676" s="11"/>
      <c r="K2676" s="2"/>
      <c r="L2676" s="2"/>
      <c r="M2676" s="1"/>
    </row>
    <row r="2677" spans="1:13" x14ac:dyDescent="0.2">
      <c r="A2677" s="1"/>
      <c r="B2677" s="1"/>
      <c r="C2677" s="16"/>
      <c r="D2677" s="1"/>
      <c r="E2677" s="1"/>
      <c r="F2677" s="1"/>
      <c r="G2677" s="1"/>
      <c r="H2677" s="11"/>
      <c r="I2677" s="11"/>
      <c r="J2677" s="11"/>
      <c r="K2677" s="2"/>
      <c r="L2677" s="2"/>
      <c r="M2677" s="1"/>
    </row>
    <row r="2678" spans="1:13" x14ac:dyDescent="0.2">
      <c r="A2678" s="1"/>
      <c r="B2678" s="1"/>
      <c r="C2678" s="16"/>
      <c r="D2678" s="1"/>
      <c r="E2678" s="1"/>
      <c r="F2678" s="1"/>
      <c r="G2678" s="1"/>
      <c r="H2678" s="11"/>
      <c r="I2678" s="11"/>
      <c r="J2678" s="11"/>
      <c r="K2678" s="2"/>
      <c r="L2678" s="2"/>
      <c r="M2678" s="1"/>
    </row>
    <row r="2679" spans="1:13" x14ac:dyDescent="0.2">
      <c r="A2679" s="1"/>
      <c r="B2679" s="1"/>
      <c r="C2679" s="16"/>
      <c r="D2679" s="1"/>
      <c r="E2679" s="1"/>
      <c r="F2679" s="1"/>
      <c r="G2679" s="1"/>
      <c r="H2679" s="11"/>
      <c r="I2679" s="11"/>
      <c r="J2679" s="11"/>
      <c r="K2679" s="2"/>
      <c r="L2679" s="2"/>
      <c r="M2679" s="1"/>
    </row>
    <row r="2680" spans="1:13" x14ac:dyDescent="0.2">
      <c r="A2680" s="1"/>
      <c r="B2680" s="1"/>
      <c r="C2680" s="16"/>
      <c r="D2680" s="1"/>
      <c r="E2680" s="1"/>
      <c r="F2680" s="1"/>
      <c r="G2680" s="1"/>
      <c r="H2680" s="11"/>
      <c r="I2680" s="11"/>
      <c r="J2680" s="11"/>
      <c r="K2680" s="2"/>
      <c r="L2680" s="2"/>
      <c r="M2680" s="1"/>
    </row>
    <row r="2681" spans="1:13" x14ac:dyDescent="0.2">
      <c r="A2681" s="1"/>
      <c r="B2681" s="1"/>
      <c r="C2681" s="16"/>
      <c r="D2681" s="1"/>
      <c r="E2681" s="1"/>
      <c r="F2681" s="1"/>
      <c r="G2681" s="1"/>
      <c r="H2681" s="11"/>
      <c r="I2681" s="11"/>
      <c r="J2681" s="11"/>
      <c r="K2681" s="2"/>
      <c r="L2681" s="2"/>
      <c r="M2681" s="1"/>
    </row>
    <row r="2682" spans="1:13" x14ac:dyDescent="0.2">
      <c r="A2682" s="1"/>
      <c r="B2682" s="1"/>
      <c r="C2682" s="16"/>
      <c r="D2682" s="1"/>
      <c r="E2682" s="1"/>
      <c r="F2682" s="1"/>
      <c r="G2682" s="1"/>
      <c r="H2682" s="11"/>
      <c r="I2682" s="11"/>
      <c r="J2682" s="11"/>
      <c r="K2682" s="2"/>
      <c r="L2682" s="2"/>
      <c r="M2682" s="1"/>
    </row>
    <row r="2683" spans="1:13" x14ac:dyDescent="0.2">
      <c r="A2683" s="1"/>
      <c r="B2683" s="1"/>
      <c r="C2683" s="16"/>
      <c r="D2683" s="1"/>
      <c r="E2683" s="1"/>
      <c r="F2683" s="1"/>
      <c r="G2683" s="1"/>
      <c r="H2683" s="11"/>
      <c r="I2683" s="11"/>
      <c r="J2683" s="11"/>
      <c r="K2683" s="2"/>
      <c r="L2683" s="2"/>
      <c r="M2683" s="1"/>
    </row>
    <row r="2684" spans="1:13" x14ac:dyDescent="0.2">
      <c r="A2684" s="1"/>
      <c r="B2684" s="1"/>
      <c r="C2684" s="16"/>
      <c r="D2684" s="1"/>
      <c r="E2684" s="1"/>
      <c r="F2684" s="1"/>
      <c r="G2684" s="1"/>
      <c r="H2684" s="11"/>
      <c r="I2684" s="11"/>
      <c r="J2684" s="11"/>
      <c r="K2684" s="2"/>
      <c r="L2684" s="2"/>
      <c r="M2684" s="1"/>
    </row>
    <row r="2685" spans="1:13" x14ac:dyDescent="0.2">
      <c r="A2685" s="1"/>
      <c r="B2685" s="1"/>
      <c r="C2685" s="16"/>
      <c r="D2685" s="1"/>
      <c r="E2685" s="1"/>
      <c r="F2685" s="1"/>
      <c r="G2685" s="1"/>
      <c r="H2685" s="11"/>
      <c r="I2685" s="11"/>
      <c r="J2685" s="11"/>
      <c r="K2685" s="2"/>
      <c r="L2685" s="2"/>
      <c r="M2685" s="1"/>
    </row>
    <row r="2686" spans="1:13" x14ac:dyDescent="0.2">
      <c r="A2686" s="1"/>
      <c r="B2686" s="1"/>
      <c r="C2686" s="16"/>
      <c r="D2686" s="1"/>
      <c r="E2686" s="1"/>
      <c r="F2686" s="1"/>
      <c r="G2686" s="1"/>
      <c r="H2686" s="11"/>
      <c r="I2686" s="11"/>
      <c r="J2686" s="11"/>
      <c r="K2686" s="2"/>
      <c r="L2686" s="2"/>
      <c r="M2686" s="1"/>
    </row>
    <row r="2687" spans="1:13" x14ac:dyDescent="0.2">
      <c r="A2687" s="1"/>
      <c r="B2687" s="1"/>
      <c r="C2687" s="16"/>
      <c r="D2687" s="1"/>
      <c r="E2687" s="1"/>
      <c r="F2687" s="1"/>
      <c r="G2687" s="1"/>
      <c r="H2687" s="11"/>
      <c r="I2687" s="11"/>
      <c r="J2687" s="11"/>
      <c r="K2687" s="2"/>
      <c r="L2687" s="2"/>
      <c r="M2687" s="1"/>
    </row>
    <row r="2688" spans="1:13" x14ac:dyDescent="0.2">
      <c r="A2688" s="1"/>
      <c r="B2688" s="1"/>
      <c r="C2688" s="16"/>
      <c r="D2688" s="1"/>
      <c r="E2688" s="1"/>
      <c r="F2688" s="1"/>
      <c r="G2688" s="1"/>
      <c r="H2688" s="11"/>
      <c r="I2688" s="11"/>
      <c r="J2688" s="11"/>
      <c r="K2688" s="2"/>
      <c r="L2688" s="2"/>
      <c r="M2688" s="1"/>
    </row>
    <row r="2689" spans="1:13" x14ac:dyDescent="0.2">
      <c r="A2689" s="1"/>
      <c r="B2689" s="1"/>
      <c r="C2689" s="16"/>
      <c r="D2689" s="1"/>
      <c r="E2689" s="1"/>
      <c r="F2689" s="1"/>
      <c r="G2689" s="1"/>
      <c r="H2689" s="11"/>
      <c r="I2689" s="11"/>
      <c r="J2689" s="11"/>
      <c r="K2689" s="2"/>
      <c r="L2689" s="2"/>
      <c r="M2689" s="1"/>
    </row>
    <row r="2690" spans="1:13" x14ac:dyDescent="0.2">
      <c r="A2690" s="1"/>
      <c r="B2690" s="1"/>
      <c r="C2690" s="16"/>
      <c r="D2690" s="1"/>
      <c r="E2690" s="1"/>
      <c r="F2690" s="1"/>
      <c r="G2690" s="1"/>
      <c r="H2690" s="11"/>
      <c r="I2690" s="11"/>
      <c r="J2690" s="11"/>
      <c r="K2690" s="2"/>
      <c r="L2690" s="2"/>
      <c r="M2690" s="1"/>
    </row>
    <row r="2691" spans="1:13" x14ac:dyDescent="0.2">
      <c r="A2691" s="1"/>
      <c r="B2691" s="1"/>
      <c r="C2691" s="16"/>
      <c r="D2691" s="1"/>
      <c r="E2691" s="1"/>
      <c r="F2691" s="1"/>
      <c r="G2691" s="1"/>
      <c r="H2691" s="11"/>
      <c r="I2691" s="11"/>
      <c r="J2691" s="11"/>
      <c r="K2691" s="2"/>
      <c r="L2691" s="2"/>
      <c r="M2691" s="1"/>
    </row>
    <row r="2692" spans="1:13" x14ac:dyDescent="0.2">
      <c r="A2692" s="1"/>
      <c r="B2692" s="1"/>
      <c r="C2692" s="16"/>
      <c r="D2692" s="1"/>
      <c r="E2692" s="1"/>
      <c r="F2692" s="1"/>
      <c r="G2692" s="1"/>
      <c r="H2692" s="11"/>
      <c r="I2692" s="11"/>
      <c r="J2692" s="11"/>
      <c r="K2692" s="2"/>
      <c r="L2692" s="2"/>
      <c r="M2692" s="1"/>
    </row>
    <row r="2693" spans="1:13" x14ac:dyDescent="0.2">
      <c r="A2693" s="1"/>
      <c r="B2693" s="1"/>
      <c r="C2693" s="16"/>
      <c r="D2693" s="1"/>
      <c r="E2693" s="1"/>
      <c r="F2693" s="1"/>
      <c r="G2693" s="1"/>
      <c r="H2693" s="11"/>
      <c r="I2693" s="11"/>
      <c r="J2693" s="11"/>
      <c r="K2693" s="2"/>
      <c r="L2693" s="2"/>
      <c r="M2693" s="1"/>
    </row>
    <row r="2694" spans="1:13" x14ac:dyDescent="0.2">
      <c r="A2694" s="1"/>
      <c r="B2694" s="1"/>
      <c r="C2694" s="16"/>
      <c r="D2694" s="1"/>
      <c r="E2694" s="1"/>
      <c r="F2694" s="1"/>
      <c r="G2694" s="1"/>
      <c r="H2694" s="11"/>
      <c r="I2694" s="11"/>
      <c r="J2694" s="11"/>
      <c r="K2694" s="2"/>
      <c r="L2694" s="2"/>
      <c r="M2694" s="1"/>
    </row>
    <row r="2695" spans="1:13" x14ac:dyDescent="0.2">
      <c r="A2695" s="1"/>
      <c r="B2695" s="1"/>
      <c r="C2695" s="16"/>
      <c r="D2695" s="1"/>
      <c r="E2695" s="1"/>
      <c r="F2695" s="1"/>
      <c r="G2695" s="1"/>
      <c r="H2695" s="11"/>
      <c r="I2695" s="11"/>
      <c r="J2695" s="11"/>
      <c r="K2695" s="2"/>
      <c r="L2695" s="2"/>
      <c r="M2695" s="1"/>
    </row>
    <row r="2696" spans="1:13" x14ac:dyDescent="0.2">
      <c r="A2696" s="1"/>
      <c r="B2696" s="1"/>
      <c r="C2696" s="16"/>
      <c r="D2696" s="1"/>
      <c r="E2696" s="1"/>
      <c r="F2696" s="1"/>
      <c r="G2696" s="1"/>
      <c r="H2696" s="11"/>
      <c r="I2696" s="11"/>
      <c r="J2696" s="11"/>
      <c r="K2696" s="2"/>
      <c r="L2696" s="2"/>
      <c r="M2696" s="1"/>
    </row>
    <row r="2697" spans="1:13" x14ac:dyDescent="0.2">
      <c r="A2697" s="1"/>
      <c r="B2697" s="1"/>
      <c r="C2697" s="16"/>
      <c r="D2697" s="1"/>
      <c r="E2697" s="1"/>
      <c r="F2697" s="1"/>
      <c r="G2697" s="1"/>
      <c r="H2697" s="11"/>
      <c r="I2697" s="11"/>
      <c r="J2697" s="11"/>
      <c r="K2697" s="2"/>
      <c r="L2697" s="2"/>
      <c r="M2697" s="1"/>
    </row>
    <row r="2698" spans="1:13" x14ac:dyDescent="0.2">
      <c r="A2698" s="1"/>
      <c r="B2698" s="1"/>
      <c r="C2698" s="16"/>
      <c r="D2698" s="1"/>
      <c r="E2698" s="1"/>
      <c r="F2698" s="1"/>
      <c r="G2698" s="1"/>
      <c r="H2698" s="11"/>
      <c r="I2698" s="11"/>
      <c r="J2698" s="11"/>
      <c r="K2698" s="2"/>
      <c r="L2698" s="2"/>
      <c r="M2698" s="1"/>
    </row>
    <row r="2699" spans="1:13" x14ac:dyDescent="0.2">
      <c r="A2699" s="1"/>
      <c r="B2699" s="1"/>
      <c r="C2699" s="16"/>
      <c r="D2699" s="1"/>
      <c r="E2699" s="1"/>
      <c r="F2699" s="1"/>
      <c r="G2699" s="1"/>
      <c r="H2699" s="11"/>
      <c r="I2699" s="11"/>
      <c r="J2699" s="11"/>
      <c r="K2699" s="2"/>
      <c r="L2699" s="2"/>
      <c r="M2699" s="1"/>
    </row>
    <row r="2700" spans="1:13" x14ac:dyDescent="0.2">
      <c r="A2700" s="1"/>
      <c r="B2700" s="1"/>
      <c r="C2700" s="16"/>
      <c r="D2700" s="1"/>
      <c r="E2700" s="1"/>
      <c r="F2700" s="1"/>
      <c r="G2700" s="1"/>
      <c r="H2700" s="11"/>
      <c r="I2700" s="11"/>
      <c r="J2700" s="11"/>
      <c r="K2700" s="2"/>
      <c r="L2700" s="2"/>
      <c r="M2700" s="1"/>
    </row>
    <row r="2701" spans="1:13" x14ac:dyDescent="0.2">
      <c r="A2701" s="1"/>
      <c r="B2701" s="1"/>
      <c r="C2701" s="16"/>
      <c r="D2701" s="1"/>
      <c r="E2701" s="1"/>
      <c r="F2701" s="1"/>
      <c r="G2701" s="1"/>
      <c r="H2701" s="11"/>
      <c r="I2701" s="11"/>
      <c r="J2701" s="11"/>
      <c r="K2701" s="2"/>
      <c r="L2701" s="2"/>
      <c r="M2701" s="1"/>
    </row>
    <row r="2702" spans="1:13" x14ac:dyDescent="0.2">
      <c r="A2702" s="1"/>
      <c r="B2702" s="1"/>
      <c r="C2702" s="16"/>
      <c r="D2702" s="1"/>
      <c r="E2702" s="1"/>
      <c r="F2702" s="1"/>
      <c r="G2702" s="1"/>
      <c r="H2702" s="11"/>
      <c r="I2702" s="11"/>
      <c r="J2702" s="11"/>
      <c r="K2702" s="2"/>
      <c r="L2702" s="2"/>
      <c r="M2702" s="1"/>
    </row>
    <row r="2703" spans="1:13" x14ac:dyDescent="0.2">
      <c r="A2703" s="1"/>
      <c r="B2703" s="1"/>
      <c r="C2703" s="16"/>
      <c r="D2703" s="1"/>
      <c r="E2703" s="1"/>
      <c r="F2703" s="1"/>
      <c r="G2703" s="1"/>
      <c r="H2703" s="11"/>
      <c r="I2703" s="11"/>
      <c r="J2703" s="11"/>
      <c r="K2703" s="2"/>
      <c r="L2703" s="2"/>
      <c r="M2703" s="1"/>
    </row>
    <row r="2704" spans="1:13" x14ac:dyDescent="0.2">
      <c r="A2704" s="1"/>
      <c r="B2704" s="1"/>
      <c r="C2704" s="16"/>
      <c r="D2704" s="1"/>
      <c r="E2704" s="1"/>
      <c r="F2704" s="1"/>
      <c r="G2704" s="1"/>
      <c r="H2704" s="11"/>
      <c r="I2704" s="11"/>
      <c r="J2704" s="11"/>
      <c r="K2704" s="2"/>
      <c r="L2704" s="2"/>
      <c r="M2704" s="1"/>
    </row>
    <row r="2705" spans="1:13" x14ac:dyDescent="0.2">
      <c r="A2705" s="1"/>
      <c r="B2705" s="1"/>
      <c r="C2705" s="16"/>
      <c r="D2705" s="1"/>
      <c r="E2705" s="1"/>
      <c r="F2705" s="1"/>
      <c r="G2705" s="1"/>
      <c r="H2705" s="11"/>
      <c r="I2705" s="11"/>
      <c r="J2705" s="11"/>
      <c r="K2705" s="2"/>
      <c r="L2705" s="2"/>
      <c r="M2705" s="1"/>
    </row>
    <row r="2706" spans="1:13" x14ac:dyDescent="0.2">
      <c r="A2706" s="1"/>
      <c r="B2706" s="1"/>
      <c r="C2706" s="16"/>
      <c r="D2706" s="1"/>
      <c r="E2706" s="1"/>
      <c r="F2706" s="1"/>
      <c r="G2706" s="1"/>
      <c r="H2706" s="11"/>
      <c r="I2706" s="11"/>
      <c r="J2706" s="11"/>
      <c r="K2706" s="2"/>
      <c r="L2706" s="2"/>
      <c r="M2706" s="1"/>
    </row>
    <row r="2707" spans="1:13" x14ac:dyDescent="0.2">
      <c r="A2707" s="1"/>
      <c r="B2707" s="1"/>
      <c r="C2707" s="16"/>
      <c r="D2707" s="1"/>
      <c r="E2707" s="1"/>
      <c r="F2707" s="1"/>
      <c r="G2707" s="1"/>
      <c r="H2707" s="11"/>
      <c r="I2707" s="11"/>
      <c r="J2707" s="11"/>
      <c r="K2707" s="2"/>
      <c r="L2707" s="2"/>
      <c r="M2707" s="1"/>
    </row>
    <row r="2708" spans="1:13" x14ac:dyDescent="0.2">
      <c r="A2708" s="1"/>
      <c r="B2708" s="1"/>
      <c r="C2708" s="16"/>
      <c r="D2708" s="1"/>
      <c r="E2708" s="1"/>
      <c r="F2708" s="1"/>
      <c r="G2708" s="1"/>
      <c r="H2708" s="11"/>
      <c r="I2708" s="11"/>
      <c r="J2708" s="11"/>
      <c r="K2708" s="2"/>
      <c r="L2708" s="2"/>
      <c r="M2708" s="1"/>
    </row>
    <row r="2709" spans="1:13" x14ac:dyDescent="0.2">
      <c r="A2709" s="1"/>
      <c r="B2709" s="1"/>
      <c r="C2709" s="16"/>
      <c r="D2709" s="1"/>
      <c r="E2709" s="1"/>
      <c r="F2709" s="1"/>
      <c r="G2709" s="1"/>
      <c r="H2709" s="11"/>
      <c r="I2709" s="11"/>
      <c r="J2709" s="11"/>
      <c r="K2709" s="2"/>
      <c r="L2709" s="2"/>
      <c r="M2709" s="1"/>
    </row>
    <row r="2710" spans="1:13" x14ac:dyDescent="0.2">
      <c r="A2710" s="1"/>
      <c r="B2710" s="1"/>
      <c r="C2710" s="16"/>
      <c r="D2710" s="1"/>
      <c r="E2710" s="1"/>
      <c r="F2710" s="1"/>
      <c r="G2710" s="1"/>
      <c r="H2710" s="11"/>
      <c r="I2710" s="11"/>
      <c r="J2710" s="11"/>
      <c r="K2710" s="2"/>
      <c r="L2710" s="2"/>
      <c r="M2710" s="1"/>
    </row>
    <row r="2711" spans="1:13" x14ac:dyDescent="0.2">
      <c r="A2711" s="1"/>
      <c r="B2711" s="1"/>
      <c r="C2711" s="16"/>
      <c r="D2711" s="1"/>
      <c r="E2711" s="1"/>
      <c r="F2711" s="1"/>
      <c r="G2711" s="1"/>
      <c r="H2711" s="11"/>
      <c r="I2711" s="11"/>
      <c r="J2711" s="11"/>
      <c r="K2711" s="2"/>
      <c r="L2711" s="2"/>
      <c r="M2711" s="1"/>
    </row>
    <row r="2712" spans="1:13" x14ac:dyDescent="0.2">
      <c r="A2712" s="1"/>
      <c r="B2712" s="1"/>
      <c r="C2712" s="16"/>
      <c r="D2712" s="1"/>
      <c r="E2712" s="1"/>
      <c r="F2712" s="1"/>
      <c r="G2712" s="1"/>
      <c r="H2712" s="11"/>
      <c r="I2712" s="11"/>
      <c r="J2712" s="11"/>
      <c r="K2712" s="2"/>
      <c r="L2712" s="2"/>
      <c r="M2712" s="1"/>
    </row>
    <row r="2713" spans="1:13" x14ac:dyDescent="0.2">
      <c r="A2713" s="1"/>
      <c r="B2713" s="1"/>
      <c r="C2713" s="16"/>
      <c r="D2713" s="1"/>
      <c r="E2713" s="1"/>
      <c r="F2713" s="1"/>
      <c r="G2713" s="1"/>
      <c r="H2713" s="11"/>
      <c r="I2713" s="11"/>
      <c r="J2713" s="11"/>
      <c r="K2713" s="2"/>
      <c r="L2713" s="2"/>
      <c r="M2713" s="1"/>
    </row>
    <row r="2714" spans="1:13" x14ac:dyDescent="0.2">
      <c r="A2714" s="1"/>
      <c r="B2714" s="1"/>
      <c r="C2714" s="16"/>
      <c r="D2714" s="1"/>
      <c r="E2714" s="1"/>
      <c r="F2714" s="1"/>
      <c r="G2714" s="1"/>
      <c r="H2714" s="11"/>
      <c r="I2714" s="11"/>
      <c r="J2714" s="11"/>
      <c r="K2714" s="2"/>
      <c r="L2714" s="2"/>
      <c r="M2714" s="1"/>
    </row>
    <row r="2715" spans="1:13" x14ac:dyDescent="0.2">
      <c r="A2715" s="1"/>
      <c r="B2715" s="1"/>
      <c r="C2715" s="16"/>
      <c r="D2715" s="1"/>
      <c r="E2715" s="1"/>
      <c r="F2715" s="1"/>
      <c r="G2715" s="1"/>
      <c r="H2715" s="11"/>
      <c r="I2715" s="11"/>
      <c r="J2715" s="11"/>
      <c r="K2715" s="2"/>
      <c r="L2715" s="2"/>
      <c r="M2715" s="1"/>
    </row>
    <row r="2716" spans="1:13" x14ac:dyDescent="0.2">
      <c r="A2716" s="1"/>
      <c r="B2716" s="1"/>
      <c r="C2716" s="16"/>
      <c r="D2716" s="1"/>
      <c r="E2716" s="1"/>
      <c r="F2716" s="1"/>
      <c r="G2716" s="1"/>
      <c r="H2716" s="11"/>
      <c r="I2716" s="11"/>
      <c r="J2716" s="11"/>
      <c r="K2716" s="2"/>
      <c r="L2716" s="2"/>
      <c r="M2716" s="1"/>
    </row>
    <row r="2717" spans="1:13" x14ac:dyDescent="0.2">
      <c r="A2717" s="1"/>
      <c r="B2717" s="1"/>
      <c r="C2717" s="16"/>
      <c r="D2717" s="1"/>
      <c r="E2717" s="1"/>
      <c r="F2717" s="1"/>
      <c r="G2717" s="1"/>
      <c r="H2717" s="11"/>
      <c r="I2717" s="11"/>
      <c r="J2717" s="11"/>
      <c r="K2717" s="2"/>
      <c r="L2717" s="2"/>
      <c r="M2717" s="1"/>
    </row>
    <row r="2718" spans="1:13" x14ac:dyDescent="0.2">
      <c r="A2718" s="1"/>
      <c r="B2718" s="1"/>
      <c r="C2718" s="16"/>
      <c r="D2718" s="1"/>
      <c r="E2718" s="1"/>
      <c r="F2718" s="1"/>
      <c r="G2718" s="1"/>
      <c r="H2718" s="11"/>
      <c r="I2718" s="11"/>
      <c r="J2718" s="11"/>
      <c r="K2718" s="2"/>
      <c r="L2718" s="2"/>
      <c r="M2718" s="1"/>
    </row>
    <row r="2719" spans="1:13" x14ac:dyDescent="0.2">
      <c r="A2719" s="1"/>
      <c r="B2719" s="1"/>
      <c r="C2719" s="16"/>
      <c r="D2719" s="1"/>
      <c r="E2719" s="1"/>
      <c r="F2719" s="1"/>
      <c r="G2719" s="1"/>
      <c r="H2719" s="11"/>
      <c r="I2719" s="11"/>
      <c r="J2719" s="11"/>
      <c r="K2719" s="2"/>
      <c r="L2719" s="2"/>
      <c r="M2719" s="1"/>
    </row>
    <row r="2720" spans="1:13" x14ac:dyDescent="0.2">
      <c r="A2720" s="1"/>
      <c r="B2720" s="1"/>
      <c r="C2720" s="16"/>
      <c r="D2720" s="1"/>
      <c r="E2720" s="1"/>
      <c r="F2720" s="1"/>
      <c r="G2720" s="1"/>
      <c r="H2720" s="11"/>
      <c r="I2720" s="11"/>
      <c r="J2720" s="11"/>
      <c r="K2720" s="2"/>
      <c r="L2720" s="2"/>
      <c r="M2720" s="1"/>
    </row>
    <row r="2721" spans="1:13" x14ac:dyDescent="0.2">
      <c r="A2721" s="1"/>
      <c r="B2721" s="1"/>
      <c r="C2721" s="16"/>
      <c r="D2721" s="1"/>
      <c r="E2721" s="1"/>
      <c r="F2721" s="1"/>
      <c r="G2721" s="1"/>
      <c r="H2721" s="11"/>
      <c r="I2721" s="11"/>
      <c r="J2721" s="11"/>
      <c r="K2721" s="2"/>
      <c r="L2721" s="2"/>
      <c r="M2721" s="1"/>
    </row>
    <row r="2722" spans="1:13" x14ac:dyDescent="0.2">
      <c r="A2722" s="1"/>
      <c r="B2722" s="1"/>
      <c r="C2722" s="16"/>
      <c r="D2722" s="1"/>
      <c r="E2722" s="1"/>
      <c r="F2722" s="1"/>
      <c r="G2722" s="1"/>
      <c r="H2722" s="11"/>
      <c r="I2722" s="11"/>
      <c r="J2722" s="11"/>
      <c r="K2722" s="2"/>
      <c r="L2722" s="2"/>
      <c r="M2722" s="1"/>
    </row>
    <row r="2723" spans="1:13" x14ac:dyDescent="0.2">
      <c r="A2723" s="1"/>
      <c r="B2723" s="1"/>
      <c r="C2723" s="16"/>
      <c r="D2723" s="1"/>
      <c r="E2723" s="1"/>
      <c r="F2723" s="1"/>
      <c r="G2723" s="1"/>
      <c r="H2723" s="11"/>
      <c r="I2723" s="11"/>
      <c r="J2723" s="11"/>
      <c r="K2723" s="2"/>
      <c r="L2723" s="2"/>
      <c r="M2723" s="1"/>
    </row>
    <row r="2724" spans="1:13" x14ac:dyDescent="0.2">
      <c r="A2724" s="1"/>
      <c r="B2724" s="1"/>
      <c r="C2724" s="16"/>
      <c r="D2724" s="1"/>
      <c r="E2724" s="1"/>
      <c r="F2724" s="1"/>
      <c r="G2724" s="1"/>
      <c r="H2724" s="11"/>
      <c r="I2724" s="11"/>
      <c r="J2724" s="11"/>
      <c r="K2724" s="2"/>
      <c r="L2724" s="2"/>
      <c r="M2724" s="1"/>
    </row>
    <row r="2725" spans="1:13" x14ac:dyDescent="0.2">
      <c r="A2725" s="1"/>
      <c r="B2725" s="1"/>
      <c r="C2725" s="16"/>
      <c r="D2725" s="1"/>
      <c r="E2725" s="1"/>
      <c r="F2725" s="1"/>
      <c r="G2725" s="1"/>
      <c r="H2725" s="11"/>
      <c r="I2725" s="11"/>
      <c r="J2725" s="11"/>
      <c r="K2725" s="2"/>
      <c r="L2725" s="2"/>
      <c r="M2725" s="1"/>
    </row>
    <row r="2726" spans="1:13" x14ac:dyDescent="0.2">
      <c r="A2726" s="1"/>
      <c r="B2726" s="1"/>
      <c r="C2726" s="16"/>
      <c r="D2726" s="1"/>
      <c r="E2726" s="1"/>
      <c r="F2726" s="1"/>
      <c r="G2726" s="1"/>
      <c r="H2726" s="11"/>
      <c r="I2726" s="11"/>
      <c r="J2726" s="11"/>
      <c r="K2726" s="2"/>
      <c r="L2726" s="2"/>
      <c r="M2726" s="1"/>
    </row>
    <row r="2727" spans="1:13" x14ac:dyDescent="0.2">
      <c r="A2727" s="1"/>
      <c r="B2727" s="1"/>
      <c r="C2727" s="16"/>
      <c r="D2727" s="1"/>
      <c r="E2727" s="1"/>
      <c r="F2727" s="1"/>
      <c r="G2727" s="1"/>
      <c r="H2727" s="11"/>
      <c r="I2727" s="11"/>
      <c r="J2727" s="11"/>
      <c r="K2727" s="2"/>
      <c r="L2727" s="2"/>
      <c r="M2727" s="1"/>
    </row>
    <row r="2728" spans="1:13" x14ac:dyDescent="0.2">
      <c r="A2728" s="1"/>
      <c r="B2728" s="1"/>
      <c r="C2728" s="16"/>
      <c r="D2728" s="1"/>
      <c r="E2728" s="1"/>
      <c r="F2728" s="1"/>
      <c r="G2728" s="1"/>
      <c r="H2728" s="11"/>
      <c r="I2728" s="11"/>
      <c r="J2728" s="11"/>
      <c r="K2728" s="2"/>
      <c r="L2728" s="2"/>
      <c r="M2728" s="1"/>
    </row>
    <row r="2729" spans="1:13" x14ac:dyDescent="0.2">
      <c r="A2729" s="1"/>
      <c r="B2729" s="1"/>
      <c r="C2729" s="16"/>
      <c r="D2729" s="1"/>
      <c r="E2729" s="1"/>
      <c r="F2729" s="1"/>
      <c r="G2729" s="1"/>
      <c r="H2729" s="11"/>
      <c r="I2729" s="11"/>
      <c r="J2729" s="11"/>
      <c r="K2729" s="2"/>
      <c r="L2729" s="2"/>
      <c r="M2729" s="1"/>
    </row>
    <row r="2730" spans="1:13" x14ac:dyDescent="0.2">
      <c r="A2730" s="1"/>
      <c r="B2730" s="1"/>
      <c r="C2730" s="16"/>
      <c r="D2730" s="1"/>
      <c r="E2730" s="1"/>
      <c r="F2730" s="1"/>
      <c r="G2730" s="1"/>
      <c r="H2730" s="11"/>
      <c r="I2730" s="11"/>
      <c r="J2730" s="11"/>
      <c r="K2730" s="2"/>
      <c r="L2730" s="2"/>
      <c r="M2730" s="1"/>
    </row>
    <row r="2731" spans="1:13" x14ac:dyDescent="0.2">
      <c r="A2731" s="1"/>
      <c r="B2731" s="1"/>
      <c r="C2731" s="16"/>
      <c r="D2731" s="1"/>
      <c r="E2731" s="1"/>
      <c r="F2731" s="1"/>
      <c r="G2731" s="1"/>
      <c r="H2731" s="11"/>
      <c r="I2731" s="11"/>
      <c r="J2731" s="11"/>
      <c r="K2731" s="2"/>
      <c r="L2731" s="2"/>
      <c r="M2731" s="1"/>
    </row>
    <row r="2732" spans="1:13" x14ac:dyDescent="0.2">
      <c r="A2732" s="1"/>
      <c r="B2732" s="1"/>
      <c r="C2732" s="16"/>
      <c r="D2732" s="1"/>
      <c r="E2732" s="1"/>
      <c r="F2732" s="1"/>
      <c r="G2732" s="1"/>
      <c r="H2732" s="11"/>
      <c r="I2732" s="11"/>
      <c r="J2732" s="11"/>
      <c r="K2732" s="2"/>
      <c r="L2732" s="2"/>
      <c r="M2732" s="1"/>
    </row>
    <row r="2733" spans="1:13" x14ac:dyDescent="0.2">
      <c r="A2733" s="1"/>
      <c r="B2733" s="1"/>
      <c r="C2733" s="16"/>
      <c r="D2733" s="1"/>
      <c r="E2733" s="1"/>
      <c r="F2733" s="1"/>
      <c r="G2733" s="1"/>
      <c r="H2733" s="11"/>
      <c r="I2733" s="11"/>
      <c r="J2733" s="11"/>
      <c r="K2733" s="2"/>
      <c r="L2733" s="2"/>
      <c r="M2733" s="1"/>
    </row>
    <row r="2734" spans="1:13" x14ac:dyDescent="0.2">
      <c r="A2734" s="1"/>
      <c r="B2734" s="1"/>
      <c r="C2734" s="16"/>
      <c r="D2734" s="1"/>
      <c r="E2734" s="1"/>
      <c r="F2734" s="1"/>
      <c r="G2734" s="1"/>
      <c r="H2734" s="11"/>
      <c r="I2734" s="11"/>
      <c r="J2734" s="11"/>
      <c r="K2734" s="2"/>
      <c r="L2734" s="2"/>
      <c r="M2734" s="1"/>
    </row>
    <row r="2735" spans="1:13" x14ac:dyDescent="0.2">
      <c r="A2735" s="1"/>
      <c r="B2735" s="1"/>
      <c r="C2735" s="16"/>
      <c r="D2735" s="1"/>
      <c r="E2735" s="1"/>
      <c r="F2735" s="1"/>
      <c r="G2735" s="1"/>
      <c r="H2735" s="11"/>
      <c r="I2735" s="11"/>
      <c r="J2735" s="11"/>
      <c r="K2735" s="2"/>
      <c r="L2735" s="2"/>
      <c r="M2735" s="1"/>
    </row>
    <row r="2736" spans="1:13" x14ac:dyDescent="0.2">
      <c r="A2736" s="1"/>
      <c r="B2736" s="1"/>
      <c r="C2736" s="16"/>
      <c r="D2736" s="1"/>
      <c r="E2736" s="1"/>
      <c r="F2736" s="1"/>
      <c r="G2736" s="1"/>
      <c r="H2736" s="11"/>
      <c r="I2736" s="11"/>
      <c r="J2736" s="11"/>
      <c r="K2736" s="2"/>
      <c r="L2736" s="2"/>
      <c r="M2736" s="1"/>
    </row>
    <row r="2737" spans="1:13" x14ac:dyDescent="0.2">
      <c r="A2737" s="1"/>
      <c r="B2737" s="1"/>
      <c r="C2737" s="16"/>
      <c r="D2737" s="1"/>
      <c r="E2737" s="1"/>
      <c r="F2737" s="1"/>
      <c r="G2737" s="1"/>
      <c r="H2737" s="11"/>
      <c r="I2737" s="11"/>
      <c r="J2737" s="11"/>
      <c r="K2737" s="2"/>
      <c r="L2737" s="2"/>
      <c r="M2737" s="1"/>
    </row>
    <row r="2738" spans="1:13" x14ac:dyDescent="0.2">
      <c r="A2738" s="1"/>
      <c r="B2738" s="1"/>
      <c r="C2738" s="16"/>
      <c r="D2738" s="1"/>
      <c r="E2738" s="1"/>
      <c r="F2738" s="1"/>
      <c r="G2738" s="1"/>
      <c r="H2738" s="11"/>
      <c r="I2738" s="11"/>
      <c r="J2738" s="11"/>
      <c r="K2738" s="2"/>
      <c r="L2738" s="2"/>
      <c r="M2738" s="1"/>
    </row>
    <row r="2739" spans="1:13" x14ac:dyDescent="0.2">
      <c r="A2739" s="1"/>
      <c r="B2739" s="1"/>
      <c r="C2739" s="16"/>
      <c r="D2739" s="1"/>
      <c r="E2739" s="1"/>
      <c r="F2739" s="1"/>
      <c r="G2739" s="1"/>
      <c r="H2739" s="11"/>
      <c r="I2739" s="11"/>
      <c r="J2739" s="11"/>
      <c r="K2739" s="2"/>
      <c r="L2739" s="2"/>
      <c r="M2739" s="1"/>
    </row>
    <row r="2740" spans="1:13" x14ac:dyDescent="0.2">
      <c r="A2740" s="1"/>
      <c r="B2740" s="1"/>
      <c r="C2740" s="16"/>
      <c r="D2740" s="1"/>
      <c r="E2740" s="1"/>
      <c r="F2740" s="1"/>
      <c r="G2740" s="1"/>
      <c r="H2740" s="11"/>
      <c r="I2740" s="11"/>
      <c r="J2740" s="11"/>
      <c r="K2740" s="2"/>
      <c r="L2740" s="2"/>
      <c r="M2740" s="1"/>
    </row>
    <row r="2741" spans="1:13" x14ac:dyDescent="0.2">
      <c r="A2741" s="1"/>
      <c r="B2741" s="1"/>
      <c r="C2741" s="16"/>
      <c r="D2741" s="1"/>
      <c r="E2741" s="1"/>
      <c r="F2741" s="1"/>
      <c r="G2741" s="1"/>
      <c r="H2741" s="11"/>
      <c r="I2741" s="11"/>
      <c r="J2741" s="11"/>
      <c r="K2741" s="2"/>
      <c r="L2741" s="2"/>
      <c r="M2741" s="1"/>
    </row>
    <row r="2742" spans="1:13" x14ac:dyDescent="0.2">
      <c r="A2742" s="1"/>
      <c r="B2742" s="1"/>
      <c r="C2742" s="16"/>
      <c r="D2742" s="1"/>
      <c r="E2742" s="1"/>
      <c r="F2742" s="1"/>
      <c r="G2742" s="1"/>
      <c r="H2742" s="11"/>
      <c r="I2742" s="11"/>
      <c r="J2742" s="11"/>
      <c r="K2742" s="2"/>
      <c r="L2742" s="2"/>
      <c r="M2742" s="1"/>
    </row>
    <row r="2743" spans="1:13" x14ac:dyDescent="0.2">
      <c r="A2743" s="1"/>
      <c r="B2743" s="1"/>
      <c r="C2743" s="16"/>
      <c r="D2743" s="1"/>
      <c r="E2743" s="1"/>
      <c r="F2743" s="1"/>
      <c r="G2743" s="1"/>
      <c r="H2743" s="11"/>
      <c r="I2743" s="11"/>
      <c r="J2743" s="11"/>
      <c r="K2743" s="2"/>
      <c r="L2743" s="2"/>
      <c r="M2743" s="1"/>
    </row>
    <row r="2744" spans="1:13" x14ac:dyDescent="0.2">
      <c r="A2744" s="1"/>
      <c r="B2744" s="1"/>
      <c r="C2744" s="16"/>
      <c r="D2744" s="1"/>
      <c r="E2744" s="1"/>
      <c r="F2744" s="1"/>
      <c r="G2744" s="1"/>
      <c r="H2744" s="11"/>
      <c r="I2744" s="11"/>
      <c r="J2744" s="11"/>
      <c r="K2744" s="2"/>
      <c r="L2744" s="2"/>
      <c r="M2744" s="1"/>
    </row>
    <row r="2745" spans="1:13" x14ac:dyDescent="0.2">
      <c r="A2745" s="1"/>
      <c r="B2745" s="1"/>
      <c r="C2745" s="16"/>
      <c r="D2745" s="1"/>
      <c r="E2745" s="1"/>
      <c r="F2745" s="1"/>
      <c r="G2745" s="1"/>
      <c r="H2745" s="11"/>
      <c r="I2745" s="11"/>
      <c r="J2745" s="11"/>
      <c r="K2745" s="2"/>
      <c r="L2745" s="2"/>
      <c r="M2745" s="1"/>
    </row>
    <row r="2746" spans="1:13" x14ac:dyDescent="0.2">
      <c r="A2746" s="1"/>
      <c r="B2746" s="1"/>
      <c r="C2746" s="16"/>
      <c r="D2746" s="1"/>
      <c r="E2746" s="1"/>
      <c r="F2746" s="1"/>
      <c r="G2746" s="1"/>
      <c r="H2746" s="11"/>
      <c r="I2746" s="11"/>
      <c r="J2746" s="11"/>
      <c r="K2746" s="2"/>
      <c r="L2746" s="2"/>
      <c r="M2746" s="1"/>
    </row>
    <row r="2747" spans="1:13" x14ac:dyDescent="0.2">
      <c r="A2747" s="1"/>
      <c r="B2747" s="1"/>
      <c r="C2747" s="16"/>
      <c r="D2747" s="1"/>
      <c r="E2747" s="1"/>
      <c r="F2747" s="1"/>
      <c r="G2747" s="1"/>
      <c r="H2747" s="11"/>
      <c r="I2747" s="11"/>
      <c r="J2747" s="11"/>
      <c r="K2747" s="2"/>
      <c r="L2747" s="2"/>
      <c r="M2747" s="1"/>
    </row>
    <row r="2748" spans="1:13" x14ac:dyDescent="0.2">
      <c r="A2748" s="1"/>
      <c r="B2748" s="1"/>
      <c r="C2748" s="16"/>
      <c r="D2748" s="1"/>
      <c r="E2748" s="1"/>
      <c r="F2748" s="1"/>
      <c r="G2748" s="1"/>
      <c r="H2748" s="11"/>
      <c r="I2748" s="11"/>
      <c r="J2748" s="11"/>
      <c r="K2748" s="2"/>
      <c r="L2748" s="2"/>
      <c r="M2748" s="1"/>
    </row>
    <row r="2749" spans="1:13" x14ac:dyDescent="0.2">
      <c r="A2749" s="1"/>
      <c r="B2749" s="1"/>
      <c r="C2749" s="16"/>
      <c r="D2749" s="1"/>
      <c r="E2749" s="1"/>
      <c r="F2749" s="1"/>
      <c r="G2749" s="1"/>
      <c r="H2749" s="11"/>
      <c r="I2749" s="11"/>
      <c r="J2749" s="11"/>
      <c r="K2749" s="2"/>
      <c r="L2749" s="2"/>
      <c r="M2749" s="1"/>
    </row>
    <row r="2750" spans="1:13" x14ac:dyDescent="0.2">
      <c r="A2750" s="1"/>
      <c r="B2750" s="1"/>
      <c r="C2750" s="16"/>
      <c r="D2750" s="1"/>
      <c r="E2750" s="1"/>
      <c r="F2750" s="1"/>
      <c r="G2750" s="1"/>
      <c r="H2750" s="11"/>
      <c r="I2750" s="11"/>
      <c r="J2750" s="11"/>
      <c r="K2750" s="2"/>
      <c r="L2750" s="2"/>
      <c r="M2750" s="1"/>
    </row>
    <row r="2751" spans="1:13" x14ac:dyDescent="0.2">
      <c r="A2751" s="1"/>
      <c r="B2751" s="1"/>
      <c r="C2751" s="16"/>
      <c r="D2751" s="1"/>
      <c r="E2751" s="1"/>
      <c r="F2751" s="1"/>
      <c r="G2751" s="1"/>
      <c r="H2751" s="11"/>
      <c r="I2751" s="11"/>
      <c r="J2751" s="11"/>
      <c r="K2751" s="2"/>
      <c r="L2751" s="2"/>
      <c r="M2751" s="1"/>
    </row>
    <row r="2752" spans="1:13" x14ac:dyDescent="0.2">
      <c r="A2752" s="1"/>
      <c r="B2752" s="1"/>
      <c r="C2752" s="16"/>
      <c r="D2752" s="1"/>
      <c r="E2752" s="1"/>
      <c r="F2752" s="1"/>
      <c r="G2752" s="1"/>
      <c r="H2752" s="11"/>
      <c r="I2752" s="11"/>
      <c r="J2752" s="11"/>
      <c r="K2752" s="2"/>
      <c r="L2752" s="2"/>
      <c r="M2752" s="1"/>
    </row>
    <row r="2753" spans="1:13" x14ac:dyDescent="0.2">
      <c r="A2753" s="1"/>
      <c r="B2753" s="1"/>
      <c r="C2753" s="16"/>
      <c r="D2753" s="1"/>
      <c r="E2753" s="1"/>
      <c r="F2753" s="1"/>
      <c r="G2753" s="1"/>
      <c r="H2753" s="11"/>
      <c r="I2753" s="11"/>
      <c r="J2753" s="11"/>
      <c r="K2753" s="2"/>
      <c r="L2753" s="2"/>
      <c r="M2753" s="1"/>
    </row>
    <row r="2754" spans="1:13" x14ac:dyDescent="0.2">
      <c r="A2754" s="1"/>
      <c r="B2754" s="1"/>
      <c r="C2754" s="16"/>
      <c r="D2754" s="1"/>
      <c r="E2754" s="1"/>
      <c r="F2754" s="1"/>
      <c r="G2754" s="1"/>
      <c r="H2754" s="11"/>
      <c r="I2754" s="11"/>
      <c r="J2754" s="11"/>
      <c r="K2754" s="2"/>
      <c r="L2754" s="2"/>
      <c r="M2754" s="1"/>
    </row>
    <row r="2755" spans="1:13" x14ac:dyDescent="0.2">
      <c r="A2755" s="1"/>
      <c r="B2755" s="1"/>
      <c r="C2755" s="16"/>
      <c r="D2755" s="1"/>
      <c r="E2755" s="1"/>
      <c r="F2755" s="1"/>
      <c r="G2755" s="1"/>
      <c r="H2755" s="11"/>
      <c r="I2755" s="11"/>
      <c r="J2755" s="11"/>
      <c r="K2755" s="2"/>
      <c r="L2755" s="2"/>
      <c r="M2755" s="1"/>
    </row>
    <row r="2756" spans="1:13" x14ac:dyDescent="0.2">
      <c r="A2756" s="1"/>
      <c r="B2756" s="1"/>
      <c r="C2756" s="16"/>
      <c r="D2756" s="1"/>
      <c r="E2756" s="1"/>
      <c r="F2756" s="1"/>
      <c r="G2756" s="1"/>
      <c r="H2756" s="11"/>
      <c r="I2756" s="11"/>
      <c r="J2756" s="11"/>
      <c r="K2756" s="2"/>
      <c r="L2756" s="2"/>
      <c r="M2756" s="1"/>
    </row>
    <row r="2757" spans="1:13" x14ac:dyDescent="0.2">
      <c r="A2757" s="1"/>
      <c r="B2757" s="1"/>
      <c r="C2757" s="16"/>
      <c r="D2757" s="1"/>
      <c r="E2757" s="1"/>
      <c r="F2757" s="1"/>
      <c r="G2757" s="1"/>
      <c r="H2757" s="11"/>
      <c r="I2757" s="11"/>
      <c r="J2757" s="11"/>
      <c r="K2757" s="2"/>
      <c r="L2757" s="2"/>
      <c r="M2757" s="1"/>
    </row>
    <row r="2758" spans="1:13" x14ac:dyDescent="0.2">
      <c r="A2758" s="1"/>
      <c r="B2758" s="1"/>
      <c r="C2758" s="16"/>
      <c r="D2758" s="1"/>
      <c r="E2758" s="1"/>
      <c r="F2758" s="1"/>
      <c r="G2758" s="1"/>
      <c r="H2758" s="11"/>
      <c r="I2758" s="11"/>
      <c r="J2758" s="11"/>
      <c r="K2758" s="2"/>
      <c r="L2758" s="2"/>
      <c r="M2758" s="1"/>
    </row>
    <row r="2759" spans="1:13" x14ac:dyDescent="0.2">
      <c r="A2759" s="1"/>
      <c r="B2759" s="1"/>
      <c r="C2759" s="16"/>
      <c r="D2759" s="1"/>
      <c r="E2759" s="1"/>
      <c r="F2759" s="1"/>
      <c r="G2759" s="1"/>
      <c r="H2759" s="11"/>
      <c r="I2759" s="11"/>
      <c r="J2759" s="11"/>
      <c r="K2759" s="2"/>
      <c r="L2759" s="2"/>
      <c r="M2759" s="1"/>
    </row>
    <row r="2760" spans="1:13" x14ac:dyDescent="0.2">
      <c r="A2760" s="1"/>
      <c r="B2760" s="1"/>
      <c r="C2760" s="16"/>
      <c r="D2760" s="1"/>
      <c r="E2760" s="1"/>
      <c r="F2760" s="1"/>
      <c r="G2760" s="1"/>
      <c r="H2760" s="11"/>
      <c r="I2760" s="11"/>
      <c r="J2760" s="11"/>
      <c r="K2760" s="2"/>
      <c r="L2760" s="2"/>
      <c r="M2760" s="1"/>
    </row>
    <row r="2761" spans="1:13" x14ac:dyDescent="0.2">
      <c r="A2761" s="1"/>
      <c r="B2761" s="1"/>
      <c r="C2761" s="16"/>
      <c r="D2761" s="1"/>
      <c r="E2761" s="1"/>
      <c r="F2761" s="1"/>
      <c r="G2761" s="1"/>
      <c r="H2761" s="11"/>
      <c r="I2761" s="11"/>
      <c r="J2761" s="11"/>
      <c r="K2761" s="2"/>
      <c r="L2761" s="2"/>
      <c r="M2761" s="1"/>
    </row>
    <row r="2762" spans="1:13" x14ac:dyDescent="0.2">
      <c r="A2762" s="1"/>
      <c r="B2762" s="1"/>
      <c r="C2762" s="16"/>
      <c r="D2762" s="1"/>
      <c r="E2762" s="1"/>
      <c r="F2762" s="1"/>
      <c r="G2762" s="1"/>
      <c r="H2762" s="11"/>
      <c r="I2762" s="11"/>
      <c r="J2762" s="11"/>
      <c r="K2762" s="2"/>
      <c r="L2762" s="2"/>
      <c r="M2762" s="1"/>
    </row>
    <row r="2763" spans="1:13" x14ac:dyDescent="0.2">
      <c r="A2763" s="1"/>
      <c r="B2763" s="1"/>
      <c r="C2763" s="16"/>
      <c r="D2763" s="1"/>
      <c r="E2763" s="1"/>
      <c r="F2763" s="1"/>
      <c r="G2763" s="1"/>
      <c r="H2763" s="11"/>
      <c r="I2763" s="11"/>
      <c r="J2763" s="11"/>
      <c r="K2763" s="2"/>
      <c r="L2763" s="2"/>
      <c r="M2763" s="1"/>
    </row>
    <row r="2764" spans="1:13" x14ac:dyDescent="0.2">
      <c r="A2764" s="1"/>
      <c r="B2764" s="1"/>
      <c r="C2764" s="16"/>
      <c r="D2764" s="1"/>
      <c r="E2764" s="1"/>
      <c r="F2764" s="1"/>
      <c r="G2764" s="1"/>
      <c r="H2764" s="11"/>
      <c r="I2764" s="11"/>
      <c r="J2764" s="11"/>
      <c r="K2764" s="2"/>
      <c r="L2764" s="2"/>
      <c r="M2764" s="1"/>
    </row>
    <row r="2765" spans="1:13" x14ac:dyDescent="0.2">
      <c r="A2765" s="1"/>
      <c r="B2765" s="1"/>
      <c r="C2765" s="16"/>
      <c r="D2765" s="1"/>
      <c r="E2765" s="1"/>
      <c r="F2765" s="1"/>
      <c r="G2765" s="1"/>
      <c r="H2765" s="11"/>
      <c r="I2765" s="11"/>
      <c r="J2765" s="11"/>
      <c r="K2765" s="2"/>
      <c r="L2765" s="2"/>
      <c r="M2765" s="1"/>
    </row>
    <row r="2766" spans="1:13" x14ac:dyDescent="0.2">
      <c r="A2766" s="1"/>
      <c r="B2766" s="1"/>
      <c r="C2766" s="16"/>
      <c r="D2766" s="1"/>
      <c r="E2766" s="1"/>
      <c r="F2766" s="1"/>
      <c r="G2766" s="1"/>
      <c r="H2766" s="11"/>
      <c r="I2766" s="11"/>
      <c r="J2766" s="11"/>
      <c r="K2766" s="2"/>
      <c r="L2766" s="2"/>
      <c r="M2766" s="1"/>
    </row>
    <row r="2767" spans="1:13" x14ac:dyDescent="0.2">
      <c r="A2767" s="1"/>
      <c r="B2767" s="1"/>
      <c r="C2767" s="16"/>
      <c r="D2767" s="1"/>
      <c r="E2767" s="1"/>
      <c r="F2767" s="1"/>
      <c r="G2767" s="1"/>
      <c r="H2767" s="11"/>
      <c r="I2767" s="11"/>
      <c r="J2767" s="11"/>
      <c r="K2767" s="2"/>
      <c r="L2767" s="2"/>
      <c r="M2767" s="1"/>
    </row>
    <row r="2768" spans="1:13" x14ac:dyDescent="0.2">
      <c r="A2768" s="1"/>
      <c r="B2768" s="1"/>
      <c r="C2768" s="16"/>
      <c r="D2768" s="1"/>
      <c r="E2768" s="1"/>
      <c r="F2768" s="1"/>
      <c r="G2768" s="1"/>
      <c r="H2768" s="11"/>
      <c r="I2768" s="11"/>
      <c r="J2768" s="11"/>
      <c r="K2768" s="2"/>
      <c r="L2768" s="2"/>
      <c r="M2768" s="1"/>
    </row>
    <row r="2769" spans="1:13" x14ac:dyDescent="0.2">
      <c r="A2769" s="1"/>
      <c r="B2769" s="1"/>
      <c r="C2769" s="16"/>
      <c r="D2769" s="1"/>
      <c r="E2769" s="1"/>
      <c r="F2769" s="1"/>
      <c r="G2769" s="1"/>
      <c r="H2769" s="11"/>
      <c r="I2769" s="11"/>
      <c r="J2769" s="11"/>
      <c r="K2769" s="2"/>
      <c r="L2769" s="2"/>
      <c r="M2769" s="1"/>
    </row>
    <row r="2770" spans="1:13" x14ac:dyDescent="0.2">
      <c r="A2770" s="1"/>
      <c r="B2770" s="1"/>
      <c r="C2770" s="16"/>
      <c r="D2770" s="1"/>
      <c r="E2770" s="1"/>
      <c r="F2770" s="1"/>
      <c r="G2770" s="1"/>
      <c r="H2770" s="11"/>
      <c r="I2770" s="11"/>
      <c r="J2770" s="11"/>
      <c r="K2770" s="2"/>
      <c r="L2770" s="2"/>
      <c r="M2770" s="1"/>
    </row>
    <row r="2771" spans="1:13" x14ac:dyDescent="0.2">
      <c r="A2771" s="1"/>
      <c r="B2771" s="1"/>
      <c r="C2771" s="16"/>
      <c r="D2771" s="1"/>
      <c r="E2771" s="1"/>
      <c r="F2771" s="1"/>
      <c r="G2771" s="1"/>
      <c r="H2771" s="11"/>
      <c r="I2771" s="11"/>
      <c r="J2771" s="11"/>
      <c r="K2771" s="2"/>
      <c r="L2771" s="2"/>
      <c r="M2771" s="1"/>
    </row>
    <row r="2772" spans="1:13" x14ac:dyDescent="0.2">
      <c r="A2772" s="1"/>
      <c r="B2772" s="1"/>
      <c r="C2772" s="16"/>
      <c r="D2772" s="1"/>
      <c r="E2772" s="1"/>
      <c r="F2772" s="1"/>
      <c r="G2772" s="1"/>
      <c r="H2772" s="11"/>
      <c r="I2772" s="11"/>
      <c r="J2772" s="11"/>
      <c r="K2772" s="2"/>
      <c r="L2772" s="2"/>
      <c r="M2772" s="1"/>
    </row>
    <row r="2773" spans="1:13" x14ac:dyDescent="0.2">
      <c r="A2773" s="1"/>
      <c r="B2773" s="1"/>
      <c r="C2773" s="16"/>
      <c r="D2773" s="1"/>
      <c r="E2773" s="1"/>
      <c r="F2773" s="1"/>
      <c r="G2773" s="1"/>
      <c r="H2773" s="11"/>
      <c r="I2773" s="11"/>
      <c r="J2773" s="11"/>
      <c r="K2773" s="2"/>
      <c r="L2773" s="2"/>
      <c r="M2773" s="1"/>
    </row>
    <row r="2774" spans="1:13" x14ac:dyDescent="0.2">
      <c r="A2774" s="1"/>
      <c r="B2774" s="1"/>
      <c r="C2774" s="16"/>
      <c r="D2774" s="1"/>
      <c r="E2774" s="1"/>
      <c r="F2774" s="1"/>
      <c r="G2774" s="1"/>
      <c r="H2774" s="11"/>
      <c r="I2774" s="11"/>
      <c r="J2774" s="11"/>
      <c r="K2774" s="2"/>
      <c r="L2774" s="2"/>
      <c r="M2774" s="1"/>
    </row>
    <row r="2775" spans="1:13" x14ac:dyDescent="0.2">
      <c r="A2775" s="1"/>
      <c r="B2775" s="1"/>
      <c r="C2775" s="16"/>
      <c r="D2775" s="1"/>
      <c r="E2775" s="1"/>
      <c r="F2775" s="1"/>
      <c r="G2775" s="1"/>
      <c r="H2775" s="11"/>
      <c r="I2775" s="11"/>
      <c r="J2775" s="11"/>
      <c r="K2775" s="2"/>
      <c r="L2775" s="2"/>
      <c r="M2775" s="1"/>
    </row>
    <row r="2776" spans="1:13" x14ac:dyDescent="0.2">
      <c r="A2776" s="1"/>
      <c r="B2776" s="1"/>
      <c r="C2776" s="16"/>
      <c r="D2776" s="1"/>
      <c r="E2776" s="1"/>
      <c r="F2776" s="1"/>
      <c r="G2776" s="1"/>
      <c r="H2776" s="11"/>
      <c r="I2776" s="11"/>
      <c r="J2776" s="11"/>
      <c r="K2776" s="2"/>
      <c r="L2776" s="2"/>
      <c r="M2776" s="1"/>
    </row>
    <row r="2777" spans="1:13" x14ac:dyDescent="0.2">
      <c r="A2777" s="1"/>
      <c r="B2777" s="1"/>
      <c r="C2777" s="16"/>
      <c r="D2777" s="1"/>
      <c r="E2777" s="1"/>
      <c r="F2777" s="1"/>
      <c r="G2777" s="1"/>
      <c r="H2777" s="11"/>
      <c r="I2777" s="11"/>
      <c r="J2777" s="11"/>
      <c r="K2777" s="2"/>
      <c r="L2777" s="2"/>
      <c r="M2777" s="1"/>
    </row>
    <row r="2778" spans="1:13" x14ac:dyDescent="0.2">
      <c r="A2778" s="1"/>
      <c r="B2778" s="1"/>
      <c r="C2778" s="16"/>
      <c r="D2778" s="1"/>
      <c r="E2778" s="1"/>
      <c r="F2778" s="1"/>
      <c r="G2778" s="1"/>
      <c r="H2778" s="11"/>
      <c r="I2778" s="11"/>
      <c r="J2778" s="11"/>
      <c r="K2778" s="2"/>
      <c r="L2778" s="2"/>
      <c r="M2778" s="1"/>
    </row>
    <row r="2779" spans="1:13" x14ac:dyDescent="0.2">
      <c r="A2779" s="1"/>
      <c r="B2779" s="1"/>
      <c r="C2779" s="16"/>
      <c r="D2779" s="1"/>
      <c r="E2779" s="1"/>
      <c r="F2779" s="1"/>
      <c r="G2779" s="1"/>
      <c r="H2779" s="11"/>
      <c r="I2779" s="11"/>
      <c r="J2779" s="11"/>
      <c r="K2779" s="2"/>
      <c r="L2779" s="2"/>
      <c r="M2779" s="1"/>
    </row>
    <row r="2780" spans="1:13" x14ac:dyDescent="0.2">
      <c r="A2780" s="1"/>
      <c r="B2780" s="1"/>
      <c r="C2780" s="16"/>
      <c r="D2780" s="1"/>
      <c r="E2780" s="1"/>
      <c r="F2780" s="1"/>
      <c r="G2780" s="1"/>
      <c r="H2780" s="11"/>
      <c r="I2780" s="11"/>
      <c r="J2780" s="11"/>
      <c r="K2780" s="2"/>
      <c r="L2780" s="2"/>
      <c r="M2780" s="1"/>
    </row>
    <row r="2781" spans="1:13" x14ac:dyDescent="0.2">
      <c r="A2781" s="1"/>
      <c r="B2781" s="1"/>
      <c r="C2781" s="16"/>
      <c r="D2781" s="1"/>
      <c r="E2781" s="1"/>
      <c r="F2781" s="1"/>
      <c r="G2781" s="1"/>
      <c r="H2781" s="11"/>
      <c r="I2781" s="11"/>
      <c r="J2781" s="11"/>
      <c r="K2781" s="2"/>
      <c r="L2781" s="2"/>
      <c r="M2781" s="1"/>
    </row>
    <row r="2782" spans="1:13" x14ac:dyDescent="0.2">
      <c r="A2782" s="1"/>
      <c r="B2782" s="1"/>
      <c r="C2782" s="16"/>
      <c r="D2782" s="1"/>
      <c r="E2782" s="1"/>
      <c r="F2782" s="1"/>
      <c r="G2782" s="1"/>
      <c r="H2782" s="11"/>
      <c r="I2782" s="11"/>
      <c r="J2782" s="11"/>
      <c r="K2782" s="2"/>
      <c r="L2782" s="2"/>
      <c r="M2782" s="1"/>
    </row>
    <row r="2783" spans="1:13" x14ac:dyDescent="0.2">
      <c r="A2783" s="1"/>
      <c r="B2783" s="1"/>
      <c r="C2783" s="16"/>
      <c r="D2783" s="1"/>
      <c r="E2783" s="1"/>
      <c r="F2783" s="1"/>
      <c r="G2783" s="1"/>
      <c r="H2783" s="11"/>
      <c r="I2783" s="11"/>
      <c r="J2783" s="11"/>
      <c r="K2783" s="2"/>
      <c r="L2783" s="2"/>
      <c r="M2783" s="1"/>
    </row>
    <row r="2784" spans="1:13" x14ac:dyDescent="0.2">
      <c r="A2784" s="1"/>
      <c r="B2784" s="1"/>
      <c r="C2784" s="16"/>
      <c r="D2784" s="1"/>
      <c r="E2784" s="1"/>
      <c r="F2784" s="1"/>
      <c r="G2784" s="1"/>
      <c r="H2784" s="11"/>
      <c r="I2784" s="11"/>
      <c r="J2784" s="11"/>
      <c r="K2784" s="2"/>
      <c r="L2784" s="2"/>
      <c r="M2784" s="1"/>
    </row>
    <row r="2785" spans="1:13" x14ac:dyDescent="0.2">
      <c r="A2785" s="1"/>
      <c r="B2785" s="1"/>
      <c r="C2785" s="16"/>
      <c r="D2785" s="1"/>
      <c r="E2785" s="1"/>
      <c r="F2785" s="1"/>
      <c r="G2785" s="1"/>
      <c r="H2785" s="11"/>
      <c r="I2785" s="11"/>
      <c r="J2785" s="11"/>
      <c r="K2785" s="2"/>
      <c r="L2785" s="2"/>
      <c r="M2785" s="1"/>
    </row>
    <row r="2786" spans="1:13" x14ac:dyDescent="0.2">
      <c r="A2786" s="1"/>
      <c r="B2786" s="1"/>
      <c r="C2786" s="16"/>
      <c r="D2786" s="1"/>
      <c r="E2786" s="1"/>
      <c r="F2786" s="1"/>
      <c r="G2786" s="1"/>
      <c r="H2786" s="11"/>
      <c r="I2786" s="11"/>
      <c r="J2786" s="11"/>
      <c r="K2786" s="2"/>
      <c r="L2786" s="2"/>
      <c r="M2786" s="1"/>
    </row>
    <row r="2787" spans="1:13" x14ac:dyDescent="0.2">
      <c r="A2787" s="1"/>
      <c r="B2787" s="1"/>
      <c r="C2787" s="16"/>
      <c r="D2787" s="1"/>
      <c r="E2787" s="1"/>
      <c r="F2787" s="1"/>
      <c r="G2787" s="1"/>
      <c r="H2787" s="11"/>
      <c r="I2787" s="11"/>
      <c r="J2787" s="11"/>
      <c r="K2787" s="2"/>
      <c r="L2787" s="2"/>
      <c r="M2787" s="1"/>
    </row>
    <row r="2788" spans="1:13" x14ac:dyDescent="0.2">
      <c r="A2788" s="1"/>
      <c r="B2788" s="1"/>
      <c r="C2788" s="16"/>
      <c r="D2788" s="1"/>
      <c r="E2788" s="1"/>
      <c r="F2788" s="1"/>
      <c r="G2788" s="1"/>
      <c r="H2788" s="11"/>
      <c r="I2788" s="11"/>
      <c r="J2788" s="11"/>
      <c r="K2788" s="2"/>
      <c r="L2788" s="2"/>
      <c r="M2788" s="1"/>
    </row>
    <row r="2789" spans="1:13" x14ac:dyDescent="0.2">
      <c r="A2789" s="1"/>
      <c r="B2789" s="1"/>
      <c r="C2789" s="16"/>
      <c r="D2789" s="1"/>
      <c r="E2789" s="1"/>
      <c r="F2789" s="1"/>
      <c r="G2789" s="1"/>
      <c r="H2789" s="11"/>
      <c r="I2789" s="11"/>
      <c r="J2789" s="11"/>
      <c r="K2789" s="2"/>
      <c r="L2789" s="2"/>
      <c r="M2789" s="1"/>
    </row>
    <row r="2790" spans="1:13" x14ac:dyDescent="0.2">
      <c r="A2790" s="1"/>
      <c r="B2790" s="1"/>
      <c r="C2790" s="16"/>
      <c r="D2790" s="1"/>
      <c r="E2790" s="1"/>
      <c r="F2790" s="1"/>
      <c r="G2790" s="1"/>
      <c r="H2790" s="11"/>
      <c r="I2790" s="11"/>
      <c r="J2790" s="11"/>
      <c r="K2790" s="2"/>
      <c r="L2790" s="2"/>
      <c r="M2790" s="1"/>
    </row>
    <row r="2791" spans="1:13" x14ac:dyDescent="0.2">
      <c r="A2791" s="1"/>
      <c r="B2791" s="1"/>
      <c r="C2791" s="16"/>
      <c r="D2791" s="1"/>
      <c r="E2791" s="1"/>
      <c r="F2791" s="1"/>
      <c r="G2791" s="1"/>
      <c r="H2791" s="11"/>
      <c r="I2791" s="11"/>
      <c r="J2791" s="11"/>
      <c r="K2791" s="2"/>
      <c r="L2791" s="2"/>
      <c r="M2791" s="1"/>
    </row>
    <row r="2792" spans="1:13" x14ac:dyDescent="0.2">
      <c r="A2792" s="1"/>
      <c r="B2792" s="1"/>
      <c r="C2792" s="16"/>
      <c r="D2792" s="1"/>
      <c r="E2792" s="1"/>
      <c r="F2792" s="1"/>
      <c r="G2792" s="1"/>
      <c r="H2792" s="11"/>
      <c r="I2792" s="11"/>
      <c r="J2792" s="11"/>
      <c r="K2792" s="2"/>
      <c r="L2792" s="2"/>
      <c r="M2792" s="1"/>
    </row>
    <row r="2793" spans="1:13" x14ac:dyDescent="0.2">
      <c r="A2793" s="1"/>
      <c r="B2793" s="1"/>
      <c r="C2793" s="16"/>
      <c r="D2793" s="1"/>
      <c r="E2793" s="1"/>
      <c r="F2793" s="1"/>
      <c r="G2793" s="1"/>
      <c r="H2793" s="11"/>
      <c r="I2793" s="11"/>
      <c r="J2793" s="11"/>
      <c r="K2793" s="2"/>
      <c r="L2793" s="2"/>
      <c r="M2793" s="1"/>
    </row>
    <row r="2794" spans="1:13" x14ac:dyDescent="0.2">
      <c r="A2794" s="1"/>
      <c r="B2794" s="1"/>
      <c r="C2794" s="16"/>
      <c r="D2794" s="1"/>
      <c r="E2794" s="1"/>
      <c r="F2794" s="1"/>
      <c r="G2794" s="1"/>
      <c r="H2794" s="11"/>
      <c r="I2794" s="11"/>
      <c r="J2794" s="11"/>
      <c r="K2794" s="2"/>
      <c r="L2794" s="2"/>
      <c r="M2794" s="1"/>
    </row>
    <row r="2795" spans="1:13" x14ac:dyDescent="0.2">
      <c r="A2795" s="1"/>
      <c r="B2795" s="1"/>
      <c r="C2795" s="16"/>
      <c r="D2795" s="1"/>
      <c r="E2795" s="1"/>
      <c r="F2795" s="1"/>
      <c r="G2795" s="1"/>
      <c r="H2795" s="11"/>
      <c r="I2795" s="11"/>
      <c r="J2795" s="11"/>
      <c r="K2795" s="2"/>
      <c r="L2795" s="2"/>
      <c r="M2795" s="1"/>
    </row>
    <row r="2796" spans="1:13" x14ac:dyDescent="0.2">
      <c r="A2796" s="1"/>
      <c r="B2796" s="1"/>
      <c r="C2796" s="16"/>
      <c r="D2796" s="1"/>
      <c r="E2796" s="1"/>
      <c r="F2796" s="1"/>
      <c r="G2796" s="1"/>
      <c r="H2796" s="11"/>
      <c r="I2796" s="11"/>
      <c r="J2796" s="11"/>
      <c r="K2796" s="2"/>
      <c r="L2796" s="2"/>
      <c r="M2796" s="1"/>
    </row>
    <row r="2797" spans="1:13" x14ac:dyDescent="0.2">
      <c r="A2797" s="1"/>
      <c r="B2797" s="1"/>
      <c r="C2797" s="16"/>
      <c r="D2797" s="1"/>
      <c r="E2797" s="1"/>
      <c r="F2797" s="1"/>
      <c r="G2797" s="1"/>
      <c r="H2797" s="11"/>
      <c r="I2797" s="11"/>
      <c r="J2797" s="11"/>
      <c r="K2797" s="2"/>
      <c r="L2797" s="2"/>
      <c r="M2797" s="1"/>
    </row>
    <row r="2798" spans="1:13" x14ac:dyDescent="0.2">
      <c r="A2798" s="1"/>
      <c r="B2798" s="1"/>
      <c r="C2798" s="16"/>
      <c r="D2798" s="1"/>
      <c r="E2798" s="1"/>
      <c r="F2798" s="1"/>
      <c r="G2798" s="1"/>
      <c r="H2798" s="11"/>
      <c r="I2798" s="11"/>
      <c r="J2798" s="11"/>
      <c r="K2798" s="2"/>
      <c r="L2798" s="2"/>
      <c r="M2798" s="1"/>
    </row>
    <row r="2799" spans="1:13" x14ac:dyDescent="0.2">
      <c r="A2799" s="1"/>
      <c r="B2799" s="1"/>
      <c r="C2799" s="16"/>
      <c r="D2799" s="1"/>
      <c r="E2799" s="1"/>
      <c r="F2799" s="1"/>
      <c r="G2799" s="1"/>
      <c r="H2799" s="11"/>
      <c r="I2799" s="11"/>
      <c r="J2799" s="11"/>
      <c r="K2799" s="2"/>
      <c r="L2799" s="2"/>
      <c r="M2799" s="1"/>
    </row>
    <row r="2800" spans="1:13" x14ac:dyDescent="0.2">
      <c r="A2800" s="1"/>
      <c r="B2800" s="1"/>
      <c r="C2800" s="16"/>
      <c r="D2800" s="1"/>
      <c r="E2800" s="1"/>
      <c r="F2800" s="1"/>
      <c r="G2800" s="1"/>
      <c r="H2800" s="11"/>
      <c r="I2800" s="11"/>
      <c r="J2800" s="11"/>
      <c r="K2800" s="2"/>
      <c r="L2800" s="2"/>
      <c r="M2800" s="1"/>
    </row>
    <row r="2801" spans="1:13" x14ac:dyDescent="0.2">
      <c r="A2801" s="1"/>
      <c r="B2801" s="1"/>
      <c r="C2801" s="16"/>
      <c r="D2801" s="1"/>
      <c r="E2801" s="1"/>
      <c r="F2801" s="1"/>
      <c r="G2801" s="1"/>
      <c r="H2801" s="11"/>
      <c r="I2801" s="11"/>
      <c r="J2801" s="11"/>
      <c r="K2801" s="2"/>
      <c r="L2801" s="2"/>
      <c r="M2801" s="1"/>
    </row>
    <row r="2802" spans="1:13" x14ac:dyDescent="0.2">
      <c r="A2802" s="1"/>
      <c r="B2802" s="1"/>
      <c r="C2802" s="16"/>
      <c r="D2802" s="1"/>
      <c r="E2802" s="1"/>
      <c r="F2802" s="1"/>
      <c r="G2802" s="1"/>
      <c r="H2802" s="11"/>
      <c r="I2802" s="11"/>
      <c r="J2802" s="11"/>
      <c r="K2802" s="2"/>
      <c r="L2802" s="2"/>
      <c r="M2802" s="1"/>
    </row>
    <row r="2803" spans="1:13" x14ac:dyDescent="0.2">
      <c r="A2803" s="1"/>
      <c r="B2803" s="1"/>
      <c r="C2803" s="16"/>
      <c r="D2803" s="1"/>
      <c r="E2803" s="1"/>
      <c r="F2803" s="1"/>
      <c r="G2803" s="1"/>
      <c r="H2803" s="11"/>
      <c r="I2803" s="11"/>
      <c r="J2803" s="11"/>
      <c r="K2803" s="2"/>
      <c r="L2803" s="2"/>
      <c r="M2803" s="1"/>
    </row>
    <row r="2804" spans="1:13" x14ac:dyDescent="0.2">
      <c r="A2804" s="1"/>
      <c r="B2804" s="1"/>
      <c r="C2804" s="16"/>
      <c r="D2804" s="1"/>
      <c r="E2804" s="1"/>
      <c r="F2804" s="1"/>
      <c r="G2804" s="1"/>
      <c r="H2804" s="11"/>
      <c r="I2804" s="11"/>
      <c r="J2804" s="11"/>
      <c r="K2804" s="2"/>
      <c r="L2804" s="2"/>
      <c r="M2804" s="1"/>
    </row>
    <row r="2805" spans="1:13" x14ac:dyDescent="0.2">
      <c r="A2805" s="1"/>
      <c r="B2805" s="1"/>
      <c r="C2805" s="16"/>
      <c r="D2805" s="1"/>
      <c r="E2805" s="1"/>
      <c r="F2805" s="1"/>
      <c r="G2805" s="1"/>
      <c r="H2805" s="11"/>
      <c r="I2805" s="11"/>
      <c r="J2805" s="11"/>
      <c r="K2805" s="2"/>
      <c r="L2805" s="2"/>
      <c r="M2805" s="1"/>
    </row>
    <row r="2806" spans="1:13" x14ac:dyDescent="0.2">
      <c r="A2806" s="1"/>
      <c r="B2806" s="1"/>
      <c r="C2806" s="16"/>
      <c r="D2806" s="1"/>
      <c r="E2806" s="1"/>
      <c r="F2806" s="1"/>
      <c r="G2806" s="1"/>
      <c r="H2806" s="11"/>
      <c r="I2806" s="11"/>
      <c r="J2806" s="11"/>
      <c r="K2806" s="2"/>
      <c r="L2806" s="2"/>
      <c r="M2806" s="1"/>
    </row>
    <row r="2807" spans="1:13" x14ac:dyDescent="0.2">
      <c r="A2807" s="1"/>
      <c r="B2807" s="1"/>
      <c r="C2807" s="16"/>
      <c r="D2807" s="1"/>
      <c r="E2807" s="1"/>
      <c r="F2807" s="1"/>
      <c r="G2807" s="1"/>
      <c r="H2807" s="11"/>
      <c r="I2807" s="11"/>
      <c r="J2807" s="11"/>
      <c r="K2807" s="2"/>
      <c r="L2807" s="2"/>
      <c r="M2807" s="1"/>
    </row>
    <row r="2808" spans="1:13" x14ac:dyDescent="0.2">
      <c r="A2808" s="1"/>
      <c r="B2808" s="1"/>
      <c r="C2808" s="16"/>
      <c r="D2808" s="1"/>
      <c r="E2808" s="1"/>
      <c r="F2808" s="1"/>
      <c r="G2808" s="1"/>
      <c r="H2808" s="11"/>
      <c r="I2808" s="11"/>
      <c r="J2808" s="11"/>
      <c r="K2808" s="2"/>
      <c r="L2808" s="2"/>
      <c r="M2808" s="1"/>
    </row>
    <row r="2809" spans="1:13" x14ac:dyDescent="0.2">
      <c r="A2809" s="1"/>
      <c r="B2809" s="1"/>
      <c r="C2809" s="16"/>
      <c r="D2809" s="1"/>
      <c r="E2809" s="1"/>
      <c r="F2809" s="1"/>
      <c r="G2809" s="1"/>
      <c r="H2809" s="11"/>
      <c r="I2809" s="11"/>
      <c r="J2809" s="11"/>
      <c r="K2809" s="2"/>
      <c r="L2809" s="2"/>
      <c r="M2809" s="1"/>
    </row>
    <row r="2810" spans="1:13" x14ac:dyDescent="0.2">
      <c r="A2810" s="1"/>
      <c r="B2810" s="1"/>
      <c r="C2810" s="16"/>
      <c r="D2810" s="1"/>
      <c r="E2810" s="1"/>
      <c r="F2810" s="1"/>
      <c r="G2810" s="1"/>
      <c r="H2810" s="11"/>
      <c r="I2810" s="11"/>
      <c r="J2810" s="11"/>
      <c r="K2810" s="2"/>
      <c r="L2810" s="2"/>
      <c r="M2810" s="1"/>
    </row>
    <row r="2811" spans="1:13" x14ac:dyDescent="0.2">
      <c r="A2811" s="1"/>
      <c r="B2811" s="1"/>
      <c r="C2811" s="16"/>
      <c r="D2811" s="1"/>
      <c r="E2811" s="1"/>
      <c r="F2811" s="1"/>
      <c r="G2811" s="1"/>
      <c r="H2811" s="11"/>
      <c r="I2811" s="11"/>
      <c r="J2811" s="11"/>
      <c r="K2811" s="2"/>
      <c r="L2811" s="2"/>
      <c r="M2811" s="1"/>
    </row>
    <row r="2812" spans="1:13" x14ac:dyDescent="0.2">
      <c r="A2812" s="1"/>
      <c r="B2812" s="1"/>
      <c r="C2812" s="16"/>
      <c r="D2812" s="1"/>
      <c r="E2812" s="1"/>
      <c r="F2812" s="1"/>
      <c r="G2812" s="1"/>
      <c r="H2812" s="11"/>
      <c r="I2812" s="11"/>
      <c r="J2812" s="11"/>
      <c r="K2812" s="2"/>
      <c r="L2812" s="2"/>
      <c r="M2812" s="1"/>
    </row>
    <row r="2813" spans="1:13" x14ac:dyDescent="0.2">
      <c r="A2813" s="1"/>
      <c r="B2813" s="1"/>
      <c r="C2813" s="16"/>
      <c r="D2813" s="1"/>
      <c r="E2813" s="1"/>
      <c r="F2813" s="1"/>
      <c r="G2813" s="1"/>
      <c r="H2813" s="11"/>
      <c r="I2813" s="11"/>
      <c r="J2813" s="11"/>
      <c r="K2813" s="2"/>
      <c r="L2813" s="2"/>
      <c r="M2813" s="1"/>
    </row>
    <row r="2814" spans="1:13" x14ac:dyDescent="0.2">
      <c r="A2814" s="1"/>
      <c r="B2814" s="1"/>
      <c r="C2814" s="16"/>
      <c r="D2814" s="1"/>
      <c r="E2814" s="1"/>
      <c r="F2814" s="1"/>
      <c r="G2814" s="1"/>
      <c r="H2814" s="11"/>
      <c r="I2814" s="11"/>
      <c r="J2814" s="11"/>
      <c r="K2814" s="2"/>
      <c r="L2814" s="2"/>
      <c r="M2814" s="1"/>
    </row>
    <row r="2815" spans="1:13" x14ac:dyDescent="0.2">
      <c r="A2815" s="1"/>
      <c r="B2815" s="1"/>
      <c r="C2815" s="16"/>
      <c r="D2815" s="1"/>
      <c r="E2815" s="1"/>
      <c r="F2815" s="1"/>
      <c r="G2815" s="1"/>
      <c r="H2815" s="11"/>
      <c r="I2815" s="11"/>
      <c r="J2815" s="11"/>
      <c r="K2815" s="2"/>
      <c r="L2815" s="2"/>
      <c r="M2815" s="1"/>
    </row>
    <row r="2816" spans="1:13" x14ac:dyDescent="0.2">
      <c r="A2816" s="1"/>
      <c r="B2816" s="1"/>
      <c r="C2816" s="16"/>
      <c r="D2816" s="1"/>
      <c r="E2816" s="1"/>
      <c r="F2816" s="1"/>
      <c r="G2816" s="1"/>
      <c r="H2816" s="11"/>
      <c r="I2816" s="11"/>
      <c r="J2816" s="11"/>
      <c r="K2816" s="2"/>
      <c r="L2816" s="2"/>
      <c r="M2816" s="1"/>
    </row>
    <row r="2817" spans="1:13" x14ac:dyDescent="0.2">
      <c r="A2817" s="1"/>
      <c r="B2817" s="1"/>
      <c r="C2817" s="16"/>
      <c r="D2817" s="1"/>
      <c r="E2817" s="1"/>
      <c r="F2817" s="1"/>
      <c r="G2817" s="1"/>
      <c r="H2817" s="11"/>
      <c r="I2817" s="11"/>
      <c r="J2817" s="11"/>
      <c r="K2817" s="2"/>
      <c r="L2817" s="2"/>
      <c r="M2817" s="1"/>
    </row>
    <row r="2818" spans="1:13" x14ac:dyDescent="0.2">
      <c r="A2818" s="1"/>
      <c r="B2818" s="1"/>
      <c r="C2818" s="16"/>
      <c r="D2818" s="1"/>
      <c r="E2818" s="1"/>
      <c r="F2818" s="1"/>
      <c r="G2818" s="1"/>
      <c r="H2818" s="11"/>
      <c r="I2818" s="11"/>
      <c r="J2818" s="11"/>
      <c r="K2818" s="2"/>
      <c r="L2818" s="2"/>
      <c r="M2818" s="1"/>
    </row>
    <row r="2819" spans="1:13" x14ac:dyDescent="0.2">
      <c r="A2819" s="1"/>
      <c r="B2819" s="1"/>
      <c r="C2819" s="16"/>
      <c r="D2819" s="1"/>
      <c r="E2819" s="1"/>
      <c r="F2819" s="1"/>
      <c r="G2819" s="1"/>
      <c r="H2819" s="11"/>
      <c r="I2819" s="11"/>
      <c r="J2819" s="11"/>
      <c r="K2819" s="2"/>
      <c r="L2819" s="2"/>
      <c r="M2819" s="1"/>
    </row>
    <row r="2820" spans="1:13" x14ac:dyDescent="0.2">
      <c r="A2820" s="1"/>
      <c r="B2820" s="1"/>
      <c r="C2820" s="16"/>
      <c r="D2820" s="1"/>
      <c r="E2820" s="1"/>
      <c r="F2820" s="1"/>
      <c r="G2820" s="1"/>
      <c r="H2820" s="11"/>
      <c r="I2820" s="11"/>
      <c r="J2820" s="11"/>
      <c r="K2820" s="2"/>
      <c r="L2820" s="2"/>
      <c r="M2820" s="1"/>
    </row>
    <row r="2821" spans="1:13" x14ac:dyDescent="0.2">
      <c r="A2821" s="1"/>
      <c r="B2821" s="1"/>
      <c r="C2821" s="16"/>
      <c r="D2821" s="1"/>
      <c r="E2821" s="1"/>
      <c r="F2821" s="1"/>
      <c r="G2821" s="1"/>
      <c r="H2821" s="11"/>
      <c r="I2821" s="11"/>
      <c r="J2821" s="11"/>
      <c r="K2821" s="2"/>
      <c r="L2821" s="2"/>
      <c r="M2821" s="1"/>
    </row>
    <row r="2822" spans="1:13" x14ac:dyDescent="0.2">
      <c r="A2822" s="1"/>
      <c r="B2822" s="1"/>
      <c r="C2822" s="16"/>
      <c r="D2822" s="1"/>
      <c r="E2822" s="1"/>
      <c r="F2822" s="1"/>
      <c r="G2822" s="1"/>
      <c r="H2822" s="11"/>
      <c r="I2822" s="11"/>
      <c r="J2822" s="11"/>
      <c r="K2822" s="2"/>
      <c r="L2822" s="2"/>
      <c r="M2822" s="1"/>
    </row>
    <row r="2823" spans="1:13" x14ac:dyDescent="0.2">
      <c r="A2823" s="1"/>
      <c r="B2823" s="1"/>
      <c r="C2823" s="16"/>
      <c r="D2823" s="1"/>
      <c r="E2823" s="1"/>
      <c r="F2823" s="1"/>
      <c r="G2823" s="1"/>
      <c r="H2823" s="11"/>
      <c r="I2823" s="11"/>
      <c r="J2823" s="11"/>
      <c r="K2823" s="2"/>
      <c r="L2823" s="2"/>
      <c r="M2823" s="1"/>
    </row>
    <row r="2824" spans="1:13" x14ac:dyDescent="0.2">
      <c r="A2824" s="1"/>
      <c r="B2824" s="1"/>
      <c r="C2824" s="16"/>
      <c r="D2824" s="1"/>
      <c r="E2824" s="1"/>
      <c r="F2824" s="1"/>
      <c r="G2824" s="1"/>
      <c r="H2824" s="11"/>
      <c r="I2824" s="11"/>
      <c r="J2824" s="11"/>
      <c r="K2824" s="2"/>
      <c r="L2824" s="2"/>
      <c r="M2824" s="1"/>
    </row>
    <row r="2825" spans="1:13" x14ac:dyDescent="0.2">
      <c r="A2825" s="1"/>
      <c r="B2825" s="1"/>
      <c r="C2825" s="16"/>
      <c r="D2825" s="1"/>
      <c r="E2825" s="1"/>
      <c r="F2825" s="1"/>
      <c r="G2825" s="1"/>
      <c r="H2825" s="11"/>
      <c r="I2825" s="11"/>
      <c r="J2825" s="11"/>
      <c r="K2825" s="2"/>
      <c r="L2825" s="2"/>
      <c r="M2825" s="1"/>
    </row>
    <row r="2826" spans="1:13" x14ac:dyDescent="0.2">
      <c r="A2826" s="1"/>
      <c r="B2826" s="1"/>
      <c r="C2826" s="16"/>
      <c r="D2826" s="1"/>
      <c r="E2826" s="1"/>
      <c r="F2826" s="1"/>
      <c r="G2826" s="1"/>
      <c r="H2826" s="11"/>
      <c r="I2826" s="11"/>
      <c r="J2826" s="11"/>
      <c r="K2826" s="2"/>
      <c r="L2826" s="2"/>
      <c r="M2826" s="1"/>
    </row>
    <row r="2827" spans="1:13" x14ac:dyDescent="0.2">
      <c r="A2827" s="1"/>
      <c r="B2827" s="1"/>
      <c r="C2827" s="16"/>
      <c r="D2827" s="1"/>
      <c r="E2827" s="1"/>
      <c r="F2827" s="1"/>
      <c r="G2827" s="1"/>
      <c r="H2827" s="11"/>
      <c r="I2827" s="11"/>
      <c r="J2827" s="11"/>
      <c r="K2827" s="2"/>
      <c r="L2827" s="2"/>
      <c r="M2827" s="1"/>
    </row>
    <row r="2828" spans="1:13" x14ac:dyDescent="0.2">
      <c r="A2828" s="1"/>
      <c r="B2828" s="1"/>
      <c r="C2828" s="16"/>
      <c r="D2828" s="1"/>
      <c r="E2828" s="1"/>
      <c r="F2828" s="1"/>
      <c r="G2828" s="1"/>
      <c r="H2828" s="11"/>
      <c r="I2828" s="11"/>
      <c r="J2828" s="11"/>
      <c r="K2828" s="2"/>
      <c r="L2828" s="2"/>
      <c r="M2828" s="1"/>
    </row>
    <row r="2829" spans="1:13" x14ac:dyDescent="0.2">
      <c r="A2829" s="1"/>
      <c r="B2829" s="1"/>
      <c r="C2829" s="16"/>
      <c r="D2829" s="1"/>
      <c r="E2829" s="1"/>
      <c r="F2829" s="1"/>
      <c r="G2829" s="1"/>
      <c r="H2829" s="11"/>
      <c r="I2829" s="11"/>
      <c r="J2829" s="11"/>
      <c r="K2829" s="2"/>
      <c r="L2829" s="2"/>
      <c r="M2829" s="1"/>
    </row>
    <row r="2830" spans="1:13" x14ac:dyDescent="0.2">
      <c r="A2830" s="1"/>
      <c r="B2830" s="1"/>
      <c r="C2830" s="16"/>
      <c r="D2830" s="1"/>
      <c r="E2830" s="1"/>
      <c r="F2830" s="1"/>
      <c r="G2830" s="1"/>
      <c r="H2830" s="11"/>
      <c r="I2830" s="11"/>
      <c r="J2830" s="11"/>
      <c r="K2830" s="2"/>
      <c r="L2830" s="2"/>
      <c r="M2830" s="1"/>
    </row>
    <row r="2831" spans="1:13" x14ac:dyDescent="0.2">
      <c r="A2831" s="1"/>
      <c r="B2831" s="1"/>
      <c r="C2831" s="16"/>
      <c r="D2831" s="1"/>
      <c r="E2831" s="1"/>
      <c r="F2831" s="1"/>
      <c r="G2831" s="1"/>
      <c r="H2831" s="11"/>
      <c r="I2831" s="11"/>
      <c r="J2831" s="11"/>
      <c r="K2831" s="2"/>
      <c r="L2831" s="2"/>
      <c r="M2831" s="1"/>
    </row>
    <row r="2832" spans="1:13" x14ac:dyDescent="0.2">
      <c r="A2832" s="1"/>
      <c r="B2832" s="1"/>
      <c r="C2832" s="16"/>
      <c r="D2832" s="1"/>
      <c r="E2832" s="1"/>
      <c r="F2832" s="1"/>
      <c r="G2832" s="1"/>
      <c r="H2832" s="11"/>
      <c r="I2832" s="11"/>
      <c r="J2832" s="11"/>
      <c r="K2832" s="2"/>
      <c r="L2832" s="2"/>
      <c r="M2832" s="1"/>
    </row>
    <row r="2833" spans="1:13" x14ac:dyDescent="0.2">
      <c r="A2833" s="1"/>
      <c r="B2833" s="1"/>
      <c r="C2833" s="16"/>
      <c r="D2833" s="1"/>
      <c r="E2833" s="1"/>
      <c r="F2833" s="1"/>
      <c r="G2833" s="1"/>
      <c r="H2833" s="11"/>
      <c r="I2833" s="11"/>
      <c r="J2833" s="11"/>
      <c r="K2833" s="2"/>
      <c r="L2833" s="2"/>
      <c r="M2833" s="1"/>
    </row>
    <row r="2834" spans="1:13" x14ac:dyDescent="0.2">
      <c r="A2834" s="1"/>
      <c r="B2834" s="1"/>
      <c r="C2834" s="16"/>
      <c r="D2834" s="1"/>
      <c r="E2834" s="1"/>
      <c r="F2834" s="1"/>
      <c r="G2834" s="1"/>
      <c r="H2834" s="11"/>
      <c r="I2834" s="11"/>
      <c r="J2834" s="11"/>
      <c r="K2834" s="2"/>
      <c r="L2834" s="2"/>
      <c r="M2834" s="1"/>
    </row>
    <row r="2835" spans="1:13" x14ac:dyDescent="0.2">
      <c r="A2835" s="1"/>
      <c r="B2835" s="1"/>
      <c r="C2835" s="16"/>
      <c r="D2835" s="1"/>
      <c r="E2835" s="1"/>
      <c r="F2835" s="1"/>
      <c r="G2835" s="1"/>
      <c r="H2835" s="11"/>
      <c r="I2835" s="11"/>
      <c r="J2835" s="11"/>
      <c r="K2835" s="2"/>
      <c r="L2835" s="2"/>
      <c r="M2835" s="1"/>
    </row>
    <row r="2836" spans="1:13" x14ac:dyDescent="0.2">
      <c r="A2836" s="1"/>
      <c r="B2836" s="1"/>
      <c r="C2836" s="16"/>
      <c r="D2836" s="1"/>
      <c r="E2836" s="1"/>
      <c r="F2836" s="1"/>
      <c r="G2836" s="1"/>
      <c r="H2836" s="11"/>
      <c r="I2836" s="11"/>
      <c r="J2836" s="11"/>
      <c r="K2836" s="2"/>
      <c r="L2836" s="2"/>
      <c r="M2836" s="1"/>
    </row>
    <row r="2837" spans="1:13" x14ac:dyDescent="0.2">
      <c r="A2837" s="1"/>
      <c r="B2837" s="1"/>
      <c r="C2837" s="16"/>
      <c r="D2837" s="1"/>
      <c r="E2837" s="1"/>
      <c r="F2837" s="1"/>
      <c r="G2837" s="1"/>
      <c r="H2837" s="11"/>
      <c r="I2837" s="11"/>
      <c r="J2837" s="11"/>
      <c r="K2837" s="2"/>
      <c r="L2837" s="2"/>
      <c r="M2837" s="1"/>
    </row>
    <row r="2838" spans="1:13" x14ac:dyDescent="0.2">
      <c r="A2838" s="1"/>
      <c r="B2838" s="1"/>
      <c r="C2838" s="16"/>
      <c r="D2838" s="1"/>
      <c r="E2838" s="1"/>
      <c r="F2838" s="1"/>
      <c r="G2838" s="1"/>
      <c r="H2838" s="11"/>
      <c r="I2838" s="11"/>
      <c r="J2838" s="11"/>
      <c r="K2838" s="2"/>
      <c r="L2838" s="2"/>
      <c r="M2838" s="1"/>
    </row>
    <row r="2839" spans="1:13" x14ac:dyDescent="0.2">
      <c r="A2839" s="1"/>
      <c r="B2839" s="1"/>
      <c r="C2839" s="16"/>
      <c r="D2839" s="1"/>
      <c r="E2839" s="1"/>
      <c r="F2839" s="1"/>
      <c r="G2839" s="1"/>
      <c r="H2839" s="11"/>
      <c r="I2839" s="11"/>
      <c r="J2839" s="11"/>
      <c r="K2839" s="2"/>
      <c r="L2839" s="2"/>
      <c r="M2839" s="1"/>
    </row>
    <row r="2840" spans="1:13" x14ac:dyDescent="0.2">
      <c r="A2840" s="1"/>
      <c r="B2840" s="1"/>
      <c r="C2840" s="16"/>
      <c r="D2840" s="1"/>
      <c r="E2840" s="1"/>
      <c r="F2840" s="1"/>
      <c r="G2840" s="1"/>
      <c r="H2840" s="11"/>
      <c r="I2840" s="11"/>
      <c r="J2840" s="11"/>
      <c r="K2840" s="2"/>
      <c r="L2840" s="2"/>
      <c r="M2840" s="1"/>
    </row>
    <row r="2841" spans="1:13" x14ac:dyDescent="0.2">
      <c r="A2841" s="1"/>
      <c r="B2841" s="1"/>
      <c r="C2841" s="16"/>
      <c r="D2841" s="1"/>
      <c r="E2841" s="1"/>
      <c r="F2841" s="1"/>
      <c r="G2841" s="1"/>
      <c r="H2841" s="11"/>
      <c r="I2841" s="11"/>
      <c r="J2841" s="11"/>
      <c r="K2841" s="2"/>
      <c r="L2841" s="2"/>
      <c r="M2841" s="1"/>
    </row>
    <row r="2842" spans="1:13" x14ac:dyDescent="0.2">
      <c r="A2842" s="1"/>
      <c r="B2842" s="1"/>
      <c r="C2842" s="16"/>
      <c r="D2842" s="1"/>
      <c r="E2842" s="1"/>
      <c r="F2842" s="1"/>
      <c r="G2842" s="1"/>
      <c r="H2842" s="11"/>
      <c r="I2842" s="11"/>
      <c r="J2842" s="11"/>
      <c r="K2842" s="2"/>
      <c r="L2842" s="2"/>
      <c r="M2842" s="1"/>
    </row>
    <row r="2843" spans="1:13" x14ac:dyDescent="0.2">
      <c r="A2843" s="1"/>
      <c r="B2843" s="1"/>
      <c r="C2843" s="16"/>
      <c r="D2843" s="1"/>
      <c r="E2843" s="1"/>
      <c r="F2843" s="1"/>
      <c r="G2843" s="1"/>
      <c r="H2843" s="11"/>
      <c r="I2843" s="11"/>
      <c r="J2843" s="11"/>
      <c r="K2843" s="2"/>
      <c r="L2843" s="2"/>
      <c r="M2843" s="1"/>
    </row>
    <row r="2844" spans="1:13" x14ac:dyDescent="0.2">
      <c r="A2844" s="1"/>
      <c r="B2844" s="1"/>
      <c r="C2844" s="16"/>
      <c r="D2844" s="1"/>
      <c r="E2844" s="1"/>
      <c r="F2844" s="1"/>
      <c r="G2844" s="1"/>
      <c r="H2844" s="11"/>
      <c r="I2844" s="11"/>
      <c r="J2844" s="11"/>
      <c r="K2844" s="2"/>
      <c r="L2844" s="2"/>
      <c r="M2844" s="1"/>
    </row>
    <row r="2845" spans="1:13" x14ac:dyDescent="0.2">
      <c r="A2845" s="1"/>
      <c r="B2845" s="1"/>
      <c r="C2845" s="16"/>
      <c r="D2845" s="1"/>
      <c r="E2845" s="1"/>
      <c r="F2845" s="1"/>
      <c r="G2845" s="1"/>
      <c r="H2845" s="11"/>
      <c r="I2845" s="11"/>
      <c r="J2845" s="11"/>
      <c r="K2845" s="2"/>
      <c r="L2845" s="2"/>
      <c r="M2845" s="1"/>
    </row>
    <row r="2846" spans="1:13" x14ac:dyDescent="0.2">
      <c r="A2846" s="1"/>
      <c r="B2846" s="1"/>
      <c r="C2846" s="16"/>
      <c r="D2846" s="1"/>
      <c r="E2846" s="1"/>
      <c r="F2846" s="1"/>
      <c r="G2846" s="1"/>
      <c r="H2846" s="11"/>
      <c r="I2846" s="11"/>
      <c r="J2846" s="11"/>
      <c r="K2846" s="2"/>
      <c r="L2846" s="2"/>
      <c r="M2846" s="1"/>
    </row>
    <row r="2847" spans="1:13" x14ac:dyDescent="0.2">
      <c r="A2847" s="1"/>
      <c r="B2847" s="1"/>
      <c r="C2847" s="16"/>
      <c r="D2847" s="1"/>
      <c r="E2847" s="1"/>
      <c r="F2847" s="1"/>
      <c r="G2847" s="1"/>
      <c r="H2847" s="11"/>
      <c r="I2847" s="11"/>
      <c r="J2847" s="11"/>
      <c r="K2847" s="2"/>
      <c r="L2847" s="2"/>
      <c r="M2847" s="1"/>
    </row>
    <row r="2848" spans="1:13" x14ac:dyDescent="0.2">
      <c r="A2848" s="1"/>
      <c r="B2848" s="1"/>
      <c r="C2848" s="16"/>
      <c r="D2848" s="1"/>
      <c r="E2848" s="1"/>
      <c r="F2848" s="1"/>
      <c r="G2848" s="1"/>
      <c r="H2848" s="11"/>
      <c r="I2848" s="11"/>
      <c r="J2848" s="11"/>
      <c r="K2848" s="2"/>
      <c r="L2848" s="2"/>
      <c r="M2848" s="1"/>
    </row>
    <row r="2849" spans="1:13" x14ac:dyDescent="0.2">
      <c r="A2849" s="1"/>
      <c r="B2849" s="1"/>
      <c r="C2849" s="16"/>
      <c r="D2849" s="1"/>
      <c r="E2849" s="1"/>
      <c r="F2849" s="1"/>
      <c r="G2849" s="1"/>
      <c r="H2849" s="11"/>
      <c r="I2849" s="11"/>
      <c r="J2849" s="11"/>
      <c r="K2849" s="2"/>
      <c r="L2849" s="2"/>
      <c r="M2849" s="1"/>
    </row>
    <row r="2850" spans="1:13" x14ac:dyDescent="0.2">
      <c r="A2850" s="1"/>
      <c r="B2850" s="1"/>
      <c r="C2850" s="16"/>
      <c r="D2850" s="1"/>
      <c r="E2850" s="1"/>
      <c r="F2850" s="1"/>
      <c r="G2850" s="1"/>
      <c r="H2850" s="11"/>
      <c r="I2850" s="11"/>
      <c r="J2850" s="11"/>
      <c r="K2850" s="2"/>
      <c r="L2850" s="2"/>
      <c r="M2850" s="1"/>
    </row>
    <row r="2851" spans="1:13" x14ac:dyDescent="0.2">
      <c r="A2851" s="1"/>
      <c r="B2851" s="1"/>
      <c r="C2851" s="16"/>
      <c r="D2851" s="1"/>
      <c r="E2851" s="1"/>
      <c r="F2851" s="1"/>
      <c r="G2851" s="1"/>
      <c r="H2851" s="11"/>
      <c r="I2851" s="11"/>
      <c r="J2851" s="11"/>
      <c r="K2851" s="2"/>
      <c r="L2851" s="2"/>
      <c r="M2851" s="1"/>
    </row>
    <row r="2852" spans="1:13" x14ac:dyDescent="0.2">
      <c r="A2852" s="1"/>
      <c r="B2852" s="1"/>
      <c r="C2852" s="16"/>
      <c r="D2852" s="1"/>
      <c r="E2852" s="1"/>
      <c r="F2852" s="1"/>
      <c r="G2852" s="1"/>
      <c r="H2852" s="11"/>
      <c r="I2852" s="11"/>
      <c r="J2852" s="11"/>
      <c r="K2852" s="2"/>
      <c r="L2852" s="2"/>
      <c r="M2852" s="1"/>
    </row>
    <row r="2853" spans="1:13" x14ac:dyDescent="0.2">
      <c r="A2853" s="1"/>
      <c r="B2853" s="1"/>
      <c r="C2853" s="16"/>
      <c r="D2853" s="1"/>
      <c r="E2853" s="1"/>
      <c r="F2853" s="1"/>
      <c r="G2853" s="1"/>
      <c r="H2853" s="11"/>
      <c r="I2853" s="11"/>
      <c r="J2853" s="11"/>
      <c r="K2853" s="2"/>
      <c r="L2853" s="2"/>
      <c r="M2853" s="1"/>
    </row>
    <row r="2854" spans="1:13" x14ac:dyDescent="0.2">
      <c r="A2854" s="1"/>
      <c r="B2854" s="1"/>
      <c r="C2854" s="16"/>
      <c r="D2854" s="1"/>
      <c r="E2854" s="1"/>
      <c r="F2854" s="1"/>
      <c r="G2854" s="1"/>
      <c r="H2854" s="11"/>
      <c r="I2854" s="11"/>
      <c r="J2854" s="11"/>
      <c r="K2854" s="2"/>
      <c r="L2854" s="2"/>
      <c r="M2854" s="1"/>
    </row>
    <row r="2855" spans="1:13" x14ac:dyDescent="0.2">
      <c r="A2855" s="1"/>
      <c r="B2855" s="1"/>
      <c r="C2855" s="16"/>
      <c r="D2855" s="1"/>
      <c r="E2855" s="1"/>
      <c r="F2855" s="1"/>
      <c r="G2855" s="1"/>
      <c r="H2855" s="11"/>
      <c r="I2855" s="11"/>
      <c r="J2855" s="11"/>
      <c r="K2855" s="2"/>
      <c r="L2855" s="2"/>
      <c r="M2855" s="1"/>
    </row>
    <row r="2856" spans="1:13" x14ac:dyDescent="0.2">
      <c r="A2856" s="1"/>
      <c r="B2856" s="1"/>
      <c r="C2856" s="16"/>
      <c r="D2856" s="1"/>
      <c r="E2856" s="1"/>
      <c r="F2856" s="1"/>
      <c r="G2856" s="1"/>
      <c r="H2856" s="11"/>
      <c r="I2856" s="11"/>
      <c r="J2856" s="11"/>
      <c r="K2856" s="2"/>
      <c r="L2856" s="2"/>
      <c r="M2856" s="1"/>
    </row>
    <row r="2857" spans="1:13" x14ac:dyDescent="0.2">
      <c r="A2857" s="1"/>
      <c r="B2857" s="1"/>
      <c r="C2857" s="16"/>
      <c r="D2857" s="1"/>
      <c r="E2857" s="1"/>
      <c r="F2857" s="1"/>
      <c r="G2857" s="1"/>
      <c r="H2857" s="11"/>
      <c r="I2857" s="11"/>
      <c r="J2857" s="11"/>
      <c r="K2857" s="2"/>
      <c r="L2857" s="2"/>
      <c r="M2857" s="1"/>
    </row>
    <row r="2858" spans="1:13" x14ac:dyDescent="0.2">
      <c r="A2858" s="1"/>
      <c r="B2858" s="1"/>
      <c r="C2858" s="16"/>
      <c r="D2858" s="1"/>
      <c r="E2858" s="1"/>
      <c r="F2858" s="1"/>
      <c r="G2858" s="1"/>
      <c r="H2858" s="11"/>
      <c r="I2858" s="11"/>
      <c r="J2858" s="11"/>
      <c r="K2858" s="2"/>
      <c r="L2858" s="2"/>
      <c r="M2858" s="1"/>
    </row>
    <row r="2859" spans="1:13" x14ac:dyDescent="0.2">
      <c r="A2859" s="1"/>
      <c r="B2859" s="1"/>
      <c r="C2859" s="16"/>
      <c r="D2859" s="1"/>
      <c r="E2859" s="1"/>
      <c r="F2859" s="1"/>
      <c r="G2859" s="1"/>
      <c r="H2859" s="11"/>
      <c r="I2859" s="11"/>
      <c r="J2859" s="11"/>
      <c r="K2859" s="2"/>
      <c r="L2859" s="2"/>
      <c r="M2859" s="1"/>
    </row>
    <row r="2860" spans="1:13" x14ac:dyDescent="0.2">
      <c r="A2860" s="1"/>
      <c r="B2860" s="1"/>
      <c r="C2860" s="16"/>
      <c r="D2860" s="1"/>
      <c r="E2860" s="1"/>
      <c r="F2860" s="1"/>
      <c r="G2860" s="1"/>
      <c r="H2860" s="11"/>
      <c r="I2860" s="11"/>
      <c r="J2860" s="11"/>
      <c r="K2860" s="2"/>
      <c r="L2860" s="2"/>
      <c r="M2860" s="1"/>
    </row>
    <row r="2861" spans="1:13" x14ac:dyDescent="0.2">
      <c r="A2861" s="1"/>
      <c r="B2861" s="1"/>
      <c r="C2861" s="16"/>
      <c r="D2861" s="1"/>
      <c r="E2861" s="1"/>
      <c r="F2861" s="1"/>
      <c r="G2861" s="1"/>
      <c r="H2861" s="11"/>
      <c r="I2861" s="11"/>
      <c r="J2861" s="11"/>
      <c r="K2861" s="2"/>
      <c r="L2861" s="2"/>
      <c r="M2861" s="1"/>
    </row>
    <row r="2862" spans="1:13" x14ac:dyDescent="0.2">
      <c r="A2862" s="1"/>
      <c r="B2862" s="1"/>
      <c r="C2862" s="16"/>
      <c r="D2862" s="1"/>
      <c r="E2862" s="1"/>
      <c r="F2862" s="1"/>
      <c r="G2862" s="1"/>
      <c r="H2862" s="11"/>
      <c r="I2862" s="11"/>
      <c r="J2862" s="11"/>
      <c r="K2862" s="2"/>
      <c r="L2862" s="2"/>
      <c r="M2862" s="1"/>
    </row>
    <row r="2863" spans="1:13" x14ac:dyDescent="0.2">
      <c r="A2863" s="1"/>
      <c r="B2863" s="1"/>
      <c r="C2863" s="16"/>
      <c r="D2863" s="1"/>
      <c r="E2863" s="1"/>
      <c r="F2863" s="1"/>
      <c r="G2863" s="1"/>
      <c r="H2863" s="11"/>
      <c r="I2863" s="11"/>
      <c r="J2863" s="11"/>
      <c r="K2863" s="2"/>
      <c r="L2863" s="2"/>
      <c r="M2863" s="1"/>
    </row>
    <row r="2864" spans="1:13" x14ac:dyDescent="0.2">
      <c r="A2864" s="1"/>
      <c r="B2864" s="1"/>
      <c r="C2864" s="16"/>
      <c r="D2864" s="1"/>
      <c r="E2864" s="1"/>
      <c r="F2864" s="1"/>
      <c r="G2864" s="1"/>
      <c r="H2864" s="11"/>
      <c r="I2864" s="11"/>
      <c r="J2864" s="11"/>
      <c r="K2864" s="2"/>
      <c r="L2864" s="2"/>
      <c r="M2864" s="1"/>
    </row>
    <row r="2865" spans="1:13" x14ac:dyDescent="0.2">
      <c r="A2865" s="1"/>
      <c r="B2865" s="1"/>
      <c r="C2865" s="16"/>
      <c r="D2865" s="1"/>
      <c r="E2865" s="1"/>
      <c r="F2865" s="1"/>
      <c r="G2865" s="1"/>
      <c r="H2865" s="11"/>
      <c r="I2865" s="11"/>
      <c r="J2865" s="11"/>
      <c r="K2865" s="2"/>
      <c r="L2865" s="2"/>
      <c r="M2865" s="1"/>
    </row>
    <row r="2866" spans="1:13" x14ac:dyDescent="0.2">
      <c r="A2866" s="1"/>
      <c r="B2866" s="1"/>
      <c r="C2866" s="16"/>
      <c r="D2866" s="1"/>
      <c r="E2866" s="1"/>
      <c r="F2866" s="1"/>
      <c r="G2866" s="1"/>
      <c r="H2866" s="11"/>
      <c r="I2866" s="11"/>
      <c r="J2866" s="11"/>
      <c r="K2866" s="2"/>
      <c r="L2866" s="2"/>
      <c r="M2866" s="1"/>
    </row>
    <row r="2867" spans="1:13" x14ac:dyDescent="0.2">
      <c r="A2867" s="1"/>
      <c r="B2867" s="1"/>
      <c r="C2867" s="16"/>
      <c r="D2867" s="1"/>
      <c r="E2867" s="1"/>
      <c r="F2867" s="1"/>
      <c r="G2867" s="1"/>
      <c r="H2867" s="11"/>
      <c r="I2867" s="11"/>
      <c r="J2867" s="11"/>
      <c r="K2867" s="2"/>
      <c r="L2867" s="2"/>
      <c r="M2867" s="1"/>
    </row>
    <row r="2868" spans="1:13" x14ac:dyDescent="0.2">
      <c r="A2868" s="1"/>
      <c r="B2868" s="1"/>
      <c r="C2868" s="16"/>
      <c r="D2868" s="1"/>
      <c r="E2868" s="1"/>
      <c r="F2868" s="1"/>
      <c r="G2868" s="1"/>
      <c r="H2868" s="11"/>
      <c r="I2868" s="11"/>
      <c r="J2868" s="11"/>
      <c r="K2868" s="2"/>
      <c r="L2868" s="2"/>
      <c r="M2868" s="1"/>
    </row>
    <row r="2869" spans="1:13" x14ac:dyDescent="0.2">
      <c r="A2869" s="1"/>
      <c r="B2869" s="1"/>
      <c r="C2869" s="16"/>
      <c r="D2869" s="1"/>
      <c r="E2869" s="1"/>
      <c r="F2869" s="1"/>
      <c r="G2869" s="1"/>
      <c r="H2869" s="11"/>
      <c r="I2869" s="11"/>
      <c r="J2869" s="11"/>
      <c r="K2869" s="2"/>
      <c r="L2869" s="2"/>
      <c r="M2869" s="1"/>
    </row>
    <row r="2870" spans="1:13" x14ac:dyDescent="0.2">
      <c r="A2870" s="1"/>
      <c r="B2870" s="1"/>
      <c r="C2870" s="16"/>
      <c r="D2870" s="1"/>
      <c r="E2870" s="1"/>
      <c r="F2870" s="1"/>
      <c r="G2870" s="1"/>
      <c r="H2870" s="11"/>
      <c r="I2870" s="11"/>
      <c r="J2870" s="11"/>
      <c r="K2870" s="2"/>
      <c r="L2870" s="2"/>
      <c r="M2870" s="1"/>
    </row>
    <row r="2871" spans="1:13" x14ac:dyDescent="0.2">
      <c r="A2871" s="1"/>
      <c r="B2871" s="1"/>
      <c r="C2871" s="16"/>
      <c r="D2871" s="1"/>
      <c r="E2871" s="1"/>
      <c r="F2871" s="1"/>
      <c r="G2871" s="1"/>
      <c r="H2871" s="11"/>
      <c r="I2871" s="11"/>
      <c r="J2871" s="11"/>
      <c r="K2871" s="2"/>
      <c r="L2871" s="2"/>
      <c r="M2871" s="1"/>
    </row>
    <row r="2872" spans="1:13" x14ac:dyDescent="0.2">
      <c r="A2872" s="1"/>
      <c r="B2872" s="1"/>
      <c r="C2872" s="16"/>
      <c r="D2872" s="1"/>
      <c r="E2872" s="1"/>
      <c r="F2872" s="1"/>
      <c r="G2872" s="1"/>
      <c r="H2872" s="11"/>
      <c r="I2872" s="11"/>
      <c r="J2872" s="11"/>
      <c r="K2872" s="2"/>
      <c r="L2872" s="2"/>
      <c r="M2872" s="1"/>
    </row>
    <row r="2873" spans="1:13" x14ac:dyDescent="0.2">
      <c r="A2873" s="1"/>
      <c r="B2873" s="1"/>
      <c r="C2873" s="16"/>
      <c r="D2873" s="1"/>
      <c r="E2873" s="1"/>
      <c r="F2873" s="1"/>
      <c r="G2873" s="1"/>
      <c r="H2873" s="11"/>
      <c r="I2873" s="11"/>
      <c r="J2873" s="11"/>
      <c r="K2873" s="2"/>
      <c r="L2873" s="2"/>
      <c r="M2873" s="1"/>
    </row>
    <row r="2874" spans="1:13" x14ac:dyDescent="0.2">
      <c r="A2874" s="1"/>
      <c r="B2874" s="1"/>
      <c r="C2874" s="16"/>
      <c r="D2874" s="1"/>
      <c r="E2874" s="1"/>
      <c r="F2874" s="1"/>
      <c r="G2874" s="1"/>
      <c r="H2874" s="11"/>
      <c r="I2874" s="11"/>
      <c r="J2874" s="11"/>
      <c r="K2874" s="2"/>
      <c r="L2874" s="2"/>
      <c r="M2874" s="1"/>
    </row>
    <row r="2875" spans="1:13" x14ac:dyDescent="0.2">
      <c r="A2875" s="1"/>
      <c r="B2875" s="1"/>
      <c r="C2875" s="16"/>
      <c r="D2875" s="1"/>
      <c r="E2875" s="1"/>
      <c r="F2875" s="1"/>
      <c r="G2875" s="1"/>
      <c r="H2875" s="11"/>
      <c r="I2875" s="11"/>
      <c r="J2875" s="11"/>
      <c r="K2875" s="2"/>
      <c r="L2875" s="2"/>
      <c r="M2875" s="1"/>
    </row>
    <row r="2876" spans="1:13" x14ac:dyDescent="0.2">
      <c r="A2876" s="1"/>
      <c r="B2876" s="1"/>
      <c r="C2876" s="16"/>
      <c r="D2876" s="1"/>
      <c r="E2876" s="1"/>
      <c r="F2876" s="1"/>
      <c r="G2876" s="1"/>
      <c r="H2876" s="11"/>
      <c r="I2876" s="11"/>
      <c r="J2876" s="11"/>
      <c r="K2876" s="2"/>
      <c r="L2876" s="2"/>
      <c r="M2876" s="1"/>
    </row>
    <row r="2877" spans="1:13" x14ac:dyDescent="0.2">
      <c r="A2877" s="1"/>
      <c r="B2877" s="1"/>
      <c r="C2877" s="16"/>
      <c r="D2877" s="1"/>
      <c r="E2877" s="1"/>
      <c r="F2877" s="1"/>
      <c r="G2877" s="1"/>
      <c r="H2877" s="11"/>
      <c r="I2877" s="11"/>
      <c r="J2877" s="11"/>
      <c r="K2877" s="2"/>
      <c r="L2877" s="2"/>
      <c r="M2877" s="1"/>
    </row>
    <row r="2878" spans="1:13" x14ac:dyDescent="0.2">
      <c r="A2878" s="1"/>
      <c r="B2878" s="1"/>
      <c r="C2878" s="16"/>
      <c r="D2878" s="1"/>
      <c r="E2878" s="1"/>
      <c r="F2878" s="1"/>
      <c r="G2878" s="1"/>
      <c r="H2878" s="11"/>
      <c r="I2878" s="11"/>
      <c r="J2878" s="11"/>
      <c r="K2878" s="2"/>
      <c r="L2878" s="2"/>
      <c r="M2878" s="1"/>
    </row>
    <row r="2879" spans="1:13" x14ac:dyDescent="0.2">
      <c r="A2879" s="1"/>
      <c r="B2879" s="1"/>
      <c r="C2879" s="16"/>
      <c r="D2879" s="1"/>
      <c r="E2879" s="1"/>
      <c r="F2879" s="1"/>
      <c r="G2879" s="1"/>
      <c r="H2879" s="11"/>
      <c r="I2879" s="11"/>
      <c r="J2879" s="11"/>
      <c r="K2879" s="2"/>
      <c r="L2879" s="2"/>
      <c r="M2879" s="1"/>
    </row>
    <row r="2880" spans="1:13" x14ac:dyDescent="0.2">
      <c r="A2880" s="1"/>
      <c r="B2880" s="1"/>
      <c r="C2880" s="16"/>
      <c r="D2880" s="1"/>
      <c r="E2880" s="1"/>
      <c r="F2880" s="1"/>
      <c r="G2880" s="1"/>
      <c r="H2880" s="11"/>
      <c r="I2880" s="11"/>
      <c r="J2880" s="11"/>
      <c r="K2880" s="2"/>
      <c r="L2880" s="2"/>
      <c r="M2880" s="1"/>
    </row>
    <row r="2881" spans="1:13" x14ac:dyDescent="0.2">
      <c r="A2881" s="1"/>
      <c r="B2881" s="1"/>
      <c r="C2881" s="16"/>
      <c r="D2881" s="1"/>
      <c r="E2881" s="1"/>
      <c r="F2881" s="1"/>
      <c r="G2881" s="1"/>
      <c r="H2881" s="11"/>
      <c r="I2881" s="11"/>
      <c r="J2881" s="11"/>
      <c r="K2881" s="2"/>
      <c r="L2881" s="2"/>
      <c r="M2881" s="1"/>
    </row>
    <row r="2882" spans="1:13" x14ac:dyDescent="0.2">
      <c r="A2882" s="1"/>
      <c r="B2882" s="1"/>
      <c r="C2882" s="16"/>
      <c r="D2882" s="1"/>
      <c r="E2882" s="1"/>
      <c r="F2882" s="1"/>
      <c r="G2882" s="1"/>
      <c r="H2882" s="11"/>
      <c r="I2882" s="11"/>
      <c r="J2882" s="11"/>
      <c r="K2882" s="2"/>
      <c r="L2882" s="2"/>
      <c r="M2882" s="1"/>
    </row>
    <row r="2883" spans="1:13" x14ac:dyDescent="0.2">
      <c r="A2883" s="1"/>
      <c r="B2883" s="1"/>
      <c r="C2883" s="16"/>
      <c r="D2883" s="1"/>
      <c r="E2883" s="1"/>
      <c r="F2883" s="1"/>
      <c r="G2883" s="1"/>
      <c r="H2883" s="11"/>
      <c r="I2883" s="11"/>
      <c r="J2883" s="11"/>
      <c r="K2883" s="2"/>
      <c r="L2883" s="2"/>
      <c r="M2883" s="1"/>
    </row>
    <row r="2884" spans="1:13" x14ac:dyDescent="0.2">
      <c r="A2884" s="1"/>
      <c r="B2884" s="1"/>
      <c r="C2884" s="16"/>
      <c r="D2884" s="1"/>
      <c r="E2884" s="1"/>
      <c r="F2884" s="1"/>
      <c r="G2884" s="1"/>
      <c r="H2884" s="11"/>
      <c r="I2884" s="11"/>
      <c r="J2884" s="11"/>
      <c r="K2884" s="2"/>
      <c r="L2884" s="2"/>
      <c r="M2884" s="1"/>
    </row>
    <row r="2885" spans="1:13" x14ac:dyDescent="0.2">
      <c r="A2885" s="1"/>
      <c r="B2885" s="1"/>
      <c r="C2885" s="16"/>
      <c r="D2885" s="1"/>
      <c r="E2885" s="1"/>
      <c r="F2885" s="1"/>
      <c r="G2885" s="1"/>
      <c r="H2885" s="11"/>
      <c r="I2885" s="11"/>
      <c r="J2885" s="11"/>
      <c r="K2885" s="2"/>
      <c r="L2885" s="2"/>
      <c r="M2885" s="1"/>
    </row>
    <row r="2886" spans="1:13" x14ac:dyDescent="0.2">
      <c r="A2886" s="1"/>
      <c r="B2886" s="1"/>
      <c r="C2886" s="16"/>
      <c r="D2886" s="1"/>
      <c r="E2886" s="1"/>
      <c r="F2886" s="1"/>
      <c r="G2886" s="1"/>
      <c r="H2886" s="11"/>
      <c r="I2886" s="11"/>
      <c r="J2886" s="11"/>
      <c r="K2886" s="2"/>
      <c r="L2886" s="2"/>
      <c r="M2886" s="1"/>
    </row>
    <row r="2887" spans="1:13" x14ac:dyDescent="0.2">
      <c r="A2887" s="1"/>
      <c r="B2887" s="1"/>
      <c r="C2887" s="16"/>
      <c r="D2887" s="1"/>
      <c r="E2887" s="1"/>
      <c r="F2887" s="1"/>
      <c r="G2887" s="1"/>
      <c r="H2887" s="11"/>
      <c r="I2887" s="11"/>
      <c r="J2887" s="11"/>
      <c r="K2887" s="2"/>
      <c r="L2887" s="2"/>
      <c r="M2887" s="1"/>
    </row>
    <row r="2888" spans="1:13" x14ac:dyDescent="0.2">
      <c r="A2888" s="1"/>
      <c r="B2888" s="1"/>
      <c r="C2888" s="16"/>
      <c r="D2888" s="1"/>
      <c r="E2888" s="1"/>
      <c r="F2888" s="1"/>
      <c r="G2888" s="1"/>
      <c r="H2888" s="11"/>
      <c r="I2888" s="11"/>
      <c r="J2888" s="11"/>
      <c r="K2888" s="2"/>
      <c r="L2888" s="2"/>
      <c r="M2888" s="1"/>
    </row>
    <row r="2889" spans="1:13" x14ac:dyDescent="0.2">
      <c r="A2889" s="1"/>
      <c r="B2889" s="1"/>
      <c r="C2889" s="16"/>
      <c r="D2889" s="1"/>
      <c r="E2889" s="1"/>
      <c r="F2889" s="1"/>
      <c r="G2889" s="1"/>
      <c r="H2889" s="11"/>
      <c r="I2889" s="11"/>
      <c r="J2889" s="11"/>
      <c r="K2889" s="2"/>
      <c r="L2889" s="2"/>
      <c r="M2889" s="1"/>
    </row>
    <row r="2890" spans="1:13" x14ac:dyDescent="0.2">
      <c r="A2890" s="1"/>
      <c r="B2890" s="1"/>
      <c r="C2890" s="16"/>
      <c r="D2890" s="1"/>
      <c r="E2890" s="1"/>
      <c r="F2890" s="1"/>
      <c r="G2890" s="1"/>
      <c r="H2890" s="11"/>
      <c r="I2890" s="11"/>
      <c r="J2890" s="11"/>
      <c r="K2890" s="2"/>
      <c r="L2890" s="2"/>
      <c r="M2890" s="1"/>
    </row>
    <row r="2891" spans="1:13" x14ac:dyDescent="0.2">
      <c r="A2891" s="1"/>
      <c r="B2891" s="1"/>
      <c r="C2891" s="16"/>
      <c r="D2891" s="1"/>
      <c r="E2891" s="1"/>
      <c r="F2891" s="1"/>
      <c r="G2891" s="1"/>
      <c r="H2891" s="11"/>
      <c r="I2891" s="11"/>
      <c r="J2891" s="11"/>
      <c r="K2891" s="2"/>
      <c r="L2891" s="2"/>
      <c r="M2891" s="1"/>
    </row>
    <row r="2892" spans="1:13" x14ac:dyDescent="0.2">
      <c r="A2892" s="1"/>
      <c r="B2892" s="1"/>
      <c r="C2892" s="16"/>
      <c r="D2892" s="1"/>
      <c r="E2892" s="1"/>
      <c r="F2892" s="1"/>
      <c r="G2892" s="1"/>
      <c r="H2892" s="11"/>
      <c r="I2892" s="11"/>
      <c r="J2892" s="11"/>
      <c r="K2892" s="2"/>
      <c r="L2892" s="2"/>
      <c r="M2892" s="1"/>
    </row>
    <row r="2893" spans="1:13" x14ac:dyDescent="0.2">
      <c r="A2893" s="1"/>
      <c r="B2893" s="1"/>
      <c r="C2893" s="16"/>
      <c r="D2893" s="1"/>
      <c r="E2893" s="1"/>
      <c r="F2893" s="1"/>
      <c r="G2893" s="1"/>
      <c r="H2893" s="11"/>
      <c r="I2893" s="11"/>
      <c r="J2893" s="11"/>
      <c r="K2893" s="2"/>
      <c r="L2893" s="2"/>
      <c r="M2893" s="1"/>
    </row>
    <row r="2894" spans="1:13" x14ac:dyDescent="0.2">
      <c r="A2894" s="1"/>
      <c r="B2894" s="1"/>
      <c r="C2894" s="16"/>
      <c r="D2894" s="1"/>
      <c r="E2894" s="1"/>
      <c r="F2894" s="1"/>
      <c r="G2894" s="1"/>
      <c r="H2894" s="11"/>
      <c r="I2894" s="11"/>
      <c r="J2894" s="11"/>
      <c r="K2894" s="2"/>
      <c r="L2894" s="2"/>
      <c r="M2894" s="1"/>
    </row>
    <row r="2895" spans="1:13" x14ac:dyDescent="0.2">
      <c r="A2895" s="1"/>
      <c r="B2895" s="1"/>
      <c r="C2895" s="16"/>
      <c r="D2895" s="1"/>
      <c r="E2895" s="1"/>
      <c r="F2895" s="1"/>
      <c r="G2895" s="1"/>
      <c r="H2895" s="11"/>
      <c r="I2895" s="11"/>
      <c r="J2895" s="11"/>
      <c r="K2895" s="2"/>
      <c r="L2895" s="2"/>
      <c r="M2895" s="1"/>
    </row>
    <row r="2896" spans="1:13" x14ac:dyDescent="0.2">
      <c r="A2896" s="1"/>
      <c r="B2896" s="1"/>
      <c r="C2896" s="16"/>
      <c r="D2896" s="1"/>
      <c r="E2896" s="1"/>
      <c r="F2896" s="1"/>
      <c r="G2896" s="1"/>
      <c r="H2896" s="11"/>
      <c r="I2896" s="11"/>
      <c r="J2896" s="11"/>
      <c r="K2896" s="2"/>
      <c r="L2896" s="2"/>
      <c r="M2896" s="1"/>
    </row>
    <row r="2897" spans="1:13" x14ac:dyDescent="0.2">
      <c r="A2897" s="1"/>
      <c r="B2897" s="1"/>
      <c r="C2897" s="16"/>
      <c r="D2897" s="1"/>
      <c r="E2897" s="1"/>
      <c r="F2897" s="1"/>
      <c r="G2897" s="1"/>
      <c r="H2897" s="11"/>
      <c r="I2897" s="11"/>
      <c r="J2897" s="11"/>
      <c r="K2897" s="2"/>
      <c r="L2897" s="2"/>
      <c r="M2897" s="1"/>
    </row>
    <row r="2898" spans="1:13" x14ac:dyDescent="0.2">
      <c r="A2898" s="1"/>
      <c r="B2898" s="1"/>
      <c r="C2898" s="16"/>
      <c r="D2898" s="1"/>
      <c r="E2898" s="1"/>
      <c r="F2898" s="1"/>
      <c r="G2898" s="1"/>
      <c r="H2898" s="11"/>
      <c r="I2898" s="11"/>
      <c r="J2898" s="11"/>
      <c r="K2898" s="2"/>
      <c r="L2898" s="2"/>
      <c r="M2898" s="1"/>
    </row>
    <row r="2899" spans="1:13" x14ac:dyDescent="0.2">
      <c r="A2899" s="1"/>
      <c r="B2899" s="1"/>
      <c r="C2899" s="16"/>
      <c r="D2899" s="1"/>
      <c r="E2899" s="1"/>
      <c r="F2899" s="1"/>
      <c r="G2899" s="1"/>
      <c r="H2899" s="11"/>
      <c r="I2899" s="11"/>
      <c r="J2899" s="11"/>
      <c r="K2899" s="2"/>
      <c r="L2899" s="2"/>
      <c r="M2899" s="1"/>
    </row>
    <row r="2900" spans="1:13" x14ac:dyDescent="0.2">
      <c r="A2900" s="1"/>
      <c r="B2900" s="1"/>
      <c r="C2900" s="16"/>
      <c r="D2900" s="1"/>
      <c r="E2900" s="1"/>
      <c r="F2900" s="1"/>
      <c r="G2900" s="1"/>
      <c r="H2900" s="11"/>
      <c r="I2900" s="11"/>
      <c r="J2900" s="11"/>
      <c r="K2900" s="2"/>
      <c r="L2900" s="2"/>
      <c r="M2900" s="1"/>
    </row>
    <row r="2901" spans="1:13" x14ac:dyDescent="0.2">
      <c r="A2901" s="1"/>
      <c r="B2901" s="1"/>
      <c r="C2901" s="16"/>
      <c r="D2901" s="1"/>
      <c r="E2901" s="1"/>
      <c r="F2901" s="1"/>
      <c r="G2901" s="1"/>
      <c r="H2901" s="11"/>
      <c r="I2901" s="11"/>
      <c r="J2901" s="11"/>
      <c r="K2901" s="2"/>
      <c r="L2901" s="2"/>
      <c r="M2901" s="1"/>
    </row>
    <row r="2902" spans="1:13" x14ac:dyDescent="0.2">
      <c r="A2902" s="1"/>
      <c r="B2902" s="1"/>
      <c r="C2902" s="16"/>
      <c r="D2902" s="1"/>
      <c r="E2902" s="1"/>
      <c r="F2902" s="1"/>
      <c r="G2902" s="1"/>
      <c r="H2902" s="11"/>
      <c r="I2902" s="11"/>
      <c r="J2902" s="11"/>
      <c r="K2902" s="2"/>
      <c r="L2902" s="2"/>
      <c r="M2902" s="1"/>
    </row>
    <row r="2903" spans="1:13" x14ac:dyDescent="0.2">
      <c r="A2903" s="1"/>
      <c r="B2903" s="1"/>
      <c r="C2903" s="16"/>
      <c r="D2903" s="1"/>
      <c r="E2903" s="1"/>
      <c r="F2903" s="1"/>
      <c r="G2903" s="1"/>
      <c r="H2903" s="11"/>
      <c r="I2903" s="11"/>
      <c r="J2903" s="11"/>
      <c r="K2903" s="2"/>
      <c r="L2903" s="2"/>
      <c r="M2903" s="1"/>
    </row>
    <row r="2904" spans="1:13" x14ac:dyDescent="0.2">
      <c r="A2904" s="1"/>
      <c r="B2904" s="1"/>
      <c r="C2904" s="16"/>
      <c r="D2904" s="1"/>
      <c r="E2904" s="1"/>
      <c r="F2904" s="1"/>
      <c r="G2904" s="1"/>
      <c r="H2904" s="11"/>
      <c r="I2904" s="11"/>
      <c r="J2904" s="11"/>
      <c r="K2904" s="2"/>
      <c r="L2904" s="2"/>
      <c r="M2904" s="1"/>
    </row>
    <row r="2905" spans="1:13" x14ac:dyDescent="0.2">
      <c r="A2905" s="1"/>
      <c r="B2905" s="1"/>
      <c r="C2905" s="16"/>
      <c r="D2905" s="1"/>
      <c r="E2905" s="1"/>
      <c r="F2905" s="1"/>
      <c r="G2905" s="1"/>
      <c r="H2905" s="11"/>
      <c r="I2905" s="11"/>
      <c r="J2905" s="11"/>
      <c r="K2905" s="2"/>
      <c r="L2905" s="2"/>
      <c r="M2905" s="1"/>
    </row>
    <row r="2906" spans="1:13" x14ac:dyDescent="0.2">
      <c r="A2906" s="1"/>
      <c r="B2906" s="1"/>
      <c r="C2906" s="16"/>
      <c r="D2906" s="1"/>
      <c r="E2906" s="1"/>
      <c r="F2906" s="1"/>
      <c r="G2906" s="1"/>
      <c r="H2906" s="11"/>
      <c r="I2906" s="11"/>
      <c r="J2906" s="11"/>
      <c r="K2906" s="2"/>
      <c r="L2906" s="2"/>
      <c r="M2906" s="1"/>
    </row>
    <row r="2907" spans="1:13" x14ac:dyDescent="0.2">
      <c r="A2907" s="1"/>
      <c r="B2907" s="1"/>
      <c r="C2907" s="16"/>
      <c r="D2907" s="1"/>
      <c r="E2907" s="1"/>
      <c r="F2907" s="1"/>
      <c r="G2907" s="1"/>
      <c r="H2907" s="11"/>
      <c r="I2907" s="11"/>
      <c r="J2907" s="11"/>
      <c r="K2907" s="2"/>
      <c r="L2907" s="2"/>
      <c r="M2907" s="1"/>
    </row>
    <row r="2908" spans="1:13" x14ac:dyDescent="0.2">
      <c r="A2908" s="1"/>
      <c r="B2908" s="1"/>
      <c r="C2908" s="16"/>
      <c r="D2908" s="1"/>
      <c r="E2908" s="1"/>
      <c r="F2908" s="1"/>
      <c r="G2908" s="1"/>
      <c r="H2908" s="11"/>
      <c r="I2908" s="11"/>
      <c r="J2908" s="11"/>
      <c r="K2908" s="2"/>
      <c r="L2908" s="2"/>
      <c r="M2908" s="1"/>
    </row>
    <row r="2909" spans="1:13" x14ac:dyDescent="0.2">
      <c r="A2909" s="1"/>
      <c r="B2909" s="1"/>
      <c r="C2909" s="16"/>
      <c r="D2909" s="1"/>
      <c r="E2909" s="1"/>
      <c r="F2909" s="1"/>
      <c r="G2909" s="1"/>
      <c r="H2909" s="11"/>
      <c r="I2909" s="11"/>
      <c r="J2909" s="11"/>
      <c r="K2909" s="2"/>
      <c r="L2909" s="2"/>
      <c r="M2909" s="1"/>
    </row>
    <row r="2910" spans="1:13" x14ac:dyDescent="0.2">
      <c r="A2910" s="1"/>
      <c r="B2910" s="1"/>
      <c r="C2910" s="16"/>
      <c r="D2910" s="1"/>
      <c r="E2910" s="1"/>
      <c r="F2910" s="1"/>
      <c r="G2910" s="1"/>
      <c r="H2910" s="11"/>
      <c r="I2910" s="11"/>
      <c r="J2910" s="11"/>
      <c r="K2910" s="2"/>
      <c r="L2910" s="2"/>
      <c r="M2910" s="1"/>
    </row>
    <row r="2911" spans="1:13" x14ac:dyDescent="0.2">
      <c r="A2911" s="1"/>
      <c r="B2911" s="1"/>
      <c r="C2911" s="16"/>
      <c r="D2911" s="1"/>
      <c r="E2911" s="1"/>
      <c r="F2911" s="1"/>
      <c r="G2911" s="1"/>
      <c r="H2911" s="11"/>
      <c r="I2911" s="11"/>
      <c r="J2911" s="11"/>
      <c r="K2911" s="2"/>
      <c r="L2911" s="2"/>
      <c r="M2911" s="1"/>
    </row>
    <row r="2912" spans="1:13" x14ac:dyDescent="0.2">
      <c r="A2912" s="1"/>
      <c r="B2912" s="1"/>
      <c r="C2912" s="16"/>
      <c r="D2912" s="1"/>
      <c r="E2912" s="1"/>
      <c r="F2912" s="1"/>
      <c r="G2912" s="1"/>
      <c r="H2912" s="11"/>
      <c r="I2912" s="11"/>
      <c r="J2912" s="11"/>
      <c r="K2912" s="2"/>
      <c r="L2912" s="2"/>
      <c r="M2912" s="1"/>
    </row>
    <row r="2913" spans="1:13" x14ac:dyDescent="0.2">
      <c r="A2913" s="1"/>
      <c r="B2913" s="1"/>
      <c r="C2913" s="16"/>
      <c r="D2913" s="1"/>
      <c r="E2913" s="1"/>
      <c r="F2913" s="1"/>
      <c r="G2913" s="1"/>
      <c r="H2913" s="11"/>
      <c r="I2913" s="11"/>
      <c r="J2913" s="11"/>
      <c r="K2913" s="2"/>
      <c r="L2913" s="2"/>
      <c r="M2913" s="1"/>
    </row>
    <row r="2914" spans="1:13" x14ac:dyDescent="0.2">
      <c r="A2914" s="1"/>
      <c r="B2914" s="1"/>
      <c r="C2914" s="16"/>
      <c r="D2914" s="1"/>
      <c r="E2914" s="1"/>
      <c r="F2914" s="1"/>
      <c r="G2914" s="1"/>
      <c r="H2914" s="11"/>
      <c r="I2914" s="11"/>
      <c r="J2914" s="11"/>
      <c r="K2914" s="2"/>
      <c r="L2914" s="2"/>
      <c r="M2914" s="1"/>
    </row>
    <row r="2915" spans="1:13" x14ac:dyDescent="0.2">
      <c r="A2915" s="1"/>
      <c r="B2915" s="1"/>
      <c r="C2915" s="16"/>
      <c r="D2915" s="1"/>
      <c r="E2915" s="1"/>
      <c r="F2915" s="1"/>
      <c r="G2915" s="1"/>
      <c r="H2915" s="11"/>
      <c r="I2915" s="11"/>
      <c r="J2915" s="11"/>
      <c r="K2915" s="2"/>
      <c r="L2915" s="2"/>
      <c r="M2915" s="1"/>
    </row>
    <row r="2916" spans="1:13" x14ac:dyDescent="0.2">
      <c r="A2916" s="1"/>
      <c r="B2916" s="1"/>
      <c r="C2916" s="16"/>
      <c r="D2916" s="1"/>
      <c r="E2916" s="1"/>
      <c r="F2916" s="1"/>
      <c r="G2916" s="1"/>
      <c r="H2916" s="11"/>
      <c r="I2916" s="11"/>
      <c r="J2916" s="11"/>
      <c r="K2916" s="2"/>
      <c r="L2916" s="2"/>
      <c r="M2916" s="1"/>
    </row>
    <row r="2917" spans="1:13" x14ac:dyDescent="0.2">
      <c r="A2917" s="1"/>
      <c r="B2917" s="1"/>
      <c r="C2917" s="16"/>
      <c r="D2917" s="1"/>
      <c r="E2917" s="1"/>
      <c r="F2917" s="1"/>
      <c r="G2917" s="1"/>
      <c r="H2917" s="11"/>
      <c r="I2917" s="11"/>
      <c r="J2917" s="11"/>
      <c r="K2917" s="2"/>
      <c r="L2917" s="2"/>
      <c r="M2917" s="1"/>
    </row>
    <row r="2918" spans="1:13" x14ac:dyDescent="0.2">
      <c r="A2918" s="1"/>
      <c r="B2918" s="1"/>
      <c r="C2918" s="16"/>
      <c r="D2918" s="1"/>
      <c r="E2918" s="1"/>
      <c r="F2918" s="1"/>
      <c r="G2918" s="1"/>
      <c r="H2918" s="11"/>
      <c r="I2918" s="11"/>
      <c r="J2918" s="11"/>
      <c r="K2918" s="2"/>
      <c r="L2918" s="2"/>
      <c r="M2918" s="1"/>
    </row>
    <row r="2919" spans="1:13" x14ac:dyDescent="0.2">
      <c r="A2919" s="1"/>
      <c r="B2919" s="1"/>
      <c r="C2919" s="16"/>
      <c r="D2919" s="1"/>
      <c r="E2919" s="1"/>
      <c r="F2919" s="1"/>
      <c r="G2919" s="1"/>
      <c r="H2919" s="11"/>
      <c r="I2919" s="11"/>
      <c r="J2919" s="11"/>
      <c r="K2919" s="2"/>
      <c r="L2919" s="2"/>
      <c r="M2919" s="1"/>
    </row>
    <row r="2920" spans="1:13" x14ac:dyDescent="0.2">
      <c r="A2920" s="1"/>
      <c r="B2920" s="1"/>
      <c r="C2920" s="16"/>
      <c r="D2920" s="1"/>
      <c r="E2920" s="1"/>
      <c r="F2920" s="1"/>
      <c r="G2920" s="1"/>
      <c r="H2920" s="11"/>
      <c r="I2920" s="11"/>
      <c r="J2920" s="11"/>
      <c r="K2920" s="2"/>
      <c r="L2920" s="2"/>
      <c r="M2920" s="1"/>
    </row>
    <row r="2921" spans="1:13" x14ac:dyDescent="0.2">
      <c r="A2921" s="1"/>
      <c r="B2921" s="1"/>
      <c r="C2921" s="16"/>
      <c r="D2921" s="1"/>
      <c r="E2921" s="1"/>
      <c r="F2921" s="1"/>
      <c r="G2921" s="1"/>
      <c r="H2921" s="11"/>
      <c r="I2921" s="11"/>
      <c r="J2921" s="11"/>
      <c r="K2921" s="2"/>
      <c r="L2921" s="2"/>
      <c r="M2921" s="1"/>
    </row>
    <row r="2922" spans="1:13" x14ac:dyDescent="0.2">
      <c r="A2922" s="1"/>
      <c r="B2922" s="1"/>
      <c r="C2922" s="16"/>
      <c r="D2922" s="1"/>
      <c r="E2922" s="1"/>
      <c r="F2922" s="1"/>
      <c r="G2922" s="1"/>
      <c r="H2922" s="11"/>
      <c r="I2922" s="11"/>
      <c r="J2922" s="11"/>
      <c r="K2922" s="2"/>
      <c r="L2922" s="2"/>
      <c r="M2922" s="1"/>
    </row>
    <row r="2923" spans="1:13" x14ac:dyDescent="0.2">
      <c r="A2923" s="1"/>
      <c r="B2923" s="1"/>
      <c r="C2923" s="16"/>
      <c r="D2923" s="1"/>
      <c r="E2923" s="1"/>
      <c r="F2923" s="1"/>
      <c r="G2923" s="1"/>
      <c r="H2923" s="11"/>
      <c r="I2923" s="11"/>
      <c r="J2923" s="11"/>
      <c r="K2923" s="2"/>
      <c r="L2923" s="2"/>
      <c r="M2923" s="1"/>
    </row>
    <row r="2924" spans="1:13" x14ac:dyDescent="0.2">
      <c r="A2924" s="1"/>
      <c r="B2924" s="1"/>
      <c r="C2924" s="16"/>
      <c r="D2924" s="1"/>
      <c r="E2924" s="1"/>
      <c r="F2924" s="1"/>
      <c r="G2924" s="1"/>
      <c r="H2924" s="11"/>
      <c r="I2924" s="11"/>
      <c r="J2924" s="11"/>
      <c r="K2924" s="2"/>
      <c r="L2924" s="2"/>
      <c r="M2924" s="1"/>
    </row>
    <row r="2925" spans="1:13" x14ac:dyDescent="0.2">
      <c r="A2925" s="1"/>
      <c r="B2925" s="1"/>
      <c r="C2925" s="16"/>
      <c r="D2925" s="1"/>
      <c r="E2925" s="1"/>
      <c r="F2925" s="1"/>
      <c r="G2925" s="1"/>
      <c r="H2925" s="11"/>
      <c r="I2925" s="11"/>
      <c r="J2925" s="11"/>
      <c r="K2925" s="2"/>
      <c r="L2925" s="2"/>
      <c r="M2925" s="1"/>
    </row>
    <row r="2926" spans="1:13" x14ac:dyDescent="0.2">
      <c r="A2926" s="1"/>
      <c r="B2926" s="1"/>
      <c r="C2926" s="16"/>
      <c r="D2926" s="1"/>
      <c r="E2926" s="1"/>
      <c r="F2926" s="1"/>
      <c r="G2926" s="1"/>
      <c r="H2926" s="11"/>
      <c r="I2926" s="11"/>
      <c r="J2926" s="11"/>
      <c r="K2926" s="2"/>
      <c r="L2926" s="2"/>
      <c r="M2926" s="1"/>
    </row>
    <row r="2927" spans="1:13" x14ac:dyDescent="0.2">
      <c r="A2927" s="1"/>
      <c r="B2927" s="1"/>
      <c r="C2927" s="16"/>
      <c r="D2927" s="1"/>
      <c r="E2927" s="1"/>
      <c r="F2927" s="1"/>
      <c r="G2927" s="1"/>
      <c r="H2927" s="11"/>
      <c r="I2927" s="11"/>
      <c r="J2927" s="11"/>
      <c r="K2927" s="2"/>
      <c r="L2927" s="2"/>
      <c r="M2927" s="1"/>
    </row>
    <row r="2928" spans="1:13" x14ac:dyDescent="0.2">
      <c r="A2928" s="1"/>
      <c r="B2928" s="1"/>
      <c r="C2928" s="16"/>
      <c r="D2928" s="1"/>
      <c r="E2928" s="1"/>
      <c r="F2928" s="1"/>
      <c r="G2928" s="1"/>
      <c r="H2928" s="11"/>
      <c r="I2928" s="11"/>
      <c r="J2928" s="11"/>
      <c r="K2928" s="2"/>
      <c r="L2928" s="2"/>
      <c r="M2928" s="1"/>
    </row>
    <row r="2929" spans="1:13" x14ac:dyDescent="0.2">
      <c r="A2929" s="1"/>
      <c r="B2929" s="1"/>
      <c r="C2929" s="16"/>
      <c r="D2929" s="1"/>
      <c r="E2929" s="1"/>
      <c r="F2929" s="1"/>
      <c r="G2929" s="1"/>
      <c r="H2929" s="11"/>
      <c r="I2929" s="11"/>
      <c r="J2929" s="11"/>
      <c r="K2929" s="2"/>
      <c r="L2929" s="2"/>
      <c r="M2929" s="1"/>
    </row>
    <row r="2930" spans="1:13" x14ac:dyDescent="0.2">
      <c r="A2930" s="1"/>
      <c r="B2930" s="1"/>
      <c r="C2930" s="16"/>
      <c r="D2930" s="1"/>
      <c r="E2930" s="1"/>
      <c r="F2930" s="1"/>
      <c r="G2930" s="1"/>
      <c r="H2930" s="11"/>
      <c r="I2930" s="11"/>
      <c r="J2930" s="11"/>
      <c r="K2930" s="2"/>
      <c r="L2930" s="2"/>
      <c r="M2930" s="1"/>
    </row>
    <row r="2931" spans="1:13" x14ac:dyDescent="0.2">
      <c r="A2931" s="1"/>
      <c r="B2931" s="1"/>
      <c r="C2931" s="16"/>
      <c r="D2931" s="1"/>
      <c r="E2931" s="1"/>
      <c r="F2931" s="1"/>
      <c r="G2931" s="1"/>
      <c r="H2931" s="11"/>
      <c r="I2931" s="11"/>
      <c r="J2931" s="11"/>
      <c r="K2931" s="2"/>
      <c r="L2931" s="2"/>
      <c r="M2931" s="1"/>
    </row>
    <row r="2932" spans="1:13" x14ac:dyDescent="0.2">
      <c r="A2932" s="1"/>
      <c r="B2932" s="1"/>
      <c r="C2932" s="16"/>
      <c r="D2932" s="1"/>
      <c r="E2932" s="1"/>
      <c r="F2932" s="1"/>
      <c r="G2932" s="1"/>
      <c r="H2932" s="11"/>
      <c r="I2932" s="11"/>
      <c r="J2932" s="11"/>
      <c r="K2932" s="2"/>
      <c r="L2932" s="2"/>
      <c r="M2932" s="1"/>
    </row>
    <row r="2933" spans="1:13" x14ac:dyDescent="0.2">
      <c r="A2933" s="1"/>
      <c r="B2933" s="1"/>
      <c r="C2933" s="16"/>
      <c r="D2933" s="1"/>
      <c r="E2933" s="1"/>
      <c r="F2933" s="1"/>
      <c r="G2933" s="1"/>
      <c r="H2933" s="11"/>
      <c r="I2933" s="11"/>
      <c r="J2933" s="11"/>
      <c r="K2933" s="2"/>
      <c r="L2933" s="2"/>
      <c r="M2933" s="1"/>
    </row>
    <row r="2934" spans="1:13" x14ac:dyDescent="0.2">
      <c r="A2934" s="1"/>
      <c r="B2934" s="1"/>
      <c r="C2934" s="16"/>
      <c r="D2934" s="1"/>
      <c r="E2934" s="1"/>
      <c r="F2934" s="1"/>
      <c r="G2934" s="1"/>
      <c r="H2934" s="11"/>
      <c r="I2934" s="11"/>
      <c r="J2934" s="11"/>
      <c r="K2934" s="2"/>
      <c r="L2934" s="2"/>
      <c r="M2934" s="1"/>
    </row>
    <row r="2935" spans="1:13" x14ac:dyDescent="0.2">
      <c r="A2935" s="1"/>
      <c r="B2935" s="1"/>
      <c r="C2935" s="16"/>
      <c r="D2935" s="1"/>
      <c r="E2935" s="1"/>
      <c r="F2935" s="1"/>
      <c r="G2935" s="1"/>
      <c r="H2935" s="11"/>
      <c r="I2935" s="11"/>
      <c r="J2935" s="11"/>
      <c r="K2935" s="2"/>
      <c r="L2935" s="2"/>
      <c r="M2935" s="1"/>
    </row>
    <row r="2936" spans="1:13" x14ac:dyDescent="0.2">
      <c r="A2936" s="1"/>
      <c r="B2936" s="1"/>
      <c r="C2936" s="16"/>
      <c r="D2936" s="1"/>
      <c r="E2936" s="1"/>
      <c r="F2936" s="1"/>
      <c r="G2936" s="1"/>
      <c r="H2936" s="11"/>
      <c r="I2936" s="11"/>
      <c r="J2936" s="11"/>
      <c r="K2936" s="2"/>
      <c r="L2936" s="2"/>
      <c r="M2936" s="1"/>
    </row>
    <row r="2937" spans="1:13" x14ac:dyDescent="0.2">
      <c r="A2937" s="1"/>
      <c r="B2937" s="1"/>
      <c r="C2937" s="16"/>
      <c r="D2937" s="1"/>
      <c r="E2937" s="1"/>
      <c r="F2937" s="1"/>
      <c r="G2937" s="1"/>
      <c r="H2937" s="11"/>
      <c r="I2937" s="11"/>
      <c r="J2937" s="11"/>
      <c r="K2937" s="2"/>
      <c r="L2937" s="2"/>
      <c r="M2937" s="1"/>
    </row>
    <row r="2938" spans="1:13" x14ac:dyDescent="0.2">
      <c r="A2938" s="1"/>
      <c r="B2938" s="1"/>
      <c r="C2938" s="16"/>
      <c r="D2938" s="1"/>
      <c r="E2938" s="1"/>
      <c r="F2938" s="1"/>
      <c r="G2938" s="1"/>
      <c r="H2938" s="11"/>
      <c r="I2938" s="11"/>
      <c r="J2938" s="11"/>
      <c r="K2938" s="2"/>
      <c r="L2938" s="2"/>
      <c r="M2938" s="1"/>
    </row>
    <row r="2939" spans="1:13" x14ac:dyDescent="0.2">
      <c r="A2939" s="1"/>
      <c r="B2939" s="1"/>
      <c r="C2939" s="16"/>
      <c r="D2939" s="1"/>
      <c r="E2939" s="1"/>
      <c r="F2939" s="1"/>
      <c r="G2939" s="1"/>
      <c r="H2939" s="11"/>
      <c r="I2939" s="11"/>
      <c r="J2939" s="11"/>
      <c r="K2939" s="2"/>
      <c r="L2939" s="2"/>
      <c r="M2939" s="1"/>
    </row>
    <row r="2940" spans="1:13" x14ac:dyDescent="0.2">
      <c r="A2940" s="1"/>
      <c r="B2940" s="1"/>
      <c r="C2940" s="16"/>
      <c r="D2940" s="1"/>
      <c r="E2940" s="1"/>
      <c r="F2940" s="1"/>
      <c r="G2940" s="1"/>
      <c r="H2940" s="11"/>
      <c r="I2940" s="11"/>
      <c r="J2940" s="11"/>
      <c r="K2940" s="2"/>
      <c r="L2940" s="2"/>
      <c r="M2940" s="1"/>
    </row>
    <row r="2941" spans="1:13" x14ac:dyDescent="0.2">
      <c r="A2941" s="1"/>
      <c r="B2941" s="1"/>
      <c r="C2941" s="16"/>
      <c r="D2941" s="1"/>
      <c r="E2941" s="1"/>
      <c r="F2941" s="1"/>
      <c r="G2941" s="1"/>
      <c r="H2941" s="11"/>
      <c r="I2941" s="11"/>
      <c r="J2941" s="11"/>
      <c r="K2941" s="2"/>
      <c r="L2941" s="2"/>
      <c r="M2941" s="1"/>
    </row>
    <row r="2942" spans="1:13" x14ac:dyDescent="0.2">
      <c r="A2942" s="1"/>
      <c r="B2942" s="1"/>
      <c r="C2942" s="16"/>
      <c r="D2942" s="1"/>
      <c r="E2942" s="1"/>
      <c r="F2942" s="1"/>
      <c r="G2942" s="1"/>
      <c r="H2942" s="11"/>
      <c r="I2942" s="11"/>
      <c r="J2942" s="11"/>
      <c r="K2942" s="2"/>
      <c r="L2942" s="2"/>
      <c r="M2942" s="1"/>
    </row>
    <row r="2943" spans="1:13" x14ac:dyDescent="0.2">
      <c r="A2943" s="1"/>
      <c r="B2943" s="1"/>
      <c r="C2943" s="16"/>
      <c r="D2943" s="1"/>
      <c r="E2943" s="1"/>
      <c r="F2943" s="1"/>
      <c r="G2943" s="1"/>
      <c r="H2943" s="11"/>
      <c r="I2943" s="11"/>
      <c r="J2943" s="11"/>
      <c r="K2943" s="2"/>
      <c r="L2943" s="2"/>
      <c r="M2943" s="1"/>
    </row>
    <row r="2944" spans="1:13" x14ac:dyDescent="0.2">
      <c r="A2944" s="1"/>
      <c r="B2944" s="1"/>
      <c r="C2944" s="16"/>
      <c r="D2944" s="1"/>
      <c r="E2944" s="1"/>
      <c r="F2944" s="1"/>
      <c r="G2944" s="1"/>
      <c r="H2944" s="11"/>
      <c r="I2944" s="11"/>
      <c r="J2944" s="11"/>
      <c r="K2944" s="2"/>
      <c r="L2944" s="2"/>
      <c r="M2944" s="1"/>
    </row>
    <row r="2945" spans="1:13" x14ac:dyDescent="0.2">
      <c r="A2945" s="1"/>
      <c r="B2945" s="1"/>
      <c r="C2945" s="16"/>
      <c r="D2945" s="1"/>
      <c r="E2945" s="1"/>
      <c r="F2945" s="1"/>
      <c r="G2945" s="1"/>
      <c r="H2945" s="11"/>
      <c r="I2945" s="11"/>
      <c r="J2945" s="11"/>
      <c r="K2945" s="2"/>
      <c r="L2945" s="2"/>
      <c r="M2945" s="1"/>
    </row>
    <row r="2946" spans="1:13" x14ac:dyDescent="0.2">
      <c r="A2946" s="1"/>
      <c r="B2946" s="1"/>
      <c r="C2946" s="16"/>
      <c r="D2946" s="1"/>
      <c r="E2946" s="1"/>
      <c r="F2946" s="1"/>
      <c r="G2946" s="1"/>
      <c r="H2946" s="11"/>
      <c r="I2946" s="11"/>
      <c r="J2946" s="11"/>
      <c r="K2946" s="2"/>
      <c r="L2946" s="2"/>
      <c r="M2946" s="1"/>
    </row>
    <row r="2947" spans="1:13" x14ac:dyDescent="0.2">
      <c r="A2947" s="1"/>
      <c r="B2947" s="1"/>
      <c r="C2947" s="16"/>
      <c r="D2947" s="1"/>
      <c r="E2947" s="1"/>
      <c r="F2947" s="1"/>
      <c r="G2947" s="1"/>
      <c r="H2947" s="11"/>
      <c r="I2947" s="11"/>
      <c r="J2947" s="11"/>
      <c r="K2947" s="2"/>
      <c r="L2947" s="2"/>
      <c r="M2947" s="1"/>
    </row>
    <row r="2948" spans="1:13" x14ac:dyDescent="0.2">
      <c r="A2948" s="1"/>
      <c r="B2948" s="1"/>
      <c r="C2948" s="16"/>
      <c r="D2948" s="1"/>
      <c r="E2948" s="1"/>
      <c r="F2948" s="1"/>
      <c r="G2948" s="1"/>
      <c r="H2948" s="11"/>
      <c r="I2948" s="11"/>
      <c r="J2948" s="11"/>
      <c r="K2948" s="2"/>
      <c r="L2948" s="2"/>
      <c r="M2948" s="1"/>
    </row>
    <row r="2949" spans="1:13" x14ac:dyDescent="0.2">
      <c r="A2949" s="1"/>
      <c r="B2949" s="1"/>
      <c r="C2949" s="16"/>
      <c r="D2949" s="1"/>
      <c r="E2949" s="1"/>
      <c r="F2949" s="1"/>
      <c r="G2949" s="1"/>
      <c r="H2949" s="11"/>
      <c r="I2949" s="11"/>
      <c r="J2949" s="11"/>
      <c r="K2949" s="2"/>
      <c r="L2949" s="2"/>
      <c r="M2949" s="1"/>
    </row>
    <row r="2950" spans="1:13" x14ac:dyDescent="0.2">
      <c r="A2950" s="1"/>
      <c r="B2950" s="1"/>
      <c r="C2950" s="16"/>
      <c r="D2950" s="1"/>
      <c r="E2950" s="1"/>
      <c r="F2950" s="1"/>
      <c r="G2950" s="1"/>
      <c r="H2950" s="11"/>
      <c r="I2950" s="11"/>
      <c r="J2950" s="11"/>
      <c r="K2950" s="2"/>
      <c r="L2950" s="2"/>
      <c r="M2950" s="1"/>
    </row>
    <row r="2951" spans="1:13" x14ac:dyDescent="0.2">
      <c r="A2951" s="1"/>
      <c r="B2951" s="1"/>
      <c r="C2951" s="16"/>
      <c r="D2951" s="1"/>
      <c r="E2951" s="1"/>
      <c r="F2951" s="1"/>
      <c r="G2951" s="1"/>
      <c r="H2951" s="11"/>
      <c r="I2951" s="11"/>
      <c r="J2951" s="11"/>
      <c r="K2951" s="2"/>
      <c r="L2951" s="2"/>
      <c r="M2951" s="1"/>
    </row>
    <row r="2952" spans="1:13" x14ac:dyDescent="0.2">
      <c r="A2952" s="1"/>
      <c r="B2952" s="1"/>
      <c r="C2952" s="16"/>
      <c r="D2952" s="1"/>
      <c r="E2952" s="1"/>
      <c r="F2952" s="1"/>
      <c r="G2952" s="1"/>
      <c r="H2952" s="11"/>
      <c r="I2952" s="11"/>
      <c r="J2952" s="11"/>
      <c r="K2952" s="2"/>
      <c r="L2952" s="2"/>
      <c r="M2952" s="1"/>
    </row>
    <row r="2953" spans="1:13" x14ac:dyDescent="0.2">
      <c r="A2953" s="1"/>
      <c r="B2953" s="1"/>
      <c r="C2953" s="16"/>
      <c r="D2953" s="1"/>
      <c r="E2953" s="1"/>
      <c r="F2953" s="1"/>
      <c r="G2953" s="1"/>
      <c r="H2953" s="11"/>
      <c r="I2953" s="11"/>
      <c r="J2953" s="11"/>
      <c r="K2953" s="2"/>
      <c r="L2953" s="2"/>
      <c r="M2953" s="1"/>
    </row>
    <row r="2954" spans="1:13" x14ac:dyDescent="0.2">
      <c r="A2954" s="1"/>
      <c r="B2954" s="1"/>
      <c r="C2954" s="16"/>
      <c r="D2954" s="1"/>
      <c r="E2954" s="1"/>
      <c r="F2954" s="1"/>
      <c r="G2954" s="1"/>
      <c r="H2954" s="11"/>
      <c r="I2954" s="11"/>
      <c r="J2954" s="11"/>
      <c r="K2954" s="2"/>
      <c r="L2954" s="2"/>
      <c r="M2954" s="1"/>
    </row>
    <row r="2955" spans="1:13" x14ac:dyDescent="0.2">
      <c r="A2955" s="1"/>
      <c r="B2955" s="1"/>
      <c r="C2955" s="16"/>
      <c r="D2955" s="1"/>
      <c r="E2955" s="1"/>
      <c r="F2955" s="1"/>
      <c r="G2955" s="1"/>
      <c r="H2955" s="11"/>
      <c r="I2955" s="11"/>
      <c r="J2955" s="11"/>
      <c r="K2955" s="2"/>
      <c r="L2955" s="2"/>
      <c r="M2955" s="1"/>
    </row>
    <row r="2956" spans="1:13" x14ac:dyDescent="0.2">
      <c r="A2956" s="1"/>
      <c r="B2956" s="1"/>
      <c r="C2956" s="16"/>
      <c r="D2956" s="1"/>
      <c r="E2956" s="1"/>
      <c r="F2956" s="1"/>
      <c r="G2956" s="1"/>
      <c r="H2956" s="11"/>
      <c r="I2956" s="11"/>
      <c r="J2956" s="11"/>
      <c r="K2956" s="2"/>
      <c r="L2956" s="2"/>
      <c r="M2956" s="1"/>
    </row>
    <row r="2957" spans="1:13" x14ac:dyDescent="0.2">
      <c r="A2957" s="1"/>
      <c r="B2957" s="1"/>
      <c r="C2957" s="16"/>
      <c r="D2957" s="1"/>
      <c r="E2957" s="1"/>
      <c r="F2957" s="1"/>
      <c r="G2957" s="1"/>
      <c r="H2957" s="11"/>
      <c r="I2957" s="11"/>
      <c r="J2957" s="11"/>
      <c r="K2957" s="2"/>
      <c r="L2957" s="2"/>
      <c r="M2957" s="1"/>
    </row>
    <row r="2958" spans="1:13" x14ac:dyDescent="0.2">
      <c r="A2958" s="1"/>
      <c r="B2958" s="1"/>
      <c r="C2958" s="16"/>
      <c r="D2958" s="1"/>
      <c r="E2958" s="1"/>
      <c r="F2958" s="1"/>
      <c r="G2958" s="1"/>
      <c r="H2958" s="11"/>
      <c r="I2958" s="11"/>
      <c r="J2958" s="11"/>
      <c r="K2958" s="2"/>
      <c r="L2958" s="2"/>
      <c r="M2958" s="1"/>
    </row>
    <row r="2959" spans="1:13" x14ac:dyDescent="0.2">
      <c r="A2959" s="1"/>
      <c r="B2959" s="1"/>
      <c r="C2959" s="16"/>
      <c r="D2959" s="1"/>
      <c r="E2959" s="1"/>
      <c r="F2959" s="1"/>
      <c r="G2959" s="1"/>
      <c r="H2959" s="11"/>
      <c r="I2959" s="11"/>
      <c r="J2959" s="11"/>
      <c r="K2959" s="2"/>
      <c r="L2959" s="2"/>
      <c r="M2959" s="1"/>
    </row>
    <row r="2960" spans="1:13" x14ac:dyDescent="0.2">
      <c r="A2960" s="1"/>
      <c r="B2960" s="1"/>
      <c r="C2960" s="16"/>
      <c r="D2960" s="1"/>
      <c r="E2960" s="1"/>
      <c r="F2960" s="1"/>
      <c r="G2960" s="1"/>
      <c r="H2960" s="11"/>
      <c r="I2960" s="11"/>
      <c r="J2960" s="11"/>
      <c r="K2960" s="2"/>
      <c r="L2960" s="2"/>
      <c r="M2960" s="1"/>
    </row>
    <row r="2961" spans="1:13" x14ac:dyDescent="0.2">
      <c r="A2961" s="1"/>
      <c r="B2961" s="1"/>
      <c r="C2961" s="16"/>
      <c r="D2961" s="1"/>
      <c r="E2961" s="1"/>
      <c r="F2961" s="1"/>
      <c r="G2961" s="1"/>
      <c r="H2961" s="11"/>
      <c r="I2961" s="11"/>
      <c r="J2961" s="11"/>
      <c r="K2961" s="2"/>
      <c r="L2961" s="2"/>
      <c r="M2961" s="1"/>
    </row>
    <row r="2962" spans="1:13" x14ac:dyDescent="0.2">
      <c r="A2962" s="1"/>
      <c r="B2962" s="1"/>
      <c r="C2962" s="16"/>
      <c r="D2962" s="1"/>
      <c r="E2962" s="1"/>
      <c r="F2962" s="1"/>
      <c r="G2962" s="1"/>
      <c r="H2962" s="11"/>
      <c r="I2962" s="11"/>
      <c r="J2962" s="11"/>
      <c r="K2962" s="2"/>
      <c r="L2962" s="2"/>
      <c r="M2962" s="1"/>
    </row>
    <row r="2963" spans="1:13" x14ac:dyDescent="0.2">
      <c r="A2963" s="1"/>
      <c r="B2963" s="1"/>
      <c r="C2963" s="16"/>
      <c r="D2963" s="1"/>
      <c r="E2963" s="1"/>
      <c r="F2963" s="1"/>
      <c r="G2963" s="1"/>
      <c r="H2963" s="11"/>
      <c r="I2963" s="11"/>
      <c r="J2963" s="11"/>
      <c r="K2963" s="2"/>
      <c r="L2963" s="2"/>
      <c r="M2963" s="1"/>
    </row>
    <row r="2964" spans="1:13" x14ac:dyDescent="0.2">
      <c r="A2964" s="1"/>
      <c r="B2964" s="1"/>
      <c r="C2964" s="16"/>
      <c r="D2964" s="1"/>
      <c r="E2964" s="1"/>
      <c r="F2964" s="1"/>
      <c r="G2964" s="1"/>
      <c r="H2964" s="11"/>
      <c r="I2964" s="11"/>
      <c r="J2964" s="11"/>
      <c r="K2964" s="2"/>
      <c r="L2964" s="2"/>
      <c r="M2964" s="1"/>
    </row>
    <row r="2965" spans="1:13" x14ac:dyDescent="0.2">
      <c r="A2965" s="1"/>
      <c r="B2965" s="1"/>
      <c r="C2965" s="16"/>
      <c r="D2965" s="1"/>
      <c r="E2965" s="1"/>
      <c r="F2965" s="1"/>
      <c r="G2965" s="1"/>
      <c r="H2965" s="11"/>
      <c r="I2965" s="11"/>
      <c r="J2965" s="11"/>
      <c r="K2965" s="2"/>
      <c r="L2965" s="2"/>
      <c r="M2965" s="1"/>
    </row>
    <row r="2966" spans="1:13" x14ac:dyDescent="0.2">
      <c r="A2966" s="1"/>
      <c r="B2966" s="1"/>
      <c r="C2966" s="16"/>
      <c r="D2966" s="1"/>
      <c r="E2966" s="1"/>
      <c r="F2966" s="1"/>
      <c r="G2966" s="1"/>
      <c r="H2966" s="11"/>
      <c r="I2966" s="11"/>
      <c r="J2966" s="11"/>
      <c r="K2966" s="2"/>
      <c r="L2966" s="2"/>
      <c r="M2966" s="1"/>
    </row>
    <row r="2967" spans="1:13" x14ac:dyDescent="0.2">
      <c r="A2967" s="1"/>
      <c r="B2967" s="1"/>
      <c r="C2967" s="16"/>
      <c r="D2967" s="1"/>
      <c r="E2967" s="1"/>
      <c r="F2967" s="1"/>
      <c r="G2967" s="1"/>
      <c r="H2967" s="11"/>
      <c r="I2967" s="11"/>
      <c r="J2967" s="11"/>
      <c r="K2967" s="2"/>
      <c r="L2967" s="2"/>
      <c r="M2967" s="1"/>
    </row>
    <row r="2968" spans="1:13" x14ac:dyDescent="0.2">
      <c r="A2968" s="1"/>
      <c r="B2968" s="1"/>
      <c r="C2968" s="16"/>
      <c r="D2968" s="1"/>
      <c r="E2968" s="1"/>
      <c r="F2968" s="1"/>
      <c r="G2968" s="1"/>
      <c r="H2968" s="11"/>
      <c r="I2968" s="11"/>
      <c r="J2968" s="11"/>
      <c r="K2968" s="2"/>
      <c r="L2968" s="2"/>
      <c r="M2968" s="1"/>
    </row>
    <row r="2969" spans="1:13" x14ac:dyDescent="0.2">
      <c r="A2969" s="1"/>
      <c r="B2969" s="1"/>
      <c r="C2969" s="16"/>
      <c r="D2969" s="1"/>
      <c r="E2969" s="1"/>
      <c r="F2969" s="1"/>
      <c r="G2969" s="1"/>
      <c r="H2969" s="11"/>
      <c r="I2969" s="11"/>
      <c r="J2969" s="11"/>
      <c r="K2969" s="2"/>
      <c r="L2969" s="2"/>
      <c r="M2969" s="1"/>
    </row>
    <row r="2970" spans="1:13" x14ac:dyDescent="0.2">
      <c r="A2970" s="1"/>
      <c r="B2970" s="1"/>
      <c r="C2970" s="16"/>
      <c r="D2970" s="1"/>
      <c r="E2970" s="1"/>
      <c r="F2970" s="1"/>
      <c r="G2970" s="1"/>
      <c r="H2970" s="11"/>
      <c r="I2970" s="11"/>
      <c r="J2970" s="11"/>
      <c r="K2970" s="2"/>
      <c r="L2970" s="2"/>
      <c r="M2970" s="1"/>
    </row>
    <row r="2971" spans="1:13" x14ac:dyDescent="0.2">
      <c r="A2971" s="1"/>
      <c r="B2971" s="1"/>
      <c r="C2971" s="16"/>
      <c r="D2971" s="1"/>
      <c r="E2971" s="1"/>
      <c r="F2971" s="1"/>
      <c r="G2971" s="1"/>
      <c r="H2971" s="11"/>
      <c r="I2971" s="11"/>
      <c r="J2971" s="11"/>
      <c r="K2971" s="2"/>
      <c r="L2971" s="2"/>
      <c r="M2971" s="1"/>
    </row>
    <row r="2972" spans="1:13" x14ac:dyDescent="0.2">
      <c r="A2972" s="1"/>
      <c r="B2972" s="1"/>
      <c r="C2972" s="16"/>
      <c r="D2972" s="1"/>
      <c r="E2972" s="1"/>
      <c r="F2972" s="1"/>
      <c r="G2972" s="1"/>
      <c r="H2972" s="11"/>
      <c r="I2972" s="11"/>
      <c r="J2972" s="11"/>
      <c r="K2972" s="2"/>
      <c r="L2972" s="2"/>
      <c r="M2972" s="1"/>
    </row>
    <row r="2973" spans="1:13" x14ac:dyDescent="0.2">
      <c r="A2973" s="1"/>
      <c r="B2973" s="1"/>
      <c r="C2973" s="16"/>
      <c r="D2973" s="1"/>
      <c r="E2973" s="1"/>
      <c r="F2973" s="1"/>
      <c r="G2973" s="1"/>
      <c r="H2973" s="11"/>
      <c r="I2973" s="11"/>
      <c r="J2973" s="11"/>
      <c r="K2973" s="2"/>
      <c r="L2973" s="2"/>
      <c r="M2973" s="1"/>
    </row>
    <row r="2974" spans="1:13" x14ac:dyDescent="0.2">
      <c r="A2974" s="1"/>
      <c r="B2974" s="1"/>
      <c r="C2974" s="16"/>
      <c r="D2974" s="1"/>
      <c r="E2974" s="1"/>
      <c r="F2974" s="1"/>
      <c r="G2974" s="1"/>
      <c r="H2974" s="11"/>
      <c r="I2974" s="11"/>
      <c r="J2974" s="11"/>
      <c r="K2974" s="2"/>
      <c r="L2974" s="2"/>
      <c r="M2974" s="1"/>
    </row>
    <row r="2975" spans="1:13" x14ac:dyDescent="0.2">
      <c r="A2975" s="1"/>
      <c r="B2975" s="1"/>
      <c r="C2975" s="16"/>
      <c r="D2975" s="1"/>
      <c r="E2975" s="1"/>
      <c r="F2975" s="1"/>
      <c r="G2975" s="1"/>
      <c r="H2975" s="11"/>
      <c r="I2975" s="11"/>
      <c r="J2975" s="11"/>
      <c r="K2975" s="2"/>
      <c r="L2975" s="2"/>
      <c r="M2975" s="1"/>
    </row>
    <row r="2976" spans="1:13" x14ac:dyDescent="0.2">
      <c r="A2976" s="1"/>
      <c r="B2976" s="1"/>
      <c r="C2976" s="16"/>
      <c r="D2976" s="1"/>
      <c r="E2976" s="1"/>
      <c r="F2976" s="1"/>
      <c r="G2976" s="1"/>
      <c r="H2976" s="11"/>
      <c r="I2976" s="11"/>
      <c r="J2976" s="11"/>
      <c r="K2976" s="2"/>
      <c r="L2976" s="2"/>
      <c r="M2976" s="1"/>
    </row>
    <row r="2977" spans="1:13" x14ac:dyDescent="0.2">
      <c r="A2977" s="1"/>
      <c r="B2977" s="1"/>
      <c r="C2977" s="16"/>
      <c r="D2977" s="1"/>
      <c r="E2977" s="1"/>
      <c r="F2977" s="1"/>
      <c r="G2977" s="1"/>
      <c r="H2977" s="11"/>
      <c r="I2977" s="11"/>
      <c r="J2977" s="11"/>
      <c r="K2977" s="2"/>
      <c r="L2977" s="2"/>
      <c r="M2977" s="1"/>
    </row>
    <row r="2978" spans="1:13" x14ac:dyDescent="0.2">
      <c r="A2978" s="1"/>
      <c r="B2978" s="1"/>
      <c r="C2978" s="16"/>
      <c r="D2978" s="1"/>
      <c r="E2978" s="1"/>
      <c r="F2978" s="1"/>
      <c r="G2978" s="1"/>
      <c r="H2978" s="11"/>
      <c r="I2978" s="11"/>
      <c r="J2978" s="11"/>
      <c r="K2978" s="2"/>
      <c r="L2978" s="2"/>
      <c r="M2978" s="1"/>
    </row>
    <row r="2979" spans="1:13" x14ac:dyDescent="0.2">
      <c r="A2979" s="1"/>
      <c r="B2979" s="1"/>
      <c r="C2979" s="16"/>
      <c r="D2979" s="1"/>
      <c r="E2979" s="1"/>
      <c r="F2979" s="1"/>
      <c r="G2979" s="1"/>
      <c r="H2979" s="11"/>
      <c r="I2979" s="11"/>
      <c r="J2979" s="11"/>
      <c r="K2979" s="2"/>
      <c r="L2979" s="2"/>
      <c r="M2979" s="1"/>
    </row>
    <row r="2980" spans="1:13" x14ac:dyDescent="0.2">
      <c r="A2980" s="1"/>
      <c r="B2980" s="1"/>
      <c r="C2980" s="16"/>
      <c r="D2980" s="1"/>
      <c r="E2980" s="1"/>
      <c r="F2980" s="1"/>
      <c r="G2980" s="1"/>
      <c r="H2980" s="11"/>
      <c r="I2980" s="11"/>
      <c r="J2980" s="11"/>
      <c r="K2980" s="2"/>
      <c r="L2980" s="2"/>
      <c r="M2980" s="1"/>
    </row>
    <row r="2981" spans="1:13" x14ac:dyDescent="0.2">
      <c r="A2981" s="1"/>
      <c r="B2981" s="1"/>
      <c r="C2981" s="16"/>
      <c r="D2981" s="1"/>
      <c r="E2981" s="1"/>
      <c r="F2981" s="1"/>
      <c r="G2981" s="1"/>
      <c r="H2981" s="11"/>
      <c r="I2981" s="11"/>
      <c r="J2981" s="11"/>
      <c r="K2981" s="2"/>
      <c r="L2981" s="2"/>
      <c r="M2981" s="1"/>
    </row>
    <row r="2982" spans="1:13" x14ac:dyDescent="0.2">
      <c r="A2982" s="1"/>
      <c r="B2982" s="1"/>
      <c r="C2982" s="16"/>
      <c r="D2982" s="1"/>
      <c r="E2982" s="1"/>
      <c r="F2982" s="1"/>
      <c r="G2982" s="1"/>
      <c r="H2982" s="11"/>
      <c r="I2982" s="11"/>
      <c r="J2982" s="11"/>
      <c r="K2982" s="2"/>
      <c r="L2982" s="2"/>
      <c r="M2982" s="1"/>
    </row>
    <row r="2983" spans="1:13" x14ac:dyDescent="0.2">
      <c r="A2983" s="1"/>
      <c r="B2983" s="1"/>
      <c r="C2983" s="16"/>
      <c r="D2983" s="1"/>
      <c r="E2983" s="1"/>
      <c r="F2983" s="1"/>
      <c r="G2983" s="1"/>
      <c r="H2983" s="11"/>
      <c r="I2983" s="11"/>
      <c r="J2983" s="11"/>
      <c r="K2983" s="2"/>
      <c r="L2983" s="2"/>
      <c r="M2983" s="1"/>
    </row>
    <row r="2984" spans="1:13" x14ac:dyDescent="0.2">
      <c r="A2984" s="1"/>
      <c r="B2984" s="1"/>
      <c r="C2984" s="16"/>
      <c r="D2984" s="1"/>
      <c r="E2984" s="1"/>
      <c r="F2984" s="1"/>
      <c r="G2984" s="1"/>
      <c r="H2984" s="11"/>
      <c r="I2984" s="11"/>
      <c r="J2984" s="11"/>
      <c r="K2984" s="2"/>
      <c r="L2984" s="2"/>
      <c r="M2984" s="1"/>
    </row>
    <row r="2985" spans="1:13" x14ac:dyDescent="0.2">
      <c r="A2985" s="1"/>
      <c r="B2985" s="1"/>
      <c r="C2985" s="16"/>
      <c r="D2985" s="1"/>
      <c r="E2985" s="1"/>
      <c r="F2985" s="1"/>
      <c r="G2985" s="1"/>
      <c r="H2985" s="11"/>
      <c r="I2985" s="11"/>
      <c r="J2985" s="11"/>
      <c r="K2985" s="2"/>
      <c r="L2985" s="2"/>
      <c r="M2985" s="1"/>
    </row>
    <row r="2986" spans="1:13" x14ac:dyDescent="0.2">
      <c r="A2986" s="1"/>
      <c r="B2986" s="1"/>
      <c r="C2986" s="16"/>
      <c r="D2986" s="1"/>
      <c r="E2986" s="1"/>
      <c r="F2986" s="1"/>
      <c r="G2986" s="1"/>
      <c r="H2986" s="11"/>
      <c r="I2986" s="11"/>
      <c r="J2986" s="11"/>
      <c r="K2986" s="2"/>
      <c r="L2986" s="2"/>
      <c r="M2986" s="1"/>
    </row>
    <row r="2987" spans="1:13" x14ac:dyDescent="0.2">
      <c r="A2987" s="1"/>
      <c r="B2987" s="1"/>
      <c r="C2987" s="16"/>
      <c r="D2987" s="1"/>
      <c r="E2987" s="1"/>
      <c r="F2987" s="1"/>
      <c r="G2987" s="1"/>
      <c r="H2987" s="11"/>
      <c r="I2987" s="11"/>
      <c r="J2987" s="11"/>
      <c r="K2987" s="2"/>
      <c r="L2987" s="2"/>
      <c r="M2987" s="1"/>
    </row>
    <row r="2988" spans="1:13" x14ac:dyDescent="0.2">
      <c r="A2988" s="1"/>
      <c r="B2988" s="1"/>
      <c r="C2988" s="16"/>
      <c r="D2988" s="1"/>
      <c r="E2988" s="1"/>
      <c r="F2988" s="1"/>
      <c r="G2988" s="1"/>
      <c r="H2988" s="11"/>
      <c r="I2988" s="11"/>
      <c r="J2988" s="11"/>
      <c r="K2988" s="2"/>
      <c r="L2988" s="2"/>
      <c r="M2988" s="1"/>
    </row>
    <row r="2989" spans="1:13" x14ac:dyDescent="0.2">
      <c r="A2989" s="1"/>
      <c r="B2989" s="1"/>
      <c r="C2989" s="16"/>
      <c r="D2989" s="1"/>
      <c r="E2989" s="1"/>
      <c r="F2989" s="1"/>
      <c r="G2989" s="1"/>
      <c r="H2989" s="11"/>
      <c r="I2989" s="11"/>
      <c r="J2989" s="11"/>
      <c r="K2989" s="2"/>
      <c r="L2989" s="2"/>
      <c r="M2989" s="1"/>
    </row>
    <row r="2990" spans="1:13" x14ac:dyDescent="0.2">
      <c r="A2990" s="1"/>
      <c r="B2990" s="1"/>
      <c r="C2990" s="16"/>
      <c r="D2990" s="1"/>
      <c r="E2990" s="1"/>
      <c r="F2990" s="1"/>
      <c r="G2990" s="1"/>
      <c r="H2990" s="11"/>
      <c r="I2990" s="11"/>
      <c r="J2990" s="11"/>
      <c r="K2990" s="2"/>
      <c r="L2990" s="2"/>
      <c r="M2990" s="1"/>
    </row>
    <row r="2991" spans="1:13" x14ac:dyDescent="0.2">
      <c r="A2991" s="1"/>
      <c r="B2991" s="1"/>
      <c r="C2991" s="16"/>
      <c r="D2991" s="1"/>
      <c r="E2991" s="1"/>
      <c r="F2991" s="1"/>
      <c r="G2991" s="1"/>
      <c r="H2991" s="11"/>
      <c r="I2991" s="11"/>
      <c r="J2991" s="11"/>
      <c r="K2991" s="2"/>
      <c r="L2991" s="2"/>
      <c r="M2991" s="1"/>
    </row>
    <row r="2992" spans="1:13" x14ac:dyDescent="0.2">
      <c r="A2992" s="1"/>
      <c r="B2992" s="1"/>
      <c r="C2992" s="16"/>
      <c r="D2992" s="1"/>
      <c r="E2992" s="1"/>
      <c r="F2992" s="1"/>
      <c r="G2992" s="1"/>
      <c r="H2992" s="11"/>
      <c r="I2992" s="11"/>
      <c r="J2992" s="11"/>
      <c r="K2992" s="2"/>
      <c r="L2992" s="2"/>
      <c r="M2992" s="1"/>
    </row>
    <row r="2993" spans="1:13" x14ac:dyDescent="0.2">
      <c r="A2993" s="1"/>
      <c r="B2993" s="1"/>
      <c r="C2993" s="16"/>
      <c r="D2993" s="1"/>
      <c r="E2993" s="1"/>
      <c r="F2993" s="1"/>
      <c r="G2993" s="1"/>
      <c r="H2993" s="11"/>
      <c r="I2993" s="11"/>
      <c r="J2993" s="11"/>
      <c r="K2993" s="2"/>
      <c r="L2993" s="2"/>
      <c r="M2993" s="1"/>
    </row>
    <row r="2994" spans="1:13" x14ac:dyDescent="0.2">
      <c r="A2994" s="1"/>
      <c r="B2994" s="1"/>
      <c r="C2994" s="16"/>
      <c r="D2994" s="1"/>
      <c r="E2994" s="1"/>
      <c r="F2994" s="1"/>
      <c r="G2994" s="1"/>
      <c r="H2994" s="11"/>
      <c r="I2994" s="11"/>
      <c r="J2994" s="11"/>
      <c r="K2994" s="2"/>
      <c r="L2994" s="2"/>
      <c r="M2994" s="1"/>
    </row>
    <row r="2995" spans="1:13" x14ac:dyDescent="0.2">
      <c r="A2995" s="1"/>
      <c r="B2995" s="1"/>
      <c r="C2995" s="16"/>
      <c r="D2995" s="1"/>
      <c r="E2995" s="1"/>
      <c r="F2995" s="1"/>
      <c r="G2995" s="1"/>
      <c r="H2995" s="11"/>
      <c r="I2995" s="11"/>
      <c r="J2995" s="11"/>
      <c r="K2995" s="2"/>
      <c r="L2995" s="2"/>
      <c r="M2995" s="1"/>
    </row>
    <row r="2996" spans="1:13" x14ac:dyDescent="0.2">
      <c r="A2996" s="1"/>
      <c r="B2996" s="1"/>
      <c r="C2996" s="16"/>
      <c r="D2996" s="1"/>
      <c r="E2996" s="1"/>
      <c r="F2996" s="1"/>
      <c r="G2996" s="1"/>
      <c r="H2996" s="11"/>
      <c r="I2996" s="11"/>
      <c r="J2996" s="11"/>
      <c r="K2996" s="2"/>
      <c r="L2996" s="2"/>
      <c r="M2996" s="1"/>
    </row>
    <row r="2997" spans="1:13" x14ac:dyDescent="0.2">
      <c r="A2997" s="1"/>
      <c r="B2997" s="1"/>
      <c r="C2997" s="16"/>
      <c r="D2997" s="1"/>
      <c r="E2997" s="1"/>
      <c r="F2997" s="1"/>
      <c r="G2997" s="1"/>
      <c r="H2997" s="11"/>
      <c r="I2997" s="11"/>
      <c r="J2997" s="11"/>
      <c r="K2997" s="2"/>
      <c r="L2997" s="2"/>
      <c r="M2997" s="1"/>
    </row>
    <row r="2998" spans="1:13" x14ac:dyDescent="0.2">
      <c r="A2998" s="1"/>
      <c r="B2998" s="1"/>
      <c r="C2998" s="16"/>
      <c r="D2998" s="1"/>
      <c r="E2998" s="1"/>
      <c r="F2998" s="1"/>
      <c r="G2998" s="1"/>
      <c r="H2998" s="11"/>
      <c r="I2998" s="11"/>
      <c r="J2998" s="11"/>
      <c r="K2998" s="2"/>
      <c r="L2998" s="2"/>
      <c r="M2998" s="1"/>
    </row>
    <row r="2999" spans="1:13" x14ac:dyDescent="0.2">
      <c r="A2999" s="1"/>
      <c r="B2999" s="1"/>
      <c r="C2999" s="16"/>
      <c r="D2999" s="1"/>
      <c r="E2999" s="1"/>
      <c r="F2999" s="1"/>
      <c r="G2999" s="1"/>
      <c r="H2999" s="11"/>
      <c r="I2999" s="11"/>
      <c r="J2999" s="11"/>
      <c r="K2999" s="2"/>
      <c r="L2999" s="2"/>
      <c r="M2999" s="1"/>
    </row>
    <row r="3000" spans="1:13" x14ac:dyDescent="0.2">
      <c r="A3000" s="1"/>
      <c r="B3000" s="1"/>
      <c r="C3000" s="16"/>
      <c r="D3000" s="1"/>
      <c r="E3000" s="1"/>
      <c r="F3000" s="1"/>
      <c r="G3000" s="1"/>
      <c r="H3000" s="11"/>
      <c r="I3000" s="11"/>
      <c r="J3000" s="11"/>
      <c r="K3000" s="2"/>
      <c r="L3000" s="2"/>
      <c r="M3000" s="1"/>
    </row>
    <row r="3001" spans="1:13" x14ac:dyDescent="0.2">
      <c r="A3001" s="1"/>
      <c r="B3001" s="1"/>
      <c r="C3001" s="16"/>
      <c r="D3001" s="1"/>
      <c r="E3001" s="1"/>
      <c r="F3001" s="1"/>
      <c r="G3001" s="1"/>
      <c r="H3001" s="11"/>
      <c r="I3001" s="11"/>
      <c r="J3001" s="11"/>
      <c r="K3001" s="2"/>
      <c r="L3001" s="2"/>
      <c r="M3001" s="1"/>
    </row>
    <row r="3002" spans="1:13" x14ac:dyDescent="0.2">
      <c r="A3002" s="1"/>
      <c r="B3002" s="1"/>
      <c r="C3002" s="16"/>
      <c r="D3002" s="1"/>
      <c r="E3002" s="1"/>
      <c r="F3002" s="1"/>
      <c r="G3002" s="1"/>
      <c r="H3002" s="11"/>
      <c r="I3002" s="11"/>
      <c r="J3002" s="11"/>
      <c r="K3002" s="2"/>
      <c r="L3002" s="2"/>
      <c r="M3002" s="1"/>
    </row>
    <row r="3003" spans="1:13" x14ac:dyDescent="0.2">
      <c r="A3003" s="1"/>
      <c r="B3003" s="1"/>
      <c r="C3003" s="16"/>
      <c r="D3003" s="1"/>
      <c r="E3003" s="1"/>
      <c r="F3003" s="1"/>
      <c r="G3003" s="1"/>
      <c r="H3003" s="11"/>
      <c r="I3003" s="11"/>
      <c r="J3003" s="11"/>
      <c r="K3003" s="2"/>
      <c r="L3003" s="2"/>
      <c r="M3003" s="1"/>
    </row>
    <row r="3004" spans="1:13" x14ac:dyDescent="0.2">
      <c r="A3004" s="1"/>
      <c r="B3004" s="1"/>
      <c r="C3004" s="16"/>
      <c r="D3004" s="1"/>
      <c r="E3004" s="1"/>
      <c r="F3004" s="1"/>
      <c r="G3004" s="1"/>
      <c r="H3004" s="11"/>
      <c r="I3004" s="11"/>
      <c r="J3004" s="11"/>
      <c r="K3004" s="2"/>
      <c r="L3004" s="2"/>
      <c r="M3004" s="1"/>
    </row>
    <row r="3005" spans="1:13" x14ac:dyDescent="0.2">
      <c r="A3005" s="1"/>
      <c r="B3005" s="1"/>
      <c r="C3005" s="16"/>
      <c r="D3005" s="1"/>
      <c r="E3005" s="1"/>
      <c r="F3005" s="1"/>
      <c r="G3005" s="1"/>
      <c r="H3005" s="11"/>
      <c r="I3005" s="11"/>
      <c r="J3005" s="11"/>
      <c r="K3005" s="2"/>
      <c r="L3005" s="2"/>
      <c r="M3005" s="1"/>
    </row>
    <row r="3006" spans="1:13" x14ac:dyDescent="0.2">
      <c r="A3006" s="1"/>
      <c r="B3006" s="1"/>
      <c r="C3006" s="16"/>
      <c r="D3006" s="1"/>
      <c r="E3006" s="1"/>
      <c r="F3006" s="1"/>
      <c r="G3006" s="1"/>
      <c r="H3006" s="11"/>
      <c r="I3006" s="11"/>
      <c r="J3006" s="11"/>
      <c r="K3006" s="2"/>
      <c r="L3006" s="2"/>
      <c r="M3006" s="1"/>
    </row>
    <row r="3007" spans="1:13" x14ac:dyDescent="0.2">
      <c r="A3007" s="1"/>
      <c r="B3007" s="1"/>
      <c r="C3007" s="16"/>
      <c r="D3007" s="1"/>
      <c r="E3007" s="1"/>
      <c r="F3007" s="1"/>
      <c r="G3007" s="1"/>
      <c r="H3007" s="11"/>
      <c r="I3007" s="11"/>
      <c r="J3007" s="11"/>
      <c r="K3007" s="2"/>
      <c r="L3007" s="2"/>
      <c r="M3007" s="1"/>
    </row>
    <row r="3008" spans="1:13" x14ac:dyDescent="0.2">
      <c r="A3008" s="1"/>
      <c r="B3008" s="1"/>
      <c r="C3008" s="16"/>
      <c r="D3008" s="1"/>
      <c r="E3008" s="1"/>
      <c r="F3008" s="1"/>
      <c r="G3008" s="1"/>
      <c r="H3008" s="11"/>
      <c r="I3008" s="11"/>
      <c r="J3008" s="11"/>
      <c r="K3008" s="2"/>
      <c r="L3008" s="2"/>
      <c r="M3008" s="1"/>
    </row>
    <row r="3009" spans="1:13" x14ac:dyDescent="0.2">
      <c r="A3009" s="1"/>
      <c r="B3009" s="1"/>
      <c r="C3009" s="16"/>
      <c r="D3009" s="1"/>
      <c r="E3009" s="1"/>
      <c r="F3009" s="1"/>
      <c r="G3009" s="1"/>
      <c r="H3009" s="11"/>
      <c r="I3009" s="11"/>
      <c r="J3009" s="11"/>
      <c r="K3009" s="2"/>
      <c r="L3009" s="2"/>
      <c r="M3009" s="1"/>
    </row>
    <row r="3010" spans="1:13" x14ac:dyDescent="0.2">
      <c r="A3010" s="1"/>
      <c r="B3010" s="1"/>
      <c r="C3010" s="16"/>
      <c r="D3010" s="1"/>
      <c r="E3010" s="1"/>
      <c r="F3010" s="1"/>
      <c r="G3010" s="1"/>
      <c r="H3010" s="11"/>
      <c r="I3010" s="11"/>
      <c r="J3010" s="11"/>
      <c r="K3010" s="2"/>
      <c r="L3010" s="2"/>
      <c r="M3010" s="1"/>
    </row>
    <row r="3011" spans="1:13" x14ac:dyDescent="0.2">
      <c r="A3011" s="1"/>
      <c r="B3011" s="1"/>
      <c r="C3011" s="16"/>
      <c r="D3011" s="1"/>
      <c r="E3011" s="1"/>
      <c r="F3011" s="1"/>
      <c r="G3011" s="1"/>
      <c r="H3011" s="11"/>
      <c r="I3011" s="11"/>
      <c r="J3011" s="11"/>
      <c r="K3011" s="2"/>
      <c r="L3011" s="2"/>
      <c r="M3011" s="1"/>
    </row>
    <row r="3012" spans="1:13" x14ac:dyDescent="0.2">
      <c r="A3012" s="1"/>
      <c r="B3012" s="1"/>
      <c r="C3012" s="16"/>
      <c r="D3012" s="1"/>
      <c r="E3012" s="1"/>
      <c r="F3012" s="1"/>
      <c r="G3012" s="1"/>
      <c r="H3012" s="11"/>
      <c r="I3012" s="11"/>
      <c r="J3012" s="11"/>
      <c r="K3012" s="2"/>
      <c r="L3012" s="2"/>
      <c r="M3012" s="1"/>
    </row>
    <row r="3013" spans="1:13" x14ac:dyDescent="0.2">
      <c r="A3013" s="1"/>
      <c r="B3013" s="1"/>
      <c r="C3013" s="16"/>
      <c r="D3013" s="1"/>
      <c r="E3013" s="1"/>
      <c r="F3013" s="1"/>
      <c r="G3013" s="1"/>
      <c r="H3013" s="11"/>
      <c r="I3013" s="11"/>
      <c r="J3013" s="11"/>
      <c r="K3013" s="2"/>
      <c r="L3013" s="2"/>
      <c r="M3013" s="1"/>
    </row>
    <row r="3014" spans="1:13" x14ac:dyDescent="0.2">
      <c r="A3014" s="1"/>
      <c r="B3014" s="1"/>
      <c r="C3014" s="16"/>
      <c r="D3014" s="1"/>
      <c r="E3014" s="1"/>
      <c r="F3014" s="1"/>
      <c r="G3014" s="1"/>
      <c r="H3014" s="11"/>
      <c r="I3014" s="11"/>
      <c r="J3014" s="11"/>
      <c r="K3014" s="2"/>
      <c r="L3014" s="2"/>
      <c r="M3014" s="1"/>
    </row>
    <row r="3015" spans="1:13" x14ac:dyDescent="0.2">
      <c r="A3015" s="1"/>
      <c r="B3015" s="1"/>
      <c r="C3015" s="16"/>
      <c r="D3015" s="1"/>
      <c r="E3015" s="1"/>
      <c r="F3015" s="1"/>
      <c r="G3015" s="1"/>
      <c r="H3015" s="11"/>
      <c r="I3015" s="11"/>
      <c r="J3015" s="11"/>
      <c r="K3015" s="2"/>
      <c r="L3015" s="2"/>
      <c r="M3015" s="1"/>
    </row>
    <row r="3016" spans="1:13" x14ac:dyDescent="0.2">
      <c r="A3016" s="1"/>
      <c r="B3016" s="1"/>
      <c r="C3016" s="16"/>
      <c r="D3016" s="1"/>
      <c r="E3016" s="1"/>
      <c r="F3016" s="1"/>
      <c r="G3016" s="1"/>
      <c r="H3016" s="11"/>
      <c r="I3016" s="11"/>
      <c r="J3016" s="11"/>
      <c r="K3016" s="2"/>
      <c r="L3016" s="2"/>
      <c r="M3016" s="1"/>
    </row>
    <row r="3017" spans="1:13" x14ac:dyDescent="0.2">
      <c r="A3017" s="1"/>
      <c r="B3017" s="1"/>
      <c r="C3017" s="16"/>
      <c r="D3017" s="1"/>
      <c r="E3017" s="1"/>
      <c r="F3017" s="1"/>
      <c r="G3017" s="1"/>
      <c r="H3017" s="11"/>
      <c r="I3017" s="11"/>
      <c r="J3017" s="11"/>
      <c r="K3017" s="2"/>
      <c r="L3017" s="2"/>
      <c r="M3017" s="1"/>
    </row>
    <row r="3018" spans="1:13" x14ac:dyDescent="0.2">
      <c r="A3018" s="1"/>
      <c r="B3018" s="1"/>
      <c r="C3018" s="16"/>
      <c r="D3018" s="1"/>
      <c r="E3018" s="1"/>
      <c r="F3018" s="1"/>
      <c r="G3018" s="1"/>
      <c r="H3018" s="11"/>
      <c r="I3018" s="11"/>
      <c r="J3018" s="11"/>
      <c r="K3018" s="2"/>
      <c r="L3018" s="2"/>
      <c r="M3018" s="1"/>
    </row>
    <row r="3019" spans="1:13" x14ac:dyDescent="0.2">
      <c r="A3019" s="1"/>
      <c r="B3019" s="1"/>
      <c r="C3019" s="16"/>
      <c r="D3019" s="1"/>
      <c r="E3019" s="1"/>
      <c r="F3019" s="1"/>
      <c r="G3019" s="1"/>
      <c r="H3019" s="11"/>
      <c r="I3019" s="11"/>
      <c r="J3019" s="11"/>
      <c r="K3019" s="2"/>
      <c r="L3019" s="2"/>
      <c r="M3019" s="1"/>
    </row>
    <row r="3020" spans="1:13" x14ac:dyDescent="0.2">
      <c r="A3020" s="1"/>
      <c r="B3020" s="1"/>
      <c r="C3020" s="16"/>
      <c r="D3020" s="1"/>
      <c r="E3020" s="1"/>
      <c r="F3020" s="1"/>
      <c r="G3020" s="1"/>
      <c r="H3020" s="11"/>
      <c r="I3020" s="11"/>
      <c r="J3020" s="11"/>
      <c r="K3020" s="2"/>
      <c r="L3020" s="2"/>
      <c r="M3020" s="1"/>
    </row>
    <row r="3021" spans="1:13" x14ac:dyDescent="0.2">
      <c r="A3021" s="1"/>
      <c r="B3021" s="1"/>
      <c r="C3021" s="16"/>
      <c r="D3021" s="1"/>
      <c r="E3021" s="1"/>
      <c r="F3021" s="1"/>
      <c r="G3021" s="1"/>
      <c r="H3021" s="11"/>
      <c r="I3021" s="11"/>
      <c r="J3021" s="11"/>
      <c r="K3021" s="2"/>
      <c r="L3021" s="2"/>
      <c r="M3021" s="1"/>
    </row>
    <row r="3022" spans="1:13" x14ac:dyDescent="0.2">
      <c r="A3022" s="1"/>
      <c r="B3022" s="1"/>
      <c r="C3022" s="16"/>
      <c r="D3022" s="1"/>
      <c r="E3022" s="1"/>
      <c r="F3022" s="1"/>
      <c r="G3022" s="1"/>
      <c r="H3022" s="11"/>
      <c r="I3022" s="11"/>
      <c r="J3022" s="11"/>
      <c r="K3022" s="2"/>
      <c r="L3022" s="2"/>
      <c r="M3022" s="1"/>
    </row>
    <row r="3023" spans="1:13" x14ac:dyDescent="0.2">
      <c r="A3023" s="1"/>
      <c r="B3023" s="1"/>
      <c r="C3023" s="16"/>
      <c r="D3023" s="1"/>
      <c r="E3023" s="1"/>
      <c r="F3023" s="1"/>
      <c r="G3023" s="1"/>
      <c r="H3023" s="11"/>
      <c r="I3023" s="11"/>
      <c r="J3023" s="11"/>
      <c r="K3023" s="2"/>
      <c r="L3023" s="2"/>
      <c r="M3023" s="1"/>
    </row>
    <row r="3024" spans="1:13" x14ac:dyDescent="0.2">
      <c r="A3024" s="1"/>
      <c r="B3024" s="1"/>
      <c r="C3024" s="16"/>
      <c r="D3024" s="1"/>
      <c r="E3024" s="1"/>
      <c r="F3024" s="1"/>
      <c r="G3024" s="1"/>
      <c r="H3024" s="11"/>
      <c r="I3024" s="11"/>
      <c r="J3024" s="11"/>
      <c r="K3024" s="2"/>
      <c r="L3024" s="2"/>
      <c r="M3024" s="1"/>
    </row>
    <row r="3025" spans="1:13" x14ac:dyDescent="0.2">
      <c r="A3025" s="1"/>
      <c r="B3025" s="1"/>
      <c r="C3025" s="16"/>
      <c r="D3025" s="1"/>
      <c r="E3025" s="1"/>
      <c r="F3025" s="1"/>
      <c r="G3025" s="1"/>
      <c r="H3025" s="11"/>
      <c r="I3025" s="11"/>
      <c r="J3025" s="11"/>
      <c r="K3025" s="2"/>
      <c r="L3025" s="2"/>
      <c r="M3025" s="1"/>
    </row>
    <row r="3026" spans="1:13" x14ac:dyDescent="0.2">
      <c r="A3026" s="1"/>
      <c r="B3026" s="1"/>
      <c r="C3026" s="16"/>
      <c r="D3026" s="1"/>
      <c r="E3026" s="1"/>
      <c r="F3026" s="1"/>
      <c r="G3026" s="1"/>
      <c r="H3026" s="11"/>
      <c r="I3026" s="11"/>
      <c r="J3026" s="11"/>
      <c r="K3026" s="2"/>
      <c r="L3026" s="2"/>
      <c r="M3026" s="1"/>
    </row>
    <row r="3027" spans="1:13" x14ac:dyDescent="0.2">
      <c r="A3027" s="1"/>
      <c r="B3027" s="1"/>
      <c r="C3027" s="16"/>
      <c r="D3027" s="1"/>
      <c r="E3027" s="1"/>
      <c r="F3027" s="1"/>
      <c r="G3027" s="1"/>
      <c r="H3027" s="11"/>
      <c r="I3027" s="11"/>
      <c r="J3027" s="11"/>
      <c r="K3027" s="2"/>
      <c r="L3027" s="2"/>
      <c r="M3027" s="1"/>
    </row>
    <row r="3028" spans="1:13" x14ac:dyDescent="0.2">
      <c r="A3028" s="1"/>
      <c r="B3028" s="1"/>
      <c r="C3028" s="16"/>
      <c r="D3028" s="1"/>
      <c r="E3028" s="1"/>
      <c r="F3028" s="1"/>
      <c r="G3028" s="1"/>
      <c r="H3028" s="11"/>
      <c r="I3028" s="11"/>
      <c r="J3028" s="11"/>
      <c r="K3028" s="2"/>
      <c r="L3028" s="2"/>
      <c r="M3028" s="1"/>
    </row>
    <row r="3029" spans="1:13" x14ac:dyDescent="0.2">
      <c r="A3029" s="1"/>
      <c r="B3029" s="1"/>
      <c r="C3029" s="16"/>
      <c r="D3029" s="1"/>
      <c r="E3029" s="1"/>
      <c r="F3029" s="1"/>
      <c r="G3029" s="1"/>
      <c r="H3029" s="11"/>
      <c r="I3029" s="11"/>
      <c r="J3029" s="11"/>
      <c r="K3029" s="2"/>
      <c r="L3029" s="2"/>
      <c r="M3029" s="1"/>
    </row>
    <row r="3030" spans="1:13" x14ac:dyDescent="0.2">
      <c r="A3030" s="1"/>
      <c r="B3030" s="1"/>
      <c r="C3030" s="16"/>
      <c r="D3030" s="1"/>
      <c r="E3030" s="1"/>
      <c r="F3030" s="1"/>
      <c r="G3030" s="1"/>
      <c r="H3030" s="11"/>
      <c r="I3030" s="11"/>
      <c r="J3030" s="11"/>
      <c r="K3030" s="2"/>
      <c r="L3030" s="2"/>
      <c r="M3030" s="1"/>
    </row>
    <row r="3031" spans="1:13" x14ac:dyDescent="0.2">
      <c r="A3031" s="1"/>
      <c r="B3031" s="1"/>
      <c r="C3031" s="16"/>
      <c r="D3031" s="1"/>
      <c r="E3031" s="1"/>
      <c r="F3031" s="1"/>
      <c r="G3031" s="1"/>
      <c r="H3031" s="11"/>
      <c r="I3031" s="11"/>
      <c r="J3031" s="11"/>
      <c r="K3031" s="2"/>
      <c r="L3031" s="2"/>
      <c r="M3031" s="1"/>
    </row>
    <row r="3032" spans="1:13" x14ac:dyDescent="0.2">
      <c r="A3032" s="1"/>
      <c r="B3032" s="1"/>
      <c r="C3032" s="16"/>
      <c r="D3032" s="1"/>
      <c r="E3032" s="1"/>
      <c r="F3032" s="1"/>
      <c r="G3032" s="1"/>
      <c r="H3032" s="11"/>
      <c r="I3032" s="11"/>
      <c r="J3032" s="11"/>
      <c r="K3032" s="2"/>
      <c r="L3032" s="2"/>
      <c r="M3032" s="1"/>
    </row>
    <row r="3033" spans="1:13" x14ac:dyDescent="0.2">
      <c r="A3033" s="1"/>
      <c r="B3033" s="1"/>
      <c r="C3033" s="16"/>
      <c r="D3033" s="1"/>
      <c r="E3033" s="1"/>
      <c r="F3033" s="1"/>
      <c r="G3033" s="1"/>
      <c r="H3033" s="11"/>
      <c r="I3033" s="11"/>
      <c r="J3033" s="11"/>
      <c r="K3033" s="2"/>
      <c r="L3033" s="2"/>
      <c r="M3033" s="1"/>
    </row>
    <row r="3034" spans="1:13" x14ac:dyDescent="0.2">
      <c r="A3034" s="1"/>
      <c r="B3034" s="1"/>
      <c r="C3034" s="16"/>
      <c r="D3034" s="1"/>
      <c r="E3034" s="1"/>
      <c r="F3034" s="1"/>
      <c r="G3034" s="1"/>
      <c r="H3034" s="11"/>
      <c r="I3034" s="11"/>
      <c r="J3034" s="11"/>
      <c r="K3034" s="2"/>
      <c r="L3034" s="2"/>
      <c r="M3034" s="1"/>
    </row>
    <row r="3035" spans="1:13" x14ac:dyDescent="0.2">
      <c r="A3035" s="1"/>
      <c r="B3035" s="1"/>
      <c r="C3035" s="16"/>
      <c r="D3035" s="1"/>
      <c r="E3035" s="1"/>
      <c r="F3035" s="1"/>
      <c r="G3035" s="1"/>
      <c r="H3035" s="11"/>
      <c r="I3035" s="11"/>
      <c r="J3035" s="11"/>
      <c r="K3035" s="2"/>
      <c r="L3035" s="2"/>
      <c r="M3035" s="1"/>
    </row>
    <row r="3036" spans="1:13" x14ac:dyDescent="0.2">
      <c r="A3036" s="1"/>
      <c r="B3036" s="1"/>
      <c r="C3036" s="16"/>
      <c r="D3036" s="1"/>
      <c r="E3036" s="1"/>
      <c r="F3036" s="1"/>
      <c r="G3036" s="1"/>
      <c r="H3036" s="11"/>
      <c r="I3036" s="11"/>
      <c r="J3036" s="11"/>
      <c r="K3036" s="2"/>
      <c r="L3036" s="2"/>
      <c r="M3036" s="1"/>
    </row>
    <row r="3037" spans="1:13" x14ac:dyDescent="0.2">
      <c r="A3037" s="1"/>
      <c r="B3037" s="1"/>
      <c r="C3037" s="16"/>
      <c r="D3037" s="1"/>
      <c r="E3037" s="1"/>
      <c r="F3037" s="1"/>
      <c r="G3037" s="1"/>
      <c r="H3037" s="11"/>
      <c r="I3037" s="11"/>
      <c r="J3037" s="11"/>
      <c r="K3037" s="2"/>
      <c r="L3037" s="2"/>
      <c r="M3037" s="1"/>
    </row>
    <row r="3038" spans="1:13" x14ac:dyDescent="0.2">
      <c r="A3038" s="1"/>
      <c r="B3038" s="1"/>
      <c r="C3038" s="16"/>
      <c r="D3038" s="1"/>
      <c r="E3038" s="1"/>
      <c r="F3038" s="1"/>
      <c r="G3038" s="1"/>
      <c r="H3038" s="11"/>
      <c r="I3038" s="11"/>
      <c r="J3038" s="11"/>
      <c r="K3038" s="2"/>
      <c r="L3038" s="2"/>
      <c r="M3038" s="1"/>
    </row>
    <row r="3039" spans="1:13" x14ac:dyDescent="0.2">
      <c r="A3039" s="1"/>
      <c r="B3039" s="1"/>
      <c r="C3039" s="16"/>
      <c r="D3039" s="1"/>
      <c r="E3039" s="1"/>
      <c r="F3039" s="1"/>
      <c r="G3039" s="1"/>
      <c r="H3039" s="11"/>
      <c r="I3039" s="11"/>
      <c r="J3039" s="11"/>
      <c r="K3039" s="2"/>
      <c r="L3039" s="2"/>
      <c r="M3039" s="1"/>
    </row>
    <row r="3040" spans="1:13" x14ac:dyDescent="0.2">
      <c r="A3040" s="1"/>
      <c r="B3040" s="1"/>
      <c r="C3040" s="16"/>
      <c r="D3040" s="1"/>
      <c r="E3040" s="1"/>
      <c r="F3040" s="1"/>
      <c r="G3040" s="1"/>
      <c r="H3040" s="11"/>
      <c r="I3040" s="11"/>
      <c r="J3040" s="11"/>
      <c r="K3040" s="2"/>
      <c r="L3040" s="2"/>
      <c r="M3040" s="1"/>
    </row>
    <row r="3041" spans="1:13" x14ac:dyDescent="0.2">
      <c r="A3041" s="1"/>
      <c r="B3041" s="1"/>
      <c r="C3041" s="16"/>
      <c r="D3041" s="1"/>
      <c r="E3041" s="1"/>
      <c r="F3041" s="1"/>
      <c r="G3041" s="1"/>
      <c r="H3041" s="11"/>
      <c r="I3041" s="11"/>
      <c r="J3041" s="11"/>
      <c r="K3041" s="2"/>
      <c r="L3041" s="2"/>
      <c r="M3041" s="1"/>
    </row>
    <row r="3042" spans="1:13" x14ac:dyDescent="0.2">
      <c r="A3042" s="1"/>
      <c r="B3042" s="1"/>
      <c r="C3042" s="16"/>
      <c r="D3042" s="1"/>
      <c r="E3042" s="1"/>
      <c r="F3042" s="1"/>
      <c r="G3042" s="1"/>
      <c r="H3042" s="11"/>
      <c r="I3042" s="11"/>
      <c r="J3042" s="11"/>
      <c r="K3042" s="2"/>
      <c r="L3042" s="2"/>
      <c r="M3042" s="1"/>
    </row>
    <row r="3043" spans="1:13" x14ac:dyDescent="0.2">
      <c r="A3043" s="1"/>
      <c r="B3043" s="1"/>
      <c r="C3043" s="16"/>
      <c r="D3043" s="1"/>
      <c r="E3043" s="1"/>
      <c r="F3043" s="1"/>
      <c r="G3043" s="1"/>
      <c r="H3043" s="11"/>
      <c r="I3043" s="11"/>
      <c r="J3043" s="11"/>
      <c r="K3043" s="2"/>
      <c r="L3043" s="2"/>
      <c r="M3043" s="1"/>
    </row>
    <row r="3044" spans="1:13" x14ac:dyDescent="0.2">
      <c r="A3044" s="1"/>
      <c r="B3044" s="1"/>
      <c r="C3044" s="16"/>
      <c r="D3044" s="1"/>
      <c r="E3044" s="1"/>
      <c r="F3044" s="1"/>
      <c r="G3044" s="1"/>
      <c r="H3044" s="11"/>
      <c r="I3044" s="11"/>
      <c r="J3044" s="11"/>
      <c r="K3044" s="2"/>
      <c r="L3044" s="2"/>
      <c r="M3044" s="1"/>
    </row>
    <row r="3045" spans="1:13" x14ac:dyDescent="0.2">
      <c r="A3045" s="1"/>
      <c r="B3045" s="1"/>
      <c r="C3045" s="16"/>
      <c r="D3045" s="1"/>
      <c r="E3045" s="1"/>
      <c r="F3045" s="1"/>
      <c r="G3045" s="1"/>
      <c r="H3045" s="11"/>
      <c r="I3045" s="11"/>
      <c r="J3045" s="11"/>
      <c r="K3045" s="2"/>
      <c r="L3045" s="2"/>
      <c r="M3045" s="1"/>
    </row>
    <row r="3046" spans="1:13" x14ac:dyDescent="0.2">
      <c r="A3046" s="1"/>
      <c r="B3046" s="1"/>
      <c r="C3046" s="16"/>
      <c r="D3046" s="1"/>
      <c r="E3046" s="1"/>
      <c r="F3046" s="1"/>
      <c r="G3046" s="1"/>
      <c r="H3046" s="11"/>
      <c r="I3046" s="11"/>
      <c r="J3046" s="11"/>
      <c r="K3046" s="2"/>
      <c r="L3046" s="2"/>
      <c r="M3046" s="1"/>
    </row>
    <row r="3047" spans="1:13" x14ac:dyDescent="0.2">
      <c r="A3047" s="1"/>
      <c r="B3047" s="1"/>
      <c r="C3047" s="16"/>
      <c r="D3047" s="1"/>
      <c r="E3047" s="1"/>
      <c r="F3047" s="1"/>
      <c r="G3047" s="1"/>
      <c r="H3047" s="11"/>
      <c r="I3047" s="11"/>
      <c r="J3047" s="11"/>
      <c r="K3047" s="2"/>
      <c r="L3047" s="2"/>
      <c r="M3047" s="1"/>
    </row>
    <row r="3048" spans="1:13" x14ac:dyDescent="0.2">
      <c r="A3048" s="1"/>
      <c r="B3048" s="1"/>
      <c r="C3048" s="16"/>
      <c r="D3048" s="1"/>
      <c r="E3048" s="1"/>
      <c r="F3048" s="1"/>
      <c r="G3048" s="1"/>
      <c r="H3048" s="11"/>
      <c r="I3048" s="11"/>
      <c r="J3048" s="11"/>
      <c r="K3048" s="2"/>
      <c r="L3048" s="2"/>
      <c r="M3048" s="1"/>
    </row>
    <row r="3049" spans="1:13" x14ac:dyDescent="0.2">
      <c r="A3049" s="1"/>
      <c r="B3049" s="1"/>
      <c r="C3049" s="16"/>
      <c r="D3049" s="1"/>
      <c r="E3049" s="1"/>
      <c r="F3049" s="1"/>
      <c r="G3049" s="1"/>
      <c r="H3049" s="11"/>
      <c r="I3049" s="11"/>
      <c r="J3049" s="11"/>
      <c r="K3049" s="2"/>
      <c r="L3049" s="2"/>
      <c r="M3049" s="1"/>
    </row>
    <row r="3050" spans="1:13" x14ac:dyDescent="0.2">
      <c r="A3050" s="1"/>
      <c r="B3050" s="1"/>
      <c r="C3050" s="16"/>
      <c r="D3050" s="1"/>
      <c r="E3050" s="1"/>
      <c r="F3050" s="1"/>
      <c r="G3050" s="1"/>
      <c r="H3050" s="11"/>
      <c r="I3050" s="11"/>
      <c r="J3050" s="11"/>
      <c r="K3050" s="2"/>
      <c r="L3050" s="2"/>
      <c r="M3050" s="1"/>
    </row>
    <row r="3051" spans="1:13" x14ac:dyDescent="0.2">
      <c r="A3051" s="1"/>
      <c r="B3051" s="1"/>
      <c r="C3051" s="16"/>
      <c r="D3051" s="1"/>
      <c r="E3051" s="1"/>
      <c r="F3051" s="1"/>
      <c r="G3051" s="1"/>
      <c r="H3051" s="11"/>
      <c r="I3051" s="11"/>
      <c r="J3051" s="11"/>
      <c r="K3051" s="2"/>
      <c r="L3051" s="2"/>
      <c r="M3051" s="1"/>
    </row>
    <row r="3052" spans="1:13" x14ac:dyDescent="0.2">
      <c r="A3052" s="1"/>
      <c r="B3052" s="1"/>
      <c r="C3052" s="16"/>
      <c r="D3052" s="1"/>
      <c r="E3052" s="1"/>
      <c r="F3052" s="1"/>
      <c r="G3052" s="1"/>
      <c r="H3052" s="11"/>
      <c r="I3052" s="11"/>
      <c r="J3052" s="11"/>
      <c r="K3052" s="2"/>
      <c r="L3052" s="2"/>
      <c r="M3052" s="1"/>
    </row>
    <row r="3053" spans="1:13" x14ac:dyDescent="0.2">
      <c r="A3053" s="1"/>
      <c r="B3053" s="1"/>
      <c r="C3053" s="16"/>
      <c r="D3053" s="1"/>
      <c r="E3053" s="1"/>
      <c r="F3053" s="1"/>
      <c r="G3053" s="1"/>
      <c r="H3053" s="11"/>
      <c r="I3053" s="11"/>
      <c r="J3053" s="11"/>
      <c r="K3053" s="2"/>
      <c r="L3053" s="2"/>
      <c r="M3053" s="1"/>
    </row>
    <row r="3054" spans="1:13" x14ac:dyDescent="0.2">
      <c r="A3054" s="1"/>
      <c r="B3054" s="1"/>
      <c r="C3054" s="16"/>
      <c r="D3054" s="1"/>
      <c r="E3054" s="1"/>
      <c r="F3054" s="1"/>
      <c r="G3054" s="1"/>
      <c r="H3054" s="11"/>
      <c r="I3054" s="11"/>
      <c r="J3054" s="11"/>
      <c r="K3054" s="2"/>
      <c r="L3054" s="2"/>
      <c r="M3054" s="1"/>
    </row>
    <row r="3055" spans="1:13" x14ac:dyDescent="0.2">
      <c r="A3055" s="1"/>
      <c r="B3055" s="1"/>
      <c r="C3055" s="16"/>
      <c r="D3055" s="1"/>
      <c r="E3055" s="1"/>
      <c r="F3055" s="1"/>
      <c r="G3055" s="1"/>
      <c r="H3055" s="11"/>
      <c r="I3055" s="11"/>
      <c r="J3055" s="11"/>
      <c r="K3055" s="2"/>
      <c r="L3055" s="2"/>
      <c r="M3055" s="1"/>
    </row>
    <row r="3056" spans="1:13" x14ac:dyDescent="0.2">
      <c r="A3056" s="1"/>
      <c r="B3056" s="1"/>
      <c r="C3056" s="16"/>
      <c r="D3056" s="1"/>
      <c r="E3056" s="1"/>
      <c r="F3056" s="1"/>
      <c r="G3056" s="1"/>
      <c r="H3056" s="11"/>
      <c r="I3056" s="11"/>
      <c r="J3056" s="11"/>
      <c r="K3056" s="2"/>
      <c r="L3056" s="2"/>
      <c r="M3056" s="1"/>
    </row>
    <row r="3057" spans="1:13" x14ac:dyDescent="0.2">
      <c r="A3057" s="1"/>
      <c r="B3057" s="1"/>
      <c r="C3057" s="16"/>
      <c r="D3057" s="1"/>
      <c r="E3057" s="1"/>
      <c r="F3057" s="1"/>
      <c r="G3057" s="1"/>
      <c r="H3057" s="11"/>
      <c r="I3057" s="11"/>
      <c r="J3057" s="11"/>
      <c r="K3057" s="2"/>
      <c r="L3057" s="2"/>
      <c r="M3057" s="1"/>
    </row>
    <row r="3058" spans="1:13" x14ac:dyDescent="0.2">
      <c r="A3058" s="1"/>
      <c r="B3058" s="1"/>
      <c r="C3058" s="16"/>
      <c r="D3058" s="1"/>
      <c r="E3058" s="1"/>
      <c r="F3058" s="1"/>
      <c r="G3058" s="1"/>
      <c r="H3058" s="11"/>
      <c r="I3058" s="11"/>
      <c r="J3058" s="11"/>
      <c r="K3058" s="2"/>
      <c r="L3058" s="2"/>
      <c r="M3058" s="1"/>
    </row>
    <row r="3059" spans="1:13" x14ac:dyDescent="0.2">
      <c r="A3059" s="1"/>
      <c r="B3059" s="1"/>
      <c r="C3059" s="16"/>
      <c r="D3059" s="1"/>
      <c r="E3059" s="1"/>
      <c r="F3059" s="1"/>
      <c r="G3059" s="1"/>
      <c r="H3059" s="11"/>
      <c r="I3059" s="11"/>
      <c r="J3059" s="11"/>
      <c r="K3059" s="2"/>
      <c r="L3059" s="2"/>
      <c r="M3059" s="1"/>
    </row>
    <row r="3060" spans="1:13" x14ac:dyDescent="0.2">
      <c r="A3060" s="1"/>
      <c r="B3060" s="1"/>
      <c r="C3060" s="16"/>
      <c r="D3060" s="1"/>
      <c r="E3060" s="1"/>
      <c r="F3060" s="1"/>
      <c r="G3060" s="1"/>
      <c r="H3060" s="11"/>
      <c r="I3060" s="11"/>
      <c r="J3060" s="11"/>
      <c r="K3060" s="2"/>
      <c r="L3060" s="2"/>
      <c r="M3060" s="1"/>
    </row>
    <row r="3061" spans="1:13" x14ac:dyDescent="0.2">
      <c r="A3061" s="1"/>
      <c r="B3061" s="1"/>
      <c r="C3061" s="16"/>
      <c r="D3061" s="1"/>
      <c r="E3061" s="1"/>
      <c r="F3061" s="1"/>
      <c r="G3061" s="1"/>
      <c r="H3061" s="11"/>
      <c r="I3061" s="11"/>
      <c r="J3061" s="11"/>
      <c r="K3061" s="2"/>
      <c r="L3061" s="2"/>
      <c r="M3061" s="1"/>
    </row>
    <row r="3062" spans="1:13" x14ac:dyDescent="0.2">
      <c r="A3062" s="1"/>
      <c r="B3062" s="1"/>
      <c r="C3062" s="16"/>
      <c r="D3062" s="1"/>
      <c r="E3062" s="1"/>
      <c r="F3062" s="1"/>
      <c r="G3062" s="1"/>
      <c r="H3062" s="11"/>
      <c r="I3062" s="11"/>
      <c r="J3062" s="11"/>
      <c r="K3062" s="2"/>
      <c r="L3062" s="2"/>
      <c r="M3062" s="1"/>
    </row>
    <row r="3063" spans="1:13" x14ac:dyDescent="0.2">
      <c r="A3063" s="1"/>
      <c r="B3063" s="1"/>
      <c r="C3063" s="16"/>
      <c r="D3063" s="1"/>
      <c r="E3063" s="1"/>
      <c r="F3063" s="1"/>
      <c r="G3063" s="1"/>
      <c r="H3063" s="11"/>
      <c r="I3063" s="11"/>
      <c r="J3063" s="11"/>
      <c r="K3063" s="2"/>
      <c r="L3063" s="2"/>
      <c r="M3063" s="1"/>
    </row>
    <row r="3064" spans="1:13" x14ac:dyDescent="0.2">
      <c r="A3064" s="1"/>
      <c r="B3064" s="1"/>
      <c r="C3064" s="16"/>
      <c r="D3064" s="1"/>
      <c r="E3064" s="1"/>
      <c r="F3064" s="1"/>
      <c r="G3064" s="1"/>
      <c r="H3064" s="11"/>
      <c r="I3064" s="11"/>
      <c r="J3064" s="11"/>
      <c r="K3064" s="2"/>
      <c r="L3064" s="2"/>
      <c r="M3064" s="1"/>
    </row>
    <row r="3065" spans="1:13" x14ac:dyDescent="0.2">
      <c r="A3065" s="1"/>
      <c r="B3065" s="1"/>
      <c r="C3065" s="16"/>
      <c r="D3065" s="1"/>
      <c r="E3065" s="1"/>
      <c r="F3065" s="1"/>
      <c r="G3065" s="1"/>
      <c r="H3065" s="11"/>
      <c r="I3065" s="11"/>
      <c r="J3065" s="11"/>
      <c r="K3065" s="2"/>
      <c r="L3065" s="2"/>
      <c r="M3065" s="1"/>
    </row>
    <row r="3066" spans="1:13" x14ac:dyDescent="0.2">
      <c r="A3066" s="1"/>
      <c r="B3066" s="1"/>
      <c r="C3066" s="16"/>
      <c r="D3066" s="1"/>
      <c r="E3066" s="1"/>
      <c r="F3066" s="1"/>
      <c r="G3066" s="1"/>
      <c r="H3066" s="11"/>
      <c r="I3066" s="11"/>
      <c r="J3066" s="11"/>
      <c r="K3066" s="2"/>
      <c r="L3066" s="2"/>
      <c r="M3066" s="1"/>
    </row>
    <row r="3067" spans="1:13" x14ac:dyDescent="0.2">
      <c r="A3067" s="1"/>
      <c r="B3067" s="1"/>
      <c r="C3067" s="16"/>
      <c r="D3067" s="1"/>
      <c r="E3067" s="1"/>
      <c r="F3067" s="1"/>
      <c r="G3067" s="1"/>
      <c r="H3067" s="11"/>
      <c r="I3067" s="11"/>
      <c r="J3067" s="11"/>
      <c r="K3067" s="2"/>
      <c r="L3067" s="2"/>
      <c r="M3067" s="1"/>
    </row>
    <row r="3068" spans="1:13" x14ac:dyDescent="0.2">
      <c r="A3068" s="1"/>
      <c r="B3068" s="1"/>
      <c r="C3068" s="16"/>
      <c r="D3068" s="1"/>
      <c r="E3068" s="1"/>
      <c r="F3068" s="1"/>
      <c r="G3068" s="1"/>
      <c r="H3068" s="11"/>
      <c r="I3068" s="11"/>
      <c r="J3068" s="11"/>
      <c r="K3068" s="2"/>
      <c r="L3068" s="2"/>
      <c r="M3068" s="1"/>
    </row>
    <row r="3069" spans="1:13" x14ac:dyDescent="0.2">
      <c r="A3069" s="1"/>
      <c r="B3069" s="1"/>
      <c r="C3069" s="16"/>
      <c r="D3069" s="1"/>
      <c r="E3069" s="1"/>
      <c r="F3069" s="1"/>
      <c r="G3069" s="1"/>
      <c r="H3069" s="11"/>
      <c r="I3069" s="11"/>
      <c r="J3069" s="11"/>
      <c r="K3069" s="2"/>
      <c r="L3069" s="2"/>
      <c r="M3069" s="1"/>
    </row>
    <row r="3070" spans="1:13" x14ac:dyDescent="0.2">
      <c r="A3070" s="1"/>
      <c r="B3070" s="1"/>
      <c r="C3070" s="16"/>
      <c r="D3070" s="1"/>
      <c r="E3070" s="1"/>
      <c r="F3070" s="1"/>
      <c r="G3070" s="1"/>
      <c r="H3070" s="11"/>
      <c r="I3070" s="11"/>
      <c r="J3070" s="11"/>
      <c r="K3070" s="2"/>
      <c r="L3070" s="2"/>
      <c r="M3070" s="1"/>
    </row>
    <row r="3071" spans="1:13" x14ac:dyDescent="0.2">
      <c r="A3071" s="1"/>
      <c r="B3071" s="1"/>
      <c r="C3071" s="16"/>
      <c r="D3071" s="1"/>
      <c r="E3071" s="1"/>
      <c r="F3071" s="1"/>
      <c r="G3071" s="1"/>
      <c r="H3071" s="11"/>
      <c r="I3071" s="11"/>
      <c r="J3071" s="11"/>
      <c r="K3071" s="2"/>
      <c r="L3071" s="2"/>
      <c r="M3071" s="1"/>
    </row>
    <row r="3072" spans="1:13" x14ac:dyDescent="0.2">
      <c r="A3072" s="1"/>
      <c r="B3072" s="1"/>
      <c r="C3072" s="16"/>
      <c r="D3072" s="1"/>
      <c r="E3072" s="1"/>
      <c r="F3072" s="1"/>
      <c r="G3072" s="1"/>
      <c r="H3072" s="11"/>
      <c r="I3072" s="11"/>
      <c r="J3072" s="11"/>
      <c r="K3072" s="2"/>
      <c r="L3072" s="2"/>
      <c r="M3072" s="1"/>
    </row>
    <row r="3073" spans="1:13" x14ac:dyDescent="0.2">
      <c r="A3073" s="1"/>
      <c r="B3073" s="1"/>
      <c r="C3073" s="16"/>
      <c r="D3073" s="1"/>
      <c r="E3073" s="1"/>
      <c r="F3073" s="1"/>
      <c r="G3073" s="1"/>
      <c r="H3073" s="11"/>
      <c r="I3073" s="11"/>
      <c r="J3073" s="11"/>
      <c r="K3073" s="2"/>
      <c r="L3073" s="2"/>
      <c r="M3073" s="1"/>
    </row>
    <row r="3074" spans="1:13" x14ac:dyDescent="0.2">
      <c r="A3074" s="1"/>
      <c r="B3074" s="1"/>
      <c r="C3074" s="16"/>
      <c r="D3074" s="1"/>
      <c r="E3074" s="1"/>
      <c r="F3074" s="1"/>
      <c r="G3074" s="1"/>
      <c r="H3074" s="11"/>
      <c r="I3074" s="11"/>
      <c r="J3074" s="11"/>
      <c r="K3074" s="2"/>
      <c r="L3074" s="2"/>
      <c r="M3074" s="1"/>
    </row>
    <row r="3075" spans="1:13" x14ac:dyDescent="0.2">
      <c r="A3075" s="1"/>
      <c r="B3075" s="1"/>
      <c r="C3075" s="16"/>
      <c r="D3075" s="1"/>
      <c r="E3075" s="1"/>
      <c r="F3075" s="1"/>
      <c r="G3075" s="1"/>
      <c r="H3075" s="11"/>
      <c r="I3075" s="11"/>
      <c r="J3075" s="11"/>
      <c r="K3075" s="2"/>
      <c r="L3075" s="2"/>
      <c r="M3075" s="1"/>
    </row>
    <row r="3076" spans="1:13" x14ac:dyDescent="0.2">
      <c r="A3076" s="1"/>
      <c r="B3076" s="1"/>
      <c r="C3076" s="16"/>
      <c r="D3076" s="1"/>
      <c r="E3076" s="1"/>
      <c r="F3076" s="1"/>
      <c r="G3076" s="1"/>
      <c r="H3076" s="11"/>
      <c r="I3076" s="11"/>
      <c r="J3076" s="11"/>
      <c r="K3076" s="2"/>
      <c r="L3076" s="2"/>
      <c r="M3076" s="1"/>
    </row>
    <row r="3077" spans="1:13" x14ac:dyDescent="0.2">
      <c r="A3077" s="1"/>
      <c r="B3077" s="1"/>
      <c r="C3077" s="16"/>
      <c r="D3077" s="1"/>
      <c r="E3077" s="1"/>
      <c r="F3077" s="1"/>
      <c r="G3077" s="1"/>
      <c r="H3077" s="11"/>
      <c r="I3077" s="11"/>
      <c r="J3077" s="11"/>
      <c r="K3077" s="2"/>
      <c r="L3077" s="2"/>
      <c r="M3077" s="1"/>
    </row>
    <row r="3078" spans="1:13" x14ac:dyDescent="0.2">
      <c r="A3078" s="1"/>
      <c r="B3078" s="1"/>
      <c r="C3078" s="16"/>
      <c r="D3078" s="1"/>
      <c r="E3078" s="1"/>
      <c r="F3078" s="1"/>
      <c r="G3078" s="1"/>
      <c r="H3078" s="11"/>
      <c r="I3078" s="11"/>
      <c r="J3078" s="11"/>
      <c r="K3078" s="2"/>
      <c r="L3078" s="2"/>
      <c r="M3078" s="1"/>
    </row>
    <row r="3079" spans="1:13" x14ac:dyDescent="0.2">
      <c r="A3079" s="1"/>
      <c r="B3079" s="1"/>
      <c r="C3079" s="16"/>
      <c r="D3079" s="1"/>
      <c r="E3079" s="1"/>
      <c r="F3079" s="1"/>
      <c r="G3079" s="1"/>
      <c r="H3079" s="11"/>
      <c r="I3079" s="11"/>
      <c r="J3079" s="11"/>
      <c r="K3079" s="2"/>
      <c r="L3079" s="2"/>
      <c r="M3079" s="1"/>
    </row>
    <row r="3080" spans="1:13" x14ac:dyDescent="0.2">
      <c r="A3080" s="1"/>
      <c r="B3080" s="1"/>
      <c r="C3080" s="16"/>
      <c r="D3080" s="1"/>
      <c r="E3080" s="1"/>
      <c r="F3080" s="1"/>
      <c r="G3080" s="1"/>
      <c r="H3080" s="11"/>
      <c r="I3080" s="11"/>
      <c r="J3080" s="11"/>
      <c r="K3080" s="2"/>
      <c r="L3080" s="2"/>
      <c r="M3080" s="1"/>
    </row>
    <row r="3081" spans="1:13" x14ac:dyDescent="0.2">
      <c r="A3081" s="1"/>
      <c r="B3081" s="1"/>
      <c r="C3081" s="16"/>
      <c r="D3081" s="1"/>
      <c r="E3081" s="1"/>
      <c r="F3081" s="1"/>
      <c r="G3081" s="1"/>
      <c r="H3081" s="11"/>
      <c r="I3081" s="11"/>
      <c r="J3081" s="11"/>
      <c r="K3081" s="2"/>
      <c r="L3081" s="2"/>
      <c r="M3081" s="1"/>
    </row>
    <row r="3082" spans="1:13" x14ac:dyDescent="0.2">
      <c r="A3082" s="1"/>
      <c r="B3082" s="1"/>
      <c r="C3082" s="16"/>
      <c r="D3082" s="1"/>
      <c r="E3082" s="1"/>
      <c r="F3082" s="1"/>
      <c r="G3082" s="1"/>
      <c r="H3082" s="11"/>
      <c r="I3082" s="11"/>
      <c r="J3082" s="11"/>
      <c r="K3082" s="2"/>
      <c r="L3082" s="2"/>
      <c r="M3082" s="1"/>
    </row>
    <row r="3083" spans="1:13" x14ac:dyDescent="0.2">
      <c r="A3083" s="1"/>
      <c r="B3083" s="1"/>
      <c r="C3083" s="16"/>
      <c r="D3083" s="1"/>
      <c r="E3083" s="1"/>
      <c r="F3083" s="1"/>
      <c r="G3083" s="1"/>
      <c r="H3083" s="11"/>
      <c r="I3083" s="11"/>
      <c r="J3083" s="11"/>
      <c r="K3083" s="2"/>
      <c r="L3083" s="2"/>
      <c r="M3083" s="1"/>
    </row>
    <row r="3084" spans="1:13" x14ac:dyDescent="0.2">
      <c r="A3084" s="1"/>
      <c r="B3084" s="1"/>
      <c r="C3084" s="16"/>
      <c r="D3084" s="1"/>
      <c r="E3084" s="1"/>
      <c r="F3084" s="1"/>
      <c r="G3084" s="1"/>
      <c r="H3084" s="11"/>
      <c r="I3084" s="11"/>
      <c r="J3084" s="11"/>
      <c r="K3084" s="2"/>
      <c r="L3084" s="2"/>
      <c r="M3084" s="1"/>
    </row>
    <row r="3085" spans="1:13" x14ac:dyDescent="0.2">
      <c r="A3085" s="1"/>
      <c r="B3085" s="1"/>
      <c r="C3085" s="16"/>
      <c r="D3085" s="1"/>
      <c r="E3085" s="1"/>
      <c r="F3085" s="1"/>
      <c r="G3085" s="1"/>
      <c r="H3085" s="11"/>
      <c r="I3085" s="11"/>
      <c r="J3085" s="11"/>
      <c r="K3085" s="2"/>
      <c r="L3085" s="2"/>
      <c r="M3085" s="1"/>
    </row>
    <row r="3086" spans="1:13" x14ac:dyDescent="0.2">
      <c r="A3086" s="1"/>
      <c r="B3086" s="1"/>
      <c r="C3086" s="16"/>
      <c r="D3086" s="1"/>
      <c r="E3086" s="1"/>
      <c r="F3086" s="1"/>
      <c r="G3086" s="1"/>
      <c r="H3086" s="11"/>
      <c r="I3086" s="11"/>
      <c r="J3086" s="11"/>
      <c r="K3086" s="2"/>
      <c r="L3086" s="2"/>
      <c r="M3086" s="1"/>
    </row>
    <row r="3087" spans="1:13" x14ac:dyDescent="0.2">
      <c r="A3087" s="1"/>
      <c r="B3087" s="1"/>
      <c r="C3087" s="16"/>
      <c r="D3087" s="1"/>
      <c r="E3087" s="1"/>
      <c r="F3087" s="1"/>
      <c r="G3087" s="1"/>
      <c r="H3087" s="11"/>
      <c r="I3087" s="11"/>
      <c r="J3087" s="11"/>
      <c r="K3087" s="2"/>
      <c r="L3087" s="2"/>
      <c r="M3087" s="1"/>
    </row>
    <row r="3088" spans="1:13" x14ac:dyDescent="0.2">
      <c r="A3088" s="1"/>
      <c r="B3088" s="1"/>
      <c r="C3088" s="16"/>
      <c r="D3088" s="1"/>
      <c r="E3088" s="1"/>
      <c r="F3088" s="1"/>
      <c r="G3088" s="1"/>
      <c r="H3088" s="11"/>
      <c r="I3088" s="11"/>
      <c r="J3088" s="11"/>
      <c r="K3088" s="2"/>
      <c r="L3088" s="2"/>
      <c r="M3088" s="1"/>
    </row>
    <row r="3089" spans="1:13" x14ac:dyDescent="0.2">
      <c r="A3089" s="1"/>
      <c r="B3089" s="1"/>
      <c r="C3089" s="16"/>
      <c r="D3089" s="1"/>
      <c r="E3089" s="1"/>
      <c r="F3089" s="1"/>
      <c r="G3089" s="1"/>
      <c r="H3089" s="11"/>
      <c r="I3089" s="11"/>
      <c r="J3089" s="11"/>
      <c r="K3089" s="2"/>
      <c r="L3089" s="2"/>
      <c r="M3089" s="1"/>
    </row>
    <row r="3090" spans="1:13" x14ac:dyDescent="0.2">
      <c r="A3090" s="1"/>
      <c r="B3090" s="1"/>
      <c r="C3090" s="16"/>
      <c r="D3090" s="1"/>
      <c r="E3090" s="1"/>
      <c r="F3090" s="1"/>
      <c r="G3090" s="1"/>
      <c r="H3090" s="11"/>
      <c r="I3090" s="11"/>
      <c r="J3090" s="11"/>
      <c r="K3090" s="2"/>
      <c r="L3090" s="2"/>
      <c r="M3090" s="1"/>
    </row>
    <row r="3091" spans="1:13" x14ac:dyDescent="0.2">
      <c r="A3091" s="1"/>
      <c r="B3091" s="1"/>
      <c r="C3091" s="16"/>
      <c r="D3091" s="1"/>
      <c r="E3091" s="1"/>
      <c r="F3091" s="1"/>
      <c r="G3091" s="1"/>
      <c r="H3091" s="11"/>
      <c r="I3091" s="11"/>
      <c r="J3091" s="11"/>
      <c r="K3091" s="2"/>
      <c r="L3091" s="2"/>
      <c r="M3091" s="1"/>
    </row>
    <row r="3092" spans="1:13" x14ac:dyDescent="0.2">
      <c r="A3092" s="1"/>
      <c r="B3092" s="1"/>
      <c r="C3092" s="16"/>
      <c r="D3092" s="1"/>
      <c r="E3092" s="1"/>
      <c r="F3092" s="1"/>
      <c r="G3092" s="1"/>
      <c r="H3092" s="11"/>
      <c r="I3092" s="11"/>
      <c r="J3092" s="11"/>
      <c r="K3092" s="2"/>
      <c r="L3092" s="2"/>
      <c r="M3092" s="1"/>
    </row>
    <row r="3093" spans="1:13" x14ac:dyDescent="0.2">
      <c r="A3093" s="1"/>
      <c r="B3093" s="1"/>
      <c r="C3093" s="16"/>
      <c r="D3093" s="1"/>
      <c r="E3093" s="1"/>
      <c r="F3093" s="1"/>
      <c r="G3093" s="1"/>
      <c r="H3093" s="11"/>
      <c r="I3093" s="11"/>
      <c r="J3093" s="11"/>
      <c r="K3093" s="2"/>
      <c r="L3093" s="2"/>
      <c r="M3093" s="1"/>
    </row>
    <row r="3094" spans="1:13" x14ac:dyDescent="0.2">
      <c r="A3094" s="1"/>
      <c r="B3094" s="1"/>
      <c r="C3094" s="16"/>
      <c r="D3094" s="1"/>
      <c r="E3094" s="1"/>
      <c r="F3094" s="1"/>
      <c r="G3094" s="1"/>
      <c r="H3094" s="11"/>
      <c r="I3094" s="11"/>
      <c r="J3094" s="11"/>
      <c r="K3094" s="2"/>
      <c r="L3094" s="2"/>
      <c r="M3094" s="1"/>
    </row>
    <row r="3095" spans="1:13" x14ac:dyDescent="0.2">
      <c r="A3095" s="1"/>
      <c r="B3095" s="1"/>
      <c r="C3095" s="16"/>
      <c r="D3095" s="1"/>
      <c r="E3095" s="1"/>
      <c r="F3095" s="1"/>
      <c r="G3095" s="1"/>
      <c r="H3095" s="11"/>
      <c r="I3095" s="11"/>
      <c r="J3095" s="11"/>
      <c r="K3095" s="2"/>
      <c r="L3095" s="2"/>
      <c r="M3095" s="1"/>
    </row>
    <row r="3096" spans="1:13" x14ac:dyDescent="0.2">
      <c r="A3096" s="1"/>
      <c r="B3096" s="1"/>
      <c r="C3096" s="16"/>
      <c r="D3096" s="1"/>
      <c r="E3096" s="1"/>
      <c r="F3096" s="1"/>
      <c r="G3096" s="1"/>
      <c r="H3096" s="11"/>
      <c r="I3096" s="11"/>
      <c r="J3096" s="11"/>
      <c r="K3096" s="2"/>
      <c r="L3096" s="2"/>
      <c r="M3096" s="1"/>
    </row>
    <row r="3097" spans="1:13" x14ac:dyDescent="0.2">
      <c r="A3097" s="1"/>
      <c r="B3097" s="1"/>
      <c r="C3097" s="16"/>
      <c r="D3097" s="1"/>
      <c r="E3097" s="1"/>
      <c r="F3097" s="1"/>
      <c r="G3097" s="1"/>
      <c r="H3097" s="11"/>
      <c r="I3097" s="11"/>
      <c r="J3097" s="11"/>
      <c r="K3097" s="2"/>
      <c r="L3097" s="2"/>
      <c r="M3097" s="1"/>
    </row>
    <row r="3098" spans="1:13" x14ac:dyDescent="0.2">
      <c r="A3098" s="1"/>
      <c r="B3098" s="1"/>
      <c r="C3098" s="16"/>
      <c r="D3098" s="1"/>
      <c r="E3098" s="1"/>
      <c r="F3098" s="1"/>
      <c r="G3098" s="1"/>
      <c r="H3098" s="11"/>
      <c r="I3098" s="11"/>
      <c r="J3098" s="11"/>
      <c r="K3098" s="2"/>
      <c r="L3098" s="2"/>
      <c r="M3098" s="1"/>
    </row>
    <row r="3099" spans="1:13" x14ac:dyDescent="0.2">
      <c r="A3099" s="1"/>
      <c r="B3099" s="1"/>
      <c r="C3099" s="16"/>
      <c r="D3099" s="1"/>
      <c r="E3099" s="1"/>
      <c r="F3099" s="1"/>
      <c r="G3099" s="1"/>
      <c r="H3099" s="11"/>
      <c r="I3099" s="11"/>
      <c r="J3099" s="11"/>
      <c r="K3099" s="2"/>
      <c r="L3099" s="2"/>
      <c r="M3099" s="1"/>
    </row>
    <row r="3100" spans="1:13" x14ac:dyDescent="0.2">
      <c r="A3100" s="1"/>
      <c r="B3100" s="1"/>
      <c r="C3100" s="16"/>
      <c r="D3100" s="1"/>
      <c r="E3100" s="1"/>
      <c r="F3100" s="1"/>
      <c r="G3100" s="1"/>
      <c r="H3100" s="11"/>
      <c r="I3100" s="11"/>
      <c r="J3100" s="11"/>
      <c r="K3100" s="2"/>
      <c r="L3100" s="2"/>
      <c r="M3100" s="1"/>
    </row>
    <row r="3101" spans="1:13" x14ac:dyDescent="0.2">
      <c r="A3101" s="1"/>
      <c r="B3101" s="1"/>
      <c r="C3101" s="16"/>
      <c r="D3101" s="1"/>
      <c r="E3101" s="1"/>
      <c r="F3101" s="1"/>
      <c r="G3101" s="1"/>
      <c r="H3101" s="11"/>
      <c r="I3101" s="11"/>
      <c r="J3101" s="11"/>
      <c r="K3101" s="2"/>
      <c r="L3101" s="2"/>
      <c r="M3101" s="1"/>
    </row>
    <row r="3102" spans="1:13" x14ac:dyDescent="0.2">
      <c r="A3102" s="1"/>
      <c r="B3102" s="1"/>
      <c r="C3102" s="16"/>
      <c r="D3102" s="1"/>
      <c r="E3102" s="1"/>
      <c r="F3102" s="1"/>
      <c r="G3102" s="1"/>
      <c r="H3102" s="11"/>
      <c r="I3102" s="11"/>
      <c r="J3102" s="11"/>
      <c r="K3102" s="2"/>
      <c r="L3102" s="2"/>
      <c r="M3102" s="1"/>
    </row>
    <row r="3103" spans="1:13" x14ac:dyDescent="0.2">
      <c r="A3103" s="1"/>
      <c r="B3103" s="1"/>
      <c r="C3103" s="16"/>
      <c r="D3103" s="1"/>
      <c r="E3103" s="1"/>
      <c r="F3103" s="1"/>
      <c r="G3103" s="1"/>
      <c r="H3103" s="11"/>
      <c r="I3103" s="11"/>
      <c r="J3103" s="11"/>
      <c r="K3103" s="2"/>
      <c r="L3103" s="2"/>
      <c r="M3103" s="1"/>
    </row>
    <row r="3104" spans="1:13" x14ac:dyDescent="0.2">
      <c r="A3104" s="1"/>
      <c r="B3104" s="1"/>
      <c r="C3104" s="16"/>
      <c r="D3104" s="1"/>
      <c r="E3104" s="1"/>
      <c r="F3104" s="1"/>
      <c r="G3104" s="1"/>
      <c r="H3104" s="11"/>
      <c r="I3104" s="11"/>
      <c r="J3104" s="11"/>
      <c r="K3104" s="2"/>
      <c r="L3104" s="2"/>
      <c r="M3104" s="1"/>
    </row>
    <row r="3105" spans="1:13" x14ac:dyDescent="0.2">
      <c r="A3105" s="1"/>
      <c r="B3105" s="1"/>
      <c r="C3105" s="16"/>
      <c r="D3105" s="1"/>
      <c r="E3105" s="1"/>
      <c r="F3105" s="1"/>
      <c r="G3105" s="1"/>
      <c r="H3105" s="11"/>
      <c r="I3105" s="11"/>
      <c r="J3105" s="11"/>
      <c r="K3105" s="2"/>
      <c r="L3105" s="2"/>
      <c r="M3105" s="1"/>
    </row>
    <row r="3106" spans="1:13" x14ac:dyDescent="0.2">
      <c r="A3106" s="1"/>
      <c r="B3106" s="1"/>
      <c r="C3106" s="16"/>
      <c r="D3106" s="1"/>
      <c r="E3106" s="1"/>
      <c r="F3106" s="1"/>
      <c r="G3106" s="1"/>
      <c r="H3106" s="11"/>
      <c r="I3106" s="11"/>
      <c r="J3106" s="11"/>
      <c r="K3106" s="2"/>
      <c r="L3106" s="2"/>
      <c r="M3106" s="1"/>
    </row>
    <row r="3107" spans="1:13" x14ac:dyDescent="0.2">
      <c r="A3107" s="1"/>
      <c r="B3107" s="1"/>
      <c r="C3107" s="16"/>
      <c r="D3107" s="1"/>
      <c r="E3107" s="1"/>
      <c r="F3107" s="1"/>
      <c r="G3107" s="1"/>
      <c r="H3107" s="11"/>
      <c r="I3107" s="11"/>
      <c r="J3107" s="11"/>
      <c r="K3107" s="2"/>
      <c r="L3107" s="2"/>
      <c r="M3107" s="1"/>
    </row>
    <row r="3108" spans="1:13" x14ac:dyDescent="0.2">
      <c r="A3108" s="1"/>
      <c r="B3108" s="1"/>
      <c r="C3108" s="16"/>
      <c r="D3108" s="1"/>
      <c r="E3108" s="1"/>
      <c r="F3108" s="1"/>
      <c r="G3108" s="1"/>
      <c r="H3108" s="11"/>
      <c r="I3108" s="11"/>
      <c r="J3108" s="11"/>
      <c r="K3108" s="2"/>
      <c r="L3108" s="2"/>
      <c r="M3108" s="1"/>
    </row>
    <row r="3109" spans="1:13" x14ac:dyDescent="0.2">
      <c r="A3109" s="1"/>
      <c r="B3109" s="1"/>
      <c r="C3109" s="16"/>
      <c r="D3109" s="1"/>
      <c r="E3109" s="1"/>
      <c r="F3109" s="1"/>
      <c r="G3109" s="1"/>
      <c r="H3109" s="11"/>
      <c r="I3109" s="11"/>
      <c r="J3109" s="11"/>
      <c r="K3109" s="2"/>
      <c r="L3109" s="2"/>
      <c r="M3109" s="1"/>
    </row>
    <row r="3110" spans="1:13" x14ac:dyDescent="0.2">
      <c r="A3110" s="1"/>
      <c r="B3110" s="1"/>
      <c r="C3110" s="16"/>
      <c r="D3110" s="1"/>
      <c r="E3110" s="1"/>
      <c r="F3110" s="1"/>
      <c r="G3110" s="1"/>
      <c r="H3110" s="11"/>
      <c r="I3110" s="11"/>
      <c r="J3110" s="11"/>
      <c r="K3110" s="2"/>
      <c r="L3110" s="2"/>
      <c r="M3110" s="1"/>
    </row>
    <row r="3111" spans="1:13" x14ac:dyDescent="0.2">
      <c r="A3111" s="1"/>
      <c r="B3111" s="1"/>
      <c r="C3111" s="16"/>
      <c r="D3111" s="1"/>
      <c r="E3111" s="1"/>
      <c r="F3111" s="1"/>
      <c r="G3111" s="1"/>
      <c r="H3111" s="11"/>
      <c r="I3111" s="11"/>
      <c r="J3111" s="11"/>
      <c r="K3111" s="2"/>
      <c r="L3111" s="2"/>
      <c r="M3111" s="1"/>
    </row>
    <row r="3112" spans="1:13" x14ac:dyDescent="0.2">
      <c r="A3112" s="1"/>
      <c r="B3112" s="1"/>
      <c r="C3112" s="16"/>
      <c r="D3112" s="1"/>
      <c r="E3112" s="1"/>
      <c r="F3112" s="1"/>
      <c r="G3112" s="1"/>
      <c r="H3112" s="11"/>
      <c r="I3112" s="11"/>
      <c r="J3112" s="11"/>
      <c r="K3112" s="2"/>
      <c r="L3112" s="2"/>
      <c r="M3112" s="1"/>
    </row>
    <row r="3113" spans="1:13" x14ac:dyDescent="0.2">
      <c r="A3113" s="1"/>
      <c r="B3113" s="1"/>
      <c r="C3113" s="16"/>
      <c r="D3113" s="1"/>
      <c r="E3113" s="1"/>
      <c r="F3113" s="1"/>
      <c r="G3113" s="1"/>
      <c r="H3113" s="11"/>
      <c r="I3113" s="11"/>
      <c r="J3113" s="11"/>
      <c r="K3113" s="2"/>
      <c r="L3113" s="2"/>
      <c r="M3113" s="1"/>
    </row>
    <row r="3114" spans="1:13" x14ac:dyDescent="0.2">
      <c r="A3114" s="1"/>
      <c r="B3114" s="1"/>
      <c r="C3114" s="16"/>
      <c r="D3114" s="1"/>
      <c r="E3114" s="1"/>
      <c r="F3114" s="1"/>
      <c r="G3114" s="1"/>
      <c r="H3114" s="11"/>
      <c r="I3114" s="11"/>
      <c r="J3114" s="11"/>
      <c r="K3114" s="2"/>
      <c r="L3114" s="2"/>
      <c r="M3114" s="1"/>
    </row>
    <row r="3115" spans="1:13" x14ac:dyDescent="0.2">
      <c r="A3115" s="1"/>
      <c r="B3115" s="1"/>
      <c r="C3115" s="16"/>
      <c r="D3115" s="1"/>
      <c r="E3115" s="1"/>
      <c r="F3115" s="1"/>
      <c r="G3115" s="1"/>
      <c r="H3115" s="11"/>
      <c r="I3115" s="11"/>
      <c r="J3115" s="11"/>
      <c r="K3115" s="2"/>
      <c r="L3115" s="2"/>
      <c r="M3115" s="1"/>
    </row>
    <row r="3116" spans="1:13" x14ac:dyDescent="0.2">
      <c r="A3116" s="1"/>
      <c r="B3116" s="1"/>
      <c r="C3116" s="16"/>
      <c r="D3116" s="1"/>
      <c r="E3116" s="1"/>
      <c r="F3116" s="1"/>
      <c r="G3116" s="1"/>
      <c r="H3116" s="11"/>
      <c r="I3116" s="11"/>
      <c r="J3116" s="11"/>
      <c r="K3116" s="2"/>
      <c r="L3116" s="2"/>
      <c r="M3116" s="1"/>
    </row>
    <row r="3117" spans="1:13" x14ac:dyDescent="0.2">
      <c r="A3117" s="1"/>
      <c r="B3117" s="1"/>
      <c r="C3117" s="16"/>
      <c r="D3117" s="1"/>
      <c r="E3117" s="1"/>
      <c r="F3117" s="1"/>
      <c r="G3117" s="1"/>
      <c r="H3117" s="11"/>
      <c r="I3117" s="11"/>
      <c r="J3117" s="11"/>
      <c r="K3117" s="2"/>
      <c r="L3117" s="2"/>
      <c r="M3117" s="1"/>
    </row>
    <row r="3118" spans="1:13" x14ac:dyDescent="0.2">
      <c r="A3118" s="1"/>
      <c r="B3118" s="1"/>
      <c r="C3118" s="16"/>
      <c r="D3118" s="1"/>
      <c r="E3118" s="1"/>
      <c r="F3118" s="1"/>
      <c r="G3118" s="1"/>
      <c r="H3118" s="11"/>
      <c r="I3118" s="11"/>
      <c r="J3118" s="11"/>
      <c r="K3118" s="2"/>
      <c r="L3118" s="2"/>
      <c r="M3118" s="1"/>
    </row>
    <row r="3119" spans="1:13" x14ac:dyDescent="0.2">
      <c r="A3119" s="1"/>
      <c r="B3119" s="1"/>
      <c r="C3119" s="16"/>
      <c r="D3119" s="1"/>
      <c r="E3119" s="1"/>
      <c r="F3119" s="1"/>
      <c r="G3119" s="1"/>
      <c r="H3119" s="11"/>
      <c r="I3119" s="11"/>
      <c r="J3119" s="11"/>
      <c r="K3119" s="2"/>
      <c r="L3119" s="2"/>
      <c r="M3119" s="1"/>
    </row>
    <row r="3120" spans="1:13" x14ac:dyDescent="0.2">
      <c r="A3120" s="1"/>
      <c r="B3120" s="1"/>
      <c r="C3120" s="16"/>
      <c r="D3120" s="1"/>
      <c r="E3120" s="1"/>
      <c r="F3120" s="1"/>
      <c r="G3120" s="1"/>
      <c r="H3120" s="11"/>
      <c r="I3120" s="11"/>
      <c r="J3120" s="11"/>
      <c r="K3120" s="2"/>
      <c r="L3120" s="2"/>
      <c r="M3120" s="1"/>
    </row>
    <row r="3121" spans="1:13" x14ac:dyDescent="0.2">
      <c r="A3121" s="1"/>
      <c r="B3121" s="1"/>
      <c r="C3121" s="16"/>
      <c r="D3121" s="1"/>
      <c r="E3121" s="1"/>
      <c r="F3121" s="1"/>
      <c r="G3121" s="1"/>
      <c r="H3121" s="11"/>
      <c r="I3121" s="11"/>
      <c r="J3121" s="11"/>
      <c r="K3121" s="2"/>
      <c r="L3121" s="2"/>
      <c r="M3121" s="1"/>
    </row>
    <row r="3122" spans="1:13" x14ac:dyDescent="0.2">
      <c r="A3122" s="1"/>
      <c r="B3122" s="1"/>
      <c r="C3122" s="16"/>
      <c r="D3122" s="1"/>
      <c r="E3122" s="1"/>
      <c r="F3122" s="1"/>
      <c r="G3122" s="1"/>
      <c r="H3122" s="11"/>
      <c r="I3122" s="11"/>
      <c r="J3122" s="11"/>
      <c r="K3122" s="2"/>
      <c r="L3122" s="2"/>
      <c r="M3122" s="1"/>
    </row>
    <row r="3123" spans="1:13" x14ac:dyDescent="0.2">
      <c r="A3123" s="1"/>
      <c r="B3123" s="1"/>
      <c r="C3123" s="16"/>
      <c r="D3123" s="1"/>
      <c r="E3123" s="1"/>
      <c r="F3123" s="1"/>
      <c r="G3123" s="1"/>
      <c r="H3123" s="11"/>
      <c r="I3123" s="11"/>
      <c r="J3123" s="11"/>
      <c r="K3123" s="2"/>
      <c r="L3123" s="2"/>
      <c r="M3123" s="1"/>
    </row>
    <row r="3124" spans="1:13" x14ac:dyDescent="0.2">
      <c r="A3124" s="1"/>
      <c r="B3124" s="1"/>
      <c r="C3124" s="16"/>
      <c r="D3124" s="1"/>
      <c r="E3124" s="1"/>
      <c r="F3124" s="1"/>
      <c r="G3124" s="1"/>
      <c r="H3124" s="11"/>
      <c r="I3124" s="11"/>
      <c r="J3124" s="11"/>
      <c r="K3124" s="2"/>
      <c r="L3124" s="2"/>
      <c r="M3124" s="1"/>
    </row>
    <row r="3125" spans="1:13" x14ac:dyDescent="0.2">
      <c r="A3125" s="1"/>
      <c r="B3125" s="1"/>
      <c r="C3125" s="16"/>
      <c r="D3125" s="1"/>
      <c r="E3125" s="1"/>
      <c r="F3125" s="1"/>
      <c r="G3125" s="1"/>
      <c r="H3125" s="11"/>
      <c r="I3125" s="11"/>
      <c r="J3125" s="11"/>
      <c r="K3125" s="2"/>
      <c r="L3125" s="2"/>
      <c r="M3125" s="1"/>
    </row>
    <row r="3126" spans="1:13" x14ac:dyDescent="0.2">
      <c r="A3126" s="1"/>
      <c r="B3126" s="1"/>
      <c r="C3126" s="16"/>
      <c r="D3126" s="1"/>
      <c r="E3126" s="1"/>
      <c r="F3126" s="1"/>
      <c r="G3126" s="1"/>
      <c r="H3126" s="11"/>
      <c r="I3126" s="11"/>
      <c r="J3126" s="11"/>
      <c r="K3126" s="2"/>
      <c r="L3126" s="2"/>
      <c r="M3126" s="1"/>
    </row>
    <row r="3127" spans="1:13" x14ac:dyDescent="0.2">
      <c r="A3127" s="1"/>
      <c r="B3127" s="1"/>
      <c r="C3127" s="16"/>
      <c r="D3127" s="1"/>
      <c r="E3127" s="1"/>
      <c r="F3127" s="1"/>
      <c r="G3127" s="1"/>
      <c r="H3127" s="11"/>
      <c r="I3127" s="11"/>
      <c r="J3127" s="11"/>
      <c r="K3127" s="2"/>
      <c r="L3127" s="2"/>
      <c r="M3127" s="1"/>
    </row>
    <row r="3128" spans="1:13" x14ac:dyDescent="0.2">
      <c r="A3128" s="1"/>
      <c r="B3128" s="1"/>
      <c r="C3128" s="16"/>
      <c r="D3128" s="1"/>
      <c r="E3128" s="1"/>
      <c r="F3128" s="1"/>
      <c r="G3128" s="1"/>
      <c r="H3128" s="11"/>
      <c r="I3128" s="11"/>
      <c r="J3128" s="11"/>
      <c r="K3128" s="2"/>
      <c r="L3128" s="2"/>
      <c r="M3128" s="1"/>
    </row>
    <row r="3129" spans="1:13" x14ac:dyDescent="0.2">
      <c r="A3129" s="1"/>
      <c r="B3129" s="1"/>
      <c r="C3129" s="16"/>
      <c r="D3129" s="1"/>
      <c r="E3129" s="1"/>
      <c r="F3129" s="1"/>
      <c r="G3129" s="1"/>
      <c r="H3129" s="11"/>
      <c r="I3129" s="11"/>
      <c r="J3129" s="11"/>
      <c r="K3129" s="2"/>
      <c r="L3129" s="2"/>
      <c r="M3129" s="1"/>
    </row>
    <row r="3130" spans="1:13" x14ac:dyDescent="0.2">
      <c r="A3130" s="1"/>
      <c r="B3130" s="1"/>
      <c r="C3130" s="16"/>
      <c r="D3130" s="1"/>
      <c r="E3130" s="1"/>
      <c r="F3130" s="1"/>
      <c r="G3130" s="1"/>
      <c r="H3130" s="11"/>
      <c r="I3130" s="11"/>
      <c r="J3130" s="11"/>
      <c r="K3130" s="2"/>
      <c r="L3130" s="2"/>
      <c r="M3130" s="1"/>
    </row>
    <row r="3131" spans="1:13" x14ac:dyDescent="0.2">
      <c r="A3131" s="1"/>
      <c r="B3131" s="1"/>
      <c r="C3131" s="16"/>
      <c r="D3131" s="1"/>
      <c r="E3131" s="1"/>
      <c r="F3131" s="1"/>
      <c r="G3131" s="1"/>
      <c r="H3131" s="11"/>
      <c r="I3131" s="11"/>
      <c r="J3131" s="11"/>
      <c r="K3131" s="2"/>
      <c r="L3131" s="2"/>
      <c r="M3131" s="1"/>
    </row>
    <row r="3132" spans="1:13" x14ac:dyDescent="0.2">
      <c r="A3132" s="1"/>
      <c r="B3132" s="1"/>
      <c r="C3132" s="16"/>
      <c r="D3132" s="1"/>
      <c r="E3132" s="1"/>
      <c r="F3132" s="1"/>
      <c r="G3132" s="1"/>
      <c r="H3132" s="11"/>
      <c r="I3132" s="11"/>
      <c r="J3132" s="11"/>
      <c r="K3132" s="2"/>
      <c r="L3132" s="2"/>
      <c r="M3132" s="1"/>
    </row>
    <row r="3133" spans="1:13" x14ac:dyDescent="0.2">
      <c r="A3133" s="1"/>
      <c r="B3133" s="1"/>
      <c r="C3133" s="16"/>
      <c r="D3133" s="1"/>
      <c r="E3133" s="1"/>
      <c r="F3133" s="1"/>
      <c r="G3133" s="1"/>
      <c r="H3133" s="11"/>
      <c r="I3133" s="11"/>
      <c r="J3133" s="11"/>
      <c r="K3133" s="2"/>
      <c r="L3133" s="2"/>
      <c r="M3133" s="1"/>
    </row>
    <row r="3134" spans="1:13" x14ac:dyDescent="0.2">
      <c r="A3134" s="1"/>
      <c r="B3134" s="1"/>
      <c r="C3134" s="16"/>
      <c r="D3134" s="1"/>
      <c r="E3134" s="1"/>
      <c r="F3134" s="1"/>
      <c r="G3134" s="1"/>
      <c r="H3134" s="11"/>
      <c r="I3134" s="11"/>
      <c r="J3134" s="11"/>
      <c r="K3134" s="2"/>
      <c r="L3134" s="2"/>
      <c r="M3134" s="1"/>
    </row>
    <row r="3135" spans="1:13" x14ac:dyDescent="0.2">
      <c r="A3135" s="1"/>
      <c r="B3135" s="1"/>
      <c r="C3135" s="16"/>
      <c r="D3135" s="1"/>
      <c r="E3135" s="1"/>
      <c r="F3135" s="1"/>
      <c r="G3135" s="1"/>
      <c r="H3135" s="11"/>
      <c r="I3135" s="11"/>
      <c r="J3135" s="11"/>
      <c r="K3135" s="2"/>
      <c r="L3135" s="2"/>
      <c r="M3135" s="1"/>
    </row>
    <row r="3136" spans="1:13" x14ac:dyDescent="0.2">
      <c r="A3136" s="1"/>
      <c r="B3136" s="1"/>
      <c r="C3136" s="16"/>
      <c r="D3136" s="1"/>
      <c r="E3136" s="1"/>
      <c r="F3136" s="1"/>
      <c r="G3136" s="1"/>
      <c r="H3136" s="11"/>
      <c r="I3136" s="11"/>
      <c r="J3136" s="11"/>
      <c r="K3136" s="2"/>
      <c r="L3136" s="2"/>
      <c r="M3136" s="1"/>
    </row>
    <row r="3137" spans="1:13" x14ac:dyDescent="0.2">
      <c r="A3137" s="1"/>
      <c r="B3137" s="1"/>
      <c r="C3137" s="16"/>
      <c r="D3137" s="1"/>
      <c r="E3137" s="1"/>
      <c r="F3137" s="1"/>
      <c r="G3137" s="1"/>
      <c r="H3137" s="11"/>
      <c r="I3137" s="11"/>
      <c r="J3137" s="11"/>
      <c r="K3137" s="2"/>
      <c r="L3137" s="2"/>
      <c r="M3137" s="1"/>
    </row>
    <row r="3138" spans="1:13" x14ac:dyDescent="0.2">
      <c r="A3138" s="1"/>
      <c r="B3138" s="1"/>
      <c r="C3138" s="16"/>
      <c r="D3138" s="1"/>
      <c r="E3138" s="1"/>
      <c r="F3138" s="1"/>
      <c r="G3138" s="1"/>
      <c r="H3138" s="11"/>
      <c r="I3138" s="11"/>
      <c r="J3138" s="11"/>
      <c r="K3138" s="2"/>
      <c r="L3138" s="2"/>
      <c r="M3138" s="1"/>
    </row>
    <row r="3139" spans="1:13" x14ac:dyDescent="0.2">
      <c r="A3139" s="1"/>
      <c r="B3139" s="1"/>
      <c r="C3139" s="16"/>
      <c r="D3139" s="1"/>
      <c r="E3139" s="1"/>
      <c r="F3139" s="1"/>
      <c r="G3139" s="1"/>
      <c r="H3139" s="11"/>
      <c r="I3139" s="11"/>
      <c r="J3139" s="11"/>
      <c r="K3139" s="2"/>
      <c r="L3139" s="2"/>
      <c r="M3139" s="1"/>
    </row>
    <row r="3140" spans="1:13" x14ac:dyDescent="0.2">
      <c r="A3140" s="1"/>
      <c r="B3140" s="1"/>
      <c r="C3140" s="16"/>
      <c r="D3140" s="1"/>
      <c r="E3140" s="1"/>
      <c r="F3140" s="1"/>
      <c r="G3140" s="1"/>
      <c r="H3140" s="11"/>
      <c r="I3140" s="11"/>
      <c r="J3140" s="11"/>
      <c r="K3140" s="2"/>
      <c r="L3140" s="2"/>
      <c r="M3140" s="1"/>
    </row>
    <row r="3141" spans="1:13" x14ac:dyDescent="0.2">
      <c r="A3141" s="1"/>
      <c r="B3141" s="1"/>
      <c r="C3141" s="16"/>
      <c r="D3141" s="1"/>
      <c r="E3141" s="1"/>
      <c r="F3141" s="1"/>
      <c r="G3141" s="1"/>
      <c r="H3141" s="11"/>
      <c r="I3141" s="11"/>
      <c r="J3141" s="11"/>
      <c r="K3141" s="2"/>
      <c r="L3141" s="2"/>
      <c r="M3141" s="1"/>
    </row>
    <row r="3142" spans="1:13" x14ac:dyDescent="0.2">
      <c r="A3142" s="1"/>
      <c r="B3142" s="1"/>
      <c r="C3142" s="16"/>
      <c r="D3142" s="1"/>
      <c r="E3142" s="1"/>
      <c r="F3142" s="1"/>
      <c r="G3142" s="1"/>
      <c r="H3142" s="11"/>
      <c r="I3142" s="11"/>
      <c r="J3142" s="11"/>
      <c r="K3142" s="2"/>
      <c r="L3142" s="2"/>
      <c r="M3142" s="1"/>
    </row>
    <row r="3143" spans="1:13" x14ac:dyDescent="0.2">
      <c r="A3143" s="1"/>
      <c r="B3143" s="1"/>
      <c r="C3143" s="16"/>
      <c r="D3143" s="1"/>
      <c r="E3143" s="1"/>
      <c r="F3143" s="1"/>
      <c r="G3143" s="1"/>
      <c r="H3143" s="11"/>
      <c r="I3143" s="11"/>
      <c r="J3143" s="11"/>
      <c r="K3143" s="2"/>
      <c r="L3143" s="2"/>
      <c r="M3143" s="1"/>
    </row>
    <row r="3144" spans="1:13" x14ac:dyDescent="0.2">
      <c r="A3144" s="1"/>
      <c r="B3144" s="1"/>
      <c r="C3144" s="16"/>
      <c r="D3144" s="1"/>
      <c r="E3144" s="1"/>
      <c r="F3144" s="1"/>
      <c r="G3144" s="1"/>
      <c r="H3144" s="11"/>
      <c r="I3144" s="11"/>
      <c r="J3144" s="11"/>
      <c r="K3144" s="2"/>
      <c r="L3144" s="2"/>
      <c r="M3144" s="1"/>
    </row>
    <row r="3145" spans="1:13" x14ac:dyDescent="0.2">
      <c r="A3145" s="1"/>
      <c r="B3145" s="1"/>
      <c r="C3145" s="16"/>
      <c r="D3145" s="1"/>
      <c r="E3145" s="1"/>
      <c r="F3145" s="1"/>
      <c r="G3145" s="1"/>
      <c r="H3145" s="11"/>
      <c r="I3145" s="11"/>
      <c r="J3145" s="11"/>
      <c r="K3145" s="2"/>
      <c r="L3145" s="2"/>
      <c r="M3145" s="1"/>
    </row>
    <row r="3146" spans="1:13" x14ac:dyDescent="0.2">
      <c r="A3146" s="1"/>
      <c r="B3146" s="1"/>
      <c r="C3146" s="16"/>
      <c r="D3146" s="1"/>
      <c r="E3146" s="1"/>
      <c r="F3146" s="1"/>
      <c r="G3146" s="1"/>
      <c r="H3146" s="11"/>
      <c r="I3146" s="11"/>
      <c r="J3146" s="11"/>
      <c r="K3146" s="2"/>
      <c r="L3146" s="2"/>
      <c r="M3146" s="1"/>
    </row>
    <row r="3147" spans="1:13" x14ac:dyDescent="0.2">
      <c r="A3147" s="1"/>
      <c r="B3147" s="1"/>
      <c r="C3147" s="16"/>
      <c r="D3147" s="1"/>
      <c r="E3147" s="1"/>
      <c r="F3147" s="1"/>
      <c r="G3147" s="1"/>
      <c r="H3147" s="11"/>
      <c r="I3147" s="11"/>
      <c r="J3147" s="11"/>
      <c r="K3147" s="2"/>
      <c r="L3147" s="2"/>
      <c r="M3147" s="1"/>
    </row>
    <row r="3148" spans="1:13" x14ac:dyDescent="0.2">
      <c r="A3148" s="1"/>
      <c r="B3148" s="1"/>
      <c r="C3148" s="16"/>
      <c r="D3148" s="1"/>
      <c r="E3148" s="1"/>
      <c r="F3148" s="1"/>
      <c r="G3148" s="1"/>
      <c r="H3148" s="11"/>
      <c r="I3148" s="11"/>
      <c r="J3148" s="11"/>
      <c r="K3148" s="2"/>
      <c r="L3148" s="2"/>
      <c r="M3148" s="1"/>
    </row>
    <row r="3149" spans="1:13" x14ac:dyDescent="0.2">
      <c r="A3149" s="1"/>
      <c r="B3149" s="1"/>
      <c r="C3149" s="16"/>
      <c r="D3149" s="1"/>
      <c r="E3149" s="1"/>
      <c r="F3149" s="1"/>
      <c r="G3149" s="1"/>
      <c r="H3149" s="11"/>
      <c r="I3149" s="11"/>
      <c r="J3149" s="11"/>
      <c r="K3149" s="2"/>
      <c r="L3149" s="2"/>
      <c r="M3149" s="1"/>
    </row>
    <row r="3150" spans="1:13" x14ac:dyDescent="0.2">
      <c r="A3150" s="1"/>
      <c r="B3150" s="1"/>
      <c r="C3150" s="16"/>
      <c r="D3150" s="1"/>
      <c r="E3150" s="1"/>
      <c r="F3150" s="1"/>
      <c r="G3150" s="1"/>
      <c r="H3150" s="11"/>
      <c r="I3150" s="11"/>
      <c r="J3150" s="11"/>
      <c r="K3150" s="2"/>
      <c r="L3150" s="2"/>
      <c r="M3150" s="1"/>
    </row>
    <row r="3151" spans="1:13" x14ac:dyDescent="0.2">
      <c r="A3151" s="1"/>
      <c r="B3151" s="1"/>
      <c r="C3151" s="16"/>
      <c r="D3151" s="1"/>
      <c r="E3151" s="1"/>
      <c r="F3151" s="1"/>
      <c r="G3151" s="1"/>
      <c r="H3151" s="11"/>
      <c r="I3151" s="11"/>
      <c r="J3151" s="11"/>
      <c r="K3151" s="2"/>
      <c r="L3151" s="2"/>
      <c r="M3151" s="1"/>
    </row>
    <row r="3152" spans="1:13" x14ac:dyDescent="0.2">
      <c r="A3152" s="1"/>
      <c r="B3152" s="1"/>
      <c r="C3152" s="16"/>
      <c r="D3152" s="1"/>
      <c r="E3152" s="1"/>
      <c r="F3152" s="1"/>
      <c r="G3152" s="1"/>
      <c r="H3152" s="11"/>
      <c r="I3152" s="11"/>
      <c r="J3152" s="11"/>
      <c r="K3152" s="2"/>
      <c r="L3152" s="2"/>
      <c r="M3152" s="1"/>
    </row>
    <row r="3153" spans="1:13" x14ac:dyDescent="0.2">
      <c r="A3153" s="1"/>
      <c r="B3153" s="1"/>
      <c r="C3153" s="16"/>
      <c r="D3153" s="1"/>
      <c r="E3153" s="1"/>
      <c r="F3153" s="1"/>
      <c r="G3153" s="1"/>
      <c r="H3153" s="11"/>
      <c r="I3153" s="11"/>
      <c r="J3153" s="11"/>
      <c r="K3153" s="2"/>
      <c r="L3153" s="2"/>
      <c r="M3153" s="1"/>
    </row>
    <row r="3154" spans="1:13" x14ac:dyDescent="0.2">
      <c r="A3154" s="1"/>
      <c r="B3154" s="1"/>
      <c r="C3154" s="16"/>
      <c r="D3154" s="1"/>
      <c r="E3154" s="1"/>
      <c r="F3154" s="1"/>
      <c r="G3154" s="1"/>
      <c r="H3154" s="11"/>
      <c r="I3154" s="11"/>
      <c r="J3154" s="11"/>
      <c r="K3154" s="2"/>
      <c r="L3154" s="2"/>
      <c r="M3154" s="1"/>
    </row>
    <row r="3155" spans="1:13" x14ac:dyDescent="0.2">
      <c r="A3155" s="1"/>
      <c r="B3155" s="1"/>
      <c r="C3155" s="16"/>
      <c r="D3155" s="1"/>
      <c r="E3155" s="1"/>
      <c r="F3155" s="1"/>
      <c r="G3155" s="1"/>
      <c r="H3155" s="11"/>
      <c r="I3155" s="11"/>
      <c r="J3155" s="11"/>
      <c r="K3155" s="2"/>
      <c r="L3155" s="2"/>
      <c r="M3155" s="1"/>
    </row>
    <row r="3156" spans="1:13" x14ac:dyDescent="0.2">
      <c r="A3156" s="1"/>
      <c r="B3156" s="1"/>
      <c r="C3156" s="16"/>
      <c r="D3156" s="1"/>
      <c r="E3156" s="1"/>
      <c r="F3156" s="1"/>
      <c r="G3156" s="1"/>
      <c r="H3156" s="11"/>
      <c r="I3156" s="11"/>
      <c r="J3156" s="11"/>
      <c r="K3156" s="2"/>
      <c r="L3156" s="2"/>
      <c r="M3156" s="1"/>
    </row>
    <row r="3157" spans="1:13" x14ac:dyDescent="0.2">
      <c r="A3157" s="1"/>
      <c r="B3157" s="1"/>
      <c r="C3157" s="16"/>
      <c r="D3157" s="1"/>
      <c r="E3157" s="1"/>
      <c r="F3157" s="1"/>
      <c r="G3157" s="1"/>
      <c r="H3157" s="11"/>
      <c r="I3157" s="11"/>
      <c r="J3157" s="11"/>
      <c r="K3157" s="2"/>
      <c r="L3157" s="2"/>
      <c r="M3157" s="1"/>
    </row>
    <row r="3158" spans="1:13" x14ac:dyDescent="0.2">
      <c r="A3158" s="1"/>
      <c r="B3158" s="1"/>
      <c r="C3158" s="16"/>
      <c r="D3158" s="1"/>
      <c r="E3158" s="1"/>
      <c r="F3158" s="1"/>
      <c r="G3158" s="1"/>
      <c r="H3158" s="11"/>
      <c r="I3158" s="11"/>
      <c r="J3158" s="11"/>
      <c r="K3158" s="2"/>
      <c r="L3158" s="2"/>
      <c r="M3158" s="1"/>
    </row>
    <row r="3159" spans="1:13" x14ac:dyDescent="0.2">
      <c r="A3159" s="1"/>
      <c r="B3159" s="1"/>
      <c r="C3159" s="16"/>
      <c r="D3159" s="1"/>
      <c r="E3159" s="1"/>
      <c r="F3159" s="1"/>
      <c r="G3159" s="1"/>
      <c r="H3159" s="11"/>
      <c r="I3159" s="11"/>
      <c r="J3159" s="11"/>
      <c r="K3159" s="2"/>
      <c r="L3159" s="2"/>
      <c r="M3159" s="1"/>
    </row>
    <row r="3160" spans="1:13" x14ac:dyDescent="0.2">
      <c r="A3160" s="1"/>
      <c r="B3160" s="1"/>
      <c r="C3160" s="16"/>
      <c r="D3160" s="1"/>
      <c r="E3160" s="1"/>
      <c r="F3160" s="1"/>
      <c r="G3160" s="1"/>
      <c r="H3160" s="11"/>
      <c r="I3160" s="11"/>
      <c r="J3160" s="11"/>
      <c r="K3160" s="2"/>
      <c r="L3160" s="2"/>
      <c r="M3160" s="1"/>
    </row>
    <row r="3161" spans="1:13" x14ac:dyDescent="0.2">
      <c r="A3161" s="1"/>
      <c r="B3161" s="1"/>
      <c r="C3161" s="16"/>
      <c r="D3161" s="1"/>
      <c r="E3161" s="1"/>
      <c r="F3161" s="1"/>
      <c r="G3161" s="1"/>
      <c r="H3161" s="11"/>
      <c r="I3161" s="11"/>
      <c r="J3161" s="11"/>
      <c r="K3161" s="2"/>
      <c r="L3161" s="2"/>
      <c r="M3161" s="1"/>
    </row>
    <row r="3162" spans="1:13" x14ac:dyDescent="0.2">
      <c r="A3162" s="1"/>
      <c r="B3162" s="1"/>
      <c r="C3162" s="16"/>
      <c r="D3162" s="1"/>
      <c r="E3162" s="1"/>
      <c r="F3162" s="1"/>
      <c r="G3162" s="1"/>
      <c r="H3162" s="11"/>
      <c r="I3162" s="11"/>
      <c r="J3162" s="11"/>
      <c r="K3162" s="2"/>
      <c r="L3162" s="2"/>
      <c r="M3162" s="1"/>
    </row>
    <row r="3163" spans="1:13" x14ac:dyDescent="0.2">
      <c r="A3163" s="1"/>
      <c r="B3163" s="1"/>
      <c r="C3163" s="16"/>
      <c r="D3163" s="1"/>
      <c r="E3163" s="1"/>
      <c r="F3163" s="1"/>
      <c r="G3163" s="1"/>
      <c r="H3163" s="11"/>
      <c r="I3163" s="11"/>
      <c r="J3163" s="11"/>
      <c r="K3163" s="2"/>
      <c r="L3163" s="2"/>
      <c r="M3163" s="1"/>
    </row>
    <row r="3164" spans="1:13" x14ac:dyDescent="0.2">
      <c r="A3164" s="1"/>
      <c r="B3164" s="1"/>
      <c r="C3164" s="16"/>
      <c r="D3164" s="1"/>
      <c r="E3164" s="1"/>
      <c r="F3164" s="1"/>
      <c r="G3164" s="1"/>
      <c r="H3164" s="11"/>
      <c r="I3164" s="11"/>
      <c r="J3164" s="11"/>
      <c r="K3164" s="2"/>
      <c r="L3164" s="2"/>
      <c r="M3164" s="1"/>
    </row>
    <row r="3165" spans="1:13" x14ac:dyDescent="0.2">
      <c r="A3165" s="1"/>
      <c r="B3165" s="1"/>
      <c r="C3165" s="16"/>
      <c r="D3165" s="1"/>
      <c r="E3165" s="1"/>
      <c r="F3165" s="1"/>
      <c r="G3165" s="1"/>
      <c r="H3165" s="11"/>
      <c r="I3165" s="11"/>
      <c r="J3165" s="11"/>
      <c r="K3165" s="2"/>
      <c r="L3165" s="2"/>
      <c r="M3165" s="1"/>
    </row>
    <row r="3166" spans="1:13" x14ac:dyDescent="0.2">
      <c r="A3166" s="1"/>
      <c r="B3166" s="1"/>
      <c r="C3166" s="16"/>
      <c r="D3166" s="1"/>
      <c r="E3166" s="1"/>
      <c r="F3166" s="1"/>
      <c r="G3166" s="1"/>
      <c r="H3166" s="11"/>
      <c r="I3166" s="11"/>
      <c r="J3166" s="11"/>
      <c r="K3166" s="2"/>
      <c r="L3166" s="2"/>
      <c r="M3166" s="1"/>
    </row>
    <row r="3167" spans="1:13" x14ac:dyDescent="0.2">
      <c r="A3167" s="1"/>
      <c r="B3167" s="1"/>
      <c r="C3167" s="16"/>
      <c r="D3167" s="1"/>
      <c r="E3167" s="1"/>
      <c r="F3167" s="1"/>
      <c r="G3167" s="1"/>
      <c r="H3167" s="11"/>
      <c r="I3167" s="11"/>
      <c r="J3167" s="11"/>
      <c r="K3167" s="2"/>
      <c r="L3167" s="2"/>
      <c r="M3167" s="1"/>
    </row>
    <row r="3168" spans="1:13" x14ac:dyDescent="0.2">
      <c r="A3168" s="1"/>
      <c r="B3168" s="1"/>
      <c r="C3168" s="16"/>
      <c r="D3168" s="1"/>
      <c r="E3168" s="1"/>
      <c r="F3168" s="1"/>
      <c r="G3168" s="1"/>
      <c r="H3168" s="11"/>
      <c r="I3168" s="11"/>
      <c r="J3168" s="11"/>
      <c r="K3168" s="2"/>
      <c r="L3168" s="2"/>
      <c r="M3168" s="1"/>
    </row>
    <row r="3169" spans="1:13" x14ac:dyDescent="0.2">
      <c r="A3169" s="1"/>
      <c r="B3169" s="1"/>
      <c r="C3169" s="16"/>
      <c r="D3169" s="1"/>
      <c r="E3169" s="1"/>
      <c r="F3169" s="1"/>
      <c r="G3169" s="1"/>
      <c r="H3169" s="11"/>
      <c r="I3169" s="11"/>
      <c r="J3169" s="11"/>
      <c r="K3169" s="2"/>
      <c r="L3169" s="2"/>
      <c r="M3169" s="1"/>
    </row>
    <row r="3170" spans="1:13" x14ac:dyDescent="0.2">
      <c r="A3170" s="1"/>
      <c r="B3170" s="1"/>
      <c r="C3170" s="16"/>
      <c r="D3170" s="1"/>
      <c r="E3170" s="1"/>
      <c r="F3170" s="1"/>
      <c r="G3170" s="1"/>
      <c r="H3170" s="11"/>
      <c r="I3170" s="11"/>
      <c r="J3170" s="11"/>
      <c r="K3170" s="2"/>
      <c r="L3170" s="2"/>
      <c r="M3170" s="1"/>
    </row>
    <row r="3171" spans="1:13" x14ac:dyDescent="0.2">
      <c r="A3171" s="1"/>
      <c r="B3171" s="1"/>
      <c r="C3171" s="16"/>
      <c r="D3171" s="1"/>
      <c r="E3171" s="1"/>
      <c r="F3171" s="1"/>
      <c r="G3171" s="1"/>
      <c r="H3171" s="11"/>
      <c r="I3171" s="11"/>
      <c r="J3171" s="11"/>
      <c r="K3171" s="2"/>
      <c r="L3171" s="2"/>
      <c r="M3171" s="1"/>
    </row>
    <row r="3172" spans="1:13" x14ac:dyDescent="0.2">
      <c r="A3172" s="1"/>
      <c r="B3172" s="1"/>
      <c r="C3172" s="16"/>
      <c r="D3172" s="1"/>
      <c r="E3172" s="1"/>
      <c r="F3172" s="1"/>
      <c r="G3172" s="1"/>
      <c r="H3172" s="11"/>
      <c r="I3172" s="11"/>
      <c r="J3172" s="11"/>
      <c r="K3172" s="2"/>
      <c r="L3172" s="2"/>
      <c r="M3172" s="1"/>
    </row>
    <row r="3173" spans="1:13" x14ac:dyDescent="0.2">
      <c r="A3173" s="1"/>
      <c r="B3173" s="1"/>
      <c r="C3173" s="16"/>
      <c r="D3173" s="1"/>
      <c r="E3173" s="1"/>
      <c r="F3173" s="1"/>
      <c r="G3173" s="1"/>
      <c r="H3173" s="11"/>
      <c r="I3173" s="11"/>
      <c r="J3173" s="11"/>
      <c r="K3173" s="2"/>
      <c r="L3173" s="2"/>
      <c r="M3173" s="1"/>
    </row>
    <row r="3174" spans="1:13" x14ac:dyDescent="0.2">
      <c r="A3174" s="1"/>
      <c r="B3174" s="1"/>
      <c r="C3174" s="16"/>
      <c r="D3174" s="1"/>
      <c r="E3174" s="1"/>
      <c r="F3174" s="1"/>
      <c r="G3174" s="1"/>
      <c r="H3174" s="11"/>
      <c r="I3174" s="11"/>
      <c r="J3174" s="11"/>
      <c r="K3174" s="2"/>
      <c r="L3174" s="2"/>
      <c r="M3174" s="1"/>
    </row>
    <row r="3175" spans="1:13" x14ac:dyDescent="0.2">
      <c r="A3175" s="1"/>
      <c r="B3175" s="1"/>
      <c r="C3175" s="16"/>
      <c r="D3175" s="1"/>
      <c r="E3175" s="1"/>
      <c r="F3175" s="1"/>
      <c r="G3175" s="1"/>
      <c r="H3175" s="11"/>
      <c r="I3175" s="11"/>
      <c r="J3175" s="11"/>
      <c r="K3175" s="2"/>
      <c r="L3175" s="2"/>
      <c r="M3175" s="1"/>
    </row>
    <row r="3176" spans="1:13" x14ac:dyDescent="0.2">
      <c r="A3176" s="1"/>
      <c r="B3176" s="1"/>
      <c r="C3176" s="16"/>
      <c r="D3176" s="1"/>
      <c r="E3176" s="1"/>
      <c r="F3176" s="1"/>
      <c r="G3176" s="1"/>
      <c r="H3176" s="11"/>
      <c r="I3176" s="11"/>
      <c r="J3176" s="11"/>
      <c r="K3176" s="2"/>
      <c r="L3176" s="2"/>
      <c r="M3176" s="1"/>
    </row>
    <row r="3177" spans="1:13" x14ac:dyDescent="0.2">
      <c r="A3177" s="1"/>
      <c r="B3177" s="1"/>
      <c r="C3177" s="16"/>
      <c r="D3177" s="1"/>
      <c r="E3177" s="1"/>
      <c r="F3177" s="1"/>
      <c r="G3177" s="1"/>
      <c r="H3177" s="11"/>
      <c r="I3177" s="11"/>
      <c r="J3177" s="11"/>
      <c r="K3177" s="2"/>
      <c r="L3177" s="2"/>
      <c r="M3177" s="1"/>
    </row>
    <row r="3178" spans="1:13" x14ac:dyDescent="0.2">
      <c r="A3178" s="1"/>
      <c r="B3178" s="1"/>
      <c r="C3178" s="16"/>
      <c r="D3178" s="1"/>
      <c r="E3178" s="1"/>
      <c r="F3178" s="1"/>
      <c r="G3178" s="1"/>
      <c r="H3178" s="11"/>
      <c r="I3178" s="11"/>
      <c r="J3178" s="11"/>
      <c r="K3178" s="2"/>
      <c r="L3178" s="2"/>
      <c r="M3178" s="1"/>
    </row>
    <row r="3179" spans="1:13" x14ac:dyDescent="0.2">
      <c r="A3179" s="1"/>
      <c r="B3179" s="1"/>
      <c r="C3179" s="16"/>
      <c r="D3179" s="1"/>
      <c r="E3179" s="1"/>
      <c r="F3179" s="1"/>
      <c r="G3179" s="1"/>
      <c r="H3179" s="11"/>
      <c r="I3179" s="11"/>
      <c r="J3179" s="11"/>
      <c r="K3179" s="2"/>
      <c r="L3179" s="2"/>
      <c r="M3179" s="1"/>
    </row>
    <row r="3180" spans="1:13" x14ac:dyDescent="0.2">
      <c r="A3180" s="1"/>
      <c r="B3180" s="1"/>
      <c r="C3180" s="16"/>
      <c r="D3180" s="1"/>
      <c r="E3180" s="1"/>
      <c r="F3180" s="1"/>
      <c r="G3180" s="1"/>
      <c r="H3180" s="11"/>
      <c r="I3180" s="11"/>
      <c r="J3180" s="11"/>
      <c r="K3180" s="2"/>
      <c r="L3180" s="2"/>
      <c r="M3180" s="1"/>
    </row>
    <row r="3181" spans="1:13" x14ac:dyDescent="0.2">
      <c r="A3181" s="1"/>
      <c r="B3181" s="1"/>
      <c r="C3181" s="16"/>
      <c r="D3181" s="1"/>
      <c r="E3181" s="1"/>
      <c r="F3181" s="1"/>
      <c r="G3181" s="1"/>
      <c r="H3181" s="11"/>
      <c r="I3181" s="11"/>
      <c r="J3181" s="11"/>
      <c r="K3181" s="2"/>
      <c r="L3181" s="2"/>
      <c r="M3181" s="1"/>
    </row>
    <row r="3182" spans="1:13" x14ac:dyDescent="0.2">
      <c r="A3182" s="1"/>
      <c r="B3182" s="1"/>
      <c r="C3182" s="16"/>
      <c r="D3182" s="1"/>
      <c r="E3182" s="1"/>
      <c r="F3182" s="1"/>
      <c r="G3182" s="1"/>
      <c r="H3182" s="11"/>
      <c r="I3182" s="11"/>
      <c r="J3182" s="11"/>
      <c r="K3182" s="2"/>
      <c r="L3182" s="2"/>
      <c r="M3182" s="1"/>
    </row>
    <row r="3183" spans="1:13" x14ac:dyDescent="0.2">
      <c r="A3183" s="1"/>
      <c r="B3183" s="1"/>
      <c r="C3183" s="16"/>
      <c r="D3183" s="1"/>
      <c r="E3183" s="1"/>
      <c r="F3183" s="1"/>
      <c r="G3183" s="1"/>
      <c r="H3183" s="11"/>
      <c r="I3183" s="11"/>
      <c r="J3183" s="11"/>
      <c r="K3183" s="2"/>
      <c r="L3183" s="2"/>
      <c r="M3183" s="1"/>
    </row>
    <row r="3184" spans="1:13" x14ac:dyDescent="0.2">
      <c r="A3184" s="1"/>
      <c r="B3184" s="1"/>
      <c r="C3184" s="16"/>
      <c r="D3184" s="1"/>
      <c r="E3184" s="1"/>
      <c r="F3184" s="1"/>
      <c r="G3184" s="1"/>
      <c r="H3184" s="11"/>
      <c r="I3184" s="11"/>
      <c r="J3184" s="11"/>
      <c r="K3184" s="2"/>
      <c r="L3184" s="2"/>
      <c r="M3184" s="1"/>
    </row>
    <row r="3185" spans="1:13" x14ac:dyDescent="0.2">
      <c r="A3185" s="1"/>
      <c r="B3185" s="1"/>
      <c r="C3185" s="16"/>
      <c r="D3185" s="1"/>
      <c r="E3185" s="1"/>
      <c r="F3185" s="1"/>
      <c r="G3185" s="1"/>
      <c r="H3185" s="11"/>
      <c r="I3185" s="11"/>
      <c r="J3185" s="11"/>
      <c r="K3185" s="2"/>
      <c r="L3185" s="2"/>
      <c r="M3185" s="1"/>
    </row>
    <row r="3186" spans="1:13" x14ac:dyDescent="0.2">
      <c r="A3186" s="1"/>
      <c r="B3186" s="1"/>
      <c r="C3186" s="16"/>
      <c r="D3186" s="1"/>
      <c r="E3186" s="1"/>
      <c r="F3186" s="1"/>
      <c r="G3186" s="1"/>
      <c r="H3186" s="11"/>
      <c r="I3186" s="11"/>
      <c r="J3186" s="11"/>
      <c r="K3186" s="2"/>
      <c r="L3186" s="2"/>
      <c r="M3186" s="1"/>
    </row>
    <row r="3187" spans="1:13" x14ac:dyDescent="0.2">
      <c r="A3187" s="1"/>
      <c r="B3187" s="1"/>
      <c r="C3187" s="16"/>
      <c r="D3187" s="1"/>
      <c r="E3187" s="1"/>
      <c r="F3187" s="1"/>
      <c r="G3187" s="1"/>
      <c r="H3187" s="11"/>
      <c r="I3187" s="11"/>
      <c r="J3187" s="11"/>
      <c r="K3187" s="2"/>
      <c r="L3187" s="2"/>
      <c r="M3187" s="1"/>
    </row>
    <row r="3188" spans="1:13" x14ac:dyDescent="0.2">
      <c r="A3188" s="1"/>
      <c r="B3188" s="1"/>
      <c r="C3188" s="16"/>
      <c r="D3188" s="1"/>
      <c r="E3188" s="1"/>
      <c r="F3188" s="1"/>
      <c r="G3188" s="1"/>
      <c r="H3188" s="11"/>
      <c r="I3188" s="11"/>
      <c r="J3188" s="11"/>
      <c r="K3188" s="2"/>
      <c r="L3188" s="2"/>
      <c r="M3188" s="1"/>
    </row>
    <row r="3189" spans="1:13" x14ac:dyDescent="0.2">
      <c r="A3189" s="1"/>
      <c r="B3189" s="1"/>
      <c r="C3189" s="16"/>
      <c r="D3189" s="1"/>
      <c r="E3189" s="1"/>
      <c r="F3189" s="1"/>
      <c r="G3189" s="1"/>
      <c r="H3189" s="11"/>
      <c r="I3189" s="11"/>
      <c r="J3189" s="11"/>
      <c r="K3189" s="2"/>
      <c r="L3189" s="2"/>
      <c r="M3189" s="1"/>
    </row>
    <row r="3190" spans="1:13" x14ac:dyDescent="0.2">
      <c r="A3190" s="1"/>
      <c r="B3190" s="1"/>
      <c r="C3190" s="16"/>
      <c r="D3190" s="1"/>
      <c r="E3190" s="1"/>
      <c r="F3190" s="1"/>
      <c r="G3190" s="1"/>
      <c r="H3190" s="11"/>
      <c r="I3190" s="11"/>
      <c r="J3190" s="11"/>
      <c r="K3190" s="2"/>
      <c r="L3190" s="2"/>
      <c r="M3190" s="1"/>
    </row>
    <row r="3191" spans="1:13" x14ac:dyDescent="0.2">
      <c r="A3191" s="1"/>
      <c r="B3191" s="1"/>
      <c r="C3191" s="16"/>
      <c r="D3191" s="1"/>
      <c r="E3191" s="1"/>
      <c r="F3191" s="1"/>
      <c r="G3191" s="1"/>
      <c r="H3191" s="11"/>
      <c r="I3191" s="11"/>
      <c r="J3191" s="11"/>
      <c r="K3191" s="2"/>
      <c r="L3191" s="2"/>
      <c r="M3191" s="1"/>
    </row>
    <row r="3192" spans="1:13" x14ac:dyDescent="0.2">
      <c r="A3192" s="1"/>
      <c r="B3192" s="1"/>
      <c r="C3192" s="16"/>
      <c r="D3192" s="1"/>
      <c r="E3192" s="1"/>
      <c r="F3192" s="1"/>
      <c r="G3192" s="1"/>
      <c r="H3192" s="11"/>
      <c r="I3192" s="11"/>
      <c r="J3192" s="11"/>
      <c r="K3192" s="2"/>
      <c r="L3192" s="2"/>
      <c r="M3192" s="1"/>
    </row>
    <row r="3193" spans="1:13" x14ac:dyDescent="0.2">
      <c r="A3193" s="1"/>
      <c r="B3193" s="1"/>
      <c r="C3193" s="16"/>
      <c r="D3193" s="1"/>
      <c r="E3193" s="1"/>
      <c r="F3193" s="1"/>
      <c r="G3193" s="1"/>
      <c r="H3193" s="11"/>
      <c r="I3193" s="11"/>
      <c r="J3193" s="11"/>
      <c r="K3193" s="2"/>
      <c r="L3193" s="2"/>
      <c r="M3193" s="1"/>
    </row>
    <row r="3194" spans="1:13" x14ac:dyDescent="0.2">
      <c r="A3194" s="1"/>
      <c r="B3194" s="1"/>
      <c r="C3194" s="16"/>
      <c r="D3194" s="1"/>
      <c r="E3194" s="1"/>
      <c r="F3194" s="1"/>
      <c r="G3194" s="1"/>
      <c r="H3194" s="11"/>
      <c r="I3194" s="11"/>
      <c r="J3194" s="11"/>
      <c r="K3194" s="2"/>
      <c r="L3194" s="2"/>
      <c r="M3194" s="1"/>
    </row>
    <row r="3195" spans="1:13" x14ac:dyDescent="0.2">
      <c r="A3195" s="1"/>
      <c r="B3195" s="1"/>
      <c r="C3195" s="16"/>
      <c r="D3195" s="1"/>
      <c r="E3195" s="1"/>
      <c r="F3195" s="1"/>
      <c r="G3195" s="1"/>
      <c r="H3195" s="11"/>
      <c r="I3195" s="11"/>
      <c r="J3195" s="11"/>
      <c r="K3195" s="2"/>
      <c r="L3195" s="2"/>
      <c r="M3195" s="1"/>
    </row>
    <row r="3196" spans="1:13" x14ac:dyDescent="0.2">
      <c r="A3196" s="1"/>
      <c r="B3196" s="1"/>
      <c r="C3196" s="16"/>
      <c r="D3196" s="1"/>
      <c r="E3196" s="1"/>
      <c r="F3196" s="1"/>
      <c r="G3196" s="1"/>
      <c r="H3196" s="11"/>
      <c r="I3196" s="11"/>
      <c r="J3196" s="11"/>
      <c r="K3196" s="2"/>
      <c r="L3196" s="2"/>
      <c r="M3196" s="1"/>
    </row>
    <row r="3197" spans="1:13" x14ac:dyDescent="0.2">
      <c r="A3197" s="1"/>
      <c r="B3197" s="1"/>
      <c r="C3197" s="16"/>
      <c r="D3197" s="1"/>
      <c r="E3197" s="1"/>
      <c r="F3197" s="1"/>
      <c r="G3197" s="1"/>
      <c r="H3197" s="11"/>
      <c r="I3197" s="11"/>
      <c r="J3197" s="11"/>
      <c r="K3197" s="2"/>
      <c r="L3197" s="2"/>
      <c r="M3197" s="1"/>
    </row>
    <row r="3198" spans="1:13" x14ac:dyDescent="0.2">
      <c r="A3198" s="1"/>
      <c r="B3198" s="1"/>
      <c r="C3198" s="16"/>
      <c r="D3198" s="1"/>
      <c r="E3198" s="1"/>
      <c r="F3198" s="1"/>
      <c r="G3198" s="1"/>
      <c r="H3198" s="11"/>
      <c r="I3198" s="11"/>
      <c r="J3198" s="11"/>
      <c r="K3198" s="2"/>
      <c r="L3198" s="2"/>
      <c r="M3198" s="1"/>
    </row>
    <row r="3199" spans="1:13" x14ac:dyDescent="0.2">
      <c r="A3199" s="1"/>
      <c r="B3199" s="1"/>
      <c r="C3199" s="16"/>
      <c r="D3199" s="1"/>
      <c r="E3199" s="1"/>
      <c r="F3199" s="1"/>
      <c r="G3199" s="1"/>
      <c r="H3199" s="11"/>
      <c r="I3199" s="11"/>
      <c r="J3199" s="11"/>
      <c r="K3199" s="2"/>
      <c r="L3199" s="2"/>
      <c r="M3199" s="1"/>
    </row>
    <row r="3200" spans="1:13" x14ac:dyDescent="0.2">
      <c r="A3200" s="1"/>
      <c r="B3200" s="1"/>
      <c r="C3200" s="16"/>
      <c r="D3200" s="1"/>
      <c r="E3200" s="1"/>
      <c r="F3200" s="1"/>
      <c r="G3200" s="1"/>
      <c r="H3200" s="11"/>
      <c r="I3200" s="11"/>
      <c r="J3200" s="11"/>
      <c r="K3200" s="2"/>
      <c r="L3200" s="2"/>
      <c r="M3200" s="1"/>
    </row>
    <row r="3201" spans="1:13" x14ac:dyDescent="0.2">
      <c r="A3201" s="1"/>
      <c r="B3201" s="1"/>
      <c r="C3201" s="16"/>
      <c r="D3201" s="1"/>
      <c r="E3201" s="1"/>
      <c r="F3201" s="1"/>
      <c r="G3201" s="1"/>
      <c r="H3201" s="11"/>
      <c r="I3201" s="11"/>
      <c r="J3201" s="11"/>
      <c r="K3201" s="2"/>
      <c r="L3201" s="2"/>
      <c r="M3201" s="1"/>
    </row>
    <row r="3202" spans="1:13" x14ac:dyDescent="0.2">
      <c r="A3202" s="1"/>
      <c r="B3202" s="1"/>
      <c r="C3202" s="16"/>
      <c r="D3202" s="1"/>
      <c r="E3202" s="1"/>
      <c r="F3202" s="1"/>
      <c r="G3202" s="1"/>
      <c r="H3202" s="11"/>
      <c r="I3202" s="11"/>
      <c r="J3202" s="11"/>
      <c r="K3202" s="2"/>
      <c r="L3202" s="2"/>
      <c r="M3202" s="1"/>
    </row>
    <row r="3203" spans="1:13" x14ac:dyDescent="0.2">
      <c r="A3203" s="1"/>
      <c r="B3203" s="1"/>
      <c r="C3203" s="16"/>
      <c r="D3203" s="1"/>
      <c r="E3203" s="1"/>
      <c r="F3203" s="1"/>
      <c r="G3203" s="1"/>
      <c r="H3203" s="11"/>
      <c r="I3203" s="11"/>
      <c r="J3203" s="11"/>
      <c r="K3203" s="2"/>
      <c r="L3203" s="2"/>
      <c r="M3203" s="1"/>
    </row>
    <row r="3204" spans="1:13" x14ac:dyDescent="0.2">
      <c r="A3204" s="1"/>
      <c r="B3204" s="1"/>
      <c r="C3204" s="16"/>
      <c r="D3204" s="1"/>
      <c r="E3204" s="1"/>
      <c r="F3204" s="1"/>
      <c r="G3204" s="1"/>
      <c r="H3204" s="11"/>
      <c r="I3204" s="11"/>
      <c r="J3204" s="11"/>
      <c r="K3204" s="2"/>
      <c r="L3204" s="2"/>
      <c r="M3204" s="1"/>
    </row>
    <row r="3205" spans="1:13" x14ac:dyDescent="0.2">
      <c r="A3205" s="1"/>
      <c r="B3205" s="1"/>
      <c r="C3205" s="16"/>
      <c r="D3205" s="1"/>
      <c r="E3205" s="1"/>
      <c r="F3205" s="1"/>
      <c r="G3205" s="1"/>
      <c r="H3205" s="11"/>
      <c r="I3205" s="11"/>
      <c r="J3205" s="11"/>
      <c r="K3205" s="2"/>
      <c r="L3205" s="2"/>
      <c r="M3205" s="1"/>
    </row>
    <row r="3206" spans="1:13" x14ac:dyDescent="0.2">
      <c r="A3206" s="1"/>
      <c r="B3206" s="1"/>
      <c r="C3206" s="16"/>
      <c r="D3206" s="1"/>
      <c r="E3206" s="1"/>
      <c r="F3206" s="1"/>
      <c r="G3206" s="1"/>
      <c r="H3206" s="11"/>
      <c r="I3206" s="11"/>
      <c r="J3206" s="11"/>
      <c r="K3206" s="2"/>
      <c r="L3206" s="2"/>
      <c r="M3206" s="1"/>
    </row>
    <row r="3207" spans="1:13" x14ac:dyDescent="0.2">
      <c r="A3207" s="1"/>
      <c r="B3207" s="1"/>
      <c r="C3207" s="16"/>
      <c r="D3207" s="1"/>
      <c r="E3207" s="1"/>
      <c r="F3207" s="1"/>
      <c r="G3207" s="1"/>
      <c r="H3207" s="11"/>
      <c r="I3207" s="11"/>
      <c r="J3207" s="11"/>
      <c r="K3207" s="2"/>
      <c r="L3207" s="2"/>
      <c r="M3207" s="1"/>
    </row>
    <row r="3208" spans="1:13" x14ac:dyDescent="0.2">
      <c r="A3208" s="1"/>
      <c r="B3208" s="1"/>
      <c r="C3208" s="16"/>
      <c r="D3208" s="1"/>
      <c r="E3208" s="1"/>
      <c r="F3208" s="1"/>
      <c r="G3208" s="1"/>
      <c r="H3208" s="11"/>
      <c r="I3208" s="11"/>
      <c r="J3208" s="11"/>
      <c r="K3208" s="2"/>
      <c r="L3208" s="2"/>
      <c r="M3208" s="1"/>
    </row>
    <row r="3209" spans="1:13" x14ac:dyDescent="0.2">
      <c r="A3209" s="1"/>
      <c r="B3209" s="1"/>
      <c r="C3209" s="16"/>
      <c r="D3209" s="1"/>
      <c r="E3209" s="1"/>
      <c r="F3209" s="1"/>
      <c r="G3209" s="1"/>
      <c r="H3209" s="11"/>
      <c r="I3209" s="11"/>
      <c r="J3209" s="11"/>
      <c r="K3209" s="2"/>
      <c r="L3209" s="2"/>
      <c r="M3209" s="1"/>
    </row>
    <row r="3210" spans="1:13" x14ac:dyDescent="0.2">
      <c r="A3210" s="1"/>
      <c r="B3210" s="1"/>
      <c r="C3210" s="16"/>
      <c r="D3210" s="1"/>
      <c r="E3210" s="1"/>
      <c r="F3210" s="1"/>
      <c r="G3210" s="1"/>
      <c r="H3210" s="11"/>
      <c r="I3210" s="11"/>
      <c r="J3210" s="11"/>
      <c r="K3210" s="2"/>
      <c r="L3210" s="2"/>
      <c r="M3210" s="1"/>
    </row>
    <row r="3211" spans="1:13" x14ac:dyDescent="0.2">
      <c r="A3211" s="1"/>
      <c r="B3211" s="1"/>
      <c r="C3211" s="16"/>
      <c r="D3211" s="1"/>
      <c r="E3211" s="1"/>
      <c r="F3211" s="1"/>
      <c r="G3211" s="1"/>
      <c r="H3211" s="11"/>
      <c r="I3211" s="11"/>
      <c r="J3211" s="11"/>
      <c r="K3211" s="2"/>
      <c r="L3211" s="2"/>
      <c r="M3211" s="1"/>
    </row>
    <row r="3212" spans="1:13" x14ac:dyDescent="0.2">
      <c r="A3212" s="1"/>
      <c r="B3212" s="1"/>
      <c r="C3212" s="16"/>
      <c r="D3212" s="1"/>
      <c r="E3212" s="1"/>
      <c r="F3212" s="1"/>
      <c r="G3212" s="1"/>
      <c r="H3212" s="11"/>
      <c r="I3212" s="11"/>
      <c r="J3212" s="11"/>
      <c r="K3212" s="2"/>
      <c r="L3212" s="2"/>
      <c r="M3212" s="1"/>
    </row>
    <row r="3213" spans="1:13" x14ac:dyDescent="0.2">
      <c r="A3213" s="1"/>
      <c r="B3213" s="1"/>
      <c r="C3213" s="16"/>
      <c r="D3213" s="1"/>
      <c r="E3213" s="1"/>
      <c r="F3213" s="1"/>
      <c r="G3213" s="1"/>
      <c r="H3213" s="11"/>
      <c r="I3213" s="11"/>
      <c r="J3213" s="11"/>
      <c r="K3213" s="2"/>
      <c r="L3213" s="2"/>
      <c r="M3213" s="1"/>
    </row>
    <row r="3214" spans="1:13" x14ac:dyDescent="0.2">
      <c r="A3214" s="1"/>
      <c r="B3214" s="1"/>
      <c r="C3214" s="16"/>
      <c r="D3214" s="1"/>
      <c r="E3214" s="1"/>
      <c r="F3214" s="1"/>
      <c r="G3214" s="1"/>
      <c r="H3214" s="11"/>
      <c r="I3214" s="11"/>
      <c r="J3214" s="11"/>
      <c r="K3214" s="2"/>
      <c r="L3214" s="2"/>
      <c r="M3214" s="1"/>
    </row>
    <row r="3215" spans="1:13" x14ac:dyDescent="0.2">
      <c r="A3215" s="1"/>
      <c r="B3215" s="1"/>
      <c r="C3215" s="16"/>
      <c r="D3215" s="1"/>
      <c r="E3215" s="1"/>
      <c r="F3215" s="1"/>
      <c r="G3215" s="1"/>
      <c r="H3215" s="11"/>
      <c r="I3215" s="11"/>
      <c r="J3215" s="11"/>
      <c r="K3215" s="2"/>
      <c r="L3215" s="2"/>
      <c r="M3215" s="1"/>
    </row>
    <row r="3216" spans="1:13" x14ac:dyDescent="0.2">
      <c r="A3216" s="1"/>
      <c r="B3216" s="1"/>
      <c r="C3216" s="16"/>
      <c r="D3216" s="1"/>
      <c r="E3216" s="1"/>
      <c r="F3216" s="1"/>
      <c r="G3216" s="1"/>
      <c r="H3216" s="11"/>
      <c r="I3216" s="11"/>
      <c r="J3216" s="11"/>
      <c r="K3216" s="2"/>
      <c r="L3216" s="2"/>
      <c r="M3216" s="1"/>
    </row>
    <row r="3217" spans="1:13" x14ac:dyDescent="0.2">
      <c r="A3217" s="1"/>
      <c r="B3217" s="1"/>
      <c r="C3217" s="16"/>
      <c r="D3217" s="1"/>
      <c r="E3217" s="1"/>
      <c r="F3217" s="1"/>
      <c r="G3217" s="1"/>
      <c r="H3217" s="11"/>
      <c r="I3217" s="11"/>
      <c r="J3217" s="11"/>
      <c r="K3217" s="2"/>
      <c r="L3217" s="2"/>
      <c r="M3217" s="1"/>
    </row>
    <row r="3218" spans="1:13" x14ac:dyDescent="0.2">
      <c r="A3218" s="1"/>
      <c r="B3218" s="1"/>
      <c r="C3218" s="16"/>
      <c r="D3218" s="1"/>
      <c r="E3218" s="1"/>
      <c r="F3218" s="1"/>
      <c r="G3218" s="1"/>
      <c r="H3218" s="11"/>
      <c r="I3218" s="11"/>
      <c r="J3218" s="11"/>
      <c r="K3218" s="2"/>
      <c r="L3218" s="2"/>
      <c r="M3218" s="1"/>
    </row>
    <row r="3219" spans="1:13" x14ac:dyDescent="0.2">
      <c r="A3219" s="1"/>
      <c r="B3219" s="1"/>
      <c r="C3219" s="16"/>
      <c r="D3219" s="1"/>
      <c r="E3219" s="1"/>
      <c r="F3219" s="1"/>
      <c r="G3219" s="1"/>
      <c r="H3219" s="11"/>
      <c r="I3219" s="11"/>
      <c r="J3219" s="11"/>
      <c r="K3219" s="2"/>
      <c r="L3219" s="2"/>
      <c r="M3219" s="1"/>
    </row>
    <row r="3220" spans="1:13" x14ac:dyDescent="0.2">
      <c r="A3220" s="1"/>
      <c r="B3220" s="1"/>
      <c r="C3220" s="16"/>
      <c r="D3220" s="1"/>
      <c r="E3220" s="1"/>
      <c r="F3220" s="1"/>
      <c r="G3220" s="1"/>
      <c r="H3220" s="11"/>
      <c r="I3220" s="11"/>
      <c r="J3220" s="11"/>
      <c r="K3220" s="2"/>
      <c r="L3220" s="2"/>
      <c r="M3220" s="1"/>
    </row>
    <row r="3221" spans="1:13" x14ac:dyDescent="0.2">
      <c r="A3221" s="1"/>
      <c r="B3221" s="1"/>
      <c r="C3221" s="16"/>
      <c r="D3221" s="1"/>
      <c r="E3221" s="1"/>
      <c r="F3221" s="1"/>
      <c r="G3221" s="1"/>
      <c r="H3221" s="11"/>
      <c r="I3221" s="11"/>
      <c r="J3221" s="11"/>
      <c r="K3221" s="2"/>
      <c r="L3221" s="2"/>
      <c r="M3221" s="1"/>
    </row>
    <row r="3222" spans="1:13" x14ac:dyDescent="0.2">
      <c r="A3222" s="1"/>
      <c r="B3222" s="1"/>
      <c r="C3222" s="16"/>
      <c r="D3222" s="1"/>
      <c r="E3222" s="1"/>
      <c r="F3222" s="1"/>
      <c r="G3222" s="1"/>
      <c r="H3222" s="11"/>
      <c r="I3222" s="11"/>
      <c r="J3222" s="11"/>
      <c r="K3222" s="2"/>
      <c r="L3222" s="2"/>
      <c r="M3222" s="1"/>
    </row>
    <row r="3223" spans="1:13" x14ac:dyDescent="0.2">
      <c r="A3223" s="1"/>
      <c r="B3223" s="1"/>
      <c r="C3223" s="16"/>
      <c r="D3223" s="1"/>
      <c r="E3223" s="1"/>
      <c r="F3223" s="1"/>
      <c r="G3223" s="1"/>
      <c r="H3223" s="11"/>
      <c r="I3223" s="11"/>
      <c r="J3223" s="11"/>
      <c r="K3223" s="2"/>
      <c r="L3223" s="2"/>
      <c r="M3223" s="1"/>
    </row>
    <row r="3224" spans="1:13" x14ac:dyDescent="0.2">
      <c r="A3224" s="1"/>
      <c r="B3224" s="1"/>
      <c r="C3224" s="16"/>
      <c r="D3224" s="1"/>
      <c r="E3224" s="1"/>
      <c r="F3224" s="1"/>
      <c r="G3224" s="1"/>
      <c r="H3224" s="11"/>
      <c r="I3224" s="11"/>
      <c r="J3224" s="11"/>
      <c r="K3224" s="2"/>
      <c r="L3224" s="2"/>
      <c r="M3224" s="1"/>
    </row>
    <row r="3225" spans="1:13" x14ac:dyDescent="0.2">
      <c r="A3225" s="1"/>
      <c r="B3225" s="1"/>
      <c r="C3225" s="16"/>
      <c r="D3225" s="1"/>
      <c r="E3225" s="1"/>
      <c r="F3225" s="1"/>
      <c r="G3225" s="1"/>
      <c r="H3225" s="11"/>
      <c r="I3225" s="11"/>
      <c r="J3225" s="11"/>
      <c r="K3225" s="2"/>
      <c r="L3225" s="2"/>
      <c r="M3225" s="1"/>
    </row>
    <row r="3226" spans="1:13" x14ac:dyDescent="0.2">
      <c r="A3226" s="1"/>
      <c r="B3226" s="1"/>
      <c r="C3226" s="16"/>
      <c r="D3226" s="1"/>
      <c r="E3226" s="1"/>
      <c r="F3226" s="1"/>
      <c r="G3226" s="1"/>
      <c r="H3226" s="11"/>
      <c r="I3226" s="11"/>
      <c r="J3226" s="11"/>
      <c r="K3226" s="2"/>
      <c r="L3226" s="2"/>
      <c r="M3226" s="1"/>
    </row>
    <row r="3227" spans="1:13" x14ac:dyDescent="0.2">
      <c r="A3227" s="1"/>
      <c r="B3227" s="1"/>
      <c r="C3227" s="16"/>
      <c r="D3227" s="1"/>
      <c r="E3227" s="1"/>
      <c r="F3227" s="1"/>
      <c r="G3227" s="1"/>
      <c r="H3227" s="11"/>
      <c r="I3227" s="11"/>
      <c r="J3227" s="11"/>
      <c r="K3227" s="2"/>
      <c r="L3227" s="2"/>
      <c r="M3227" s="1"/>
    </row>
    <row r="3228" spans="1:13" x14ac:dyDescent="0.2">
      <c r="A3228" s="1"/>
      <c r="B3228" s="1"/>
      <c r="C3228" s="16"/>
      <c r="D3228" s="1"/>
      <c r="E3228" s="1"/>
      <c r="F3228" s="1"/>
      <c r="G3228" s="1"/>
      <c r="H3228" s="11"/>
      <c r="I3228" s="11"/>
      <c r="J3228" s="11"/>
      <c r="K3228" s="2"/>
      <c r="L3228" s="2"/>
      <c r="M3228" s="1"/>
    </row>
    <row r="3229" spans="1:13" x14ac:dyDescent="0.2">
      <c r="A3229" s="1"/>
      <c r="B3229" s="1"/>
      <c r="C3229" s="16"/>
      <c r="D3229" s="1"/>
      <c r="E3229" s="1"/>
      <c r="F3229" s="1"/>
      <c r="G3229" s="1"/>
      <c r="H3229" s="11"/>
      <c r="I3229" s="11"/>
      <c r="J3229" s="11"/>
      <c r="K3229" s="2"/>
      <c r="L3229" s="2"/>
      <c r="M3229" s="1"/>
    </row>
    <row r="3230" spans="1:13" x14ac:dyDescent="0.2">
      <c r="A3230" s="1"/>
      <c r="B3230" s="1"/>
      <c r="C3230" s="16"/>
      <c r="D3230" s="1"/>
      <c r="E3230" s="1"/>
      <c r="F3230" s="1"/>
      <c r="G3230" s="1"/>
      <c r="H3230" s="11"/>
      <c r="I3230" s="11"/>
      <c r="J3230" s="11"/>
      <c r="K3230" s="2"/>
      <c r="L3230" s="2"/>
      <c r="M3230" s="1"/>
    </row>
    <row r="3231" spans="1:13" x14ac:dyDescent="0.2">
      <c r="A3231" s="1"/>
      <c r="B3231" s="1"/>
      <c r="C3231" s="16"/>
      <c r="D3231" s="1"/>
      <c r="E3231" s="1"/>
      <c r="F3231" s="1"/>
      <c r="G3231" s="1"/>
      <c r="H3231" s="11"/>
      <c r="I3231" s="11"/>
      <c r="J3231" s="11"/>
      <c r="K3231" s="2"/>
      <c r="L3231" s="2"/>
      <c r="M3231" s="1"/>
    </row>
    <row r="3232" spans="1:13" x14ac:dyDescent="0.2">
      <c r="A3232" s="1"/>
      <c r="B3232" s="1"/>
      <c r="C3232" s="16"/>
      <c r="D3232" s="1"/>
      <c r="E3232" s="1"/>
      <c r="F3232" s="1"/>
      <c r="G3232" s="1"/>
      <c r="H3232" s="11"/>
      <c r="I3232" s="11"/>
      <c r="J3232" s="11"/>
      <c r="K3232" s="2"/>
      <c r="L3232" s="2"/>
      <c r="M3232" s="1"/>
    </row>
    <row r="3233" spans="1:13" x14ac:dyDescent="0.2">
      <c r="A3233" s="1"/>
      <c r="B3233" s="1"/>
      <c r="C3233" s="16"/>
      <c r="D3233" s="1"/>
      <c r="E3233" s="1"/>
      <c r="F3233" s="1"/>
      <c r="G3233" s="1"/>
      <c r="H3233" s="11"/>
      <c r="I3233" s="11"/>
      <c r="J3233" s="11"/>
      <c r="K3233" s="2"/>
      <c r="L3233" s="2"/>
      <c r="M3233" s="1"/>
    </row>
    <row r="3234" spans="1:13" x14ac:dyDescent="0.2">
      <c r="A3234" s="1"/>
      <c r="B3234" s="1"/>
      <c r="C3234" s="16"/>
      <c r="D3234" s="1"/>
      <c r="E3234" s="1"/>
      <c r="F3234" s="1"/>
      <c r="G3234" s="1"/>
      <c r="H3234" s="11"/>
      <c r="I3234" s="11"/>
      <c r="J3234" s="11"/>
      <c r="K3234" s="2"/>
      <c r="L3234" s="2"/>
      <c r="M3234" s="1"/>
    </row>
    <row r="3235" spans="1:13" x14ac:dyDescent="0.2">
      <c r="A3235" s="1"/>
      <c r="B3235" s="1"/>
      <c r="C3235" s="16"/>
      <c r="D3235" s="1"/>
      <c r="E3235" s="1"/>
      <c r="F3235" s="1"/>
      <c r="G3235" s="1"/>
      <c r="H3235" s="11"/>
      <c r="I3235" s="11"/>
      <c r="J3235" s="11"/>
      <c r="K3235" s="2"/>
      <c r="L3235" s="2"/>
      <c r="M3235" s="1"/>
    </row>
    <row r="3236" spans="1:13" x14ac:dyDescent="0.2">
      <c r="A3236" s="1"/>
      <c r="B3236" s="1"/>
      <c r="C3236" s="16"/>
      <c r="D3236" s="1"/>
      <c r="E3236" s="1"/>
      <c r="F3236" s="1"/>
      <c r="G3236" s="1"/>
      <c r="H3236" s="11"/>
      <c r="I3236" s="11"/>
      <c r="J3236" s="11"/>
      <c r="K3236" s="2"/>
      <c r="L3236" s="2"/>
      <c r="M3236" s="1"/>
    </row>
    <row r="3237" spans="1:13" x14ac:dyDescent="0.2">
      <c r="A3237" s="1"/>
      <c r="B3237" s="1"/>
      <c r="C3237" s="16"/>
      <c r="D3237" s="1"/>
      <c r="E3237" s="1"/>
      <c r="F3237" s="1"/>
      <c r="G3237" s="1"/>
      <c r="H3237" s="11"/>
      <c r="I3237" s="11"/>
      <c r="J3237" s="11"/>
      <c r="K3237" s="2"/>
      <c r="L3237" s="2"/>
      <c r="M3237" s="1"/>
    </row>
    <row r="3238" spans="1:13" x14ac:dyDescent="0.2">
      <c r="A3238" s="1"/>
      <c r="B3238" s="1"/>
      <c r="C3238" s="16"/>
      <c r="D3238" s="1"/>
      <c r="E3238" s="1"/>
      <c r="F3238" s="1"/>
      <c r="G3238" s="1"/>
      <c r="H3238" s="11"/>
      <c r="I3238" s="11"/>
      <c r="J3238" s="11"/>
      <c r="K3238" s="2"/>
      <c r="L3238" s="2"/>
      <c r="M3238" s="1"/>
    </row>
    <row r="3239" spans="1:13" x14ac:dyDescent="0.2">
      <c r="A3239" s="1"/>
      <c r="B3239" s="1"/>
      <c r="C3239" s="16"/>
      <c r="D3239" s="1"/>
      <c r="E3239" s="1"/>
      <c r="F3239" s="1"/>
      <c r="G3239" s="1"/>
      <c r="H3239" s="11"/>
      <c r="I3239" s="11"/>
      <c r="J3239" s="11"/>
      <c r="K3239" s="2"/>
      <c r="L3239" s="2"/>
      <c r="M3239" s="1"/>
    </row>
    <row r="3240" spans="1:13" x14ac:dyDescent="0.2">
      <c r="A3240" s="1"/>
      <c r="B3240" s="1"/>
      <c r="C3240" s="16"/>
      <c r="D3240" s="1"/>
      <c r="E3240" s="1"/>
      <c r="F3240" s="1"/>
      <c r="G3240" s="1"/>
      <c r="H3240" s="11"/>
      <c r="I3240" s="11"/>
      <c r="J3240" s="11"/>
      <c r="K3240" s="2"/>
      <c r="L3240" s="2"/>
      <c r="M3240" s="1"/>
    </row>
    <row r="3241" spans="1:13" x14ac:dyDescent="0.2">
      <c r="A3241" s="1"/>
      <c r="B3241" s="1"/>
      <c r="C3241" s="16"/>
      <c r="D3241" s="1"/>
      <c r="E3241" s="1"/>
      <c r="F3241" s="1"/>
      <c r="G3241" s="1"/>
      <c r="H3241" s="11"/>
      <c r="I3241" s="11"/>
      <c r="J3241" s="11"/>
      <c r="K3241" s="2"/>
      <c r="L3241" s="2"/>
      <c r="M3241" s="1"/>
    </row>
    <row r="3242" spans="1:13" x14ac:dyDescent="0.2">
      <c r="A3242" s="1"/>
      <c r="B3242" s="1"/>
      <c r="C3242" s="16"/>
      <c r="D3242" s="1"/>
      <c r="E3242" s="1"/>
      <c r="F3242" s="1"/>
      <c r="G3242" s="1"/>
      <c r="H3242" s="11"/>
      <c r="I3242" s="11"/>
      <c r="J3242" s="11"/>
      <c r="K3242" s="2"/>
      <c r="L3242" s="2"/>
      <c r="M3242" s="1"/>
    </row>
    <row r="3243" spans="1:13" x14ac:dyDescent="0.2">
      <c r="A3243" s="1"/>
      <c r="B3243" s="1"/>
      <c r="C3243" s="16"/>
      <c r="D3243" s="1"/>
      <c r="E3243" s="1"/>
      <c r="F3243" s="1"/>
      <c r="G3243" s="1"/>
      <c r="H3243" s="11"/>
      <c r="I3243" s="11"/>
      <c r="J3243" s="11"/>
      <c r="K3243" s="2"/>
      <c r="L3243" s="2"/>
      <c r="M3243" s="1"/>
    </row>
    <row r="3244" spans="1:13" x14ac:dyDescent="0.2">
      <c r="A3244" s="1"/>
      <c r="B3244" s="1"/>
      <c r="C3244" s="16"/>
      <c r="D3244" s="1"/>
      <c r="E3244" s="1"/>
      <c r="F3244" s="1"/>
      <c r="G3244" s="1"/>
      <c r="H3244" s="11"/>
      <c r="I3244" s="11"/>
      <c r="J3244" s="11"/>
      <c r="K3244" s="2"/>
      <c r="L3244" s="2"/>
      <c r="M3244" s="1"/>
    </row>
    <row r="3245" spans="1:13" x14ac:dyDescent="0.2">
      <c r="A3245" s="1"/>
      <c r="B3245" s="1"/>
      <c r="C3245" s="16"/>
      <c r="D3245" s="1"/>
      <c r="E3245" s="1"/>
      <c r="F3245" s="1"/>
      <c r="G3245" s="1"/>
      <c r="H3245" s="11"/>
      <c r="I3245" s="11"/>
      <c r="J3245" s="11"/>
      <c r="K3245" s="2"/>
      <c r="L3245" s="2"/>
      <c r="M3245" s="1"/>
    </row>
    <row r="3246" spans="1:13" x14ac:dyDescent="0.2">
      <c r="A3246" s="1"/>
      <c r="B3246" s="1"/>
      <c r="C3246" s="16"/>
      <c r="D3246" s="1"/>
      <c r="E3246" s="1"/>
      <c r="F3246" s="1"/>
      <c r="G3246" s="1"/>
      <c r="H3246" s="11"/>
      <c r="I3246" s="11"/>
      <c r="J3246" s="11"/>
      <c r="K3246" s="2"/>
      <c r="L3246" s="2"/>
      <c r="M3246" s="1"/>
    </row>
    <row r="3247" spans="1:13" x14ac:dyDescent="0.2">
      <c r="A3247" s="1"/>
      <c r="B3247" s="1"/>
      <c r="C3247" s="16"/>
      <c r="D3247" s="1"/>
      <c r="E3247" s="1"/>
      <c r="F3247" s="1"/>
      <c r="G3247" s="1"/>
      <c r="H3247" s="11"/>
      <c r="I3247" s="11"/>
      <c r="J3247" s="11"/>
      <c r="K3247" s="2"/>
      <c r="L3247" s="2"/>
      <c r="M3247" s="1"/>
    </row>
    <row r="3248" spans="1:13" x14ac:dyDescent="0.2">
      <c r="A3248" s="1"/>
      <c r="B3248" s="1"/>
      <c r="C3248" s="16"/>
      <c r="D3248" s="1"/>
      <c r="E3248" s="1"/>
      <c r="F3248" s="1"/>
      <c r="G3248" s="1"/>
      <c r="H3248" s="11"/>
      <c r="I3248" s="11"/>
      <c r="J3248" s="11"/>
      <c r="K3248" s="2"/>
      <c r="L3248" s="2"/>
      <c r="M3248" s="1"/>
    </row>
    <row r="3249" spans="1:13" x14ac:dyDescent="0.2">
      <c r="A3249" s="1"/>
      <c r="B3249" s="1"/>
      <c r="C3249" s="16"/>
      <c r="D3249" s="1"/>
      <c r="E3249" s="1"/>
      <c r="F3249" s="1"/>
      <c r="G3249" s="1"/>
      <c r="H3249" s="11"/>
      <c r="I3249" s="11"/>
      <c r="J3249" s="11"/>
      <c r="K3249" s="2"/>
      <c r="L3249" s="2"/>
      <c r="M3249" s="1"/>
    </row>
    <row r="3250" spans="1:13" x14ac:dyDescent="0.2">
      <c r="A3250" s="1"/>
      <c r="B3250" s="1"/>
      <c r="C3250" s="16"/>
      <c r="D3250" s="1"/>
      <c r="E3250" s="1"/>
      <c r="F3250" s="1"/>
      <c r="G3250" s="1"/>
      <c r="H3250" s="11"/>
      <c r="I3250" s="11"/>
      <c r="J3250" s="11"/>
      <c r="K3250" s="2"/>
      <c r="L3250" s="2"/>
      <c r="M3250" s="1"/>
    </row>
    <row r="3251" spans="1:13" x14ac:dyDescent="0.2">
      <c r="A3251" s="1"/>
      <c r="B3251" s="1"/>
      <c r="C3251" s="16"/>
      <c r="D3251" s="1"/>
      <c r="E3251" s="1"/>
      <c r="F3251" s="1"/>
      <c r="G3251" s="1"/>
      <c r="H3251" s="11"/>
      <c r="I3251" s="11"/>
      <c r="J3251" s="11"/>
      <c r="K3251" s="2"/>
      <c r="L3251" s="2"/>
      <c r="M3251" s="1"/>
    </row>
    <row r="3252" spans="1:13" x14ac:dyDescent="0.2">
      <c r="A3252" s="1"/>
      <c r="B3252" s="1"/>
      <c r="C3252" s="16"/>
      <c r="D3252" s="1"/>
      <c r="E3252" s="1"/>
      <c r="F3252" s="1"/>
      <c r="G3252" s="1"/>
      <c r="H3252" s="11"/>
      <c r="I3252" s="11"/>
      <c r="J3252" s="11"/>
      <c r="K3252" s="2"/>
      <c r="L3252" s="2"/>
      <c r="M3252" s="1"/>
    </row>
    <row r="3253" spans="1:13" x14ac:dyDescent="0.2">
      <c r="A3253" s="1"/>
      <c r="B3253" s="1"/>
      <c r="C3253" s="16"/>
      <c r="D3253" s="1"/>
      <c r="E3253" s="1"/>
      <c r="F3253" s="1"/>
      <c r="G3253" s="1"/>
      <c r="H3253" s="11"/>
      <c r="I3253" s="11"/>
      <c r="J3253" s="11"/>
      <c r="K3253" s="2"/>
      <c r="L3253" s="2"/>
      <c r="M3253" s="1"/>
    </row>
    <row r="3254" spans="1:13" x14ac:dyDescent="0.2">
      <c r="A3254" s="1"/>
      <c r="B3254" s="1"/>
      <c r="C3254" s="16"/>
      <c r="D3254" s="1"/>
      <c r="E3254" s="1"/>
      <c r="F3254" s="1"/>
      <c r="G3254" s="1"/>
      <c r="H3254" s="11"/>
      <c r="I3254" s="11"/>
      <c r="J3254" s="11"/>
      <c r="K3254" s="2"/>
      <c r="L3254" s="2"/>
      <c r="M3254" s="1"/>
    </row>
    <row r="3255" spans="1:13" x14ac:dyDescent="0.2">
      <c r="A3255" s="1"/>
      <c r="B3255" s="1"/>
      <c r="C3255" s="16"/>
      <c r="D3255" s="1"/>
      <c r="E3255" s="1"/>
      <c r="F3255" s="1"/>
      <c r="G3255" s="1"/>
      <c r="H3255" s="11"/>
      <c r="I3255" s="11"/>
      <c r="J3255" s="11"/>
      <c r="K3255" s="2"/>
      <c r="L3255" s="2"/>
      <c r="M3255" s="1"/>
    </row>
    <row r="3256" spans="1:13" x14ac:dyDescent="0.2">
      <c r="A3256" s="1"/>
      <c r="B3256" s="1"/>
      <c r="C3256" s="16"/>
      <c r="D3256" s="1"/>
      <c r="E3256" s="1"/>
      <c r="F3256" s="1"/>
      <c r="G3256" s="1"/>
      <c r="H3256" s="11"/>
      <c r="I3256" s="11"/>
      <c r="J3256" s="11"/>
      <c r="K3256" s="2"/>
      <c r="L3256" s="2"/>
      <c r="M3256" s="1"/>
    </row>
    <row r="3257" spans="1:13" x14ac:dyDescent="0.2">
      <c r="A3257" s="1"/>
      <c r="B3257" s="1"/>
      <c r="C3257" s="16"/>
      <c r="D3257" s="1"/>
      <c r="E3257" s="1"/>
      <c r="F3257" s="1"/>
      <c r="G3257" s="1"/>
      <c r="H3257" s="11"/>
      <c r="I3257" s="11"/>
      <c r="J3257" s="11"/>
      <c r="K3257" s="2"/>
      <c r="L3257" s="2"/>
      <c r="M3257" s="1"/>
    </row>
    <row r="3258" spans="1:13" x14ac:dyDescent="0.2">
      <c r="A3258" s="1"/>
      <c r="B3258" s="1"/>
      <c r="C3258" s="16"/>
      <c r="D3258" s="1"/>
      <c r="E3258" s="1"/>
      <c r="F3258" s="1"/>
      <c r="G3258" s="1"/>
      <c r="H3258" s="11"/>
      <c r="I3258" s="11"/>
      <c r="J3258" s="11"/>
      <c r="K3258" s="2"/>
      <c r="L3258" s="2"/>
      <c r="M3258" s="1"/>
    </row>
    <row r="3259" spans="1:13" x14ac:dyDescent="0.2">
      <c r="A3259" s="1"/>
      <c r="B3259" s="1"/>
      <c r="C3259" s="16"/>
      <c r="D3259" s="1"/>
      <c r="E3259" s="1"/>
      <c r="F3259" s="1"/>
      <c r="G3259" s="1"/>
      <c r="H3259" s="11"/>
      <c r="I3259" s="11"/>
      <c r="J3259" s="11"/>
      <c r="K3259" s="2"/>
      <c r="L3259" s="2"/>
      <c r="M3259" s="1"/>
    </row>
    <row r="3260" spans="1:13" x14ac:dyDescent="0.2">
      <c r="A3260" s="1"/>
      <c r="B3260" s="1"/>
      <c r="C3260" s="16"/>
      <c r="D3260" s="1"/>
      <c r="E3260" s="1"/>
      <c r="F3260" s="1"/>
      <c r="G3260" s="1"/>
      <c r="H3260" s="11"/>
      <c r="I3260" s="11"/>
      <c r="J3260" s="11"/>
      <c r="K3260" s="2"/>
      <c r="L3260" s="2"/>
      <c r="M3260" s="1"/>
    </row>
    <row r="3261" spans="1:13" x14ac:dyDescent="0.2">
      <c r="A3261" s="1"/>
      <c r="B3261" s="1"/>
      <c r="C3261" s="16"/>
      <c r="D3261" s="1"/>
      <c r="E3261" s="1"/>
      <c r="F3261" s="1"/>
      <c r="G3261" s="1"/>
      <c r="H3261" s="11"/>
      <c r="I3261" s="11"/>
      <c r="J3261" s="11"/>
      <c r="K3261" s="2"/>
      <c r="L3261" s="2"/>
      <c r="M3261" s="1"/>
    </row>
    <row r="3262" spans="1:13" x14ac:dyDescent="0.2">
      <c r="A3262" s="1"/>
      <c r="B3262" s="1"/>
      <c r="C3262" s="16"/>
      <c r="D3262" s="1"/>
      <c r="E3262" s="1"/>
      <c r="F3262" s="1"/>
      <c r="G3262" s="1"/>
      <c r="H3262" s="11"/>
      <c r="I3262" s="11"/>
      <c r="J3262" s="11"/>
      <c r="K3262" s="2"/>
      <c r="L3262" s="2"/>
      <c r="M3262" s="1"/>
    </row>
    <row r="3263" spans="1:13" x14ac:dyDescent="0.2">
      <c r="A3263" s="1"/>
      <c r="B3263" s="1"/>
      <c r="C3263" s="16"/>
      <c r="D3263" s="1"/>
      <c r="E3263" s="1"/>
      <c r="F3263" s="1"/>
      <c r="G3263" s="1"/>
      <c r="H3263" s="11"/>
      <c r="I3263" s="11"/>
      <c r="J3263" s="11"/>
      <c r="K3263" s="2"/>
      <c r="L3263" s="2"/>
      <c r="M3263" s="1"/>
    </row>
    <row r="3264" spans="1:13" x14ac:dyDescent="0.2">
      <c r="A3264" s="1"/>
      <c r="B3264" s="1"/>
      <c r="C3264" s="16"/>
      <c r="D3264" s="1"/>
      <c r="E3264" s="1"/>
      <c r="F3264" s="1"/>
      <c r="G3264" s="1"/>
      <c r="H3264" s="11"/>
      <c r="I3264" s="11"/>
      <c r="J3264" s="11"/>
      <c r="K3264" s="2"/>
      <c r="L3264" s="2"/>
      <c r="M3264" s="1"/>
    </row>
    <row r="3265" spans="1:13" x14ac:dyDescent="0.2">
      <c r="A3265" s="1"/>
      <c r="B3265" s="1"/>
      <c r="C3265" s="16"/>
      <c r="D3265" s="1"/>
      <c r="E3265" s="1"/>
      <c r="F3265" s="1"/>
      <c r="G3265" s="1"/>
      <c r="H3265" s="11"/>
      <c r="I3265" s="11"/>
      <c r="J3265" s="11"/>
      <c r="K3265" s="2"/>
      <c r="L3265" s="2"/>
      <c r="M3265" s="1"/>
    </row>
    <row r="3266" spans="1:13" x14ac:dyDescent="0.2">
      <c r="A3266" s="1"/>
      <c r="B3266" s="1"/>
      <c r="C3266" s="16"/>
      <c r="D3266" s="1"/>
      <c r="E3266" s="1"/>
      <c r="F3266" s="1"/>
      <c r="G3266" s="1"/>
      <c r="H3266" s="11"/>
      <c r="I3266" s="11"/>
      <c r="J3266" s="11"/>
      <c r="K3266" s="2"/>
      <c r="L3266" s="2"/>
      <c r="M3266" s="1"/>
    </row>
    <row r="3267" spans="1:13" x14ac:dyDescent="0.2">
      <c r="A3267" s="1"/>
      <c r="B3267" s="1"/>
      <c r="C3267" s="16"/>
      <c r="D3267" s="1"/>
      <c r="E3267" s="1"/>
      <c r="F3267" s="1"/>
      <c r="G3267" s="1"/>
      <c r="H3267" s="11"/>
      <c r="I3267" s="11"/>
      <c r="J3267" s="11"/>
      <c r="K3267" s="2"/>
      <c r="L3267" s="2"/>
      <c r="M3267" s="1"/>
    </row>
    <row r="3268" spans="1:13" x14ac:dyDescent="0.2">
      <c r="A3268" s="1"/>
      <c r="B3268" s="1"/>
      <c r="C3268" s="16"/>
      <c r="D3268" s="1"/>
      <c r="E3268" s="1"/>
      <c r="F3268" s="1"/>
      <c r="G3268" s="1"/>
      <c r="H3268" s="11"/>
      <c r="I3268" s="11"/>
      <c r="J3268" s="11"/>
      <c r="K3268" s="2"/>
      <c r="L3268" s="2"/>
      <c r="M3268" s="1"/>
    </row>
    <row r="3269" spans="1:13" x14ac:dyDescent="0.2">
      <c r="A3269" s="1"/>
      <c r="B3269" s="1"/>
      <c r="C3269" s="16"/>
      <c r="D3269" s="1"/>
      <c r="E3269" s="1"/>
      <c r="F3269" s="1"/>
      <c r="G3269" s="1"/>
      <c r="H3269" s="11"/>
      <c r="I3269" s="11"/>
      <c r="J3269" s="11"/>
      <c r="K3269" s="2"/>
      <c r="L3269" s="2"/>
      <c r="M3269" s="1"/>
    </row>
    <row r="3270" spans="1:13" x14ac:dyDescent="0.2">
      <c r="A3270" s="1"/>
      <c r="B3270" s="1"/>
      <c r="C3270" s="16"/>
      <c r="D3270" s="1"/>
      <c r="E3270" s="1"/>
      <c r="F3270" s="1"/>
      <c r="G3270" s="1"/>
      <c r="H3270" s="11"/>
      <c r="I3270" s="11"/>
      <c r="J3270" s="11"/>
      <c r="K3270" s="2"/>
      <c r="L3270" s="2"/>
      <c r="M3270" s="1"/>
    </row>
    <row r="3271" spans="1:13" x14ac:dyDescent="0.2">
      <c r="A3271" s="1"/>
      <c r="B3271" s="1"/>
      <c r="C3271" s="16"/>
      <c r="D3271" s="1"/>
      <c r="E3271" s="1"/>
      <c r="F3271" s="1"/>
      <c r="G3271" s="1"/>
      <c r="H3271" s="11"/>
      <c r="I3271" s="11"/>
      <c r="J3271" s="11"/>
      <c r="K3271" s="2"/>
      <c r="L3271" s="2"/>
      <c r="M3271" s="1"/>
    </row>
    <row r="3272" spans="1:13" x14ac:dyDescent="0.2">
      <c r="A3272" s="1"/>
      <c r="B3272" s="1"/>
      <c r="C3272" s="16"/>
      <c r="D3272" s="1"/>
      <c r="E3272" s="1"/>
      <c r="F3272" s="1"/>
      <c r="G3272" s="1"/>
      <c r="H3272" s="11"/>
      <c r="I3272" s="11"/>
      <c r="J3272" s="11"/>
      <c r="K3272" s="2"/>
      <c r="L3272" s="2"/>
      <c r="M3272" s="1"/>
    </row>
    <row r="3273" spans="1:13" x14ac:dyDescent="0.2">
      <c r="A3273" s="1"/>
      <c r="B3273" s="1"/>
      <c r="C3273" s="16"/>
      <c r="D3273" s="1"/>
      <c r="E3273" s="1"/>
      <c r="F3273" s="1"/>
      <c r="G3273" s="1"/>
      <c r="H3273" s="11"/>
      <c r="I3273" s="11"/>
      <c r="J3273" s="11"/>
      <c r="K3273" s="2"/>
      <c r="L3273" s="2"/>
      <c r="M3273" s="1"/>
    </row>
    <row r="3274" spans="1:13" x14ac:dyDescent="0.2">
      <c r="A3274" s="1"/>
      <c r="B3274" s="1"/>
      <c r="C3274" s="16"/>
      <c r="D3274" s="1"/>
      <c r="E3274" s="1"/>
      <c r="F3274" s="1"/>
      <c r="G3274" s="1"/>
      <c r="H3274" s="11"/>
      <c r="I3274" s="11"/>
      <c r="J3274" s="11"/>
      <c r="K3274" s="2"/>
      <c r="L3274" s="2"/>
      <c r="M3274" s="1"/>
    </row>
    <row r="3275" spans="1:13" x14ac:dyDescent="0.2">
      <c r="A3275" s="1"/>
      <c r="B3275" s="1"/>
      <c r="C3275" s="16"/>
      <c r="D3275" s="1"/>
      <c r="E3275" s="1"/>
      <c r="F3275" s="1"/>
      <c r="G3275" s="1"/>
      <c r="H3275" s="11"/>
      <c r="I3275" s="11"/>
      <c r="J3275" s="11"/>
      <c r="K3275" s="2"/>
      <c r="L3275" s="2"/>
      <c r="M3275" s="1"/>
    </row>
    <row r="3276" spans="1:13" x14ac:dyDescent="0.2">
      <c r="A3276" s="1"/>
      <c r="B3276" s="1"/>
      <c r="C3276" s="16"/>
      <c r="D3276" s="1"/>
      <c r="E3276" s="1"/>
      <c r="F3276" s="1"/>
      <c r="G3276" s="1"/>
      <c r="H3276" s="11"/>
      <c r="I3276" s="11"/>
      <c r="J3276" s="11"/>
      <c r="K3276" s="2"/>
      <c r="L3276" s="2"/>
      <c r="M3276" s="1"/>
    </row>
    <row r="3277" spans="1:13" x14ac:dyDescent="0.2">
      <c r="A3277" s="1"/>
      <c r="B3277" s="1"/>
      <c r="C3277" s="16"/>
      <c r="D3277" s="1"/>
      <c r="E3277" s="1"/>
      <c r="F3277" s="1"/>
      <c r="G3277" s="1"/>
      <c r="H3277" s="11"/>
      <c r="I3277" s="11"/>
      <c r="J3277" s="11"/>
      <c r="K3277" s="2"/>
      <c r="L3277" s="2"/>
      <c r="M3277" s="1"/>
    </row>
    <row r="3278" spans="1:13" x14ac:dyDescent="0.2">
      <c r="A3278" s="1"/>
      <c r="B3278" s="1"/>
      <c r="C3278" s="16"/>
      <c r="D3278" s="1"/>
      <c r="E3278" s="1"/>
      <c r="F3278" s="1"/>
      <c r="G3278" s="1"/>
      <c r="H3278" s="11"/>
      <c r="I3278" s="11"/>
      <c r="J3278" s="11"/>
      <c r="K3278" s="2"/>
      <c r="L3278" s="2"/>
      <c r="M3278" s="1"/>
    </row>
    <row r="3279" spans="1:13" x14ac:dyDescent="0.2">
      <c r="A3279" s="1"/>
      <c r="B3279" s="1"/>
      <c r="C3279" s="16"/>
      <c r="D3279" s="1"/>
      <c r="E3279" s="1"/>
      <c r="F3279" s="1"/>
      <c r="G3279" s="1"/>
      <c r="H3279" s="11"/>
      <c r="I3279" s="11"/>
      <c r="J3279" s="11"/>
      <c r="K3279" s="2"/>
      <c r="L3279" s="2"/>
      <c r="M3279" s="1"/>
    </row>
    <row r="3280" spans="1:13" x14ac:dyDescent="0.2">
      <c r="A3280" s="1"/>
      <c r="B3280" s="1"/>
      <c r="C3280" s="16"/>
      <c r="D3280" s="1"/>
      <c r="E3280" s="1"/>
      <c r="F3280" s="1"/>
      <c r="G3280" s="1"/>
      <c r="H3280" s="11"/>
      <c r="I3280" s="11"/>
      <c r="J3280" s="11"/>
      <c r="K3280" s="2"/>
      <c r="L3280" s="2"/>
      <c r="M3280" s="1"/>
    </row>
    <row r="3281" spans="1:13" x14ac:dyDescent="0.2">
      <c r="A3281" s="1"/>
      <c r="B3281" s="1"/>
      <c r="C3281" s="16"/>
      <c r="D3281" s="1"/>
      <c r="E3281" s="1"/>
      <c r="F3281" s="1"/>
      <c r="G3281" s="1"/>
      <c r="H3281" s="11"/>
      <c r="I3281" s="11"/>
      <c r="J3281" s="11"/>
      <c r="K3281" s="2"/>
      <c r="L3281" s="2"/>
      <c r="M3281" s="1"/>
    </row>
    <row r="3282" spans="1:13" x14ac:dyDescent="0.2">
      <c r="A3282" s="1"/>
      <c r="B3282" s="1"/>
      <c r="C3282" s="16"/>
      <c r="D3282" s="1"/>
      <c r="E3282" s="1"/>
      <c r="F3282" s="1"/>
      <c r="G3282" s="1"/>
      <c r="H3282" s="11"/>
      <c r="I3282" s="11"/>
      <c r="J3282" s="11"/>
      <c r="K3282" s="2"/>
      <c r="L3282" s="2"/>
      <c r="M3282" s="1"/>
    </row>
    <row r="3283" spans="1:13" x14ac:dyDescent="0.2">
      <c r="A3283" s="1"/>
      <c r="B3283" s="1"/>
      <c r="C3283" s="16"/>
      <c r="D3283" s="1"/>
      <c r="E3283" s="1"/>
      <c r="F3283" s="1"/>
      <c r="G3283" s="1"/>
      <c r="H3283" s="11"/>
      <c r="I3283" s="11"/>
      <c r="J3283" s="11"/>
      <c r="K3283" s="2"/>
      <c r="L3283" s="2"/>
      <c r="M3283" s="1"/>
    </row>
    <row r="3284" spans="1:13" x14ac:dyDescent="0.2">
      <c r="A3284" s="1"/>
      <c r="B3284" s="1"/>
      <c r="C3284" s="16"/>
      <c r="D3284" s="1"/>
      <c r="E3284" s="1"/>
      <c r="F3284" s="1"/>
      <c r="G3284" s="1"/>
      <c r="H3284" s="11"/>
      <c r="I3284" s="11"/>
      <c r="J3284" s="11"/>
      <c r="K3284" s="2"/>
      <c r="L3284" s="2"/>
      <c r="M3284" s="1"/>
    </row>
    <row r="3285" spans="1:13" x14ac:dyDescent="0.2">
      <c r="A3285" s="1"/>
      <c r="B3285" s="1"/>
      <c r="C3285" s="16"/>
      <c r="D3285" s="1"/>
      <c r="E3285" s="1"/>
      <c r="F3285" s="1"/>
      <c r="G3285" s="1"/>
      <c r="H3285" s="11"/>
      <c r="I3285" s="11"/>
      <c r="J3285" s="11"/>
      <c r="K3285" s="2"/>
      <c r="L3285" s="2"/>
      <c r="M3285" s="1"/>
    </row>
    <row r="3286" spans="1:13" x14ac:dyDescent="0.2">
      <c r="A3286" s="1"/>
      <c r="B3286" s="1"/>
      <c r="C3286" s="16"/>
      <c r="D3286" s="1"/>
      <c r="E3286" s="1"/>
      <c r="F3286" s="1"/>
      <c r="G3286" s="1"/>
      <c r="H3286" s="11"/>
      <c r="I3286" s="11"/>
      <c r="J3286" s="11"/>
      <c r="K3286" s="2"/>
      <c r="L3286" s="2"/>
      <c r="M3286" s="1"/>
    </row>
    <row r="3287" spans="1:13" x14ac:dyDescent="0.2">
      <c r="A3287" s="1"/>
      <c r="B3287" s="1"/>
      <c r="C3287" s="16"/>
      <c r="D3287" s="1"/>
      <c r="E3287" s="1"/>
      <c r="F3287" s="1"/>
      <c r="G3287" s="1"/>
      <c r="H3287" s="11"/>
      <c r="I3287" s="11"/>
      <c r="J3287" s="11"/>
      <c r="K3287" s="2"/>
      <c r="L3287" s="2"/>
      <c r="M3287" s="1"/>
    </row>
    <row r="3288" spans="1:13" x14ac:dyDescent="0.2">
      <c r="A3288" s="1"/>
      <c r="B3288" s="1"/>
      <c r="C3288" s="16"/>
      <c r="D3288" s="1"/>
      <c r="E3288" s="1"/>
      <c r="F3288" s="1"/>
      <c r="G3288" s="1"/>
      <c r="H3288" s="11"/>
      <c r="I3288" s="11"/>
      <c r="J3288" s="11"/>
      <c r="K3288" s="2"/>
      <c r="L3288" s="2"/>
      <c r="M3288" s="1"/>
    </row>
    <row r="3289" spans="1:13" x14ac:dyDescent="0.2">
      <c r="A3289" s="1"/>
      <c r="B3289" s="1"/>
      <c r="C3289" s="16"/>
      <c r="D3289" s="1"/>
      <c r="E3289" s="1"/>
      <c r="F3289" s="1"/>
      <c r="G3289" s="1"/>
      <c r="H3289" s="11"/>
      <c r="I3289" s="11"/>
      <c r="J3289" s="11"/>
      <c r="K3289" s="2"/>
      <c r="L3289" s="2"/>
      <c r="M3289" s="1"/>
    </row>
    <row r="3290" spans="1:13" x14ac:dyDescent="0.2">
      <c r="A3290" s="1"/>
      <c r="B3290" s="1"/>
      <c r="C3290" s="16"/>
      <c r="D3290" s="1"/>
      <c r="E3290" s="1"/>
      <c r="F3290" s="1"/>
      <c r="G3290" s="1"/>
      <c r="H3290" s="11"/>
      <c r="I3290" s="11"/>
      <c r="J3290" s="11"/>
      <c r="K3290" s="2"/>
      <c r="L3290" s="2"/>
      <c r="M3290" s="1"/>
    </row>
    <row r="3291" spans="1:13" x14ac:dyDescent="0.2">
      <c r="A3291" s="1"/>
      <c r="B3291" s="1"/>
      <c r="C3291" s="16"/>
      <c r="D3291" s="1"/>
      <c r="E3291" s="1"/>
      <c r="F3291" s="1"/>
      <c r="G3291" s="1"/>
      <c r="H3291" s="11"/>
      <c r="I3291" s="11"/>
      <c r="J3291" s="11"/>
      <c r="K3291" s="2"/>
      <c r="L3291" s="2"/>
      <c r="M3291" s="1"/>
    </row>
    <row r="3292" spans="1:13" x14ac:dyDescent="0.2">
      <c r="A3292" s="1"/>
      <c r="B3292" s="1"/>
      <c r="C3292" s="16"/>
      <c r="D3292" s="1"/>
      <c r="E3292" s="1"/>
      <c r="F3292" s="1"/>
      <c r="G3292" s="1"/>
      <c r="H3292" s="11"/>
      <c r="I3292" s="11"/>
      <c r="J3292" s="11"/>
      <c r="K3292" s="2"/>
      <c r="L3292" s="2"/>
      <c r="M3292" s="1"/>
    </row>
    <row r="3293" spans="1:13" x14ac:dyDescent="0.2">
      <c r="A3293" s="1"/>
      <c r="B3293" s="1"/>
      <c r="C3293" s="16"/>
      <c r="D3293" s="1"/>
      <c r="E3293" s="1"/>
      <c r="F3293" s="1"/>
      <c r="G3293" s="1"/>
      <c r="H3293" s="11"/>
      <c r="I3293" s="11"/>
      <c r="J3293" s="11"/>
      <c r="K3293" s="2"/>
      <c r="L3293" s="2"/>
      <c r="M3293" s="1"/>
    </row>
    <row r="3294" spans="1:13" x14ac:dyDescent="0.2">
      <c r="A3294" s="1"/>
      <c r="B3294" s="1"/>
      <c r="C3294" s="16"/>
      <c r="D3294" s="1"/>
      <c r="E3294" s="1"/>
      <c r="F3294" s="1"/>
      <c r="G3294" s="1"/>
      <c r="H3294" s="11"/>
      <c r="I3294" s="11"/>
      <c r="J3294" s="11"/>
      <c r="K3294" s="2"/>
      <c r="L3294" s="2"/>
      <c r="M3294" s="1"/>
    </row>
    <row r="3295" spans="1:13" x14ac:dyDescent="0.2">
      <c r="A3295" s="1"/>
      <c r="B3295" s="1"/>
      <c r="C3295" s="16"/>
      <c r="D3295" s="1"/>
      <c r="E3295" s="1"/>
      <c r="F3295" s="1"/>
      <c r="G3295" s="1"/>
      <c r="H3295" s="11"/>
      <c r="I3295" s="11"/>
      <c r="J3295" s="11"/>
      <c r="K3295" s="2"/>
      <c r="L3295" s="2"/>
      <c r="M3295" s="1"/>
    </row>
    <row r="3296" spans="1:13" x14ac:dyDescent="0.2">
      <c r="A3296" s="1"/>
      <c r="B3296" s="1"/>
      <c r="C3296" s="16"/>
      <c r="D3296" s="1"/>
      <c r="E3296" s="1"/>
      <c r="F3296" s="1"/>
      <c r="G3296" s="1"/>
      <c r="H3296" s="11"/>
      <c r="I3296" s="11"/>
      <c r="J3296" s="11"/>
      <c r="K3296" s="2"/>
      <c r="L3296" s="2"/>
      <c r="M3296" s="1"/>
    </row>
    <row r="3297" spans="1:13" x14ac:dyDescent="0.2">
      <c r="A3297" s="1"/>
      <c r="B3297" s="1"/>
      <c r="C3297" s="16"/>
      <c r="D3297" s="1"/>
      <c r="E3297" s="1"/>
      <c r="F3297" s="1"/>
      <c r="G3297" s="1"/>
      <c r="H3297" s="11"/>
      <c r="I3297" s="11"/>
      <c r="J3297" s="11"/>
      <c r="K3297" s="2"/>
      <c r="L3297" s="2"/>
      <c r="M3297" s="1"/>
    </row>
    <row r="3298" spans="1:13" x14ac:dyDescent="0.2">
      <c r="A3298" s="1"/>
      <c r="B3298" s="1"/>
      <c r="C3298" s="16"/>
      <c r="D3298" s="1"/>
      <c r="E3298" s="1"/>
      <c r="F3298" s="1"/>
      <c r="G3298" s="1"/>
      <c r="H3298" s="11"/>
      <c r="I3298" s="11"/>
      <c r="J3298" s="11"/>
      <c r="K3298" s="2"/>
      <c r="L3298" s="2"/>
      <c r="M3298" s="1"/>
    </row>
    <row r="3299" spans="1:13" x14ac:dyDescent="0.2">
      <c r="A3299" s="1"/>
      <c r="B3299" s="1"/>
      <c r="C3299" s="16"/>
      <c r="D3299" s="1"/>
      <c r="E3299" s="1"/>
      <c r="F3299" s="1"/>
      <c r="G3299" s="1"/>
      <c r="H3299" s="11"/>
      <c r="I3299" s="11"/>
      <c r="J3299" s="11"/>
      <c r="K3299" s="2"/>
      <c r="L3299" s="2"/>
      <c r="M3299" s="1"/>
    </row>
    <row r="3300" spans="1:13" x14ac:dyDescent="0.2">
      <c r="A3300" s="1"/>
      <c r="B3300" s="1"/>
      <c r="C3300" s="16"/>
      <c r="D3300" s="1"/>
      <c r="E3300" s="1"/>
      <c r="F3300" s="1"/>
      <c r="G3300" s="1"/>
      <c r="H3300" s="11"/>
      <c r="I3300" s="11"/>
      <c r="J3300" s="11"/>
      <c r="K3300" s="2"/>
      <c r="L3300" s="2"/>
      <c r="M3300" s="1"/>
    </row>
    <row r="3301" spans="1:13" x14ac:dyDescent="0.2">
      <c r="A3301" s="1"/>
      <c r="B3301" s="1"/>
      <c r="C3301" s="16"/>
      <c r="D3301" s="1"/>
      <c r="E3301" s="1"/>
      <c r="F3301" s="1"/>
      <c r="G3301" s="1"/>
      <c r="H3301" s="11"/>
      <c r="I3301" s="11"/>
      <c r="J3301" s="11"/>
      <c r="K3301" s="2"/>
      <c r="L3301" s="2"/>
      <c r="M3301" s="1"/>
    </row>
    <row r="3302" spans="1:13" x14ac:dyDescent="0.2">
      <c r="A3302" s="1"/>
      <c r="B3302" s="1"/>
      <c r="C3302" s="16"/>
      <c r="D3302" s="1"/>
      <c r="E3302" s="1"/>
      <c r="F3302" s="1"/>
      <c r="G3302" s="1"/>
      <c r="H3302" s="11"/>
      <c r="I3302" s="11"/>
      <c r="J3302" s="11"/>
      <c r="K3302" s="2"/>
      <c r="L3302" s="2"/>
      <c r="M3302" s="1"/>
    </row>
    <row r="3303" spans="1:13" x14ac:dyDescent="0.2">
      <c r="A3303" s="1"/>
      <c r="B3303" s="1"/>
      <c r="C3303" s="16"/>
      <c r="D3303" s="1"/>
      <c r="E3303" s="1"/>
      <c r="F3303" s="1"/>
      <c r="G3303" s="1"/>
      <c r="H3303" s="11"/>
      <c r="I3303" s="11"/>
      <c r="J3303" s="11"/>
      <c r="K3303" s="2"/>
      <c r="L3303" s="2"/>
      <c r="M3303" s="1"/>
    </row>
    <row r="3304" spans="1:13" x14ac:dyDescent="0.2">
      <c r="A3304" s="1"/>
      <c r="B3304" s="1"/>
      <c r="C3304" s="16"/>
      <c r="D3304" s="1"/>
      <c r="E3304" s="1"/>
      <c r="F3304" s="1"/>
      <c r="G3304" s="1"/>
      <c r="H3304" s="11"/>
      <c r="I3304" s="11"/>
      <c r="J3304" s="11"/>
      <c r="K3304" s="2"/>
      <c r="L3304" s="2"/>
      <c r="M3304" s="1"/>
    </row>
    <row r="3305" spans="1:13" x14ac:dyDescent="0.2">
      <c r="A3305" s="1"/>
      <c r="B3305" s="1"/>
      <c r="C3305" s="16"/>
      <c r="D3305" s="1"/>
      <c r="E3305" s="1"/>
      <c r="F3305" s="1"/>
      <c r="G3305" s="1"/>
      <c r="H3305" s="11"/>
      <c r="I3305" s="11"/>
      <c r="J3305" s="11"/>
      <c r="K3305" s="2"/>
      <c r="L3305" s="2"/>
      <c r="M3305" s="1"/>
    </row>
    <row r="3306" spans="1:13" x14ac:dyDescent="0.2">
      <c r="A3306" s="1"/>
      <c r="B3306" s="1"/>
      <c r="C3306" s="16"/>
      <c r="D3306" s="1"/>
      <c r="E3306" s="1"/>
      <c r="F3306" s="1"/>
      <c r="G3306" s="1"/>
      <c r="H3306" s="11"/>
      <c r="I3306" s="11"/>
      <c r="J3306" s="11"/>
      <c r="K3306" s="2"/>
      <c r="L3306" s="2"/>
      <c r="M3306" s="1"/>
    </row>
    <row r="3307" spans="1:13" x14ac:dyDescent="0.2">
      <c r="A3307" s="1"/>
      <c r="B3307" s="1"/>
      <c r="C3307" s="16"/>
      <c r="D3307" s="1"/>
      <c r="E3307" s="1"/>
      <c r="F3307" s="1"/>
      <c r="G3307" s="1"/>
      <c r="H3307" s="11"/>
      <c r="I3307" s="11"/>
      <c r="J3307" s="11"/>
      <c r="K3307" s="2"/>
      <c r="L3307" s="2"/>
      <c r="M3307" s="1"/>
    </row>
    <row r="3308" spans="1:13" x14ac:dyDescent="0.2">
      <c r="A3308" s="1"/>
      <c r="B3308" s="1"/>
      <c r="C3308" s="16"/>
      <c r="D3308" s="1"/>
      <c r="E3308" s="1"/>
      <c r="F3308" s="1"/>
      <c r="G3308" s="1"/>
      <c r="H3308" s="11"/>
      <c r="I3308" s="11"/>
      <c r="J3308" s="11"/>
      <c r="K3308" s="2"/>
      <c r="L3308" s="2"/>
      <c r="M3308" s="1"/>
    </row>
    <row r="3309" spans="1:13" x14ac:dyDescent="0.2">
      <c r="A3309" s="1"/>
      <c r="B3309" s="1"/>
      <c r="C3309" s="16"/>
      <c r="D3309" s="1"/>
      <c r="E3309" s="1"/>
      <c r="F3309" s="1"/>
      <c r="G3309" s="1"/>
      <c r="H3309" s="11"/>
      <c r="I3309" s="11"/>
      <c r="J3309" s="11"/>
      <c r="K3309" s="2"/>
      <c r="L3309" s="2"/>
      <c r="M3309" s="1"/>
    </row>
    <row r="3310" spans="1:13" x14ac:dyDescent="0.2">
      <c r="A3310" s="1"/>
      <c r="B3310" s="1"/>
      <c r="C3310" s="16"/>
      <c r="D3310" s="1"/>
      <c r="E3310" s="1"/>
      <c r="F3310" s="1"/>
      <c r="G3310" s="1"/>
      <c r="H3310" s="11"/>
      <c r="I3310" s="11"/>
      <c r="J3310" s="11"/>
      <c r="K3310" s="2"/>
      <c r="L3310" s="2"/>
      <c r="M3310" s="1"/>
    </row>
    <row r="3311" spans="1:13" x14ac:dyDescent="0.2">
      <c r="A3311" s="1"/>
      <c r="B3311" s="1"/>
      <c r="C3311" s="16"/>
      <c r="D3311" s="1"/>
      <c r="E3311" s="1"/>
      <c r="F3311" s="1"/>
      <c r="G3311" s="1"/>
      <c r="H3311" s="11"/>
      <c r="I3311" s="11"/>
      <c r="J3311" s="11"/>
      <c r="K3311" s="2"/>
      <c r="L3311" s="2"/>
      <c r="M3311" s="1"/>
    </row>
    <row r="3312" spans="1:13" x14ac:dyDescent="0.2">
      <c r="A3312" s="1"/>
      <c r="B3312" s="1"/>
      <c r="C3312" s="16"/>
      <c r="D3312" s="1"/>
      <c r="E3312" s="1"/>
      <c r="F3312" s="1"/>
      <c r="G3312" s="1"/>
      <c r="H3312" s="11"/>
      <c r="I3312" s="11"/>
      <c r="J3312" s="11"/>
      <c r="K3312" s="2"/>
      <c r="L3312" s="2"/>
      <c r="M3312" s="1"/>
    </row>
    <row r="3313" spans="1:13" x14ac:dyDescent="0.2">
      <c r="A3313" s="1"/>
      <c r="B3313" s="1"/>
      <c r="C3313" s="16"/>
      <c r="D3313" s="1"/>
      <c r="E3313" s="1"/>
      <c r="F3313" s="1"/>
      <c r="G3313" s="1"/>
      <c r="H3313" s="11"/>
      <c r="I3313" s="11"/>
      <c r="J3313" s="11"/>
      <c r="K3313" s="2"/>
      <c r="L3313" s="2"/>
      <c r="M3313" s="1"/>
    </row>
    <row r="3314" spans="1:13" x14ac:dyDescent="0.2">
      <c r="A3314" s="1"/>
      <c r="B3314" s="1"/>
      <c r="C3314" s="16"/>
      <c r="D3314" s="1"/>
      <c r="E3314" s="1"/>
      <c r="F3314" s="1"/>
      <c r="G3314" s="1"/>
      <c r="H3314" s="11"/>
      <c r="I3314" s="11"/>
      <c r="J3314" s="11"/>
      <c r="K3314" s="2"/>
      <c r="L3314" s="2"/>
      <c r="M3314" s="1"/>
    </row>
    <row r="3315" spans="1:13" x14ac:dyDescent="0.2">
      <c r="A3315" s="1"/>
      <c r="B3315" s="1"/>
      <c r="C3315" s="16"/>
      <c r="D3315" s="1"/>
      <c r="E3315" s="1"/>
      <c r="F3315" s="1"/>
      <c r="G3315" s="1"/>
      <c r="H3315" s="11"/>
      <c r="I3315" s="11"/>
      <c r="J3315" s="11"/>
      <c r="K3315" s="2"/>
      <c r="L3315" s="2"/>
      <c r="M3315" s="1"/>
    </row>
    <row r="3316" spans="1:13" x14ac:dyDescent="0.2">
      <c r="A3316" s="1"/>
      <c r="B3316" s="1"/>
      <c r="C3316" s="16"/>
      <c r="D3316" s="1"/>
      <c r="E3316" s="1"/>
      <c r="F3316" s="1"/>
      <c r="G3316" s="1"/>
      <c r="H3316" s="11"/>
      <c r="I3316" s="11"/>
      <c r="J3316" s="11"/>
      <c r="K3316" s="2"/>
      <c r="L3316" s="2"/>
      <c r="M3316" s="1"/>
    </row>
    <row r="3317" spans="1:13" x14ac:dyDescent="0.2">
      <c r="A3317" s="1"/>
      <c r="B3317" s="1"/>
      <c r="C3317" s="16"/>
      <c r="D3317" s="1"/>
      <c r="E3317" s="1"/>
      <c r="F3317" s="1"/>
      <c r="G3317" s="1"/>
      <c r="H3317" s="11"/>
      <c r="I3317" s="11"/>
      <c r="J3317" s="11"/>
      <c r="K3317" s="2"/>
      <c r="L3317" s="2"/>
      <c r="M3317" s="1"/>
    </row>
    <row r="3318" spans="1:13" x14ac:dyDescent="0.2">
      <c r="A3318" s="1"/>
      <c r="B3318" s="1"/>
      <c r="C3318" s="16"/>
      <c r="D3318" s="1"/>
      <c r="E3318" s="1"/>
      <c r="F3318" s="1"/>
      <c r="G3318" s="1"/>
      <c r="H3318" s="11"/>
      <c r="I3318" s="11"/>
      <c r="J3318" s="11"/>
      <c r="K3318" s="2"/>
      <c r="L3318" s="2"/>
      <c r="M3318" s="1"/>
    </row>
    <row r="3319" spans="1:13" x14ac:dyDescent="0.2">
      <c r="A3319" s="1"/>
      <c r="B3319" s="1"/>
      <c r="C3319" s="16"/>
      <c r="D3319" s="1"/>
      <c r="E3319" s="1"/>
      <c r="F3319" s="1"/>
      <c r="G3319" s="1"/>
      <c r="H3319" s="11"/>
      <c r="I3319" s="11"/>
      <c r="J3319" s="11"/>
      <c r="K3319" s="2"/>
      <c r="L3319" s="2"/>
      <c r="M3319" s="1"/>
    </row>
    <row r="3320" spans="1:13" x14ac:dyDescent="0.2">
      <c r="A3320" s="1"/>
      <c r="B3320" s="1"/>
      <c r="C3320" s="16"/>
      <c r="D3320" s="1"/>
      <c r="E3320" s="1"/>
      <c r="F3320" s="1"/>
      <c r="G3320" s="1"/>
      <c r="H3320" s="11"/>
      <c r="I3320" s="11"/>
      <c r="J3320" s="11"/>
      <c r="K3320" s="2"/>
      <c r="L3320" s="2"/>
      <c r="M3320" s="1"/>
    </row>
    <row r="3321" spans="1:13" x14ac:dyDescent="0.2">
      <c r="A3321" s="1"/>
      <c r="B3321" s="1"/>
      <c r="C3321" s="16"/>
      <c r="D3321" s="1"/>
      <c r="E3321" s="1"/>
      <c r="F3321" s="1"/>
      <c r="G3321" s="1"/>
      <c r="H3321" s="11"/>
      <c r="I3321" s="11"/>
      <c r="J3321" s="11"/>
      <c r="K3321" s="2"/>
      <c r="L3321" s="2"/>
      <c r="M3321" s="1"/>
    </row>
    <row r="3322" spans="1:13" x14ac:dyDescent="0.2">
      <c r="A3322" s="1"/>
      <c r="B3322" s="1"/>
      <c r="C3322" s="16"/>
      <c r="D3322" s="1"/>
      <c r="E3322" s="1"/>
      <c r="F3322" s="1"/>
      <c r="G3322" s="1"/>
      <c r="H3322" s="11"/>
      <c r="I3322" s="11"/>
      <c r="J3322" s="11"/>
      <c r="K3322" s="2"/>
      <c r="L3322" s="2"/>
      <c r="M3322" s="1"/>
    </row>
    <row r="3323" spans="1:13" x14ac:dyDescent="0.2">
      <c r="A3323" s="1"/>
      <c r="B3323" s="1"/>
      <c r="C3323" s="16"/>
      <c r="D3323" s="1"/>
      <c r="E3323" s="1"/>
      <c r="F3323" s="1"/>
      <c r="G3323" s="1"/>
      <c r="H3323" s="11"/>
      <c r="I3323" s="11"/>
      <c r="J3323" s="11"/>
      <c r="K3323" s="2"/>
      <c r="L3323" s="2"/>
      <c r="M3323" s="1"/>
    </row>
    <row r="3324" spans="1:13" x14ac:dyDescent="0.2">
      <c r="A3324" s="1"/>
      <c r="B3324" s="1"/>
      <c r="C3324" s="16"/>
      <c r="D3324" s="1"/>
      <c r="E3324" s="1"/>
      <c r="F3324" s="1"/>
      <c r="G3324" s="1"/>
      <c r="H3324" s="11"/>
      <c r="I3324" s="11"/>
      <c r="J3324" s="11"/>
      <c r="K3324" s="2"/>
      <c r="L3324" s="2"/>
      <c r="M3324" s="1"/>
    </row>
    <row r="3325" spans="1:13" x14ac:dyDescent="0.2">
      <c r="A3325" s="1"/>
      <c r="B3325" s="1"/>
      <c r="C3325" s="16"/>
      <c r="D3325" s="1"/>
      <c r="E3325" s="1"/>
      <c r="F3325" s="1"/>
      <c r="G3325" s="1"/>
      <c r="H3325" s="11"/>
      <c r="I3325" s="11"/>
      <c r="J3325" s="11"/>
      <c r="K3325" s="2"/>
      <c r="L3325" s="2"/>
      <c r="M3325" s="1"/>
    </row>
    <row r="3326" spans="1:13" x14ac:dyDescent="0.2">
      <c r="A3326" s="1"/>
      <c r="B3326" s="1"/>
      <c r="C3326" s="16"/>
      <c r="D3326" s="1"/>
      <c r="E3326" s="1"/>
      <c r="F3326" s="1"/>
      <c r="G3326" s="1"/>
      <c r="H3326" s="11"/>
      <c r="I3326" s="11"/>
      <c r="J3326" s="11"/>
      <c r="K3326" s="2"/>
      <c r="L3326" s="2"/>
      <c r="M3326" s="1"/>
    </row>
    <row r="3327" spans="1:13" x14ac:dyDescent="0.2">
      <c r="A3327" s="1"/>
      <c r="B3327" s="1"/>
      <c r="C3327" s="16"/>
      <c r="D3327" s="1"/>
      <c r="E3327" s="1"/>
      <c r="F3327" s="1"/>
      <c r="G3327" s="1"/>
      <c r="H3327" s="11"/>
      <c r="I3327" s="11"/>
      <c r="J3327" s="11"/>
      <c r="K3327" s="2"/>
      <c r="L3327" s="2"/>
      <c r="M3327" s="1"/>
    </row>
    <row r="3328" spans="1:13" x14ac:dyDescent="0.2">
      <c r="A3328" s="1"/>
      <c r="B3328" s="1"/>
      <c r="C3328" s="16"/>
      <c r="D3328" s="1"/>
      <c r="E3328" s="1"/>
      <c r="F3328" s="1"/>
      <c r="G3328" s="1"/>
      <c r="H3328" s="11"/>
      <c r="I3328" s="11"/>
      <c r="J3328" s="11"/>
      <c r="K3328" s="2"/>
      <c r="L3328" s="2"/>
      <c r="M3328" s="1"/>
    </row>
    <row r="3329" spans="1:13" x14ac:dyDescent="0.2">
      <c r="A3329" s="1"/>
      <c r="B3329" s="1"/>
      <c r="C3329" s="16"/>
      <c r="D3329" s="1"/>
      <c r="E3329" s="1"/>
      <c r="F3329" s="1"/>
      <c r="G3329" s="1"/>
      <c r="H3329" s="11"/>
      <c r="I3329" s="11"/>
      <c r="J3329" s="11"/>
      <c r="K3329" s="2"/>
      <c r="L3329" s="2"/>
      <c r="M3329" s="1"/>
    </row>
    <row r="3330" spans="1:13" x14ac:dyDescent="0.2">
      <c r="A3330" s="1"/>
      <c r="B3330" s="1"/>
      <c r="C3330" s="16"/>
      <c r="D3330" s="1"/>
      <c r="E3330" s="1"/>
      <c r="F3330" s="1"/>
      <c r="G3330" s="1"/>
      <c r="H3330" s="11"/>
      <c r="I3330" s="11"/>
      <c r="J3330" s="11"/>
      <c r="K3330" s="2"/>
      <c r="L3330" s="2"/>
      <c r="M3330" s="1"/>
    </row>
    <row r="3331" spans="1:13" x14ac:dyDescent="0.2">
      <c r="A3331" s="1"/>
      <c r="B3331" s="1"/>
      <c r="C3331" s="16"/>
      <c r="D3331" s="1"/>
      <c r="E3331" s="1"/>
      <c r="F3331" s="1"/>
      <c r="G3331" s="1"/>
      <c r="H3331" s="11"/>
      <c r="I3331" s="11"/>
      <c r="J3331" s="11"/>
      <c r="K3331" s="2"/>
      <c r="L3331" s="2"/>
      <c r="M3331" s="1"/>
    </row>
    <row r="3332" spans="1:13" x14ac:dyDescent="0.2">
      <c r="A3332" s="1"/>
      <c r="B3332" s="1"/>
      <c r="C3332" s="16"/>
      <c r="D3332" s="1"/>
      <c r="E3332" s="1"/>
      <c r="F3332" s="1"/>
      <c r="G3332" s="1"/>
      <c r="H3332" s="11"/>
      <c r="I3332" s="11"/>
      <c r="J3332" s="11"/>
      <c r="K3332" s="2"/>
      <c r="L3332" s="2"/>
      <c r="M3332" s="1"/>
    </row>
    <row r="3333" spans="1:13" x14ac:dyDescent="0.2">
      <c r="A3333" s="1"/>
      <c r="B3333" s="1"/>
      <c r="C3333" s="16"/>
      <c r="D3333" s="1"/>
      <c r="E3333" s="1"/>
      <c r="F3333" s="1"/>
      <c r="G3333" s="1"/>
      <c r="H3333" s="11"/>
      <c r="I3333" s="11"/>
      <c r="J3333" s="11"/>
      <c r="K3333" s="2"/>
      <c r="L3333" s="2"/>
      <c r="M3333" s="1"/>
    </row>
    <row r="3334" spans="1:13" x14ac:dyDescent="0.2">
      <c r="A3334" s="1"/>
      <c r="B3334" s="1"/>
      <c r="C3334" s="16"/>
      <c r="D3334" s="1"/>
      <c r="E3334" s="1"/>
      <c r="F3334" s="1"/>
      <c r="G3334" s="1"/>
      <c r="H3334" s="11"/>
      <c r="I3334" s="11"/>
      <c r="J3334" s="11"/>
      <c r="K3334" s="2"/>
      <c r="L3334" s="2"/>
      <c r="M3334" s="1"/>
    </row>
    <row r="3335" spans="1:13" x14ac:dyDescent="0.2">
      <c r="A3335" s="1"/>
      <c r="B3335" s="1"/>
      <c r="C3335" s="16"/>
      <c r="D3335" s="1"/>
      <c r="E3335" s="1"/>
      <c r="F3335" s="1"/>
      <c r="G3335" s="1"/>
      <c r="H3335" s="11"/>
      <c r="I3335" s="11"/>
      <c r="J3335" s="11"/>
      <c r="K3335" s="2"/>
      <c r="L3335" s="2"/>
      <c r="M3335" s="1"/>
    </row>
    <row r="3336" spans="1:13" x14ac:dyDescent="0.2">
      <c r="A3336" s="1"/>
      <c r="B3336" s="1"/>
      <c r="C3336" s="16"/>
      <c r="D3336" s="1"/>
      <c r="E3336" s="1"/>
      <c r="F3336" s="1"/>
      <c r="G3336" s="1"/>
      <c r="H3336" s="11"/>
      <c r="I3336" s="11"/>
      <c r="J3336" s="11"/>
      <c r="K3336" s="2"/>
      <c r="L3336" s="2"/>
      <c r="M3336" s="1"/>
    </row>
    <row r="3337" spans="1:13" x14ac:dyDescent="0.2">
      <c r="A3337" s="1"/>
      <c r="B3337" s="1"/>
      <c r="C3337" s="16"/>
      <c r="D3337" s="1"/>
      <c r="E3337" s="1"/>
      <c r="F3337" s="1"/>
      <c r="G3337" s="1"/>
      <c r="H3337" s="11"/>
      <c r="I3337" s="11"/>
      <c r="J3337" s="11"/>
      <c r="K3337" s="2"/>
      <c r="L3337" s="2"/>
      <c r="M3337" s="1"/>
    </row>
    <row r="3338" spans="1:13" x14ac:dyDescent="0.2">
      <c r="A3338" s="1"/>
      <c r="B3338" s="1"/>
      <c r="C3338" s="16"/>
      <c r="D3338" s="1"/>
      <c r="E3338" s="1"/>
      <c r="F3338" s="1"/>
      <c r="G3338" s="1"/>
      <c r="H3338" s="11"/>
      <c r="I3338" s="11"/>
      <c r="J3338" s="11"/>
      <c r="K3338" s="2"/>
      <c r="L3338" s="2"/>
      <c r="M3338" s="1"/>
    </row>
    <row r="3339" spans="1:13" x14ac:dyDescent="0.2">
      <c r="A3339" s="1"/>
      <c r="B3339" s="1"/>
      <c r="C3339" s="16"/>
      <c r="D3339" s="1"/>
      <c r="E3339" s="1"/>
      <c r="F3339" s="1"/>
      <c r="G3339" s="1"/>
      <c r="H3339" s="11"/>
      <c r="I3339" s="11"/>
      <c r="J3339" s="11"/>
      <c r="K3339" s="2"/>
      <c r="L3339" s="2"/>
      <c r="M3339" s="1"/>
    </row>
    <row r="3340" spans="1:13" x14ac:dyDescent="0.2">
      <c r="A3340" s="1"/>
      <c r="B3340" s="1"/>
      <c r="C3340" s="16"/>
      <c r="D3340" s="1"/>
      <c r="E3340" s="1"/>
      <c r="F3340" s="1"/>
      <c r="G3340" s="1"/>
      <c r="H3340" s="11"/>
      <c r="I3340" s="11"/>
      <c r="J3340" s="11"/>
      <c r="K3340" s="2"/>
      <c r="L3340" s="2"/>
      <c r="M3340" s="1"/>
    </row>
    <row r="3341" spans="1:13" x14ac:dyDescent="0.2">
      <c r="A3341" s="1"/>
      <c r="B3341" s="1"/>
      <c r="C3341" s="16"/>
      <c r="D3341" s="1"/>
      <c r="E3341" s="1"/>
      <c r="F3341" s="1"/>
      <c r="G3341" s="1"/>
      <c r="H3341" s="11"/>
      <c r="I3341" s="11"/>
      <c r="J3341" s="11"/>
      <c r="K3341" s="2"/>
      <c r="L3341" s="2"/>
      <c r="M3341" s="1"/>
    </row>
    <row r="3342" spans="1:13" x14ac:dyDescent="0.2">
      <c r="A3342" s="1"/>
      <c r="B3342" s="1"/>
      <c r="C3342" s="16"/>
      <c r="D3342" s="1"/>
      <c r="E3342" s="1"/>
      <c r="F3342" s="1"/>
      <c r="G3342" s="1"/>
      <c r="H3342" s="11"/>
      <c r="I3342" s="11"/>
      <c r="J3342" s="11"/>
      <c r="K3342" s="2"/>
      <c r="L3342" s="2"/>
      <c r="M3342" s="1"/>
    </row>
    <row r="3343" spans="1:13" x14ac:dyDescent="0.2">
      <c r="A3343" s="1"/>
      <c r="B3343" s="1"/>
      <c r="C3343" s="16"/>
      <c r="D3343" s="1"/>
      <c r="E3343" s="1"/>
      <c r="F3343" s="1"/>
      <c r="G3343" s="1"/>
      <c r="H3343" s="11"/>
      <c r="I3343" s="11"/>
      <c r="J3343" s="11"/>
      <c r="K3343" s="2"/>
      <c r="L3343" s="2"/>
      <c r="M3343" s="1"/>
    </row>
    <row r="3344" spans="1:13" x14ac:dyDescent="0.2">
      <c r="A3344" s="1"/>
      <c r="B3344" s="1"/>
      <c r="C3344" s="16"/>
      <c r="D3344" s="1"/>
      <c r="E3344" s="1"/>
      <c r="F3344" s="1"/>
      <c r="G3344" s="1"/>
      <c r="H3344" s="11"/>
      <c r="I3344" s="11"/>
      <c r="J3344" s="11"/>
      <c r="K3344" s="2"/>
      <c r="L3344" s="2"/>
      <c r="M3344" s="1"/>
    </row>
    <row r="3345" spans="1:13" x14ac:dyDescent="0.2">
      <c r="A3345" s="1"/>
      <c r="B3345" s="1"/>
      <c r="C3345" s="16"/>
      <c r="D3345" s="1"/>
      <c r="E3345" s="1"/>
      <c r="F3345" s="1"/>
      <c r="G3345" s="1"/>
      <c r="H3345" s="11"/>
      <c r="I3345" s="11"/>
      <c r="J3345" s="11"/>
      <c r="K3345" s="2"/>
      <c r="L3345" s="2"/>
      <c r="M3345" s="1"/>
    </row>
    <row r="3346" spans="1:13" x14ac:dyDescent="0.2">
      <c r="A3346" s="1"/>
      <c r="B3346" s="1"/>
      <c r="C3346" s="16"/>
      <c r="D3346" s="1"/>
      <c r="E3346" s="1"/>
      <c r="F3346" s="1"/>
      <c r="G3346" s="1"/>
      <c r="H3346" s="11"/>
      <c r="I3346" s="11"/>
      <c r="J3346" s="11"/>
      <c r="K3346" s="2"/>
      <c r="L3346" s="2"/>
      <c r="M3346" s="1"/>
    </row>
    <row r="3347" spans="1:13" x14ac:dyDescent="0.2">
      <c r="A3347" s="1"/>
      <c r="B3347" s="1"/>
      <c r="C3347" s="16"/>
      <c r="D3347" s="1"/>
      <c r="E3347" s="1"/>
      <c r="F3347" s="1"/>
      <c r="G3347" s="1"/>
      <c r="H3347" s="11"/>
      <c r="I3347" s="11"/>
      <c r="J3347" s="11"/>
      <c r="K3347" s="2"/>
      <c r="L3347" s="2"/>
      <c r="M3347" s="1"/>
    </row>
    <row r="3348" spans="1:13" x14ac:dyDescent="0.2">
      <c r="A3348" s="1"/>
      <c r="B3348" s="1"/>
      <c r="C3348" s="16"/>
      <c r="D3348" s="1"/>
      <c r="E3348" s="1"/>
      <c r="F3348" s="1"/>
      <c r="G3348" s="1"/>
      <c r="H3348" s="11"/>
      <c r="I3348" s="11"/>
      <c r="J3348" s="11"/>
      <c r="K3348" s="2"/>
      <c r="L3348" s="2"/>
      <c r="M3348" s="1"/>
    </row>
    <row r="3349" spans="1:13" x14ac:dyDescent="0.2">
      <c r="A3349" s="1"/>
      <c r="B3349" s="1"/>
      <c r="C3349" s="16"/>
      <c r="D3349" s="1"/>
      <c r="E3349" s="1"/>
      <c r="F3349" s="1"/>
      <c r="G3349" s="1"/>
      <c r="H3349" s="11"/>
      <c r="I3349" s="11"/>
      <c r="J3349" s="11"/>
      <c r="K3349" s="2"/>
      <c r="L3349" s="2"/>
      <c r="M3349" s="1"/>
    </row>
    <row r="3350" spans="1:13" x14ac:dyDescent="0.2">
      <c r="A3350" s="1"/>
      <c r="B3350" s="1"/>
      <c r="C3350" s="16"/>
      <c r="D3350" s="1"/>
      <c r="E3350" s="1"/>
      <c r="F3350" s="1"/>
      <c r="G3350" s="1"/>
      <c r="H3350" s="11"/>
      <c r="I3350" s="11"/>
      <c r="J3350" s="11"/>
      <c r="K3350" s="2"/>
      <c r="L3350" s="2"/>
      <c r="M3350" s="1"/>
    </row>
    <row r="3351" spans="1:13" x14ac:dyDescent="0.2">
      <c r="A3351" s="1"/>
      <c r="B3351" s="1"/>
      <c r="C3351" s="16"/>
      <c r="D3351" s="1"/>
      <c r="E3351" s="1"/>
      <c r="F3351" s="1"/>
      <c r="G3351" s="1"/>
      <c r="H3351" s="11"/>
      <c r="I3351" s="11"/>
      <c r="J3351" s="11"/>
      <c r="K3351" s="2"/>
      <c r="L3351" s="2"/>
      <c r="M3351" s="1"/>
    </row>
    <row r="3352" spans="1:13" x14ac:dyDescent="0.2">
      <c r="A3352" s="1"/>
      <c r="B3352" s="1"/>
      <c r="C3352" s="16"/>
      <c r="D3352" s="1"/>
      <c r="E3352" s="1"/>
      <c r="F3352" s="1"/>
      <c r="G3352" s="1"/>
      <c r="H3352" s="11"/>
      <c r="I3352" s="11"/>
      <c r="J3352" s="11"/>
      <c r="K3352" s="2"/>
      <c r="L3352" s="2"/>
      <c r="M3352" s="1"/>
    </row>
    <row r="3353" spans="1:13" x14ac:dyDescent="0.2">
      <c r="A3353" s="1"/>
      <c r="B3353" s="1"/>
      <c r="C3353" s="16"/>
      <c r="D3353" s="1"/>
      <c r="E3353" s="1"/>
      <c r="F3353" s="1"/>
      <c r="G3353" s="1"/>
      <c r="H3353" s="11"/>
      <c r="I3353" s="11"/>
      <c r="J3353" s="11"/>
      <c r="K3353" s="2"/>
      <c r="L3353" s="2"/>
      <c r="M3353" s="1"/>
    </row>
    <row r="3354" spans="1:13" x14ac:dyDescent="0.2">
      <c r="A3354" s="1"/>
      <c r="B3354" s="1"/>
      <c r="C3354" s="16"/>
      <c r="D3354" s="1"/>
      <c r="E3354" s="1"/>
      <c r="F3354" s="1"/>
      <c r="G3354" s="1"/>
      <c r="H3354" s="11"/>
      <c r="I3354" s="11"/>
      <c r="J3354" s="11"/>
      <c r="K3354" s="2"/>
      <c r="L3354" s="2"/>
      <c r="M3354" s="1"/>
    </row>
    <row r="3355" spans="1:13" x14ac:dyDescent="0.2">
      <c r="A3355" s="1"/>
      <c r="B3355" s="1"/>
      <c r="C3355" s="16"/>
      <c r="D3355" s="1"/>
      <c r="E3355" s="1"/>
      <c r="F3355" s="1"/>
      <c r="G3355" s="1"/>
      <c r="H3355" s="11"/>
      <c r="I3355" s="11"/>
      <c r="J3355" s="11"/>
      <c r="K3355" s="2"/>
      <c r="L3355" s="2"/>
      <c r="M3355" s="1"/>
    </row>
    <row r="3356" spans="1:13" x14ac:dyDescent="0.2">
      <c r="A3356" s="1"/>
      <c r="B3356" s="1"/>
      <c r="C3356" s="16"/>
      <c r="D3356" s="1"/>
      <c r="E3356" s="1"/>
      <c r="F3356" s="1"/>
      <c r="G3356" s="1"/>
      <c r="H3356" s="11"/>
      <c r="I3356" s="11"/>
      <c r="J3356" s="11"/>
      <c r="K3356" s="2"/>
      <c r="L3356" s="2"/>
      <c r="M3356" s="1"/>
    </row>
    <row r="3357" spans="1:13" x14ac:dyDescent="0.2">
      <c r="A3357" s="1"/>
      <c r="B3357" s="1"/>
      <c r="C3357" s="16"/>
      <c r="D3357" s="1"/>
      <c r="E3357" s="1"/>
      <c r="F3357" s="1"/>
      <c r="G3357" s="1"/>
      <c r="H3357" s="11"/>
      <c r="I3357" s="11"/>
      <c r="J3357" s="11"/>
      <c r="K3357" s="2"/>
      <c r="L3357" s="2"/>
      <c r="M3357" s="1"/>
    </row>
    <row r="3358" spans="1:13" x14ac:dyDescent="0.2">
      <c r="A3358" s="1"/>
      <c r="B3358" s="1"/>
      <c r="C3358" s="16"/>
      <c r="D3358" s="1"/>
      <c r="E3358" s="1"/>
      <c r="F3358" s="1"/>
      <c r="G3358" s="1"/>
      <c r="H3358" s="11"/>
      <c r="I3358" s="11"/>
      <c r="J3358" s="11"/>
      <c r="K3358" s="2"/>
      <c r="L3358" s="2"/>
      <c r="M3358" s="1"/>
    </row>
    <row r="3359" spans="1:13" x14ac:dyDescent="0.2">
      <c r="A3359" s="1"/>
      <c r="B3359" s="1"/>
      <c r="C3359" s="16"/>
      <c r="D3359" s="1"/>
      <c r="E3359" s="1"/>
      <c r="F3359" s="1"/>
      <c r="G3359" s="1"/>
      <c r="H3359" s="11"/>
      <c r="I3359" s="11"/>
      <c r="J3359" s="11"/>
      <c r="K3359" s="2"/>
      <c r="L3359" s="2"/>
      <c r="M3359" s="1"/>
    </row>
    <row r="3360" spans="1:13" x14ac:dyDescent="0.2">
      <c r="A3360" s="1"/>
      <c r="B3360" s="1"/>
      <c r="C3360" s="16"/>
      <c r="D3360" s="1"/>
      <c r="E3360" s="1"/>
      <c r="F3360" s="1"/>
      <c r="G3360" s="1"/>
      <c r="H3360" s="11"/>
      <c r="I3360" s="11"/>
      <c r="J3360" s="11"/>
      <c r="K3360" s="2"/>
      <c r="L3360" s="2"/>
      <c r="M3360" s="1"/>
    </row>
    <row r="3361" spans="1:13" x14ac:dyDescent="0.2">
      <c r="A3361" s="1"/>
      <c r="B3361" s="1"/>
      <c r="C3361" s="16"/>
      <c r="D3361" s="1"/>
      <c r="E3361" s="1"/>
      <c r="F3361" s="1"/>
      <c r="G3361" s="1"/>
      <c r="H3361" s="11"/>
      <c r="I3361" s="11"/>
      <c r="J3361" s="11"/>
      <c r="K3361" s="2"/>
      <c r="L3361" s="2"/>
      <c r="M3361" s="1"/>
    </row>
    <row r="3362" spans="1:13" x14ac:dyDescent="0.2">
      <c r="A3362" s="1"/>
      <c r="B3362" s="1"/>
      <c r="C3362" s="16"/>
      <c r="D3362" s="1"/>
      <c r="E3362" s="1"/>
      <c r="F3362" s="1"/>
      <c r="G3362" s="1"/>
      <c r="H3362" s="11"/>
      <c r="I3362" s="11"/>
      <c r="J3362" s="11"/>
      <c r="K3362" s="2"/>
      <c r="L3362" s="2"/>
      <c r="M3362" s="1"/>
    </row>
    <row r="3363" spans="1:13" x14ac:dyDescent="0.2">
      <c r="A3363" s="1"/>
      <c r="B3363" s="1"/>
      <c r="C3363" s="16"/>
      <c r="D3363" s="1"/>
      <c r="E3363" s="1"/>
      <c r="F3363" s="1"/>
      <c r="G3363" s="1"/>
      <c r="H3363" s="11"/>
      <c r="I3363" s="11"/>
      <c r="J3363" s="11"/>
      <c r="K3363" s="2"/>
      <c r="L3363" s="2"/>
      <c r="M3363" s="1"/>
    </row>
    <row r="3364" spans="1:13" x14ac:dyDescent="0.2">
      <c r="A3364" s="1"/>
      <c r="B3364" s="1"/>
      <c r="C3364" s="16"/>
      <c r="D3364" s="1"/>
      <c r="E3364" s="1"/>
      <c r="F3364" s="1"/>
      <c r="G3364" s="1"/>
      <c r="H3364" s="11"/>
      <c r="I3364" s="11"/>
      <c r="J3364" s="11"/>
      <c r="K3364" s="2"/>
      <c r="L3364" s="2"/>
      <c r="M3364" s="1"/>
    </row>
    <row r="3365" spans="1:13" x14ac:dyDescent="0.2">
      <c r="A3365" s="1"/>
      <c r="B3365" s="1"/>
      <c r="C3365" s="16"/>
      <c r="D3365" s="1"/>
      <c r="E3365" s="1"/>
      <c r="F3365" s="1"/>
      <c r="G3365" s="1"/>
      <c r="H3365" s="11"/>
      <c r="I3365" s="11"/>
      <c r="J3365" s="11"/>
      <c r="K3365" s="2"/>
      <c r="L3365" s="2"/>
      <c r="M3365" s="1"/>
    </row>
    <row r="3366" spans="1:13" x14ac:dyDescent="0.2">
      <c r="A3366" s="1"/>
      <c r="B3366" s="1"/>
      <c r="C3366" s="16"/>
      <c r="D3366" s="1"/>
      <c r="E3366" s="1"/>
      <c r="F3366" s="1"/>
      <c r="G3366" s="1"/>
      <c r="H3366" s="11"/>
      <c r="I3366" s="11"/>
      <c r="J3366" s="11"/>
      <c r="K3366" s="2"/>
      <c r="L3366" s="2"/>
      <c r="M3366" s="1"/>
    </row>
    <row r="3367" spans="1:13" x14ac:dyDescent="0.2">
      <c r="A3367" s="1"/>
      <c r="B3367" s="1"/>
      <c r="C3367" s="16"/>
      <c r="D3367" s="1"/>
      <c r="E3367" s="1"/>
      <c r="F3367" s="1"/>
      <c r="G3367" s="1"/>
      <c r="H3367" s="11"/>
      <c r="I3367" s="11"/>
      <c r="J3367" s="11"/>
      <c r="K3367" s="2"/>
      <c r="L3367" s="2"/>
      <c r="M3367" s="1"/>
    </row>
    <row r="3368" spans="1:13" x14ac:dyDescent="0.2">
      <c r="A3368" s="1"/>
      <c r="B3368" s="1"/>
      <c r="C3368" s="16"/>
      <c r="D3368" s="1"/>
      <c r="E3368" s="1"/>
      <c r="F3368" s="1"/>
      <c r="G3368" s="1"/>
      <c r="H3368" s="11"/>
      <c r="I3368" s="11"/>
      <c r="J3368" s="11"/>
      <c r="K3368" s="2"/>
      <c r="L3368" s="2"/>
      <c r="M3368" s="1"/>
    </row>
    <row r="3369" spans="1:13" x14ac:dyDescent="0.2">
      <c r="A3369" s="1"/>
      <c r="B3369" s="1"/>
      <c r="C3369" s="16"/>
      <c r="D3369" s="1"/>
      <c r="E3369" s="1"/>
      <c r="F3369" s="1"/>
      <c r="G3369" s="1"/>
      <c r="H3369" s="11"/>
      <c r="I3369" s="11"/>
      <c r="J3369" s="11"/>
      <c r="K3369" s="2"/>
      <c r="L3369" s="2"/>
      <c r="M3369" s="1"/>
    </row>
    <row r="3370" spans="1:13" x14ac:dyDescent="0.2">
      <c r="A3370" s="1"/>
      <c r="B3370" s="1"/>
      <c r="C3370" s="16"/>
      <c r="D3370" s="1"/>
      <c r="E3370" s="1"/>
      <c r="F3370" s="1"/>
      <c r="G3370" s="1"/>
      <c r="H3370" s="11"/>
      <c r="I3370" s="11"/>
      <c r="J3370" s="11"/>
      <c r="K3370" s="2"/>
      <c r="L3370" s="2"/>
      <c r="M3370" s="1"/>
    </row>
    <row r="3371" spans="1:13" x14ac:dyDescent="0.2">
      <c r="A3371" s="1"/>
      <c r="B3371" s="1"/>
      <c r="C3371" s="16"/>
      <c r="D3371" s="1"/>
      <c r="E3371" s="1"/>
      <c r="F3371" s="1"/>
      <c r="G3371" s="1"/>
      <c r="H3371" s="11"/>
      <c r="I3371" s="11"/>
      <c r="J3371" s="11"/>
      <c r="K3371" s="2"/>
      <c r="L3371" s="2"/>
      <c r="M3371" s="1"/>
    </row>
    <row r="3372" spans="1:13" x14ac:dyDescent="0.2">
      <c r="A3372" s="1"/>
      <c r="B3372" s="1"/>
      <c r="C3372" s="16"/>
      <c r="D3372" s="1"/>
      <c r="E3372" s="1"/>
      <c r="F3372" s="1"/>
      <c r="G3372" s="1"/>
      <c r="H3372" s="11"/>
      <c r="I3372" s="11"/>
      <c r="J3372" s="11"/>
      <c r="K3372" s="2"/>
      <c r="L3372" s="2"/>
      <c r="M3372" s="1"/>
    </row>
    <row r="3373" spans="1:13" x14ac:dyDescent="0.2">
      <c r="A3373" s="1"/>
      <c r="B3373" s="1"/>
      <c r="C3373" s="16"/>
      <c r="D3373" s="1"/>
      <c r="E3373" s="1"/>
      <c r="F3373" s="1"/>
      <c r="G3373" s="1"/>
      <c r="H3373" s="11"/>
      <c r="I3373" s="11"/>
      <c r="J3373" s="11"/>
      <c r="K3373" s="2"/>
      <c r="L3373" s="2"/>
      <c r="M3373" s="1"/>
    </row>
    <row r="3374" spans="1:13" x14ac:dyDescent="0.2">
      <c r="A3374" s="1"/>
      <c r="B3374" s="1"/>
      <c r="C3374" s="16"/>
      <c r="D3374" s="1"/>
      <c r="E3374" s="1"/>
      <c r="F3374" s="1"/>
      <c r="G3374" s="1"/>
      <c r="H3374" s="11"/>
      <c r="I3374" s="11"/>
      <c r="J3374" s="11"/>
      <c r="K3374" s="2"/>
      <c r="L3374" s="2"/>
      <c r="M3374" s="1"/>
    </row>
    <row r="3375" spans="1:13" x14ac:dyDescent="0.2">
      <c r="A3375" s="1"/>
      <c r="B3375" s="1"/>
      <c r="C3375" s="16"/>
      <c r="D3375" s="1"/>
      <c r="E3375" s="1"/>
      <c r="F3375" s="1"/>
      <c r="G3375" s="1"/>
      <c r="H3375" s="11"/>
      <c r="I3375" s="11"/>
      <c r="J3375" s="11"/>
      <c r="K3375" s="2"/>
      <c r="L3375" s="2"/>
      <c r="M3375" s="1"/>
    </row>
    <row r="3376" spans="1:13" x14ac:dyDescent="0.2">
      <c r="A3376" s="1"/>
      <c r="B3376" s="1"/>
      <c r="C3376" s="16"/>
      <c r="D3376" s="1"/>
      <c r="E3376" s="1"/>
      <c r="F3376" s="1"/>
      <c r="G3376" s="1"/>
      <c r="H3376" s="11"/>
      <c r="I3376" s="11"/>
      <c r="J3376" s="11"/>
      <c r="K3376" s="2"/>
      <c r="L3376" s="2"/>
      <c r="M3376" s="1"/>
    </row>
    <row r="3377" spans="1:13" x14ac:dyDescent="0.2">
      <c r="A3377" s="1"/>
      <c r="B3377" s="1"/>
      <c r="C3377" s="16"/>
      <c r="D3377" s="1"/>
      <c r="E3377" s="1"/>
      <c r="F3377" s="1"/>
      <c r="G3377" s="1"/>
      <c r="H3377" s="11"/>
      <c r="I3377" s="11"/>
      <c r="J3377" s="11"/>
      <c r="K3377" s="2"/>
      <c r="L3377" s="2"/>
      <c r="M3377" s="1"/>
    </row>
    <row r="3378" spans="1:13" x14ac:dyDescent="0.2">
      <c r="A3378" s="1"/>
      <c r="B3378" s="1"/>
      <c r="C3378" s="16"/>
      <c r="D3378" s="1"/>
      <c r="E3378" s="1"/>
      <c r="F3378" s="1"/>
      <c r="G3378" s="1"/>
      <c r="H3378" s="11"/>
      <c r="I3378" s="11"/>
      <c r="J3378" s="11"/>
      <c r="K3378" s="2"/>
      <c r="L3378" s="2"/>
      <c r="M3378" s="1"/>
    </row>
    <row r="3379" spans="1:13" x14ac:dyDescent="0.2">
      <c r="A3379" s="1"/>
      <c r="B3379" s="1"/>
      <c r="C3379" s="16"/>
      <c r="D3379" s="1"/>
      <c r="E3379" s="1"/>
      <c r="F3379" s="1"/>
      <c r="G3379" s="1"/>
      <c r="H3379" s="11"/>
      <c r="I3379" s="11"/>
      <c r="J3379" s="11"/>
      <c r="K3379" s="2"/>
      <c r="L3379" s="2"/>
      <c r="M3379" s="1"/>
    </row>
    <row r="3380" spans="1:13" x14ac:dyDescent="0.2">
      <c r="A3380" s="1"/>
      <c r="B3380" s="1"/>
      <c r="C3380" s="16"/>
      <c r="D3380" s="1"/>
      <c r="E3380" s="1"/>
      <c r="F3380" s="1"/>
      <c r="G3380" s="1"/>
      <c r="H3380" s="11"/>
      <c r="I3380" s="11"/>
      <c r="J3380" s="11"/>
      <c r="K3380" s="2"/>
      <c r="L3380" s="2"/>
      <c r="M3380" s="1"/>
    </row>
    <row r="3381" spans="1:13" x14ac:dyDescent="0.2">
      <c r="A3381" s="1"/>
      <c r="B3381" s="1"/>
      <c r="C3381" s="16"/>
      <c r="D3381" s="1"/>
      <c r="E3381" s="1"/>
      <c r="F3381" s="1"/>
      <c r="G3381" s="1"/>
      <c r="H3381" s="11"/>
      <c r="I3381" s="11"/>
      <c r="J3381" s="11"/>
      <c r="K3381" s="2"/>
      <c r="L3381" s="2"/>
      <c r="M3381" s="1"/>
    </row>
    <row r="3382" spans="1:13" x14ac:dyDescent="0.2">
      <c r="A3382" s="1"/>
      <c r="B3382" s="1"/>
      <c r="C3382" s="16"/>
      <c r="D3382" s="1"/>
      <c r="E3382" s="1"/>
      <c r="F3382" s="1"/>
      <c r="G3382" s="1"/>
      <c r="H3382" s="11"/>
      <c r="I3382" s="11"/>
      <c r="J3382" s="11"/>
      <c r="K3382" s="2"/>
      <c r="L3382" s="2"/>
      <c r="M3382" s="1"/>
    </row>
    <row r="3383" spans="1:13" x14ac:dyDescent="0.2">
      <c r="A3383" s="1"/>
      <c r="B3383" s="1"/>
      <c r="C3383" s="16"/>
      <c r="D3383" s="1"/>
      <c r="E3383" s="1"/>
      <c r="F3383" s="1"/>
      <c r="G3383" s="1"/>
      <c r="H3383" s="11"/>
      <c r="I3383" s="11"/>
      <c r="J3383" s="11"/>
      <c r="K3383" s="2"/>
      <c r="L3383" s="2"/>
      <c r="M3383" s="1"/>
    </row>
    <row r="3384" spans="1:13" x14ac:dyDescent="0.2">
      <c r="A3384" s="1"/>
      <c r="B3384" s="1"/>
      <c r="C3384" s="16"/>
      <c r="D3384" s="1"/>
      <c r="E3384" s="1"/>
      <c r="F3384" s="1"/>
      <c r="G3384" s="1"/>
      <c r="H3384" s="11"/>
      <c r="I3384" s="11"/>
      <c r="J3384" s="11"/>
      <c r="K3384" s="2"/>
      <c r="L3384" s="2"/>
      <c r="M3384" s="1"/>
    </row>
    <row r="3385" spans="1:13" x14ac:dyDescent="0.2">
      <c r="A3385" s="1"/>
      <c r="B3385" s="1"/>
      <c r="C3385" s="16"/>
      <c r="D3385" s="1"/>
      <c r="E3385" s="1"/>
      <c r="F3385" s="1"/>
      <c r="G3385" s="1"/>
      <c r="H3385" s="11"/>
      <c r="I3385" s="11"/>
      <c r="J3385" s="11"/>
      <c r="K3385" s="2"/>
      <c r="L3385" s="2"/>
      <c r="M3385" s="1"/>
    </row>
    <row r="3386" spans="1:13" x14ac:dyDescent="0.2">
      <c r="A3386" s="1"/>
      <c r="B3386" s="1"/>
      <c r="C3386" s="16"/>
      <c r="D3386" s="1"/>
      <c r="E3386" s="1"/>
      <c r="F3386" s="1"/>
      <c r="G3386" s="1"/>
      <c r="H3386" s="11"/>
      <c r="I3386" s="11"/>
      <c r="J3386" s="11"/>
      <c r="K3386" s="2"/>
      <c r="L3386" s="2"/>
      <c r="M3386" s="1"/>
    </row>
    <row r="3387" spans="1:13" x14ac:dyDescent="0.2">
      <c r="A3387" s="1"/>
      <c r="B3387" s="1"/>
      <c r="C3387" s="16"/>
      <c r="D3387" s="1"/>
      <c r="E3387" s="1"/>
      <c r="F3387" s="1"/>
      <c r="G3387" s="1"/>
      <c r="H3387" s="11"/>
      <c r="I3387" s="11"/>
      <c r="J3387" s="11"/>
      <c r="K3387" s="2"/>
      <c r="L3387" s="2"/>
      <c r="M3387" s="1"/>
    </row>
    <row r="3388" spans="1:13" x14ac:dyDescent="0.2">
      <c r="A3388" s="1"/>
      <c r="B3388" s="1"/>
      <c r="C3388" s="16"/>
      <c r="D3388" s="1"/>
      <c r="E3388" s="1"/>
      <c r="F3388" s="1"/>
      <c r="G3388" s="1"/>
      <c r="H3388" s="11"/>
      <c r="I3388" s="11"/>
      <c r="J3388" s="11"/>
      <c r="K3388" s="2"/>
      <c r="L3388" s="2"/>
      <c r="M3388" s="1"/>
    </row>
    <row r="3389" spans="1:13" x14ac:dyDescent="0.2">
      <c r="A3389" s="1"/>
      <c r="B3389" s="1"/>
      <c r="C3389" s="16"/>
      <c r="D3389" s="1"/>
      <c r="E3389" s="1"/>
      <c r="F3389" s="1"/>
      <c r="G3389" s="1"/>
      <c r="H3389" s="11"/>
      <c r="I3389" s="11"/>
      <c r="J3389" s="11"/>
      <c r="K3389" s="2"/>
      <c r="L3389" s="2"/>
      <c r="M3389" s="1"/>
    </row>
    <row r="3390" spans="1:13" x14ac:dyDescent="0.2">
      <c r="A3390" s="1"/>
      <c r="B3390" s="1"/>
      <c r="C3390" s="16"/>
      <c r="D3390" s="1"/>
      <c r="E3390" s="1"/>
      <c r="F3390" s="1"/>
      <c r="G3390" s="1"/>
      <c r="H3390" s="11"/>
      <c r="I3390" s="11"/>
      <c r="J3390" s="11"/>
      <c r="K3390" s="2"/>
      <c r="L3390" s="2"/>
      <c r="M3390" s="1"/>
    </row>
    <row r="3391" spans="1:13" x14ac:dyDescent="0.2">
      <c r="A3391" s="1"/>
      <c r="B3391" s="1"/>
      <c r="C3391" s="16"/>
      <c r="D3391" s="1"/>
      <c r="E3391" s="1"/>
      <c r="F3391" s="1"/>
      <c r="G3391" s="1"/>
      <c r="H3391" s="11"/>
      <c r="I3391" s="11"/>
      <c r="J3391" s="11"/>
      <c r="K3391" s="2"/>
      <c r="L3391" s="2"/>
      <c r="M3391" s="1"/>
    </row>
    <row r="3392" spans="1:13" x14ac:dyDescent="0.2">
      <c r="A3392" s="1"/>
      <c r="B3392" s="1"/>
      <c r="C3392" s="16"/>
      <c r="D3392" s="1"/>
      <c r="E3392" s="1"/>
      <c r="F3392" s="1"/>
      <c r="G3392" s="1"/>
      <c r="H3392" s="11"/>
      <c r="I3392" s="11"/>
      <c r="J3392" s="11"/>
      <c r="K3392" s="2"/>
      <c r="L3392" s="2"/>
      <c r="M3392" s="1"/>
    </row>
    <row r="3393" spans="1:13" x14ac:dyDescent="0.2">
      <c r="A3393" s="1"/>
      <c r="B3393" s="1"/>
      <c r="C3393" s="16"/>
      <c r="D3393" s="1"/>
      <c r="E3393" s="1"/>
      <c r="F3393" s="1"/>
      <c r="G3393" s="1"/>
      <c r="H3393" s="11"/>
      <c r="I3393" s="11"/>
      <c r="J3393" s="11"/>
      <c r="K3393" s="2"/>
      <c r="L3393" s="2"/>
      <c r="M3393" s="1"/>
    </row>
    <row r="3394" spans="1:13" x14ac:dyDescent="0.2">
      <c r="A3394" s="1"/>
      <c r="B3394" s="1"/>
      <c r="C3394" s="16"/>
      <c r="D3394" s="1"/>
      <c r="E3394" s="1"/>
      <c r="F3394" s="1"/>
      <c r="G3394" s="1"/>
      <c r="H3394" s="11"/>
      <c r="I3394" s="11"/>
      <c r="J3394" s="11"/>
      <c r="K3394" s="2"/>
      <c r="L3394" s="2"/>
      <c r="M3394" s="1"/>
    </row>
    <row r="3395" spans="1:13" x14ac:dyDescent="0.2">
      <c r="A3395" s="1"/>
      <c r="B3395" s="1"/>
      <c r="C3395" s="16"/>
      <c r="D3395" s="1"/>
      <c r="E3395" s="1"/>
      <c r="F3395" s="1"/>
      <c r="G3395" s="1"/>
      <c r="H3395" s="11"/>
      <c r="I3395" s="11"/>
      <c r="J3395" s="11"/>
      <c r="K3395" s="2"/>
      <c r="L3395" s="2"/>
      <c r="M3395" s="1"/>
    </row>
    <row r="3396" spans="1:13" x14ac:dyDescent="0.2">
      <c r="A3396" s="1"/>
      <c r="B3396" s="1"/>
      <c r="C3396" s="16"/>
      <c r="D3396" s="1"/>
      <c r="E3396" s="1"/>
      <c r="F3396" s="1"/>
      <c r="G3396" s="1"/>
      <c r="H3396" s="11"/>
      <c r="I3396" s="11"/>
      <c r="J3396" s="11"/>
      <c r="K3396" s="2"/>
      <c r="L3396" s="2"/>
      <c r="M3396" s="1"/>
    </row>
    <row r="3397" spans="1:13" x14ac:dyDescent="0.2">
      <c r="A3397" s="1"/>
      <c r="B3397" s="1"/>
      <c r="C3397" s="16"/>
      <c r="D3397" s="1"/>
      <c r="E3397" s="1"/>
      <c r="F3397" s="1"/>
      <c r="G3397" s="1"/>
      <c r="H3397" s="11"/>
      <c r="I3397" s="11"/>
      <c r="J3397" s="11"/>
      <c r="K3397" s="2"/>
      <c r="L3397" s="2"/>
      <c r="M3397" s="1"/>
    </row>
    <row r="3398" spans="1:13" x14ac:dyDescent="0.2">
      <c r="A3398" s="1"/>
      <c r="B3398" s="1"/>
      <c r="C3398" s="16"/>
      <c r="D3398" s="1"/>
      <c r="E3398" s="1"/>
      <c r="F3398" s="1"/>
      <c r="G3398" s="1"/>
      <c r="H3398" s="11"/>
      <c r="I3398" s="11"/>
      <c r="J3398" s="11"/>
      <c r="K3398" s="2"/>
      <c r="L3398" s="2"/>
      <c r="M3398" s="1"/>
    </row>
    <row r="3399" spans="1:13" x14ac:dyDescent="0.2">
      <c r="A3399" s="1"/>
      <c r="B3399" s="1"/>
      <c r="C3399" s="16"/>
      <c r="D3399" s="1"/>
      <c r="E3399" s="1"/>
      <c r="F3399" s="1"/>
      <c r="G3399" s="1"/>
      <c r="H3399" s="11"/>
      <c r="I3399" s="11"/>
      <c r="J3399" s="11"/>
      <c r="K3399" s="2"/>
      <c r="L3399" s="2"/>
      <c r="M3399" s="1"/>
    </row>
    <row r="3400" spans="1:13" x14ac:dyDescent="0.2">
      <c r="A3400" s="1"/>
      <c r="B3400" s="1"/>
      <c r="C3400" s="16"/>
      <c r="D3400" s="1"/>
      <c r="E3400" s="1"/>
      <c r="F3400" s="1"/>
      <c r="G3400" s="1"/>
      <c r="H3400" s="11"/>
      <c r="I3400" s="11"/>
      <c r="J3400" s="11"/>
      <c r="K3400" s="2"/>
      <c r="L3400" s="2"/>
      <c r="M3400" s="1"/>
    </row>
    <row r="3401" spans="1:13" x14ac:dyDescent="0.2">
      <c r="A3401" s="1"/>
      <c r="B3401" s="1"/>
      <c r="C3401" s="16"/>
      <c r="D3401" s="1"/>
      <c r="E3401" s="1"/>
      <c r="F3401" s="1"/>
      <c r="G3401" s="1"/>
      <c r="H3401" s="11"/>
      <c r="I3401" s="11"/>
      <c r="J3401" s="11"/>
      <c r="K3401" s="2"/>
      <c r="L3401" s="2"/>
      <c r="M3401" s="1"/>
    </row>
    <row r="3402" spans="1:13" x14ac:dyDescent="0.2">
      <c r="A3402" s="1"/>
      <c r="B3402" s="1"/>
      <c r="C3402" s="16"/>
      <c r="D3402" s="1"/>
      <c r="E3402" s="1"/>
      <c r="F3402" s="1"/>
      <c r="G3402" s="1"/>
      <c r="H3402" s="11"/>
      <c r="I3402" s="11"/>
      <c r="J3402" s="11"/>
      <c r="K3402" s="2"/>
      <c r="L3402" s="2"/>
      <c r="M3402" s="1"/>
    </row>
    <row r="3403" spans="1:13" x14ac:dyDescent="0.2">
      <c r="A3403" s="1"/>
      <c r="B3403" s="1"/>
      <c r="C3403" s="16"/>
      <c r="D3403" s="1"/>
      <c r="E3403" s="1"/>
      <c r="F3403" s="1"/>
      <c r="G3403" s="1"/>
      <c r="H3403" s="11"/>
      <c r="I3403" s="11"/>
      <c r="J3403" s="11"/>
      <c r="K3403" s="2"/>
      <c r="L3403" s="2"/>
      <c r="M3403" s="1"/>
    </row>
    <row r="3404" spans="1:13" x14ac:dyDescent="0.2">
      <c r="A3404" s="1"/>
      <c r="B3404" s="1"/>
      <c r="C3404" s="16"/>
      <c r="D3404" s="1"/>
      <c r="E3404" s="1"/>
      <c r="F3404" s="1"/>
      <c r="G3404" s="1"/>
      <c r="H3404" s="11"/>
      <c r="I3404" s="11"/>
      <c r="J3404" s="11"/>
      <c r="K3404" s="2"/>
      <c r="L3404" s="2"/>
      <c r="M3404" s="1"/>
    </row>
    <row r="3405" spans="1:13" x14ac:dyDescent="0.2">
      <c r="A3405" s="1"/>
      <c r="B3405" s="1"/>
      <c r="C3405" s="16"/>
      <c r="D3405" s="1"/>
      <c r="E3405" s="1"/>
      <c r="F3405" s="1"/>
      <c r="G3405" s="1"/>
      <c r="H3405" s="11"/>
      <c r="I3405" s="11"/>
      <c r="J3405" s="11"/>
      <c r="K3405" s="2"/>
      <c r="L3405" s="2"/>
      <c r="M3405" s="1"/>
    </row>
    <row r="3406" spans="1:13" x14ac:dyDescent="0.2">
      <c r="A3406" s="1"/>
      <c r="B3406" s="1"/>
      <c r="C3406" s="16"/>
      <c r="D3406" s="1"/>
      <c r="E3406" s="1"/>
      <c r="F3406" s="1"/>
      <c r="G3406" s="1"/>
      <c r="H3406" s="11"/>
      <c r="I3406" s="11"/>
      <c r="J3406" s="11"/>
      <c r="K3406" s="2"/>
      <c r="L3406" s="2"/>
      <c r="M3406" s="1"/>
    </row>
    <row r="3407" spans="1:13" x14ac:dyDescent="0.2">
      <c r="A3407" s="1"/>
      <c r="B3407" s="1"/>
      <c r="C3407" s="16"/>
      <c r="D3407" s="1"/>
      <c r="E3407" s="1"/>
      <c r="F3407" s="1"/>
      <c r="G3407" s="1"/>
      <c r="H3407" s="11"/>
      <c r="I3407" s="11"/>
      <c r="J3407" s="11"/>
      <c r="K3407" s="2"/>
      <c r="L3407" s="2"/>
      <c r="M3407" s="1"/>
    </row>
    <row r="3408" spans="1:13" x14ac:dyDescent="0.2">
      <c r="A3408" s="1"/>
      <c r="B3408" s="1"/>
      <c r="C3408" s="16"/>
      <c r="D3408" s="1"/>
      <c r="E3408" s="1"/>
      <c r="F3408" s="1"/>
      <c r="G3408" s="1"/>
      <c r="H3408" s="11"/>
      <c r="I3408" s="11"/>
      <c r="J3408" s="11"/>
      <c r="K3408" s="2"/>
      <c r="L3408" s="2"/>
      <c r="M3408" s="1"/>
    </row>
    <row r="3409" spans="1:13" x14ac:dyDescent="0.2">
      <c r="A3409" s="1"/>
      <c r="B3409" s="1"/>
      <c r="C3409" s="16"/>
      <c r="D3409" s="1"/>
      <c r="E3409" s="1"/>
      <c r="F3409" s="1"/>
      <c r="G3409" s="1"/>
      <c r="H3409" s="11"/>
      <c r="I3409" s="11"/>
      <c r="J3409" s="11"/>
      <c r="K3409" s="2"/>
      <c r="L3409" s="2"/>
      <c r="M3409" s="1"/>
    </row>
    <row r="3410" spans="1:13" x14ac:dyDescent="0.2">
      <c r="A3410" s="1"/>
      <c r="B3410" s="1"/>
      <c r="C3410" s="16"/>
      <c r="D3410" s="1"/>
      <c r="E3410" s="1"/>
      <c r="F3410" s="1"/>
      <c r="G3410" s="1"/>
      <c r="H3410" s="11"/>
      <c r="I3410" s="11"/>
      <c r="J3410" s="11"/>
      <c r="K3410" s="2"/>
      <c r="L3410" s="2"/>
      <c r="M3410" s="1"/>
    </row>
    <row r="3411" spans="1:13" x14ac:dyDescent="0.2">
      <c r="A3411" s="1"/>
      <c r="B3411" s="1"/>
      <c r="C3411" s="16"/>
      <c r="D3411" s="1"/>
      <c r="E3411" s="1"/>
      <c r="F3411" s="1"/>
      <c r="G3411" s="1"/>
      <c r="H3411" s="11"/>
      <c r="I3411" s="11"/>
      <c r="J3411" s="11"/>
      <c r="K3411" s="2"/>
      <c r="L3411" s="2"/>
      <c r="M3411" s="1"/>
    </row>
    <row r="3412" spans="1:13" x14ac:dyDescent="0.2">
      <c r="A3412" s="1"/>
      <c r="B3412" s="1"/>
      <c r="C3412" s="16"/>
      <c r="D3412" s="1"/>
      <c r="E3412" s="1"/>
      <c r="F3412" s="1"/>
      <c r="G3412" s="1"/>
      <c r="H3412" s="11"/>
      <c r="I3412" s="11"/>
      <c r="J3412" s="11"/>
      <c r="K3412" s="2"/>
      <c r="L3412" s="2"/>
      <c r="M3412" s="1"/>
    </row>
    <row r="3413" spans="1:13" x14ac:dyDescent="0.2">
      <c r="A3413" s="1"/>
      <c r="B3413" s="1"/>
      <c r="C3413" s="16"/>
      <c r="D3413" s="1"/>
      <c r="E3413" s="1"/>
      <c r="F3413" s="1"/>
      <c r="G3413" s="1"/>
      <c r="H3413" s="11"/>
      <c r="I3413" s="11"/>
      <c r="J3413" s="11"/>
      <c r="K3413" s="2"/>
      <c r="L3413" s="2"/>
      <c r="M3413" s="1"/>
    </row>
    <row r="3414" spans="1:13" x14ac:dyDescent="0.2">
      <c r="A3414" s="1"/>
      <c r="B3414" s="1"/>
      <c r="C3414" s="16"/>
      <c r="D3414" s="1"/>
      <c r="E3414" s="1"/>
      <c r="F3414" s="1"/>
      <c r="G3414" s="1"/>
      <c r="H3414" s="11"/>
      <c r="I3414" s="11"/>
      <c r="J3414" s="11"/>
      <c r="K3414" s="2"/>
      <c r="L3414" s="2"/>
      <c r="M3414" s="1"/>
    </row>
    <row r="3415" spans="1:13" x14ac:dyDescent="0.2">
      <c r="A3415" s="1"/>
      <c r="B3415" s="1"/>
      <c r="C3415" s="16"/>
      <c r="D3415" s="1"/>
      <c r="E3415" s="1"/>
      <c r="F3415" s="1"/>
      <c r="G3415" s="1"/>
      <c r="H3415" s="11"/>
      <c r="I3415" s="11"/>
      <c r="J3415" s="11"/>
      <c r="K3415" s="2"/>
      <c r="L3415" s="2"/>
      <c r="M3415" s="1"/>
    </row>
    <row r="3416" spans="1:13" x14ac:dyDescent="0.2">
      <c r="A3416" s="1"/>
      <c r="B3416" s="1"/>
      <c r="C3416" s="16"/>
      <c r="D3416" s="1"/>
      <c r="E3416" s="1"/>
      <c r="F3416" s="1"/>
      <c r="G3416" s="1"/>
      <c r="H3416" s="11"/>
      <c r="I3416" s="11"/>
      <c r="J3416" s="11"/>
      <c r="K3416" s="2"/>
      <c r="L3416" s="2"/>
      <c r="M3416" s="1"/>
    </row>
    <row r="3417" spans="1:13" x14ac:dyDescent="0.2">
      <c r="A3417" s="1"/>
      <c r="B3417" s="1"/>
      <c r="C3417" s="16"/>
      <c r="D3417" s="1"/>
      <c r="E3417" s="1"/>
      <c r="F3417" s="1"/>
      <c r="G3417" s="1"/>
      <c r="H3417" s="11"/>
      <c r="I3417" s="11"/>
      <c r="J3417" s="11"/>
      <c r="K3417" s="2"/>
      <c r="L3417" s="2"/>
      <c r="M3417" s="1"/>
    </row>
    <row r="3418" spans="1:13" x14ac:dyDescent="0.2">
      <c r="A3418" s="1"/>
      <c r="B3418" s="1"/>
      <c r="C3418" s="16"/>
      <c r="D3418" s="1"/>
      <c r="E3418" s="1"/>
      <c r="F3418" s="1"/>
      <c r="G3418" s="1"/>
      <c r="H3418" s="11"/>
      <c r="I3418" s="11"/>
      <c r="J3418" s="11"/>
      <c r="K3418" s="2"/>
      <c r="L3418" s="2"/>
      <c r="M3418" s="1"/>
    </row>
    <row r="3419" spans="1:13" x14ac:dyDescent="0.2">
      <c r="A3419" s="1"/>
      <c r="B3419" s="1"/>
      <c r="C3419" s="16"/>
      <c r="D3419" s="1"/>
      <c r="E3419" s="1"/>
      <c r="F3419" s="1"/>
      <c r="G3419" s="1"/>
      <c r="H3419" s="11"/>
      <c r="I3419" s="11"/>
      <c r="J3419" s="11"/>
      <c r="K3419" s="2"/>
      <c r="L3419" s="2"/>
      <c r="M3419" s="1"/>
    </row>
    <row r="3420" spans="1:13" x14ac:dyDescent="0.2">
      <c r="A3420" s="1"/>
      <c r="B3420" s="1"/>
      <c r="C3420" s="16"/>
      <c r="D3420" s="1"/>
      <c r="E3420" s="1"/>
      <c r="F3420" s="1"/>
      <c r="G3420" s="1"/>
      <c r="H3420" s="11"/>
      <c r="I3420" s="11"/>
      <c r="J3420" s="11"/>
      <c r="K3420" s="2"/>
      <c r="L3420" s="2"/>
      <c r="M3420" s="1"/>
    </row>
    <row r="3421" spans="1:13" x14ac:dyDescent="0.2">
      <c r="A3421" s="1"/>
      <c r="B3421" s="1"/>
      <c r="C3421" s="16"/>
      <c r="D3421" s="1"/>
      <c r="E3421" s="1"/>
      <c r="F3421" s="1"/>
      <c r="G3421" s="1"/>
      <c r="H3421" s="11"/>
      <c r="I3421" s="11"/>
      <c r="J3421" s="11"/>
      <c r="K3421" s="2"/>
      <c r="L3421" s="2"/>
      <c r="M3421" s="1"/>
    </row>
    <row r="3422" spans="1:13" x14ac:dyDescent="0.2">
      <c r="A3422" s="1"/>
      <c r="B3422" s="1"/>
      <c r="C3422" s="16"/>
      <c r="D3422" s="1"/>
      <c r="E3422" s="1"/>
      <c r="F3422" s="1"/>
      <c r="G3422" s="1"/>
      <c r="H3422" s="11"/>
      <c r="I3422" s="11"/>
      <c r="J3422" s="11"/>
      <c r="K3422" s="2"/>
      <c r="L3422" s="2"/>
      <c r="M3422" s="1"/>
    </row>
    <row r="3423" spans="1:13" x14ac:dyDescent="0.2">
      <c r="A3423" s="1"/>
      <c r="B3423" s="1"/>
      <c r="C3423" s="16"/>
      <c r="D3423" s="1"/>
      <c r="E3423" s="1"/>
      <c r="F3423" s="1"/>
      <c r="G3423" s="1"/>
      <c r="H3423" s="11"/>
      <c r="I3423" s="11"/>
      <c r="J3423" s="11"/>
      <c r="K3423" s="2"/>
      <c r="L3423" s="2"/>
      <c r="M3423" s="1"/>
    </row>
    <row r="3424" spans="1:13" x14ac:dyDescent="0.2">
      <c r="A3424" s="1"/>
      <c r="B3424" s="1"/>
      <c r="C3424" s="16"/>
      <c r="D3424" s="1"/>
      <c r="E3424" s="1"/>
      <c r="F3424" s="1"/>
      <c r="G3424" s="1"/>
      <c r="H3424" s="11"/>
      <c r="I3424" s="11"/>
      <c r="J3424" s="11"/>
      <c r="K3424" s="2"/>
      <c r="L3424" s="2"/>
      <c r="M3424" s="1"/>
    </row>
    <row r="3425" spans="1:13" x14ac:dyDescent="0.2">
      <c r="A3425" s="1"/>
      <c r="B3425" s="1"/>
      <c r="C3425" s="16"/>
      <c r="D3425" s="1"/>
      <c r="E3425" s="1"/>
      <c r="F3425" s="1"/>
      <c r="G3425" s="1"/>
      <c r="H3425" s="11"/>
      <c r="I3425" s="11"/>
      <c r="J3425" s="11"/>
      <c r="K3425" s="2"/>
      <c r="L3425" s="2"/>
      <c r="M3425" s="1"/>
    </row>
    <row r="3426" spans="1:13" x14ac:dyDescent="0.2">
      <c r="A3426" s="1"/>
      <c r="B3426" s="1"/>
      <c r="C3426" s="16"/>
      <c r="D3426" s="1"/>
      <c r="E3426" s="1"/>
      <c r="F3426" s="1"/>
      <c r="G3426" s="1"/>
      <c r="H3426" s="11"/>
      <c r="I3426" s="11"/>
      <c r="J3426" s="11"/>
      <c r="K3426" s="2"/>
      <c r="L3426" s="2"/>
      <c r="M3426" s="1"/>
    </row>
    <row r="3427" spans="1:13" x14ac:dyDescent="0.2">
      <c r="A3427" s="1"/>
      <c r="B3427" s="1"/>
      <c r="C3427" s="16"/>
      <c r="D3427" s="1"/>
      <c r="E3427" s="1"/>
      <c r="F3427" s="1"/>
      <c r="G3427" s="1"/>
      <c r="H3427" s="11"/>
      <c r="I3427" s="11"/>
      <c r="J3427" s="11"/>
      <c r="K3427" s="2"/>
      <c r="L3427" s="2"/>
      <c r="M3427" s="1"/>
    </row>
    <row r="3428" spans="1:13" x14ac:dyDescent="0.2">
      <c r="A3428" s="1"/>
      <c r="B3428" s="1"/>
      <c r="C3428" s="16"/>
      <c r="D3428" s="1"/>
      <c r="E3428" s="1"/>
      <c r="F3428" s="1"/>
      <c r="G3428" s="1"/>
      <c r="H3428" s="11"/>
      <c r="I3428" s="11"/>
      <c r="J3428" s="11"/>
      <c r="K3428" s="2"/>
      <c r="L3428" s="2"/>
      <c r="M3428" s="1"/>
    </row>
    <row r="3429" spans="1:13" x14ac:dyDescent="0.2">
      <c r="A3429" s="1"/>
      <c r="B3429" s="1"/>
      <c r="C3429" s="16"/>
      <c r="D3429" s="1"/>
      <c r="E3429" s="1"/>
      <c r="F3429" s="1"/>
      <c r="G3429" s="1"/>
      <c r="H3429" s="11"/>
      <c r="I3429" s="11"/>
      <c r="J3429" s="11"/>
      <c r="K3429" s="2"/>
      <c r="L3429" s="2"/>
      <c r="M3429" s="1"/>
    </row>
    <row r="3430" spans="1:13" x14ac:dyDescent="0.2">
      <c r="A3430" s="1"/>
      <c r="B3430" s="1"/>
      <c r="C3430" s="16"/>
      <c r="D3430" s="1"/>
      <c r="E3430" s="1"/>
      <c r="F3430" s="1"/>
      <c r="G3430" s="1"/>
      <c r="H3430" s="11"/>
      <c r="I3430" s="11"/>
      <c r="J3430" s="11"/>
      <c r="K3430" s="2"/>
      <c r="L3430" s="2"/>
      <c r="M3430" s="1"/>
    </row>
    <row r="3431" spans="1:13" x14ac:dyDescent="0.2">
      <c r="A3431" s="1"/>
      <c r="B3431" s="1"/>
      <c r="C3431" s="16"/>
      <c r="D3431" s="1"/>
      <c r="E3431" s="1"/>
      <c r="F3431" s="1"/>
      <c r="G3431" s="1"/>
      <c r="H3431" s="11"/>
      <c r="I3431" s="11"/>
      <c r="J3431" s="11"/>
      <c r="K3431" s="2"/>
      <c r="L3431" s="2"/>
      <c r="M3431" s="1"/>
    </row>
    <row r="3432" spans="1:13" x14ac:dyDescent="0.2">
      <c r="A3432" s="1"/>
      <c r="B3432" s="1"/>
      <c r="C3432" s="16"/>
      <c r="D3432" s="1"/>
      <c r="E3432" s="1"/>
      <c r="F3432" s="1"/>
      <c r="G3432" s="1"/>
      <c r="H3432" s="11"/>
      <c r="I3432" s="11"/>
      <c r="J3432" s="11"/>
      <c r="K3432" s="2"/>
      <c r="L3432" s="2"/>
      <c r="M3432" s="1"/>
    </row>
    <row r="3433" spans="1:13" x14ac:dyDescent="0.2">
      <c r="A3433" s="1"/>
      <c r="B3433" s="1"/>
      <c r="C3433" s="16"/>
      <c r="D3433" s="1"/>
      <c r="E3433" s="1"/>
      <c r="F3433" s="1"/>
      <c r="G3433" s="1"/>
      <c r="H3433" s="11"/>
      <c r="I3433" s="11"/>
      <c r="J3433" s="11"/>
      <c r="K3433" s="2"/>
      <c r="L3433" s="2"/>
      <c r="M3433" s="1"/>
    </row>
    <row r="3434" spans="1:13" x14ac:dyDescent="0.2">
      <c r="A3434" s="1"/>
      <c r="B3434" s="1"/>
      <c r="C3434" s="16"/>
      <c r="D3434" s="1"/>
      <c r="E3434" s="1"/>
      <c r="F3434" s="1"/>
      <c r="G3434" s="1"/>
      <c r="H3434" s="11"/>
      <c r="I3434" s="11"/>
      <c r="J3434" s="11"/>
      <c r="K3434" s="2"/>
      <c r="L3434" s="2"/>
      <c r="M3434" s="1"/>
    </row>
    <row r="3435" spans="1:13" x14ac:dyDescent="0.2">
      <c r="A3435" s="1"/>
      <c r="B3435" s="1"/>
      <c r="C3435" s="16"/>
      <c r="D3435" s="1"/>
      <c r="E3435" s="1"/>
      <c r="F3435" s="1"/>
      <c r="G3435" s="1"/>
      <c r="H3435" s="11"/>
      <c r="I3435" s="11"/>
      <c r="J3435" s="11"/>
      <c r="K3435" s="2"/>
      <c r="L3435" s="2"/>
      <c r="M3435" s="1"/>
    </row>
    <row r="3436" spans="1:13" x14ac:dyDescent="0.2">
      <c r="A3436" s="1"/>
      <c r="B3436" s="1"/>
      <c r="C3436" s="16"/>
      <c r="D3436" s="1"/>
      <c r="E3436" s="1"/>
      <c r="F3436" s="1"/>
      <c r="G3436" s="1"/>
      <c r="H3436" s="11"/>
      <c r="I3436" s="11"/>
      <c r="J3436" s="11"/>
      <c r="K3436" s="2"/>
      <c r="L3436" s="2"/>
      <c r="M3436" s="1"/>
    </row>
    <row r="3437" spans="1:13" x14ac:dyDescent="0.2">
      <c r="A3437" s="1"/>
      <c r="B3437" s="1"/>
      <c r="C3437" s="16"/>
      <c r="D3437" s="1"/>
      <c r="E3437" s="1"/>
      <c r="F3437" s="1"/>
      <c r="G3437" s="1"/>
      <c r="H3437" s="11"/>
      <c r="I3437" s="11"/>
      <c r="J3437" s="11"/>
      <c r="K3437" s="2"/>
      <c r="L3437" s="2"/>
      <c r="M3437" s="1"/>
    </row>
    <row r="3438" spans="1:13" x14ac:dyDescent="0.2">
      <c r="A3438" s="1"/>
      <c r="B3438" s="1"/>
      <c r="C3438" s="16"/>
      <c r="D3438" s="1"/>
      <c r="E3438" s="1"/>
      <c r="F3438" s="1"/>
      <c r="G3438" s="1"/>
      <c r="H3438" s="11"/>
      <c r="I3438" s="11"/>
      <c r="J3438" s="11"/>
      <c r="K3438" s="2"/>
      <c r="L3438" s="2"/>
      <c r="M3438" s="1"/>
    </row>
    <row r="3439" spans="1:13" x14ac:dyDescent="0.2">
      <c r="A3439" s="1"/>
      <c r="B3439" s="1"/>
      <c r="C3439" s="16"/>
      <c r="D3439" s="1"/>
      <c r="E3439" s="1"/>
      <c r="F3439" s="1"/>
      <c r="G3439" s="1"/>
      <c r="H3439" s="11"/>
      <c r="I3439" s="11"/>
      <c r="J3439" s="11"/>
      <c r="K3439" s="2"/>
      <c r="L3439" s="2"/>
      <c r="M3439" s="1"/>
    </row>
    <row r="3440" spans="1:13" x14ac:dyDescent="0.2">
      <c r="A3440" s="1"/>
      <c r="B3440" s="1"/>
      <c r="C3440" s="16"/>
      <c r="D3440" s="1"/>
      <c r="E3440" s="1"/>
      <c r="F3440" s="1"/>
      <c r="G3440" s="1"/>
      <c r="H3440" s="11"/>
      <c r="I3440" s="11"/>
      <c r="J3440" s="11"/>
      <c r="K3440" s="2"/>
      <c r="L3440" s="2"/>
      <c r="M3440" s="1"/>
    </row>
    <row r="3441" spans="1:13" x14ac:dyDescent="0.2">
      <c r="A3441" s="1"/>
      <c r="B3441" s="1"/>
      <c r="C3441" s="16"/>
      <c r="D3441" s="1"/>
      <c r="E3441" s="1"/>
      <c r="F3441" s="1"/>
      <c r="G3441" s="1"/>
      <c r="H3441" s="11"/>
      <c r="I3441" s="11"/>
      <c r="J3441" s="11"/>
      <c r="K3441" s="2"/>
      <c r="L3441" s="2"/>
      <c r="M3441" s="1"/>
    </row>
    <row r="3442" spans="1:13" x14ac:dyDescent="0.2">
      <c r="A3442" s="1"/>
      <c r="B3442" s="1"/>
      <c r="C3442" s="16"/>
      <c r="D3442" s="1"/>
      <c r="E3442" s="1"/>
      <c r="F3442" s="1"/>
      <c r="G3442" s="1"/>
      <c r="H3442" s="11"/>
      <c r="I3442" s="11"/>
      <c r="J3442" s="11"/>
      <c r="K3442" s="2"/>
      <c r="L3442" s="2"/>
      <c r="M3442" s="1"/>
    </row>
    <row r="3443" spans="1:13" x14ac:dyDescent="0.2">
      <c r="A3443" s="1"/>
      <c r="B3443" s="1"/>
      <c r="C3443" s="16"/>
      <c r="D3443" s="1"/>
      <c r="E3443" s="1"/>
      <c r="F3443" s="1"/>
      <c r="G3443" s="1"/>
      <c r="H3443" s="11"/>
      <c r="I3443" s="11"/>
      <c r="J3443" s="11"/>
      <c r="K3443" s="2"/>
      <c r="L3443" s="2"/>
      <c r="M3443" s="1"/>
    </row>
    <row r="3444" spans="1:13" x14ac:dyDescent="0.2">
      <c r="A3444" s="1"/>
      <c r="B3444" s="1"/>
      <c r="C3444" s="16"/>
      <c r="D3444" s="1"/>
      <c r="E3444" s="1"/>
      <c r="F3444" s="1"/>
      <c r="G3444" s="1"/>
      <c r="H3444" s="11"/>
      <c r="I3444" s="11"/>
      <c r="J3444" s="11"/>
      <c r="K3444" s="2"/>
      <c r="L3444" s="2"/>
      <c r="M3444" s="1"/>
    </row>
    <row r="3445" spans="1:13" x14ac:dyDescent="0.2">
      <c r="A3445" s="1"/>
      <c r="B3445" s="1"/>
      <c r="C3445" s="16"/>
      <c r="D3445" s="1"/>
      <c r="E3445" s="1"/>
      <c r="F3445" s="1"/>
      <c r="G3445" s="1"/>
      <c r="H3445" s="11"/>
      <c r="I3445" s="11"/>
      <c r="J3445" s="11"/>
      <c r="K3445" s="2"/>
      <c r="L3445" s="2"/>
      <c r="M3445" s="1"/>
    </row>
    <row r="3446" spans="1:13" x14ac:dyDescent="0.2">
      <c r="A3446" s="1"/>
      <c r="B3446" s="1"/>
      <c r="C3446" s="16"/>
      <c r="D3446" s="1"/>
      <c r="E3446" s="1"/>
      <c r="F3446" s="1"/>
      <c r="G3446" s="1"/>
      <c r="H3446" s="11"/>
      <c r="I3446" s="11"/>
      <c r="J3446" s="11"/>
      <c r="K3446" s="2"/>
      <c r="L3446" s="2"/>
      <c r="M3446" s="1"/>
    </row>
    <row r="3447" spans="1:13" x14ac:dyDescent="0.2">
      <c r="A3447" s="1"/>
      <c r="B3447" s="1"/>
      <c r="C3447" s="16"/>
      <c r="D3447" s="1"/>
      <c r="E3447" s="1"/>
      <c r="F3447" s="1"/>
      <c r="G3447" s="1"/>
      <c r="H3447" s="11"/>
      <c r="I3447" s="11"/>
      <c r="J3447" s="11"/>
      <c r="K3447" s="2"/>
      <c r="L3447" s="2"/>
      <c r="M3447" s="1"/>
    </row>
    <row r="3448" spans="1:13" x14ac:dyDescent="0.2">
      <c r="A3448" s="1"/>
      <c r="B3448" s="1"/>
      <c r="C3448" s="16"/>
      <c r="D3448" s="1"/>
      <c r="E3448" s="1"/>
      <c r="F3448" s="1"/>
      <c r="G3448" s="1"/>
      <c r="H3448" s="11"/>
      <c r="I3448" s="11"/>
      <c r="J3448" s="11"/>
      <c r="K3448" s="2"/>
      <c r="L3448" s="2"/>
      <c r="M3448" s="1"/>
    </row>
    <row r="3449" spans="1:13" x14ac:dyDescent="0.2">
      <c r="A3449" s="1"/>
      <c r="B3449" s="1"/>
      <c r="C3449" s="16"/>
      <c r="D3449" s="1"/>
      <c r="E3449" s="1"/>
      <c r="F3449" s="1"/>
      <c r="G3449" s="1"/>
      <c r="H3449" s="11"/>
      <c r="I3449" s="11"/>
      <c r="J3449" s="11"/>
      <c r="K3449" s="2"/>
      <c r="L3449" s="2"/>
      <c r="M3449" s="1"/>
    </row>
    <row r="3450" spans="1:13" x14ac:dyDescent="0.2">
      <c r="A3450" s="1"/>
      <c r="B3450" s="1"/>
      <c r="C3450" s="16"/>
      <c r="D3450" s="1"/>
      <c r="E3450" s="1"/>
      <c r="F3450" s="1"/>
      <c r="G3450" s="1"/>
      <c r="H3450" s="11"/>
      <c r="I3450" s="11"/>
      <c r="J3450" s="11"/>
      <c r="K3450" s="2"/>
      <c r="L3450" s="2"/>
      <c r="M3450" s="1"/>
    </row>
    <row r="3451" spans="1:13" x14ac:dyDescent="0.2">
      <c r="A3451" s="1"/>
      <c r="B3451" s="1"/>
      <c r="C3451" s="16"/>
      <c r="D3451" s="1"/>
      <c r="E3451" s="1"/>
      <c r="F3451" s="1"/>
      <c r="G3451" s="1"/>
      <c r="H3451" s="11"/>
      <c r="I3451" s="11"/>
      <c r="J3451" s="11"/>
      <c r="K3451" s="2"/>
      <c r="L3451" s="2"/>
      <c r="M3451" s="1"/>
    </row>
    <row r="3452" spans="1:13" x14ac:dyDescent="0.2">
      <c r="A3452" s="1"/>
      <c r="B3452" s="1"/>
      <c r="C3452" s="16"/>
      <c r="D3452" s="1"/>
      <c r="E3452" s="1"/>
      <c r="F3452" s="1"/>
      <c r="G3452" s="1"/>
      <c r="H3452" s="11"/>
      <c r="I3452" s="11"/>
      <c r="J3452" s="11"/>
      <c r="K3452" s="2"/>
      <c r="L3452" s="2"/>
      <c r="M3452" s="1"/>
    </row>
    <row r="3453" spans="1:13" x14ac:dyDescent="0.2">
      <c r="A3453" s="1"/>
      <c r="B3453" s="1"/>
      <c r="C3453" s="16"/>
      <c r="D3453" s="1"/>
      <c r="E3453" s="1"/>
      <c r="F3453" s="1"/>
      <c r="G3453" s="1"/>
      <c r="H3453" s="11"/>
      <c r="I3453" s="11"/>
      <c r="J3453" s="11"/>
      <c r="K3453" s="2"/>
      <c r="L3453" s="2"/>
      <c r="M3453" s="1"/>
    </row>
    <row r="3454" spans="1:13" x14ac:dyDescent="0.2">
      <c r="A3454" s="1"/>
      <c r="B3454" s="1"/>
      <c r="C3454" s="16"/>
      <c r="D3454" s="1"/>
      <c r="E3454" s="1"/>
      <c r="F3454" s="1"/>
      <c r="G3454" s="1"/>
      <c r="H3454" s="11"/>
      <c r="I3454" s="11"/>
      <c r="J3454" s="11"/>
      <c r="K3454" s="2"/>
      <c r="L3454" s="2"/>
      <c r="M3454" s="1"/>
    </row>
    <row r="3455" spans="1:13" x14ac:dyDescent="0.2">
      <c r="A3455" s="1"/>
      <c r="B3455" s="1"/>
      <c r="C3455" s="16"/>
      <c r="D3455" s="1"/>
      <c r="E3455" s="1"/>
      <c r="F3455" s="1"/>
      <c r="G3455" s="1"/>
      <c r="H3455" s="11"/>
      <c r="I3455" s="11"/>
      <c r="J3455" s="11"/>
      <c r="K3455" s="2"/>
      <c r="L3455" s="2"/>
      <c r="M3455" s="1"/>
    </row>
    <row r="3456" spans="1:13" x14ac:dyDescent="0.2">
      <c r="A3456" s="1"/>
      <c r="B3456" s="1"/>
      <c r="C3456" s="16"/>
      <c r="D3456" s="1"/>
      <c r="E3456" s="1"/>
      <c r="F3456" s="1"/>
      <c r="G3456" s="1"/>
      <c r="H3456" s="11"/>
      <c r="I3456" s="11"/>
      <c r="J3456" s="11"/>
      <c r="K3456" s="2"/>
      <c r="L3456" s="2"/>
      <c r="M3456" s="1"/>
    </row>
    <row r="3457" spans="1:13" x14ac:dyDescent="0.2">
      <c r="A3457" s="1"/>
      <c r="B3457" s="1"/>
      <c r="C3457" s="16"/>
      <c r="D3457" s="1"/>
      <c r="E3457" s="1"/>
      <c r="F3457" s="1"/>
      <c r="G3457" s="1"/>
      <c r="H3457" s="11"/>
      <c r="I3457" s="11"/>
      <c r="J3457" s="11"/>
      <c r="K3457" s="2"/>
      <c r="L3457" s="2"/>
      <c r="M3457" s="1"/>
    </row>
    <row r="3458" spans="1:13" x14ac:dyDescent="0.2">
      <c r="A3458" s="1"/>
      <c r="B3458" s="1"/>
      <c r="C3458" s="16"/>
      <c r="D3458" s="1"/>
      <c r="E3458" s="1"/>
      <c r="F3458" s="1"/>
      <c r="G3458" s="1"/>
      <c r="H3458" s="11"/>
      <c r="I3458" s="11"/>
      <c r="J3458" s="11"/>
      <c r="K3458" s="2"/>
      <c r="L3458" s="2"/>
      <c r="M3458" s="1"/>
    </row>
    <row r="3459" spans="1:13" x14ac:dyDescent="0.2">
      <c r="A3459" s="1"/>
      <c r="B3459" s="1"/>
      <c r="C3459" s="16"/>
      <c r="D3459" s="1"/>
      <c r="E3459" s="1"/>
      <c r="F3459" s="1"/>
      <c r="G3459" s="1"/>
      <c r="H3459" s="11"/>
      <c r="I3459" s="11"/>
      <c r="J3459" s="11"/>
      <c r="K3459" s="2"/>
      <c r="L3459" s="2"/>
      <c r="M3459" s="1"/>
    </row>
    <row r="3460" spans="1:13" x14ac:dyDescent="0.2">
      <c r="A3460" s="1"/>
      <c r="B3460" s="1"/>
      <c r="C3460" s="16"/>
      <c r="D3460" s="1"/>
      <c r="E3460" s="1"/>
      <c r="F3460" s="1"/>
      <c r="G3460" s="1"/>
      <c r="H3460" s="11"/>
      <c r="I3460" s="11"/>
      <c r="J3460" s="11"/>
      <c r="K3460" s="2"/>
      <c r="L3460" s="2"/>
      <c r="M3460" s="1"/>
    </row>
    <row r="3461" spans="1:13" x14ac:dyDescent="0.2">
      <c r="A3461" s="1"/>
      <c r="B3461" s="1"/>
      <c r="C3461" s="16"/>
      <c r="D3461" s="1"/>
      <c r="E3461" s="1"/>
      <c r="F3461" s="1"/>
      <c r="G3461" s="1"/>
      <c r="H3461" s="11"/>
      <c r="I3461" s="11"/>
      <c r="J3461" s="11"/>
      <c r="K3461" s="2"/>
      <c r="L3461" s="2"/>
      <c r="M3461" s="1"/>
    </row>
    <row r="3462" spans="1:13" x14ac:dyDescent="0.2">
      <c r="A3462" s="1"/>
      <c r="B3462" s="1"/>
      <c r="C3462" s="16"/>
      <c r="D3462" s="1"/>
      <c r="E3462" s="1"/>
      <c r="F3462" s="1"/>
      <c r="G3462" s="1"/>
      <c r="H3462" s="11"/>
      <c r="I3462" s="11"/>
      <c r="J3462" s="11"/>
      <c r="K3462" s="2"/>
      <c r="L3462" s="2"/>
      <c r="M3462" s="1"/>
    </row>
    <row r="3463" spans="1:13" x14ac:dyDescent="0.2">
      <c r="A3463" s="1"/>
      <c r="B3463" s="1"/>
      <c r="C3463" s="16"/>
      <c r="D3463" s="1"/>
      <c r="E3463" s="1"/>
      <c r="F3463" s="1"/>
      <c r="G3463" s="1"/>
      <c r="H3463" s="11"/>
      <c r="I3463" s="11"/>
      <c r="J3463" s="11"/>
      <c r="K3463" s="2"/>
      <c r="L3463" s="2"/>
      <c r="M3463" s="1"/>
    </row>
    <row r="3464" spans="1:13" x14ac:dyDescent="0.2">
      <c r="A3464" s="1"/>
      <c r="B3464" s="1"/>
      <c r="C3464" s="16"/>
      <c r="D3464" s="1"/>
      <c r="E3464" s="1"/>
      <c r="F3464" s="1"/>
      <c r="G3464" s="1"/>
      <c r="H3464" s="11"/>
      <c r="I3464" s="11"/>
      <c r="J3464" s="11"/>
      <c r="K3464" s="2"/>
      <c r="L3464" s="2"/>
      <c r="M3464" s="1"/>
    </row>
    <row r="3465" spans="1:13" x14ac:dyDescent="0.2">
      <c r="A3465" s="1"/>
      <c r="B3465" s="1"/>
      <c r="C3465" s="16"/>
      <c r="D3465" s="1"/>
      <c r="E3465" s="1"/>
      <c r="F3465" s="1"/>
      <c r="G3465" s="1"/>
      <c r="H3465" s="11"/>
      <c r="I3465" s="11"/>
      <c r="J3465" s="11"/>
      <c r="K3465" s="2"/>
      <c r="L3465" s="2"/>
      <c r="M3465" s="1"/>
    </row>
    <row r="3466" spans="1:13" x14ac:dyDescent="0.2">
      <c r="A3466" s="1"/>
      <c r="B3466" s="1"/>
      <c r="C3466" s="16"/>
      <c r="D3466" s="1"/>
      <c r="E3466" s="1"/>
      <c r="F3466" s="1"/>
      <c r="G3466" s="1"/>
      <c r="H3466" s="11"/>
      <c r="I3466" s="11"/>
      <c r="J3466" s="11"/>
      <c r="K3466" s="2"/>
      <c r="L3466" s="2"/>
      <c r="M3466" s="1"/>
    </row>
    <row r="3467" spans="1:13" x14ac:dyDescent="0.2">
      <c r="A3467" s="1"/>
      <c r="B3467" s="1"/>
      <c r="C3467" s="16"/>
      <c r="D3467" s="1"/>
      <c r="E3467" s="1"/>
      <c r="F3467" s="1"/>
      <c r="G3467" s="1"/>
      <c r="H3467" s="11"/>
      <c r="I3467" s="11"/>
      <c r="J3467" s="11"/>
      <c r="K3467" s="2"/>
      <c r="L3467" s="2"/>
      <c r="M3467" s="1"/>
    </row>
    <row r="3468" spans="1:13" x14ac:dyDescent="0.2">
      <c r="A3468" s="1"/>
      <c r="B3468" s="1"/>
      <c r="C3468" s="16"/>
      <c r="D3468" s="1"/>
      <c r="E3468" s="1"/>
      <c r="F3468" s="1"/>
      <c r="G3468" s="1"/>
      <c r="H3468" s="11"/>
      <c r="I3468" s="11"/>
      <c r="J3468" s="11"/>
      <c r="K3468" s="2"/>
      <c r="L3468" s="2"/>
      <c r="M3468" s="1"/>
    </row>
    <row r="3469" spans="1:13" x14ac:dyDescent="0.2">
      <c r="A3469" s="1"/>
      <c r="B3469" s="1"/>
      <c r="C3469" s="16"/>
      <c r="D3469" s="1"/>
      <c r="E3469" s="1"/>
      <c r="F3469" s="1"/>
      <c r="G3469" s="1"/>
      <c r="H3469" s="11"/>
      <c r="I3469" s="11"/>
      <c r="J3469" s="11"/>
      <c r="K3469" s="2"/>
      <c r="L3469" s="2"/>
      <c r="M3469" s="1"/>
    </row>
    <row r="3470" spans="1:13" x14ac:dyDescent="0.2">
      <c r="A3470" s="1"/>
      <c r="B3470" s="1"/>
      <c r="C3470" s="16"/>
      <c r="D3470" s="1"/>
      <c r="E3470" s="1"/>
      <c r="F3470" s="1"/>
      <c r="G3470" s="1"/>
      <c r="H3470" s="11"/>
      <c r="I3470" s="11"/>
      <c r="J3470" s="11"/>
      <c r="K3470" s="2"/>
      <c r="L3470" s="2"/>
      <c r="M3470" s="1"/>
    </row>
    <row r="3471" spans="1:13" x14ac:dyDescent="0.2">
      <c r="A3471" s="1"/>
      <c r="B3471" s="1"/>
      <c r="C3471" s="16"/>
      <c r="D3471" s="1"/>
      <c r="E3471" s="1"/>
      <c r="F3471" s="1"/>
      <c r="G3471" s="1"/>
      <c r="H3471" s="11"/>
      <c r="I3471" s="11"/>
      <c r="J3471" s="11"/>
      <c r="K3471" s="2"/>
      <c r="L3471" s="2"/>
      <c r="M3471" s="1"/>
    </row>
    <row r="3472" spans="1:13" x14ac:dyDescent="0.2">
      <c r="A3472" s="1"/>
      <c r="B3472" s="1"/>
      <c r="C3472" s="16"/>
      <c r="D3472" s="1"/>
      <c r="E3472" s="1"/>
      <c r="F3472" s="1"/>
      <c r="G3472" s="1"/>
      <c r="H3472" s="11"/>
      <c r="I3472" s="11"/>
      <c r="J3472" s="11"/>
      <c r="K3472" s="2"/>
      <c r="L3472" s="2"/>
      <c r="M3472" s="1"/>
    </row>
    <row r="3473" spans="1:13" x14ac:dyDescent="0.2">
      <c r="A3473" s="1"/>
      <c r="B3473" s="1"/>
      <c r="C3473" s="16"/>
      <c r="D3473" s="1"/>
      <c r="E3473" s="1"/>
      <c r="F3473" s="1"/>
      <c r="G3473" s="1"/>
      <c r="H3473" s="11"/>
      <c r="I3473" s="11"/>
      <c r="J3473" s="11"/>
      <c r="K3473" s="2"/>
      <c r="L3473" s="2"/>
      <c r="M3473" s="1"/>
    </row>
    <row r="3474" spans="1:13" x14ac:dyDescent="0.2">
      <c r="A3474" s="1"/>
      <c r="B3474" s="1"/>
      <c r="C3474" s="16"/>
      <c r="D3474" s="1"/>
      <c r="E3474" s="1"/>
      <c r="F3474" s="1"/>
      <c r="G3474" s="1"/>
      <c r="H3474" s="11"/>
      <c r="I3474" s="11"/>
      <c r="J3474" s="11"/>
      <c r="K3474" s="2"/>
      <c r="L3474" s="2"/>
      <c r="M3474" s="1"/>
    </row>
    <row r="3475" spans="1:13" x14ac:dyDescent="0.2">
      <c r="A3475" s="1"/>
      <c r="B3475" s="1"/>
      <c r="C3475" s="16"/>
      <c r="D3475" s="1"/>
      <c r="E3475" s="1"/>
      <c r="F3475" s="1"/>
      <c r="G3475" s="1"/>
      <c r="H3475" s="11"/>
      <c r="I3475" s="11"/>
      <c r="J3475" s="11"/>
      <c r="K3475" s="2"/>
      <c r="L3475" s="2"/>
      <c r="M3475" s="1"/>
    </row>
    <row r="3476" spans="1:13" x14ac:dyDescent="0.2">
      <c r="A3476" s="1"/>
      <c r="B3476" s="1"/>
      <c r="C3476" s="16"/>
      <c r="D3476" s="1"/>
      <c r="E3476" s="1"/>
      <c r="F3476" s="1"/>
      <c r="G3476" s="1"/>
      <c r="H3476" s="11"/>
      <c r="I3476" s="11"/>
      <c r="J3476" s="11"/>
      <c r="K3476" s="2"/>
      <c r="L3476" s="2"/>
      <c r="M3476" s="1"/>
    </row>
    <row r="3477" spans="1:13" x14ac:dyDescent="0.2">
      <c r="A3477" s="1"/>
      <c r="B3477" s="1"/>
      <c r="C3477" s="16"/>
      <c r="D3477" s="1"/>
      <c r="E3477" s="1"/>
      <c r="F3477" s="1"/>
      <c r="G3477" s="1"/>
      <c r="H3477" s="11"/>
      <c r="I3477" s="11"/>
      <c r="J3477" s="11"/>
      <c r="K3477" s="2"/>
      <c r="L3477" s="2"/>
      <c r="M3477" s="1"/>
    </row>
    <row r="3478" spans="1:13" x14ac:dyDescent="0.2">
      <c r="A3478" s="1"/>
      <c r="B3478" s="1"/>
      <c r="C3478" s="16"/>
      <c r="D3478" s="1"/>
      <c r="E3478" s="1"/>
      <c r="F3478" s="1"/>
      <c r="G3478" s="1"/>
      <c r="H3478" s="11"/>
      <c r="I3478" s="11"/>
      <c r="J3478" s="11"/>
      <c r="K3478" s="2"/>
      <c r="L3478" s="2"/>
      <c r="M3478" s="1"/>
    </row>
    <row r="3479" spans="1:13" x14ac:dyDescent="0.2">
      <c r="A3479" s="1"/>
      <c r="B3479" s="1"/>
      <c r="C3479" s="16"/>
      <c r="D3479" s="1"/>
      <c r="E3479" s="1"/>
      <c r="F3479" s="1"/>
      <c r="G3479" s="1"/>
      <c r="H3479" s="11"/>
      <c r="I3479" s="11"/>
      <c r="J3479" s="11"/>
      <c r="K3479" s="2"/>
      <c r="L3479" s="2"/>
      <c r="M3479" s="1"/>
    </row>
    <row r="3480" spans="1:13" x14ac:dyDescent="0.2">
      <c r="A3480" s="1"/>
      <c r="B3480" s="1"/>
      <c r="C3480" s="16"/>
      <c r="D3480" s="1"/>
      <c r="E3480" s="1"/>
      <c r="F3480" s="1"/>
      <c r="G3480" s="1"/>
      <c r="H3480" s="11"/>
      <c r="I3480" s="11"/>
      <c r="J3480" s="11"/>
      <c r="K3480" s="2"/>
      <c r="L3480" s="2"/>
      <c r="M3480" s="1"/>
    </row>
    <row r="3481" spans="1:13" x14ac:dyDescent="0.2">
      <c r="A3481" s="1"/>
      <c r="B3481" s="1"/>
      <c r="C3481" s="16"/>
      <c r="D3481" s="1"/>
      <c r="E3481" s="1"/>
      <c r="F3481" s="1"/>
      <c r="G3481" s="1"/>
      <c r="H3481" s="11"/>
      <c r="I3481" s="11"/>
      <c r="J3481" s="11"/>
      <c r="K3481" s="2"/>
      <c r="L3481" s="2"/>
      <c r="M3481" s="1"/>
    </row>
    <row r="3482" spans="1:13" x14ac:dyDescent="0.2">
      <c r="A3482" s="1"/>
      <c r="B3482" s="1"/>
      <c r="C3482" s="16"/>
      <c r="D3482" s="1"/>
      <c r="E3482" s="1"/>
      <c r="F3482" s="1"/>
      <c r="G3482" s="1"/>
      <c r="H3482" s="11"/>
      <c r="I3482" s="11"/>
      <c r="J3482" s="11"/>
      <c r="K3482" s="2"/>
      <c r="L3482" s="2"/>
      <c r="M3482" s="1"/>
    </row>
    <row r="3483" spans="1:13" x14ac:dyDescent="0.2">
      <c r="A3483" s="1"/>
      <c r="B3483" s="1"/>
      <c r="C3483" s="16"/>
      <c r="D3483" s="1"/>
      <c r="E3483" s="1"/>
      <c r="F3483" s="1"/>
      <c r="G3483" s="1"/>
      <c r="H3483" s="11"/>
      <c r="I3483" s="11"/>
      <c r="J3483" s="11"/>
      <c r="K3483" s="2"/>
      <c r="L3483" s="2"/>
      <c r="M3483" s="1"/>
    </row>
    <row r="3484" spans="1:13" x14ac:dyDescent="0.2">
      <c r="A3484" s="1"/>
      <c r="B3484" s="1"/>
      <c r="C3484" s="16"/>
      <c r="D3484" s="1"/>
      <c r="E3484" s="1"/>
      <c r="F3484" s="1"/>
      <c r="G3484" s="1"/>
      <c r="H3484" s="11"/>
      <c r="I3484" s="11"/>
      <c r="J3484" s="11"/>
      <c r="K3484" s="2"/>
      <c r="L3484" s="2"/>
      <c r="M3484" s="1"/>
    </row>
    <row r="3485" spans="1:13" x14ac:dyDescent="0.2">
      <c r="A3485" s="1"/>
      <c r="B3485" s="1"/>
      <c r="C3485" s="16"/>
      <c r="D3485" s="1"/>
      <c r="E3485" s="1"/>
      <c r="F3485" s="1"/>
      <c r="G3485" s="1"/>
      <c r="H3485" s="11"/>
      <c r="I3485" s="11"/>
      <c r="J3485" s="11"/>
      <c r="K3485" s="2"/>
      <c r="L3485" s="2"/>
      <c r="M3485" s="1"/>
    </row>
    <row r="3486" spans="1:13" x14ac:dyDescent="0.2">
      <c r="A3486" s="1"/>
      <c r="B3486" s="1"/>
      <c r="C3486" s="16"/>
      <c r="D3486" s="1"/>
      <c r="E3486" s="1"/>
      <c r="F3486" s="1"/>
      <c r="G3486" s="1"/>
      <c r="H3486" s="11"/>
      <c r="I3486" s="11"/>
      <c r="J3486" s="11"/>
      <c r="K3486" s="2"/>
      <c r="L3486" s="2"/>
      <c r="M3486" s="1"/>
    </row>
    <row r="3487" spans="1:13" x14ac:dyDescent="0.2">
      <c r="A3487" s="1"/>
      <c r="B3487" s="1"/>
      <c r="C3487" s="16"/>
      <c r="D3487" s="1"/>
      <c r="E3487" s="1"/>
      <c r="F3487" s="1"/>
      <c r="G3487" s="1"/>
      <c r="H3487" s="11"/>
      <c r="I3487" s="11"/>
      <c r="J3487" s="11"/>
      <c r="K3487" s="2"/>
      <c r="L3487" s="2"/>
      <c r="M3487" s="1"/>
    </row>
    <row r="3488" spans="1:13" x14ac:dyDescent="0.2">
      <c r="A3488" s="1"/>
      <c r="B3488" s="1"/>
      <c r="C3488" s="16"/>
      <c r="D3488" s="1"/>
      <c r="E3488" s="1"/>
      <c r="F3488" s="1"/>
      <c r="G3488" s="1"/>
      <c r="H3488" s="11"/>
      <c r="I3488" s="11"/>
      <c r="J3488" s="11"/>
      <c r="K3488" s="2"/>
      <c r="L3488" s="2"/>
      <c r="M3488" s="1"/>
    </row>
    <row r="3489" spans="1:13" x14ac:dyDescent="0.2">
      <c r="A3489" s="1"/>
      <c r="B3489" s="1"/>
      <c r="C3489" s="16"/>
      <c r="D3489" s="1"/>
      <c r="E3489" s="1"/>
      <c r="F3489" s="1"/>
      <c r="G3489" s="1"/>
      <c r="H3489" s="11"/>
      <c r="I3489" s="11"/>
      <c r="J3489" s="11"/>
      <c r="K3489" s="2"/>
      <c r="L3489" s="2"/>
      <c r="M3489" s="1"/>
    </row>
    <row r="3490" spans="1:13" x14ac:dyDescent="0.2">
      <c r="A3490" s="1"/>
      <c r="B3490" s="1"/>
      <c r="C3490" s="16"/>
      <c r="D3490" s="1"/>
      <c r="E3490" s="1"/>
      <c r="F3490" s="1"/>
      <c r="G3490" s="1"/>
      <c r="H3490" s="11"/>
      <c r="I3490" s="11"/>
      <c r="J3490" s="11"/>
      <c r="K3490" s="2"/>
      <c r="L3490" s="2"/>
      <c r="M3490" s="1"/>
    </row>
    <row r="3491" spans="1:13" x14ac:dyDescent="0.2">
      <c r="A3491" s="1"/>
      <c r="B3491" s="1"/>
      <c r="C3491" s="16"/>
      <c r="D3491" s="1"/>
      <c r="E3491" s="1"/>
      <c r="F3491" s="1"/>
      <c r="G3491" s="1"/>
      <c r="H3491" s="11"/>
      <c r="I3491" s="11"/>
      <c r="J3491" s="11"/>
      <c r="K3491" s="2"/>
      <c r="L3491" s="2"/>
      <c r="M3491" s="1"/>
    </row>
    <row r="3492" spans="1:13" x14ac:dyDescent="0.2">
      <c r="A3492" s="1"/>
      <c r="B3492" s="1"/>
      <c r="C3492" s="16"/>
      <c r="D3492" s="1"/>
      <c r="E3492" s="1"/>
      <c r="F3492" s="1"/>
      <c r="G3492" s="1"/>
      <c r="H3492" s="11"/>
      <c r="I3492" s="11"/>
      <c r="J3492" s="11"/>
      <c r="K3492" s="2"/>
      <c r="L3492" s="2"/>
      <c r="M3492" s="1"/>
    </row>
    <row r="3493" spans="1:13" x14ac:dyDescent="0.2">
      <c r="A3493" s="1"/>
      <c r="B3493" s="1"/>
      <c r="C3493" s="16"/>
      <c r="D3493" s="1"/>
      <c r="E3493" s="1"/>
      <c r="F3493" s="1"/>
      <c r="G3493" s="1"/>
      <c r="H3493" s="11"/>
      <c r="I3493" s="11"/>
      <c r="J3493" s="11"/>
      <c r="K3493" s="2"/>
      <c r="L3493" s="2"/>
      <c r="M3493" s="1"/>
    </row>
    <row r="3494" spans="1:13" x14ac:dyDescent="0.2">
      <c r="A3494" s="1"/>
      <c r="B3494" s="1"/>
      <c r="C3494" s="16"/>
      <c r="D3494" s="1"/>
      <c r="E3494" s="1"/>
      <c r="F3494" s="1"/>
      <c r="G3494" s="1"/>
      <c r="H3494" s="11"/>
      <c r="I3494" s="11"/>
      <c r="J3494" s="11"/>
      <c r="K3494" s="2"/>
      <c r="L3494" s="2"/>
      <c r="M3494" s="1"/>
    </row>
    <row r="3495" spans="1:13" x14ac:dyDescent="0.2">
      <c r="A3495" s="1"/>
      <c r="B3495" s="1"/>
      <c r="C3495" s="16"/>
      <c r="D3495" s="1"/>
      <c r="E3495" s="1"/>
      <c r="F3495" s="1"/>
      <c r="G3495" s="1"/>
      <c r="H3495" s="11"/>
      <c r="I3495" s="11"/>
      <c r="J3495" s="11"/>
      <c r="K3495" s="2"/>
      <c r="L3495" s="2"/>
      <c r="M3495" s="1"/>
    </row>
    <row r="3496" spans="1:13" x14ac:dyDescent="0.2">
      <c r="A3496" s="1"/>
      <c r="B3496" s="1"/>
      <c r="C3496" s="16"/>
      <c r="D3496" s="1"/>
      <c r="E3496" s="1"/>
      <c r="F3496" s="1"/>
      <c r="G3496" s="1"/>
      <c r="H3496" s="11"/>
      <c r="I3496" s="11"/>
      <c r="J3496" s="11"/>
      <c r="K3496" s="2"/>
      <c r="L3496" s="2"/>
      <c r="M3496" s="1"/>
    </row>
    <row r="3497" spans="1:13" x14ac:dyDescent="0.2">
      <c r="A3497" s="1"/>
      <c r="B3497" s="1"/>
      <c r="C3497" s="16"/>
      <c r="D3497" s="1"/>
      <c r="E3497" s="1"/>
      <c r="F3497" s="1"/>
      <c r="G3497" s="1"/>
      <c r="H3497" s="11"/>
      <c r="I3497" s="11"/>
      <c r="J3497" s="11"/>
      <c r="K3497" s="2"/>
      <c r="L3497" s="2"/>
      <c r="M3497" s="1"/>
    </row>
    <row r="3498" spans="1:13" x14ac:dyDescent="0.2">
      <c r="A3498" s="1"/>
      <c r="B3498" s="1"/>
      <c r="C3498" s="16"/>
      <c r="D3498" s="1"/>
      <c r="E3498" s="1"/>
      <c r="F3498" s="1"/>
      <c r="G3498" s="1"/>
      <c r="H3498" s="11"/>
      <c r="I3498" s="11"/>
      <c r="J3498" s="11"/>
      <c r="K3498" s="2"/>
      <c r="L3498" s="2"/>
      <c r="M3498" s="1"/>
    </row>
    <row r="3499" spans="1:13" x14ac:dyDescent="0.2">
      <c r="A3499" s="1"/>
      <c r="B3499" s="1"/>
      <c r="C3499" s="16"/>
      <c r="D3499" s="1"/>
      <c r="E3499" s="1"/>
      <c r="F3499" s="1"/>
      <c r="G3499" s="1"/>
      <c r="H3499" s="11"/>
      <c r="I3499" s="11"/>
      <c r="J3499" s="11"/>
      <c r="K3499" s="2"/>
      <c r="L3499" s="2"/>
      <c r="M3499" s="1"/>
    </row>
    <row r="3500" spans="1:13" x14ac:dyDescent="0.2">
      <c r="A3500" s="1"/>
      <c r="B3500" s="1"/>
      <c r="C3500" s="16"/>
      <c r="D3500" s="1"/>
      <c r="E3500" s="1"/>
      <c r="F3500" s="1"/>
      <c r="G3500" s="1"/>
      <c r="H3500" s="11"/>
      <c r="I3500" s="11"/>
      <c r="J3500" s="11"/>
      <c r="K3500" s="2"/>
      <c r="L3500" s="2"/>
      <c r="M3500" s="1"/>
    </row>
    <row r="3501" spans="1:13" x14ac:dyDescent="0.2">
      <c r="A3501" s="1"/>
      <c r="B3501" s="1"/>
      <c r="C3501" s="16"/>
      <c r="D3501" s="1"/>
      <c r="E3501" s="1"/>
      <c r="F3501" s="1"/>
      <c r="G3501" s="1"/>
      <c r="H3501" s="11"/>
      <c r="I3501" s="11"/>
      <c r="J3501" s="11"/>
      <c r="K3501" s="2"/>
      <c r="L3501" s="2"/>
      <c r="M3501" s="1"/>
    </row>
    <row r="3502" spans="1:13" x14ac:dyDescent="0.2">
      <c r="A3502" s="1"/>
      <c r="B3502" s="1"/>
      <c r="C3502" s="16"/>
      <c r="D3502" s="1"/>
      <c r="E3502" s="1"/>
      <c r="F3502" s="1"/>
      <c r="G3502" s="1"/>
      <c r="H3502" s="11"/>
      <c r="I3502" s="11"/>
      <c r="J3502" s="11"/>
      <c r="K3502" s="2"/>
      <c r="L3502" s="2"/>
      <c r="M3502" s="1"/>
    </row>
    <row r="3503" spans="1:13" x14ac:dyDescent="0.2">
      <c r="A3503" s="1"/>
      <c r="B3503" s="1"/>
      <c r="C3503" s="16"/>
      <c r="D3503" s="1"/>
      <c r="E3503" s="1"/>
      <c r="F3503" s="1"/>
      <c r="G3503" s="1"/>
      <c r="H3503" s="11"/>
      <c r="I3503" s="11"/>
      <c r="J3503" s="11"/>
      <c r="K3503" s="2"/>
      <c r="L3503" s="2"/>
      <c r="M3503" s="1"/>
    </row>
    <row r="3504" spans="1:13" x14ac:dyDescent="0.2">
      <c r="A3504" s="1"/>
      <c r="B3504" s="1"/>
      <c r="C3504" s="16"/>
      <c r="D3504" s="1"/>
      <c r="E3504" s="1"/>
      <c r="F3504" s="1"/>
      <c r="G3504" s="1"/>
      <c r="H3504" s="11"/>
      <c r="I3504" s="11"/>
      <c r="J3504" s="11"/>
      <c r="K3504" s="2"/>
      <c r="L3504" s="2"/>
      <c r="M3504" s="1"/>
    </row>
    <row r="3505" spans="1:13" x14ac:dyDescent="0.2">
      <c r="A3505" s="1"/>
      <c r="B3505" s="1"/>
      <c r="C3505" s="16"/>
      <c r="D3505" s="1"/>
      <c r="E3505" s="1"/>
      <c r="F3505" s="1"/>
      <c r="G3505" s="1"/>
      <c r="H3505" s="11"/>
      <c r="I3505" s="11"/>
      <c r="J3505" s="11"/>
      <c r="K3505" s="2"/>
      <c r="L3505" s="2"/>
      <c r="M3505" s="1"/>
    </row>
    <row r="3506" spans="1:13" x14ac:dyDescent="0.2">
      <c r="A3506" s="1"/>
      <c r="B3506" s="1"/>
      <c r="C3506" s="16"/>
      <c r="D3506" s="1"/>
      <c r="E3506" s="1"/>
      <c r="F3506" s="1"/>
      <c r="G3506" s="1"/>
      <c r="H3506" s="11"/>
      <c r="I3506" s="11"/>
      <c r="J3506" s="11"/>
      <c r="K3506" s="2"/>
      <c r="L3506" s="2"/>
      <c r="M3506" s="1"/>
    </row>
    <row r="3507" spans="1:13" x14ac:dyDescent="0.2">
      <c r="A3507" s="1"/>
      <c r="B3507" s="1"/>
      <c r="C3507" s="16"/>
      <c r="D3507" s="1"/>
      <c r="E3507" s="1"/>
      <c r="F3507" s="1"/>
      <c r="G3507" s="1"/>
      <c r="H3507" s="11"/>
      <c r="I3507" s="11"/>
      <c r="J3507" s="11"/>
      <c r="K3507" s="2"/>
      <c r="L3507" s="2"/>
      <c r="M3507" s="1"/>
    </row>
    <row r="3508" spans="1:13" x14ac:dyDescent="0.2">
      <c r="A3508" s="1"/>
      <c r="B3508" s="1"/>
      <c r="C3508" s="16"/>
      <c r="D3508" s="1"/>
      <c r="E3508" s="1"/>
      <c r="F3508" s="1"/>
      <c r="G3508" s="1"/>
      <c r="H3508" s="11"/>
      <c r="I3508" s="11"/>
      <c r="J3508" s="11"/>
      <c r="K3508" s="2"/>
      <c r="L3508" s="2"/>
      <c r="M3508" s="1"/>
    </row>
    <row r="3509" spans="1:13" x14ac:dyDescent="0.2">
      <c r="A3509" s="1"/>
      <c r="B3509" s="1"/>
      <c r="C3509" s="16"/>
      <c r="D3509" s="1"/>
      <c r="E3509" s="1"/>
      <c r="F3509" s="1"/>
      <c r="G3509" s="1"/>
      <c r="H3509" s="11"/>
      <c r="I3509" s="11"/>
      <c r="J3509" s="11"/>
      <c r="K3509" s="2"/>
      <c r="L3509" s="2"/>
      <c r="M3509" s="1"/>
    </row>
    <row r="3510" spans="1:13" x14ac:dyDescent="0.2">
      <c r="A3510" s="1"/>
      <c r="B3510" s="1"/>
      <c r="C3510" s="16"/>
      <c r="D3510" s="1"/>
      <c r="E3510" s="1"/>
      <c r="F3510" s="1"/>
      <c r="G3510" s="1"/>
      <c r="H3510" s="11"/>
      <c r="I3510" s="11"/>
      <c r="J3510" s="11"/>
      <c r="K3510" s="2"/>
      <c r="L3510" s="2"/>
      <c r="M3510" s="1"/>
    </row>
    <row r="3511" spans="1:13" x14ac:dyDescent="0.2">
      <c r="A3511" s="1"/>
      <c r="B3511" s="1"/>
      <c r="C3511" s="16"/>
      <c r="D3511" s="1"/>
      <c r="E3511" s="1"/>
      <c r="F3511" s="1"/>
      <c r="G3511" s="1"/>
      <c r="H3511" s="11"/>
      <c r="I3511" s="11"/>
      <c r="J3511" s="11"/>
      <c r="K3511" s="2"/>
      <c r="L3511" s="2"/>
      <c r="M3511" s="1"/>
    </row>
    <row r="3512" spans="1:13" x14ac:dyDescent="0.2">
      <c r="A3512" s="1"/>
      <c r="B3512" s="1"/>
      <c r="C3512" s="16"/>
      <c r="D3512" s="1"/>
      <c r="E3512" s="1"/>
      <c r="F3512" s="1"/>
      <c r="G3512" s="1"/>
      <c r="H3512" s="11"/>
      <c r="I3512" s="11"/>
      <c r="J3512" s="11"/>
      <c r="K3512" s="2"/>
      <c r="L3512" s="2"/>
      <c r="M3512" s="1"/>
    </row>
    <row r="3513" spans="1:13" x14ac:dyDescent="0.2">
      <c r="A3513" s="1"/>
      <c r="B3513" s="1"/>
      <c r="C3513" s="16"/>
      <c r="D3513" s="1"/>
      <c r="E3513" s="1"/>
      <c r="F3513" s="1"/>
      <c r="G3513" s="1"/>
      <c r="H3513" s="11"/>
      <c r="I3513" s="11"/>
      <c r="J3513" s="11"/>
      <c r="K3513" s="2"/>
      <c r="L3513" s="2"/>
      <c r="M3513" s="1"/>
    </row>
    <row r="3514" spans="1:13" x14ac:dyDescent="0.2">
      <c r="A3514" s="1"/>
      <c r="B3514" s="1"/>
      <c r="C3514" s="16"/>
      <c r="D3514" s="1"/>
      <c r="E3514" s="1"/>
      <c r="F3514" s="1"/>
      <c r="G3514" s="1"/>
      <c r="H3514" s="11"/>
      <c r="I3514" s="11"/>
      <c r="J3514" s="11"/>
      <c r="K3514" s="2"/>
      <c r="L3514" s="2"/>
      <c r="M3514" s="1"/>
    </row>
    <row r="3515" spans="1:13" x14ac:dyDescent="0.2">
      <c r="A3515" s="1"/>
      <c r="B3515" s="1"/>
      <c r="C3515" s="16"/>
      <c r="D3515" s="1"/>
      <c r="E3515" s="1"/>
      <c r="F3515" s="1"/>
      <c r="G3515" s="1"/>
      <c r="H3515" s="11"/>
      <c r="I3515" s="11"/>
      <c r="J3515" s="11"/>
      <c r="K3515" s="2"/>
      <c r="L3515" s="2"/>
      <c r="M3515" s="1"/>
    </row>
    <row r="3516" spans="1:13" x14ac:dyDescent="0.2">
      <c r="A3516" s="1"/>
      <c r="B3516" s="1"/>
      <c r="C3516" s="16"/>
      <c r="D3516" s="1"/>
      <c r="E3516" s="1"/>
      <c r="F3516" s="1"/>
      <c r="G3516" s="1"/>
      <c r="H3516" s="11"/>
      <c r="I3516" s="11"/>
      <c r="J3516" s="11"/>
      <c r="K3516" s="2"/>
      <c r="L3516" s="2"/>
      <c r="M3516" s="1"/>
    </row>
    <row r="3517" spans="1:13" x14ac:dyDescent="0.2">
      <c r="A3517" s="1"/>
      <c r="B3517" s="1"/>
      <c r="C3517" s="16"/>
      <c r="D3517" s="1"/>
      <c r="E3517" s="1"/>
      <c r="F3517" s="1"/>
      <c r="G3517" s="1"/>
      <c r="H3517" s="11"/>
      <c r="I3517" s="11"/>
      <c r="J3517" s="11"/>
      <c r="K3517" s="2"/>
      <c r="L3517" s="2"/>
      <c r="M3517" s="1"/>
    </row>
    <row r="3518" spans="1:13" x14ac:dyDescent="0.2">
      <c r="A3518" s="1"/>
      <c r="B3518" s="1"/>
      <c r="C3518" s="16"/>
      <c r="D3518" s="1"/>
      <c r="E3518" s="1"/>
      <c r="F3518" s="1"/>
      <c r="G3518" s="1"/>
      <c r="H3518" s="11"/>
      <c r="I3518" s="11"/>
      <c r="J3518" s="11"/>
      <c r="K3518" s="2"/>
      <c r="L3518" s="2"/>
      <c r="M3518" s="1"/>
    </row>
    <row r="3519" spans="1:13" x14ac:dyDescent="0.2">
      <c r="A3519" s="1"/>
      <c r="B3519" s="1"/>
      <c r="C3519" s="16"/>
      <c r="D3519" s="1"/>
      <c r="E3519" s="1"/>
      <c r="F3519" s="1"/>
      <c r="G3519" s="1"/>
      <c r="H3519" s="11"/>
      <c r="I3519" s="11"/>
      <c r="J3519" s="11"/>
      <c r="K3519" s="2"/>
      <c r="L3519" s="2"/>
      <c r="M3519" s="1"/>
    </row>
    <row r="3520" spans="1:13" x14ac:dyDescent="0.2">
      <c r="A3520" s="1"/>
      <c r="B3520" s="1"/>
      <c r="C3520" s="16"/>
      <c r="D3520" s="1"/>
      <c r="E3520" s="1"/>
      <c r="F3520" s="1"/>
      <c r="G3520" s="1"/>
      <c r="H3520" s="11"/>
      <c r="I3520" s="11"/>
      <c r="J3520" s="11"/>
      <c r="K3520" s="2"/>
      <c r="L3520" s="2"/>
      <c r="M3520" s="1"/>
    </row>
    <row r="3521" spans="1:13" x14ac:dyDescent="0.2">
      <c r="A3521" s="1"/>
      <c r="B3521" s="1"/>
      <c r="C3521" s="16"/>
      <c r="D3521" s="1"/>
      <c r="E3521" s="1"/>
      <c r="F3521" s="1"/>
      <c r="G3521" s="1"/>
      <c r="H3521" s="11"/>
      <c r="I3521" s="11"/>
      <c r="J3521" s="11"/>
      <c r="K3521" s="2"/>
      <c r="L3521" s="2"/>
      <c r="M3521" s="1"/>
    </row>
    <row r="3522" spans="1:13" x14ac:dyDescent="0.2">
      <c r="A3522" s="1"/>
      <c r="B3522" s="1"/>
      <c r="C3522" s="16"/>
      <c r="D3522" s="1"/>
      <c r="E3522" s="1"/>
      <c r="F3522" s="1"/>
      <c r="G3522" s="1"/>
      <c r="H3522" s="11"/>
      <c r="I3522" s="11"/>
      <c r="J3522" s="11"/>
      <c r="K3522" s="2"/>
      <c r="L3522" s="2"/>
      <c r="M3522" s="1"/>
    </row>
    <row r="3523" spans="1:13" x14ac:dyDescent="0.2">
      <c r="A3523" s="1"/>
      <c r="B3523" s="1"/>
      <c r="C3523" s="16"/>
      <c r="D3523" s="1"/>
      <c r="E3523" s="1"/>
      <c r="F3523" s="1"/>
      <c r="G3523" s="1"/>
      <c r="H3523" s="11"/>
      <c r="I3523" s="11"/>
      <c r="J3523" s="11"/>
      <c r="K3523" s="2"/>
      <c r="L3523" s="2"/>
      <c r="M3523" s="1"/>
    </row>
    <row r="3524" spans="1:13" x14ac:dyDescent="0.2">
      <c r="A3524" s="1"/>
      <c r="B3524" s="1"/>
      <c r="C3524" s="16"/>
      <c r="D3524" s="1"/>
      <c r="E3524" s="1"/>
      <c r="F3524" s="1"/>
      <c r="G3524" s="1"/>
      <c r="H3524" s="11"/>
      <c r="I3524" s="11"/>
      <c r="J3524" s="11"/>
      <c r="K3524" s="2"/>
      <c r="L3524" s="2"/>
      <c r="M3524" s="1"/>
    </row>
    <row r="3525" spans="1:13" x14ac:dyDescent="0.2">
      <c r="A3525" s="1"/>
      <c r="B3525" s="1"/>
      <c r="C3525" s="16"/>
      <c r="D3525" s="1"/>
      <c r="E3525" s="1"/>
      <c r="F3525" s="1"/>
      <c r="G3525" s="1"/>
      <c r="H3525" s="11"/>
      <c r="I3525" s="11"/>
      <c r="J3525" s="11"/>
      <c r="K3525" s="2"/>
      <c r="L3525" s="2"/>
      <c r="M3525" s="1"/>
    </row>
    <row r="3526" spans="1:13" x14ac:dyDescent="0.2">
      <c r="A3526" s="1"/>
      <c r="B3526" s="1"/>
      <c r="C3526" s="16"/>
      <c r="D3526" s="1"/>
      <c r="E3526" s="1"/>
      <c r="F3526" s="1"/>
      <c r="G3526" s="1"/>
      <c r="H3526" s="11"/>
      <c r="I3526" s="11"/>
      <c r="J3526" s="11"/>
      <c r="K3526" s="2"/>
      <c r="L3526" s="2"/>
      <c r="M3526" s="1"/>
    </row>
    <row r="3527" spans="1:13" x14ac:dyDescent="0.2">
      <c r="A3527" s="1"/>
      <c r="B3527" s="1"/>
      <c r="C3527" s="16"/>
      <c r="D3527" s="1"/>
      <c r="E3527" s="1"/>
      <c r="F3527" s="1"/>
      <c r="G3527" s="1"/>
      <c r="H3527" s="11"/>
      <c r="I3527" s="11"/>
      <c r="J3527" s="11"/>
      <c r="K3527" s="2"/>
      <c r="L3527" s="2"/>
      <c r="M3527" s="1"/>
    </row>
    <row r="3528" spans="1:13" x14ac:dyDescent="0.2">
      <c r="A3528" s="1"/>
      <c r="B3528" s="1"/>
      <c r="C3528" s="16"/>
      <c r="D3528" s="1"/>
      <c r="E3528" s="1"/>
      <c r="F3528" s="1"/>
      <c r="G3528" s="1"/>
      <c r="H3528" s="11"/>
      <c r="I3528" s="11"/>
      <c r="J3528" s="11"/>
      <c r="K3528" s="2"/>
      <c r="L3528" s="2"/>
      <c r="M3528" s="1"/>
    </row>
    <row r="3529" spans="1:13" x14ac:dyDescent="0.2">
      <c r="A3529" s="1"/>
      <c r="B3529" s="1"/>
      <c r="C3529" s="16"/>
      <c r="D3529" s="1"/>
      <c r="E3529" s="1"/>
      <c r="F3529" s="1"/>
      <c r="G3529" s="1"/>
      <c r="H3529" s="11"/>
      <c r="I3529" s="11"/>
      <c r="J3529" s="11"/>
      <c r="K3529" s="2"/>
      <c r="L3529" s="2"/>
      <c r="M3529" s="1"/>
    </row>
    <row r="3530" spans="1:13" x14ac:dyDescent="0.2">
      <c r="A3530" s="1"/>
      <c r="B3530" s="1"/>
      <c r="C3530" s="16"/>
      <c r="D3530" s="1"/>
      <c r="E3530" s="1"/>
      <c r="F3530" s="1"/>
      <c r="G3530" s="1"/>
      <c r="H3530" s="11"/>
      <c r="I3530" s="11"/>
      <c r="J3530" s="11"/>
      <c r="K3530" s="2"/>
      <c r="L3530" s="2"/>
      <c r="M3530" s="1"/>
    </row>
    <row r="3531" spans="1:13" x14ac:dyDescent="0.2">
      <c r="A3531" s="1"/>
      <c r="B3531" s="1"/>
      <c r="C3531" s="16"/>
      <c r="D3531" s="1"/>
      <c r="E3531" s="1"/>
      <c r="F3531" s="1"/>
      <c r="G3531" s="1"/>
      <c r="H3531" s="11"/>
      <c r="I3531" s="11"/>
      <c r="J3531" s="11"/>
      <c r="K3531" s="2"/>
      <c r="L3531" s="2"/>
      <c r="M3531" s="1"/>
    </row>
    <row r="3532" spans="1:13" x14ac:dyDescent="0.2">
      <c r="A3532" s="1"/>
      <c r="B3532" s="1"/>
      <c r="C3532" s="16"/>
      <c r="D3532" s="1"/>
      <c r="E3532" s="1"/>
      <c r="F3532" s="1"/>
      <c r="G3532" s="1"/>
      <c r="H3532" s="11"/>
      <c r="I3532" s="11"/>
      <c r="J3532" s="11"/>
      <c r="K3532" s="2"/>
      <c r="L3532" s="2"/>
      <c r="M3532" s="1"/>
    </row>
    <row r="3533" spans="1:13" x14ac:dyDescent="0.2">
      <c r="A3533" s="1"/>
      <c r="B3533" s="1"/>
      <c r="C3533" s="16"/>
      <c r="D3533" s="1"/>
      <c r="E3533" s="1"/>
      <c r="F3533" s="1"/>
      <c r="G3533" s="1"/>
      <c r="H3533" s="11"/>
      <c r="I3533" s="11"/>
      <c r="J3533" s="11"/>
      <c r="K3533" s="2"/>
      <c r="L3533" s="2"/>
      <c r="M3533" s="1"/>
    </row>
    <row r="3534" spans="1:13" x14ac:dyDescent="0.2">
      <c r="A3534" s="1"/>
      <c r="B3534" s="1"/>
      <c r="C3534" s="16"/>
      <c r="D3534" s="1"/>
      <c r="E3534" s="1"/>
      <c r="F3534" s="1"/>
      <c r="G3534" s="1"/>
      <c r="H3534" s="11"/>
      <c r="I3534" s="11"/>
      <c r="J3534" s="11"/>
      <c r="K3534" s="2"/>
      <c r="L3534" s="2"/>
      <c r="M3534" s="1"/>
    </row>
    <row r="3535" spans="1:13" x14ac:dyDescent="0.2">
      <c r="A3535" s="1"/>
      <c r="B3535" s="1"/>
      <c r="C3535" s="16"/>
      <c r="D3535" s="1"/>
      <c r="E3535" s="1"/>
      <c r="F3535" s="1"/>
      <c r="G3535" s="1"/>
      <c r="H3535" s="11"/>
      <c r="I3535" s="11"/>
      <c r="J3535" s="11"/>
      <c r="K3535" s="2"/>
      <c r="L3535" s="2"/>
      <c r="M3535" s="1"/>
    </row>
    <row r="3536" spans="1:13" x14ac:dyDescent="0.2">
      <c r="A3536" s="1"/>
      <c r="B3536" s="1"/>
      <c r="C3536" s="16"/>
      <c r="D3536" s="1"/>
      <c r="E3536" s="1"/>
      <c r="F3536" s="1"/>
      <c r="G3536" s="1"/>
      <c r="H3536" s="11"/>
      <c r="I3536" s="11"/>
      <c r="J3536" s="11"/>
      <c r="K3536" s="2"/>
      <c r="L3536" s="2"/>
      <c r="M3536" s="1"/>
    </row>
    <row r="3537" spans="1:13" x14ac:dyDescent="0.2">
      <c r="A3537" s="1"/>
      <c r="B3537" s="1"/>
      <c r="C3537" s="16"/>
      <c r="D3537" s="1"/>
      <c r="E3537" s="1"/>
      <c r="F3537" s="1"/>
      <c r="G3537" s="1"/>
      <c r="H3537" s="11"/>
      <c r="I3537" s="11"/>
      <c r="J3537" s="11"/>
      <c r="K3537" s="2"/>
      <c r="L3537" s="2"/>
      <c r="M3537" s="1"/>
    </row>
    <row r="3538" spans="1:13" x14ac:dyDescent="0.2">
      <c r="A3538" s="1"/>
      <c r="B3538" s="1"/>
      <c r="C3538" s="16"/>
      <c r="D3538" s="1"/>
      <c r="E3538" s="1"/>
      <c r="F3538" s="1"/>
      <c r="G3538" s="1"/>
      <c r="H3538" s="11"/>
      <c r="I3538" s="11"/>
      <c r="J3538" s="11"/>
      <c r="K3538" s="2"/>
      <c r="L3538" s="2"/>
      <c r="M3538" s="1"/>
    </row>
    <row r="3539" spans="1:13" x14ac:dyDescent="0.2">
      <c r="A3539" s="1"/>
      <c r="B3539" s="1"/>
      <c r="C3539" s="16"/>
      <c r="D3539" s="1"/>
      <c r="E3539" s="1"/>
      <c r="F3539" s="1"/>
      <c r="G3539" s="1"/>
      <c r="H3539" s="11"/>
      <c r="I3539" s="11"/>
      <c r="J3539" s="11"/>
      <c r="K3539" s="2"/>
      <c r="L3539" s="2"/>
      <c r="M3539" s="1"/>
    </row>
    <row r="3540" spans="1:13" x14ac:dyDescent="0.2">
      <c r="A3540" s="1"/>
      <c r="B3540" s="1"/>
      <c r="C3540" s="16"/>
      <c r="D3540" s="1"/>
      <c r="E3540" s="1"/>
      <c r="F3540" s="1"/>
      <c r="G3540" s="1"/>
      <c r="H3540" s="11"/>
      <c r="I3540" s="11"/>
      <c r="J3540" s="11"/>
      <c r="K3540" s="2"/>
      <c r="L3540" s="2"/>
      <c r="M3540" s="1"/>
    </row>
    <row r="3541" spans="1:13" x14ac:dyDescent="0.2">
      <c r="A3541" s="1"/>
      <c r="B3541" s="1"/>
      <c r="C3541" s="16"/>
      <c r="D3541" s="1"/>
      <c r="E3541" s="1"/>
      <c r="F3541" s="1"/>
      <c r="G3541" s="1"/>
      <c r="H3541" s="11"/>
      <c r="I3541" s="11"/>
      <c r="J3541" s="11"/>
      <c r="K3541" s="2"/>
      <c r="L3541" s="2"/>
      <c r="M3541" s="1"/>
    </row>
    <row r="3542" spans="1:13" x14ac:dyDescent="0.2">
      <c r="A3542" s="1"/>
      <c r="B3542" s="1"/>
      <c r="C3542" s="16"/>
      <c r="D3542" s="1"/>
      <c r="E3542" s="1"/>
      <c r="F3542" s="1"/>
      <c r="G3542" s="1"/>
      <c r="H3542" s="11"/>
      <c r="I3542" s="11"/>
      <c r="J3542" s="11"/>
      <c r="K3542" s="2"/>
      <c r="L3542" s="2"/>
      <c r="M3542" s="1"/>
    </row>
    <row r="3543" spans="1:13" x14ac:dyDescent="0.2">
      <c r="A3543" s="1"/>
      <c r="B3543" s="1"/>
      <c r="C3543" s="16"/>
      <c r="D3543" s="1"/>
      <c r="E3543" s="1"/>
      <c r="F3543" s="1"/>
      <c r="G3543" s="1"/>
      <c r="H3543" s="11"/>
      <c r="I3543" s="11"/>
      <c r="J3543" s="11"/>
      <c r="K3543" s="2"/>
      <c r="L3543" s="2"/>
      <c r="M3543" s="1"/>
    </row>
    <row r="3544" spans="1:13" x14ac:dyDescent="0.2">
      <c r="A3544" s="1"/>
      <c r="B3544" s="1"/>
      <c r="C3544" s="16"/>
      <c r="D3544" s="1"/>
      <c r="E3544" s="1"/>
      <c r="F3544" s="1"/>
      <c r="G3544" s="1"/>
      <c r="H3544" s="11"/>
      <c r="I3544" s="11"/>
      <c r="J3544" s="11"/>
      <c r="K3544" s="2"/>
      <c r="L3544" s="2"/>
      <c r="M3544" s="1"/>
    </row>
    <row r="3545" spans="1:13" x14ac:dyDescent="0.2">
      <c r="A3545" s="1"/>
      <c r="B3545" s="1"/>
      <c r="C3545" s="16"/>
      <c r="D3545" s="1"/>
      <c r="E3545" s="1"/>
      <c r="F3545" s="1"/>
      <c r="G3545" s="1"/>
      <c r="H3545" s="11"/>
      <c r="I3545" s="11"/>
      <c r="J3545" s="11"/>
      <c r="K3545" s="2"/>
      <c r="L3545" s="2"/>
      <c r="M3545" s="1"/>
    </row>
    <row r="3546" spans="1:13" x14ac:dyDescent="0.2">
      <c r="A3546" s="1"/>
      <c r="B3546" s="1"/>
      <c r="C3546" s="16"/>
      <c r="D3546" s="1"/>
      <c r="E3546" s="1"/>
      <c r="F3546" s="1"/>
      <c r="G3546" s="1"/>
      <c r="H3546" s="11"/>
      <c r="I3546" s="11"/>
      <c r="J3546" s="11"/>
      <c r="K3546" s="2"/>
      <c r="L3546" s="2"/>
      <c r="M3546" s="1"/>
    </row>
    <row r="3547" spans="1:13" x14ac:dyDescent="0.2">
      <c r="A3547" s="1"/>
      <c r="B3547" s="1"/>
      <c r="C3547" s="16"/>
      <c r="D3547" s="1"/>
      <c r="E3547" s="1"/>
      <c r="F3547" s="1"/>
      <c r="G3547" s="1"/>
      <c r="H3547" s="11"/>
      <c r="I3547" s="11"/>
      <c r="J3547" s="11"/>
      <c r="K3547" s="2"/>
      <c r="L3547" s="2"/>
      <c r="M3547" s="1"/>
    </row>
    <row r="3548" spans="1:13" x14ac:dyDescent="0.2">
      <c r="A3548" s="1"/>
      <c r="B3548" s="1"/>
      <c r="C3548" s="16"/>
      <c r="D3548" s="1"/>
      <c r="E3548" s="1"/>
      <c r="F3548" s="1"/>
      <c r="G3548" s="1"/>
      <c r="H3548" s="11"/>
      <c r="I3548" s="11"/>
      <c r="J3548" s="11"/>
      <c r="K3548" s="2"/>
      <c r="L3548" s="2"/>
      <c r="M3548" s="1"/>
    </row>
    <row r="3549" spans="1:13" x14ac:dyDescent="0.2">
      <c r="A3549" s="1"/>
      <c r="B3549" s="1"/>
      <c r="C3549" s="16"/>
      <c r="D3549" s="1"/>
      <c r="E3549" s="1"/>
      <c r="F3549" s="1"/>
      <c r="G3549" s="1"/>
      <c r="H3549" s="11"/>
      <c r="I3549" s="11"/>
      <c r="J3549" s="11"/>
      <c r="K3549" s="2"/>
      <c r="L3549" s="2"/>
      <c r="M3549" s="1"/>
    </row>
    <row r="3550" spans="1:13" x14ac:dyDescent="0.2">
      <c r="A3550" s="1"/>
      <c r="B3550" s="1"/>
      <c r="C3550" s="16"/>
      <c r="D3550" s="1"/>
      <c r="E3550" s="1"/>
      <c r="F3550" s="1"/>
      <c r="G3550" s="1"/>
      <c r="H3550" s="11"/>
      <c r="I3550" s="11"/>
      <c r="J3550" s="11"/>
      <c r="K3550" s="2"/>
      <c r="L3550" s="2"/>
      <c r="M3550" s="1"/>
    </row>
    <row r="3551" spans="1:13" x14ac:dyDescent="0.2">
      <c r="A3551" s="1"/>
      <c r="B3551" s="1"/>
      <c r="C3551" s="16"/>
      <c r="D3551" s="1"/>
      <c r="E3551" s="1"/>
      <c r="F3551" s="1"/>
      <c r="G3551" s="1"/>
      <c r="H3551" s="11"/>
      <c r="I3551" s="11"/>
      <c r="J3551" s="11"/>
      <c r="K3551" s="2"/>
      <c r="L3551" s="2"/>
      <c r="M3551" s="1"/>
    </row>
    <row r="3552" spans="1:13" x14ac:dyDescent="0.2">
      <c r="A3552" s="1"/>
      <c r="B3552" s="1"/>
      <c r="C3552" s="16"/>
      <c r="D3552" s="1"/>
      <c r="E3552" s="1"/>
      <c r="F3552" s="1"/>
      <c r="G3552" s="1"/>
      <c r="H3552" s="11"/>
      <c r="I3552" s="11"/>
      <c r="J3552" s="11"/>
      <c r="K3552" s="2"/>
      <c r="L3552" s="2"/>
      <c r="M3552" s="1"/>
    </row>
    <row r="3553" spans="1:13" x14ac:dyDescent="0.2">
      <c r="A3553" s="1"/>
      <c r="B3553" s="1"/>
      <c r="C3553" s="16"/>
      <c r="D3553" s="1"/>
      <c r="E3553" s="1"/>
      <c r="F3553" s="1"/>
      <c r="G3553" s="1"/>
      <c r="H3553" s="11"/>
      <c r="I3553" s="11"/>
      <c r="J3553" s="11"/>
      <c r="K3553" s="2"/>
      <c r="L3553" s="2"/>
      <c r="M3553" s="1"/>
    </row>
    <row r="3554" spans="1:13" x14ac:dyDescent="0.2">
      <c r="A3554" s="1"/>
      <c r="B3554" s="1"/>
      <c r="C3554" s="16"/>
      <c r="D3554" s="1"/>
      <c r="E3554" s="1"/>
      <c r="F3554" s="1"/>
      <c r="G3554" s="1"/>
      <c r="H3554" s="11"/>
      <c r="I3554" s="11"/>
      <c r="J3554" s="11"/>
      <c r="K3554" s="2"/>
      <c r="L3554" s="2"/>
      <c r="M3554" s="1"/>
    </row>
    <row r="3555" spans="1:13" x14ac:dyDescent="0.2">
      <c r="A3555" s="1"/>
      <c r="B3555" s="1"/>
      <c r="C3555" s="16"/>
      <c r="D3555" s="1"/>
      <c r="E3555" s="1"/>
      <c r="F3555" s="1"/>
      <c r="G3555" s="1"/>
      <c r="H3555" s="11"/>
      <c r="I3555" s="11"/>
      <c r="J3555" s="11"/>
      <c r="K3555" s="2"/>
      <c r="L3555" s="2"/>
      <c r="M3555" s="1"/>
    </row>
    <row r="3556" spans="1:13" x14ac:dyDescent="0.2">
      <c r="A3556" s="1"/>
      <c r="B3556" s="1"/>
      <c r="C3556" s="16"/>
      <c r="D3556" s="1"/>
      <c r="E3556" s="1"/>
      <c r="F3556" s="1"/>
      <c r="G3556" s="1"/>
      <c r="H3556" s="11"/>
      <c r="I3556" s="11"/>
      <c r="J3556" s="11"/>
      <c r="K3556" s="2"/>
      <c r="L3556" s="2"/>
      <c r="M3556" s="1"/>
    </row>
    <row r="3557" spans="1:13" x14ac:dyDescent="0.2">
      <c r="A3557" s="1"/>
      <c r="B3557" s="1"/>
      <c r="C3557" s="16"/>
      <c r="D3557" s="1"/>
      <c r="E3557" s="1"/>
      <c r="F3557" s="1"/>
      <c r="G3557" s="1"/>
      <c r="H3557" s="11"/>
      <c r="I3557" s="11"/>
      <c r="J3557" s="11"/>
      <c r="K3557" s="2"/>
      <c r="L3557" s="2"/>
      <c r="M3557" s="1"/>
    </row>
    <row r="3558" spans="1:13" x14ac:dyDescent="0.2">
      <c r="A3558" s="1"/>
      <c r="B3558" s="1"/>
      <c r="C3558" s="16"/>
      <c r="D3558" s="1"/>
      <c r="E3558" s="1"/>
      <c r="F3558" s="1"/>
      <c r="G3558" s="1"/>
      <c r="H3558" s="11"/>
      <c r="I3558" s="11"/>
      <c r="J3558" s="11"/>
      <c r="K3558" s="2"/>
      <c r="L3558" s="2"/>
      <c r="M3558" s="1"/>
    </row>
    <row r="3559" spans="1:13" x14ac:dyDescent="0.2">
      <c r="A3559" s="1"/>
      <c r="B3559" s="1"/>
      <c r="C3559" s="16"/>
      <c r="D3559" s="1"/>
      <c r="E3559" s="1"/>
      <c r="F3559" s="1"/>
      <c r="G3559" s="1"/>
      <c r="H3559" s="11"/>
      <c r="I3559" s="11"/>
      <c r="J3559" s="11"/>
      <c r="K3559" s="2"/>
      <c r="L3559" s="2"/>
      <c r="M3559" s="1"/>
    </row>
    <row r="3560" spans="1:13" x14ac:dyDescent="0.2">
      <c r="A3560" s="1"/>
      <c r="B3560" s="1"/>
      <c r="C3560" s="16"/>
      <c r="D3560" s="1"/>
      <c r="E3560" s="1"/>
      <c r="F3560" s="1"/>
      <c r="G3560" s="1"/>
      <c r="H3560" s="11"/>
      <c r="I3560" s="11"/>
      <c r="J3560" s="11"/>
      <c r="K3560" s="2"/>
      <c r="L3560" s="2"/>
      <c r="M3560" s="1"/>
    </row>
    <row r="3561" spans="1:13" x14ac:dyDescent="0.2">
      <c r="A3561" s="1"/>
      <c r="B3561" s="1"/>
      <c r="C3561" s="16"/>
      <c r="D3561" s="1"/>
      <c r="E3561" s="1"/>
      <c r="F3561" s="1"/>
      <c r="G3561" s="1"/>
      <c r="H3561" s="11"/>
      <c r="I3561" s="11"/>
      <c r="J3561" s="11"/>
      <c r="K3561" s="2"/>
      <c r="L3561" s="2"/>
      <c r="M3561" s="1"/>
    </row>
    <row r="3562" spans="1:13" x14ac:dyDescent="0.2">
      <c r="A3562" s="1"/>
      <c r="B3562" s="1"/>
      <c r="C3562" s="16"/>
      <c r="D3562" s="1"/>
      <c r="E3562" s="1"/>
      <c r="F3562" s="1"/>
      <c r="G3562" s="1"/>
      <c r="H3562" s="11"/>
      <c r="I3562" s="11"/>
      <c r="J3562" s="11"/>
      <c r="K3562" s="2"/>
      <c r="L3562" s="2"/>
      <c r="M3562" s="1"/>
    </row>
    <row r="3563" spans="1:13" x14ac:dyDescent="0.2">
      <c r="A3563" s="1"/>
      <c r="B3563" s="1"/>
      <c r="C3563" s="16"/>
      <c r="D3563" s="1"/>
      <c r="E3563" s="1"/>
      <c r="F3563" s="1"/>
      <c r="G3563" s="1"/>
      <c r="H3563" s="11"/>
      <c r="I3563" s="11"/>
      <c r="J3563" s="11"/>
      <c r="K3563" s="2"/>
      <c r="L3563" s="2"/>
      <c r="M3563" s="1"/>
    </row>
    <row r="3564" spans="1:13" x14ac:dyDescent="0.2">
      <c r="A3564" s="1"/>
      <c r="B3564" s="1"/>
      <c r="C3564" s="16"/>
      <c r="D3564" s="1"/>
      <c r="E3564" s="1"/>
      <c r="F3564" s="1"/>
      <c r="G3564" s="1"/>
      <c r="H3564" s="11"/>
      <c r="I3564" s="11"/>
      <c r="J3564" s="11"/>
      <c r="K3564" s="2"/>
      <c r="L3564" s="2"/>
      <c r="M3564" s="1"/>
    </row>
    <row r="3565" spans="1:13" x14ac:dyDescent="0.2">
      <c r="A3565" s="1"/>
      <c r="B3565" s="1"/>
      <c r="C3565" s="16"/>
      <c r="D3565" s="1"/>
      <c r="E3565" s="1"/>
      <c r="F3565" s="1"/>
      <c r="G3565" s="1"/>
      <c r="H3565" s="11"/>
      <c r="I3565" s="11"/>
      <c r="J3565" s="11"/>
      <c r="K3565" s="2"/>
      <c r="L3565" s="2"/>
      <c r="M3565" s="1"/>
    </row>
    <row r="3566" spans="1:13" x14ac:dyDescent="0.2">
      <c r="A3566" s="1"/>
      <c r="B3566" s="1"/>
      <c r="C3566" s="16"/>
      <c r="D3566" s="1"/>
      <c r="E3566" s="1"/>
      <c r="F3566" s="1"/>
      <c r="G3566" s="1"/>
      <c r="H3566" s="11"/>
      <c r="I3566" s="11"/>
      <c r="J3566" s="11"/>
      <c r="K3566" s="2"/>
      <c r="L3566" s="2"/>
      <c r="M3566" s="1"/>
    </row>
    <row r="3567" spans="1:13" x14ac:dyDescent="0.2">
      <c r="A3567" s="1"/>
      <c r="B3567" s="1"/>
      <c r="C3567" s="16"/>
      <c r="D3567" s="1"/>
      <c r="E3567" s="1"/>
      <c r="F3567" s="1"/>
      <c r="G3567" s="1"/>
      <c r="H3567" s="11"/>
      <c r="I3567" s="11"/>
      <c r="J3567" s="11"/>
      <c r="K3567" s="2"/>
      <c r="L3567" s="2"/>
      <c r="M3567" s="1"/>
    </row>
    <row r="3568" spans="1:13" x14ac:dyDescent="0.2">
      <c r="A3568" s="1"/>
      <c r="B3568" s="1"/>
      <c r="C3568" s="16"/>
      <c r="D3568" s="1"/>
      <c r="E3568" s="1"/>
      <c r="F3568" s="1"/>
      <c r="G3568" s="1"/>
      <c r="H3568" s="11"/>
      <c r="I3568" s="11"/>
      <c r="J3568" s="11"/>
      <c r="K3568" s="2"/>
      <c r="L3568" s="2"/>
      <c r="M3568" s="1"/>
    </row>
    <row r="3569" spans="1:13" x14ac:dyDescent="0.2">
      <c r="A3569" s="1"/>
      <c r="B3569" s="1"/>
      <c r="C3569" s="16"/>
      <c r="D3569" s="1"/>
      <c r="E3569" s="1"/>
      <c r="F3569" s="1"/>
      <c r="G3569" s="1"/>
      <c r="H3569" s="11"/>
      <c r="I3569" s="11"/>
      <c r="J3569" s="11"/>
      <c r="K3569" s="2"/>
      <c r="L3569" s="2"/>
      <c r="M3569" s="1"/>
    </row>
    <row r="3570" spans="1:13" x14ac:dyDescent="0.2">
      <c r="A3570" s="1"/>
      <c r="B3570" s="1"/>
      <c r="C3570" s="16"/>
      <c r="D3570" s="1"/>
      <c r="E3570" s="1"/>
      <c r="F3570" s="1"/>
      <c r="G3570" s="1"/>
      <c r="H3570" s="11"/>
      <c r="I3570" s="11"/>
      <c r="J3570" s="11"/>
      <c r="K3570" s="2"/>
      <c r="L3570" s="2"/>
      <c r="M3570" s="1"/>
    </row>
    <row r="3571" spans="1:13" x14ac:dyDescent="0.2">
      <c r="A3571" s="1"/>
      <c r="B3571" s="1"/>
      <c r="C3571" s="16"/>
      <c r="D3571" s="1"/>
      <c r="E3571" s="1"/>
      <c r="F3571" s="1"/>
      <c r="G3571" s="1"/>
      <c r="H3571" s="11"/>
      <c r="I3571" s="11"/>
      <c r="J3571" s="11"/>
      <c r="K3571" s="2"/>
      <c r="L3571" s="2"/>
      <c r="M3571" s="1"/>
    </row>
    <row r="3572" spans="1:13" x14ac:dyDescent="0.2">
      <c r="A3572" s="1"/>
      <c r="B3572" s="1"/>
      <c r="C3572" s="16"/>
      <c r="D3572" s="1"/>
      <c r="E3572" s="1"/>
      <c r="F3572" s="1"/>
      <c r="G3572" s="1"/>
      <c r="H3572" s="11"/>
      <c r="I3572" s="11"/>
      <c r="J3572" s="11"/>
      <c r="K3572" s="2"/>
      <c r="L3572" s="2"/>
      <c r="M3572" s="1"/>
    </row>
    <row r="3573" spans="1:13" x14ac:dyDescent="0.2">
      <c r="A3573" s="1"/>
      <c r="B3573" s="1"/>
      <c r="C3573" s="16"/>
      <c r="D3573" s="1"/>
      <c r="E3573" s="1"/>
      <c r="F3573" s="1"/>
      <c r="G3573" s="1"/>
      <c r="H3573" s="11"/>
      <c r="I3573" s="11"/>
      <c r="J3573" s="11"/>
      <c r="K3573" s="2"/>
      <c r="L3573" s="2"/>
      <c r="M3573" s="1"/>
    </row>
    <row r="3574" spans="1:13" x14ac:dyDescent="0.2">
      <c r="A3574" s="1"/>
      <c r="B3574" s="1"/>
      <c r="C3574" s="16"/>
      <c r="D3574" s="1"/>
      <c r="E3574" s="1"/>
      <c r="F3574" s="1"/>
      <c r="G3574" s="1"/>
      <c r="H3574" s="11"/>
      <c r="I3574" s="11"/>
      <c r="J3574" s="11"/>
      <c r="K3574" s="2"/>
      <c r="L3574" s="2"/>
      <c r="M3574" s="1"/>
    </row>
    <row r="3575" spans="1:13" x14ac:dyDescent="0.2">
      <c r="A3575" s="1"/>
      <c r="B3575" s="1"/>
      <c r="C3575" s="16"/>
      <c r="D3575" s="1"/>
      <c r="E3575" s="1"/>
      <c r="F3575" s="1"/>
      <c r="G3575" s="1"/>
      <c r="H3575" s="11"/>
      <c r="I3575" s="11"/>
      <c r="J3575" s="11"/>
      <c r="K3575" s="2"/>
      <c r="L3575" s="2"/>
      <c r="M3575" s="1"/>
    </row>
    <row r="3576" spans="1:13" x14ac:dyDescent="0.2">
      <c r="A3576" s="1"/>
      <c r="B3576" s="1"/>
      <c r="C3576" s="16"/>
      <c r="D3576" s="1"/>
      <c r="E3576" s="1"/>
      <c r="F3576" s="1"/>
      <c r="G3576" s="1"/>
      <c r="H3576" s="11"/>
      <c r="I3576" s="11"/>
      <c r="J3576" s="11"/>
      <c r="K3576" s="2"/>
      <c r="L3576" s="2"/>
      <c r="M3576" s="1"/>
    </row>
    <row r="3577" spans="1:13" x14ac:dyDescent="0.2">
      <c r="A3577" s="1"/>
      <c r="B3577" s="1"/>
      <c r="C3577" s="16"/>
      <c r="D3577" s="1"/>
      <c r="E3577" s="1"/>
      <c r="F3577" s="1"/>
      <c r="G3577" s="1"/>
      <c r="H3577" s="11"/>
      <c r="I3577" s="11"/>
      <c r="J3577" s="11"/>
      <c r="K3577" s="2"/>
      <c r="L3577" s="2"/>
      <c r="M3577" s="1"/>
    </row>
    <row r="3578" spans="1:13" x14ac:dyDescent="0.2">
      <c r="A3578" s="1"/>
      <c r="B3578" s="1"/>
      <c r="C3578" s="16"/>
      <c r="D3578" s="1"/>
      <c r="E3578" s="1"/>
      <c r="F3578" s="1"/>
      <c r="G3578" s="1"/>
      <c r="H3578" s="11"/>
      <c r="I3578" s="11"/>
      <c r="J3578" s="11"/>
      <c r="K3578" s="2"/>
      <c r="L3578" s="2"/>
      <c r="M3578" s="1"/>
    </row>
    <row r="3579" spans="1:13" x14ac:dyDescent="0.2">
      <c r="A3579" s="1"/>
      <c r="B3579" s="1"/>
      <c r="C3579" s="16"/>
      <c r="D3579" s="1"/>
      <c r="E3579" s="1"/>
      <c r="F3579" s="1"/>
      <c r="G3579" s="1"/>
      <c r="H3579" s="11"/>
      <c r="I3579" s="11"/>
      <c r="J3579" s="11"/>
      <c r="K3579" s="2"/>
      <c r="L3579" s="2"/>
      <c r="M3579" s="1"/>
    </row>
    <row r="3580" spans="1:13" x14ac:dyDescent="0.2">
      <c r="A3580" s="1"/>
      <c r="B3580" s="1"/>
      <c r="C3580" s="16"/>
      <c r="D3580" s="1"/>
      <c r="E3580" s="1"/>
      <c r="F3580" s="1"/>
      <c r="G3580" s="1"/>
      <c r="H3580" s="11"/>
      <c r="I3580" s="11"/>
      <c r="J3580" s="11"/>
      <c r="K3580" s="2"/>
      <c r="L3580" s="2"/>
      <c r="M3580" s="1"/>
    </row>
    <row r="3581" spans="1:13" x14ac:dyDescent="0.2">
      <c r="A3581" s="1"/>
      <c r="B3581" s="1"/>
      <c r="C3581" s="16"/>
      <c r="D3581" s="1"/>
      <c r="E3581" s="1"/>
      <c r="F3581" s="1"/>
      <c r="G3581" s="1"/>
      <c r="H3581" s="11"/>
      <c r="I3581" s="11"/>
      <c r="J3581" s="11"/>
      <c r="K3581" s="2"/>
      <c r="L3581" s="2"/>
      <c r="M3581" s="1"/>
    </row>
    <row r="3582" spans="1:13" x14ac:dyDescent="0.2">
      <c r="A3582" s="1"/>
      <c r="B3582" s="1"/>
      <c r="C3582" s="16"/>
      <c r="D3582" s="1"/>
      <c r="E3582" s="1"/>
      <c r="F3582" s="1"/>
      <c r="G3582" s="1"/>
      <c r="H3582" s="11"/>
      <c r="I3582" s="11"/>
      <c r="J3582" s="11"/>
      <c r="K3582" s="2"/>
      <c r="L3582" s="2"/>
      <c r="M3582" s="1"/>
    </row>
    <row r="3583" spans="1:13" x14ac:dyDescent="0.2">
      <c r="A3583" s="1"/>
      <c r="B3583" s="1"/>
      <c r="C3583" s="16"/>
      <c r="D3583" s="1"/>
      <c r="E3583" s="1"/>
      <c r="F3583" s="1"/>
      <c r="G3583" s="1"/>
      <c r="H3583" s="11"/>
      <c r="I3583" s="11"/>
      <c r="J3583" s="11"/>
      <c r="K3583" s="2"/>
      <c r="L3583" s="2"/>
      <c r="M3583" s="1"/>
    </row>
    <row r="3584" spans="1:13" x14ac:dyDescent="0.2">
      <c r="A3584" s="1"/>
      <c r="B3584" s="1"/>
      <c r="C3584" s="16"/>
      <c r="D3584" s="1"/>
      <c r="E3584" s="1"/>
      <c r="F3584" s="1"/>
      <c r="G3584" s="1"/>
      <c r="H3584" s="11"/>
      <c r="I3584" s="11"/>
      <c r="J3584" s="11"/>
      <c r="K3584" s="2"/>
      <c r="L3584" s="2"/>
      <c r="M3584" s="1"/>
    </row>
    <row r="3585" spans="1:13" x14ac:dyDescent="0.2">
      <c r="A3585" s="1"/>
      <c r="B3585" s="1"/>
      <c r="C3585" s="16"/>
      <c r="D3585" s="1"/>
      <c r="E3585" s="1"/>
      <c r="F3585" s="1"/>
      <c r="G3585" s="1"/>
      <c r="H3585" s="11"/>
      <c r="I3585" s="11"/>
      <c r="J3585" s="11"/>
      <c r="K3585" s="2"/>
      <c r="L3585" s="2"/>
      <c r="M3585" s="1"/>
    </row>
    <row r="3586" spans="1:13" x14ac:dyDescent="0.2">
      <c r="A3586" s="1"/>
      <c r="B3586" s="1"/>
      <c r="C3586" s="16"/>
      <c r="D3586" s="1"/>
      <c r="E3586" s="1"/>
      <c r="F3586" s="1"/>
      <c r="G3586" s="1"/>
      <c r="H3586" s="11"/>
      <c r="I3586" s="11"/>
      <c r="J3586" s="11"/>
      <c r="K3586" s="2"/>
      <c r="L3586" s="2"/>
      <c r="M3586" s="1"/>
    </row>
    <row r="3587" spans="1:13" x14ac:dyDescent="0.2">
      <c r="A3587" s="1"/>
      <c r="B3587" s="1"/>
      <c r="C3587" s="16"/>
      <c r="D3587" s="1"/>
      <c r="E3587" s="1"/>
      <c r="F3587" s="1"/>
      <c r="G3587" s="1"/>
      <c r="H3587" s="11"/>
      <c r="I3587" s="11"/>
      <c r="J3587" s="11"/>
      <c r="K3587" s="2"/>
      <c r="L3587" s="2"/>
      <c r="M3587" s="1"/>
    </row>
    <row r="3588" spans="1:13" x14ac:dyDescent="0.2">
      <c r="A3588" s="1"/>
      <c r="B3588" s="1"/>
      <c r="C3588" s="16"/>
      <c r="D3588" s="1"/>
      <c r="E3588" s="1"/>
      <c r="F3588" s="1"/>
      <c r="G3588" s="1"/>
      <c r="H3588" s="11"/>
      <c r="I3588" s="11"/>
      <c r="J3588" s="11"/>
      <c r="K3588" s="2"/>
      <c r="L3588" s="2"/>
      <c r="M3588" s="1"/>
    </row>
    <row r="3589" spans="1:13" x14ac:dyDescent="0.2">
      <c r="A3589" s="1"/>
      <c r="B3589" s="1"/>
      <c r="C3589" s="16"/>
      <c r="D3589" s="1"/>
      <c r="E3589" s="1"/>
      <c r="F3589" s="1"/>
      <c r="G3589" s="1"/>
      <c r="H3589" s="11"/>
      <c r="I3589" s="11"/>
      <c r="J3589" s="11"/>
      <c r="K3589" s="2"/>
      <c r="L3589" s="2"/>
      <c r="M3589" s="1"/>
    </row>
    <row r="3590" spans="1:13" x14ac:dyDescent="0.2">
      <c r="A3590" s="1"/>
      <c r="B3590" s="1"/>
      <c r="C3590" s="16"/>
      <c r="D3590" s="1"/>
      <c r="E3590" s="1"/>
      <c r="F3590" s="1"/>
      <c r="G3590" s="1"/>
      <c r="H3590" s="11"/>
      <c r="I3590" s="11"/>
      <c r="J3590" s="11"/>
      <c r="K3590" s="2"/>
      <c r="L3590" s="2"/>
      <c r="M3590" s="1"/>
    </row>
    <row r="3591" spans="1:13" x14ac:dyDescent="0.2">
      <c r="A3591" s="1"/>
      <c r="B3591" s="1"/>
      <c r="C3591" s="16"/>
      <c r="D3591" s="1"/>
      <c r="E3591" s="1"/>
      <c r="F3591" s="1"/>
      <c r="G3591" s="1"/>
      <c r="H3591" s="11"/>
      <c r="I3591" s="11"/>
      <c r="J3591" s="11"/>
      <c r="K3591" s="2"/>
      <c r="L3591" s="2"/>
      <c r="M3591" s="1"/>
    </row>
    <row r="3592" spans="1:13" x14ac:dyDescent="0.2">
      <c r="A3592" s="1"/>
      <c r="B3592" s="1"/>
      <c r="C3592" s="16"/>
      <c r="D3592" s="1"/>
      <c r="E3592" s="1"/>
      <c r="F3592" s="1"/>
      <c r="G3592" s="1"/>
      <c r="H3592" s="11"/>
      <c r="I3592" s="11"/>
      <c r="J3592" s="11"/>
      <c r="K3592" s="2"/>
      <c r="L3592" s="2"/>
      <c r="M3592" s="1"/>
    </row>
    <row r="3593" spans="1:13" x14ac:dyDescent="0.2">
      <c r="A3593" s="1"/>
      <c r="B3593" s="1"/>
      <c r="C3593" s="16"/>
      <c r="D3593" s="1"/>
      <c r="E3593" s="1"/>
      <c r="F3593" s="1"/>
      <c r="G3593" s="1"/>
      <c r="H3593" s="11"/>
      <c r="I3593" s="11"/>
      <c r="J3593" s="11"/>
      <c r="K3593" s="2"/>
      <c r="L3593" s="2"/>
      <c r="M3593" s="1"/>
    </row>
    <row r="3594" spans="1:13" x14ac:dyDescent="0.2">
      <c r="A3594" s="1"/>
      <c r="B3594" s="1"/>
      <c r="C3594" s="16"/>
      <c r="D3594" s="1"/>
      <c r="E3594" s="1"/>
      <c r="F3594" s="1"/>
      <c r="G3594" s="1"/>
      <c r="H3594" s="11"/>
      <c r="I3594" s="11"/>
      <c r="J3594" s="11"/>
      <c r="K3594" s="2"/>
      <c r="L3594" s="2"/>
      <c r="M3594" s="1"/>
    </row>
    <row r="3595" spans="1:13" x14ac:dyDescent="0.2">
      <c r="A3595" s="1"/>
      <c r="B3595" s="1"/>
      <c r="C3595" s="16"/>
      <c r="D3595" s="1"/>
      <c r="E3595" s="1"/>
      <c r="F3595" s="1"/>
      <c r="G3595" s="1"/>
      <c r="H3595" s="11"/>
      <c r="I3595" s="11"/>
      <c r="J3595" s="11"/>
      <c r="K3595" s="2"/>
      <c r="L3595" s="2"/>
      <c r="M3595" s="1"/>
    </row>
    <row r="3596" spans="1:13" x14ac:dyDescent="0.2">
      <c r="A3596" s="1"/>
      <c r="B3596" s="1"/>
      <c r="C3596" s="16"/>
      <c r="D3596" s="1"/>
      <c r="E3596" s="1"/>
      <c r="F3596" s="1"/>
      <c r="G3596" s="1"/>
      <c r="H3596" s="11"/>
      <c r="I3596" s="11"/>
      <c r="J3596" s="11"/>
      <c r="K3596" s="2"/>
      <c r="L3596" s="2"/>
      <c r="M3596" s="1"/>
    </row>
    <row r="3597" spans="1:13" x14ac:dyDescent="0.2">
      <c r="A3597" s="1"/>
      <c r="B3597" s="1"/>
      <c r="C3597" s="16"/>
      <c r="D3597" s="1"/>
      <c r="E3597" s="1"/>
      <c r="F3597" s="1"/>
      <c r="G3597" s="1"/>
      <c r="H3597" s="11"/>
      <c r="I3597" s="11"/>
      <c r="J3597" s="11"/>
      <c r="K3597" s="2"/>
      <c r="L3597" s="2"/>
      <c r="M3597" s="1"/>
    </row>
    <row r="3598" spans="1:13" x14ac:dyDescent="0.2">
      <c r="A3598" s="1"/>
      <c r="B3598" s="1"/>
      <c r="C3598" s="16"/>
      <c r="D3598" s="1"/>
      <c r="E3598" s="1"/>
      <c r="F3598" s="1"/>
      <c r="G3598" s="1"/>
      <c r="H3598" s="11"/>
      <c r="I3598" s="11"/>
      <c r="J3598" s="11"/>
      <c r="K3598" s="2"/>
      <c r="L3598" s="2"/>
      <c r="M3598" s="1"/>
    </row>
    <row r="3599" spans="1:13" x14ac:dyDescent="0.2">
      <c r="A3599" s="1"/>
      <c r="B3599" s="1"/>
      <c r="C3599" s="16"/>
      <c r="D3599" s="1"/>
      <c r="E3599" s="1"/>
      <c r="F3599" s="1"/>
      <c r="G3599" s="1"/>
      <c r="H3599" s="11"/>
      <c r="I3599" s="11"/>
      <c r="J3599" s="11"/>
      <c r="K3599" s="2"/>
      <c r="L3599" s="2"/>
      <c r="M3599" s="1"/>
    </row>
    <row r="3600" spans="1:13" x14ac:dyDescent="0.2">
      <c r="A3600" s="1"/>
      <c r="B3600" s="1"/>
      <c r="C3600" s="16"/>
      <c r="D3600" s="1"/>
      <c r="E3600" s="1"/>
      <c r="F3600" s="1"/>
      <c r="G3600" s="1"/>
      <c r="H3600" s="11"/>
      <c r="I3600" s="11"/>
      <c r="J3600" s="11"/>
      <c r="K3600" s="2"/>
      <c r="L3600" s="2"/>
      <c r="M3600" s="1"/>
    </row>
    <row r="3601" spans="1:13" x14ac:dyDescent="0.2">
      <c r="A3601" s="1"/>
      <c r="B3601" s="1"/>
      <c r="C3601" s="16"/>
      <c r="D3601" s="1"/>
      <c r="E3601" s="1"/>
      <c r="F3601" s="1"/>
      <c r="G3601" s="1"/>
      <c r="H3601" s="11"/>
      <c r="I3601" s="11"/>
      <c r="J3601" s="11"/>
      <c r="K3601" s="2"/>
      <c r="L3601" s="2"/>
      <c r="M3601" s="1"/>
    </row>
    <row r="3602" spans="1:13" x14ac:dyDescent="0.2">
      <c r="A3602" s="1"/>
      <c r="B3602" s="1"/>
      <c r="C3602" s="16"/>
      <c r="D3602" s="1"/>
      <c r="E3602" s="1"/>
      <c r="F3602" s="1"/>
      <c r="G3602" s="1"/>
      <c r="H3602" s="11"/>
      <c r="I3602" s="11"/>
      <c r="J3602" s="11"/>
      <c r="K3602" s="2"/>
      <c r="L3602" s="2"/>
      <c r="M3602" s="1"/>
    </row>
    <row r="3603" spans="1:13" x14ac:dyDescent="0.2">
      <c r="A3603" s="1"/>
      <c r="B3603" s="1"/>
      <c r="C3603" s="16"/>
      <c r="D3603" s="1"/>
      <c r="E3603" s="1"/>
      <c r="F3603" s="1"/>
      <c r="G3603" s="1"/>
      <c r="H3603" s="11"/>
      <c r="I3603" s="11"/>
      <c r="J3603" s="11"/>
      <c r="K3603" s="2"/>
      <c r="L3603" s="2"/>
      <c r="M3603" s="1"/>
    </row>
    <row r="3604" spans="1:13" x14ac:dyDescent="0.2">
      <c r="A3604" s="1"/>
      <c r="B3604" s="1"/>
      <c r="C3604" s="16"/>
      <c r="D3604" s="1"/>
      <c r="E3604" s="1"/>
      <c r="F3604" s="1"/>
      <c r="G3604" s="1"/>
      <c r="H3604" s="11"/>
      <c r="I3604" s="11"/>
      <c r="J3604" s="11"/>
      <c r="K3604" s="2"/>
      <c r="L3604" s="2"/>
      <c r="M3604" s="1"/>
    </row>
    <row r="3605" spans="1:13" x14ac:dyDescent="0.2">
      <c r="A3605" s="1"/>
      <c r="B3605" s="1"/>
      <c r="C3605" s="16"/>
      <c r="D3605" s="1"/>
      <c r="E3605" s="1"/>
      <c r="F3605" s="1"/>
      <c r="G3605" s="1"/>
      <c r="H3605" s="11"/>
      <c r="I3605" s="11"/>
      <c r="J3605" s="11"/>
      <c r="K3605" s="2"/>
      <c r="L3605" s="2"/>
      <c r="M3605" s="1"/>
    </row>
    <row r="3606" spans="1:13" x14ac:dyDescent="0.2">
      <c r="A3606" s="1"/>
      <c r="B3606" s="1"/>
      <c r="C3606" s="16"/>
      <c r="D3606" s="1"/>
      <c r="E3606" s="1"/>
      <c r="F3606" s="1"/>
      <c r="G3606" s="1"/>
      <c r="H3606" s="11"/>
      <c r="I3606" s="11"/>
      <c r="J3606" s="11"/>
      <c r="K3606" s="2"/>
      <c r="L3606" s="2"/>
      <c r="M3606" s="1"/>
    </row>
    <row r="3607" spans="1:13" x14ac:dyDescent="0.2">
      <c r="A3607" s="1"/>
      <c r="B3607" s="1"/>
      <c r="C3607" s="16"/>
      <c r="D3607" s="1"/>
      <c r="E3607" s="1"/>
      <c r="F3607" s="1"/>
      <c r="G3607" s="1"/>
      <c r="H3607" s="11"/>
      <c r="I3607" s="11"/>
      <c r="J3607" s="11"/>
      <c r="K3607" s="2"/>
      <c r="L3607" s="2"/>
      <c r="M3607" s="1"/>
    </row>
    <row r="3608" spans="1:13" x14ac:dyDescent="0.2">
      <c r="A3608" s="1"/>
      <c r="B3608" s="1"/>
      <c r="C3608" s="16"/>
      <c r="D3608" s="1"/>
      <c r="E3608" s="1"/>
      <c r="F3608" s="1"/>
      <c r="G3608" s="1"/>
      <c r="H3608" s="11"/>
      <c r="I3608" s="11"/>
      <c r="J3608" s="11"/>
      <c r="K3608" s="2"/>
      <c r="L3608" s="2"/>
      <c r="M3608" s="1"/>
    </row>
    <row r="3609" spans="1:13" x14ac:dyDescent="0.2">
      <c r="A3609" s="1"/>
      <c r="B3609" s="1"/>
      <c r="C3609" s="16"/>
      <c r="D3609" s="1"/>
      <c r="E3609" s="1"/>
      <c r="F3609" s="1"/>
      <c r="G3609" s="1"/>
      <c r="H3609" s="11"/>
      <c r="I3609" s="11"/>
      <c r="J3609" s="11"/>
      <c r="K3609" s="2"/>
      <c r="L3609" s="2"/>
      <c r="M3609" s="1"/>
    </row>
    <row r="3610" spans="1:13" x14ac:dyDescent="0.2">
      <c r="A3610" s="1"/>
      <c r="B3610" s="1"/>
      <c r="C3610" s="16"/>
      <c r="D3610" s="1"/>
      <c r="E3610" s="1"/>
      <c r="F3610" s="1"/>
      <c r="G3610" s="1"/>
      <c r="H3610" s="11"/>
      <c r="I3610" s="11"/>
      <c r="J3610" s="11"/>
      <c r="K3610" s="2"/>
      <c r="L3610" s="2"/>
      <c r="M3610" s="1"/>
    </row>
    <row r="3611" spans="1:13" x14ac:dyDescent="0.2">
      <c r="A3611" s="1"/>
      <c r="B3611" s="1"/>
      <c r="C3611" s="16"/>
      <c r="D3611" s="1"/>
      <c r="E3611" s="1"/>
      <c r="F3611" s="1"/>
      <c r="G3611" s="1"/>
      <c r="H3611" s="11"/>
      <c r="I3611" s="11"/>
      <c r="J3611" s="11"/>
      <c r="K3611" s="2"/>
      <c r="L3611" s="2"/>
      <c r="M3611" s="1"/>
    </row>
    <row r="3612" spans="1:13" x14ac:dyDescent="0.2">
      <c r="A3612" s="1"/>
      <c r="B3612" s="1"/>
      <c r="C3612" s="16"/>
      <c r="D3612" s="1"/>
      <c r="E3612" s="1"/>
      <c r="F3612" s="1"/>
      <c r="G3612" s="1"/>
      <c r="H3612" s="11"/>
      <c r="I3612" s="11"/>
      <c r="J3612" s="11"/>
      <c r="K3612" s="2"/>
      <c r="L3612" s="2"/>
      <c r="M3612" s="1"/>
    </row>
    <row r="3613" spans="1:13" x14ac:dyDescent="0.2">
      <c r="A3613" s="1"/>
      <c r="B3613" s="1"/>
      <c r="C3613" s="16"/>
      <c r="D3613" s="1"/>
      <c r="E3613" s="1"/>
      <c r="F3613" s="1"/>
      <c r="G3613" s="1"/>
      <c r="H3613" s="11"/>
      <c r="I3613" s="11"/>
      <c r="J3613" s="11"/>
      <c r="K3613" s="2"/>
      <c r="L3613" s="2"/>
      <c r="M3613" s="1"/>
    </row>
    <row r="3614" spans="1:13" x14ac:dyDescent="0.2">
      <c r="A3614" s="1"/>
      <c r="B3614" s="1"/>
      <c r="C3614" s="16"/>
      <c r="D3614" s="1"/>
      <c r="E3614" s="1"/>
      <c r="F3614" s="1"/>
      <c r="G3614" s="1"/>
      <c r="H3614" s="11"/>
      <c r="I3614" s="11"/>
      <c r="J3614" s="11"/>
      <c r="K3614" s="2"/>
      <c r="L3614" s="2"/>
      <c r="M3614" s="1"/>
    </row>
    <row r="3615" spans="1:13" x14ac:dyDescent="0.2">
      <c r="A3615" s="1"/>
      <c r="B3615" s="1"/>
      <c r="C3615" s="16"/>
      <c r="D3615" s="1"/>
      <c r="E3615" s="1"/>
      <c r="F3615" s="1"/>
      <c r="G3615" s="1"/>
      <c r="H3615" s="11"/>
      <c r="I3615" s="11"/>
      <c r="J3615" s="11"/>
      <c r="K3615" s="2"/>
      <c r="L3615" s="2"/>
      <c r="M3615" s="1"/>
    </row>
    <row r="3616" spans="1:13" x14ac:dyDescent="0.2">
      <c r="A3616" s="1"/>
      <c r="B3616" s="1"/>
      <c r="C3616" s="16"/>
      <c r="D3616" s="1"/>
      <c r="E3616" s="1"/>
      <c r="F3616" s="1"/>
      <c r="G3616" s="1"/>
      <c r="H3616" s="11"/>
      <c r="I3616" s="11"/>
      <c r="J3616" s="11"/>
      <c r="K3616" s="2"/>
      <c r="L3616" s="2"/>
      <c r="M3616" s="1"/>
    </row>
    <row r="3617" spans="1:13" x14ac:dyDescent="0.2">
      <c r="A3617" s="1"/>
      <c r="B3617" s="1"/>
      <c r="C3617" s="16"/>
      <c r="D3617" s="1"/>
      <c r="E3617" s="1"/>
      <c r="F3617" s="1"/>
      <c r="G3617" s="1"/>
      <c r="H3617" s="11"/>
      <c r="I3617" s="11"/>
      <c r="J3617" s="11"/>
      <c r="K3617" s="2"/>
      <c r="L3617" s="2"/>
      <c r="M3617" s="1"/>
    </row>
    <row r="3618" spans="1:13" x14ac:dyDescent="0.2">
      <c r="A3618" s="1"/>
      <c r="B3618" s="1"/>
      <c r="C3618" s="16"/>
      <c r="D3618" s="1"/>
      <c r="E3618" s="1"/>
      <c r="F3618" s="1"/>
      <c r="G3618" s="1"/>
      <c r="H3618" s="11"/>
      <c r="I3618" s="11"/>
      <c r="J3618" s="11"/>
      <c r="K3618" s="2"/>
      <c r="L3618" s="2"/>
      <c r="M3618" s="1"/>
    </row>
    <row r="3619" spans="1:13" x14ac:dyDescent="0.2">
      <c r="A3619" s="1"/>
      <c r="B3619" s="1"/>
      <c r="C3619" s="16"/>
      <c r="D3619" s="1"/>
      <c r="E3619" s="1"/>
      <c r="F3619" s="1"/>
      <c r="G3619" s="1"/>
      <c r="H3619" s="11"/>
      <c r="I3619" s="11"/>
      <c r="J3619" s="11"/>
      <c r="K3619" s="2"/>
      <c r="L3619" s="2"/>
      <c r="M3619" s="1"/>
    </row>
    <row r="3620" spans="1:13" x14ac:dyDescent="0.2">
      <c r="A3620" s="1"/>
      <c r="B3620" s="1"/>
      <c r="C3620" s="16"/>
      <c r="D3620" s="1"/>
      <c r="E3620" s="1"/>
      <c r="F3620" s="1"/>
      <c r="G3620" s="1"/>
      <c r="H3620" s="11"/>
      <c r="I3620" s="11"/>
      <c r="J3620" s="11"/>
      <c r="K3620" s="2"/>
      <c r="L3620" s="2"/>
      <c r="M3620" s="1"/>
    </row>
    <row r="3621" spans="1:13" x14ac:dyDescent="0.2">
      <c r="A3621" s="1"/>
      <c r="B3621" s="1"/>
      <c r="C3621" s="16"/>
      <c r="D3621" s="1"/>
      <c r="E3621" s="1"/>
      <c r="F3621" s="1"/>
      <c r="G3621" s="1"/>
      <c r="H3621" s="11"/>
      <c r="I3621" s="11"/>
      <c r="J3621" s="11"/>
      <c r="K3621" s="2"/>
      <c r="L3621" s="2"/>
      <c r="M3621" s="1"/>
    </row>
    <row r="3622" spans="1:13" x14ac:dyDescent="0.2">
      <c r="A3622" s="1"/>
      <c r="B3622" s="1"/>
      <c r="C3622" s="16"/>
      <c r="D3622" s="1"/>
      <c r="E3622" s="1"/>
      <c r="F3622" s="1"/>
      <c r="G3622" s="1"/>
      <c r="H3622" s="11"/>
      <c r="I3622" s="11"/>
      <c r="J3622" s="11"/>
      <c r="K3622" s="2"/>
      <c r="L3622" s="2"/>
      <c r="M3622" s="1"/>
    </row>
    <row r="3623" spans="1:13" x14ac:dyDescent="0.2">
      <c r="A3623" s="1"/>
      <c r="B3623" s="1"/>
      <c r="C3623" s="16"/>
      <c r="D3623" s="1"/>
      <c r="E3623" s="1"/>
      <c r="F3623" s="1"/>
      <c r="G3623" s="1"/>
      <c r="H3623" s="11"/>
      <c r="I3623" s="11"/>
      <c r="J3623" s="11"/>
      <c r="K3623" s="2"/>
      <c r="L3623" s="2"/>
      <c r="M3623" s="1"/>
    </row>
    <row r="3624" spans="1:13" x14ac:dyDescent="0.2">
      <c r="A3624" s="1"/>
      <c r="B3624" s="1"/>
      <c r="C3624" s="16"/>
      <c r="D3624" s="1"/>
      <c r="E3624" s="1"/>
      <c r="F3624" s="1"/>
      <c r="G3624" s="1"/>
      <c r="H3624" s="11"/>
      <c r="I3624" s="11"/>
      <c r="J3624" s="11"/>
      <c r="K3624" s="2"/>
      <c r="L3624" s="2"/>
      <c r="M3624" s="1"/>
    </row>
    <row r="3625" spans="1:13" x14ac:dyDescent="0.2">
      <c r="A3625" s="1"/>
      <c r="B3625" s="1"/>
      <c r="C3625" s="16"/>
      <c r="D3625" s="1"/>
      <c r="E3625" s="1"/>
      <c r="F3625" s="1"/>
      <c r="G3625" s="1"/>
      <c r="H3625" s="11"/>
      <c r="I3625" s="11"/>
      <c r="J3625" s="11"/>
      <c r="K3625" s="2"/>
      <c r="L3625" s="2"/>
      <c r="M3625" s="1"/>
    </row>
    <row r="3626" spans="1:13" x14ac:dyDescent="0.2">
      <c r="A3626" s="1"/>
      <c r="B3626" s="1"/>
      <c r="C3626" s="16"/>
      <c r="D3626" s="1"/>
      <c r="E3626" s="1"/>
      <c r="F3626" s="1"/>
      <c r="G3626" s="1"/>
      <c r="H3626" s="11"/>
      <c r="I3626" s="11"/>
      <c r="J3626" s="11"/>
      <c r="K3626" s="2"/>
      <c r="L3626" s="2"/>
      <c r="M3626" s="1"/>
    </row>
    <row r="3627" spans="1:13" x14ac:dyDescent="0.2">
      <c r="A3627" s="1"/>
      <c r="B3627" s="1"/>
      <c r="C3627" s="16"/>
      <c r="D3627" s="1"/>
      <c r="E3627" s="1"/>
      <c r="F3627" s="1"/>
      <c r="G3627" s="1"/>
      <c r="H3627" s="11"/>
      <c r="I3627" s="11"/>
      <c r="J3627" s="11"/>
      <c r="K3627" s="2"/>
      <c r="L3627" s="2"/>
      <c r="M3627" s="1"/>
    </row>
    <row r="3628" spans="1:13" x14ac:dyDescent="0.2">
      <c r="A3628" s="1"/>
      <c r="B3628" s="1"/>
      <c r="C3628" s="16"/>
      <c r="D3628" s="1"/>
      <c r="E3628" s="1"/>
      <c r="F3628" s="1"/>
      <c r="G3628" s="1"/>
      <c r="H3628" s="11"/>
      <c r="I3628" s="11"/>
      <c r="J3628" s="11"/>
      <c r="K3628" s="2"/>
      <c r="L3628" s="2"/>
      <c r="M3628" s="1"/>
    </row>
    <row r="3629" spans="1:13" x14ac:dyDescent="0.2">
      <c r="A3629" s="1"/>
      <c r="B3629" s="1"/>
      <c r="C3629" s="16"/>
      <c r="D3629" s="1"/>
      <c r="E3629" s="1"/>
      <c r="F3629" s="1"/>
      <c r="G3629" s="1"/>
      <c r="H3629" s="11"/>
      <c r="I3629" s="11"/>
      <c r="J3629" s="11"/>
      <c r="K3629" s="2"/>
      <c r="L3629" s="2"/>
      <c r="M3629" s="1"/>
    </row>
    <row r="3630" spans="1:13" x14ac:dyDescent="0.2">
      <c r="A3630" s="1"/>
      <c r="B3630" s="1"/>
      <c r="C3630" s="16"/>
      <c r="D3630" s="1"/>
      <c r="E3630" s="1"/>
      <c r="F3630" s="1"/>
      <c r="G3630" s="1"/>
      <c r="H3630" s="11"/>
      <c r="I3630" s="11"/>
      <c r="J3630" s="11"/>
      <c r="K3630" s="2"/>
      <c r="L3630" s="2"/>
      <c r="M3630" s="1"/>
    </row>
    <row r="3631" spans="1:13" x14ac:dyDescent="0.2">
      <c r="A3631" s="1"/>
      <c r="B3631" s="1"/>
      <c r="C3631" s="16"/>
      <c r="D3631" s="1"/>
      <c r="E3631" s="1"/>
      <c r="F3631" s="1"/>
      <c r="G3631" s="1"/>
      <c r="H3631" s="11"/>
      <c r="I3631" s="11"/>
      <c r="J3631" s="11"/>
      <c r="K3631" s="2"/>
      <c r="L3631" s="2"/>
      <c r="M3631" s="1"/>
    </row>
    <row r="3632" spans="1:13" x14ac:dyDescent="0.2">
      <c r="A3632" s="1"/>
      <c r="B3632" s="1"/>
      <c r="C3632" s="16"/>
      <c r="D3632" s="1"/>
      <c r="E3632" s="1"/>
      <c r="F3632" s="1"/>
      <c r="G3632" s="1"/>
      <c r="H3632" s="11"/>
      <c r="I3632" s="11"/>
      <c r="J3632" s="11"/>
      <c r="K3632" s="2"/>
      <c r="L3632" s="2"/>
      <c r="M3632" s="1"/>
    </row>
    <row r="3633" spans="1:13" x14ac:dyDescent="0.2">
      <c r="A3633" s="1"/>
      <c r="B3633" s="1"/>
      <c r="C3633" s="16"/>
      <c r="D3633" s="1"/>
      <c r="E3633" s="1"/>
      <c r="F3633" s="1"/>
      <c r="G3633" s="1"/>
      <c r="H3633" s="11"/>
      <c r="I3633" s="11"/>
      <c r="J3633" s="11"/>
      <c r="K3633" s="2"/>
      <c r="L3633" s="2"/>
      <c r="M3633" s="1"/>
    </row>
    <row r="3634" spans="1:13" x14ac:dyDescent="0.2">
      <c r="A3634" s="1"/>
      <c r="B3634" s="1"/>
      <c r="C3634" s="16"/>
      <c r="D3634" s="1"/>
      <c r="E3634" s="1"/>
      <c r="F3634" s="1"/>
      <c r="G3634" s="1"/>
      <c r="H3634" s="11"/>
      <c r="I3634" s="11"/>
      <c r="J3634" s="11"/>
      <c r="K3634" s="2"/>
      <c r="L3634" s="2"/>
      <c r="M3634" s="1"/>
    </row>
    <row r="3635" spans="1:13" x14ac:dyDescent="0.2">
      <c r="A3635" s="1"/>
      <c r="B3635" s="1"/>
      <c r="C3635" s="16"/>
      <c r="D3635" s="1"/>
      <c r="E3635" s="1"/>
      <c r="F3635" s="1"/>
      <c r="G3635" s="1"/>
      <c r="H3635" s="11"/>
      <c r="I3635" s="11"/>
      <c r="J3635" s="11"/>
      <c r="K3635" s="2"/>
      <c r="L3635" s="2"/>
      <c r="M3635" s="1"/>
    </row>
    <row r="3636" spans="1:13" x14ac:dyDescent="0.2">
      <c r="A3636" s="1"/>
      <c r="B3636" s="1"/>
      <c r="C3636" s="16"/>
      <c r="D3636" s="1"/>
      <c r="E3636" s="1"/>
      <c r="F3636" s="1"/>
      <c r="G3636" s="1"/>
      <c r="H3636" s="11"/>
      <c r="I3636" s="11"/>
      <c r="J3636" s="11"/>
      <c r="K3636" s="2"/>
      <c r="L3636" s="2"/>
      <c r="M3636" s="1"/>
    </row>
    <row r="3637" spans="1:13" x14ac:dyDescent="0.2">
      <c r="A3637" s="1"/>
      <c r="B3637" s="1"/>
      <c r="C3637" s="16"/>
      <c r="D3637" s="1"/>
      <c r="E3637" s="1"/>
      <c r="F3637" s="1"/>
      <c r="G3637" s="1"/>
      <c r="H3637" s="11"/>
      <c r="I3637" s="11"/>
      <c r="J3637" s="11"/>
      <c r="K3637" s="2"/>
      <c r="L3637" s="2"/>
      <c r="M3637" s="1"/>
    </row>
    <row r="3638" spans="1:13" x14ac:dyDescent="0.2">
      <c r="A3638" s="1"/>
      <c r="B3638" s="1"/>
      <c r="C3638" s="16"/>
      <c r="D3638" s="1"/>
      <c r="E3638" s="1"/>
      <c r="F3638" s="1"/>
      <c r="G3638" s="1"/>
      <c r="H3638" s="11"/>
      <c r="I3638" s="11"/>
      <c r="J3638" s="11"/>
      <c r="K3638" s="2"/>
      <c r="L3638" s="2"/>
      <c r="M3638" s="1"/>
    </row>
    <row r="3639" spans="1:13" x14ac:dyDescent="0.2">
      <c r="A3639" s="1"/>
      <c r="B3639" s="1"/>
      <c r="C3639" s="16"/>
      <c r="D3639" s="1"/>
      <c r="E3639" s="1"/>
      <c r="F3639" s="1"/>
      <c r="G3639" s="1"/>
      <c r="H3639" s="11"/>
      <c r="I3639" s="11"/>
      <c r="J3639" s="11"/>
      <c r="K3639" s="2"/>
      <c r="L3639" s="2"/>
      <c r="M3639" s="1"/>
    </row>
    <row r="3640" spans="1:13" x14ac:dyDescent="0.2">
      <c r="A3640" s="1"/>
      <c r="B3640" s="1"/>
      <c r="C3640" s="16"/>
      <c r="D3640" s="1"/>
      <c r="E3640" s="1"/>
      <c r="F3640" s="1"/>
      <c r="G3640" s="1"/>
      <c r="H3640" s="11"/>
      <c r="I3640" s="11"/>
      <c r="J3640" s="11"/>
      <c r="K3640" s="2"/>
      <c r="L3640" s="2"/>
      <c r="M3640" s="1"/>
    </row>
    <row r="3641" spans="1:13" x14ac:dyDescent="0.2">
      <c r="A3641" s="1"/>
      <c r="B3641" s="1"/>
      <c r="C3641" s="16"/>
      <c r="D3641" s="1"/>
      <c r="E3641" s="1"/>
      <c r="F3641" s="1"/>
      <c r="G3641" s="1"/>
      <c r="H3641" s="11"/>
      <c r="I3641" s="11"/>
      <c r="J3641" s="11"/>
      <c r="K3641" s="2"/>
      <c r="L3641" s="2"/>
      <c r="M3641" s="1"/>
    </row>
    <row r="3642" spans="1:13" x14ac:dyDescent="0.2">
      <c r="A3642" s="1"/>
      <c r="B3642" s="1"/>
      <c r="C3642" s="16"/>
      <c r="D3642" s="1"/>
      <c r="E3642" s="1"/>
      <c r="F3642" s="1"/>
      <c r="G3642" s="1"/>
      <c r="H3642" s="11"/>
      <c r="I3642" s="11"/>
      <c r="J3642" s="11"/>
      <c r="K3642" s="2"/>
      <c r="L3642" s="2"/>
      <c r="M3642" s="1"/>
    </row>
    <row r="3643" spans="1:13" x14ac:dyDescent="0.2">
      <c r="A3643" s="1"/>
      <c r="B3643" s="1"/>
      <c r="C3643" s="16"/>
      <c r="D3643" s="1"/>
      <c r="E3643" s="1"/>
      <c r="F3643" s="1"/>
      <c r="G3643" s="1"/>
      <c r="H3643" s="11"/>
      <c r="I3643" s="11"/>
      <c r="J3643" s="11"/>
      <c r="K3643" s="2"/>
      <c r="L3643" s="2"/>
      <c r="M3643" s="1"/>
    </row>
    <row r="3644" spans="1:13" x14ac:dyDescent="0.2">
      <c r="A3644" s="1"/>
      <c r="B3644" s="1"/>
      <c r="C3644" s="16"/>
      <c r="D3644" s="1"/>
      <c r="E3644" s="1"/>
      <c r="F3644" s="1"/>
      <c r="G3644" s="1"/>
      <c r="H3644" s="11"/>
      <c r="I3644" s="11"/>
      <c r="J3644" s="11"/>
      <c r="K3644" s="2"/>
      <c r="L3644" s="2"/>
      <c r="M3644" s="1"/>
    </row>
    <row r="3645" spans="1:13" x14ac:dyDescent="0.2">
      <c r="A3645" s="1"/>
      <c r="B3645" s="1"/>
      <c r="C3645" s="16"/>
      <c r="D3645" s="1"/>
      <c r="E3645" s="1"/>
      <c r="F3645" s="1"/>
      <c r="G3645" s="1"/>
      <c r="H3645" s="11"/>
      <c r="I3645" s="11"/>
      <c r="J3645" s="11"/>
      <c r="K3645" s="2"/>
      <c r="L3645" s="2"/>
      <c r="M3645" s="1"/>
    </row>
    <row r="3646" spans="1:13" x14ac:dyDescent="0.2">
      <c r="A3646" s="1"/>
      <c r="B3646" s="1"/>
      <c r="C3646" s="16"/>
      <c r="D3646" s="1"/>
      <c r="E3646" s="1"/>
      <c r="F3646" s="1"/>
      <c r="G3646" s="1"/>
      <c r="H3646" s="11"/>
      <c r="I3646" s="11"/>
      <c r="J3646" s="11"/>
      <c r="K3646" s="2"/>
      <c r="L3646" s="2"/>
      <c r="M3646" s="1"/>
    </row>
    <row r="3647" spans="1:13" x14ac:dyDescent="0.2">
      <c r="A3647" s="1"/>
      <c r="B3647" s="1"/>
      <c r="C3647" s="16"/>
      <c r="D3647" s="1"/>
      <c r="E3647" s="1"/>
      <c r="F3647" s="1"/>
      <c r="G3647" s="1"/>
      <c r="H3647" s="11"/>
      <c r="I3647" s="11"/>
      <c r="J3647" s="11"/>
      <c r="K3647" s="2"/>
      <c r="L3647" s="2"/>
      <c r="M3647" s="1"/>
    </row>
    <row r="3648" spans="1:13" x14ac:dyDescent="0.2">
      <c r="A3648" s="1"/>
      <c r="B3648" s="1"/>
      <c r="C3648" s="16"/>
      <c r="D3648" s="1"/>
      <c r="E3648" s="1"/>
      <c r="F3648" s="1"/>
      <c r="G3648" s="1"/>
      <c r="H3648" s="11"/>
      <c r="I3648" s="11"/>
      <c r="J3648" s="11"/>
      <c r="K3648" s="2"/>
      <c r="L3648" s="2"/>
      <c r="M3648" s="1"/>
    </row>
    <row r="3649" spans="1:13" x14ac:dyDescent="0.2">
      <c r="A3649" s="1"/>
      <c r="B3649" s="1"/>
      <c r="C3649" s="16"/>
      <c r="D3649" s="1"/>
      <c r="E3649" s="1"/>
      <c r="F3649" s="1"/>
      <c r="G3649" s="1"/>
      <c r="H3649" s="11"/>
      <c r="I3649" s="11"/>
      <c r="J3649" s="11"/>
      <c r="K3649" s="2"/>
      <c r="L3649" s="2"/>
      <c r="M3649" s="1"/>
    </row>
    <row r="3650" spans="1:13" x14ac:dyDescent="0.2">
      <c r="A3650" s="1"/>
      <c r="B3650" s="1"/>
      <c r="C3650" s="16"/>
      <c r="D3650" s="1"/>
      <c r="E3650" s="1"/>
      <c r="F3650" s="1"/>
      <c r="G3650" s="1"/>
      <c r="H3650" s="11"/>
      <c r="I3650" s="11"/>
      <c r="J3650" s="11"/>
      <c r="K3650" s="2"/>
      <c r="L3650" s="2"/>
      <c r="M3650" s="1"/>
    </row>
    <row r="3651" spans="1:13" x14ac:dyDescent="0.2">
      <c r="A3651" s="1"/>
      <c r="B3651" s="1"/>
      <c r="C3651" s="16"/>
      <c r="D3651" s="1"/>
      <c r="E3651" s="1"/>
      <c r="F3651" s="1"/>
      <c r="G3651" s="1"/>
      <c r="H3651" s="11"/>
      <c r="I3651" s="11"/>
      <c r="J3651" s="11"/>
      <c r="K3651" s="2"/>
      <c r="L3651" s="2"/>
      <c r="M3651" s="1"/>
    </row>
    <row r="3652" spans="1:13" x14ac:dyDescent="0.2">
      <c r="A3652" s="1"/>
      <c r="B3652" s="1"/>
      <c r="C3652" s="16"/>
      <c r="D3652" s="1"/>
      <c r="E3652" s="1"/>
      <c r="F3652" s="1"/>
      <c r="G3652" s="1"/>
      <c r="H3652" s="11"/>
      <c r="I3652" s="11"/>
      <c r="J3652" s="11"/>
      <c r="K3652" s="2"/>
      <c r="L3652" s="2"/>
      <c r="M3652" s="1"/>
    </row>
    <row r="3653" spans="1:13" x14ac:dyDescent="0.2">
      <c r="A3653" s="1"/>
      <c r="B3653" s="1"/>
      <c r="C3653" s="16"/>
      <c r="D3653" s="1"/>
      <c r="E3653" s="1"/>
      <c r="F3653" s="1"/>
      <c r="G3653" s="1"/>
      <c r="H3653" s="11"/>
      <c r="I3653" s="11"/>
      <c r="J3653" s="11"/>
      <c r="K3653" s="2"/>
      <c r="L3653" s="2"/>
      <c r="M3653" s="1"/>
    </row>
    <row r="3654" spans="1:13" x14ac:dyDescent="0.2">
      <c r="A3654" s="1"/>
      <c r="B3654" s="1"/>
      <c r="C3654" s="16"/>
      <c r="D3654" s="1"/>
      <c r="E3654" s="1"/>
      <c r="F3654" s="1"/>
      <c r="G3654" s="1"/>
      <c r="H3654" s="11"/>
      <c r="I3654" s="11"/>
      <c r="J3654" s="11"/>
      <c r="K3654" s="2"/>
      <c r="L3654" s="2"/>
      <c r="M3654" s="1"/>
    </row>
    <row r="3655" spans="1:13" x14ac:dyDescent="0.2">
      <c r="A3655" s="1"/>
      <c r="B3655" s="1"/>
      <c r="C3655" s="16"/>
      <c r="D3655" s="1"/>
      <c r="E3655" s="1"/>
      <c r="F3655" s="1"/>
      <c r="G3655" s="1"/>
      <c r="H3655" s="11"/>
      <c r="I3655" s="11"/>
      <c r="J3655" s="11"/>
      <c r="K3655" s="2"/>
      <c r="L3655" s="2"/>
      <c r="M3655" s="1"/>
    </row>
    <row r="3656" spans="1:13" x14ac:dyDescent="0.2">
      <c r="A3656" s="1"/>
      <c r="B3656" s="1"/>
      <c r="C3656" s="16"/>
      <c r="D3656" s="1"/>
      <c r="E3656" s="1"/>
      <c r="F3656" s="1"/>
      <c r="G3656" s="1"/>
      <c r="H3656" s="11"/>
      <c r="I3656" s="11"/>
      <c r="J3656" s="11"/>
      <c r="K3656" s="2"/>
      <c r="L3656" s="2"/>
      <c r="M3656" s="1"/>
    </row>
    <row r="3657" spans="1:13" x14ac:dyDescent="0.2">
      <c r="A3657" s="1"/>
      <c r="B3657" s="1"/>
      <c r="C3657" s="16"/>
      <c r="D3657" s="1"/>
      <c r="E3657" s="1"/>
      <c r="F3657" s="1"/>
      <c r="G3657" s="1"/>
      <c r="H3657" s="11"/>
      <c r="I3657" s="11"/>
      <c r="J3657" s="11"/>
      <c r="K3657" s="2"/>
      <c r="L3657" s="2"/>
      <c r="M3657" s="1"/>
    </row>
    <row r="3658" spans="1:13" x14ac:dyDescent="0.2">
      <c r="A3658" s="1"/>
      <c r="B3658" s="1"/>
      <c r="C3658" s="16"/>
      <c r="D3658" s="1"/>
      <c r="E3658" s="1"/>
      <c r="F3658" s="1"/>
      <c r="G3658" s="1"/>
      <c r="H3658" s="11"/>
      <c r="I3658" s="11"/>
      <c r="J3658" s="11"/>
      <c r="K3658" s="2"/>
      <c r="L3658" s="2"/>
      <c r="M3658" s="1"/>
    </row>
    <row r="3659" spans="1:13" x14ac:dyDescent="0.2">
      <c r="A3659" s="1"/>
      <c r="B3659" s="1"/>
      <c r="C3659" s="16"/>
      <c r="D3659" s="1"/>
      <c r="E3659" s="1"/>
      <c r="F3659" s="1"/>
      <c r="G3659" s="1"/>
      <c r="H3659" s="11"/>
      <c r="I3659" s="11"/>
      <c r="J3659" s="11"/>
      <c r="K3659" s="2"/>
      <c r="L3659" s="2"/>
      <c r="M3659" s="1"/>
    </row>
    <row r="3660" spans="1:13" x14ac:dyDescent="0.2">
      <c r="A3660" s="1"/>
      <c r="B3660" s="1"/>
      <c r="C3660" s="16"/>
      <c r="D3660" s="1"/>
      <c r="E3660" s="1"/>
      <c r="F3660" s="1"/>
      <c r="G3660" s="1"/>
      <c r="H3660" s="11"/>
      <c r="I3660" s="11"/>
      <c r="J3660" s="11"/>
      <c r="K3660" s="2"/>
      <c r="L3660" s="2"/>
      <c r="M3660" s="1"/>
    </row>
    <row r="3661" spans="1:13" x14ac:dyDescent="0.2">
      <c r="A3661" s="1"/>
      <c r="B3661" s="1"/>
      <c r="C3661" s="16"/>
      <c r="D3661" s="1"/>
      <c r="E3661" s="1"/>
      <c r="F3661" s="1"/>
      <c r="G3661" s="1"/>
      <c r="H3661" s="11"/>
      <c r="I3661" s="11"/>
      <c r="J3661" s="11"/>
      <c r="K3661" s="2"/>
      <c r="L3661" s="2"/>
      <c r="M3661" s="1"/>
    </row>
    <row r="3662" spans="1:13" x14ac:dyDescent="0.2">
      <c r="A3662" s="1"/>
      <c r="B3662" s="1"/>
      <c r="C3662" s="16"/>
      <c r="D3662" s="1"/>
      <c r="E3662" s="1"/>
      <c r="F3662" s="1"/>
      <c r="G3662" s="1"/>
      <c r="H3662" s="11"/>
      <c r="I3662" s="11"/>
      <c r="J3662" s="11"/>
      <c r="K3662" s="2"/>
      <c r="L3662" s="2"/>
      <c r="M3662" s="1"/>
    </row>
    <row r="3663" spans="1:13" x14ac:dyDescent="0.2">
      <c r="A3663" s="1"/>
      <c r="B3663" s="1"/>
      <c r="C3663" s="16"/>
      <c r="D3663" s="1"/>
      <c r="E3663" s="1"/>
      <c r="F3663" s="1"/>
      <c r="G3663" s="1"/>
      <c r="H3663" s="11"/>
      <c r="I3663" s="11"/>
      <c r="J3663" s="11"/>
      <c r="K3663" s="2"/>
      <c r="L3663" s="2"/>
      <c r="M3663" s="1"/>
    </row>
    <row r="3664" spans="1:13" x14ac:dyDescent="0.2">
      <c r="A3664" s="1"/>
      <c r="B3664" s="1"/>
      <c r="C3664" s="16"/>
      <c r="D3664" s="1"/>
      <c r="E3664" s="1"/>
      <c r="F3664" s="1"/>
      <c r="G3664" s="1"/>
      <c r="H3664" s="11"/>
      <c r="I3664" s="11"/>
      <c r="J3664" s="11"/>
      <c r="K3664" s="2"/>
      <c r="L3664" s="2"/>
      <c r="M3664" s="1"/>
    </row>
    <row r="3665" spans="1:13" x14ac:dyDescent="0.2">
      <c r="A3665" s="1"/>
      <c r="B3665" s="1"/>
      <c r="C3665" s="16"/>
      <c r="D3665" s="1"/>
      <c r="E3665" s="1"/>
      <c r="F3665" s="1"/>
      <c r="G3665" s="1"/>
      <c r="H3665" s="11"/>
      <c r="I3665" s="11"/>
      <c r="J3665" s="11"/>
      <c r="K3665" s="2"/>
      <c r="L3665" s="2"/>
      <c r="M3665" s="1"/>
    </row>
    <row r="3666" spans="1:13" x14ac:dyDescent="0.2">
      <c r="A3666" s="1"/>
      <c r="B3666" s="1"/>
      <c r="C3666" s="16"/>
      <c r="D3666" s="1"/>
      <c r="E3666" s="1"/>
      <c r="F3666" s="1"/>
      <c r="G3666" s="1"/>
      <c r="H3666" s="11"/>
      <c r="I3666" s="11"/>
      <c r="J3666" s="11"/>
      <c r="K3666" s="2"/>
      <c r="L3666" s="2"/>
      <c r="M3666" s="1"/>
    </row>
    <row r="3667" spans="1:13" x14ac:dyDescent="0.2">
      <c r="A3667" s="1"/>
      <c r="B3667" s="1"/>
      <c r="C3667" s="16"/>
      <c r="D3667" s="1"/>
      <c r="E3667" s="1"/>
      <c r="F3667" s="1"/>
      <c r="G3667" s="1"/>
      <c r="H3667" s="11"/>
      <c r="I3667" s="11"/>
      <c r="J3667" s="11"/>
      <c r="K3667" s="2"/>
      <c r="L3667" s="2"/>
      <c r="M3667" s="1"/>
    </row>
    <row r="3668" spans="1:13" x14ac:dyDescent="0.2">
      <c r="A3668" s="1"/>
      <c r="B3668" s="1"/>
      <c r="C3668" s="16"/>
      <c r="D3668" s="1"/>
      <c r="E3668" s="1"/>
      <c r="F3668" s="1"/>
      <c r="G3668" s="1"/>
      <c r="H3668" s="11"/>
      <c r="I3668" s="11"/>
      <c r="J3668" s="11"/>
      <c r="K3668" s="2"/>
      <c r="L3668" s="2"/>
      <c r="M3668" s="1"/>
    </row>
    <row r="3669" spans="1:13" x14ac:dyDescent="0.2">
      <c r="A3669" s="1"/>
      <c r="B3669" s="1"/>
      <c r="C3669" s="16"/>
      <c r="D3669" s="1"/>
      <c r="E3669" s="1"/>
      <c r="F3669" s="1"/>
      <c r="G3669" s="1"/>
      <c r="H3669" s="11"/>
      <c r="I3669" s="11"/>
      <c r="J3669" s="11"/>
      <c r="K3669" s="2"/>
      <c r="L3669" s="2"/>
      <c r="M3669" s="1"/>
    </row>
    <row r="3670" spans="1:13" x14ac:dyDescent="0.2">
      <c r="A3670" s="1"/>
      <c r="B3670" s="1"/>
      <c r="C3670" s="16"/>
      <c r="D3670" s="1"/>
      <c r="E3670" s="1"/>
      <c r="F3670" s="1"/>
      <c r="G3670" s="1"/>
      <c r="H3670" s="11"/>
      <c r="I3670" s="11"/>
      <c r="J3670" s="11"/>
      <c r="K3670" s="2"/>
      <c r="L3670" s="2"/>
      <c r="M3670" s="1"/>
    </row>
    <row r="3671" spans="1:13" x14ac:dyDescent="0.2">
      <c r="A3671" s="1"/>
      <c r="B3671" s="1"/>
      <c r="C3671" s="16"/>
      <c r="D3671" s="1"/>
      <c r="E3671" s="1"/>
      <c r="F3671" s="1"/>
      <c r="G3671" s="1"/>
      <c r="H3671" s="11"/>
      <c r="I3671" s="11"/>
      <c r="J3671" s="11"/>
      <c r="K3671" s="2"/>
      <c r="L3671" s="2"/>
      <c r="M3671" s="1"/>
    </row>
    <row r="3672" spans="1:13" x14ac:dyDescent="0.2">
      <c r="A3672" s="1"/>
      <c r="B3672" s="1"/>
      <c r="C3672" s="16"/>
      <c r="D3672" s="1"/>
      <c r="E3672" s="1"/>
      <c r="F3672" s="1"/>
      <c r="G3672" s="1"/>
      <c r="H3672" s="11"/>
      <c r="I3672" s="11"/>
      <c r="J3672" s="11"/>
      <c r="K3672" s="2"/>
      <c r="L3672" s="2"/>
      <c r="M3672" s="1"/>
    </row>
    <row r="3673" spans="1:13" x14ac:dyDescent="0.2">
      <c r="A3673" s="1"/>
      <c r="B3673" s="1"/>
      <c r="C3673" s="16"/>
      <c r="D3673" s="1"/>
      <c r="E3673" s="1"/>
      <c r="F3673" s="1"/>
      <c r="G3673" s="1"/>
      <c r="H3673" s="11"/>
      <c r="I3673" s="11"/>
      <c r="J3673" s="11"/>
      <c r="K3673" s="2"/>
      <c r="L3673" s="2"/>
      <c r="M3673" s="1"/>
    </row>
    <row r="3674" spans="1:13" x14ac:dyDescent="0.2">
      <c r="A3674" s="1"/>
      <c r="B3674" s="1"/>
      <c r="C3674" s="16"/>
      <c r="D3674" s="1"/>
      <c r="E3674" s="1"/>
      <c r="F3674" s="1"/>
      <c r="G3674" s="1"/>
      <c r="H3674" s="11"/>
      <c r="I3674" s="11"/>
      <c r="J3674" s="11"/>
      <c r="K3674" s="2"/>
      <c r="L3674" s="2"/>
      <c r="M3674" s="1"/>
    </row>
    <row r="3675" spans="1:13" x14ac:dyDescent="0.2">
      <c r="A3675" s="1"/>
      <c r="B3675" s="1"/>
      <c r="C3675" s="16"/>
      <c r="D3675" s="1"/>
      <c r="E3675" s="1"/>
      <c r="F3675" s="1"/>
      <c r="G3675" s="1"/>
      <c r="H3675" s="11"/>
      <c r="I3675" s="11"/>
      <c r="J3675" s="11"/>
      <c r="K3675" s="2"/>
      <c r="L3675" s="2"/>
      <c r="M3675" s="1"/>
    </row>
    <row r="3676" spans="1:13" x14ac:dyDescent="0.2">
      <c r="A3676" s="1"/>
      <c r="B3676" s="1"/>
      <c r="C3676" s="16"/>
      <c r="D3676" s="1"/>
      <c r="E3676" s="1"/>
      <c r="F3676" s="1"/>
      <c r="G3676" s="1"/>
      <c r="H3676" s="11"/>
      <c r="I3676" s="11"/>
      <c r="J3676" s="11"/>
      <c r="K3676" s="2"/>
      <c r="L3676" s="2"/>
      <c r="M3676" s="1"/>
    </row>
    <row r="3677" spans="1:13" x14ac:dyDescent="0.2">
      <c r="A3677" s="1"/>
      <c r="B3677" s="1"/>
      <c r="C3677" s="16"/>
      <c r="D3677" s="1"/>
      <c r="E3677" s="1"/>
      <c r="F3677" s="1"/>
      <c r="G3677" s="1"/>
      <c r="H3677" s="11"/>
      <c r="I3677" s="11"/>
      <c r="J3677" s="11"/>
      <c r="K3677" s="2"/>
      <c r="L3677" s="2"/>
      <c r="M3677" s="1"/>
    </row>
    <row r="3678" spans="1:13" x14ac:dyDescent="0.2">
      <c r="A3678" s="1"/>
      <c r="B3678" s="1"/>
      <c r="C3678" s="16"/>
      <c r="D3678" s="1"/>
      <c r="E3678" s="1"/>
      <c r="F3678" s="1"/>
      <c r="G3678" s="1"/>
      <c r="H3678" s="11"/>
      <c r="I3678" s="11"/>
      <c r="J3678" s="11"/>
      <c r="K3678" s="2"/>
      <c r="L3678" s="2"/>
      <c r="M3678" s="1"/>
    </row>
    <row r="3679" spans="1:13" x14ac:dyDescent="0.2">
      <c r="A3679" s="1"/>
      <c r="B3679" s="1"/>
      <c r="C3679" s="16"/>
      <c r="D3679" s="1"/>
      <c r="E3679" s="1"/>
      <c r="F3679" s="1"/>
      <c r="G3679" s="1"/>
      <c r="H3679" s="11"/>
      <c r="I3679" s="11"/>
      <c r="J3679" s="11"/>
      <c r="K3679" s="2"/>
      <c r="L3679" s="2"/>
      <c r="M3679" s="1"/>
    </row>
    <row r="3680" spans="1:13" x14ac:dyDescent="0.2">
      <c r="A3680" s="1"/>
      <c r="B3680" s="1"/>
      <c r="C3680" s="16"/>
      <c r="D3680" s="1"/>
      <c r="E3680" s="1"/>
      <c r="F3680" s="1"/>
      <c r="G3680" s="1"/>
      <c r="H3680" s="11"/>
      <c r="I3680" s="11"/>
      <c r="J3680" s="11"/>
      <c r="K3680" s="2"/>
      <c r="L3680" s="2"/>
      <c r="M3680" s="1"/>
    </row>
    <row r="3681" spans="1:13" x14ac:dyDescent="0.2">
      <c r="A3681" s="1"/>
      <c r="B3681" s="1"/>
      <c r="C3681" s="16"/>
      <c r="D3681" s="1"/>
      <c r="E3681" s="1"/>
      <c r="F3681" s="1"/>
      <c r="G3681" s="1"/>
      <c r="H3681" s="11"/>
      <c r="I3681" s="11"/>
      <c r="J3681" s="11"/>
      <c r="K3681" s="2"/>
      <c r="L3681" s="2"/>
      <c r="M3681" s="1"/>
    </row>
    <row r="3682" spans="1:13" x14ac:dyDescent="0.2">
      <c r="A3682" s="1"/>
      <c r="B3682" s="1"/>
      <c r="C3682" s="16"/>
      <c r="D3682" s="1"/>
      <c r="E3682" s="1"/>
      <c r="F3682" s="1"/>
      <c r="G3682" s="1"/>
      <c r="H3682" s="11"/>
      <c r="I3682" s="11"/>
      <c r="J3682" s="11"/>
      <c r="K3682" s="2"/>
      <c r="L3682" s="2"/>
      <c r="M3682" s="1"/>
    </row>
    <row r="3683" spans="1:13" x14ac:dyDescent="0.2">
      <c r="A3683" s="1"/>
      <c r="B3683" s="1"/>
      <c r="C3683" s="16"/>
      <c r="D3683" s="1"/>
      <c r="E3683" s="1"/>
      <c r="F3683" s="1"/>
      <c r="G3683" s="1"/>
      <c r="H3683" s="11"/>
      <c r="I3683" s="11"/>
      <c r="J3683" s="11"/>
      <c r="K3683" s="2"/>
      <c r="L3683" s="2"/>
      <c r="M3683" s="1"/>
    </row>
    <row r="3684" spans="1:13" x14ac:dyDescent="0.2">
      <c r="A3684" s="1"/>
      <c r="B3684" s="1"/>
      <c r="C3684" s="16"/>
      <c r="D3684" s="1"/>
      <c r="E3684" s="1"/>
      <c r="F3684" s="1"/>
      <c r="G3684" s="1"/>
      <c r="H3684" s="11"/>
      <c r="I3684" s="11"/>
      <c r="J3684" s="11"/>
      <c r="K3684" s="2"/>
      <c r="L3684" s="2"/>
      <c r="M3684" s="1"/>
    </row>
    <row r="3685" spans="1:13" x14ac:dyDescent="0.2">
      <c r="A3685" s="1"/>
      <c r="B3685" s="1"/>
      <c r="C3685" s="16"/>
      <c r="D3685" s="1"/>
      <c r="E3685" s="1"/>
      <c r="F3685" s="1"/>
      <c r="G3685" s="1"/>
      <c r="H3685" s="11"/>
      <c r="I3685" s="11"/>
      <c r="J3685" s="11"/>
      <c r="K3685" s="2"/>
      <c r="L3685" s="2"/>
      <c r="M3685" s="1"/>
    </row>
    <row r="3686" spans="1:13" x14ac:dyDescent="0.2">
      <c r="A3686" s="1"/>
      <c r="B3686" s="1"/>
      <c r="C3686" s="16"/>
      <c r="D3686" s="1"/>
      <c r="E3686" s="1"/>
      <c r="F3686" s="1"/>
      <c r="G3686" s="1"/>
      <c r="H3686" s="11"/>
      <c r="I3686" s="11"/>
      <c r="J3686" s="11"/>
      <c r="K3686" s="2"/>
      <c r="L3686" s="2"/>
      <c r="M3686" s="1"/>
    </row>
    <row r="3687" spans="1:13" x14ac:dyDescent="0.2">
      <c r="A3687" s="1"/>
      <c r="B3687" s="1"/>
      <c r="C3687" s="16"/>
      <c r="D3687" s="1"/>
      <c r="E3687" s="1"/>
      <c r="F3687" s="1"/>
      <c r="G3687" s="1"/>
      <c r="H3687" s="11"/>
      <c r="I3687" s="11"/>
      <c r="J3687" s="11"/>
      <c r="K3687" s="2"/>
      <c r="L3687" s="2"/>
      <c r="M3687" s="1"/>
    </row>
    <row r="3688" spans="1:13" x14ac:dyDescent="0.2">
      <c r="A3688" s="1"/>
      <c r="B3688" s="1"/>
      <c r="C3688" s="16"/>
      <c r="D3688" s="1"/>
      <c r="E3688" s="1"/>
      <c r="F3688" s="1"/>
      <c r="G3688" s="1"/>
      <c r="H3688" s="11"/>
      <c r="I3688" s="11"/>
      <c r="J3688" s="11"/>
      <c r="K3688" s="2"/>
      <c r="L3688" s="2"/>
      <c r="M3688" s="1"/>
    </row>
    <row r="3689" spans="1:13" x14ac:dyDescent="0.2">
      <c r="A3689" s="1"/>
      <c r="B3689" s="1"/>
      <c r="C3689" s="16"/>
      <c r="D3689" s="1"/>
      <c r="E3689" s="1"/>
      <c r="F3689" s="1"/>
      <c r="G3689" s="1"/>
      <c r="H3689" s="11"/>
      <c r="I3689" s="11"/>
      <c r="J3689" s="11"/>
      <c r="K3689" s="2"/>
      <c r="L3689" s="2"/>
      <c r="M3689" s="1"/>
    </row>
    <row r="3690" spans="1:13" x14ac:dyDescent="0.2">
      <c r="A3690" s="1"/>
      <c r="B3690" s="1"/>
      <c r="C3690" s="16"/>
      <c r="D3690" s="1"/>
      <c r="E3690" s="1"/>
      <c r="F3690" s="1"/>
      <c r="G3690" s="1"/>
      <c r="H3690" s="11"/>
      <c r="I3690" s="11"/>
      <c r="J3690" s="11"/>
      <c r="K3690" s="2"/>
      <c r="L3690" s="2"/>
      <c r="M3690" s="1"/>
    </row>
    <row r="3691" spans="1:13" x14ac:dyDescent="0.2">
      <c r="A3691" s="1"/>
      <c r="B3691" s="1"/>
      <c r="C3691" s="16"/>
      <c r="D3691" s="1"/>
      <c r="E3691" s="1"/>
      <c r="F3691" s="1"/>
      <c r="G3691" s="1"/>
      <c r="H3691" s="11"/>
      <c r="I3691" s="11"/>
      <c r="J3691" s="11"/>
      <c r="K3691" s="2"/>
      <c r="L3691" s="2"/>
      <c r="M3691" s="1"/>
    </row>
    <row r="3692" spans="1:13" x14ac:dyDescent="0.2">
      <c r="A3692" s="1"/>
      <c r="B3692" s="1"/>
      <c r="C3692" s="16"/>
      <c r="D3692" s="1"/>
      <c r="E3692" s="1"/>
      <c r="F3692" s="1"/>
      <c r="G3692" s="1"/>
      <c r="H3692" s="11"/>
      <c r="I3692" s="11"/>
      <c r="J3692" s="11"/>
      <c r="K3692" s="2"/>
      <c r="L3692" s="2"/>
      <c r="M3692" s="1"/>
    </row>
    <row r="3693" spans="1:13" x14ac:dyDescent="0.2">
      <c r="A3693" s="1"/>
      <c r="B3693" s="1"/>
      <c r="C3693" s="16"/>
      <c r="D3693" s="1"/>
      <c r="E3693" s="1"/>
      <c r="F3693" s="1"/>
      <c r="G3693" s="1"/>
      <c r="H3693" s="11"/>
      <c r="I3693" s="11"/>
      <c r="J3693" s="11"/>
      <c r="K3693" s="2"/>
      <c r="L3693" s="2"/>
      <c r="M3693" s="1"/>
    </row>
    <row r="3694" spans="1:13" x14ac:dyDescent="0.2">
      <c r="A3694" s="1"/>
      <c r="B3694" s="1"/>
      <c r="C3694" s="16"/>
      <c r="D3694" s="1"/>
      <c r="E3694" s="1"/>
      <c r="F3694" s="1"/>
      <c r="G3694" s="1"/>
      <c r="H3694" s="11"/>
      <c r="I3694" s="11"/>
      <c r="J3694" s="11"/>
      <c r="K3694" s="2"/>
      <c r="L3694" s="2"/>
      <c r="M3694" s="1"/>
    </row>
    <row r="3695" spans="1:13" x14ac:dyDescent="0.2">
      <c r="A3695" s="1"/>
      <c r="B3695" s="1"/>
      <c r="C3695" s="16"/>
      <c r="D3695" s="1"/>
      <c r="E3695" s="1"/>
      <c r="F3695" s="1"/>
      <c r="G3695" s="1"/>
      <c r="H3695" s="11"/>
      <c r="I3695" s="11"/>
      <c r="J3695" s="11"/>
      <c r="K3695" s="2"/>
      <c r="L3695" s="2"/>
      <c r="M3695" s="1"/>
    </row>
    <row r="3696" spans="1:13" x14ac:dyDescent="0.2">
      <c r="A3696" s="1"/>
      <c r="B3696" s="1"/>
      <c r="C3696" s="16"/>
      <c r="D3696" s="1"/>
      <c r="E3696" s="1"/>
      <c r="F3696" s="1"/>
      <c r="G3696" s="1"/>
      <c r="H3696" s="11"/>
      <c r="I3696" s="11"/>
      <c r="J3696" s="11"/>
      <c r="K3696" s="2"/>
      <c r="L3696" s="2"/>
      <c r="M3696" s="1"/>
    </row>
    <row r="3697" spans="1:13" x14ac:dyDescent="0.2">
      <c r="A3697" s="1"/>
      <c r="B3697" s="1"/>
      <c r="C3697" s="16"/>
      <c r="D3697" s="1"/>
      <c r="E3697" s="1"/>
      <c r="F3697" s="1"/>
      <c r="G3697" s="1"/>
      <c r="H3697" s="11"/>
      <c r="I3697" s="11"/>
      <c r="J3697" s="11"/>
      <c r="K3697" s="2"/>
      <c r="L3697" s="2"/>
      <c r="M3697" s="1"/>
    </row>
    <row r="3698" spans="1:13" x14ac:dyDescent="0.2">
      <c r="A3698" s="1"/>
      <c r="B3698" s="1"/>
      <c r="C3698" s="16"/>
      <c r="D3698" s="1"/>
      <c r="E3698" s="1"/>
      <c r="F3698" s="1"/>
      <c r="G3698" s="1"/>
      <c r="H3698" s="11"/>
      <c r="I3698" s="11"/>
      <c r="J3698" s="11"/>
      <c r="K3698" s="2"/>
      <c r="L3698" s="2"/>
      <c r="M3698" s="1"/>
    </row>
    <row r="3699" spans="1:13" x14ac:dyDescent="0.2">
      <c r="A3699" s="1"/>
      <c r="B3699" s="1"/>
      <c r="C3699" s="16"/>
      <c r="D3699" s="1"/>
      <c r="E3699" s="1"/>
      <c r="F3699" s="1"/>
      <c r="G3699" s="1"/>
      <c r="H3699" s="11"/>
      <c r="I3699" s="11"/>
      <c r="J3699" s="11"/>
      <c r="K3699" s="2"/>
      <c r="L3699" s="2"/>
      <c r="M3699" s="1"/>
    </row>
    <row r="3700" spans="1:13" x14ac:dyDescent="0.2">
      <c r="A3700" s="1"/>
      <c r="B3700" s="1"/>
      <c r="C3700" s="16"/>
      <c r="D3700" s="1"/>
      <c r="E3700" s="1"/>
      <c r="F3700" s="1"/>
      <c r="G3700" s="1"/>
      <c r="H3700" s="11"/>
      <c r="I3700" s="11"/>
      <c r="J3700" s="11"/>
      <c r="K3700" s="2"/>
      <c r="L3700" s="2"/>
      <c r="M3700" s="1"/>
    </row>
    <row r="3701" spans="1:13" x14ac:dyDescent="0.2">
      <c r="A3701" s="1"/>
      <c r="B3701" s="1"/>
      <c r="C3701" s="16"/>
      <c r="D3701" s="1"/>
      <c r="E3701" s="1"/>
      <c r="F3701" s="1"/>
      <c r="G3701" s="1"/>
      <c r="H3701" s="11"/>
      <c r="I3701" s="11"/>
      <c r="J3701" s="11"/>
      <c r="K3701" s="2"/>
      <c r="L3701" s="2"/>
      <c r="M3701" s="1"/>
    </row>
    <row r="3702" spans="1:13" x14ac:dyDescent="0.2">
      <c r="A3702" s="1"/>
      <c r="B3702" s="1"/>
      <c r="C3702" s="16"/>
      <c r="D3702" s="1"/>
      <c r="E3702" s="1"/>
      <c r="F3702" s="1"/>
      <c r="G3702" s="1"/>
      <c r="H3702" s="11"/>
      <c r="I3702" s="11"/>
      <c r="J3702" s="11"/>
      <c r="K3702" s="2"/>
      <c r="L3702" s="2"/>
      <c r="M3702" s="1"/>
    </row>
    <row r="3703" spans="1:13" x14ac:dyDescent="0.2">
      <c r="A3703" s="1"/>
      <c r="B3703" s="1"/>
      <c r="C3703" s="16"/>
      <c r="D3703" s="1"/>
      <c r="E3703" s="1"/>
      <c r="F3703" s="1"/>
      <c r="G3703" s="1"/>
      <c r="H3703" s="11"/>
      <c r="I3703" s="11"/>
      <c r="J3703" s="11"/>
      <c r="K3703" s="2"/>
      <c r="L3703" s="2"/>
      <c r="M3703" s="1"/>
    </row>
    <row r="3704" spans="1:13" x14ac:dyDescent="0.2">
      <c r="A3704" s="1"/>
      <c r="B3704" s="1"/>
      <c r="C3704" s="16"/>
      <c r="D3704" s="1"/>
      <c r="E3704" s="1"/>
      <c r="F3704" s="1"/>
      <c r="G3704" s="1"/>
      <c r="H3704" s="11"/>
      <c r="I3704" s="11"/>
      <c r="J3704" s="11"/>
      <c r="K3704" s="2"/>
      <c r="L3704" s="2"/>
      <c r="M3704" s="1"/>
    </row>
    <row r="3705" spans="1:13" x14ac:dyDescent="0.2">
      <c r="A3705" s="1"/>
      <c r="B3705" s="1"/>
      <c r="C3705" s="16"/>
      <c r="D3705" s="1"/>
      <c r="E3705" s="1"/>
      <c r="F3705" s="1"/>
      <c r="G3705" s="1"/>
      <c r="H3705" s="11"/>
      <c r="I3705" s="11"/>
      <c r="J3705" s="11"/>
      <c r="K3705" s="2"/>
      <c r="L3705" s="2"/>
      <c r="M3705" s="1"/>
    </row>
    <row r="3706" spans="1:13" x14ac:dyDescent="0.2">
      <c r="A3706" s="1"/>
      <c r="B3706" s="1"/>
      <c r="C3706" s="16"/>
      <c r="D3706" s="1"/>
      <c r="E3706" s="1"/>
      <c r="F3706" s="1"/>
      <c r="G3706" s="1"/>
      <c r="H3706" s="11"/>
      <c r="I3706" s="11"/>
      <c r="J3706" s="11"/>
      <c r="K3706" s="2"/>
      <c r="L3706" s="2"/>
      <c r="M3706" s="1"/>
    </row>
    <row r="3707" spans="1:13" x14ac:dyDescent="0.2">
      <c r="A3707" s="1"/>
      <c r="B3707" s="1"/>
      <c r="C3707" s="16"/>
      <c r="D3707" s="1"/>
      <c r="E3707" s="1"/>
      <c r="F3707" s="1"/>
      <c r="G3707" s="1"/>
      <c r="H3707" s="11"/>
      <c r="I3707" s="11"/>
      <c r="J3707" s="11"/>
      <c r="K3707" s="2"/>
      <c r="L3707" s="2"/>
      <c r="M3707" s="1"/>
    </row>
    <row r="3708" spans="1:13" x14ac:dyDescent="0.2">
      <c r="A3708" s="1"/>
      <c r="B3708" s="1"/>
      <c r="C3708" s="16"/>
      <c r="D3708" s="1"/>
      <c r="E3708" s="1"/>
      <c r="F3708" s="1"/>
      <c r="G3708" s="1"/>
      <c r="H3708" s="11"/>
      <c r="I3708" s="11"/>
      <c r="J3708" s="11"/>
      <c r="K3708" s="2"/>
      <c r="L3708" s="2"/>
      <c r="M3708" s="1"/>
    </row>
    <row r="3709" spans="1:13" x14ac:dyDescent="0.2">
      <c r="A3709" s="1"/>
      <c r="B3709" s="1"/>
      <c r="C3709" s="16"/>
      <c r="D3709" s="1"/>
      <c r="E3709" s="1"/>
      <c r="F3709" s="1"/>
      <c r="G3709" s="1"/>
      <c r="H3709" s="11"/>
      <c r="I3709" s="11"/>
      <c r="J3709" s="11"/>
      <c r="K3709" s="2"/>
      <c r="L3709" s="2"/>
      <c r="M3709" s="1"/>
    </row>
    <row r="3710" spans="1:13" x14ac:dyDescent="0.2">
      <c r="A3710" s="1"/>
      <c r="B3710" s="1"/>
      <c r="C3710" s="16"/>
      <c r="D3710" s="1"/>
      <c r="E3710" s="1"/>
      <c r="F3710" s="1"/>
      <c r="G3710" s="1"/>
      <c r="H3710" s="11"/>
      <c r="I3710" s="11"/>
      <c r="J3710" s="11"/>
      <c r="K3710" s="2"/>
      <c r="L3710" s="2"/>
      <c r="M3710" s="1"/>
    </row>
    <row r="3711" spans="1:13" x14ac:dyDescent="0.2">
      <c r="A3711" s="1"/>
      <c r="B3711" s="1"/>
      <c r="C3711" s="16"/>
      <c r="D3711" s="1"/>
      <c r="E3711" s="1"/>
      <c r="F3711" s="1"/>
      <c r="G3711" s="1"/>
      <c r="H3711" s="11"/>
      <c r="I3711" s="11"/>
      <c r="J3711" s="11"/>
      <c r="K3711" s="2"/>
      <c r="L3711" s="2"/>
      <c r="M3711" s="1"/>
    </row>
    <row r="3712" spans="1:13" x14ac:dyDescent="0.2">
      <c r="A3712" s="1"/>
      <c r="B3712" s="1"/>
      <c r="C3712" s="16"/>
      <c r="D3712" s="1"/>
      <c r="E3712" s="1"/>
      <c r="F3712" s="1"/>
      <c r="G3712" s="1"/>
      <c r="H3712" s="11"/>
      <c r="I3712" s="11"/>
      <c r="J3712" s="11"/>
      <c r="K3712" s="2"/>
      <c r="L3712" s="2"/>
      <c r="M3712" s="1"/>
    </row>
    <row r="3713" spans="1:13" x14ac:dyDescent="0.2">
      <c r="A3713" s="1"/>
      <c r="B3713" s="1"/>
      <c r="C3713" s="16"/>
      <c r="D3713" s="1"/>
      <c r="E3713" s="1"/>
      <c r="F3713" s="1"/>
      <c r="G3713" s="1"/>
      <c r="H3713" s="11"/>
      <c r="I3713" s="11"/>
      <c r="J3713" s="11"/>
      <c r="K3713" s="2"/>
      <c r="L3713" s="2"/>
      <c r="M3713" s="1"/>
    </row>
    <row r="3714" spans="1:13" x14ac:dyDescent="0.2">
      <c r="A3714" s="1"/>
      <c r="B3714" s="1"/>
      <c r="C3714" s="16"/>
      <c r="D3714" s="1"/>
      <c r="E3714" s="1"/>
      <c r="F3714" s="1"/>
      <c r="G3714" s="1"/>
      <c r="H3714" s="11"/>
      <c r="I3714" s="11"/>
      <c r="J3714" s="11"/>
      <c r="K3714" s="2"/>
      <c r="L3714" s="2"/>
      <c r="M3714" s="1"/>
    </row>
    <row r="3715" spans="1:13" x14ac:dyDescent="0.2">
      <c r="A3715" s="1"/>
      <c r="B3715" s="1"/>
      <c r="C3715" s="16"/>
      <c r="D3715" s="1"/>
      <c r="E3715" s="1"/>
      <c r="F3715" s="1"/>
      <c r="G3715" s="1"/>
      <c r="H3715" s="11"/>
      <c r="I3715" s="11"/>
      <c r="J3715" s="11"/>
      <c r="K3715" s="2"/>
      <c r="L3715" s="2"/>
      <c r="M3715" s="1"/>
    </row>
    <row r="3716" spans="1:13" x14ac:dyDescent="0.2">
      <c r="A3716" s="1"/>
      <c r="B3716" s="1"/>
      <c r="C3716" s="16"/>
      <c r="D3716" s="1"/>
      <c r="E3716" s="1"/>
      <c r="F3716" s="1"/>
      <c r="G3716" s="1"/>
      <c r="H3716" s="11"/>
      <c r="I3716" s="11"/>
      <c r="J3716" s="11"/>
      <c r="K3716" s="2"/>
      <c r="L3716" s="2"/>
      <c r="M3716" s="1"/>
    </row>
    <row r="3717" spans="1:13" x14ac:dyDescent="0.2">
      <c r="A3717" s="1"/>
      <c r="B3717" s="1"/>
      <c r="C3717" s="16"/>
      <c r="D3717" s="1"/>
      <c r="E3717" s="1"/>
      <c r="F3717" s="1"/>
      <c r="G3717" s="1"/>
      <c r="H3717" s="11"/>
      <c r="I3717" s="11"/>
      <c r="J3717" s="11"/>
      <c r="K3717" s="2"/>
      <c r="L3717" s="2"/>
      <c r="M3717" s="1"/>
    </row>
    <row r="3718" spans="1:13" x14ac:dyDescent="0.2">
      <c r="A3718" s="1"/>
      <c r="B3718" s="1"/>
      <c r="C3718" s="16"/>
      <c r="D3718" s="1"/>
      <c r="E3718" s="1"/>
      <c r="F3718" s="1"/>
      <c r="G3718" s="1"/>
      <c r="H3718" s="11"/>
      <c r="I3718" s="11"/>
      <c r="J3718" s="11"/>
      <c r="K3718" s="2"/>
      <c r="L3718" s="2"/>
      <c r="M3718" s="1"/>
    </row>
    <row r="3719" spans="1:13" x14ac:dyDescent="0.2">
      <c r="A3719" s="1"/>
      <c r="B3719" s="1"/>
      <c r="C3719" s="16"/>
      <c r="D3719" s="1"/>
      <c r="E3719" s="1"/>
      <c r="F3719" s="1"/>
      <c r="G3719" s="1"/>
      <c r="H3719" s="11"/>
      <c r="I3719" s="11"/>
      <c r="J3719" s="11"/>
      <c r="K3719" s="2"/>
      <c r="L3719" s="2"/>
      <c r="M3719" s="1"/>
    </row>
    <row r="3720" spans="1:13" x14ac:dyDescent="0.2">
      <c r="A3720" s="1"/>
      <c r="B3720" s="1"/>
      <c r="C3720" s="16"/>
      <c r="D3720" s="1"/>
      <c r="E3720" s="1"/>
      <c r="F3720" s="1"/>
      <c r="G3720" s="1"/>
      <c r="H3720" s="11"/>
      <c r="I3720" s="11"/>
      <c r="J3720" s="11"/>
      <c r="K3720" s="2"/>
      <c r="L3720" s="2"/>
      <c r="M3720" s="1"/>
    </row>
    <row r="3721" spans="1:13" x14ac:dyDescent="0.2">
      <c r="A3721" s="1"/>
      <c r="B3721" s="1"/>
      <c r="C3721" s="16"/>
      <c r="D3721" s="1"/>
      <c r="E3721" s="1"/>
      <c r="F3721" s="1"/>
      <c r="G3721" s="1"/>
      <c r="H3721" s="11"/>
      <c r="I3721" s="11"/>
      <c r="J3721" s="11"/>
      <c r="K3721" s="2"/>
      <c r="L3721" s="2"/>
      <c r="M3721" s="1"/>
    </row>
    <row r="3722" spans="1:13" x14ac:dyDescent="0.2">
      <c r="A3722" s="1"/>
      <c r="B3722" s="1"/>
      <c r="C3722" s="16"/>
      <c r="D3722" s="1"/>
      <c r="E3722" s="1"/>
      <c r="F3722" s="1"/>
      <c r="G3722" s="1"/>
      <c r="H3722" s="11"/>
      <c r="I3722" s="11"/>
      <c r="J3722" s="11"/>
      <c r="K3722" s="2"/>
      <c r="L3722" s="2"/>
      <c r="M3722" s="1"/>
    </row>
    <row r="3723" spans="1:13" x14ac:dyDescent="0.2">
      <c r="A3723" s="1"/>
      <c r="B3723" s="1"/>
      <c r="C3723" s="16"/>
      <c r="D3723" s="1"/>
      <c r="E3723" s="1"/>
      <c r="F3723" s="1"/>
      <c r="G3723" s="1"/>
      <c r="H3723" s="11"/>
      <c r="I3723" s="11"/>
      <c r="J3723" s="11"/>
      <c r="K3723" s="2"/>
      <c r="L3723" s="2"/>
      <c r="M3723" s="1"/>
    </row>
    <row r="3724" spans="1:13" x14ac:dyDescent="0.2">
      <c r="A3724" s="1"/>
      <c r="B3724" s="1"/>
      <c r="C3724" s="16"/>
      <c r="D3724" s="1"/>
      <c r="E3724" s="1"/>
      <c r="F3724" s="1"/>
      <c r="G3724" s="1"/>
      <c r="H3724" s="11"/>
      <c r="I3724" s="11"/>
      <c r="J3724" s="11"/>
      <c r="K3724" s="2"/>
      <c r="L3724" s="2"/>
      <c r="M3724" s="1"/>
    </row>
    <row r="3725" spans="1:13" x14ac:dyDescent="0.2">
      <c r="A3725" s="1"/>
      <c r="B3725" s="1"/>
      <c r="C3725" s="16"/>
      <c r="D3725" s="1"/>
      <c r="E3725" s="1"/>
      <c r="F3725" s="1"/>
      <c r="G3725" s="1"/>
      <c r="H3725" s="11"/>
      <c r="I3725" s="11"/>
      <c r="J3725" s="11"/>
      <c r="K3725" s="2"/>
      <c r="L3725" s="2"/>
      <c r="M3725" s="1"/>
    </row>
    <row r="3726" spans="1:13" x14ac:dyDescent="0.2">
      <c r="A3726" s="1"/>
      <c r="B3726" s="1"/>
      <c r="C3726" s="16"/>
      <c r="D3726" s="1"/>
      <c r="E3726" s="1"/>
      <c r="F3726" s="1"/>
      <c r="G3726" s="1"/>
      <c r="H3726" s="11"/>
      <c r="I3726" s="11"/>
      <c r="J3726" s="11"/>
      <c r="K3726" s="2"/>
      <c r="L3726" s="2"/>
      <c r="M3726" s="1"/>
    </row>
    <row r="3727" spans="1:13" x14ac:dyDescent="0.2">
      <c r="A3727" s="1"/>
      <c r="B3727" s="1"/>
      <c r="C3727" s="16"/>
      <c r="D3727" s="1"/>
      <c r="E3727" s="1"/>
      <c r="F3727" s="1"/>
      <c r="G3727" s="1"/>
      <c r="H3727" s="11"/>
      <c r="I3727" s="11"/>
      <c r="J3727" s="11"/>
      <c r="K3727" s="2"/>
      <c r="L3727" s="2"/>
      <c r="M3727" s="1"/>
    </row>
    <row r="3728" spans="1:13" x14ac:dyDescent="0.2">
      <c r="A3728" s="1"/>
      <c r="B3728" s="1"/>
      <c r="C3728" s="16"/>
      <c r="D3728" s="1"/>
      <c r="E3728" s="1"/>
      <c r="F3728" s="1"/>
      <c r="G3728" s="1"/>
      <c r="H3728" s="11"/>
      <c r="I3728" s="11"/>
      <c r="J3728" s="11"/>
      <c r="K3728" s="2"/>
      <c r="L3728" s="2"/>
      <c r="M3728" s="1"/>
    </row>
    <row r="3729" spans="1:13" x14ac:dyDescent="0.2">
      <c r="A3729" s="1"/>
      <c r="B3729" s="1"/>
      <c r="C3729" s="16"/>
      <c r="D3729" s="1"/>
      <c r="E3729" s="1"/>
      <c r="F3729" s="1"/>
      <c r="G3729" s="1"/>
      <c r="H3729" s="11"/>
      <c r="I3729" s="11"/>
      <c r="J3729" s="11"/>
      <c r="K3729" s="2"/>
      <c r="L3729" s="2"/>
      <c r="M3729" s="1"/>
    </row>
    <row r="3730" spans="1:13" x14ac:dyDescent="0.2">
      <c r="A3730" s="1"/>
      <c r="B3730" s="1"/>
      <c r="C3730" s="16"/>
      <c r="D3730" s="1"/>
      <c r="E3730" s="1"/>
      <c r="F3730" s="1"/>
      <c r="G3730" s="1"/>
      <c r="H3730" s="11"/>
      <c r="I3730" s="11"/>
      <c r="J3730" s="11"/>
      <c r="K3730" s="2"/>
      <c r="L3730" s="2"/>
      <c r="M3730" s="1"/>
    </row>
    <row r="3731" spans="1:13" x14ac:dyDescent="0.2">
      <c r="A3731" s="1"/>
      <c r="B3731" s="1"/>
      <c r="C3731" s="16"/>
      <c r="D3731" s="1"/>
      <c r="E3731" s="1"/>
      <c r="F3731" s="1"/>
      <c r="G3731" s="1"/>
      <c r="H3731" s="11"/>
      <c r="I3731" s="11"/>
      <c r="J3731" s="11"/>
      <c r="K3731" s="2"/>
      <c r="L3731" s="2"/>
      <c r="M3731" s="1"/>
    </row>
    <row r="3732" spans="1:13" x14ac:dyDescent="0.2">
      <c r="A3732" s="1"/>
      <c r="B3732" s="1"/>
      <c r="C3732" s="16"/>
      <c r="D3732" s="1"/>
      <c r="E3732" s="1"/>
      <c r="F3732" s="1"/>
      <c r="G3732" s="1"/>
      <c r="H3732" s="11"/>
      <c r="I3732" s="11"/>
      <c r="J3732" s="11"/>
      <c r="K3732" s="2"/>
      <c r="L3732" s="2"/>
      <c r="M3732" s="1"/>
    </row>
    <row r="3733" spans="1:13" x14ac:dyDescent="0.2">
      <c r="A3733" s="1"/>
      <c r="B3733" s="1"/>
      <c r="C3733" s="16"/>
      <c r="D3733" s="1"/>
      <c r="E3733" s="1"/>
      <c r="F3733" s="1"/>
      <c r="G3733" s="1"/>
      <c r="H3733" s="11"/>
      <c r="I3733" s="11"/>
      <c r="J3733" s="11"/>
      <c r="K3733" s="2"/>
      <c r="L3733" s="2"/>
      <c r="M3733" s="1"/>
    </row>
    <row r="3734" spans="1:13" x14ac:dyDescent="0.2">
      <c r="A3734" s="1"/>
      <c r="B3734" s="1"/>
      <c r="C3734" s="16"/>
      <c r="D3734" s="1"/>
      <c r="E3734" s="1"/>
      <c r="F3734" s="1"/>
      <c r="G3734" s="1"/>
      <c r="H3734" s="11"/>
      <c r="I3734" s="11"/>
      <c r="J3734" s="11"/>
      <c r="K3734" s="2"/>
      <c r="L3734" s="2"/>
      <c r="M3734" s="1"/>
    </row>
    <row r="3735" spans="1:13" x14ac:dyDescent="0.2">
      <c r="A3735" s="1"/>
      <c r="B3735" s="1"/>
      <c r="C3735" s="16"/>
      <c r="D3735" s="1"/>
      <c r="E3735" s="1"/>
      <c r="F3735" s="1"/>
      <c r="G3735" s="1"/>
      <c r="H3735" s="11"/>
      <c r="I3735" s="11"/>
      <c r="J3735" s="11"/>
      <c r="K3735" s="2"/>
      <c r="L3735" s="2"/>
      <c r="M3735" s="1"/>
    </row>
    <row r="3736" spans="1:13" x14ac:dyDescent="0.2">
      <c r="A3736" s="1"/>
      <c r="B3736" s="1"/>
      <c r="C3736" s="16"/>
      <c r="D3736" s="1"/>
      <c r="E3736" s="1"/>
      <c r="F3736" s="1"/>
      <c r="G3736" s="1"/>
      <c r="H3736" s="11"/>
      <c r="I3736" s="11"/>
      <c r="J3736" s="11"/>
      <c r="K3736" s="2"/>
      <c r="L3736" s="2"/>
      <c r="M3736" s="1"/>
    </row>
    <row r="3737" spans="1:13" x14ac:dyDescent="0.2">
      <c r="A3737" s="1"/>
      <c r="B3737" s="1"/>
      <c r="C3737" s="16"/>
      <c r="D3737" s="1"/>
      <c r="E3737" s="1"/>
      <c r="F3737" s="1"/>
      <c r="G3737" s="1"/>
      <c r="H3737" s="11"/>
      <c r="I3737" s="11"/>
      <c r="J3737" s="11"/>
      <c r="K3737" s="2"/>
      <c r="L3737" s="2"/>
      <c r="M3737" s="1"/>
    </row>
    <row r="3738" spans="1:13" x14ac:dyDescent="0.2">
      <c r="A3738" s="1"/>
      <c r="B3738" s="1"/>
      <c r="C3738" s="16"/>
      <c r="D3738" s="1"/>
      <c r="E3738" s="1"/>
      <c r="F3738" s="1"/>
      <c r="G3738" s="1"/>
      <c r="H3738" s="11"/>
      <c r="I3738" s="11"/>
      <c r="J3738" s="11"/>
      <c r="K3738" s="2"/>
      <c r="L3738" s="2"/>
      <c r="M3738" s="1"/>
    </row>
    <row r="3739" spans="1:13" x14ac:dyDescent="0.2">
      <c r="A3739" s="1"/>
      <c r="B3739" s="1"/>
      <c r="C3739" s="16"/>
      <c r="D3739" s="1"/>
      <c r="E3739" s="1"/>
      <c r="F3739" s="1"/>
      <c r="G3739" s="1"/>
      <c r="H3739" s="11"/>
      <c r="I3739" s="11"/>
      <c r="J3739" s="11"/>
      <c r="K3739" s="2"/>
      <c r="L3739" s="2"/>
      <c r="M3739" s="1"/>
    </row>
    <row r="3740" spans="1:13" x14ac:dyDescent="0.2">
      <c r="A3740" s="1"/>
      <c r="B3740" s="1"/>
      <c r="C3740" s="16"/>
      <c r="D3740" s="1"/>
      <c r="E3740" s="1"/>
      <c r="F3740" s="1"/>
      <c r="G3740" s="1"/>
      <c r="H3740" s="11"/>
      <c r="I3740" s="11"/>
      <c r="J3740" s="11"/>
      <c r="K3740" s="2"/>
      <c r="L3740" s="2"/>
      <c r="M3740" s="1"/>
    </row>
    <row r="3741" spans="1:13" x14ac:dyDescent="0.2">
      <c r="A3741" s="1"/>
      <c r="B3741" s="1"/>
      <c r="C3741" s="16"/>
      <c r="D3741" s="1"/>
      <c r="E3741" s="1"/>
      <c r="F3741" s="1"/>
      <c r="G3741" s="1"/>
      <c r="H3741" s="11"/>
      <c r="I3741" s="11"/>
      <c r="J3741" s="11"/>
      <c r="K3741" s="2"/>
      <c r="L3741" s="2"/>
      <c r="M3741" s="1"/>
    </row>
    <row r="3742" spans="1:13" x14ac:dyDescent="0.2">
      <c r="A3742" s="1"/>
      <c r="B3742" s="1"/>
      <c r="C3742" s="16"/>
      <c r="D3742" s="1"/>
      <c r="E3742" s="1"/>
      <c r="F3742" s="1"/>
      <c r="G3742" s="1"/>
      <c r="H3742" s="11"/>
      <c r="I3742" s="11"/>
      <c r="J3742" s="11"/>
      <c r="K3742" s="2"/>
      <c r="L3742" s="2"/>
      <c r="M3742" s="1"/>
    </row>
    <row r="3743" spans="1:13" x14ac:dyDescent="0.2">
      <c r="A3743" s="1"/>
      <c r="B3743" s="1"/>
      <c r="C3743" s="16"/>
      <c r="D3743" s="1"/>
      <c r="E3743" s="1"/>
      <c r="F3743" s="1"/>
      <c r="G3743" s="1"/>
      <c r="H3743" s="11"/>
      <c r="I3743" s="11"/>
      <c r="J3743" s="11"/>
      <c r="K3743" s="2"/>
      <c r="L3743" s="2"/>
      <c r="M3743" s="1"/>
    </row>
    <row r="3744" spans="1:13" x14ac:dyDescent="0.2">
      <c r="A3744" s="1"/>
      <c r="B3744" s="1"/>
      <c r="C3744" s="16"/>
      <c r="D3744" s="1"/>
      <c r="E3744" s="1"/>
      <c r="F3744" s="1"/>
      <c r="G3744" s="1"/>
      <c r="H3744" s="11"/>
      <c r="I3744" s="11"/>
      <c r="J3744" s="11"/>
      <c r="K3744" s="2"/>
      <c r="L3744" s="2"/>
      <c r="M3744" s="1"/>
    </row>
    <row r="3745" spans="1:13" x14ac:dyDescent="0.2">
      <c r="A3745" s="1"/>
      <c r="B3745" s="1"/>
      <c r="C3745" s="16"/>
      <c r="D3745" s="1"/>
      <c r="E3745" s="1"/>
      <c r="F3745" s="1"/>
      <c r="G3745" s="1"/>
      <c r="H3745" s="11"/>
      <c r="I3745" s="11"/>
      <c r="J3745" s="11"/>
      <c r="K3745" s="2"/>
      <c r="L3745" s="2"/>
      <c r="M3745" s="1"/>
    </row>
    <row r="3746" spans="1:13" x14ac:dyDescent="0.2">
      <c r="A3746" s="1"/>
      <c r="B3746" s="1"/>
      <c r="C3746" s="16"/>
      <c r="D3746" s="1"/>
      <c r="E3746" s="1"/>
      <c r="F3746" s="1"/>
      <c r="G3746" s="1"/>
      <c r="H3746" s="11"/>
      <c r="I3746" s="11"/>
      <c r="J3746" s="11"/>
      <c r="K3746" s="2"/>
      <c r="L3746" s="2"/>
      <c r="M3746" s="1"/>
    </row>
    <row r="3747" spans="1:13" x14ac:dyDescent="0.2">
      <c r="A3747" s="1"/>
      <c r="B3747" s="1"/>
      <c r="C3747" s="16"/>
      <c r="D3747" s="1"/>
      <c r="E3747" s="1"/>
      <c r="F3747" s="1"/>
      <c r="G3747" s="1"/>
      <c r="H3747" s="11"/>
      <c r="I3747" s="11"/>
      <c r="J3747" s="11"/>
      <c r="K3747" s="2"/>
      <c r="L3747" s="2"/>
      <c r="M3747" s="1"/>
    </row>
    <row r="3748" spans="1:13" x14ac:dyDescent="0.2">
      <c r="A3748" s="1"/>
      <c r="B3748" s="1"/>
      <c r="C3748" s="16"/>
      <c r="D3748" s="1"/>
      <c r="E3748" s="1"/>
      <c r="F3748" s="1"/>
      <c r="G3748" s="1"/>
      <c r="H3748" s="11"/>
      <c r="I3748" s="11"/>
      <c r="J3748" s="11"/>
      <c r="K3748" s="2"/>
      <c r="L3748" s="2"/>
      <c r="M3748" s="1"/>
    </row>
    <row r="3749" spans="1:13" x14ac:dyDescent="0.2">
      <c r="A3749" s="1"/>
      <c r="B3749" s="1"/>
      <c r="C3749" s="16"/>
      <c r="D3749" s="1"/>
      <c r="E3749" s="1"/>
      <c r="F3749" s="1"/>
      <c r="G3749" s="1"/>
      <c r="H3749" s="11"/>
      <c r="I3749" s="11"/>
      <c r="J3749" s="11"/>
      <c r="K3749" s="2"/>
      <c r="L3749" s="2"/>
      <c r="M3749" s="1"/>
    </row>
    <row r="3750" spans="1:13" x14ac:dyDescent="0.2">
      <c r="A3750" s="1"/>
      <c r="B3750" s="1"/>
      <c r="C3750" s="16"/>
      <c r="D3750" s="1"/>
      <c r="E3750" s="1"/>
      <c r="F3750" s="1"/>
      <c r="G3750" s="1"/>
      <c r="H3750" s="11"/>
      <c r="I3750" s="11"/>
      <c r="J3750" s="11"/>
      <c r="K3750" s="2"/>
      <c r="L3750" s="2"/>
      <c r="M3750" s="1"/>
    </row>
    <row r="3751" spans="1:13" x14ac:dyDescent="0.2">
      <c r="A3751" s="1"/>
      <c r="B3751" s="1"/>
      <c r="C3751" s="16"/>
      <c r="D3751" s="1"/>
      <c r="E3751" s="1"/>
      <c r="F3751" s="1"/>
      <c r="G3751" s="1"/>
      <c r="H3751" s="11"/>
      <c r="I3751" s="11"/>
      <c r="J3751" s="11"/>
      <c r="K3751" s="2"/>
      <c r="L3751" s="2"/>
      <c r="M3751" s="1"/>
    </row>
    <row r="3752" spans="1:13" x14ac:dyDescent="0.2">
      <c r="A3752" s="1"/>
      <c r="B3752" s="1"/>
      <c r="C3752" s="16"/>
      <c r="D3752" s="1"/>
      <c r="E3752" s="1"/>
      <c r="F3752" s="1"/>
      <c r="G3752" s="1"/>
      <c r="H3752" s="11"/>
      <c r="I3752" s="11"/>
      <c r="J3752" s="11"/>
      <c r="K3752" s="2"/>
      <c r="L3752" s="2"/>
      <c r="M3752" s="1"/>
    </row>
    <row r="3753" spans="1:13" x14ac:dyDescent="0.2">
      <c r="A3753" s="1"/>
      <c r="B3753" s="1"/>
      <c r="C3753" s="16"/>
      <c r="D3753" s="1"/>
      <c r="E3753" s="1"/>
      <c r="F3753" s="1"/>
      <c r="G3753" s="1"/>
      <c r="H3753" s="11"/>
      <c r="I3753" s="11"/>
      <c r="J3753" s="11"/>
      <c r="K3753" s="2"/>
      <c r="L3753" s="2"/>
      <c r="M3753" s="1"/>
    </row>
    <row r="3754" spans="1:13" x14ac:dyDescent="0.2">
      <c r="A3754" s="1"/>
      <c r="B3754" s="1"/>
      <c r="C3754" s="16"/>
      <c r="D3754" s="1"/>
      <c r="E3754" s="1"/>
      <c r="F3754" s="1"/>
      <c r="G3754" s="1"/>
      <c r="H3754" s="11"/>
      <c r="I3754" s="11"/>
      <c r="J3754" s="11"/>
      <c r="K3754" s="2"/>
      <c r="L3754" s="2"/>
      <c r="M3754" s="1"/>
    </row>
    <row r="3755" spans="1:13" x14ac:dyDescent="0.2">
      <c r="A3755" s="1"/>
      <c r="B3755" s="1"/>
      <c r="C3755" s="16"/>
      <c r="D3755" s="1"/>
      <c r="E3755" s="1"/>
      <c r="F3755" s="1"/>
      <c r="G3755" s="1"/>
      <c r="H3755" s="11"/>
      <c r="I3755" s="11"/>
      <c r="J3755" s="11"/>
      <c r="K3755" s="2"/>
      <c r="L3755" s="2"/>
      <c r="M3755" s="1"/>
    </row>
    <row r="3756" spans="1:13" x14ac:dyDescent="0.2">
      <c r="A3756" s="1"/>
      <c r="B3756" s="1"/>
      <c r="C3756" s="16"/>
      <c r="D3756" s="1"/>
      <c r="E3756" s="1"/>
      <c r="F3756" s="1"/>
      <c r="G3756" s="1"/>
      <c r="H3756" s="11"/>
      <c r="I3756" s="11"/>
      <c r="J3756" s="11"/>
      <c r="K3756" s="2"/>
      <c r="L3756" s="2"/>
      <c r="M3756" s="1"/>
    </row>
    <row r="3757" spans="1:13" x14ac:dyDescent="0.2">
      <c r="A3757" s="1"/>
      <c r="B3757" s="1"/>
      <c r="C3757" s="16"/>
      <c r="D3757" s="1"/>
      <c r="E3757" s="1"/>
      <c r="F3757" s="1"/>
      <c r="G3757" s="1"/>
      <c r="H3757" s="11"/>
      <c r="I3757" s="11"/>
      <c r="J3757" s="11"/>
      <c r="K3757" s="2"/>
      <c r="L3757" s="2"/>
      <c r="M3757" s="1"/>
    </row>
    <row r="3758" spans="1:13" x14ac:dyDescent="0.2">
      <c r="A3758" s="1"/>
      <c r="B3758" s="1"/>
      <c r="C3758" s="16"/>
      <c r="D3758" s="1"/>
      <c r="E3758" s="1"/>
      <c r="F3758" s="1"/>
      <c r="G3758" s="1"/>
      <c r="H3758" s="11"/>
      <c r="I3758" s="11"/>
      <c r="J3758" s="11"/>
      <c r="K3758" s="2"/>
      <c r="L3758" s="2"/>
      <c r="M3758" s="1"/>
    </row>
    <row r="3759" spans="1:13" x14ac:dyDescent="0.2">
      <c r="A3759" s="1"/>
      <c r="B3759" s="1"/>
      <c r="C3759" s="16"/>
      <c r="D3759" s="1"/>
      <c r="E3759" s="1"/>
      <c r="F3759" s="1"/>
      <c r="G3759" s="1"/>
      <c r="H3759" s="11"/>
      <c r="I3759" s="11"/>
      <c r="J3759" s="11"/>
      <c r="K3759" s="2"/>
      <c r="L3759" s="2"/>
      <c r="M3759" s="1"/>
    </row>
    <row r="3760" spans="1:13" x14ac:dyDescent="0.2">
      <c r="A3760" s="1"/>
      <c r="B3760" s="1"/>
      <c r="C3760" s="16"/>
      <c r="D3760" s="1"/>
      <c r="E3760" s="1"/>
      <c r="F3760" s="1"/>
      <c r="G3760" s="1"/>
      <c r="H3760" s="11"/>
      <c r="I3760" s="11"/>
      <c r="J3760" s="11"/>
      <c r="K3760" s="2"/>
      <c r="L3760" s="2"/>
      <c r="M3760" s="1"/>
    </row>
    <row r="3761" spans="1:13" x14ac:dyDescent="0.2">
      <c r="A3761" s="1"/>
      <c r="B3761" s="1"/>
      <c r="C3761" s="16"/>
      <c r="D3761" s="1"/>
      <c r="E3761" s="1"/>
      <c r="F3761" s="1"/>
      <c r="G3761" s="1"/>
      <c r="H3761" s="11"/>
      <c r="I3761" s="11"/>
      <c r="J3761" s="11"/>
      <c r="K3761" s="2"/>
      <c r="L3761" s="2"/>
      <c r="M3761" s="1"/>
    </row>
    <row r="3762" spans="1:13" x14ac:dyDescent="0.2">
      <c r="A3762" s="1"/>
      <c r="B3762" s="1"/>
      <c r="C3762" s="16"/>
      <c r="D3762" s="1"/>
      <c r="E3762" s="1"/>
      <c r="F3762" s="1"/>
      <c r="G3762" s="1"/>
      <c r="H3762" s="11"/>
      <c r="I3762" s="11"/>
      <c r="J3762" s="11"/>
      <c r="K3762" s="2"/>
      <c r="L3762" s="2"/>
      <c r="M3762" s="1"/>
    </row>
    <row r="3763" spans="1:13" x14ac:dyDescent="0.2">
      <c r="A3763" s="1"/>
      <c r="B3763" s="1"/>
      <c r="C3763" s="16"/>
      <c r="D3763" s="1"/>
      <c r="E3763" s="1"/>
      <c r="F3763" s="1"/>
      <c r="G3763" s="1"/>
      <c r="H3763" s="11"/>
      <c r="I3763" s="11"/>
      <c r="J3763" s="11"/>
      <c r="K3763" s="2"/>
      <c r="L3763" s="2"/>
      <c r="M3763" s="1"/>
    </row>
    <row r="3764" spans="1:13" x14ac:dyDescent="0.2">
      <c r="A3764" s="1"/>
      <c r="B3764" s="1"/>
      <c r="C3764" s="16"/>
      <c r="D3764" s="1"/>
      <c r="E3764" s="1"/>
      <c r="F3764" s="1"/>
      <c r="G3764" s="1"/>
      <c r="H3764" s="11"/>
      <c r="I3764" s="11"/>
      <c r="J3764" s="11"/>
      <c r="K3764" s="2"/>
      <c r="L3764" s="2"/>
      <c r="M3764" s="1"/>
    </row>
    <row r="3765" spans="1:13" x14ac:dyDescent="0.2">
      <c r="A3765" s="1"/>
      <c r="B3765" s="1"/>
      <c r="C3765" s="16"/>
      <c r="D3765" s="1"/>
      <c r="E3765" s="1"/>
      <c r="F3765" s="1"/>
      <c r="G3765" s="1"/>
      <c r="H3765" s="11"/>
      <c r="I3765" s="11"/>
      <c r="J3765" s="11"/>
      <c r="K3765" s="2"/>
      <c r="L3765" s="2"/>
      <c r="M3765" s="1"/>
    </row>
    <row r="3766" spans="1:13" x14ac:dyDescent="0.2">
      <c r="A3766" s="1"/>
      <c r="B3766" s="1"/>
      <c r="C3766" s="16"/>
      <c r="D3766" s="1"/>
      <c r="E3766" s="1"/>
      <c r="F3766" s="1"/>
      <c r="G3766" s="1"/>
      <c r="H3766" s="11"/>
      <c r="I3766" s="11"/>
      <c r="J3766" s="11"/>
      <c r="K3766" s="2"/>
      <c r="L3766" s="2"/>
      <c r="M3766" s="1"/>
    </row>
    <row r="3767" spans="1:13" x14ac:dyDescent="0.2">
      <c r="A3767" s="1"/>
      <c r="B3767" s="1"/>
      <c r="C3767" s="16"/>
      <c r="D3767" s="1"/>
      <c r="E3767" s="1"/>
      <c r="F3767" s="1"/>
      <c r="G3767" s="1"/>
      <c r="H3767" s="11"/>
      <c r="I3767" s="11"/>
      <c r="J3767" s="11"/>
      <c r="K3767" s="2"/>
      <c r="L3767" s="2"/>
      <c r="M3767" s="1"/>
    </row>
    <row r="3768" spans="1:13" x14ac:dyDescent="0.2">
      <c r="A3768" s="1"/>
      <c r="B3768" s="1"/>
      <c r="C3768" s="16"/>
      <c r="D3768" s="1"/>
      <c r="E3768" s="1"/>
      <c r="F3768" s="1"/>
      <c r="G3768" s="1"/>
      <c r="H3768" s="11"/>
      <c r="I3768" s="11"/>
      <c r="J3768" s="11"/>
      <c r="K3768" s="2"/>
      <c r="L3768" s="2"/>
      <c r="M3768" s="1"/>
    </row>
    <row r="3769" spans="1:13" x14ac:dyDescent="0.2">
      <c r="A3769" s="1"/>
      <c r="B3769" s="1"/>
      <c r="C3769" s="16"/>
      <c r="D3769" s="1"/>
      <c r="E3769" s="1"/>
      <c r="F3769" s="1"/>
      <c r="G3769" s="1"/>
      <c r="H3769" s="11"/>
      <c r="I3769" s="11"/>
      <c r="J3769" s="11"/>
      <c r="K3769" s="2"/>
      <c r="L3769" s="2"/>
      <c r="M3769" s="1"/>
    </row>
    <row r="3770" spans="1:13" x14ac:dyDescent="0.2">
      <c r="A3770" s="1"/>
      <c r="B3770" s="1"/>
      <c r="C3770" s="16"/>
      <c r="D3770" s="1"/>
      <c r="E3770" s="1"/>
      <c r="F3770" s="1"/>
      <c r="G3770" s="1"/>
      <c r="H3770" s="11"/>
      <c r="I3770" s="11"/>
      <c r="J3770" s="11"/>
      <c r="K3770" s="2"/>
      <c r="L3770" s="2"/>
      <c r="M3770" s="1"/>
    </row>
    <row r="3771" spans="1:13" x14ac:dyDescent="0.2">
      <c r="A3771" s="1"/>
      <c r="B3771" s="1"/>
      <c r="C3771" s="16"/>
      <c r="D3771" s="1"/>
      <c r="E3771" s="1"/>
      <c r="F3771" s="1"/>
      <c r="G3771" s="1"/>
      <c r="H3771" s="11"/>
      <c r="I3771" s="11"/>
      <c r="J3771" s="11"/>
      <c r="K3771" s="2"/>
      <c r="L3771" s="2"/>
      <c r="M3771" s="1"/>
    </row>
    <row r="3772" spans="1:13" x14ac:dyDescent="0.2">
      <c r="A3772" s="1"/>
      <c r="B3772" s="1"/>
      <c r="C3772" s="16"/>
      <c r="D3772" s="1"/>
      <c r="E3772" s="1"/>
      <c r="F3772" s="1"/>
      <c r="G3772" s="1"/>
      <c r="H3772" s="11"/>
      <c r="I3772" s="11"/>
      <c r="J3772" s="11"/>
      <c r="K3772" s="2"/>
      <c r="L3772" s="2"/>
      <c r="M3772" s="1"/>
    </row>
    <row r="3773" spans="1:13" x14ac:dyDescent="0.2">
      <c r="A3773" s="1"/>
      <c r="B3773" s="1"/>
      <c r="C3773" s="16"/>
      <c r="D3773" s="1"/>
      <c r="E3773" s="1"/>
      <c r="F3773" s="1"/>
      <c r="G3773" s="1"/>
      <c r="H3773" s="11"/>
      <c r="I3773" s="11"/>
      <c r="J3773" s="11"/>
      <c r="K3773" s="2"/>
      <c r="L3773" s="2"/>
      <c r="M3773" s="1"/>
    </row>
    <row r="3774" spans="1:13" x14ac:dyDescent="0.2">
      <c r="A3774" s="1"/>
      <c r="B3774" s="1"/>
      <c r="C3774" s="16"/>
      <c r="D3774" s="1"/>
      <c r="E3774" s="1"/>
      <c r="F3774" s="1"/>
      <c r="G3774" s="1"/>
      <c r="H3774" s="11"/>
      <c r="I3774" s="11"/>
      <c r="J3774" s="11"/>
      <c r="K3774" s="2"/>
      <c r="L3774" s="2"/>
      <c r="M3774" s="1"/>
    </row>
    <row r="3775" spans="1:13" x14ac:dyDescent="0.2">
      <c r="A3775" s="1"/>
      <c r="B3775" s="1"/>
      <c r="C3775" s="16"/>
      <c r="D3775" s="1"/>
      <c r="E3775" s="1"/>
      <c r="F3775" s="1"/>
      <c r="G3775" s="1"/>
      <c r="H3775" s="11"/>
      <c r="I3775" s="11"/>
      <c r="J3775" s="11"/>
      <c r="K3775" s="2"/>
      <c r="L3775" s="2"/>
      <c r="M3775" s="1"/>
    </row>
    <row r="3776" spans="1:13" x14ac:dyDescent="0.2">
      <c r="A3776" s="1"/>
      <c r="B3776" s="1"/>
      <c r="C3776" s="16"/>
      <c r="D3776" s="1"/>
      <c r="E3776" s="1"/>
      <c r="F3776" s="1"/>
      <c r="G3776" s="1"/>
      <c r="H3776" s="11"/>
      <c r="I3776" s="11"/>
      <c r="J3776" s="11"/>
      <c r="K3776" s="2"/>
      <c r="L3776" s="2"/>
      <c r="M3776" s="1"/>
    </row>
    <row r="3777" spans="1:13" x14ac:dyDescent="0.2">
      <c r="A3777" s="1"/>
      <c r="B3777" s="1"/>
      <c r="C3777" s="16"/>
      <c r="D3777" s="1"/>
      <c r="E3777" s="1"/>
      <c r="F3777" s="1"/>
      <c r="G3777" s="1"/>
      <c r="H3777" s="11"/>
      <c r="I3777" s="11"/>
      <c r="J3777" s="11"/>
      <c r="K3777" s="2"/>
      <c r="L3777" s="2"/>
      <c r="M3777" s="1"/>
    </row>
    <row r="3778" spans="1:13" x14ac:dyDescent="0.2">
      <c r="A3778" s="1"/>
      <c r="B3778" s="1"/>
      <c r="C3778" s="16"/>
      <c r="D3778" s="1"/>
      <c r="E3778" s="1"/>
      <c r="F3778" s="1"/>
      <c r="G3778" s="1"/>
      <c r="H3778" s="11"/>
      <c r="I3778" s="11"/>
      <c r="J3778" s="11"/>
      <c r="K3778" s="2"/>
      <c r="L3778" s="2"/>
      <c r="M3778" s="1"/>
    </row>
    <row r="3779" spans="1:13" x14ac:dyDescent="0.2">
      <c r="A3779" s="1"/>
      <c r="B3779" s="1"/>
      <c r="C3779" s="16"/>
      <c r="D3779" s="1"/>
      <c r="E3779" s="1"/>
      <c r="F3779" s="1"/>
      <c r="G3779" s="1"/>
      <c r="H3779" s="11"/>
      <c r="I3779" s="11"/>
      <c r="J3779" s="11"/>
      <c r="K3779" s="2"/>
      <c r="L3779" s="2"/>
      <c r="M3779" s="1"/>
    </row>
    <row r="3780" spans="1:13" x14ac:dyDescent="0.2">
      <c r="A3780" s="1"/>
      <c r="B3780" s="1"/>
      <c r="C3780" s="16"/>
      <c r="D3780" s="1"/>
      <c r="E3780" s="1"/>
      <c r="F3780" s="1"/>
      <c r="G3780" s="1"/>
      <c r="H3780" s="11"/>
      <c r="I3780" s="11"/>
      <c r="J3780" s="11"/>
      <c r="K3780" s="2"/>
      <c r="L3780" s="2"/>
      <c r="M3780" s="1"/>
    </row>
    <row r="3781" spans="1:13" x14ac:dyDescent="0.2">
      <c r="A3781" s="1"/>
      <c r="B3781" s="1"/>
      <c r="C3781" s="16"/>
      <c r="D3781" s="1"/>
      <c r="E3781" s="1"/>
      <c r="F3781" s="1"/>
      <c r="G3781" s="1"/>
      <c r="H3781" s="11"/>
      <c r="I3781" s="11"/>
      <c r="J3781" s="11"/>
      <c r="K3781" s="2"/>
      <c r="L3781" s="2"/>
      <c r="M3781" s="1"/>
    </row>
    <row r="3782" spans="1:13" x14ac:dyDescent="0.2">
      <c r="A3782" s="1"/>
      <c r="B3782" s="1"/>
      <c r="C3782" s="16"/>
      <c r="D3782" s="1"/>
      <c r="E3782" s="1"/>
      <c r="F3782" s="1"/>
      <c r="G3782" s="1"/>
      <c r="H3782" s="11"/>
      <c r="I3782" s="11"/>
      <c r="J3782" s="11"/>
      <c r="K3782" s="2"/>
      <c r="L3782" s="2"/>
      <c r="M3782" s="1"/>
    </row>
    <row r="3783" spans="1:13" x14ac:dyDescent="0.2">
      <c r="A3783" s="1"/>
      <c r="B3783" s="1"/>
      <c r="C3783" s="16"/>
      <c r="D3783" s="1"/>
      <c r="E3783" s="1"/>
      <c r="F3783" s="1"/>
      <c r="G3783" s="1"/>
      <c r="H3783" s="11"/>
      <c r="I3783" s="11"/>
      <c r="J3783" s="11"/>
      <c r="K3783" s="2"/>
      <c r="L3783" s="2"/>
      <c r="M3783" s="1"/>
    </row>
    <row r="3784" spans="1:13" x14ac:dyDescent="0.2">
      <c r="A3784" s="1"/>
      <c r="B3784" s="1"/>
      <c r="C3784" s="16"/>
      <c r="D3784" s="1"/>
      <c r="E3784" s="1"/>
      <c r="F3784" s="1"/>
      <c r="G3784" s="1"/>
      <c r="H3784" s="11"/>
      <c r="I3784" s="11"/>
      <c r="J3784" s="11"/>
      <c r="K3784" s="2"/>
      <c r="L3784" s="2"/>
      <c r="M3784" s="1"/>
    </row>
    <row r="3785" spans="1:13" x14ac:dyDescent="0.2">
      <c r="A3785" s="1"/>
      <c r="B3785" s="1"/>
      <c r="C3785" s="16"/>
      <c r="D3785" s="1"/>
      <c r="E3785" s="1"/>
      <c r="F3785" s="1"/>
      <c r="G3785" s="1"/>
      <c r="H3785" s="11"/>
      <c r="I3785" s="11"/>
      <c r="J3785" s="11"/>
      <c r="K3785" s="2"/>
      <c r="L3785" s="2"/>
      <c r="M3785" s="1"/>
    </row>
    <row r="3786" spans="1:13" x14ac:dyDescent="0.2">
      <c r="A3786" s="1"/>
      <c r="B3786" s="1"/>
      <c r="C3786" s="16"/>
      <c r="D3786" s="1"/>
      <c r="E3786" s="1"/>
      <c r="F3786" s="1"/>
      <c r="G3786" s="1"/>
      <c r="H3786" s="11"/>
      <c r="I3786" s="11"/>
      <c r="J3786" s="11"/>
      <c r="K3786" s="2"/>
      <c r="L3786" s="2"/>
      <c r="M3786" s="1"/>
    </row>
    <row r="3787" spans="1:13" x14ac:dyDescent="0.2">
      <c r="A3787" s="1"/>
      <c r="B3787" s="1"/>
      <c r="C3787" s="16"/>
      <c r="D3787" s="1"/>
      <c r="E3787" s="1"/>
      <c r="F3787" s="1"/>
      <c r="G3787" s="1"/>
      <c r="H3787" s="11"/>
      <c r="I3787" s="11"/>
      <c r="J3787" s="11"/>
      <c r="K3787" s="2"/>
      <c r="L3787" s="2"/>
      <c r="M3787" s="1"/>
    </row>
    <row r="3788" spans="1:13" x14ac:dyDescent="0.2">
      <c r="A3788" s="1"/>
      <c r="B3788" s="1"/>
      <c r="C3788" s="16"/>
      <c r="D3788" s="1"/>
      <c r="E3788" s="1"/>
      <c r="F3788" s="1"/>
      <c r="G3788" s="1"/>
      <c r="H3788" s="11"/>
      <c r="I3788" s="11"/>
      <c r="J3788" s="11"/>
      <c r="K3788" s="2"/>
      <c r="L3788" s="2"/>
      <c r="M3788" s="1"/>
    </row>
    <row r="3789" spans="1:13" x14ac:dyDescent="0.2">
      <c r="A3789" s="1"/>
      <c r="B3789" s="1"/>
      <c r="C3789" s="16"/>
      <c r="D3789" s="1"/>
      <c r="E3789" s="1"/>
      <c r="F3789" s="1"/>
      <c r="G3789" s="1"/>
      <c r="H3789" s="11"/>
      <c r="I3789" s="11"/>
      <c r="J3789" s="11"/>
      <c r="K3789" s="2"/>
      <c r="L3789" s="2"/>
      <c r="M3789" s="1"/>
    </row>
    <row r="3790" spans="1:13" x14ac:dyDescent="0.2">
      <c r="A3790" s="1"/>
      <c r="B3790" s="1"/>
      <c r="C3790" s="16"/>
      <c r="D3790" s="1"/>
      <c r="E3790" s="1"/>
      <c r="F3790" s="1"/>
      <c r="G3790" s="1"/>
      <c r="H3790" s="11"/>
      <c r="I3790" s="11"/>
      <c r="J3790" s="11"/>
      <c r="K3790" s="2"/>
      <c r="L3790" s="2"/>
      <c r="M3790" s="1"/>
    </row>
    <row r="3791" spans="1:13" x14ac:dyDescent="0.2">
      <c r="A3791" s="1"/>
      <c r="B3791" s="1"/>
      <c r="C3791" s="16"/>
      <c r="D3791" s="1"/>
      <c r="E3791" s="1"/>
      <c r="F3791" s="1"/>
      <c r="G3791" s="1"/>
      <c r="H3791" s="11"/>
      <c r="I3791" s="11"/>
      <c r="J3791" s="11"/>
      <c r="K3791" s="2"/>
      <c r="L3791" s="2"/>
      <c r="M3791" s="1"/>
    </row>
    <row r="3792" spans="1:13" x14ac:dyDescent="0.2">
      <c r="A3792" s="1"/>
      <c r="B3792" s="1"/>
      <c r="C3792" s="16"/>
      <c r="D3792" s="1"/>
      <c r="E3792" s="1"/>
      <c r="F3792" s="1"/>
      <c r="G3792" s="1"/>
      <c r="H3792" s="11"/>
      <c r="I3792" s="11"/>
      <c r="J3792" s="11"/>
      <c r="K3792" s="2"/>
      <c r="L3792" s="2"/>
      <c r="M3792" s="1"/>
    </row>
    <row r="3793" spans="1:13" x14ac:dyDescent="0.2">
      <c r="A3793" s="1"/>
      <c r="B3793" s="1"/>
      <c r="C3793" s="16"/>
      <c r="D3793" s="1"/>
      <c r="E3793" s="1"/>
      <c r="F3793" s="1"/>
      <c r="G3793" s="1"/>
      <c r="H3793" s="11"/>
      <c r="I3793" s="11"/>
      <c r="J3793" s="11"/>
      <c r="K3793" s="2"/>
      <c r="L3793" s="2"/>
      <c r="M3793" s="1"/>
    </row>
    <row r="3794" spans="1:13" x14ac:dyDescent="0.2">
      <c r="A3794" s="1"/>
      <c r="B3794" s="1"/>
      <c r="C3794" s="16"/>
      <c r="D3794" s="1"/>
      <c r="E3794" s="1"/>
      <c r="F3794" s="1"/>
      <c r="G3794" s="1"/>
      <c r="H3794" s="11"/>
      <c r="I3794" s="11"/>
      <c r="J3794" s="11"/>
      <c r="K3794" s="2"/>
      <c r="L3794" s="2"/>
      <c r="M3794" s="1"/>
    </row>
    <row r="3795" spans="1:13" x14ac:dyDescent="0.2">
      <c r="A3795" s="1"/>
      <c r="B3795" s="1"/>
      <c r="C3795" s="16"/>
      <c r="D3795" s="1"/>
      <c r="E3795" s="1"/>
      <c r="F3795" s="1"/>
      <c r="G3795" s="1"/>
      <c r="H3795" s="11"/>
      <c r="I3795" s="11"/>
      <c r="J3795" s="11"/>
      <c r="K3795" s="2"/>
      <c r="L3795" s="2"/>
      <c r="M3795" s="1"/>
    </row>
    <row r="3796" spans="1:13" x14ac:dyDescent="0.2">
      <c r="A3796" s="1"/>
      <c r="B3796" s="1"/>
      <c r="C3796" s="16"/>
      <c r="D3796" s="1"/>
      <c r="E3796" s="1"/>
      <c r="F3796" s="1"/>
      <c r="G3796" s="1"/>
      <c r="H3796" s="11"/>
      <c r="I3796" s="11"/>
      <c r="J3796" s="11"/>
      <c r="K3796" s="2"/>
      <c r="L3796" s="2"/>
      <c r="M3796" s="1"/>
    </row>
    <row r="3797" spans="1:13" x14ac:dyDescent="0.2">
      <c r="A3797" s="1"/>
      <c r="B3797" s="1"/>
      <c r="C3797" s="16"/>
      <c r="D3797" s="1"/>
      <c r="E3797" s="1"/>
      <c r="F3797" s="1"/>
      <c r="G3797" s="1"/>
      <c r="H3797" s="11"/>
      <c r="I3797" s="11"/>
      <c r="J3797" s="11"/>
      <c r="K3797" s="2"/>
      <c r="L3797" s="2"/>
      <c r="M3797" s="1"/>
    </row>
    <row r="3798" spans="1:13" x14ac:dyDescent="0.2">
      <c r="A3798" s="1"/>
      <c r="B3798" s="1"/>
      <c r="C3798" s="16"/>
      <c r="D3798" s="1"/>
      <c r="E3798" s="1"/>
      <c r="F3798" s="1"/>
      <c r="G3798" s="1"/>
      <c r="H3798" s="11"/>
      <c r="I3798" s="11"/>
      <c r="J3798" s="11"/>
      <c r="K3798" s="2"/>
      <c r="L3798" s="2"/>
      <c r="M3798" s="1"/>
    </row>
    <row r="3799" spans="1:13" x14ac:dyDescent="0.2">
      <c r="A3799" s="1"/>
      <c r="B3799" s="1"/>
      <c r="C3799" s="16"/>
      <c r="D3799" s="1"/>
      <c r="E3799" s="1"/>
      <c r="F3799" s="1"/>
      <c r="G3799" s="1"/>
      <c r="H3799" s="11"/>
      <c r="I3799" s="11"/>
      <c r="J3799" s="11"/>
      <c r="K3799" s="2"/>
      <c r="L3799" s="2"/>
      <c r="M3799" s="1"/>
    </row>
    <row r="3800" spans="1:13" x14ac:dyDescent="0.2">
      <c r="A3800" s="1"/>
      <c r="B3800" s="1"/>
      <c r="C3800" s="16"/>
      <c r="D3800" s="1"/>
      <c r="E3800" s="1"/>
      <c r="F3800" s="1"/>
      <c r="G3800" s="1"/>
      <c r="H3800" s="11"/>
      <c r="I3800" s="11"/>
      <c r="J3800" s="11"/>
      <c r="K3800" s="2"/>
      <c r="L3800" s="2"/>
      <c r="M3800" s="1"/>
    </row>
    <row r="3801" spans="1:13" x14ac:dyDescent="0.2">
      <c r="A3801" s="1"/>
      <c r="B3801" s="1"/>
      <c r="C3801" s="16"/>
      <c r="D3801" s="1"/>
      <c r="E3801" s="1"/>
      <c r="F3801" s="1"/>
      <c r="G3801" s="1"/>
      <c r="H3801" s="11"/>
      <c r="I3801" s="11"/>
      <c r="J3801" s="11"/>
      <c r="K3801" s="2"/>
      <c r="L3801" s="2"/>
      <c r="M3801" s="1"/>
    </row>
    <row r="3802" spans="1:13" x14ac:dyDescent="0.2">
      <c r="A3802" s="1"/>
      <c r="B3802" s="1"/>
      <c r="C3802" s="16"/>
      <c r="D3802" s="1"/>
      <c r="E3802" s="1"/>
      <c r="F3802" s="1"/>
      <c r="G3802" s="1"/>
      <c r="H3802" s="11"/>
      <c r="I3802" s="11"/>
      <c r="J3802" s="11"/>
      <c r="K3802" s="2"/>
      <c r="L3802" s="2"/>
      <c r="M3802" s="1"/>
    </row>
    <row r="3803" spans="1:13" x14ac:dyDescent="0.2">
      <c r="A3803" s="1"/>
      <c r="B3803" s="1"/>
      <c r="C3803" s="16"/>
      <c r="D3803" s="1"/>
      <c r="E3803" s="1"/>
      <c r="F3803" s="1"/>
      <c r="G3803" s="1"/>
      <c r="H3803" s="11"/>
      <c r="I3803" s="11"/>
      <c r="J3803" s="11"/>
      <c r="K3803" s="2"/>
      <c r="L3803" s="2"/>
      <c r="M3803" s="1"/>
    </row>
    <row r="3804" spans="1:13" x14ac:dyDescent="0.2">
      <c r="A3804" s="1"/>
      <c r="B3804" s="1"/>
      <c r="C3804" s="16"/>
      <c r="D3804" s="1"/>
      <c r="E3804" s="1"/>
      <c r="F3804" s="1"/>
      <c r="G3804" s="1"/>
      <c r="H3804" s="11"/>
      <c r="I3804" s="11"/>
      <c r="J3804" s="11"/>
      <c r="K3804" s="2"/>
      <c r="L3804" s="2"/>
      <c r="M3804" s="1"/>
    </row>
    <row r="3805" spans="1:13" x14ac:dyDescent="0.2">
      <c r="A3805" s="1"/>
      <c r="B3805" s="1"/>
      <c r="C3805" s="16"/>
      <c r="D3805" s="1"/>
      <c r="E3805" s="1"/>
      <c r="F3805" s="1"/>
      <c r="G3805" s="1"/>
      <c r="H3805" s="11"/>
      <c r="I3805" s="11"/>
      <c r="J3805" s="11"/>
      <c r="K3805" s="2"/>
      <c r="L3805" s="2"/>
      <c r="M3805" s="1"/>
    </row>
    <row r="3806" spans="1:13" x14ac:dyDescent="0.2">
      <c r="A3806" s="1"/>
      <c r="B3806" s="1"/>
      <c r="C3806" s="16"/>
      <c r="D3806" s="1"/>
      <c r="E3806" s="1"/>
      <c r="F3806" s="1"/>
      <c r="G3806" s="1"/>
      <c r="H3806" s="11"/>
      <c r="I3806" s="11"/>
      <c r="J3806" s="11"/>
      <c r="K3806" s="2"/>
      <c r="L3806" s="2"/>
      <c r="M3806" s="1"/>
    </row>
    <row r="3807" spans="1:13" x14ac:dyDescent="0.2">
      <c r="A3807" s="1"/>
      <c r="B3807" s="1"/>
      <c r="C3807" s="16"/>
      <c r="D3807" s="1"/>
      <c r="E3807" s="1"/>
      <c r="F3807" s="1"/>
      <c r="G3807" s="1"/>
      <c r="H3807" s="11"/>
      <c r="I3807" s="11"/>
      <c r="J3807" s="11"/>
      <c r="K3807" s="2"/>
      <c r="L3807" s="2"/>
      <c r="M3807" s="1"/>
    </row>
    <row r="3808" spans="1:13" x14ac:dyDescent="0.2">
      <c r="A3808" s="1"/>
      <c r="B3808" s="1"/>
      <c r="C3808" s="16"/>
      <c r="D3808" s="1"/>
      <c r="E3808" s="1"/>
      <c r="F3808" s="1"/>
      <c r="G3808" s="1"/>
      <c r="H3808" s="11"/>
      <c r="I3808" s="11"/>
      <c r="J3808" s="11"/>
      <c r="K3808" s="2"/>
      <c r="L3808" s="2"/>
      <c r="M3808" s="1"/>
    </row>
    <row r="3809" spans="1:13" x14ac:dyDescent="0.2">
      <c r="A3809" s="1"/>
      <c r="B3809" s="1"/>
      <c r="C3809" s="16"/>
      <c r="D3809" s="1"/>
      <c r="E3809" s="1"/>
      <c r="F3809" s="1"/>
      <c r="G3809" s="1"/>
      <c r="H3809" s="11"/>
      <c r="I3809" s="11"/>
      <c r="J3809" s="11"/>
      <c r="K3809" s="2"/>
      <c r="L3809" s="2"/>
      <c r="M3809" s="1"/>
    </row>
    <row r="3810" spans="1:13" x14ac:dyDescent="0.2">
      <c r="A3810" s="1"/>
      <c r="B3810" s="1"/>
      <c r="C3810" s="16"/>
      <c r="D3810" s="1"/>
      <c r="E3810" s="1"/>
      <c r="F3810" s="1"/>
      <c r="G3810" s="1"/>
      <c r="H3810" s="11"/>
      <c r="I3810" s="11"/>
      <c r="J3810" s="11"/>
      <c r="K3810" s="2"/>
      <c r="L3810" s="2"/>
      <c r="M3810" s="1"/>
    </row>
    <row r="3811" spans="1:13" x14ac:dyDescent="0.2">
      <c r="A3811" s="1"/>
      <c r="B3811" s="1"/>
      <c r="C3811" s="16"/>
      <c r="D3811" s="1"/>
      <c r="E3811" s="1"/>
      <c r="F3811" s="1"/>
      <c r="G3811" s="1"/>
      <c r="H3811" s="11"/>
      <c r="I3811" s="11"/>
      <c r="J3811" s="11"/>
      <c r="K3811" s="2"/>
      <c r="L3811" s="2"/>
      <c r="M3811" s="1"/>
    </row>
    <row r="3812" spans="1:13" x14ac:dyDescent="0.2">
      <c r="A3812" s="1"/>
      <c r="B3812" s="1"/>
      <c r="C3812" s="16"/>
      <c r="D3812" s="1"/>
      <c r="E3812" s="1"/>
      <c r="F3812" s="1"/>
      <c r="G3812" s="1"/>
      <c r="H3812" s="11"/>
      <c r="I3812" s="11"/>
      <c r="J3812" s="11"/>
      <c r="K3812" s="2"/>
      <c r="L3812" s="2"/>
      <c r="M3812" s="1"/>
    </row>
    <row r="3813" spans="1:13" x14ac:dyDescent="0.2">
      <c r="A3813" s="1"/>
      <c r="B3813" s="1"/>
      <c r="C3813" s="16"/>
      <c r="D3813" s="1"/>
      <c r="E3813" s="1"/>
      <c r="F3813" s="1"/>
      <c r="G3813" s="1"/>
      <c r="H3813" s="11"/>
      <c r="I3813" s="11"/>
      <c r="J3813" s="11"/>
      <c r="K3813" s="2"/>
      <c r="L3813" s="2"/>
      <c r="M3813" s="1"/>
    </row>
    <row r="3814" spans="1:13" x14ac:dyDescent="0.2">
      <c r="A3814" s="1"/>
      <c r="B3814" s="1"/>
      <c r="C3814" s="16"/>
      <c r="D3814" s="1"/>
      <c r="E3814" s="1"/>
      <c r="F3814" s="1"/>
      <c r="G3814" s="1"/>
      <c r="H3814" s="11"/>
      <c r="I3814" s="11"/>
      <c r="J3814" s="11"/>
      <c r="K3814" s="2"/>
      <c r="L3814" s="2"/>
      <c r="M3814" s="1"/>
    </row>
    <row r="3815" spans="1:13" x14ac:dyDescent="0.2">
      <c r="A3815" s="1"/>
      <c r="B3815" s="1"/>
      <c r="C3815" s="16"/>
      <c r="D3815" s="1"/>
      <c r="E3815" s="1"/>
      <c r="F3815" s="1"/>
      <c r="G3815" s="1"/>
      <c r="H3815" s="11"/>
      <c r="I3815" s="11"/>
      <c r="J3815" s="11"/>
      <c r="K3815" s="2"/>
      <c r="L3815" s="2"/>
      <c r="M3815" s="1"/>
    </row>
    <row r="3816" spans="1:13" x14ac:dyDescent="0.2">
      <c r="A3816" s="1"/>
      <c r="B3816" s="1"/>
      <c r="C3816" s="16"/>
      <c r="D3816" s="1"/>
      <c r="E3816" s="1"/>
      <c r="F3816" s="1"/>
      <c r="G3816" s="1"/>
      <c r="H3816" s="11"/>
      <c r="I3816" s="11"/>
      <c r="J3816" s="11"/>
      <c r="K3816" s="2"/>
      <c r="L3816" s="2"/>
      <c r="M3816" s="1"/>
    </row>
    <row r="3817" spans="1:13" x14ac:dyDescent="0.2">
      <c r="A3817" s="1"/>
      <c r="B3817" s="1"/>
      <c r="C3817" s="16"/>
      <c r="D3817" s="1"/>
      <c r="E3817" s="1"/>
      <c r="F3817" s="1"/>
      <c r="G3817" s="1"/>
      <c r="H3817" s="11"/>
      <c r="I3817" s="11"/>
      <c r="J3817" s="11"/>
      <c r="K3817" s="2"/>
      <c r="L3817" s="2"/>
      <c r="M3817" s="1"/>
    </row>
    <row r="3818" spans="1:13" x14ac:dyDescent="0.2">
      <c r="A3818" s="1"/>
      <c r="B3818" s="1"/>
      <c r="C3818" s="16"/>
      <c r="D3818" s="1"/>
      <c r="E3818" s="1"/>
      <c r="F3818" s="1"/>
      <c r="G3818" s="1"/>
      <c r="H3818" s="11"/>
      <c r="I3818" s="11"/>
      <c r="J3818" s="11"/>
      <c r="K3818" s="2"/>
      <c r="L3818" s="2"/>
      <c r="M3818" s="1"/>
    </row>
    <row r="3819" spans="1:13" x14ac:dyDescent="0.2">
      <c r="A3819" s="1"/>
      <c r="B3819" s="1"/>
      <c r="C3819" s="16"/>
      <c r="D3819" s="1"/>
      <c r="E3819" s="1"/>
      <c r="F3819" s="1"/>
      <c r="G3819" s="1"/>
      <c r="H3819" s="11"/>
      <c r="I3819" s="11"/>
      <c r="J3819" s="11"/>
      <c r="K3819" s="2"/>
      <c r="L3819" s="2"/>
      <c r="M3819" s="1"/>
    </row>
    <row r="3820" spans="1:13" x14ac:dyDescent="0.2">
      <c r="A3820" s="1"/>
      <c r="B3820" s="1"/>
      <c r="C3820" s="16"/>
      <c r="D3820" s="1"/>
      <c r="E3820" s="1"/>
      <c r="F3820" s="1"/>
      <c r="G3820" s="1"/>
      <c r="H3820" s="11"/>
      <c r="I3820" s="11"/>
      <c r="J3820" s="11"/>
      <c r="K3820" s="2"/>
      <c r="L3820" s="2"/>
      <c r="M3820" s="1"/>
    </row>
    <row r="3821" spans="1:13" x14ac:dyDescent="0.2">
      <c r="A3821" s="1"/>
      <c r="B3821" s="1"/>
      <c r="C3821" s="16"/>
      <c r="D3821" s="1"/>
      <c r="E3821" s="1"/>
      <c r="F3821" s="1"/>
      <c r="G3821" s="1"/>
      <c r="H3821" s="11"/>
      <c r="I3821" s="11"/>
      <c r="J3821" s="11"/>
      <c r="K3821" s="2"/>
      <c r="L3821" s="2"/>
      <c r="M3821" s="1"/>
    </row>
    <row r="3822" spans="1:13" x14ac:dyDescent="0.2">
      <c r="A3822" s="1"/>
      <c r="B3822" s="1"/>
      <c r="C3822" s="16"/>
      <c r="D3822" s="1"/>
      <c r="E3822" s="1"/>
      <c r="F3822" s="1"/>
      <c r="G3822" s="1"/>
      <c r="H3822" s="11"/>
      <c r="I3822" s="11"/>
      <c r="J3822" s="11"/>
      <c r="K3822" s="2"/>
      <c r="L3822" s="2"/>
      <c r="M3822" s="1"/>
    </row>
    <row r="3823" spans="1:13" x14ac:dyDescent="0.2">
      <c r="A3823" s="1"/>
      <c r="B3823" s="1"/>
      <c r="C3823" s="16"/>
      <c r="D3823" s="1"/>
      <c r="E3823" s="1"/>
      <c r="F3823" s="1"/>
      <c r="G3823" s="1"/>
      <c r="H3823" s="11"/>
      <c r="I3823" s="11"/>
      <c r="J3823" s="11"/>
      <c r="K3823" s="2"/>
      <c r="L3823" s="2"/>
      <c r="M3823" s="1"/>
    </row>
    <row r="3824" spans="1:13" x14ac:dyDescent="0.2">
      <c r="A3824" s="1"/>
      <c r="B3824" s="1"/>
      <c r="C3824" s="16"/>
      <c r="D3824" s="1"/>
      <c r="E3824" s="1"/>
      <c r="F3824" s="1"/>
      <c r="G3824" s="1"/>
      <c r="H3824" s="11"/>
      <c r="I3824" s="11"/>
      <c r="J3824" s="11"/>
      <c r="K3824" s="2"/>
      <c r="L3824" s="2"/>
      <c r="M3824" s="1"/>
    </row>
    <row r="3825" spans="1:13" x14ac:dyDescent="0.2">
      <c r="A3825" s="1"/>
      <c r="B3825" s="1"/>
      <c r="C3825" s="16"/>
      <c r="D3825" s="1"/>
      <c r="E3825" s="1"/>
      <c r="F3825" s="1"/>
      <c r="G3825" s="1"/>
      <c r="H3825" s="11"/>
      <c r="I3825" s="11"/>
      <c r="J3825" s="11"/>
      <c r="K3825" s="2"/>
      <c r="L3825" s="2"/>
      <c r="M3825" s="1"/>
    </row>
    <row r="3826" spans="1:13" x14ac:dyDescent="0.2">
      <c r="A3826" s="1"/>
      <c r="B3826" s="1"/>
      <c r="C3826" s="16"/>
      <c r="D3826" s="1"/>
      <c r="E3826" s="1"/>
      <c r="F3826" s="1"/>
      <c r="G3826" s="1"/>
      <c r="H3826" s="11"/>
      <c r="I3826" s="11"/>
      <c r="J3826" s="11"/>
      <c r="K3826" s="2"/>
      <c r="L3826" s="2"/>
      <c r="M3826" s="1"/>
    </row>
    <row r="3827" spans="1:13" x14ac:dyDescent="0.2">
      <c r="A3827" s="1"/>
      <c r="B3827" s="1"/>
      <c r="C3827" s="16"/>
      <c r="D3827" s="1"/>
      <c r="E3827" s="1"/>
      <c r="F3827" s="1"/>
      <c r="G3827" s="1"/>
      <c r="H3827" s="11"/>
      <c r="I3827" s="11"/>
      <c r="J3827" s="11"/>
      <c r="K3827" s="2"/>
      <c r="L3827" s="2"/>
      <c r="M3827" s="1"/>
    </row>
    <row r="3828" spans="1:13" x14ac:dyDescent="0.2">
      <c r="A3828" s="1"/>
      <c r="B3828" s="1"/>
      <c r="C3828" s="16"/>
      <c r="D3828" s="1"/>
      <c r="E3828" s="1"/>
      <c r="F3828" s="1"/>
      <c r="G3828" s="1"/>
      <c r="H3828" s="11"/>
      <c r="I3828" s="11"/>
      <c r="J3828" s="11"/>
      <c r="K3828" s="2"/>
      <c r="L3828" s="2"/>
      <c r="M3828" s="1"/>
    </row>
    <row r="3829" spans="1:13" x14ac:dyDescent="0.2">
      <c r="A3829" s="1"/>
      <c r="B3829" s="1"/>
      <c r="C3829" s="16"/>
      <c r="D3829" s="1"/>
      <c r="E3829" s="1"/>
      <c r="F3829" s="1"/>
      <c r="G3829" s="1"/>
      <c r="H3829" s="11"/>
      <c r="I3829" s="11"/>
      <c r="J3829" s="11"/>
      <c r="K3829" s="2"/>
      <c r="L3829" s="2"/>
      <c r="M3829" s="1"/>
    </row>
    <row r="3830" spans="1:13" x14ac:dyDescent="0.2">
      <c r="A3830" s="1"/>
      <c r="B3830" s="1"/>
      <c r="C3830" s="16"/>
      <c r="D3830" s="1"/>
      <c r="E3830" s="1"/>
      <c r="F3830" s="1"/>
      <c r="G3830" s="1"/>
      <c r="H3830" s="11"/>
      <c r="I3830" s="11"/>
      <c r="J3830" s="11"/>
      <c r="K3830" s="2"/>
      <c r="L3830" s="2"/>
      <c r="M3830" s="1"/>
    </row>
    <row r="3831" spans="1:13" x14ac:dyDescent="0.2">
      <c r="A3831" s="1"/>
      <c r="B3831" s="1"/>
      <c r="C3831" s="16"/>
      <c r="D3831" s="1"/>
      <c r="E3831" s="1"/>
      <c r="F3831" s="1"/>
      <c r="G3831" s="1"/>
      <c r="H3831" s="11"/>
      <c r="I3831" s="11"/>
      <c r="J3831" s="11"/>
      <c r="K3831" s="2"/>
      <c r="L3831" s="2"/>
      <c r="M3831" s="1"/>
    </row>
    <row r="3832" spans="1:13" x14ac:dyDescent="0.2">
      <c r="A3832" s="1"/>
      <c r="B3832" s="1"/>
      <c r="C3832" s="16"/>
      <c r="D3832" s="1"/>
      <c r="E3832" s="1"/>
      <c r="F3832" s="1"/>
      <c r="G3832" s="1"/>
      <c r="H3832" s="11"/>
      <c r="I3832" s="11"/>
      <c r="J3832" s="11"/>
      <c r="K3832" s="2"/>
      <c r="L3832" s="2"/>
      <c r="M3832" s="1"/>
    </row>
    <row r="3833" spans="1:13" x14ac:dyDescent="0.2">
      <c r="A3833" s="1"/>
      <c r="B3833" s="1"/>
      <c r="C3833" s="16"/>
      <c r="D3833" s="1"/>
      <c r="E3833" s="1"/>
      <c r="F3833" s="1"/>
      <c r="G3833" s="1"/>
      <c r="H3833" s="11"/>
      <c r="I3833" s="11"/>
      <c r="J3833" s="11"/>
      <c r="K3833" s="2"/>
      <c r="L3833" s="2"/>
      <c r="M3833" s="1"/>
    </row>
    <row r="3834" spans="1:13" x14ac:dyDescent="0.2">
      <c r="A3834" s="1"/>
      <c r="B3834" s="1"/>
      <c r="C3834" s="16"/>
      <c r="D3834" s="1"/>
      <c r="E3834" s="1"/>
      <c r="F3834" s="1"/>
      <c r="G3834" s="1"/>
      <c r="H3834" s="11"/>
      <c r="I3834" s="11"/>
      <c r="J3834" s="11"/>
      <c r="K3834" s="2"/>
      <c r="L3834" s="2"/>
      <c r="M3834" s="1"/>
    </row>
    <row r="3835" spans="1:13" x14ac:dyDescent="0.2">
      <c r="A3835" s="1"/>
      <c r="B3835" s="1"/>
      <c r="C3835" s="16"/>
      <c r="D3835" s="1"/>
      <c r="E3835" s="1"/>
      <c r="F3835" s="1"/>
      <c r="G3835" s="1"/>
      <c r="H3835" s="11"/>
      <c r="I3835" s="11"/>
      <c r="J3835" s="11"/>
      <c r="K3835" s="2"/>
      <c r="L3835" s="2"/>
      <c r="M3835" s="1"/>
    </row>
    <row r="3836" spans="1:13" x14ac:dyDescent="0.2">
      <c r="A3836" s="1"/>
      <c r="B3836" s="1"/>
      <c r="C3836" s="16"/>
      <c r="D3836" s="1"/>
      <c r="E3836" s="1"/>
      <c r="F3836" s="1"/>
      <c r="G3836" s="1"/>
      <c r="H3836" s="11"/>
      <c r="I3836" s="11"/>
      <c r="J3836" s="11"/>
      <c r="K3836" s="2"/>
      <c r="L3836" s="2"/>
      <c r="M3836" s="1"/>
    </row>
    <row r="3837" spans="1:13" x14ac:dyDescent="0.2">
      <c r="A3837" s="1"/>
      <c r="B3837" s="1"/>
      <c r="C3837" s="16"/>
      <c r="D3837" s="1"/>
      <c r="E3837" s="1"/>
      <c r="F3837" s="1"/>
      <c r="G3837" s="1"/>
      <c r="H3837" s="11"/>
      <c r="I3837" s="11"/>
      <c r="J3837" s="11"/>
      <c r="K3837" s="2"/>
      <c r="L3837" s="2"/>
      <c r="M3837" s="1"/>
    </row>
    <row r="3838" spans="1:13" x14ac:dyDescent="0.2">
      <c r="A3838" s="1"/>
      <c r="B3838" s="1"/>
      <c r="C3838" s="16"/>
      <c r="D3838" s="1"/>
      <c r="E3838" s="1"/>
      <c r="F3838" s="1"/>
      <c r="G3838" s="1"/>
      <c r="H3838" s="11"/>
      <c r="I3838" s="11"/>
      <c r="J3838" s="11"/>
      <c r="K3838" s="2"/>
      <c r="L3838" s="2"/>
      <c r="M3838" s="1"/>
    </row>
    <row r="3839" spans="1:13" x14ac:dyDescent="0.2">
      <c r="A3839" s="1"/>
      <c r="B3839" s="1"/>
      <c r="C3839" s="16"/>
      <c r="D3839" s="1"/>
      <c r="E3839" s="1"/>
      <c r="F3839" s="1"/>
      <c r="G3839" s="1"/>
      <c r="H3839" s="11"/>
      <c r="I3839" s="11"/>
      <c r="J3839" s="11"/>
      <c r="K3839" s="2"/>
      <c r="L3839" s="2"/>
      <c r="M3839" s="1"/>
    </row>
    <row r="3840" spans="1:13" x14ac:dyDescent="0.2">
      <c r="A3840" s="1"/>
      <c r="B3840" s="1"/>
      <c r="C3840" s="16"/>
      <c r="D3840" s="1"/>
      <c r="E3840" s="1"/>
      <c r="F3840" s="1"/>
      <c r="G3840" s="1"/>
      <c r="H3840" s="11"/>
      <c r="I3840" s="11"/>
      <c r="J3840" s="11"/>
      <c r="K3840" s="2"/>
      <c r="L3840" s="2"/>
      <c r="M3840" s="1"/>
    </row>
    <row r="3841" spans="1:13" x14ac:dyDescent="0.2">
      <c r="A3841" s="1"/>
      <c r="B3841" s="1"/>
      <c r="C3841" s="16"/>
      <c r="D3841" s="1"/>
      <c r="E3841" s="1"/>
      <c r="F3841" s="1"/>
      <c r="G3841" s="1"/>
      <c r="H3841" s="11"/>
      <c r="I3841" s="11"/>
      <c r="J3841" s="11"/>
      <c r="K3841" s="2"/>
      <c r="L3841" s="2"/>
      <c r="M3841" s="1"/>
    </row>
    <row r="3842" spans="1:13" x14ac:dyDescent="0.2">
      <c r="A3842" s="1"/>
      <c r="B3842" s="1"/>
      <c r="C3842" s="16"/>
      <c r="D3842" s="1"/>
      <c r="E3842" s="1"/>
      <c r="F3842" s="1"/>
      <c r="G3842" s="1"/>
      <c r="H3842" s="11"/>
      <c r="I3842" s="11"/>
      <c r="J3842" s="11"/>
      <c r="K3842" s="2"/>
      <c r="L3842" s="2"/>
      <c r="M3842" s="1"/>
    </row>
    <row r="3843" spans="1:13" x14ac:dyDescent="0.2">
      <c r="A3843" s="1"/>
      <c r="B3843" s="1"/>
      <c r="C3843" s="16"/>
      <c r="D3843" s="1"/>
      <c r="E3843" s="1"/>
      <c r="F3843" s="1"/>
      <c r="G3843" s="1"/>
      <c r="H3843" s="11"/>
      <c r="I3843" s="11"/>
      <c r="J3843" s="11"/>
      <c r="K3843" s="2"/>
      <c r="L3843" s="2"/>
      <c r="M3843" s="1"/>
    </row>
    <row r="3844" spans="1:13" x14ac:dyDescent="0.2">
      <c r="A3844" s="1"/>
      <c r="B3844" s="1"/>
      <c r="C3844" s="16"/>
      <c r="D3844" s="1"/>
      <c r="E3844" s="1"/>
      <c r="F3844" s="1"/>
      <c r="G3844" s="1"/>
      <c r="H3844" s="11"/>
      <c r="I3844" s="11"/>
      <c r="J3844" s="11"/>
      <c r="K3844" s="2"/>
      <c r="L3844" s="2"/>
      <c r="M3844" s="1"/>
    </row>
    <row r="3845" spans="1:13" x14ac:dyDescent="0.2">
      <c r="A3845" s="1"/>
      <c r="B3845" s="1"/>
      <c r="C3845" s="16"/>
      <c r="D3845" s="1"/>
      <c r="E3845" s="1"/>
      <c r="F3845" s="1"/>
      <c r="G3845" s="1"/>
      <c r="H3845" s="11"/>
      <c r="I3845" s="11"/>
      <c r="J3845" s="11"/>
      <c r="K3845" s="2"/>
      <c r="L3845" s="2"/>
      <c r="M3845" s="1"/>
    </row>
    <row r="3846" spans="1:13" x14ac:dyDescent="0.2">
      <c r="A3846" s="1"/>
      <c r="B3846" s="1"/>
      <c r="C3846" s="16"/>
      <c r="D3846" s="1"/>
      <c r="E3846" s="1"/>
      <c r="F3846" s="1"/>
      <c r="G3846" s="1"/>
      <c r="H3846" s="11"/>
      <c r="I3846" s="11"/>
      <c r="J3846" s="11"/>
      <c r="K3846" s="2"/>
      <c r="L3846" s="2"/>
      <c r="M3846" s="1"/>
    </row>
    <row r="3847" spans="1:13" x14ac:dyDescent="0.2">
      <c r="A3847" s="1"/>
      <c r="B3847" s="1"/>
      <c r="C3847" s="16"/>
      <c r="D3847" s="1"/>
      <c r="E3847" s="1"/>
      <c r="F3847" s="1"/>
      <c r="G3847" s="1"/>
      <c r="H3847" s="11"/>
      <c r="I3847" s="11"/>
      <c r="J3847" s="11"/>
      <c r="K3847" s="2"/>
      <c r="L3847" s="2"/>
      <c r="M3847" s="1"/>
    </row>
    <row r="3848" spans="1:13" x14ac:dyDescent="0.2">
      <c r="A3848" s="1"/>
      <c r="B3848" s="1"/>
      <c r="C3848" s="16"/>
      <c r="D3848" s="1"/>
      <c r="E3848" s="1"/>
      <c r="F3848" s="1"/>
      <c r="G3848" s="1"/>
      <c r="H3848" s="11"/>
      <c r="I3848" s="11"/>
      <c r="J3848" s="11"/>
      <c r="K3848" s="2"/>
      <c r="L3848" s="2"/>
      <c r="M3848" s="1"/>
    </row>
    <row r="3849" spans="1:13" x14ac:dyDescent="0.2">
      <c r="A3849" s="1"/>
      <c r="B3849" s="1"/>
      <c r="C3849" s="16"/>
      <c r="D3849" s="1"/>
      <c r="E3849" s="1"/>
      <c r="F3849" s="1"/>
      <c r="G3849" s="1"/>
      <c r="H3849" s="11"/>
      <c r="I3849" s="11"/>
      <c r="J3849" s="11"/>
      <c r="K3849" s="2"/>
      <c r="L3849" s="2"/>
      <c r="M3849" s="1"/>
    </row>
    <row r="3850" spans="1:13" x14ac:dyDescent="0.2">
      <c r="A3850" s="1"/>
      <c r="B3850" s="1"/>
      <c r="C3850" s="16"/>
      <c r="D3850" s="1"/>
      <c r="E3850" s="1"/>
      <c r="F3850" s="1"/>
      <c r="G3850" s="1"/>
      <c r="H3850" s="11"/>
      <c r="I3850" s="11"/>
      <c r="J3850" s="11"/>
      <c r="K3850" s="2"/>
      <c r="L3850" s="2"/>
      <c r="M3850" s="1"/>
    </row>
    <row r="3851" spans="1:13" x14ac:dyDescent="0.2">
      <c r="A3851" s="1"/>
      <c r="B3851" s="1"/>
      <c r="C3851" s="16"/>
      <c r="D3851" s="1"/>
      <c r="E3851" s="1"/>
      <c r="F3851" s="1"/>
      <c r="G3851" s="1"/>
      <c r="H3851" s="11"/>
      <c r="I3851" s="11"/>
      <c r="J3851" s="11"/>
      <c r="K3851" s="2"/>
      <c r="L3851" s="2"/>
      <c r="M3851" s="1"/>
    </row>
    <row r="3852" spans="1:13" x14ac:dyDescent="0.2">
      <c r="A3852" s="1"/>
      <c r="B3852" s="1"/>
      <c r="C3852" s="16"/>
      <c r="D3852" s="1"/>
      <c r="E3852" s="1"/>
      <c r="F3852" s="1"/>
      <c r="G3852" s="1"/>
      <c r="H3852" s="11"/>
      <c r="I3852" s="11"/>
      <c r="J3852" s="11"/>
      <c r="K3852" s="2"/>
      <c r="L3852" s="2"/>
      <c r="M3852" s="1"/>
    </row>
    <row r="3853" spans="1:13" x14ac:dyDescent="0.2">
      <c r="A3853" s="1"/>
      <c r="B3853" s="1"/>
      <c r="C3853" s="16"/>
      <c r="D3853" s="1"/>
      <c r="E3853" s="1"/>
      <c r="F3853" s="1"/>
      <c r="G3853" s="1"/>
      <c r="H3853" s="11"/>
      <c r="I3853" s="11"/>
      <c r="J3853" s="11"/>
      <c r="K3853" s="2"/>
      <c r="L3853" s="2"/>
      <c r="M3853" s="1"/>
    </row>
    <row r="3854" spans="1:13" x14ac:dyDescent="0.2">
      <c r="A3854" s="1"/>
      <c r="B3854" s="1"/>
      <c r="C3854" s="16"/>
      <c r="D3854" s="1"/>
      <c r="E3854" s="1"/>
      <c r="F3854" s="1"/>
      <c r="G3854" s="1"/>
      <c r="H3854" s="11"/>
      <c r="I3854" s="11"/>
      <c r="J3854" s="11"/>
      <c r="K3854" s="2"/>
      <c r="L3854" s="2"/>
      <c r="M3854" s="1"/>
    </row>
    <row r="3855" spans="1:13" x14ac:dyDescent="0.2">
      <c r="A3855" s="1"/>
      <c r="B3855" s="1"/>
      <c r="C3855" s="16"/>
      <c r="D3855" s="1"/>
      <c r="E3855" s="1"/>
      <c r="F3855" s="1"/>
      <c r="G3855" s="1"/>
      <c r="H3855" s="11"/>
      <c r="I3855" s="11"/>
      <c r="J3855" s="11"/>
      <c r="K3855" s="2"/>
      <c r="L3855" s="2"/>
      <c r="M3855" s="1"/>
    </row>
    <row r="3856" spans="1:13" x14ac:dyDescent="0.2">
      <c r="A3856" s="1"/>
      <c r="B3856" s="1"/>
      <c r="C3856" s="16"/>
      <c r="D3856" s="1"/>
      <c r="E3856" s="1"/>
      <c r="F3856" s="1"/>
      <c r="G3856" s="1"/>
      <c r="H3856" s="11"/>
      <c r="I3856" s="11"/>
      <c r="J3856" s="11"/>
      <c r="K3856" s="2"/>
      <c r="L3856" s="2"/>
      <c r="M3856" s="1"/>
    </row>
    <row r="3857" spans="1:13" x14ac:dyDescent="0.2">
      <c r="A3857" s="1"/>
      <c r="B3857" s="1"/>
      <c r="C3857" s="16"/>
      <c r="D3857" s="1"/>
      <c r="E3857" s="1"/>
      <c r="F3857" s="1"/>
      <c r="G3857" s="1"/>
      <c r="H3857" s="11"/>
      <c r="I3857" s="11"/>
      <c r="J3857" s="11"/>
      <c r="K3857" s="2"/>
      <c r="L3857" s="2"/>
      <c r="M3857" s="1"/>
    </row>
    <row r="3858" spans="1:13" x14ac:dyDescent="0.2">
      <c r="A3858" s="1"/>
      <c r="B3858" s="1"/>
      <c r="C3858" s="16"/>
      <c r="D3858" s="1"/>
      <c r="E3858" s="1"/>
      <c r="F3858" s="1"/>
      <c r="G3858" s="1"/>
      <c r="H3858" s="11"/>
      <c r="I3858" s="11"/>
      <c r="J3858" s="11"/>
      <c r="K3858" s="2"/>
      <c r="L3858" s="2"/>
      <c r="M3858" s="1"/>
    </row>
    <row r="3859" spans="1:13" x14ac:dyDescent="0.2">
      <c r="A3859" s="1"/>
      <c r="B3859" s="1"/>
      <c r="C3859" s="16"/>
      <c r="D3859" s="1"/>
      <c r="E3859" s="1"/>
      <c r="F3859" s="1"/>
      <c r="G3859" s="1"/>
      <c r="H3859" s="11"/>
      <c r="I3859" s="11"/>
      <c r="J3859" s="11"/>
      <c r="K3859" s="2"/>
      <c r="L3859" s="2"/>
      <c r="M3859" s="1"/>
    </row>
    <row r="3860" spans="1:13" x14ac:dyDescent="0.2">
      <c r="A3860" s="1"/>
      <c r="B3860" s="1"/>
      <c r="C3860" s="16"/>
      <c r="D3860" s="1"/>
      <c r="E3860" s="1"/>
      <c r="F3860" s="1"/>
      <c r="G3860" s="1"/>
      <c r="H3860" s="11"/>
      <c r="I3860" s="11"/>
      <c r="J3860" s="11"/>
      <c r="K3860" s="2"/>
      <c r="L3860" s="2"/>
      <c r="M3860" s="1"/>
    </row>
    <row r="3861" spans="1:13" x14ac:dyDescent="0.2">
      <c r="A3861" s="1"/>
      <c r="B3861" s="1"/>
      <c r="C3861" s="16"/>
      <c r="D3861" s="1"/>
      <c r="E3861" s="1"/>
      <c r="F3861" s="1"/>
      <c r="G3861" s="1"/>
      <c r="H3861" s="11"/>
      <c r="I3861" s="11"/>
      <c r="J3861" s="11"/>
      <c r="K3861" s="2"/>
      <c r="L3861" s="2"/>
      <c r="M3861" s="1"/>
    </row>
    <row r="3862" spans="1:13" x14ac:dyDescent="0.2">
      <c r="A3862" s="1"/>
      <c r="B3862" s="1"/>
      <c r="C3862" s="16"/>
      <c r="D3862" s="1"/>
      <c r="E3862" s="1"/>
      <c r="F3862" s="1"/>
      <c r="G3862" s="1"/>
      <c r="H3862" s="11"/>
      <c r="I3862" s="11"/>
      <c r="J3862" s="11"/>
      <c r="K3862" s="2"/>
      <c r="L3862" s="2"/>
      <c r="M3862" s="1"/>
    </row>
    <row r="3863" spans="1:13" x14ac:dyDescent="0.2">
      <c r="A3863" s="1"/>
      <c r="B3863" s="1"/>
      <c r="C3863" s="16"/>
      <c r="D3863" s="1"/>
      <c r="E3863" s="1"/>
      <c r="F3863" s="1"/>
      <c r="G3863" s="1"/>
      <c r="H3863" s="11"/>
      <c r="I3863" s="11"/>
      <c r="J3863" s="11"/>
      <c r="K3863" s="2"/>
      <c r="L3863" s="2"/>
      <c r="M3863" s="1"/>
    </row>
    <row r="3864" spans="1:13" x14ac:dyDescent="0.2">
      <c r="A3864" s="1"/>
      <c r="B3864" s="1"/>
      <c r="C3864" s="16"/>
      <c r="D3864" s="1"/>
      <c r="E3864" s="1"/>
      <c r="F3864" s="1"/>
      <c r="G3864" s="1"/>
      <c r="H3864" s="11"/>
      <c r="I3864" s="11"/>
      <c r="J3864" s="11"/>
      <c r="K3864" s="2"/>
      <c r="L3864" s="2"/>
      <c r="M3864" s="1"/>
    </row>
    <row r="3865" spans="1:13" x14ac:dyDescent="0.2">
      <c r="A3865" s="1"/>
      <c r="B3865" s="1"/>
      <c r="C3865" s="16"/>
      <c r="D3865" s="1"/>
      <c r="E3865" s="1"/>
      <c r="F3865" s="1"/>
      <c r="G3865" s="1"/>
      <c r="H3865" s="11"/>
      <c r="I3865" s="11"/>
      <c r="J3865" s="11"/>
      <c r="K3865" s="2"/>
      <c r="L3865" s="2"/>
      <c r="M3865" s="1"/>
    </row>
    <row r="3866" spans="1:13" x14ac:dyDescent="0.2">
      <c r="A3866" s="1"/>
      <c r="B3866" s="1"/>
      <c r="C3866" s="16"/>
      <c r="D3866" s="1"/>
      <c r="E3866" s="1"/>
      <c r="F3866" s="1"/>
      <c r="G3866" s="1"/>
      <c r="H3866" s="11"/>
      <c r="I3866" s="11"/>
      <c r="J3866" s="11"/>
      <c r="K3866" s="2"/>
      <c r="L3866" s="2"/>
      <c r="M3866" s="1"/>
    </row>
    <row r="3867" spans="1:13" x14ac:dyDescent="0.2">
      <c r="A3867" s="1"/>
      <c r="B3867" s="1"/>
      <c r="C3867" s="16"/>
      <c r="D3867" s="1"/>
      <c r="E3867" s="1"/>
      <c r="F3867" s="1"/>
      <c r="G3867" s="1"/>
      <c r="H3867" s="11"/>
      <c r="I3867" s="11"/>
      <c r="J3867" s="11"/>
      <c r="K3867" s="2"/>
      <c r="L3867" s="2"/>
      <c r="M3867" s="1"/>
    </row>
    <row r="3868" spans="1:13" x14ac:dyDescent="0.2">
      <c r="A3868" s="1"/>
      <c r="B3868" s="1"/>
      <c r="C3868" s="16"/>
      <c r="D3868" s="1"/>
      <c r="E3868" s="1"/>
      <c r="F3868" s="1"/>
      <c r="G3868" s="1"/>
      <c r="H3868" s="11"/>
      <c r="I3868" s="11"/>
      <c r="J3868" s="11"/>
      <c r="K3868" s="2"/>
      <c r="L3868" s="2"/>
      <c r="M3868" s="1"/>
    </row>
    <row r="3869" spans="1:13" x14ac:dyDescent="0.2">
      <c r="A3869" s="1"/>
      <c r="B3869" s="1"/>
      <c r="C3869" s="16"/>
      <c r="D3869" s="1"/>
      <c r="E3869" s="1"/>
      <c r="F3869" s="1"/>
      <c r="G3869" s="1"/>
      <c r="H3869" s="11"/>
      <c r="I3869" s="11"/>
      <c r="J3869" s="11"/>
      <c r="K3869" s="2"/>
      <c r="L3869" s="2"/>
      <c r="M3869" s="1"/>
    </row>
    <row r="3870" spans="1:13" x14ac:dyDescent="0.2">
      <c r="A3870" s="1"/>
      <c r="B3870" s="1"/>
      <c r="C3870" s="16"/>
      <c r="D3870" s="1"/>
      <c r="E3870" s="1"/>
      <c r="F3870" s="1"/>
      <c r="G3870" s="1"/>
      <c r="H3870" s="11"/>
      <c r="I3870" s="11"/>
      <c r="J3870" s="11"/>
      <c r="K3870" s="2"/>
      <c r="L3870" s="2"/>
      <c r="M3870" s="1"/>
    </row>
    <row r="3871" spans="1:13" x14ac:dyDescent="0.2">
      <c r="A3871" s="1"/>
      <c r="B3871" s="1"/>
      <c r="C3871" s="16"/>
      <c r="D3871" s="1"/>
      <c r="E3871" s="1"/>
      <c r="F3871" s="1"/>
      <c r="G3871" s="1"/>
      <c r="H3871" s="11"/>
      <c r="I3871" s="11"/>
      <c r="J3871" s="11"/>
      <c r="K3871" s="2"/>
      <c r="L3871" s="2"/>
      <c r="M3871" s="1"/>
    </row>
    <row r="3872" spans="1:13" x14ac:dyDescent="0.2">
      <c r="A3872" s="1"/>
      <c r="B3872" s="1"/>
      <c r="C3872" s="16"/>
      <c r="D3872" s="1"/>
      <c r="E3872" s="1"/>
      <c r="F3872" s="1"/>
      <c r="G3872" s="1"/>
      <c r="H3872" s="11"/>
      <c r="I3872" s="11"/>
      <c r="J3872" s="11"/>
      <c r="K3872" s="2"/>
      <c r="L3872" s="2"/>
      <c r="M3872" s="1"/>
    </row>
    <row r="3873" spans="1:13" x14ac:dyDescent="0.2">
      <c r="A3873" s="1"/>
      <c r="B3873" s="1"/>
      <c r="C3873" s="16"/>
      <c r="D3873" s="1"/>
      <c r="E3873" s="1"/>
      <c r="F3873" s="1"/>
      <c r="G3873" s="1"/>
      <c r="H3873" s="11"/>
      <c r="I3873" s="11"/>
      <c r="J3873" s="11"/>
      <c r="K3873" s="2"/>
      <c r="L3873" s="2"/>
      <c r="M3873" s="1"/>
    </row>
    <row r="3874" spans="1:13" x14ac:dyDescent="0.2">
      <c r="A3874" s="1"/>
      <c r="B3874" s="1"/>
      <c r="C3874" s="16"/>
      <c r="D3874" s="1"/>
      <c r="E3874" s="1"/>
      <c r="F3874" s="1"/>
      <c r="G3874" s="1"/>
      <c r="H3874" s="11"/>
      <c r="I3874" s="11"/>
      <c r="J3874" s="11"/>
      <c r="K3874" s="2"/>
      <c r="L3874" s="2"/>
      <c r="M3874" s="1"/>
    </row>
    <row r="3875" spans="1:13" x14ac:dyDescent="0.2">
      <c r="A3875" s="1"/>
      <c r="B3875" s="1"/>
      <c r="C3875" s="16"/>
      <c r="D3875" s="1"/>
      <c r="E3875" s="1"/>
      <c r="F3875" s="1"/>
      <c r="G3875" s="1"/>
      <c r="H3875" s="11"/>
      <c r="I3875" s="11"/>
      <c r="J3875" s="11"/>
      <c r="K3875" s="2"/>
      <c r="L3875" s="2"/>
      <c r="M3875" s="1"/>
    </row>
    <row r="3876" spans="1:13" x14ac:dyDescent="0.2">
      <c r="A3876" s="1"/>
      <c r="B3876" s="1"/>
      <c r="C3876" s="16"/>
      <c r="D3876" s="1"/>
      <c r="E3876" s="1"/>
      <c r="F3876" s="1"/>
      <c r="G3876" s="1"/>
      <c r="H3876" s="11"/>
      <c r="I3876" s="11"/>
      <c r="J3876" s="11"/>
      <c r="K3876" s="2"/>
      <c r="L3876" s="2"/>
      <c r="M3876" s="1"/>
    </row>
    <row r="3877" spans="1:13" x14ac:dyDescent="0.2">
      <c r="A3877" s="1"/>
      <c r="B3877" s="1"/>
      <c r="C3877" s="16"/>
      <c r="D3877" s="1"/>
      <c r="E3877" s="1"/>
      <c r="F3877" s="1"/>
      <c r="G3877" s="1"/>
      <c r="H3877" s="11"/>
      <c r="I3877" s="11"/>
      <c r="J3877" s="11"/>
      <c r="K3877" s="2"/>
      <c r="L3877" s="2"/>
      <c r="M3877" s="1"/>
    </row>
    <row r="3878" spans="1:13" x14ac:dyDescent="0.2">
      <c r="A3878" s="1"/>
      <c r="B3878" s="1"/>
      <c r="C3878" s="16"/>
      <c r="D3878" s="1"/>
      <c r="E3878" s="1"/>
      <c r="F3878" s="1"/>
      <c r="G3878" s="1"/>
      <c r="H3878" s="11"/>
      <c r="I3878" s="11"/>
      <c r="J3878" s="11"/>
      <c r="K3878" s="2"/>
      <c r="L3878" s="2"/>
      <c r="M3878" s="1"/>
    </row>
    <row r="3879" spans="1:13" x14ac:dyDescent="0.2">
      <c r="A3879" s="1"/>
      <c r="B3879" s="1"/>
      <c r="C3879" s="16"/>
      <c r="D3879" s="1"/>
      <c r="E3879" s="1"/>
      <c r="F3879" s="1"/>
      <c r="G3879" s="1"/>
      <c r="H3879" s="11"/>
      <c r="I3879" s="11"/>
      <c r="J3879" s="11"/>
      <c r="K3879" s="2"/>
      <c r="L3879" s="2"/>
      <c r="M3879" s="1"/>
    </row>
    <row r="3880" spans="1:13" x14ac:dyDescent="0.2">
      <c r="A3880" s="1"/>
      <c r="B3880" s="1"/>
      <c r="C3880" s="16"/>
      <c r="D3880" s="1"/>
      <c r="E3880" s="1"/>
      <c r="F3880" s="1"/>
      <c r="G3880" s="1"/>
      <c r="H3880" s="11"/>
      <c r="I3880" s="11"/>
      <c r="J3880" s="11"/>
      <c r="K3880" s="2"/>
      <c r="L3880" s="2"/>
      <c r="M3880" s="1"/>
    </row>
    <row r="3881" spans="1:13" x14ac:dyDescent="0.2">
      <c r="A3881" s="1"/>
      <c r="B3881" s="1"/>
      <c r="C3881" s="16"/>
      <c r="D3881" s="1"/>
      <c r="E3881" s="1"/>
      <c r="F3881" s="1"/>
      <c r="G3881" s="1"/>
      <c r="H3881" s="11"/>
      <c r="I3881" s="11"/>
      <c r="J3881" s="11"/>
      <c r="K3881" s="2"/>
      <c r="L3881" s="2"/>
      <c r="M3881" s="1"/>
    </row>
    <row r="3882" spans="1:13" x14ac:dyDescent="0.2">
      <c r="A3882" s="1"/>
      <c r="B3882" s="1"/>
      <c r="C3882" s="16"/>
      <c r="D3882" s="1"/>
      <c r="E3882" s="1"/>
      <c r="F3882" s="1"/>
      <c r="G3882" s="1"/>
      <c r="H3882" s="11"/>
      <c r="I3882" s="11"/>
      <c r="J3882" s="11"/>
      <c r="K3882" s="2"/>
      <c r="L3882" s="2"/>
      <c r="M3882" s="1"/>
    </row>
    <row r="3883" spans="1:13" x14ac:dyDescent="0.2">
      <c r="A3883" s="1"/>
      <c r="B3883" s="1"/>
      <c r="C3883" s="16"/>
      <c r="D3883" s="1"/>
      <c r="E3883" s="1"/>
      <c r="F3883" s="1"/>
      <c r="G3883" s="1"/>
      <c r="H3883" s="11"/>
      <c r="I3883" s="11"/>
      <c r="J3883" s="11"/>
      <c r="K3883" s="2"/>
      <c r="L3883" s="2"/>
      <c r="M3883" s="1"/>
    </row>
    <row r="3884" spans="1:13" x14ac:dyDescent="0.2">
      <c r="A3884" s="1"/>
      <c r="B3884" s="1"/>
      <c r="C3884" s="16"/>
      <c r="D3884" s="1"/>
      <c r="E3884" s="1"/>
      <c r="F3884" s="1"/>
      <c r="G3884" s="1"/>
      <c r="H3884" s="11"/>
      <c r="I3884" s="11"/>
      <c r="J3884" s="11"/>
      <c r="K3884" s="2"/>
      <c r="L3884" s="2"/>
      <c r="M3884" s="1"/>
    </row>
    <row r="3885" spans="1:13" x14ac:dyDescent="0.2">
      <c r="A3885" s="1"/>
      <c r="B3885" s="1"/>
      <c r="C3885" s="16"/>
      <c r="D3885" s="1"/>
      <c r="E3885" s="1"/>
      <c r="F3885" s="1"/>
      <c r="G3885" s="1"/>
      <c r="H3885" s="11"/>
      <c r="I3885" s="11"/>
      <c r="J3885" s="11"/>
      <c r="K3885" s="2"/>
      <c r="L3885" s="2"/>
      <c r="M3885" s="1"/>
    </row>
    <row r="3886" spans="1:13" x14ac:dyDescent="0.2">
      <c r="A3886" s="1"/>
      <c r="B3886" s="1"/>
      <c r="C3886" s="16"/>
      <c r="D3886" s="1"/>
      <c r="E3886" s="1"/>
      <c r="F3886" s="1"/>
      <c r="G3886" s="1"/>
      <c r="H3886" s="11"/>
      <c r="I3886" s="11"/>
      <c r="J3886" s="11"/>
      <c r="K3886" s="2"/>
      <c r="L3886" s="2"/>
      <c r="M3886" s="1"/>
    </row>
    <row r="3887" spans="1:13" x14ac:dyDescent="0.2">
      <c r="A3887" s="1"/>
      <c r="B3887" s="1"/>
      <c r="C3887" s="16"/>
      <c r="D3887" s="1"/>
      <c r="E3887" s="1"/>
      <c r="F3887" s="1"/>
      <c r="G3887" s="1"/>
      <c r="H3887" s="11"/>
      <c r="I3887" s="11"/>
      <c r="J3887" s="11"/>
      <c r="K3887" s="2"/>
      <c r="L3887" s="2"/>
      <c r="M3887" s="1"/>
    </row>
    <row r="3888" spans="1:13" x14ac:dyDescent="0.2">
      <c r="A3888" s="1"/>
      <c r="B3888" s="1"/>
      <c r="C3888" s="16"/>
      <c r="D3888" s="1"/>
      <c r="E3888" s="1"/>
      <c r="F3888" s="1"/>
      <c r="G3888" s="1"/>
      <c r="H3888" s="11"/>
      <c r="I3888" s="11"/>
      <c r="J3888" s="11"/>
      <c r="K3888" s="2"/>
      <c r="L3888" s="2"/>
      <c r="M3888" s="1"/>
    </row>
    <row r="3889" spans="1:13" x14ac:dyDescent="0.2">
      <c r="A3889" s="1"/>
      <c r="B3889" s="1"/>
      <c r="C3889" s="16"/>
      <c r="D3889" s="1"/>
      <c r="E3889" s="1"/>
      <c r="F3889" s="1"/>
      <c r="G3889" s="1"/>
      <c r="H3889" s="11"/>
      <c r="I3889" s="11"/>
      <c r="J3889" s="11"/>
      <c r="K3889" s="2"/>
      <c r="L3889" s="2"/>
      <c r="M3889" s="1"/>
    </row>
    <row r="3890" spans="1:13" x14ac:dyDescent="0.2">
      <c r="A3890" s="1"/>
      <c r="B3890" s="1"/>
      <c r="C3890" s="16"/>
      <c r="D3890" s="1"/>
      <c r="E3890" s="1"/>
      <c r="F3890" s="1"/>
      <c r="G3890" s="1"/>
      <c r="H3890" s="11"/>
      <c r="I3890" s="11"/>
      <c r="J3890" s="11"/>
      <c r="K3890" s="2"/>
      <c r="L3890" s="2"/>
      <c r="M3890" s="1"/>
    </row>
    <row r="3891" spans="1:13" x14ac:dyDescent="0.2">
      <c r="A3891" s="1"/>
      <c r="B3891" s="1"/>
      <c r="C3891" s="16"/>
      <c r="D3891" s="1"/>
      <c r="E3891" s="1"/>
      <c r="F3891" s="1"/>
      <c r="G3891" s="1"/>
      <c r="H3891" s="11"/>
      <c r="I3891" s="11"/>
      <c r="J3891" s="11"/>
      <c r="K3891" s="2"/>
      <c r="L3891" s="2"/>
      <c r="M3891" s="1"/>
    </row>
    <row r="3892" spans="1:13" x14ac:dyDescent="0.2">
      <c r="A3892" s="1"/>
      <c r="B3892" s="1"/>
      <c r="C3892" s="16"/>
      <c r="D3892" s="1"/>
      <c r="E3892" s="1"/>
      <c r="F3892" s="1"/>
      <c r="G3892" s="1"/>
      <c r="H3892" s="11"/>
      <c r="I3892" s="11"/>
      <c r="J3892" s="11"/>
      <c r="K3892" s="2"/>
      <c r="L3892" s="2"/>
      <c r="M3892" s="1"/>
    </row>
    <row r="3893" spans="1:13" x14ac:dyDescent="0.2">
      <c r="A3893" s="1"/>
      <c r="B3893" s="1"/>
      <c r="C3893" s="16"/>
      <c r="D3893" s="1"/>
      <c r="E3893" s="1"/>
      <c r="F3893" s="1"/>
      <c r="G3893" s="1"/>
      <c r="H3893" s="11"/>
      <c r="I3893" s="11"/>
      <c r="J3893" s="11"/>
      <c r="K3893" s="2"/>
      <c r="L3893" s="2"/>
      <c r="M3893" s="1"/>
    </row>
    <row r="3894" spans="1:13" x14ac:dyDescent="0.2">
      <c r="A3894" s="1"/>
      <c r="B3894" s="1"/>
      <c r="C3894" s="16"/>
      <c r="D3894" s="1"/>
      <c r="E3894" s="1"/>
      <c r="F3894" s="1"/>
      <c r="G3894" s="1"/>
      <c r="H3894" s="11"/>
      <c r="I3894" s="11"/>
      <c r="J3894" s="11"/>
      <c r="K3894" s="2"/>
      <c r="L3894" s="2"/>
      <c r="M3894" s="1"/>
    </row>
    <row r="3895" spans="1:13" x14ac:dyDescent="0.2">
      <c r="A3895" s="1"/>
      <c r="B3895" s="1"/>
      <c r="C3895" s="16"/>
      <c r="D3895" s="1"/>
      <c r="E3895" s="1"/>
      <c r="F3895" s="1"/>
      <c r="G3895" s="1"/>
      <c r="H3895" s="11"/>
      <c r="I3895" s="11"/>
      <c r="J3895" s="11"/>
      <c r="K3895" s="2"/>
      <c r="L3895" s="2"/>
      <c r="M3895" s="1"/>
    </row>
    <row r="3896" spans="1:13" x14ac:dyDescent="0.2">
      <c r="A3896" s="1"/>
      <c r="B3896" s="1"/>
      <c r="C3896" s="16"/>
      <c r="D3896" s="1"/>
      <c r="E3896" s="1"/>
      <c r="F3896" s="1"/>
      <c r="G3896" s="1"/>
      <c r="H3896" s="11"/>
      <c r="I3896" s="11"/>
      <c r="J3896" s="11"/>
      <c r="K3896" s="2"/>
      <c r="L3896" s="2"/>
      <c r="M3896" s="1"/>
    </row>
    <row r="3897" spans="1:13" x14ac:dyDescent="0.2">
      <c r="A3897" s="1"/>
      <c r="B3897" s="1"/>
      <c r="C3897" s="16"/>
      <c r="D3897" s="1"/>
      <c r="E3897" s="1"/>
      <c r="F3897" s="1"/>
      <c r="G3897" s="1"/>
      <c r="H3897" s="11"/>
      <c r="I3897" s="11"/>
      <c r="J3897" s="11"/>
      <c r="K3897" s="2"/>
      <c r="L3897" s="2"/>
      <c r="M3897" s="1"/>
    </row>
    <row r="3898" spans="1:13" x14ac:dyDescent="0.2">
      <c r="A3898" s="1"/>
      <c r="B3898" s="1"/>
      <c r="C3898" s="16"/>
      <c r="D3898" s="1"/>
      <c r="E3898" s="1"/>
      <c r="F3898" s="1"/>
      <c r="G3898" s="1"/>
      <c r="H3898" s="11"/>
      <c r="I3898" s="11"/>
      <c r="J3898" s="11"/>
      <c r="K3898" s="2"/>
      <c r="L3898" s="2"/>
      <c r="M3898" s="1"/>
    </row>
    <row r="3899" spans="1:13" x14ac:dyDescent="0.2">
      <c r="A3899" s="1"/>
      <c r="B3899" s="1"/>
      <c r="C3899" s="16"/>
      <c r="D3899" s="1"/>
      <c r="E3899" s="1"/>
      <c r="F3899" s="1"/>
      <c r="G3899" s="1"/>
      <c r="H3899" s="11"/>
      <c r="I3899" s="11"/>
      <c r="J3899" s="11"/>
      <c r="K3899" s="2"/>
      <c r="L3899" s="2"/>
      <c r="M3899" s="1"/>
    </row>
    <row r="3900" spans="1:13" x14ac:dyDescent="0.2">
      <c r="A3900" s="1"/>
      <c r="B3900" s="1"/>
      <c r="C3900" s="16"/>
      <c r="D3900" s="1"/>
      <c r="E3900" s="1"/>
      <c r="F3900" s="1"/>
      <c r="G3900" s="1"/>
      <c r="H3900" s="11"/>
      <c r="I3900" s="11"/>
      <c r="J3900" s="11"/>
      <c r="K3900" s="2"/>
      <c r="L3900" s="2"/>
      <c r="M3900" s="1"/>
    </row>
    <row r="3901" spans="1:13" x14ac:dyDescent="0.2">
      <c r="A3901" s="1"/>
      <c r="B3901" s="1"/>
      <c r="C3901" s="16"/>
      <c r="D3901" s="1"/>
      <c r="E3901" s="1"/>
      <c r="F3901" s="1"/>
      <c r="G3901" s="1"/>
      <c r="H3901" s="11"/>
      <c r="I3901" s="11"/>
      <c r="J3901" s="11"/>
      <c r="K3901" s="2"/>
      <c r="L3901" s="2"/>
      <c r="M3901" s="1"/>
    </row>
    <row r="3902" spans="1:13" x14ac:dyDescent="0.2">
      <c r="A3902" s="1"/>
      <c r="B3902" s="1"/>
      <c r="C3902" s="16"/>
      <c r="D3902" s="1"/>
      <c r="E3902" s="1"/>
      <c r="F3902" s="1"/>
      <c r="G3902" s="1"/>
      <c r="H3902" s="11"/>
      <c r="I3902" s="11"/>
      <c r="J3902" s="11"/>
      <c r="K3902" s="2"/>
      <c r="L3902" s="2"/>
      <c r="M3902" s="1"/>
    </row>
    <row r="3903" spans="1:13" x14ac:dyDescent="0.2">
      <c r="A3903" s="1"/>
      <c r="B3903" s="1"/>
      <c r="C3903" s="16"/>
      <c r="D3903" s="1"/>
      <c r="E3903" s="1"/>
      <c r="F3903" s="1"/>
      <c r="G3903" s="1"/>
      <c r="H3903" s="11"/>
      <c r="I3903" s="11"/>
      <c r="J3903" s="11"/>
      <c r="K3903" s="2"/>
      <c r="L3903" s="2"/>
      <c r="M3903" s="1"/>
    </row>
    <row r="3904" spans="1:13" x14ac:dyDescent="0.2">
      <c r="A3904" s="1"/>
      <c r="B3904" s="1"/>
      <c r="C3904" s="16"/>
      <c r="D3904" s="1"/>
      <c r="E3904" s="1"/>
      <c r="F3904" s="1"/>
      <c r="G3904" s="1"/>
      <c r="H3904" s="11"/>
      <c r="I3904" s="11"/>
      <c r="J3904" s="11"/>
      <c r="K3904" s="2"/>
      <c r="L3904" s="2"/>
      <c r="M3904" s="1"/>
    </row>
    <row r="3905" spans="1:13" x14ac:dyDescent="0.2">
      <c r="A3905" s="1"/>
      <c r="B3905" s="1"/>
      <c r="C3905" s="16"/>
      <c r="D3905" s="1"/>
      <c r="E3905" s="1"/>
      <c r="F3905" s="1"/>
      <c r="G3905" s="1"/>
      <c r="H3905" s="11"/>
      <c r="I3905" s="11"/>
      <c r="J3905" s="11"/>
      <c r="K3905" s="2"/>
      <c r="L3905" s="2"/>
      <c r="M3905" s="1"/>
    </row>
    <row r="3906" spans="1:13" x14ac:dyDescent="0.2">
      <c r="A3906" s="1"/>
      <c r="B3906" s="1"/>
      <c r="C3906" s="16"/>
      <c r="D3906" s="1"/>
      <c r="E3906" s="1"/>
      <c r="F3906" s="1"/>
      <c r="G3906" s="1"/>
      <c r="H3906" s="11"/>
      <c r="I3906" s="11"/>
      <c r="J3906" s="11"/>
      <c r="K3906" s="2"/>
      <c r="L3906" s="2"/>
      <c r="M3906" s="1"/>
    </row>
    <row r="3907" spans="1:13" x14ac:dyDescent="0.2">
      <c r="A3907" s="1"/>
      <c r="B3907" s="1"/>
      <c r="C3907" s="16"/>
      <c r="D3907" s="1"/>
      <c r="E3907" s="1"/>
      <c r="F3907" s="1"/>
      <c r="G3907" s="1"/>
      <c r="H3907" s="11"/>
      <c r="I3907" s="11"/>
      <c r="J3907" s="11"/>
      <c r="K3907" s="2"/>
      <c r="L3907" s="2"/>
      <c r="M3907" s="1"/>
    </row>
    <row r="3908" spans="1:13" x14ac:dyDescent="0.2">
      <c r="A3908" s="1"/>
      <c r="B3908" s="1"/>
      <c r="C3908" s="16"/>
      <c r="D3908" s="1"/>
      <c r="E3908" s="1"/>
      <c r="F3908" s="1"/>
      <c r="G3908" s="1"/>
      <c r="H3908" s="11"/>
      <c r="I3908" s="11"/>
      <c r="J3908" s="11"/>
      <c r="K3908" s="2"/>
      <c r="L3908" s="2"/>
      <c r="M3908" s="1"/>
    </row>
    <row r="3909" spans="1:13" x14ac:dyDescent="0.2">
      <c r="A3909" s="1"/>
      <c r="B3909" s="1"/>
      <c r="C3909" s="16"/>
      <c r="D3909" s="1"/>
      <c r="E3909" s="1"/>
      <c r="F3909" s="1"/>
      <c r="G3909" s="1"/>
      <c r="H3909" s="11"/>
      <c r="I3909" s="11"/>
      <c r="J3909" s="11"/>
      <c r="K3909" s="2"/>
      <c r="L3909" s="2"/>
      <c r="M3909" s="1"/>
    </row>
    <row r="3910" spans="1:13" x14ac:dyDescent="0.2">
      <c r="A3910" s="1"/>
      <c r="B3910" s="1"/>
      <c r="C3910" s="16"/>
      <c r="D3910" s="1"/>
      <c r="E3910" s="1"/>
      <c r="F3910" s="1"/>
      <c r="G3910" s="1"/>
      <c r="H3910" s="11"/>
      <c r="I3910" s="11"/>
      <c r="J3910" s="11"/>
      <c r="K3910" s="2"/>
      <c r="L3910" s="2"/>
      <c r="M3910" s="1"/>
    </row>
    <row r="3911" spans="1:13" x14ac:dyDescent="0.2">
      <c r="A3911" s="1"/>
      <c r="B3911" s="1"/>
      <c r="C3911" s="16"/>
      <c r="D3911" s="1"/>
      <c r="E3911" s="1"/>
      <c r="F3911" s="1"/>
      <c r="G3911" s="1"/>
      <c r="H3911" s="11"/>
      <c r="I3911" s="11"/>
      <c r="J3911" s="11"/>
      <c r="K3911" s="2"/>
      <c r="L3911" s="2"/>
      <c r="M3911" s="1"/>
    </row>
    <row r="3912" spans="1:13" x14ac:dyDescent="0.2">
      <c r="A3912" s="1"/>
      <c r="B3912" s="1"/>
      <c r="C3912" s="16"/>
      <c r="D3912" s="1"/>
      <c r="E3912" s="1"/>
      <c r="F3912" s="1"/>
      <c r="G3912" s="1"/>
      <c r="H3912" s="11"/>
      <c r="I3912" s="11"/>
      <c r="J3912" s="11"/>
      <c r="K3912" s="2"/>
      <c r="L3912" s="2"/>
      <c r="M3912" s="1"/>
    </row>
    <row r="3913" spans="1:13" x14ac:dyDescent="0.2">
      <c r="A3913" s="1"/>
      <c r="B3913" s="1"/>
      <c r="C3913" s="16"/>
      <c r="D3913" s="1"/>
      <c r="E3913" s="1"/>
      <c r="F3913" s="1"/>
      <c r="G3913" s="1"/>
      <c r="H3913" s="11"/>
      <c r="I3913" s="11"/>
      <c r="J3913" s="11"/>
      <c r="K3913" s="2"/>
      <c r="L3913" s="2"/>
      <c r="M3913" s="1"/>
    </row>
    <row r="3914" spans="1:13" x14ac:dyDescent="0.2">
      <c r="A3914" s="1"/>
      <c r="B3914" s="1"/>
      <c r="C3914" s="16"/>
      <c r="D3914" s="1"/>
      <c r="E3914" s="1"/>
      <c r="F3914" s="1"/>
      <c r="G3914" s="1"/>
      <c r="H3914" s="11"/>
      <c r="I3914" s="11"/>
      <c r="J3914" s="11"/>
      <c r="K3914" s="2"/>
      <c r="L3914" s="2"/>
      <c r="M3914" s="1"/>
    </row>
    <row r="3915" spans="1:13" x14ac:dyDescent="0.2">
      <c r="A3915" s="1"/>
      <c r="B3915" s="1"/>
      <c r="C3915" s="16"/>
      <c r="D3915" s="1"/>
      <c r="E3915" s="1"/>
      <c r="F3915" s="1"/>
      <c r="G3915" s="1"/>
      <c r="H3915" s="11"/>
      <c r="I3915" s="11"/>
      <c r="J3915" s="11"/>
      <c r="K3915" s="2"/>
      <c r="L3915" s="2"/>
      <c r="M3915" s="1"/>
    </row>
    <row r="3916" spans="1:13" x14ac:dyDescent="0.2">
      <c r="A3916" s="1"/>
      <c r="B3916" s="1"/>
      <c r="C3916" s="16"/>
      <c r="D3916" s="1"/>
      <c r="E3916" s="1"/>
      <c r="F3916" s="1"/>
      <c r="G3916" s="1"/>
      <c r="H3916" s="11"/>
      <c r="I3916" s="11"/>
      <c r="J3916" s="11"/>
      <c r="K3916" s="2"/>
      <c r="L3916" s="2"/>
      <c r="M3916" s="1"/>
    </row>
    <row r="3917" spans="1:13" x14ac:dyDescent="0.2">
      <c r="A3917" s="1"/>
      <c r="B3917" s="1"/>
      <c r="C3917" s="16"/>
      <c r="D3917" s="1"/>
      <c r="E3917" s="1"/>
      <c r="F3917" s="1"/>
      <c r="G3917" s="1"/>
      <c r="H3917" s="11"/>
      <c r="I3917" s="11"/>
      <c r="J3917" s="11"/>
      <c r="K3917" s="2"/>
      <c r="L3917" s="2"/>
      <c r="M3917" s="1"/>
    </row>
    <row r="3918" spans="1:13" x14ac:dyDescent="0.2">
      <c r="A3918" s="1"/>
      <c r="B3918" s="1"/>
      <c r="C3918" s="16"/>
      <c r="D3918" s="1"/>
      <c r="E3918" s="1"/>
      <c r="F3918" s="1"/>
      <c r="G3918" s="1"/>
      <c r="H3918" s="11"/>
      <c r="I3918" s="11"/>
      <c r="J3918" s="11"/>
      <c r="K3918" s="2"/>
      <c r="L3918" s="2"/>
      <c r="M3918" s="1"/>
    </row>
    <row r="3919" spans="1:13" x14ac:dyDescent="0.2">
      <c r="A3919" s="1"/>
      <c r="B3919" s="1"/>
      <c r="C3919" s="16"/>
      <c r="D3919" s="1"/>
      <c r="E3919" s="1"/>
      <c r="F3919" s="1"/>
      <c r="G3919" s="1"/>
      <c r="H3919" s="11"/>
      <c r="I3919" s="11"/>
      <c r="J3919" s="11"/>
      <c r="K3919" s="2"/>
      <c r="L3919" s="2"/>
      <c r="M3919" s="1"/>
    </row>
    <row r="3920" spans="1:13" x14ac:dyDescent="0.2">
      <c r="A3920" s="1"/>
      <c r="B3920" s="1"/>
      <c r="C3920" s="16"/>
      <c r="D3920" s="1"/>
      <c r="E3920" s="1"/>
      <c r="F3920" s="1"/>
      <c r="G3920" s="1"/>
      <c r="H3920" s="11"/>
      <c r="I3920" s="11"/>
      <c r="J3920" s="11"/>
      <c r="K3920" s="2"/>
      <c r="L3920" s="2"/>
      <c r="M3920" s="1"/>
    </row>
    <row r="3921" spans="1:13" x14ac:dyDescent="0.2">
      <c r="A3921" s="1"/>
      <c r="B3921" s="1"/>
      <c r="C3921" s="16"/>
      <c r="D3921" s="1"/>
      <c r="E3921" s="1"/>
      <c r="F3921" s="1"/>
      <c r="G3921" s="1"/>
      <c r="H3921" s="11"/>
      <c r="I3921" s="11"/>
      <c r="J3921" s="11"/>
      <c r="K3921" s="2"/>
      <c r="L3921" s="2"/>
      <c r="M3921" s="1"/>
    </row>
    <row r="3922" spans="1:13" x14ac:dyDescent="0.2">
      <c r="A3922" s="1"/>
      <c r="B3922" s="1"/>
      <c r="C3922" s="16"/>
      <c r="D3922" s="1"/>
      <c r="E3922" s="1"/>
      <c r="F3922" s="1"/>
      <c r="G3922" s="1"/>
      <c r="H3922" s="11"/>
      <c r="I3922" s="11"/>
      <c r="J3922" s="11"/>
      <c r="K3922" s="2"/>
      <c r="L3922" s="2"/>
      <c r="M3922" s="1"/>
    </row>
    <row r="3923" spans="1:13" x14ac:dyDescent="0.2">
      <c r="A3923" s="1"/>
      <c r="B3923" s="1"/>
      <c r="C3923" s="16"/>
      <c r="D3923" s="1"/>
      <c r="E3923" s="1"/>
      <c r="F3923" s="1"/>
      <c r="G3923" s="1"/>
      <c r="H3923" s="11"/>
      <c r="I3923" s="11"/>
      <c r="J3923" s="11"/>
      <c r="K3923" s="2"/>
      <c r="L3923" s="2"/>
      <c r="M3923" s="1"/>
    </row>
    <row r="3924" spans="1:13" x14ac:dyDescent="0.2">
      <c r="A3924" s="1"/>
      <c r="B3924" s="1"/>
      <c r="C3924" s="16"/>
      <c r="D3924" s="1"/>
      <c r="E3924" s="1"/>
      <c r="F3924" s="1"/>
      <c r="G3924" s="1"/>
      <c r="H3924" s="11"/>
      <c r="I3924" s="11"/>
      <c r="J3924" s="11"/>
      <c r="K3924" s="2"/>
      <c r="L3924" s="2"/>
      <c r="M3924" s="1"/>
    </row>
    <row r="3925" spans="1:13" x14ac:dyDescent="0.2">
      <c r="A3925" s="1"/>
      <c r="B3925" s="1"/>
      <c r="C3925" s="16"/>
      <c r="D3925" s="1"/>
      <c r="E3925" s="1"/>
      <c r="F3925" s="1"/>
      <c r="G3925" s="1"/>
      <c r="H3925" s="11"/>
      <c r="I3925" s="11"/>
      <c r="J3925" s="11"/>
      <c r="K3925" s="2"/>
      <c r="L3925" s="2"/>
      <c r="M3925" s="1"/>
    </row>
    <row r="3926" spans="1:13" x14ac:dyDescent="0.2">
      <c r="A3926" s="1"/>
      <c r="B3926" s="1"/>
      <c r="C3926" s="16"/>
      <c r="D3926" s="1"/>
      <c r="E3926" s="1"/>
      <c r="F3926" s="1"/>
      <c r="G3926" s="1"/>
      <c r="H3926" s="11"/>
      <c r="I3926" s="11"/>
      <c r="J3926" s="11"/>
      <c r="K3926" s="2"/>
      <c r="L3926" s="2"/>
      <c r="M3926" s="1"/>
    </row>
    <row r="3927" spans="1:13" x14ac:dyDescent="0.2">
      <c r="A3927" s="1"/>
      <c r="B3927" s="1"/>
      <c r="C3927" s="16"/>
      <c r="D3927" s="1"/>
      <c r="E3927" s="1"/>
      <c r="F3927" s="1"/>
      <c r="G3927" s="1"/>
      <c r="H3927" s="11"/>
      <c r="I3927" s="11"/>
      <c r="J3927" s="11"/>
      <c r="K3927" s="2"/>
      <c r="L3927" s="2"/>
      <c r="M3927" s="1"/>
    </row>
    <row r="3928" spans="1:13" x14ac:dyDescent="0.2">
      <c r="A3928" s="1"/>
      <c r="B3928" s="1"/>
      <c r="C3928" s="16"/>
      <c r="D3928" s="1"/>
      <c r="E3928" s="1"/>
      <c r="F3928" s="1"/>
      <c r="G3928" s="1"/>
      <c r="H3928" s="11"/>
      <c r="I3928" s="11"/>
      <c r="J3928" s="11"/>
      <c r="K3928" s="2"/>
      <c r="L3928" s="2"/>
      <c r="M3928" s="1"/>
    </row>
    <row r="3929" spans="1:13" x14ac:dyDescent="0.2">
      <c r="A3929" s="1"/>
      <c r="B3929" s="1"/>
      <c r="C3929" s="16"/>
      <c r="D3929" s="1"/>
      <c r="E3929" s="1"/>
      <c r="F3929" s="1"/>
      <c r="G3929" s="1"/>
      <c r="H3929" s="11"/>
      <c r="I3929" s="11"/>
      <c r="J3929" s="11"/>
      <c r="K3929" s="2"/>
      <c r="L3929" s="2"/>
      <c r="M3929" s="1"/>
    </row>
    <row r="3930" spans="1:13" x14ac:dyDescent="0.2">
      <c r="A3930" s="1"/>
      <c r="B3930" s="1"/>
      <c r="C3930" s="16"/>
      <c r="D3930" s="1"/>
      <c r="E3930" s="1"/>
      <c r="F3930" s="1"/>
      <c r="G3930" s="1"/>
      <c r="H3930" s="11"/>
      <c r="I3930" s="11"/>
      <c r="J3930" s="11"/>
      <c r="K3930" s="2"/>
      <c r="L3930" s="2"/>
      <c r="M3930" s="1"/>
    </row>
    <row r="3931" spans="1:13" x14ac:dyDescent="0.2">
      <c r="A3931" s="1"/>
      <c r="B3931" s="1"/>
      <c r="C3931" s="16"/>
      <c r="D3931" s="1"/>
      <c r="E3931" s="1"/>
      <c r="F3931" s="1"/>
      <c r="G3931" s="1"/>
      <c r="H3931" s="11"/>
      <c r="I3931" s="11"/>
      <c r="J3931" s="11"/>
      <c r="K3931" s="2"/>
      <c r="L3931" s="2"/>
      <c r="M3931" s="1"/>
    </row>
    <row r="3932" spans="1:13" x14ac:dyDescent="0.2">
      <c r="A3932" s="1"/>
      <c r="B3932" s="1"/>
      <c r="C3932" s="16"/>
      <c r="D3932" s="1"/>
      <c r="E3932" s="1"/>
      <c r="F3932" s="1"/>
      <c r="G3932" s="1"/>
      <c r="H3932" s="11"/>
      <c r="I3932" s="11"/>
      <c r="J3932" s="11"/>
      <c r="K3932" s="2"/>
      <c r="L3932" s="2"/>
      <c r="M3932" s="1"/>
    </row>
    <row r="3933" spans="1:13" x14ac:dyDescent="0.2">
      <c r="A3933" s="1"/>
      <c r="B3933" s="1"/>
      <c r="C3933" s="16"/>
      <c r="D3933" s="1"/>
      <c r="E3933" s="1"/>
      <c r="F3933" s="1"/>
      <c r="G3933" s="1"/>
      <c r="H3933" s="11"/>
      <c r="I3933" s="11"/>
      <c r="J3933" s="11"/>
      <c r="K3933" s="2"/>
      <c r="L3933" s="2"/>
      <c r="M3933" s="1"/>
    </row>
    <row r="3934" spans="1:13" x14ac:dyDescent="0.2">
      <c r="A3934" s="1"/>
      <c r="B3934" s="1"/>
      <c r="C3934" s="16"/>
      <c r="D3934" s="1"/>
      <c r="E3934" s="1"/>
      <c r="F3934" s="1"/>
      <c r="G3934" s="1"/>
      <c r="H3934" s="11"/>
      <c r="I3934" s="11"/>
      <c r="J3934" s="11"/>
      <c r="K3934" s="2"/>
      <c r="L3934" s="2"/>
      <c r="M3934" s="1"/>
    </row>
    <row r="3935" spans="1:13" x14ac:dyDescent="0.2">
      <c r="A3935" s="1"/>
      <c r="B3935" s="1"/>
      <c r="C3935" s="16"/>
      <c r="D3935" s="1"/>
      <c r="E3935" s="1"/>
      <c r="F3935" s="1"/>
      <c r="G3935" s="1"/>
      <c r="H3935" s="11"/>
      <c r="I3935" s="11"/>
      <c r="J3935" s="11"/>
      <c r="K3935" s="2"/>
      <c r="L3935" s="2"/>
      <c r="M3935" s="1"/>
    </row>
    <row r="3936" spans="1:13" x14ac:dyDescent="0.2">
      <c r="A3936" s="1"/>
      <c r="B3936" s="1"/>
      <c r="C3936" s="16"/>
      <c r="D3936" s="1"/>
      <c r="E3936" s="1"/>
      <c r="F3936" s="1"/>
      <c r="G3936" s="1"/>
      <c r="H3936" s="11"/>
      <c r="I3936" s="11"/>
      <c r="J3936" s="11"/>
      <c r="K3936" s="2"/>
      <c r="L3936" s="2"/>
      <c r="M3936" s="1"/>
    </row>
    <row r="3937" spans="1:13" x14ac:dyDescent="0.2">
      <c r="A3937" s="1"/>
      <c r="B3937" s="1"/>
      <c r="C3937" s="16"/>
      <c r="D3937" s="1"/>
      <c r="E3937" s="1"/>
      <c r="F3937" s="1"/>
      <c r="G3937" s="1"/>
      <c r="H3937" s="11"/>
      <c r="I3937" s="11"/>
      <c r="J3937" s="11"/>
      <c r="K3937" s="2"/>
      <c r="L3937" s="2"/>
      <c r="M3937" s="1"/>
    </row>
    <row r="3938" spans="1:13" x14ac:dyDescent="0.2">
      <c r="A3938" s="1"/>
      <c r="B3938" s="1"/>
      <c r="C3938" s="16"/>
      <c r="D3938" s="1"/>
      <c r="E3938" s="1"/>
      <c r="F3938" s="1"/>
      <c r="G3938" s="1"/>
      <c r="H3938" s="11"/>
      <c r="I3938" s="11"/>
      <c r="J3938" s="11"/>
      <c r="K3938" s="2"/>
      <c r="L3938" s="2"/>
      <c r="M3938" s="1"/>
    </row>
    <row r="3939" spans="1:13" x14ac:dyDescent="0.2">
      <c r="A3939" s="1"/>
      <c r="B3939" s="1"/>
      <c r="C3939" s="16"/>
      <c r="D3939" s="1"/>
      <c r="E3939" s="1"/>
      <c r="F3939" s="1"/>
      <c r="G3939" s="1"/>
      <c r="H3939" s="11"/>
      <c r="I3939" s="11"/>
      <c r="J3939" s="11"/>
      <c r="K3939" s="2"/>
      <c r="L3939" s="2"/>
      <c r="M3939" s="1"/>
    </row>
    <row r="3940" spans="1:13" x14ac:dyDescent="0.2">
      <c r="A3940" s="1"/>
      <c r="B3940" s="1"/>
      <c r="C3940" s="16"/>
      <c r="D3940" s="1"/>
      <c r="E3940" s="1"/>
      <c r="F3940" s="1"/>
      <c r="G3940" s="1"/>
      <c r="H3940" s="11"/>
      <c r="I3940" s="11"/>
      <c r="J3940" s="11"/>
      <c r="K3940" s="2"/>
      <c r="L3940" s="2"/>
      <c r="M3940" s="1"/>
    </row>
    <row r="3941" spans="1:13" x14ac:dyDescent="0.2">
      <c r="A3941" s="1"/>
      <c r="B3941" s="1"/>
      <c r="C3941" s="16"/>
      <c r="D3941" s="1"/>
      <c r="E3941" s="1"/>
      <c r="F3941" s="1"/>
      <c r="G3941" s="1"/>
      <c r="H3941" s="11"/>
      <c r="I3941" s="11"/>
      <c r="J3941" s="11"/>
      <c r="K3941" s="2"/>
      <c r="L3941" s="2"/>
      <c r="M3941" s="1"/>
    </row>
    <row r="3942" spans="1:13" x14ac:dyDescent="0.2">
      <c r="A3942" s="1"/>
      <c r="B3942" s="1"/>
      <c r="C3942" s="16"/>
      <c r="D3942" s="1"/>
      <c r="E3942" s="1"/>
      <c r="F3942" s="1"/>
      <c r="G3942" s="1"/>
      <c r="H3942" s="11"/>
      <c r="I3942" s="11"/>
      <c r="J3942" s="11"/>
      <c r="K3942" s="2"/>
      <c r="L3942" s="2"/>
      <c r="M3942" s="1"/>
    </row>
    <row r="3943" spans="1:13" x14ac:dyDescent="0.2">
      <c r="A3943" s="1"/>
      <c r="B3943" s="1"/>
      <c r="C3943" s="16"/>
      <c r="D3943" s="1"/>
      <c r="E3943" s="1"/>
      <c r="F3943" s="1"/>
      <c r="G3943" s="1"/>
      <c r="H3943" s="11"/>
      <c r="I3943" s="11"/>
      <c r="J3943" s="11"/>
      <c r="K3943" s="2"/>
      <c r="L3943" s="2"/>
      <c r="M3943" s="1"/>
    </row>
    <row r="3944" spans="1:13" x14ac:dyDescent="0.2">
      <c r="A3944" s="1"/>
      <c r="B3944" s="1"/>
      <c r="C3944" s="16"/>
      <c r="D3944" s="1"/>
      <c r="E3944" s="1"/>
      <c r="F3944" s="1"/>
      <c r="G3944" s="1"/>
      <c r="H3944" s="11"/>
      <c r="I3944" s="11"/>
      <c r="J3944" s="11"/>
      <c r="K3944" s="2"/>
      <c r="L3944" s="2"/>
      <c r="M3944" s="1"/>
    </row>
    <row r="3945" spans="1:13" x14ac:dyDescent="0.2">
      <c r="A3945" s="1"/>
      <c r="B3945" s="1"/>
      <c r="C3945" s="16"/>
      <c r="D3945" s="1"/>
      <c r="E3945" s="1"/>
      <c r="F3945" s="1"/>
      <c r="G3945" s="1"/>
      <c r="H3945" s="11"/>
      <c r="I3945" s="11"/>
      <c r="J3945" s="11"/>
      <c r="K3945" s="2"/>
      <c r="L3945" s="2"/>
      <c r="M3945" s="1"/>
    </row>
    <row r="3946" spans="1:13" x14ac:dyDescent="0.2">
      <c r="A3946" s="1"/>
      <c r="B3946" s="1"/>
      <c r="C3946" s="16"/>
      <c r="D3946" s="1"/>
      <c r="E3946" s="1"/>
      <c r="F3946" s="1"/>
      <c r="G3946" s="1"/>
      <c r="H3946" s="11"/>
      <c r="I3946" s="11"/>
      <c r="J3946" s="11"/>
      <c r="K3946" s="2"/>
      <c r="L3946" s="2"/>
      <c r="M3946" s="1"/>
    </row>
    <row r="3947" spans="1:13" x14ac:dyDescent="0.2">
      <c r="A3947" s="1"/>
      <c r="B3947" s="1"/>
      <c r="C3947" s="16"/>
      <c r="D3947" s="1"/>
      <c r="E3947" s="1"/>
      <c r="F3947" s="1"/>
      <c r="G3947" s="1"/>
      <c r="H3947" s="11"/>
      <c r="I3947" s="11"/>
      <c r="J3947" s="11"/>
      <c r="K3947" s="2"/>
      <c r="L3947" s="2"/>
      <c r="M3947" s="1"/>
    </row>
    <row r="3948" spans="1:13" x14ac:dyDescent="0.2">
      <c r="A3948" s="1"/>
      <c r="B3948" s="1"/>
      <c r="C3948" s="16"/>
      <c r="D3948" s="1"/>
      <c r="E3948" s="1"/>
      <c r="F3948" s="1"/>
      <c r="G3948" s="1"/>
      <c r="H3948" s="11"/>
      <c r="I3948" s="11"/>
      <c r="J3948" s="11"/>
      <c r="K3948" s="2"/>
      <c r="L3948" s="2"/>
      <c r="M3948" s="1"/>
    </row>
    <row r="3949" spans="1:13" x14ac:dyDescent="0.2">
      <c r="A3949" s="1"/>
      <c r="B3949" s="1"/>
      <c r="C3949" s="16"/>
      <c r="D3949" s="1"/>
      <c r="E3949" s="1"/>
      <c r="F3949" s="1"/>
      <c r="G3949" s="1"/>
      <c r="H3949" s="11"/>
      <c r="I3949" s="11"/>
      <c r="J3949" s="11"/>
      <c r="K3949" s="2"/>
      <c r="L3949" s="2"/>
      <c r="M3949" s="1"/>
    </row>
    <row r="3950" spans="1:13" x14ac:dyDescent="0.2">
      <c r="A3950" s="1"/>
      <c r="B3950" s="1"/>
      <c r="C3950" s="16"/>
      <c r="D3950" s="1"/>
      <c r="E3950" s="1"/>
      <c r="F3950" s="1"/>
      <c r="G3950" s="1"/>
      <c r="H3950" s="11"/>
      <c r="I3950" s="11"/>
      <c r="J3950" s="11"/>
      <c r="K3950" s="2"/>
      <c r="L3950" s="2"/>
      <c r="M3950" s="1"/>
    </row>
    <row r="3951" spans="1:13" x14ac:dyDescent="0.2">
      <c r="A3951" s="1"/>
      <c r="B3951" s="1"/>
      <c r="C3951" s="16"/>
      <c r="D3951" s="1"/>
      <c r="E3951" s="1"/>
      <c r="F3951" s="1"/>
      <c r="G3951" s="1"/>
      <c r="H3951" s="11"/>
      <c r="I3951" s="11"/>
      <c r="J3951" s="11"/>
      <c r="K3951" s="2"/>
      <c r="L3951" s="2"/>
      <c r="M3951" s="1"/>
    </row>
    <row r="3952" spans="1:13" x14ac:dyDescent="0.2">
      <c r="A3952" s="1"/>
      <c r="B3952" s="1"/>
      <c r="C3952" s="16"/>
      <c r="D3952" s="1"/>
      <c r="E3952" s="1"/>
      <c r="F3952" s="1"/>
      <c r="G3952" s="1"/>
      <c r="H3952" s="11"/>
      <c r="I3952" s="11"/>
      <c r="J3952" s="11"/>
      <c r="K3952" s="2"/>
      <c r="L3952" s="2"/>
      <c r="M3952" s="1"/>
    </row>
    <row r="3953" spans="1:13" x14ac:dyDescent="0.2">
      <c r="A3953" s="1"/>
      <c r="B3953" s="1"/>
      <c r="C3953" s="16"/>
      <c r="D3953" s="1"/>
      <c r="E3953" s="1"/>
      <c r="F3953" s="1"/>
      <c r="G3953" s="1"/>
      <c r="H3953" s="11"/>
      <c r="I3953" s="11"/>
      <c r="J3953" s="11"/>
      <c r="K3953" s="2"/>
      <c r="L3953" s="2"/>
      <c r="M3953" s="1"/>
    </row>
    <row r="3954" spans="1:13" x14ac:dyDescent="0.2">
      <c r="A3954" s="1"/>
      <c r="B3954" s="1"/>
      <c r="C3954" s="16"/>
      <c r="D3954" s="1"/>
      <c r="E3954" s="1"/>
      <c r="F3954" s="1"/>
      <c r="G3954" s="1"/>
      <c r="H3954" s="11"/>
      <c r="I3954" s="11"/>
      <c r="J3954" s="11"/>
      <c r="K3954" s="2"/>
      <c r="L3954" s="2"/>
      <c r="M3954" s="1"/>
    </row>
    <row r="3955" spans="1:13" x14ac:dyDescent="0.2">
      <c r="A3955" s="1"/>
      <c r="B3955" s="1"/>
      <c r="C3955" s="16"/>
      <c r="D3955" s="1"/>
      <c r="E3955" s="1"/>
      <c r="F3955" s="1"/>
      <c r="G3955" s="1"/>
      <c r="H3955" s="11"/>
      <c r="I3955" s="11"/>
      <c r="J3955" s="11"/>
      <c r="K3955" s="2"/>
      <c r="L3955" s="2"/>
      <c r="M3955" s="1"/>
    </row>
    <row r="3956" spans="1:13" x14ac:dyDescent="0.2">
      <c r="A3956" s="1"/>
      <c r="B3956" s="1"/>
      <c r="C3956" s="16"/>
      <c r="D3956" s="1"/>
      <c r="E3956" s="1"/>
      <c r="F3956" s="1"/>
      <c r="G3956" s="1"/>
      <c r="H3956" s="11"/>
      <c r="I3956" s="11"/>
      <c r="J3956" s="11"/>
      <c r="K3956" s="2"/>
      <c r="L3956" s="2"/>
      <c r="M3956" s="1"/>
    </row>
    <row r="3957" spans="1:13" x14ac:dyDescent="0.2">
      <c r="A3957" s="1"/>
      <c r="B3957" s="1"/>
      <c r="C3957" s="16"/>
      <c r="D3957" s="1"/>
      <c r="E3957" s="1"/>
      <c r="F3957" s="1"/>
      <c r="G3957" s="1"/>
      <c r="H3957" s="11"/>
      <c r="I3957" s="11"/>
      <c r="J3957" s="11"/>
      <c r="K3957" s="2"/>
      <c r="L3957" s="2"/>
      <c r="M3957" s="1"/>
    </row>
    <row r="3958" spans="1:13" x14ac:dyDescent="0.2">
      <c r="A3958" s="1"/>
      <c r="B3958" s="1"/>
      <c r="C3958" s="16"/>
      <c r="D3958" s="1"/>
      <c r="E3958" s="1"/>
      <c r="F3958" s="1"/>
      <c r="G3958" s="1"/>
      <c r="H3958" s="11"/>
      <c r="I3958" s="11"/>
      <c r="J3958" s="11"/>
      <c r="K3958" s="2"/>
      <c r="L3958" s="2"/>
      <c r="M3958" s="1"/>
    </row>
    <row r="3959" spans="1:13" x14ac:dyDescent="0.2">
      <c r="A3959" s="1"/>
      <c r="B3959" s="1"/>
      <c r="C3959" s="16"/>
      <c r="D3959" s="1"/>
      <c r="E3959" s="1"/>
      <c r="F3959" s="1"/>
      <c r="G3959" s="1"/>
      <c r="H3959" s="11"/>
      <c r="I3959" s="11"/>
      <c r="J3959" s="11"/>
      <c r="K3959" s="2"/>
      <c r="L3959" s="2"/>
      <c r="M3959" s="1"/>
    </row>
    <row r="3960" spans="1:13" x14ac:dyDescent="0.2">
      <c r="A3960" s="1"/>
      <c r="B3960" s="1"/>
      <c r="C3960" s="16"/>
      <c r="D3960" s="1"/>
      <c r="E3960" s="1"/>
      <c r="F3960" s="1"/>
      <c r="G3960" s="1"/>
      <c r="H3960" s="11"/>
      <c r="I3960" s="11"/>
      <c r="J3960" s="11"/>
      <c r="K3960" s="2"/>
      <c r="L3960" s="2"/>
      <c r="M3960" s="1"/>
    </row>
    <row r="3961" spans="1:13" x14ac:dyDescent="0.2">
      <c r="A3961" s="1"/>
      <c r="B3961" s="1"/>
      <c r="C3961" s="16"/>
      <c r="D3961" s="1"/>
      <c r="E3961" s="1"/>
      <c r="F3961" s="1"/>
      <c r="G3961" s="1"/>
      <c r="H3961" s="11"/>
      <c r="I3961" s="11"/>
      <c r="J3961" s="11"/>
      <c r="K3961" s="2"/>
      <c r="L3961" s="2"/>
      <c r="M3961" s="1"/>
    </row>
    <row r="3962" spans="1:13" x14ac:dyDescent="0.2">
      <c r="A3962" s="1"/>
      <c r="B3962" s="1"/>
      <c r="C3962" s="16"/>
      <c r="D3962" s="1"/>
      <c r="E3962" s="1"/>
      <c r="F3962" s="1"/>
      <c r="G3962" s="1"/>
      <c r="H3962" s="11"/>
      <c r="I3962" s="11"/>
      <c r="J3962" s="11"/>
      <c r="K3962" s="2"/>
      <c r="L3962" s="2"/>
      <c r="M3962" s="1"/>
    </row>
    <row r="3963" spans="1:13" x14ac:dyDescent="0.2">
      <c r="A3963" s="1"/>
      <c r="B3963" s="1"/>
      <c r="C3963" s="16"/>
      <c r="D3963" s="1"/>
      <c r="E3963" s="1"/>
      <c r="F3963" s="1"/>
      <c r="G3963" s="1"/>
      <c r="H3963" s="11"/>
      <c r="I3963" s="11"/>
      <c r="J3963" s="11"/>
      <c r="K3963" s="2"/>
      <c r="L3963" s="2"/>
      <c r="M3963" s="1"/>
    </row>
    <row r="3964" spans="1:13" x14ac:dyDescent="0.2">
      <c r="A3964" s="1"/>
      <c r="B3964" s="1"/>
      <c r="C3964" s="16"/>
      <c r="D3964" s="1"/>
      <c r="E3964" s="1"/>
      <c r="F3964" s="1"/>
      <c r="G3964" s="1"/>
      <c r="H3964" s="11"/>
      <c r="I3964" s="11"/>
      <c r="J3964" s="11"/>
      <c r="K3964" s="2"/>
      <c r="L3964" s="2"/>
      <c r="M3964" s="1"/>
    </row>
    <row r="3965" spans="1:13" x14ac:dyDescent="0.2">
      <c r="A3965" s="1"/>
      <c r="B3965" s="1"/>
      <c r="C3965" s="16"/>
      <c r="D3965" s="1"/>
      <c r="E3965" s="1"/>
      <c r="F3965" s="1"/>
      <c r="G3965" s="1"/>
      <c r="H3965" s="11"/>
      <c r="I3965" s="11"/>
      <c r="J3965" s="11"/>
      <c r="K3965" s="2"/>
      <c r="L3965" s="2"/>
      <c r="M3965" s="1"/>
    </row>
    <row r="3966" spans="1:13" x14ac:dyDescent="0.2">
      <c r="A3966" s="1"/>
      <c r="B3966" s="1"/>
      <c r="C3966" s="16"/>
      <c r="D3966" s="1"/>
      <c r="E3966" s="1"/>
      <c r="F3966" s="1"/>
      <c r="G3966" s="1"/>
      <c r="H3966" s="11"/>
      <c r="I3966" s="11"/>
      <c r="J3966" s="11"/>
      <c r="K3966" s="2"/>
      <c r="L3966" s="2"/>
      <c r="M3966" s="1"/>
    </row>
    <row r="3967" spans="1:13" x14ac:dyDescent="0.2">
      <c r="A3967" s="1"/>
      <c r="B3967" s="1"/>
      <c r="C3967" s="16"/>
      <c r="D3967" s="1"/>
      <c r="E3967" s="1"/>
      <c r="F3967" s="1"/>
      <c r="G3967" s="1"/>
      <c r="H3967" s="11"/>
      <c r="I3967" s="11"/>
      <c r="J3967" s="11"/>
      <c r="K3967" s="2"/>
      <c r="L3967" s="2"/>
      <c r="M3967" s="1"/>
    </row>
    <row r="3968" spans="1:13" x14ac:dyDescent="0.2">
      <c r="A3968" s="1"/>
      <c r="B3968" s="1"/>
      <c r="C3968" s="16"/>
      <c r="D3968" s="1"/>
      <c r="E3968" s="1"/>
      <c r="F3968" s="1"/>
      <c r="G3968" s="1"/>
      <c r="H3968" s="11"/>
      <c r="I3968" s="11"/>
      <c r="J3968" s="11"/>
      <c r="K3968" s="2"/>
      <c r="L3968" s="2"/>
      <c r="M3968" s="1"/>
    </row>
    <row r="3969" spans="1:13" x14ac:dyDescent="0.2">
      <c r="A3969" s="1"/>
      <c r="B3969" s="1"/>
      <c r="C3969" s="16"/>
      <c r="D3969" s="1"/>
      <c r="E3969" s="1"/>
      <c r="F3969" s="1"/>
      <c r="G3969" s="1"/>
      <c r="H3969" s="11"/>
      <c r="I3969" s="11"/>
      <c r="J3969" s="11"/>
      <c r="K3969" s="2"/>
      <c r="L3969" s="2"/>
      <c r="M3969" s="1"/>
    </row>
    <row r="3970" spans="1:13" x14ac:dyDescent="0.2">
      <c r="A3970" s="1"/>
      <c r="B3970" s="1"/>
      <c r="C3970" s="16"/>
      <c r="D3970" s="1"/>
      <c r="E3970" s="1"/>
      <c r="F3970" s="1"/>
      <c r="G3970" s="1"/>
      <c r="H3970" s="11"/>
      <c r="I3970" s="11"/>
      <c r="J3970" s="11"/>
      <c r="K3970" s="2"/>
      <c r="L3970" s="2"/>
      <c r="M3970" s="1"/>
    </row>
    <row r="3971" spans="1:13" x14ac:dyDescent="0.2">
      <c r="A3971" s="1"/>
      <c r="B3971" s="1"/>
      <c r="C3971" s="16"/>
      <c r="D3971" s="1"/>
      <c r="E3971" s="1"/>
      <c r="F3971" s="1"/>
      <c r="G3971" s="1"/>
      <c r="H3971" s="11"/>
      <c r="I3971" s="11"/>
      <c r="J3971" s="11"/>
      <c r="K3971" s="2"/>
      <c r="L3971" s="2"/>
      <c r="M3971" s="1"/>
    </row>
    <row r="3972" spans="1:13" x14ac:dyDescent="0.2">
      <c r="A3972" s="1"/>
      <c r="B3972" s="1"/>
      <c r="C3972" s="16"/>
      <c r="D3972" s="1"/>
      <c r="E3972" s="1"/>
      <c r="F3972" s="1"/>
      <c r="G3972" s="1"/>
      <c r="H3972" s="11"/>
      <c r="I3972" s="11"/>
      <c r="J3972" s="11"/>
      <c r="K3972" s="2"/>
      <c r="L3972" s="2"/>
      <c r="M3972" s="1"/>
    </row>
    <row r="3973" spans="1:13" x14ac:dyDescent="0.2">
      <c r="A3973" s="1"/>
      <c r="B3973" s="1"/>
      <c r="C3973" s="16"/>
      <c r="D3973" s="1"/>
      <c r="E3973" s="1"/>
      <c r="F3973" s="1"/>
      <c r="G3973" s="1"/>
      <c r="H3973" s="11"/>
      <c r="I3973" s="11"/>
      <c r="J3973" s="11"/>
      <c r="K3973" s="2"/>
      <c r="L3973" s="2"/>
      <c r="M3973" s="1"/>
    </row>
    <row r="3974" spans="1:13" x14ac:dyDescent="0.2">
      <c r="A3974" s="1"/>
      <c r="B3974" s="1"/>
      <c r="C3974" s="16"/>
      <c r="D3974" s="1"/>
      <c r="E3974" s="1"/>
      <c r="F3974" s="1"/>
      <c r="G3974" s="1"/>
      <c r="H3974" s="11"/>
      <c r="I3974" s="11"/>
      <c r="J3974" s="11"/>
      <c r="K3974" s="2"/>
      <c r="L3974" s="2"/>
      <c r="M3974" s="1"/>
    </row>
    <row r="3975" spans="1:13" x14ac:dyDescent="0.2">
      <c r="A3975" s="1"/>
      <c r="B3975" s="1"/>
      <c r="C3975" s="16"/>
      <c r="D3975" s="1"/>
      <c r="E3975" s="1"/>
      <c r="F3975" s="1"/>
      <c r="G3975" s="1"/>
      <c r="H3975" s="11"/>
      <c r="I3975" s="11"/>
      <c r="J3975" s="11"/>
      <c r="K3975" s="2"/>
      <c r="L3975" s="2"/>
      <c r="M3975" s="1"/>
    </row>
    <row r="3976" spans="1:13" x14ac:dyDescent="0.2">
      <c r="A3976" s="1"/>
      <c r="B3976" s="1"/>
      <c r="C3976" s="16"/>
      <c r="D3976" s="1"/>
      <c r="E3976" s="1"/>
      <c r="F3976" s="1"/>
      <c r="G3976" s="1"/>
      <c r="H3976" s="11"/>
      <c r="I3976" s="11"/>
      <c r="J3976" s="11"/>
      <c r="K3976" s="2"/>
      <c r="L3976" s="2"/>
      <c r="M3976" s="1"/>
    </row>
    <row r="3977" spans="1:13" x14ac:dyDescent="0.2">
      <c r="A3977" s="1"/>
      <c r="B3977" s="1"/>
      <c r="C3977" s="16"/>
      <c r="D3977" s="1"/>
      <c r="E3977" s="1"/>
      <c r="F3977" s="1"/>
      <c r="G3977" s="1"/>
      <c r="H3977" s="11"/>
      <c r="I3977" s="11"/>
      <c r="J3977" s="11"/>
      <c r="K3977" s="2"/>
      <c r="L3977" s="2"/>
      <c r="M3977" s="1"/>
    </row>
    <row r="3978" spans="1:13" x14ac:dyDescent="0.2">
      <c r="A3978" s="1"/>
      <c r="B3978" s="1"/>
      <c r="C3978" s="16"/>
      <c r="D3978" s="1"/>
      <c r="E3978" s="1"/>
      <c r="F3978" s="1"/>
      <c r="G3978" s="1"/>
      <c r="H3978" s="11"/>
      <c r="I3978" s="11"/>
      <c r="J3978" s="11"/>
      <c r="K3978" s="2"/>
      <c r="L3978" s="2"/>
      <c r="M3978" s="1"/>
    </row>
    <row r="3979" spans="1:13" x14ac:dyDescent="0.2">
      <c r="A3979" s="1"/>
      <c r="B3979" s="1"/>
      <c r="C3979" s="16"/>
      <c r="D3979" s="1"/>
      <c r="E3979" s="1"/>
      <c r="F3979" s="1"/>
      <c r="G3979" s="1"/>
      <c r="H3979" s="11"/>
      <c r="I3979" s="11"/>
      <c r="J3979" s="11"/>
      <c r="K3979" s="2"/>
      <c r="L3979" s="2"/>
      <c r="M3979" s="1"/>
    </row>
    <row r="3980" spans="1:13" x14ac:dyDescent="0.2">
      <c r="A3980" s="1"/>
      <c r="B3980" s="1"/>
      <c r="C3980" s="16"/>
      <c r="D3980" s="1"/>
      <c r="E3980" s="1"/>
      <c r="F3980" s="1"/>
      <c r="G3980" s="1"/>
      <c r="H3980" s="11"/>
      <c r="I3980" s="11"/>
      <c r="J3980" s="11"/>
      <c r="K3980" s="2"/>
      <c r="L3980" s="2"/>
      <c r="M3980" s="1"/>
    </row>
    <row r="3981" spans="1:13" x14ac:dyDescent="0.2">
      <c r="A3981" s="1"/>
      <c r="B3981" s="1"/>
      <c r="C3981" s="16"/>
      <c r="D3981" s="1"/>
      <c r="E3981" s="1"/>
      <c r="F3981" s="1"/>
      <c r="G3981" s="1"/>
      <c r="H3981" s="11"/>
      <c r="I3981" s="11"/>
      <c r="J3981" s="11"/>
      <c r="K3981" s="2"/>
      <c r="L3981" s="2"/>
      <c r="M3981" s="1"/>
    </row>
    <row r="3982" spans="1:13" x14ac:dyDescent="0.2">
      <c r="A3982" s="1"/>
      <c r="B3982" s="1"/>
      <c r="C3982" s="16"/>
      <c r="D3982" s="1"/>
      <c r="E3982" s="1"/>
      <c r="F3982" s="1"/>
      <c r="G3982" s="1"/>
      <c r="H3982" s="11"/>
      <c r="I3982" s="11"/>
      <c r="J3982" s="11"/>
      <c r="K3982" s="2"/>
      <c r="L3982" s="2"/>
      <c r="M3982" s="1"/>
    </row>
    <row r="3983" spans="1:13" x14ac:dyDescent="0.2">
      <c r="A3983" s="1"/>
      <c r="B3983" s="1"/>
      <c r="C3983" s="16"/>
      <c r="D3983" s="1"/>
      <c r="E3983" s="1"/>
      <c r="F3983" s="1"/>
      <c r="G3983" s="1"/>
      <c r="H3983" s="11"/>
      <c r="I3983" s="11"/>
      <c r="J3983" s="11"/>
      <c r="K3983" s="2"/>
      <c r="L3983" s="2"/>
      <c r="M3983" s="1"/>
    </row>
    <row r="3984" spans="1:13" x14ac:dyDescent="0.2">
      <c r="A3984" s="1"/>
      <c r="B3984" s="1"/>
      <c r="C3984" s="16"/>
      <c r="D3984" s="1"/>
      <c r="E3984" s="1"/>
      <c r="F3984" s="1"/>
      <c r="G3984" s="1"/>
      <c r="H3984" s="11"/>
      <c r="I3984" s="11"/>
      <c r="J3984" s="11"/>
      <c r="K3984" s="2"/>
      <c r="L3984" s="2"/>
      <c r="M3984" s="1"/>
    </row>
    <row r="3985" spans="1:13" x14ac:dyDescent="0.2">
      <c r="A3985" s="1"/>
      <c r="B3985" s="1"/>
      <c r="C3985" s="16"/>
      <c r="D3985" s="1"/>
      <c r="E3985" s="1"/>
      <c r="F3985" s="1"/>
      <c r="G3985" s="1"/>
      <c r="H3985" s="11"/>
      <c r="I3985" s="11"/>
      <c r="J3985" s="11"/>
      <c r="K3985" s="2"/>
      <c r="L3985" s="2"/>
      <c r="M3985" s="1"/>
    </row>
    <row r="3986" spans="1:13" x14ac:dyDescent="0.2">
      <c r="A3986" s="1"/>
      <c r="B3986" s="1"/>
      <c r="C3986" s="16"/>
      <c r="D3986" s="1"/>
      <c r="E3986" s="1"/>
      <c r="F3986" s="1"/>
      <c r="G3986" s="1"/>
      <c r="H3986" s="11"/>
      <c r="I3986" s="11"/>
      <c r="J3986" s="11"/>
      <c r="K3986" s="2"/>
      <c r="L3986" s="2"/>
      <c r="M3986" s="1"/>
    </row>
    <row r="3987" spans="1:13" x14ac:dyDescent="0.2">
      <c r="A3987" s="1"/>
      <c r="B3987" s="1"/>
      <c r="C3987" s="16"/>
      <c r="D3987" s="1"/>
      <c r="E3987" s="1"/>
      <c r="F3987" s="1"/>
      <c r="G3987" s="1"/>
      <c r="H3987" s="11"/>
      <c r="I3987" s="11"/>
      <c r="J3987" s="11"/>
      <c r="K3987" s="2"/>
      <c r="L3987" s="2"/>
      <c r="M3987" s="1"/>
    </row>
    <row r="3988" spans="1:13" x14ac:dyDescent="0.2">
      <c r="A3988" s="1"/>
      <c r="B3988" s="1"/>
      <c r="C3988" s="16"/>
      <c r="D3988" s="1"/>
      <c r="E3988" s="1"/>
      <c r="F3988" s="1"/>
      <c r="G3988" s="1"/>
      <c r="H3988" s="11"/>
      <c r="I3988" s="11"/>
      <c r="J3988" s="11"/>
      <c r="K3988" s="2"/>
      <c r="L3988" s="2"/>
      <c r="M3988" s="1"/>
    </row>
    <row r="3989" spans="1:13" x14ac:dyDescent="0.2">
      <c r="A3989" s="1"/>
      <c r="B3989" s="1"/>
      <c r="C3989" s="16"/>
      <c r="D3989" s="1"/>
      <c r="E3989" s="1"/>
      <c r="F3989" s="1"/>
      <c r="G3989" s="1"/>
      <c r="H3989" s="11"/>
      <c r="I3989" s="11"/>
      <c r="J3989" s="11"/>
      <c r="K3989" s="2"/>
      <c r="L3989" s="2"/>
      <c r="M3989" s="1"/>
    </row>
    <row r="3990" spans="1:13" x14ac:dyDescent="0.2">
      <c r="A3990" s="1"/>
      <c r="B3990" s="1"/>
      <c r="C3990" s="16"/>
      <c r="D3990" s="1"/>
      <c r="E3990" s="1"/>
      <c r="F3990" s="1"/>
      <c r="G3990" s="1"/>
      <c r="H3990" s="11"/>
      <c r="I3990" s="11"/>
      <c r="J3990" s="11"/>
      <c r="K3990" s="2"/>
      <c r="L3990" s="2"/>
      <c r="M3990" s="1"/>
    </row>
    <row r="3991" spans="1:13" x14ac:dyDescent="0.2">
      <c r="A3991" s="1"/>
      <c r="B3991" s="1"/>
      <c r="C3991" s="16"/>
      <c r="D3991" s="1"/>
      <c r="E3991" s="1"/>
      <c r="F3991" s="1"/>
      <c r="G3991" s="1"/>
      <c r="H3991" s="11"/>
      <c r="I3991" s="11"/>
      <c r="J3991" s="11"/>
      <c r="K3991" s="2"/>
      <c r="L3991" s="2"/>
      <c r="M3991" s="1"/>
    </row>
    <row r="3992" spans="1:13" x14ac:dyDescent="0.2">
      <c r="A3992" s="1"/>
      <c r="B3992" s="1"/>
      <c r="C3992" s="16"/>
      <c r="D3992" s="1"/>
      <c r="E3992" s="1"/>
      <c r="F3992" s="1"/>
      <c r="G3992" s="1"/>
      <c r="H3992" s="11"/>
      <c r="I3992" s="11"/>
      <c r="J3992" s="11"/>
      <c r="K3992" s="2"/>
      <c r="L3992" s="2"/>
      <c r="M3992" s="1"/>
    </row>
    <row r="3993" spans="1:13" x14ac:dyDescent="0.2">
      <c r="A3993" s="1"/>
      <c r="B3993" s="1"/>
      <c r="C3993" s="16"/>
      <c r="D3993" s="1"/>
      <c r="E3993" s="1"/>
      <c r="F3993" s="1"/>
      <c r="G3993" s="1"/>
      <c r="H3993" s="11"/>
      <c r="I3993" s="11"/>
      <c r="J3993" s="11"/>
      <c r="K3993" s="2"/>
      <c r="L3993" s="2"/>
      <c r="M3993" s="1"/>
    </row>
    <row r="3994" spans="1:13" x14ac:dyDescent="0.2">
      <c r="A3994" s="1"/>
      <c r="B3994" s="1"/>
      <c r="C3994" s="16"/>
      <c r="D3994" s="1"/>
      <c r="E3994" s="1"/>
      <c r="F3994" s="1"/>
      <c r="G3994" s="1"/>
      <c r="H3994" s="11"/>
      <c r="I3994" s="11"/>
      <c r="J3994" s="11"/>
      <c r="K3994" s="2"/>
      <c r="L3994" s="2"/>
      <c r="M3994" s="1"/>
    </row>
    <row r="3995" spans="1:13" x14ac:dyDescent="0.2">
      <c r="A3995" s="1"/>
      <c r="B3995" s="1"/>
      <c r="C3995" s="16"/>
      <c r="D3995" s="1"/>
      <c r="E3995" s="1"/>
      <c r="F3995" s="1"/>
      <c r="G3995" s="1"/>
      <c r="H3995" s="11"/>
      <c r="I3995" s="11"/>
      <c r="J3995" s="11"/>
      <c r="K3995" s="2"/>
      <c r="L3995" s="2"/>
      <c r="M3995" s="1"/>
    </row>
    <row r="3996" spans="1:13" x14ac:dyDescent="0.2">
      <c r="A3996" s="1"/>
      <c r="B3996" s="1"/>
      <c r="C3996" s="16"/>
      <c r="D3996" s="1"/>
      <c r="E3996" s="1"/>
      <c r="F3996" s="1"/>
      <c r="G3996" s="1"/>
      <c r="H3996" s="11"/>
      <c r="I3996" s="11"/>
      <c r="J3996" s="11"/>
      <c r="K3996" s="2"/>
      <c r="L3996" s="2"/>
      <c r="M3996" s="1"/>
    </row>
    <row r="3997" spans="1:13" x14ac:dyDescent="0.2">
      <c r="A3997" s="1"/>
      <c r="B3997" s="1"/>
      <c r="C3997" s="16"/>
      <c r="D3997" s="1"/>
      <c r="E3997" s="1"/>
      <c r="F3997" s="1"/>
      <c r="G3997" s="1"/>
      <c r="H3997" s="11"/>
      <c r="I3997" s="11"/>
      <c r="J3997" s="11"/>
      <c r="K3997" s="2"/>
      <c r="L3997" s="2"/>
      <c r="M3997" s="1"/>
    </row>
    <row r="3998" spans="1:13" x14ac:dyDescent="0.2">
      <c r="A3998" s="1"/>
      <c r="B3998" s="1"/>
      <c r="C3998" s="16"/>
      <c r="D3998" s="1"/>
      <c r="E3998" s="1"/>
      <c r="F3998" s="1"/>
      <c r="G3998" s="1"/>
      <c r="H3998" s="11"/>
      <c r="I3998" s="11"/>
      <c r="J3998" s="11"/>
      <c r="K3998" s="2"/>
      <c r="L3998" s="2"/>
      <c r="M3998" s="1"/>
    </row>
    <row r="3999" spans="1:13" x14ac:dyDescent="0.2">
      <c r="A3999" s="1"/>
      <c r="B3999" s="1"/>
      <c r="C3999" s="16"/>
      <c r="D3999" s="1"/>
      <c r="E3999" s="1"/>
      <c r="F3999" s="1"/>
      <c r="G3999" s="1"/>
      <c r="H3999" s="11"/>
      <c r="I3999" s="11"/>
      <c r="J3999" s="11"/>
      <c r="K3999" s="2"/>
      <c r="L3999" s="2"/>
      <c r="M3999" s="1"/>
    </row>
    <row r="4000" spans="1:13" x14ac:dyDescent="0.2">
      <c r="A4000" s="1"/>
      <c r="B4000" s="1"/>
      <c r="C4000" s="16"/>
      <c r="D4000" s="1"/>
      <c r="E4000" s="1"/>
      <c r="F4000" s="1"/>
      <c r="G4000" s="1"/>
      <c r="H4000" s="11"/>
      <c r="I4000" s="11"/>
      <c r="J4000" s="11"/>
      <c r="K4000" s="2"/>
      <c r="L4000" s="2"/>
      <c r="M4000" s="1"/>
    </row>
    <row r="4001" spans="1:13" x14ac:dyDescent="0.2">
      <c r="A4001" s="1"/>
      <c r="B4001" s="1"/>
      <c r="C4001" s="16"/>
      <c r="D4001" s="1"/>
      <c r="E4001" s="1"/>
      <c r="F4001" s="1"/>
      <c r="G4001" s="1"/>
      <c r="H4001" s="11"/>
      <c r="I4001" s="11"/>
      <c r="J4001" s="11"/>
      <c r="K4001" s="2"/>
      <c r="L4001" s="2"/>
      <c r="M4001" s="1"/>
    </row>
    <row r="4002" spans="1:13" x14ac:dyDescent="0.2">
      <c r="A4002" s="1"/>
      <c r="B4002" s="1"/>
      <c r="C4002" s="16"/>
      <c r="D4002" s="1"/>
      <c r="E4002" s="1"/>
      <c r="F4002" s="1"/>
      <c r="G4002" s="1"/>
      <c r="H4002" s="11"/>
      <c r="I4002" s="11"/>
      <c r="J4002" s="11"/>
      <c r="K4002" s="2"/>
      <c r="L4002" s="2"/>
      <c r="M4002" s="1"/>
    </row>
    <row r="4003" spans="1:13" x14ac:dyDescent="0.2">
      <c r="A4003" s="1"/>
      <c r="B4003" s="1"/>
      <c r="C4003" s="16"/>
      <c r="D4003" s="1"/>
      <c r="E4003" s="1"/>
      <c r="F4003" s="1"/>
      <c r="G4003" s="1"/>
      <c r="H4003" s="11"/>
      <c r="I4003" s="11"/>
      <c r="J4003" s="11"/>
      <c r="K4003" s="2"/>
      <c r="L4003" s="2"/>
      <c r="M4003" s="1"/>
    </row>
    <row r="4004" spans="1:13" x14ac:dyDescent="0.2">
      <c r="A4004" s="1"/>
      <c r="B4004" s="1"/>
      <c r="C4004" s="16"/>
      <c r="D4004" s="1"/>
      <c r="E4004" s="1"/>
      <c r="F4004" s="1"/>
      <c r="G4004" s="1"/>
      <c r="H4004" s="11"/>
      <c r="I4004" s="11"/>
      <c r="J4004" s="11"/>
      <c r="K4004" s="2"/>
      <c r="L4004" s="2"/>
      <c r="M4004" s="1"/>
    </row>
    <row r="4005" spans="1:13" x14ac:dyDescent="0.2">
      <c r="A4005" s="1"/>
      <c r="B4005" s="1"/>
      <c r="C4005" s="16"/>
      <c r="D4005" s="1"/>
      <c r="E4005" s="1"/>
      <c r="F4005" s="1"/>
      <c r="G4005" s="1"/>
      <c r="H4005" s="11"/>
      <c r="I4005" s="11"/>
      <c r="J4005" s="11"/>
      <c r="K4005" s="2"/>
      <c r="L4005" s="2"/>
      <c r="M4005" s="1"/>
    </row>
    <row r="4006" spans="1:13" x14ac:dyDescent="0.2">
      <c r="A4006" s="1"/>
      <c r="B4006" s="1"/>
      <c r="C4006" s="16"/>
      <c r="D4006" s="1"/>
      <c r="E4006" s="1"/>
      <c r="F4006" s="1"/>
      <c r="G4006" s="1"/>
      <c r="H4006" s="11"/>
      <c r="I4006" s="11"/>
      <c r="J4006" s="11"/>
      <c r="K4006" s="2"/>
      <c r="L4006" s="2"/>
      <c r="M4006" s="1"/>
    </row>
    <row r="4007" spans="1:13" x14ac:dyDescent="0.2">
      <c r="A4007" s="1"/>
      <c r="B4007" s="1"/>
      <c r="C4007" s="16"/>
      <c r="D4007" s="1"/>
      <c r="E4007" s="1"/>
      <c r="F4007" s="1"/>
      <c r="G4007" s="1"/>
      <c r="H4007" s="11"/>
      <c r="I4007" s="11"/>
      <c r="J4007" s="11"/>
      <c r="K4007" s="2"/>
      <c r="L4007" s="2"/>
      <c r="M4007" s="1"/>
    </row>
    <row r="4008" spans="1:13" x14ac:dyDescent="0.2">
      <c r="A4008" s="1"/>
      <c r="B4008" s="1"/>
      <c r="C4008" s="16"/>
      <c r="D4008" s="1"/>
      <c r="E4008" s="1"/>
      <c r="F4008" s="1"/>
      <c r="G4008" s="1"/>
      <c r="H4008" s="11"/>
      <c r="I4008" s="11"/>
      <c r="J4008" s="11"/>
      <c r="K4008" s="2"/>
      <c r="L4008" s="2"/>
      <c r="M4008" s="1"/>
    </row>
    <row r="4009" spans="1:13" x14ac:dyDescent="0.2">
      <c r="A4009" s="1"/>
      <c r="B4009" s="1"/>
      <c r="C4009" s="16"/>
      <c r="D4009" s="1"/>
      <c r="E4009" s="1"/>
      <c r="F4009" s="1"/>
      <c r="G4009" s="1"/>
      <c r="H4009" s="11"/>
      <c r="I4009" s="11"/>
      <c r="J4009" s="11"/>
      <c r="K4009" s="2"/>
      <c r="L4009" s="2"/>
      <c r="M4009" s="1"/>
    </row>
    <row r="4010" spans="1:13" x14ac:dyDescent="0.2">
      <c r="A4010" s="1"/>
      <c r="B4010" s="1"/>
      <c r="C4010" s="16"/>
      <c r="D4010" s="1"/>
      <c r="E4010" s="1"/>
      <c r="F4010" s="1"/>
      <c r="G4010" s="1"/>
      <c r="H4010" s="11"/>
      <c r="I4010" s="11"/>
      <c r="J4010" s="11"/>
      <c r="K4010" s="2"/>
      <c r="L4010" s="2"/>
      <c r="M4010" s="1"/>
    </row>
    <row r="4011" spans="1:13" x14ac:dyDescent="0.2">
      <c r="A4011" s="1"/>
      <c r="B4011" s="1"/>
      <c r="C4011" s="16"/>
      <c r="D4011" s="1"/>
      <c r="E4011" s="1"/>
      <c r="F4011" s="1"/>
      <c r="G4011" s="1"/>
      <c r="H4011" s="11"/>
      <c r="I4011" s="11"/>
      <c r="J4011" s="11"/>
      <c r="K4011" s="2"/>
      <c r="L4011" s="2"/>
      <c r="M4011" s="1"/>
    </row>
    <row r="4012" spans="1:13" x14ac:dyDescent="0.2">
      <c r="A4012" s="1"/>
      <c r="B4012" s="1"/>
      <c r="C4012" s="16"/>
      <c r="D4012" s="1"/>
      <c r="E4012" s="1"/>
      <c r="F4012" s="1"/>
      <c r="G4012" s="1"/>
      <c r="H4012" s="11"/>
      <c r="I4012" s="11"/>
      <c r="J4012" s="11"/>
      <c r="K4012" s="2"/>
      <c r="L4012" s="2"/>
      <c r="M4012" s="1"/>
    </row>
    <row r="4013" spans="1:13" x14ac:dyDescent="0.2">
      <c r="A4013" s="1"/>
      <c r="B4013" s="1"/>
      <c r="C4013" s="16"/>
      <c r="D4013" s="1"/>
      <c r="E4013" s="1"/>
      <c r="F4013" s="1"/>
      <c r="G4013" s="1"/>
      <c r="H4013" s="11"/>
      <c r="I4013" s="11"/>
      <c r="J4013" s="11"/>
      <c r="K4013" s="2"/>
      <c r="L4013" s="2"/>
      <c r="M4013" s="1"/>
    </row>
    <row r="4014" spans="1:13" x14ac:dyDescent="0.2">
      <c r="A4014" s="1"/>
      <c r="B4014" s="1"/>
      <c r="C4014" s="16"/>
      <c r="D4014" s="1"/>
      <c r="E4014" s="1"/>
      <c r="F4014" s="1"/>
      <c r="G4014" s="1"/>
      <c r="H4014" s="11"/>
      <c r="I4014" s="11"/>
      <c r="J4014" s="11"/>
      <c r="K4014" s="2"/>
      <c r="L4014" s="2"/>
      <c r="M4014" s="1"/>
    </row>
    <row r="4015" spans="1:13" x14ac:dyDescent="0.2">
      <c r="A4015" s="1"/>
      <c r="B4015" s="1"/>
      <c r="C4015" s="16"/>
      <c r="D4015" s="1"/>
      <c r="E4015" s="1"/>
      <c r="F4015" s="1"/>
      <c r="G4015" s="1"/>
      <c r="H4015" s="11"/>
      <c r="I4015" s="11"/>
      <c r="J4015" s="11"/>
      <c r="K4015" s="2"/>
      <c r="L4015" s="2"/>
      <c r="M4015" s="1"/>
    </row>
    <row r="4016" spans="1:13" x14ac:dyDescent="0.2">
      <c r="A4016" s="1"/>
      <c r="B4016" s="1"/>
      <c r="C4016" s="16"/>
      <c r="D4016" s="1"/>
      <c r="E4016" s="1"/>
      <c r="F4016" s="1"/>
      <c r="G4016" s="1"/>
      <c r="H4016" s="11"/>
      <c r="I4016" s="11"/>
      <c r="J4016" s="11"/>
      <c r="K4016" s="2"/>
      <c r="L4016" s="2"/>
      <c r="M4016" s="1"/>
    </row>
    <row r="4017" spans="1:13" x14ac:dyDescent="0.2">
      <c r="A4017" s="1"/>
      <c r="B4017" s="1"/>
      <c r="C4017" s="16"/>
      <c r="D4017" s="1"/>
      <c r="E4017" s="1"/>
      <c r="F4017" s="1"/>
      <c r="G4017" s="1"/>
      <c r="H4017" s="11"/>
      <c r="I4017" s="11"/>
      <c r="J4017" s="11"/>
      <c r="K4017" s="2"/>
      <c r="L4017" s="2"/>
      <c r="M4017" s="1"/>
    </row>
    <row r="4018" spans="1:13" x14ac:dyDescent="0.2">
      <c r="A4018" s="1"/>
      <c r="B4018" s="1"/>
      <c r="C4018" s="16"/>
      <c r="D4018" s="1"/>
      <c r="E4018" s="1"/>
      <c r="F4018" s="1"/>
      <c r="G4018" s="1"/>
      <c r="H4018" s="11"/>
      <c r="I4018" s="11"/>
      <c r="J4018" s="11"/>
      <c r="K4018" s="2"/>
      <c r="L4018" s="2"/>
      <c r="M4018" s="1"/>
    </row>
    <row r="4019" spans="1:13" x14ac:dyDescent="0.2">
      <c r="A4019" s="1"/>
      <c r="B4019" s="1"/>
      <c r="C4019" s="16"/>
      <c r="D4019" s="1"/>
      <c r="E4019" s="1"/>
      <c r="F4019" s="1"/>
      <c r="G4019" s="1"/>
      <c r="H4019" s="11"/>
      <c r="I4019" s="11"/>
      <c r="J4019" s="11"/>
      <c r="K4019" s="2"/>
      <c r="L4019" s="2"/>
      <c r="M4019" s="1"/>
    </row>
    <row r="4020" spans="1:13" x14ac:dyDescent="0.2">
      <c r="A4020" s="1"/>
      <c r="B4020" s="1"/>
      <c r="C4020" s="16"/>
      <c r="D4020" s="1"/>
      <c r="E4020" s="1"/>
      <c r="F4020" s="1"/>
      <c r="G4020" s="1"/>
      <c r="H4020" s="11"/>
      <c r="I4020" s="11"/>
      <c r="J4020" s="11"/>
      <c r="K4020" s="2"/>
      <c r="L4020" s="2"/>
      <c r="M4020" s="1"/>
    </row>
    <row r="4021" spans="1:13" x14ac:dyDescent="0.2">
      <c r="A4021" s="1"/>
      <c r="B4021" s="1"/>
      <c r="C4021" s="16"/>
      <c r="D4021" s="1"/>
      <c r="E4021" s="1"/>
      <c r="F4021" s="1"/>
      <c r="G4021" s="1"/>
      <c r="H4021" s="11"/>
      <c r="I4021" s="11"/>
      <c r="J4021" s="11"/>
      <c r="K4021" s="2"/>
      <c r="L4021" s="2"/>
      <c r="M4021" s="1"/>
    </row>
    <row r="4022" spans="1:13" x14ac:dyDescent="0.2">
      <c r="A4022" s="1"/>
      <c r="B4022" s="1"/>
      <c r="C4022" s="16"/>
      <c r="D4022" s="1"/>
      <c r="E4022" s="1"/>
      <c r="F4022" s="1"/>
      <c r="G4022" s="1"/>
      <c r="H4022" s="11"/>
      <c r="I4022" s="11"/>
      <c r="J4022" s="11"/>
      <c r="K4022" s="2"/>
      <c r="L4022" s="2"/>
      <c r="M4022" s="1"/>
    </row>
    <row r="4023" spans="1:13" x14ac:dyDescent="0.2">
      <c r="A4023" s="1"/>
      <c r="B4023" s="1"/>
      <c r="C4023" s="16"/>
      <c r="D4023" s="1"/>
      <c r="E4023" s="1"/>
      <c r="F4023" s="1"/>
      <c r="G4023" s="1"/>
      <c r="H4023" s="11"/>
      <c r="I4023" s="11"/>
      <c r="J4023" s="11"/>
      <c r="K4023" s="2"/>
      <c r="L4023" s="2"/>
      <c r="M4023" s="1"/>
    </row>
    <row r="4024" spans="1:13" x14ac:dyDescent="0.2">
      <c r="A4024" s="1"/>
      <c r="B4024" s="1"/>
      <c r="C4024" s="16"/>
      <c r="D4024" s="1"/>
      <c r="E4024" s="1"/>
      <c r="F4024" s="1"/>
      <c r="G4024" s="1"/>
      <c r="H4024" s="11"/>
      <c r="I4024" s="11"/>
      <c r="J4024" s="11"/>
      <c r="K4024" s="2"/>
      <c r="L4024" s="2"/>
      <c r="M4024" s="1"/>
    </row>
    <row r="4025" spans="1:13" x14ac:dyDescent="0.2">
      <c r="A4025" s="1"/>
      <c r="B4025" s="1"/>
      <c r="C4025" s="16"/>
      <c r="D4025" s="1"/>
      <c r="E4025" s="1"/>
      <c r="F4025" s="1"/>
      <c r="G4025" s="1"/>
      <c r="H4025" s="11"/>
      <c r="I4025" s="11"/>
      <c r="J4025" s="11"/>
      <c r="K4025" s="2"/>
      <c r="L4025" s="2"/>
      <c r="M4025" s="1"/>
    </row>
    <row r="4026" spans="1:13" x14ac:dyDescent="0.2">
      <c r="A4026" s="1"/>
      <c r="B4026" s="1"/>
      <c r="C4026" s="16"/>
      <c r="D4026" s="1"/>
      <c r="E4026" s="1"/>
      <c r="F4026" s="1"/>
      <c r="G4026" s="1"/>
      <c r="H4026" s="11"/>
      <c r="I4026" s="11"/>
      <c r="J4026" s="11"/>
      <c r="K4026" s="2"/>
      <c r="L4026" s="2"/>
      <c r="M4026" s="1"/>
    </row>
    <row r="4027" spans="1:13" x14ac:dyDescent="0.2">
      <c r="A4027" s="1"/>
      <c r="B4027" s="1"/>
      <c r="C4027" s="16"/>
      <c r="D4027" s="1"/>
      <c r="E4027" s="1"/>
      <c r="F4027" s="1"/>
      <c r="G4027" s="1"/>
      <c r="H4027" s="11"/>
      <c r="I4027" s="11"/>
      <c r="J4027" s="11"/>
      <c r="K4027" s="2"/>
      <c r="L4027" s="2"/>
      <c r="M4027" s="1"/>
    </row>
    <row r="4028" spans="1:13" x14ac:dyDescent="0.2">
      <c r="A4028" s="1"/>
      <c r="B4028" s="1"/>
      <c r="C4028" s="16"/>
      <c r="D4028" s="1"/>
      <c r="E4028" s="1"/>
      <c r="F4028" s="1"/>
      <c r="G4028" s="1"/>
      <c r="H4028" s="11"/>
      <c r="I4028" s="11"/>
      <c r="J4028" s="11"/>
      <c r="K4028" s="2"/>
      <c r="L4028" s="2"/>
      <c r="M4028" s="1"/>
    </row>
    <row r="4029" spans="1:13" x14ac:dyDescent="0.2">
      <c r="A4029" s="1"/>
      <c r="B4029" s="1"/>
      <c r="C4029" s="16"/>
      <c r="D4029" s="1"/>
      <c r="E4029" s="1"/>
      <c r="F4029" s="1"/>
      <c r="G4029" s="1"/>
      <c r="H4029" s="11"/>
      <c r="I4029" s="11"/>
      <c r="J4029" s="11"/>
      <c r="K4029" s="2"/>
      <c r="L4029" s="2"/>
      <c r="M4029" s="1"/>
    </row>
    <row r="4030" spans="1:13" x14ac:dyDescent="0.2">
      <c r="A4030" s="1"/>
      <c r="B4030" s="1"/>
      <c r="C4030" s="16"/>
      <c r="D4030" s="1"/>
      <c r="E4030" s="1"/>
      <c r="F4030" s="1"/>
      <c r="G4030" s="1"/>
      <c r="H4030" s="11"/>
      <c r="I4030" s="11"/>
      <c r="J4030" s="11"/>
      <c r="K4030" s="2"/>
      <c r="L4030" s="2"/>
      <c r="M4030" s="1"/>
    </row>
    <row r="4031" spans="1:13" x14ac:dyDescent="0.2">
      <c r="A4031" s="1"/>
      <c r="B4031" s="1"/>
      <c r="C4031" s="16"/>
      <c r="D4031" s="1"/>
      <c r="E4031" s="1"/>
      <c r="F4031" s="1"/>
      <c r="G4031" s="1"/>
      <c r="H4031" s="11"/>
      <c r="I4031" s="11"/>
      <c r="J4031" s="11"/>
      <c r="K4031" s="2"/>
      <c r="L4031" s="2"/>
      <c r="M4031" s="1"/>
    </row>
    <row r="4032" spans="1:13" x14ac:dyDescent="0.2">
      <c r="A4032" s="1"/>
      <c r="B4032" s="1"/>
      <c r="C4032" s="16"/>
      <c r="D4032" s="1"/>
      <c r="E4032" s="1"/>
      <c r="F4032" s="1"/>
      <c r="G4032" s="1"/>
      <c r="H4032" s="11"/>
      <c r="I4032" s="11"/>
      <c r="J4032" s="11"/>
      <c r="K4032" s="2"/>
      <c r="L4032" s="2"/>
      <c r="M4032" s="1"/>
    </row>
    <row r="4033" spans="1:13" x14ac:dyDescent="0.2">
      <c r="A4033" s="1"/>
      <c r="B4033" s="1"/>
      <c r="C4033" s="16"/>
      <c r="D4033" s="1"/>
      <c r="E4033" s="1"/>
      <c r="F4033" s="1"/>
      <c r="G4033" s="1"/>
      <c r="H4033" s="11"/>
      <c r="I4033" s="11"/>
      <c r="J4033" s="11"/>
      <c r="K4033" s="2"/>
      <c r="L4033" s="2"/>
      <c r="M4033" s="1"/>
    </row>
    <row r="4034" spans="1:13" x14ac:dyDescent="0.2">
      <c r="A4034" s="1"/>
      <c r="B4034" s="1"/>
      <c r="C4034" s="16"/>
      <c r="D4034" s="1"/>
      <c r="E4034" s="1"/>
      <c r="F4034" s="1"/>
      <c r="G4034" s="1"/>
      <c r="H4034" s="11"/>
      <c r="I4034" s="11"/>
      <c r="J4034" s="11"/>
      <c r="K4034" s="2"/>
      <c r="L4034" s="2"/>
      <c r="M4034" s="1"/>
    </row>
    <row r="4035" spans="1:13" x14ac:dyDescent="0.2">
      <c r="A4035" s="1"/>
      <c r="B4035" s="1"/>
      <c r="C4035" s="16"/>
      <c r="D4035" s="1"/>
      <c r="E4035" s="1"/>
      <c r="F4035" s="1"/>
      <c r="G4035" s="1"/>
      <c r="H4035" s="11"/>
      <c r="I4035" s="11"/>
      <c r="J4035" s="11"/>
      <c r="K4035" s="2"/>
      <c r="L4035" s="2"/>
      <c r="M4035" s="1"/>
    </row>
    <row r="4036" spans="1:13" x14ac:dyDescent="0.2">
      <c r="A4036" s="1"/>
      <c r="B4036" s="1"/>
      <c r="C4036" s="16"/>
      <c r="D4036" s="1"/>
      <c r="E4036" s="1"/>
      <c r="F4036" s="1"/>
      <c r="G4036" s="1"/>
      <c r="H4036" s="11"/>
      <c r="I4036" s="11"/>
      <c r="J4036" s="11"/>
      <c r="K4036" s="2"/>
      <c r="L4036" s="2"/>
      <c r="M4036" s="1"/>
    </row>
    <row r="4037" spans="1:13" x14ac:dyDescent="0.2">
      <c r="A4037" s="1"/>
      <c r="B4037" s="1"/>
      <c r="C4037" s="16"/>
      <c r="D4037" s="1"/>
      <c r="E4037" s="1"/>
      <c r="F4037" s="1"/>
      <c r="G4037" s="1"/>
      <c r="H4037" s="11"/>
      <c r="I4037" s="11"/>
      <c r="J4037" s="11"/>
      <c r="K4037" s="2"/>
      <c r="L4037" s="2"/>
      <c r="M4037" s="1"/>
    </row>
    <row r="4038" spans="1:13" x14ac:dyDescent="0.2">
      <c r="A4038" s="1"/>
      <c r="B4038" s="1"/>
      <c r="C4038" s="16"/>
      <c r="D4038" s="1"/>
      <c r="E4038" s="1"/>
      <c r="F4038" s="1"/>
      <c r="G4038" s="1"/>
      <c r="H4038" s="11"/>
      <c r="I4038" s="11"/>
      <c r="J4038" s="11"/>
      <c r="K4038" s="2"/>
      <c r="L4038" s="2"/>
      <c r="M4038" s="1"/>
    </row>
    <row r="4039" spans="1:13" x14ac:dyDescent="0.2">
      <c r="A4039" s="1"/>
      <c r="B4039" s="1"/>
      <c r="C4039" s="16"/>
      <c r="D4039" s="1"/>
      <c r="E4039" s="1"/>
      <c r="F4039" s="1"/>
      <c r="G4039" s="1"/>
      <c r="H4039" s="11"/>
      <c r="I4039" s="11"/>
      <c r="J4039" s="11"/>
      <c r="K4039" s="2"/>
      <c r="L4039" s="2"/>
      <c r="M4039" s="1"/>
    </row>
    <row r="4040" spans="1:13" x14ac:dyDescent="0.2">
      <c r="A4040" s="1"/>
      <c r="B4040" s="1"/>
      <c r="C4040" s="16"/>
      <c r="D4040" s="1"/>
      <c r="E4040" s="1"/>
      <c r="F4040" s="1"/>
      <c r="G4040" s="1"/>
      <c r="H4040" s="11"/>
      <c r="I4040" s="11"/>
      <c r="J4040" s="11"/>
      <c r="K4040" s="2"/>
      <c r="L4040" s="2"/>
      <c r="M4040" s="1"/>
    </row>
    <row r="4041" spans="1:13" x14ac:dyDescent="0.2">
      <c r="A4041" s="1"/>
      <c r="B4041" s="1"/>
      <c r="C4041" s="16"/>
      <c r="D4041" s="1"/>
      <c r="E4041" s="1"/>
      <c r="F4041" s="1"/>
      <c r="G4041" s="1"/>
      <c r="H4041" s="11"/>
      <c r="I4041" s="11"/>
      <c r="J4041" s="11"/>
      <c r="K4041" s="2"/>
      <c r="L4041" s="2"/>
      <c r="M4041" s="1"/>
    </row>
    <row r="4042" spans="1:13" x14ac:dyDescent="0.2">
      <c r="A4042" s="1"/>
      <c r="B4042" s="1"/>
      <c r="C4042" s="16"/>
      <c r="D4042" s="1"/>
      <c r="E4042" s="1"/>
      <c r="F4042" s="1"/>
      <c r="G4042" s="1"/>
      <c r="H4042" s="11"/>
      <c r="I4042" s="11"/>
      <c r="J4042" s="11"/>
      <c r="K4042" s="2"/>
      <c r="L4042" s="2"/>
      <c r="M4042" s="1"/>
    </row>
    <row r="4043" spans="1:13" x14ac:dyDescent="0.2">
      <c r="A4043" s="1"/>
      <c r="B4043" s="1"/>
      <c r="C4043" s="16"/>
      <c r="D4043" s="1"/>
      <c r="E4043" s="1"/>
      <c r="F4043" s="1"/>
      <c r="G4043" s="1"/>
      <c r="H4043" s="11"/>
      <c r="I4043" s="11"/>
      <c r="J4043" s="11"/>
      <c r="K4043" s="2"/>
      <c r="L4043" s="2"/>
      <c r="M4043" s="1"/>
    </row>
    <row r="4044" spans="1:13" x14ac:dyDescent="0.2">
      <c r="A4044" s="1"/>
      <c r="B4044" s="1"/>
      <c r="C4044" s="16"/>
      <c r="D4044" s="1"/>
      <c r="E4044" s="1"/>
      <c r="F4044" s="1"/>
      <c r="G4044" s="1"/>
      <c r="H4044" s="11"/>
      <c r="I4044" s="11"/>
      <c r="J4044" s="11"/>
      <c r="K4044" s="2"/>
      <c r="L4044" s="2"/>
      <c r="M4044" s="1"/>
    </row>
    <row r="4045" spans="1:13" x14ac:dyDescent="0.2">
      <c r="A4045" s="1"/>
      <c r="B4045" s="1"/>
      <c r="C4045" s="16"/>
      <c r="D4045" s="1"/>
      <c r="E4045" s="1"/>
      <c r="F4045" s="1"/>
      <c r="G4045" s="1"/>
      <c r="H4045" s="11"/>
      <c r="I4045" s="11"/>
      <c r="J4045" s="11"/>
      <c r="K4045" s="2"/>
      <c r="L4045" s="2"/>
      <c r="M4045" s="1"/>
    </row>
    <row r="4046" spans="1:13" x14ac:dyDescent="0.2">
      <c r="A4046" s="1"/>
      <c r="B4046" s="1"/>
      <c r="C4046" s="16"/>
      <c r="D4046" s="1"/>
      <c r="E4046" s="1"/>
      <c r="F4046" s="1"/>
      <c r="G4046" s="1"/>
      <c r="H4046" s="11"/>
      <c r="I4046" s="11"/>
      <c r="J4046" s="11"/>
      <c r="K4046" s="2"/>
      <c r="L4046" s="2"/>
      <c r="M4046" s="1"/>
    </row>
    <row r="4047" spans="1:13" x14ac:dyDescent="0.2">
      <c r="A4047" s="1"/>
      <c r="B4047" s="1"/>
      <c r="C4047" s="16"/>
      <c r="D4047" s="1"/>
      <c r="E4047" s="1"/>
      <c r="F4047" s="1"/>
      <c r="G4047" s="1"/>
      <c r="H4047" s="11"/>
      <c r="I4047" s="11"/>
      <c r="J4047" s="11"/>
      <c r="K4047" s="2"/>
      <c r="L4047" s="2"/>
      <c r="M4047" s="1"/>
    </row>
    <row r="4048" spans="1:13" x14ac:dyDescent="0.2">
      <c r="A4048" s="1"/>
      <c r="B4048" s="1"/>
      <c r="C4048" s="16"/>
      <c r="D4048" s="1"/>
      <c r="E4048" s="1"/>
      <c r="F4048" s="1"/>
      <c r="G4048" s="1"/>
      <c r="H4048" s="11"/>
      <c r="I4048" s="11"/>
      <c r="J4048" s="11"/>
      <c r="K4048" s="2"/>
      <c r="L4048" s="2"/>
      <c r="M4048" s="1"/>
    </row>
    <row r="4049" spans="1:13" x14ac:dyDescent="0.2">
      <c r="A4049" s="1"/>
      <c r="B4049" s="1"/>
      <c r="C4049" s="16"/>
      <c r="D4049" s="1"/>
      <c r="E4049" s="1"/>
      <c r="F4049" s="1"/>
      <c r="G4049" s="1"/>
      <c r="H4049" s="11"/>
      <c r="I4049" s="11"/>
      <c r="J4049" s="11"/>
      <c r="K4049" s="2"/>
      <c r="L4049" s="2"/>
      <c r="M4049" s="1"/>
    </row>
    <row r="4050" spans="1:13" x14ac:dyDescent="0.2">
      <c r="A4050" s="1"/>
      <c r="B4050" s="1"/>
      <c r="C4050" s="16"/>
      <c r="D4050" s="1"/>
      <c r="E4050" s="1"/>
      <c r="F4050" s="1"/>
      <c r="G4050" s="1"/>
      <c r="H4050" s="11"/>
      <c r="I4050" s="11"/>
      <c r="J4050" s="11"/>
      <c r="K4050" s="2"/>
      <c r="L4050" s="2"/>
      <c r="M4050" s="1"/>
    </row>
    <row r="4051" spans="1:13" x14ac:dyDescent="0.2">
      <c r="A4051" s="1"/>
      <c r="B4051" s="1"/>
      <c r="C4051" s="16"/>
      <c r="D4051" s="1"/>
      <c r="E4051" s="1"/>
      <c r="F4051" s="1"/>
      <c r="G4051" s="1"/>
      <c r="H4051" s="11"/>
      <c r="I4051" s="11"/>
      <c r="J4051" s="11"/>
      <c r="K4051" s="2"/>
      <c r="L4051" s="2"/>
      <c r="M4051" s="1"/>
    </row>
    <row r="4052" spans="1:13" x14ac:dyDescent="0.2">
      <c r="A4052" s="1"/>
      <c r="B4052" s="1"/>
      <c r="C4052" s="16"/>
      <c r="D4052" s="1"/>
      <c r="E4052" s="1"/>
      <c r="F4052" s="1"/>
      <c r="G4052" s="1"/>
      <c r="H4052" s="11"/>
      <c r="I4052" s="11"/>
      <c r="J4052" s="11"/>
      <c r="K4052" s="2"/>
      <c r="L4052" s="2"/>
      <c r="M4052" s="1"/>
    </row>
    <row r="4053" spans="1:13" x14ac:dyDescent="0.2">
      <c r="A4053" s="1"/>
      <c r="B4053" s="1"/>
      <c r="C4053" s="16"/>
      <c r="D4053" s="1"/>
      <c r="E4053" s="1"/>
      <c r="F4053" s="1"/>
      <c r="G4053" s="1"/>
      <c r="H4053" s="11"/>
      <c r="I4053" s="11"/>
      <c r="J4053" s="11"/>
      <c r="K4053" s="2"/>
      <c r="L4053" s="2"/>
      <c r="M4053" s="1"/>
    </row>
    <row r="4054" spans="1:13" x14ac:dyDescent="0.2">
      <c r="A4054" s="1"/>
      <c r="B4054" s="1"/>
      <c r="C4054" s="16"/>
      <c r="D4054" s="1"/>
      <c r="E4054" s="1"/>
      <c r="F4054" s="1"/>
      <c r="G4054" s="1"/>
      <c r="H4054" s="11"/>
      <c r="I4054" s="11"/>
      <c r="J4054" s="11"/>
      <c r="K4054" s="2"/>
      <c r="L4054" s="2"/>
      <c r="M4054" s="1"/>
    </row>
    <row r="4055" spans="1:13" x14ac:dyDescent="0.2">
      <c r="A4055" s="1"/>
      <c r="B4055" s="1"/>
      <c r="C4055" s="16"/>
      <c r="D4055" s="1"/>
      <c r="E4055" s="1"/>
      <c r="F4055" s="1"/>
      <c r="G4055" s="1"/>
      <c r="H4055" s="11"/>
      <c r="I4055" s="11"/>
      <c r="J4055" s="11"/>
      <c r="K4055" s="2"/>
      <c r="L4055" s="2"/>
      <c r="M4055" s="1"/>
    </row>
    <row r="4056" spans="1:13" x14ac:dyDescent="0.2">
      <c r="A4056" s="1"/>
      <c r="B4056" s="1"/>
      <c r="C4056" s="16"/>
      <c r="D4056" s="1"/>
      <c r="E4056" s="1"/>
      <c r="F4056" s="1"/>
      <c r="G4056" s="1"/>
      <c r="H4056" s="11"/>
      <c r="I4056" s="11"/>
      <c r="J4056" s="11"/>
      <c r="K4056" s="2"/>
      <c r="L4056" s="2"/>
      <c r="M4056" s="1"/>
    </row>
    <row r="4057" spans="1:13" x14ac:dyDescent="0.2">
      <c r="A4057" s="1"/>
      <c r="B4057" s="1"/>
      <c r="C4057" s="16"/>
      <c r="D4057" s="1"/>
      <c r="E4057" s="1"/>
      <c r="F4057" s="1"/>
      <c r="G4057" s="1"/>
      <c r="H4057" s="11"/>
      <c r="I4057" s="11"/>
      <c r="J4057" s="11"/>
      <c r="K4057" s="2"/>
      <c r="L4057" s="2"/>
      <c r="M4057" s="1"/>
    </row>
    <row r="4058" spans="1:13" x14ac:dyDescent="0.2">
      <c r="A4058" s="1"/>
      <c r="B4058" s="1"/>
      <c r="C4058" s="16"/>
      <c r="D4058" s="1"/>
      <c r="E4058" s="1"/>
      <c r="F4058" s="1"/>
      <c r="G4058" s="1"/>
      <c r="H4058" s="11"/>
      <c r="I4058" s="11"/>
      <c r="J4058" s="11"/>
      <c r="K4058" s="2"/>
      <c r="L4058" s="2"/>
      <c r="M4058" s="1"/>
    </row>
    <row r="4059" spans="1:13" x14ac:dyDescent="0.2">
      <c r="A4059" s="1"/>
      <c r="B4059" s="1"/>
      <c r="C4059" s="16"/>
      <c r="D4059" s="1"/>
      <c r="E4059" s="1"/>
      <c r="F4059" s="1"/>
      <c r="G4059" s="1"/>
      <c r="H4059" s="11"/>
      <c r="I4059" s="11"/>
      <c r="J4059" s="11"/>
      <c r="K4059" s="2"/>
      <c r="L4059" s="2"/>
      <c r="M4059" s="1"/>
    </row>
    <row r="4060" spans="1:13" x14ac:dyDescent="0.2">
      <c r="A4060" s="1"/>
      <c r="B4060" s="1"/>
      <c r="C4060" s="16"/>
      <c r="D4060" s="1"/>
      <c r="E4060" s="1"/>
      <c r="F4060" s="1"/>
      <c r="G4060" s="1"/>
      <c r="H4060" s="11"/>
      <c r="I4060" s="11"/>
      <c r="J4060" s="11"/>
      <c r="K4060" s="2"/>
      <c r="L4060" s="2"/>
      <c r="M4060" s="1"/>
    </row>
    <row r="4061" spans="1:13" x14ac:dyDescent="0.2">
      <c r="A4061" s="1"/>
      <c r="B4061" s="1"/>
      <c r="C4061" s="16"/>
      <c r="D4061" s="1"/>
      <c r="E4061" s="1"/>
      <c r="F4061" s="1"/>
      <c r="G4061" s="1"/>
      <c r="H4061" s="11"/>
      <c r="I4061" s="11"/>
      <c r="J4061" s="11"/>
      <c r="K4061" s="2"/>
      <c r="L4061" s="2"/>
      <c r="M4061" s="1"/>
    </row>
    <row r="4062" spans="1:13" x14ac:dyDescent="0.2">
      <c r="A4062" s="1"/>
      <c r="B4062" s="1"/>
      <c r="C4062" s="16"/>
      <c r="D4062" s="1"/>
      <c r="E4062" s="1"/>
      <c r="F4062" s="1"/>
      <c r="G4062" s="1"/>
      <c r="H4062" s="11"/>
      <c r="I4062" s="11"/>
      <c r="J4062" s="11"/>
      <c r="K4062" s="2"/>
      <c r="L4062" s="2"/>
      <c r="M4062" s="1"/>
    </row>
    <row r="4063" spans="1:13" x14ac:dyDescent="0.2">
      <c r="A4063" s="1"/>
      <c r="B4063" s="1"/>
      <c r="C4063" s="16"/>
      <c r="D4063" s="1"/>
      <c r="E4063" s="1"/>
      <c r="F4063" s="1"/>
      <c r="G4063" s="1"/>
      <c r="H4063" s="11"/>
      <c r="I4063" s="11"/>
      <c r="J4063" s="11"/>
      <c r="K4063" s="2"/>
      <c r="L4063" s="2"/>
      <c r="M4063" s="1"/>
    </row>
    <row r="4064" spans="1:13" x14ac:dyDescent="0.2">
      <c r="A4064" s="1"/>
      <c r="B4064" s="1"/>
      <c r="C4064" s="16"/>
      <c r="D4064" s="1"/>
      <c r="E4064" s="1"/>
      <c r="F4064" s="1"/>
      <c r="G4064" s="1"/>
      <c r="H4064" s="11"/>
      <c r="I4064" s="11"/>
      <c r="J4064" s="11"/>
      <c r="K4064" s="2"/>
      <c r="L4064" s="2"/>
      <c r="M4064" s="1"/>
    </row>
    <row r="4065" spans="1:13" x14ac:dyDescent="0.2">
      <c r="A4065" s="1"/>
      <c r="B4065" s="1"/>
      <c r="C4065" s="16"/>
      <c r="D4065" s="1"/>
      <c r="E4065" s="1"/>
      <c r="F4065" s="1"/>
      <c r="G4065" s="1"/>
      <c r="H4065" s="11"/>
      <c r="I4065" s="11"/>
      <c r="J4065" s="11"/>
      <c r="K4065" s="2"/>
      <c r="L4065" s="2"/>
      <c r="M4065" s="1"/>
    </row>
    <row r="4066" spans="1:13" x14ac:dyDescent="0.2">
      <c r="A4066" s="1"/>
      <c r="B4066" s="1"/>
      <c r="C4066" s="16"/>
      <c r="D4066" s="1"/>
      <c r="E4066" s="1"/>
      <c r="F4066" s="1"/>
      <c r="G4066" s="1"/>
      <c r="H4066" s="11"/>
      <c r="I4066" s="11"/>
      <c r="J4066" s="11"/>
      <c r="K4066" s="2"/>
      <c r="L4066" s="2"/>
      <c r="M4066" s="1"/>
    </row>
    <row r="4067" spans="1:13" x14ac:dyDescent="0.2">
      <c r="A4067" s="1"/>
      <c r="B4067" s="1"/>
      <c r="C4067" s="16"/>
      <c r="D4067" s="1"/>
      <c r="E4067" s="1"/>
      <c r="F4067" s="1"/>
      <c r="G4067" s="1"/>
      <c r="H4067" s="11"/>
      <c r="I4067" s="11"/>
      <c r="J4067" s="11"/>
      <c r="K4067" s="2"/>
      <c r="L4067" s="2"/>
      <c r="M4067" s="1"/>
    </row>
    <row r="4068" spans="1:13" x14ac:dyDescent="0.2">
      <c r="A4068" s="1"/>
      <c r="B4068" s="1"/>
      <c r="C4068" s="16"/>
      <c r="D4068" s="1"/>
      <c r="E4068" s="1"/>
      <c r="F4068" s="1"/>
      <c r="G4068" s="1"/>
      <c r="H4068" s="11"/>
      <c r="I4068" s="11"/>
      <c r="J4068" s="11"/>
      <c r="K4068" s="2"/>
      <c r="L4068" s="2"/>
      <c r="M4068" s="1"/>
    </row>
    <row r="4069" spans="1:13" x14ac:dyDescent="0.2">
      <c r="A4069" s="1"/>
      <c r="B4069" s="1"/>
      <c r="C4069" s="16"/>
      <c r="D4069" s="1"/>
      <c r="E4069" s="1"/>
      <c r="F4069" s="1"/>
      <c r="G4069" s="1"/>
      <c r="H4069" s="11"/>
      <c r="I4069" s="11"/>
      <c r="J4069" s="11"/>
      <c r="K4069" s="2"/>
      <c r="L4069" s="2"/>
      <c r="M4069" s="1"/>
    </row>
    <row r="4070" spans="1:13" x14ac:dyDescent="0.2">
      <c r="A4070" s="1"/>
      <c r="B4070" s="1"/>
      <c r="C4070" s="16"/>
      <c r="D4070" s="1"/>
      <c r="E4070" s="1"/>
      <c r="F4070" s="1"/>
      <c r="G4070" s="1"/>
      <c r="H4070" s="11"/>
      <c r="I4070" s="11"/>
      <c r="J4070" s="11"/>
      <c r="K4070" s="2"/>
      <c r="L4070" s="2"/>
      <c r="M4070" s="1"/>
    </row>
    <row r="4071" spans="1:13" x14ac:dyDescent="0.2">
      <c r="A4071" s="1"/>
      <c r="B4071" s="1"/>
      <c r="C4071" s="16"/>
      <c r="D4071" s="1"/>
      <c r="E4071" s="1"/>
      <c r="F4071" s="1"/>
      <c r="G4071" s="1"/>
      <c r="H4071" s="11"/>
      <c r="I4071" s="11"/>
      <c r="J4071" s="11"/>
      <c r="K4071" s="2"/>
      <c r="L4071" s="2"/>
      <c r="M4071" s="1"/>
    </row>
    <row r="4072" spans="1:13" x14ac:dyDescent="0.2">
      <c r="A4072" s="1"/>
      <c r="B4072" s="1"/>
      <c r="C4072" s="16"/>
      <c r="D4072" s="1"/>
      <c r="E4072" s="1"/>
      <c r="F4072" s="1"/>
      <c r="G4072" s="1"/>
      <c r="H4072" s="11"/>
      <c r="I4072" s="11"/>
      <c r="J4072" s="11"/>
      <c r="K4072" s="2"/>
      <c r="L4072" s="2"/>
      <c r="M4072" s="1"/>
    </row>
    <row r="4073" spans="1:13" x14ac:dyDescent="0.2">
      <c r="A4073" s="1"/>
      <c r="B4073" s="1"/>
      <c r="C4073" s="16"/>
      <c r="D4073" s="1"/>
      <c r="E4073" s="1"/>
      <c r="F4073" s="1"/>
      <c r="G4073" s="1"/>
      <c r="H4073" s="11"/>
      <c r="I4073" s="11"/>
      <c r="J4073" s="11"/>
      <c r="K4073" s="2"/>
      <c r="L4073" s="2"/>
      <c r="M4073" s="1"/>
    </row>
    <row r="4074" spans="1:13" x14ac:dyDescent="0.2">
      <c r="A4074" s="1"/>
      <c r="B4074" s="1"/>
      <c r="C4074" s="16"/>
      <c r="D4074" s="1"/>
      <c r="E4074" s="1"/>
      <c r="F4074" s="1"/>
      <c r="G4074" s="1"/>
      <c r="H4074" s="11"/>
      <c r="I4074" s="11"/>
      <c r="J4074" s="11"/>
      <c r="K4074" s="2"/>
      <c r="L4074" s="2"/>
      <c r="M4074" s="1"/>
    </row>
    <row r="4075" spans="1:13" x14ac:dyDescent="0.2">
      <c r="A4075" s="1"/>
      <c r="B4075" s="1"/>
      <c r="C4075" s="16"/>
      <c r="D4075" s="1"/>
      <c r="E4075" s="1"/>
      <c r="F4075" s="1"/>
      <c r="G4075" s="1"/>
      <c r="H4075" s="11"/>
      <c r="I4075" s="11"/>
      <c r="J4075" s="11"/>
      <c r="K4075" s="2"/>
      <c r="L4075" s="2"/>
      <c r="M4075" s="1"/>
    </row>
    <row r="4076" spans="1:13" x14ac:dyDescent="0.2">
      <c r="A4076" s="1"/>
      <c r="B4076" s="1"/>
      <c r="C4076" s="16"/>
      <c r="D4076" s="1"/>
      <c r="E4076" s="1"/>
      <c r="F4076" s="1"/>
      <c r="G4076" s="1"/>
      <c r="H4076" s="11"/>
      <c r="I4076" s="11"/>
      <c r="J4076" s="11"/>
      <c r="K4076" s="2"/>
      <c r="L4076" s="2"/>
      <c r="M4076" s="1"/>
    </row>
    <row r="4077" spans="1:13" x14ac:dyDescent="0.2">
      <c r="A4077" s="1"/>
      <c r="B4077" s="1"/>
      <c r="C4077" s="16"/>
      <c r="D4077" s="1"/>
      <c r="E4077" s="1"/>
      <c r="F4077" s="1"/>
      <c r="G4077" s="1"/>
      <c r="H4077" s="11"/>
      <c r="I4077" s="11"/>
      <c r="J4077" s="11"/>
      <c r="K4077" s="2"/>
      <c r="L4077" s="2"/>
      <c r="M4077" s="1"/>
    </row>
    <row r="4078" spans="1:13" x14ac:dyDescent="0.2">
      <c r="A4078" s="1"/>
      <c r="B4078" s="1"/>
      <c r="C4078" s="16"/>
      <c r="D4078" s="1"/>
      <c r="E4078" s="1"/>
      <c r="F4078" s="1"/>
      <c r="G4078" s="1"/>
      <c r="H4078" s="11"/>
      <c r="I4078" s="11"/>
      <c r="J4078" s="11"/>
      <c r="K4078" s="2"/>
      <c r="L4078" s="2"/>
      <c r="M4078" s="1"/>
    </row>
    <row r="4079" spans="1:13" x14ac:dyDescent="0.2">
      <c r="A4079" s="1"/>
      <c r="B4079" s="1"/>
      <c r="C4079" s="16"/>
      <c r="D4079" s="1"/>
      <c r="E4079" s="1"/>
      <c r="F4079" s="1"/>
      <c r="G4079" s="1"/>
      <c r="H4079" s="11"/>
      <c r="I4079" s="11"/>
      <c r="J4079" s="11"/>
      <c r="K4079" s="2"/>
      <c r="L4079" s="2"/>
      <c r="M4079" s="1"/>
    </row>
    <row r="4080" spans="1:13" x14ac:dyDescent="0.2">
      <c r="A4080" s="1"/>
      <c r="B4080" s="1"/>
      <c r="C4080" s="16"/>
      <c r="D4080" s="1"/>
      <c r="E4080" s="1"/>
      <c r="F4080" s="1"/>
      <c r="G4080" s="1"/>
      <c r="H4080" s="11"/>
      <c r="I4080" s="11"/>
      <c r="J4080" s="11"/>
      <c r="K4080" s="2"/>
      <c r="L4080" s="2"/>
      <c r="M4080" s="1"/>
    </row>
    <row r="4081" spans="1:13" x14ac:dyDescent="0.2">
      <c r="A4081" s="1"/>
      <c r="B4081" s="1"/>
      <c r="C4081" s="16"/>
      <c r="D4081" s="1"/>
      <c r="E4081" s="1"/>
      <c r="F4081" s="1"/>
      <c r="G4081" s="1"/>
      <c r="H4081" s="11"/>
      <c r="I4081" s="11"/>
      <c r="J4081" s="11"/>
      <c r="K4081" s="2"/>
      <c r="L4081" s="2"/>
      <c r="M4081" s="1"/>
    </row>
    <row r="4082" spans="1:13" x14ac:dyDescent="0.2">
      <c r="A4082" s="1"/>
      <c r="B4082" s="1"/>
      <c r="C4082" s="16"/>
      <c r="D4082" s="1"/>
      <c r="E4082" s="1"/>
      <c r="F4082" s="1"/>
      <c r="G4082" s="1"/>
      <c r="H4082" s="11"/>
      <c r="I4082" s="11"/>
      <c r="J4082" s="11"/>
      <c r="K4082" s="2"/>
      <c r="L4082" s="2"/>
      <c r="M4082" s="1"/>
    </row>
    <row r="4083" spans="1:13" x14ac:dyDescent="0.2">
      <c r="A4083" s="1"/>
      <c r="B4083" s="1"/>
      <c r="C4083" s="16"/>
      <c r="D4083" s="1"/>
      <c r="E4083" s="1"/>
      <c r="F4083" s="1"/>
      <c r="G4083" s="1"/>
      <c r="H4083" s="11"/>
      <c r="I4083" s="11"/>
      <c r="J4083" s="11"/>
      <c r="K4083" s="2"/>
      <c r="L4083" s="2"/>
      <c r="M4083" s="1"/>
    </row>
    <row r="4084" spans="1:13" x14ac:dyDescent="0.2">
      <c r="A4084" s="1"/>
      <c r="B4084" s="1"/>
      <c r="C4084" s="16"/>
      <c r="D4084" s="1"/>
      <c r="E4084" s="1"/>
      <c r="F4084" s="1"/>
      <c r="G4084" s="1"/>
      <c r="H4084" s="11"/>
      <c r="I4084" s="11"/>
      <c r="J4084" s="11"/>
      <c r="K4084" s="2"/>
      <c r="L4084" s="2"/>
      <c r="M4084" s="1"/>
    </row>
    <row r="4085" spans="1:13" x14ac:dyDescent="0.2">
      <c r="A4085" s="1"/>
      <c r="B4085" s="1"/>
      <c r="C4085" s="16"/>
      <c r="D4085" s="1"/>
      <c r="E4085" s="1"/>
      <c r="F4085" s="1"/>
      <c r="G4085" s="1"/>
      <c r="H4085" s="11"/>
      <c r="I4085" s="11"/>
      <c r="J4085" s="11"/>
      <c r="K4085" s="2"/>
      <c r="L4085" s="2"/>
      <c r="M4085" s="1"/>
    </row>
    <row r="4086" spans="1:13" x14ac:dyDescent="0.2">
      <c r="A4086" s="1"/>
      <c r="B4086" s="1"/>
      <c r="C4086" s="16"/>
      <c r="D4086" s="1"/>
      <c r="E4086" s="1"/>
      <c r="F4086" s="1"/>
      <c r="G4086" s="1"/>
      <c r="H4086" s="11"/>
      <c r="I4086" s="11"/>
      <c r="J4086" s="11"/>
      <c r="K4086" s="2"/>
      <c r="L4086" s="2"/>
      <c r="M4086" s="1"/>
    </row>
    <row r="4087" spans="1:13" x14ac:dyDescent="0.2">
      <c r="A4087" s="1"/>
      <c r="B4087" s="1"/>
      <c r="C4087" s="16"/>
      <c r="D4087" s="1"/>
      <c r="E4087" s="1"/>
      <c r="F4087" s="1"/>
      <c r="G4087" s="1"/>
      <c r="H4087" s="11"/>
      <c r="I4087" s="11"/>
      <c r="J4087" s="11"/>
      <c r="K4087" s="2"/>
      <c r="L4087" s="2"/>
      <c r="M4087" s="1"/>
    </row>
    <row r="4088" spans="1:13" x14ac:dyDescent="0.2">
      <c r="A4088" s="1"/>
      <c r="B4088" s="1"/>
      <c r="C4088" s="16"/>
      <c r="D4088" s="1"/>
      <c r="E4088" s="1"/>
      <c r="F4088" s="1"/>
      <c r="G4088" s="1"/>
      <c r="H4088" s="11"/>
      <c r="I4088" s="11"/>
      <c r="J4088" s="11"/>
      <c r="K4088" s="2"/>
      <c r="L4088" s="2"/>
      <c r="M4088" s="1"/>
    </row>
    <row r="4089" spans="1:13" x14ac:dyDescent="0.2">
      <c r="A4089" s="1"/>
      <c r="B4089" s="1"/>
      <c r="C4089" s="16"/>
      <c r="D4089" s="1"/>
      <c r="E4089" s="1"/>
      <c r="F4089" s="1"/>
      <c r="G4089" s="1"/>
      <c r="H4089" s="11"/>
      <c r="I4089" s="11"/>
      <c r="J4089" s="11"/>
      <c r="K4089" s="2"/>
      <c r="L4089" s="2"/>
      <c r="M4089" s="1"/>
    </row>
    <row r="4090" spans="1:13" x14ac:dyDescent="0.2">
      <c r="A4090" s="1"/>
      <c r="B4090" s="1"/>
      <c r="C4090" s="16"/>
      <c r="D4090" s="1"/>
      <c r="E4090" s="1"/>
      <c r="F4090" s="1"/>
      <c r="G4090" s="1"/>
      <c r="H4090" s="11"/>
      <c r="I4090" s="11"/>
      <c r="J4090" s="11"/>
      <c r="K4090" s="2"/>
      <c r="L4090" s="2"/>
      <c r="M4090" s="1"/>
    </row>
    <row r="4091" spans="1:13" x14ac:dyDescent="0.2">
      <c r="A4091" s="1"/>
      <c r="B4091" s="1"/>
      <c r="C4091" s="16"/>
      <c r="D4091" s="1"/>
      <c r="E4091" s="1"/>
      <c r="F4091" s="1"/>
      <c r="G4091" s="1"/>
      <c r="H4091" s="11"/>
      <c r="I4091" s="11"/>
      <c r="J4091" s="11"/>
      <c r="K4091" s="2"/>
      <c r="L4091" s="2"/>
      <c r="M4091" s="1"/>
    </row>
    <row r="4092" spans="1:13" x14ac:dyDescent="0.2">
      <c r="A4092" s="1"/>
      <c r="B4092" s="1"/>
      <c r="C4092" s="16"/>
      <c r="D4092" s="1"/>
      <c r="E4092" s="1"/>
      <c r="F4092" s="1"/>
      <c r="G4092" s="1"/>
      <c r="H4092" s="11"/>
      <c r="I4092" s="11"/>
      <c r="J4092" s="11"/>
      <c r="K4092" s="2"/>
      <c r="L4092" s="2"/>
      <c r="M4092" s="1"/>
    </row>
    <row r="4093" spans="1:13" x14ac:dyDescent="0.2">
      <c r="A4093" s="1"/>
      <c r="B4093" s="1"/>
      <c r="C4093" s="16"/>
      <c r="D4093" s="1"/>
      <c r="E4093" s="1"/>
      <c r="F4093" s="1"/>
      <c r="G4093" s="1"/>
      <c r="H4093" s="11"/>
      <c r="I4093" s="11"/>
      <c r="J4093" s="11"/>
      <c r="K4093" s="2"/>
      <c r="L4093" s="2"/>
      <c r="M4093" s="1"/>
    </row>
    <row r="4094" spans="1:13" x14ac:dyDescent="0.2">
      <c r="A4094" s="1"/>
      <c r="B4094" s="1"/>
      <c r="C4094" s="16"/>
      <c r="D4094" s="1"/>
      <c r="E4094" s="1"/>
      <c r="F4094" s="1"/>
      <c r="G4094" s="1"/>
      <c r="H4094" s="11"/>
      <c r="I4094" s="11"/>
      <c r="J4094" s="11"/>
      <c r="K4094" s="2"/>
      <c r="L4094" s="2"/>
      <c r="M4094" s="1"/>
    </row>
    <row r="4095" spans="1:13" x14ac:dyDescent="0.2">
      <c r="A4095" s="1"/>
      <c r="B4095" s="1"/>
      <c r="C4095" s="16"/>
      <c r="D4095" s="1"/>
      <c r="E4095" s="1"/>
      <c r="F4095" s="1"/>
      <c r="G4095" s="1"/>
      <c r="H4095" s="11"/>
      <c r="I4095" s="11"/>
      <c r="J4095" s="11"/>
      <c r="K4095" s="2"/>
      <c r="L4095" s="2"/>
      <c r="M4095" s="1"/>
    </row>
    <row r="4096" spans="1:13" x14ac:dyDescent="0.2">
      <c r="A4096" s="1"/>
      <c r="B4096" s="1"/>
      <c r="C4096" s="16"/>
      <c r="D4096" s="1"/>
      <c r="E4096" s="1"/>
      <c r="F4096" s="1"/>
      <c r="G4096" s="1"/>
      <c r="H4096" s="11"/>
      <c r="I4096" s="11"/>
      <c r="J4096" s="11"/>
      <c r="K4096" s="2"/>
      <c r="L4096" s="2"/>
      <c r="M4096" s="1"/>
    </row>
    <row r="4097" spans="1:13" x14ac:dyDescent="0.2">
      <c r="A4097" s="1"/>
      <c r="B4097" s="1"/>
      <c r="C4097" s="16"/>
      <c r="D4097" s="1"/>
      <c r="E4097" s="1"/>
      <c r="F4097" s="1"/>
      <c r="G4097" s="1"/>
      <c r="H4097" s="11"/>
      <c r="I4097" s="11"/>
      <c r="J4097" s="11"/>
      <c r="K4097" s="2"/>
      <c r="L4097" s="2"/>
      <c r="M4097" s="1"/>
    </row>
    <row r="4098" spans="1:13" x14ac:dyDescent="0.2">
      <c r="A4098" s="1"/>
      <c r="B4098" s="1"/>
      <c r="C4098" s="16"/>
      <c r="D4098" s="1"/>
      <c r="E4098" s="1"/>
      <c r="F4098" s="1"/>
      <c r="G4098" s="1"/>
      <c r="H4098" s="11"/>
      <c r="I4098" s="11"/>
      <c r="J4098" s="11"/>
      <c r="K4098" s="2"/>
      <c r="L4098" s="2"/>
      <c r="M4098" s="1"/>
    </row>
    <row r="4099" spans="1:13" x14ac:dyDescent="0.2">
      <c r="A4099" s="1"/>
      <c r="B4099" s="1"/>
      <c r="C4099" s="16"/>
      <c r="D4099" s="1"/>
      <c r="E4099" s="1"/>
      <c r="F4099" s="1"/>
      <c r="G4099" s="1"/>
      <c r="H4099" s="11"/>
      <c r="I4099" s="11"/>
      <c r="J4099" s="11"/>
      <c r="K4099" s="2"/>
      <c r="L4099" s="2"/>
      <c r="M4099" s="1"/>
    </row>
    <row r="4100" spans="1:13" x14ac:dyDescent="0.2">
      <c r="A4100" s="1"/>
      <c r="B4100" s="1"/>
      <c r="C4100" s="16"/>
      <c r="D4100" s="1"/>
      <c r="E4100" s="1"/>
      <c r="F4100" s="1"/>
      <c r="G4100" s="1"/>
      <c r="H4100" s="11"/>
      <c r="I4100" s="11"/>
      <c r="J4100" s="11"/>
      <c r="K4100" s="2"/>
      <c r="L4100" s="2"/>
      <c r="M4100" s="1"/>
    </row>
    <row r="4101" spans="1:13" x14ac:dyDescent="0.2">
      <c r="A4101" s="1"/>
      <c r="B4101" s="1"/>
      <c r="C4101" s="16"/>
      <c r="D4101" s="1"/>
      <c r="E4101" s="1"/>
      <c r="F4101" s="1"/>
      <c r="G4101" s="1"/>
      <c r="H4101" s="11"/>
      <c r="I4101" s="11"/>
      <c r="J4101" s="11"/>
      <c r="K4101" s="2"/>
      <c r="L4101" s="2"/>
      <c r="M4101" s="1"/>
    </row>
    <row r="4102" spans="1:13" x14ac:dyDescent="0.2">
      <c r="A4102" s="1"/>
      <c r="B4102" s="1"/>
      <c r="C4102" s="16"/>
      <c r="D4102" s="1"/>
      <c r="E4102" s="1"/>
      <c r="F4102" s="1"/>
      <c r="G4102" s="1"/>
      <c r="H4102" s="11"/>
      <c r="I4102" s="11"/>
      <c r="J4102" s="11"/>
      <c r="K4102" s="2"/>
      <c r="L4102" s="2"/>
      <c r="M4102" s="1"/>
    </row>
    <row r="4103" spans="1:13" x14ac:dyDescent="0.2">
      <c r="A4103" s="1"/>
      <c r="B4103" s="1"/>
      <c r="C4103" s="16"/>
      <c r="D4103" s="1"/>
      <c r="E4103" s="1"/>
      <c r="F4103" s="1"/>
      <c r="G4103" s="1"/>
      <c r="H4103" s="11"/>
      <c r="I4103" s="11"/>
      <c r="J4103" s="11"/>
      <c r="K4103" s="2"/>
      <c r="L4103" s="2"/>
      <c r="M4103" s="1"/>
    </row>
    <row r="4104" spans="1:13" x14ac:dyDescent="0.2">
      <c r="A4104" s="1"/>
      <c r="B4104" s="1"/>
      <c r="C4104" s="16"/>
      <c r="D4104" s="1"/>
      <c r="E4104" s="1"/>
      <c r="F4104" s="1"/>
      <c r="G4104" s="1"/>
      <c r="H4104" s="11"/>
      <c r="I4104" s="11"/>
      <c r="J4104" s="11"/>
      <c r="K4104" s="2"/>
      <c r="L4104" s="2"/>
      <c r="M4104" s="1"/>
    </row>
    <row r="4105" spans="1:13" x14ac:dyDescent="0.2">
      <c r="A4105" s="1"/>
      <c r="B4105" s="1"/>
      <c r="C4105" s="16"/>
      <c r="D4105" s="1"/>
      <c r="E4105" s="1"/>
      <c r="F4105" s="1"/>
      <c r="G4105" s="1"/>
      <c r="H4105" s="11"/>
      <c r="I4105" s="11"/>
      <c r="J4105" s="11"/>
      <c r="K4105" s="2"/>
      <c r="L4105" s="2"/>
      <c r="M4105" s="1"/>
    </row>
    <row r="4106" spans="1:13" x14ac:dyDescent="0.2">
      <c r="A4106" s="1"/>
      <c r="B4106" s="1"/>
      <c r="C4106" s="16"/>
      <c r="D4106" s="1"/>
      <c r="E4106" s="1"/>
      <c r="F4106" s="1"/>
      <c r="G4106" s="1"/>
      <c r="H4106" s="11"/>
      <c r="I4106" s="11"/>
      <c r="J4106" s="11"/>
      <c r="K4106" s="2"/>
      <c r="L4106" s="2"/>
      <c r="M4106" s="1"/>
    </row>
    <row r="4107" spans="1:13" x14ac:dyDescent="0.2">
      <c r="A4107" s="1"/>
      <c r="B4107" s="1"/>
      <c r="C4107" s="16"/>
      <c r="D4107" s="1"/>
      <c r="E4107" s="1"/>
      <c r="F4107" s="1"/>
      <c r="G4107" s="1"/>
      <c r="H4107" s="11"/>
      <c r="I4107" s="11"/>
      <c r="J4107" s="11"/>
      <c r="K4107" s="2"/>
      <c r="L4107" s="2"/>
      <c r="M4107" s="1"/>
    </row>
    <row r="4108" spans="1:13" x14ac:dyDescent="0.2">
      <c r="A4108" s="1"/>
      <c r="B4108" s="1"/>
      <c r="C4108" s="16"/>
      <c r="D4108" s="1"/>
      <c r="E4108" s="1"/>
      <c r="F4108" s="1"/>
      <c r="G4108" s="1"/>
      <c r="H4108" s="11"/>
      <c r="I4108" s="11"/>
      <c r="J4108" s="11"/>
      <c r="K4108" s="2"/>
      <c r="L4108" s="2"/>
      <c r="M4108" s="1"/>
    </row>
    <row r="4109" spans="1:13" x14ac:dyDescent="0.2">
      <c r="A4109" s="1"/>
      <c r="B4109" s="1"/>
      <c r="C4109" s="16"/>
      <c r="D4109" s="1"/>
      <c r="E4109" s="1"/>
      <c r="F4109" s="1"/>
      <c r="G4109" s="1"/>
      <c r="H4109" s="11"/>
      <c r="I4109" s="11"/>
      <c r="J4109" s="11"/>
      <c r="K4109" s="2"/>
      <c r="L4109" s="2"/>
      <c r="M4109" s="1"/>
    </row>
    <row r="4110" spans="1:13" x14ac:dyDescent="0.2">
      <c r="A4110" s="1"/>
      <c r="B4110" s="1"/>
      <c r="C4110" s="16"/>
      <c r="D4110" s="1"/>
      <c r="E4110" s="1"/>
      <c r="F4110" s="1"/>
      <c r="G4110" s="1"/>
      <c r="H4110" s="11"/>
      <c r="I4110" s="11"/>
      <c r="J4110" s="11"/>
      <c r="K4110" s="2"/>
      <c r="L4110" s="2"/>
      <c r="M4110" s="1"/>
    </row>
    <row r="4111" spans="1:13" x14ac:dyDescent="0.2">
      <c r="A4111" s="1"/>
      <c r="B4111" s="1"/>
      <c r="C4111" s="16"/>
      <c r="D4111" s="1"/>
      <c r="E4111" s="1"/>
      <c r="F4111" s="1"/>
      <c r="G4111" s="1"/>
      <c r="H4111" s="11"/>
      <c r="I4111" s="11"/>
      <c r="J4111" s="11"/>
      <c r="K4111" s="2"/>
      <c r="L4111" s="2"/>
      <c r="M4111" s="1"/>
    </row>
    <row r="4112" spans="1:13" x14ac:dyDescent="0.2">
      <c r="A4112" s="1"/>
      <c r="B4112" s="1"/>
      <c r="C4112" s="16"/>
      <c r="D4112" s="1"/>
      <c r="E4112" s="1"/>
      <c r="F4112" s="1"/>
      <c r="G4112" s="1"/>
      <c r="H4112" s="11"/>
      <c r="I4112" s="11"/>
      <c r="J4112" s="11"/>
      <c r="K4112" s="2"/>
      <c r="L4112" s="2"/>
      <c r="M4112" s="1"/>
    </row>
    <row r="4113" spans="1:13" x14ac:dyDescent="0.2">
      <c r="A4113" s="1"/>
      <c r="B4113" s="1"/>
      <c r="C4113" s="16"/>
      <c r="D4113" s="1"/>
      <c r="E4113" s="1"/>
      <c r="F4113" s="1"/>
      <c r="G4113" s="1"/>
      <c r="H4113" s="11"/>
      <c r="I4113" s="11"/>
      <c r="J4113" s="11"/>
      <c r="K4113" s="2"/>
      <c r="L4113" s="2"/>
      <c r="M4113" s="1"/>
    </row>
    <row r="4114" spans="1:13" x14ac:dyDescent="0.2">
      <c r="A4114" s="1"/>
      <c r="B4114" s="1"/>
      <c r="C4114" s="16"/>
      <c r="D4114" s="1"/>
      <c r="E4114" s="1"/>
      <c r="F4114" s="1"/>
      <c r="G4114" s="1"/>
      <c r="H4114" s="11"/>
      <c r="I4114" s="11"/>
      <c r="J4114" s="11"/>
      <c r="K4114" s="2"/>
      <c r="L4114" s="2"/>
      <c r="M4114" s="1"/>
    </row>
    <row r="4115" spans="1:13" x14ac:dyDescent="0.2">
      <c r="A4115" s="1"/>
      <c r="B4115" s="1"/>
      <c r="C4115" s="16"/>
      <c r="D4115" s="1"/>
      <c r="E4115" s="1"/>
      <c r="F4115" s="1"/>
      <c r="G4115" s="1"/>
      <c r="H4115" s="11"/>
      <c r="I4115" s="11"/>
      <c r="J4115" s="11"/>
      <c r="K4115" s="2"/>
      <c r="L4115" s="2"/>
      <c r="M4115" s="1"/>
    </row>
    <row r="4116" spans="1:13" x14ac:dyDescent="0.2">
      <c r="A4116" s="1"/>
      <c r="B4116" s="1"/>
      <c r="C4116" s="16"/>
      <c r="D4116" s="1"/>
      <c r="E4116" s="1"/>
      <c r="F4116" s="1"/>
      <c r="G4116" s="1"/>
      <c r="H4116" s="11"/>
      <c r="I4116" s="11"/>
      <c r="J4116" s="11"/>
      <c r="K4116" s="2"/>
      <c r="L4116" s="2"/>
      <c r="M4116" s="1"/>
    </row>
    <row r="4117" spans="1:13" x14ac:dyDescent="0.2">
      <c r="A4117" s="1"/>
      <c r="B4117" s="1"/>
      <c r="C4117" s="16"/>
      <c r="D4117" s="1"/>
      <c r="E4117" s="1"/>
      <c r="F4117" s="1"/>
      <c r="G4117" s="1"/>
      <c r="H4117" s="11"/>
      <c r="I4117" s="11"/>
      <c r="J4117" s="11"/>
      <c r="K4117" s="2"/>
      <c r="L4117" s="2"/>
      <c r="M4117" s="1"/>
    </row>
    <row r="4118" spans="1:13" x14ac:dyDescent="0.2">
      <c r="A4118" s="1"/>
      <c r="B4118" s="1"/>
      <c r="C4118" s="16"/>
      <c r="D4118" s="1"/>
      <c r="E4118" s="1"/>
      <c r="F4118" s="1"/>
      <c r="G4118" s="1"/>
      <c r="H4118" s="11"/>
      <c r="I4118" s="11"/>
      <c r="J4118" s="11"/>
      <c r="K4118" s="2"/>
      <c r="L4118" s="2"/>
      <c r="M4118" s="1"/>
    </row>
    <row r="4119" spans="1:13" x14ac:dyDescent="0.2">
      <c r="A4119" s="1"/>
      <c r="B4119" s="1"/>
      <c r="C4119" s="16"/>
      <c r="D4119" s="1"/>
      <c r="E4119" s="1"/>
      <c r="F4119" s="1"/>
      <c r="G4119" s="1"/>
      <c r="H4119" s="11"/>
      <c r="I4119" s="11"/>
      <c r="J4119" s="11"/>
      <c r="K4119" s="2"/>
      <c r="L4119" s="2"/>
      <c r="M4119" s="1"/>
    </row>
    <row r="4120" spans="1:13" x14ac:dyDescent="0.2">
      <c r="A4120" s="1"/>
      <c r="B4120" s="1"/>
      <c r="C4120" s="16"/>
      <c r="D4120" s="1"/>
      <c r="E4120" s="1"/>
      <c r="F4120" s="1"/>
      <c r="G4120" s="1"/>
      <c r="H4120" s="11"/>
      <c r="I4120" s="11"/>
      <c r="J4120" s="11"/>
      <c r="K4120" s="2"/>
      <c r="L4120" s="2"/>
      <c r="M4120" s="1"/>
    </row>
    <row r="4121" spans="1:13" x14ac:dyDescent="0.2">
      <c r="A4121" s="1"/>
      <c r="B4121" s="1"/>
      <c r="C4121" s="16"/>
      <c r="D4121" s="1"/>
      <c r="E4121" s="1"/>
      <c r="F4121" s="1"/>
      <c r="G4121" s="1"/>
      <c r="H4121" s="11"/>
      <c r="I4121" s="11"/>
      <c r="J4121" s="11"/>
      <c r="K4121" s="2"/>
      <c r="L4121" s="2"/>
      <c r="M4121" s="1"/>
    </row>
    <row r="4122" spans="1:13" x14ac:dyDescent="0.2">
      <c r="A4122" s="1"/>
      <c r="B4122" s="1"/>
      <c r="C4122" s="16"/>
      <c r="D4122" s="1"/>
      <c r="E4122" s="1"/>
      <c r="F4122" s="1"/>
      <c r="G4122" s="1"/>
      <c r="H4122" s="11"/>
      <c r="I4122" s="11"/>
      <c r="J4122" s="11"/>
      <c r="K4122" s="2"/>
      <c r="L4122" s="2"/>
      <c r="M4122" s="1"/>
    </row>
    <row r="4123" spans="1:13" x14ac:dyDescent="0.2">
      <c r="A4123" s="1"/>
      <c r="B4123" s="1"/>
      <c r="C4123" s="16"/>
      <c r="D4123" s="1"/>
      <c r="E4123" s="1"/>
      <c r="F4123" s="1"/>
      <c r="G4123" s="1"/>
      <c r="H4123" s="11"/>
      <c r="I4123" s="11"/>
      <c r="J4123" s="11"/>
      <c r="K4123" s="2"/>
      <c r="L4123" s="2"/>
      <c r="M4123" s="1"/>
    </row>
    <row r="4124" spans="1:13" x14ac:dyDescent="0.2">
      <c r="A4124" s="1"/>
      <c r="B4124" s="1"/>
      <c r="C4124" s="16"/>
      <c r="D4124" s="1"/>
      <c r="E4124" s="1"/>
      <c r="F4124" s="1"/>
      <c r="G4124" s="1"/>
      <c r="H4124" s="11"/>
      <c r="I4124" s="11"/>
      <c r="J4124" s="11"/>
      <c r="K4124" s="2"/>
      <c r="L4124" s="2"/>
      <c r="M4124" s="1"/>
    </row>
    <row r="4125" spans="1:13" x14ac:dyDescent="0.2">
      <c r="A4125" s="1"/>
      <c r="B4125" s="1"/>
      <c r="C4125" s="16"/>
      <c r="D4125" s="1"/>
      <c r="E4125" s="1"/>
      <c r="F4125" s="1"/>
      <c r="G4125" s="1"/>
      <c r="H4125" s="11"/>
      <c r="I4125" s="11"/>
      <c r="J4125" s="11"/>
      <c r="K4125" s="2"/>
      <c r="L4125" s="2"/>
      <c r="M4125" s="1"/>
    </row>
    <row r="4126" spans="1:13" x14ac:dyDescent="0.2">
      <c r="A4126" s="1"/>
      <c r="B4126" s="1"/>
      <c r="C4126" s="16"/>
      <c r="D4126" s="1"/>
      <c r="E4126" s="1"/>
      <c r="F4126" s="1"/>
      <c r="G4126" s="1"/>
      <c r="H4126" s="11"/>
      <c r="I4126" s="11"/>
      <c r="J4126" s="11"/>
      <c r="K4126" s="2"/>
      <c r="L4126" s="2"/>
      <c r="M4126" s="1"/>
    </row>
    <row r="4127" spans="1:13" x14ac:dyDescent="0.2">
      <c r="A4127" s="1"/>
      <c r="B4127" s="1"/>
      <c r="C4127" s="16"/>
      <c r="D4127" s="1"/>
      <c r="E4127" s="1"/>
      <c r="F4127" s="1"/>
      <c r="G4127" s="1"/>
      <c r="H4127" s="11"/>
      <c r="I4127" s="11"/>
      <c r="J4127" s="11"/>
      <c r="K4127" s="2"/>
      <c r="L4127" s="2"/>
      <c r="M4127" s="1"/>
    </row>
    <row r="4128" spans="1:13" x14ac:dyDescent="0.2">
      <c r="A4128" s="1"/>
      <c r="B4128" s="1"/>
      <c r="C4128" s="16"/>
      <c r="D4128" s="1"/>
      <c r="E4128" s="1"/>
      <c r="F4128" s="1"/>
      <c r="G4128" s="1"/>
      <c r="H4128" s="11"/>
      <c r="I4128" s="11"/>
      <c r="J4128" s="11"/>
      <c r="K4128" s="2"/>
      <c r="L4128" s="2"/>
      <c r="M4128" s="1"/>
    </row>
    <row r="4129" spans="1:13" x14ac:dyDescent="0.2">
      <c r="A4129" s="1"/>
      <c r="B4129" s="1"/>
      <c r="C4129" s="16"/>
      <c r="D4129" s="1"/>
      <c r="E4129" s="1"/>
      <c r="F4129" s="1"/>
      <c r="G4129" s="1"/>
      <c r="H4129" s="11"/>
      <c r="I4129" s="11"/>
      <c r="J4129" s="11"/>
      <c r="K4129" s="2"/>
      <c r="L4129" s="2"/>
      <c r="M4129" s="1"/>
    </row>
    <row r="4130" spans="1:13" x14ac:dyDescent="0.2">
      <c r="A4130" s="1"/>
      <c r="B4130" s="1"/>
      <c r="C4130" s="16"/>
      <c r="D4130" s="1"/>
      <c r="E4130" s="1"/>
      <c r="F4130" s="1"/>
      <c r="G4130" s="1"/>
      <c r="H4130" s="11"/>
      <c r="I4130" s="11"/>
      <c r="J4130" s="11"/>
      <c r="K4130" s="2"/>
      <c r="L4130" s="2"/>
      <c r="M4130" s="1"/>
    </row>
    <row r="4131" spans="1:13" x14ac:dyDescent="0.2">
      <c r="A4131" s="1"/>
      <c r="B4131" s="1"/>
      <c r="C4131" s="16"/>
      <c r="D4131" s="1"/>
      <c r="E4131" s="1"/>
      <c r="F4131" s="1"/>
      <c r="G4131" s="1"/>
      <c r="H4131" s="11"/>
      <c r="I4131" s="11"/>
      <c r="J4131" s="11"/>
      <c r="K4131" s="2"/>
      <c r="L4131" s="2"/>
      <c r="M4131" s="1"/>
    </row>
    <row r="4132" spans="1:13" x14ac:dyDescent="0.2">
      <c r="A4132" s="1"/>
      <c r="B4132" s="1"/>
      <c r="C4132" s="16"/>
      <c r="D4132" s="1"/>
      <c r="E4132" s="1"/>
      <c r="F4132" s="1"/>
      <c r="G4132" s="1"/>
      <c r="H4132" s="11"/>
      <c r="I4132" s="11"/>
      <c r="J4132" s="11"/>
      <c r="K4132" s="2"/>
      <c r="L4132" s="2"/>
      <c r="M4132" s="1"/>
    </row>
    <row r="4133" spans="1:13" x14ac:dyDescent="0.2">
      <c r="A4133" s="1"/>
      <c r="B4133" s="1"/>
      <c r="C4133" s="16"/>
      <c r="D4133" s="1"/>
      <c r="E4133" s="1"/>
      <c r="F4133" s="1"/>
      <c r="G4133" s="1"/>
      <c r="H4133" s="11"/>
      <c r="I4133" s="11"/>
      <c r="J4133" s="11"/>
      <c r="K4133" s="2"/>
      <c r="L4133" s="2"/>
      <c r="M4133" s="1"/>
    </row>
    <row r="4134" spans="1:13" x14ac:dyDescent="0.2">
      <c r="A4134" s="1"/>
      <c r="B4134" s="1"/>
      <c r="C4134" s="16"/>
      <c r="D4134" s="1"/>
      <c r="E4134" s="1"/>
      <c r="F4134" s="1"/>
      <c r="G4134" s="1"/>
      <c r="H4134" s="11"/>
      <c r="I4134" s="11"/>
      <c r="J4134" s="11"/>
      <c r="K4134" s="2"/>
      <c r="L4134" s="2"/>
      <c r="M4134" s="1"/>
    </row>
    <row r="4135" spans="1:13" x14ac:dyDescent="0.2">
      <c r="A4135" s="1"/>
      <c r="B4135" s="1"/>
      <c r="C4135" s="16"/>
      <c r="D4135" s="1"/>
      <c r="E4135" s="1"/>
      <c r="F4135" s="1"/>
      <c r="G4135" s="1"/>
      <c r="H4135" s="11"/>
      <c r="I4135" s="11"/>
      <c r="J4135" s="11"/>
      <c r="K4135" s="2"/>
      <c r="L4135" s="2"/>
      <c r="M4135" s="1"/>
    </row>
    <row r="4136" spans="1:13" x14ac:dyDescent="0.2">
      <c r="A4136" s="1"/>
      <c r="B4136" s="1"/>
      <c r="C4136" s="16"/>
      <c r="D4136" s="1"/>
      <c r="E4136" s="1"/>
      <c r="F4136" s="1"/>
      <c r="G4136" s="1"/>
      <c r="H4136" s="11"/>
      <c r="I4136" s="11"/>
      <c r="J4136" s="11"/>
      <c r="K4136" s="2"/>
      <c r="L4136" s="2"/>
      <c r="M4136" s="1"/>
    </row>
    <row r="4137" spans="1:13" x14ac:dyDescent="0.2">
      <c r="A4137" s="1"/>
      <c r="B4137" s="1"/>
      <c r="C4137" s="16"/>
      <c r="D4137" s="1"/>
      <c r="E4137" s="1"/>
      <c r="F4137" s="1"/>
      <c r="G4137" s="1"/>
      <c r="H4137" s="11"/>
      <c r="I4137" s="11"/>
      <c r="J4137" s="11"/>
      <c r="K4137" s="2"/>
      <c r="L4137" s="2"/>
      <c r="M4137" s="1"/>
    </row>
    <row r="4138" spans="1:13" x14ac:dyDescent="0.2">
      <c r="A4138" s="1"/>
      <c r="B4138" s="1"/>
      <c r="C4138" s="16"/>
      <c r="D4138" s="1"/>
      <c r="E4138" s="1"/>
      <c r="F4138" s="1"/>
      <c r="G4138" s="1"/>
      <c r="H4138" s="11"/>
      <c r="I4138" s="11"/>
      <c r="J4138" s="11"/>
      <c r="K4138" s="2"/>
      <c r="L4138" s="2"/>
      <c r="M4138" s="1"/>
    </row>
    <row r="4139" spans="1:13" x14ac:dyDescent="0.2">
      <c r="A4139" s="1"/>
      <c r="B4139" s="1"/>
      <c r="C4139" s="16"/>
      <c r="D4139" s="1"/>
      <c r="E4139" s="1"/>
      <c r="F4139" s="1"/>
      <c r="G4139" s="1"/>
      <c r="H4139" s="11"/>
      <c r="I4139" s="11"/>
      <c r="J4139" s="11"/>
      <c r="K4139" s="2"/>
      <c r="L4139" s="2"/>
      <c r="M4139" s="1"/>
    </row>
    <row r="4140" spans="1:13" x14ac:dyDescent="0.2">
      <c r="A4140" s="1"/>
      <c r="B4140" s="1"/>
      <c r="C4140" s="16"/>
      <c r="D4140" s="1"/>
      <c r="E4140" s="1"/>
      <c r="F4140" s="1"/>
      <c r="G4140" s="1"/>
      <c r="H4140" s="11"/>
      <c r="I4140" s="11"/>
      <c r="J4140" s="11"/>
      <c r="K4140" s="2"/>
      <c r="L4140" s="2"/>
      <c r="M4140" s="1"/>
    </row>
    <row r="4141" spans="1:13" x14ac:dyDescent="0.2">
      <c r="A4141" s="1"/>
      <c r="B4141" s="1"/>
      <c r="C4141" s="16"/>
      <c r="D4141" s="1"/>
      <c r="E4141" s="1"/>
      <c r="F4141" s="1"/>
      <c r="G4141" s="1"/>
      <c r="H4141" s="11"/>
      <c r="I4141" s="11"/>
      <c r="J4141" s="11"/>
      <c r="K4141" s="2"/>
      <c r="L4141" s="2"/>
      <c r="M4141" s="1"/>
    </row>
    <row r="4142" spans="1:13" x14ac:dyDescent="0.2">
      <c r="A4142" s="1"/>
      <c r="B4142" s="1"/>
      <c r="C4142" s="16"/>
      <c r="D4142" s="1"/>
      <c r="E4142" s="1"/>
      <c r="F4142" s="1"/>
      <c r="G4142" s="1"/>
      <c r="H4142" s="11"/>
      <c r="I4142" s="11"/>
      <c r="J4142" s="11"/>
      <c r="K4142" s="2"/>
      <c r="L4142" s="2"/>
      <c r="M4142" s="1"/>
    </row>
    <row r="4143" spans="1:13" x14ac:dyDescent="0.2">
      <c r="A4143" s="1"/>
      <c r="B4143" s="1"/>
      <c r="C4143" s="16"/>
      <c r="D4143" s="1"/>
      <c r="E4143" s="1"/>
      <c r="F4143" s="1"/>
      <c r="G4143" s="1"/>
      <c r="H4143" s="11"/>
      <c r="I4143" s="11"/>
      <c r="J4143" s="11"/>
      <c r="K4143" s="2"/>
      <c r="L4143" s="2"/>
      <c r="M4143" s="1"/>
    </row>
    <row r="4144" spans="1:13" x14ac:dyDescent="0.2">
      <c r="A4144" s="1"/>
      <c r="B4144" s="1"/>
      <c r="C4144" s="16"/>
      <c r="D4144" s="1"/>
      <c r="E4144" s="1"/>
      <c r="F4144" s="1"/>
      <c r="G4144" s="1"/>
      <c r="H4144" s="11"/>
      <c r="I4144" s="11"/>
      <c r="J4144" s="11"/>
      <c r="K4144" s="2"/>
      <c r="L4144" s="2"/>
      <c r="M4144" s="1"/>
    </row>
    <row r="4145" spans="1:13" x14ac:dyDescent="0.2">
      <c r="A4145" s="1"/>
      <c r="B4145" s="1"/>
      <c r="C4145" s="16"/>
      <c r="D4145" s="1"/>
      <c r="E4145" s="1"/>
      <c r="F4145" s="1"/>
      <c r="G4145" s="1"/>
      <c r="H4145" s="11"/>
      <c r="I4145" s="11"/>
      <c r="J4145" s="11"/>
      <c r="K4145" s="2"/>
      <c r="L4145" s="2"/>
      <c r="M4145" s="1"/>
    </row>
    <row r="4146" spans="1:13" x14ac:dyDescent="0.2">
      <c r="A4146" s="1"/>
      <c r="B4146" s="1"/>
      <c r="C4146" s="16"/>
      <c r="D4146" s="1"/>
      <c r="E4146" s="1"/>
      <c r="F4146" s="1"/>
      <c r="G4146" s="1"/>
      <c r="H4146" s="11"/>
      <c r="I4146" s="11"/>
      <c r="J4146" s="11"/>
      <c r="K4146" s="2"/>
      <c r="L4146" s="2"/>
      <c r="M4146" s="1"/>
    </row>
    <row r="4147" spans="1:13" x14ac:dyDescent="0.2">
      <c r="A4147" s="1"/>
      <c r="B4147" s="1"/>
      <c r="C4147" s="16"/>
      <c r="D4147" s="1"/>
      <c r="E4147" s="1"/>
      <c r="F4147" s="1"/>
      <c r="G4147" s="1"/>
      <c r="H4147" s="11"/>
      <c r="I4147" s="11"/>
      <c r="J4147" s="11"/>
      <c r="K4147" s="2"/>
      <c r="L4147" s="2"/>
      <c r="M4147" s="1"/>
    </row>
    <row r="4148" spans="1:13" x14ac:dyDescent="0.2">
      <c r="A4148" s="1"/>
      <c r="B4148" s="1"/>
      <c r="C4148" s="16"/>
      <c r="D4148" s="1"/>
      <c r="E4148" s="1"/>
      <c r="F4148" s="1"/>
      <c r="G4148" s="1"/>
      <c r="H4148" s="11"/>
      <c r="I4148" s="11"/>
      <c r="J4148" s="11"/>
      <c r="K4148" s="2"/>
      <c r="L4148" s="2"/>
      <c r="M4148" s="1"/>
    </row>
    <row r="4149" spans="1:13" x14ac:dyDescent="0.2">
      <c r="A4149" s="1"/>
      <c r="B4149" s="1"/>
      <c r="C4149" s="16"/>
      <c r="D4149" s="1"/>
      <c r="E4149" s="1"/>
      <c r="F4149" s="1"/>
      <c r="G4149" s="1"/>
      <c r="H4149" s="11"/>
      <c r="I4149" s="11"/>
      <c r="J4149" s="11"/>
      <c r="K4149" s="2"/>
      <c r="L4149" s="2"/>
      <c r="M4149" s="1"/>
    </row>
    <row r="4150" spans="1:13" x14ac:dyDescent="0.2">
      <c r="A4150" s="1"/>
      <c r="B4150" s="1"/>
      <c r="C4150" s="16"/>
      <c r="D4150" s="1"/>
      <c r="E4150" s="1"/>
      <c r="F4150" s="1"/>
      <c r="G4150" s="1"/>
      <c r="H4150" s="11"/>
      <c r="I4150" s="11"/>
      <c r="J4150" s="11"/>
      <c r="K4150" s="2"/>
      <c r="L4150" s="2"/>
      <c r="M4150" s="1"/>
    </row>
    <row r="4151" spans="1:13" x14ac:dyDescent="0.2">
      <c r="A4151" s="1"/>
      <c r="B4151" s="1"/>
      <c r="C4151" s="16"/>
      <c r="D4151" s="1"/>
      <c r="E4151" s="1"/>
      <c r="F4151" s="1"/>
      <c r="G4151" s="1"/>
      <c r="H4151" s="11"/>
      <c r="I4151" s="11"/>
      <c r="J4151" s="11"/>
      <c r="K4151" s="2"/>
      <c r="L4151" s="2"/>
      <c r="M4151" s="1"/>
    </row>
    <row r="4152" spans="1:13" x14ac:dyDescent="0.2">
      <c r="A4152" s="1"/>
      <c r="B4152" s="1"/>
      <c r="C4152" s="16"/>
      <c r="D4152" s="1"/>
      <c r="E4152" s="1"/>
      <c r="F4152" s="1"/>
      <c r="G4152" s="1"/>
      <c r="H4152" s="11"/>
      <c r="I4152" s="11"/>
      <c r="J4152" s="11"/>
      <c r="K4152" s="2"/>
      <c r="L4152" s="2"/>
      <c r="M4152" s="1"/>
    </row>
    <row r="4153" spans="1:13" x14ac:dyDescent="0.2">
      <c r="A4153" s="1"/>
      <c r="B4153" s="1"/>
      <c r="C4153" s="16"/>
      <c r="D4153" s="1"/>
      <c r="E4153" s="1"/>
      <c r="F4153" s="1"/>
      <c r="G4153" s="1"/>
      <c r="H4153" s="11"/>
      <c r="I4153" s="11"/>
      <c r="J4153" s="11"/>
      <c r="K4153" s="2"/>
      <c r="L4153" s="2"/>
      <c r="M4153" s="1"/>
    </row>
    <row r="4154" spans="1:13" x14ac:dyDescent="0.2">
      <c r="A4154" s="1"/>
      <c r="B4154" s="1"/>
      <c r="C4154" s="16"/>
      <c r="D4154" s="1"/>
      <c r="E4154" s="1"/>
      <c r="F4154" s="1"/>
      <c r="G4154" s="1"/>
      <c r="H4154" s="11"/>
      <c r="I4154" s="11"/>
      <c r="J4154" s="11"/>
      <c r="K4154" s="2"/>
      <c r="L4154" s="2"/>
      <c r="M4154" s="1"/>
    </row>
    <row r="4155" spans="1:13" x14ac:dyDescent="0.2">
      <c r="A4155" s="1"/>
      <c r="B4155" s="1"/>
      <c r="C4155" s="16"/>
      <c r="D4155" s="1"/>
      <c r="E4155" s="1"/>
      <c r="F4155" s="1"/>
      <c r="G4155" s="1"/>
      <c r="H4155" s="11"/>
      <c r="I4155" s="11"/>
      <c r="J4155" s="11"/>
      <c r="K4155" s="2"/>
      <c r="L4155" s="2"/>
      <c r="M4155" s="1"/>
    </row>
    <row r="4156" spans="1:13" x14ac:dyDescent="0.2">
      <c r="A4156" s="1"/>
      <c r="B4156" s="1"/>
      <c r="C4156" s="16"/>
      <c r="D4156" s="1"/>
      <c r="E4156" s="1"/>
      <c r="F4156" s="1"/>
      <c r="G4156" s="1"/>
      <c r="H4156" s="11"/>
      <c r="I4156" s="11"/>
      <c r="J4156" s="11"/>
      <c r="K4156" s="2"/>
      <c r="L4156" s="2"/>
      <c r="M4156" s="1"/>
    </row>
    <row r="4157" spans="1:13" x14ac:dyDescent="0.2">
      <c r="A4157" s="1"/>
      <c r="B4157" s="1"/>
      <c r="C4157" s="16"/>
      <c r="D4157" s="1"/>
      <c r="E4157" s="1"/>
      <c r="F4157" s="1"/>
      <c r="G4157" s="1"/>
      <c r="H4157" s="11"/>
      <c r="I4157" s="11"/>
      <c r="J4157" s="11"/>
      <c r="K4157" s="2"/>
      <c r="L4157" s="2"/>
      <c r="M4157" s="1"/>
    </row>
    <row r="4158" spans="1:13" x14ac:dyDescent="0.2">
      <c r="A4158" s="1"/>
      <c r="B4158" s="1"/>
      <c r="C4158" s="16"/>
      <c r="D4158" s="1"/>
      <c r="E4158" s="1"/>
      <c r="F4158" s="1"/>
      <c r="G4158" s="1"/>
      <c r="H4158" s="11"/>
      <c r="I4158" s="11"/>
      <c r="J4158" s="11"/>
      <c r="K4158" s="2"/>
      <c r="L4158" s="2"/>
      <c r="M4158" s="1"/>
    </row>
    <row r="4159" spans="1:13" x14ac:dyDescent="0.2">
      <c r="A4159" s="1"/>
      <c r="B4159" s="1"/>
      <c r="C4159" s="16"/>
      <c r="D4159" s="1"/>
      <c r="E4159" s="1"/>
      <c r="F4159" s="1"/>
      <c r="G4159" s="1"/>
      <c r="H4159" s="11"/>
      <c r="I4159" s="11"/>
      <c r="J4159" s="11"/>
      <c r="K4159" s="2"/>
      <c r="L4159" s="2"/>
      <c r="M4159" s="1"/>
    </row>
    <row r="4160" spans="1:13" x14ac:dyDescent="0.2">
      <c r="A4160" s="1"/>
      <c r="B4160" s="1"/>
      <c r="C4160" s="16"/>
      <c r="D4160" s="1"/>
      <c r="E4160" s="1"/>
      <c r="F4160" s="1"/>
      <c r="G4160" s="1"/>
      <c r="H4160" s="11"/>
      <c r="I4160" s="11"/>
      <c r="J4160" s="11"/>
      <c r="K4160" s="2"/>
      <c r="L4160" s="2"/>
      <c r="M4160" s="1"/>
    </row>
    <row r="4161" spans="1:13" x14ac:dyDescent="0.2">
      <c r="A4161" s="1"/>
      <c r="B4161" s="1"/>
      <c r="C4161" s="16"/>
      <c r="D4161" s="1"/>
      <c r="E4161" s="1"/>
      <c r="F4161" s="1"/>
      <c r="G4161" s="1"/>
      <c r="H4161" s="11"/>
      <c r="I4161" s="11"/>
      <c r="J4161" s="11"/>
      <c r="K4161" s="2"/>
      <c r="L4161" s="2"/>
      <c r="M4161" s="1"/>
    </row>
    <row r="4162" spans="1:13" x14ac:dyDescent="0.2">
      <c r="A4162" s="1"/>
      <c r="B4162" s="1"/>
      <c r="C4162" s="16"/>
      <c r="D4162" s="1"/>
      <c r="E4162" s="1"/>
      <c r="F4162" s="1"/>
      <c r="G4162" s="1"/>
      <c r="H4162" s="11"/>
      <c r="I4162" s="11"/>
      <c r="J4162" s="11"/>
      <c r="K4162" s="2"/>
      <c r="L4162" s="2"/>
      <c r="M4162" s="1"/>
    </row>
    <row r="4163" spans="1:13" x14ac:dyDescent="0.2">
      <c r="A4163" s="1"/>
      <c r="B4163" s="1"/>
      <c r="C4163" s="16"/>
      <c r="D4163" s="1"/>
      <c r="E4163" s="1"/>
      <c r="F4163" s="1"/>
      <c r="G4163" s="1"/>
      <c r="H4163" s="11"/>
      <c r="I4163" s="11"/>
      <c r="J4163" s="11"/>
      <c r="K4163" s="2"/>
      <c r="L4163" s="2"/>
      <c r="M4163" s="1"/>
    </row>
    <row r="4164" spans="1:13" x14ac:dyDescent="0.2">
      <c r="A4164" s="1"/>
      <c r="B4164" s="1"/>
      <c r="C4164" s="16"/>
      <c r="D4164" s="1"/>
      <c r="E4164" s="1"/>
      <c r="F4164" s="1"/>
      <c r="G4164" s="1"/>
      <c r="H4164" s="11"/>
      <c r="I4164" s="11"/>
      <c r="J4164" s="11"/>
      <c r="K4164" s="2"/>
      <c r="L4164" s="2"/>
      <c r="M4164" s="1"/>
    </row>
    <row r="4165" spans="1:13" x14ac:dyDescent="0.2">
      <c r="A4165" s="1"/>
      <c r="B4165" s="1"/>
      <c r="C4165" s="16"/>
      <c r="D4165" s="1"/>
      <c r="E4165" s="1"/>
      <c r="F4165" s="1"/>
      <c r="G4165" s="1"/>
      <c r="H4165" s="11"/>
      <c r="I4165" s="11"/>
      <c r="J4165" s="11"/>
      <c r="K4165" s="2"/>
      <c r="L4165" s="2"/>
      <c r="M4165" s="1"/>
    </row>
    <row r="4166" spans="1:13" x14ac:dyDescent="0.2">
      <c r="A4166" s="1"/>
      <c r="B4166" s="1"/>
      <c r="C4166" s="16"/>
      <c r="D4166" s="1"/>
      <c r="E4166" s="1"/>
      <c r="F4166" s="1"/>
      <c r="G4166" s="1"/>
      <c r="H4166" s="11"/>
      <c r="I4166" s="11"/>
      <c r="J4166" s="11"/>
      <c r="K4166" s="2"/>
      <c r="L4166" s="2"/>
      <c r="M4166" s="1"/>
    </row>
    <row r="4167" spans="1:13" x14ac:dyDescent="0.2">
      <c r="A4167" s="1"/>
      <c r="B4167" s="1"/>
      <c r="C4167" s="16"/>
      <c r="D4167" s="1"/>
      <c r="E4167" s="1"/>
      <c r="F4167" s="1"/>
      <c r="G4167" s="1"/>
      <c r="H4167" s="11"/>
      <c r="I4167" s="11"/>
      <c r="J4167" s="11"/>
      <c r="K4167" s="2"/>
      <c r="L4167" s="2"/>
      <c r="M4167" s="1"/>
    </row>
    <row r="4168" spans="1:13" x14ac:dyDescent="0.2">
      <c r="A4168" s="1"/>
      <c r="B4168" s="1"/>
      <c r="C4168" s="16"/>
      <c r="D4168" s="1"/>
      <c r="E4168" s="1"/>
      <c r="F4168" s="1"/>
      <c r="G4168" s="1"/>
      <c r="H4168" s="11"/>
      <c r="I4168" s="11"/>
      <c r="J4168" s="11"/>
      <c r="K4168" s="2"/>
      <c r="L4168" s="2"/>
      <c r="M4168" s="1"/>
    </row>
    <row r="4169" spans="1:13" x14ac:dyDescent="0.2">
      <c r="A4169" s="1"/>
      <c r="B4169" s="1"/>
      <c r="C4169" s="16"/>
      <c r="D4169" s="1"/>
      <c r="E4169" s="1"/>
      <c r="F4169" s="1"/>
      <c r="G4169" s="1"/>
      <c r="H4169" s="11"/>
      <c r="I4169" s="11"/>
      <c r="J4169" s="11"/>
      <c r="K4169" s="2"/>
      <c r="L4169" s="2"/>
      <c r="M4169" s="1"/>
    </row>
    <row r="4170" spans="1:13" x14ac:dyDescent="0.2">
      <c r="A4170" s="1"/>
      <c r="B4170" s="1"/>
      <c r="C4170" s="16"/>
      <c r="D4170" s="1"/>
      <c r="E4170" s="1"/>
      <c r="F4170" s="1"/>
      <c r="G4170" s="1"/>
      <c r="H4170" s="11"/>
      <c r="I4170" s="11"/>
      <c r="J4170" s="11"/>
      <c r="K4170" s="2"/>
      <c r="L4170" s="2"/>
      <c r="M4170" s="1"/>
    </row>
    <row r="4171" spans="1:13" x14ac:dyDescent="0.2">
      <c r="A4171" s="1"/>
      <c r="B4171" s="1"/>
      <c r="C4171" s="16"/>
      <c r="D4171" s="1"/>
      <c r="E4171" s="1"/>
      <c r="F4171" s="1"/>
      <c r="G4171" s="1"/>
      <c r="H4171" s="11"/>
      <c r="I4171" s="11"/>
      <c r="J4171" s="11"/>
      <c r="K4171" s="2"/>
      <c r="L4171" s="2"/>
      <c r="M4171" s="1"/>
    </row>
    <row r="4172" spans="1:13" x14ac:dyDescent="0.2">
      <c r="A4172" s="1"/>
      <c r="B4172" s="1"/>
      <c r="C4172" s="16"/>
      <c r="D4172" s="1"/>
      <c r="E4172" s="1"/>
      <c r="F4172" s="1"/>
      <c r="G4172" s="1"/>
      <c r="H4172" s="11"/>
      <c r="I4172" s="11"/>
      <c r="J4172" s="11"/>
      <c r="K4172" s="2"/>
      <c r="L4172" s="2"/>
      <c r="M4172" s="1"/>
    </row>
    <row r="4173" spans="1:13" x14ac:dyDescent="0.2">
      <c r="A4173" s="1"/>
      <c r="B4173" s="1"/>
      <c r="C4173" s="16"/>
      <c r="D4173" s="1"/>
      <c r="E4173" s="1"/>
      <c r="F4173" s="1"/>
      <c r="G4173" s="1"/>
      <c r="H4173" s="11"/>
      <c r="I4173" s="11"/>
      <c r="J4173" s="11"/>
      <c r="K4173" s="2"/>
      <c r="L4173" s="2"/>
      <c r="M4173" s="1"/>
    </row>
    <row r="4174" spans="1:13" x14ac:dyDescent="0.2">
      <c r="A4174" s="1"/>
      <c r="B4174" s="1"/>
      <c r="C4174" s="16"/>
      <c r="D4174" s="1"/>
      <c r="E4174" s="1"/>
      <c r="F4174" s="1"/>
      <c r="G4174" s="1"/>
      <c r="H4174" s="11"/>
      <c r="I4174" s="11"/>
      <c r="J4174" s="11"/>
      <c r="K4174" s="2"/>
      <c r="L4174" s="2"/>
      <c r="M4174" s="1"/>
    </row>
    <row r="4175" spans="1:13" x14ac:dyDescent="0.2">
      <c r="A4175" s="1"/>
      <c r="B4175" s="1"/>
      <c r="C4175" s="16"/>
      <c r="D4175" s="1"/>
      <c r="E4175" s="1"/>
      <c r="F4175" s="1"/>
      <c r="G4175" s="1"/>
      <c r="H4175" s="11"/>
      <c r="I4175" s="11"/>
      <c r="J4175" s="11"/>
      <c r="K4175" s="2"/>
      <c r="L4175" s="2"/>
      <c r="M4175" s="1"/>
    </row>
    <row r="4176" spans="1:13" x14ac:dyDescent="0.2">
      <c r="A4176" s="1"/>
      <c r="B4176" s="1"/>
      <c r="C4176" s="16"/>
      <c r="D4176" s="1"/>
      <c r="E4176" s="1"/>
      <c r="F4176" s="1"/>
      <c r="G4176" s="1"/>
      <c r="H4176" s="11"/>
      <c r="I4176" s="11"/>
      <c r="J4176" s="11"/>
      <c r="K4176" s="2"/>
      <c r="L4176" s="2"/>
      <c r="M4176" s="1"/>
    </row>
    <row r="4177" spans="1:13" x14ac:dyDescent="0.2">
      <c r="A4177" s="1"/>
      <c r="B4177" s="1"/>
      <c r="C4177" s="16"/>
      <c r="D4177" s="1"/>
      <c r="E4177" s="1"/>
      <c r="F4177" s="1"/>
      <c r="G4177" s="1"/>
      <c r="H4177" s="11"/>
      <c r="I4177" s="11"/>
      <c r="J4177" s="11"/>
      <c r="K4177" s="2"/>
      <c r="L4177" s="2"/>
      <c r="M4177" s="1"/>
    </row>
    <row r="4178" spans="1:13" x14ac:dyDescent="0.2">
      <c r="A4178" s="1"/>
      <c r="B4178" s="1"/>
      <c r="C4178" s="16"/>
      <c r="D4178" s="1"/>
      <c r="E4178" s="1"/>
      <c r="F4178" s="1"/>
      <c r="G4178" s="1"/>
      <c r="H4178" s="11"/>
      <c r="I4178" s="11"/>
      <c r="J4178" s="11"/>
      <c r="K4178" s="2"/>
      <c r="L4178" s="2"/>
      <c r="M4178" s="1"/>
    </row>
    <row r="4179" spans="1:13" x14ac:dyDescent="0.2">
      <c r="A4179" s="1"/>
      <c r="B4179" s="1"/>
      <c r="C4179" s="16"/>
      <c r="D4179" s="1"/>
      <c r="E4179" s="1"/>
      <c r="F4179" s="1"/>
      <c r="G4179" s="1"/>
      <c r="H4179" s="11"/>
      <c r="I4179" s="11"/>
      <c r="J4179" s="11"/>
      <c r="K4179" s="2"/>
      <c r="L4179" s="2"/>
      <c r="M4179" s="1"/>
    </row>
    <row r="4180" spans="1:13" x14ac:dyDescent="0.2">
      <c r="A4180" s="1"/>
      <c r="B4180" s="1"/>
      <c r="C4180" s="16"/>
      <c r="D4180" s="1"/>
      <c r="E4180" s="1"/>
      <c r="F4180" s="1"/>
      <c r="G4180" s="1"/>
      <c r="H4180" s="11"/>
      <c r="I4180" s="11"/>
      <c r="J4180" s="11"/>
      <c r="K4180" s="2"/>
      <c r="L4180" s="2"/>
      <c r="M4180" s="1"/>
    </row>
    <row r="4181" spans="1:13" x14ac:dyDescent="0.2">
      <c r="A4181" s="1"/>
      <c r="B4181" s="1"/>
      <c r="C4181" s="16"/>
      <c r="D4181" s="1"/>
      <c r="E4181" s="1"/>
      <c r="F4181" s="1"/>
      <c r="G4181" s="1"/>
      <c r="H4181" s="11"/>
      <c r="I4181" s="11"/>
      <c r="J4181" s="11"/>
      <c r="K4181" s="2"/>
      <c r="L4181" s="2"/>
      <c r="M4181" s="1"/>
    </row>
    <row r="4182" spans="1:13" x14ac:dyDescent="0.2">
      <c r="A4182" s="1"/>
      <c r="B4182" s="1"/>
      <c r="C4182" s="16"/>
      <c r="D4182" s="1"/>
      <c r="E4182" s="1"/>
      <c r="F4182" s="1"/>
      <c r="G4182" s="1"/>
      <c r="H4182" s="11"/>
      <c r="I4182" s="11"/>
      <c r="J4182" s="11"/>
      <c r="K4182" s="2"/>
      <c r="L4182" s="2"/>
      <c r="M4182" s="1"/>
    </row>
    <row r="4183" spans="1:13" x14ac:dyDescent="0.2">
      <c r="A4183" s="1"/>
      <c r="B4183" s="1"/>
      <c r="C4183" s="16"/>
      <c r="D4183" s="1"/>
      <c r="E4183" s="1"/>
      <c r="F4183" s="1"/>
      <c r="G4183" s="1"/>
      <c r="H4183" s="11"/>
      <c r="I4183" s="11"/>
      <c r="J4183" s="11"/>
      <c r="K4183" s="2"/>
      <c r="L4183" s="2"/>
      <c r="M4183" s="1"/>
    </row>
    <row r="4184" spans="1:13" x14ac:dyDescent="0.2">
      <c r="A4184" s="1"/>
      <c r="B4184" s="1"/>
      <c r="C4184" s="16"/>
      <c r="D4184" s="1"/>
      <c r="E4184" s="1"/>
      <c r="F4184" s="1"/>
      <c r="G4184" s="1"/>
      <c r="H4184" s="11"/>
      <c r="I4184" s="11"/>
      <c r="J4184" s="11"/>
      <c r="K4184" s="2"/>
      <c r="L4184" s="2"/>
      <c r="M4184" s="1"/>
    </row>
    <row r="4185" spans="1:13" x14ac:dyDescent="0.2">
      <c r="A4185" s="1"/>
      <c r="B4185" s="1"/>
      <c r="C4185" s="16"/>
      <c r="D4185" s="1"/>
      <c r="E4185" s="1"/>
      <c r="F4185" s="1"/>
      <c r="G4185" s="1"/>
      <c r="H4185" s="11"/>
      <c r="I4185" s="11"/>
      <c r="J4185" s="11"/>
      <c r="K4185" s="2"/>
      <c r="L4185" s="2"/>
      <c r="M4185" s="1"/>
    </row>
    <row r="4186" spans="1:13" x14ac:dyDescent="0.2">
      <c r="A4186" s="1"/>
      <c r="B4186" s="1"/>
      <c r="C4186" s="16"/>
      <c r="D4186" s="1"/>
      <c r="E4186" s="1"/>
      <c r="F4186" s="1"/>
      <c r="G4186" s="1"/>
      <c r="H4186" s="11"/>
      <c r="I4186" s="11"/>
      <c r="J4186" s="11"/>
      <c r="K4186" s="2"/>
      <c r="L4186" s="2"/>
      <c r="M4186" s="1"/>
    </row>
    <row r="4187" spans="1:13" x14ac:dyDescent="0.2">
      <c r="A4187" s="1"/>
      <c r="B4187" s="1"/>
      <c r="C4187" s="16"/>
      <c r="D4187" s="1"/>
      <c r="E4187" s="1"/>
      <c r="F4187" s="1"/>
      <c r="G4187" s="1"/>
      <c r="H4187" s="11"/>
      <c r="I4187" s="11"/>
      <c r="J4187" s="11"/>
      <c r="K4187" s="2"/>
      <c r="L4187" s="2"/>
      <c r="M4187" s="1"/>
    </row>
    <row r="4188" spans="1:13" x14ac:dyDescent="0.2">
      <c r="A4188" s="1"/>
      <c r="B4188" s="1"/>
      <c r="C4188" s="16"/>
      <c r="D4188" s="1"/>
      <c r="E4188" s="1"/>
      <c r="F4188" s="1"/>
      <c r="G4188" s="1"/>
      <c r="H4188" s="11"/>
      <c r="I4188" s="11"/>
      <c r="J4188" s="11"/>
      <c r="K4188" s="2"/>
      <c r="L4188" s="2"/>
      <c r="M4188" s="1"/>
    </row>
    <row r="4189" spans="1:13" x14ac:dyDescent="0.2">
      <c r="A4189" s="1"/>
      <c r="B4189" s="1"/>
      <c r="C4189" s="16"/>
      <c r="D4189" s="1"/>
      <c r="E4189" s="1"/>
      <c r="F4189" s="1"/>
      <c r="G4189" s="1"/>
      <c r="H4189" s="11"/>
      <c r="I4189" s="11"/>
      <c r="J4189" s="11"/>
      <c r="K4189" s="2"/>
      <c r="L4189" s="2"/>
      <c r="M4189" s="1"/>
    </row>
    <row r="4190" spans="1:13" x14ac:dyDescent="0.2">
      <c r="A4190" s="1"/>
      <c r="B4190" s="1"/>
      <c r="C4190" s="16"/>
      <c r="D4190" s="1"/>
      <c r="E4190" s="1"/>
      <c r="F4190" s="1"/>
      <c r="G4190" s="1"/>
      <c r="H4190" s="11"/>
      <c r="I4190" s="11"/>
      <c r="J4190" s="11"/>
      <c r="K4190" s="2"/>
      <c r="L4190" s="2"/>
      <c r="M4190" s="1"/>
    </row>
    <row r="4191" spans="1:13" x14ac:dyDescent="0.2">
      <c r="A4191" s="1"/>
      <c r="B4191" s="1"/>
      <c r="C4191" s="16"/>
      <c r="D4191" s="1"/>
      <c r="E4191" s="1"/>
      <c r="F4191" s="1"/>
      <c r="G4191" s="1"/>
      <c r="H4191" s="11"/>
      <c r="I4191" s="11"/>
      <c r="J4191" s="11"/>
      <c r="K4191" s="2"/>
      <c r="L4191" s="2"/>
      <c r="M4191" s="1"/>
    </row>
    <row r="4192" spans="1:13" x14ac:dyDescent="0.2">
      <c r="A4192" s="1"/>
      <c r="B4192" s="1"/>
      <c r="C4192" s="16"/>
      <c r="D4192" s="1"/>
      <c r="E4192" s="1"/>
      <c r="F4192" s="1"/>
      <c r="G4192" s="1"/>
      <c r="H4192" s="11"/>
      <c r="I4192" s="11"/>
      <c r="J4192" s="11"/>
      <c r="K4192" s="2"/>
      <c r="L4192" s="2"/>
      <c r="M4192" s="1"/>
    </row>
    <row r="4193" spans="1:13" x14ac:dyDescent="0.2">
      <c r="A4193" s="1"/>
      <c r="B4193" s="1"/>
      <c r="C4193" s="16"/>
      <c r="D4193" s="1"/>
      <c r="E4193" s="1"/>
      <c r="F4193" s="1"/>
      <c r="G4193" s="1"/>
      <c r="H4193" s="11"/>
      <c r="I4193" s="11"/>
      <c r="J4193" s="11"/>
      <c r="K4193" s="2"/>
      <c r="L4193" s="2"/>
      <c r="M4193" s="1"/>
    </row>
    <row r="4194" spans="1:13" x14ac:dyDescent="0.2">
      <c r="A4194" s="1"/>
      <c r="B4194" s="1"/>
      <c r="C4194" s="16"/>
      <c r="D4194" s="1"/>
      <c r="E4194" s="1"/>
      <c r="F4194" s="1"/>
      <c r="G4194" s="1"/>
      <c r="H4194" s="11"/>
      <c r="I4194" s="11"/>
      <c r="J4194" s="11"/>
      <c r="K4194" s="2"/>
      <c r="L4194" s="2"/>
      <c r="M4194" s="1"/>
    </row>
    <row r="4195" spans="1:13" x14ac:dyDescent="0.2">
      <c r="A4195" s="1"/>
      <c r="B4195" s="1"/>
      <c r="C4195" s="16"/>
      <c r="D4195" s="1"/>
      <c r="E4195" s="1"/>
      <c r="F4195" s="1"/>
      <c r="G4195" s="1"/>
      <c r="H4195" s="11"/>
      <c r="I4195" s="11"/>
      <c r="J4195" s="11"/>
      <c r="K4195" s="2"/>
      <c r="L4195" s="2"/>
      <c r="M4195" s="1"/>
    </row>
    <row r="4196" spans="1:13" x14ac:dyDescent="0.2">
      <c r="A4196" s="1"/>
      <c r="B4196" s="1"/>
      <c r="C4196" s="16"/>
      <c r="D4196" s="1"/>
      <c r="E4196" s="1"/>
      <c r="F4196" s="1"/>
      <c r="G4196" s="1"/>
      <c r="H4196" s="11"/>
      <c r="I4196" s="11"/>
      <c r="J4196" s="11"/>
      <c r="K4196" s="2"/>
      <c r="L4196" s="2"/>
      <c r="M4196" s="1"/>
    </row>
    <row r="4197" spans="1:13" x14ac:dyDescent="0.2">
      <c r="A4197" s="1"/>
      <c r="B4197" s="1"/>
      <c r="C4197" s="16"/>
      <c r="D4197" s="1"/>
      <c r="E4197" s="1"/>
      <c r="F4197" s="1"/>
      <c r="G4197" s="1"/>
      <c r="H4197" s="11"/>
      <c r="I4197" s="11"/>
      <c r="J4197" s="11"/>
      <c r="K4197" s="2"/>
      <c r="L4197" s="2"/>
      <c r="M4197" s="1"/>
    </row>
    <row r="4198" spans="1:13" x14ac:dyDescent="0.2">
      <c r="A4198" s="1"/>
      <c r="B4198" s="1"/>
      <c r="C4198" s="16"/>
      <c r="D4198" s="1"/>
      <c r="E4198" s="1"/>
      <c r="F4198" s="1"/>
      <c r="G4198" s="1"/>
      <c r="H4198" s="11"/>
      <c r="I4198" s="11"/>
      <c r="J4198" s="11"/>
      <c r="K4198" s="2"/>
      <c r="L4198" s="2"/>
      <c r="M4198" s="1"/>
    </row>
    <row r="4199" spans="1:13" x14ac:dyDescent="0.2">
      <c r="A4199" s="1"/>
      <c r="B4199" s="1"/>
      <c r="C4199" s="16"/>
      <c r="D4199" s="1"/>
      <c r="E4199" s="1"/>
      <c r="F4199" s="1"/>
      <c r="G4199" s="1"/>
      <c r="H4199" s="11"/>
      <c r="I4199" s="11"/>
      <c r="J4199" s="11"/>
      <c r="K4199" s="2"/>
      <c r="L4199" s="2"/>
      <c r="M4199" s="1"/>
    </row>
    <row r="4200" spans="1:13" x14ac:dyDescent="0.2">
      <c r="A4200" s="1"/>
      <c r="B4200" s="1"/>
      <c r="C4200" s="16"/>
      <c r="D4200" s="1"/>
      <c r="E4200" s="1"/>
      <c r="F4200" s="1"/>
      <c r="G4200" s="1"/>
      <c r="H4200" s="11"/>
      <c r="I4200" s="11"/>
      <c r="J4200" s="11"/>
      <c r="K4200" s="2"/>
      <c r="L4200" s="2"/>
      <c r="M4200" s="1"/>
    </row>
    <row r="4201" spans="1:13" x14ac:dyDescent="0.2">
      <c r="A4201" s="1"/>
      <c r="B4201" s="1"/>
      <c r="C4201" s="16"/>
      <c r="D4201" s="1"/>
      <c r="E4201" s="1"/>
      <c r="F4201" s="1"/>
      <c r="G4201" s="1"/>
      <c r="H4201" s="11"/>
      <c r="I4201" s="11"/>
      <c r="J4201" s="11"/>
      <c r="K4201" s="2"/>
      <c r="L4201" s="2"/>
      <c r="M4201" s="1"/>
    </row>
    <row r="4202" spans="1:13" x14ac:dyDescent="0.2">
      <c r="A4202" s="1"/>
      <c r="B4202" s="1"/>
      <c r="C4202" s="16"/>
      <c r="D4202" s="1"/>
      <c r="E4202" s="1"/>
      <c r="F4202" s="1"/>
      <c r="G4202" s="1"/>
      <c r="H4202" s="11"/>
      <c r="I4202" s="11"/>
      <c r="J4202" s="11"/>
      <c r="K4202" s="2"/>
      <c r="L4202" s="2"/>
      <c r="M4202" s="1"/>
    </row>
    <row r="4203" spans="1:13" x14ac:dyDescent="0.2">
      <c r="A4203" s="1"/>
      <c r="B4203" s="1"/>
      <c r="C4203" s="16"/>
      <c r="D4203" s="1"/>
      <c r="E4203" s="1"/>
      <c r="F4203" s="1"/>
      <c r="G4203" s="1"/>
      <c r="H4203" s="11"/>
      <c r="I4203" s="11"/>
      <c r="J4203" s="11"/>
      <c r="K4203" s="2"/>
      <c r="L4203" s="2"/>
      <c r="M4203" s="1"/>
    </row>
    <row r="4204" spans="1:13" x14ac:dyDescent="0.2">
      <c r="A4204" s="1"/>
      <c r="B4204" s="1"/>
      <c r="C4204" s="16"/>
      <c r="D4204" s="1"/>
      <c r="E4204" s="1"/>
      <c r="F4204" s="1"/>
      <c r="G4204" s="1"/>
      <c r="H4204" s="11"/>
      <c r="I4204" s="11"/>
      <c r="J4204" s="11"/>
      <c r="K4204" s="2"/>
      <c r="L4204" s="2"/>
      <c r="M4204" s="1"/>
    </row>
    <row r="4205" spans="1:13" x14ac:dyDescent="0.2">
      <c r="A4205" s="1"/>
      <c r="B4205" s="1"/>
      <c r="C4205" s="16"/>
      <c r="D4205" s="1"/>
      <c r="E4205" s="1"/>
      <c r="F4205" s="1"/>
      <c r="G4205" s="1"/>
      <c r="H4205" s="11"/>
      <c r="I4205" s="11"/>
      <c r="J4205" s="11"/>
      <c r="K4205" s="2"/>
      <c r="L4205" s="2"/>
      <c r="M4205" s="1"/>
    </row>
    <row r="4206" spans="1:13" x14ac:dyDescent="0.2">
      <c r="A4206" s="1"/>
      <c r="B4206" s="1"/>
      <c r="C4206" s="16"/>
      <c r="D4206" s="1"/>
      <c r="E4206" s="1"/>
      <c r="F4206" s="1"/>
      <c r="G4206" s="1"/>
      <c r="H4206" s="11"/>
      <c r="I4206" s="11"/>
      <c r="J4206" s="11"/>
      <c r="K4206" s="2"/>
      <c r="L4206" s="2"/>
      <c r="M4206" s="1"/>
    </row>
    <row r="4207" spans="1:13" x14ac:dyDescent="0.2">
      <c r="A4207" s="1"/>
      <c r="B4207" s="1"/>
      <c r="C4207" s="16"/>
      <c r="D4207" s="1"/>
      <c r="E4207" s="1"/>
      <c r="F4207" s="1"/>
      <c r="G4207" s="1"/>
      <c r="H4207" s="11"/>
      <c r="I4207" s="11"/>
      <c r="J4207" s="11"/>
      <c r="K4207" s="2"/>
      <c r="L4207" s="2"/>
      <c r="M4207" s="1"/>
    </row>
    <row r="4208" spans="1:13" x14ac:dyDescent="0.2">
      <c r="A4208" s="1"/>
      <c r="B4208" s="1"/>
      <c r="C4208" s="16"/>
      <c r="D4208" s="1"/>
      <c r="E4208" s="1"/>
      <c r="F4208" s="1"/>
      <c r="G4208" s="1"/>
      <c r="H4208" s="11"/>
      <c r="I4208" s="11"/>
      <c r="J4208" s="11"/>
      <c r="K4208" s="2"/>
      <c r="L4208" s="2"/>
      <c r="M4208" s="1"/>
    </row>
    <row r="4209" spans="1:13" x14ac:dyDescent="0.2">
      <c r="A4209" s="1"/>
      <c r="B4209" s="1"/>
      <c r="C4209" s="16"/>
      <c r="D4209" s="1"/>
      <c r="E4209" s="1"/>
      <c r="F4209" s="1"/>
      <c r="G4209" s="1"/>
      <c r="H4209" s="11"/>
      <c r="I4209" s="11"/>
      <c r="J4209" s="11"/>
      <c r="K4209" s="2"/>
      <c r="L4209" s="2"/>
      <c r="M4209" s="1"/>
    </row>
    <row r="4210" spans="1:13" x14ac:dyDescent="0.2">
      <c r="A4210" s="1"/>
      <c r="B4210" s="1"/>
      <c r="C4210" s="16"/>
      <c r="D4210" s="1"/>
      <c r="E4210" s="1"/>
      <c r="F4210" s="1"/>
      <c r="G4210" s="1"/>
      <c r="H4210" s="11"/>
      <c r="I4210" s="11"/>
      <c r="J4210" s="11"/>
      <c r="K4210" s="2"/>
      <c r="L4210" s="2"/>
      <c r="M4210" s="1"/>
    </row>
    <row r="4211" spans="1:13" x14ac:dyDescent="0.2">
      <c r="A4211" s="1"/>
      <c r="B4211" s="1"/>
      <c r="C4211" s="16"/>
      <c r="D4211" s="1"/>
      <c r="E4211" s="1"/>
      <c r="F4211" s="1"/>
      <c r="G4211" s="1"/>
      <c r="H4211" s="11"/>
      <c r="I4211" s="11"/>
      <c r="J4211" s="11"/>
      <c r="K4211" s="2"/>
      <c r="L4211" s="2"/>
      <c r="M4211" s="1"/>
    </row>
    <row r="4212" spans="1:13" x14ac:dyDescent="0.2">
      <c r="A4212" s="1"/>
      <c r="B4212" s="1"/>
      <c r="C4212" s="16"/>
      <c r="D4212" s="1"/>
      <c r="E4212" s="1"/>
      <c r="F4212" s="1"/>
      <c r="G4212" s="1"/>
      <c r="H4212" s="11"/>
      <c r="I4212" s="11"/>
      <c r="J4212" s="11"/>
      <c r="K4212" s="2"/>
      <c r="L4212" s="2"/>
      <c r="M4212" s="1"/>
    </row>
    <row r="4213" spans="1:13" x14ac:dyDescent="0.2">
      <c r="A4213" s="1"/>
      <c r="B4213" s="1"/>
      <c r="C4213" s="16"/>
      <c r="D4213" s="1"/>
      <c r="E4213" s="1"/>
      <c r="F4213" s="1"/>
      <c r="G4213" s="1"/>
      <c r="H4213" s="11"/>
      <c r="I4213" s="11"/>
      <c r="J4213" s="11"/>
      <c r="K4213" s="2"/>
      <c r="L4213" s="2"/>
      <c r="M4213" s="1"/>
    </row>
    <row r="4214" spans="1:13" x14ac:dyDescent="0.2">
      <c r="A4214" s="1"/>
      <c r="B4214" s="1"/>
      <c r="C4214" s="16"/>
      <c r="D4214" s="1"/>
      <c r="E4214" s="1"/>
      <c r="F4214" s="1"/>
      <c r="G4214" s="1"/>
      <c r="H4214" s="11"/>
      <c r="I4214" s="11"/>
      <c r="J4214" s="11"/>
      <c r="K4214" s="2"/>
      <c r="L4214" s="2"/>
      <c r="M4214" s="1"/>
    </row>
    <row r="4215" spans="1:13" x14ac:dyDescent="0.2">
      <c r="A4215" s="1"/>
      <c r="B4215" s="1"/>
      <c r="C4215" s="16"/>
      <c r="D4215" s="1"/>
      <c r="E4215" s="1"/>
      <c r="F4215" s="1"/>
      <c r="G4215" s="1"/>
      <c r="H4215" s="11"/>
      <c r="I4215" s="11"/>
      <c r="J4215" s="11"/>
      <c r="K4215" s="2"/>
      <c r="L4215" s="2"/>
      <c r="M4215" s="1"/>
    </row>
    <row r="4216" spans="1:13" x14ac:dyDescent="0.2">
      <c r="A4216" s="1"/>
      <c r="B4216" s="1"/>
      <c r="C4216" s="16"/>
      <c r="D4216" s="1"/>
      <c r="E4216" s="1"/>
      <c r="F4216" s="1"/>
      <c r="G4216" s="1"/>
      <c r="H4216" s="11"/>
      <c r="I4216" s="11"/>
      <c r="J4216" s="11"/>
      <c r="K4216" s="2"/>
      <c r="L4216" s="2"/>
      <c r="M4216" s="1"/>
    </row>
    <row r="4217" spans="1:13" x14ac:dyDescent="0.2">
      <c r="A4217" s="1"/>
      <c r="B4217" s="1"/>
      <c r="C4217" s="16"/>
      <c r="D4217" s="1"/>
      <c r="E4217" s="1"/>
      <c r="F4217" s="1"/>
      <c r="G4217" s="1"/>
      <c r="H4217" s="11"/>
      <c r="I4217" s="11"/>
      <c r="J4217" s="11"/>
      <c r="K4217" s="2"/>
      <c r="L4217" s="2"/>
      <c r="M4217" s="1"/>
    </row>
    <row r="4218" spans="1:13" x14ac:dyDescent="0.2">
      <c r="A4218" s="1"/>
      <c r="B4218" s="1"/>
      <c r="C4218" s="16"/>
      <c r="D4218" s="1"/>
      <c r="E4218" s="1"/>
      <c r="F4218" s="1"/>
      <c r="G4218" s="1"/>
      <c r="H4218" s="11"/>
      <c r="I4218" s="11"/>
      <c r="J4218" s="11"/>
      <c r="K4218" s="2"/>
      <c r="L4218" s="2"/>
      <c r="M4218" s="1"/>
    </row>
    <row r="4219" spans="1:13" x14ac:dyDescent="0.2">
      <c r="A4219" s="1"/>
      <c r="B4219" s="1"/>
      <c r="C4219" s="16"/>
      <c r="D4219" s="1"/>
      <c r="E4219" s="1"/>
      <c r="F4219" s="1"/>
      <c r="G4219" s="1"/>
      <c r="H4219" s="11"/>
      <c r="I4219" s="11"/>
      <c r="J4219" s="11"/>
      <c r="K4219" s="2"/>
      <c r="L4219" s="2"/>
      <c r="M4219" s="1"/>
    </row>
    <row r="4220" spans="1:13" x14ac:dyDescent="0.2">
      <c r="A4220" s="1"/>
      <c r="B4220" s="1"/>
      <c r="C4220" s="16"/>
      <c r="D4220" s="1"/>
      <c r="E4220" s="1"/>
      <c r="F4220" s="1"/>
      <c r="G4220" s="1"/>
      <c r="H4220" s="11"/>
      <c r="I4220" s="11"/>
      <c r="J4220" s="11"/>
      <c r="K4220" s="2"/>
      <c r="L4220" s="2"/>
      <c r="M4220" s="1"/>
    </row>
    <row r="4221" spans="1:13" x14ac:dyDescent="0.2">
      <c r="A4221" s="1"/>
      <c r="B4221" s="1"/>
      <c r="C4221" s="16"/>
      <c r="D4221" s="1"/>
      <c r="E4221" s="1"/>
      <c r="F4221" s="1"/>
      <c r="G4221" s="1"/>
      <c r="H4221" s="11"/>
      <c r="I4221" s="11"/>
      <c r="J4221" s="11"/>
      <c r="K4221" s="2"/>
      <c r="L4221" s="2"/>
      <c r="M4221" s="1"/>
    </row>
    <row r="4222" spans="1:13" x14ac:dyDescent="0.2">
      <c r="A4222" s="1"/>
      <c r="B4222" s="1"/>
      <c r="C4222" s="16"/>
      <c r="D4222" s="1"/>
      <c r="E4222" s="1"/>
      <c r="F4222" s="1"/>
      <c r="G4222" s="1"/>
      <c r="H4222" s="11"/>
      <c r="I4222" s="11"/>
      <c r="J4222" s="11"/>
      <c r="K4222" s="2"/>
      <c r="L4222" s="2"/>
      <c r="M4222" s="1"/>
    </row>
    <row r="4223" spans="1:13" x14ac:dyDescent="0.2">
      <c r="A4223" s="1"/>
      <c r="B4223" s="1"/>
      <c r="C4223" s="16"/>
      <c r="D4223" s="1"/>
      <c r="E4223" s="1"/>
      <c r="F4223" s="1"/>
      <c r="G4223" s="1"/>
      <c r="H4223" s="11"/>
      <c r="I4223" s="11"/>
      <c r="J4223" s="11"/>
      <c r="K4223" s="2"/>
      <c r="L4223" s="2"/>
      <c r="M4223" s="1"/>
    </row>
    <row r="4224" spans="1:13" x14ac:dyDescent="0.2">
      <c r="A4224" s="1"/>
      <c r="B4224" s="1"/>
      <c r="C4224" s="16"/>
      <c r="D4224" s="1"/>
      <c r="E4224" s="1"/>
      <c r="F4224" s="1"/>
      <c r="G4224" s="1"/>
      <c r="H4224" s="11"/>
      <c r="I4224" s="11"/>
      <c r="J4224" s="11"/>
      <c r="K4224" s="2"/>
      <c r="L4224" s="2"/>
      <c r="M4224" s="1"/>
    </row>
    <row r="4225" spans="1:13" x14ac:dyDescent="0.2">
      <c r="A4225" s="1"/>
      <c r="B4225" s="1"/>
      <c r="C4225" s="16"/>
      <c r="D4225" s="1"/>
      <c r="E4225" s="1"/>
      <c r="F4225" s="1"/>
      <c r="G4225" s="1"/>
      <c r="H4225" s="11"/>
      <c r="I4225" s="11"/>
      <c r="J4225" s="11"/>
      <c r="K4225" s="2"/>
      <c r="L4225" s="2"/>
      <c r="M4225" s="1"/>
    </row>
    <row r="4226" spans="1:13" x14ac:dyDescent="0.2">
      <c r="A4226" s="1"/>
      <c r="B4226" s="1"/>
      <c r="C4226" s="16"/>
      <c r="D4226" s="1"/>
      <c r="E4226" s="1"/>
      <c r="F4226" s="1"/>
      <c r="G4226" s="1"/>
      <c r="H4226" s="11"/>
      <c r="I4226" s="11"/>
      <c r="J4226" s="11"/>
      <c r="K4226" s="2"/>
      <c r="L4226" s="2"/>
      <c r="M4226" s="1"/>
    </row>
    <row r="4227" spans="1:13" x14ac:dyDescent="0.2">
      <c r="A4227" s="1"/>
      <c r="B4227" s="1"/>
      <c r="C4227" s="16"/>
      <c r="D4227" s="1"/>
      <c r="E4227" s="1"/>
      <c r="F4227" s="1"/>
      <c r="G4227" s="1"/>
      <c r="H4227" s="11"/>
      <c r="I4227" s="11"/>
      <c r="J4227" s="11"/>
      <c r="K4227" s="2"/>
      <c r="L4227" s="2"/>
      <c r="M4227" s="1"/>
    </row>
    <row r="4228" spans="1:13" x14ac:dyDescent="0.2">
      <c r="A4228" s="1"/>
      <c r="B4228" s="1"/>
      <c r="C4228" s="16"/>
      <c r="D4228" s="1"/>
      <c r="E4228" s="1"/>
      <c r="F4228" s="1"/>
      <c r="G4228" s="1"/>
      <c r="H4228" s="11"/>
      <c r="I4228" s="11"/>
      <c r="J4228" s="11"/>
      <c r="K4228" s="2"/>
      <c r="L4228" s="2"/>
      <c r="M4228" s="1"/>
    </row>
    <row r="4229" spans="1:13" x14ac:dyDescent="0.2">
      <c r="A4229" s="1"/>
      <c r="B4229" s="1"/>
      <c r="C4229" s="16"/>
      <c r="D4229" s="1"/>
      <c r="E4229" s="1"/>
      <c r="F4229" s="1"/>
      <c r="G4229" s="1"/>
      <c r="H4229" s="11"/>
      <c r="I4229" s="11"/>
      <c r="J4229" s="11"/>
      <c r="K4229" s="2"/>
      <c r="L4229" s="2"/>
      <c r="M4229" s="1"/>
    </row>
    <row r="4230" spans="1:13" x14ac:dyDescent="0.2">
      <c r="A4230" s="1"/>
      <c r="B4230" s="1"/>
      <c r="C4230" s="16"/>
      <c r="D4230" s="1"/>
      <c r="E4230" s="1"/>
      <c r="F4230" s="1"/>
      <c r="G4230" s="1"/>
      <c r="H4230" s="11"/>
      <c r="I4230" s="11"/>
      <c r="J4230" s="11"/>
      <c r="K4230" s="2"/>
      <c r="L4230" s="2"/>
      <c r="M4230" s="1"/>
    </row>
    <row r="4231" spans="1:13" x14ac:dyDescent="0.2">
      <c r="A4231" s="1"/>
      <c r="B4231" s="1"/>
      <c r="C4231" s="16"/>
      <c r="D4231" s="1"/>
      <c r="E4231" s="1"/>
      <c r="F4231" s="1"/>
      <c r="G4231" s="1"/>
      <c r="H4231" s="11"/>
      <c r="I4231" s="11"/>
      <c r="J4231" s="11"/>
      <c r="K4231" s="2"/>
      <c r="L4231" s="2"/>
      <c r="M4231" s="1"/>
    </row>
    <row r="4232" spans="1:13" x14ac:dyDescent="0.2">
      <c r="A4232" s="1"/>
      <c r="B4232" s="1"/>
      <c r="C4232" s="16"/>
      <c r="D4232" s="1"/>
      <c r="E4232" s="1"/>
      <c r="F4232" s="1"/>
      <c r="G4232" s="1"/>
      <c r="H4232" s="11"/>
      <c r="I4232" s="11"/>
      <c r="J4232" s="11"/>
      <c r="K4232" s="2"/>
      <c r="L4232" s="2"/>
      <c r="M4232" s="1"/>
    </row>
    <row r="4233" spans="1:13" x14ac:dyDescent="0.2">
      <c r="A4233" s="1"/>
      <c r="B4233" s="1"/>
      <c r="C4233" s="16"/>
      <c r="D4233" s="1"/>
      <c r="E4233" s="1"/>
      <c r="F4233" s="1"/>
      <c r="G4233" s="1"/>
      <c r="H4233" s="11"/>
      <c r="I4233" s="11"/>
      <c r="J4233" s="11"/>
      <c r="K4233" s="2"/>
      <c r="L4233" s="2"/>
      <c r="M4233" s="1"/>
    </row>
    <row r="4234" spans="1:13" x14ac:dyDescent="0.2">
      <c r="A4234" s="1"/>
      <c r="B4234" s="1"/>
      <c r="C4234" s="16"/>
      <c r="D4234" s="1"/>
      <c r="E4234" s="1"/>
      <c r="F4234" s="1"/>
      <c r="G4234" s="1"/>
      <c r="H4234" s="11"/>
      <c r="I4234" s="11"/>
      <c r="J4234" s="11"/>
      <c r="K4234" s="2"/>
      <c r="L4234" s="2"/>
      <c r="M4234" s="1"/>
    </row>
    <row r="4235" spans="1:13" x14ac:dyDescent="0.2">
      <c r="A4235" s="1"/>
      <c r="B4235" s="1"/>
      <c r="C4235" s="16"/>
      <c r="D4235" s="1"/>
      <c r="E4235" s="1"/>
      <c r="F4235" s="1"/>
      <c r="G4235" s="1"/>
      <c r="H4235" s="11"/>
      <c r="I4235" s="11"/>
      <c r="J4235" s="11"/>
      <c r="K4235" s="2"/>
      <c r="L4235" s="2"/>
      <c r="M4235" s="1"/>
    </row>
    <row r="4236" spans="1:13" x14ac:dyDescent="0.2">
      <c r="A4236" s="1"/>
      <c r="B4236" s="1"/>
      <c r="C4236" s="16"/>
      <c r="D4236" s="1"/>
      <c r="E4236" s="1"/>
      <c r="F4236" s="1"/>
      <c r="G4236" s="1"/>
      <c r="H4236" s="11"/>
      <c r="I4236" s="11"/>
      <c r="J4236" s="11"/>
      <c r="K4236" s="2"/>
      <c r="L4236" s="2"/>
      <c r="M4236" s="1"/>
    </row>
    <row r="4237" spans="1:13" x14ac:dyDescent="0.2">
      <c r="A4237" s="1"/>
      <c r="B4237" s="1"/>
      <c r="C4237" s="16"/>
      <c r="D4237" s="1"/>
      <c r="E4237" s="1"/>
      <c r="F4237" s="1"/>
      <c r="G4237" s="1"/>
      <c r="H4237" s="11"/>
      <c r="I4237" s="11"/>
      <c r="J4237" s="11"/>
      <c r="K4237" s="2"/>
      <c r="L4237" s="2"/>
      <c r="M4237" s="1"/>
    </row>
    <row r="4238" spans="1:13" x14ac:dyDescent="0.2">
      <c r="A4238" s="1"/>
      <c r="B4238" s="1"/>
      <c r="C4238" s="16"/>
      <c r="D4238" s="1"/>
      <c r="E4238" s="1"/>
      <c r="F4238" s="1"/>
      <c r="G4238" s="1"/>
      <c r="H4238" s="11"/>
      <c r="I4238" s="11"/>
      <c r="J4238" s="11"/>
      <c r="K4238" s="2"/>
      <c r="L4238" s="2"/>
      <c r="M4238" s="1"/>
    </row>
    <row r="4239" spans="1:13" x14ac:dyDescent="0.2">
      <c r="A4239" s="1"/>
      <c r="B4239" s="1"/>
      <c r="C4239" s="16"/>
      <c r="D4239" s="1"/>
      <c r="E4239" s="1"/>
      <c r="F4239" s="1"/>
      <c r="G4239" s="1"/>
      <c r="H4239" s="11"/>
      <c r="I4239" s="11"/>
      <c r="J4239" s="11"/>
      <c r="K4239" s="2"/>
      <c r="L4239" s="2"/>
      <c r="M4239" s="1"/>
    </row>
    <row r="4240" spans="1:13" x14ac:dyDescent="0.2">
      <c r="A4240" s="1"/>
      <c r="B4240" s="1"/>
      <c r="C4240" s="16"/>
      <c r="D4240" s="1"/>
      <c r="E4240" s="1"/>
      <c r="F4240" s="1"/>
      <c r="G4240" s="1"/>
      <c r="H4240" s="11"/>
      <c r="I4240" s="11"/>
      <c r="J4240" s="11"/>
      <c r="K4240" s="2"/>
      <c r="L4240" s="2"/>
      <c r="M4240" s="1"/>
    </row>
    <row r="4241" spans="1:13" x14ac:dyDescent="0.2">
      <c r="A4241" s="1"/>
      <c r="B4241" s="1"/>
      <c r="C4241" s="16"/>
      <c r="D4241" s="1"/>
      <c r="E4241" s="1"/>
      <c r="F4241" s="1"/>
      <c r="G4241" s="1"/>
      <c r="H4241" s="11"/>
      <c r="I4241" s="11"/>
      <c r="J4241" s="11"/>
      <c r="K4241" s="2"/>
      <c r="L4241" s="2"/>
      <c r="M4241" s="1"/>
    </row>
    <row r="4242" spans="1:13" x14ac:dyDescent="0.2">
      <c r="A4242" s="1"/>
      <c r="B4242" s="1"/>
      <c r="C4242" s="16"/>
      <c r="D4242" s="1"/>
      <c r="E4242" s="1"/>
      <c r="F4242" s="1"/>
      <c r="G4242" s="1"/>
      <c r="H4242" s="11"/>
      <c r="I4242" s="11"/>
      <c r="J4242" s="11"/>
      <c r="K4242" s="2"/>
      <c r="L4242" s="2"/>
      <c r="M4242" s="1"/>
    </row>
    <row r="4243" spans="1:13" x14ac:dyDescent="0.2">
      <c r="A4243" s="1"/>
      <c r="B4243" s="1"/>
      <c r="C4243" s="16"/>
      <c r="D4243" s="1"/>
      <c r="E4243" s="1"/>
      <c r="F4243" s="1"/>
      <c r="G4243" s="1"/>
      <c r="H4243" s="11"/>
      <c r="I4243" s="11"/>
      <c r="J4243" s="11"/>
      <c r="K4243" s="2"/>
      <c r="L4243" s="2"/>
      <c r="M4243" s="1"/>
    </row>
    <row r="4244" spans="1:13" x14ac:dyDescent="0.2">
      <c r="A4244" s="1"/>
      <c r="B4244" s="1"/>
      <c r="C4244" s="16"/>
      <c r="D4244" s="1"/>
      <c r="E4244" s="1"/>
      <c r="F4244" s="1"/>
      <c r="G4244" s="1"/>
      <c r="H4244" s="11"/>
      <c r="I4244" s="11"/>
      <c r="J4244" s="11"/>
      <c r="K4244" s="2"/>
      <c r="L4244" s="2"/>
      <c r="M4244" s="1"/>
    </row>
    <row r="4245" spans="1:13" x14ac:dyDescent="0.2">
      <c r="A4245" s="1"/>
      <c r="B4245" s="1"/>
      <c r="C4245" s="16"/>
      <c r="D4245" s="1"/>
      <c r="E4245" s="1"/>
      <c r="F4245" s="1"/>
      <c r="G4245" s="1"/>
      <c r="H4245" s="11"/>
      <c r="I4245" s="11"/>
      <c r="J4245" s="11"/>
      <c r="K4245" s="2"/>
      <c r="L4245" s="2"/>
      <c r="M4245" s="1"/>
    </row>
    <row r="4246" spans="1:13" x14ac:dyDescent="0.2">
      <c r="A4246" s="1"/>
      <c r="B4246" s="1"/>
      <c r="C4246" s="16"/>
      <c r="D4246" s="1"/>
      <c r="E4246" s="1"/>
      <c r="F4246" s="1"/>
      <c r="G4246" s="1"/>
      <c r="H4246" s="11"/>
      <c r="I4246" s="11"/>
      <c r="J4246" s="11"/>
      <c r="K4246" s="2"/>
      <c r="L4246" s="2"/>
      <c r="M4246" s="1"/>
    </row>
    <row r="4247" spans="1:13" x14ac:dyDescent="0.2">
      <c r="A4247" s="1"/>
      <c r="B4247" s="1"/>
      <c r="C4247" s="16"/>
      <c r="D4247" s="1"/>
      <c r="E4247" s="1"/>
      <c r="F4247" s="1"/>
      <c r="G4247" s="1"/>
      <c r="H4247" s="11"/>
      <c r="I4247" s="11"/>
      <c r="J4247" s="11"/>
      <c r="K4247" s="2"/>
      <c r="L4247" s="2"/>
      <c r="M4247" s="1"/>
    </row>
    <row r="4248" spans="1:13" x14ac:dyDescent="0.2">
      <c r="A4248" s="1"/>
      <c r="B4248" s="1"/>
      <c r="C4248" s="16"/>
      <c r="D4248" s="1"/>
      <c r="E4248" s="1"/>
      <c r="F4248" s="1"/>
      <c r="G4248" s="1"/>
      <c r="H4248" s="11"/>
      <c r="I4248" s="11"/>
      <c r="J4248" s="11"/>
      <c r="K4248" s="2"/>
      <c r="L4248" s="2"/>
      <c r="M4248" s="1"/>
    </row>
    <row r="4249" spans="1:13" x14ac:dyDescent="0.2">
      <c r="A4249" s="1"/>
      <c r="B4249" s="1"/>
      <c r="C4249" s="16"/>
      <c r="D4249" s="1"/>
      <c r="E4249" s="1"/>
      <c r="F4249" s="1"/>
      <c r="G4249" s="1"/>
      <c r="H4249" s="11"/>
      <c r="I4249" s="11"/>
      <c r="J4249" s="11"/>
      <c r="K4249" s="2"/>
      <c r="L4249" s="2"/>
      <c r="M4249" s="1"/>
    </row>
    <row r="4250" spans="1:13" x14ac:dyDescent="0.2">
      <c r="A4250" s="1"/>
      <c r="B4250" s="1"/>
      <c r="C4250" s="16"/>
      <c r="D4250" s="1"/>
      <c r="E4250" s="1"/>
      <c r="F4250" s="1"/>
      <c r="G4250" s="1"/>
      <c r="H4250" s="11"/>
      <c r="I4250" s="11"/>
      <c r="J4250" s="11"/>
      <c r="K4250" s="2"/>
      <c r="L4250" s="2"/>
      <c r="M4250" s="1"/>
    </row>
    <row r="4251" spans="1:13" x14ac:dyDescent="0.2">
      <c r="A4251" s="1"/>
      <c r="B4251" s="1"/>
      <c r="C4251" s="16"/>
      <c r="D4251" s="1"/>
      <c r="E4251" s="1"/>
      <c r="F4251" s="1"/>
      <c r="G4251" s="1"/>
      <c r="H4251" s="11"/>
      <c r="I4251" s="11"/>
      <c r="J4251" s="11"/>
      <c r="K4251" s="2"/>
      <c r="L4251" s="2"/>
      <c r="M4251" s="1"/>
    </row>
    <row r="4252" spans="1:13" x14ac:dyDescent="0.2">
      <c r="A4252" s="1"/>
      <c r="B4252" s="1"/>
      <c r="C4252" s="16"/>
      <c r="D4252" s="1"/>
      <c r="E4252" s="1"/>
      <c r="F4252" s="1"/>
      <c r="G4252" s="1"/>
      <c r="H4252" s="11"/>
      <c r="I4252" s="11"/>
      <c r="J4252" s="11"/>
      <c r="K4252" s="2"/>
      <c r="L4252" s="2"/>
      <c r="M4252" s="1"/>
    </row>
    <row r="4253" spans="1:13" x14ac:dyDescent="0.2">
      <c r="A4253" s="1"/>
      <c r="B4253" s="1"/>
      <c r="C4253" s="16"/>
      <c r="D4253" s="1"/>
      <c r="E4253" s="1"/>
      <c r="F4253" s="1"/>
      <c r="G4253" s="1"/>
      <c r="H4253" s="11"/>
      <c r="I4253" s="11"/>
      <c r="J4253" s="11"/>
      <c r="K4253" s="2"/>
      <c r="L4253" s="2"/>
      <c r="M4253" s="1"/>
    </row>
    <row r="4254" spans="1:13" x14ac:dyDescent="0.2">
      <c r="A4254" s="1"/>
      <c r="B4254" s="1"/>
      <c r="C4254" s="16"/>
      <c r="D4254" s="1"/>
      <c r="E4254" s="1"/>
      <c r="F4254" s="1"/>
      <c r="G4254" s="1"/>
      <c r="H4254" s="11"/>
      <c r="I4254" s="11"/>
      <c r="J4254" s="11"/>
      <c r="K4254" s="2"/>
      <c r="L4254" s="2"/>
      <c r="M4254" s="1"/>
    </row>
    <row r="4255" spans="1:13" x14ac:dyDescent="0.2">
      <c r="A4255" s="1"/>
      <c r="B4255" s="1"/>
      <c r="C4255" s="16"/>
      <c r="D4255" s="1"/>
      <c r="E4255" s="1"/>
      <c r="F4255" s="1"/>
      <c r="G4255" s="1"/>
      <c r="H4255" s="11"/>
      <c r="I4255" s="11"/>
      <c r="J4255" s="11"/>
      <c r="K4255" s="2"/>
      <c r="L4255" s="2"/>
      <c r="M4255" s="1"/>
    </row>
    <row r="4256" spans="1:13" x14ac:dyDescent="0.2">
      <c r="A4256" s="1"/>
      <c r="B4256" s="1"/>
      <c r="C4256" s="16"/>
      <c r="D4256" s="1"/>
      <c r="E4256" s="1"/>
      <c r="F4256" s="1"/>
      <c r="G4256" s="1"/>
      <c r="H4256" s="11"/>
      <c r="I4256" s="11"/>
      <c r="J4256" s="11"/>
      <c r="K4256" s="2"/>
      <c r="L4256" s="2"/>
      <c r="M4256" s="1"/>
    </row>
    <row r="4257" spans="1:13" x14ac:dyDescent="0.2">
      <c r="A4257" s="1"/>
      <c r="B4257" s="1"/>
      <c r="C4257" s="16"/>
      <c r="D4257" s="1"/>
      <c r="E4257" s="1"/>
      <c r="F4257" s="1"/>
      <c r="G4257" s="1"/>
      <c r="H4257" s="11"/>
      <c r="I4257" s="11"/>
      <c r="J4257" s="11"/>
      <c r="K4257" s="2"/>
      <c r="L4257" s="2"/>
      <c r="M4257" s="1"/>
    </row>
    <row r="4258" spans="1:13" x14ac:dyDescent="0.2">
      <c r="A4258" s="1"/>
      <c r="B4258" s="1"/>
      <c r="C4258" s="16"/>
      <c r="D4258" s="1"/>
      <c r="E4258" s="1"/>
      <c r="F4258" s="1"/>
      <c r="G4258" s="1"/>
      <c r="H4258" s="11"/>
      <c r="I4258" s="11"/>
      <c r="J4258" s="11"/>
      <c r="K4258" s="2"/>
      <c r="L4258" s="2"/>
      <c r="M4258" s="1"/>
    </row>
    <row r="4259" spans="1:13" x14ac:dyDescent="0.2">
      <c r="A4259" s="1"/>
      <c r="B4259" s="1"/>
      <c r="C4259" s="16"/>
      <c r="D4259" s="1"/>
      <c r="E4259" s="1"/>
      <c r="F4259" s="1"/>
      <c r="G4259" s="1"/>
      <c r="H4259" s="11"/>
      <c r="I4259" s="11"/>
      <c r="J4259" s="11"/>
      <c r="K4259" s="2"/>
      <c r="L4259" s="2"/>
      <c r="M4259" s="1"/>
    </row>
    <row r="4260" spans="1:13" x14ac:dyDescent="0.2">
      <c r="A4260" s="1"/>
      <c r="B4260" s="1"/>
      <c r="C4260" s="16"/>
      <c r="D4260" s="1"/>
      <c r="E4260" s="1"/>
      <c r="F4260" s="1"/>
      <c r="G4260" s="1"/>
      <c r="H4260" s="11"/>
      <c r="I4260" s="11"/>
      <c r="J4260" s="11"/>
      <c r="K4260" s="2"/>
      <c r="L4260" s="2"/>
      <c r="M4260" s="1"/>
    </row>
    <row r="4261" spans="1:13" x14ac:dyDescent="0.2">
      <c r="A4261" s="1"/>
      <c r="B4261" s="1"/>
      <c r="C4261" s="16"/>
      <c r="D4261" s="1"/>
      <c r="E4261" s="1"/>
      <c r="F4261" s="1"/>
      <c r="G4261" s="1"/>
      <c r="H4261" s="11"/>
      <c r="I4261" s="11"/>
      <c r="J4261" s="11"/>
      <c r="K4261" s="2"/>
      <c r="L4261" s="2"/>
      <c r="M4261" s="1"/>
    </row>
    <row r="4262" spans="1:13" x14ac:dyDescent="0.2">
      <c r="A4262" s="1"/>
      <c r="B4262" s="1"/>
      <c r="C4262" s="16"/>
      <c r="D4262" s="1"/>
      <c r="E4262" s="1"/>
      <c r="F4262" s="1"/>
      <c r="G4262" s="1"/>
      <c r="H4262" s="11"/>
      <c r="I4262" s="11"/>
      <c r="J4262" s="11"/>
      <c r="K4262" s="2"/>
      <c r="L4262" s="2"/>
      <c r="M4262" s="1"/>
    </row>
    <row r="4263" spans="1:13" x14ac:dyDescent="0.2">
      <c r="A4263" s="1"/>
      <c r="B4263" s="1"/>
      <c r="C4263" s="16"/>
      <c r="D4263" s="1"/>
      <c r="E4263" s="1"/>
      <c r="F4263" s="1"/>
      <c r="G4263" s="1"/>
      <c r="H4263" s="11"/>
      <c r="I4263" s="11"/>
      <c r="J4263" s="11"/>
      <c r="K4263" s="2"/>
      <c r="L4263" s="2"/>
      <c r="M4263" s="1"/>
    </row>
    <row r="4264" spans="1:13" x14ac:dyDescent="0.2">
      <c r="A4264" s="1"/>
      <c r="B4264" s="1"/>
      <c r="C4264" s="16"/>
      <c r="D4264" s="1"/>
      <c r="E4264" s="1"/>
      <c r="F4264" s="1"/>
      <c r="G4264" s="1"/>
      <c r="H4264" s="11"/>
      <c r="I4264" s="11"/>
      <c r="J4264" s="11"/>
      <c r="K4264" s="2"/>
      <c r="L4264" s="2"/>
      <c r="M4264" s="1"/>
    </row>
    <row r="4265" spans="1:13" x14ac:dyDescent="0.2">
      <c r="A4265" s="1"/>
      <c r="B4265" s="1"/>
      <c r="C4265" s="16"/>
      <c r="D4265" s="1"/>
      <c r="E4265" s="1"/>
      <c r="F4265" s="1"/>
      <c r="G4265" s="1"/>
      <c r="H4265" s="11"/>
      <c r="I4265" s="11"/>
      <c r="J4265" s="11"/>
      <c r="K4265" s="2"/>
      <c r="L4265" s="2"/>
      <c r="M4265" s="1"/>
    </row>
    <row r="4266" spans="1:13" x14ac:dyDescent="0.2">
      <c r="A4266" s="1"/>
      <c r="B4266" s="1"/>
      <c r="C4266" s="16"/>
      <c r="D4266" s="1"/>
      <c r="E4266" s="1"/>
      <c r="F4266" s="1"/>
      <c r="G4266" s="1"/>
      <c r="H4266" s="11"/>
      <c r="I4266" s="11"/>
      <c r="J4266" s="11"/>
      <c r="K4266" s="2"/>
      <c r="L4266" s="2"/>
      <c r="M4266" s="1"/>
    </row>
    <row r="4267" spans="1:13" x14ac:dyDescent="0.2">
      <c r="A4267" s="1"/>
      <c r="B4267" s="1"/>
      <c r="C4267" s="16"/>
      <c r="D4267" s="1"/>
      <c r="E4267" s="1"/>
      <c r="F4267" s="1"/>
      <c r="G4267" s="1"/>
      <c r="H4267" s="11"/>
      <c r="I4267" s="11"/>
      <c r="J4267" s="11"/>
      <c r="K4267" s="2"/>
      <c r="L4267" s="2"/>
      <c r="M4267" s="1"/>
    </row>
    <row r="4268" spans="1:13" x14ac:dyDescent="0.2">
      <c r="A4268" s="1"/>
      <c r="B4268" s="1"/>
      <c r="C4268" s="16"/>
      <c r="D4268" s="1"/>
      <c r="E4268" s="1"/>
      <c r="F4268" s="1"/>
      <c r="G4268" s="1"/>
      <c r="H4268" s="11"/>
      <c r="I4268" s="11"/>
      <c r="J4268" s="11"/>
      <c r="K4268" s="2"/>
      <c r="L4268" s="2"/>
      <c r="M4268" s="1"/>
    </row>
    <row r="4269" spans="1:13" x14ac:dyDescent="0.2">
      <c r="A4269" s="1"/>
      <c r="B4269" s="1"/>
      <c r="C4269" s="16"/>
      <c r="D4269" s="1"/>
      <c r="E4269" s="1"/>
      <c r="F4269" s="1"/>
      <c r="G4269" s="1"/>
      <c r="H4269" s="11"/>
      <c r="I4269" s="11"/>
      <c r="J4269" s="11"/>
      <c r="K4269" s="2"/>
      <c r="L4269" s="2"/>
      <c r="M4269" s="1"/>
    </row>
    <row r="4270" spans="1:13" x14ac:dyDescent="0.2">
      <c r="A4270" s="1"/>
      <c r="B4270" s="1"/>
      <c r="C4270" s="16"/>
      <c r="D4270" s="1"/>
      <c r="E4270" s="1"/>
      <c r="F4270" s="1"/>
      <c r="G4270" s="1"/>
      <c r="H4270" s="11"/>
      <c r="I4270" s="11"/>
      <c r="J4270" s="11"/>
      <c r="K4270" s="2"/>
      <c r="L4270" s="2"/>
      <c r="M4270" s="1"/>
    </row>
    <row r="4271" spans="1:13" x14ac:dyDescent="0.2">
      <c r="A4271" s="1"/>
      <c r="B4271" s="1"/>
      <c r="C4271" s="16"/>
      <c r="D4271" s="1"/>
      <c r="E4271" s="1"/>
      <c r="F4271" s="1"/>
      <c r="G4271" s="1"/>
      <c r="H4271" s="11"/>
      <c r="I4271" s="11"/>
      <c r="J4271" s="11"/>
      <c r="K4271" s="2"/>
      <c r="L4271" s="2"/>
      <c r="M4271" s="1"/>
    </row>
    <row r="4272" spans="1:13" x14ac:dyDescent="0.2">
      <c r="A4272" s="1"/>
      <c r="B4272" s="1"/>
      <c r="C4272" s="16"/>
      <c r="D4272" s="1"/>
      <c r="E4272" s="1"/>
      <c r="F4272" s="1"/>
      <c r="G4272" s="1"/>
      <c r="H4272" s="11"/>
      <c r="I4272" s="11"/>
      <c r="J4272" s="11"/>
      <c r="K4272" s="2"/>
      <c r="L4272" s="2"/>
      <c r="M4272" s="1"/>
    </row>
    <row r="4273" spans="1:13" x14ac:dyDescent="0.2">
      <c r="A4273" s="1"/>
      <c r="B4273" s="1"/>
      <c r="C4273" s="16"/>
      <c r="D4273" s="1"/>
      <c r="E4273" s="1"/>
      <c r="F4273" s="1"/>
      <c r="G4273" s="1"/>
      <c r="H4273" s="11"/>
      <c r="I4273" s="11"/>
      <c r="J4273" s="11"/>
      <c r="K4273" s="2"/>
      <c r="L4273" s="2"/>
      <c r="M4273" s="1"/>
    </row>
    <row r="4274" spans="1:13" x14ac:dyDescent="0.2">
      <c r="A4274" s="1"/>
      <c r="B4274" s="1"/>
      <c r="C4274" s="16"/>
      <c r="D4274" s="1"/>
      <c r="E4274" s="1"/>
      <c r="F4274" s="1"/>
      <c r="G4274" s="1"/>
      <c r="H4274" s="11"/>
      <c r="I4274" s="11"/>
      <c r="J4274" s="11"/>
      <c r="K4274" s="2"/>
      <c r="L4274" s="2"/>
      <c r="M4274" s="1"/>
    </row>
    <row r="4275" spans="1:13" x14ac:dyDescent="0.2">
      <c r="A4275" s="1"/>
      <c r="B4275" s="1"/>
      <c r="C4275" s="16"/>
      <c r="D4275" s="1"/>
      <c r="E4275" s="1"/>
      <c r="F4275" s="1"/>
      <c r="G4275" s="1"/>
      <c r="H4275" s="11"/>
      <c r="I4275" s="11"/>
      <c r="J4275" s="11"/>
      <c r="K4275" s="2"/>
      <c r="L4275" s="2"/>
      <c r="M4275" s="1"/>
    </row>
    <row r="4276" spans="1:13" x14ac:dyDescent="0.2">
      <c r="A4276" s="1"/>
      <c r="B4276" s="1"/>
      <c r="C4276" s="16"/>
      <c r="D4276" s="1"/>
      <c r="E4276" s="1"/>
      <c r="F4276" s="1"/>
      <c r="G4276" s="1"/>
      <c r="H4276" s="11"/>
      <c r="I4276" s="11"/>
      <c r="J4276" s="11"/>
      <c r="K4276" s="2"/>
      <c r="L4276" s="2"/>
      <c r="M4276" s="1"/>
    </row>
    <row r="4277" spans="1:13" x14ac:dyDescent="0.2">
      <c r="A4277" s="1"/>
      <c r="B4277" s="1"/>
      <c r="C4277" s="16"/>
      <c r="D4277" s="1"/>
      <c r="E4277" s="1"/>
      <c r="F4277" s="1"/>
      <c r="G4277" s="1"/>
      <c r="H4277" s="11"/>
      <c r="I4277" s="11"/>
      <c r="J4277" s="11"/>
      <c r="K4277" s="2"/>
      <c r="L4277" s="2"/>
      <c r="M4277" s="1"/>
    </row>
    <row r="4278" spans="1:13" x14ac:dyDescent="0.2">
      <c r="A4278" s="1"/>
      <c r="B4278" s="1"/>
      <c r="C4278" s="16"/>
      <c r="D4278" s="1"/>
      <c r="E4278" s="1"/>
      <c r="F4278" s="1"/>
      <c r="G4278" s="1"/>
      <c r="H4278" s="11"/>
      <c r="I4278" s="11"/>
      <c r="J4278" s="11"/>
      <c r="K4278" s="2"/>
      <c r="L4278" s="2"/>
      <c r="M4278" s="1"/>
    </row>
    <row r="4279" spans="1:13" x14ac:dyDescent="0.2">
      <c r="A4279" s="1"/>
      <c r="B4279" s="1"/>
      <c r="C4279" s="16"/>
      <c r="D4279" s="1"/>
      <c r="E4279" s="1"/>
      <c r="F4279" s="1"/>
      <c r="G4279" s="1"/>
      <c r="H4279" s="11"/>
      <c r="I4279" s="11"/>
      <c r="J4279" s="11"/>
      <c r="K4279" s="2"/>
      <c r="L4279" s="2"/>
      <c r="M4279" s="1"/>
    </row>
    <row r="4280" spans="1:13" x14ac:dyDescent="0.2">
      <c r="A4280" s="1"/>
      <c r="B4280" s="1"/>
      <c r="C4280" s="16"/>
      <c r="D4280" s="1"/>
      <c r="E4280" s="1"/>
      <c r="F4280" s="1"/>
      <c r="G4280" s="1"/>
      <c r="H4280" s="11"/>
      <c r="I4280" s="11"/>
      <c r="J4280" s="11"/>
      <c r="K4280" s="2"/>
      <c r="L4280" s="2"/>
      <c r="M4280" s="1"/>
    </row>
    <row r="4281" spans="1:13" x14ac:dyDescent="0.2">
      <c r="A4281" s="1"/>
      <c r="B4281" s="1"/>
      <c r="C4281" s="16"/>
      <c r="D4281" s="1"/>
      <c r="E4281" s="1"/>
      <c r="F4281" s="1"/>
      <c r="G4281" s="1"/>
      <c r="H4281" s="11"/>
      <c r="I4281" s="11"/>
      <c r="J4281" s="11"/>
      <c r="K4281" s="2"/>
      <c r="L4281" s="2"/>
      <c r="M4281" s="1"/>
    </row>
    <row r="4282" spans="1:13" x14ac:dyDescent="0.2">
      <c r="A4282" s="1"/>
      <c r="B4282" s="1"/>
      <c r="C4282" s="16"/>
      <c r="D4282" s="1"/>
      <c r="E4282" s="1"/>
      <c r="F4282" s="1"/>
      <c r="G4282" s="1"/>
      <c r="H4282" s="11"/>
      <c r="I4282" s="11"/>
      <c r="J4282" s="11"/>
      <c r="K4282" s="2"/>
      <c r="L4282" s="2"/>
      <c r="M4282" s="1"/>
    </row>
    <row r="4283" spans="1:13" x14ac:dyDescent="0.2">
      <c r="A4283" s="1"/>
      <c r="B4283" s="1"/>
      <c r="C4283" s="16"/>
      <c r="D4283" s="1"/>
      <c r="E4283" s="1"/>
      <c r="F4283" s="1"/>
      <c r="G4283" s="1"/>
      <c r="H4283" s="11"/>
      <c r="I4283" s="11"/>
      <c r="J4283" s="11"/>
      <c r="K4283" s="2"/>
      <c r="L4283" s="2"/>
      <c r="M4283" s="1"/>
    </row>
    <row r="4284" spans="1:13" x14ac:dyDescent="0.2">
      <c r="A4284" s="1"/>
      <c r="B4284" s="1"/>
      <c r="C4284" s="16"/>
      <c r="D4284" s="1"/>
      <c r="E4284" s="1"/>
      <c r="F4284" s="1"/>
      <c r="G4284" s="1"/>
      <c r="H4284" s="11"/>
      <c r="I4284" s="11"/>
      <c r="J4284" s="11"/>
      <c r="K4284" s="2"/>
      <c r="L4284" s="2"/>
      <c r="M4284" s="1"/>
    </row>
    <row r="4285" spans="1:13" x14ac:dyDescent="0.2">
      <c r="A4285" s="1"/>
      <c r="B4285" s="1"/>
      <c r="C4285" s="16"/>
      <c r="D4285" s="1"/>
      <c r="E4285" s="1"/>
      <c r="F4285" s="1"/>
      <c r="G4285" s="1"/>
      <c r="H4285" s="11"/>
      <c r="I4285" s="11"/>
      <c r="J4285" s="11"/>
      <c r="K4285" s="2"/>
      <c r="L4285" s="2"/>
      <c r="M4285" s="1"/>
    </row>
    <row r="4286" spans="1:13" x14ac:dyDescent="0.2">
      <c r="A4286" s="1"/>
      <c r="B4286" s="1"/>
      <c r="C4286" s="16"/>
      <c r="D4286" s="1"/>
      <c r="E4286" s="1"/>
      <c r="F4286" s="1"/>
      <c r="G4286" s="1"/>
      <c r="H4286" s="11"/>
      <c r="I4286" s="11"/>
      <c r="J4286" s="11"/>
      <c r="K4286" s="2"/>
      <c r="L4286" s="2"/>
      <c r="M4286" s="1"/>
    </row>
    <row r="4287" spans="1:13" x14ac:dyDescent="0.2">
      <c r="A4287" s="1"/>
      <c r="B4287" s="1"/>
      <c r="C4287" s="16"/>
      <c r="D4287" s="1"/>
      <c r="E4287" s="1"/>
      <c r="F4287" s="1"/>
      <c r="G4287" s="1"/>
      <c r="H4287" s="11"/>
      <c r="I4287" s="11"/>
      <c r="J4287" s="11"/>
      <c r="K4287" s="2"/>
      <c r="L4287" s="2"/>
      <c r="M4287" s="1"/>
    </row>
    <row r="4288" spans="1:13" x14ac:dyDescent="0.2">
      <c r="A4288" s="1"/>
      <c r="B4288" s="1"/>
      <c r="C4288" s="16"/>
      <c r="D4288" s="1"/>
      <c r="E4288" s="1"/>
      <c r="F4288" s="1"/>
      <c r="G4288" s="1"/>
      <c r="H4288" s="11"/>
      <c r="I4288" s="11"/>
      <c r="J4288" s="11"/>
      <c r="K4288" s="2"/>
      <c r="L4288" s="2"/>
      <c r="M4288" s="1"/>
    </row>
    <row r="4289" spans="1:13" x14ac:dyDescent="0.2">
      <c r="A4289" s="1"/>
      <c r="B4289" s="1"/>
      <c r="C4289" s="16"/>
      <c r="D4289" s="1"/>
      <c r="E4289" s="1"/>
      <c r="F4289" s="1"/>
      <c r="G4289" s="1"/>
      <c r="H4289" s="11"/>
      <c r="I4289" s="11"/>
      <c r="J4289" s="11"/>
      <c r="K4289" s="2"/>
      <c r="L4289" s="2"/>
      <c r="M4289" s="1"/>
    </row>
    <row r="4290" spans="1:13" x14ac:dyDescent="0.2">
      <c r="A4290" s="1"/>
      <c r="B4290" s="1"/>
      <c r="C4290" s="16"/>
      <c r="D4290" s="1"/>
      <c r="E4290" s="1"/>
      <c r="F4290" s="1"/>
      <c r="G4290" s="1"/>
      <c r="H4290" s="11"/>
      <c r="I4290" s="11"/>
      <c r="J4290" s="11"/>
      <c r="K4290" s="2"/>
      <c r="L4290" s="2"/>
      <c r="M4290" s="1"/>
    </row>
    <row r="4291" spans="1:13" x14ac:dyDescent="0.2">
      <c r="A4291" s="1"/>
      <c r="B4291" s="1"/>
      <c r="C4291" s="16"/>
      <c r="D4291" s="1"/>
      <c r="E4291" s="1"/>
      <c r="F4291" s="1"/>
      <c r="G4291" s="1"/>
      <c r="H4291" s="11"/>
      <c r="I4291" s="11"/>
      <c r="J4291" s="11"/>
      <c r="K4291" s="2"/>
      <c r="L4291" s="2"/>
      <c r="M4291" s="1"/>
    </row>
    <row r="4292" spans="1:13" x14ac:dyDescent="0.2">
      <c r="A4292" s="1"/>
      <c r="B4292" s="1"/>
      <c r="C4292" s="16"/>
      <c r="D4292" s="1"/>
      <c r="E4292" s="1"/>
      <c r="F4292" s="1"/>
      <c r="G4292" s="1"/>
      <c r="H4292" s="11"/>
      <c r="I4292" s="11"/>
      <c r="J4292" s="11"/>
      <c r="K4292" s="2"/>
      <c r="L4292" s="2"/>
      <c r="M4292" s="1"/>
    </row>
    <row r="4293" spans="1:13" x14ac:dyDescent="0.2">
      <c r="A4293" s="1"/>
      <c r="B4293" s="1"/>
      <c r="C4293" s="16"/>
      <c r="D4293" s="1"/>
      <c r="E4293" s="1"/>
      <c r="F4293" s="1"/>
      <c r="G4293" s="1"/>
      <c r="H4293" s="11"/>
      <c r="I4293" s="11"/>
      <c r="J4293" s="11"/>
      <c r="K4293" s="2"/>
      <c r="L4293" s="2"/>
      <c r="M4293" s="1"/>
    </row>
    <row r="4294" spans="1:13" x14ac:dyDescent="0.2">
      <c r="A4294" s="1"/>
      <c r="B4294" s="1"/>
      <c r="C4294" s="16"/>
      <c r="D4294" s="1"/>
      <c r="E4294" s="1"/>
      <c r="F4294" s="1"/>
      <c r="G4294" s="1"/>
      <c r="H4294" s="11"/>
      <c r="I4294" s="11"/>
      <c r="J4294" s="11"/>
      <c r="K4294" s="2"/>
      <c r="L4294" s="2"/>
      <c r="M4294" s="1"/>
    </row>
    <row r="4295" spans="1:13" x14ac:dyDescent="0.2">
      <c r="A4295" s="1"/>
      <c r="B4295" s="1"/>
      <c r="C4295" s="16"/>
      <c r="D4295" s="1"/>
      <c r="E4295" s="1"/>
      <c r="F4295" s="1"/>
      <c r="G4295" s="1"/>
      <c r="H4295" s="11"/>
      <c r="I4295" s="11"/>
      <c r="J4295" s="11"/>
      <c r="K4295" s="2"/>
      <c r="L4295" s="2"/>
      <c r="M4295" s="1"/>
    </row>
    <row r="4296" spans="1:13" x14ac:dyDescent="0.2">
      <c r="A4296" s="1"/>
      <c r="B4296" s="1"/>
      <c r="C4296" s="16"/>
      <c r="D4296" s="1"/>
      <c r="E4296" s="1"/>
      <c r="F4296" s="1"/>
      <c r="G4296" s="1"/>
      <c r="H4296" s="11"/>
      <c r="I4296" s="11"/>
      <c r="J4296" s="11"/>
      <c r="K4296" s="2"/>
      <c r="L4296" s="2"/>
      <c r="M4296" s="1"/>
    </row>
    <row r="4297" spans="1:13" x14ac:dyDescent="0.2">
      <c r="A4297" s="1"/>
      <c r="B4297" s="1"/>
      <c r="C4297" s="16"/>
      <c r="D4297" s="1"/>
      <c r="E4297" s="1"/>
      <c r="F4297" s="1"/>
      <c r="G4297" s="1"/>
      <c r="H4297" s="11"/>
      <c r="I4297" s="11"/>
      <c r="J4297" s="11"/>
      <c r="K4297" s="2"/>
      <c r="L4297" s="2"/>
      <c r="M4297" s="1"/>
    </row>
    <row r="4298" spans="1:13" x14ac:dyDescent="0.2">
      <c r="A4298" s="1"/>
      <c r="B4298" s="1"/>
      <c r="C4298" s="16"/>
      <c r="D4298" s="1"/>
      <c r="E4298" s="1"/>
      <c r="F4298" s="1"/>
      <c r="G4298" s="1"/>
      <c r="H4298" s="11"/>
      <c r="I4298" s="11"/>
      <c r="J4298" s="11"/>
      <c r="K4298" s="2"/>
      <c r="L4298" s="2"/>
      <c r="M4298" s="1"/>
    </row>
    <row r="4299" spans="1:13" x14ac:dyDescent="0.2">
      <c r="A4299" s="1"/>
      <c r="B4299" s="1"/>
      <c r="C4299" s="16"/>
      <c r="D4299" s="1"/>
      <c r="E4299" s="1"/>
      <c r="F4299" s="1"/>
      <c r="G4299" s="1"/>
      <c r="H4299" s="11"/>
      <c r="I4299" s="11"/>
      <c r="J4299" s="11"/>
      <c r="K4299" s="2"/>
      <c r="L4299" s="2"/>
      <c r="M4299" s="1"/>
    </row>
    <row r="4300" spans="1:13" x14ac:dyDescent="0.2">
      <c r="A4300" s="1"/>
      <c r="B4300" s="1"/>
      <c r="C4300" s="16"/>
      <c r="D4300" s="1"/>
      <c r="E4300" s="1"/>
      <c r="F4300" s="1"/>
      <c r="G4300" s="1"/>
      <c r="H4300" s="11"/>
      <c r="I4300" s="11"/>
      <c r="J4300" s="11"/>
      <c r="K4300" s="2"/>
      <c r="L4300" s="2"/>
      <c r="M4300" s="1"/>
    </row>
    <row r="4301" spans="1:13" x14ac:dyDescent="0.2">
      <c r="A4301" s="1"/>
      <c r="B4301" s="1"/>
      <c r="C4301" s="16"/>
      <c r="D4301" s="1"/>
      <c r="E4301" s="1"/>
      <c r="F4301" s="1"/>
      <c r="G4301" s="1"/>
      <c r="H4301" s="11"/>
      <c r="I4301" s="11"/>
      <c r="J4301" s="11"/>
      <c r="K4301" s="2"/>
      <c r="L4301" s="2"/>
      <c r="M4301" s="1"/>
    </row>
    <row r="4302" spans="1:13" x14ac:dyDescent="0.2">
      <c r="A4302" s="1"/>
      <c r="B4302" s="1"/>
      <c r="C4302" s="16"/>
      <c r="D4302" s="1"/>
      <c r="E4302" s="1"/>
      <c r="F4302" s="1"/>
      <c r="G4302" s="1"/>
      <c r="H4302" s="11"/>
      <c r="I4302" s="11"/>
      <c r="J4302" s="11"/>
      <c r="K4302" s="2"/>
      <c r="L4302" s="2"/>
      <c r="M4302" s="1"/>
    </row>
    <row r="4303" spans="1:13" x14ac:dyDescent="0.2">
      <c r="A4303" s="1"/>
      <c r="B4303" s="1"/>
      <c r="C4303" s="16"/>
      <c r="D4303" s="1"/>
      <c r="E4303" s="1"/>
      <c r="F4303" s="1"/>
      <c r="G4303" s="1"/>
      <c r="H4303" s="11"/>
      <c r="I4303" s="11"/>
      <c r="J4303" s="11"/>
      <c r="K4303" s="2"/>
      <c r="L4303" s="2"/>
      <c r="M4303" s="1"/>
    </row>
    <row r="4304" spans="1:13" x14ac:dyDescent="0.2">
      <c r="A4304" s="1"/>
      <c r="B4304" s="1"/>
      <c r="C4304" s="16"/>
      <c r="D4304" s="1"/>
      <c r="E4304" s="1"/>
      <c r="F4304" s="1"/>
      <c r="G4304" s="1"/>
      <c r="H4304" s="11"/>
      <c r="I4304" s="11"/>
      <c r="J4304" s="11"/>
      <c r="K4304" s="2"/>
      <c r="L4304" s="2"/>
      <c r="M4304" s="1"/>
    </row>
    <row r="4305" spans="1:13" x14ac:dyDescent="0.2">
      <c r="A4305" s="1"/>
      <c r="B4305" s="1"/>
      <c r="C4305" s="16"/>
      <c r="D4305" s="1"/>
      <c r="E4305" s="1"/>
      <c r="F4305" s="1"/>
      <c r="G4305" s="1"/>
      <c r="H4305" s="11"/>
      <c r="I4305" s="11"/>
      <c r="J4305" s="11"/>
      <c r="K4305" s="2"/>
      <c r="L4305" s="2"/>
      <c r="M4305" s="1"/>
    </row>
    <row r="4306" spans="1:13" x14ac:dyDescent="0.2">
      <c r="A4306" s="1"/>
      <c r="B4306" s="1"/>
      <c r="C4306" s="16"/>
      <c r="D4306" s="1"/>
      <c r="E4306" s="1"/>
      <c r="F4306" s="1"/>
      <c r="G4306" s="1"/>
      <c r="H4306" s="11"/>
      <c r="I4306" s="11"/>
      <c r="J4306" s="11"/>
      <c r="K4306" s="2"/>
      <c r="L4306" s="2"/>
      <c r="M4306" s="1"/>
    </row>
    <row r="4307" spans="1:13" x14ac:dyDescent="0.2">
      <c r="A4307" s="1"/>
      <c r="B4307" s="1"/>
      <c r="C4307" s="16"/>
      <c r="D4307" s="1"/>
      <c r="E4307" s="1"/>
      <c r="F4307" s="1"/>
      <c r="G4307" s="1"/>
      <c r="H4307" s="11"/>
      <c r="I4307" s="11"/>
      <c r="J4307" s="11"/>
      <c r="K4307" s="2"/>
      <c r="L4307" s="2"/>
      <c r="M4307" s="1"/>
    </row>
    <row r="4308" spans="1:13" x14ac:dyDescent="0.2">
      <c r="A4308" s="1"/>
      <c r="B4308" s="1"/>
      <c r="C4308" s="16"/>
      <c r="D4308" s="1"/>
      <c r="E4308" s="1"/>
      <c r="F4308" s="1"/>
      <c r="G4308" s="1"/>
      <c r="H4308" s="11"/>
      <c r="I4308" s="11"/>
      <c r="J4308" s="11"/>
      <c r="K4308" s="2"/>
      <c r="L4308" s="2"/>
      <c r="M4308" s="1"/>
    </row>
    <row r="4309" spans="1:13" x14ac:dyDescent="0.2">
      <c r="A4309" s="1"/>
      <c r="B4309" s="1"/>
      <c r="C4309" s="16"/>
      <c r="D4309" s="1"/>
      <c r="E4309" s="1"/>
      <c r="F4309" s="1"/>
      <c r="G4309" s="1"/>
      <c r="H4309" s="11"/>
      <c r="I4309" s="11"/>
      <c r="J4309" s="11"/>
      <c r="K4309" s="2"/>
      <c r="L4309" s="2"/>
      <c r="M4309" s="1"/>
    </row>
    <row r="4310" spans="1:13" x14ac:dyDescent="0.2">
      <c r="A4310" s="1"/>
      <c r="B4310" s="1"/>
      <c r="C4310" s="16"/>
      <c r="D4310" s="1"/>
      <c r="E4310" s="1"/>
      <c r="F4310" s="1"/>
      <c r="G4310" s="1"/>
      <c r="H4310" s="11"/>
      <c r="I4310" s="11"/>
      <c r="J4310" s="11"/>
      <c r="K4310" s="2"/>
      <c r="L4310" s="2"/>
      <c r="M4310" s="1"/>
    </row>
    <row r="4311" spans="1:13" x14ac:dyDescent="0.2">
      <c r="A4311" s="1"/>
      <c r="B4311" s="1"/>
      <c r="C4311" s="16"/>
      <c r="D4311" s="1"/>
      <c r="E4311" s="1"/>
      <c r="F4311" s="1"/>
      <c r="G4311" s="1"/>
      <c r="H4311" s="11"/>
      <c r="I4311" s="11"/>
      <c r="J4311" s="11"/>
      <c r="K4311" s="2"/>
      <c r="L4311" s="2"/>
      <c r="M4311" s="1"/>
    </row>
    <row r="4312" spans="1:13" x14ac:dyDescent="0.2">
      <c r="A4312" s="1"/>
      <c r="B4312" s="1"/>
      <c r="C4312" s="16"/>
      <c r="D4312" s="1"/>
      <c r="E4312" s="1"/>
      <c r="F4312" s="1"/>
      <c r="G4312" s="1"/>
      <c r="H4312" s="11"/>
      <c r="I4312" s="11"/>
      <c r="J4312" s="11"/>
      <c r="K4312" s="2"/>
      <c r="L4312" s="2"/>
      <c r="M4312" s="1"/>
    </row>
    <row r="4313" spans="1:13" x14ac:dyDescent="0.2">
      <c r="A4313" s="1"/>
      <c r="B4313" s="1"/>
      <c r="C4313" s="16"/>
      <c r="D4313" s="1"/>
      <c r="E4313" s="1"/>
      <c r="F4313" s="1"/>
      <c r="G4313" s="1"/>
      <c r="H4313" s="11"/>
      <c r="I4313" s="11"/>
      <c r="J4313" s="11"/>
      <c r="K4313" s="2"/>
      <c r="L4313" s="2"/>
      <c r="M4313" s="1"/>
    </row>
    <row r="4314" spans="1:13" x14ac:dyDescent="0.2">
      <c r="A4314" s="1"/>
      <c r="B4314" s="1"/>
      <c r="C4314" s="16"/>
      <c r="D4314" s="1"/>
      <c r="E4314" s="1"/>
      <c r="F4314" s="1"/>
      <c r="G4314" s="1"/>
      <c r="H4314" s="11"/>
      <c r="I4314" s="11"/>
      <c r="J4314" s="11"/>
      <c r="K4314" s="2"/>
      <c r="L4314" s="2"/>
      <c r="M4314" s="1"/>
    </row>
    <row r="4315" spans="1:13" x14ac:dyDescent="0.2">
      <c r="A4315" s="1"/>
      <c r="B4315" s="1"/>
      <c r="C4315" s="16"/>
      <c r="D4315" s="1"/>
      <c r="E4315" s="1"/>
      <c r="F4315" s="1"/>
      <c r="G4315" s="1"/>
      <c r="H4315" s="11"/>
      <c r="I4315" s="11"/>
      <c r="J4315" s="11"/>
      <c r="K4315" s="2"/>
      <c r="L4315" s="2"/>
      <c r="M4315" s="1"/>
    </row>
    <row r="4316" spans="1:13" x14ac:dyDescent="0.2">
      <c r="A4316" s="1"/>
      <c r="B4316" s="1"/>
      <c r="C4316" s="16"/>
      <c r="D4316" s="1"/>
      <c r="E4316" s="1"/>
      <c r="F4316" s="1"/>
      <c r="G4316" s="1"/>
      <c r="H4316" s="11"/>
      <c r="I4316" s="11"/>
      <c r="J4316" s="11"/>
      <c r="K4316" s="2"/>
      <c r="L4316" s="2"/>
      <c r="M4316" s="1"/>
    </row>
    <row r="4317" spans="1:13" x14ac:dyDescent="0.2">
      <c r="A4317" s="1"/>
      <c r="B4317" s="1"/>
      <c r="C4317" s="16"/>
      <c r="D4317" s="1"/>
      <c r="E4317" s="1"/>
      <c r="F4317" s="1"/>
      <c r="G4317" s="1"/>
      <c r="H4317" s="11"/>
      <c r="I4317" s="11"/>
      <c r="J4317" s="11"/>
      <c r="K4317" s="2"/>
      <c r="L4317" s="2"/>
      <c r="M4317" s="1"/>
    </row>
    <row r="4318" spans="1:13" x14ac:dyDescent="0.2">
      <c r="A4318" s="1"/>
      <c r="B4318" s="1"/>
      <c r="C4318" s="16"/>
      <c r="D4318" s="1"/>
      <c r="E4318" s="1"/>
      <c r="F4318" s="1"/>
      <c r="G4318" s="1"/>
      <c r="H4318" s="11"/>
      <c r="I4318" s="11"/>
      <c r="J4318" s="11"/>
      <c r="K4318" s="2"/>
      <c r="L4318" s="2"/>
      <c r="M4318" s="1"/>
    </row>
    <row r="4319" spans="1:13" x14ac:dyDescent="0.2">
      <c r="A4319" s="1"/>
      <c r="B4319" s="1"/>
      <c r="C4319" s="16"/>
      <c r="D4319" s="1"/>
      <c r="E4319" s="1"/>
      <c r="F4319" s="1"/>
      <c r="G4319" s="1"/>
      <c r="H4319" s="11"/>
      <c r="I4319" s="11"/>
      <c r="J4319" s="11"/>
      <c r="K4319" s="2"/>
      <c r="L4319" s="2"/>
      <c r="M4319" s="1"/>
    </row>
    <row r="4320" spans="1:13" x14ac:dyDescent="0.2">
      <c r="A4320" s="1"/>
      <c r="B4320" s="1"/>
      <c r="C4320" s="16"/>
      <c r="D4320" s="1"/>
      <c r="E4320" s="1"/>
      <c r="F4320" s="1"/>
      <c r="G4320" s="1"/>
      <c r="H4320" s="11"/>
      <c r="I4320" s="11"/>
      <c r="J4320" s="11"/>
      <c r="K4320" s="2"/>
      <c r="L4320" s="2"/>
      <c r="M4320" s="1"/>
    </row>
    <row r="4321" spans="1:13" x14ac:dyDescent="0.2">
      <c r="A4321" s="1"/>
      <c r="B4321" s="1"/>
      <c r="C4321" s="16"/>
      <c r="D4321" s="1"/>
      <c r="E4321" s="1"/>
      <c r="F4321" s="1"/>
      <c r="G4321" s="1"/>
      <c r="H4321" s="11"/>
      <c r="I4321" s="11"/>
      <c r="J4321" s="11"/>
      <c r="K4321" s="2"/>
      <c r="L4321" s="2"/>
      <c r="M4321" s="1"/>
    </row>
    <row r="4322" spans="1:13" x14ac:dyDescent="0.2">
      <c r="A4322" s="1"/>
      <c r="B4322" s="1"/>
      <c r="C4322" s="16"/>
      <c r="D4322" s="1"/>
      <c r="E4322" s="1"/>
      <c r="F4322" s="1"/>
      <c r="G4322" s="1"/>
      <c r="H4322" s="11"/>
      <c r="I4322" s="11"/>
      <c r="J4322" s="11"/>
      <c r="K4322" s="2"/>
      <c r="L4322" s="2"/>
      <c r="M4322" s="1"/>
    </row>
    <row r="4323" spans="1:13" x14ac:dyDescent="0.2">
      <c r="A4323" s="1"/>
      <c r="B4323" s="1"/>
      <c r="C4323" s="16"/>
      <c r="D4323" s="1"/>
      <c r="E4323" s="1"/>
      <c r="F4323" s="1"/>
      <c r="G4323" s="1"/>
      <c r="H4323" s="11"/>
      <c r="I4323" s="11"/>
      <c r="J4323" s="11"/>
      <c r="K4323" s="2"/>
      <c r="L4323" s="2"/>
      <c r="M4323" s="1"/>
    </row>
    <row r="4324" spans="1:13" x14ac:dyDescent="0.2">
      <c r="A4324" s="1"/>
      <c r="B4324" s="1"/>
      <c r="C4324" s="16"/>
      <c r="D4324" s="1"/>
      <c r="E4324" s="1"/>
      <c r="F4324" s="1"/>
      <c r="G4324" s="1"/>
      <c r="H4324" s="11"/>
      <c r="I4324" s="11"/>
      <c r="J4324" s="11"/>
      <c r="K4324" s="2"/>
      <c r="L4324" s="2"/>
      <c r="M4324" s="1"/>
    </row>
    <row r="4325" spans="1:13" x14ac:dyDescent="0.2">
      <c r="A4325" s="1"/>
      <c r="B4325" s="1"/>
      <c r="C4325" s="16"/>
      <c r="D4325" s="1"/>
      <c r="E4325" s="1"/>
      <c r="F4325" s="1"/>
      <c r="G4325" s="1"/>
      <c r="H4325" s="11"/>
      <c r="I4325" s="11"/>
      <c r="J4325" s="11"/>
      <c r="K4325" s="2"/>
      <c r="L4325" s="2"/>
      <c r="M4325" s="1"/>
    </row>
    <row r="4326" spans="1:13" x14ac:dyDescent="0.2">
      <c r="A4326" s="1"/>
      <c r="B4326" s="1"/>
      <c r="C4326" s="16"/>
      <c r="D4326" s="1"/>
      <c r="E4326" s="1"/>
      <c r="F4326" s="1"/>
      <c r="G4326" s="1"/>
      <c r="H4326" s="11"/>
      <c r="I4326" s="11"/>
      <c r="J4326" s="11"/>
      <c r="K4326" s="2"/>
      <c r="L4326" s="2"/>
      <c r="M4326" s="1"/>
    </row>
    <row r="4327" spans="1:13" x14ac:dyDescent="0.2">
      <c r="A4327" s="1"/>
      <c r="B4327" s="1"/>
      <c r="C4327" s="16"/>
      <c r="D4327" s="1"/>
      <c r="E4327" s="1"/>
      <c r="F4327" s="1"/>
      <c r="G4327" s="1"/>
      <c r="H4327" s="11"/>
      <c r="I4327" s="11"/>
      <c r="J4327" s="11"/>
      <c r="K4327" s="2"/>
      <c r="L4327" s="2"/>
      <c r="M4327" s="1"/>
    </row>
    <row r="4328" spans="1:13" x14ac:dyDescent="0.2">
      <c r="A4328" s="1"/>
      <c r="B4328" s="1"/>
      <c r="C4328" s="16"/>
      <c r="D4328" s="1"/>
      <c r="E4328" s="1"/>
      <c r="F4328" s="1"/>
      <c r="G4328" s="1"/>
      <c r="H4328" s="11"/>
      <c r="I4328" s="11"/>
      <c r="J4328" s="11"/>
      <c r="K4328" s="2"/>
      <c r="L4328" s="2"/>
      <c r="M4328" s="1"/>
    </row>
    <row r="4329" spans="1:13" x14ac:dyDescent="0.2">
      <c r="A4329" s="1"/>
      <c r="B4329" s="1"/>
      <c r="C4329" s="16"/>
      <c r="D4329" s="1"/>
      <c r="E4329" s="1"/>
      <c r="F4329" s="1"/>
      <c r="G4329" s="1"/>
      <c r="H4329" s="11"/>
      <c r="I4329" s="11"/>
      <c r="J4329" s="11"/>
      <c r="K4329" s="2"/>
      <c r="L4329" s="2"/>
      <c r="M4329" s="1"/>
    </row>
    <row r="4330" spans="1:13" x14ac:dyDescent="0.2">
      <c r="A4330" s="1"/>
      <c r="B4330" s="1"/>
      <c r="C4330" s="16"/>
      <c r="D4330" s="1"/>
      <c r="E4330" s="1"/>
      <c r="F4330" s="1"/>
      <c r="G4330" s="1"/>
      <c r="H4330" s="11"/>
      <c r="I4330" s="11"/>
      <c r="J4330" s="11"/>
      <c r="K4330" s="2"/>
      <c r="L4330" s="2"/>
      <c r="M4330" s="1"/>
    </row>
    <row r="4331" spans="1:13" x14ac:dyDescent="0.2">
      <c r="A4331" s="1"/>
      <c r="B4331" s="1"/>
      <c r="C4331" s="16"/>
      <c r="D4331" s="1"/>
      <c r="E4331" s="1"/>
      <c r="F4331" s="1"/>
      <c r="G4331" s="1"/>
      <c r="H4331" s="11"/>
      <c r="I4331" s="11"/>
      <c r="J4331" s="11"/>
      <c r="K4331" s="2"/>
      <c r="L4331" s="2"/>
      <c r="M4331" s="1"/>
    </row>
    <row r="4332" spans="1:13" x14ac:dyDescent="0.2">
      <c r="A4332" s="1"/>
      <c r="B4332" s="1"/>
      <c r="C4332" s="16"/>
      <c r="D4332" s="1"/>
      <c r="E4332" s="1"/>
      <c r="F4332" s="1"/>
      <c r="G4332" s="1"/>
      <c r="H4332" s="11"/>
      <c r="I4332" s="11"/>
      <c r="J4332" s="11"/>
      <c r="K4332" s="2"/>
      <c r="L4332" s="2"/>
      <c r="M4332" s="1"/>
    </row>
    <row r="4333" spans="1:13" x14ac:dyDescent="0.2">
      <c r="A4333" s="1"/>
      <c r="B4333" s="1"/>
      <c r="C4333" s="16"/>
      <c r="D4333" s="1"/>
      <c r="E4333" s="1"/>
      <c r="F4333" s="1"/>
      <c r="G4333" s="1"/>
      <c r="H4333" s="11"/>
      <c r="I4333" s="11"/>
      <c r="J4333" s="11"/>
      <c r="K4333" s="2"/>
      <c r="L4333" s="2"/>
      <c r="M4333" s="1"/>
    </row>
    <row r="4334" spans="1:13" x14ac:dyDescent="0.2">
      <c r="A4334" s="1"/>
      <c r="B4334" s="1"/>
      <c r="C4334" s="16"/>
      <c r="D4334" s="1"/>
      <c r="E4334" s="1"/>
      <c r="F4334" s="1"/>
      <c r="G4334" s="1"/>
      <c r="H4334" s="11"/>
      <c r="I4334" s="11"/>
      <c r="J4334" s="11"/>
      <c r="K4334" s="2"/>
      <c r="L4334" s="2"/>
      <c r="M4334" s="1"/>
    </row>
    <row r="4335" spans="1:13" x14ac:dyDescent="0.2">
      <c r="A4335" s="1"/>
      <c r="B4335" s="1"/>
      <c r="C4335" s="16"/>
      <c r="D4335" s="1"/>
      <c r="E4335" s="1"/>
      <c r="F4335" s="1"/>
      <c r="G4335" s="1"/>
      <c r="H4335" s="11"/>
      <c r="I4335" s="11"/>
      <c r="J4335" s="11"/>
      <c r="K4335" s="2"/>
      <c r="L4335" s="2"/>
      <c r="M4335" s="1"/>
    </row>
    <row r="4336" spans="1:13" x14ac:dyDescent="0.2">
      <c r="A4336" s="1"/>
      <c r="B4336" s="1"/>
      <c r="C4336" s="16"/>
      <c r="D4336" s="1"/>
      <c r="E4336" s="1"/>
      <c r="F4336" s="1"/>
      <c r="G4336" s="1"/>
      <c r="H4336" s="11"/>
      <c r="I4336" s="11"/>
      <c r="J4336" s="11"/>
      <c r="K4336" s="2"/>
      <c r="L4336" s="2"/>
      <c r="M4336" s="1"/>
    </row>
    <row r="4337" spans="1:13" x14ac:dyDescent="0.2">
      <c r="A4337" s="1"/>
      <c r="B4337" s="1"/>
      <c r="C4337" s="16"/>
      <c r="D4337" s="1"/>
      <c r="E4337" s="1"/>
      <c r="F4337" s="1"/>
      <c r="G4337" s="1"/>
      <c r="H4337" s="11"/>
      <c r="I4337" s="11"/>
      <c r="J4337" s="11"/>
      <c r="K4337" s="2"/>
      <c r="L4337" s="2"/>
      <c r="M4337" s="1"/>
    </row>
    <row r="4338" spans="1:13" x14ac:dyDescent="0.2">
      <c r="A4338" s="1"/>
      <c r="B4338" s="1"/>
      <c r="C4338" s="16"/>
      <c r="D4338" s="1"/>
      <c r="E4338" s="1"/>
      <c r="F4338" s="1"/>
      <c r="G4338" s="1"/>
      <c r="H4338" s="11"/>
      <c r="I4338" s="11"/>
      <c r="J4338" s="11"/>
      <c r="K4338" s="2"/>
      <c r="L4338" s="2"/>
      <c r="M4338" s="1"/>
    </row>
    <row r="4339" spans="1:13" x14ac:dyDescent="0.2">
      <c r="A4339" s="1"/>
      <c r="B4339" s="1"/>
      <c r="C4339" s="16"/>
      <c r="D4339" s="1"/>
      <c r="E4339" s="1"/>
      <c r="F4339" s="1"/>
      <c r="G4339" s="1"/>
      <c r="H4339" s="11"/>
      <c r="I4339" s="11"/>
      <c r="J4339" s="11"/>
      <c r="K4339" s="2"/>
      <c r="L4339" s="2"/>
      <c r="M4339" s="1"/>
    </row>
    <row r="4340" spans="1:13" x14ac:dyDescent="0.2">
      <c r="A4340" s="1"/>
      <c r="B4340" s="1"/>
      <c r="C4340" s="16"/>
      <c r="D4340" s="1"/>
      <c r="E4340" s="1"/>
      <c r="F4340" s="1"/>
      <c r="G4340" s="1"/>
      <c r="H4340" s="11"/>
      <c r="I4340" s="11"/>
      <c r="J4340" s="11"/>
      <c r="K4340" s="2"/>
      <c r="L4340" s="2"/>
      <c r="M4340" s="1"/>
    </row>
    <row r="4341" spans="1:13" x14ac:dyDescent="0.2">
      <c r="A4341" s="1"/>
      <c r="B4341" s="1"/>
      <c r="C4341" s="16"/>
      <c r="D4341" s="1"/>
      <c r="E4341" s="1"/>
      <c r="F4341" s="1"/>
      <c r="G4341" s="1"/>
      <c r="H4341" s="11"/>
      <c r="I4341" s="11"/>
      <c r="J4341" s="11"/>
      <c r="K4341" s="2"/>
      <c r="L4341" s="2"/>
      <c r="M4341" s="1"/>
    </row>
    <row r="4342" spans="1:13" x14ac:dyDescent="0.2">
      <c r="A4342" s="1"/>
      <c r="B4342" s="1"/>
      <c r="C4342" s="16"/>
      <c r="D4342" s="1"/>
      <c r="E4342" s="1"/>
      <c r="F4342" s="1"/>
      <c r="G4342" s="1"/>
      <c r="H4342" s="11"/>
      <c r="I4342" s="11"/>
      <c r="J4342" s="11"/>
      <c r="K4342" s="2"/>
      <c r="L4342" s="2"/>
      <c r="M4342" s="1"/>
    </row>
    <row r="4343" spans="1:13" x14ac:dyDescent="0.2">
      <c r="A4343" s="1"/>
      <c r="B4343" s="1"/>
      <c r="C4343" s="16"/>
      <c r="D4343" s="1"/>
      <c r="E4343" s="1"/>
      <c r="F4343" s="1"/>
      <c r="G4343" s="1"/>
      <c r="H4343" s="11"/>
      <c r="I4343" s="11"/>
      <c r="J4343" s="11"/>
      <c r="K4343" s="2"/>
      <c r="L4343" s="2"/>
      <c r="M4343" s="1"/>
    </row>
    <row r="4344" spans="1:13" x14ac:dyDescent="0.2">
      <c r="A4344" s="1"/>
      <c r="B4344" s="1"/>
      <c r="C4344" s="16"/>
      <c r="D4344" s="1"/>
      <c r="E4344" s="1"/>
      <c r="F4344" s="1"/>
      <c r="G4344" s="1"/>
      <c r="H4344" s="11"/>
      <c r="I4344" s="11"/>
      <c r="J4344" s="11"/>
      <c r="K4344" s="2"/>
      <c r="L4344" s="2"/>
      <c r="M4344" s="1"/>
    </row>
    <row r="4345" spans="1:13" x14ac:dyDescent="0.2">
      <c r="A4345" s="1"/>
      <c r="B4345" s="1"/>
      <c r="C4345" s="16"/>
      <c r="D4345" s="1"/>
      <c r="E4345" s="1"/>
      <c r="F4345" s="1"/>
      <c r="G4345" s="1"/>
      <c r="H4345" s="11"/>
      <c r="I4345" s="11"/>
      <c r="J4345" s="11"/>
      <c r="K4345" s="2"/>
      <c r="L4345" s="2"/>
      <c r="M4345" s="1"/>
    </row>
    <row r="4346" spans="1:13" x14ac:dyDescent="0.2">
      <c r="A4346" s="1"/>
      <c r="B4346" s="1"/>
      <c r="C4346" s="16"/>
      <c r="D4346" s="1"/>
      <c r="E4346" s="1"/>
      <c r="F4346" s="1"/>
      <c r="G4346" s="1"/>
      <c r="H4346" s="11"/>
      <c r="I4346" s="11"/>
      <c r="J4346" s="11"/>
      <c r="K4346" s="2"/>
      <c r="L4346" s="2"/>
      <c r="M4346" s="1"/>
    </row>
    <row r="4347" spans="1:13" x14ac:dyDescent="0.2">
      <c r="A4347" s="1"/>
      <c r="B4347" s="1"/>
      <c r="C4347" s="16"/>
      <c r="D4347" s="1"/>
      <c r="E4347" s="1"/>
      <c r="F4347" s="1"/>
      <c r="G4347" s="1"/>
      <c r="H4347" s="11"/>
      <c r="I4347" s="11"/>
      <c r="J4347" s="11"/>
      <c r="K4347" s="2"/>
      <c r="L4347" s="2"/>
      <c r="M4347" s="1"/>
    </row>
    <row r="4348" spans="1:13" x14ac:dyDescent="0.2">
      <c r="A4348" s="1"/>
      <c r="B4348" s="1"/>
      <c r="C4348" s="16"/>
      <c r="D4348" s="1"/>
      <c r="E4348" s="1"/>
      <c r="F4348" s="1"/>
      <c r="G4348" s="1"/>
      <c r="H4348" s="11"/>
      <c r="I4348" s="11"/>
      <c r="J4348" s="11"/>
      <c r="K4348" s="2"/>
      <c r="L4348" s="2"/>
      <c r="M4348" s="1"/>
    </row>
    <row r="4349" spans="1:13" x14ac:dyDescent="0.2">
      <c r="A4349" s="1"/>
      <c r="B4349" s="1"/>
      <c r="C4349" s="16"/>
      <c r="D4349" s="1"/>
      <c r="E4349" s="1"/>
      <c r="F4349" s="1"/>
      <c r="G4349" s="1"/>
      <c r="H4349" s="11"/>
      <c r="I4349" s="11"/>
      <c r="J4349" s="11"/>
      <c r="K4349" s="2"/>
      <c r="L4349" s="2"/>
      <c r="M4349" s="1"/>
    </row>
    <row r="4350" spans="1:13" x14ac:dyDescent="0.2">
      <c r="A4350" s="1"/>
      <c r="B4350" s="1"/>
      <c r="C4350" s="16"/>
      <c r="D4350" s="1"/>
      <c r="E4350" s="1"/>
      <c r="F4350" s="1"/>
      <c r="G4350" s="1"/>
      <c r="H4350" s="11"/>
      <c r="I4350" s="11"/>
      <c r="J4350" s="11"/>
      <c r="K4350" s="2"/>
      <c r="L4350" s="2"/>
      <c r="M4350" s="1"/>
    </row>
    <row r="4351" spans="1:13" x14ac:dyDescent="0.2">
      <c r="A4351" s="1"/>
      <c r="B4351" s="1"/>
      <c r="C4351" s="16"/>
      <c r="D4351" s="1"/>
      <c r="E4351" s="1"/>
      <c r="F4351" s="1"/>
      <c r="G4351" s="1"/>
      <c r="H4351" s="11"/>
      <c r="I4351" s="11"/>
      <c r="J4351" s="11"/>
      <c r="K4351" s="2"/>
      <c r="L4351" s="2"/>
      <c r="M4351" s="1"/>
    </row>
    <row r="4352" spans="1:13" x14ac:dyDescent="0.2">
      <c r="A4352" s="1"/>
      <c r="B4352" s="1"/>
      <c r="C4352" s="16"/>
      <c r="D4352" s="1"/>
      <c r="E4352" s="1"/>
      <c r="F4352" s="1"/>
      <c r="G4352" s="1"/>
      <c r="H4352" s="11"/>
      <c r="I4352" s="11"/>
      <c r="J4352" s="11"/>
      <c r="K4352" s="2"/>
      <c r="L4352" s="2"/>
      <c r="M4352" s="1"/>
    </row>
    <row r="4353" spans="1:13" x14ac:dyDescent="0.2">
      <c r="A4353" s="1"/>
      <c r="B4353" s="1"/>
      <c r="C4353" s="16"/>
      <c r="D4353" s="1"/>
      <c r="E4353" s="1"/>
      <c r="F4353" s="1"/>
      <c r="G4353" s="1"/>
      <c r="H4353" s="11"/>
      <c r="I4353" s="11"/>
      <c r="J4353" s="11"/>
      <c r="K4353" s="2"/>
      <c r="L4353" s="2"/>
      <c r="M4353" s="1"/>
    </row>
    <row r="4354" spans="1:13" x14ac:dyDescent="0.2">
      <c r="A4354" s="1"/>
      <c r="B4354" s="1"/>
      <c r="C4354" s="16"/>
      <c r="D4354" s="1"/>
      <c r="E4354" s="1"/>
      <c r="F4354" s="1"/>
      <c r="G4354" s="1"/>
      <c r="H4354" s="11"/>
      <c r="I4354" s="11"/>
      <c r="J4354" s="11"/>
      <c r="K4354" s="2"/>
      <c r="L4354" s="2"/>
      <c r="M4354" s="1"/>
    </row>
    <row r="4355" spans="1:13" x14ac:dyDescent="0.2">
      <c r="A4355" s="1"/>
      <c r="B4355" s="1"/>
      <c r="C4355" s="16"/>
      <c r="D4355" s="1"/>
      <c r="E4355" s="1"/>
      <c r="F4355" s="1"/>
      <c r="G4355" s="1"/>
      <c r="H4355" s="11"/>
      <c r="I4355" s="11"/>
      <c r="J4355" s="11"/>
      <c r="K4355" s="2"/>
      <c r="L4355" s="2"/>
      <c r="M4355" s="1"/>
    </row>
    <row r="4356" spans="1:13" x14ac:dyDescent="0.2">
      <c r="A4356" s="1"/>
      <c r="B4356" s="1"/>
      <c r="C4356" s="16"/>
      <c r="D4356" s="1"/>
      <c r="E4356" s="1"/>
      <c r="F4356" s="1"/>
      <c r="G4356" s="1"/>
      <c r="H4356" s="11"/>
      <c r="I4356" s="11"/>
      <c r="J4356" s="11"/>
      <c r="K4356" s="2"/>
      <c r="L4356" s="2"/>
      <c r="M4356" s="1"/>
    </row>
    <row r="4357" spans="1:13" x14ac:dyDescent="0.2">
      <c r="A4357" s="1"/>
      <c r="B4357" s="1"/>
      <c r="C4357" s="16"/>
      <c r="D4357" s="1"/>
      <c r="E4357" s="1"/>
      <c r="F4357" s="1"/>
      <c r="G4357" s="1"/>
      <c r="H4357" s="11"/>
      <c r="I4357" s="11"/>
      <c r="J4357" s="11"/>
      <c r="K4357" s="2"/>
      <c r="L4357" s="2"/>
      <c r="M4357" s="1"/>
    </row>
    <row r="4358" spans="1:13" x14ac:dyDescent="0.2">
      <c r="A4358" s="1"/>
      <c r="B4358" s="1"/>
      <c r="C4358" s="16"/>
      <c r="D4358" s="1"/>
      <c r="E4358" s="1"/>
      <c r="F4358" s="1"/>
      <c r="G4358" s="1"/>
      <c r="H4358" s="11"/>
      <c r="I4358" s="11"/>
      <c r="J4358" s="11"/>
      <c r="K4358" s="2"/>
      <c r="L4358" s="2"/>
      <c r="M4358" s="1"/>
    </row>
    <row r="4359" spans="1:13" x14ac:dyDescent="0.2">
      <c r="A4359" s="1"/>
      <c r="B4359" s="1"/>
      <c r="C4359" s="16"/>
      <c r="D4359" s="1"/>
      <c r="E4359" s="1"/>
      <c r="F4359" s="1"/>
      <c r="G4359" s="1"/>
      <c r="H4359" s="11"/>
      <c r="I4359" s="11"/>
      <c r="J4359" s="11"/>
      <c r="K4359" s="2"/>
      <c r="L4359" s="2"/>
      <c r="M4359" s="1"/>
    </row>
    <row r="4360" spans="1:13" x14ac:dyDescent="0.2">
      <c r="A4360" s="1"/>
      <c r="B4360" s="1"/>
      <c r="C4360" s="16"/>
      <c r="D4360" s="1"/>
      <c r="E4360" s="1"/>
      <c r="F4360" s="1"/>
      <c r="G4360" s="1"/>
      <c r="H4360" s="11"/>
      <c r="I4360" s="11"/>
      <c r="J4360" s="11"/>
      <c r="K4360" s="2"/>
      <c r="L4360" s="2"/>
      <c r="M4360" s="1"/>
    </row>
    <row r="4361" spans="1:13" x14ac:dyDescent="0.2">
      <c r="A4361" s="1"/>
      <c r="B4361" s="1"/>
      <c r="C4361" s="16"/>
      <c r="D4361" s="1"/>
      <c r="E4361" s="1"/>
      <c r="F4361" s="1"/>
      <c r="G4361" s="1"/>
      <c r="H4361" s="11"/>
      <c r="I4361" s="11"/>
      <c r="J4361" s="11"/>
      <c r="K4361" s="2"/>
      <c r="L4361" s="2"/>
      <c r="M4361" s="1"/>
    </row>
    <row r="4362" spans="1:13" x14ac:dyDescent="0.2">
      <c r="A4362" s="1"/>
      <c r="B4362" s="1"/>
      <c r="C4362" s="16"/>
      <c r="D4362" s="1"/>
      <c r="E4362" s="1"/>
      <c r="F4362" s="1"/>
      <c r="G4362" s="1"/>
      <c r="H4362" s="11"/>
      <c r="I4362" s="11"/>
      <c r="J4362" s="11"/>
      <c r="K4362" s="2"/>
      <c r="L4362" s="2"/>
      <c r="M4362" s="1"/>
    </row>
    <row r="4363" spans="1:13" x14ac:dyDescent="0.2">
      <c r="A4363" s="1"/>
      <c r="B4363" s="1"/>
      <c r="C4363" s="16"/>
      <c r="D4363" s="1"/>
      <c r="E4363" s="1"/>
      <c r="F4363" s="1"/>
      <c r="G4363" s="1"/>
      <c r="H4363" s="11"/>
      <c r="I4363" s="11"/>
      <c r="J4363" s="11"/>
      <c r="K4363" s="2"/>
      <c r="L4363" s="2"/>
      <c r="M4363" s="1"/>
    </row>
    <row r="4364" spans="1:13" x14ac:dyDescent="0.2">
      <c r="A4364" s="1"/>
      <c r="B4364" s="1"/>
      <c r="C4364" s="16"/>
      <c r="D4364" s="1"/>
      <c r="E4364" s="1"/>
      <c r="F4364" s="1"/>
      <c r="G4364" s="1"/>
      <c r="H4364" s="11"/>
      <c r="I4364" s="11"/>
      <c r="J4364" s="11"/>
      <c r="K4364" s="2"/>
      <c r="L4364" s="2"/>
      <c r="M4364" s="1"/>
    </row>
    <row r="4365" spans="1:13" x14ac:dyDescent="0.2">
      <c r="A4365" s="1"/>
      <c r="B4365" s="1"/>
      <c r="C4365" s="16"/>
      <c r="D4365" s="1"/>
      <c r="E4365" s="1"/>
      <c r="F4365" s="1"/>
      <c r="G4365" s="1"/>
      <c r="H4365" s="11"/>
      <c r="I4365" s="11"/>
      <c r="J4365" s="11"/>
      <c r="K4365" s="2"/>
      <c r="L4365" s="2"/>
      <c r="M4365" s="1"/>
    </row>
    <row r="4366" spans="1:13" x14ac:dyDescent="0.2">
      <c r="A4366" s="1"/>
      <c r="B4366" s="1"/>
      <c r="C4366" s="16"/>
      <c r="D4366" s="1"/>
      <c r="E4366" s="1"/>
      <c r="F4366" s="1"/>
      <c r="G4366" s="1"/>
      <c r="H4366" s="11"/>
      <c r="I4366" s="11"/>
      <c r="J4366" s="11"/>
      <c r="K4366" s="2"/>
      <c r="L4366" s="2"/>
      <c r="M4366" s="1"/>
    </row>
    <row r="4367" spans="1:13" x14ac:dyDescent="0.2">
      <c r="A4367" s="1"/>
      <c r="B4367" s="1"/>
      <c r="C4367" s="16"/>
      <c r="D4367" s="1"/>
      <c r="E4367" s="1"/>
      <c r="F4367" s="1"/>
      <c r="G4367" s="1"/>
      <c r="H4367" s="11"/>
      <c r="I4367" s="11"/>
      <c r="J4367" s="11"/>
      <c r="K4367" s="2"/>
      <c r="L4367" s="2"/>
      <c r="M4367" s="1"/>
    </row>
    <row r="4368" spans="1:13" x14ac:dyDescent="0.2">
      <c r="A4368" s="1"/>
      <c r="B4368" s="1"/>
      <c r="C4368" s="16"/>
      <c r="D4368" s="1"/>
      <c r="E4368" s="1"/>
      <c r="F4368" s="1"/>
      <c r="G4368" s="1"/>
      <c r="H4368" s="11"/>
      <c r="I4368" s="11"/>
      <c r="J4368" s="11"/>
      <c r="K4368" s="2"/>
      <c r="L4368" s="2"/>
      <c r="M4368" s="1"/>
    </row>
    <row r="4369" spans="1:13" x14ac:dyDescent="0.2">
      <c r="A4369" s="1"/>
      <c r="B4369" s="1"/>
      <c r="C4369" s="16"/>
      <c r="D4369" s="1"/>
      <c r="E4369" s="1"/>
      <c r="F4369" s="1"/>
      <c r="G4369" s="1"/>
      <c r="H4369" s="11"/>
      <c r="I4369" s="11"/>
      <c r="J4369" s="11"/>
      <c r="K4369" s="2"/>
      <c r="L4369" s="2"/>
      <c r="M4369" s="1"/>
    </row>
    <row r="4370" spans="1:13" x14ac:dyDescent="0.2">
      <c r="A4370" s="1"/>
      <c r="B4370" s="1"/>
      <c r="C4370" s="16"/>
      <c r="D4370" s="1"/>
      <c r="E4370" s="1"/>
      <c r="F4370" s="1"/>
      <c r="G4370" s="1"/>
      <c r="H4370" s="11"/>
      <c r="I4370" s="11"/>
      <c r="J4370" s="11"/>
      <c r="K4370" s="2"/>
      <c r="L4370" s="2"/>
      <c r="M4370" s="1"/>
    </row>
    <row r="4371" spans="1:13" x14ac:dyDescent="0.2">
      <c r="A4371" s="1"/>
      <c r="B4371" s="1"/>
      <c r="C4371" s="16"/>
      <c r="D4371" s="1"/>
      <c r="E4371" s="1"/>
      <c r="F4371" s="1"/>
      <c r="G4371" s="1"/>
      <c r="H4371" s="11"/>
      <c r="I4371" s="11"/>
      <c r="J4371" s="11"/>
      <c r="K4371" s="2"/>
      <c r="L4371" s="2"/>
      <c r="M4371" s="1"/>
    </row>
    <row r="4372" spans="1:13" x14ac:dyDescent="0.2">
      <c r="A4372" s="1"/>
      <c r="B4372" s="1"/>
      <c r="C4372" s="16"/>
      <c r="D4372" s="1"/>
      <c r="E4372" s="1"/>
      <c r="F4372" s="1"/>
      <c r="G4372" s="1"/>
      <c r="H4372" s="11"/>
      <c r="I4372" s="11"/>
      <c r="J4372" s="11"/>
      <c r="K4372" s="2"/>
      <c r="L4372" s="2"/>
      <c r="M4372" s="1"/>
    </row>
    <row r="4373" spans="1:13" x14ac:dyDescent="0.2">
      <c r="A4373" s="1"/>
      <c r="B4373" s="1"/>
      <c r="C4373" s="16"/>
      <c r="D4373" s="1"/>
      <c r="E4373" s="1"/>
      <c r="F4373" s="1"/>
      <c r="G4373" s="1"/>
      <c r="H4373" s="11"/>
      <c r="I4373" s="11"/>
      <c r="J4373" s="11"/>
      <c r="K4373" s="2"/>
      <c r="L4373" s="2"/>
      <c r="M4373" s="1"/>
    </row>
    <row r="4374" spans="1:13" x14ac:dyDescent="0.2">
      <c r="A4374" s="1"/>
      <c r="B4374" s="1"/>
      <c r="C4374" s="16"/>
      <c r="D4374" s="1"/>
      <c r="E4374" s="1"/>
      <c r="F4374" s="1"/>
      <c r="G4374" s="1"/>
      <c r="H4374" s="11"/>
      <c r="I4374" s="11"/>
      <c r="J4374" s="11"/>
      <c r="K4374" s="2"/>
      <c r="L4374" s="2"/>
      <c r="M4374" s="1"/>
    </row>
    <row r="4375" spans="1:13" x14ac:dyDescent="0.2">
      <c r="A4375" s="1"/>
      <c r="B4375" s="1"/>
      <c r="C4375" s="16"/>
      <c r="D4375" s="1"/>
      <c r="E4375" s="1"/>
      <c r="F4375" s="1"/>
      <c r="G4375" s="1"/>
      <c r="H4375" s="11"/>
      <c r="I4375" s="11"/>
      <c r="J4375" s="11"/>
      <c r="K4375" s="2"/>
      <c r="L4375" s="2"/>
      <c r="M4375" s="1"/>
    </row>
    <row r="4376" spans="1:13" x14ac:dyDescent="0.2">
      <c r="A4376" s="1"/>
      <c r="B4376" s="1"/>
      <c r="C4376" s="16"/>
      <c r="D4376" s="1"/>
      <c r="E4376" s="1"/>
      <c r="F4376" s="1"/>
      <c r="G4376" s="1"/>
      <c r="H4376" s="11"/>
      <c r="I4376" s="11"/>
      <c r="J4376" s="11"/>
      <c r="K4376" s="2"/>
      <c r="L4376" s="2"/>
      <c r="M4376" s="1"/>
    </row>
    <row r="4377" spans="1:13" x14ac:dyDescent="0.2">
      <c r="A4377" s="1"/>
      <c r="B4377" s="1"/>
      <c r="C4377" s="16"/>
      <c r="D4377" s="1"/>
      <c r="E4377" s="1"/>
      <c r="F4377" s="1"/>
      <c r="G4377" s="1"/>
      <c r="H4377" s="11"/>
      <c r="I4377" s="11"/>
      <c r="J4377" s="11"/>
      <c r="K4377" s="2"/>
      <c r="L4377" s="2"/>
      <c r="M4377" s="1"/>
    </row>
    <row r="4378" spans="1:13" x14ac:dyDescent="0.2">
      <c r="A4378" s="1"/>
      <c r="B4378" s="1"/>
      <c r="C4378" s="16"/>
      <c r="D4378" s="1"/>
      <c r="E4378" s="1"/>
      <c r="F4378" s="1"/>
      <c r="G4378" s="1"/>
      <c r="H4378" s="11"/>
      <c r="I4378" s="11"/>
      <c r="J4378" s="11"/>
      <c r="K4378" s="2"/>
      <c r="L4378" s="2"/>
      <c r="M4378" s="1"/>
    </row>
    <row r="4379" spans="1:13" x14ac:dyDescent="0.2">
      <c r="A4379" s="1"/>
      <c r="B4379" s="1"/>
      <c r="C4379" s="16"/>
      <c r="D4379" s="1"/>
      <c r="E4379" s="1"/>
      <c r="F4379" s="1"/>
      <c r="G4379" s="1"/>
      <c r="H4379" s="11"/>
      <c r="I4379" s="11"/>
      <c r="J4379" s="11"/>
      <c r="K4379" s="2"/>
      <c r="L4379" s="2"/>
      <c r="M4379" s="1"/>
    </row>
    <row r="4380" spans="1:13" x14ac:dyDescent="0.2">
      <c r="A4380" s="1"/>
      <c r="B4380" s="1"/>
      <c r="C4380" s="16"/>
      <c r="D4380" s="1"/>
      <c r="E4380" s="1"/>
      <c r="F4380" s="1"/>
      <c r="G4380" s="1"/>
      <c r="H4380" s="11"/>
      <c r="I4380" s="11"/>
      <c r="J4380" s="11"/>
      <c r="K4380" s="2"/>
      <c r="L4380" s="2"/>
      <c r="M4380" s="1"/>
    </row>
    <row r="4381" spans="1:13" x14ac:dyDescent="0.2">
      <c r="A4381" s="1"/>
      <c r="B4381" s="1"/>
      <c r="C4381" s="16"/>
      <c r="D4381" s="1"/>
      <c r="E4381" s="1"/>
      <c r="F4381" s="1"/>
      <c r="G4381" s="1"/>
      <c r="H4381" s="11"/>
      <c r="I4381" s="11"/>
      <c r="J4381" s="11"/>
      <c r="K4381" s="2"/>
      <c r="L4381" s="2"/>
      <c r="M4381" s="1"/>
    </row>
    <row r="4382" spans="1:13" x14ac:dyDescent="0.2">
      <c r="A4382" s="1"/>
      <c r="B4382" s="1"/>
      <c r="C4382" s="16"/>
      <c r="D4382" s="1"/>
      <c r="E4382" s="1"/>
      <c r="F4382" s="1"/>
      <c r="G4382" s="1"/>
      <c r="H4382" s="11"/>
      <c r="I4382" s="11"/>
      <c r="J4382" s="11"/>
      <c r="K4382" s="2"/>
      <c r="L4382" s="2"/>
      <c r="M4382" s="1"/>
    </row>
    <row r="4383" spans="1:13" x14ac:dyDescent="0.2">
      <c r="A4383" s="1"/>
      <c r="B4383" s="1"/>
      <c r="C4383" s="16"/>
      <c r="D4383" s="1"/>
      <c r="E4383" s="1"/>
      <c r="F4383" s="1"/>
      <c r="G4383" s="1"/>
      <c r="H4383" s="11"/>
      <c r="I4383" s="11"/>
      <c r="J4383" s="11"/>
      <c r="K4383" s="2"/>
      <c r="L4383" s="2"/>
      <c r="M4383" s="1"/>
    </row>
    <row r="4384" spans="1:13" x14ac:dyDescent="0.2">
      <c r="A4384" s="1"/>
      <c r="B4384" s="1"/>
      <c r="C4384" s="16"/>
      <c r="D4384" s="1"/>
      <c r="E4384" s="1"/>
      <c r="F4384" s="1"/>
      <c r="G4384" s="1"/>
      <c r="H4384" s="11"/>
      <c r="I4384" s="11"/>
      <c r="J4384" s="11"/>
      <c r="K4384" s="2"/>
      <c r="L4384" s="2"/>
      <c r="M4384" s="1"/>
    </row>
    <row r="4385" spans="1:13" x14ac:dyDescent="0.2">
      <c r="A4385" s="1"/>
      <c r="B4385" s="1"/>
      <c r="C4385" s="16"/>
      <c r="D4385" s="1"/>
      <c r="E4385" s="1"/>
      <c r="F4385" s="1"/>
      <c r="G4385" s="1"/>
      <c r="H4385" s="11"/>
      <c r="I4385" s="11"/>
      <c r="J4385" s="11"/>
      <c r="K4385" s="2"/>
      <c r="L4385" s="2"/>
      <c r="M4385" s="1"/>
    </row>
    <row r="4386" spans="1:13" x14ac:dyDescent="0.2">
      <c r="A4386" s="1"/>
      <c r="B4386" s="1"/>
      <c r="C4386" s="16"/>
      <c r="D4386" s="1"/>
      <c r="E4386" s="1"/>
      <c r="F4386" s="1"/>
      <c r="G4386" s="1"/>
      <c r="H4386" s="11"/>
      <c r="I4386" s="11"/>
      <c r="J4386" s="11"/>
      <c r="K4386" s="2"/>
      <c r="L4386" s="2"/>
      <c r="M4386" s="1"/>
    </row>
    <row r="4387" spans="1:13" x14ac:dyDescent="0.2">
      <c r="A4387" s="1"/>
      <c r="B4387" s="1"/>
      <c r="C4387" s="16"/>
      <c r="D4387" s="1"/>
      <c r="E4387" s="1"/>
      <c r="F4387" s="1"/>
      <c r="G4387" s="1"/>
      <c r="H4387" s="11"/>
      <c r="I4387" s="11"/>
      <c r="J4387" s="11"/>
      <c r="K4387" s="2"/>
      <c r="L4387" s="2"/>
      <c r="M4387" s="1"/>
    </row>
    <row r="4388" spans="1:13" x14ac:dyDescent="0.2">
      <c r="A4388" s="1"/>
      <c r="B4388" s="1"/>
      <c r="C4388" s="16"/>
      <c r="D4388" s="1"/>
      <c r="E4388" s="1"/>
      <c r="F4388" s="1"/>
      <c r="G4388" s="1"/>
      <c r="H4388" s="11"/>
      <c r="I4388" s="11"/>
      <c r="J4388" s="11"/>
      <c r="K4388" s="2"/>
      <c r="L4388" s="2"/>
      <c r="M4388" s="1"/>
    </row>
    <row r="4389" spans="1:13" x14ac:dyDescent="0.2">
      <c r="A4389" s="1"/>
      <c r="B4389" s="1"/>
      <c r="C4389" s="16"/>
      <c r="D4389" s="1"/>
      <c r="E4389" s="1"/>
      <c r="F4389" s="1"/>
      <c r="G4389" s="1"/>
      <c r="H4389" s="11"/>
      <c r="I4389" s="11"/>
      <c r="J4389" s="11"/>
      <c r="K4389" s="2"/>
      <c r="L4389" s="2"/>
      <c r="M4389" s="1"/>
    </row>
    <row r="4390" spans="1:13" x14ac:dyDescent="0.2">
      <c r="A4390" s="1"/>
      <c r="B4390" s="1"/>
      <c r="C4390" s="16"/>
      <c r="D4390" s="1"/>
      <c r="E4390" s="1"/>
      <c r="F4390" s="1"/>
      <c r="G4390" s="1"/>
      <c r="H4390" s="11"/>
      <c r="I4390" s="11"/>
      <c r="J4390" s="11"/>
      <c r="K4390" s="2"/>
      <c r="L4390" s="2"/>
      <c r="M4390" s="1"/>
    </row>
    <row r="4391" spans="1:13" x14ac:dyDescent="0.2">
      <c r="A4391" s="1"/>
      <c r="B4391" s="1"/>
      <c r="C4391" s="16"/>
      <c r="D4391" s="1"/>
      <c r="E4391" s="1"/>
      <c r="F4391" s="1"/>
      <c r="G4391" s="1"/>
      <c r="H4391" s="11"/>
      <c r="I4391" s="11"/>
      <c r="J4391" s="11"/>
      <c r="K4391" s="2"/>
      <c r="L4391" s="2"/>
      <c r="M4391" s="1"/>
    </row>
    <row r="4392" spans="1:13" x14ac:dyDescent="0.2">
      <c r="A4392" s="1"/>
      <c r="B4392" s="1"/>
      <c r="C4392" s="16"/>
      <c r="D4392" s="1"/>
      <c r="E4392" s="1"/>
      <c r="F4392" s="1"/>
      <c r="G4392" s="1"/>
      <c r="H4392" s="11"/>
      <c r="I4392" s="11"/>
      <c r="J4392" s="11"/>
      <c r="K4392" s="2"/>
      <c r="L4392" s="2"/>
      <c r="M4392" s="1"/>
    </row>
    <row r="4393" spans="1:13" x14ac:dyDescent="0.2">
      <c r="A4393" s="1"/>
      <c r="B4393" s="1"/>
      <c r="C4393" s="16"/>
      <c r="D4393" s="1"/>
      <c r="E4393" s="1"/>
      <c r="F4393" s="1"/>
      <c r="G4393" s="1"/>
      <c r="H4393" s="11"/>
      <c r="I4393" s="11"/>
      <c r="J4393" s="11"/>
      <c r="K4393" s="2"/>
      <c r="L4393" s="2"/>
      <c r="M4393" s="1"/>
    </row>
    <row r="4394" spans="1:13" x14ac:dyDescent="0.2">
      <c r="A4394" s="1"/>
      <c r="B4394" s="1"/>
      <c r="C4394" s="16"/>
      <c r="D4394" s="1"/>
      <c r="E4394" s="1"/>
      <c r="F4394" s="1"/>
      <c r="G4394" s="1"/>
      <c r="H4394" s="11"/>
      <c r="I4394" s="11"/>
      <c r="J4394" s="11"/>
      <c r="K4394" s="2"/>
      <c r="L4394" s="2"/>
      <c r="M4394" s="1"/>
    </row>
    <row r="4395" spans="1:13" x14ac:dyDescent="0.2">
      <c r="A4395" s="1"/>
      <c r="B4395" s="1"/>
      <c r="C4395" s="16"/>
      <c r="D4395" s="1"/>
      <c r="E4395" s="1"/>
      <c r="F4395" s="1"/>
      <c r="G4395" s="1"/>
      <c r="H4395" s="11"/>
      <c r="I4395" s="11"/>
      <c r="J4395" s="11"/>
      <c r="K4395" s="2"/>
      <c r="L4395" s="2"/>
      <c r="M4395" s="1"/>
    </row>
    <row r="4396" spans="1:13" x14ac:dyDescent="0.2">
      <c r="A4396" s="1"/>
      <c r="B4396" s="1"/>
      <c r="C4396" s="16"/>
      <c r="D4396" s="1"/>
      <c r="E4396" s="1"/>
      <c r="F4396" s="1"/>
      <c r="G4396" s="1"/>
      <c r="H4396" s="11"/>
      <c r="I4396" s="11"/>
      <c r="J4396" s="11"/>
      <c r="K4396" s="2"/>
      <c r="L4396" s="2"/>
      <c r="M4396" s="1"/>
    </row>
    <row r="4397" spans="1:13" x14ac:dyDescent="0.2">
      <c r="A4397" s="1"/>
      <c r="B4397" s="1"/>
      <c r="C4397" s="16"/>
      <c r="D4397" s="1"/>
      <c r="E4397" s="1"/>
      <c r="F4397" s="1"/>
      <c r="G4397" s="1"/>
      <c r="H4397" s="11"/>
      <c r="I4397" s="11"/>
      <c r="J4397" s="11"/>
      <c r="K4397" s="2"/>
      <c r="L4397" s="2"/>
      <c r="M4397" s="1"/>
    </row>
    <row r="4398" spans="1:13" x14ac:dyDescent="0.2">
      <c r="A4398" s="1"/>
      <c r="B4398" s="1"/>
      <c r="C4398" s="16"/>
      <c r="D4398" s="1"/>
      <c r="E4398" s="1"/>
      <c r="F4398" s="1"/>
      <c r="G4398" s="1"/>
      <c r="H4398" s="11"/>
      <c r="I4398" s="11"/>
      <c r="J4398" s="11"/>
      <c r="K4398" s="2"/>
      <c r="L4398" s="2"/>
      <c r="M4398" s="1"/>
    </row>
    <row r="4399" spans="1:13" x14ac:dyDescent="0.2">
      <c r="A4399" s="1"/>
      <c r="B4399" s="1"/>
      <c r="C4399" s="16"/>
      <c r="D4399" s="1"/>
      <c r="E4399" s="1"/>
      <c r="F4399" s="1"/>
      <c r="G4399" s="1"/>
      <c r="H4399" s="11"/>
      <c r="I4399" s="11"/>
      <c r="J4399" s="11"/>
      <c r="K4399" s="2"/>
      <c r="L4399" s="2"/>
      <c r="M4399" s="1"/>
    </row>
    <row r="4400" spans="1:13" x14ac:dyDescent="0.2">
      <c r="A4400" s="1"/>
      <c r="B4400" s="1"/>
      <c r="C4400" s="16"/>
      <c r="D4400" s="1"/>
      <c r="E4400" s="1"/>
      <c r="F4400" s="1"/>
      <c r="G4400" s="1"/>
      <c r="H4400" s="11"/>
      <c r="I4400" s="11"/>
      <c r="J4400" s="11"/>
      <c r="K4400" s="2"/>
      <c r="L4400" s="2"/>
      <c r="M4400" s="1"/>
    </row>
    <row r="4401" spans="1:13" x14ac:dyDescent="0.2">
      <c r="A4401" s="1"/>
      <c r="B4401" s="1"/>
      <c r="C4401" s="16"/>
      <c r="D4401" s="1"/>
      <c r="E4401" s="1"/>
      <c r="F4401" s="1"/>
      <c r="G4401" s="1"/>
      <c r="H4401" s="11"/>
      <c r="I4401" s="11"/>
      <c r="J4401" s="11"/>
      <c r="K4401" s="2"/>
      <c r="L4401" s="2"/>
      <c r="M4401" s="1"/>
    </row>
    <row r="4402" spans="1:13" x14ac:dyDescent="0.2">
      <c r="A4402" s="1"/>
      <c r="B4402" s="1"/>
      <c r="C4402" s="16"/>
      <c r="D4402" s="1"/>
      <c r="E4402" s="1"/>
      <c r="F4402" s="1"/>
      <c r="G4402" s="1"/>
      <c r="H4402" s="11"/>
      <c r="I4402" s="11"/>
      <c r="J4402" s="11"/>
      <c r="K4402" s="2"/>
      <c r="L4402" s="2"/>
      <c r="M4402" s="1"/>
    </row>
    <row r="4403" spans="1:13" x14ac:dyDescent="0.2">
      <c r="A4403" s="1"/>
      <c r="B4403" s="1"/>
      <c r="C4403" s="16"/>
      <c r="D4403" s="1"/>
      <c r="E4403" s="1"/>
      <c r="F4403" s="1"/>
      <c r="G4403" s="1"/>
      <c r="H4403" s="11"/>
      <c r="I4403" s="11"/>
      <c r="J4403" s="11"/>
      <c r="K4403" s="2"/>
      <c r="L4403" s="2"/>
      <c r="M4403" s="1"/>
    </row>
    <row r="4404" spans="1:13" x14ac:dyDescent="0.2">
      <c r="A4404" s="1"/>
      <c r="B4404" s="1"/>
      <c r="C4404" s="16"/>
      <c r="D4404" s="1"/>
      <c r="E4404" s="1"/>
      <c r="F4404" s="1"/>
      <c r="G4404" s="1"/>
      <c r="H4404" s="11"/>
      <c r="I4404" s="11"/>
      <c r="J4404" s="11"/>
      <c r="K4404" s="2"/>
      <c r="L4404" s="2"/>
      <c r="M4404" s="1"/>
    </row>
    <row r="4405" spans="1:13" x14ac:dyDescent="0.2">
      <c r="A4405" s="1"/>
      <c r="B4405" s="1"/>
      <c r="C4405" s="16"/>
      <c r="D4405" s="1"/>
      <c r="E4405" s="1"/>
      <c r="F4405" s="1"/>
      <c r="G4405" s="1"/>
      <c r="H4405" s="11"/>
      <c r="I4405" s="11"/>
      <c r="J4405" s="11"/>
      <c r="K4405" s="2"/>
      <c r="L4405" s="2"/>
      <c r="M4405" s="1"/>
    </row>
    <row r="4406" spans="1:13" x14ac:dyDescent="0.2">
      <c r="A4406" s="1"/>
      <c r="B4406" s="1"/>
      <c r="C4406" s="16"/>
      <c r="D4406" s="1"/>
      <c r="E4406" s="1"/>
      <c r="F4406" s="1"/>
      <c r="G4406" s="1"/>
      <c r="H4406" s="11"/>
      <c r="I4406" s="11"/>
      <c r="J4406" s="11"/>
      <c r="K4406" s="2"/>
      <c r="L4406" s="2"/>
      <c r="M4406" s="1"/>
    </row>
    <row r="4407" spans="1:13" x14ac:dyDescent="0.2">
      <c r="A4407" s="1"/>
      <c r="B4407" s="1"/>
      <c r="C4407" s="16"/>
      <c r="D4407" s="1"/>
      <c r="E4407" s="1"/>
      <c r="F4407" s="1"/>
      <c r="G4407" s="1"/>
      <c r="H4407" s="11"/>
      <c r="I4407" s="11"/>
      <c r="J4407" s="11"/>
      <c r="K4407" s="2"/>
      <c r="L4407" s="2"/>
      <c r="M4407" s="1"/>
    </row>
    <row r="4408" spans="1:13" x14ac:dyDescent="0.2">
      <c r="A4408" s="1"/>
      <c r="B4408" s="1"/>
      <c r="C4408" s="16"/>
      <c r="D4408" s="1"/>
      <c r="E4408" s="1"/>
      <c r="F4408" s="1"/>
      <c r="G4408" s="1"/>
      <c r="H4408" s="11"/>
      <c r="I4408" s="11"/>
      <c r="J4408" s="11"/>
      <c r="K4408" s="2"/>
      <c r="L4408" s="2"/>
      <c r="M4408" s="1"/>
    </row>
    <row r="4409" spans="1:13" x14ac:dyDescent="0.2">
      <c r="A4409" s="1"/>
      <c r="B4409" s="1"/>
      <c r="C4409" s="16"/>
      <c r="D4409" s="1"/>
      <c r="E4409" s="1"/>
      <c r="F4409" s="1"/>
      <c r="G4409" s="1"/>
      <c r="H4409" s="11"/>
      <c r="I4409" s="11"/>
      <c r="J4409" s="11"/>
      <c r="K4409" s="2"/>
      <c r="L4409" s="2"/>
      <c r="M4409" s="1"/>
    </row>
    <row r="4410" spans="1:13" x14ac:dyDescent="0.2">
      <c r="A4410" s="1"/>
      <c r="B4410" s="1"/>
      <c r="C4410" s="16"/>
      <c r="D4410" s="1"/>
      <c r="E4410" s="1"/>
      <c r="F4410" s="1"/>
      <c r="G4410" s="1"/>
      <c r="H4410" s="11"/>
      <c r="I4410" s="11"/>
      <c r="J4410" s="11"/>
      <c r="K4410" s="2"/>
      <c r="L4410" s="2"/>
      <c r="M4410" s="1"/>
    </row>
    <row r="4411" spans="1:13" x14ac:dyDescent="0.2">
      <c r="A4411" s="1"/>
      <c r="B4411" s="1"/>
      <c r="C4411" s="16"/>
      <c r="D4411" s="1"/>
      <c r="E4411" s="1"/>
      <c r="F4411" s="1"/>
      <c r="G4411" s="1"/>
      <c r="H4411" s="11"/>
      <c r="I4411" s="11"/>
      <c r="J4411" s="11"/>
      <c r="K4411" s="2"/>
      <c r="L4411" s="2"/>
      <c r="M4411" s="1"/>
    </row>
    <row r="4412" spans="1:13" x14ac:dyDescent="0.2">
      <c r="A4412" s="1"/>
      <c r="B4412" s="1"/>
      <c r="C4412" s="16"/>
      <c r="D4412" s="1"/>
      <c r="E4412" s="1"/>
      <c r="F4412" s="1"/>
      <c r="G4412" s="1"/>
      <c r="H4412" s="11"/>
      <c r="I4412" s="11"/>
      <c r="J4412" s="11"/>
      <c r="K4412" s="2"/>
      <c r="L4412" s="2"/>
      <c r="M4412" s="1"/>
    </row>
    <row r="4413" spans="1:13" x14ac:dyDescent="0.2">
      <c r="A4413" s="1"/>
      <c r="B4413" s="1"/>
      <c r="C4413" s="16"/>
      <c r="D4413" s="1"/>
      <c r="E4413" s="1"/>
      <c r="F4413" s="1"/>
      <c r="G4413" s="1"/>
      <c r="H4413" s="11"/>
      <c r="I4413" s="11"/>
      <c r="J4413" s="11"/>
      <c r="K4413" s="2"/>
      <c r="L4413" s="2"/>
      <c r="M4413" s="1"/>
    </row>
    <row r="4414" spans="1:13" x14ac:dyDescent="0.2">
      <c r="A4414" s="1"/>
      <c r="B4414" s="1"/>
      <c r="C4414" s="16"/>
      <c r="D4414" s="1"/>
      <c r="E4414" s="1"/>
      <c r="F4414" s="1"/>
      <c r="G4414" s="1"/>
      <c r="H4414" s="11"/>
      <c r="I4414" s="11"/>
      <c r="J4414" s="11"/>
      <c r="K4414" s="2"/>
      <c r="L4414" s="2"/>
      <c r="M4414" s="1"/>
    </row>
    <row r="4415" spans="1:13" x14ac:dyDescent="0.2">
      <c r="A4415" s="1"/>
      <c r="B4415" s="1"/>
      <c r="C4415" s="16"/>
      <c r="D4415" s="1"/>
      <c r="E4415" s="1"/>
      <c r="F4415" s="1"/>
      <c r="G4415" s="1"/>
      <c r="H4415" s="11"/>
      <c r="I4415" s="11"/>
      <c r="J4415" s="11"/>
      <c r="K4415" s="2"/>
      <c r="L4415" s="2"/>
      <c r="M4415" s="1"/>
    </row>
    <row r="4416" spans="1:13" x14ac:dyDescent="0.2">
      <c r="A4416" s="1"/>
      <c r="B4416" s="1"/>
      <c r="C4416" s="16"/>
      <c r="D4416" s="1"/>
      <c r="E4416" s="1"/>
      <c r="F4416" s="1"/>
      <c r="G4416" s="1"/>
      <c r="H4416" s="11"/>
      <c r="I4416" s="11"/>
      <c r="J4416" s="11"/>
      <c r="K4416" s="2"/>
      <c r="L4416" s="2"/>
      <c r="M4416" s="1"/>
    </row>
    <row r="4417" spans="1:13" x14ac:dyDescent="0.2">
      <c r="A4417" s="1"/>
      <c r="B4417" s="1"/>
      <c r="C4417" s="16"/>
      <c r="D4417" s="1"/>
      <c r="E4417" s="1"/>
      <c r="F4417" s="1"/>
      <c r="G4417" s="1"/>
      <c r="H4417" s="11"/>
      <c r="I4417" s="11"/>
      <c r="J4417" s="11"/>
      <c r="K4417" s="2"/>
      <c r="L4417" s="2"/>
      <c r="M4417" s="1"/>
    </row>
    <row r="4418" spans="1:13" x14ac:dyDescent="0.2">
      <c r="A4418" s="1"/>
      <c r="B4418" s="1"/>
      <c r="C4418" s="16"/>
      <c r="D4418" s="1"/>
      <c r="E4418" s="1"/>
      <c r="F4418" s="1"/>
      <c r="G4418" s="1"/>
      <c r="H4418" s="11"/>
      <c r="I4418" s="11"/>
      <c r="J4418" s="11"/>
      <c r="K4418" s="2"/>
      <c r="L4418" s="2"/>
      <c r="M4418" s="1"/>
    </row>
    <row r="4419" spans="1:13" x14ac:dyDescent="0.2">
      <c r="A4419" s="1"/>
      <c r="B4419" s="1"/>
      <c r="C4419" s="16"/>
      <c r="D4419" s="1"/>
      <c r="E4419" s="1"/>
      <c r="F4419" s="1"/>
      <c r="G4419" s="1"/>
      <c r="H4419" s="11"/>
      <c r="I4419" s="11"/>
      <c r="J4419" s="11"/>
      <c r="K4419" s="2"/>
      <c r="L4419" s="2"/>
      <c r="M4419" s="1"/>
    </row>
    <row r="4420" spans="1:13" x14ac:dyDescent="0.2">
      <c r="A4420" s="1"/>
      <c r="B4420" s="1"/>
      <c r="C4420" s="16"/>
      <c r="D4420" s="1"/>
      <c r="E4420" s="1"/>
      <c r="F4420" s="1"/>
      <c r="G4420" s="1"/>
      <c r="H4420" s="11"/>
      <c r="I4420" s="11"/>
      <c r="J4420" s="11"/>
      <c r="K4420" s="2"/>
      <c r="L4420" s="2"/>
      <c r="M4420" s="1"/>
    </row>
    <row r="4421" spans="1:13" x14ac:dyDescent="0.2">
      <c r="A4421" s="1"/>
      <c r="B4421" s="1"/>
      <c r="C4421" s="16"/>
      <c r="D4421" s="1"/>
      <c r="E4421" s="1"/>
      <c r="F4421" s="1"/>
      <c r="G4421" s="1"/>
      <c r="H4421" s="11"/>
      <c r="I4421" s="11"/>
      <c r="J4421" s="11"/>
      <c r="K4421" s="2"/>
      <c r="L4421" s="2"/>
      <c r="M4421" s="1"/>
    </row>
    <row r="4422" spans="1:13" x14ac:dyDescent="0.2">
      <c r="A4422" s="1"/>
      <c r="B4422" s="1"/>
      <c r="C4422" s="16"/>
      <c r="D4422" s="1"/>
      <c r="E4422" s="1"/>
      <c r="F4422" s="1"/>
      <c r="G4422" s="1"/>
      <c r="H4422" s="11"/>
      <c r="I4422" s="11"/>
      <c r="J4422" s="11"/>
      <c r="K4422" s="2"/>
      <c r="L4422" s="2"/>
      <c r="M4422" s="1"/>
    </row>
    <row r="4423" spans="1:13" x14ac:dyDescent="0.2">
      <c r="A4423" s="1"/>
      <c r="B4423" s="1"/>
      <c r="C4423" s="16"/>
      <c r="D4423" s="1"/>
      <c r="E4423" s="1"/>
      <c r="F4423" s="1"/>
      <c r="G4423" s="1"/>
      <c r="H4423" s="11"/>
      <c r="I4423" s="11"/>
      <c r="J4423" s="11"/>
      <c r="K4423" s="2"/>
      <c r="L4423" s="2"/>
      <c r="M4423" s="1"/>
    </row>
    <row r="4424" spans="1:13" x14ac:dyDescent="0.2">
      <c r="A4424" s="1"/>
      <c r="B4424" s="1"/>
      <c r="C4424" s="16"/>
      <c r="D4424" s="1"/>
      <c r="E4424" s="1"/>
      <c r="F4424" s="1"/>
      <c r="G4424" s="1"/>
      <c r="H4424" s="11"/>
      <c r="I4424" s="11"/>
      <c r="J4424" s="11"/>
      <c r="K4424" s="2"/>
      <c r="L4424" s="2"/>
      <c r="M4424" s="1"/>
    </row>
    <row r="4425" spans="1:13" x14ac:dyDescent="0.2">
      <c r="A4425" s="1"/>
      <c r="B4425" s="1"/>
      <c r="C4425" s="16"/>
      <c r="D4425" s="1"/>
      <c r="E4425" s="1"/>
      <c r="F4425" s="1"/>
      <c r="G4425" s="1"/>
      <c r="H4425" s="11"/>
      <c r="I4425" s="11"/>
      <c r="J4425" s="11"/>
      <c r="K4425" s="2"/>
      <c r="L4425" s="2"/>
      <c r="M4425" s="1"/>
    </row>
    <row r="4426" spans="1:13" x14ac:dyDescent="0.2">
      <c r="A4426" s="1"/>
      <c r="B4426" s="1"/>
      <c r="C4426" s="16"/>
      <c r="D4426" s="1"/>
      <c r="E4426" s="1"/>
      <c r="F4426" s="1"/>
      <c r="G4426" s="1"/>
      <c r="H4426" s="11"/>
      <c r="I4426" s="11"/>
      <c r="J4426" s="11"/>
      <c r="K4426" s="2"/>
      <c r="L4426" s="2"/>
      <c r="M4426" s="1"/>
    </row>
    <row r="4427" spans="1:13" x14ac:dyDescent="0.2">
      <c r="A4427" s="1"/>
      <c r="B4427" s="1"/>
      <c r="C4427" s="16"/>
      <c r="D4427" s="1"/>
      <c r="E4427" s="1"/>
      <c r="F4427" s="1"/>
      <c r="G4427" s="1"/>
      <c r="H4427" s="11"/>
      <c r="I4427" s="11"/>
      <c r="J4427" s="11"/>
      <c r="K4427" s="2"/>
      <c r="L4427" s="2"/>
      <c r="M4427" s="1"/>
    </row>
    <row r="4428" spans="1:13" x14ac:dyDescent="0.2">
      <c r="A4428" s="1"/>
      <c r="B4428" s="1"/>
      <c r="C4428" s="16"/>
      <c r="D4428" s="1"/>
      <c r="E4428" s="1"/>
      <c r="F4428" s="1"/>
      <c r="G4428" s="1"/>
      <c r="H4428" s="11"/>
      <c r="I4428" s="11"/>
      <c r="J4428" s="11"/>
      <c r="K4428" s="2"/>
      <c r="L4428" s="2"/>
      <c r="M4428" s="1"/>
    </row>
    <row r="4429" spans="1:13" x14ac:dyDescent="0.2">
      <c r="A4429" s="1"/>
      <c r="B4429" s="1"/>
      <c r="C4429" s="16"/>
      <c r="D4429" s="1"/>
      <c r="E4429" s="1"/>
      <c r="F4429" s="1"/>
      <c r="G4429" s="1"/>
      <c r="H4429" s="11"/>
      <c r="I4429" s="11"/>
      <c r="J4429" s="11"/>
      <c r="K4429" s="2"/>
      <c r="L4429" s="2"/>
      <c r="M4429" s="1"/>
    </row>
    <row r="4430" spans="1:13" x14ac:dyDescent="0.2">
      <c r="A4430" s="1"/>
      <c r="B4430" s="1"/>
      <c r="C4430" s="16"/>
      <c r="D4430" s="1"/>
      <c r="E4430" s="1"/>
      <c r="F4430" s="1"/>
      <c r="G4430" s="1"/>
      <c r="H4430" s="11"/>
      <c r="I4430" s="11"/>
      <c r="J4430" s="11"/>
      <c r="K4430" s="2"/>
      <c r="L4430" s="2"/>
      <c r="M4430" s="1"/>
    </row>
    <row r="4431" spans="1:13" x14ac:dyDescent="0.2">
      <c r="A4431" s="1"/>
      <c r="B4431" s="1"/>
      <c r="C4431" s="16"/>
      <c r="D4431" s="1"/>
      <c r="E4431" s="1"/>
      <c r="F4431" s="1"/>
      <c r="G4431" s="1"/>
      <c r="H4431" s="11"/>
      <c r="I4431" s="11"/>
      <c r="J4431" s="11"/>
      <c r="K4431" s="2"/>
      <c r="L4431" s="2"/>
      <c r="M4431" s="1"/>
    </row>
    <row r="4432" spans="1:13" x14ac:dyDescent="0.2">
      <c r="A4432" s="1"/>
      <c r="B4432" s="1"/>
      <c r="C4432" s="16"/>
      <c r="D4432" s="1"/>
      <c r="E4432" s="1"/>
      <c r="F4432" s="1"/>
      <c r="G4432" s="1"/>
      <c r="H4432" s="11"/>
      <c r="I4432" s="11"/>
      <c r="J4432" s="11"/>
      <c r="K4432" s="2"/>
      <c r="L4432" s="2"/>
      <c r="M4432" s="1"/>
    </row>
    <row r="4433" spans="1:13" x14ac:dyDescent="0.2">
      <c r="A4433" s="1"/>
      <c r="B4433" s="1"/>
      <c r="C4433" s="16"/>
      <c r="D4433" s="1"/>
      <c r="E4433" s="1"/>
      <c r="F4433" s="1"/>
      <c r="G4433" s="1"/>
      <c r="H4433" s="11"/>
      <c r="I4433" s="11"/>
      <c r="J4433" s="11"/>
      <c r="K4433" s="2"/>
      <c r="L4433" s="2"/>
      <c r="M4433" s="1"/>
    </row>
    <row r="4434" spans="1:13" x14ac:dyDescent="0.2">
      <c r="A4434" s="1"/>
      <c r="B4434" s="1"/>
      <c r="C4434" s="16"/>
      <c r="D4434" s="1"/>
      <c r="E4434" s="1"/>
      <c r="F4434" s="1"/>
      <c r="G4434" s="1"/>
      <c r="H4434" s="11"/>
      <c r="I4434" s="11"/>
      <c r="J4434" s="11"/>
      <c r="K4434" s="2"/>
      <c r="L4434" s="2"/>
      <c r="M4434" s="1"/>
    </row>
    <row r="4435" spans="1:13" x14ac:dyDescent="0.2">
      <c r="A4435" s="1"/>
      <c r="B4435" s="1"/>
      <c r="C4435" s="16"/>
      <c r="D4435" s="1"/>
      <c r="E4435" s="1"/>
      <c r="F4435" s="1"/>
      <c r="G4435" s="1"/>
      <c r="H4435" s="11"/>
      <c r="I4435" s="11"/>
      <c r="J4435" s="11"/>
      <c r="K4435" s="2"/>
      <c r="L4435" s="2"/>
      <c r="M4435" s="1"/>
    </row>
    <row r="4436" spans="1:13" x14ac:dyDescent="0.2">
      <c r="A4436" s="1"/>
      <c r="B4436" s="1"/>
      <c r="C4436" s="16"/>
      <c r="D4436" s="1"/>
      <c r="E4436" s="1"/>
      <c r="F4436" s="1"/>
      <c r="G4436" s="1"/>
      <c r="H4436" s="11"/>
      <c r="I4436" s="11"/>
      <c r="J4436" s="11"/>
      <c r="K4436" s="2"/>
      <c r="L4436" s="2"/>
      <c r="M4436" s="1"/>
    </row>
    <row r="4437" spans="1:13" x14ac:dyDescent="0.2">
      <c r="A4437" s="1"/>
      <c r="B4437" s="1"/>
      <c r="C4437" s="16"/>
      <c r="D4437" s="1"/>
      <c r="E4437" s="1"/>
      <c r="F4437" s="1"/>
      <c r="G4437" s="1"/>
      <c r="H4437" s="11"/>
      <c r="I4437" s="11"/>
      <c r="J4437" s="11"/>
      <c r="K4437" s="2"/>
      <c r="L4437" s="2"/>
      <c r="M4437" s="1"/>
    </row>
    <row r="4438" spans="1:13" x14ac:dyDescent="0.2">
      <c r="A4438" s="1"/>
      <c r="B4438" s="1"/>
      <c r="C4438" s="16"/>
      <c r="D4438" s="1"/>
      <c r="E4438" s="1"/>
      <c r="F4438" s="1"/>
      <c r="G4438" s="1"/>
      <c r="H4438" s="11"/>
      <c r="I4438" s="11"/>
      <c r="J4438" s="11"/>
      <c r="K4438" s="2"/>
      <c r="L4438" s="2"/>
      <c r="M4438" s="1"/>
    </row>
    <row r="4439" spans="1:13" x14ac:dyDescent="0.2">
      <c r="A4439" s="1"/>
      <c r="B4439" s="1"/>
      <c r="C4439" s="16"/>
      <c r="D4439" s="1"/>
      <c r="E4439" s="1"/>
      <c r="F4439" s="1"/>
      <c r="G4439" s="1"/>
      <c r="H4439" s="11"/>
      <c r="I4439" s="11"/>
      <c r="J4439" s="11"/>
      <c r="K4439" s="2"/>
      <c r="L4439" s="2"/>
      <c r="M4439" s="1"/>
    </row>
    <row r="4440" spans="1:13" x14ac:dyDescent="0.2">
      <c r="A4440" s="1"/>
      <c r="B4440" s="1"/>
      <c r="C4440" s="16"/>
      <c r="D4440" s="1"/>
      <c r="E4440" s="1"/>
      <c r="F4440" s="1"/>
      <c r="G4440" s="1"/>
      <c r="H4440" s="11"/>
      <c r="I4440" s="11"/>
      <c r="J4440" s="11"/>
      <c r="K4440" s="2"/>
      <c r="L4440" s="2"/>
      <c r="M4440" s="1"/>
    </row>
    <row r="4441" spans="1:13" x14ac:dyDescent="0.2">
      <c r="A4441" s="1"/>
      <c r="B4441" s="1"/>
      <c r="C4441" s="16"/>
      <c r="D4441" s="1"/>
      <c r="E4441" s="1"/>
      <c r="F4441" s="1"/>
      <c r="G4441" s="1"/>
      <c r="H4441" s="11"/>
      <c r="I4441" s="11"/>
      <c r="J4441" s="11"/>
      <c r="K4441" s="2"/>
      <c r="L4441" s="2"/>
      <c r="M4441" s="1"/>
    </row>
    <row r="4442" spans="1:13" x14ac:dyDescent="0.2">
      <c r="A4442" s="1"/>
      <c r="B4442" s="1"/>
      <c r="C4442" s="16"/>
      <c r="D4442" s="1"/>
      <c r="E4442" s="1"/>
      <c r="F4442" s="1"/>
      <c r="G4442" s="1"/>
      <c r="H4442" s="11"/>
      <c r="I4442" s="11"/>
      <c r="J4442" s="11"/>
      <c r="K4442" s="2"/>
      <c r="L4442" s="2"/>
      <c r="M4442" s="1"/>
    </row>
    <row r="4443" spans="1:13" x14ac:dyDescent="0.2">
      <c r="A4443" s="1"/>
      <c r="B4443" s="1"/>
      <c r="C4443" s="16"/>
      <c r="D4443" s="1"/>
      <c r="E4443" s="1"/>
      <c r="F4443" s="1"/>
      <c r="G4443" s="1"/>
      <c r="H4443" s="11"/>
      <c r="I4443" s="11"/>
      <c r="J4443" s="11"/>
      <c r="K4443" s="2"/>
      <c r="L4443" s="2"/>
      <c r="M4443" s="1"/>
    </row>
    <row r="4444" spans="1:13" x14ac:dyDescent="0.2">
      <c r="A4444" s="1"/>
      <c r="B4444" s="1"/>
      <c r="C4444" s="16"/>
      <c r="D4444" s="1"/>
      <c r="E4444" s="1"/>
      <c r="F4444" s="1"/>
      <c r="G4444" s="1"/>
      <c r="H4444" s="11"/>
      <c r="I4444" s="11"/>
      <c r="J4444" s="11"/>
      <c r="K4444" s="2"/>
      <c r="L4444" s="2"/>
      <c r="M4444" s="1"/>
    </row>
    <row r="4445" spans="1:13" x14ac:dyDescent="0.2">
      <c r="A4445" s="1"/>
      <c r="B4445" s="1"/>
      <c r="C4445" s="16"/>
      <c r="D4445" s="1"/>
      <c r="E4445" s="1"/>
      <c r="F4445" s="1"/>
      <c r="G4445" s="1"/>
      <c r="H4445" s="11"/>
      <c r="I4445" s="11"/>
      <c r="J4445" s="11"/>
      <c r="K4445" s="2"/>
      <c r="L4445" s="2"/>
      <c r="M4445" s="1"/>
    </row>
    <row r="4446" spans="1:13" x14ac:dyDescent="0.2">
      <c r="A4446" s="1"/>
      <c r="B4446" s="1"/>
      <c r="C4446" s="16"/>
      <c r="D4446" s="1"/>
      <c r="E4446" s="1"/>
      <c r="F4446" s="1"/>
      <c r="G4446" s="1"/>
      <c r="H4446" s="11"/>
      <c r="I4446" s="11"/>
      <c r="J4446" s="11"/>
      <c r="K4446" s="2"/>
      <c r="L4446" s="2"/>
      <c r="M4446" s="1"/>
    </row>
    <row r="4447" spans="1:13" x14ac:dyDescent="0.2">
      <c r="A4447" s="1"/>
      <c r="B4447" s="1"/>
      <c r="C4447" s="16"/>
      <c r="D4447" s="1"/>
      <c r="E4447" s="1"/>
      <c r="F4447" s="1"/>
      <c r="G4447" s="1"/>
      <c r="H4447" s="11"/>
      <c r="I4447" s="11"/>
      <c r="J4447" s="11"/>
      <c r="K4447" s="2"/>
      <c r="L4447" s="2"/>
      <c r="M4447" s="1"/>
    </row>
    <row r="4448" spans="1:13" x14ac:dyDescent="0.2">
      <c r="A4448" s="1"/>
      <c r="B4448" s="1"/>
      <c r="C4448" s="16"/>
      <c r="D4448" s="1"/>
      <c r="E4448" s="1"/>
      <c r="F4448" s="1"/>
      <c r="G4448" s="1"/>
      <c r="H4448" s="11"/>
      <c r="I4448" s="11"/>
      <c r="J4448" s="11"/>
      <c r="K4448" s="2"/>
      <c r="L4448" s="2"/>
      <c r="M4448" s="1"/>
    </row>
    <row r="4449" spans="1:13" x14ac:dyDescent="0.2">
      <c r="A4449" s="1"/>
      <c r="B4449" s="1"/>
      <c r="C4449" s="16"/>
      <c r="D4449" s="1"/>
      <c r="E4449" s="1"/>
      <c r="F4449" s="1"/>
      <c r="G4449" s="1"/>
      <c r="H4449" s="11"/>
      <c r="I4449" s="11"/>
      <c r="J4449" s="11"/>
      <c r="K4449" s="2"/>
      <c r="L4449" s="2"/>
      <c r="M4449" s="1"/>
    </row>
    <row r="4450" spans="1:13" x14ac:dyDescent="0.2">
      <c r="A4450" s="1"/>
      <c r="B4450" s="1"/>
      <c r="C4450" s="16"/>
      <c r="D4450" s="1"/>
      <c r="E4450" s="1"/>
      <c r="F4450" s="1"/>
      <c r="G4450" s="1"/>
      <c r="H4450" s="11"/>
      <c r="I4450" s="11"/>
      <c r="J4450" s="11"/>
      <c r="K4450" s="2"/>
      <c r="L4450" s="2"/>
      <c r="M4450" s="1"/>
    </row>
    <row r="4451" spans="1:13" x14ac:dyDescent="0.2">
      <c r="A4451" s="1"/>
      <c r="B4451" s="1"/>
      <c r="C4451" s="16"/>
      <c r="D4451" s="1"/>
      <c r="E4451" s="1"/>
      <c r="F4451" s="1"/>
      <c r="G4451" s="1"/>
      <c r="H4451" s="11"/>
      <c r="I4451" s="11"/>
      <c r="J4451" s="11"/>
      <c r="K4451" s="2"/>
      <c r="L4451" s="2"/>
      <c r="M4451" s="1"/>
    </row>
    <row r="4452" spans="1:13" x14ac:dyDescent="0.2">
      <c r="A4452" s="1"/>
      <c r="B4452" s="1"/>
      <c r="C4452" s="16"/>
      <c r="D4452" s="1"/>
      <c r="E4452" s="1"/>
      <c r="F4452" s="1"/>
      <c r="G4452" s="1"/>
      <c r="H4452" s="11"/>
      <c r="I4452" s="11"/>
      <c r="J4452" s="11"/>
      <c r="K4452" s="2"/>
      <c r="L4452" s="2"/>
      <c r="M4452" s="1"/>
    </row>
    <row r="4453" spans="1:13" x14ac:dyDescent="0.2">
      <c r="A4453" s="1"/>
      <c r="B4453" s="1"/>
      <c r="C4453" s="16"/>
      <c r="D4453" s="1"/>
      <c r="E4453" s="1"/>
      <c r="F4453" s="1"/>
      <c r="G4453" s="1"/>
      <c r="H4453" s="11"/>
      <c r="I4453" s="11"/>
      <c r="J4453" s="11"/>
      <c r="K4453" s="2"/>
      <c r="L4453" s="2"/>
      <c r="M4453" s="1"/>
    </row>
    <row r="4454" spans="1:13" x14ac:dyDescent="0.2">
      <c r="A4454" s="1"/>
      <c r="B4454" s="1"/>
      <c r="C4454" s="16"/>
      <c r="D4454" s="1"/>
      <c r="E4454" s="1"/>
      <c r="F4454" s="1"/>
      <c r="G4454" s="1"/>
      <c r="H4454" s="11"/>
      <c r="I4454" s="11"/>
      <c r="J4454" s="11"/>
      <c r="K4454" s="2"/>
      <c r="L4454" s="2"/>
      <c r="M4454" s="1"/>
    </row>
    <row r="4455" spans="1:13" x14ac:dyDescent="0.2">
      <c r="A4455" s="1"/>
      <c r="B4455" s="1"/>
      <c r="C4455" s="16"/>
      <c r="D4455" s="1"/>
      <c r="E4455" s="1"/>
      <c r="F4455" s="1"/>
      <c r="G4455" s="1"/>
      <c r="H4455" s="11"/>
      <c r="I4455" s="11"/>
      <c r="J4455" s="11"/>
      <c r="K4455" s="2"/>
      <c r="L4455" s="2"/>
      <c r="M4455" s="1"/>
    </row>
    <row r="4456" spans="1:13" x14ac:dyDescent="0.2">
      <c r="A4456" s="1"/>
      <c r="B4456" s="1"/>
      <c r="C4456" s="16"/>
      <c r="D4456" s="1"/>
      <c r="E4456" s="1"/>
      <c r="F4456" s="1"/>
      <c r="G4456" s="1"/>
      <c r="H4456" s="11"/>
      <c r="I4456" s="11"/>
      <c r="J4456" s="11"/>
      <c r="K4456" s="2"/>
      <c r="L4456" s="2"/>
      <c r="M4456" s="1"/>
    </row>
    <row r="4457" spans="1:13" x14ac:dyDescent="0.2">
      <c r="A4457" s="1"/>
      <c r="B4457" s="1"/>
      <c r="C4457" s="16"/>
      <c r="D4457" s="1"/>
      <c r="E4457" s="1"/>
      <c r="F4457" s="1"/>
      <c r="G4457" s="1"/>
      <c r="H4457" s="11"/>
      <c r="I4457" s="11"/>
      <c r="J4457" s="11"/>
      <c r="K4457" s="2"/>
      <c r="L4457" s="2"/>
      <c r="M4457" s="1"/>
    </row>
    <row r="4458" spans="1:13" x14ac:dyDescent="0.2">
      <c r="A4458" s="1"/>
      <c r="B4458" s="1"/>
      <c r="C4458" s="16"/>
      <c r="D4458" s="1"/>
      <c r="E4458" s="1"/>
      <c r="F4458" s="1"/>
      <c r="G4458" s="1"/>
      <c r="H4458" s="11"/>
      <c r="I4458" s="11"/>
      <c r="J4458" s="11"/>
      <c r="K4458" s="2"/>
      <c r="L4458" s="2"/>
      <c r="M4458" s="1"/>
    </row>
    <row r="4459" spans="1:13" x14ac:dyDescent="0.2">
      <c r="A4459" s="1"/>
      <c r="B4459" s="1"/>
      <c r="C4459" s="16"/>
      <c r="D4459" s="1"/>
      <c r="E4459" s="1"/>
      <c r="F4459" s="1"/>
      <c r="G4459" s="1"/>
      <c r="H4459" s="11"/>
      <c r="I4459" s="11"/>
      <c r="J4459" s="11"/>
      <c r="K4459" s="2"/>
      <c r="L4459" s="2"/>
      <c r="M4459" s="1"/>
    </row>
    <row r="4460" spans="1:13" x14ac:dyDescent="0.2">
      <c r="A4460" s="1"/>
      <c r="B4460" s="1"/>
      <c r="C4460" s="16"/>
      <c r="D4460" s="1"/>
      <c r="E4460" s="1"/>
      <c r="F4460" s="1"/>
      <c r="G4460" s="1"/>
      <c r="H4460" s="11"/>
      <c r="I4460" s="11"/>
      <c r="J4460" s="11"/>
      <c r="K4460" s="2"/>
      <c r="L4460" s="2"/>
      <c r="M4460" s="1"/>
    </row>
    <row r="4461" spans="1:13" x14ac:dyDescent="0.2">
      <c r="A4461" s="1"/>
      <c r="B4461" s="1"/>
      <c r="C4461" s="16"/>
      <c r="D4461" s="1"/>
      <c r="E4461" s="1"/>
      <c r="F4461" s="1"/>
      <c r="G4461" s="1"/>
      <c r="H4461" s="11"/>
      <c r="I4461" s="11"/>
      <c r="J4461" s="11"/>
      <c r="K4461" s="2"/>
      <c r="L4461" s="2"/>
      <c r="M4461" s="1"/>
    </row>
    <row r="4462" spans="1:13" x14ac:dyDescent="0.2">
      <c r="A4462" s="1"/>
      <c r="B4462" s="1"/>
      <c r="C4462" s="16"/>
      <c r="D4462" s="1"/>
      <c r="E4462" s="1"/>
      <c r="F4462" s="1"/>
      <c r="G4462" s="1"/>
      <c r="H4462" s="11"/>
      <c r="I4462" s="11"/>
      <c r="J4462" s="11"/>
      <c r="K4462" s="2"/>
      <c r="L4462" s="2"/>
      <c r="M4462" s="1"/>
    </row>
    <row r="4463" spans="1:13" x14ac:dyDescent="0.2">
      <c r="A4463" s="1"/>
      <c r="B4463" s="1"/>
      <c r="C4463" s="16"/>
      <c r="D4463" s="1"/>
      <c r="E4463" s="1"/>
      <c r="F4463" s="1"/>
      <c r="G4463" s="1"/>
      <c r="H4463" s="11"/>
      <c r="I4463" s="11"/>
      <c r="J4463" s="11"/>
      <c r="K4463" s="2"/>
      <c r="L4463" s="2"/>
      <c r="M4463" s="1"/>
    </row>
    <row r="4464" spans="1:13" x14ac:dyDescent="0.2">
      <c r="A4464" s="1"/>
      <c r="B4464" s="1"/>
      <c r="C4464" s="16"/>
      <c r="D4464" s="1"/>
      <c r="E4464" s="1"/>
      <c r="F4464" s="1"/>
      <c r="G4464" s="1"/>
      <c r="H4464" s="11"/>
      <c r="I4464" s="11"/>
      <c r="J4464" s="11"/>
      <c r="K4464" s="2"/>
      <c r="L4464" s="2"/>
      <c r="M4464" s="1"/>
    </row>
    <row r="4465" spans="1:13" x14ac:dyDescent="0.2">
      <c r="A4465" s="1"/>
      <c r="B4465" s="1"/>
      <c r="C4465" s="16"/>
      <c r="D4465" s="1"/>
      <c r="E4465" s="1"/>
      <c r="F4465" s="1"/>
      <c r="G4465" s="1"/>
      <c r="H4465" s="11"/>
      <c r="I4465" s="11"/>
      <c r="J4465" s="11"/>
      <c r="K4465" s="2"/>
      <c r="L4465" s="2"/>
      <c r="M4465" s="1"/>
    </row>
    <row r="4466" spans="1:13" x14ac:dyDescent="0.2">
      <c r="A4466" s="1"/>
      <c r="B4466" s="1"/>
      <c r="C4466" s="16"/>
      <c r="D4466" s="1"/>
      <c r="E4466" s="1"/>
      <c r="F4466" s="1"/>
      <c r="G4466" s="1"/>
      <c r="H4466" s="11"/>
      <c r="I4466" s="11"/>
      <c r="J4466" s="11"/>
      <c r="K4466" s="2"/>
      <c r="L4466" s="2"/>
      <c r="M4466" s="1"/>
    </row>
    <row r="4467" spans="1:13" x14ac:dyDescent="0.2">
      <c r="A4467" s="1"/>
      <c r="B4467" s="1"/>
      <c r="C4467" s="16"/>
      <c r="D4467" s="1"/>
      <c r="E4467" s="1"/>
      <c r="F4467" s="1"/>
      <c r="G4467" s="1"/>
      <c r="H4467" s="11"/>
      <c r="I4467" s="11"/>
      <c r="J4467" s="11"/>
      <c r="K4467" s="2"/>
      <c r="L4467" s="2"/>
      <c r="M4467" s="1"/>
    </row>
    <row r="4468" spans="1:13" x14ac:dyDescent="0.2">
      <c r="A4468" s="1"/>
      <c r="B4468" s="1"/>
      <c r="C4468" s="16"/>
      <c r="D4468" s="1"/>
      <c r="E4468" s="1"/>
      <c r="F4468" s="1"/>
      <c r="G4468" s="1"/>
      <c r="H4468" s="11"/>
      <c r="I4468" s="11"/>
      <c r="J4468" s="11"/>
      <c r="K4468" s="2"/>
      <c r="L4468" s="2"/>
      <c r="M4468" s="1"/>
    </row>
    <row r="4469" spans="1:13" x14ac:dyDescent="0.2">
      <c r="A4469" s="1"/>
      <c r="B4469" s="1"/>
      <c r="C4469" s="16"/>
      <c r="D4469" s="1"/>
      <c r="E4469" s="1"/>
      <c r="F4469" s="1"/>
      <c r="G4469" s="1"/>
      <c r="H4469" s="11"/>
      <c r="I4469" s="11"/>
      <c r="J4469" s="11"/>
      <c r="K4469" s="2"/>
      <c r="L4469" s="2"/>
      <c r="M4469" s="1"/>
    </row>
    <row r="4470" spans="1:13" x14ac:dyDescent="0.2">
      <c r="A4470" s="1"/>
      <c r="B4470" s="1"/>
      <c r="C4470" s="16"/>
      <c r="D4470" s="1"/>
      <c r="E4470" s="1"/>
      <c r="F4470" s="1"/>
      <c r="G4470" s="1"/>
      <c r="H4470" s="11"/>
      <c r="I4470" s="11"/>
      <c r="J4470" s="11"/>
      <c r="K4470" s="2"/>
      <c r="L4470" s="2"/>
      <c r="M4470" s="1"/>
    </row>
    <row r="4471" spans="1:13" x14ac:dyDescent="0.2">
      <c r="A4471" s="1"/>
      <c r="B4471" s="1"/>
      <c r="C4471" s="16"/>
      <c r="D4471" s="1"/>
      <c r="E4471" s="1"/>
      <c r="F4471" s="1"/>
      <c r="G4471" s="1"/>
      <c r="H4471" s="11"/>
      <c r="I4471" s="11"/>
      <c r="J4471" s="11"/>
      <c r="K4471" s="2"/>
      <c r="L4471" s="2"/>
      <c r="M4471" s="1"/>
    </row>
    <row r="4472" spans="1:13" x14ac:dyDescent="0.2">
      <c r="A4472" s="1"/>
      <c r="B4472" s="1"/>
      <c r="C4472" s="16"/>
      <c r="D4472" s="1"/>
      <c r="E4472" s="1"/>
      <c r="F4472" s="1"/>
      <c r="G4472" s="1"/>
      <c r="H4472" s="11"/>
      <c r="I4472" s="11"/>
      <c r="J4472" s="11"/>
      <c r="K4472" s="2"/>
      <c r="L4472" s="2"/>
      <c r="M4472" s="1"/>
    </row>
    <row r="4473" spans="1:13" x14ac:dyDescent="0.2">
      <c r="A4473" s="1"/>
      <c r="B4473" s="1"/>
      <c r="C4473" s="16"/>
      <c r="D4473" s="1"/>
      <c r="E4473" s="1"/>
      <c r="F4473" s="1"/>
      <c r="G4473" s="1"/>
      <c r="H4473" s="11"/>
      <c r="I4473" s="11"/>
      <c r="J4473" s="11"/>
      <c r="K4473" s="2"/>
      <c r="L4473" s="2"/>
      <c r="M4473" s="1"/>
    </row>
    <row r="4474" spans="1:13" x14ac:dyDescent="0.2">
      <c r="A4474" s="1"/>
      <c r="B4474" s="1"/>
      <c r="C4474" s="16"/>
      <c r="D4474" s="1"/>
      <c r="E4474" s="1"/>
      <c r="F4474" s="1"/>
      <c r="G4474" s="1"/>
      <c r="H4474" s="11"/>
      <c r="I4474" s="11"/>
      <c r="J4474" s="11"/>
      <c r="K4474" s="2"/>
      <c r="L4474" s="2"/>
      <c r="M4474" s="1"/>
    </row>
    <row r="4475" spans="1:13" x14ac:dyDescent="0.2">
      <c r="A4475" s="1"/>
      <c r="B4475" s="1"/>
      <c r="C4475" s="16"/>
      <c r="D4475" s="1"/>
      <c r="E4475" s="1"/>
      <c r="F4475" s="1"/>
      <c r="G4475" s="1"/>
      <c r="H4475" s="11"/>
      <c r="I4475" s="11"/>
      <c r="J4475" s="11"/>
      <c r="K4475" s="2"/>
      <c r="L4475" s="2"/>
      <c r="M4475" s="1"/>
    </row>
    <row r="4476" spans="1:13" x14ac:dyDescent="0.2">
      <c r="A4476" s="1"/>
      <c r="B4476" s="1"/>
      <c r="C4476" s="16"/>
      <c r="D4476" s="1"/>
      <c r="E4476" s="1"/>
      <c r="F4476" s="1"/>
      <c r="G4476" s="1"/>
      <c r="H4476" s="11"/>
      <c r="I4476" s="11"/>
      <c r="J4476" s="11"/>
      <c r="K4476" s="2"/>
      <c r="L4476" s="2"/>
      <c r="M4476" s="1"/>
    </row>
    <row r="4477" spans="1:13" x14ac:dyDescent="0.2">
      <c r="A4477" s="1"/>
      <c r="B4477" s="1"/>
      <c r="C4477" s="16"/>
      <c r="D4477" s="1"/>
      <c r="E4477" s="1"/>
      <c r="F4477" s="1"/>
      <c r="G4477" s="1"/>
      <c r="H4477" s="11"/>
      <c r="I4477" s="11"/>
      <c r="J4477" s="11"/>
      <c r="K4477" s="2"/>
      <c r="L4477" s="2"/>
      <c r="M4477" s="1"/>
    </row>
    <row r="4478" spans="1:13" x14ac:dyDescent="0.2">
      <c r="A4478" s="1"/>
      <c r="B4478" s="1"/>
      <c r="C4478" s="16"/>
      <c r="D4478" s="1"/>
      <c r="E4478" s="1"/>
      <c r="F4478" s="1"/>
      <c r="G4478" s="1"/>
      <c r="H4478" s="11"/>
      <c r="I4478" s="11"/>
      <c r="J4478" s="11"/>
      <c r="K4478" s="2"/>
      <c r="L4478" s="2"/>
      <c r="M4478" s="1"/>
    </row>
    <row r="4479" spans="1:13" x14ac:dyDescent="0.2">
      <c r="A4479" s="1"/>
      <c r="B4479" s="1"/>
      <c r="C4479" s="16"/>
      <c r="D4479" s="1"/>
      <c r="E4479" s="1"/>
      <c r="F4479" s="1"/>
      <c r="G4479" s="1"/>
      <c r="H4479" s="11"/>
      <c r="I4479" s="11"/>
      <c r="J4479" s="11"/>
      <c r="K4479" s="2"/>
      <c r="L4479" s="2"/>
      <c r="M4479" s="1"/>
    </row>
    <row r="4480" spans="1:13" x14ac:dyDescent="0.2">
      <c r="A4480" s="1"/>
      <c r="B4480" s="1"/>
      <c r="C4480" s="16"/>
      <c r="D4480" s="1"/>
      <c r="E4480" s="1"/>
      <c r="F4480" s="1"/>
      <c r="G4480" s="1"/>
      <c r="H4480" s="11"/>
      <c r="I4480" s="11"/>
      <c r="J4480" s="11"/>
      <c r="K4480" s="2"/>
      <c r="L4480" s="2"/>
      <c r="M4480" s="1"/>
    </row>
    <row r="4481" spans="1:13" x14ac:dyDescent="0.2">
      <c r="A4481" s="1"/>
      <c r="B4481" s="1"/>
      <c r="C4481" s="16"/>
      <c r="D4481" s="1"/>
      <c r="E4481" s="1"/>
      <c r="F4481" s="1"/>
      <c r="G4481" s="1"/>
      <c r="H4481" s="11"/>
      <c r="I4481" s="11"/>
      <c r="J4481" s="11"/>
      <c r="K4481" s="2"/>
      <c r="L4481" s="2"/>
      <c r="M4481" s="1"/>
    </row>
    <row r="4482" spans="1:13" x14ac:dyDescent="0.2">
      <c r="A4482" s="1"/>
      <c r="B4482" s="1"/>
      <c r="C4482" s="16"/>
      <c r="D4482" s="1"/>
      <c r="E4482" s="1"/>
      <c r="F4482" s="1"/>
      <c r="G4482" s="1"/>
      <c r="H4482" s="11"/>
      <c r="I4482" s="11"/>
      <c r="J4482" s="11"/>
      <c r="K4482" s="2"/>
      <c r="L4482" s="2"/>
      <c r="M4482" s="1"/>
    </row>
    <row r="4483" spans="1:13" x14ac:dyDescent="0.2">
      <c r="A4483" s="1"/>
      <c r="B4483" s="1"/>
      <c r="C4483" s="16"/>
      <c r="D4483" s="1"/>
      <c r="E4483" s="1"/>
      <c r="F4483" s="1"/>
      <c r="G4483" s="1"/>
      <c r="H4483" s="11"/>
      <c r="I4483" s="11"/>
      <c r="J4483" s="11"/>
      <c r="K4483" s="2"/>
      <c r="L4483" s="2"/>
      <c r="M4483" s="1"/>
    </row>
    <row r="4484" spans="1:13" x14ac:dyDescent="0.2">
      <c r="A4484" s="1"/>
      <c r="B4484" s="1"/>
      <c r="C4484" s="16"/>
      <c r="D4484" s="1"/>
      <c r="E4484" s="1"/>
      <c r="F4484" s="1"/>
      <c r="G4484" s="1"/>
      <c r="H4484" s="11"/>
      <c r="I4484" s="11"/>
      <c r="J4484" s="11"/>
      <c r="K4484" s="2"/>
      <c r="L4484" s="2"/>
      <c r="M4484" s="1"/>
    </row>
    <row r="4485" spans="1:13" x14ac:dyDescent="0.2">
      <c r="A4485" s="1"/>
      <c r="B4485" s="1"/>
      <c r="C4485" s="16"/>
      <c r="D4485" s="1"/>
      <c r="E4485" s="1"/>
      <c r="F4485" s="1"/>
      <c r="G4485" s="1"/>
      <c r="H4485" s="11"/>
      <c r="I4485" s="11"/>
      <c r="J4485" s="11"/>
      <c r="K4485" s="2"/>
      <c r="L4485" s="2"/>
      <c r="M4485" s="1"/>
    </row>
    <row r="4486" spans="1:13" x14ac:dyDescent="0.2">
      <c r="A4486" s="1"/>
      <c r="B4486" s="1"/>
      <c r="C4486" s="16"/>
      <c r="D4486" s="1"/>
      <c r="E4486" s="1"/>
      <c r="F4486" s="1"/>
      <c r="G4486" s="1"/>
      <c r="H4486" s="11"/>
      <c r="I4486" s="11"/>
      <c r="J4486" s="11"/>
      <c r="K4486" s="2"/>
      <c r="L4486" s="2"/>
      <c r="M4486" s="1"/>
    </row>
    <row r="4487" spans="1:13" x14ac:dyDescent="0.2">
      <c r="A4487" s="1"/>
      <c r="B4487" s="1"/>
      <c r="C4487" s="16"/>
      <c r="D4487" s="1"/>
      <c r="E4487" s="1"/>
      <c r="F4487" s="1"/>
      <c r="G4487" s="1"/>
      <c r="H4487" s="11"/>
      <c r="I4487" s="11"/>
      <c r="J4487" s="11"/>
      <c r="K4487" s="2"/>
      <c r="L4487" s="2"/>
      <c r="M4487" s="1"/>
    </row>
    <row r="4488" spans="1:13" x14ac:dyDescent="0.2">
      <c r="A4488" s="1"/>
      <c r="B4488" s="1"/>
      <c r="C4488" s="16"/>
      <c r="D4488" s="1"/>
      <c r="E4488" s="1"/>
      <c r="F4488" s="1"/>
      <c r="G4488" s="1"/>
      <c r="H4488" s="11"/>
      <c r="I4488" s="11"/>
      <c r="J4488" s="11"/>
      <c r="K4488" s="2"/>
      <c r="L4488" s="2"/>
      <c r="M4488" s="1"/>
    </row>
    <row r="4489" spans="1:13" x14ac:dyDescent="0.2">
      <c r="A4489" s="1"/>
      <c r="B4489" s="1"/>
      <c r="C4489" s="16"/>
      <c r="D4489" s="1"/>
      <c r="E4489" s="1"/>
      <c r="F4489" s="1"/>
      <c r="G4489" s="1"/>
      <c r="H4489" s="11"/>
      <c r="I4489" s="11"/>
      <c r="J4489" s="11"/>
      <c r="K4489" s="2"/>
      <c r="L4489" s="2"/>
      <c r="M4489" s="1"/>
    </row>
    <row r="4490" spans="1:13" x14ac:dyDescent="0.2">
      <c r="A4490" s="1"/>
      <c r="B4490" s="1"/>
      <c r="C4490" s="16"/>
      <c r="D4490" s="1"/>
      <c r="E4490" s="1"/>
      <c r="F4490" s="1"/>
      <c r="G4490" s="1"/>
      <c r="H4490" s="11"/>
      <c r="I4490" s="11"/>
      <c r="J4490" s="11"/>
      <c r="K4490" s="2"/>
      <c r="L4490" s="2"/>
      <c r="M4490" s="1"/>
    </row>
    <row r="4491" spans="1:13" x14ac:dyDescent="0.2">
      <c r="A4491" s="1"/>
      <c r="B4491" s="1"/>
      <c r="C4491" s="16"/>
      <c r="D4491" s="1"/>
      <c r="E4491" s="1"/>
      <c r="F4491" s="1"/>
      <c r="G4491" s="1"/>
      <c r="H4491" s="11"/>
      <c r="I4491" s="11"/>
      <c r="J4491" s="11"/>
      <c r="K4491" s="2"/>
      <c r="L4491" s="2"/>
      <c r="M4491" s="1"/>
    </row>
    <row r="4492" spans="1:13" x14ac:dyDescent="0.2">
      <c r="A4492" s="1"/>
      <c r="B4492" s="1"/>
      <c r="C4492" s="16"/>
      <c r="D4492" s="1"/>
      <c r="E4492" s="1"/>
      <c r="F4492" s="1"/>
      <c r="G4492" s="1"/>
      <c r="H4492" s="11"/>
      <c r="I4492" s="11"/>
      <c r="J4492" s="11"/>
      <c r="K4492" s="2"/>
      <c r="L4492" s="2"/>
      <c r="M4492" s="1"/>
    </row>
    <row r="4493" spans="1:13" x14ac:dyDescent="0.2">
      <c r="A4493" s="1"/>
      <c r="B4493" s="1"/>
      <c r="C4493" s="16"/>
      <c r="D4493" s="1"/>
      <c r="E4493" s="1"/>
      <c r="F4493" s="1"/>
      <c r="G4493" s="1"/>
      <c r="H4493" s="11"/>
      <c r="I4493" s="11"/>
      <c r="J4493" s="11"/>
      <c r="K4493" s="2"/>
      <c r="L4493" s="2"/>
      <c r="M4493" s="1"/>
    </row>
    <row r="4494" spans="1:13" x14ac:dyDescent="0.2">
      <c r="A4494" s="1"/>
      <c r="B4494" s="1"/>
      <c r="C4494" s="16"/>
      <c r="D4494" s="1"/>
      <c r="E4494" s="1"/>
      <c r="F4494" s="1"/>
      <c r="G4494" s="1"/>
      <c r="H4494" s="11"/>
      <c r="I4494" s="11"/>
      <c r="J4494" s="11"/>
      <c r="K4494" s="2"/>
      <c r="L4494" s="2"/>
      <c r="M4494" s="1"/>
    </row>
    <row r="4495" spans="1:13" x14ac:dyDescent="0.2">
      <c r="A4495" s="1"/>
      <c r="B4495" s="1"/>
      <c r="C4495" s="16"/>
      <c r="D4495" s="1"/>
      <c r="E4495" s="1"/>
      <c r="F4495" s="1"/>
      <c r="G4495" s="1"/>
      <c r="H4495" s="11"/>
      <c r="I4495" s="11"/>
      <c r="J4495" s="11"/>
      <c r="K4495" s="2"/>
      <c r="L4495" s="2"/>
      <c r="M4495" s="1"/>
    </row>
    <row r="4496" spans="1:13" x14ac:dyDescent="0.2">
      <c r="A4496" s="1"/>
      <c r="B4496" s="1"/>
      <c r="C4496" s="16"/>
      <c r="D4496" s="1"/>
      <c r="E4496" s="1"/>
      <c r="F4496" s="1"/>
      <c r="G4496" s="1"/>
      <c r="H4496" s="11"/>
      <c r="I4496" s="11"/>
      <c r="J4496" s="11"/>
      <c r="K4496" s="2"/>
      <c r="L4496" s="2"/>
      <c r="M4496" s="1"/>
    </row>
    <row r="4497" spans="1:13" x14ac:dyDescent="0.2">
      <c r="A4497" s="1"/>
      <c r="B4497" s="1"/>
      <c r="C4497" s="16"/>
      <c r="D4497" s="1"/>
      <c r="E4497" s="1"/>
      <c r="F4497" s="1"/>
      <c r="G4497" s="1"/>
      <c r="H4497" s="11"/>
      <c r="I4497" s="11"/>
      <c r="J4497" s="11"/>
      <c r="K4497" s="2"/>
      <c r="L4497" s="2"/>
      <c r="M4497" s="1"/>
    </row>
    <row r="4498" spans="1:13" x14ac:dyDescent="0.2">
      <c r="A4498" s="1"/>
      <c r="B4498" s="1"/>
      <c r="C4498" s="16"/>
      <c r="D4498" s="1"/>
      <c r="E4498" s="1"/>
      <c r="F4498" s="1"/>
      <c r="G4498" s="1"/>
      <c r="H4498" s="11"/>
      <c r="I4498" s="11"/>
      <c r="J4498" s="11"/>
      <c r="K4498" s="2"/>
      <c r="L4498" s="2"/>
      <c r="M4498" s="1"/>
    </row>
    <row r="4499" spans="1:13" x14ac:dyDescent="0.2">
      <c r="A4499" s="1"/>
      <c r="B4499" s="1"/>
      <c r="C4499" s="16"/>
      <c r="D4499" s="1"/>
      <c r="E4499" s="1"/>
      <c r="F4499" s="1"/>
      <c r="G4499" s="1"/>
      <c r="H4499" s="11"/>
      <c r="I4499" s="11"/>
      <c r="J4499" s="11"/>
      <c r="K4499" s="2"/>
      <c r="L4499" s="2"/>
      <c r="M4499" s="1"/>
    </row>
    <row r="4500" spans="1:13" x14ac:dyDescent="0.2">
      <c r="A4500" s="1"/>
      <c r="B4500" s="1"/>
      <c r="C4500" s="16"/>
      <c r="D4500" s="1"/>
      <c r="E4500" s="1"/>
      <c r="F4500" s="1"/>
      <c r="G4500" s="1"/>
      <c r="H4500" s="11"/>
      <c r="I4500" s="11"/>
      <c r="J4500" s="11"/>
      <c r="K4500" s="2"/>
      <c r="L4500" s="2"/>
      <c r="M4500" s="1"/>
    </row>
    <row r="4501" spans="1:13" x14ac:dyDescent="0.2">
      <c r="A4501" s="1"/>
      <c r="B4501" s="1"/>
      <c r="C4501" s="16"/>
      <c r="D4501" s="1"/>
      <c r="E4501" s="1"/>
      <c r="F4501" s="1"/>
      <c r="G4501" s="1"/>
      <c r="H4501" s="11"/>
      <c r="I4501" s="11"/>
      <c r="J4501" s="11"/>
      <c r="K4501" s="2"/>
      <c r="L4501" s="2"/>
      <c r="M4501" s="1"/>
    </row>
    <row r="4502" spans="1:13" x14ac:dyDescent="0.2">
      <c r="A4502" s="1"/>
      <c r="B4502" s="1"/>
      <c r="C4502" s="16"/>
      <c r="D4502" s="1"/>
      <c r="E4502" s="1"/>
      <c r="F4502" s="1"/>
      <c r="G4502" s="1"/>
      <c r="H4502" s="11"/>
      <c r="I4502" s="11"/>
      <c r="J4502" s="11"/>
      <c r="K4502" s="2"/>
      <c r="L4502" s="2"/>
      <c r="M4502" s="1"/>
    </row>
    <row r="4503" spans="1:13" x14ac:dyDescent="0.2">
      <c r="A4503" s="1"/>
      <c r="B4503" s="1"/>
      <c r="C4503" s="16"/>
      <c r="D4503" s="1"/>
      <c r="E4503" s="1"/>
      <c r="F4503" s="1"/>
      <c r="G4503" s="1"/>
      <c r="H4503" s="11"/>
      <c r="I4503" s="11"/>
      <c r="J4503" s="11"/>
      <c r="K4503" s="2"/>
      <c r="L4503" s="2"/>
      <c r="M4503" s="1"/>
    </row>
    <row r="4504" spans="1:13" x14ac:dyDescent="0.2">
      <c r="A4504" s="1"/>
      <c r="B4504" s="1"/>
      <c r="C4504" s="16"/>
      <c r="D4504" s="1"/>
      <c r="E4504" s="1"/>
      <c r="F4504" s="1"/>
      <c r="G4504" s="1"/>
      <c r="H4504" s="11"/>
      <c r="I4504" s="11"/>
      <c r="J4504" s="11"/>
      <c r="K4504" s="2"/>
      <c r="L4504" s="2"/>
      <c r="M4504" s="1"/>
    </row>
    <row r="4505" spans="1:13" x14ac:dyDescent="0.2">
      <c r="A4505" s="1"/>
      <c r="B4505" s="1"/>
      <c r="C4505" s="16"/>
      <c r="D4505" s="1"/>
      <c r="E4505" s="1"/>
      <c r="F4505" s="1"/>
      <c r="G4505" s="1"/>
      <c r="H4505" s="11"/>
      <c r="I4505" s="11"/>
      <c r="J4505" s="11"/>
      <c r="K4505" s="2"/>
      <c r="L4505" s="2"/>
      <c r="M4505" s="1"/>
    </row>
    <row r="4506" spans="1:13" x14ac:dyDescent="0.2">
      <c r="A4506" s="1"/>
      <c r="B4506" s="1"/>
      <c r="C4506" s="16"/>
      <c r="D4506" s="1"/>
      <c r="E4506" s="1"/>
      <c r="F4506" s="1"/>
      <c r="G4506" s="1"/>
      <c r="H4506" s="11"/>
      <c r="I4506" s="11"/>
      <c r="J4506" s="11"/>
      <c r="K4506" s="2"/>
      <c r="L4506" s="2"/>
      <c r="M4506" s="1"/>
    </row>
    <row r="4507" spans="1:13" x14ac:dyDescent="0.2">
      <c r="A4507" s="1"/>
      <c r="B4507" s="1"/>
      <c r="C4507" s="16"/>
      <c r="D4507" s="1"/>
      <c r="E4507" s="1"/>
      <c r="F4507" s="1"/>
      <c r="G4507" s="1"/>
      <c r="H4507" s="11"/>
      <c r="I4507" s="11"/>
      <c r="J4507" s="11"/>
      <c r="K4507" s="2"/>
      <c r="L4507" s="2"/>
      <c r="M4507" s="1"/>
    </row>
    <row r="4508" spans="1:13" x14ac:dyDescent="0.2">
      <c r="A4508" s="1"/>
      <c r="B4508" s="1"/>
      <c r="C4508" s="16"/>
      <c r="D4508" s="1"/>
      <c r="E4508" s="1"/>
      <c r="F4508" s="1"/>
      <c r="G4508" s="1"/>
      <c r="H4508" s="11"/>
      <c r="I4508" s="11"/>
      <c r="J4508" s="11"/>
      <c r="K4508" s="2"/>
      <c r="L4508" s="2"/>
      <c r="M4508" s="1"/>
    </row>
    <row r="4509" spans="1:13" x14ac:dyDescent="0.2">
      <c r="A4509" s="1"/>
      <c r="B4509" s="1"/>
      <c r="C4509" s="16"/>
      <c r="D4509" s="1"/>
      <c r="E4509" s="1"/>
      <c r="F4509" s="1"/>
      <c r="G4509" s="1"/>
      <c r="H4509" s="11"/>
      <c r="I4509" s="11"/>
      <c r="J4509" s="11"/>
      <c r="K4509" s="2"/>
      <c r="L4509" s="2"/>
      <c r="M4509" s="1"/>
    </row>
    <row r="4510" spans="1:13" x14ac:dyDescent="0.2">
      <c r="A4510" s="1"/>
      <c r="B4510" s="1"/>
      <c r="C4510" s="16"/>
      <c r="D4510" s="1"/>
      <c r="E4510" s="1"/>
      <c r="F4510" s="1"/>
      <c r="G4510" s="1"/>
      <c r="H4510" s="11"/>
      <c r="I4510" s="11"/>
      <c r="J4510" s="11"/>
      <c r="K4510" s="2"/>
      <c r="L4510" s="2"/>
      <c r="M4510" s="1"/>
    </row>
    <row r="4511" spans="1:13" x14ac:dyDescent="0.2">
      <c r="A4511" s="1"/>
      <c r="B4511" s="1"/>
      <c r="C4511" s="16"/>
      <c r="D4511" s="1"/>
      <c r="E4511" s="1"/>
      <c r="F4511" s="1"/>
      <c r="G4511" s="1"/>
      <c r="H4511" s="11"/>
      <c r="I4511" s="11"/>
      <c r="J4511" s="11"/>
      <c r="K4511" s="2"/>
      <c r="L4511" s="2"/>
      <c r="M4511" s="1"/>
    </row>
    <row r="4512" spans="1:13" x14ac:dyDescent="0.2">
      <c r="A4512" s="1"/>
      <c r="B4512" s="1"/>
      <c r="C4512" s="16"/>
      <c r="D4512" s="1"/>
      <c r="E4512" s="1"/>
      <c r="F4512" s="1"/>
      <c r="G4512" s="1"/>
      <c r="H4512" s="11"/>
      <c r="I4512" s="11"/>
      <c r="J4512" s="11"/>
      <c r="K4512" s="2"/>
      <c r="L4512" s="2"/>
      <c r="M4512" s="1"/>
    </row>
    <row r="4513" spans="1:13" x14ac:dyDescent="0.2">
      <c r="A4513" s="1"/>
      <c r="B4513" s="1"/>
      <c r="C4513" s="16"/>
      <c r="D4513" s="1"/>
      <c r="E4513" s="1"/>
      <c r="F4513" s="1"/>
      <c r="G4513" s="1"/>
      <c r="H4513" s="11"/>
      <c r="I4513" s="11"/>
      <c r="J4513" s="11"/>
      <c r="K4513" s="2"/>
      <c r="L4513" s="2"/>
      <c r="M4513" s="1"/>
    </row>
    <row r="4514" spans="1:13" x14ac:dyDescent="0.2">
      <c r="A4514" s="1"/>
      <c r="B4514" s="1"/>
      <c r="C4514" s="16"/>
      <c r="D4514" s="1"/>
      <c r="E4514" s="1"/>
      <c r="F4514" s="1"/>
      <c r="G4514" s="1"/>
      <c r="H4514" s="11"/>
      <c r="I4514" s="11"/>
      <c r="J4514" s="11"/>
      <c r="K4514" s="2"/>
      <c r="L4514" s="2"/>
      <c r="M4514" s="1"/>
    </row>
    <row r="4515" spans="1:13" x14ac:dyDescent="0.2">
      <c r="A4515" s="1"/>
      <c r="B4515" s="1"/>
      <c r="C4515" s="16"/>
      <c r="D4515" s="1"/>
      <c r="E4515" s="1"/>
      <c r="F4515" s="1"/>
      <c r="G4515" s="1"/>
      <c r="H4515" s="11"/>
      <c r="I4515" s="11"/>
      <c r="J4515" s="11"/>
      <c r="K4515" s="2"/>
      <c r="L4515" s="2"/>
      <c r="M4515" s="1"/>
    </row>
    <row r="4516" spans="1:13" x14ac:dyDescent="0.2">
      <c r="A4516" s="1"/>
      <c r="B4516" s="1"/>
      <c r="C4516" s="16"/>
      <c r="D4516" s="1"/>
      <c r="E4516" s="1"/>
      <c r="F4516" s="1"/>
      <c r="G4516" s="1"/>
      <c r="H4516" s="11"/>
      <c r="I4516" s="11"/>
      <c r="J4516" s="11"/>
      <c r="K4516" s="2"/>
      <c r="L4516" s="2"/>
      <c r="M4516" s="1"/>
    </row>
    <row r="4517" spans="1:13" x14ac:dyDescent="0.2">
      <c r="A4517" s="1"/>
      <c r="B4517" s="1"/>
      <c r="C4517" s="16"/>
      <c r="D4517" s="1"/>
      <c r="E4517" s="1"/>
      <c r="F4517" s="1"/>
      <c r="G4517" s="1"/>
      <c r="H4517" s="11"/>
      <c r="I4517" s="11"/>
      <c r="J4517" s="11"/>
      <c r="K4517" s="2"/>
      <c r="L4517" s="2"/>
      <c r="M4517" s="1"/>
    </row>
    <row r="4518" spans="1:13" x14ac:dyDescent="0.2">
      <c r="A4518" s="1"/>
      <c r="B4518" s="1"/>
      <c r="C4518" s="16"/>
      <c r="D4518" s="1"/>
      <c r="E4518" s="1"/>
      <c r="F4518" s="1"/>
      <c r="G4518" s="1"/>
      <c r="H4518" s="11"/>
      <c r="I4518" s="11"/>
      <c r="J4518" s="11"/>
      <c r="K4518" s="2"/>
      <c r="L4518" s="2"/>
      <c r="M4518" s="1"/>
    </row>
    <row r="4519" spans="1:13" x14ac:dyDescent="0.2">
      <c r="A4519" s="1"/>
      <c r="B4519" s="1"/>
      <c r="C4519" s="16"/>
      <c r="D4519" s="1"/>
      <c r="E4519" s="1"/>
      <c r="F4519" s="1"/>
      <c r="G4519" s="1"/>
      <c r="H4519" s="11"/>
      <c r="I4519" s="11"/>
      <c r="J4519" s="11"/>
      <c r="K4519" s="2"/>
      <c r="L4519" s="2"/>
      <c r="M4519" s="1"/>
    </row>
    <row r="4520" spans="1:13" x14ac:dyDescent="0.2">
      <c r="A4520" s="1"/>
      <c r="B4520" s="1"/>
      <c r="C4520" s="16"/>
      <c r="D4520" s="1"/>
      <c r="E4520" s="1"/>
      <c r="F4520" s="1"/>
      <c r="G4520" s="1"/>
      <c r="H4520" s="11"/>
      <c r="I4520" s="11"/>
      <c r="J4520" s="11"/>
      <c r="K4520" s="2"/>
      <c r="L4520" s="2"/>
      <c r="M4520" s="1"/>
    </row>
    <row r="4521" spans="1:13" x14ac:dyDescent="0.2">
      <c r="A4521" s="1"/>
      <c r="B4521" s="1"/>
      <c r="C4521" s="16"/>
      <c r="D4521" s="1"/>
      <c r="E4521" s="1"/>
      <c r="F4521" s="1"/>
      <c r="G4521" s="1"/>
      <c r="H4521" s="11"/>
      <c r="I4521" s="11"/>
      <c r="J4521" s="11"/>
      <c r="K4521" s="2"/>
      <c r="L4521" s="2"/>
      <c r="M4521" s="1"/>
    </row>
    <row r="4522" spans="1:13" x14ac:dyDescent="0.2">
      <c r="A4522" s="1"/>
      <c r="B4522" s="1"/>
      <c r="C4522" s="16"/>
      <c r="D4522" s="1"/>
      <c r="E4522" s="1"/>
      <c r="F4522" s="1"/>
      <c r="G4522" s="1"/>
      <c r="H4522" s="11"/>
      <c r="I4522" s="11"/>
      <c r="J4522" s="11"/>
      <c r="K4522" s="2"/>
      <c r="L4522" s="2"/>
      <c r="M4522" s="1"/>
    </row>
    <row r="4523" spans="1:13" x14ac:dyDescent="0.2">
      <c r="A4523" s="1"/>
      <c r="B4523" s="1"/>
      <c r="C4523" s="16"/>
      <c r="D4523" s="1"/>
      <c r="E4523" s="1"/>
      <c r="F4523" s="1"/>
      <c r="G4523" s="1"/>
      <c r="H4523" s="11"/>
      <c r="I4523" s="11"/>
      <c r="J4523" s="11"/>
      <c r="K4523" s="2"/>
      <c r="L4523" s="2"/>
      <c r="M4523" s="1"/>
    </row>
    <row r="4524" spans="1:13" x14ac:dyDescent="0.2">
      <c r="A4524" s="1"/>
      <c r="B4524" s="1"/>
      <c r="C4524" s="16"/>
      <c r="D4524" s="1"/>
      <c r="E4524" s="1"/>
      <c r="F4524" s="1"/>
      <c r="G4524" s="1"/>
      <c r="H4524" s="11"/>
      <c r="I4524" s="11"/>
      <c r="J4524" s="11"/>
      <c r="K4524" s="2"/>
      <c r="L4524" s="2"/>
      <c r="M4524" s="1"/>
    </row>
    <row r="4525" spans="1:13" x14ac:dyDescent="0.2">
      <c r="A4525" s="1"/>
      <c r="B4525" s="1"/>
      <c r="C4525" s="16"/>
      <c r="D4525" s="1"/>
      <c r="E4525" s="1"/>
      <c r="F4525" s="1"/>
      <c r="G4525" s="1"/>
      <c r="H4525" s="11"/>
      <c r="I4525" s="11"/>
      <c r="J4525" s="11"/>
      <c r="K4525" s="2"/>
      <c r="L4525" s="2"/>
      <c r="M4525" s="1"/>
    </row>
    <row r="4526" spans="1:13" x14ac:dyDescent="0.2">
      <c r="A4526" s="1"/>
      <c r="B4526" s="1"/>
      <c r="C4526" s="16"/>
      <c r="D4526" s="1"/>
      <c r="E4526" s="1"/>
      <c r="F4526" s="1"/>
      <c r="G4526" s="1"/>
      <c r="H4526" s="11"/>
      <c r="I4526" s="11"/>
      <c r="J4526" s="11"/>
      <c r="K4526" s="2"/>
      <c r="L4526" s="2"/>
      <c r="M4526" s="1"/>
    </row>
    <row r="4527" spans="1:13" x14ac:dyDescent="0.2">
      <c r="A4527" s="1"/>
      <c r="B4527" s="1"/>
      <c r="C4527" s="16"/>
      <c r="D4527" s="1"/>
      <c r="E4527" s="1"/>
      <c r="F4527" s="1"/>
      <c r="G4527" s="1"/>
      <c r="H4527" s="11"/>
      <c r="I4527" s="11"/>
      <c r="J4527" s="11"/>
      <c r="K4527" s="2"/>
      <c r="L4527" s="2"/>
      <c r="M4527" s="1"/>
    </row>
    <row r="4528" spans="1:13" x14ac:dyDescent="0.2">
      <c r="A4528" s="1"/>
      <c r="B4528" s="1"/>
      <c r="C4528" s="16"/>
      <c r="D4528" s="1"/>
      <c r="E4528" s="1"/>
      <c r="F4528" s="1"/>
      <c r="G4528" s="1"/>
      <c r="H4528" s="11"/>
      <c r="I4528" s="11"/>
      <c r="J4528" s="11"/>
      <c r="K4528" s="2"/>
      <c r="L4528" s="2"/>
      <c r="M4528" s="1"/>
    </row>
    <row r="4529" spans="1:13" x14ac:dyDescent="0.2">
      <c r="A4529" s="1"/>
      <c r="B4529" s="1"/>
      <c r="C4529" s="16"/>
      <c r="D4529" s="1"/>
      <c r="E4529" s="1"/>
      <c r="F4529" s="1"/>
      <c r="G4529" s="1"/>
      <c r="H4529" s="11"/>
      <c r="I4529" s="11"/>
      <c r="J4529" s="11"/>
      <c r="K4529" s="2"/>
      <c r="L4529" s="2"/>
      <c r="M4529" s="1"/>
    </row>
    <row r="4530" spans="1:13" x14ac:dyDescent="0.2">
      <c r="A4530" s="1"/>
      <c r="B4530" s="1"/>
      <c r="C4530" s="16"/>
      <c r="D4530" s="1"/>
      <c r="E4530" s="1"/>
      <c r="F4530" s="1"/>
      <c r="G4530" s="1"/>
      <c r="H4530" s="11"/>
      <c r="I4530" s="11"/>
      <c r="J4530" s="11"/>
      <c r="K4530" s="2"/>
      <c r="L4530" s="2"/>
      <c r="M4530" s="1"/>
    </row>
    <row r="4531" spans="1:13" x14ac:dyDescent="0.2">
      <c r="A4531" s="1"/>
      <c r="B4531" s="1"/>
      <c r="C4531" s="16"/>
      <c r="D4531" s="1"/>
      <c r="E4531" s="1"/>
      <c r="F4531" s="1"/>
      <c r="G4531" s="1"/>
      <c r="H4531" s="11"/>
      <c r="I4531" s="11"/>
      <c r="J4531" s="11"/>
      <c r="K4531" s="2"/>
      <c r="L4531" s="2"/>
      <c r="M4531" s="1"/>
    </row>
    <row r="4532" spans="1:13" x14ac:dyDescent="0.2">
      <c r="A4532" s="1"/>
      <c r="B4532" s="1"/>
      <c r="C4532" s="16"/>
      <c r="D4532" s="1"/>
      <c r="E4532" s="1"/>
      <c r="F4532" s="1"/>
      <c r="G4532" s="1"/>
      <c r="H4532" s="11"/>
      <c r="I4532" s="11"/>
      <c r="J4532" s="11"/>
      <c r="K4532" s="2"/>
      <c r="L4532" s="2"/>
      <c r="M4532" s="1"/>
    </row>
    <row r="4533" spans="1:13" x14ac:dyDescent="0.2">
      <c r="A4533" s="1"/>
      <c r="B4533" s="1"/>
      <c r="C4533" s="16"/>
      <c r="D4533" s="1"/>
      <c r="E4533" s="1"/>
      <c r="F4533" s="1"/>
      <c r="G4533" s="1"/>
      <c r="H4533" s="11"/>
      <c r="I4533" s="11"/>
      <c r="J4533" s="11"/>
      <c r="K4533" s="2"/>
      <c r="L4533" s="2"/>
      <c r="M4533" s="1"/>
    </row>
    <row r="4534" spans="1:13" x14ac:dyDescent="0.2">
      <c r="A4534" s="1"/>
      <c r="B4534" s="1"/>
      <c r="C4534" s="16"/>
      <c r="D4534" s="1"/>
      <c r="E4534" s="1"/>
      <c r="F4534" s="1"/>
      <c r="G4534" s="1"/>
      <c r="H4534" s="11"/>
      <c r="I4534" s="11"/>
      <c r="J4534" s="11"/>
      <c r="K4534" s="2"/>
      <c r="L4534" s="2"/>
      <c r="M4534" s="1"/>
    </row>
    <row r="4535" spans="1:13" x14ac:dyDescent="0.2">
      <c r="A4535" s="1"/>
      <c r="B4535" s="1"/>
      <c r="C4535" s="16"/>
      <c r="D4535" s="1"/>
      <c r="E4535" s="1"/>
      <c r="F4535" s="1"/>
      <c r="G4535" s="1"/>
      <c r="H4535" s="11"/>
      <c r="I4535" s="11"/>
      <c r="J4535" s="11"/>
      <c r="K4535" s="2"/>
      <c r="L4535" s="2"/>
      <c r="M4535" s="1"/>
    </row>
    <row r="4536" spans="1:13" x14ac:dyDescent="0.2">
      <c r="A4536" s="1"/>
      <c r="B4536" s="1"/>
      <c r="C4536" s="16"/>
      <c r="D4536" s="1"/>
      <c r="E4536" s="1"/>
      <c r="F4536" s="1"/>
      <c r="G4536" s="1"/>
      <c r="H4536" s="11"/>
      <c r="I4536" s="11"/>
      <c r="J4536" s="11"/>
      <c r="K4536" s="2"/>
      <c r="L4536" s="2"/>
      <c r="M4536" s="1"/>
    </row>
    <row r="4537" spans="1:13" x14ac:dyDescent="0.2">
      <c r="A4537" s="1"/>
      <c r="B4537" s="1"/>
      <c r="C4537" s="16"/>
      <c r="D4537" s="1"/>
      <c r="E4537" s="1"/>
      <c r="F4537" s="1"/>
      <c r="G4537" s="1"/>
      <c r="H4537" s="11"/>
      <c r="I4537" s="11"/>
      <c r="J4537" s="11"/>
      <c r="K4537" s="2"/>
      <c r="L4537" s="2"/>
      <c r="M4537" s="1"/>
    </row>
    <row r="4538" spans="1:13" x14ac:dyDescent="0.2">
      <c r="A4538" s="1"/>
      <c r="B4538" s="1"/>
      <c r="C4538" s="16"/>
      <c r="D4538" s="1"/>
      <c r="E4538" s="1"/>
      <c r="F4538" s="1"/>
      <c r="G4538" s="1"/>
      <c r="H4538" s="11"/>
      <c r="I4538" s="11"/>
      <c r="J4538" s="11"/>
      <c r="K4538" s="2"/>
      <c r="L4538" s="2"/>
      <c r="M4538" s="1"/>
    </row>
    <row r="4539" spans="1:13" x14ac:dyDescent="0.2">
      <c r="A4539" s="1"/>
      <c r="B4539" s="1"/>
      <c r="C4539" s="16"/>
      <c r="D4539" s="1"/>
      <c r="E4539" s="1"/>
      <c r="F4539" s="1"/>
      <c r="G4539" s="1"/>
      <c r="H4539" s="11"/>
      <c r="I4539" s="11"/>
      <c r="J4539" s="11"/>
      <c r="K4539" s="2"/>
      <c r="L4539" s="2"/>
      <c r="M4539" s="1"/>
    </row>
    <row r="4540" spans="1:13" x14ac:dyDescent="0.2">
      <c r="A4540" s="1"/>
      <c r="B4540" s="1"/>
      <c r="C4540" s="16"/>
      <c r="D4540" s="1"/>
      <c r="E4540" s="1"/>
      <c r="F4540" s="1"/>
      <c r="G4540" s="1"/>
      <c r="H4540" s="11"/>
      <c r="I4540" s="11"/>
      <c r="J4540" s="11"/>
      <c r="K4540" s="2"/>
      <c r="L4540" s="2"/>
      <c r="M4540" s="1"/>
    </row>
    <row r="4541" spans="1:13" x14ac:dyDescent="0.2">
      <c r="A4541" s="1"/>
      <c r="B4541" s="1"/>
      <c r="C4541" s="16"/>
      <c r="D4541" s="1"/>
      <c r="E4541" s="1"/>
      <c r="F4541" s="1"/>
      <c r="G4541" s="1"/>
      <c r="H4541" s="11"/>
      <c r="I4541" s="11"/>
      <c r="J4541" s="11"/>
      <c r="K4541" s="2"/>
      <c r="L4541" s="2"/>
      <c r="M4541" s="1"/>
    </row>
    <row r="4542" spans="1:13" x14ac:dyDescent="0.2">
      <c r="A4542" s="1"/>
      <c r="B4542" s="1"/>
      <c r="C4542" s="16"/>
      <c r="D4542" s="1"/>
      <c r="E4542" s="1"/>
      <c r="F4542" s="1"/>
      <c r="G4542" s="1"/>
      <c r="H4542" s="11"/>
      <c r="I4542" s="11"/>
      <c r="J4542" s="11"/>
      <c r="K4542" s="2"/>
      <c r="L4542" s="2"/>
      <c r="M4542" s="1"/>
    </row>
    <row r="4543" spans="1:13" x14ac:dyDescent="0.2">
      <c r="A4543" s="1"/>
      <c r="B4543" s="1"/>
      <c r="C4543" s="16"/>
      <c r="D4543" s="1"/>
      <c r="E4543" s="1"/>
      <c r="F4543" s="1"/>
      <c r="G4543" s="1"/>
      <c r="H4543" s="11"/>
      <c r="I4543" s="11"/>
      <c r="J4543" s="11"/>
      <c r="K4543" s="2"/>
      <c r="L4543" s="2"/>
      <c r="M4543" s="1"/>
    </row>
    <row r="4544" spans="1:13" x14ac:dyDescent="0.2">
      <c r="A4544" s="1"/>
      <c r="B4544" s="1"/>
      <c r="C4544" s="16"/>
      <c r="D4544" s="1"/>
      <c r="E4544" s="1"/>
      <c r="F4544" s="1"/>
      <c r="G4544" s="1"/>
      <c r="H4544" s="11"/>
      <c r="I4544" s="11"/>
      <c r="J4544" s="11"/>
      <c r="K4544" s="2"/>
      <c r="L4544" s="2"/>
      <c r="M4544" s="1"/>
    </row>
    <row r="4545" spans="1:13" x14ac:dyDescent="0.2">
      <c r="A4545" s="1"/>
      <c r="B4545" s="1"/>
      <c r="C4545" s="16"/>
      <c r="D4545" s="1"/>
      <c r="E4545" s="1"/>
      <c r="F4545" s="1"/>
      <c r="G4545" s="1"/>
      <c r="H4545" s="11"/>
      <c r="I4545" s="11"/>
      <c r="J4545" s="11"/>
      <c r="K4545" s="2"/>
      <c r="L4545" s="2"/>
      <c r="M4545" s="1"/>
    </row>
    <row r="4546" spans="1:13" x14ac:dyDescent="0.2">
      <c r="A4546" s="1"/>
      <c r="B4546" s="1"/>
      <c r="C4546" s="16"/>
      <c r="D4546" s="1"/>
      <c r="E4546" s="1"/>
      <c r="F4546" s="1"/>
      <c r="G4546" s="1"/>
      <c r="H4546" s="11"/>
      <c r="I4546" s="11"/>
      <c r="J4546" s="11"/>
      <c r="K4546" s="2"/>
      <c r="L4546" s="2"/>
      <c r="M4546" s="1"/>
    </row>
    <row r="4547" spans="1:13" x14ac:dyDescent="0.2">
      <c r="A4547" s="1"/>
      <c r="B4547" s="1"/>
      <c r="C4547" s="16"/>
      <c r="D4547" s="1"/>
      <c r="E4547" s="1"/>
      <c r="F4547" s="1"/>
      <c r="G4547" s="1"/>
      <c r="H4547" s="11"/>
      <c r="I4547" s="11"/>
      <c r="J4547" s="11"/>
      <c r="K4547" s="2"/>
      <c r="L4547" s="2"/>
      <c r="M4547" s="1"/>
    </row>
    <row r="4548" spans="1:13" x14ac:dyDescent="0.2">
      <c r="A4548" s="1"/>
      <c r="B4548" s="1"/>
      <c r="C4548" s="16"/>
      <c r="D4548" s="1"/>
      <c r="E4548" s="1"/>
      <c r="F4548" s="1"/>
      <c r="G4548" s="1"/>
      <c r="H4548" s="11"/>
      <c r="I4548" s="11"/>
      <c r="J4548" s="11"/>
      <c r="K4548" s="2"/>
      <c r="L4548" s="2"/>
      <c r="M4548" s="1"/>
    </row>
    <row r="4549" spans="1:13" x14ac:dyDescent="0.2">
      <c r="A4549" s="1"/>
      <c r="B4549" s="1"/>
      <c r="C4549" s="16"/>
      <c r="D4549" s="1"/>
      <c r="E4549" s="1"/>
      <c r="F4549" s="1"/>
      <c r="G4549" s="1"/>
      <c r="H4549" s="11"/>
      <c r="I4549" s="11"/>
      <c r="J4549" s="11"/>
      <c r="K4549" s="2"/>
      <c r="L4549" s="2"/>
      <c r="M4549" s="1"/>
    </row>
    <row r="4550" spans="1:13" x14ac:dyDescent="0.2">
      <c r="A4550" s="1"/>
      <c r="B4550" s="1"/>
      <c r="C4550" s="16"/>
      <c r="D4550" s="1"/>
      <c r="E4550" s="1"/>
      <c r="F4550" s="1"/>
      <c r="G4550" s="1"/>
      <c r="H4550" s="11"/>
      <c r="I4550" s="11"/>
      <c r="J4550" s="11"/>
      <c r="K4550" s="2"/>
      <c r="L4550" s="2"/>
      <c r="M4550" s="1"/>
    </row>
    <row r="4551" spans="1:13" x14ac:dyDescent="0.2">
      <c r="A4551" s="1"/>
      <c r="B4551" s="1"/>
      <c r="C4551" s="16"/>
      <c r="D4551" s="1"/>
      <c r="E4551" s="1"/>
      <c r="F4551" s="1"/>
      <c r="G4551" s="1"/>
      <c r="H4551" s="11"/>
      <c r="I4551" s="11"/>
      <c r="J4551" s="11"/>
      <c r="K4551" s="2"/>
      <c r="L4551" s="2"/>
      <c r="M4551" s="1"/>
    </row>
    <row r="4552" spans="1:13" x14ac:dyDescent="0.2">
      <c r="A4552" s="1"/>
      <c r="B4552" s="1"/>
      <c r="C4552" s="16"/>
      <c r="D4552" s="1"/>
      <c r="E4552" s="1"/>
      <c r="F4552" s="1"/>
      <c r="G4552" s="1"/>
      <c r="H4552" s="11"/>
      <c r="I4552" s="11"/>
      <c r="J4552" s="11"/>
      <c r="K4552" s="2"/>
      <c r="L4552" s="2"/>
      <c r="M4552" s="1"/>
    </row>
    <row r="4553" spans="1:13" x14ac:dyDescent="0.2">
      <c r="A4553" s="1"/>
      <c r="B4553" s="1"/>
      <c r="C4553" s="16"/>
      <c r="D4553" s="1"/>
      <c r="E4553" s="1"/>
      <c r="F4553" s="1"/>
      <c r="G4553" s="1"/>
      <c r="H4553" s="11"/>
      <c r="I4553" s="11"/>
      <c r="J4553" s="11"/>
      <c r="K4553" s="2"/>
      <c r="L4553" s="2"/>
      <c r="M4553" s="1"/>
    </row>
    <row r="4554" spans="1:13" x14ac:dyDescent="0.2">
      <c r="A4554" s="1"/>
      <c r="B4554" s="1"/>
      <c r="C4554" s="16"/>
      <c r="D4554" s="1"/>
      <c r="E4554" s="1"/>
      <c r="F4554" s="1"/>
      <c r="G4554" s="1"/>
      <c r="H4554" s="11"/>
      <c r="I4554" s="11"/>
      <c r="J4554" s="11"/>
      <c r="K4554" s="2"/>
      <c r="L4554" s="2"/>
      <c r="M4554" s="1"/>
    </row>
    <row r="4555" spans="1:13" x14ac:dyDescent="0.2">
      <c r="A4555" s="1"/>
      <c r="B4555" s="1"/>
      <c r="C4555" s="16"/>
      <c r="D4555" s="1"/>
      <c r="E4555" s="1"/>
      <c r="F4555" s="1"/>
      <c r="G4555" s="1"/>
      <c r="H4555" s="11"/>
      <c r="I4555" s="11"/>
      <c r="J4555" s="11"/>
      <c r="K4555" s="2"/>
      <c r="L4555" s="2"/>
      <c r="M4555" s="1"/>
    </row>
    <row r="4556" spans="1:13" x14ac:dyDescent="0.2">
      <c r="A4556" s="1"/>
      <c r="B4556" s="1"/>
      <c r="C4556" s="16"/>
      <c r="D4556" s="1"/>
      <c r="E4556" s="1"/>
      <c r="F4556" s="1"/>
      <c r="G4556" s="1"/>
      <c r="H4556" s="11"/>
      <c r="I4556" s="11"/>
      <c r="J4556" s="11"/>
      <c r="K4556" s="2"/>
      <c r="L4556" s="2"/>
      <c r="M4556" s="1"/>
    </row>
    <row r="4557" spans="1:13" x14ac:dyDescent="0.2">
      <c r="A4557" s="1"/>
      <c r="B4557" s="1"/>
      <c r="C4557" s="16"/>
      <c r="D4557" s="1"/>
      <c r="E4557" s="1"/>
      <c r="F4557" s="1"/>
      <c r="G4557" s="1"/>
      <c r="H4557" s="11"/>
      <c r="I4557" s="11"/>
      <c r="J4557" s="11"/>
      <c r="K4557" s="2"/>
      <c r="L4557" s="2"/>
      <c r="M4557" s="1"/>
    </row>
    <row r="4558" spans="1:13" x14ac:dyDescent="0.2">
      <c r="A4558" s="1"/>
      <c r="B4558" s="1"/>
      <c r="C4558" s="16"/>
      <c r="D4558" s="1"/>
      <c r="E4558" s="1"/>
      <c r="F4558" s="1"/>
      <c r="G4558" s="1"/>
      <c r="H4558" s="11"/>
      <c r="I4558" s="11"/>
      <c r="J4558" s="11"/>
      <c r="K4558" s="2"/>
      <c r="L4558" s="2"/>
      <c r="M4558" s="1"/>
    </row>
    <row r="4559" spans="1:13" x14ac:dyDescent="0.2">
      <c r="A4559" s="1"/>
      <c r="B4559" s="1"/>
      <c r="C4559" s="16"/>
      <c r="D4559" s="1"/>
      <c r="E4559" s="1"/>
      <c r="F4559" s="1"/>
      <c r="G4559" s="1"/>
      <c r="H4559" s="11"/>
      <c r="I4559" s="11"/>
      <c r="J4559" s="11"/>
      <c r="K4559" s="2"/>
      <c r="L4559" s="2"/>
      <c r="M4559" s="1"/>
    </row>
    <row r="4560" spans="1:13" x14ac:dyDescent="0.2">
      <c r="A4560" s="1"/>
      <c r="B4560" s="1"/>
      <c r="C4560" s="16"/>
      <c r="D4560" s="1"/>
      <c r="E4560" s="1"/>
      <c r="F4560" s="1"/>
      <c r="G4560" s="1"/>
      <c r="H4560" s="11"/>
      <c r="I4560" s="11"/>
      <c r="J4560" s="11"/>
      <c r="K4560" s="2"/>
      <c r="L4560" s="2"/>
      <c r="M4560" s="1"/>
    </row>
    <row r="4561" spans="1:13" x14ac:dyDescent="0.2">
      <c r="A4561" s="1"/>
      <c r="B4561" s="1"/>
      <c r="C4561" s="16"/>
      <c r="D4561" s="1"/>
      <c r="E4561" s="1"/>
      <c r="F4561" s="1"/>
      <c r="G4561" s="1"/>
      <c r="H4561" s="11"/>
      <c r="I4561" s="11"/>
      <c r="J4561" s="11"/>
      <c r="K4561" s="2"/>
      <c r="L4561" s="2"/>
      <c r="M4561" s="1"/>
    </row>
    <row r="4562" spans="1:13" x14ac:dyDescent="0.2">
      <c r="A4562" s="1"/>
      <c r="B4562" s="1"/>
      <c r="C4562" s="16"/>
      <c r="D4562" s="1"/>
      <c r="E4562" s="1"/>
      <c r="F4562" s="1"/>
      <c r="G4562" s="1"/>
      <c r="H4562" s="11"/>
      <c r="I4562" s="11"/>
      <c r="J4562" s="11"/>
      <c r="K4562" s="2"/>
      <c r="L4562" s="2"/>
      <c r="M4562" s="1"/>
    </row>
    <row r="4563" spans="1:13" x14ac:dyDescent="0.2">
      <c r="A4563" s="1"/>
      <c r="B4563" s="1"/>
      <c r="C4563" s="16"/>
      <c r="D4563" s="1"/>
      <c r="E4563" s="1"/>
      <c r="F4563" s="1"/>
      <c r="G4563" s="1"/>
      <c r="H4563" s="11"/>
      <c r="I4563" s="11"/>
      <c r="J4563" s="11"/>
      <c r="K4563" s="2"/>
      <c r="L4563" s="2"/>
      <c r="M4563" s="1"/>
    </row>
    <row r="4564" spans="1:13" x14ac:dyDescent="0.2">
      <c r="A4564" s="1"/>
      <c r="B4564" s="1"/>
      <c r="C4564" s="16"/>
      <c r="D4564" s="1"/>
      <c r="E4564" s="1"/>
      <c r="F4564" s="1"/>
      <c r="G4564" s="1"/>
      <c r="H4564" s="11"/>
      <c r="I4564" s="11"/>
      <c r="J4564" s="11"/>
      <c r="K4564" s="2"/>
      <c r="L4564" s="2"/>
      <c r="M4564" s="1"/>
    </row>
    <row r="4565" spans="1:13" x14ac:dyDescent="0.2">
      <c r="A4565" s="1"/>
      <c r="B4565" s="1"/>
      <c r="C4565" s="16"/>
      <c r="D4565" s="1"/>
      <c r="E4565" s="1"/>
      <c r="F4565" s="1"/>
      <c r="G4565" s="1"/>
      <c r="H4565" s="11"/>
      <c r="I4565" s="11"/>
      <c r="J4565" s="11"/>
      <c r="K4565" s="2"/>
      <c r="L4565" s="2"/>
      <c r="M4565" s="1"/>
    </row>
    <row r="4566" spans="1:13" x14ac:dyDescent="0.2">
      <c r="A4566" s="1"/>
      <c r="B4566" s="1"/>
      <c r="C4566" s="16"/>
      <c r="D4566" s="1"/>
      <c r="E4566" s="1"/>
      <c r="F4566" s="1"/>
      <c r="G4566" s="1"/>
      <c r="H4566" s="11"/>
      <c r="I4566" s="11"/>
      <c r="J4566" s="11"/>
      <c r="K4566" s="2"/>
      <c r="L4566" s="2"/>
      <c r="M4566" s="1"/>
    </row>
    <row r="4567" spans="1:13" x14ac:dyDescent="0.2">
      <c r="A4567" s="1"/>
      <c r="B4567" s="1"/>
      <c r="C4567" s="16"/>
      <c r="D4567" s="1"/>
      <c r="E4567" s="1"/>
      <c r="F4567" s="1"/>
      <c r="G4567" s="1"/>
      <c r="H4567" s="11"/>
      <c r="I4567" s="11"/>
      <c r="J4567" s="11"/>
      <c r="K4567" s="2"/>
      <c r="L4567" s="2"/>
      <c r="M4567" s="1"/>
    </row>
    <row r="4568" spans="1:13" x14ac:dyDescent="0.2">
      <c r="A4568" s="1"/>
      <c r="B4568" s="1"/>
      <c r="C4568" s="16"/>
      <c r="D4568" s="1"/>
      <c r="E4568" s="1"/>
      <c r="F4568" s="1"/>
      <c r="G4568" s="1"/>
      <c r="H4568" s="11"/>
      <c r="I4568" s="11"/>
      <c r="J4568" s="11"/>
      <c r="K4568" s="2"/>
      <c r="L4568" s="2"/>
      <c r="M4568" s="1"/>
    </row>
    <row r="4569" spans="1:13" x14ac:dyDescent="0.2">
      <c r="A4569" s="1"/>
      <c r="B4569" s="1"/>
      <c r="C4569" s="16"/>
      <c r="D4569" s="1"/>
      <c r="E4569" s="1"/>
      <c r="F4569" s="1"/>
      <c r="G4569" s="1"/>
      <c r="H4569" s="11"/>
      <c r="I4569" s="11"/>
      <c r="J4569" s="11"/>
      <c r="K4569" s="2"/>
      <c r="L4569" s="2"/>
      <c r="M4569" s="1"/>
    </row>
    <row r="4570" spans="1:13" x14ac:dyDescent="0.2">
      <c r="A4570" s="1"/>
      <c r="B4570" s="1"/>
      <c r="C4570" s="16"/>
      <c r="D4570" s="1"/>
      <c r="E4570" s="1"/>
      <c r="F4570" s="1"/>
      <c r="G4570" s="1"/>
      <c r="H4570" s="11"/>
      <c r="I4570" s="11"/>
      <c r="J4570" s="11"/>
      <c r="K4570" s="2"/>
      <c r="L4570" s="2"/>
      <c r="M4570" s="1"/>
    </row>
    <row r="4571" spans="1:13" x14ac:dyDescent="0.2">
      <c r="A4571" s="1"/>
      <c r="B4571" s="1"/>
      <c r="C4571" s="16"/>
      <c r="D4571" s="1"/>
      <c r="E4571" s="1"/>
      <c r="F4571" s="1"/>
      <c r="G4571" s="1"/>
      <c r="H4571" s="11"/>
      <c r="I4571" s="11"/>
      <c r="J4571" s="11"/>
      <c r="K4571" s="2"/>
      <c r="L4571" s="2"/>
      <c r="M4571" s="1"/>
    </row>
    <row r="4572" spans="1:13" x14ac:dyDescent="0.2">
      <c r="A4572" s="1"/>
      <c r="B4572" s="1"/>
      <c r="C4572" s="16"/>
      <c r="D4572" s="1"/>
      <c r="E4572" s="1"/>
      <c r="F4572" s="1"/>
      <c r="G4572" s="1"/>
      <c r="H4572" s="11"/>
      <c r="I4572" s="11"/>
      <c r="J4572" s="11"/>
      <c r="K4572" s="2"/>
      <c r="L4572" s="2"/>
      <c r="M4572" s="1"/>
    </row>
    <row r="4573" spans="1:13" x14ac:dyDescent="0.2">
      <c r="A4573" s="1"/>
      <c r="B4573" s="1"/>
      <c r="C4573" s="16"/>
      <c r="D4573" s="1"/>
      <c r="E4573" s="1"/>
      <c r="F4573" s="1"/>
      <c r="G4573" s="1"/>
      <c r="H4573" s="11"/>
      <c r="I4573" s="11"/>
      <c r="J4573" s="11"/>
      <c r="K4573" s="2"/>
      <c r="L4573" s="2"/>
      <c r="M4573" s="1"/>
    </row>
    <row r="4574" spans="1:13" x14ac:dyDescent="0.2">
      <c r="A4574" s="1"/>
      <c r="B4574" s="1"/>
      <c r="C4574" s="16"/>
      <c r="D4574" s="1"/>
      <c r="E4574" s="1"/>
      <c r="F4574" s="1"/>
      <c r="G4574" s="1"/>
      <c r="H4574" s="11"/>
      <c r="I4574" s="11"/>
      <c r="J4574" s="11"/>
      <c r="K4574" s="2"/>
      <c r="L4574" s="2"/>
      <c r="M4574" s="1"/>
    </row>
    <row r="4575" spans="1:13" x14ac:dyDescent="0.2">
      <c r="A4575" s="1"/>
      <c r="B4575" s="1"/>
      <c r="C4575" s="16"/>
      <c r="D4575" s="1"/>
      <c r="E4575" s="1"/>
      <c r="F4575" s="1"/>
      <c r="G4575" s="1"/>
      <c r="H4575" s="11"/>
      <c r="I4575" s="11"/>
      <c r="J4575" s="11"/>
      <c r="K4575" s="2"/>
      <c r="L4575" s="2"/>
      <c r="M4575" s="1"/>
    </row>
    <row r="4576" spans="1:13" x14ac:dyDescent="0.2">
      <c r="A4576" s="1"/>
      <c r="B4576" s="1"/>
      <c r="C4576" s="16"/>
      <c r="D4576" s="1"/>
      <c r="E4576" s="1"/>
      <c r="F4576" s="1"/>
      <c r="G4576" s="1"/>
      <c r="H4576" s="11"/>
      <c r="I4576" s="11"/>
      <c r="J4576" s="11"/>
      <c r="K4576" s="2"/>
      <c r="L4576" s="2"/>
      <c r="M4576" s="1"/>
    </row>
    <row r="4577" spans="1:13" x14ac:dyDescent="0.2">
      <c r="A4577" s="1"/>
      <c r="B4577" s="1"/>
      <c r="C4577" s="16"/>
      <c r="D4577" s="1"/>
      <c r="E4577" s="1"/>
      <c r="F4577" s="1"/>
      <c r="G4577" s="1"/>
      <c r="H4577" s="11"/>
      <c r="I4577" s="11"/>
      <c r="J4577" s="11"/>
      <c r="K4577" s="2"/>
      <c r="L4577" s="2"/>
      <c r="M4577" s="1"/>
    </row>
    <row r="4578" spans="1:13" x14ac:dyDescent="0.2">
      <c r="A4578" s="1"/>
      <c r="B4578" s="1"/>
      <c r="C4578" s="16"/>
      <c r="D4578" s="1"/>
      <c r="E4578" s="1"/>
      <c r="F4578" s="1"/>
      <c r="G4578" s="1"/>
      <c r="H4578" s="11"/>
      <c r="I4578" s="11"/>
      <c r="J4578" s="11"/>
      <c r="K4578" s="2"/>
      <c r="L4578" s="2"/>
      <c r="M4578" s="1"/>
    </row>
    <row r="4579" spans="1:13" x14ac:dyDescent="0.2">
      <c r="A4579" s="1"/>
      <c r="B4579" s="1"/>
      <c r="C4579" s="16"/>
      <c r="D4579" s="1"/>
      <c r="E4579" s="1"/>
      <c r="F4579" s="1"/>
      <c r="G4579" s="1"/>
      <c r="H4579" s="11"/>
      <c r="I4579" s="11"/>
      <c r="J4579" s="11"/>
      <c r="K4579" s="2"/>
      <c r="L4579" s="2"/>
      <c r="M4579" s="1"/>
    </row>
    <row r="4580" spans="1:13" x14ac:dyDescent="0.2">
      <c r="A4580" s="1"/>
      <c r="B4580" s="1"/>
      <c r="C4580" s="16"/>
      <c r="D4580" s="1"/>
      <c r="E4580" s="1"/>
      <c r="F4580" s="1"/>
      <c r="G4580" s="1"/>
      <c r="H4580" s="11"/>
      <c r="I4580" s="11"/>
      <c r="J4580" s="11"/>
      <c r="K4580" s="2"/>
      <c r="L4580" s="2"/>
      <c r="M4580" s="1"/>
    </row>
    <row r="4581" spans="1:13" x14ac:dyDescent="0.2">
      <c r="A4581" s="1"/>
      <c r="B4581" s="1"/>
      <c r="C4581" s="16"/>
      <c r="D4581" s="1"/>
      <c r="E4581" s="1"/>
      <c r="F4581" s="1"/>
      <c r="G4581" s="1"/>
      <c r="H4581" s="11"/>
      <c r="I4581" s="11"/>
      <c r="J4581" s="11"/>
      <c r="K4581" s="2"/>
      <c r="L4581" s="2"/>
      <c r="M4581" s="1"/>
    </row>
    <row r="4582" spans="1:13" x14ac:dyDescent="0.2">
      <c r="A4582" s="1"/>
      <c r="B4582" s="1"/>
      <c r="C4582" s="16"/>
      <c r="D4582" s="1"/>
      <c r="E4582" s="1"/>
      <c r="F4582" s="1"/>
      <c r="G4582" s="1"/>
      <c r="H4582" s="11"/>
      <c r="I4582" s="11"/>
      <c r="J4582" s="11"/>
      <c r="K4582" s="2"/>
      <c r="L4582" s="2"/>
      <c r="M4582" s="1"/>
    </row>
    <row r="4583" spans="1:13" x14ac:dyDescent="0.2">
      <c r="A4583" s="1"/>
      <c r="B4583" s="1"/>
      <c r="C4583" s="16"/>
      <c r="D4583" s="1"/>
      <c r="E4583" s="1"/>
      <c r="F4583" s="1"/>
      <c r="G4583" s="1"/>
      <c r="H4583" s="11"/>
      <c r="I4583" s="11"/>
      <c r="J4583" s="11"/>
      <c r="K4583" s="2"/>
      <c r="L4583" s="2"/>
      <c r="M4583" s="1"/>
    </row>
    <row r="4584" spans="1:13" x14ac:dyDescent="0.2">
      <c r="A4584" s="1"/>
      <c r="B4584" s="1"/>
      <c r="C4584" s="16"/>
      <c r="D4584" s="1"/>
      <c r="E4584" s="1"/>
      <c r="F4584" s="1"/>
      <c r="G4584" s="1"/>
      <c r="H4584" s="11"/>
      <c r="I4584" s="11"/>
      <c r="J4584" s="11"/>
      <c r="K4584" s="2"/>
      <c r="L4584" s="2"/>
      <c r="M4584" s="1"/>
    </row>
    <row r="4585" spans="1:13" x14ac:dyDescent="0.2">
      <c r="A4585" s="1"/>
      <c r="B4585" s="1"/>
      <c r="C4585" s="16"/>
      <c r="D4585" s="1"/>
      <c r="E4585" s="1"/>
      <c r="F4585" s="1"/>
      <c r="G4585" s="1"/>
      <c r="H4585" s="11"/>
      <c r="I4585" s="11"/>
      <c r="J4585" s="11"/>
      <c r="K4585" s="2"/>
      <c r="L4585" s="2"/>
      <c r="M4585" s="1"/>
    </row>
    <row r="4586" spans="1:13" x14ac:dyDescent="0.2">
      <c r="A4586" s="1"/>
      <c r="B4586" s="1"/>
      <c r="C4586" s="16"/>
      <c r="D4586" s="1"/>
      <c r="E4586" s="1"/>
      <c r="F4586" s="1"/>
      <c r="G4586" s="1"/>
      <c r="H4586" s="11"/>
      <c r="I4586" s="11"/>
      <c r="J4586" s="11"/>
      <c r="K4586" s="2"/>
      <c r="L4586" s="2"/>
      <c r="M4586" s="1"/>
    </row>
    <row r="4587" spans="1:13" x14ac:dyDescent="0.2">
      <c r="A4587" s="1"/>
      <c r="B4587" s="1"/>
      <c r="C4587" s="16"/>
      <c r="D4587" s="1"/>
      <c r="E4587" s="1"/>
      <c r="F4587" s="1"/>
      <c r="G4587" s="1"/>
      <c r="H4587" s="11"/>
      <c r="I4587" s="11"/>
      <c r="J4587" s="11"/>
      <c r="K4587" s="2"/>
      <c r="L4587" s="2"/>
      <c r="M4587" s="1"/>
    </row>
    <row r="4588" spans="1:13" x14ac:dyDescent="0.2">
      <c r="A4588" s="1"/>
      <c r="B4588" s="1"/>
      <c r="C4588" s="16"/>
      <c r="D4588" s="1"/>
      <c r="E4588" s="1"/>
      <c r="F4588" s="1"/>
      <c r="G4588" s="1"/>
      <c r="H4588" s="11"/>
      <c r="I4588" s="11"/>
      <c r="J4588" s="11"/>
      <c r="K4588" s="2"/>
      <c r="L4588" s="2"/>
      <c r="M4588" s="1"/>
    </row>
    <row r="4589" spans="1:13" x14ac:dyDescent="0.2">
      <c r="A4589" s="1"/>
      <c r="B4589" s="1"/>
      <c r="C4589" s="16"/>
      <c r="D4589" s="1"/>
      <c r="E4589" s="1"/>
      <c r="F4589" s="1"/>
      <c r="G4589" s="1"/>
      <c r="H4589" s="11"/>
      <c r="I4589" s="11"/>
      <c r="J4589" s="11"/>
      <c r="K4589" s="2"/>
      <c r="L4589" s="2"/>
      <c r="M4589" s="1"/>
    </row>
    <row r="4590" spans="1:13" x14ac:dyDescent="0.2">
      <c r="A4590" s="1"/>
      <c r="B4590" s="1"/>
      <c r="C4590" s="16"/>
      <c r="D4590" s="1"/>
      <c r="E4590" s="1"/>
      <c r="F4590" s="1"/>
      <c r="G4590" s="1"/>
      <c r="H4590" s="11"/>
      <c r="I4590" s="11"/>
      <c r="J4590" s="11"/>
      <c r="K4590" s="2"/>
      <c r="L4590" s="2"/>
      <c r="M4590" s="1"/>
    </row>
    <row r="4591" spans="1:13" x14ac:dyDescent="0.2">
      <c r="A4591" s="1"/>
      <c r="B4591" s="1"/>
      <c r="C4591" s="16"/>
      <c r="D4591" s="1"/>
      <c r="E4591" s="1"/>
      <c r="F4591" s="1"/>
      <c r="G4591" s="1"/>
      <c r="H4591" s="11"/>
      <c r="I4591" s="11"/>
      <c r="J4591" s="11"/>
      <c r="K4591" s="2"/>
      <c r="L4591" s="2"/>
      <c r="M4591" s="1"/>
    </row>
    <row r="4592" spans="1:13" x14ac:dyDescent="0.2">
      <c r="C4592" s="17"/>
    </row>
    <row r="4593" spans="3:3" x14ac:dyDescent="0.2">
      <c r="C4593" s="17"/>
    </row>
    <row r="4594" spans="3:3" x14ac:dyDescent="0.2">
      <c r="C4594" s="17"/>
    </row>
    <row r="4595" spans="3:3" x14ac:dyDescent="0.2">
      <c r="C4595" s="17"/>
    </row>
    <row r="4596" spans="3:3" x14ac:dyDescent="0.2">
      <c r="C4596" s="17"/>
    </row>
    <row r="4597" spans="3:3" x14ac:dyDescent="0.2">
      <c r="C4597" s="17"/>
    </row>
    <row r="4598" spans="3:3" x14ac:dyDescent="0.2">
      <c r="C4598" s="17"/>
    </row>
    <row r="4599" spans="3:3" x14ac:dyDescent="0.2">
      <c r="C4599" s="17"/>
    </row>
    <row r="4600" spans="3:3" x14ac:dyDescent="0.2">
      <c r="C4600" s="17"/>
    </row>
    <row r="4601" spans="3:3" x14ac:dyDescent="0.2">
      <c r="C4601" s="17"/>
    </row>
    <row r="4602" spans="3:3" x14ac:dyDescent="0.2">
      <c r="C4602" s="17"/>
    </row>
    <row r="4603" spans="3:3" x14ac:dyDescent="0.2">
      <c r="C4603" s="17"/>
    </row>
    <row r="4604" spans="3:3" x14ac:dyDescent="0.2">
      <c r="C4604" s="17"/>
    </row>
    <row r="4605" spans="3:3" x14ac:dyDescent="0.2">
      <c r="C4605" s="17"/>
    </row>
    <row r="4606" spans="3:3" x14ac:dyDescent="0.2">
      <c r="C4606" s="17"/>
    </row>
    <row r="4607" spans="3:3" x14ac:dyDescent="0.2">
      <c r="C4607" s="17"/>
    </row>
    <row r="4608" spans="3:3" x14ac:dyDescent="0.2">
      <c r="C4608" s="17"/>
    </row>
    <row r="4609" spans="3:3" x14ac:dyDescent="0.2">
      <c r="C4609" s="17"/>
    </row>
    <row r="4610" spans="3:3" x14ac:dyDescent="0.2">
      <c r="C4610" s="17"/>
    </row>
    <row r="4611" spans="3:3" x14ac:dyDescent="0.2">
      <c r="C4611" s="17"/>
    </row>
    <row r="4612" spans="3:3" x14ac:dyDescent="0.2">
      <c r="C4612" s="17"/>
    </row>
    <row r="4613" spans="3:3" x14ac:dyDescent="0.2">
      <c r="C4613" s="17"/>
    </row>
    <row r="4614" spans="3:3" x14ac:dyDescent="0.2">
      <c r="C4614" s="17"/>
    </row>
    <row r="4615" spans="3:3" x14ac:dyDescent="0.2">
      <c r="C4615" s="17"/>
    </row>
    <row r="4616" spans="3:3" x14ac:dyDescent="0.2">
      <c r="C4616" s="17"/>
    </row>
    <row r="4617" spans="3:3" x14ac:dyDescent="0.2">
      <c r="C4617" s="17"/>
    </row>
    <row r="4618" spans="3:3" x14ac:dyDescent="0.2">
      <c r="C4618" s="17"/>
    </row>
    <row r="4619" spans="3:3" x14ac:dyDescent="0.2">
      <c r="C4619" s="17"/>
    </row>
    <row r="4620" spans="3:3" x14ac:dyDescent="0.2">
      <c r="C4620" s="17"/>
    </row>
    <row r="4621" spans="3:3" x14ac:dyDescent="0.2">
      <c r="C4621" s="17"/>
    </row>
    <row r="4622" spans="3:3" x14ac:dyDescent="0.2">
      <c r="C4622" s="17"/>
    </row>
    <row r="4623" spans="3:3" x14ac:dyDescent="0.2">
      <c r="C4623" s="17"/>
    </row>
    <row r="4624" spans="3:3" x14ac:dyDescent="0.2">
      <c r="C4624" s="17"/>
    </row>
    <row r="4625" spans="3:3" x14ac:dyDescent="0.2">
      <c r="C4625" s="17"/>
    </row>
    <row r="4626" spans="3:3" x14ac:dyDescent="0.2">
      <c r="C4626" s="17"/>
    </row>
    <row r="4627" spans="3:3" x14ac:dyDescent="0.2">
      <c r="C4627" s="17"/>
    </row>
    <row r="4628" spans="3:3" x14ac:dyDescent="0.2">
      <c r="C4628" s="17"/>
    </row>
    <row r="4629" spans="3:3" x14ac:dyDescent="0.2">
      <c r="C4629" s="17"/>
    </row>
    <row r="4630" spans="3:3" x14ac:dyDescent="0.2">
      <c r="C4630" s="17"/>
    </row>
    <row r="4631" spans="3:3" x14ac:dyDescent="0.2">
      <c r="C4631" s="17"/>
    </row>
    <row r="4632" spans="3:3" x14ac:dyDescent="0.2">
      <c r="C4632" s="17"/>
    </row>
    <row r="4633" spans="3:3" x14ac:dyDescent="0.2">
      <c r="C4633" s="17"/>
    </row>
    <row r="4634" spans="3:3" x14ac:dyDescent="0.2">
      <c r="C4634" s="17"/>
    </row>
    <row r="4635" spans="3:3" x14ac:dyDescent="0.2">
      <c r="C4635" s="17"/>
    </row>
    <row r="4636" spans="3:3" x14ac:dyDescent="0.2">
      <c r="C4636" s="17"/>
    </row>
    <row r="4637" spans="3:3" x14ac:dyDescent="0.2">
      <c r="C4637" s="17"/>
    </row>
    <row r="4638" spans="3:3" x14ac:dyDescent="0.2">
      <c r="C4638" s="17"/>
    </row>
    <row r="4639" spans="3:3" x14ac:dyDescent="0.2">
      <c r="C4639" s="17"/>
    </row>
    <row r="4640" spans="3:3" x14ac:dyDescent="0.2">
      <c r="C4640" s="17"/>
    </row>
    <row r="4641" spans="3:3" x14ac:dyDescent="0.2">
      <c r="C4641" s="17"/>
    </row>
    <row r="4642" spans="3:3" x14ac:dyDescent="0.2">
      <c r="C4642" s="17"/>
    </row>
    <row r="4643" spans="3:3" x14ac:dyDescent="0.2">
      <c r="C4643" s="17"/>
    </row>
    <row r="4644" spans="3:3" x14ac:dyDescent="0.2">
      <c r="C4644" s="17"/>
    </row>
    <row r="4645" spans="3:3" x14ac:dyDescent="0.2">
      <c r="C4645" s="17"/>
    </row>
    <row r="4646" spans="3:3" x14ac:dyDescent="0.2">
      <c r="C4646" s="17"/>
    </row>
    <row r="4647" spans="3:3" x14ac:dyDescent="0.2">
      <c r="C4647" s="17"/>
    </row>
    <row r="4648" spans="3:3" x14ac:dyDescent="0.2">
      <c r="C4648" s="17"/>
    </row>
    <row r="4649" spans="3:3" x14ac:dyDescent="0.2">
      <c r="C4649" s="17"/>
    </row>
    <row r="4650" spans="3:3" x14ac:dyDescent="0.2">
      <c r="C4650" s="17"/>
    </row>
    <row r="4651" spans="3:3" x14ac:dyDescent="0.2">
      <c r="C4651" s="17"/>
    </row>
    <row r="4652" spans="3:3" x14ac:dyDescent="0.2">
      <c r="C4652" s="17"/>
    </row>
    <row r="4653" spans="3:3" x14ac:dyDescent="0.2">
      <c r="C4653" s="17"/>
    </row>
    <row r="4654" spans="3:3" x14ac:dyDescent="0.2">
      <c r="C4654" s="17"/>
    </row>
    <row r="4655" spans="3:3" x14ac:dyDescent="0.2">
      <c r="C4655" s="17"/>
    </row>
    <row r="4656" spans="3:3" x14ac:dyDescent="0.2">
      <c r="C4656" s="17"/>
    </row>
    <row r="4657" spans="3:3" x14ac:dyDescent="0.2">
      <c r="C4657" s="17"/>
    </row>
    <row r="4658" spans="3:3" x14ac:dyDescent="0.2">
      <c r="C4658" s="17"/>
    </row>
    <row r="4659" spans="3:3" x14ac:dyDescent="0.2">
      <c r="C4659" s="17"/>
    </row>
    <row r="4660" spans="3:3" x14ac:dyDescent="0.2">
      <c r="C4660" s="17"/>
    </row>
    <row r="4661" spans="3:3" x14ac:dyDescent="0.2">
      <c r="C4661" s="17"/>
    </row>
    <row r="4662" spans="3:3" x14ac:dyDescent="0.2">
      <c r="C4662" s="17"/>
    </row>
    <row r="4663" spans="3:3" x14ac:dyDescent="0.2">
      <c r="C4663" s="17"/>
    </row>
    <row r="4664" spans="3:3" x14ac:dyDescent="0.2">
      <c r="C4664" s="17"/>
    </row>
    <row r="4665" spans="3:3" x14ac:dyDescent="0.2">
      <c r="C4665" s="17"/>
    </row>
    <row r="4666" spans="3:3" x14ac:dyDescent="0.2">
      <c r="C4666" s="17"/>
    </row>
    <row r="4667" spans="3:3" x14ac:dyDescent="0.2">
      <c r="C4667" s="17"/>
    </row>
    <row r="4668" spans="3:3" x14ac:dyDescent="0.2">
      <c r="C4668" s="17"/>
    </row>
    <row r="4669" spans="3:3" x14ac:dyDescent="0.2">
      <c r="C4669" s="17"/>
    </row>
    <row r="4670" spans="3:3" x14ac:dyDescent="0.2">
      <c r="C4670" s="17"/>
    </row>
    <row r="4671" spans="3:3" x14ac:dyDescent="0.2">
      <c r="C4671" s="17"/>
    </row>
    <row r="4672" spans="3:3" x14ac:dyDescent="0.2">
      <c r="C4672" s="17"/>
    </row>
    <row r="4673" spans="3:3" x14ac:dyDescent="0.2">
      <c r="C4673" s="17"/>
    </row>
    <row r="4674" spans="3:3" x14ac:dyDescent="0.2">
      <c r="C4674" s="17"/>
    </row>
    <row r="4675" spans="3:3" x14ac:dyDescent="0.2">
      <c r="C4675" s="17"/>
    </row>
    <row r="4676" spans="3:3" x14ac:dyDescent="0.2">
      <c r="C4676" s="17"/>
    </row>
    <row r="4677" spans="3:3" x14ac:dyDescent="0.2">
      <c r="C4677" s="17"/>
    </row>
    <row r="4678" spans="3:3" x14ac:dyDescent="0.2">
      <c r="C4678" s="17"/>
    </row>
    <row r="4679" spans="3:3" x14ac:dyDescent="0.2">
      <c r="C4679" s="17"/>
    </row>
    <row r="4680" spans="3:3" x14ac:dyDescent="0.2">
      <c r="C4680" s="17"/>
    </row>
    <row r="4681" spans="3:3" x14ac:dyDescent="0.2">
      <c r="C4681" s="17"/>
    </row>
    <row r="4682" spans="3:3" x14ac:dyDescent="0.2">
      <c r="C4682" s="17"/>
    </row>
    <row r="4683" spans="3:3" x14ac:dyDescent="0.2">
      <c r="C4683" s="17"/>
    </row>
    <row r="4684" spans="3:3" x14ac:dyDescent="0.2">
      <c r="C4684" s="17"/>
    </row>
    <row r="4685" spans="3:3" x14ac:dyDescent="0.2">
      <c r="C4685" s="17"/>
    </row>
    <row r="4686" spans="3:3" x14ac:dyDescent="0.2">
      <c r="C4686" s="17"/>
    </row>
    <row r="4687" spans="3:3" x14ac:dyDescent="0.2">
      <c r="C4687" s="17"/>
    </row>
    <row r="4688" spans="3:3" x14ac:dyDescent="0.2">
      <c r="C4688" s="17"/>
    </row>
    <row r="4689" spans="3:3" x14ac:dyDescent="0.2">
      <c r="C4689" s="17"/>
    </row>
    <row r="4690" spans="3:3" x14ac:dyDescent="0.2">
      <c r="C4690" s="17"/>
    </row>
    <row r="4691" spans="3:3" x14ac:dyDescent="0.2">
      <c r="C4691" s="17"/>
    </row>
    <row r="4692" spans="3:3" x14ac:dyDescent="0.2">
      <c r="C4692" s="17"/>
    </row>
    <row r="4693" spans="3:3" x14ac:dyDescent="0.2">
      <c r="C4693" s="17"/>
    </row>
    <row r="4694" spans="3:3" x14ac:dyDescent="0.2">
      <c r="C4694" s="17"/>
    </row>
    <row r="4695" spans="3:3" x14ac:dyDescent="0.2">
      <c r="C4695" s="17"/>
    </row>
    <row r="4696" spans="3:3" x14ac:dyDescent="0.2">
      <c r="C4696" s="17"/>
    </row>
    <row r="4697" spans="3:3" x14ac:dyDescent="0.2">
      <c r="C4697" s="17"/>
    </row>
    <row r="4698" spans="3:3" x14ac:dyDescent="0.2">
      <c r="C4698" s="17"/>
    </row>
    <row r="4699" spans="3:3" x14ac:dyDescent="0.2">
      <c r="C4699" s="17"/>
    </row>
    <row r="4700" spans="3:3" x14ac:dyDescent="0.2">
      <c r="C4700" s="17"/>
    </row>
    <row r="4701" spans="3:3" x14ac:dyDescent="0.2">
      <c r="C4701" s="17"/>
    </row>
    <row r="4702" spans="3:3" x14ac:dyDescent="0.2">
      <c r="C4702" s="17"/>
    </row>
    <row r="4703" spans="3:3" x14ac:dyDescent="0.2">
      <c r="C4703" s="17"/>
    </row>
    <row r="4704" spans="3:3" x14ac:dyDescent="0.2">
      <c r="C4704" s="17"/>
    </row>
    <row r="4705" spans="3:3" x14ac:dyDescent="0.2">
      <c r="C4705" s="17"/>
    </row>
    <row r="4706" spans="3:3" x14ac:dyDescent="0.2">
      <c r="C4706" s="17"/>
    </row>
    <row r="4707" spans="3:3" x14ac:dyDescent="0.2">
      <c r="C4707" s="17"/>
    </row>
    <row r="4708" spans="3:3" x14ac:dyDescent="0.2">
      <c r="C4708" s="17"/>
    </row>
    <row r="4709" spans="3:3" x14ac:dyDescent="0.2">
      <c r="C4709" s="17"/>
    </row>
    <row r="4710" spans="3:3" x14ac:dyDescent="0.2">
      <c r="C4710" s="17"/>
    </row>
    <row r="4711" spans="3:3" x14ac:dyDescent="0.2">
      <c r="C4711" s="17"/>
    </row>
    <row r="4712" spans="3:3" x14ac:dyDescent="0.2">
      <c r="C4712" s="17"/>
    </row>
    <row r="4713" spans="3:3" x14ac:dyDescent="0.2">
      <c r="C4713" s="17"/>
    </row>
    <row r="4714" spans="3:3" x14ac:dyDescent="0.2">
      <c r="C4714" s="17"/>
    </row>
    <row r="4715" spans="3:3" x14ac:dyDescent="0.2">
      <c r="C4715" s="17"/>
    </row>
    <row r="4716" spans="3:3" x14ac:dyDescent="0.2">
      <c r="C4716" s="17"/>
    </row>
    <row r="4717" spans="3:3" x14ac:dyDescent="0.2">
      <c r="C4717" s="17"/>
    </row>
    <row r="4718" spans="3:3" x14ac:dyDescent="0.2">
      <c r="C4718" s="17"/>
    </row>
    <row r="4719" spans="3:3" x14ac:dyDescent="0.2">
      <c r="C4719" s="17"/>
    </row>
    <row r="4720" spans="3:3" x14ac:dyDescent="0.2">
      <c r="C4720" s="17"/>
    </row>
    <row r="4721" spans="3:3" x14ac:dyDescent="0.2">
      <c r="C4721" s="17"/>
    </row>
    <row r="4722" spans="3:3" x14ac:dyDescent="0.2">
      <c r="C4722" s="17"/>
    </row>
    <row r="4723" spans="3:3" x14ac:dyDescent="0.2">
      <c r="C4723" s="17"/>
    </row>
    <row r="4724" spans="3:3" x14ac:dyDescent="0.2">
      <c r="C4724" s="17"/>
    </row>
    <row r="4725" spans="3:3" x14ac:dyDescent="0.2">
      <c r="C4725" s="17"/>
    </row>
    <row r="4726" spans="3:3" x14ac:dyDescent="0.2">
      <c r="C4726" s="17"/>
    </row>
    <row r="4727" spans="3:3" x14ac:dyDescent="0.2">
      <c r="C4727" s="17"/>
    </row>
    <row r="4728" spans="3:3" x14ac:dyDescent="0.2">
      <c r="C4728" s="17"/>
    </row>
    <row r="4729" spans="3:3" x14ac:dyDescent="0.2">
      <c r="C4729" s="17"/>
    </row>
    <row r="4730" spans="3:3" x14ac:dyDescent="0.2">
      <c r="C4730" s="17"/>
    </row>
    <row r="4731" spans="3:3" x14ac:dyDescent="0.2">
      <c r="C4731" s="17"/>
    </row>
    <row r="4732" spans="3:3" x14ac:dyDescent="0.2">
      <c r="C4732" s="17"/>
    </row>
    <row r="4733" spans="3:3" x14ac:dyDescent="0.2">
      <c r="C4733" s="17"/>
    </row>
    <row r="4734" spans="3:3" x14ac:dyDescent="0.2">
      <c r="C4734" s="17"/>
    </row>
    <row r="4735" spans="3:3" x14ac:dyDescent="0.2">
      <c r="C4735" s="17"/>
    </row>
    <row r="4736" spans="3:3" x14ac:dyDescent="0.2">
      <c r="C4736" s="17"/>
    </row>
    <row r="4737" spans="3:3" x14ac:dyDescent="0.2">
      <c r="C4737" s="17"/>
    </row>
    <row r="4738" spans="3:3" x14ac:dyDescent="0.2">
      <c r="C4738" s="17"/>
    </row>
    <row r="4739" spans="3:3" x14ac:dyDescent="0.2">
      <c r="C4739" s="17"/>
    </row>
    <row r="4740" spans="3:3" x14ac:dyDescent="0.2">
      <c r="C4740" s="17"/>
    </row>
    <row r="4741" spans="3:3" x14ac:dyDescent="0.2">
      <c r="C4741" s="17"/>
    </row>
    <row r="4742" spans="3:3" x14ac:dyDescent="0.2">
      <c r="C4742" s="17"/>
    </row>
    <row r="4743" spans="3:3" x14ac:dyDescent="0.2">
      <c r="C4743" s="17"/>
    </row>
    <row r="4744" spans="3:3" x14ac:dyDescent="0.2">
      <c r="C4744" s="17"/>
    </row>
    <row r="4745" spans="3:3" x14ac:dyDescent="0.2">
      <c r="C4745" s="17"/>
    </row>
    <row r="4746" spans="3:3" x14ac:dyDescent="0.2">
      <c r="C4746" s="17"/>
    </row>
    <row r="4747" spans="3:3" x14ac:dyDescent="0.2">
      <c r="C4747" s="17"/>
    </row>
    <row r="4748" spans="3:3" x14ac:dyDescent="0.2">
      <c r="C4748" s="17"/>
    </row>
    <row r="4749" spans="3:3" x14ac:dyDescent="0.2">
      <c r="C4749" s="17"/>
    </row>
    <row r="4750" spans="3:3" x14ac:dyDescent="0.2">
      <c r="C4750" s="17"/>
    </row>
    <row r="4751" spans="3:3" x14ac:dyDescent="0.2">
      <c r="C4751" s="17"/>
    </row>
    <row r="4752" spans="3:3" x14ac:dyDescent="0.2">
      <c r="C4752" s="17"/>
    </row>
    <row r="4753" spans="3:3" x14ac:dyDescent="0.2">
      <c r="C4753" s="17"/>
    </row>
    <row r="4754" spans="3:3" x14ac:dyDescent="0.2">
      <c r="C4754" s="17"/>
    </row>
    <row r="4755" spans="3:3" x14ac:dyDescent="0.2">
      <c r="C4755" s="17"/>
    </row>
    <row r="4756" spans="3:3" x14ac:dyDescent="0.2">
      <c r="C4756" s="17"/>
    </row>
    <row r="4757" spans="3:3" x14ac:dyDescent="0.2">
      <c r="C4757" s="17"/>
    </row>
    <row r="4758" spans="3:3" x14ac:dyDescent="0.2">
      <c r="C4758" s="17"/>
    </row>
    <row r="4759" spans="3:3" x14ac:dyDescent="0.2">
      <c r="C4759" s="17"/>
    </row>
    <row r="4760" spans="3:3" x14ac:dyDescent="0.2">
      <c r="C4760" s="17"/>
    </row>
    <row r="4761" spans="3:3" x14ac:dyDescent="0.2">
      <c r="C4761" s="17"/>
    </row>
    <row r="4762" spans="3:3" x14ac:dyDescent="0.2">
      <c r="C4762" s="17"/>
    </row>
    <row r="4763" spans="3:3" x14ac:dyDescent="0.2">
      <c r="C4763" s="17"/>
    </row>
    <row r="4764" spans="3:3" x14ac:dyDescent="0.2">
      <c r="C4764" s="17"/>
    </row>
    <row r="4765" spans="3:3" x14ac:dyDescent="0.2">
      <c r="C4765" s="17"/>
    </row>
    <row r="4766" spans="3:3" x14ac:dyDescent="0.2">
      <c r="C4766" s="17"/>
    </row>
    <row r="4767" spans="3:3" x14ac:dyDescent="0.2">
      <c r="C4767" s="17"/>
    </row>
    <row r="4768" spans="3:3" x14ac:dyDescent="0.2">
      <c r="C4768" s="17"/>
    </row>
    <row r="4769" spans="3:3" x14ac:dyDescent="0.2">
      <c r="C4769" s="17"/>
    </row>
    <row r="4770" spans="3:3" x14ac:dyDescent="0.2">
      <c r="C4770" s="17"/>
    </row>
    <row r="4771" spans="3:3" x14ac:dyDescent="0.2">
      <c r="C4771" s="17"/>
    </row>
    <row r="4772" spans="3:3" x14ac:dyDescent="0.2">
      <c r="C4772" s="17"/>
    </row>
    <row r="4773" spans="3:3" x14ac:dyDescent="0.2">
      <c r="C4773" s="17"/>
    </row>
    <row r="4774" spans="3:3" x14ac:dyDescent="0.2">
      <c r="C4774" s="17"/>
    </row>
    <row r="4775" spans="3:3" x14ac:dyDescent="0.2">
      <c r="C4775" s="17"/>
    </row>
    <row r="4776" spans="3:3" x14ac:dyDescent="0.2">
      <c r="C4776" s="17"/>
    </row>
    <row r="4777" spans="3:3" x14ac:dyDescent="0.2">
      <c r="C4777" s="17"/>
    </row>
    <row r="4778" spans="3:3" x14ac:dyDescent="0.2">
      <c r="C4778" s="17"/>
    </row>
    <row r="4779" spans="3:3" x14ac:dyDescent="0.2">
      <c r="C4779" s="17"/>
    </row>
    <row r="4780" spans="3:3" x14ac:dyDescent="0.2">
      <c r="C4780" s="17"/>
    </row>
    <row r="4781" spans="3:3" x14ac:dyDescent="0.2">
      <c r="C4781" s="17"/>
    </row>
    <row r="4782" spans="3:3" x14ac:dyDescent="0.2">
      <c r="C4782" s="17"/>
    </row>
    <row r="4783" spans="3:3" x14ac:dyDescent="0.2">
      <c r="C4783" s="17"/>
    </row>
    <row r="4784" spans="3:3" x14ac:dyDescent="0.2">
      <c r="C4784" s="17"/>
    </row>
    <row r="4785" spans="3:3" x14ac:dyDescent="0.2">
      <c r="C4785" s="17"/>
    </row>
    <row r="4786" spans="3:3" x14ac:dyDescent="0.2">
      <c r="C4786" s="17"/>
    </row>
    <row r="4787" spans="3:3" x14ac:dyDescent="0.2">
      <c r="C4787" s="17"/>
    </row>
    <row r="4788" spans="3:3" x14ac:dyDescent="0.2">
      <c r="C4788" s="17"/>
    </row>
    <row r="4789" spans="3:3" x14ac:dyDescent="0.2">
      <c r="C4789" s="17"/>
    </row>
    <row r="4790" spans="3:3" x14ac:dyDescent="0.2">
      <c r="C4790" s="17"/>
    </row>
    <row r="4791" spans="3:3" x14ac:dyDescent="0.2">
      <c r="C4791" s="17"/>
    </row>
    <row r="4792" spans="3:3" x14ac:dyDescent="0.2">
      <c r="C4792" s="17"/>
    </row>
    <row r="4793" spans="3:3" x14ac:dyDescent="0.2">
      <c r="C4793" s="17"/>
    </row>
    <row r="4794" spans="3:3" x14ac:dyDescent="0.2">
      <c r="C4794" s="17"/>
    </row>
    <row r="4795" spans="3:3" x14ac:dyDescent="0.2">
      <c r="C4795" s="17"/>
    </row>
    <row r="4796" spans="3:3" x14ac:dyDescent="0.2">
      <c r="C4796" s="17"/>
    </row>
    <row r="4797" spans="3:3" x14ac:dyDescent="0.2">
      <c r="C4797" s="17"/>
    </row>
    <row r="4798" spans="3:3" x14ac:dyDescent="0.2">
      <c r="C4798" s="17"/>
    </row>
    <row r="4799" spans="3:3" x14ac:dyDescent="0.2">
      <c r="C4799" s="17"/>
    </row>
    <row r="4800" spans="3:3" x14ac:dyDescent="0.2">
      <c r="C4800" s="17"/>
    </row>
    <row r="4801" spans="3:3" x14ac:dyDescent="0.2">
      <c r="C4801" s="17"/>
    </row>
    <row r="4802" spans="3:3" x14ac:dyDescent="0.2">
      <c r="C4802" s="17"/>
    </row>
    <row r="4803" spans="3:3" x14ac:dyDescent="0.2">
      <c r="C4803" s="17"/>
    </row>
    <row r="4804" spans="3:3" x14ac:dyDescent="0.2">
      <c r="C4804" s="17"/>
    </row>
    <row r="4805" spans="3:3" x14ac:dyDescent="0.2">
      <c r="C4805" s="17"/>
    </row>
    <row r="4806" spans="3:3" x14ac:dyDescent="0.2">
      <c r="C4806" s="17"/>
    </row>
    <row r="4807" spans="3:3" x14ac:dyDescent="0.2">
      <c r="C4807" s="17"/>
    </row>
    <row r="4808" spans="3:3" x14ac:dyDescent="0.2">
      <c r="C4808" s="17"/>
    </row>
    <row r="4809" spans="3:3" x14ac:dyDescent="0.2">
      <c r="C4809" s="17"/>
    </row>
    <row r="4810" spans="3:3" x14ac:dyDescent="0.2">
      <c r="C4810" s="17"/>
    </row>
    <row r="4811" spans="3:3" x14ac:dyDescent="0.2">
      <c r="C4811" s="17"/>
    </row>
    <row r="4812" spans="3:3" x14ac:dyDescent="0.2">
      <c r="C4812" s="17"/>
    </row>
    <row r="4813" spans="3:3" x14ac:dyDescent="0.2">
      <c r="C4813" s="17"/>
    </row>
    <row r="4814" spans="3:3" x14ac:dyDescent="0.2">
      <c r="C4814" s="17"/>
    </row>
    <row r="4815" spans="3:3" x14ac:dyDescent="0.2">
      <c r="C4815" s="17"/>
    </row>
    <row r="4816" spans="3:3" x14ac:dyDescent="0.2">
      <c r="C4816" s="17"/>
    </row>
    <row r="4817" spans="3:3" x14ac:dyDescent="0.2">
      <c r="C4817" s="17"/>
    </row>
    <row r="4818" spans="3:3" x14ac:dyDescent="0.2">
      <c r="C4818" s="17"/>
    </row>
    <row r="4819" spans="3:3" x14ac:dyDescent="0.2">
      <c r="C4819" s="17"/>
    </row>
    <row r="4820" spans="3:3" x14ac:dyDescent="0.2">
      <c r="C4820" s="17"/>
    </row>
    <row r="4821" spans="3:3" x14ac:dyDescent="0.2">
      <c r="C4821" s="17"/>
    </row>
    <row r="4822" spans="3:3" x14ac:dyDescent="0.2">
      <c r="C4822" s="17"/>
    </row>
    <row r="4823" spans="3:3" x14ac:dyDescent="0.2">
      <c r="C4823" s="17"/>
    </row>
    <row r="4824" spans="3:3" x14ac:dyDescent="0.2">
      <c r="C4824" s="17"/>
    </row>
    <row r="4825" spans="3:3" x14ac:dyDescent="0.2">
      <c r="C4825" s="17"/>
    </row>
    <row r="4826" spans="3:3" x14ac:dyDescent="0.2">
      <c r="C4826" s="17"/>
    </row>
    <row r="4827" spans="3:3" x14ac:dyDescent="0.2">
      <c r="C4827" s="17"/>
    </row>
    <row r="4828" spans="3:3" x14ac:dyDescent="0.2">
      <c r="C4828" s="17"/>
    </row>
    <row r="4829" spans="3:3" x14ac:dyDescent="0.2">
      <c r="C4829" s="17"/>
    </row>
    <row r="4830" spans="3:3" x14ac:dyDescent="0.2">
      <c r="C4830" s="17"/>
    </row>
    <row r="4831" spans="3:3" x14ac:dyDescent="0.2">
      <c r="C4831" s="17"/>
    </row>
    <row r="4832" spans="3:3" x14ac:dyDescent="0.2">
      <c r="C4832" s="17"/>
    </row>
    <row r="4833" spans="3:3" x14ac:dyDescent="0.2">
      <c r="C4833" s="17"/>
    </row>
    <row r="4834" spans="3:3" x14ac:dyDescent="0.2">
      <c r="C4834" s="17"/>
    </row>
    <row r="4835" spans="3:3" x14ac:dyDescent="0.2">
      <c r="C4835" s="17"/>
    </row>
    <row r="4836" spans="3:3" x14ac:dyDescent="0.2">
      <c r="C4836" s="17"/>
    </row>
    <row r="4837" spans="3:3" x14ac:dyDescent="0.2">
      <c r="C4837" s="17"/>
    </row>
    <row r="4838" spans="3:3" x14ac:dyDescent="0.2">
      <c r="C4838" s="17"/>
    </row>
    <row r="4839" spans="3:3" x14ac:dyDescent="0.2">
      <c r="C4839" s="17"/>
    </row>
    <row r="4840" spans="3:3" x14ac:dyDescent="0.2">
      <c r="C4840" s="17"/>
    </row>
    <row r="4841" spans="3:3" x14ac:dyDescent="0.2">
      <c r="C4841" s="17"/>
    </row>
    <row r="4842" spans="3:3" x14ac:dyDescent="0.2">
      <c r="C4842" s="17"/>
    </row>
    <row r="4843" spans="3:3" x14ac:dyDescent="0.2">
      <c r="C4843" s="17"/>
    </row>
    <row r="4844" spans="3:3" x14ac:dyDescent="0.2">
      <c r="C4844" s="17"/>
    </row>
    <row r="4845" spans="3:3" x14ac:dyDescent="0.2">
      <c r="C4845" s="17"/>
    </row>
    <row r="4846" spans="3:3" x14ac:dyDescent="0.2">
      <c r="C4846" s="17"/>
    </row>
    <row r="4847" spans="3:3" x14ac:dyDescent="0.2">
      <c r="C4847" s="17"/>
    </row>
    <row r="4848" spans="3:3" x14ac:dyDescent="0.2">
      <c r="C4848" s="17"/>
    </row>
    <row r="4849" spans="3:3" x14ac:dyDescent="0.2">
      <c r="C4849" s="17"/>
    </row>
    <row r="4850" spans="3:3" x14ac:dyDescent="0.2">
      <c r="C4850" s="17"/>
    </row>
    <row r="4851" spans="3:3" x14ac:dyDescent="0.2">
      <c r="C4851" s="17"/>
    </row>
    <row r="4852" spans="3:3" x14ac:dyDescent="0.2">
      <c r="C4852" s="17"/>
    </row>
    <row r="4853" spans="3:3" x14ac:dyDescent="0.2">
      <c r="C4853" s="17"/>
    </row>
    <row r="4854" spans="3:3" x14ac:dyDescent="0.2">
      <c r="C4854" s="17"/>
    </row>
    <row r="4855" spans="3:3" x14ac:dyDescent="0.2">
      <c r="C4855" s="17"/>
    </row>
    <row r="4856" spans="3:3" x14ac:dyDescent="0.2">
      <c r="C4856" s="17"/>
    </row>
    <row r="4857" spans="3:3" x14ac:dyDescent="0.2">
      <c r="C4857" s="17"/>
    </row>
    <row r="4858" spans="3:3" x14ac:dyDescent="0.2">
      <c r="C4858" s="17"/>
    </row>
    <row r="4859" spans="3:3" x14ac:dyDescent="0.2">
      <c r="C4859" s="17"/>
    </row>
    <row r="4860" spans="3:3" x14ac:dyDescent="0.2">
      <c r="C4860" s="17"/>
    </row>
    <row r="4861" spans="3:3" x14ac:dyDescent="0.2">
      <c r="C4861" s="17"/>
    </row>
    <row r="4862" spans="3:3" x14ac:dyDescent="0.2">
      <c r="C4862" s="17"/>
    </row>
    <row r="4863" spans="3:3" x14ac:dyDescent="0.2">
      <c r="C4863" s="17"/>
    </row>
    <row r="4864" spans="3:3" x14ac:dyDescent="0.2">
      <c r="C4864" s="17"/>
    </row>
    <row r="4865" spans="3:3" x14ac:dyDescent="0.2">
      <c r="C4865" s="17"/>
    </row>
    <row r="4866" spans="3:3" x14ac:dyDescent="0.2">
      <c r="C4866" s="17"/>
    </row>
    <row r="4867" spans="3:3" x14ac:dyDescent="0.2">
      <c r="C4867" s="17"/>
    </row>
    <row r="4868" spans="3:3" x14ac:dyDescent="0.2">
      <c r="C4868" s="17"/>
    </row>
    <row r="4869" spans="3:3" x14ac:dyDescent="0.2">
      <c r="C4869" s="17"/>
    </row>
    <row r="4870" spans="3:3" x14ac:dyDescent="0.2">
      <c r="C4870" s="17"/>
    </row>
    <row r="4871" spans="3:3" x14ac:dyDescent="0.2">
      <c r="C4871" s="17"/>
    </row>
    <row r="4872" spans="3:3" x14ac:dyDescent="0.2">
      <c r="C4872" s="17"/>
    </row>
    <row r="4873" spans="3:3" x14ac:dyDescent="0.2">
      <c r="C4873" s="17"/>
    </row>
    <row r="4874" spans="3:3" x14ac:dyDescent="0.2">
      <c r="C4874" s="17"/>
    </row>
    <row r="4875" spans="3:3" x14ac:dyDescent="0.2">
      <c r="C4875" s="17"/>
    </row>
    <row r="4876" spans="3:3" x14ac:dyDescent="0.2">
      <c r="C4876" s="17"/>
    </row>
    <row r="4877" spans="3:3" x14ac:dyDescent="0.2">
      <c r="C4877" s="17"/>
    </row>
    <row r="4878" spans="3:3" x14ac:dyDescent="0.2">
      <c r="C4878" s="17"/>
    </row>
    <row r="4879" spans="3:3" x14ac:dyDescent="0.2">
      <c r="C4879" s="17"/>
    </row>
    <row r="4880" spans="3:3" x14ac:dyDescent="0.2">
      <c r="C4880" s="17"/>
    </row>
    <row r="4881" spans="3:3" x14ac:dyDescent="0.2">
      <c r="C4881" s="17"/>
    </row>
    <row r="4882" spans="3:3" x14ac:dyDescent="0.2">
      <c r="C4882" s="17"/>
    </row>
    <row r="4883" spans="3:3" x14ac:dyDescent="0.2">
      <c r="C4883" s="17"/>
    </row>
    <row r="4884" spans="3:3" x14ac:dyDescent="0.2">
      <c r="C4884" s="17"/>
    </row>
    <row r="4885" spans="3:3" x14ac:dyDescent="0.2">
      <c r="C4885" s="17"/>
    </row>
    <row r="4886" spans="3:3" x14ac:dyDescent="0.2">
      <c r="C4886" s="17"/>
    </row>
    <row r="4887" spans="3:3" x14ac:dyDescent="0.2">
      <c r="C4887" s="17"/>
    </row>
    <row r="4888" spans="3:3" x14ac:dyDescent="0.2">
      <c r="C4888" s="17"/>
    </row>
    <row r="4889" spans="3:3" x14ac:dyDescent="0.2">
      <c r="C4889" s="17"/>
    </row>
    <row r="4890" spans="3:3" x14ac:dyDescent="0.2">
      <c r="C4890" s="17"/>
    </row>
    <row r="4891" spans="3:3" x14ac:dyDescent="0.2">
      <c r="C4891" s="17"/>
    </row>
    <row r="4892" spans="3:3" x14ac:dyDescent="0.2">
      <c r="C4892" s="17"/>
    </row>
    <row r="4893" spans="3:3" x14ac:dyDescent="0.2">
      <c r="C4893" s="17"/>
    </row>
    <row r="4894" spans="3:3" x14ac:dyDescent="0.2">
      <c r="C4894" s="17"/>
    </row>
    <row r="4895" spans="3:3" x14ac:dyDescent="0.2">
      <c r="C4895" s="17"/>
    </row>
    <row r="4896" spans="3:3" x14ac:dyDescent="0.2">
      <c r="C4896" s="17"/>
    </row>
    <row r="4897" spans="3:3" x14ac:dyDescent="0.2">
      <c r="C4897" s="17"/>
    </row>
    <row r="4898" spans="3:3" x14ac:dyDescent="0.2">
      <c r="C4898" s="17"/>
    </row>
    <row r="4899" spans="3:3" x14ac:dyDescent="0.2">
      <c r="C4899" s="17"/>
    </row>
    <row r="4900" spans="3:3" x14ac:dyDescent="0.2">
      <c r="C4900" s="17"/>
    </row>
    <row r="4901" spans="3:3" x14ac:dyDescent="0.2">
      <c r="C4901" s="17"/>
    </row>
    <row r="4902" spans="3:3" x14ac:dyDescent="0.2">
      <c r="C4902" s="17"/>
    </row>
    <row r="4903" spans="3:3" x14ac:dyDescent="0.2">
      <c r="C4903" s="17"/>
    </row>
    <row r="4904" spans="3:3" x14ac:dyDescent="0.2">
      <c r="C4904" s="17"/>
    </row>
    <row r="4905" spans="3:3" x14ac:dyDescent="0.2">
      <c r="C4905" s="17"/>
    </row>
    <row r="4906" spans="3:3" x14ac:dyDescent="0.2">
      <c r="C4906" s="17"/>
    </row>
    <row r="4907" spans="3:3" x14ac:dyDescent="0.2">
      <c r="C4907" s="17"/>
    </row>
    <row r="4908" spans="3:3" x14ac:dyDescent="0.2">
      <c r="C4908" s="17"/>
    </row>
    <row r="4909" spans="3:3" x14ac:dyDescent="0.2">
      <c r="C4909" s="17"/>
    </row>
    <row r="4910" spans="3:3" x14ac:dyDescent="0.2">
      <c r="C4910" s="17"/>
    </row>
    <row r="4911" spans="3:3" x14ac:dyDescent="0.2">
      <c r="C4911" s="17"/>
    </row>
    <row r="4912" spans="3:3" x14ac:dyDescent="0.2">
      <c r="C4912" s="17"/>
    </row>
    <row r="4913" spans="3:3" x14ac:dyDescent="0.2">
      <c r="C4913" s="17"/>
    </row>
    <row r="4914" spans="3:3" x14ac:dyDescent="0.2">
      <c r="C4914" s="17"/>
    </row>
    <row r="4915" spans="3:3" x14ac:dyDescent="0.2">
      <c r="C4915" s="17"/>
    </row>
    <row r="4916" spans="3:3" x14ac:dyDescent="0.2">
      <c r="C4916" s="17"/>
    </row>
    <row r="4917" spans="3:3" x14ac:dyDescent="0.2">
      <c r="C4917" s="17"/>
    </row>
    <row r="4918" spans="3:3" x14ac:dyDescent="0.2">
      <c r="C4918" s="17"/>
    </row>
    <row r="4919" spans="3:3" x14ac:dyDescent="0.2">
      <c r="C4919" s="17"/>
    </row>
    <row r="4920" spans="3:3" x14ac:dyDescent="0.2">
      <c r="C4920" s="17"/>
    </row>
    <row r="4921" spans="3:3" x14ac:dyDescent="0.2">
      <c r="C4921" s="17"/>
    </row>
    <row r="4922" spans="3:3" x14ac:dyDescent="0.2">
      <c r="C4922" s="17"/>
    </row>
    <row r="4923" spans="3:3" x14ac:dyDescent="0.2">
      <c r="C4923" s="17"/>
    </row>
    <row r="4924" spans="3:3" x14ac:dyDescent="0.2">
      <c r="C4924" s="17"/>
    </row>
    <row r="4925" spans="3:3" x14ac:dyDescent="0.2">
      <c r="C4925" s="17"/>
    </row>
    <row r="4926" spans="3:3" x14ac:dyDescent="0.2">
      <c r="C4926" s="17"/>
    </row>
    <row r="4927" spans="3:3" x14ac:dyDescent="0.2">
      <c r="C4927" s="17"/>
    </row>
    <row r="4928" spans="3:3" x14ac:dyDescent="0.2">
      <c r="C4928" s="17"/>
    </row>
    <row r="4929" spans="3:3" x14ac:dyDescent="0.2">
      <c r="C4929" s="17"/>
    </row>
    <row r="4930" spans="3:3" x14ac:dyDescent="0.2">
      <c r="C4930" s="17"/>
    </row>
    <row r="4931" spans="3:3" x14ac:dyDescent="0.2">
      <c r="C4931" s="17"/>
    </row>
    <row r="4932" spans="3:3" x14ac:dyDescent="0.2">
      <c r="C4932" s="17"/>
    </row>
    <row r="4933" spans="3:3" x14ac:dyDescent="0.2">
      <c r="C4933" s="17"/>
    </row>
    <row r="4934" spans="3:3" x14ac:dyDescent="0.2">
      <c r="C4934" s="17"/>
    </row>
    <row r="4935" spans="3:3" x14ac:dyDescent="0.2">
      <c r="C4935" s="17"/>
    </row>
    <row r="4936" spans="3:3" x14ac:dyDescent="0.2">
      <c r="C4936" s="17"/>
    </row>
    <row r="4937" spans="3:3" x14ac:dyDescent="0.2">
      <c r="C4937" s="17"/>
    </row>
    <row r="4938" spans="3:3" x14ac:dyDescent="0.2">
      <c r="C4938" s="17"/>
    </row>
    <row r="4939" spans="3:3" x14ac:dyDescent="0.2">
      <c r="C4939" s="17"/>
    </row>
    <row r="4940" spans="3:3" x14ac:dyDescent="0.2">
      <c r="C4940" s="17"/>
    </row>
    <row r="4941" spans="3:3" x14ac:dyDescent="0.2">
      <c r="C4941" s="17"/>
    </row>
    <row r="4942" spans="3:3" x14ac:dyDescent="0.2">
      <c r="C4942" s="17"/>
    </row>
    <row r="4943" spans="3:3" x14ac:dyDescent="0.2">
      <c r="C4943" s="17"/>
    </row>
    <row r="4944" spans="3:3" x14ac:dyDescent="0.2">
      <c r="C4944" s="17"/>
    </row>
    <row r="4945" spans="3:3" x14ac:dyDescent="0.2">
      <c r="C4945" s="17"/>
    </row>
    <row r="4946" spans="3:3" x14ac:dyDescent="0.2">
      <c r="C4946" s="17"/>
    </row>
    <row r="4947" spans="3:3" x14ac:dyDescent="0.2">
      <c r="C4947" s="17"/>
    </row>
    <row r="4948" spans="3:3" x14ac:dyDescent="0.2">
      <c r="C4948" s="17"/>
    </row>
    <row r="4949" spans="3:3" x14ac:dyDescent="0.2">
      <c r="C4949" s="17"/>
    </row>
    <row r="4950" spans="3:3" x14ac:dyDescent="0.2">
      <c r="C4950" s="17"/>
    </row>
    <row r="4951" spans="3:3" x14ac:dyDescent="0.2">
      <c r="C4951" s="17"/>
    </row>
    <row r="4952" spans="3:3" x14ac:dyDescent="0.2">
      <c r="C4952" s="17"/>
    </row>
    <row r="4953" spans="3:3" x14ac:dyDescent="0.2">
      <c r="C4953" s="17"/>
    </row>
    <row r="4954" spans="3:3" x14ac:dyDescent="0.2">
      <c r="C4954" s="17"/>
    </row>
    <row r="4955" spans="3:3" x14ac:dyDescent="0.2">
      <c r="C4955" s="17"/>
    </row>
    <row r="4956" spans="3:3" x14ac:dyDescent="0.2">
      <c r="C4956" s="17"/>
    </row>
    <row r="4957" spans="3:3" x14ac:dyDescent="0.2">
      <c r="C4957" s="17"/>
    </row>
    <row r="4958" spans="3:3" x14ac:dyDescent="0.2">
      <c r="C4958" s="17"/>
    </row>
    <row r="4959" spans="3:3" x14ac:dyDescent="0.2">
      <c r="C4959" s="17"/>
    </row>
    <row r="4960" spans="3:3" x14ac:dyDescent="0.2">
      <c r="C4960" s="17"/>
    </row>
    <row r="4961" spans="3:3" x14ac:dyDescent="0.2">
      <c r="C4961" s="17"/>
    </row>
    <row r="4962" spans="3:3" x14ac:dyDescent="0.2">
      <c r="C4962" s="17"/>
    </row>
    <row r="4963" spans="3:3" x14ac:dyDescent="0.2">
      <c r="C4963" s="17"/>
    </row>
    <row r="4964" spans="3:3" x14ac:dyDescent="0.2">
      <c r="C4964" s="17"/>
    </row>
    <row r="4965" spans="3:3" x14ac:dyDescent="0.2">
      <c r="C4965" s="17"/>
    </row>
    <row r="4966" spans="3:3" x14ac:dyDescent="0.2">
      <c r="C4966" s="17"/>
    </row>
    <row r="4967" spans="3:3" x14ac:dyDescent="0.2">
      <c r="C4967" s="17"/>
    </row>
    <row r="4968" spans="3:3" x14ac:dyDescent="0.2">
      <c r="C4968" s="17"/>
    </row>
    <row r="4969" spans="3:3" x14ac:dyDescent="0.2">
      <c r="C4969" s="17"/>
    </row>
  </sheetData>
  <hyperlinks>
    <hyperlink ref="M332" r:id="rId1" xr:uid="{247639E0-4DA6-DE45-B3FF-6392A5A37542}"/>
    <hyperlink ref="M271" r:id="rId2" xr:uid="{3ADE6B87-F284-4C41-8530-53CA9C1774FE}"/>
    <hyperlink ref="M10" r:id="rId3" xr:uid="{C97385FF-322D-994F-8160-02B84B973987}"/>
    <hyperlink ref="M86" r:id="rId4" xr:uid="{D60DFCA0-CB43-4244-B37C-ADED4BD360FE}"/>
    <hyperlink ref="M88" r:id="rId5" xr:uid="{C0C01166-DEB6-3343-B686-70024A975689}"/>
    <hyperlink ref="M142" r:id="rId6" xr:uid="{DE2FEA79-42DE-EE4A-BA44-1D49AC90FAC4}"/>
    <hyperlink ref="M146" r:id="rId7" xr:uid="{AB4E8F0E-542F-5647-A4BF-2D1AF6B5E552}"/>
    <hyperlink ref="M186" r:id="rId8" xr:uid="{23BB2043-267A-6E43-A545-9117B6F8DFB6}"/>
    <hyperlink ref="M247" r:id="rId9" xr:uid="{036B3B72-B7C4-6946-A29A-73A95831B6E5}"/>
    <hyperlink ref="M351" r:id="rId10" xr:uid="{6ADF8E3C-2319-8946-91BA-3DCF64F19745}"/>
  </hyperlink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F9A93-E7A3-CC4D-962E-6A40FB832AD9}">
  <dimension ref="A1:BC4969"/>
  <sheetViews>
    <sheetView workbookViewId="0">
      <selection activeCell="K23" sqref="K23"/>
    </sheetView>
  </sheetViews>
  <sheetFormatPr baseColWidth="10" defaultRowHeight="16" x14ac:dyDescent="0.2"/>
  <cols>
    <col min="2" max="2" width="33.5" bestFit="1" customWidth="1"/>
    <col min="11" max="11" width="15.1640625" bestFit="1" customWidth="1"/>
    <col min="12" max="12" width="16.83203125" bestFit="1" customWidth="1"/>
    <col min="13" max="13" width="11.5" customWidth="1"/>
    <col min="14" max="14" width="12" bestFit="1" customWidth="1"/>
    <col min="15" max="15" width="13" bestFit="1" customWidth="1"/>
    <col min="16" max="16" width="12.33203125" bestFit="1" customWidth="1"/>
    <col min="17" max="17" width="13.5" bestFit="1" customWidth="1"/>
    <col min="18" max="18" width="17.83203125" bestFit="1" customWidth="1"/>
    <col min="19" max="19" width="16.33203125" bestFit="1" customWidth="1"/>
    <col min="20" max="20" width="16" bestFit="1" customWidth="1"/>
    <col min="21" max="21" width="12.6640625" bestFit="1" customWidth="1"/>
    <col min="22" max="22" width="12" bestFit="1" customWidth="1"/>
    <col min="23" max="23" width="14.33203125" bestFit="1" customWidth="1"/>
    <col min="24" max="24" width="26.1640625" bestFit="1" customWidth="1"/>
    <col min="25" max="25" width="15" bestFit="1" customWidth="1"/>
    <col min="26" max="26" width="15.33203125" bestFit="1" customWidth="1"/>
    <col min="27" max="27" width="16.6640625" bestFit="1" customWidth="1"/>
    <col min="28" max="28" width="13.5" customWidth="1"/>
    <col min="29" max="29" width="12.1640625" style="13" bestFit="1" customWidth="1"/>
    <col min="30" max="30" width="13.5" bestFit="1" customWidth="1"/>
    <col min="31" max="31" width="11.1640625" bestFit="1" customWidth="1"/>
    <col min="32" max="32" width="15.5" bestFit="1" customWidth="1"/>
    <col min="33" max="33" width="17.5" bestFit="1" customWidth="1"/>
    <col min="34" max="34" width="16" bestFit="1" customWidth="1"/>
    <col min="35" max="35" width="26.1640625" bestFit="1" customWidth="1"/>
    <col min="36" max="36" width="18.33203125" bestFit="1" customWidth="1"/>
    <col min="37" max="37" width="23.6640625" bestFit="1" customWidth="1"/>
    <col min="38" max="39" width="12.83203125" bestFit="1" customWidth="1"/>
    <col min="40" max="40" width="19.5" bestFit="1" customWidth="1"/>
    <col min="41" max="41" width="18.33203125" bestFit="1" customWidth="1"/>
    <col min="42" max="42" width="30.6640625" bestFit="1" customWidth="1"/>
    <col min="43" max="43" width="12.83203125" bestFit="1" customWidth="1"/>
    <col min="44" max="44" width="23.33203125" bestFit="1" customWidth="1"/>
    <col min="45" max="45" width="12.83203125" bestFit="1" customWidth="1"/>
    <col min="46" max="46" width="19" bestFit="1" customWidth="1"/>
    <col min="47" max="48" width="23.83203125" bestFit="1" customWidth="1"/>
    <col min="49" max="50" width="18.6640625" bestFit="1" customWidth="1"/>
    <col min="51" max="51" width="13.6640625" bestFit="1" customWidth="1"/>
    <col min="52" max="52" width="17.33203125" bestFit="1" customWidth="1"/>
    <col min="53" max="53" width="16.5" bestFit="1" customWidth="1"/>
    <col min="54" max="54" width="24.5" bestFit="1" customWidth="1"/>
    <col min="55" max="55" width="12.1640625" bestFit="1" customWidth="1"/>
  </cols>
  <sheetData>
    <row r="1" spans="1:55" s="17" customFormat="1" x14ac:dyDescent="0.2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55" t="s">
        <v>10</v>
      </c>
      <c r="L1" s="55" t="s">
        <v>11</v>
      </c>
      <c r="M1" s="16" t="s">
        <v>12</v>
      </c>
      <c r="N1" s="56" t="s">
        <v>1304</v>
      </c>
      <c r="O1" s="57" t="s">
        <v>1306</v>
      </c>
      <c r="P1" s="57" t="s">
        <v>1312</v>
      </c>
      <c r="Q1" s="57" t="s">
        <v>1302</v>
      </c>
      <c r="R1" s="57" t="s">
        <v>1363</v>
      </c>
      <c r="S1" s="57" t="s">
        <v>1365</v>
      </c>
      <c r="T1" s="57" t="s">
        <v>1366</v>
      </c>
      <c r="U1" s="57" t="s">
        <v>1367</v>
      </c>
      <c r="V1" s="57" t="s">
        <v>1368</v>
      </c>
      <c r="W1" s="57" t="s">
        <v>1369</v>
      </c>
      <c r="X1" s="57" t="s">
        <v>1333</v>
      </c>
      <c r="Y1" s="57" t="s">
        <v>1335</v>
      </c>
      <c r="Z1" s="57" t="s">
        <v>1332</v>
      </c>
      <c r="AA1" s="57" t="s">
        <v>1386</v>
      </c>
      <c r="AB1" s="58" t="s">
        <v>1389</v>
      </c>
      <c r="AC1" s="56" t="s">
        <v>1339</v>
      </c>
      <c r="AD1" s="57" t="s">
        <v>1341</v>
      </c>
      <c r="AE1" s="57" t="s">
        <v>1343</v>
      </c>
      <c r="AF1" s="57" t="s">
        <v>1310</v>
      </c>
      <c r="AG1" s="57" t="s">
        <v>1337</v>
      </c>
      <c r="AH1" s="58" t="s">
        <v>1328</v>
      </c>
      <c r="AI1" s="56" t="s">
        <v>1358</v>
      </c>
      <c r="AJ1" s="57" t="s">
        <v>1390</v>
      </c>
      <c r="AK1" s="57" t="s">
        <v>1392</v>
      </c>
      <c r="AL1" s="58" t="s">
        <v>1393</v>
      </c>
      <c r="AM1" s="56" t="s">
        <v>1308</v>
      </c>
      <c r="AN1" s="57" t="s">
        <v>1316</v>
      </c>
      <c r="AO1" s="57" t="s">
        <v>1317</v>
      </c>
      <c r="AP1" s="57" t="s">
        <v>1319</v>
      </c>
      <c r="AQ1" s="57" t="s">
        <v>1345</v>
      </c>
      <c r="AR1" s="57" t="s">
        <v>1347</v>
      </c>
      <c r="AS1" s="57" t="s">
        <v>1349</v>
      </c>
      <c r="AT1" s="57" t="s">
        <v>1351</v>
      </c>
      <c r="AU1" s="57" t="s">
        <v>1353</v>
      </c>
      <c r="AV1" s="57" t="s">
        <v>1398</v>
      </c>
      <c r="AW1" s="57" t="s">
        <v>1355</v>
      </c>
      <c r="AX1" s="57" t="s">
        <v>1400</v>
      </c>
      <c r="AY1" s="57" t="s">
        <v>1360</v>
      </c>
      <c r="AZ1" s="57" t="s">
        <v>1361</v>
      </c>
      <c r="BA1" s="57" t="s">
        <v>1362</v>
      </c>
      <c r="BB1" s="57" t="s">
        <v>1330</v>
      </c>
      <c r="BC1" s="58" t="s">
        <v>1370</v>
      </c>
    </row>
    <row r="2" spans="1:55" x14ac:dyDescent="0.2">
      <c r="A2" s="45" t="s">
        <v>54</v>
      </c>
      <c r="B2" s="45" t="s">
        <v>55</v>
      </c>
      <c r="C2" s="45" t="str">
        <f>VLOOKUP(A2,'[1]S&amp;P 500 Wikipedia'!A:D,3,FALSE)</f>
        <v>Health Care</v>
      </c>
      <c r="D2" s="45">
        <v>45846</v>
      </c>
      <c r="E2" s="45" t="s">
        <v>16</v>
      </c>
      <c r="F2" s="45">
        <v>2018</v>
      </c>
      <c r="G2" s="45" t="s">
        <v>17</v>
      </c>
      <c r="H2" s="46">
        <v>43404</v>
      </c>
      <c r="I2" s="46">
        <v>43454</v>
      </c>
      <c r="J2" s="46">
        <v>43454</v>
      </c>
      <c r="K2" s="45">
        <v>319000000</v>
      </c>
      <c r="L2" s="45">
        <v>327000000</v>
      </c>
      <c r="M2" s="45" t="s">
        <v>1602</v>
      </c>
      <c r="N2" s="20">
        <f>'Balance Sheet Annual'!AH2/'Balance Sheet Annual'!BR2</f>
        <v>3.3008709422011084</v>
      </c>
      <c r="O2" s="21">
        <f>('Balance Sheet Annual'!AH2-'Balance Sheet Annual'!U2)/'Balance Sheet Annual'!BR2</f>
        <v>2.8456057007125892</v>
      </c>
      <c r="P2" s="21">
        <f>'Balance Sheet Annual'!N2/'Balance Sheet Annual'!BR2</f>
        <v>2.1203483768804432</v>
      </c>
      <c r="Q2" s="21">
        <f>'Balance Sheet Annual'!CH2/'Balance Sheet Annual'!CS2</f>
        <v>0.74270941054808681</v>
      </c>
      <c r="R2" s="21">
        <f>('Balance Sheet Annual'!BH2+'Balance Sheet Annual'!BS2)/'Balance Sheet Annual'!BB2</f>
        <v>0.23866603370519821</v>
      </c>
      <c r="S2" s="21">
        <f>('Balance Sheet Annual'!BH2/'Balance Sheet Annual'!BB2)</f>
        <v>2.4922857821030146E-2</v>
      </c>
      <c r="T2" s="21">
        <f>'Balance Sheet Annual'!BS2/'Balance Sheet Annual'!BB2</f>
        <v>0.21374317588416805</v>
      </c>
      <c r="U2" s="21">
        <f>('Balance Sheet Annual'!BH2+'Balance Sheet Annual'!BS2)/'Balance Sheet Annual'!CS2</f>
        <v>0.41592554291623579</v>
      </c>
      <c r="V2" s="21">
        <f>('Balance Sheet Annual'!BH2/'Balance Sheet Annual'!CS2)</f>
        <v>4.3433298862461223E-2</v>
      </c>
      <c r="W2" s="21">
        <f>('Balance Sheet Annual'!BS2/'Balance Sheet Annual'!CS2)</f>
        <v>0.37249224405377457</v>
      </c>
      <c r="X2" s="22">
        <f>'Balance Sheet Annual'!AH2/'Balance Sheet Annual'!BB2</f>
        <v>0.49477806788511747</v>
      </c>
      <c r="Y2" s="22">
        <f>'Balance Sheet Annual'!CS2/('Balance Sheet Annual'!BB2-'Balance Sheet Annual'!AQ2-'Balance Sheet Annual'!AR2-'Balance Sheet Annual'!AS2)</f>
        <v>0.88585562477097834</v>
      </c>
      <c r="Z2" s="22">
        <f>'Balance Sheet Annual'!BA2/'Balance Sheet Annual'!BB2</f>
        <v>0.50522193211488253</v>
      </c>
      <c r="AA2" s="22">
        <f>'Balance Sheet Annual'!AR2/'Balance Sheet Annual'!BB2</f>
        <v>0.3093994778067885</v>
      </c>
      <c r="AB2" s="23">
        <f>'Balance Sheet Annual'!CS2/'Balance Sheet Annual'!CT2</f>
        <v>0.57381913126038453</v>
      </c>
      <c r="AC2" s="24">
        <f>'Income Statement Annual'!V2/'Income Statement Annual'!N2</f>
        <v>0.5386851520572451</v>
      </c>
      <c r="AD2" s="22">
        <f>('Income Statement Annual'!AF2-'Income Statement Annual'!AC2)/'Income Statement Annual'!N2</f>
        <v>0.18805903398926654</v>
      </c>
      <c r="AE2" s="22">
        <f>'Income Statement Annual'!AF2/'Income Statement Annual'!N2</f>
        <v>0.18805903398926654</v>
      </c>
      <c r="AF2" s="22">
        <f>'Income Statement Annual'!BS2/'Income Statement Annual'!N2</f>
        <v>0.15295169946332737</v>
      </c>
      <c r="AG2" s="22">
        <f>('Income Statement Annual'!AF2-'Income Statement Annual'!AC2)/('Income Statement Annual'!AH2)</f>
        <v>-14.754385964912281</v>
      </c>
      <c r="AH2" s="23">
        <f>'Income Statement Annual'!AF2/('Income Statement Annual'!AH2*-1)</f>
        <v>14.754385964912281</v>
      </c>
      <c r="AI2" s="24">
        <f>'Cash Flow Statement Annual'!BG2/'Cash Flow Statement Annual'!AB2</f>
        <v>-0.22722159730033745</v>
      </c>
      <c r="AJ2" s="22">
        <f>'Cash Flow Statement Annual'!AB2/'Balance Sheet Annual'!BR2</f>
        <v>0.70387965162311961</v>
      </c>
      <c r="AK2" s="22">
        <f>('Cash Flow Statement Annual'!AB2+'Cash Flow Statement Annual'!AV2)/('Balance Sheet Annual'!BH2+'Balance Sheet Annual'!BS2)</f>
        <v>0.35753356539035308</v>
      </c>
      <c r="AL2" s="23">
        <f>('Cash Flow Statement Annual'!AB2/('Balance Sheet Annual'!BH2+'Balance Sheet Annual'!BS2))</f>
        <v>0.4420686225758329</v>
      </c>
      <c r="AM2" s="24">
        <f>'Income Statement Annual'!BS2/'Balance Sheet Annual'!CS2</f>
        <v>0.14146845915201656</v>
      </c>
      <c r="AN2" s="22">
        <f>'Income Statement Annual'!N2/'Balance Sheet Annual'!CS2</f>
        <v>0.92492244053774564</v>
      </c>
      <c r="AO2" s="22">
        <f>'Income Statement Annual'!N2/'Balance Sheet Annual'!BB2</f>
        <v>0.5307381913126038</v>
      </c>
      <c r="AP2" s="22">
        <f>'Income Statement Annual'!N2/('Balance Sheet Annual'!AH2-'Balance Sheet Annual'!BR2)</f>
        <v>1.5388850653819683</v>
      </c>
      <c r="AQ2" s="22">
        <f>'Income Statement Annual'!BS2/'Balance Sheet Annual'!BB2</f>
        <v>8.1177308331355336E-2</v>
      </c>
      <c r="AR2" s="22">
        <f>'Cash Flow Statement Annual'!AB2/'Income Statement Annual'!N2</f>
        <v>0.19879248658318427</v>
      </c>
      <c r="AS2" s="22">
        <f>'Cash Flow Statement Annual'!BG2/'Income Statement Annual'!N2</f>
        <v>-4.5169946332737028E-2</v>
      </c>
      <c r="AT2" s="22">
        <f>'Cash Flow Statement Annual'!AB2/'Balance Sheet Annual'!BB2</f>
        <v>0.10550676477569428</v>
      </c>
      <c r="AU2" s="22">
        <f>('Cash Flow Statement Annual'!AB2+'Cash Flow Statement Annual'!AU2)/'Balance Sheet Annual'!BR2</f>
        <v>0.46239113222486145</v>
      </c>
      <c r="AV2" s="22">
        <f>('Cash Flow Statement Annual'!AB2+'Cash Flow Statement Annual'!AU2)/('Balance Sheet Annual'!BH2+'Balance Sheet Annual'!BS2)</f>
        <v>0.29040278468423669</v>
      </c>
      <c r="AW2" s="22">
        <f>'Cash Flow Statement Annual'!AB2/'Balance Sheet Annual'!BS2</f>
        <v>0.49361465852304276</v>
      </c>
      <c r="AX2" s="22">
        <f>('Cash Flow Statement Annual'!AB2+'Cash Flow Statement Annual'!AU2)/'Balance Sheet Annual'!BS2</f>
        <v>0.32426429761243752</v>
      </c>
      <c r="AY2" s="22">
        <f>('Balance Sheet Annual'!BH2+'Balance Sheet Annual'!BS2)/('Income Statement Annual'!AF2-'Income Statement Annual'!AC2)</f>
        <v>2.3912009512485137</v>
      </c>
      <c r="AZ2" s="22">
        <f>(('Balance Sheet Annual'!BH2+'Balance Sheet Annual'!BS2)-'Balance Sheet Annual'!N2)/('Income Statement Annual'!AF2-'Income Statement Annual'!AC2)</f>
        <v>-0.7931034482758621</v>
      </c>
      <c r="BA2" s="22">
        <f>('Cash Flow Statement Annual'!AB2+'Cash Flow Statement Annual'!AU2)/'Income Statement Annual'!BS2</f>
        <v>0.85380116959064323</v>
      </c>
      <c r="BB2" s="22">
        <f>'Income Statement Annual'!AF2/('Balance Sheet Annual'!BH2+'Balance Sheet Annual'!BS2)</f>
        <v>0.41819990054699152</v>
      </c>
      <c r="BC2" s="23">
        <f>'Income Statement Annual'!AF2/('Balance Sheet Annual'!BB2-'Balance Sheet Annual'!BR2)</f>
        <v>0.11740890688259109</v>
      </c>
    </row>
    <row r="3" spans="1:55" x14ac:dyDescent="0.2">
      <c r="A3" s="45" t="s">
        <v>99</v>
      </c>
      <c r="B3" s="45" t="s">
        <v>100</v>
      </c>
      <c r="C3" s="45" t="str">
        <f>VLOOKUP(A3,'[1]S&amp;P 500 Wikipedia'!A:D,3,FALSE)</f>
        <v>Industrials</v>
      </c>
      <c r="D3" s="45">
        <v>68568</v>
      </c>
      <c r="E3" s="45" t="s">
        <v>16</v>
      </c>
      <c r="F3" s="45">
        <v>2018</v>
      </c>
      <c r="G3" s="45" t="s">
        <v>17</v>
      </c>
      <c r="H3" s="46">
        <v>43465</v>
      </c>
      <c r="I3" s="46">
        <v>43521</v>
      </c>
      <c r="J3" s="46">
        <v>43521</v>
      </c>
      <c r="K3" s="45">
        <v>460588000</v>
      </c>
      <c r="L3" s="45">
        <v>461917000</v>
      </c>
      <c r="M3" s="45" t="s">
        <v>1603</v>
      </c>
      <c r="N3" s="20">
        <f>'Balance Sheet Annual'!AH3/'Balance Sheet Annual'!BR3</f>
        <v>0.59552025003255638</v>
      </c>
      <c r="O3" s="21">
        <f>('Balance Sheet Annual'!AH3-'Balance Sheet Annual'!U3)/'Balance Sheet Annual'!BR3</f>
        <v>0.50703216564656861</v>
      </c>
      <c r="P3" s="21">
        <f>'Balance Sheet Annual'!N3/'Balance Sheet Annual'!BR3</f>
        <v>0.32986065893996613</v>
      </c>
      <c r="Q3" s="21">
        <f>'Balance Sheet Annual'!CH3/'Balance Sheet Annual'!CS3</f>
        <v>-68.67307692307692</v>
      </c>
      <c r="R3" s="21">
        <f>('Balance Sheet Annual'!BH3+'Balance Sheet Annual'!BS3)/'Balance Sheet Annual'!BB3</f>
        <v>0.47485080988917305</v>
      </c>
      <c r="S3" s="21">
        <f>('Balance Sheet Annual'!BH3/'Balance Sheet Annual'!BB3)</f>
        <v>4.8384957847873451E-2</v>
      </c>
      <c r="T3" s="21">
        <f>'Balance Sheet Annual'!BS3/'Balance Sheet Annual'!BB3</f>
        <v>0.42646585204129961</v>
      </c>
      <c r="U3" s="21">
        <f>('Balance Sheet Annual'!BH3+'Balance Sheet Annual'!BS3)/'Balance Sheet Annual'!CS3</f>
        <v>-32.134615384615387</v>
      </c>
      <c r="V3" s="21">
        <f>('Balance Sheet Annual'!BH3/'Balance Sheet Annual'!CS3)</f>
        <v>-3.2743589743589743</v>
      </c>
      <c r="W3" s="21">
        <f>('Balance Sheet Annual'!BS3/'Balance Sheet Annual'!CS3)</f>
        <v>-28.860256410256412</v>
      </c>
      <c r="X3" s="22">
        <f>'Balance Sheet Annual'!AH3/'Balance Sheet Annual'!BB3</f>
        <v>0.17326892109500805</v>
      </c>
      <c r="Y3" s="22">
        <f>'Balance Sheet Annual'!CS3/('Balance Sheet Annual'!BB3-'Balance Sheet Annual'!AQ3-'Balance Sheet Annual'!AR3-'Balance Sheet Annual'!AS3)</f>
        <v>-1.677744079499258E-2</v>
      </c>
      <c r="Z3" s="22">
        <f>'Balance Sheet Annual'!BA3/'Balance Sheet Annual'!BB3</f>
        <v>0.82673107890499198</v>
      </c>
      <c r="AA3" s="22">
        <f>'Balance Sheet Annual'!AR3/'Balance Sheet Annual'!BB3</f>
        <v>7.7503078526096433E-2</v>
      </c>
      <c r="AB3" s="23">
        <f>'Balance Sheet Annual'!CS3/'Balance Sheet Annual'!CT3</f>
        <v>-1.4776925262858768E-2</v>
      </c>
      <c r="AC3" s="24">
        <f>'Income Statement Annual'!V3/'Income Statement Annual'!N3</f>
        <v>0.30220105669675645</v>
      </c>
      <c r="AD3" s="22">
        <f>('Income Statement Annual'!AF3-'Income Statement Annual'!AC3)/'Income Statement Annual'!N3</f>
        <v>0.13647025374937807</v>
      </c>
      <c r="AE3" s="22">
        <f>'Income Statement Annual'!AF3/'Income Statement Annual'!N3</f>
        <v>9.6145189186627816E-2</v>
      </c>
      <c r="AF3" s="22">
        <f>'Income Statement Annual'!BS3/'Income Statement Annual'!N3</f>
        <v>4.5466391830738979E-2</v>
      </c>
      <c r="AG3" s="22">
        <f>('Income Statement Annual'!AF3-'Income Statement Annual'!AC3)/('Income Statement Annual'!AH3*-1)</f>
        <v>6.0062565172054221</v>
      </c>
      <c r="AH3" s="23">
        <f>'Income Statement Annual'!AF3/('Income Statement Annual'!AH3*-1)</f>
        <v>4.231491136600626</v>
      </c>
      <c r="AI3" s="24">
        <f>'Cash Flow Statement Annual'!BG3/'Cash Flow Statement Annual'!AB3</f>
        <v>-0.24135750421585161</v>
      </c>
      <c r="AJ3" s="22">
        <f>'Cash Flow Statement Annual'!AB3/'Balance Sheet Annual'!BR3</f>
        <v>0.30889438729001173</v>
      </c>
      <c r="AK3" s="22">
        <f>('Cash Flow Statement Annual'!AB3+'Cash Flow Statement Annual'!AV3)/('Balance Sheet Annual'!BH3+'Balance Sheet Annual'!BS3)</f>
        <v>0.18136844205066827</v>
      </c>
      <c r="AL3" s="23">
        <f>('Cash Flow Statement Annual'!AB3/('Balance Sheet Annual'!BH3+'Balance Sheet Annual'!BS3))</f>
        <v>0.18926790345102734</v>
      </c>
      <c r="AM3" s="24">
        <f>'Income Statement Annual'!BS3/'Balance Sheet Annual'!CS3</f>
        <v>-2.4602564102564104</v>
      </c>
      <c r="AN3" s="22">
        <f>'Income Statement Annual'!N3/'Balance Sheet Annual'!CS3</f>
        <v>-54.111538461538458</v>
      </c>
      <c r="AO3" s="22">
        <f>'Income Statement Annual'!N3/'Balance Sheet Annual'!BB3</f>
        <v>0.79960215970446147</v>
      </c>
      <c r="AP3" s="22">
        <f>'Income Statement Annual'!N3/('Balance Sheet Annual'!AH3-'Balance Sheet Annual'!BR3)</f>
        <v>-6.794430135222151</v>
      </c>
      <c r="AQ3" s="22">
        <f>'Income Statement Annual'!BS3/'Balance Sheet Annual'!BB3</f>
        <v>3.635502510182817E-2</v>
      </c>
      <c r="AR3" s="22">
        <f>'Cash Flow Statement Annual'!AB3/'Income Statement Annual'!N3</f>
        <v>0.11239841732414055</v>
      </c>
      <c r="AS3" s="22">
        <f>'Cash Flow Statement Annual'!BG3/'Income Statement Annual'!N3</f>
        <v>-2.71282014831663E-2</v>
      </c>
      <c r="AT3" s="22">
        <f>'Cash Flow Statement Annual'!AB3/'Balance Sheet Annual'!BB3</f>
        <v>8.987401723974614E-2</v>
      </c>
      <c r="AU3" s="22">
        <f>('Cash Flow Statement Annual'!AB3+'Cash Flow Statement Annual'!AU3)/'Balance Sheet Annual'!BR3</f>
        <v>7.2795936970959763E-2</v>
      </c>
      <c r="AV3" s="22">
        <f>('Cash Flow Statement Annual'!AB3+'Cash Flow Statement Annual'!AU3)/('Balance Sheet Annual'!BH3+'Balance Sheet Annual'!BS3)</f>
        <v>4.460402952323958E-2</v>
      </c>
      <c r="AW3" s="22">
        <f>'Cash Flow Statement Annual'!AB3/'Balance Sheet Annual'!BS3</f>
        <v>0.21074141530807161</v>
      </c>
      <c r="AX3" s="22">
        <f>('Cash Flow Statement Annual'!AB3+'Cash Flow Statement Annual'!AU3)/'Balance Sheet Annual'!BS3</f>
        <v>4.9664608413664428E-2</v>
      </c>
      <c r="AY3" s="22">
        <f>('Balance Sheet Annual'!BH3+'Balance Sheet Annual'!BS3)/('Income Statement Annual'!AF3-'Income Statement Annual'!AC3)</f>
        <v>4.3515625</v>
      </c>
      <c r="AZ3" s="22">
        <f>(('Balance Sheet Annual'!BH3+'Balance Sheet Annual'!BS3)-'Balance Sheet Annual'!N3)/('Income Statement Annual'!AF3-'Income Statement Annual'!AC3)</f>
        <v>3.4720486111111111</v>
      </c>
      <c r="BA3" s="22">
        <f>('Cash Flow Statement Annual'!AB3+'Cash Flow Statement Annual'!AU3)/'Income Statement Annual'!BS3</f>
        <v>0.58259510161542472</v>
      </c>
      <c r="BB3" s="22">
        <f>'Income Statement Annual'!AF3/('Balance Sheet Annual'!BH3+'Balance Sheet Annual'!BS3)</f>
        <v>0.16189906243766208</v>
      </c>
      <c r="BC3" s="23">
        <f>'Income Statement Annual'!AF3/('Balance Sheet Annual'!BB3-'Balance Sheet Annual'!BR3)</f>
        <v>0.10842439949768884</v>
      </c>
    </row>
    <row r="4" spans="1:55" x14ac:dyDescent="0.2">
      <c r="A4" s="45" t="s">
        <v>43</v>
      </c>
      <c r="B4" s="45" t="s">
        <v>44</v>
      </c>
      <c r="C4" s="45" t="str">
        <f>VLOOKUP(A4,'[1]S&amp;P 500 Wikipedia'!A:D,3,FALSE)</f>
        <v>Consumer Discretionary</v>
      </c>
      <c r="D4" s="45">
        <v>184955</v>
      </c>
      <c r="E4" s="45" t="s">
        <v>16</v>
      </c>
      <c r="F4" s="45">
        <v>2018</v>
      </c>
      <c r="G4" s="45" t="s">
        <v>17</v>
      </c>
      <c r="H4" s="46">
        <v>43465</v>
      </c>
      <c r="I4" s="46">
        <v>43515</v>
      </c>
      <c r="J4" s="46">
        <v>43690</v>
      </c>
      <c r="K4" s="45">
        <v>72991000</v>
      </c>
      <c r="L4" s="45">
        <v>73325000</v>
      </c>
      <c r="M4" s="45" t="s">
        <v>1891</v>
      </c>
      <c r="N4" s="20">
        <f>'Balance Sheet Annual'!AH4/'Balance Sheet Annual'!BR4</f>
        <v>1.559408257873272</v>
      </c>
      <c r="O4" s="21">
        <f>('Balance Sheet Annual'!AH4-'Balance Sheet Annual'!U4)/'Balance Sheet Annual'!BR4</f>
        <v>0.36159911634646963</v>
      </c>
      <c r="P4" s="21">
        <f>'Balance Sheet Annual'!N4/'Balance Sheet Annual'!BR4</f>
        <v>0.15716142394881522</v>
      </c>
      <c r="Q4" s="21">
        <f>'Balance Sheet Annual'!CH4/'Balance Sheet Annual'!CS4</f>
        <v>1.4836937616464765</v>
      </c>
      <c r="R4" s="21">
        <f>('Balance Sheet Annual'!BH4+'Balance Sheet Annual'!BS4)/'Balance Sheet Annual'!BB4</f>
        <v>0.12311836139745572</v>
      </c>
      <c r="S4" s="21">
        <f>('Balance Sheet Annual'!BH4/'Balance Sheet Annual'!BB4)</f>
        <v>0</v>
      </c>
      <c r="T4" s="21">
        <f>'Balance Sheet Annual'!BS4/'Balance Sheet Annual'!BB4</f>
        <v>0.12311836139745572</v>
      </c>
      <c r="U4" s="21">
        <f>('Balance Sheet Annual'!BH4+'Balance Sheet Annual'!BS4)/'Balance Sheet Annual'!CS4</f>
        <v>0.30578830614699715</v>
      </c>
      <c r="V4" s="21">
        <f>('Balance Sheet Annual'!BH4/'Balance Sheet Annual'!CS4)</f>
        <v>0</v>
      </c>
      <c r="W4" s="21">
        <f>('Balance Sheet Annual'!BS4/'Balance Sheet Annual'!CS4)</f>
        <v>0.30578830614699715</v>
      </c>
      <c r="X4" s="22">
        <f>'Balance Sheet Annual'!AH4/'Balance Sheet Annual'!BB4</f>
        <v>0.63979007582965985</v>
      </c>
      <c r="Y4" s="22">
        <f>'Balance Sheet Annual'!CS4/('Balance Sheet Annual'!BB4-'Balance Sheet Annual'!AQ4-'Balance Sheet Annual'!AR4-'Balance Sheet Annual'!AS4)</f>
        <v>0.4956502834260284</v>
      </c>
      <c r="Z4" s="22">
        <f>'Balance Sheet Annual'!BA4/'Balance Sheet Annual'!BB4</f>
        <v>0.36020992417034009</v>
      </c>
      <c r="AA4" s="22">
        <f>'Balance Sheet Annual'!AR4/'Balance Sheet Annual'!BB4</f>
        <v>0.11721972610969594</v>
      </c>
      <c r="AB4" s="23">
        <f>'Balance Sheet Annual'!CS4/'Balance Sheet Annual'!CT4</f>
        <v>0.40262612703793466</v>
      </c>
      <c r="AC4" s="24">
        <f>'Income Statement Annual'!V4/'Income Statement Annual'!N4</f>
        <v>0.43579508552789353</v>
      </c>
      <c r="AD4" s="22">
        <f>('Income Statement Annual'!AF4-'Income Statement Annual'!AC4)/'Income Statement Annual'!N4</f>
        <v>6.0830503455168161E-2</v>
      </c>
      <c r="AE4" s="22">
        <f>'Income Statement Annual'!AF4/'Income Statement Annual'!N4</f>
        <v>6.0830503455168161E-2</v>
      </c>
      <c r="AF4" s="22">
        <f>'Income Statement Annual'!BS4/'Income Statement Annual'!N4</f>
        <v>5.072711297806734E-2</v>
      </c>
      <c r="AG4" s="22">
        <f>('Income Statement Annual'!AF4-'Income Statement Annual'!AC4)/('Income Statement Annual'!AH4*-1)</f>
        <v>9.69731807282189</v>
      </c>
      <c r="AH4" s="23">
        <f>'Income Statement Annual'!AF4/('Income Statement Annual'!AH4*-1)</f>
        <v>9.69731807282189</v>
      </c>
      <c r="AI4" s="24">
        <f>'Cash Flow Statement Annual'!BG4/'Cash Flow Statement Annual'!AB4</f>
        <v>-2.4753455780161616E-2</v>
      </c>
      <c r="AJ4" s="22">
        <f>'Cash Flow Statement Annual'!AB4/'Balance Sheet Annual'!BR4</f>
        <v>0.17264030284213341</v>
      </c>
      <c r="AK4" s="22">
        <f>('Cash Flow Statement Annual'!AB4+'Cash Flow Statement Annual'!AV4)/('Balance Sheet Annual'!BH4+'Balance Sheet Annual'!BS4)</f>
        <v>0.55820734310230413</v>
      </c>
      <c r="AL4" s="23">
        <f>('Cash Flow Statement Annual'!AB4/('Balance Sheet Annual'!BH4+'Balance Sheet Annual'!BS4))</f>
        <v>0.57530352083207659</v>
      </c>
      <c r="AM4" s="24">
        <f>'Income Statement Annual'!BS4/'Balance Sheet Annual'!CS4</f>
        <v>0.13923212606245733</v>
      </c>
      <c r="AN4" s="22">
        <f>'Income Statement Annual'!N4/'Balance Sheet Annual'!CS4</f>
        <v>2.7447279746169766</v>
      </c>
      <c r="AO4" s="22">
        <f>'Income Statement Annual'!N4/'Balance Sheet Annual'!BB4</f>
        <v>1.1050991941927077</v>
      </c>
      <c r="AP4" s="22">
        <f>'Income Statement Annual'!N4/('Balance Sheet Annual'!AH4-'Balance Sheet Annual'!BR4)</f>
        <v>4.814982573922781</v>
      </c>
      <c r="AQ4" s="22">
        <f>'Income Statement Annual'!BS4/'Balance Sheet Annual'!BB4</f>
        <v>5.6058491675784673E-2</v>
      </c>
      <c r="AR4" s="22">
        <f>'Cash Flow Statement Annual'!AB4/'Income Statement Annual'!N4</f>
        <v>6.4094180109121351E-2</v>
      </c>
      <c r="AS4" s="22">
        <f>'Cash Flow Statement Annual'!BG4/'Income Statement Annual'!N4</f>
        <v>-1.5865524530968497E-3</v>
      </c>
      <c r="AT4" s="22">
        <f>'Cash Flow Statement Annual'!AB4/'Balance Sheet Annual'!BB4</f>
        <v>7.0830426791032297E-2</v>
      </c>
      <c r="AU4" s="22">
        <f>('Cash Flow Statement Annual'!AB4+'Cash Flow Statement Annual'!AU4)/'Balance Sheet Annual'!BR4</f>
        <v>0.1213086876601428</v>
      </c>
      <c r="AV4" s="22">
        <f>('Cash Flow Statement Annual'!AB4+'Cash Flow Statement Annual'!AU4)/('Balance Sheet Annual'!BH4+'Balance Sheet Annual'!BS4)</f>
        <v>0.40424694564058961</v>
      </c>
      <c r="AW4" s="22">
        <f>'Cash Flow Statement Annual'!AB4/'Balance Sheet Annual'!BS4</f>
        <v>0.57530352083207659</v>
      </c>
      <c r="AX4" s="22">
        <f>('Cash Flow Statement Annual'!AB4+'Cash Flow Statement Annual'!AU4)/'Balance Sheet Annual'!BS4</f>
        <v>0.40424694564058961</v>
      </c>
      <c r="AY4" s="22">
        <f>('Balance Sheet Annual'!BH4+'Balance Sheet Annual'!BS4)/('Income Statement Annual'!AF4-'Income Statement Annual'!AC4)</f>
        <v>1.8314714527228468</v>
      </c>
      <c r="AZ4" s="22">
        <f>(('Balance Sheet Annual'!BH4+'Balance Sheet Annual'!BS4)-'Balance Sheet Annual'!N4)/('Income Statement Annual'!AF4-'Income Statement Annual'!AC4)</f>
        <v>0.87228960456812554</v>
      </c>
      <c r="BA4" s="22">
        <f>('Cash Flow Statement Annual'!AB4+'Cash Flow Statement Annual'!AU4)/'Income Statement Annual'!BS4</f>
        <v>0.88782662642874421</v>
      </c>
      <c r="BB4" s="22">
        <f>'Income Statement Annual'!AF4/('Balance Sheet Annual'!BH4+'Balance Sheet Annual'!BS4)</f>
        <v>0.54600905655029508</v>
      </c>
      <c r="BC4" s="23">
        <f>'Income Statement Annual'!AF4/('Balance Sheet Annual'!BB4-'Balance Sheet Annual'!BR4)</f>
        <v>0.11399215225928411</v>
      </c>
    </row>
    <row r="5" spans="1:55" x14ac:dyDescent="0.2">
      <c r="A5" s="45" t="s">
        <v>140</v>
      </c>
      <c r="B5" s="45" t="s">
        <v>141</v>
      </c>
      <c r="C5" s="45" t="str">
        <f>VLOOKUP(A5,'[1]S&amp;P 500 Wikipedia'!A:D,3,FALSE)</f>
        <v>Information Technology</v>
      </c>
      <c r="D5" s="45">
        <v>111052</v>
      </c>
      <c r="E5" s="45" t="s">
        <v>16</v>
      </c>
      <c r="F5" s="45">
        <v>2018</v>
      </c>
      <c r="G5" s="45" t="s">
        <v>17</v>
      </c>
      <c r="H5" s="46">
        <v>43373</v>
      </c>
      <c r="I5" s="46">
        <v>43409</v>
      </c>
      <c r="J5" s="46">
        <v>43495</v>
      </c>
      <c r="K5" s="45">
        <v>19206348000</v>
      </c>
      <c r="L5" s="45">
        <v>19390188000</v>
      </c>
      <c r="M5" s="45" t="s">
        <v>1892</v>
      </c>
      <c r="N5" s="20">
        <f>'Balance Sheet Annual'!AH5/'Balance Sheet Annual'!BR5</f>
        <v>1.2760628484139107</v>
      </c>
      <c r="O5" s="21">
        <f>('Balance Sheet Annual'!AH5-'Balance Sheet Annual'!U5)/'Balance Sheet Annual'!BR5</f>
        <v>1.2279048544844962</v>
      </c>
      <c r="P5" s="21">
        <f>'Balance Sheet Annual'!N5/'Balance Sheet Annual'!BR5</f>
        <v>0.73582042176681806</v>
      </c>
      <c r="Q5" s="21">
        <f>'Balance Sheet Annual'!CH5/'Balance Sheet Annual'!CS5</f>
        <v>1.7999060031183092</v>
      </c>
      <c r="R5" s="21">
        <f>('Balance Sheet Annual'!BH5+'Balance Sheet Annual'!BS5)/'Balance Sheet Annual'!BB5</f>
        <v>0.30821780938348448</v>
      </c>
      <c r="S5" s="21">
        <f>('Balance Sheet Annual'!BH5/'Balance Sheet Annual'!BB5)</f>
        <v>4.9219463975977769E-2</v>
      </c>
      <c r="T5" s="21">
        <f>'Balance Sheet Annual'!BS5/'Balance Sheet Annual'!BB5</f>
        <v>0.25899834540750666</v>
      </c>
      <c r="U5" s="21">
        <f>('Balance Sheet Annual'!BH5+'Balance Sheet Annual'!BS5)/'Balance Sheet Annual'!CS5</f>
        <v>0.86298089476079287</v>
      </c>
      <c r="V5" s="21">
        <f>('Balance Sheet Annual'!BH5/'Balance Sheet Annual'!CS5)</f>
        <v>0.13780987265660552</v>
      </c>
      <c r="W5" s="21">
        <f>('Balance Sheet Annual'!BS5/'Balance Sheet Annual'!CS5)</f>
        <v>0.72517102210418738</v>
      </c>
      <c r="X5" s="22">
        <f>'Balance Sheet Annual'!AH5/'Balance Sheet Annual'!BB5</f>
        <v>0.34276175733176312</v>
      </c>
      <c r="Y5" s="22">
        <f>'Balance Sheet Annual'!CS5/('Balance Sheet Annual'!BB5-'Balance Sheet Annual'!AQ5-'Balance Sheet Annual'!AR5-'Balance Sheet Annual'!AS5)</f>
        <v>0.35715484694353339</v>
      </c>
      <c r="Z5" s="22">
        <f>'Balance Sheet Annual'!BA5/'Balance Sheet Annual'!BB5</f>
        <v>0.65723824266823694</v>
      </c>
      <c r="AA5" s="22">
        <f>'Balance Sheet Annual'!AR5/'Balance Sheet Annual'!BB5</f>
        <v>0</v>
      </c>
      <c r="AB5" s="23">
        <f>'Balance Sheet Annual'!CS5/'Balance Sheet Annual'!CT5</f>
        <v>0.35715484694353339</v>
      </c>
      <c r="AC5" s="24">
        <f>'Income Statement Annual'!V5/'Income Statement Annual'!N5</f>
        <v>0.38469860491899105</v>
      </c>
      <c r="AD5" s="22">
        <f>('Income Statement Annual'!AF5-'Income Statement Annual'!AC5)/'Income Statement Annual'!N5</f>
        <v>0.26760428208729942</v>
      </c>
      <c r="AE5" s="22">
        <f>'Income Statement Annual'!AF5/'Income Statement Annual'!N5</f>
        <v>0.26760428208729942</v>
      </c>
      <c r="AF5" s="22">
        <f>'Income Statement Annual'!BS5/'Income Statement Annual'!N5</f>
        <v>0.21092420845075338</v>
      </c>
      <c r="AG5" s="22" t="e">
        <f>('Income Statement Annual'!AF5-'Income Statement Annual'!AC5)/('Income Statement Annual'!AH5*-1)</f>
        <v>#DIV/0!</v>
      </c>
      <c r="AH5" s="23" t="e">
        <f>'Income Statement Annual'!AF5/('Income Statement Annual'!AH5*-1)</f>
        <v>#DIV/0!</v>
      </c>
      <c r="AI5" s="24">
        <f>'Cash Flow Statement Annual'!BG5/'Cash Flow Statement Annual'!AB5</f>
        <v>-0.2798598676527832</v>
      </c>
      <c r="AJ5" s="22">
        <f>'Cash Flow Statement Annual'!AB5/'Balance Sheet Annual'!BR5</f>
        <v>0.63706429662546871</v>
      </c>
      <c r="AK5" s="22">
        <f>('Cash Flow Statement Annual'!AB5+'Cash Flow Statement Annual'!AV5)/('Balance Sheet Annual'!BH5+'Balance Sheet Annual'!BS5)</f>
        <v>0.44481327800829873</v>
      </c>
      <c r="AL5" s="23">
        <f>('Cash Flow Statement Annual'!AB5/('Balance Sheet Annual'!BH5+'Balance Sheet Annual'!BS5))</f>
        <v>0.55519536652835411</v>
      </c>
      <c r="AM5" s="24">
        <f>'Income Statement Annual'!BS5/'Balance Sheet Annual'!CS5</f>
        <v>0.36070184338329092</v>
      </c>
      <c r="AN5" s="22">
        <f>'Income Statement Annual'!N5/'Balance Sheet Annual'!CS5</f>
        <v>1.7101016807537655</v>
      </c>
      <c r="AO5" s="22">
        <f>'Income Statement Annual'!N5/'Balance Sheet Annual'!BB5</f>
        <v>0.61077110404749024</v>
      </c>
      <c r="AP5" s="22">
        <f>'Income Statement Annual'!N5/('Balance Sheet Annual'!AH5-'Balance Sheet Annual'!BR5)</f>
        <v>8.2366425927922098</v>
      </c>
      <c r="AQ5" s="22">
        <f>'Income Statement Annual'!BS5/'Balance Sheet Annual'!BB5</f>
        <v>0.12882641166580963</v>
      </c>
      <c r="AR5" s="22">
        <f>'Cash Flow Statement Annual'!AB5/'Income Statement Annual'!N5</f>
        <v>0.28017222576057654</v>
      </c>
      <c r="AS5" s="22">
        <f>'Cash Flow Statement Annual'!BG5/'Income Statement Annual'!N5</f>
        <v>-7.8408962021340636E-2</v>
      </c>
      <c r="AT5" s="22">
        <f>'Cash Flow Statement Annual'!AB5/'Balance Sheet Annual'!BB5</f>
        <v>0.17112109965123001</v>
      </c>
      <c r="AU5" s="22">
        <f>('Cash Flow Statement Annual'!AB5+'Cash Flow Statement Annual'!AU5)/'Balance Sheet Annual'!BR5</f>
        <v>0.17635447457694367</v>
      </c>
      <c r="AV5" s="22">
        <f>('Cash Flow Statement Annual'!AB5+'Cash Flow Statement Annual'!AU5)/('Balance Sheet Annual'!BH5+'Balance Sheet Annual'!BS5)</f>
        <v>0.15369121715076073</v>
      </c>
      <c r="AW5" s="22">
        <f>'Cash Flow Statement Annual'!AB5/'Balance Sheet Annual'!BS5</f>
        <v>0.66070344728260311</v>
      </c>
      <c r="AX5" s="22">
        <f>('Cash Flow Statement Annual'!AB5+'Cash Flow Statement Annual'!AU5)/'Balance Sheet Annual'!BS5</f>
        <v>0.18289835094180459</v>
      </c>
      <c r="AY5" s="22">
        <f>('Balance Sheet Annual'!BH5+'Balance Sheet Annual'!BS5)/('Income Statement Annual'!AF5-'Income Statement Annual'!AC5)</f>
        <v>1.8857589984350547</v>
      </c>
      <c r="AZ5" s="22">
        <f>(('Balance Sheet Annual'!BH5+'Balance Sheet Annual'!BS5)-'Balance Sheet Annual'!N5)/('Income Statement Annual'!AF5-'Income Statement Annual'!AC5)</f>
        <v>0.67649647887323938</v>
      </c>
      <c r="BA5" s="22">
        <f>('Cash Flow Statement Annual'!AB5+'Cash Flow Statement Annual'!AU5)/'Income Statement Annual'!BS5</f>
        <v>0.36770697607081548</v>
      </c>
      <c r="BB5" s="22">
        <f>'Income Statement Annual'!AF5/('Balance Sheet Annual'!BH5+'Balance Sheet Annual'!BS5)</f>
        <v>0.53029045643153527</v>
      </c>
      <c r="BC5" s="23">
        <f>'Income Statement Annual'!AF5/('Balance Sheet Annual'!BB5-'Balance Sheet Annual'!BR5)</f>
        <v>0.22347133931986668</v>
      </c>
    </row>
    <row r="6" spans="1:55" x14ac:dyDescent="0.2">
      <c r="A6" s="45" t="s">
        <v>26</v>
      </c>
      <c r="B6" s="45" t="s">
        <v>27</v>
      </c>
      <c r="C6" s="45" t="str">
        <f>VLOOKUP(A6,'[1]S&amp;P 500 Wikipedia'!A:D,3,FALSE)</f>
        <v>Health Care</v>
      </c>
      <c r="D6" s="45">
        <v>61199</v>
      </c>
      <c r="E6" s="45" t="s">
        <v>16</v>
      </c>
      <c r="F6" s="45">
        <v>2018</v>
      </c>
      <c r="G6" s="45" t="s">
        <v>17</v>
      </c>
      <c r="H6" s="46">
        <v>43465</v>
      </c>
      <c r="I6" s="46">
        <v>43523</v>
      </c>
      <c r="J6" s="46">
        <v>43588</v>
      </c>
      <c r="K6" s="45">
        <v>1494000000</v>
      </c>
      <c r="L6" s="45">
        <v>1501000000</v>
      </c>
      <c r="M6" s="45" t="s">
        <v>1893</v>
      </c>
      <c r="N6" s="20">
        <f>'Balance Sheet Annual'!AH6/'Balance Sheet Annual'!BR6</f>
        <v>1.2753440298059011</v>
      </c>
      <c r="O6" s="21">
        <f>('Balance Sheet Annual'!AH6-'Balance Sheet Annual'!U6)/'Balance Sheet Annual'!BR6</f>
        <v>1.1788954990685656</v>
      </c>
      <c r="P6" s="21">
        <f>'Balance Sheet Annual'!N6/'Balance Sheet Annual'!BR6</f>
        <v>0.58824589868397337</v>
      </c>
      <c r="Q6" s="21">
        <f>'Balance Sheet Annual'!CH6/'Balance Sheet Annual'!CS6</f>
        <v>12.887777123798312</v>
      </c>
      <c r="R6" s="21">
        <f>('Balance Sheet Annual'!BH6+'Balance Sheet Annual'!BS6)/'Balance Sheet Annual'!BB6</f>
        <v>0.52790099737236174</v>
      </c>
      <c r="S6" s="21">
        <f>('Balance Sheet Annual'!BH6/'Balance Sheet Annual'!BB6)</f>
        <v>9.0625264882886442E-2</v>
      </c>
      <c r="T6" s="21">
        <f>'Balance Sheet Annual'!BS6/'Balance Sheet Annual'!BB6</f>
        <v>0.43727573248947532</v>
      </c>
      <c r="U6" s="21">
        <f>('Balance Sheet Annual'!BH6+'Balance Sheet Annual'!BS6)/'Balance Sheet Annual'!CS6</f>
        <v>7.3313713949381993</v>
      </c>
      <c r="V6" s="21">
        <f>('Balance Sheet Annual'!BH6/'Balance Sheet Annual'!CS6)</f>
        <v>1.258583480478713</v>
      </c>
      <c r="W6" s="21">
        <f>('Balance Sheet Annual'!BS6/'Balance Sheet Annual'!CS6)</f>
        <v>6.0727879144594858</v>
      </c>
      <c r="X6" s="22">
        <f>'Balance Sheet Annual'!AH6/'Balance Sheet Annual'!BB6</f>
        <v>0.29981917328285257</v>
      </c>
      <c r="Y6" s="22">
        <f>'Balance Sheet Annual'!CS6/('Balance Sheet Annual'!BB6-'Balance Sheet Annual'!AQ6-'Balance Sheet Annual'!AR6-'Balance Sheet Annual'!AS6)</f>
        <v>0.18573719116682458</v>
      </c>
      <c r="Z6" s="22">
        <f>'Balance Sheet Annual'!BA6/'Balance Sheet Annual'!BB6</f>
        <v>0.70018082671714743</v>
      </c>
      <c r="AA6" s="22">
        <f>'Balance Sheet Annual'!AR6/'Balance Sheet Annual'!BB6</f>
        <v>0.22299607266973695</v>
      </c>
      <c r="AB6" s="23">
        <f>'Balance Sheet Annual'!CS6/'Balance Sheet Annual'!CT6</f>
        <v>7.2005763851609075E-2</v>
      </c>
      <c r="AC6" s="24">
        <f>'Income Statement Annual'!V6/'Income Statement Annual'!N6</f>
        <v>0.75049617238446276</v>
      </c>
      <c r="AD6" s="22">
        <f>('Income Statement Annual'!AF6-'Income Statement Annual'!AC6)/'Income Statement Annual'!N6</f>
        <v>0.3515381343918344</v>
      </c>
      <c r="AE6" s="22">
        <f>'Income Statement Annual'!AF6/'Income Statement Annual'!N6</f>
        <v>0.3515381343918344</v>
      </c>
      <c r="AF6" s="22">
        <f>'Income Statement Annual'!BS6/'Income Statement Annual'!N6</f>
        <v>0.18815565636518289</v>
      </c>
      <c r="AG6" s="22">
        <f>('Income Statement Annual'!AF6-'Income Statement Annual'!AC6)/('Income Statement Annual'!AH6*-1)</f>
        <v>9.8794820717131469</v>
      </c>
      <c r="AH6" s="23">
        <f>'Income Statement Annual'!AF6/('Income Statement Annual'!AH6*-1)</f>
        <v>9.8794820717131469</v>
      </c>
      <c r="AI6" s="24">
        <f>'Cash Flow Statement Annual'!BG6/'Cash Flow Statement Annual'!AB6</f>
        <v>-0.55341365461847392</v>
      </c>
      <c r="AJ6" s="22">
        <f>'Cash Flow Statement Annual'!AB6/'Balance Sheet Annual'!BR6</f>
        <v>0.59852172345411936</v>
      </c>
      <c r="AK6" s="22">
        <f>('Cash Flow Statement Annual'!AB6+'Cash Flow Statement Annual'!AV6)/('Balance Sheet Annual'!BH6+'Balance Sheet Annual'!BS6)</f>
        <v>0.15663134232498394</v>
      </c>
      <c r="AL6" s="23">
        <f>('Cash Flow Statement Annual'!AB6/('Balance Sheet Annual'!BH6+'Balance Sheet Annual'!BS6))</f>
        <v>0.26653821451509313</v>
      </c>
      <c r="AM6" s="24">
        <f>'Income Statement Annual'!BS6/'Balance Sheet Annual'!CS6</f>
        <v>1.0415930939768492</v>
      </c>
      <c r="AN6" s="22">
        <f>'Income Statement Annual'!N6/'Balance Sheet Annual'!CS6</f>
        <v>5.5358053757112025</v>
      </c>
      <c r="AO6" s="22">
        <f>'Income Statement Annual'!N6/'Balance Sheet Annual'!BB6</f>
        <v>0.39860989461192892</v>
      </c>
      <c r="AP6" s="22">
        <f>'Income Statement Annual'!N6/('Balance Sheet Annual'!AH6-'Balance Sheet Annual'!BR6)</f>
        <v>6.1580096027935403</v>
      </c>
      <c r="AQ6" s="22">
        <f>'Income Statement Annual'!BS6/'Balance Sheet Annual'!BB6</f>
        <v>7.5000706354363858E-2</v>
      </c>
      <c r="AR6" s="22">
        <f>'Cash Flow Statement Annual'!AB6/'Income Statement Annual'!N6</f>
        <v>0.35299121066061812</v>
      </c>
      <c r="AS6" s="22">
        <f>'Cash Flow Statement Annual'!BG6/'Income Statement Annual'!N6</f>
        <v>-0.19535015593989227</v>
      </c>
      <c r="AT6" s="22">
        <f>'Cash Flow Statement Annual'!AB6/'Balance Sheet Annual'!BB6</f>
        <v>0.14070578928036617</v>
      </c>
      <c r="AU6" s="22">
        <f>('Cash Flow Statement Annual'!AB6+'Cash Flow Statement Annual'!AU6)/'Balance Sheet Annual'!BR6</f>
        <v>0.58205636680487949</v>
      </c>
      <c r="AV6" s="22">
        <f>('Cash Flow Statement Annual'!AB6+'Cash Flow Statement Annual'!AU6)/('Balance Sheet Annual'!BH6+'Balance Sheet Annual'!BS6)</f>
        <v>0.25920573752943693</v>
      </c>
      <c r="AW6" s="22">
        <f>'Cash Flow Statement Annual'!AB6/'Balance Sheet Annual'!BS6</f>
        <v>0.32177817982101897</v>
      </c>
      <c r="AX6" s="22">
        <f>('Cash Flow Statement Annual'!AB6+'Cash Flow Statement Annual'!AU6)/'Balance Sheet Annual'!BS6</f>
        <v>0.31292604917132427</v>
      </c>
      <c r="AY6" s="22">
        <f>('Balance Sheet Annual'!BH6+'Balance Sheet Annual'!BS6)/('Income Statement Annual'!AF6-'Income Statement Annual'!AC6)</f>
        <v>3.7673152535537855</v>
      </c>
      <c r="AZ6" s="22">
        <f>(('Balance Sheet Annual'!BH6+'Balance Sheet Annual'!BS6)-'Balance Sheet Annual'!N6)/('Income Statement Annual'!AF6-'Income Statement Annual'!AC6)</f>
        <v>2.7804214134489365</v>
      </c>
      <c r="BA6" s="22">
        <f>('Cash Flow Statement Annual'!AB6+'Cash Flow Statement Annual'!AU6)/'Income Statement Annual'!BS6</f>
        <v>1.824449048785082</v>
      </c>
      <c r="BB6" s="22">
        <f>'Income Statement Annual'!AF6/('Balance Sheet Annual'!BH6+'Balance Sheet Annual'!BS6)</f>
        <v>0.26544101905373579</v>
      </c>
      <c r="BC6" s="23">
        <f>'Income Statement Annual'!AF6/('Balance Sheet Annual'!BB6-'Balance Sheet Annual'!BR6)</f>
        <v>0.18319327731092436</v>
      </c>
    </row>
    <row r="7" spans="1:55" x14ac:dyDescent="0.2">
      <c r="A7" s="45" t="s">
        <v>115</v>
      </c>
      <c r="B7" s="45" t="s">
        <v>116</v>
      </c>
      <c r="C7" s="45" t="str">
        <f>VLOOKUP(A7,'[1]S&amp;P 500 Wikipedia'!A:D,3,FALSE)</f>
        <v>Health Care</v>
      </c>
      <c r="D7" s="45">
        <v>187024</v>
      </c>
      <c r="E7" s="45" t="s">
        <v>16</v>
      </c>
      <c r="F7" s="45">
        <v>2018</v>
      </c>
      <c r="G7" s="45" t="s">
        <v>17</v>
      </c>
      <c r="H7" s="46">
        <v>43373</v>
      </c>
      <c r="I7" s="46">
        <v>43424</v>
      </c>
      <c r="J7" s="46">
        <v>43424</v>
      </c>
      <c r="K7" s="45">
        <v>215396000</v>
      </c>
      <c r="L7" s="45">
        <v>217459000</v>
      </c>
      <c r="M7" s="45" t="s">
        <v>1605</v>
      </c>
      <c r="N7" s="20">
        <f>'Balance Sheet Annual'!AH7/'Balance Sheet Annual'!BR7</f>
        <v>0.90622527678534304</v>
      </c>
      <c r="O7" s="21">
        <f>('Balance Sheet Annual'!AH7-'Balance Sheet Annual'!U7)/'Balance Sheet Annual'!BR7</f>
        <v>0.47884972741423582</v>
      </c>
      <c r="P7" s="21">
        <f>'Balance Sheet Annual'!N7/'Balance Sheet Annual'!BR7</f>
        <v>9.0800955248056675E-2</v>
      </c>
      <c r="Q7" s="21">
        <f>'Balance Sheet Annual'!CH7/'Balance Sheet Annual'!CS7</f>
        <v>16.106871963190393</v>
      </c>
      <c r="R7" s="21">
        <f>('Balance Sheet Annual'!BH7+'Balance Sheet Annual'!BS7)/'Balance Sheet Annual'!BB7</f>
        <v>0.10741985255038231</v>
      </c>
      <c r="S7" s="21">
        <f>('Balance Sheet Annual'!BH7/'Balance Sheet Annual'!BB7)</f>
        <v>3.4321097210451666E-4</v>
      </c>
      <c r="T7" s="21">
        <f>'Balance Sheet Annual'!BS7/'Balance Sheet Annual'!BB7</f>
        <v>0.10707664157827779</v>
      </c>
      <c r="U7" s="21">
        <f>('Balance Sheet Annual'!BH7+'Balance Sheet Annual'!BS7)/'Balance Sheet Annual'!CS7</f>
        <v>1.8376176638841808</v>
      </c>
      <c r="V7" s="21">
        <f>('Balance Sheet Annual'!BH7/'Balance Sheet Annual'!CS7)</f>
        <v>5.8712661561540758E-3</v>
      </c>
      <c r="W7" s="21">
        <f>('Balance Sheet Annual'!BS7/'Balance Sheet Annual'!CS7)</f>
        <v>1.8317463977280268</v>
      </c>
      <c r="X7" s="22">
        <f>'Balance Sheet Annual'!AH7/'Balance Sheet Annual'!BB7</f>
        <v>0.68815764995765427</v>
      </c>
      <c r="Y7" s="22">
        <f>'Balance Sheet Annual'!CS7/('Balance Sheet Annual'!BB7-'Balance Sheet Annual'!AQ7-'Balance Sheet Annual'!AR7-'Balance Sheet Annual'!AS7)</f>
        <v>7.8084200754433578E-2</v>
      </c>
      <c r="Z7" s="22">
        <f>'Balance Sheet Annual'!BA7/'Balance Sheet Annual'!BB7</f>
        <v>0.31184235004234567</v>
      </c>
      <c r="AA7" s="22">
        <f>'Balance Sheet Annual'!AR7/'Balance Sheet Annual'!BB7</f>
        <v>0.17114623856801089</v>
      </c>
      <c r="AB7" s="23">
        <f>'Balance Sheet Annual'!CS7/'Balance Sheet Annual'!CT7</f>
        <v>5.8456040481962096E-2</v>
      </c>
      <c r="AC7" s="24">
        <f>'Income Statement Annual'!V7/'Income Statement Annual'!N7</f>
        <v>2.9684493026171446E-2</v>
      </c>
      <c r="AD7" s="22">
        <f>('Income Statement Annual'!AF7-'Income Statement Annual'!AC7)/'Income Statement Annual'!N7</f>
        <v>1.5784307579794182E-2</v>
      </c>
      <c r="AE7" s="22">
        <f>'Income Statement Annual'!AF7/'Income Statement Annual'!N7</f>
        <v>1.3188038708666354E-2</v>
      </c>
      <c r="AF7" s="22">
        <f>'Income Statement Annual'!BS7/'Income Statement Annual'!N7</f>
        <v>2.3800083581465808E-3</v>
      </c>
      <c r="AG7" s="22">
        <f>('Income Statement Annual'!AF7-'Income Statement Annual'!AC7)/('Income Statement Annual'!AH7*-1)</f>
        <v>16.649598787753554</v>
      </c>
      <c r="AH7" s="23">
        <f>'Income Statement Annual'!AF7/('Income Statement Annual'!AH7*-1)</f>
        <v>13.911003202810207</v>
      </c>
      <c r="AI7" s="24">
        <f>'Cash Flow Statement Annual'!BG7/'Cash Flow Statement Annual'!AB7</f>
        <v>-0.87280156475004289</v>
      </c>
      <c r="AJ7" s="22">
        <f>'Cash Flow Statement Annual'!AB7/'Balance Sheet Annual'!BR7</f>
        <v>5.6086536867828204E-2</v>
      </c>
      <c r="AK7" s="22">
        <f>('Cash Flow Statement Annual'!AB7+'Cash Flow Statement Annual'!AV7)/('Balance Sheet Annual'!BH7+'Balance Sheet Annual'!BS7)</f>
        <v>0.3120623983509459</v>
      </c>
      <c r="AL7" s="23">
        <f>('Cash Flow Statement Annual'!AB7/('Balance Sheet Annual'!BH7+'Balance Sheet Annual'!BS7))</f>
        <v>0.39648416185824353</v>
      </c>
      <c r="AM7" s="24">
        <f>'Income Statement Annual'!BS7/'Balance Sheet Annual'!CS7</f>
        <v>0.17655165198083181</v>
      </c>
      <c r="AN7" s="22">
        <f>'Income Statement Annual'!N7/'Balance Sheet Annual'!CS7</f>
        <v>74.181105867342609</v>
      </c>
      <c r="AO7" s="22">
        <f>'Income Statement Annual'!N7/'Balance Sheet Annual'!BB7</f>
        <v>4.3363337275780962</v>
      </c>
      <c r="AP7" s="22">
        <f>'Income Statement Annual'!N7/('Balance Sheet Annual'!AH7-'Balance Sheet Annual'!BR7)</f>
        <v>-60.895491052008339</v>
      </c>
      <c r="AQ7" s="22">
        <f>'Income Statement Annual'!BS7/'Balance Sheet Annual'!BB7</f>
        <v>1.0320510515348788E-2</v>
      </c>
      <c r="AR7" s="22">
        <f>'Cash Flow Statement Annual'!AB7/'Income Statement Annual'!N7</f>
        <v>9.8217233453481694E-3</v>
      </c>
      <c r="AS7" s="22">
        <f>'Cash Flow Statement Annual'!BG7/'Income Statement Annual'!N7</f>
        <v>-8.572415504361908E-3</v>
      </c>
      <c r="AT7" s="22">
        <f>'Cash Flow Statement Annual'!AB7/'Balance Sheet Annual'!BB7</f>
        <v>4.2590270205374432E-2</v>
      </c>
      <c r="AU7" s="22">
        <f>('Cash Flow Statement Annual'!AB7+'Cash Flow Statement Annual'!AU7)/'Balance Sheet Annual'!BR7</f>
        <v>3.7515504882604758E-2</v>
      </c>
      <c r="AV7" s="22">
        <f>('Cash Flow Statement Annual'!AB7+'Cash Flow Statement Annual'!AU7)/('Balance Sheet Annual'!BH7+'Balance Sheet Annual'!BS7)</f>
        <v>0.26520274455740983</v>
      </c>
      <c r="AW7" s="22">
        <f>'Cash Flow Statement Annual'!AB7/'Balance Sheet Annual'!BS7</f>
        <v>0.39775500592478941</v>
      </c>
      <c r="AX7" s="22">
        <f>('Cash Flow Statement Annual'!AB7+'Cash Flow Statement Annual'!AU7)/'Balance Sheet Annual'!BS7</f>
        <v>0.26605279448821373</v>
      </c>
      <c r="AY7" s="22">
        <f>('Balance Sheet Annual'!BH7+'Balance Sheet Annual'!BS7)/('Income Statement Annual'!AF7-'Income Statement Annual'!AC7)</f>
        <v>1.5694096485625117</v>
      </c>
      <c r="AZ7" s="22">
        <f>(('Balance Sheet Annual'!BH7+'Balance Sheet Annual'!BS7)-'Balance Sheet Annual'!N7)/('Income Statement Annual'!AF7-'Income Statement Annual'!AC7)</f>
        <v>0.56202818714650238</v>
      </c>
      <c r="BA7" s="22">
        <f>('Cash Flow Statement Annual'!AB7+'Cash Flow Statement Annual'!AU7)/'Income Statement Annual'!BS7</f>
        <v>2.7603324151403079</v>
      </c>
      <c r="BB7" s="22">
        <f>'Income Statement Annual'!AF7/('Balance Sheet Annual'!BH7+'Balance Sheet Annual'!BS7)</f>
        <v>0.5323758662410476</v>
      </c>
      <c r="BC7" s="23">
        <f>'Income Statement Annual'!AF7/('Balance Sheet Annual'!BB7-'Balance Sheet Annual'!BR7)</f>
        <v>0.2376555089514909</v>
      </c>
    </row>
    <row r="8" spans="1:55" x14ac:dyDescent="0.2">
      <c r="A8" s="45" t="s">
        <v>29</v>
      </c>
      <c r="B8" s="45" t="s">
        <v>30</v>
      </c>
      <c r="C8" s="45" t="str">
        <f>VLOOKUP(A8,'[1]S&amp;P 500 Wikipedia'!A:D,3,FALSE)</f>
        <v>Health Care</v>
      </c>
      <c r="D8" s="45">
        <v>445587</v>
      </c>
      <c r="E8" s="45" t="s">
        <v>16</v>
      </c>
      <c r="F8" s="45">
        <v>2018</v>
      </c>
      <c r="G8" s="45" t="s">
        <v>17</v>
      </c>
      <c r="H8" s="46">
        <v>43555</v>
      </c>
      <c r="I8" s="46">
        <v>43608</v>
      </c>
      <c r="J8" s="46">
        <v>43769</v>
      </c>
      <c r="K8" s="45">
        <v>45091000</v>
      </c>
      <c r="L8" s="45">
        <v>46146000</v>
      </c>
      <c r="M8" s="45" t="s">
        <v>1894</v>
      </c>
      <c r="N8" s="20">
        <f>'Balance Sheet Annual'!AH8/'Balance Sheet Annual'!BR8</f>
        <v>5.8367894003448191</v>
      </c>
      <c r="O8" s="21">
        <f>('Balance Sheet Annual'!AH8-'Balance Sheet Annual'!U8)/'Balance Sheet Annual'!BR8</f>
        <v>5.243936137549893</v>
      </c>
      <c r="P8" s="21">
        <f>'Balance Sheet Annual'!N8/'Balance Sheet Annual'!BR8</f>
        <v>4.2777567842044357</v>
      </c>
      <c r="Q8" s="21">
        <f>'Balance Sheet Annual'!CH8/'Balance Sheet Annual'!CS8</f>
        <v>0.14046066561860066</v>
      </c>
      <c r="R8" s="21">
        <f>('Balance Sheet Annual'!BH8+'Balance Sheet Annual'!BS8)/'Balance Sheet Annual'!BB8</f>
        <v>0</v>
      </c>
      <c r="S8" s="21">
        <f>('Balance Sheet Annual'!BH8/'Balance Sheet Annual'!BB8)</f>
        <v>0</v>
      </c>
      <c r="T8" s="21">
        <f>'Balance Sheet Annual'!BS8/'Balance Sheet Annual'!BB8</f>
        <v>0</v>
      </c>
      <c r="U8" s="21">
        <f>('Balance Sheet Annual'!BH8+'Balance Sheet Annual'!BS8)/'Balance Sheet Annual'!CS8</f>
        <v>0</v>
      </c>
      <c r="V8" s="21">
        <f>('Balance Sheet Annual'!BH8/'Balance Sheet Annual'!CS8)</f>
        <v>0</v>
      </c>
      <c r="W8" s="21">
        <f>('Balance Sheet Annual'!BS8/'Balance Sheet Annual'!CS8)</f>
        <v>0</v>
      </c>
      <c r="X8" s="22">
        <f>'Balance Sheet Annual'!AH8/'Balance Sheet Annual'!BB8</f>
        <v>0.62854363376251787</v>
      </c>
      <c r="Y8" s="22">
        <f>'Balance Sheet Annual'!CS8/('Balance Sheet Annual'!BB8-'Balance Sheet Annual'!AQ8-'Balance Sheet Annual'!AR8-'Balance Sheet Annual'!AS8)</f>
        <v>0.93958264632860133</v>
      </c>
      <c r="Z8" s="22">
        <f>'Balance Sheet Annual'!BA8/'Balance Sheet Annual'!BB8</f>
        <v>0.37145636623748213</v>
      </c>
      <c r="AA8" s="22">
        <f>'Balance Sheet Annual'!AR8/'Balance Sheet Annual'!BB8</f>
        <v>4.5535526943252268E-2</v>
      </c>
      <c r="AB8" s="23">
        <f>'Balance Sheet Annual'!CS8/'Balance Sheet Annual'!CT8</f>
        <v>0.87683865840089015</v>
      </c>
      <c r="AC8" s="24">
        <f>'Income Statement Annual'!V8/'Income Statement Annual'!N8</f>
        <v>0.83396856247336837</v>
      </c>
      <c r="AD8" s="22">
        <f>('Income Statement Annual'!AF8-'Income Statement Annual'!AC8)/'Income Statement Annual'!N8</f>
        <v>0.26465223520376457</v>
      </c>
      <c r="AE8" s="22">
        <f>'Income Statement Annual'!AF8/'Income Statement Annual'!N8</f>
        <v>0.26465223520376457</v>
      </c>
      <c r="AF8" s="22">
        <f>'Income Statement Annual'!BS8/'Income Statement Annual'!N8</f>
        <v>0.18891821291488492</v>
      </c>
      <c r="AG8" s="22" t="e">
        <f>('Income Statement Annual'!AF8-'Income Statement Annual'!AC8)/('Income Statement Annual'!AH8*-1)</f>
        <v>#DIV/0!</v>
      </c>
      <c r="AH8" s="23" t="e">
        <f>'Income Statement Annual'!AF8/('Income Statement Annual'!AH8*-1)</f>
        <v>#DIV/0!</v>
      </c>
      <c r="AI8" s="24">
        <f>'Cash Flow Statement Annual'!BG8/'Cash Flow Statement Annual'!AB8</f>
        <v>-4.7453595504450885E-2</v>
      </c>
      <c r="AJ8" s="22">
        <f>'Cash Flow Statement Annual'!AB8/'Balance Sheet Annual'!BR8</f>
        <v>2.2737535721877142</v>
      </c>
      <c r="AK8" s="22" t="e">
        <f>('Cash Flow Statement Annual'!AB8+'Cash Flow Statement Annual'!AV8)/('Balance Sheet Annual'!BH8+'Balance Sheet Annual'!BS8)</f>
        <v>#DIV/0!</v>
      </c>
      <c r="AL8" s="23" t="e">
        <f>('Cash Flow Statement Annual'!AB8/('Balance Sheet Annual'!BH8+'Balance Sheet Annual'!BS8))</f>
        <v>#DIV/0!</v>
      </c>
      <c r="AM8" s="24">
        <f>'Income Statement Annual'!BS8/'Balance Sheet Annual'!CS8</f>
        <v>0.16267744124932562</v>
      </c>
      <c r="AN8" s="22">
        <f>'Income Statement Annual'!N8/'Balance Sheet Annual'!CS8</f>
        <v>0.86109983118789191</v>
      </c>
      <c r="AO8" s="22">
        <f>'Income Statement Annual'!N8/'Balance Sheet Annual'!BB8</f>
        <v>0.75504562072802417</v>
      </c>
      <c r="AP8" s="22">
        <f>'Income Statement Annual'!N8/('Balance Sheet Annual'!AH8-'Balance Sheet Annual'!BR8)</f>
        <v>1.4496214497947943</v>
      </c>
      <c r="AQ8" s="22">
        <f>'Income Statement Annual'!BS8/'Balance Sheet Annual'!BB8</f>
        <v>0.14264186933714831</v>
      </c>
      <c r="AR8" s="22">
        <f>'Cash Flow Statement Annual'!AB8/'Income Statement Annual'!N8</f>
        <v>0.32428854617018305</v>
      </c>
      <c r="AS8" s="22">
        <f>'Cash Flow Statement Annual'!BG8/'Income Statement Annual'!N8</f>
        <v>-1.538865749668631E-2</v>
      </c>
      <c r="AT8" s="22">
        <f>'Cash Flow Statement Annual'!AB8/'Balance Sheet Annual'!BB8</f>
        <v>0.24485264663805437</v>
      </c>
      <c r="AU8" s="22">
        <f>('Cash Flow Statement Annual'!AB8+'Cash Flow Statement Annual'!AU8)/'Balance Sheet Annual'!BR8</f>
        <v>0.13915590089983704</v>
      </c>
      <c r="AV8" s="22" t="e">
        <f>('Cash Flow Statement Annual'!AB8+'Cash Flow Statement Annual'!AU8)/('Balance Sheet Annual'!BH8+'Balance Sheet Annual'!BS8)</f>
        <v>#DIV/0!</v>
      </c>
      <c r="AW8" s="22" t="e">
        <f>'Cash Flow Statement Annual'!AB8/'Balance Sheet Annual'!BS8</f>
        <v>#DIV/0!</v>
      </c>
      <c r="AX8" s="22" t="e">
        <f>('Cash Flow Statement Annual'!AB8+'Cash Flow Statement Annual'!AU8)/'Balance Sheet Annual'!BS8</f>
        <v>#DIV/0!</v>
      </c>
      <c r="AY8" s="22">
        <f>('Balance Sheet Annual'!BH8+'Balance Sheet Annual'!BS8)/('Income Statement Annual'!AF8-'Income Statement Annual'!AC8)</f>
        <v>0</v>
      </c>
      <c r="AZ8" s="22">
        <f>(('Balance Sheet Annual'!BH8+'Balance Sheet Annual'!BS8)-'Balance Sheet Annual'!N8)/('Income Statement Annual'!AF8-'Income Statement Annual'!AC8)</f>
        <v>-2.3053068341638188</v>
      </c>
      <c r="BA8" s="22">
        <f>('Cash Flow Statement Annual'!AB8+'Cash Flow Statement Annual'!AU8)/'Income Statement Annual'!BS8</f>
        <v>0.10505482749398234</v>
      </c>
      <c r="BB8" s="22" t="e">
        <f>'Income Statement Annual'!AF8/('Balance Sheet Annual'!BH8+'Balance Sheet Annual'!BS8)</f>
        <v>#DIV/0!</v>
      </c>
      <c r="BC8" s="23">
        <f>'Income Statement Annual'!AF8/('Balance Sheet Annual'!BB8-'Balance Sheet Annual'!BR8)</f>
        <v>0.22393981413524147</v>
      </c>
    </row>
    <row r="9" spans="1:55" x14ac:dyDescent="0.2">
      <c r="A9" s="45" t="s">
        <v>22</v>
      </c>
      <c r="B9" s="45" t="s">
        <v>23</v>
      </c>
      <c r="C9" s="45" t="str">
        <f>VLOOKUP(A9,'[1]S&amp;P 500 Wikipedia'!A:D,3,FALSE)</f>
        <v>Health Care</v>
      </c>
      <c r="D9" s="45">
        <v>63877</v>
      </c>
      <c r="E9" s="45" t="s">
        <v>16</v>
      </c>
      <c r="F9" s="45">
        <v>2018</v>
      </c>
      <c r="G9" s="45" t="s">
        <v>17</v>
      </c>
      <c r="H9" s="46">
        <v>43465</v>
      </c>
      <c r="I9" s="46">
        <v>43518</v>
      </c>
      <c r="J9" s="46">
        <v>43518</v>
      </c>
      <c r="K9" s="45">
        <v>1761167000</v>
      </c>
      <c r="L9" s="45">
        <v>1774092000</v>
      </c>
      <c r="M9" s="45" t="s">
        <v>1606</v>
      </c>
      <c r="N9" s="20">
        <f>'Balance Sheet Annual'!AH9/'Balance Sheet Annual'!BR9</f>
        <v>2.2606597845601435</v>
      </c>
      <c r="O9" s="21">
        <f>('Balance Sheet Annual'!AH9-'Balance Sheet Annual'!U9)/'Balance Sheet Annual'!BR9</f>
        <v>1.8565978456014363</v>
      </c>
      <c r="P9" s="21">
        <f>'Balance Sheet Annual'!N9/'Balance Sheet Annual'!BR9</f>
        <v>1.0783213644524237</v>
      </c>
      <c r="Q9" s="21">
        <f>'Balance Sheet Annual'!CH9/'Balance Sheet Annual'!CS9</f>
        <v>1.4519261688854588</v>
      </c>
      <c r="R9" s="21">
        <f>('Balance Sheet Annual'!BH9+'Balance Sheet Annual'!BS9)/'Balance Sheet Annual'!BB9</f>
        <v>0.36621639344262297</v>
      </c>
      <c r="S9" s="21">
        <f>('Balance Sheet Annual'!BH9/'Balance Sheet Annual'!BB9)</f>
        <v>9.3639344262295074E-3</v>
      </c>
      <c r="T9" s="21">
        <f>'Balance Sheet Annual'!BS9/'Balance Sheet Annual'!BB9</f>
        <v>0.35685245901639345</v>
      </c>
      <c r="U9" s="21">
        <f>('Balance Sheet Annual'!BH9+'Balance Sheet Annual'!BS9)/'Balance Sheet Annual'!CS9</f>
        <v>0.89793555855682039</v>
      </c>
      <c r="V9" s="21">
        <f>('Balance Sheet Annual'!BH9/'Balance Sheet Annual'!CS9)</f>
        <v>2.2959675863399576E-2</v>
      </c>
      <c r="W9" s="21">
        <f>('Balance Sheet Annual'!BS9/'Balance Sheet Annual'!CS9)</f>
        <v>0.87497588269342075</v>
      </c>
      <c r="X9" s="22">
        <f>'Balance Sheet Annual'!AH9/'Balance Sheet Annual'!BB9</f>
        <v>0.26422295081967212</v>
      </c>
      <c r="Y9" s="22">
        <f>'Balance Sheet Annual'!CS9/('Balance Sheet Annual'!BB9-'Balance Sheet Annual'!AQ9-'Balance Sheet Annual'!AR9-'Balance Sheet Annual'!AS9)</f>
        <v>1.0110869070455506</v>
      </c>
      <c r="Z9" s="22">
        <f>'Balance Sheet Annual'!BA9/'Balance Sheet Annual'!BB9</f>
        <v>0.73577704918032782</v>
      </c>
      <c r="AA9" s="22">
        <f>'Balance Sheet Annual'!AR9/'Balance Sheet Annual'!BB9</f>
        <v>0.31501639344262294</v>
      </c>
      <c r="AB9" s="23">
        <f>'Balance Sheet Annual'!CS9/'Balance Sheet Annual'!CT9</f>
        <v>0.40784262295081969</v>
      </c>
      <c r="AC9" s="24">
        <f>'Income Statement Annual'!V9/'Income Statement Annual'!N9</f>
        <v>0.54958013873676526</v>
      </c>
      <c r="AD9" s="22">
        <f>('Income Statement Annual'!AF9-'Income Statement Annual'!AC9)/'Income Statement Annual'!N9</f>
        <v>0.13512230741146403</v>
      </c>
      <c r="AE9" s="22">
        <f>'Income Statement Annual'!AF9/'Income Statement Annual'!N9</f>
        <v>6.301569916027748E-2</v>
      </c>
      <c r="AF9" s="22">
        <f>'Income Statement Annual'!BS9/'Income Statement Annual'!N9</f>
        <v>1.7415115005476451E-2</v>
      </c>
      <c r="AG9" s="22">
        <f>('Income Statement Annual'!AF9-'Income Statement Annual'!AC9)/('Income Statement Annual'!AH9*-1)</f>
        <v>4.7448717948717949</v>
      </c>
      <c r="AH9" s="23">
        <f>'Income Statement Annual'!AF9/('Income Statement Annual'!AH9*-1)</f>
        <v>2.212820512820513</v>
      </c>
      <c r="AI9" s="24">
        <f>'Cash Flow Statement Annual'!BG9/'Cash Flow Statement Annual'!AB9</f>
        <v>-0.94811490125673248</v>
      </c>
      <c r="AJ9" s="22">
        <f>'Cash Flow Statement Annual'!AB9/'Balance Sheet Annual'!BR9</f>
        <v>0.625</v>
      </c>
      <c r="AK9" s="22">
        <f>('Cash Flow Statement Annual'!AB9+'Cash Flow Statement Annual'!AV9)/('Balance Sheet Annual'!BH9+'Balance Sheet Annual'!BS9)</f>
        <v>0.13325454805901732</v>
      </c>
      <c r="AL9" s="23">
        <f>('Cash Flow Statement Annual'!AB9/('Balance Sheet Annual'!BH9+'Balance Sheet Annual'!BS9))</f>
        <v>0.19946998997278326</v>
      </c>
      <c r="AM9" s="24">
        <f>'Income Statement Annual'!BS9/'Balance Sheet Annual'!CS9</f>
        <v>1.5338606984371986E-2</v>
      </c>
      <c r="AN9" s="22">
        <f>'Income Statement Annual'!N9/'Balance Sheet Annual'!CS9</f>
        <v>0.88076403627242905</v>
      </c>
      <c r="AO9" s="22">
        <f>'Income Statement Annual'!N9/'Balance Sheet Annual'!BB9</f>
        <v>0.35921311475409834</v>
      </c>
      <c r="AP9" s="22">
        <f>'Income Statement Annual'!N9/('Balance Sheet Annual'!AH9-'Balance Sheet Annual'!BR9)</f>
        <v>2.4379172229639519</v>
      </c>
      <c r="AQ9" s="22">
        <f>'Income Statement Annual'!BS9/'Balance Sheet Annual'!BB9</f>
        <v>6.2557377049180327E-3</v>
      </c>
      <c r="AR9" s="22">
        <f>'Cash Flow Statement Annual'!AB9/'Income Statement Annual'!N9</f>
        <v>0.20335889010587807</v>
      </c>
      <c r="AS9" s="22">
        <f>'Cash Flow Statement Annual'!BG9/'Income Statement Annual'!N9</f>
        <v>-0.19280759401241329</v>
      </c>
      <c r="AT9" s="22">
        <f>'Cash Flow Statement Annual'!AB9/'Balance Sheet Annual'!BB9</f>
        <v>7.3049180327868848E-2</v>
      </c>
      <c r="AU9" s="22">
        <f>('Cash Flow Statement Annual'!AB9+'Cash Flow Statement Annual'!AU9)/'Balance Sheet Annual'!BR9</f>
        <v>-0.45421903052064633</v>
      </c>
      <c r="AV9" s="22">
        <f>('Cash Flow Statement Annual'!AB9+'Cash Flow Statement Annual'!AU9)/('Balance Sheet Annual'!BH9+'Balance Sheet Annual'!BS9)</f>
        <v>-0.14496490474144105</v>
      </c>
      <c r="AW9" s="22">
        <f>'Cash Flow Statement Annual'!AB9/'Balance Sheet Annual'!BS9</f>
        <v>0.20470415288496877</v>
      </c>
      <c r="AX9" s="22">
        <f>('Cash Flow Statement Annual'!AB9+'Cash Flow Statement Annual'!AU9)/'Balance Sheet Annual'!BS9</f>
        <v>-0.14876883498713708</v>
      </c>
      <c r="AY9" s="22">
        <f>('Balance Sheet Annual'!BH9+'Balance Sheet Annual'!BS9)/('Income Statement Annual'!AF9-'Income Statement Annual'!AC9)</f>
        <v>7.5449878411240201</v>
      </c>
      <c r="AZ9" s="22">
        <f>(('Balance Sheet Annual'!BH9+'Balance Sheet Annual'!BS9)-'Balance Sheet Annual'!N9)/('Income Statement Annual'!AF9-'Income Statement Annual'!AC9)</f>
        <v>4.9483923263982703</v>
      </c>
      <c r="BA9" s="22">
        <f>('Cash Flow Statement Annual'!AB9+'Cash Flow Statement Annual'!AU9)/'Income Statement Annual'!BS9</f>
        <v>-8.4863731656184491</v>
      </c>
      <c r="BB9" s="22">
        <f>'Income Statement Annual'!AF9/('Balance Sheet Annual'!BH9+'Balance Sheet Annual'!BS9)</f>
        <v>6.1810628849734997E-2</v>
      </c>
      <c r="BC9" s="23">
        <f>'Income Statement Annual'!AF9/('Balance Sheet Annual'!BB9-'Balance Sheet Annual'!BR9)</f>
        <v>2.5631886898927796E-2</v>
      </c>
    </row>
    <row r="10" spans="1:55" x14ac:dyDescent="0.2">
      <c r="A10" s="45" t="s">
        <v>32</v>
      </c>
      <c r="B10" s="45" t="s">
        <v>33</v>
      </c>
      <c r="C10" s="45" t="str">
        <f>VLOOKUP(A10,'[1]S&amp;P 500 Wikipedia'!A:D,3,FALSE)</f>
        <v>Information Technology</v>
      </c>
      <c r="D10" s="45">
        <v>61372</v>
      </c>
      <c r="E10" s="45" t="s">
        <v>16</v>
      </c>
      <c r="F10" s="45">
        <v>2018</v>
      </c>
      <c r="G10" s="45" t="s">
        <v>17</v>
      </c>
      <c r="H10" s="46">
        <v>43343</v>
      </c>
      <c r="I10" s="46">
        <v>43397</v>
      </c>
      <c r="J10" s="46">
        <v>43397</v>
      </c>
      <c r="K10" s="45">
        <v>640899432</v>
      </c>
      <c r="L10" s="45">
        <v>653794361</v>
      </c>
      <c r="M10" s="54" t="s">
        <v>1607</v>
      </c>
      <c r="N10" s="20">
        <f>'Balance Sheet Annual'!AH10/'Balance Sheet Annual'!BR10</f>
        <v>1.2313665969787706</v>
      </c>
      <c r="O10" s="21">
        <f>('Balance Sheet Annual'!AH10-'Balance Sheet Annual'!U10)/'Balance Sheet Annual'!BR10</f>
        <v>1.2313665969787706</v>
      </c>
      <c r="P10" s="21">
        <f>'Balance Sheet Annual'!N10/'Balance Sheet Annual'!BR10</f>
        <v>0.42037395314200665</v>
      </c>
      <c r="Q10" s="21">
        <f>'Balance Sheet Annual'!CH10/'Balance Sheet Annual'!CS10</f>
        <v>1.3367067619616486</v>
      </c>
      <c r="R10" s="21">
        <f>('Balance Sheet Annual'!BH10+'Balance Sheet Annual'!BS10)/'Balance Sheet Annual'!BB10</f>
        <v>1.1048973794055414E-3</v>
      </c>
      <c r="S10" s="21">
        <f>('Balance Sheet Annual'!BH10/'Balance Sheet Annual'!BB10)</f>
        <v>1.2811873481978096E-4</v>
      </c>
      <c r="T10" s="21">
        <f>'Balance Sheet Annual'!BS10/'Balance Sheet Annual'!BB10</f>
        <v>9.767786445857604E-4</v>
      </c>
      <c r="U10" s="21">
        <f>('Balance Sheet Annual'!BH10+'Balance Sheet Annual'!BS10)/'Balance Sheet Annual'!CS10</f>
        <v>2.5818211777306338E-3</v>
      </c>
      <c r="V10" s="21">
        <f>('Balance Sheet Annual'!BH10/'Balance Sheet Annual'!CS10)</f>
        <v>2.9937591398735352E-4</v>
      </c>
      <c r="W10" s="21">
        <f>('Balance Sheet Annual'!BS10/'Balance Sheet Annual'!CS10)</f>
        <v>2.2824452637432804E-3</v>
      </c>
      <c r="X10" s="22">
        <f>'Balance Sheet Annual'!AH10/'Balance Sheet Annual'!BB10</f>
        <v>0.53315767507026257</v>
      </c>
      <c r="Y10" s="22">
        <f>'Balance Sheet Annual'!CS10/('Balance Sheet Annual'!BB10-'Balance Sheet Annual'!AQ10-'Balance Sheet Annual'!AR10-'Balance Sheet Annual'!AS10)</f>
        <v>0.54898539299251259</v>
      </c>
      <c r="Z10" s="22">
        <f>'Balance Sheet Annual'!BA10/'Balance Sheet Annual'!BB10</f>
        <v>0.46684232492973743</v>
      </c>
      <c r="AA10" s="22">
        <f>'Balance Sheet Annual'!AR10/'Balance Sheet Annual'!BB10</f>
        <v>0.22046611949198519</v>
      </c>
      <c r="AB10" s="23">
        <f>'Balance Sheet Annual'!CS10/'Balance Sheet Annual'!CT10</f>
        <v>0.42795271374167088</v>
      </c>
      <c r="AC10" s="24">
        <f>'Income Statement Annual'!V10/'Income Statement Annual'!N10</f>
        <v>0.30002308143525291</v>
      </c>
      <c r="AD10" s="22">
        <f>('Income Statement Annual'!AF10-'Income Statement Annual'!AC10)/'Income Statement Annual'!N10</f>
        <v>0.13987039689787251</v>
      </c>
      <c r="AE10" s="22">
        <f>'Income Statement Annual'!AF10/'Income Statement Annual'!N10</f>
        <v>0.13987039689787251</v>
      </c>
      <c r="AF10" s="22">
        <f>'Income Statement Annual'!BS10/'Income Statement Annual'!N10</f>
        <v>9.3706084822288996E-2</v>
      </c>
      <c r="AG10" s="22">
        <f>('Income Statement Annual'!AF10-'Income Statement Annual'!AC10)/('Income Statement Annual'!AH10*-1)</f>
        <v>-229.62277294038847</v>
      </c>
      <c r="AH10" s="23">
        <f>'Income Statement Annual'!AF10/('Income Statement Annual'!AH10*-1)</f>
        <v>-229.62277294038847</v>
      </c>
      <c r="AI10" s="24">
        <f>'Cash Flow Statement Annual'!BG10/'Cash Flow Statement Annual'!AB10</f>
        <v>-0.71590731542624142</v>
      </c>
      <c r="AJ10" s="22">
        <f>'Cash Flow Statement Annual'!AB10/'Balance Sheet Annual'!BR10</f>
        <v>0.50619887729165669</v>
      </c>
      <c r="AK10" s="22">
        <f>('Cash Flow Statement Annual'!AB10+'Cash Flow Statement Annual'!AV10)/('Balance Sheet Annual'!BH10+'Balance Sheet Annual'!BS10)</f>
        <v>135.83809333865179</v>
      </c>
      <c r="AL10" s="23">
        <f>('Cash Flow Statement Annual'!AB10/('Balance Sheet Annual'!BH10+'Balance Sheet Annual'!BS10))</f>
        <v>198.366134822497</v>
      </c>
      <c r="AM10" s="24">
        <f>'Income Statement Annual'!BS10/'Balance Sheet Annual'!CS10</f>
        <v>0.35479691458466356</v>
      </c>
      <c r="AN10" s="22">
        <f>'Income Statement Annual'!N10/'Balance Sheet Annual'!CS10</f>
        <v>3.7862740211324173</v>
      </c>
      <c r="AO10" s="22">
        <f>'Income Statement Annual'!N10/'Balance Sheet Annual'!BB10</f>
        <v>1.6203462423132065</v>
      </c>
      <c r="AP10" s="22">
        <f>'Income Statement Annual'!N10/('Balance Sheet Annual'!AH10-'Balance Sheet Annual'!BR10)</f>
        <v>16.174798175107018</v>
      </c>
      <c r="AQ10" s="22">
        <f>'Income Statement Annual'!BS10/'Balance Sheet Annual'!BB10</f>
        <v>0.15183630242367857</v>
      </c>
      <c r="AR10" s="22">
        <f>'Cash Flow Statement Annual'!AB10/'Income Statement Annual'!N10</f>
        <v>0.13526382004335696</v>
      </c>
      <c r="AS10" s="22">
        <f>'Cash Flow Statement Annual'!BG10/'Income Statement Annual'!N10</f>
        <v>-9.6836358281537915E-2</v>
      </c>
      <c r="AT10" s="22">
        <f>'Cash Flow Statement Annual'!AB10/'Balance Sheet Annual'!BB10</f>
        <v>0.21917422252818325</v>
      </c>
      <c r="AU10" s="22">
        <f>('Cash Flow Statement Annual'!AB10+'Cash Flow Statement Annual'!AU10)/'Balance Sheet Annual'!BR10</f>
        <v>0.27881537159113662</v>
      </c>
      <c r="AV10" s="22">
        <f>('Cash Flow Statement Annual'!AB10+'Cash Flow Statement Annual'!AU10)/('Balance Sheet Annual'!BH10+'Balance Sheet Annual'!BS10)</f>
        <v>109.26047068209014</v>
      </c>
      <c r="AW10" s="22">
        <f>'Cash Flow Statement Annual'!AB10/'Balance Sheet Annual'!BS10</f>
        <v>224.38474033298741</v>
      </c>
      <c r="AX10" s="22">
        <f>('Cash Flow Statement Annual'!AB10+'Cash Flow Statement Annual'!AU10)/'Balance Sheet Annual'!BS10</f>
        <v>123.59157153814917</v>
      </c>
      <c r="AY10" s="22">
        <f>('Balance Sheet Annual'!BH10+'Balance Sheet Annual'!BS10)/('Income Statement Annual'!AF10-'Income Statement Annual'!AC10)</f>
        <v>4.8751536733223112E-3</v>
      </c>
      <c r="AZ10" s="22">
        <f>(('Balance Sheet Annual'!BH10+'Balance Sheet Annual'!BS10)-'Balance Sheet Annual'!N10)/('Income Statement Annual'!AF10-'Income Statement Annual'!AC10)</f>
        <v>-0.79822639303578369</v>
      </c>
      <c r="BA10" s="22">
        <f>('Cash Flow Statement Annual'!AB10+'Cash Flow Statement Annual'!AU10)/'Income Statement Annual'!BS10</f>
        <v>0.79507736820671615</v>
      </c>
      <c r="BB10" s="22">
        <f>'Income Statement Annual'!AF10/('Balance Sheet Annual'!BH10+'Balance Sheet Annual'!BS10)</f>
        <v>205.12173913043478</v>
      </c>
      <c r="BC10" s="23">
        <f>'Income Statement Annual'!AF10/('Balance Sheet Annual'!BB10-'Balance Sheet Annual'!BR10)</f>
        <v>0.39970134337187718</v>
      </c>
    </row>
    <row r="11" spans="1:55" x14ac:dyDescent="0.2">
      <c r="A11" s="45" t="s">
        <v>40</v>
      </c>
      <c r="B11" s="45" t="s">
        <v>41</v>
      </c>
      <c r="C11" s="45" t="str">
        <f>VLOOKUP(A11,'[1]S&amp;P 500 Wikipedia'!A:D,3,FALSE)</f>
        <v>Information Technology</v>
      </c>
      <c r="D11" s="45">
        <v>14099</v>
      </c>
      <c r="E11" s="45" t="s">
        <v>16</v>
      </c>
      <c r="F11" s="45">
        <v>2018</v>
      </c>
      <c r="G11" s="45" t="s">
        <v>17</v>
      </c>
      <c r="H11" s="46">
        <v>43465</v>
      </c>
      <c r="I11" s="46">
        <v>43490</v>
      </c>
      <c r="J11" s="46">
        <v>43490</v>
      </c>
      <c r="K11" s="45">
        <v>488256000</v>
      </c>
      <c r="L11" s="45">
        <v>496821000</v>
      </c>
      <c r="M11" s="45" t="s">
        <v>1608</v>
      </c>
      <c r="N11" s="20">
        <f>'Balance Sheet Annual'!AH11/'Balance Sheet Annual'!BR11</f>
        <v>2.0546850039561075</v>
      </c>
      <c r="O11" s="21">
        <f>('Balance Sheet Annual'!AH11-'Balance Sheet Annual'!U11)/'Balance Sheet Annual'!BR11</f>
        <v>2.0546850039561075</v>
      </c>
      <c r="P11" s="21">
        <f>'Balance Sheet Annual'!N11/'Balance Sheet Annual'!BR11</f>
        <v>1.6498497359429187</v>
      </c>
      <c r="Q11" s="21">
        <f>'Balance Sheet Annual'!CH11/'Balance Sheet Annual'!CS11</f>
        <v>0.71817743277112212</v>
      </c>
      <c r="R11" s="21">
        <f>('Balance Sheet Annual'!BH11+'Balance Sheet Annual'!BS11)/'Balance Sheet Annual'!BB11</f>
        <v>0.12943577803284581</v>
      </c>
      <c r="S11" s="21">
        <f>('Balance Sheet Annual'!BH11/'Balance Sheet Annual'!BB11)</f>
        <v>0</v>
      </c>
      <c r="T11" s="21">
        <f>'Balance Sheet Annual'!BS11/'Balance Sheet Annual'!BB11</f>
        <v>0.12943577803284581</v>
      </c>
      <c r="U11" s="21">
        <f>('Balance Sheet Annual'!BH11+'Balance Sheet Annual'!BS11)/'Balance Sheet Annual'!CS11</f>
        <v>0.22239363280920779</v>
      </c>
      <c r="V11" s="21">
        <f>('Balance Sheet Annual'!BH11/'Balance Sheet Annual'!CS11)</f>
        <v>0</v>
      </c>
      <c r="W11" s="21">
        <f>('Balance Sheet Annual'!BS11/'Balance Sheet Annual'!CS11)</f>
        <v>0.22239363280920779</v>
      </c>
      <c r="X11" s="22">
        <f>'Balance Sheet Annual'!AH11/'Balance Sheet Annual'!BB11</f>
        <v>0.49862647152953765</v>
      </c>
      <c r="Y11" s="22">
        <f>'Balance Sheet Annual'!CS11/('Balance Sheet Annual'!BB11-'Balance Sheet Annual'!AQ11-'Balance Sheet Annual'!AR11-'Balance Sheet Annual'!AS11)</f>
        <v>1.0157933090363658</v>
      </c>
      <c r="Z11" s="22">
        <f>'Balance Sheet Annual'!BA11/'Balance Sheet Annual'!BB11</f>
        <v>0.50137352847046235</v>
      </c>
      <c r="AA11" s="22">
        <f>'Balance Sheet Annual'!AR11/'Balance Sheet Annual'!BB11</f>
        <v>0.40050487232824117</v>
      </c>
      <c r="AB11" s="23">
        <f>'Balance Sheet Annual'!CS11/'Balance Sheet Annual'!CT11</f>
        <v>0.58201206751224377</v>
      </c>
      <c r="AC11" s="24">
        <f>'Income Statement Annual'!V11/'Income Statement Annual'!N11</f>
        <v>0.86160510744017837</v>
      </c>
      <c r="AD11" s="22">
        <f>('Income Statement Annual'!AF11-'Income Statement Annual'!AC11)/'Income Statement Annual'!N11</f>
        <v>0.29693809700876739</v>
      </c>
      <c r="AE11" s="22">
        <f>'Income Statement Annual'!AF11/'Income Statement Annual'!N11</f>
        <v>0.29693809700876739</v>
      </c>
      <c r="AF11" s="22">
        <f>'Income Statement Annual'!BS11/'Income Statement Annual'!N11</f>
        <v>0.23200066287703699</v>
      </c>
      <c r="AG11" s="22">
        <f>('Income Statement Annual'!AF11-'Income Statement Annual'!AC11)/('Income Statement Annual'!AH11*-1)</f>
        <v>29.140278487137444</v>
      </c>
      <c r="AH11" s="23">
        <f>'Income Statement Annual'!AF11/('Income Statement Annual'!AH11*-1)</f>
        <v>29.140278487137444</v>
      </c>
      <c r="AI11" s="24">
        <f>'Cash Flow Statement Annual'!BG11/'Cash Flow Statement Annual'!AB11</f>
        <v>-0.40638336366442113</v>
      </c>
      <c r="AJ11" s="22">
        <f>'Cash Flow Statement Annual'!AB11/'Balance Sheet Annual'!BR11</f>
        <v>0.82576570033312946</v>
      </c>
      <c r="AK11" s="22">
        <f>('Cash Flow Statement Annual'!AB11+'Cash Flow Statement Annual'!AV11)/('Balance Sheet Annual'!BH11+'Balance Sheet Annual'!BS11)</f>
        <v>1.5482196701323097</v>
      </c>
      <c r="AL11" s="23">
        <f>('Cash Flow Statement Annual'!AB11/('Balance Sheet Annual'!BH11+'Balance Sheet Annual'!BS11))</f>
        <v>1.5482196701323097</v>
      </c>
      <c r="AM11" s="24">
        <f>'Income Statement Annual'!BS11/'Balance Sheet Annual'!CS11</f>
        <v>0.2002340698183388</v>
      </c>
      <c r="AN11" s="22">
        <f>'Income Statement Annual'!N11/'Balance Sheet Annual'!CS11</f>
        <v>0.86307542114422808</v>
      </c>
      <c r="AO11" s="22">
        <f>'Income Statement Annual'!N11/'Balance Sheet Annual'!BB11</f>
        <v>0.50232031027915269</v>
      </c>
      <c r="AP11" s="22">
        <f>'Income Statement Annual'!N11/('Balance Sheet Annual'!AH11-'Balance Sheet Annual'!BR11)</f>
        <v>1.9625823442702794</v>
      </c>
      <c r="AQ11" s="22">
        <f>'Income Statement Annual'!BS11/'Balance Sheet Annual'!BB11</f>
        <v>0.11653864496136233</v>
      </c>
      <c r="AR11" s="22">
        <f>'Cash Flow Statement Annual'!AB11/'Income Statement Annual'!N11</f>
        <v>0.39893871195048142</v>
      </c>
      <c r="AS11" s="22">
        <f>'Cash Flow Statement Annual'!BG11/'Income Statement Annual'!N11</f>
        <v>-0.16212205565838825</v>
      </c>
      <c r="AT11" s="22">
        <f>'Cash Flow Statement Annual'!AB11/'Balance Sheet Annual'!BB11</f>
        <v>0.20039501756933137</v>
      </c>
      <c r="AU11" s="22">
        <f>('Cash Flow Statement Annual'!AB11+'Cash Flow Statement Annual'!AU11)/'Balance Sheet Annual'!BR11</f>
        <v>0.70021434704944663</v>
      </c>
      <c r="AV11" s="22">
        <f>('Cash Flow Statement Annual'!AB11+'Cash Flow Statement Annual'!AU11)/('Balance Sheet Annual'!BH11+'Balance Sheet Annual'!BS11)</f>
        <v>1.3128247213143682</v>
      </c>
      <c r="AW11" s="22">
        <f>'Cash Flow Statement Annual'!AB11/'Balance Sheet Annual'!BS11</f>
        <v>1.5482196701323097</v>
      </c>
      <c r="AX11" s="22">
        <f>('Cash Flow Statement Annual'!AB11+'Cash Flow Statement Annual'!AU11)/'Balance Sheet Annual'!BS11</f>
        <v>1.3128247213143682</v>
      </c>
      <c r="AY11" s="22">
        <f>('Balance Sheet Annual'!BH11+'Balance Sheet Annual'!BS11)/('Income Statement Annual'!AF11-'Income Statement Annual'!AC11)</f>
        <v>0.86777608914738513</v>
      </c>
      <c r="AZ11" s="22">
        <f>(('Balance Sheet Annual'!BH11+'Balance Sheet Annual'!BS11)-'Balance Sheet Annual'!N11)/('Income Statement Annual'!AF11-'Income Statement Annual'!AC11)</f>
        <v>-1.8165038893590917</v>
      </c>
      <c r="BA11" s="22">
        <f>('Cash Flow Statement Annual'!AB11+'Cash Flow Statement Annual'!AU11)/'Income Statement Annual'!BS11</f>
        <v>1.4581127940900402</v>
      </c>
      <c r="BB11" s="22">
        <f>'Income Statement Annual'!AF11/('Balance Sheet Annual'!BH11+'Balance Sheet Annual'!BS11)</f>
        <v>1.1523710004299941</v>
      </c>
      <c r="BC11" s="23">
        <f>'Income Statement Annual'!AF11/('Balance Sheet Annual'!BB11-'Balance Sheet Annual'!BR11)</f>
        <v>0.19695453320323519</v>
      </c>
    </row>
    <row r="12" spans="1:55" x14ac:dyDescent="0.2">
      <c r="A12" s="45" t="s">
        <v>127</v>
      </c>
      <c r="B12" s="45" t="s">
        <v>128</v>
      </c>
      <c r="C12" s="45" t="str">
        <f>VLOOKUP(A12,'[1]S&amp;P 500 Wikipedia'!A:D,3,FALSE)</f>
        <v>Information Technology</v>
      </c>
      <c r="D12" s="45">
        <v>65917</v>
      </c>
      <c r="E12" s="45" t="s">
        <v>16</v>
      </c>
      <c r="F12" s="45">
        <v>2018</v>
      </c>
      <c r="G12" s="45" t="s">
        <v>17</v>
      </c>
      <c r="H12" s="46">
        <v>43404</v>
      </c>
      <c r="I12" s="46">
        <v>43431</v>
      </c>
      <c r="J12" s="46">
        <v>43431</v>
      </c>
      <c r="K12" s="45">
        <v>370928000</v>
      </c>
      <c r="L12" s="45">
        <v>374970000</v>
      </c>
      <c r="M12" s="45" t="s">
        <v>1609</v>
      </c>
      <c r="N12" s="20">
        <f>'Balance Sheet Annual'!AH12/'Balance Sheet Annual'!BR12</f>
        <v>1.4729630177181188</v>
      </c>
      <c r="O12" s="21">
        <f>('Balance Sheet Annual'!AH12-'Balance Sheet Annual'!U12)/'Balance Sheet Annual'!BR12</f>
        <v>1.1279119882330242</v>
      </c>
      <c r="P12" s="21">
        <f>'Balance Sheet Annual'!N12/'Balance Sheet Annual'!BR12</f>
        <v>0.65640355515018178</v>
      </c>
      <c r="Q12" s="21">
        <f>'Balance Sheet Annual'!CH12/'Balance Sheet Annual'!CS12</f>
        <v>1.0805206691111779</v>
      </c>
      <c r="R12" s="21">
        <f>('Balance Sheet Annual'!BH12+'Balance Sheet Annual'!BS12)/'Balance Sheet Annual'!BB12</f>
        <v>0.3713625097877169</v>
      </c>
      <c r="S12" s="21">
        <f>('Balance Sheet Annual'!BH12/'Balance Sheet Annual'!BB12)</f>
        <v>1.4190238308024097E-2</v>
      </c>
      <c r="T12" s="21">
        <f>'Balance Sheet Annual'!BS12/'Balance Sheet Annual'!BB12</f>
        <v>0.35717227147969277</v>
      </c>
      <c r="U12" s="21">
        <f>('Balance Sheet Annual'!BH12+'Balance Sheet Annual'!BS12)/'Balance Sheet Annual'!CS12</f>
        <v>0.77262737734634712</v>
      </c>
      <c r="V12" s="21">
        <f>('Balance Sheet Annual'!BH12/'Balance Sheet Annual'!CS12)</f>
        <v>2.9523084099457364E-2</v>
      </c>
      <c r="W12" s="21">
        <f>('Balance Sheet Annual'!BS12/'Balance Sheet Annual'!CS12)</f>
        <v>0.74310429324688976</v>
      </c>
      <c r="X12" s="22">
        <f>'Balance Sheet Annual'!AH12/'Balance Sheet Annual'!BB12</f>
        <v>0.11122015520904255</v>
      </c>
      <c r="Y12" s="22">
        <f>'Balance Sheet Annual'!CS12/('Balance Sheet Annual'!BB12-'Balance Sheet Annual'!AQ12-'Balance Sheet Annual'!AR12-'Balance Sheet Annual'!AS12)</f>
        <v>2.8191933557022031</v>
      </c>
      <c r="Z12" s="22">
        <f>'Balance Sheet Annual'!BA12/'Balance Sheet Annual'!BB12</f>
        <v>0.8887798447909574</v>
      </c>
      <c r="AA12" s="22">
        <f>'Balance Sheet Annual'!AR12/'Balance Sheet Annual'!BB12</f>
        <v>0.57789532655853515</v>
      </c>
      <c r="AB12" s="23">
        <f>'Balance Sheet Annual'!CS12/'Balance Sheet Annual'!CT12</f>
        <v>0.48064891392173059</v>
      </c>
      <c r="AC12" s="24">
        <f>'Income Statement Annual'!V12/'Income Statement Annual'!N12</f>
        <v>0.59943107228718218</v>
      </c>
      <c r="AD12" s="22">
        <f>('Income Statement Annual'!AF12-'Income Statement Annual'!AC12)/'Income Statement Annual'!N12</f>
        <v>0.27448794450047315</v>
      </c>
      <c r="AE12" s="22">
        <f>'Income Statement Annual'!AF12/'Income Statement Annual'!N12</f>
        <v>0.27448794450047315</v>
      </c>
      <c r="AF12" s="22">
        <f>'Income Statement Annual'!BS12/'Income Statement Annual'!N12</f>
        <v>0.14239032262927698</v>
      </c>
      <c r="AG12" s="22">
        <f>('Income Statement Annual'!AF12-'Income Statement Annual'!AC12)/('Income Statement Annual'!AH12*-1)</f>
        <v>6.3578389801684301</v>
      </c>
      <c r="AH12" s="23">
        <f>'Income Statement Annual'!AF12/('Income Statement Annual'!AH12*-1)</f>
        <v>6.3578389801684301</v>
      </c>
      <c r="AI12" s="24">
        <f>'Cash Flow Statement Annual'!BG12/'Cash Flow Statement Annual'!AB12</f>
        <v>5.0589775946618349</v>
      </c>
      <c r="AJ12" s="22">
        <f>'Cash Flow Statement Annual'!AB12/'Balance Sheet Annual'!BR12</f>
        <v>0.69696779867847036</v>
      </c>
      <c r="AK12" s="22">
        <f>('Cash Flow Statement Annual'!AB12+'Cash Flow Statement Annual'!AV12)/('Balance Sheet Annual'!BH12+'Balance Sheet Annual'!BS12)</f>
        <v>6.5019429164176565E-2</v>
      </c>
      <c r="AL12" s="23">
        <f>('Cash Flow Statement Annual'!AB12/('Balance Sheet Annual'!BH12+'Balance Sheet Annual'!BS12))</f>
        <v>0.1417118960897629</v>
      </c>
      <c r="AM12" s="24">
        <f>'Income Statement Annual'!BS12/'Balance Sheet Annual'!CS12</f>
        <v>7.1569762063624212E-2</v>
      </c>
      <c r="AN12" s="22">
        <f>'Income Statement Annual'!N12/'Balance Sheet Annual'!CS12</f>
        <v>0.5026308020241026</v>
      </c>
      <c r="AO12" s="22">
        <f>'Income Statement Annual'!N12/'Balance Sheet Annual'!BB12</f>
        <v>0.24158894909649334</v>
      </c>
      <c r="AP12" s="22">
        <f>'Income Statement Annual'!N12/('Balance Sheet Annual'!AH12-'Balance Sheet Annual'!BR12)</f>
        <v>6.7648508753572818</v>
      </c>
      <c r="AQ12" s="22">
        <f>'Income Statement Annual'!BS12/'Balance Sheet Annual'!BB12</f>
        <v>3.4399928405517657E-2</v>
      </c>
      <c r="AR12" s="22">
        <f>'Cash Flow Statement Annual'!AB12/'Income Statement Annual'!N12</f>
        <v>0.21783482065502457</v>
      </c>
      <c r="AS12" s="22">
        <f>'Cash Flow Statement Annual'!BG12/'Income Statement Annual'!N12</f>
        <v>1.1020214770309484</v>
      </c>
      <c r="AT12" s="22">
        <f>'Cash Flow Statement Annual'!AB12/'Balance Sheet Annual'!BB12</f>
        <v>5.2626485398670486E-2</v>
      </c>
      <c r="AU12" s="22">
        <f>('Cash Flow Statement Annual'!AB12+'Cash Flow Statement Annual'!AU12)/'Balance Sheet Annual'!BR12</f>
        <v>-3.448795112796085</v>
      </c>
      <c r="AV12" s="22">
        <f>('Cash Flow Statement Annual'!AB12+'Cash Flow Statement Annual'!AU12)/('Balance Sheet Annual'!BH12+'Balance Sheet Annual'!BS12)</f>
        <v>-0.70123081093005757</v>
      </c>
      <c r="AW12" s="22">
        <f>'Cash Flow Statement Annual'!AB12/'Balance Sheet Annual'!BS12</f>
        <v>0.14734202400608973</v>
      </c>
      <c r="AX12" s="22">
        <f>('Cash Flow Statement Annual'!AB12+'Cash Flow Statement Annual'!AU12)/'Balance Sheet Annual'!BS12</f>
        <v>-0.72909028690450273</v>
      </c>
      <c r="AY12" s="22">
        <f>('Balance Sheet Annual'!BH12+'Balance Sheet Annual'!BS12)/('Income Statement Annual'!AF12-'Income Statement Annual'!AC12)</f>
        <v>5.6001249689717447</v>
      </c>
      <c r="AZ12" s="22">
        <f>(('Balance Sheet Annual'!BH12+'Balance Sheet Annual'!BS12)-'Balance Sheet Annual'!N12)/('Income Statement Annual'!AF12-'Income Statement Annual'!AC12)</f>
        <v>4.8527092302995545</v>
      </c>
      <c r="BA12" s="22">
        <f>('Cash Flow Statement Annual'!AB12+'Cash Flow Statement Annual'!AU12)/'Income Statement Annual'!BS12</f>
        <v>-7.5700981356023096</v>
      </c>
      <c r="BB12" s="22">
        <f>'Income Statement Annual'!AF12/('Balance Sheet Annual'!BH12+'Balance Sheet Annual'!BS12)</f>
        <v>0.1785674436803886</v>
      </c>
      <c r="BC12" s="23">
        <f>'Income Statement Annual'!AF12/('Balance Sheet Annual'!BB12-'Balance Sheet Annual'!BR12)</f>
        <v>7.1729379673391019E-2</v>
      </c>
    </row>
    <row r="13" spans="1:55" x14ac:dyDescent="0.2">
      <c r="A13" s="45" t="s">
        <v>149</v>
      </c>
      <c r="B13" s="45" t="s">
        <v>150</v>
      </c>
      <c r="C13" s="45" t="str">
        <f>VLOOKUP(A13,'[1]S&amp;P 500 Wikipedia'!A:D,3,FALSE)</f>
        <v>Consumer Staples</v>
      </c>
      <c r="D13" s="45">
        <v>66997</v>
      </c>
      <c r="E13" s="45" t="s">
        <v>16</v>
      </c>
      <c r="F13" s="45">
        <v>2018</v>
      </c>
      <c r="G13" s="45" t="s">
        <v>17</v>
      </c>
      <c r="H13" s="46">
        <v>43465</v>
      </c>
      <c r="I13" s="46">
        <v>43515</v>
      </c>
      <c r="J13" s="46">
        <v>43581</v>
      </c>
      <c r="K13" s="45">
        <v>564000000</v>
      </c>
      <c r="L13" s="45">
        <v>568000000</v>
      </c>
      <c r="M13" s="45" t="s">
        <v>1895</v>
      </c>
      <c r="N13" s="20">
        <f>'Balance Sheet Annual'!AH13/'Balance Sheet Annual'!BR13</f>
        <v>1.585123309466985</v>
      </c>
      <c r="O13" s="21">
        <f>('Balance Sheet Annual'!AH13-'Balance Sheet Annual'!U13)/'Balance Sheet Annual'!BR13</f>
        <v>0.8553699284009546</v>
      </c>
      <c r="P13" s="21">
        <f>'Balance Sheet Annual'!N13/'Balance Sheet Annual'!BR13</f>
        <v>6.3961813842482104E-2</v>
      </c>
      <c r="Q13" s="21">
        <f>'Balance Sheet Annual'!CH13/'Balance Sheet Annual'!CS13</f>
        <v>1.1748571428571428</v>
      </c>
      <c r="R13" s="21">
        <f>('Balance Sheet Annual'!BH13+'Balance Sheet Annual'!BS13)/'Balance Sheet Annual'!BB13</f>
        <v>0.18749843605334934</v>
      </c>
      <c r="S13" s="21">
        <f>('Balance Sheet Annual'!BH13/'Balance Sheet Annual'!BB13)</f>
        <v>2.1770137377073794E-2</v>
      </c>
      <c r="T13" s="21">
        <f>'Balance Sheet Annual'!BS13/'Balance Sheet Annual'!BB13</f>
        <v>0.16572829867627556</v>
      </c>
      <c r="U13" s="21">
        <f>('Balance Sheet Annual'!BH13+'Balance Sheet Annual'!BS13)/'Balance Sheet Annual'!CS13</f>
        <v>0.40778231292517009</v>
      </c>
      <c r="V13" s="21">
        <f>('Balance Sheet Annual'!BH13/'Balance Sheet Annual'!CS13)</f>
        <v>4.7346938775510203E-2</v>
      </c>
      <c r="W13" s="21">
        <f>('Balance Sheet Annual'!BS13/'Balance Sheet Annual'!CS13)</f>
        <v>0.36043537414965987</v>
      </c>
      <c r="X13" s="22">
        <f>'Balance Sheet Annual'!AH13/'Balance Sheet Annual'!BB13</f>
        <v>0.4985861922278107</v>
      </c>
      <c r="Y13" s="22">
        <f>'Balance Sheet Annual'!CS13/('Balance Sheet Annual'!BB13-'Balance Sheet Annual'!AQ13-'Balance Sheet Annual'!AR13-'Balance Sheet Annual'!AS13)</f>
        <v>0.50977944236371198</v>
      </c>
      <c r="Z13" s="22">
        <f>'Balance Sheet Annual'!BA13/'Balance Sheet Annual'!BB13</f>
        <v>0.50141380777218925</v>
      </c>
      <c r="AA13" s="22">
        <f>'Balance Sheet Annual'!AR13/'Balance Sheet Annual'!BB13</f>
        <v>9.8040687636063356E-2</v>
      </c>
      <c r="AB13" s="23">
        <f>'Balance Sheet Annual'!CS13/'Balance Sheet Annual'!CT13</f>
        <v>0.45980031529164478</v>
      </c>
      <c r="AC13" s="24">
        <f>'Income Statement Annual'!V13/'Income Statement Annual'!N13</f>
        <v>5.763792990070362E-2</v>
      </c>
      <c r="AD13" s="22">
        <f>('Income Statement Annual'!AF13-'Income Statement Annual'!AC13)/'Income Statement Annual'!N13</f>
        <v>2.4873413559544946E-2</v>
      </c>
      <c r="AE13" s="22">
        <f>'Income Statement Annual'!AF13/'Income Statement Annual'!N13</f>
        <v>2.4873413559544946E-2</v>
      </c>
      <c r="AF13" s="22">
        <f>'Income Statement Annual'!BS13/'Income Statement Annual'!N13</f>
        <v>2.622147695140396E-2</v>
      </c>
      <c r="AG13" s="22">
        <f>('Income Statement Annual'!AF13-'Income Statement Annual'!AC13)/('Income Statement Annual'!AH13*-1)</f>
        <v>6.7544642857142856</v>
      </c>
      <c r="AH13" s="23">
        <f>'Income Statement Annual'!AF13/('Income Statement Annual'!AH13*-1)</f>
        <v>6.7544642857142856</v>
      </c>
      <c r="AI13" s="24">
        <f>'Cash Flow Statement Annual'!BG13/'Cash Flow Statement Annual'!AB13</f>
        <v>-0.46494798733604703</v>
      </c>
      <c r="AJ13" s="22">
        <f>'Cash Flow Statement Annual'!AB13/'Balance Sheet Annual'!BR13</f>
        <v>0.17589498806682577</v>
      </c>
      <c r="AK13" s="22">
        <f>('Cash Flow Statement Annual'!AB13+'Cash Flow Statement Annual'!AV13)/('Balance Sheet Annual'!BH13+'Balance Sheet Annual'!BS13)</f>
        <v>0.19765114106499398</v>
      </c>
      <c r="AL13" s="23">
        <f>('Cash Flow Statement Annual'!AB13/('Balance Sheet Annual'!BH13+'Balance Sheet Annual'!BS13))</f>
        <v>0.29507540371012947</v>
      </c>
      <c r="AM13" s="24">
        <f>'Income Statement Annual'!BS13/'Balance Sheet Annual'!CS13</f>
        <v>8.6802721088435369E-2</v>
      </c>
      <c r="AN13" s="22">
        <f>'Income Statement Annual'!N13/'Balance Sheet Annual'!CS13</f>
        <v>3.3103673469387753</v>
      </c>
      <c r="AO13" s="22">
        <f>'Income Statement Annual'!N13/'Balance Sheet Annual'!BB13</f>
        <v>1.5221079498536145</v>
      </c>
      <c r="AP13" s="22">
        <f>'Income Statement Annual'!N13/('Balance Sheet Annual'!AH13-'Balance Sheet Annual'!BR13)</f>
        <v>8.2702923181509185</v>
      </c>
      <c r="AQ13" s="22">
        <f>'Income Statement Annual'!BS13/'Balance Sheet Annual'!BB13</f>
        <v>3.9911918524635284E-2</v>
      </c>
      <c r="AR13" s="22">
        <f>'Cash Flow Statement Annual'!AB13/'Income Statement Annual'!N13</f>
        <v>3.6348392187808248E-2</v>
      </c>
      <c r="AS13" s="22">
        <f>'Cash Flow Statement Annual'!BG13/'Income Statement Annual'!N13</f>
        <v>-1.690011179062274E-2</v>
      </c>
      <c r="AT13" s="22">
        <f>'Cash Flow Statement Annual'!AB13/'Balance Sheet Annual'!BB13</f>
        <v>5.5326176713459949E-2</v>
      </c>
      <c r="AU13" s="22">
        <f>('Cash Flow Statement Annual'!AB13+'Cash Flow Statement Annual'!AU13)/'Balance Sheet Annual'!BR13</f>
        <v>0.10540970564836913</v>
      </c>
      <c r="AV13" s="22">
        <f>('Cash Flow Statement Annual'!AB13+'Cash Flow Statement Annual'!AU13)/('Balance Sheet Annual'!BH13+'Balance Sheet Annual'!BS13)</f>
        <v>0.17683170959562258</v>
      </c>
      <c r="AW13" s="22">
        <f>'Cash Flow Statement Annual'!AB13/'Balance Sheet Annual'!BS13</f>
        <v>0.33383662992601543</v>
      </c>
      <c r="AX13" s="22">
        <f>('Cash Flow Statement Annual'!AB13+'Cash Flow Statement Annual'!AU13)/'Balance Sheet Annual'!BS13</f>
        <v>0.20006039559112185</v>
      </c>
      <c r="AY13" s="22">
        <f>('Balance Sheet Annual'!BH13+'Balance Sheet Annual'!BS13)/('Income Statement Annual'!AF13-'Income Statement Annual'!AC13)</f>
        <v>4.9524124256444146</v>
      </c>
      <c r="AZ13" s="22">
        <f>(('Balance Sheet Annual'!BH13+'Balance Sheet Annual'!BS13)-'Balance Sheet Annual'!N13)/('Income Statement Annual'!AF13-'Income Statement Annual'!AC13)</f>
        <v>4.4210178453403834</v>
      </c>
      <c r="BA13" s="22">
        <f>('Cash Flow Statement Annual'!AB13+'Cash Flow Statement Annual'!AU13)/'Income Statement Annual'!BS13</f>
        <v>0.83072100313479624</v>
      </c>
      <c r="BB13" s="22">
        <f>'Income Statement Annual'!AF13/('Balance Sheet Annual'!BH13+'Balance Sheet Annual'!BS13)</f>
        <v>0.20192179367409582</v>
      </c>
      <c r="BC13" s="23">
        <f>'Income Statement Annual'!AF13/('Balance Sheet Annual'!BB13-'Balance Sheet Annual'!BR13)</f>
        <v>5.5233088745299891E-2</v>
      </c>
    </row>
    <row r="14" spans="1:55" x14ac:dyDescent="0.2">
      <c r="A14" s="45" t="s">
        <v>167</v>
      </c>
      <c r="B14" s="45" t="s">
        <v>168</v>
      </c>
      <c r="C14" s="45" t="str">
        <f>VLOOKUP(A14,'[1]S&amp;P 500 Wikipedia'!A:D,3,FALSE)</f>
        <v>Information Technology</v>
      </c>
      <c r="D14" s="45">
        <v>591496</v>
      </c>
      <c r="E14" s="45" t="s">
        <v>16</v>
      </c>
      <c r="F14" s="45">
        <v>2019</v>
      </c>
      <c r="G14" s="45" t="s">
        <v>17</v>
      </c>
      <c r="H14" s="46">
        <v>43646</v>
      </c>
      <c r="I14" s="46">
        <v>43686</v>
      </c>
      <c r="J14" s="46">
        <v>43773</v>
      </c>
      <c r="K14" s="45">
        <v>433400000</v>
      </c>
      <c r="L14" s="45">
        <v>435900000</v>
      </c>
      <c r="M14" s="45" t="s">
        <v>1896</v>
      </c>
      <c r="N14" s="20">
        <f>'Balance Sheet Annual'!AH14/'Balance Sheet Annual'!BR14</f>
        <v>1.0463819391241158</v>
      </c>
      <c r="O14" s="21">
        <f>('Balance Sheet Annual'!AH14-'Balance Sheet Annual'!U14)/'Balance Sheet Annual'!BR14</f>
        <v>1.0463819391241158</v>
      </c>
      <c r="P14" s="21">
        <f>'Balance Sheet Annual'!N14/'Balance Sheet Annual'!BR14</f>
        <v>7.1351770806275014E-2</v>
      </c>
      <c r="Q14" s="21">
        <f>'Balance Sheet Annual'!CH14/'Balance Sheet Annual'!CS14</f>
        <v>7.2031081737367764</v>
      </c>
      <c r="R14" s="21">
        <f>('Balance Sheet Annual'!BH14+'Balance Sheet Annual'!BS14)/'Balance Sheet Annual'!BB14</f>
        <v>5.1543021588659713E-2</v>
      </c>
      <c r="S14" s="21">
        <f>('Balance Sheet Annual'!BH14/'Balance Sheet Annual'!BB14)</f>
        <v>0</v>
      </c>
      <c r="T14" s="21">
        <f>'Balance Sheet Annual'!BS14/'Balance Sheet Annual'!BB14</f>
        <v>5.1543021588659713E-2</v>
      </c>
      <c r="U14" s="21">
        <f>('Balance Sheet Annual'!BH14+'Balance Sheet Annual'!BS14)/'Balance Sheet Annual'!CS14</f>
        <v>0.42281298169302561</v>
      </c>
      <c r="V14" s="21">
        <f>('Balance Sheet Annual'!BH14/'Balance Sheet Annual'!CS14)</f>
        <v>0</v>
      </c>
      <c r="W14" s="21">
        <f>('Balance Sheet Annual'!BS14/'Balance Sheet Annual'!CS14)</f>
        <v>0.42281298169302561</v>
      </c>
      <c r="X14" s="22">
        <f>'Balance Sheet Annual'!AH14/'Balance Sheet Annual'!BB14</f>
        <v>0.81915153761605808</v>
      </c>
      <c r="Y14" s="22">
        <f>'Balance Sheet Annual'!CS14/('Balance Sheet Annual'!BB14-'Balance Sheet Annual'!AQ14-'Balance Sheet Annual'!AR14-'Balance Sheet Annual'!AS14)</f>
        <v>0.1325869560348496</v>
      </c>
      <c r="Z14" s="22">
        <f>'Balance Sheet Annual'!BA14/'Balance Sheet Annual'!BB14</f>
        <v>0.18084846238394198</v>
      </c>
      <c r="AA14" s="22">
        <f>'Balance Sheet Annual'!AR14/'Balance Sheet Annual'!BB14</f>
        <v>5.7749085564401746E-2</v>
      </c>
      <c r="AB14" s="23">
        <f>'Balance Sheet Annual'!CS14/'Balance Sheet Annual'!CT14</f>
        <v>0.12190501195651894</v>
      </c>
      <c r="AC14" s="24">
        <f>'Income Statement Annual'!V14/'Income Statement Annual'!N14</f>
        <v>0.41147248195230307</v>
      </c>
      <c r="AD14" s="22">
        <f>('Income Statement Annual'!AF14-'Income Statement Annual'!AC14)/'Income Statement Annual'!N14</f>
        <v>0.18848399345630282</v>
      </c>
      <c r="AE14" s="22">
        <f>'Income Statement Annual'!AF14/'Income Statement Annual'!N14</f>
        <v>0.18848399345630282</v>
      </c>
      <c r="AF14" s="22">
        <f>'Income Statement Annual'!BS14/'Income Statement Annual'!N14</f>
        <v>0.12162872022692821</v>
      </c>
      <c r="AG14" s="22">
        <f>('Income Statement Annual'!AF14-'Income Statement Annual'!AC14)/('Income Statement Annual'!AH14*-1)</f>
        <v>24.456669912366117</v>
      </c>
      <c r="AH14" s="23">
        <f>'Income Statement Annual'!AF14/('Income Statement Annual'!AH14*-1)</f>
        <v>24.456669912366117</v>
      </c>
      <c r="AI14" s="24">
        <f>'Cash Flow Statement Annual'!BG14/'Cash Flow Statement Annual'!AB14</f>
        <v>-0.65835718829516543</v>
      </c>
      <c r="AJ14" s="22">
        <f>'Cash Flow Statement Annual'!AB14/'Balance Sheet Annual'!BR14</f>
        <v>8.2702292134535907E-2</v>
      </c>
      <c r="AK14" s="22">
        <f>('Cash Flow Statement Annual'!AB14+'Cash Flow Statement Annual'!AV14)/('Balance Sheet Annual'!BH14+'Balance Sheet Annual'!BS14)</f>
        <v>0.72488014382740706</v>
      </c>
      <c r="AL14" s="23">
        <f>('Cash Flow Statement Annual'!AB14/('Balance Sheet Annual'!BH14+'Balance Sheet Annual'!BS14))</f>
        <v>1.2560926887734718</v>
      </c>
      <c r="AM14" s="24">
        <f>'Income Statement Annual'!BS14/'Balance Sheet Annual'!CS14</f>
        <v>0.34223695601680781</v>
      </c>
      <c r="AN14" s="22">
        <f>'Income Statement Annual'!N14/'Balance Sheet Annual'!CS14</f>
        <v>2.813784074832661</v>
      </c>
      <c r="AO14" s="22">
        <f>'Income Statement Annual'!N14/'Balance Sheet Annual'!BB14</f>
        <v>0.34301438128553813</v>
      </c>
      <c r="AP14" s="22">
        <f>'Income Statement Annual'!N14/('Balance Sheet Annual'!AH14-'Balance Sheet Annual'!BR14)</f>
        <v>9.4469020275060256</v>
      </c>
      <c r="AQ14" s="22">
        <f>'Income Statement Annual'!BS14/'Balance Sheet Annual'!BB14</f>
        <v>4.1720400215191598E-2</v>
      </c>
      <c r="AR14" s="22">
        <f>'Cash Flow Statement Annual'!AB14/'Income Statement Annual'!N14</f>
        <v>0.18874664185264675</v>
      </c>
      <c r="AS14" s="22">
        <f>'Cash Flow Statement Annual'!BG14/'Income Statement Annual'!N14</f>
        <v>-0.1242627084302631</v>
      </c>
      <c r="AT14" s="22">
        <f>'Cash Flow Statement Annual'!AB14/'Balance Sheet Annual'!BB14</f>
        <v>6.4742812574808684E-2</v>
      </c>
      <c r="AU14" s="22">
        <f>('Cash Flow Statement Annual'!AB14+'Cash Flow Statement Annual'!AU14)/'Balance Sheet Annual'!BR14</f>
        <v>3.4853860393848621E-4</v>
      </c>
      <c r="AV14" s="22">
        <f>('Cash Flow Statement Annual'!AB14+'Cash Flow Statement Annual'!AU14)/('Balance Sheet Annual'!BH14+'Balance Sheet Annual'!BS14)</f>
        <v>5.2936476228525771E-3</v>
      </c>
      <c r="AW14" s="22">
        <f>'Cash Flow Statement Annual'!AB14/'Balance Sheet Annual'!BS14</f>
        <v>1.2560926887734718</v>
      </c>
      <c r="AX14" s="22">
        <f>('Cash Flow Statement Annual'!AB14+'Cash Flow Statement Annual'!AU14)/'Balance Sheet Annual'!BS14</f>
        <v>5.2936476228525771E-3</v>
      </c>
      <c r="AY14" s="22">
        <f>('Balance Sheet Annual'!BH14+'Balance Sheet Annual'!BS14)/('Income Statement Annual'!AF14-'Income Statement Annual'!AC14)</f>
        <v>0.79722896842775814</v>
      </c>
      <c r="AZ14" s="22">
        <f>(('Balance Sheet Annual'!BH14+'Balance Sheet Annual'!BS14)-'Balance Sheet Annual'!N14)/('Income Statement Annual'!AF14-'Income Statement Annual'!AC14)</f>
        <v>-6.6727714297089624E-2</v>
      </c>
      <c r="BA14" s="22">
        <f>('Cash Flow Statement Annual'!AB14+'Cash Flow Statement Annual'!AU14)/'Income Statement Annual'!BS14</f>
        <v>6.5399802566633762E-3</v>
      </c>
      <c r="BB14" s="22">
        <f>'Income Statement Annual'!AF14/('Balance Sheet Annual'!BH14+'Balance Sheet Annual'!BS14)</f>
        <v>1.2543447862564923</v>
      </c>
      <c r="BC14" s="23">
        <f>'Income Statement Annual'!AF14/('Balance Sheet Annual'!BB14-'Balance Sheet Annual'!BR14)</f>
        <v>0.29772177706130576</v>
      </c>
    </row>
    <row r="15" spans="1:55" x14ac:dyDescent="0.2">
      <c r="A15" s="45" t="s">
        <v>164</v>
      </c>
      <c r="B15" s="45" t="s">
        <v>165</v>
      </c>
      <c r="C15" s="45" t="str">
        <f>VLOOKUP(A15,'[1]S&amp;P 500 Wikipedia'!A:D,3,FALSE)</f>
        <v>Information Technology</v>
      </c>
      <c r="D15" s="45">
        <v>185035</v>
      </c>
      <c r="E15" s="45" t="s">
        <v>16</v>
      </c>
      <c r="F15" s="45">
        <v>2018</v>
      </c>
      <c r="G15" s="45" t="s">
        <v>17</v>
      </c>
      <c r="H15" s="46">
        <v>43496</v>
      </c>
      <c r="I15" s="46">
        <v>43549</v>
      </c>
      <c r="J15" s="46">
        <v>43712</v>
      </c>
      <c r="K15" s="45">
        <v>219100000</v>
      </c>
      <c r="L15" s="45">
        <v>219100000</v>
      </c>
      <c r="M15" s="45" t="s">
        <v>1897</v>
      </c>
      <c r="N15" s="20">
        <f>'Balance Sheet Annual'!AH15/'Balance Sheet Annual'!BR15</f>
        <v>0.8844668425018839</v>
      </c>
      <c r="O15" s="21">
        <f>('Balance Sheet Annual'!AH15-'Balance Sheet Annual'!U15)/'Balance Sheet Annual'!BR15</f>
        <v>0.8844668425018839</v>
      </c>
      <c r="P15" s="21">
        <f>'Balance Sheet Annual'!N15/'Balance Sheet Annual'!BR15</f>
        <v>0.62321024868123587</v>
      </c>
      <c r="Q15" s="21">
        <f>'Balance Sheet Annual'!CH15/'Balance Sheet Annual'!CS15</f>
        <v>-17.068750000000001</v>
      </c>
      <c r="R15" s="21">
        <f>('Balance Sheet Annual'!BH15+'Balance Sheet Annual'!BS15)/'Balance Sheet Annual'!BB15</f>
        <v>0.38555036950602878</v>
      </c>
      <c r="S15" s="21">
        <f>('Balance Sheet Annual'!BH15/'Balance Sheet Annual'!BB15)</f>
        <v>0</v>
      </c>
      <c r="T15" s="21">
        <f>'Balance Sheet Annual'!BS15/'Balance Sheet Annual'!BB15</f>
        <v>0.38555036950602878</v>
      </c>
      <c r="U15" s="21">
        <f>('Balance Sheet Annual'!BH15+'Balance Sheet Annual'!BS15)/'Balance Sheet Annual'!CS15</f>
        <v>-6.1953125</v>
      </c>
      <c r="V15" s="21">
        <f>('Balance Sheet Annual'!BH15/'Balance Sheet Annual'!CS15)</f>
        <v>0</v>
      </c>
      <c r="W15" s="21">
        <f>('Balance Sheet Annual'!BS15/'Balance Sheet Annual'!CS15)</f>
        <v>-6.1953125</v>
      </c>
      <c r="X15" s="22">
        <f>'Balance Sheet Annual'!AH15/'Balance Sheet Annual'!BB15</f>
        <v>0.45651011279657722</v>
      </c>
      <c r="Y15" s="22">
        <f>'Balance Sheet Annual'!CS15/('Balance Sheet Annual'!BB15-'Balance Sheet Annual'!AQ15-'Balance Sheet Annual'!AR15-'Balance Sheet Annual'!AS15)</f>
        <v>-0.10379921339658597</v>
      </c>
      <c r="Z15" s="22">
        <f>'Balance Sheet Annual'!BA15/'Balance Sheet Annual'!BB15</f>
        <v>0.54348988720342284</v>
      </c>
      <c r="AA15" s="22">
        <f>'Balance Sheet Annual'!AR15/'Balance Sheet Annual'!BB15</f>
        <v>0.39386425515363671</v>
      </c>
      <c r="AB15" s="23">
        <f>'Balance Sheet Annual'!CS15/'Balance Sheet Annual'!CT15</f>
        <v>-6.2232594321275765E-2</v>
      </c>
      <c r="AC15" s="24">
        <f>'Income Statement Annual'!V15/'Income Statement Annual'!N15</f>
        <v>0.85247495866964895</v>
      </c>
      <c r="AD15" s="22">
        <f>('Income Statement Annual'!AF15-'Income Statement Annual'!AC15)/'Income Statement Annual'!N15</f>
        <v>-0.19196732471068753</v>
      </c>
      <c r="AE15" s="22">
        <f>'Income Statement Annual'!AF15/'Income Statement Annual'!N15</f>
        <v>-0.20178936108139647</v>
      </c>
      <c r="AF15" s="22">
        <f>'Income Statement Annual'!BS15/'Income Statement Annual'!N15</f>
        <v>-0.27564912963143051</v>
      </c>
      <c r="AG15" s="22">
        <f>('Income Statement Annual'!AF15-'Income Statement Annual'!AC15)/('Income Statement Annual'!AH15*-1)</f>
        <v>-8.1908713692946051</v>
      </c>
      <c r="AH15" s="23">
        <f>'Income Statement Annual'!AF15/('Income Statement Annual'!AH15*-1)</f>
        <v>-8.609958506224066</v>
      </c>
      <c r="AI15" s="24">
        <f>'Cash Flow Statement Annual'!BG15/'Cash Flow Statement Annual'!AB15</f>
        <v>-729.55555555555554</v>
      </c>
      <c r="AJ15" s="22">
        <f>'Cash Flow Statement Annual'!AB15/'Balance Sheet Annual'!BR15</f>
        <v>4.2388847023360962E-4</v>
      </c>
      <c r="AK15" s="22">
        <f>('Cash Flow Statement Annual'!AB15+'Cash Flow Statement Annual'!AV15)/('Balance Sheet Annual'!BH15+'Balance Sheet Annual'!BS15)</f>
        <v>5.6746532156368222E-4</v>
      </c>
      <c r="AL15" s="23">
        <f>('Cash Flow Statement Annual'!AB15/('Balance Sheet Annual'!BH15+'Balance Sheet Annual'!BS15))</f>
        <v>5.6746532156368222E-4</v>
      </c>
      <c r="AM15" s="24">
        <f>'Income Statement Annual'!BS15/'Balance Sheet Annual'!CS15</f>
        <v>2.2144531249999999</v>
      </c>
      <c r="AN15" s="22">
        <f>'Income Statement Annual'!N15/'Balance Sheet Annual'!CS15</f>
        <v>-8.0335937499999996</v>
      </c>
      <c r="AO15" s="22">
        <f>'Income Statement Annual'!N15/'Balance Sheet Annual'!BB15</f>
        <v>0.49995138078568652</v>
      </c>
      <c r="AP15" s="22">
        <f>'Income Statement Annual'!N15/('Balance Sheet Annual'!AH15-'Balance Sheet Annual'!BR15)</f>
        <v>-8.3840195678760701</v>
      </c>
      <c r="AQ15" s="22">
        <f>'Income Statement Annual'!BS15/'Balance Sheet Annual'!BB15</f>
        <v>-0.13781116297160637</v>
      </c>
      <c r="AR15" s="22">
        <f>'Cash Flow Statement Annual'!AB15/'Income Statement Annual'!N15</f>
        <v>4.3761548186326948E-4</v>
      </c>
      <c r="AS15" s="22">
        <f>'Cash Flow Statement Annual'!BG15/'Income Statement Annual'!N15</f>
        <v>-0.31926480599046969</v>
      </c>
      <c r="AT15" s="22">
        <f>'Cash Flow Statement Annual'!AB15/'Balance Sheet Annual'!BB15</f>
        <v>2.1878646441073513E-4</v>
      </c>
      <c r="AU15" s="22">
        <f>('Cash Flow Statement Annual'!AB15+'Cash Flow Statement Annual'!AU15)/'Balance Sheet Annual'!BR15</f>
        <v>0.2389318010550113</v>
      </c>
      <c r="AV15" s="22">
        <f>('Cash Flow Statement Annual'!AB15+'Cash Flow Statement Annual'!AU15)/('Balance Sheet Annual'!BH15+'Balance Sheet Annual'!BS15)</f>
        <v>0.31986128625472887</v>
      </c>
      <c r="AW15" s="22">
        <f>'Cash Flow Statement Annual'!AB15/'Balance Sheet Annual'!BS15</f>
        <v>5.6746532156368222E-4</v>
      </c>
      <c r="AX15" s="22">
        <f>('Cash Flow Statement Annual'!AB15+'Cash Flow Statement Annual'!AU15)/'Balance Sheet Annual'!BS15</f>
        <v>0.31986128625472887</v>
      </c>
      <c r="AY15" s="22">
        <f>('Balance Sheet Annual'!BH15+'Balance Sheet Annual'!BS15)/('Income Statement Annual'!AF15-'Income Statement Annual'!AC15)</f>
        <v>-4.017223910840932</v>
      </c>
      <c r="AZ15" s="22">
        <f>(('Balance Sheet Annual'!BH15+'Balance Sheet Annual'!BS15)-'Balance Sheet Annual'!N15)/('Income Statement Annual'!AF15-'Income Statement Annual'!AC15)</f>
        <v>-0.66565349544072949</v>
      </c>
      <c r="BA15" s="22">
        <f>('Cash Flow Statement Annual'!AB15+'Cash Flow Statement Annual'!AU15)/'Income Statement Annual'!BS15</f>
        <v>-0.89486681954489333</v>
      </c>
      <c r="BB15" s="22">
        <f>'Income Statement Annual'!AF15/('Balance Sheet Annual'!BH15+'Balance Sheet Annual'!BS15)</f>
        <v>-0.26166456494325346</v>
      </c>
      <c r="BC15" s="23">
        <f>'Income Statement Annual'!AF15/('Balance Sheet Annual'!BB15-'Balance Sheet Annual'!BR15)</f>
        <v>-0.20850080385852091</v>
      </c>
    </row>
    <row r="16" spans="1:55" x14ac:dyDescent="0.2">
      <c r="A16" s="45" t="s">
        <v>96</v>
      </c>
      <c r="B16" s="45" t="s">
        <v>97</v>
      </c>
      <c r="C16" s="45" t="str">
        <f>VLOOKUP(A16,'[1]S&amp;P 500 Wikipedia'!A:D,3,FALSE)</f>
        <v>Utilities</v>
      </c>
      <c r="D16" s="45">
        <v>68703</v>
      </c>
      <c r="E16" s="45" t="s">
        <v>16</v>
      </c>
      <c r="F16" s="45">
        <v>2018</v>
      </c>
      <c r="G16" s="45" t="s">
        <v>17</v>
      </c>
      <c r="H16" s="46">
        <v>43465</v>
      </c>
      <c r="I16" s="46">
        <v>43522</v>
      </c>
      <c r="J16" s="46">
        <v>43522</v>
      </c>
      <c r="K16" s="45">
        <v>244500000</v>
      </c>
      <c r="L16" s="45">
        <v>246700000</v>
      </c>
      <c r="M16" s="45" t="s">
        <v>1610</v>
      </c>
      <c r="N16" s="20">
        <f>'Balance Sheet Annual'!AH16/'Balance Sheet Annual'!BR16</f>
        <v>0.54829931972789114</v>
      </c>
      <c r="O16" s="21">
        <f>('Balance Sheet Annual'!AH16-'Balance Sheet Annual'!U16)/'Balance Sheet Annual'!BR16</f>
        <v>0.37074829931972791</v>
      </c>
      <c r="P16" s="21">
        <f>'Balance Sheet Annual'!N16/'Balance Sheet Annual'!BR16</f>
        <v>3.4013605442176869E-3</v>
      </c>
      <c r="Q16" s="21">
        <f>'Balance Sheet Annual'!CH16/'Balance Sheet Annual'!CS16</f>
        <v>2.5414960414960417</v>
      </c>
      <c r="R16" s="21">
        <f>('Balance Sheet Annual'!BH16+'Balance Sheet Annual'!BS16)/'Balance Sheet Annual'!BB16</f>
        <v>0.32449412218153789</v>
      </c>
      <c r="S16" s="21">
        <f>('Balance Sheet Annual'!BH16/'Balance Sheet Annual'!BB16)</f>
        <v>5.1069570244748508E-2</v>
      </c>
      <c r="T16" s="21">
        <f>'Balance Sheet Annual'!BS16/'Balance Sheet Annual'!BB16</f>
        <v>0.27342455193678938</v>
      </c>
      <c r="U16" s="21">
        <f>('Balance Sheet Annual'!BH16+'Balance Sheet Annual'!BS16)/'Balance Sheet Annual'!CS16</f>
        <v>1.1491946491946492</v>
      </c>
      <c r="V16" s="21">
        <f>('Balance Sheet Annual'!BH16/'Balance Sheet Annual'!CS16)</f>
        <v>0.18086268086268087</v>
      </c>
      <c r="W16" s="21">
        <f>('Balance Sheet Annual'!BS16/'Balance Sheet Annual'!CS16)</f>
        <v>0.96833196833196833</v>
      </c>
      <c r="X16" s="22">
        <f>'Balance Sheet Annual'!AH16/'Balance Sheet Annual'!BB16</f>
        <v>6.2131431875120449E-2</v>
      </c>
      <c r="Y16" s="22">
        <f>'Balance Sheet Annual'!CS16/('Balance Sheet Annual'!BB16-'Balance Sheet Annual'!AQ16-'Balance Sheet Annual'!AR16-'Balance Sheet Annual'!AS16)</f>
        <v>0.28691156888854075</v>
      </c>
      <c r="Z16" s="22">
        <f>'Balance Sheet Annual'!BA16/'Balance Sheet Annual'!BB16</f>
        <v>0.93786856812487951</v>
      </c>
      <c r="AA16" s="22">
        <f>'Balance Sheet Annual'!AR16/'Balance Sheet Annual'!BB16</f>
        <v>1.5841202543842744E-2</v>
      </c>
      <c r="AB16" s="23">
        <f>'Balance Sheet Annual'!CS16/'Balance Sheet Annual'!CT16</f>
        <v>0.28236654461360572</v>
      </c>
      <c r="AC16" s="24">
        <f>'Income Statement Annual'!V16/'Income Statement Annual'!N16</f>
        <v>0.72705196697425933</v>
      </c>
      <c r="AD16" s="22">
        <f>('Income Statement Annual'!AF16-'Income Statement Annual'!AC16)/'Income Statement Annual'!N16</f>
        <v>0.23603691112190384</v>
      </c>
      <c r="AE16" s="22">
        <f>'Income Statement Annual'!AF16/'Income Statement Annual'!N16</f>
        <v>0.23603691112190384</v>
      </c>
      <c r="AF16" s="22">
        <f>'Income Statement Annual'!BS16/'Income Statement Annual'!N16</f>
        <v>8.5640278452323138E-2</v>
      </c>
      <c r="AG16" s="22">
        <f>('Income Statement Annual'!AF16-'Income Statement Annual'!AC16)/('Income Statement Annual'!AH16*-1)</f>
        <v>3.7289002557544757</v>
      </c>
      <c r="AH16" s="23">
        <f>'Income Statement Annual'!AF16/('Income Statement Annual'!AH16*-1)</f>
        <v>3.7289002557544757</v>
      </c>
      <c r="AI16" s="24">
        <f>'Cash Flow Statement Annual'!BG16/'Cash Flow Statement Annual'!AB16</f>
        <v>4.8479087452471481E-2</v>
      </c>
      <c r="AJ16" s="22">
        <f>'Cash Flow Statement Annual'!AB16/'Balance Sheet Annual'!BR16</f>
        <v>0.71564625850340136</v>
      </c>
      <c r="AK16" s="22">
        <f>('Cash Flow Statement Annual'!AB16+'Cash Flow Statement Annual'!AV16)/('Balance Sheet Annual'!BH16+'Balance Sheet Annual'!BS16)</f>
        <v>0.19871718731440788</v>
      </c>
      <c r="AL16" s="23">
        <f>('Cash Flow Statement Annual'!AB16/('Balance Sheet Annual'!BH16+'Balance Sheet Annual'!BS16))</f>
        <v>0.24991091578572278</v>
      </c>
      <c r="AM16" s="24">
        <f>'Income Statement Annual'!BS16/'Balance Sheet Annual'!CS16</f>
        <v>7.2208572208572214E-2</v>
      </c>
      <c r="AN16" s="22">
        <f>'Income Statement Annual'!N16/'Balance Sheet Annual'!CS16</f>
        <v>0.84316134316134317</v>
      </c>
      <c r="AO16" s="22">
        <f>'Income Statement Annual'!N16/'Balance Sheet Annual'!BB16</f>
        <v>0.23808055502023512</v>
      </c>
      <c r="AP16" s="22">
        <f>'Income Statement Annual'!N16/('Balance Sheet Annual'!AH16-'Balance Sheet Annual'!BR16)</f>
        <v>-4.6513554216867474</v>
      </c>
      <c r="AQ16" s="22">
        <f>'Income Statement Annual'!BS16/'Balance Sheet Annual'!BB16</f>
        <v>2.0389285026016574E-2</v>
      </c>
      <c r="AR16" s="22">
        <f>'Cash Flow Statement Annual'!AB16/'Income Statement Annual'!N16</f>
        <v>0.3406184231827748</v>
      </c>
      <c r="AS16" s="22">
        <f>'Cash Flow Statement Annual'!BG16/'Income Statement Annual'!N16</f>
        <v>1.6512870325400681E-2</v>
      </c>
      <c r="AT16" s="22">
        <f>'Cash Flow Statement Annual'!AB16/'Balance Sheet Annual'!BB16</f>
        <v>8.1094623241472347E-2</v>
      </c>
      <c r="AU16" s="22">
        <f>('Cash Flow Statement Annual'!AB16+'Cash Flow Statement Annual'!AU16)/'Balance Sheet Annual'!BR16</f>
        <v>-3.4353741496598637E-2</v>
      </c>
      <c r="AV16" s="22">
        <f>('Cash Flow Statement Annual'!AB16+'Cash Flow Statement Annual'!AU16)/('Balance Sheet Annual'!BH16+'Balance Sheet Annual'!BS16)</f>
        <v>-1.199667418933365E-2</v>
      </c>
      <c r="AW16" s="22">
        <f>'Cash Flow Statement Annual'!AB16/'Balance Sheet Annual'!BS16</f>
        <v>0.2965886664787144</v>
      </c>
      <c r="AX16" s="22">
        <f>('Cash Flow Statement Annual'!AB16+'Cash Flow Statement Annual'!AU16)/'Balance Sheet Annual'!BS16</f>
        <v>-1.4237383704539048E-2</v>
      </c>
      <c r="AY16" s="22">
        <f>('Balance Sheet Annual'!BH16+'Balance Sheet Annual'!BS16)/('Income Statement Annual'!AF16-'Income Statement Annual'!AC16)</f>
        <v>5.7743484224965709</v>
      </c>
      <c r="AZ16" s="22">
        <f>(('Balance Sheet Annual'!BH16+'Balance Sheet Annual'!BS16)-'Balance Sheet Annual'!N16)/('Income Statement Annual'!AF16-'Income Statement Annual'!AC16)</f>
        <v>5.7674897119341564</v>
      </c>
      <c r="BA16" s="22">
        <f>('Cash Flow Statement Annual'!AB16+'Cash Flow Statement Annual'!AU16)/'Income Statement Annual'!BS16</f>
        <v>-0.19092627599243855</v>
      </c>
      <c r="BB16" s="22">
        <f>'Income Statement Annual'!AF16/('Balance Sheet Annual'!BH16+'Balance Sheet Annual'!BS16)</f>
        <v>0.17317971255493528</v>
      </c>
      <c r="BC16" s="23">
        <f>'Income Statement Annual'!AF16/('Balance Sheet Annual'!BB16-'Balance Sheet Annual'!BR16)</f>
        <v>6.337752662464681E-2</v>
      </c>
    </row>
    <row r="17" spans="1:55" x14ac:dyDescent="0.2">
      <c r="A17" s="45" t="s">
        <v>102</v>
      </c>
      <c r="B17" s="45" t="s">
        <v>103</v>
      </c>
      <c r="C17" s="45" t="str">
        <f>VLOOKUP(A17,'[1]S&amp;P 500 Wikipedia'!A:D,3,FALSE)</f>
        <v>Utilities</v>
      </c>
      <c r="D17" s="45">
        <v>66050</v>
      </c>
      <c r="E17" s="45" t="s">
        <v>16</v>
      </c>
      <c r="F17" s="45">
        <v>2018</v>
      </c>
      <c r="G17" s="45" t="s">
        <v>17</v>
      </c>
      <c r="H17" s="46">
        <v>43465</v>
      </c>
      <c r="I17" s="46">
        <v>43517</v>
      </c>
      <c r="J17" s="46">
        <v>43517</v>
      </c>
      <c r="K17" s="45">
        <v>493130998</v>
      </c>
      <c r="L17" s="45">
        <v>494465265</v>
      </c>
      <c r="M17" s="45" t="s">
        <v>1611</v>
      </c>
      <c r="N17" s="20">
        <f>'Balance Sheet Annual'!AH17/'Balance Sheet Annual'!BR17</f>
        <v>0.51419970258605052</v>
      </c>
      <c r="O17" s="21">
        <f>('Balance Sheet Annual'!AH17-'Balance Sheet Annual'!U17)/'Balance Sheet Annual'!BR17</f>
        <v>0.39895784217716684</v>
      </c>
      <c r="P17" s="21">
        <f>'Balance Sheet Annual'!N17/'Balance Sheet Annual'!BR17</f>
        <v>4.5494662265907412E-2</v>
      </c>
      <c r="Q17" s="21">
        <f>'Balance Sheet Annual'!CH17/'Balance Sheet Annual'!CS17</f>
        <v>2.5321873891571856</v>
      </c>
      <c r="R17" s="21">
        <f>('Balance Sheet Annual'!BH17+'Balance Sheet Annual'!BS17)/'Balance Sheet Annual'!BB17</f>
        <v>0.35242109035966823</v>
      </c>
      <c r="S17" s="21">
        <f>('Balance Sheet Annual'!BH17/'Balance Sheet Annual'!BB17)</f>
        <v>5.2407649727865831E-2</v>
      </c>
      <c r="T17" s="21">
        <f>'Balance Sheet Annual'!BS17/'Balance Sheet Annual'!BB17</f>
        <v>0.30001344063180241</v>
      </c>
      <c r="U17" s="21">
        <f>('Balance Sheet Annual'!BH17+'Balance Sheet Annual'!BS17)/'Balance Sheet Annual'!CS17</f>
        <v>1.244817331041445</v>
      </c>
      <c r="V17" s="21">
        <f>('Balance Sheet Annual'!BH17/'Balance Sheet Annual'!CS17)</f>
        <v>0.18511363946413467</v>
      </c>
      <c r="W17" s="21">
        <f>('Balance Sheet Annual'!BS17/'Balance Sheet Annual'!CS17)</f>
        <v>1.0597036915773104</v>
      </c>
      <c r="X17" s="22">
        <f>'Balance Sheet Annual'!AH17/'Balance Sheet Annual'!BB17</f>
        <v>6.5706150711194816E-2</v>
      </c>
      <c r="Y17" s="22">
        <f>'Balance Sheet Annual'!CS17/('Balance Sheet Annual'!BB17-'Balance Sheet Annual'!AQ17-'Balance Sheet Annual'!AR17-'Balance Sheet Annual'!AS17)</f>
        <v>0.28334049718136078</v>
      </c>
      <c r="Z17" s="22">
        <f>'Balance Sheet Annual'!BA17/'Balance Sheet Annual'!BB17</f>
        <v>0.93429384928880521</v>
      </c>
      <c r="AA17" s="22">
        <f>'Balance Sheet Annual'!AR17/'Balance Sheet Annual'!BB17</f>
        <v>8.1107260876483686E-4</v>
      </c>
      <c r="AB17" s="23">
        <f>'Balance Sheet Annual'!CS17/'Balance Sheet Annual'!CT17</f>
        <v>0.28311068746514317</v>
      </c>
      <c r="AC17" s="24">
        <f>'Income Statement Annual'!V17/'Income Statement Annual'!N17</f>
        <v>0.65563472048441152</v>
      </c>
      <c r="AD17" s="22">
        <f>('Income Statement Annual'!AF17-'Income Statement Annual'!AC17)/'Income Statement Annual'!N17</f>
        <v>0.35192448573410523</v>
      </c>
      <c r="AE17" s="22">
        <f>'Income Statement Annual'!AF17/'Income Statement Annual'!N17</f>
        <v>0.22244552638915002</v>
      </c>
      <c r="AF17" s="22">
        <f>'Income Statement Annual'!BS17/'Income Statement Annual'!N17</f>
        <v>0.12399432087079981</v>
      </c>
      <c r="AG17" s="22">
        <f>('Income Statement Annual'!AF17-'Income Statement Annual'!AC17)/('Income Statement Annual'!AH17*-1)</f>
        <v>6.1756541524459614</v>
      </c>
      <c r="AH17" s="23">
        <f>'Income Statement Annual'!AF17/('Income Statement Annual'!AH17*-1)</f>
        <v>3.9035267349260523</v>
      </c>
      <c r="AI17" s="24">
        <f>'Cash Flow Statement Annual'!BG17/'Cash Flow Statement Annual'!AB17</f>
        <v>-0.14164949419258149</v>
      </c>
      <c r="AJ17" s="22">
        <f>'Cash Flow Statement Annual'!AB17/'Balance Sheet Annual'!BR17</f>
        <v>0.51629127223048377</v>
      </c>
      <c r="AK17" s="22">
        <f>('Cash Flow Statement Annual'!AB17+'Cash Flow Statement Annual'!AV17)/('Balance Sheet Annual'!BH17+'Balance Sheet Annual'!BS17)</f>
        <v>0.13495149461465289</v>
      </c>
      <c r="AL17" s="23">
        <f>('Cash Flow Statement Annual'!AB17/('Balance Sheet Annual'!BH17+'Balance Sheet Annual'!BS17))</f>
        <v>0.18720054006899908</v>
      </c>
      <c r="AM17" s="24">
        <f>'Income Statement Annual'!BS17/'Balance Sheet Annual'!CS17</f>
        <v>0.10436823006193556</v>
      </c>
      <c r="AN17" s="22">
        <f>'Income Statement Annual'!N17/'Balance Sheet Annual'!CS17</f>
        <v>0.84171782488881608</v>
      </c>
      <c r="AO17" s="22">
        <f>'Income Statement Annual'!N17/'Balance Sheet Annual'!BB17</f>
        <v>0.23829931205593774</v>
      </c>
      <c r="AP17" s="22">
        <f>'Income Statement Annual'!N17/('Balance Sheet Annual'!AH17-'Balance Sheet Annual'!BR17)</f>
        <v>-3.8387586481509133</v>
      </c>
      <c r="AQ17" s="22">
        <f>'Income Statement Annual'!BS17/'Balance Sheet Annual'!BB17</f>
        <v>2.9547761362354798E-2</v>
      </c>
      <c r="AR17" s="22">
        <f>'Cash Flow Statement Annual'!AB17/'Income Statement Annual'!N17</f>
        <v>0.27685106548502747</v>
      </c>
      <c r="AS17" s="22">
        <f>'Cash Flow Statement Annual'!BG17/'Income Statement Annual'!N17</f>
        <v>-3.9215813392631395E-2</v>
      </c>
      <c r="AT17" s="22">
        <f>'Cash Flow Statement Annual'!AB17/'Balance Sheet Annual'!BB17</f>
        <v>6.5973418447035415E-2</v>
      </c>
      <c r="AU17" s="22">
        <f>('Cash Flow Statement Annual'!AB17+'Cash Flow Statement Annual'!AU17)/'Balance Sheet Annual'!BR17</f>
        <v>7.4232587380460152E-2</v>
      </c>
      <c r="AV17" s="22">
        <f>('Cash Flow Statement Annual'!AB17+'Cash Flow Statement Annual'!AU17)/('Balance Sheet Annual'!BH17+'Balance Sheet Annual'!BS17)</f>
        <v>2.6915776414941323E-2</v>
      </c>
      <c r="AW17" s="22">
        <f>'Cash Flow Statement Annual'!AB17/'Balance Sheet Annual'!BS17</f>
        <v>0.21990154277122081</v>
      </c>
      <c r="AX17" s="22">
        <f>('Cash Flow Statement Annual'!AB17+'Cash Flow Statement Annual'!AU17)/'Balance Sheet Annual'!BS17</f>
        <v>3.1617541041010111E-2</v>
      </c>
      <c r="AY17" s="22">
        <f>('Balance Sheet Annual'!BH17+'Balance Sheet Annual'!BS17)/('Income Statement Annual'!AF17-'Income Statement Annual'!AC17)</f>
        <v>4.2023248102571662</v>
      </c>
      <c r="AZ17" s="22">
        <f>(('Balance Sheet Annual'!BH17+'Balance Sheet Annual'!BS17)-'Balance Sheet Annual'!N17)/('Income Statement Annual'!AF17-'Income Statement Annual'!AC17)</f>
        <v>4.1330042001326355</v>
      </c>
      <c r="BA17" s="22">
        <f>('Cash Flow Statement Annual'!AB17+'Cash Flow Statement Annual'!AU17)/'Income Statement Annual'!BS17</f>
        <v>0.3210289658057095</v>
      </c>
      <c r="BB17" s="22">
        <f>'Income Statement Annual'!AF17/('Balance Sheet Annual'!BH17+'Balance Sheet Annual'!BS17)</f>
        <v>0.15041272318395224</v>
      </c>
      <c r="BC17" s="23">
        <f>'Income Statement Annual'!AF17/('Balance Sheet Annual'!BB17-'Balance Sheet Annual'!BR17)</f>
        <v>6.0774596247108459E-2</v>
      </c>
    </row>
    <row r="18" spans="1:55" x14ac:dyDescent="0.2">
      <c r="A18" s="45" t="s">
        <v>50</v>
      </c>
      <c r="B18" s="45" t="s">
        <v>51</v>
      </c>
      <c r="C18" s="45" t="str">
        <f>VLOOKUP(A18,'[1]S&amp;P 500 Wikipedia'!A:D,3,FALSE)</f>
        <v>Utilities</v>
      </c>
      <c r="D18" s="45">
        <v>62329</v>
      </c>
      <c r="E18" s="45" t="s">
        <v>16</v>
      </c>
      <c r="F18" s="45">
        <v>2018</v>
      </c>
      <c r="G18" s="45" t="s">
        <v>17</v>
      </c>
      <c r="H18" s="46">
        <v>43465</v>
      </c>
      <c r="I18" s="46">
        <v>43523</v>
      </c>
      <c r="J18" s="46">
        <v>43592</v>
      </c>
      <c r="K18" s="45">
        <v>664000000</v>
      </c>
      <c r="L18" s="45">
        <v>668000000</v>
      </c>
      <c r="M18" s="45" t="s">
        <v>1898</v>
      </c>
      <c r="N18" s="20">
        <f>'Balance Sheet Annual'!AH18/'Balance Sheet Annual'!BR18</f>
        <v>1.0613802256138023</v>
      </c>
      <c r="O18" s="21">
        <f>('Balance Sheet Annual'!AH18-'Balance Sheet Annual'!U18)/'Balance Sheet Annual'!BR18</f>
        <v>0.96814863968148634</v>
      </c>
      <c r="P18" s="21">
        <f>'Balance Sheet Annual'!N18/'Balance Sheet Annual'!BR18</f>
        <v>0.22777040477770405</v>
      </c>
      <c r="Q18" s="21">
        <f>'Balance Sheet Annual'!CH18/'Balance Sheet Annual'!CS18</f>
        <v>4.8275255191833866</v>
      </c>
      <c r="R18" s="21">
        <f>('Balance Sheet Annual'!BH18+'Balance Sheet Annual'!BS18)/'Balance Sheet Annual'!BB18</f>
        <v>0.60295361198357089</v>
      </c>
      <c r="S18" s="21">
        <f>('Balance Sheet Annual'!BH18/'Balance Sheet Annual'!BB18)</f>
        <v>6.5353950229524047E-2</v>
      </c>
      <c r="T18" s="21">
        <f>'Balance Sheet Annual'!BS18/'Balance Sheet Annual'!BB18</f>
        <v>0.53759966175404683</v>
      </c>
      <c r="U18" s="21">
        <f>('Balance Sheet Annual'!BH18+'Balance Sheet Annual'!BS18)/'Balance Sheet Annual'!CS18</f>
        <v>3.5137275607180571</v>
      </c>
      <c r="V18" s="21">
        <f>('Balance Sheet Annual'!BH18/'Balance Sheet Annual'!CS18)</f>
        <v>0.38085181274199226</v>
      </c>
      <c r="W18" s="21">
        <f>('Balance Sheet Annual'!BS18/'Balance Sheet Annual'!CS18)</f>
        <v>3.1328757479760649</v>
      </c>
      <c r="X18" s="22">
        <f>'Balance Sheet Annual'!AH18/'Balance Sheet Annual'!BB18</f>
        <v>0.19322300072481274</v>
      </c>
      <c r="Y18" s="22">
        <f>'Balance Sheet Annual'!CS18/('Balance Sheet Annual'!BB18-'Balance Sheet Annual'!AQ18-'Balance Sheet Annual'!AR18-'Balance Sheet Annual'!AS18)</f>
        <v>0.17931643891816834</v>
      </c>
      <c r="Z18" s="22">
        <f>'Balance Sheet Annual'!BA18/'Balance Sheet Annual'!BB18</f>
        <v>0.8067769992751872</v>
      </c>
      <c r="AA18" s="22">
        <f>'Balance Sheet Annual'!AR18/'Balance Sheet Annual'!BB18</f>
        <v>3.1982362889586856E-2</v>
      </c>
      <c r="AB18" s="23">
        <f>'Balance Sheet Annual'!CS18/'Balance Sheet Annual'!CT18</f>
        <v>0.17159942014979462</v>
      </c>
      <c r="AC18" s="24">
        <f>'Income Statement Annual'!V18/'Income Statement Annual'!N18</f>
        <v>0.23399810066476734</v>
      </c>
      <c r="AD18" s="22">
        <f>('Income Statement Annual'!AF18-'Income Statement Annual'!AC18)/'Income Statement Annual'!N18</f>
        <v>0.21358024691358024</v>
      </c>
      <c r="AE18" s="22">
        <f>'Income Statement Annual'!AF18/'Income Statement Annual'!N18</f>
        <v>0.21358024691358024</v>
      </c>
      <c r="AF18" s="22">
        <f>'Income Statement Annual'!BS18/'Income Statement Annual'!N18</f>
        <v>-0.11025641025641025</v>
      </c>
      <c r="AG18" s="22">
        <f>('Income Statement Annual'!AF18-'Income Statement Annual'!AC18)/('Income Statement Annual'!AH18*-1)</f>
        <v>2.4287257019438444</v>
      </c>
      <c r="AH18" s="23">
        <f>'Income Statement Annual'!AF18/('Income Statement Annual'!AH18*-1)</f>
        <v>2.4287257019438444</v>
      </c>
      <c r="AI18" s="24">
        <f>'Cash Flow Statement Annual'!BG18/'Cash Flow Statement Annual'!AB18</f>
        <v>1.7276014463640015E-2</v>
      </c>
      <c r="AJ18" s="22">
        <f>'Cash Flow Statement Annual'!AB18/'Balance Sheet Annual'!BR18</f>
        <v>0.41290643662906434</v>
      </c>
      <c r="AK18" s="22">
        <f>('Cash Flow Statement Annual'!AB18+'Cash Flow Statement Annual'!AV18)/('Balance Sheet Annual'!BH18+'Balance Sheet Annual'!BS18)</f>
        <v>0.10879038317054845</v>
      </c>
      <c r="AL18" s="23">
        <f>('Cash Flow Statement Annual'!AB18/('Balance Sheet Annual'!BH18+'Balance Sheet Annual'!BS18))</f>
        <v>0.12466816929626846</v>
      </c>
      <c r="AM18" s="24">
        <f>'Income Statement Annual'!BS18/'Balance Sheet Annual'!CS18</f>
        <v>-0.20432946145723338</v>
      </c>
      <c r="AN18" s="22">
        <f>'Income Statement Annual'!N18/'Balance Sheet Annual'!CS18</f>
        <v>1.8532206969376981</v>
      </c>
      <c r="AO18" s="22">
        <f>'Income Statement Annual'!N18/'Balance Sheet Annual'!BB18</f>
        <v>0.31801159700410725</v>
      </c>
      <c r="AP18" s="22">
        <f>'Income Statement Annual'!N18/('Balance Sheet Annual'!AH18-'Balance Sheet Annual'!BR18)</f>
        <v>28.45945945945946</v>
      </c>
      <c r="AQ18" s="22">
        <f>'Income Statement Annual'!BS18/'Balance Sheet Annual'!BB18</f>
        <v>-3.5062817105581061E-2</v>
      </c>
      <c r="AR18" s="22">
        <f>'Cash Flow Statement Annual'!AB18/'Income Statement Annual'!N18</f>
        <v>0.23637226970560304</v>
      </c>
      <c r="AS18" s="22">
        <f>'Cash Flow Statement Annual'!BG18/'Income Statement Annual'!N18</f>
        <v>4.0835707502374172E-3</v>
      </c>
      <c r="AT18" s="22">
        <f>'Cash Flow Statement Annual'!AB18/'Balance Sheet Annual'!BB18</f>
        <v>7.516912297656439E-2</v>
      </c>
      <c r="AU18" s="22">
        <f>('Cash Flow Statement Annual'!AB18+'Cash Flow Statement Annual'!AU18)/'Balance Sheet Annual'!BR18</f>
        <v>-4.3132050431320505E-2</v>
      </c>
      <c r="AV18" s="22">
        <f>('Cash Flow Statement Annual'!AB18+'Cash Flow Statement Annual'!AU18)/('Balance Sheet Annual'!BH18+'Balance Sheet Annual'!BS18)</f>
        <v>-1.3022789882294014E-2</v>
      </c>
      <c r="AW18" s="22">
        <f>'Cash Flow Statement Annual'!AB18/'Balance Sheet Annual'!BS18</f>
        <v>0.1398236054154261</v>
      </c>
      <c r="AX18" s="22">
        <f>('Cash Flow Statement Annual'!AB18+'Cash Flow Statement Annual'!AU18)/'Balance Sheet Annual'!BS18</f>
        <v>-1.4605921015673276E-2</v>
      </c>
      <c r="AY18" s="22">
        <f>('Balance Sheet Annual'!BH18+'Balance Sheet Annual'!BS18)/('Income Statement Annual'!AF18-'Income Statement Annual'!AC18)</f>
        <v>8.8772787905735875</v>
      </c>
      <c r="AZ18" s="22">
        <f>(('Balance Sheet Annual'!BH18+'Balance Sheet Annual'!BS18)-'Balance Sheet Annual'!N18)/('Income Statement Annual'!AF18-'Income Statement Annual'!AC18)</f>
        <v>8.2667852378835036</v>
      </c>
      <c r="BA18" s="22">
        <f>('Cash Flow Statement Annual'!AB18+'Cash Flow Statement Annual'!AU18)/'Income Statement Annual'!BS18</f>
        <v>0.22394487510766581</v>
      </c>
      <c r="BB18" s="22">
        <f>'Income Statement Annual'!AF18/('Balance Sheet Annual'!BH18+'Balance Sheet Annual'!BS18)</f>
        <v>0.11264713248184323</v>
      </c>
      <c r="BC18" s="23">
        <f>'Income Statement Annual'!AF18/('Balance Sheet Annual'!BB18-'Balance Sheet Annual'!BR18)</f>
        <v>8.3037955988775655E-2</v>
      </c>
    </row>
    <row r="19" spans="1:55" x14ac:dyDescent="0.2">
      <c r="A19" s="45" t="s">
        <v>155</v>
      </c>
      <c r="B19" s="45" t="s">
        <v>156</v>
      </c>
      <c r="C19" s="45" t="str">
        <f>VLOOKUP(A19,'[1]S&amp;P 500 Wikipedia'!A:D,3,FALSE)</f>
        <v>Financials</v>
      </c>
      <c r="D19" s="45">
        <v>66898</v>
      </c>
      <c r="E19" s="45" t="s">
        <v>16</v>
      </c>
      <c r="F19" s="45">
        <v>2018</v>
      </c>
      <c r="G19" s="45" t="s">
        <v>17</v>
      </c>
      <c r="H19" s="46">
        <v>43465</v>
      </c>
      <c r="I19" s="46">
        <v>43504</v>
      </c>
      <c r="J19" s="46">
        <v>43504</v>
      </c>
      <c r="K19" s="45">
        <v>183600000</v>
      </c>
      <c r="L19" s="45">
        <v>183600000</v>
      </c>
      <c r="M19" s="45" t="s">
        <v>1612</v>
      </c>
      <c r="N19" s="20">
        <f>'Balance Sheet Annual'!AH19/'Balance Sheet Annual'!BR19</f>
        <v>1.0801164898517133</v>
      </c>
      <c r="O19" s="21">
        <f>('Balance Sheet Annual'!AH19-'Balance Sheet Annual'!U19)/'Balance Sheet Annual'!BR19</f>
        <v>1.0801164898517133</v>
      </c>
      <c r="P19" s="21">
        <f>'Balance Sheet Annual'!N19/'Balance Sheet Annual'!BR19</f>
        <v>0.10121541707527265</v>
      </c>
      <c r="Q19" s="21">
        <f>'Balance Sheet Annual'!CH19/'Balance Sheet Annual'!CS19</f>
        <v>2.4676140195827614</v>
      </c>
      <c r="R19" s="21">
        <f>('Balance Sheet Annual'!BH19+'Balance Sheet Annual'!BS19)/'Balance Sheet Annual'!BB19</f>
        <v>0.19999731718277364</v>
      </c>
      <c r="S19" s="21">
        <f>('Balance Sheet Annual'!BH19/'Balance Sheet Annual'!BB19)</f>
        <v>1.9450424891178226E-2</v>
      </c>
      <c r="T19" s="21">
        <f>'Balance Sheet Annual'!BS19/'Balance Sheet Annual'!BB19</f>
        <v>0.1805468922915954</v>
      </c>
      <c r="U19" s="21">
        <f>('Balance Sheet Annual'!BH19+'Balance Sheet Annual'!BS19)/'Balance Sheet Annual'!CS19</f>
        <v>0.69351350094192621</v>
      </c>
      <c r="V19" s="21">
        <f>('Balance Sheet Annual'!BH19/'Balance Sheet Annual'!CS19)</f>
        <v>6.7446566039491132E-2</v>
      </c>
      <c r="W19" s="21">
        <f>('Balance Sheet Annual'!BS19/'Balance Sheet Annual'!CS19)</f>
        <v>0.62606693490243503</v>
      </c>
      <c r="X19" s="22">
        <f>'Balance Sheet Annual'!AH19/'Balance Sheet Annual'!BB19</f>
        <v>0.48756178863424482</v>
      </c>
      <c r="Y19" s="22">
        <f>'Balance Sheet Annual'!CS19/('Balance Sheet Annual'!BB19-'Balance Sheet Annual'!AQ19-'Balance Sheet Annual'!AR19-'Balance Sheet Annual'!AS19)</f>
        <v>0.47247892926606816</v>
      </c>
      <c r="Z19" s="22">
        <f>'Balance Sheet Annual'!BA19/'Balance Sheet Annual'!BB19</f>
        <v>0.51243821136575518</v>
      </c>
      <c r="AA19" s="22">
        <f>'Balance Sheet Annual'!AR19/'Balance Sheet Annual'!BB19</f>
        <v>0.279334929609583</v>
      </c>
      <c r="AB19" s="23">
        <f>'Balance Sheet Annual'!CS19/'Balance Sheet Annual'!CT19</f>
        <v>0.28838273070551385</v>
      </c>
      <c r="AC19" s="24">
        <f>'Income Statement Annual'!V19/'Income Statement Annual'!N19</f>
        <v>0.73441457237482954</v>
      </c>
      <c r="AD19" s="22">
        <f>('Income Statement Annual'!AF19-'Income Statement Annual'!AC19)/'Income Statement Annual'!N19</f>
        <v>0.14918176504967856</v>
      </c>
      <c r="AE19" s="22">
        <f>'Income Statement Annual'!AF19/'Income Statement Annual'!N19</f>
        <v>8.6547827781024739E-2</v>
      </c>
      <c r="AF19" s="22">
        <f>'Income Statement Annual'!BS19/'Income Statement Annual'!N19</f>
        <v>7.5183453471004608E-2</v>
      </c>
      <c r="AG19" s="22">
        <f>('Income Statement Annual'!AF19-'Income Statement Annual'!AC19)/('Income Statement Annual'!AH19*-1)</f>
        <v>7.4045124899274777</v>
      </c>
      <c r="AH19" s="23">
        <f>'Income Statement Annual'!AF19/('Income Statement Annual'!AH19*-1)</f>
        <v>4.2957292506043512</v>
      </c>
      <c r="AI19" s="24">
        <f>'Cash Flow Statement Annual'!BG19/'Cash Flow Statement Annual'!AB19</f>
        <v>-5.5958791852025284E-2</v>
      </c>
      <c r="AJ19" s="22">
        <f>'Cash Flow Statement Annual'!AB19/'Balance Sheet Annual'!BR19</f>
        <v>0.12692044812932751</v>
      </c>
      <c r="AK19" s="22">
        <f>('Cash Flow Statement Annual'!AB19+'Cash Flow Statement Annual'!AV19)/('Balance Sheet Annual'!BH19+'Balance Sheet Annual'!BS19)</f>
        <v>0.19165632650323619</v>
      </c>
      <c r="AL19" s="23">
        <f>('Cash Flow Statement Annual'!AB19/('Balance Sheet Annual'!BH19+'Balance Sheet Annual'!BS19))</f>
        <v>0.28646165196686674</v>
      </c>
      <c r="AM19" s="24">
        <f>'Income Statement Annual'!BS19/'Balance Sheet Annual'!CS19</f>
        <v>0.10770518873409773</v>
      </c>
      <c r="AN19" s="22">
        <f>'Income Statement Annual'!N19/'Balance Sheet Annual'!CS19</f>
        <v>1.4325650626787916</v>
      </c>
      <c r="AO19" s="22">
        <f>'Income Statement Annual'!N19/'Balance Sheet Annual'!BB19</f>
        <v>0.4131270246886255</v>
      </c>
      <c r="AP19" s="22">
        <f>'Income Statement Annual'!N19/('Balance Sheet Annual'!AH19-'Balance Sheet Annual'!BR19)</f>
        <v>11.423590504451038</v>
      </c>
      <c r="AQ19" s="22">
        <f>'Income Statement Annual'!BS19/'Balance Sheet Annual'!BB19</f>
        <v>3.1060316438291852E-2</v>
      </c>
      <c r="AR19" s="22">
        <f>'Cash Flow Statement Annual'!AB19/'Income Statement Annual'!N19</f>
        <v>0.13867783622313137</v>
      </c>
      <c r="AS19" s="22">
        <f>'Cash Flow Statement Annual'!BG19/'Income Statement Annual'!N19</f>
        <v>-7.7602441716994614E-3</v>
      </c>
      <c r="AT19" s="22">
        <f>'Cash Flow Statement Annual'!AB19/'Balance Sheet Annual'!BB19</f>
        <v>5.7291561869118761E-2</v>
      </c>
      <c r="AU19" s="22">
        <f>('Cash Flow Statement Annual'!AB19+'Cash Flow Statement Annual'!AU19)/'Balance Sheet Annual'!BR19</f>
        <v>5.0994026923419811E-2</v>
      </c>
      <c r="AV19" s="22">
        <f>('Cash Flow Statement Annual'!AB19+'Cash Flow Statement Annual'!AU19)/('Balance Sheet Annual'!BH19+'Balance Sheet Annual'!BS19)</f>
        <v>0.11509440289748148</v>
      </c>
      <c r="AW19" s="22">
        <f>'Cash Flow Statement Annual'!AB19/'Balance Sheet Annual'!BS19</f>
        <v>0.31732233738251792</v>
      </c>
      <c r="AX19" s="22">
        <f>('Cash Flow Statement Annual'!AB19+'Cash Flow Statement Annual'!AU19)/'Balance Sheet Annual'!BS19</f>
        <v>0.12749359188677142</v>
      </c>
      <c r="AY19" s="22">
        <f>('Balance Sheet Annual'!BH19+'Balance Sheet Annual'!BS19)/('Income Statement Annual'!AF19-'Income Statement Annual'!AC19)</f>
        <v>3.2450756339101101</v>
      </c>
      <c r="AZ19" s="22">
        <f>(('Balance Sheet Annual'!BH19+'Balance Sheet Annual'!BS19)-'Balance Sheet Annual'!N19)/('Income Statement Annual'!AF19-'Income Statement Annual'!AC19)</f>
        <v>2.5037544890630099</v>
      </c>
      <c r="BA19" s="22">
        <f>('Cash Flow Statement Annual'!AB19+'Cash Flow Statement Annual'!AU19)/'Income Statement Annual'!BS19</f>
        <v>0.74109263657957247</v>
      </c>
      <c r="BB19" s="22">
        <f>'Income Statement Annual'!AF19/('Balance Sheet Annual'!BH19+'Balance Sheet Annual'!BS19)</f>
        <v>0.17877863107414735</v>
      </c>
      <c r="BC19" s="23">
        <f>'Income Statement Annual'!AF19/('Balance Sheet Annual'!BB19-'Balance Sheet Annual'!BR19)</f>
        <v>6.5175132954337064E-2</v>
      </c>
    </row>
    <row r="20" spans="1:55" x14ac:dyDescent="0.2">
      <c r="A20" s="45" t="s">
        <v>61</v>
      </c>
      <c r="B20" s="45" t="s">
        <v>62</v>
      </c>
      <c r="C20" s="45" t="str">
        <f>VLOOKUP(A20,'[1]S&amp;P 500 Wikipedia'!A:D,3,FALSE)</f>
        <v>Information Technology</v>
      </c>
      <c r="D20" s="45">
        <v>69211</v>
      </c>
      <c r="E20" s="45" t="s">
        <v>16</v>
      </c>
      <c r="F20" s="45">
        <v>2018</v>
      </c>
      <c r="G20" s="45" t="s">
        <v>17</v>
      </c>
      <c r="H20" s="46">
        <v>43465</v>
      </c>
      <c r="I20" s="46">
        <v>43524</v>
      </c>
      <c r="J20" s="46">
        <v>43594</v>
      </c>
      <c r="K20" s="45">
        <v>162958000</v>
      </c>
      <c r="L20" s="45">
        <v>164541000</v>
      </c>
      <c r="M20" s="45" t="s">
        <v>1899</v>
      </c>
      <c r="N20" s="20">
        <f>'Balance Sheet Annual'!AH20/'Balance Sheet Annual'!BR20</f>
        <v>2.9478075034924918</v>
      </c>
      <c r="O20" s="21">
        <f>('Balance Sheet Annual'!AH20-'Balance Sheet Annual'!U20)/'Balance Sheet Annual'!BR20</f>
        <v>2.9478075034924918</v>
      </c>
      <c r="P20" s="21">
        <f>'Balance Sheet Annual'!N20/'Balance Sheet Annual'!BR20</f>
        <v>1.5588906357429702</v>
      </c>
      <c r="Q20" s="21">
        <f>'Balance Sheet Annual'!CH20/'Balance Sheet Annual'!CS20</f>
        <v>0.38258999562523849</v>
      </c>
      <c r="R20" s="21">
        <f>('Balance Sheet Annual'!BH20+'Balance Sheet Annual'!BS20)/'Balance Sheet Annual'!BB20</f>
        <v>0.14259517702621427</v>
      </c>
      <c r="S20" s="21">
        <f>('Balance Sheet Annual'!BH20/'Balance Sheet Annual'!BB20)</f>
        <v>0</v>
      </c>
      <c r="T20" s="21">
        <f>'Balance Sheet Annual'!BS20/'Balance Sheet Annual'!BB20</f>
        <v>0.14259517702621427</v>
      </c>
      <c r="U20" s="21">
        <f>('Balance Sheet Annual'!BH20+'Balance Sheet Annual'!BS20)/'Balance Sheet Annual'!CS20</f>
        <v>0.19715066518085372</v>
      </c>
      <c r="V20" s="21">
        <f>('Balance Sheet Annual'!BH20/'Balance Sheet Annual'!CS20)</f>
        <v>0</v>
      </c>
      <c r="W20" s="21">
        <f>('Balance Sheet Annual'!BS20/'Balance Sheet Annual'!CS20)</f>
        <v>0.19715066518085372</v>
      </c>
      <c r="X20" s="22">
        <f>'Balance Sheet Annual'!AH20/'Balance Sheet Annual'!BB20</f>
        <v>0.28958277585570485</v>
      </c>
      <c r="Y20" s="22">
        <f>'Balance Sheet Annual'!CS20/('Balance Sheet Annual'!BB20-'Balance Sheet Annual'!AQ20-'Balance Sheet Annual'!AR20-'Balance Sheet Annual'!AS20)</f>
        <v>1.1402184967017286</v>
      </c>
      <c r="Z20" s="22">
        <f>'Balance Sheet Annual'!BA20/'Balance Sheet Annual'!BB20</f>
        <v>0.71041722414429509</v>
      </c>
      <c r="AA20" s="22">
        <f>'Balance Sheet Annual'!AR20/'Balance Sheet Annual'!BB20</f>
        <v>0.3223736458133466</v>
      </c>
      <c r="AB20" s="23">
        <f>'Balance Sheet Annual'!CS20/'Balance Sheet Annual'!CT20</f>
        <v>0.72328022274439896</v>
      </c>
      <c r="AC20" s="24">
        <f>'Income Statement Annual'!V20/'Income Statement Annual'!N20</f>
        <v>0.65011610086472371</v>
      </c>
      <c r="AD20" s="22">
        <f>('Income Statement Annual'!AF20-'Income Statement Annual'!AC20)/'Income Statement Annual'!N20</f>
        <v>0.14826352099643786</v>
      </c>
      <c r="AE20" s="22">
        <f>'Income Statement Annual'!AF20/'Income Statement Annual'!N20</f>
        <v>0.14826352099643786</v>
      </c>
      <c r="AF20" s="22">
        <f>'Income Statement Annual'!BS20/'Income Statement Annual'!N20</f>
        <v>8.7223870913097745E-2</v>
      </c>
      <c r="AG20" s="22">
        <f>('Income Statement Annual'!AF20-'Income Statement Annual'!AC20)/('Income Statement Annual'!AH20*-1)</f>
        <v>377.13719512195121</v>
      </c>
      <c r="AH20" s="23">
        <f>'Income Statement Annual'!AF20/('Income Statement Annual'!AH20*-1)</f>
        <v>377.13719512195121</v>
      </c>
      <c r="AI20" s="24">
        <f>'Cash Flow Statement Annual'!BG20/'Cash Flow Statement Annual'!AB20</f>
        <v>-0.45569631315521053</v>
      </c>
      <c r="AJ20" s="22">
        <f>'Cash Flow Statement Annual'!AB20/'Balance Sheet Annual'!BR20</f>
        <v>1.7538723959587821</v>
      </c>
      <c r="AK20" s="22">
        <f>('Cash Flow Statement Annual'!AB20+'Cash Flow Statement Annual'!AV20)/('Balance Sheet Annual'!BH20+'Balance Sheet Annual'!BS20)</f>
        <v>1.2082777076328266</v>
      </c>
      <c r="AL20" s="23">
        <f>('Cash Flow Statement Annual'!AB20/('Balance Sheet Annual'!BH20+'Balance Sheet Annual'!BS20))</f>
        <v>1.2082777076328266</v>
      </c>
      <c r="AM20" s="24">
        <f>'Income Statement Annual'!BS20/'Balance Sheet Annual'!CS20</f>
        <v>6.4928777038539234E-2</v>
      </c>
      <c r="AN20" s="22">
        <f>'Income Statement Annual'!N20/'Balance Sheet Annual'!CS20</f>
        <v>0.74439229030810394</v>
      </c>
      <c r="AO20" s="22">
        <f>'Income Statement Annual'!N20/'Balance Sheet Annual'!BB20</f>
        <v>0.53840422154325873</v>
      </c>
      <c r="AP20" s="22">
        <f>'Income Statement Annual'!N20/('Balance Sheet Annual'!AH20-'Balance Sheet Annual'!BR20)</f>
        <v>2.8137714265158191</v>
      </c>
      <c r="AQ20" s="22">
        <f>'Income Statement Annual'!BS20/'Balance Sheet Annual'!BB20</f>
        <v>4.6961700318956072E-2</v>
      </c>
      <c r="AR20" s="22">
        <f>'Cash Flow Statement Annual'!AB20/'Income Statement Annual'!N20</f>
        <v>0.32000970037507054</v>
      </c>
      <c r="AS20" s="22">
        <f>'Cash Flow Statement Annual'!BG20/'Income Statement Annual'!N20</f>
        <v>-0.14582724063482322</v>
      </c>
      <c r="AT20" s="22">
        <f>'Cash Flow Statement Annual'!AB20/'Balance Sheet Annual'!BB20</f>
        <v>0.17229457361673131</v>
      </c>
      <c r="AU20" s="22">
        <f>('Cash Flow Statement Annual'!AB20+'Cash Flow Statement Annual'!AU20)/'Balance Sheet Annual'!BR20</f>
        <v>0.74734067012047456</v>
      </c>
      <c r="AV20" s="22">
        <f>('Cash Flow Statement Annual'!AB20+'Cash Flow Statement Annual'!AU20)/('Balance Sheet Annual'!BH20+'Balance Sheet Annual'!BS20)</f>
        <v>0.51485790744788529</v>
      </c>
      <c r="AW20" s="22">
        <f>'Cash Flow Statement Annual'!AB20/'Balance Sheet Annual'!BS20</f>
        <v>1.2082777076328266</v>
      </c>
      <c r="AX20" s="22">
        <f>('Cash Flow Statement Annual'!AB20+'Cash Flow Statement Annual'!AU20)/'Balance Sheet Annual'!BS20</f>
        <v>0.51485790744788529</v>
      </c>
      <c r="AY20" s="22">
        <f>('Balance Sheet Annual'!BH20+'Balance Sheet Annual'!BS20)/('Income Statement Annual'!AF20-'Income Statement Annual'!AC20)</f>
        <v>1.7863315575460181</v>
      </c>
      <c r="AZ20" s="22">
        <f>(('Balance Sheet Annual'!BH20+'Balance Sheet Annual'!BS20)-'Balance Sheet Annual'!N20)/('Income Statement Annual'!AF20-'Income Statement Annual'!AC20)</f>
        <v>-0.13210079142448322</v>
      </c>
      <c r="BA20" s="22">
        <f>('Cash Flow Statement Annual'!AB20+'Cash Flow Statement Annual'!AU20)/'Income Statement Annual'!BS20</f>
        <v>1.56332189757284</v>
      </c>
      <c r="BB20" s="22">
        <f>'Income Statement Annual'!AF20/('Balance Sheet Annual'!BH20+'Balance Sheet Annual'!BS20)</f>
        <v>0.55980649044444741</v>
      </c>
      <c r="BC20" s="23">
        <f>'Income Statement Annual'!AF20/('Balance Sheet Annual'!BB20-'Balance Sheet Annual'!BR20)</f>
        <v>8.8521791069270661E-2</v>
      </c>
    </row>
    <row r="21" spans="1:55" x14ac:dyDescent="0.2">
      <c r="A21" s="45" t="s">
        <v>67</v>
      </c>
      <c r="B21" s="45" t="s">
        <v>68</v>
      </c>
      <c r="C21" s="45" t="str">
        <f>VLOOKUP(A21,'[1]S&amp;P 500 Wikipedia'!A:D,3,FALSE)</f>
        <v>Materials</v>
      </c>
      <c r="D21" s="45">
        <v>132877</v>
      </c>
      <c r="E21" s="45" t="s">
        <v>16</v>
      </c>
      <c r="F21" s="45">
        <v>2018</v>
      </c>
      <c r="G21" s="45" t="s">
        <v>17</v>
      </c>
      <c r="H21" s="46">
        <v>43465</v>
      </c>
      <c r="I21" s="46">
        <v>43523</v>
      </c>
      <c r="J21" s="46">
        <v>43593</v>
      </c>
      <c r="K21" s="45">
        <v>106041000</v>
      </c>
      <c r="L21" s="45">
        <v>107004000</v>
      </c>
      <c r="M21" s="45" t="s">
        <v>1900</v>
      </c>
      <c r="N21" s="20">
        <f>'Balance Sheet Annual'!AH21/'Balance Sheet Annual'!BR21</f>
        <v>2.0630455690405314</v>
      </c>
      <c r="O21" s="21">
        <f>('Balance Sheet Annual'!AH21-'Balance Sheet Annual'!U21)/'Balance Sheet Annual'!BR21</f>
        <v>1.5694418885442472</v>
      </c>
      <c r="P21" s="21">
        <f>'Balance Sheet Annual'!N21/'Balance Sheet Annual'!BR21</f>
        <v>0.94702250348689554</v>
      </c>
      <c r="Q21" s="21">
        <f>'Balance Sheet Annual'!CH21/'Balance Sheet Annual'!CS21</f>
        <v>1.0302224168713277</v>
      </c>
      <c r="R21" s="21">
        <f>('Balance Sheet Annual'!BH21+'Balance Sheet Annual'!BS21)/'Balance Sheet Annual'!BB21</f>
        <v>0.23705664416396199</v>
      </c>
      <c r="S21" s="21">
        <f>('Balance Sheet Annual'!BH21/'Balance Sheet Annual'!BB21)</f>
        <v>5.4447737593106851E-2</v>
      </c>
      <c r="T21" s="21">
        <f>'Balance Sheet Annual'!BS21/'Balance Sheet Annual'!BB21</f>
        <v>0.18260890657085513</v>
      </c>
      <c r="U21" s="21">
        <f>('Balance Sheet Annual'!BH21+'Balance Sheet Annual'!BS21)/'Balance Sheet Annual'!CS21</f>
        <v>0.48127771304996519</v>
      </c>
      <c r="V21" s="21">
        <f>('Balance Sheet Annual'!BH21/'Balance Sheet Annual'!CS21)</f>
        <v>0.11054101740945324</v>
      </c>
      <c r="W21" s="21">
        <f>('Balance Sheet Annual'!BS21/'Balance Sheet Annual'!CS21)</f>
        <v>0.37073669564051198</v>
      </c>
      <c r="X21" s="22">
        <f>'Balance Sheet Annual'!AH21/'Balance Sheet Annual'!BB21</f>
        <v>0.31965370675334021</v>
      </c>
      <c r="Y21" s="22">
        <f>'Balance Sheet Annual'!CS21/('Balance Sheet Annual'!BB21-'Balance Sheet Annual'!AQ21-'Balance Sheet Annual'!AR21-'Balance Sheet Annual'!AS21)</f>
        <v>0.66755611292633532</v>
      </c>
      <c r="Z21" s="22">
        <f>'Balance Sheet Annual'!BA21/'Balance Sheet Annual'!BB21</f>
        <v>0.68034629324665985</v>
      </c>
      <c r="AA21" s="22">
        <f>'Balance Sheet Annual'!AR21/'Balance Sheet Annual'!BB21</f>
        <v>0.20776704565687135</v>
      </c>
      <c r="AB21" s="23">
        <f>'Balance Sheet Annual'!CS21/'Balance Sheet Annual'!CT21</f>
        <v>0.49255687046400021</v>
      </c>
      <c r="AC21" s="24">
        <f>'Income Statement Annual'!V21/'Income Statement Annual'!N21</f>
        <v>0.36132443743050074</v>
      </c>
      <c r="AD21" s="22">
        <f>('Income Statement Annual'!AF21-'Income Statement Annual'!AC21)/'Income Statement Annual'!N21</f>
        <v>0.19132603900551307</v>
      </c>
      <c r="AE21" s="22">
        <f>'Income Statement Annual'!AF21/'Income Statement Annual'!N21</f>
        <v>0.19132603900551307</v>
      </c>
      <c r="AF21" s="22">
        <f>'Income Statement Annual'!BS21/'Income Statement Annual'!N21</f>
        <v>1.7854957200186459E-2</v>
      </c>
      <c r="AG21" s="22">
        <f>('Income Statement Annual'!AF21-'Income Statement Annual'!AC21)/('Income Statement Annual'!AH21*-1)</f>
        <v>5.0953532726484614</v>
      </c>
      <c r="AH21" s="23">
        <f>'Income Statement Annual'!AF21/('Income Statement Annual'!AH21*-1)</f>
        <v>5.0953532726484614</v>
      </c>
      <c r="AI21" s="24">
        <f>'Cash Flow Statement Annual'!BG21/'Cash Flow Statement Annual'!AB21</f>
        <v>-3.5754706739610302</v>
      </c>
      <c r="AJ21" s="22">
        <f>'Cash Flow Statement Annual'!AB21/'Balance Sheet Annual'!BR21</f>
        <v>0.25312071944542747</v>
      </c>
      <c r="AK21" s="22">
        <f>('Cash Flow Statement Annual'!AB21+'Cash Flow Statement Annual'!AV21)/('Balance Sheet Annual'!BH21+'Balance Sheet Annual'!BS21)</f>
        <v>8.8943338638011252E-2</v>
      </c>
      <c r="AL21" s="23">
        <f>('Cash Flow Statement Annual'!AB21/('Balance Sheet Annual'!BH21+'Balance Sheet Annual'!BS21))</f>
        <v>0.16544227298554676</v>
      </c>
      <c r="AM21" s="24">
        <f>'Income Statement Annual'!BS21/'Balance Sheet Annual'!CS21</f>
        <v>1.43673042589038E-2</v>
      </c>
      <c r="AN21" s="22">
        <f>'Income Statement Annual'!N21/'Balance Sheet Annual'!CS21</f>
        <v>0.8046675272206063</v>
      </c>
      <c r="AO21" s="22">
        <f>'Income Statement Annual'!N21/'Balance Sheet Annual'!BB21</f>
        <v>0.39634451897178757</v>
      </c>
      <c r="AP21" s="22">
        <f>'Income Statement Annual'!N21/('Balance Sheet Annual'!AH21-'Balance Sheet Annual'!BR21)</f>
        <v>2.4063015514186481</v>
      </c>
      <c r="AQ21" s="22">
        <f>'Income Statement Annual'!BS21/'Balance Sheet Annual'!BB21</f>
        <v>7.076714422769758E-3</v>
      </c>
      <c r="AR21" s="22">
        <f>'Cash Flow Statement Annual'!AB21/'Income Statement Annual'!N21</f>
        <v>9.8952270460446301E-2</v>
      </c>
      <c r="AS21" s="22">
        <f>'Cash Flow Statement Annual'!BG21/'Income Statement Annual'!N21</f>
        <v>-0.35380094115318611</v>
      </c>
      <c r="AT21" s="22">
        <f>'Cash Flow Statement Annual'!AB21/'Balance Sheet Annual'!BB21</f>
        <v>3.9219190036811818E-2</v>
      </c>
      <c r="AU21" s="22">
        <f>('Cash Flow Statement Annual'!AB21+'Cash Flow Statement Annual'!AU21)/'Balance Sheet Annual'!BR21</f>
        <v>-4.4818785519495391E-2</v>
      </c>
      <c r="AV21" s="22">
        <f>('Cash Flow Statement Annual'!AB21+'Cash Flow Statement Annual'!AU21)/('Balance Sheet Annual'!BH21+'Balance Sheet Annual'!BS21)</f>
        <v>-2.9294013406103936E-2</v>
      </c>
      <c r="AW21" s="22">
        <f>'Cash Flow Statement Annual'!AB21/'Balance Sheet Annual'!BS21</f>
        <v>0.2147715068957721</v>
      </c>
      <c r="AX21" s="22">
        <f>('Cash Flow Statement Annual'!AB21+'Cash Flow Statement Annual'!AU21)/'Balance Sheet Annual'!BS21</f>
        <v>-3.8028487451955688E-2</v>
      </c>
      <c r="AY21" s="22">
        <f>('Balance Sheet Annual'!BH21+'Balance Sheet Annual'!BS21)/('Income Statement Annual'!AF21-'Income Statement Annual'!AC21)</f>
        <v>3.1261167607260925</v>
      </c>
      <c r="AZ21" s="22">
        <f>(('Balance Sheet Annual'!BH21+'Balance Sheet Annual'!BS21)-'Balance Sheet Annual'!N21)/('Income Statement Annual'!AF21-'Income Statement Annual'!AC21)</f>
        <v>1.1911019840101813</v>
      </c>
      <c r="BA21" s="22">
        <f>('Cash Flow Statement Annual'!AB21+'Cash Flow Statement Annual'!AU21)/'Income Statement Annual'!BS21</f>
        <v>-0.98129443938012761</v>
      </c>
      <c r="BB21" s="22">
        <f>'Income Statement Annual'!AF21/('Balance Sheet Annual'!BH21+'Balance Sheet Annual'!BS21)</f>
        <v>0.31988568455380839</v>
      </c>
      <c r="BC21" s="23">
        <f>'Income Statement Annual'!AF21/('Balance Sheet Annual'!BB21-'Balance Sheet Annual'!BR21)</f>
        <v>8.973476785030246E-2</v>
      </c>
    </row>
    <row r="22" spans="1:55" x14ac:dyDescent="0.2">
      <c r="A22" s="45" t="s">
        <v>77</v>
      </c>
      <c r="B22" s="45" t="s">
        <v>78</v>
      </c>
      <c r="C22" s="45" t="str">
        <f>VLOOKUP(A22,'[1]S&amp;P 500 Wikipedia'!A:D,3,FALSE)</f>
        <v>Health Care</v>
      </c>
      <c r="D22" s="45">
        <v>445691</v>
      </c>
      <c r="E22" s="45" t="s">
        <v>16</v>
      </c>
      <c r="F22" s="45">
        <v>2018</v>
      </c>
      <c r="G22" s="45" t="s">
        <v>17</v>
      </c>
      <c r="H22" s="46">
        <v>43465</v>
      </c>
      <c r="I22" s="46">
        <v>43524</v>
      </c>
      <c r="J22" s="46">
        <v>43524</v>
      </c>
      <c r="K22" s="45">
        <v>79893000</v>
      </c>
      <c r="L22" s="45">
        <v>80970000</v>
      </c>
      <c r="M22" s="45" t="s">
        <v>1613</v>
      </c>
      <c r="N22" s="20">
        <f>'Balance Sheet Annual'!AH22/'Balance Sheet Annual'!BR22</f>
        <v>2.316497717232842</v>
      </c>
      <c r="O22" s="21">
        <f>('Balance Sheet Annual'!AH22-'Balance Sheet Annual'!U22)/'Balance Sheet Annual'!BR22</f>
        <v>2.2531281809255455</v>
      </c>
      <c r="P22" s="21">
        <f>'Balance Sheet Annual'!N22/'Balance Sheet Annual'!BR22</f>
        <v>1.4429368204443147</v>
      </c>
      <c r="Q22" s="21">
        <f>'Balance Sheet Annual'!CH22/'Balance Sheet Annual'!CS22</f>
        <v>0.54554929099150296</v>
      </c>
      <c r="R22" s="21">
        <f>('Balance Sheet Annual'!BH22+'Balance Sheet Annual'!BS22)/'Balance Sheet Annual'!BB22</f>
        <v>0</v>
      </c>
      <c r="S22" s="21">
        <f>('Balance Sheet Annual'!BH22/'Balance Sheet Annual'!BB22)</f>
        <v>0</v>
      </c>
      <c r="T22" s="21">
        <f>'Balance Sheet Annual'!BS22/'Balance Sheet Annual'!BB22</f>
        <v>0</v>
      </c>
      <c r="U22" s="21">
        <f>('Balance Sheet Annual'!BH22+'Balance Sheet Annual'!BS22)/'Balance Sheet Annual'!CS22</f>
        <v>0</v>
      </c>
      <c r="V22" s="21">
        <f>('Balance Sheet Annual'!BH22/'Balance Sheet Annual'!CS22)</f>
        <v>0</v>
      </c>
      <c r="W22" s="21">
        <f>('Balance Sheet Annual'!BS22/'Balance Sheet Annual'!CS22)</f>
        <v>0</v>
      </c>
      <c r="X22" s="22">
        <f>'Balance Sheet Annual'!AH22/'Balance Sheet Annual'!BB22</f>
        <v>0.64930558085749568</v>
      </c>
      <c r="Y22" s="22">
        <f>'Balance Sheet Annual'!CS22/('Balance Sheet Annual'!BB22-'Balance Sheet Annual'!AQ22-'Balance Sheet Annual'!AR22-'Balance Sheet Annual'!AS22)</f>
        <v>0.681019575312651</v>
      </c>
      <c r="Z22" s="22">
        <f>'Balance Sheet Annual'!BA22/'Balance Sheet Annual'!BB22</f>
        <v>0.35069441914250432</v>
      </c>
      <c r="AA22" s="22">
        <f>'Balance Sheet Annual'!AR22/'Balance Sheet Annual'!BB22</f>
        <v>0</v>
      </c>
      <c r="AB22" s="23">
        <f>'Balance Sheet Annual'!CS22/'Balance Sheet Annual'!CT22</f>
        <v>0.64701915741456462</v>
      </c>
      <c r="AC22" s="24">
        <f>'Income Statement Annual'!V22/'Income Statement Annual'!N22</f>
        <v>0.75806783298369163</v>
      </c>
      <c r="AD22" s="22">
        <f>('Income Statement Annual'!AF22-'Income Statement Annual'!AC22)/'Income Statement Annual'!N22</f>
        <v>0.23999448898577655</v>
      </c>
      <c r="AE22" s="22">
        <f>'Income Statement Annual'!AF22/'Income Statement Annual'!N22</f>
        <v>0.23999448898577655</v>
      </c>
      <c r="AF22" s="22">
        <f>'Income Statement Annual'!BS22/'Income Statement Annual'!N22</f>
        <v>0.15706254797534702</v>
      </c>
      <c r="AG22" s="22" t="e">
        <f>('Income Statement Annual'!AF22-'Income Statement Annual'!AC22)/('Income Statement Annual'!AH22*-1)</f>
        <v>#DIV/0!</v>
      </c>
      <c r="AH22" s="23" t="e">
        <f>'Income Statement Annual'!AF22/('Income Statement Annual'!AH22*-1)</f>
        <v>#DIV/0!</v>
      </c>
      <c r="AI22" s="24">
        <f>'Cash Flow Statement Annual'!BG22/'Cash Flow Statement Annual'!AB22</f>
        <v>-0.30898050116409259</v>
      </c>
      <c r="AJ22" s="22">
        <f>'Cash Flow Statement Annual'!AB22/'Balance Sheet Annual'!BR22</f>
        <v>0.87698854716818886</v>
      </c>
      <c r="AK22" s="22" t="e">
        <f>('Cash Flow Statement Annual'!AB22+'Cash Flow Statement Annual'!AV22)/('Balance Sheet Annual'!BH22+'Balance Sheet Annual'!BS22)</f>
        <v>#DIV/0!</v>
      </c>
      <c r="AL22" s="23" t="e">
        <f>('Cash Flow Statement Annual'!AB22/('Balance Sheet Annual'!BH22+'Balance Sheet Annual'!BS22))</f>
        <v>#DIV/0!</v>
      </c>
      <c r="AM22" s="24">
        <f>'Income Statement Annual'!BS22/'Balance Sheet Annual'!CS22</f>
        <v>0.20048549408813052</v>
      </c>
      <c r="AN22" s="22">
        <f>'Income Statement Annual'!N22/'Balance Sheet Annual'!CS22</f>
        <v>1.2764691307541964</v>
      </c>
      <c r="AO22" s="22">
        <f>'Income Statement Annual'!N22/'Balance Sheet Annual'!BB22</f>
        <v>0.82589998144628196</v>
      </c>
      <c r="AP22" s="22">
        <f>'Income Statement Annual'!N22/('Balance Sheet Annual'!AH22-'Balance Sheet Annual'!BR22)</f>
        <v>2.2381546248306283</v>
      </c>
      <c r="AQ22" s="22">
        <f>'Income Statement Annual'!BS22/'Balance Sheet Annual'!BB22</f>
        <v>0.12971795545874487</v>
      </c>
      <c r="AR22" s="22">
        <f>'Cash Flow Statement Annual'!AB22/'Income Statement Annual'!N22</f>
        <v>0.29763481114935186</v>
      </c>
      <c r="AS22" s="22">
        <f>'Cash Flow Statement Annual'!BG22/'Income Statement Annual'!N22</f>
        <v>-9.1963353112806789E-2</v>
      </c>
      <c r="AT22" s="22">
        <f>'Cash Flow Statement Annual'!AB22/'Balance Sheet Annual'!BB22</f>
        <v>0.24581658500601736</v>
      </c>
      <c r="AU22" s="22">
        <f>('Cash Flow Statement Annual'!AB22+'Cash Flow Statement Annual'!AU22)/'Balance Sheet Annual'!BR22</f>
        <v>0.38041319785381889</v>
      </c>
      <c r="AV22" s="22" t="e">
        <f>('Cash Flow Statement Annual'!AB22+'Cash Flow Statement Annual'!AU22)/('Balance Sheet Annual'!BH22+'Balance Sheet Annual'!BS22)</f>
        <v>#DIV/0!</v>
      </c>
      <c r="AW22" s="22" t="e">
        <f>'Cash Flow Statement Annual'!AB22/'Balance Sheet Annual'!BS22</f>
        <v>#DIV/0!</v>
      </c>
      <c r="AX22" s="22" t="e">
        <f>('Cash Flow Statement Annual'!AB22+'Cash Flow Statement Annual'!AU22)/'Balance Sheet Annual'!BS22</f>
        <v>#DIV/0!</v>
      </c>
      <c r="AY22" s="22">
        <f>('Balance Sheet Annual'!BH22+'Balance Sheet Annual'!BS22)/('Income Statement Annual'!AF22-'Income Statement Annual'!AC22)</f>
        <v>0</v>
      </c>
      <c r="AZ22" s="22">
        <f>(('Balance Sheet Annual'!BH22+'Balance Sheet Annual'!BS22)-'Balance Sheet Annual'!N22)/('Income Statement Annual'!AF22-'Income Statement Annual'!AC22)</f>
        <v>-2.0404964777679426</v>
      </c>
      <c r="BA22" s="22">
        <f>('Cash Flow Statement Annual'!AB22+'Cash Flow Statement Annual'!AU22)/'Income Statement Annual'!BS22</f>
        <v>0.82200174575875684</v>
      </c>
      <c r="BB22" s="22" t="e">
        <f>'Income Statement Annual'!AF22/('Balance Sheet Annual'!BH22+'Balance Sheet Annual'!BS22)</f>
        <v>#DIV/0!</v>
      </c>
      <c r="BC22" s="23">
        <f>'Income Statement Annual'!AF22/('Balance Sheet Annual'!BB22-'Balance Sheet Annual'!BR22)</f>
        <v>0.27540698371753591</v>
      </c>
    </row>
    <row r="23" spans="1:55" x14ac:dyDescent="0.2">
      <c r="A23" s="45" t="s">
        <v>64</v>
      </c>
      <c r="B23" s="45" t="s">
        <v>65</v>
      </c>
      <c r="C23" s="45" t="str">
        <f>VLOOKUP(A23,'[1]S&amp;P 500 Wikipedia'!A:D,3,FALSE)</f>
        <v>Industrials</v>
      </c>
      <c r="D23" s="45">
        <v>65470</v>
      </c>
      <c r="E23" s="45" t="s">
        <v>16</v>
      </c>
      <c r="F23" s="45">
        <v>2018</v>
      </c>
      <c r="G23" s="45" t="s">
        <v>17</v>
      </c>
      <c r="H23" s="46">
        <v>43465</v>
      </c>
      <c r="I23" s="46">
        <v>43511</v>
      </c>
      <c r="J23" s="46">
        <v>43511</v>
      </c>
      <c r="K23" s="45">
        <v>123273000</v>
      </c>
      <c r="L23" s="45">
        <v>124370000</v>
      </c>
      <c r="M23" s="45" t="s">
        <v>1614</v>
      </c>
      <c r="N23" s="20">
        <f>'Balance Sheet Annual'!AH23/'Balance Sheet Annual'!BR23</f>
        <v>0.79481481481481486</v>
      </c>
      <c r="O23" s="21">
        <f>('Balance Sheet Annual'!AH23-'Balance Sheet Annual'!U23)/'Balance Sheet Annual'!BR23</f>
        <v>0.77370370370370367</v>
      </c>
      <c r="P23" s="21">
        <f>'Balance Sheet Annual'!N23/'Balance Sheet Annual'!BR23</f>
        <v>0.60037037037037033</v>
      </c>
      <c r="Q23" s="21">
        <f>'Balance Sheet Annual'!CH23/'Balance Sheet Annual'!CS23</f>
        <v>1.8863208814834722</v>
      </c>
      <c r="R23" s="21">
        <f>('Balance Sheet Annual'!BH23+'Balance Sheet Annual'!BS23)/'Balance Sheet Annual'!BB23</f>
        <v>0.23919925512104284</v>
      </c>
      <c r="S23" s="21">
        <f>('Balance Sheet Annual'!BH23/'Balance Sheet Annual'!BB23)</f>
        <v>2.8584729981378027E-2</v>
      </c>
      <c r="T23" s="21">
        <f>'Balance Sheet Annual'!BS23/'Balance Sheet Annual'!BB23</f>
        <v>0.2106145251396648</v>
      </c>
      <c r="U23" s="21">
        <f>('Balance Sheet Annual'!BH23+'Balance Sheet Annual'!BS23)/'Balance Sheet Annual'!CS23</f>
        <v>0.69040580489115833</v>
      </c>
      <c r="V23" s="21">
        <f>('Balance Sheet Annual'!BH23/'Balance Sheet Annual'!CS23)</f>
        <v>8.2504703036818061E-2</v>
      </c>
      <c r="W23" s="21">
        <f>('Balance Sheet Annual'!BS23/'Balance Sheet Annual'!CS23)</f>
        <v>0.60790110185434021</v>
      </c>
      <c r="X23" s="22">
        <f>'Balance Sheet Annual'!AH23/'Balance Sheet Annual'!BB23</f>
        <v>0.19981378026070765</v>
      </c>
      <c r="Y23" s="22">
        <f>'Balance Sheet Annual'!CS23/('Balance Sheet Annual'!BB23-'Balance Sheet Annual'!AQ23-'Balance Sheet Annual'!AR23-'Balance Sheet Annual'!AS23)</f>
        <v>0.42947830101569712</v>
      </c>
      <c r="Z23" s="22">
        <f>'Balance Sheet Annual'!BA23/'Balance Sheet Annual'!BB23</f>
        <v>0.80018621973929238</v>
      </c>
      <c r="AA23" s="22">
        <f>'Balance Sheet Annual'!AR23/'Balance Sheet Annual'!BB23</f>
        <v>0.18091247672253258</v>
      </c>
      <c r="AB23" s="23">
        <f>'Balance Sheet Annual'!CS23/'Balance Sheet Annual'!CT23</f>
        <v>0.34646182495344507</v>
      </c>
      <c r="AC23" s="24">
        <f>'Income Statement Annual'!V23/'Income Statement Annual'!N23</f>
        <v>0.35207361653851005</v>
      </c>
      <c r="AD23" s="22">
        <f>('Income Statement Annual'!AF23-'Income Statement Annual'!AC23)/'Income Statement Annual'!N23</f>
        <v>0.22059750409681078</v>
      </c>
      <c r="AE23" s="22">
        <f>'Income Statement Annual'!AF23/'Income Statement Annual'!N23</f>
        <v>0.17370477751166016</v>
      </c>
      <c r="AF23" s="22">
        <f>'Income Statement Annual'!BS23/'Income Statement Annual'!N23</f>
        <v>0.13034161099205849</v>
      </c>
      <c r="AG23" s="22">
        <f>('Income Statement Annual'!AF23-'Income Statement Annual'!AC23)/('Income Statement Annual'!AH23*-1)</f>
        <v>25.362318840579711</v>
      </c>
      <c r="AH23" s="23">
        <f>'Income Statement Annual'!AF23/('Income Statement Annual'!AH23*-1)</f>
        <v>19.971014492753625</v>
      </c>
      <c r="AI23" s="24">
        <f>'Cash Flow Statement Annual'!BG23/'Cash Flow Statement Annual'!AB23</f>
        <v>-0.37232704402515721</v>
      </c>
      <c r="AJ23" s="22">
        <f>'Cash Flow Statement Annual'!AB23/'Balance Sheet Annual'!BR23</f>
        <v>0.58888888888888891</v>
      </c>
      <c r="AK23" s="22">
        <f>('Cash Flow Statement Annual'!AB23+'Cash Flow Statement Annual'!AV23)/('Balance Sheet Annual'!BH23+'Balance Sheet Annual'!BS23)</f>
        <v>0.56130790190735691</v>
      </c>
      <c r="AL23" s="23">
        <f>('Cash Flow Statement Annual'!AB23/('Balance Sheet Annual'!BH23+'Balance Sheet Annual'!BS23))</f>
        <v>0.61891786687427019</v>
      </c>
      <c r="AM23" s="24">
        <f>'Income Statement Annual'!BS23/'Balance Sheet Annual'!CS23</f>
        <v>0.27788228970706802</v>
      </c>
      <c r="AN23" s="22">
        <f>'Income Statement Annual'!N23/'Balance Sheet Annual'!CS23</f>
        <v>2.1319537758667026</v>
      </c>
      <c r="AO23" s="22">
        <f>'Income Statement Annual'!N23/'Balance Sheet Annual'!BB23</f>
        <v>0.73864059590316578</v>
      </c>
      <c r="AP23" s="22">
        <f>'Income Statement Annual'!N23/('Balance Sheet Annual'!AH23-'Balance Sheet Annual'!BR23)</f>
        <v>-14.319494584837544</v>
      </c>
      <c r="AQ23" s="22">
        <f>'Income Statement Annual'!BS23/'Balance Sheet Annual'!BB23</f>
        <v>9.6275605214152696E-2</v>
      </c>
      <c r="AR23" s="22">
        <f>'Cash Flow Statement Annual'!AB23/'Income Statement Annual'!N23</f>
        <v>0.20042858943653094</v>
      </c>
      <c r="AS23" s="22">
        <f>'Cash Flow Statement Annual'!BG23/'Income Statement Annual'!N23</f>
        <v>-7.4624984243035417E-2</v>
      </c>
      <c r="AT23" s="22">
        <f>'Cash Flow Statement Annual'!AB23/'Balance Sheet Annual'!BB23</f>
        <v>0.14804469273743018</v>
      </c>
      <c r="AU23" s="22">
        <f>('Cash Flow Statement Annual'!AB23+'Cash Flow Statement Annual'!AU23)/'Balance Sheet Annual'!BR23</f>
        <v>0.16962962962962963</v>
      </c>
      <c r="AV23" s="22">
        <f>('Cash Flow Statement Annual'!AB23+'Cash Flow Statement Annual'!AU23)/('Balance Sheet Annual'!BH23+'Balance Sheet Annual'!BS23)</f>
        <v>0.17827948618139353</v>
      </c>
      <c r="AW23" s="22">
        <f>'Cash Flow Statement Annual'!AB23/'Balance Sheet Annual'!BS23</f>
        <v>0.70291777188328908</v>
      </c>
      <c r="AX23" s="22">
        <f>('Cash Flow Statement Annual'!AB23+'Cash Flow Statement Annual'!AU23)/'Balance Sheet Annual'!BS23</f>
        <v>0.20247568523430592</v>
      </c>
      <c r="AY23" s="22">
        <f>('Balance Sheet Annual'!BH23+'Balance Sheet Annual'!BS23)/('Income Statement Annual'!AF23-'Income Statement Annual'!AC23)</f>
        <v>1.468</v>
      </c>
      <c r="AZ23" s="22">
        <f>(('Balance Sheet Annual'!BH23+'Balance Sheet Annual'!BS23)-'Balance Sheet Annual'!N23)/('Income Statement Annual'!AF23-'Income Statement Annual'!AC23)</f>
        <v>0.5417142857142857</v>
      </c>
      <c r="BA23" s="22">
        <f>('Cash Flow Statement Annual'!AB23+'Cash Flow Statement Annual'!AU23)/'Income Statement Annual'!BS23</f>
        <v>0.44294003868471954</v>
      </c>
      <c r="BB23" s="22">
        <f>'Income Statement Annual'!AF23/('Balance Sheet Annual'!BH23+'Balance Sheet Annual'!BS23)</f>
        <v>0.53639548462436748</v>
      </c>
      <c r="BC23" s="23">
        <f>'Income Statement Annual'!AF23/('Balance Sheet Annual'!BB23-'Balance Sheet Annual'!BR23)</f>
        <v>0.17139303482587065</v>
      </c>
    </row>
    <row r="24" spans="1:55" x14ac:dyDescent="0.2">
      <c r="A24" s="45" t="s">
        <v>80</v>
      </c>
      <c r="B24" s="45" t="s">
        <v>81</v>
      </c>
      <c r="C24" s="45" t="str">
        <f>VLOOKUP(A24,'[1]S&amp;P 500 Wikipedia'!A:D,3,FALSE)</f>
        <v>Industrials</v>
      </c>
      <c r="D24" s="45">
        <v>69109</v>
      </c>
      <c r="E24" s="45" t="s">
        <v>16</v>
      </c>
      <c r="F24" s="45">
        <v>2018</v>
      </c>
      <c r="G24" s="45" t="s">
        <v>17</v>
      </c>
      <c r="H24" s="46">
        <v>43465</v>
      </c>
      <c r="I24" s="46">
        <v>43515</v>
      </c>
      <c r="J24" s="46">
        <v>43515</v>
      </c>
      <c r="K24" s="45">
        <v>94800000</v>
      </c>
      <c r="L24" s="45">
        <v>95600000</v>
      </c>
      <c r="M24" s="45" t="s">
        <v>1615</v>
      </c>
      <c r="N24" s="20">
        <f>'Balance Sheet Annual'!AH24/'Balance Sheet Annual'!BR24</f>
        <v>2.7133741026322786</v>
      </c>
      <c r="O24" s="21">
        <f>('Balance Sheet Annual'!AH24-'Balance Sheet Annual'!U24)/'Balance Sheet Annual'!BR24</f>
        <v>2.0757777186918371</v>
      </c>
      <c r="P24" s="21">
        <f>'Balance Sheet Annual'!N24/'Balance Sheet Annual'!BR24</f>
        <v>1.2395639457591066</v>
      </c>
      <c r="Q24" s="21">
        <f>'Balance Sheet Annual'!CH24/'Balance Sheet Annual'!CS24</f>
        <v>5.2688039457459928</v>
      </c>
      <c r="R24" s="21">
        <f>('Balance Sheet Annual'!BH24+'Balance Sheet Annual'!BS24)/'Balance Sheet Annual'!BB24</f>
        <v>0.58115656963021245</v>
      </c>
      <c r="S24" s="21">
        <f>('Balance Sheet Annual'!BH24/'Balance Sheet Annual'!BB24)</f>
        <v>1.3768686073957514E-2</v>
      </c>
      <c r="T24" s="21">
        <f>'Balance Sheet Annual'!BS24/'Balance Sheet Annual'!BB24</f>
        <v>0.56738788355625491</v>
      </c>
      <c r="U24" s="21">
        <f>('Balance Sheet Annual'!BH24+'Balance Sheet Annual'!BS24)/'Balance Sheet Annual'!CS24</f>
        <v>3.6431565967940815</v>
      </c>
      <c r="V24" s="21">
        <f>('Balance Sheet Annual'!BH24/'Balance Sheet Annual'!CS24)</f>
        <v>8.6313193588162765E-2</v>
      </c>
      <c r="W24" s="21">
        <f>('Balance Sheet Annual'!BS24/'Balance Sheet Annual'!CS24)</f>
        <v>3.5568434032059186</v>
      </c>
      <c r="X24" s="22">
        <f>'Balance Sheet Annual'!AH24/'Balance Sheet Annual'!BB24</f>
        <v>0.40145554681353263</v>
      </c>
      <c r="Y24" s="22">
        <f>'Balance Sheet Annual'!CS24/('Balance Sheet Annual'!BB24-'Balance Sheet Annual'!AQ24-'Balance Sheet Annual'!AR24-'Balance Sheet Annual'!AS24)</f>
        <v>0.29246303642264693</v>
      </c>
      <c r="Z24" s="22">
        <f>'Balance Sheet Annual'!BA24/'Balance Sheet Annual'!BB24</f>
        <v>0.59854445318646732</v>
      </c>
      <c r="AA24" s="22">
        <f>'Balance Sheet Annual'!AR24/'Balance Sheet Annual'!BB24</f>
        <v>0.29944925255704169</v>
      </c>
      <c r="AB24" s="23">
        <f>'Balance Sheet Annual'!CS24/'Balance Sheet Annual'!CT24</f>
        <v>0.15952006294256491</v>
      </c>
      <c r="AC24" s="24">
        <f>'Income Statement Annual'!V24/'Income Statement Annual'!N24</f>
        <v>0.44551947512665063</v>
      </c>
      <c r="AD24" s="22">
        <f>('Income Statement Annual'!AF24-'Income Statement Annual'!AC24)/'Income Statement Annual'!N24</f>
        <v>0.20450959222655926</v>
      </c>
      <c r="AE24" s="22">
        <f>'Income Statement Annual'!AF24/'Income Statement Annual'!N24</f>
        <v>0.20450959222655926</v>
      </c>
      <c r="AF24" s="22">
        <f>'Income Statement Annual'!BS24/'Income Statement Annual'!N24</f>
        <v>0.11348725188937796</v>
      </c>
      <c r="AG24" s="22">
        <f>('Income Statement Annual'!AF24-'Income Statement Annual'!AC24)/('Income Statement Annual'!AH24*-1)</f>
        <v>4.6594134342478712</v>
      </c>
      <c r="AH24" s="23">
        <f>'Income Statement Annual'!AF24/('Income Statement Annual'!AH24*-1)</f>
        <v>4.6594134342478712</v>
      </c>
      <c r="AI24" s="24">
        <f>'Cash Flow Statement Annual'!BG24/'Cash Flow Statement Annual'!AB24</f>
        <v>-0.43461981566820279</v>
      </c>
      <c r="AJ24" s="22">
        <f>'Cash Flow Statement Annual'!AB24/'Balance Sheet Annual'!BR24</f>
        <v>0.92315873437915452</v>
      </c>
      <c r="AK24" s="22">
        <f>('Cash Flow Statement Annual'!AB24+'Cash Flow Statement Annual'!AV24)/('Balance Sheet Annual'!BH24+'Balance Sheet Annual'!BS24)</f>
        <v>0.19379949908617072</v>
      </c>
      <c r="AL24" s="23">
        <f>('Cash Flow Statement Annual'!AB24/('Balance Sheet Annual'!BH24+'Balance Sheet Annual'!BS24))</f>
        <v>0.23502335341501387</v>
      </c>
      <c r="AM24" s="24">
        <f>'Income Statement Annual'!BS24/'Balance Sheet Annual'!CS24</f>
        <v>0.67398273736128234</v>
      </c>
      <c r="AN24" s="22">
        <f>'Income Statement Annual'!N24/'Balance Sheet Annual'!CS24</f>
        <v>5.9388409371146729</v>
      </c>
      <c r="AO24" s="22">
        <f>'Income Statement Annual'!N24/'Balance Sheet Annual'!BB24</f>
        <v>0.94736428009441387</v>
      </c>
      <c r="AP24" s="22">
        <f>'Income Statement Annual'!N24/('Balance Sheet Annual'!AH24-'Balance Sheet Annual'!BR24)</f>
        <v>3.7371198013656115</v>
      </c>
      <c r="AQ24" s="22">
        <f>'Income Statement Annual'!BS24/'Balance Sheet Annual'!BB24</f>
        <v>0.10751376868607396</v>
      </c>
      <c r="AR24" s="22">
        <f>'Cash Flow Statement Annual'!AB24/'Income Statement Annual'!N24</f>
        <v>0.14417407192093679</v>
      </c>
      <c r="AS24" s="22">
        <f>'Cash Flow Statement Annual'!BG24/'Income Statement Annual'!N24</f>
        <v>-6.2660908562411757E-2</v>
      </c>
      <c r="AT24" s="22">
        <f>'Cash Flow Statement Annual'!AB24/'Balance Sheet Annual'!BB24</f>
        <v>0.13658536585365855</v>
      </c>
      <c r="AU24" s="22">
        <f>('Cash Flow Statement Annual'!AB24+'Cash Flow Statement Annual'!AU24)/'Balance Sheet Annual'!BR24</f>
        <v>0.78968359478862005</v>
      </c>
      <c r="AV24" s="22">
        <f>('Cash Flow Statement Annual'!AB24+'Cash Flow Statement Annual'!AU24)/('Balance Sheet Annual'!BH24+'Balance Sheet Annual'!BS24)</f>
        <v>0.20104244229337304</v>
      </c>
      <c r="AW24" s="22">
        <f>'Cash Flow Statement Annual'!AB24/'Balance Sheet Annual'!BS24</f>
        <v>0.24072661720862512</v>
      </c>
      <c r="AX24" s="22">
        <f>('Cash Flow Statement Annual'!AB24+'Cash Flow Statement Annual'!AU24)/'Balance Sheet Annual'!BS24</f>
        <v>0.2059210982458573</v>
      </c>
      <c r="AY24" s="22">
        <f>('Balance Sheet Annual'!BH24+'Balance Sheet Annual'!BS24)/('Income Statement Annual'!AF24-'Income Statement Annual'!AC24)</f>
        <v>2.9995939086294414</v>
      </c>
      <c r="AZ24" s="22">
        <f>(('Balance Sheet Annual'!BH24+'Balance Sheet Annual'!BS24)-'Balance Sheet Annual'!N24)/('Income Statement Annual'!AF24-'Income Statement Annual'!AC24)</f>
        <v>2.052994923857868</v>
      </c>
      <c r="BA24" s="22">
        <f>('Cash Flow Statement Annual'!AB24+'Cash Flow Statement Annual'!AU24)/'Income Statement Annual'!BS24</f>
        <v>1.0867178924259056</v>
      </c>
      <c r="BB24" s="22">
        <f>'Income Statement Annual'!AF24/('Balance Sheet Annual'!BH24+'Balance Sheet Annual'!BS24)</f>
        <v>0.33337846070534083</v>
      </c>
      <c r="BC24" s="23">
        <f>'Income Statement Annual'!AF24/('Balance Sheet Annual'!BB24-'Balance Sheet Annual'!BR24)</f>
        <v>0.22738815273096635</v>
      </c>
    </row>
    <row r="25" spans="1:55" x14ac:dyDescent="0.2">
      <c r="A25" s="45" t="s">
        <v>74</v>
      </c>
      <c r="B25" s="45" t="s">
        <v>75</v>
      </c>
      <c r="C25" s="45" t="str">
        <f>VLOOKUP(A25,'[1]S&amp;P 500 Wikipedia'!A:D,3,FALSE)</f>
        <v>Health Care</v>
      </c>
      <c r="D25" s="45">
        <v>65359</v>
      </c>
      <c r="E25" s="45" t="s">
        <v>16</v>
      </c>
      <c r="F25" s="45">
        <v>2018</v>
      </c>
      <c r="G25" s="45" t="s">
        <v>17</v>
      </c>
      <c r="H25" s="46">
        <v>43465</v>
      </c>
      <c r="I25" s="46">
        <v>43502</v>
      </c>
      <c r="J25" s="46">
        <v>43502</v>
      </c>
      <c r="K25" s="45">
        <v>223200000</v>
      </c>
      <c r="L25" s="45">
        <v>227100000</v>
      </c>
      <c r="M25" s="45" t="s">
        <v>1616</v>
      </c>
      <c r="N25" s="20">
        <f>'Balance Sheet Annual'!AH25/'Balance Sheet Annual'!BR25</f>
        <v>3.1012073490813648</v>
      </c>
      <c r="O25" s="21">
        <f>('Balance Sheet Annual'!AH25-'Balance Sheet Annual'!U25)/'Balance Sheet Annual'!BR25</f>
        <v>2.6178477690288715</v>
      </c>
      <c r="P25" s="21">
        <f>'Balance Sheet Annual'!N25/'Balance Sheet Annual'!BR25</f>
        <v>1.5476115485564303</v>
      </c>
      <c r="Q25" s="21">
        <f>'Balance Sheet Annual'!CH25/'Balance Sheet Annual'!CS25</f>
        <v>0.52739764536550804</v>
      </c>
      <c r="R25" s="21">
        <f>('Balance Sheet Annual'!BH25+'Balance Sheet Annual'!BS25)/'Balance Sheet Annual'!BB25</f>
        <v>0.23786561439414575</v>
      </c>
      <c r="S25" s="21">
        <f>('Balance Sheet Annual'!BH25/'Balance Sheet Annual'!BB25)</f>
        <v>1.2323956623206437E-2</v>
      </c>
      <c r="T25" s="21">
        <f>'Balance Sheet Annual'!BS25/'Balance Sheet Annual'!BB25</f>
        <v>0.22554165777093932</v>
      </c>
      <c r="U25" s="21">
        <f>('Balance Sheet Annual'!BH25+'Balance Sheet Annual'!BS25)/'Balance Sheet Annual'!CS25</f>
        <v>0.36331537933903812</v>
      </c>
      <c r="V25" s="21">
        <f>('Balance Sheet Annual'!BH25/'Balance Sheet Annual'!CS25)</f>
        <v>1.8823582327872172E-2</v>
      </c>
      <c r="W25" s="21">
        <f>('Balance Sheet Annual'!BS25/'Balance Sheet Annual'!CS25)</f>
        <v>0.34449179701116595</v>
      </c>
      <c r="X25" s="22">
        <f>'Balance Sheet Annual'!AH25/'Balance Sheet Annual'!BB25</f>
        <v>0.21746556433267322</v>
      </c>
      <c r="Y25" s="22">
        <f>'Balance Sheet Annual'!CS25/('Balance Sheet Annual'!BB25-'Balance Sheet Annual'!AQ25-'Balance Sheet Annual'!AR25-'Balance Sheet Annual'!AS25)</f>
        <v>1.9368615920723076</v>
      </c>
      <c r="Z25" s="22">
        <f>'Balance Sheet Annual'!BA25/'Balance Sheet Annual'!BB25</f>
        <v>0.78253443566732683</v>
      </c>
      <c r="AA25" s="22">
        <f>'Balance Sheet Annual'!AR25/'Balance Sheet Annual'!BB25</f>
        <v>0.37085244380967808</v>
      </c>
      <c r="AB25" s="23">
        <f>'Balance Sheet Annual'!CS25/'Balance Sheet Annual'!CT25</f>
        <v>0.6547083551125279</v>
      </c>
      <c r="AC25" s="24">
        <f>'Income Statement Annual'!V25/'Income Statement Annual'!N25</f>
        <v>0.87209597026273544</v>
      </c>
      <c r="AD25" s="22">
        <f>('Income Statement Annual'!AF25-'Income Statement Annual'!AC25)/'Income Statement Annual'!N25</f>
        <v>0.22640871842527668</v>
      </c>
      <c r="AE25" s="22">
        <f>'Income Statement Annual'!AF25/'Income Statement Annual'!N25</f>
        <v>0.22640871842527668</v>
      </c>
      <c r="AF25" s="22">
        <f>'Income Statement Annual'!BS25/'Income Statement Annual'!N25</f>
        <v>0.12483455830587706</v>
      </c>
      <c r="AG25" s="22">
        <f>('Income Statement Annual'!AF25-'Income Statement Annual'!AC25)/('Income Statement Annual'!AH25*-1)</f>
        <v>8.1707317073170724</v>
      </c>
      <c r="AH25" s="23">
        <f>'Income Statement Annual'!AF25/('Income Statement Annual'!AH25*-1)</f>
        <v>8.1707317073170724</v>
      </c>
      <c r="AI25" s="24">
        <f>'Cash Flow Statement Annual'!BG25/'Cash Flow Statement Annual'!AB25</f>
        <v>-0.53477949085693799</v>
      </c>
      <c r="AJ25" s="22">
        <f>'Cash Flow Statement Annual'!AB25/'Balance Sheet Annual'!BR25</f>
        <v>1.1712335958005249</v>
      </c>
      <c r="AK25" s="22">
        <f>('Cash Flow Statement Annual'!AB25+'Cash Flow Statement Annual'!AV25)/('Balance Sheet Annual'!BH25+'Balance Sheet Annual'!BS25)</f>
        <v>0.34528009904054474</v>
      </c>
      <c r="AL25" s="23">
        <f>('Cash Flow Statement Annual'!AB25/('Balance Sheet Annual'!BH25+'Balance Sheet Annual'!BS25))</f>
        <v>0.34528009904054474</v>
      </c>
      <c r="AM25" s="24">
        <f>'Income Statement Annual'!BS25/'Balance Sheet Annual'!CS25</f>
        <v>4.9847634683068895E-2</v>
      </c>
      <c r="AN25" s="22">
        <f>'Income Statement Annual'!N25/'Balance Sheet Annual'!CS25</f>
        <v>0.39930957708785464</v>
      </c>
      <c r="AO25" s="22">
        <f>'Income Statement Annual'!N25/'Balance Sheet Annual'!BB25</f>
        <v>0.26143131639586847</v>
      </c>
      <c r="AP25" s="22">
        <f>'Income Statement Annual'!N25/('Balance Sheet Annual'!AH25-'Balance Sheet Annual'!BR25)</f>
        <v>1.7743079844109124</v>
      </c>
      <c r="AQ25" s="22">
        <f>'Income Statement Annual'!BS25/'Balance Sheet Annual'!BB25</f>
        <v>3.263566290960223E-2</v>
      </c>
      <c r="AR25" s="22">
        <f>'Cash Flow Statement Annual'!AB25/'Income Statement Annual'!N25</f>
        <v>0.31415617695925208</v>
      </c>
      <c r="AS25" s="22">
        <f>'Cash Flow Statement Annual'!BG25/'Income Statement Annual'!N25</f>
        <v>-0.16800428036383092</v>
      </c>
      <c r="AT25" s="22">
        <f>'Cash Flow Statement Annual'!AB25/'Balance Sheet Annual'!BB25</f>
        <v>8.213026289635067E-2</v>
      </c>
      <c r="AU25" s="22">
        <f>('Cash Flow Statement Annual'!AB25+'Cash Flow Statement Annual'!AU25)/'Balance Sheet Annual'!BR25</f>
        <v>0.20713910761154855</v>
      </c>
      <c r="AV25" s="22">
        <f>('Cash Flow Statement Annual'!AB25+'Cash Flow Statement Annual'!AU25)/('Balance Sheet Annual'!BH25+'Balance Sheet Annual'!BS25)</f>
        <v>6.1064685855772204E-2</v>
      </c>
      <c r="AW25" s="22">
        <f>'Cash Flow Statement Annual'!AB25/'Balance Sheet Annual'!BS25</f>
        <v>0.36414675545110325</v>
      </c>
      <c r="AX25" s="22">
        <f>('Cash Flow Statement Annual'!AB25+'Cash Flow Statement Annual'!AU25)/'Balance Sheet Annual'!BS25</f>
        <v>6.4401357879618745E-2</v>
      </c>
      <c r="AY25" s="22">
        <f>('Balance Sheet Annual'!BH25+'Balance Sheet Annual'!BS25)/('Income Statement Annual'!AF25-'Income Statement Annual'!AC25)</f>
        <v>4.0186567164179108</v>
      </c>
      <c r="AZ25" s="22">
        <f>(('Balance Sheet Annual'!BH25+'Balance Sheet Annual'!BS25)-'Balance Sheet Annual'!N25)/('Income Statement Annual'!AF25-'Income Statement Annual'!AC25)</f>
        <v>2.1851990049751242</v>
      </c>
      <c r="BA25" s="22">
        <f>('Cash Flow Statement Annual'!AB25+'Cash Flow Statement Annual'!AU25)/'Income Statement Annual'!BS25</f>
        <v>0.44507105797428376</v>
      </c>
      <c r="BB25" s="22">
        <f>'Income Statement Annual'!AF25/('Balance Sheet Annual'!BH25+'Balance Sheet Annual'!BS25)</f>
        <v>0.24883936861652739</v>
      </c>
      <c r="BC25" s="23">
        <f>'Income Statement Annual'!AF25/('Balance Sheet Annual'!BB25-'Balance Sheet Annual'!BR25)</f>
        <v>6.3653925325395072E-2</v>
      </c>
    </row>
    <row r="26" spans="1:55" x14ac:dyDescent="0.2">
      <c r="A26" s="45" t="s">
        <v>143</v>
      </c>
      <c r="B26" s="45" t="s">
        <v>144</v>
      </c>
      <c r="C26" s="45" t="str">
        <f>VLOOKUP(A26,'[1]S&amp;P 500 Wikipedia'!A:D,3,FALSE)</f>
        <v>Information Technology</v>
      </c>
      <c r="D26" s="45">
        <v>67102</v>
      </c>
      <c r="E26" s="45" t="s">
        <v>16</v>
      </c>
      <c r="F26" s="45">
        <v>2018</v>
      </c>
      <c r="G26" s="45" t="s">
        <v>17</v>
      </c>
      <c r="H26" s="46">
        <v>43404</v>
      </c>
      <c r="I26" s="46">
        <v>43447</v>
      </c>
      <c r="J26" s="46">
        <v>43447</v>
      </c>
      <c r="K26" s="45">
        <v>973000000</v>
      </c>
      <c r="L26" s="45">
        <v>988000000</v>
      </c>
      <c r="M26" s="45" t="s">
        <v>1617</v>
      </c>
      <c r="N26" s="20">
        <f>'Balance Sheet Annual'!AH26/'Balance Sheet Annual'!BR26</f>
        <v>3.1392466585662211</v>
      </c>
      <c r="O26" s="21">
        <f>('Balance Sheet Annual'!AH26-'Balance Sheet Annual'!U26)/'Balance Sheet Annual'!BR26</f>
        <v>2.4272174969623328</v>
      </c>
      <c r="P26" s="21">
        <f>'Balance Sheet Annual'!N26/'Balance Sheet Annual'!BR26</f>
        <v>1.7681652490886999</v>
      </c>
      <c r="Q26" s="21">
        <f>'Balance Sheet Annual'!CH26/'Balance Sheet Annual'!CS26</f>
        <v>1.0771205476521553</v>
      </c>
      <c r="R26" s="21">
        <f>('Balance Sheet Annual'!BH26+'Balance Sheet Annual'!BS26)/'Balance Sheet Annual'!BB26</f>
        <v>0.27313455893712346</v>
      </c>
      <c r="S26" s="21">
        <f>('Balance Sheet Annual'!BH26/'Balance Sheet Annual'!BB26)</f>
        <v>0</v>
      </c>
      <c r="T26" s="21">
        <f>'Balance Sheet Annual'!BS26/'Balance Sheet Annual'!BB26</f>
        <v>0.27313455893712346</v>
      </c>
      <c r="U26" s="21">
        <f>('Balance Sheet Annual'!BH26+'Balance Sheet Annual'!BS26)/'Balance Sheet Annual'!CS26</f>
        <v>0.56733340464220772</v>
      </c>
      <c r="V26" s="21">
        <f>('Balance Sheet Annual'!BH26/'Balance Sheet Annual'!CS26)</f>
        <v>0</v>
      </c>
      <c r="W26" s="21">
        <f>('Balance Sheet Annual'!BS26/'Balance Sheet Annual'!CS26)</f>
        <v>0.56733340464220772</v>
      </c>
      <c r="X26" s="22">
        <f>'Balance Sheet Annual'!AH26/'Balance Sheet Annual'!BB26</f>
        <v>0.66522477985478135</v>
      </c>
      <c r="Y26" s="22">
        <f>'Balance Sheet Annual'!CS26/('Balance Sheet Annual'!BB26-'Balance Sheet Annual'!AQ26-'Balance Sheet Annual'!AR26-'Balance Sheet Annual'!AS26)</f>
        <v>0.59780037086770255</v>
      </c>
      <c r="Z26" s="22">
        <f>'Balance Sheet Annual'!BA26/'Balance Sheet Annual'!BB26</f>
        <v>0.3347752201452186</v>
      </c>
      <c r="AA26" s="22">
        <f>'Balance Sheet Annual'!AR26/'Balance Sheet Annual'!BB26</f>
        <v>0.1734383850867707</v>
      </c>
      <c r="AB26" s="23">
        <f>'Balance Sheet Annual'!CS26/'Balance Sheet Annual'!CT26</f>
        <v>0.48143570729697721</v>
      </c>
      <c r="AC26" s="24">
        <f>'Income Statement Annual'!V26/'Income Statement Annual'!N26</f>
        <v>0.44933617665267939</v>
      </c>
      <c r="AD26" s="22">
        <f>('Income Statement Annual'!AF26-'Income Statement Annual'!AC26)/'Income Statement Annual'!N26</f>
        <v>0.2660796588016785</v>
      </c>
      <c r="AE26" s="22">
        <f>'Income Statement Annual'!AF26/'Income Statement Annual'!N26</f>
        <v>0.2660796588016785</v>
      </c>
      <c r="AF26" s="22">
        <f>'Income Statement Annual'!BS26/'Income Statement Annual'!N26</f>
        <v>0.23622480566829471</v>
      </c>
      <c r="AG26" s="22">
        <f>('Income Statement Annual'!AF26-'Income Statement Annual'!AC26)/('Income Statement Annual'!AH26*-1)</f>
        <v>19.535353535353536</v>
      </c>
      <c r="AH26" s="23">
        <f>'Income Statement Annual'!AF26/('Income Statement Annual'!AH26*-1)</f>
        <v>19.535353535353536</v>
      </c>
      <c r="AI26" s="24">
        <f>'Cash Flow Statement Annual'!BG26/'Cash Flow Statement Annual'!AB26</f>
        <v>0.14436131892490994</v>
      </c>
      <c r="AJ26" s="22">
        <f>'Cash Flow Statement Annual'!AB26/'Balance Sheet Annual'!BR26</f>
        <v>0.87703523693803154</v>
      </c>
      <c r="AK26" s="22">
        <f>('Cash Flow Statement Annual'!AB26+'Cash Flow Statement Annual'!AV26)/('Balance Sheet Annual'!BH26+'Balance Sheet Annual'!BS26)</f>
        <v>0.59935897435897434</v>
      </c>
      <c r="AL26" s="23">
        <f>('Cash Flow Statement Annual'!AB26/('Balance Sheet Annual'!BH26+'Balance Sheet Annual'!BS26))</f>
        <v>0.68042986425339369</v>
      </c>
      <c r="AM26" s="24">
        <f>'Income Statement Annual'!BS26/'Balance Sheet Annual'!CS26</f>
        <v>0.36731201197989088</v>
      </c>
      <c r="AN26" s="22">
        <f>'Income Statement Annual'!N26/'Balance Sheet Annual'!CS26</f>
        <v>1.5549256604984489</v>
      </c>
      <c r="AO26" s="22">
        <f>'Income Statement Annual'!N26/'Balance Sheet Annual'!BB26</f>
        <v>0.74859673515629022</v>
      </c>
      <c r="AP26" s="22">
        <f>'Income Statement Annual'!N26/('Balance Sheet Annual'!AH26-'Balance Sheet Annual'!BR26)</f>
        <v>1.6513688515278881</v>
      </c>
      <c r="AQ26" s="22">
        <f>'Income Statement Annual'!BS26/'Balance Sheet Annual'!BB26</f>
        <v>0.17683711828621454</v>
      </c>
      <c r="AR26" s="22">
        <f>'Cash Flow Statement Annual'!AB26/'Income Statement Annual'!N26</f>
        <v>0.24826305289949782</v>
      </c>
      <c r="AS26" s="22">
        <f>'Cash Flow Statement Annual'!BG26/'Income Statement Annual'!N26</f>
        <v>3.5839581756896194E-2</v>
      </c>
      <c r="AT26" s="22">
        <f>'Cash Flow Statement Annual'!AB26/'Balance Sheet Annual'!BB26</f>
        <v>0.18584891086049746</v>
      </c>
      <c r="AU26" s="22">
        <f>('Cash Flow Statement Annual'!AB26+'Cash Flow Statement Annual'!AU26)/'Balance Sheet Annual'!BR26</f>
        <v>0.26318347509112999</v>
      </c>
      <c r="AV26" s="22">
        <f>('Cash Flow Statement Annual'!AB26+'Cash Flow Statement Annual'!AU26)/('Balance Sheet Annual'!BH26+'Balance Sheet Annual'!BS26)</f>
        <v>0.20418552036199095</v>
      </c>
      <c r="AW26" s="22">
        <f>'Cash Flow Statement Annual'!AB26/'Balance Sheet Annual'!BS26</f>
        <v>0.68042986425339369</v>
      </c>
      <c r="AX26" s="22">
        <f>('Cash Flow Statement Annual'!AB26+'Cash Flow Statement Annual'!AU26)/'Balance Sheet Annual'!BS26</f>
        <v>0.20418552036199095</v>
      </c>
      <c r="AY26" s="22">
        <f>('Balance Sheet Annual'!BH26+'Balance Sheet Annual'!BS26)/('Income Statement Annual'!AF26-'Income Statement Annual'!AC26)</f>
        <v>1.3712512926577043</v>
      </c>
      <c r="AZ26" s="22">
        <f>(('Balance Sheet Annual'!BH26+'Balance Sheet Annual'!BS26)-'Balance Sheet Annual'!N26)/('Income Statement Annual'!AF26-'Income Statement Annual'!AC26)</f>
        <v>-0.50982419855222338</v>
      </c>
      <c r="BA26" s="22">
        <f>('Cash Flow Statement Annual'!AB26+'Cash Flow Statement Annual'!AU26)/'Income Statement Annual'!BS26</f>
        <v>0.3153756552125801</v>
      </c>
      <c r="BB26" s="22">
        <f>'Income Statement Annual'!AF26/('Balance Sheet Annual'!BH26+'Balance Sheet Annual'!BS26)</f>
        <v>0.72926093514328805</v>
      </c>
      <c r="BC26" s="23">
        <f>'Income Statement Annual'!AF26/('Balance Sheet Annual'!BB26-'Balance Sheet Annual'!BR26)</f>
        <v>0.25274438055410348</v>
      </c>
    </row>
    <row r="27" spans="1:55" x14ac:dyDescent="0.2">
      <c r="A27" s="45" t="s">
        <v>47</v>
      </c>
      <c r="B27" s="45" t="s">
        <v>48</v>
      </c>
      <c r="C27" s="45" t="str">
        <f>VLOOKUP(A27,'[1]S&amp;P 500 Wikipedia'!A:D,3,FALSE)</f>
        <v>Information Technology</v>
      </c>
      <c r="D27" s="45">
        <v>191397</v>
      </c>
      <c r="E27" s="45" t="s">
        <v>16</v>
      </c>
      <c r="F27" s="45">
        <v>2018</v>
      </c>
      <c r="G27" s="45" t="s">
        <v>17</v>
      </c>
      <c r="H27" s="46">
        <v>43465</v>
      </c>
      <c r="I27" s="46">
        <v>43504</v>
      </c>
      <c r="J27" s="46">
        <v>43504</v>
      </c>
      <c r="K27" s="45">
        <v>1001000000</v>
      </c>
      <c r="L27" s="45">
        <v>994000000</v>
      </c>
      <c r="M27" s="45" t="s">
        <v>1618</v>
      </c>
      <c r="N27" s="20">
        <f>'Balance Sheet Annual'!AH27/'Balance Sheet Annual'!BR27</f>
        <v>1.7644683714670255</v>
      </c>
      <c r="O27" s="21">
        <f>('Balance Sheet Annual'!AH27-'Balance Sheet Annual'!U27)/'Balance Sheet Annual'!BR27</f>
        <v>1.2671601615074024</v>
      </c>
      <c r="P27" s="21">
        <f>'Balance Sheet Annual'!N27/'Balance Sheet Annual'!BR27</f>
        <v>0.79744279946164198</v>
      </c>
      <c r="Q27" s="21">
        <f>'Balance Sheet Annual'!CH27/'Balance Sheet Annual'!CS27</f>
        <v>4.7937806873977085</v>
      </c>
      <c r="R27" s="21">
        <f>('Balance Sheet Annual'!BH27+'Balance Sheet Annual'!BS27)/'Balance Sheet Annual'!BB27</f>
        <v>0.3940677966101695</v>
      </c>
      <c r="S27" s="21">
        <f>('Balance Sheet Annual'!BH27/'Balance Sheet Annual'!BB27)</f>
        <v>1.977401129943503E-2</v>
      </c>
      <c r="T27" s="21">
        <f>'Balance Sheet Annual'!BS27/'Balance Sheet Annual'!BB27</f>
        <v>0.37429378531073448</v>
      </c>
      <c r="U27" s="21">
        <f>('Balance Sheet Annual'!BH27+'Balance Sheet Annual'!BS27)/'Balance Sheet Annual'!CS27</f>
        <v>2.2831423895253682</v>
      </c>
      <c r="V27" s="21">
        <f>('Balance Sheet Annual'!BH27/'Balance Sheet Annual'!CS27)</f>
        <v>0.11456628477905073</v>
      </c>
      <c r="W27" s="21">
        <f>('Balance Sheet Annual'!BS27/'Balance Sheet Annual'!CS27)</f>
        <v>2.1685761047463177</v>
      </c>
      <c r="X27" s="22">
        <f>'Balance Sheet Annual'!AH27/'Balance Sheet Annual'!BB27</f>
        <v>0.7406779661016949</v>
      </c>
      <c r="Y27" s="22">
        <f>'Balance Sheet Annual'!CS27/('Balance Sheet Annual'!BB27-'Balance Sheet Annual'!AQ27-'Balance Sheet Annual'!AR27-'Balance Sheet Annual'!AS27)</f>
        <v>0.18794217163949553</v>
      </c>
      <c r="Z27" s="22">
        <f>'Balance Sheet Annual'!BA27/'Balance Sheet Annual'!BB27</f>
        <v>0.2593220338983051</v>
      </c>
      <c r="AA27" s="22">
        <f>'Balance Sheet Annual'!AR27/'Balance Sheet Annual'!BB27</f>
        <v>8.163841807909604E-2</v>
      </c>
      <c r="AB27" s="23">
        <f>'Balance Sheet Annual'!CS27/'Balance Sheet Annual'!CT27</f>
        <v>0.17259887005649718</v>
      </c>
      <c r="AC27" s="24">
        <f>'Income Statement Annual'!V27/'Income Statement Annual'!N27</f>
        <v>0.34209044848939762</v>
      </c>
      <c r="AD27" s="22">
        <f>('Income Statement Annual'!AF27-'Income Statement Annual'!AC27)/'Income Statement Annual'!N27</f>
        <v>2.85231750797523E-2</v>
      </c>
      <c r="AE27" s="22">
        <f>'Income Statement Annual'!AF27/'Income Statement Annual'!N27</f>
        <v>2.85231750797523E-2</v>
      </c>
      <c r="AF27" s="22">
        <f>'Income Statement Annual'!BS27/'Income Statement Annual'!N27</f>
        <v>8.0690561080878215E-3</v>
      </c>
      <c r="AG27" s="22">
        <f>('Income Statement Annual'!AF27-'Income Statement Annual'!AC27)/('Income Statement Annual'!AH27*-1)</f>
        <v>1.2063492063492063</v>
      </c>
      <c r="AH27" s="23">
        <f>'Income Statement Annual'!AF27/('Income Statement Annual'!AH27*-1)</f>
        <v>1.2063492063492063</v>
      </c>
      <c r="AI27" s="24">
        <f>'Cash Flow Statement Annual'!BG27/'Cash Flow Statement Annual'!AB27</f>
        <v>-0.48529411764705882</v>
      </c>
      <c r="AJ27" s="22">
        <f>'Cash Flow Statement Annual'!AB27/'Balance Sheet Annual'!BR27</f>
        <v>4.5760430686406457E-2</v>
      </c>
      <c r="AK27" s="22">
        <f>('Cash Flow Statement Annual'!AB27+'Cash Flow Statement Annual'!AV27)/('Balance Sheet Annual'!BH27+'Balance Sheet Annual'!BS27)</f>
        <v>4.8745519713261652E-2</v>
      </c>
      <c r="AL27" s="23">
        <f>('Cash Flow Statement Annual'!AB27/('Balance Sheet Annual'!BH27+'Balance Sheet Annual'!BS27))</f>
        <v>4.8745519713261652E-2</v>
      </c>
      <c r="AM27" s="24">
        <f>'Income Statement Annual'!BS27/'Balance Sheet Annual'!CS27</f>
        <v>7.0376432078559745E-2</v>
      </c>
      <c r="AN27" s="22">
        <f>'Income Statement Annual'!N27/'Balance Sheet Annual'!CS27</f>
        <v>8.7217675941080195</v>
      </c>
      <c r="AO27" s="22">
        <f>'Income Statement Annual'!N27/'Balance Sheet Annual'!BB27</f>
        <v>1.5053672316384181</v>
      </c>
      <c r="AP27" s="22">
        <f>'Income Statement Annual'!N27/('Balance Sheet Annual'!AH27-'Balance Sheet Annual'!BR27)</f>
        <v>4.691021126760563</v>
      </c>
      <c r="AQ27" s="22">
        <f>'Income Statement Annual'!BS27/'Balance Sheet Annual'!BB27</f>
        <v>1.2146892655367232E-2</v>
      </c>
      <c r="AR27" s="22">
        <f>'Cash Flow Statement Annual'!AB27/'Income Statement Annual'!N27</f>
        <v>1.2760367798836554E-2</v>
      </c>
      <c r="AS27" s="22">
        <f>'Cash Flow Statement Annual'!BG27/'Income Statement Annual'!N27</f>
        <v>-6.1925314317883284E-3</v>
      </c>
      <c r="AT27" s="22">
        <f>'Cash Flow Statement Annual'!AB27/'Balance Sheet Annual'!BB27</f>
        <v>1.92090395480226E-2</v>
      </c>
      <c r="AU27" s="22">
        <f>('Cash Flow Statement Annual'!AB27+'Cash Flow Statement Annual'!AU27)/'Balance Sheet Annual'!BR27</f>
        <v>-3.095558546433378E-2</v>
      </c>
      <c r="AV27" s="22">
        <f>('Cash Flow Statement Annual'!AB27+'Cash Flow Statement Annual'!AU27)/('Balance Sheet Annual'!BH27+'Balance Sheet Annual'!BS27)</f>
        <v>-3.2974910394265235E-2</v>
      </c>
      <c r="AW27" s="22">
        <f>'Cash Flow Statement Annual'!AB27/'Balance Sheet Annual'!BS27</f>
        <v>5.132075471698113E-2</v>
      </c>
      <c r="AX27" s="22">
        <f>('Cash Flow Statement Annual'!AB27+'Cash Flow Statement Annual'!AU27)/'Balance Sheet Annual'!BS27</f>
        <v>-3.471698113207547E-2</v>
      </c>
      <c r="AY27" s="22">
        <f>('Balance Sheet Annual'!BH27+'Balance Sheet Annual'!BS27)/('Income Statement Annual'!AF27-'Income Statement Annual'!AC27)</f>
        <v>9.1776315789473681</v>
      </c>
      <c r="AZ27" s="22">
        <f>(('Balance Sheet Annual'!BH27+'Balance Sheet Annual'!BS27)-'Balance Sheet Annual'!N27)/('Income Statement Annual'!AF27-'Income Statement Annual'!AC27)</f>
        <v>1.381578947368421</v>
      </c>
      <c r="BA27" s="22">
        <f>('Cash Flow Statement Annual'!AB27+'Cash Flow Statement Annual'!AU27)/'Income Statement Annual'!BS27</f>
        <v>-1.069767441860465</v>
      </c>
      <c r="BB27" s="22">
        <f>'Income Statement Annual'!AF27/('Balance Sheet Annual'!BH27+'Balance Sheet Annual'!BS27)</f>
        <v>0.10896057347670252</v>
      </c>
      <c r="BC27" s="23">
        <f>'Income Statement Annual'!AF27/('Balance Sheet Annual'!BB27-'Balance Sheet Annual'!BR27)</f>
        <v>7.4001947419668937E-2</v>
      </c>
    </row>
    <row r="28" spans="1:55" x14ac:dyDescent="0.2">
      <c r="A28" s="45" t="s">
        <v>118</v>
      </c>
      <c r="B28" s="45" t="s">
        <v>119</v>
      </c>
      <c r="C28" s="45" t="str">
        <f>VLOOKUP(A28,'[1]S&amp;P 500 Wikipedia'!A:D,3,FALSE)</f>
        <v>Industrials</v>
      </c>
      <c r="D28" s="45">
        <v>67669</v>
      </c>
      <c r="E28" s="45" t="s">
        <v>16</v>
      </c>
      <c r="F28" s="45">
        <v>2018</v>
      </c>
      <c r="G28" s="45" t="s">
        <v>17</v>
      </c>
      <c r="H28" s="46">
        <v>43465</v>
      </c>
      <c r="I28" s="46">
        <v>43517</v>
      </c>
      <c r="J28" s="46">
        <v>43517</v>
      </c>
      <c r="K28" s="45">
        <v>229610000</v>
      </c>
      <c r="L28" s="45">
        <v>231336000</v>
      </c>
      <c r="M28" s="45" t="s">
        <v>1619</v>
      </c>
      <c r="N28" s="20">
        <f>'Balance Sheet Annual'!AH28/'Balance Sheet Annual'!BR28</f>
        <v>1.6990584571554534</v>
      </c>
      <c r="O28" s="21">
        <f>('Balance Sheet Annual'!AH28-'Balance Sheet Annual'!U28)/'Balance Sheet Annual'!BR28</f>
        <v>1.2243754297803653</v>
      </c>
      <c r="P28" s="21">
        <f>'Balance Sheet Annual'!N28/'Balance Sheet Annual'!BR28</f>
        <v>0.5675955045522687</v>
      </c>
      <c r="Q28" s="21">
        <f>'Balance Sheet Annual'!CH28/'Balance Sheet Annual'!CS28</f>
        <v>0.93564408673779365</v>
      </c>
      <c r="R28" s="21">
        <f>('Balance Sheet Annual'!BH28+'Balance Sheet Annual'!BS28)/'Balance Sheet Annual'!BB28</f>
        <v>0.27889573507862431</v>
      </c>
      <c r="S28" s="21">
        <f>('Balance Sheet Annual'!BH28/'Balance Sheet Annual'!BB28)</f>
        <v>3.952289257758787E-2</v>
      </c>
      <c r="T28" s="21">
        <f>'Balance Sheet Annual'!BS28/'Balance Sheet Annual'!BB28</f>
        <v>0.23937284250103641</v>
      </c>
      <c r="U28" s="21">
        <f>('Balance Sheet Annual'!BH28+'Balance Sheet Annual'!BS28)/'Balance Sheet Annual'!CS28</f>
        <v>0.53984288042132933</v>
      </c>
      <c r="V28" s="21">
        <f>('Balance Sheet Annual'!BH28/'Balance Sheet Annual'!CS28)</f>
        <v>7.6502253308581E-2</v>
      </c>
      <c r="W28" s="21">
        <f>('Balance Sheet Annual'!BS28/'Balance Sheet Annual'!CS28)</f>
        <v>0.46334062711274837</v>
      </c>
      <c r="X28" s="22">
        <f>'Balance Sheet Annual'!AH28/'Balance Sheet Annual'!BB28</f>
        <v>0.24815791661022793</v>
      </c>
      <c r="Y28" s="22">
        <f>'Balance Sheet Annual'!CS28/('Balance Sheet Annual'!BB28-'Balance Sheet Annual'!AQ28-'Balance Sheet Annual'!AR28-'Balance Sheet Annual'!AS28)</f>
        <v>1.5101283051127075</v>
      </c>
      <c r="Z28" s="22">
        <f>'Balance Sheet Annual'!BA28/'Balance Sheet Annual'!BB28</f>
        <v>0.7518420833897721</v>
      </c>
      <c r="AA28" s="22">
        <f>'Balance Sheet Annual'!AR28/'Balance Sheet Annual'!BB28</f>
        <v>0.39963999782454324</v>
      </c>
      <c r="AB28" s="23">
        <f>'Balance Sheet Annual'!CS28/'Balance Sheet Annual'!CT28</f>
        <v>0.51662390149696047</v>
      </c>
      <c r="AC28" s="24">
        <f>'Income Statement Annual'!V28/'Income Statement Annual'!N28</f>
        <v>0.33690272710148667</v>
      </c>
      <c r="AD28" s="22">
        <f>('Income Statement Annual'!AF28-'Income Statement Annual'!AC28)/'Income Statement Annual'!N28</f>
        <v>0.21280414495240885</v>
      </c>
      <c r="AE28" s="22">
        <f>'Income Statement Annual'!AF28/'Income Statement Annual'!N28</f>
        <v>0.21280414495240885</v>
      </c>
      <c r="AF28" s="22">
        <f>'Income Statement Annual'!BS28/'Income Statement Annual'!N28</f>
        <v>0.1584751300529979</v>
      </c>
      <c r="AG28" s="22">
        <f>('Income Statement Annual'!AF28-'Income Statement Annual'!AC28)/('Income Statement Annual'!AH28*-1)</f>
        <v>9.3349314998622859</v>
      </c>
      <c r="AH28" s="23">
        <f>'Income Statement Annual'!AF28/('Income Statement Annual'!AH28*-1)</f>
        <v>9.3349314998622859</v>
      </c>
      <c r="AI28" s="24">
        <f>'Cash Flow Statement Annual'!BG28/'Cash Flow Statement Annual'!AB28</f>
        <v>-0.39504043760703456</v>
      </c>
      <c r="AJ28" s="22">
        <f>'Cash Flow Statement Annual'!AB28/'Balance Sheet Annual'!BR28</f>
        <v>0.73178719252316093</v>
      </c>
      <c r="AK28" s="22">
        <f>('Cash Flow Statement Annual'!AB28+'Cash Flow Statement Annual'!AV28)/('Balance Sheet Annual'!BH28+'Balance Sheet Annual'!BS28)</f>
        <v>0.34518134433831016</v>
      </c>
      <c r="AL28" s="23">
        <f>('Cash Flow Statement Annual'!AB28/('Balance Sheet Annual'!BH28+'Balance Sheet Annual'!BS28))</f>
        <v>0.38323286370855025</v>
      </c>
      <c r="AM28" s="24">
        <f>'Income Statement Annual'!BS28/'Balance Sheet Annual'!CS28</f>
        <v>0.16919863353984835</v>
      </c>
      <c r="AN28" s="22">
        <f>'Income Statement Annual'!N28/'Balance Sheet Annual'!CS28</f>
        <v>1.0676667908918216</v>
      </c>
      <c r="AO28" s="22">
        <f>'Income Statement Annual'!N28/'Balance Sheet Annual'!BB28</f>
        <v>0.55158218300927242</v>
      </c>
      <c r="AP28" s="22">
        <f>'Income Statement Annual'!N28/('Balance Sheet Annual'!AH28-'Balance Sheet Annual'!BR28)</f>
        <v>5.4022779123408275</v>
      </c>
      <c r="AQ28" s="22">
        <f>'Income Statement Annual'!BS28/'Balance Sheet Annual'!BB28</f>
        <v>8.7412058187310931E-2</v>
      </c>
      <c r="AR28" s="22">
        <f>'Cash Flow Statement Annual'!AB28/'Income Statement Annual'!N28</f>
        <v>0.19377350197782878</v>
      </c>
      <c r="AS28" s="22">
        <f>'Cash Flow Statement Annual'!BG28/'Income Statement Annual'!N28</f>
        <v>-7.6548369017969062E-2</v>
      </c>
      <c r="AT28" s="22">
        <f>'Cash Flow Statement Annual'!AB28/'Balance Sheet Annual'!BB28</f>
        <v>0.10688201123028236</v>
      </c>
      <c r="AU28" s="22">
        <f>('Cash Flow Statement Annual'!AB28+'Cash Flow Statement Annual'!AU28)/'Balance Sheet Annual'!BR28</f>
        <v>0.18218032903501738</v>
      </c>
      <c r="AV28" s="22">
        <f>('Cash Flow Statement Annual'!AB28+'Cash Flow Statement Annual'!AU28)/('Balance Sheet Annual'!BH28+'Balance Sheet Annual'!BS28)</f>
        <v>9.5406820344489621E-2</v>
      </c>
      <c r="AW28" s="22">
        <f>'Cash Flow Statement Annual'!AB28/'Balance Sheet Annual'!BS28</f>
        <v>0.44650850996106456</v>
      </c>
      <c r="AX28" s="22">
        <f>('Cash Flow Statement Annual'!AB28+'Cash Flow Statement Annual'!AU28)/'Balance Sheet Annual'!BS28</f>
        <v>0.1111594574116129</v>
      </c>
      <c r="AY28" s="22">
        <f>('Balance Sheet Annual'!BH28+'Balance Sheet Annual'!BS28)/('Income Statement Annual'!AF28-'Income Statement Annual'!AC28)</f>
        <v>2.3760280364640134</v>
      </c>
      <c r="AZ28" s="22">
        <f>(('Balance Sheet Annual'!BH28+'Balance Sheet Annual'!BS28)-'Balance Sheet Annual'!N28)/('Income Statement Annual'!AF28-'Income Statement Annual'!AC28)</f>
        <v>1.6697617949631405</v>
      </c>
      <c r="BA28" s="22">
        <f>('Cash Flow Statement Annual'!AB28+'Cash Flow Statement Annual'!AU28)/'Income Statement Annual'!BS28</f>
        <v>0.30440371549738066</v>
      </c>
      <c r="BB28" s="22">
        <f>'Income Statement Annual'!AF28/('Balance Sheet Annual'!BH28+'Balance Sheet Annual'!BS28)</f>
        <v>0.42087045466357048</v>
      </c>
      <c r="BC28" s="23">
        <f>'Income Statement Annual'!AF28/('Balance Sheet Annual'!BB28-'Balance Sheet Annual'!BR28)</f>
        <v>0.13745514202914921</v>
      </c>
    </row>
    <row r="29" spans="1:55" x14ac:dyDescent="0.2">
      <c r="A29" s="45" t="s">
        <v>121</v>
      </c>
      <c r="B29" s="45" t="s">
        <v>122</v>
      </c>
      <c r="C29" s="45" t="str">
        <f>VLOOKUP(A29,'[1]S&amp;P 500 Wikipedia'!A:D,3,FALSE)</f>
        <v>Health Care</v>
      </c>
      <c r="D29" s="45">
        <v>65735</v>
      </c>
      <c r="E29" s="45" t="s">
        <v>16</v>
      </c>
      <c r="F29" s="45">
        <v>2018</v>
      </c>
      <c r="G29" s="45" t="s">
        <v>17</v>
      </c>
      <c r="H29" s="46">
        <v>43465</v>
      </c>
      <c r="I29" s="46">
        <v>43509</v>
      </c>
      <c r="J29" s="46">
        <v>43509</v>
      </c>
      <c r="K29" s="45">
        <v>636000000</v>
      </c>
      <c r="L29" s="45">
        <v>640000000</v>
      </c>
      <c r="M29" s="45" t="s">
        <v>1620</v>
      </c>
      <c r="N29" s="20">
        <f>'Balance Sheet Annual'!AH29/'Balance Sheet Annual'!BR29</f>
        <v>5.4851441241685146</v>
      </c>
      <c r="O29" s="21">
        <f>('Balance Sheet Annual'!AH29-'Balance Sheet Annual'!U29)/'Balance Sheet Annual'!BR29</f>
        <v>5.1709534368070953</v>
      </c>
      <c r="P29" s="21">
        <f>'Balance Sheet Annual'!N29/'Balance Sheet Annual'!BR29</f>
        <v>4.6206208425720625</v>
      </c>
      <c r="Q29" s="21">
        <f>'Balance Sheet Annual'!CH29/'Balance Sheet Annual'!CS29</f>
        <v>2.1676241036409016</v>
      </c>
      <c r="R29" s="21">
        <f>('Balance Sheet Annual'!BH29+'Balance Sheet Annual'!BS29)/'Balance Sheet Annual'!BB29</f>
        <v>0.44202916677089327</v>
      </c>
      <c r="S29" s="21">
        <f>('Balance Sheet Annual'!BH29/'Balance Sheet Annual'!BB29)</f>
        <v>1.440828476373915E-2</v>
      </c>
      <c r="T29" s="21">
        <f>'Balance Sheet Annual'!BS29/'Balance Sheet Annual'!BB29</f>
        <v>0.42762088200715409</v>
      </c>
      <c r="U29" s="21">
        <f>('Balance Sheet Annual'!BH29+'Balance Sheet Annual'!BS29)/'Balance Sheet Annual'!CS29</f>
        <v>1.4001822431757853</v>
      </c>
      <c r="V29" s="21">
        <f>('Balance Sheet Annual'!BH29/'Balance Sheet Annual'!CS29)</f>
        <v>4.5640030109742089E-2</v>
      </c>
      <c r="W29" s="21">
        <f>('Balance Sheet Annual'!BS29/'Balance Sheet Annual'!CS29)</f>
        <v>1.3545422130660434</v>
      </c>
      <c r="X29" s="22">
        <f>'Balance Sheet Annual'!AH29/'Balance Sheet Annual'!BB29</f>
        <v>0.61880581334267204</v>
      </c>
      <c r="Y29" s="22">
        <f>'Balance Sheet Annual'!CS29/('Balance Sheet Annual'!BB29-'Balance Sheet Annual'!AQ29-'Balance Sheet Annual'!AR29-'Balance Sheet Annual'!AS29)</f>
        <v>0.44608016400395872</v>
      </c>
      <c r="Z29" s="22">
        <f>'Balance Sheet Annual'!BA29/'Balance Sheet Annual'!BB29</f>
        <v>0.38119418665732796</v>
      </c>
      <c r="AA29" s="22">
        <f>'Balance Sheet Annual'!AR29/'Balance Sheet Annual'!BB29</f>
        <v>0.18461865572704306</v>
      </c>
      <c r="AB29" s="23">
        <f>'Balance Sheet Annual'!CS29/'Balance Sheet Annual'!CT29</f>
        <v>0.31569402406383673</v>
      </c>
      <c r="AC29" s="24">
        <f>'Income Statement Annual'!V29/'Income Statement Annual'!N29</f>
        <v>0.82191780821917804</v>
      </c>
      <c r="AD29" s="22">
        <f>('Income Statement Annual'!AF29-'Income Statement Annual'!AC29)/'Income Statement Annual'!N29</f>
        <v>0.43647424394940698</v>
      </c>
      <c r="AE29" s="22">
        <f>'Income Statement Annual'!AF29/'Income Statement Annual'!N29</f>
        <v>0.43647424394940698</v>
      </c>
      <c r="AF29" s="22">
        <f>'Income Statement Annual'!BS29/'Income Statement Annual'!N29</f>
        <v>8.6612105562606678E-2</v>
      </c>
      <c r="AG29" s="22">
        <f>('Income Statement Annual'!AF29-'Income Statement Annual'!AC29)/('Income Statement Annual'!AH29*-1)</f>
        <v>7.6480061349693251</v>
      </c>
      <c r="AH29" s="23">
        <f>'Income Statement Annual'!AF29/('Income Statement Annual'!AH29*-1)</f>
        <v>7.6480061349693251</v>
      </c>
      <c r="AI29" s="24">
        <f>'Cash Flow Statement Annual'!BG29/'Cash Flow Statement Annual'!AB29</f>
        <v>-0.58996152813814084</v>
      </c>
      <c r="AJ29" s="22">
        <f>'Cash Flow Statement Annual'!AB29/'Balance Sheet Annual'!BR29</f>
        <v>1.2391352549889134</v>
      </c>
      <c r="AK29" s="22">
        <f>('Cash Flow Statement Annual'!AB29+'Cash Flow Statement Annual'!AV29)/('Balance Sheet Annual'!BH29+'Balance Sheet Annual'!BS29)</f>
        <v>0.22104012223416897</v>
      </c>
      <c r="AL29" s="23">
        <f>('Cash Flow Statement Annual'!AB29/('Balance Sheet Annual'!BH29+'Balance Sheet Annual'!BS29))</f>
        <v>0.31625261728255333</v>
      </c>
      <c r="AM29" s="24">
        <f>'Income Statement Annual'!BS29/'Balance Sheet Annual'!CS29</f>
        <v>7.8404183669426725E-2</v>
      </c>
      <c r="AN29" s="22">
        <f>'Income Statement Annual'!N29/'Balance Sheet Annual'!CS29</f>
        <v>0.90523354859157723</v>
      </c>
      <c r="AO29" s="22">
        <f>'Income Statement Annual'!N29/'Balance Sheet Annual'!BB29</f>
        <v>0.28577682167246166</v>
      </c>
      <c r="AP29" s="22">
        <f>'Income Statement Annual'!N29/('Balance Sheet Annual'!AH29-'Balance Sheet Annual'!BR29)</f>
        <v>0.56478643464504652</v>
      </c>
      <c r="AQ29" s="22">
        <f>'Income Statement Annual'!BS29/'Balance Sheet Annual'!BB29</f>
        <v>2.4751732246041474E-2</v>
      </c>
      <c r="AR29" s="22">
        <f>'Cash Flow Statement Annual'!AB29/'Income Statement Annual'!N29</f>
        <v>0.48916801610573768</v>
      </c>
      <c r="AS29" s="22">
        <f>'Cash Flow Statement Annual'!BG29/'Income Statement Annual'!N29</f>
        <v>-0.28859031029804366</v>
      </c>
      <c r="AT29" s="22">
        <f>'Cash Flow Statement Annual'!AB29/'Balance Sheet Annual'!BB29</f>
        <v>0.13979288090652126</v>
      </c>
      <c r="AU29" s="22">
        <f>('Cash Flow Statement Annual'!AB29+'Cash Flow Statement Annual'!AU29)/'Balance Sheet Annual'!BR29</f>
        <v>0.79301552106430151</v>
      </c>
      <c r="AV29" s="22">
        <f>('Cash Flow Statement Annual'!AB29+'Cash Flow Statement Annual'!AU29)/('Balance Sheet Annual'!BH29+'Balance Sheet Annual'!BS29)</f>
        <v>0.20239375247580782</v>
      </c>
      <c r="AW29" s="22">
        <f>'Cash Flow Statement Annual'!AB29/'Balance Sheet Annual'!BS29</f>
        <v>0.32690845276396607</v>
      </c>
      <c r="AX29" s="22">
        <f>('Cash Flow Statement Annual'!AB29+'Cash Flow Statement Annual'!AU29)/'Balance Sheet Annual'!BS29</f>
        <v>0.20921322023983621</v>
      </c>
      <c r="AY29" s="22">
        <f>('Balance Sheet Annual'!BH29+'Balance Sheet Annual'!BS29)/('Income Statement Annual'!AF29-'Income Statement Annual'!AC29)</f>
        <v>3.5437681740699891</v>
      </c>
      <c r="AZ29" s="22">
        <f>(('Balance Sheet Annual'!BH29+'Balance Sheet Annual'!BS29)-'Balance Sheet Annual'!N29)/('Income Statement Annual'!AF29-'Income Statement Annual'!AC29)</f>
        <v>-0.63531535144891205</v>
      </c>
      <c r="BA29" s="22">
        <f>('Cash Flow Statement Annual'!AB29+'Cash Flow Statement Annual'!AU29)/'Income Statement Annual'!BS29</f>
        <v>3.6144517433046994</v>
      </c>
      <c r="BB29" s="22">
        <f>'Income Statement Annual'!AF29/('Balance Sheet Annual'!BH29+'Balance Sheet Annual'!BS29)</f>
        <v>0.28218550166940187</v>
      </c>
      <c r="BC29" s="23">
        <f>'Income Statement Annual'!AF29/('Balance Sheet Annual'!BB29-'Balance Sheet Annual'!BR29)</f>
        <v>0.1405954831251586</v>
      </c>
    </row>
    <row r="30" spans="1:55" x14ac:dyDescent="0.2">
      <c r="A30" s="45" t="s">
        <v>111</v>
      </c>
      <c r="B30" s="45" t="s">
        <v>112</v>
      </c>
      <c r="C30" s="45" t="str">
        <f>VLOOKUP(A30,'[1]S&amp;P 500 Wikipedia'!A:D,3,FALSE)</f>
        <v>Financials</v>
      </c>
      <c r="D30" s="45">
        <v>67872</v>
      </c>
      <c r="E30" s="45" t="s">
        <v>16</v>
      </c>
      <c r="F30" s="45">
        <v>2018</v>
      </c>
      <c r="G30" s="45" t="s">
        <v>17</v>
      </c>
      <c r="H30" s="46">
        <v>43465</v>
      </c>
      <c r="I30" s="46">
        <v>43523</v>
      </c>
      <c r="J30" s="46">
        <v>43523</v>
      </c>
      <c r="K30" s="45">
        <v>141500000</v>
      </c>
      <c r="L30" s="45">
        <v>143200000</v>
      </c>
      <c r="M30" s="45" t="s">
        <v>1621</v>
      </c>
      <c r="N30" s="20">
        <f>'Balance Sheet Annual'!AH30/'Balance Sheet Annual'!BR30</f>
        <v>0.4176413219625586</v>
      </c>
      <c r="O30" s="21">
        <f>('Balance Sheet Annual'!AH30-'Balance Sheet Annual'!U30)/'Balance Sheet Annual'!BR30</f>
        <v>0.4176413219625586</v>
      </c>
      <c r="P30" s="21">
        <f>'Balance Sheet Annual'!N30/'Balance Sheet Annual'!BR30</f>
        <v>0.29827018544726597</v>
      </c>
      <c r="Q30" s="21">
        <f>'Balance Sheet Annual'!CH30/'Balance Sheet Annual'!CS30</f>
        <v>23.586528842947651</v>
      </c>
      <c r="R30" s="21">
        <f>('Balance Sheet Annual'!BH30+'Balance Sheet Annual'!BS30)/'Balance Sheet Annual'!BB30</f>
        <v>3.5932732081101239E-2</v>
      </c>
      <c r="S30" s="21">
        <f>('Balance Sheet Annual'!BH30/'Balance Sheet Annual'!BB30)</f>
        <v>1.356208042313691E-3</v>
      </c>
      <c r="T30" s="21">
        <f>'Balance Sheet Annual'!BS30/'Balance Sheet Annual'!BB30</f>
        <v>3.4576524038787547E-2</v>
      </c>
      <c r="U30" s="21">
        <f>('Balance Sheet Annual'!BH30+'Balance Sheet Annual'!BS30)/'Balance Sheet Annual'!CS30</f>
        <v>0.88346115371790601</v>
      </c>
      <c r="V30" s="21">
        <f>('Balance Sheet Annual'!BH30/'Balance Sheet Annual'!CS30)</f>
        <v>3.334444814938313E-2</v>
      </c>
      <c r="W30" s="21">
        <f>('Balance Sheet Annual'!BS30/'Balance Sheet Annual'!CS30)</f>
        <v>0.85011670556852281</v>
      </c>
      <c r="X30" s="22">
        <f>'Balance Sheet Annual'!AH30/'Balance Sheet Annual'!BB30</f>
        <v>0.38621414524988135</v>
      </c>
      <c r="Y30" s="22">
        <f>'Balance Sheet Annual'!CS30/('Balance Sheet Annual'!BB30-'Balance Sheet Annual'!AQ30-'Balance Sheet Annual'!AR30-'Balance Sheet Annual'!AS30)</f>
        <v>4.0672679188987593E-2</v>
      </c>
      <c r="Z30" s="22">
        <f>'Balance Sheet Annual'!BA30/'Balance Sheet Annual'!BB30</f>
        <v>0.61378585475011871</v>
      </c>
      <c r="AA30" s="22">
        <f>'Balance Sheet Annual'!AR30/'Balance Sheet Annual'!BB30</f>
        <v>0</v>
      </c>
      <c r="AB30" s="23">
        <f>'Balance Sheet Annual'!CS30/'Balance Sheet Annual'!CT30</f>
        <v>4.0672679188987593E-2</v>
      </c>
      <c r="AC30" s="24">
        <f>'Income Statement Annual'!V30/'Income Statement Annual'!N30</f>
        <v>1</v>
      </c>
      <c r="AD30" s="22">
        <f>('Income Statement Annual'!AF30-'Income Statement Annual'!AC30)/'Income Statement Annual'!N30</f>
        <v>0.25584102436185252</v>
      </c>
      <c r="AE30" s="22">
        <f>'Income Statement Annual'!AF30/'Income Statement Annual'!N30</f>
        <v>0.25584102436185252</v>
      </c>
      <c r="AF30" s="22">
        <f>'Income Statement Annual'!BS30/'Income Statement Annual'!N30</f>
        <v>0.12305645630664339</v>
      </c>
      <c r="AG30" s="22">
        <f>('Income Statement Annual'!AF30-'Income Statement Annual'!AC30)/('Income Statement Annual'!AH30*-1)</f>
        <v>14.864734299516908</v>
      </c>
      <c r="AH30" s="23">
        <f>'Income Statement Annual'!AF30/('Income Statement Annual'!AH30*-1)</f>
        <v>14.864734299516908</v>
      </c>
      <c r="AI30" s="24">
        <f>'Cash Flow Statement Annual'!BG30/'Cash Flow Statement Annual'!AB30</f>
        <v>-1.0493827160493827</v>
      </c>
      <c r="AJ30" s="22">
        <f>'Cash Flow Statement Annual'!AB30/'Balance Sheet Annual'!BR30</f>
        <v>1.2473143510812258E-2</v>
      </c>
      <c r="AK30" s="22">
        <f>('Cash Flow Statement Annual'!AB30+'Cash Flow Statement Annual'!AV30)/('Balance Sheet Annual'!BH30+'Balance Sheet Annual'!BS30)</f>
        <v>0.22834497074919796</v>
      </c>
      <c r="AL30" s="23">
        <f>('Cash Flow Statement Annual'!AB30/('Balance Sheet Annual'!BH30+'Balance Sheet Annual'!BS30))</f>
        <v>0.32100396301188905</v>
      </c>
      <c r="AM30" s="24">
        <f>'Income Statement Annual'!BS30/'Balance Sheet Annual'!CS30</f>
        <v>0.24674891630543513</v>
      </c>
      <c r="AN30" s="22">
        <f>'Income Statement Annual'!N30/'Balance Sheet Annual'!CS30</f>
        <v>2.0051683894631545</v>
      </c>
      <c r="AO30" s="22">
        <f>'Income Statement Annual'!N30/'Balance Sheet Annual'!BB30</f>
        <v>8.1555570624533807E-2</v>
      </c>
      <c r="AP30" s="22">
        <f>'Income Statement Annual'!N30/('Balance Sheet Annual'!AH30-'Balance Sheet Annual'!BR30)</f>
        <v>-0.15143922032788537</v>
      </c>
      <c r="AQ30" s="22">
        <f>'Income Statement Annual'!BS30/'Balance Sheet Annual'!BB30</f>
        <v>1.0035939513121313E-2</v>
      </c>
      <c r="AR30" s="22">
        <f>'Cash Flow Statement Annual'!AB30/'Income Statement Annual'!N30</f>
        <v>0.14143177849837865</v>
      </c>
      <c r="AS30" s="22">
        <f>'Cash Flow Statement Annual'!BG30/'Income Statement Annual'!N30</f>
        <v>-0.14841606385632328</v>
      </c>
      <c r="AT30" s="22">
        <f>'Cash Flow Statement Annual'!AB30/'Balance Sheet Annual'!BB30</f>
        <v>1.1534549399877941E-2</v>
      </c>
      <c r="AU30" s="22">
        <f>('Cash Flow Statement Annual'!AB30+'Cash Flow Statement Annual'!AU30)/'Balance Sheet Annual'!BR30</f>
        <v>1.1013910378154034E-2</v>
      </c>
      <c r="AV30" s="22">
        <f>('Cash Flow Statement Annual'!AB30+'Cash Flow Statement Annual'!AU30)/('Balance Sheet Annual'!BH30+'Balance Sheet Annual'!BS30)</f>
        <v>0.28344970749197962</v>
      </c>
      <c r="AW30" s="22">
        <f>'Cash Flow Statement Annual'!AB30/'Balance Sheet Annual'!BS30</f>
        <v>0.33359482251421846</v>
      </c>
      <c r="AX30" s="22">
        <f>('Cash Flow Statement Annual'!AB30+'Cash Flow Statement Annual'!AU30)/'Balance Sheet Annual'!BS30</f>
        <v>0.29456756226711117</v>
      </c>
      <c r="AY30" s="22">
        <f>('Balance Sheet Annual'!BH30+'Balance Sheet Annual'!BS30)/('Income Statement Annual'!AF30-'Income Statement Annual'!AC30)</f>
        <v>1.7221319467013325</v>
      </c>
      <c r="AZ30" s="22">
        <f>(('Balance Sheet Annual'!BH30+'Balance Sheet Annual'!BS30)-'Balance Sheet Annual'!N30)/('Income Statement Annual'!AF30-'Income Statement Annual'!AC30)</f>
        <v>-11.497237569060774</v>
      </c>
      <c r="BA30" s="22">
        <f>('Cash Flow Statement Annual'!AB30+'Cash Flow Statement Annual'!AU30)/'Income Statement Annual'!BS30</f>
        <v>1.0148648648648648</v>
      </c>
      <c r="BB30" s="22">
        <f>'Income Statement Annual'!AF30/('Balance Sheet Annual'!BH30+'Balance Sheet Annual'!BS30)</f>
        <v>0.58067559916965461</v>
      </c>
      <c r="BC30" s="23">
        <f>'Income Statement Annual'!AF30/('Balance Sheet Annual'!BB30-'Balance Sheet Annual'!BR30)</f>
        <v>0.27728214832837705</v>
      </c>
    </row>
    <row r="31" spans="1:55" x14ac:dyDescent="0.2">
      <c r="A31" s="45" t="s">
        <v>105</v>
      </c>
      <c r="B31" s="45" t="s">
        <v>106</v>
      </c>
      <c r="C31" s="45" t="str">
        <f>VLOOKUP(A31,'[1]S&amp;P 500 Wikipedia'!A:D,3,FALSE)</f>
        <v>Real Estate</v>
      </c>
      <c r="D31" s="45">
        <v>68339</v>
      </c>
      <c r="E31" s="45" t="s">
        <v>16</v>
      </c>
      <c r="F31" s="45">
        <v>2018</v>
      </c>
      <c r="G31" s="45" t="s">
        <v>17</v>
      </c>
      <c r="H31" s="46">
        <v>43465</v>
      </c>
      <c r="I31" s="46">
        <v>43523</v>
      </c>
      <c r="J31" s="46">
        <v>43588</v>
      </c>
      <c r="K31" s="45">
        <v>440914000</v>
      </c>
      <c r="L31" s="45">
        <v>444837000</v>
      </c>
      <c r="M31" s="45" t="s">
        <v>1901</v>
      </c>
      <c r="N31" s="20">
        <f>'Balance Sheet Annual'!AH31/'Balance Sheet Annual'!BR31</f>
        <v>0.8113132438995263</v>
      </c>
      <c r="O31" s="21">
        <f>('Balance Sheet Annual'!AH31-'Balance Sheet Annual'!U31)/'Balance Sheet Annual'!BR31</f>
        <v>0.8113132438995263</v>
      </c>
      <c r="P31" s="21">
        <f>'Balance Sheet Annual'!N31/'Balance Sheet Annual'!BR31</f>
        <v>0.31969268739301782</v>
      </c>
      <c r="Q31" s="21">
        <f>'Balance Sheet Annual'!CH31/'Balance Sheet Annual'!CS31</f>
        <v>3.1756408483461773</v>
      </c>
      <c r="R31" s="21">
        <f>('Balance Sheet Annual'!BH31+'Balance Sheet Annual'!BS31)/'Balance Sheet Annual'!BB31</f>
        <v>0.60832532975254638</v>
      </c>
      <c r="S31" s="21">
        <f>('Balance Sheet Annual'!BH31/'Balance Sheet Annual'!BB31)</f>
        <v>2.3327301794708905E-2</v>
      </c>
      <c r="T31" s="21">
        <f>'Balance Sheet Annual'!BS31/'Balance Sheet Annual'!BB31</f>
        <v>0.5849980279578374</v>
      </c>
      <c r="U31" s="21">
        <f>('Balance Sheet Annual'!BH31+'Balance Sheet Annual'!BS31)/'Balance Sheet Annual'!CS31</f>
        <v>2.5401480959983909</v>
      </c>
      <c r="V31" s="21">
        <f>('Balance Sheet Annual'!BH31/'Balance Sheet Annual'!CS31)</f>
        <v>9.7406434255685598E-2</v>
      </c>
      <c r="W31" s="21">
        <f>('Balance Sheet Annual'!BS31/'Balance Sheet Annual'!CS31)</f>
        <v>2.4427416617427054</v>
      </c>
      <c r="X31" s="22">
        <f>'Balance Sheet Annual'!AH31/'Balance Sheet Annual'!BB31</f>
        <v>6.1362124145322945E-2</v>
      </c>
      <c r="Y31" s="22">
        <f>'Balance Sheet Annual'!CS31/('Balance Sheet Annual'!BB31-'Balance Sheet Annual'!AQ31-'Balance Sheet Annual'!AR31-'Balance Sheet Annual'!AS31)</f>
        <v>0.50367260615731424</v>
      </c>
      <c r="Z31" s="22">
        <f>'Balance Sheet Annual'!BA31/'Balance Sheet Annual'!BB31</f>
        <v>0.93863787585467706</v>
      </c>
      <c r="AA31" s="22">
        <f>'Balance Sheet Annual'!AR31/'Balance Sheet Annual'!BB31</f>
        <v>0.16975820655561008</v>
      </c>
      <c r="AB31" s="23">
        <f>'Balance Sheet Annual'!CS31/'Balance Sheet Annual'!CT31</f>
        <v>0.23948419807131266</v>
      </c>
      <c r="AC31" s="24">
        <f>'Income Statement Annual'!V31/'Income Statement Annual'!N31</f>
        <v>0.69138192349825178</v>
      </c>
      <c r="AD31" s="22">
        <f>('Income Statement Annual'!AF31-'Income Statement Annual'!AC31)/'Income Statement Annual'!N31</f>
        <v>0.55737631116913522</v>
      </c>
      <c r="AE31" s="22">
        <f>'Income Statement Annual'!AF31/'Income Statement Annual'!N31</f>
        <v>0.29988445204759978</v>
      </c>
      <c r="AF31" s="22">
        <f>'Income Statement Annual'!BS31/'Income Statement Annual'!N31</f>
        <v>0.1727967106349135</v>
      </c>
      <c r="AG31" s="22">
        <f>('Income Statement Annual'!AF31-'Income Statement Annual'!AC31)/('Income Statement Annual'!AH31*-1)</f>
        <v>5.2804947398350865</v>
      </c>
      <c r="AH31" s="23">
        <f>'Income Statement Annual'!AF31/('Income Statement Annual'!AH31*-1)</f>
        <v>2.8410577196474267</v>
      </c>
      <c r="AI31" s="24">
        <f>'Cash Flow Statement Annual'!BG31/'Cash Flow Statement Annual'!AB31</f>
        <v>-3.8624555646704951E-2</v>
      </c>
      <c r="AJ31" s="22">
        <f>'Cash Flow Statement Annual'!AB31/'Balance Sheet Annual'!BR31</f>
        <v>1.1646033199315313</v>
      </c>
      <c r="AK31" s="22">
        <f>('Cash Flow Statement Annual'!AB31+'Cash Flow Statement Annual'!AV31)/('Balance Sheet Annual'!BH31+'Balance Sheet Annual'!BS31)</f>
        <v>8.7166111526297815E-2</v>
      </c>
      <c r="AL31" s="23">
        <f>('Cash Flow Statement Annual'!AB31/('Balance Sheet Annual'!BH31+'Balance Sheet Annual'!BS31))</f>
        <v>0.14479512598304389</v>
      </c>
      <c r="AM31" s="24">
        <f>'Income Statement Annual'!BS31/'Balance Sheet Annual'!CS31</f>
        <v>0.1447644670178394</v>
      </c>
      <c r="AN31" s="22">
        <f>'Income Statement Annual'!N31/'Balance Sheet Annual'!CS31</f>
        <v>0.8377732798612072</v>
      </c>
      <c r="AO31" s="22">
        <f>'Income Statement Annual'!N31/'Balance Sheet Annual'!BB31</f>
        <v>0.2006334620931346</v>
      </c>
      <c r="AP31" s="22">
        <f>'Income Statement Annual'!N31/('Balance Sheet Annual'!AH31-'Balance Sheet Annual'!BR31)</f>
        <v>-14.058860759493671</v>
      </c>
      <c r="AQ31" s="22">
        <f>'Income Statement Annual'!BS31/'Balance Sheet Annual'!BB31</f>
        <v>3.4668802292988264E-2</v>
      </c>
      <c r="AR31" s="22">
        <f>'Cash Flow Statement Annual'!AB31/'Income Statement Annual'!N31</f>
        <v>0.43902219421059741</v>
      </c>
      <c r="AS31" s="22">
        <f>'Cash Flow Statement Annual'!BG31/'Income Statement Annual'!N31</f>
        <v>-1.6957037170425727E-2</v>
      </c>
      <c r="AT31" s="22">
        <f>'Cash Flow Statement Annual'!AB31/'Balance Sheet Annual'!BB31</f>
        <v>8.8082542760196655E-2</v>
      </c>
      <c r="AU31" s="22">
        <f>('Cash Flow Statement Annual'!AB31+'Cash Flow Statement Annual'!AU31)/'Balance Sheet Annual'!BR31</f>
        <v>4.9639743640778632E-2</v>
      </c>
      <c r="AV31" s="22">
        <f>('Cash Flow Statement Annual'!AB31+'Cash Flow Statement Annual'!AU31)/('Balance Sheet Annual'!BH31+'Balance Sheet Annual'!BS31)</f>
        <v>6.1717091229442069E-3</v>
      </c>
      <c r="AW31" s="22">
        <f>'Cash Flow Statement Annual'!AB31/'Balance Sheet Annual'!BS31</f>
        <v>0.15056895673252602</v>
      </c>
      <c r="AX31" s="22">
        <f>('Cash Flow Statement Annual'!AB31+'Cash Flow Statement Annual'!AU31)/'Balance Sheet Annual'!BS31</f>
        <v>6.4178113564896068E-3</v>
      </c>
      <c r="AY31" s="22">
        <f>('Balance Sheet Annual'!BH31+'Balance Sheet Annual'!BS31)/('Income Statement Annual'!AF31-'Income Statement Annual'!AC31)</f>
        <v>5.4398136930242575</v>
      </c>
      <c r="AZ31" s="22">
        <f>(('Balance Sheet Annual'!BH31+'Balance Sheet Annual'!BS31)-'Balance Sheet Annual'!N31)/('Income Statement Annual'!AF31-'Income Statement Annual'!AC31)</f>
        <v>5.2235952938642543</v>
      </c>
      <c r="BA31" s="22">
        <f>('Cash Flow Statement Annual'!AB31+'Cash Flow Statement Annual'!AU31)/'Income Statement Annual'!BS31</f>
        <v>0.10829353017802866</v>
      </c>
      <c r="BB31" s="22">
        <f>'Income Statement Annual'!AF31/('Balance Sheet Annual'!BH31+'Balance Sheet Annual'!BS31)</f>
        <v>9.8905721822708126E-2</v>
      </c>
      <c r="BC31" s="23">
        <f>'Income Statement Annual'!AF31/('Balance Sheet Annual'!BB31-'Balance Sheet Annual'!BR31)</f>
        <v>6.5089798125215786E-2</v>
      </c>
    </row>
    <row r="32" spans="1:55" x14ac:dyDescent="0.2">
      <c r="A32" s="45" t="s">
        <v>93</v>
      </c>
      <c r="B32" s="45" t="s">
        <v>94</v>
      </c>
      <c r="C32" s="45" t="str">
        <f>VLOOKUP(A32,'[1]S&amp;P 500 Wikipedia'!A:D,3,FALSE)</f>
        <v>Consumer Discretionary</v>
      </c>
      <c r="D32" s="45">
        <v>62747</v>
      </c>
      <c r="E32" s="45" t="s">
        <v>16</v>
      </c>
      <c r="F32" s="45">
        <v>2018</v>
      </c>
      <c r="G32" s="45" t="s">
        <v>17</v>
      </c>
      <c r="H32" s="46">
        <v>43465</v>
      </c>
      <c r="I32" s="46">
        <v>43497</v>
      </c>
      <c r="J32" s="46">
        <v>43497</v>
      </c>
      <c r="K32" s="45">
        <v>490000000</v>
      </c>
      <c r="L32" s="45">
        <v>501000000</v>
      </c>
      <c r="M32" s="45" t="s">
        <v>1622</v>
      </c>
      <c r="N32" s="20">
        <f>'Balance Sheet Annual'!AH32/'Balance Sheet Annual'!BR32</f>
        <v>1.039977195376881</v>
      </c>
      <c r="O32" s="21">
        <f>('Balance Sheet Annual'!AH32-'Balance Sheet Annual'!U32)/'Balance Sheet Annual'!BR32</f>
        <v>0.76274553841369663</v>
      </c>
      <c r="P32" s="21">
        <f>'Balance Sheet Annual'!N32/'Balance Sheet Annual'!BR32</f>
        <v>0.53532125149007481</v>
      </c>
      <c r="Q32" s="21">
        <f>'Balance Sheet Annual'!CH32/'Balance Sheet Annual'!CS32</f>
        <v>3.7388935003067596</v>
      </c>
      <c r="R32" s="21">
        <f>('Balance Sheet Annual'!BH32+'Balance Sheet Annual'!BS32)/'Balance Sheet Annual'!BB32</f>
        <v>0.18843195491584799</v>
      </c>
      <c r="S32" s="21">
        <f>('Balance Sheet Annual'!BH32/'Balance Sheet Annual'!BB32)</f>
        <v>0</v>
      </c>
      <c r="T32" s="21">
        <f>'Balance Sheet Annual'!BS32/'Balance Sheet Annual'!BB32</f>
        <v>0.18843195491584799</v>
      </c>
      <c r="U32" s="21">
        <f>('Balance Sheet Annual'!BH32+'Balance Sheet Annual'!BS32)/'Balance Sheet Annual'!CS32</f>
        <v>0.89295896640080841</v>
      </c>
      <c r="V32" s="21">
        <f>('Balance Sheet Annual'!BH32/'Balance Sheet Annual'!CS32)</f>
        <v>0</v>
      </c>
      <c r="W32" s="21">
        <f>('Balance Sheet Annual'!BS32/'Balance Sheet Annual'!CS32)</f>
        <v>0.89295896640080841</v>
      </c>
      <c r="X32" s="22">
        <f>'Balance Sheet Annual'!AH32/'Balance Sheet Annual'!BB32</f>
        <v>0.45843423958571322</v>
      </c>
      <c r="Y32" s="22">
        <f>'Balance Sheet Annual'!CS32/('Balance Sheet Annual'!BB32-'Balance Sheet Annual'!AQ32-'Balance Sheet Annual'!AR32-'Balance Sheet Annual'!AS32)</f>
        <v>0.23490166158019668</v>
      </c>
      <c r="Z32" s="22">
        <f>'Balance Sheet Annual'!BA32/'Balance Sheet Annual'!BB32</f>
        <v>0.54156576041428683</v>
      </c>
      <c r="AA32" s="22">
        <f>'Balance Sheet Annual'!AR32/'Balance Sheet Annual'!BB32</f>
        <v>0.10166780900159927</v>
      </c>
      <c r="AB32" s="23">
        <f>'Balance Sheet Annual'!CS32/'Balance Sheet Annual'!CT32</f>
        <v>0.21101972431650293</v>
      </c>
      <c r="AC32" s="24">
        <f>'Income Statement Annual'!V32/'Income Statement Annual'!N32</f>
        <v>0.3706835482891615</v>
      </c>
      <c r="AD32" s="22">
        <f>('Income Statement Annual'!AF32-'Income Statement Annual'!AC32)/'Income Statement Annual'!N32</f>
        <v>2.3084794170892695E-2</v>
      </c>
      <c r="AE32" s="22">
        <f>'Income Statement Annual'!AF32/'Income Statement Annual'!N32</f>
        <v>2.3084794170892695E-2</v>
      </c>
      <c r="AF32" s="22">
        <f>'Income Statement Annual'!BS32/'Income Statement Annual'!N32</f>
        <v>1.7052162864178651E-2</v>
      </c>
      <c r="AG32" s="22">
        <f>('Income Statement Annual'!AF32-'Income Statement Annual'!AC32)/('Income Statement Annual'!AH32*-1)</f>
        <v>6.356037151702786</v>
      </c>
      <c r="AH32" s="23">
        <f>'Income Statement Annual'!AF32/('Income Statement Annual'!AH32*-1)</f>
        <v>6.356037151702786</v>
      </c>
      <c r="AI32" s="24">
        <f>'Cash Flow Statement Annual'!BG32/'Cash Flow Statement Annual'!AB32</f>
        <v>0.53488119778669851</v>
      </c>
      <c r="AJ32" s="22">
        <f>'Cash Flow Statement Annual'!AB32/'Balance Sheet Annual'!BR32</f>
        <v>0.31847001710346734</v>
      </c>
      <c r="AK32" s="22">
        <f>('Cash Flow Statement Annual'!AB32+'Cash Flow Statement Annual'!AV32)/('Balance Sheet Annual'!BH32+'Balance Sheet Annual'!BS32)</f>
        <v>0.74501879319403463</v>
      </c>
      <c r="AL32" s="23">
        <f>('Cash Flow Statement Annual'!AB32/('Balance Sheet Annual'!BH32+'Balance Sheet Annual'!BS32))</f>
        <v>0.74501879319403463</v>
      </c>
      <c r="AM32" s="24">
        <f>'Income Statement Annual'!BS32/'Balance Sheet Annual'!CS32</f>
        <v>0.10945902053484427</v>
      </c>
      <c r="AN32" s="22">
        <f>'Income Statement Annual'!N32/'Balance Sheet Annual'!CS32</f>
        <v>6.4190696163701322</v>
      </c>
      <c r="AO32" s="22">
        <f>'Income Statement Annual'!N32/'Balance Sheet Annual'!BB32</f>
        <v>1.3545503008148656</v>
      </c>
      <c r="AP32" s="22">
        <f>'Income Statement Annual'!N32/('Balance Sheet Annual'!AH32-'Balance Sheet Annual'!BR32)</f>
        <v>76.865168539325836</v>
      </c>
      <c r="AQ32" s="22">
        <f>'Income Statement Annual'!BS32/'Balance Sheet Annual'!BB32</f>
        <v>2.3098012337217273E-2</v>
      </c>
      <c r="AR32" s="22">
        <f>'Cash Flow Statement Annual'!AB32/'Income Statement Annual'!N32</f>
        <v>0.1036398187399503</v>
      </c>
      <c r="AS32" s="22">
        <f>'Cash Flow Statement Annual'!BG32/'Income Statement Annual'!N32</f>
        <v>5.5434990386020934E-2</v>
      </c>
      <c r="AT32" s="22">
        <f>'Cash Flow Statement Annual'!AB32/'Balance Sheet Annual'!BB32</f>
        <v>0.14038534765059782</v>
      </c>
      <c r="AU32" s="22">
        <f>('Cash Flow Statement Annual'!AB32+'Cash Flow Statement Annual'!AU32)/'Balance Sheet Annual'!BR32</f>
        <v>-0.16213741513052191</v>
      </c>
      <c r="AV32" s="22">
        <f>('Cash Flow Statement Annual'!AB32+'Cash Flow Statement Annual'!AU32)/('Balance Sheet Annual'!BH32+'Balance Sheet Annual'!BS32)</f>
        <v>-0.37929919573212628</v>
      </c>
      <c r="AW32" s="22">
        <f>'Cash Flow Statement Annual'!AB32/'Balance Sheet Annual'!BS32</f>
        <v>0.74501879319403463</v>
      </c>
      <c r="AX32" s="22">
        <f>('Cash Flow Statement Annual'!AB32+'Cash Flow Statement Annual'!AU32)/'Balance Sheet Annual'!BS32</f>
        <v>-0.37929919573212628</v>
      </c>
      <c r="AY32" s="22">
        <f>('Balance Sheet Annual'!BH32+'Balance Sheet Annual'!BS32)/('Income Statement Annual'!AF32-'Income Statement Annual'!AC32)</f>
        <v>6.0260594252313684</v>
      </c>
      <c r="AZ32" s="22">
        <f>(('Balance Sheet Annual'!BH32+'Balance Sheet Annual'!BS32)-'Balance Sheet Annual'!N32)/('Income Statement Annual'!AF32-'Income Statement Annual'!AC32)</f>
        <v>-1.5204578665367754</v>
      </c>
      <c r="BA32" s="22">
        <f>('Cash Flow Statement Annual'!AB32+'Cash Flow Statement Annual'!AU32)/'Income Statement Annual'!BS32</f>
        <v>-3.0942960764919221</v>
      </c>
      <c r="BB32" s="22">
        <f>'Income Statement Annual'!AF32/('Balance Sheet Annual'!BH32+'Balance Sheet Annual'!BS32)</f>
        <v>0.16594592409974537</v>
      </c>
      <c r="BC32" s="23">
        <f>'Income Statement Annual'!AF32/('Balance Sheet Annual'!BB32-'Balance Sheet Annual'!BR32)</f>
        <v>5.5919484658231988E-2</v>
      </c>
    </row>
    <row r="33" spans="1:55" x14ac:dyDescent="0.2">
      <c r="A33" s="45" t="s">
        <v>152</v>
      </c>
      <c r="B33" s="45" t="s">
        <v>153</v>
      </c>
      <c r="C33" s="45" t="str">
        <f>VLOOKUP(A33,'[1]S&amp;P 500 Wikipedia'!A:D,3,FALSE)</f>
        <v>Information Technology</v>
      </c>
      <c r="D33" s="45">
        <v>536189</v>
      </c>
      <c r="E33" s="45" t="s">
        <v>16</v>
      </c>
      <c r="F33" s="45">
        <v>2018</v>
      </c>
      <c r="G33" s="45" t="s">
        <v>17</v>
      </c>
      <c r="H33" s="46">
        <v>43465</v>
      </c>
      <c r="I33" s="46">
        <v>43511</v>
      </c>
      <c r="J33" s="46">
        <v>43511</v>
      </c>
      <c r="K33" s="45">
        <v>75492000</v>
      </c>
      <c r="L33" s="45">
        <v>87134000</v>
      </c>
      <c r="M33" s="45" t="s">
        <v>1623</v>
      </c>
      <c r="N33" s="20">
        <f>'Balance Sheet Annual'!AH33/'Balance Sheet Annual'!BR33</f>
        <v>4.2770477727139768</v>
      </c>
      <c r="O33" s="21">
        <f>('Balance Sheet Annual'!AH33-'Balance Sheet Annual'!U33)/'Balance Sheet Annual'!BR33</f>
        <v>3.6992121229276944</v>
      </c>
      <c r="P33" s="21">
        <f>'Balance Sheet Annual'!N33/'Balance Sheet Annual'!BR33</f>
        <v>2.8977930006321886</v>
      </c>
      <c r="Q33" s="21">
        <f>'Balance Sheet Annual'!CH33/'Balance Sheet Annual'!CS33</f>
        <v>0.48073847383197926</v>
      </c>
      <c r="R33" s="21">
        <f>('Balance Sheet Annual'!BH33+'Balance Sheet Annual'!BS33)/'Balance Sheet Annual'!BB33</f>
        <v>0</v>
      </c>
      <c r="S33" s="21">
        <f>('Balance Sheet Annual'!BH33/'Balance Sheet Annual'!BB33)</f>
        <v>0</v>
      </c>
      <c r="T33" s="21">
        <f>'Balance Sheet Annual'!BS33/'Balance Sheet Annual'!BB33</f>
        <v>0</v>
      </c>
      <c r="U33" s="21">
        <f>('Balance Sheet Annual'!BH33+'Balance Sheet Annual'!BS33)/'Balance Sheet Annual'!CS33</f>
        <v>0</v>
      </c>
      <c r="V33" s="21">
        <f>('Balance Sheet Annual'!BH33/'Balance Sheet Annual'!CS33)</f>
        <v>0</v>
      </c>
      <c r="W33" s="21">
        <f>('Balance Sheet Annual'!BS33/'Balance Sheet Annual'!CS33)</f>
        <v>0</v>
      </c>
      <c r="X33" s="22">
        <f>'Balance Sheet Annual'!AH33/'Balance Sheet Annual'!BB33</f>
        <v>0.92099062929219866</v>
      </c>
      <c r="Y33" s="22">
        <f>'Balance Sheet Annual'!CS33/('Balance Sheet Annual'!BB33-'Balance Sheet Annual'!AQ33-'Balance Sheet Annual'!AR33-'Balance Sheet Annual'!AS33)</f>
        <v>0.6753387027299399</v>
      </c>
      <c r="Z33" s="22">
        <f>'Balance Sheet Annual'!BA33/'Balance Sheet Annual'!BB33</f>
        <v>7.9009370707801341E-2</v>
      </c>
      <c r="AA33" s="22">
        <f>'Balance Sheet Annual'!AR33/'Balance Sheet Annual'!BB33</f>
        <v>0</v>
      </c>
      <c r="AB33" s="23">
        <f>'Balance Sheet Annual'!CS33/'Balance Sheet Annual'!CT33</f>
        <v>0.6753387027299399</v>
      </c>
      <c r="AC33" s="24">
        <f>'Income Statement Annual'!V33/'Income Statement Annual'!N33</f>
        <v>0.64498726146377139</v>
      </c>
      <c r="AD33" s="22">
        <f>('Income Statement Annual'!AF33-'Income Statement Annual'!AC33)/'Income Statement Annual'!N33</f>
        <v>0.28567367235537178</v>
      </c>
      <c r="AE33" s="22">
        <f>'Income Statement Annual'!AF33/'Income Statement Annual'!N33</f>
        <v>0.28567367235537178</v>
      </c>
      <c r="AF33" s="22">
        <f>'Income Statement Annual'!BS33/'Income Statement Annual'!N33</f>
        <v>0.25707969816290505</v>
      </c>
      <c r="AG33" s="22">
        <f>('Income Statement Annual'!AF33-'Income Statement Annual'!AC33)/('Income Statement Annual'!AH33*-1)</f>
        <v>169.16258992805754</v>
      </c>
      <c r="AH33" s="23">
        <f>'Income Statement Annual'!AF33/('Income Statement Annual'!AH33*-1)</f>
        <v>169.16258992805754</v>
      </c>
      <c r="AI33" s="24">
        <f>'Cash Flow Statement Annual'!BG33/'Cash Flow Statement Annual'!AB33</f>
        <v>8.1486383577649465E-2</v>
      </c>
      <c r="AJ33" s="22">
        <f>'Cash Flow Statement Annual'!AB33/'Balance Sheet Annual'!BR33</f>
        <v>1.1919627102971286</v>
      </c>
      <c r="AK33" s="22" t="e">
        <f>('Cash Flow Statement Annual'!AB33+'Cash Flow Statement Annual'!AV33)/('Balance Sheet Annual'!BH33+'Balance Sheet Annual'!BS33)</f>
        <v>#DIV/0!</v>
      </c>
      <c r="AL33" s="23" t="e">
        <f>('Cash Flow Statement Annual'!AB33/('Balance Sheet Annual'!BH33+'Balance Sheet Annual'!BS33))</f>
        <v>#DIV/0!</v>
      </c>
      <c r="AM33" s="24">
        <f>'Income Statement Annual'!BS33/'Balance Sheet Annual'!CS33</f>
        <v>0.2546467506742226</v>
      </c>
      <c r="AN33" s="22">
        <f>'Income Statement Annual'!N33/'Balance Sheet Annual'!CS33</f>
        <v>0.9905362130651767</v>
      </c>
      <c r="AO33" s="22">
        <f>'Income Statement Annual'!N33/'Balance Sheet Annual'!BB33</f>
        <v>0.66894744113846383</v>
      </c>
      <c r="AP33" s="22">
        <f>'Income Statement Annual'!N33/('Balance Sheet Annual'!AH33-'Balance Sheet Annual'!BR33)</f>
        <v>0.94797768415524342</v>
      </c>
      <c r="AQ33" s="22">
        <f>'Income Statement Annual'!BS33/'Balance Sheet Annual'!BB33</f>
        <v>0.17197280625472397</v>
      </c>
      <c r="AR33" s="22">
        <f>'Cash Flow Statement Annual'!AB33/'Income Statement Annual'!N33</f>
        <v>0.38369115033173651</v>
      </c>
      <c r="AS33" s="22">
        <f>'Cash Flow Statement Annual'!BG33/'Income Statement Annual'!N33</f>
        <v>3.1265604251281449E-2</v>
      </c>
      <c r="AT33" s="22">
        <f>'Cash Flow Statement Annual'!AB33/'Balance Sheet Annual'!BB33</f>
        <v>0.25666921320188879</v>
      </c>
      <c r="AU33" s="22">
        <f>('Cash Flow Statement Annual'!AB33+'Cash Flow Statement Annual'!AU33)/'Balance Sheet Annual'!BR33</f>
        <v>0.45111293533746616</v>
      </c>
      <c r="AV33" s="22" t="e">
        <f>('Cash Flow Statement Annual'!AB33+'Cash Flow Statement Annual'!AU33)/('Balance Sheet Annual'!BH33+'Balance Sheet Annual'!BS33)</f>
        <v>#DIV/0!</v>
      </c>
      <c r="AW33" s="22" t="e">
        <f>'Cash Flow Statement Annual'!AB33/'Balance Sheet Annual'!BS33</f>
        <v>#DIV/0!</v>
      </c>
      <c r="AX33" s="22" t="e">
        <f>('Cash Flow Statement Annual'!AB33+'Cash Flow Statement Annual'!AU33)/'Balance Sheet Annual'!BS33</f>
        <v>#DIV/0!</v>
      </c>
      <c r="AY33" s="22">
        <f>('Balance Sheet Annual'!BH33+'Balance Sheet Annual'!BS33)/('Income Statement Annual'!AF33-'Income Statement Annual'!AC33)</f>
        <v>0</v>
      </c>
      <c r="AZ33" s="22">
        <f>(('Balance Sheet Annual'!BH33+'Balance Sheet Annual'!BS33)-'Balance Sheet Annual'!N33)/('Income Statement Annual'!AF33-'Income Statement Annual'!AC33)</f>
        <v>-3.2652486220740338</v>
      </c>
      <c r="BA33" s="22">
        <f>('Cash Flow Statement Annual'!AB33+'Cash Flow Statement Annual'!AU33)/'Income Statement Annual'!BS33</f>
        <v>0.564854525391008</v>
      </c>
      <c r="BB33" s="22" t="e">
        <f>'Income Statement Annual'!AF33/('Balance Sheet Annual'!BH33+'Balance Sheet Annual'!BS33)</f>
        <v>#DIV/0!</v>
      </c>
      <c r="BC33" s="23">
        <f>'Income Statement Annual'!AF33/('Balance Sheet Annual'!BB33-'Balance Sheet Annual'!BR33)</f>
        <v>0.24354373871995982</v>
      </c>
    </row>
    <row r="34" spans="1:55" x14ac:dyDescent="0.2">
      <c r="A34" s="45" t="s">
        <v>130</v>
      </c>
      <c r="B34" s="45" t="s">
        <v>131</v>
      </c>
      <c r="C34" s="45" t="str">
        <f>VLOOKUP(A34,'[1]S&amp;P 500 Wikipedia'!A:D,3,FALSE)</f>
        <v>Information Technology</v>
      </c>
      <c r="D34" s="45">
        <v>126145</v>
      </c>
      <c r="E34" s="45" t="s">
        <v>16</v>
      </c>
      <c r="F34" s="45">
        <v>2018</v>
      </c>
      <c r="G34" s="45" t="s">
        <v>17</v>
      </c>
      <c r="H34" s="46">
        <v>43465</v>
      </c>
      <c r="I34" s="46">
        <v>43524</v>
      </c>
      <c r="J34" s="46">
        <v>43587</v>
      </c>
      <c r="K34" s="45">
        <v>83698000</v>
      </c>
      <c r="L34" s="45">
        <v>85471000</v>
      </c>
      <c r="M34" s="45" t="s">
        <v>1902</v>
      </c>
      <c r="N34" s="20">
        <f>'Balance Sheet Annual'!AH34/'Balance Sheet Annual'!BR34</f>
        <v>2.0873547579257683</v>
      </c>
      <c r="O34" s="21">
        <f>('Balance Sheet Annual'!AH34-'Balance Sheet Annual'!U34)/'Balance Sheet Annual'!BR34</f>
        <v>2.0873547579257683</v>
      </c>
      <c r="P34" s="21">
        <f>'Balance Sheet Annual'!N34/'Balance Sheet Annual'!BR34</f>
        <v>1.4489896525035617</v>
      </c>
      <c r="Q34" s="21">
        <f>'Balance Sheet Annual'!CH34/'Balance Sheet Annual'!CS34</f>
        <v>0.30981494155170181</v>
      </c>
      <c r="R34" s="21">
        <f>('Balance Sheet Annual'!BH34+'Balance Sheet Annual'!BS34)/'Balance Sheet Annual'!BB34</f>
        <v>0</v>
      </c>
      <c r="S34" s="21">
        <f>('Balance Sheet Annual'!BH34/'Balance Sheet Annual'!BB34)</f>
        <v>0</v>
      </c>
      <c r="T34" s="21">
        <f>'Balance Sheet Annual'!BS34/'Balance Sheet Annual'!BB34</f>
        <v>0</v>
      </c>
      <c r="U34" s="21">
        <f>('Balance Sheet Annual'!BH34+'Balance Sheet Annual'!BS34)/'Balance Sheet Annual'!CS34</f>
        <v>0</v>
      </c>
      <c r="V34" s="21">
        <f>('Balance Sheet Annual'!BH34/'Balance Sheet Annual'!CS34)</f>
        <v>0</v>
      </c>
      <c r="W34" s="21">
        <f>('Balance Sheet Annual'!BS34/'Balance Sheet Annual'!CS34)</f>
        <v>0</v>
      </c>
      <c r="X34" s="22">
        <f>'Balance Sheet Annual'!AH34/'Balance Sheet Annual'!BB34</f>
        <v>0.43182488034666577</v>
      </c>
      <c r="Y34" s="22">
        <f>'Balance Sheet Annual'!CS34/('Balance Sheet Annual'!BB34-'Balance Sheet Annual'!AQ34-'Balance Sheet Annual'!AR34-'Balance Sheet Annual'!AS34)</f>
        <v>1.5979501154438629</v>
      </c>
      <c r="Z34" s="22">
        <f>'Balance Sheet Annual'!BA34/'Balance Sheet Annual'!BB34</f>
        <v>0.56817511965333423</v>
      </c>
      <c r="AA34" s="22">
        <f>'Balance Sheet Annual'!AR34/'Balance Sheet Annual'!BB34</f>
        <v>0.46863687155016126</v>
      </c>
      <c r="AB34" s="23">
        <f>'Balance Sheet Annual'!CS34/'Balance Sheet Annual'!CT34</f>
        <v>0.76346663049615804</v>
      </c>
      <c r="AC34" s="24">
        <f>'Income Statement Annual'!V34/'Income Statement Annual'!N34</f>
        <v>0.86289522939968044</v>
      </c>
      <c r="AD34" s="22">
        <f>('Income Statement Annual'!AF34-'Income Statement Annual'!AC34)/'Income Statement Annual'!N34</f>
        <v>0.36859164574298103</v>
      </c>
      <c r="AE34" s="22">
        <f>'Income Statement Annual'!AF34/'Income Statement Annual'!N34</f>
        <v>0.35674777448071215</v>
      </c>
      <c r="AF34" s="22">
        <f>'Income Statement Annual'!BS34/'Income Statement Annual'!N34</f>
        <v>0.23670486190367496</v>
      </c>
      <c r="AG34" s="22">
        <f>('Income Statement Annual'!AF34-'Income Statement Annual'!AC34)/('Income Statement Annual'!AH34*-1)</f>
        <v>-57.986210858948581</v>
      </c>
      <c r="AH34" s="23">
        <f>'Income Statement Annual'!AF34/('Income Statement Annual'!AH34*-1)</f>
        <v>-56.122953174375176</v>
      </c>
      <c r="AI34" s="24">
        <f>'Cash Flow Statement Annual'!BG34/'Cash Flow Statement Annual'!AB34</f>
        <v>-0.68453761052695161</v>
      </c>
      <c r="AJ34" s="22">
        <f>'Cash Flow Statement Annual'!AB34/'Balance Sheet Annual'!BR34</f>
        <v>0.70731390692347251</v>
      </c>
      <c r="AK34" s="22" t="e">
        <f>('Cash Flow Statement Annual'!AB34+'Cash Flow Statement Annual'!AV34)/('Balance Sheet Annual'!BH34+'Balance Sheet Annual'!BS34)</f>
        <v>#DIV/0!</v>
      </c>
      <c r="AL34" s="23" t="e">
        <f>('Cash Flow Statement Annual'!AB34/('Balance Sheet Annual'!BH34+'Balance Sheet Annual'!BS34))</f>
        <v>#DIV/0!</v>
      </c>
      <c r="AM34" s="24">
        <f>'Income Statement Annual'!BS34/'Balance Sheet Annual'!CS34</f>
        <v>0.11543655778195243</v>
      </c>
      <c r="AN34" s="22">
        <f>'Income Statement Annual'!N34/'Balance Sheet Annual'!CS34</f>
        <v>0.48768139722000453</v>
      </c>
      <c r="AO34" s="22">
        <f>'Income Statement Annual'!N34/'Balance Sheet Annual'!BB34</f>
        <v>0.37232847309121531</v>
      </c>
      <c r="AP34" s="22">
        <f>'Income Statement Annual'!N34/('Balance Sheet Annual'!AH34-'Balance Sheet Annual'!BR34)</f>
        <v>1.655173768688238</v>
      </c>
      <c r="AQ34" s="22">
        <f>'Income Statement Annual'!BS34/'Balance Sheet Annual'!BB34</f>
        <v>8.8131959805862276E-2</v>
      </c>
      <c r="AR34" s="22">
        <f>'Cash Flow Statement Annual'!AB34/'Income Statement Annual'!N34</f>
        <v>0.39300433690938141</v>
      </c>
      <c r="AS34" s="22">
        <f>'Cash Flow Statement Annual'!BG34/'Income Statement Annual'!N34</f>
        <v>-0.26902624971467703</v>
      </c>
      <c r="AT34" s="22">
        <f>'Cash Flow Statement Annual'!AB34/'Balance Sheet Annual'!BB34</f>
        <v>0.14632670467969552</v>
      </c>
      <c r="AU34" s="22">
        <f>('Cash Flow Statement Annual'!AB34+'Cash Flow Statement Annual'!AU34)/'Balance Sheet Annual'!BR34</f>
        <v>0.54719145251112067</v>
      </c>
      <c r="AV34" s="22" t="e">
        <f>('Cash Flow Statement Annual'!AB34+'Cash Flow Statement Annual'!AU34)/('Balance Sheet Annual'!BH34+'Balance Sheet Annual'!BS34)</f>
        <v>#DIV/0!</v>
      </c>
      <c r="AW34" s="22" t="e">
        <f>'Cash Flow Statement Annual'!AB34/'Balance Sheet Annual'!BS34</f>
        <v>#DIV/0!</v>
      </c>
      <c r="AX34" s="22" t="e">
        <f>('Cash Flow Statement Annual'!AB34+'Cash Flow Statement Annual'!AU34)/'Balance Sheet Annual'!BS34</f>
        <v>#DIV/0!</v>
      </c>
      <c r="AY34" s="22">
        <f>('Balance Sheet Annual'!BH34+'Balance Sheet Annual'!BS34)/('Income Statement Annual'!AF34-'Income Statement Annual'!AC34)</f>
        <v>0</v>
      </c>
      <c r="AZ34" s="22">
        <f>(('Balance Sheet Annual'!BH34+'Balance Sheet Annual'!BS34)-'Balance Sheet Annual'!N34)/('Income Statement Annual'!AF34-'Income Statement Annual'!AC34)</f>
        <v>-2.1842630666336387</v>
      </c>
      <c r="BA34" s="22">
        <f>('Cash Flow Statement Annual'!AB34+'Cash Flow Statement Annual'!AU34)/'Income Statement Annual'!BS34</f>
        <v>1.2844502046279473</v>
      </c>
      <c r="BB34" s="22" t="e">
        <f>'Income Statement Annual'!AF34/('Balance Sheet Annual'!BH34+'Balance Sheet Annual'!BS34)</f>
        <v>#DIV/0!</v>
      </c>
      <c r="BC34" s="23">
        <f>'Income Statement Annual'!AF34/('Balance Sheet Annual'!BB34-'Balance Sheet Annual'!BR34)</f>
        <v>0.16747375775266066</v>
      </c>
    </row>
    <row r="35" spans="1:55" x14ac:dyDescent="0.2">
      <c r="A35" s="45" t="s">
        <v>133</v>
      </c>
      <c r="B35" s="45" t="s">
        <v>134</v>
      </c>
      <c r="C35" s="45" t="str">
        <f>VLOOKUP(A35,'[1]S&amp;P 500 Wikipedia'!A:D,3,FALSE)</f>
        <v>Financials</v>
      </c>
      <c r="D35" s="45">
        <v>67471</v>
      </c>
      <c r="E35" s="45" t="s">
        <v>16</v>
      </c>
      <c r="F35" s="45">
        <v>2018</v>
      </c>
      <c r="G35" s="45" t="s">
        <v>17</v>
      </c>
      <c r="H35" s="46">
        <v>43465</v>
      </c>
      <c r="I35" s="46">
        <v>43515</v>
      </c>
      <c r="J35" s="46">
        <v>43515</v>
      </c>
      <c r="K35" s="45">
        <v>242300000</v>
      </c>
      <c r="L35" s="45">
        <v>244800000</v>
      </c>
      <c r="M35" s="45" t="s">
        <v>1624</v>
      </c>
      <c r="N35" s="20">
        <f>'Balance Sheet Annual'!AH35/'Balance Sheet Annual'!BR35</f>
        <v>1.0722853782830262</v>
      </c>
      <c r="O35" s="21">
        <f>('Balance Sheet Annual'!AH35-'Balance Sheet Annual'!U35)/'Balance Sheet Annual'!BR35</f>
        <v>1.0722853782830262</v>
      </c>
      <c r="P35" s="21">
        <f>'Balance Sheet Annual'!N35/'Balance Sheet Annual'!BR35</f>
        <v>0.10074480595844766</v>
      </c>
      <c r="Q35" s="21">
        <f>'Balance Sheet Annual'!CH35/'Balance Sheet Annual'!CS35</f>
        <v>4.612736660929432</v>
      </c>
      <c r="R35" s="21">
        <f>('Balance Sheet Annual'!BH35+'Balance Sheet Annual'!BS35)/'Balance Sheet Annual'!BB35</f>
        <v>0.22868751916590002</v>
      </c>
      <c r="S35" s="21">
        <f>('Balance Sheet Annual'!BH35/'Balance Sheet Annual'!BB35)</f>
        <v>1.1461208218337933E-2</v>
      </c>
      <c r="T35" s="21">
        <f>'Balance Sheet Annual'!BS35/'Balance Sheet Annual'!BB35</f>
        <v>0.21722631094756209</v>
      </c>
      <c r="U35" s="21">
        <f>('Balance Sheet Annual'!BH35+'Balance Sheet Annual'!BS35)/'Balance Sheet Annual'!CS35</f>
        <v>1.2835628227194493</v>
      </c>
      <c r="V35" s="21">
        <f>('Balance Sheet Annual'!BH35/'Balance Sheet Annual'!CS35)</f>
        <v>6.4328743545611022E-2</v>
      </c>
      <c r="W35" s="21">
        <f>('Balance Sheet Annual'!BS35/'Balance Sheet Annual'!CS35)</f>
        <v>1.2192340791738383</v>
      </c>
      <c r="X35" s="22">
        <f>'Balance Sheet Annual'!AH35/'Balance Sheet Annual'!BB35</f>
        <v>0.52426402943882244</v>
      </c>
      <c r="Y35" s="22">
        <f>'Balance Sheet Annual'!CS35/('Balance Sheet Annual'!BB35-'Balance Sheet Annual'!AQ35-'Balance Sheet Annual'!AR35-'Balance Sheet Annual'!AS35)</f>
        <v>0.29055447896480591</v>
      </c>
      <c r="Z35" s="22">
        <f>'Balance Sheet Annual'!BA35/'Balance Sheet Annual'!BB35</f>
        <v>0.47573597056117756</v>
      </c>
      <c r="AA35" s="22">
        <f>'Balance Sheet Annual'!AR35/'Balance Sheet Annual'!BB35</f>
        <v>0.32037718491260347</v>
      </c>
      <c r="AB35" s="23">
        <f>'Balance Sheet Annual'!CS35/'Balance Sheet Annual'!CT35</f>
        <v>0.17816620668506594</v>
      </c>
      <c r="AC35" s="24">
        <f>'Income Statement Annual'!V35/'Income Statement Annual'!N35</f>
        <v>0.39097819563912783</v>
      </c>
      <c r="AD35" s="22">
        <f>('Income Statement Annual'!AF35-'Income Statement Annual'!AC35)/'Income Statement Annual'!N35</f>
        <v>0.26375275055011005</v>
      </c>
      <c r="AE35" s="22">
        <f>'Income Statement Annual'!AF35/'Income Statement Annual'!N35</f>
        <v>0.2450490098019604</v>
      </c>
      <c r="AF35" s="22">
        <f>'Income Statement Annual'!BS35/'Income Statement Annual'!N35</f>
        <v>0.12262452490498099</v>
      </c>
      <c r="AG35" s="22">
        <f>('Income Statement Annual'!AF35-'Income Statement Annual'!AC35)/('Income Statement Annual'!AH35*-1)</f>
        <v>10.341176470588236</v>
      </c>
      <c r="AH35" s="23">
        <f>'Income Statement Annual'!AF35/('Income Statement Annual'!AH35*-1)</f>
        <v>9.6078431372549016</v>
      </c>
      <c r="AI35" s="24">
        <f>'Cash Flow Statement Annual'!BG35/'Cash Flow Statement Annual'!AB35</f>
        <v>-4.4482288828337877</v>
      </c>
      <c r="AJ35" s="22">
        <f>'Cash Flow Statement Annual'!AB35/'Balance Sheet Annual'!BR35</f>
        <v>5.7546060368482949E-2</v>
      </c>
      <c r="AK35" s="22">
        <f>('Cash Flow Statement Annual'!AB35+'Cash Flow Statement Annual'!AV35)/('Balance Sheet Annual'!BH35+'Balance Sheet Annual'!BS35)</f>
        <v>6.2018102581293998E-2</v>
      </c>
      <c r="AL35" s="23">
        <f>('Cash Flow Statement Annual'!AB35/('Balance Sheet Annual'!BH35+'Balance Sheet Annual'!BS35))</f>
        <v>0.12303050620181026</v>
      </c>
      <c r="AM35" s="24">
        <f>'Income Statement Annual'!BS35/'Balance Sheet Annual'!CS35</f>
        <v>0.26376936316695354</v>
      </c>
      <c r="AN35" s="22">
        <f>'Income Statement Annual'!N35/'Balance Sheet Annual'!CS35</f>
        <v>2.1510327022375213</v>
      </c>
      <c r="AO35" s="22">
        <f>'Income Statement Annual'!N35/'Balance Sheet Annual'!BB35</f>
        <v>0.38324133701318613</v>
      </c>
      <c r="AP35" s="22">
        <f>'Income Statement Annual'!N35/('Balance Sheet Annual'!AH35-'Balance Sheet Annual'!BR35)</f>
        <v>10.843817787418654</v>
      </c>
      <c r="AQ35" s="22">
        <f>'Income Statement Annual'!BS35/'Balance Sheet Annual'!BB35</f>
        <v>4.6994786875191659E-2</v>
      </c>
      <c r="AR35" s="22">
        <f>'Cash Flow Statement Annual'!AB35/'Income Statement Annual'!N35</f>
        <v>7.3414682936587317E-2</v>
      </c>
      <c r="AS35" s="22">
        <f>'Cash Flow Statement Annual'!BG35/'Income Statement Annual'!N35</f>
        <v>-0.32656531306261255</v>
      </c>
      <c r="AT35" s="22">
        <f>'Cash Flow Statement Annual'!AB35/'Balance Sheet Annual'!BB35</f>
        <v>2.8135541245016864E-2</v>
      </c>
      <c r="AU35" s="22">
        <f>('Cash Flow Statement Annual'!AB35+'Cash Flow Statement Annual'!AU35)/'Balance Sheet Annual'!BR35</f>
        <v>0.27604860838886713</v>
      </c>
      <c r="AV35" s="22">
        <f>('Cash Flow Statement Annual'!AB35+'Cash Flow Statement Annual'!AU35)/('Balance Sheet Annual'!BH35+'Balance Sheet Annual'!BS35)</f>
        <v>0.59017767348307071</v>
      </c>
      <c r="AW35" s="22">
        <f>'Cash Flow Statement Annual'!AB35/'Balance Sheet Annual'!BS35</f>
        <v>0.12952179283571555</v>
      </c>
      <c r="AX35" s="22">
        <f>('Cash Flow Statement Annual'!AB35+'Cash Flow Statement Annual'!AU35)/'Balance Sheet Annual'!BS35</f>
        <v>0.62131639315334397</v>
      </c>
      <c r="AY35" s="22">
        <f>('Balance Sheet Annual'!BH35+'Balance Sheet Annual'!BS35)/('Income Statement Annual'!AF35-'Income Statement Annual'!AC35)</f>
        <v>2.2624194160030338</v>
      </c>
      <c r="AZ35" s="22">
        <f>(('Balance Sheet Annual'!BH35+'Balance Sheet Annual'!BS35)-'Balance Sheet Annual'!N35)/('Income Statement Annual'!AF35-'Income Statement Annual'!AC35)</f>
        <v>1.7751232461130073</v>
      </c>
      <c r="BA35" s="22">
        <f>('Cash Flow Statement Annual'!AB35+'Cash Flow Statement Annual'!AU35)/'Income Statement Annual'!BS35</f>
        <v>2.8719412724306688</v>
      </c>
      <c r="BB35" s="22">
        <f>'Income Statement Annual'!AF35/('Balance Sheet Annual'!BH35+'Balance Sheet Annual'!BS35)</f>
        <v>0.41066040898424405</v>
      </c>
      <c r="BC35" s="23">
        <f>'Income Statement Annual'!AF35/('Balance Sheet Annual'!BB35-'Balance Sheet Annual'!BR35)</f>
        <v>0.18375459386484663</v>
      </c>
    </row>
    <row r="36" spans="1:55" x14ac:dyDescent="0.2">
      <c r="A36" s="45" t="s">
        <v>19</v>
      </c>
      <c r="B36" s="45" t="s">
        <v>20</v>
      </c>
      <c r="C36" s="45" t="str">
        <f>VLOOKUP(A36,'[1]S&amp;P 500 Wikipedia'!A:D,3,FALSE)</f>
        <v>Industrials</v>
      </c>
      <c r="D36" s="45">
        <v>445771</v>
      </c>
      <c r="E36" s="45" t="s">
        <v>16</v>
      </c>
      <c r="F36" s="45">
        <v>2018</v>
      </c>
      <c r="G36" s="45" t="s">
        <v>17</v>
      </c>
      <c r="H36" s="46">
        <v>43465</v>
      </c>
      <c r="I36" s="46">
        <v>43511</v>
      </c>
      <c r="J36" s="46">
        <v>43594</v>
      </c>
      <c r="K36" s="45">
        <v>169253885</v>
      </c>
      <c r="L36" s="45">
        <v>170610714</v>
      </c>
      <c r="M36" s="45" t="s">
        <v>1903</v>
      </c>
      <c r="N36" s="20">
        <f>'Balance Sheet Annual'!AH36/'Balance Sheet Annual'!BR36</f>
        <v>2.2258755353993451</v>
      </c>
      <c r="O36" s="21">
        <f>('Balance Sheet Annual'!AH36-'Balance Sheet Annual'!U36)/'Balance Sheet Annual'!BR36</f>
        <v>1.8517258755353994</v>
      </c>
      <c r="P36" s="21">
        <f>'Balance Sheet Annual'!N36/'Balance Sheet Annual'!BR36</f>
        <v>1.0330057949105569</v>
      </c>
      <c r="Q36" s="21">
        <f>'Balance Sheet Annual'!CH36/'Balance Sheet Annual'!CS36</f>
        <v>0.94382637242385559</v>
      </c>
      <c r="R36" s="21">
        <f>('Balance Sheet Annual'!BH36+'Balance Sheet Annual'!BS36)/'Balance Sheet Annual'!BB36</f>
        <v>0.12835428785888534</v>
      </c>
      <c r="S36" s="21">
        <f>('Balance Sheet Annual'!BH36/'Balance Sheet Annual'!BB36)</f>
        <v>2.3456558453743667E-3</v>
      </c>
      <c r="T36" s="21">
        <f>'Balance Sheet Annual'!BS36/'Balance Sheet Annual'!BB36</f>
        <v>0.12600863201351098</v>
      </c>
      <c r="U36" s="21">
        <f>('Balance Sheet Annual'!BH36+'Balance Sheet Annual'!BS36)/'Balance Sheet Annual'!CS36</f>
        <v>0.24949844975378443</v>
      </c>
      <c r="V36" s="21">
        <f>('Balance Sheet Annual'!BH36/'Balance Sheet Annual'!CS36)</f>
        <v>4.559547692868867E-3</v>
      </c>
      <c r="W36" s="21">
        <f>('Balance Sheet Annual'!BS36/'Balance Sheet Annual'!CS36)</f>
        <v>0.24493890206091556</v>
      </c>
      <c r="X36" s="22">
        <f>'Balance Sheet Annual'!AH36/'Balance Sheet Annual'!BB36</f>
        <v>0.55260524175892911</v>
      </c>
      <c r="Y36" s="22">
        <f>'Balance Sheet Annual'!CS36/('Balance Sheet Annual'!BB36-'Balance Sheet Annual'!AQ36-'Balance Sheet Annual'!AR36-'Balance Sheet Annual'!AS36)</f>
        <v>0.69346543001686345</v>
      </c>
      <c r="Z36" s="22">
        <f>'Balance Sheet Annual'!BA36/'Balance Sheet Annual'!BB36</f>
        <v>0.44739475824107089</v>
      </c>
      <c r="AA36" s="22">
        <f>'Balance Sheet Annual'!AR36/'Balance Sheet Annual'!BB36</f>
        <v>0.16160005004065803</v>
      </c>
      <c r="AB36" s="23">
        <f>'Balance Sheet Annual'!CS36/'Balance Sheet Annual'!CT36</f>
        <v>0.51444924000750614</v>
      </c>
      <c r="AC36" s="24">
        <f>'Income Statement Annual'!V36/'Income Statement Annual'!N36</f>
        <v>0.41335469015917509</v>
      </c>
      <c r="AD36" s="22">
        <f>('Income Statement Annual'!AF36-'Income Statement Annual'!AC36)/'Income Statement Annual'!N36</f>
        <v>0.1736910601661828</v>
      </c>
      <c r="AE36" s="22">
        <f>'Income Statement Annual'!AF36/'Income Statement Annual'!N36</f>
        <v>0.1736910601661828</v>
      </c>
      <c r="AF36" s="22">
        <f>'Income Statement Annual'!BS36/'Income Statement Annual'!N36</f>
        <v>9.8942169720025355E-2</v>
      </c>
      <c r="AG36" s="22">
        <f>('Income Statement Annual'!AF36-'Income Statement Annual'!AC36)/('Income Statement Annual'!AH36*-1)</f>
        <v>51.534653465346537</v>
      </c>
      <c r="AH36" s="23">
        <f>'Income Statement Annual'!AF36/('Income Statement Annual'!AH36*-1)</f>
        <v>51.534653465346537</v>
      </c>
      <c r="AI36" s="24">
        <f>'Cash Flow Statement Annual'!BG36/'Cash Flow Statement Annual'!AB36</f>
        <v>-0.46599264705882354</v>
      </c>
      <c r="AJ36" s="22">
        <f>'Cash Flow Statement Annual'!AB36/'Balance Sheet Annual'!BR36</f>
        <v>0.41118669690098264</v>
      </c>
      <c r="AK36" s="22">
        <f>('Cash Flow Statement Annual'!AB36+'Cash Flow Statement Annual'!AV36)/('Balance Sheet Annual'!BH36+'Balance Sheet Annual'!BS36)</f>
        <v>0.55921052631578949</v>
      </c>
      <c r="AL36" s="23">
        <f>('Cash Flow Statement Annual'!AB36/('Balance Sheet Annual'!BH36+'Balance Sheet Annual'!BS36))</f>
        <v>0.79532163742690054</v>
      </c>
      <c r="AM36" s="24">
        <f>'Income Statement Annual'!BS36/'Balance Sheet Annual'!CS36</f>
        <v>0.1802541187914159</v>
      </c>
      <c r="AN36" s="22">
        <f>'Income Statement Annual'!N36/'Balance Sheet Annual'!CS36</f>
        <v>1.8218128761626846</v>
      </c>
      <c r="AO36" s="22">
        <f>'Income Statement Annual'!N36/'Balance Sheet Annual'!BB36</f>
        <v>0.93723024957778189</v>
      </c>
      <c r="AP36" s="22">
        <f>'Income Statement Annual'!N36/('Balance Sheet Annual'!AH36-'Balance Sheet Annual'!BR36)</f>
        <v>3.0795396156612886</v>
      </c>
      <c r="AQ36" s="22">
        <f>'Income Statement Annual'!BS36/'Balance Sheet Annual'!BB36</f>
        <v>9.2731594420466634E-2</v>
      </c>
      <c r="AR36" s="22">
        <f>'Cash Flow Statement Annual'!AB36/'Income Statement Annual'!N36</f>
        <v>0.10891981179297226</v>
      </c>
      <c r="AS36" s="22">
        <f>'Cash Flow Statement Annual'!BG36/'Income Statement Annual'!N36</f>
        <v>-5.0755831414556009E-2</v>
      </c>
      <c r="AT36" s="22">
        <f>'Cash Flow Statement Annual'!AB36/'Balance Sheet Annual'!BB36</f>
        <v>0.10208294239069243</v>
      </c>
      <c r="AU36" s="22">
        <f>('Cash Flow Statement Annual'!AB36+'Cash Flow Statement Annual'!AU36)/'Balance Sheet Annual'!BR36</f>
        <v>0.21201814058956917</v>
      </c>
      <c r="AV36" s="22">
        <f>('Cash Flow Statement Annual'!AB36+'Cash Flow Statement Annual'!AU36)/('Balance Sheet Annual'!BH36+'Balance Sheet Annual'!BS36)</f>
        <v>0.41008771929824561</v>
      </c>
      <c r="AW36" s="22">
        <f>'Cash Flow Statement Annual'!AB36/'Balance Sheet Annual'!BS36</f>
        <v>0.810126582278481</v>
      </c>
      <c r="AX36" s="22">
        <f>('Cash Flow Statement Annual'!AB36+'Cash Flow Statement Annual'!AU36)/'Balance Sheet Annual'!BS36</f>
        <v>0.41772151898734178</v>
      </c>
      <c r="AY36" s="22">
        <f>('Balance Sheet Annual'!BH36+'Balance Sheet Annual'!BS36)/('Income Statement Annual'!AF36-'Income Statement Annual'!AC36)</f>
        <v>0.78847262247838612</v>
      </c>
      <c r="AZ36" s="22">
        <f>(('Balance Sheet Annual'!BH36+'Balance Sheet Annual'!BS36)-'Balance Sheet Annual'!N36)/('Income Statement Annual'!AF36-'Income Statement Annual'!AC36)</f>
        <v>-0.78693563880883766</v>
      </c>
      <c r="BA36" s="22">
        <f>('Cash Flow Statement Annual'!AB36+'Cash Flow Statement Annual'!AU36)/'Income Statement Annual'!BS36</f>
        <v>0.56762225969645863</v>
      </c>
      <c r="BB36" s="22">
        <f>'Income Statement Annual'!AF36/('Balance Sheet Annual'!BH36+'Balance Sheet Annual'!BS36)</f>
        <v>1.2682748538011697</v>
      </c>
      <c r="BC36" s="23">
        <f>'Income Statement Annual'!AF36/('Balance Sheet Annual'!BB36-'Balance Sheet Annual'!BR36)</f>
        <v>0.21655017473789315</v>
      </c>
    </row>
    <row r="37" spans="1:55" x14ac:dyDescent="0.2">
      <c r="A37" s="45" t="s">
        <v>136</v>
      </c>
      <c r="B37" s="45" t="s">
        <v>137</v>
      </c>
      <c r="C37" s="45" t="str">
        <f>VLOOKUP(A37,'[1]S&amp;P 500 Wikipedia'!A:D,3,FALSE)</f>
        <v>Energy</v>
      </c>
      <c r="D37" s="45">
        <v>254576</v>
      </c>
      <c r="E37" s="45" t="s">
        <v>16</v>
      </c>
      <c r="F37" s="45">
        <v>2018</v>
      </c>
      <c r="G37" s="45" t="s">
        <v>17</v>
      </c>
      <c r="H37" s="46">
        <v>43465</v>
      </c>
      <c r="I37" s="46">
        <v>43525</v>
      </c>
      <c r="J37" s="46">
        <v>43525</v>
      </c>
      <c r="K37" s="45">
        <v>381000000</v>
      </c>
      <c r="L37" s="45">
        <v>382000000</v>
      </c>
      <c r="M37" s="45" t="s">
        <v>1625</v>
      </c>
      <c r="N37" s="20">
        <f>'Balance Sheet Annual'!AH37/'Balance Sheet Annual'!BR37</f>
        <v>1.4528081123244929</v>
      </c>
      <c r="O37" s="21">
        <f>('Balance Sheet Annual'!AH37-'Balance Sheet Annual'!U37)/'Balance Sheet Annual'!BR37</f>
        <v>1.3092823712948518</v>
      </c>
      <c r="P37" s="21">
        <f>'Balance Sheet Annual'!N37/'Balance Sheet Annual'!BR37</f>
        <v>0.65054602184087362</v>
      </c>
      <c r="Q37" s="21">
        <f>'Balance Sheet Annual'!CH37/'Balance Sheet Annual'!CS37</f>
        <v>1.4936867250597201</v>
      </c>
      <c r="R37" s="21">
        <f>('Balance Sheet Annual'!BH37+'Balance Sheet Annual'!BS37)/'Balance Sheet Annual'!BB37</f>
        <v>0.38700848462731502</v>
      </c>
      <c r="S37" s="21">
        <f>('Balance Sheet Annual'!BH37/'Balance Sheet Annual'!BB37)</f>
        <v>2.5088951737980113E-2</v>
      </c>
      <c r="T37" s="21">
        <f>'Balance Sheet Annual'!BS37/'Balance Sheet Annual'!BB37</f>
        <v>0.36191953288933493</v>
      </c>
      <c r="U37" s="21">
        <f>('Balance Sheet Annual'!BH37+'Balance Sheet Annual'!BS37)/'Balance Sheet Annual'!CS37</f>
        <v>0.96507792060061426</v>
      </c>
      <c r="V37" s="21">
        <f>('Balance Sheet Annual'!BH37/'Balance Sheet Annual'!CS37)</f>
        <v>6.2563985894664997E-2</v>
      </c>
      <c r="W37" s="21">
        <f>('Balance Sheet Annual'!BS37/'Balance Sheet Annual'!CS37)</f>
        <v>0.90251393470594932</v>
      </c>
      <c r="X37" s="22">
        <f>'Balance Sheet Annual'!AH37/'Balance Sheet Annual'!BB37</f>
        <v>0.16992062767995622</v>
      </c>
      <c r="Y37" s="22">
        <f>'Balance Sheet Annual'!CS37/('Balance Sheet Annual'!BB37-'Balance Sheet Annual'!AQ37-'Balance Sheet Annual'!AR37-'Balance Sheet Annual'!AS37)</f>
        <v>0.40101268132469664</v>
      </c>
      <c r="Z37" s="22">
        <f>'Balance Sheet Annual'!BA37/'Balance Sheet Annual'!BB37</f>
        <v>0.83007937232004381</v>
      </c>
      <c r="AA37" s="22">
        <f>'Balance Sheet Annual'!AR37/'Balance Sheet Annual'!BB37</f>
        <v>0</v>
      </c>
      <c r="AB37" s="23">
        <f>'Balance Sheet Annual'!CS37/'Balance Sheet Annual'!CT37</f>
        <v>0.40101268132469664</v>
      </c>
      <c r="AC37" s="24">
        <f>'Income Statement Annual'!V37/'Income Statement Annual'!N37</f>
        <v>1</v>
      </c>
      <c r="AD37" s="22">
        <f>('Income Statement Annual'!AF37-'Income Statement Annual'!AC37)/'Income Statement Annual'!N37</f>
        <v>0.58368363692978364</v>
      </c>
      <c r="AE37" s="22">
        <f>'Income Statement Annual'!AF37/'Income Statement Annual'!N37</f>
        <v>0.22870932586018994</v>
      </c>
      <c r="AF37" s="22">
        <f>'Income Statement Annual'!BS37/'Income Statement Annual'!N37</f>
        <v>0.20302039545383777</v>
      </c>
      <c r="AG37" s="22">
        <f>('Income Statement Annual'!AF37-'Income Statement Annual'!AC37)/('Income Statement Annual'!AH37*-1)</f>
        <v>9.4433249370277075</v>
      </c>
      <c r="AH37" s="23">
        <f>'Income Statement Annual'!AF37/('Income Statement Annual'!AH37*-1)</f>
        <v>3.7002518891687659</v>
      </c>
      <c r="AI37" s="24">
        <f>'Cash Flow Statement Annual'!BG37/'Cash Flow Statement Annual'!AB37</f>
        <v>-0.29695222405271826</v>
      </c>
      <c r="AJ37" s="22">
        <f>'Cash Flow Statement Annual'!AB37/'Balance Sheet Annual'!BR37</f>
        <v>0.94695787831513256</v>
      </c>
      <c r="AK37" s="22">
        <f>('Cash Flow Statement Annual'!AB37+'Cash Flow Statement Annual'!AV37)/('Balance Sheet Annual'!BH37+'Balance Sheet Annual'!BS37)</f>
        <v>0.24139556812824139</v>
      </c>
      <c r="AL37" s="23">
        <f>('Cash Flow Statement Annual'!AB37/('Balance Sheet Annual'!BH37+'Balance Sheet Annual'!BS37))</f>
        <v>0.28618576143328617</v>
      </c>
      <c r="AM37" s="24">
        <f>'Income Statement Annual'!BS37/'Balance Sheet Annual'!CS37</f>
        <v>0.14833352292116939</v>
      </c>
      <c r="AN37" s="22">
        <f>'Income Statement Annual'!N37/'Balance Sheet Annual'!CS37</f>
        <v>0.73063360254806053</v>
      </c>
      <c r="AO37" s="22">
        <f>'Income Statement Annual'!N37/'Balance Sheet Annual'!BB37</f>
        <v>0.29299334002372046</v>
      </c>
      <c r="AP37" s="22">
        <f>'Income Statement Annual'!N37/('Balance Sheet Annual'!AH37-'Balance Sheet Annual'!BR37)</f>
        <v>5.5322997416020669</v>
      </c>
      <c r="AQ37" s="22">
        <f>'Income Statement Annual'!BS37/'Balance Sheet Annual'!BB37</f>
        <v>5.9483623756956483E-2</v>
      </c>
      <c r="AR37" s="22">
        <f>'Cash Flow Statement Annual'!AB37/'Income Statement Annual'!N37</f>
        <v>0.37801650319165497</v>
      </c>
      <c r="AS37" s="22">
        <f>'Cash Flow Statement Annual'!BG37/'Income Statement Annual'!N37</f>
        <v>-0.11225284135139343</v>
      </c>
      <c r="AT37" s="22">
        <f>'Cash Flow Statement Annual'!AB37/'Balance Sheet Annual'!BB37</f>
        <v>0.11075631785421038</v>
      </c>
      <c r="AU37" s="22">
        <f>('Cash Flow Statement Annual'!AB37+'Cash Flow Statement Annual'!AU37)/'Balance Sheet Annual'!BR37</f>
        <v>0.39469578783151327</v>
      </c>
      <c r="AV37" s="22">
        <f>('Cash Flow Statement Annual'!AB37+'Cash Flow Statement Annual'!AU37)/('Balance Sheet Annual'!BH37+'Balance Sheet Annual'!BS37)</f>
        <v>0.11928335690711929</v>
      </c>
      <c r="AW37" s="22">
        <f>'Cash Flow Statement Annual'!AB37/'Balance Sheet Annual'!BS37</f>
        <v>0.30602470380640284</v>
      </c>
      <c r="AX37" s="22">
        <f>('Cash Flow Statement Annual'!AB37+'Cash Flow Statement Annual'!AU37)/'Balance Sheet Annual'!BS37</f>
        <v>0.12755230652886312</v>
      </c>
      <c r="AY37" s="22">
        <f>('Balance Sheet Annual'!BH37+'Balance Sheet Annual'!BS37)/('Income Statement Annual'!AF37-'Income Statement Annual'!AC37)</f>
        <v>2.2630034675913575</v>
      </c>
      <c r="AZ37" s="22">
        <f>(('Balance Sheet Annual'!BH37+'Balance Sheet Annual'!BS37)-'Balance Sheet Annual'!N37)/('Income Statement Annual'!AF37-'Income Statement Annual'!AC37)</f>
        <v>1.8180848226193651</v>
      </c>
      <c r="BA37" s="22">
        <f>('Cash Flow Statement Annual'!AB37+'Cash Flow Statement Annual'!AU37)/'Income Statement Annual'!BS37</f>
        <v>0.7760736196319018</v>
      </c>
      <c r="BB37" s="22">
        <f>'Income Statement Annual'!AF37/('Balance Sheet Annual'!BH37+'Balance Sheet Annual'!BS37)</f>
        <v>0.17314945780292315</v>
      </c>
      <c r="BC37" s="23">
        <f>'Income Statement Annual'!AF37/('Balance Sheet Annual'!BB37-'Balance Sheet Annual'!BR37)</f>
        <v>7.5885938630023769E-2</v>
      </c>
    </row>
    <row r="38" spans="1:55" x14ac:dyDescent="0.2">
      <c r="A38" s="45" t="s">
        <v>57</v>
      </c>
      <c r="B38" s="45" t="s">
        <v>58</v>
      </c>
      <c r="C38" s="45" t="str">
        <f>VLOOKUP(A38,'[1]S&amp;P 500 Wikipedia'!A:D,3,FALSE)</f>
        <v>Materials</v>
      </c>
      <c r="D38" s="45">
        <v>185217</v>
      </c>
      <c r="E38" s="45" t="s">
        <v>16</v>
      </c>
      <c r="F38" s="45">
        <v>2018</v>
      </c>
      <c r="G38" s="45" t="s">
        <v>17</v>
      </c>
      <c r="H38" s="46">
        <v>43373</v>
      </c>
      <c r="I38" s="46">
        <v>43424</v>
      </c>
      <c r="J38" s="46">
        <v>43424</v>
      </c>
      <c r="K38" s="45">
        <v>219400000</v>
      </c>
      <c r="L38" s="45">
        <v>221100000</v>
      </c>
      <c r="M38" s="45" t="s">
        <v>1626</v>
      </c>
      <c r="N38" s="20">
        <f>'Balance Sheet Annual'!AH38/'Balance Sheet Annual'!BR38</f>
        <v>2.3610687022900763</v>
      </c>
      <c r="O38" s="21">
        <f>('Balance Sheet Annual'!AH38-'Balance Sheet Annual'!U38)/'Balance Sheet Annual'!BR38</f>
        <v>2.2263157894736842</v>
      </c>
      <c r="P38" s="21">
        <f>'Balance Sheet Annual'!N38/'Balance Sheet Annual'!BR38</f>
        <v>1.4775411811972681</v>
      </c>
      <c r="Q38" s="21">
        <f>'Balance Sheet Annual'!CH38/'Balance Sheet Annual'!CS38</f>
        <v>0.8130872318491974</v>
      </c>
      <c r="R38" s="21">
        <f>('Balance Sheet Annual'!BH38+'Balance Sheet Annual'!BS38)/'Balance Sheet Annual'!BB38</f>
        <v>0.21458586033616359</v>
      </c>
      <c r="S38" s="21">
        <f>('Balance Sheet Annual'!BH38/'Balance Sheet Annual'!BB38)</f>
        <v>3.0345693987177267E-2</v>
      </c>
      <c r="T38" s="21">
        <f>'Balance Sheet Annual'!BS38/'Balance Sheet Annual'!BB38</f>
        <v>0.18424016634898632</v>
      </c>
      <c r="U38" s="21">
        <f>('Balance Sheet Annual'!BH38+'Balance Sheet Annual'!BS38)/'Balance Sheet Annual'!CS38</f>
        <v>0.38906288351087331</v>
      </c>
      <c r="V38" s="21">
        <f>('Balance Sheet Annual'!BH38/'Balance Sheet Annual'!CS38)</f>
        <v>5.5019390309754064E-2</v>
      </c>
      <c r="W38" s="21">
        <f>('Balance Sheet Annual'!BS38/'Balance Sheet Annual'!CS38)</f>
        <v>0.33404349320111926</v>
      </c>
      <c r="X38" s="22">
        <f>'Balance Sheet Annual'!AH38/'Balance Sheet Annual'!BB38</f>
        <v>0.31822366141050079</v>
      </c>
      <c r="Y38" s="22">
        <f>'Balance Sheet Annual'!CS38/('Balance Sheet Annual'!BB38-'Balance Sheet Annual'!AQ38-'Balance Sheet Annual'!AR38-'Balance Sheet Annual'!AS38)</f>
        <v>0.58613486482442712</v>
      </c>
      <c r="Z38" s="22">
        <f>'Balance Sheet Annual'!BA38/'Balance Sheet Annual'!BB38</f>
        <v>0.68177633858949926</v>
      </c>
      <c r="AA38" s="22">
        <f>'Balance Sheet Annual'!AR38/'Balance Sheet Annual'!BB38</f>
        <v>3.9069268757581009E-2</v>
      </c>
      <c r="AB38" s="23">
        <f>'Balance Sheet Annual'!CS38/'Balance Sheet Annual'!CT38</f>
        <v>0.5515454427308959</v>
      </c>
      <c r="AC38" s="24">
        <f>'Income Statement Annual'!V38/'Income Statement Annual'!N38</f>
        <v>0.29753529727881184</v>
      </c>
      <c r="AD38" s="22">
        <f>('Income Statement Annual'!AF38-'Income Statement Annual'!AC38)/'Income Statement Annual'!N38</f>
        <v>0.19964336313449607</v>
      </c>
      <c r="AE38" s="22">
        <f>'Income Statement Annual'!AF38/'Income Statement Annual'!N38</f>
        <v>0.19964336313449607</v>
      </c>
      <c r="AF38" s="22">
        <f>'Income Statement Annual'!BS38/'Income Statement Annual'!N38</f>
        <v>0.36645659289657528</v>
      </c>
      <c r="AG38" s="22">
        <f>('Income Statement Annual'!AF38-'Income Statement Annual'!AC38)/('Income Statement Annual'!AH38*-1)</f>
        <v>13.553897180762853</v>
      </c>
      <c r="AH38" s="23">
        <f>'Income Statement Annual'!AF38/('Income Statement Annual'!AH38*-1)</f>
        <v>13.553897180762853</v>
      </c>
      <c r="AI38" s="24">
        <f>'Cash Flow Statement Annual'!BG38/'Cash Flow Statement Annual'!AB38</f>
        <v>-0.80537468923878297</v>
      </c>
      <c r="AJ38" s="22">
        <f>'Cash Flow Statement Annual'!AB38/'Balance Sheet Annual'!BR38</f>
        <v>1.0181197267979107</v>
      </c>
      <c r="AK38" s="22">
        <f>('Cash Flow Statement Annual'!AB38+'Cash Flow Statement Annual'!AV38)/('Balance Sheet Annual'!BH38+'Balance Sheet Annual'!BS38)</f>
        <v>0.44064802664782476</v>
      </c>
      <c r="AL38" s="23">
        <f>('Cash Flow Statement Annual'!AB38/('Balance Sheet Annual'!BH38+'Balance Sheet Annual'!BS38))</f>
        <v>0.6394720904411022</v>
      </c>
      <c r="AM38" s="24">
        <f>'Income Statement Annual'!BS38/'Balance Sheet Annual'!CS38</f>
        <v>0.29457562220804084</v>
      </c>
      <c r="AN38" s="22">
        <f>'Income Statement Annual'!N38/'Balance Sheet Annual'!CS38</f>
        <v>0.80384860831574301</v>
      </c>
      <c r="AO38" s="22">
        <f>'Income Statement Annual'!N38/'Balance Sheet Annual'!BB38</f>
        <v>0.44335903656212095</v>
      </c>
      <c r="AP38" s="22">
        <f>'Income Statement Annual'!N38/('Balance Sheet Annual'!AH38-'Balance Sheet Annual'!BR38)</f>
        <v>2.4168609971367006</v>
      </c>
      <c r="AQ38" s="22">
        <f>'Income Statement Annual'!BS38/'Balance Sheet Annual'!BB38</f>
        <v>0.16247184196846301</v>
      </c>
      <c r="AR38" s="22">
        <f>'Cash Flow Statement Annual'!AB38/'Income Statement Annual'!N38</f>
        <v>0.30950461673750551</v>
      </c>
      <c r="AS38" s="22">
        <f>'Cash Flow Statement Annual'!BG38/'Income Statement Annual'!N38</f>
        <v>-0.24926718452293711</v>
      </c>
      <c r="AT38" s="22">
        <f>'Cash Flow Statement Annual'!AB38/'Balance Sheet Annual'!BB38</f>
        <v>0.13722166868826893</v>
      </c>
      <c r="AU38" s="22">
        <f>('Cash Flow Statement Annual'!AB38+'Cash Flow Statement Annual'!AU38)/'Balance Sheet Annual'!BR38</f>
        <v>0.44853354760948172</v>
      </c>
      <c r="AV38" s="22">
        <f>('Cash Flow Statement Annual'!AB38+'Cash Flow Statement Annual'!AU38)/('Balance Sheet Annual'!BH38+'Balance Sheet Annual'!BS38)</f>
        <v>0.28171999596245079</v>
      </c>
      <c r="AW38" s="22">
        <f>'Cash Flow Statement Annual'!AB38/'Balance Sheet Annual'!BS38</f>
        <v>0.74479778979543854</v>
      </c>
      <c r="AX38" s="22">
        <f>('Cash Flow Statement Annual'!AB38+'Cash Flow Statement Annual'!AU38)/'Balance Sheet Annual'!BS38</f>
        <v>0.32812132612273687</v>
      </c>
      <c r="AY38" s="22">
        <f>('Balance Sheet Annual'!BH38+'Balance Sheet Annual'!BS38)/('Income Statement Annual'!AF38-'Income Statement Annual'!AC38)</f>
        <v>2.4243239936375871</v>
      </c>
      <c r="AZ38" s="22">
        <f>(('Balance Sheet Annual'!BH38+'Balance Sheet Annual'!BS38)-'Balance Sheet Annual'!N38)/('Income Statement Annual'!AF38-'Income Statement Annual'!AC38)</f>
        <v>0.17447693625351768</v>
      </c>
      <c r="BA38" s="22">
        <f>('Cash Flow Statement Annual'!AB38+'Cash Flow Statement Annual'!AU38)/'Income Statement Annual'!BS38</f>
        <v>0.37208372217037727</v>
      </c>
      <c r="BB38" s="22">
        <f>'Income Statement Annual'!AF38/('Balance Sheet Annual'!BH38+'Balance Sheet Annual'!BS38)</f>
        <v>0.41248612092459874</v>
      </c>
      <c r="BC38" s="23">
        <f>'Income Statement Annual'!AF38/('Balance Sheet Annual'!BB38-'Balance Sheet Annual'!BR38)</f>
        <v>0.10230188632011115</v>
      </c>
    </row>
    <row r="39" spans="1:55" x14ac:dyDescent="0.2">
      <c r="A39" s="45" t="s">
        <v>124</v>
      </c>
      <c r="B39" s="45" t="s">
        <v>125</v>
      </c>
      <c r="C39" s="45" t="str">
        <f>VLOOKUP(A39,'[1]S&amp;P 500 Wikipedia'!A:D,3,FALSE)</f>
        <v>Information Technology</v>
      </c>
      <c r="D39" s="45">
        <v>65820</v>
      </c>
      <c r="E39" s="45" t="s">
        <v>16</v>
      </c>
      <c r="F39" s="45">
        <v>2018</v>
      </c>
      <c r="G39" s="45" t="s">
        <v>17</v>
      </c>
      <c r="H39" s="46">
        <v>43465</v>
      </c>
      <c r="I39" s="46">
        <v>43509</v>
      </c>
      <c r="J39" s="46">
        <v>43509</v>
      </c>
      <c r="K39" s="45">
        <v>299800000</v>
      </c>
      <c r="L39" s="45">
        <v>309700000</v>
      </c>
      <c r="M39" s="45" t="s">
        <v>1627</v>
      </c>
      <c r="N39" s="20">
        <f>'Balance Sheet Annual'!AH39/'Balance Sheet Annual'!BR39</f>
        <v>2.9479549195897174</v>
      </c>
      <c r="O39" s="21">
        <f>('Balance Sheet Annual'!AH39-'Balance Sheet Annual'!U39)/'Balance Sheet Annual'!BR39</f>
        <v>2.2471191591743702</v>
      </c>
      <c r="P39" s="21">
        <f>'Balance Sheet Annual'!N39/'Balance Sheet Annual'!BR39</f>
        <v>1.1103583639356718</v>
      </c>
      <c r="Q39" s="21">
        <f>'Balance Sheet Annual'!CH39/'Balance Sheet Annual'!CS39</f>
        <v>1.4741306820992235</v>
      </c>
      <c r="R39" s="21">
        <f>('Balance Sheet Annual'!BH39+'Balance Sheet Annual'!BS39)/'Balance Sheet Annual'!BB39</f>
        <v>0.35412189246193987</v>
      </c>
      <c r="S39" s="21">
        <f>('Balance Sheet Annual'!BH39/'Balance Sheet Annual'!BB39)</f>
        <v>1.0995711672447746E-4</v>
      </c>
      <c r="T39" s="21">
        <f>'Balance Sheet Annual'!BS39/'Balance Sheet Annual'!BB39</f>
        <v>0.35401193534521536</v>
      </c>
      <c r="U39" s="21">
        <f>('Balance Sheet Annual'!BH39+'Balance Sheet Annual'!BS39)/'Balance Sheet Annual'!CS39</f>
        <v>0.87614383934312712</v>
      </c>
      <c r="V39" s="21">
        <f>('Balance Sheet Annual'!BH39/'Balance Sheet Annual'!CS39)</f>
        <v>2.7204827620319535E-4</v>
      </c>
      <c r="W39" s="21">
        <f>('Balance Sheet Annual'!BS39/'Balance Sheet Annual'!CS39)</f>
        <v>0.87587179106692392</v>
      </c>
      <c r="X39" s="22">
        <f>'Balance Sheet Annual'!AH39/'Balance Sheet Annual'!BB39</f>
        <v>0.46541848679015185</v>
      </c>
      <c r="Y39" s="22">
        <f>'Balance Sheet Annual'!CS39/('Balance Sheet Annual'!BB39-'Balance Sheet Annual'!AQ39-'Balance Sheet Annual'!AR39-'Balance Sheet Annual'!AS39)</f>
        <v>0.73881742435316478</v>
      </c>
      <c r="Z39" s="22">
        <f>'Balance Sheet Annual'!BA39/'Balance Sheet Annual'!BB39</f>
        <v>0.53458151320984815</v>
      </c>
      <c r="AA39" s="22">
        <f>'Balance Sheet Annual'!AR39/'Balance Sheet Annual'!BB39</f>
        <v>0.40410240006397508</v>
      </c>
      <c r="AB39" s="23">
        <f>'Balance Sheet Annual'!CS39/'Balance Sheet Annual'!CT39</f>
        <v>0.40418236887613829</v>
      </c>
      <c r="AC39" s="24">
        <f>'Income Statement Annual'!V39/'Income Statement Annual'!N39</f>
        <v>0.32945388159114575</v>
      </c>
      <c r="AD39" s="22">
        <f>('Income Statement Annual'!AF39-'Income Statement Annual'!AC39)/'Income Statement Annual'!N39</f>
        <v>0.20418467331308032</v>
      </c>
      <c r="AE39" s="22">
        <f>'Income Statement Annual'!AF39/'Income Statement Annual'!N39</f>
        <v>0.20418467331308032</v>
      </c>
      <c r="AF39" s="22">
        <f>'Income Statement Annual'!BS39/'Income Statement Annual'!N39</f>
        <v>9.2778799937244166E-2</v>
      </c>
      <c r="AG39" s="22">
        <f>('Income Statement Annual'!AF39-'Income Statement Annual'!AC39)/('Income Statement Annual'!AH39*-1)</f>
        <v>15.510292524377032</v>
      </c>
      <c r="AH39" s="23">
        <f>'Income Statement Annual'!AF39/('Income Statement Annual'!AH39*-1)</f>
        <v>15.510292524377032</v>
      </c>
      <c r="AI39" s="24">
        <f>'Cash Flow Statement Annual'!BG39/'Cash Flow Statement Annual'!AB39</f>
        <v>-0.12244362873623492</v>
      </c>
      <c r="AJ39" s="22">
        <f>'Cash Flow Statement Annual'!AB39/'Balance Sheet Annual'!BR39</f>
        <v>0.72445232366721535</v>
      </c>
      <c r="AK39" s="22">
        <f>('Cash Flow Statement Annual'!AB39+'Cash Flow Statement Annual'!AV39)/('Balance Sheet Annual'!BH39+'Balance Sheet Annual'!BS39)</f>
        <v>0.26511601648506744</v>
      </c>
      <c r="AL39" s="23">
        <f>('Cash Flow Statement Annual'!AB39/('Balance Sheet Annual'!BH39+'Balance Sheet Annual'!BS39))</f>
        <v>0.32298311974256194</v>
      </c>
      <c r="AM39" s="24">
        <f>'Income Statement Annual'!BS39/'Balance Sheet Annual'!CS39</f>
        <v>0.16087945788198052</v>
      </c>
      <c r="AN39" s="22">
        <f>'Income Statement Annual'!N39/'Balance Sheet Annual'!CS39</f>
        <v>1.734010980857694</v>
      </c>
      <c r="AO39" s="22">
        <f>'Income Statement Annual'!N39/'Balance Sheet Annual'!BB39</f>
        <v>0.70085666590029894</v>
      </c>
      <c r="AP39" s="22">
        <f>'Income Statement Annual'!N39/('Balance Sheet Annual'!AH39-'Balance Sheet Annual'!BR39)</f>
        <v>2.2789117857375025</v>
      </c>
      <c r="AQ39" s="22">
        <f>'Income Statement Annual'!BS39/'Balance Sheet Annual'!BB39</f>
        <v>6.5024640390247801E-2</v>
      </c>
      <c r="AR39" s="22">
        <f>'Cash Flow Statement Annual'!AB39/'Income Statement Annual'!N39</f>
        <v>0.16319370159599503</v>
      </c>
      <c r="AS39" s="22">
        <f>'Cash Flow Statement Annual'!BG39/'Income Statement Annual'!N39</f>
        <v>-1.9982029010311923E-2</v>
      </c>
      <c r="AT39" s="22">
        <f>'Cash Flow Statement Annual'!AB39/'Balance Sheet Annual'!BB39</f>
        <v>0.11437539359649737</v>
      </c>
      <c r="AU39" s="22">
        <f>('Cash Flow Statement Annual'!AB39+'Cash Flow Statement Annual'!AU39)/'Balance Sheet Annual'!BR39</f>
        <v>0.48372799797391414</v>
      </c>
      <c r="AV39" s="22">
        <f>('Cash Flow Statement Annual'!AB39+'Cash Flow Statement Annual'!AU39)/('Balance Sheet Annual'!BH39+'Balance Sheet Annual'!BS39)</f>
        <v>0.21566081409134533</v>
      </c>
      <c r="AW39" s="22">
        <f>'Cash Flow Statement Annual'!AB39/'Balance Sheet Annual'!BS39</f>
        <v>0.32308343922066923</v>
      </c>
      <c r="AX39" s="22">
        <f>('Cash Flow Statement Annual'!AB39+'Cash Flow Statement Annual'!AU39)/'Balance Sheet Annual'!BS39</f>
        <v>0.21572779895524496</v>
      </c>
      <c r="AY39" s="22">
        <f>('Balance Sheet Annual'!BH39+'Balance Sheet Annual'!BS39)/('Income Statement Annual'!AF39-'Income Statement Annual'!AC39)</f>
        <v>2.4745739033249512</v>
      </c>
      <c r="AZ39" s="22">
        <f>(('Balance Sheet Annual'!BH39+'Balance Sheet Annual'!BS39)-'Balance Sheet Annual'!N39)/('Income Statement Annual'!AF39-'Income Statement Annual'!AC39)</f>
        <v>1.2495808885163453</v>
      </c>
      <c r="BA39" s="22">
        <f>('Cash Flow Statement Annual'!AB39+'Cash Flow Statement Annual'!AU39)/'Income Statement Annual'!BS39</f>
        <v>1.1744811683320522</v>
      </c>
      <c r="BB39" s="22">
        <f>'Income Statement Annual'!AF39/('Balance Sheet Annual'!BH39+'Balance Sheet Annual'!BS39)</f>
        <v>0.4041099757240445</v>
      </c>
      <c r="BC39" s="23">
        <f>'Income Statement Annual'!AF39/('Balance Sheet Annual'!BB39-'Balance Sheet Annual'!BR39)</f>
        <v>0.16993293370526441</v>
      </c>
    </row>
    <row r="40" spans="1:55" x14ac:dyDescent="0.2">
      <c r="A40" s="45" t="s">
        <v>146</v>
      </c>
      <c r="B40" s="45" t="s">
        <v>147</v>
      </c>
      <c r="C40" s="45" t="str">
        <f>VLOOKUP(A40,'[1]S&amp;P 500 Wikipedia'!A:D,3,FALSE)</f>
        <v>Consumer Discretionary</v>
      </c>
      <c r="D40" s="45">
        <v>378125</v>
      </c>
      <c r="E40" s="45" t="s">
        <v>16</v>
      </c>
      <c r="F40" s="45">
        <v>2018</v>
      </c>
      <c r="G40" s="45" t="s">
        <v>17</v>
      </c>
      <c r="H40" s="46">
        <v>43465</v>
      </c>
      <c r="I40" s="46">
        <v>43500</v>
      </c>
      <c r="J40" s="46">
        <v>43587</v>
      </c>
      <c r="K40" s="45">
        <v>262580000</v>
      </c>
      <c r="L40" s="45">
        <v>263630000</v>
      </c>
      <c r="M40" s="45" t="s">
        <v>1904</v>
      </c>
      <c r="N40" s="20">
        <f>'Balance Sheet Annual'!AH40/'Balance Sheet Annual'!BR40</f>
        <v>1.593502824858757</v>
      </c>
      <c r="O40" s="21">
        <f>('Balance Sheet Annual'!AH40-'Balance Sheet Annual'!U40)/'Balance Sheet Annual'!BR40</f>
        <v>1.2875706214689266</v>
      </c>
      <c r="P40" s="21">
        <f>'Balance Sheet Annual'!N40/'Balance Sheet Annual'!BR40</f>
        <v>0.45084745762711864</v>
      </c>
      <c r="Q40" s="21">
        <f>'Balance Sheet Annual'!CH40/'Balance Sheet Annual'!CS40</f>
        <v>2.4600511799829401</v>
      </c>
      <c r="R40" s="21">
        <f>('Balance Sheet Annual'!BH40+'Balance Sheet Annual'!BS40)/'Balance Sheet Annual'!BB40</f>
        <v>0.3409483112827677</v>
      </c>
      <c r="S40" s="21">
        <f>('Balance Sheet Annual'!BH40/'Balance Sheet Annual'!BB40)</f>
        <v>1.3969923576300435E-3</v>
      </c>
      <c r="T40" s="21">
        <f>'Balance Sheet Annual'!BS40/'Balance Sheet Annual'!BB40</f>
        <v>0.33955131892513762</v>
      </c>
      <c r="U40" s="21">
        <f>('Balance Sheet Annual'!BH40+'Balance Sheet Annual'!BS40)/'Balance Sheet Annual'!CS40</f>
        <v>1.1796986067671311</v>
      </c>
      <c r="V40" s="21">
        <f>('Balance Sheet Annual'!BH40/'Balance Sheet Annual'!CS40)</f>
        <v>4.8336650554449819E-3</v>
      </c>
      <c r="W40" s="21">
        <f>('Balance Sheet Annual'!BS40/'Balance Sheet Annual'!CS40)</f>
        <v>1.1748649417116861</v>
      </c>
      <c r="X40" s="22">
        <f>'Balance Sheet Annual'!AH40/'Balance Sheet Annual'!BB40</f>
        <v>0.46355493467006326</v>
      </c>
      <c r="Y40" s="22">
        <f>'Balance Sheet Annual'!CS40/('Balance Sheet Annual'!BB40-'Balance Sheet Annual'!AQ40-'Balance Sheet Annual'!AR40-'Balance Sheet Annual'!AS40)</f>
        <v>0.39051743282256274</v>
      </c>
      <c r="Z40" s="22">
        <f>'Balance Sheet Annual'!BA40/'Balance Sheet Annual'!BB40</f>
        <v>0.53644506532993674</v>
      </c>
      <c r="AA40" s="22">
        <f>'Balance Sheet Annual'!AR40/'Balance Sheet Annual'!BB40</f>
        <v>0.15975018489604734</v>
      </c>
      <c r="AB40" s="23">
        <f>'Balance Sheet Annual'!CS40/'Balance Sheet Annual'!CT40</f>
        <v>0.28901306598734489</v>
      </c>
      <c r="AC40" s="24">
        <f>'Income Statement Annual'!V40/'Income Statement Annual'!N40</f>
        <v>0.20288730208009934</v>
      </c>
      <c r="AD40" s="22">
        <f>('Income Statement Annual'!AF40-'Income Statement Annual'!AC40)/'Income Statement Annual'!N40</f>
        <v>0.12899720583669669</v>
      </c>
      <c r="AE40" s="22">
        <f>'Income Statement Annual'!AF40/'Income Statement Annual'!N40</f>
        <v>0.11991617510090034</v>
      </c>
      <c r="AF40" s="22">
        <f>'Income Statement Annual'!BS40/'Income Statement Annual'!N40</f>
        <v>0.10516920211114561</v>
      </c>
      <c r="AG40" s="22">
        <f>('Income Statement Annual'!AF40-'Income Statement Annual'!AC40)/('Income Statement Annual'!AH40*-1)</f>
        <v>11.871428571428572</v>
      </c>
      <c r="AH40" s="23">
        <f>'Income Statement Annual'!AF40/('Income Statement Annual'!AH40*-1)</f>
        <v>11.035714285714286</v>
      </c>
      <c r="AI40" s="24">
        <f>'Cash Flow Statement Annual'!BG40/'Cash Flow Statement Annual'!AB40</f>
        <v>0.31062670299727518</v>
      </c>
      <c r="AJ40" s="22">
        <f>'Cash Flow Statement Annual'!AB40/'Balance Sheet Annual'!BR40</f>
        <v>0.41468926553672314</v>
      </c>
      <c r="AK40" s="22">
        <f>('Cash Flow Statement Annual'!AB40+'Cash Flow Statement Annual'!AV40)/('Balance Sheet Annual'!BH40+'Balance Sheet Annual'!BS40)</f>
        <v>0.27910339840925524</v>
      </c>
      <c r="AL40" s="23">
        <f>('Cash Flow Statement Annual'!AB40/('Balance Sheet Annual'!BH40+'Balance Sheet Annual'!BS40))</f>
        <v>0.35382019763798506</v>
      </c>
      <c r="AM40" s="24">
        <f>'Income Statement Annual'!BS40/'Balance Sheet Annual'!CS40</f>
        <v>0.38527153824282057</v>
      </c>
      <c r="AN40" s="22">
        <f>'Income Statement Annual'!N40/'Balance Sheet Annual'!CS40</f>
        <v>3.6633494455501849</v>
      </c>
      <c r="AO40" s="22">
        <f>'Income Statement Annual'!N40/'Balance Sheet Annual'!BB40</f>
        <v>1.0587558550414988</v>
      </c>
      <c r="AP40" s="22">
        <f>'Income Statement Annual'!N40/('Balance Sheet Annual'!AH40-'Balance Sheet Annual'!BR40)</f>
        <v>6.1323179438362683</v>
      </c>
      <c r="AQ40" s="22">
        <f>'Income Statement Annual'!BS40/'Balance Sheet Annual'!BB40</f>
        <v>0.11134850850521817</v>
      </c>
      <c r="AR40" s="22">
        <f>'Cash Flow Statement Annual'!AB40/'Income Statement Annual'!N40</f>
        <v>0.11393977025768395</v>
      </c>
      <c r="AS40" s="22">
        <f>'Cash Flow Statement Annual'!BG40/'Income Statement Annual'!N40</f>
        <v>3.5392735175411361E-2</v>
      </c>
      <c r="AT40" s="22">
        <f>'Cash Flow Statement Annual'!AB40/'Balance Sheet Annual'!BB40</f>
        <v>0.12063439888240611</v>
      </c>
      <c r="AU40" s="22">
        <f>('Cash Flow Statement Annual'!AB40+'Cash Flow Statement Annual'!AU40)/'Balance Sheet Annual'!BR40</f>
        <v>6.1016949152542375E-2</v>
      </c>
      <c r="AV40" s="22">
        <f>('Cash Flow Statement Annual'!AB40+'Cash Flow Statement Annual'!AU40)/('Balance Sheet Annual'!BH40+'Balance Sheet Annual'!BS40)</f>
        <v>5.2060737527114966E-2</v>
      </c>
      <c r="AW40" s="22">
        <f>'Cash Flow Statement Annual'!AB40/'Balance Sheet Annual'!BS40</f>
        <v>0.35527589545014521</v>
      </c>
      <c r="AX40" s="22">
        <f>('Cash Flow Statement Annual'!AB40+'Cash Flow Statement Annual'!AU40)/'Balance Sheet Annual'!BS40</f>
        <v>5.2274927395934173E-2</v>
      </c>
      <c r="AY40" s="22">
        <f>('Balance Sheet Annual'!BH40+'Balance Sheet Annual'!BS40)/('Income Statement Annual'!AF40-'Income Statement Annual'!AC40)</f>
        <v>2.4963898916967509</v>
      </c>
      <c r="AZ40" s="22">
        <f>(('Balance Sheet Annual'!BH40+'Balance Sheet Annual'!BS40)-'Balance Sheet Annual'!N40)/('Income Statement Annual'!AF40-'Income Statement Annual'!AC40)</f>
        <v>1.536101083032491</v>
      </c>
      <c r="BA40" s="22">
        <f>('Cash Flow Statement Annual'!AB40+'Cash Flow Statement Annual'!AU40)/'Income Statement Annual'!BS40</f>
        <v>0.15940959409594097</v>
      </c>
      <c r="BB40" s="22">
        <f>'Income Statement Annual'!AF40/('Balance Sheet Annual'!BH40+'Balance Sheet Annual'!BS40)</f>
        <v>0.37237888647866957</v>
      </c>
      <c r="BC40" s="23">
        <f>'Income Statement Annual'!AF40/('Balance Sheet Annual'!BB40-'Balance Sheet Annual'!BR40)</f>
        <v>0.17904739830803107</v>
      </c>
    </row>
    <row r="41" spans="1:55" x14ac:dyDescent="0.2">
      <c r="A41" s="45" t="s">
        <v>70</v>
      </c>
      <c r="B41" s="45" t="s">
        <v>71</v>
      </c>
      <c r="C41" s="45" t="str">
        <f>VLOOKUP(A41,'[1]S&amp;P 500 Wikipedia'!A:D,3,FALSE)</f>
        <v>Real Estate</v>
      </c>
      <c r="D41" s="45">
        <v>445788</v>
      </c>
      <c r="E41" s="45" t="s">
        <v>16</v>
      </c>
      <c r="F41" s="45">
        <v>2018</v>
      </c>
      <c r="G41" s="45" t="s">
        <v>17</v>
      </c>
      <c r="H41" s="46">
        <v>43465</v>
      </c>
      <c r="I41" s="46">
        <v>43501</v>
      </c>
      <c r="J41" s="46">
        <v>43501</v>
      </c>
      <c r="K41" s="45">
        <v>106125000</v>
      </c>
      <c r="L41" s="45">
        <v>105538000</v>
      </c>
      <c r="M41" s="45" t="s">
        <v>1628</v>
      </c>
      <c r="N41" s="20">
        <f>'Balance Sheet Annual'!AH41/'Balance Sheet Annual'!BR41</f>
        <v>0.17666950618240015</v>
      </c>
      <c r="O41" s="21">
        <f>('Balance Sheet Annual'!AH41-'Balance Sheet Annual'!U41)/'Balance Sheet Annual'!BR41</f>
        <v>0.17666950618240015</v>
      </c>
      <c r="P41" s="21">
        <f>'Balance Sheet Annual'!N41/'Balance Sheet Annual'!BR41</f>
        <v>0.15634607181885118</v>
      </c>
      <c r="Q41" s="21">
        <f>'Balance Sheet Annual'!CH41/'Balance Sheet Annual'!CS41</f>
        <v>0.86698094712632046</v>
      </c>
      <c r="R41" s="21">
        <f>('Balance Sheet Annual'!BH41+'Balance Sheet Annual'!BS41)/'Balance Sheet Annual'!BB41</f>
        <v>0.39365709698310958</v>
      </c>
      <c r="S41" s="21">
        <f>('Balance Sheet Annual'!BH41/'Balance Sheet Annual'!BB41)</f>
        <v>6.3703238107418292E-2</v>
      </c>
      <c r="T41" s="21">
        <f>'Balance Sheet Annual'!BS41/'Balance Sheet Annual'!BB41</f>
        <v>0.32995385887569129</v>
      </c>
      <c r="U41" s="21">
        <f>('Balance Sheet Annual'!BH41+'Balance Sheet Annual'!BS41)/'Balance Sheet Annual'!CS41</f>
        <v>0.73495029976852366</v>
      </c>
      <c r="V41" s="21">
        <f>('Balance Sheet Annual'!BH41/'Balance Sheet Annual'!CS41)</f>
        <v>0.11893273181680132</v>
      </c>
      <c r="W41" s="21">
        <f>('Balance Sheet Annual'!BS41/'Balance Sheet Annual'!CS41)</f>
        <v>0.61601756795172236</v>
      </c>
      <c r="X41" s="22">
        <f>'Balance Sheet Annual'!AH41/'Balance Sheet Annual'!BB41</f>
        <v>2.3748274633915052E-2</v>
      </c>
      <c r="Y41" s="22">
        <f>'Balance Sheet Annual'!CS41/('Balance Sheet Annual'!BB41-'Balance Sheet Annual'!AQ41-'Balance Sheet Annual'!AR41-'Balance Sheet Annual'!AS41)</f>
        <v>0.53562410561243923</v>
      </c>
      <c r="Z41" s="22">
        <f>'Balance Sheet Annual'!BA41/'Balance Sheet Annual'!BB41</f>
        <v>0.97625172536608495</v>
      </c>
      <c r="AA41" s="22">
        <f>'Balance Sheet Annual'!AR41/'Balance Sheet Annual'!BB41</f>
        <v>0</v>
      </c>
      <c r="AB41" s="23">
        <f>'Balance Sheet Annual'!CS41/'Balance Sheet Annual'!CT41</f>
        <v>0.53562410561243923</v>
      </c>
      <c r="AC41" s="24">
        <f>'Income Statement Annual'!V41/'Income Statement Annual'!N41</f>
        <v>0.71136435962510314</v>
      </c>
      <c r="AD41" s="22">
        <f>('Income Statement Annual'!AF41-'Income Statement Annual'!AC41)/'Income Statement Annual'!N41</f>
        <v>0.64487273700754455</v>
      </c>
      <c r="AE41" s="22">
        <f>'Income Statement Annual'!AF41/'Income Statement Annual'!N41</f>
        <v>0.2754160324865681</v>
      </c>
      <c r="AF41" s="22">
        <f>'Income Statement Annual'!BS41/'Income Statement Annual'!N41</f>
        <v>0.12888519338319313</v>
      </c>
      <c r="AG41" s="22">
        <f>('Income Statement Annual'!AF41-'Income Statement Annual'!AC41)/('Income Statement Annual'!AH41*-1)</f>
        <v>5.6549341210307436</v>
      </c>
      <c r="AH41" s="23">
        <f>'Income Statement Annual'!AF41/('Income Statement Annual'!AH41*-1)</f>
        <v>2.4151424462668585</v>
      </c>
      <c r="AI41" s="24">
        <f>'Cash Flow Statement Annual'!BG41/'Cash Flow Statement Annual'!AB41</f>
        <v>3.1431232998390053</v>
      </c>
      <c r="AJ41" s="22">
        <f>'Cash Flow Statement Annual'!AB41/'Balance Sheet Annual'!BR41</f>
        <v>0.27677595729171661</v>
      </c>
      <c r="AK41" s="22">
        <f>('Cash Flow Statement Annual'!AB41+'Cash Flow Statement Annual'!AV41)/('Balance Sheet Annual'!BH41+'Balance Sheet Annual'!BS41)</f>
        <v>2.69843038763165E-2</v>
      </c>
      <c r="AL41" s="23">
        <f>('Cash Flow Statement Annual'!AB41/('Balance Sheet Annual'!BH41+'Balance Sheet Annual'!BS41))</f>
        <v>9.4510648595000801E-2</v>
      </c>
      <c r="AM41" s="24">
        <f>'Income Statement Annual'!BS41/'Balance Sheet Annual'!CS41</f>
        <v>2.2426532456581032E-2</v>
      </c>
      <c r="AN41" s="22">
        <f>'Income Statement Annual'!N41/'Balance Sheet Annual'!CS41</f>
        <v>0.17400394776073244</v>
      </c>
      <c r="AO41" s="22">
        <f>'Income Statement Annual'!N41/'Balance Sheet Annual'!BB41</f>
        <v>9.3200708892375903E-2</v>
      </c>
      <c r="AP41" s="22">
        <f>'Income Statement Annual'!N41/('Balance Sheet Annual'!AH41-'Balance Sheet Annual'!BR41)</f>
        <v>-0.84212109675348423</v>
      </c>
      <c r="AQ41" s="22">
        <f>'Income Statement Annual'!BS41/'Balance Sheet Annual'!BB41</f>
        <v>1.2012191389044554E-2</v>
      </c>
      <c r="AR41" s="22">
        <f>'Cash Flow Statement Annual'!AB41/'Income Statement Annual'!N41</f>
        <v>0.39918996327443473</v>
      </c>
      <c r="AS41" s="22">
        <f>'Cash Flow Statement Annual'!BG41/'Income Statement Annual'!N41</f>
        <v>1.2547032746297526</v>
      </c>
      <c r="AT41" s="22">
        <f>'Cash Flow Statement Annual'!AB41/'Balance Sheet Annual'!BB41</f>
        <v>3.7204787559898818E-2</v>
      </c>
      <c r="AU41" s="22">
        <f>('Cash Flow Statement Annual'!AB41+'Cash Flow Statement Annual'!AU41)/'Balance Sheet Annual'!BR41</f>
        <v>-0.79150025998163531</v>
      </c>
      <c r="AV41" s="22">
        <f>('Cash Flow Statement Annual'!AB41+'Cash Flow Statement Annual'!AU41)/('Balance Sheet Annual'!BH41+'Balance Sheet Annual'!BS41)</f>
        <v>-0.27027348641823268</v>
      </c>
      <c r="AW41" s="22">
        <f>'Cash Flow Statement Annual'!AB41/'Balance Sheet Annual'!BS41</f>
        <v>0.11275754642383366</v>
      </c>
      <c r="AX41" s="22">
        <f>('Cash Flow Statement Annual'!AB41+'Cash Flow Statement Annual'!AU41)/'Balance Sheet Annual'!BS41</f>
        <v>-0.32245440746607318</v>
      </c>
      <c r="AY41" s="22">
        <f>('Balance Sheet Annual'!BH41+'Balance Sheet Annual'!BS41)/('Income Statement Annual'!AF41-'Income Statement Annual'!AC41)</f>
        <v>6.5497519516027269</v>
      </c>
      <c r="AZ41" s="22">
        <f>(('Balance Sheet Annual'!BH41+'Balance Sheet Annual'!BS41)-'Balance Sheet Annual'!N41)/('Income Statement Annual'!AF41-'Income Statement Annual'!AC41)</f>
        <v>6.2000772530890922</v>
      </c>
      <c r="BA41" s="22">
        <f>('Cash Flow Statement Annual'!AB41+'Cash Flow Statement Annual'!AU41)/'Income Statement Annual'!BS41</f>
        <v>-8.8572578149179826</v>
      </c>
      <c r="BB41" s="22">
        <f>'Income Statement Annual'!AF41/('Balance Sheet Annual'!BH41+'Balance Sheet Annual'!BS41)</f>
        <v>6.5206418644029027E-2</v>
      </c>
      <c r="BC41" s="23">
        <f>'Income Statement Annual'!AF41/('Balance Sheet Annual'!BB41-'Balance Sheet Annual'!BR41)</f>
        <v>2.9655294521335716E-2</v>
      </c>
    </row>
    <row r="42" spans="1:55" x14ac:dyDescent="0.2">
      <c r="A42" s="45" t="s">
        <v>161</v>
      </c>
      <c r="B42" s="45" t="s">
        <v>162</v>
      </c>
      <c r="C42" s="45" t="str">
        <f>VLOOKUP(A42,'[1]S&amp;P 500 Wikipedia'!A:D,3,FALSE)</f>
        <v>Utilities</v>
      </c>
      <c r="D42" s="45">
        <v>445830</v>
      </c>
      <c r="E42" s="45" t="s">
        <v>16</v>
      </c>
      <c r="F42" s="45">
        <v>2018</v>
      </c>
      <c r="G42" s="45" t="s">
        <v>17</v>
      </c>
      <c r="H42" s="46">
        <v>43373</v>
      </c>
      <c r="I42" s="46">
        <v>43417</v>
      </c>
      <c r="J42" s="46">
        <v>43417</v>
      </c>
      <c r="K42" s="45">
        <v>111927000</v>
      </c>
      <c r="L42" s="45">
        <v>111927000</v>
      </c>
      <c r="M42" s="45" t="s">
        <v>1629</v>
      </c>
      <c r="N42" s="20">
        <f>'Balance Sheet Annual'!AH42/'Balance Sheet Annual'!BR42</f>
        <v>0.53248776694890587</v>
      </c>
      <c r="O42" s="21">
        <f>('Balance Sheet Annual'!AH42-'Balance Sheet Annual'!U42)/'Balance Sheet Annual'!BR42</f>
        <v>0.53248776694890587</v>
      </c>
      <c r="P42" s="21">
        <f>'Balance Sheet Annual'!N42/'Balance Sheet Annual'!BR42</f>
        <v>2.6058692990133633E-2</v>
      </c>
      <c r="Q42" s="21">
        <f>'Balance Sheet Annual'!CH42/'Balance Sheet Annual'!CS42</f>
        <v>1.7572497874914137</v>
      </c>
      <c r="R42" s="21">
        <f>('Balance Sheet Annual'!BH42+'Balance Sheet Annual'!BS42)/'Balance Sheet Annual'!BB42</f>
        <v>0.32696949727226959</v>
      </c>
      <c r="S42" s="21">
        <f>('Balance Sheet Annual'!BH42/'Balance Sheet Annual'!BB42)</f>
        <v>4.1652263024582505E-2</v>
      </c>
      <c r="T42" s="21">
        <f>'Balance Sheet Annual'!BS42/'Balance Sheet Annual'!BB42</f>
        <v>0.28531723424768707</v>
      </c>
      <c r="U42" s="21">
        <f>('Balance Sheet Annual'!BH42+'Balance Sheet Annual'!BS42)/'Balance Sheet Annual'!CS42</f>
        <v>0.90153657687013966</v>
      </c>
      <c r="V42" s="21">
        <f>('Balance Sheet Annual'!BH42/'Balance Sheet Annual'!CS42)</f>
        <v>0.11484569337306658</v>
      </c>
      <c r="W42" s="21">
        <f>('Balance Sheet Annual'!BS42/'Balance Sheet Annual'!CS42)</f>
        <v>0.78669088349707306</v>
      </c>
      <c r="X42" s="22">
        <f>'Balance Sheet Annual'!AH42/'Balance Sheet Annual'!BB42</f>
        <v>5.0201514549942157E-2</v>
      </c>
      <c r="Y42" s="22">
        <f>'Balance Sheet Annual'!CS42/('Balance Sheet Annual'!BB42-'Balance Sheet Annual'!AQ42-'Balance Sheet Annual'!AR42-'Balance Sheet Annual'!AS42)</f>
        <v>0.38910923777958584</v>
      </c>
      <c r="Z42" s="22">
        <f>'Balance Sheet Annual'!BA42/'Balance Sheet Annual'!BB42</f>
        <v>0.94979848545005785</v>
      </c>
      <c r="AA42" s="22">
        <f>'Balance Sheet Annual'!AR42/'Balance Sheet Annual'!BB42</f>
        <v>6.7921808410288165E-2</v>
      </c>
      <c r="AB42" s="23">
        <f>'Balance Sheet Annual'!CS42/'Balance Sheet Annual'!CT42</f>
        <v>0.36268023468044752</v>
      </c>
      <c r="AC42" s="24">
        <f>'Income Statement Annual'!V42/'Income Statement Annual'!N42</f>
        <v>0.6646286690569928</v>
      </c>
      <c r="AD42" s="22">
        <f>('Income Statement Annual'!AF42-'Income Statement Annual'!AC42)/'Income Statement Annual'!N42</f>
        <v>0.37938207835172583</v>
      </c>
      <c r="AE42" s="22">
        <f>'Income Statement Annual'!AF42/'Income Statement Annual'!N42</f>
        <v>0.26362893538691212</v>
      </c>
      <c r="AF42" s="22">
        <f>'Income Statement Annual'!BS42/'Income Statement Annual'!N42</f>
        <v>0.14364458906380503</v>
      </c>
      <c r="AG42" s="22">
        <f>('Income Statement Annual'!AF42-'Income Statement Annual'!AC42)/('Income Statement Annual'!AH42*-1)</f>
        <v>8.711737198582151</v>
      </c>
      <c r="AH42" s="23">
        <f>'Income Statement Annual'!AF42/('Income Statement Annual'!AH42*-1)</f>
        <v>6.0537018854736981</v>
      </c>
      <c r="AI42" s="24">
        <f>'Cash Flow Statement Annual'!BG42/'Cash Flow Statement Annual'!AB42</f>
        <v>0.19385646242027932</v>
      </c>
      <c r="AJ42" s="22">
        <f>'Cash Flow Statement Annual'!AB42/'Balance Sheet Annual'!BR42</f>
        <v>0.85558832613181013</v>
      </c>
      <c r="AK42" s="22">
        <f>('Cash Flow Statement Annual'!AB42+'Cash Flow Statement Annual'!AV42)/('Balance Sheet Annual'!BH42+'Balance Sheet Annual'!BS42)</f>
        <v>0.19209085037797421</v>
      </c>
      <c r="AL42" s="23">
        <f>('Cash Flow Statement Annual'!AB42/('Balance Sheet Annual'!BH42+'Balance Sheet Annual'!BS42))</f>
        <v>0.246697526737017</v>
      </c>
      <c r="AM42" s="24">
        <f>'Income Statement Annual'!BS42/'Balance Sheet Annual'!CS42</f>
        <v>0.10168119043796006</v>
      </c>
      <c r="AN42" s="22">
        <f>'Income Statement Annual'!N42/'Balance Sheet Annual'!CS42</f>
        <v>0.70786648561328414</v>
      </c>
      <c r="AO42" s="22">
        <f>'Income Statement Annual'!N42/'Balance Sheet Annual'!BB42</f>
        <v>0.25672918312464954</v>
      </c>
      <c r="AP42" s="22">
        <f>'Income Statement Annual'!N42/('Balance Sheet Annual'!AH42-'Balance Sheet Annual'!BR42)</f>
        <v>-5.8247202916016771</v>
      </c>
      <c r="AQ42" s="22">
        <f>'Income Statement Annual'!BS42/'Balance Sheet Annual'!BB42</f>
        <v>3.6877758010626635E-2</v>
      </c>
      <c r="AR42" s="22">
        <f>'Cash Flow Statement Annual'!AB42/'Income Statement Annual'!N42</f>
        <v>0.31419321058000133</v>
      </c>
      <c r="AS42" s="22">
        <f>'Cash Flow Statement Annual'!BG42/'Income Statement Annual'!N42</f>
        <v>6.0908384319508936E-2</v>
      </c>
      <c r="AT42" s="22">
        <f>'Cash Flow Statement Annual'!AB42/'Balance Sheet Annual'!BB42</f>
        <v>8.0662566295514729E-2</v>
      </c>
      <c r="AU42" s="22">
        <f>('Cash Flow Statement Annual'!AB42+'Cash Flow Statement Annual'!AU42)/'Balance Sheet Annual'!BR42</f>
        <v>-0.18670610976641014</v>
      </c>
      <c r="AV42" s="22">
        <f>('Cash Flow Statement Annual'!AB42+'Cash Flow Statement Annual'!AU42)/('Balance Sheet Annual'!BH42+'Balance Sheet Annual'!BS42)</f>
        <v>-5.3834226226886953E-2</v>
      </c>
      <c r="AW42" s="22">
        <f>'Cash Flow Statement Annual'!AB42/'Balance Sheet Annual'!BS42</f>
        <v>0.28271186109105018</v>
      </c>
      <c r="AX42" s="22">
        <f>('Cash Flow Statement Annual'!AB42+'Cash Flow Statement Annual'!AU42)/'Balance Sheet Annual'!BS42</f>
        <v>-6.1693258494740048E-2</v>
      </c>
      <c r="AY42" s="22">
        <f>('Balance Sheet Annual'!BH42+'Balance Sheet Annual'!BS42)/('Income Statement Annual'!AF42-'Income Statement Annual'!AC42)</f>
        <v>3.3570297442010175</v>
      </c>
      <c r="AZ42" s="22">
        <f>(('Balance Sheet Annual'!BH42+'Balance Sheet Annual'!BS42)-'Balance Sheet Annual'!N42)/('Income Statement Annual'!AF42-'Income Statement Annual'!AC42)</f>
        <v>3.3318061039509299</v>
      </c>
      <c r="BA42" s="22">
        <f>('Cash Flow Statement Annual'!AB42+'Cash Flow Statement Annual'!AU42)/'Income Statement Annual'!BS42</f>
        <v>-0.47731073782670441</v>
      </c>
      <c r="BB42" s="22">
        <f>'Income Statement Annual'!AF42/('Balance Sheet Annual'!BH42+'Balance Sheet Annual'!BS42)</f>
        <v>0.20699558152834166</v>
      </c>
      <c r="BC42" s="23">
        <f>'Income Statement Annual'!AF42/('Balance Sheet Annual'!BB42-'Balance Sheet Annual'!BR42)</f>
        <v>7.4726229137935696E-2</v>
      </c>
    </row>
    <row r="43" spans="1:55" x14ac:dyDescent="0.2">
      <c r="A43" s="45" t="s">
        <v>36</v>
      </c>
      <c r="B43" s="45" t="s">
        <v>37</v>
      </c>
      <c r="C43" s="45" t="str">
        <f>VLOOKUP(A43,'[1]S&amp;P 500 Wikipedia'!A:D,3,FALSE)</f>
        <v>Communication Services</v>
      </c>
      <c r="D43" s="45">
        <v>243</v>
      </c>
      <c r="E43" s="45" t="s">
        <v>16</v>
      </c>
      <c r="F43" s="45">
        <v>2018</v>
      </c>
      <c r="G43" s="45" t="s">
        <v>17</v>
      </c>
      <c r="H43" s="46">
        <v>43465</v>
      </c>
      <c r="I43" s="46">
        <v>43524</v>
      </c>
      <c r="J43" s="46">
        <v>43524</v>
      </c>
      <c r="K43" s="45">
        <v>765000000</v>
      </c>
      <c r="L43" s="45">
        <v>773000000</v>
      </c>
      <c r="M43" s="45" t="s">
        <v>1630</v>
      </c>
      <c r="N43" s="20">
        <f>'Balance Sheet Annual'!AH43/'Balance Sheet Annual'!BR43</f>
        <v>1.77996177996178</v>
      </c>
      <c r="O43" s="21">
        <f>('Balance Sheet Annual'!AH43-'Balance Sheet Annual'!U43)/'Balance Sheet Annual'!BR43</f>
        <v>1.7674037674037675</v>
      </c>
      <c r="P43" s="21">
        <f>'Balance Sheet Annual'!N43/'Balance Sheet Annual'!BR43</f>
        <v>1.2866502866502867</v>
      </c>
      <c r="Q43" s="21">
        <f>'Balance Sheet Annual'!CH43/'Balance Sheet Annual'!CS43</f>
        <v>0.9729444092158106</v>
      </c>
      <c r="R43" s="21">
        <f>('Balance Sheet Annual'!BH43+'Balance Sheet Annual'!BS43)/'Balance Sheet Annual'!BB43</f>
        <v>0.23516177415898865</v>
      </c>
      <c r="S43" s="21">
        <f>('Balance Sheet Annual'!BH43/'Balance Sheet Annual'!BB43)</f>
        <v>0</v>
      </c>
      <c r="T43" s="21">
        <f>'Balance Sheet Annual'!BS43/'Balance Sheet Annual'!BB43</f>
        <v>0.23516177415898865</v>
      </c>
      <c r="U43" s="21">
        <f>('Balance Sheet Annual'!BH43+'Balance Sheet Annual'!BS43)/'Balance Sheet Annual'!CS43</f>
        <v>0.46396110758824771</v>
      </c>
      <c r="V43" s="21">
        <f>('Balance Sheet Annual'!BH43/'Balance Sheet Annual'!CS43)</f>
        <v>0</v>
      </c>
      <c r="W43" s="21">
        <f>('Balance Sheet Annual'!BS43/'Balance Sheet Annual'!CS43)</f>
        <v>0.46396110758824771</v>
      </c>
      <c r="X43" s="22">
        <f>'Balance Sheet Annual'!AH43/'Balance Sheet Annual'!BB43</f>
        <v>0.34926076708806514</v>
      </c>
      <c r="Y43" s="22">
        <f>'Balance Sheet Annual'!CS43/('Balance Sheet Annual'!BB43-'Balance Sheet Annual'!AQ43-'Balance Sheet Annual'!AR43-'Balance Sheet Annual'!AS43)</f>
        <v>1.213232465700731</v>
      </c>
      <c r="Z43" s="22">
        <f>'Balance Sheet Annual'!BA43/'Balance Sheet Annual'!BB43</f>
        <v>0.65073923291193492</v>
      </c>
      <c r="AA43" s="22">
        <f>'Balance Sheet Annual'!AR43/'Balance Sheet Annual'!BB43</f>
        <v>0.52298050139275765</v>
      </c>
      <c r="AB43" s="23">
        <f>'Balance Sheet Annual'!CS43/'Balance Sheet Annual'!CT43</f>
        <v>0.50685665309620742</v>
      </c>
      <c r="AC43" s="24">
        <f>'Income Statement Annual'!V43/'Income Statement Annual'!N43</f>
        <v>0.6435798774405016</v>
      </c>
      <c r="AD43" s="22">
        <f>('Income Statement Annual'!AF43-'Income Statement Annual'!AC43)/'Income Statement Annual'!N43</f>
        <v>0.18654695738919766</v>
      </c>
      <c r="AE43" s="22">
        <f>'Income Statement Annual'!AF43/'Income Statement Annual'!N43</f>
        <v>0.18654695738919766</v>
      </c>
      <c r="AF43" s="22">
        <f>'Income Statement Annual'!BS43/'Income Statement Annual'!N43</f>
        <v>3.8905515177426249E-2</v>
      </c>
      <c r="AG43" s="22">
        <f>('Income Statement Annual'!AF43-'Income Statement Annual'!AC43)/('Income Statement Annual'!AH43*-1)</f>
        <v>8.9657534246575334</v>
      </c>
      <c r="AH43" s="23">
        <f>'Income Statement Annual'!AF43/('Income Statement Annual'!AH43*-1)</f>
        <v>8.9657534246575334</v>
      </c>
      <c r="AI43" s="24">
        <f>'Cash Flow Statement Annual'!BG43/'Cash Flow Statement Annual'!AB43</f>
        <v>-0.28197017623136017</v>
      </c>
      <c r="AJ43" s="22">
        <f>'Cash Flow Statement Annual'!AB43/'Balance Sheet Annual'!BR43</f>
        <v>0.60414960414960417</v>
      </c>
      <c r="AK43" s="22">
        <f>('Cash Flow Statement Annual'!AB43+'Cash Flow Statement Annual'!AV43)/('Balance Sheet Annual'!BH43+'Balance Sheet Annual'!BS43)</f>
        <v>0.45261958997722096</v>
      </c>
      <c r="AL43" s="23">
        <f>('Cash Flow Statement Annual'!AB43/('Balance Sheet Annual'!BH43+'Balance Sheet Annual'!BS43))</f>
        <v>0.50410022779043284</v>
      </c>
      <c r="AM43" s="24">
        <f>'Income Statement Annual'!BS43/'Balance Sheet Annual'!CS43</f>
        <v>2.8852251109701965E-2</v>
      </c>
      <c r="AN43" s="22">
        <f>'Income Statement Annual'!N43/'Balance Sheet Annual'!CS43</f>
        <v>0.74159797083069123</v>
      </c>
      <c r="AO43" s="22">
        <f>'Income Statement Annual'!N43/'Balance Sheet Annual'!BB43</f>
        <v>0.37588386543818297</v>
      </c>
      <c r="AP43" s="22">
        <f>'Income Statement Annual'!N43/('Balance Sheet Annual'!AH43-'Balance Sheet Annual'!BR43)</f>
        <v>2.4560728036401822</v>
      </c>
      <c r="AQ43" s="22">
        <f>'Income Statement Annual'!BS43/'Balance Sheet Annual'!BB43</f>
        <v>1.4623955431754874E-2</v>
      </c>
      <c r="AR43" s="22">
        <f>'Cash Flow Statement Annual'!AB43/'Income Statement Annual'!N43</f>
        <v>0.31537694171298275</v>
      </c>
      <c r="AS43" s="22">
        <f>'Cash Flow Statement Annual'!BG43/'Income Statement Annual'!N43</f>
        <v>-8.8926891834117144E-2</v>
      </c>
      <c r="AT43" s="22">
        <f>'Cash Flow Statement Annual'!AB43/'Balance Sheet Annual'!BB43</f>
        <v>0.11854510392114849</v>
      </c>
      <c r="AU43" s="22">
        <f>('Cash Flow Statement Annual'!AB43+'Cash Flow Statement Annual'!AU43)/'Balance Sheet Annual'!BR43</f>
        <v>0.55036855036855037</v>
      </c>
      <c r="AV43" s="22">
        <f>('Cash Flow Statement Annual'!AB43+'Cash Flow Statement Annual'!AU43)/('Balance Sheet Annual'!BH43+'Balance Sheet Annual'!BS43)</f>
        <v>0.45922551252847382</v>
      </c>
      <c r="AW43" s="22">
        <f>'Cash Flow Statement Annual'!AB43/'Balance Sheet Annual'!BS43</f>
        <v>0.50410022779043284</v>
      </c>
      <c r="AX43" s="22">
        <f>('Cash Flow Statement Annual'!AB43+'Cash Flow Statement Annual'!AU43)/'Balance Sheet Annual'!BS43</f>
        <v>0.45922551252847382</v>
      </c>
      <c r="AY43" s="22">
        <f>('Balance Sheet Annual'!BH43+'Balance Sheet Annual'!BS43)/('Income Statement Annual'!AF43-'Income Statement Annual'!AC43)</f>
        <v>3.3537051184110007</v>
      </c>
      <c r="AZ43" s="22">
        <f>(('Balance Sheet Annual'!BH43+'Balance Sheet Annual'!BS43)-'Balance Sheet Annual'!N43)/('Income Statement Annual'!AF43-'Income Statement Annual'!AC43)</f>
        <v>-0.24675324675324675</v>
      </c>
      <c r="BA43" s="22">
        <f>('Cash Flow Statement Annual'!AB43+'Cash Flow Statement Annual'!AU43)/'Income Statement Annual'!BS43</f>
        <v>7.384615384615385</v>
      </c>
      <c r="BB43" s="22">
        <f>'Income Statement Annual'!AF43/('Balance Sheet Annual'!BH43+'Balance Sheet Annual'!BS43)</f>
        <v>0.29817767653758542</v>
      </c>
      <c r="BC43" s="23">
        <f>'Income Statement Annual'!AF43/('Balance Sheet Annual'!BB43-'Balance Sheet Annual'!BR43)</f>
        <v>8.723758747084305E-2</v>
      </c>
    </row>
    <row r="44" spans="1:55" x14ac:dyDescent="0.2">
      <c r="A44" s="45" t="s">
        <v>173</v>
      </c>
      <c r="B44" s="45" t="s">
        <v>174</v>
      </c>
      <c r="C44" s="45" t="str">
        <f>VLOOKUP(A44,'[1]S&amp;P 500 Wikipedia'!A:D,3,FALSE)</f>
        <v>Real Estate</v>
      </c>
      <c r="D44" s="45">
        <v>66223</v>
      </c>
      <c r="E44" s="45" t="s">
        <v>16</v>
      </c>
      <c r="F44" s="45">
        <v>2018</v>
      </c>
      <c r="G44" s="45" t="s">
        <v>17</v>
      </c>
      <c r="H44" s="46">
        <v>43465</v>
      </c>
      <c r="I44" s="46">
        <v>43518</v>
      </c>
      <c r="J44" s="46">
        <v>43518</v>
      </c>
      <c r="K44" s="45">
        <v>137925719</v>
      </c>
      <c r="L44" s="45">
        <v>138465720</v>
      </c>
      <c r="M44" s="45" t="s">
        <v>1631</v>
      </c>
      <c r="N44" s="20">
        <f>'Balance Sheet Annual'!AH44/'Balance Sheet Annual'!BR44</f>
        <v>2.9623456111971896E-2</v>
      </c>
      <c r="O44" s="21">
        <f>('Balance Sheet Annual'!AH44-'Balance Sheet Annual'!U44)/'Balance Sheet Annual'!BR44</f>
        <v>2.9623456111971896E-2</v>
      </c>
      <c r="P44" s="21">
        <f>'Balance Sheet Annual'!N44/'Balance Sheet Annual'!BR44</f>
        <v>1.2599111266010281E-2</v>
      </c>
      <c r="Q44" s="21">
        <f>'Balance Sheet Annual'!CH44/'Balance Sheet Annual'!CS44</f>
        <v>0.7716606013679681</v>
      </c>
      <c r="R44" s="21">
        <f>('Balance Sheet Annual'!BH44+'Balance Sheet Annual'!BS44)/'Balance Sheet Annual'!BB44</f>
        <v>8.019116775558123E-2</v>
      </c>
      <c r="S44" s="21">
        <f>('Balance Sheet Annual'!BH44/'Balance Sheet Annual'!BB44)</f>
        <v>8.019116775558123E-2</v>
      </c>
      <c r="T44" s="21">
        <f>'Balance Sheet Annual'!BS44/'Balance Sheet Annual'!BB44</f>
        <v>0</v>
      </c>
      <c r="U44" s="21">
        <f>('Balance Sheet Annual'!BH44+'Balance Sheet Annual'!BS44)/'Balance Sheet Annual'!CS44</f>
        <v>0.14207153249025264</v>
      </c>
      <c r="V44" s="21">
        <f>('Balance Sheet Annual'!BH44/'Balance Sheet Annual'!CS44)</f>
        <v>0.14207153249025264</v>
      </c>
      <c r="W44" s="21">
        <f>('Balance Sheet Annual'!BS44/'Balance Sheet Annual'!CS44)</f>
        <v>0</v>
      </c>
      <c r="X44" s="22">
        <f>'Balance Sheet Annual'!AH44/'Balance Sheet Annual'!BB44</f>
        <v>1.2739303846613551E-2</v>
      </c>
      <c r="Y44" s="22">
        <f>'Balance Sheet Annual'!CS44/('Balance Sheet Annual'!BB44-'Balance Sheet Annual'!AQ44-'Balance Sheet Annual'!AR44-'Balance Sheet Annual'!AS44)</f>
        <v>0.56444219577263333</v>
      </c>
      <c r="Z44" s="22">
        <f>'Balance Sheet Annual'!BA44/'Balance Sheet Annual'!BB44</f>
        <v>0.98726069615338641</v>
      </c>
      <c r="AA44" s="22">
        <f>'Balance Sheet Annual'!AR44/'Balance Sheet Annual'!BB44</f>
        <v>0</v>
      </c>
      <c r="AB44" s="23">
        <f>'Balance Sheet Annual'!CS44/'Balance Sheet Annual'!CT44</f>
        <v>0.56444219577263333</v>
      </c>
      <c r="AC44" s="24">
        <f>'Income Statement Annual'!V44/'Income Statement Annual'!N44</f>
        <v>1</v>
      </c>
      <c r="AD44" s="22">
        <f>('Income Statement Annual'!AF44-'Income Statement Annual'!AC44)/'Income Statement Annual'!N44</f>
        <v>0.64051517908597499</v>
      </c>
      <c r="AE44" s="22">
        <f>'Income Statement Annual'!AF44/'Income Statement Annual'!N44</f>
        <v>0.36990347572624832</v>
      </c>
      <c r="AF44" s="22">
        <f>'Income Statement Annual'!BS44/'Income Statement Annual'!N44</f>
        <v>0.40623998206268053</v>
      </c>
      <c r="AG44" s="22">
        <f>('Income Statement Annual'!AF44-'Income Statement Annual'!AC44)/('Income Statement Annual'!AH44*-1)</f>
        <v>6.9249077185829986</v>
      </c>
      <c r="AH44" s="23">
        <f>'Income Statement Annual'!AF44/('Income Statement Annual'!AH44*-1)</f>
        <v>3.9991986416976775</v>
      </c>
      <c r="AI44" s="24">
        <f>'Cash Flow Statement Annual'!BG44/'Cash Flow Statement Annual'!AB44</f>
        <v>-0.33348829101051775</v>
      </c>
      <c r="AJ44" s="22">
        <f>'Cash Flow Statement Annual'!AB44/'Balance Sheet Annual'!BR44</f>
        <v>0.15863573397582814</v>
      </c>
      <c r="AK44" s="22">
        <f>('Cash Flow Statement Annual'!AB44+'Cash Flow Statement Annual'!AV44)/('Balance Sheet Annual'!BH44+'Balance Sheet Annual'!BS44)</f>
        <v>0.32748563356551674</v>
      </c>
      <c r="AL44" s="23">
        <f>('Cash Flow Statement Annual'!AB44/('Balance Sheet Annual'!BH44+'Balance Sheet Annual'!BS44))</f>
        <v>0.85071571457013107</v>
      </c>
      <c r="AM44" s="24">
        <f>'Income Statement Annual'!BS44/'Balance Sheet Annual'!CS44</f>
        <v>8.4367172844753688E-2</v>
      </c>
      <c r="AN44" s="22">
        <f>'Income Statement Annual'!N44/'Balance Sheet Annual'!CS44</f>
        <v>0.207678162096158</v>
      </c>
      <c r="AO44" s="22">
        <f>'Income Statement Annual'!N44/'Balance Sheet Annual'!BB44</f>
        <v>0.11722231782758029</v>
      </c>
      <c r="AP44" s="22">
        <f>'Income Statement Annual'!N44/('Balance Sheet Annual'!AH44-'Balance Sheet Annual'!BR44)</f>
        <v>-0.28090537127931436</v>
      </c>
      <c r="AQ44" s="22">
        <f>'Income Statement Annual'!BS44/'Balance Sheet Annual'!BB44</f>
        <v>4.7620392291622057E-2</v>
      </c>
      <c r="AR44" s="22">
        <f>'Cash Flow Statement Annual'!AB44/'Income Statement Annual'!N44</f>
        <v>0.58197012176252694</v>
      </c>
      <c r="AS44" s="22">
        <f>'Cash Flow Statement Annual'!BG44/'Income Statement Annual'!N44</f>
        <v>-0.19408022132576802</v>
      </c>
      <c r="AT44" s="22">
        <f>'Cash Flow Statement Annual'!AB44/'Balance Sheet Annual'!BB44</f>
        <v>6.8219886579402533E-2</v>
      </c>
      <c r="AU44" s="22">
        <f>('Cash Flow Statement Annual'!AB44+'Cash Flow Statement Annual'!AU44)/'Balance Sheet Annual'!BR44</f>
        <v>3.6730802499769545E-2</v>
      </c>
      <c r="AV44" s="22">
        <f>('Cash Flow Statement Annual'!AB44+'Cash Flow Statement Annual'!AU44)/('Balance Sheet Annual'!BH44+'Balance Sheet Annual'!BS44)</f>
        <v>0.19697624307072634</v>
      </c>
      <c r="AW44" s="22" t="e">
        <f>'Cash Flow Statement Annual'!AB44/'Balance Sheet Annual'!BS44</f>
        <v>#DIV/0!</v>
      </c>
      <c r="AX44" s="22" t="e">
        <f>('Cash Flow Statement Annual'!AB44+'Cash Flow Statement Annual'!AU44)/'Balance Sheet Annual'!BS44</f>
        <v>#DIV/0!</v>
      </c>
      <c r="AY44" s="22">
        <f>('Balance Sheet Annual'!BH44+'Balance Sheet Annual'!BS44)/('Income Statement Annual'!AF44-'Income Statement Annual'!AC44)</f>
        <v>1.0680382516269671</v>
      </c>
      <c r="AZ44" s="22">
        <f>(('Balance Sheet Annual'!BH44+'Balance Sheet Annual'!BS44)-'Balance Sheet Annual'!N44)/('Income Statement Annual'!AF44-'Income Statement Annual'!AC44)</f>
        <v>0.99587598742689676</v>
      </c>
      <c r="BA44" s="22">
        <f>('Cash Flow Statement Annual'!AB44+'Cash Flow Statement Annual'!AU44)/'Income Statement Annual'!BS44</f>
        <v>0.33170148736317184</v>
      </c>
      <c r="BB44" s="22">
        <f>'Income Statement Annual'!AF44/('Balance Sheet Annual'!BH44+'Balance Sheet Annual'!BS44)</f>
        <v>0.54071968286172056</v>
      </c>
      <c r="BC44" s="23">
        <f>'Income Statement Annual'!AF44/('Balance Sheet Annual'!BB44-'Balance Sheet Annual'!BR44)</f>
        <v>7.607731591945685E-2</v>
      </c>
    </row>
    <row r="45" spans="1:55" x14ac:dyDescent="0.2">
      <c r="A45" s="45" t="s">
        <v>224</v>
      </c>
      <c r="B45" s="45" t="s">
        <v>225</v>
      </c>
      <c r="C45" s="45" t="str">
        <f>VLOOKUP(A45,'[1]S&amp;P 500 Wikipedia'!A:D,3,FALSE)</f>
        <v>Information Technology</v>
      </c>
      <c r="D45" s="45">
        <v>686523</v>
      </c>
      <c r="E45" s="45" t="s">
        <v>16</v>
      </c>
      <c r="F45" s="45">
        <v>2018</v>
      </c>
      <c r="G45" s="45" t="s">
        <v>17</v>
      </c>
      <c r="H45" s="46">
        <v>43434</v>
      </c>
      <c r="I45" s="46">
        <v>43449</v>
      </c>
      <c r="J45" s="46">
        <v>43455</v>
      </c>
      <c r="K45" s="45">
        <v>411000000</v>
      </c>
      <c r="L45" s="45">
        <v>409000000</v>
      </c>
      <c r="M45" s="45" t="s">
        <v>1632</v>
      </c>
      <c r="N45" s="20">
        <f>'Balance Sheet Annual'!AH45/'Balance Sheet Annual'!BR45</f>
        <v>6.2566231712139189</v>
      </c>
      <c r="O45" s="21">
        <f>('Balance Sheet Annual'!AH45-'Balance Sheet Annual'!U45)/'Balance Sheet Annual'!BR45</f>
        <v>5.6844602609727168</v>
      </c>
      <c r="P45" s="21">
        <f>'Balance Sheet Annual'!N45/'Balance Sheet Annual'!BR45</f>
        <v>4.4302095689996044</v>
      </c>
      <c r="Q45" s="21">
        <f>'Balance Sheet Annual'!CH45/'Balance Sheet Annual'!CS45</f>
        <v>1.3470197532994048</v>
      </c>
      <c r="R45" s="21">
        <f>('Balance Sheet Annual'!BH45+'Balance Sheet Annual'!BS45)/'Balance Sheet Annual'!BB45</f>
        <v>0.32246683082803484</v>
      </c>
      <c r="S45" s="21">
        <f>('Balance Sheet Annual'!BH45/'Balance Sheet Annual'!BB45)</f>
        <v>2.150023889154324E-3</v>
      </c>
      <c r="T45" s="21">
        <f>'Balance Sheet Annual'!BS45/'Balance Sheet Annual'!BB45</f>
        <v>0.32031680693888054</v>
      </c>
      <c r="U45" s="21">
        <f>('Balance Sheet Annual'!BH45+'Balance Sheet Annual'!BS45)/'Balance Sheet Annual'!CS45</f>
        <v>0.75683602173725528</v>
      </c>
      <c r="V45" s="21">
        <f>('Balance Sheet Annual'!BH45/'Balance Sheet Annual'!CS45)</f>
        <v>5.0461485379108082E-3</v>
      </c>
      <c r="W45" s="21">
        <f>('Balance Sheet Annual'!BS45/'Balance Sheet Annual'!CS45)</f>
        <v>0.75178987319934443</v>
      </c>
      <c r="X45" s="22">
        <f>'Balance Sheet Annual'!AH45/'Balance Sheet Annual'!BB45</f>
        <v>0.29076776066742621</v>
      </c>
      <c r="Y45" s="22">
        <f>'Balance Sheet Annual'!CS45/('Balance Sheet Annual'!BB45-'Balance Sheet Annual'!AQ45-'Balance Sheet Annual'!AR45-'Balance Sheet Annual'!AS45)</f>
        <v>1.2280720338983051</v>
      </c>
      <c r="Z45" s="22">
        <f>'Balance Sheet Annual'!BA45/'Balance Sheet Annual'!BB45</f>
        <v>0.70923223933257373</v>
      </c>
      <c r="AA45" s="22">
        <f>'Balance Sheet Annual'!AR45/'Balance Sheet Annual'!BB45</f>
        <v>0.45400418979014295</v>
      </c>
      <c r="AB45" s="23">
        <f>'Balance Sheet Annual'!CS45/'Balance Sheet Annual'!CT45</f>
        <v>0.42607225550369365</v>
      </c>
      <c r="AC45" s="24">
        <f>'Income Statement Annual'!V45/'Income Statement Annual'!N45</f>
        <v>0.48247902018598321</v>
      </c>
      <c r="AD45" s="22">
        <f>('Income Statement Annual'!AF45-'Income Statement Annual'!AC45)/'Income Statement Annual'!N45</f>
        <v>0.25119074620095261</v>
      </c>
      <c r="AE45" s="22">
        <f>'Income Statement Annual'!AF45/'Income Statement Annual'!N45</f>
        <v>0.25119074620095261</v>
      </c>
      <c r="AF45" s="22">
        <f>'Income Statement Annual'!BS45/'Income Statement Annual'!N45</f>
        <v>9.5940122476752099E-2</v>
      </c>
      <c r="AG45" s="22">
        <f>('Income Statement Annual'!AF45-'Income Statement Annual'!AC45)/('Income Statement Annual'!AH45*-1)</f>
        <v>9.7577092511013213</v>
      </c>
      <c r="AH45" s="23">
        <f>'Income Statement Annual'!AF45/('Income Statement Annual'!AH45*-1)</f>
        <v>9.7577092511013213</v>
      </c>
      <c r="AI45" s="24">
        <f>'Cash Flow Statement Annual'!BG45/'Cash Flow Statement Annual'!AB45</f>
        <v>0.34040604487864451</v>
      </c>
      <c r="AJ45" s="22">
        <f>'Cash Flow Statement Annual'!AB45/'Balance Sheet Annual'!BR45</f>
        <v>2.5903519177540528</v>
      </c>
      <c r="AK45" s="22">
        <f>('Cash Flow Statement Annual'!AB45+'Cash Flow Statement Annual'!AV45)/('Balance Sheet Annual'!BH45+'Balance Sheet Annual'!BS45)</f>
        <v>0.2738773649418737</v>
      </c>
      <c r="AL45" s="23">
        <f>('Cash Flow Statement Annual'!AB45/('Balance Sheet Annual'!BH45+'Balance Sheet Annual'!BS45))</f>
        <v>0.37331889674036928</v>
      </c>
      <c r="AM45" s="24">
        <f>'Income Statement Annual'!BS45/'Balance Sheet Annual'!CS45</f>
        <v>7.2975071163633221E-2</v>
      </c>
      <c r="AN45" s="22">
        <f>'Income Statement Annual'!N45/'Balance Sheet Annual'!CS45</f>
        <v>0.76063141550935909</v>
      </c>
      <c r="AO45" s="22">
        <f>'Income Statement Annual'!N45/'Balance Sheet Annual'!BB45</f>
        <v>0.32408394281303982</v>
      </c>
      <c r="AP45" s="22">
        <f>'Income Statement Annual'!N45/('Balance Sheet Annual'!AH45-'Balance Sheet Annual'!BR45)</f>
        <v>1.3266135098540695</v>
      </c>
      <c r="AQ45" s="22">
        <f>'Income Statement Annual'!BS45/'Balance Sheet Annual'!BB45</f>
        <v>3.1092653166231762E-2</v>
      </c>
      <c r="AR45" s="22">
        <f>'Cash Flow Statement Annual'!AB45/'Income Statement Annual'!N45</f>
        <v>0.37145611249716487</v>
      </c>
      <c r="AS45" s="22">
        <f>'Cash Flow Statement Annual'!BG45/'Income Statement Annual'!N45</f>
        <v>0.12644590610115672</v>
      </c>
      <c r="AT45" s="22">
        <f>'Cash Flow Statement Annual'!AB45/'Balance Sheet Annual'!BB45</f>
        <v>0.12038296152008526</v>
      </c>
      <c r="AU45" s="22">
        <f>('Cash Flow Statement Annual'!AB45+'Cash Flow Statement Annual'!AU45)/'Balance Sheet Annual'!BR45</f>
        <v>2.3238434163701069</v>
      </c>
      <c r="AV45" s="22">
        <f>('Cash Flow Statement Annual'!AB45+'Cash Flow Statement Annual'!AU45)/('Balance Sheet Annual'!BH45+'Balance Sheet Annual'!BS45)</f>
        <v>0.33490996124914518</v>
      </c>
      <c r="AW45" s="22">
        <f>'Cash Flow Statement Annual'!AB45/'Balance Sheet Annual'!BS45</f>
        <v>0.37582468016751763</v>
      </c>
      <c r="AX45" s="22">
        <f>('Cash Flow Statement Annual'!AB45+'Cash Flow Statement Annual'!AU45)/'Balance Sheet Annual'!BS45</f>
        <v>0.33715793700877744</v>
      </c>
      <c r="AY45" s="22">
        <f>('Balance Sheet Annual'!BH45+'Balance Sheet Annual'!BS45)/('Income Statement Annual'!AF45-'Income Statement Annual'!AC45)</f>
        <v>3.9611738148984199</v>
      </c>
      <c r="AZ45" s="22">
        <f>(('Balance Sheet Annual'!BH45+'Balance Sheet Annual'!BS45)-'Balance Sheet Annual'!N45)/('Income Statement Annual'!AF45-'Income Statement Annual'!AC45)</f>
        <v>1.4320541760722347</v>
      </c>
      <c r="BA45" s="22">
        <f>('Cash Flow Statement Annual'!AB45+'Cash Flow Statement Annual'!AU45)/'Income Statement Annual'!BS45</f>
        <v>3.4734042553191489</v>
      </c>
      <c r="BB45" s="22">
        <f>'Income Statement Annual'!AF45/('Balance Sheet Annual'!BH45+'Balance Sheet Annual'!BS45)</f>
        <v>0.25245042170047871</v>
      </c>
      <c r="BC45" s="23">
        <f>'Income Statement Annual'!AF45/('Balance Sheet Annual'!BB45-'Balance Sheet Annual'!BR45)</f>
        <v>8.5374549519165913E-2</v>
      </c>
    </row>
    <row r="46" spans="1:55" x14ac:dyDescent="0.2">
      <c r="A46" s="45" t="s">
        <v>176</v>
      </c>
      <c r="B46" s="45" t="s">
        <v>177</v>
      </c>
      <c r="C46" s="45" t="str">
        <f>VLOOKUP(A46,'[1]S&amp;P 500 Wikipedia'!A:D,3,FALSE)</f>
        <v>Materials</v>
      </c>
      <c r="D46" s="45">
        <v>66346</v>
      </c>
      <c r="E46" s="45" t="s">
        <v>16</v>
      </c>
      <c r="F46" s="45">
        <v>2018</v>
      </c>
      <c r="G46" s="45" t="s">
        <v>17</v>
      </c>
      <c r="H46" s="46">
        <v>43465</v>
      </c>
      <c r="I46" s="46">
        <v>43523</v>
      </c>
      <c r="J46" s="46">
        <v>43585</v>
      </c>
      <c r="K46" s="45">
        <v>86000000</v>
      </c>
      <c r="L46" s="45">
        <v>87300000</v>
      </c>
      <c r="M46" s="45" t="s">
        <v>1905</v>
      </c>
      <c r="N46" s="20">
        <f>'Balance Sheet Annual'!AH46/'Balance Sheet Annual'!BR46</f>
        <v>1.134952834973121</v>
      </c>
      <c r="O46" s="21">
        <f>('Balance Sheet Annual'!AH46-'Balance Sheet Annual'!U46)/'Balance Sheet Annual'!BR46</f>
        <v>0.82579369104371636</v>
      </c>
      <c r="P46" s="21">
        <f>'Balance Sheet Annual'!N46/'Balance Sheet Annual'!BR46</f>
        <v>0.11380464550157217</v>
      </c>
      <c r="Q46" s="21">
        <f>'Balance Sheet Annual'!CH46/'Balance Sheet Annual'!CS46</f>
        <v>3.9100554387306441</v>
      </c>
      <c r="R46" s="21">
        <f>('Balance Sheet Annual'!BH46+'Balance Sheet Annual'!BS46)/'Balance Sheet Annual'!BB46</f>
        <v>0.34164573964842609</v>
      </c>
      <c r="S46" s="21">
        <f>('Balance Sheet Annual'!BH46/'Balance Sheet Annual'!BB46)</f>
        <v>5.1665401312075379E-2</v>
      </c>
      <c r="T46" s="21">
        <f>'Balance Sheet Annual'!BS46/'Balance Sheet Annual'!BB46</f>
        <v>0.28998033833635073</v>
      </c>
      <c r="U46" s="21">
        <f>('Balance Sheet Annual'!BH46+'Balance Sheet Annual'!BS46)/'Balance Sheet Annual'!CS46</f>
        <v>1.6774995220799083</v>
      </c>
      <c r="V46" s="21">
        <f>('Balance Sheet Annual'!BH46/'Balance Sheet Annual'!CS46)</f>
        <v>0.25367998470655706</v>
      </c>
      <c r="W46" s="21">
        <f>('Balance Sheet Annual'!BS46/'Balance Sheet Annual'!CS46)</f>
        <v>1.4238195373733511</v>
      </c>
      <c r="X46" s="22">
        <f>'Balance Sheet Annual'!AH46/'Balance Sheet Annual'!BB46</f>
        <v>0.43565185228445169</v>
      </c>
      <c r="Y46" s="22">
        <f>'Balance Sheet Annual'!CS46/('Balance Sheet Annual'!BB46-'Balance Sheet Annual'!AQ46-'Balance Sheet Annual'!AR46-'Balance Sheet Annual'!AS46)</f>
        <v>0.26250156818466941</v>
      </c>
      <c r="Z46" s="22">
        <f>'Balance Sheet Annual'!BA46/'Balance Sheet Annual'!BB46</f>
        <v>0.56434814771554831</v>
      </c>
      <c r="AA46" s="22">
        <f>'Balance Sheet Annual'!AR46/'Balance Sheet Annual'!BB46</f>
        <v>0.19176935505849832</v>
      </c>
      <c r="AB46" s="23">
        <f>'Balance Sheet Annual'!CS46/'Balance Sheet Annual'!CT46</f>
        <v>0.2036636882166287</v>
      </c>
      <c r="AC46" s="24">
        <f>'Income Statement Annual'!V46/'Income Statement Annual'!N46</f>
        <v>0.27400284254135293</v>
      </c>
      <c r="AD46" s="22">
        <f>('Income Statement Annual'!AF46-'Income Statement Annual'!AC46)/'Income Statement Annual'!N46</f>
        <v>0.10417611660467507</v>
      </c>
      <c r="AE46" s="22">
        <f>'Income Statement Annual'!AF46/'Income Statement Annual'!N46</f>
        <v>0.10417611660467507</v>
      </c>
      <c r="AF46" s="22">
        <f>'Income Statement Annual'!BS46/'Income Statement Annual'!N46</f>
        <v>4.2607880492303969E-2</v>
      </c>
      <c r="AG46" s="22">
        <f>('Income Statement Annual'!AF46-'Income Statement Annual'!AC46)/('Income Statement Annual'!AH46*-1)</f>
        <v>10.936507936507937</v>
      </c>
      <c r="AH46" s="23">
        <f>'Income Statement Annual'!AF46/('Income Statement Annual'!AH46*-1)</f>
        <v>10.936507936507937</v>
      </c>
      <c r="AI46" s="24">
        <f>'Cash Flow Statement Annual'!BG46/'Cash Flow Statement Annual'!AB46</f>
        <v>-0.1005559968228753</v>
      </c>
      <c r="AJ46" s="22">
        <f>'Cash Flow Statement Annual'!AB46/'Balance Sheet Annual'!BR46</f>
        <v>0.31925144537985595</v>
      </c>
      <c r="AK46" s="22">
        <f>('Cash Flow Statement Annual'!AB46+'Cash Flow Statement Annual'!AV46)/('Balance Sheet Annual'!BH46+'Balance Sheet Annual'!BS46)</f>
        <v>0.27008547008547007</v>
      </c>
      <c r="AL46" s="23">
        <f>('Cash Flow Statement Annual'!AB46/('Balance Sheet Annual'!BH46+'Balance Sheet Annual'!BS46))</f>
        <v>0.35868945868945867</v>
      </c>
      <c r="AM46" s="24">
        <f>'Income Statement Annual'!BS46/'Balance Sheet Annual'!CS46</f>
        <v>0.26935576371630665</v>
      </c>
      <c r="AN46" s="22">
        <f>'Income Statement Annual'!N46/'Balance Sheet Annual'!CS46</f>
        <v>6.3217358057732751</v>
      </c>
      <c r="AO46" s="22">
        <f>'Income Statement Annual'!N46/'Balance Sheet Annual'!BB46</f>
        <v>1.2875080301349062</v>
      </c>
      <c r="AP46" s="22">
        <f>'Income Statement Annual'!N46/('Balance Sheet Annual'!AH46-'Balance Sheet Annual'!BR46)</f>
        <v>24.854565952649381</v>
      </c>
      <c r="AQ46" s="22">
        <f>'Income Statement Annual'!BS46/'Balance Sheet Annual'!BB46</f>
        <v>5.4857988280869782E-2</v>
      </c>
      <c r="AR46" s="22">
        <f>'Cash Flow Statement Annual'!AB46/'Income Statement Annual'!N46</f>
        <v>9.5179775620671925E-2</v>
      </c>
      <c r="AS46" s="22">
        <f>'Cash Flow Statement Annual'!BG46/'Income Statement Annual'!N46</f>
        <v>-9.5708972149142705E-3</v>
      </c>
      <c r="AT46" s="22">
        <f>'Cash Flow Statement Annual'!AB46/'Balance Sheet Annual'!BB46</f>
        <v>0.1225447254180537</v>
      </c>
      <c r="AU46" s="22">
        <f>('Cash Flow Statement Annual'!AB46+'Cash Flow Statement Annual'!AU46)/'Balance Sheet Annual'!BR46</f>
        <v>4.1484937620448324E-2</v>
      </c>
      <c r="AV46" s="22">
        <f>('Cash Flow Statement Annual'!AB46+'Cash Flow Statement Annual'!AU46)/('Balance Sheet Annual'!BH46+'Balance Sheet Annual'!BS46)</f>
        <v>4.6609686609686611E-2</v>
      </c>
      <c r="AW46" s="22">
        <f>'Cash Flow Statement Annual'!AB46/'Balance Sheet Annual'!BS46</f>
        <v>0.42259667024704617</v>
      </c>
      <c r="AX46" s="22">
        <f>('Cash Flow Statement Annual'!AB46+'Cash Flow Statement Annual'!AU46)/'Balance Sheet Annual'!BS46</f>
        <v>5.4914070891514503E-2</v>
      </c>
      <c r="AY46" s="22">
        <f>('Balance Sheet Annual'!BH46+'Balance Sheet Annual'!BS46)/('Income Statement Annual'!AF46-'Income Statement Annual'!AC46)</f>
        <v>2.5471698113207548</v>
      </c>
      <c r="AZ46" s="22">
        <f>(('Balance Sheet Annual'!BH46+'Balance Sheet Annual'!BS46)-'Balance Sheet Annual'!N46)/('Income Statement Annual'!AF46-'Income Statement Annual'!AC46)</f>
        <v>2.2214804063860667</v>
      </c>
      <c r="BA46" s="22">
        <f>('Cash Flow Statement Annual'!AB46+'Cash Flow Statement Annual'!AU46)/'Income Statement Annual'!BS46</f>
        <v>0.29027679205110007</v>
      </c>
      <c r="BB46" s="22">
        <f>'Income Statement Annual'!AF46/('Balance Sheet Annual'!BH46+'Balance Sheet Annual'!BS46)</f>
        <v>0.3925925925925926</v>
      </c>
      <c r="BC46" s="23">
        <f>'Income Statement Annual'!AF46/('Balance Sheet Annual'!BB46-'Balance Sheet Annual'!BR46)</f>
        <v>0.21768664497172285</v>
      </c>
    </row>
    <row r="47" spans="1:55" x14ac:dyDescent="0.2">
      <c r="A47" s="45" t="s">
        <v>108</v>
      </c>
      <c r="B47" s="45" t="s">
        <v>109</v>
      </c>
      <c r="C47" s="45" t="str">
        <f>VLOOKUP(A47,'[1]S&amp;P 500 Wikipedia'!A:D,3,FALSE)</f>
        <v>Utilities</v>
      </c>
      <c r="D47" s="45">
        <v>168302</v>
      </c>
      <c r="E47" s="45" t="s">
        <v>16</v>
      </c>
      <c r="F47" s="45">
        <v>2018</v>
      </c>
      <c r="G47" s="45" t="s">
        <v>17</v>
      </c>
      <c r="H47" s="46">
        <v>43465</v>
      </c>
      <c r="I47" s="46">
        <v>43515</v>
      </c>
      <c r="J47" s="46">
        <v>43586</v>
      </c>
      <c r="K47" s="45">
        <v>182000000</v>
      </c>
      <c r="L47" s="45">
        <v>181000000</v>
      </c>
      <c r="M47" s="45" t="s">
        <v>1906</v>
      </c>
      <c r="N47" s="20">
        <f>'Balance Sheet Annual'!AH47/'Balance Sheet Annual'!BR47</f>
        <v>0.30967741935483872</v>
      </c>
      <c r="O47" s="21">
        <f>('Balance Sheet Annual'!AH47-'Balance Sheet Annual'!U47)/'Balance Sheet Annual'!BR47</f>
        <v>0.29204301075268818</v>
      </c>
      <c r="P47" s="21">
        <f>'Balance Sheet Annual'!N47/'Balance Sheet Annual'!BR47</f>
        <v>2.3655913978494623E-2</v>
      </c>
      <c r="Q47" s="21">
        <f>'Balance Sheet Annual'!CH47/'Balance Sheet Annual'!CS47</f>
        <v>2.6124605970702763</v>
      </c>
      <c r="R47" s="21">
        <f>('Balance Sheet Annual'!BH47+'Balance Sheet Annual'!BS47)/'Balance Sheet Annual'!BB47</f>
        <v>0.39610922903192691</v>
      </c>
      <c r="S47" s="21">
        <f>('Balance Sheet Annual'!BH47/'Balance Sheet Annual'!BB47)</f>
        <v>6.2981213427779487E-2</v>
      </c>
      <c r="T47" s="21">
        <f>'Balance Sheet Annual'!BS47/'Balance Sheet Annual'!BB47</f>
        <v>0.3331280156041474</v>
      </c>
      <c r="U47" s="21">
        <f>('Balance Sheet Annual'!BH47+'Balance Sheet Annual'!BS47)/'Balance Sheet Annual'!CS47</f>
        <v>1.4309289820137214</v>
      </c>
      <c r="V47" s="21">
        <f>('Balance Sheet Annual'!BH47/'Balance Sheet Annual'!CS47)</f>
        <v>0.22751715186352681</v>
      </c>
      <c r="W47" s="21">
        <f>('Balance Sheet Annual'!BS47/'Balance Sheet Annual'!CS47)</f>
        <v>1.2034118301501946</v>
      </c>
      <c r="X47" s="22">
        <f>'Balance Sheet Annual'!AH47/'Balance Sheet Annual'!BB47</f>
        <v>3.6957191253464736E-2</v>
      </c>
      <c r="Y47" s="22">
        <f>'Balance Sheet Annual'!CS47/('Balance Sheet Annual'!BB47-'Balance Sheet Annual'!AQ47-'Balance Sheet Annual'!AR47-'Balance Sheet Annual'!AS47)</f>
        <v>0.29790642434955533</v>
      </c>
      <c r="Z47" s="22">
        <f>'Balance Sheet Annual'!BA47/'Balance Sheet Annual'!BB47</f>
        <v>0.96304280874653525</v>
      </c>
      <c r="AA47" s="22">
        <f>'Balance Sheet Annual'!AR47/'Balance Sheet Annual'!BB47</f>
        <v>7.0783287136844272E-2</v>
      </c>
      <c r="AB47" s="23">
        <f>'Balance Sheet Annual'!CS47/'Balance Sheet Annual'!CT47</f>
        <v>0.2768196283749102</v>
      </c>
      <c r="AC47" s="24">
        <f>'Income Statement Annual'!V47/'Income Statement Annual'!N47</f>
        <v>1</v>
      </c>
      <c r="AD47" s="22">
        <f>('Income Statement Annual'!AF47-'Income Statement Annual'!AC47)/'Income Statement Annual'!N47</f>
        <v>0.5123622281799225</v>
      </c>
      <c r="AE47" s="22">
        <f>'Income Statement Annual'!AF47/'Income Statement Annual'!N47</f>
        <v>0.365802800119154</v>
      </c>
      <c r="AF47" s="22">
        <f>'Income Statement Annual'!BS47/'Income Statement Annual'!N47</f>
        <v>0.12689901697944594</v>
      </c>
      <c r="AG47" s="22">
        <f>('Income Statement Annual'!AF47-'Income Statement Annual'!AC47)/('Income Statement Annual'!AH47*-1)</f>
        <v>5.0292397660818713</v>
      </c>
      <c r="AH47" s="23">
        <f>'Income Statement Annual'!AF47/('Income Statement Annual'!AH47*-1)</f>
        <v>3.5906432748538011</v>
      </c>
      <c r="AI47" s="24">
        <f>'Cash Flow Statement Annual'!BG47/'Cash Flow Statement Annual'!AB47</f>
        <v>0.14285714285714285</v>
      </c>
      <c r="AJ47" s="22">
        <f>'Cash Flow Statement Annual'!AB47/'Balance Sheet Annual'!BR47</f>
        <v>0.62322580645161285</v>
      </c>
      <c r="AK47" s="22">
        <f>('Cash Flow Statement Annual'!AB47+'Cash Flow Statement Annual'!AV47)/('Balance Sheet Annual'!BH47+'Balance Sheet Annual'!BS47)</f>
        <v>0.1503174808863548</v>
      </c>
      <c r="AL47" s="23">
        <f>('Cash Flow Statement Annual'!AB47/('Balance Sheet Annual'!BH47+'Balance Sheet Annual'!BS47))</f>
        <v>0.18776726707269664</v>
      </c>
      <c r="AM47" s="24">
        <f>'Income Statement Annual'!BS47/'Balance Sheet Annual'!CS47</f>
        <v>7.8991284999072875E-2</v>
      </c>
      <c r="AN47" s="22">
        <f>'Income Statement Annual'!N47/'Balance Sheet Annual'!CS47</f>
        <v>0.62247357685889115</v>
      </c>
      <c r="AO47" s="22">
        <f>'Income Statement Annual'!N47/'Balance Sheet Annual'!BB47</f>
        <v>0.17231290421927933</v>
      </c>
      <c r="AP47" s="22">
        <f>'Income Statement Annual'!N47/('Balance Sheet Annual'!AH47-'Balance Sheet Annual'!BR47)</f>
        <v>-2.0915887850467292</v>
      </c>
      <c r="AQ47" s="22">
        <f>'Income Statement Annual'!BS47/'Balance Sheet Annual'!BB47</f>
        <v>2.1866338158299969E-2</v>
      </c>
      <c r="AR47" s="22">
        <f>'Cash Flow Statement Annual'!AB47/'Income Statement Annual'!N47</f>
        <v>0.43163538873994639</v>
      </c>
      <c r="AS47" s="22">
        <f>'Cash Flow Statement Annual'!BG47/'Income Statement Annual'!N47</f>
        <v>6.1662198391420911E-2</v>
      </c>
      <c r="AT47" s="22">
        <f>'Cash Flow Statement Annual'!AB47/'Balance Sheet Annual'!BB47</f>
        <v>7.4376347397597783E-2</v>
      </c>
      <c r="AU47" s="22">
        <f>('Cash Flow Statement Annual'!AB47+'Cash Flow Statement Annual'!AU47)/'Balance Sheet Annual'!BR47</f>
        <v>-9.5913978494623658E-2</v>
      </c>
      <c r="AV47" s="22">
        <f>('Cash Flow Statement Annual'!AB47+'Cash Flow Statement Annual'!AU47)/('Balance Sheet Annual'!BH47+'Balance Sheet Annual'!BS47)</f>
        <v>-2.8897239860049242E-2</v>
      </c>
      <c r="AW47" s="22">
        <f>'Cash Flow Statement Annual'!AB47/'Balance Sheet Annual'!BS47</f>
        <v>0.22326656394453004</v>
      </c>
      <c r="AX47" s="22">
        <f>('Cash Flow Statement Annual'!AB47+'Cash Flow Statement Annual'!AU47)/'Balance Sheet Annual'!BS47</f>
        <v>-3.4360554699537749E-2</v>
      </c>
      <c r="AY47" s="22">
        <f>('Balance Sheet Annual'!BH47+'Balance Sheet Annual'!BS47)/('Income Statement Annual'!AF47-'Income Statement Annual'!AC47)</f>
        <v>4.4866279069767439</v>
      </c>
      <c r="AZ47" s="22">
        <f>(('Balance Sheet Annual'!BH47+'Balance Sheet Annual'!BS47)-'Balance Sheet Annual'!N47)/('Income Statement Annual'!AF47-'Income Statement Annual'!AC47)</f>
        <v>4.4546511627906975</v>
      </c>
      <c r="BA47" s="22">
        <f>('Cash Flow Statement Annual'!AB47+'Cash Flow Statement Annual'!AU47)/'Income Statement Annual'!BS47</f>
        <v>-0.52347417840375587</v>
      </c>
      <c r="BB47" s="22">
        <f>'Income Statement Annual'!AF47/('Balance Sheet Annual'!BH47+'Balance Sheet Annual'!BS47)</f>
        <v>0.15912919528314112</v>
      </c>
      <c r="BC47" s="23">
        <f>'Income Statement Annual'!AF47/('Balance Sheet Annual'!BB47-'Balance Sheet Annual'!BR47)</f>
        <v>7.1574284548580752E-2</v>
      </c>
    </row>
    <row r="48" spans="1:55" x14ac:dyDescent="0.2">
      <c r="A48" s="45" t="s">
        <v>170</v>
      </c>
      <c r="B48" s="45" t="s">
        <v>171</v>
      </c>
      <c r="C48" s="45" t="str">
        <f>VLOOKUP(A48,'[1]S&amp;P 500 Wikipedia'!A:D,3,FALSE)</f>
        <v>Consumer Discretionary</v>
      </c>
      <c r="D48" s="45">
        <v>58197</v>
      </c>
      <c r="E48" s="45" t="s">
        <v>16</v>
      </c>
      <c r="F48" s="45">
        <v>2018</v>
      </c>
      <c r="G48" s="45" t="s">
        <v>17</v>
      </c>
      <c r="H48" s="46">
        <v>43343</v>
      </c>
      <c r="I48" s="46">
        <v>43397</v>
      </c>
      <c r="J48" s="46">
        <v>43766</v>
      </c>
      <c r="K48" s="45">
        <v>25961000</v>
      </c>
      <c r="L48" s="45">
        <v>26389000</v>
      </c>
      <c r="M48" s="45" t="s">
        <v>1293</v>
      </c>
      <c r="N48" s="20">
        <f>'Balance Sheet Annual'!AH48/'Balance Sheet Annual'!BR48</f>
        <v>0.96747037167816297</v>
      </c>
      <c r="O48" s="21">
        <f>('Balance Sheet Annual'!AH48-'Balance Sheet Annual'!U48)/'Balance Sheet Annual'!BR48</f>
        <v>0.15298425340741173</v>
      </c>
      <c r="P48" s="21">
        <f>'Balance Sheet Annual'!N48/'Balance Sheet Annual'!BR48</f>
        <v>6.1529894985650299E-2</v>
      </c>
      <c r="Q48" s="21">
        <f>'Balance Sheet Annual'!CH48/'Balance Sheet Annual'!CS48</f>
        <v>-7.4827289994168202</v>
      </c>
      <c r="R48" s="21">
        <f>('Balance Sheet Annual'!BH48+'Balance Sheet Annual'!BS48)/'Balance Sheet Annual'!BB48</f>
        <v>0.54874278344163863</v>
      </c>
      <c r="S48" s="21">
        <f>('Balance Sheet Annual'!BH48/'Balance Sheet Annual'!BB48)</f>
        <v>0</v>
      </c>
      <c r="T48" s="21">
        <f>'Balance Sheet Annual'!BS48/'Balance Sheet Annual'!BB48</f>
        <v>0.54874278344163863</v>
      </c>
      <c r="U48" s="21">
        <f>('Balance Sheet Annual'!BH48+'Balance Sheet Annual'!BS48)/'Balance Sheet Annual'!CS48</f>
        <v>-3.557350755437815</v>
      </c>
      <c r="V48" s="21">
        <f>('Balance Sheet Annual'!BH48/'Balance Sheet Annual'!CS48)</f>
        <v>0</v>
      </c>
      <c r="W48" s="21">
        <f>('Balance Sheet Annual'!BS48/'Balance Sheet Annual'!CS48)</f>
        <v>-3.557350755437815</v>
      </c>
      <c r="X48" s="22">
        <f>'Balance Sheet Annual'!AH48/'Balance Sheet Annual'!BB48</f>
        <v>0.49798747940151067</v>
      </c>
      <c r="Y48" s="22">
        <f>'Balance Sheet Annual'!CS48/('Balance Sheet Annual'!BB48-'Balance Sheet Annual'!AQ48-'Balance Sheet Annual'!AR48-'Balance Sheet Annual'!AS48)</f>
        <v>-0.16107285450186934</v>
      </c>
      <c r="Z48" s="22">
        <f>'Balance Sheet Annual'!BA48/'Balance Sheet Annual'!BB48</f>
        <v>0.50201252059848933</v>
      </c>
      <c r="AA48" s="22">
        <f>'Balance Sheet Annual'!AR48/'Balance Sheet Annual'!BB48</f>
        <v>4.232141127311758E-2</v>
      </c>
      <c r="AB48" s="23">
        <f>'Balance Sheet Annual'!CS48/'Balance Sheet Annual'!CT48</f>
        <v>-0.15425602398156069</v>
      </c>
      <c r="AC48" s="24">
        <f>'Income Statement Annual'!V48/'Income Statement Annual'!N48</f>
        <v>0.52711826488362767</v>
      </c>
      <c r="AD48" s="22">
        <f>('Income Statement Annual'!AF48-'Income Statement Annual'!AC48)/'Income Statement Annual'!N48</f>
        <v>0.19103047973876713</v>
      </c>
      <c r="AE48" s="22">
        <f>'Income Statement Annual'!AF48/'Income Statement Annual'!N48</f>
        <v>0.19103047973876713</v>
      </c>
      <c r="AF48" s="22">
        <f>'Income Statement Annual'!BS48/'Income Statement Annual'!N48</f>
        <v>0.11763312637826674</v>
      </c>
      <c r="AG48" s="22">
        <f>('Income Statement Annual'!AF48-'Income Statement Annual'!AC48)/('Income Statement Annual'!AH48*-1)</f>
        <v>13.45626212964161</v>
      </c>
      <c r="AH48" s="23">
        <f>'Income Statement Annual'!AF48/('Income Statement Annual'!AH48*-1)</f>
        <v>13.45626212964161</v>
      </c>
      <c r="AI48" s="24">
        <f>'Cash Flow Statement Annual'!BG48/'Cash Flow Statement Annual'!AB48</f>
        <v>-0.58214823266344584</v>
      </c>
      <c r="AJ48" s="22">
        <f>'Cash Flow Statement Annual'!AB48/'Balance Sheet Annual'!BR48</f>
        <v>0.32952429987111598</v>
      </c>
      <c r="AK48" s="22">
        <f>('Cash Flow Statement Annual'!AB48+'Cash Flow Statement Annual'!AV48)/('Balance Sheet Annual'!BH48+'Balance Sheet Annual'!BS48)</f>
        <v>0.30910026257380585</v>
      </c>
      <c r="AL48" s="23">
        <f>('Cash Flow Statement Annual'!AB48/('Balance Sheet Annual'!BH48+'Balance Sheet Annual'!BS48))</f>
        <v>0.30910026257380585</v>
      </c>
      <c r="AM48" s="24">
        <f>'Income Statement Annual'!BS48/'Balance Sheet Annual'!CS48</f>
        <v>-0.89673034499995452</v>
      </c>
      <c r="AN48" s="22">
        <f>'Income Statement Annual'!N48/'Balance Sheet Annual'!CS48</f>
        <v>-7.6231107053670009</v>
      </c>
      <c r="AO48" s="22">
        <f>'Income Statement Annual'!N48/'Balance Sheet Annual'!BB48</f>
        <v>1.1759107477811841</v>
      </c>
      <c r="AP48" s="22">
        <f>'Income Statement Annual'!N48/('Balance Sheet Annual'!AH48-'Balance Sheet Annual'!BR48)</f>
        <v>-70.22868052061969</v>
      </c>
      <c r="AQ48" s="22">
        <f>'Income Statement Annual'!BS48/'Balance Sheet Annual'!BB48</f>
        <v>0.13832605760330616</v>
      </c>
      <c r="AR48" s="22">
        <f>'Cash Flow Statement Annual'!AB48/'Income Statement Annual'!N48</f>
        <v>0.14424269764294576</v>
      </c>
      <c r="AS48" s="22">
        <f>'Cash Flow Statement Annual'!BG48/'Income Statement Annual'!N48</f>
        <v>-8.3970631507448656E-2</v>
      </c>
      <c r="AT48" s="22">
        <f>'Cash Flow Statement Annual'!AB48/'Balance Sheet Annual'!BB48</f>
        <v>0.16961653844729158</v>
      </c>
      <c r="AU48" s="22">
        <f>('Cash Flow Statement Annual'!AB48+'Cash Flow Statement Annual'!AU48)/'Balance Sheet Annual'!BR48</f>
        <v>0.21337573938364363</v>
      </c>
      <c r="AV48" s="22">
        <f>('Cash Flow Statement Annual'!AB48+'Cash Flow Statement Annual'!AU48)/('Balance Sheet Annual'!BH48+'Balance Sheet Annual'!BS48)</f>
        <v>0.20015063258205973</v>
      </c>
      <c r="AW48" s="22">
        <f>'Cash Flow Statement Annual'!AB48/'Balance Sheet Annual'!BS48</f>
        <v>0.30910026257380585</v>
      </c>
      <c r="AX48" s="22">
        <f>('Cash Flow Statement Annual'!AB48+'Cash Flow Statement Annual'!AU48)/'Balance Sheet Annual'!BS48</f>
        <v>0.20015063258205973</v>
      </c>
      <c r="AY48" s="22">
        <f>('Balance Sheet Annual'!BH48+'Balance Sheet Annual'!BS48)/('Income Statement Annual'!AF48-'Income Statement Annual'!AC48)</f>
        <v>2.4428218486982884</v>
      </c>
      <c r="AZ48" s="22">
        <f>(('Balance Sheet Annual'!BH48+'Balance Sheet Annual'!BS48)-'Balance Sheet Annual'!N48)/('Income Statement Annual'!AF48-'Income Statement Annual'!AC48)</f>
        <v>2.3018313334798028</v>
      </c>
      <c r="BA48" s="22">
        <f>('Cash Flow Statement Annual'!AB48+'Cash Flow Statement Annual'!AU48)/'Income Statement Annual'!BS48</f>
        <v>0.79400235308997247</v>
      </c>
      <c r="BB48" s="22">
        <f>'Income Statement Annual'!AF48/('Balance Sheet Annual'!BH48+'Balance Sheet Annual'!BS48)</f>
        <v>0.40936263957720542</v>
      </c>
      <c r="BC48" s="23">
        <f>'Income Statement Annual'!AF48/('Balance Sheet Annual'!BB48-'Balance Sheet Annual'!BR48)</f>
        <v>0.46290825818741821</v>
      </c>
    </row>
    <row r="49" spans="1:55" x14ac:dyDescent="0.2">
      <c r="A49" s="45" t="s">
        <v>206</v>
      </c>
      <c r="B49" s="45" t="s">
        <v>207</v>
      </c>
      <c r="C49" s="45" t="str">
        <f>VLOOKUP(A49,'[1]S&amp;P 500 Wikipedia'!A:D,3,FALSE)</f>
        <v>Industrials</v>
      </c>
      <c r="D49" s="45">
        <v>70844</v>
      </c>
      <c r="E49" s="45" t="s">
        <v>16</v>
      </c>
      <c r="F49" s="45">
        <v>2018</v>
      </c>
      <c r="G49" s="45" t="s">
        <v>17</v>
      </c>
      <c r="H49" s="46">
        <v>43465</v>
      </c>
      <c r="I49" s="46">
        <v>43504</v>
      </c>
      <c r="J49" s="46">
        <v>43504</v>
      </c>
      <c r="K49" s="45">
        <v>571400000</v>
      </c>
      <c r="L49" s="45">
        <v>560300000</v>
      </c>
      <c r="M49" s="45" t="s">
        <v>1633</v>
      </c>
      <c r="N49" s="20">
        <f>'Balance Sheet Annual'!AH49/'Balance Sheet Annual'!BR49</f>
        <v>1.158026622118751</v>
      </c>
      <c r="O49" s="21">
        <f>('Balance Sheet Annual'!AH49-'Balance Sheet Annual'!U49)/'Balance Sheet Annual'!BR49</f>
        <v>0.36995503740958607</v>
      </c>
      <c r="P49" s="21">
        <f>'Balance Sheet Annual'!N49/'Balance Sheet Annual'!BR49</f>
        <v>0.17757557447262259</v>
      </c>
      <c r="Q49" s="21">
        <f>'Balance Sheet Annual'!CH49/'Balance Sheet Annual'!CS49</f>
        <v>223.10922330097088</v>
      </c>
      <c r="R49" s="21">
        <f>('Balance Sheet Annual'!BH49+'Balance Sheet Annual'!BS49)/'Balance Sheet Annual'!BB49</f>
        <v>0.12040115668287611</v>
      </c>
      <c r="S49" s="21">
        <f>('Balance Sheet Annual'!BH49/'Balance Sheet Annual'!BB49)</f>
        <v>1.4458535951393327E-2</v>
      </c>
      <c r="T49" s="21">
        <f>'Balance Sheet Annual'!BS49/'Balance Sheet Annual'!BB49</f>
        <v>0.10594262073148278</v>
      </c>
      <c r="U49" s="21">
        <f>('Balance Sheet Annual'!BH49+'Balance Sheet Annual'!BS49)/'Balance Sheet Annual'!CS49</f>
        <v>26.983009708737864</v>
      </c>
      <c r="V49" s="21">
        <f>('Balance Sheet Annual'!BH49/'Balance Sheet Annual'!CS49)</f>
        <v>3.2402912621359223</v>
      </c>
      <c r="W49" s="21">
        <f>('Balance Sheet Annual'!BS49/'Balance Sheet Annual'!CS49)</f>
        <v>23.742718446601941</v>
      </c>
      <c r="X49" s="22">
        <f>'Balance Sheet Annual'!AH49/'Balance Sheet Annual'!BB49</f>
        <v>0.70571734916010531</v>
      </c>
      <c r="Y49" s="22">
        <f>'Balance Sheet Annual'!CS49/('Balance Sheet Annual'!BB49-'Balance Sheet Annual'!AQ49-'Balance Sheet Annual'!AR49-'Balance Sheet Annual'!AS49)</f>
        <v>4.893053526680206E-3</v>
      </c>
      <c r="Z49" s="22">
        <f>'Balance Sheet Annual'!BA49/'Balance Sheet Annual'!BB49</f>
        <v>0.29428265083989474</v>
      </c>
      <c r="AA49" s="22">
        <f>'Balance Sheet Annual'!AR49/'Balance Sheet Annual'!BB49</f>
        <v>6.0205993523442324E-2</v>
      </c>
      <c r="AB49" s="23">
        <f>'Balance Sheet Annual'!CS49/'Balance Sheet Annual'!CT49</f>
        <v>4.4621099715161424E-3</v>
      </c>
      <c r="AC49" s="24">
        <f>'Income Statement Annual'!V49/'Income Statement Annual'!N49</f>
        <v>0.18551910227856777</v>
      </c>
      <c r="AD49" s="22">
        <f>('Income Statement Annual'!AF49-'Income Statement Annual'!AC49)/'Income Statement Annual'!N49</f>
        <v>0.10764305293815316</v>
      </c>
      <c r="AE49" s="22">
        <f>'Income Statement Annual'!AF49/'Income Statement Annual'!N49</f>
        <v>0.10764305293815316</v>
      </c>
      <c r="AF49" s="22">
        <f>'Income Statement Annual'!BS49/'Income Statement Annual'!N49</f>
        <v>8.7769830392324819E-2</v>
      </c>
      <c r="AG49" s="22">
        <f>('Income Statement Annual'!AF49-'Income Statement Annual'!AC49)/('Income Statement Annual'!AH49*-1)</f>
        <v>27.925000000000001</v>
      </c>
      <c r="AH49" s="23">
        <f>'Income Statement Annual'!AF49/('Income Statement Annual'!AH49*-1)</f>
        <v>27.925000000000001</v>
      </c>
      <c r="AI49" s="24">
        <f>'Cash Flow Statement Annual'!BG49/'Cash Flow Statement Annual'!AB49</f>
        <v>-0.85056954436450838</v>
      </c>
      <c r="AJ49" s="22">
        <f>'Cash Flow Statement Annual'!AB49/'Balance Sheet Annual'!BR49</f>
        <v>0.23714656382732943</v>
      </c>
      <c r="AK49" s="22">
        <f>('Cash Flow Statement Annual'!AB49+'Cash Flow Statement Annual'!AV49)/('Balance Sheet Annual'!BH49+'Balance Sheet Annual'!BS49)</f>
        <v>0.89295673293154632</v>
      </c>
      <c r="AL49" s="23">
        <f>('Cash Flow Statement Annual'!AB49/('Balance Sheet Annual'!BH49+'Balance Sheet Annual'!BS49))</f>
        <v>1.2003238283709634</v>
      </c>
      <c r="AM49" s="24">
        <f>'Income Statement Annual'!BS49/'Balance Sheet Annual'!CS49</f>
        <v>19.895631067961165</v>
      </c>
      <c r="AN49" s="22">
        <f>'Income Statement Annual'!N49/'Balance Sheet Annual'!CS49</f>
        <v>226.67961165048544</v>
      </c>
      <c r="AO49" s="22">
        <f>'Income Statement Annual'!N49/'Balance Sheet Annual'!BB49</f>
        <v>1.0114693554850378</v>
      </c>
      <c r="AP49" s="22">
        <f>'Income Statement Annual'!N49/('Balance Sheet Annual'!AH49-'Balance Sheet Annual'!BR49)</f>
        <v>10.502923976608187</v>
      </c>
      <c r="AQ49" s="22">
        <f>'Income Statement Annual'!BS49/'Balance Sheet Annual'!BB49</f>
        <v>8.8776493777955878E-2</v>
      </c>
      <c r="AR49" s="22">
        <f>'Cash Flow Statement Annual'!AB49/'Income Statement Annual'!N49</f>
        <v>0.14288161726914511</v>
      </c>
      <c r="AS49" s="22">
        <f>'Cash Flow Statement Annual'!BG49/'Income Statement Annual'!N49</f>
        <v>-0.12153075209868083</v>
      </c>
      <c r="AT49" s="22">
        <f>'Cash Flow Statement Annual'!AB49/'Balance Sheet Annual'!BB49</f>
        <v>0.14452037732988204</v>
      </c>
      <c r="AU49" s="22">
        <f>('Cash Flow Statement Annual'!AB49+'Cash Flow Statement Annual'!AU49)/'Balance Sheet Annual'!BR49</f>
        <v>0.20050116405125379</v>
      </c>
      <c r="AV49" s="22">
        <f>('Cash Flow Statement Annual'!AB49+'Cash Flow Statement Annual'!AU49)/('Balance Sheet Annual'!BH49+'Balance Sheet Annual'!BS49)</f>
        <v>1.0148421336691553</v>
      </c>
      <c r="AW49" s="22">
        <f>'Cash Flow Statement Annual'!AB49/'Balance Sheet Annual'!BS49</f>
        <v>1.3641382130443671</v>
      </c>
      <c r="AX49" s="22">
        <f>('Cash Flow Statement Annual'!AB49+'Cash Flow Statement Annual'!AU49)/'Balance Sheet Annual'!BS49</f>
        <v>1.1533428746677572</v>
      </c>
      <c r="AY49" s="22">
        <f>('Balance Sheet Annual'!BH49+'Balance Sheet Annual'!BS49)/('Income Statement Annual'!AF49-'Income Statement Annual'!AC49)</f>
        <v>1.1058390530189992</v>
      </c>
      <c r="AZ49" s="22">
        <f>(('Balance Sheet Annual'!BH49+'Balance Sheet Annual'!BS49)-'Balance Sheet Annual'!N49)/('Income Statement Annual'!AF49-'Income Statement Annual'!AC49)</f>
        <v>0.11190689346463742</v>
      </c>
      <c r="BA49" s="22">
        <f>('Cash Flow Statement Annual'!AB49+'Cash Flow Statement Annual'!AU49)/'Income Statement Annual'!BS49</f>
        <v>1.3763572038550689</v>
      </c>
      <c r="BB49" s="22">
        <f>'Income Statement Annual'!AF49/('Balance Sheet Annual'!BH49+'Balance Sheet Annual'!BS49)</f>
        <v>0.90429072591526494</v>
      </c>
      <c r="BC49" s="23">
        <f>'Income Statement Annual'!AF49/('Balance Sheet Annual'!BB49-'Balance Sheet Annual'!BR49)</f>
        <v>0.27875443655723159</v>
      </c>
    </row>
    <row r="50" spans="1:55" x14ac:dyDescent="0.2">
      <c r="A50" s="45" t="s">
        <v>185</v>
      </c>
      <c r="B50" s="45" t="s">
        <v>186</v>
      </c>
      <c r="C50" s="45" t="str">
        <f>VLOOKUP(A50,'[1]S&amp;P 500 Wikipedia'!A:D,3,FALSE)</f>
        <v>Health Care</v>
      </c>
      <c r="D50" s="45">
        <v>254808</v>
      </c>
      <c r="E50" s="45" t="s">
        <v>16</v>
      </c>
      <c r="F50" s="45">
        <v>2018</v>
      </c>
      <c r="G50" s="45" t="s">
        <v>17</v>
      </c>
      <c r="H50" s="46">
        <v>43465</v>
      </c>
      <c r="I50" s="46">
        <v>43517</v>
      </c>
      <c r="J50" s="46">
        <v>43517</v>
      </c>
      <c r="K50" s="45">
        <v>528000000</v>
      </c>
      <c r="L50" s="45">
        <v>540000000</v>
      </c>
      <c r="M50" s="45" t="s">
        <v>1634</v>
      </c>
      <c r="N50" s="20">
        <f>'Balance Sheet Annual'!AH50/'Balance Sheet Annual'!BR50</f>
        <v>2.5746189294576389</v>
      </c>
      <c r="O50" s="21">
        <f>('Balance Sheet Annual'!AH50-'Balance Sheet Annual'!U50)/'Balance Sheet Annual'!BR50</f>
        <v>2.0517546969159874</v>
      </c>
      <c r="P50" s="21">
        <f>'Balance Sheet Annual'!N50/'Balance Sheet Annual'!BR50</f>
        <v>1.2031194611839773</v>
      </c>
      <c r="Q50" s="21">
        <f>'Balance Sheet Annual'!CH50/'Balance Sheet Annual'!CS50</f>
        <v>0.87702939885914877</v>
      </c>
      <c r="R50" s="21">
        <f>('Balance Sheet Annual'!BH50+'Balance Sheet Annual'!BS50)/'Balance Sheet Annual'!BB50</f>
        <v>0.20524808602653263</v>
      </c>
      <c r="S50" s="21">
        <f>('Balance Sheet Annual'!BH50/'Balance Sheet Annual'!BB50)</f>
        <v>1.7532581380398575E-4</v>
      </c>
      <c r="T50" s="21">
        <f>'Balance Sheet Annual'!BS50/'Balance Sheet Annual'!BB50</f>
        <v>0.20507276021272866</v>
      </c>
      <c r="U50" s="21">
        <f>('Balance Sheet Annual'!BH50+'Balance Sheet Annual'!BS50)/'Balance Sheet Annual'!CS50</f>
        <v>0.38525669153137343</v>
      </c>
      <c r="V50" s="21">
        <f>('Balance Sheet Annual'!BH50/'Balance Sheet Annual'!CS50)</f>
        <v>3.2909170688898642E-4</v>
      </c>
      <c r="W50" s="21">
        <f>('Balance Sheet Annual'!BS50/'Balance Sheet Annual'!CS50)</f>
        <v>0.38492759982448443</v>
      </c>
      <c r="X50" s="22">
        <f>'Balance Sheet Annual'!AH50/'Balance Sheet Annual'!BB50</f>
        <v>0.42446379521944949</v>
      </c>
      <c r="Y50" s="22">
        <f>'Balance Sheet Annual'!CS50/('Balance Sheet Annual'!BB50-'Balance Sheet Annual'!AQ50-'Balance Sheet Annual'!AR50-'Balance Sheet Annual'!AS50)</f>
        <v>0.72131666402911854</v>
      </c>
      <c r="Z50" s="22">
        <f>'Balance Sheet Annual'!BA50/'Balance Sheet Annual'!BB50</f>
        <v>0.57553620478055056</v>
      </c>
      <c r="AA50" s="22">
        <f>'Balance Sheet Annual'!AR50/'Balance Sheet Annual'!BB50</f>
        <v>0.18111156565951728</v>
      </c>
      <c r="AB50" s="23">
        <f>'Balance Sheet Annual'!CS50/'Balance Sheet Annual'!CT50</f>
        <v>0.53275670621237803</v>
      </c>
      <c r="AC50" s="24">
        <f>'Income Statement Annual'!V50/'Income Statement Annual'!N50</f>
        <v>0.42249786951993185</v>
      </c>
      <c r="AD50" s="22">
        <f>('Income Statement Annual'!AF50-'Income Statement Annual'!AC50)/'Income Statement Annual'!N50</f>
        <v>0.11911750781176025</v>
      </c>
      <c r="AE50" s="22">
        <f>'Income Statement Annual'!AF50/'Income Statement Annual'!N50</f>
        <v>0.11911750781176025</v>
      </c>
      <c r="AF50" s="22">
        <f>'Income Statement Annual'!BS50/'Income Statement Annual'!N50</f>
        <v>6.7891298172521541E-2</v>
      </c>
      <c r="AG50" s="22">
        <f>('Income Statement Annual'!AF50-'Income Statement Annual'!AC50)/('Income Statement Annual'!AH50*-1)</f>
        <v>22.872727272727271</v>
      </c>
      <c r="AH50" s="23">
        <f>'Income Statement Annual'!AF50/('Income Statement Annual'!AH50*-1)</f>
        <v>22.872727272727271</v>
      </c>
      <c r="AI50" s="24">
        <f>'Cash Flow Statement Annual'!BG50/'Cash Flow Statement Annual'!AB50</f>
        <v>3.3206314643440392E-2</v>
      </c>
      <c r="AJ50" s="22">
        <f>'Cash Flow Statement Annual'!AB50/'Balance Sheet Annual'!BR50</f>
        <v>0.6511875221552641</v>
      </c>
      <c r="AK50" s="22">
        <f>('Cash Flow Statement Annual'!AB50+'Cash Flow Statement Annual'!AV50)/('Balance Sheet Annual'!BH50+'Balance Sheet Annual'!BS50)</f>
        <v>0.43337129840546695</v>
      </c>
      <c r="AL50" s="23">
        <f>('Cash Flow Statement Annual'!AB50/('Balance Sheet Annual'!BH50+'Balance Sheet Annual'!BS50))</f>
        <v>0.52306378132118447</v>
      </c>
      <c r="AM50" s="24">
        <f>'Income Statement Annual'!BS50/'Balance Sheet Annual'!CS50</f>
        <v>7.8652917946467754E-2</v>
      </c>
      <c r="AN50" s="22">
        <f>'Income Statement Annual'!N50/'Balance Sheet Annual'!CS50</f>
        <v>1.1585125054848617</v>
      </c>
      <c r="AO50" s="22">
        <f>'Income Statement Annual'!N50/'Balance Sheet Annual'!BB50</f>
        <v>0.61720530652796446</v>
      </c>
      <c r="AP50" s="22">
        <f>'Income Statement Annual'!N50/('Balance Sheet Annual'!AH50-'Balance Sheet Annual'!BR50)</f>
        <v>2.3775326429536245</v>
      </c>
      <c r="AQ50" s="22">
        <f>'Income Statement Annual'!BS50/'Balance Sheet Annual'!BB50</f>
        <v>4.190286949915259E-2</v>
      </c>
      <c r="AR50" s="22">
        <f>'Cash Flow Statement Annual'!AB50/'Income Statement Annual'!N50</f>
        <v>0.17394186156613958</v>
      </c>
      <c r="AS50" s="22">
        <f>'Cash Flow Statement Annual'!BG50/'Income Statement Annual'!N50</f>
        <v>5.7759681848309815E-3</v>
      </c>
      <c r="AT50" s="22">
        <f>'Cash Flow Statement Annual'!AB50/'Balance Sheet Annual'!BB50</f>
        <v>0.10735783998597394</v>
      </c>
      <c r="AU50" s="22">
        <f>('Cash Flow Statement Annual'!AB50+'Cash Flow Statement Annual'!AU50)/'Balance Sheet Annual'!BR50</f>
        <v>0.18681318681318682</v>
      </c>
      <c r="AV50" s="22">
        <f>('Cash Flow Statement Annual'!AB50+'Cash Flow Statement Annual'!AU50)/('Balance Sheet Annual'!BH50+'Balance Sheet Annual'!BS50)</f>
        <v>0.15005694760820046</v>
      </c>
      <c r="AW50" s="22">
        <f>'Cash Flow Statement Annual'!AB50/'Balance Sheet Annual'!BS50</f>
        <v>0.52351097178683381</v>
      </c>
      <c r="AX50" s="22">
        <f>('Cash Flow Statement Annual'!AB50+'Cash Flow Statement Annual'!AU50)/'Balance Sheet Annual'!BS50</f>
        <v>0.15018523795953262</v>
      </c>
      <c r="AY50" s="22">
        <f>('Balance Sheet Annual'!BH50+'Balance Sheet Annual'!BS50)/('Income Statement Annual'!AF50-'Income Statement Annual'!AC50)</f>
        <v>2.7917329093799683</v>
      </c>
      <c r="AZ50" s="22">
        <f>(('Balance Sheet Annual'!BH50+'Balance Sheet Annual'!BS50)-'Balance Sheet Annual'!N50)/('Income Statement Annual'!AF50-'Income Statement Annual'!AC50)</f>
        <v>9.3799682034976156E-2</v>
      </c>
      <c r="BA50" s="22">
        <f>('Cash Flow Statement Annual'!AB50+'Cash Flow Statement Annual'!AU50)/'Income Statement Annual'!BS50</f>
        <v>0.73500697350069732</v>
      </c>
      <c r="BB50" s="22">
        <f>'Income Statement Annual'!AF50/('Balance Sheet Annual'!BH50+'Balance Sheet Annual'!BS50)</f>
        <v>0.35820045558086561</v>
      </c>
      <c r="BC50" s="23">
        <f>'Income Statement Annual'!AF50/('Balance Sheet Annual'!BB50-'Balance Sheet Annual'!BR50)</f>
        <v>8.8033589923023098E-2</v>
      </c>
    </row>
    <row r="51" spans="1:55" x14ac:dyDescent="0.2">
      <c r="A51" s="45" t="s">
        <v>194</v>
      </c>
      <c r="B51" s="45" t="s">
        <v>195</v>
      </c>
      <c r="C51" s="45" t="str">
        <f>VLOOKUP(A51,'[1]S&amp;P 500 Wikipedia'!A:D,3,FALSE)</f>
        <v>Consumer Discretionary</v>
      </c>
      <c r="D51" s="45">
        <v>71192</v>
      </c>
      <c r="E51" s="45" t="s">
        <v>16</v>
      </c>
      <c r="F51" s="45">
        <v>2018</v>
      </c>
      <c r="G51" s="45" t="s">
        <v>17</v>
      </c>
      <c r="H51" s="46">
        <v>43524</v>
      </c>
      <c r="I51" s="46">
        <v>43552</v>
      </c>
      <c r="J51" s="46">
        <v>43714</v>
      </c>
      <c r="K51" s="45">
        <v>269700000</v>
      </c>
      <c r="L51" s="45">
        <v>274300000</v>
      </c>
      <c r="M51" s="45" t="s">
        <v>1907</v>
      </c>
      <c r="N51" s="20">
        <f>'Balance Sheet Annual'!AH51/'Balance Sheet Annual'!BR51</f>
        <v>1.2573877446590764</v>
      </c>
      <c r="O51" s="21">
        <f>('Balance Sheet Annual'!AH51-'Balance Sheet Annual'!U51)/'Balance Sheet Annual'!BR51</f>
        <v>0.59101957272610972</v>
      </c>
      <c r="P51" s="21">
        <f>'Balance Sheet Annual'!N51/'Balance Sheet Annual'!BR51</f>
        <v>0.40079314314954584</v>
      </c>
      <c r="Q51" s="21">
        <f>'Balance Sheet Annual'!CH51/'Balance Sheet Annual'!CS51</f>
        <v>2.6126799557032117</v>
      </c>
      <c r="R51" s="21">
        <f>('Balance Sheet Annual'!BH51+'Balance Sheet Annual'!BS51)/'Balance Sheet Annual'!BB51</f>
        <v>0.10383937466472527</v>
      </c>
      <c r="S51" s="21">
        <f>('Balance Sheet Annual'!BH51/'Balance Sheet Annual'!BB51)</f>
        <v>4.1689018315579737E-2</v>
      </c>
      <c r="T51" s="21">
        <f>'Balance Sheet Annual'!BS51/'Balance Sheet Annual'!BB51</f>
        <v>6.2150356349145529E-2</v>
      </c>
      <c r="U51" s="21">
        <f>('Balance Sheet Annual'!BH51+'Balance Sheet Annual'!BS51)/'Balance Sheet Annual'!CS51</f>
        <v>0.37513842746400888</v>
      </c>
      <c r="V51" s="21">
        <f>('Balance Sheet Annual'!BH51/'Balance Sheet Annual'!CS51)</f>
        <v>0.15060908084163899</v>
      </c>
      <c r="W51" s="21">
        <f>('Balance Sheet Annual'!BS51/'Balance Sheet Annual'!CS51)</f>
        <v>0.22452934662236987</v>
      </c>
      <c r="X51" s="22">
        <f>'Balance Sheet Annual'!AH51/'Balance Sheet Annual'!BB51</f>
        <v>0.75323779599969343</v>
      </c>
      <c r="Y51" s="22">
        <f>'Balance Sheet Annual'!CS51/('Balance Sheet Annual'!BB51-'Balance Sheet Annual'!AQ51-'Balance Sheet Annual'!AR51-'Balance Sheet Annual'!AS51)</f>
        <v>0.28612167300380226</v>
      </c>
      <c r="Z51" s="22">
        <f>'Balance Sheet Annual'!BA51/'Balance Sheet Annual'!BB51</f>
        <v>0.24676220400030655</v>
      </c>
      <c r="AA51" s="22">
        <f>'Balance Sheet Annual'!AR51/'Balance Sheet Annual'!BB51</f>
        <v>3.2569545559046668E-2</v>
      </c>
      <c r="AB51" s="23">
        <f>'Balance Sheet Annual'!CS51/'Balance Sheet Annual'!CT51</f>
        <v>0.27680282013947427</v>
      </c>
      <c r="AC51" s="24">
        <f>'Income Statement Annual'!V51/'Income Statement Annual'!N51</f>
        <v>0.23430049109155179</v>
      </c>
      <c r="AD51" s="22">
        <f>('Income Statement Annual'!AF51-'Income Statement Annual'!AC51)/'Income Statement Annual'!N51</f>
        <v>4.3960997366610521E-2</v>
      </c>
      <c r="AE51" s="22">
        <f>'Income Statement Annual'!AF51/'Income Statement Annual'!N51</f>
        <v>4.3960997366610521E-2</v>
      </c>
      <c r="AF51" s="22">
        <f>'Income Statement Annual'!BS51/'Income Statement Annual'!N51</f>
        <v>2.3724229555645182E-2</v>
      </c>
      <c r="AG51" s="22">
        <f>('Income Statement Annual'!AF51-'Income Statement Annual'!AC51)/('Income Statement Annual'!AH51*-1)</f>
        <v>24.706666666666667</v>
      </c>
      <c r="AH51" s="23">
        <f>'Income Statement Annual'!AF51/('Income Statement Annual'!AH51*-1)</f>
        <v>24.706666666666667</v>
      </c>
      <c r="AI51" s="24">
        <f>'Cash Flow Statement Annual'!BG51/'Cash Flow Statement Annual'!AB51</f>
        <v>-1.0728631480616535</v>
      </c>
      <c r="AJ51" s="22">
        <f>'Cash Flow Statement Annual'!AB51/'Balance Sheet Annual'!BR51</f>
        <v>0.27389023922220801</v>
      </c>
      <c r="AK51" s="22">
        <f>('Cash Flow Statement Annual'!AB51+'Cash Flow Statement Annual'!AV51)/('Balance Sheet Annual'!BH51+'Balance Sheet Annual'!BS51)</f>
        <v>1.2782287822878229</v>
      </c>
      <c r="AL51" s="23">
        <f>('Cash Flow Statement Annual'!AB51/('Balance Sheet Annual'!BH51+'Balance Sheet Annual'!BS51))</f>
        <v>1.5800738007380073</v>
      </c>
      <c r="AM51" s="24">
        <f>'Income Statement Annual'!BS51/'Balance Sheet Annual'!CS51</f>
        <v>0.27685492801771872</v>
      </c>
      <c r="AN51" s="22">
        <f>'Income Statement Annual'!N51/'Balance Sheet Annual'!CS51</f>
        <v>11.669712070874862</v>
      </c>
      <c r="AO51" s="22">
        <f>'Income Statement Annual'!N51/'Balance Sheet Annual'!BB51</f>
        <v>3.2302092114338263</v>
      </c>
      <c r="AP51" s="22">
        <f>'Income Statement Annual'!N51/('Balance Sheet Annual'!AH51-'Balance Sheet Annual'!BR51)</f>
        <v>20.949801192842941</v>
      </c>
      <c r="AQ51" s="22">
        <f>'Income Statement Annual'!BS51/'Balance Sheet Annual'!BB51</f>
        <v>7.663422484481569E-2</v>
      </c>
      <c r="AR51" s="22">
        <f>'Cash Flow Statement Annual'!AB51/'Income Statement Annual'!N51</f>
        <v>5.0793575478636332E-2</v>
      </c>
      <c r="AS51" s="22">
        <f>'Cash Flow Statement Annual'!BG51/'Income Statement Annual'!N51</f>
        <v>-5.449455528931698E-2</v>
      </c>
      <c r="AT51" s="22">
        <f>'Cash Flow Statement Annual'!AB51/'Balance Sheet Annual'!BB51</f>
        <v>0.1640738753927504</v>
      </c>
      <c r="AU51" s="22">
        <f>('Cash Flow Statement Annual'!AB51+'Cash Flow Statement Annual'!AU51)/'Balance Sheet Annual'!BR51</f>
        <v>0.14570807215044135</v>
      </c>
      <c r="AV51" s="22">
        <f>('Cash Flow Statement Annual'!AB51+'Cash Flow Statement Annual'!AU51)/('Balance Sheet Annual'!BH51+'Balance Sheet Annual'!BS51)</f>
        <v>0.84059040590405909</v>
      </c>
      <c r="AW51" s="22">
        <f>'Cash Flow Statement Annual'!AB51/'Balance Sheet Annual'!BS51</f>
        <v>2.6399506781750923</v>
      </c>
      <c r="AX51" s="22">
        <f>('Cash Flow Statement Annual'!AB51+'Cash Flow Statement Annual'!AU51)/'Balance Sheet Annual'!BS51</f>
        <v>1.404438964241677</v>
      </c>
      <c r="AY51" s="22">
        <f>('Balance Sheet Annual'!BH51+'Balance Sheet Annual'!BS51)/('Income Statement Annual'!AF51-'Income Statement Annual'!AC51)</f>
        <v>0.73124662709120347</v>
      </c>
      <c r="AZ51" s="22">
        <f>(('Balance Sheet Annual'!BH51+'Balance Sheet Annual'!BS51)-'Balance Sheet Annual'!N51)/('Income Statement Annual'!AF51-'Income Statement Annual'!AC51)</f>
        <v>-0.95952509444144629</v>
      </c>
      <c r="BA51" s="22">
        <f>('Cash Flow Statement Annual'!AB51+'Cash Flow Statement Annual'!AU51)/'Income Statement Annual'!BS51</f>
        <v>1.139</v>
      </c>
      <c r="BB51" s="22">
        <f>'Income Statement Annual'!AF51/('Balance Sheet Annual'!BH51+'Balance Sheet Annual'!BS51)</f>
        <v>1.3675276752767527</v>
      </c>
      <c r="BC51" s="23">
        <f>'Income Statement Annual'!AF51/('Balance Sheet Annual'!BB51-'Balance Sheet Annual'!BR51)</f>
        <v>0.35416666666666669</v>
      </c>
    </row>
    <row r="52" spans="1:55" x14ac:dyDescent="0.2">
      <c r="A52" s="45" t="s">
        <v>188</v>
      </c>
      <c r="B52" s="45" t="s">
        <v>189</v>
      </c>
      <c r="C52" s="45" t="str">
        <f>VLOOKUP(A52,'[1]S&amp;P 500 Wikipedia'!A:D,3,FALSE)</f>
        <v>Health Care</v>
      </c>
      <c r="D52" s="45">
        <v>71373</v>
      </c>
      <c r="E52" s="45" t="s">
        <v>16</v>
      </c>
      <c r="F52" s="45">
        <v>2018</v>
      </c>
      <c r="G52" s="45" t="s">
        <v>17</v>
      </c>
      <c r="H52" s="46">
        <v>43373</v>
      </c>
      <c r="I52" s="46">
        <v>43425</v>
      </c>
      <c r="J52" s="46">
        <v>43425</v>
      </c>
      <c r="K52" s="45">
        <v>268201000</v>
      </c>
      <c r="L52" s="45">
        <v>287180000</v>
      </c>
      <c r="M52" s="45" t="s">
        <v>1635</v>
      </c>
      <c r="N52" s="20">
        <f>'Balance Sheet Annual'!AH52/'Balance Sheet Annual'!BR52</f>
        <v>5.5757031717534407</v>
      </c>
      <c r="O52" s="21">
        <f>('Balance Sheet Annual'!AH52-'Balance Sheet Annual'!U52)/'Balance Sheet Annual'!BR52</f>
        <v>5.0317175344105323</v>
      </c>
      <c r="P52" s="21">
        <f>'Balance Sheet Annual'!N52/'Balance Sheet Annual'!BR52</f>
        <v>4.2489527229204072</v>
      </c>
      <c r="Q52" s="21">
        <f>'Balance Sheet Annual'!CH52/'Balance Sheet Annual'!CS52</f>
        <v>1.9142724745134383</v>
      </c>
      <c r="R52" s="21">
        <f>('Balance Sheet Annual'!BH52+'Balance Sheet Annual'!BS52)/'Balance Sheet Annual'!BB52</f>
        <v>0.50007950389569089</v>
      </c>
      <c r="S52" s="21">
        <f>('Balance Sheet Annual'!BH52/'Balance Sheet Annual'!BB52)</f>
        <v>5.3797636084168127E-3</v>
      </c>
      <c r="T52" s="21">
        <f>'Balance Sheet Annual'!BS52/'Balance Sheet Annual'!BB52</f>
        <v>0.49469974028727409</v>
      </c>
      <c r="U52" s="21">
        <f>('Balance Sheet Annual'!BH52+'Balance Sheet Annual'!BS52)/'Balance Sheet Annual'!CS52</f>
        <v>1.4573679332715477</v>
      </c>
      <c r="V52" s="21">
        <f>('Balance Sheet Annual'!BH52/'Balance Sheet Annual'!CS52)</f>
        <v>1.5678097003398207E-2</v>
      </c>
      <c r="W52" s="21">
        <f>('Balance Sheet Annual'!BS52/'Balance Sheet Annual'!CS52)</f>
        <v>1.4416898362681496</v>
      </c>
      <c r="X52" s="22">
        <f>'Balance Sheet Annual'!AH52/'Balance Sheet Annual'!BB52</f>
        <v>0.49382519743467429</v>
      </c>
      <c r="Y52" s="22">
        <f>'Balance Sheet Annual'!CS52/('Balance Sheet Annual'!BB52-'Balance Sheet Annual'!AQ52-'Balance Sheet Annual'!AR52-'Balance Sheet Annual'!AS52)</f>
        <v>0.53332234945217893</v>
      </c>
      <c r="Z52" s="22">
        <f>'Balance Sheet Annual'!BA52/'Balance Sheet Annual'!BB52</f>
        <v>0.50617480256532565</v>
      </c>
      <c r="AA52" s="22">
        <f>'Balance Sheet Annual'!AR52/'Balance Sheet Annual'!BB52</f>
        <v>0.20042932103673081</v>
      </c>
      <c r="AB52" s="23">
        <f>'Balance Sheet Annual'!CS52/'Balance Sheet Annual'!CT52</f>
        <v>0.34313881380187627</v>
      </c>
      <c r="AC52" s="24">
        <f>'Income Statement Annual'!V52/'Income Statement Annual'!N52</f>
        <v>0.49135863722814854</v>
      </c>
      <c r="AD52" s="22">
        <f>('Income Statement Annual'!AF52-'Income Statement Annual'!AC52)/'Income Statement Annual'!N52</f>
        <v>0.18547920284462086</v>
      </c>
      <c r="AE52" s="22">
        <f>'Income Statement Annual'!AF52/'Income Statement Annual'!N52</f>
        <v>0.18547920284462086</v>
      </c>
      <c r="AF52" s="22">
        <f>'Income Statement Annual'!BS52/'Income Statement Annual'!N52</f>
        <v>8.525593318448689E-2</v>
      </c>
      <c r="AG52" s="22">
        <f>('Income Statement Annual'!AF52-'Income Statement Annual'!AC52)/('Income Statement Annual'!AH52*-1)</f>
        <v>5.0404494382022476</v>
      </c>
      <c r="AH52" s="23">
        <f>'Income Statement Annual'!AF52/('Income Statement Annual'!AH52*-1)</f>
        <v>5.0404494382022476</v>
      </c>
      <c r="AI52" s="24">
        <f>'Cash Flow Statement Annual'!BG52/'Cash Flow Statement Annual'!AB52</f>
        <v>4.3050980392156859</v>
      </c>
      <c r="AJ52" s="22">
        <f>'Cash Flow Statement Annual'!AB52/'Balance Sheet Annual'!BR52</f>
        <v>0.76301615798922806</v>
      </c>
      <c r="AK52" s="22">
        <f>('Cash Flow Statement Annual'!AB52+'Cash Flow Statement Annual'!AV52)/('Balance Sheet Annual'!BH52+'Balance Sheet Annual'!BS52)</f>
        <v>9.9258081611022786E-2</v>
      </c>
      <c r="AL52" s="23">
        <f>('Cash Flow Statement Annual'!AB52/('Balance Sheet Annual'!BH52+'Balance Sheet Annual'!BS52))</f>
        <v>0.13513513513513514</v>
      </c>
      <c r="AM52" s="24">
        <f>'Income Statement Annual'!BS52/'Balance Sheet Annual'!CS52</f>
        <v>7.9626197096076615E-2</v>
      </c>
      <c r="AN52" s="22">
        <f>'Income Statement Annual'!N52/'Balance Sheet Annual'!CS52</f>
        <v>0.93396663577386474</v>
      </c>
      <c r="AO52" s="22">
        <f>'Income Statement Annual'!N52/'Balance Sheet Annual'!BB52</f>
        <v>0.32048020352997297</v>
      </c>
      <c r="AP52" s="22">
        <f>'Income Statement Annual'!N52/('Balance Sheet Annual'!AH52-'Balance Sheet Annual'!BR52)</f>
        <v>0.79080565001307879</v>
      </c>
      <c r="AQ52" s="22">
        <f>'Income Statement Annual'!BS52/'Balance Sheet Annual'!BB52</f>
        <v>2.7322838819102135E-2</v>
      </c>
      <c r="AR52" s="22">
        <f>'Cash Flow Statement Annual'!AB52/'Income Statement Annual'!N52</f>
        <v>0.21086579012651949</v>
      </c>
      <c r="AS52" s="22">
        <f>'Cash Flow Statement Annual'!BG52/'Income Statement Annual'!N52</f>
        <v>0.90779789961134538</v>
      </c>
      <c r="AT52" s="22">
        <f>'Cash Flow Statement Annual'!AB52/'Balance Sheet Annual'!BB52</f>
        <v>6.7578311337255531E-2</v>
      </c>
      <c r="AU52" s="22">
        <f>('Cash Flow Statement Annual'!AB52+'Cash Flow Statement Annual'!AU52)/'Balance Sheet Annual'!BR52</f>
        <v>0.49850388988629563</v>
      </c>
      <c r="AV52" s="22">
        <f>('Cash Flow Statement Annual'!AB52+'Cash Flow Statement Annual'!AU52)/('Balance Sheet Annual'!BH52+'Balance Sheet Annual'!BS52)</f>
        <v>8.8288288288288289E-2</v>
      </c>
      <c r="AW52" s="22">
        <f>'Cash Flow Statement Annual'!AB52/'Balance Sheet Annual'!BS52</f>
        <v>0.13660470348743772</v>
      </c>
      <c r="AX52" s="22">
        <f>('Cash Flow Statement Annual'!AB52+'Cash Flow Statement Annual'!AU52)/'Balance Sheet Annual'!BS52</f>
        <v>8.9248406278459314E-2</v>
      </c>
      <c r="AY52" s="22">
        <f>('Balance Sheet Annual'!BH52+'Balance Sheet Annual'!BS52)/('Income Statement Annual'!AF52-'Income Statement Annual'!AC52)</f>
        <v>8.4128399465002222</v>
      </c>
      <c r="AZ52" s="22">
        <f>(('Balance Sheet Annual'!BH52+'Balance Sheet Annual'!BS52)-'Balance Sheet Annual'!N52)/('Income Statement Annual'!AF52-'Income Statement Annual'!AC52)</f>
        <v>2.0820329915292022</v>
      </c>
      <c r="BA52" s="22">
        <f>('Cash Flow Statement Annual'!AB52+'Cash Flow Statement Annual'!AU52)/'Income Statement Annual'!BS52</f>
        <v>1.6159068865179438</v>
      </c>
      <c r="BB52" s="22">
        <f>'Income Statement Annual'!AF52/('Balance Sheet Annual'!BH52+'Balance Sheet Annual'!BS52)</f>
        <v>0.11886592474827769</v>
      </c>
      <c r="BC52" s="23">
        <f>'Income Statement Annual'!AF52/('Balance Sheet Annual'!BB52-'Balance Sheet Annual'!BR52)</f>
        <v>6.5218655501279366E-2</v>
      </c>
    </row>
    <row r="53" spans="1:55" x14ac:dyDescent="0.2">
      <c r="A53" s="45" t="s">
        <v>230</v>
      </c>
      <c r="B53" s="45" t="s">
        <v>231</v>
      </c>
      <c r="C53" s="45" t="str">
        <f>VLOOKUP(A53,'[1]S&amp;P 500 Wikipedia'!A:D,3,FALSE)</f>
        <v>Consumer Staples</v>
      </c>
      <c r="D53" s="45">
        <v>185450</v>
      </c>
      <c r="E53" s="45" t="s">
        <v>16</v>
      </c>
      <c r="F53" s="45">
        <v>2019</v>
      </c>
      <c r="G53" s="45" t="s">
        <v>17</v>
      </c>
      <c r="H53" s="46">
        <v>43585</v>
      </c>
      <c r="I53" s="46">
        <v>43629</v>
      </c>
      <c r="J53" s="46">
        <v>43705</v>
      </c>
      <c r="K53" s="45">
        <v>477123000</v>
      </c>
      <c r="L53" s="45">
        <v>480137000</v>
      </c>
      <c r="M53" s="45" t="s">
        <v>1908</v>
      </c>
      <c r="N53" s="20">
        <f>'Balance Sheet Annual'!AH53/'Balance Sheet Annual'!BR53</f>
        <v>3.1120584652862364</v>
      </c>
      <c r="O53" s="21">
        <f>('Balance Sheet Annual'!AH53-'Balance Sheet Annual'!U53)/'Balance Sheet Annual'!BR53</f>
        <v>2.5858708891595614</v>
      </c>
      <c r="P53" s="21">
        <f>'Balance Sheet Annual'!N53/'Balance Sheet Annual'!BR53</f>
        <v>0.29110840438489649</v>
      </c>
      <c r="Q53" s="21">
        <f>'Balance Sheet Annual'!CH53/'Balance Sheet Annual'!CS53</f>
        <v>2.7811550151975686</v>
      </c>
      <c r="R53" s="21">
        <f>('Balance Sheet Annual'!BH53+'Balance Sheet Annual'!BS53)/'Balance Sheet Annual'!BB53</f>
        <v>0.5136655948553055</v>
      </c>
      <c r="S53" s="21">
        <f>('Balance Sheet Annual'!BH53/'Balance Sheet Annual'!BB53)</f>
        <v>4.3207395498392281E-2</v>
      </c>
      <c r="T53" s="21">
        <f>'Balance Sheet Annual'!BS53/'Balance Sheet Annual'!BB53</f>
        <v>0.47045819935691319</v>
      </c>
      <c r="U53" s="21">
        <f>('Balance Sheet Annual'!BH53+'Balance Sheet Annual'!BS53)/'Balance Sheet Annual'!CS53</f>
        <v>1.9422492401215805</v>
      </c>
      <c r="V53" s="21">
        <f>('Balance Sheet Annual'!BH53/'Balance Sheet Annual'!CS53)</f>
        <v>0.16337386018237082</v>
      </c>
      <c r="W53" s="21">
        <f>('Balance Sheet Annual'!BS53/'Balance Sheet Annual'!CS53)</f>
        <v>1.7788753799392096</v>
      </c>
      <c r="X53" s="22">
        <f>'Balance Sheet Annual'!AH53/'Balance Sheet Annual'!BB53</f>
        <v>0.51346463022508038</v>
      </c>
      <c r="Y53" s="22">
        <f>'Balance Sheet Annual'!CS53/('Balance Sheet Annual'!BB53-'Balance Sheet Annual'!AQ53-'Balance Sheet Annual'!AR53-'Balance Sheet Annual'!AS53)</f>
        <v>0.3714366356195315</v>
      </c>
      <c r="Z53" s="22">
        <f>'Balance Sheet Annual'!BA53/'Balance Sheet Annual'!BB53</f>
        <v>0.48653536977491962</v>
      </c>
      <c r="AA53" s="22">
        <f>'Balance Sheet Annual'!AR53/'Balance Sheet Annual'!BB53</f>
        <v>0.15333601286173634</v>
      </c>
      <c r="AB53" s="23">
        <f>'Balance Sheet Annual'!CS53/'Balance Sheet Annual'!CT53</f>
        <v>0.26446945337620581</v>
      </c>
      <c r="AC53" s="24">
        <f>'Income Statement Annual'!V53/'Income Statement Annual'!N53</f>
        <v>0.67795566502463056</v>
      </c>
      <c r="AD53" s="22">
        <f>('Income Statement Annual'!AF53-'Income Statement Annual'!AC53)/'Income Statement Annual'!N53</f>
        <v>0.31773399014778325</v>
      </c>
      <c r="AE53" s="22">
        <f>'Income Statement Annual'!AF53/'Income Statement Annual'!N53</f>
        <v>0.31773399014778325</v>
      </c>
      <c r="AF53" s="22">
        <f>'Income Statement Annual'!BS53/'Income Statement Annual'!N53</f>
        <v>0.22075123152709358</v>
      </c>
      <c r="AG53" s="22">
        <f>('Income Statement Annual'!AF53-'Income Statement Annual'!AC53)/('Income Statement Annual'!AH53*-1)</f>
        <v>16.64516129032258</v>
      </c>
      <c r="AH53" s="23">
        <f>'Income Statement Annual'!AF53/('Income Statement Annual'!AH53*-1)</f>
        <v>16.64516129032258</v>
      </c>
      <c r="AI53" s="24">
        <f>'Cash Flow Statement Annual'!BG53/'Cash Flow Statement Annual'!AB53</f>
        <v>-0.71362940275650844</v>
      </c>
      <c r="AJ53" s="22">
        <f>'Cash Flow Statement Annual'!AB53/'Balance Sheet Annual'!BR53</f>
        <v>0.79537149817295982</v>
      </c>
      <c r="AK53" s="22">
        <f>('Cash Flow Statement Annual'!AB53+'Cash Flow Statement Annual'!AV53)/('Balance Sheet Annual'!BH53+'Balance Sheet Annual'!BS53)</f>
        <v>-4.6948356807511735E-2</v>
      </c>
      <c r="AL53" s="23">
        <f>('Cash Flow Statement Annual'!AB53/('Balance Sheet Annual'!BH53+'Balance Sheet Annual'!BS53))</f>
        <v>0.25547730829420973</v>
      </c>
      <c r="AM53" s="24">
        <f>'Income Statement Annual'!BS53/'Balance Sheet Annual'!CS53</f>
        <v>0.54483282674772038</v>
      </c>
      <c r="AN53" s="22">
        <f>'Income Statement Annual'!N53/'Balance Sheet Annual'!CS53</f>
        <v>2.4680851063829787</v>
      </c>
      <c r="AO53" s="22">
        <f>'Income Statement Annual'!N53/'Balance Sheet Annual'!BB53</f>
        <v>0.65273311897106112</v>
      </c>
      <c r="AP53" s="22">
        <f>'Income Statement Annual'!N53/('Balance Sheet Annual'!AH53-'Balance Sheet Annual'!BR53)</f>
        <v>1.8731257208765859</v>
      </c>
      <c r="AQ53" s="22">
        <f>'Income Statement Annual'!BS53/'Balance Sheet Annual'!BB53</f>
        <v>0.14409163987138263</v>
      </c>
      <c r="AR53" s="22">
        <f>'Cash Flow Statement Annual'!AB53/'Income Statement Annual'!N53</f>
        <v>0.20104679802955666</v>
      </c>
      <c r="AS53" s="22">
        <f>'Cash Flow Statement Annual'!BG53/'Income Statement Annual'!N53</f>
        <v>-0.14347290640394089</v>
      </c>
      <c r="AT53" s="22">
        <f>'Cash Flow Statement Annual'!AB53/'Balance Sheet Annual'!BB53</f>
        <v>0.1312299035369775</v>
      </c>
      <c r="AU53" s="22">
        <f>('Cash Flow Statement Annual'!AB53+'Cash Flow Statement Annual'!AU53)/'Balance Sheet Annual'!BR53</f>
        <v>0.61388550548112053</v>
      </c>
      <c r="AV53" s="22">
        <f>('Cash Flow Statement Annual'!AB53+'Cash Flow Statement Annual'!AU53)/('Balance Sheet Annual'!BH53+'Balance Sheet Annual'!BS53)</f>
        <v>0.19718309859154928</v>
      </c>
      <c r="AW53" s="22">
        <f>'Cash Flow Statement Annual'!AB53/'Balance Sheet Annual'!BS53</f>
        <v>0.27894062366510036</v>
      </c>
      <c r="AX53" s="22">
        <f>('Cash Flow Statement Annual'!AB53+'Cash Flow Statement Annual'!AU53)/'Balance Sheet Annual'!BS53</f>
        <v>0.21529260999572833</v>
      </c>
      <c r="AY53" s="22">
        <f>('Balance Sheet Annual'!BH53+'Balance Sheet Annual'!BS53)/('Income Statement Annual'!AF53-'Income Statement Annual'!AC53)</f>
        <v>2.4767441860465116</v>
      </c>
      <c r="AZ53" s="22">
        <f>(('Balance Sheet Annual'!BH53+'Balance Sheet Annual'!BS53)-'Balance Sheet Annual'!N53)/('Income Statement Annual'!AF53-'Income Statement Annual'!AC53)</f>
        <v>2.2451550387596901</v>
      </c>
      <c r="BA53" s="22">
        <f>('Cash Flow Statement Annual'!AB53+'Cash Flow Statement Annual'!AU53)/'Income Statement Annual'!BS53</f>
        <v>0.70292887029288698</v>
      </c>
      <c r="BB53" s="22">
        <f>'Income Statement Annual'!AF53/('Balance Sheet Annual'!BH53+'Balance Sheet Annual'!BS53)</f>
        <v>0.40375586854460094</v>
      </c>
      <c r="BC53" s="23">
        <f>'Income Statement Annual'!AF53/('Balance Sheet Annual'!BB53-'Balance Sheet Annual'!BR53)</f>
        <v>0.24837545126353791</v>
      </c>
    </row>
    <row r="54" spans="1:55" x14ac:dyDescent="0.2">
      <c r="A54" s="45" t="s">
        <v>179</v>
      </c>
      <c r="B54" s="45" t="s">
        <v>180</v>
      </c>
      <c r="C54" s="45" t="str">
        <f>VLOOKUP(A54,'[1]S&amp;P 500 Wikipedia'!A:D,3,FALSE)</f>
        <v>Energy</v>
      </c>
      <c r="D54" s="45">
        <v>679135</v>
      </c>
      <c r="E54" s="45" t="s">
        <v>16</v>
      </c>
      <c r="F54" s="45">
        <v>2018</v>
      </c>
      <c r="G54" s="45" t="s">
        <v>17</v>
      </c>
      <c r="H54" s="46">
        <v>43465</v>
      </c>
      <c r="I54" s="46">
        <v>43515</v>
      </c>
      <c r="J54" s="46">
        <v>43515</v>
      </c>
      <c r="K54" s="45">
        <v>461000000</v>
      </c>
      <c r="L54" s="45">
        <v>466000000</v>
      </c>
      <c r="M54" s="45" t="s">
        <v>1637</v>
      </c>
      <c r="N54" s="20">
        <f>'Balance Sheet Annual'!AH54/'Balance Sheet Annual'!BR54</f>
        <v>1.9967486723745529</v>
      </c>
      <c r="O54" s="21">
        <f>('Balance Sheet Annual'!AH54-'Balance Sheet Annual'!U54)/'Balance Sheet Annual'!BR54</f>
        <v>1.50829088544489</v>
      </c>
      <c r="P54" s="21">
        <f>'Balance Sheet Annual'!N54/'Balance Sheet Annual'!BR54</f>
        <v>0.76189444022976049</v>
      </c>
      <c r="Q54" s="21">
        <f>'Balance Sheet Annual'!CH54/'Balance Sheet Annual'!CS54</f>
        <v>0.47097110127570946</v>
      </c>
      <c r="R54" s="21">
        <f>('Balance Sheet Annual'!BH54+'Balance Sheet Annual'!BS54)/'Balance Sheet Annual'!BB54</f>
        <v>0.14776991150442478</v>
      </c>
      <c r="S54" s="21">
        <f>('Balance Sheet Annual'!BH54/'Balance Sheet Annual'!BB54)</f>
        <v>3.6053097345132741E-2</v>
      </c>
      <c r="T54" s="21">
        <f>'Balance Sheet Annual'!BS54/'Balance Sheet Annual'!BB54</f>
        <v>0.11171681415929204</v>
      </c>
      <c r="U54" s="21">
        <f>('Balance Sheet Annual'!BH54+'Balance Sheet Annual'!BS54)/'Balance Sheet Annual'!CS54</f>
        <v>0.21736526946107784</v>
      </c>
      <c r="V54" s="21">
        <f>('Balance Sheet Annual'!BH54/'Balance Sheet Annual'!CS54)</f>
        <v>5.3033064306170268E-2</v>
      </c>
      <c r="W54" s="21">
        <f>('Balance Sheet Annual'!BS54/'Balance Sheet Annual'!CS54)</f>
        <v>0.16433220515490757</v>
      </c>
      <c r="X54" s="22">
        <f>'Balance Sheet Annual'!AH54/'Balance Sheet Annual'!BB54</f>
        <v>0.32608849557522124</v>
      </c>
      <c r="Y54" s="22">
        <f>'Balance Sheet Annual'!CS54/('Balance Sheet Annual'!BB54-'Balance Sheet Annual'!AQ54-'Balance Sheet Annual'!AR54-'Balance Sheet Annual'!AS54)</f>
        <v>1.2712229025318551</v>
      </c>
      <c r="Z54" s="22">
        <f>'Balance Sheet Annual'!BA54/'Balance Sheet Annual'!BB54</f>
        <v>0.67391150442477876</v>
      </c>
      <c r="AA54" s="22">
        <f>'Balance Sheet Annual'!AR54/'Balance Sheet Annual'!BB54</f>
        <v>0.35269026548672566</v>
      </c>
      <c r="AB54" s="23">
        <f>'Balance Sheet Annual'!CS54/'Balance Sheet Annual'!CT54</f>
        <v>0.67982300884955749</v>
      </c>
      <c r="AC54" s="24">
        <f>'Income Statement Annual'!V54/'Income Statement Annual'!N54</f>
        <v>0.18616374065704849</v>
      </c>
      <c r="AD54" s="22">
        <f>('Income Statement Annual'!AF54-'Income Statement Annual'!AC54)/'Income Statement Annual'!N54</f>
        <v>3.9283851903354775E-2</v>
      </c>
      <c r="AE54" s="22">
        <f>'Income Statement Annual'!AF54/'Income Statement Annual'!N54</f>
        <v>3.9283851903354775E-2</v>
      </c>
      <c r="AF54" s="22">
        <f>'Income Statement Annual'!BS54/'Income Statement Annual'!N54</f>
        <v>-4.2296772698302331E-3</v>
      </c>
      <c r="AG54" s="22">
        <f>('Income Statement Annual'!AF54-'Income Statement Annual'!AC54)/('Income Statement Annual'!AH54*-1)</f>
        <v>5.1755725190839694</v>
      </c>
      <c r="AH54" s="23">
        <f>'Income Statement Annual'!AF54/('Income Statement Annual'!AH54*-1)</f>
        <v>5.1755725190839694</v>
      </c>
      <c r="AI54" s="24">
        <f>'Cash Flow Statement Annual'!BG54/'Cash Flow Statement Annual'!AB54</f>
        <v>-13.665832290362953</v>
      </c>
      <c r="AJ54" s="22">
        <f>'Cash Flow Statement Annual'!AB54/'Balance Sheet Annual'!BR54</f>
        <v>-8.6593692424406635E-2</v>
      </c>
      <c r="AK54" s="22">
        <f>('Cash Flow Statement Annual'!AB54+'Cash Flow Statement Annual'!AV54)/('Balance Sheet Annual'!BH54+'Balance Sheet Annual'!BS54)</f>
        <v>-0.11426518145885735</v>
      </c>
      <c r="AL54" s="23">
        <f>('Cash Flow Statement Annual'!AB54/('Balance Sheet Annual'!BH54+'Balance Sheet Annual'!BS54))</f>
        <v>-9.5700083842376327E-2</v>
      </c>
      <c r="AM54" s="24">
        <f>'Income Statement Annual'!BS54/'Balance Sheet Annual'!CS54</f>
        <v>-1.900546732621713E-3</v>
      </c>
      <c r="AN54" s="22">
        <f>'Income Statement Annual'!N54/'Balance Sheet Annual'!CS54</f>
        <v>0.44933611038791982</v>
      </c>
      <c r="AO54" s="22">
        <f>'Income Statement Annual'!N54/'Balance Sheet Annual'!BB54</f>
        <v>0.30546902654867258</v>
      </c>
      <c r="AP54" s="22">
        <f>'Income Statement Annual'!N54/('Balance Sheet Annual'!AH54-'Balance Sheet Annual'!BR54)</f>
        <v>1.8765901924540611</v>
      </c>
      <c r="AQ54" s="22">
        <f>'Income Statement Annual'!BS54/'Balance Sheet Annual'!BB54</f>
        <v>-1.2920353982300884E-3</v>
      </c>
      <c r="AR54" s="22">
        <f>'Cash Flow Statement Annual'!AB54/'Income Statement Annual'!N54</f>
        <v>-4.6294686830059682E-2</v>
      </c>
      <c r="AS54" s="22">
        <f>'Cash Flow Statement Annual'!BG54/'Income Statement Annual'!N54</f>
        <v>0.63265542615447012</v>
      </c>
      <c r="AT54" s="22">
        <f>'Cash Flow Statement Annual'!AB54/'Balance Sheet Annual'!BB54</f>
        <v>-1.4141592920353982E-2</v>
      </c>
      <c r="AU54" s="22">
        <f>('Cash Flow Statement Annual'!AB54+'Cash Flow Statement Annual'!AU54)/'Balance Sheet Annual'!BR54</f>
        <v>-0.5341931288609516</v>
      </c>
      <c r="AV54" s="22">
        <f>('Cash Flow Statement Annual'!AB54+'Cash Flow Statement Annual'!AU54)/('Balance Sheet Annual'!BH54+'Balance Sheet Annual'!BS54)</f>
        <v>-0.5903701042040963</v>
      </c>
      <c r="AW54" s="22">
        <f>'Cash Flow Statement Annual'!AB54/'Balance Sheet Annual'!BS54</f>
        <v>-0.12658428390367554</v>
      </c>
      <c r="AX54" s="22">
        <f>('Cash Flow Statement Annual'!AB54+'Cash Flow Statement Annual'!AU54)/'Balance Sheet Annual'!BS54</f>
        <v>-0.780893536121673</v>
      </c>
      <c r="AY54" s="22">
        <f>('Balance Sheet Annual'!BH54+'Balance Sheet Annual'!BS54)/('Income Statement Annual'!AF54-'Income Statement Annual'!AC54)</f>
        <v>12.314159292035399</v>
      </c>
      <c r="AZ54" s="22">
        <f>(('Balance Sheet Annual'!BH54+'Balance Sheet Annual'!BS54)-'Balance Sheet Annual'!N54)/('Income Statement Annual'!AF54-'Income Statement Annual'!AC54)</f>
        <v>1.9454277286135693</v>
      </c>
      <c r="BA54" s="22">
        <f>('Cash Flow Statement Annual'!AB54+'Cash Flow Statement Annual'!AU54)/'Income Statement Annual'!BS54</f>
        <v>67.520547945205479</v>
      </c>
      <c r="BB54" s="22">
        <f>'Income Statement Annual'!AF54/('Balance Sheet Annual'!BH54+'Balance Sheet Annual'!BS54)</f>
        <v>8.1207330219187926E-2</v>
      </c>
      <c r="BC54" s="23">
        <f>'Income Statement Annual'!AF54/('Balance Sheet Annual'!BB54-'Balance Sheet Annual'!BR54)</f>
        <v>1.434222494870222E-2</v>
      </c>
    </row>
    <row r="55" spans="1:55" x14ac:dyDescent="0.2">
      <c r="A55" s="45" t="s">
        <v>200</v>
      </c>
      <c r="B55" s="45" t="s">
        <v>201</v>
      </c>
      <c r="C55" s="45" t="str">
        <f>VLOOKUP(A55,'[1]S&amp;P 500 Wikipedia'!A:D,3,FALSE)</f>
        <v>Health Care</v>
      </c>
      <c r="D55" s="45">
        <v>71079</v>
      </c>
      <c r="E55" s="45" t="s">
        <v>16</v>
      </c>
      <c r="F55" s="45">
        <v>2018</v>
      </c>
      <c r="G55" s="45" t="s">
        <v>17</v>
      </c>
      <c r="H55" s="46">
        <v>43465</v>
      </c>
      <c r="I55" s="46">
        <v>43502</v>
      </c>
      <c r="J55" s="46">
        <v>43502</v>
      </c>
      <c r="K55" s="45">
        <v>199700000</v>
      </c>
      <c r="L55" s="45">
        <v>200300000</v>
      </c>
      <c r="M55" s="45" t="s">
        <v>1638</v>
      </c>
      <c r="N55" s="20">
        <f>'Balance Sheet Annual'!AH55/'Balance Sheet Annual'!BR55</f>
        <v>2.3375393385190901</v>
      </c>
      <c r="O55" s="21">
        <f>('Balance Sheet Annual'!AH55-'Balance Sheet Annual'!U55)/'Balance Sheet Annual'!BR55</f>
        <v>2.0695326880826554</v>
      </c>
      <c r="P55" s="21">
        <f>'Balance Sheet Annual'!N55/'Balance Sheet Annual'!BR55</f>
        <v>1.0952437503711181</v>
      </c>
      <c r="Q55" s="21">
        <f>'Balance Sheet Annual'!CH55/'Balance Sheet Annual'!CS55</f>
        <v>0.87747358728697189</v>
      </c>
      <c r="R55" s="21">
        <f>('Balance Sheet Annual'!BH55+'Balance Sheet Annual'!BS55)/'Balance Sheet Annual'!BB55</f>
        <v>0.25105908018568784</v>
      </c>
      <c r="S55" s="21">
        <f>('Balance Sheet Annual'!BH55/'Balance Sheet Annual'!BB55)</f>
        <v>1.3529168040722796E-4</v>
      </c>
      <c r="T55" s="21">
        <f>'Balance Sheet Annual'!BS55/'Balance Sheet Annual'!BB55</f>
        <v>0.25092378850528058</v>
      </c>
      <c r="U55" s="21">
        <f>('Balance Sheet Annual'!BH55+'Balance Sheet Annual'!BS55)/'Balance Sheet Annual'!CS55</f>
        <v>0.47135679189719082</v>
      </c>
      <c r="V55" s="21">
        <f>('Balance Sheet Annual'!BH55/'Balance Sheet Annual'!CS55)</f>
        <v>2.5400655654424079E-4</v>
      </c>
      <c r="W55" s="21">
        <f>('Balance Sheet Annual'!BS55/'Balance Sheet Annual'!CS55)</f>
        <v>0.47110278534064659</v>
      </c>
      <c r="X55" s="22">
        <f>'Balance Sheet Annual'!AH55/'Balance Sheet Annual'!BB55</f>
        <v>0.33287249604694619</v>
      </c>
      <c r="Y55" s="22">
        <f>'Balance Sheet Annual'!CS55/('Balance Sheet Annual'!BB55-'Balance Sheet Annual'!AQ55-'Balance Sheet Annual'!AR55-'Balance Sheet Annual'!AS55)</f>
        <v>0.83207952181235756</v>
      </c>
      <c r="Z55" s="22">
        <f>'Balance Sheet Annual'!BA55/'Balance Sheet Annual'!BB55</f>
        <v>0.66712750395305376</v>
      </c>
      <c r="AA55" s="22">
        <f>'Balance Sheet Annual'!AR55/'Balance Sheet Annual'!BB55</f>
        <v>0.19585584671452611</v>
      </c>
      <c r="AB55" s="23">
        <f>'Balance Sheet Annual'!CS55/'Balance Sheet Annual'!CT55</f>
        <v>0.53263066216821831</v>
      </c>
      <c r="AC55" s="24">
        <f>'Income Statement Annual'!V55/'Income Statement Annual'!N55</f>
        <v>0.86719787516600266</v>
      </c>
      <c r="AD55" s="22">
        <f>('Income Statement Annual'!AF55-'Income Statement Annual'!AC55)/'Income Statement Annual'!N55</f>
        <v>0.51674691825744057</v>
      </c>
      <c r="AE55" s="22">
        <f>'Income Statement Annual'!AF55/'Income Statement Annual'!N55</f>
        <v>0.45037029794930705</v>
      </c>
      <c r="AF55" s="22">
        <f>'Income Statement Annual'!BS55/'Income Statement Annual'!N55</f>
        <v>0.2068698620650323</v>
      </c>
      <c r="AG55" s="22" t="e">
        <f>('Income Statement Annual'!AF55-'Income Statement Annual'!AC55)/('Income Statement Annual'!AH55*-1)</f>
        <v>#DIV/0!</v>
      </c>
      <c r="AH55" s="23" t="e">
        <f>'Income Statement Annual'!AF55/('Income Statement Annual'!AH55*-1)</f>
        <v>#DIV/0!</v>
      </c>
      <c r="AI55" s="24">
        <f>'Cash Flow Statement Annual'!BG55/'Cash Flow Statement Annual'!AB55</f>
        <v>-0.5229619863766205</v>
      </c>
      <c r="AJ55" s="22">
        <f>'Cash Flow Statement Annual'!AB55/'Balance Sheet Annual'!BR55</f>
        <v>1.351166795320943</v>
      </c>
      <c r="AK55" s="22">
        <f>('Cash Flow Statement Annual'!AB55+'Cash Flow Statement Annual'!AV55)/('Balance Sheet Annual'!BH55+'Balance Sheet Annual'!BS55)</f>
        <v>0.76639385672425986</v>
      </c>
      <c r="AL55" s="23">
        <f>('Cash Flow Statement Annual'!AB55/('Balance Sheet Annual'!BH55+'Balance Sheet Annual'!BS55))</f>
        <v>0.76639385672425986</v>
      </c>
      <c r="AM55" s="24">
        <f>'Income Statement Annual'!BS55/'Balance Sheet Annual'!CS55</f>
        <v>0.20154626491296307</v>
      </c>
      <c r="AN55" s="22">
        <f>'Income Statement Annual'!N55/'Balance Sheet Annual'!CS55</f>
        <v>0.97426596074011163</v>
      </c>
      <c r="AO55" s="22">
        <f>'Income Statement Annual'!N55/'Balance Sheet Annual'!BB55</f>
        <v>0.51892392379696106</v>
      </c>
      <c r="AP55" s="22">
        <f>'Income Statement Annual'!N55/('Balance Sheet Annual'!AH55-'Balance Sheet Annual'!BR55)</f>
        <v>2.7244456282879401</v>
      </c>
      <c r="AQ55" s="22">
        <f>'Income Statement Annual'!BS55/'Balance Sheet Annual'!BB55</f>
        <v>0.10734972053812265</v>
      </c>
      <c r="AR55" s="22">
        <f>'Cash Flow Statement Annual'!AB55/'Income Statement Annual'!N55</f>
        <v>0.37078679148436927</v>
      </c>
      <c r="AS55" s="22">
        <f>'Cash Flow Statement Annual'!BG55/'Income Statement Annual'!N55</f>
        <v>-0.19390739699687956</v>
      </c>
      <c r="AT55" s="22">
        <f>'Cash Flow Statement Annual'!AB55/'Balance Sheet Annual'!BB55</f>
        <v>0.19241013672915452</v>
      </c>
      <c r="AU55" s="22">
        <f>('Cash Flow Statement Annual'!AB55+'Cash Flow Statement Annual'!AU55)/'Balance Sheet Annual'!BR55</f>
        <v>0.47143875066801261</v>
      </c>
      <c r="AV55" s="22">
        <f>('Cash Flow Statement Annual'!AB55+'Cash Flow Statement Annual'!AU55)/('Balance Sheet Annual'!BH55+'Balance Sheet Annual'!BS55)</f>
        <v>0.26740426391835909</v>
      </c>
      <c r="AW55" s="22">
        <f>'Cash Flow Statement Annual'!AB55/'Balance Sheet Annual'!BS55</f>
        <v>0.7668070766638585</v>
      </c>
      <c r="AX55" s="22">
        <f>('Cash Flow Statement Annual'!AB55+'Cash Flow Statement Annual'!AU55)/'Balance Sheet Annual'!BS55</f>
        <v>0.26754844144903117</v>
      </c>
      <c r="AY55" s="22">
        <f>('Balance Sheet Annual'!BH55+'Balance Sheet Annual'!BS55)/('Income Statement Annual'!AF55-'Income Statement Annual'!AC55)</f>
        <v>0.93625541978715021</v>
      </c>
      <c r="AZ55" s="22">
        <f>(('Balance Sheet Annual'!BH55+'Balance Sheet Annual'!BS55)-'Balance Sheet Annual'!N55)/('Income Statement Annual'!AF55-'Income Statement Annual'!AC55)</f>
        <v>0.35462357114702403</v>
      </c>
      <c r="BA55" s="22">
        <f>('Cash Flow Statement Annual'!AB55+'Cash Flow Statement Annual'!AU55)/'Income Statement Annual'!BS55</f>
        <v>0.625379071324485</v>
      </c>
      <c r="BB55" s="22">
        <f>'Income Statement Annual'!AF55/('Balance Sheet Annual'!BH55+'Balance Sheet Annual'!BS55)</f>
        <v>0.93088814792361319</v>
      </c>
      <c r="BC55" s="23">
        <f>'Income Statement Annual'!AF55/('Balance Sheet Annual'!BB55-'Balance Sheet Annual'!BR55)</f>
        <v>0.27251483898956835</v>
      </c>
    </row>
    <row r="56" spans="1:55" x14ac:dyDescent="0.2">
      <c r="A56" s="45" t="s">
        <v>197</v>
      </c>
      <c r="B56" s="45" t="s">
        <v>198</v>
      </c>
      <c r="C56" s="45" t="str">
        <f>VLOOKUP(A56,'[1]S&amp;P 500 Wikipedia'!A:D,3,FALSE)</f>
        <v>Health Care</v>
      </c>
      <c r="D56" s="45">
        <v>130356</v>
      </c>
      <c r="E56" s="45" t="s">
        <v>16</v>
      </c>
      <c r="F56" s="45">
        <v>2018</v>
      </c>
      <c r="G56" s="45" t="s">
        <v>17</v>
      </c>
      <c r="H56" s="46">
        <v>43465</v>
      </c>
      <c r="I56" s="46">
        <v>43556</v>
      </c>
      <c r="J56" s="46">
        <v>43556</v>
      </c>
      <c r="K56" s="45">
        <v>29880000</v>
      </c>
      <c r="L56" s="45">
        <v>30230000</v>
      </c>
      <c r="M56" s="45" t="s">
        <v>1639</v>
      </c>
      <c r="N56" s="20">
        <f>'Balance Sheet Annual'!AH56/'Balance Sheet Annual'!BR56</f>
        <v>3.9320961376259209</v>
      </c>
      <c r="O56" s="21">
        <f>('Balance Sheet Annual'!AH56-'Balance Sheet Annual'!U56)/'Balance Sheet Annual'!BR56</f>
        <v>2.7488681031876125</v>
      </c>
      <c r="P56" s="21">
        <f>'Balance Sheet Annual'!N56/'Balance Sheet Annual'!BR56</f>
        <v>1.5018579817623374</v>
      </c>
      <c r="Q56" s="21">
        <f>'Balance Sheet Annual'!CH56/'Balance Sheet Annual'!CS56</f>
        <v>0.45824144697551406</v>
      </c>
      <c r="R56" s="21">
        <f>('Balance Sheet Annual'!BH56+'Balance Sheet Annual'!BS56)/'Balance Sheet Annual'!BB56</f>
        <v>0.10170366944909118</v>
      </c>
      <c r="S56" s="21">
        <f>('Balance Sheet Annual'!BH56/'Balance Sheet Annual'!BB56)</f>
        <v>0</v>
      </c>
      <c r="T56" s="21">
        <f>'Balance Sheet Annual'!BS56/'Balance Sheet Annual'!BB56</f>
        <v>0.10170366944909118</v>
      </c>
      <c r="U56" s="21">
        <f>('Balance Sheet Annual'!BH56+'Balance Sheet Annual'!BS56)/'Balance Sheet Annual'!CS56</f>
        <v>0.14830850610016211</v>
      </c>
      <c r="V56" s="21">
        <f>('Balance Sheet Annual'!BH56/'Balance Sheet Annual'!CS56)</f>
        <v>0</v>
      </c>
      <c r="W56" s="21">
        <f>('Balance Sheet Annual'!BS56/'Balance Sheet Annual'!CS56)</f>
        <v>0.14830850610016211</v>
      </c>
      <c r="X56" s="22">
        <f>'Balance Sheet Annual'!AH56/'Balance Sheet Annual'!BB56</f>
        <v>0.46258915256966282</v>
      </c>
      <c r="Y56" s="22">
        <f>'Balance Sheet Annual'!CS56/('Balance Sheet Annual'!BB56-'Balance Sheet Annual'!AQ56-'Balance Sheet Annual'!AR56-'Balance Sheet Annual'!AS56)</f>
        <v>0.81558270221524531</v>
      </c>
      <c r="Z56" s="22">
        <f>'Balance Sheet Annual'!BA56/'Balance Sheet Annual'!BB56</f>
        <v>0.53741084743033718</v>
      </c>
      <c r="AA56" s="22">
        <f>'Balance Sheet Annual'!AR56/'Balance Sheet Annual'!BB56</f>
        <v>0.11843378862497929</v>
      </c>
      <c r="AB56" s="23">
        <f>'Balance Sheet Annual'!CS56/'Balance Sheet Annual'!CT56</f>
        <v>0.68575749377722317</v>
      </c>
      <c r="AC56" s="24">
        <f>'Income Statement Annual'!V56/'Income Statement Annual'!N56</f>
        <v>0.54968282339260233</v>
      </c>
      <c r="AD56" s="22">
        <f>('Income Statement Annual'!AF56-'Income Statement Annual'!AC56)/'Income Statement Annual'!N56</f>
        <v>5.9327279132542925E-2</v>
      </c>
      <c r="AE56" s="22">
        <f>'Income Statement Annual'!AF56/'Income Statement Annual'!N56</f>
        <v>5.9327279132542925E-2</v>
      </c>
      <c r="AF56" s="22">
        <f>'Income Statement Annual'!BS56/'Income Statement Annual'!N56</f>
        <v>5.6592750606091327E-2</v>
      </c>
      <c r="AG56" s="22">
        <f>('Income Statement Annual'!AF56-'Income Statement Annual'!AC56)/('Income Statement Annual'!AH56*-1)</f>
        <v>5.8481336132152961</v>
      </c>
      <c r="AH56" s="23">
        <f>'Income Statement Annual'!AF56/('Income Statement Annual'!AH56*-1)</f>
        <v>5.8481336132152961</v>
      </c>
      <c r="AI56" s="24">
        <f>'Cash Flow Statement Annual'!BG56/'Cash Flow Statement Annual'!AB56</f>
        <v>3.2824758146026856E-3</v>
      </c>
      <c r="AJ56" s="22">
        <f>'Cash Flow Statement Annual'!AB56/'Balance Sheet Annual'!BR56</f>
        <v>0.20665571239874597</v>
      </c>
      <c r="AK56" s="22">
        <f>('Cash Flow Statement Annual'!AB56+'Cash Flow Statement Annual'!AV56)/('Balance Sheet Annual'!BH56+'Balance Sheet Annual'!BS56)</f>
        <v>0.23904634579054307</v>
      </c>
      <c r="AL56" s="23">
        <f>('Cash Flow Statement Annual'!AB56/('Balance Sheet Annual'!BH56+'Balance Sheet Annual'!BS56))</f>
        <v>0.23904634579054307</v>
      </c>
      <c r="AM56" s="24">
        <f>'Income Statement Annual'!BS56/'Balance Sheet Annual'!CS56</f>
        <v>4.1719648494155791E-2</v>
      </c>
      <c r="AN56" s="22">
        <f>'Income Statement Annual'!N56/'Balance Sheet Annual'!CS56</f>
        <v>0.73719068338878935</v>
      </c>
      <c r="AO56" s="22">
        <f>'Income Statement Annual'!N56/'Balance Sheet Annual'!BB56</f>
        <v>0.50553403547661457</v>
      </c>
      <c r="AP56" s="22">
        <f>'Income Statement Annual'!N56/('Balance Sheet Annual'!AH56-'Balance Sheet Annual'!BR56)</f>
        <v>1.4655508011449483</v>
      </c>
      <c r="AQ56" s="22">
        <f>'Income Statement Annual'!BS56/'Balance Sheet Annual'!BB56</f>
        <v>2.8609561592618977E-2</v>
      </c>
      <c r="AR56" s="22">
        <f>'Cash Flow Statement Annual'!AB56/'Income Statement Annual'!N56</f>
        <v>4.809150092609181E-2</v>
      </c>
      <c r="AS56" s="22">
        <f>'Cash Flow Statement Annual'!BG56/'Income Statement Annual'!N56</f>
        <v>1.5785918867783903E-4</v>
      </c>
      <c r="AT56" s="22">
        <f>'Cash Flow Statement Annual'!AB56/'Balance Sheet Annual'!BB56</f>
        <v>2.4311890535294541E-2</v>
      </c>
      <c r="AU56" s="22">
        <f>('Cash Flow Statement Annual'!AB56+'Cash Flow Statement Annual'!AU56)/'Balance Sheet Annual'!BR56</f>
        <v>-0.14260507344399001</v>
      </c>
      <c r="AV56" s="22">
        <f>('Cash Flow Statement Annual'!AB56+'Cash Flow Statement Annual'!AU56)/('Balance Sheet Annual'!BH56+'Balance Sheet Annual'!BS56)</f>
        <v>-0.164956590370955</v>
      </c>
      <c r="AW56" s="22">
        <f>'Cash Flow Statement Annual'!AB56/'Balance Sheet Annual'!BS56</f>
        <v>0.23904634579054307</v>
      </c>
      <c r="AX56" s="22">
        <f>('Cash Flow Statement Annual'!AB56+'Cash Flow Statement Annual'!AU56)/'Balance Sheet Annual'!BS56</f>
        <v>-0.164956590370955</v>
      </c>
      <c r="AY56" s="22">
        <f>('Balance Sheet Annual'!BH56+'Balance Sheet Annual'!BS56)/('Income Statement Annual'!AF56-'Income Statement Annual'!AC56)</f>
        <v>3.3910312431723835</v>
      </c>
      <c r="AZ56" s="22">
        <f>(('Balance Sheet Annual'!BH56+'Balance Sheet Annual'!BS56)-'Balance Sheet Annual'!N56)/('Income Statement Annual'!AF56-'Income Statement Annual'!AC56)</f>
        <v>-2.5000546209307406</v>
      </c>
      <c r="BA56" s="22">
        <f>('Cash Flow Statement Annual'!AB56+'Cash Flow Statement Annual'!AU56)/'Income Statement Annual'!BS56</f>
        <v>-0.5864015247568487</v>
      </c>
      <c r="BB56" s="22">
        <f>'Income Statement Annual'!AF56/('Balance Sheet Annual'!BH56+'Balance Sheet Annual'!BS56)</f>
        <v>0.29489554306331844</v>
      </c>
      <c r="BC56" s="23">
        <f>'Income Statement Annual'!AF56/('Balance Sheet Annual'!BB56-'Balance Sheet Annual'!BR56)</f>
        <v>3.3990784857290478E-2</v>
      </c>
    </row>
    <row r="57" spans="1:55" x14ac:dyDescent="0.2">
      <c r="A57" s="45" t="s">
        <v>209</v>
      </c>
      <c r="B57" s="45" t="s">
        <v>210</v>
      </c>
      <c r="C57" s="45" t="str">
        <f>VLOOKUP(A57,'[1]S&amp;P 500 Wikipedia'!A:D,3,FALSE)</f>
        <v>Consumer Discretionary</v>
      </c>
      <c r="D57" s="45">
        <v>261036</v>
      </c>
      <c r="E57" s="45" t="s">
        <v>16</v>
      </c>
      <c r="F57" s="45">
        <v>2018</v>
      </c>
      <c r="G57" s="45" t="s">
        <v>17</v>
      </c>
      <c r="H57" s="46">
        <v>43465</v>
      </c>
      <c r="I57" s="46">
        <v>43523</v>
      </c>
      <c r="J57" s="46">
        <v>43523</v>
      </c>
      <c r="K57" s="45">
        <v>46112000</v>
      </c>
      <c r="L57" s="45">
        <v>46562000</v>
      </c>
      <c r="M57" s="45" t="s">
        <v>1640</v>
      </c>
      <c r="N57" s="20">
        <f>'Balance Sheet Annual'!AH57/'Balance Sheet Annual'!BR57</f>
        <v>2.5829462403955783</v>
      </c>
      <c r="O57" s="21">
        <f>('Balance Sheet Annual'!AH57-'Balance Sheet Annual'!U57)/'Balance Sheet Annual'!BR57</f>
        <v>2.5829462403955783</v>
      </c>
      <c r="P57" s="21">
        <f>'Balance Sheet Annual'!N57/'Balance Sheet Annual'!BR57</f>
        <v>2.1159966585359995</v>
      </c>
      <c r="Q57" s="21">
        <f>'Balance Sheet Annual'!CH57/'Balance Sheet Annual'!CS57</f>
        <v>1.2602052750662087</v>
      </c>
      <c r="R57" s="21">
        <f>('Balance Sheet Annual'!BH57+'Balance Sheet Annual'!BS57)/'Balance Sheet Annual'!BB57</f>
        <v>0.39540658551994062</v>
      </c>
      <c r="S57" s="21">
        <f>('Balance Sheet Annual'!BH57/'Balance Sheet Annual'!BB57)</f>
        <v>0</v>
      </c>
      <c r="T57" s="21">
        <f>'Balance Sheet Annual'!BS57/'Balance Sheet Annual'!BB57</f>
        <v>0.39540658551994062</v>
      </c>
      <c r="U57" s="21">
        <f>('Balance Sheet Annual'!BH57+'Balance Sheet Annual'!BS57)/'Balance Sheet Annual'!CS57</f>
        <v>0.89370005038808775</v>
      </c>
      <c r="V57" s="21">
        <f>('Balance Sheet Annual'!BH57/'Balance Sheet Annual'!CS57)</f>
        <v>0</v>
      </c>
      <c r="W57" s="21">
        <f>('Balance Sheet Annual'!BS57/'Balance Sheet Annual'!CS57)</f>
        <v>0.89370005038808775</v>
      </c>
      <c r="X57" s="22">
        <f>'Balance Sheet Annual'!AH57/'Balance Sheet Annual'!BB57</f>
        <v>0.35498454438194288</v>
      </c>
      <c r="Y57" s="22">
        <f>'Balance Sheet Annual'!CS57/('Balance Sheet Annual'!BB57-'Balance Sheet Annual'!AQ57-'Balance Sheet Annual'!AR57-'Balance Sheet Annual'!AS57)</f>
        <v>0.54831400207111447</v>
      </c>
      <c r="Z57" s="22">
        <f>'Balance Sheet Annual'!BA57/'Balance Sheet Annual'!BB57</f>
        <v>0.64501545561805718</v>
      </c>
      <c r="AA57" s="22">
        <f>'Balance Sheet Annual'!AR57/'Balance Sheet Annual'!BB57</f>
        <v>0.10756523163506659</v>
      </c>
      <c r="AB57" s="23">
        <f>'Balance Sheet Annual'!CS57/'Balance Sheet Annual'!CT57</f>
        <v>0.4424376896344987</v>
      </c>
      <c r="AC57" s="24">
        <f>'Income Statement Annual'!V57/'Income Statement Annual'!N57</f>
        <v>0.98024324738220292</v>
      </c>
      <c r="AD57" s="22">
        <f>('Income Statement Annual'!AF57-'Income Statement Annual'!AC57)/'Income Statement Annual'!N57</f>
        <v>0.38646276398181167</v>
      </c>
      <c r="AE57" s="22">
        <f>'Income Statement Annual'!AF57/'Income Statement Annual'!N57</f>
        <v>0.35785526818610591</v>
      </c>
      <c r="AF57" s="22">
        <f>'Income Statement Annual'!BS57/'Income Statement Annual'!N57</f>
        <v>0.1845871669310237</v>
      </c>
      <c r="AG57" s="22">
        <f>('Income Statement Annual'!AF57-'Income Statement Annual'!AC57)/('Income Statement Annual'!AH57*-1)</f>
        <v>50.637163935442544</v>
      </c>
      <c r="AH57" s="23">
        <f>'Income Statement Annual'!AF57/('Income Statement Annual'!AH57*-1)</f>
        <v>46.888801636667978</v>
      </c>
      <c r="AI57" s="24">
        <f>'Cash Flow Statement Annual'!BG57/'Cash Flow Statement Annual'!AB57</f>
        <v>-1.6873100079021267E-2</v>
      </c>
      <c r="AJ57" s="22">
        <f>'Cash Flow Statement Annual'!AB57/'Balance Sheet Annual'!BR57</f>
        <v>1.3328221648158249</v>
      </c>
      <c r="AK57" s="22">
        <f>('Cash Flow Statement Annual'!AB57+'Cash Flow Statement Annual'!AV57)/('Balance Sheet Annual'!BH57+'Balance Sheet Annual'!BS57)</f>
        <v>0.46325742177473916</v>
      </c>
      <c r="AL57" s="23">
        <f>('Cash Flow Statement Annual'!AB57/('Balance Sheet Annual'!BH57+'Balance Sheet Annual'!BS57))</f>
        <v>0.46325742177473916</v>
      </c>
      <c r="AM57" s="24">
        <f>'Income Statement Annual'!BS57/'Balance Sheet Annual'!CS57</f>
        <v>0.20787217517222442</v>
      </c>
      <c r="AN57" s="22">
        <f>'Income Statement Annual'!N57/'Balance Sheet Annual'!CS57</f>
        <v>1.126146408920734</v>
      </c>
      <c r="AO57" s="22">
        <f>'Income Statement Annual'!N57/'Balance Sheet Annual'!BB57</f>
        <v>0.49824961535307699</v>
      </c>
      <c r="AP57" s="22">
        <f>'Income Statement Annual'!N57/('Balance Sheet Annual'!AH57-'Balance Sheet Annual'!BR57)</f>
        <v>2.2902702342468406</v>
      </c>
      <c r="AQ57" s="22">
        <f>'Income Statement Annual'!BS57/'Balance Sheet Annual'!BB57</f>
        <v>9.1970484922496779E-2</v>
      </c>
      <c r="AR57" s="22">
        <f>'Cash Flow Statement Annual'!AB57/'Income Statement Annual'!N57</f>
        <v>0.3676370833340562</v>
      </c>
      <c r="AS57" s="22">
        <f>'Cash Flow Statement Annual'!BG57/'Income Statement Annual'!N57</f>
        <v>-6.2031772998550122E-3</v>
      </c>
      <c r="AT57" s="22">
        <f>'Cash Flow Statement Annual'!AB57/'Balance Sheet Annual'!BB57</f>
        <v>0.18317503536072061</v>
      </c>
      <c r="AU57" s="22">
        <f>('Cash Flow Statement Annual'!AB57+'Cash Flow Statement Annual'!AU57)/'Balance Sheet Annual'!BR57</f>
        <v>0.13150896488946981</v>
      </c>
      <c r="AV57" s="22">
        <f>('Cash Flow Statement Annual'!AB57+'Cash Flow Statement Annual'!AU57)/('Balance Sheet Annual'!BH57+'Balance Sheet Annual'!BS57)</f>
        <v>4.5709401916630803E-2</v>
      </c>
      <c r="AW57" s="22">
        <f>'Cash Flow Statement Annual'!AB57/'Balance Sheet Annual'!BS57</f>
        <v>0.46325742177473916</v>
      </c>
      <c r="AX57" s="22">
        <f>('Cash Flow Statement Annual'!AB57+'Cash Flow Statement Annual'!AU57)/'Balance Sheet Annual'!BS57</f>
        <v>4.5709401916630803E-2</v>
      </c>
      <c r="AY57" s="22">
        <f>('Balance Sheet Annual'!BH57+'Balance Sheet Annual'!BS57)/('Income Statement Annual'!AF57-'Income Statement Annual'!AC57)</f>
        <v>2.0534742936104275</v>
      </c>
      <c r="AZ57" s="22">
        <f>(('Balance Sheet Annual'!BH57+'Balance Sheet Annual'!BS57)-'Balance Sheet Annual'!N57)/('Income Statement Annual'!AF57-'Income Statement Annual'!AC57)</f>
        <v>0.54320487858428657</v>
      </c>
      <c r="BA57" s="22">
        <f>('Cash Flow Statement Annual'!AB57+'Cash Flow Statement Annual'!AU57)/'Income Statement Annual'!BS57</f>
        <v>0.19651737786578319</v>
      </c>
      <c r="BB57" s="22">
        <f>'Income Statement Annual'!AF57/('Balance Sheet Annual'!BH57+'Balance Sheet Annual'!BS57)</f>
        <v>0.45093141150226901</v>
      </c>
      <c r="BC57" s="23">
        <f>'Income Statement Annual'!AF57/('Balance Sheet Annual'!BB57-'Balance Sheet Annual'!BR57)</f>
        <v>0.20671026053145766</v>
      </c>
    </row>
    <row r="58" spans="1:55" x14ac:dyDescent="0.2">
      <c r="A58" s="45" t="s">
        <v>203</v>
      </c>
      <c r="B58" s="45" t="s">
        <v>204</v>
      </c>
      <c r="C58" s="45" t="str">
        <f>VLOOKUP(A58,'[1]S&amp;P 500 Wikipedia'!A:D,3,FALSE)</f>
        <v>Financials</v>
      </c>
      <c r="D58" s="45">
        <v>914</v>
      </c>
      <c r="E58" s="45" t="s">
        <v>16</v>
      </c>
      <c r="F58" s="45">
        <v>2018</v>
      </c>
      <c r="G58" s="45" t="s">
        <v>17</v>
      </c>
      <c r="H58" s="46">
        <v>43524</v>
      </c>
      <c r="I58" s="46">
        <v>43524</v>
      </c>
      <c r="J58" s="46">
        <v>43685</v>
      </c>
      <c r="K58" s="45">
        <v>158831980</v>
      </c>
      <c r="L58" s="45">
        <v>161335813</v>
      </c>
      <c r="M58" s="45" t="s">
        <v>1909</v>
      </c>
      <c r="N58" s="20">
        <f>'Balance Sheet Annual'!AH58/'Balance Sheet Annual'!BR58</f>
        <v>1.158030647528232</v>
      </c>
      <c r="O58" s="21">
        <f>('Balance Sheet Annual'!AH58-'Balance Sheet Annual'!U58)/'Balance Sheet Annual'!BR58</f>
        <v>1.158030647528232</v>
      </c>
      <c r="P58" s="21">
        <f>'Balance Sheet Annual'!N58/'Balance Sheet Annual'!BR58</f>
        <v>4.4327436025016848E-2</v>
      </c>
      <c r="Q58" s="21">
        <f>'Balance Sheet Annual'!CH58/'Balance Sheet Annual'!CS58</f>
        <v>5.8262149764443345</v>
      </c>
      <c r="R58" s="21">
        <f>('Balance Sheet Annual'!BH58+'Balance Sheet Annual'!BS58)/'Balance Sheet Annual'!BB58</f>
        <v>2.276597000558479E-2</v>
      </c>
      <c r="S58" s="21">
        <f>('Balance Sheet Annual'!BH58/'Balance Sheet Annual'!BB58)</f>
        <v>0</v>
      </c>
      <c r="T58" s="21">
        <f>'Balance Sheet Annual'!BS58/'Balance Sheet Annual'!BB58</f>
        <v>2.276597000558479E-2</v>
      </c>
      <c r="U58" s="21">
        <f>('Balance Sheet Annual'!BH58+'Balance Sheet Annual'!BS58)/'Balance Sheet Annual'!CS58</f>
        <v>0.1554054054054054</v>
      </c>
      <c r="V58" s="21">
        <f>('Balance Sheet Annual'!BH58/'Balance Sheet Annual'!CS58)</f>
        <v>0</v>
      </c>
      <c r="W58" s="21">
        <f>('Balance Sheet Annual'!BS58/'Balance Sheet Annual'!CS58)</f>
        <v>0.1554054054054054</v>
      </c>
      <c r="X58" s="22">
        <f>'Balance Sheet Annual'!AH58/'Balance Sheet Annual'!BB58</f>
        <v>0.83483093520280061</v>
      </c>
      <c r="Y58" s="22">
        <f>'Balance Sheet Annual'!CS58/('Balance Sheet Annual'!BB58-'Balance Sheet Annual'!AQ58-'Balance Sheet Annual'!AR58-'Balance Sheet Annual'!AS58)</f>
        <v>0.17014006074924062</v>
      </c>
      <c r="Z58" s="22">
        <f>'Balance Sheet Annual'!BA58/'Balance Sheet Annual'!BB58</f>
        <v>0.16516906479719942</v>
      </c>
      <c r="AA58" s="22">
        <f>'Balance Sheet Annual'!AR58/'Balance Sheet Annual'!BB58</f>
        <v>6.0025154262830262E-2</v>
      </c>
      <c r="AB58" s="23">
        <f>'Balance Sheet Annual'!CS58/'Balance Sheet Annual'!CT58</f>
        <v>0.14649406786202387</v>
      </c>
      <c r="AC58" s="24">
        <f>'Income Statement Annual'!V58/'Income Statement Annual'!N58</f>
        <v>1</v>
      </c>
      <c r="AD58" s="22">
        <f>('Income Statement Annual'!AF58-'Income Statement Annual'!AC58)/'Income Statement Annual'!N58</f>
        <v>0.43054999599711791</v>
      </c>
      <c r="AE58" s="22">
        <f>'Income Statement Annual'!AF58/'Income Statement Annual'!N58</f>
        <v>0.4220638859979185</v>
      </c>
      <c r="AF58" s="22">
        <f>'Income Statement Annual'!BS58/'Income Statement Annual'!N58</f>
        <v>0.39788647826435031</v>
      </c>
      <c r="AG58" s="22">
        <f>('Income Statement Annual'!AF58-'Income Statement Annual'!AC58)/('Income Statement Annual'!AH58*-1)</f>
        <v>34.474358974358971</v>
      </c>
      <c r="AH58" s="23">
        <f>'Income Statement Annual'!AF58/('Income Statement Annual'!AH58*-1)</f>
        <v>33.794871794871796</v>
      </c>
      <c r="AI58" s="24">
        <f>'Cash Flow Statement Annual'!BG58/'Cash Flow Statement Annual'!AB58</f>
        <v>-0.68704284221525602</v>
      </c>
      <c r="AJ58" s="22">
        <f>'Cash Flow Statement Annual'!AB58/'Balance Sheet Annual'!BR58</f>
        <v>2.4109892739949488E-2</v>
      </c>
      <c r="AK58" s="22">
        <f>('Cash Flow Statement Annual'!AB58+'Cash Flow Statement Annual'!AV58)/('Balance Sheet Annual'!BH58+'Balance Sheet Annual'!BS58)</f>
        <v>0.43199042680494615</v>
      </c>
      <c r="AL58" s="23">
        <f>('Cash Flow Statement Annual'!AB58/('Balance Sheet Annual'!BH58+'Balance Sheet Annual'!BS58))</f>
        <v>0.76346230554447547</v>
      </c>
      <c r="AM58" s="24">
        <f>'Income Statement Annual'!BS58/'Balance Sheet Annual'!CS58</f>
        <v>0.15404165633523431</v>
      </c>
      <c r="AN58" s="22">
        <f>'Income Statement Annual'!N58/'Balance Sheet Annual'!CS58</f>
        <v>0.38714976444334243</v>
      </c>
      <c r="AO58" s="22">
        <f>'Income Statement Annual'!N58/'Balance Sheet Annual'!BB58</f>
        <v>5.6715143865129561E-2</v>
      </c>
      <c r="AP58" s="22">
        <f>'Income Statement Annual'!N58/('Balance Sheet Annual'!AH58-'Balance Sheet Annual'!BR58)</f>
        <v>0.49782790642062891</v>
      </c>
      <c r="AQ58" s="22">
        <f>'Income Statement Annual'!BS58/'Balance Sheet Annual'!BB58</f>
        <v>2.2566188856752375E-2</v>
      </c>
      <c r="AR58" s="22">
        <f>'Cash Flow Statement Annual'!AB58/'Income Statement Annual'!N58</f>
        <v>0.30646065166920183</v>
      </c>
      <c r="AS58" s="22">
        <f>'Cash Flow Statement Annual'!BG58/'Income Statement Annual'!N58</f>
        <v>-0.21055159714994795</v>
      </c>
      <c r="AT58" s="22">
        <f>'Cash Flow Statement Annual'!AB58/'Balance Sheet Annual'!BB58</f>
        <v>1.7380959948420139E-2</v>
      </c>
      <c r="AU58" s="22">
        <f>('Cash Flow Statement Annual'!AB58+'Cash Flow Statement Annual'!AU58)/'Balance Sheet Annual'!BR58</f>
        <v>2.0412790587820348E-2</v>
      </c>
      <c r="AV58" s="22">
        <f>('Cash Flow Statement Annual'!AB58+'Cash Flow Statement Annual'!AU58)/('Balance Sheet Annual'!BH58+'Balance Sheet Annual'!BS58)</f>
        <v>0.6463901076984444</v>
      </c>
      <c r="AW58" s="22">
        <f>'Cash Flow Statement Annual'!AB58/'Balance Sheet Annual'!BS58</f>
        <v>0.76346230554447547</v>
      </c>
      <c r="AX58" s="22">
        <f>('Cash Flow Statement Annual'!AB58+'Cash Flow Statement Annual'!AU58)/'Balance Sheet Annual'!BS58</f>
        <v>0.6463901076984444</v>
      </c>
      <c r="AY58" s="22">
        <f>('Balance Sheet Annual'!BH58+'Balance Sheet Annual'!BS58)/('Income Statement Annual'!AF58-'Income Statement Annual'!AC58)</f>
        <v>0.9323168464113053</v>
      </c>
      <c r="AZ58" s="22">
        <f>(('Balance Sheet Annual'!BH58+'Balance Sheet Annual'!BS58)-'Balance Sheet Annual'!N58)/('Income Statement Annual'!AF58-'Income Statement Annual'!AC58)</f>
        <v>-0.37634808478988474</v>
      </c>
      <c r="BA58" s="22">
        <f>('Cash Flow Statement Annual'!AB58+'Cash Flow Statement Annual'!AU58)/'Income Statement Annual'!BS58</f>
        <v>0.65211267605633805</v>
      </c>
      <c r="BB58" s="22">
        <f>'Income Statement Annual'!AF58/('Balance Sheet Annual'!BH58+'Balance Sheet Annual'!BS58)</f>
        <v>1.0514559234144396</v>
      </c>
      <c r="BC58" s="23">
        <f>'Income Statement Annual'!AF58/('Balance Sheet Annual'!BB58-'Balance Sheet Annual'!BR58)</f>
        <v>8.5768204594260433E-2</v>
      </c>
    </row>
    <row r="59" spans="1:55" x14ac:dyDescent="0.2">
      <c r="A59" s="45" t="s">
        <v>182</v>
      </c>
      <c r="B59" s="45" t="s">
        <v>183</v>
      </c>
      <c r="C59" s="45" t="str">
        <f>VLOOKUP(A59,'[1]S&amp;P 500 Wikipedia'!A:D,3,FALSE)</f>
        <v>Materials</v>
      </c>
      <c r="D59" s="45">
        <v>247618</v>
      </c>
      <c r="E59" s="45" t="s">
        <v>16</v>
      </c>
      <c r="F59" s="45">
        <v>2018</v>
      </c>
      <c r="G59" s="45" t="s">
        <v>17</v>
      </c>
      <c r="H59" s="46">
        <v>43465</v>
      </c>
      <c r="I59" s="46">
        <v>43518</v>
      </c>
      <c r="J59" s="46">
        <v>43518</v>
      </c>
      <c r="K59" s="45">
        <v>337766000</v>
      </c>
      <c r="L59" s="45">
        <v>347119000</v>
      </c>
      <c r="M59" s="45" t="s">
        <v>1641</v>
      </c>
      <c r="N59" s="20">
        <f>'Balance Sheet Annual'!AH59/'Balance Sheet Annual'!BR59</f>
        <v>0.91502313123934742</v>
      </c>
      <c r="O59" s="21">
        <f>('Balance Sheet Annual'!AH59-'Balance Sheet Annual'!U59)/'Balance Sheet Annual'!BR59</f>
        <v>0.54346238130021918</v>
      </c>
      <c r="P59" s="21">
        <f>'Balance Sheet Annual'!N59/'Balance Sheet Annual'!BR59</f>
        <v>0.10908205502800097</v>
      </c>
      <c r="Q59" s="21">
        <f>'Balance Sheet Annual'!CH59/'Balance Sheet Annual'!CS59</f>
        <v>3.2434503213049926</v>
      </c>
      <c r="R59" s="21">
        <f>('Balance Sheet Annual'!BH59+'Balance Sheet Annual'!BS59)/'Balance Sheet Annual'!BB59</f>
        <v>0.40602248238103561</v>
      </c>
      <c r="S59" s="21">
        <f>('Balance Sheet Annual'!BH59/'Balance Sheet Annual'!BB59)</f>
        <v>2.6384763236064999E-2</v>
      </c>
      <c r="T59" s="21">
        <f>'Balance Sheet Annual'!BS59/'Balance Sheet Annual'!BB59</f>
        <v>0.37963771914497058</v>
      </c>
      <c r="U59" s="21">
        <f>('Balance Sheet Annual'!BH59+'Balance Sheet Annual'!BS59)/'Balance Sheet Annual'!CS59</f>
        <v>1.7229362333168561</v>
      </c>
      <c r="V59" s="21">
        <f>('Balance Sheet Annual'!BH59/'Balance Sheet Annual'!CS59)</f>
        <v>0.11196243203163618</v>
      </c>
      <c r="W59" s="21">
        <f>('Balance Sheet Annual'!BS59/'Balance Sheet Annual'!CS59)</f>
        <v>1.6109738012852199</v>
      </c>
      <c r="X59" s="22">
        <f>'Balance Sheet Annual'!AH59/'Balance Sheet Annual'!BB59</f>
        <v>0.21888287028947523</v>
      </c>
      <c r="Y59" s="22">
        <f>'Balance Sheet Annual'!CS59/('Balance Sheet Annual'!BB59-'Balance Sheet Annual'!AQ59-'Balance Sheet Annual'!AR59-'Balance Sheet Annual'!AS59)</f>
        <v>0.48350860420650094</v>
      </c>
      <c r="Z59" s="22">
        <f>'Balance Sheet Annual'!BA59/'Balance Sheet Annual'!BB59</f>
        <v>0.78111712971052483</v>
      </c>
      <c r="AA59" s="22">
        <f>'Balance Sheet Annual'!AR59/'Balance Sheet Annual'!BB59</f>
        <v>0.28732017007397054</v>
      </c>
      <c r="AB59" s="23">
        <f>'Balance Sheet Annual'!CS59/'Balance Sheet Annual'!CT59</f>
        <v>0.23565728930048344</v>
      </c>
      <c r="AC59" s="24">
        <f>'Income Statement Annual'!V59/'Income Statement Annual'!N59</f>
        <v>0.20631885641445871</v>
      </c>
      <c r="AD59" s="22">
        <f>('Income Statement Annual'!AF59-'Income Statement Annual'!AC59)/'Income Statement Annual'!N59</f>
        <v>0.15951925703359737</v>
      </c>
      <c r="AE59" s="22">
        <f>'Income Statement Annual'!AF59/'Income Statement Annual'!N59</f>
        <v>9.3143949740508061E-2</v>
      </c>
      <c r="AF59" s="22">
        <f>'Income Statement Annual'!BS59/'Income Statement Annual'!N59</f>
        <v>3.4052626786852405E-2</v>
      </c>
      <c r="AG59" s="22">
        <f>('Income Statement Annual'!AF59-'Income Statement Annual'!AC59)/('Income Statement Annual'!AH59*-1)</f>
        <v>6.1473684210526311</v>
      </c>
      <c r="AH59" s="23">
        <f>'Income Statement Annual'!AF59/('Income Statement Annual'!AH59*-1)</f>
        <v>3.5894736842105264</v>
      </c>
      <c r="AI59" s="24">
        <f>'Cash Flow Statement Annual'!BG59/'Cash Flow Statement Annual'!AB59</f>
        <v>-0.72598105548037895</v>
      </c>
      <c r="AJ59" s="22">
        <f>'Cash Flow Statement Annual'!AB59/'Balance Sheet Annual'!BR59</f>
        <v>0.35987338690041393</v>
      </c>
      <c r="AK59" s="22">
        <f>('Cash Flow Statement Annual'!AB59+'Cash Flow Statement Annual'!AV59)/('Balance Sheet Annual'!BH59+'Balance Sheet Annual'!BS59)</f>
        <v>0.19351599483574811</v>
      </c>
      <c r="AL59" s="23">
        <f>('Cash Flow Statement Annual'!AB59/('Balance Sheet Annual'!BH59+'Balance Sheet Annual'!BS59))</f>
        <v>0.21202123081336968</v>
      </c>
      <c r="AM59" s="24">
        <f>'Income Statement Annual'!BS59/'Balance Sheet Annual'!CS59</f>
        <v>9.2436974789915971E-2</v>
      </c>
      <c r="AN59" s="22">
        <f>'Income Statement Annual'!N59/'Balance Sheet Annual'!CS59</f>
        <v>2.7145328719723185</v>
      </c>
      <c r="AO59" s="22">
        <f>'Income Statement Annual'!N59/'Balance Sheet Annual'!BB59</f>
        <v>0.63969945832605279</v>
      </c>
      <c r="AP59" s="22">
        <f>'Income Statement Annual'!N59/('Balance Sheet Annual'!AH59-'Balance Sheet Annual'!BR59)</f>
        <v>-31.469914040114613</v>
      </c>
      <c r="AQ59" s="22">
        <f>'Income Statement Annual'!BS59/'Balance Sheet Annual'!BB59</f>
        <v>2.178344691012872E-2</v>
      </c>
      <c r="AR59" s="22">
        <f>'Cash Flow Statement Annual'!AB59/'Income Statement Annual'!N59</f>
        <v>0.13457161067103707</v>
      </c>
      <c r="AS59" s="22">
        <f>'Cash Flow Statement Annual'!BG59/'Income Statement Annual'!N59</f>
        <v>-9.7696439952654104E-2</v>
      </c>
      <c r="AT59" s="22">
        <f>'Cash Flow Statement Annual'!AB59/'Balance Sheet Annual'!BB59</f>
        <v>8.608538645232687E-2</v>
      </c>
      <c r="AU59" s="22">
        <f>('Cash Flow Statement Annual'!AB59+'Cash Flow Statement Annual'!AU59)/'Balance Sheet Annual'!BR59</f>
        <v>0.22717311906501095</v>
      </c>
      <c r="AV59" s="22">
        <f>('Cash Flow Statement Annual'!AB59+'Cash Flow Statement Annual'!AU59)/('Balance Sheet Annual'!BH59+'Balance Sheet Annual'!BS59)</f>
        <v>0.1338401950939607</v>
      </c>
      <c r="AW59" s="22">
        <f>'Cash Flow Statement Annual'!AB59/'Balance Sheet Annual'!BS59</f>
        <v>0.22675667382632708</v>
      </c>
      <c r="AX59" s="22">
        <f>('Cash Flow Statement Annual'!AB59+'Cash Flow Statement Annual'!AU59)/'Balance Sheet Annual'!BS59</f>
        <v>0.14314206811905492</v>
      </c>
      <c r="AY59" s="22">
        <f>('Balance Sheet Annual'!BH59+'Balance Sheet Annual'!BS59)/('Income Statement Annual'!AF59-'Income Statement Annual'!AC59)</f>
        <v>3.9788812785388128</v>
      </c>
      <c r="AZ59" s="22">
        <f>(('Balance Sheet Annual'!BH59+'Balance Sheet Annual'!BS59)-'Balance Sheet Annual'!N59)/('Income Statement Annual'!AF59-'Income Statement Annual'!AC59)</f>
        <v>3.7231735159817352</v>
      </c>
      <c r="BA59" s="22">
        <f>('Cash Flow Statement Annual'!AB59+'Cash Flow Statement Annual'!AU59)/'Income Statement Annual'!BS59</f>
        <v>2.4946524064171123</v>
      </c>
      <c r="BB59" s="22">
        <f>'Income Statement Annual'!AF59/('Balance Sheet Annual'!BH59+'Balance Sheet Annual'!BS59)</f>
        <v>0.14675082484578969</v>
      </c>
      <c r="BC59" s="23">
        <f>'Income Statement Annual'!AF59/('Balance Sheet Annual'!BB59-'Balance Sheet Annual'!BR59)</f>
        <v>7.8318787322002759E-2</v>
      </c>
    </row>
    <row r="60" spans="1:55" x14ac:dyDescent="0.2">
      <c r="A60" s="45" t="s">
        <v>221</v>
      </c>
      <c r="B60" s="45" t="s">
        <v>222</v>
      </c>
      <c r="C60" s="45" t="str">
        <f>VLOOKUP(A60,'[1]S&amp;P 500 Wikipedia'!A:D,3,FALSE)</f>
        <v>Health Care</v>
      </c>
      <c r="D60" s="45">
        <v>255210</v>
      </c>
      <c r="E60" s="45" t="s">
        <v>16</v>
      </c>
      <c r="F60" s="45">
        <v>2018</v>
      </c>
      <c r="G60" s="45" t="s">
        <v>17</v>
      </c>
      <c r="H60" s="46">
        <v>43465</v>
      </c>
      <c r="I60" s="46">
        <v>43521</v>
      </c>
      <c r="J60" s="46">
        <v>43521</v>
      </c>
      <c r="K60" s="45">
        <v>1634000000</v>
      </c>
      <c r="L60" s="45">
        <v>1636000000</v>
      </c>
      <c r="M60" s="45" t="s">
        <v>1642</v>
      </c>
      <c r="N60" s="20">
        <f>'Balance Sheet Annual'!AH60/'Balance Sheet Annual'!BR60</f>
        <v>1.5532782599602635</v>
      </c>
      <c r="O60" s="21">
        <f>('Balance Sheet Annual'!AH60-'Balance Sheet Annual'!U60)/'Balance Sheet Annual'!BR60</f>
        <v>1.4313499947715151</v>
      </c>
      <c r="P60" s="21">
        <f>'Balance Sheet Annual'!N60/'Balance Sheet Annual'!BR60</f>
        <v>0.71232876712328763</v>
      </c>
      <c r="Q60" s="21">
        <f>'Balance Sheet Annual'!CH60/'Balance Sheet Annual'!CS60</f>
        <v>1.8320249852283279</v>
      </c>
      <c r="R60" s="21">
        <f>('Balance Sheet Annual'!BH60+'Balance Sheet Annual'!BS60)/'Balance Sheet Annual'!BB60</f>
        <v>0.2373103633274716</v>
      </c>
      <c r="S60" s="21">
        <f>('Balance Sheet Annual'!BH60/'Balance Sheet Annual'!BB60)</f>
        <v>2.941790110577926E-2</v>
      </c>
      <c r="T60" s="21">
        <f>'Balance Sheet Annual'!BS60/'Balance Sheet Annual'!BB60</f>
        <v>0.20789246222169236</v>
      </c>
      <c r="U60" s="21">
        <f>('Balance Sheet Annual'!BH60+'Balance Sheet Annual'!BS60)/'Balance Sheet Annual'!CS60</f>
        <v>0.67206887819701189</v>
      </c>
      <c r="V60" s="21">
        <f>('Balance Sheet Annual'!BH60/'Balance Sheet Annual'!CS60)</f>
        <v>8.3312230944542917E-2</v>
      </c>
      <c r="W60" s="21">
        <f>('Balance Sheet Annual'!BS60/'Balance Sheet Annual'!CS60)</f>
        <v>0.58875664725246901</v>
      </c>
      <c r="X60" s="22">
        <f>'Balance Sheet Annual'!AH60/'Balance Sheet Annual'!BB60</f>
        <v>0.44272897976215314</v>
      </c>
      <c r="Y60" s="22">
        <f>'Balance Sheet Annual'!CS60/('Balance Sheet Annual'!BB60-'Balance Sheet Annual'!AQ60-'Balance Sheet Annual'!AR60-'Balance Sheet Annual'!AS60)</f>
        <v>0.46498940262186983</v>
      </c>
      <c r="Z60" s="22">
        <f>'Balance Sheet Annual'!BA60/'Balance Sheet Annual'!BB60</f>
        <v>0.55727102023784691</v>
      </c>
      <c r="AA60" s="22">
        <f>'Balance Sheet Annual'!AR60/'Balance Sheet Annual'!BB60</f>
        <v>0.20455426067777413</v>
      </c>
      <c r="AB60" s="23">
        <f>'Balance Sheet Annual'!CS60/'Balance Sheet Annual'!CT60</f>
        <v>0.35310422938213465</v>
      </c>
      <c r="AC60" s="24">
        <f>'Income Statement Annual'!V60/'Income Statement Annual'!N60</f>
        <v>0.70802849441663462</v>
      </c>
      <c r="AD60" s="22">
        <f>('Income Statement Annual'!AF60-'Income Statement Annual'!AC60)/'Income Statement Annual'!N60</f>
        <v>0.1738544474393531</v>
      </c>
      <c r="AE60" s="22">
        <f>'Income Statement Annual'!AF60/'Income Statement Annual'!N60</f>
        <v>0.1738544474393531</v>
      </c>
      <c r="AF60" s="22">
        <f>'Income Statement Annual'!BS60/'Income Statement Annual'!N60</f>
        <v>4.8469387755102039E-2</v>
      </c>
      <c r="AG60" s="22" t="e">
        <f>('Income Statement Annual'!AF60-'Income Statement Annual'!AC60)/('Income Statement Annual'!AH60*-1)</f>
        <v>#DIV/0!</v>
      </c>
      <c r="AH60" s="23" t="e">
        <f>'Income Statement Annual'!AF60/('Income Statement Annual'!AH60*-1)</f>
        <v>#DIV/0!</v>
      </c>
      <c r="AI60" s="24">
        <f>'Cash Flow Statement Annual'!BG60/'Cash Flow Statement Annual'!AB60</f>
        <v>-0.77289099526066352</v>
      </c>
      <c r="AJ60" s="22">
        <f>'Cash Flow Statement Annual'!AB60/'Balance Sheet Annual'!BR60</f>
        <v>0.55160514482902856</v>
      </c>
      <c r="AK60" s="22">
        <f>('Cash Flow Statement Annual'!AB60+'Cash Flow Statement Annual'!AV60)/('Balance Sheet Annual'!BH60+'Balance Sheet Annual'!BS60)</f>
        <v>0.33885958301934188</v>
      </c>
      <c r="AL60" s="23">
        <f>('Cash Flow Statement Annual'!AB60/('Balance Sheet Annual'!BH60+'Balance Sheet Annual'!BS60))</f>
        <v>0.66252197940216029</v>
      </c>
      <c r="AM60" s="24">
        <f>'Income Statement Annual'!BS60/'Balance Sheet Annual'!CS60</f>
        <v>8.5000422047775803E-2</v>
      </c>
      <c r="AN60" s="22">
        <f>'Income Statement Annual'!N60/'Balance Sheet Annual'!CS60</f>
        <v>1.7536929180383218</v>
      </c>
      <c r="AO60" s="22">
        <f>'Income Statement Annual'!N60/'Balance Sheet Annual'!BB60</f>
        <v>0.61923638639682865</v>
      </c>
      <c r="AP60" s="22">
        <f>'Income Statement Annual'!N60/('Balance Sheet Annual'!AH60-'Balance Sheet Annual'!BR60)</f>
        <v>3.9266679266679265</v>
      </c>
      <c r="AQ60" s="22">
        <f>'Income Statement Annual'!BS60/'Balance Sheet Annual'!BB60</f>
        <v>3.0014008524336087E-2</v>
      </c>
      <c r="AR60" s="22">
        <f>'Cash Flow Statement Annual'!AB60/'Income Statement Annual'!N60</f>
        <v>0.25389872930304197</v>
      </c>
      <c r="AS60" s="22">
        <f>'Cash Flow Statement Annual'!BG60/'Income Statement Annual'!N60</f>
        <v>-0.19623604158644589</v>
      </c>
      <c r="AT60" s="22">
        <f>'Cash Flow Statement Annual'!AB60/'Balance Sheet Annual'!BB60</f>
        <v>0.15722333164436231</v>
      </c>
      <c r="AU60" s="22">
        <f>('Cash Flow Statement Annual'!AB60+'Cash Flow Statement Annual'!AU60)/'Balance Sheet Annual'!BR60</f>
        <v>0.54470354491268436</v>
      </c>
      <c r="AV60" s="22">
        <f>('Cash Flow Statement Annual'!AB60+'Cash Flow Statement Annual'!AU60)/('Balance Sheet Annual'!BH60+'Balance Sheet Annual'!BS60)</f>
        <v>0.65423260487314749</v>
      </c>
      <c r="AW60" s="22">
        <f>'Cash Flow Statement Annual'!AB60/'Balance Sheet Annual'!BS60</f>
        <v>0.75627240143369179</v>
      </c>
      <c r="AX60" s="22">
        <f>('Cash Flow Statement Annual'!AB60+'Cash Flow Statement Annual'!AU60)/'Balance Sheet Annual'!BS60</f>
        <v>0.74681003584229388</v>
      </c>
      <c r="AY60" s="22">
        <f>('Balance Sheet Annual'!BH60+'Balance Sheet Annual'!BS60)/('Income Statement Annual'!AF60-'Income Statement Annual'!AC60)</f>
        <v>2.2043189368770766</v>
      </c>
      <c r="AZ60" s="22">
        <f>(('Balance Sheet Annual'!BH60+'Balance Sheet Annual'!BS60)-'Balance Sheet Annual'!N60)/('Income Statement Annual'!AF60-'Income Statement Annual'!AC60)</f>
        <v>0.31838316722037652</v>
      </c>
      <c r="BA60" s="22">
        <f>('Cash Flow Statement Annual'!AB60+'Cash Flow Statement Annual'!AU60)/'Income Statement Annual'!BS60</f>
        <v>5.1727904667328701</v>
      </c>
      <c r="BB60" s="22">
        <f>'Income Statement Annual'!AF60/('Balance Sheet Annual'!BH60+'Balance Sheet Annual'!BS60)</f>
        <v>0.45365486058779203</v>
      </c>
      <c r="BC60" s="23">
        <f>'Income Statement Annual'!AF60/('Balance Sheet Annual'!BB60-'Balance Sheet Annual'!BR60)</f>
        <v>0.15057528764382191</v>
      </c>
    </row>
    <row r="61" spans="1:55" x14ac:dyDescent="0.2">
      <c r="A61" s="45" t="s">
        <v>227</v>
      </c>
      <c r="B61" s="45" t="s">
        <v>228</v>
      </c>
      <c r="C61" s="45" t="str">
        <f>VLOOKUP(A61,'[1]S&amp;P 500 Wikipedia'!A:D,3,FALSE)</f>
        <v>Information Technology</v>
      </c>
      <c r="D61" s="45">
        <v>143497</v>
      </c>
      <c r="E61" s="45" t="s">
        <v>16</v>
      </c>
      <c r="F61" s="45">
        <v>2019</v>
      </c>
      <c r="G61" s="45" t="s">
        <v>17</v>
      </c>
      <c r="H61" s="46">
        <v>43646</v>
      </c>
      <c r="I61" s="46">
        <v>43683</v>
      </c>
      <c r="J61" s="46">
        <v>43775</v>
      </c>
      <c r="K61" s="45">
        <v>115200000</v>
      </c>
      <c r="L61" s="45">
        <v>117900000</v>
      </c>
      <c r="M61" s="45" t="s">
        <v>1910</v>
      </c>
      <c r="N61" s="20">
        <f>'Balance Sheet Annual'!AH61/'Balance Sheet Annual'!BR61</f>
        <v>1.2750546764441013</v>
      </c>
      <c r="O61" s="21">
        <f>('Balance Sheet Annual'!AH61-'Balance Sheet Annual'!U61)/'Balance Sheet Annual'!BR61</f>
        <v>1.2750546764441013</v>
      </c>
      <c r="P61" s="21">
        <f>'Balance Sheet Annual'!N61/'Balance Sheet Annual'!BR61</f>
        <v>0.33950855525537116</v>
      </c>
      <c r="Q61" s="21">
        <f>'Balance Sheet Annual'!CH61/'Balance Sheet Annual'!CS61</f>
        <v>2.0196454678362574</v>
      </c>
      <c r="R61" s="21">
        <f>('Balance Sheet Annual'!BH61+'Balance Sheet Annual'!BS61)/'Balance Sheet Annual'!BB61</f>
        <v>0.31875813235694617</v>
      </c>
      <c r="S61" s="21">
        <f>('Balance Sheet Annual'!BH61/'Balance Sheet Annual'!BB61)</f>
        <v>0</v>
      </c>
      <c r="T61" s="21">
        <f>'Balance Sheet Annual'!BS61/'Balance Sheet Annual'!BB61</f>
        <v>0.31875813235694617</v>
      </c>
      <c r="U61" s="21">
        <f>('Balance Sheet Annual'!BH61+'Balance Sheet Annual'!BS61)/'Balance Sheet Annual'!CS61</f>
        <v>0.96253654970760238</v>
      </c>
      <c r="V61" s="21">
        <f>('Balance Sheet Annual'!BH61/'Balance Sheet Annual'!CS61)</f>
        <v>0</v>
      </c>
      <c r="W61" s="21">
        <f>('Balance Sheet Annual'!BS61/'Balance Sheet Annual'!CS61)</f>
        <v>0.96253654970760238</v>
      </c>
      <c r="X61" s="22">
        <f>'Balance Sheet Annual'!AH61/'Balance Sheet Annual'!BB61</f>
        <v>0.29990619420824888</v>
      </c>
      <c r="Y61" s="22">
        <f>'Balance Sheet Annual'!CS61/('Balance Sheet Annual'!BB61-'Balance Sheet Annual'!AQ61-'Balance Sheet Annual'!AR61-'Balance Sheet Annual'!AS61)</f>
        <v>0.70347753422896442</v>
      </c>
      <c r="Z61" s="22">
        <f>'Balance Sheet Annual'!BA61/'Balance Sheet Annual'!BB61</f>
        <v>0.70009380579175118</v>
      </c>
      <c r="AA61" s="22">
        <f>'Balance Sheet Annual'!AR61/'Balance Sheet Annual'!BB61</f>
        <v>0.37973189699518867</v>
      </c>
      <c r="AB61" s="23">
        <f>'Balance Sheet Annual'!CS61/'Balance Sheet Annual'!CT61</f>
        <v>0.33116470481435534</v>
      </c>
      <c r="AC61" s="24">
        <f>'Income Statement Annual'!V61/'Income Statement Annual'!N61</f>
        <v>0.26797385620915032</v>
      </c>
      <c r="AD61" s="22">
        <f>('Income Statement Annual'!AF61-'Income Statement Annual'!AC61)/'Income Statement Annual'!N61</f>
        <v>0.13739347329037621</v>
      </c>
      <c r="AE61" s="22">
        <f>'Income Statement Annual'!AF61/'Income Statement Annual'!N61</f>
        <v>0.13739347329037621</v>
      </c>
      <c r="AF61" s="22">
        <f>'Income Statement Annual'!BS61/'Income Statement Annual'!N61</f>
        <v>9.8824453220628647E-2</v>
      </c>
      <c r="AG61" s="22">
        <f>('Income Statement Annual'!AF61-'Income Statement Annual'!AC61)/('Income Statement Annual'!AH61*-1)</f>
        <v>15.411917098445596</v>
      </c>
      <c r="AH61" s="23">
        <f>'Income Statement Annual'!AF61/('Income Statement Annual'!AH61*-1)</f>
        <v>15.411917098445596</v>
      </c>
      <c r="AI61" s="24">
        <f>'Cash Flow Statement Annual'!BG61/'Cash Flow Statement Annual'!AB61</f>
        <v>-0.64873828406633016</v>
      </c>
      <c r="AJ61" s="22">
        <f>'Cash Flow Statement Annual'!AB61/'Balance Sheet Annual'!BR61</f>
        <v>0.89219091727775635</v>
      </c>
      <c r="AK61" s="22">
        <f>('Cash Flow Statement Annual'!AB61+'Cash Flow Statement Annual'!AV61)/('Balance Sheet Annual'!BH61+'Balance Sheet Annual'!BS61)</f>
        <v>0.50094930700588569</v>
      </c>
      <c r="AL61" s="23">
        <f>('Cash Flow Statement Annual'!AB61/('Balance Sheet Annual'!BH61+'Balance Sheet Annual'!BS61))</f>
        <v>0.65834440858173537</v>
      </c>
      <c r="AM61" s="24">
        <f>'Income Statement Annual'!BS61/'Balance Sheet Annual'!CS61</f>
        <v>0.3909904970760234</v>
      </c>
      <c r="AN61" s="22">
        <f>'Income Statement Annual'!N61/'Balance Sheet Annual'!CS61</f>
        <v>3.9564144736842106</v>
      </c>
      <c r="AO61" s="22">
        <f>'Income Statement Annual'!N61/'Balance Sheet Annual'!BB61</f>
        <v>1.3102248313008744</v>
      </c>
      <c r="AP61" s="22">
        <f>'Income Statement Annual'!N61/('Balance Sheet Annual'!AH61-'Balance Sheet Annual'!BR61)</f>
        <v>20.252104770813844</v>
      </c>
      <c r="AQ61" s="22">
        <f>'Income Statement Annual'!BS61/'Balance Sheet Annual'!BB61</f>
        <v>0.12948225254939935</v>
      </c>
      <c r="AR61" s="22">
        <f>'Cash Flow Statement Annual'!AB61/'Income Statement Annual'!N61</f>
        <v>0.16016536178664634</v>
      </c>
      <c r="AS61" s="22">
        <f>'Cash Flow Statement Annual'!BG61/'Income Statement Annual'!N61</f>
        <v>-0.10390540197233192</v>
      </c>
      <c r="AT61" s="22">
        <f>'Cash Flow Statement Annual'!AB61/'Balance Sheet Annual'!BB61</f>
        <v>0.20985263412715224</v>
      </c>
      <c r="AU61" s="22">
        <f>('Cash Flow Statement Annual'!AB61+'Cash Flow Statement Annual'!AU61)/'Balance Sheet Annual'!BR61</f>
        <v>0.57146532870191691</v>
      </c>
      <c r="AV61" s="22">
        <f>('Cash Flow Statement Annual'!AB61+'Cash Flow Statement Annual'!AU61)/('Balance Sheet Annual'!BH61+'Balance Sheet Annual'!BS61)</f>
        <v>0.42168217201442948</v>
      </c>
      <c r="AW61" s="22">
        <f>'Cash Flow Statement Annual'!AB61/'Balance Sheet Annual'!BS61</f>
        <v>0.65834440858173537</v>
      </c>
      <c r="AX61" s="22">
        <f>('Cash Flow Statement Annual'!AB61+'Cash Flow Statement Annual'!AU61)/'Balance Sheet Annual'!BS61</f>
        <v>0.42168217201442948</v>
      </c>
      <c r="AY61" s="22">
        <f>('Balance Sheet Annual'!BH61+'Balance Sheet Annual'!BS61)/('Income Statement Annual'!AF61-'Income Statement Annual'!AC61)</f>
        <v>1.7707177676920491</v>
      </c>
      <c r="AZ61" s="22">
        <f>(('Balance Sheet Annual'!BH61+'Balance Sheet Annual'!BS61)-'Balance Sheet Annual'!N61)/('Income Statement Annual'!AF61-'Income Statement Annual'!AC61)</f>
        <v>1.3271138006387628</v>
      </c>
      <c r="BA61" s="22">
        <f>('Cash Flow Statement Annual'!AB61+'Cash Flow Statement Annual'!AU61)/'Income Statement Annual'!BS61</f>
        <v>1.0380930123860714</v>
      </c>
      <c r="BB61" s="22">
        <f>'Income Statement Annual'!AF61/('Balance Sheet Annual'!BH61+'Balance Sheet Annual'!BS61)</f>
        <v>0.56474273780140494</v>
      </c>
      <c r="BC61" s="23">
        <f>'Income Statement Annual'!AF61/('Balance Sheet Annual'!BB61-'Balance Sheet Annual'!BR61)</f>
        <v>0.23538023265015431</v>
      </c>
    </row>
    <row r="62" spans="1:55" x14ac:dyDescent="0.2">
      <c r="A62" s="45" t="s">
        <v>191</v>
      </c>
      <c r="B62" s="45" t="s">
        <v>192</v>
      </c>
      <c r="C62" s="45" t="str">
        <f>VLOOKUP(A62,'[1]S&amp;P 500 Wikipedia'!A:D,3,FALSE)</f>
        <v>Financials</v>
      </c>
      <c r="D62" s="45">
        <v>71306</v>
      </c>
      <c r="E62" s="45" t="s">
        <v>16</v>
      </c>
      <c r="F62" s="45">
        <v>2018</v>
      </c>
      <c r="G62" s="45" t="s">
        <v>17</v>
      </c>
      <c r="H62" s="46">
        <v>43465</v>
      </c>
      <c r="I62" s="46">
        <v>43521</v>
      </c>
      <c r="J62" s="46">
        <v>43521</v>
      </c>
      <c r="K62" s="45">
        <v>4948912</v>
      </c>
      <c r="L62" s="45">
        <v>4948912</v>
      </c>
      <c r="M62" s="45" t="s">
        <v>1643</v>
      </c>
      <c r="N62" s="20">
        <f>'Balance Sheet Annual'!AH62/'Balance Sheet Annual'!BR62</f>
        <v>2.2129249112125824</v>
      </c>
      <c r="O62" s="21">
        <f>('Balance Sheet Annual'!AH62-'Balance Sheet Annual'!U62)/'Balance Sheet Annual'!BR62</f>
        <v>2.0076103500761033</v>
      </c>
      <c r="P62" s="21">
        <f>'Balance Sheet Annual'!N62/'Balance Sheet Annual'!BR62</f>
        <v>1.4707508878741755</v>
      </c>
      <c r="Q62" s="21">
        <f>'Balance Sheet Annual'!CH62/'Balance Sheet Annual'!CS62</f>
        <v>0.99484875864459565</v>
      </c>
      <c r="R62" s="21">
        <f>('Balance Sheet Annual'!BH62+'Balance Sheet Annual'!BS62)/'Balance Sheet Annual'!BB62</f>
        <v>0.14611555416289818</v>
      </c>
      <c r="S62" s="21">
        <f>('Balance Sheet Annual'!BH62/'Balance Sheet Annual'!BB62)</f>
        <v>0</v>
      </c>
      <c r="T62" s="21">
        <f>'Balance Sheet Annual'!BS62/'Balance Sheet Annual'!BB62</f>
        <v>0.14611555416289818</v>
      </c>
      <c r="U62" s="21">
        <f>('Balance Sheet Annual'!BH62+'Balance Sheet Annual'!BS62)/'Balance Sheet Annual'!CS62</f>
        <v>0.29147843184052463</v>
      </c>
      <c r="V62" s="21">
        <f>('Balance Sheet Annual'!BH62/'Balance Sheet Annual'!CS62)</f>
        <v>0</v>
      </c>
      <c r="W62" s="21">
        <f>('Balance Sheet Annual'!BS62/'Balance Sheet Annual'!CS62)</f>
        <v>0.29147843184052463</v>
      </c>
      <c r="X62" s="22">
        <f>'Balance Sheet Annual'!AH62/'Balance Sheet Annual'!BB62</f>
        <v>0.2484948618064507</v>
      </c>
      <c r="Y62" s="22">
        <f>'Balance Sheet Annual'!CS62/('Balance Sheet Annual'!BB62-'Balance Sheet Annual'!AQ62-'Balance Sheet Annual'!AR62-'Balance Sheet Annual'!AS62)</f>
        <v>0.59823667092172783</v>
      </c>
      <c r="Z62" s="22">
        <f>'Balance Sheet Annual'!BA62/'Balance Sheet Annual'!BB62</f>
        <v>0.75150513819354936</v>
      </c>
      <c r="AA62" s="22">
        <f>'Balance Sheet Annual'!AR62/'Balance Sheet Annual'!BB62</f>
        <v>0.11573647440873386</v>
      </c>
      <c r="AB62" s="23">
        <f>'Balance Sheet Annual'!CS62/'Balance Sheet Annual'!CT62</f>
        <v>0.50129113581495377</v>
      </c>
      <c r="AC62" s="24">
        <f>'Income Statement Annual'!V62/'Income Statement Annual'!N62</f>
        <v>0.16140036425659854</v>
      </c>
      <c r="AD62" s="22">
        <f>('Income Statement Annual'!AF62-'Income Statement Annual'!AC62)/'Income Statement Annual'!N62</f>
        <v>8.6314772215729113E-2</v>
      </c>
      <c r="AE62" s="22">
        <f>'Income Statement Annual'!AF62/'Income Statement Annual'!N62</f>
        <v>8.6314772215729113E-2</v>
      </c>
      <c r="AF62" s="22">
        <f>'Income Statement Annual'!BS62/'Income Statement Annual'!N62</f>
        <v>0.18559740973085484</v>
      </c>
      <c r="AG62" s="22" t="e">
        <f>('Income Statement Annual'!AF62-'Income Statement Annual'!AC62)/('Income Statement Annual'!AH62*-1)</f>
        <v>#DIV/0!</v>
      </c>
      <c r="AH62" s="23" t="e">
        <f>'Income Statement Annual'!AF62/('Income Statement Annual'!AH62*-1)</f>
        <v>#DIV/0!</v>
      </c>
      <c r="AI62" s="24">
        <f>'Cash Flow Statement Annual'!BG62/'Cash Flow Statement Annual'!AB62</f>
        <v>-3.0540020971688221E-2</v>
      </c>
      <c r="AJ62" s="22">
        <f>'Cash Flow Statement Annual'!AB62/'Balance Sheet Annual'!BR62</f>
        <v>0.5806189751395231</v>
      </c>
      <c r="AK62" s="22">
        <f>('Cash Flow Statement Annual'!AB62+'Cash Flow Statement Annual'!AV62)/('Balance Sheet Annual'!BH62+'Balance Sheet Annual'!BS62)</f>
        <v>0.44621638219267551</v>
      </c>
      <c r="AL62" s="23">
        <f>('Cash Flow Statement Annual'!AB62/('Balance Sheet Annual'!BH62+'Balance Sheet Annual'!BS62))</f>
        <v>0.44621638219267551</v>
      </c>
      <c r="AM62" s="24">
        <f>'Income Statement Annual'!BS62/'Balance Sheet Annual'!CS62</f>
        <v>0.12768714093319014</v>
      </c>
      <c r="AN62" s="22">
        <f>'Income Statement Annual'!N62/'Balance Sheet Annual'!CS62</f>
        <v>0.68797911090653896</v>
      </c>
      <c r="AO62" s="22">
        <f>'Income Statement Annual'!N62/'Balance Sheet Annual'!BB62</f>
        <v>0.34487782992330096</v>
      </c>
      <c r="AP62" s="22">
        <f>'Income Statement Annual'!N62/('Balance Sheet Annual'!AH62-'Balance Sheet Annual'!BR62)</f>
        <v>2.5320986750603911</v>
      </c>
      <c r="AQ62" s="22">
        <f>'Income Statement Annual'!BS62/'Balance Sheet Annual'!BB62</f>
        <v>6.4008431907362967E-2</v>
      </c>
      <c r="AR62" s="22">
        <f>'Cash Flow Statement Annual'!AB62/'Income Statement Annual'!N62</f>
        <v>0.18905000061948402</v>
      </c>
      <c r="AS62" s="22">
        <f>'Cash Flow Statement Annual'!BG62/'Income Statement Annual'!N62</f>
        <v>-5.7735909836167127E-3</v>
      </c>
      <c r="AT62" s="22">
        <f>'Cash Flow Statement Annual'!AB62/'Balance Sheet Annual'!BB62</f>
        <v>6.519915396064635E-2</v>
      </c>
      <c r="AU62" s="22">
        <f>('Cash Flow Statement Annual'!AB62+'Cash Flow Statement Annual'!AU62)/'Balance Sheet Annual'!BR62</f>
        <v>5.9424150177574832E-2</v>
      </c>
      <c r="AV62" s="22">
        <f>('Cash Flow Statement Annual'!AB62+'Cash Flow Statement Annual'!AU62)/('Balance Sheet Annual'!BH62+'Balance Sheet Annual'!BS62)</f>
        <v>4.5668554495208943E-2</v>
      </c>
      <c r="AW62" s="22">
        <f>'Cash Flow Statement Annual'!AB62/'Balance Sheet Annual'!BS62</f>
        <v>0.44621638219267551</v>
      </c>
      <c r="AX62" s="22">
        <f>('Cash Flow Statement Annual'!AB62+'Cash Flow Statement Annual'!AU62)/'Balance Sheet Annual'!BS62</f>
        <v>4.5668554495208943E-2</v>
      </c>
      <c r="AY62" s="22">
        <f>('Balance Sheet Annual'!BH62+'Balance Sheet Annual'!BS62)/('Income Statement Annual'!AF62-'Income Statement Annual'!AC62)</f>
        <v>4.9084688995215311</v>
      </c>
      <c r="AZ62" s="22">
        <f>(('Balance Sheet Annual'!BH62+'Balance Sheet Annual'!BS62)-'Balance Sheet Annual'!N62)/('Income Statement Annual'!AF62-'Income Statement Annual'!AC62)</f>
        <v>-0.63956937799043068</v>
      </c>
      <c r="BA62" s="22">
        <f>('Cash Flow Statement Annual'!AB62+'Cash Flow Statement Annual'!AU62)/'Income Statement Annual'!BS62</f>
        <v>0.10425011125945706</v>
      </c>
      <c r="BB62" s="22">
        <f>'Income Statement Annual'!AF62/('Balance Sheet Annual'!BH62+'Balance Sheet Annual'!BS62)</f>
        <v>0.20372951738524375</v>
      </c>
      <c r="BC62" s="23">
        <f>'Income Statement Annual'!AF62/('Balance Sheet Annual'!BB62-'Balance Sheet Annual'!BR62)</f>
        <v>3.3533625883466638E-2</v>
      </c>
    </row>
    <row r="63" spans="1:55" x14ac:dyDescent="0.2">
      <c r="A63" s="45" t="s">
        <v>218</v>
      </c>
      <c r="B63" s="45" t="s">
        <v>219</v>
      </c>
      <c r="C63" s="45" t="str">
        <f>VLOOKUP(A63,'[1]S&amp;P 500 Wikipedia'!A:D,3,FALSE)</f>
        <v>Health Care</v>
      </c>
      <c r="D63" s="45">
        <v>239516</v>
      </c>
      <c r="E63" s="45" t="s">
        <v>16</v>
      </c>
      <c r="F63" s="45">
        <v>2018</v>
      </c>
      <c r="G63" s="45" t="s">
        <v>17</v>
      </c>
      <c r="H63" s="46">
        <v>43465</v>
      </c>
      <c r="I63" s="46">
        <v>43515</v>
      </c>
      <c r="J63" s="46">
        <v>43515</v>
      </c>
      <c r="K63" s="45">
        <v>1384200000</v>
      </c>
      <c r="L63" s="45">
        <v>1406000000</v>
      </c>
      <c r="M63" s="45" t="s">
        <v>1644</v>
      </c>
      <c r="N63" s="20">
        <f>'Balance Sheet Annual'!AH63/'Balance Sheet Annual'!BR63</f>
        <v>0.67598160594269541</v>
      </c>
      <c r="O63" s="21">
        <f>('Balance Sheet Annual'!AH63-'Balance Sheet Annual'!U63)/'Balance Sheet Annual'!BR63</f>
        <v>0.48532012734347363</v>
      </c>
      <c r="P63" s="21">
        <f>'Balance Sheet Annual'!N63/'Balance Sheet Annual'!BR63</f>
        <v>3.3250795896710296E-2</v>
      </c>
      <c r="Q63" s="21">
        <f>'Balance Sheet Annual'!CH63/'Balance Sheet Annual'!CS63</f>
        <v>1.715875053487377</v>
      </c>
      <c r="R63" s="21">
        <f>('Balance Sheet Annual'!BH63+'Balance Sheet Annual'!BS63)/'Balance Sheet Annual'!BB63</f>
        <v>0.29492700346602246</v>
      </c>
      <c r="S63" s="21">
        <f>('Balance Sheet Annual'!BH63/'Balance Sheet Annual'!BB63)</f>
        <v>9.4580401218359422E-2</v>
      </c>
      <c r="T63" s="21">
        <f>'Balance Sheet Annual'!BS63/'Balance Sheet Annual'!BB63</f>
        <v>0.20034660224766307</v>
      </c>
      <c r="U63" s="21">
        <f>('Balance Sheet Annual'!BH63+'Balance Sheet Annual'!BS63)/'Balance Sheet Annual'!CS63</f>
        <v>0.80102695763799747</v>
      </c>
      <c r="V63" s="21">
        <f>('Balance Sheet Annual'!BH63/'Balance Sheet Annual'!CS63)</f>
        <v>0.25688204250463559</v>
      </c>
      <c r="W63" s="21">
        <f>('Balance Sheet Annual'!BS63/'Balance Sheet Annual'!CS63)</f>
        <v>0.54414491513336183</v>
      </c>
      <c r="X63" s="22">
        <f>'Balance Sheet Annual'!AH63/'Balance Sheet Annual'!BB63</f>
        <v>0.2007142106921542</v>
      </c>
      <c r="Y63" s="22">
        <f>'Balance Sheet Annual'!CS63/('Balance Sheet Annual'!BB63-'Balance Sheet Annual'!AQ63-'Balance Sheet Annual'!AR63-'Balance Sheet Annual'!AS63)</f>
        <v>1.1295311744804253</v>
      </c>
      <c r="Z63" s="22">
        <f>'Balance Sheet Annual'!BA63/'Balance Sheet Annual'!BB63</f>
        <v>0.79928578930784577</v>
      </c>
      <c r="AA63" s="22">
        <f>'Balance Sheet Annual'!AR63/'Balance Sheet Annual'!BB63</f>
        <v>0.36750341350698457</v>
      </c>
      <c r="AB63" s="23">
        <f>'Balance Sheet Annual'!CS63/'Balance Sheet Annual'!CT63</f>
        <v>0.36820545139435956</v>
      </c>
      <c r="AC63" s="24">
        <f>'Income Statement Annual'!V63/'Income Statement Annual'!N63</f>
        <v>0.71341732979664019</v>
      </c>
      <c r="AD63" s="22">
        <f>('Income Statement Annual'!AF63-'Income Statement Annual'!AC63)/'Income Statement Annual'!N63</f>
        <v>0.23916887709991158</v>
      </c>
      <c r="AE63" s="22">
        <f>'Income Statement Annual'!AF63/'Income Statement Annual'!N63</f>
        <v>0.17672413793103448</v>
      </c>
      <c r="AF63" s="22">
        <f>'Income Statement Annual'!BS63/'Income Statement Annual'!N63</f>
        <v>1.1494252873563218E-2</v>
      </c>
      <c r="AG63" s="22">
        <f>('Income Statement Annual'!AF63-'Income Statement Annual'!AC63)/('Income Statement Annual'!AH63*-1)</f>
        <v>9.4497816593886466</v>
      </c>
      <c r="AH63" s="23">
        <f>'Income Statement Annual'!AF63/('Income Statement Annual'!AH63*-1)</f>
        <v>6.9825327510917035</v>
      </c>
      <c r="AI63" s="24">
        <f>'Cash Flow Statement Annual'!BG63/'Cash Flow Statement Annual'!AB63</f>
        <v>7.7192982456140355E-2</v>
      </c>
      <c r="AJ63" s="22">
        <f>'Cash Flow Statement Annual'!AB63/'Balance Sheet Annual'!BR63</f>
        <v>0.2520339582596392</v>
      </c>
      <c r="AK63" s="22">
        <f>('Cash Flow Statement Annual'!AB63+'Cash Flow Statement Annual'!AV63)/('Balance Sheet Annual'!BH63+'Balance Sheet Annual'!BS63)</f>
        <v>0.25373931623931623</v>
      </c>
      <c r="AL63" s="23">
        <f>('Cash Flow Statement Annual'!AB63/('Balance Sheet Annual'!BH63+'Balance Sheet Annual'!BS63))</f>
        <v>0.25373931623931623</v>
      </c>
      <c r="AM63" s="24">
        <f>'Income Statement Annual'!BS63/'Balance Sheet Annual'!CS63</f>
        <v>1.4833832548851804E-2</v>
      </c>
      <c r="AN63" s="22">
        <f>'Income Statement Annual'!N63/'Balance Sheet Annual'!CS63</f>
        <v>1.290543431750107</v>
      </c>
      <c r="AO63" s="22">
        <f>'Income Statement Annual'!N63/'Balance Sheet Annual'!BB63</f>
        <v>0.47516017225081397</v>
      </c>
      <c r="AP63" s="22">
        <f>'Income Statement Annual'!N63/('Balance Sheet Annual'!AH63-'Balance Sheet Annual'!BR63)</f>
        <v>-4.9388646288209603</v>
      </c>
      <c r="AQ63" s="22">
        <f>'Income Statement Annual'!BS63/'Balance Sheet Annual'!BB63</f>
        <v>5.4616111752967128E-3</v>
      </c>
      <c r="AR63" s="22">
        <f>'Cash Flow Statement Annual'!AB63/'Income Statement Annual'!N63</f>
        <v>0.15749336870026526</v>
      </c>
      <c r="AS63" s="22">
        <f>'Cash Flow Statement Annual'!BG63/'Income Statement Annual'!N63</f>
        <v>1.2157382847038019E-2</v>
      </c>
      <c r="AT63" s="22">
        <f>'Cash Flow Statement Annual'!AB63/'Balance Sheet Annual'!BB63</f>
        <v>7.4834576199978992E-2</v>
      </c>
      <c r="AU63" s="22">
        <f>('Cash Flow Statement Annual'!AB63+'Cash Flow Statement Annual'!AU63)/'Balance Sheet Annual'!BR63</f>
        <v>7.339936328263176E-2</v>
      </c>
      <c r="AV63" s="22">
        <f>('Cash Flow Statement Annual'!AB63+'Cash Flow Statement Annual'!AU63)/('Balance Sheet Annual'!BH63+'Balance Sheet Annual'!BS63)</f>
        <v>7.3896011396011402E-2</v>
      </c>
      <c r="AW63" s="22">
        <f>'Cash Flow Statement Annual'!AB63/'Balance Sheet Annual'!BS63</f>
        <v>0.37352555701179552</v>
      </c>
      <c r="AX63" s="22">
        <f>('Cash Flow Statement Annual'!AB63+'Cash Flow Statement Annual'!AU63)/'Balance Sheet Annual'!BS63</f>
        <v>0.10878112712975098</v>
      </c>
      <c r="AY63" s="22">
        <f>('Balance Sheet Annual'!BH63+'Balance Sheet Annual'!BS63)/('Income Statement Annual'!AF63-'Income Statement Annual'!AC63)</f>
        <v>2.5951940850277264</v>
      </c>
      <c r="AZ63" s="22">
        <f>(('Balance Sheet Annual'!BH63+'Balance Sheet Annual'!BS63)-'Balance Sheet Annual'!N63)/('Income Statement Annual'!AF63-'Income Statement Annual'!AC63)</f>
        <v>2.5083179297597042</v>
      </c>
      <c r="BA63" s="22">
        <f>('Cash Flow Statement Annual'!AB63+'Cash Flow Statement Annual'!AU63)/'Income Statement Annual'!BS63</f>
        <v>3.9903846153846154</v>
      </c>
      <c r="BB63" s="22">
        <f>'Income Statement Annual'!AF63/('Balance Sheet Annual'!BH63+'Balance Sheet Annual'!BS63)</f>
        <v>0.28472222222222221</v>
      </c>
      <c r="BC63" s="23">
        <f>'Income Statement Annual'!AF63/('Balance Sheet Annual'!BB63-'Balance Sheet Annual'!BR63)</f>
        <v>0.11943531520764863</v>
      </c>
    </row>
    <row r="64" spans="1:55" x14ac:dyDescent="0.2">
      <c r="A64" s="45" t="s">
        <v>212</v>
      </c>
      <c r="B64" s="45" t="s">
        <v>213</v>
      </c>
      <c r="C64" s="45" t="str">
        <f>VLOOKUP(A64,'[1]S&amp;P 500 Wikipedia'!A:D,3,FALSE)</f>
        <v>Consumer Discretionary</v>
      </c>
      <c r="D64" s="45">
        <v>70746</v>
      </c>
      <c r="E64" s="45" t="s">
        <v>16</v>
      </c>
      <c r="F64" s="45">
        <v>2018</v>
      </c>
      <c r="G64" s="45" t="s">
        <v>17</v>
      </c>
      <c r="H64" s="46">
        <v>43465</v>
      </c>
      <c r="I64" s="46">
        <v>43515</v>
      </c>
      <c r="J64" s="46">
        <v>43515</v>
      </c>
      <c r="K64" s="45">
        <v>207272000</v>
      </c>
      <c r="L64" s="45">
        <v>208623000</v>
      </c>
      <c r="M64" s="45" t="s">
        <v>1645</v>
      </c>
      <c r="N64" s="20">
        <f>'Balance Sheet Annual'!AH64/'Balance Sheet Annual'!BR64</f>
        <v>1.4332426191654297</v>
      </c>
      <c r="O64" s="21">
        <f>('Balance Sheet Annual'!AH64-'Balance Sheet Annual'!U64)/'Balance Sheet Annual'!BR64</f>
        <v>1.1172686788718456</v>
      </c>
      <c r="P64" s="21">
        <f>'Balance Sheet Annual'!N64/'Balance Sheet Annual'!BR64</f>
        <v>0.22484743526307108</v>
      </c>
      <c r="Q64" s="21">
        <f>'Balance Sheet Annual'!CH64/'Balance Sheet Annual'!CS64</f>
        <v>1.5582477325596591</v>
      </c>
      <c r="R64" s="21">
        <f>('Balance Sheet Annual'!BH64+'Balance Sheet Annual'!BS64)/'Balance Sheet Annual'!BB64</f>
        <v>0.22357881400956311</v>
      </c>
      <c r="S64" s="21">
        <f>('Balance Sheet Annual'!BH64/'Balance Sheet Annual'!BB64)</f>
        <v>8.643589848379582E-3</v>
      </c>
      <c r="T64" s="21">
        <f>'Balance Sheet Annual'!BS64/'Balance Sheet Annual'!BB64</f>
        <v>0.21493522416118355</v>
      </c>
      <c r="U64" s="21">
        <f>('Balance Sheet Annual'!BH64+'Balance Sheet Annual'!BS64)/'Balance Sheet Annual'!CS64</f>
        <v>0.57196999398834258</v>
      </c>
      <c r="V64" s="21">
        <f>('Balance Sheet Annual'!BH64/'Balance Sheet Annual'!CS64)</f>
        <v>2.2112444130792754E-2</v>
      </c>
      <c r="W64" s="21">
        <f>('Balance Sheet Annual'!BS64/'Balance Sheet Annual'!CS64)</f>
        <v>0.54985754985754987</v>
      </c>
      <c r="X64" s="22">
        <f>'Balance Sheet Annual'!AH64/'Balance Sheet Annual'!BB64</f>
        <v>0.35513302546078712</v>
      </c>
      <c r="Y64" s="22">
        <f>'Balance Sheet Annual'!CS64/('Balance Sheet Annual'!BB64-'Balance Sheet Annual'!AQ64-'Balance Sheet Annual'!AR64-'Balance Sheet Annual'!AS64)</f>
        <v>0.5160998772443377</v>
      </c>
      <c r="Z64" s="22">
        <f>'Balance Sheet Annual'!BA64/'Balance Sheet Annual'!BB64</f>
        <v>0.64486697453921293</v>
      </c>
      <c r="AA64" s="22">
        <f>'Balance Sheet Annual'!AR64/'Balance Sheet Annual'!BB64</f>
        <v>0.19226368057542195</v>
      </c>
      <c r="AB64" s="23">
        <f>'Balance Sheet Annual'!CS64/'Balance Sheet Annual'!CT64</f>
        <v>0.39089255793044259</v>
      </c>
      <c r="AC64" s="24">
        <f>'Income Statement Annual'!V64/'Income Statement Annual'!N64</f>
        <v>0.21635218842162196</v>
      </c>
      <c r="AD64" s="22">
        <f>('Income Statement Annual'!AF64-'Income Statement Annual'!AC64)/'Income Statement Annual'!N64</f>
        <v>0.10991601440919249</v>
      </c>
      <c r="AE64" s="22">
        <f>'Income Statement Annual'!AF64/'Income Statement Annual'!N64</f>
        <v>0.10991601440919249</v>
      </c>
      <c r="AF64" s="22">
        <f>'Income Statement Annual'!BS64/'Income Statement Annual'!N64</f>
        <v>4.489096159929791E-2</v>
      </c>
      <c r="AG64" s="22">
        <f>('Income Statement Annual'!AF64-'Income Statement Annual'!AC64)/('Income Statement Annual'!AH64*-1)</f>
        <v>16.647604327666151</v>
      </c>
      <c r="AH64" s="23">
        <f>'Income Statement Annual'!AF64/('Income Statement Annual'!AH64*-1)</f>
        <v>16.647604327666151</v>
      </c>
      <c r="AI64" s="24">
        <f>'Cash Flow Statement Annual'!BG64/'Cash Flow Statement Annual'!AB64</f>
        <v>-0.3093281369143438</v>
      </c>
      <c r="AJ64" s="22">
        <f>'Cash Flow Statement Annual'!AB64/'Balance Sheet Annual'!BR64</f>
        <v>0.48668151080323274</v>
      </c>
      <c r="AK64" s="22">
        <f>('Cash Flow Statement Annual'!AB64+'Cash Flow Statement Annual'!AV64)/('Balance Sheet Annual'!BH64+'Balance Sheet Annual'!BS64)</f>
        <v>0.48265777087236666</v>
      </c>
      <c r="AL64" s="23">
        <f>('Cash Flow Statement Annual'!AB64/('Balance Sheet Annual'!BH64+'Balance Sheet Annual'!BS64))</f>
        <v>0.53936845953479873</v>
      </c>
      <c r="AM64" s="24">
        <f>'Income Statement Annual'!BS64/'Balance Sheet Annual'!CS64</f>
        <v>0.11497948195195902</v>
      </c>
      <c r="AN64" s="22">
        <f>'Income Statement Annual'!N64/'Balance Sheet Annual'!CS64</f>
        <v>2.5613058365351944</v>
      </c>
      <c r="AO64" s="22">
        <f>'Income Statement Annual'!N64/'Balance Sheet Annual'!BB64</f>
        <v>1.0011953900854142</v>
      </c>
      <c r="AP64" s="22">
        <f>'Income Statement Annual'!N64/('Balance Sheet Annual'!AH64-'Balance Sheet Annual'!BR64)</f>
        <v>9.3264490339773491</v>
      </c>
      <c r="AQ64" s="22">
        <f>'Income Statement Annual'!BS64/'Balance Sheet Annual'!BB64</f>
        <v>4.494462380971842E-2</v>
      </c>
      <c r="AR64" s="22">
        <f>'Cash Flow Statement Annual'!AB64/'Income Statement Annual'!N64</f>
        <v>0.12044737889441083</v>
      </c>
      <c r="AS64" s="22">
        <f>'Cash Flow Statement Annual'!BG64/'Income Statement Annual'!N64</f>
        <v>-3.7257763309624159E-2</v>
      </c>
      <c r="AT64" s="22">
        <f>'Cash Flow Statement Annual'!AB64/'Balance Sheet Annual'!BB64</f>
        <v>0.12059136049695533</v>
      </c>
      <c r="AU64" s="22">
        <f>('Cash Flow Statement Annual'!AB64+'Cash Flow Statement Annual'!AU64)/'Balance Sheet Annual'!BR64</f>
        <v>0.17755236681510803</v>
      </c>
      <c r="AV64" s="22">
        <f>('Cash Flow Statement Annual'!AB64+'Cash Flow Statement Annual'!AU64)/('Balance Sheet Annual'!BH64+'Balance Sheet Annual'!BS64)</f>
        <v>0.19677375131380523</v>
      </c>
      <c r="AW64" s="22">
        <f>'Cash Flow Statement Annual'!AB64/'Balance Sheet Annual'!BS64</f>
        <v>0.56105908637163093</v>
      </c>
      <c r="AX64" s="22">
        <f>('Cash Flow Statement Annual'!AB64+'Cash Flow Statement Annual'!AU64)/'Balance Sheet Annual'!BS64</f>
        <v>0.20468698008271141</v>
      </c>
      <c r="AY64" s="22">
        <f>('Balance Sheet Annual'!BH64+'Balance Sheet Annual'!BS64)/('Income Statement Annual'!AF64-'Income Statement Annual'!AC64)</f>
        <v>2.0316590845789619</v>
      </c>
      <c r="AZ64" s="22">
        <f>(('Balance Sheet Annual'!BH64+'Balance Sheet Annual'!BS64)-'Balance Sheet Annual'!N64)/('Income Statement Annual'!AF64-'Income Statement Annual'!AC64)</f>
        <v>1.5253922569863523</v>
      </c>
      <c r="BA64" s="22">
        <f>('Cash Flow Statement Annual'!AB64+'Cash Flow Statement Annual'!AU64)/'Income Statement Annual'!BS64</f>
        <v>0.97885883155262565</v>
      </c>
      <c r="BB64" s="22">
        <f>'Income Statement Annual'!AF64/('Balance Sheet Annual'!BH64+'Balance Sheet Annual'!BS64)</f>
        <v>0.49220856372526617</v>
      </c>
      <c r="BC64" s="23">
        <f>'Income Statement Annual'!AF64/('Balance Sheet Annual'!BB64-'Balance Sheet Annual'!BR64)</f>
        <v>0.14629740302075411</v>
      </c>
    </row>
    <row r="65" spans="1:55" x14ac:dyDescent="0.2">
      <c r="A65" s="45" t="s">
        <v>215</v>
      </c>
      <c r="B65" s="45" t="s">
        <v>216</v>
      </c>
      <c r="C65" s="45" t="str">
        <f>VLOOKUP(A65,'[1]S&amp;P 500 Wikipedia'!A:D,3,FALSE)</f>
        <v>Real Estate</v>
      </c>
      <c r="D65" s="45">
        <v>70579</v>
      </c>
      <c r="E65" s="45" t="s">
        <v>16</v>
      </c>
      <c r="F65" s="45">
        <v>2018</v>
      </c>
      <c r="G65" s="45" t="s">
        <v>17</v>
      </c>
      <c r="H65" s="46">
        <v>43465</v>
      </c>
      <c r="I65" s="46">
        <v>43524</v>
      </c>
      <c r="J65" s="46">
        <v>43593</v>
      </c>
      <c r="K65" s="45">
        <v>154468000</v>
      </c>
      <c r="L65" s="45">
        <v>154774000</v>
      </c>
      <c r="M65" s="45" t="s">
        <v>1911</v>
      </c>
      <c r="N65" s="20">
        <f>'Balance Sheet Annual'!AH65/'Balance Sheet Annual'!BR65</f>
        <v>5.3022788294746208E-2</v>
      </c>
      <c r="O65" s="21">
        <f>('Balance Sheet Annual'!AH65-'Balance Sheet Annual'!U65)/'Balance Sheet Annual'!BR65</f>
        <v>5.3022788294746208E-2</v>
      </c>
      <c r="P65" s="21">
        <f>'Balance Sheet Annual'!N65/'Balance Sheet Annual'!BR65</f>
        <v>3.8578136905459623E-2</v>
      </c>
      <c r="Q65" s="21">
        <f>'Balance Sheet Annual'!CH65/'Balance Sheet Annual'!CS65</f>
        <v>1.3909087565548026</v>
      </c>
      <c r="R65" s="21">
        <f>('Balance Sheet Annual'!BH65+'Balance Sheet Annual'!BS65)/'Balance Sheet Annual'!BB65</f>
        <v>0.52790047487039826</v>
      </c>
      <c r="S65" s="21">
        <f>('Balance Sheet Annual'!BH65/'Balance Sheet Annual'!BB65)</f>
        <v>0.52790047487039826</v>
      </c>
      <c r="T65" s="21">
        <f>'Balance Sheet Annual'!BS65/'Balance Sheet Annual'!BB65</f>
        <v>0</v>
      </c>
      <c r="U65" s="21">
        <f>('Balance Sheet Annual'!BH65+'Balance Sheet Annual'!BS65)/'Balance Sheet Annual'!CS65</f>
        <v>1.2621618679570739</v>
      </c>
      <c r="V65" s="21">
        <f>('Balance Sheet Annual'!BH65/'Balance Sheet Annual'!CS65)</f>
        <v>1.2621618679570739</v>
      </c>
      <c r="W65" s="21">
        <f>('Balance Sheet Annual'!BS65/'Balance Sheet Annual'!CS65)</f>
        <v>0</v>
      </c>
      <c r="X65" s="22">
        <f>'Balance Sheet Annual'!AH65/'Balance Sheet Annual'!BB65</f>
        <v>3.0845953587281344E-2</v>
      </c>
      <c r="Y65" s="22">
        <f>'Balance Sheet Annual'!CS65/('Balance Sheet Annual'!BB65-'Balance Sheet Annual'!AQ65-'Balance Sheet Annual'!AR65-'Balance Sheet Annual'!AS65)</f>
        <v>0.41825100906023588</v>
      </c>
      <c r="Z65" s="22">
        <f>'Balance Sheet Annual'!BA65/'Balance Sheet Annual'!BB65</f>
        <v>0.96915404641271863</v>
      </c>
      <c r="AA65" s="22">
        <f>'Balance Sheet Annual'!AR65/'Balance Sheet Annual'!BB65</f>
        <v>0</v>
      </c>
      <c r="AB65" s="23">
        <f>'Balance Sheet Annual'!CS65/'Balance Sheet Annual'!CT65</f>
        <v>0.41825100906023588</v>
      </c>
      <c r="AC65" s="24">
        <f>'Income Statement Annual'!V65/'Income Statement Annual'!N65</f>
        <v>0.6302813599602779</v>
      </c>
      <c r="AD65" s="22">
        <f>('Income Statement Annual'!AF65-'Income Statement Annual'!AC65)/'Income Statement Annual'!N65</f>
        <v>0.58657971558094379</v>
      </c>
      <c r="AE65" s="22">
        <f>'Income Statement Annual'!AF65/'Income Statement Annual'!N65</f>
        <v>0.34925113640032035</v>
      </c>
      <c r="AF65" s="22">
        <f>'Income Statement Annual'!BS65/'Income Statement Annual'!N65</f>
        <v>0.17368401230402186</v>
      </c>
      <c r="AG65" s="22">
        <f>('Income Statement Annual'!AF65-'Income Statement Annual'!AC65)/('Income Statement Annual'!AH65*-1)</f>
        <v>4.0758409638940289</v>
      </c>
      <c r="AH65" s="23">
        <f>'Income Statement Annual'!AF65/('Income Statement Annual'!AH65*-1)</f>
        <v>2.4267666450367309</v>
      </c>
      <c r="AI65" s="24">
        <f>'Cash Flow Statement Annual'!BG65/'Cash Flow Statement Annual'!AB65</f>
        <v>7.5180313958421716E-2</v>
      </c>
      <c r="AJ65" s="22">
        <f>'Cash Flow Statement Annual'!AB65/'Balance Sheet Annual'!BR65</f>
        <v>8.0520226797744093E-2</v>
      </c>
      <c r="AK65" s="22">
        <f>('Cash Flow Statement Annual'!AB65+'Cash Flow Statement Annual'!AV65)/('Balance Sheet Annual'!BH65+'Balance Sheet Annual'!BS65)</f>
        <v>3.7242738576836451E-2</v>
      </c>
      <c r="AL65" s="23">
        <f>('Cash Flow Statement Annual'!AB65/('Balance Sheet Annual'!BH65+'Balance Sheet Annual'!BS65))</f>
        <v>8.8733696822925992E-2</v>
      </c>
      <c r="AM65" s="24">
        <f>'Income Statement Annual'!BS65/'Balance Sheet Annual'!CS65</f>
        <v>5.5778025823281237E-2</v>
      </c>
      <c r="AN65" s="22">
        <f>'Income Statement Annual'!N65/'Balance Sheet Annual'!CS65</f>
        <v>0.32114657580368222</v>
      </c>
      <c r="AO65" s="22">
        <f>'Income Statement Annual'!N65/'Balance Sheet Annual'!BB65</f>
        <v>0.13431987938612963</v>
      </c>
      <c r="AP65" s="22">
        <f>'Income Statement Annual'!N65/('Balance Sheet Annual'!AH65-'Balance Sheet Annual'!BR65)</f>
        <v>-0.24381764172446937</v>
      </c>
      <c r="AQ65" s="22">
        <f>'Income Statement Annual'!BS65/'Balance Sheet Annual'!BB65</f>
        <v>2.3329215583975271E-2</v>
      </c>
      <c r="AR65" s="22">
        <f>'Cash Flow Statement Annual'!AB65/'Income Statement Annual'!N65</f>
        <v>0.3487388531311153</v>
      </c>
      <c r="AS65" s="22">
        <f>'Cash Flow Statement Annual'!BG65/'Income Statement Annual'!N65</f>
        <v>2.6218296467897171E-2</v>
      </c>
      <c r="AT65" s="22">
        <f>'Cash Flow Statement Annual'!AB65/'Balance Sheet Annual'!BB65</f>
        <v>4.6842560689828582E-2</v>
      </c>
      <c r="AU65" s="22">
        <f>('Cash Flow Statement Annual'!AB65+'Cash Flow Statement Annual'!AU65)/'Balance Sheet Annual'!BR65</f>
        <v>8.5458656369154424E-4</v>
      </c>
      <c r="AV65" s="22">
        <f>('Cash Flow Statement Annual'!AB65+'Cash Flow Statement Annual'!AU65)/('Balance Sheet Annual'!BH65+'Balance Sheet Annual'!BS65)</f>
        <v>9.417587116592193E-4</v>
      </c>
      <c r="AW65" s="22" t="e">
        <f>'Cash Flow Statement Annual'!AB65/'Balance Sheet Annual'!BS65</f>
        <v>#DIV/0!</v>
      </c>
      <c r="AX65" s="22" t="e">
        <f>('Cash Flow Statement Annual'!AB65+'Cash Flow Statement Annual'!AU65)/'Balance Sheet Annual'!BS65</f>
        <v>#DIV/0!</v>
      </c>
      <c r="AY65" s="22">
        <f>('Balance Sheet Annual'!BH65+'Balance Sheet Annual'!BS65)/('Income Statement Annual'!AF65-'Income Statement Annual'!AC65)</f>
        <v>6.7001529818354548</v>
      </c>
      <c r="AZ65" s="22">
        <f>(('Balance Sheet Annual'!BH65+'Balance Sheet Annual'!BS65)-'Balance Sheet Annual'!N65)/('Income Statement Annual'!AF65-'Income Statement Annual'!AC65)</f>
        <v>6.4153073559038871</v>
      </c>
      <c r="BA65" s="22">
        <f>('Cash Flow Statement Annual'!AB65+'Cash Flow Statement Annual'!AU65)/'Income Statement Annual'!BS65</f>
        <v>2.1310398084697271E-2</v>
      </c>
      <c r="BB65" s="22">
        <f>'Income Statement Annual'!AF65/('Balance Sheet Annual'!BH65+'Balance Sheet Annual'!BS65)</f>
        <v>8.8864043034393311E-2</v>
      </c>
      <c r="BC65" s="23">
        <f>'Income Statement Annual'!AF65/('Balance Sheet Annual'!BB65-'Balance Sheet Annual'!BR65)</f>
        <v>0.11216080655050766</v>
      </c>
    </row>
    <row r="66" spans="1:55" x14ac:dyDescent="0.2">
      <c r="A66" s="45" t="s">
        <v>322</v>
      </c>
      <c r="B66" s="45" t="s">
        <v>323</v>
      </c>
      <c r="C66" s="45" t="str">
        <f>VLOOKUP(A66,'[1]S&amp;P 500 Wikipedia'!A:D,3,FALSE)</f>
        <v>Consumer Staples</v>
      </c>
      <c r="D66" s="45">
        <v>326285</v>
      </c>
      <c r="E66" s="45" t="s">
        <v>16</v>
      </c>
      <c r="F66" s="45">
        <v>2019</v>
      </c>
      <c r="G66" s="45" t="s">
        <v>17</v>
      </c>
      <c r="H66" s="46">
        <v>43616</v>
      </c>
      <c r="I66" s="46">
        <v>43665</v>
      </c>
      <c r="J66" s="46">
        <v>43739</v>
      </c>
      <c r="K66" s="45">
        <v>478200000</v>
      </c>
      <c r="L66" s="45">
        <v>479100000</v>
      </c>
      <c r="M66" s="45" t="s">
        <v>1912</v>
      </c>
      <c r="N66" s="20">
        <f>'Balance Sheet Annual'!AH66/'Balance Sheet Annual'!BR66</f>
        <v>0.82993750535056932</v>
      </c>
      <c r="O66" s="21">
        <f>('Balance Sheet Annual'!AH66-'Balance Sheet Annual'!U66)/'Balance Sheet Annual'!BR66</f>
        <v>0.40313329338241588</v>
      </c>
      <c r="P66" s="21">
        <f>'Balance Sheet Annual'!N66/'Balance Sheet Annual'!BR66</f>
        <v>5.4789829637873468E-2</v>
      </c>
      <c r="Q66" s="21">
        <f>'Balance Sheet Annual'!CH66/'Balance Sheet Annual'!CS66</f>
        <v>1.7656657615929299</v>
      </c>
      <c r="R66" s="21">
        <f>('Balance Sheet Annual'!BH66+'Balance Sheet Annual'!BS66)/'Balance Sheet Annual'!BB66</f>
        <v>0.36727465229318063</v>
      </c>
      <c r="S66" s="21">
        <f>('Balance Sheet Annual'!BH66/'Balance Sheet Annual'!BB66)</f>
        <v>5.6239472544395784E-2</v>
      </c>
      <c r="T66" s="21">
        <f>'Balance Sheet Annual'!BS66/'Balance Sheet Annual'!BB66</f>
        <v>0.31103517974878481</v>
      </c>
      <c r="U66" s="21">
        <f>('Balance Sheet Annual'!BH66+'Balance Sheet Annual'!BS66)/'Balance Sheet Annual'!CS66</f>
        <v>1.0157589309481978</v>
      </c>
      <c r="V66" s="21">
        <f>('Balance Sheet Annual'!BH66/'Balance Sheet Annual'!CS66)</f>
        <v>0.15553958366608103</v>
      </c>
      <c r="W66" s="21">
        <f>('Balance Sheet Annual'!BS66/'Balance Sheet Annual'!CS66)</f>
        <v>0.8602193472821168</v>
      </c>
      <c r="X66" s="22">
        <f>'Balance Sheet Annual'!AH66/'Balance Sheet Annual'!BB66</f>
        <v>0.18662110784927091</v>
      </c>
      <c r="Y66" s="22">
        <f>'Balance Sheet Annual'!CS66/('Balance Sheet Annual'!BB66-'Balance Sheet Annual'!AQ66-'Balance Sheet Annual'!AR66-'Balance Sheet Annual'!AS66)</f>
        <v>0.81620858229223248</v>
      </c>
      <c r="Z66" s="22">
        <f>'Balance Sheet Annual'!BA66/'Balance Sheet Annual'!BB66</f>
        <v>0.81337889215072912</v>
      </c>
      <c r="AA66" s="22">
        <f>'Balance Sheet Annual'!AR66/'Balance Sheet Annual'!BB66</f>
        <v>0.43337022955868904</v>
      </c>
      <c r="AB66" s="23">
        <f>'Balance Sheet Annual'!CS66/'Balance Sheet Annual'!CT66</f>
        <v>0.36157659175128737</v>
      </c>
      <c r="AC66" s="24">
        <f>'Income Statement Annual'!V66/'Income Statement Annual'!N66</f>
        <v>0.29622211304687401</v>
      </c>
      <c r="AD66" s="22">
        <f>('Income Statement Annual'!AF66-'Income Statement Annual'!AC66)/'Income Statement Annual'!N66</f>
        <v>0.1301916027361022</v>
      </c>
      <c r="AE66" s="22">
        <f>'Income Statement Annual'!AF66/'Income Statement Annual'!N66</f>
        <v>0.1301916027361022</v>
      </c>
      <c r="AF66" s="22">
        <f>'Income Statement Annual'!BS66/'Income Statement Annual'!N66</f>
        <v>0.10183540556542332</v>
      </c>
      <c r="AG66" s="22">
        <f>('Income Statement Annual'!AF66-'Income Statement Annual'!AC66)/('Income Statement Annual'!AH66*-1)</f>
        <v>6.512287334593573</v>
      </c>
      <c r="AH66" s="23">
        <f>'Income Statement Annual'!AF66/('Income Statement Annual'!AH66*-1)</f>
        <v>6.512287334593573</v>
      </c>
      <c r="AI66" s="24">
        <f>'Cash Flow Statement Annual'!BG66/'Cash Flow Statement Annual'!AB66</f>
        <v>-0.53123035003143992</v>
      </c>
      <c r="AJ66" s="22">
        <f>'Cash Flow Statement Annual'!AB66/'Balance Sheet Annual'!BR66</f>
        <v>0.40844105812858489</v>
      </c>
      <c r="AK66" s="22">
        <f>('Cash Flow Statement Annual'!AB66+'Cash Flow Statement Annual'!AV66)/('Balance Sheet Annual'!BH66+'Balance Sheet Annual'!BS66)</f>
        <v>0.16035955762880655</v>
      </c>
      <c r="AL66" s="23">
        <f>('Cash Flow Statement Annual'!AB66/('Balance Sheet Annual'!BH66+'Balance Sheet Annual'!BS66))</f>
        <v>0.25006551706064262</v>
      </c>
      <c r="AM66" s="24">
        <f>'Income Statement Annual'!BS66/'Balance Sheet Annual'!CS66</f>
        <v>0.21519459085343129</v>
      </c>
      <c r="AN66" s="22">
        <f>'Income Statement Annual'!N66/'Balance Sheet Annual'!CS66</f>
        <v>2.1131608369270083</v>
      </c>
      <c r="AO66" s="22">
        <f>'Income Statement Annual'!N66/'Balance Sheet Annual'!BB66</f>
        <v>0.7640694932383657</v>
      </c>
      <c r="AP66" s="22">
        <f>'Income Statement Annual'!N66/('Balance Sheet Annual'!AH66-'Balance Sheet Annual'!BR66)</f>
        <v>-19.980619179461364</v>
      </c>
      <c r="AQ66" s="22">
        <f>'Income Statement Annual'!BS66/'Balance Sheet Annual'!BB66</f>
        <v>7.7809326724096448E-2</v>
      </c>
      <c r="AR66" s="22">
        <f>'Cash Flow Statement Annual'!AB66/'Income Statement Annual'!N66</f>
        <v>0.12020205837521887</v>
      </c>
      <c r="AS66" s="22">
        <f>'Cash Flow Statement Annual'!BG66/'Income Statement Annual'!N66</f>
        <v>-6.3854981545167097E-2</v>
      </c>
      <c r="AT66" s="22">
        <f>'Cash Flow Statement Annual'!AB66/'Balance Sheet Annual'!BB66</f>
        <v>9.1842725828961927E-2</v>
      </c>
      <c r="AU66" s="22">
        <f>('Cash Flow Statement Annual'!AB66+'Cash Flow Statement Annual'!AU66)/'Balance Sheet Annual'!BR66</f>
        <v>0.1618012156493451</v>
      </c>
      <c r="AV66" s="22">
        <f>('Cash Flow Statement Annual'!AB66+'Cash Flow Statement Annual'!AU66)/('Balance Sheet Annual'!BH66+'Balance Sheet Annual'!BS66)</f>
        <v>9.9061795691598092E-2</v>
      </c>
      <c r="AW66" s="22">
        <f>'Cash Flow Statement Annual'!AB66/'Balance Sheet Annual'!BS66</f>
        <v>0.29528082933622157</v>
      </c>
      <c r="AX66" s="22">
        <f>('Cash Flow Statement Annual'!AB66+'Cash Flow Statement Annual'!AU66)/'Balance Sheet Annual'!BS66</f>
        <v>0.11697354169890144</v>
      </c>
      <c r="AY66" s="22">
        <f>('Balance Sheet Annual'!BH66+'Balance Sheet Annual'!BS66)/('Income Statement Annual'!AF66-'Income Statement Annual'!AC66)</f>
        <v>3.6921141751330429</v>
      </c>
      <c r="AZ66" s="22">
        <f>(('Balance Sheet Annual'!BH66+'Balance Sheet Annual'!BS66)-'Balance Sheet Annual'!N66)/('Income Statement Annual'!AF66-'Income Statement Annual'!AC66)</f>
        <v>3.5682631833575229</v>
      </c>
      <c r="BA66" s="22">
        <f>('Cash Flow Statement Annual'!AB66+'Cash Flow Statement Annual'!AU66)/'Income Statement Annual'!BS66</f>
        <v>0.46759030183077682</v>
      </c>
      <c r="BB66" s="22">
        <f>'Income Statement Annual'!AF66/('Balance Sheet Annual'!BH66+'Balance Sheet Annual'!BS66)</f>
        <v>0.27084752869647255</v>
      </c>
      <c r="BC66" s="23">
        <f>'Income Statement Annual'!AF66/('Balance Sheet Annual'!BB66-'Balance Sheet Annual'!BR66)</f>
        <v>0.12833248481988749</v>
      </c>
    </row>
    <row r="67" spans="1:55" x14ac:dyDescent="0.2">
      <c r="A67" s="45" t="s">
        <v>245</v>
      </c>
      <c r="B67" s="45" t="s">
        <v>246</v>
      </c>
      <c r="C67" s="45" t="str">
        <f>VLOOKUP(A67,'[1]S&amp;P 500 Wikipedia'!A:D,3,FALSE)</f>
        <v>Health Care</v>
      </c>
      <c r="D67" s="45">
        <v>159950</v>
      </c>
      <c r="E67" s="45" t="s">
        <v>16</v>
      </c>
      <c r="F67" s="45">
        <v>2019</v>
      </c>
      <c r="G67" s="45" t="s">
        <v>17</v>
      </c>
      <c r="H67" s="46">
        <v>43646</v>
      </c>
      <c r="I67" s="46">
        <v>43697</v>
      </c>
      <c r="J67" s="46">
        <v>43776</v>
      </c>
      <c r="K67" s="45">
        <v>298000000</v>
      </c>
      <c r="L67" s="45">
        <v>299000000</v>
      </c>
      <c r="M67" s="45" t="s">
        <v>1913</v>
      </c>
      <c r="N67" s="20">
        <f>'Balance Sheet Annual'!AH67/'Balance Sheet Annual'!BR67</f>
        <v>1.0725112479797319</v>
      </c>
      <c r="O67" s="21">
        <f>('Balance Sheet Annual'!AH67-'Balance Sheet Annual'!U67)/'Balance Sheet Annual'!BR67</f>
        <v>0.53487965753723843</v>
      </c>
      <c r="P67" s="21">
        <f>'Balance Sheet Annual'!N67/'Balance Sheet Annual'!BR67</f>
        <v>7.7010439872450098E-2</v>
      </c>
      <c r="Q67" s="21">
        <f>'Balance Sheet Annual'!CH67/'Balance Sheet Annual'!CS67</f>
        <v>5.5806292208861805</v>
      </c>
      <c r="R67" s="21">
        <f>('Balance Sheet Annual'!BH67+'Balance Sheet Annual'!BS67)/'Balance Sheet Annual'!BB67</f>
        <v>0.22560136166804334</v>
      </c>
      <c r="S67" s="21">
        <f>('Balance Sheet Annual'!BH67/'Balance Sheet Annual'!BB67)</f>
        <v>2.5055693224199645E-2</v>
      </c>
      <c r="T67" s="21">
        <f>'Balance Sheet Annual'!BS67/'Balance Sheet Annual'!BB67</f>
        <v>0.20054566844384372</v>
      </c>
      <c r="U67" s="21">
        <f>('Balance Sheet Annual'!BH67+'Balance Sheet Annual'!BS67)/'Balance Sheet Annual'!CS67</f>
        <v>1.4845989128644375</v>
      </c>
      <c r="V67" s="21">
        <f>('Balance Sheet Annual'!BH67/'Balance Sheet Annual'!CS67)</f>
        <v>0.16488222698072805</v>
      </c>
      <c r="W67" s="21">
        <f>('Balance Sheet Annual'!BS67/'Balance Sheet Annual'!CS67)</f>
        <v>1.3197166858837095</v>
      </c>
      <c r="X67" s="22">
        <f>'Balance Sheet Annual'!AH67/'Balance Sheet Annual'!BB67</f>
        <v>0.61457785787589803</v>
      </c>
      <c r="Y67" s="22">
        <f>'Balance Sheet Annual'!CS67/('Balance Sheet Annual'!BB67-'Balance Sheet Annual'!AQ67-'Balance Sheet Annual'!AR67-'Balance Sheet Annual'!AS67)</f>
        <v>0.21899574345285333</v>
      </c>
      <c r="Z67" s="22">
        <f>'Balance Sheet Annual'!BA67/'Balance Sheet Annual'!BB67</f>
        <v>0.38542214212410203</v>
      </c>
      <c r="AA67" s="22">
        <f>'Balance Sheet Annual'!AR67/'Balance Sheet Annual'!BB67</f>
        <v>0.30609997246627119</v>
      </c>
      <c r="AB67" s="23">
        <f>'Balance Sheet Annual'!CS67/'Balance Sheet Annual'!CT67</f>
        <v>0.15196115241170433</v>
      </c>
      <c r="AC67" s="24">
        <f>'Income Statement Annual'!V67/'Income Statement Annual'!N67</f>
        <v>5.2489236819215107E-2</v>
      </c>
      <c r="AD67" s="22">
        <f>('Income Statement Annual'!AF67-'Income Statement Annual'!AC67)/'Income Statement Annual'!N67</f>
        <v>1.3727167072341732E-2</v>
      </c>
      <c r="AE67" s="22">
        <f>'Income Statement Annual'!AF67/'Income Statement Annual'!N67</f>
        <v>1.3727167072341732E-2</v>
      </c>
      <c r="AF67" s="22">
        <f>'Income Statement Annual'!BS67/'Income Statement Annual'!N67</f>
        <v>1.8712219225343362E-3</v>
      </c>
      <c r="AG67" s="22">
        <f>('Income Statement Annual'!AF67-'Income Statement Annual'!AC67)/('Income Statement Annual'!AH67*-1)</f>
        <v>5.7082066869300911</v>
      </c>
      <c r="AH67" s="23">
        <f>'Income Statement Annual'!AF67/('Income Statement Annual'!AH67*-1)</f>
        <v>5.7082066869300911</v>
      </c>
      <c r="AI67" s="24">
        <f>'Cash Flow Statement Annual'!BG67/'Cash Flow Statement Annual'!AB67</f>
        <v>-0.8234442836468886</v>
      </c>
      <c r="AJ67" s="22">
        <f>'Cash Flow Statement Annual'!AB67/'Balance Sheet Annual'!BR67</f>
        <v>0.1207355960337221</v>
      </c>
      <c r="AK67" s="22">
        <f>('Cash Flow Statement Annual'!AB67+'Cash Flow Statement Annual'!AV67)/('Balance Sheet Annual'!BH67+'Balance Sheet Annual'!BS67)</f>
        <v>0.24220570287362697</v>
      </c>
      <c r="AL67" s="23">
        <f>('Cash Flow Statement Annual'!AB67/('Balance Sheet Annual'!BH67+'Balance Sheet Annual'!BS67))</f>
        <v>0.30666814601131698</v>
      </c>
      <c r="AM67" s="24">
        <f>'Income Statement Annual'!BS67/'Balance Sheet Annual'!CS67</f>
        <v>4.2167682424641736E-2</v>
      </c>
      <c r="AN67" s="22">
        <f>'Income Statement Annual'!N67/'Balance Sheet Annual'!CS67</f>
        <v>22.534837753253171</v>
      </c>
      <c r="AO67" s="22">
        <f>'Income Statement Annual'!N67/'Balance Sheet Annual'!BB67</f>
        <v>3.4244199143951342</v>
      </c>
      <c r="AP67" s="22">
        <f>'Income Statement Annual'!N67/('Balance Sheet Annual'!AH67-'Balance Sheet Annual'!BR67)</f>
        <v>82.415060240963854</v>
      </c>
      <c r="AQ67" s="22">
        <f>'Income Statement Annual'!BS67/'Balance Sheet Annual'!BB67</f>
        <v>6.4078496157793296E-3</v>
      </c>
      <c r="AR67" s="22">
        <f>'Cash Flow Statement Annual'!AB67/'Income Statement Annual'!N67</f>
        <v>2.0203349194862909E-2</v>
      </c>
      <c r="AS67" s="22">
        <f>'Cash Flow Statement Annual'!BG67/'Income Statement Annual'!N67</f>
        <v>-1.6636332405031831E-2</v>
      </c>
      <c r="AT67" s="22">
        <f>'Cash Flow Statement Annual'!AB67/'Balance Sheet Annual'!BB67</f>
        <v>6.9184751320367444E-2</v>
      </c>
      <c r="AU67" s="22">
        <f>('Cash Flow Statement Annual'!AB67+'Cash Flow Statement Annual'!AU67)/'Balance Sheet Annual'!BR67</f>
        <v>-0.12423011400864893</v>
      </c>
      <c r="AV67" s="22">
        <f>('Cash Flow Statement Annual'!AB67+'Cash Flow Statement Annual'!AU67)/('Balance Sheet Annual'!BH67+'Balance Sheet Annual'!BS67)</f>
        <v>-0.31554421391323645</v>
      </c>
      <c r="AW67" s="22">
        <f>'Cash Flow Statement Annual'!AB67/'Balance Sheet Annual'!BS67</f>
        <v>0.34498252621068398</v>
      </c>
      <c r="AX67" s="22">
        <f>('Cash Flow Statement Annual'!AB67+'Cash Flow Statement Annual'!AU67)/'Balance Sheet Annual'!BS67</f>
        <v>-0.35496754867698455</v>
      </c>
      <c r="AY67" s="22">
        <f>('Balance Sheet Annual'!BH67+'Balance Sheet Annual'!BS67)/('Income Statement Annual'!AF67-'Income Statement Annual'!AC67)</f>
        <v>4.7992545260915866</v>
      </c>
      <c r="AZ67" s="22">
        <f>(('Balance Sheet Annual'!BH67+'Balance Sheet Annual'!BS67)-'Balance Sheet Annual'!N67)/('Income Statement Annual'!AF67-'Income Statement Annual'!AC67)</f>
        <v>3.8604898828540999</v>
      </c>
      <c r="BA67" s="22">
        <f>('Cash Flow Statement Annual'!AB67+'Cash Flow Statement Annual'!AU67)/'Income Statement Annual'!BS67</f>
        <v>-11.109375</v>
      </c>
      <c r="BB67" s="22">
        <f>'Income Statement Annual'!AF67/('Balance Sheet Annual'!BH67+'Balance Sheet Annual'!BS67)</f>
        <v>0.20836569399755908</v>
      </c>
      <c r="BC67" s="23">
        <f>'Income Statement Annual'!AF67/('Balance Sheet Annual'!BB67-'Balance Sheet Annual'!BR67)</f>
        <v>0.11009497010200492</v>
      </c>
    </row>
    <row r="68" spans="1:55" x14ac:dyDescent="0.2">
      <c r="A68" s="45" t="s">
        <v>254</v>
      </c>
      <c r="B68" s="45" t="s">
        <v>255</v>
      </c>
      <c r="C68" s="45" t="str">
        <f>VLOOKUP(A68,'[1]S&amp;P 500 Wikipedia'!A:D,3,FALSE)</f>
        <v>Industrials</v>
      </c>
      <c r="D68" s="45">
        <v>253953</v>
      </c>
      <c r="E68" s="45" t="s">
        <v>16</v>
      </c>
      <c r="F68" s="45">
        <v>2018</v>
      </c>
      <c r="G68" s="45" t="s">
        <v>17</v>
      </c>
      <c r="H68" s="46">
        <v>43465</v>
      </c>
      <c r="I68" s="46">
        <v>43510</v>
      </c>
      <c r="J68" s="46">
        <v>43510</v>
      </c>
      <c r="K68" s="45">
        <v>579300000</v>
      </c>
      <c r="L68" s="45">
        <v>586000000</v>
      </c>
      <c r="M68" s="45" t="s">
        <v>1646</v>
      </c>
      <c r="N68" s="20">
        <f>'Balance Sheet Annual'!AH68/'Balance Sheet Annual'!BR68</f>
        <v>1.3458096617281201</v>
      </c>
      <c r="O68" s="21">
        <f>('Balance Sheet Annual'!AH68-'Balance Sheet Annual'!U68)/'Balance Sheet Annual'!BR68</f>
        <v>0.97382198952879584</v>
      </c>
      <c r="P68" s="21">
        <f>'Balance Sheet Annual'!N68/'Balance Sheet Annual'!BR68</f>
        <v>0.30674687163491887</v>
      </c>
      <c r="Q68" s="21">
        <f>'Balance Sheet Annual'!CH68/'Balance Sheet Annual'!CS68</f>
        <v>4.590730785994479</v>
      </c>
      <c r="R68" s="21">
        <f>('Balance Sheet Annual'!BH68+'Balance Sheet Annual'!BS68)/'Balance Sheet Annual'!BB68</f>
        <v>0.35006886515423197</v>
      </c>
      <c r="S68" s="21">
        <f>('Balance Sheet Annual'!BH68/'Balance Sheet Annual'!BB68)</f>
        <v>0.14323952080247396</v>
      </c>
      <c r="T68" s="21">
        <f>'Balance Sheet Annual'!BS68/'Balance Sheet Annual'!BB68</f>
        <v>0.20682934435175801</v>
      </c>
      <c r="U68" s="21">
        <f>('Balance Sheet Annual'!BH68+'Balance Sheet Annual'!BS68)/'Balance Sheet Annual'!CS68</f>
        <v>1.9571407816359145</v>
      </c>
      <c r="V68" s="21">
        <f>('Balance Sheet Annual'!BH68/'Balance Sheet Annual'!CS68)</f>
        <v>0.80081359872148772</v>
      </c>
      <c r="W68" s="21">
        <f>('Balance Sheet Annual'!BS68/'Balance Sheet Annual'!CS68)</f>
        <v>1.1563271829144268</v>
      </c>
      <c r="X68" s="22">
        <f>'Balance Sheet Annual'!AH68/'Balance Sheet Annual'!BB68</f>
        <v>0.47093370754398273</v>
      </c>
      <c r="Y68" s="22">
        <f>'Balance Sheet Annual'!CS68/('Balance Sheet Annual'!BB68-'Balance Sheet Annual'!AQ68-'Balance Sheet Annual'!AR68-'Balance Sheet Annual'!AS68)</f>
        <v>0.2005214782013372</v>
      </c>
      <c r="Z68" s="22">
        <f>'Balance Sheet Annual'!BA68/'Balance Sheet Annual'!BB68</f>
        <v>0.52906629245601722</v>
      </c>
      <c r="AA68" s="22">
        <f>'Balance Sheet Annual'!AR68/'Balance Sheet Annual'!BB68</f>
        <v>8.0559237026064809E-2</v>
      </c>
      <c r="AB68" s="23">
        <f>'Balance Sheet Annual'!CS68/'Balance Sheet Annual'!CT68</f>
        <v>0.17886749304851746</v>
      </c>
      <c r="AC68" s="24">
        <f>'Income Statement Annual'!V68/'Income Statement Annual'!N68</f>
        <v>0.31703400642294666</v>
      </c>
      <c r="AD68" s="22">
        <f>('Income Statement Annual'!AF68-'Income Statement Annual'!AC68)/'Income Statement Annual'!N68</f>
        <v>0.11112577537283885</v>
      </c>
      <c r="AE68" s="22">
        <f>'Income Statement Annual'!AF68/'Income Statement Annual'!N68</f>
        <v>0.11112577537283885</v>
      </c>
      <c r="AF68" s="22">
        <f>'Income Statement Annual'!BS68/'Income Statement Annual'!N68</f>
        <v>1.6585280014077691E-2</v>
      </c>
      <c r="AG68" s="22">
        <f>('Income Statement Annual'!AF68-'Income Statement Annual'!AC68)/('Income Statement Annual'!AH68*-1)</f>
        <v>4.2922684791843668</v>
      </c>
      <c r="AH68" s="23">
        <f>'Income Statement Annual'!AF68/('Income Statement Annual'!AH68*-1)</f>
        <v>4.2922684791843668</v>
      </c>
      <c r="AI68" s="24">
        <f>'Cash Flow Statement Annual'!BG68/'Cash Flow Statement Annual'!AB68</f>
        <v>-0.64065240266573131</v>
      </c>
      <c r="AJ68" s="22">
        <f>'Cash Flow Statement Annual'!AB68/'Balance Sheet Annual'!BR68</f>
        <v>0.21172626341390963</v>
      </c>
      <c r="AK68" s="22">
        <f>('Cash Flow Statement Annual'!AB68+'Cash Flow Statement Annual'!AV68)/('Balance Sheet Annual'!BH68+'Balance Sheet Annual'!BS68)</f>
        <v>0.1436790141786059</v>
      </c>
      <c r="AL68" s="23">
        <f>('Cash Flow Statement Annual'!AB68/('Balance Sheet Annual'!BH68+'Balance Sheet Annual'!BS68))</f>
        <v>0.21163981887016553</v>
      </c>
      <c r="AM68" s="24">
        <f>'Income Statement Annual'!BS68/'Balance Sheet Annual'!CS68</f>
        <v>5.4772628214441378E-2</v>
      </c>
      <c r="AN68" s="22">
        <f>'Income Statement Annual'!N68/'Balance Sheet Annual'!CS68</f>
        <v>3.3024843818102569</v>
      </c>
      <c r="AO68" s="22">
        <f>'Income Statement Annual'!N68/'Balance Sheet Annual'!BB68</f>
        <v>0.59070710220628364</v>
      </c>
      <c r="AP68" s="22">
        <f>'Income Statement Annual'!N68/('Balance Sheet Annual'!AH68-'Balance Sheet Annual'!BR68)</f>
        <v>4.8815634059916242</v>
      </c>
      <c r="AQ68" s="22">
        <f>'Income Statement Annual'!BS68/'Balance Sheet Annual'!BB68</f>
        <v>9.7970426963956241E-3</v>
      </c>
      <c r="AR68" s="22">
        <f>'Cash Flow Statement Annual'!AB68/'Income Statement Annual'!N68</f>
        <v>0.12542343055738858</v>
      </c>
      <c r="AS68" s="22">
        <f>'Cash Flow Statement Annual'!BG68/'Income Statement Annual'!N68</f>
        <v>-8.0352822137169502E-2</v>
      </c>
      <c r="AT68" s="22">
        <f>'Cash Flow Statement Annual'!AB68/'Balance Sheet Annual'!BB68</f>
        <v>7.4088511213326061E-2</v>
      </c>
      <c r="AU68" s="22">
        <f>('Cash Flow Statement Annual'!AB68+'Cash Flow Statement Annual'!AU68)/'Balance Sheet Annual'!BR68</f>
        <v>0.17481712524599904</v>
      </c>
      <c r="AV68" s="22">
        <f>('Cash Flow Statement Annual'!AB68+'Cash Flow Statement Annual'!AU68)/('Balance Sheet Annual'!BH68+'Balance Sheet Annual'!BS68)</f>
        <v>0.1747457501299087</v>
      </c>
      <c r="AW68" s="22">
        <f>'Cash Flow Statement Annual'!AB68/'Balance Sheet Annual'!BS68</f>
        <v>0.358210830506345</v>
      </c>
      <c r="AX68" s="22">
        <f>('Cash Flow Statement Annual'!AB68+'Cash Flow Statement Annual'!AU68)/'Balance Sheet Annual'!BS68</f>
        <v>0.29576579972358336</v>
      </c>
      <c r="AY68" s="22">
        <f>('Balance Sheet Annual'!BH68+'Balance Sheet Annual'!BS68)/('Income Statement Annual'!AF68-'Income Statement Annual'!AC68)</f>
        <v>5.3329374505146481</v>
      </c>
      <c r="AZ68" s="22">
        <f>(('Balance Sheet Annual'!BH68+'Balance Sheet Annual'!BS68)-'Balance Sheet Annual'!N68)/('Income Statement Annual'!AF68-'Income Statement Annual'!AC68)</f>
        <v>3.6977434679334915</v>
      </c>
      <c r="BA68" s="22">
        <f>('Cash Flow Statement Annual'!AB68+'Cash Flow Statement Annual'!AU68)/'Income Statement Annual'!BS68</f>
        <v>6.2440318302387272</v>
      </c>
      <c r="BB68" s="22">
        <f>'Income Statement Annual'!AF68/('Balance Sheet Annual'!BH68+'Balance Sheet Annual'!BS68)</f>
        <v>0.18751391878850865</v>
      </c>
      <c r="BC68" s="23">
        <f>'Income Statement Annual'!AF68/('Balance Sheet Annual'!BB68-'Balance Sheet Annual'!BR68)</f>
        <v>0.10097739401571026</v>
      </c>
    </row>
    <row r="69" spans="1:55" x14ac:dyDescent="0.2">
      <c r="A69" s="45" t="s">
        <v>260</v>
      </c>
      <c r="B69" s="45" t="s">
        <v>261</v>
      </c>
      <c r="C69" s="45" t="str">
        <f>VLOOKUP(A69,'[1]S&amp;P 500 Wikipedia'!A:D,3,FALSE)</f>
        <v>Real Estate</v>
      </c>
      <c r="D69" s="45">
        <v>378105</v>
      </c>
      <c r="E69" s="45" t="s">
        <v>16</v>
      </c>
      <c r="F69" s="45">
        <v>2018</v>
      </c>
      <c r="G69" s="45" t="s">
        <v>17</v>
      </c>
      <c r="H69" s="46">
        <v>43465</v>
      </c>
      <c r="I69" s="46">
        <v>43525</v>
      </c>
      <c r="J69" s="46">
        <v>43686</v>
      </c>
      <c r="K69" s="45">
        <v>339835254</v>
      </c>
      <c r="L69" s="45">
        <v>342695694</v>
      </c>
      <c r="M69" s="45" t="s">
        <v>1914</v>
      </c>
      <c r="N69" s="20">
        <f>'Balance Sheet Annual'!AH69/'Balance Sheet Annual'!BR69</f>
        <v>1.1947063236906699</v>
      </c>
      <c r="O69" s="21">
        <f>('Balance Sheet Annual'!AH69-'Balance Sheet Annual'!U69)/'Balance Sheet Annual'!BR69</f>
        <v>1.1947063236906699</v>
      </c>
      <c r="P69" s="21">
        <f>'Balance Sheet Annual'!N69/'Balance Sheet Annual'!BR69</f>
        <v>0.15951261037686848</v>
      </c>
      <c r="Q69" s="21">
        <f>'Balance Sheet Annual'!CH69/'Balance Sheet Annual'!CS69</f>
        <v>1.8070609641993247</v>
      </c>
      <c r="R69" s="21">
        <f>('Balance Sheet Annual'!BH69+'Balance Sheet Annual'!BS69)/'Balance Sheet Annual'!BB69</f>
        <v>0.24836103849025071</v>
      </c>
      <c r="S69" s="21">
        <f>('Balance Sheet Annual'!BH69/'Balance Sheet Annual'!BB69)</f>
        <v>7.7723094525906103E-2</v>
      </c>
      <c r="T69" s="21">
        <f>'Balance Sheet Annual'!BS69/'Balance Sheet Annual'!BB69</f>
        <v>0.17063794396434462</v>
      </c>
      <c r="U69" s="21">
        <f>('Balance Sheet Annual'!BH69+'Balance Sheet Annual'!BS69)/'Balance Sheet Annual'!CS69</f>
        <v>0.69716457617398875</v>
      </c>
      <c r="V69" s="21">
        <f>('Balance Sheet Annual'!BH69/'Balance Sheet Annual'!CS69)</f>
        <v>0.21817346466044527</v>
      </c>
      <c r="W69" s="21">
        <f>('Balance Sheet Annual'!BS69/'Balance Sheet Annual'!CS69)</f>
        <v>0.47899111151354351</v>
      </c>
      <c r="X69" s="22">
        <f>'Balance Sheet Annual'!AH69/'Balance Sheet Annual'!BB69</f>
        <v>0.48049101600594485</v>
      </c>
      <c r="Y69" s="22">
        <f>'Balance Sheet Annual'!CS69/('Balance Sheet Annual'!BB69-'Balance Sheet Annual'!AQ69-'Balance Sheet Annual'!AR69-'Balance Sheet Annual'!AS69)</f>
        <v>0.59092476457079179</v>
      </c>
      <c r="Z69" s="22">
        <f>'Balance Sheet Annual'!BA69/'Balance Sheet Annual'!BB69</f>
        <v>0.51950898399405521</v>
      </c>
      <c r="AA69" s="22">
        <f>'Balance Sheet Annual'!AR69/'Balance Sheet Annual'!BB69</f>
        <v>0.27774620349064838</v>
      </c>
      <c r="AB69" s="23">
        <f>'Balance Sheet Annual'!CS69/'Balance Sheet Annual'!CT69</f>
        <v>0.35624448943353682</v>
      </c>
      <c r="AC69" s="24">
        <f>'Income Statement Annual'!V69/'Income Statement Annual'!N69</f>
        <v>0.30376502997127014</v>
      </c>
      <c r="AD69" s="22">
        <f>('Income Statement Annual'!AF69-'Income Statement Annual'!AC69)/'Income Statement Annual'!N69</f>
        <v>0.10258748869075066</v>
      </c>
      <c r="AE69" s="22">
        <f>'Income Statement Annual'!AF69/'Income Statement Annual'!N69</f>
        <v>7.4007249179569204E-2</v>
      </c>
      <c r="AF69" s="22">
        <f>'Income Statement Annual'!BS69/'Income Statement Annual'!N69</f>
        <v>4.8662778030189154E-2</v>
      </c>
      <c r="AG69" s="22">
        <f>('Income Statement Annual'!AF69-'Income Statement Annual'!AC69)/('Income Statement Annual'!AH69*-1)</f>
        <v>11.481699104449397</v>
      </c>
      <c r="AH69" s="23">
        <f>'Income Statement Annual'!AF69/('Income Statement Annual'!AH69*-1)</f>
        <v>8.2829687856900946</v>
      </c>
      <c r="AI69" s="24">
        <f>'Cash Flow Statement Annual'!BG69/'Cash Flow Statement Annual'!AB69</f>
        <v>-0.84972801035882928</v>
      </c>
      <c r="AJ69" s="22">
        <f>'Cash Flow Statement Annual'!AB69/'Balance Sheet Annual'!BR69</f>
        <v>0.15075608791447553</v>
      </c>
      <c r="AK69" s="22">
        <f>('Cash Flow Statement Annual'!AB69+'Cash Flow Statement Annual'!AV69)/('Balance Sheet Annual'!BH69+'Balance Sheet Annual'!BS69)</f>
        <v>0.24412682410932132</v>
      </c>
      <c r="AL69" s="23">
        <f>('Cash Flow Statement Annual'!AB69/('Balance Sheet Annual'!BH69+'Balance Sheet Annual'!BS69))</f>
        <v>0.24412682410932132</v>
      </c>
      <c r="AM69" s="24">
        <f>'Income Statement Annual'!BS69/'Balance Sheet Annual'!CS69</f>
        <v>0.16563902674594586</v>
      </c>
      <c r="AN69" s="22">
        <f>'Income Statement Annual'!N69/'Balance Sheet Annual'!CS69</f>
        <v>3.4038136220498472</v>
      </c>
      <c r="AO69" s="22">
        <f>'Income Statement Annual'!N69/'Balance Sheet Annual'!BB69</f>
        <v>1.2125898459140654</v>
      </c>
      <c r="AP69" s="22">
        <f>'Income Statement Annual'!N69/('Balance Sheet Annual'!AH69-'Balance Sheet Annual'!BR69)</f>
        <v>15.484948345756505</v>
      </c>
      <c r="AQ69" s="22">
        <f>'Income Statement Annual'!BS69/'Balance Sheet Annual'!BB69</f>
        <v>5.9007990513377427E-2</v>
      </c>
      <c r="AR69" s="22">
        <f>'Cash Flow Statement Annual'!AB69/'Income Statement Annual'!N69</f>
        <v>5.0001731222986588E-2</v>
      </c>
      <c r="AS69" s="22">
        <f>'Cash Flow Statement Annual'!BG69/'Income Statement Annual'!N69</f>
        <v>-4.2487871586605344E-2</v>
      </c>
      <c r="AT69" s="22">
        <f>'Cash Flow Statement Annual'!AB69/'Balance Sheet Annual'!BB69</f>
        <v>6.063159155911782E-2</v>
      </c>
      <c r="AU69" s="22">
        <f>('Cash Flow Statement Annual'!AB69+'Cash Flow Statement Annual'!AU69)/'Balance Sheet Annual'!BR69</f>
        <v>0.12075042690937979</v>
      </c>
      <c r="AV69" s="22">
        <f>('Cash Flow Statement Annual'!AB69+'Cash Flow Statement Annual'!AU69)/('Balance Sheet Annual'!BH69+'Balance Sheet Annual'!BS69)</f>
        <v>0.19553716628647747</v>
      </c>
      <c r="AW69" s="22">
        <f>'Cash Flow Statement Annual'!AB69/'Balance Sheet Annual'!BS69</f>
        <v>0.35532303162177692</v>
      </c>
      <c r="AX69" s="22">
        <f>('Cash Flow Statement Annual'!AB69+'Cash Flow Statement Annual'!AU69)/'Balance Sheet Annual'!BS69</f>
        <v>0.2846014933964392</v>
      </c>
      <c r="AY69" s="22">
        <f>('Balance Sheet Annual'!BH69+'Balance Sheet Annual'!BS69)/('Income Statement Annual'!AF69-'Income Statement Annual'!AC69)</f>
        <v>1.9965267868902841</v>
      </c>
      <c r="AZ69" s="22">
        <f>(('Balance Sheet Annual'!BH69+'Balance Sheet Annual'!BS69)-'Balance Sheet Annual'!N69)/('Income Statement Annual'!AF69-'Income Statement Annual'!AC69)</f>
        <v>1.4808105490187471</v>
      </c>
      <c r="BA69" s="22">
        <f>('Cash Flow Statement Annual'!AB69+'Cash Flow Statement Annual'!AU69)/'Income Statement Annual'!BS69</f>
        <v>0.8230040247064625</v>
      </c>
      <c r="BB69" s="22">
        <f>'Income Statement Annual'!AF69/('Balance Sheet Annual'!BH69+'Balance Sheet Annual'!BS69)</f>
        <v>0.36133058318928063</v>
      </c>
      <c r="BC69" s="23">
        <f>'Income Statement Annual'!AF69/('Balance Sheet Annual'!BB69-'Balance Sheet Annual'!BR69)</f>
        <v>0.15011365433665094</v>
      </c>
    </row>
    <row r="70" spans="1:55" x14ac:dyDescent="0.2">
      <c r="A70" s="45" t="s">
        <v>257</v>
      </c>
      <c r="B70" s="45" t="s">
        <v>258</v>
      </c>
      <c r="C70" s="45" t="str">
        <f>VLOOKUP(A70,'[1]S&amp;P 500 Wikipedia'!A:D,3,FALSE)</f>
        <v>Financials</v>
      </c>
      <c r="D70" s="45">
        <v>120616</v>
      </c>
      <c r="E70" s="45" t="s">
        <v>16</v>
      </c>
      <c r="F70" s="45">
        <v>2018</v>
      </c>
      <c r="G70" s="45" t="s">
        <v>17</v>
      </c>
      <c r="H70" s="46">
        <v>43465</v>
      </c>
      <c r="I70" s="46">
        <v>43518</v>
      </c>
      <c r="J70" s="46">
        <v>43518</v>
      </c>
      <c r="K70" s="45">
        <v>111400000</v>
      </c>
      <c r="L70" s="45">
        <v>112000000</v>
      </c>
      <c r="M70" s="45" t="s">
        <v>1647</v>
      </c>
      <c r="N70" s="20">
        <f>'Balance Sheet Annual'!AH70/'Balance Sheet Annual'!BR70</f>
        <v>1.301497005988024</v>
      </c>
      <c r="O70" s="21">
        <f>('Balance Sheet Annual'!AH70-'Balance Sheet Annual'!U70)/'Balance Sheet Annual'!BR70</f>
        <v>1.301497005988024</v>
      </c>
      <c r="P70" s="21">
        <f>'Balance Sheet Annual'!N70/'Balance Sheet Annual'!BR70</f>
        <v>0.57125748502994012</v>
      </c>
      <c r="Q70" s="21">
        <f>'Balance Sheet Annual'!CH70/'Balance Sheet Annual'!CS70</f>
        <v>0.68772435897435902</v>
      </c>
      <c r="R70" s="21">
        <f>('Balance Sheet Annual'!BH70+'Balance Sheet Annual'!BS70)/'Balance Sheet Annual'!BB70</f>
        <v>0.23508745276031676</v>
      </c>
      <c r="S70" s="21">
        <f>('Balance Sheet Annual'!BH70/'Balance Sheet Annual'!BB70)</f>
        <v>0</v>
      </c>
      <c r="T70" s="21">
        <f>'Balance Sheet Annual'!BS70/'Balance Sheet Annual'!BB70</f>
        <v>0.23508745276031676</v>
      </c>
      <c r="U70" s="21">
        <f>('Balance Sheet Annual'!BH70+'Balance Sheet Annual'!BS70)/'Balance Sheet Annual'!CS70</f>
        <v>0.39676282051282052</v>
      </c>
      <c r="V70" s="21">
        <f>('Balance Sheet Annual'!BH70/'Balance Sheet Annual'!CS70)</f>
        <v>0</v>
      </c>
      <c r="W70" s="21">
        <f>('Balance Sheet Annual'!BS70/'Balance Sheet Annual'!CS70)</f>
        <v>0.39676282051282052</v>
      </c>
      <c r="X70" s="22">
        <f>'Balance Sheet Annual'!AH70/'Balance Sheet Annual'!BB70</f>
        <v>8.255312683973641E-2</v>
      </c>
      <c r="Y70" s="22">
        <f>'Balance Sheet Annual'!CS70/('Balance Sheet Annual'!BB70-'Balance Sheet Annual'!AQ70-'Balance Sheet Annual'!AR70-'Balance Sheet Annual'!AS70)</f>
        <v>4.7582736007320419</v>
      </c>
      <c r="Z70" s="22">
        <f>'Balance Sheet Annual'!BA70/'Balance Sheet Annual'!BB70</f>
        <v>0.91744687316026363</v>
      </c>
      <c r="AA70" s="22">
        <f>'Balance Sheet Annual'!AR70/'Balance Sheet Annual'!BB70</f>
        <v>0.51415766184932676</v>
      </c>
      <c r="AB70" s="23">
        <f>'Balance Sheet Annual'!CS70/'Balance Sheet Annual'!CT70</f>
        <v>0.59251381582695561</v>
      </c>
      <c r="AC70" s="24">
        <f>'Income Statement Annual'!V70/'Income Statement Annual'!N70</f>
        <v>0.44663765645327713</v>
      </c>
      <c r="AD70" s="22">
        <f>('Income Statement Annual'!AF70-'Income Statement Annual'!AC70)/'Income Statement Annual'!N70</f>
        <v>0.29092458839890539</v>
      </c>
      <c r="AE70" s="22">
        <f>'Income Statement Annual'!AF70/'Income Statement Annual'!N70</f>
        <v>0.20470144901529766</v>
      </c>
      <c r="AF70" s="22">
        <f>'Income Statement Annual'!BS70/'Income Statement Annual'!N70</f>
        <v>0.17796420079852857</v>
      </c>
      <c r="AG70" s="22">
        <f>('Income Statement Annual'!AF70-'Income Statement Annual'!AC70)/('Income Statement Annual'!AH70*-1)</f>
        <v>15.702179176755449</v>
      </c>
      <c r="AH70" s="23">
        <f>'Income Statement Annual'!AF70/('Income Statement Annual'!AH70*-1)</f>
        <v>11.048426150121065</v>
      </c>
      <c r="AI70" s="24">
        <f>'Cash Flow Statement Annual'!BG70/'Cash Flow Statement Annual'!AB70</f>
        <v>2.947777182645956</v>
      </c>
      <c r="AJ70" s="22">
        <f>'Cash Flow Statement Annual'!AB70/'Balance Sheet Annual'!BR70</f>
        <v>1.1179640718562873</v>
      </c>
      <c r="AK70" s="22">
        <f>('Cash Flow Statement Annual'!AB70+'Cash Flow Statement Annual'!AV70)/('Balance Sheet Annual'!BH70+'Balance Sheet Annual'!BS70)</f>
        <v>0.20623636804265288</v>
      </c>
      <c r="AL70" s="23">
        <f>('Cash Flow Statement Annual'!AB70/('Balance Sheet Annual'!BH70+'Balance Sheet Annual'!BS70))</f>
        <v>0.30163987398012765</v>
      </c>
      <c r="AM70" s="24">
        <f>'Income Statement Annual'!BS70/'Balance Sheet Annual'!CS70</f>
        <v>0.12714743589743591</v>
      </c>
      <c r="AN70" s="22">
        <f>'Income Statement Annual'!N70/'Balance Sheet Annual'!CS70</f>
        <v>0.71445512820512824</v>
      </c>
      <c r="AO70" s="22">
        <f>'Income Statement Annual'!N70/'Balance Sheet Annual'!BB70</f>
        <v>0.42332453424995725</v>
      </c>
      <c r="AP70" s="22">
        <f>'Income Statement Annual'!N70/('Balance Sheet Annual'!AH70-'Balance Sheet Annual'!BR70)</f>
        <v>22.136047666335649</v>
      </c>
      <c r="AQ70" s="22">
        <f>'Income Statement Annual'!BS70/'Balance Sheet Annual'!BB70</f>
        <v>7.5336612416202972E-2</v>
      </c>
      <c r="AR70" s="22">
        <f>'Cash Flow Statement Annual'!AB70/'Income Statement Annual'!N70</f>
        <v>0.16751155174734197</v>
      </c>
      <c r="AS70" s="22">
        <f>'Cash Flow Statement Annual'!BG70/'Income Statement Annual'!N70</f>
        <v>0.493786730070432</v>
      </c>
      <c r="AT70" s="22">
        <f>'Cash Flow Statement Annual'!AB70/'Balance Sheet Annual'!BB70</f>
        <v>7.0911749624931159E-2</v>
      </c>
      <c r="AU70" s="22">
        <f>('Cash Flow Statement Annual'!AB70+'Cash Flow Statement Annual'!AU70)/'Balance Sheet Annual'!BR70</f>
        <v>-3.182934131736527</v>
      </c>
      <c r="AV70" s="22">
        <f>('Cash Flow Statement Annual'!AB70+'Cash Flow Statement Annual'!AU70)/('Balance Sheet Annual'!BH70+'Balance Sheet Annual'!BS70)</f>
        <v>-0.85879311737620168</v>
      </c>
      <c r="AW70" s="22">
        <f>'Cash Flow Statement Annual'!AB70/'Balance Sheet Annual'!BS70</f>
        <v>0.30163987398012765</v>
      </c>
      <c r="AX70" s="22">
        <f>('Cash Flow Statement Annual'!AB70+'Cash Flow Statement Annual'!AU70)/'Balance Sheet Annual'!BS70</f>
        <v>-0.85879311737620168</v>
      </c>
      <c r="AY70" s="22">
        <f>('Balance Sheet Annual'!BH70+'Balance Sheet Annual'!BS70)/('Income Statement Annual'!AF70-'Income Statement Annual'!AC70)</f>
        <v>1.9088666152659985</v>
      </c>
      <c r="AZ70" s="22">
        <f>(('Balance Sheet Annual'!BH70+'Balance Sheet Annual'!BS70)-'Balance Sheet Annual'!N70)/('Income Statement Annual'!AF70-'Income Statement Annual'!AC70)</f>
        <v>1.6146491904394757</v>
      </c>
      <c r="BA70" s="22">
        <f>('Cash Flow Statement Annual'!AB70+'Cash Flow Statement Annual'!AU70)/'Income Statement Annual'!BS70</f>
        <v>-2.6798588353919839</v>
      </c>
      <c r="BB70" s="22">
        <f>'Income Statement Annual'!AF70/('Balance Sheet Annual'!BH70+'Balance Sheet Annual'!BS70)</f>
        <v>0.36860812666612813</v>
      </c>
      <c r="BC70" s="23">
        <f>'Income Statement Annual'!AF70/('Balance Sheet Annual'!BB70-'Balance Sheet Annual'!BR70)</f>
        <v>9.2523876148184192E-2</v>
      </c>
    </row>
    <row r="71" spans="1:55" x14ac:dyDescent="0.2">
      <c r="A71" s="45" t="s">
        <v>349</v>
      </c>
      <c r="B71" s="45" t="s">
        <v>350</v>
      </c>
      <c r="C71" s="45" t="str">
        <f>VLOOKUP(A71,'[1]S&amp;P 500 Wikipedia'!A:D,3,FALSE)</f>
        <v>Real Estate</v>
      </c>
      <c r="D71" s="45">
        <v>378122</v>
      </c>
      <c r="E71" s="45" t="s">
        <v>16</v>
      </c>
      <c r="F71" s="45">
        <v>2018</v>
      </c>
      <c r="G71" s="45" t="s">
        <v>17</v>
      </c>
      <c r="H71" s="46">
        <v>43465</v>
      </c>
      <c r="I71" s="46">
        <v>43521</v>
      </c>
      <c r="J71" s="46">
        <v>43521</v>
      </c>
      <c r="K71" s="45">
        <v>413000000</v>
      </c>
      <c r="L71" s="45">
        <v>418000000</v>
      </c>
      <c r="M71" s="45" t="s">
        <v>1648</v>
      </c>
      <c r="N71" s="20">
        <f>'Balance Sheet Annual'!AH71/'Balance Sheet Annual'!BR71</f>
        <v>0.87770897832817341</v>
      </c>
      <c r="O71" s="21">
        <f>('Balance Sheet Annual'!AH71-'Balance Sheet Annual'!U71)/'Balance Sheet Annual'!BR71</f>
        <v>0.87770897832817341</v>
      </c>
      <c r="P71" s="21">
        <f>'Balance Sheet Annual'!N71/'Balance Sheet Annual'!BR71</f>
        <v>0.24303405572755418</v>
      </c>
      <c r="Q71" s="21">
        <f>'Balance Sheet Annual'!CH71/'Balance Sheet Annual'!CS71</f>
        <v>1.6119620714806711</v>
      </c>
      <c r="R71" s="21">
        <f>('Balance Sheet Annual'!BH71+'Balance Sheet Annual'!BS71)/'Balance Sheet Annual'!BB71</f>
        <v>0.50138074405038935</v>
      </c>
      <c r="S71" s="21">
        <f>('Balance Sheet Annual'!BH71/'Balance Sheet Annual'!BB71)</f>
        <v>3.5682149616804741E-3</v>
      </c>
      <c r="T71" s="21">
        <f>'Balance Sheet Annual'!BS71/'Balance Sheet Annual'!BB71</f>
        <v>0.49781252908870893</v>
      </c>
      <c r="U71" s="21">
        <f>('Balance Sheet Annual'!BH71+'Balance Sheet Annual'!BS71)/'Balance Sheet Annual'!CS71</f>
        <v>1.3095874868303752</v>
      </c>
      <c r="V71" s="21">
        <f>('Balance Sheet Annual'!BH71/'Balance Sheet Annual'!CS71)</f>
        <v>9.3200421427992539E-3</v>
      </c>
      <c r="W71" s="21">
        <f>('Balance Sheet Annual'!BS71/'Balance Sheet Annual'!CS71)</f>
        <v>1.3002674446875759</v>
      </c>
      <c r="X71" s="22">
        <f>'Balance Sheet Annual'!AH71/'Balance Sheet Annual'!BB71</f>
        <v>3.518570231778833E-2</v>
      </c>
      <c r="Y71" s="22">
        <f>'Balance Sheet Annual'!CS71/('Balance Sheet Annual'!BB71-'Balance Sheet Annual'!AQ71-'Balance Sheet Annual'!AR71-'Balance Sheet Annual'!AS71)</f>
        <v>0.75951003323895117</v>
      </c>
      <c r="Z71" s="22">
        <f>'Balance Sheet Annual'!BA71/'Balance Sheet Annual'!BB71</f>
        <v>0.96481429768221172</v>
      </c>
      <c r="AA71" s="22">
        <f>'Balance Sheet Annual'!AR71/'Balance Sheet Annual'!BB71</f>
        <v>0.31093114896521767</v>
      </c>
      <c r="AB71" s="23">
        <f>'Balance Sheet Annual'!CS71/'Balance Sheet Annual'!CT71</f>
        <v>0.38285395141022061</v>
      </c>
      <c r="AC71" s="24">
        <f>'Income Statement Annual'!V71/'Income Statement Annual'!N71</f>
        <v>0.64099109078991323</v>
      </c>
      <c r="AD71" s="22">
        <f>('Income Statement Annual'!AF71-'Income Statement Annual'!AC71)/'Income Statement Annual'!N71</f>
        <v>0.54302582534458477</v>
      </c>
      <c r="AE71" s="22">
        <f>'Income Statement Annual'!AF71/'Income Statement Annual'!N71</f>
        <v>0.25778232874652318</v>
      </c>
      <c r="AF71" s="22">
        <f>'Income Statement Annual'!BS71/'Income Statement Annual'!N71</f>
        <v>8.8680217788343979E-2</v>
      </c>
      <c r="AG71" s="22">
        <f>('Income Statement Annual'!AF71-'Income Statement Annual'!AC71)/('Income Statement Annual'!AH71*-1)</f>
        <v>4.1355466926376199</v>
      </c>
      <c r="AH71" s="23">
        <f>'Income Statement Annual'!AF71/('Income Statement Annual'!AH71*-1)</f>
        <v>1.9632047083425859</v>
      </c>
      <c r="AI71" s="24">
        <f>'Cash Flow Statement Annual'!BG71/'Cash Flow Statement Annual'!AB71</f>
        <v>4.0090050513994324</v>
      </c>
      <c r="AJ71" s="22">
        <f>'Cash Flow Statement Annual'!AB71/'Balance Sheet Annual'!BR71</f>
        <v>1.5821873065015479</v>
      </c>
      <c r="AK71" s="22">
        <f>('Cash Flow Statement Annual'!AB71+'Cash Flow Statement Annual'!AV71)/('Balance Sheet Annual'!BH71+'Balance Sheet Annual'!BS71)</f>
        <v>3.1285723126431089E-2</v>
      </c>
      <c r="AL71" s="23">
        <f>('Cash Flow Statement Annual'!AB71/('Balance Sheet Annual'!BH71+'Balance Sheet Annual'!BS71))</f>
        <v>0.1265044866637787</v>
      </c>
      <c r="AM71" s="24">
        <f>'Income Statement Annual'!BS71/'Balance Sheet Annual'!CS71</f>
        <v>3.1303671286165818E-2</v>
      </c>
      <c r="AN71" s="22">
        <f>'Income Statement Annual'!N71/'Balance Sheet Annual'!CS71</f>
        <v>0.35299497528162738</v>
      </c>
      <c r="AO71" s="22">
        <f>'Income Statement Annual'!N71/'Balance Sheet Annual'!BB71</f>
        <v>0.13514552111452419</v>
      </c>
      <c r="AP71" s="22">
        <f>'Income Statement Annual'!N71/('Balance Sheet Annual'!AH71-'Balance Sheet Annual'!BR71)</f>
        <v>-27.567120253164557</v>
      </c>
      <c r="AQ71" s="22">
        <f>'Income Statement Annual'!BS71/'Balance Sheet Annual'!BB71</f>
        <v>1.1984734245555245E-2</v>
      </c>
      <c r="AR71" s="22">
        <f>'Cash Flow Statement Annual'!AB71/'Income Statement Annual'!N71</f>
        <v>0.46932309059246646</v>
      </c>
      <c r="AS71" s="22">
        <f>'Cash Flow Statement Annual'!BG71/'Income Statement Annual'!N71</f>
        <v>1.8815186409235916</v>
      </c>
      <c r="AT71" s="22">
        <f>'Cash Flow Statement Annual'!AB71/'Balance Sheet Annual'!BB71</f>
        <v>6.3426913649197933E-2</v>
      </c>
      <c r="AU71" s="22">
        <f>('Cash Flow Statement Annual'!AB71+'Cash Flow Statement Annual'!AU71)/'Balance Sheet Annual'!BR71</f>
        <v>-6.5401199690402478</v>
      </c>
      <c r="AV71" s="22">
        <f>('Cash Flow Statement Annual'!AB71+'Cash Flow Statement Annual'!AU71)/('Balance Sheet Annual'!BH71+'Balance Sheet Annual'!BS71)</f>
        <v>-0.52291818800668355</v>
      </c>
      <c r="AW71" s="22">
        <f>'Cash Flow Statement Annual'!AB71/'Balance Sheet Annual'!BS71</f>
        <v>0.12741124407878335</v>
      </c>
      <c r="AX71" s="22">
        <f>('Cash Flow Statement Annual'!AB71+'Cash Flow Statement Annual'!AU71)/'Balance Sheet Annual'!BS71</f>
        <v>-0.52666635502368486</v>
      </c>
      <c r="AY71" s="22">
        <f>('Balance Sheet Annual'!BH71+'Balance Sheet Annual'!BS71)/('Income Statement Annual'!AF71-'Income Statement Annual'!AC71)</f>
        <v>6.8319630509985174</v>
      </c>
      <c r="AZ71" s="22">
        <f>(('Balance Sheet Annual'!BH71+'Balance Sheet Annual'!BS71)-'Balance Sheet Annual'!N71)/('Income Statement Annual'!AF71-'Income Statement Annual'!AC71)</f>
        <v>6.6992050586714225</v>
      </c>
      <c r="BA71" s="22">
        <f>('Cash Flow Statement Annual'!AB71+'Cash Flow Statement Annual'!AU71)/'Income Statement Annual'!BS71</f>
        <v>-21.876255643925273</v>
      </c>
      <c r="BB71" s="22">
        <f>'Income Statement Annual'!AF71/('Balance Sheet Annual'!BH71+'Balance Sheet Annual'!BS71)</f>
        <v>6.9484374033046595E-2</v>
      </c>
      <c r="BC71" s="23">
        <f>'Income Statement Annual'!AF71/('Balance Sheet Annual'!BB71-'Balance Sheet Annual'!BR71)</f>
        <v>3.6293047160358145E-2</v>
      </c>
    </row>
    <row r="72" spans="1:55" x14ac:dyDescent="0.2">
      <c r="A72" s="45" t="s">
        <v>251</v>
      </c>
      <c r="B72" s="45" t="s">
        <v>252</v>
      </c>
      <c r="C72" s="45" t="str">
        <f>VLOOKUP(A72,'[1]S&amp;P 500 Wikipedia'!A:D,3,FALSE)</f>
        <v>Consumer Discretionary</v>
      </c>
      <c r="D72" s="45">
        <v>288836</v>
      </c>
      <c r="E72" s="45" t="s">
        <v>16</v>
      </c>
      <c r="F72" s="45">
        <v>2018</v>
      </c>
      <c r="G72" s="45" t="s">
        <v>17</v>
      </c>
      <c r="H72" s="46">
        <v>43434</v>
      </c>
      <c r="I72" s="46">
        <v>43493</v>
      </c>
      <c r="J72" s="46">
        <v>43493</v>
      </c>
      <c r="K72" s="45">
        <v>699000000</v>
      </c>
      <c r="L72" s="45">
        <v>699000000</v>
      </c>
      <c r="M72" s="45" t="s">
        <v>1649</v>
      </c>
      <c r="N72" s="20">
        <f>'Balance Sheet Annual'!AH72/'Balance Sheet Annual'!BR72</f>
        <v>0.18138424821002386</v>
      </c>
      <c r="O72" s="21">
        <f>('Balance Sheet Annual'!AH72-'Balance Sheet Annual'!U72)/'Balance Sheet Annual'!BR72</f>
        <v>0.1374019774974429</v>
      </c>
      <c r="P72" s="21">
        <f>'Balance Sheet Annual'!N72/'Balance Sheet Annual'!BR72</f>
        <v>4.4891464939197635E-2</v>
      </c>
      <c r="Q72" s="21">
        <f>'Balance Sheet Annual'!CH72/'Balance Sheet Annual'!CS72</f>
        <v>0.68388668648827222</v>
      </c>
      <c r="R72" s="21">
        <f>('Balance Sheet Annual'!BH72+'Balance Sheet Annual'!BS72)/'Balance Sheet Annual'!BB72</f>
        <v>0.22548923439109322</v>
      </c>
      <c r="S72" s="21">
        <f>('Balance Sheet Annual'!BH72/'Balance Sheet Annual'!BB72)</f>
        <v>5.3999705723674532E-2</v>
      </c>
      <c r="T72" s="21">
        <f>'Balance Sheet Annual'!BS72/'Balance Sheet Annual'!BB72</f>
        <v>0.17148952866741871</v>
      </c>
      <c r="U72" s="21">
        <f>('Balance Sheet Annual'!BH72+'Balance Sheet Annual'!BS72)/'Balance Sheet Annual'!CS72</f>
        <v>0.37970763131813678</v>
      </c>
      <c r="V72" s="21">
        <f>('Balance Sheet Annual'!BH72/'Balance Sheet Annual'!CS72)</f>
        <v>9.0931615460852336E-2</v>
      </c>
      <c r="W72" s="21">
        <f>('Balance Sheet Annual'!BS72/'Balance Sheet Annual'!CS72)</f>
        <v>0.28877601585728446</v>
      </c>
      <c r="X72" s="22">
        <f>'Balance Sheet Annual'!AH72/'Balance Sheet Annual'!BB72</f>
        <v>3.9138751287458924E-2</v>
      </c>
      <c r="Y72" s="22">
        <f>'Balance Sheet Annual'!CS72/('Balance Sheet Annual'!BB72-'Balance Sheet Annual'!AQ72-'Balance Sheet Annual'!AR72-'Balance Sheet Annual'!AS72)</f>
        <v>0.66144055065417495</v>
      </c>
      <c r="Z72" s="22">
        <f>'Balance Sheet Annual'!BA72/'Balance Sheet Annual'!BB72</f>
        <v>0.96086124871254108</v>
      </c>
      <c r="AA72" s="22">
        <f>'Balance Sheet Annual'!AR72/'Balance Sheet Annual'!BB72</f>
        <v>7.2759821472362554E-2</v>
      </c>
      <c r="AB72" s="23">
        <f>'Balance Sheet Annual'!CS72/'Balance Sheet Annual'!CT72</f>
        <v>0.59386418814527797</v>
      </c>
      <c r="AC72" s="24">
        <f>'Income Statement Annual'!V72/'Income Statement Annual'!N72</f>
        <v>0.40028555111364933</v>
      </c>
      <c r="AD72" s="22">
        <f>('Income Statement Annual'!AF72-'Income Statement Annual'!AC72)/'Income Statement Annual'!N72</f>
        <v>0.27093089663049685</v>
      </c>
      <c r="AE72" s="22">
        <f>'Income Statement Annual'!AF72/'Income Statement Annual'!N72</f>
        <v>0.16550542547115935</v>
      </c>
      <c r="AF72" s="22">
        <f>'Income Statement Annual'!BS72/'Income Statement Annual'!N72</f>
        <v>0.1488292404340377</v>
      </c>
      <c r="AG72" s="22">
        <f>('Income Statement Annual'!AF72-'Income Statement Annual'!AC72)/('Income Statement Annual'!AH72*-1)</f>
        <v>25.100529100529101</v>
      </c>
      <c r="AH72" s="23">
        <f>'Income Statement Annual'!AF72/('Income Statement Annual'!AH72*-1)</f>
        <v>15.333333333333334</v>
      </c>
      <c r="AI72" s="24">
        <f>'Cash Flow Statement Annual'!BG72/'Cash Flow Statement Annual'!AB72</f>
        <v>-0.46072904922961294</v>
      </c>
      <c r="AJ72" s="22">
        <f>'Cash Flow Statement Annual'!AB72/'Balance Sheet Annual'!BR72</f>
        <v>0.60484145925673372</v>
      </c>
      <c r="AK72" s="22">
        <f>('Cash Flow Statement Annual'!AB72+'Cash Flow Statement Annual'!AV72)/('Balance Sheet Annual'!BH72+'Balance Sheet Annual'!BS72)</f>
        <v>0.46057640021750951</v>
      </c>
      <c r="AL72" s="23">
        <f>('Cash Flow Statement Annual'!AB72/('Balance Sheet Annual'!BH72+'Balance Sheet Annual'!BS72))</f>
        <v>0.57879282218597061</v>
      </c>
      <c r="AM72" s="24">
        <f>'Income Statement Annual'!BS72/'Balance Sheet Annual'!CS72</f>
        <v>0.10761480013214404</v>
      </c>
      <c r="AN72" s="22">
        <f>'Income Statement Annual'!N72/'Balance Sheet Annual'!CS72</f>
        <v>0.72307565246118266</v>
      </c>
      <c r="AO72" s="22">
        <f>'Income Statement Annual'!N72/'Balance Sheet Annual'!BB72</f>
        <v>0.42939820491441466</v>
      </c>
      <c r="AP72" s="22">
        <f>'Income Statement Annual'!N72/('Balance Sheet Annual'!AH72-'Balance Sheet Annual'!BR72)</f>
        <v>-2.4309315562959877</v>
      </c>
      <c r="AQ72" s="22">
        <f>'Income Statement Annual'!BS72/'Balance Sheet Annual'!BB72</f>
        <v>6.3907008681151595E-2</v>
      </c>
      <c r="AR72" s="22">
        <f>'Cash Flow Statement Annual'!AB72/'Income Statement Annual'!N72</f>
        <v>0.30394060536836093</v>
      </c>
      <c r="AS72" s="22">
        <f>'Cash Flow Statement Annual'!BG72/'Income Statement Annual'!N72</f>
        <v>-0.14003426613363792</v>
      </c>
      <c r="AT72" s="22">
        <f>'Cash Flow Statement Annual'!AB72/'Balance Sheet Annual'!BB72</f>
        <v>0.13051155034577469</v>
      </c>
      <c r="AU72" s="22">
        <f>('Cash Flow Statement Annual'!AB72+'Cash Flow Statement Annual'!AU72)/'Balance Sheet Annual'!BR72</f>
        <v>0.25377883850437549</v>
      </c>
      <c r="AV72" s="22">
        <f>('Cash Flow Statement Annual'!AB72+'Cash Flow Statement Annual'!AU72)/('Balance Sheet Annual'!BH72+'Balance Sheet Annual'!BS72)</f>
        <v>0.24284937466014139</v>
      </c>
      <c r="AW72" s="22">
        <f>'Cash Flow Statement Annual'!AB72/'Balance Sheet Annual'!BS72</f>
        <v>0.76104676104676106</v>
      </c>
      <c r="AX72" s="22">
        <f>('Cash Flow Statement Annual'!AB72+'Cash Flow Statement Annual'!AU72)/'Balance Sheet Annual'!BS72</f>
        <v>0.31931931931931934</v>
      </c>
      <c r="AY72" s="22">
        <f>('Balance Sheet Annual'!BH72+'Balance Sheet Annual'!BS72)/('Income Statement Annual'!AF72-'Income Statement Annual'!AC72)</f>
        <v>1.938237774030354</v>
      </c>
      <c r="AZ72" s="22">
        <f>(('Balance Sheet Annual'!BH72+'Balance Sheet Annual'!BS72)-'Balance Sheet Annual'!N72)/('Income Statement Annual'!AF72-'Income Statement Annual'!AC72)</f>
        <v>1.854974704890388</v>
      </c>
      <c r="BA72" s="22">
        <f>('Cash Flow Statement Annual'!AB72+'Cash Flow Statement Annual'!AU72)/'Income Statement Annual'!BS72</f>
        <v>0.85686876438986959</v>
      </c>
      <c r="BB72" s="22">
        <f>'Income Statement Annual'!AF72/('Balance Sheet Annual'!BH72+'Balance Sheet Annual'!BS72)</f>
        <v>0.31517128874388256</v>
      </c>
      <c r="BC72" s="23">
        <f>'Income Statement Annual'!AF72/('Balance Sheet Annual'!BB72-'Balance Sheet Annual'!BR72)</f>
        <v>9.0621970668251034E-2</v>
      </c>
    </row>
    <row r="73" spans="1:55" x14ac:dyDescent="0.2">
      <c r="A73" s="45" t="s">
        <v>239</v>
      </c>
      <c r="B73" s="45" t="s">
        <v>240</v>
      </c>
      <c r="C73" s="45" t="str">
        <f>VLOOKUP(A73,'[1]S&amp;P 500 Wikipedia'!A:D,3,FALSE)</f>
        <v>Information Technology</v>
      </c>
      <c r="D73" s="45">
        <v>107614</v>
      </c>
      <c r="E73" s="45" t="s">
        <v>16</v>
      </c>
      <c r="F73" s="45">
        <v>2018</v>
      </c>
      <c r="G73" s="45" t="s">
        <v>17</v>
      </c>
      <c r="H73" s="46">
        <v>43465</v>
      </c>
      <c r="I73" s="46">
        <v>43523</v>
      </c>
      <c r="J73" s="46">
        <v>43577</v>
      </c>
      <c r="K73" s="45">
        <v>273863000</v>
      </c>
      <c r="L73" s="45">
        <v>280505000</v>
      </c>
      <c r="M73" s="45" t="s">
        <v>1915</v>
      </c>
      <c r="N73" s="20">
        <f>'Balance Sheet Annual'!AH73/'Balance Sheet Annual'!BR73</f>
        <v>1.5255153347301829</v>
      </c>
      <c r="O73" s="21">
        <f>('Balance Sheet Annual'!AH73-'Balance Sheet Annual'!U73)/'Balance Sheet Annual'!BR73</f>
        <v>1.4738199683062525</v>
      </c>
      <c r="P73" s="21">
        <f>'Balance Sheet Annual'!N73/'Balance Sheet Annual'!BR73</f>
        <v>1.0780575281990292</v>
      </c>
      <c r="Q73" s="21">
        <f>'Balance Sheet Annual'!CH73/'Balance Sheet Annual'!CS73</f>
        <v>1.4451163665257449</v>
      </c>
      <c r="R73" s="21">
        <f>('Balance Sheet Annual'!BH73+'Balance Sheet Annual'!BS73)/'Balance Sheet Annual'!BB73</f>
        <v>0.26640975328211602</v>
      </c>
      <c r="S73" s="21">
        <f>('Balance Sheet Annual'!BH73/'Balance Sheet Annual'!BB73)</f>
        <v>0</v>
      </c>
      <c r="T73" s="21">
        <f>'Balance Sheet Annual'!BS73/'Balance Sheet Annual'!BB73</f>
        <v>0.26640975328211602</v>
      </c>
      <c r="U73" s="21">
        <f>('Balance Sheet Annual'!BH73+'Balance Sheet Annual'!BS73)/'Balance Sheet Annual'!CS73</f>
        <v>0.65140284795218772</v>
      </c>
      <c r="V73" s="21">
        <f>('Balance Sheet Annual'!BH73/'Balance Sheet Annual'!CS73)</f>
        <v>0</v>
      </c>
      <c r="W73" s="21">
        <f>('Balance Sheet Annual'!BS73/'Balance Sheet Annual'!CS73)</f>
        <v>0.65140284795218772</v>
      </c>
      <c r="X73" s="22">
        <f>'Balance Sheet Annual'!AH73/'Balance Sheet Annual'!BB73</f>
        <v>0.40516902783876058</v>
      </c>
      <c r="Y73" s="22">
        <f>'Balance Sheet Annual'!CS73/('Balance Sheet Annual'!BB73-'Balance Sheet Annual'!AQ73-'Balance Sheet Annual'!AR73-'Balance Sheet Annual'!AS73)</f>
        <v>0.6711596002361131</v>
      </c>
      <c r="Z73" s="22">
        <f>'Balance Sheet Annual'!BA73/'Balance Sheet Annual'!BB73</f>
        <v>0.59483097216123937</v>
      </c>
      <c r="AA73" s="22">
        <f>'Balance Sheet Annual'!AR73/'Balance Sheet Annual'!BB73</f>
        <v>0.27535665647116608</v>
      </c>
      <c r="AB73" s="23">
        <f>'Balance Sheet Annual'!CS73/'Balance Sheet Annual'!CT73</f>
        <v>0.40897849022249011</v>
      </c>
      <c r="AC73" s="24">
        <f>'Income Statement Annual'!V73/'Income Statement Annual'!N73</f>
        <v>0.87782496634126461</v>
      </c>
      <c r="AD73" s="22">
        <f>('Income Statement Annual'!AF73-'Income Statement Annual'!AC73)/'Income Statement Annual'!N73</f>
        <v>0.17914115670766101</v>
      </c>
      <c r="AE73" s="22">
        <f>'Income Statement Annual'!AF73/'Income Statement Annual'!N73</f>
        <v>0.17156742657866675</v>
      </c>
      <c r="AF73" s="22">
        <f>'Income Statement Annual'!BS73/'Income Statement Annual'!N73</f>
        <v>0.10504253146628569</v>
      </c>
      <c r="AG73" s="22">
        <f>('Income Statement Annual'!AF73-'Income Statement Annual'!AC73)/('Income Statement Annual'!AH73*-1)</f>
        <v>13.562850685785536</v>
      </c>
      <c r="AH73" s="23">
        <f>'Income Statement Annual'!AF73/('Income Statement Annual'!AH73*-1)</f>
        <v>12.989440461346634</v>
      </c>
      <c r="AI73" s="24">
        <f>'Cash Flow Statement Annual'!BG73/'Cash Flow Statement Annual'!AB73</f>
        <v>-0.1490143178824829</v>
      </c>
      <c r="AJ73" s="22">
        <f>'Cash Flow Statement Annual'!AB73/'Balance Sheet Annual'!BR73</f>
        <v>0.73278559397756526</v>
      </c>
      <c r="AK73" s="22">
        <f>('Cash Flow Statement Annual'!AB73+'Cash Flow Statement Annual'!AV73)/('Balance Sheet Annual'!BH73+'Balance Sheet Annual'!BS73)</f>
        <v>0.73054414473694418</v>
      </c>
      <c r="AL73" s="23">
        <f>('Cash Flow Statement Annual'!AB73/('Balance Sheet Annual'!BH73+'Balance Sheet Annual'!BS73))</f>
        <v>0.73054414473694418</v>
      </c>
      <c r="AM73" s="24">
        <f>'Income Statement Annual'!BS73/'Balance Sheet Annual'!CS73</f>
        <v>0.20632893989296422</v>
      </c>
      <c r="AN73" s="22">
        <f>'Income Statement Annual'!N73/'Balance Sheet Annual'!CS73</f>
        <v>1.9642418838619413</v>
      </c>
      <c r="AO73" s="22">
        <f>'Income Statement Annual'!N73/'Balance Sheet Annual'!BB73</f>
        <v>0.80333268009363656</v>
      </c>
      <c r="AP73" s="22">
        <f>'Income Statement Annual'!N73/('Balance Sheet Annual'!AH73-'Balance Sheet Annual'!BR73)</f>
        <v>5.7555970259782576</v>
      </c>
      <c r="AQ73" s="22">
        <f>'Income Statement Annual'!BS73/'Balance Sheet Annual'!BB73</f>
        <v>8.4384098326631421E-2</v>
      </c>
      <c r="AR73" s="22">
        <f>'Cash Flow Statement Annual'!AB73/'Income Statement Annual'!N73</f>
        <v>0.24227084268298207</v>
      </c>
      <c r="AS73" s="22">
        <f>'Cash Flow Statement Annual'!BG73/'Income Statement Annual'!N73</f>
        <v>-3.6101824365218894E-2</v>
      </c>
      <c r="AT73" s="22">
        <f>'Cash Flow Statement Annual'!AB73/'Balance Sheet Annual'!BB73</f>
        <v>0.19462408536106376</v>
      </c>
      <c r="AU73" s="22">
        <f>('Cash Flow Statement Annual'!AB73+'Cash Flow Statement Annual'!AU73)/'Balance Sheet Annual'!BR73</f>
        <v>0.43513678436109704</v>
      </c>
      <c r="AV73" s="22">
        <f>('Cash Flow Statement Annual'!AB73+'Cash Flow Statement Annual'!AU73)/('Balance Sheet Annual'!BH73+'Balance Sheet Annual'!BS73)</f>
        <v>0.43380578519450813</v>
      </c>
      <c r="AW73" s="22">
        <f>'Cash Flow Statement Annual'!AB73/'Balance Sheet Annual'!BS73</f>
        <v>0.73054414473694418</v>
      </c>
      <c r="AX73" s="22">
        <f>('Cash Flow Statement Annual'!AB73+'Cash Flow Statement Annual'!AU73)/'Balance Sheet Annual'!BS73</f>
        <v>0.43380578519450813</v>
      </c>
      <c r="AY73" s="22">
        <f>('Balance Sheet Annual'!BH73+'Balance Sheet Annual'!BS73)/('Income Statement Annual'!AF73-'Income Statement Annual'!AC73)</f>
        <v>1.851225447242995</v>
      </c>
      <c r="AZ73" s="22">
        <f>(('Balance Sheet Annual'!BH73+'Balance Sheet Annual'!BS73)-'Balance Sheet Annual'!N73)/('Income Statement Annual'!AF73-'Income Statement Annual'!AC73)</f>
        <v>-0.13839753847568209</v>
      </c>
      <c r="BA73" s="22">
        <f>('Cash Flow Statement Annual'!AB73+'Cash Flow Statement Annual'!AU73)/'Income Statement Annual'!BS73</f>
        <v>1.3695719276240685</v>
      </c>
      <c r="BB73" s="22">
        <f>'Income Statement Annual'!AF73/('Balance Sheet Annual'!BH73+'Balance Sheet Annual'!BS73)</f>
        <v>0.51734487537420326</v>
      </c>
      <c r="BC73" s="23">
        <f>'Income Statement Annual'!AF73/('Balance Sheet Annual'!BB73-'Balance Sheet Annual'!BR73)</f>
        <v>0.18766987405394087</v>
      </c>
    </row>
    <row r="74" spans="1:55" x14ac:dyDescent="0.2">
      <c r="A74" s="45" t="s">
        <v>263</v>
      </c>
      <c r="B74" s="45" t="s">
        <v>263</v>
      </c>
      <c r="C74" s="45" t="str">
        <f>VLOOKUP(A74,'[1]S&amp;P 500 Wikipedia'!A:D,3,FALSE)</f>
        <v>Information Technology</v>
      </c>
      <c r="D74" s="45">
        <v>683318</v>
      </c>
      <c r="E74" s="45" t="s">
        <v>16</v>
      </c>
      <c r="F74" s="45">
        <v>2018</v>
      </c>
      <c r="G74" s="45" t="s">
        <v>17</v>
      </c>
      <c r="H74" s="46">
        <v>43465</v>
      </c>
      <c r="I74" s="46">
        <v>43523</v>
      </c>
      <c r="J74" s="46">
        <v>43586</v>
      </c>
      <c r="K74" s="45">
        <v>148900000</v>
      </c>
      <c r="L74" s="45">
        <v>152000000</v>
      </c>
      <c r="M74" s="45" t="s">
        <v>1916</v>
      </c>
      <c r="N74" s="20">
        <f>'Balance Sheet Annual'!AH74/'Balance Sheet Annual'!BR74</f>
        <v>1.3466159153086714</v>
      </c>
      <c r="O74" s="21">
        <f>('Balance Sheet Annual'!AH74-'Balance Sheet Annual'!U74)/'Balance Sheet Annual'!BR74</f>
        <v>1.1834582292533999</v>
      </c>
      <c r="P74" s="21">
        <f>'Balance Sheet Annual'!N74/'Balance Sheet Annual'!BR74</f>
        <v>5.717457674160422E-2</v>
      </c>
      <c r="Q74" s="21">
        <f>'Balance Sheet Annual'!CH74/'Balance Sheet Annual'!CS74</f>
        <v>6.0684862012987013</v>
      </c>
      <c r="R74" s="21">
        <f>('Balance Sheet Annual'!BH74+'Balance Sheet Annual'!BS74)/'Balance Sheet Annual'!BB74</f>
        <v>0.4644236151980134</v>
      </c>
      <c r="S74" s="21">
        <f>('Balance Sheet Annual'!BH74/'Balance Sheet Annual'!BB74)</f>
        <v>3.6602695680881909E-3</v>
      </c>
      <c r="T74" s="21">
        <f>'Balance Sheet Annual'!BS74/'Balance Sheet Annual'!BB74</f>
        <v>0.46076334562992521</v>
      </c>
      <c r="U74" s="21">
        <f>('Balance Sheet Annual'!BH74+'Balance Sheet Annual'!BS74)/'Balance Sheet Annual'!CS74</f>
        <v>3.2827719155844157</v>
      </c>
      <c r="V74" s="21">
        <f>('Balance Sheet Annual'!BH74/'Balance Sheet Annual'!CS74)</f>
        <v>2.5872564935064936E-2</v>
      </c>
      <c r="W74" s="21">
        <f>('Balance Sheet Annual'!BS74/'Balance Sheet Annual'!CS74)</f>
        <v>3.2568993506493507</v>
      </c>
      <c r="X74" s="22">
        <f>'Balance Sheet Annual'!AH74/'Balance Sheet Annual'!BB74</f>
        <v>0.48750484447442838</v>
      </c>
      <c r="Y74" s="22">
        <f>'Balance Sheet Annual'!CS74/('Balance Sheet Annual'!BB74-'Balance Sheet Annual'!AQ74-'Balance Sheet Annual'!AR74-'Balance Sheet Annual'!AS74)</f>
        <v>0.27453274282053425</v>
      </c>
      <c r="Z74" s="22">
        <f>'Balance Sheet Annual'!BA74/'Balance Sheet Annual'!BB74</f>
        <v>0.51249515552557168</v>
      </c>
      <c r="AA74" s="22">
        <f>'Balance Sheet Annual'!AR74/'Balance Sheet Annual'!BB74</f>
        <v>0.35592174200123444</v>
      </c>
      <c r="AB74" s="23">
        <f>'Balance Sheet Annual'!CS74/'Balance Sheet Annual'!CT74</f>
        <v>0.14147300730618514</v>
      </c>
      <c r="AC74" s="24">
        <f>'Income Statement Annual'!V74/'Income Statement Annual'!N74</f>
        <v>0.16126781423822531</v>
      </c>
      <c r="AD74" s="22">
        <f>('Income Statement Annual'!AF74-'Income Statement Annual'!AC74)/'Income Statement Annual'!N74</f>
        <v>5.701214494947833E-2</v>
      </c>
      <c r="AE74" s="22">
        <f>'Income Statement Annual'!AF74/'Income Statement Annual'!N74</f>
        <v>5.701214494947833E-2</v>
      </c>
      <c r="AF74" s="22">
        <f>'Income Statement Annual'!BS74/'Income Statement Annual'!N74</f>
        <v>3.4427146759701148E-2</v>
      </c>
      <c r="AG74" s="22">
        <f>('Income Statement Annual'!AF74-'Income Statement Annual'!AC74)/('Income Statement Annual'!AH74*-1)</f>
        <v>5.7548172757475085</v>
      </c>
      <c r="AH74" s="23">
        <f>'Income Statement Annual'!AF74/('Income Statement Annual'!AH74*-1)</f>
        <v>5.7548172757475085</v>
      </c>
      <c r="AI74" s="24">
        <f>'Cash Flow Statement Annual'!BG74/'Cash Flow Statement Annual'!AB74</f>
        <v>-1.0527195576700528</v>
      </c>
      <c r="AJ74" s="22">
        <f>'Cash Flow Statement Annual'!AB74/'Balance Sheet Annual'!BR74</f>
        <v>0.3083541493200111</v>
      </c>
      <c r="AK74" s="22">
        <f>('Cash Flow Statement Annual'!AB74+'Cash Flow Statement Annual'!AV74)/('Balance Sheet Annual'!BH74+'Balance Sheet Annual'!BS74)</f>
        <v>0.20732498840982846</v>
      </c>
      <c r="AL74" s="23">
        <f>('Cash Flow Statement Annual'!AB74/('Balance Sheet Annual'!BH74+'Balance Sheet Annual'!BS74))</f>
        <v>0.24036470406428681</v>
      </c>
      <c r="AM74" s="24">
        <f>'Income Statement Annual'!BS74/'Balance Sheet Annual'!CS74</f>
        <v>0.53064123376623373</v>
      </c>
      <c r="AN74" s="22">
        <f>'Income Statement Annual'!N74/'Balance Sheet Annual'!CS74</f>
        <v>15.413453733766234</v>
      </c>
      <c r="AO74" s="22">
        <f>'Income Statement Annual'!N74/'Balance Sheet Annual'!BB74</f>
        <v>2.1805876526906571</v>
      </c>
      <c r="AP74" s="22">
        <f>'Income Statement Annual'!N74/('Balance Sheet Annual'!AH74-'Balance Sheet Annual'!BR74)</f>
        <v>17.377602379318233</v>
      </c>
      <c r="AQ74" s="22">
        <f>'Income Statement Annual'!BS74/'Balance Sheet Annual'!BB74</f>
        <v>7.507141114157348E-2</v>
      </c>
      <c r="AR74" s="22">
        <f>'Cash Flow Statement Annual'!AB74/'Income Statement Annual'!N74</f>
        <v>5.119310140539117E-2</v>
      </c>
      <c r="AS74" s="22">
        <f>'Cash Flow Statement Annual'!BG74/'Income Statement Annual'!N74</f>
        <v>-5.3891979067241552E-2</v>
      </c>
      <c r="AT74" s="22">
        <f>'Cash Flow Statement Annual'!AB74/'Balance Sheet Annual'!BB74</f>
        <v>0.1116310448275367</v>
      </c>
      <c r="AU74" s="22">
        <f>('Cash Flow Statement Annual'!AB74+'Cash Flow Statement Annual'!AU74)/'Balance Sheet Annual'!BR74</f>
        <v>0.27619840609016294</v>
      </c>
      <c r="AV74" s="22">
        <f>('Cash Flow Statement Annual'!AB74+'Cash Flow Statement Annual'!AU74)/('Balance Sheet Annual'!BH74+'Balance Sheet Annual'!BS74)</f>
        <v>0.21529902642559109</v>
      </c>
      <c r="AW74" s="22">
        <f>'Cash Flow Statement Annual'!AB74/'Balance Sheet Annual'!BS74</f>
        <v>0.24227414330218069</v>
      </c>
      <c r="AX74" s="22">
        <f>('Cash Flow Statement Annual'!AB74+'Cash Flow Statement Annual'!AU74)/'Balance Sheet Annual'!BS74</f>
        <v>0.21700934579439252</v>
      </c>
      <c r="AY74" s="22">
        <f>('Balance Sheet Annual'!BH74+'Balance Sheet Annual'!BS74)/('Income Statement Annual'!AF74-'Income Statement Annual'!AC74)</f>
        <v>3.7357118115691028</v>
      </c>
      <c r="AZ74" s="22">
        <f>(('Balance Sheet Annual'!BH74+'Balance Sheet Annual'!BS74)-'Balance Sheet Annual'!N74)/('Income Statement Annual'!AF74-'Income Statement Annual'!AC74)</f>
        <v>3.5692183350652349</v>
      </c>
      <c r="BA74" s="22">
        <f>('Cash Flow Statement Annual'!AB74+'Cash Flow Statement Annual'!AU74)/'Income Statement Annual'!BS74</f>
        <v>1.3319311663479922</v>
      </c>
      <c r="BB74" s="22">
        <f>'Income Statement Annual'!AF74/('Balance Sheet Annual'!BH74+'Balance Sheet Annual'!BS74)</f>
        <v>0.26768660176170606</v>
      </c>
      <c r="BC74" s="23">
        <f>'Income Statement Annual'!AF74/('Balance Sheet Annual'!BB74-'Balance Sheet Annual'!BR74)</f>
        <v>0.19486567970121046</v>
      </c>
    </row>
    <row r="75" spans="1:55" x14ac:dyDescent="0.2">
      <c r="A75" s="45" t="s">
        <v>265</v>
      </c>
      <c r="B75" s="45" t="s">
        <v>266</v>
      </c>
      <c r="C75" s="45" t="str">
        <f>VLOOKUP(A75,'[1]S&amp;P 500 Wikipedia'!A:D,3,FALSE)</f>
        <v>Materials</v>
      </c>
      <c r="D75" s="45">
        <v>109593</v>
      </c>
      <c r="E75" s="45" t="s">
        <v>16</v>
      </c>
      <c r="F75" s="45">
        <v>2018</v>
      </c>
      <c r="G75" s="45" t="s">
        <v>17</v>
      </c>
      <c r="H75" s="46">
        <v>43465</v>
      </c>
      <c r="I75" s="46">
        <v>43503</v>
      </c>
      <c r="J75" s="46">
        <v>43503</v>
      </c>
      <c r="K75" s="45">
        <v>131195612</v>
      </c>
      <c r="L75" s="45">
        <v>133475149</v>
      </c>
      <c r="M75" s="45" t="s">
        <v>1650</v>
      </c>
      <c r="N75" s="20">
        <f>'Balance Sheet Annual'!AH75/'Balance Sheet Annual'!BR75</f>
        <v>1.790891597177678</v>
      </c>
      <c r="O75" s="21">
        <f>('Balance Sheet Annual'!AH75-'Balance Sheet Annual'!U75)/'Balance Sheet Annual'!BR75</f>
        <v>1.2135984605516357</v>
      </c>
      <c r="P75" s="21">
        <f>'Balance Sheet Annual'!N75/'Balance Sheet Annual'!BR75</f>
        <v>0.38999358563181524</v>
      </c>
      <c r="Q75" s="21">
        <f>'Balance Sheet Annual'!CH75/'Balance Sheet Annual'!CS75</f>
        <v>1.8911791451955138</v>
      </c>
      <c r="R75" s="21">
        <f>('Balance Sheet Annual'!BH75+'Balance Sheet Annual'!BS75)/'Balance Sheet Annual'!BB75</f>
        <v>0.38173621304256655</v>
      </c>
      <c r="S75" s="21">
        <f>('Balance Sheet Annual'!BH75/'Balance Sheet Annual'!BB75)</f>
        <v>3.4179073180960369E-2</v>
      </c>
      <c r="T75" s="21">
        <f>'Balance Sheet Annual'!BS75/'Balance Sheet Annual'!BB75</f>
        <v>0.34755713986160619</v>
      </c>
      <c r="U75" s="21">
        <f>('Balance Sheet Annual'!BH75+'Balance Sheet Annual'!BS75)/'Balance Sheet Annual'!CS75</f>
        <v>1.1036677781145803</v>
      </c>
      <c r="V75" s="21">
        <f>('Balance Sheet Annual'!BH75/'Balance Sheet Annual'!CS75)</f>
        <v>9.8817823582903905E-2</v>
      </c>
      <c r="W75" s="21">
        <f>('Balance Sheet Annual'!BS75/'Balance Sheet Annual'!CS75)</f>
        <v>1.0048499545316762</v>
      </c>
      <c r="X75" s="22">
        <f>'Balance Sheet Annual'!AH75/'Balance Sheet Annual'!BB75</f>
        <v>0.29272384147620045</v>
      </c>
      <c r="Y75" s="22">
        <f>'Balance Sheet Annual'!CS75/('Balance Sheet Annual'!BB75-'Balance Sheet Annual'!AQ75-'Balance Sheet Annual'!AR75-'Balance Sheet Annual'!AS75)</f>
        <v>0.40065581734272526</v>
      </c>
      <c r="Z75" s="22">
        <f>'Balance Sheet Annual'!BA75/'Balance Sheet Annual'!BB75</f>
        <v>0.70727615852379955</v>
      </c>
      <c r="AA75" s="22">
        <f>'Balance Sheet Annual'!AR75/'Balance Sheet Annual'!BB75</f>
        <v>0.10515831411197316</v>
      </c>
      <c r="AB75" s="23">
        <f>'Balance Sheet Annual'!CS75/'Balance Sheet Annual'!CT75</f>
        <v>0.3458796393373873</v>
      </c>
      <c r="AC75" s="24">
        <f>'Income Statement Annual'!V75/'Income Statement Annual'!N75</f>
        <v>0.24674267100977199</v>
      </c>
      <c r="AD75" s="22">
        <f>('Income Statement Annual'!AF75-'Income Statement Annual'!AC75)/'Income Statement Annual'!N75</f>
        <v>0.15097719869706841</v>
      </c>
      <c r="AE75" s="22">
        <f>'Income Statement Annual'!AF75/'Income Statement Annual'!N75</f>
        <v>0.1477198697068404</v>
      </c>
      <c r="AF75" s="22">
        <f>'Income Statement Annual'!BS75/'Income Statement Annual'!N75</f>
        <v>0.13729641693811076</v>
      </c>
      <c r="AG75" s="22">
        <f>('Income Statement Annual'!AF75-'Income Statement Annual'!AC75)/('Income Statement Annual'!AH75*-1)</f>
        <v>7.7249999999999996</v>
      </c>
      <c r="AH75" s="23">
        <f>'Income Statement Annual'!AF75/('Income Statement Annual'!AH75*-1)</f>
        <v>7.5583333333333336</v>
      </c>
      <c r="AI75" s="24">
        <f>'Cash Flow Statement Annual'!BG75/'Cash Flow Statement Annual'!AB75</f>
        <v>-0.43711083437110837</v>
      </c>
      <c r="AJ75" s="22">
        <f>'Cash Flow Statement Annual'!AB75/'Balance Sheet Annual'!BR75</f>
        <v>0.5150737652341244</v>
      </c>
      <c r="AK75" s="22">
        <f>('Cash Flow Statement Annual'!AB75+'Cash Flow Statement Annual'!AV75)/('Balance Sheet Annual'!BH75+'Balance Sheet Annual'!BS75)</f>
        <v>0.15435319967042022</v>
      </c>
      <c r="AL75" s="23">
        <f>('Cash Flow Statement Annual'!AB75/('Balance Sheet Annual'!BH75+'Balance Sheet Annual'!BS75))</f>
        <v>0.22054380664652568</v>
      </c>
      <c r="AM75" s="24">
        <f>'Income Statement Annual'!BS75/'Balance Sheet Annual'!CS75</f>
        <v>0.25553197938769323</v>
      </c>
      <c r="AN75" s="22">
        <f>'Income Statement Annual'!N75/'Balance Sheet Annual'!CS75</f>
        <v>1.861170051530767</v>
      </c>
      <c r="AO75" s="22">
        <f>'Income Statement Annual'!N75/'Balance Sheet Annual'!BB75</f>
        <v>0.64374082616900818</v>
      </c>
      <c r="AP75" s="22">
        <f>'Income Statement Annual'!N75/('Balance Sheet Annual'!AH75-'Balance Sheet Annual'!BR75)</f>
        <v>4.9797242497972425</v>
      </c>
      <c r="AQ75" s="22">
        <f>'Income Statement Annual'!BS75/'Balance Sheet Annual'!BB75</f>
        <v>8.8383308869784016E-2</v>
      </c>
      <c r="AR75" s="22">
        <f>'Cash Flow Statement Annual'!AB75/'Income Statement Annual'!N75</f>
        <v>0.13078175895765473</v>
      </c>
      <c r="AS75" s="22">
        <f>'Cash Flow Statement Annual'!BG75/'Income Statement Annual'!N75</f>
        <v>-5.716612377850163E-2</v>
      </c>
      <c r="AT75" s="22">
        <f>'Cash Flow Statement Annual'!AB75/'Balance Sheet Annual'!BB75</f>
        <v>8.4189557559236738E-2</v>
      </c>
      <c r="AU75" s="22">
        <f>('Cash Flow Statement Annual'!AB75+'Cash Flow Statement Annual'!AU75)/'Balance Sheet Annual'!BR75</f>
        <v>0.1629249518922386</v>
      </c>
      <c r="AV75" s="22">
        <f>('Cash Flow Statement Annual'!AB75+'Cash Flow Statement Annual'!AU75)/('Balance Sheet Annual'!BH75+'Balance Sheet Annual'!BS75)</f>
        <v>6.9761054655314472E-2</v>
      </c>
      <c r="AW75" s="22">
        <f>'Cash Flow Statement Annual'!AB75/'Balance Sheet Annual'!BS75</f>
        <v>0.24223227752639517</v>
      </c>
      <c r="AX75" s="22">
        <f>('Cash Flow Statement Annual'!AB75+'Cash Flow Statement Annual'!AU75)/'Balance Sheet Annual'!BS75</f>
        <v>7.6621417797888391E-2</v>
      </c>
      <c r="AY75" s="22">
        <f>('Balance Sheet Annual'!BH75+'Balance Sheet Annual'!BS75)/('Income Statement Annual'!AF75-'Income Statement Annual'!AC75)</f>
        <v>3.9277238403451995</v>
      </c>
      <c r="AZ75" s="22">
        <f>(('Balance Sheet Annual'!BH75+'Balance Sheet Annual'!BS75)-'Balance Sheet Annual'!N75)/('Income Statement Annual'!AF75-'Income Statement Annual'!AC75)</f>
        <v>3.2718446601941746</v>
      </c>
      <c r="BA75" s="22">
        <f>('Cash Flow Statement Annual'!AB75+'Cash Flow Statement Annual'!AU75)/'Income Statement Annual'!BS75</f>
        <v>0.30130486358244363</v>
      </c>
      <c r="BB75" s="22">
        <f>'Income Statement Annual'!AF75/('Balance Sheet Annual'!BH75+'Balance Sheet Annual'!BS75)</f>
        <v>0.24910738808019775</v>
      </c>
      <c r="BC75" s="23">
        <f>'Income Statement Annual'!AF75/('Balance Sheet Annual'!BB75-'Balance Sheet Annual'!BR75)</f>
        <v>0.11367339265572127</v>
      </c>
    </row>
    <row r="76" spans="1:55" x14ac:dyDescent="0.2">
      <c r="A76" s="45" t="s">
        <v>277</v>
      </c>
      <c r="B76" s="45" t="s">
        <v>278</v>
      </c>
      <c r="C76" s="45" t="str">
        <f>VLOOKUP(A76,'[1]S&amp;P 500 Wikipedia'!A:D,3,FALSE)</f>
        <v>Health Care</v>
      </c>
      <c r="D76" s="45">
        <v>259186</v>
      </c>
      <c r="E76" s="45" t="s">
        <v>16</v>
      </c>
      <c r="F76" s="45">
        <v>2018</v>
      </c>
      <c r="G76" s="45" t="s">
        <v>17</v>
      </c>
      <c r="H76" s="46">
        <v>43465</v>
      </c>
      <c r="I76" s="46">
        <v>43504</v>
      </c>
      <c r="J76" s="46">
        <v>43504</v>
      </c>
      <c r="K76" s="45">
        <v>328393000</v>
      </c>
      <c r="L76" s="45">
        <v>331255000</v>
      </c>
      <c r="M76" s="45" t="s">
        <v>1651</v>
      </c>
      <c r="N76" s="20">
        <f>'Balance Sheet Annual'!AH76/'Balance Sheet Annual'!BR76</f>
        <v>3.0144909732204486</v>
      </c>
      <c r="O76" s="21">
        <f>('Balance Sheet Annual'!AH76-'Balance Sheet Annual'!U76)/'Balance Sheet Annual'!BR76</f>
        <v>2.994545304871485</v>
      </c>
      <c r="P76" s="21">
        <f>'Balance Sheet Annual'!N76/'Balance Sheet Annual'!BR76</f>
        <v>1.0204813860270139</v>
      </c>
      <c r="Q76" s="21">
        <f>'Balance Sheet Annual'!CH76/'Balance Sheet Annual'!CS76</f>
        <v>0.35189979913686525</v>
      </c>
      <c r="R76" s="21">
        <f>('Balance Sheet Annual'!BH76+'Balance Sheet Annual'!BS76)/'Balance Sheet Annual'!BB76</f>
        <v>8.141748016133403E-2</v>
      </c>
      <c r="S76" s="21">
        <f>('Balance Sheet Annual'!BH76/'Balance Sheet Annual'!BB76)</f>
        <v>1.7907625711609783E-3</v>
      </c>
      <c r="T76" s="21">
        <f>'Balance Sheet Annual'!BS76/'Balance Sheet Annual'!BB76</f>
        <v>7.9626717590173049E-2</v>
      </c>
      <c r="U76" s="21">
        <f>('Balance Sheet Annual'!BH76+'Balance Sheet Annual'!BS76)/'Balance Sheet Annual'!CS76</f>
        <v>0.11006827507633718</v>
      </c>
      <c r="V76" s="21">
        <f>('Balance Sheet Annual'!BH76/'Balance Sheet Annual'!CS76)</f>
        <v>2.4209315602543432E-3</v>
      </c>
      <c r="W76" s="21">
        <f>('Balance Sheet Annual'!BS76/'Balance Sheet Annual'!CS76)</f>
        <v>0.10764734351608285</v>
      </c>
      <c r="X76" s="22">
        <f>'Balance Sheet Annual'!AH76/'Balance Sheet Annual'!BB76</f>
        <v>0.36792588886204419</v>
      </c>
      <c r="Y76" s="22">
        <f>'Balance Sheet Annual'!CS76/('Balance Sheet Annual'!BB76-'Balance Sheet Annual'!AQ76-'Balance Sheet Annual'!AR76-'Balance Sheet Annual'!AS76)</f>
        <v>0.93162632605951889</v>
      </c>
      <c r="Z76" s="22">
        <f>'Balance Sheet Annual'!BA76/'Balance Sheet Annual'!BB76</f>
        <v>0.63207411113795575</v>
      </c>
      <c r="AA76" s="22">
        <f>'Balance Sheet Annual'!AR76/'Balance Sheet Annual'!BB76</f>
        <v>0.13185407224973417</v>
      </c>
      <c r="AB76" s="23">
        <f>'Balance Sheet Annual'!CS76/'Balance Sheet Annual'!CT76</f>
        <v>0.73969979183254597</v>
      </c>
      <c r="AC76" s="24">
        <f>'Income Statement Annual'!V76/'Income Statement Annual'!N76</f>
        <v>0.83390785240454024</v>
      </c>
      <c r="AD76" s="22">
        <f>('Income Statement Annual'!AF76-'Income Statement Annual'!AC76)/'Income Statement Annual'!N76</f>
        <v>0.20439350543884105</v>
      </c>
      <c r="AE76" s="22">
        <f>'Income Statement Annual'!AF76/'Income Statement Annual'!N76</f>
        <v>0.20439350543884105</v>
      </c>
      <c r="AF76" s="22">
        <f>'Income Statement Annual'!BS76/'Income Statement Annual'!N76</f>
        <v>0.16859823828844525</v>
      </c>
      <c r="AG76" s="22" t="e">
        <f>('Income Statement Annual'!AF76-'Income Statement Annual'!AC76)/('Income Statement Annual'!AH76*-1)</f>
        <v>#DIV/0!</v>
      </c>
      <c r="AH76" s="23" t="e">
        <f>'Income Statement Annual'!AF76/('Income Statement Annual'!AH76*-1)</f>
        <v>#DIV/0!</v>
      </c>
      <c r="AI76" s="24">
        <f>'Cash Flow Statement Annual'!BG76/'Cash Flow Statement Annual'!AB76</f>
        <v>-8.4871240942894832E-2</v>
      </c>
      <c r="AJ76" s="22">
        <f>'Cash Flow Statement Annual'!AB76/'Balance Sheet Annual'!BR76</f>
        <v>1.656133840766469</v>
      </c>
      <c r="AK76" s="22">
        <f>('Cash Flow Statement Annual'!AB76+'Cash Flow Statement Annual'!AV76)/('Balance Sheet Annual'!BH76+'Balance Sheet Annual'!BS76)</f>
        <v>2.4826993725259392</v>
      </c>
      <c r="AL76" s="23">
        <f>('Cash Flow Statement Annual'!AB76/('Balance Sheet Annual'!BH76+'Balance Sheet Annual'!BS76))</f>
        <v>2.4826993725259392</v>
      </c>
      <c r="AM76" s="24">
        <f>'Income Statement Annual'!BS76/'Balance Sheet Annual'!CS76</f>
        <v>0.18117344861857487</v>
      </c>
      <c r="AN76" s="22">
        <f>'Income Statement Annual'!N76/'Balance Sheet Annual'!CS76</f>
        <v>1.0745868430049392</v>
      </c>
      <c r="AO76" s="22">
        <f>'Income Statement Annual'!N76/'Balance Sheet Annual'!BB76</f>
        <v>0.79487166407674636</v>
      </c>
      <c r="AP76" s="22">
        <f>'Income Statement Annual'!N76/('Balance Sheet Annual'!AH76-'Balance Sheet Annual'!BR76)</f>
        <v>3.2328483269543176</v>
      </c>
      <c r="AQ76" s="22">
        <f>'Income Statement Annual'!BS76/'Balance Sheet Annual'!BB76</f>
        <v>0.13401396222874429</v>
      </c>
      <c r="AR76" s="22">
        <f>'Cash Flow Statement Annual'!AB76/'Income Statement Annual'!N76</f>
        <v>0.25429907247224576</v>
      </c>
      <c r="AS76" s="22">
        <f>'Cash Flow Statement Annual'!BG76/'Income Statement Annual'!N76</f>
        <v>-2.1582677851346641E-2</v>
      </c>
      <c r="AT76" s="22">
        <f>'Cash Flow Statement Annual'!AB76/'Balance Sheet Annual'!BB76</f>
        <v>0.20213512690918709</v>
      </c>
      <c r="AU76" s="22">
        <f>('Cash Flow Statement Annual'!AB76+'Cash Flow Statement Annual'!AU76)/'Balance Sheet Annual'!BR76</f>
        <v>0.38225166066147837</v>
      </c>
      <c r="AV76" s="22">
        <f>('Cash Flow Statement Annual'!AB76+'Cash Flow Statement Annual'!AU76)/('Balance Sheet Annual'!BH76+'Balance Sheet Annual'!BS76)</f>
        <v>0.57303095601985898</v>
      </c>
      <c r="AW76" s="22">
        <f>'Cash Flow Statement Annual'!AB76/'Balance Sheet Annual'!BS76</f>
        <v>2.5385339623007783</v>
      </c>
      <c r="AX76" s="22">
        <f>('Cash Flow Statement Annual'!AB76+'Cash Flow Statement Annual'!AU76)/'Balance Sheet Annual'!BS76</f>
        <v>0.58591811775668279</v>
      </c>
      <c r="AY76" s="22">
        <f>('Balance Sheet Annual'!BH76+'Balance Sheet Annual'!BS76)/('Income Statement Annual'!AF76-'Income Statement Annual'!AC76)</f>
        <v>0.50113363151219692</v>
      </c>
      <c r="AZ76" s="22">
        <f>(('Balance Sheet Annual'!BH76+'Balance Sheet Annual'!BS76)-'Balance Sheet Annual'!N76)/('Income Statement Annual'!AF76-'Income Statement Annual'!AC76)</f>
        <v>-0.26549906902355463</v>
      </c>
      <c r="BA76" s="22">
        <f>('Cash Flow Statement Annual'!AB76+'Cash Flow Statement Annual'!AU76)/'Income Statement Annual'!BS76</f>
        <v>0.3481334013089144</v>
      </c>
      <c r="BB76" s="22">
        <f>'Income Statement Annual'!AF76/('Balance Sheet Annual'!BH76+'Balance Sheet Annual'!BS76)</f>
        <v>1.9954757316575378</v>
      </c>
      <c r="BC76" s="23">
        <f>'Income Statement Annual'!AF76/('Balance Sheet Annual'!BB76-'Balance Sheet Annual'!BR76)</f>
        <v>0.18505273855242058</v>
      </c>
    </row>
    <row r="77" spans="1:55" x14ac:dyDescent="0.2">
      <c r="A77" s="45" t="s">
        <v>280</v>
      </c>
      <c r="B77" s="45" t="s">
        <v>281</v>
      </c>
      <c r="C77" s="45" t="str">
        <f>VLOOKUP(A77,'[1]S&amp;P 500 Wikipedia'!A:D,3,FALSE)</f>
        <v>Materials</v>
      </c>
      <c r="D77" s="45">
        <v>119051</v>
      </c>
      <c r="E77" s="45" t="s">
        <v>16</v>
      </c>
      <c r="F77" s="45">
        <v>2018</v>
      </c>
      <c r="G77" s="45" t="s">
        <v>17</v>
      </c>
      <c r="H77" s="46">
        <v>43465</v>
      </c>
      <c r="I77" s="46">
        <v>43518</v>
      </c>
      <c r="J77" s="46">
        <v>43518</v>
      </c>
      <c r="K77" s="45">
        <v>229000000</v>
      </c>
      <c r="L77" s="45">
        <v>230300000</v>
      </c>
      <c r="M77" s="45" t="s">
        <v>1652</v>
      </c>
      <c r="N77" s="20">
        <f>'Balance Sheet Annual'!AH77/'Balance Sheet Annual'!BR77</f>
        <v>2.5258620689655173</v>
      </c>
      <c r="O77" s="21">
        <f>('Balance Sheet Annual'!AH77-'Balance Sheet Annual'!U77)/'Balance Sheet Annual'!BR77</f>
        <v>2.0517241379310347</v>
      </c>
      <c r="P77" s="21">
        <f>'Balance Sheet Annual'!N77/'Balance Sheet Annual'!BR77</f>
        <v>1.4396551724137931</v>
      </c>
      <c r="Q77" s="21">
        <f>'Balance Sheet Annual'!CH77/'Balance Sheet Annual'!CS77</f>
        <v>1.0142130460801915</v>
      </c>
      <c r="R77" s="21">
        <f>('Balance Sheet Annual'!BH77+'Balance Sheet Annual'!BS77)/'Balance Sheet Annual'!BB77</f>
        <v>0.34851073312040409</v>
      </c>
      <c r="S77" s="21">
        <f>('Balance Sheet Annual'!BH77/'Balance Sheet Annual'!BB77)</f>
        <v>0</v>
      </c>
      <c r="T77" s="21">
        <f>'Balance Sheet Annual'!BS77/'Balance Sheet Annual'!BB77</f>
        <v>0.34851073312040409</v>
      </c>
      <c r="U77" s="21">
        <f>('Balance Sheet Annual'!BH77+'Balance Sheet Annual'!BS77)/'Balance Sheet Annual'!CS77</f>
        <v>0.70197486535008979</v>
      </c>
      <c r="V77" s="21">
        <f>('Balance Sheet Annual'!BH77/'Balance Sheet Annual'!CS77)</f>
        <v>0</v>
      </c>
      <c r="W77" s="21">
        <f>('Balance Sheet Annual'!BS77/'Balance Sheet Annual'!CS77)</f>
        <v>0.70197486535008979</v>
      </c>
      <c r="X77" s="22">
        <f>'Balance Sheet Annual'!AH77/'Balance Sheet Annual'!BB77</f>
        <v>0.10881675703780733</v>
      </c>
      <c r="Y77" s="22">
        <f>'Balance Sheet Annual'!CS77/('Balance Sheet Annual'!BB77-'Balance Sheet Annual'!AQ77-'Balance Sheet Annual'!AR77-'Balance Sheet Annual'!AS77)</f>
        <v>0.60259646592138483</v>
      </c>
      <c r="Z77" s="22">
        <f>'Balance Sheet Annual'!BA77/'Balance Sheet Annual'!BB77</f>
        <v>0.89118324296219265</v>
      </c>
      <c r="AA77" s="22">
        <f>'Balance Sheet Annual'!AR77/'Balance Sheet Annual'!BB77</f>
        <v>0.17611230780658099</v>
      </c>
      <c r="AB77" s="23">
        <f>'Balance Sheet Annual'!CS77/'Balance Sheet Annual'!CT77</f>
        <v>0.49647181163187998</v>
      </c>
      <c r="AC77" s="24">
        <f>'Income Statement Annual'!V77/'Income Statement Annual'!N77</f>
        <v>0.10411622276029056</v>
      </c>
      <c r="AD77" s="22">
        <f>('Income Statement Annual'!AF77-'Income Statement Annual'!AC77)/'Income Statement Annual'!N77</f>
        <v>5.3268765133171914E-2</v>
      </c>
      <c r="AE77" s="22">
        <f>'Income Statement Annual'!AF77/'Income Statement Annual'!N77</f>
        <v>5.3268765133171914E-2</v>
      </c>
      <c r="AF77" s="22">
        <f>'Income Statement Annual'!BS77/'Income Statement Annual'!N77</f>
        <v>8.6682808716707027E-2</v>
      </c>
      <c r="AG77" s="22">
        <f>('Income Statement Annual'!AF77-'Income Statement Annual'!AC77)/('Income Statement Annual'!AH77*-1)</f>
        <v>0.72607260726072609</v>
      </c>
      <c r="AH77" s="23">
        <f>'Income Statement Annual'!AF77/('Income Statement Annual'!AH77*-1)</f>
        <v>0.72607260726072609</v>
      </c>
      <c r="AI77" s="24">
        <f>'Cash Flow Statement Annual'!BG77/'Cash Flow Statement Annual'!AB77</f>
        <v>-0.95892090741876146</v>
      </c>
      <c r="AJ77" s="22">
        <f>'Cash Flow Statement Annual'!AB77/'Balance Sheet Annual'!BR77</f>
        <v>2.8120689655172413</v>
      </c>
      <c r="AK77" s="22">
        <f>('Cash Flow Statement Annual'!AB77+'Cash Flow Statement Annual'!AV77)/('Balance Sheet Annual'!BH77+'Balance Sheet Annual'!BS77)</f>
        <v>0.28793691389599319</v>
      </c>
      <c r="AL77" s="23">
        <f>('Cash Flow Statement Annual'!AB77/('Balance Sheet Annual'!BH77+'Balance Sheet Annual'!BS77))</f>
        <v>0.34761295822676896</v>
      </c>
      <c r="AM77" s="24">
        <f>'Income Statement Annual'!BS77/'Balance Sheet Annual'!CS77</f>
        <v>5.3560742070616396E-2</v>
      </c>
      <c r="AN77" s="22">
        <f>'Income Statement Annual'!N77/'Balance Sheet Annual'!CS77</f>
        <v>0.61789347695990426</v>
      </c>
      <c r="AO77" s="22">
        <f>'Income Statement Annual'!N77/'Balance Sheet Annual'!BB77</f>
        <v>0.30676669390180494</v>
      </c>
      <c r="AP77" s="22">
        <f>'Income Statement Annual'!N77/('Balance Sheet Annual'!AH77-'Balance Sheet Annual'!BR77)</f>
        <v>4.666666666666667</v>
      </c>
      <c r="AQ77" s="22">
        <f>'Income Statement Annual'!BS77/'Balance Sheet Annual'!BB77</f>
        <v>2.6591398648146771E-2</v>
      </c>
      <c r="AR77" s="22">
        <f>'Cash Flow Statement Annual'!AB77/'Income Statement Annual'!N77</f>
        <v>0.39491525423728813</v>
      </c>
      <c r="AS77" s="22">
        <f>'Cash Flow Statement Annual'!BG77/'Income Statement Annual'!N77</f>
        <v>-0.37869249394673121</v>
      </c>
      <c r="AT77" s="22">
        <f>'Cash Flow Statement Annual'!AB77/'Balance Sheet Annual'!BB77</f>
        <v>0.12114684691376365</v>
      </c>
      <c r="AU77" s="22">
        <f>('Cash Flow Statement Annual'!AB77+'Cash Flow Statement Annual'!AU77)/'Balance Sheet Annual'!BR77</f>
        <v>2.1086206896551722</v>
      </c>
      <c r="AV77" s="22">
        <f>('Cash Flow Statement Annual'!AB77+'Cash Flow Statement Annual'!AU77)/('Balance Sheet Annual'!BH77+'Balance Sheet Annual'!BS77)</f>
        <v>0.26065643648763853</v>
      </c>
      <c r="AW77" s="22">
        <f>'Cash Flow Statement Annual'!AB77/'Balance Sheet Annual'!BS77</f>
        <v>0.34761295822676896</v>
      </c>
      <c r="AX77" s="22">
        <f>('Cash Flow Statement Annual'!AB77+'Cash Flow Statement Annual'!AU77)/'Balance Sheet Annual'!BS77</f>
        <v>0.26065643648763853</v>
      </c>
      <c r="AY77" s="22">
        <f>('Balance Sheet Annual'!BH77+'Balance Sheet Annual'!BS77)/('Income Statement Annual'!AF77-'Income Statement Annual'!AC77)</f>
        <v>21.327272727272728</v>
      </c>
      <c r="AZ77" s="22">
        <f>(('Balance Sheet Annual'!BH77+'Balance Sheet Annual'!BS77)-'Balance Sheet Annual'!N77)/('Income Statement Annual'!AF77-'Income Statement Annual'!AC77)</f>
        <v>17.531818181818181</v>
      </c>
      <c r="BA77" s="22">
        <f>('Cash Flow Statement Annual'!AB77+'Cash Flow Statement Annual'!AU77)/'Income Statement Annual'!BS77</f>
        <v>3.4162011173184359</v>
      </c>
      <c r="BB77" s="22">
        <f>'Income Statement Annual'!AF77/('Balance Sheet Annual'!BH77+'Balance Sheet Annual'!BS77)</f>
        <v>4.6888320545609548E-2</v>
      </c>
      <c r="BC77" s="23">
        <f>'Income Statement Annual'!AF77/('Balance Sheet Annual'!BB77-'Balance Sheet Annual'!BR77)</f>
        <v>1.7076767833579136E-2</v>
      </c>
    </row>
    <row r="78" spans="1:55" x14ac:dyDescent="0.2">
      <c r="A78" s="45" t="s">
        <v>292</v>
      </c>
      <c r="B78" s="45" t="s">
        <v>293</v>
      </c>
      <c r="C78" s="45" t="str">
        <f>VLOOKUP(A78,'[1]S&amp;P 500 Wikipedia'!A:D,3,FALSE)</f>
        <v>Consumer Staples</v>
      </c>
      <c r="D78" s="45">
        <v>378113</v>
      </c>
      <c r="E78" s="45" t="s">
        <v>16</v>
      </c>
      <c r="F78" s="45">
        <v>2018</v>
      </c>
      <c r="G78" s="45" t="s">
        <v>17</v>
      </c>
      <c r="H78" s="46">
        <v>43465</v>
      </c>
      <c r="I78" s="46">
        <v>43517</v>
      </c>
      <c r="J78" s="46">
        <v>43517</v>
      </c>
      <c r="K78" s="45">
        <v>246600000</v>
      </c>
      <c r="L78" s="45">
        <v>252400000</v>
      </c>
      <c r="M78" s="45" t="s">
        <v>1653</v>
      </c>
      <c r="N78" s="20">
        <f>'Balance Sheet Annual'!AH78/'Balance Sheet Annual'!BR78</f>
        <v>1.0697326203208557</v>
      </c>
      <c r="O78" s="21">
        <f>('Balance Sheet Annual'!AH78-'Balance Sheet Annual'!U78)/'Balance Sheet Annual'!BR78</f>
        <v>0.71604278074866312</v>
      </c>
      <c r="P78" s="21">
        <f>'Balance Sheet Annual'!N78/'Balance Sheet Annual'!BR78</f>
        <v>0.29828877005347593</v>
      </c>
      <c r="Q78" s="21">
        <f>'Balance Sheet Annual'!CH78/'Balance Sheet Annual'!CS78</f>
        <v>1.7118124436429216</v>
      </c>
      <c r="R78" s="21">
        <f>('Balance Sheet Annual'!BH78+'Balance Sheet Annual'!BS78)/'Balance Sheet Annual'!BB78</f>
        <v>0.39474296734721021</v>
      </c>
      <c r="S78" s="21">
        <f>('Balance Sheet Annual'!BH78/'Balance Sheet Annual'!BB78)</f>
        <v>4.5038904036709453E-2</v>
      </c>
      <c r="T78" s="21">
        <f>'Balance Sheet Annual'!BS78/'Balance Sheet Annual'!BB78</f>
        <v>0.34970406331050075</v>
      </c>
      <c r="U78" s="21">
        <f>('Balance Sheet Annual'!BH78+'Balance Sheet Annual'!BS78)/'Balance Sheet Annual'!CS78</f>
        <v>1.070468890892696</v>
      </c>
      <c r="V78" s="21">
        <f>('Balance Sheet Annual'!BH78/'Balance Sheet Annual'!CS78)</f>
        <v>0.1221370604147881</v>
      </c>
      <c r="W78" s="21">
        <f>('Balance Sheet Annual'!BS78/'Balance Sheet Annual'!CS78)</f>
        <v>0.94833183047790803</v>
      </c>
      <c r="X78" s="22">
        <f>'Balance Sheet Annual'!AH78/'Balance Sheet Annual'!BB78</f>
        <v>0.1662898184478287</v>
      </c>
      <c r="Y78" s="22">
        <f>'Balance Sheet Annual'!CS78/('Balance Sheet Annual'!BB78-'Balance Sheet Annual'!AQ78-'Balance Sheet Annual'!AR78-'Balance Sheet Annual'!AS78)</f>
        <v>1.2780915062809728</v>
      </c>
      <c r="Z78" s="22">
        <f>'Balance Sheet Annual'!BA78/'Balance Sheet Annual'!BB78</f>
        <v>0.83371018155217136</v>
      </c>
      <c r="AA78" s="22">
        <f>'Balance Sheet Annual'!AR78/'Balance Sheet Annual'!BB78</f>
        <v>0.3256799893595797</v>
      </c>
      <c r="AB78" s="23">
        <f>'Balance Sheet Annual'!CS78/'Balance Sheet Annual'!CT78</f>
        <v>0.36875706590410323</v>
      </c>
      <c r="AC78" s="24">
        <f>'Income Statement Annual'!V78/'Income Statement Annual'!N78</f>
        <v>0.45802658757481063</v>
      </c>
      <c r="AD78" s="22">
        <f>('Income Statement Annual'!AF78-'Income Statement Annual'!AC78)/'Income Statement Annual'!N78</f>
        <v>0.19403103649171125</v>
      </c>
      <c r="AE78" s="22">
        <f>'Income Statement Annual'!AF78/'Income Statement Annual'!N78</f>
        <v>0.19403103649171125</v>
      </c>
      <c r="AF78" s="22">
        <f>'Income Statement Annual'!BS78/'Income Statement Annual'!N78</f>
        <v>0.19686457285101425</v>
      </c>
      <c r="AG78" s="22">
        <f>('Income Statement Annual'!AF78-'Income Statement Annual'!AC78)/('Income Statement Annual'!AH78*-1)</f>
        <v>13.929657794676807</v>
      </c>
      <c r="AH78" s="23">
        <f>'Income Statement Annual'!AF78/('Income Statement Annual'!AH78*-1)</f>
        <v>13.929657794676807</v>
      </c>
      <c r="AI78" s="24">
        <f>'Cash Flow Statement Annual'!BG78/'Cash Flow Statement Annual'!AB78</f>
        <v>1.0255319148936171</v>
      </c>
      <c r="AJ78" s="22">
        <f>'Cash Flow Statement Annual'!AB78/'Balance Sheet Annual'!BR78</f>
        <v>0.72887700534759359</v>
      </c>
      <c r="AK78" s="22">
        <f>('Cash Flow Statement Annual'!AB78+'Cash Flow Statement Annual'!AV78)/('Balance Sheet Annual'!BH78+'Balance Sheet Annual'!BS78)</f>
        <v>0.20683991071052521</v>
      </c>
      <c r="AL78" s="23">
        <f>('Cash Flow Statement Annual'!AB78/('Balance Sheet Annual'!BH78+'Balance Sheet Annual'!BS78))</f>
        <v>0.28703196731668279</v>
      </c>
      <c r="AM78" s="24">
        <f>'Income Statement Annual'!BS78/'Balance Sheet Annual'!CS78</f>
        <v>0.33516681695220918</v>
      </c>
      <c r="AN78" s="22">
        <f>'Income Statement Annual'!N78/'Balance Sheet Annual'!CS78</f>
        <v>1.7025247971145177</v>
      </c>
      <c r="AO78" s="22">
        <f>'Income Statement Annual'!N78/'Balance Sheet Annual'!BB78</f>
        <v>0.62781804881292813</v>
      </c>
      <c r="AP78" s="22">
        <f>'Income Statement Annual'!N78/('Balance Sheet Annual'!AH78-'Balance Sheet Annual'!BR78)</f>
        <v>57.917177914110432</v>
      </c>
      <c r="AQ78" s="22">
        <f>'Income Statement Annual'!BS78/'Balance Sheet Annual'!BB78</f>
        <v>0.1235951320077143</v>
      </c>
      <c r="AR78" s="22">
        <f>'Cash Flow Statement Annual'!AB78/'Income Statement Annual'!N78</f>
        <v>0.18047243260420529</v>
      </c>
      <c r="AS78" s="22">
        <f>'Cash Flow Statement Annual'!BG78/'Income Statement Annual'!N78</f>
        <v>0.1850802393940999</v>
      </c>
      <c r="AT78" s="22">
        <f>'Cash Flow Statement Annual'!AB78/'Balance Sheet Annual'!BB78</f>
        <v>0.11330385050209484</v>
      </c>
      <c r="AU78" s="22">
        <f>('Cash Flow Statement Annual'!AB78+'Cash Flow Statement Annual'!AU78)/'Balance Sheet Annual'!BR78</f>
        <v>-0.66513368983957222</v>
      </c>
      <c r="AV78" s="22">
        <f>('Cash Flow Statement Annual'!AB78+'Cash Flow Statement Annual'!AU78)/('Balance Sheet Annual'!BH78+'Balance Sheet Annual'!BS78)</f>
        <v>-0.26192983195046959</v>
      </c>
      <c r="AW78" s="22">
        <f>'Cash Flow Statement Annual'!AB78/'Balance Sheet Annual'!BS78</f>
        <v>0.32399923932680424</v>
      </c>
      <c r="AX78" s="22">
        <f>('Cash Flow Statement Annual'!AB78+'Cash Flow Statement Annual'!AU78)/'Balance Sheet Annual'!BS78</f>
        <v>-0.29566416278406388</v>
      </c>
      <c r="AY78" s="22">
        <f>('Balance Sheet Annual'!BH78+'Balance Sheet Annual'!BS78)/('Income Statement Annual'!AF78-'Income Statement Annual'!AC78)</f>
        <v>3.2404804149037805</v>
      </c>
      <c r="AZ78" s="22">
        <f>(('Balance Sheet Annual'!BH78+'Balance Sheet Annual'!BS78)-'Balance Sheet Annual'!N78)/('Income Statement Annual'!AF78-'Income Statement Annual'!AC78)</f>
        <v>2.8598334925617577</v>
      </c>
      <c r="BA78" s="22">
        <f>('Cash Flow Statement Annual'!AB78+'Cash Flow Statement Annual'!AU78)/'Income Statement Annual'!BS78</f>
        <v>-0.83656174334140432</v>
      </c>
      <c r="BB78" s="22">
        <f>'Income Statement Annual'!AF78/('Balance Sheet Annual'!BH78+'Balance Sheet Annual'!BS78)</f>
        <v>0.30859621783262436</v>
      </c>
      <c r="BC78" s="23">
        <f>'Income Statement Annual'!AF78/('Balance Sheet Annual'!BB78-'Balance Sheet Annual'!BR78)</f>
        <v>0.14423796212449308</v>
      </c>
    </row>
    <row r="79" spans="1:55" x14ac:dyDescent="0.2">
      <c r="A79" s="45" t="s">
        <v>233</v>
      </c>
      <c r="B79" s="45" t="s">
        <v>234</v>
      </c>
      <c r="C79" s="45" t="str">
        <f>VLOOKUP(A79,'[1]S&amp;P 500 Wikipedia'!A:D,3,FALSE)</f>
        <v>Industrials</v>
      </c>
      <c r="D79" s="45">
        <v>378101</v>
      </c>
      <c r="E79" s="45" t="s">
        <v>16</v>
      </c>
      <c r="F79" s="45">
        <v>2018</v>
      </c>
      <c r="G79" s="45" t="s">
        <v>17</v>
      </c>
      <c r="H79" s="46">
        <v>43465</v>
      </c>
      <c r="I79" s="46">
        <v>43521</v>
      </c>
      <c r="J79" s="46">
        <v>43593</v>
      </c>
      <c r="K79" s="45">
        <v>137747000</v>
      </c>
      <c r="L79" s="45">
        <v>139579000</v>
      </c>
      <c r="M79" s="45" t="s">
        <v>1917</v>
      </c>
      <c r="N79" s="20">
        <f>'Balance Sheet Annual'!AH79/'Balance Sheet Annual'!BR79</f>
        <v>1.2633964443867491</v>
      </c>
      <c r="O79" s="21">
        <f>('Balance Sheet Annual'!AH79-'Balance Sheet Annual'!U79)/'Balance Sheet Annual'!BR79</f>
        <v>1.2633964443867491</v>
      </c>
      <c r="P79" s="21">
        <f>'Balance Sheet Annual'!N79/'Balance Sheet Annual'!BR79</f>
        <v>0.16799927947836649</v>
      </c>
      <c r="Q79" s="21">
        <f>'Balance Sheet Annual'!CH79/'Balance Sheet Annual'!CS79</f>
        <v>1.9709618480163003</v>
      </c>
      <c r="R79" s="21">
        <f>('Balance Sheet Annual'!BH79+'Balance Sheet Annual'!BS79)/'Balance Sheet Annual'!BB79</f>
        <v>0.3458586904019374</v>
      </c>
      <c r="S79" s="21">
        <f>('Balance Sheet Annual'!BH79/'Balance Sheet Annual'!BB79)</f>
        <v>0.16879792739753258</v>
      </c>
      <c r="T79" s="21">
        <f>'Balance Sheet Annual'!BS79/'Balance Sheet Annual'!BB79</f>
        <v>0.17706076300440479</v>
      </c>
      <c r="U79" s="21">
        <f>('Balance Sheet Annual'!BH79+'Balance Sheet Annual'!BS79)/'Balance Sheet Annual'!CS79</f>
        <v>1.0275329739890373</v>
      </c>
      <c r="V79" s="21">
        <f>('Balance Sheet Annual'!BH79/'Balance Sheet Annual'!CS79)</f>
        <v>0.50149220232229463</v>
      </c>
      <c r="W79" s="21">
        <f>('Balance Sheet Annual'!BS79/'Balance Sheet Annual'!CS79)</f>
        <v>0.52604077166674268</v>
      </c>
      <c r="X79" s="22">
        <f>'Balance Sheet Annual'!AH79/'Balance Sheet Annual'!BB79</f>
        <v>0.59278432535363756</v>
      </c>
      <c r="Y79" s="22">
        <f>'Balance Sheet Annual'!CS79/('Balance Sheet Annual'!BB79-'Balance Sheet Annual'!AQ79-'Balance Sheet Annual'!AR79-'Balance Sheet Annual'!AS79)</f>
        <v>0.50766566266668989</v>
      </c>
      <c r="Z79" s="22">
        <f>'Balance Sheet Annual'!BA79/'Balance Sheet Annual'!BB79</f>
        <v>0.40721567464636244</v>
      </c>
      <c r="AA79" s="22">
        <f>'Balance Sheet Annual'!AR79/'Balance Sheet Annual'!BB79</f>
        <v>0.30119593921763693</v>
      </c>
      <c r="AB79" s="23">
        <f>'Balance Sheet Annual'!CS79/'Balance Sheet Annual'!CT79</f>
        <v>0.33659133006628683</v>
      </c>
      <c r="AC79" s="24">
        <f>'Income Statement Annual'!V79/'Income Statement Annual'!N79</f>
        <v>0.15925680828655936</v>
      </c>
      <c r="AD79" s="22">
        <f>('Income Statement Annual'!AF79-'Income Statement Annual'!AC79)/'Income Statement Annual'!N79</f>
        <v>5.212853528526408E-2</v>
      </c>
      <c r="AE79" s="22">
        <f>'Income Statement Annual'!AF79/'Income Statement Annual'!N79</f>
        <v>5.212853528526408E-2</v>
      </c>
      <c r="AF79" s="22">
        <f>'Income Statement Annual'!BS79/'Income Statement Annual'!N79</f>
        <v>3.3955215348588842E-2</v>
      </c>
      <c r="AG79" s="22">
        <f>('Income Statement Annual'!AF79-'Income Statement Annual'!AC79)/('Income Statement Annual'!AH79*-1)</f>
        <v>16.613490226337447</v>
      </c>
      <c r="AH79" s="23">
        <f>'Income Statement Annual'!AF79/('Income Statement Annual'!AH79*-1)</f>
        <v>16.613490226337447</v>
      </c>
      <c r="AI79" s="24">
        <f>'Cash Flow Statement Annual'!BG79/'Cash Flow Statement Annual'!AB79</f>
        <v>-0.52638925419465055</v>
      </c>
      <c r="AJ79" s="22">
        <f>'Cash Flow Statement Annual'!AB79/'Balance Sheet Annual'!BR79</f>
        <v>0.19321300823316723</v>
      </c>
      <c r="AK79" s="22">
        <f>('Cash Flow Statement Annual'!AB79+'Cash Flow Statement Annual'!AV79)/('Balance Sheet Annual'!BH79+'Balance Sheet Annual'!BS79)</f>
        <v>8.585597269624573E-2</v>
      </c>
      <c r="AL79" s="23">
        <f>('Cash Flow Statement Annual'!AB79/('Balance Sheet Annual'!BH79+'Balance Sheet Annual'!BS79))</f>
        <v>0.26211672354948806</v>
      </c>
      <c r="AM79" s="24">
        <f>'Income Statement Annual'!BS79/'Balance Sheet Annual'!CS79</f>
        <v>0.35412573777218226</v>
      </c>
      <c r="AN79" s="22">
        <f>'Income Statement Annual'!N79/'Balance Sheet Annual'!CS79</f>
        <v>10.429200172541373</v>
      </c>
      <c r="AO79" s="22">
        <f>'Income Statement Annual'!N79/'Balance Sheet Annual'!BB79</f>
        <v>3.510378357603249</v>
      </c>
      <c r="AP79" s="22">
        <f>'Income Statement Annual'!N79/('Balance Sheet Annual'!AH79-'Balance Sheet Annual'!BR79)</f>
        <v>28.404487599501039</v>
      </c>
      <c r="AQ79" s="22">
        <f>'Income Statement Annual'!BS79/'Balance Sheet Annual'!BB79</f>
        <v>0.11919565308744394</v>
      </c>
      <c r="AR79" s="22">
        <f>'Cash Flow Statement Annual'!AB79/'Income Statement Annual'!N79</f>
        <v>2.5824950334176679E-2</v>
      </c>
      <c r="AS79" s="22">
        <f>'Cash Flow Statement Annual'!BG79/'Income Statement Annual'!N79</f>
        <v>-1.3593976346021152E-2</v>
      </c>
      <c r="AT79" s="22">
        <f>'Cash Flow Statement Annual'!AB79/'Balance Sheet Annual'!BB79</f>
        <v>9.0655346739272599E-2</v>
      </c>
      <c r="AU79" s="22">
        <f>('Cash Flow Statement Annual'!AB79+'Cash Flow Statement Annual'!AU79)/'Balance Sheet Annual'!BR79</f>
        <v>0.13910646260608447</v>
      </c>
      <c r="AV79" s="22">
        <f>('Cash Flow Statement Annual'!AB79+'Cash Flow Statement Annual'!AU79)/('Balance Sheet Annual'!BH79+'Balance Sheet Annual'!BS79)</f>
        <v>0.18871467576791809</v>
      </c>
      <c r="AW79" s="22">
        <f>'Cash Flow Statement Annual'!AB79/'Balance Sheet Annual'!BS79</f>
        <v>0.51200133333333331</v>
      </c>
      <c r="AX79" s="22">
        <f>('Cash Flow Statement Annual'!AB79+'Cash Flow Statement Annual'!AU79)/'Balance Sheet Annual'!BS79</f>
        <v>0.36862266666666665</v>
      </c>
      <c r="AY79" s="22">
        <f>('Balance Sheet Annual'!BH79+'Balance Sheet Annual'!BS79)/('Income Statement Annual'!AF79-'Income Statement Annual'!AC79)</f>
        <v>1.8900323692233063</v>
      </c>
      <c r="AZ79" s="22">
        <f>(('Balance Sheet Annual'!BH79+'Balance Sheet Annual'!BS79)-'Balance Sheet Annual'!N79)/('Income Statement Annual'!AF79-'Income Statement Annual'!AC79)</f>
        <v>1.459272705223327</v>
      </c>
      <c r="BA79" s="22">
        <f>('Cash Flow Statement Annual'!AB79+'Cash Flow Statement Annual'!AU79)/'Income Statement Annual'!BS79</f>
        <v>0.5475754268726245</v>
      </c>
      <c r="BB79" s="22">
        <f>'Income Statement Annual'!AF79/('Balance Sheet Annual'!BH79+'Balance Sheet Annual'!BS79)</f>
        <v>0.52909146757679182</v>
      </c>
      <c r="BC79" s="23">
        <f>'Income Statement Annual'!AF79/('Balance Sheet Annual'!BB79-'Balance Sheet Annual'!BR79)</f>
        <v>0.34474478347791859</v>
      </c>
    </row>
    <row r="80" spans="1:55" x14ac:dyDescent="0.2">
      <c r="A80" s="45" t="s">
        <v>283</v>
      </c>
      <c r="B80" s="45" t="s">
        <v>284</v>
      </c>
      <c r="C80" s="45" t="str">
        <f>VLOOKUP(A80,'[1]S&amp;P 500 Wikipedia'!A:D,3,FALSE)</f>
        <v>Communication Services</v>
      </c>
      <c r="D80" s="45">
        <v>378110</v>
      </c>
      <c r="E80" s="45" t="s">
        <v>16</v>
      </c>
      <c r="F80" s="45">
        <v>2018</v>
      </c>
      <c r="G80" s="45" t="s">
        <v>17</v>
      </c>
      <c r="H80" s="46">
        <v>43465</v>
      </c>
      <c r="I80" s="46">
        <v>43496</v>
      </c>
      <c r="J80" s="46">
        <v>43496</v>
      </c>
      <c r="K80" s="45">
        <v>226867963</v>
      </c>
      <c r="L80" s="45">
        <v>229999202</v>
      </c>
      <c r="M80" s="45" t="s">
        <v>1654</v>
      </c>
      <c r="N80" s="20">
        <f>'Balance Sheet Annual'!AH80/'Balance Sheet Annual'!BR80</f>
        <v>0.23038773669972948</v>
      </c>
      <c r="O80" s="21">
        <f>('Balance Sheet Annual'!AH80-'Balance Sheet Annual'!U80)/'Balance Sheet Annual'!BR80</f>
        <v>0.23038773669972948</v>
      </c>
      <c r="P80" s="21">
        <f>'Balance Sheet Annual'!N80/'Balance Sheet Annual'!BR80</f>
        <v>5.5996393146979261E-2</v>
      </c>
      <c r="Q80" s="21">
        <f>'Balance Sheet Annual'!CH80/'Balance Sheet Annual'!CS80</f>
        <v>2.0847867707390968</v>
      </c>
      <c r="R80" s="21">
        <f>('Balance Sheet Annual'!BH80+'Balance Sheet Annual'!BS80)/'Balance Sheet Annual'!BB80</f>
        <v>0.47899033575905553</v>
      </c>
      <c r="S80" s="21">
        <f>('Balance Sheet Annual'!BH80/'Balance Sheet Annual'!BB80)</f>
        <v>1.3947334319990725E-2</v>
      </c>
      <c r="T80" s="21">
        <f>'Balance Sheet Annual'!BS80/'Balance Sheet Annual'!BB80</f>
        <v>0.4650430014390648</v>
      </c>
      <c r="U80" s="21">
        <f>('Balance Sheet Annual'!BH80+'Balance Sheet Annual'!BS80)/'Balance Sheet Annual'!CS80</f>
        <v>1.4775830510614125</v>
      </c>
      <c r="V80" s="21">
        <f>('Balance Sheet Annual'!BH80/'Balance Sheet Annual'!CS80)</f>
        <v>4.3024552397382759E-2</v>
      </c>
      <c r="W80" s="21">
        <f>('Balance Sheet Annual'!BS80/'Balance Sheet Annual'!CS80)</f>
        <v>1.4345584986640298</v>
      </c>
      <c r="X80" s="22">
        <f>'Balance Sheet Annual'!AH80/'Balance Sheet Annual'!BB80</f>
        <v>1.7425642634511639E-2</v>
      </c>
      <c r="Y80" s="22">
        <f>'Balance Sheet Annual'!CS80/('Balance Sheet Annual'!BB80-'Balance Sheet Annual'!AQ80-'Balance Sheet Annual'!AR80-'Balance Sheet Annual'!AS80)</f>
        <v>0.45216803972678321</v>
      </c>
      <c r="Z80" s="22">
        <f>'Balance Sheet Annual'!BA80/'Balance Sheet Annual'!BB80</f>
        <v>0.98257435736548837</v>
      </c>
      <c r="AA80" s="22">
        <f>'Balance Sheet Annual'!AR80/'Balance Sheet Annual'!BB80</f>
        <v>0.20156455672029627</v>
      </c>
      <c r="AB80" s="23">
        <f>'Balance Sheet Annual'!CS80/'Balance Sheet Annual'!CT80</f>
        <v>0.32417151470096778</v>
      </c>
      <c r="AC80" s="24">
        <f>'Income Statement Annual'!V80/'Income Statement Annual'!N80</f>
        <v>1</v>
      </c>
      <c r="AD80" s="22">
        <f>('Income Statement Annual'!AF80-'Income Statement Annual'!AC80)/'Income Statement Annual'!N80</f>
        <v>0.35338255453211803</v>
      </c>
      <c r="AE80" s="22">
        <f>'Income Statement Annual'!AF80/'Income Statement Annual'!N80</f>
        <v>9.8747023881099544E-2</v>
      </c>
      <c r="AF80" s="22">
        <f>'Income Statement Annual'!BS80/'Income Statement Annual'!N80</f>
        <v>0.23796926480844616</v>
      </c>
      <c r="AG80" s="22">
        <f>('Income Statement Annual'!AF80-'Income Statement Annual'!AC80)/('Income Statement Annual'!AH80*-1)</f>
        <v>4.7553398058252423</v>
      </c>
      <c r="AH80" s="23">
        <f>'Income Statement Annual'!AF80/('Income Statement Annual'!AH80*-1)</f>
        <v>1.3288025889967638</v>
      </c>
      <c r="AI80" s="24">
        <f>'Cash Flow Statement Annual'!BG80/'Cash Flow Statement Annual'!AB80</f>
        <v>-0.39902961351848754</v>
      </c>
      <c r="AJ80" s="22">
        <f>'Cash Flow Statement Annual'!AB80/'Balance Sheet Annual'!BR80</f>
        <v>1.0779080252479711</v>
      </c>
      <c r="AK80" s="22">
        <f>('Cash Flow Statement Annual'!AB80+'Cash Flow Statement Annual'!AV80)/('Balance Sheet Annual'!BH80+'Balance Sheet Annual'!BS80)</f>
        <v>0.17020973644117271</v>
      </c>
      <c r="AL80" s="23">
        <f>('Cash Flow Statement Annual'!AB80/('Balance Sheet Annual'!BH80+'Balance Sheet Annual'!BS80))</f>
        <v>0.17020973644117271</v>
      </c>
      <c r="AM80" s="24">
        <f>'Income Statement Annual'!BS80/'Balance Sheet Annual'!CS80</f>
        <v>0.20817992468073468</v>
      </c>
      <c r="AN80" s="22">
        <f>'Income Statement Annual'!N80/'Balance Sheet Annual'!CS80</f>
        <v>0.87481853947949761</v>
      </c>
      <c r="AO80" s="22">
        <f>'Income Statement Annual'!N80/'Balance Sheet Annual'!BB80</f>
        <v>0.28359125103155713</v>
      </c>
      <c r="AP80" s="22">
        <f>'Income Statement Annual'!N80/('Balance Sheet Annual'!AH80-'Balance Sheet Annual'!BR80)</f>
        <v>-4.8718219097832458</v>
      </c>
      <c r="AQ80" s="22">
        <f>'Income Statement Annual'!BS80/'Balance Sheet Annual'!BB80</f>
        <v>6.7486001514087152E-2</v>
      </c>
      <c r="AR80" s="22">
        <f>'Cash Flow Statement Annual'!AB80/'Income Statement Annual'!N80</f>
        <v>0.2874870734229576</v>
      </c>
      <c r="AS80" s="22">
        <f>'Cash Flow Statement Annual'!BG80/'Income Statement Annual'!N80</f>
        <v>-0.11471585579952383</v>
      </c>
      <c r="AT80" s="22">
        <f>'Cash Flow Statement Annual'!AB80/'Balance Sheet Annual'!BB80</f>
        <v>8.1528818807417663E-2</v>
      </c>
      <c r="AU80" s="22">
        <f>('Cash Flow Statement Annual'!AB80+'Cash Flow Statement Annual'!AU80)/'Balance Sheet Annual'!BR80</f>
        <v>0.34770063119927863</v>
      </c>
      <c r="AV80" s="22">
        <f>('Cash Flow Statement Annual'!AB80+'Cash Flow Statement Annual'!AU80)/('Balance Sheet Annual'!BH80+'Balance Sheet Annual'!BS80)</f>
        <v>5.4904529338895926E-2</v>
      </c>
      <c r="AW80" s="22">
        <f>'Cash Flow Statement Annual'!AB80/'Balance Sheet Annual'!BS80</f>
        <v>0.1753145807057167</v>
      </c>
      <c r="AX80" s="22">
        <f>('Cash Flow Statement Annual'!AB80+'Cash Flow Statement Annual'!AU80)/'Balance Sheet Annual'!BS80</f>
        <v>5.6551198193177485E-2</v>
      </c>
      <c r="AY80" s="22">
        <f>('Balance Sheet Annual'!BH80+'Balance Sheet Annual'!BS80)/('Income Statement Annual'!AF80-'Income Statement Annual'!AC80)</f>
        <v>4.779569892473118</v>
      </c>
      <c r="AZ80" s="22">
        <f>(('Balance Sheet Annual'!BH80+'Balance Sheet Annual'!BS80)-'Balance Sheet Annual'!N80)/('Income Statement Annual'!AF80-'Income Statement Annual'!AC80)</f>
        <v>4.7373077446576835</v>
      </c>
      <c r="BA80" s="22">
        <f>('Cash Flow Statement Annual'!AB80+'Cash Flow Statement Annual'!AU80)/'Income Statement Annual'!BS80</f>
        <v>0.38969176351692775</v>
      </c>
      <c r="BB80" s="22">
        <f>'Income Statement Annual'!AF80/('Balance Sheet Annual'!BH80+'Balance Sheet Annual'!BS80)</f>
        <v>5.8464210960971652E-2</v>
      </c>
      <c r="BC80" s="23">
        <f>'Income Statement Annual'!AF80/('Balance Sheet Annual'!BB80-'Balance Sheet Annual'!BR80)</f>
        <v>3.0295204857857496E-2</v>
      </c>
    </row>
    <row r="81" spans="1:55" x14ac:dyDescent="0.2">
      <c r="A81" s="45" t="s">
        <v>316</v>
      </c>
      <c r="B81" s="45" t="s">
        <v>317</v>
      </c>
      <c r="C81" s="45" t="str">
        <f>VLOOKUP(A81,'[1]S&amp;P 500 Wikipedia'!A:D,3,FALSE)</f>
        <v>Consumer Staples</v>
      </c>
      <c r="D81" s="45">
        <v>255327</v>
      </c>
      <c r="E81" s="45" t="s">
        <v>16</v>
      </c>
      <c r="F81" s="45">
        <v>2018</v>
      </c>
      <c r="G81" s="45" t="s">
        <v>17</v>
      </c>
      <c r="H81" s="46">
        <v>43465</v>
      </c>
      <c r="I81" s="46">
        <v>43517</v>
      </c>
      <c r="J81" s="46">
        <v>43517</v>
      </c>
      <c r="K81" s="45">
        <v>866500000</v>
      </c>
      <c r="L81" s="45">
        <v>867000000</v>
      </c>
      <c r="M81" s="45" t="s">
        <v>1655</v>
      </c>
      <c r="N81" s="20">
        <f>'Balance Sheet Annual'!AH81/'Balance Sheet Annual'!BR81</f>
        <v>1.3612089201877935</v>
      </c>
      <c r="O81" s="21">
        <f>('Balance Sheet Annual'!AH81-'Balance Sheet Annual'!U81)/'Balance Sheet Annual'!BR81</f>
        <v>1.0029342723004695</v>
      </c>
      <c r="P81" s="21">
        <f>'Balance Sheet Annual'!N81/'Balance Sheet Annual'!BR81</f>
        <v>0.45041079812206575</v>
      </c>
      <c r="Q81" s="21">
        <f>'Balance Sheet Annual'!CH81/'Balance Sheet Annual'!CS81</f>
        <v>51.164609053497941</v>
      </c>
      <c r="R81" s="21">
        <f>('Balance Sheet Annual'!BH81+'Balance Sheet Annual'!BS81)/'Balance Sheet Annual'!BB81</f>
        <v>0.51885452824234779</v>
      </c>
      <c r="S81" s="21">
        <f>('Balance Sheet Annual'!BH81/'Balance Sheet Annual'!BB81)</f>
        <v>8.6778163458504259E-4</v>
      </c>
      <c r="T81" s="21">
        <f>'Balance Sheet Annual'!BS81/'Balance Sheet Annual'!BB81</f>
        <v>0.51798674660776267</v>
      </c>
      <c r="U81" s="21">
        <f>('Balance Sheet Annual'!BH81+'Balance Sheet Annual'!BS81)/'Balance Sheet Annual'!CS81</f>
        <v>27.065843621399178</v>
      </c>
      <c r="V81" s="21">
        <f>('Balance Sheet Annual'!BH81/'Balance Sheet Annual'!CS81)</f>
        <v>4.5267489711934158E-2</v>
      </c>
      <c r="W81" s="21">
        <f>('Balance Sheet Annual'!BS81/'Balance Sheet Annual'!CS81)</f>
        <v>27.020576131687243</v>
      </c>
      <c r="X81" s="22">
        <f>'Balance Sheet Annual'!AH81/'Balance Sheet Annual'!BB81</f>
        <v>0.36596718207636481</v>
      </c>
      <c r="Y81" s="22">
        <f>'Balance Sheet Annual'!CS81/('Balance Sheet Annual'!BB81-'Balance Sheet Annual'!AQ81-'Balance Sheet Annual'!AR81-'Balance Sheet Annual'!AS81)</f>
        <v>2.6653504442250741E-2</v>
      </c>
      <c r="Z81" s="22">
        <f>'Balance Sheet Annual'!BA81/'Balance Sheet Annual'!BB81</f>
        <v>0.63403281792363519</v>
      </c>
      <c r="AA81" s="22">
        <f>'Balance Sheet Annual'!AR81/'Balance Sheet Annual'!BB81</f>
        <v>0.17497633322814768</v>
      </c>
      <c r="AB81" s="23">
        <f>'Balance Sheet Annual'!CS81/'Balance Sheet Annual'!CT81</f>
        <v>1.9170085200378668E-2</v>
      </c>
      <c r="AC81" s="24">
        <f>'Income Statement Annual'!V81/'Income Statement Annual'!N81</f>
        <v>0.60049178206289633</v>
      </c>
      <c r="AD81" s="22">
        <f>('Income Statement Annual'!AF81-'Income Statement Annual'!AC81)/'Income Statement Annual'!N81</f>
        <v>0.23223760838617832</v>
      </c>
      <c r="AE81" s="22">
        <f>'Income Statement Annual'!AF81/'Income Statement Annual'!N81</f>
        <v>0.23223760838617832</v>
      </c>
      <c r="AF81" s="22">
        <f>'Income Statement Annual'!BS81/'Income Statement Annual'!N81</f>
        <v>0.13096932832923516</v>
      </c>
      <c r="AG81" s="22">
        <f>('Income Statement Annual'!AF81-'Income Statement Annual'!AC81)/('Income Statement Annual'!AH81*-1)</f>
        <v>35.186274509803923</v>
      </c>
      <c r="AH81" s="23">
        <f>'Income Statement Annual'!AF81/('Income Statement Annual'!AH81*-1)</f>
        <v>35.186274509803923</v>
      </c>
      <c r="AI81" s="24">
        <f>'Cash Flow Statement Annual'!BG81/'Cash Flow Statement Annual'!AB81</f>
        <v>-0.80222658808120495</v>
      </c>
      <c r="AJ81" s="22">
        <f>'Cash Flow Statement Annual'!AB81/'Balance Sheet Annual'!BR81</f>
        <v>0.89612676056338025</v>
      </c>
      <c r="AK81" s="22">
        <f>('Cash Flow Statement Annual'!AB81+'Cash Flow Statement Annual'!AV81)/('Balance Sheet Annual'!BH81+'Balance Sheet Annual'!BS81)</f>
        <v>0.23186863311540215</v>
      </c>
      <c r="AL81" s="23">
        <f>('Cash Flow Statement Annual'!AB81/('Balance Sheet Annual'!BH81+'Balance Sheet Annual'!BS81))</f>
        <v>0.46434544625209062</v>
      </c>
      <c r="AM81" s="24">
        <f>'Income Statement Annual'!BS81/'Balance Sheet Annual'!CS81</f>
        <v>8.3292181069958851</v>
      </c>
      <c r="AN81" s="22">
        <f>'Income Statement Annual'!N81/'Balance Sheet Annual'!CS81</f>
        <v>63.596707818930042</v>
      </c>
      <c r="AO81" s="22">
        <f>'Income Statement Annual'!N81/'Balance Sheet Annual'!BB81</f>
        <v>1.2191543073524771</v>
      </c>
      <c r="AP81" s="22">
        <f>'Income Statement Annual'!N81/('Balance Sheet Annual'!AH81-'Balance Sheet Annual'!BR81)</f>
        <v>12.554021121039804</v>
      </c>
      <c r="AQ81" s="22">
        <f>'Income Statement Annual'!BS81/'Balance Sheet Annual'!BB81</f>
        <v>0.15967182076364783</v>
      </c>
      <c r="AR81" s="22">
        <f>'Cash Flow Statement Annual'!AB81/'Income Statement Annual'!N81</f>
        <v>0.19761873948492301</v>
      </c>
      <c r="AS81" s="22">
        <f>'Cash Flow Statement Annual'!BG81/'Income Statement Annual'!N81</f>
        <v>-0.15853500711789828</v>
      </c>
      <c r="AT81" s="22">
        <f>'Cash Flow Statement Annual'!AB81/'Balance Sheet Annual'!BB81</f>
        <v>0.24092773745661092</v>
      </c>
      <c r="AU81" s="22">
        <f>('Cash Flow Statement Annual'!AB81+'Cash Flow Statement Annual'!AU81)/'Balance Sheet Annual'!BR81</f>
        <v>0.75792253521126762</v>
      </c>
      <c r="AV81" s="22">
        <f>('Cash Flow Statement Annual'!AB81+'Cash Flow Statement Annual'!AU81)/('Balance Sheet Annual'!BH81+'Balance Sheet Annual'!BS81)</f>
        <v>0.39273224874562873</v>
      </c>
      <c r="AW81" s="22">
        <f>'Cash Flow Statement Annual'!AB81/'Balance Sheet Annual'!BS81</f>
        <v>0.46512336277794702</v>
      </c>
      <c r="AX81" s="22">
        <f>('Cash Flow Statement Annual'!AB81+'Cash Flow Statement Annual'!AU81)/'Balance Sheet Annual'!BS81</f>
        <v>0.39339019189765456</v>
      </c>
      <c r="AY81" s="22">
        <f>('Balance Sheet Annual'!BH81+'Balance Sheet Annual'!BS81)/('Income Statement Annual'!AF81-'Income Statement Annual'!AC81)</f>
        <v>1.8325438840902759</v>
      </c>
      <c r="AZ81" s="22">
        <f>(('Balance Sheet Annual'!BH81+'Balance Sheet Annual'!BS81)-'Balance Sheet Annual'!N81)/('Income Statement Annual'!AF81-'Income Statement Annual'!AC81)</f>
        <v>1.4048481471161884</v>
      </c>
      <c r="BA81" s="22">
        <f>('Cash Flow Statement Annual'!AB81+'Cash Flow Statement Annual'!AU81)/'Income Statement Annual'!BS81</f>
        <v>1.276185770750988</v>
      </c>
      <c r="BB81" s="22">
        <f>'Income Statement Annual'!AF81/('Balance Sheet Annual'!BH81+'Balance Sheet Annual'!BS81)</f>
        <v>0.54568952409913329</v>
      </c>
      <c r="BC81" s="23">
        <f>'Income Statement Annual'!AF81/('Balance Sheet Annual'!BB81-'Balance Sheet Annual'!BR81)</f>
        <v>0.38724643936124298</v>
      </c>
    </row>
    <row r="82" spans="1:55" x14ac:dyDescent="0.2">
      <c r="A82" s="45" t="s">
        <v>1126</v>
      </c>
      <c r="B82" s="45" t="s">
        <v>1127</v>
      </c>
      <c r="C82" s="45" t="str">
        <f>VLOOKUP(A82,'[1]S&amp;P 500 Wikipedia'!A:D,3,FALSE)</f>
        <v>Consumer Staples</v>
      </c>
      <c r="D82" s="45">
        <v>218764</v>
      </c>
      <c r="E82" s="45" t="s">
        <v>16</v>
      </c>
      <c r="F82" s="45">
        <v>2019</v>
      </c>
      <c r="G82" s="45" t="s">
        <v>17</v>
      </c>
      <c r="H82" s="46">
        <v>43646</v>
      </c>
      <c r="I82" s="46">
        <v>43691</v>
      </c>
      <c r="J82" s="46">
        <v>43769</v>
      </c>
      <c r="K82" s="45">
        <v>126661000</v>
      </c>
      <c r="L82" s="45">
        <v>128862000</v>
      </c>
      <c r="M82" s="45" t="s">
        <v>1918</v>
      </c>
      <c r="N82" s="20">
        <f>'Balance Sheet Annual'!AH82/'Balance Sheet Annual'!BR82</f>
        <v>1.0925</v>
      </c>
      <c r="O82" s="21">
        <f>('Balance Sheet Annual'!AH82-'Balance Sheet Annual'!U82)/'Balance Sheet Annual'!BR82</f>
        <v>0.67083333333333328</v>
      </c>
      <c r="P82" s="21">
        <f>'Balance Sheet Annual'!N82/'Balance Sheet Annual'!BR82</f>
        <v>0.10916666666666666</v>
      </c>
      <c r="Q82" s="21">
        <f>'Balance Sheet Annual'!CH82/'Balance Sheet Annual'!CS82</f>
        <v>5.9696969696969697</v>
      </c>
      <c r="R82" s="21">
        <f>('Balance Sheet Annual'!BH82+'Balance Sheet Annual'!BS82)/'Balance Sheet Annual'!BB82</f>
        <v>0.49071146245059288</v>
      </c>
      <c r="S82" s="21">
        <f>('Balance Sheet Annual'!BH82/'Balance Sheet Annual'!BB82)</f>
        <v>3.9328063241106721E-2</v>
      </c>
      <c r="T82" s="21">
        <f>'Balance Sheet Annual'!BS82/'Balance Sheet Annual'!BB82</f>
        <v>0.45138339920948617</v>
      </c>
      <c r="U82" s="21">
        <f>('Balance Sheet Annual'!BH82+'Balance Sheet Annual'!BS82)/'Balance Sheet Annual'!CS82</f>
        <v>3.4201101928374658</v>
      </c>
      <c r="V82" s="21">
        <f>('Balance Sheet Annual'!BH82/'Balance Sheet Annual'!CS82)</f>
        <v>0.27410468319559228</v>
      </c>
      <c r="W82" s="21">
        <f>('Balance Sheet Annual'!BS82/'Balance Sheet Annual'!CS82)</f>
        <v>3.1460055096418733</v>
      </c>
      <c r="X82" s="22">
        <f>'Balance Sheet Annual'!AH82/'Balance Sheet Annual'!BB82</f>
        <v>0.25909090909090909</v>
      </c>
      <c r="Y82" s="22">
        <f>'Balance Sheet Annual'!CS82/('Balance Sheet Annual'!BB82-'Balance Sheet Annual'!AQ82-'Balance Sheet Annual'!AR82-'Balance Sheet Annual'!AS82)</f>
        <v>0.28706998813760382</v>
      </c>
      <c r="Z82" s="22">
        <f>'Balance Sheet Annual'!BA82/'Balance Sheet Annual'!BB82</f>
        <v>0.74090909090909096</v>
      </c>
      <c r="AA82" s="22">
        <f>'Balance Sheet Annual'!AR82/'Balance Sheet Annual'!BB82</f>
        <v>0.316600790513834</v>
      </c>
      <c r="AB82" s="23">
        <f>'Balance Sheet Annual'!CS82/'Balance Sheet Annual'!CT82</f>
        <v>0.14347826086956522</v>
      </c>
      <c r="AC82" s="24">
        <f>'Income Statement Annual'!V82/'Income Statement Annual'!N82</f>
        <v>0.43680600914435008</v>
      </c>
      <c r="AD82" s="22">
        <f>('Income Statement Annual'!AF82-'Income Statement Annual'!AC82)/'Income Statement Annual'!N82</f>
        <v>0.18598954931417375</v>
      </c>
      <c r="AE82" s="22">
        <f>'Income Statement Annual'!AF82/'Income Statement Annual'!N82</f>
        <v>0.18598954931417375</v>
      </c>
      <c r="AF82" s="22">
        <f>'Income Statement Annual'!BS82/'Income Statement Annual'!N82</f>
        <v>0.1343892880470281</v>
      </c>
      <c r="AG82" s="22">
        <f>('Income Statement Annual'!AF82-'Income Statement Annual'!AC82)/('Income Statement Annual'!AH82*-1)</f>
        <v>13.4</v>
      </c>
      <c r="AH82" s="23">
        <f>'Income Statement Annual'!AF82/('Income Statement Annual'!AH82*-1)</f>
        <v>13.4</v>
      </c>
      <c r="AI82" s="24">
        <f>'Cash Flow Statement Annual'!BG82/'Cash Flow Statement Annual'!AB82</f>
        <v>-0.40965092402464065</v>
      </c>
      <c r="AJ82" s="22">
        <f>'Cash Flow Statement Annual'!AB82/'Balance Sheet Annual'!BR82</f>
        <v>0.81166666666666665</v>
      </c>
      <c r="AK82" s="22">
        <f>('Cash Flow Statement Annual'!AB82+'Cash Flow Statement Annual'!AV82)/('Balance Sheet Annual'!BH82+'Balance Sheet Annual'!BS82)</f>
        <v>0.21103503826016914</v>
      </c>
      <c r="AL82" s="23">
        <f>('Cash Flow Statement Annual'!AB82/('Balance Sheet Annual'!BH82+'Balance Sheet Annual'!BS82))</f>
        <v>0.39226741844542889</v>
      </c>
      <c r="AM82" s="24">
        <f>'Income Statement Annual'!BS82/'Balance Sheet Annual'!CS82</f>
        <v>1.1336088154269972</v>
      </c>
      <c r="AN82" s="22">
        <f>'Income Statement Annual'!N82/'Balance Sheet Annual'!CS82</f>
        <v>8.43526170798898</v>
      </c>
      <c r="AO82" s="22">
        <f>'Income Statement Annual'!N82/'Balance Sheet Annual'!BB82</f>
        <v>1.2102766798418971</v>
      </c>
      <c r="AP82" s="22">
        <f>'Income Statement Annual'!N82/('Balance Sheet Annual'!AH82-'Balance Sheet Annual'!BR82)</f>
        <v>55.171171171171174</v>
      </c>
      <c r="AQ82" s="22">
        <f>'Income Statement Annual'!BS82/'Balance Sheet Annual'!BB82</f>
        <v>0.16264822134387352</v>
      </c>
      <c r="AR82" s="22">
        <f>'Cash Flow Statement Annual'!AB82/'Income Statement Annual'!N82</f>
        <v>0.15904637491835402</v>
      </c>
      <c r="AS82" s="22">
        <f>'Cash Flow Statement Annual'!BG82/'Income Statement Annual'!N82</f>
        <v>-6.5153494448073154E-2</v>
      </c>
      <c r="AT82" s="22">
        <f>'Cash Flow Statement Annual'!AB82/'Balance Sheet Annual'!BB82</f>
        <v>0.1924901185770751</v>
      </c>
      <c r="AU82" s="22">
        <f>('Cash Flow Statement Annual'!AB82+'Cash Flow Statement Annual'!AU82)/'Balance Sheet Annual'!BR82</f>
        <v>9.583333333333334E-2</v>
      </c>
      <c r="AV82" s="22">
        <f>('Cash Flow Statement Annual'!AB82+'Cash Flow Statement Annual'!AU82)/('Balance Sheet Annual'!BH82+'Balance Sheet Annual'!BS82)</f>
        <v>4.6314941602899715E-2</v>
      </c>
      <c r="AW82" s="22">
        <f>'Cash Flow Statement Annual'!AB82/'Balance Sheet Annual'!BS82</f>
        <v>0.4264448336252189</v>
      </c>
      <c r="AX82" s="22">
        <f>('Cash Flow Statement Annual'!AB82+'Cash Flow Statement Annual'!AU82)/'Balance Sheet Annual'!BS82</f>
        <v>5.0350262697022766E-2</v>
      </c>
      <c r="AY82" s="22">
        <f>('Balance Sheet Annual'!BH82+'Balance Sheet Annual'!BS82)/('Income Statement Annual'!AF82-'Income Statement Annual'!AC82)</f>
        <v>2.179982440737489</v>
      </c>
      <c r="AZ82" s="22">
        <f>(('Balance Sheet Annual'!BH82+'Balance Sheet Annual'!BS82)-'Balance Sheet Annual'!N82)/('Income Statement Annual'!AF82-'Income Statement Annual'!AC82)</f>
        <v>2.0649692712906056</v>
      </c>
      <c r="BA82" s="22">
        <f>('Cash Flow Statement Annual'!AB82+'Cash Flow Statement Annual'!AU82)/'Income Statement Annual'!BS82</f>
        <v>0.13973268529769137</v>
      </c>
      <c r="BB82" s="22">
        <f>'Income Statement Annual'!AF82/('Balance Sheet Annual'!BH82+'Balance Sheet Annual'!BS82)</f>
        <v>0.45871929118002419</v>
      </c>
      <c r="BC82" s="23">
        <f>'Income Statement Annual'!AF82/('Balance Sheet Annual'!BB82-'Balance Sheet Annual'!BR82)</f>
        <v>0.29507772020725387</v>
      </c>
    </row>
    <row r="83" spans="1:55" x14ac:dyDescent="0.2">
      <c r="A83" s="45" t="s">
        <v>319</v>
      </c>
      <c r="B83" s="45" t="s">
        <v>320</v>
      </c>
      <c r="C83" s="45" t="str">
        <f>VLOOKUP(A83,'[1]S&amp;P 500 Wikipedia'!A:D,3,FALSE)</f>
        <v>Communication Services</v>
      </c>
      <c r="D83" s="45">
        <v>106366</v>
      </c>
      <c r="E83" s="45" t="s">
        <v>16</v>
      </c>
      <c r="F83" s="45">
        <v>2018</v>
      </c>
      <c r="G83" s="45" t="s">
        <v>17</v>
      </c>
      <c r="H83" s="46">
        <v>43465</v>
      </c>
      <c r="I83" s="46">
        <v>43496</v>
      </c>
      <c r="J83" s="46">
        <v>43496</v>
      </c>
      <c r="K83" s="45">
        <v>4541000000</v>
      </c>
      <c r="L83" s="45">
        <v>4593000000</v>
      </c>
      <c r="M83" s="45" t="s">
        <v>1656</v>
      </c>
      <c r="N83" s="20">
        <f>'Balance Sheet Annual'!AH83/'Balance Sheet Annual'!BR83</f>
        <v>0.74310007729732186</v>
      </c>
      <c r="O83" s="21">
        <f>('Balance Sheet Annual'!AH83-'Balance Sheet Annual'!U83)/'Balance Sheet Annual'!BR83</f>
        <v>0.74310007729732186</v>
      </c>
      <c r="P83" s="21">
        <f>'Balance Sheet Annual'!N83/'Balance Sheet Annual'!BR83</f>
        <v>0.15586777611058064</v>
      </c>
      <c r="Q83" s="21">
        <f>'Balance Sheet Annual'!CH83/'Balance Sheet Annual'!CS83</f>
        <v>1.6471701310438318</v>
      </c>
      <c r="R83" s="21">
        <f>('Balance Sheet Annual'!BH83+'Balance Sheet Annual'!BS83)/'Balance Sheet Annual'!BB83</f>
        <v>0.34436845867429133</v>
      </c>
      <c r="S83" s="21">
        <f>('Balance Sheet Annual'!BH83/'Balance Sheet Annual'!BB83)</f>
        <v>2.7386883741771666E-2</v>
      </c>
      <c r="T83" s="21">
        <f>'Balance Sheet Annual'!BS83/'Balance Sheet Annual'!BB83</f>
        <v>0.31698157493251966</v>
      </c>
      <c r="U83" s="21">
        <f>('Balance Sheet Annual'!BH83+'Balance Sheet Annual'!BS83)/'Balance Sheet Annual'!CS83</f>
        <v>0.91160189787618617</v>
      </c>
      <c r="V83" s="21">
        <f>('Balance Sheet Annual'!BH83/'Balance Sheet Annual'!CS83)</f>
        <v>7.2497740623587895E-2</v>
      </c>
      <c r="W83" s="21">
        <f>('Balance Sheet Annual'!BS83/'Balance Sheet Annual'!CS83)</f>
        <v>0.83910415725259824</v>
      </c>
      <c r="X83" s="22">
        <f>'Balance Sheet Annual'!AH83/'Balance Sheet Annual'!BB83</f>
        <v>8.7180335214603499E-2</v>
      </c>
      <c r="Y83" s="22">
        <f>'Balance Sheet Annual'!CS83/('Balance Sheet Annual'!BB83-'Balance Sheet Annual'!AQ83-'Balance Sheet Annual'!AR83-'Balance Sheet Annual'!AS83)</f>
        <v>0.9676299788207966</v>
      </c>
      <c r="Z83" s="22">
        <f>'Balance Sheet Annual'!BA83/'Balance Sheet Annual'!BB83</f>
        <v>0.91281966478539656</v>
      </c>
      <c r="AA83" s="22">
        <f>'Balance Sheet Annual'!AR83/'Balance Sheet Annual'!BB83</f>
        <v>0.1961997631519988</v>
      </c>
      <c r="AB83" s="23">
        <f>'Balance Sheet Annual'!CS83/'Balance Sheet Annual'!CT83</f>
        <v>0.37776189307699692</v>
      </c>
      <c r="AC83" s="24">
        <f>'Income Statement Annual'!V83/'Income Statement Annual'!N83</f>
        <v>0.69969003620187875</v>
      </c>
      <c r="AD83" s="22">
        <f>('Income Statement Annual'!AF83-'Income Statement Annual'!AC83)/'Income Statement Annual'!N83</f>
        <v>0.33426401343965173</v>
      </c>
      <c r="AE83" s="22">
        <f>'Income Statement Annual'!AF83/'Income Statement Annual'!N83</f>
        <v>0.21279842888578662</v>
      </c>
      <c r="AF83" s="22">
        <f>'Income Statement Annual'!BS83/'Income Statement Annual'!N83</f>
        <v>0.26872205002011218</v>
      </c>
      <c r="AG83" s="22">
        <f>('Income Statement Annual'!AF83-'Income Statement Annual'!AC83)/('Income Statement Annual'!AH83*-1)</f>
        <v>9.1555411535968894</v>
      </c>
      <c r="AH83" s="23">
        <f>'Income Statement Annual'!AF83/('Income Statement Annual'!AH83*-1)</f>
        <v>5.828580686973428</v>
      </c>
      <c r="AI83" s="24">
        <f>'Cash Flow Statement Annual'!BG83/'Cash Flow Statement Annual'!AB83</f>
        <v>-0.35378218006821471</v>
      </c>
      <c r="AJ83" s="22">
        <f>'Cash Flow Statement Annual'!AB83/'Balance Sheet Annual'!BR83</f>
        <v>0.97317328240803891</v>
      </c>
      <c r="AK83" s="22">
        <f>('Cash Flow Statement Annual'!AB83+'Cash Flow Statement Annual'!AV83)/('Balance Sheet Annual'!BH83+'Balance Sheet Annual'!BS83)</f>
        <v>0.28688270648739078</v>
      </c>
      <c r="AL83" s="23">
        <f>('Cash Flow Statement Annual'!AB83/('Balance Sheet Annual'!BH83+'Balance Sheet Annual'!BS83))</f>
        <v>0.33154160728669685</v>
      </c>
      <c r="AM83" s="24">
        <f>'Income Statement Annual'!BS83/'Balance Sheet Annual'!CS83</f>
        <v>0.32074672390420245</v>
      </c>
      <c r="AN83" s="22">
        <f>'Income Statement Annual'!N83/'Balance Sheet Annual'!CS83</f>
        <v>1.1936003163126976</v>
      </c>
      <c r="AO83" s="22">
        <f>'Income Statement Annual'!N83/'Balance Sheet Annual'!BB83</f>
        <v>0.45089671506758705</v>
      </c>
      <c r="AP83" s="22">
        <f>'Income Statement Annual'!N83/('Balance Sheet Annual'!AH83-'Balance Sheet Annual'!BR83)</f>
        <v>-14.960353982300886</v>
      </c>
      <c r="AQ83" s="22">
        <f>'Income Statement Annual'!BS83/'Balance Sheet Annual'!BB83</f>
        <v>0.12116588962029638</v>
      </c>
      <c r="AR83" s="22">
        <f>'Cash Flow Statement Annual'!AB83/'Income Statement Annual'!N83</f>
        <v>0.25321202943473015</v>
      </c>
      <c r="AS83" s="22">
        <f>'Cash Flow Statement Annual'!BG83/'Income Statement Annual'!N83</f>
        <v>-8.9581903792915793E-2</v>
      </c>
      <c r="AT83" s="22">
        <f>'Cash Flow Statement Annual'!AB83/'Balance Sheet Annual'!BB83</f>
        <v>0.11417247228771697</v>
      </c>
      <c r="AU83" s="22">
        <f>('Cash Flow Statement Annual'!AB83+'Cash Flow Statement Annual'!AU83)/'Balance Sheet Annual'!BR83</f>
        <v>0.35006593006865822</v>
      </c>
      <c r="AV83" s="22">
        <f>('Cash Flow Statement Annual'!AB83+'Cash Flow Statement Annual'!AU83)/('Balance Sheet Annual'!BH83+'Balance Sheet Annual'!BS83)</f>
        <v>0.11926079682756056</v>
      </c>
      <c r="AW83" s="22">
        <f>'Cash Flow Statement Annual'!AB83/'Balance Sheet Annual'!BS83</f>
        <v>0.36018646292618894</v>
      </c>
      <c r="AX83" s="22">
        <f>('Cash Flow Statement Annual'!AB83+'Cash Flow Statement Annual'!AU83)/'Balance Sheet Annual'!BS83</f>
        <v>0.12956480764699943</v>
      </c>
      <c r="AY83" s="22">
        <f>('Balance Sheet Annual'!BH83+'Balance Sheet Annual'!BS83)/('Income Statement Annual'!AF83-'Income Statement Annual'!AC83)</f>
        <v>2.2848446237700855</v>
      </c>
      <c r="AZ83" s="22">
        <f>(('Balance Sheet Annual'!BH83+'Balance Sheet Annual'!BS83)-'Balance Sheet Annual'!N83)/('Income Statement Annual'!AF83-'Income Statement Annual'!AC83)</f>
        <v>2.1635166702059885</v>
      </c>
      <c r="BA83" s="22">
        <f>('Cash Flow Statement Annual'!AB83+'Cash Flow Statement Annual'!AU83)/'Income Statement Annual'!BS83</f>
        <v>0.33895394910627807</v>
      </c>
      <c r="BB83" s="22">
        <f>'Income Statement Annual'!AF83/('Balance Sheet Annual'!BH83+'Balance Sheet Annual'!BS83)</f>
        <v>0.27862630894107443</v>
      </c>
      <c r="BC83" s="23">
        <f>'Income Statement Annual'!AF83/('Balance Sheet Annual'!BB83-'Balance Sheet Annual'!BR83)</f>
        <v>0.10870314076957013</v>
      </c>
    </row>
    <row r="84" spans="1:55" x14ac:dyDescent="0.2">
      <c r="A84" s="45" t="s">
        <v>304</v>
      </c>
      <c r="B84" s="45" t="s">
        <v>305</v>
      </c>
      <c r="C84" s="45" t="str">
        <f>VLOOKUP(A84,'[1]S&amp;P 500 Wikipedia'!A:D,3,FALSE)</f>
        <v>Financials</v>
      </c>
      <c r="D84" s="45">
        <v>378116</v>
      </c>
      <c r="E84" s="45" t="s">
        <v>16</v>
      </c>
      <c r="F84" s="45">
        <v>2018</v>
      </c>
      <c r="G84" s="45" t="s">
        <v>17</v>
      </c>
      <c r="H84" s="46">
        <v>43465</v>
      </c>
      <c r="I84" s="46">
        <v>43524</v>
      </c>
      <c r="J84" s="46">
        <v>43524</v>
      </c>
      <c r="K84" s="45">
        <v>351020000</v>
      </c>
      <c r="L84" s="45">
        <v>352294000</v>
      </c>
      <c r="M84" s="45" t="s">
        <v>1657</v>
      </c>
      <c r="N84" s="20">
        <f>'Balance Sheet Annual'!AH84/'Balance Sheet Annual'!BR84</f>
        <v>31.531661737026081</v>
      </c>
      <c r="O84" s="21">
        <f>('Balance Sheet Annual'!AH84-'Balance Sheet Annual'!U84)/'Balance Sheet Annual'!BR84</f>
        <v>31.531661737026081</v>
      </c>
      <c r="P84" s="21">
        <f>'Balance Sheet Annual'!N84/'Balance Sheet Annual'!BR84</f>
        <v>1.3402124226942727</v>
      </c>
      <c r="Q84" s="21">
        <f>'Balance Sheet Annual'!CH84/'Balance Sheet Annual'!CS84</f>
        <v>2.3817542544552421</v>
      </c>
      <c r="R84" s="21">
        <f>('Balance Sheet Annual'!BH84+'Balance Sheet Annual'!BS84)/'Balance Sheet Annual'!BB84</f>
        <v>2.9463842768025838E-2</v>
      </c>
      <c r="S84" s="21">
        <f>('Balance Sheet Annual'!BH84/'Balance Sheet Annual'!BB84)</f>
        <v>0</v>
      </c>
      <c r="T84" s="21">
        <f>'Balance Sheet Annual'!BS84/'Balance Sheet Annual'!BB84</f>
        <v>2.9463842768025838E-2</v>
      </c>
      <c r="U84" s="21">
        <f>('Balance Sheet Annual'!BH84+'Balance Sheet Annual'!BS84)/'Balance Sheet Annual'!CS84</f>
        <v>9.9639475633371707E-2</v>
      </c>
      <c r="V84" s="21">
        <f>('Balance Sheet Annual'!BH84/'Balance Sheet Annual'!CS84)</f>
        <v>0</v>
      </c>
      <c r="W84" s="21">
        <f>('Balance Sheet Annual'!BS84/'Balance Sheet Annual'!CS84)</f>
        <v>9.9639475633371707E-2</v>
      </c>
      <c r="X84" s="22">
        <f>'Balance Sheet Annual'!AH84/'Balance Sheet Annual'!BB84</f>
        <v>0.61889111136912989</v>
      </c>
      <c r="Y84" s="22">
        <f>'Balance Sheet Annual'!CS84/('Balance Sheet Annual'!BB84-'Balance Sheet Annual'!AQ84-'Balance Sheet Annual'!AR84-'Balance Sheet Annual'!AS84)</f>
        <v>0.46019556227233338</v>
      </c>
      <c r="Z84" s="22">
        <f>'Balance Sheet Annual'!BA84/'Balance Sheet Annual'!BB84</f>
        <v>0.38110888863087006</v>
      </c>
      <c r="AA84" s="22">
        <f>'Balance Sheet Annual'!AR84/'Balance Sheet Annual'!BB84</f>
        <v>9.9866475263618998E-2</v>
      </c>
      <c r="AB84" s="23">
        <f>'Balance Sheet Annual'!CS84/'Balance Sheet Annual'!CT84</f>
        <v>0.29570451450828067</v>
      </c>
      <c r="AC84" s="24">
        <f>'Income Statement Annual'!V84/'Income Statement Annual'!N84</f>
        <v>0.72337915329108016</v>
      </c>
      <c r="AD84" s="22">
        <f>('Income Statement Annual'!AF84-'Income Statement Annual'!AC84)/'Income Statement Annual'!N84</f>
        <v>0.69155211677229955</v>
      </c>
      <c r="AE84" s="22">
        <f>'Income Statement Annual'!AF84/'Income Statement Annual'!N84</f>
        <v>0.63434576233983597</v>
      </c>
      <c r="AF84" s="22">
        <f>'Income Statement Annual'!BS84/'Income Statement Annual'!N84</f>
        <v>1.1148791395725299</v>
      </c>
      <c r="AG84" s="22">
        <f>('Income Statement Annual'!AF84-'Income Statement Annual'!AC84)/('Income Statement Annual'!AH84*-1)</f>
        <v>21.542735042735043</v>
      </c>
      <c r="AH84" s="23">
        <f>'Income Statement Annual'!AF84/('Income Statement Annual'!AH84*-1)</f>
        <v>19.760683760683762</v>
      </c>
      <c r="AI84" s="24">
        <f>'Cash Flow Statement Annual'!BG84/'Cash Flow Statement Annual'!AB84</f>
        <v>-1.0787328841556183</v>
      </c>
      <c r="AJ84" s="22">
        <f>'Cash Flow Statement Annual'!AB84/'Balance Sheet Annual'!BR84</f>
        <v>1.2371605270233934</v>
      </c>
      <c r="AK84" s="22">
        <f>('Cash Flow Statement Annual'!AB84+'Cash Flow Statement Annual'!AV84)/('Balance Sheet Annual'!BH84+'Balance Sheet Annual'!BS84)</f>
        <v>-6.8559401728538805E-2</v>
      </c>
      <c r="AL84" s="23">
        <f>('Cash Flow Statement Annual'!AB84/('Balance Sheet Annual'!BH84+'Balance Sheet Annual'!BS84))</f>
        <v>0.82414580627826783</v>
      </c>
      <c r="AM84" s="24">
        <f>'Income Statement Annual'!BS84/'Balance Sheet Annual'!CS84</f>
        <v>0.18130627615809528</v>
      </c>
      <c r="AN84" s="22">
        <f>'Income Statement Annual'!N84/'Balance Sheet Annual'!CS84</f>
        <v>0.16262415334779001</v>
      </c>
      <c r="AO84" s="22">
        <f>'Income Statement Annual'!N84/'Balance Sheet Annual'!BB84</f>
        <v>4.8088696313028423E-2</v>
      </c>
      <c r="AP84" s="22">
        <f>'Income Statement Annual'!N84/('Balance Sheet Annual'!AH84-'Balance Sheet Annual'!BR84)</f>
        <v>8.0246329171336159E-2</v>
      </c>
      <c r="AQ84" s="22">
        <f>'Income Statement Annual'!BS84/'Balance Sheet Annual'!BB84</f>
        <v>5.3613084368633823E-2</v>
      </c>
      <c r="AR84" s="22">
        <f>'Cash Flow Statement Annual'!AB84/'Income Statement Annual'!N84</f>
        <v>0.50495239663072411</v>
      </c>
      <c r="AS84" s="22">
        <f>'Cash Flow Statement Annual'!BG84/'Income Statement Annual'!N84</f>
        <v>-0.54470875517875272</v>
      </c>
      <c r="AT84" s="22">
        <f>'Cash Flow Statement Annual'!AB84/'Balance Sheet Annual'!BB84</f>
        <v>2.4282502454110767E-2</v>
      </c>
      <c r="AU84" s="22">
        <f>('Cash Flow Statement Annual'!AB84+'Cash Flow Statement Annual'!AU84)/'Balance Sheet Annual'!BR84</f>
        <v>1.3554046786770637</v>
      </c>
      <c r="AV84" s="22">
        <f>('Cash Flow Statement Annual'!AB84+'Cash Flow Statement Annual'!AU84)/('Balance Sheet Annual'!BH84+'Balance Sheet Annual'!BS84)</f>
        <v>0.90291522994939766</v>
      </c>
      <c r="AW84" s="22">
        <f>'Cash Flow Statement Annual'!AB84/'Balance Sheet Annual'!BS84</f>
        <v>0.82414580627826783</v>
      </c>
      <c r="AX84" s="22">
        <f>('Cash Flow Statement Annual'!AB84+'Cash Flow Statement Annual'!AU84)/'Balance Sheet Annual'!BS84</f>
        <v>0.90291522994939766</v>
      </c>
      <c r="AY84" s="22">
        <f>('Balance Sheet Annual'!BH84+'Balance Sheet Annual'!BS84)/('Income Statement Annual'!AF84-'Income Statement Annual'!AC84)</f>
        <v>0.88597500495933346</v>
      </c>
      <c r="AZ84" s="22">
        <f>(('Balance Sheet Annual'!BH84+'Balance Sheet Annual'!BS84)-'Balance Sheet Annual'!N84)/('Income Statement Annual'!AF84-'Income Statement Annual'!AC84)</f>
        <v>9.4981154532830792E-2</v>
      </c>
      <c r="BA84" s="22">
        <f>('Cash Flow Statement Annual'!AB84+'Cash Flow Statement Annual'!AU84)/'Income Statement Annual'!BS84</f>
        <v>0.49621007038440712</v>
      </c>
      <c r="BB84" s="22">
        <f>'Income Statement Annual'!AF84/('Balance Sheet Annual'!BH84+'Balance Sheet Annual'!BS84)</f>
        <v>1.0353320496171241</v>
      </c>
      <c r="BC84" s="23">
        <f>'Income Statement Annual'!AF84/('Balance Sheet Annual'!BB84-'Balance Sheet Annual'!BR84)</f>
        <v>3.1115585247551935E-2</v>
      </c>
    </row>
    <row r="85" spans="1:55" x14ac:dyDescent="0.2">
      <c r="A85" s="45" t="s">
        <v>289</v>
      </c>
      <c r="B85" s="45" t="s">
        <v>290</v>
      </c>
      <c r="C85" s="45" t="str">
        <f>VLOOKUP(A85,'[1]S&amp;P 500 Wikipedia'!A:D,3,FALSE)</f>
        <v>Consumer Discretionary</v>
      </c>
      <c r="D85" s="45">
        <v>80874</v>
      </c>
      <c r="E85" s="45" t="s">
        <v>16</v>
      </c>
      <c r="F85" s="45">
        <v>2018</v>
      </c>
      <c r="G85" s="45" t="s">
        <v>17</v>
      </c>
      <c r="H85" s="46">
        <v>43465</v>
      </c>
      <c r="I85" s="46">
        <v>43504</v>
      </c>
      <c r="J85" s="46">
        <v>43504</v>
      </c>
      <c r="K85" s="45">
        <v>27760000</v>
      </c>
      <c r="L85" s="45">
        <v>27946000</v>
      </c>
      <c r="M85" s="45" t="s">
        <v>1658</v>
      </c>
      <c r="N85" s="20">
        <f>'Balance Sheet Annual'!AH85/'Balance Sheet Annual'!BR85</f>
        <v>1.9436511440506588</v>
      </c>
      <c r="O85" s="21">
        <f>('Balance Sheet Annual'!AH85-'Balance Sheet Annual'!U85)/'Balance Sheet Annual'!BR85</f>
        <v>1.8823345981543287</v>
      </c>
      <c r="P85" s="21">
        <f>'Balance Sheet Annual'!N85/'Balance Sheet Annual'!BR85</f>
        <v>1.5713553550092161</v>
      </c>
      <c r="Q85" s="21">
        <f>'Balance Sheet Annual'!CH85/'Balance Sheet Annual'!CS85</f>
        <v>0.49928505729435779</v>
      </c>
      <c r="R85" s="21">
        <f>('Balance Sheet Annual'!BH85+'Balance Sheet Annual'!BS85)/'Balance Sheet Annual'!BB85</f>
        <v>0</v>
      </c>
      <c r="S85" s="21">
        <f>('Balance Sheet Annual'!BH85/'Balance Sheet Annual'!BB85)</f>
        <v>0</v>
      </c>
      <c r="T85" s="21">
        <f>'Balance Sheet Annual'!BS85/'Balance Sheet Annual'!BB85</f>
        <v>0</v>
      </c>
      <c r="U85" s="21">
        <f>('Balance Sheet Annual'!BH85+'Balance Sheet Annual'!BS85)/'Balance Sheet Annual'!CS85</f>
        <v>0</v>
      </c>
      <c r="V85" s="21">
        <f>('Balance Sheet Annual'!BH85/'Balance Sheet Annual'!CS85)</f>
        <v>0</v>
      </c>
      <c r="W85" s="21">
        <f>('Balance Sheet Annual'!BS85/'Balance Sheet Annual'!CS85)</f>
        <v>0</v>
      </c>
      <c r="X85" s="22">
        <f>'Balance Sheet Annual'!AH85/'Balance Sheet Annual'!BB85</f>
        <v>0.30773694182701988</v>
      </c>
      <c r="Y85" s="22">
        <f>'Balance Sheet Annual'!CS85/('Balance Sheet Annual'!BB85-'Balance Sheet Annual'!AQ85-'Balance Sheet Annual'!AR85-'Balance Sheet Annual'!AS85)</f>
        <v>0.67421518337465092</v>
      </c>
      <c r="Z85" s="22">
        <f>'Balance Sheet Annual'!BA85/'Balance Sheet Annual'!BB85</f>
        <v>0.69226305817298006</v>
      </c>
      <c r="AA85" s="22">
        <f>'Balance Sheet Annual'!AR85/'Balance Sheet Annual'!BB85</f>
        <v>1.0724488339398111E-2</v>
      </c>
      <c r="AB85" s="23">
        <f>'Balance Sheet Annual'!CS85/'Balance Sheet Annual'!CT85</f>
        <v>0.66698457050230431</v>
      </c>
      <c r="AC85" s="24">
        <f>'Income Statement Annual'!V85/'Income Statement Annual'!N85</f>
        <v>0.31450635017509559</v>
      </c>
      <c r="AD85" s="22">
        <f>('Income Statement Annual'!AF85-'Income Statement Annual'!AC85)/'Income Statement Annual'!N85</f>
        <v>9.9965552768601279E-2</v>
      </c>
      <c r="AE85" s="22">
        <f>'Income Statement Annual'!AF85/'Income Statement Annual'!N85</f>
        <v>6.3474720378731891E-2</v>
      </c>
      <c r="AF85" s="22">
        <f>'Income Statement Annual'!BS85/'Income Statement Annual'!N85</f>
        <v>3.9373721632414531E-2</v>
      </c>
      <c r="AG85" s="22" t="e">
        <f>('Income Statement Annual'!AF85-'Income Statement Annual'!AC85)/('Income Statement Annual'!AH85*-1)</f>
        <v>#DIV/0!</v>
      </c>
      <c r="AH85" s="23" t="e">
        <f>'Income Statement Annual'!AF85/('Income Statement Annual'!AH85*-1)</f>
        <v>#DIV/0!</v>
      </c>
      <c r="AI85" s="24">
        <f>'Cash Flow Statement Annual'!BG85/'Cash Flow Statement Annual'!AB85</f>
        <v>-0.61205510538315799</v>
      </c>
      <c r="AJ85" s="22">
        <f>'Cash Flow Statement Annual'!AB85/'Balance Sheet Annual'!BR85</f>
        <v>1.4421583671150657</v>
      </c>
      <c r="AK85" s="22" t="e">
        <f>('Cash Flow Statement Annual'!AB85+'Cash Flow Statement Annual'!AV85)/('Balance Sheet Annual'!BH85+'Balance Sheet Annual'!BS85)</f>
        <v>#DIV/0!</v>
      </c>
      <c r="AL85" s="23" t="e">
        <f>('Cash Flow Statement Annual'!AB85/('Balance Sheet Annual'!BH85+'Balance Sheet Annual'!BS85))</f>
        <v>#DIV/0!</v>
      </c>
      <c r="AM85" s="24">
        <f>'Income Statement Annual'!BS85/'Balance Sheet Annual'!CS85</f>
        <v>0.12917559886987018</v>
      </c>
      <c r="AN85" s="22">
        <f>'Income Statement Annual'!N85/'Balance Sheet Annual'!CS85</f>
        <v>3.28075664464306</v>
      </c>
      <c r="AO85" s="22">
        <f>'Income Statement Annual'!N85/'Balance Sheet Annual'!BB85</f>
        <v>2.1882140615498327</v>
      </c>
      <c r="AP85" s="22">
        <f>'Income Statement Annual'!N85/('Balance Sheet Annual'!AH85-'Balance Sheet Annual'!BR85)</f>
        <v>14.645932169008185</v>
      </c>
      <c r="AQ85" s="22">
        <f>'Income Statement Annual'!BS85/'Balance Sheet Annual'!BB85</f>
        <v>8.6158131331598303E-2</v>
      </c>
      <c r="AR85" s="22">
        <f>'Cash Flow Statement Annual'!AB85/'Income Statement Annual'!N85</f>
        <v>0.10434808056094926</v>
      </c>
      <c r="AS85" s="22">
        <f>'Cash Flow Statement Annual'!BG85/'Income Statement Annual'!N85</f>
        <v>-6.3866775444262058E-2</v>
      </c>
      <c r="AT85" s="22">
        <f>'Cash Flow Statement Annual'!AB85/'Balance Sheet Annual'!BB85</f>
        <v>0.22833593717920392</v>
      </c>
      <c r="AU85" s="22">
        <f>('Cash Flow Statement Annual'!AB85+'Cash Flow Statement Annual'!AU85)/'Balance Sheet Annual'!BR85</f>
        <v>1.1748540413037638</v>
      </c>
      <c r="AV85" s="22" t="e">
        <f>('Cash Flow Statement Annual'!AB85+'Cash Flow Statement Annual'!AU85)/('Balance Sheet Annual'!BH85+'Balance Sheet Annual'!BS85)</f>
        <v>#DIV/0!</v>
      </c>
      <c r="AW85" s="22" t="e">
        <f>'Cash Flow Statement Annual'!AB85/'Balance Sheet Annual'!BS85</f>
        <v>#DIV/0!</v>
      </c>
      <c r="AX85" s="22" t="e">
        <f>('Cash Flow Statement Annual'!AB85+'Cash Flow Statement Annual'!AU85)/'Balance Sheet Annual'!BS85</f>
        <v>#DIV/0!</v>
      </c>
      <c r="AY85" s="22">
        <f>('Balance Sheet Annual'!BH85+'Balance Sheet Annual'!BS85)/('Income Statement Annual'!AF85-'Income Statement Annual'!AC85)</f>
        <v>0</v>
      </c>
      <c r="AZ85" s="22">
        <f>(('Balance Sheet Annual'!BH85+'Balance Sheet Annual'!BS85)-'Balance Sheet Annual'!N85)/('Income Statement Annual'!AF85-'Income Statement Annual'!AC85)</f>
        <v>-1.1373537108340577</v>
      </c>
      <c r="BA85" s="22">
        <f>('Cash Flow Statement Annual'!AB85+'Cash Flow Statement Annual'!AU85)/'Income Statement Annual'!BS85</f>
        <v>2.1589816910917827</v>
      </c>
      <c r="BB85" s="22" t="e">
        <f>'Income Statement Annual'!AF85/('Balance Sheet Annual'!BH85+'Balance Sheet Annual'!BS85)</f>
        <v>#DIV/0!</v>
      </c>
      <c r="BC85" s="23">
        <f>'Income Statement Annual'!AF85/('Balance Sheet Annual'!BB85-'Balance Sheet Annual'!BR85)</f>
        <v>0.16502448892118068</v>
      </c>
    </row>
    <row r="86" spans="1:55" x14ac:dyDescent="0.2">
      <c r="A86" s="45" t="s">
        <v>355</v>
      </c>
      <c r="B86" s="45" t="s">
        <v>356</v>
      </c>
      <c r="C86" s="45" t="str">
        <f>VLOOKUP(A86,'[1]S&amp;P 500 Wikipedia'!A:D,3,FALSE)</f>
        <v>Industrials</v>
      </c>
      <c r="D86" s="45">
        <v>120498</v>
      </c>
      <c r="E86" s="45" t="s">
        <v>16</v>
      </c>
      <c r="F86" s="45">
        <v>2018</v>
      </c>
      <c r="G86" s="45" t="s">
        <v>17</v>
      </c>
      <c r="H86" s="46">
        <v>43465</v>
      </c>
      <c r="I86" s="46">
        <v>43507</v>
      </c>
      <c r="J86" s="46">
        <v>43507</v>
      </c>
      <c r="K86" s="45">
        <v>158691324</v>
      </c>
      <c r="L86" s="45">
        <v>159293388</v>
      </c>
      <c r="M86" s="54" t="s">
        <v>1659</v>
      </c>
      <c r="N86" s="20">
        <f>'Balance Sheet Annual'!AH86/'Balance Sheet Annual'!BR86</f>
        <v>1.5726616170512595</v>
      </c>
      <c r="O86" s="21">
        <f>('Balance Sheet Annual'!AH86-'Balance Sheet Annual'!U86)/'Balance Sheet Annual'!BR86</f>
        <v>1.0149726968469261</v>
      </c>
      <c r="P86" s="21">
        <f>'Balance Sheet Annual'!N86/'Balance Sheet Annual'!BR86</f>
        <v>0.27602607010745112</v>
      </c>
      <c r="Q86" s="21">
        <f>'Balance Sheet Annual'!CH86/'Balance Sheet Annual'!CS86</f>
        <v>1.2139882410583047</v>
      </c>
      <c r="R86" s="21">
        <f>('Balance Sheet Annual'!BH86+'Balance Sheet Annual'!BS86)/'Balance Sheet Annual'!BB86</f>
        <v>0.1109820193637621</v>
      </c>
      <c r="S86" s="21">
        <f>('Balance Sheet Annual'!BH86/'Balance Sheet Annual'!BB86)</f>
        <v>2.3125864453665282E-2</v>
      </c>
      <c r="T86" s="21">
        <f>'Balance Sheet Annual'!BS86/'Balance Sheet Annual'!BB86</f>
        <v>8.7856154910096823E-2</v>
      </c>
      <c r="U86" s="21">
        <f>('Balance Sheet Annual'!BH86+'Balance Sheet Annual'!BS86)/'Balance Sheet Annual'!CS86</f>
        <v>0.24571288584027437</v>
      </c>
      <c r="V86" s="21">
        <f>('Balance Sheet Annual'!BH86/'Balance Sheet Annual'!CS86)</f>
        <v>5.1200391964723174E-2</v>
      </c>
      <c r="W86" s="21">
        <f>('Balance Sheet Annual'!BS86/'Balance Sheet Annual'!CS86)</f>
        <v>0.1945124938755512</v>
      </c>
      <c r="X86" s="22">
        <f>'Balance Sheet Annual'!AH86/'Balance Sheet Annual'!BB86</f>
        <v>0.49394190871369292</v>
      </c>
      <c r="Y86" s="22">
        <f>'Balance Sheet Annual'!CS86/('Balance Sheet Annual'!BB86-'Balance Sheet Annual'!AQ86-'Balance Sheet Annual'!AR86-'Balance Sheet Annual'!AS86)</f>
        <v>0.50961298377028719</v>
      </c>
      <c r="Z86" s="22">
        <f>'Balance Sheet Annual'!BA86/'Balance Sheet Annual'!BB86</f>
        <v>0.50605809128630708</v>
      </c>
      <c r="AA86" s="22">
        <f>'Balance Sheet Annual'!AR86/'Balance Sheet Annual'!BB86</f>
        <v>5.9861687413554632E-2</v>
      </c>
      <c r="AB86" s="23">
        <f>'Balance Sheet Annual'!CS86/'Balance Sheet Annual'!CT86</f>
        <v>0.45167358229598892</v>
      </c>
      <c r="AC86" s="24">
        <f>'Income Statement Annual'!V86/'Income Statement Annual'!N86</f>
        <v>0.24916780888975915</v>
      </c>
      <c r="AD86" s="22">
        <f>('Income Statement Annual'!AF86-'Income Statement Annual'!AC86)/'Income Statement Annual'!N86</f>
        <v>9.8541217936166048E-2</v>
      </c>
      <c r="AE86" s="22">
        <f>'Income Statement Annual'!AF86/'Income Statement Annual'!N86</f>
        <v>9.8541217936166048E-2</v>
      </c>
      <c r="AF86" s="22">
        <f>'Income Statement Annual'!BS86/'Income Statement Annual'!N86</f>
        <v>4.8903465831212065E-2</v>
      </c>
      <c r="AG86" s="22">
        <f>('Income Statement Annual'!AF86-'Income Statement Annual'!AC86)/('Income Statement Annual'!AH86*-1)</f>
        <v>31.952380952380953</v>
      </c>
      <c r="AH86" s="23">
        <f>'Income Statement Annual'!AF86/('Income Statement Annual'!AH86*-1)</f>
        <v>31.952380952380953</v>
      </c>
      <c r="AI86" s="24">
        <f>'Cash Flow Statement Annual'!BG86/'Cash Flow Statement Annual'!AB86</f>
        <v>-0.47167325428194995</v>
      </c>
      <c r="AJ86" s="22">
        <f>'Cash Flow Statement Annual'!AB86/'Balance Sheet Annual'!BR86</f>
        <v>0.40109212612295225</v>
      </c>
      <c r="AK86" s="22">
        <f>('Cash Flow Statement Annual'!AB86+'Cash Flow Statement Annual'!AV86)/('Balance Sheet Annual'!BH86+'Balance Sheet Annual'!BS86)</f>
        <v>0.78564307078763707</v>
      </c>
      <c r="AL86" s="23">
        <f>('Cash Flow Statement Annual'!AB86/('Balance Sheet Annual'!BH86+'Balance Sheet Annual'!BS86))</f>
        <v>1.1350947158524427</v>
      </c>
      <c r="AM86" s="24">
        <f>'Income Statement Annual'!BS86/'Balance Sheet Annual'!CS86</f>
        <v>0.12236648701616855</v>
      </c>
      <c r="AN86" s="22">
        <f>'Income Statement Annual'!N86/'Balance Sheet Annual'!CS86</f>
        <v>2.5022048015678591</v>
      </c>
      <c r="AO86" s="22">
        <f>'Income Statement Annual'!N86/'Balance Sheet Annual'!BB86</f>
        <v>1.1301798063623789</v>
      </c>
      <c r="AP86" s="22">
        <f>'Income Statement Annual'!N86/('Balance Sheet Annual'!AH86-'Balance Sheet Annual'!BR86)</f>
        <v>6.2836050446016607</v>
      </c>
      <c r="AQ86" s="22">
        <f>'Income Statement Annual'!BS86/'Balance Sheet Annual'!BB86</f>
        <v>5.5269709543568461E-2</v>
      </c>
      <c r="AR86" s="22">
        <f>'Cash Flow Statement Annual'!AB86/'Income Statement Annual'!N86</f>
        <v>0.11146465635402389</v>
      </c>
      <c r="AS86" s="22">
        <f>'Cash Flow Statement Annual'!BG86/'Income Statement Annual'!N86</f>
        <v>-5.2574897199921679E-2</v>
      </c>
      <c r="AT86" s="22">
        <f>'Cash Flow Statement Annual'!AB86/'Balance Sheet Annual'!BB86</f>
        <v>0.12597510373443985</v>
      </c>
      <c r="AU86" s="22">
        <f>('Cash Flow Statement Annual'!AB86+'Cash Flow Statement Annual'!AU86)/'Balance Sheet Annual'!BR86</f>
        <v>0.21578298397040691</v>
      </c>
      <c r="AV86" s="22">
        <f>('Cash Flow Statement Annual'!AB86+'Cash Flow Statement Annual'!AU86)/('Balance Sheet Annual'!BH86+'Balance Sheet Annual'!BS86)</f>
        <v>0.61066799601196409</v>
      </c>
      <c r="AW86" s="22">
        <f>'Cash Flow Statement Annual'!AB86/'Balance Sheet Annual'!BS86</f>
        <v>1.4338790931989924</v>
      </c>
      <c r="AX86" s="22">
        <f>('Cash Flow Statement Annual'!AB86+'Cash Flow Statement Annual'!AU86)/'Balance Sheet Annual'!BS86</f>
        <v>0.77141057934508817</v>
      </c>
      <c r="AY86" s="22">
        <f>('Balance Sheet Annual'!BH86+'Balance Sheet Annual'!BS86)/('Income Statement Annual'!AF86-'Income Statement Annual'!AC86)</f>
        <v>0.99652260307998008</v>
      </c>
      <c r="AZ86" s="22">
        <f>(('Balance Sheet Annual'!BH86+'Balance Sheet Annual'!BS86)-'Balance Sheet Annual'!N86)/('Income Statement Annual'!AF86-'Income Statement Annual'!AC86)</f>
        <v>0.21808246398410333</v>
      </c>
      <c r="BA86" s="22">
        <f>('Cash Flow Statement Annual'!AB86+'Cash Flow Statement Annual'!AU86)/'Income Statement Annual'!BS86</f>
        <v>1.2262262262262262</v>
      </c>
      <c r="BB86" s="22">
        <f>'Income Statement Annual'!AF86/('Balance Sheet Annual'!BH86+'Balance Sheet Annual'!BS86)</f>
        <v>1.0034895314057826</v>
      </c>
      <c r="BC86" s="23">
        <f>'Income Statement Annual'!AF86/('Balance Sheet Annual'!BB86-'Balance Sheet Annual'!BR86)</f>
        <v>0.16236489756412326</v>
      </c>
    </row>
    <row r="87" spans="1:55" x14ac:dyDescent="0.2">
      <c r="A87" s="45" t="s">
        <v>307</v>
      </c>
      <c r="B87" s="45" t="s">
        <v>308</v>
      </c>
      <c r="C87" s="45" t="str">
        <f>VLOOKUP(A87,'[1]S&amp;P 500 Wikipedia'!A:D,3,FALSE)</f>
        <v>Utilities</v>
      </c>
      <c r="D87" s="45">
        <v>378117</v>
      </c>
      <c r="E87" s="45" t="s">
        <v>16</v>
      </c>
      <c r="F87" s="45">
        <v>2018</v>
      </c>
      <c r="G87" s="45" t="s">
        <v>17</v>
      </c>
      <c r="H87" s="46">
        <v>43465</v>
      </c>
      <c r="I87" s="46">
        <v>43501</v>
      </c>
      <c r="J87" s="46">
        <v>43501</v>
      </c>
      <c r="K87" s="45">
        <v>283600000</v>
      </c>
      <c r="L87" s="45">
        <v>283600000</v>
      </c>
      <c r="M87" s="45" t="s">
        <v>1660</v>
      </c>
      <c r="N87" s="20">
        <f>'Balance Sheet Annual'!AH87/'Balance Sheet Annual'!BR87</f>
        <v>0.88900862068965514</v>
      </c>
      <c r="O87" s="21">
        <f>('Balance Sheet Annual'!AH87-'Balance Sheet Annual'!U87)/'Balance Sheet Annual'!BR87</f>
        <v>0.84123563218390807</v>
      </c>
      <c r="P87" s="21">
        <f>'Balance Sheet Annual'!N87/'Balance Sheet Annual'!BR87</f>
        <v>6.5373563218390801E-2</v>
      </c>
      <c r="Q87" s="21">
        <f>'Balance Sheet Annual'!CH87/'Balance Sheet Annual'!CS87</f>
        <v>4.1473872264403751</v>
      </c>
      <c r="R87" s="21">
        <f>('Balance Sheet Annual'!BH87+'Balance Sheet Annual'!BS87)/'Balance Sheet Annual'!BB87</f>
        <v>0.44759219088937091</v>
      </c>
      <c r="S87" s="21">
        <f>('Balance Sheet Annual'!BH87/'Balance Sheet Annual'!BB87)</f>
        <v>4.7852494577006507E-2</v>
      </c>
      <c r="T87" s="21">
        <f>'Balance Sheet Annual'!BS87/'Balance Sheet Annual'!BB87</f>
        <v>0.39973969631236445</v>
      </c>
      <c r="U87" s="21">
        <f>('Balance Sheet Annual'!BH87+'Balance Sheet Annual'!BS87)/'Balance Sheet Annual'!CS87</f>
        <v>2.3039303260384099</v>
      </c>
      <c r="V87" s="21">
        <f>('Balance Sheet Annual'!BH87/'Balance Sheet Annual'!CS87)</f>
        <v>0.24631531933899062</v>
      </c>
      <c r="W87" s="21">
        <f>('Balance Sheet Annual'!BS87/'Balance Sheet Annual'!CS87)</f>
        <v>2.0576150066994194</v>
      </c>
      <c r="X87" s="22">
        <f>'Balance Sheet Annual'!AH87/'Balance Sheet Annual'!BB87</f>
        <v>0.10737527114967461</v>
      </c>
      <c r="Y87" s="22">
        <f>'Balance Sheet Annual'!CS87/('Balance Sheet Annual'!BB87-'Balance Sheet Annual'!AQ87-'Balance Sheet Annual'!AR87-'Balance Sheet Annual'!AS87)</f>
        <v>0.19427331887201735</v>
      </c>
      <c r="Z87" s="22">
        <f>'Balance Sheet Annual'!BA87/'Balance Sheet Annual'!BB87</f>
        <v>0.8926247288503254</v>
      </c>
      <c r="AA87" s="22">
        <f>'Balance Sheet Annual'!AR87/'Balance Sheet Annual'!BB87</f>
        <v>0</v>
      </c>
      <c r="AB87" s="23">
        <f>'Balance Sheet Annual'!CS87/'Balance Sheet Annual'!CT87</f>
        <v>0.19427331887201735</v>
      </c>
      <c r="AC87" s="24">
        <f>'Income Statement Annual'!V87/'Income Statement Annual'!N87</f>
        <v>0.56797812547470761</v>
      </c>
      <c r="AD87" s="22">
        <f>('Income Statement Annual'!AF87-'Income Statement Annual'!AC87)/'Income Statement Annual'!N87</f>
        <v>0.33708035849916451</v>
      </c>
      <c r="AE87" s="22">
        <f>'Income Statement Annual'!AF87/'Income Statement Annual'!N87</f>
        <v>0.20325079750873462</v>
      </c>
      <c r="AF87" s="22">
        <f>'Income Statement Annual'!BS87/'Income Statement Annual'!N87</f>
        <v>6.9876955795230136E-2</v>
      </c>
      <c r="AG87" s="22">
        <f>('Income Statement Annual'!AF87-'Income Statement Annual'!AC87)/('Income Statement Annual'!AH87*-1)</f>
        <v>5.208920187793427</v>
      </c>
      <c r="AH87" s="23">
        <f>'Income Statement Annual'!AF87/('Income Statement Annual'!AH87*-1)</f>
        <v>3.140845070422535</v>
      </c>
      <c r="AI87" s="24">
        <f>'Cash Flow Statement Annual'!BG87/'Cash Flow Statement Annual'!AB87</f>
        <v>6.4516129032258063E-2</v>
      </c>
      <c r="AJ87" s="22">
        <f>'Cash Flow Statement Annual'!AB87/'Balance Sheet Annual'!BR87</f>
        <v>0.61242816091954022</v>
      </c>
      <c r="AK87" s="22">
        <f>('Cash Flow Statement Annual'!AB87+'Cash Flow Statement Annual'!AV87)/('Balance Sheet Annual'!BH87+'Balance Sheet Annual'!BS87)</f>
        <v>0.12871958902781816</v>
      </c>
      <c r="AL87" s="23">
        <f>('Cash Flow Statement Annual'!AB87/('Balance Sheet Annual'!BH87+'Balance Sheet Annual'!BS87))</f>
        <v>0.16526121934670931</v>
      </c>
      <c r="AM87" s="24">
        <f>'Income Statement Annual'!BS87/'Balance Sheet Annual'!CS87</f>
        <v>0.10272443054935239</v>
      </c>
      <c r="AN87" s="22">
        <f>'Income Statement Annual'!N87/'Balance Sheet Annual'!CS87</f>
        <v>1.4700759267530148</v>
      </c>
      <c r="AO87" s="22">
        <f>'Income Statement Annual'!N87/'Balance Sheet Annual'!BB87</f>
        <v>0.28559652928416485</v>
      </c>
      <c r="AP87" s="22">
        <f>'Income Statement Annual'!N87/('Balance Sheet Annual'!AH87-'Balance Sheet Annual'!BR87)</f>
        <v>-21.3042071197411</v>
      </c>
      <c r="AQ87" s="22">
        <f>'Income Statement Annual'!BS87/'Balance Sheet Annual'!BB87</f>
        <v>1.9956616052060738E-2</v>
      </c>
      <c r="AR87" s="22">
        <f>'Cash Flow Statement Annual'!AB87/'Income Statement Annual'!N87</f>
        <v>0.25900045571927693</v>
      </c>
      <c r="AS87" s="22">
        <f>'Cash Flow Statement Annual'!BG87/'Income Statement Annual'!N87</f>
        <v>1.6709706820598511E-2</v>
      </c>
      <c r="AT87" s="22">
        <f>'Cash Flow Statement Annual'!AB87/'Balance Sheet Annual'!BB87</f>
        <v>7.3969631236442512E-2</v>
      </c>
      <c r="AU87" s="22">
        <f>('Cash Flow Statement Annual'!AB87+'Cash Flow Statement Annual'!AU87)/'Balance Sheet Annual'!BR87</f>
        <v>-5.8548850574712645E-2</v>
      </c>
      <c r="AV87" s="22">
        <f>('Cash Flow Statement Annual'!AB87+'Cash Flow Statement Annual'!AU87)/('Balance Sheet Annual'!BH87+'Balance Sheet Annual'!BS87)</f>
        <v>-1.5799166424348164E-2</v>
      </c>
      <c r="AW87" s="22">
        <f>'Cash Flow Statement Annual'!AB87/'Balance Sheet Annual'!BS87</f>
        <v>0.18504449750379856</v>
      </c>
      <c r="AX87" s="22">
        <f>('Cash Flow Statement Annual'!AB87+'Cash Flow Statement Annual'!AU87)/'Balance Sheet Annual'!BS87</f>
        <v>-1.7690471022357282E-2</v>
      </c>
      <c r="AY87" s="22">
        <f>('Balance Sheet Annual'!BH87+'Balance Sheet Annual'!BS87)/('Income Statement Annual'!AF87-'Income Statement Annual'!AC87)</f>
        <v>4.6493916178458763</v>
      </c>
      <c r="AZ87" s="22">
        <f>(('Balance Sheet Annual'!BH87+'Balance Sheet Annual'!BS87)-'Balance Sheet Annual'!N87)/('Income Statement Annual'!AF87-'Income Statement Annual'!AC87)</f>
        <v>4.5673726904010818</v>
      </c>
      <c r="BA87" s="22">
        <f>('Cash Flow Statement Annual'!AB87+'Cash Flow Statement Annual'!AU87)/'Income Statement Annual'!BS87</f>
        <v>-0.35434782608695653</v>
      </c>
      <c r="BB87" s="22">
        <f>'Income Statement Annual'!AF87/('Balance Sheet Annual'!BH87+'Balance Sheet Annual'!BS87)</f>
        <v>0.12968886304158186</v>
      </c>
      <c r="BC87" s="23">
        <f>'Income Statement Annual'!AF87/('Balance Sheet Annual'!BB87-'Balance Sheet Annual'!BR87)</f>
        <v>6.6021908615414987E-2</v>
      </c>
    </row>
    <row r="88" spans="1:55" x14ac:dyDescent="0.2">
      <c r="A88" s="45" t="s">
        <v>268</v>
      </c>
      <c r="B88" s="45" t="s">
        <v>269</v>
      </c>
      <c r="C88" s="45" t="str">
        <f>VLOOKUP(A88,'[1]S&amp;P 500 Wikipedia'!A:D,3,FALSE)</f>
        <v>Health Care</v>
      </c>
      <c r="D88" s="45">
        <v>378107</v>
      </c>
      <c r="E88" s="45" t="s">
        <v>16</v>
      </c>
      <c r="F88" s="45">
        <v>2018</v>
      </c>
      <c r="G88" s="45" t="s">
        <v>17</v>
      </c>
      <c r="H88" s="46">
        <v>43465</v>
      </c>
      <c r="I88" s="46">
        <v>43515</v>
      </c>
      <c r="J88" s="46">
        <v>43515</v>
      </c>
      <c r="K88" s="45">
        <v>411524000</v>
      </c>
      <c r="L88" s="45">
        <v>420698000</v>
      </c>
      <c r="M88" s="54" t="s">
        <v>1661</v>
      </c>
      <c r="N88" s="20">
        <f>'Balance Sheet Annual'!AH88/'Balance Sheet Annual'!BR88</f>
        <v>0.93259751393056156</v>
      </c>
      <c r="O88" s="21">
        <f>('Balance Sheet Annual'!AH88-'Balance Sheet Annual'!U88)/'Balance Sheet Annual'!BR88</f>
        <v>0.93259751393056156</v>
      </c>
      <c r="P88" s="21">
        <f>'Balance Sheet Annual'!N88/'Balance Sheet Annual'!BR88</f>
        <v>0.49324903557651095</v>
      </c>
      <c r="Q88" s="21">
        <f>'Balance Sheet Annual'!CH88/'Balance Sheet Annual'!CS88</f>
        <v>2.1784467713787086</v>
      </c>
      <c r="R88" s="21">
        <f>('Balance Sheet Annual'!BH88+'Balance Sheet Annual'!BS88)/'Balance Sheet Annual'!BB88</f>
        <v>0.21500800732097919</v>
      </c>
      <c r="S88" s="21">
        <f>('Balance Sheet Annual'!BH88/'Balance Sheet Annual'!BB88)</f>
        <v>1.8302447952413636E-4</v>
      </c>
      <c r="T88" s="21">
        <f>'Balance Sheet Annual'!BS88/'Balance Sheet Annual'!BB88</f>
        <v>0.21482498284145504</v>
      </c>
      <c r="U88" s="21">
        <f>('Balance Sheet Annual'!BH88+'Balance Sheet Annual'!BS88)/'Balance Sheet Annual'!CS88</f>
        <v>0.68339150668993598</v>
      </c>
      <c r="V88" s="21">
        <f>('Balance Sheet Annual'!BH88/'Balance Sheet Annual'!CS88)</f>
        <v>5.8173356602675972E-4</v>
      </c>
      <c r="W88" s="21">
        <f>('Balance Sheet Annual'!BS88/'Balance Sheet Annual'!CS88)</f>
        <v>0.68280977312390922</v>
      </c>
      <c r="X88" s="22">
        <f>'Balance Sheet Annual'!AH88/'Balance Sheet Annual'!BB88</f>
        <v>0.39821551132463967</v>
      </c>
      <c r="Y88" s="22">
        <f>'Balance Sheet Annual'!CS88/('Balance Sheet Annual'!BB88-'Balance Sheet Annual'!AQ88-'Balance Sheet Annual'!AR88-'Balance Sheet Annual'!AS88)</f>
        <v>0.4377387318563789</v>
      </c>
      <c r="Z88" s="22">
        <f>'Balance Sheet Annual'!BA88/'Balance Sheet Annual'!BB88</f>
        <v>0.60178448867536027</v>
      </c>
      <c r="AA88" s="22">
        <f>'Balance Sheet Annual'!AR88/'Balance Sheet Annual'!BB88</f>
        <v>0.21729581331503089</v>
      </c>
      <c r="AB88" s="23">
        <f>'Balance Sheet Annual'!CS88/'Balance Sheet Annual'!CT88</f>
        <v>0.31461908030199037</v>
      </c>
      <c r="AC88" s="24">
        <f>'Income Statement Annual'!V88/'Income Statement Annual'!N88</f>
        <v>0.17948823942788641</v>
      </c>
      <c r="AD88" s="22">
        <f>('Income Statement Annual'!AF88-'Income Statement Annual'!AC88)/'Income Statement Annual'!N88</f>
        <v>2.478194369806953E-2</v>
      </c>
      <c r="AE88" s="22">
        <f>'Income Statement Annual'!AF88/'Income Statement Annual'!N88</f>
        <v>2.478194369806953E-2</v>
      </c>
      <c r="AF88" s="22">
        <f>'Income Statement Annual'!BS88/'Income Statement Annual'!N88</f>
        <v>1.7113802653879542E-2</v>
      </c>
      <c r="AG88" s="22">
        <f>('Income Statement Annual'!AF88-'Income Statement Annual'!AC88)/('Income Statement Annual'!AH88*-1)</f>
        <v>4.7019607843137257</v>
      </c>
      <c r="AH88" s="23">
        <f>'Income Statement Annual'!AF88/('Income Statement Annual'!AH88*-1)</f>
        <v>4.7019607843137257</v>
      </c>
      <c r="AI88" s="24">
        <f>'Cash Flow Statement Annual'!BG88/'Cash Flow Statement Annual'!AB88</f>
        <v>-5.5070517125587644E-2</v>
      </c>
      <c r="AJ88" s="22">
        <f>'Cash Flow Statement Annual'!AB88/'Balance Sheet Annual'!BR88</f>
        <v>0.1595585083583369</v>
      </c>
      <c r="AK88" s="22">
        <f>('Cash Flow Statement Annual'!AB88+'Cash Flow Statement Annual'!AV88)/('Balance Sheet Annual'!BH88+'Balance Sheet Annual'!BS88)</f>
        <v>0.3168759310491594</v>
      </c>
      <c r="AL88" s="23">
        <f>('Cash Flow Statement Annual'!AB88/('Balance Sheet Annual'!BH88+'Balance Sheet Annual'!BS88))</f>
        <v>0.3168759310491594</v>
      </c>
      <c r="AM88" s="24">
        <f>'Income Statement Annual'!BS88/'Balance Sheet Annual'!CS88</f>
        <v>0.12041884816753927</v>
      </c>
      <c r="AN88" s="22">
        <f>'Income Statement Annual'!N88/'Balance Sheet Annual'!CS88</f>
        <v>7.0363583478766722</v>
      </c>
      <c r="AO88" s="22">
        <f>'Income Statement Annual'!N88/'Balance Sheet Annual'!BB88</f>
        <v>2.2137725920841911</v>
      </c>
      <c r="AP88" s="22">
        <f>'Income Statement Annual'!N88/('Balance Sheet Annual'!AH88-'Balance Sheet Annual'!BR88)</f>
        <v>-76.918918918918919</v>
      </c>
      <c r="AQ88" s="22">
        <f>'Income Statement Annual'!BS88/'Balance Sheet Annual'!BB88</f>
        <v>3.7886067261496223E-2</v>
      </c>
      <c r="AR88" s="22">
        <f>'Cash Flow Statement Annual'!AB88/'Income Statement Annual'!N88</f>
        <v>3.0775908395684344E-2</v>
      </c>
      <c r="AS88" s="22">
        <f>'Cash Flow Statement Annual'!BG88/'Income Statement Annual'!N88</f>
        <v>-1.6948451903600512E-3</v>
      </c>
      <c r="AT88" s="22">
        <f>'Cash Flow Statement Annual'!AB88/'Balance Sheet Annual'!BB88</f>
        <v>6.8130862502859754E-2</v>
      </c>
      <c r="AU88" s="22">
        <f>('Cash Flow Statement Annual'!AB88+'Cash Flow Statement Annual'!AU88)/'Balance Sheet Annual'!BR88</f>
        <v>2.4003429061294469E-2</v>
      </c>
      <c r="AV88" s="22">
        <f>('Cash Flow Statement Annual'!AB88+'Cash Flow Statement Annual'!AU88)/('Balance Sheet Annual'!BH88+'Balance Sheet Annual'!BS88)</f>
        <v>4.7669716961055542E-2</v>
      </c>
      <c r="AW88" s="22">
        <f>'Cash Flow Statement Annual'!AB88/'Balance Sheet Annual'!BS88</f>
        <v>0.31714589989350372</v>
      </c>
      <c r="AX88" s="22">
        <f>('Cash Flow Statement Annual'!AB88+'Cash Flow Statement Annual'!AU88)/'Balance Sheet Annual'!BS88</f>
        <v>4.7710330138445153E-2</v>
      </c>
      <c r="AY88" s="22">
        <f>('Balance Sheet Annual'!BH88+'Balance Sheet Annual'!BS88)/('Income Statement Annual'!AF88-'Income Statement Annual'!AC88)</f>
        <v>3.9190992493744785</v>
      </c>
      <c r="AZ88" s="22">
        <f>(('Balance Sheet Annual'!BH88+'Balance Sheet Annual'!BS88)-'Balance Sheet Annual'!N88)/('Income Statement Annual'!AF88-'Income Statement Annual'!AC88)</f>
        <v>8.0066722268557128E-2</v>
      </c>
      <c r="BA88" s="22">
        <f>('Cash Flow Statement Annual'!AB88+'Cash Flow Statement Annual'!AU88)/'Income Statement Annual'!BS88</f>
        <v>0.27053140096618356</v>
      </c>
      <c r="BB88" s="22">
        <f>'Income Statement Annual'!AF88/('Balance Sheet Annual'!BH88+'Balance Sheet Annual'!BS88)</f>
        <v>0.25516067248350716</v>
      </c>
      <c r="BC88" s="23">
        <f>'Income Statement Annual'!AF88/('Balance Sheet Annual'!BB88-'Balance Sheet Annual'!BR88)</f>
        <v>9.5743831350315417E-2</v>
      </c>
    </row>
    <row r="89" spans="1:55" x14ac:dyDescent="0.2">
      <c r="A89" s="45" t="s">
        <v>271</v>
      </c>
      <c r="B89" s="45" t="s">
        <v>272</v>
      </c>
      <c r="C89" s="45" t="str">
        <f>VLOOKUP(A89,'[1]S&amp;P 500 Wikipedia'!A:D,3,FALSE)</f>
        <v>Utilities</v>
      </c>
      <c r="D89" s="45">
        <v>378108</v>
      </c>
      <c r="E89" s="45" t="s">
        <v>16</v>
      </c>
      <c r="F89" s="45">
        <v>2018</v>
      </c>
      <c r="G89" s="45" t="s">
        <v>17</v>
      </c>
      <c r="H89" s="46">
        <v>43465</v>
      </c>
      <c r="I89" s="46">
        <v>43524</v>
      </c>
      <c r="J89" s="46">
        <v>43684</v>
      </c>
      <c r="K89" s="45">
        <v>501008000</v>
      </c>
      <c r="L89" s="45">
        <v>509438000</v>
      </c>
      <c r="M89" s="45" t="s">
        <v>1919</v>
      </c>
      <c r="N89" s="20">
        <f>'Balance Sheet Annual'!AH89/'Balance Sheet Annual'!BR89</f>
        <v>1.1062235255783643</v>
      </c>
      <c r="O89" s="21">
        <f>('Balance Sheet Annual'!AH89-'Balance Sheet Annual'!U89)/'Balance Sheet Annual'!BR89</f>
        <v>0.97686542847833169</v>
      </c>
      <c r="P89" s="21">
        <f>'Balance Sheet Annual'!N89/'Balance Sheet Annual'!BR89</f>
        <v>0.39752362333007496</v>
      </c>
      <c r="Q89" s="21">
        <f>'Balance Sheet Annual'!CH89/'Balance Sheet Annual'!CS89</f>
        <v>3.8498293515358362</v>
      </c>
      <c r="R89" s="21">
        <f>('Balance Sheet Annual'!BH89+'Balance Sheet Annual'!BS89)/'Balance Sheet Annual'!BB89</f>
        <v>0.32573891625615764</v>
      </c>
      <c r="S89" s="21">
        <f>('Balance Sheet Annual'!BH89/'Balance Sheet Annual'!BB89)</f>
        <v>2.8369106263194933E-2</v>
      </c>
      <c r="T89" s="21">
        <f>'Balance Sheet Annual'!BS89/'Balance Sheet Annual'!BB89</f>
        <v>0.2973698099929627</v>
      </c>
      <c r="U89" s="21">
        <f>('Balance Sheet Annual'!BH89+'Balance Sheet Annual'!BS89)/'Balance Sheet Annual'!CS89</f>
        <v>1.579778156996587</v>
      </c>
      <c r="V89" s="21">
        <f>('Balance Sheet Annual'!BH89/'Balance Sheet Annual'!CS89)</f>
        <v>0.13758532423208192</v>
      </c>
      <c r="W89" s="21">
        <f>('Balance Sheet Annual'!BS89/'Balance Sheet Annual'!CS89)</f>
        <v>1.4421928327645051</v>
      </c>
      <c r="X89" s="22">
        <f>'Balance Sheet Annual'!AH89/'Balance Sheet Annual'!BB89</f>
        <v>0.14932266009852216</v>
      </c>
      <c r="Y89" s="22">
        <f>'Balance Sheet Annual'!CS89/('Balance Sheet Annual'!BB89-'Balance Sheet Annual'!AQ89-'Balance Sheet Annual'!AR89-'Balance Sheet Annual'!AS89)</f>
        <v>0.2143673693355892</v>
      </c>
      <c r="Z89" s="22">
        <f>'Balance Sheet Annual'!BA89/'Balance Sheet Annual'!BB89</f>
        <v>0.85067733990147787</v>
      </c>
      <c r="AA89" s="22">
        <f>'Balance Sheet Annual'!AR89/'Balance Sheet Annual'!BB89</f>
        <v>3.8133356790992258E-2</v>
      </c>
      <c r="AB89" s="23">
        <f>'Balance Sheet Annual'!CS89/'Balance Sheet Annual'!CT89</f>
        <v>0.20619282195636876</v>
      </c>
      <c r="AC89" s="24">
        <f>'Income Statement Annual'!V89/'Income Statement Annual'!N89</f>
        <v>0.49095069690035364</v>
      </c>
      <c r="AD89" s="22">
        <f>('Income Statement Annual'!AF89-'Income Statement Annual'!AC89)/'Income Statement Annual'!N89</f>
        <v>0.21926357395464946</v>
      </c>
      <c r="AE89" s="22">
        <f>'Income Statement Annual'!AF89/'Income Statement Annual'!N89</f>
        <v>0.11150405658414812</v>
      </c>
      <c r="AF89" s="22">
        <f>'Income Statement Annual'!BS89/'Income Statement Annual'!N89</f>
        <v>0.18639484085708341</v>
      </c>
      <c r="AG89" s="22">
        <f>('Income Statement Annual'!AF89-'Income Statement Annual'!AC89)/('Income Statement Annual'!AH89*-1)</f>
        <v>6.7348242811501597</v>
      </c>
      <c r="AH89" s="23">
        <f>'Income Statement Annual'!AF89/('Income Statement Annual'!AH89*-1)</f>
        <v>3.4249201277955272</v>
      </c>
      <c r="AI89" s="24">
        <f>'Cash Flow Statement Annual'!BG89/'Cash Flow Statement Annual'!AB89</f>
        <v>-0.17241379310344829</v>
      </c>
      <c r="AJ89" s="22">
        <f>'Cash Flow Statement Annual'!AB89/'Balance Sheet Annual'!BR89</f>
        <v>0.46301726946888239</v>
      </c>
      <c r="AK89" s="22">
        <f>('Cash Flow Statement Annual'!AB89+'Cash Flow Statement Annual'!AV89)/('Balance Sheet Annual'!BH89+'Balance Sheet Annual'!BS89)</f>
        <v>0.1296246286794491</v>
      </c>
      <c r="AL89" s="23">
        <f>('Cash Flow Statement Annual'!AB89/('Balance Sheet Annual'!BH89+'Balance Sheet Annual'!BS89))</f>
        <v>0.19187145557655955</v>
      </c>
      <c r="AM89" s="24">
        <f>'Income Statement Annual'!BS89/'Balance Sheet Annual'!CS89</f>
        <v>0.38225255972696248</v>
      </c>
      <c r="AN89" s="22">
        <f>'Income Statement Annual'!N89/'Balance Sheet Annual'!CS89</f>
        <v>2.050767918088737</v>
      </c>
      <c r="AO89" s="22">
        <f>'Income Statement Annual'!N89/'Balance Sheet Annual'!BB89</f>
        <v>0.42285362420830402</v>
      </c>
      <c r="AP89" s="22">
        <f>'Income Statement Annual'!N89/('Balance Sheet Annual'!AH89-'Balance Sheet Annual'!BR89)</f>
        <v>29.490797546012271</v>
      </c>
      <c r="AQ89" s="22">
        <f>'Income Statement Annual'!BS89/'Balance Sheet Annual'!BB89</f>
        <v>7.8817733990147784E-2</v>
      </c>
      <c r="AR89" s="22">
        <f>'Cash Flow Statement Annual'!AB89/'Income Statement Annual'!N89</f>
        <v>0.14780528396089038</v>
      </c>
      <c r="AS89" s="22">
        <f>'Cash Flow Statement Annual'!BG89/'Income Statement Annual'!N89</f>
        <v>-2.5483669648429373E-2</v>
      </c>
      <c r="AT89" s="22">
        <f>'Cash Flow Statement Annual'!AB89/'Balance Sheet Annual'!BB89</f>
        <v>6.25E-2</v>
      </c>
      <c r="AU89" s="22">
        <f>('Cash Flow Statement Annual'!AB89+'Cash Flow Statement Annual'!AU89)/'Balance Sheet Annual'!BR89</f>
        <v>5.3437601824698602E-2</v>
      </c>
      <c r="AV89" s="22">
        <f>('Cash Flow Statement Annual'!AB89+'Cash Flow Statement Annual'!AU89)/('Balance Sheet Annual'!BH89+'Balance Sheet Annual'!BS89)</f>
        <v>2.2144207399405886E-2</v>
      </c>
      <c r="AW89" s="22">
        <f>'Cash Flow Statement Annual'!AB89/'Balance Sheet Annual'!BS89</f>
        <v>0.21017600946605533</v>
      </c>
      <c r="AX89" s="22">
        <f>('Cash Flow Statement Annual'!AB89+'Cash Flow Statement Annual'!AU89)/'Balance Sheet Annual'!BS89</f>
        <v>2.4256766750480697E-2</v>
      </c>
      <c r="AY89" s="22">
        <f>('Balance Sheet Annual'!BH89+'Balance Sheet Annual'!BS89)/('Income Statement Annual'!AF89-'Income Statement Annual'!AC89)</f>
        <v>3.5132827324478177</v>
      </c>
      <c r="AZ89" s="22">
        <f>(('Balance Sheet Annual'!BH89+'Balance Sheet Annual'!BS89)-'Balance Sheet Annual'!N89)/('Income Statement Annual'!AF89-'Income Statement Annual'!AC89)</f>
        <v>2.9345351043643264</v>
      </c>
      <c r="BA89" s="22">
        <f>('Cash Flow Statement Annual'!AB89+'Cash Flow Statement Annual'!AU89)/'Income Statement Annual'!BS89</f>
        <v>9.1517857142857137E-2</v>
      </c>
      <c r="BB89" s="22">
        <f>'Income Statement Annual'!AF89/('Balance Sheet Annual'!BH89+'Balance Sheet Annual'!BS89)</f>
        <v>0.14474750202538483</v>
      </c>
      <c r="BC89" s="23">
        <f>'Income Statement Annual'!AF89/('Balance Sheet Annual'!BB89-'Balance Sheet Annual'!BR89)</f>
        <v>5.4507550719479332E-2</v>
      </c>
    </row>
    <row r="90" spans="1:55" x14ac:dyDescent="0.2">
      <c r="A90" s="45" t="s">
        <v>236</v>
      </c>
      <c r="B90" s="45" t="s">
        <v>237</v>
      </c>
      <c r="C90" s="45" t="str">
        <f>VLOOKUP(A90,'[1]S&amp;P 500 Wikipedia'!A:D,3,FALSE)</f>
        <v>Energy</v>
      </c>
      <c r="D90" s="45">
        <v>378102</v>
      </c>
      <c r="E90" s="45" t="s">
        <v>16</v>
      </c>
      <c r="F90" s="45">
        <v>2018</v>
      </c>
      <c r="G90" s="45" t="s">
        <v>17</v>
      </c>
      <c r="H90" s="46">
        <v>43465</v>
      </c>
      <c r="I90" s="46">
        <v>43522</v>
      </c>
      <c r="J90" s="46">
        <v>43522</v>
      </c>
      <c r="K90" s="45">
        <v>430610000</v>
      </c>
      <c r="L90" s="45">
        <v>432499000</v>
      </c>
      <c r="M90" s="45" t="s">
        <v>1662</v>
      </c>
      <c r="N90" s="20">
        <f>'Balance Sheet Annual'!AH90/'Balance Sheet Annual'!BR90</f>
        <v>1.2186704434298021</v>
      </c>
      <c r="O90" s="21">
        <f>('Balance Sheet Annual'!AH90-'Balance Sheet Annual'!U90)/'Balance Sheet Annual'!BR90</f>
        <v>1.2059159022332395</v>
      </c>
      <c r="P90" s="21">
        <f>'Balance Sheet Annual'!N90/'Balance Sheet Annual'!BR90</f>
        <v>0.76477382435502428</v>
      </c>
      <c r="Q90" s="21">
        <f>'Balance Sheet Annual'!CH90/'Balance Sheet Annual'!CS90</f>
        <v>0.87302770904610116</v>
      </c>
      <c r="R90" s="21">
        <f>('Balance Sheet Annual'!BH90+'Balance Sheet Annual'!BS90)/'Balance Sheet Annual'!BB90</f>
        <v>0.32193362700070061</v>
      </c>
      <c r="S90" s="21">
        <f>('Balance Sheet Annual'!BH90/'Balance Sheet Annual'!BB90)</f>
        <v>6.430672276017993E-2</v>
      </c>
      <c r="T90" s="21">
        <f>'Balance Sheet Annual'!BS90/'Balance Sheet Annual'!BB90</f>
        <v>0.2576269042405207</v>
      </c>
      <c r="U90" s="21">
        <f>('Balance Sheet Annual'!BH90+'Balance Sheet Annual'!BS90)/'Balance Sheet Annual'!CS90</f>
        <v>0.60299060384602432</v>
      </c>
      <c r="V90" s="21">
        <f>('Balance Sheet Annual'!BH90/'Balance Sheet Annual'!CS90)</f>
        <v>0.12044827360776257</v>
      </c>
      <c r="W90" s="21">
        <f>('Balance Sheet Annual'!BS90/'Balance Sheet Annual'!CS90)</f>
        <v>0.48254233023826176</v>
      </c>
      <c r="X90" s="22">
        <f>'Balance Sheet Annual'!AH90/'Balance Sheet Annual'!BB90</f>
        <v>0.16181538724493078</v>
      </c>
      <c r="Y90" s="22">
        <f>'Balance Sheet Annual'!CS90/('Balance Sheet Annual'!BB90-'Balance Sheet Annual'!AQ90-'Balance Sheet Annual'!AR90-'Balance Sheet Annual'!AS90)</f>
        <v>0.53389493127642074</v>
      </c>
      <c r="Z90" s="22">
        <f>'Balance Sheet Annual'!BA90/'Balance Sheet Annual'!BB90</f>
        <v>0.83818461275506928</v>
      </c>
      <c r="AA90" s="22">
        <f>'Balance Sheet Annual'!AR90/'Balance Sheet Annual'!BB90</f>
        <v>0</v>
      </c>
      <c r="AB90" s="23">
        <f>'Balance Sheet Annual'!CS90/'Balance Sheet Annual'!CT90</f>
        <v>0.53389493127642074</v>
      </c>
      <c r="AC90" s="24">
        <f>'Income Statement Annual'!V90/'Income Statement Annual'!N90</f>
        <v>0.64149122076114129</v>
      </c>
      <c r="AD90" s="22">
        <f>('Income Statement Annual'!AF90-'Income Statement Annual'!AC90)/'Income Statement Annual'!N90</f>
        <v>0.57386242864406289</v>
      </c>
      <c r="AE90" s="22">
        <f>'Income Statement Annual'!AF90/'Income Statement Annual'!N90</f>
        <v>0.25144384002212877</v>
      </c>
      <c r="AF90" s="22">
        <f>'Income Statement Annual'!BS90/'Income Statement Annual'!N90</f>
        <v>5.6905066774589778E-2</v>
      </c>
      <c r="AG90" s="22">
        <f>('Income Statement Annual'!AF90-'Income Statement Annual'!AC90)/('Income Statement Annual'!AH90*-1)</f>
        <v>12.327030317788871</v>
      </c>
      <c r="AH90" s="23">
        <f>'Income Statement Annual'!AF90/('Income Statement Annual'!AH90*-1)</f>
        <v>5.4012175818823813</v>
      </c>
      <c r="AI90" s="24">
        <f>'Cash Flow Statement Annual'!BG90/'Cash Flow Statement Annual'!AB90</f>
        <v>-0.23437026810367864</v>
      </c>
      <c r="AJ90" s="22">
        <f>'Cash Flow Statement Annual'!AB90/'Balance Sheet Annual'!BR90</f>
        <v>1.4308791807525274</v>
      </c>
      <c r="AK90" s="22">
        <f>('Cash Flow Statement Annual'!AB90+'Cash Flow Statement Annual'!AV90)/('Balance Sheet Annual'!BH90+'Balance Sheet Annual'!BS90)</f>
        <v>0.53835787188438589</v>
      </c>
      <c r="AL90" s="23">
        <f>('Cash Flow Statement Annual'!AB90/('Balance Sheet Annual'!BH90+'Balance Sheet Annual'!BS90))</f>
        <v>0.59016053055047968</v>
      </c>
      <c r="AM90" s="24">
        <f>'Income Statement Annual'!BS90/'Balance Sheet Annual'!CS90</f>
        <v>3.9776853724684563E-2</v>
      </c>
      <c r="AN90" s="22">
        <f>'Income Statement Annual'!N90/'Balance Sheet Annual'!CS90</f>
        <v>0.69900372636846475</v>
      </c>
      <c r="AO90" s="22">
        <f>'Income Statement Annual'!N90/'Balance Sheet Annual'!BB90</f>
        <v>0.3731945464514535</v>
      </c>
      <c r="AP90" s="22">
        <f>'Income Statement Annual'!N90/('Balance Sheet Annual'!AH90-'Balance Sheet Annual'!BR90)</f>
        <v>12.85321181124735</v>
      </c>
      <c r="AQ90" s="22">
        <f>'Income Statement Annual'!BS90/'Balance Sheet Annual'!BB90</f>
        <v>2.1236660585732706E-2</v>
      </c>
      <c r="AR90" s="22">
        <f>'Cash Flow Statement Annual'!AB90/'Income Statement Annual'!N90</f>
        <v>0.50909779341453643</v>
      </c>
      <c r="AS90" s="22">
        <f>'Cash Flow Statement Annual'!BG90/'Income Statement Annual'!N90</f>
        <v>-0.1193173863335561</v>
      </c>
      <c r="AT90" s="22">
        <f>'Cash Flow Statement Annual'!AB90/'Balance Sheet Annual'!BB90</f>
        <v>0.18999252011277368</v>
      </c>
      <c r="AU90" s="22">
        <f>('Cash Flow Statement Annual'!AB90+'Cash Flow Statement Annual'!AU90)/'Balance Sheet Annual'!BR90</f>
        <v>0.3058907308928816</v>
      </c>
      <c r="AV90" s="22">
        <f>('Cash Flow Statement Annual'!AB90+'Cash Flow Statement Annual'!AU90)/('Balance Sheet Annual'!BH90+'Balance Sheet Annual'!BS90)</f>
        <v>0.12616343746037004</v>
      </c>
      <c r="AW90" s="22">
        <f>'Cash Flow Statement Annual'!AB90/'Balance Sheet Annual'!BS90</f>
        <v>0.73747157996897916</v>
      </c>
      <c r="AX90" s="22">
        <f>('Cash Flow Statement Annual'!AB90+'Cash Flow Statement Annual'!AU90)/'Balance Sheet Annual'!BS90</f>
        <v>0.15765532383439898</v>
      </c>
      <c r="AY90" s="22">
        <f>('Balance Sheet Annual'!BH90+'Balance Sheet Annual'!BS90)/('Income Statement Annual'!AF90-'Income Statement Annual'!AC90)</f>
        <v>1.503222480020624</v>
      </c>
      <c r="AZ90" s="22">
        <f>(('Balance Sheet Annual'!BH90+'Balance Sheet Annual'!BS90)-'Balance Sheet Annual'!N90)/('Income Statement Annual'!AF90-'Income Statement Annual'!AC90)</f>
        <v>1.0290640535193434</v>
      </c>
      <c r="BA90" s="22">
        <f>('Cash Flow Statement Annual'!AB90+'Cash Flow Statement Annual'!AU90)/'Income Statement Annual'!BS90</f>
        <v>1.9125536641000866</v>
      </c>
      <c r="BB90" s="22">
        <f>'Income Statement Annual'!AF90/('Balance Sheet Annual'!BH90+'Balance Sheet Annual'!BS90)</f>
        <v>0.2914807959308518</v>
      </c>
      <c r="BC90" s="23">
        <f>'Income Statement Annual'!AF90/('Balance Sheet Annual'!BB90-'Balance Sheet Annual'!BR90)</f>
        <v>0.10820495233003044</v>
      </c>
    </row>
    <row r="91" spans="1:55" x14ac:dyDescent="0.2">
      <c r="A91" s="45" t="s">
        <v>1129</v>
      </c>
      <c r="B91" s="45" t="s">
        <v>1130</v>
      </c>
      <c r="C91" s="45" t="str">
        <f>VLOOKUP(A91,'[1]S&amp;P 500 Wikipedia'!A:D,3,FALSE)</f>
        <v>Health Care</v>
      </c>
      <c r="D91" s="45">
        <v>186450</v>
      </c>
      <c r="E91" s="45" t="s">
        <v>16</v>
      </c>
      <c r="F91" s="45">
        <v>2018</v>
      </c>
      <c r="G91" s="45" t="s">
        <v>17</v>
      </c>
      <c r="H91" s="46">
        <v>43404</v>
      </c>
      <c r="I91" s="46">
        <v>43455</v>
      </c>
      <c r="J91" s="46">
        <v>43455</v>
      </c>
      <c r="K91" s="45">
        <v>49300000</v>
      </c>
      <c r="L91" s="45">
        <v>50600000</v>
      </c>
      <c r="M91" s="45" t="s">
        <v>1663</v>
      </c>
      <c r="N91" s="20">
        <f>'Balance Sheet Annual'!AH91/'Balance Sheet Annual'!BR91</f>
        <v>2.4064630143903054</v>
      </c>
      <c r="O91" s="21">
        <f>('Balance Sheet Annual'!AH91-'Balance Sheet Annual'!U91)/'Balance Sheet Annual'!BR91</f>
        <v>1.260035344609947</v>
      </c>
      <c r="P91" s="21">
        <f>'Balance Sheet Annual'!N91/'Balance Sheet Annual'!BR91</f>
        <v>0.22418581166372128</v>
      </c>
      <c r="Q91" s="21">
        <f>'Balance Sheet Annual'!CH91/'Balance Sheet Annual'!CS91</f>
        <v>0.52991372252660751</v>
      </c>
      <c r="R91" s="21">
        <f>('Balance Sheet Annual'!BH91+'Balance Sheet Annual'!BS91)/'Balance Sheet Annual'!BB91</f>
        <v>0.24136085784263281</v>
      </c>
      <c r="S91" s="21">
        <f>('Balance Sheet Annual'!BH91/'Balance Sheet Annual'!BB91)</f>
        <v>4.8161030728384136E-3</v>
      </c>
      <c r="T91" s="21">
        <f>'Balance Sheet Annual'!BS91/'Balance Sheet Annual'!BB91</f>
        <v>0.23654475476979439</v>
      </c>
      <c r="U91" s="21">
        <f>('Balance Sheet Annual'!BH91+'Balance Sheet Annual'!BS91)/'Balance Sheet Annual'!CS91</f>
        <v>0.36926128849423767</v>
      </c>
      <c r="V91" s="21">
        <f>('Balance Sheet Annual'!BH91/'Balance Sheet Annual'!CS91)</f>
        <v>7.36822218023805E-3</v>
      </c>
      <c r="W91" s="21">
        <f>('Balance Sheet Annual'!BS91/'Balance Sheet Annual'!CS91)</f>
        <v>0.36189306631399965</v>
      </c>
      <c r="X91" s="22">
        <f>'Balance Sheet Annual'!AH91/'Balance Sheet Annual'!BB91</f>
        <v>0.19618416448844342</v>
      </c>
      <c r="Y91" s="22">
        <f>'Balance Sheet Annual'!CS91/('Balance Sheet Annual'!BB91-'Balance Sheet Annual'!AQ91-'Balance Sheet Annual'!AR91-'Balance Sheet Annual'!AS91)</f>
        <v>1.5885354141656662</v>
      </c>
      <c r="Z91" s="22">
        <f>'Balance Sheet Annual'!BA91/'Balance Sheet Annual'!BB91</f>
        <v>0.80381583551155655</v>
      </c>
      <c r="AA91" s="22">
        <f>'Balance Sheet Annual'!AR91/'Balance Sheet Annual'!BB91</f>
        <v>0.48465638956922635</v>
      </c>
      <c r="AB91" s="23">
        <f>'Balance Sheet Annual'!CS91/'Balance Sheet Annual'!CT91</f>
        <v>0.65363162985983903</v>
      </c>
      <c r="AC91" s="24">
        <f>'Income Statement Annual'!V91/'Income Statement Annual'!N91</f>
        <v>0.63852267414679753</v>
      </c>
      <c r="AD91" s="22">
        <f>('Income Statement Annual'!AF91-'Income Statement Annual'!AC91)/'Income Statement Annual'!N91</f>
        <v>0.23258532024310424</v>
      </c>
      <c r="AE91" s="22">
        <f>'Income Statement Annual'!AF91/'Income Statement Annual'!N91</f>
        <v>0.20060776063581112</v>
      </c>
      <c r="AF91" s="22">
        <f>'Income Statement Annual'!BS91/'Income Statement Annual'!N91</f>
        <v>0.17433380084151473</v>
      </c>
      <c r="AG91" s="22">
        <f>('Income Statement Annual'!AF91-'Income Statement Annual'!AC91)/('Income Statement Annual'!AH91*-1)</f>
        <v>14.895209580838323</v>
      </c>
      <c r="AH91" s="23">
        <f>'Income Statement Annual'!AF91/('Income Statement Annual'!AH91*-1)</f>
        <v>12.847305389221557</v>
      </c>
      <c r="AI91" s="24">
        <f>'Cash Flow Statement Annual'!BG91/'Cash Flow Statement Annual'!AB91</f>
        <v>-0.38392857142857145</v>
      </c>
      <c r="AJ91" s="22">
        <f>'Cash Flow Statement Annual'!AB91/'Balance Sheet Annual'!BR91</f>
        <v>1.4986114617520827</v>
      </c>
      <c r="AK91" s="22">
        <f>('Cash Flow Statement Annual'!AB91+'Cash Flow Statement Annual'!AV91)/('Balance Sheet Annual'!BH91+'Balance Sheet Annual'!BS91)</f>
        <v>0.50370938859043235</v>
      </c>
      <c r="AL91" s="23">
        <f>('Cash Flow Statement Annual'!AB91/('Balance Sheet Annual'!BH91+'Balance Sheet Annual'!BS91))</f>
        <v>0.50618231431738725</v>
      </c>
      <c r="AM91" s="24">
        <f>'Income Statement Annual'!BS91/'Balance Sheet Annual'!CS91</f>
        <v>0.11741923294917817</v>
      </c>
      <c r="AN91" s="22">
        <f>'Income Statement Annual'!N91/'Balance Sheet Annual'!CS91</f>
        <v>0.67353107878329865</v>
      </c>
      <c r="AO91" s="22">
        <f>'Income Statement Annual'!N91/'Balance Sheet Annual'!BB91</f>
        <v>0.44024121678638317</v>
      </c>
      <c r="AP91" s="22">
        <f>'Income Statement Annual'!N91/('Balance Sheet Annual'!AH91-'Balance Sheet Annual'!BR91)</f>
        <v>3.8395261173936457</v>
      </c>
      <c r="AQ91" s="22">
        <f>'Income Statement Annual'!BS91/'Balance Sheet Annual'!BB91</f>
        <v>7.6748924609463434E-2</v>
      </c>
      <c r="AR91" s="22">
        <f>'Cash Flow Statement Annual'!AB91/'Income Statement Annual'!N91</f>
        <v>0.2775128564749883</v>
      </c>
      <c r="AS91" s="22">
        <f>'Cash Flow Statement Annual'!BG91/'Income Statement Annual'!N91</f>
        <v>-0.10654511453950444</v>
      </c>
      <c r="AT91" s="22">
        <f>'Cash Flow Statement Annual'!AB91/'Balance Sheet Annual'!BB91</f>
        <v>0.12217259760841377</v>
      </c>
      <c r="AU91" s="22">
        <f>('Cash Flow Statement Annual'!AB91+'Cash Flow Statement Annual'!AU91)/'Balance Sheet Annual'!BR91</f>
        <v>0.53597576369603639</v>
      </c>
      <c r="AV91" s="22">
        <f>('Cash Flow Statement Annual'!AB91+'Cash Flow Statement Annual'!AU91)/('Balance Sheet Annual'!BH91+'Balance Sheet Annual'!BS91)</f>
        <v>0.18103521787328389</v>
      </c>
      <c r="AW91" s="22">
        <f>'Cash Flow Statement Annual'!AB91/'Balance Sheet Annual'!BS91</f>
        <v>0.51648829722439749</v>
      </c>
      <c r="AX91" s="22">
        <f>('Cash Flow Statement Annual'!AB91+'Cash Flow Statement Annual'!AU91)/'Balance Sheet Annual'!BS91</f>
        <v>0.18472113460367179</v>
      </c>
      <c r="AY91" s="22">
        <f>('Balance Sheet Annual'!BH91+'Balance Sheet Annual'!BS91)/('Income Statement Annual'!AF91-'Income Statement Annual'!AC91)</f>
        <v>2.3571859296482414</v>
      </c>
      <c r="AZ91" s="22">
        <f>(('Balance Sheet Annual'!BH91+'Balance Sheet Annual'!BS91)-'Balance Sheet Annual'!N91)/('Income Statement Annual'!AF91-'Income Statement Annual'!AC91)</f>
        <v>2.1786934673366836</v>
      </c>
      <c r="BA91" s="22">
        <f>('Cash Flow Statement Annual'!AB91+'Cash Flow Statement Annual'!AU91)/'Income Statement Annual'!BS91</f>
        <v>0.56932153392330387</v>
      </c>
      <c r="BB91" s="22">
        <f>'Income Statement Annual'!AF91/('Balance Sheet Annual'!BH91+'Balance Sheet Annual'!BS91)</f>
        <v>0.36590773428839429</v>
      </c>
      <c r="BC91" s="23">
        <f>'Income Statement Annual'!AF91/('Balance Sheet Annual'!BB91-'Balance Sheet Annual'!BR91)</f>
        <v>9.6154708017747503E-2</v>
      </c>
    </row>
    <row r="92" spans="1:55" x14ac:dyDescent="0.2">
      <c r="A92" s="45" t="s">
        <v>328</v>
      </c>
      <c r="B92" s="45" t="s">
        <v>329</v>
      </c>
      <c r="C92" s="45" t="str">
        <f>VLOOKUP(A92,'[1]S&amp;P 500 Wikipedia'!A:D,3,FALSE)</f>
        <v>Energy</v>
      </c>
      <c r="D92" s="45">
        <v>378120</v>
      </c>
      <c r="E92" s="45" t="s">
        <v>16</v>
      </c>
      <c r="F92" s="45">
        <v>2018</v>
      </c>
      <c r="G92" s="45" t="s">
        <v>17</v>
      </c>
      <c r="H92" s="46">
        <v>43465</v>
      </c>
      <c r="I92" s="46">
        <v>43515</v>
      </c>
      <c r="J92" s="46">
        <v>43515</v>
      </c>
      <c r="K92" s="45">
        <v>1150793000</v>
      </c>
      <c r="L92" s="45">
        <v>1161837000</v>
      </c>
      <c r="M92" s="45" t="s">
        <v>1664</v>
      </c>
      <c r="N92" s="20">
        <f>'Balance Sheet Annual'!AH92/'Balance Sheet Annual'!BR92</f>
        <v>1.75715653932106</v>
      </c>
      <c r="O92" s="21">
        <f>('Balance Sheet Annual'!AH92-'Balance Sheet Annual'!U92)/'Balance Sheet Annual'!BR92</f>
        <v>1.644354581249335</v>
      </c>
      <c r="P92" s="21">
        <f>'Balance Sheet Annual'!N92/'Balance Sheet Annual'!BR92</f>
        <v>1.0744918591039694</v>
      </c>
      <c r="Q92" s="21">
        <f>'Balance Sheet Annual'!CH92/'Balance Sheet Annual'!CS92</f>
        <v>1.3818057855264438</v>
      </c>
      <c r="R92" s="21">
        <f>('Balance Sheet Annual'!BH92+'Balance Sheet Annual'!BS92)/'Balance Sheet Annual'!BB92</f>
        <v>0.26857228537935168</v>
      </c>
      <c r="S92" s="21">
        <f>('Balance Sheet Annual'!BH92/'Balance Sheet Annual'!BB92)</f>
        <v>3.509991548758213E-2</v>
      </c>
      <c r="T92" s="21">
        <f>'Balance Sheet Annual'!BS92/'Balance Sheet Annual'!BB92</f>
        <v>0.23347236989176959</v>
      </c>
      <c r="U92" s="21">
        <f>('Balance Sheet Annual'!BH92+'Balance Sheet Annual'!BS92)/'Balance Sheet Annual'!CS92</f>
        <v>0.63968702314859904</v>
      </c>
      <c r="V92" s="21">
        <f>('Balance Sheet Annual'!BH92/'Balance Sheet Annual'!CS92)</f>
        <v>8.360118177981235E-2</v>
      </c>
      <c r="W92" s="21">
        <f>('Balance Sheet Annual'!BS92/'Balance Sheet Annual'!CS92)</f>
        <v>0.55608584136878669</v>
      </c>
      <c r="X92" s="22">
        <f>'Balance Sheet Annual'!AH92/'Balance Sheet Annual'!BB92</f>
        <v>0.22507565224503148</v>
      </c>
      <c r="Y92" s="22">
        <f>'Balance Sheet Annual'!CS92/('Balance Sheet Annual'!BB92-'Balance Sheet Annual'!AQ92-'Balance Sheet Annual'!AR92-'Balance Sheet Annual'!AS92)</f>
        <v>0.41984951337204546</v>
      </c>
      <c r="Z92" s="22">
        <f>'Balance Sheet Annual'!BA92/'Balance Sheet Annual'!BB92</f>
        <v>0.77492434775496855</v>
      </c>
      <c r="AA92" s="22">
        <f>'Balance Sheet Annual'!AR92/'Balance Sheet Annual'!BB92</f>
        <v>0</v>
      </c>
      <c r="AB92" s="23">
        <f>'Balance Sheet Annual'!CS92/'Balance Sheet Annual'!CT92</f>
        <v>0.41984951337204546</v>
      </c>
      <c r="AC92" s="24">
        <f>'Income Statement Annual'!V92/'Income Statement Annual'!N92</f>
        <v>0.57139421425135706</v>
      </c>
      <c r="AD92" s="22">
        <f>('Income Statement Annual'!AF92-'Income Statement Annual'!AC92)/'Income Statement Annual'!N92</f>
        <v>0.31436817151102864</v>
      </c>
      <c r="AE92" s="22">
        <f>'Income Statement Annual'!AF92/'Income Statement Annual'!N92</f>
        <v>7.9193293479007762E-2</v>
      </c>
      <c r="AF92" s="22">
        <f>'Income Statement Annual'!BS92/'Income Statement Annual'!N92</f>
        <v>-2.937538651824366E-2</v>
      </c>
      <c r="AG92" s="22">
        <f>('Income Statement Annual'!AF92-'Income Statement Annual'!AC92)/('Income Statement Annual'!AH92*-1)</f>
        <v>8.3333333333333339</v>
      </c>
      <c r="AH92" s="23">
        <f>'Income Statement Annual'!AF92/('Income Statement Annual'!AH92*-1)</f>
        <v>2.0992714025500909</v>
      </c>
      <c r="AI92" s="24">
        <f>'Cash Flow Statement Annual'!BG92/'Cash Flow Statement Annual'!AB92</f>
        <v>-1.7459375441571288</v>
      </c>
      <c r="AJ92" s="22">
        <f>'Cash Flow Statement Annual'!AB92/'Balance Sheet Annual'!BR92</f>
        <v>0.75311269554113014</v>
      </c>
      <c r="AK92" s="22">
        <f>('Cash Flow Statement Annual'!AB92+'Cash Flow Statement Annual'!AV92)/('Balance Sheet Annual'!BH92+'Balance Sheet Annual'!BS92)</f>
        <v>0.29295031213520784</v>
      </c>
      <c r="AL92" s="23">
        <f>('Cash Flow Statement Annual'!AB92/('Balance Sheet Annual'!BH92+'Balance Sheet Annual'!BS92))</f>
        <v>0.35918388062731565</v>
      </c>
      <c r="AM92" s="24">
        <f>'Income Statement Annual'!BS92/'Balance Sheet Annual'!CS92</f>
        <v>-2.7758838998733808E-2</v>
      </c>
      <c r="AN92" s="22">
        <f>'Income Statement Annual'!N92/'Balance Sheet Annual'!CS92</f>
        <v>0.9449693191779488</v>
      </c>
      <c r="AO92" s="22">
        <f>'Income Statement Annual'!N92/'Balance Sheet Annual'!BB92</f>
        <v>0.39674490880837493</v>
      </c>
      <c r="AP92" s="22">
        <f>'Income Statement Annual'!N92/('Balance Sheet Annual'!AH92-'Balance Sheet Annual'!BR92)</f>
        <v>4.0907940969782146</v>
      </c>
      <c r="AQ92" s="22">
        <f>'Income Statement Annual'!BS92/'Balance Sheet Annual'!BB92</f>
        <v>-1.1654535045391348E-2</v>
      </c>
      <c r="AR92" s="22">
        <f>'Cash Flow Statement Annual'!AB92/'Income Statement Annual'!N92</f>
        <v>0.24314574314574314</v>
      </c>
      <c r="AS92" s="22">
        <f>'Cash Flow Statement Annual'!BG92/'Income Statement Annual'!N92</f>
        <v>-0.4245172816601388</v>
      </c>
      <c r="AT92" s="22">
        <f>'Cash Flow Statement Annual'!AB92/'Balance Sheet Annual'!BB92</f>
        <v>9.6466835691502412E-2</v>
      </c>
      <c r="AU92" s="22">
        <f>('Cash Flow Statement Annual'!AB92+'Cash Flow Statement Annual'!AU92)/'Balance Sheet Annual'!BR92</f>
        <v>1.5791209960625732</v>
      </c>
      <c r="AV92" s="22">
        <f>('Cash Flow Statement Annual'!AB92+'Cash Flow Statement Annual'!AU92)/('Balance Sheet Annual'!BH92+'Balance Sheet Annual'!BS92)</f>
        <v>0.7531340405014465</v>
      </c>
      <c r="AW92" s="22">
        <f>'Cash Flow Statement Annual'!AB92/'Balance Sheet Annual'!BS92</f>
        <v>0.41318309201307801</v>
      </c>
      <c r="AX92" s="22">
        <f>('Cash Flow Statement Annual'!AB92+'Cash Flow Statement Annual'!AU92)/'Balance Sheet Annual'!BS92</f>
        <v>0.86635917795422701</v>
      </c>
      <c r="AY92" s="22">
        <f>('Balance Sheet Annual'!BH92+'Balance Sheet Annual'!BS92)/('Income Statement Annual'!AF92-'Income Statement Annual'!AC92)</f>
        <v>2.1533333333333333</v>
      </c>
      <c r="AZ92" s="22">
        <f>(('Balance Sheet Annual'!BH92+'Balance Sheet Annual'!BS92)-'Balance Sheet Annual'!N92)/('Income Statement Annual'!AF92-'Income Statement Annual'!AC92)</f>
        <v>1.0498360655737704</v>
      </c>
      <c r="BA92" s="22">
        <f>('Cash Flow Statement Annual'!AB92+'Cash Flow Statement Annual'!AU92)/'Income Statement Annual'!BS92</f>
        <v>-17.355555555555554</v>
      </c>
      <c r="BB92" s="22">
        <f>'Income Statement Annual'!AF92/('Balance Sheet Annual'!BH92+'Balance Sheet Annual'!BS92)</f>
        <v>0.11698726082322489</v>
      </c>
      <c r="BC92" s="23">
        <f>'Income Statement Annual'!AF92/('Balance Sheet Annual'!BB92-'Balance Sheet Annual'!BR92)</f>
        <v>3.6035331822090205E-2</v>
      </c>
    </row>
    <row r="93" spans="1:55" x14ac:dyDescent="0.2">
      <c r="A93" s="45" t="s">
        <v>343</v>
      </c>
      <c r="B93" s="45" t="s">
        <v>344</v>
      </c>
      <c r="C93" s="45" t="str">
        <f>VLOOKUP(A93,'[1]S&amp;P 500 Wikipedia'!A:D,3,FALSE)</f>
        <v>Consumer Staples</v>
      </c>
      <c r="D93" s="45">
        <v>217867</v>
      </c>
      <c r="E93" s="45" t="s">
        <v>16</v>
      </c>
      <c r="F93" s="45">
        <v>2018</v>
      </c>
      <c r="G93" s="45" t="s">
        <v>17</v>
      </c>
      <c r="H93" s="46">
        <v>43373</v>
      </c>
      <c r="I93" s="46">
        <v>43399</v>
      </c>
      <c r="J93" s="46">
        <v>43399</v>
      </c>
      <c r="K93" s="45">
        <v>438333000</v>
      </c>
      <c r="L93" s="45">
        <v>443202000</v>
      </c>
      <c r="M93" s="45" t="s">
        <v>1665</v>
      </c>
      <c r="N93" s="20">
        <f>'Balance Sheet Annual'!AH93/'Balance Sheet Annual'!BR93</f>
        <v>0.98982566447556442</v>
      </c>
      <c r="O93" s="21">
        <f>('Balance Sheet Annual'!AH93-'Balance Sheet Annual'!U93)/'Balance Sheet Annual'!BR93</f>
        <v>0.4277222063446699</v>
      </c>
      <c r="P93" s="21">
        <f>'Balance Sheet Annual'!N93/'Balance Sheet Annual'!BR93</f>
        <v>0.33032294941411833</v>
      </c>
      <c r="Q93" s="21">
        <f>'Balance Sheet Annual'!CH93/'Balance Sheet Annual'!CS93</f>
        <v>2.2807112555284772</v>
      </c>
      <c r="R93" s="21">
        <f>('Balance Sheet Annual'!BH93+'Balance Sheet Annual'!BS93)/'Balance Sheet Annual'!BB93</f>
        <v>0.18320631688997716</v>
      </c>
      <c r="S93" s="21">
        <f>('Balance Sheet Annual'!BH93/'Balance Sheet Annual'!BB93)</f>
        <v>2.3660824827358515E-3</v>
      </c>
      <c r="T93" s="21">
        <f>'Balance Sheet Annual'!BS93/'Balance Sheet Annual'!BB93</f>
        <v>0.18084023440724131</v>
      </c>
      <c r="U93" s="21">
        <f>('Balance Sheet Annual'!BH93+'Balance Sheet Annual'!BS93)/'Balance Sheet Annual'!CS93</f>
        <v>0.60104702590486503</v>
      </c>
      <c r="V93" s="21">
        <f>('Balance Sheet Annual'!BH93/'Balance Sheet Annual'!CS93)</f>
        <v>7.7624334326202729E-3</v>
      </c>
      <c r="W93" s="21">
        <f>('Balance Sheet Annual'!BS93/'Balance Sheet Annual'!CS93)</f>
        <v>0.59328459247224474</v>
      </c>
      <c r="X93" s="22">
        <f>'Balance Sheet Annual'!AH93/'Balance Sheet Annual'!BB93</f>
        <v>0.47643546922717145</v>
      </c>
      <c r="Y93" s="22">
        <f>'Balance Sheet Annual'!CS93/('Balance Sheet Annual'!BB93-'Balance Sheet Annual'!AQ93-'Balance Sheet Annual'!AR93-'Balance Sheet Annual'!AS93)</f>
        <v>0.30481195146779649</v>
      </c>
      <c r="Z93" s="22">
        <f>'Balance Sheet Annual'!BA93/'Balance Sheet Annual'!BB93</f>
        <v>0.52356453077282861</v>
      </c>
      <c r="AA93" s="22">
        <f>'Balance Sheet Annual'!AR93/'Balance Sheet Annual'!BB93</f>
        <v>0</v>
      </c>
      <c r="AB93" s="23">
        <f>'Balance Sheet Annual'!CS93/'Balance Sheet Annual'!CT93</f>
        <v>0.30481195146779649</v>
      </c>
      <c r="AC93" s="24">
        <f>'Income Statement Annual'!V93/'Income Statement Annual'!N93</f>
        <v>0.13286572369695795</v>
      </c>
      <c r="AD93" s="22">
        <f>('Income Statement Annual'!AF93-'Income Statement Annual'!AC93)/'Income Statement Annual'!N93</f>
        <v>3.1862042239875994E-2</v>
      </c>
      <c r="AE93" s="22">
        <f>'Income Statement Annual'!AF93/'Income Statement Annual'!N93</f>
        <v>3.1862042239875994E-2</v>
      </c>
      <c r="AF93" s="22">
        <f>'Income Statement Annual'!BS93/'Income Statement Annual'!N93</f>
        <v>2.0763417942259253E-2</v>
      </c>
      <c r="AG93" s="22">
        <f>('Income Statement Annual'!AF93-'Income Statement Annual'!AC93)/('Income Statement Annual'!AH93*-1)</f>
        <v>30.67910447761194</v>
      </c>
      <c r="AH93" s="23">
        <f>'Income Statement Annual'!AF93/('Income Statement Annual'!AH93*-1)</f>
        <v>30.67910447761194</v>
      </c>
      <c r="AI93" s="24">
        <f>'Cash Flow Statement Annual'!BG93/'Cash Flow Statement Annual'!AB93</f>
        <v>-0.47844186738031519</v>
      </c>
      <c r="AJ93" s="22">
        <f>'Cash Flow Statement Annual'!AB93/'Balance Sheet Annual'!BR93</f>
        <v>0.38445270077164906</v>
      </c>
      <c r="AK93" s="22">
        <f>('Cash Flow Statement Annual'!AB93+'Cash Flow Statement Annual'!AV93)/('Balance Sheet Annual'!BH93+'Balance Sheet Annual'!BS93)</f>
        <v>0.4237873554587776</v>
      </c>
      <c r="AL93" s="23">
        <f>('Cash Flow Statement Annual'!AB93/('Balance Sheet Annual'!BH93+'Balance Sheet Annual'!BS93))</f>
        <v>1.0100615708064273</v>
      </c>
      <c r="AM93" s="24">
        <f>'Income Statement Annual'!BS93/'Balance Sheet Annual'!CS93</f>
        <v>0.24180882751150826</v>
      </c>
      <c r="AN93" s="22">
        <f>'Income Statement Annual'!N93/'Balance Sheet Annual'!CS93</f>
        <v>11.645906670277101</v>
      </c>
      <c r="AO93" s="22">
        <f>'Income Statement Annual'!N93/'Balance Sheet Annual'!BB93</f>
        <v>3.5498115387789912</v>
      </c>
      <c r="AP93" s="22">
        <f>'Income Statement Annual'!N93/('Balance Sheet Annual'!AH93-'Balance Sheet Annual'!BR93)</f>
        <v>-724.85955056179773</v>
      </c>
      <c r="AQ93" s="22">
        <f>'Income Statement Annual'!BS93/'Balance Sheet Annual'!BB93</f>
        <v>7.3706220595922634E-2</v>
      </c>
      <c r="AR93" s="22">
        <f>'Cash Flow Statement Annual'!AB93/'Income Statement Annual'!N93</f>
        <v>5.2129432280565782E-2</v>
      </c>
      <c r="AS93" s="22">
        <f>'Cash Flow Statement Annual'!BG93/'Income Statement Annual'!N93</f>
        <v>-2.4940902925789574E-2</v>
      </c>
      <c r="AT93" s="22">
        <f>'Cash Flow Statement Annual'!AB93/'Balance Sheet Annual'!BB93</f>
        <v>0.18504966021955044</v>
      </c>
      <c r="AU93" s="22">
        <f>('Cash Flow Statement Annual'!AB93+'Cash Flow Statement Annual'!AU93)/'Balance Sheet Annual'!BR93</f>
        <v>0.24921406116033151</v>
      </c>
      <c r="AV93" s="22">
        <f>('Cash Flow Statement Annual'!AB93+'Cash Flow Statement Annual'!AU93)/('Balance Sheet Annual'!BH93+'Balance Sheet Annual'!BS93)</f>
        <v>0.65475296591079746</v>
      </c>
      <c r="AW93" s="22">
        <f>'Cash Flow Statement Annual'!AB93/'Balance Sheet Annual'!BS93</f>
        <v>1.0232770424463715</v>
      </c>
      <c r="AX93" s="22">
        <f>('Cash Flow Statement Annual'!AB93+'Cash Flow Statement Annual'!AU93)/'Balance Sheet Annual'!BS93</f>
        <v>0.66331964095542373</v>
      </c>
      <c r="AY93" s="22">
        <f>('Balance Sheet Annual'!BH93+'Balance Sheet Annual'!BS93)/('Income Statement Annual'!AF93-'Income Statement Annual'!AC93)</f>
        <v>1.6198005351495985</v>
      </c>
      <c r="AZ93" s="22">
        <f>(('Balance Sheet Annual'!BH93+'Balance Sheet Annual'!BS93)-'Balance Sheet Annual'!N93)/('Income Statement Annual'!AF93-'Income Statement Annual'!AC93)</f>
        <v>0.21405983945512042</v>
      </c>
      <c r="BA93" s="22">
        <f>('Cash Flow Statement Annual'!AB93+'Cash Flow Statement Annual'!AU93)/'Income Statement Annual'!BS93</f>
        <v>1.6274729376633073</v>
      </c>
      <c r="BB93" s="22">
        <f>'Income Statement Annual'!AF93/('Balance Sheet Annual'!BH93+'Balance Sheet Annual'!BS93)</f>
        <v>0.6173599639585523</v>
      </c>
      <c r="BC93" s="23">
        <f>'Income Statement Annual'!AF93/('Balance Sheet Annual'!BB93-'Balance Sheet Annual'!BR93)</f>
        <v>0.21806704858900913</v>
      </c>
    </row>
    <row r="94" spans="1:55" x14ac:dyDescent="0.2">
      <c r="A94" s="45" t="s">
        <v>346</v>
      </c>
      <c r="B94" s="45" t="s">
        <v>347</v>
      </c>
      <c r="C94" s="45" t="str">
        <f>VLOOKUP(A94,'[1]S&amp;P 500 Wikipedia'!A:D,3,FALSE)</f>
        <v>Consumer Staples</v>
      </c>
      <c r="D94" s="45">
        <v>376164</v>
      </c>
      <c r="E94" s="45" t="s">
        <v>16</v>
      </c>
      <c r="F94" s="45">
        <v>2019</v>
      </c>
      <c r="G94" s="45" t="s">
        <v>17</v>
      </c>
      <c r="H94" s="46">
        <v>43646</v>
      </c>
      <c r="I94" s="46">
        <v>43705</v>
      </c>
      <c r="J94" s="46">
        <v>43705</v>
      </c>
      <c r="K94" s="45">
        <v>751500000</v>
      </c>
      <c r="L94" s="45">
        <v>751500000</v>
      </c>
      <c r="M94" s="45" t="s">
        <v>1666</v>
      </c>
      <c r="N94" s="20">
        <f>'Balance Sheet Annual'!AH94/'Balance Sheet Annual'!BR94</f>
        <v>0.90281899109792285</v>
      </c>
      <c r="O94" s="21">
        <f>('Balance Sheet Annual'!AH94-'Balance Sheet Annual'!U94)/'Balance Sheet Annual'!BR94</f>
        <v>0.61871909000989123</v>
      </c>
      <c r="P94" s="21">
        <f>'Balance Sheet Annual'!N94/'Balance Sheet Annual'!BR94</f>
        <v>8.1998021760633033E-2</v>
      </c>
      <c r="Q94" s="21">
        <f>'Balance Sheet Annual'!CH94/'Balance Sheet Annual'!CS94</f>
        <v>1.3779961120159723</v>
      </c>
      <c r="R94" s="21">
        <f>('Balance Sheet Annual'!BH94+'Balance Sheet Annual'!BS94)/'Balance Sheet Annual'!BB94</f>
        <v>0.33248932841954554</v>
      </c>
      <c r="S94" s="21">
        <f>('Balance Sheet Annual'!BH94/'Balance Sheet Annual'!BB94)</f>
        <v>9.6729149543530318E-3</v>
      </c>
      <c r="T94" s="21">
        <f>'Balance Sheet Annual'!BS94/'Balance Sheet Annual'!BB94</f>
        <v>0.32281641346519252</v>
      </c>
      <c r="U94" s="21">
        <f>('Balance Sheet Annual'!BH94+'Balance Sheet Annual'!BS94)/'Balance Sheet Annual'!CS94</f>
        <v>0.79065833026848109</v>
      </c>
      <c r="V94" s="21">
        <f>('Balance Sheet Annual'!BH94/'Balance Sheet Annual'!CS94)</f>
        <v>2.3002154153312668E-2</v>
      </c>
      <c r="W94" s="21">
        <f>('Balance Sheet Annual'!BS94/'Balance Sheet Annual'!CS94)</f>
        <v>0.76765617611516834</v>
      </c>
      <c r="X94" s="22">
        <f>'Balance Sheet Annual'!AH94/'Balance Sheet Annual'!BB94</f>
        <v>0.16133308587639525</v>
      </c>
      <c r="Y94" s="22">
        <f>'Balance Sheet Annual'!CS94/('Balance Sheet Annual'!BB94-'Balance Sheet Annual'!AQ94-'Balance Sheet Annual'!AR94-'Balance Sheet Annual'!AS94)</f>
        <v>1.658302402983254</v>
      </c>
      <c r="Z94" s="22">
        <f>'Balance Sheet Annual'!BA94/'Balance Sheet Annual'!BB94</f>
        <v>0.83866691412360472</v>
      </c>
      <c r="AA94" s="22">
        <f>'Balance Sheet Annual'!AR94/'Balance Sheet Annual'!BB94</f>
        <v>0.38033689494569206</v>
      </c>
      <c r="AB94" s="23">
        <f>'Balance Sheet Annual'!CS94/'Balance Sheet Annual'!CT94</f>
        <v>0.42052213413933592</v>
      </c>
      <c r="AC94" s="24">
        <f>'Income Statement Annual'!V94/'Income Statement Annual'!N94</f>
        <v>0.61604596722706961</v>
      </c>
      <c r="AD94" s="22">
        <f>('Income Statement Annual'!AF94-'Income Statement Annual'!AC94)/'Income Statement Annual'!N94</f>
        <v>8.2996382208980632E-2</v>
      </c>
      <c r="AE94" s="22">
        <f>'Income Statement Annual'!AF94/'Income Statement Annual'!N94</f>
        <v>4.5456480102149394E-2</v>
      </c>
      <c r="AF94" s="22">
        <f>'Income Statement Annual'!BS94/'Income Statement Annual'!N94</f>
        <v>-1.7961268354969143E-2</v>
      </c>
      <c r="AG94" s="22">
        <f>('Income Statement Annual'!AF94-'Income Statement Annual'!AC94)/('Income Statement Annual'!AH94*-1)</f>
        <v>2.9433962264150941</v>
      </c>
      <c r="AH94" s="23">
        <f>'Income Statement Annual'!AF94/('Income Statement Annual'!AH94*-1)</f>
        <v>1.6120754716981132</v>
      </c>
      <c r="AI94" s="24">
        <f>'Cash Flow Statement Annual'!BG94/'Cash Flow Statement Annual'!AB94</f>
        <v>0.16751269035532995</v>
      </c>
      <c r="AJ94" s="22">
        <f>'Cash Flow Statement Annual'!AB94/'Balance Sheet Annual'!BR94</f>
        <v>0.10229970326409496</v>
      </c>
      <c r="AK94" s="22">
        <f>('Cash Flow Statement Annual'!AB94+'Cash Flow Statement Annual'!AV94)/('Balance Sheet Annual'!BH94+'Balance Sheet Annual'!BS94)</f>
        <v>5.0370134098853053E-3</v>
      </c>
      <c r="AL94" s="23">
        <f>('Cash Flow Statement Annual'!AB94/('Balance Sheet Annual'!BH94+'Balance Sheet Annual'!BS94))</f>
        <v>5.4981858777560705E-2</v>
      </c>
      <c r="AM94" s="24">
        <f>'Income Statement Annual'!BS94/'Balance Sheet Annual'!CS94</f>
        <v>-1.773761361845216E-2</v>
      </c>
      <c r="AN94" s="22">
        <f>'Income Statement Annual'!N94/'Balance Sheet Annual'!CS94</f>
        <v>0.98754794304628801</v>
      </c>
      <c r="AO94" s="22">
        <f>'Income Statement Annual'!N94/'Balance Sheet Annual'!BB94</f>
        <v>0.41528576857473642</v>
      </c>
      <c r="AP94" s="22">
        <f>'Income Statement Annual'!N94/('Balance Sheet Annual'!AH94-'Balance Sheet Annual'!BR94)</f>
        <v>-23.913486005089059</v>
      </c>
      <c r="AQ94" s="22">
        <f>'Income Statement Annual'!BS94/'Balance Sheet Annual'!BB94</f>
        <v>-7.4590591333704515E-3</v>
      </c>
      <c r="AR94" s="22">
        <f>'Cash Flow Statement Annual'!AB94/'Income Statement Annual'!N94</f>
        <v>4.402000425622473E-2</v>
      </c>
      <c r="AS94" s="22">
        <f>'Cash Flow Statement Annual'!BG94/'Income Statement Annual'!N94</f>
        <v>7.3739093424132797E-3</v>
      </c>
      <c r="AT94" s="22">
        <f>'Cash Flow Statement Annual'!AB94/'Balance Sheet Annual'!BB94</f>
        <v>1.8280881300209453E-2</v>
      </c>
      <c r="AU94" s="22">
        <f>('Cash Flow Statement Annual'!AB94+'Cash Flow Statement Annual'!AU94)/'Balance Sheet Annual'!BR94</f>
        <v>-6.7729970326409497E-2</v>
      </c>
      <c r="AV94" s="22">
        <f>('Cash Flow Statement Annual'!AB94+'Cash Flow Statement Annual'!AU94)/('Balance Sheet Annual'!BH94+'Balance Sheet Annual'!BS94)</f>
        <v>-3.640205733423707E-2</v>
      </c>
      <c r="AW94" s="22">
        <f>'Cash Flow Statement Annual'!AB94/'Balance Sheet Annual'!BS94</f>
        <v>5.6629342678019001E-2</v>
      </c>
      <c r="AX94" s="22">
        <f>('Cash Flow Statement Annual'!AB94+'Cash Flow Statement Annual'!AU94)/'Balance Sheet Annual'!BS94</f>
        <v>-3.7492813535193147E-2</v>
      </c>
      <c r="AY94" s="22">
        <f>('Balance Sheet Annual'!BH94+'Balance Sheet Annual'!BS94)/('Income Statement Annual'!AF94-'Income Statement Annual'!AC94)</f>
        <v>9.6465384615384622</v>
      </c>
      <c r="AZ94" s="22">
        <f>(('Balance Sheet Annual'!BH94+'Balance Sheet Annual'!BS94)-'Balance Sheet Annual'!N94)/('Income Statement Annual'!AF94-'Income Statement Annual'!AC94)</f>
        <v>9.2214102564102571</v>
      </c>
      <c r="BA94" s="22">
        <f>('Cash Flow Statement Annual'!AB94+'Cash Flow Statement Annual'!AU94)/'Income Statement Annual'!BS94</f>
        <v>1.6226303317535544</v>
      </c>
      <c r="BB94" s="22">
        <f>'Income Statement Annual'!AF94/('Balance Sheet Annual'!BH94+'Balance Sheet Annual'!BS94)</f>
        <v>5.6776045612216421E-2</v>
      </c>
      <c r="BC94" s="23">
        <f>'Income Statement Annual'!AF94/('Balance Sheet Annual'!BB94-'Balance Sheet Annual'!BR94)</f>
        <v>2.2984795170610452E-2</v>
      </c>
    </row>
    <row r="95" spans="1:55" x14ac:dyDescent="0.2">
      <c r="A95" s="45" t="s">
        <v>242</v>
      </c>
      <c r="B95" s="45" t="s">
        <v>243</v>
      </c>
      <c r="C95" s="45" t="str">
        <f>VLOOKUP(A95,'[1]S&amp;P 500 Wikipedia'!A:D,3,FALSE)</f>
        <v>Consumer Staples</v>
      </c>
      <c r="D95" s="45">
        <v>249099</v>
      </c>
      <c r="E95" s="45" t="s">
        <v>16</v>
      </c>
      <c r="F95" s="45">
        <v>2018</v>
      </c>
      <c r="G95" s="45" t="s">
        <v>17</v>
      </c>
      <c r="H95" s="46">
        <v>43312</v>
      </c>
      <c r="I95" s="46">
        <v>43370</v>
      </c>
      <c r="J95" s="46">
        <v>43734</v>
      </c>
      <c r="K95" s="45">
        <v>301000000</v>
      </c>
      <c r="L95" s="45">
        <v>304000000</v>
      </c>
      <c r="M95" s="45" t="s">
        <v>1294</v>
      </c>
      <c r="N95" s="20">
        <f>'Balance Sheet Annual'!AH95/'Balance Sheet Annual'!BR95</f>
        <v>0.79331941544885176</v>
      </c>
      <c r="O95" s="21">
        <f>('Balance Sheet Annual'!AH95-'Balance Sheet Annual'!U95)/'Balance Sheet Annual'!BR95</f>
        <v>0.41670146137787056</v>
      </c>
      <c r="P95" s="21">
        <f>'Balance Sheet Annual'!N95/'Balance Sheet Annual'!BR95</f>
        <v>0.13319415448851774</v>
      </c>
      <c r="Q95" s="21">
        <f>'Balance Sheet Annual'!CH95/'Balance Sheet Annual'!CS95</f>
        <v>3.6966565349544074</v>
      </c>
      <c r="R95" s="21">
        <f>('Balance Sheet Annual'!BH95+'Balance Sheet Annual'!BS95)/'Balance Sheet Annual'!BB95</f>
        <v>0.45767538182759515</v>
      </c>
      <c r="S95" s="21">
        <f>('Balance Sheet Annual'!BH95/'Balance Sheet Annual'!BB95)</f>
        <v>0.1342221071705928</v>
      </c>
      <c r="T95" s="21">
        <f>'Balance Sheet Annual'!BS95/'Balance Sheet Annual'!BB95</f>
        <v>0.32345327465700235</v>
      </c>
      <c r="U95" s="21">
        <f>('Balance Sheet Annual'!BH95+'Balance Sheet Annual'!BS95)/'Balance Sheet Annual'!CS95</f>
        <v>2.1495440729483284</v>
      </c>
      <c r="V95" s="21">
        <f>('Balance Sheet Annual'!BH95/'Balance Sheet Annual'!CS95)</f>
        <v>0.63039513677811554</v>
      </c>
      <c r="W95" s="21">
        <f>('Balance Sheet Annual'!BS95/'Balance Sheet Annual'!CS95)</f>
        <v>1.5191489361702128</v>
      </c>
      <c r="X95" s="22">
        <f>'Balance Sheet Annual'!AH95/'Balance Sheet Annual'!BB95</f>
        <v>0.24592285788247475</v>
      </c>
      <c r="Y95" s="22">
        <f>'Balance Sheet Annual'!CS95/('Balance Sheet Annual'!BB95-'Balance Sheet Annual'!AQ95-'Balance Sheet Annual'!AR95-'Balance Sheet Annual'!AS95)</f>
        <v>0.36612508346316491</v>
      </c>
      <c r="Z95" s="22">
        <f>'Balance Sheet Annual'!BA95/'Balance Sheet Annual'!BB95</f>
        <v>0.75407714211752519</v>
      </c>
      <c r="AA95" s="22">
        <f>'Balance Sheet Annual'!AR95/'Balance Sheet Annual'!BB95</f>
        <v>0.27375097074812321</v>
      </c>
      <c r="AB95" s="23">
        <f>'Balance Sheet Annual'!CS95/'Balance Sheet Annual'!CT95</f>
        <v>0.21291742169298472</v>
      </c>
      <c r="AC95" s="24">
        <f>'Income Statement Annual'!V95/'Income Statement Annual'!N95</f>
        <v>0.41836559876648965</v>
      </c>
      <c r="AD95" s="22">
        <f>('Income Statement Annual'!AF95-'Income Statement Annual'!AC95)/'Income Statement Annual'!N95</f>
        <v>0.24704471475072812</v>
      </c>
      <c r="AE95" s="22">
        <f>'Income Statement Annual'!AF95/'Income Statement Annual'!N95</f>
        <v>0.24704471475072812</v>
      </c>
      <c r="AF95" s="22">
        <f>'Income Statement Annual'!BS95/'Income Statement Annual'!N95</f>
        <v>0.15196162412198047</v>
      </c>
      <c r="AG95" s="22">
        <f>('Income Statement Annual'!AF95-'Income Statement Annual'!AC95)/('Income Statement Annual'!AH95*-1)</f>
        <v>12.539130434782608</v>
      </c>
      <c r="AH95" s="23">
        <f>'Income Statement Annual'!AF95/('Income Statement Annual'!AH95*-1)</f>
        <v>12.539130434782608</v>
      </c>
      <c r="AI95" s="24">
        <f>'Cash Flow Statement Annual'!BG95/'Cash Flow Statement Annual'!AB95</f>
        <v>-0.70496894409937894</v>
      </c>
      <c r="AJ95" s="22">
        <f>'Cash Flow Statement Annual'!AB95/'Balance Sheet Annual'!BR95</f>
        <v>0.53778705636743218</v>
      </c>
      <c r="AK95" s="22">
        <f>('Cash Flow Statement Annual'!AB95+'Cash Flow Statement Annual'!AV95)/('Balance Sheet Annual'!BH95+'Balance Sheet Annual'!BS95)</f>
        <v>0.24547511312217193</v>
      </c>
      <c r="AL95" s="23">
        <f>('Cash Flow Statement Annual'!AB95/('Balance Sheet Annual'!BH95+'Balance Sheet Annual'!BS95))</f>
        <v>0.36425339366515835</v>
      </c>
      <c r="AM95" s="24">
        <f>'Income Statement Annual'!BS95/'Balance Sheet Annual'!CS95</f>
        <v>0.53920972644376897</v>
      </c>
      <c r="AN95" s="22">
        <f>'Income Statement Annual'!N95/'Balance Sheet Annual'!CS95</f>
        <v>3.5483282674772036</v>
      </c>
      <c r="AO95" s="22">
        <f>'Income Statement Annual'!N95/'Balance Sheet Annual'!BB95</f>
        <v>0.75550090603158171</v>
      </c>
      <c r="AP95" s="22">
        <f>'Income Statement Annual'!N95/('Balance Sheet Annual'!AH95-'Balance Sheet Annual'!BR95)</f>
        <v>-11.791919191919192</v>
      </c>
      <c r="AQ95" s="22">
        <f>'Income Statement Annual'!BS95/'Balance Sheet Annual'!BB95</f>
        <v>0.1148071447061869</v>
      </c>
      <c r="AR95" s="22">
        <f>'Cash Flow Statement Annual'!AB95/'Income Statement Annual'!N95</f>
        <v>0.22066129861230083</v>
      </c>
      <c r="AS95" s="22">
        <f>'Cash Flow Statement Annual'!BG95/'Income Statement Annual'!N95</f>
        <v>-0.15555936268631146</v>
      </c>
      <c r="AT95" s="22">
        <f>'Cash Flow Statement Annual'!AB95/'Balance Sheet Annual'!BB95</f>
        <v>0.16670981102769869</v>
      </c>
      <c r="AU95" s="22">
        <f>('Cash Flow Statement Annual'!AB95+'Cash Flow Statement Annual'!AU95)/'Balance Sheet Annual'!BR95</f>
        <v>0.38413361169102295</v>
      </c>
      <c r="AV95" s="22">
        <f>('Cash Flow Statement Annual'!AB95+'Cash Flow Statement Annual'!AU95)/('Balance Sheet Annual'!BH95+'Balance Sheet Annual'!BS95)</f>
        <v>0.26018099547511314</v>
      </c>
      <c r="AW95" s="22">
        <f>'Cash Flow Statement Annual'!AB95/'Balance Sheet Annual'!BS95</f>
        <v>0.51540616246498594</v>
      </c>
      <c r="AX95" s="22">
        <f>('Cash Flow Statement Annual'!AB95+'Cash Flow Statement Annual'!AU95)/'Balance Sheet Annual'!BS95</f>
        <v>0.36814725890356143</v>
      </c>
      <c r="AY95" s="22">
        <f>('Balance Sheet Annual'!BH95+'Balance Sheet Annual'!BS95)/('Income Statement Annual'!AF95-'Income Statement Annual'!AC95)</f>
        <v>2.452149791955617</v>
      </c>
      <c r="AZ95" s="22">
        <f>(('Balance Sheet Annual'!BH95+'Balance Sheet Annual'!BS95)-'Balance Sheet Annual'!N95)/('Income Statement Annual'!AF95-'Income Statement Annual'!AC95)</f>
        <v>2.2309292649098476</v>
      </c>
      <c r="BA95" s="22">
        <f>('Cash Flow Statement Annual'!AB95+'Cash Flow Statement Annual'!AU95)/'Income Statement Annual'!BS95</f>
        <v>1.0372040586245772</v>
      </c>
      <c r="BB95" s="22">
        <f>'Income Statement Annual'!AF95/('Balance Sheet Annual'!BH95+'Balance Sheet Annual'!BS95)</f>
        <v>0.40780542986425339</v>
      </c>
      <c r="BC95" s="23">
        <f>'Income Statement Annual'!AF95/('Balance Sheet Annual'!BB95-'Balance Sheet Annual'!BR95)</f>
        <v>0.27049334083661603</v>
      </c>
    </row>
    <row r="96" spans="1:55" x14ac:dyDescent="0.2">
      <c r="A96" s="45" t="s">
        <v>337</v>
      </c>
      <c r="B96" s="45" t="s">
        <v>338</v>
      </c>
      <c r="C96" s="45" t="str">
        <f>VLOOKUP(A96,'[1]S&amp;P 500 Wikipedia'!A:D,3,FALSE)</f>
        <v>Industrials</v>
      </c>
      <c r="D96" s="45">
        <v>287342</v>
      </c>
      <c r="E96" s="45" t="s">
        <v>16</v>
      </c>
      <c r="F96" s="45">
        <v>2018</v>
      </c>
      <c r="G96" s="45" t="s">
        <v>17</v>
      </c>
      <c r="H96" s="46">
        <v>43312</v>
      </c>
      <c r="I96" s="46">
        <v>43374</v>
      </c>
      <c r="J96" s="46">
        <v>43374</v>
      </c>
      <c r="K96" s="45">
        <v>232990000</v>
      </c>
      <c r="L96" s="45">
        <v>244397000</v>
      </c>
      <c r="M96" s="45" t="s">
        <v>1667</v>
      </c>
      <c r="N96" s="20">
        <f>'Balance Sheet Annual'!AH96/'Balance Sheet Annual'!BR96</f>
        <v>1.9435881821461312</v>
      </c>
      <c r="O96" s="21">
        <f>('Balance Sheet Annual'!AH96-'Balance Sheet Annual'!U96)/'Balance Sheet Annual'!BR96</f>
        <v>1.9099529046542645</v>
      </c>
      <c r="P96" s="21">
        <f>'Balance Sheet Annual'!N96/'Balance Sheet Annual'!BR96</f>
        <v>0.6953430877734128</v>
      </c>
      <c r="Q96" s="21">
        <f>'Balance Sheet Annual'!CH96/'Balance Sheet Annual'!CS96</f>
        <v>0.80457036227926448</v>
      </c>
      <c r="R96" s="21">
        <f>('Balance Sheet Annual'!BH96+'Balance Sheet Annual'!BS96)/'Balance Sheet Annual'!BB96</f>
        <v>0.31931282758495455</v>
      </c>
      <c r="S96" s="21">
        <f>('Balance Sheet Annual'!BH96/'Balance Sheet Annual'!BB96)</f>
        <v>4.1440079979783113E-2</v>
      </c>
      <c r="T96" s="21">
        <f>'Balance Sheet Annual'!BS96/'Balance Sheet Annual'!BB96</f>
        <v>0.27787274760517144</v>
      </c>
      <c r="U96" s="21">
        <f>('Balance Sheet Annual'!BH96+'Balance Sheet Annual'!BS96)/'Balance Sheet Annual'!CS96</f>
        <v>0.57622246495539775</v>
      </c>
      <c r="V96" s="21">
        <f>('Balance Sheet Annual'!BH96/'Balance Sheet Annual'!CS96)</f>
        <v>7.4781540141998906E-2</v>
      </c>
      <c r="W96" s="21">
        <f>('Balance Sheet Annual'!BS96/'Balance Sheet Annual'!CS96)</f>
        <v>0.50144092481339886</v>
      </c>
      <c r="X96" s="22">
        <f>'Balance Sheet Annual'!AH96/'Balance Sheet Annual'!BB96</f>
        <v>0.29622229698749208</v>
      </c>
      <c r="Y96" s="22">
        <f>'Balance Sheet Annual'!CS96/('Balance Sheet Annual'!BB96-'Balance Sheet Annual'!AQ96-'Balance Sheet Annual'!AR96-'Balance Sheet Annual'!AS96)</f>
        <v>0.70138924357730226</v>
      </c>
      <c r="Z96" s="22">
        <f>'Balance Sheet Annual'!BA96/'Balance Sheet Annual'!BB96</f>
        <v>0.70377770301250797</v>
      </c>
      <c r="AA96" s="22">
        <f>'Balance Sheet Annual'!AR96/'Balance Sheet Annual'!BB96</f>
        <v>0.17162311645744441</v>
      </c>
      <c r="AB96" s="23">
        <f>'Balance Sheet Annual'!CS96/'Balance Sheet Annual'!CT96</f>
        <v>0.55414852249759272</v>
      </c>
      <c r="AC96" s="24">
        <f>'Income Statement Annual'!V96/'Income Statement Annual'!N96</f>
        <v>0.43648915282728157</v>
      </c>
      <c r="AD96" s="22">
        <f>('Income Statement Annual'!AF96-'Income Statement Annual'!AC96)/'Income Statement Annual'!N96</f>
        <v>0.33195463200138675</v>
      </c>
      <c r="AE96" s="22">
        <f>'Income Statement Annual'!AF96/'Income Statement Annual'!N96</f>
        <v>0.33195463200138675</v>
      </c>
      <c r="AF96" s="22">
        <f>'Income Statement Annual'!BS96/'Income Statement Annual'!N96</f>
        <v>0.27225978793920641</v>
      </c>
      <c r="AG96" s="22">
        <f>('Income Statement Annual'!AF96-'Income Statement Annual'!AC96)/('Income Statement Annual'!AH96*-1)</f>
        <v>21.484110311536227</v>
      </c>
      <c r="AH96" s="23">
        <f>'Income Statement Annual'!AF96/('Income Statement Annual'!AH96*-1)</f>
        <v>21.484110311536227</v>
      </c>
      <c r="AI96" s="24">
        <f>'Cash Flow Statement Annual'!BG96/'Cash Flow Statement Annual'!AB96</f>
        <v>-0.21740323295221295</v>
      </c>
      <c r="AJ96" s="22">
        <f>'Cash Flow Statement Annual'!AB96/'Balance Sheet Annual'!BR96</f>
        <v>1.6285060879752973</v>
      </c>
      <c r="AK96" s="22">
        <f>('Cash Flow Statement Annual'!AB96+'Cash Flow Statement Annual'!AV96)/('Balance Sheet Annual'!BH96+'Balance Sheet Annual'!BS96)</f>
        <v>0.77729614967821836</v>
      </c>
      <c r="AL96" s="23">
        <f>('Cash Flow Statement Annual'!AB96/('Balance Sheet Annual'!BH96+'Balance Sheet Annual'!BS96))</f>
        <v>0.77729614967821836</v>
      </c>
      <c r="AM96" s="24">
        <f>'Income Statement Annual'!BS96/'Balance Sheet Annual'!CS96</f>
        <v>0.35884489350081922</v>
      </c>
      <c r="AN96" s="22">
        <f>'Income Statement Annual'!N96/'Balance Sheet Annual'!CS96</f>
        <v>1.3180238485344984</v>
      </c>
      <c r="AO96" s="22">
        <f>'Income Statement Annual'!N96/'Balance Sheet Annual'!BB96</f>
        <v>0.73038096828198318</v>
      </c>
      <c r="AP96" s="22">
        <f>'Income Statement Annual'!N96/('Balance Sheet Annual'!AH96-'Balance Sheet Annual'!BR96)</f>
        <v>5.0787105237313579</v>
      </c>
      <c r="AQ96" s="22">
        <f>'Income Statement Annual'!BS96/'Balance Sheet Annual'!BB96</f>
        <v>0.19885336753928498</v>
      </c>
      <c r="AR96" s="22">
        <f>'Cash Flow Statement Annual'!AB96/'Income Statement Annual'!N96</f>
        <v>0.33982351978375408</v>
      </c>
      <c r="AS96" s="22">
        <f>'Cash Flow Statement Annual'!BG96/'Income Statement Annual'!N96</f>
        <v>-7.387873183418843E-2</v>
      </c>
      <c r="AT96" s="22">
        <f>'Cash Flow Statement Annual'!AB96/'Balance Sheet Annual'!BB96</f>
        <v>0.24820063142464999</v>
      </c>
      <c r="AU96" s="22">
        <f>('Cash Flow Statement Annual'!AB96+'Cash Flow Statement Annual'!AU96)/'Balance Sheet Annual'!BR96</f>
        <v>0.51717838313702003</v>
      </c>
      <c r="AV96" s="22">
        <f>('Cash Flow Statement Annual'!AB96+'Cash Flow Statement Annual'!AU96)/('Balance Sheet Annual'!BH96+'Balance Sheet Annual'!BS96)</f>
        <v>0.24685247962997481</v>
      </c>
      <c r="AW96" s="22">
        <f>'Cash Flow Statement Annual'!AB96/'Balance Sheet Annual'!BS96</f>
        <v>0.89321688997482229</v>
      </c>
      <c r="AX96" s="22">
        <f>('Cash Flow Statement Annual'!AB96+'Cash Flow Statement Annual'!AU96)/'Balance Sheet Annual'!BS96</f>
        <v>0.28366640466305915</v>
      </c>
      <c r="AY96" s="22">
        <f>('Balance Sheet Annual'!BH96+'Balance Sheet Annual'!BS96)/('Income Statement Annual'!AF96-'Income Statement Annual'!AC96)</f>
        <v>1.3170073065592598</v>
      </c>
      <c r="AZ96" s="22">
        <f>(('Balance Sheet Annual'!BH96+'Balance Sheet Annual'!BS96)-'Balance Sheet Annual'!N96)/('Income Statement Annual'!AF96-'Income Statement Annual'!AC96)</f>
        <v>0.87990363330725829</v>
      </c>
      <c r="BA96" s="22">
        <f>('Cash Flow Statement Annual'!AB96+'Cash Flow Statement Annual'!AU96)/'Income Statement Annual'!BS96</f>
        <v>0.39638837522544118</v>
      </c>
      <c r="BB96" s="22">
        <f>'Income Statement Annual'!AF96/('Balance Sheet Annual'!BH96+'Balance Sheet Annual'!BS96)</f>
        <v>0.7592972301820744</v>
      </c>
      <c r="BC96" s="23">
        <f>'Income Statement Annual'!AF96/('Balance Sheet Annual'!BB96-'Balance Sheet Annual'!BR96)</f>
        <v>0.28605027053919785</v>
      </c>
    </row>
    <row r="97" spans="1:55" x14ac:dyDescent="0.2">
      <c r="A97" s="45" t="s">
        <v>1039</v>
      </c>
      <c r="B97" s="45" t="s">
        <v>1040</v>
      </c>
      <c r="C97" s="45" t="str">
        <f>VLOOKUP(A97,'[1]S&amp;P 500 Wikipedia'!A:D,3,FALSE)</f>
        <v>Information Technology</v>
      </c>
      <c r="D97" s="45">
        <v>85017</v>
      </c>
      <c r="E97" s="45" t="s">
        <v>16</v>
      </c>
      <c r="F97" s="45">
        <v>2018</v>
      </c>
      <c r="G97" s="45" t="s">
        <v>17</v>
      </c>
      <c r="H97" s="46">
        <v>43496</v>
      </c>
      <c r="I97" s="46">
        <v>43532</v>
      </c>
      <c r="J97" s="46">
        <v>43532</v>
      </c>
      <c r="K97" s="45">
        <v>768000000</v>
      </c>
      <c r="L97" s="45">
        <v>787000000</v>
      </c>
      <c r="M97" s="45" t="s">
        <v>1668</v>
      </c>
      <c r="N97" s="20">
        <f>'Balance Sheet Annual'!AH97/'Balance Sheet Annual'!BR97</f>
        <v>1.0599424905994248</v>
      </c>
      <c r="O97" s="21">
        <f>('Balance Sheet Annual'!AH97-'Balance Sheet Annual'!U97)/'Balance Sheet Annual'!BR97</f>
        <v>1.0599424905994248</v>
      </c>
      <c r="P97" s="21">
        <f>'Balance Sheet Annual'!N97/'Balance Sheet Annual'!BR97</f>
        <v>0.5</v>
      </c>
      <c r="Q97" s="21">
        <f>'Balance Sheet Annual'!CH97/'Balance Sheet Annual'!CS97</f>
        <v>1.1187355435620663</v>
      </c>
      <c r="R97" s="21">
        <f>('Balance Sheet Annual'!BH97+'Balance Sheet Annual'!BS97)/'Balance Sheet Annual'!BB97</f>
        <v>7.8238719068413398E-2</v>
      </c>
      <c r="S97" s="21">
        <f>('Balance Sheet Annual'!BH97/'Balance Sheet Annual'!BB97)</f>
        <v>0</v>
      </c>
      <c r="T97" s="21">
        <f>'Balance Sheet Annual'!BS97/'Balance Sheet Annual'!BB97</f>
        <v>7.8238719068413398E-2</v>
      </c>
      <c r="U97" s="21">
        <f>('Balance Sheet Annual'!BH97+'Balance Sheet Annual'!BS97)/'Balance Sheet Annual'!CS97</f>
        <v>0.16576715497301464</v>
      </c>
      <c r="V97" s="21">
        <f>('Balance Sheet Annual'!BH97/'Balance Sheet Annual'!CS97)</f>
        <v>0</v>
      </c>
      <c r="W97" s="21">
        <f>('Balance Sheet Annual'!BS97/'Balance Sheet Annual'!CS97)</f>
        <v>0.16576715497301464</v>
      </c>
      <c r="X97" s="22">
        <f>'Balance Sheet Annual'!AH97/'Balance Sheet Annual'!BB97</f>
        <v>0.43595342066957787</v>
      </c>
      <c r="Y97" s="22">
        <f>'Balance Sheet Annual'!CS97/('Balance Sheet Annual'!BB97-'Balance Sheet Annual'!AQ97-'Balance Sheet Annual'!AR97-'Balance Sheet Annual'!AS97)</f>
        <v>0.75753814703949773</v>
      </c>
      <c r="Z97" s="22">
        <f>'Balance Sheet Annual'!BA97/'Balance Sheet Annual'!BB97</f>
        <v>0.56404657933042213</v>
      </c>
      <c r="AA97" s="22">
        <f>'Balance Sheet Annual'!AR97/'Balance Sheet Annual'!BB97</f>
        <v>0.33269650655021832</v>
      </c>
      <c r="AB97" s="23">
        <f>'Balance Sheet Annual'!CS97/'Balance Sheet Annual'!CT97</f>
        <v>0.47197962154294032</v>
      </c>
      <c r="AC97" s="24">
        <f>'Income Statement Annual'!V97/'Income Statement Annual'!N97</f>
        <v>0.73535125723138484</v>
      </c>
      <c r="AD97" s="22">
        <f>('Income Statement Annual'!AF97-'Income Statement Annual'!AC97)/'Income Statement Annual'!N97</f>
        <v>2.2496920805052514E-2</v>
      </c>
      <c r="AE97" s="22">
        <f>'Income Statement Annual'!AF97/'Income Statement Annual'!N97</f>
        <v>2.2496920805052514E-2</v>
      </c>
      <c r="AF97" s="22">
        <f>'Income Statement Annual'!BS97/'Income Statement Annual'!N97</f>
        <v>1.2163917369560264E-2</v>
      </c>
      <c r="AG97" s="22">
        <f>('Income Statement Annual'!AF97-'Income Statement Annual'!AC97)/('Income Statement Annual'!AH97*-1)</f>
        <v>2.711753677696882</v>
      </c>
      <c r="AH97" s="23">
        <f>'Income Statement Annual'!AF97/('Income Statement Annual'!AH97*-1)</f>
        <v>2.711753677696882</v>
      </c>
      <c r="AI97" s="24">
        <f>'Cash Flow Statement Annual'!BG97/'Cash Flow Statement Annual'!AB97</f>
        <v>8.0799060616187565E-2</v>
      </c>
      <c r="AJ97" s="22">
        <f>'Cash Flow Statement Annual'!AB97/'Balance Sheet Annual'!BR97</f>
        <v>0.30280524220305244</v>
      </c>
      <c r="AK97" s="22">
        <f>('Cash Flow Statement Annual'!AB97+'Cash Flow Statement Annual'!AV97)/('Balance Sheet Annual'!BH97+'Balance Sheet Annual'!BS97)</f>
        <v>1.5918401162790698</v>
      </c>
      <c r="AL97" s="23">
        <f>('Cash Flow Statement Annual'!AB97/('Balance Sheet Annual'!BH97+'Balance Sheet Annual'!BS97))</f>
        <v>1.5918401162790698</v>
      </c>
      <c r="AM97" s="24">
        <f>'Income Statement Annual'!BS97/'Balance Sheet Annual'!CS97</f>
        <v>1.2285851966075559E-2</v>
      </c>
      <c r="AN97" s="22">
        <f>'Income Statement Annual'!N97/'Balance Sheet Annual'!CS97</f>
        <v>1.0100242868157285</v>
      </c>
      <c r="AO97" s="22">
        <f>'Income Statement Annual'!N97/'Balance Sheet Annual'!BB97</f>
        <v>0.4767108806404658</v>
      </c>
      <c r="AP97" s="22">
        <f>'Income Statement Annual'!N97/('Balance Sheet Annual'!AH97-'Balance Sheet Annual'!BR97)</f>
        <v>19.335815498154982</v>
      </c>
      <c r="AQ97" s="22">
        <f>'Income Statement Annual'!BS97/'Balance Sheet Annual'!BB97</f>
        <v>5.7986717612809316E-3</v>
      </c>
      <c r="AR97" s="22">
        <f>'Cash Flow Statement Annual'!AB97/'Income Statement Annual'!N97</f>
        <v>0.26125590314209562</v>
      </c>
      <c r="AS97" s="22">
        <f>'Cash Flow Statement Annual'!BG97/'Income Statement Annual'!N97</f>
        <v>2.1109231554315013E-2</v>
      </c>
      <c r="AT97" s="22">
        <f>'Cash Flow Statement Annual'!AB97/'Balance Sheet Annual'!BB97</f>
        <v>0.12454353165938864</v>
      </c>
      <c r="AU97" s="22">
        <f>('Cash Flow Statement Annual'!AB97+'Cash Flow Statement Annual'!AU97)/'Balance Sheet Annual'!BR97</f>
        <v>8.0453771289537707E-2</v>
      </c>
      <c r="AV97" s="22">
        <f>('Cash Flow Statement Annual'!AB97+'Cash Flow Statement Annual'!AU97)/('Balance Sheet Annual'!BH97+'Balance Sheet Annual'!BS97)</f>
        <v>0.42294360465116276</v>
      </c>
      <c r="AW97" s="22">
        <f>'Cash Flow Statement Annual'!AB97/'Balance Sheet Annual'!BS97</f>
        <v>1.5918401162790698</v>
      </c>
      <c r="AX97" s="22">
        <f>('Cash Flow Statement Annual'!AB97+'Cash Flow Statement Annual'!AU97)/'Balance Sheet Annual'!BS97</f>
        <v>0.42294360465116276</v>
      </c>
      <c r="AY97" s="22">
        <f>('Balance Sheet Annual'!BH97+'Balance Sheet Annual'!BS97)/('Income Statement Annual'!AF97-'Income Statement Annual'!AC97)</f>
        <v>7.2953072511960908</v>
      </c>
      <c r="AZ97" s="22">
        <f>(('Balance Sheet Annual'!BH97+'Balance Sheet Annual'!BS97)-'Balance Sheet Annual'!N97)/('Income Statement Annual'!AF97-'Income Statement Annual'!AC97)</f>
        <v>-11.880323029418751</v>
      </c>
      <c r="BA97" s="22">
        <f>('Cash Flow Statement Annual'!AB97+'Cash Flow Statement Annual'!AU97)/'Income Statement Annual'!BS97</f>
        <v>5.7065768210985421</v>
      </c>
      <c r="BB97" s="22">
        <f>'Income Statement Annual'!AF97/('Balance Sheet Annual'!BH97+'Balance Sheet Annual'!BS97)</f>
        <v>0.13707441860465117</v>
      </c>
      <c r="BC97" s="23">
        <f>'Income Statement Annual'!AF97/('Balance Sheet Annual'!BB97-'Balance Sheet Annual'!BR97)</f>
        <v>1.8217277082367485E-2</v>
      </c>
    </row>
    <row r="98" spans="1:55" x14ac:dyDescent="0.2">
      <c r="A98" s="45" t="s">
        <v>298</v>
      </c>
      <c r="B98" s="45" t="s">
        <v>299</v>
      </c>
      <c r="C98" s="45" t="str">
        <f>VLOOKUP(A98,'[1]S&amp;P 500 Wikipedia'!A:D,3,FALSE)</f>
        <v>Information Technology</v>
      </c>
      <c r="D98" s="45">
        <v>82202</v>
      </c>
      <c r="E98" s="45" t="s">
        <v>16</v>
      </c>
      <c r="F98" s="45">
        <v>2019</v>
      </c>
      <c r="G98" s="45" t="s">
        <v>17</v>
      </c>
      <c r="H98" s="46">
        <v>43677</v>
      </c>
      <c r="I98" s="46">
        <v>43713</v>
      </c>
      <c r="J98" s="46">
        <v>43788</v>
      </c>
      <c r="K98" s="45">
        <v>4271000000</v>
      </c>
      <c r="L98" s="45">
        <v>4278000000</v>
      </c>
      <c r="M98" s="45" t="s">
        <v>1920</v>
      </c>
      <c r="N98" s="20">
        <f>'Balance Sheet Annual'!AH98/'Balance Sheet Annual'!BR98</f>
        <v>2.287294248196782</v>
      </c>
      <c r="O98" s="21">
        <f>('Balance Sheet Annual'!AH98-'Balance Sheet Annual'!U98)/'Balance Sheet Annual'!BR98</f>
        <v>2.2190123913445534</v>
      </c>
      <c r="P98" s="21">
        <f>'Balance Sheet Annual'!N98/'Balance Sheet Annual'!BR98</f>
        <v>1.721768078416867</v>
      </c>
      <c r="Q98" s="21">
        <f>'Balance Sheet Annual'!CH98/'Balance Sheet Annual'!CS98</f>
        <v>1.5179150078696417</v>
      </c>
      <c r="R98" s="21">
        <f>('Balance Sheet Annual'!BH98+'Balance Sheet Annual'!BS98)/'Balance Sheet Annual'!BB98</f>
        <v>0.23504375643476982</v>
      </c>
      <c r="S98" s="21">
        <f>('Balance Sheet Annual'!BH98/'Balance Sheet Annual'!BB98)</f>
        <v>4.8150463303426976E-2</v>
      </c>
      <c r="T98" s="21">
        <f>'Balance Sheet Annual'!BS98/'Balance Sheet Annual'!BB98</f>
        <v>0.18689329313134284</v>
      </c>
      <c r="U98" s="21">
        <f>('Balance Sheet Annual'!BH98+'Balance Sheet Annual'!BS98)/'Balance Sheet Annual'!CS98</f>
        <v>0.59182020183316364</v>
      </c>
      <c r="V98" s="21">
        <f>('Balance Sheet Annual'!BH98/'Balance Sheet Annual'!CS98)</f>
        <v>0.12123877418757523</v>
      </c>
      <c r="W98" s="21">
        <f>('Balance Sheet Annual'!BS98/'Balance Sheet Annual'!CS98)</f>
        <v>0.47058142764558836</v>
      </c>
      <c r="X98" s="22">
        <f>'Balance Sheet Annual'!AH98/'Balance Sheet Annual'!BB98</f>
        <v>0.56843837329018976</v>
      </c>
      <c r="Y98" s="22">
        <f>'Balance Sheet Annual'!CS98/('Balance Sheet Annual'!BB98-'Balance Sheet Annual'!AQ98-'Balance Sheet Annual'!AR98-'Balance Sheet Annual'!AS98)</f>
        <v>0.57971714569412014</v>
      </c>
      <c r="Z98" s="22">
        <f>'Balance Sheet Annual'!BA98/'Balance Sheet Annual'!BB98</f>
        <v>0.43156162670981024</v>
      </c>
      <c r="AA98" s="22">
        <f>'Balance Sheet Annual'!AR98/'Balance Sheet Annual'!BB98</f>
        <v>0.2914583026915723</v>
      </c>
      <c r="AB98" s="23">
        <f>'Balance Sheet Annual'!CS98/'Balance Sheet Annual'!CT98</f>
        <v>0.39715399323429917</v>
      </c>
      <c r="AC98" s="24">
        <f>'Income Statement Annual'!V98/'Income Statement Annual'!N98</f>
        <v>0.6204338130954794</v>
      </c>
      <c r="AD98" s="22">
        <f>('Income Statement Annual'!AF98-'Income Statement Annual'!AC98)/'Income Statement Annual'!N98</f>
        <v>0.25678086357186297</v>
      </c>
      <c r="AE98" s="22">
        <f>'Income Statement Annual'!AF98/'Income Statement Annual'!N98</f>
        <v>0.25678086357186297</v>
      </c>
      <c r="AF98" s="22">
        <f>'Income Statement Annual'!BS98/'Income Statement Annual'!N98</f>
        <v>2.2298803973241437E-3</v>
      </c>
      <c r="AG98" s="22">
        <f>('Income Statement Annual'!AF98-'Income Statement Annual'!AC98)/('Income Statement Annual'!AH98*-1)</f>
        <v>-22.419469026548672</v>
      </c>
      <c r="AH98" s="23">
        <f>'Income Statement Annual'!AF98/('Income Statement Annual'!AH98*-1)</f>
        <v>-22.419469026548672</v>
      </c>
      <c r="AI98" s="24">
        <f>'Cash Flow Statement Annual'!BG98/'Cash Flow Statement Annual'!AB98</f>
        <v>-2.3243085028537975</v>
      </c>
      <c r="AJ98" s="22">
        <f>'Cash Flow Statement Annual'!AB98/'Balance Sheet Annual'!BR98</f>
        <v>0.50549287960051781</v>
      </c>
      <c r="AK98" s="22">
        <f>('Cash Flow Statement Annual'!AB98+'Cash Flow Statement Annual'!AV98)/('Balance Sheet Annual'!BH98+'Balance Sheet Annual'!BS98)</f>
        <v>0.30106769916695997</v>
      </c>
      <c r="AL98" s="23">
        <f>('Cash Flow Statement Annual'!AB98/('Balance Sheet Annual'!BH98+'Balance Sheet Annual'!BS98))</f>
        <v>0.53447534123352503</v>
      </c>
      <c r="AM98" s="24">
        <f>'Income Statement Annual'!BS98/'Balance Sheet Annual'!CS98</f>
        <v>2.5460605499490786E-3</v>
      </c>
      <c r="AN98" s="22">
        <f>'Income Statement Annual'!N98/'Balance Sheet Annual'!CS98</f>
        <v>1.1417924266271642</v>
      </c>
      <c r="AO98" s="22">
        <f>'Income Statement Annual'!N98/'Balance Sheet Annual'!BB98</f>
        <v>0.45346742167965876</v>
      </c>
      <c r="AP98" s="22">
        <f>'Income Statement Annual'!N98/('Balance Sheet Annual'!AH98-'Balance Sheet Annual'!BR98)</f>
        <v>1.4174472731452215</v>
      </c>
      <c r="AQ98" s="22">
        <f>'Income Statement Annual'!BS98/'Balance Sheet Annual'!BB98</f>
        <v>1.0111781144285924E-3</v>
      </c>
      <c r="AR98" s="22">
        <f>'Cash Flow Statement Annual'!AB98/'Income Statement Annual'!N98</f>
        <v>0.27703223190756132</v>
      </c>
      <c r="AS98" s="22">
        <f>'Cash Flow Statement Annual'!BG98/'Income Statement Annual'!N98</f>
        <v>-0.64390837218731001</v>
      </c>
      <c r="AT98" s="22">
        <f>'Cash Flow Statement Annual'!AB98/'Balance Sheet Annual'!BB98</f>
        <v>0.12562509192528312</v>
      </c>
      <c r="AU98" s="22">
        <f>('Cash Flow Statement Annual'!AB98+'Cash Flow Statement Annual'!AU98)/'Balance Sheet Annual'!BR98</f>
        <v>1.0723136674680969</v>
      </c>
      <c r="AV98" s="22">
        <f>('Cash Flow Statement Annual'!AB98+'Cash Flow Statement Annual'!AU98)/('Balance Sheet Annual'!BH98+'Balance Sheet Annual'!BS98)</f>
        <v>1.1337948296765614</v>
      </c>
      <c r="AW98" s="22">
        <f>'Cash Flow Statement Annual'!AB98/'Balance Sheet Annual'!BS98</f>
        <v>0.67217549554866951</v>
      </c>
      <c r="AX98" s="22">
        <f>('Cash Flow Statement Annual'!AB98+'Cash Flow Statement Annual'!AU98)/'Balance Sheet Annual'!BS98</f>
        <v>1.4259013329398456</v>
      </c>
      <c r="AY98" s="22">
        <f>('Balance Sheet Annual'!BH98+'Balance Sheet Annual'!BS98)/('Income Statement Annual'!AF98-'Income Statement Annual'!AC98)</f>
        <v>2.0185521433646483</v>
      </c>
      <c r="AZ98" s="22">
        <f>(('Balance Sheet Annual'!BH98+'Balance Sheet Annual'!BS98)-'Balance Sheet Annual'!N98)/('Income Statement Annual'!AF98-'Income Statement Annual'!AC98)</f>
        <v>-1.6561932580721559</v>
      </c>
      <c r="BA98" s="22">
        <f>('Cash Flow Statement Annual'!AB98+'Cash Flow Statement Annual'!AU98)/'Income Statement Annual'!BS98</f>
        <v>263.54545454545456</v>
      </c>
      <c r="BB98" s="22">
        <f>'Income Statement Annual'!AF98/('Balance Sheet Annual'!BH98+'Balance Sheet Annual'!BS98)</f>
        <v>0.49540459149751653</v>
      </c>
      <c r="BC98" s="23">
        <f>'Income Statement Annual'!AF98/('Balance Sheet Annual'!BB98-'Balance Sheet Annual'!BR98)</f>
        <v>0.15494990764413019</v>
      </c>
    </row>
    <row r="99" spans="1:55" x14ac:dyDescent="0.2">
      <c r="A99" s="45" t="s">
        <v>352</v>
      </c>
      <c r="B99" s="45" t="s">
        <v>353</v>
      </c>
      <c r="C99" s="45" t="str">
        <f>VLOOKUP(A99,'[1]S&amp;P 500 Wikipedia'!A:D,3,FALSE)</f>
        <v>Industrials</v>
      </c>
      <c r="D99" s="45">
        <v>248102</v>
      </c>
      <c r="E99" s="45" t="s">
        <v>16</v>
      </c>
      <c r="F99" s="45">
        <v>2018</v>
      </c>
      <c r="G99" s="45" t="s">
        <v>17</v>
      </c>
      <c r="H99" s="46">
        <v>43465</v>
      </c>
      <c r="I99" s="46">
        <v>43502</v>
      </c>
      <c r="J99" s="46">
        <v>43502</v>
      </c>
      <c r="K99" s="45">
        <v>829000000</v>
      </c>
      <c r="L99" s="45">
        <v>834000000</v>
      </c>
      <c r="M99" s="45" t="s">
        <v>1669</v>
      </c>
      <c r="N99" s="20">
        <f>'Balance Sheet Annual'!AH99/'Balance Sheet Annual'!BR99</f>
        <v>1.0110876451953537</v>
      </c>
      <c r="O99" s="21">
        <f>('Balance Sheet Annual'!AH99-'Balance Sheet Annual'!U99)/'Balance Sheet Annual'!BR99</f>
        <v>0.81467793030623015</v>
      </c>
      <c r="P99" s="21">
        <f>'Balance Sheet Annual'!N99/'Balance Sheet Annual'!BR99</f>
        <v>0.22122492080253431</v>
      </c>
      <c r="Q99" s="21">
        <f>'Balance Sheet Annual'!CH99/'Balance Sheet Annual'!CS99</f>
        <v>1.4277562665579784</v>
      </c>
      <c r="R99" s="21">
        <f>('Balance Sheet Annual'!BH99+'Balance Sheet Annual'!BS99)/'Balance Sheet Annual'!BB99</f>
        <v>0.33042334704384568</v>
      </c>
      <c r="S99" s="21">
        <f>('Balance Sheet Annual'!BH99/'Balance Sheet Annual'!BB99)</f>
        <v>5.3163211057947904E-4</v>
      </c>
      <c r="T99" s="21">
        <f>'Balance Sheet Annual'!BS99/'Balance Sheet Annual'!BB99</f>
        <v>0.32989171493326619</v>
      </c>
      <c r="U99" s="21">
        <f>('Balance Sheet Annual'!BH99+'Balance Sheet Annual'!BS99)/'Balance Sheet Annual'!CS99</f>
        <v>0.80218735140275799</v>
      </c>
      <c r="V99" s="21">
        <f>('Balance Sheet Annual'!BH99/'Balance Sheet Annual'!CS99)</f>
        <v>1.2906731879627742E-3</v>
      </c>
      <c r="W99" s="21">
        <f>('Balance Sheet Annual'!BS99/'Balance Sheet Annual'!CS99)</f>
        <v>0.80089667821479515</v>
      </c>
      <c r="X99" s="22">
        <f>'Balance Sheet Annual'!AH99/'Balance Sheet Annual'!BB99</f>
        <v>5.3582920618931697E-2</v>
      </c>
      <c r="Y99" s="22">
        <f>'Balance Sheet Annual'!CS99/('Balance Sheet Annual'!BB99-'Balance Sheet Annual'!AQ99-'Balance Sheet Annual'!AR99-'Balance Sheet Annual'!AS99)</f>
        <v>0.41190296314950053</v>
      </c>
      <c r="Z99" s="22">
        <f>'Balance Sheet Annual'!BA99/'Balance Sheet Annual'!BB99</f>
        <v>0.94641707938106834</v>
      </c>
      <c r="AA99" s="22">
        <f>'Balance Sheet Annual'!AR99/'Balance Sheet Annual'!BB99</f>
        <v>0</v>
      </c>
      <c r="AB99" s="23">
        <f>'Balance Sheet Annual'!CS99/'Balance Sheet Annual'!CT99</f>
        <v>0.41190296314950053</v>
      </c>
      <c r="AC99" s="24">
        <f>'Income Statement Annual'!V99/'Income Statement Annual'!N99</f>
        <v>0.44600280504908835</v>
      </c>
      <c r="AD99" s="22">
        <f>('Income Statement Annual'!AF99-'Income Statement Annual'!AC99)/'Income Statement Annual'!N99</f>
        <v>0.44600280504908835</v>
      </c>
      <c r="AE99" s="22">
        <f>'Income Statement Annual'!AF99/'Income Statement Annual'!N99</f>
        <v>0.33073281907433383</v>
      </c>
      <c r="AF99" s="22">
        <f>'Income Statement Annual'!BS99/'Income Statement Annual'!N99</f>
        <v>0.47957573632538569</v>
      </c>
      <c r="AG99" s="22">
        <f>('Income Statement Annual'!AF99-'Income Statement Annual'!AC99)/('Income Statement Annual'!AH99*-1)</f>
        <v>9.3186813186813193</v>
      </c>
      <c r="AH99" s="23">
        <f>'Income Statement Annual'!AF99/('Income Statement Annual'!AH99*-1)</f>
        <v>6.9102564102564106</v>
      </c>
      <c r="AI99" s="24">
        <f>'Cash Flow Statement Annual'!BG99/'Cash Flow Statement Annual'!AB99</f>
        <v>-0.62759216589861755</v>
      </c>
      <c r="AJ99" s="22">
        <f>'Cash Flow Statement Annual'!AB99/'Balance Sheet Annual'!BR99</f>
        <v>1.8331573389651532</v>
      </c>
      <c r="AK99" s="22">
        <f>('Cash Flow Statement Annual'!AB99+'Cash Flow Statement Annual'!AV99)/('Balance Sheet Annual'!BH99+'Balance Sheet Annual'!BS99)</f>
        <v>0.23405876873571005</v>
      </c>
      <c r="AL99" s="23">
        <f>('Cash Flow Statement Annual'!AB99/('Balance Sheet Annual'!BH99+'Balance Sheet Annual'!BS99))</f>
        <v>0.29401304090100772</v>
      </c>
      <c r="AM99" s="24">
        <f>'Income Statement Annual'!BS99/'Balance Sheet Annual'!CS99</f>
        <v>0.3716459479654915</v>
      </c>
      <c r="AN99" s="22">
        <f>'Income Statement Annual'!N99/'Balance Sheet Annual'!CS99</f>
        <v>0.77494735411996463</v>
      </c>
      <c r="AO99" s="22">
        <f>'Income Statement Annual'!N99/'Balance Sheet Annual'!BB99</f>
        <v>0.31920311144687874</v>
      </c>
      <c r="AP99" s="22">
        <f>'Income Statement Annual'!N99/('Balance Sheet Annual'!AH99-'Balance Sheet Annual'!BR99)</f>
        <v>543.23809523809518</v>
      </c>
      <c r="AQ99" s="22">
        <f>'Income Statement Annual'!BS99/'Balance Sheet Annual'!BB99</f>
        <v>0.15308206720949102</v>
      </c>
      <c r="AR99" s="22">
        <f>'Cash Flow Statement Annual'!AB99/'Income Statement Annual'!N99</f>
        <v>0.30434782608695654</v>
      </c>
      <c r="AS99" s="22">
        <f>'Cash Flow Statement Annual'!BG99/'Income Statement Annual'!N99</f>
        <v>-0.19100631136044882</v>
      </c>
      <c r="AT99" s="22">
        <f>'Cash Flow Statement Annual'!AB99/'Balance Sheet Annual'!BB99</f>
        <v>9.7148773049050063E-2</v>
      </c>
      <c r="AU99" s="22">
        <f>('Cash Flow Statement Annual'!AB99+'Cash Flow Statement Annual'!AU99)/'Balance Sheet Annual'!BR99</f>
        <v>1.0438225976768742</v>
      </c>
      <c r="AV99" s="22">
        <f>('Cash Flow Statement Annual'!AB99+'Cash Flow Statement Annual'!AU99)/('Balance Sheet Annual'!BH99+'Balance Sheet Annual'!BS99)</f>
        <v>0.16741468371580998</v>
      </c>
      <c r="AW99" s="22">
        <f>'Cash Flow Statement Annual'!AB99/'Balance Sheet Annual'!BS99</f>
        <v>0.29448685326547924</v>
      </c>
      <c r="AX99" s="22">
        <f>('Cash Flow Statement Annual'!AB99+'Cash Flow Statement Annual'!AU99)/'Balance Sheet Annual'!BS99</f>
        <v>0.16768447837150127</v>
      </c>
      <c r="AY99" s="22">
        <f>('Balance Sheet Annual'!BH99+'Balance Sheet Annual'!BS99)/('Income Statement Annual'!AF99-'Income Statement Annual'!AC99)</f>
        <v>2.3209512578616351</v>
      </c>
      <c r="AZ99" s="22">
        <f>(('Balance Sheet Annual'!BH99+'Balance Sheet Annual'!BS99)-'Balance Sheet Annual'!N99)/('Income Statement Annual'!AF99-'Income Statement Annual'!AC99)</f>
        <v>2.2386006289308176</v>
      </c>
      <c r="BA99" s="22">
        <f>('Cash Flow Statement Annual'!AB99+'Cash Flow Statement Annual'!AU99)/'Income Statement Annual'!BS99</f>
        <v>0.36135989764211296</v>
      </c>
      <c r="BB99" s="22">
        <f>'Income Statement Annual'!AF99/('Balance Sheet Annual'!BH99+'Balance Sheet Annual'!BS99)</f>
        <v>0.31950207468879666</v>
      </c>
      <c r="BC99" s="23">
        <f>'Income Statement Annual'!AF99/('Balance Sheet Annual'!BB99-'Balance Sheet Annual'!BR99)</f>
        <v>0.11147880041365046</v>
      </c>
    </row>
    <row r="100" spans="1:55" x14ac:dyDescent="0.2">
      <c r="A100" s="45" t="s">
        <v>295</v>
      </c>
      <c r="B100" s="45" t="s">
        <v>296</v>
      </c>
      <c r="C100" s="45" t="str">
        <f>VLOOKUP(A100,'[1]S&amp;P 500 Wikipedia'!A:D,3,FALSE)</f>
        <v>Industrials</v>
      </c>
      <c r="D100" s="45">
        <v>331923</v>
      </c>
      <c r="E100" s="45" t="s">
        <v>16</v>
      </c>
      <c r="F100" s="45">
        <v>2019</v>
      </c>
      <c r="G100" s="45" t="s">
        <v>17</v>
      </c>
      <c r="H100" s="46">
        <v>43616</v>
      </c>
      <c r="I100" s="46">
        <v>43672</v>
      </c>
      <c r="J100" s="46">
        <v>43746</v>
      </c>
      <c r="K100" s="45">
        <v>105930000</v>
      </c>
      <c r="L100" s="45">
        <v>109296000</v>
      </c>
      <c r="M100" s="45" t="s">
        <v>1921</v>
      </c>
      <c r="N100" s="20">
        <f>'Balance Sheet Annual'!AH100/'Balance Sheet Annual'!BR100</f>
        <v>2.5493512335391704</v>
      </c>
      <c r="O100" s="21">
        <f>('Balance Sheet Annual'!AH100-'Balance Sheet Annual'!U100)/'Balance Sheet Annual'!BR100</f>
        <v>2.1880127394610089</v>
      </c>
      <c r="P100" s="21">
        <f>'Balance Sheet Annual'!N100/'Balance Sheet Annual'!BR100</f>
        <v>0.17880099038869277</v>
      </c>
      <c r="Q100" s="21">
        <f>'Balance Sheet Annual'!CH100/'Balance Sheet Annual'!CS100</f>
        <v>1.3066978371809161</v>
      </c>
      <c r="R100" s="21">
        <f>('Balance Sheet Annual'!BH100+'Balance Sheet Annual'!BS100)/'Balance Sheet Annual'!BB100</f>
        <v>0.36436203313091547</v>
      </c>
      <c r="S100" s="21">
        <f>('Balance Sheet Annual'!BH100/'Balance Sheet Annual'!BB100)</f>
        <v>0</v>
      </c>
      <c r="T100" s="21">
        <f>'Balance Sheet Annual'!BS100/'Balance Sheet Annual'!BB100</f>
        <v>0.36436203313091547</v>
      </c>
      <c r="U100" s="21">
        <f>('Balance Sheet Annual'!BH100+'Balance Sheet Annual'!BS100)/'Balance Sheet Annual'!CS100</f>
        <v>0.84047311377392409</v>
      </c>
      <c r="V100" s="21">
        <f>('Balance Sheet Annual'!BH100/'Balance Sheet Annual'!CS100)</f>
        <v>0</v>
      </c>
      <c r="W100" s="21">
        <f>('Balance Sheet Annual'!BS100/'Balance Sheet Annual'!CS100)</f>
        <v>0.84047311377392409</v>
      </c>
      <c r="X100" s="22">
        <f>'Balance Sheet Annual'!AH100/'Balance Sheet Annual'!BB100</f>
        <v>0.28425857554826567</v>
      </c>
      <c r="Y100" s="22">
        <f>'Balance Sheet Annual'!CS100/('Balance Sheet Annual'!BB100-'Balance Sheet Annual'!AQ100-'Balance Sheet Annual'!AR100-'Balance Sheet Annual'!AS100)</f>
        <v>0.73371121628399205</v>
      </c>
      <c r="Z100" s="22">
        <f>'Balance Sheet Annual'!BA100/'Balance Sheet Annual'!BB100</f>
        <v>0.71574142445173428</v>
      </c>
      <c r="AA100" s="22">
        <f>'Balance Sheet Annual'!AR100/'Balance Sheet Annual'!BB100</f>
        <v>0.40914062142957947</v>
      </c>
      <c r="AB100" s="23">
        <f>'Balance Sheet Annual'!CS100/'Balance Sheet Annual'!CT100</f>
        <v>0.43352015330370697</v>
      </c>
      <c r="AC100" s="24">
        <f>'Income Statement Annual'!V100/'Income Statement Annual'!N100</f>
        <v>0.44907955245874709</v>
      </c>
      <c r="AD100" s="22">
        <f>('Income Statement Annual'!AF100-'Income Statement Annual'!AC100)/'Income Statement Annual'!N100</f>
        <v>0.15312449433594497</v>
      </c>
      <c r="AE100" s="22">
        <f>'Income Statement Annual'!AF100/'Income Statement Annual'!N100</f>
        <v>0.15312449433594497</v>
      </c>
      <c r="AF100" s="22">
        <f>'Income Statement Annual'!BS100/'Income Statement Annual'!N100</f>
        <v>0.13009632166842272</v>
      </c>
      <c r="AG100" s="22">
        <f>('Income Statement Annual'!AF100-'Income Statement Annual'!AC100)/('Income Statement Annual'!AH100*-1)</f>
        <v>9.1124107577664866</v>
      </c>
      <c r="AH100" s="23">
        <f>'Income Statement Annual'!AF100/('Income Statement Annual'!AH100*-1)</f>
        <v>9.1124107577664866</v>
      </c>
      <c r="AI100" s="24">
        <f>'Cash Flow Statement Annual'!BG100/'Cash Flow Statement Annual'!AB100</f>
        <v>-0.89626203119814141</v>
      </c>
      <c r="AJ100" s="22">
        <f>'Cash Flow Statement Annual'!AB100/'Balance Sheet Annual'!BR100</f>
        <v>1.2427032301055478</v>
      </c>
      <c r="AK100" s="22">
        <f>('Cash Flow Statement Annual'!AB100+'Cash Flow Statement Annual'!AV100)/('Balance Sheet Annual'!BH100+'Balance Sheet Annual'!BS100)</f>
        <v>0.31103545958303308</v>
      </c>
      <c r="AL100" s="23">
        <f>('Cash Flow Statement Annual'!AB100/('Balance Sheet Annual'!BH100+'Balance Sheet Annual'!BS100))</f>
        <v>0.3802928952644431</v>
      </c>
      <c r="AM100" s="24">
        <f>'Income Statement Annual'!BS100/'Balance Sheet Annual'!CS100</f>
        <v>0.27932330104232483</v>
      </c>
      <c r="AN100" s="22">
        <f>'Income Statement Annual'!N100/'Balance Sheet Annual'!CS100</f>
        <v>2.1470499508374865</v>
      </c>
      <c r="AO100" s="22">
        <f>'Income Statement Annual'!N100/'Balance Sheet Annual'!BB100</f>
        <v>0.93078942383778362</v>
      </c>
      <c r="AP100" s="22">
        <f>'Income Statement Annual'!N100/('Balance Sheet Annual'!AH100-'Balance Sheet Annual'!BR100)</f>
        <v>5.3878767963729386</v>
      </c>
      <c r="AQ100" s="22">
        <f>'Income Statement Annual'!BS100/'Balance Sheet Annual'!BB100</f>
        <v>0.12109228028916616</v>
      </c>
      <c r="AR100" s="22">
        <f>'Cash Flow Statement Annual'!AB100/'Income Statement Annual'!N100</f>
        <v>0.14886749779823835</v>
      </c>
      <c r="AS100" s="22">
        <f>'Cash Flow Statement Annual'!BG100/'Income Statement Annual'!N100</f>
        <v>-0.13342428595603395</v>
      </c>
      <c r="AT100" s="22">
        <f>'Cash Flow Statement Annual'!AB100/'Balance Sheet Annual'!BB100</f>
        <v>0.13856429250379479</v>
      </c>
      <c r="AU100" s="22">
        <f>('Cash Flow Statement Annual'!AB100+'Cash Flow Statement Annual'!AU100)/'Balance Sheet Annual'!BR100</f>
        <v>1.0678024429759607</v>
      </c>
      <c r="AV100" s="22">
        <f>('Cash Flow Statement Annual'!AB100+'Cash Flow Statement Annual'!AU100)/('Balance Sheet Annual'!BH100+'Balance Sheet Annual'!BS100)</f>
        <v>0.32676963636385153</v>
      </c>
      <c r="AW100" s="22">
        <f>'Cash Flow Statement Annual'!AB100/'Balance Sheet Annual'!BS100</f>
        <v>0.3802928952644431</v>
      </c>
      <c r="AX100" s="22">
        <f>('Cash Flow Statement Annual'!AB100+'Cash Flow Statement Annual'!AU100)/'Balance Sheet Annual'!BS100</f>
        <v>0.32676963636385153</v>
      </c>
      <c r="AY100" s="22">
        <f>('Balance Sheet Annual'!BH100+'Balance Sheet Annual'!BS100)/('Income Statement Annual'!AF100-'Income Statement Annual'!AC100)</f>
        <v>2.5564482707508387</v>
      </c>
      <c r="AZ100" s="22">
        <f>(('Balance Sheet Annual'!BH100+'Balance Sheet Annual'!BS100)-'Balance Sheet Annual'!N100)/('Income Statement Annual'!AF100-'Income Statement Annual'!AC100)</f>
        <v>2.4165675974634251</v>
      </c>
      <c r="BA100" s="22">
        <f>('Cash Flow Statement Annual'!AB100+'Cash Flow Statement Annual'!AU100)/'Income Statement Annual'!BS100</f>
        <v>0.98323731939529024</v>
      </c>
      <c r="BB100" s="22">
        <f>'Income Statement Annual'!AF100/('Balance Sheet Annual'!BH100+'Balance Sheet Annual'!BS100)</f>
        <v>0.39116770381835114</v>
      </c>
      <c r="BC100" s="23">
        <f>'Income Statement Annual'!AF100/('Balance Sheet Annual'!BB100-'Balance Sheet Annual'!BR100)</f>
        <v>0.16041309164126238</v>
      </c>
    </row>
    <row r="101" spans="1:55" x14ac:dyDescent="0.2">
      <c r="A101" s="45" t="s">
        <v>274</v>
      </c>
      <c r="B101" s="45" t="s">
        <v>275</v>
      </c>
      <c r="C101" s="45" t="str">
        <f>VLOOKUP(A101,'[1]S&amp;P 500 Wikipedia'!A:D,3,FALSE)</f>
        <v>Communication Services</v>
      </c>
      <c r="D101" s="45">
        <v>373834</v>
      </c>
      <c r="E101" s="45" t="s">
        <v>16</v>
      </c>
      <c r="F101" s="45">
        <v>2018</v>
      </c>
      <c r="G101" s="45" t="s">
        <v>17</v>
      </c>
      <c r="H101" s="46">
        <v>43465</v>
      </c>
      <c r="I101" s="46">
        <v>43535</v>
      </c>
      <c r="J101" s="46">
        <v>43595</v>
      </c>
      <c r="K101" s="45">
        <v>1066053000</v>
      </c>
      <c r="L101" s="45">
        <v>1053111000</v>
      </c>
      <c r="M101" s="45" t="s">
        <v>1922</v>
      </c>
      <c r="N101" s="20">
        <f>'Balance Sheet Annual'!AH101/'Balance Sheet Annual'!BR101</f>
        <v>0.86349598517603454</v>
      </c>
      <c r="O101" s="21">
        <f>('Balance Sheet Annual'!AH101-'Balance Sheet Annual'!U101)/'Balance Sheet Annual'!BR101</f>
        <v>0.86349598517603454</v>
      </c>
      <c r="P101" s="21">
        <f>'Balance Sheet Annual'!N101/'Balance Sheet Annual'!BR101</f>
        <v>0.11344451307391394</v>
      </c>
      <c r="Q101" s="21">
        <f>'Balance Sheet Annual'!CH101/'Balance Sheet Annual'!CS101</f>
        <v>2.218722063769103</v>
      </c>
      <c r="R101" s="21">
        <f>('Balance Sheet Annual'!BH101+'Balance Sheet Annual'!BS101)/'Balance Sheet Annual'!BB101</f>
        <v>0.4989485656848871</v>
      </c>
      <c r="S101" s="21">
        <f>('Balance Sheet Annual'!BH101/'Balance Sheet Annual'!BB101)</f>
        <v>5.8589358691195723E-3</v>
      </c>
      <c r="T101" s="21">
        <f>'Balance Sheet Annual'!BS101/'Balance Sheet Annual'!BB101</f>
        <v>0.49308962981576754</v>
      </c>
      <c r="U101" s="21">
        <f>('Balance Sheet Annual'!BH101+'Balance Sheet Annual'!BS101)/'Balance Sheet Annual'!CS101</f>
        <v>1.6059767570558938</v>
      </c>
      <c r="V101" s="21">
        <f>('Balance Sheet Annual'!BH101/'Balance Sheet Annual'!CS101)</f>
        <v>1.8858286152143373E-2</v>
      </c>
      <c r="W101" s="21">
        <f>('Balance Sheet Annual'!BS101/'Balance Sheet Annual'!CS101)</f>
        <v>1.5871184709037505</v>
      </c>
      <c r="X101" s="22">
        <f>'Balance Sheet Annual'!AH101/'Balance Sheet Annual'!BB101</f>
        <v>5.5468119718030444E-2</v>
      </c>
      <c r="Y101" s="22">
        <f>'Balance Sheet Annual'!CS101/('Balance Sheet Annual'!BB101-'Balance Sheet Annual'!AQ101-'Balance Sheet Annual'!AR101-'Balance Sheet Annual'!AS101)</f>
        <v>0.72585977814170499</v>
      </c>
      <c r="Z101" s="22">
        <f>'Balance Sheet Annual'!BA101/'Balance Sheet Annual'!BB101</f>
        <v>0.94453188028196955</v>
      </c>
      <c r="AA101" s="22">
        <f>'Balance Sheet Annual'!AR101/'Balance Sheet Annual'!BB101</f>
        <v>0.40304982079327084</v>
      </c>
      <c r="AB101" s="23">
        <f>'Balance Sheet Annual'!CS101/'Balance Sheet Annual'!CT101</f>
        <v>0.31068230812976949</v>
      </c>
      <c r="AC101" s="24">
        <f>'Income Statement Annual'!V101/'Income Statement Annual'!N101</f>
        <v>0.53539873130946991</v>
      </c>
      <c r="AD101" s="22">
        <f>('Income Statement Annual'!AF101-'Income Statement Annual'!AC101)/'Income Statement Annual'!N101</f>
        <v>0.33671273221567738</v>
      </c>
      <c r="AE101" s="22">
        <f>'Income Statement Annual'!AF101/'Income Statement Annual'!N101</f>
        <v>0.11378568192115994</v>
      </c>
      <c r="AF101" s="22">
        <f>'Income Statement Annual'!BS101/'Income Statement Annual'!N101</f>
        <v>7.8670140462165833E-2</v>
      </c>
      <c r="AG101" s="22">
        <f>('Income Statement Annual'!AF101-'Income Statement Annual'!AC101)/('Income Statement Annual'!AH101*-1)</f>
        <v>4.0141796083727215</v>
      </c>
      <c r="AH101" s="23">
        <f>'Income Statement Annual'!AF101/('Income Statement Annual'!AH101*-1)</f>
        <v>1.3565158676569886</v>
      </c>
      <c r="AI101" s="24">
        <f>'Cash Flow Statement Annual'!BG101/'Cash Flow Statement Annual'!AB101</f>
        <v>1.3811242908715833</v>
      </c>
      <c r="AJ101" s="22">
        <f>'Cash Flow Statement Annual'!AB101/'Balance Sheet Annual'!BR101</f>
        <v>0.79843524809553224</v>
      </c>
      <c r="AK101" s="22">
        <f>('Cash Flow Statement Annual'!AB101+'Cash Flow Statement Annual'!AV101)/('Balance Sheet Annual'!BH101+'Balance Sheet Annual'!BS101)</f>
        <v>6.4279276891268625E-2</v>
      </c>
      <c r="AL101" s="23">
        <f>('Cash Flow Statement Annual'!AB101/('Balance Sheet Annual'!BH101+'Balance Sheet Annual'!BS101))</f>
        <v>0.10279382918941844</v>
      </c>
      <c r="AM101" s="24">
        <f>'Income Statement Annual'!BS101/'Balance Sheet Annual'!CS101</f>
        <v>5.9129028138435999E-2</v>
      </c>
      <c r="AN101" s="22">
        <f>'Income Statement Annual'!N101/'Balance Sheet Annual'!CS101</f>
        <v>0.75160699842492873</v>
      </c>
      <c r="AO101" s="22">
        <f>'Income Statement Annual'!N101/'Balance Sheet Annual'!BB101</f>
        <v>0.23351099707714487</v>
      </c>
      <c r="AP101" s="22">
        <f>'Income Statement Annual'!N101/('Balance Sheet Annual'!AH101-'Balance Sheet Annual'!BR101)</f>
        <v>-26.630467571644044</v>
      </c>
      <c r="AQ101" s="22">
        <f>'Income Statement Annual'!BS101/'Balance Sheet Annual'!BB101</f>
        <v>1.8370342939519384E-2</v>
      </c>
      <c r="AR101" s="22">
        <f>'Cash Flow Statement Annual'!AB101/'Income Statement Annual'!N101</f>
        <v>0.21964204802899864</v>
      </c>
      <c r="AS101" s="22">
        <f>'Cash Flow Statement Annual'!BG101/'Income Statement Annual'!N101</f>
        <v>0.303352967829633</v>
      </c>
      <c r="AT101" s="22">
        <f>'Cash Flow Statement Annual'!AB101/'Balance Sheet Annual'!BB101</f>
        <v>5.128883363531761E-2</v>
      </c>
      <c r="AU101" s="22">
        <f>('Cash Flow Statement Annual'!AB101+'Cash Flow Statement Annual'!AU101)/'Balance Sheet Annual'!BR101</f>
        <v>-1.028000823553634</v>
      </c>
      <c r="AV101" s="22">
        <f>('Cash Flow Statement Annual'!AB101+'Cash Flow Statement Annual'!AU101)/('Balance Sheet Annual'!BH101+'Balance Sheet Annual'!BS101)</f>
        <v>-0.13234904310024917</v>
      </c>
      <c r="AW101" s="22">
        <f>'Cash Flow Statement Annual'!AB101/'Balance Sheet Annual'!BS101</f>
        <v>0.1040152348255237</v>
      </c>
      <c r="AX101" s="22">
        <f>('Cash Flow Statement Annual'!AB101+'Cash Flow Statement Annual'!AU101)/'Balance Sheet Annual'!BS101</f>
        <v>-0.13392162647855591</v>
      </c>
      <c r="AY101" s="22">
        <f>('Balance Sheet Annual'!BH101+'Balance Sheet Annual'!BS101)/('Income Statement Annual'!AF101-'Income Statement Annual'!AC101)</f>
        <v>6.3458368376787213</v>
      </c>
      <c r="AZ101" s="22">
        <f>(('Balance Sheet Annual'!BH101+'Balance Sheet Annual'!BS101)-'Balance Sheet Annual'!N101)/('Income Statement Annual'!AF101-'Income Statement Annual'!AC101)</f>
        <v>6.2531539108494529</v>
      </c>
      <c r="BA101" s="22">
        <f>('Cash Flow Statement Annual'!AB101+'Cash Flow Statement Annual'!AU101)/'Income Statement Annual'!BS101</f>
        <v>-3.5946724262059035</v>
      </c>
      <c r="BB101" s="22">
        <f>'Income Statement Annual'!AF101/('Balance Sheet Annual'!BH101+'Balance Sheet Annual'!BS101)</f>
        <v>5.3252398876106666E-2</v>
      </c>
      <c r="BC101" s="23">
        <f>'Income Statement Annual'!AF101/('Balance Sheet Annual'!BB101-'Balance Sheet Annual'!BR101)</f>
        <v>2.839415439409786E-2</v>
      </c>
    </row>
    <row r="102" spans="1:55" x14ac:dyDescent="0.2">
      <c r="A102" s="45" t="s">
        <v>313</v>
      </c>
      <c r="B102" s="45" t="s">
        <v>314</v>
      </c>
      <c r="C102" s="45" t="str">
        <f>VLOOKUP(A102,'[1]S&amp;P 500 Wikipedia'!A:D,3,FALSE)</f>
        <v>Information Technology</v>
      </c>
      <c r="D102" s="45">
        <v>128066</v>
      </c>
      <c r="E102" s="45" t="s">
        <v>16</v>
      </c>
      <c r="F102" s="45">
        <v>2018</v>
      </c>
      <c r="G102" s="45" t="s">
        <v>17</v>
      </c>
      <c r="H102" s="46">
        <v>43465</v>
      </c>
      <c r="I102" s="46">
        <v>43515</v>
      </c>
      <c r="J102" s="46">
        <v>43515</v>
      </c>
      <c r="K102" s="45">
        <v>577000000</v>
      </c>
      <c r="L102" s="45">
        <v>581000000</v>
      </c>
      <c r="M102" s="45" t="s">
        <v>1671</v>
      </c>
      <c r="N102" s="20">
        <f>'Balance Sheet Annual'!AH102/'Balance Sheet Annual'!BR102</f>
        <v>3.2092286016202887</v>
      </c>
      <c r="O102" s="21">
        <f>('Balance Sheet Annual'!AH102-'Balance Sheet Annual'!U102)/'Balance Sheet Annual'!BR102</f>
        <v>3.2092286016202887</v>
      </c>
      <c r="P102" s="21">
        <f>'Balance Sheet Annual'!N102/'Balance Sheet Annual'!BR102</f>
        <v>1.7809087706939064</v>
      </c>
      <c r="Q102" s="21">
        <f>'Balance Sheet Annual'!CH102/'Balance Sheet Annual'!CS102</f>
        <v>0.42665666885368825</v>
      </c>
      <c r="R102" s="21">
        <f>('Balance Sheet Annual'!BH102+'Balance Sheet Annual'!BS102)/'Balance Sheet Annual'!BB102</f>
        <v>5.7354970107088891E-2</v>
      </c>
      <c r="S102" s="21">
        <f>('Balance Sheet Annual'!BH102/'Balance Sheet Annual'!BB102)</f>
        <v>1.1497273503711977E-2</v>
      </c>
      <c r="T102" s="21">
        <f>'Balance Sheet Annual'!BS102/'Balance Sheet Annual'!BB102</f>
        <v>4.5857696603376914E-2</v>
      </c>
      <c r="U102" s="21">
        <f>('Balance Sheet Annual'!BH102+'Balance Sheet Annual'!BS102)/'Balance Sheet Annual'!CS102</f>
        <v>8.1825850595182298E-2</v>
      </c>
      <c r="V102" s="21">
        <f>('Balance Sheet Annual'!BH102/'Balance Sheet Annual'!CS102)</f>
        <v>1.6402661917705501E-2</v>
      </c>
      <c r="W102" s="21">
        <f>('Balance Sheet Annual'!BS102/'Balance Sheet Annual'!CS102)</f>
        <v>6.5423188677476804E-2</v>
      </c>
      <c r="X102" s="22">
        <f>'Balance Sheet Annual'!AH102/'Balance Sheet Annual'!BB102</f>
        <v>0.5985809079561133</v>
      </c>
      <c r="Y102" s="22">
        <f>'Balance Sheet Annual'!CS102/('Balance Sheet Annual'!BB102-'Balance Sheet Annual'!AQ102-'Balance Sheet Annual'!AR102-'Balance Sheet Annual'!AS102)</f>
        <v>0.9248439667128987</v>
      </c>
      <c r="Z102" s="22">
        <f>'Balance Sheet Annual'!BA102/'Balance Sheet Annual'!BB102</f>
        <v>0.40141909204388676</v>
      </c>
      <c r="AA102" s="22">
        <f>'Balance Sheet Annual'!AR102/'Balance Sheet Annual'!BB102</f>
        <v>0.17764930030878393</v>
      </c>
      <c r="AB102" s="23">
        <f>'Balance Sheet Annual'!CS102/'Balance Sheet Annual'!CT102</f>
        <v>0.70093949149201762</v>
      </c>
      <c r="AC102" s="24">
        <f>'Income Statement Annual'!V102/'Income Statement Annual'!N102</f>
        <v>0.38203916272788657</v>
      </c>
      <c r="AD102" s="22">
        <f>('Income Statement Annual'!AF102-'Income Statement Annual'!AC102)/'Income Statement Annual'!N102</f>
        <v>0.19507089804186362</v>
      </c>
      <c r="AE102" s="22">
        <f>'Income Statement Annual'!AF102/'Income Statement Annual'!N102</f>
        <v>0.1675219446320054</v>
      </c>
      <c r="AF102" s="22">
        <f>'Income Statement Annual'!BS102/'Income Statement Annual'!N102</f>
        <v>0.10155300472653613</v>
      </c>
      <c r="AG102" s="22">
        <f>('Income Statement Annual'!AF102-'Income Statement Annual'!AC102)/('Income Statement Annual'!AH102*-1)</f>
        <v>-26.263636363636362</v>
      </c>
      <c r="AH102" s="23">
        <f>'Income Statement Annual'!AF102/('Income Statement Annual'!AH102*-1)</f>
        <v>-22.554545454545455</v>
      </c>
      <c r="AI102" s="24">
        <f>'Cash Flow Statement Annual'!BG102/'Cash Flow Statement Annual'!AB102</f>
        <v>-0.82467802243456589</v>
      </c>
      <c r="AJ102" s="22">
        <f>'Cash Flow Statement Annual'!AB102/'Balance Sheet Annual'!BR102</f>
        <v>0.84783374427615354</v>
      </c>
      <c r="AK102" s="22">
        <f>('Cash Flow Statement Annual'!AB102+'Cash Flow Statement Annual'!AV102)/('Balance Sheet Annual'!BH102+'Balance Sheet Annual'!BS102)</f>
        <v>2.4536082474226806</v>
      </c>
      <c r="AL102" s="23">
        <f>('Cash Flow Statement Annual'!AB102/('Balance Sheet Annual'!BH102+'Balance Sheet Annual'!BS102))</f>
        <v>2.7571592210767468</v>
      </c>
      <c r="AM102" s="24">
        <f>'Income Statement Annual'!BS102/'Balance Sheet Annual'!CS102</f>
        <v>0.14096916299559473</v>
      </c>
      <c r="AN102" s="22">
        <f>'Income Statement Annual'!N102/'Balance Sheet Annual'!CS102</f>
        <v>1.3881338457212484</v>
      </c>
      <c r="AO102" s="22">
        <f>'Income Statement Annual'!N102/'Balance Sheet Annual'!BB102</f>
        <v>0.97299783194271072</v>
      </c>
      <c r="AP102" s="22">
        <f>'Income Statement Annual'!N102/('Balance Sheet Annual'!AH102-'Balance Sheet Annual'!BR102)</f>
        <v>2.3612882653061225</v>
      </c>
      <c r="AQ102" s="22">
        <f>'Income Statement Annual'!BS102/'Balance Sheet Annual'!BB102</f>
        <v>9.8810853426187506E-2</v>
      </c>
      <c r="AR102" s="22">
        <f>'Cash Flow Statement Annual'!AB102/'Income Statement Annual'!N102</f>
        <v>0.16252532072923701</v>
      </c>
      <c r="AS102" s="22">
        <f>'Cash Flow Statement Annual'!BG102/'Income Statement Annual'!N102</f>
        <v>-0.13403106009453072</v>
      </c>
      <c r="AT102" s="22">
        <f>'Cash Flow Statement Annual'!AB102/'Balance Sheet Annual'!BB102</f>
        <v>0.15813678470534132</v>
      </c>
      <c r="AU102" s="22">
        <f>('Cash Flow Statement Annual'!AB102+'Cash Flow Statement Annual'!AU102)/'Balance Sheet Annual'!BR102</f>
        <v>0.64283198309263823</v>
      </c>
      <c r="AV102" s="22">
        <f>('Cash Flow Statement Annual'!AB102+'Cash Flow Statement Annual'!AU102)/('Balance Sheet Annual'!BH102+'Balance Sheet Annual'!BS102)</f>
        <v>2.0904925544100803</v>
      </c>
      <c r="AW102" s="22">
        <f>'Cash Flow Statement Annual'!AB102/'Balance Sheet Annual'!BS102</f>
        <v>3.4484240687679084</v>
      </c>
      <c r="AX102" s="22">
        <f>('Cash Flow Statement Annual'!AB102+'Cash Flow Statement Annual'!AU102)/'Balance Sheet Annual'!BS102</f>
        <v>2.6146131805157595</v>
      </c>
      <c r="AY102" s="22">
        <f>('Balance Sheet Annual'!BH102+'Balance Sheet Annual'!BS102)/('Income Statement Annual'!AF102-'Income Statement Annual'!AC102)</f>
        <v>0.30218068535825543</v>
      </c>
      <c r="AZ102" s="22">
        <f>(('Balance Sheet Annual'!BH102+'Balance Sheet Annual'!BS102)-'Balance Sheet Annual'!N102)/('Income Statement Annual'!AF102-'Income Statement Annual'!AC102)</f>
        <v>-1.4479058497750086</v>
      </c>
      <c r="BA102" s="22">
        <f>('Cash Flow Statement Annual'!AB102+'Cash Flow Statement Annual'!AU102)/'Income Statement Annual'!BS102</f>
        <v>1.2134308510638299</v>
      </c>
      <c r="BB102" s="22">
        <f>'Income Statement Annual'!AF102/('Balance Sheet Annual'!BH102+'Balance Sheet Annual'!BS102)</f>
        <v>2.8419243986254297</v>
      </c>
      <c r="BC102" s="23">
        <f>'Income Statement Annual'!AF102/('Balance Sheet Annual'!BB102-'Balance Sheet Annual'!BR102)</f>
        <v>0.20037150702632855</v>
      </c>
    </row>
    <row r="103" spans="1:55" x14ac:dyDescent="0.2">
      <c r="A103" s="45" t="s">
        <v>301</v>
      </c>
      <c r="B103" s="45" t="s">
        <v>302</v>
      </c>
      <c r="C103" s="45" t="str">
        <f>VLOOKUP(A103,'[1]S&amp;P 500 Wikipedia'!A:D,3,FALSE)</f>
        <v>Information Technology</v>
      </c>
      <c r="D103" s="45">
        <v>131663</v>
      </c>
      <c r="E103" s="45" t="s">
        <v>16</v>
      </c>
      <c r="F103" s="45">
        <v>2018</v>
      </c>
      <c r="G103" s="45" t="s">
        <v>17</v>
      </c>
      <c r="H103" s="46">
        <v>43465</v>
      </c>
      <c r="I103" s="46">
        <v>43511</v>
      </c>
      <c r="J103" s="46">
        <v>43511</v>
      </c>
      <c r="K103" s="45">
        <v>133824000</v>
      </c>
      <c r="L103" s="45">
        <v>144333000</v>
      </c>
      <c r="M103" s="45" t="s">
        <v>1672</v>
      </c>
      <c r="N103" s="20">
        <f>'Balance Sheet Annual'!AH103/'Balance Sheet Annual'!BR103</f>
        <v>1.5538235020411018</v>
      </c>
      <c r="O103" s="21">
        <f>('Balance Sheet Annual'!AH103-'Balance Sheet Annual'!U103)/'Balance Sheet Annual'!BR103</f>
        <v>1.5455772966174079</v>
      </c>
      <c r="P103" s="21">
        <f>'Balance Sheet Annual'!N103/'Balance Sheet Annual'!BR103</f>
        <v>1.0359005120684923</v>
      </c>
      <c r="Q103" s="21">
        <f>'Balance Sheet Annual'!CH103/'Balance Sheet Annual'!CS103</f>
        <v>4.8643876182540167</v>
      </c>
      <c r="R103" s="21">
        <f>('Balance Sheet Annual'!BH103+'Balance Sheet Annual'!BS103)/'Balance Sheet Annual'!BB103</f>
        <v>0.36553430686632155</v>
      </c>
      <c r="S103" s="21">
        <f>('Balance Sheet Annual'!BH103/'Balance Sheet Annual'!BB103)</f>
        <v>0</v>
      </c>
      <c r="T103" s="21">
        <f>'Balance Sheet Annual'!BS103/'Balance Sheet Annual'!BB103</f>
        <v>0.36553430686632155</v>
      </c>
      <c r="U103" s="21">
        <f>('Balance Sheet Annual'!BH103+'Balance Sheet Annual'!BS103)/'Balance Sheet Annual'!CS103</f>
        <v>2.1436348632339204</v>
      </c>
      <c r="V103" s="21">
        <f>('Balance Sheet Annual'!BH103/'Balance Sheet Annual'!CS103)</f>
        <v>0</v>
      </c>
      <c r="W103" s="21">
        <f>('Balance Sheet Annual'!BS103/'Balance Sheet Annual'!CS103)</f>
        <v>2.1436348632339204</v>
      </c>
      <c r="X103" s="22">
        <f>'Balance Sheet Annual'!AH103/'Balance Sheet Annual'!BB103</f>
        <v>0.45040270259868431</v>
      </c>
      <c r="Y103" s="22">
        <f>'Balance Sheet Annual'!CS103/('Balance Sheet Annual'!BB103-'Balance Sheet Annual'!AQ103-'Balance Sheet Annual'!AR103-'Balance Sheet Annual'!AS103)</f>
        <v>0.24422414875003998</v>
      </c>
      <c r="Z103" s="22">
        <f>'Balance Sheet Annual'!BA103/'Balance Sheet Annual'!BB103</f>
        <v>0.54959729740131569</v>
      </c>
      <c r="AA103" s="22">
        <f>'Balance Sheet Annual'!AR103/'Balance Sheet Annual'!BB103</f>
        <v>0.27739607874401051</v>
      </c>
      <c r="AB103" s="23">
        <f>'Balance Sheet Annual'!CS103/'Balance Sheet Annual'!CT103</f>
        <v>0.17052078837478454</v>
      </c>
      <c r="AC103" s="24">
        <f>'Income Statement Annual'!V103/'Income Statement Annual'!N103</f>
        <v>0.84435579742314726</v>
      </c>
      <c r="AD103" s="22">
        <f>('Income Statement Annual'!AF103-'Income Statement Annual'!AC103)/'Income Statement Annual'!N103</f>
        <v>0.22866612430549801</v>
      </c>
      <c r="AE103" s="22">
        <f>'Income Statement Annual'!AF103/'Income Statement Annual'!N103</f>
        <v>0.22866612430549801</v>
      </c>
      <c r="AF103" s="22">
        <f>'Income Statement Annual'!BS103/'Income Statement Annual'!N103</f>
        <v>-7.3349745777052744E-3</v>
      </c>
      <c r="AG103" s="22">
        <f>('Income Statement Annual'!AF103-'Income Statement Annual'!AC103)/('Income Statement Annual'!AH103*-1)</f>
        <v>27.137935380866349</v>
      </c>
      <c r="AH103" s="23">
        <f>'Income Statement Annual'!AF103/('Income Statement Annual'!AH103*-1)</f>
        <v>27.137935380866349</v>
      </c>
      <c r="AI103" s="24">
        <f>'Cash Flow Statement Annual'!BG103/'Cash Flow Statement Annual'!AB103</f>
        <v>-0.7644889879287794</v>
      </c>
      <c r="AJ103" s="22">
        <f>'Cash Flow Statement Annual'!AB103/'Balance Sheet Annual'!BR103</f>
        <v>0.53837194345967199</v>
      </c>
      <c r="AK103" s="22">
        <f>('Cash Flow Statement Annual'!AB103+'Cash Flow Statement Annual'!AV103)/('Balance Sheet Annual'!BH103+'Balance Sheet Annual'!BS103)</f>
        <v>0.42692695656915197</v>
      </c>
      <c r="AL103" s="23">
        <f>('Cash Flow Statement Annual'!AB103/('Balance Sheet Annual'!BH103+'Balance Sheet Annual'!BS103))</f>
        <v>0.42692695656915197</v>
      </c>
      <c r="AM103" s="24">
        <f>'Income Statement Annual'!BS103/'Balance Sheet Annual'!CS103</f>
        <v>-2.0876387082212802E-2</v>
      </c>
      <c r="AN103" s="22">
        <f>'Income Statement Annual'!N103/'Balance Sheet Annual'!CS103</f>
        <v>2.8461430726245163</v>
      </c>
      <c r="AO103" s="22">
        <f>'Income Statement Annual'!N103/'Balance Sheet Annual'!BB103</f>
        <v>0.48532656057136414</v>
      </c>
      <c r="AP103" s="22">
        <f>'Income Statement Annual'!N103/('Balance Sheet Annual'!AH103-'Balance Sheet Annual'!BR103)</f>
        <v>3.0231756184017877</v>
      </c>
      <c r="AQ103" s="22">
        <f>'Income Statement Annual'!BS103/'Balance Sheet Annual'!BB103</f>
        <v>-3.559857983676095E-3</v>
      </c>
      <c r="AR103" s="22">
        <f>'Cash Flow Statement Annual'!AB103/'Income Statement Annual'!N103</f>
        <v>0.32154936867319056</v>
      </c>
      <c r="AS103" s="22">
        <f>'Cash Flow Statement Annual'!BG103/'Income Statement Annual'!N103</f>
        <v>-0.24582095142610541</v>
      </c>
      <c r="AT103" s="22">
        <f>'Cash Flow Statement Annual'!AB103/'Balance Sheet Annual'!BB103</f>
        <v>0.15605644915205313</v>
      </c>
      <c r="AU103" s="22">
        <f>('Cash Flow Statement Annual'!AB103+'Cash Flow Statement Annual'!AU103)/'Balance Sheet Annual'!BR103</f>
        <v>0.50048337985358127</v>
      </c>
      <c r="AV103" s="22">
        <f>('Cash Flow Statement Annual'!AB103+'Cash Flow Statement Annual'!AU103)/('Balance Sheet Annual'!BH103+'Balance Sheet Annual'!BS103)</f>
        <v>0.39688146600146462</v>
      </c>
      <c r="AW103" s="22">
        <f>'Cash Flow Statement Annual'!AB103/'Balance Sheet Annual'!BS103</f>
        <v>0.42692695656915197</v>
      </c>
      <c r="AX103" s="22">
        <f>('Cash Flow Statement Annual'!AB103+'Cash Flow Statement Annual'!AU103)/'Balance Sheet Annual'!BS103</f>
        <v>0.39688146600146462</v>
      </c>
      <c r="AY103" s="22">
        <f>('Balance Sheet Annual'!BH103+'Balance Sheet Annual'!BS103)/('Income Statement Annual'!AF103-'Income Statement Annual'!AC103)</f>
        <v>3.2937622888637734</v>
      </c>
      <c r="AZ103" s="22">
        <f>(('Balance Sheet Annual'!BH103+'Balance Sheet Annual'!BS103)-'Balance Sheet Annual'!N103)/('Income Statement Annual'!AF103-'Income Statement Annual'!AC103)</f>
        <v>0.58805096685296709</v>
      </c>
      <c r="BA103" s="22">
        <f>('Cash Flow Statement Annual'!AB103+'Cash Flow Statement Annual'!AU103)/'Income Statement Annual'!BS103</f>
        <v>-40.752690766928907</v>
      </c>
      <c r="BB103" s="22">
        <f>'Income Statement Annual'!AF103/('Balance Sheet Annual'!BH103+'Balance Sheet Annual'!BS103)</f>
        <v>0.30360418035661069</v>
      </c>
      <c r="BC103" s="23">
        <f>'Income Statement Annual'!AF103/('Balance Sheet Annual'!BB103-'Balance Sheet Annual'!BR103)</f>
        <v>0.15627748393033117</v>
      </c>
    </row>
    <row r="104" spans="1:55" x14ac:dyDescent="0.2">
      <c r="A104" s="45" t="s">
        <v>358</v>
      </c>
      <c r="B104" s="45" t="s">
        <v>359</v>
      </c>
      <c r="C104" s="45" t="str">
        <f>VLOOKUP(A104,'[1]S&amp;P 500 Wikipedia'!A:D,3,FALSE)</f>
        <v>Health Care</v>
      </c>
      <c r="D104" s="45">
        <v>256275</v>
      </c>
      <c r="E104" s="45" t="s">
        <v>16</v>
      </c>
      <c r="F104" s="45">
        <v>2018</v>
      </c>
      <c r="G104" s="45" t="s">
        <v>17</v>
      </c>
      <c r="H104" s="46">
        <v>43465</v>
      </c>
      <c r="I104" s="46">
        <v>43524</v>
      </c>
      <c r="J104" s="46">
        <v>43586</v>
      </c>
      <c r="K104" s="45">
        <v>1122000000</v>
      </c>
      <c r="L104" s="45">
        <v>1117000000</v>
      </c>
      <c r="M104" s="45" t="s">
        <v>1923</v>
      </c>
      <c r="N104" s="20">
        <f>'Balance Sheet Annual'!AH104/'Balance Sheet Annual'!BR104</f>
        <v>1.0189571913338553</v>
      </c>
      <c r="O104" s="21">
        <f>('Balance Sheet Annual'!AH104-'Balance Sheet Annual'!U104)/'Balance Sheet Annual'!BR104</f>
        <v>0.51987079091620991</v>
      </c>
      <c r="P104" s="21">
        <f>'Balance Sheet Annual'!N104/'Balance Sheet Annual'!BR104</f>
        <v>5.8959801618376405E-2</v>
      </c>
      <c r="Q104" s="21">
        <f>'Balance Sheet Annual'!CH104/'Balance Sheet Annual'!CS104</f>
        <v>1.5237034089401778</v>
      </c>
      <c r="R104" s="21">
        <f>('Balance Sheet Annual'!BH104+'Balance Sheet Annual'!BS104)/'Balance Sheet Annual'!BB104</f>
        <v>0.28384017828047642</v>
      </c>
      <c r="S104" s="21">
        <f>('Balance Sheet Annual'!BH104/'Balance Sheet Annual'!BB104)</f>
        <v>5.0677486833944768E-2</v>
      </c>
      <c r="T104" s="21">
        <f>'Balance Sheet Annual'!BS104/'Balance Sheet Annual'!BB104</f>
        <v>0.23316269144653162</v>
      </c>
      <c r="U104" s="21">
        <f>('Balance Sheet Annual'!BH104+'Balance Sheet Annual'!BS104)/'Balance Sheet Annual'!CS104</f>
        <v>0.71632842552062603</v>
      </c>
      <c r="V104" s="21">
        <f>('Balance Sheet Annual'!BH104/'Balance Sheet Annual'!CS104)</f>
        <v>0.12789494627934739</v>
      </c>
      <c r="W104" s="21">
        <f>('Balance Sheet Annual'!BS104/'Balance Sheet Annual'!CS104)</f>
        <v>0.58843347924127865</v>
      </c>
      <c r="X104" s="22">
        <f>'Balance Sheet Annual'!AH104/'Balance Sheet Annual'!BB104</f>
        <v>0.32827364371235457</v>
      </c>
      <c r="Y104" s="22">
        <f>'Balance Sheet Annual'!CS104/('Balance Sheet Annual'!BB104-'Balance Sheet Annual'!AQ104-'Balance Sheet Annual'!AR104-'Balance Sheet Annual'!AS104)</f>
        <v>0.87560975609756098</v>
      </c>
      <c r="Z104" s="22">
        <f>'Balance Sheet Annual'!BA104/'Balance Sheet Annual'!BB104</f>
        <v>0.67172635628764543</v>
      </c>
      <c r="AA104" s="22">
        <f>'Balance Sheet Annual'!AR104/'Balance Sheet Annual'!BB104</f>
        <v>0.4041900116681208</v>
      </c>
      <c r="AB104" s="23">
        <f>'Balance Sheet Annual'!CS104/'Balance Sheet Annual'!CT104</f>
        <v>0.39624307533821784</v>
      </c>
      <c r="AC104" s="24">
        <f>'Income Statement Annual'!V104/'Income Statement Annual'!N104</f>
        <v>0.15438399012912232</v>
      </c>
      <c r="AD104" s="22">
        <f>('Income Statement Annual'!AF104-'Income Statement Annual'!AC104)/'Income Statement Annual'!N104</f>
        <v>5.1616464450770082E-2</v>
      </c>
      <c r="AE104" s="22">
        <f>'Income Statement Annual'!AF104/'Income Statement Annual'!N104</f>
        <v>5.1616464450770082E-2</v>
      </c>
      <c r="AF104" s="22">
        <f>'Income Statement Annual'!BS104/'Income Statement Annual'!N104</f>
        <v>3.5836048185468594E-2</v>
      </c>
      <c r="AG104" s="22">
        <f>('Income Statement Annual'!AF104-'Income Statement Annual'!AC104)/('Income Statement Annual'!AH104*-1)</f>
        <v>8.9811676082862526</v>
      </c>
      <c r="AH104" s="23">
        <f>'Income Statement Annual'!AF104/('Income Statement Annual'!AH104*-1)</f>
        <v>8.9811676082862526</v>
      </c>
      <c r="AI104" s="24">
        <f>'Cash Flow Statement Annual'!BG104/'Cash Flow Statement Annual'!AB104</f>
        <v>-0.84313725490196079</v>
      </c>
      <c r="AJ104" s="22">
        <f>'Cash Flow Statement Annual'!AB104/'Balance Sheet Annual'!BR104</f>
        <v>0.26125685199686766</v>
      </c>
      <c r="AK104" s="22">
        <f>('Cash Flow Statement Annual'!AB104+'Cash Flow Statement Annual'!AV104)/('Balance Sheet Annual'!BH104+'Balance Sheet Annual'!BS104)</f>
        <v>0.22065032219835568</v>
      </c>
      <c r="AL104" s="23">
        <f>('Cash Flow Statement Annual'!AB104/('Balance Sheet Annual'!BH104+'Balance Sheet Annual'!BS104))</f>
        <v>0.2965335901044367</v>
      </c>
      <c r="AM104" s="24">
        <f>'Income Statement Annual'!BS104/'Balance Sheet Annual'!CS104</f>
        <v>0.1756731662024141</v>
      </c>
      <c r="AN104" s="22">
        <f>'Income Statement Annual'!N104/'Balance Sheet Annual'!CS104</f>
        <v>4.90213556174559</v>
      </c>
      <c r="AO104" s="22">
        <f>'Income Statement Annual'!N104/'Balance Sheet Annual'!BB104</f>
        <v>1.9424372707109143</v>
      </c>
      <c r="AP104" s="22">
        <f>'Income Statement Annual'!N104/('Balance Sheet Annual'!AH104-'Balance Sheet Annual'!BR104)</f>
        <v>318.04819277108436</v>
      </c>
      <c r="AQ104" s="22">
        <f>'Income Statement Annual'!BS104/'Balance Sheet Annual'!BB104</f>
        <v>6.9609275630446443E-2</v>
      </c>
      <c r="AR104" s="22">
        <f>'Cash Flow Statement Annual'!AB104/'Income Statement Annual'!N104</f>
        <v>4.3331204744948212E-2</v>
      </c>
      <c r="AS104" s="22">
        <f>'Cash Flow Statement Annual'!BG104/'Income Statement Annual'!N104</f>
        <v>-3.6534153020250454E-2</v>
      </c>
      <c r="AT104" s="22">
        <f>'Cash Flow Statement Annual'!AB104/'Balance Sheet Annual'!BB104</f>
        <v>8.416814708139303E-2</v>
      </c>
      <c r="AU104" s="22">
        <f>('Cash Flow Statement Annual'!AB104+'Cash Flow Statement Annual'!AU104)/'Balance Sheet Annual'!BR104</f>
        <v>0.1673844949099452</v>
      </c>
      <c r="AV104" s="22">
        <f>('Cash Flow Statement Annual'!AB104+'Cash Flow Statement Annual'!AU104)/('Balance Sheet Annual'!BH104+'Balance Sheet Annual'!BS104)</f>
        <v>0.18998592696837271</v>
      </c>
      <c r="AW104" s="22">
        <f>'Cash Flow Statement Annual'!AB104/'Balance Sheet Annual'!BS104</f>
        <v>0.36098462648212432</v>
      </c>
      <c r="AX104" s="22">
        <f>('Cash Flow Statement Annual'!AB104+'Cash Flow Statement Annual'!AU104)/'Balance Sheet Annual'!BS104</f>
        <v>0.2312790225868987</v>
      </c>
      <c r="AY104" s="22">
        <f>('Balance Sheet Annual'!BH104+'Balance Sheet Annual'!BS104)/('Income Statement Annual'!AF104-'Income Statement Annual'!AC104)</f>
        <v>2.8309918221849446</v>
      </c>
      <c r="AZ104" s="22">
        <f>(('Balance Sheet Annual'!BH104+'Balance Sheet Annual'!BS104)-'Balance Sheet Annual'!N104)/('Income Statement Annual'!AF104-'Income Statement Annual'!AC104)</f>
        <v>2.641539106730971</v>
      </c>
      <c r="BA104" s="22">
        <f>('Cash Flow Statement Annual'!AB104+'Cash Flow Statement Annual'!AU104)/'Income Statement Annual'!BS104</f>
        <v>0.77469042585321657</v>
      </c>
      <c r="BB104" s="22">
        <f>'Income Statement Annual'!AF104/('Balance Sheet Annual'!BH104+'Balance Sheet Annual'!BS104)</f>
        <v>0.35323309384490037</v>
      </c>
      <c r="BC104" s="23">
        <f>'Income Statement Annual'!AF104/('Balance Sheet Annual'!BB104-'Balance Sheet Annual'!BR104)</f>
        <v>0.14791495432904797</v>
      </c>
    </row>
    <row r="105" spans="1:55" x14ac:dyDescent="0.2">
      <c r="A105" s="45" t="s">
        <v>286</v>
      </c>
      <c r="B105" s="45" t="s">
        <v>287</v>
      </c>
      <c r="C105" s="45" t="str">
        <f>VLOOKUP(A105,'[1]S&amp;P 500 Wikipedia'!A:D,3,FALSE)</f>
        <v>Energy</v>
      </c>
      <c r="D105" s="45">
        <v>248396</v>
      </c>
      <c r="E105" s="45" t="s">
        <v>16</v>
      </c>
      <c r="F105" s="45">
        <v>2018</v>
      </c>
      <c r="G105" s="45" t="s">
        <v>17</v>
      </c>
      <c r="H105" s="46">
        <v>43465</v>
      </c>
      <c r="I105" s="46">
        <v>43518</v>
      </c>
      <c r="J105" s="46">
        <v>43518</v>
      </c>
      <c r="K105" s="45">
        <v>1894918000</v>
      </c>
      <c r="L105" s="45">
        <v>1906359000</v>
      </c>
      <c r="M105" s="45" t="s">
        <v>1674</v>
      </c>
      <c r="N105" s="20">
        <f>'Balance Sheet Annual'!AH105/'Balance Sheet Annual'!BR105</f>
        <v>1.0296715578469193</v>
      </c>
      <c r="O105" s="21">
        <f>('Balance Sheet Annual'!AH105-'Balance Sheet Annual'!U105)/'Balance Sheet Annual'!BR105</f>
        <v>0.82831596784079031</v>
      </c>
      <c r="P105" s="21">
        <f>'Balance Sheet Annual'!N105/'Balance Sheet Annual'!BR105</f>
        <v>0.17384720770090492</v>
      </c>
      <c r="Q105" s="21">
        <f>'Balance Sheet Annual'!CH105/'Balance Sheet Annual'!CS105</f>
        <v>0.69975689630924398</v>
      </c>
      <c r="R105" s="21">
        <f>('Balance Sheet Annual'!BH105+'Balance Sheet Annual'!BS105)/'Balance Sheet Annual'!BB105</f>
        <v>0.15272688588922248</v>
      </c>
      <c r="S105" s="21">
        <f>('Balance Sheet Annual'!BH105/'Balance Sheet Annual'!BB105)</f>
        <v>2.045656919064167E-2</v>
      </c>
      <c r="T105" s="21">
        <f>'Balance Sheet Annual'!BS105/'Balance Sheet Annual'!BB105</f>
        <v>0.1322703166985808</v>
      </c>
      <c r="U105" s="21">
        <f>('Balance Sheet Annual'!BH105+'Balance Sheet Annual'!BS105)/'Balance Sheet Annual'!CS105</f>
        <v>0.25959857754204085</v>
      </c>
      <c r="V105" s="21">
        <f>('Balance Sheet Annual'!BH105/'Balance Sheet Annual'!CS105)</f>
        <v>3.4771194556620387E-2</v>
      </c>
      <c r="W105" s="21">
        <f>('Balance Sheet Annual'!BS105/'Balance Sheet Annual'!CS105)</f>
        <v>0.22482738298542049</v>
      </c>
      <c r="X105" s="22">
        <f>'Balance Sheet Annual'!AH105/'Balance Sheet Annual'!BB105</f>
        <v>0.11252689061724309</v>
      </c>
      <c r="Y105" s="22">
        <f>'Balance Sheet Annual'!CS105/('Balance Sheet Annual'!BB105-'Balance Sheet Annual'!AQ105-'Balance Sheet Annual'!AR105-'Balance Sheet Annual'!AS105)</f>
        <v>0.59901313810049139</v>
      </c>
      <c r="Z105" s="22">
        <f>'Balance Sheet Annual'!BA105/'Balance Sheet Annual'!BB105</f>
        <v>0.88747310938275692</v>
      </c>
      <c r="AA105" s="22">
        <f>'Balance Sheet Annual'!AR105/'Balance Sheet Annual'!BB105</f>
        <v>1.7852217835669763E-2</v>
      </c>
      <c r="AB105" s="23">
        <f>'Balance Sheet Annual'!CS105/'Balance Sheet Annual'!CT105</f>
        <v>0.5883194250726933</v>
      </c>
      <c r="AC105" s="24">
        <f>'Income Statement Annual'!V105/'Income Statement Annual'!N105</f>
        <v>0.29309295038388999</v>
      </c>
      <c r="AD105" s="22">
        <f>('Income Statement Annual'!AF105-'Income Statement Annual'!AC105)/'Income Statement Annual'!N105</f>
        <v>0.16208770809510373</v>
      </c>
      <c r="AE105" s="22">
        <f>'Income Statement Annual'!AF105/'Income Statement Annual'!N105</f>
        <v>1.8414838795907152E-2</v>
      </c>
      <c r="AF105" s="22">
        <f>'Income Statement Annual'!BS105/'Income Statement Annual'!N105</f>
        <v>6.8275984971115436E-2</v>
      </c>
      <c r="AG105" s="22">
        <f>('Income Statement Annual'!AF105-'Income Statement Annual'!AC105)/('Income Statement Annual'!AH105*-1)</f>
        <v>71.104234527687296</v>
      </c>
      <c r="AH105" s="23">
        <f>'Income Statement Annual'!AF105/('Income Statement Annual'!AH105*-1)</f>
        <v>8.0781758957654723</v>
      </c>
      <c r="AI105" s="24">
        <f>'Cash Flow Statement Annual'!BG105/'Cash Flow Statement Annual'!AB105</f>
        <v>-0.70943212283694856</v>
      </c>
      <c r="AJ105" s="22">
        <f>'Cash Flow Statement Annual'!AB105/'Balance Sheet Annual'!BR105</f>
        <v>0.73962577063128676</v>
      </c>
      <c r="AK105" s="22">
        <f>('Cash Flow Statement Annual'!AB105+'Cash Flow Statement Annual'!AV105)/('Balance Sheet Annual'!BH105+'Balance Sheet Annual'!BS105)</f>
        <v>0.31945411861827</v>
      </c>
      <c r="AL105" s="23">
        <f>('Cash Flow Statement Annual'!AB105/('Balance Sheet Annual'!BH105+'Balance Sheet Annual'!BS105))</f>
        <v>0.52924180275004518</v>
      </c>
      <c r="AM105" s="24">
        <f>'Income Statement Annual'!BS105/'Balance Sheet Annual'!CS105</f>
        <v>6.1579571253490846E-2</v>
      </c>
      <c r="AN105" s="22">
        <f>'Income Statement Annual'!N105/'Balance Sheet Annual'!CS105</f>
        <v>0.9019213897762508</v>
      </c>
      <c r="AO105" s="22">
        <f>'Income Statement Annual'!N105/'Balance Sheet Annual'!BB105</f>
        <v>0.53061787349392842</v>
      </c>
      <c r="AP105" s="22">
        <f>'Income Statement Annual'!N105/('Balance Sheet Annual'!AH105-'Balance Sheet Annual'!BR105)</f>
        <v>163.63791008505467</v>
      </c>
      <c r="AQ105" s="22">
        <f>'Income Statement Annual'!BS105/'Balance Sheet Annual'!BB105</f>
        <v>3.6228457956076689E-2</v>
      </c>
      <c r="AR105" s="22">
        <f>'Cash Flow Statement Annual'!AB105/'Income Statement Annual'!N105</f>
        <v>0.1523308136685626</v>
      </c>
      <c r="AS105" s="22">
        <f>'Cash Flow Statement Annual'!BG105/'Income Statement Annual'!N105</f>
        <v>-0.10806837251436803</v>
      </c>
      <c r="AT105" s="22">
        <f>'Cash Flow Statement Annual'!AB105/'Balance Sheet Annual'!BB105</f>
        <v>8.0829452416412539E-2</v>
      </c>
      <c r="AU105" s="22">
        <f>('Cash Flow Statement Annual'!AB105+'Cash Flow Statement Annual'!AU105)/'Balance Sheet Annual'!BR105</f>
        <v>0.44395572700724661</v>
      </c>
      <c r="AV105" s="22">
        <f>('Cash Flow Statement Annual'!AB105+'Cash Flow Statement Annual'!AU105)/('Balance Sheet Annual'!BH105+'Balance Sheet Annual'!BS105)</f>
        <v>0.31767407063436781</v>
      </c>
      <c r="AW105" s="22">
        <f>'Cash Flow Statement Annual'!AB105/'Balance Sheet Annual'!BS105</f>
        <v>0.61109290756903278</v>
      </c>
      <c r="AX105" s="22">
        <f>('Cash Flow Statement Annual'!AB105+'Cash Flow Statement Annual'!AU105)/'Balance Sheet Annual'!BS105</f>
        <v>0.3668046826129695</v>
      </c>
      <c r="AY105" s="22">
        <f>('Balance Sheet Annual'!BH105+'Balance Sheet Annual'!BS105)/('Income Statement Annual'!AF105-'Income Statement Annual'!AC105)</f>
        <v>1.7757570204773467</v>
      </c>
      <c r="AZ105" s="22">
        <f>(('Balance Sheet Annual'!BH105+'Balance Sheet Annual'!BS105)-'Balance Sheet Annual'!N105)/('Income Statement Annual'!AF105-'Income Statement Annual'!AC105)</f>
        <v>1.5548582161344999</v>
      </c>
      <c r="BA105" s="22">
        <f>('Cash Flow Statement Annual'!AB105+'Cash Flow Statement Annual'!AU105)/'Income Statement Annual'!BS105</f>
        <v>1.3392060902664491</v>
      </c>
      <c r="BB105" s="22">
        <f>'Income Statement Annual'!AF105/('Balance Sheet Annual'!BH105+'Balance Sheet Annual'!BS105)</f>
        <v>6.3978536233005701E-2</v>
      </c>
      <c r="BC105" s="23">
        <f>'Income Statement Annual'!AF105/('Balance Sheet Annual'!BB105-'Balance Sheet Annual'!BR105)</f>
        <v>1.0970102048489621E-2</v>
      </c>
    </row>
    <row r="106" spans="1:55" x14ac:dyDescent="0.2">
      <c r="A106" s="45" t="s">
        <v>325</v>
      </c>
      <c r="B106" s="45" t="s">
        <v>326</v>
      </c>
      <c r="C106" s="45" t="str">
        <f>VLOOKUP(A106,'[1]S&amp;P 500 Wikipedia'!A:D,3,FALSE)</f>
        <v>Energy</v>
      </c>
      <c r="D106" s="45">
        <v>378119</v>
      </c>
      <c r="E106" s="45" t="s">
        <v>16</v>
      </c>
      <c r="F106" s="45">
        <v>2018</v>
      </c>
      <c r="G106" s="45" t="s">
        <v>17</v>
      </c>
      <c r="H106" s="46">
        <v>43465</v>
      </c>
      <c r="I106" s="46">
        <v>43516</v>
      </c>
      <c r="J106" s="46">
        <v>43516</v>
      </c>
      <c r="K106" s="45">
        <v>198884000</v>
      </c>
      <c r="L106" s="45">
        <v>199153000</v>
      </c>
      <c r="M106" s="45" t="s">
        <v>1675</v>
      </c>
      <c r="N106" s="20">
        <f>'Balance Sheet Annual'!AH106/'Balance Sheet Annual'!BR106</f>
        <v>0.49613733905579399</v>
      </c>
      <c r="O106" s="21">
        <f>('Balance Sheet Annual'!AH106-'Balance Sheet Annual'!U106)/'Balance Sheet Annual'!BR106</f>
        <v>0.49613733905579399</v>
      </c>
      <c r="P106" s="21">
        <f>'Balance Sheet Annual'!N106/'Balance Sheet Annual'!BR106</f>
        <v>0</v>
      </c>
      <c r="Q106" s="21">
        <f>'Balance Sheet Annual'!CH106/'Balance Sheet Annual'!CS106</f>
        <v>0.54032529444756028</v>
      </c>
      <c r="R106" s="21">
        <f>('Balance Sheet Annual'!BH106+'Balance Sheet Annual'!BS106)/'Balance Sheet Annual'!BB106</f>
        <v>0.19596562773084766</v>
      </c>
      <c r="S106" s="21">
        <f>('Balance Sheet Annual'!BH106/'Balance Sheet Annual'!BB106)</f>
        <v>0</v>
      </c>
      <c r="T106" s="21">
        <f>'Balance Sheet Annual'!BS106/'Balance Sheet Annual'!BB106</f>
        <v>0.19596562773084766</v>
      </c>
      <c r="U106" s="21">
        <f>('Balance Sheet Annual'!BH106+'Balance Sheet Annual'!BS106)/'Balance Sheet Annual'!CS106</f>
        <v>0.3018508132361189</v>
      </c>
      <c r="V106" s="21">
        <f>('Balance Sheet Annual'!BH106/'Balance Sheet Annual'!CS106)</f>
        <v>0</v>
      </c>
      <c r="W106" s="21">
        <f>('Balance Sheet Annual'!BS106/'Balance Sheet Annual'!CS106)</f>
        <v>0.3018508132361189</v>
      </c>
      <c r="X106" s="22">
        <f>'Balance Sheet Annual'!AH106/'Balance Sheet Annual'!BB106</f>
        <v>4.2091465190795221E-2</v>
      </c>
      <c r="Y106" s="22">
        <f>'Balance Sheet Annual'!CS106/('Balance Sheet Annual'!BB106-'Balance Sheet Annual'!AQ106-'Balance Sheet Annual'!AR106-'Balance Sheet Annual'!AS106)</f>
        <v>0.65044506055742013</v>
      </c>
      <c r="Z106" s="22">
        <f>'Balance Sheet Annual'!BA106/'Balance Sheet Annual'!BB106</f>
        <v>0.95790853480920479</v>
      </c>
      <c r="AA106" s="22">
        <f>'Balance Sheet Annual'!AR106/'Balance Sheet Annual'!BB106</f>
        <v>0</v>
      </c>
      <c r="AB106" s="23">
        <f>'Balance Sheet Annual'!CS106/'Balance Sheet Annual'!CT106</f>
        <v>0.64921351587532772</v>
      </c>
      <c r="AC106" s="24">
        <f>'Income Statement Annual'!V106/'Income Statement Annual'!N106</f>
        <v>0.84222737819025517</v>
      </c>
      <c r="AD106" s="22">
        <f>('Income Statement Annual'!AF106-'Income Statement Annual'!AC106)/'Income Statement Annual'!N106</f>
        <v>0.64810518174787313</v>
      </c>
      <c r="AE106" s="22">
        <f>'Income Statement Annual'!AF106/'Income Statement Annual'!N106</f>
        <v>0.20494972931167826</v>
      </c>
      <c r="AF106" s="22">
        <f>'Income Statement Annual'!BS106/'Income Statement Annual'!N106</f>
        <v>0.36968290796597059</v>
      </c>
      <c r="AG106" s="22">
        <f>('Income Statement Annual'!AF106-'Income Statement Annual'!AC106)/('Income Statement Annual'!AH106*-1)</f>
        <v>11.479452054794521</v>
      </c>
      <c r="AH106" s="23">
        <f>'Income Statement Annual'!AF106/('Income Statement Annual'!AH106*-1)</f>
        <v>3.6301369863013697</v>
      </c>
      <c r="AI106" s="24">
        <f>'Cash Flow Statement Annual'!BG106/'Cash Flow Statement Annual'!AB106</f>
        <v>-1.7945544554455444E-2</v>
      </c>
      <c r="AJ106" s="22">
        <f>'Cash Flow Statement Annual'!AB106/'Balance Sheet Annual'!BR106</f>
        <v>1.3871244635193134</v>
      </c>
      <c r="AK106" s="22">
        <f>('Cash Flow Statement Annual'!AB106+'Cash Flow Statement Annual'!AV106)/('Balance Sheet Annual'!BH106+'Balance Sheet Annual'!BS106)</f>
        <v>0.60052025269416576</v>
      </c>
      <c r="AL106" s="23">
        <f>('Cash Flow Statement Annual'!AB106/('Balance Sheet Annual'!BH106+'Balance Sheet Annual'!BS106))</f>
        <v>0.60052025269416576</v>
      </c>
      <c r="AM106" s="24">
        <f>'Income Statement Annual'!BS106/'Balance Sheet Annual'!CS106</f>
        <v>0.10723499719573752</v>
      </c>
      <c r="AN106" s="22">
        <f>'Income Statement Annual'!N106/'Balance Sheet Annual'!CS106</f>
        <v>0.29007291082445319</v>
      </c>
      <c r="AO106" s="22">
        <f>'Income Statement Annual'!N106/'Balance Sheet Annual'!BB106</f>
        <v>0.18831925429653365</v>
      </c>
      <c r="AP106" s="22">
        <f>'Income Statement Annual'!N106/('Balance Sheet Annual'!AH106-'Balance Sheet Annual'!BR106)</f>
        <v>-4.4054514480408855</v>
      </c>
      <c r="AQ106" s="22">
        <f>'Income Statement Annual'!BS106/'Balance Sheet Annual'!BB106</f>
        <v>6.9618409554325661E-2</v>
      </c>
      <c r="AR106" s="22">
        <f>'Cash Flow Statement Annual'!AB106/'Income Statement Annual'!N106</f>
        <v>0.62490332559938133</v>
      </c>
      <c r="AS106" s="22">
        <f>'Cash Flow Statement Annual'!BG106/'Income Statement Annual'!N106</f>
        <v>-1.1214230471771076E-2</v>
      </c>
      <c r="AT106" s="22">
        <f>'Cash Flow Statement Annual'!AB106/'Balance Sheet Annual'!BB106</f>
        <v>0.11768132828429945</v>
      </c>
      <c r="AU106" s="22">
        <f>('Cash Flow Statement Annual'!AB106+'Cash Flow Statement Annual'!AU106)/'Balance Sheet Annual'!BR106</f>
        <v>-2.0600858369098713E-2</v>
      </c>
      <c r="AV106" s="22">
        <f>('Cash Flow Statement Annual'!AB106+'Cash Flow Statement Annual'!AU106)/('Balance Sheet Annual'!BH106+'Balance Sheet Annual'!BS106)</f>
        <v>-8.918617614269788E-3</v>
      </c>
      <c r="AW106" s="22">
        <f>'Cash Flow Statement Annual'!AB106/'Balance Sheet Annual'!BS106</f>
        <v>0.60052025269416576</v>
      </c>
      <c r="AX106" s="22">
        <f>('Cash Flow Statement Annual'!AB106+'Cash Flow Statement Annual'!AU106)/'Balance Sheet Annual'!BS106</f>
        <v>-8.918617614269788E-3</v>
      </c>
      <c r="AY106" s="22">
        <f>('Balance Sheet Annual'!BH106+'Balance Sheet Annual'!BS106)/('Income Statement Annual'!AF106-'Income Statement Annual'!AC106)</f>
        <v>1.6056085918854415</v>
      </c>
      <c r="AZ106" s="22">
        <f>(('Balance Sheet Annual'!BH106+'Balance Sheet Annual'!BS106)-'Balance Sheet Annual'!N106)/('Income Statement Annual'!AF106-'Income Statement Annual'!AC106)</f>
        <v>1.6056085918854415</v>
      </c>
      <c r="BA106" s="22">
        <f>('Cash Flow Statement Annual'!AB106+'Cash Flow Statement Annual'!AU106)/'Income Statement Annual'!BS106</f>
        <v>-2.5104602510460251E-2</v>
      </c>
      <c r="BB106" s="22">
        <f>'Income Statement Annual'!AF106/('Balance Sheet Annual'!BH106+'Balance Sheet Annual'!BS106)</f>
        <v>0.19695280564845782</v>
      </c>
      <c r="BC106" s="23">
        <f>'Income Statement Annual'!AF106/('Balance Sheet Annual'!BB106-'Balance Sheet Annual'!BR106)</f>
        <v>4.2173947640646137E-2</v>
      </c>
    </row>
    <row r="107" spans="1:55" x14ac:dyDescent="0.2">
      <c r="A107" s="45" t="s">
        <v>397</v>
      </c>
      <c r="B107" s="45" t="s">
        <v>398</v>
      </c>
      <c r="C107" s="45" t="str">
        <f>VLOOKUP(A107,'[1]S&amp;P 500 Wikipedia'!A:D,3,FALSE)</f>
        <v>Utilities</v>
      </c>
      <c r="D107" s="45">
        <v>189087</v>
      </c>
      <c r="E107" s="45" t="s">
        <v>16</v>
      </c>
      <c r="F107" s="45">
        <v>2018</v>
      </c>
      <c r="G107" s="45" t="s">
        <v>17</v>
      </c>
      <c r="H107" s="46">
        <v>43465</v>
      </c>
      <c r="I107" s="46">
        <v>43497</v>
      </c>
      <c r="J107" s="46">
        <v>43524</v>
      </c>
      <c r="K107" s="45">
        <v>659600000</v>
      </c>
      <c r="L107" s="45">
        <v>661100000</v>
      </c>
      <c r="M107" s="45" t="s">
        <v>1676</v>
      </c>
      <c r="N107" s="20">
        <f>'Balance Sheet Annual'!AH107/'Balance Sheet Annual'!BR107</f>
        <v>0.4497716894977169</v>
      </c>
      <c r="O107" s="21">
        <f>('Balance Sheet Annual'!AH107-'Balance Sheet Annual'!U107)/'Balance Sheet Annual'!BR107</f>
        <v>0.29649232046492319</v>
      </c>
      <c r="P107" s="21">
        <f>'Balance Sheet Annual'!N107/'Balance Sheet Annual'!BR107</f>
        <v>1.2453300124533001E-2</v>
      </c>
      <c r="Q107" s="21">
        <f>'Balance Sheet Annual'!CH107/'Balance Sheet Annual'!CS107</f>
        <v>2.953794527620031</v>
      </c>
      <c r="R107" s="21">
        <f>('Balance Sheet Annual'!BH107+'Balance Sheet Annual'!BS107)/'Balance Sheet Annual'!BB107</f>
        <v>0.48735392048051185</v>
      </c>
      <c r="S107" s="21">
        <f>('Balance Sheet Annual'!BH107/'Balance Sheet Annual'!BB107)</f>
        <v>8.3253900894431021E-2</v>
      </c>
      <c r="T107" s="21">
        <f>'Balance Sheet Annual'!BS107/'Balance Sheet Annual'!BB107</f>
        <v>0.40410001958608083</v>
      </c>
      <c r="U107" s="21">
        <f>('Balance Sheet Annual'!BH107+'Balance Sheet Annual'!BS107)/'Balance Sheet Annual'!CS107</f>
        <v>1.9268972638100155</v>
      </c>
      <c r="V107" s="21">
        <f>('Balance Sheet Annual'!BH107/'Balance Sheet Annual'!CS107)</f>
        <v>0.32916881775942181</v>
      </c>
      <c r="W107" s="21">
        <f>('Balance Sheet Annual'!BS107/'Balance Sheet Annual'!CS107)</f>
        <v>1.5977284460505936</v>
      </c>
      <c r="X107" s="22">
        <f>'Balance Sheet Annual'!AH107/'Balance Sheet Annual'!BB107</f>
        <v>5.6590716197688844E-2</v>
      </c>
      <c r="Y107" s="22">
        <f>'Balance Sheet Annual'!CS107/('Balance Sheet Annual'!BB107-'Balance Sheet Annual'!AQ107-'Balance Sheet Annual'!AR107-'Balance Sheet Annual'!AS107)</f>
        <v>0.27600455970361926</v>
      </c>
      <c r="Z107" s="22">
        <f>'Balance Sheet Annual'!BA107/'Balance Sheet Annual'!BB107</f>
        <v>0.94340928380231115</v>
      </c>
      <c r="AA107" s="22">
        <f>'Balance Sheet Annual'!AR107/'Balance Sheet Annual'!BB107</f>
        <v>8.363256512371875E-2</v>
      </c>
      <c r="AB107" s="23">
        <f>'Balance Sheet Annual'!CS107/'Balance Sheet Annual'!CT107</f>
        <v>0.25292159038976303</v>
      </c>
      <c r="AC107" s="24">
        <f>'Income Statement Annual'!V107/'Income Statement Annual'!N107</f>
        <v>0.76100429048148732</v>
      </c>
      <c r="AD107" s="22">
        <f>('Income Statement Annual'!AF107-'Income Statement Annual'!AC107)/'Income Statement Annual'!N107</f>
        <v>0.47950103289369139</v>
      </c>
      <c r="AE107" s="22">
        <f>'Income Statement Annual'!AF107/'Income Statement Annual'!N107</f>
        <v>0.32814238042269189</v>
      </c>
      <c r="AF107" s="22">
        <f>'Income Statement Annual'!BS107/'Income Statement Annual'!N107</f>
        <v>0.23828062927061816</v>
      </c>
      <c r="AG107" s="22">
        <f>('Income Statement Annual'!AF107-'Income Statement Annual'!AC107)/('Income Statement Annual'!AH107*-1)</f>
        <v>5.008298755186722</v>
      </c>
      <c r="AH107" s="23">
        <f>'Income Statement Annual'!AF107/('Income Statement Annual'!AH107*-1)</f>
        <v>3.4273858921161824</v>
      </c>
      <c r="AI107" s="24">
        <f>'Cash Flow Statement Annual'!BG107/'Cash Flow Statement Annual'!AB107</f>
        <v>0.28643657946801493</v>
      </c>
      <c r="AJ107" s="22">
        <f>'Cash Flow Statement Annual'!AB107/'Balance Sheet Annual'!BR107</f>
        <v>0.47208385222083854</v>
      </c>
      <c r="AK107" s="22">
        <f>('Cash Flow Statement Annual'!AB107+'Cash Flow Statement Annual'!AV107)/('Balance Sheet Annual'!BH107+'Balance Sheet Annual'!BS107)</f>
        <v>7.0142535633908473E-2</v>
      </c>
      <c r="AL107" s="23">
        <f>('Cash Flow Statement Annual'!AB107/('Balance Sheet Annual'!BH107+'Balance Sheet Annual'!BS107))</f>
        <v>0.12187868395670347</v>
      </c>
      <c r="AM107" s="24">
        <f>'Income Statement Annual'!BS107/'Balance Sheet Annual'!CS107</f>
        <v>0.15482705214248837</v>
      </c>
      <c r="AN107" s="22">
        <f>'Income Statement Annual'!N107/'Balance Sheet Annual'!CS107</f>
        <v>0.64976768198244705</v>
      </c>
      <c r="AO107" s="22">
        <f>'Income Statement Annual'!N107/'Balance Sheet Annual'!BB107</f>
        <v>0.16434027551087027</v>
      </c>
      <c r="AP107" s="22">
        <f>'Income Statement Annual'!N107/('Balance Sheet Annual'!AH107-'Balance Sheet Annual'!BR107)</f>
        <v>-2.3738211995473408</v>
      </c>
      <c r="AQ107" s="22">
        <f>'Income Statement Annual'!BS107/'Balance Sheet Annual'!BB107</f>
        <v>3.9159104263236925E-2</v>
      </c>
      <c r="AR107" s="22">
        <f>'Cash Flow Statement Annual'!AB107/'Income Statement Annual'!N107</f>
        <v>0.36143333863022403</v>
      </c>
      <c r="AS107" s="22">
        <f>'Cash Flow Statement Annual'!BG107/'Income Statement Annual'!N107</f>
        <v>0.10352772922294613</v>
      </c>
      <c r="AT107" s="22">
        <f>'Cash Flow Statement Annual'!AB107/'Balance Sheet Annual'!BB107</f>
        <v>5.9398054449304696E-2</v>
      </c>
      <c r="AU107" s="22">
        <f>('Cash Flow Statement Annual'!AB107+'Cash Flow Statement Annual'!AU107)/'Balance Sheet Annual'!BR107</f>
        <v>-0.14985471149854712</v>
      </c>
      <c r="AV107" s="22">
        <f>('Cash Flow Statement Annual'!AB107+'Cash Flow Statement Annual'!AU107)/('Balance Sheet Annual'!BH107+'Balance Sheet Annual'!BS107)</f>
        <v>-3.8688243489443788E-2</v>
      </c>
      <c r="AW107" s="22">
        <f>'Cash Flow Statement Annual'!AB107/'Balance Sheet Annual'!BS107</f>
        <v>0.14698849683339796</v>
      </c>
      <c r="AX107" s="22">
        <f>('Cash Flow Statement Annual'!AB107+'Cash Flow Statement Annual'!AU107)/'Balance Sheet Annual'!BS107</f>
        <v>-4.6658911722890009E-2</v>
      </c>
      <c r="AY107" s="22">
        <f>('Balance Sheet Annual'!BH107+'Balance Sheet Annual'!BS107)/('Income Statement Annual'!AF107-'Income Statement Annual'!AC107)</f>
        <v>6.1845898922949463</v>
      </c>
      <c r="AZ107" s="22">
        <f>(('Balance Sheet Annual'!BH107+'Balance Sheet Annual'!BS107)-'Balance Sheet Annual'!N107)/('Income Statement Annual'!AF107-'Income Statement Annual'!AC107)</f>
        <v>6.1647058823529415</v>
      </c>
      <c r="BA107" s="22">
        <f>('Cash Flow Statement Annual'!AB107+'Cash Flow Statement Annual'!AU107)/'Income Statement Annual'!BS107</f>
        <v>-0.48149383127709239</v>
      </c>
      <c r="BB107" s="22">
        <f>'Income Statement Annual'!AF107/('Balance Sheet Annual'!BH107+'Balance Sheet Annual'!BS107)</f>
        <v>0.11065266316579145</v>
      </c>
      <c r="BC107" s="23">
        <f>'Income Statement Annual'!AF107/('Balance Sheet Annual'!BB107-'Balance Sheet Annual'!BR107)</f>
        <v>6.1688748151578064E-2</v>
      </c>
    </row>
    <row r="108" spans="1:55" x14ac:dyDescent="0.2">
      <c r="A108" s="45" t="s">
        <v>373</v>
      </c>
      <c r="B108" s="45" t="s">
        <v>374</v>
      </c>
      <c r="C108" s="45" t="str">
        <f>VLOOKUP(A108,'[1]S&amp;P 500 Wikipedia'!A:D,3,FALSE)</f>
        <v>Industrials</v>
      </c>
      <c r="D108" s="45">
        <v>231789</v>
      </c>
      <c r="E108" s="45" t="s">
        <v>16</v>
      </c>
      <c r="F108" s="45">
        <v>2018</v>
      </c>
      <c r="G108" s="45" t="s">
        <v>17</v>
      </c>
      <c r="H108" s="46">
        <v>43465</v>
      </c>
      <c r="I108" s="46">
        <v>43511</v>
      </c>
      <c r="J108" s="46">
        <v>43511</v>
      </c>
      <c r="K108" s="45">
        <v>679000000</v>
      </c>
      <c r="L108" s="45">
        <v>685000000</v>
      </c>
      <c r="M108" s="45" t="s">
        <v>1677</v>
      </c>
      <c r="N108" s="20">
        <f>'Balance Sheet Annual'!AH108/'Balance Sheet Annual'!BR108</f>
        <v>0.41286383493868101</v>
      </c>
      <c r="O108" s="21">
        <f>('Balance Sheet Annual'!AH108-'Balance Sheet Annual'!U108)/'Balance Sheet Annual'!BR108</f>
        <v>0.34291278488341492</v>
      </c>
      <c r="P108" s="21">
        <f>'Balance Sheet Annual'!N108/'Balance Sheet Annual'!BR108</f>
        <v>0.13890204747618295</v>
      </c>
      <c r="Q108" s="21">
        <f>'Balance Sheet Annual'!CH108/'Balance Sheet Annual'!CS108</f>
        <v>3.2865921787709498</v>
      </c>
      <c r="R108" s="21">
        <f>('Balance Sheet Annual'!BH108+'Balance Sheet Annual'!BS108)/'Balance Sheet Annual'!BB108</f>
        <v>0.18433840367894844</v>
      </c>
      <c r="S108" s="21">
        <f>('Balance Sheet Annual'!BH108/'Balance Sheet Annual'!BB108)</f>
        <v>6.1607491947645733E-2</v>
      </c>
      <c r="T108" s="21">
        <f>'Balance Sheet Annual'!BS108/'Balance Sheet Annual'!BB108</f>
        <v>0.12273091173130271</v>
      </c>
      <c r="U108" s="21">
        <f>('Balance Sheet Annual'!BH108+'Balance Sheet Annual'!BS108)/'Balance Sheet Annual'!CS108</f>
        <v>0.79018355945730245</v>
      </c>
      <c r="V108" s="21">
        <f>('Balance Sheet Annual'!BH108/'Balance Sheet Annual'!CS108)</f>
        <v>0.26408619313647247</v>
      </c>
      <c r="W108" s="21">
        <f>('Balance Sheet Annual'!BS108/'Balance Sheet Annual'!CS108)</f>
        <v>0.52609736632083004</v>
      </c>
      <c r="X108" s="22">
        <f>'Balance Sheet Annual'!AH108/'Balance Sheet Annual'!BB108</f>
        <v>0.1460408482433766</v>
      </c>
      <c r="Y108" s="22">
        <f>'Balance Sheet Annual'!CS108/('Balance Sheet Annual'!BB108-'Balance Sheet Annual'!AQ108-'Balance Sheet Annual'!AR108-'Balance Sheet Annual'!AS108)</f>
        <v>0.32070642436652164</v>
      </c>
      <c r="Z108" s="22">
        <f>'Balance Sheet Annual'!BA108/'Balance Sheet Annual'!BB108</f>
        <v>0.8539591517566234</v>
      </c>
      <c r="AA108" s="22">
        <f>'Balance Sheet Annual'!AR108/'Balance Sheet Annual'!BB108</f>
        <v>0.1823462605425332</v>
      </c>
      <c r="AB108" s="23">
        <f>'Balance Sheet Annual'!CS108/'Balance Sheet Annual'!CT108</f>
        <v>0.23328554672227292</v>
      </c>
      <c r="AC108" s="24">
        <f>'Income Statement Annual'!V108/'Income Statement Annual'!N108</f>
        <v>0.32610803995732712</v>
      </c>
      <c r="AD108" s="22">
        <f>('Income Statement Annual'!AF108-'Income Statement Annual'!AC108)/'Income Statement Annual'!N108</f>
        <v>0.20242944428280477</v>
      </c>
      <c r="AE108" s="22">
        <f>'Income Statement Annual'!AF108/'Income Statement Annual'!N108</f>
        <v>0.14823974396275821</v>
      </c>
      <c r="AF108" s="22">
        <f>'Income Statement Annual'!BS108/'Income Statement Annual'!N108</f>
        <v>8.6727766463000677E-2</v>
      </c>
      <c r="AG108" s="22">
        <f>('Income Statement Annual'!AF108-'Income Statement Annual'!AC108)/('Income Statement Annual'!AH108*-1)</f>
        <v>21.083333333333332</v>
      </c>
      <c r="AH108" s="23">
        <f>'Income Statement Annual'!AF108/('Income Statement Annual'!AH108*-1)</f>
        <v>15.439393939393939</v>
      </c>
      <c r="AI108" s="24">
        <f>'Cash Flow Statement Annual'!BG108/'Cash Flow Statement Annual'!AB108</f>
        <v>-0.14180264180264179</v>
      </c>
      <c r="AJ108" s="22">
        <f>'Cash Flow Statement Annual'!AB108/'Balance Sheet Annual'!BR108</f>
        <v>0.27096162955945052</v>
      </c>
      <c r="AK108" s="22">
        <f>('Cash Flow Statement Annual'!AB108+'Cash Flow Statement Annual'!AV108)/('Balance Sheet Annual'!BH108+'Balance Sheet Annual'!BS108)</f>
        <v>0.44611655388344612</v>
      </c>
      <c r="AL108" s="23">
        <f>('Cash Flow Statement Annual'!AB108/('Balance Sheet Annual'!BH108+'Balance Sheet Annual'!BS108))</f>
        <v>0.51994748005251989</v>
      </c>
      <c r="AM108" s="24">
        <f>'Income Statement Annual'!BS108/'Balance Sheet Annual'!CS108</f>
        <v>0.28547486033519553</v>
      </c>
      <c r="AN108" s="22">
        <f>'Income Statement Annual'!N108/'Balance Sheet Annual'!CS108</f>
        <v>3.2916201117318438</v>
      </c>
      <c r="AO108" s="22">
        <f>'Income Statement Annual'!N108/'Balance Sheet Annual'!BB108</f>
        <v>0.7678873973673922</v>
      </c>
      <c r="AP108" s="22">
        <f>'Income Statement Annual'!N108/('Balance Sheet Annual'!AH108-'Balance Sheet Annual'!BR108)</f>
        <v>-3.6973554459883462</v>
      </c>
      <c r="AQ108" s="22">
        <f>'Income Statement Annual'!BS108/'Balance Sheet Annual'!BB108</f>
        <v>6.6597158868760595E-2</v>
      </c>
      <c r="AR108" s="22">
        <f>'Cash Flow Statement Annual'!AB108/'Income Statement Annual'!N108</f>
        <v>0.12481815536805353</v>
      </c>
      <c r="AS108" s="22">
        <f>'Cash Flow Statement Annual'!BG108/'Income Statement Annual'!N108</f>
        <v>-1.7699544176122586E-2</v>
      </c>
      <c r="AT108" s="22">
        <f>'Cash Flow Statement Annual'!AB108/'Balance Sheet Annual'!BB108</f>
        <v>9.5846288469773416E-2</v>
      </c>
      <c r="AU108" s="22">
        <f>('Cash Flow Statement Annual'!AB108+'Cash Flow Statement Annual'!AU108)/'Balance Sheet Annual'!BR108</f>
        <v>-1.1474288120427391E-2</v>
      </c>
      <c r="AV108" s="22">
        <f>('Cash Flow Statement Annual'!AB108+'Cash Flow Statement Annual'!AU108)/('Balance Sheet Annual'!BH108+'Balance Sheet Annual'!BS108)</f>
        <v>-2.2017977982022017E-2</v>
      </c>
      <c r="AW108" s="22">
        <f>'Cash Flow Statement Annual'!AB108/'Balance Sheet Annual'!BS108</f>
        <v>0.78094660194174759</v>
      </c>
      <c r="AX108" s="22">
        <f>('Cash Flow Statement Annual'!AB108+'Cash Flow Statement Annual'!AU108)/'Balance Sheet Annual'!BS108</f>
        <v>-3.3070388349514562E-2</v>
      </c>
      <c r="AY108" s="22">
        <f>('Balance Sheet Annual'!BH108+'Balance Sheet Annual'!BS108)/('Income Statement Annual'!AF108-'Income Statement Annual'!AC108)</f>
        <v>1.1858905258114745</v>
      </c>
      <c r="AZ108" s="22">
        <f>(('Balance Sheet Annual'!BH108+'Balance Sheet Annual'!BS108)-'Balance Sheet Annual'!N108)/('Income Statement Annual'!AF108-'Income Statement Annual'!AC108)</f>
        <v>0.86980476703796861</v>
      </c>
      <c r="BA108" s="22">
        <f>('Cash Flow Statement Annual'!AB108+'Cash Flow Statement Annual'!AU108)/'Income Statement Annual'!BS108</f>
        <v>-6.0944925915571706E-2</v>
      </c>
      <c r="BB108" s="22">
        <f>'Income Statement Annual'!AF108/('Balance Sheet Annual'!BH108+'Balance Sheet Annual'!BS108)</f>
        <v>0.61751338248661747</v>
      </c>
      <c r="BC108" s="23">
        <f>'Income Statement Annual'!AF108/('Balance Sheet Annual'!BB108-'Balance Sheet Annual'!BR108)</f>
        <v>0.17613505415994468</v>
      </c>
    </row>
    <row r="109" spans="1:55" x14ac:dyDescent="0.2">
      <c r="A109" s="45" t="s">
        <v>418</v>
      </c>
      <c r="B109" s="45" t="s">
        <v>419</v>
      </c>
      <c r="C109" s="45" t="str">
        <f>VLOOKUP(A109,'[1]S&amp;P 500 Wikipedia'!A:D,3,FALSE)</f>
        <v>Materials</v>
      </c>
      <c r="D109" s="45">
        <v>546332</v>
      </c>
      <c r="E109" s="45" t="s">
        <v>16</v>
      </c>
      <c r="F109" s="45">
        <v>2018</v>
      </c>
      <c r="G109" s="45" t="s">
        <v>17</v>
      </c>
      <c r="H109" s="46">
        <v>43465</v>
      </c>
      <c r="I109" s="46">
        <v>43507</v>
      </c>
      <c r="J109" s="46">
        <v>43507</v>
      </c>
      <c r="K109" s="45">
        <v>2281900000</v>
      </c>
      <c r="L109" s="45">
        <v>2292800000</v>
      </c>
      <c r="M109" s="45" t="s">
        <v>1887</v>
      </c>
      <c r="N109" s="20">
        <f>'Balance Sheet Annual'!AH109/'Balance Sheet Annual'!BR109</f>
        <v>1.9095606246172687</v>
      </c>
      <c r="O109" s="21">
        <f>('Balance Sheet Annual'!AH109-'Balance Sheet Annual'!U109)/'Balance Sheet Annual'!BR109</f>
        <v>1.2592238211879976</v>
      </c>
      <c r="P109" s="21">
        <f>'Balance Sheet Annual'!N109/'Balance Sheet Annual'!BR109</f>
        <v>0.55090324556031844</v>
      </c>
      <c r="Q109" s="21">
        <f>'Balance Sheet Annual'!CH109/'Balance Sheet Annual'!CS109</f>
        <v>0.88531007485749602</v>
      </c>
      <c r="R109" s="21">
        <f>('Balance Sheet Annual'!BH109+'Balance Sheet Annual'!BS109)/'Balance Sheet Annual'!BB109</f>
        <v>0.17730167981515788</v>
      </c>
      <c r="S109" s="21">
        <f>('Balance Sheet Annual'!BH109/'Balance Sheet Annual'!BB109)</f>
        <v>2.0893611706667221E-2</v>
      </c>
      <c r="T109" s="21">
        <f>'Balance Sheet Annual'!BS109/'Balance Sheet Annual'!BB109</f>
        <v>0.15640806810849067</v>
      </c>
      <c r="U109" s="21">
        <f>('Balance Sheet Annual'!BH109+'Balance Sheet Annual'!BS109)/'Balance Sheet Annual'!CS109</f>
        <v>0.33426864324467509</v>
      </c>
      <c r="V109" s="21">
        <f>('Balance Sheet Annual'!BH109/'Balance Sheet Annual'!CS109)</f>
        <v>3.9390936650740234E-2</v>
      </c>
      <c r="W109" s="21">
        <f>('Balance Sheet Annual'!BS109/'Balance Sheet Annual'!CS109)</f>
        <v>0.29487770659393486</v>
      </c>
      <c r="X109" s="22">
        <f>'Balance Sheet Annual'!AH109/'Balance Sheet Annual'!BB109</f>
        <v>0.25963760121562834</v>
      </c>
      <c r="Y109" s="22">
        <f>'Balance Sheet Annual'!CS109/('Balance Sheet Annual'!BB109-'Balance Sheet Annual'!AQ109-'Balance Sheet Annual'!AR109-'Balance Sheet Annual'!AS109)</f>
        <v>1.0258043738614977</v>
      </c>
      <c r="Z109" s="22">
        <f>'Balance Sheet Annual'!BA109/'Balance Sheet Annual'!BB109</f>
        <v>0.74036239878437171</v>
      </c>
      <c r="AA109" s="22">
        <f>'Balance Sheet Annual'!AR109/'Balance Sheet Annual'!BB109</f>
        <v>0.30977186153493891</v>
      </c>
      <c r="AB109" s="23">
        <f>'Balance Sheet Annual'!CS109/'Balance Sheet Annual'!CT109</f>
        <v>0.53041672737869738</v>
      </c>
      <c r="AC109" s="24">
        <f>'Income Statement Annual'!V109/'Income Statement Annual'!N109</f>
        <v>0.19316945137955316</v>
      </c>
      <c r="AD109" s="22">
        <f>('Income Statement Annual'!AF109-'Income Statement Annual'!AC109)/'Income Statement Annual'!N109</f>
        <v>9.5048332373087505E-2</v>
      </c>
      <c r="AE109" s="22">
        <f>'Income Statement Annual'!AF109/'Income Statement Annual'!N109</f>
        <v>7.8836182062608035E-2</v>
      </c>
      <c r="AF109" s="22">
        <f>'Income Statement Annual'!BS109/'Income Statement Annual'!N109</f>
        <v>2.3365981691312977E-2</v>
      </c>
      <c r="AG109" s="22">
        <f>('Income Statement Annual'!AF109-'Income Statement Annual'!AC109)/('Income Statement Annual'!AH109*-1)</f>
        <v>5.4889094269870613</v>
      </c>
      <c r="AH109" s="23">
        <f>'Income Statement Annual'!AF109/('Income Statement Annual'!AH109*-1)</f>
        <v>4.5526802218114604</v>
      </c>
      <c r="AI109" s="24">
        <f>'Cash Flow Statement Annual'!BG109/'Cash Flow Statement Annual'!AB109</f>
        <v>8.5673202614379083</v>
      </c>
      <c r="AJ109" s="22">
        <f>'Cash Flow Statement Annual'!AB109/'Balance Sheet Annual'!BR109</f>
        <v>-2.9278934476423761E-2</v>
      </c>
      <c r="AK109" s="22">
        <f>('Cash Flow Statement Annual'!AB109+'Cash Flow Statement Annual'!AV109)/('Balance Sheet Annual'!BH109+'Balance Sheet Annual'!BS109)</f>
        <v>-0.12206862140823574</v>
      </c>
      <c r="AL109" s="23">
        <f>('Cash Flow Statement Annual'!AB109/('Balance Sheet Annual'!BH109+'Balance Sheet Annual'!BS109))</f>
        <v>-2.2453112617768778E-2</v>
      </c>
      <c r="AM109" s="24">
        <f>'Income Statement Annual'!BS109/'Balance Sheet Annual'!CS109</f>
        <v>1.4323976963905541E-2</v>
      </c>
      <c r="AN109" s="22">
        <f>'Income Statement Annual'!N109/'Balance Sheet Annual'!CS109</f>
        <v>0.61302697028265329</v>
      </c>
      <c r="AO109" s="22">
        <f>'Income Statement Annual'!N109/'Balance Sheet Annual'!BB109</f>
        <v>0.32515975937220293</v>
      </c>
      <c r="AP109" s="22">
        <f>'Income Statement Annual'!N109/('Balance Sheet Annual'!AH109-'Balance Sheet Annual'!BR109)</f>
        <v>2.6292446875657478</v>
      </c>
      <c r="AQ109" s="22">
        <f>'Income Statement Annual'!BS109/'Balance Sheet Annual'!BB109</f>
        <v>7.597676984242626E-3</v>
      </c>
      <c r="AR109" s="22">
        <f>'Cash Flow Statement Annual'!AB109/'Income Statement Annual'!N109</f>
        <v>-1.2243134242366045E-2</v>
      </c>
      <c r="AS109" s="22">
        <f>'Cash Flow Statement Annual'!BG109/'Income Statement Annual'!N109</f>
        <v>-0.10489085205812688</v>
      </c>
      <c r="AT109" s="22">
        <f>'Cash Flow Statement Annual'!AB109/'Balance Sheet Annual'!BB109</f>
        <v>-3.9809745842093215E-3</v>
      </c>
      <c r="AU109" s="22">
        <f>('Cash Flow Statement Annual'!AB109+'Cash Flow Statement Annual'!AU109)/'Balance Sheet Annual'!BR109</f>
        <v>0.51898346601347212</v>
      </c>
      <c r="AV109" s="22">
        <f>('Cash Flow Statement Annual'!AB109+'Cash Flow Statement Annual'!AU109)/('Balance Sheet Annual'!BH109+'Balance Sheet Annual'!BS109)</f>
        <v>0.39799242757770537</v>
      </c>
      <c r="AW109" s="22">
        <f>'Cash Flow Statement Annual'!AB109/'Balance Sheet Annual'!BS109</f>
        <v>-2.5452488687782805E-2</v>
      </c>
      <c r="AX109" s="22">
        <f>('Cash Flow Statement Annual'!AB109+'Cash Flow Statement Annual'!AU109)/'Balance Sheet Annual'!BS109</f>
        <v>0.45115783870109127</v>
      </c>
      <c r="AY109" s="22">
        <f>('Balance Sheet Annual'!BH109+'Balance Sheet Annual'!BS109)/('Income Statement Annual'!AF109-'Income Statement Annual'!AC109)</f>
        <v>5.7368243812089581</v>
      </c>
      <c r="AZ109" s="22">
        <f>(('Balance Sheet Annual'!BH109+'Balance Sheet Annual'!BS109)-'Balance Sheet Annual'!N109)/('Income Statement Annual'!AF109-'Income Statement Annual'!AC109)</f>
        <v>3.3131840377167872</v>
      </c>
      <c r="BA109" s="22">
        <f>('Cash Flow Statement Annual'!AB109+'Cash Flow Statement Annual'!AU109)/'Income Statement Annual'!BS109</f>
        <v>9.287671232876713</v>
      </c>
      <c r="BB109" s="22">
        <f>'Income Statement Annual'!AF109/('Balance Sheet Annual'!BH109+'Balance Sheet Annual'!BS109)</f>
        <v>0.14458043497402484</v>
      </c>
      <c r="BC109" s="23">
        <f>'Income Statement Annual'!AF109/('Balance Sheet Annual'!BB109-'Balance Sheet Annual'!BR109)</f>
        <v>2.9668264713676552E-2</v>
      </c>
    </row>
    <row r="110" spans="1:55" x14ac:dyDescent="0.2">
      <c r="A110" s="45" t="s">
        <v>370</v>
      </c>
      <c r="B110" s="45" t="s">
        <v>371</v>
      </c>
      <c r="C110" s="45" t="str">
        <f>VLOOKUP(A110,'[1]S&amp;P 500 Wikipedia'!A:D,3,FALSE)</f>
        <v>Industrials</v>
      </c>
      <c r="D110" s="45">
        <v>373449</v>
      </c>
      <c r="E110" s="45" t="s">
        <v>16</v>
      </c>
      <c r="F110" s="45">
        <v>2018</v>
      </c>
      <c r="G110" s="45" t="s">
        <v>17</v>
      </c>
      <c r="H110" s="46">
        <v>43404</v>
      </c>
      <c r="I110" s="46">
        <v>43451</v>
      </c>
      <c r="J110" s="46">
        <v>43451</v>
      </c>
      <c r="K110" s="45">
        <v>319900000</v>
      </c>
      <c r="L110" s="45">
        <v>329200000</v>
      </c>
      <c r="M110" s="45" t="s">
        <v>1678</v>
      </c>
      <c r="N110" s="20">
        <f>'Balance Sheet Annual'!AH110/'Balance Sheet Annual'!BR110</f>
        <v>1.58685707689517</v>
      </c>
      <c r="O110" s="21">
        <f>('Balance Sheet Annual'!AH110-'Balance Sheet Annual'!U110)/'Balance Sheet Annual'!BR110</f>
        <v>1.4580960076515888</v>
      </c>
      <c r="P110" s="21">
        <f>'Balance Sheet Annual'!N110/'Balance Sheet Annual'!BR110</f>
        <v>0.32276842400356193</v>
      </c>
      <c r="Q110" s="21">
        <f>'Balance Sheet Annual'!CH110/'Balance Sheet Annual'!CS110</f>
        <v>5.870990652253381</v>
      </c>
      <c r="R110" s="21">
        <f>('Balance Sheet Annual'!BH110+'Balance Sheet Annual'!BS110)/'Balance Sheet Annual'!BB110</f>
        <v>0.60871792455268037</v>
      </c>
      <c r="S110" s="21">
        <f>('Balance Sheet Annual'!BH110/'Balance Sheet Annual'!BB110)</f>
        <v>0.2151511788928698</v>
      </c>
      <c r="T110" s="21">
        <f>'Balance Sheet Annual'!BS110/'Balance Sheet Annual'!BB110</f>
        <v>0.39356674565981065</v>
      </c>
      <c r="U110" s="21">
        <f>('Balance Sheet Annual'!BH110+'Balance Sheet Annual'!BS110)/'Balance Sheet Annual'!CS110</f>
        <v>4.1824951694605463</v>
      </c>
      <c r="V110" s="21">
        <f>('Balance Sheet Annual'!BH110/'Balance Sheet Annual'!CS110)</f>
        <v>1.4783017389942033</v>
      </c>
      <c r="W110" s="21">
        <f>('Balance Sheet Annual'!BS110/'Balance Sheet Annual'!CS110)</f>
        <v>2.7041934304663431</v>
      </c>
      <c r="X110" s="22">
        <f>'Balance Sheet Annual'!AH110/'Balance Sheet Annual'!BB110</f>
        <v>0.73137264141622194</v>
      </c>
      <c r="Y110" s="22">
        <f>'Balance Sheet Annual'!CS110/('Balance Sheet Annual'!BB110-'Balance Sheet Annual'!AQ110-'Balance Sheet Annual'!AR110-'Balance Sheet Annual'!AS110)</f>
        <v>0.14836135430386613</v>
      </c>
      <c r="Z110" s="22">
        <f>'Balance Sheet Annual'!BA110/'Balance Sheet Annual'!BB110</f>
        <v>0.26862735858377806</v>
      </c>
      <c r="AA110" s="22">
        <f>'Balance Sheet Annual'!AR110/'Balance Sheet Annual'!BB110</f>
        <v>1.5706917701709931E-2</v>
      </c>
      <c r="AB110" s="23">
        <f>'Balance Sheet Annual'!CS110/'Balance Sheet Annual'!CT110</f>
        <v>0.14553942082166044</v>
      </c>
      <c r="AC110" s="24">
        <f>'Income Statement Annual'!V110/'Income Statement Annual'!N110</f>
        <v>0.32968924967297403</v>
      </c>
      <c r="AD110" s="22">
        <f>('Income Statement Annual'!AF110-'Income Statement Annual'!AC110)/'Income Statement Annual'!N110</f>
        <v>0.1363017314721717</v>
      </c>
      <c r="AE110" s="22">
        <f>'Income Statement Annual'!AF110/'Income Statement Annual'!N110</f>
        <v>0.1363017314721717</v>
      </c>
      <c r="AF110" s="22">
        <f>'Income Statement Annual'!BS110/'Income Statement Annual'!N110</f>
        <v>7.2604808038281371E-2</v>
      </c>
      <c r="AG110" s="22">
        <f>('Income Statement Annual'!AF110-'Income Statement Annual'!AC110)/('Income Statement Annual'!AH110*-1)</f>
        <v>4.5061700944969427</v>
      </c>
      <c r="AH110" s="23">
        <f>'Income Statement Annual'!AF110/('Income Statement Annual'!AH110*-1)</f>
        <v>4.5061700944969427</v>
      </c>
      <c r="AI110" s="24">
        <f>'Cash Flow Statement Annual'!BG110/'Cash Flow Statement Annual'!AB110</f>
        <v>1.9485862351122829</v>
      </c>
      <c r="AJ110" s="22">
        <f>'Cash Flow Statement Annual'!AB110/'Balance Sheet Annual'!BR110</f>
        <v>7.2551574017578863E-2</v>
      </c>
      <c r="AK110" s="22">
        <f>('Cash Flow Statement Annual'!AB110+'Cash Flow Statement Annual'!AV110)/('Balance Sheet Annual'!BH110+'Balance Sheet Annual'!BS110)</f>
        <v>3.5854394897778266E-2</v>
      </c>
      <c r="AL110" s="23">
        <f>('Cash Flow Statement Annual'!AB110/('Balance Sheet Annual'!BH110+'Balance Sheet Annual'!BS110))</f>
        <v>5.4932788616891368E-2</v>
      </c>
      <c r="AM110" s="24">
        <f>'Income Statement Annual'!BS110/'Balance Sheet Annual'!CS110</f>
        <v>0.22550524831583896</v>
      </c>
      <c r="AN110" s="22">
        <f>'Income Statement Annual'!N110/'Balance Sheet Annual'!CS110</f>
        <v>3.1059272024648807</v>
      </c>
      <c r="AO110" s="22">
        <f>'Income Statement Annual'!N110/'Balance Sheet Annual'!BB110</f>
        <v>0.45203484616097883</v>
      </c>
      <c r="AP110" s="22">
        <f>'Income Statement Annual'!N110/('Balance Sheet Annual'!AH110-'Balance Sheet Annual'!BR110)</f>
        <v>1.6712394204722993</v>
      </c>
      <c r="AQ110" s="22">
        <f>'Income Statement Annual'!BS110/'Balance Sheet Annual'!BB110</f>
        <v>3.2819903232131915E-2</v>
      </c>
      <c r="AR110" s="22">
        <f>'Cash Flow Statement Annual'!AB110/'Income Statement Annual'!N110</f>
        <v>7.397344112019423E-2</v>
      </c>
      <c r="AS110" s="22">
        <f>'Cash Flow Statement Annual'!BG110/'Income Statement Annual'!N110</f>
        <v>0.14414362913069942</v>
      </c>
      <c r="AT110" s="22">
        <f>'Cash Flow Statement Annual'!AB110/'Balance Sheet Annual'!BB110</f>
        <v>3.3438573076765225E-2</v>
      </c>
      <c r="AU110" s="22">
        <f>('Cash Flow Statement Annual'!AB110+'Cash Flow Statement Annual'!AU110)/'Balance Sheet Annual'!BR110</f>
        <v>1.8320937979254961E-2</v>
      </c>
      <c r="AV110" s="22">
        <f>('Cash Flow Statement Annual'!AB110+'Cash Flow Statement Annual'!AU110)/('Balance Sheet Annual'!BH110+'Balance Sheet Annual'!BS110)</f>
        <v>1.3871790197601217E-2</v>
      </c>
      <c r="AW110" s="22">
        <f>'Cash Flow Statement Annual'!AB110/'Balance Sheet Annual'!BS110</f>
        <v>8.4962902596625117E-2</v>
      </c>
      <c r="AX110" s="22">
        <f>('Cash Flow Statement Annual'!AB110+'Cash Flow Statement Annual'!AU110)/'Balance Sheet Annual'!BS110</f>
        <v>2.1455083367772187E-2</v>
      </c>
      <c r="AY110" s="22">
        <f>('Balance Sheet Annual'!BH110+'Balance Sheet Annual'!BS110)/('Income Statement Annual'!AF110-'Income Statement Annual'!AC110)</f>
        <v>9.8796782868280175</v>
      </c>
      <c r="AZ110" s="22">
        <f>(('Balance Sheet Annual'!BH110+'Balance Sheet Annual'!BS110)-'Balance Sheet Annual'!N110)/('Income Statement Annual'!AF110-'Income Statement Annual'!AC110)</f>
        <v>7.4652258653442871</v>
      </c>
      <c r="BA110" s="22">
        <f>('Cash Flow Statement Annual'!AB110+'Cash Flow Statement Annual'!AU110)/'Income Statement Annual'!BS110</f>
        <v>0.25728312722893798</v>
      </c>
      <c r="BB110" s="22">
        <f>'Income Statement Annual'!AF110/('Balance Sheet Annual'!BH110+'Balance Sheet Annual'!BS110)</f>
        <v>0.10121787076136275</v>
      </c>
      <c r="BC110" s="23">
        <f>'Income Statement Annual'!AF110/('Balance Sheet Annual'!BB110-'Balance Sheet Annual'!BR110)</f>
        <v>0.11428756717739343</v>
      </c>
    </row>
    <row r="111" spans="1:55" x14ac:dyDescent="0.2">
      <c r="A111" s="45" t="s">
        <v>391</v>
      </c>
      <c r="B111" s="45" t="s">
        <v>392</v>
      </c>
      <c r="C111" s="45" t="str">
        <f>VLOOKUP(A111,'[1]S&amp;P 500 Wikipedia'!A:D,3,FALSE)</f>
        <v>Consumer Discretionary</v>
      </c>
      <c r="D111" s="45">
        <v>80798</v>
      </c>
      <c r="E111" s="45" t="s">
        <v>16</v>
      </c>
      <c r="F111" s="45">
        <v>2018</v>
      </c>
      <c r="G111" s="45" t="s">
        <v>17</v>
      </c>
      <c r="H111" s="46">
        <v>43524</v>
      </c>
      <c r="I111" s="46">
        <v>43546</v>
      </c>
      <c r="J111" s="46">
        <v>43546</v>
      </c>
      <c r="K111" s="45">
        <v>261406000</v>
      </c>
      <c r="L111" s="45">
        <v>262537000</v>
      </c>
      <c r="M111" s="45" t="s">
        <v>1679</v>
      </c>
      <c r="N111" s="20">
        <f>'Balance Sheet Annual'!AH111/'Balance Sheet Annual'!BR111</f>
        <v>1.4327240446318532</v>
      </c>
      <c r="O111" s="21">
        <f>('Balance Sheet Annual'!AH111-'Balance Sheet Annual'!U111)/'Balance Sheet Annual'!BR111</f>
        <v>0.21546485217941513</v>
      </c>
      <c r="P111" s="21">
        <f>'Balance Sheet Annual'!N111/'Balance Sheet Annual'!BR111</f>
        <v>9.0203037022096699E-2</v>
      </c>
      <c r="Q111" s="21">
        <f>'Balance Sheet Annual'!CH111/'Balance Sheet Annual'!CS111</f>
        <v>1.0433190973091726</v>
      </c>
      <c r="R111" s="21">
        <f>('Balance Sheet Annual'!BH111+'Balance Sheet Annual'!BS111)/'Balance Sheet Annual'!BB111</f>
        <v>0.24015174350924121</v>
      </c>
      <c r="S111" s="21">
        <f>('Balance Sheet Annual'!BH111/'Balance Sheet Annual'!BB111)</f>
        <v>3.2064220956752029E-2</v>
      </c>
      <c r="T111" s="21">
        <f>'Balance Sheet Annual'!BS111/'Balance Sheet Annual'!BB111</f>
        <v>0.20808752255248919</v>
      </c>
      <c r="U111" s="21">
        <f>('Balance Sheet Annual'!BH111+'Balance Sheet Annual'!BS111)/'Balance Sheet Annual'!CS111</f>
        <v>0.49070664376452672</v>
      </c>
      <c r="V111" s="21">
        <f>('Balance Sheet Annual'!BH111/'Balance Sheet Annual'!CS111)</f>
        <v>6.5517435021272413E-2</v>
      </c>
      <c r="W111" s="21">
        <f>('Balance Sheet Annual'!BS111/'Balance Sheet Annual'!CS111)</f>
        <v>0.42518920874325433</v>
      </c>
      <c r="X111" s="22">
        <f>'Balance Sheet Annual'!AH111/'Balance Sheet Annual'!BB111</f>
        <v>0.33936903442071292</v>
      </c>
      <c r="Y111" s="22">
        <f>'Balance Sheet Annual'!CS111/('Balance Sheet Annual'!BB111-'Balance Sheet Annual'!AQ111-'Balance Sheet Annual'!AR111-'Balance Sheet Annual'!AS111)</f>
        <v>0.87788292570795712</v>
      </c>
      <c r="Z111" s="22">
        <f>'Balance Sheet Annual'!BA111/'Balance Sheet Annual'!BB111</f>
        <v>0.66063096557928713</v>
      </c>
      <c r="AA111" s="22">
        <f>'Balance Sheet Annual'!AR111/'Balance Sheet Annual'!BB111</f>
        <v>0.34661818718691856</v>
      </c>
      <c r="AB111" s="23">
        <f>'Balance Sheet Annual'!CS111/'Balance Sheet Annual'!CT111</f>
        <v>0.48939982077047606</v>
      </c>
      <c r="AC111" s="24">
        <f>'Income Statement Annual'!V111/'Income Statement Annual'!N111</f>
        <v>0.30767198471200613</v>
      </c>
      <c r="AD111" s="22">
        <f>('Income Statement Annual'!AF111-'Income Statement Annual'!AC111)/'Income Statement Annual'!N111</f>
        <v>8.554474981793464E-2</v>
      </c>
      <c r="AE111" s="22">
        <f>'Income Statement Annual'!AF111/'Income Statement Annual'!N111</f>
        <v>8.554474981793464E-2</v>
      </c>
      <c r="AF111" s="22">
        <f>'Income Statement Annual'!BS111/'Income Statement Annual'!N111</f>
        <v>6.556866617383085E-2</v>
      </c>
      <c r="AG111" s="22">
        <f>('Income Statement Annual'!AF111-'Income Statement Annual'!AC111)/('Income Statement Annual'!AH111*-1)</f>
        <v>20.691475328743973</v>
      </c>
      <c r="AH111" s="23">
        <f>'Income Statement Annual'!AF111/('Income Statement Annual'!AH111*-1)</f>
        <v>20.691475328743973</v>
      </c>
      <c r="AI111" s="24">
        <f>'Cash Flow Statement Annual'!BG111/'Cash Flow Statement Annual'!AB111</f>
        <v>-0.59794085593094315</v>
      </c>
      <c r="AJ111" s="22">
        <f>'Cash Flow Statement Annual'!AB111/'Balance Sheet Annual'!BR111</f>
        <v>0.60781860164229351</v>
      </c>
      <c r="AK111" s="22">
        <f>('Cash Flow Statement Annual'!AB111+'Cash Flow Statement Annual'!AV111)/('Balance Sheet Annual'!BH111+'Balance Sheet Annual'!BS111)</f>
        <v>0.50538863151115221</v>
      </c>
      <c r="AL111" s="23">
        <f>('Cash Flow Statement Annual'!AB111/('Balance Sheet Annual'!BH111+'Balance Sheet Annual'!BS111))</f>
        <v>0.59951203576364009</v>
      </c>
      <c r="AM111" s="24">
        <f>'Income Statement Annual'!BS111/'Balance Sheet Annual'!CS111</f>
        <v>0.25122702861711843</v>
      </c>
      <c r="AN111" s="22">
        <f>'Income Statement Annual'!N111/'Balance Sheet Annual'!CS111</f>
        <v>3.8315104344365301</v>
      </c>
      <c r="AO111" s="22">
        <f>'Income Statement Annual'!N111/'Balance Sheet Annual'!BB111</f>
        <v>1.8751405198934465</v>
      </c>
      <c r="AP111" s="22">
        <f>'Income Statement Annual'!N111/('Balance Sheet Annual'!AH111-'Balance Sheet Annual'!BR111)</f>
        <v>18.294187567324045</v>
      </c>
      <c r="AQ111" s="22">
        <f>'Income Statement Annual'!BS111/'Balance Sheet Annual'!BB111</f>
        <v>0.12295046277791701</v>
      </c>
      <c r="AR111" s="22">
        <f>'Cash Flow Statement Annual'!AB111/'Income Statement Annual'!N111</f>
        <v>7.6780304791021173E-2</v>
      </c>
      <c r="AS111" s="22">
        <f>'Cash Flow Statement Annual'!BG111/'Income Statement Annual'!N111</f>
        <v>-4.5910081165381894E-2</v>
      </c>
      <c r="AT111" s="22">
        <f>'Cash Flow Statement Annual'!AB111/'Balance Sheet Annual'!BB111</f>
        <v>0.14397386064341275</v>
      </c>
      <c r="AU111" s="22">
        <f>('Cash Flow Statement Annual'!AB111+'Cash Flow Statement Annual'!AU111)/'Balance Sheet Annual'!BR111</f>
        <v>0.39026226374238671</v>
      </c>
      <c r="AV111" s="22">
        <f>('Cash Flow Statement Annual'!AB111+'Cash Flow Statement Annual'!AU111)/('Balance Sheet Annual'!BH111+'Balance Sheet Annual'!BS111)</f>
        <v>0.3849288646082214</v>
      </c>
      <c r="AW111" s="22">
        <f>'Cash Flow Statement Annual'!AB111/'Balance Sheet Annual'!BS111</f>
        <v>0.69189088743702043</v>
      </c>
      <c r="AX111" s="22">
        <f>('Cash Flow Statement Annual'!AB111+'Cash Flow Statement Annual'!AU111)/'Balance Sheet Annual'!BS111</f>
        <v>0.44424258037566428</v>
      </c>
      <c r="AY111" s="22">
        <f>('Balance Sheet Annual'!BH111+'Balance Sheet Annual'!BS111)/('Income Statement Annual'!AF111-'Income Statement Annual'!AC111)</f>
        <v>1.4971267316061516</v>
      </c>
      <c r="AZ111" s="22">
        <f>(('Balance Sheet Annual'!BH111+'Balance Sheet Annual'!BS111)-'Balance Sheet Annual'!N111)/('Income Statement Annual'!AF111-'Income Statement Annual'!AC111)</f>
        <v>1.3639269097099438</v>
      </c>
      <c r="BA111" s="22">
        <f>('Cash Flow Statement Annual'!AB111+'Cash Flow Statement Annual'!AU111)/'Income Statement Annual'!BS111</f>
        <v>0.75185839787908715</v>
      </c>
      <c r="BB111" s="22">
        <f>'Income Statement Annual'!AF111/('Balance Sheet Annual'!BH111+'Balance Sheet Annual'!BS111)</f>
        <v>0.66794612566110367</v>
      </c>
      <c r="BC111" s="23">
        <f>'Income Statement Annual'!AF111/('Balance Sheet Annual'!BB111-'Balance Sheet Annual'!BR111)</f>
        <v>0.21019797565607237</v>
      </c>
    </row>
    <row r="112" spans="1:55" x14ac:dyDescent="0.2">
      <c r="A112" s="45" t="s">
        <v>1000</v>
      </c>
      <c r="B112" s="45" t="s">
        <v>1001</v>
      </c>
      <c r="C112" s="45" t="str">
        <f>VLOOKUP(A112,'[1]S&amp;P 500 Wikipedia'!A:D,3,FALSE)</f>
        <v>Health Care</v>
      </c>
      <c r="D112" s="45">
        <v>341807</v>
      </c>
      <c r="E112" s="45" t="s">
        <v>16</v>
      </c>
      <c r="F112" s="45">
        <v>2018</v>
      </c>
      <c r="G112" s="45" t="s">
        <v>17</v>
      </c>
      <c r="H112" s="46">
        <v>43465</v>
      </c>
      <c r="I112" s="46">
        <v>43517</v>
      </c>
      <c r="J112" s="46">
        <v>43517</v>
      </c>
      <c r="K112" s="45">
        <v>136000000</v>
      </c>
      <c r="L112" s="45">
        <v>139000000</v>
      </c>
      <c r="M112" s="45" t="s">
        <v>1680</v>
      </c>
      <c r="N112" s="20">
        <f>'Balance Sheet Annual'!AH112/'Balance Sheet Annual'!BR112</f>
        <v>1.2355723746452223</v>
      </c>
      <c r="O112" s="21">
        <f>('Balance Sheet Annual'!AH112-'Balance Sheet Annual'!U112)/'Balance Sheet Annual'!BR112</f>
        <v>1.1456953642384107</v>
      </c>
      <c r="P112" s="21">
        <f>'Balance Sheet Annual'!N112/'Balance Sheet Annual'!BR112</f>
        <v>0.12961210974456008</v>
      </c>
      <c r="Q112" s="21">
        <f>'Balance Sheet Annual'!CH112/'Balance Sheet Annual'!CS112</f>
        <v>1.0859980139026812</v>
      </c>
      <c r="R112" s="21">
        <f>('Balance Sheet Annual'!BH112+'Balance Sheet Annual'!BS112)/'Balance Sheet Annual'!BB112</f>
        <v>0.36027801580500807</v>
      </c>
      <c r="S112" s="21">
        <f>('Balance Sheet Annual'!BH112/'Balance Sheet Annual'!BB112)</f>
        <v>3.4275921165381321E-3</v>
      </c>
      <c r="T112" s="21">
        <f>'Balance Sheet Annual'!BS112/'Balance Sheet Annual'!BB112</f>
        <v>0.35685042368846998</v>
      </c>
      <c r="U112" s="21">
        <f>('Balance Sheet Annual'!BH112+'Balance Sheet Annual'!BS112)/'Balance Sheet Annual'!CS112</f>
        <v>0.75153922542204565</v>
      </c>
      <c r="V112" s="21">
        <f>('Balance Sheet Annual'!BH112/'Balance Sheet Annual'!CS112)</f>
        <v>7.1499503475670311E-3</v>
      </c>
      <c r="W112" s="21">
        <f>('Balance Sheet Annual'!BS112/'Balance Sheet Annual'!CS112)</f>
        <v>0.74438927507447861</v>
      </c>
      <c r="X112" s="22">
        <f>'Balance Sheet Annual'!AH112/'Balance Sheet Annual'!BB112</f>
        <v>0.12434542511663334</v>
      </c>
      <c r="Y112" s="22">
        <f>'Balance Sheet Annual'!CS112/('Balance Sheet Annual'!BB112-'Balance Sheet Annual'!AQ112-'Balance Sheet Annual'!AR112-'Balance Sheet Annual'!AS112)</f>
        <v>1.651361102000656</v>
      </c>
      <c r="Z112" s="22">
        <f>'Balance Sheet Annual'!BA112/'Balance Sheet Annual'!BB112</f>
        <v>0.87565457488336662</v>
      </c>
      <c r="AA112" s="22">
        <f>'Balance Sheet Annual'!AR112/'Balance Sheet Annual'!BB112</f>
        <v>0.60316100161858521</v>
      </c>
      <c r="AB112" s="23">
        <f>'Balance Sheet Annual'!CS112/'Balance Sheet Annual'!CT112</f>
        <v>0.4793868418547082</v>
      </c>
      <c r="AC112" s="24">
        <f>'Income Statement Annual'!V112/'Income Statement Annual'!N112</f>
        <v>0.38785834738617203</v>
      </c>
      <c r="AD112" s="22">
        <f>('Income Statement Annual'!AF112-'Income Statement Annual'!AC112)/'Income Statement Annual'!N112</f>
        <v>0.16072123492022311</v>
      </c>
      <c r="AE112" s="22">
        <f>'Income Statement Annual'!AF112/'Income Statement Annual'!N112</f>
        <v>0.15112206511869244</v>
      </c>
      <c r="AF112" s="22">
        <f>'Income Statement Annual'!BS112/'Income Statement Annual'!N112</f>
        <v>0.10014269036191464</v>
      </c>
      <c r="AG112" s="22">
        <f>('Income Statement Annual'!AF112-'Income Statement Annual'!AC112)/('Income Statement Annual'!AH112*-1)</f>
        <v>8.2052980132450326</v>
      </c>
      <c r="AH112" s="23">
        <f>'Income Statement Annual'!AF112/('Income Statement Annual'!AH112*-1)</f>
        <v>7.7152317880794703</v>
      </c>
      <c r="AI112" s="24">
        <f>'Cash Flow Statement Annual'!BG112/'Cash Flow Statement Annual'!AB112</f>
        <v>-0.50382978723404259</v>
      </c>
      <c r="AJ112" s="22">
        <f>'Cash Flow Statement Annual'!AB112/'Balance Sheet Annual'!BR112</f>
        <v>1.1116367076631977</v>
      </c>
      <c r="AK112" s="22">
        <f>('Cash Flow Statement Annual'!AB112+'Cash Flow Statement Annual'!AV112)/('Balance Sheet Annual'!BH112+'Balance Sheet Annual'!BS112)</f>
        <v>0.2452431289640592</v>
      </c>
      <c r="AL112" s="23">
        <f>('Cash Flow Statement Annual'!AB112/('Balance Sheet Annual'!BH112+'Balance Sheet Annual'!BS112))</f>
        <v>0.31051797040169132</v>
      </c>
      <c r="AM112" s="24">
        <f>'Income Statement Annual'!BS112/'Balance Sheet Annual'!CS112</f>
        <v>0.15332671300893744</v>
      </c>
      <c r="AN112" s="22">
        <f>'Income Statement Annual'!N112/'Balance Sheet Annual'!CS112</f>
        <v>1.531082423038729</v>
      </c>
      <c r="AO112" s="22">
        <f>'Income Statement Annual'!N112/'Balance Sheet Annual'!BB112</f>
        <v>0.73398076739979057</v>
      </c>
      <c r="AP112" s="22">
        <f>'Income Statement Annual'!N112/('Balance Sheet Annual'!AH112-'Balance Sheet Annual'!BR112)</f>
        <v>30.959839357429718</v>
      </c>
      <c r="AQ112" s="22">
        <f>'Income Statement Annual'!BS112/'Balance Sheet Annual'!BB112</f>
        <v>7.3502808721317717E-2</v>
      </c>
      <c r="AR112" s="22">
        <f>'Cash Flow Statement Annual'!AB112/'Income Statement Annual'!N112</f>
        <v>0.15241925022700739</v>
      </c>
      <c r="AS112" s="22">
        <f>'Cash Flow Statement Annual'!BG112/'Income Statement Annual'!N112</f>
        <v>-7.6793358412245424E-2</v>
      </c>
      <c r="AT112" s="22">
        <f>'Cash Flow Statement Annual'!AB112/'Balance Sheet Annual'!BB112</f>
        <v>0.11187279824811959</v>
      </c>
      <c r="AU112" s="22">
        <f>('Cash Flow Statement Annual'!AB112+'Cash Flow Statement Annual'!AU112)/'Balance Sheet Annual'!BR112</f>
        <v>0.35004730368968778</v>
      </c>
      <c r="AV112" s="22">
        <f>('Cash Flow Statement Annual'!AB112+'Cash Flow Statement Annual'!AU112)/('Balance Sheet Annual'!BH112+'Balance Sheet Annual'!BS112)</f>
        <v>9.7780126849894289E-2</v>
      </c>
      <c r="AW112" s="22">
        <f>'Cash Flow Statement Annual'!AB112/'Balance Sheet Annual'!BS112</f>
        <v>0.31350053361792957</v>
      </c>
      <c r="AX112" s="22">
        <f>('Cash Flow Statement Annual'!AB112+'Cash Flow Statement Annual'!AU112)/'Balance Sheet Annual'!BS112</f>
        <v>9.8719316969050161E-2</v>
      </c>
      <c r="AY112" s="22">
        <f>('Balance Sheet Annual'!BH112+'Balance Sheet Annual'!BS112)/('Income Statement Annual'!AF112-'Income Statement Annual'!AC112)</f>
        <v>3.0540758676351896</v>
      </c>
      <c r="AZ112" s="22">
        <f>(('Balance Sheet Annual'!BH112+'Balance Sheet Annual'!BS112)-'Balance Sheet Annual'!N112)/('Income Statement Annual'!AF112-'Income Statement Annual'!AC112)</f>
        <v>2.9435028248587569</v>
      </c>
      <c r="BA112" s="22">
        <f>('Cash Flow Statement Annual'!AB112+'Cash Flow Statement Annual'!AU112)/'Income Statement Annual'!BS112</f>
        <v>0.47927461139896371</v>
      </c>
      <c r="BB112" s="22">
        <f>'Income Statement Annual'!AF112/('Balance Sheet Annual'!BH112+'Balance Sheet Annual'!BS112)</f>
        <v>0.30787526427061312</v>
      </c>
      <c r="BC112" s="23">
        <f>'Income Statement Annual'!AF112/('Balance Sheet Annual'!BB112-'Balance Sheet Annual'!BR112)</f>
        <v>0.12333262756722423</v>
      </c>
    </row>
    <row r="113" spans="1:55" x14ac:dyDescent="0.2">
      <c r="A113" s="45" t="s">
        <v>361</v>
      </c>
      <c r="B113" s="45" t="s">
        <v>362</v>
      </c>
      <c r="C113" s="45" t="str">
        <f>VLOOKUP(A113,'[1]S&amp;P 500 Wikipedia'!A:D,3,FALSE)</f>
        <v>Health Care</v>
      </c>
      <c r="D113" s="45">
        <v>89750</v>
      </c>
      <c r="E113" s="45" t="s">
        <v>16</v>
      </c>
      <c r="F113" s="45">
        <v>2018</v>
      </c>
      <c r="G113" s="45" t="s">
        <v>17</v>
      </c>
      <c r="H113" s="46">
        <v>43465</v>
      </c>
      <c r="I113" s="46">
        <v>43517</v>
      </c>
      <c r="J113" s="46">
        <v>43573</v>
      </c>
      <c r="K113" s="45">
        <v>702200000</v>
      </c>
      <c r="L113" s="45">
        <v>711200000</v>
      </c>
      <c r="M113" s="45" t="s">
        <v>1924</v>
      </c>
      <c r="N113" s="20">
        <f>'Balance Sheet Annual'!AH113/'Balance Sheet Annual'!BR113</f>
        <v>1.4293762911336936</v>
      </c>
      <c r="O113" s="21">
        <f>('Balance Sheet Annual'!AH113-'Balance Sheet Annual'!U113)/'Balance Sheet Annual'!BR113</f>
        <v>1.0452601047513721</v>
      </c>
      <c r="P113" s="21">
        <f>'Balance Sheet Annual'!N113/'Balance Sheet Annual'!BR113</f>
        <v>0.13152348559146965</v>
      </c>
      <c r="Q113" s="21">
        <f>'Balance Sheet Annual'!CH113/'Balance Sheet Annual'!CS113</f>
        <v>0.76915025144304794</v>
      </c>
      <c r="R113" s="21">
        <f>('Balance Sheet Annual'!BH113+'Balance Sheet Annual'!BS113)/'Balance Sheet Annual'!BB113</f>
        <v>0.22556089571819948</v>
      </c>
      <c r="S113" s="21">
        <f>('Balance Sheet Annual'!BH113/'Balance Sheet Annual'!BB113)</f>
        <v>4.17375869801023E-3</v>
      </c>
      <c r="T113" s="21">
        <f>'Balance Sheet Annual'!BS113/'Balance Sheet Annual'!BB113</f>
        <v>0.22138713702018925</v>
      </c>
      <c r="U113" s="21">
        <f>('Balance Sheet Annual'!BH113+'Balance Sheet Annual'!BS113)/'Balance Sheet Annual'!CS113</f>
        <v>0.3990511153755717</v>
      </c>
      <c r="V113" s="21">
        <f>('Balance Sheet Annual'!BH113/'Balance Sheet Annual'!CS113)</f>
        <v>7.3840062500474066E-3</v>
      </c>
      <c r="W113" s="21">
        <f>('Balance Sheet Annual'!BS113/'Balance Sheet Annual'!CS113)</f>
        <v>0.39166710912552433</v>
      </c>
      <c r="X113" s="22">
        <f>'Balance Sheet Annual'!AH113/'Balance Sheet Annual'!BB113</f>
        <v>0.14684256333523407</v>
      </c>
      <c r="Y113" s="22">
        <f>'Balance Sheet Annual'!CS113/('Balance Sheet Annual'!BB113-'Balance Sheet Annual'!AQ113-'Balance Sheet Annual'!AR113-'Balance Sheet Annual'!AS113)</f>
        <v>2.6788649686576109</v>
      </c>
      <c r="Z113" s="22">
        <f>'Balance Sheet Annual'!BA113/'Balance Sheet Annual'!BB113</f>
        <v>0.85315743666476596</v>
      </c>
      <c r="AA113" s="22">
        <f>'Balance Sheet Annual'!AR113/'Balance Sheet Annual'!BB113</f>
        <v>0.53889291425680519</v>
      </c>
      <c r="AB113" s="23">
        <f>'Balance Sheet Annual'!CS113/'Balance Sheet Annual'!CT113</f>
        <v>0.56524311554901974</v>
      </c>
      <c r="AC113" s="24">
        <f>'Income Statement Annual'!V113/'Income Statement Annual'!N113</f>
        <v>0.55606474737720746</v>
      </c>
      <c r="AD113" s="22">
        <f>('Income Statement Annual'!AF113-'Income Statement Annual'!AC113)/'Income Statement Annual'!N113</f>
        <v>0.16482539266872889</v>
      </c>
      <c r="AE113" s="22">
        <f>'Income Statement Annual'!AF113/'Income Statement Annual'!N113</f>
        <v>0.16482539266872889</v>
      </c>
      <c r="AF113" s="22">
        <f>'Income Statement Annual'!BS113/'Income Statement Annual'!N113</f>
        <v>0.13595967200772516</v>
      </c>
      <c r="AG113" s="22">
        <f>('Income Statement Annual'!AF113-'Income Statement Annual'!AC113)/('Income Statement Annual'!AH113*-1)</f>
        <v>19.466494845360824</v>
      </c>
      <c r="AH113" s="23">
        <f>'Income Statement Annual'!AF113/('Income Statement Annual'!AH113*-1)</f>
        <v>19.466494845360824</v>
      </c>
      <c r="AI113" s="24">
        <f>'Cash Flow Statement Annual'!BG113/'Cash Flow Statement Annual'!AB113</f>
        <v>-0.89093679912588419</v>
      </c>
      <c r="AJ113" s="22">
        <f>'Cash Flow Statement Annual'!AB113/'Balance Sheet Annual'!BR113</f>
        <v>0.72570581975251969</v>
      </c>
      <c r="AK113" s="22">
        <f>('Cash Flow Statement Annual'!AB113+'Cash Flow Statement Annual'!AV113)/('Balance Sheet Annual'!BH113+'Balance Sheet Annual'!BS113)</f>
        <v>0.29457047547542792</v>
      </c>
      <c r="AL113" s="23">
        <f>('Cash Flow Statement Annual'!AB113/('Balance Sheet Annual'!BH113+'Balance Sheet Annual'!BS113))</f>
        <v>0.33052337461153192</v>
      </c>
      <c r="AM113" s="24">
        <f>'Income Statement Annual'!BS113/'Balance Sheet Annual'!CS113</f>
        <v>9.4513004497910336E-2</v>
      </c>
      <c r="AN113" s="22">
        <f>'Income Statement Annual'!N113/'Balance Sheet Annual'!CS113</f>
        <v>0.69515469625831505</v>
      </c>
      <c r="AO113" s="22">
        <f>'Income Statement Annual'!N113/'Balance Sheet Annual'!BB113</f>
        <v>0.39293140630158246</v>
      </c>
      <c r="AP113" s="22">
        <f>'Income Statement Annual'!N113/('Balance Sheet Annual'!AH113-'Balance Sheet Annual'!BR113)</f>
        <v>8.9078582883802309</v>
      </c>
      <c r="AQ113" s="22">
        <f>'Income Statement Annual'!BS113/'Balance Sheet Annual'!BB113</f>
        <v>5.3422825122297346E-2</v>
      </c>
      <c r="AR113" s="22">
        <f>'Cash Flow Statement Annual'!AB113/'Income Statement Annual'!N113</f>
        <v>0.18973578400082924</v>
      </c>
      <c r="AS113" s="22">
        <f>'Cash Flow Statement Annual'!BG113/'Income Statement Annual'!N113</f>
        <v>-0.16904259207733896</v>
      </c>
      <c r="AT113" s="22">
        <f>'Cash Flow Statement Annual'!AB113/'Balance Sheet Annual'!BB113</f>
        <v>7.4553148433179131E-2</v>
      </c>
      <c r="AU113" s="22">
        <f>('Cash Flow Statement Annual'!AB113+'Cash Flow Statement Annual'!AU113)/'Balance Sheet Annual'!BR113</f>
        <v>0.54971516808213172</v>
      </c>
      <c r="AV113" s="22">
        <f>('Cash Flow Statement Annual'!AB113+'Cash Flow Statement Annual'!AU113)/('Balance Sheet Annual'!BH113+'Balance Sheet Annual'!BS113)</f>
        <v>0.25036827249313348</v>
      </c>
      <c r="AW113" s="22">
        <f>'Cash Flow Statement Annual'!AB113/'Balance Sheet Annual'!BS113</f>
        <v>0.33675465267153398</v>
      </c>
      <c r="AX113" s="22">
        <f>('Cash Flow Statement Annual'!AB113+'Cash Flow Statement Annual'!AU113)/'Balance Sheet Annual'!BS113</f>
        <v>0.25508840560063523</v>
      </c>
      <c r="AY113" s="22">
        <f>('Balance Sheet Annual'!BH113+'Balance Sheet Annual'!BS113)/('Income Statement Annual'!AF113-'Income Statement Annual'!AC113)</f>
        <v>3.4827551966106185</v>
      </c>
      <c r="AZ113" s="22">
        <f>(('Balance Sheet Annual'!BH113+'Balance Sheet Annual'!BS113)-'Balance Sheet Annual'!N113)/('Income Statement Annual'!AF113-'Income Statement Annual'!AC113)</f>
        <v>3.2741294849728586</v>
      </c>
      <c r="BA113" s="22">
        <f>('Cash Flow Statement Annual'!AB113+'Cash Flow Statement Annual'!AU113)/'Income Statement Annual'!BS113</f>
        <v>1.0571004373821276</v>
      </c>
      <c r="BB113" s="22">
        <f>'Income Statement Annual'!AF113/('Balance Sheet Annual'!BH113+'Balance Sheet Annual'!BS113)</f>
        <v>0.28712899516256263</v>
      </c>
      <c r="BC113" s="23">
        <f>'Income Statement Annual'!AF113/('Balance Sheet Annual'!BB113-'Balance Sheet Annual'!BR113)</f>
        <v>7.2180293050269614E-2</v>
      </c>
    </row>
    <row r="114" spans="1:55" x14ac:dyDescent="0.2">
      <c r="A114" s="45" t="s">
        <v>1138</v>
      </c>
      <c r="B114" s="45" t="s">
        <v>1139</v>
      </c>
      <c r="C114" s="45" t="str">
        <f>VLOOKUP(A114,'[1]S&amp;P 500 Wikipedia'!A:D,3,FALSE)</f>
        <v>Communication Services</v>
      </c>
      <c r="D114" s="45">
        <v>261356</v>
      </c>
      <c r="E114" s="45" t="s">
        <v>16</v>
      </c>
      <c r="F114" s="45">
        <v>2018</v>
      </c>
      <c r="G114" s="45" t="s">
        <v>17</v>
      </c>
      <c r="H114" s="46">
        <v>43404</v>
      </c>
      <c r="I114" s="46">
        <v>43425</v>
      </c>
      <c r="J114" s="46">
        <v>43425</v>
      </c>
      <c r="K114" s="45">
        <v>1490000000</v>
      </c>
      <c r="L114" s="45">
        <v>1499000000</v>
      </c>
      <c r="M114" s="45" t="s">
        <v>1681</v>
      </c>
      <c r="N114" s="20">
        <f>'Balance Sheet Annual'!AH114/'Balance Sheet Annual'!BR114</f>
        <v>0.81087011992855318</v>
      </c>
      <c r="O114" s="21">
        <f>('Balance Sheet Annual'!AH114-'Balance Sheet Annual'!U114)/'Balance Sheet Annual'!BR114</f>
        <v>0.74080122480224542</v>
      </c>
      <c r="P114" s="21">
        <f>'Balance Sheet Annual'!N114/'Balance Sheet Annual'!BR114</f>
        <v>0.20500127583567238</v>
      </c>
      <c r="Q114" s="21">
        <f>'Balance Sheet Annual'!CH114/'Balance Sheet Annual'!CS114</f>
        <v>1.0755113537874847</v>
      </c>
      <c r="R114" s="21">
        <f>('Balance Sheet Annual'!BH114+'Balance Sheet Annual'!BS114)/'Balance Sheet Annual'!BB114</f>
        <v>0.26402822871102111</v>
      </c>
      <c r="S114" s="21">
        <f>('Balance Sheet Annual'!BH114/'Balance Sheet Annual'!BB114)</f>
        <v>6.4433285659104902E-2</v>
      </c>
      <c r="T114" s="21">
        <f>'Balance Sheet Annual'!BS114/'Balance Sheet Annual'!BB114</f>
        <v>0.19959494305191619</v>
      </c>
      <c r="U114" s="21">
        <f>('Balance Sheet Annual'!BH114+'Balance Sheet Annual'!BS114)/'Balance Sheet Annual'!CS114</f>
        <v>0.54799358641012308</v>
      </c>
      <c r="V114" s="21">
        <f>('Balance Sheet Annual'!BH114/'Balance Sheet Annual'!CS114)</f>
        <v>0.13373201594730455</v>
      </c>
      <c r="W114" s="21">
        <f>('Balance Sheet Annual'!BS114/'Balance Sheet Annual'!CS114)</f>
        <v>0.41426157046281853</v>
      </c>
      <c r="X114" s="22">
        <f>'Balance Sheet Annual'!AH114/'Balance Sheet Annual'!BB114</f>
        <v>0.16587499608514547</v>
      </c>
      <c r="Y114" s="22">
        <f>'Balance Sheet Annual'!CS114/('Balance Sheet Annual'!BB114-'Balance Sheet Annual'!AQ114-'Balance Sheet Annual'!AR114-'Balance Sheet Annual'!AS114)</f>
        <v>0.80449030818574818</v>
      </c>
      <c r="Z114" s="22">
        <f>'Balance Sheet Annual'!BA114/'Balance Sheet Annual'!BB114</f>
        <v>0.83412500391485456</v>
      </c>
      <c r="AA114" s="22">
        <f>'Balance Sheet Annual'!AR114/'Balance Sheet Annual'!BB114</f>
        <v>0.32807524872375743</v>
      </c>
      <c r="AB114" s="23">
        <f>'Balance Sheet Annual'!CS114/'Balance Sheet Annual'!CT114</f>
        <v>0.48180897597845262</v>
      </c>
      <c r="AC114" s="24">
        <f>'Income Statement Annual'!V114/'Income Statement Annual'!N114</f>
        <v>0.45035094401218784</v>
      </c>
      <c r="AD114" s="22">
        <f>('Income Statement Annual'!AF114-'Income Statement Annual'!AC114)/'Income Statement Annual'!N114</f>
        <v>0.3020657634619221</v>
      </c>
      <c r="AE114" s="22">
        <f>'Income Statement Annual'!AF114/'Income Statement Annual'!N114</f>
        <v>0.25160962692928523</v>
      </c>
      <c r="AF114" s="22">
        <f>'Income Statement Annual'!BS114/'Income Statement Annual'!N114</f>
        <v>0.16286704028148066</v>
      </c>
      <c r="AG114" s="22">
        <f>('Income Statement Annual'!AF114-'Income Statement Annual'!AC114)/('Income Statement Annual'!AH114*-1)</f>
        <v>43.259740259740262</v>
      </c>
      <c r="AH114" s="23">
        <f>'Income Statement Annual'!AF114/('Income Statement Annual'!AH114*-1)</f>
        <v>36.033766233766237</v>
      </c>
      <c r="AI114" s="24">
        <f>'Cash Flow Statement Annual'!BG114/'Cash Flow Statement Annual'!AB114</f>
        <v>-0.72583650652191523</v>
      </c>
      <c r="AJ114" s="22">
        <f>'Cash Flow Statement Annual'!AB114/'Balance Sheet Annual'!BR114</f>
        <v>0.629905588160245</v>
      </c>
      <c r="AK114" s="22">
        <f>('Cash Flow Statement Annual'!AB114+'Cash Flow Statement Annual'!AV114)/('Balance Sheet Annual'!BH114+'Balance Sheet Annual'!BS114)</f>
        <v>0.39136451702186548</v>
      </c>
      <c r="AL114" s="23">
        <f>('Cash Flow Statement Annual'!AB114/('Balance Sheet Annual'!BH114+'Balance Sheet Annual'!BS114))</f>
        <v>0.48803922343916806</v>
      </c>
      <c r="AM114" s="24">
        <f>'Income Statement Annual'!BS114/'Balance Sheet Annual'!CS114</f>
        <v>0.19457444964465245</v>
      </c>
      <c r="AN114" s="22">
        <f>'Income Statement Annual'!N114/'Balance Sheet Annual'!CS114</f>
        <v>1.1946827873114925</v>
      </c>
      <c r="AO114" s="22">
        <f>'Income Statement Annual'!N114/'Balance Sheet Annual'!BB114</f>
        <v>0.57560889037363372</v>
      </c>
      <c r="AP114" s="22">
        <f>'Income Statement Annual'!N114/('Balance Sheet Annual'!AH114-'Balance Sheet Annual'!BR114)</f>
        <v>-14.877765785213168</v>
      </c>
      <c r="AQ114" s="22">
        <f>'Income Statement Annual'!BS114/'Balance Sheet Annual'!BB114</f>
        <v>9.3747716334860995E-2</v>
      </c>
      <c r="AR114" s="22">
        <f>'Cash Flow Statement Annual'!AB114/'Income Statement Annual'!N114</f>
        <v>0.22386056550048061</v>
      </c>
      <c r="AS114" s="22">
        <f>'Cash Flow Statement Annual'!BG114/'Income Statement Annual'!N114</f>
        <v>-0.16248617081088923</v>
      </c>
      <c r="AT114" s="22">
        <f>'Cash Flow Statement Annual'!AB114/'Balance Sheet Annual'!BB114</f>
        <v>0.12885613170614579</v>
      </c>
      <c r="AU114" s="22">
        <f>('Cash Flow Statement Annual'!AB114+'Cash Flow Statement Annual'!AU114)/'Balance Sheet Annual'!BR114</f>
        <v>0.4201071701964787</v>
      </c>
      <c r="AV114" s="22">
        <f>('Cash Flow Statement Annual'!AB114+'Cash Flow Statement Annual'!AU114)/('Balance Sheet Annual'!BH114+'Balance Sheet Annual'!BS114)</f>
        <v>0.32549128148353168</v>
      </c>
      <c r="AW114" s="22">
        <f>'Cash Flow Statement Annual'!AB114/'Balance Sheet Annual'!BS114</f>
        <v>0.64558815837648409</v>
      </c>
      <c r="AX114" s="22">
        <f>('Cash Flow Statement Annual'!AB114+'Cash Flow Statement Annual'!AU114)/'Balance Sheet Annual'!BS114</f>
        <v>0.43056645222030443</v>
      </c>
      <c r="AY114" s="22">
        <f>('Balance Sheet Annual'!BH114+'Balance Sheet Annual'!BS114)/('Income Statement Annual'!AF114-'Income Statement Annual'!AC114)</f>
        <v>1.5185229660762534</v>
      </c>
      <c r="AZ114" s="22">
        <f>(('Balance Sheet Annual'!BH114+'Balance Sheet Annual'!BS114)-'Balance Sheet Annual'!N114)/('Income Statement Annual'!AF114-'Income Statement Annual'!AC114)</f>
        <v>1.2773341338937256</v>
      </c>
      <c r="BA114" s="22">
        <f>('Cash Flow Statement Annual'!AB114+'Cash Flow Statement Annual'!AU114)/'Income Statement Annual'!BS114</f>
        <v>0.9167037861915367</v>
      </c>
      <c r="BB114" s="22">
        <f>'Income Statement Annual'!AF114/('Balance Sheet Annual'!BH114+'Balance Sheet Annual'!BS114)</f>
        <v>0.5485350519947807</v>
      </c>
      <c r="BC114" s="23">
        <f>'Income Statement Annual'!AF114/('Balance Sheet Annual'!BB114-'Balance Sheet Annual'!BR114)</f>
        <v>0.18207470404493792</v>
      </c>
    </row>
    <row r="115" spans="1:55" x14ac:dyDescent="0.2">
      <c r="A115" s="45" t="s">
        <v>385</v>
      </c>
      <c r="B115" s="45" t="s">
        <v>386</v>
      </c>
      <c r="C115" s="45" t="str">
        <f>VLOOKUP(A115,'[1]S&amp;P 500 Wikipedia'!A:D,3,FALSE)</f>
        <v>Communication Services</v>
      </c>
      <c r="D115" s="45">
        <v>120376</v>
      </c>
      <c r="E115" s="45" t="s">
        <v>16</v>
      </c>
      <c r="F115" s="45">
        <v>2018</v>
      </c>
      <c r="G115" s="45" t="s">
        <v>17</v>
      </c>
      <c r="H115" s="46">
        <v>43465</v>
      </c>
      <c r="I115" s="46">
        <v>43525</v>
      </c>
      <c r="J115" s="46">
        <v>43683</v>
      </c>
      <c r="K115" s="45">
        <v>25000000</v>
      </c>
      <c r="L115" s="45">
        <v>6000000</v>
      </c>
      <c r="M115" s="45" t="s">
        <v>1925</v>
      </c>
      <c r="N115" s="20">
        <f>'Balance Sheet Annual'!AH115/'Balance Sheet Annual'!BR115</f>
        <v>5.339925173703902</v>
      </c>
      <c r="O115" s="21">
        <f>('Balance Sheet Annual'!AH115-'Balance Sheet Annual'!U115)/'Balance Sheet Annual'!BR115</f>
        <v>5.339925173703902</v>
      </c>
      <c r="P115" s="21">
        <f>'Balance Sheet Annual'!N115/'Balance Sheet Annual'!BR115</f>
        <v>3.906467129877071</v>
      </c>
      <c r="Q115" s="21">
        <f>'Balance Sheet Annual'!CH115/'Balance Sheet Annual'!CS115</f>
        <v>3.490344415687836</v>
      </c>
      <c r="R115" s="21">
        <f>('Balance Sheet Annual'!BH115+'Balance Sheet Annual'!BS115)/'Balance Sheet Annual'!BB115</f>
        <v>0.65550875637330974</v>
      </c>
      <c r="S115" s="21">
        <f>('Balance Sheet Annual'!BH115/'Balance Sheet Annual'!BB115)</f>
        <v>1.3300820217246731E-3</v>
      </c>
      <c r="T115" s="21">
        <f>'Balance Sheet Annual'!BS115/'Balance Sheet Annual'!BB115</f>
        <v>0.65417867435158505</v>
      </c>
      <c r="U115" s="21">
        <f>('Balance Sheet Annual'!BH115+'Balance Sheet Annual'!BS115)/'Balance Sheet Annual'!CS115</f>
        <v>2.9434600836153693</v>
      </c>
      <c r="V115" s="21">
        <f>('Balance Sheet Annual'!BH115/'Balance Sheet Annual'!CS115)</f>
        <v>5.9725263786581722E-3</v>
      </c>
      <c r="W115" s="21">
        <f>('Balance Sheet Annual'!BS115/'Balance Sheet Annual'!CS115)</f>
        <v>2.937487557236711</v>
      </c>
      <c r="X115" s="22">
        <f>'Balance Sheet Annual'!AH115/'Balance Sheet Annual'!BB115</f>
        <v>0.44296164930170695</v>
      </c>
      <c r="Y115" s="22">
        <f>'Balance Sheet Annual'!CS115/('Balance Sheet Annual'!BB115-'Balance Sheet Annual'!AQ115-'Balance Sheet Annual'!AR115-'Balance Sheet Annual'!AS115)</f>
        <v>0.36632147024504086</v>
      </c>
      <c r="Z115" s="22">
        <f>'Balance Sheet Annual'!BA115/'Balance Sheet Annual'!BB115</f>
        <v>0.55703835069829311</v>
      </c>
      <c r="AA115" s="22">
        <f>'Balance Sheet Annual'!AR115/'Balance Sheet Annual'!BB115</f>
        <v>0.31358900465528705</v>
      </c>
      <c r="AB115" s="23">
        <f>'Balance Sheet Annual'!CS115/'Balance Sheet Annual'!CT115</f>
        <v>0.2227000665041011</v>
      </c>
      <c r="AC115" s="24">
        <f>'Income Statement Annual'!V115/'Income Statement Annual'!N115</f>
        <v>0.61356030845336829</v>
      </c>
      <c r="AD115" s="22">
        <f>('Income Statement Annual'!AF115-'Income Statement Annual'!AC115)/'Income Statement Annual'!N115</f>
        <v>0.35632183908045978</v>
      </c>
      <c r="AE115" s="22">
        <f>'Income Statement Annual'!AF115/'Income Statement Annual'!N115</f>
        <v>0.30830787138076532</v>
      </c>
      <c r="AF115" s="22">
        <f>'Income Statement Annual'!BS115/'Income Statement Annual'!N115</f>
        <v>-4.9032445802415246E-2</v>
      </c>
      <c r="AG115" s="22">
        <f>('Income Statement Annual'!AF115-'Income Statement Annual'!AC115)/('Income Statement Annual'!AH115*-1)</f>
        <v>5.1557894736842105</v>
      </c>
      <c r="AH115" s="23">
        <f>'Income Statement Annual'!AF115/('Income Statement Annual'!AH115*-1)</f>
        <v>4.4610526315789469</v>
      </c>
      <c r="AI115" s="24">
        <f>'Cash Flow Statement Annual'!BG115/'Cash Flow Statement Annual'!AB115</f>
        <v>3.6531614487415593</v>
      </c>
      <c r="AJ115" s="22">
        <f>'Cash Flow Statement Annual'!AB115/'Balance Sheet Annual'!BR115</f>
        <v>0.87065740245857826</v>
      </c>
      <c r="AK115" s="22">
        <f>('Cash Flow Statement Annual'!AB115+'Cash Flow Statement Annual'!AV115)/('Balance Sheet Annual'!BH115+'Balance Sheet Annual'!BS115)</f>
        <v>0.11017923571187013</v>
      </c>
      <c r="AL115" s="23">
        <f>('Cash Flow Statement Annual'!AB115/('Balance Sheet Annual'!BH115+'Balance Sheet Annual'!BS115))</f>
        <v>0.11017923571187013</v>
      </c>
      <c r="AM115" s="24">
        <f>'Income Statement Annual'!BS115/'Balance Sheet Annual'!CS115</f>
        <v>-6.7091379653593464E-2</v>
      </c>
      <c r="AN115" s="22">
        <f>'Income Statement Annual'!N115/'Balance Sheet Annual'!CS115</f>
        <v>1.3683057933505873</v>
      </c>
      <c r="AO115" s="22">
        <f>'Income Statement Annual'!N115/'Balance Sheet Annual'!BB115</f>
        <v>0.30472179117712261</v>
      </c>
      <c r="AP115" s="22">
        <f>'Income Statement Annual'!N115/('Balance Sheet Annual'!AH115-'Balance Sheet Annual'!BR115)</f>
        <v>0.84642857142857142</v>
      </c>
      <c r="AQ115" s="22">
        <f>'Income Statement Annual'!BS115/'Balance Sheet Annual'!BB115</f>
        <v>-1.4941254710707161E-2</v>
      </c>
      <c r="AR115" s="22">
        <f>'Cash Flow Statement Annual'!AB115/'Income Statement Annual'!N115</f>
        <v>0.23701440419030992</v>
      </c>
      <c r="AS115" s="22">
        <f>'Cash Flow Statement Annual'!BG115/'Income Statement Annual'!N115</f>
        <v>0.86585188418448999</v>
      </c>
      <c r="AT115" s="22">
        <f>'Cash Flow Statement Annual'!AB115/'Balance Sheet Annual'!BB115</f>
        <v>7.2223453779649741E-2</v>
      </c>
      <c r="AU115" s="22">
        <f>('Cash Flow Statement Annual'!AB115+'Cash Flow Statement Annual'!AU115)/'Balance Sheet Annual'!BR115</f>
        <v>0.53233564938535538</v>
      </c>
      <c r="AV115" s="22">
        <f>('Cash Flow Statement Annual'!AB115+'Cash Flow Statement Annual'!AU115)/('Balance Sheet Annual'!BH115+'Balance Sheet Annual'!BS115)</f>
        <v>6.7365573216097402E-2</v>
      </c>
      <c r="AW115" s="22">
        <f>'Cash Flow Statement Annual'!AB115/'Balance Sheet Annual'!BS115</f>
        <v>0.11040325313453067</v>
      </c>
      <c r="AX115" s="22">
        <f>('Cash Flow Statement Annual'!AB115+'Cash Flow Statement Annual'!AU115)/'Balance Sheet Annual'!BS115</f>
        <v>6.7502541511352085E-2</v>
      </c>
      <c r="AY115" s="22">
        <f>('Balance Sheet Annual'!BH115+'Balance Sheet Annual'!BS115)/('Income Statement Annual'!AF115-'Income Statement Annual'!AC115)</f>
        <v>6.0371580236831361</v>
      </c>
      <c r="AZ115" s="22">
        <f>(('Balance Sheet Annual'!BH115+'Balance Sheet Annual'!BS115)-'Balance Sheet Annual'!N115)/('Income Statement Annual'!AF115-'Income Statement Annual'!AC115)</f>
        <v>3.0526745610453245</v>
      </c>
      <c r="BA115" s="22">
        <f>('Cash Flow Statement Annual'!AB115+'Cash Flow Statement Annual'!AU115)/'Income Statement Annual'!BS115</f>
        <v>-2.9554896142433233</v>
      </c>
      <c r="BB115" s="22">
        <f>'Income Statement Annual'!AF115/('Balance Sheet Annual'!BH115+'Balance Sheet Annual'!BS115)</f>
        <v>0.14332093337842408</v>
      </c>
      <c r="BC115" s="23">
        <f>'Income Statement Annual'!AF115/('Balance Sheet Annual'!BB115-'Balance Sheet Annual'!BR115)</f>
        <v>0.10244633533165733</v>
      </c>
    </row>
    <row r="116" spans="1:55" x14ac:dyDescent="0.2">
      <c r="A116" s="45" t="s">
        <v>388</v>
      </c>
      <c r="B116" s="45" t="s">
        <v>389</v>
      </c>
      <c r="C116" s="45" t="str">
        <f>VLOOKUP(A116,'[1]S&amp;P 500 Wikipedia'!A:D,3,FALSE)</f>
        <v>Communication Services</v>
      </c>
      <c r="D116" s="45">
        <v>741324</v>
      </c>
      <c r="E116" s="45" t="s">
        <v>16</v>
      </c>
      <c r="F116" s="45">
        <v>2018</v>
      </c>
      <c r="G116" s="45" t="s">
        <v>17</v>
      </c>
      <c r="H116" s="46">
        <v>43465</v>
      </c>
      <c r="I116" s="46">
        <v>43509</v>
      </c>
      <c r="J116" s="46">
        <v>43509</v>
      </c>
      <c r="K116" s="45">
        <v>467763000</v>
      </c>
      <c r="L116" s="45">
        <v>526175000</v>
      </c>
      <c r="M116" s="45" t="s">
        <v>1682</v>
      </c>
      <c r="N116" s="20">
        <f>'Balance Sheet Annual'!AH116/'Balance Sheet Annual'!BR116</f>
        <v>0.68041016536026067</v>
      </c>
      <c r="O116" s="21">
        <f>('Balance Sheet Annual'!AH116-'Balance Sheet Annual'!U116)/'Balance Sheet Annual'!BR116</f>
        <v>0.61392140520181837</v>
      </c>
      <c r="P116" s="21">
        <f>'Balance Sheet Annual'!N116/'Balance Sheet Annual'!BR116</f>
        <v>0.4102467603589392</v>
      </c>
      <c r="Q116" s="21">
        <f>'Balance Sheet Annual'!CH116/'Balance Sheet Annual'!CS116</f>
        <v>3.066734359599721</v>
      </c>
      <c r="R116" s="21">
        <f>('Balance Sheet Annual'!BH116+'Balance Sheet Annual'!BS116)/'Balance Sheet Annual'!BB116</f>
        <v>0.54420273874658653</v>
      </c>
      <c r="S116" s="21">
        <f>('Balance Sheet Annual'!BH116/'Balance Sheet Annual'!BB116)</f>
        <v>3.5888103641306242E-2</v>
      </c>
      <c r="T116" s="21">
        <f>'Balance Sheet Annual'!BS116/'Balance Sheet Annual'!BB116</f>
        <v>0.5083146351052803</v>
      </c>
      <c r="U116" s="21">
        <f>('Balance Sheet Annual'!BH116+'Balance Sheet Annual'!BS116)/'Balance Sheet Annual'!CS116</f>
        <v>2.2131279762490137</v>
      </c>
      <c r="V116" s="21">
        <f>('Balance Sheet Annual'!BH116/'Balance Sheet Annual'!CS116)</f>
        <v>0.14594738417897596</v>
      </c>
      <c r="W116" s="21">
        <f>('Balance Sheet Annual'!BS116/'Balance Sheet Annual'!CS116)</f>
        <v>2.0671805920700379</v>
      </c>
      <c r="X116" s="22">
        <f>'Balance Sheet Annual'!AH116/'Balance Sheet Annual'!BB116</f>
        <v>0.11033280103027612</v>
      </c>
      <c r="Y116" s="22">
        <f>'Balance Sheet Annual'!CS116/('Balance Sheet Annual'!BB116-'Balance Sheet Annual'!AQ116-'Balance Sheet Annual'!AR116-'Balance Sheet Annual'!AS116)</f>
        <v>0.24589754618209869</v>
      </c>
      <c r="Z116" s="22">
        <f>'Balance Sheet Annual'!BA116/'Balance Sheet Annual'!BB116</f>
        <v>0.8896671989697239</v>
      </c>
      <c r="AA116" s="22">
        <f>'Balance Sheet Annual'!AR116/'Balance Sheet Annual'!BB116</f>
        <v>0</v>
      </c>
      <c r="AB116" s="23">
        <f>'Balance Sheet Annual'!CS116/'Balance Sheet Annual'!CT116</f>
        <v>0.24589754618209869</v>
      </c>
      <c r="AC116" s="24">
        <f>'Income Statement Annual'!V116/'Income Statement Annual'!N116</f>
        <v>0.91632064344094988</v>
      </c>
      <c r="AD116" s="22">
        <f>('Income Statement Annual'!AF116-'Income Statement Annual'!AC116)/'Income Statement Annual'!N116</f>
        <v>0.19643307189201867</v>
      </c>
      <c r="AE116" s="22">
        <f>'Income Statement Annual'!AF116/'Income Statement Annual'!N116</f>
        <v>0.13962376770808904</v>
      </c>
      <c r="AF116" s="22">
        <f>'Income Statement Annual'!BS116/'Income Statement Annual'!N116</f>
        <v>0.14582963754332021</v>
      </c>
      <c r="AG116" s="22">
        <f>('Income Statement Annual'!AF116-'Income Statement Annual'!AC116)/('Income Statement Annual'!AH116*-1)</f>
        <v>127.53505368582513</v>
      </c>
      <c r="AH116" s="23">
        <f>'Income Statement Annual'!AF116/('Income Statement Annual'!AH116*-1)</f>
        <v>90.65135793557701</v>
      </c>
      <c r="AI116" s="24">
        <f>'Cash Flow Statement Annual'!BG116/'Cash Flow Statement Annual'!AB116</f>
        <v>-3.7142198238752415E-2</v>
      </c>
      <c r="AJ116" s="22">
        <f>'Cash Flow Statement Annual'!AB116/'Balance Sheet Annual'!BR116</f>
        <v>0.57570519825584232</v>
      </c>
      <c r="AK116" s="22">
        <f>('Cash Flow Statement Annual'!AB116+'Cash Flow Statement Annual'!AV116)/('Balance Sheet Annual'!BH116+'Balance Sheet Annual'!BS116)</f>
        <v>0.17154310954815985</v>
      </c>
      <c r="AL116" s="23">
        <f>('Cash Flow Statement Annual'!AB116/('Balance Sheet Annual'!BH116+'Balance Sheet Annual'!BS116))</f>
        <v>0.17154310954815985</v>
      </c>
      <c r="AM116" s="24">
        <f>'Income Statement Annual'!BS116/'Balance Sheet Annual'!CS116</f>
        <v>0.28665539543818469</v>
      </c>
      <c r="AN116" s="22">
        <f>'Income Statement Annual'!N116/'Balance Sheet Annual'!CS116</f>
        <v>1.9656868128265814</v>
      </c>
      <c r="AO116" s="22">
        <f>'Income Statement Annual'!N116/'Balance Sheet Annual'!BB116</f>
        <v>0.48335756383656675</v>
      </c>
      <c r="AP116" s="22">
        <f>'Income Statement Annual'!N116/('Balance Sheet Annual'!AH116-'Balance Sheet Annual'!BR116)</f>
        <v>-9.3269943051793902</v>
      </c>
      <c r="AQ116" s="22">
        <f>'Income Statement Annual'!BS116/'Balance Sheet Annual'!BB116</f>
        <v>7.0487858338108791E-2</v>
      </c>
      <c r="AR116" s="22">
        <f>'Cash Flow Statement Annual'!AB116/'Income Statement Annual'!N116</f>
        <v>0.19313700046034518</v>
      </c>
      <c r="AS116" s="22">
        <f>'Cash Flow Statement Annual'!BG116/'Income Statement Annual'!N116</f>
        <v>-7.1735327583361558E-3</v>
      </c>
      <c r="AT116" s="22">
        <f>'Cash Flow Statement Annual'!AB116/'Balance Sheet Annual'!BB116</f>
        <v>9.3354230029214308E-2</v>
      </c>
      <c r="AU116" s="22">
        <f>('Cash Flow Statement Annual'!AB116+'Cash Flow Statement Annual'!AU116)/'Balance Sheet Annual'!BR116</f>
        <v>-0.77501137115876462</v>
      </c>
      <c r="AV116" s="22">
        <f>('Cash Flow Statement Annual'!AB116+'Cash Flow Statement Annual'!AU116)/('Balance Sheet Annual'!BH116+'Balance Sheet Annual'!BS116)</f>
        <v>-0.23093045007503257</v>
      </c>
      <c r="AW116" s="22">
        <f>'Cash Flow Statement Annual'!AB116/'Balance Sheet Annual'!BS116</f>
        <v>0.18365442106517182</v>
      </c>
      <c r="AX116" s="22">
        <f>('Cash Flow Statement Annual'!AB116+'Cash Flow Statement Annual'!AU116)/'Balance Sheet Annual'!BS116</f>
        <v>-0.24723463522702951</v>
      </c>
      <c r="AY116" s="22">
        <f>('Balance Sheet Annual'!BH116+'Balance Sheet Annual'!BS116)/('Income Statement Annual'!AF116-'Income Statement Annual'!AC116)</f>
        <v>5.7316227216547064</v>
      </c>
      <c r="AZ116" s="22">
        <f>(('Balance Sheet Annual'!BH116+'Balance Sheet Annual'!BS116)-'Balance Sheet Annual'!N116)/('Income Statement Annual'!AF116-'Income Statement Annual'!AC116)</f>
        <v>5.0309811803708744</v>
      </c>
      <c r="BA116" s="22">
        <f>('Cash Flow Statement Annual'!AB116+'Cash Flow Statement Annual'!AU116)/'Income Statement Annual'!BS116</f>
        <v>-1.7829025644104486</v>
      </c>
      <c r="BB116" s="22">
        <f>'Income Statement Annual'!AF116/('Balance Sheet Annual'!BH116+'Balance Sheet Annual'!BS116)</f>
        <v>0.12401298157466858</v>
      </c>
      <c r="BC116" s="23">
        <f>'Income Statement Annual'!AF116/('Balance Sheet Annual'!BB116-'Balance Sheet Annual'!BR116)</f>
        <v>8.0549874563863796E-2</v>
      </c>
    </row>
    <row r="117" spans="1:55" x14ac:dyDescent="0.2">
      <c r="A117" s="45" t="s">
        <v>394</v>
      </c>
      <c r="B117" s="45" t="s">
        <v>395</v>
      </c>
      <c r="C117" s="45" t="str">
        <f>VLOOKUP(A117,'[1]S&amp;P 500 Wikipedia'!A:D,3,FALSE)</f>
        <v>Consumer Discretionary</v>
      </c>
      <c r="D117" s="45">
        <v>378128</v>
      </c>
      <c r="E117" s="45" t="s">
        <v>16</v>
      </c>
      <c r="F117" s="45">
        <v>2018</v>
      </c>
      <c r="G117" s="45" t="s">
        <v>17</v>
      </c>
      <c r="H117" s="46">
        <v>43524</v>
      </c>
      <c r="I117" s="46">
        <v>43551</v>
      </c>
      <c r="J117" s="46">
        <v>43706</v>
      </c>
      <c r="K117" s="45">
        <v>238300000</v>
      </c>
      <c r="L117" s="45">
        <v>239000000</v>
      </c>
      <c r="M117" s="45" t="s">
        <v>1926</v>
      </c>
      <c r="N117" s="20">
        <f>'Balance Sheet Annual'!AH117/'Balance Sheet Annual'!BR117</f>
        <v>1.6006085831205623</v>
      </c>
      <c r="O117" s="21">
        <f>('Balance Sheet Annual'!AH117-'Balance Sheet Annual'!U117)/'Balance Sheet Annual'!BR117</f>
        <v>0.49211290266167673</v>
      </c>
      <c r="P117" s="21">
        <f>'Balance Sheet Annual'!N117/'Balance Sheet Annual'!BR117</f>
        <v>0.38396698261690743</v>
      </c>
      <c r="Q117" s="21">
        <f>'Balance Sheet Annual'!CH117/'Balance Sheet Annual'!CS117</f>
        <v>1.274034779945143</v>
      </c>
      <c r="R117" s="21">
        <f>('Balance Sheet Annual'!BH117+'Balance Sheet Annual'!BS117)/'Balance Sheet Annual'!BB117</f>
        <v>0.35376665360501569</v>
      </c>
      <c r="S117" s="21">
        <f>('Balance Sheet Annual'!BH117/'Balance Sheet Annual'!BB117)</f>
        <v>5.6077341300940442E-2</v>
      </c>
      <c r="T117" s="21">
        <f>'Balance Sheet Annual'!BS117/'Balance Sheet Annual'!BB117</f>
        <v>0.29768931230407525</v>
      </c>
      <c r="U117" s="21">
        <f>('Balance Sheet Annual'!BH117+'Balance Sheet Annual'!BS117)/'Balance Sheet Annual'!CS117</f>
        <v>0.80447767428261141</v>
      </c>
      <c r="V117" s="21">
        <f>('Balance Sheet Annual'!BH117/'Balance Sheet Annual'!CS117)</f>
        <v>0.12752182448519275</v>
      </c>
      <c r="W117" s="21">
        <f>('Balance Sheet Annual'!BS117/'Balance Sheet Annual'!CS117)</f>
        <v>0.67695584979741863</v>
      </c>
      <c r="X117" s="22">
        <f>'Balance Sheet Annual'!AH117/'Balance Sheet Annual'!BB117</f>
        <v>0.28019078173981193</v>
      </c>
      <c r="Y117" s="22">
        <f>'Balance Sheet Annual'!CS117/('Balance Sheet Annual'!BB117-'Balance Sheet Annual'!AQ117-'Balance Sheet Annual'!AR117-'Balance Sheet Annual'!AS117)</f>
        <v>0.9175726604918556</v>
      </c>
      <c r="Z117" s="22">
        <f>'Balance Sheet Annual'!BA117/'Balance Sheet Annual'!BB117</f>
        <v>0.71980921826018807</v>
      </c>
      <c r="AA117" s="22">
        <f>'Balance Sheet Annual'!AR117/'Balance Sheet Annual'!BB117</f>
        <v>0.3076753526645768</v>
      </c>
      <c r="AB117" s="23">
        <f>'Balance Sheet Annual'!CS117/'Balance Sheet Annual'!CT117</f>
        <v>0.43974701214733541</v>
      </c>
      <c r="AC117" s="24">
        <f>'Income Statement Annual'!V117/'Income Statement Annual'!N117</f>
        <v>0.31565485154300871</v>
      </c>
      <c r="AD117" s="22">
        <f>('Income Statement Annual'!AF117-'Income Statement Annual'!AC117)/'Income Statement Annual'!N117</f>
        <v>8.9865366029084529E-2</v>
      </c>
      <c r="AE117" s="22">
        <f>'Income Statement Annual'!AF117/'Income Statement Annual'!N117</f>
        <v>8.9865366029084529E-2</v>
      </c>
      <c r="AF117" s="22">
        <f>'Income Statement Annual'!BS117/'Income Statement Annual'!N117</f>
        <v>7.7062776741363428E-2</v>
      </c>
      <c r="AG117" s="22">
        <f>('Income Statement Annual'!AF117-'Income Statement Annual'!AC117)/('Income Statement Annual'!AH117*-1)</f>
        <v>6.6239231278992712</v>
      </c>
      <c r="AH117" s="23">
        <f>'Income Statement Annual'!AF117/('Income Statement Annual'!AH117*-1)</f>
        <v>6.6239231278992712</v>
      </c>
      <c r="AI117" s="24">
        <f>'Cash Flow Statement Annual'!BG117/'Cash Flow Statement Annual'!AB117</f>
        <v>-0.43139981459409349</v>
      </c>
      <c r="AJ117" s="22">
        <f>'Cash Flow Statement Annual'!AB117/'Balance Sheet Annual'!BR117</f>
        <v>0.52820817739848203</v>
      </c>
      <c r="AK117" s="22">
        <f>('Cash Flow Statement Annual'!AB117+'Cash Flow Statement Annual'!AV117)/('Balance Sheet Annual'!BH117+'Balance Sheet Annual'!BS117)</f>
        <v>0.26137071651090343</v>
      </c>
      <c r="AL117" s="23">
        <f>('Cash Flow Statement Annual'!AB117/('Balance Sheet Annual'!BH117+'Balance Sheet Annual'!BS117))</f>
        <v>0.26137071651090343</v>
      </c>
      <c r="AM117" s="24">
        <f>'Income Statement Annual'!BS117/'Balance Sheet Annual'!CS117</f>
        <v>0.23868398702365537</v>
      </c>
      <c r="AN117" s="22">
        <f>'Income Statement Annual'!N117/'Balance Sheet Annual'!CS117</f>
        <v>3.0972668922211546</v>
      </c>
      <c r="AO117" s="22">
        <f>'Income Statement Annual'!N117/'Balance Sheet Annual'!BB117</f>
        <v>1.362013861677116</v>
      </c>
      <c r="AP117" s="22">
        <f>'Income Statement Annual'!N117/('Balance Sheet Annual'!AH117-'Balance Sheet Annual'!BR117)</f>
        <v>12.954518984393198</v>
      </c>
      <c r="AQ117" s="22">
        <f>'Income Statement Annual'!BS117/'Balance Sheet Annual'!BB117</f>
        <v>0.10496057014106583</v>
      </c>
      <c r="AR117" s="22">
        <f>'Cash Flow Statement Annual'!AB117/'Income Statement Annual'!N117</f>
        <v>6.7887887437908787E-2</v>
      </c>
      <c r="AS117" s="22">
        <f>'Cash Flow Statement Annual'!BG117/'Income Statement Annual'!N117</f>
        <v>-2.9286822053898542E-2</v>
      </c>
      <c r="AT117" s="22">
        <f>'Cash Flow Statement Annual'!AB117/'Balance Sheet Annual'!BB117</f>
        <v>9.2464243730407528E-2</v>
      </c>
      <c r="AU117" s="22">
        <f>('Cash Flow Statement Annual'!AB117+'Cash Flow Statement Annual'!AU117)/'Balance Sheet Annual'!BR117</f>
        <v>0.30859361337483826</v>
      </c>
      <c r="AV117" s="22">
        <f>('Cash Flow Statement Annual'!AB117+'Cash Flow Statement Annual'!AU117)/('Balance Sheet Annual'!BH117+'Balance Sheet Annual'!BS117)</f>
        <v>0.15269989615784008</v>
      </c>
      <c r="AW117" s="22">
        <f>'Cash Flow Statement Annual'!AB117/'Balance Sheet Annual'!BS117</f>
        <v>0.31060652804343802</v>
      </c>
      <c r="AX117" s="22">
        <f>('Cash Flow Statement Annual'!AB117+'Cash Flow Statement Annual'!AU117)/'Balance Sheet Annual'!BS117</f>
        <v>0.18146479916085642</v>
      </c>
      <c r="AY117" s="22">
        <f>('Balance Sheet Annual'!BH117+'Balance Sheet Annual'!BS117)/('Income Statement Annual'!AF117-'Income Statement Annual'!AC117)</f>
        <v>2.8903006352858784</v>
      </c>
      <c r="AZ117" s="22">
        <f>(('Balance Sheet Annual'!BH117+'Balance Sheet Annual'!BS117)-'Balance Sheet Annual'!N117)/('Income Statement Annual'!AF117-'Income Statement Annual'!AC117)</f>
        <v>2.3411535190835875</v>
      </c>
      <c r="BA117" s="22">
        <f>('Cash Flow Statement Annual'!AB117+'Cash Flow Statement Annual'!AU117)/'Income Statement Annual'!BS117</f>
        <v>0.51467071107740769</v>
      </c>
      <c r="BB117" s="22">
        <f>'Income Statement Annual'!AF117/('Balance Sheet Annual'!BH117+'Balance Sheet Annual'!BS117)</f>
        <v>0.34598476981654552</v>
      </c>
      <c r="BC117" s="23">
        <f>'Income Statement Annual'!AF117/('Balance Sheet Annual'!BB117-'Balance Sheet Annual'!BR117)</f>
        <v>0.14837052925328603</v>
      </c>
    </row>
    <row r="118" spans="1:55" x14ac:dyDescent="0.2">
      <c r="A118" s="45" t="s">
        <v>403</v>
      </c>
      <c r="B118" s="45" t="s">
        <v>404</v>
      </c>
      <c r="C118" s="45" t="str">
        <f>VLOOKUP(A118,'[1]S&amp;P 500 Wikipedia'!A:D,3,FALSE)</f>
        <v>Industrials</v>
      </c>
      <c r="D118" s="45">
        <v>336327</v>
      </c>
      <c r="E118" s="45" t="s">
        <v>16</v>
      </c>
      <c r="F118" s="45">
        <v>2018</v>
      </c>
      <c r="G118" s="45" t="s">
        <v>17</v>
      </c>
      <c r="H118" s="46">
        <v>43465</v>
      </c>
      <c r="I118" s="46">
        <v>43511</v>
      </c>
      <c r="J118" s="46">
        <v>43511</v>
      </c>
      <c r="K118" s="45">
        <v>109112240</v>
      </c>
      <c r="L118" s="45">
        <v>110659580</v>
      </c>
      <c r="M118" s="45" t="s">
        <v>1683</v>
      </c>
      <c r="N118" s="20">
        <f>'Balance Sheet Annual'!AH118/'Balance Sheet Annual'!BR118</f>
        <v>1.3954963747605185</v>
      </c>
      <c r="O118" s="21">
        <f>('Balance Sheet Annual'!AH118-'Balance Sheet Annual'!U118)/'Balance Sheet Annual'!BR118</f>
        <v>1.0131807902991612</v>
      </c>
      <c r="P118" s="21">
        <f>'Balance Sheet Annual'!N118/'Balance Sheet Annual'!BR118</f>
        <v>0.32806818226319545</v>
      </c>
      <c r="Q118" s="21">
        <f>'Balance Sheet Annual'!CH118/'Balance Sheet Annual'!CS118</f>
        <v>1.431488782117093</v>
      </c>
      <c r="R118" s="21">
        <f>('Balance Sheet Annual'!BH118+'Balance Sheet Annual'!BS118)/'Balance Sheet Annual'!BB118</f>
        <v>0.33476451147358616</v>
      </c>
      <c r="S118" s="21">
        <f>('Balance Sheet Annual'!BH118/'Balance Sheet Annual'!BB118)</f>
        <v>5.4524387311165039E-2</v>
      </c>
      <c r="T118" s="21">
        <f>'Balance Sheet Annual'!BS118/'Balance Sheet Annual'!BB118</f>
        <v>0.28024012416242111</v>
      </c>
      <c r="U118" s="21">
        <f>('Balance Sheet Annual'!BH118+'Balance Sheet Annual'!BS118)/'Balance Sheet Annual'!CS118</f>
        <v>0.81397615429893366</v>
      </c>
      <c r="V118" s="21">
        <f>('Balance Sheet Annual'!BH118/'Balance Sheet Annual'!CS118)</f>
        <v>0.13257543609890535</v>
      </c>
      <c r="W118" s="21">
        <f>('Balance Sheet Annual'!BS118/'Balance Sheet Annual'!CS118)</f>
        <v>0.68140071820002834</v>
      </c>
      <c r="X118" s="22">
        <f>'Balance Sheet Annual'!AH118/'Balance Sheet Annual'!BB118</f>
        <v>0.30092178831493199</v>
      </c>
      <c r="Y118" s="22">
        <f>'Balance Sheet Annual'!CS118/('Balance Sheet Annual'!BB118-'Balance Sheet Annual'!AQ118-'Balance Sheet Annual'!AR118-'Balance Sheet Annual'!AS118)</f>
        <v>0.98369905027454019</v>
      </c>
      <c r="Z118" s="22">
        <f>'Balance Sheet Annual'!BA118/'Balance Sheet Annual'!BB118</f>
        <v>0.69907821168506801</v>
      </c>
      <c r="AA118" s="22">
        <f>'Balance Sheet Annual'!AR118/'Balance Sheet Annual'!BB118</f>
        <v>0.43085583664621097</v>
      </c>
      <c r="AB118" s="23">
        <f>'Balance Sheet Annual'!CS118/'Balance Sheet Annual'!CT118</f>
        <v>0.41127066156122744</v>
      </c>
      <c r="AC118" s="24">
        <f>'Income Statement Annual'!V118/'Income Statement Annual'!N118</f>
        <v>0.3691208254559516</v>
      </c>
      <c r="AD118" s="22">
        <f>('Income Statement Annual'!AF118-'Income Statement Annual'!AC118)/'Income Statement Annual'!N118</f>
        <v>0.11678085358209939</v>
      </c>
      <c r="AE118" s="22">
        <f>'Income Statement Annual'!AF118/'Income Statement Annual'!N118</f>
        <v>0.11678085358209939</v>
      </c>
      <c r="AF118" s="22">
        <f>'Income Statement Annual'!BS118/'Income Statement Annual'!N118</f>
        <v>0.10365514768270885</v>
      </c>
      <c r="AG118" s="22">
        <f>('Income Statement Annual'!AF118-'Income Statement Annual'!AC118)/('Income Statement Annual'!AH118*-1)</f>
        <v>6.6891358096937958</v>
      </c>
      <c r="AH118" s="23">
        <f>'Income Statement Annual'!AF118/('Income Statement Annual'!AH118*-1)</f>
        <v>6.6891358096937958</v>
      </c>
      <c r="AI118" s="24">
        <f>'Cash Flow Statement Annual'!BG118/'Cash Flow Statement Annual'!AB118</f>
        <v>-0.72391514182182903</v>
      </c>
      <c r="AJ118" s="22">
        <f>'Cash Flow Statement Annual'!AB118/'Balance Sheet Annual'!BR118</f>
        <v>0.35748042048687817</v>
      </c>
      <c r="AK118" s="22">
        <f>('Cash Flow Statement Annual'!AB118+'Cash Flow Statement Annual'!AV118)/('Balance Sheet Annual'!BH118+'Balance Sheet Annual'!BS118)</f>
        <v>0.15068092305519026</v>
      </c>
      <c r="AL118" s="23">
        <f>('Cash Flow Statement Annual'!AB118/('Balance Sheet Annual'!BH118+'Balance Sheet Annual'!BS118))</f>
        <v>0.23027021663746103</v>
      </c>
      <c r="AM118" s="24">
        <f>'Income Statement Annual'!BS118/'Balance Sheet Annual'!CS118</f>
        <v>0.18517720011498501</v>
      </c>
      <c r="AN118" s="22">
        <f>'Income Statement Annual'!N118/'Balance Sheet Annual'!CS118</f>
        <v>1.7864737473706305</v>
      </c>
      <c r="AO118" s="22">
        <f>'Income Statement Annual'!N118/'Balance Sheet Annual'!BB118</f>
        <v>0.73472423994288427</v>
      </c>
      <c r="AP118" s="22">
        <f>'Income Statement Annual'!N118/('Balance Sheet Annual'!AH118-'Balance Sheet Annual'!BR118)</f>
        <v>8.615032890430145</v>
      </c>
      <c r="AQ118" s="22">
        <f>'Income Statement Annual'!BS118/'Balance Sheet Annual'!BB118</f>
        <v>7.6157949597345675E-2</v>
      </c>
      <c r="AR118" s="22">
        <f>'Cash Flow Statement Annual'!AB118/'Income Statement Annual'!N118</f>
        <v>0.104918678857729</v>
      </c>
      <c r="AS118" s="22">
        <f>'Cash Flow Statement Annual'!BG118/'Income Statement Annual'!N118</f>
        <v>-7.5952220285051816E-2</v>
      </c>
      <c r="AT118" s="22">
        <f>'Cash Flow Statement Annual'!AB118/'Balance Sheet Annual'!BB118</f>
        <v>7.7086296579556499E-2</v>
      </c>
      <c r="AU118" s="22">
        <f>('Cash Flow Statement Annual'!AB118+'Cash Flow Statement Annual'!AU118)/'Balance Sheet Annual'!BR118</f>
        <v>0.43422462778365439</v>
      </c>
      <c r="AV118" s="22">
        <f>('Cash Flow Statement Annual'!AB118+'Cash Flow Statement Annual'!AU118)/('Balance Sheet Annual'!BH118+'Balance Sheet Annual'!BS118)</f>
        <v>0.27970482683465797</v>
      </c>
      <c r="AW118" s="22">
        <f>'Cash Flow Statement Annual'!AB118/'Balance Sheet Annual'!BS118</f>
        <v>0.27507230383211984</v>
      </c>
      <c r="AX118" s="22">
        <f>('Cash Flow Statement Annual'!AB118+'Cash Flow Statement Annual'!AU118)/'Balance Sheet Annual'!BS118</f>
        <v>0.33412506503829309</v>
      </c>
      <c r="AY118" s="22">
        <f>('Balance Sheet Annual'!BH118+'Balance Sheet Annual'!BS118)/('Income Statement Annual'!AF118-'Income Statement Annual'!AC118)</f>
        <v>3.9016058920984862</v>
      </c>
      <c r="AZ118" s="22">
        <f>(('Balance Sheet Annual'!BH118+'Balance Sheet Annual'!BS118)-'Balance Sheet Annual'!N118)/('Income Statement Annual'!AF118-'Income Statement Annual'!AC118)</f>
        <v>3.0771014112385107</v>
      </c>
      <c r="BA118" s="22">
        <f>('Cash Flow Statement Annual'!AB118+'Cash Flow Statement Annual'!AU118)/'Income Statement Annual'!BS118</f>
        <v>1.2294875348820018</v>
      </c>
      <c r="BB118" s="22">
        <f>'Income Statement Annual'!AF118/('Balance Sheet Annual'!BH118+'Balance Sheet Annual'!BS118)</f>
        <v>0.2563047185327445</v>
      </c>
      <c r="BC118" s="23">
        <f>'Income Statement Annual'!AF118/('Balance Sheet Annual'!BB118-'Balance Sheet Annual'!BR118)</f>
        <v>0.10939043909534826</v>
      </c>
    </row>
    <row r="119" spans="1:55" x14ac:dyDescent="0.2">
      <c r="A119" s="45" t="s">
        <v>406</v>
      </c>
      <c r="B119" s="45" t="s">
        <v>407</v>
      </c>
      <c r="C119" s="45" t="str">
        <f>VLOOKUP(A119,'[1]S&amp;P 500 Wikipedia'!A:D,3,FALSE)</f>
        <v>Materials</v>
      </c>
      <c r="D119" s="45">
        <v>378129</v>
      </c>
      <c r="E119" s="45" t="s">
        <v>16</v>
      </c>
      <c r="F119" s="45">
        <v>2018</v>
      </c>
      <c r="G119" s="45" t="s">
        <v>17</v>
      </c>
      <c r="H119" s="46">
        <v>43465</v>
      </c>
      <c r="I119" s="46">
        <v>43507</v>
      </c>
      <c r="J119" s="46">
        <v>43507</v>
      </c>
      <c r="K119" s="45">
        <v>747200000</v>
      </c>
      <c r="L119" s="45">
        <v>747200000</v>
      </c>
      <c r="M119" s="45" t="s">
        <v>1684</v>
      </c>
      <c r="N119" s="20">
        <f>'Balance Sheet Annual'!AH119/'Balance Sheet Annual'!BR119</f>
        <v>1.8949711344508591</v>
      </c>
      <c r="O119" s="21">
        <f>('Balance Sheet Annual'!AH119-'Balance Sheet Annual'!U119)/'Balance Sheet Annual'!BR119</f>
        <v>1.3123739305835709</v>
      </c>
      <c r="P119" s="21">
        <f>'Balance Sheet Annual'!N119/'Balance Sheet Annual'!BR119</f>
        <v>0.43068790429157683</v>
      </c>
      <c r="Q119" s="21">
        <f>'Balance Sheet Annual'!CH119/'Balance Sheet Annual'!CS119</f>
        <v>1.9597541560220668</v>
      </c>
      <c r="R119" s="21">
        <f>('Balance Sheet Annual'!BH119+'Balance Sheet Annual'!BS119)/'Balance Sheet Annual'!BB119</f>
        <v>0.26270953214911186</v>
      </c>
      <c r="S119" s="21">
        <f>('Balance Sheet Annual'!BH119/'Balance Sheet Annual'!BB119)</f>
        <v>1.5461596197147862E-2</v>
      </c>
      <c r="T119" s="21">
        <f>'Balance Sheet Annual'!BS119/'Balance Sheet Annual'!BB119</f>
        <v>0.24724793595196398</v>
      </c>
      <c r="U119" s="21">
        <f>('Balance Sheet Annual'!BH119+'Balance Sheet Annual'!BS119)/'Balance Sheet Annual'!CS119</f>
        <v>0.77755562960494651</v>
      </c>
      <c r="V119" s="21">
        <f>('Balance Sheet Annual'!BH119/'Balance Sheet Annual'!CS119)</f>
        <v>4.5762523603243364E-2</v>
      </c>
      <c r="W119" s="21">
        <f>('Balance Sheet Annual'!BS119/'Balance Sheet Annual'!CS119)</f>
        <v>0.73179310600170311</v>
      </c>
      <c r="X119" s="22">
        <f>'Balance Sheet Annual'!AH119/'Balance Sheet Annual'!BB119</f>
        <v>0.34080560420315237</v>
      </c>
      <c r="Y119" s="22">
        <f>'Balance Sheet Annual'!CS119/('Balance Sheet Annual'!BB119-'Balance Sheet Annual'!AQ119-'Balance Sheet Annual'!AR119-'Balance Sheet Annual'!AS119)</f>
        <v>0.44677683489653119</v>
      </c>
      <c r="Z119" s="22">
        <f>'Balance Sheet Annual'!BA119/'Balance Sheet Annual'!BB119</f>
        <v>0.65919439579684769</v>
      </c>
      <c r="AA119" s="22">
        <f>'Balance Sheet Annual'!AR119/'Balance Sheet Annual'!BB119</f>
        <v>0.17435576682511883</v>
      </c>
      <c r="AB119" s="23">
        <f>'Balance Sheet Annual'!CS119/'Balance Sheet Annual'!CT119</f>
        <v>0.33786589942456841</v>
      </c>
      <c r="AC119" s="24">
        <f>'Income Statement Annual'!V119/'Income Statement Annual'!N119</f>
        <v>0.2017727174461339</v>
      </c>
      <c r="AD119" s="22">
        <f>('Income Statement Annual'!AF119-'Income Statement Annual'!AC119)/'Income Statement Annual'!N119</f>
        <v>0.11973048929883981</v>
      </c>
      <c r="AE119" s="22">
        <f>'Income Statement Annual'!AF119/'Income Statement Annual'!N119</f>
        <v>0.10848886646969806</v>
      </c>
      <c r="AF119" s="22">
        <f>'Income Statement Annual'!BS119/'Income Statement Annual'!N119</f>
        <v>8.3951862794552131E-3</v>
      </c>
      <c r="AG119" s="22">
        <f>('Income Statement Annual'!AF119-'Income Statement Annual'!AC119)/('Income Statement Annual'!AH119*-1)</f>
        <v>6.8094262295081966</v>
      </c>
      <c r="AH119" s="23">
        <f>'Income Statement Annual'!AF119/('Income Statement Annual'!AH119*-1)</f>
        <v>6.1700819672131146</v>
      </c>
      <c r="AI119" s="24">
        <f>'Cash Flow Statement Annual'!BG119/'Cash Flow Statement Annual'!AB119</f>
        <v>-0.73300755219902269</v>
      </c>
      <c r="AJ119" s="22">
        <f>'Cash Flow Statement Annual'!AB119/'Balance Sheet Annual'!BR119</f>
        <v>0.31313904152465744</v>
      </c>
      <c r="AK119" s="22">
        <f>('Cash Flow Statement Annual'!AB119+'Cash Flow Statement Annual'!AV119)/('Balance Sheet Annual'!BH119+'Balance Sheet Annual'!BS119)</f>
        <v>6.033046045426408E-2</v>
      </c>
      <c r="AL119" s="23">
        <f>('Cash Flow Statement Annual'!AB119/('Balance Sheet Annual'!BH119+'Balance Sheet Annual'!BS119))</f>
        <v>0.2143707442502738</v>
      </c>
      <c r="AM119" s="24">
        <f>'Income Statement Annual'!BS119/'Balance Sheet Annual'!CS119</f>
        <v>1.7253508089895959E-2</v>
      </c>
      <c r="AN119" s="22">
        <f>'Income Statement Annual'!N119/'Balance Sheet Annual'!CS119</f>
        <v>2.0551667962531006</v>
      </c>
      <c r="AO119" s="22">
        <f>'Income Statement Annual'!N119/'Balance Sheet Annual'!BB119</f>
        <v>0.69437077808356262</v>
      </c>
      <c r="AP119" s="22">
        <f>'Income Statement Annual'!N119/('Balance Sheet Annual'!AH119-'Balance Sheet Annual'!BR119)</f>
        <v>4.3139815030698685</v>
      </c>
      <c r="AQ119" s="22">
        <f>'Income Statement Annual'!BS119/'Balance Sheet Annual'!BB119</f>
        <v>5.8293720290217661E-3</v>
      </c>
      <c r="AR119" s="22">
        <f>'Cash Flow Statement Annual'!AB119/'Income Statement Annual'!N119</f>
        <v>8.1105426244865608E-2</v>
      </c>
      <c r="AS119" s="22">
        <f>'Cash Flow Statement Annual'!BG119/'Income Statement Annual'!N119</f>
        <v>-5.9450889961807307E-2</v>
      </c>
      <c r="AT119" s="22">
        <f>'Cash Flow Statement Annual'!AB119/'Balance Sheet Annual'!BB119</f>
        <v>5.6317237928446333E-2</v>
      </c>
      <c r="AU119" s="22">
        <f>('Cash Flow Statement Annual'!AB119+'Cash Flow Statement Annual'!AU119)/'Balance Sheet Annual'!BR119</f>
        <v>0.17813173819294706</v>
      </c>
      <c r="AV119" s="22">
        <f>('Cash Flow Statement Annual'!AB119+'Cash Flow Statement Annual'!AU119)/('Balance Sheet Annual'!BH119+'Balance Sheet Annual'!BS119)</f>
        <v>0.12194657397266796</v>
      </c>
      <c r="AW119" s="22">
        <f>'Cash Flow Statement Annual'!AB119/'Balance Sheet Annual'!BS119</f>
        <v>0.22777637237541107</v>
      </c>
      <c r="AX119" s="22">
        <f>('Cash Flow Statement Annual'!AB119+'Cash Flow Statement Annual'!AU119)/'Balance Sheet Annual'!BS119</f>
        <v>0.12957247660005058</v>
      </c>
      <c r="AY119" s="22">
        <f>('Balance Sheet Annual'!BH119+'Balance Sheet Annual'!BS119)/('Income Statement Annual'!AF119-'Income Statement Annual'!AC119)</f>
        <v>3.1599458320794462</v>
      </c>
      <c r="AZ119" s="22">
        <f>(('Balance Sheet Annual'!BH119+'Balance Sheet Annual'!BS119)-'Balance Sheet Annual'!N119)/('Income Statement Annual'!AF119-'Income Statement Annual'!AC119)</f>
        <v>2.2282575985555222</v>
      </c>
      <c r="BA119" s="22">
        <f>('Cash Flow Statement Annual'!AB119+'Cash Flow Statement Annual'!AU119)/'Income Statement Annual'!BS119</f>
        <v>5.4957081545064375</v>
      </c>
      <c r="BB119" s="22">
        <f>'Income Statement Annual'!AF119/('Balance Sheet Annual'!BH119+'Balance Sheet Annual'!BS119)</f>
        <v>0.28674825008332938</v>
      </c>
      <c r="BC119" s="23">
        <f>'Income Statement Annual'!AF119/('Balance Sheet Annual'!BB119-'Balance Sheet Annual'!BR119)</f>
        <v>9.1850586458825864E-2</v>
      </c>
    </row>
    <row r="120" spans="1:55" x14ac:dyDescent="0.2">
      <c r="A120" s="45" t="s">
        <v>400</v>
      </c>
      <c r="B120" s="45" t="s">
        <v>401</v>
      </c>
      <c r="C120" s="45" t="str">
        <f>VLOOKUP(A120,'[1]S&amp;P 500 Wikipedia'!A:D,3,FALSE)</f>
        <v>Consumer Discretionary</v>
      </c>
      <c r="D120" s="45">
        <v>338660</v>
      </c>
      <c r="E120" s="45" t="s">
        <v>16</v>
      </c>
      <c r="F120" s="45">
        <v>2018</v>
      </c>
      <c r="G120" s="45" t="s">
        <v>17</v>
      </c>
      <c r="H120" s="46">
        <v>43465</v>
      </c>
      <c r="I120" s="46">
        <v>43517</v>
      </c>
      <c r="J120" s="46">
        <v>43579</v>
      </c>
      <c r="K120" s="45">
        <v>40971988</v>
      </c>
      <c r="L120" s="45">
        <v>42297416</v>
      </c>
      <c r="M120" s="45" t="s">
        <v>1927</v>
      </c>
      <c r="N120" s="20">
        <f>'Balance Sheet Annual'!AH120/'Balance Sheet Annual'!BR120</f>
        <v>1.4556912763473393</v>
      </c>
      <c r="O120" s="21">
        <f>('Balance Sheet Annual'!AH120-'Balance Sheet Annual'!U120)/'Balance Sheet Annual'!BR120</f>
        <v>1.3553585999974893</v>
      </c>
      <c r="P120" s="21">
        <f>'Balance Sheet Annual'!N120/'Balance Sheet Annual'!BR120</f>
        <v>8.9805039105163381E-2</v>
      </c>
      <c r="Q120" s="21">
        <f>'Balance Sheet Annual'!CH120/'Balance Sheet Annual'!CS120</f>
        <v>-1.305899646996546</v>
      </c>
      <c r="R120" s="21">
        <f>('Balance Sheet Annual'!BH120+'Balance Sheet Annual'!BS120)/'Balance Sheet Annual'!BB120</f>
        <v>3.7691098806935859</v>
      </c>
      <c r="S120" s="21">
        <f>('Balance Sheet Annual'!BH120/'Balance Sheet Annual'!BB120)</f>
        <v>3.8630276796139361E-2</v>
      </c>
      <c r="T120" s="21">
        <f>'Balance Sheet Annual'!BS120/'Balance Sheet Annual'!BB120</f>
        <v>3.7304796038974466</v>
      </c>
      <c r="U120" s="21">
        <f>('Balance Sheet Annual'!BH120+'Balance Sheet Annual'!BS120)/'Balance Sheet Annual'!CS120</f>
        <v>-1.1529693819953615</v>
      </c>
      <c r="V120" s="21">
        <f>('Balance Sheet Annual'!BH120/'Balance Sheet Annual'!CS120)</f>
        <v>-1.1816988035317893E-2</v>
      </c>
      <c r="W120" s="21">
        <f>('Balance Sheet Annual'!BS120/'Balance Sheet Annual'!CS120)</f>
        <v>-1.1411523939600436</v>
      </c>
      <c r="X120" s="22">
        <f>'Balance Sheet Annual'!AH120/'Balance Sheet Annual'!BB120</f>
        <v>0.69289264573894571</v>
      </c>
      <c r="Y120" s="22">
        <f>'Balance Sheet Annual'!CS120/('Balance Sheet Annual'!BB120-'Balance Sheet Annual'!AQ120-'Balance Sheet Annual'!AR120-'Balance Sheet Annual'!AS120)</f>
        <v>-3.5593481907126416</v>
      </c>
      <c r="Z120" s="22">
        <f>'Balance Sheet Annual'!BA120/'Balance Sheet Annual'!BB120</f>
        <v>0.30710735426105434</v>
      </c>
      <c r="AA120" s="22">
        <f>'Balance Sheet Annual'!AR120/'Balance Sheet Annual'!BB120</f>
        <v>1.8431962598281691E-2</v>
      </c>
      <c r="AB120" s="23">
        <f>'Balance Sheet Annual'!CS120/'Balance Sheet Annual'!CT120</f>
        <v>-3.2690459430680261</v>
      </c>
      <c r="AC120" s="24">
        <f>'Income Statement Annual'!V120/'Income Statement Annual'!N120</f>
        <v>0.31061604122556158</v>
      </c>
      <c r="AD120" s="22">
        <f>('Income Statement Annual'!AF120-'Income Statement Annual'!AC120)/'Income Statement Annual'!N120</f>
        <v>0.18695693188506801</v>
      </c>
      <c r="AE120" s="22">
        <f>'Income Statement Annual'!AF120/'Income Statement Annual'!N120</f>
        <v>0.18695693188506801</v>
      </c>
      <c r="AF120" s="22">
        <f>'Income Statement Annual'!BS120/'Income Statement Annual'!N120</f>
        <v>9.9679732164410131E-2</v>
      </c>
      <c r="AG120" s="22">
        <f>('Income Statement Annual'!AF120-'Income Statement Annual'!AC120)/('Income Statement Annual'!AH120*-1)</f>
        <v>4.3048918474714855</v>
      </c>
      <c r="AH120" s="23">
        <f>'Income Statement Annual'!AF120/('Income Statement Annual'!AH120*-1)</f>
        <v>4.3048918474714855</v>
      </c>
      <c r="AI120" s="24">
        <f>'Cash Flow Statement Annual'!BG120/'Cash Flow Statement Annual'!AB120</f>
        <v>-0.58148692174282379</v>
      </c>
      <c r="AJ120" s="22">
        <f>'Cash Flow Statement Annual'!AB120/'Balance Sheet Annual'!BR120</f>
        <v>0.85123969017161083</v>
      </c>
      <c r="AK120" s="22">
        <f>('Cash Flow Statement Annual'!AB120+'Cash Flow Statement Annual'!AV120)/('Balance Sheet Annual'!BH120+'Balance Sheet Annual'!BS120)</f>
        <v>8.0771408840216954E-2</v>
      </c>
      <c r="AL120" s="23">
        <f>('Cash Flow Statement Annual'!AB120/('Balance Sheet Annual'!BH120+'Balance Sheet Annual'!BS120))</f>
        <v>0.10750031549102135</v>
      </c>
      <c r="AM120" s="24">
        <f>'Income Statement Annual'!BS120/'Balance Sheet Annual'!CS120</f>
        <v>-0.10159633894180854</v>
      </c>
      <c r="AN120" s="22">
        <f>'Income Statement Annual'!N120/'Balance Sheet Annual'!CS120</f>
        <v>-1.0192276477452527</v>
      </c>
      <c r="AO120" s="22">
        <f>'Income Statement Annual'!N120/'Balance Sheet Annual'!BB120</f>
        <v>3.331902006924385</v>
      </c>
      <c r="AP120" s="22">
        <f>'Income Statement Annual'!N120/('Balance Sheet Annual'!AH120-'Balance Sheet Annual'!BR120)</f>
        <v>15.361189013471446</v>
      </c>
      <c r="AQ120" s="22">
        <f>'Income Statement Annual'!BS120/'Balance Sheet Annual'!BB120</f>
        <v>0.33212309964828329</v>
      </c>
      <c r="AR120" s="22">
        <f>'Cash Flow Statement Annual'!AB120/'Income Statement Annual'!N120</f>
        <v>0.12160636791023174</v>
      </c>
      <c r="AS120" s="22">
        <f>'Cash Flow Statement Annual'!BG120/'Income Statement Annual'!N120</f>
        <v>-7.0712512540445971E-2</v>
      </c>
      <c r="AT120" s="22">
        <f>'Cash Flow Statement Annual'!AB120/'Balance Sheet Annual'!BB120</f>
        <v>0.40518050129488631</v>
      </c>
      <c r="AU120" s="22">
        <f>('Cash Flow Statement Annual'!AB120+'Cash Flow Statement Annual'!AU120)/'Balance Sheet Annual'!BR120</f>
        <v>0.47712567633729613</v>
      </c>
      <c r="AV120" s="22">
        <f>('Cash Flow Statement Annual'!AB120+'Cash Flow Statement Annual'!AU120)/('Balance Sheet Annual'!BH120+'Balance Sheet Annual'!BS120)</f>
        <v>6.0254663084126074E-2</v>
      </c>
      <c r="AW120" s="22">
        <f>'Cash Flow Statement Annual'!AB120/'Balance Sheet Annual'!BS120</f>
        <v>0.10861351469971071</v>
      </c>
      <c r="AX120" s="22">
        <f>('Cash Flow Statement Annual'!AB120+'Cash Flow Statement Annual'!AU120)/'Balance Sheet Annual'!BS120</f>
        <v>6.0878618864708842E-2</v>
      </c>
      <c r="AY120" s="22">
        <f>('Balance Sheet Annual'!BH120+'Balance Sheet Annual'!BS120)/('Income Statement Annual'!AF120-'Income Statement Annual'!AC120)</f>
        <v>6.0506914387451269</v>
      </c>
      <c r="AZ120" s="22">
        <f>(('Balance Sheet Annual'!BH120+'Balance Sheet Annual'!BS120)-'Balance Sheet Annual'!N120)/('Income Statement Annual'!AF120-'Income Statement Annual'!AC120)</f>
        <v>5.9820694047947942</v>
      </c>
      <c r="BA120" s="22">
        <f>('Cash Flow Statement Annual'!AB120+'Cash Flow Statement Annual'!AU120)/'Income Statement Annual'!BS120</f>
        <v>0.68380201867544665</v>
      </c>
      <c r="BB120" s="22">
        <f>'Income Statement Annual'!AF120/('Balance Sheet Annual'!BH120+'Balance Sheet Annual'!BS120)</f>
        <v>0.1652703678783847</v>
      </c>
      <c r="BC120" s="23">
        <f>'Income Statement Annual'!AF120/('Balance Sheet Annual'!BB120-'Balance Sheet Annual'!BR120)</f>
        <v>1.1887572183146775</v>
      </c>
    </row>
    <row r="121" spans="1:55" x14ac:dyDescent="0.2">
      <c r="A121" s="45" t="s">
        <v>415</v>
      </c>
      <c r="B121" s="45" t="s">
        <v>416</v>
      </c>
      <c r="C121" s="45" t="str">
        <f>VLOOKUP(A121,'[1]S&amp;P 500 Wikipedia'!A:D,3,FALSE)</f>
        <v>Real Estate</v>
      </c>
      <c r="D121" s="45">
        <v>446513</v>
      </c>
      <c r="E121" s="45" t="s">
        <v>16</v>
      </c>
      <c r="F121" s="45">
        <v>2018</v>
      </c>
      <c r="G121" s="45" t="s">
        <v>17</v>
      </c>
      <c r="H121" s="46">
        <v>43465</v>
      </c>
      <c r="I121" s="46">
        <v>43518</v>
      </c>
      <c r="J121" s="46">
        <v>43581</v>
      </c>
      <c r="K121" s="45">
        <v>358584000</v>
      </c>
      <c r="L121" s="45">
        <v>368637000</v>
      </c>
      <c r="M121" s="45" t="s">
        <v>1928</v>
      </c>
      <c r="N121" s="20">
        <f>'Balance Sheet Annual'!AH121/'Balance Sheet Annual'!BR121</f>
        <v>0.55476853734840526</v>
      </c>
      <c r="O121" s="21">
        <f>('Balance Sheet Annual'!AH121-'Balance Sheet Annual'!U121)/'Balance Sheet Annual'!BR121</f>
        <v>0.55476853734840526</v>
      </c>
      <c r="P121" s="21">
        <f>'Balance Sheet Annual'!N121/'Balance Sheet Annual'!BR121</f>
        <v>0.17282510545447105</v>
      </c>
      <c r="Q121" s="21">
        <f>'Balance Sheet Annual'!CH121/'Balance Sheet Annual'!CS121</f>
        <v>0.61512581601258143</v>
      </c>
      <c r="R121" s="21">
        <f>('Balance Sheet Annual'!BH121+'Balance Sheet Annual'!BS121)/'Balance Sheet Annual'!BB121</f>
        <v>0.3279408126151499</v>
      </c>
      <c r="S121" s="21">
        <f>('Balance Sheet Annual'!BH121/'Balance Sheet Annual'!BB121)</f>
        <v>0</v>
      </c>
      <c r="T121" s="21">
        <f>'Balance Sheet Annual'!BS121/'Balance Sheet Annual'!BB121</f>
        <v>0.3279408126151499</v>
      </c>
      <c r="U121" s="21">
        <f>('Balance Sheet Annual'!BH121+'Balance Sheet Annual'!BS121)/'Balance Sheet Annual'!CS121</f>
        <v>0.52966567257887298</v>
      </c>
      <c r="V121" s="21">
        <f>('Balance Sheet Annual'!BH121/'Balance Sheet Annual'!CS121)</f>
        <v>0</v>
      </c>
      <c r="W121" s="21">
        <f>('Balance Sheet Annual'!BS121/'Balance Sheet Annual'!CS121)</f>
        <v>0.52966567257887298</v>
      </c>
      <c r="X121" s="22">
        <f>'Balance Sheet Annual'!AH121/'Balance Sheet Annual'!BB121</f>
        <v>2.9354121087204508E-2</v>
      </c>
      <c r="Y121" s="22">
        <f>'Balance Sheet Annual'!CS121/('Balance Sheet Annual'!BB121-'Balance Sheet Annual'!AQ121-'Balance Sheet Annual'!AR121-'Balance Sheet Annual'!AS121)</f>
        <v>0.61914681202285371</v>
      </c>
      <c r="Z121" s="22">
        <f>'Balance Sheet Annual'!BA121/'Balance Sheet Annual'!BB121</f>
        <v>0.97064587891279552</v>
      </c>
      <c r="AA121" s="22">
        <f>'Balance Sheet Annual'!AR121/'Balance Sheet Annual'!BB121</f>
        <v>0</v>
      </c>
      <c r="AB121" s="23">
        <f>'Balance Sheet Annual'!CS121/'Balance Sheet Annual'!CT121</f>
        <v>0.61914681202285371</v>
      </c>
      <c r="AC121" s="24">
        <f>'Income Statement Annual'!V121/'Income Statement Annual'!N121</f>
        <v>0.91730159014718271</v>
      </c>
      <c r="AD121" s="22">
        <f>('Income Statement Annual'!AF121-'Income Statement Annual'!AC121)/'Income Statement Annual'!N121</f>
        <v>0.74698502050109228</v>
      </c>
      <c r="AE121" s="22">
        <f>'Income Statement Annual'!AF121/'Income Statement Annual'!N121</f>
        <v>0.39668525125042575</v>
      </c>
      <c r="AF121" s="22">
        <f>'Income Statement Annual'!BS121/'Income Statement Annual'!N121</f>
        <v>2.0929182235630668</v>
      </c>
      <c r="AG121" s="22">
        <f>('Income Statement Annual'!AF121-'Income Statement Annual'!AC121)/('Income Statement Annual'!AH121*-1)</f>
        <v>6.7048952334976955</v>
      </c>
      <c r="AH121" s="23">
        <f>'Income Statement Annual'!AF121/('Income Statement Annual'!AH121*-1)</f>
        <v>3.5606243462869096</v>
      </c>
      <c r="AI121" s="24">
        <f>'Cash Flow Statement Annual'!BG121/'Cash Flow Statement Annual'!AB121</f>
        <v>-2.4313481330726865</v>
      </c>
      <c r="AJ121" s="22">
        <f>'Cash Flow Statement Annual'!AB121/'Balance Sheet Annual'!BR121</f>
        <v>1.1462907397033206</v>
      </c>
      <c r="AK121" s="22">
        <f>('Cash Flow Statement Annual'!AB121+'Cash Flow Statement Annual'!AV121)/('Balance Sheet Annual'!BH121+'Balance Sheet Annual'!BS121)</f>
        <v>-5.3124965175899368E-2</v>
      </c>
      <c r="AL121" s="23">
        <f>('Cash Flow Statement Annual'!AB121/('Balance Sheet Annual'!BH121+'Balance Sheet Annual'!BS121))</f>
        <v>0.18495095322075983</v>
      </c>
      <c r="AM121" s="24">
        <f>'Income Statement Annual'!BS121/'Balance Sheet Annual'!CS121</f>
        <v>0.35730125494657416</v>
      </c>
      <c r="AN121" s="22">
        <f>'Income Statement Annual'!N121/'Balance Sheet Annual'!CS121</f>
        <v>0.17071916662768141</v>
      </c>
      <c r="AO121" s="22">
        <f>'Income Statement Annual'!N121/'Balance Sheet Annual'!BB121</f>
        <v>0.10570022776872731</v>
      </c>
      <c r="AP121" s="22">
        <f>'Income Statement Annual'!N121/('Balance Sheet Annual'!AH121-'Balance Sheet Annual'!BR121)</f>
        <v>-4.4867597800669907</v>
      </c>
      <c r="AQ121" s="22">
        <f>'Income Statement Annual'!BS121/'Balance Sheet Annual'!BB121</f>
        <v>0.22122193293193629</v>
      </c>
      <c r="AR121" s="22">
        <f>'Cash Flow Statement Annual'!AB121/'Income Statement Annual'!N121</f>
        <v>0.57382057894777283</v>
      </c>
      <c r="AS121" s="22">
        <f>'Cash Flow Statement Annual'!BG121/'Income Statement Annual'!N121</f>
        <v>-1.3951575933433555</v>
      </c>
      <c r="AT121" s="22">
        <f>'Cash Flow Statement Annual'!AB121/'Balance Sheet Annual'!BB121</f>
        <v>6.0652965893162554E-2</v>
      </c>
      <c r="AU121" s="22">
        <f>('Cash Flow Statement Annual'!AB121+'Cash Flow Statement Annual'!AU121)/'Balance Sheet Annual'!BR121</f>
        <v>2.9275261110130537</v>
      </c>
      <c r="AV121" s="22">
        <f>('Cash Flow Statement Annual'!AB121+'Cash Flow Statement Annual'!AU121)/('Balance Sheet Annual'!BH121+'Balance Sheet Annual'!BS121)</f>
        <v>0.47234852909189889</v>
      </c>
      <c r="AW121" s="22">
        <f>'Cash Flow Statement Annual'!AB121/'Balance Sheet Annual'!BS121</f>
        <v>0.18495095322075983</v>
      </c>
      <c r="AX121" s="22">
        <f>('Cash Flow Statement Annual'!AB121+'Cash Flow Statement Annual'!AU121)/'Balance Sheet Annual'!BS121</f>
        <v>0.47234852909189889</v>
      </c>
      <c r="AY121" s="22">
        <f>('Balance Sheet Annual'!BH121+'Balance Sheet Annual'!BS121)/('Income Statement Annual'!AF121-'Income Statement Annual'!AC121)</f>
        <v>4.1534372396485102</v>
      </c>
      <c r="AZ121" s="22">
        <f>(('Balance Sheet Annual'!BH121+'Balance Sheet Annual'!BS121)-'Balance Sheet Annual'!N121)/('Income Statement Annual'!AF121-'Income Statement Annual'!AC121)</f>
        <v>4.0376191831263091</v>
      </c>
      <c r="BA121" s="22">
        <f>('Cash Flow Statement Annual'!AB121+'Cash Flow Statement Annual'!AU121)/'Income Statement Annual'!BS121</f>
        <v>0.70021248985120821</v>
      </c>
      <c r="BB121" s="22">
        <f>'Income Statement Annual'!AF121/('Balance Sheet Annual'!BH121+'Balance Sheet Annual'!BS121)</f>
        <v>0.12785758831082372</v>
      </c>
      <c r="BC121" s="23">
        <f>'Income Statement Annual'!AF121/('Balance Sheet Annual'!BB121-'Balance Sheet Annual'!BR121)</f>
        <v>4.4272272510889603E-2</v>
      </c>
    </row>
    <row r="122" spans="1:55" x14ac:dyDescent="0.2">
      <c r="A122" s="45" t="s">
        <v>364</v>
      </c>
      <c r="B122" s="45" t="s">
        <v>365</v>
      </c>
      <c r="C122" s="45" t="str">
        <f>VLOOKUP(A122,'[1]S&amp;P 500 Wikipedia'!A:D,3,FALSE)</f>
        <v>Consumer Discretionary</v>
      </c>
      <c r="D122" s="45">
        <v>108420</v>
      </c>
      <c r="E122" s="45" t="s">
        <v>16</v>
      </c>
      <c r="F122" s="45">
        <v>2019</v>
      </c>
      <c r="G122" s="45" t="s">
        <v>17</v>
      </c>
      <c r="H122" s="46">
        <v>43616</v>
      </c>
      <c r="I122" s="46">
        <v>43665</v>
      </c>
      <c r="J122" s="46">
        <v>43739</v>
      </c>
      <c r="K122" s="45">
        <v>123000000</v>
      </c>
      <c r="L122" s="45">
        <v>125000000</v>
      </c>
      <c r="M122" s="45" t="s">
        <v>1929</v>
      </c>
      <c r="N122" s="20">
        <f>'Balance Sheet Annual'!AH122/'Balance Sheet Annual'!BR122</f>
        <v>0.39985554351751534</v>
      </c>
      <c r="O122" s="21">
        <f>('Balance Sheet Annual'!AH122-'Balance Sheet Annual'!U122)/'Balance Sheet Annual'!BR122</f>
        <v>0.25157096424702058</v>
      </c>
      <c r="P122" s="21">
        <f>'Balance Sheet Annual'!N122/'Balance Sheet Annual'!BR122</f>
        <v>0.10610328638497653</v>
      </c>
      <c r="Q122" s="21">
        <f>'Balance Sheet Annual'!CH122/'Balance Sheet Annual'!CS122</f>
        <v>1.4920721705850191</v>
      </c>
      <c r="R122" s="21">
        <f>('Balance Sheet Annual'!BH122+'Balance Sheet Annual'!BS122)/'Balance Sheet Annual'!BB122</f>
        <v>0.16939081468480327</v>
      </c>
      <c r="S122" s="21">
        <f>('Balance Sheet Annual'!BH122/'Balance Sheet Annual'!BB122)</f>
        <v>0</v>
      </c>
      <c r="T122" s="21">
        <f>'Balance Sheet Annual'!BS122/'Balance Sheet Annual'!BB122</f>
        <v>0.16939081468480327</v>
      </c>
      <c r="U122" s="21">
        <f>('Balance Sheet Annual'!BH122+'Balance Sheet Annual'!BS122)/'Balance Sheet Annual'!CS122</f>
        <v>0.42213413522872245</v>
      </c>
      <c r="V122" s="21">
        <f>('Balance Sheet Annual'!BH122/'Balance Sheet Annual'!CS122)</f>
        <v>0</v>
      </c>
      <c r="W122" s="21">
        <f>('Balance Sheet Annual'!BS122/'Balance Sheet Annual'!CS122)</f>
        <v>0.42213413522872245</v>
      </c>
      <c r="X122" s="22">
        <f>'Balance Sheet Annual'!AH122/'Balance Sheet Annual'!BB122</f>
        <v>0.10121398274096827</v>
      </c>
      <c r="Y122" s="22">
        <f>'Balance Sheet Annual'!CS122/('Balance Sheet Annual'!BB122-'Balance Sheet Annual'!AQ122-'Balance Sheet Annual'!AR122-'Balance Sheet Annual'!AS122)</f>
        <v>0.65809121165782136</v>
      </c>
      <c r="Z122" s="22">
        <f>'Balance Sheet Annual'!BA122/'Balance Sheet Annual'!BB122</f>
        <v>0.89878601725903173</v>
      </c>
      <c r="AA122" s="22">
        <f>'Balance Sheet Annual'!AR122/'Balance Sheet Annual'!BB122</f>
        <v>0.21641436302471845</v>
      </c>
      <c r="AB122" s="23">
        <f>'Balance Sheet Annual'!CS122/'Balance Sheet Annual'!CT122</f>
        <v>0.40127248793330406</v>
      </c>
      <c r="AC122" s="24">
        <f>'Income Statement Annual'!V122/'Income Statement Annual'!N122</f>
        <v>0.21601217806710313</v>
      </c>
      <c r="AD122" s="22">
        <f>('Income Statement Annual'!AF122-'Income Statement Annual'!AC122)/'Income Statement Annual'!N122</f>
        <v>0.13407012289451864</v>
      </c>
      <c r="AE122" s="22">
        <f>'Income Statement Annual'!AF122/'Income Statement Annual'!N122</f>
        <v>9.5320602467791241E-2</v>
      </c>
      <c r="AF122" s="22">
        <f>'Income Statement Annual'!BS122/'Income Statement Annual'!N122</f>
        <v>7.3761463348225892E-2</v>
      </c>
      <c r="AG122" s="22">
        <f>('Income Statement Annual'!AF122-'Income Statement Annual'!AC122)/('Income Statement Annual'!AH122*-1)</f>
        <v>6.7243947858472994</v>
      </c>
      <c r="AH122" s="23">
        <f>'Income Statement Annual'!AF122/('Income Statement Annual'!AH122*-1)</f>
        <v>4.7808814400993169</v>
      </c>
      <c r="AI122" s="24">
        <f>'Cash Flow Statement Annual'!BG122/'Cash Flow Statement Annual'!AB122</f>
        <v>-0.62424004706805258</v>
      </c>
      <c r="AJ122" s="22">
        <f>'Cash Flow Statement Annual'!AB122/'Balance Sheet Annual'!BR122</f>
        <v>0.73658360418923796</v>
      </c>
      <c r="AK122" s="22">
        <f>('Cash Flow Statement Annual'!AB122+'Cash Flow Statement Annual'!AV122)/('Balance Sheet Annual'!BH122+'Balance Sheet Annual'!BS122)</f>
        <v>0.76233135456017265</v>
      </c>
      <c r="AL122" s="23">
        <f>('Cash Flow Statement Annual'!AB122/('Balance Sheet Annual'!BH122+'Balance Sheet Annual'!BS122))</f>
        <v>1.1007015650296816</v>
      </c>
      <c r="AM122" s="24">
        <f>'Income Statement Annual'!BS122/'Balance Sheet Annual'!CS122</f>
        <v>0.27155093858210316</v>
      </c>
      <c r="AN122" s="22">
        <f>'Income Statement Annual'!N122/'Balance Sheet Annual'!CS122</f>
        <v>3.6814743940222345</v>
      </c>
      <c r="AO122" s="22">
        <f>'Income Statement Annual'!N122/'Balance Sheet Annual'!BB122</f>
        <v>1.477274389352055</v>
      </c>
      <c r="AP122" s="22">
        <f>'Income Statement Annual'!N122/('Balance Sheet Annual'!AH122-'Balance Sheet Annual'!BR122)</f>
        <v>-9.724515585509689</v>
      </c>
      <c r="AQ122" s="22">
        <f>'Income Statement Annual'!BS122/'Balance Sheet Annual'!BB122</f>
        <v>0.10896592072546439</v>
      </c>
      <c r="AR122" s="22">
        <f>'Cash Flow Statement Annual'!AB122/'Income Statement Annual'!N122</f>
        <v>0.12621130926597443</v>
      </c>
      <c r="AS122" s="22">
        <f>'Cash Flow Statement Annual'!BG122/'Income Statement Annual'!N122</f>
        <v>-7.8786153636712417E-2</v>
      </c>
      <c r="AT122" s="22">
        <f>'Cash Flow Statement Annual'!AB122/'Balance Sheet Annual'!BB122</f>
        <v>0.18644873482521573</v>
      </c>
      <c r="AU122" s="22">
        <f>('Cash Flow Statement Annual'!AB122+'Cash Flow Statement Annual'!AU122)/'Balance Sheet Annual'!BR122</f>
        <v>0.41076200794510653</v>
      </c>
      <c r="AV122" s="22">
        <f>('Cash Flow Statement Annual'!AB122+'Cash Flow Statement Annual'!AU122)/('Balance Sheet Annual'!BH122+'Balance Sheet Annual'!BS122)</f>
        <v>0.61381543443065301</v>
      </c>
      <c r="AW122" s="22">
        <f>'Cash Flow Statement Annual'!AB122/'Balance Sheet Annual'!BS122</f>
        <v>1.1007015650296816</v>
      </c>
      <c r="AX122" s="22">
        <f>('Cash Flow Statement Annual'!AB122+'Cash Flow Statement Annual'!AU122)/'Balance Sheet Annual'!BS122</f>
        <v>0.61381543443065301</v>
      </c>
      <c r="AY122" s="22">
        <f>('Balance Sheet Annual'!BH122+'Balance Sheet Annual'!BS122)/('Income Statement Annual'!AF122-'Income Statement Annual'!AC122)</f>
        <v>0.85525708483337948</v>
      </c>
      <c r="AZ122" s="22">
        <f>(('Balance Sheet Annual'!BH122+'Balance Sheet Annual'!BS122)-'Balance Sheet Annual'!N122)/('Income Statement Annual'!AF122-'Income Statement Annual'!AC122)</f>
        <v>0.71965291239730456</v>
      </c>
      <c r="BA122" s="22">
        <f>('Cash Flow Statement Annual'!AB122+'Cash Flow Statement Annual'!AU122)/'Income Statement Annual'!BS122</f>
        <v>0.95419463087248324</v>
      </c>
      <c r="BB122" s="22">
        <f>'Income Statement Annual'!AF122/('Balance Sheet Annual'!BH122+'Balance Sheet Annual'!BS122)</f>
        <v>0.83130059363194819</v>
      </c>
      <c r="BC122" s="23">
        <f>'Income Statement Annual'!AF122/('Balance Sheet Annual'!BB122-'Balance Sheet Annual'!BR122)</f>
        <v>0.18853883625859832</v>
      </c>
    </row>
    <row r="123" spans="1:55" x14ac:dyDescent="0.2">
      <c r="A123" s="45" t="s">
        <v>409</v>
      </c>
      <c r="B123" s="45" t="s">
        <v>410</v>
      </c>
      <c r="C123" s="45" t="str">
        <f>VLOOKUP(A123,'[1]S&amp;P 500 Wikipedia'!A:D,3,FALSE)</f>
        <v>Utilities</v>
      </c>
      <c r="D123" s="45">
        <v>378131</v>
      </c>
      <c r="E123" s="45" t="s">
        <v>16</v>
      </c>
      <c r="F123" s="45">
        <v>2018</v>
      </c>
      <c r="G123" s="45" t="s">
        <v>17</v>
      </c>
      <c r="H123" s="46">
        <v>43465</v>
      </c>
      <c r="I123" s="46">
        <v>43503</v>
      </c>
      <c r="J123" s="46">
        <v>43503</v>
      </c>
      <c r="K123" s="45">
        <v>181000000</v>
      </c>
      <c r="L123" s="45">
        <v>181000000</v>
      </c>
      <c r="M123" s="45" t="s">
        <v>1685</v>
      </c>
      <c r="N123" s="20">
        <f>'Balance Sheet Annual'!AH123/'Balance Sheet Annual'!BR123</f>
        <v>1.0956614509246088</v>
      </c>
      <c r="O123" s="21">
        <f>('Balance Sheet Annual'!AH123-'Balance Sheet Annual'!U123)/'Balance Sheet Annual'!BR123</f>
        <v>0.96052631578947367</v>
      </c>
      <c r="P123" s="21">
        <f>'Balance Sheet Annual'!N123/'Balance Sheet Annual'!BR123</f>
        <v>2.3470839260312945E-2</v>
      </c>
      <c r="Q123" s="21">
        <f>'Balance Sheet Annual'!CH123/'Balance Sheet Annual'!CS123</f>
        <v>2.3800800800800799</v>
      </c>
      <c r="R123" s="21">
        <f>('Balance Sheet Annual'!BH123+'Balance Sheet Annual'!BS123)/'Balance Sheet Annual'!BB123</f>
        <v>0.38247401308970297</v>
      </c>
      <c r="S123" s="21">
        <f>('Balance Sheet Annual'!BH123/'Balance Sheet Annual'!BB123)</f>
        <v>2.1618740190126454E-2</v>
      </c>
      <c r="T123" s="21">
        <f>'Balance Sheet Annual'!BS123/'Balance Sheet Annual'!BB123</f>
        <v>0.36085527289957653</v>
      </c>
      <c r="U123" s="21">
        <f>('Balance Sheet Annual'!BH123+'Balance Sheet Annual'!BS123)/'Balance Sheet Annual'!CS123</f>
        <v>1.2927927927927927</v>
      </c>
      <c r="V123" s="21">
        <f>('Balance Sheet Annual'!BH123/'Balance Sheet Annual'!CS123)</f>
        <v>7.3073073073073078E-2</v>
      </c>
      <c r="W123" s="21">
        <f>('Balance Sheet Annual'!BS123/'Balance Sheet Annual'!CS123)</f>
        <v>1.2197197197197198</v>
      </c>
      <c r="X123" s="22">
        <f>'Balance Sheet Annual'!AH123/'Balance Sheet Annual'!BB123</f>
        <v>9.1242929487369326E-2</v>
      </c>
      <c r="Y123" s="22">
        <f>'Balance Sheet Annual'!CS123/('Balance Sheet Annual'!BB123-'Balance Sheet Annual'!AQ123-'Balance Sheet Annual'!AR123-'Balance Sheet Annual'!AS123)</f>
        <v>0.32639592250138855</v>
      </c>
      <c r="Z123" s="22">
        <f>'Balance Sheet Annual'!BA123/'Balance Sheet Annual'!BB123</f>
        <v>0.90875707051263066</v>
      </c>
      <c r="AA123" s="22">
        <f>'Balance Sheet Annual'!AR123/'Balance Sheet Annual'!BB123</f>
        <v>6.7906535967068443E-2</v>
      </c>
      <c r="AB123" s="23">
        <f>'Balance Sheet Annual'!CS123/'Balance Sheet Annual'!CT123</f>
        <v>0.29585097876625105</v>
      </c>
      <c r="AC123" s="24">
        <f>'Income Statement Annual'!V123/'Income Statement Annual'!N123</f>
        <v>0.43174426905687319</v>
      </c>
      <c r="AD123" s="22">
        <f>('Income Statement Annual'!AF123-'Income Statement Annual'!AC123)/'Income Statement Annual'!N123</f>
        <v>0.21551518997382407</v>
      </c>
      <c r="AE123" s="22">
        <f>'Income Statement Annual'!AF123/'Income Statement Annual'!N123</f>
        <v>0.13381454747362576</v>
      </c>
      <c r="AF123" s="22">
        <f>'Income Statement Annual'!BS123/'Income Statement Annual'!N123</f>
        <v>8.9950027762354251E-2</v>
      </c>
      <c r="AG123" s="22">
        <f>('Income Statement Annual'!AF123-'Income Statement Annual'!AC123)/('Income Statement Annual'!AH123*-1)</f>
        <v>5.1851145038167941</v>
      </c>
      <c r="AH123" s="23">
        <f>'Income Statement Annual'!AF123/('Income Statement Annual'!AH123*-1)</f>
        <v>3.2194656488549618</v>
      </c>
      <c r="AI123" s="24">
        <f>'Cash Flow Statement Annual'!BG123/'Cash Flow Statement Annual'!AB123</f>
        <v>0.19886632026452528</v>
      </c>
      <c r="AJ123" s="22">
        <f>'Cash Flow Statement Annual'!AB123/'Balance Sheet Annual'!BR123</f>
        <v>0.75284495021337128</v>
      </c>
      <c r="AK123" s="22">
        <f>('Cash Flow Statement Annual'!AB123+'Cash Flow Statement Annual'!AV123)/('Balance Sheet Annual'!BH123+'Balance Sheet Annual'!BS123)</f>
        <v>0.1180797522260937</v>
      </c>
      <c r="AL123" s="23">
        <f>('Cash Flow Statement Annual'!AB123/('Balance Sheet Annual'!BH123+'Balance Sheet Annual'!BS123))</f>
        <v>0.16391792489353466</v>
      </c>
      <c r="AM123" s="24">
        <f>'Income Statement Annual'!BS123/'Balance Sheet Annual'!CS123</f>
        <v>0.11351351351351352</v>
      </c>
      <c r="AN123" s="22">
        <f>'Income Statement Annual'!N123/'Balance Sheet Annual'!CS123</f>
        <v>1.261961961961962</v>
      </c>
      <c r="AO123" s="22">
        <f>'Income Statement Annual'!N123/'Balance Sheet Annual'!BB123</f>
        <v>0.37335268161222496</v>
      </c>
      <c r="AP123" s="22">
        <f>'Income Statement Annual'!N123/('Balance Sheet Annual'!AH123-'Balance Sheet Annual'!BR123)</f>
        <v>46.866171003717469</v>
      </c>
      <c r="AQ123" s="22">
        <f>'Income Statement Annual'!BS123/'Balance Sheet Annual'!BB123</f>
        <v>3.3583084076169042E-2</v>
      </c>
      <c r="AR123" s="22">
        <f>'Cash Flow Statement Annual'!AB123/'Income Statement Annual'!N123</f>
        <v>0.16792258269215515</v>
      </c>
      <c r="AS123" s="22">
        <f>'Cash Flow Statement Annual'!BG123/'Income Statement Annual'!N123</f>
        <v>3.3394146109304357E-2</v>
      </c>
      <c r="AT123" s="22">
        <f>'Cash Flow Statement Annual'!AB123/'Balance Sheet Annual'!BB123</f>
        <v>6.2694346551366714E-2</v>
      </c>
      <c r="AU123" s="22">
        <f>('Cash Flow Statement Annual'!AB123+'Cash Flow Statement Annual'!AU123)/'Balance Sheet Annual'!BR123</f>
        <v>-0.1589615931721195</v>
      </c>
      <c r="AV123" s="22">
        <f>('Cash Flow Statement Annual'!AB123+'Cash Flow Statement Annual'!AU123)/('Balance Sheet Annual'!BH123+'Balance Sheet Annual'!BS123)</f>
        <v>-3.4610917537746803E-2</v>
      </c>
      <c r="AW123" s="22">
        <f>'Cash Flow Statement Annual'!AB123/'Balance Sheet Annual'!BS123</f>
        <v>0.17373820270824786</v>
      </c>
      <c r="AX123" s="22">
        <f>('Cash Flow Statement Annual'!AB123+'Cash Flow Statement Annual'!AU123)/'Balance Sheet Annual'!BS123</f>
        <v>-3.6684448091916289E-2</v>
      </c>
      <c r="AY123" s="22">
        <f>('Balance Sheet Annual'!BH123+'Balance Sheet Annual'!BS123)/('Income Statement Annual'!AF123-'Income Statement Annual'!AC123)</f>
        <v>4.7534044902465959</v>
      </c>
      <c r="AZ123" s="22">
        <f>(('Balance Sheet Annual'!BH123+'Balance Sheet Annual'!BS123)-'Balance Sheet Annual'!N123)/('Income Statement Annual'!AF123-'Income Statement Annual'!AC123)</f>
        <v>4.7291129922708874</v>
      </c>
      <c r="BA123" s="22">
        <f>('Cash Flow Statement Annual'!AB123+'Cash Flow Statement Annual'!AU123)/'Income Statement Annual'!BS123</f>
        <v>-0.39417989417989419</v>
      </c>
      <c r="BB123" s="22">
        <f>'Income Statement Annual'!AF123/('Balance Sheet Annual'!BH123+'Balance Sheet Annual'!BS123)</f>
        <v>0.13062330623306234</v>
      </c>
      <c r="BC123" s="23">
        <f>'Income Statement Annual'!AF123/('Balance Sheet Annual'!BB123-'Balance Sheet Annual'!BR123)</f>
        <v>5.4498465514456466E-2</v>
      </c>
    </row>
    <row r="124" spans="1:55" x14ac:dyDescent="0.2">
      <c r="A124" s="45" t="s">
        <v>412</v>
      </c>
      <c r="B124" s="45" t="s">
        <v>413</v>
      </c>
      <c r="C124" s="45" t="str">
        <f>VLOOKUP(A124,'[1]S&amp;P 500 Wikipedia'!A:D,3,FALSE)</f>
        <v>Utilities</v>
      </c>
      <c r="D124" s="45">
        <v>191249</v>
      </c>
      <c r="E124" s="45" t="s">
        <v>16</v>
      </c>
      <c r="F124" s="45">
        <v>2018</v>
      </c>
      <c r="G124" s="45" t="s">
        <v>17</v>
      </c>
      <c r="H124" s="46">
        <v>43465</v>
      </c>
      <c r="I124" s="46">
        <v>43524</v>
      </c>
      <c r="J124" s="46">
        <v>43524</v>
      </c>
      <c r="K124" s="45">
        <v>715000000</v>
      </c>
      <c r="L124" s="45">
        <v>713000000</v>
      </c>
      <c r="M124" s="45" t="s">
        <v>1686</v>
      </c>
      <c r="N124" s="20">
        <f>'Balance Sheet Annual'!AH124/'Balance Sheet Annual'!BR124</f>
        <v>0.67721518987341767</v>
      </c>
      <c r="O124" s="21">
        <f>('Balance Sheet Annual'!AH124-'Balance Sheet Annual'!U124)/'Balance Sheet Annual'!BR124</f>
        <v>0.41684024995994234</v>
      </c>
      <c r="P124" s="21">
        <f>'Balance Sheet Annual'!N124/'Balance Sheet Annual'!BR124</f>
        <v>2.8681301073545905E-2</v>
      </c>
      <c r="Q124" s="21">
        <f>'Balance Sheet Annual'!CH124/'Balance Sheet Annual'!CS124</f>
        <v>2.3043582432853342</v>
      </c>
      <c r="R124" s="21">
        <f>('Balance Sheet Annual'!BH124+'Balance Sheet Annual'!BS124)/'Balance Sheet Annual'!BB124</f>
        <v>0.39475325202662531</v>
      </c>
      <c r="S124" s="21">
        <f>('Balance Sheet Annual'!BH124/'Balance Sheet Annual'!BB124)</f>
        <v>3.9205591890598489E-2</v>
      </c>
      <c r="T124" s="21">
        <f>'Balance Sheet Annual'!BS124/'Balance Sheet Annual'!BB124</f>
        <v>0.35554766013602679</v>
      </c>
      <c r="U124" s="21">
        <f>('Balance Sheet Annual'!BH124+'Balance Sheet Annual'!BS124)/'Balance Sheet Annual'!CS124</f>
        <v>1.3044061623978724</v>
      </c>
      <c r="V124" s="21">
        <f>('Balance Sheet Annual'!BH124/'Balance Sheet Annual'!CS124)</f>
        <v>0.12954932074657977</v>
      </c>
      <c r="W124" s="21">
        <f>('Balance Sheet Annual'!BS124/'Balance Sheet Annual'!CS124)</f>
        <v>1.1748568416512926</v>
      </c>
      <c r="X124" s="22">
        <f>'Balance Sheet Annual'!AH124/'Balance Sheet Annual'!BB124</f>
        <v>6.1291819539713153E-2</v>
      </c>
      <c r="Y124" s="22">
        <f>'Balance Sheet Annual'!CS124/('Balance Sheet Annual'!BB124-'Balance Sheet Annual'!AQ124-'Balance Sheet Annual'!AR124-'Balance Sheet Annual'!AS124)</f>
        <v>0.30263062488217296</v>
      </c>
      <c r="Z124" s="22">
        <f>'Balance Sheet Annual'!BA124/'Balance Sheet Annual'!BB124</f>
        <v>0.93870818046028681</v>
      </c>
      <c r="AA124" s="22">
        <f>'Balance Sheet Annual'!AR124/'Balance Sheet Annual'!BB124</f>
        <v>0</v>
      </c>
      <c r="AB124" s="23">
        <f>'Balance Sheet Annual'!CS124/'Balance Sheet Annual'!CT124</f>
        <v>0.30263062488217296</v>
      </c>
      <c r="AC124" s="24">
        <f>'Income Statement Annual'!V124/'Income Statement Annual'!N124</f>
        <v>0.45809463186929766</v>
      </c>
      <c r="AD124" s="22">
        <f>('Income Statement Annual'!AF124-'Income Statement Annual'!AC124)/'Income Statement Annual'!N124</f>
        <v>0.40577127095268406</v>
      </c>
      <c r="AE124" s="22">
        <f>'Income Statement Annual'!AF124/'Income Statement Annual'!N124</f>
        <v>0.2561001485253554</v>
      </c>
      <c r="AF124" s="22">
        <f>'Income Statement Annual'!BS124/'Income Statement Annual'!N124</f>
        <v>0.12981116061956291</v>
      </c>
      <c r="AG124" s="22">
        <f>('Income Statement Annual'!AF124-'Income Statement Annual'!AC124)/('Income Statement Annual'!AH124*-1)</f>
        <v>4.8147029204431018</v>
      </c>
      <c r="AH124" s="23">
        <f>'Income Statement Annual'!AF124/('Income Statement Annual'!AH124*-1)</f>
        <v>3.0387713997985903</v>
      </c>
      <c r="AI124" s="24">
        <f>'Cash Flow Statement Annual'!BG124/'Cash Flow Statement Annual'!AB124</f>
        <v>0.26861621947542963</v>
      </c>
      <c r="AJ124" s="22">
        <f>'Cash Flow Statement Annual'!AB124/'Balance Sheet Annual'!BR124</f>
        <v>0.53148533888799876</v>
      </c>
      <c r="AK124" s="22">
        <f>('Cash Flow Statement Annual'!AB124+'Cash Flow Statement Annual'!AV124)/('Balance Sheet Annual'!BH124+'Balance Sheet Annual'!BS124)</f>
        <v>7.6852430109106945E-2</v>
      </c>
      <c r="AL124" s="23">
        <f>('Cash Flow Statement Annual'!AB124/('Balance Sheet Annual'!BH124+'Balance Sheet Annual'!BS124))</f>
        <v>0.12185445060798648</v>
      </c>
      <c r="AM124" s="24">
        <f>'Income Statement Annual'!BS124/'Balance Sheet Annual'!CS124</f>
        <v>7.3292282626925748E-2</v>
      </c>
      <c r="AN124" s="22">
        <f>'Income Statement Annual'!N124/'Balance Sheet Annual'!CS124</f>
        <v>0.56460694347940676</v>
      </c>
      <c r="AO124" s="22">
        <f>'Income Statement Annual'!N124/'Balance Sheet Annual'!BB124</f>
        <v>0.17086735211798657</v>
      </c>
      <c r="AP124" s="22">
        <f>'Income Statement Annual'!N124/('Balance Sheet Annual'!AH124-'Balance Sheet Annual'!BR124)</f>
        <v>-5.8488458674609083</v>
      </c>
      <c r="AQ124" s="22">
        <f>'Income Statement Annual'!BS124/'Balance Sheet Annual'!BB124</f>
        <v>2.2180489290427367E-2</v>
      </c>
      <c r="AR124" s="22">
        <f>'Cash Flow Statement Annual'!AB124/'Income Statement Annual'!N124</f>
        <v>0.28151920220666243</v>
      </c>
      <c r="AS124" s="22">
        <f>'Cash Flow Statement Annual'!BG124/'Income Statement Annual'!N124</f>
        <v>7.5620623806492676E-2</v>
      </c>
      <c r="AT124" s="22">
        <f>'Cash Flow Statement Annual'!AB124/'Balance Sheet Annual'!BB124</f>
        <v>4.8102440651420449E-2</v>
      </c>
      <c r="AU124" s="22">
        <f>('Cash Flow Statement Annual'!AB124+'Cash Flow Statement Annual'!AU124)/'Balance Sheet Annual'!BR124</f>
        <v>-0.14548950488703732</v>
      </c>
      <c r="AV124" s="22">
        <f>('Cash Flow Statement Annual'!AB124+'Cash Flow Statement Annual'!AU124)/('Balance Sheet Annual'!BH124+'Balance Sheet Annual'!BS124)</f>
        <v>-3.3356599684067449E-2</v>
      </c>
      <c r="AW124" s="22">
        <f>'Cash Flow Statement Annual'!AB124/'Balance Sheet Annual'!BS124</f>
        <v>0.13529111858876314</v>
      </c>
      <c r="AX124" s="22">
        <f>('Cash Flow Statement Annual'!AB124+'Cash Flow Statement Annual'!AU124)/'Balance Sheet Annual'!BS124</f>
        <v>-3.7034771081880288E-2</v>
      </c>
      <c r="AY124" s="22">
        <f>('Balance Sheet Annual'!BH124+'Balance Sheet Annual'!BS124)/('Income Statement Annual'!AF124-'Income Statement Annual'!AC124)</f>
        <v>5.6935787492156456</v>
      </c>
      <c r="AZ124" s="22">
        <f>(('Balance Sheet Annual'!BH124+'Balance Sheet Annual'!BS124)-'Balance Sheet Annual'!N124)/('Income Statement Annual'!AF124-'Income Statement Annual'!AC124)</f>
        <v>5.6561388830788539</v>
      </c>
      <c r="BA124" s="22">
        <f>('Cash Flow Statement Annual'!AB124+'Cash Flow Statement Annual'!AU124)/'Income Statement Annual'!BS124</f>
        <v>-0.59365805818895068</v>
      </c>
      <c r="BB124" s="22">
        <f>'Income Statement Annual'!AF124/('Balance Sheet Annual'!BH124+'Balance Sheet Annual'!BS124)</f>
        <v>0.11085191580030124</v>
      </c>
      <c r="BC124" s="23">
        <f>'Income Statement Annual'!AF124/('Balance Sheet Annual'!BB124-'Balance Sheet Annual'!BR124)</f>
        <v>4.8113718987180303E-2</v>
      </c>
    </row>
    <row r="125" spans="1:55" x14ac:dyDescent="0.2">
      <c r="A125" s="45" t="s">
        <v>367</v>
      </c>
      <c r="B125" s="45" t="s">
        <v>368</v>
      </c>
      <c r="C125" s="45" t="str">
        <f>VLOOKUP(A125,'[1]S&amp;P 500 Wikipedia'!A:D,3,FALSE)</f>
        <v>Health Care</v>
      </c>
      <c r="D125" s="45">
        <v>349826</v>
      </c>
      <c r="E125" s="45" t="s">
        <v>16</v>
      </c>
      <c r="F125" s="45">
        <v>2018</v>
      </c>
      <c r="G125" s="45" t="s">
        <v>17</v>
      </c>
      <c r="H125" s="46">
        <v>43465</v>
      </c>
      <c r="I125" s="46">
        <v>43518</v>
      </c>
      <c r="J125" s="46">
        <v>43518</v>
      </c>
      <c r="K125" s="45">
        <v>165798131</v>
      </c>
      <c r="L125" s="45">
        <v>166255893</v>
      </c>
      <c r="M125" s="45" t="s">
        <v>1687</v>
      </c>
      <c r="N125" s="20">
        <f>'Balance Sheet Annual'!AH125/'Balance Sheet Annual'!BR125</f>
        <v>2.8753203118397908</v>
      </c>
      <c r="O125" s="21">
        <f>('Balance Sheet Annual'!AH125-'Balance Sheet Annual'!U125)/'Balance Sheet Annual'!BR125</f>
        <v>2.8155411539676907</v>
      </c>
      <c r="P125" s="21">
        <f>'Balance Sheet Annual'!N125/'Balance Sheet Annual'!BR125</f>
        <v>0.18142646744993796</v>
      </c>
      <c r="Q125" s="21">
        <f>'Balance Sheet Annual'!CH125/'Balance Sheet Annual'!CS125</f>
        <v>2.2129598574021956</v>
      </c>
      <c r="R125" s="21">
        <f>('Balance Sheet Annual'!BH125+'Balance Sheet Annual'!BS125)/'Balance Sheet Annual'!BB125</f>
        <v>0.49272408192169037</v>
      </c>
      <c r="S125" s="21">
        <f>('Balance Sheet Annual'!BH125/'Balance Sheet Annual'!BB125)</f>
        <v>9.4052767986899863E-3</v>
      </c>
      <c r="T125" s="21">
        <f>'Balance Sheet Annual'!BS125/'Balance Sheet Annual'!BB125</f>
        <v>0.48331880512300041</v>
      </c>
      <c r="U125" s="21">
        <f>('Balance Sheet Annual'!BH125+'Balance Sheet Annual'!BS125)/'Balance Sheet Annual'!CS125</f>
        <v>1.5831026959897421</v>
      </c>
      <c r="V125" s="21">
        <f>('Balance Sheet Annual'!BH125/'Balance Sheet Annual'!CS125)</f>
        <v>3.0218776801947154E-2</v>
      </c>
      <c r="W125" s="21">
        <f>('Balance Sheet Annual'!BS125/'Balance Sheet Annual'!CS125)</f>
        <v>1.5528839191877948</v>
      </c>
      <c r="X125" s="22">
        <f>'Balance Sheet Annual'!AH125/'Balance Sheet Annual'!BB125</f>
        <v>0.46148769964502684</v>
      </c>
      <c r="Y125" s="22">
        <f>'Balance Sheet Annual'!CS125/('Balance Sheet Annual'!BB125-'Balance Sheet Annual'!AQ125-'Balance Sheet Annual'!AR125-'Balance Sheet Annual'!AS125)</f>
        <v>0.48244306507308071</v>
      </c>
      <c r="Z125" s="22">
        <f>'Balance Sheet Annual'!BA125/'Balance Sheet Annual'!BB125</f>
        <v>0.53851230035497322</v>
      </c>
      <c r="AA125" s="22">
        <f>'Balance Sheet Annual'!AR125/'Balance Sheet Annual'!BB125</f>
        <v>0.34886065388926535</v>
      </c>
      <c r="AB125" s="23">
        <f>'Balance Sheet Annual'!CS125/'Balance Sheet Annual'!CT125</f>
        <v>0.31123949391902439</v>
      </c>
      <c r="AC125" s="24">
        <f>'Income Statement Annual'!V125/'Income Statement Annual'!N125</f>
        <v>0.29757634577020797</v>
      </c>
      <c r="AD125" s="22">
        <f>('Income Statement Annual'!AF125-'Income Statement Annual'!AC125)/'Income Statement Annual'!N125</f>
        <v>0.20039618874736431</v>
      </c>
      <c r="AE125" s="22">
        <f>'Income Statement Annual'!AF125/'Income Statement Annual'!N125</f>
        <v>0.14891785454948653</v>
      </c>
      <c r="AF125" s="22">
        <f>'Income Statement Annual'!BS125/'Income Statement Annual'!N125</f>
        <v>6.1013177422353279E-2</v>
      </c>
      <c r="AG125" s="22">
        <f>('Income Statement Annual'!AF125-'Income Statement Annual'!AC125)/('Income Statement Annual'!AH125*-1)</f>
        <v>5.0614582220632833</v>
      </c>
      <c r="AH125" s="23">
        <f>'Income Statement Annual'!AF125/('Income Statement Annual'!AH125*-1)</f>
        <v>3.7612566587868121</v>
      </c>
      <c r="AI125" s="24">
        <f>'Cash Flow Statement Annual'!BG125/'Cash Flow Statement Annual'!AB125</f>
        <v>-0.40171821107667888</v>
      </c>
      <c r="AJ125" s="22">
        <f>'Cash Flow Statement Annual'!AB125/'Balance Sheet Annual'!BR125</f>
        <v>0.62720749236233209</v>
      </c>
      <c r="AK125" s="22">
        <f>('Cash Flow Statement Annual'!AB125+'Cash Flow Statement Annual'!AV125)/('Balance Sheet Annual'!BH125+'Balance Sheet Annual'!BS125)</f>
        <v>0.20430610596503021</v>
      </c>
      <c r="AL125" s="23">
        <f>('Cash Flow Statement Annual'!AB125/('Balance Sheet Annual'!BH125+'Balance Sheet Annual'!BS125))</f>
        <v>0.20430610596503021</v>
      </c>
      <c r="AM125" s="24">
        <f>'Income Statement Annual'!BS125/'Balance Sheet Annual'!CS125</f>
        <v>0.11252671928397236</v>
      </c>
      <c r="AN125" s="22">
        <f>'Income Statement Annual'!N125/'Balance Sheet Annual'!CS125</f>
        <v>1.8443019039153692</v>
      </c>
      <c r="AO125" s="22">
        <f>'Income Statement Annual'!N125/'Balance Sheet Annual'!BB125</f>
        <v>0.57401959120851265</v>
      </c>
      <c r="AP125" s="22">
        <f>'Income Statement Annual'!N125/('Balance Sheet Annual'!AH125-'Balance Sheet Annual'!BR125)</f>
        <v>1.907117098335122</v>
      </c>
      <c r="AQ125" s="22">
        <f>'Income Statement Annual'!BS125/'Balance Sheet Annual'!BB125</f>
        <v>3.5022759162311679E-2</v>
      </c>
      <c r="AR125" s="22">
        <f>'Cash Flow Statement Annual'!AB125/'Income Statement Annual'!N125</f>
        <v>0.17537125915977314</v>
      </c>
      <c r="AS125" s="22">
        <f>'Cash Flow Statement Annual'!BG125/'Income Statement Annual'!N125</f>
        <v>-7.0449828503928696E-2</v>
      </c>
      <c r="AT125" s="22">
        <f>'Cash Flow Statement Annual'!AB125/'Balance Sheet Annual'!BB125</f>
        <v>0.1006665384926151</v>
      </c>
      <c r="AU125" s="22">
        <f>('Cash Flow Statement Annual'!AB125+'Cash Flow Statement Annual'!AU125)/'Balance Sheet Annual'!BR125</f>
        <v>0.17779892456111565</v>
      </c>
      <c r="AV125" s="22">
        <f>('Cash Flow Statement Annual'!AB125+'Cash Flow Statement Annual'!AU125)/('Balance Sheet Annual'!BH125+'Balance Sheet Annual'!BS125)</f>
        <v>5.7916090550887186E-2</v>
      </c>
      <c r="AW125" s="22">
        <f>'Cash Flow Statement Annual'!AB125/'Balance Sheet Annual'!BS125</f>
        <v>0.20828185749361924</v>
      </c>
      <c r="AX125" s="22">
        <f>('Cash Flow Statement Annual'!AB125+'Cash Flow Statement Annual'!AU125)/'Balance Sheet Annual'!BS125</f>
        <v>5.9043124833342758E-2</v>
      </c>
      <c r="AY125" s="22">
        <f>('Balance Sheet Annual'!BH125+'Balance Sheet Annual'!BS125)/('Income Statement Annual'!AF125-'Income Statement Annual'!AC125)</f>
        <v>4.2833899788772074</v>
      </c>
      <c r="AZ125" s="22">
        <f>(('Balance Sheet Annual'!BH125+'Balance Sheet Annual'!BS125)-'Balance Sheet Annual'!N125)/('Income Statement Annual'!AF125-'Income Statement Annual'!AC125)</f>
        <v>4.0302513814233203</v>
      </c>
      <c r="BA125" s="22">
        <f>('Cash Flow Statement Annual'!AB125+'Cash Flow Statement Annual'!AU125)/'Income Statement Annual'!BS125</f>
        <v>0.81480309455138344</v>
      </c>
      <c r="BB125" s="22">
        <f>'Income Statement Annual'!AF125/('Balance Sheet Annual'!BH125+'Balance Sheet Annual'!BS125)</f>
        <v>0.1734881024259147</v>
      </c>
      <c r="BC125" s="23">
        <f>'Income Statement Annual'!AF125/('Balance Sheet Annual'!BB125-'Balance Sheet Annual'!BR125)</f>
        <v>0.10182456596510621</v>
      </c>
    </row>
    <row r="126" spans="1:55" x14ac:dyDescent="0.2">
      <c r="A126" s="45" t="s">
        <v>379</v>
      </c>
      <c r="B126" s="45" t="s">
        <v>380</v>
      </c>
      <c r="C126" s="45" t="str">
        <f>VLOOKUP(A126,'[1]S&amp;P 500 Wikipedia'!A:D,3,FALSE)</f>
        <v>Energy</v>
      </c>
      <c r="D126" s="45">
        <v>122079</v>
      </c>
      <c r="E126" s="45" t="s">
        <v>16</v>
      </c>
      <c r="F126" s="45">
        <v>2018</v>
      </c>
      <c r="G126" s="45" t="s">
        <v>17</v>
      </c>
      <c r="H126" s="46">
        <v>43465</v>
      </c>
      <c r="I126" s="46">
        <v>43516</v>
      </c>
      <c r="J126" s="46">
        <v>43586</v>
      </c>
      <c r="K126" s="45">
        <v>455000000</v>
      </c>
      <c r="L126" s="45">
        <v>464000000</v>
      </c>
      <c r="M126" s="45" t="s">
        <v>1930</v>
      </c>
      <c r="N126" s="20">
        <f>'Balance Sheet Annual'!AH126/'Balance Sheet Annual'!BR126</f>
        <v>1.4452488687782805</v>
      </c>
      <c r="O126" s="21">
        <f>('Balance Sheet Annual'!AH126-'Balance Sheet Annual'!U126)/'Balance Sheet Annual'!BR126</f>
        <v>1.4452488687782805</v>
      </c>
      <c r="P126" s="21">
        <f>'Balance Sheet Annual'!N126/'Balance Sheet Annual'!BR126</f>
        <v>0.79698340874811469</v>
      </c>
      <c r="Q126" s="21">
        <f>'Balance Sheet Annual'!CH126/'Balance Sheet Annual'!CS126</f>
        <v>1.1441435053885423</v>
      </c>
      <c r="R126" s="21">
        <f>('Balance Sheet Annual'!BH126+'Balance Sheet Annual'!BS126)/'Balance Sheet Annual'!BB126</f>
        <v>0.22697662114348072</v>
      </c>
      <c r="S126" s="21">
        <f>('Balance Sheet Annual'!BH126/'Balance Sheet Annual'!BB126)</f>
        <v>3.8027842994609968E-3</v>
      </c>
      <c r="T126" s="21">
        <f>'Balance Sheet Annual'!BS126/'Balance Sheet Annual'!BB126</f>
        <v>0.2231738368440197</v>
      </c>
      <c r="U126" s="21">
        <f>('Balance Sheet Annual'!BH126+'Balance Sheet Annual'!BS126)/'Balance Sheet Annual'!CS126</f>
        <v>0.48667044809982984</v>
      </c>
      <c r="V126" s="21">
        <f>('Balance Sheet Annual'!BH126/'Balance Sheet Annual'!CS126)</f>
        <v>8.1537152580828127E-3</v>
      </c>
      <c r="W126" s="21">
        <f>('Balance Sheet Annual'!BS126/'Balance Sheet Annual'!CS126)</f>
        <v>0.47851673284174701</v>
      </c>
      <c r="X126" s="22">
        <f>'Balance Sheet Annual'!AH126/'Balance Sheet Annual'!BB126</f>
        <v>0.15842730068450117</v>
      </c>
      <c r="Y126" s="22">
        <f>'Balance Sheet Annual'!CS126/('Balance Sheet Annual'!BB126-'Balance Sheet Annual'!AQ126-'Balance Sheet Annual'!AR126-'Balance Sheet Annual'!AS126)</f>
        <v>0.47972789115646258</v>
      </c>
      <c r="Z126" s="22">
        <f>'Balance Sheet Annual'!BA126/'Balance Sheet Annual'!BB126</f>
        <v>0.84157269931549883</v>
      </c>
      <c r="AA126" s="22">
        <f>'Balance Sheet Annual'!AR126/'Balance Sheet Annual'!BB126</f>
        <v>2.780992692040607E-2</v>
      </c>
      <c r="AB126" s="23">
        <f>'Balance Sheet Annual'!CS126/'Balance Sheet Annual'!CT126</f>
        <v>0.46638669356172086</v>
      </c>
      <c r="AC126" s="24">
        <f>'Income Statement Annual'!V126/'Income Statement Annual'!N126</f>
        <v>0.86930962793031763</v>
      </c>
      <c r="AD126" s="22">
        <f>('Income Statement Annual'!AF126-'Income Statement Annual'!AC126)/'Income Statement Annual'!N126</f>
        <v>0.22539250125457022</v>
      </c>
      <c r="AE126" s="22">
        <f>'Income Statement Annual'!AF126/'Income Statement Annual'!N126</f>
        <v>7.6708007742490494E-2</v>
      </c>
      <c r="AF126" s="22">
        <f>'Income Statement Annual'!BS126/'Income Statement Annual'!N126</f>
        <v>6.4377374722202313E-2</v>
      </c>
      <c r="AG126" s="22">
        <f>('Income Statement Annual'!AF126-'Income Statement Annual'!AC126)/('Income Statement Annual'!AH126*-1)</f>
        <v>6.3132530120481931</v>
      </c>
      <c r="AH126" s="23">
        <f>'Income Statement Annual'!AF126/('Income Statement Annual'!AH126*-1)</f>
        <v>2.1485943775100402</v>
      </c>
      <c r="AI126" s="24">
        <f>'Cash Flow Statement Annual'!BG126/'Cash Flow Statement Annual'!AB126</f>
        <v>3.1066620642043494E-3</v>
      </c>
      <c r="AJ126" s="22">
        <f>'Cash Flow Statement Annual'!AB126/'Balance Sheet Annual'!BR126</f>
        <v>0.87390648567119156</v>
      </c>
      <c r="AK126" s="22">
        <f>('Cash Flow Statement Annual'!AB126+'Cash Flow Statement Annual'!AV126)/('Balance Sheet Annual'!BH126+'Balance Sheet Annual'!BS126)</f>
        <v>0.40355477855477856</v>
      </c>
      <c r="AL126" s="23">
        <f>('Cash Flow Statement Annual'!AB126/('Balance Sheet Annual'!BH126+'Balance Sheet Annual'!BS126))</f>
        <v>0.42205710955710957</v>
      </c>
      <c r="AM126" s="24">
        <f>'Income Statement Annual'!BS126/'Balance Sheet Annual'!CS126</f>
        <v>6.3669880884855354E-2</v>
      </c>
      <c r="AN126" s="22">
        <f>'Income Statement Annual'!N126/'Balance Sheet Annual'!CS126</f>
        <v>0.98901020986954058</v>
      </c>
      <c r="AO126" s="22">
        <f>'Income Statement Annual'!N126/'Balance Sheet Annual'!BB126</f>
        <v>0.46126120167983864</v>
      </c>
      <c r="AP126" s="22">
        <f>'Income Statement Annual'!N126/('Balance Sheet Annual'!AH126-'Balance Sheet Annual'!BR126)</f>
        <v>9.4505420054200542</v>
      </c>
      <c r="AQ126" s="22">
        <f>'Income Statement Annual'!BS126/'Balance Sheet Annual'!BB126</f>
        <v>2.9694785225356304E-2</v>
      </c>
      <c r="AR126" s="22">
        <f>'Cash Flow Statement Annual'!AB126/'Income Statement Annual'!N126</f>
        <v>0.20768513871962146</v>
      </c>
      <c r="AS126" s="22">
        <f>'Cash Flow Statement Annual'!BG126/'Income Statement Annual'!N126</f>
        <v>6.4520754175926588E-4</v>
      </c>
      <c r="AT126" s="22">
        <f>'Cash Flow Statement Annual'!AB126/'Balance Sheet Annual'!BB126</f>
        <v>9.5797096656856581E-2</v>
      </c>
      <c r="AU126" s="22">
        <f>('Cash Flow Statement Annual'!AB126+'Cash Flow Statement Annual'!AU126)/'Balance Sheet Annual'!BR126</f>
        <v>0.21085972850678733</v>
      </c>
      <c r="AV126" s="22">
        <f>('Cash Flow Statement Annual'!AB126+'Cash Flow Statement Annual'!AU126)/('Balance Sheet Annual'!BH126+'Balance Sheet Annual'!BS126)</f>
        <v>0.10183566433566434</v>
      </c>
      <c r="AW126" s="22">
        <f>'Cash Flow Statement Annual'!AB126/'Balance Sheet Annual'!BS126</f>
        <v>0.42924877759668101</v>
      </c>
      <c r="AX126" s="22">
        <f>('Cash Flow Statement Annual'!AB126+'Cash Flow Statement Annual'!AU126)/'Balance Sheet Annual'!BS126</f>
        <v>0.10357089939250259</v>
      </c>
      <c r="AY126" s="22">
        <f>('Balance Sheet Annual'!BH126+'Balance Sheet Annual'!BS126)/('Income Statement Annual'!AF126-'Income Statement Annual'!AC126)</f>
        <v>2.1832061068702289</v>
      </c>
      <c r="AZ126" s="22">
        <f>(('Balance Sheet Annual'!BH126+'Balance Sheet Annual'!BS126)-'Balance Sheet Annual'!N126)/('Income Statement Annual'!AF126-'Income Statement Annual'!AC126)</f>
        <v>1.3428753180661577</v>
      </c>
      <c r="BA126" s="22">
        <f>('Cash Flow Statement Annual'!AB126+'Cash Flow Statement Annual'!AU126)/'Income Statement Annual'!BS126</f>
        <v>0.77839643652561252</v>
      </c>
      <c r="BB126" s="22">
        <f>'Income Statement Annual'!AF126/('Balance Sheet Annual'!BH126+'Balance Sheet Annual'!BS126)</f>
        <v>0.15588578088578089</v>
      </c>
      <c r="BC126" s="23">
        <f>'Income Statement Annual'!AF126/('Balance Sheet Annual'!BB126-'Balance Sheet Annual'!BR126)</f>
        <v>3.9738542672509841E-2</v>
      </c>
    </row>
    <row r="127" spans="1:55" x14ac:dyDescent="0.2">
      <c r="A127" s="45" t="s">
        <v>421</v>
      </c>
      <c r="B127" s="45" t="s">
        <v>422</v>
      </c>
      <c r="C127" s="45" t="str">
        <f>VLOOKUP(A127,'[1]S&amp;P 500 Wikipedia'!A:D,3,FALSE)</f>
        <v>Information Technology</v>
      </c>
      <c r="D127" s="45">
        <v>740485</v>
      </c>
      <c r="E127" s="45" t="s">
        <v>16</v>
      </c>
      <c r="F127" s="45">
        <v>2018</v>
      </c>
      <c r="G127" s="45" t="s">
        <v>17</v>
      </c>
      <c r="H127" s="46">
        <v>43555</v>
      </c>
      <c r="I127" s="46">
        <v>43629</v>
      </c>
      <c r="J127" s="46">
        <v>43686</v>
      </c>
      <c r="K127" s="45">
        <v>268690000</v>
      </c>
      <c r="L127" s="45">
        <v>271650000</v>
      </c>
      <c r="M127" s="45" t="s">
        <v>1931</v>
      </c>
      <c r="N127" s="20">
        <f>'Balance Sheet Annual'!AH127/'Balance Sheet Annual'!BR127</f>
        <v>0.97645148193260256</v>
      </c>
      <c r="O127" s="21">
        <f>('Balance Sheet Annual'!AH127-'Balance Sheet Annual'!U127)/'Balance Sheet Annual'!BR127</f>
        <v>0.97645148193260256</v>
      </c>
      <c r="P127" s="21">
        <f>'Balance Sheet Annual'!N127/'Balance Sheet Annual'!BR127</f>
        <v>0.2631952902963865</v>
      </c>
      <c r="Q127" s="21">
        <f>'Balance Sheet Annual'!CH127/'Balance Sheet Annual'!CS127</f>
        <v>1.4514706945147069</v>
      </c>
      <c r="R127" s="21">
        <f>('Balance Sheet Annual'!BH127+'Balance Sheet Annual'!BS127)/'Balance Sheet Annual'!BB127</f>
        <v>0.23613690634120457</v>
      </c>
      <c r="S127" s="21">
        <f>('Balance Sheet Annual'!BH127/'Balance Sheet Annual'!BB127)</f>
        <v>5.6543144364847732E-2</v>
      </c>
      <c r="T127" s="21">
        <f>'Balance Sheet Annual'!BS127/'Balance Sheet Annual'!BB127</f>
        <v>0.17959376197635682</v>
      </c>
      <c r="U127" s="21">
        <f>('Balance Sheet Annual'!BH127+'Balance Sheet Annual'!BS127)/'Balance Sheet Annual'!CS127</f>
        <v>0.57888270578882706</v>
      </c>
      <c r="V127" s="21">
        <f>('Balance Sheet Annual'!BH127/'Balance Sheet Annual'!CS127)</f>
        <v>0.13861386138613863</v>
      </c>
      <c r="W127" s="21">
        <f>('Balance Sheet Annual'!BS127/'Balance Sheet Annual'!CS127)</f>
        <v>0.44026884440268843</v>
      </c>
      <c r="X127" s="22">
        <f>'Balance Sheet Annual'!AH127/'Balance Sheet Annual'!BB127</f>
        <v>0.28360012971315707</v>
      </c>
      <c r="Y127" s="22">
        <f>'Balance Sheet Annual'!CS127/('Balance Sheet Annual'!BB127-'Balance Sheet Annual'!AQ127-'Balance Sheet Annual'!AR127-'Balance Sheet Annual'!AS127)</f>
        <v>0.72357893635935788</v>
      </c>
      <c r="Z127" s="22">
        <f>'Balance Sheet Annual'!BA127/'Balance Sheet Annual'!BB127</f>
        <v>0.71639987028684293</v>
      </c>
      <c r="AA127" s="22">
        <f>'Balance Sheet Annual'!AR127/'Balance Sheet Annual'!BB127</f>
        <v>0.22461012352230181</v>
      </c>
      <c r="AB127" s="23">
        <f>'Balance Sheet Annual'!CS127/'Balance Sheet Annual'!CT127</f>
        <v>0.40791839863211582</v>
      </c>
      <c r="AC127" s="24">
        <f>'Income Statement Annual'!V127/'Income Statement Annual'!N127</f>
        <v>0.26926209480371394</v>
      </c>
      <c r="AD127" s="22">
        <f>('Income Statement Annual'!AF127-'Income Statement Annual'!AC127)/'Income Statement Annual'!N127</f>
        <v>0.19074767877504478</v>
      </c>
      <c r="AE127" s="22">
        <f>'Income Statement Annual'!AF127/'Income Statement Annual'!N127</f>
        <v>0.1107672259325623</v>
      </c>
      <c r="AF127" s="22">
        <f>'Income Statement Annual'!BS127/'Income Statement Annual'!N127</f>
        <v>7.1306401694086988E-2</v>
      </c>
      <c r="AG127" s="22">
        <f>('Income Statement Annual'!AF127-'Income Statement Annual'!AC127)/('Income Statement Annual'!AH127*-1)</f>
        <v>19.040650406504064</v>
      </c>
      <c r="AH127" s="23">
        <f>'Income Statement Annual'!AF127/('Income Statement Annual'!AH127*-1)</f>
        <v>11.056910569105691</v>
      </c>
      <c r="AI127" s="24">
        <f>'Cash Flow Statement Annual'!BG127/'Cash Flow Statement Annual'!AB127</f>
        <v>-0.58279370952821463</v>
      </c>
      <c r="AJ127" s="22">
        <f>'Cash Flow Statement Annual'!AB127/'Balance Sheet Annual'!BR127</f>
        <v>0.32917174177831915</v>
      </c>
      <c r="AK127" s="22">
        <f>('Cash Flow Statement Annual'!AB127+'Cash Flow Statement Annual'!AV127)/('Balance Sheet Annual'!BH127+'Balance Sheet Annual'!BS127)</f>
        <v>0.38314606741573032</v>
      </c>
      <c r="AL127" s="23">
        <f>('Cash Flow Statement Annual'!AB127/('Balance Sheet Annual'!BH127+'Balance Sheet Annual'!BS127))</f>
        <v>0.40486891385767793</v>
      </c>
      <c r="AM127" s="24">
        <f>'Income Statement Annual'!BS127/'Balance Sheet Annual'!CS127</f>
        <v>0.12654477126544772</v>
      </c>
      <c r="AN127" s="22">
        <f>'Income Statement Annual'!N127/'Balance Sheet Annual'!CS127</f>
        <v>1.7746621377466214</v>
      </c>
      <c r="AO127" s="22">
        <f>'Income Statement Annual'!N127/'Balance Sheet Annual'!BB127</f>
        <v>0.72391733734264907</v>
      </c>
      <c r="AP127" s="22">
        <f>'Income Statement Annual'!N127/('Balance Sheet Annual'!AH127-'Balance Sheet Annual'!BR127)</f>
        <v>-105.84482758620689</v>
      </c>
      <c r="AQ127" s="22">
        <f>'Income Statement Annual'!BS127/'Balance Sheet Annual'!BB127</f>
        <v>5.1619940449868812E-2</v>
      </c>
      <c r="AR127" s="22">
        <f>'Cash Flow Statement Annual'!AB127/'Income Statement Annual'!N127</f>
        <v>0.13206548297768367</v>
      </c>
      <c r="AS127" s="22">
        <f>'Cash Flow Statement Annual'!BG127/'Income Statement Annual'!N127</f>
        <v>-7.6966932725199541E-2</v>
      </c>
      <c r="AT127" s="22">
        <f>'Cash Flow Statement Annual'!AB127/'Balance Sheet Annual'!BB127</f>
        <v>9.560449279207571E-2</v>
      </c>
      <c r="AU127" s="22">
        <f>('Cash Flow Statement Annual'!AB127+'Cash Flow Statement Annual'!AU127)/'Balance Sheet Annual'!BR127</f>
        <v>0.32582216808769793</v>
      </c>
      <c r="AV127" s="22">
        <f>('Cash Flow Statement Annual'!AB127+'Cash Flow Statement Annual'!AU127)/('Balance Sheet Annual'!BH127+'Balance Sheet Annual'!BS127)</f>
        <v>0.40074906367041196</v>
      </c>
      <c r="AW127" s="22">
        <f>'Cash Flow Statement Annual'!AB127/'Balance Sheet Annual'!BS127</f>
        <v>0.53233749179251477</v>
      </c>
      <c r="AX127" s="22">
        <f>('Cash Flow Statement Annual'!AB127+'Cash Flow Statement Annual'!AU127)/'Balance Sheet Annual'!BS127</f>
        <v>0.52692055154300721</v>
      </c>
      <c r="AY127" s="22">
        <f>('Balance Sheet Annual'!BH127+'Balance Sheet Annual'!BS127)/('Income Statement Annual'!AF127-'Income Statement Annual'!AC127)</f>
        <v>1.7100768573868488</v>
      </c>
      <c r="AZ127" s="22">
        <f>(('Balance Sheet Annual'!BH127+'Balance Sheet Annual'!BS127)-'Balance Sheet Annual'!N127)/('Income Statement Annual'!AF127-'Income Statement Annual'!AC127)</f>
        <v>1.1564901793339026</v>
      </c>
      <c r="BA127" s="22">
        <f>('Cash Flow Statement Annual'!AB127+'Cash Flow Statement Annual'!AU127)/'Income Statement Annual'!BS127</f>
        <v>1.8332381496287835</v>
      </c>
      <c r="BB127" s="22">
        <f>'Income Statement Annual'!AF127/('Balance Sheet Annual'!BH127+'Balance Sheet Annual'!BS127)</f>
        <v>0.33957553058676654</v>
      </c>
      <c r="BC127" s="23">
        <f>'Income Statement Annual'!AF127/('Balance Sheet Annual'!BB127-'Balance Sheet Annual'!BR127)</f>
        <v>0.11300843408533799</v>
      </c>
    </row>
    <row r="128" spans="1:55" x14ac:dyDescent="0.2">
      <c r="A128" s="45" t="s">
        <v>382</v>
      </c>
      <c r="B128" s="45" t="s">
        <v>383</v>
      </c>
      <c r="C128" s="45" t="str">
        <f>VLOOKUP(A128,'[1]S&amp;P 500 Wikipedia'!A:D,3,FALSE)</f>
        <v>Health Care</v>
      </c>
      <c r="D128" s="45">
        <v>352596</v>
      </c>
      <c r="E128" s="45" t="s">
        <v>16</v>
      </c>
      <c r="F128" s="45">
        <v>2018</v>
      </c>
      <c r="G128" s="45" t="s">
        <v>17</v>
      </c>
      <c r="H128" s="46">
        <v>43465</v>
      </c>
      <c r="I128" s="46">
        <v>43517</v>
      </c>
      <c r="J128" s="46">
        <v>43586</v>
      </c>
      <c r="K128" s="45">
        <v>88800000</v>
      </c>
      <c r="L128" s="45">
        <v>85800000</v>
      </c>
      <c r="M128" s="45" t="s">
        <v>1932</v>
      </c>
      <c r="N128" s="20">
        <f>'Balance Sheet Annual'!AH128/'Balance Sheet Annual'!BR128</f>
        <v>5.3614110871130309</v>
      </c>
      <c r="O128" s="21">
        <f>('Balance Sheet Annual'!AH128-'Balance Sheet Annual'!U128)/'Balance Sheet Annual'!BR128</f>
        <v>5.0359971202303813</v>
      </c>
      <c r="P128" s="21">
        <f>'Balance Sheet Annual'!N128/'Balance Sheet Annual'!BR128</f>
        <v>3.9496040316774659</v>
      </c>
      <c r="Q128" s="21">
        <f>'Balance Sheet Annual'!CH128/'Balance Sheet Annual'!CS128</f>
        <v>1.1556986170720076</v>
      </c>
      <c r="R128" s="21">
        <f>('Balance Sheet Annual'!BH128+'Balance Sheet Annual'!BS128)/'Balance Sheet Annual'!BB128</f>
        <v>0.36234929764406593</v>
      </c>
      <c r="S128" s="21">
        <f>('Balance Sheet Annual'!BH128/'Balance Sheet Annual'!BB128)</f>
        <v>0</v>
      </c>
      <c r="T128" s="21">
        <f>'Balance Sheet Annual'!BS128/'Balance Sheet Annual'!BB128</f>
        <v>0.36234929764406593</v>
      </c>
      <c r="U128" s="21">
        <f>('Balance Sheet Annual'!BH128+'Balance Sheet Annual'!BS128)/'Balance Sheet Annual'!CS128</f>
        <v>0.7811158798283262</v>
      </c>
      <c r="V128" s="21">
        <f>('Balance Sheet Annual'!BH128/'Balance Sheet Annual'!CS128)</f>
        <v>0</v>
      </c>
      <c r="W128" s="21">
        <f>('Balance Sheet Annual'!BS128/'Balance Sheet Annual'!CS128)</f>
        <v>0.7811158798283262</v>
      </c>
      <c r="X128" s="22">
        <f>'Balance Sheet Annual'!AH128/'Balance Sheet Annual'!BB128</f>
        <v>0.82369206946134277</v>
      </c>
      <c r="Y128" s="22">
        <f>'Balance Sheet Annual'!CS128/('Balance Sheet Annual'!BB128-'Balance Sheet Annual'!AQ128-'Balance Sheet Annual'!AR128-'Balance Sheet Annual'!AS128)</f>
        <v>0.47017937219730943</v>
      </c>
      <c r="Z128" s="22">
        <f>'Balance Sheet Annual'!BA128/'Balance Sheet Annual'!BB128</f>
        <v>0.17630793053865723</v>
      </c>
      <c r="AA128" s="22">
        <f>'Balance Sheet Annual'!AR128/'Balance Sheet Annual'!BB128</f>
        <v>1.3383475279283265E-2</v>
      </c>
      <c r="AB128" s="23">
        <f>'Balance Sheet Annual'!CS128/'Balance Sheet Annual'!CT128</f>
        <v>0.46388673819267778</v>
      </c>
      <c r="AC128" s="24">
        <f>'Income Statement Annual'!V128/'Income Statement Annual'!N128</f>
        <v>0.6848990953375087</v>
      </c>
      <c r="AD128" s="22">
        <f>('Income Statement Annual'!AF128-'Income Statement Annual'!AC128)/'Income Statement Annual'!N128</f>
        <v>-5.915100904662491E-2</v>
      </c>
      <c r="AE128" s="22">
        <f>'Income Statement Annual'!AF128/'Income Statement Annual'!N128</f>
        <v>-5.915100904662491E-2</v>
      </c>
      <c r="AF128" s="22">
        <f>'Income Statement Annual'!BS128/'Income Statement Annual'!N128</f>
        <v>-6.9867780097425197E-2</v>
      </c>
      <c r="AG128" s="22">
        <f>('Income Statement Annual'!AF128-'Income Statement Annual'!AC128)/('Income Statement Annual'!AH128*-1)</f>
        <v>-4.4736842105263159</v>
      </c>
      <c r="AH128" s="23">
        <f>'Income Statement Annual'!AF128/('Income Statement Annual'!AH128*-1)</f>
        <v>-4.4736842105263159</v>
      </c>
      <c r="AI128" s="24">
        <f>'Cash Flow Statement Annual'!BG128/'Cash Flow Statement Annual'!AB128</f>
        <v>4.3380434782608699</v>
      </c>
      <c r="AJ128" s="22">
        <f>'Cash Flow Statement Annual'!AB128/'Balance Sheet Annual'!BR128</f>
        <v>0.66234701223902093</v>
      </c>
      <c r="AK128" s="22">
        <f>('Cash Flow Statement Annual'!AB128+'Cash Flow Statement Annual'!AV128)/('Balance Sheet Annual'!BH128+'Balance Sheet Annual'!BS128)</f>
        <v>0.28083028083028083</v>
      </c>
      <c r="AL128" s="23">
        <f>('Cash Flow Statement Annual'!AB128/('Balance Sheet Annual'!BH128+'Balance Sheet Annual'!BS128))</f>
        <v>0.28083028083028083</v>
      </c>
      <c r="AM128" s="24">
        <f>'Income Statement Annual'!BS128/'Balance Sheet Annual'!CS128</f>
        <v>-0.11969480209823558</v>
      </c>
      <c r="AN128" s="22">
        <f>'Income Statement Annual'!N128/'Balance Sheet Annual'!CS128</f>
        <v>1.7131616595135908</v>
      </c>
      <c r="AO128" s="22">
        <f>'Income Statement Annual'!N128/'Balance Sheet Annual'!BB128</f>
        <v>0.7947129742285145</v>
      </c>
      <c r="AP128" s="22">
        <f>'Income Statement Annual'!N128/('Balance Sheet Annual'!AH128-'Balance Sheet Annual'!BR128)</f>
        <v>1.1860349950478706</v>
      </c>
      <c r="AQ128" s="22">
        <f>'Income Statement Annual'!BS128/'Balance Sheet Annual'!BB128</f>
        <v>-5.5524831323968585E-2</v>
      </c>
      <c r="AR128" s="22">
        <f>'Cash Flow Statement Annual'!AB128/'Income Statement Annual'!N128</f>
        <v>0.12804453723034098</v>
      </c>
      <c r="AS128" s="22">
        <f>'Cash Flow Statement Annual'!BG128/'Income Statement Annual'!N128</f>
        <v>0.55546276965901187</v>
      </c>
      <c r="AT128" s="22">
        <f>'Cash Flow Statement Annual'!AB128/'Balance Sheet Annual'!BB128</f>
        <v>0.10175865501603805</v>
      </c>
      <c r="AU128" s="22">
        <f>('Cash Flow Statement Annual'!AB128+'Cash Flow Statement Annual'!AU128)/'Balance Sheet Annual'!BR128</f>
        <v>-0.37724982001439883</v>
      </c>
      <c r="AV128" s="22">
        <f>('Cash Flow Statement Annual'!AB128+'Cash Flow Statement Annual'!AU128)/('Balance Sheet Annual'!BH128+'Balance Sheet Annual'!BS128)</f>
        <v>-0.15995115995115994</v>
      </c>
      <c r="AW128" s="22">
        <f>'Cash Flow Statement Annual'!AB128/'Balance Sheet Annual'!BS128</f>
        <v>0.28083028083028083</v>
      </c>
      <c r="AX128" s="22">
        <f>('Cash Flow Statement Annual'!AB128+'Cash Flow Statement Annual'!AU128)/'Balance Sheet Annual'!BS128</f>
        <v>-0.15995115995115994</v>
      </c>
      <c r="AY128" s="22">
        <f>('Balance Sheet Annual'!BH128+'Balance Sheet Annual'!BS128)/('Income Statement Annual'!AF128-'Income Statement Annual'!AC128)</f>
        <v>-7.7082352941176469</v>
      </c>
      <c r="AZ128" s="22">
        <f>(('Balance Sheet Annual'!BH128+'Balance Sheet Annual'!BS128)-'Balance Sheet Annual'!N128)/('Income Statement Annual'!AF128-'Income Statement Annual'!AC128)</f>
        <v>5.2</v>
      </c>
      <c r="BA128" s="22">
        <f>('Cash Flow Statement Annual'!AB128+'Cash Flow Statement Annual'!AU128)/'Income Statement Annual'!BS128</f>
        <v>1.0438247011952191</v>
      </c>
      <c r="BB128" s="22">
        <f>'Income Statement Annual'!AF128/('Balance Sheet Annual'!BH128+'Balance Sheet Annual'!BS128)</f>
        <v>-0.12973137973137974</v>
      </c>
      <c r="BC128" s="23">
        <f>'Income Statement Annual'!AF128/('Balance Sheet Annual'!BB128-'Balance Sheet Annual'!BR128)</f>
        <v>-5.5541035023523262E-2</v>
      </c>
    </row>
    <row r="129" spans="1:55" x14ac:dyDescent="0.2">
      <c r="A129" s="45" t="s">
        <v>442</v>
      </c>
      <c r="B129" s="45" t="s">
        <v>443</v>
      </c>
      <c r="C129" s="45" t="str">
        <f>VLOOKUP(A129,'[1]S&amp;P 500 Wikipedia'!A:D,3,FALSE)</f>
        <v>Communication Services</v>
      </c>
      <c r="D129" s="45">
        <v>372651</v>
      </c>
      <c r="E129" s="45" t="s">
        <v>16</v>
      </c>
      <c r="F129" s="45">
        <v>2018</v>
      </c>
      <c r="G129" s="45" t="s">
        <v>17</v>
      </c>
      <c r="H129" s="46">
        <v>43555</v>
      </c>
      <c r="I129" s="46">
        <v>43609</v>
      </c>
      <c r="J129" s="46">
        <v>43775</v>
      </c>
      <c r="K129" s="45">
        <v>299000000</v>
      </c>
      <c r="L129" s="45">
        <v>303000000</v>
      </c>
      <c r="M129" s="45" t="s">
        <v>1933</v>
      </c>
      <c r="N129" s="20">
        <f>'Balance Sheet Annual'!AH129/'Balance Sheet Annual'!BR129</f>
        <v>2.4102769971898836</v>
      </c>
      <c r="O129" s="21">
        <f>('Balance Sheet Annual'!AH129-'Balance Sheet Annual'!U129)/'Balance Sheet Annual'!BR129</f>
        <v>2.4102769971898836</v>
      </c>
      <c r="P129" s="21">
        <f>'Balance Sheet Annual'!N129/'Balance Sheet Annual'!BR129</f>
        <v>2.1401043757527098</v>
      </c>
      <c r="Q129" s="21">
        <f>'Balance Sheet Annual'!CH129/'Balance Sheet Annual'!CS129</f>
        <v>0.86811751904243739</v>
      </c>
      <c r="R129" s="21">
        <f>('Balance Sheet Annual'!BH129+'Balance Sheet Annual'!BS129)/'Balance Sheet Annual'!BB129</f>
        <v>0.11556383970177074</v>
      </c>
      <c r="S129" s="21">
        <f>('Balance Sheet Annual'!BH129/'Balance Sheet Annual'!BB129)</f>
        <v>0</v>
      </c>
      <c r="T129" s="21">
        <f>'Balance Sheet Annual'!BS129/'Balance Sheet Annual'!BB129</f>
        <v>0.11556383970177074</v>
      </c>
      <c r="U129" s="21">
        <f>('Balance Sheet Annual'!BH129+'Balance Sheet Annual'!BS129)/'Balance Sheet Annual'!CS129</f>
        <v>0.21588683351468987</v>
      </c>
      <c r="V129" s="21">
        <f>('Balance Sheet Annual'!BH129/'Balance Sheet Annual'!CS129)</f>
        <v>0</v>
      </c>
      <c r="W129" s="21">
        <f>('Balance Sheet Annual'!BS129/'Balance Sheet Annual'!CS129)</f>
        <v>0.21588683351468987</v>
      </c>
      <c r="X129" s="22">
        <f>'Balance Sheet Annual'!AH129/'Balance Sheet Annual'!BB129</f>
        <v>0.69944082013047526</v>
      </c>
      <c r="Y129" s="22">
        <f>'Balance Sheet Annual'!CS129/('Balance Sheet Annual'!BB129-'Balance Sheet Annual'!AQ129-'Balance Sheet Annual'!AR129-'Balance Sheet Annual'!AS129)</f>
        <v>0.69306184012066363</v>
      </c>
      <c r="Z129" s="22">
        <f>'Balance Sheet Annual'!BA129/'Balance Sheet Annual'!BB129</f>
        <v>0.30055917986952468</v>
      </c>
      <c r="AA129" s="22">
        <f>'Balance Sheet Annual'!AR129/'Balance Sheet Annual'!BB129</f>
        <v>0.21936160298229262</v>
      </c>
      <c r="AB129" s="23">
        <f>'Balance Sheet Annual'!CS129/'Balance Sheet Annual'!CT129</f>
        <v>0.53529822926374648</v>
      </c>
      <c r="AC129" s="24">
        <f>'Income Statement Annual'!V129/'Income Statement Annual'!N129</f>
        <v>0.75203883495145629</v>
      </c>
      <c r="AD129" s="22">
        <f>('Income Statement Annual'!AF129-'Income Statement Annual'!AC129)/'Income Statement Annual'!N129</f>
        <v>0.28019417475728153</v>
      </c>
      <c r="AE129" s="22">
        <f>'Income Statement Annual'!AF129/'Income Statement Annual'!N129</f>
        <v>0.27844660194174758</v>
      </c>
      <c r="AF129" s="22">
        <f>'Income Statement Annual'!BS129/'Income Statement Annual'!N129</f>
        <v>0.20252427184466018</v>
      </c>
      <c r="AG129" s="22" t="e">
        <f>('Income Statement Annual'!AF129-'Income Statement Annual'!AC129)/('Income Statement Annual'!AH129*-1)</f>
        <v>#DIV/0!</v>
      </c>
      <c r="AH129" s="23" t="e">
        <f>'Income Statement Annual'!AF129/('Income Statement Annual'!AH129*-1)</f>
        <v>#DIV/0!</v>
      </c>
      <c r="AI129" s="24">
        <f>'Cash Flow Statement Annual'!BG129/'Cash Flow Statement Annual'!AB129</f>
        <v>-0.38002364066193856</v>
      </c>
      <c r="AJ129" s="22">
        <f>'Cash Flow Statement Annual'!AB129/'Balance Sheet Annual'!BR129</f>
        <v>0.67924528301886788</v>
      </c>
      <c r="AK129" s="22">
        <f>('Cash Flow Statement Annual'!AB129+'Cash Flow Statement Annual'!AV129)/('Balance Sheet Annual'!BH129+'Balance Sheet Annual'!BS129)</f>
        <v>1.7056451612903225</v>
      </c>
      <c r="AL129" s="23">
        <f>('Cash Flow Statement Annual'!AB129/('Balance Sheet Annual'!BH129+'Balance Sheet Annual'!BS129))</f>
        <v>1.7056451612903225</v>
      </c>
      <c r="AM129" s="24">
        <f>'Income Statement Annual'!BS129/'Balance Sheet Annual'!CS129</f>
        <v>0.22698585418933623</v>
      </c>
      <c r="AN129" s="22">
        <f>'Income Statement Annual'!N129/'Balance Sheet Annual'!CS129</f>
        <v>1.1207834602829163</v>
      </c>
      <c r="AO129" s="22">
        <f>'Income Statement Annual'!N129/'Balance Sheet Annual'!BB129</f>
        <v>0.59995340167753963</v>
      </c>
      <c r="AP129" s="22">
        <f>'Income Statement Annual'!N129/('Balance Sheet Annual'!AH129-'Balance Sheet Annual'!BR129)</f>
        <v>1.4659834898946769</v>
      </c>
      <c r="AQ129" s="22">
        <f>'Income Statement Annual'!BS129/'Balance Sheet Annual'!BB129</f>
        <v>0.12150512581547064</v>
      </c>
      <c r="AR129" s="22">
        <f>'Cash Flow Statement Annual'!AB129/'Income Statement Annual'!N129</f>
        <v>0.32854368932038835</v>
      </c>
      <c r="AS129" s="22">
        <f>'Cash Flow Statement Annual'!BG129/'Income Statement Annual'!N129</f>
        <v>-0.12485436893203883</v>
      </c>
      <c r="AT129" s="22">
        <f>'Cash Flow Statement Annual'!AB129/'Balance Sheet Annual'!BB129</f>
        <v>0.19711090400745573</v>
      </c>
      <c r="AU129" s="22">
        <f>('Cash Flow Statement Annual'!AB129+'Cash Flow Statement Annual'!AU129)/'Balance Sheet Annual'!BR129</f>
        <v>0.92894419911682058</v>
      </c>
      <c r="AV129" s="22">
        <f>('Cash Flow Statement Annual'!AB129+'Cash Flow Statement Annual'!AU129)/('Balance Sheet Annual'!BH129+'Balance Sheet Annual'!BS129)</f>
        <v>2.3326612903225805</v>
      </c>
      <c r="AW129" s="22">
        <f>'Cash Flow Statement Annual'!AB129/'Balance Sheet Annual'!BS129</f>
        <v>1.7056451612903225</v>
      </c>
      <c r="AX129" s="22">
        <f>('Cash Flow Statement Annual'!AB129+'Cash Flow Statement Annual'!AU129)/'Balance Sheet Annual'!BS129</f>
        <v>2.3326612903225805</v>
      </c>
      <c r="AY129" s="22">
        <f>('Balance Sheet Annual'!BH129+'Balance Sheet Annual'!BS129)/('Income Statement Annual'!AF129-'Income Statement Annual'!AC129)</f>
        <v>0.68745668745668742</v>
      </c>
      <c r="AZ129" s="22">
        <f>(('Balance Sheet Annual'!BH129+'Balance Sheet Annual'!BS129)-'Balance Sheet Annual'!N129)/('Income Statement Annual'!AF129-'Income Statement Annual'!AC129)</f>
        <v>-3.0069300069300069</v>
      </c>
      <c r="BA129" s="22">
        <f>('Cash Flow Statement Annual'!AB129+'Cash Flow Statement Annual'!AU129)/'Income Statement Annual'!BS129</f>
        <v>2.2186001917545544</v>
      </c>
      <c r="BB129" s="22">
        <f>'Income Statement Annual'!AF129/('Balance Sheet Annual'!BH129+'Balance Sheet Annual'!BS129)</f>
        <v>1.4455645161290323</v>
      </c>
      <c r="BC129" s="23">
        <f>'Income Statement Annual'!AF129/('Balance Sheet Annual'!BB129-'Balance Sheet Annual'!BR129)</f>
        <v>0.23535204332840964</v>
      </c>
    </row>
    <row r="130" spans="1:55" x14ac:dyDescent="0.2">
      <c r="A130" s="45" t="s">
        <v>430</v>
      </c>
      <c r="B130" s="45" t="s">
        <v>431</v>
      </c>
      <c r="C130" s="45" t="str">
        <f>VLOOKUP(A130,'[1]S&amp;P 500 Wikipedia'!A:D,3,FALSE)</f>
        <v>Consumer Discretionary</v>
      </c>
      <c r="D130" s="45">
        <v>104109</v>
      </c>
      <c r="E130" s="45" t="s">
        <v>16</v>
      </c>
      <c r="F130" s="45">
        <v>2018</v>
      </c>
      <c r="G130" s="45" t="s">
        <v>17</v>
      </c>
      <c r="H130" s="46">
        <v>43465</v>
      </c>
      <c r="I130" s="46">
        <v>43495</v>
      </c>
      <c r="J130" s="46">
        <v>43495</v>
      </c>
      <c r="K130" s="45">
        <v>944000000</v>
      </c>
      <c r="L130" s="45">
        <v>948000000</v>
      </c>
      <c r="M130" s="45" t="s">
        <v>1688</v>
      </c>
      <c r="N130" s="20">
        <f>'Balance Sheet Annual'!AH130/'Balance Sheet Annual'!BR130</f>
        <v>2.1758921045237427</v>
      </c>
      <c r="O130" s="21">
        <f>('Balance Sheet Annual'!AH130-'Balance Sheet Annual'!U130)/'Balance Sheet Annual'!BR130</f>
        <v>2.1758921045237427</v>
      </c>
      <c r="P130" s="21">
        <f>'Balance Sheet Annual'!N130/'Balance Sheet Annual'!BR130</f>
        <v>1.6473728575442541</v>
      </c>
      <c r="Q130" s="21">
        <f>'Balance Sheet Annual'!CH130/'Balance Sheet Annual'!CS130</f>
        <v>2.2284755870294446</v>
      </c>
      <c r="R130" s="21">
        <f>('Balance Sheet Annual'!BH130+'Balance Sheet Annual'!BS130)/'Balance Sheet Annual'!BB130</f>
        <v>0.38539983067805744</v>
      </c>
      <c r="S130" s="21">
        <f>('Balance Sheet Annual'!BH130/'Balance Sheet Annual'!BB130)</f>
        <v>3.0054644808743168E-2</v>
      </c>
      <c r="T130" s="21">
        <f>'Balance Sheet Annual'!BS130/'Balance Sheet Annual'!BB130</f>
        <v>0.35534518586931424</v>
      </c>
      <c r="U130" s="21">
        <f>('Balance Sheet Annual'!BH130+'Balance Sheet Annual'!BS130)/'Balance Sheet Annual'!CS130</f>
        <v>1.2442539445893901</v>
      </c>
      <c r="V130" s="21">
        <f>('Balance Sheet Annual'!BH130/'Balance Sheet Annual'!CS130)</f>
        <v>9.7030687041868555E-2</v>
      </c>
      <c r="W130" s="21">
        <f>('Balance Sheet Annual'!BS130/'Balance Sheet Annual'!CS130)</f>
        <v>1.1472232575475214</v>
      </c>
      <c r="X130" s="22">
        <f>'Balance Sheet Annual'!AH130/'Balance Sheet Annual'!BB130</f>
        <v>0.29800661894866465</v>
      </c>
      <c r="Y130" s="22">
        <f>'Balance Sheet Annual'!CS130/('Balance Sheet Annual'!BB130-'Balance Sheet Annual'!AQ130-'Balance Sheet Annual'!AR130-'Balance Sheet Annual'!AS130)</f>
        <v>0.38067536889897846</v>
      </c>
      <c r="Z130" s="22">
        <f>'Balance Sheet Annual'!BA130/'Balance Sheet Annual'!BB130</f>
        <v>0.70199338105133535</v>
      </c>
      <c r="AA130" s="22">
        <f>'Balance Sheet Annual'!AR130/'Balance Sheet Annual'!BB130</f>
        <v>0.18367582544447009</v>
      </c>
      <c r="AB130" s="23">
        <f>'Balance Sheet Annual'!CS130/'Balance Sheet Annual'!CT130</f>
        <v>0.30974370815054258</v>
      </c>
      <c r="AC130" s="24">
        <f>'Income Statement Annual'!V130/'Income Statement Annual'!N130</f>
        <v>0.76774328420612525</v>
      </c>
      <c r="AD130" s="22">
        <f>('Income Statement Annual'!AF130-'Income Statement Annual'!AC130)/'Income Statement Annual'!N130</f>
        <v>0.26518239782585973</v>
      </c>
      <c r="AE130" s="22">
        <f>'Income Statement Annual'!AF130/'Income Statement Annual'!N130</f>
        <v>0.26518239782585973</v>
      </c>
      <c r="AF130" s="22">
        <f>'Income Statement Annual'!BS130/'Income Statement Annual'!N130</f>
        <v>-0.10619839029998955</v>
      </c>
      <c r="AG130" s="22">
        <f>('Income Statement Annual'!AF130-'Income Statement Annual'!AC130)/('Income Statement Annual'!AH130*-1)</f>
        <v>-230.63636363636363</v>
      </c>
      <c r="AH130" s="23">
        <f>'Income Statement Annual'!AF130/('Income Statement Annual'!AH130*-1)</f>
        <v>-230.63636363636363</v>
      </c>
      <c r="AI130" s="24">
        <f>'Cash Flow Statement Annual'!BG130/'Cash Flow Statement Annual'!AB130</f>
        <v>-0.56706929434202158</v>
      </c>
      <c r="AJ130" s="22">
        <f>'Cash Flow Statement Annual'!AB130/'Balance Sheet Annual'!BR130</f>
        <v>0.88395616746277039</v>
      </c>
      <c r="AK130" s="22">
        <f>('Cash Flow Statement Annual'!AB130+'Cash Flow Statement Annual'!AV130)/('Balance Sheet Annual'!BH130+'Balance Sheet Annual'!BS130)</f>
        <v>0.31412880678981525</v>
      </c>
      <c r="AL130" s="23">
        <f>('Cash Flow Statement Annual'!AB130/('Balance Sheet Annual'!BH130+'Balance Sheet Annual'!BS130))</f>
        <v>0.31412880678981525</v>
      </c>
      <c r="AM130" s="24">
        <f>'Income Statement Annual'!BS130/'Balance Sheet Annual'!CS130</f>
        <v>-0.12622686047956269</v>
      </c>
      <c r="AN130" s="22">
        <f>'Income Statement Annual'!N130/'Balance Sheet Annual'!CS130</f>
        <v>1.1885948565039135</v>
      </c>
      <c r="AO130" s="22">
        <f>'Income Statement Annual'!N130/'Balance Sheet Annual'!BB130</f>
        <v>0.36815977834218427</v>
      </c>
      <c r="AP130" s="22">
        <f>'Income Statement Annual'!N130/('Balance Sheet Annual'!AH130-'Balance Sheet Annual'!BR130)</f>
        <v>2.2860215053763442</v>
      </c>
      <c r="AQ130" s="22">
        <f>'Income Statement Annual'!BS130/'Balance Sheet Annual'!BB130</f>
        <v>-3.9097975833140924E-2</v>
      </c>
      <c r="AR130" s="22">
        <f>'Cash Flow Statement Annual'!AB130/'Income Statement Annual'!N130</f>
        <v>0.32883871642103063</v>
      </c>
      <c r="AS130" s="22">
        <f>'Cash Flow Statement Annual'!BG130/'Income Statement Annual'!N130</f>
        <v>-0.18647433887320999</v>
      </c>
      <c r="AT130" s="22">
        <f>'Cash Flow Statement Annual'!AB130/'Balance Sheet Annual'!BB130</f>
        <v>0.12106518894789502</v>
      </c>
      <c r="AU130" s="22">
        <f>('Cash Flow Statement Annual'!AB130+'Cash Flow Statement Annual'!AU130)/'Balance Sheet Annual'!BR130</f>
        <v>0.51980893509412751</v>
      </c>
      <c r="AV130" s="22">
        <f>('Cash Flow Statement Annual'!AB130+'Cash Flow Statement Annual'!AU130)/('Balance Sheet Annual'!BH130+'Balance Sheet Annual'!BS130)</f>
        <v>0.18472291562656015</v>
      </c>
      <c r="AW130" s="22">
        <f>'Cash Flow Statement Annual'!AB130/'Balance Sheet Annual'!BS130</f>
        <v>0.34069742256876762</v>
      </c>
      <c r="AX130" s="22">
        <f>('Cash Flow Statement Annual'!AB130+'Cash Flow Statement Annual'!AU130)/'Balance Sheet Annual'!BS130</f>
        <v>0.20034654537578514</v>
      </c>
      <c r="AY130" s="22">
        <f>('Balance Sheet Annual'!BH130+'Balance Sheet Annual'!BS130)/('Income Statement Annual'!AF130-'Income Statement Annual'!AC130)</f>
        <v>3.9475758770201024</v>
      </c>
      <c r="AZ130" s="22">
        <f>(('Balance Sheet Annual'!BH130+'Balance Sheet Annual'!BS130)-'Balance Sheet Annual'!N130)/('Income Statement Annual'!AF130-'Income Statement Annual'!AC130)</f>
        <v>1.6365786361844699</v>
      </c>
      <c r="BA130" s="22">
        <f>('Cash Flow Statement Annual'!AB130+'Cash Flow Statement Annual'!AU130)/'Income Statement Annual'!BS130</f>
        <v>-1.8208661417322836</v>
      </c>
      <c r="BB130" s="22">
        <f>'Income Statement Annual'!AF130/('Balance Sheet Annual'!BH130+'Balance Sheet Annual'!BS130)</f>
        <v>0.25332001997004494</v>
      </c>
      <c r="BC130" s="23">
        <f>'Income Statement Annual'!AF130/('Balance Sheet Annual'!BB130-'Balance Sheet Annual'!BR130)</f>
        <v>0.11312257546707094</v>
      </c>
    </row>
    <row r="131" spans="1:55" x14ac:dyDescent="0.2">
      <c r="A131" s="45" t="s">
        <v>433</v>
      </c>
      <c r="B131" s="45" t="s">
        <v>434</v>
      </c>
      <c r="C131" s="45" t="str">
        <f>VLOOKUP(A131,'[1]S&amp;P 500 Wikipedia'!A:D,3,FALSE)</f>
        <v>Materials</v>
      </c>
      <c r="D131" s="45">
        <v>378133</v>
      </c>
      <c r="E131" s="45" t="s">
        <v>16</v>
      </c>
      <c r="F131" s="45">
        <v>2018</v>
      </c>
      <c r="G131" s="45" t="s">
        <v>17</v>
      </c>
      <c r="H131" s="46">
        <v>43465</v>
      </c>
      <c r="I131" s="46">
        <v>43525</v>
      </c>
      <c r="J131" s="46">
        <v>43525</v>
      </c>
      <c r="K131" s="45">
        <v>288200000</v>
      </c>
      <c r="L131" s="45">
        <v>291800000</v>
      </c>
      <c r="M131" s="45" t="s">
        <v>1689</v>
      </c>
      <c r="N131" s="20">
        <f>'Balance Sheet Annual'!AH131/'Balance Sheet Annual'!BR131</f>
        <v>1.3220246316758748</v>
      </c>
      <c r="O131" s="21">
        <f>('Balance Sheet Annual'!AH131-'Balance Sheet Annual'!U131)/'Balance Sheet Annual'!BR131</f>
        <v>0.90578959484346222</v>
      </c>
      <c r="P131" s="21">
        <f>'Balance Sheet Annual'!N131/'Balance Sheet Annual'!BR131</f>
        <v>6.0831031307550645E-2</v>
      </c>
      <c r="Q131" s="21">
        <f>'Balance Sheet Annual'!CH131/'Balance Sheet Annual'!CS131</f>
        <v>1.6083122109279051</v>
      </c>
      <c r="R131" s="21">
        <f>('Balance Sheet Annual'!BH131+'Balance Sheet Annual'!BS131)/'Balance Sheet Annual'!BB131</f>
        <v>0.36680441806296493</v>
      </c>
      <c r="S131" s="21">
        <f>('Balance Sheet Annual'!BH131/'Balance Sheet Annual'!BB131)</f>
        <v>2.8271595662083301E-2</v>
      </c>
      <c r="T131" s="21">
        <f>'Balance Sheet Annual'!BS131/'Balance Sheet Annual'!BB131</f>
        <v>0.33853282240088162</v>
      </c>
      <c r="U131" s="21">
        <f>('Balance Sheet Annual'!BH131+'Balance Sheet Annual'!BS131)/'Balance Sheet Annual'!CS131</f>
        <v>0.95674044265593561</v>
      </c>
      <c r="V131" s="21">
        <f>('Balance Sheet Annual'!BH131/'Balance Sheet Annual'!CS131)</f>
        <v>7.3741148187828273E-2</v>
      </c>
      <c r="W131" s="21">
        <f>('Balance Sheet Annual'!BS131/'Balance Sheet Annual'!CS131)</f>
        <v>0.88299929446810732</v>
      </c>
      <c r="X131" s="22">
        <f>'Balance Sheet Annual'!AH131/'Balance Sheet Annual'!BB131</f>
        <v>0.23013499636837229</v>
      </c>
      <c r="Y131" s="22">
        <f>'Balance Sheet Annual'!CS131/('Balance Sheet Annual'!BB131-'Balance Sheet Annual'!AQ131-'Balance Sheet Annual'!AR131-'Balance Sheet Annual'!AS131)</f>
        <v>0.87185036679272798</v>
      </c>
      <c r="Z131" s="22">
        <f>'Balance Sheet Annual'!BA131/'Balance Sheet Annual'!BB131</f>
        <v>0.76986500363162769</v>
      </c>
      <c r="AA131" s="22">
        <f>'Balance Sheet Annual'!AR131/'Balance Sheet Annual'!BB131</f>
        <v>0.35901019360332609</v>
      </c>
      <c r="AB131" s="23">
        <f>'Balance Sheet Annual'!CS131/'Balance Sheet Annual'!CT131</f>
        <v>0.38338968617727354</v>
      </c>
      <c r="AC131" s="24">
        <f>'Income Statement Annual'!V131/'Income Statement Annual'!N131</f>
        <v>0.46488369236105592</v>
      </c>
      <c r="AD131" s="22">
        <f>('Income Statement Annual'!AF131-'Income Statement Annual'!AC131)/'Income Statement Annual'!N131</f>
        <v>0.14568986074879139</v>
      </c>
      <c r="AE131" s="22">
        <f>'Income Statement Annual'!AF131/'Income Statement Annual'!N131</f>
        <v>0.14568986074879139</v>
      </c>
      <c r="AF131" s="22">
        <f>'Income Statement Annual'!BS131/'Income Statement Annual'!N131</f>
        <v>0.1090018282592515</v>
      </c>
      <c r="AG131" s="22">
        <f>('Income Statement Annual'!AF131-'Income Statement Annual'!AC131)/('Income Statement Annual'!AH131*-1)</f>
        <v>7.9062745098039215</v>
      </c>
      <c r="AH131" s="23">
        <f>'Income Statement Annual'!AF131/('Income Statement Annual'!AH131*-1)</f>
        <v>7.9062745098039215</v>
      </c>
      <c r="AI131" s="24">
        <f>'Cash Flow Statement Annual'!BG131/'Cash Flow Statement Annual'!AB131</f>
        <v>-0.24994022856596376</v>
      </c>
      <c r="AJ131" s="22">
        <f>'Cash Flow Statement Annual'!AB131/'Balance Sheet Annual'!BR131</f>
        <v>0.60177831491712708</v>
      </c>
      <c r="AK131" s="22">
        <f>('Cash Flow Statement Annual'!AB131+'Cash Flow Statement Annual'!AV131)/('Balance Sheet Annual'!BH131+'Balance Sheet Annual'!BS131)</f>
        <v>0.22431616753383316</v>
      </c>
      <c r="AL131" s="23">
        <f>('Cash Flow Statement Annual'!AB131/('Balance Sheet Annual'!BH131+'Balance Sheet Annual'!BS131))</f>
        <v>0.2855913802286042</v>
      </c>
      <c r="AM131" s="24">
        <f>'Income Statement Annual'!BS131/'Balance Sheet Annual'!CS131</f>
        <v>0.19707857534819306</v>
      </c>
      <c r="AN131" s="22">
        <f>'Income Statement Annual'!N131/'Balance Sheet Annual'!CS131</f>
        <v>1.8080299981708432</v>
      </c>
      <c r="AO131" s="22">
        <f>'Income Statement Annual'!N131/'Balance Sheet Annual'!BB131</f>
        <v>0.69318005359781598</v>
      </c>
      <c r="AP131" s="22">
        <f>'Income Statement Annual'!N131/('Balance Sheet Annual'!AH131-'Balance Sheet Annual'!BR131)</f>
        <v>12.365561612009651</v>
      </c>
      <c r="AQ131" s="22">
        <f>'Income Statement Annual'!BS131/'Balance Sheet Annual'!BB131</f>
        <v>7.5557893155007883E-2</v>
      </c>
      <c r="AR131" s="22">
        <f>'Cash Flow Statement Annual'!AB131/'Income Statement Annual'!N131</f>
        <v>0.15112405425521921</v>
      </c>
      <c r="AS131" s="22">
        <f>'Cash Flow Statement Annual'!BG131/'Income Statement Annual'!N131</f>
        <v>-3.7771980662364597E-2</v>
      </c>
      <c r="AT131" s="22">
        <f>'Cash Flow Statement Annual'!AB131/'Balance Sheet Annual'!BB131</f>
        <v>0.10475618002855211</v>
      </c>
      <c r="AU131" s="22">
        <f>('Cash Flow Statement Annual'!AB131+'Cash Flow Statement Annual'!AU131)/'Balance Sheet Annual'!BR131</f>
        <v>0.12030962246777165</v>
      </c>
      <c r="AV131" s="22">
        <f>('Cash Flow Statement Annual'!AB131+'Cash Flow Statement Annual'!AU131)/('Balance Sheet Annual'!BH131+'Balance Sheet Annual'!BS131)</f>
        <v>5.7096426181599685E-2</v>
      </c>
      <c r="AW131" s="22">
        <f>'Cash Flow Statement Annual'!AB131/'Balance Sheet Annual'!BS131</f>
        <v>0.30944172351035021</v>
      </c>
      <c r="AX131" s="22">
        <f>('Cash Flow Statement Annual'!AB131+'Cash Flow Statement Annual'!AU131)/'Balance Sheet Annual'!BS131</f>
        <v>6.1864670109347028E-2</v>
      </c>
      <c r="AY131" s="22">
        <f>('Balance Sheet Annual'!BH131+'Balance Sheet Annual'!BS131)/('Income Statement Annual'!AF131-'Income Statement Annual'!AC131)</f>
        <v>3.6321115024056345</v>
      </c>
      <c r="AZ131" s="22">
        <f>(('Balance Sheet Annual'!BH131+'Balance Sheet Annual'!BS131)-'Balance Sheet Annual'!N131)/('Income Statement Annual'!AF131-'Income Statement Annual'!AC131)</f>
        <v>3.5272555924805316</v>
      </c>
      <c r="BA131" s="22">
        <f>('Cash Flow Statement Annual'!AB131+'Cash Flow Statement Annual'!AU131)/'Income Statement Annual'!BS131</f>
        <v>0.27718111906656062</v>
      </c>
      <c r="BB131" s="22">
        <f>'Income Statement Annual'!AF131/('Balance Sheet Annual'!BH131+'Balance Sheet Annual'!BS131)</f>
        <v>0.27532194409166016</v>
      </c>
      <c r="BC131" s="23">
        <f>'Income Statement Annual'!AF131/('Balance Sheet Annual'!BB131-'Balance Sheet Annual'!BR131)</f>
        <v>0.12227458258280113</v>
      </c>
    </row>
    <row r="132" spans="1:55" x14ac:dyDescent="0.2">
      <c r="A132" s="45" t="s">
        <v>331</v>
      </c>
      <c r="B132" s="45" t="s">
        <v>332</v>
      </c>
      <c r="C132" s="45" t="str">
        <f>VLOOKUP(A132,'[1]S&amp;P 500 Wikipedia'!A:D,3,FALSE)</f>
        <v>Utilities</v>
      </c>
      <c r="D132" s="45">
        <v>378121</v>
      </c>
      <c r="E132" s="45" t="s">
        <v>16</v>
      </c>
      <c r="F132" s="45">
        <v>2018</v>
      </c>
      <c r="G132" s="45" t="s">
        <v>17</v>
      </c>
      <c r="H132" s="46">
        <v>43465</v>
      </c>
      <c r="I132" s="46">
        <v>43517</v>
      </c>
      <c r="J132" s="46">
        <v>43517</v>
      </c>
      <c r="K132" s="45">
        <v>314500000</v>
      </c>
      <c r="L132" s="45">
        <v>315800000</v>
      </c>
      <c r="M132" s="45" t="s">
        <v>1690</v>
      </c>
      <c r="N132" s="20">
        <f>'Balance Sheet Annual'!AH132/'Balance Sheet Annual'!BR132</f>
        <v>0.72154222766217868</v>
      </c>
      <c r="O132" s="21">
        <f>('Balance Sheet Annual'!AH132-'Balance Sheet Annual'!U132)/'Balance Sheet Annual'!BR132</f>
        <v>0.72154222766217868</v>
      </c>
      <c r="P132" s="21">
        <f>'Balance Sheet Annual'!N132/'Balance Sheet Annual'!BR132</f>
        <v>0.16258669930640554</v>
      </c>
      <c r="Q132" s="21">
        <f>'Balance Sheet Annual'!CH132/'Balance Sheet Annual'!CS132</f>
        <v>2.1190275526742299</v>
      </c>
      <c r="R132" s="21">
        <f>('Balance Sheet Annual'!BH132+'Balance Sheet Annual'!BS132)/'Balance Sheet Annual'!BB132</f>
        <v>0.33316705119411361</v>
      </c>
      <c r="S132" s="21">
        <f>('Balance Sheet Annual'!BH132/'Balance Sheet Annual'!BB132)</f>
        <v>2.6979277088399742E-2</v>
      </c>
      <c r="T132" s="21">
        <f>'Balance Sheet Annual'!BS132/'Balance Sheet Annual'!BB132</f>
        <v>0.30618777410571385</v>
      </c>
      <c r="U132" s="21">
        <f>('Balance Sheet Annual'!BH132+'Balance Sheet Annual'!BS132)/'Balance Sheet Annual'!CS132</f>
        <v>1.0391572123176662</v>
      </c>
      <c r="V132" s="21">
        <f>('Balance Sheet Annual'!BH132/'Balance Sheet Annual'!CS132)</f>
        <v>8.414910858995138E-2</v>
      </c>
      <c r="W132" s="21">
        <f>('Balance Sheet Annual'!BS132/'Balance Sheet Annual'!CS132)</f>
        <v>0.95500810372771472</v>
      </c>
      <c r="X132" s="22">
        <f>'Balance Sheet Annual'!AH132/'Balance Sheet Annual'!BB132</f>
        <v>7.3517490802519181E-2</v>
      </c>
      <c r="Y132" s="22">
        <f>'Balance Sheet Annual'!CS132/('Balance Sheet Annual'!BB132-'Balance Sheet Annual'!AQ132-'Balance Sheet Annual'!AR132-'Balance Sheet Annual'!AS132)</f>
        <v>0.32438172947510097</v>
      </c>
      <c r="Z132" s="22">
        <f>'Balance Sheet Annual'!BA132/'Balance Sheet Annual'!BB132</f>
        <v>0.92648250919748087</v>
      </c>
      <c r="AA132" s="22">
        <f>'Balance Sheet Annual'!AR132/'Balance Sheet Annual'!BB132</f>
        <v>8.8960944482550774E-3</v>
      </c>
      <c r="AB132" s="23">
        <f>'Balance Sheet Annual'!CS132/'Balance Sheet Annual'!CT132</f>
        <v>0.32061274968302467</v>
      </c>
      <c r="AC132" s="24">
        <f>'Income Statement Annual'!V132/'Income Statement Annual'!N132</f>
        <v>0.78184991273996507</v>
      </c>
      <c r="AD132" s="22">
        <f>('Income Statement Annual'!AF132-'Income Statement Annual'!AC132)/'Income Statement Annual'!N132</f>
        <v>0.32826394082938587</v>
      </c>
      <c r="AE132" s="22">
        <f>'Income Statement Annual'!AF132/'Income Statement Annual'!N132</f>
        <v>0.21682041053768802</v>
      </c>
      <c r="AF132" s="22">
        <f>'Income Statement Annual'!BS132/'Income Statement Annual'!N132</f>
        <v>0.12673481259868694</v>
      </c>
      <c r="AG132" s="22">
        <f>('Income Statement Annual'!AF132-'Income Statement Annual'!AC132)/('Income Statement Annual'!AH132*-1)</f>
        <v>5.4183813443072699</v>
      </c>
      <c r="AH132" s="23">
        <f>'Income Statement Annual'!AF132/('Income Statement Annual'!AH132*-1)</f>
        <v>3.578875171467764</v>
      </c>
      <c r="AI132" s="24">
        <f>'Cash Flow Statement Annual'!BG132/'Cash Flow Statement Annual'!AB132</f>
        <v>0.10602910602910603</v>
      </c>
      <c r="AJ132" s="22">
        <f>'Cash Flow Statement Annual'!AB132/'Balance Sheet Annual'!BR132</f>
        <v>0.68686250509995916</v>
      </c>
      <c r="AK132" s="22">
        <f>('Cash Flow Statement Annual'!AB132+'Cash Flow Statement Annual'!AV132)/('Balance Sheet Annual'!BH132+'Balance Sheet Annual'!BS132)</f>
        <v>0.15989768544513069</v>
      </c>
      <c r="AL132" s="23">
        <f>('Cash Flow Statement Annual'!AB132/('Balance Sheet Annual'!BH132+'Balance Sheet Annual'!BS132))</f>
        <v>0.21005677210056772</v>
      </c>
      <c r="AM132" s="24">
        <f>'Income Statement Annual'!BS132/'Balance Sheet Annual'!CS132</f>
        <v>9.8865478119935166E-2</v>
      </c>
      <c r="AN132" s="22">
        <f>'Income Statement Annual'!N132/'Balance Sheet Annual'!CS132</f>
        <v>0.78009724473257702</v>
      </c>
      <c r="AO132" s="22">
        <f>'Income Statement Annual'!N132/'Balance Sheet Annual'!BB132</f>
        <v>0.25010912265386293</v>
      </c>
      <c r="AP132" s="22">
        <f>'Income Statement Annual'!N132/('Balance Sheet Annual'!AH132-'Balance Sheet Annual'!BR132)</f>
        <v>-8.815384615384616</v>
      </c>
      <c r="AQ132" s="22">
        <f>'Income Statement Annual'!BS132/'Balance Sheet Annual'!BB132</f>
        <v>3.1697532788759329E-2</v>
      </c>
      <c r="AR132" s="22">
        <f>'Cash Flow Statement Annual'!AB132/'Income Statement Annual'!N132</f>
        <v>0.27981384525887143</v>
      </c>
      <c r="AS132" s="22">
        <f>'Cash Flow Statement Annual'!BG132/'Income Statement Annual'!N132</f>
        <v>2.9668411867364748E-2</v>
      </c>
      <c r="AT132" s="22">
        <f>'Cash Flow Statement Annual'!AB132/'Balance Sheet Annual'!BB132</f>
        <v>6.9983995344100103E-2</v>
      </c>
      <c r="AU132" s="22">
        <f>('Cash Flow Statement Annual'!AB132+'Cash Flow Statement Annual'!AU132)/'Balance Sheet Annual'!BR132</f>
        <v>-6.8543451652386775E-2</v>
      </c>
      <c r="AV132" s="22">
        <f>('Cash Flow Statement Annual'!AB132+'Cash Flow Statement Annual'!AU132)/('Balance Sheet Annual'!BH132+'Balance Sheet Annual'!BS132)</f>
        <v>-2.0962006363466217E-2</v>
      </c>
      <c r="AW132" s="22">
        <f>'Cash Flow Statement Annual'!AB132/'Balance Sheet Annual'!BS132</f>
        <v>0.2285656099382255</v>
      </c>
      <c r="AX132" s="22">
        <f>('Cash Flow Statement Annual'!AB132+'Cash Flow Statement Annual'!AU132)/'Balance Sheet Annual'!BS132</f>
        <v>-2.2809042155997557E-2</v>
      </c>
      <c r="AY132" s="22">
        <f>('Balance Sheet Annual'!BH132+'Balance Sheet Annual'!BS132)/('Income Statement Annual'!AF132-'Income Statement Annual'!AC132)</f>
        <v>4.0579746835443036</v>
      </c>
      <c r="AZ132" s="22">
        <f>(('Balance Sheet Annual'!BH132+'Balance Sheet Annual'!BS132)-'Balance Sheet Annual'!N132)/('Income Statement Annual'!AF132-'Income Statement Annual'!AC132)</f>
        <v>3.8562025316455695</v>
      </c>
      <c r="BA132" s="22">
        <f>('Cash Flow Statement Annual'!AB132+'Cash Flow Statement Annual'!AU132)/'Income Statement Annual'!BS132</f>
        <v>-0.22032786885245903</v>
      </c>
      <c r="BB132" s="22">
        <f>'Income Statement Annual'!AF132/('Balance Sheet Annual'!BH132+'Balance Sheet Annual'!BS132)</f>
        <v>0.16276748393536714</v>
      </c>
      <c r="BC132" s="23">
        <f>'Income Statement Annual'!AF132/('Balance Sheet Annual'!BB132-'Balance Sheet Annual'!BR132)</f>
        <v>6.0380939156194309E-2</v>
      </c>
    </row>
    <row r="133" spans="1:55" x14ac:dyDescent="0.2">
      <c r="A133" s="45" t="s">
        <v>454</v>
      </c>
      <c r="B133" s="45" t="s">
        <v>455</v>
      </c>
      <c r="C133" s="45" t="str">
        <f>VLOOKUP(A133,'[1]S&amp;P 500 Wikipedia'!A:D,3,FALSE)</f>
        <v>Industrials</v>
      </c>
      <c r="D133" s="45">
        <v>378137</v>
      </c>
      <c r="E133" s="45" t="s">
        <v>16</v>
      </c>
      <c r="F133" s="45">
        <v>2018</v>
      </c>
      <c r="G133" s="45" t="s">
        <v>17</v>
      </c>
      <c r="H133" s="46">
        <v>43465</v>
      </c>
      <c r="I133" s="46">
        <v>43517</v>
      </c>
      <c r="J133" s="46">
        <v>43517</v>
      </c>
      <c r="K133" s="45">
        <v>120600000</v>
      </c>
      <c r="L133" s="45">
        <v>121300000</v>
      </c>
      <c r="M133" s="45" t="s">
        <v>1691</v>
      </c>
      <c r="N133" s="20">
        <f>'Balance Sheet Annual'!AH133/'Balance Sheet Annual'!BR133</f>
        <v>0.5965939647445474</v>
      </c>
      <c r="O133" s="21">
        <f>('Balance Sheet Annual'!AH133-'Balance Sheet Annual'!U133)/'Balance Sheet Annual'!BR133</f>
        <v>0.5965939647445474</v>
      </c>
      <c r="P133" s="21">
        <f>'Balance Sheet Annual'!N133/'Balance Sheet Annual'!BR133</f>
        <v>0.20101583507618764</v>
      </c>
      <c r="Q133" s="21">
        <f>'Balance Sheet Annual'!CH133/'Balance Sheet Annual'!CS133</f>
        <v>1.2332201296696512</v>
      </c>
      <c r="R133" s="21">
        <f>('Balance Sheet Annual'!BH133+'Balance Sheet Annual'!BS133)/'Balance Sheet Annual'!BB133</f>
        <v>0.37386291370586444</v>
      </c>
      <c r="S133" s="21">
        <f>('Balance Sheet Annual'!BH133/'Balance Sheet Annual'!BB133)</f>
        <v>0.13345038294577929</v>
      </c>
      <c r="T133" s="21">
        <f>'Balance Sheet Annual'!BS133/'Balance Sheet Annual'!BB133</f>
        <v>0.24041253076008515</v>
      </c>
      <c r="U133" s="21">
        <f>('Balance Sheet Annual'!BH133+'Balance Sheet Annual'!BS133)/'Balance Sheet Annual'!CS133</f>
        <v>0.83491818462488421</v>
      </c>
      <c r="V133" s="21">
        <f>('Balance Sheet Annual'!BH133/'Balance Sheet Annual'!CS133)</f>
        <v>0.29802408150663784</v>
      </c>
      <c r="W133" s="21">
        <f>('Balance Sheet Annual'!BS133/'Balance Sheet Annual'!CS133)</f>
        <v>0.53689410311824637</v>
      </c>
      <c r="X133" s="22">
        <f>'Balance Sheet Annual'!AH133/'Balance Sheet Annual'!BB133</f>
        <v>0.13802637763707246</v>
      </c>
      <c r="Y133" s="22">
        <f>'Balance Sheet Annual'!CS133/('Balance Sheet Annual'!BB133-'Balance Sheet Annual'!AQ133-'Balance Sheet Annual'!AR133-'Balance Sheet Annual'!AS133)</f>
        <v>1.8970364296591309</v>
      </c>
      <c r="Z133" s="22">
        <f>'Balance Sheet Annual'!BA133/'Balance Sheet Annual'!BB133</f>
        <v>0.86197362236292752</v>
      </c>
      <c r="AA133" s="22">
        <f>'Balance Sheet Annual'!AR133/'Balance Sheet Annual'!BB133</f>
        <v>0.57842784859125718</v>
      </c>
      <c r="AB133" s="23">
        <f>'Balance Sheet Annual'!CS133/'Balance Sheet Annual'!CT133</f>
        <v>0.44778389139270608</v>
      </c>
      <c r="AC133" s="24">
        <f>'Income Statement Annual'!V133/'Income Statement Annual'!N133</f>
        <v>0.63990839331390159</v>
      </c>
      <c r="AD133" s="22">
        <f>('Income Statement Annual'!AF133-'Income Statement Annual'!AC133)/'Income Statement Annual'!N133</f>
        <v>0.33085479745404794</v>
      </c>
      <c r="AE133" s="22">
        <f>'Income Statement Annual'!AF133/'Income Statement Annual'!N133</f>
        <v>0.24525608232704776</v>
      </c>
      <c r="AF133" s="22">
        <f>'Income Statement Annual'!BS133/'Income Statement Annual'!N133</f>
        <v>0.17467729462851705</v>
      </c>
      <c r="AG133" s="22">
        <f>('Income Statement Annual'!AF133-'Income Statement Annual'!AC133)/('Income Statement Annual'!AH133*-1)</f>
        <v>11.987068965517242</v>
      </c>
      <c r="AH133" s="23">
        <f>'Income Statement Annual'!AF133/('Income Statement Annual'!AH133*-1)</f>
        <v>8.8857758620689662</v>
      </c>
      <c r="AI133" s="24">
        <f>'Cash Flow Statement Annual'!BG133/'Cash Flow Statement Annual'!AB133</f>
        <v>-0.32316176470588237</v>
      </c>
      <c r="AJ133" s="22">
        <f>'Cash Flow Statement Annual'!AB133/'Balance Sheet Annual'!BR133</f>
        <v>0.48760083657006276</v>
      </c>
      <c r="AK133" s="22">
        <f>('Cash Flow Statement Annual'!AB133+'Cash Flow Statement Annual'!AV133)/('Balance Sheet Annual'!BH133+'Balance Sheet Annual'!BS133)</f>
        <v>0.23244462522649115</v>
      </c>
      <c r="AL133" s="23">
        <f>('Cash Flow Statement Annual'!AB133/('Balance Sheet Annual'!BH133+'Balance Sheet Annual'!BS133))</f>
        <v>0.30174167067263247</v>
      </c>
      <c r="AM133" s="24">
        <f>'Income Statement Annual'!BS133/'Balance Sheet Annual'!CS133</f>
        <v>0.18132139549243595</v>
      </c>
      <c r="AN133" s="22">
        <f>'Income Statement Annual'!N133/'Balance Sheet Annual'!CS133</f>
        <v>1.0380364309972214</v>
      </c>
      <c r="AO133" s="22">
        <f>'Income Statement Annual'!N133/'Balance Sheet Annual'!BB133</f>
        <v>0.46481599247933197</v>
      </c>
      <c r="AP133" s="22">
        <f>'Income Statement Annual'!N133/('Balance Sheet Annual'!AH133-'Balance Sheet Annual'!BR133)</f>
        <v>-4.9802992149311214</v>
      </c>
      <c r="AQ133" s="22">
        <f>'Income Statement Annual'!BS133/'Balance Sheet Annual'!BB133</f>
        <v>8.1192800066358831E-2</v>
      </c>
      <c r="AR133" s="22">
        <f>'Cash Flow Statement Annual'!AB133/'Income Statement Annual'!N133</f>
        <v>0.24269823329962525</v>
      </c>
      <c r="AS133" s="22">
        <f>'Cash Flow Statement Annual'!BG133/'Income Statement Annual'!N133</f>
        <v>-7.8430789364106829E-2</v>
      </c>
      <c r="AT133" s="22">
        <f>'Cash Flow Statement Annual'!AB133/'Balance Sheet Annual'!BB133</f>
        <v>0.11281002018414577</v>
      </c>
      <c r="AU133" s="22">
        <f>('Cash Flow Statement Annual'!AB133+'Cash Flow Statement Annual'!AU133)/'Balance Sheet Annual'!BR133</f>
        <v>0.27875709590678222</v>
      </c>
      <c r="AV133" s="22">
        <f>('Cash Flow Statement Annual'!AB133+'Cash Flow Statement Annual'!AU133)/('Balance Sheet Annual'!BH133+'Balance Sheet Annual'!BS133)</f>
        <v>0.17250305069703806</v>
      </c>
      <c r="AW133" s="22">
        <f>'Cash Flow Statement Annual'!AB133/'Balance Sheet Annual'!BS133</f>
        <v>0.46923519263944796</v>
      </c>
      <c r="AX133" s="22">
        <f>('Cash Flow Statement Annual'!AB133+'Cash Flow Statement Annual'!AU133)/'Balance Sheet Annual'!BS133</f>
        <v>0.26825761932144909</v>
      </c>
      <c r="AY133" s="22">
        <f>('Balance Sheet Annual'!BH133+'Balance Sheet Annual'!BS133)/('Income Statement Annual'!AF133-'Income Statement Annual'!AC133)</f>
        <v>2.431049982020856</v>
      </c>
      <c r="AZ133" s="22">
        <f>(('Balance Sheet Annual'!BH133+'Balance Sheet Annual'!BS133)-'Balance Sheet Annual'!N133)/('Income Statement Annual'!AF133-'Income Statement Annual'!AC133)</f>
        <v>2.128640776699029</v>
      </c>
      <c r="BA133" s="22">
        <f>('Cash Flow Statement Annual'!AB133+'Cash Flow Statement Annual'!AU133)/'Income Statement Annual'!BS133</f>
        <v>0.79431295760258813</v>
      </c>
      <c r="BB133" s="22">
        <f>'Income Statement Annual'!AF133/('Balance Sheet Annual'!BH133+'Balance Sheet Annual'!BS133)</f>
        <v>0.30492179122138818</v>
      </c>
      <c r="BC133" s="23">
        <f>'Income Statement Annual'!AF133/('Balance Sheet Annual'!BB133-'Balance Sheet Annual'!BR133)</f>
        <v>0.14831202000035973</v>
      </c>
    </row>
    <row r="134" spans="1:55" x14ac:dyDescent="0.2">
      <c r="A134" s="45" t="s">
        <v>436</v>
      </c>
      <c r="B134" s="45" t="s">
        <v>437</v>
      </c>
      <c r="C134" s="45" t="str">
        <f>VLOOKUP(A134,'[1]S&amp;P 500 Wikipedia'!A:D,3,FALSE)</f>
        <v>Utilities</v>
      </c>
      <c r="D134" s="45">
        <v>378134</v>
      </c>
      <c r="E134" s="45" t="s">
        <v>16</v>
      </c>
      <c r="F134" s="45">
        <v>2018</v>
      </c>
      <c r="G134" s="45" t="s">
        <v>17</v>
      </c>
      <c r="H134" s="46">
        <v>43465</v>
      </c>
      <c r="I134" s="46">
        <v>43524</v>
      </c>
      <c r="J134" s="46">
        <v>43585</v>
      </c>
      <c r="K134" s="45">
        <v>326000000</v>
      </c>
      <c r="L134" s="45">
        <v>323000000</v>
      </c>
      <c r="M134" s="45" t="s">
        <v>1934</v>
      </c>
      <c r="N134" s="20">
        <f>'Balance Sheet Annual'!AH134/'Balance Sheet Annual'!BR134</f>
        <v>0.52758913412563668</v>
      </c>
      <c r="O134" s="21">
        <f>('Balance Sheet Annual'!AH134-'Balance Sheet Annual'!U134)/'Balance Sheet Annual'!BR134</f>
        <v>0.49335031126202605</v>
      </c>
      <c r="P134" s="21">
        <f>'Balance Sheet Annual'!N134/'Balance Sheet Annual'!BR134</f>
        <v>0.15435766836445955</v>
      </c>
      <c r="Q134" s="21">
        <f>'Balance Sheet Annual'!CH134/'Balance Sheet Annual'!CS134</f>
        <v>2.7872217820355831</v>
      </c>
      <c r="R134" s="21">
        <f>('Balance Sheet Annual'!BH134+'Balance Sheet Annual'!BS134)/'Balance Sheet Annual'!BB134</f>
        <v>0.27607455306200074</v>
      </c>
      <c r="S134" s="21">
        <f>('Balance Sheet Annual'!BH134/'Balance Sheet Annual'!BB134)</f>
        <v>5.4659566375047548E-2</v>
      </c>
      <c r="T134" s="21">
        <f>'Balance Sheet Annual'!BS134/'Balance Sheet Annual'!BB134</f>
        <v>0.22141498668695322</v>
      </c>
      <c r="U134" s="21">
        <f>('Balance Sheet Annual'!BH134+'Balance Sheet Annual'!BS134)/'Balance Sheet Annual'!CS134</f>
        <v>1.0455953324209464</v>
      </c>
      <c r="V134" s="21">
        <f>('Balance Sheet Annual'!BH134/'Balance Sheet Annual'!CS134)</f>
        <v>0.20701577468846791</v>
      </c>
      <c r="W134" s="21">
        <f>('Balance Sheet Annual'!BS134/'Balance Sheet Annual'!CS134)</f>
        <v>0.83857955773247861</v>
      </c>
      <c r="X134" s="22">
        <f>'Balance Sheet Annual'!AH134/'Balance Sheet Annual'!BB134</f>
        <v>7.0920502092050211E-2</v>
      </c>
      <c r="Y134" s="22">
        <f>'Balance Sheet Annual'!CS134/('Balance Sheet Annual'!BB134-'Balance Sheet Annual'!AQ134-'Balance Sheet Annual'!AR134-'Balance Sheet Annual'!AS134)</f>
        <v>0.26403575503993915</v>
      </c>
      <c r="Z134" s="22">
        <f>'Balance Sheet Annual'!BA134/'Balance Sheet Annual'!BB134</f>
        <v>0.92907949790794975</v>
      </c>
      <c r="AA134" s="22">
        <f>'Balance Sheet Annual'!AR134/'Balance Sheet Annual'!BB134</f>
        <v>0</v>
      </c>
      <c r="AB134" s="23">
        <f>'Balance Sheet Annual'!CS134/'Balance Sheet Annual'!CT134</f>
        <v>0.26404579862299821</v>
      </c>
      <c r="AC134" s="24">
        <f>'Income Statement Annual'!V134/'Income Statement Annual'!N134</f>
        <v>0.60446428571428568</v>
      </c>
      <c r="AD134" s="22">
        <f>('Income Statement Annual'!AF134-'Income Statement Annual'!AC134)/'Income Statement Annual'!N134</f>
        <v>0.34602272727272726</v>
      </c>
      <c r="AE134" s="22">
        <f>'Income Statement Annual'!AF134/'Income Statement Annual'!N134</f>
        <v>0.18035714285714285</v>
      </c>
      <c r="AF134" s="22">
        <f>'Income Statement Annual'!BS134/'Income Statement Annual'!N134</f>
        <v>4.5860389610389608E-2</v>
      </c>
      <c r="AG134" s="22">
        <f>('Income Statement Annual'!AF134-'Income Statement Annual'!AC134)/('Income Statement Annual'!AH134*-1)</f>
        <v>6.671361502347418</v>
      </c>
      <c r="AH134" s="23">
        <f>'Income Statement Annual'!AF134/('Income Statement Annual'!AH134*-1)</f>
        <v>3.4773082942097027</v>
      </c>
      <c r="AI134" s="24">
        <f>'Cash Flow Statement Annual'!BG134/'Cash Flow Statement Annual'!AB134</f>
        <v>0.52495121271257317</v>
      </c>
      <c r="AJ134" s="22">
        <f>'Cash Flow Statement Annual'!AB134/'Balance Sheet Annual'!BR134</f>
        <v>0.50749858517260893</v>
      </c>
      <c r="AK134" s="22">
        <f>('Cash Flow Statement Annual'!AB134+'Cash Flow Statement Annual'!AV134)/('Balance Sheet Annual'!BH134+'Balance Sheet Annual'!BS134)</f>
        <v>0.19840176357123174</v>
      </c>
      <c r="AL134" s="23">
        <f>('Cash Flow Statement Annual'!AB134/('Balance Sheet Annual'!BH134+'Balance Sheet Annual'!BS134))</f>
        <v>0.24710664094791954</v>
      </c>
      <c r="AM134" s="24">
        <f>'Income Statement Annual'!BS134/'Balance Sheet Annual'!CS134</f>
        <v>4.0697255636389831E-2</v>
      </c>
      <c r="AN134" s="22">
        <f>'Income Statement Annual'!N134/'Balance Sheet Annual'!CS134</f>
        <v>0.88741626449614641</v>
      </c>
      <c r="AO134" s="22">
        <f>'Income Statement Annual'!N134/'Balance Sheet Annual'!BB134</f>
        <v>0.23430962343096234</v>
      </c>
      <c r="AP134" s="22">
        <f>'Income Statement Annual'!N134/('Balance Sheet Annual'!AH134-'Balance Sheet Annual'!BR134)</f>
        <v>-3.6897274633123689</v>
      </c>
      <c r="AQ134" s="22">
        <f>'Income Statement Annual'!BS134/'Balance Sheet Annual'!BB134</f>
        <v>1.0745530620007607E-2</v>
      </c>
      <c r="AR134" s="22">
        <f>'Cash Flow Statement Annual'!AB134/'Income Statement Annual'!N134</f>
        <v>0.29115259740259741</v>
      </c>
      <c r="AS134" s="22">
        <f>'Cash Flow Statement Annual'!BG134/'Income Statement Annual'!N134</f>
        <v>0.15284090909090908</v>
      </c>
      <c r="AT134" s="22">
        <f>'Cash Flow Statement Annual'!AB134/'Balance Sheet Annual'!BB134</f>
        <v>6.8219855458349188E-2</v>
      </c>
      <c r="AU134" s="22">
        <f>('Cash Flow Statement Annual'!AB134+'Cash Flow Statement Annual'!AU134)/'Balance Sheet Annual'!BR134</f>
        <v>-0.12563667232597622</v>
      </c>
      <c r="AV134" s="22">
        <f>('Cash Flow Statement Annual'!AB134+'Cash Flow Statement Annual'!AU134)/('Balance Sheet Annual'!BH134+'Balance Sheet Annual'!BS134)</f>
        <v>-6.1173877101129787E-2</v>
      </c>
      <c r="AW134" s="22">
        <f>'Cash Flow Statement Annual'!AB134/'Balance Sheet Annual'!BS134</f>
        <v>0.30810857241023881</v>
      </c>
      <c r="AX134" s="22">
        <f>('Cash Flow Statement Annual'!AB134+'Cash Flow Statement Annual'!AU134)/'Balance Sheet Annual'!BS134</f>
        <v>-7.6275554028517434E-2</v>
      </c>
      <c r="AY134" s="22">
        <f>('Balance Sheet Annual'!BH134+'Balance Sheet Annual'!BS134)/('Income Statement Annual'!AF134-'Income Statement Annual'!AC134)</f>
        <v>3.4051137696457894</v>
      </c>
      <c r="AZ134" s="22">
        <f>(('Balance Sheet Annual'!BH134+'Balance Sheet Annual'!BS134)-'Balance Sheet Annual'!N134)/('Income Statement Annual'!AF134-'Income Statement Annual'!AC134)</f>
        <v>3.1491907107670656</v>
      </c>
      <c r="BA134" s="22">
        <f>('Cash Flow Statement Annual'!AB134+'Cash Flow Statement Annual'!AU134)/'Income Statement Annual'!BS134</f>
        <v>-1.5716814159292036</v>
      </c>
      <c r="BB134" s="22">
        <f>'Income Statement Annual'!AF134/('Balance Sheet Annual'!BH134+'Balance Sheet Annual'!BS134)</f>
        <v>0.1530724717553045</v>
      </c>
      <c r="BC134" s="23">
        <f>'Income Statement Annual'!AF134/('Balance Sheet Annual'!BB134-'Balance Sheet Annual'!BR134)</f>
        <v>4.8822288627175248E-2</v>
      </c>
    </row>
    <row r="135" spans="1:55" x14ac:dyDescent="0.2">
      <c r="A135" s="45" t="s">
        <v>466</v>
      </c>
      <c r="B135" s="45" t="s">
        <v>467</v>
      </c>
      <c r="C135" s="45" t="str">
        <f>VLOOKUP(A135,'[1]S&amp;P 500 Wikipedia'!A:D,3,FALSE)</f>
        <v>Consumer Staples</v>
      </c>
      <c r="D135" s="45">
        <v>172930</v>
      </c>
      <c r="E135" s="45" t="s">
        <v>16</v>
      </c>
      <c r="F135" s="45">
        <v>2019</v>
      </c>
      <c r="G135" s="45" t="s">
        <v>17</v>
      </c>
      <c r="H135" s="46">
        <v>43646</v>
      </c>
      <c r="I135" s="46">
        <v>43700</v>
      </c>
      <c r="J135" s="46">
        <v>43769</v>
      </c>
      <c r="K135" s="45">
        <v>362000000</v>
      </c>
      <c r="L135" s="45">
        <v>369000000</v>
      </c>
      <c r="M135" s="45" t="s">
        <v>1935</v>
      </c>
      <c r="N135" s="20">
        <f>'Balance Sheet Annual'!AH135/'Balance Sheet Annual'!BR135</f>
        <v>1.8634441087613294</v>
      </c>
      <c r="O135" s="21">
        <f>('Balance Sheet Annual'!AH135-'Balance Sheet Annual'!U135)/'Balance Sheet Annual'!BR135</f>
        <v>1.3746223564954683</v>
      </c>
      <c r="P135" s="21">
        <f>'Balance Sheet Annual'!N135/'Balance Sheet Annual'!BR135</f>
        <v>0.8202416918429003</v>
      </c>
      <c r="Q135" s="21">
        <f>'Balance Sheet Annual'!CH135/'Balance Sheet Annual'!CS135</f>
        <v>1.6681528662420382</v>
      </c>
      <c r="R135" s="21">
        <f>('Balance Sheet Annual'!BH135+'Balance Sheet Annual'!BS135)/'Balance Sheet Annual'!BB135</f>
        <v>0.28200843478952814</v>
      </c>
      <c r="S135" s="21">
        <f>('Balance Sheet Annual'!BH135/'Balance Sheet Annual'!BB135)</f>
        <v>1.4561947958940081E-2</v>
      </c>
      <c r="T135" s="21">
        <f>'Balance Sheet Annual'!BS135/'Balance Sheet Annual'!BB135</f>
        <v>0.26744648683058803</v>
      </c>
      <c r="U135" s="21">
        <f>('Balance Sheet Annual'!BH135+'Balance Sheet Annual'!BS135)/'Balance Sheet Annual'!CS135</f>
        <v>0.75244161358811046</v>
      </c>
      <c r="V135" s="21">
        <f>('Balance Sheet Annual'!BH135/'Balance Sheet Annual'!CS135)</f>
        <v>3.8853503184713374E-2</v>
      </c>
      <c r="W135" s="21">
        <f>('Balance Sheet Annual'!BS135/'Balance Sheet Annual'!CS135)</f>
        <v>0.71358811040339698</v>
      </c>
      <c r="X135" s="22">
        <f>'Balance Sheet Annual'!AH135/'Balance Sheet Annual'!BB135</f>
        <v>0.49080926235378369</v>
      </c>
      <c r="Y135" s="22">
        <f>'Balance Sheet Annual'!CS135/('Balance Sheet Annual'!BB135-'Balance Sheet Annual'!AQ135-'Balance Sheet Annual'!AR135-'Balance Sheet Annual'!AS135)</f>
        <v>0.50293646556326743</v>
      </c>
      <c r="Z135" s="22">
        <f>'Balance Sheet Annual'!BA135/'Balance Sheet Annual'!BB135</f>
        <v>0.50919073764621625</v>
      </c>
      <c r="AA135" s="22">
        <f>'Balance Sheet Annual'!AR135/'Balance Sheet Annual'!BB135</f>
        <v>0.15325853425638578</v>
      </c>
      <c r="AB135" s="23">
        <f>'Balance Sheet Annual'!CS135/'Balance Sheet Annual'!CT135</f>
        <v>0.37479111959894962</v>
      </c>
      <c r="AC135" s="24">
        <f>'Income Statement Annual'!V135/'Income Statement Annual'!N135</f>
        <v>0.79215084411313308</v>
      </c>
      <c r="AD135" s="22">
        <f>('Income Statement Annual'!AF135-'Income Statement Annual'!AC135)/'Income Statement Annual'!N135</f>
        <v>0.16684937513703135</v>
      </c>
      <c r="AE135" s="22">
        <f>'Income Statement Annual'!AF135/'Income Statement Annual'!N135</f>
        <v>0.16684937513703135</v>
      </c>
      <c r="AF135" s="22">
        <f>'Income Statement Annual'!BS135/'Income Statement Annual'!N135</f>
        <v>8.0976394065628884E-2</v>
      </c>
      <c r="AG135" s="22">
        <f>('Income Statement Annual'!AF135-'Income Statement Annual'!AC135)/('Income Statement Annual'!AH135*-1)</f>
        <v>17.8359375</v>
      </c>
      <c r="AH135" s="23">
        <f>'Income Statement Annual'!AF135/('Income Statement Annual'!AH135*-1)</f>
        <v>17.8359375</v>
      </c>
      <c r="AI135" s="24">
        <f>'Cash Flow Statement Annual'!BG135/'Cash Flow Statement Annual'!AB135</f>
        <v>-0.45549941702293045</v>
      </c>
      <c r="AJ135" s="22">
        <f>'Cash Flow Statement Annual'!AB135/'Balance Sheet Annual'!BR135</f>
        <v>0.77734138972809663</v>
      </c>
      <c r="AK135" s="22">
        <f>('Cash Flow Statement Annual'!AB135+'Cash Flow Statement Annual'!AV135)/('Balance Sheet Annual'!BH135+'Balance Sheet Annual'!BS135)</f>
        <v>0.57195259593679459</v>
      </c>
      <c r="AL135" s="23">
        <f>('Cash Flow Statement Annual'!AB135/('Balance Sheet Annual'!BH135+'Balance Sheet Annual'!BS135))</f>
        <v>0.7260158013544018</v>
      </c>
      <c r="AM135" s="24">
        <f>'Income Statement Annual'!BS135/'Balance Sheet Annual'!CS135</f>
        <v>0.23524416135881104</v>
      </c>
      <c r="AN135" s="22">
        <f>'Income Statement Annual'!N135/'Balance Sheet Annual'!CS135</f>
        <v>2.9050955414012738</v>
      </c>
      <c r="AO135" s="22">
        <f>'Income Statement Annual'!N135/'Balance Sheet Annual'!BB135</f>
        <v>1.0888040105037002</v>
      </c>
      <c r="AP135" s="22">
        <f>'Income Statement Annual'!N135/('Balance Sheet Annual'!AH135-'Balance Sheet Annual'!BR135)</f>
        <v>4.7876137158852341</v>
      </c>
      <c r="AQ135" s="22">
        <f>'Income Statement Annual'!BS135/'Balance Sheet Annual'!BB135</f>
        <v>8.816742261478476E-2</v>
      </c>
      <c r="AR135" s="22">
        <f>'Cash Flow Statement Annual'!AB135/'Income Statement Annual'!N135</f>
        <v>0.18804355769933495</v>
      </c>
      <c r="AS135" s="22">
        <f>'Cash Flow Statement Annual'!BG135/'Income Statement Annual'!N135</f>
        <v>-8.5653730906964848E-2</v>
      </c>
      <c r="AT135" s="22">
        <f>'Cash Flow Statement Annual'!AB135/'Balance Sheet Annual'!BB135</f>
        <v>0.20474257977241983</v>
      </c>
      <c r="AU135" s="22">
        <f>('Cash Flow Statement Annual'!AB135+'Cash Flow Statement Annual'!AU135)/'Balance Sheet Annual'!BR135</f>
        <v>0.66586102719033236</v>
      </c>
      <c r="AV135" s="22">
        <f>('Cash Flow Statement Annual'!AB135+'Cash Flow Statement Annual'!AU135)/('Balance Sheet Annual'!BH135+'Balance Sheet Annual'!BS135)</f>
        <v>0.62189616252821667</v>
      </c>
      <c r="AW135" s="22">
        <f>'Cash Flow Statement Annual'!AB135/'Balance Sheet Annual'!BS135</f>
        <v>0.76554596846176737</v>
      </c>
      <c r="AX135" s="22">
        <f>('Cash Flow Statement Annual'!AB135+'Cash Flow Statement Annual'!AU135)/'Balance Sheet Annual'!BS135</f>
        <v>0.65575721511454921</v>
      </c>
      <c r="AY135" s="22">
        <f>('Balance Sheet Annual'!BH135+'Balance Sheet Annual'!BS135)/('Income Statement Annual'!AF135-'Income Statement Annual'!AC135)</f>
        <v>1.5523434077967586</v>
      </c>
      <c r="AZ135" s="22">
        <f>(('Balance Sheet Annual'!BH135+'Balance Sheet Annual'!BS135)-'Balance Sheet Annual'!N135)/('Income Statement Annual'!AF135-'Income Statement Annual'!AC135)</f>
        <v>0.36311870346035918</v>
      </c>
      <c r="BA135" s="22">
        <f>('Cash Flow Statement Annual'!AB135+'Cash Flow Statement Annual'!AU135)/'Income Statement Annual'!BS135</f>
        <v>1.9891696750902528</v>
      </c>
      <c r="BB135" s="22">
        <f>'Income Statement Annual'!AF135/('Balance Sheet Annual'!BH135+'Balance Sheet Annual'!BS135)</f>
        <v>0.6441873589164786</v>
      </c>
      <c r="BC135" s="23">
        <f>'Income Statement Annual'!AF135/('Balance Sheet Annual'!BB135-'Balance Sheet Annual'!BR135)</f>
        <v>0.24662417629901695</v>
      </c>
    </row>
    <row r="136" spans="1:55" x14ac:dyDescent="0.2">
      <c r="A136" s="45" t="s">
        <v>424</v>
      </c>
      <c r="B136" s="45" t="s">
        <v>425</v>
      </c>
      <c r="C136" s="45" t="str">
        <f>VLOOKUP(A136,'[1]S&amp;P 500 Wikipedia'!A:D,3,FALSE)</f>
        <v>Materials</v>
      </c>
      <c r="D136" s="45">
        <v>122948</v>
      </c>
      <c r="E136" s="45" t="s">
        <v>16</v>
      </c>
      <c r="F136" s="45">
        <v>2018</v>
      </c>
      <c r="G136" s="45" t="s">
        <v>17</v>
      </c>
      <c r="H136" s="46">
        <v>43465</v>
      </c>
      <c r="I136" s="46">
        <v>43523</v>
      </c>
      <c r="J136" s="46">
        <v>43523</v>
      </c>
      <c r="K136" s="45">
        <v>139500000</v>
      </c>
      <c r="L136" s="45">
        <v>140400000</v>
      </c>
      <c r="M136" s="45" t="s">
        <v>1692</v>
      </c>
      <c r="N136" s="20">
        <f>'Balance Sheet Annual'!AH136/'Balance Sheet Annual'!BR136</f>
        <v>1.5857719475277496</v>
      </c>
      <c r="O136" s="21">
        <f>('Balance Sheet Annual'!AH136-'Balance Sheet Annual'!U136)/'Balance Sheet Annual'!BR136</f>
        <v>0.82441977800201816</v>
      </c>
      <c r="P136" s="21">
        <f>'Balance Sheet Annual'!N136/'Balance Sheet Annual'!BR136</f>
        <v>9.63673057517659E-2</v>
      </c>
      <c r="Q136" s="21">
        <f>'Balance Sheet Annual'!CH136/'Balance Sheet Annual'!CS136</f>
        <v>1.9195255474452555</v>
      </c>
      <c r="R136" s="21">
        <f>('Balance Sheet Annual'!BH136+'Balance Sheet Annual'!BS136)/'Balance Sheet Annual'!BB136</f>
        <v>0.40877554847177949</v>
      </c>
      <c r="S136" s="21">
        <f>('Balance Sheet Annual'!BH136/'Balance Sheet Annual'!BB136)</f>
        <v>2.4564035252203263E-2</v>
      </c>
      <c r="T136" s="21">
        <f>'Balance Sheet Annual'!BS136/'Balance Sheet Annual'!BB136</f>
        <v>0.38421151321957625</v>
      </c>
      <c r="U136" s="21">
        <f>('Balance Sheet Annual'!BH136+'Balance Sheet Annual'!BS136)/'Balance Sheet Annual'!CS136</f>
        <v>1.1934306569343065</v>
      </c>
      <c r="V136" s="21">
        <f>('Balance Sheet Annual'!BH136/'Balance Sheet Annual'!CS136)</f>
        <v>7.1715328467153283E-2</v>
      </c>
      <c r="W136" s="21">
        <f>('Balance Sheet Annual'!BS136/'Balance Sheet Annual'!CS136)</f>
        <v>1.1217153284671533</v>
      </c>
      <c r="X136" s="22">
        <f>'Balance Sheet Annual'!AH136/'Balance Sheet Annual'!BB136</f>
        <v>0.19644977811113196</v>
      </c>
      <c r="Y136" s="22">
        <f>'Balance Sheet Annual'!CS136/('Balance Sheet Annual'!BB136-'Balance Sheet Annual'!AQ136-'Balance Sheet Annual'!AR136-'Balance Sheet Annual'!AS136)</f>
        <v>0.60226398505330259</v>
      </c>
      <c r="Z136" s="22">
        <f>'Balance Sheet Annual'!BA136/'Balance Sheet Annual'!BB136</f>
        <v>0.80355022188886804</v>
      </c>
      <c r="AA136" s="22">
        <f>'Balance Sheet Annual'!AR136/'Balance Sheet Annual'!BB136</f>
        <v>0.28295518469904368</v>
      </c>
      <c r="AB136" s="23">
        <f>'Balance Sheet Annual'!CS136/'Balance Sheet Annual'!CT136</f>
        <v>0.34252140758797422</v>
      </c>
      <c r="AC136" s="24">
        <f>'Income Statement Annual'!V136/'Income Statement Annual'!N136</f>
        <v>0.25699026076028902</v>
      </c>
      <c r="AD136" s="22">
        <f>('Income Statement Annual'!AF136-'Income Statement Annual'!AC136)/'Income Statement Annual'!N136</f>
        <v>0.16127343177296052</v>
      </c>
      <c r="AE136" s="22">
        <f>'Income Statement Annual'!AF136/'Income Statement Annual'!N136</f>
        <v>0.16127343177296052</v>
      </c>
      <c r="AF136" s="22">
        <f>'Income Statement Annual'!BS136/'Income Statement Annual'!N136</f>
        <v>0.14493664258037492</v>
      </c>
      <c r="AG136" s="22">
        <f>('Income Statement Annual'!AF136-'Income Statement Annual'!AC136)/('Income Statement Annual'!AH136*-1)</f>
        <v>6.390041493775934</v>
      </c>
      <c r="AH136" s="23">
        <f>'Income Statement Annual'!AF136/('Income Statement Annual'!AH136*-1)</f>
        <v>6.390041493775934</v>
      </c>
      <c r="AI136" s="24">
        <f>'Cash Flow Statement Annual'!BG136/'Cash Flow Statement Annual'!AB136</f>
        <v>-0.60712130356065175</v>
      </c>
      <c r="AJ136" s="22">
        <f>'Cash Flow Statement Annual'!AB136/'Balance Sheet Annual'!BR136</f>
        <v>0.83602421796165494</v>
      </c>
      <c r="AK136" s="22">
        <f>('Cash Flow Statement Annual'!AB136+'Cash Flow Statement Annual'!AV136)/('Balance Sheet Annual'!BH136+'Balance Sheet Annual'!BS136)</f>
        <v>0.20810397553516818</v>
      </c>
      <c r="AL136" s="23">
        <f>('Cash Flow Statement Annual'!AB136/('Balance Sheet Annual'!BH136+'Balance Sheet Annual'!BS136))</f>
        <v>0.25336391437308869</v>
      </c>
      <c r="AM136" s="24">
        <f>'Income Statement Annual'!BS136/'Balance Sheet Annual'!CS136</f>
        <v>0.25255474452554744</v>
      </c>
      <c r="AN136" s="22">
        <f>'Income Statement Annual'!N136/'Balance Sheet Annual'!CS136</f>
        <v>1.7425182481751824</v>
      </c>
      <c r="AO136" s="22">
        <f>'Income Statement Annual'!N136/'Balance Sheet Annual'!BB136</f>
        <v>0.59684980311269453</v>
      </c>
      <c r="AP136" s="22">
        <f>'Income Statement Annual'!N136/('Balance Sheet Annual'!AH136-'Balance Sheet Annual'!BR136)</f>
        <v>8.224806201550388</v>
      </c>
      <c r="AQ136" s="22">
        <f>'Income Statement Annual'!BS136/'Balance Sheet Annual'!BB136</f>
        <v>8.650540658791174E-2</v>
      </c>
      <c r="AR136" s="22">
        <f>'Cash Flow Statement Annual'!AB136/'Income Statement Annual'!N136</f>
        <v>0.17352602366739972</v>
      </c>
      <c r="AS136" s="22">
        <f>'Cash Flow Statement Annual'!BG136/'Income Statement Annual'!N136</f>
        <v>-0.10535134569064823</v>
      </c>
      <c r="AT136" s="22">
        <f>'Cash Flow Statement Annual'!AB136/'Balance Sheet Annual'!BB136</f>
        <v>0.10356897306081631</v>
      </c>
      <c r="AU136" s="22">
        <f>('Cash Flow Statement Annual'!AB136+'Cash Flow Statement Annual'!AU136)/'Balance Sheet Annual'!BR136</f>
        <v>0.51160443995963678</v>
      </c>
      <c r="AV136" s="22">
        <f>('Cash Flow Statement Annual'!AB136+'Cash Flow Statement Annual'!AU136)/('Balance Sheet Annual'!BH136+'Balance Sheet Annual'!BS136)</f>
        <v>0.15504587155963304</v>
      </c>
      <c r="AW136" s="22">
        <f>'Cash Flow Statement Annual'!AB136/'Balance Sheet Annual'!BS136</f>
        <v>0.26956238815682448</v>
      </c>
      <c r="AX136" s="22">
        <f>('Cash Flow Statement Annual'!AB136+'Cash Flow Statement Annual'!AU136)/'Balance Sheet Annual'!BS136</f>
        <v>0.16495851634943876</v>
      </c>
      <c r="AY136" s="22">
        <f>('Balance Sheet Annual'!BH136+'Balance Sheet Annual'!BS136)/('Income Statement Annual'!AF136-'Income Statement Annual'!AC136)</f>
        <v>4.2467532467532472</v>
      </c>
      <c r="AZ136" s="22">
        <f>(('Balance Sheet Annual'!BH136+'Balance Sheet Annual'!BS136)-'Balance Sheet Annual'!N136)/('Income Statement Annual'!AF136-'Income Statement Annual'!AC136)</f>
        <v>4.122727272727273</v>
      </c>
      <c r="BA136" s="22">
        <f>('Cash Flow Statement Annual'!AB136+'Cash Flow Statement Annual'!AU136)/'Income Statement Annual'!BS136</f>
        <v>0.73265895953757221</v>
      </c>
      <c r="BB136" s="22">
        <f>'Income Statement Annual'!AF136/('Balance Sheet Annual'!BH136+'Balance Sheet Annual'!BS136)</f>
        <v>0.23547400611620795</v>
      </c>
      <c r="BC136" s="23">
        <f>'Income Statement Annual'!AF136/('Balance Sheet Annual'!BB136-'Balance Sheet Annual'!BR136)</f>
        <v>0.10986659056859528</v>
      </c>
    </row>
    <row r="137" spans="1:55" x14ac:dyDescent="0.2">
      <c r="A137" s="45" t="s">
        <v>445</v>
      </c>
      <c r="B137" s="45" t="s">
        <v>446</v>
      </c>
      <c r="C137" s="45" t="str">
        <f>VLOOKUP(A137,'[1]S&amp;P 500 Wikipedia'!A:D,3,FALSE)</f>
        <v>Industrials</v>
      </c>
      <c r="D137" s="45">
        <v>255983</v>
      </c>
      <c r="E137" s="45" t="s">
        <v>16</v>
      </c>
      <c r="F137" s="45">
        <v>2018</v>
      </c>
      <c r="G137" s="45" t="s">
        <v>17</v>
      </c>
      <c r="H137" s="46">
        <v>43373</v>
      </c>
      <c r="I137" s="46">
        <v>43423</v>
      </c>
      <c r="J137" s="46">
        <v>43423</v>
      </c>
      <c r="K137" s="45">
        <v>627800000</v>
      </c>
      <c r="L137" s="45">
        <v>631800000</v>
      </c>
      <c r="M137" s="45" t="s">
        <v>1693</v>
      </c>
      <c r="N137" s="20">
        <f>'Balance Sheet Annual'!AH137/'Balance Sheet Annual'!BR137</f>
        <v>1.6356788899900891</v>
      </c>
      <c r="O137" s="21">
        <f>('Balance Sheet Annual'!AH137-'Balance Sheet Annual'!U137)/'Balance Sheet Annual'!BR137</f>
        <v>1.2995044598612489</v>
      </c>
      <c r="P137" s="21">
        <f>'Balance Sheet Annual'!N137/'Balance Sheet Annual'!BR137</f>
        <v>0.60693756194251736</v>
      </c>
      <c r="Q137" s="21">
        <f>'Balance Sheet Annual'!CH137/'Balance Sheet Annual'!CS137</f>
        <v>1.2336374002280501</v>
      </c>
      <c r="R137" s="21">
        <f>('Balance Sheet Annual'!BH137+'Balance Sheet Annual'!BS137)/'Balance Sheet Annual'!BB137</f>
        <v>0.23768441472254836</v>
      </c>
      <c r="S137" s="21">
        <f>('Balance Sheet Annual'!BH137/'Balance Sheet Annual'!BB137)</f>
        <v>4.4004288120884166E-2</v>
      </c>
      <c r="T137" s="21">
        <f>'Balance Sheet Annual'!BS137/'Balance Sheet Annual'!BB137</f>
        <v>0.1936801266016642</v>
      </c>
      <c r="U137" s="21">
        <f>('Balance Sheet Annual'!BH137+'Balance Sheet Annual'!BS137)/'Balance Sheet Annual'!CS137</f>
        <v>0.53090079817559865</v>
      </c>
      <c r="V137" s="21">
        <f>('Balance Sheet Annual'!BH137/'Balance Sheet Annual'!CS137)</f>
        <v>9.8289623717217792E-2</v>
      </c>
      <c r="W137" s="21">
        <f>('Balance Sheet Annual'!BS137/'Balance Sheet Annual'!CS137)</f>
        <v>0.43261117445838082</v>
      </c>
      <c r="X137" s="22">
        <f>'Balance Sheet Annual'!AH137/'Balance Sheet Annual'!BB137</f>
        <v>0.4212568278115269</v>
      </c>
      <c r="Y137" s="22">
        <f>'Balance Sheet Annual'!CS137/('Balance Sheet Annual'!BB137-'Balance Sheet Annual'!AQ137-'Balance Sheet Annual'!AR137-'Balance Sheet Annual'!AS137)</f>
        <v>0.70822902366147134</v>
      </c>
      <c r="Z137" s="22">
        <f>'Balance Sheet Annual'!BA137/'Balance Sheet Annual'!BB137</f>
        <v>0.57874317218847315</v>
      </c>
      <c r="AA137" s="22">
        <f>'Balance Sheet Annual'!AR137/'Balance Sheet Annual'!BB137</f>
        <v>0.27137679309816731</v>
      </c>
      <c r="AB137" s="23">
        <f>'Balance Sheet Annual'!CS137/'Balance Sheet Annual'!CT137</f>
        <v>0.44770023993057328</v>
      </c>
      <c r="AC137" s="24">
        <f>'Income Statement Annual'!V137/'Income Statement Annual'!N137</f>
        <v>0.41954926624737948</v>
      </c>
      <c r="AD137" s="22">
        <f>('Income Statement Annual'!AF137-'Income Statement Annual'!AC137)/'Income Statement Annual'!N137</f>
        <v>0.18252096436058701</v>
      </c>
      <c r="AE137" s="22">
        <f>'Income Statement Annual'!AF137/'Income Statement Annual'!N137</f>
        <v>0.18252096436058701</v>
      </c>
      <c r="AF137" s="22">
        <f>'Income Statement Annual'!BS137/'Income Statement Annual'!N137</f>
        <v>9.9449685534591201E-2</v>
      </c>
      <c r="AG137" s="22">
        <f>('Income Statement Annual'!AF137-'Income Statement Annual'!AC137)/('Income Statement Annual'!AH137*-1)</f>
        <v>16.884848484848487</v>
      </c>
      <c r="AH137" s="23">
        <f>'Income Statement Annual'!AF137/('Income Statement Annual'!AH137*-1)</f>
        <v>16.884848484848487</v>
      </c>
      <c r="AI137" s="24">
        <f>'Cash Flow Statement Annual'!BG137/'Cash Flow Statement Annual'!AB137</f>
        <v>-1.8781380753138075</v>
      </c>
      <c r="AJ137" s="22">
        <f>'Cash Flow Statement Annual'!AB137/'Balance Sheet Annual'!BR137</f>
        <v>0.37898909811694748</v>
      </c>
      <c r="AK137" s="22">
        <f>('Cash Flow Statement Annual'!AB137+'Cash Flow Statement Annual'!AV137)/('Balance Sheet Annual'!BH137+'Balance Sheet Annual'!BS137)</f>
        <v>0.14454467353951891</v>
      </c>
      <c r="AL137" s="23">
        <f>('Cash Flow Statement Annual'!AB137/('Balance Sheet Annual'!BH137+'Balance Sheet Annual'!BS137))</f>
        <v>0.4106529209621993</v>
      </c>
      <c r="AM137" s="24">
        <f>'Income Statement Annual'!BS137/'Balance Sheet Annual'!CS137</f>
        <v>0.17309007981755986</v>
      </c>
      <c r="AN137" s="22">
        <f>'Income Statement Annual'!N137/'Balance Sheet Annual'!CS137</f>
        <v>1.7404789053591789</v>
      </c>
      <c r="AO137" s="22">
        <f>'Income Statement Annual'!N137/'Balance Sheet Annual'!BB137</f>
        <v>0.77921282352340604</v>
      </c>
      <c r="AP137" s="22">
        <f>'Income Statement Annual'!N137/('Balance Sheet Annual'!AH137-'Balance Sheet Annual'!BR137)</f>
        <v>4.7595884003741817</v>
      </c>
      <c r="AQ137" s="22">
        <f>'Income Statement Annual'!BS137/'Balance Sheet Annual'!BB137</f>
        <v>7.7492470263923627E-2</v>
      </c>
      <c r="AR137" s="22">
        <f>'Cash Flow Statement Annual'!AB137/'Income Statement Annual'!N137</f>
        <v>0.12526205450733752</v>
      </c>
      <c r="AS137" s="22">
        <f>'Cash Flow Statement Annual'!BG137/'Income Statement Annual'!N137</f>
        <v>-0.23525943396226415</v>
      </c>
      <c r="AT137" s="22">
        <f>'Cash Flow Statement Annual'!AB137/'Balance Sheet Annual'!BB137</f>
        <v>9.7605799173005256E-2</v>
      </c>
      <c r="AU137" s="22">
        <f>('Cash Flow Statement Annual'!AB137+'Cash Flow Statement Annual'!AU137)/'Balance Sheet Annual'!BR137</f>
        <v>0.67908820614469767</v>
      </c>
      <c r="AV137" s="22">
        <f>('Cash Flow Statement Annual'!AB137+'Cash Flow Statement Annual'!AU137)/('Balance Sheet Annual'!BH137+'Balance Sheet Annual'!BS137)</f>
        <v>0.73582474226804129</v>
      </c>
      <c r="AW137" s="22">
        <f>'Cash Flow Statement Annual'!AB137/'Balance Sheet Annual'!BS137</f>
        <v>0.50395361096468105</v>
      </c>
      <c r="AX137" s="22">
        <f>('Cash Flow Statement Annual'!AB137+'Cash Flow Statement Annual'!AU137)/'Balance Sheet Annual'!BS137</f>
        <v>0.90300474433315758</v>
      </c>
      <c r="AY137" s="22">
        <f>('Balance Sheet Annual'!BH137+'Balance Sheet Annual'!BS137)/('Income Statement Annual'!AF137-'Income Statement Annual'!AC137)</f>
        <v>1.6712132089016511</v>
      </c>
      <c r="AZ137" s="22">
        <f>(('Balance Sheet Annual'!BH137+'Balance Sheet Annual'!BS137)-'Balance Sheet Annual'!N137)/('Income Statement Annual'!AF137-'Income Statement Annual'!AC137)</f>
        <v>0.57214644651830582</v>
      </c>
      <c r="BA137" s="22">
        <f>('Cash Flow Statement Annual'!AB137+'Cash Flow Statement Annual'!AU137)/'Income Statement Annual'!BS137</f>
        <v>2.2569169960474307</v>
      </c>
      <c r="BB137" s="22">
        <f>'Income Statement Annual'!AF137/('Balance Sheet Annual'!BH137+'Balance Sheet Annual'!BS137)</f>
        <v>0.5983676975945017</v>
      </c>
      <c r="BC137" s="23">
        <f>'Income Statement Annual'!AF137/('Balance Sheet Annual'!BB137-'Balance Sheet Annual'!BR137)</f>
        <v>0.19155665566556657</v>
      </c>
    </row>
    <row r="138" spans="1:55" x14ac:dyDescent="0.2">
      <c r="A138" s="45" t="s">
        <v>451</v>
      </c>
      <c r="B138" s="45" t="s">
        <v>452</v>
      </c>
      <c r="C138" s="45" t="str">
        <f>VLOOKUP(A138,'[1]S&amp;P 500 Wikipedia'!A:D,3,FALSE)</f>
        <v>Energy</v>
      </c>
      <c r="D138" s="45">
        <v>100699</v>
      </c>
      <c r="E138" s="45" t="s">
        <v>16</v>
      </c>
      <c r="F138" s="45">
        <v>2018</v>
      </c>
      <c r="G138" s="45" t="s">
        <v>17</v>
      </c>
      <c r="H138" s="46">
        <v>43465</v>
      </c>
      <c r="I138" s="46">
        <v>43522</v>
      </c>
      <c r="J138" s="46">
        <v>43522</v>
      </c>
      <c r="K138" s="45">
        <v>577148000</v>
      </c>
      <c r="L138" s="45">
        <v>580104000</v>
      </c>
      <c r="M138" s="45" t="s">
        <v>1694</v>
      </c>
      <c r="N138" s="20">
        <f>'Balance Sheet Annual'!AH138/'Balance Sheet Annual'!BR138</f>
        <v>1.2031030892204193</v>
      </c>
      <c r="O138" s="21">
        <f>('Balance Sheet Annual'!AH138-'Balance Sheet Annual'!U138)/'Balance Sheet Annual'!BR138</f>
        <v>1.0255732621254781</v>
      </c>
      <c r="P138" s="21">
        <f>'Balance Sheet Annual'!N138/'Balance Sheet Annual'!BR138</f>
        <v>0.30607783699535723</v>
      </c>
      <c r="Q138" s="21">
        <f>'Balance Sheet Annual'!CH138/'Balance Sheet Annual'!CS138</f>
        <v>0.83213030942857746</v>
      </c>
      <c r="R138" s="21">
        <f>('Balance Sheet Annual'!BH138+'Balance Sheet Annual'!BS138)/'Balance Sheet Annual'!BB138</f>
        <v>0.21409359771727207</v>
      </c>
      <c r="S138" s="21">
        <f>('Balance Sheet Annual'!BH138/'Balance Sheet Annual'!BB138)</f>
        <v>1.1940940187264619E-2</v>
      </c>
      <c r="T138" s="21">
        <f>'Balance Sheet Annual'!BS138/'Balance Sheet Annual'!BB138</f>
        <v>0.20215265753000747</v>
      </c>
      <c r="U138" s="21">
        <f>('Balance Sheet Annual'!BH138+'Balance Sheet Annual'!BS138)/'Balance Sheet Annual'!CS138</f>
        <v>0.39224736943242305</v>
      </c>
      <c r="V138" s="21">
        <f>('Balance Sheet Annual'!BH138/'Balance Sheet Annual'!CS138)</f>
        <v>2.1877358440161261E-2</v>
      </c>
      <c r="W138" s="21">
        <f>('Balance Sheet Annual'!BS138/'Balance Sheet Annual'!CS138)</f>
        <v>0.3703700109922618</v>
      </c>
      <c r="X138" s="22">
        <f>'Balance Sheet Annual'!AH138/'Balance Sheet Annual'!BB138</f>
        <v>0.10991517536340031</v>
      </c>
      <c r="Y138" s="22">
        <f>'Balance Sheet Annual'!CS138/('Balance Sheet Annual'!BB138-'Balance Sheet Annual'!AQ138-'Balance Sheet Annual'!AR138-'Balance Sheet Annual'!AS138)</f>
        <v>0.54581270494449152</v>
      </c>
      <c r="Z138" s="22">
        <f>'Balance Sheet Annual'!BA138/'Balance Sheet Annual'!BB138</f>
        <v>0.89008482463659966</v>
      </c>
      <c r="AA138" s="22">
        <f>'Balance Sheet Annual'!AR138/'Balance Sheet Annual'!BB138</f>
        <v>0</v>
      </c>
      <c r="AB138" s="23">
        <f>'Balance Sheet Annual'!CS138/'Balance Sheet Annual'!CT138</f>
        <v>0.54581270494449152</v>
      </c>
      <c r="AC138" s="24">
        <f>'Income Statement Annual'!V138/'Income Statement Annual'!N138</f>
        <v>1</v>
      </c>
      <c r="AD138" s="22">
        <f>('Income Statement Annual'!AF138-'Income Statement Annual'!AC138)/'Income Statement Annual'!N138</f>
        <v>0.42959417646890879</v>
      </c>
      <c r="AE138" s="22">
        <f>'Income Statement Annual'!AF138/'Income Statement Annual'!N138</f>
        <v>0.12541058784902645</v>
      </c>
      <c r="AF138" s="22">
        <f>'Income Statement Annual'!BS138/'Income Statement Annual'!N138</f>
        <v>0.2304162443613316</v>
      </c>
      <c r="AG138" s="22">
        <f>('Income Statement Annual'!AF138-'Income Statement Annual'!AC138)/('Income Statement Annual'!AH138*-1)</f>
        <v>17.549272520519587</v>
      </c>
      <c r="AH138" s="23">
        <f>'Income Statement Annual'!AF138/('Income Statement Annual'!AH138*-1)</f>
        <v>5.1231248086539445</v>
      </c>
      <c r="AI138" s="24">
        <f>'Cash Flow Statement Annual'!BG138/'Cash Flow Statement Annual'!AB138</f>
        <v>-0.24282049526696139</v>
      </c>
      <c r="AJ138" s="22">
        <f>'Cash Flow Statement Annual'!AB138/'Balance Sheet Annual'!BR138</f>
        <v>1.5649496503814655</v>
      </c>
      <c r="AK138" s="22">
        <f>('Cash Flow Statement Annual'!AB138+'Cash Flow Statement Annual'!AV138)/('Balance Sheet Annual'!BH138+'Balance Sheet Annual'!BS138)</f>
        <v>0.60729010214541224</v>
      </c>
      <c r="AL138" s="23">
        <f>('Cash Flow Statement Annual'!AB138/('Balance Sheet Annual'!BH138+'Balance Sheet Annual'!BS138))</f>
        <v>0.66780782615380352</v>
      </c>
      <c r="AM138" s="24">
        <f>'Income Statement Annual'!BS138/'Balance Sheet Annual'!CS138</f>
        <v>0.15860318745500368</v>
      </c>
      <c r="AN138" s="22">
        <f>'Income Statement Annual'!N138/'Balance Sheet Annual'!CS138</f>
        <v>0.68833335902431902</v>
      </c>
      <c r="AO138" s="22">
        <f>'Income Statement Annual'!N138/'Balance Sheet Annual'!BB138</f>
        <v>0.37570109259259132</v>
      </c>
      <c r="AP138" s="22">
        <f>'Income Statement Annual'!N138/('Balance Sheet Annual'!AH138-'Balance Sheet Annual'!BR138)</f>
        <v>20.247486297930148</v>
      </c>
      <c r="AQ138" s="22">
        <f>'Income Statement Annual'!BS138/'Balance Sheet Annual'!BB138</f>
        <v>8.6567634757633793E-2</v>
      </c>
      <c r="AR138" s="22">
        <f>'Cash Flow Statement Annual'!AB138/'Income Statement Annual'!N138</f>
        <v>0.38055087649174901</v>
      </c>
      <c r="AS138" s="22">
        <f>'Cash Flow Statement Annual'!BG138/'Income Statement Annual'!N138</f>
        <v>-9.2405552304002742E-2</v>
      </c>
      <c r="AT138" s="22">
        <f>'Cash Flow Statement Annual'!AB138/'Balance Sheet Annual'!BB138</f>
        <v>0.14297338008501839</v>
      </c>
      <c r="AU138" s="22">
        <f>('Cash Flow Statement Annual'!AB138+'Cash Flow Statement Annual'!AU138)/'Balance Sheet Annual'!BR138</f>
        <v>0.10197127763945667</v>
      </c>
      <c r="AV138" s="22">
        <f>('Cash Flow Statement Annual'!AB138+'Cash Flow Statement Annual'!AU138)/('Balance Sheet Annual'!BH138+'Balance Sheet Annual'!BS138)</f>
        <v>4.3513998826692234E-2</v>
      </c>
      <c r="AW138" s="22">
        <f>'Cash Flow Statement Annual'!AB138/'Balance Sheet Annual'!BS138</f>
        <v>0.70725451662091288</v>
      </c>
      <c r="AX138" s="22">
        <f>('Cash Flow Statement Annual'!AB138+'Cash Flow Statement Annual'!AU138)/'Balance Sheet Annual'!BS138</f>
        <v>4.6084323964372433E-2</v>
      </c>
      <c r="AY138" s="22">
        <f>('Balance Sheet Annual'!BH138+'Balance Sheet Annual'!BS138)/('Income Statement Annual'!AF138-'Income Statement Annual'!AC138)</f>
        <v>1.3264865071425322</v>
      </c>
      <c r="AZ138" s="22">
        <f>(('Balance Sheet Annual'!BH138+'Balance Sheet Annual'!BS138)-'Balance Sheet Annual'!N138)/('Income Statement Annual'!AF138-'Income Statement Annual'!AC138)</f>
        <v>1.1532314758644238</v>
      </c>
      <c r="BA138" s="22">
        <f>('Cash Flow Statement Annual'!AB138+'Cash Flow Statement Annual'!AU138)/'Income Statement Annual'!BS138</f>
        <v>0.10761606905345393</v>
      </c>
      <c r="BB138" s="22">
        <f>'Income Statement Annual'!AF138/('Balance Sheet Annual'!BH138+'Balance Sheet Annual'!BS138)</f>
        <v>0.22007615071133543</v>
      </c>
      <c r="BC138" s="23">
        <f>'Income Statement Annual'!AF138/('Balance Sheet Annual'!BB138-'Balance Sheet Annual'!BR138)</f>
        <v>5.1854288785229317E-2</v>
      </c>
    </row>
    <row r="139" spans="1:55" x14ac:dyDescent="0.2">
      <c r="A139" s="45" t="s">
        <v>457</v>
      </c>
      <c r="B139" s="45" t="s">
        <v>458</v>
      </c>
      <c r="C139" s="45" t="str">
        <f>VLOOKUP(A139,'[1]S&amp;P 500 Wikipedia'!A:D,3,FALSE)</f>
        <v>Real Estate</v>
      </c>
      <c r="D139" s="45">
        <v>378138</v>
      </c>
      <c r="E139" s="45" t="s">
        <v>16</v>
      </c>
      <c r="F139" s="45">
        <v>2018</v>
      </c>
      <c r="G139" s="45" t="s">
        <v>17</v>
      </c>
      <c r="H139" s="46">
        <v>43465</v>
      </c>
      <c r="I139" s="46">
        <v>43518</v>
      </c>
      <c r="J139" s="46">
        <v>43518</v>
      </c>
      <c r="K139" s="45">
        <v>80524000</v>
      </c>
      <c r="L139" s="45">
        <v>81104000</v>
      </c>
      <c r="M139" s="45" t="s">
        <v>1695</v>
      </c>
      <c r="N139" s="20">
        <f>'Balance Sheet Annual'!AH139/'Balance Sheet Annual'!BR139</f>
        <v>1.8098225364398173</v>
      </c>
      <c r="O139" s="21">
        <f>('Balance Sheet Annual'!AH139-'Balance Sheet Annual'!U139)/'Balance Sheet Annual'!BR139</f>
        <v>1.8098225364398173</v>
      </c>
      <c r="P139" s="21">
        <f>'Balance Sheet Annual'!N139/'Balance Sheet Annual'!BR139</f>
        <v>1.1593695835150564</v>
      </c>
      <c r="Q139" s="21">
        <f>'Balance Sheet Annual'!CH139/'Balance Sheet Annual'!CS139</f>
        <v>0.97948580165891064</v>
      </c>
      <c r="R139" s="21">
        <f>('Balance Sheet Annual'!BH139+'Balance Sheet Annual'!BS139)/'Balance Sheet Annual'!BB139</f>
        <v>0.53930621887849617</v>
      </c>
      <c r="S139" s="21">
        <f>('Balance Sheet Annual'!BH139/'Balance Sheet Annual'!BB139)</f>
        <v>7.6610400141626199E-3</v>
      </c>
      <c r="T139" s="21">
        <f>'Balance Sheet Annual'!BS139/'Balance Sheet Annual'!BB139</f>
        <v>0.5316451788643336</v>
      </c>
      <c r="U139" s="21">
        <f>('Balance Sheet Annual'!BH139+'Balance Sheet Annual'!BS139)/'Balance Sheet Annual'!CS139</f>
        <v>1.0675490030163359</v>
      </c>
      <c r="V139" s="21">
        <f>('Balance Sheet Annual'!BH139/'Balance Sheet Annual'!CS139)</f>
        <v>1.5164919933975686E-2</v>
      </c>
      <c r="W139" s="21">
        <f>('Balance Sheet Annual'!BS139/'Balance Sheet Annual'!CS139)</f>
        <v>1.0523840830823603</v>
      </c>
      <c r="X139" s="22">
        <f>'Balance Sheet Annual'!AH139/'Balance Sheet Annual'!BB139</f>
        <v>0.12032919638099908</v>
      </c>
      <c r="Y139" s="22">
        <f>'Balance Sheet Annual'!CS139/('Balance Sheet Annual'!BB139-'Balance Sheet Annual'!AQ139-'Balance Sheet Annual'!AR139-'Balance Sheet Annual'!AS139)</f>
        <v>0.7938463131928335</v>
      </c>
      <c r="Z139" s="22">
        <f>'Balance Sheet Annual'!BA139/'Balance Sheet Annual'!BB139</f>
        <v>0.87967080361900096</v>
      </c>
      <c r="AA139" s="22">
        <f>'Balance Sheet Annual'!AR139/'Balance Sheet Annual'!BB139</f>
        <v>0.23603093113607998</v>
      </c>
      <c r="AB139" s="23">
        <f>'Balance Sheet Annual'!CS139/'Balance Sheet Annual'!CT139</f>
        <v>0.50518169878356722</v>
      </c>
      <c r="AC139" s="24">
        <f>'Income Statement Annual'!V139/'Income Statement Annual'!N139</f>
        <v>0.49795464180707566</v>
      </c>
      <c r="AD139" s="22">
        <f>('Income Statement Annual'!AF139-'Income Statement Annual'!AC139)/'Income Statement Annual'!N139</f>
        <v>0.19403982393666555</v>
      </c>
      <c r="AE139" s="22">
        <f>'Income Statement Annual'!AF139/'Income Statement Annual'!N139</f>
        <v>0.19403982393666555</v>
      </c>
      <c r="AF139" s="22">
        <f>'Income Statement Annual'!BS139/'Income Statement Annual'!N139</f>
        <v>5.3333144096686498E-2</v>
      </c>
      <c r="AG139" s="22">
        <f>('Income Statement Annual'!AF139-'Income Statement Annual'!AC139)/('Income Statement Annual'!AH139*-1)</f>
        <v>1.820462047622218</v>
      </c>
      <c r="AH139" s="23">
        <f>'Income Statement Annual'!AF139/('Income Statement Annual'!AH139*-1)</f>
        <v>1.820462047622218</v>
      </c>
      <c r="AI139" s="24">
        <f>'Cash Flow Statement Annual'!BG139/'Cash Flow Statement Annual'!AB139</f>
        <v>3.2016080787474994</v>
      </c>
      <c r="AJ139" s="22">
        <f>'Cash Flow Statement Annual'!AB139/'Balance Sheet Annual'!BR139</f>
        <v>1.158118310113025</v>
      </c>
      <c r="AK139" s="22">
        <f>('Cash Flow Statement Annual'!AB139+'Cash Flow Statement Annual'!AV139)/('Balance Sheet Annual'!BH139+'Balance Sheet Annual'!BS139)</f>
        <v>8.1121231171045569E-2</v>
      </c>
      <c r="AL139" s="23">
        <f>('Cash Flow Statement Annual'!AB139/('Balance Sheet Annual'!BH139+'Balance Sheet Annual'!BS139))</f>
        <v>0.14277511678830018</v>
      </c>
      <c r="AM139" s="24">
        <f>'Income Statement Annual'!BS139/'Balance Sheet Annual'!CS139</f>
        <v>2.4673547976602161E-2</v>
      </c>
      <c r="AN139" s="22">
        <f>'Income Statement Annual'!N139/'Balance Sheet Annual'!CS139</f>
        <v>0.46263066606146497</v>
      </c>
      <c r="AO139" s="22">
        <f>'Income Statement Annual'!N139/'Balance Sheet Annual'!BB139</f>
        <v>0.23371254579030409</v>
      </c>
      <c r="AP139" s="22">
        <f>'Income Statement Annual'!N139/('Balance Sheet Annual'!AH139-'Balance Sheet Annual'!BR139)</f>
        <v>4.3406737321565911</v>
      </c>
      <c r="AQ139" s="22">
        <f>'Income Statement Annual'!BS139/'Balance Sheet Annual'!BB139</f>
        <v>1.246462488183773E-2</v>
      </c>
      <c r="AR139" s="22">
        <f>'Cash Flow Statement Annual'!AB139/'Income Statement Annual'!N139</f>
        <v>0.32946245193923307</v>
      </c>
      <c r="AS139" s="22">
        <f>'Cash Flow Statement Annual'!BG139/'Income Statement Annual'!N139</f>
        <v>1.0548096477726083</v>
      </c>
      <c r="AT139" s="22">
        <f>'Cash Flow Statement Annual'!AB139/'Balance Sheet Annual'!BB139</f>
        <v>7.6999508385033874E-2</v>
      </c>
      <c r="AU139" s="22">
        <f>('Cash Flow Statement Annual'!AB139+'Cash Flow Statement Annual'!AU139)/'Balance Sheet Annual'!BR139</f>
        <v>-3.1878044698221824</v>
      </c>
      <c r="AV139" s="22">
        <f>('Cash Flow Statement Annual'!AB139+'Cash Flow Statement Annual'!AU139)/('Balance Sheet Annual'!BH139+'Balance Sheet Annual'!BS139)</f>
        <v>-0.39299884260763368</v>
      </c>
      <c r="AW139" s="22">
        <f>'Cash Flow Statement Annual'!AB139/'Balance Sheet Annual'!BS139</f>
        <v>0.14483251507991721</v>
      </c>
      <c r="AX139" s="22">
        <f>('Cash Flow Statement Annual'!AB139+'Cash Flow Statement Annual'!AU139)/'Balance Sheet Annual'!BS139</f>
        <v>-0.39866198031381606</v>
      </c>
      <c r="AY139" s="22">
        <f>('Balance Sheet Annual'!BH139+'Balance Sheet Annual'!BS139)/('Income Statement Annual'!AF139-'Income Statement Annual'!AC139)</f>
        <v>11.892208921381373</v>
      </c>
      <c r="AZ139" s="22">
        <f>(('Balance Sheet Annual'!BH139+'Balance Sheet Annual'!BS139)-'Balance Sheet Annual'!N139)/('Income Statement Annual'!AF139-'Income Statement Annual'!AC139)</f>
        <v>10.192462918023852</v>
      </c>
      <c r="BA139" s="22">
        <f>('Cash Flow Statement Annual'!AB139+'Cash Flow Statement Annual'!AU139)/'Income Statement Annual'!BS139</f>
        <v>-17.003858667193175</v>
      </c>
      <c r="BB139" s="22">
        <f>'Income Statement Annual'!AF139/('Balance Sheet Annual'!BH139+'Balance Sheet Annual'!BS139)</f>
        <v>8.4088667346069637E-2</v>
      </c>
      <c r="BC139" s="23">
        <f>'Income Statement Annual'!AF139/('Balance Sheet Annual'!BB139-'Balance Sheet Annual'!BR139)</f>
        <v>4.8579428993170443E-2</v>
      </c>
    </row>
    <row r="140" spans="1:55" x14ac:dyDescent="0.2">
      <c r="A140" s="45" t="s">
        <v>460</v>
      </c>
      <c r="B140" s="45" t="s">
        <v>461</v>
      </c>
      <c r="C140" s="45" t="str">
        <f>VLOOKUP(A140,'[1]S&amp;P 500 Wikipedia'!A:D,3,FALSE)</f>
        <v>Real Estate</v>
      </c>
      <c r="D140" s="45">
        <v>421306</v>
      </c>
      <c r="E140" s="45" t="s">
        <v>16</v>
      </c>
      <c r="F140" s="45">
        <v>2017</v>
      </c>
      <c r="G140" s="45" t="s">
        <v>17</v>
      </c>
      <c r="H140" s="46">
        <v>43100</v>
      </c>
      <c r="I140" s="46">
        <v>43153</v>
      </c>
      <c r="J140" s="46">
        <v>43517</v>
      </c>
      <c r="K140" s="45">
        <v>367451000</v>
      </c>
      <c r="L140" s="45">
        <v>382795000</v>
      </c>
      <c r="M140" s="45" t="s">
        <v>1295</v>
      </c>
      <c r="N140" s="20">
        <f>'Balance Sheet Annual'!AH140/'Balance Sheet Annual'!BR140</f>
        <v>4.479989137833975E-2</v>
      </c>
      <c r="O140" s="21">
        <f>('Balance Sheet Annual'!AH140-'Balance Sheet Annual'!U140)/'Balance Sheet Annual'!BR140</f>
        <v>4.479989137833975E-2</v>
      </c>
      <c r="P140" s="21">
        <f>'Balance Sheet Annual'!N140/'Balance Sheet Annual'!BR140</f>
        <v>1.5787561224930063E-2</v>
      </c>
      <c r="Q140" s="21">
        <f>'Balance Sheet Annual'!CH140/'Balance Sheet Annual'!CS140</f>
        <v>0.89892723851507594</v>
      </c>
      <c r="R140" s="21">
        <f>('Balance Sheet Annual'!BH140+'Balance Sheet Annual'!BS140)/'Balance Sheet Annual'!BB140</f>
        <v>0.43408006936581017</v>
      </c>
      <c r="S140" s="21">
        <f>('Balance Sheet Annual'!BH140/'Balance Sheet Annual'!BB140)</f>
        <v>0.1999202768450071</v>
      </c>
      <c r="T140" s="21">
        <f>'Balance Sheet Annual'!BS140/'Balance Sheet Annual'!BB140</f>
        <v>0.23415979252080307</v>
      </c>
      <c r="U140" s="21">
        <f>('Balance Sheet Annual'!BH140+'Balance Sheet Annual'!BS140)/'Balance Sheet Annual'!CS140</f>
        <v>0.82428646741525047</v>
      </c>
      <c r="V140" s="21">
        <f>('Balance Sheet Annual'!BH140/'Balance Sheet Annual'!CS140)</f>
        <v>0.3796340592324588</v>
      </c>
      <c r="W140" s="21">
        <f>('Balance Sheet Annual'!BS140/'Balance Sheet Annual'!CS140)</f>
        <v>0.44465240818279173</v>
      </c>
      <c r="X140" s="22">
        <f>'Balance Sheet Annual'!AH140/'Balance Sheet Annual'!BB140</f>
        <v>1.0581840894877683E-2</v>
      </c>
      <c r="Y140" s="22">
        <f>'Balance Sheet Annual'!CS140/('Balance Sheet Annual'!BB140-'Balance Sheet Annual'!AQ140-'Balance Sheet Annual'!AR140-'Balance Sheet Annual'!AS140)</f>
        <v>0.52661312119677661</v>
      </c>
      <c r="Z140" s="22">
        <f>'Balance Sheet Annual'!BA140/'Balance Sheet Annual'!BB140</f>
        <v>0.98941815910512232</v>
      </c>
      <c r="AA140" s="22">
        <f>'Balance Sheet Annual'!AR140/'Balance Sheet Annual'!BB140</f>
        <v>0</v>
      </c>
      <c r="AB140" s="23">
        <f>'Balance Sheet Annual'!CS140/'Balance Sheet Annual'!CT140</f>
        <v>0.52661312119677661</v>
      </c>
      <c r="AC140" s="24">
        <f>'Income Statement Annual'!V140/'Income Statement Annual'!N140</f>
        <v>0.79848379915904033</v>
      </c>
      <c r="AD140" s="22">
        <f>('Income Statement Annual'!AF140-'Income Statement Annual'!AC140)/'Income Statement Annual'!N140</f>
        <v>0.6438020446862891</v>
      </c>
      <c r="AE140" s="22">
        <f>'Income Statement Annual'!AF140/'Income Statement Annual'!N140</f>
        <v>0.3529087311402424</v>
      </c>
      <c r="AF140" s="22">
        <f>'Income Statement Annual'!BS140/'Income Statement Annual'!N140</f>
        <v>1.7681061917717866</v>
      </c>
      <c r="AG140" s="22">
        <f>('Income Statement Annual'!AF140-'Income Statement Annual'!AC140)/('Income Statement Annual'!AH140*-1)</f>
        <v>3.2384612832454804</v>
      </c>
      <c r="AH140" s="23">
        <f>'Income Statement Annual'!AF140/('Income Statement Annual'!AH140*-1)</f>
        <v>1.7752060151872695</v>
      </c>
      <c r="AI140" s="24">
        <f>'Cash Flow Statement Annual'!BG140/'Cash Flow Statement Annual'!AB140</f>
        <v>-5.8100307794185602</v>
      </c>
      <c r="AJ140" s="22">
        <f>'Cash Flow Statement Annual'!AB140/'Balance Sheet Annual'!BR140</f>
        <v>0.24826817771828669</v>
      </c>
      <c r="AK140" s="22">
        <f>('Cash Flow Statement Annual'!AB140+'Cash Flow Statement Annual'!AV140)/('Balance Sheet Annual'!BH140+'Balance Sheet Annual'!BS140)</f>
        <v>-0.40013750578875112</v>
      </c>
      <c r="AL140" s="23">
        <f>('Cash Flow Statement Annual'!AB140/('Balance Sheet Annual'!BH140+'Balance Sheet Annual'!BS140))</f>
        <v>0.13509381838153528</v>
      </c>
      <c r="AM140" s="24">
        <f>'Income Statement Annual'!BS140/'Balance Sheet Annual'!CS140</f>
        <v>0.3933818309621982</v>
      </c>
      <c r="AN140" s="22">
        <f>'Income Statement Annual'!N140/'Balance Sheet Annual'!CS140</f>
        <v>0.22248767228624289</v>
      </c>
      <c r="AO140" s="22">
        <f>'Income Statement Annual'!N140/'Balance Sheet Annual'!BB140</f>
        <v>0.11716492753046394</v>
      </c>
      <c r="AP140" s="22">
        <f>'Income Statement Annual'!N140/('Balance Sheet Annual'!AH140-'Balance Sheet Annual'!BR140)</f>
        <v>-0.51930080849343041</v>
      </c>
      <c r="AQ140" s="22">
        <f>'Income Statement Annual'!BS140/'Balance Sheet Annual'!BB140</f>
        <v>0.20716003382510598</v>
      </c>
      <c r="AR140" s="22">
        <f>'Cash Flow Statement Annual'!AB140/'Income Statement Annual'!N140</f>
        <v>0.50050416357490313</v>
      </c>
      <c r="AS140" s="22">
        <f>'Cash Flow Statement Annual'!BG140/'Income Statement Annual'!N140</f>
        <v>-2.9079445955973289</v>
      </c>
      <c r="AT140" s="22">
        <f>'Cash Flow Statement Annual'!AB140/'Balance Sheet Annual'!BB140</f>
        <v>5.8641534053948993E-2</v>
      </c>
      <c r="AU140" s="22">
        <f>('Cash Flow Statement Annual'!AB140+'Cash Flow Statement Annual'!AU140)/'Balance Sheet Annual'!BR140</f>
        <v>1.4555271800553291</v>
      </c>
      <c r="AV140" s="22">
        <f>('Cash Flow Statement Annual'!AB140+'Cash Flow Statement Annual'!AU140)/('Balance Sheet Annual'!BH140+'Balance Sheet Annual'!BS140)</f>
        <v>0.79201743179065298</v>
      </c>
      <c r="AW140" s="22">
        <f>'Cash Flow Statement Annual'!AB140/'Balance Sheet Annual'!BS140</f>
        <v>0.25043383162691862</v>
      </c>
      <c r="AX140" s="22">
        <f>('Cash Flow Statement Annual'!AB140+'Cash Flow Statement Annual'!AU140)/'Balance Sheet Annual'!BS140</f>
        <v>1.4682238057589407</v>
      </c>
      <c r="AY140" s="22">
        <f>('Balance Sheet Annual'!BH140+'Balance Sheet Annual'!BS140)/('Income Statement Annual'!AF140-'Income Statement Annual'!AC140)</f>
        <v>5.7546626028103356</v>
      </c>
      <c r="AZ140" s="22">
        <f>(('Balance Sheet Annual'!BH140+'Balance Sheet Annual'!BS140)-'Balance Sheet Annual'!N140)/('Income Statement Annual'!AF140-'Income Statement Annual'!AC140)</f>
        <v>5.7052259186097514</v>
      </c>
      <c r="BA140" s="22">
        <f>('Cash Flow Statement Annual'!AB140+'Cash Flow Statement Annual'!AU140)/'Income Statement Annual'!BS140</f>
        <v>1.6595816064640556</v>
      </c>
      <c r="BB140" s="22">
        <f>'Income Statement Annual'!AF140/('Balance Sheet Annual'!BH140+'Balance Sheet Annual'!BS140)</f>
        <v>9.5255527325464565E-2</v>
      </c>
      <c r="BC140" s="23">
        <f>'Income Statement Annual'!AF140/('Balance Sheet Annual'!BB140-'Balance Sheet Annual'!BR140)</f>
        <v>5.4135447320972425E-2</v>
      </c>
    </row>
    <row r="141" spans="1:55" x14ac:dyDescent="0.2">
      <c r="A141" s="45" t="s">
        <v>472</v>
      </c>
      <c r="B141" s="45" t="s">
        <v>473</v>
      </c>
      <c r="C141" s="45" t="str">
        <f>VLOOKUP(A141,'[1]S&amp;P 500 Wikipedia'!A:D,3,FALSE)</f>
        <v>Utilities</v>
      </c>
      <c r="D141" s="45">
        <v>378141</v>
      </c>
      <c r="E141" s="45" t="s">
        <v>16</v>
      </c>
      <c r="F141" s="45">
        <v>2018</v>
      </c>
      <c r="G141" s="45" t="s">
        <v>17</v>
      </c>
      <c r="H141" s="46">
        <v>43465</v>
      </c>
      <c r="I141" s="46">
        <v>43522</v>
      </c>
      <c r="J141" s="46">
        <v>43592</v>
      </c>
      <c r="K141" s="45">
        <v>317379718</v>
      </c>
      <c r="L141" s="45">
        <v>318130239</v>
      </c>
      <c r="M141" s="45" t="s">
        <v>1936</v>
      </c>
      <c r="N141" s="20">
        <f>'Balance Sheet Annual'!AH141/'Balance Sheet Annual'!BR141</f>
        <v>0.63179731655635418</v>
      </c>
      <c r="O141" s="21">
        <f>('Balance Sheet Annual'!AH141-'Balance Sheet Annual'!U141)/'Balance Sheet Annual'!BR141</f>
        <v>0.56964624294206401</v>
      </c>
      <c r="P141" s="21">
        <f>'Balance Sheet Annual'!N141/'Balance Sheet Annual'!BR141</f>
        <v>1.0633747974739798E-2</v>
      </c>
      <c r="Q141" s="21">
        <f>'Balance Sheet Annual'!CH141/'Balance Sheet Annual'!CS141</f>
        <v>2.2219348624581161</v>
      </c>
      <c r="R141" s="21">
        <f>('Balance Sheet Annual'!BH141+'Balance Sheet Annual'!BS141)/'Balance Sheet Annual'!BB141</f>
        <v>0.34029234254985574</v>
      </c>
      <c r="S141" s="21">
        <f>('Balance Sheet Annual'!BH141/'Balance Sheet Annual'!BB141)</f>
        <v>1.5174631214587278E-2</v>
      </c>
      <c r="T141" s="21">
        <f>'Balance Sheet Annual'!BS141/'Balance Sheet Annual'!BB141</f>
        <v>0.32511771133526851</v>
      </c>
      <c r="U141" s="21">
        <f>('Balance Sheet Annual'!BH141+'Balance Sheet Annual'!BS141)/'Balance Sheet Annual'!CS141</f>
        <v>1.0963997618889196</v>
      </c>
      <c r="V141" s="21">
        <f>('Balance Sheet Annual'!BH141/'Balance Sheet Annual'!CS141)</f>
        <v>4.8891673335223894E-2</v>
      </c>
      <c r="W141" s="21">
        <f>('Balance Sheet Annual'!BS141/'Balance Sheet Annual'!CS141)</f>
        <v>1.0475080885536958</v>
      </c>
      <c r="X141" s="22">
        <f>'Balance Sheet Annual'!AH141/'Balance Sheet Annual'!BB141</f>
        <v>6.2604219623722396E-2</v>
      </c>
      <c r="Y141" s="22">
        <f>'Balance Sheet Annual'!CS141/('Balance Sheet Annual'!BB141-'Balance Sheet Annual'!AQ141-'Balance Sheet Annual'!AR141-'Balance Sheet Annual'!AS141)</f>
        <v>0.35359260116654168</v>
      </c>
      <c r="Z141" s="22">
        <f>'Balance Sheet Annual'!BA141/'Balance Sheet Annual'!BB141</f>
        <v>0.93739578037627758</v>
      </c>
      <c r="AA141" s="22">
        <f>'Balance Sheet Annual'!AR141/'Balance Sheet Annual'!BB141</f>
        <v>0.12223133127294668</v>
      </c>
      <c r="AB141" s="23">
        <f>'Balance Sheet Annual'!CS141/'Balance Sheet Annual'!CT141</f>
        <v>0.31037250679769124</v>
      </c>
      <c r="AC141" s="24">
        <f>'Income Statement Annual'!V141/'Income Statement Annual'!N141</f>
        <v>0.67295063230525676</v>
      </c>
      <c r="AD141" s="22">
        <f>('Income Statement Annual'!AF141-'Income Statement Annual'!AC141)/'Income Statement Annual'!N141</f>
        <v>0.4208974720173706</v>
      </c>
      <c r="AE141" s="22">
        <f>'Income Statement Annual'!AF141/'Income Statement Annual'!N141</f>
        <v>0.32107719449243238</v>
      </c>
      <c r="AF141" s="22">
        <f>'Income Statement Annual'!BS141/'Income Statement Annual'!N141</f>
        <v>0.12745125356813355</v>
      </c>
      <c r="AG141" s="22">
        <f>('Income Statement Annual'!AF141-'Income Statement Annual'!AC141)/('Income Statement Annual'!AH141*-1)</f>
        <v>7.7361904423184074</v>
      </c>
      <c r="AH141" s="23">
        <f>'Income Statement Annual'!AF141/('Income Statement Annual'!AH141*-1)</f>
        <v>5.9014712332989534</v>
      </c>
      <c r="AI141" s="24">
        <f>'Cash Flow Statement Annual'!BG141/'Cash Flow Statement Annual'!AB141</f>
        <v>0.60523388799830813</v>
      </c>
      <c r="AJ141" s="22">
        <f>'Cash Flow Statement Annual'!AB141/'Balance Sheet Annual'!BR141</f>
        <v>0.55862604118922998</v>
      </c>
      <c r="AK141" s="22">
        <f>('Cash Flow Statement Annual'!AB141+'Cash Flow Statement Annual'!AV141)/('Balance Sheet Annual'!BH141+'Balance Sheet Annual'!BS141)</f>
        <v>0.11320674502982429</v>
      </c>
      <c r="AL141" s="23">
        <f>('Cash Flow Statement Annual'!AB141/('Balance Sheet Annual'!BH141+'Balance Sheet Annual'!BS141))</f>
        <v>0.16266526686095192</v>
      </c>
      <c r="AM141" s="24">
        <f>'Income Statement Annual'!BS141/'Balance Sheet Annual'!CS141</f>
        <v>8.7885831928162475E-2</v>
      </c>
      <c r="AN141" s="22">
        <f>'Income Statement Annual'!N141/'Balance Sheet Annual'!CS141</f>
        <v>0.68956428020678517</v>
      </c>
      <c r="AO141" s="22">
        <f>'Income Statement Annual'!N141/'Balance Sheet Annual'!BB141</f>
        <v>0.21402179424592549</v>
      </c>
      <c r="AP141" s="22">
        <f>'Income Statement Annual'!N141/('Balance Sheet Annual'!AH141-'Balance Sheet Annual'!BR141)</f>
        <v>-5.8660427273332649</v>
      </c>
      <c r="AQ141" s="22">
        <f>'Income Statement Annual'!BS141/'Balance Sheet Annual'!BB141</f>
        <v>2.7277345967544355E-2</v>
      </c>
      <c r="AR141" s="22">
        <f>'Cash Flow Statement Annual'!AB141/'Income Statement Annual'!N141</f>
        <v>0.25863601838607875</v>
      </c>
      <c r="AS141" s="22">
        <f>'Cash Flow Statement Annual'!BG141/'Income Statement Annual'!N141</f>
        <v>0.15653528298420835</v>
      </c>
      <c r="AT141" s="22">
        <f>'Cash Flow Statement Annual'!AB141/'Balance Sheet Annual'!BB141</f>
        <v>5.5353744711610746E-2</v>
      </c>
      <c r="AU141" s="22">
        <f>('Cash Flow Statement Annual'!AB141+'Cash Flow Statement Annual'!AU141)/'Balance Sheet Annual'!BR141</f>
        <v>-0.33589436744314993</v>
      </c>
      <c r="AV141" s="22">
        <f>('Cash Flow Statement Annual'!AB141+'Cash Flow Statement Annual'!AU141)/('Balance Sheet Annual'!BH141+'Balance Sheet Annual'!BS141)</f>
        <v>-9.7808449460955807E-2</v>
      </c>
      <c r="AW141" s="22">
        <f>'Cash Flow Statement Annual'!AB141/'Balance Sheet Annual'!BS141</f>
        <v>0.17025754913280858</v>
      </c>
      <c r="AX141" s="22">
        <f>('Cash Flow Statement Annual'!AB141+'Cash Flow Statement Annual'!AU141)/'Balance Sheet Annual'!BS141</f>
        <v>-0.10237358725103472</v>
      </c>
      <c r="AY141" s="22">
        <f>('Balance Sheet Annual'!BH141+'Balance Sheet Annual'!BS141)/('Income Statement Annual'!AF141-'Income Statement Annual'!AC141)</f>
        <v>3.7776164291951302</v>
      </c>
      <c r="AZ141" s="22">
        <f>(('Balance Sheet Annual'!BH141+'Balance Sheet Annual'!BS141)-'Balance Sheet Annual'!N141)/('Income Statement Annual'!AF141-'Income Statement Annual'!AC141)</f>
        <v>3.7659193380362801</v>
      </c>
      <c r="BA141" s="22">
        <f>('Cash Flow Statement Annual'!AB141+'Cash Flow Statement Annual'!AU141)/'Income Statement Annual'!BS141</f>
        <v>-1.220187126263669</v>
      </c>
      <c r="BB141" s="22">
        <f>'Income Statement Annual'!AF141/('Balance Sheet Annual'!BH141+'Balance Sheet Annual'!BS141)</f>
        <v>0.20193671342061026</v>
      </c>
      <c r="BC141" s="23">
        <f>'Income Statement Annual'!AF141/('Balance Sheet Annual'!BB141-'Balance Sheet Annual'!BR141)</f>
        <v>7.6275596519309458E-2</v>
      </c>
    </row>
    <row r="142" spans="1:55" x14ac:dyDescent="0.2">
      <c r="A142" s="45" t="s">
        <v>463</v>
      </c>
      <c r="B142" s="45" t="s">
        <v>464</v>
      </c>
      <c r="C142" s="45" t="str">
        <f>VLOOKUP(A142,'[1]S&amp;P 500 Wikipedia'!A:D,3,FALSE)</f>
        <v>Real Estate</v>
      </c>
      <c r="D142" s="45">
        <v>378140</v>
      </c>
      <c r="E142" s="45" t="s">
        <v>16</v>
      </c>
      <c r="F142" s="45">
        <v>2018</v>
      </c>
      <c r="G142" s="45" t="s">
        <v>17</v>
      </c>
      <c r="H142" s="46">
        <v>43465</v>
      </c>
      <c r="I142" s="46">
        <v>43517</v>
      </c>
      <c r="J142" s="46">
        <v>43581</v>
      </c>
      <c r="K142" s="45">
        <v>66020351</v>
      </c>
      <c r="L142" s="45">
        <v>66057678</v>
      </c>
      <c r="M142" s="54" t="s">
        <v>1937</v>
      </c>
      <c r="N142" s="20">
        <f>'Balance Sheet Annual'!AH142/'Balance Sheet Annual'!BR142</f>
        <v>2.6742688345497076E-2</v>
      </c>
      <c r="O142" s="21">
        <f>('Balance Sheet Annual'!AH142-'Balance Sheet Annual'!U142)/'Balance Sheet Annual'!BR142</f>
        <v>2.6742688345497076E-2</v>
      </c>
      <c r="P142" s="21">
        <f>'Balance Sheet Annual'!N142/'Balance Sheet Annual'!BR142</f>
        <v>7.3634312071191935E-3</v>
      </c>
      <c r="Q142" s="21">
        <f>'Balance Sheet Annual'!CH142/'Balance Sheet Annual'!CS142</f>
        <v>0.9415235880622701</v>
      </c>
      <c r="R142" s="21">
        <f>('Balance Sheet Annual'!BH142+'Balance Sheet Annual'!BS142)/'Balance Sheet Annual'!BB142</f>
        <v>0.44096155911478713</v>
      </c>
      <c r="S142" s="21">
        <f>('Balance Sheet Annual'!BH142/'Balance Sheet Annual'!BB142)</f>
        <v>0.44096155911478713</v>
      </c>
      <c r="T142" s="21">
        <f>'Balance Sheet Annual'!BS142/'Balance Sheet Annual'!BB142</f>
        <v>0</v>
      </c>
      <c r="U142" s="21">
        <f>('Balance Sheet Annual'!BH142+'Balance Sheet Annual'!BS142)/'Balance Sheet Annual'!CS142</f>
        <v>0.85613726845007432</v>
      </c>
      <c r="V142" s="21">
        <f>('Balance Sheet Annual'!BH142/'Balance Sheet Annual'!CS142)</f>
        <v>0.85613726845007432</v>
      </c>
      <c r="W142" s="21">
        <f>('Balance Sheet Annual'!BS142/'Balance Sheet Annual'!CS142)</f>
        <v>0</v>
      </c>
      <c r="X142" s="22">
        <f>'Balance Sheet Annual'!AH142/'Balance Sheet Annual'!BB142</f>
        <v>1.2968614978617454E-2</v>
      </c>
      <c r="Y142" s="22">
        <f>'Balance Sheet Annual'!CS142/('Balance Sheet Annual'!BB142-'Balance Sheet Annual'!AQ142-'Balance Sheet Annual'!AR142-'Balance Sheet Annual'!AS142)</f>
        <v>0.51505941320962578</v>
      </c>
      <c r="Z142" s="22">
        <f>'Balance Sheet Annual'!BA142/'Balance Sheet Annual'!BB142</f>
        <v>0.98703138502138255</v>
      </c>
      <c r="AA142" s="22">
        <f>'Balance Sheet Annual'!AR142/'Balance Sheet Annual'!BB142</f>
        <v>0</v>
      </c>
      <c r="AB142" s="23">
        <f>'Balance Sheet Annual'!CS142/'Balance Sheet Annual'!CT142</f>
        <v>0.51505941320962578</v>
      </c>
      <c r="AC142" s="24">
        <f>'Income Statement Annual'!V142/'Income Statement Annual'!N142</f>
        <v>0.80993314021052876</v>
      </c>
      <c r="AD142" s="22">
        <f>('Income Statement Annual'!AF142-'Income Statement Annual'!AC142)/'Income Statement Annual'!N142</f>
        <v>0.67116626671036494</v>
      </c>
      <c r="AE142" s="22">
        <f>'Income Statement Annual'!AF142/'Income Statement Annual'!N142</f>
        <v>0.32738641204370705</v>
      </c>
      <c r="AF142" s="22">
        <f>'Income Statement Annual'!BS142/'Income Statement Annual'!N142</f>
        <v>0.3175154465249993</v>
      </c>
      <c r="AG142" s="22">
        <f>('Income Statement Annual'!AF142-'Income Statement Annual'!AC142)/('Income Statement Annual'!AH142*-1)</f>
        <v>4.106898346299138</v>
      </c>
      <c r="AH142" s="23">
        <f>'Income Statement Annual'!AF142/('Income Statement Annual'!AH142*-1)</f>
        <v>2.0032930451245883</v>
      </c>
      <c r="AI142" s="24">
        <f>'Cash Flow Statement Annual'!BG142/'Cash Flow Statement Annual'!AB142</f>
        <v>-0.40359276435063063</v>
      </c>
      <c r="AJ142" s="22">
        <f>'Cash Flow Statement Annual'!AB142/'Balance Sheet Annual'!BR142</f>
        <v>0.12643433847524826</v>
      </c>
      <c r="AK142" s="22">
        <f>('Cash Flow Statement Annual'!AB142+'Cash Flow Statement Annual'!AV142)/('Balance Sheet Annual'!BH142+'Balance Sheet Annual'!BS142)</f>
        <v>5.7262937362956852E-2</v>
      </c>
      <c r="AL142" s="23">
        <f>('Cash Flow Statement Annual'!AB142/('Balance Sheet Annual'!BH142+'Balance Sheet Annual'!BS142))</f>
        <v>0.13904418882617203</v>
      </c>
      <c r="AM142" s="24">
        <f>'Income Statement Annual'!BS142/'Balance Sheet Annual'!CS142</f>
        <v>6.7286655393673525E-2</v>
      </c>
      <c r="AN142" s="22">
        <f>'Income Statement Annual'!N142/'Balance Sheet Annual'!CS142</f>
        <v>0.21191616385937234</v>
      </c>
      <c r="AO142" s="22">
        <f>'Income Statement Annual'!N142/'Balance Sheet Annual'!BB142</f>
        <v>0.10914941500704321</v>
      </c>
      <c r="AP142" s="22">
        <f>'Income Statement Annual'!N142/('Balance Sheet Annual'!AH142-'Balance Sheet Annual'!BR142)</f>
        <v>-0.23126249338080782</v>
      </c>
      <c r="AQ142" s="22">
        <f>'Income Statement Annual'!BS142/'Balance Sheet Annual'!BB142</f>
        <v>3.4656625243903783E-2</v>
      </c>
      <c r="AR142" s="22">
        <f>'Cash Flow Statement Annual'!AB142/'Income Statement Annual'!N142</f>
        <v>0.56173587633688415</v>
      </c>
      <c r="AS142" s="22">
        <f>'Cash Flow Statement Annual'!BG142/'Income Statement Annual'!N142</f>
        <v>-0.22671253516572709</v>
      </c>
      <c r="AT142" s="22">
        <f>'Cash Flow Statement Annual'!AB142/'Balance Sheet Annual'!BB142</f>
        <v>6.131314229063968E-2</v>
      </c>
      <c r="AU142" s="22">
        <f>('Cash Flow Statement Annual'!AB142+'Cash Flow Statement Annual'!AU142)/'Balance Sheet Annual'!BR142</f>
        <v>4.7677804502716727E-2</v>
      </c>
      <c r="AV142" s="22">
        <f>('Cash Flow Statement Annual'!AB142+'Cash Flow Statement Annual'!AU142)/('Balance Sheet Annual'!BH142+'Balance Sheet Annual'!BS142)</f>
        <v>5.243292077168471E-2</v>
      </c>
      <c r="AW142" s="22" t="e">
        <f>'Cash Flow Statement Annual'!AB142/'Balance Sheet Annual'!BS142</f>
        <v>#DIV/0!</v>
      </c>
      <c r="AX142" s="22" t="e">
        <f>('Cash Flow Statement Annual'!AB142+'Cash Flow Statement Annual'!AU142)/'Balance Sheet Annual'!BS142</f>
        <v>#DIV/0!</v>
      </c>
      <c r="AY142" s="22">
        <f>('Balance Sheet Annual'!BH142+'Balance Sheet Annual'!BS142)/('Income Statement Annual'!AF142-'Income Statement Annual'!AC142)</f>
        <v>6.0193444854342841</v>
      </c>
      <c r="AZ142" s="22">
        <f>(('Balance Sheet Annual'!BH142+'Balance Sheet Annual'!BS142)-'Balance Sheet Annual'!N142)/('Income Statement Annual'!AF142-'Income Statement Annual'!AC142)</f>
        <v>5.9706009265864326</v>
      </c>
      <c r="BA142" s="22">
        <f>('Cash Flow Statement Annual'!AB142+'Cash Flow Statement Annual'!AU142)/'Income Statement Annual'!BS142</f>
        <v>0.66714235242772923</v>
      </c>
      <c r="BB142" s="22">
        <f>'Income Statement Annual'!AF142/('Balance Sheet Annual'!BH142+'Balance Sheet Annual'!BS142)</f>
        <v>8.1036622393026947E-2</v>
      </c>
      <c r="BC142" s="23">
        <f>'Income Statement Annual'!AF142/('Balance Sheet Annual'!BB142-'Balance Sheet Annual'!BR142)</f>
        <v>6.9378472539986205E-2</v>
      </c>
    </row>
    <row r="143" spans="1:55" x14ac:dyDescent="0.2">
      <c r="A143" s="45" t="s">
        <v>427</v>
      </c>
      <c r="B143" s="45" t="s">
        <v>428</v>
      </c>
      <c r="C143" s="45" t="str">
        <f>VLOOKUP(A143,'[1]S&amp;P 500 Wikipedia'!A:D,3,FALSE)</f>
        <v>Industrials</v>
      </c>
      <c r="D143" s="45">
        <v>124922</v>
      </c>
      <c r="E143" s="45" t="s">
        <v>16</v>
      </c>
      <c r="F143" s="45">
        <v>2018</v>
      </c>
      <c r="G143" s="45" t="s">
        <v>17</v>
      </c>
      <c r="H143" s="46">
        <v>43465</v>
      </c>
      <c r="I143" s="46">
        <v>43523</v>
      </c>
      <c r="J143" s="46">
        <v>43523</v>
      </c>
      <c r="K143" s="45">
        <v>429700000</v>
      </c>
      <c r="L143" s="45">
        <v>432300000</v>
      </c>
      <c r="M143" s="45" t="s">
        <v>1696</v>
      </c>
      <c r="N143" s="20">
        <f>'Balance Sheet Annual'!AH143/'Balance Sheet Annual'!BR143</f>
        <v>1.6427586206896552</v>
      </c>
      <c r="O143" s="21">
        <f>('Balance Sheet Annual'!AH143-'Balance Sheet Annual'!U143)/'Balance Sheet Annual'!BR143</f>
        <v>1.1265024630541871</v>
      </c>
      <c r="P143" s="21">
        <f>'Balance Sheet Annual'!N143/'Balance Sheet Annual'!BR143</f>
        <v>0.21576354679802956</v>
      </c>
      <c r="Q143" s="21">
        <f>'Balance Sheet Annual'!CH143/'Balance Sheet Annual'!CS143</f>
        <v>0.88681318681318677</v>
      </c>
      <c r="R143" s="21">
        <f>('Balance Sheet Annual'!BH143+'Balance Sheet Annual'!BS143)/'Balance Sheet Annual'!BB143</f>
        <v>0.23759310915611684</v>
      </c>
      <c r="S143" s="21">
        <f>('Balance Sheet Annual'!BH143/'Balance Sheet Annual'!BB143)</f>
        <v>1.7901480550531833E-2</v>
      </c>
      <c r="T143" s="21">
        <f>'Balance Sheet Annual'!BS143/'Balance Sheet Annual'!BB143</f>
        <v>0.21969162860558503</v>
      </c>
      <c r="U143" s="21">
        <f>('Balance Sheet Annual'!BH143+'Balance Sheet Annual'!BS143)/'Balance Sheet Annual'!CS143</f>
        <v>0.44829381145170621</v>
      </c>
      <c r="V143" s="21">
        <f>('Balance Sheet Annual'!BH143/'Balance Sheet Annual'!CS143)</f>
        <v>3.3776749566223251E-2</v>
      </c>
      <c r="W143" s="21">
        <f>('Balance Sheet Annual'!BS143/'Balance Sheet Annual'!CS143)</f>
        <v>0.41451706188548293</v>
      </c>
      <c r="X143" s="22">
        <f>'Balance Sheet Annual'!AH143/'Balance Sheet Annual'!BB143</f>
        <v>0.25555589614689023</v>
      </c>
      <c r="Y143" s="22">
        <f>'Balance Sheet Annual'!CS143/('Balance Sheet Annual'!BB143-'Balance Sheet Annual'!AQ143-'Balance Sheet Annual'!AR143-'Balance Sheet Annual'!AS143)</f>
        <v>1.2538071065989849</v>
      </c>
      <c r="Z143" s="22">
        <f>'Balance Sheet Annual'!BA143/'Balance Sheet Annual'!BB143</f>
        <v>0.74444410385310977</v>
      </c>
      <c r="AA143" s="22">
        <f>'Balance Sheet Annual'!AR143/'Balance Sheet Annual'!BB143</f>
        <v>0.41590289059865737</v>
      </c>
      <c r="AB143" s="23">
        <f>'Balance Sheet Annual'!CS143/'Balance Sheet Annual'!CT143</f>
        <v>0.5299941758881771</v>
      </c>
      <c r="AC143" s="24">
        <f>'Income Statement Annual'!V143/'Income Statement Annual'!N143</f>
        <v>0.3258184669672613</v>
      </c>
      <c r="AD143" s="22">
        <f>('Income Statement Annual'!AF143-'Income Statement Annual'!AC143)/'Income Statement Annual'!N143</f>
        <v>0.1224759851009606</v>
      </c>
      <c r="AE143" s="22">
        <f>'Income Statement Annual'!AF143/'Income Statement Annual'!N143</f>
        <v>0.1224759851009606</v>
      </c>
      <c r="AF143" s="22">
        <f>'Income Statement Annual'!BS143/'Income Statement Annual'!N143</f>
        <v>0.14629484414820623</v>
      </c>
      <c r="AG143" s="22">
        <f>('Income Statement Annual'!AF143-'Income Statement Annual'!AC143)/('Income Statement Annual'!AH143*-1)</f>
        <v>10.158536585365853</v>
      </c>
      <c r="AH143" s="23">
        <f>'Income Statement Annual'!AF143/('Income Statement Annual'!AH143*-1)</f>
        <v>10.158536585365853</v>
      </c>
      <c r="AI143" s="24">
        <f>'Cash Flow Statement Annual'!BG143/'Cash Flow Statement Annual'!AB143</f>
        <v>-0.91597899474868716</v>
      </c>
      <c r="AJ143" s="22">
        <f>'Cash Flow Statement Annual'!AB143/'Balance Sheet Annual'!BR143</f>
        <v>0.52532019704433497</v>
      </c>
      <c r="AK143" s="22">
        <f>('Cash Flow Statement Annual'!AB143+'Cash Flow Statement Annual'!AV143)/('Balance Sheet Annual'!BH143+'Balance Sheet Annual'!BS143)</f>
        <v>0.20616694620049025</v>
      </c>
      <c r="AL143" s="23">
        <f>('Cash Flow Statement Annual'!AB143/('Balance Sheet Annual'!BH143+'Balance Sheet Annual'!BS143))</f>
        <v>0.34395561862985419</v>
      </c>
      <c r="AM143" s="24">
        <f>'Income Statement Annual'!BS143/'Balance Sheet Annual'!CS143</f>
        <v>0.17264314632735686</v>
      </c>
      <c r="AN143" s="22">
        <f>'Income Statement Annual'!N143/'Balance Sheet Annual'!CS143</f>
        <v>1.1801041064198958</v>
      </c>
      <c r="AO143" s="22">
        <f>'Income Statement Annual'!N143/'Balance Sheet Annual'!BB143</f>
        <v>0.62544830334426627</v>
      </c>
      <c r="AP143" s="22">
        <f>'Income Statement Annual'!N143/('Balance Sheet Annual'!AH143-'Balance Sheet Annual'!BR143)</f>
        <v>6.2550582464745554</v>
      </c>
      <c r="AQ143" s="22">
        <f>'Income Statement Annual'!BS143/'Balance Sheet Annual'!BB143</f>
        <v>9.149986206050946E-2</v>
      </c>
      <c r="AR143" s="22">
        <f>'Cash Flow Statement Annual'!AB143/'Income Statement Annual'!N143</f>
        <v>0.1306606547735738</v>
      </c>
      <c r="AS143" s="22">
        <f>'Cash Flow Statement Annual'!BG143/'Income Statement Annual'!N143</f>
        <v>-0.1196824152127034</v>
      </c>
      <c r="AT143" s="22">
        <f>'Cash Flow Statement Annual'!AB143/'Balance Sheet Annual'!BB143</f>
        <v>8.1721484841982647E-2</v>
      </c>
      <c r="AU143" s="22">
        <f>('Cash Flow Statement Annual'!AB143+'Cash Flow Statement Annual'!AU143)/'Balance Sheet Annual'!BR143</f>
        <v>0.48256157635467978</v>
      </c>
      <c r="AV143" s="22">
        <f>('Cash Flow Statement Annual'!AB143+'Cash Flow Statement Annual'!AU143)/('Balance Sheet Annual'!BH143+'Balance Sheet Annual'!BS143)</f>
        <v>0.31595923106695911</v>
      </c>
      <c r="AW143" s="22">
        <f>'Cash Flow Statement Annual'!AB143/'Balance Sheet Annual'!BS143</f>
        <v>0.37198269847914051</v>
      </c>
      <c r="AX143" s="22">
        <f>('Cash Flow Statement Annual'!AB143+'Cash Flow Statement Annual'!AU143)/'Balance Sheet Annual'!BS143</f>
        <v>0.34170503697502441</v>
      </c>
      <c r="AY143" s="22">
        <f>('Balance Sheet Annual'!BH143+'Balance Sheet Annual'!BS143)/('Income Statement Annual'!AF143-'Income Statement Annual'!AC143)</f>
        <v>3.101640656262505</v>
      </c>
      <c r="AZ143" s="22">
        <f>(('Balance Sheet Annual'!BH143+'Balance Sheet Annual'!BS143)-'Balance Sheet Annual'!N143)/('Income Statement Annual'!AF143-'Income Statement Annual'!AC143)</f>
        <v>2.6634653861544617</v>
      </c>
      <c r="BA143" s="22">
        <f>('Cash Flow Statement Annual'!AB143+'Cash Flow Statement Annual'!AU143)/'Income Statement Annual'!BS143</f>
        <v>0.82043551088777222</v>
      </c>
      <c r="BB143" s="22">
        <f>'Income Statement Annual'!AF143/('Balance Sheet Annual'!BH143+'Balance Sheet Annual'!BS143)</f>
        <v>0.32241001161140498</v>
      </c>
      <c r="BC143" s="23">
        <f>'Income Statement Annual'!AF143/('Balance Sheet Annual'!BB143-'Balance Sheet Annual'!BR143)</f>
        <v>9.0714389429359665E-2</v>
      </c>
    </row>
    <row r="144" spans="1:55" x14ac:dyDescent="0.2">
      <c r="A144" s="45" t="s">
        <v>448</v>
      </c>
      <c r="B144" s="45" t="s">
        <v>449</v>
      </c>
      <c r="C144" s="45" t="str">
        <f>VLOOKUP(A144,'[1]S&amp;P 500 Wikipedia'!A:D,3,FALSE)</f>
        <v>Utilities</v>
      </c>
      <c r="D144" s="45">
        <v>354347</v>
      </c>
      <c r="E144" s="45" t="s">
        <v>16</v>
      </c>
      <c r="F144" s="45">
        <v>2018</v>
      </c>
      <c r="G144" s="45" t="s">
        <v>17</v>
      </c>
      <c r="H144" s="46">
        <v>43465</v>
      </c>
      <c r="I144" s="46">
        <v>43522</v>
      </c>
      <c r="J144" s="46">
        <v>43588</v>
      </c>
      <c r="K144" s="45">
        <v>183130813</v>
      </c>
      <c r="L144" s="45">
        <v>185485402</v>
      </c>
      <c r="M144" s="45" t="s">
        <v>1938</v>
      </c>
      <c r="N144" s="20">
        <f>'Balance Sheet Annual'!AH144/'Balance Sheet Annual'!BR144</f>
        <v>0.65234232826410832</v>
      </c>
      <c r="O144" s="21">
        <f>('Balance Sheet Annual'!AH144-'Balance Sheet Annual'!U144)/'Balance Sheet Annual'!BR144</f>
        <v>0.47247184240044143</v>
      </c>
      <c r="P144" s="21">
        <f>'Balance Sheet Annual'!N144/'Balance Sheet Annual'!BR144</f>
        <v>0.15513123269158713</v>
      </c>
      <c r="Q144" s="21">
        <f>'Balance Sheet Annual'!CH144/'Balance Sheet Annual'!CS144</f>
        <v>4.7027271712771102</v>
      </c>
      <c r="R144" s="21">
        <f>('Balance Sheet Annual'!BH144+'Balance Sheet Annual'!BS144)/'Balance Sheet Annual'!BB144</f>
        <v>0.3570564968544751</v>
      </c>
      <c r="S144" s="21">
        <f>('Balance Sheet Annual'!BH144/'Balance Sheet Annual'!BB144)</f>
        <v>5.0095478959762671E-2</v>
      </c>
      <c r="T144" s="21">
        <f>'Balance Sheet Annual'!BS144/'Balance Sheet Annual'!BB144</f>
        <v>0.30696101789471242</v>
      </c>
      <c r="U144" s="21">
        <f>('Balance Sheet Annual'!BH144+'Balance Sheet Annual'!BS144)/'Balance Sheet Annual'!CS144</f>
        <v>2.0361957862930353</v>
      </c>
      <c r="V144" s="21">
        <f>('Balance Sheet Annual'!BH144/'Balance Sheet Annual'!CS144)</f>
        <v>0.28568084902197938</v>
      </c>
      <c r="W144" s="21">
        <f>('Balance Sheet Annual'!BS144/'Balance Sheet Annual'!CS144)</f>
        <v>1.750514937271056</v>
      </c>
      <c r="X144" s="22">
        <f>'Balance Sheet Annual'!AH144/'Balance Sheet Annual'!BB144</f>
        <v>7.0338932483333547E-2</v>
      </c>
      <c r="Y144" s="22">
        <f>'Balance Sheet Annual'!CS144/('Balance Sheet Annual'!BB144-'Balance Sheet Annual'!AQ144-'Balance Sheet Annual'!AR144-'Balance Sheet Annual'!AS144)</f>
        <v>0.17678225914077186</v>
      </c>
      <c r="Z144" s="22">
        <f>'Balance Sheet Annual'!BA144/'Balance Sheet Annual'!BB144</f>
        <v>0.92966106751666644</v>
      </c>
      <c r="AA144" s="22">
        <f>'Balance Sheet Annual'!AR144/'Balance Sheet Annual'!BB144</f>
        <v>8.0752520347581059E-3</v>
      </c>
      <c r="AB144" s="23">
        <f>'Balance Sheet Annual'!CS144/'Balance Sheet Annual'!CT144</f>
        <v>0.1753546978429362</v>
      </c>
      <c r="AC144" s="24">
        <f>'Income Statement Annual'!V144/'Income Statement Annual'!N144</f>
        <v>0.69122354356831706</v>
      </c>
      <c r="AD144" s="22">
        <f>('Income Statement Annual'!AF144-'Income Statement Annual'!AC144)/'Income Statement Annual'!N144</f>
        <v>0.29696714455512635</v>
      </c>
      <c r="AE144" s="22">
        <f>'Income Statement Annual'!AF144/'Income Statement Annual'!N144</f>
        <v>0.17145534856215836</v>
      </c>
      <c r="AF144" s="22">
        <f>'Income Statement Annual'!BS144/'Income Statement Annual'!N144</f>
        <v>3.7167610834313587E-2</v>
      </c>
      <c r="AG144" s="22">
        <f>('Income Statement Annual'!AF144-'Income Statement Annual'!AC144)/('Income Statement Annual'!AH144*-1)</f>
        <v>4.6503127774981197</v>
      </c>
      <c r="AH144" s="23">
        <f>'Income Statement Annual'!AF144/('Income Statement Annual'!AH144*-1)</f>
        <v>2.6848794986510409</v>
      </c>
      <c r="AI144" s="24">
        <f>'Cash Flow Statement Annual'!BG144/'Cash Flow Statement Annual'!AB144</f>
        <v>0.3091206403659234</v>
      </c>
      <c r="AJ144" s="22">
        <f>'Cash Flow Statement Annual'!AB144/'Balance Sheet Annual'!BR144</f>
        <v>0.52092775376389411</v>
      </c>
      <c r="AK144" s="22">
        <f>('Cash Flow Statement Annual'!AB144+'Cash Flow Statement Annual'!AV144)/('Balance Sheet Annual'!BH144+'Balance Sheet Annual'!BS144)</f>
        <v>0.11876621648223902</v>
      </c>
      <c r="AL144" s="23">
        <f>('Cash Flow Statement Annual'!AB144/('Balance Sheet Annual'!BH144+'Balance Sheet Annual'!BS144))</f>
        <v>0.15731160788173429</v>
      </c>
      <c r="AM144" s="24">
        <f>'Income Statement Annual'!BS144/'Balance Sheet Annual'!CS144</f>
        <v>5.0255924128953237E-2</v>
      </c>
      <c r="AN144" s="22">
        <f>'Income Statement Annual'!N144/'Balance Sheet Annual'!CS144</f>
        <v>1.3521429815057242</v>
      </c>
      <c r="AO144" s="22">
        <f>'Income Statement Annual'!N144/'Balance Sheet Annual'!BB144</f>
        <v>0.23710462396238316</v>
      </c>
      <c r="AP144" s="22">
        <f>'Income Statement Annual'!N144/('Balance Sheet Annual'!AH144-'Balance Sheet Annual'!BR144)</f>
        <v>-6.3251086884508094</v>
      </c>
      <c r="AQ144" s="22">
        <f>'Income Statement Annual'!BS144/'Balance Sheet Annual'!BB144</f>
        <v>8.8126123904501211E-3</v>
      </c>
      <c r="AR144" s="22">
        <f>'Cash Flow Statement Annual'!AB144/'Income Statement Annual'!N144</f>
        <v>0.23689597733744813</v>
      </c>
      <c r="AS144" s="22">
        <f>'Cash Flow Statement Annual'!BG144/'Income Statement Annual'!N144</f>
        <v>7.322943621466324E-2</v>
      </c>
      <c r="AT144" s="22">
        <f>'Cash Flow Statement Annual'!AB144/'Balance Sheet Annual'!BB144</f>
        <v>5.6169131624796878E-2</v>
      </c>
      <c r="AU144" s="22">
        <f>('Cash Flow Statement Annual'!AB144+'Cash Flow Statement Annual'!AU144)/'Balance Sheet Annual'!BR144</f>
        <v>-0.24175912546883002</v>
      </c>
      <c r="AV144" s="22">
        <f>('Cash Flow Statement Annual'!AB144+'Cash Flow Statement Annual'!AU144)/('Balance Sheet Annual'!BH144+'Balance Sheet Annual'!BS144)</f>
        <v>-7.3007276868609763E-2</v>
      </c>
      <c r="AW144" s="22">
        <f>'Cash Flow Statement Annual'!AB144/'Balance Sheet Annual'!BS144</f>
        <v>0.18298457572897051</v>
      </c>
      <c r="AX144" s="22">
        <f>('Cash Flow Statement Annual'!AB144+'Cash Flow Statement Annual'!AU144)/'Balance Sheet Annual'!BS144</f>
        <v>-8.4921931463400921E-2</v>
      </c>
      <c r="AY144" s="22">
        <f>('Balance Sheet Annual'!BH144+'Balance Sheet Annual'!BS144)/('Income Statement Annual'!AF144-'Income Statement Annual'!AC144)</f>
        <v>5.0709404799442463</v>
      </c>
      <c r="AZ144" s="22">
        <f>(('Balance Sheet Annual'!BH144+'Balance Sheet Annual'!BS144)-'Balance Sheet Annual'!N144)/('Income Statement Annual'!AF144-'Income Statement Annual'!AC144)</f>
        <v>4.8333817305443976</v>
      </c>
      <c r="BA144" s="22">
        <f>('Cash Flow Statement Annual'!AB144+'Cash Flow Statement Annual'!AU144)/'Income Statement Annual'!BS144</f>
        <v>-2.9580017103485807</v>
      </c>
      <c r="BB144" s="22">
        <f>'Income Statement Annual'!AF144/('Balance Sheet Annual'!BH144+'Balance Sheet Annual'!BS144)</f>
        <v>0.11385552792150622</v>
      </c>
      <c r="BC144" s="23">
        <f>'Income Statement Annual'!AF144/('Balance Sheet Annual'!BB144-'Balance Sheet Annual'!BR144)</f>
        <v>4.5566020561762198E-2</v>
      </c>
    </row>
    <row r="145" spans="1:55" x14ac:dyDescent="0.2">
      <c r="A145" s="45" t="s">
        <v>439</v>
      </c>
      <c r="B145" s="45" t="s">
        <v>440</v>
      </c>
      <c r="C145" s="45" t="str">
        <f>VLOOKUP(A145,'[1]S&amp;P 500 Wikipedia'!A:D,3,FALSE)</f>
        <v>Health Care</v>
      </c>
      <c r="D145" s="45">
        <v>108955</v>
      </c>
      <c r="E145" s="45" t="s">
        <v>16</v>
      </c>
      <c r="F145" s="45">
        <v>2018</v>
      </c>
      <c r="G145" s="45" t="s">
        <v>17</v>
      </c>
      <c r="H145" s="46">
        <v>43465</v>
      </c>
      <c r="I145" s="46">
        <v>43511</v>
      </c>
      <c r="J145" s="46">
        <v>43511</v>
      </c>
      <c r="K145" s="45">
        <v>624300000</v>
      </c>
      <c r="L145" s="45">
        <v>636300000</v>
      </c>
      <c r="M145" s="45" t="s">
        <v>1698</v>
      </c>
      <c r="N145" s="20">
        <f>'Balance Sheet Annual'!AH145/'Balance Sheet Annual'!BR145</f>
        <v>1.7952112676056338</v>
      </c>
      <c r="O145" s="21">
        <f>('Balance Sheet Annual'!AH145-'Balance Sheet Annual'!U145)/'Balance Sheet Annual'!BR145</f>
        <v>1.4044366197183098</v>
      </c>
      <c r="P145" s="21">
        <f>'Balance Sheet Annual'!N145/'Balance Sheet Annual'!BR145</f>
        <v>0.94190140845070425</v>
      </c>
      <c r="Q145" s="21">
        <f>'Balance Sheet Annual'!CH145/'Balance Sheet Annual'!CS145</f>
        <v>0.91678506190379538</v>
      </c>
      <c r="R145" s="21">
        <f>('Balance Sheet Annual'!BH145+'Balance Sheet Annual'!BS145)/'Balance Sheet Annual'!BB145</f>
        <v>0.18290272483410985</v>
      </c>
      <c r="S145" s="21">
        <f>('Balance Sheet Annual'!BH145/'Balance Sheet Annual'!BB145)</f>
        <v>0.10553437808838063</v>
      </c>
      <c r="T145" s="21">
        <f>'Balance Sheet Annual'!BS145/'Balance Sheet Annual'!BB145</f>
        <v>7.7368346745729205E-2</v>
      </c>
      <c r="U145" s="21">
        <f>('Balance Sheet Annual'!BH145+'Balance Sheet Annual'!BS145)/'Balance Sheet Annual'!CS145</f>
        <v>0.35058521074352211</v>
      </c>
      <c r="V145" s="21">
        <f>('Balance Sheet Annual'!BH145/'Balance Sheet Annual'!CS145)</f>
        <v>0.20228671943711521</v>
      </c>
      <c r="W145" s="21">
        <f>('Balance Sheet Annual'!BS145/'Balance Sheet Annual'!CS145)</f>
        <v>0.14829849130640688</v>
      </c>
      <c r="X145" s="22">
        <f>'Balance Sheet Annual'!AH145/'Balance Sheet Annual'!BB145</f>
        <v>0.44987999435267539</v>
      </c>
      <c r="Y145" s="22">
        <f>'Balance Sheet Annual'!CS145/('Balance Sheet Annual'!BB145-'Balance Sheet Annual'!AQ145-'Balance Sheet Annual'!AR145-'Balance Sheet Annual'!AS145)</f>
        <v>0.72600014735135932</v>
      </c>
      <c r="Z145" s="22">
        <f>'Balance Sheet Annual'!BA145/'Balance Sheet Annual'!BB145</f>
        <v>0.55012000564732455</v>
      </c>
      <c r="AA145" s="22">
        <f>'Balance Sheet Annual'!AR145/'Balance Sheet Annual'!BB145</f>
        <v>0.19880347310461668</v>
      </c>
      <c r="AB145" s="23">
        <f>'Balance Sheet Annual'!CS145/'Balance Sheet Annual'!CT145</f>
        <v>0.52170690385429908</v>
      </c>
      <c r="AC145" s="24">
        <f>'Income Statement Annual'!V145/'Income Statement Annual'!N145</f>
        <v>0.74520420341745985</v>
      </c>
      <c r="AD145" s="22">
        <f>('Income Statement Annual'!AF145-'Income Statement Annual'!AC145)/'Income Statement Annual'!N145</f>
        <v>0.31904054958810002</v>
      </c>
      <c r="AE145" s="22">
        <f>'Income Statement Annual'!AF145/'Income Statement Annual'!N145</f>
        <v>0.31904054958810002</v>
      </c>
      <c r="AF145" s="22">
        <f>'Income Statement Annual'!BS145/'Income Statement Annual'!N145</f>
        <v>0.16988327074782406</v>
      </c>
      <c r="AG145" s="22">
        <f>('Income Statement Annual'!AF145-'Income Statement Annual'!AC145)/('Income Statement Annual'!AH145*-1)</f>
        <v>377.93103448275861</v>
      </c>
      <c r="AH145" s="23">
        <f>'Income Statement Annual'!AF145/('Income Statement Annual'!AH145*-1)</f>
        <v>377.93103448275861</v>
      </c>
      <c r="AI145" s="24">
        <f>'Cash Flow Statement Annual'!BG145/'Cash Flow Statement Annual'!AB145</f>
        <v>-0.47286899170580593</v>
      </c>
      <c r="AJ145" s="22">
        <f>'Cash Flow Statement Annual'!AB145/'Balance Sheet Annual'!BR145</f>
        <v>0.70471830985915496</v>
      </c>
      <c r="AK145" s="22">
        <f>('Cash Flow Statement Annual'!AB145+'Cash Flow Statement Annual'!AV145)/('Balance Sheet Annual'!BH145+'Balance Sheet Annual'!BS145)</f>
        <v>0.96555384021613277</v>
      </c>
      <c r="AL145" s="23">
        <f>('Cash Flow Statement Annual'!AB145/('Balance Sheet Annual'!BH145+'Balance Sheet Annual'!BS145))</f>
        <v>0.96555384021613277</v>
      </c>
      <c r="AM145" s="24">
        <f>'Income Statement Annual'!BS145/'Balance Sheet Annual'!CS145</f>
        <v>0.19741560110953252</v>
      </c>
      <c r="AN145" s="22">
        <f>'Income Statement Annual'!N145/'Balance Sheet Annual'!CS145</f>
        <v>1.1620661660239497</v>
      </c>
      <c r="AO145" s="22">
        <f>'Income Statement Annual'!N145/'Balance Sheet Annual'!BB145</f>
        <v>0.60625794155019064</v>
      </c>
      <c r="AP145" s="22">
        <f>'Income Statement Annual'!N145/('Balance Sheet Annual'!AH145-'Balance Sheet Annual'!BR145)</f>
        <v>3.0422422954303934</v>
      </c>
      <c r="AQ145" s="22">
        <f>'Income Statement Annual'!BS145/'Balance Sheet Annual'!BB145</f>
        <v>0.10299308202738952</v>
      </c>
      <c r="AR145" s="22">
        <f>'Cash Flow Statement Annual'!AB145/'Income Statement Annual'!N145</f>
        <v>0.29129915873431722</v>
      </c>
      <c r="AS145" s="22">
        <f>'Cash Flow Statement Annual'!BG145/'Income Statement Annual'!N145</f>
        <v>-0.13774633947544609</v>
      </c>
      <c r="AT145" s="22">
        <f>'Cash Flow Statement Annual'!AB145/'Balance Sheet Annual'!BB145</f>
        <v>0.17660242834956938</v>
      </c>
      <c r="AU145" s="22">
        <f>('Cash Flow Statement Annual'!AB145+'Cash Flow Statement Annual'!AU145)/'Balance Sheet Annual'!BR145</f>
        <v>0.24894366197183099</v>
      </c>
      <c r="AV145" s="22">
        <f>('Cash Flow Statement Annual'!AB145+'Cash Flow Statement Annual'!AU145)/('Balance Sheet Annual'!BH145+'Balance Sheet Annual'!BS145)</f>
        <v>0.3410845233500579</v>
      </c>
      <c r="AW145" s="22">
        <f>'Cash Flow Statement Annual'!AB145/'Balance Sheet Annual'!BS145</f>
        <v>2.2826186131386863</v>
      </c>
      <c r="AX145" s="22">
        <f>('Cash Flow Statement Annual'!AB145+'Cash Flow Statement Annual'!AU145)/'Balance Sheet Annual'!BS145</f>
        <v>0.80634124087591241</v>
      </c>
      <c r="AY145" s="22">
        <f>('Balance Sheet Annual'!BH145+'Balance Sheet Annual'!BS145)/('Income Statement Annual'!AF145-'Income Statement Annual'!AC145)</f>
        <v>0.94562043795620443</v>
      </c>
      <c r="AZ145" s="22">
        <f>(('Balance Sheet Annual'!BH145+'Balance Sheet Annual'!BS145)-'Balance Sheet Annual'!N145)/('Income Statement Annual'!AF145-'Income Statement Annual'!AC145)</f>
        <v>-0.27472627737226279</v>
      </c>
      <c r="BA145" s="22">
        <f>('Cash Flow Statement Annual'!AB145+'Cash Flow Statement Annual'!AU145)/'Income Statement Annual'!BS145</f>
        <v>0.60572309801233726</v>
      </c>
      <c r="BB145" s="22">
        <f>'Income Statement Annual'!AF145/('Balance Sheet Annual'!BH145+'Balance Sheet Annual'!BS145)</f>
        <v>1.0575067541489773</v>
      </c>
      <c r="BC145" s="23">
        <f>'Income Statement Annual'!AF145/('Balance Sheet Annual'!BB145-'Balance Sheet Annual'!BR145)</f>
        <v>0.25810097965335344</v>
      </c>
    </row>
    <row r="146" spans="1:55" x14ac:dyDescent="0.2">
      <c r="A146" s="45" t="s">
        <v>475</v>
      </c>
      <c r="B146" s="45" t="s">
        <v>476</v>
      </c>
      <c r="C146" s="45" t="str">
        <f>VLOOKUP(A146,'[1]S&amp;P 500 Wikipedia'!A:D,3,FALSE)</f>
        <v>Utilities</v>
      </c>
      <c r="D146" s="45">
        <v>378142</v>
      </c>
      <c r="E146" s="45" t="s">
        <v>16</v>
      </c>
      <c r="F146" s="45">
        <v>2018</v>
      </c>
      <c r="G146" s="45" t="s">
        <v>17</v>
      </c>
      <c r="H146" s="46">
        <v>43465</v>
      </c>
      <c r="I146" s="46">
        <v>43504</v>
      </c>
      <c r="J146" s="46">
        <v>43504</v>
      </c>
      <c r="K146" s="45">
        <v>967000000</v>
      </c>
      <c r="L146" s="45">
        <v>969000000</v>
      </c>
      <c r="M146" s="54" t="s">
        <v>1699</v>
      </c>
      <c r="N146" s="20">
        <f>'Balance Sheet Annual'!AH146/'Balance Sheet Annual'!BR146</f>
        <v>1.1016854973143175</v>
      </c>
      <c r="O146" s="21">
        <f>('Balance Sheet Annual'!AH146-'Balance Sheet Annual'!U146)/'Balance Sheet Annual'!BR146</f>
        <v>0.9487868123726616</v>
      </c>
      <c r="P146" s="21">
        <f>'Balance Sheet Annual'!N146/'Balance Sheet Annual'!BR146</f>
        <v>8.3163548805334317E-2</v>
      </c>
      <c r="Q146" s="21">
        <f>'Balance Sheet Annual'!CH146/'Balance Sheet Annual'!CS146</f>
        <v>2.6278621803833846</v>
      </c>
      <c r="R146" s="21">
        <f>('Balance Sheet Annual'!BH146+'Balance Sheet Annual'!BS146)/'Balance Sheet Annual'!BB146</f>
        <v>0.30138734263937655</v>
      </c>
      <c r="S146" s="21">
        <f>('Balance Sheet Annual'!BH146/'Balance Sheet Annual'!BB146)</f>
        <v>2.5837115697525049E-2</v>
      </c>
      <c r="T146" s="21">
        <f>'Balance Sheet Annual'!BS146/'Balance Sheet Annual'!BB146</f>
        <v>0.27555022694185149</v>
      </c>
      <c r="U146" s="21">
        <f>('Balance Sheet Annual'!BH146+'Balance Sheet Annual'!BS146)/'Balance Sheet Annual'!CS146</f>
        <v>1.0933917420076429</v>
      </c>
      <c r="V146" s="21">
        <f>('Balance Sheet Annual'!BH146/'Balance Sheet Annual'!CS146)</f>
        <v>9.3733494889241001E-2</v>
      </c>
      <c r="W146" s="21">
        <f>('Balance Sheet Annual'!BS146/'Balance Sheet Annual'!CS146)</f>
        <v>0.99965824711840179</v>
      </c>
      <c r="X146" s="22">
        <f>'Balance Sheet Annual'!AH146/'Balance Sheet Annual'!BB146</f>
        <v>0.10187548171619423</v>
      </c>
      <c r="Y146" s="22">
        <f>'Balance Sheet Annual'!CS146/('Balance Sheet Annual'!BB146-'Balance Sheet Annual'!AQ146-'Balance Sheet Annual'!AR146-'Balance Sheet Annual'!AS146)</f>
        <v>0.29236191220150237</v>
      </c>
      <c r="Z146" s="22">
        <f>'Balance Sheet Annual'!BA146/'Balance Sheet Annual'!BB146</f>
        <v>0.89812451828380579</v>
      </c>
      <c r="AA146" s="22">
        <f>'Balance Sheet Annual'!AR146/'Balance Sheet Annual'!BB146</f>
        <v>5.7180782735291598E-2</v>
      </c>
      <c r="AB146" s="23">
        <f>'Balance Sheet Annual'!CS146/'Balance Sheet Annual'!CT146</f>
        <v>0.27564442921983384</v>
      </c>
      <c r="AC146" s="24">
        <f>'Income Statement Annual'!V146/'Income Statement Annual'!N146</f>
        <v>0.58185610010427524</v>
      </c>
      <c r="AD146" s="22">
        <f>('Income Statement Annual'!AF146-'Income Statement Annual'!AC146)/'Income Statement Annual'!N146</f>
        <v>0.2316103083569194</v>
      </c>
      <c r="AE146" s="22">
        <f>'Income Statement Annual'!AF146/'Income Statement Annual'!N146</f>
        <v>0.11756293758379265</v>
      </c>
      <c r="AF146" s="22">
        <f>'Income Statement Annual'!BS146/'Income Statement Annual'!N146</f>
        <v>0.11279606733204231</v>
      </c>
      <c r="AG146" s="22">
        <f>('Income Statement Annual'!AF146-'Income Statement Annual'!AC146)/('Income Statement Annual'!AH146*-1)</f>
        <v>4.9833333333333334</v>
      </c>
      <c r="AH146" s="23">
        <f>'Income Statement Annual'!AF146/('Income Statement Annual'!AH146*-1)</f>
        <v>2.5294871794871794</v>
      </c>
      <c r="AI146" s="24">
        <f>'Cash Flow Statement Annual'!BG146/'Cash Flow Statement Annual'!AB146</f>
        <v>0.10254010695187166</v>
      </c>
      <c r="AJ146" s="22">
        <f>'Cash Flow Statement Annual'!AB146/'Balance Sheet Annual'!BR146</f>
        <v>0.69272087423596962</v>
      </c>
      <c r="AK146" s="22">
        <f>('Cash Flow Statement Annual'!AB146+'Cash Flow Statement Annual'!AV146)/('Balance Sheet Annual'!BH146+'Balance Sheet Annual'!BS146)</f>
        <v>0.17742164635012644</v>
      </c>
      <c r="AL146" s="23">
        <f>('Cash Flow Statement Annual'!AB146/('Balance Sheet Annual'!BH146+'Balance Sheet Annual'!BS146))</f>
        <v>0.21254226692808229</v>
      </c>
      <c r="AM146" s="24">
        <f>'Income Statement Annual'!BS146/'Balance Sheet Annual'!CS146</f>
        <v>0.1176251281573306</v>
      </c>
      <c r="AN146" s="22">
        <f>'Income Statement Annual'!N146/'Balance Sheet Annual'!CS146</f>
        <v>1.0428123155311151</v>
      </c>
      <c r="AO146" s="22">
        <f>'Income Statement Annual'!N146/'Balance Sheet Annual'!BB146</f>
        <v>0.28744540549798747</v>
      </c>
      <c r="AP146" s="22">
        <f>'Income Statement Annual'!N146/('Balance Sheet Annual'!AH146-'Balance Sheet Annual'!BR146)</f>
        <v>30.569216757741348</v>
      </c>
      <c r="AQ146" s="22">
        <f>'Income Statement Annual'!BS146/'Balance Sheet Annual'!BB146</f>
        <v>3.24227113128372E-2</v>
      </c>
      <c r="AR146" s="22">
        <f>'Cash Flow Statement Annual'!AB146/'Income Statement Annual'!N146</f>
        <v>0.22285118426932818</v>
      </c>
      <c r="AS146" s="22">
        <f>'Cash Flow Statement Annual'!BG146/'Income Statement Annual'!N146</f>
        <v>2.2851184269328171E-2</v>
      </c>
      <c r="AT146" s="22">
        <f>'Cash Flow Statement Annual'!AB146/'Balance Sheet Annual'!BB146</f>
        <v>6.4057549028003771E-2</v>
      </c>
      <c r="AU146" s="22">
        <f>('Cash Flow Statement Annual'!AB146+'Cash Flow Statement Annual'!AU146)/'Balance Sheet Annual'!BR146</f>
        <v>-4.5471383589553618E-2</v>
      </c>
      <c r="AV146" s="22">
        <f>('Cash Flow Statement Annual'!AB146+'Cash Flow Statement Annual'!AU146)/('Balance Sheet Annual'!BH146+'Balance Sheet Annual'!BS146)</f>
        <v>-1.3951638109851391E-2</v>
      </c>
      <c r="AW146" s="22">
        <f>'Cash Flow Statement Annual'!AB146/'Balance Sheet Annual'!BS146</f>
        <v>0.23247140726006962</v>
      </c>
      <c r="AX146" s="22">
        <f>('Cash Flow Statement Annual'!AB146+'Cash Flow Statement Annual'!AU146)/'Balance Sheet Annual'!BS146</f>
        <v>-1.5259820984584784E-2</v>
      </c>
      <c r="AY146" s="22">
        <f>('Balance Sheet Annual'!BH146+'Balance Sheet Annual'!BS146)/('Income Statement Annual'!AF146-'Income Statement Annual'!AC146)</f>
        <v>4.5270131206586059</v>
      </c>
      <c r="AZ146" s="22">
        <f>(('Balance Sheet Annual'!BH146+'Balance Sheet Annual'!BS146)-'Balance Sheet Annual'!N146)/('Income Statement Annual'!AF146-'Income Statement Annual'!AC146)</f>
        <v>4.4114998713660922</v>
      </c>
      <c r="BA146" s="22">
        <f>('Cash Flow Statement Annual'!AB146+'Cash Flow Statement Annual'!AU146)/'Income Statement Annual'!BS146</f>
        <v>-0.12968832540940306</v>
      </c>
      <c r="BB146" s="22">
        <f>'Income Statement Annual'!AF146/('Balance Sheet Annual'!BH146+'Balance Sheet Annual'!BS146)</f>
        <v>0.11212457022703379</v>
      </c>
      <c r="BC146" s="23">
        <f>'Income Statement Annual'!AF146/('Balance Sheet Annual'!BB146-'Balance Sheet Annual'!BR146)</f>
        <v>3.7236251085192316E-2</v>
      </c>
    </row>
    <row r="147" spans="1:55" x14ac:dyDescent="0.2">
      <c r="A147" s="45" t="s">
        <v>481</v>
      </c>
      <c r="B147" s="45" t="s">
        <v>482</v>
      </c>
      <c r="C147" s="45" t="str">
        <f>VLOOKUP(A147,'[1]S&amp;P 500 Wikipedia'!A:D,3,FALSE)</f>
        <v>Industrials</v>
      </c>
      <c r="D147" s="45">
        <v>378143</v>
      </c>
      <c r="E147" s="45" t="s">
        <v>16</v>
      </c>
      <c r="F147" s="45">
        <v>2018</v>
      </c>
      <c r="G147" s="45" t="s">
        <v>17</v>
      </c>
      <c r="H147" s="46">
        <v>43465</v>
      </c>
      <c r="I147" s="46">
        <v>43518</v>
      </c>
      <c r="J147" s="46">
        <v>43593</v>
      </c>
      <c r="K147" s="45">
        <v>172484000</v>
      </c>
      <c r="L147" s="45">
        <v>176140000</v>
      </c>
      <c r="M147" s="45" t="s">
        <v>1939</v>
      </c>
      <c r="N147" s="20">
        <f>'Balance Sheet Annual'!AH147/'Balance Sheet Annual'!BR147</f>
        <v>2.3249545566402192</v>
      </c>
      <c r="O147" s="21">
        <f>('Balance Sheet Annual'!AH147-'Balance Sheet Annual'!U147)/'Balance Sheet Annual'!BR147</f>
        <v>2.3249545566402192</v>
      </c>
      <c r="P147" s="21">
        <f>'Balance Sheet Annual'!N147/'Balance Sheet Annual'!BR147</f>
        <v>0.96155953743371037</v>
      </c>
      <c r="Q147" s="21">
        <f>'Balance Sheet Annual'!CH147/'Balance Sheet Annual'!CS147</f>
        <v>0.56290122258975628</v>
      </c>
      <c r="R147" s="21">
        <f>('Balance Sheet Annual'!BH147+'Balance Sheet Annual'!BS147)/'Balance Sheet Annual'!BB147</f>
        <v>0</v>
      </c>
      <c r="S147" s="21">
        <f>('Balance Sheet Annual'!BH147/'Balance Sheet Annual'!BB147)</f>
        <v>0</v>
      </c>
      <c r="T147" s="21">
        <f>'Balance Sheet Annual'!BS147/'Balance Sheet Annual'!BB147</f>
        <v>0</v>
      </c>
      <c r="U147" s="21">
        <f>('Balance Sheet Annual'!BH147+'Balance Sheet Annual'!BS147)/'Balance Sheet Annual'!CS147</f>
        <v>0</v>
      </c>
      <c r="V147" s="21">
        <f>('Balance Sheet Annual'!BH147/'Balance Sheet Annual'!CS147)</f>
        <v>0</v>
      </c>
      <c r="W147" s="21">
        <f>('Balance Sheet Annual'!BS147/'Balance Sheet Annual'!CS147)</f>
        <v>0</v>
      </c>
      <c r="X147" s="22">
        <f>'Balance Sheet Annual'!AH147/'Balance Sheet Annual'!BB147</f>
        <v>0.81534984831607749</v>
      </c>
      <c r="Y147" s="22">
        <f>'Balance Sheet Annual'!CS147/('Balance Sheet Annual'!BB147-'Balance Sheet Annual'!AQ147-'Balance Sheet Annual'!AR147-'Balance Sheet Annual'!AS147)</f>
        <v>0.64146704444174985</v>
      </c>
      <c r="Z147" s="22">
        <f>'Balance Sheet Annual'!BA147/'Balance Sheet Annual'!BB147</f>
        <v>0.18465015168392254</v>
      </c>
      <c r="AA147" s="22">
        <f>'Balance Sheet Annual'!AR147/'Balance Sheet Annual'!BB147</f>
        <v>2.543143938032883E-3</v>
      </c>
      <c r="AB147" s="23">
        <f>'Balance Sheet Annual'!CS147/'Balance Sheet Annual'!CT147</f>
        <v>0.63983570141622992</v>
      </c>
      <c r="AC147" s="24">
        <f>'Income Statement Annual'!V147/'Income Statement Annual'!N147</f>
        <v>0.33509701272137865</v>
      </c>
      <c r="AD147" s="22">
        <f>('Income Statement Annual'!AF147-'Income Statement Annual'!AC147)/'Income Statement Annual'!N147</f>
        <v>0.10830452706767917</v>
      </c>
      <c r="AE147" s="22">
        <f>'Income Statement Annual'!AF147/'Income Statement Annual'!N147</f>
        <v>0.10117978057341277</v>
      </c>
      <c r="AF147" s="22">
        <f>'Income Statement Annual'!BS147/'Income Statement Annual'!N147</f>
        <v>7.0704909211859415E-2</v>
      </c>
      <c r="AG147" s="22">
        <f>('Income Statement Annual'!AF147-'Income Statement Annual'!AC147)/('Income Statement Annual'!AH147*-1)</f>
        <v>-56.768403514086643</v>
      </c>
      <c r="AH147" s="23">
        <f>'Income Statement Annual'!AF147/('Income Statement Annual'!AH147*-1)</f>
        <v>-53.033929112390183</v>
      </c>
      <c r="AI147" s="24">
        <f>'Cash Flow Statement Annual'!BG147/'Cash Flow Statement Annual'!AB147</f>
        <v>-0.86887252143197735</v>
      </c>
      <c r="AJ147" s="22">
        <f>'Cash Flow Statement Annual'!AB147/'Balance Sheet Annual'!BR147</f>
        <v>0.44701354564324652</v>
      </c>
      <c r="AK147" s="22" t="e">
        <f>('Cash Flow Statement Annual'!AB147+'Cash Flow Statement Annual'!AV147)/('Balance Sheet Annual'!BH147+'Balance Sheet Annual'!BS147)</f>
        <v>#DIV/0!</v>
      </c>
      <c r="AL147" s="23" t="e">
        <f>('Cash Flow Statement Annual'!AB147/('Balance Sheet Annual'!BH147+'Balance Sheet Annual'!BS147))</f>
        <v>#DIV/0!</v>
      </c>
      <c r="AM147" s="24">
        <f>'Income Statement Annual'!BS147/'Balance Sheet Annual'!CS147</f>
        <v>0.24536282831747119</v>
      </c>
      <c r="AN147" s="22">
        <f>'Income Statement Annual'!N147/'Balance Sheet Annual'!CS147</f>
        <v>3.4702375132435108</v>
      </c>
      <c r="AO147" s="22">
        <f>'Income Statement Annual'!N147/'Balance Sheet Annual'!BB147</f>
        <v>2.2203818533670749</v>
      </c>
      <c r="AP147" s="22">
        <f>'Income Statement Annual'!N147/('Balance Sheet Annual'!AH147-'Balance Sheet Annual'!BR147)</f>
        <v>4.7785612839036329</v>
      </c>
      <c r="AQ147" s="22">
        <f>'Income Statement Annual'!BS147/'Balance Sheet Annual'!BB147</f>
        <v>0.15699189735797919</v>
      </c>
      <c r="AR147" s="22">
        <f>'Cash Flow Statement Annual'!AB147/'Income Statement Annual'!N147</f>
        <v>7.0602900065135588E-2</v>
      </c>
      <c r="AS147" s="22">
        <f>'Cash Flow Statement Annual'!BG147/'Income Statement Annual'!N147</f>
        <v>-6.1344919800004276E-2</v>
      </c>
      <c r="AT147" s="22">
        <f>'Cash Flow Statement Annual'!AB147/'Balance Sheet Annual'!BB147</f>
        <v>0.15676539809971612</v>
      </c>
      <c r="AU147" s="22">
        <f>('Cash Flow Statement Annual'!AB147+'Cash Flow Statement Annual'!AU147)/'Balance Sheet Annual'!BR147</f>
        <v>0.4363239500914356</v>
      </c>
      <c r="AV147" s="22" t="e">
        <f>('Cash Flow Statement Annual'!AB147+'Cash Flow Statement Annual'!AU147)/('Balance Sheet Annual'!BH147+'Balance Sheet Annual'!BS147)</f>
        <v>#DIV/0!</v>
      </c>
      <c r="AW147" s="22" t="e">
        <f>'Cash Flow Statement Annual'!AB147/'Balance Sheet Annual'!BS147</f>
        <v>#DIV/0!</v>
      </c>
      <c r="AX147" s="22" t="e">
        <f>('Cash Flow Statement Annual'!AB147+'Cash Flow Statement Annual'!AU147)/'Balance Sheet Annual'!BS147</f>
        <v>#DIV/0!</v>
      </c>
      <c r="AY147" s="22">
        <f>('Balance Sheet Annual'!BH147+'Balance Sheet Annual'!BS147)/('Income Statement Annual'!AF147-'Income Statement Annual'!AC147)</f>
        <v>0</v>
      </c>
      <c r="AZ147" s="22">
        <f>(('Balance Sheet Annual'!BH147+'Balance Sheet Annual'!BS147)-'Balance Sheet Annual'!N147)/('Income Statement Annual'!AF147-'Income Statement Annual'!AC147)</f>
        <v>-1.4022693010659444</v>
      </c>
      <c r="BA147" s="22">
        <f>('Cash Flow Statement Annual'!AB147+'Cash Flow Statement Annual'!AU147)/'Income Statement Annual'!BS147</f>
        <v>0.97467839663223288</v>
      </c>
      <c r="BB147" s="22" t="e">
        <f>'Income Statement Annual'!AF147/('Balance Sheet Annual'!BH147+'Balance Sheet Annual'!BS147)</f>
        <v>#DIV/0!</v>
      </c>
      <c r="BC147" s="23">
        <f>'Income Statement Annual'!AF147/('Balance Sheet Annual'!BB147-'Balance Sheet Annual'!BR147)</f>
        <v>0.34599723601442567</v>
      </c>
    </row>
    <row r="148" spans="1:55" x14ac:dyDescent="0.2">
      <c r="A148" s="45" t="s">
        <v>478</v>
      </c>
      <c r="B148" s="45" t="s">
        <v>479</v>
      </c>
      <c r="C148" s="45" t="str">
        <f>VLOOKUP(A148,'[1]S&amp;P 500 Wikipedia'!A:D,3,FALSE)</f>
        <v>Consumer Discretionary</v>
      </c>
      <c r="D148" s="45">
        <v>112653</v>
      </c>
      <c r="E148" s="45" t="s">
        <v>16</v>
      </c>
      <c r="F148" s="45">
        <v>2018</v>
      </c>
      <c r="G148" s="45" t="s">
        <v>17</v>
      </c>
      <c r="H148" s="46">
        <v>43465</v>
      </c>
      <c r="I148" s="46">
        <v>43504</v>
      </c>
      <c r="J148" s="46">
        <v>43504</v>
      </c>
      <c r="K148" s="45">
        <v>148469000</v>
      </c>
      <c r="L148" s="45">
        <v>153969000</v>
      </c>
      <c r="M148" s="45" t="s">
        <v>1700</v>
      </c>
      <c r="N148" s="20">
        <f>'Balance Sheet Annual'!AH148/'Balance Sheet Annual'!BR148</f>
        <v>0.70313491559842622</v>
      </c>
      <c r="O148" s="21">
        <f>('Balance Sheet Annual'!AH148-'Balance Sheet Annual'!U148)/'Balance Sheet Annual'!BR148</f>
        <v>0.70313491559842622</v>
      </c>
      <c r="P148" s="21">
        <f>'Balance Sheet Annual'!N148/'Balance Sheet Annual'!BR148</f>
        <v>0.4207386724203579</v>
      </c>
      <c r="Q148" s="21">
        <f>'Balance Sheet Annual'!CH148/'Balance Sheet Annual'!CS148</f>
        <v>2.0102422370346287</v>
      </c>
      <c r="R148" s="21">
        <f>('Balance Sheet Annual'!BH148+'Balance Sheet Annual'!BS148)/'Balance Sheet Annual'!BB148</f>
        <v>0.22947720890041046</v>
      </c>
      <c r="S148" s="21">
        <f>('Balance Sheet Annual'!BH148/'Balance Sheet Annual'!BB148)</f>
        <v>2.7003672499459928E-2</v>
      </c>
      <c r="T148" s="21">
        <f>'Balance Sheet Annual'!BS148/'Balance Sheet Annual'!BB148</f>
        <v>0.20247353640095053</v>
      </c>
      <c r="U148" s="21">
        <f>('Balance Sheet Annual'!BH148+'Balance Sheet Annual'!BS148)/'Balance Sheet Annual'!CS148</f>
        <v>0.69078198666883439</v>
      </c>
      <c r="V148" s="21">
        <f>('Balance Sheet Annual'!BH148/'Balance Sheet Annual'!CS148)</f>
        <v>8.1287595512924735E-2</v>
      </c>
      <c r="W148" s="21">
        <f>('Balance Sheet Annual'!BS148/'Balance Sheet Annual'!CS148)</f>
        <v>0.60949439115590964</v>
      </c>
      <c r="X148" s="22">
        <f>'Balance Sheet Annual'!AH148/'Balance Sheet Annual'!BB148</f>
        <v>0.299200691294016</v>
      </c>
      <c r="Y148" s="22">
        <f>'Balance Sheet Annual'!CS148/('Balance Sheet Annual'!BB148-'Balance Sheet Annual'!AQ148-'Balance Sheet Annual'!AR148-'Balance Sheet Annual'!AS148)</f>
        <v>0.77099523690147909</v>
      </c>
      <c r="Z148" s="22">
        <f>'Balance Sheet Annual'!BA148/'Balance Sheet Annual'!BB148</f>
        <v>0.70079930870598406</v>
      </c>
      <c r="AA148" s="22">
        <f>'Balance Sheet Annual'!AR148/'Balance Sheet Annual'!BB148</f>
        <v>0.44442644199611148</v>
      </c>
      <c r="AB148" s="23">
        <f>'Balance Sheet Annual'!CS148/'Balance Sheet Annual'!CT148</f>
        <v>0.332199179088356</v>
      </c>
      <c r="AC148" s="24">
        <f>'Income Statement Annual'!V148/'Income Statement Annual'!N148</f>
        <v>0.82539182516150345</v>
      </c>
      <c r="AD148" s="22">
        <f>('Income Statement Annual'!AF148-'Income Statement Annual'!AC148)/'Income Statement Annual'!N148</f>
        <v>8.9522561184845417E-2</v>
      </c>
      <c r="AE148" s="22">
        <f>'Income Statement Annual'!AF148/'Income Statement Annual'!N148</f>
        <v>6.2141917906480458E-2</v>
      </c>
      <c r="AF148" s="22">
        <f>'Income Statement Annual'!BS148/'Income Statement Annual'!N148</f>
        <v>3.7571556775631912E-2</v>
      </c>
      <c r="AG148" s="22">
        <f>('Income Statement Annual'!AF148-'Income Statement Annual'!AC148)/('Income Statement Annual'!AH148*-1)</f>
        <v>6.1025444689141111</v>
      </c>
      <c r="AH148" s="23">
        <f>'Income Statement Annual'!AF148/('Income Statement Annual'!AH148*-1)</f>
        <v>4.2360697950194819</v>
      </c>
      <c r="AI148" s="24">
        <f>'Cash Flow Statement Annual'!BG148/'Cash Flow Statement Annual'!AB148</f>
        <v>0.38213182417958663</v>
      </c>
      <c r="AJ148" s="22">
        <f>'Cash Flow Statement Annual'!AB148/'Balance Sheet Annual'!BR148</f>
        <v>0.22834801370732327</v>
      </c>
      <c r="AK148" s="22">
        <f>('Cash Flow Statement Annual'!AB148+'Cash Flow Statement Annual'!AV148)/('Balance Sheet Annual'!BH148+'Balance Sheet Annual'!BS148)</f>
        <v>0.38206142621793365</v>
      </c>
      <c r="AL148" s="23">
        <f>('Cash Flow Statement Annual'!AB148/('Balance Sheet Annual'!BH148+'Balance Sheet Annual'!BS148))</f>
        <v>0.4234299835255354</v>
      </c>
      <c r="AM148" s="24">
        <f>'Income Statement Annual'!BS148/'Balance Sheet Annual'!CS148</f>
        <v>6.1447569500894167E-2</v>
      </c>
      <c r="AN148" s="22">
        <f>'Income Statement Annual'!N148/'Balance Sheet Annual'!CS148</f>
        <v>1.6354810599902454</v>
      </c>
      <c r="AO148" s="22">
        <f>'Income Statement Annual'!N148/'Balance Sheet Annual'!BB148</f>
        <v>0.54330546554331394</v>
      </c>
      <c r="AP148" s="22">
        <f>'Income Statement Annual'!N148/('Balance Sheet Annual'!AH148-'Balance Sheet Annual'!BR148)</f>
        <v>-4.3009166310389055</v>
      </c>
      <c r="AQ148" s="22">
        <f>'Income Statement Annual'!BS148/'Balance Sheet Annual'!BB148</f>
        <v>2.0412832145171745E-2</v>
      </c>
      <c r="AR148" s="22">
        <f>'Cash Flow Statement Annual'!AB148/'Income Statement Annual'!N148</f>
        <v>0.17884511926825108</v>
      </c>
      <c r="AS148" s="22">
        <f>'Cash Flow Statement Annual'!BG148/'Income Statement Annual'!N148</f>
        <v>6.8342411671592523E-2</v>
      </c>
      <c r="AT148" s="22">
        <f>'Cash Flow Statement Annual'!AB148/'Balance Sheet Annual'!BB148</f>
        <v>9.7167530784186648E-2</v>
      </c>
      <c r="AU148" s="22">
        <f>('Cash Flow Statement Annual'!AB148+'Cash Flow Statement Annual'!AU148)/'Balance Sheet Annual'!BR148</f>
        <v>2.7511613148876762E-2</v>
      </c>
      <c r="AV148" s="22">
        <f>('Cash Flow Statement Annual'!AB148+'Cash Flow Statement Annual'!AU148)/('Balance Sheet Annual'!BH148+'Balance Sheet Annual'!BS148)</f>
        <v>5.1015297717109907E-2</v>
      </c>
      <c r="AW148" s="22">
        <f>'Cash Flow Statement Annual'!AB148/'Balance Sheet Annual'!BS148</f>
        <v>0.47990237396639102</v>
      </c>
      <c r="AX148" s="22">
        <f>('Cash Flow Statement Annual'!AB148+'Cash Flow Statement Annual'!AU148)/'Balance Sheet Annual'!BS148</f>
        <v>5.7819151773806352E-2</v>
      </c>
      <c r="AY148" s="22">
        <f>('Balance Sheet Annual'!BH148+'Balance Sheet Annual'!BS148)/('Income Statement Annual'!AF148-'Income Statement Annual'!AC148)</f>
        <v>4.7180548600184551</v>
      </c>
      <c r="AZ148" s="22">
        <f>(('Balance Sheet Annual'!BH148+'Balance Sheet Annual'!BS148)-'Balance Sheet Annual'!N148)/('Income Statement Annual'!AF148-'Income Statement Annual'!AC148)</f>
        <v>1.0371059635813689</v>
      </c>
      <c r="BA148" s="22">
        <f>('Cash Flow Statement Annual'!AB148+'Cash Flow Statement Annual'!AU148)/'Income Statement Annual'!BS148</f>
        <v>0.57350435491210805</v>
      </c>
      <c r="BB148" s="22">
        <f>'Income Statement Annual'!AF148/('Balance Sheet Annual'!BH148+'Balance Sheet Annual'!BS148)</f>
        <v>0.14712591197928923</v>
      </c>
      <c r="BC148" s="23">
        <f>'Income Statement Annual'!AF148/('Balance Sheet Annual'!BB148-'Balance Sheet Annual'!BR148)</f>
        <v>5.8770141957318792E-2</v>
      </c>
    </row>
    <row r="149" spans="1:55" x14ac:dyDescent="0.2">
      <c r="A149" s="45" t="s">
        <v>484</v>
      </c>
      <c r="B149" s="45" t="s">
        <v>485</v>
      </c>
      <c r="C149" s="45" t="str">
        <f>VLOOKUP(A149,'[1]S&amp;P 500 Wikipedia'!A:D,3,FALSE)</f>
        <v>Real Estate</v>
      </c>
      <c r="D149" s="45">
        <v>130051</v>
      </c>
      <c r="E149" s="45" t="s">
        <v>16</v>
      </c>
      <c r="F149" s="45">
        <v>2018</v>
      </c>
      <c r="G149" s="45" t="s">
        <v>17</v>
      </c>
      <c r="H149" s="46">
        <v>43465</v>
      </c>
      <c r="I149" s="46">
        <v>43522</v>
      </c>
      <c r="J149" s="46">
        <v>43592</v>
      </c>
      <c r="K149" s="45">
        <v>126236542</v>
      </c>
      <c r="L149" s="45">
        <v>132940070</v>
      </c>
      <c r="M149" s="45" t="s">
        <v>1940</v>
      </c>
      <c r="N149" s="20">
        <f>'Balance Sheet Annual'!AH149/'Balance Sheet Annual'!BR149</f>
        <v>2.0848770091207919E-2</v>
      </c>
      <c r="O149" s="21">
        <f>('Balance Sheet Annual'!AH149-'Balance Sheet Annual'!U149)/'Balance Sheet Annual'!BR149</f>
        <v>2.0848770091207919E-2</v>
      </c>
      <c r="P149" s="21">
        <f>'Balance Sheet Annual'!N149/'Balance Sheet Annual'!BR149</f>
        <v>1.3492190797600419E-2</v>
      </c>
      <c r="Q149" s="21">
        <f>'Balance Sheet Annual'!CH149/'Balance Sheet Annual'!CS149</f>
        <v>1.7391636044697734</v>
      </c>
      <c r="R149" s="21">
        <f>('Balance Sheet Annual'!BH149+'Balance Sheet Annual'!BS149)/'Balance Sheet Annual'!BB149</f>
        <v>9.3590724938221695E-2</v>
      </c>
      <c r="S149" s="21">
        <f>('Balance Sheet Annual'!BH149/'Balance Sheet Annual'!BB149)</f>
        <v>1.2598926705475829E-2</v>
      </c>
      <c r="T149" s="21">
        <f>'Balance Sheet Annual'!BS149/'Balance Sheet Annual'!BB149</f>
        <v>8.0991798232745868E-2</v>
      </c>
      <c r="U149" s="21">
        <f>('Balance Sheet Annual'!BH149+'Balance Sheet Annual'!BS149)/'Balance Sheet Annual'!CS149</f>
        <v>0.25636030746671845</v>
      </c>
      <c r="V149" s="21">
        <f>('Balance Sheet Annual'!BH149/'Balance Sheet Annual'!CS149)</f>
        <v>3.4510521487021655E-2</v>
      </c>
      <c r="W149" s="21">
        <f>('Balance Sheet Annual'!BS149/'Balance Sheet Annual'!CS149)</f>
        <v>0.22184978597969679</v>
      </c>
      <c r="X149" s="22">
        <f>'Balance Sheet Annual'!AH149/'Balance Sheet Annual'!BB149</f>
        <v>1.153257499410598E-2</v>
      </c>
      <c r="Y149" s="22">
        <f>'Balance Sheet Annual'!CS149/('Balance Sheet Annual'!BB149-'Balance Sheet Annual'!AQ149-'Balance Sheet Annual'!AR149-'Balance Sheet Annual'!AS149)</f>
        <v>0.36507494417938297</v>
      </c>
      <c r="Z149" s="22">
        <f>'Balance Sheet Annual'!BA149/'Balance Sheet Annual'!BB149</f>
        <v>0.98846742500589402</v>
      </c>
      <c r="AA149" s="22">
        <f>'Balance Sheet Annual'!AR149/'Balance Sheet Annual'!BB149</f>
        <v>0</v>
      </c>
      <c r="AB149" s="23">
        <f>'Balance Sheet Annual'!CS149/'Balance Sheet Annual'!CT149</f>
        <v>0.36507494417938297</v>
      </c>
      <c r="AC149" s="24">
        <f>'Income Statement Annual'!V149/'Income Statement Annual'!N149</f>
        <v>0.75387168792290382</v>
      </c>
      <c r="AD149" s="22">
        <f>('Income Statement Annual'!AF149-'Income Statement Annual'!AC149)/'Income Statement Annual'!N149</f>
        <v>0.66506336147488387</v>
      </c>
      <c r="AE149" s="22">
        <f>'Income Statement Annual'!AF149/'Income Statement Annual'!N149</f>
        <v>0.49013627943301818</v>
      </c>
      <c r="AF149" s="22">
        <f>'Income Statement Annual'!BS149/'Income Statement Annual'!N149</f>
        <v>0.43349239689450492</v>
      </c>
      <c r="AG149" s="22">
        <f>('Income Statement Annual'!AF149-'Income Statement Annual'!AC149)/('Income Statement Annual'!AH149*-1)</f>
        <v>5.0069902912621362</v>
      </c>
      <c r="AH149" s="23">
        <f>'Income Statement Annual'!AF149/('Income Statement Annual'!AH149*-1)</f>
        <v>3.6900357690342362</v>
      </c>
      <c r="AI149" s="24">
        <f>'Cash Flow Statement Annual'!BG149/'Cash Flow Statement Annual'!AB149</f>
        <v>-0.36157187696170745</v>
      </c>
      <c r="AJ149" s="22">
        <f>'Cash Flow Statement Annual'!AB149/'Balance Sheet Annual'!BR149</f>
        <v>0.14474610702937252</v>
      </c>
      <c r="AK149" s="22">
        <f>('Cash Flow Statement Annual'!AB149+'Cash Flow Statement Annual'!AV149)/('Balance Sheet Annual'!BH149+'Balance Sheet Annual'!BS149)</f>
        <v>0.29262784343153708</v>
      </c>
      <c r="AL149" s="23">
        <f>('Cash Flow Statement Annual'!AB149/('Balance Sheet Annual'!BH149+'Balance Sheet Annual'!BS149))</f>
        <v>0.85549983101237903</v>
      </c>
      <c r="AM149" s="24">
        <f>'Income Statement Annual'!BS149/'Balance Sheet Annual'!CS149</f>
        <v>0.17586157903258198</v>
      </c>
      <c r="AN149" s="22">
        <f>'Income Statement Annual'!N149/'Balance Sheet Annual'!CS149</f>
        <v>0.40568549827502465</v>
      </c>
      <c r="AO149" s="22">
        <f>'Income Statement Annual'!N149/'Balance Sheet Annual'!BB149</f>
        <v>0.14810561063713978</v>
      </c>
      <c r="AP149" s="22">
        <f>'Income Statement Annual'!N149/('Balance Sheet Annual'!AH149-'Balance Sheet Annual'!BR149)</f>
        <v>-0.27344871702866363</v>
      </c>
      <c r="AQ149" s="22">
        <f>'Income Statement Annual'!BS149/'Balance Sheet Annual'!BB149</f>
        <v>6.4202656148618018E-2</v>
      </c>
      <c r="AR149" s="22">
        <f>'Cash Flow Statement Annual'!AB149/'Income Statement Annual'!N149</f>
        <v>0.54060645659899598</v>
      </c>
      <c r="AS149" s="22">
        <f>'Cash Flow Statement Annual'!BG149/'Income Statement Annual'!N149</f>
        <v>-0.19546809121011685</v>
      </c>
      <c r="AT149" s="22">
        <f>'Cash Flow Statement Annual'!AB149/'Balance Sheet Annual'!BB149</f>
        <v>8.0066849368974707E-2</v>
      </c>
      <c r="AU149" s="22">
        <f>('Cash Flow Statement Annual'!AB149+'Cash Flow Statement Annual'!AU149)/'Balance Sheet Annual'!BR149</f>
        <v>5.520136155233249E-2</v>
      </c>
      <c r="AV149" s="22">
        <f>('Cash Flow Statement Annual'!AB149+'Cash Flow Statement Annual'!AU149)/('Balance Sheet Annual'!BH149+'Balance Sheet Annual'!BS149)</f>
        <v>0.32625924419570485</v>
      </c>
      <c r="AW149" s="22">
        <f>'Cash Flow Statement Annual'!AB149/'Balance Sheet Annual'!BS149</f>
        <v>0.98857972184895648</v>
      </c>
      <c r="AX149" s="22">
        <f>('Cash Flow Statement Annual'!AB149+'Cash Flow Statement Annual'!AU149)/'Balance Sheet Annual'!BS149</f>
        <v>0.37701149805717915</v>
      </c>
      <c r="AY149" s="22">
        <f>('Balance Sheet Annual'!BH149+'Balance Sheet Annual'!BS149)/('Income Statement Annual'!AF149-'Income Statement Annual'!AC149)</f>
        <v>0.95016335533629703</v>
      </c>
      <c r="AZ149" s="22">
        <f>(('Balance Sheet Annual'!BH149+'Balance Sheet Annual'!BS149)-'Balance Sheet Annual'!N149)/('Income Statement Annual'!AF149-'Income Statement Annual'!AC149)</f>
        <v>0.87439396598997687</v>
      </c>
      <c r="BA149" s="22">
        <f>('Cash Flow Statement Annual'!AB149+'Cash Flow Statement Annual'!AU149)/'Income Statement Annual'!BS149</f>
        <v>0.4756008709575732</v>
      </c>
      <c r="BB149" s="22">
        <f>'Income Statement Annual'!AF149/('Balance Sheet Annual'!BH149+'Balance Sheet Annual'!BS149)</f>
        <v>0.77563169864065207</v>
      </c>
      <c r="BC149" s="23">
        <f>'Income Statement Annual'!AF149/('Balance Sheet Annual'!BB149-'Balance Sheet Annual'!BR149)</f>
        <v>0.16245393156781293</v>
      </c>
    </row>
    <row r="150" spans="1:55" x14ac:dyDescent="0.2">
      <c r="A150" s="45" t="s">
        <v>523</v>
      </c>
      <c r="B150" s="45" t="s">
        <v>524</v>
      </c>
      <c r="C150" s="45" t="str">
        <f>VLOOKUP(A150,'[1]S&amp;P 500 Wikipedia'!A:D,3,FALSE)</f>
        <v>Consumer Discretionary</v>
      </c>
      <c r="D150" s="45">
        <v>249937</v>
      </c>
      <c r="E150" s="45" t="s">
        <v>16</v>
      </c>
      <c r="F150" s="45">
        <v>2018</v>
      </c>
      <c r="G150" s="45" t="s">
        <v>17</v>
      </c>
      <c r="H150" s="46">
        <v>43465</v>
      </c>
      <c r="I150" s="46">
        <v>43517</v>
      </c>
      <c r="J150" s="46">
        <v>43517</v>
      </c>
      <c r="K150" s="45">
        <v>3969000000</v>
      </c>
      <c r="L150" s="45">
        <v>3996000000</v>
      </c>
      <c r="M150" s="45" t="s">
        <v>1701</v>
      </c>
      <c r="N150" s="20">
        <f>'Balance Sheet Annual'!AH150/'Balance Sheet Annual'!BR150</f>
        <v>1.2346828752642707</v>
      </c>
      <c r="O150" s="21">
        <f>('Balance Sheet Annual'!AH150-'Balance Sheet Annual'!U150)/'Balance Sheet Annual'!BR150</f>
        <v>1.1165433403805496</v>
      </c>
      <c r="P150" s="21">
        <f>'Balance Sheet Annual'!N150/'Balance Sheet Annual'!BR150</f>
        <v>0.41149048625792811</v>
      </c>
      <c r="Q150" s="21">
        <f>'Balance Sheet Annual'!CH150/'Balance Sheet Annual'!CS150</f>
        <v>6.2399731122563296</v>
      </c>
      <c r="R150" s="21">
        <f>('Balance Sheet Annual'!BH150+'Balance Sheet Annual'!BS150)/'Balance Sheet Annual'!BB150</f>
        <v>0.59686416811091858</v>
      </c>
      <c r="S150" s="21">
        <f>('Balance Sheet Annual'!BH150/'Balance Sheet Annual'!BB150)</f>
        <v>0.19969748081208219</v>
      </c>
      <c r="T150" s="21">
        <f>'Balance Sheet Annual'!BS150/'Balance Sheet Annual'!BB150</f>
        <v>0.39716668729883636</v>
      </c>
      <c r="U150" s="21">
        <f>('Balance Sheet Annual'!BH150+'Balance Sheet Annual'!BS150)/'Balance Sheet Annual'!CS150</f>
        <v>4.3212805287922924</v>
      </c>
      <c r="V150" s="21">
        <f>('Balance Sheet Annual'!BH150/'Balance Sheet Annual'!CS150)</f>
        <v>1.4458043916647996</v>
      </c>
      <c r="W150" s="21">
        <f>('Balance Sheet Annual'!BS150/'Balance Sheet Annual'!CS150)</f>
        <v>2.8754761371274928</v>
      </c>
      <c r="X150" s="22">
        <f>'Balance Sheet Annual'!AH150/'Balance Sheet Annual'!BB150</f>
        <v>0.45184838450111414</v>
      </c>
      <c r="Y150" s="22">
        <f>'Balance Sheet Annual'!CS150/('Balance Sheet Annual'!BB150-'Balance Sheet Annual'!AQ150-'Balance Sheet Annual'!AR150-'Balance Sheet Annual'!AS150)</f>
        <v>0.13812205991582074</v>
      </c>
      <c r="Z150" s="22">
        <f>'Balance Sheet Annual'!BA150/'Balance Sheet Annual'!BB150</f>
        <v>0.54815161549888591</v>
      </c>
      <c r="AA150" s="22">
        <f>'Balance Sheet Annual'!AR150/'Balance Sheet Annual'!BB150</f>
        <v>0</v>
      </c>
      <c r="AB150" s="23">
        <f>'Balance Sheet Annual'!CS150/'Balance Sheet Annual'!CT150</f>
        <v>0.13812205991582074</v>
      </c>
      <c r="AC150" s="24">
        <f>'Income Statement Annual'!V150/'Income Statement Annual'!N150</f>
        <v>0.10422513650048477</v>
      </c>
      <c r="AD150" s="22">
        <f>('Income Statement Annual'!AF150-'Income Statement Annual'!AC150)/'Income Statement Annual'!N150</f>
        <v>3.0699852018166045E-2</v>
      </c>
      <c r="AE150" s="22">
        <f>'Income Statement Annual'!AF150/'Income Statement Annual'!N150</f>
        <v>3.0699852018166045E-2</v>
      </c>
      <c r="AF150" s="22">
        <f>'Income Statement Annual'!BS150/'Income Statement Annual'!N150</f>
        <v>4.8489564729295304E-2</v>
      </c>
      <c r="AG150" s="22">
        <f>('Income Statement Annual'!AF150-'Income Statement Annual'!AC150)/('Income Statement Annual'!AH150*-1)</f>
        <v>4.2480141218005292</v>
      </c>
      <c r="AH150" s="23">
        <f>'Income Statement Annual'!AF150/('Income Statement Annual'!AH150*-1)</f>
        <v>4.2480141218005292</v>
      </c>
      <c r="AI150" s="24">
        <f>'Cash Flow Statement Annual'!BG150/'Cash Flow Statement Annual'!AB150</f>
        <v>0.18755526083112289</v>
      </c>
      <c r="AJ150" s="22">
        <f>'Cash Flow Statement Annual'!AB150/'Balance Sheet Annual'!BR150</f>
        <v>0.19128964059196618</v>
      </c>
      <c r="AK150" s="22">
        <f>('Cash Flow Statement Annual'!AB150+'Cash Flow Statement Annual'!AV150)/('Balance Sheet Annual'!BH150+'Balance Sheet Annual'!BS150)</f>
        <v>0.1005399029082165</v>
      </c>
      <c r="AL150" s="23">
        <f>('Cash Flow Statement Annual'!AB150/('Balance Sheet Annual'!BH150+'Balance Sheet Annual'!BS150))</f>
        <v>0.11728791148962647</v>
      </c>
      <c r="AM150" s="24">
        <f>'Income Statement Annual'!BS150/'Balance Sheet Annual'!CS150</f>
        <v>0.21291732018821422</v>
      </c>
      <c r="AN150" s="22">
        <f>'Income Statement Annual'!N150/'Balance Sheet Annual'!CS150</f>
        <v>4.3909926058704905</v>
      </c>
      <c r="AO150" s="22">
        <f>'Income Statement Annual'!N150/'Balance Sheet Annual'!BB150</f>
        <v>0.60649294379796981</v>
      </c>
      <c r="AP150" s="22">
        <f>'Income Statement Annual'!N150/('Balance Sheet Annual'!AH150-'Balance Sheet Annual'!BR150)</f>
        <v>7.0616638890140084</v>
      </c>
      <c r="AQ150" s="22">
        <f>'Income Statement Annual'!BS150/'Balance Sheet Annual'!BB150</f>
        <v>2.9408578856152515E-2</v>
      </c>
      <c r="AR150" s="22">
        <f>'Cash Flow Statement Annual'!AB150/'Income Statement Annual'!N150</f>
        <v>0.11542583048425779</v>
      </c>
      <c r="AS150" s="22">
        <f>'Cash Flow Statement Annual'!BG150/'Income Statement Annual'!N150</f>
        <v>2.1648721743123947E-2</v>
      </c>
      <c r="AT150" s="22">
        <f>'Cash Flow Statement Annual'!AB150/'Balance Sheet Annual'!BB150</f>
        <v>7.0004951720722949E-2</v>
      </c>
      <c r="AU150" s="22">
        <f>('Cash Flow Statement Annual'!AB150+'Cash Flow Statement Annual'!AU150)/'Balance Sheet Annual'!BR150</f>
        <v>-1.3731501057082452E-2</v>
      </c>
      <c r="AV150" s="22">
        <f>('Cash Flow Statement Annual'!AB150+'Cash Flow Statement Annual'!AU150)/('Balance Sheet Annual'!BH150+'Balance Sheet Annual'!BS150)</f>
        <v>-8.4193742829920867E-3</v>
      </c>
      <c r="AW150" s="22">
        <f>'Cash Flow Statement Annual'!AB150/'Balance Sheet Annual'!BS150</f>
        <v>0.17626088481094032</v>
      </c>
      <c r="AX150" s="22">
        <f>('Cash Flow Statement Annual'!AB150+'Cash Flow Statement Annual'!AU150)/'Balance Sheet Annual'!BS150</f>
        <v>-1.2652679562854305E-2</v>
      </c>
      <c r="AY150" s="22">
        <f>('Balance Sheet Annual'!BH150+'Balance Sheet Annual'!BS150)/('Income Statement Annual'!AF150-'Income Statement Annual'!AC150)</f>
        <v>32.056305838354454</v>
      </c>
      <c r="AZ150" s="22">
        <f>(('Balance Sheet Annual'!BH150+'Balance Sheet Annual'!BS150)-'Balance Sheet Annual'!N150)/('Income Statement Annual'!AF150-'Income Statement Annual'!AC150)</f>
        <v>23.968418865572406</v>
      </c>
      <c r="BA150" s="22">
        <f>('Cash Flow Statement Annual'!AB150+'Cash Flow Statement Annual'!AU150)/'Income Statement Annual'!BS150</f>
        <v>-0.17087608524072612</v>
      </c>
      <c r="BB150" s="22">
        <f>'Income Statement Annual'!AF150/('Balance Sheet Annual'!BH150+'Balance Sheet Annual'!BS150)</f>
        <v>3.1195110411116944E-2</v>
      </c>
      <c r="BC150" s="23">
        <f>'Income Statement Annual'!AF150/('Balance Sheet Annual'!BB150-'Balance Sheet Annual'!BR150)</f>
        <v>2.9366183433396788E-2</v>
      </c>
    </row>
    <row r="151" spans="1:55" x14ac:dyDescent="0.2">
      <c r="A151" s="45" t="s">
        <v>496</v>
      </c>
      <c r="B151" s="45" t="s">
        <v>497</v>
      </c>
      <c r="C151" s="45" t="str">
        <f>VLOOKUP(A151,'[1]S&amp;P 500 Wikipedia'!A:D,3,FALSE)</f>
        <v>Industrials</v>
      </c>
      <c r="D151" s="45">
        <v>339017</v>
      </c>
      <c r="E151" s="45" t="s">
        <v>16</v>
      </c>
      <c r="F151" s="45">
        <v>2018</v>
      </c>
      <c r="G151" s="45" t="s">
        <v>17</v>
      </c>
      <c r="H151" s="46">
        <v>43465</v>
      </c>
      <c r="I151" s="46">
        <v>43502</v>
      </c>
      <c r="J151" s="46">
        <v>43502</v>
      </c>
      <c r="K151" s="45">
        <v>572155062</v>
      </c>
      <c r="L151" s="45">
        <v>572509168</v>
      </c>
      <c r="M151" s="45" t="s">
        <v>1702</v>
      </c>
      <c r="N151" s="20">
        <f>'Balance Sheet Annual'!AH151/'Balance Sheet Annual'!BR151</f>
        <v>5.5148148148148151</v>
      </c>
      <c r="O151" s="21">
        <f>('Balance Sheet Annual'!AH151-'Balance Sheet Annual'!U151)/'Balance Sheet Annual'!BR151</f>
        <v>2.4011396011396013</v>
      </c>
      <c r="P151" s="21">
        <f>'Balance Sheet Annual'!N151/'Balance Sheet Annual'!BR151</f>
        <v>0.33304843304843307</v>
      </c>
      <c r="Q151" s="21">
        <f>'Balance Sheet Annual'!CH151/'Balance Sheet Annual'!CS151</f>
        <v>0.3880013353044971</v>
      </c>
      <c r="R151" s="21">
        <f>('Balance Sheet Annual'!BH151+'Balance Sheet Annual'!BS151)/'Balance Sheet Annual'!BB151</f>
        <v>0.14258718433258891</v>
      </c>
      <c r="S151" s="21">
        <f>('Balance Sheet Annual'!BH151/'Balance Sheet Annual'!BB151)</f>
        <v>1.0307507301151005E-3</v>
      </c>
      <c r="T151" s="21">
        <f>'Balance Sheet Annual'!BS151/'Balance Sheet Annual'!BB151</f>
        <v>0.1415564336024738</v>
      </c>
      <c r="U151" s="21">
        <f>('Balance Sheet Annual'!BH151+'Balance Sheet Annual'!BS151)/'Balance Sheet Annual'!CS151</f>
        <v>0.19791120225094186</v>
      </c>
      <c r="V151" s="21">
        <f>('Balance Sheet Annual'!BH151/'Balance Sheet Annual'!CS151)</f>
        <v>1.4306833897658449E-3</v>
      </c>
      <c r="W151" s="21">
        <f>('Balance Sheet Annual'!BS151/'Balance Sheet Annual'!CS151)</f>
        <v>0.19648051886117601</v>
      </c>
      <c r="X151" s="22">
        <f>'Balance Sheet Annual'!AH151/'Balance Sheet Annual'!BB151</f>
        <v>0.66507472942793333</v>
      </c>
      <c r="Y151" s="22">
        <f>'Balance Sheet Annual'!CS151/('Balance Sheet Annual'!BB151-'Balance Sheet Annual'!AQ151-'Balance Sheet Annual'!AR151-'Balance Sheet Annual'!AS151)</f>
        <v>0.72046040199278472</v>
      </c>
      <c r="Z151" s="22">
        <f>'Balance Sheet Annual'!BA151/'Balance Sheet Annual'!BB151</f>
        <v>0.33492527057206667</v>
      </c>
      <c r="AA151" s="22">
        <f>'Balance Sheet Annual'!AR151/'Balance Sheet Annual'!BB151</f>
        <v>0</v>
      </c>
      <c r="AB151" s="23">
        <f>'Balance Sheet Annual'!CS151/'Balance Sheet Annual'!CT151</f>
        <v>0.72046040199278472</v>
      </c>
      <c r="AC151" s="24">
        <f>'Income Statement Annual'!V151/'Income Statement Annual'!N151</f>
        <v>0.49279125384352579</v>
      </c>
      <c r="AD151" s="22">
        <f>('Income Statement Annual'!AF151-'Income Statement Annual'!AC151)/'Income Statement Annual'!N151</f>
        <v>0.20061496412709259</v>
      </c>
      <c r="AE151" s="22">
        <f>'Income Statement Annual'!AF151/'Income Statement Annual'!N151</f>
        <v>0.20061496412709259</v>
      </c>
      <c r="AF151" s="22">
        <f>'Income Statement Annual'!BS151/'Income Statement Annual'!N151</f>
        <v>0.13178453479102609</v>
      </c>
      <c r="AG151" s="22">
        <f>('Income Statement Annual'!AF151-'Income Statement Annual'!AC151)/('Income Statement Annual'!AH151*-1)</f>
        <v>101.24137931034483</v>
      </c>
      <c r="AH151" s="23">
        <f>'Income Statement Annual'!AF151/('Income Statement Annual'!AH151*-1)</f>
        <v>101.24137931034483</v>
      </c>
      <c r="AI151" s="24">
        <f>'Cash Flow Statement Annual'!BG151/'Cash Flow Statement Annual'!AB151</f>
        <v>-0.69583048530416947</v>
      </c>
      <c r="AJ151" s="22">
        <f>'Cash Flow Statement Annual'!AB151/'Balance Sheet Annual'!BR151</f>
        <v>1.6672364672364672</v>
      </c>
      <c r="AK151" s="22">
        <f>('Cash Flow Statement Annual'!AB151+'Cash Flow Statement Annual'!AV151)/('Balance Sheet Annual'!BH151+'Balance Sheet Annual'!BS151)</f>
        <v>0.52072289156626506</v>
      </c>
      <c r="AL151" s="23">
        <f>('Cash Flow Statement Annual'!AB151/('Balance Sheet Annual'!BH151+'Balance Sheet Annual'!BS151))</f>
        <v>1.4101204819277109</v>
      </c>
      <c r="AM151" s="24">
        <f>'Income Statement Annual'!BS151/'Balance Sheet Annual'!CS151</f>
        <v>0.27593113643950595</v>
      </c>
      <c r="AN151" s="22">
        <f>'Income Statement Annual'!N151/'Balance Sheet Annual'!CS151</f>
        <v>2.093805140922314</v>
      </c>
      <c r="AO151" s="22">
        <f>'Income Statement Annual'!N151/'Balance Sheet Annual'!BB151</f>
        <v>1.5085036935234495</v>
      </c>
      <c r="AP151" s="22">
        <f>'Income Statement Annual'!N151/('Balance Sheet Annual'!AH151-'Balance Sheet Annual'!BR151)</f>
        <v>2.7705559411876064</v>
      </c>
      <c r="AQ151" s="22">
        <f>'Income Statement Annual'!BS151/'Balance Sheet Annual'!BB151</f>
        <v>0.19879745748153238</v>
      </c>
      <c r="AR151" s="22">
        <f>'Cash Flow Statement Annual'!AB151/'Income Statement Annual'!N151</f>
        <v>0.13328778043503017</v>
      </c>
      <c r="AS151" s="22">
        <f>'Cash Flow Statement Annual'!BG151/'Income Statement Annual'!N151</f>
        <v>-9.2745700945222637E-2</v>
      </c>
      <c r="AT151" s="22">
        <f>'Cash Flow Statement Annual'!AB151/'Balance Sheet Annual'!BB151</f>
        <v>0.2010651090877856</v>
      </c>
      <c r="AU151" s="22">
        <f>('Cash Flow Statement Annual'!AB151+'Cash Flow Statement Annual'!AU151)/'Balance Sheet Annual'!BR151</f>
        <v>1.1564102564102565</v>
      </c>
      <c r="AV151" s="22">
        <f>('Cash Flow Statement Annual'!AB151+'Cash Flow Statement Annual'!AU151)/('Balance Sheet Annual'!BH151+'Balance Sheet Annual'!BS151)</f>
        <v>0.97807228915662647</v>
      </c>
      <c r="AW151" s="22">
        <f>'Cash Flow Statement Annual'!AB151/'Balance Sheet Annual'!BS151</f>
        <v>1.4203883495145631</v>
      </c>
      <c r="AX151" s="22">
        <f>('Cash Flow Statement Annual'!AB151+'Cash Flow Statement Annual'!AU151)/'Balance Sheet Annual'!BS151</f>
        <v>0.98519417475728155</v>
      </c>
      <c r="AY151" s="22">
        <f>('Balance Sheet Annual'!BH151+'Balance Sheet Annual'!BS151)/('Income Statement Annual'!AF151-'Income Statement Annual'!AC151)</f>
        <v>0.47116257947320617</v>
      </c>
      <c r="AZ151" s="22">
        <f>(('Balance Sheet Annual'!BH151+'Balance Sheet Annual'!BS151)-'Balance Sheet Annual'!N151)/('Income Statement Annual'!AF151-'Income Statement Annual'!AC151)</f>
        <v>0.3384423251589464</v>
      </c>
      <c r="BA151" s="22">
        <f>('Cash Flow Statement Annual'!AB151+'Cash Flow Statement Annual'!AU151)/'Income Statement Annual'!BS151</f>
        <v>0.70152091254752846</v>
      </c>
      <c r="BB151" s="22">
        <f>'Income Statement Annual'!AF151/('Balance Sheet Annual'!BH151+'Balance Sheet Annual'!BS151)</f>
        <v>2.1224096385542168</v>
      </c>
      <c r="BC151" s="23">
        <f>'Income Statement Annual'!AF151/('Balance Sheet Annual'!BB151-'Balance Sheet Annual'!BR151)</f>
        <v>0.34412971283453797</v>
      </c>
    </row>
    <row r="152" spans="1:55" x14ac:dyDescent="0.2">
      <c r="A152" s="45" t="s">
        <v>493</v>
      </c>
      <c r="B152" s="45" t="s">
        <v>494</v>
      </c>
      <c r="C152" s="45" t="str">
        <f>VLOOKUP(A152,'[1]S&amp;P 500 Wikipedia'!A:D,3,FALSE)</f>
        <v>Communication Services</v>
      </c>
      <c r="D152" s="45">
        <v>121021</v>
      </c>
      <c r="E152" s="45" t="s">
        <v>16</v>
      </c>
      <c r="F152" s="45">
        <v>2018</v>
      </c>
      <c r="G152" s="45" t="s">
        <v>17</v>
      </c>
      <c r="H152" s="46">
        <v>43465</v>
      </c>
      <c r="I152" s="46">
        <v>43496</v>
      </c>
      <c r="J152" s="46">
        <v>43496</v>
      </c>
      <c r="K152" s="45">
        <v>2874000000</v>
      </c>
      <c r="L152" s="45">
        <v>2896000000</v>
      </c>
      <c r="M152" s="45" t="s">
        <v>1703</v>
      </c>
      <c r="N152" s="20">
        <f>'Balance Sheet Annual'!AH152/'Balance Sheet Annual'!BR152</f>
        <v>12.915691489361702</v>
      </c>
      <c r="O152" s="21">
        <f>('Balance Sheet Annual'!AH152-'Balance Sheet Annual'!U152)/'Balance Sheet Annual'!BR152</f>
        <v>12.915691489361702</v>
      </c>
      <c r="P152" s="21">
        <f>'Balance Sheet Annual'!N152/'Balance Sheet Annual'!BR152</f>
        <v>11.093351063829788</v>
      </c>
      <c r="Q152" s="21">
        <f>'Balance Sheet Annual'!CH152/'Balance Sheet Annual'!CS152</f>
        <v>0.13688514667706833</v>
      </c>
      <c r="R152" s="21">
        <f>('Balance Sheet Annual'!BH152+'Balance Sheet Annual'!BS152)/'Balance Sheet Annual'!BB152</f>
        <v>0</v>
      </c>
      <c r="S152" s="21">
        <f>('Balance Sheet Annual'!BH152/'Balance Sheet Annual'!BB152)</f>
        <v>0</v>
      </c>
      <c r="T152" s="21">
        <f>'Balance Sheet Annual'!BS152/'Balance Sheet Annual'!BB152</f>
        <v>0</v>
      </c>
      <c r="U152" s="21">
        <f>('Balance Sheet Annual'!BH152+'Balance Sheet Annual'!BS152)/'Balance Sheet Annual'!CS152</f>
        <v>0</v>
      </c>
      <c r="V152" s="21">
        <f>('Balance Sheet Annual'!BH152/'Balance Sheet Annual'!CS152)</f>
        <v>0</v>
      </c>
      <c r="W152" s="21">
        <f>('Balance Sheet Annual'!BS152/'Balance Sheet Annual'!CS152)</f>
        <v>0</v>
      </c>
      <c r="X152" s="22">
        <f>'Balance Sheet Annual'!AH152/'Balance Sheet Annual'!BB152</f>
        <v>0.57454687426056505</v>
      </c>
      <c r="Y152" s="22">
        <f>'Balance Sheet Annual'!CS152/('Balance Sheet Annual'!BB152-'Balance Sheet Annual'!AQ152-'Balance Sheet Annual'!AR152-'Balance Sheet Annual'!AS152)</f>
        <v>1.1541160216706252</v>
      </c>
      <c r="Z152" s="22">
        <f>'Balance Sheet Annual'!BA152/'Balance Sheet Annual'!BB152</f>
        <v>0.42545312573943495</v>
      </c>
      <c r="AA152" s="22">
        <f>'Balance Sheet Annual'!AR152/'Balance Sheet Annual'!BB152</f>
        <v>0.21557190857034689</v>
      </c>
      <c r="AB152" s="23">
        <f>'Balance Sheet Annual'!CS152/'Balance Sheet Annual'!CT152</f>
        <v>0.87959632767024754</v>
      </c>
      <c r="AC152" s="24">
        <f>'Income Statement Annual'!V152/'Income Statement Annual'!N152</f>
        <v>0.86584015939783043</v>
      </c>
      <c r="AD152" s="22">
        <f>('Income Statement Annual'!AF152-'Income Statement Annual'!AC152)/'Income Statement Annual'!N152</f>
        <v>0.49696209381841439</v>
      </c>
      <c r="AE152" s="22">
        <f>'Income Statement Annual'!AF152/'Income Statement Annual'!N152</f>
        <v>0.49696209381841439</v>
      </c>
      <c r="AF152" s="22">
        <f>'Income Statement Annual'!BS152/'Income Statement Annual'!N152</f>
        <v>0.39160701547241283</v>
      </c>
      <c r="AG152" s="22" t="e">
        <f>('Income Statement Annual'!AF152-'Income Statement Annual'!AC152)/('Income Statement Annual'!AH152*-1)</f>
        <v>#DIV/0!</v>
      </c>
      <c r="AH152" s="23" t="e">
        <f>'Income Statement Annual'!AF152/('Income Statement Annual'!AH152*-1)</f>
        <v>#DIV/0!</v>
      </c>
      <c r="AI152" s="24">
        <f>'Cash Flow Statement Annual'!BG152/'Cash Flow Statement Annual'!AB152</f>
        <v>-0.21617938553022795</v>
      </c>
      <c r="AJ152" s="22">
        <f>'Cash Flow Statement Annual'!AB152/'Balance Sheet Annual'!BR152</f>
        <v>6.4404255319148938</v>
      </c>
      <c r="AK152" s="22" t="e">
        <f>('Cash Flow Statement Annual'!AB152+'Cash Flow Statement Annual'!AV152)/('Balance Sheet Annual'!BH152+'Balance Sheet Annual'!BS152)</f>
        <v>#DIV/0!</v>
      </c>
      <c r="AL152" s="23" t="e">
        <f>('Cash Flow Statement Annual'!AB152/('Balance Sheet Annual'!BH152+'Balance Sheet Annual'!BS152))</f>
        <v>#DIV/0!</v>
      </c>
      <c r="AM152" s="24">
        <f>'Income Statement Annual'!BS152/'Balance Sheet Annual'!CS152</f>
        <v>0.21413103420447363</v>
      </c>
      <c r="AN152" s="22">
        <f>'Income Statement Annual'!N152/'Balance Sheet Annual'!CS152</f>
        <v>0.54680081240668754</v>
      </c>
      <c r="AO152" s="22">
        <f>'Income Statement Annual'!N152/'Balance Sheet Annual'!BB152</f>
        <v>0.48096398656003031</v>
      </c>
      <c r="AP152" s="22">
        <f>'Income Statement Annual'!N152/('Balance Sheet Annual'!AH152-'Balance Sheet Annual'!BR152)</f>
        <v>0.90737227417806843</v>
      </c>
      <c r="AQ152" s="22">
        <f>'Income Statement Annual'!BS152/'Balance Sheet Annual'!BB152</f>
        <v>0.18834887132648714</v>
      </c>
      <c r="AR152" s="22">
        <f>'Cash Flow Statement Annual'!AB152/'Income Statement Annual'!N152</f>
        <v>0.59567559589698182</v>
      </c>
      <c r="AS152" s="22">
        <f>'Cash Flow Statement Annual'!BG152/'Income Statement Annual'!N152</f>
        <v>-0.12877278429636188</v>
      </c>
      <c r="AT152" s="22">
        <f>'Cash Flow Statement Annual'!AB152/'Balance Sheet Annual'!BB152</f>
        <v>0.28649850929913395</v>
      </c>
      <c r="AU152" s="22">
        <f>('Cash Flow Statement Annual'!AB152+'Cash Flow Statement Annual'!AU152)/'Balance Sheet Annual'!BR152</f>
        <v>1.1111702127659575</v>
      </c>
      <c r="AV152" s="22" t="e">
        <f>('Cash Flow Statement Annual'!AB152+'Cash Flow Statement Annual'!AU152)/('Balance Sheet Annual'!BH152+'Balance Sheet Annual'!BS152)</f>
        <v>#DIV/0!</v>
      </c>
      <c r="AW152" s="22" t="e">
        <f>'Cash Flow Statement Annual'!AB152/'Balance Sheet Annual'!BS152</f>
        <v>#DIV/0!</v>
      </c>
      <c r="AX152" s="22" t="e">
        <f>('Cash Flow Statement Annual'!AB152+'Cash Flow Statement Annual'!AU152)/'Balance Sheet Annual'!BS152</f>
        <v>#DIV/0!</v>
      </c>
      <c r="AY152" s="22">
        <f>('Balance Sheet Annual'!BH152+'Balance Sheet Annual'!BS152)/('Income Statement Annual'!AF152-'Income Statement Annual'!AC152)</f>
        <v>0</v>
      </c>
      <c r="AZ152" s="22">
        <f>(('Balance Sheet Annual'!BH152+'Balance Sheet Annual'!BS152)-'Balance Sheet Annual'!N152)/('Income Statement Annual'!AF152-'Income Statement Annual'!AC152)</f>
        <v>-2.0645943671731919</v>
      </c>
      <c r="BA152" s="22">
        <f>('Cash Flow Statement Annual'!AB152+'Cash Flow Statement Annual'!AU152)/'Income Statement Annual'!BS152</f>
        <v>0.26243718592964826</v>
      </c>
      <c r="BB152" s="22" t="e">
        <f>'Income Statement Annual'!AF152/('Balance Sheet Annual'!BH152+'Balance Sheet Annual'!BS152)</f>
        <v>#DIV/0!</v>
      </c>
      <c r="BC152" s="23">
        <f>'Income Statement Annual'!AF152/('Balance Sheet Annual'!BB152-'Balance Sheet Annual'!BR152)</f>
        <v>0.25014858105096333</v>
      </c>
    </row>
    <row r="153" spans="1:55" x14ac:dyDescent="0.2">
      <c r="A153" s="45" t="s">
        <v>532</v>
      </c>
      <c r="B153" s="45" t="s">
        <v>533</v>
      </c>
      <c r="C153" s="45" t="str">
        <f>VLOOKUP(A153,'[1]S&amp;P 500 Wikipedia'!A:D,3,FALSE)</f>
        <v>Industrials</v>
      </c>
      <c r="D153" s="45">
        <v>378152</v>
      </c>
      <c r="E153" s="45" t="s">
        <v>16</v>
      </c>
      <c r="F153" s="45">
        <v>2018</v>
      </c>
      <c r="G153" s="45" t="s">
        <v>17</v>
      </c>
      <c r="H153" s="46">
        <v>43465</v>
      </c>
      <c r="I153" s="46">
        <v>43521</v>
      </c>
      <c r="J153" s="46">
        <v>43679</v>
      </c>
      <c r="K153" s="45">
        <v>141200000</v>
      </c>
      <c r="L153" s="45">
        <v>142600000</v>
      </c>
      <c r="M153" s="45" t="s">
        <v>1941</v>
      </c>
      <c r="N153" s="20">
        <f>'Balance Sheet Annual'!AH153/'Balance Sheet Annual'!BR153</f>
        <v>1.7663211292456991</v>
      </c>
      <c r="O153" s="21">
        <f>('Balance Sheet Annual'!AH153-'Balance Sheet Annual'!U153)/'Balance Sheet Annual'!BR153</f>
        <v>1.1258270842523159</v>
      </c>
      <c r="P153" s="21">
        <f>'Balance Sheet Annual'!N153/'Balance Sheet Annual'!BR153</f>
        <v>0.35619761799735333</v>
      </c>
      <c r="Q153" s="21">
        <f>'Balance Sheet Annual'!CH153/'Balance Sheet Annual'!CS153</f>
        <v>1.1188727845911346</v>
      </c>
      <c r="R153" s="21">
        <f>('Balance Sheet Annual'!BH153+'Balance Sheet Annual'!BS153)/'Balance Sheet Annual'!BB153</f>
        <v>0.27354211271183365</v>
      </c>
      <c r="S153" s="21">
        <f>('Balance Sheet Annual'!BH153/'Balance Sheet Annual'!BB153)</f>
        <v>0</v>
      </c>
      <c r="T153" s="21">
        <f>'Balance Sheet Annual'!BS153/'Balance Sheet Annual'!BB153</f>
        <v>0.27354211271183365</v>
      </c>
      <c r="U153" s="21">
        <f>('Balance Sheet Annual'!BH153+'Balance Sheet Annual'!BS153)/'Balance Sheet Annual'!CS153</f>
        <v>0.57960093806466495</v>
      </c>
      <c r="V153" s="21">
        <f>('Balance Sheet Annual'!BH153/'Balance Sheet Annual'!CS153)</f>
        <v>0</v>
      </c>
      <c r="W153" s="21">
        <f>('Balance Sheet Annual'!BS153/'Balance Sheet Annual'!CS153)</f>
        <v>0.57960093806466495</v>
      </c>
      <c r="X153" s="22">
        <f>'Balance Sheet Annual'!AH153/'Balance Sheet Annual'!BB153</f>
        <v>0.29061581449359508</v>
      </c>
      <c r="Y153" s="22">
        <f>'Balance Sheet Annual'!CS153/('Balance Sheet Annual'!BB153-'Balance Sheet Annual'!AQ153-'Balance Sheet Annual'!AR153-'Balance Sheet Annual'!AS153)</f>
        <v>1.0673368896183832</v>
      </c>
      <c r="Z153" s="22">
        <f>'Balance Sheet Annual'!BA153/'Balance Sheet Annual'!BB153</f>
        <v>0.70938418550640492</v>
      </c>
      <c r="AA153" s="22">
        <f>'Balance Sheet Annual'!AR153/'Balance Sheet Annual'!BB153</f>
        <v>0.34691729868998805</v>
      </c>
      <c r="AB153" s="23">
        <f>'Balance Sheet Annual'!CS153/'Balance Sheet Annual'!CT153</f>
        <v>0.47194905105780743</v>
      </c>
      <c r="AC153" s="24">
        <f>'Income Statement Annual'!V153/'Income Statement Annual'!N153</f>
        <v>0.36577517839229268</v>
      </c>
      <c r="AD153" s="22">
        <f>('Income Statement Annual'!AF153-'Income Statement Annual'!AC153)/'Income Statement Annual'!N153</f>
        <v>0.13962864119016524</v>
      </c>
      <c r="AE153" s="22">
        <f>'Income Statement Annual'!AF153/'Income Statement Annual'!N153</f>
        <v>0.13362860333503682</v>
      </c>
      <c r="AF153" s="22">
        <f>'Income Statement Annual'!BS153/'Income Statement Annual'!N153</f>
        <v>8.9451668464785264E-2</v>
      </c>
      <c r="AG153" s="22">
        <f>('Income Statement Annual'!AF153-'Income Statement Annual'!AC153)/('Income Statement Annual'!AH153*-1)</f>
        <v>14.933198380566802</v>
      </c>
      <c r="AH153" s="23">
        <f>'Income Statement Annual'!AF153/('Income Statement Annual'!AH153*-1)</f>
        <v>14.291497975708502</v>
      </c>
      <c r="AI153" s="24">
        <f>'Cash Flow Statement Annual'!BG153/'Cash Flow Statement Annual'!AB153</f>
        <v>-0.41662502082292185</v>
      </c>
      <c r="AJ153" s="22">
        <f>'Cash Flow Statement Annual'!AB153/'Balance Sheet Annual'!BR153</f>
        <v>0.66199823555359505</v>
      </c>
      <c r="AK153" s="22">
        <f>('Cash Flow Statement Annual'!AB153+'Cash Flow Statement Annual'!AV153)/('Balance Sheet Annual'!BH153+'Balance Sheet Annual'!BS153)</f>
        <v>0.32501989917750068</v>
      </c>
      <c r="AL153" s="23">
        <f>('Cash Flow Statement Annual'!AB153/('Balance Sheet Annual'!BH153+'Balance Sheet Annual'!BS153))</f>
        <v>0.39818254178827273</v>
      </c>
      <c r="AM153" s="24">
        <f>'Income Statement Annual'!BS153/'Balance Sheet Annual'!CS153</f>
        <v>0.18169236092422436</v>
      </c>
      <c r="AN153" s="22">
        <f>'Income Statement Annual'!N153/'Balance Sheet Annual'!CS153</f>
        <v>2.031179116527623</v>
      </c>
      <c r="AO153" s="22">
        <f>'Income Statement Annual'!N153/'Balance Sheet Annual'!BB153</f>
        <v>0.95861305657364737</v>
      </c>
      <c r="AP153" s="22">
        <f>'Income Statement Annual'!N153/('Balance Sheet Annual'!AH153-'Balance Sheet Annual'!BR153)</f>
        <v>7.6029644553173119</v>
      </c>
      <c r="AQ153" s="22">
        <f>'Income Statement Annual'!BS153/'Balance Sheet Annual'!BB153</f>
        <v>8.5749537322640346E-2</v>
      </c>
      <c r="AR153" s="22">
        <f>'Cash Flow Statement Annual'!AB153/'Income Statement Annual'!N153</f>
        <v>0.11362216796320482</v>
      </c>
      <c r="AS153" s="22">
        <f>'Cash Flow Statement Annual'!BG153/'Income Statement Annual'!N153</f>
        <v>-4.7337838093615733E-2</v>
      </c>
      <c r="AT153" s="22">
        <f>'Cash Flow Statement Annual'!AB153/'Balance Sheet Annual'!BB153</f>
        <v>0.10891969372573213</v>
      </c>
      <c r="AU153" s="22">
        <f>('Cash Flow Statement Annual'!AB153+'Cash Flow Statement Annual'!AU153)/'Balance Sheet Annual'!BR153</f>
        <v>0.34472871636524038</v>
      </c>
      <c r="AV153" s="22">
        <f>('Cash Flow Statement Annual'!AB153+'Cash Flow Statement Annual'!AU153)/('Balance Sheet Annual'!BH153+'Balance Sheet Annual'!BS153)</f>
        <v>0.20734942955691166</v>
      </c>
      <c r="AW153" s="22">
        <f>'Cash Flow Statement Annual'!AB153/'Balance Sheet Annual'!BS153</f>
        <v>0.39818254178827273</v>
      </c>
      <c r="AX153" s="22">
        <f>('Cash Flow Statement Annual'!AB153+'Cash Flow Statement Annual'!AU153)/'Balance Sheet Annual'!BS153</f>
        <v>0.20734942955691166</v>
      </c>
      <c r="AY153" s="22">
        <f>('Balance Sheet Annual'!BH153+'Balance Sheet Annual'!BS153)/('Income Statement Annual'!AF153-'Income Statement Annual'!AC153)</f>
        <v>2.0436491798834213</v>
      </c>
      <c r="AZ153" s="22">
        <f>(('Balance Sheet Annual'!BH153+'Balance Sheet Annual'!BS153)-'Balance Sheet Annual'!N153)/('Income Statement Annual'!AF153-'Income Statement Annual'!AC153)</f>
        <v>1.6058018164565542</v>
      </c>
      <c r="BA153" s="22">
        <f>('Cash Flow Statement Annual'!AB153+'Cash Flow Statement Annual'!AU153)/'Income Statement Annual'!BS153</f>
        <v>0.66144731273804491</v>
      </c>
      <c r="BB153" s="22">
        <f>'Income Statement Annual'!AF153/('Balance Sheet Annual'!BH153+'Balance Sheet Annual'!BS153)</f>
        <v>0.46829397718227644</v>
      </c>
      <c r="BC153" s="23">
        <f>'Income Statement Annual'!AF153/('Balance Sheet Annual'!BB153-'Balance Sheet Annual'!BR153)</f>
        <v>0.15332493593363158</v>
      </c>
    </row>
    <row r="154" spans="1:55" x14ac:dyDescent="0.2">
      <c r="A154" s="45" t="s">
        <v>538</v>
      </c>
      <c r="B154" s="45" t="s">
        <v>539</v>
      </c>
      <c r="C154" s="45" t="str">
        <f>VLOOKUP(A154,'[1]S&amp;P 500 Wikipedia'!A:D,3,FALSE)</f>
        <v>Materials</v>
      </c>
      <c r="D154" s="45">
        <v>378154</v>
      </c>
      <c r="E154" s="45" t="s">
        <v>16</v>
      </c>
      <c r="F154" s="45">
        <v>2018</v>
      </c>
      <c r="G154" s="45" t="s">
        <v>17</v>
      </c>
      <c r="H154" s="46">
        <v>43465</v>
      </c>
      <c r="I154" s="46">
        <v>43502</v>
      </c>
      <c r="J154" s="46">
        <v>43592</v>
      </c>
      <c r="K154" s="45">
        <v>1448000000</v>
      </c>
      <c r="L154" s="45">
        <v>1458000000</v>
      </c>
      <c r="M154" s="45" t="s">
        <v>1942</v>
      </c>
      <c r="N154" s="20">
        <f>'Balance Sheet Annual'!AH154/'Balance Sheet Annual'!BR154</f>
        <v>2.133107164238675</v>
      </c>
      <c r="O154" s="21">
        <f>('Balance Sheet Annual'!AH154-'Balance Sheet Annual'!U154)/'Balance Sheet Annual'!BR154</f>
        <v>1.5889044102973457</v>
      </c>
      <c r="P154" s="21">
        <f>'Balance Sheet Annual'!N154/'Balance Sheet Annual'!BR154</f>
        <v>0.88744761524645777</v>
      </c>
      <c r="Q154" s="21">
        <f>'Balance Sheet Annual'!CH154/'Balance Sheet Annual'!CS154</f>
        <v>2.3022308781869687</v>
      </c>
      <c r="R154" s="21">
        <f>('Balance Sheet Annual'!BH154+'Balance Sheet Annual'!BS154)/'Balance Sheet Annual'!BB154</f>
        <v>0.35164334352045468</v>
      </c>
      <c r="S154" s="21">
        <f>('Balance Sheet Annual'!BH154/'Balance Sheet Annual'!BB154)</f>
        <v>3.7906814648008151E-2</v>
      </c>
      <c r="T154" s="21">
        <f>'Balance Sheet Annual'!BS154/'Balance Sheet Annual'!BB154</f>
        <v>0.31373652887244652</v>
      </c>
      <c r="U154" s="21">
        <f>('Balance Sheet Annual'!BH154+'Balance Sheet Annual'!BS154)/'Balance Sheet Annual'!CS154</f>
        <v>1.161207507082153</v>
      </c>
      <c r="V154" s="21">
        <f>('Balance Sheet Annual'!BH154/'Balance Sheet Annual'!CS154)</f>
        <v>0.12517705382436262</v>
      </c>
      <c r="W154" s="21">
        <f>('Balance Sheet Annual'!BS154/'Balance Sheet Annual'!CS154)</f>
        <v>1.0360304532577904</v>
      </c>
      <c r="X154" s="22">
        <f>'Balance Sheet Annual'!AH154/'Balance Sheet Annual'!BB154</f>
        <v>0.28655299983915072</v>
      </c>
      <c r="Y154" s="22">
        <f>'Balance Sheet Annual'!CS154/('Balance Sheet Annual'!BB154-'Balance Sheet Annual'!AQ154-'Balance Sheet Annual'!AR154-'Balance Sheet Annual'!AS154)</f>
        <v>0.30282558575947671</v>
      </c>
      <c r="Z154" s="22">
        <f>'Balance Sheet Annual'!BA154/'Balance Sheet Annual'!BB154</f>
        <v>0.71344700016084928</v>
      </c>
      <c r="AA154" s="22">
        <f>'Balance Sheet Annual'!AR154/'Balance Sheet Annual'!BB154</f>
        <v>0</v>
      </c>
      <c r="AB154" s="23">
        <f>'Balance Sheet Annual'!CS154/'Balance Sheet Annual'!CT154</f>
        <v>0.30282558575947671</v>
      </c>
      <c r="AC154" s="24">
        <f>'Income Statement Annual'!V154/'Income Statement Annual'!N154</f>
        <v>0.26708528927635189</v>
      </c>
      <c r="AD154" s="22">
        <f>('Income Statement Annual'!AF154-'Income Statement Annual'!AC154)/'Income Statement Annual'!N154</f>
        <v>0.23184783271352802</v>
      </c>
      <c r="AE154" s="22">
        <f>'Income Statement Annual'!AF154/'Income Statement Annual'!N154</f>
        <v>0.23184783271352802</v>
      </c>
      <c r="AF154" s="22">
        <f>'Income Statement Annual'!BS154/'Income Statement Annual'!N154</f>
        <v>0.11077241967932695</v>
      </c>
      <c r="AG154" s="22">
        <f>('Income Statement Annual'!AF154-'Income Statement Annual'!AC154)/('Income Statement Annual'!AH154*-1)</f>
        <v>4.7478152309612982</v>
      </c>
      <c r="AH154" s="23">
        <f>'Income Statement Annual'!AF154/('Income Statement Annual'!AH154*-1)</f>
        <v>4.7478152309612982</v>
      </c>
      <c r="AI154" s="24">
        <f>'Cash Flow Statement Annual'!BG154/'Cash Flow Statement Annual'!AB154</f>
        <v>-0.65249893208030751</v>
      </c>
      <c r="AJ154" s="22">
        <f>'Cash Flow Statement Annual'!AB154/'Balance Sheet Annual'!BR154</f>
        <v>0.93434444222710034</v>
      </c>
      <c r="AK154" s="22">
        <f>('Cash Flow Statement Annual'!AB154+'Cash Flow Statement Annual'!AV154)/('Balance Sheet Annual'!BH154+'Balance Sheet Annual'!BS154)</f>
        <v>0.35678889990089196</v>
      </c>
      <c r="AL154" s="23">
        <f>('Cash Flow Statement Annual'!AB154/('Balance Sheet Annual'!BH154+'Balance Sheet Annual'!BS154))</f>
        <v>0.3569413737897385</v>
      </c>
      <c r="AM154" s="24">
        <f>'Income Statement Annual'!BS154/'Balance Sheet Annual'!CS154</f>
        <v>0.16085339943342777</v>
      </c>
      <c r="AN154" s="22">
        <f>'Income Statement Annual'!N154/'Balance Sheet Annual'!CS154</f>
        <v>1.452106940509915</v>
      </c>
      <c r="AO154" s="22">
        <f>'Income Statement Annual'!N154/'Balance Sheet Annual'!BB154</f>
        <v>0.43973513484531662</v>
      </c>
      <c r="AP154" s="22">
        <f>'Income Statement Annual'!N154/('Balance Sheet Annual'!AH154-'Balance Sheet Annual'!BR154)</f>
        <v>2.8888693201831632</v>
      </c>
      <c r="AQ154" s="22">
        <f>'Income Statement Annual'!BS154/'Balance Sheet Annual'!BB154</f>
        <v>4.871052490483084E-2</v>
      </c>
      <c r="AR154" s="22">
        <f>'Cash Flow Statement Annual'!AB154/'Income Statement Annual'!N154</f>
        <v>0.2854355910504176</v>
      </c>
      <c r="AS154" s="22">
        <f>'Cash Flow Statement Annual'!BG154/'Income Statement Annual'!N154</f>
        <v>-0.18624641833810887</v>
      </c>
      <c r="AT154" s="22">
        <f>'Cash Flow Statement Annual'!AB154/'Balance Sheet Annual'!BB154</f>
        <v>0.12551605812020802</v>
      </c>
      <c r="AU154" s="22">
        <f>('Cash Flow Statement Annual'!AB154+'Cash Flow Statement Annual'!AU154)/'Balance Sheet Annual'!BR154</f>
        <v>0.66234284573937341</v>
      </c>
      <c r="AV154" s="22">
        <f>('Cash Flow Statement Annual'!AB154+'Cash Flow Statement Annual'!AU154)/('Balance Sheet Annual'!BH154+'Balance Sheet Annual'!BS154)</f>
        <v>0.25303041854082486</v>
      </c>
      <c r="AW154" s="22">
        <f>'Cash Flow Statement Annual'!AB154/'Balance Sheet Annual'!BS154</f>
        <v>0.40006835854054518</v>
      </c>
      <c r="AX154" s="22">
        <f>('Cash Flow Statement Annual'!AB154+'Cash Flow Statement Annual'!AU154)/'Balance Sheet Annual'!BS154</f>
        <v>0.28360249508672991</v>
      </c>
      <c r="AY154" s="22">
        <f>('Balance Sheet Annual'!BH154+'Balance Sheet Annual'!BS154)/('Income Statement Annual'!AF154-'Income Statement Annual'!AC154)</f>
        <v>3.4491191164869841</v>
      </c>
      <c r="AZ154" s="22">
        <f>(('Balance Sheet Annual'!BH154+'Balance Sheet Annual'!BS154)-'Balance Sheet Annual'!N154)/('Income Statement Annual'!AF154-'Income Statement Annual'!AC154)</f>
        <v>2.2797791217459902</v>
      </c>
      <c r="BA154" s="22">
        <f>('Cash Flow Statement Annual'!AB154+'Cash Flow Statement Annual'!AU154)/'Income Statement Annual'!BS154</f>
        <v>1.8266373142542653</v>
      </c>
      <c r="BB154" s="22">
        <f>'Income Statement Annual'!AF154/('Balance Sheet Annual'!BH154+'Balance Sheet Annual'!BS154)</f>
        <v>0.28992909964168634</v>
      </c>
      <c r="BC154" s="23">
        <f>'Income Statement Annual'!AF154/('Balance Sheet Annual'!BB154-'Balance Sheet Annual'!BR154)</f>
        <v>0.11777275401814748</v>
      </c>
    </row>
    <row r="155" spans="1:55" x14ac:dyDescent="0.2">
      <c r="A155" s="45" t="s">
        <v>502</v>
      </c>
      <c r="B155" s="45" t="s">
        <v>503</v>
      </c>
      <c r="C155" s="45" t="str">
        <f>VLOOKUP(A155,'[1]S&amp;P 500 Wikipedia'!A:D,3,FALSE)</f>
        <v>Industrials</v>
      </c>
      <c r="D155" s="45">
        <v>259098</v>
      </c>
      <c r="E155" s="45" t="s">
        <v>16</v>
      </c>
      <c r="F155" s="45">
        <v>2019</v>
      </c>
      <c r="G155" s="45" t="s">
        <v>17</v>
      </c>
      <c r="H155" s="46">
        <v>43616</v>
      </c>
      <c r="I155" s="46">
        <v>43662</v>
      </c>
      <c r="J155" s="46">
        <v>43725</v>
      </c>
      <c r="K155" s="45">
        <v>260000000</v>
      </c>
      <c r="L155" s="45">
        <v>262000000</v>
      </c>
      <c r="M155" s="45" t="s">
        <v>1943</v>
      </c>
      <c r="N155" s="20">
        <f>'Balance Sheet Annual'!AH155/'Balance Sheet Annual'!BR155</f>
        <v>1.3857899657214086</v>
      </c>
      <c r="O155" s="21">
        <f>('Balance Sheet Annual'!AH155-'Balance Sheet Annual'!U155)/'Balance Sheet Annual'!BR155</f>
        <v>1.3857899657214086</v>
      </c>
      <c r="P155" s="21">
        <f>'Balance Sheet Annual'!N155/'Balance Sheet Annual'!BR155</f>
        <v>0.33915030642983274</v>
      </c>
      <c r="Q155" s="21">
        <f>'Balance Sheet Annual'!CH155/'Balance Sheet Annual'!CS155</f>
        <v>1.6951998351874742</v>
      </c>
      <c r="R155" s="21">
        <f>('Balance Sheet Annual'!BH155+'Balance Sheet Annual'!BS155)/'Balance Sheet Annual'!BB155</f>
        <v>0.31693101471431301</v>
      </c>
      <c r="S155" s="21">
        <f>('Balance Sheet Annual'!BH155/'Balance Sheet Annual'!BB155)</f>
        <v>2.5644945537932354E-2</v>
      </c>
      <c r="T155" s="21">
        <f>'Balance Sheet Annual'!BS155/'Balance Sheet Annual'!BB155</f>
        <v>0.29128606917638067</v>
      </c>
      <c r="U155" s="21">
        <f>('Balance Sheet Annual'!BH155+'Balance Sheet Annual'!BS155)/'Balance Sheet Annual'!CS155</f>
        <v>0.85419241862381545</v>
      </c>
      <c r="V155" s="21">
        <f>('Balance Sheet Annual'!BH155/'Balance Sheet Annual'!CS155)</f>
        <v>6.9118252987227027E-2</v>
      </c>
      <c r="W155" s="21">
        <f>('Balance Sheet Annual'!BS155/'Balance Sheet Annual'!CS155)</f>
        <v>0.78507416563658838</v>
      </c>
      <c r="X155" s="22">
        <f>'Balance Sheet Annual'!AH155/'Balance Sheet Annual'!BB155</f>
        <v>0.2549398050831263</v>
      </c>
      <c r="Y155" s="22">
        <f>'Balance Sheet Annual'!CS155/('Balance Sheet Annual'!BB155-'Balance Sheet Annual'!AQ155-'Balance Sheet Annual'!AR155-'Balance Sheet Annual'!AS155)</f>
        <v>0.42807063959256564</v>
      </c>
      <c r="Z155" s="22">
        <f>'Balance Sheet Annual'!BA155/'Balance Sheet Annual'!BB155</f>
        <v>0.7450601949168737</v>
      </c>
      <c r="AA155" s="22">
        <f>'Balance Sheet Annual'!AR155/'Balance Sheet Annual'!BB155</f>
        <v>0.13325052551117905</v>
      </c>
      <c r="AB155" s="23">
        <f>'Balance Sheet Annual'!CS155/'Balance Sheet Annual'!CT155</f>
        <v>0.37103000191094976</v>
      </c>
      <c r="AC155" s="24">
        <f>'Income Statement Annual'!V155/'Income Statement Annual'!N155</f>
        <v>0.27173414820473646</v>
      </c>
      <c r="AD155" s="22">
        <f>('Income Statement Annual'!AF155-'Income Statement Annual'!AC155)/'Income Statement Annual'!N155</f>
        <v>0.12734912146676852</v>
      </c>
      <c r="AE155" s="22">
        <f>'Income Statement Annual'!AF155/'Income Statement Annual'!N155</f>
        <v>8.0061115355232998E-2</v>
      </c>
      <c r="AF155" s="22">
        <f>'Income Statement Annual'!BS155/'Income Statement Annual'!N155</f>
        <v>6.9854851031321621E-2</v>
      </c>
      <c r="AG155" s="22">
        <f>('Income Statement Annual'!AF155-'Income Statement Annual'!AC155)/('Income Statement Annual'!AH155*-1)</f>
        <v>16.343137254901961</v>
      </c>
      <c r="AH155" s="23">
        <f>'Income Statement Annual'!AF155/('Income Statement Annual'!AH155*-1)</f>
        <v>10.274509803921569</v>
      </c>
      <c r="AI155" s="24">
        <f>'Cash Flow Statement Annual'!BG155/'Cash Flow Statement Annual'!AB155</f>
        <v>4.856653829696192E-2</v>
      </c>
      <c r="AJ155" s="22">
        <f>'Cash Flow Statement Annual'!AB155/'Balance Sheet Annual'!BR155</f>
        <v>0.48550950451854158</v>
      </c>
      <c r="AK155" s="22">
        <f>('Cash Flow Statement Annual'!AB155+'Cash Flow Statement Annual'!AV155)/('Balance Sheet Annual'!BH155+'Balance Sheet Annual'!BS155)</f>
        <v>0.24956285800422068</v>
      </c>
      <c r="AL155" s="23">
        <f>('Cash Flow Statement Annual'!AB155/('Balance Sheet Annual'!BH155+'Balance Sheet Annual'!BS155))</f>
        <v>0.28182092252034974</v>
      </c>
      <c r="AM155" s="24">
        <f>'Income Statement Annual'!BS155/'Balance Sheet Annual'!CS155</f>
        <v>0.23547589616810877</v>
      </c>
      <c r="AN155" s="22">
        <f>'Income Statement Annual'!N155/'Balance Sheet Annual'!CS155</f>
        <v>3.3709311907704986</v>
      </c>
      <c r="AO155" s="22">
        <f>'Income Statement Annual'!N155/'Balance Sheet Annual'!BB155</f>
        <v>1.2507166061532582</v>
      </c>
      <c r="AP155" s="22">
        <f>'Income Statement Annual'!N155/('Balance Sheet Annual'!AH155-'Balance Sheet Annual'!BR155)</f>
        <v>17.62250942380183</v>
      </c>
      <c r="AQ155" s="22">
        <f>'Income Statement Annual'!BS155/'Balance Sheet Annual'!BB155</f>
        <v>8.7368622205236002E-2</v>
      </c>
      <c r="AR155" s="22">
        <f>'Cash Flow Statement Annual'!AB155/'Income Statement Annual'!N155</f>
        <v>7.1413292589763172E-2</v>
      </c>
      <c r="AS155" s="22">
        <f>'Cash Flow Statement Annual'!BG155/'Income Statement Annual'!N155</f>
        <v>3.4682964094728801E-3</v>
      </c>
      <c r="AT155" s="22">
        <f>'Cash Flow Statement Annual'!AB155/'Balance Sheet Annual'!BB155</f>
        <v>8.9317790942098227E-2</v>
      </c>
      <c r="AU155" s="22">
        <f>('Cash Flow Statement Annual'!AB155+'Cash Flow Statement Annual'!AU155)/'Balance Sheet Annual'!BR155</f>
        <v>-0.10418614313908799</v>
      </c>
      <c r="AV155" s="22">
        <f>('Cash Flow Statement Annual'!AB155+'Cash Flow Statement Annual'!AU155)/('Balance Sheet Annual'!BH155+'Balance Sheet Annual'!BS155)</f>
        <v>-6.0476334036780224E-2</v>
      </c>
      <c r="AW155" s="22">
        <f>'Cash Flow Statement Annual'!AB155/'Balance Sheet Annual'!BS155</f>
        <v>0.3066325526471167</v>
      </c>
      <c r="AX155" s="22">
        <f>('Cash Flow Statement Annual'!AB155+'Cash Flow Statement Annual'!AU155)/'Balance Sheet Annual'!BS155</f>
        <v>-6.5800695401167744E-2</v>
      </c>
      <c r="AY155" s="22">
        <f>('Balance Sheet Annual'!BH155+'Balance Sheet Annual'!BS155)/('Income Statement Annual'!AF155-'Income Statement Annual'!AC155)</f>
        <v>1.9898020395920817</v>
      </c>
      <c r="AZ155" s="22">
        <f>(('Balance Sheet Annual'!BH155+'Balance Sheet Annual'!BS155)-'Balance Sheet Annual'!N155)/('Income Statement Annual'!AF155-'Income Statement Annual'!AC155)</f>
        <v>1.5980803839232154</v>
      </c>
      <c r="BA155" s="22">
        <f>('Cash Flow Statement Annual'!AB155+'Cash Flow Statement Annual'!AU155)/'Income Statement Annual'!BS155</f>
        <v>-0.21937882764654418</v>
      </c>
      <c r="BB155" s="22">
        <f>'Income Statement Annual'!AF155/('Balance Sheet Annual'!BH155+'Balance Sheet Annual'!BS155)</f>
        <v>0.31594814591498344</v>
      </c>
      <c r="BC155" s="23">
        <f>'Income Statement Annual'!AF155/('Balance Sheet Annual'!BB155-'Balance Sheet Annual'!BR155)</f>
        <v>0.12270800646324614</v>
      </c>
    </row>
    <row r="156" spans="1:55" x14ac:dyDescent="0.2">
      <c r="A156" s="45" t="s">
        <v>490</v>
      </c>
      <c r="B156" s="45" t="s">
        <v>491</v>
      </c>
      <c r="C156" s="45" t="str">
        <f>VLOOKUP(A156,'[1]S&amp;P 500 Wikipedia'!A:D,3,FALSE)</f>
        <v>Information Technology</v>
      </c>
      <c r="D156" s="45">
        <v>60283</v>
      </c>
      <c r="E156" s="45" t="s">
        <v>16</v>
      </c>
      <c r="F156" s="45">
        <v>2018</v>
      </c>
      <c r="G156" s="45" t="s">
        <v>17</v>
      </c>
      <c r="H156" s="46">
        <v>43373</v>
      </c>
      <c r="I156" s="46">
        <v>43425</v>
      </c>
      <c r="J156" s="46">
        <v>43588</v>
      </c>
      <c r="K156" s="45">
        <v>60463000</v>
      </c>
      <c r="L156" s="45">
        <v>61810000</v>
      </c>
      <c r="M156" s="45" t="s">
        <v>1944</v>
      </c>
      <c r="N156" s="20">
        <f>'Balance Sheet Annual'!AH156/'Balance Sheet Annual'!BR156</f>
        <v>1.5047183489684264</v>
      </c>
      <c r="O156" s="21">
        <f>('Balance Sheet Annual'!AH156-'Balance Sheet Annual'!U156)/'Balance Sheet Annual'!BR156</f>
        <v>1.4727947242662991</v>
      </c>
      <c r="P156" s="21">
        <f>'Balance Sheet Annual'!N156/'Balance Sheet Annual'!BR156</f>
        <v>1.0881553871785461</v>
      </c>
      <c r="Q156" s="21">
        <f>'Balance Sheet Annual'!CH156/'Balance Sheet Annual'!CS156</f>
        <v>1.0144014276975937</v>
      </c>
      <c r="R156" s="21">
        <f>('Balance Sheet Annual'!BH156+'Balance Sheet Annual'!BS156)/'Balance Sheet Annual'!BB156</f>
        <v>0</v>
      </c>
      <c r="S156" s="21">
        <f>('Balance Sheet Annual'!BH156/'Balance Sheet Annual'!BB156)</f>
        <v>0</v>
      </c>
      <c r="T156" s="21">
        <f>'Balance Sheet Annual'!BS156/'Balance Sheet Annual'!BB156</f>
        <v>0</v>
      </c>
      <c r="U156" s="21">
        <f>('Balance Sheet Annual'!BH156+'Balance Sheet Annual'!BS156)/'Balance Sheet Annual'!CS156</f>
        <v>0</v>
      </c>
      <c r="V156" s="21">
        <f>('Balance Sheet Annual'!BH156/'Balance Sheet Annual'!CS156)</f>
        <v>0</v>
      </c>
      <c r="W156" s="21">
        <f>('Balance Sheet Annual'!BS156/'Balance Sheet Annual'!CS156)</f>
        <v>0</v>
      </c>
      <c r="X156" s="22">
        <f>'Balance Sheet Annual'!AH156/'Balance Sheet Annual'!BB156</f>
        <v>0.56782969760818647</v>
      </c>
      <c r="Y156" s="22">
        <f>'Balance Sheet Annual'!CS156/('Balance Sheet Annual'!BB156-'Balance Sheet Annual'!AQ156-'Balance Sheet Annual'!AR156-'Balance Sheet Annual'!AS156)</f>
        <v>0.64013363019675884</v>
      </c>
      <c r="Z156" s="22">
        <f>'Balance Sheet Annual'!BA156/'Balance Sheet Annual'!BB156</f>
        <v>0.43217030239181359</v>
      </c>
      <c r="AA156" s="22">
        <f>'Balance Sheet Annual'!AR156/'Balance Sheet Annual'!BB156</f>
        <v>0.22449726205123463</v>
      </c>
      <c r="AB156" s="23">
        <f>'Balance Sheet Annual'!CS156/'Balance Sheet Annual'!CT156</f>
        <v>0.4964253828706689</v>
      </c>
      <c r="AC156" s="24">
        <f>'Income Statement Annual'!V156/'Income Statement Annual'!N156</f>
        <v>0.83087173887976362</v>
      </c>
      <c r="AD156" s="22">
        <f>('Income Statement Annual'!AF156-'Income Statement Annual'!AC156)/'Income Statement Annual'!N156</f>
        <v>0.27610223914267712</v>
      </c>
      <c r="AE156" s="22">
        <f>'Income Statement Annual'!AF156/'Income Statement Annual'!N156</f>
        <v>0.27610223914267712</v>
      </c>
      <c r="AF156" s="22">
        <f>'Income Statement Annual'!BS156/'Income Statement Annual'!N156</f>
        <v>0.2013171033486903</v>
      </c>
      <c r="AG156" s="22" t="e">
        <f>('Income Statement Annual'!AF156-'Income Statement Annual'!AC156)/('Income Statement Annual'!AH156*-1)</f>
        <v>#DIV/0!</v>
      </c>
      <c r="AH156" s="23" t="e">
        <f>'Income Statement Annual'!AF156/('Income Statement Annual'!AH156*-1)</f>
        <v>#DIV/0!</v>
      </c>
      <c r="AI156" s="24">
        <f>'Cash Flow Statement Annual'!BG156/'Cash Flow Statement Annual'!AB156</f>
        <v>-0.73760099205571938</v>
      </c>
      <c r="AJ156" s="22">
        <f>'Cash Flow Statement Annual'!AB156/'Balance Sheet Annual'!BR156</f>
        <v>0.79213155520933765</v>
      </c>
      <c r="AK156" s="22" t="e">
        <f>('Cash Flow Statement Annual'!AB156+'Cash Flow Statement Annual'!AV156)/('Balance Sheet Annual'!BH156+'Balance Sheet Annual'!BS156)</f>
        <v>#DIV/0!</v>
      </c>
      <c r="AL156" s="23" t="e">
        <f>('Cash Flow Statement Annual'!AB156/('Balance Sheet Annual'!BH156+'Balance Sheet Annual'!BS156))</f>
        <v>#DIV/0!</v>
      </c>
      <c r="AM156" s="24">
        <f>'Income Statement Annual'!BS156/'Balance Sheet Annual'!CS156</f>
        <v>0.34225129169540713</v>
      </c>
      <c r="AN156" s="22">
        <f>'Income Statement Annual'!N156/'Balance Sheet Annual'!CS156</f>
        <v>1.7000606804013692</v>
      </c>
      <c r="AO156" s="22">
        <f>'Income Statement Annual'!N156/'Balance Sheet Annual'!BB156</f>
        <v>0.84395327417161958</v>
      </c>
      <c r="AP156" s="22">
        <f>'Income Statement Annual'!N156/('Balance Sheet Annual'!AH156-'Balance Sheet Annual'!BR156)</f>
        <v>4.4310476784097723</v>
      </c>
      <c r="AQ156" s="22">
        <f>'Income Statement Annual'!BS156/'Balance Sheet Annual'!BB156</f>
        <v>0.16990222851787348</v>
      </c>
      <c r="AR156" s="22">
        <f>'Cash Flow Statement Annual'!AB156/'Income Statement Annual'!N156</f>
        <v>0.35419448709379386</v>
      </c>
      <c r="AS156" s="22">
        <f>'Cash Flow Statement Annual'!BG156/'Income Statement Annual'!N156</f>
        <v>-0.26125420506104902</v>
      </c>
      <c r="AT156" s="22">
        <f>'Cash Flow Statement Annual'!AB156/'Balance Sheet Annual'!BB156</f>
        <v>0.29892359707634475</v>
      </c>
      <c r="AU156" s="22">
        <f>('Cash Flow Statement Annual'!AB156+'Cash Flow Statement Annual'!AU156)/'Balance Sheet Annual'!BR156</f>
        <v>0.75758525824921918</v>
      </c>
      <c r="AV156" s="22" t="e">
        <f>('Cash Flow Statement Annual'!AB156+'Cash Flow Statement Annual'!AU156)/('Balance Sheet Annual'!BH156+'Balance Sheet Annual'!BS156)</f>
        <v>#DIV/0!</v>
      </c>
      <c r="AW156" s="22" t="e">
        <f>'Cash Flow Statement Annual'!AB156/'Balance Sheet Annual'!BS156</f>
        <v>#DIV/0!</v>
      </c>
      <c r="AX156" s="22" t="e">
        <f>('Cash Flow Statement Annual'!AB156+'Cash Flow Statement Annual'!AU156)/'Balance Sheet Annual'!BS156</f>
        <v>#DIV/0!</v>
      </c>
      <c r="AY156" s="22">
        <f>('Balance Sheet Annual'!BH156+'Balance Sheet Annual'!BS156)/('Income Statement Annual'!AF156-'Income Statement Annual'!AC156)</f>
        <v>0</v>
      </c>
      <c r="AZ156" s="22">
        <f>(('Balance Sheet Annual'!BH156+'Balance Sheet Annual'!BS156)-'Balance Sheet Annual'!N156)/('Income Statement Annual'!AF156-'Income Statement Annual'!AC156)</f>
        <v>-1.7622416885446179</v>
      </c>
      <c r="BA156" s="22">
        <f>('Cash Flow Statement Annual'!AB156+'Cash Flow Statement Annual'!AU156)/'Income Statement Annual'!BS156</f>
        <v>1.6826559495770759</v>
      </c>
      <c r="BB156" s="22" t="e">
        <f>'Income Statement Annual'!AF156/('Balance Sheet Annual'!BH156+'Balance Sheet Annual'!BS156)</f>
        <v>#DIV/0!</v>
      </c>
      <c r="BC156" s="23">
        <f>'Income Statement Annual'!AF156/('Balance Sheet Annual'!BB156-'Balance Sheet Annual'!BR156)</f>
        <v>0.37424462335256875</v>
      </c>
    </row>
    <row r="157" spans="1:55" x14ac:dyDescent="0.2">
      <c r="A157" s="45" t="s">
        <v>505</v>
      </c>
      <c r="B157" s="45" t="s">
        <v>506</v>
      </c>
      <c r="C157" s="45" t="str">
        <f>VLOOKUP(A157,'[1]S&amp;P 500 Wikipedia'!A:D,3,FALSE)</f>
        <v>Information Technology</v>
      </c>
      <c r="D157" s="45">
        <v>88558</v>
      </c>
      <c r="E157" s="45" t="s">
        <v>16</v>
      </c>
      <c r="F157" s="45">
        <v>2018</v>
      </c>
      <c r="G157" s="45" t="s">
        <v>17</v>
      </c>
      <c r="H157" s="46">
        <v>43465</v>
      </c>
      <c r="I157" s="46">
        <v>43517</v>
      </c>
      <c r="J157" s="46">
        <v>43517</v>
      </c>
      <c r="K157" s="45">
        <v>325000000</v>
      </c>
      <c r="L157" s="45">
        <v>330000000</v>
      </c>
      <c r="M157" s="45" t="s">
        <v>1705</v>
      </c>
      <c r="N157" s="20">
        <f>'Balance Sheet Annual'!AH157/'Balance Sheet Annual'!BR157</f>
        <v>0.91947145350286708</v>
      </c>
      <c r="O157" s="21">
        <f>('Balance Sheet Annual'!AH157-'Balance Sheet Annual'!U157)/'Balance Sheet Annual'!BR157</f>
        <v>0.91947145350286708</v>
      </c>
      <c r="P157" s="21">
        <f>'Balance Sheet Annual'!N157/'Balance Sheet Annual'!BR157</f>
        <v>0.16579406631762653</v>
      </c>
      <c r="Q157" s="21">
        <f>'Balance Sheet Annual'!CH157/'Balance Sheet Annual'!CS157</f>
        <v>1.2667282809611831</v>
      </c>
      <c r="R157" s="21">
        <f>('Balance Sheet Annual'!BH157+'Balance Sheet Annual'!BS157)/'Balance Sheet Annual'!BB157</f>
        <v>0.35729429992660849</v>
      </c>
      <c r="S157" s="21">
        <f>('Balance Sheet Annual'!BH157/'Balance Sheet Annual'!BB157)</f>
        <v>4.2607844736198323E-2</v>
      </c>
      <c r="T157" s="21">
        <f>'Balance Sheet Annual'!BS157/'Balance Sheet Annual'!BB157</f>
        <v>0.31468645519041016</v>
      </c>
      <c r="U157" s="21">
        <f>('Balance Sheet Annual'!BH157+'Balance Sheet Annual'!BS157)/'Balance Sheet Annual'!CS157</f>
        <v>0.80988909426987066</v>
      </c>
      <c r="V157" s="21">
        <f>('Balance Sheet Annual'!BH157/'Balance Sheet Annual'!CS157)</f>
        <v>9.6580406654343809E-2</v>
      </c>
      <c r="W157" s="21">
        <f>('Balance Sheet Annual'!BS157/'Balance Sheet Annual'!CS157)</f>
        <v>0.71330868761552679</v>
      </c>
      <c r="X157" s="22">
        <f>'Balance Sheet Annual'!AH157/'Balance Sheet Annual'!BB157</f>
        <v>0.15037103482019082</v>
      </c>
      <c r="Y157" s="22">
        <f>'Balance Sheet Annual'!CS157/('Balance Sheet Annual'!BB157-'Balance Sheet Annual'!AQ157-'Balance Sheet Annual'!AR157-'Balance Sheet Annual'!AS157)</f>
        <v>2.0875940574956591</v>
      </c>
      <c r="Z157" s="22">
        <f>'Balance Sheet Annual'!BA157/'Balance Sheet Annual'!BB157</f>
        <v>0.84962896517980924</v>
      </c>
      <c r="AA157" s="22">
        <f>'Balance Sheet Annual'!AR157/'Balance Sheet Annual'!BB157</f>
        <v>0.55981407485933299</v>
      </c>
      <c r="AB157" s="23">
        <f>'Balance Sheet Annual'!CS157/'Balance Sheet Annual'!CT157</f>
        <v>0.44116447851259888</v>
      </c>
      <c r="AC157" s="24">
        <f>'Income Statement Annual'!V157/'Income Statement Annual'!N157</f>
        <v>0.32248163981146555</v>
      </c>
      <c r="AD157" s="22">
        <f>('Income Statement Annual'!AF157-'Income Statement Annual'!AC157)/'Income Statement Annual'!N157</f>
        <v>0.16354269428915927</v>
      </c>
      <c r="AE157" s="22">
        <f>'Income Statement Annual'!AF157/'Income Statement Annual'!N157</f>
        <v>0.16354269428915927</v>
      </c>
      <c r="AF157" s="22">
        <f>'Income Statement Annual'!BS157/'Income Statement Annual'!N157</f>
        <v>0.14457963389235998</v>
      </c>
      <c r="AG157" s="22">
        <f>('Income Statement Annual'!AF157-'Income Statement Annual'!AC157)/('Income Statement Annual'!AH157*-1)</f>
        <v>4.4272997032640946</v>
      </c>
      <c r="AH157" s="23">
        <f>'Income Statement Annual'!AF157/('Income Statement Annual'!AH157*-1)</f>
        <v>4.4272997032640946</v>
      </c>
      <c r="AI157" s="24">
        <f>'Cash Flow Statement Annual'!BG157/'Cash Flow Statement Annual'!AB157</f>
        <v>-1.4244686961516371</v>
      </c>
      <c r="AJ157" s="22">
        <f>'Cash Flow Statement Annual'!AB157/'Balance Sheet Annual'!BR157</f>
        <v>0.43405634505110946</v>
      </c>
      <c r="AK157" s="22">
        <f>('Cash Flow Statement Annual'!AB157+'Cash Flow Statement Annual'!AV157)/('Balance Sheet Annual'!BH157+'Balance Sheet Annual'!BS157)</f>
        <v>0.1547415268743581</v>
      </c>
      <c r="AL157" s="23">
        <f>('Cash Flow Statement Annual'!AB157/('Balance Sheet Annual'!BH157+'Balance Sheet Annual'!BS157))</f>
        <v>0.19867625242496861</v>
      </c>
      <c r="AM157" s="24">
        <f>'Income Statement Annual'!BS157/'Balance Sheet Annual'!CS157</f>
        <v>0.12190388170055452</v>
      </c>
      <c r="AN157" s="22">
        <f>'Income Statement Annual'!N157/'Balance Sheet Annual'!CS157</f>
        <v>0.84316081330868764</v>
      </c>
      <c r="AO157" s="22">
        <f>'Income Statement Annual'!N157/'Balance Sheet Annual'!BB157</f>
        <v>0.37197260050558589</v>
      </c>
      <c r="AP157" s="22">
        <f>'Income Statement Annual'!N157/('Balance Sheet Annual'!AH157-'Balance Sheet Annual'!BR157)</f>
        <v>-28.244582043343652</v>
      </c>
      <c r="AQ157" s="22">
        <f>'Income Statement Annual'!BS157/'Balance Sheet Annual'!BB157</f>
        <v>5.3779662399086686E-2</v>
      </c>
      <c r="AR157" s="22">
        <f>'Cash Flow Statement Annual'!AB157/'Income Statement Annual'!N157</f>
        <v>0.19083634769264496</v>
      </c>
      <c r="AS157" s="22">
        <f>'Cash Flow Statement Annual'!BG157/'Income Statement Annual'!N157</f>
        <v>-0.27184040337608245</v>
      </c>
      <c r="AT157" s="22">
        <f>'Cash Flow Statement Annual'!AB157/'Balance Sheet Annual'!BB157</f>
        <v>7.0985892522221317E-2</v>
      </c>
      <c r="AU157" s="22">
        <f>('Cash Flow Statement Annual'!AB157+'Cash Flow Statement Annual'!AU157)/'Balance Sheet Annual'!BR157</f>
        <v>0.60608327100473702</v>
      </c>
      <c r="AV157" s="22">
        <f>('Cash Flow Statement Annual'!AB157+'Cash Flow Statement Annual'!AU157)/('Balance Sheet Annual'!BH157+'Balance Sheet Annual'!BS157)</f>
        <v>0.2774164099052836</v>
      </c>
      <c r="AW157" s="22">
        <f>'Cash Flow Statement Annual'!AB157/'Balance Sheet Annual'!BS157</f>
        <v>0.22557657424203162</v>
      </c>
      <c r="AX157" s="22">
        <f>('Cash Flow Statement Annual'!AB157+'Cash Flow Statement Annual'!AU157)/'Balance Sheet Annual'!BS157</f>
        <v>0.31497797356828194</v>
      </c>
      <c r="AY157" s="22">
        <f>('Balance Sheet Annual'!BH157+'Balance Sheet Annual'!BS157)/('Income Statement Annual'!AF157-'Income Statement Annual'!AC157)</f>
        <v>5.8733243967828415</v>
      </c>
      <c r="AZ157" s="22">
        <f>(('Balance Sheet Annual'!BH157+'Balance Sheet Annual'!BS157)-'Balance Sheet Annual'!N157)/('Income Statement Annual'!AF157-'Income Statement Annual'!AC157)</f>
        <v>5.4276139410187669</v>
      </c>
      <c r="BA157" s="22">
        <f>('Cash Flow Statement Annual'!AB157+'Cash Flow Statement Annual'!AU157)/'Income Statement Annual'!BS157</f>
        <v>1.8430629264594389</v>
      </c>
      <c r="BB157" s="22">
        <f>'Income Statement Annual'!AF157/('Balance Sheet Annual'!BH157+'Balance Sheet Annual'!BS157)</f>
        <v>0.17026132602989844</v>
      </c>
      <c r="BC157" s="23">
        <f>'Income Statement Annual'!AF157/('Balance Sheet Annual'!BB157-'Balance Sheet Annual'!BR157)</f>
        <v>7.2727272727272724E-2</v>
      </c>
    </row>
    <row r="158" spans="1:55" x14ac:dyDescent="0.2">
      <c r="A158" s="45" t="s">
        <v>508</v>
      </c>
      <c r="B158" s="45" t="s">
        <v>509</v>
      </c>
      <c r="C158" s="45" t="str">
        <f>VLOOKUP(A158,'[1]S&amp;P 500 Wikipedia'!A:D,3,FALSE)</f>
        <v>Information Technology</v>
      </c>
      <c r="D158" s="45">
        <v>378146</v>
      </c>
      <c r="E158" s="45" t="s">
        <v>16</v>
      </c>
      <c r="F158" s="45">
        <v>2018</v>
      </c>
      <c r="G158" s="45" t="s">
        <v>17</v>
      </c>
      <c r="H158" s="46">
        <v>43465</v>
      </c>
      <c r="I158" s="46">
        <v>43517</v>
      </c>
      <c r="J158" s="46">
        <v>43517</v>
      </c>
      <c r="K158" s="45">
        <v>396700000</v>
      </c>
      <c r="L158" s="45">
        <v>404800000</v>
      </c>
      <c r="M158" s="45" t="s">
        <v>1706</v>
      </c>
      <c r="N158" s="20">
        <f>'Balance Sheet Annual'!AH158/'Balance Sheet Annual'!BR158</f>
        <v>1.019091847265222</v>
      </c>
      <c r="O158" s="21">
        <f>('Balance Sheet Annual'!AH158-'Balance Sheet Annual'!U158)/'Balance Sheet Annual'!BR158</f>
        <v>1.019091847265222</v>
      </c>
      <c r="P158" s="21">
        <f>'Balance Sheet Annual'!N158/'Balance Sheet Annual'!BR158</f>
        <v>0.16769865841073273</v>
      </c>
      <c r="Q158" s="21">
        <f>'Balance Sheet Annual'!CH158/'Balance Sheet Annual'!CS158</f>
        <v>2.7674844379348222</v>
      </c>
      <c r="R158" s="21">
        <f>('Balance Sheet Annual'!BH158+'Balance Sheet Annual'!BS158)/'Balance Sheet Annual'!BB158</f>
        <v>0.47623675770240065</v>
      </c>
      <c r="S158" s="21">
        <f>('Balance Sheet Annual'!BH158/'Balance Sheet Annual'!BB158)</f>
        <v>2.9157352512391874E-4</v>
      </c>
      <c r="T158" s="21">
        <f>'Balance Sheet Annual'!BS158/'Balance Sheet Annual'!BB158</f>
        <v>0.47594518417727671</v>
      </c>
      <c r="U158" s="21">
        <f>('Balance Sheet Annual'!BH158+'Balance Sheet Annual'!BS158)/'Balance Sheet Annual'!CS158</f>
        <v>1.7942145734163311</v>
      </c>
      <c r="V158" s="21">
        <f>('Balance Sheet Annual'!BH158/'Balance Sheet Annual'!CS158)</f>
        <v>1.0984987184181618E-3</v>
      </c>
      <c r="W158" s="21">
        <f>('Balance Sheet Annual'!BS158/'Balance Sheet Annual'!CS158)</f>
        <v>1.7931160746979129</v>
      </c>
      <c r="X158" s="22">
        <f>'Balance Sheet Annual'!AH158/'Balance Sheet Annual'!BB158</f>
        <v>0.19195257070657984</v>
      </c>
      <c r="Y158" s="22">
        <f>'Balance Sheet Annual'!CS158/('Balance Sheet Annual'!BB158-'Balance Sheet Annual'!AQ158-'Balance Sheet Annual'!AR158-'Balance Sheet Annual'!AS158)</f>
        <v>0.96947106851260201</v>
      </c>
      <c r="Z158" s="22">
        <f>'Balance Sheet Annual'!BA158/'Balance Sheet Annual'!BB158</f>
        <v>0.80804742929342011</v>
      </c>
      <c r="AA158" s="22">
        <f>'Balance Sheet Annual'!AR158/'Balance Sheet Annual'!BB158</f>
        <v>0.54329866848090191</v>
      </c>
      <c r="AB158" s="23">
        <f>'Balance Sheet Annual'!CS158/'Balance Sheet Annual'!CT158</f>
        <v>0.26542909903780737</v>
      </c>
      <c r="AC158" s="24">
        <f>'Income Statement Annual'!V158/'Income Statement Annual'!N158</f>
        <v>0.4691011235955056</v>
      </c>
      <c r="AD158" s="22">
        <f>('Income Statement Annual'!AF158-'Income Statement Annual'!AC158)/'Income Statement Annual'!N158</f>
        <v>0.2672050561797753</v>
      </c>
      <c r="AE158" s="22">
        <f>'Income Statement Annual'!AF158/'Income Statement Annual'!N158</f>
        <v>0.2672050561797753</v>
      </c>
      <c r="AF158" s="22">
        <f>'Income Statement Annual'!BS158/'Income Statement Annual'!N158</f>
        <v>0.21875</v>
      </c>
      <c r="AG158" s="22">
        <f>('Income Statement Annual'!AF158-'Income Statement Annual'!AC158)/('Income Statement Annual'!AH158*-1)</f>
        <v>8.6477272727272734</v>
      </c>
      <c r="AH158" s="23">
        <f>'Income Statement Annual'!AF158/('Income Statement Annual'!AH158*-1)</f>
        <v>8.6477272727272734</v>
      </c>
      <c r="AI158" s="24">
        <f>'Cash Flow Statement Annual'!BG158/'Cash Flow Statement Annual'!AB158</f>
        <v>-0.55293324342548889</v>
      </c>
      <c r="AJ158" s="22">
        <f>'Cash Flow Statement Annual'!AB158/'Balance Sheet Annual'!BR158</f>
        <v>0.76522187822497423</v>
      </c>
      <c r="AK158" s="22">
        <f>('Cash Flow Statement Annual'!AB158+'Cash Flow Statement Annual'!AV158)/('Balance Sheet Annual'!BH158+'Balance Sheet Annual'!BS158)</f>
        <v>0.30265306122448982</v>
      </c>
      <c r="AL158" s="23">
        <f>('Cash Flow Statement Annual'!AB158/('Balance Sheet Annual'!BH158+'Balance Sheet Annual'!BS158))</f>
        <v>0.30265306122448982</v>
      </c>
      <c r="AM158" s="24">
        <f>'Income Statement Annual'!BS158/'Balance Sheet Annual'!CS158</f>
        <v>0.4562431343830099</v>
      </c>
      <c r="AN158" s="22">
        <f>'Income Statement Annual'!N158/'Balance Sheet Annual'!CS158</f>
        <v>2.0856829000366166</v>
      </c>
      <c r="AO158" s="22">
        <f>'Income Statement Annual'!N158/'Balance Sheet Annual'!BB158</f>
        <v>0.55360093303528035</v>
      </c>
      <c r="AP158" s="22">
        <f>'Income Statement Annual'!N158/('Balance Sheet Annual'!AH158-'Balance Sheet Annual'!BR158)</f>
        <v>153.94594594594594</v>
      </c>
      <c r="AQ158" s="22">
        <f>'Income Statement Annual'!BS158/'Balance Sheet Annual'!BB158</f>
        <v>0.12110020410146759</v>
      </c>
      <c r="AR158" s="22">
        <f>'Cash Flow Statement Annual'!AB158/'Income Statement Annual'!N158</f>
        <v>0.26035814606741575</v>
      </c>
      <c r="AS158" s="22">
        <f>'Cash Flow Statement Annual'!BG158/'Income Statement Annual'!N158</f>
        <v>-0.14396067415730338</v>
      </c>
      <c r="AT158" s="22">
        <f>'Cash Flow Statement Annual'!AB158/'Balance Sheet Annual'!BB158</f>
        <v>0.14413451258625717</v>
      </c>
      <c r="AU158" s="22">
        <f>('Cash Flow Statement Annual'!AB158+'Cash Flow Statement Annual'!AU158)/'Balance Sheet Annual'!BR158</f>
        <v>0.4262125902992776</v>
      </c>
      <c r="AV158" s="22">
        <f>('Cash Flow Statement Annual'!AB158+'Cash Flow Statement Annual'!AU158)/('Balance Sheet Annual'!BH158+'Balance Sheet Annual'!BS158)</f>
        <v>0.16857142857142857</v>
      </c>
      <c r="AW158" s="22">
        <f>'Cash Flow Statement Annual'!AB158/'Balance Sheet Annual'!BS158</f>
        <v>0.30283847253420459</v>
      </c>
      <c r="AX158" s="22">
        <f>('Cash Flow Statement Annual'!AB158+'Cash Flow Statement Annual'!AU158)/'Balance Sheet Annual'!BS158</f>
        <v>0.16867469879518071</v>
      </c>
      <c r="AY158" s="22">
        <f>('Balance Sheet Annual'!BH158+'Balance Sheet Annual'!BS158)/('Income Statement Annual'!AF158-'Income Statement Annual'!AC158)</f>
        <v>3.219448094612352</v>
      </c>
      <c r="AZ158" s="22">
        <f>(('Balance Sheet Annual'!BH158+'Balance Sheet Annual'!BS158)-'Balance Sheet Annual'!N158)/('Income Statement Annual'!AF158-'Income Statement Annual'!AC158)</f>
        <v>3.0059132720105124</v>
      </c>
      <c r="BA158" s="22">
        <f>('Cash Flow Statement Annual'!AB158+'Cash Flow Statement Annual'!AU158)/'Income Statement Annual'!BS158</f>
        <v>0.6629213483146067</v>
      </c>
      <c r="BB158" s="22">
        <f>'Income Statement Annual'!AF158/('Balance Sheet Annual'!BH158+'Balance Sheet Annual'!BS158)</f>
        <v>0.31061224489795919</v>
      </c>
      <c r="BC158" s="23">
        <f>'Income Statement Annual'!AF158/('Balance Sheet Annual'!BB158-'Balance Sheet Annual'!BR158)</f>
        <v>0.18225362232068015</v>
      </c>
    </row>
    <row r="159" spans="1:55" x14ac:dyDescent="0.2">
      <c r="A159" s="45" t="s">
        <v>514</v>
      </c>
      <c r="B159" s="45" t="s">
        <v>515</v>
      </c>
      <c r="C159" s="45" t="str">
        <f>VLOOKUP(A159,'[1]S&amp;P 500 Wikipedia'!A:D,3,FALSE)</f>
        <v>Information Technology</v>
      </c>
      <c r="D159" s="45">
        <v>367930</v>
      </c>
      <c r="E159" s="45" t="s">
        <v>16</v>
      </c>
      <c r="F159" s="45">
        <v>2018</v>
      </c>
      <c r="G159" s="45" t="s">
        <v>17</v>
      </c>
      <c r="H159" s="46">
        <v>43465</v>
      </c>
      <c r="I159" s="46">
        <v>43524</v>
      </c>
      <c r="J159" s="46">
        <v>43587</v>
      </c>
      <c r="K159" s="45">
        <v>136817000</v>
      </c>
      <c r="L159" s="45">
        <v>139366000</v>
      </c>
      <c r="M159" s="45" t="s">
        <v>1945</v>
      </c>
      <c r="N159" s="20">
        <f>'Balance Sheet Annual'!AH159/'Balance Sheet Annual'!BR159</f>
        <v>3.5125426338138368</v>
      </c>
      <c r="O159" s="21">
        <f>('Balance Sheet Annual'!AH159-'Balance Sheet Annual'!U159)/'Balance Sheet Annual'!BR159</f>
        <v>2.57014734144779</v>
      </c>
      <c r="P159" s="21">
        <f>'Balance Sheet Annual'!N159/'Balance Sheet Annual'!BR159</f>
        <v>1.3143748433278557</v>
      </c>
      <c r="Q159" s="21">
        <f>'Balance Sheet Annual'!CH159/'Balance Sheet Annual'!CS159</f>
        <v>0.53171826674327005</v>
      </c>
      <c r="R159" s="21">
        <f>('Balance Sheet Annual'!BH159+'Balance Sheet Annual'!BS159)/'Balance Sheet Annual'!BB159</f>
        <v>0.14970822334028225</v>
      </c>
      <c r="S159" s="21">
        <f>('Balance Sheet Annual'!BH159/'Balance Sheet Annual'!BB159)</f>
        <v>0</v>
      </c>
      <c r="T159" s="21">
        <f>'Balance Sheet Annual'!BS159/'Balance Sheet Annual'!BB159</f>
        <v>0.14970822334028225</v>
      </c>
      <c r="U159" s="21">
        <f>('Balance Sheet Annual'!BH159+'Balance Sheet Annual'!BS159)/'Balance Sheet Annual'!CS159</f>
        <v>0.22931082037199152</v>
      </c>
      <c r="V159" s="21">
        <f>('Balance Sheet Annual'!BH159/'Balance Sheet Annual'!CS159)</f>
        <v>0</v>
      </c>
      <c r="W159" s="21">
        <f>('Balance Sheet Annual'!BS159/'Balance Sheet Annual'!CS159)</f>
        <v>0.22931082037199152</v>
      </c>
      <c r="X159" s="22">
        <f>'Balance Sheet Annual'!AH159/'Balance Sheet Annual'!BB159</f>
        <v>0.49366767424927743</v>
      </c>
      <c r="Y159" s="22">
        <f>'Balance Sheet Annual'!CS159/('Balance Sheet Annual'!BB159-'Balance Sheet Annual'!AQ159-'Balance Sheet Annual'!AR159-'Balance Sheet Annual'!AS159)</f>
        <v>1.0591616462240594</v>
      </c>
      <c r="Z159" s="22">
        <f>'Balance Sheet Annual'!BA159/'Balance Sheet Annual'!BB159</f>
        <v>0.50633232575072262</v>
      </c>
      <c r="AA159" s="22">
        <f>'Balance Sheet Annual'!AR159/'Balance Sheet Annual'!BB159</f>
        <v>0.32377316081772911</v>
      </c>
      <c r="AB159" s="23">
        <f>'Balance Sheet Annual'!CS159/'Balance Sheet Annual'!CT159</f>
        <v>0.65286157494628161</v>
      </c>
      <c r="AC159" s="24">
        <f>'Income Statement Annual'!V159/'Income Statement Annual'!N159</f>
        <v>0.4769827719316565</v>
      </c>
      <c r="AD159" s="22">
        <f>('Income Statement Annual'!AF159-'Income Statement Annual'!AC159)/'Income Statement Annual'!N159</f>
        <v>0.17449903745430267</v>
      </c>
      <c r="AE159" s="22">
        <f>'Income Statement Annual'!AF159/'Income Statement Annual'!N159</f>
        <v>0.17449903745430267</v>
      </c>
      <c r="AF159" s="22">
        <f>'Income Statement Annual'!BS159/'Income Statement Annual'!N159</f>
        <v>5.955397420844085E-2</v>
      </c>
      <c r="AG159" s="22">
        <f>('Income Statement Annual'!AF159-'Income Statement Annual'!AC159)/('Income Statement Annual'!AH159*-1)</f>
        <v>20.889228723404255</v>
      </c>
      <c r="AH159" s="23">
        <f>'Income Statement Annual'!AF159/('Income Statement Annual'!AH159*-1)</f>
        <v>20.889228723404255</v>
      </c>
      <c r="AI159" s="24">
        <f>'Cash Flow Statement Annual'!BG159/'Cash Flow Statement Annual'!AB159</f>
        <v>-0.43020645445933847</v>
      </c>
      <c r="AJ159" s="22">
        <f>'Cash Flow Statement Annual'!AB159/'Balance Sheet Annual'!BR159</f>
        <v>0.78051720165192573</v>
      </c>
      <c r="AK159" s="22">
        <f>('Cash Flow Statement Annual'!AB159+'Cash Flow Statement Annual'!AV159)/('Balance Sheet Annual'!BH159+'Balance Sheet Annual'!BS159)</f>
        <v>0.53638122676403188</v>
      </c>
      <c r="AL159" s="23">
        <f>('Cash Flow Statement Annual'!AB159/('Balance Sheet Annual'!BH159+'Balance Sheet Annual'!BS159))</f>
        <v>0.73274001388215382</v>
      </c>
      <c r="AM159" s="24">
        <f>'Income Statement Annual'!BS159/'Balance Sheet Annual'!CS159</f>
        <v>5.8446230645201734E-2</v>
      </c>
      <c r="AN159" s="22">
        <f>'Income Statement Annual'!N159/'Balance Sheet Annual'!CS159</f>
        <v>0.98139933433557291</v>
      </c>
      <c r="AO159" s="22">
        <f>'Income Statement Annual'!N159/'Balance Sheet Annual'!BB159</f>
        <v>0.64071791506555453</v>
      </c>
      <c r="AP159" s="22">
        <f>'Income Statement Annual'!N159/('Balance Sheet Annual'!AH159-'Balance Sheet Annual'!BR159)</f>
        <v>1.8144305170082013</v>
      </c>
      <c r="AQ159" s="22">
        <f>'Income Statement Annual'!BS159/'Balance Sheet Annual'!BB159</f>
        <v>3.8157298188700034E-2</v>
      </c>
      <c r="AR159" s="22">
        <f>'Cash Flow Statement Annual'!AB159/'Income Statement Annual'!N159</f>
        <v>0.17120983051864161</v>
      </c>
      <c r="AS159" s="22">
        <f>'Cash Flow Statement Annual'!BG159/'Income Statement Annual'!N159</f>
        <v>-7.3655574156009054E-2</v>
      </c>
      <c r="AT159" s="22">
        <f>'Cash Flow Statement Annual'!AB159/'Balance Sheet Annual'!BB159</f>
        <v>0.10969720564863102</v>
      </c>
      <c r="AU159" s="22">
        <f>('Cash Flow Statement Annual'!AB159+'Cash Flow Statement Annual'!AU159)/'Balance Sheet Annual'!BR159</f>
        <v>0.6832272815895355</v>
      </c>
      <c r="AV159" s="22">
        <f>('Cash Flow Statement Annual'!AB159+'Cash Flow Statement Annual'!AU159)/('Balance Sheet Annual'!BH159+'Balance Sheet Annual'!BS159)</f>
        <v>0.64140542544998147</v>
      </c>
      <c r="AW159" s="22">
        <f>'Cash Flow Statement Annual'!AB159/'Balance Sheet Annual'!BS159</f>
        <v>0.73274001388215382</v>
      </c>
      <c r="AX159" s="22">
        <f>('Cash Flow Statement Annual'!AB159+'Cash Flow Statement Annual'!AU159)/'Balance Sheet Annual'!BS159</f>
        <v>0.64140542544998147</v>
      </c>
      <c r="AY159" s="22">
        <f>('Balance Sheet Annual'!BH159+'Balance Sheet Annual'!BS159)/('Income Statement Annual'!AF159-'Income Statement Annual'!AC159)</f>
        <v>1.3390159593091726</v>
      </c>
      <c r="AZ159" s="22">
        <f>(('Balance Sheet Annual'!BH159+'Balance Sheet Annual'!BS159)-'Balance Sheet Annual'!N159)/('Income Statement Annual'!AF159-'Income Statement Annual'!AC159)</f>
        <v>-0.31322133594759594</v>
      </c>
      <c r="BA159" s="22">
        <f>('Cash Flow Statement Annual'!AB159+'Cash Flow Statement Annual'!AU159)/'Income Statement Annual'!BS159</f>
        <v>2.5165216418119245</v>
      </c>
      <c r="BB159" s="22">
        <f>'Income Statement Annual'!AF159/('Balance Sheet Annual'!BH159+'Balance Sheet Annual'!BS159)</f>
        <v>0.74681708836085992</v>
      </c>
      <c r="BC159" s="23">
        <f>'Income Statement Annual'!AF159/('Balance Sheet Annual'!BB159-'Balance Sheet Annual'!BR159)</f>
        <v>0.13008774403304552</v>
      </c>
    </row>
    <row r="160" spans="1:55" x14ac:dyDescent="0.2">
      <c r="A160" s="45" t="s">
        <v>517</v>
      </c>
      <c r="B160" s="45" t="s">
        <v>518</v>
      </c>
      <c r="C160" s="45" t="str">
        <f>VLOOKUP(A160,'[1]S&amp;P 500 Wikipedia'!A:D,3,FALSE)</f>
        <v>Industrials</v>
      </c>
      <c r="D160" s="45">
        <v>378147</v>
      </c>
      <c r="E160" s="45" t="s">
        <v>16</v>
      </c>
      <c r="F160" s="45">
        <v>2018</v>
      </c>
      <c r="G160" s="45" t="s">
        <v>17</v>
      </c>
      <c r="H160" s="46">
        <v>43465</v>
      </c>
      <c r="I160" s="46">
        <v>43516</v>
      </c>
      <c r="J160" s="46">
        <v>43677</v>
      </c>
      <c r="K160" s="45">
        <v>130844000</v>
      </c>
      <c r="L160" s="45">
        <v>131413000</v>
      </c>
      <c r="M160" s="45" t="s">
        <v>1946</v>
      </c>
      <c r="N160" s="20">
        <f>'Balance Sheet Annual'!AH160/'Balance Sheet Annual'!BR160</f>
        <v>2.0586761047478976</v>
      </c>
      <c r="O160" s="21">
        <f>('Balance Sheet Annual'!AH160-'Balance Sheet Annual'!U160)/'Balance Sheet Annual'!BR160</f>
        <v>1.3472211941672272</v>
      </c>
      <c r="P160" s="21">
        <f>'Balance Sheet Annual'!N160/'Balance Sheet Annual'!BR160</f>
        <v>0.56596707077273622</v>
      </c>
      <c r="Q160" s="21">
        <f>'Balance Sheet Annual'!CH160/'Balance Sheet Annual'!CS160</f>
        <v>1.9387248242620683</v>
      </c>
      <c r="R160" s="21">
        <f>('Balance Sheet Annual'!BH160+'Balance Sheet Annual'!BS160)/'Balance Sheet Annual'!BB160</f>
        <v>0.32079530407858792</v>
      </c>
      <c r="S160" s="21">
        <f>('Balance Sheet Annual'!BH160/'Balance Sheet Annual'!BB160)</f>
        <v>1.539545876833886E-2</v>
      </c>
      <c r="T160" s="21">
        <f>'Balance Sheet Annual'!BS160/'Balance Sheet Annual'!BB160</f>
        <v>0.30539984531024905</v>
      </c>
      <c r="U160" s="21">
        <f>('Balance Sheet Annual'!BH160+'Balance Sheet Annual'!BS160)/'Balance Sheet Annual'!CS160</f>
        <v>0.9427291236024451</v>
      </c>
      <c r="V160" s="21">
        <f>('Balance Sheet Annual'!BH160/'Balance Sheet Annual'!CS160)</f>
        <v>4.524301686342054E-2</v>
      </c>
      <c r="W160" s="21">
        <f>('Balance Sheet Annual'!BS160/'Balance Sheet Annual'!CS160)</f>
        <v>0.89748610673902451</v>
      </c>
      <c r="X160" s="22">
        <f>'Balance Sheet Annual'!AH160/'Balance Sheet Annual'!BB160</f>
        <v>0.52107902414308682</v>
      </c>
      <c r="Y160" s="22">
        <f>'Balance Sheet Annual'!CS160/('Balance Sheet Annual'!BB160-'Balance Sheet Annual'!AQ160-'Balance Sheet Annual'!AR160-'Balance Sheet Annual'!AS160)</f>
        <v>0.47985073962513175</v>
      </c>
      <c r="Z160" s="22">
        <f>'Balance Sheet Annual'!BA160/'Balance Sheet Annual'!BB160</f>
        <v>0.47892097585691318</v>
      </c>
      <c r="AA160" s="22">
        <f>'Balance Sheet Annual'!AR160/'Balance Sheet Annual'!BB160</f>
        <v>0.24807951330156722</v>
      </c>
      <c r="AB160" s="23">
        <f>'Balance Sheet Annual'!CS160/'Balance Sheet Annual'!CT160</f>
        <v>0.34028364675182071</v>
      </c>
      <c r="AC160" s="24">
        <f>'Income Statement Annual'!V160/'Income Statement Annual'!N160</f>
        <v>0.29648377649774055</v>
      </c>
      <c r="AD160" s="22">
        <f>('Income Statement Annual'!AF160-'Income Statement Annual'!AC160)/'Income Statement Annual'!N160</f>
        <v>4.9582458190503741E-2</v>
      </c>
      <c r="AE160" s="22">
        <f>'Income Statement Annual'!AF160/'Income Statement Annual'!N160</f>
        <v>4.9582458190503741E-2</v>
      </c>
      <c r="AF160" s="22">
        <f>'Income Statement Annual'!BS160/'Income Statement Annual'!N160</f>
        <v>7.2442568367673892E-4</v>
      </c>
      <c r="AG160" s="22">
        <f>('Income Statement Annual'!AF160-'Income Statement Annual'!AC160)/('Income Statement Annual'!AH160*-1)</f>
        <v>3.2239747073764233</v>
      </c>
      <c r="AH160" s="23">
        <f>'Income Statement Annual'!AF160/('Income Statement Annual'!AH160*-1)</f>
        <v>3.2239747073764233</v>
      </c>
      <c r="AI160" s="24">
        <f>'Cash Flow Statement Annual'!BG160/'Cash Flow Statement Annual'!AB160</f>
        <v>-0.59586390026553848</v>
      </c>
      <c r="AJ160" s="22">
        <f>'Cash Flow Statement Annual'!AB160/'Balance Sheet Annual'!BR160</f>
        <v>0.25027274745998901</v>
      </c>
      <c r="AK160" s="22">
        <f>('Cash Flow Statement Annual'!AB160+'Cash Flow Statement Annual'!AV160)/('Balance Sheet Annual'!BH160+'Balance Sheet Annual'!BS160)</f>
        <v>0.13447519991975912</v>
      </c>
      <c r="AL160" s="23">
        <f>('Cash Flow Statement Annual'!AB160/('Balance Sheet Annual'!BH160+'Balance Sheet Annual'!BS160))</f>
        <v>0.19747000013331159</v>
      </c>
      <c r="AM160" s="24">
        <f>'Income Statement Annual'!BS160/'Balance Sheet Annual'!CS160</f>
        <v>1.5871172994588721E-3</v>
      </c>
      <c r="AN160" s="22">
        <f>'Income Statement Annual'!N160/'Balance Sheet Annual'!CS160</f>
        <v>2.1908628244703325</v>
      </c>
      <c r="AO160" s="22">
        <f>'Income Statement Annual'!N160/'Balance Sheet Annual'!BB160</f>
        <v>0.74551479144375876</v>
      </c>
      <c r="AP160" s="22">
        <f>'Income Statement Annual'!N160/('Balance Sheet Annual'!AH160-'Balance Sheet Annual'!BR160)</f>
        <v>2.7821310694257724</v>
      </c>
      <c r="AQ160" s="22">
        <f>'Income Statement Annual'!BS160/'Balance Sheet Annual'!BB160</f>
        <v>5.4007006248276638E-4</v>
      </c>
      <c r="AR160" s="22">
        <f>'Cash Flow Statement Annual'!AB160/'Income Statement Annual'!N160</f>
        <v>8.497141769177545E-2</v>
      </c>
      <c r="AS160" s="22">
        <f>'Cash Flow Statement Annual'!BG160/'Income Statement Annual'!N160</f>
        <v>-5.0631400356913499E-2</v>
      </c>
      <c r="AT160" s="22">
        <f>'Cash Flow Statement Annual'!AB160/'Balance Sheet Annual'!BB160</f>
        <v>6.3347448739164494E-2</v>
      </c>
      <c r="AU160" s="22">
        <f>('Cash Flow Statement Annual'!AB160+'Cash Flow Statement Annual'!AU160)/'Balance Sheet Annual'!BR160</f>
        <v>0.39235888738345881</v>
      </c>
      <c r="AV160" s="22">
        <f>('Cash Flow Statement Annual'!AB160+'Cash Flow Statement Annual'!AU160)/('Balance Sheet Annual'!BH160+'Balance Sheet Annual'!BS160)</f>
        <v>0.30957869096915613</v>
      </c>
      <c r="AW160" s="22">
        <f>'Cash Flow Statement Annual'!AB160/'Balance Sheet Annual'!BS160</f>
        <v>0.20742462614809509</v>
      </c>
      <c r="AX160" s="22">
        <f>('Cash Flow Statement Annual'!AB160+'Cash Flow Statement Annual'!AU160)/'Balance Sheet Annual'!BS160</f>
        <v>0.32518480880307377</v>
      </c>
      <c r="AY160" s="22">
        <f>('Balance Sheet Annual'!BH160+'Balance Sheet Annual'!BS160)/('Income Statement Annual'!AF160-'Income Statement Annual'!AC160)</f>
        <v>8.6784803292326167</v>
      </c>
      <c r="AZ160" s="22">
        <f>(('Balance Sheet Annual'!BH160+'Balance Sheet Annual'!BS160)-'Balance Sheet Annual'!N160)/('Income Statement Annual'!AF160-'Income Statement Annual'!AC160)</f>
        <v>4.8030278823004409</v>
      </c>
      <c r="BA160" s="22">
        <f>('Cash Flow Statement Annual'!AB160+'Cash Flow Statement Annual'!AU160)/'Income Statement Annual'!BS160</f>
        <v>183.88612368024133</v>
      </c>
      <c r="BB160" s="22">
        <f>'Income Statement Annual'!AF160/('Balance Sheet Annual'!BH160+'Balance Sheet Annual'!BS160)</f>
        <v>0.11522754699709317</v>
      </c>
      <c r="BC160" s="23">
        <f>'Income Statement Annual'!AF160/('Balance Sheet Annual'!BB160-'Balance Sheet Annual'!BR160)</f>
        <v>4.9491406562281362E-2</v>
      </c>
    </row>
    <row r="161" spans="1:55" x14ac:dyDescent="0.2">
      <c r="A161" s="45" t="s">
        <v>511</v>
      </c>
      <c r="B161" s="45" t="s">
        <v>512</v>
      </c>
      <c r="C161" s="45" t="str">
        <f>VLOOKUP(A161,'[1]S&amp;P 500 Wikipedia'!A:D,3,FALSE)</f>
        <v>Information Technology</v>
      </c>
      <c r="D161" s="45">
        <v>740486</v>
      </c>
      <c r="E161" s="45" t="s">
        <v>16</v>
      </c>
      <c r="F161" s="45">
        <v>2018</v>
      </c>
      <c r="G161" s="45" t="s">
        <v>17</v>
      </c>
      <c r="H161" s="46">
        <v>43465</v>
      </c>
      <c r="I161" s="46">
        <v>43525</v>
      </c>
      <c r="J161" s="46">
        <v>43595</v>
      </c>
      <c r="K161" s="45">
        <v>87610000</v>
      </c>
      <c r="L161" s="45">
        <v>90571000</v>
      </c>
      <c r="M161" s="45" t="s">
        <v>1947</v>
      </c>
      <c r="N161" s="20">
        <f>'Balance Sheet Annual'!AH161/'Balance Sheet Annual'!BR161</f>
        <v>0.8667315996915641</v>
      </c>
      <c r="O161" s="21">
        <f>('Balance Sheet Annual'!AH161-'Balance Sheet Annual'!U161)/'Balance Sheet Annual'!BR161</f>
        <v>0.8667315996915641</v>
      </c>
      <c r="P161" s="21">
        <f>'Balance Sheet Annual'!N161/'Balance Sheet Annual'!BR161</f>
        <v>0.22307277593809013</v>
      </c>
      <c r="Q161" s="21">
        <f>'Balance Sheet Annual'!CH161/'Balance Sheet Annual'!CS161</f>
        <v>2.078550597548444</v>
      </c>
      <c r="R161" s="21">
        <f>('Balance Sheet Annual'!BH161+'Balance Sheet Annual'!BS161)/'Balance Sheet Annual'!BB161</f>
        <v>0.32806027799613002</v>
      </c>
      <c r="S161" s="21">
        <f>('Balance Sheet Annual'!BH161/'Balance Sheet Annual'!BB161)</f>
        <v>7.1653496765741398E-2</v>
      </c>
      <c r="T161" s="21">
        <f>'Balance Sheet Annual'!BS161/'Balance Sheet Annual'!BB161</f>
        <v>0.25640678123038863</v>
      </c>
      <c r="U161" s="21">
        <f>('Balance Sheet Annual'!BH161+'Balance Sheet Annual'!BS161)/'Balance Sheet Annual'!CS161</f>
        <v>1.0099501648568947</v>
      </c>
      <c r="V161" s="21">
        <f>('Balance Sheet Annual'!BH161/'Balance Sheet Annual'!CS161)</f>
        <v>0.22058891528460867</v>
      </c>
      <c r="W161" s="21">
        <f>('Balance Sheet Annual'!BS161/'Balance Sheet Annual'!CS161)</f>
        <v>0.78936124957228593</v>
      </c>
      <c r="X161" s="22">
        <f>'Balance Sheet Annual'!AH161/'Balance Sheet Annual'!BB161</f>
        <v>0.31362329115024534</v>
      </c>
      <c r="Y161" s="22">
        <f>'Balance Sheet Annual'!CS161/('Balance Sheet Annual'!BB161-'Balance Sheet Annual'!AQ161-'Balance Sheet Annual'!AR161-'Balance Sheet Annual'!AS161)</f>
        <v>0.94814883204184874</v>
      </c>
      <c r="Z161" s="22">
        <f>'Balance Sheet Annual'!BA161/'Balance Sheet Annual'!BB161</f>
        <v>0.68637670884975466</v>
      </c>
      <c r="AA161" s="22">
        <f>'Balance Sheet Annual'!AR161/'Balance Sheet Annual'!BB161</f>
        <v>0.41665253770444993</v>
      </c>
      <c r="AB161" s="23">
        <f>'Balance Sheet Annual'!CS161/'Balance Sheet Annual'!CT161</f>
        <v>0.3248281840150149</v>
      </c>
      <c r="AC161" s="24">
        <f>'Income Statement Annual'!V161/'Income Statement Annual'!N161</f>
        <v>0.79890844666624539</v>
      </c>
      <c r="AD161" s="22">
        <f>('Income Statement Annual'!AF161-'Income Statement Annual'!AC161)/'Income Statement Annual'!N161</f>
        <v>0.53750108242585093</v>
      </c>
      <c r="AE161" s="22">
        <f>'Income Statement Annual'!AF161/'Income Statement Annual'!N161</f>
        <v>0.41366688432202697</v>
      </c>
      <c r="AF161" s="22">
        <f>'Income Statement Annual'!BS161/'Income Statement Annual'!N161</f>
        <v>0.3464698874979229</v>
      </c>
      <c r="AG161" s="22">
        <f>('Income Statement Annual'!AF161-'Income Statement Annual'!AC161)/('Income Statement Annual'!AH161*-1)</f>
        <v>10.71733895805723</v>
      </c>
      <c r="AH161" s="23">
        <f>'Income Statement Annual'!AF161/('Income Statement Annual'!AH161*-1)</f>
        <v>8.2481847199148817</v>
      </c>
      <c r="AI161" s="24">
        <f>'Cash Flow Statement Annual'!BG161/'Cash Flow Statement Annual'!AB161</f>
        <v>0.37046546029897448</v>
      </c>
      <c r="AJ161" s="22">
        <f>'Cash Flow Statement Annual'!AB161/'Balance Sheet Annual'!BR161</f>
        <v>0.16604997384935963</v>
      </c>
      <c r="AK161" s="22">
        <f>('Cash Flow Statement Annual'!AB161+'Cash Flow Statement Annual'!AV161)/('Balance Sheet Annual'!BH161+'Balance Sheet Annual'!BS161)</f>
        <v>0.18315080859571939</v>
      </c>
      <c r="AL161" s="23">
        <f>('Cash Flow Statement Annual'!AB161/('Balance Sheet Annual'!BH161+'Balance Sheet Annual'!BS161))</f>
        <v>0.18315080859571939</v>
      </c>
      <c r="AM161" s="24">
        <f>'Income Statement Annual'!BS161/'Balance Sheet Annual'!CS161</f>
        <v>0.20133158457912126</v>
      </c>
      <c r="AN161" s="22">
        <f>'Income Statement Annual'!N161/'Balance Sheet Annual'!CS161</f>
        <v>0.58109403398102877</v>
      </c>
      <c r="AO161" s="22">
        <f>'Income Statement Annual'!N161/'Balance Sheet Annual'!BB161</f>
        <v>0.18875571980001696</v>
      </c>
      <c r="AP161" s="22">
        <f>'Income Statement Annual'!N161/('Balance Sheet Annual'!AH161-'Balance Sheet Annual'!BR161)</f>
        <v>-3.9142562948767043</v>
      </c>
      <c r="AQ161" s="22">
        <f>'Income Statement Annual'!BS161/'Balance Sheet Annual'!BB161</f>
        <v>6.5398173003701335E-2</v>
      </c>
      <c r="AR161" s="22">
        <f>'Cash Flow Statement Annual'!AB161/'Income Statement Annual'!N161</f>
        <v>0.31831885808168398</v>
      </c>
      <c r="AS161" s="22">
        <f>'Cash Flow Statement Annual'!BG161/'Income Statement Annual'!N161</f>
        <v>0.11792614228107498</v>
      </c>
      <c r="AT161" s="22">
        <f>'Cash Flow Statement Annual'!AB161/'Balance Sheet Annual'!BB161</f>
        <v>6.0084505183127697E-2</v>
      </c>
      <c r="AU161" s="22">
        <f>('Cash Flow Statement Annual'!AB161+'Cash Flow Statement Annual'!AU161)/'Balance Sheet Annual'!BR161</f>
        <v>4.4501504333290524E-2</v>
      </c>
      <c r="AV161" s="22">
        <f>('Cash Flow Statement Annual'!AB161+'Cash Flow Statement Annual'!AU161)/('Balance Sheet Annual'!BH161+'Balance Sheet Annual'!BS161)</f>
        <v>4.9084539511955495E-2</v>
      </c>
      <c r="AW161" s="22">
        <f>'Cash Flow Statement Annual'!AB161/'Balance Sheet Annual'!BS161</f>
        <v>0.2343327461731213</v>
      </c>
      <c r="AX161" s="22">
        <f>('Cash Flow Statement Annual'!AB161+'Cash Flow Statement Annual'!AU161)/'Balance Sheet Annual'!BS161</f>
        <v>6.2801333101777199E-2</v>
      </c>
      <c r="AY161" s="22">
        <f>('Balance Sheet Annual'!BH161+'Balance Sheet Annual'!BS161)/('Income Statement Annual'!AF161-'Income Statement Annual'!AC161)</f>
        <v>3.233509823045841</v>
      </c>
      <c r="AZ161" s="22">
        <f>(('Balance Sheet Annual'!BH161+'Balance Sheet Annual'!BS161)-'Balance Sheet Annual'!N161)/('Income Statement Annual'!AF161-'Income Statement Annual'!AC161)</f>
        <v>2.4379171311132786</v>
      </c>
      <c r="BA161" s="22">
        <f>('Cash Flow Statement Annual'!AB161+'Cash Flow Statement Annual'!AU161)/'Income Statement Annual'!BS161</f>
        <v>0.24622534450148609</v>
      </c>
      <c r="BB161" s="22">
        <f>'Income Statement Annual'!AF161/('Balance Sheet Annual'!BH161+'Balance Sheet Annual'!BS161)</f>
        <v>0.23801110876506557</v>
      </c>
      <c r="BC161" s="23">
        <f>'Income Statement Annual'!AF161/('Balance Sheet Annual'!BB161-'Balance Sheet Annual'!BR161)</f>
        <v>0.12235601507824397</v>
      </c>
    </row>
    <row r="162" spans="1:55" x14ac:dyDescent="0.2">
      <c r="A162" s="45" t="s">
        <v>520</v>
      </c>
      <c r="B162" s="45" t="s">
        <v>521</v>
      </c>
      <c r="C162" s="45" t="str">
        <f>VLOOKUP(A162,'[1]S&amp;P 500 Wikipedia'!A:D,3,FALSE)</f>
        <v>Materials</v>
      </c>
      <c r="D162" s="45">
        <v>378149</v>
      </c>
      <c r="E162" s="45" t="s">
        <v>16</v>
      </c>
      <c r="F162" s="45">
        <v>2018</v>
      </c>
      <c r="G162" s="45" t="s">
        <v>17</v>
      </c>
      <c r="H162" s="46">
        <v>43465</v>
      </c>
      <c r="I162" s="46">
        <v>43524</v>
      </c>
      <c r="J162" s="46">
        <v>43593</v>
      </c>
      <c r="K162" s="45">
        <v>153828648</v>
      </c>
      <c r="L162" s="45">
        <v>155373668</v>
      </c>
      <c r="M162" s="45" t="s">
        <v>1948</v>
      </c>
      <c r="N162" s="20">
        <f>'Balance Sheet Annual'!AH162/'Balance Sheet Annual'!BR162</f>
        <v>1.6532542771793246</v>
      </c>
      <c r="O162" s="21">
        <f>('Balance Sheet Annual'!AH162-'Balance Sheet Annual'!U162)/'Balance Sheet Annual'!BR162</f>
        <v>1.2040372951932652</v>
      </c>
      <c r="P162" s="21">
        <f>'Balance Sheet Annual'!N162/'Balance Sheet Annual'!BR162</f>
        <v>0.12808907395673033</v>
      </c>
      <c r="Q162" s="21">
        <f>'Balance Sheet Annual'!CH162/'Balance Sheet Annual'!CS162</f>
        <v>2.4007979018137489</v>
      </c>
      <c r="R162" s="21">
        <f>('Balance Sheet Annual'!BH162+'Balance Sheet Annual'!BS162)/'Balance Sheet Annual'!BB162</f>
        <v>0.34602391840370184</v>
      </c>
      <c r="S162" s="21">
        <f>('Balance Sheet Annual'!BH162/'Balance Sheet Annual'!BB162)</f>
        <v>2.0920456643819994E-2</v>
      </c>
      <c r="T162" s="21">
        <f>'Balance Sheet Annual'!BS162/'Balance Sheet Annual'!BB162</f>
        <v>0.32510346175988181</v>
      </c>
      <c r="U162" s="21">
        <f>('Balance Sheet Annual'!BH162+'Balance Sheet Annual'!BS162)/'Balance Sheet Annual'!CS162</f>
        <v>1.176757415684681</v>
      </c>
      <c r="V162" s="21">
        <f>('Balance Sheet Annual'!BH162/'Balance Sheet Annual'!CS162)</f>
        <v>7.1146245059288543E-2</v>
      </c>
      <c r="W162" s="21">
        <f>('Balance Sheet Annual'!BS162/'Balance Sheet Annual'!CS162)</f>
        <v>1.1056111706253924</v>
      </c>
      <c r="X162" s="22">
        <f>'Balance Sheet Annual'!AH162/'Balance Sheet Annual'!BB162</f>
        <v>0.39676091372212507</v>
      </c>
      <c r="Y162" s="22">
        <f>'Balance Sheet Annual'!CS162/('Balance Sheet Annual'!BB162-'Balance Sheet Annual'!AQ162-'Balance Sheet Annual'!AR162-'Balance Sheet Annual'!AS162)</f>
        <v>0.50359029689709056</v>
      </c>
      <c r="Z162" s="22">
        <f>'Balance Sheet Annual'!BA162/'Balance Sheet Annual'!BB162</f>
        <v>0.60323908627787493</v>
      </c>
      <c r="AA162" s="22">
        <f>'Balance Sheet Annual'!AR162/'Balance Sheet Annual'!BB162</f>
        <v>0.13022604086332185</v>
      </c>
      <c r="AB162" s="23">
        <f>'Balance Sheet Annual'!CS162/'Balance Sheet Annual'!CT162</f>
        <v>0.29404864060480324</v>
      </c>
      <c r="AC162" s="24">
        <f>'Income Statement Annual'!V162/'Income Statement Annual'!N162</f>
        <v>0.38258181060237617</v>
      </c>
      <c r="AD162" s="22">
        <f>('Income Statement Annual'!AF162-'Income Statement Annual'!AC162)/'Income Statement Annual'!N162</f>
        <v>0.11852984089487946</v>
      </c>
      <c r="AE162" s="22">
        <f>'Income Statement Annual'!AF162/'Income Statement Annual'!N162</f>
        <v>0.11852984089487946</v>
      </c>
      <c r="AF162" s="22">
        <f>'Income Statement Annual'!BS162/'Income Statement Annual'!N162</f>
        <v>0.18613214757173627</v>
      </c>
      <c r="AG162" s="22">
        <f>('Income Statement Annual'!AF162-'Income Statement Annual'!AC162)/('Income Statement Annual'!AH162*-1)</f>
        <v>4.3135271807838178</v>
      </c>
      <c r="AH162" s="23">
        <f>'Income Statement Annual'!AF162/('Income Statement Annual'!AH162*-1)</f>
        <v>4.3135271807838178</v>
      </c>
      <c r="AI162" s="24">
        <f>'Cash Flow Statement Annual'!BG162/'Cash Flow Statement Annual'!AB162</f>
        <v>3.6157973174366616</v>
      </c>
      <c r="AJ162" s="22">
        <f>'Cash Flow Statement Annual'!AB162/'Balance Sheet Annual'!BR162</f>
        <v>0.15185118131619443</v>
      </c>
      <c r="AK162" s="22">
        <f>('Cash Flow Statement Annual'!AB162+'Cash Flow Statement Annual'!AV162)/('Balance Sheet Annual'!BH162+'Balance Sheet Annual'!BS162)</f>
        <v>7.744224008036163E-2</v>
      </c>
      <c r="AL162" s="23">
        <f>('Cash Flow Statement Annual'!AB162/('Balance Sheet Annual'!BH162+'Balance Sheet Annual'!BS162))</f>
        <v>0.10531767955801105</v>
      </c>
      <c r="AM162" s="24">
        <f>'Income Statement Annual'!BS162/'Balance Sheet Annual'!CS162</f>
        <v>0.19792397768830114</v>
      </c>
      <c r="AN162" s="22">
        <f>'Income Statement Annual'!N162/'Balance Sheet Annual'!CS162</f>
        <v>1.0633519264157216</v>
      </c>
      <c r="AO162" s="22">
        <f>'Income Statement Annual'!N162/'Balance Sheet Annual'!BB162</f>
        <v>0.31267718844704168</v>
      </c>
      <c r="AP162" s="22">
        <f>'Income Statement Annual'!N162/('Balance Sheet Annual'!AH162-'Balance Sheet Annual'!BR162)</f>
        <v>1.9944571468163237</v>
      </c>
      <c r="AQ162" s="22">
        <f>'Income Statement Annual'!BS162/'Balance Sheet Annual'!BB162</f>
        <v>5.8199276582340351E-2</v>
      </c>
      <c r="AR162" s="22">
        <f>'Cash Flow Statement Annual'!AB162/'Income Statement Annual'!N162</f>
        <v>0.11654971166539289</v>
      </c>
      <c r="AS162" s="22">
        <f>'Cash Flow Statement Annual'!BG162/'Income Statement Annual'!N162</f>
        <v>0.42142013478774404</v>
      </c>
      <c r="AT162" s="22">
        <f>'Cash Flow Statement Annual'!AB162/'Balance Sheet Annual'!BB162</f>
        <v>3.644243615784843E-2</v>
      </c>
      <c r="AU162" s="22">
        <f>('Cash Flow Statement Annual'!AB162+'Cash Flow Statement Annual'!AU162)/'Balance Sheet Annual'!BR162</f>
        <v>-0.45184212908481941</v>
      </c>
      <c r="AV162" s="22">
        <f>('Cash Flow Statement Annual'!AB162+'Cash Flow Statement Annual'!AU162)/('Balance Sheet Annual'!BH162+'Balance Sheet Annual'!BS162)</f>
        <v>-0.3133789552988448</v>
      </c>
      <c r="AW162" s="22">
        <f>'Cash Flow Statement Annual'!AB162/'Balance Sheet Annual'!BS162</f>
        <v>0.11209488807216839</v>
      </c>
      <c r="AX162" s="22">
        <f>('Cash Flow Statement Annual'!AB162+'Cash Flow Statement Annual'!AU162)/'Balance Sheet Annual'!BS162</f>
        <v>-0.33354493818910791</v>
      </c>
      <c r="AY162" s="22">
        <f>('Balance Sheet Annual'!BH162+'Balance Sheet Annual'!BS162)/('Income Statement Annual'!AF162-'Income Statement Annual'!AC162)</f>
        <v>9.3364595545134819</v>
      </c>
      <c r="AZ162" s="22">
        <f>(('Balance Sheet Annual'!BH162+'Balance Sheet Annual'!BS162)-'Balance Sheet Annual'!N162)/('Income Statement Annual'!AF162-'Income Statement Annual'!AC162)</f>
        <v>8.5070339976553342</v>
      </c>
      <c r="BA162" s="22">
        <f>('Cash Flow Statement Annual'!AB162+'Cash Flow Statement Annual'!AU162)/'Income Statement Annual'!BS162</f>
        <v>-1.8631952220977976</v>
      </c>
      <c r="BB162" s="22">
        <f>'Income Statement Annual'!AF162/('Balance Sheet Annual'!BH162+'Balance Sheet Annual'!BS162)</f>
        <v>0.10710698141637368</v>
      </c>
      <c r="BC162" s="23">
        <f>'Income Statement Annual'!AF162/('Balance Sheet Annual'!BB162-'Balance Sheet Annual'!BR162)</f>
        <v>4.8764452829110037E-2</v>
      </c>
    </row>
    <row r="163" spans="1:55" x14ac:dyDescent="0.2">
      <c r="A163" s="45" t="s">
        <v>535</v>
      </c>
      <c r="B163" s="45" t="s">
        <v>536</v>
      </c>
      <c r="C163" s="45" t="str">
        <f>VLOOKUP(A163,'[1]S&amp;P 500 Wikipedia'!A:D,3,FALSE)</f>
        <v>Communication Services</v>
      </c>
      <c r="D163" s="45">
        <v>885908</v>
      </c>
      <c r="E163" s="45" t="s">
        <v>16</v>
      </c>
      <c r="F163" s="45">
        <v>2019</v>
      </c>
      <c r="G163" s="45" t="s">
        <v>17</v>
      </c>
      <c r="H163" s="46">
        <v>43646</v>
      </c>
      <c r="I163" s="46">
        <v>43683</v>
      </c>
      <c r="J163" s="46">
        <v>43775</v>
      </c>
      <c r="K163" s="45">
        <v>621000000</v>
      </c>
      <c r="L163" s="45">
        <v>621000000</v>
      </c>
      <c r="M163" s="45" t="s">
        <v>1949</v>
      </c>
      <c r="N163" s="20">
        <f>'Balance Sheet Annual'!AH163/'Balance Sheet Annual'!BR163</f>
        <v>3.1722569641841956</v>
      </c>
      <c r="O163" s="21">
        <f>('Balance Sheet Annual'!AH163-'Balance Sheet Annual'!U163)/'Balance Sheet Annual'!BR163</f>
        <v>2.5014212620807279</v>
      </c>
      <c r="P163" s="21">
        <f>'Balance Sheet Annual'!N163/'Balance Sheet Annual'!BR163</f>
        <v>1.4212620807276861</v>
      </c>
      <c r="Q163" s="21">
        <f>'Balance Sheet Annual'!CH163/'Balance Sheet Annual'!CS163</f>
        <v>0.32951666835545645</v>
      </c>
      <c r="R163" s="21">
        <f>('Balance Sheet Annual'!BH163+'Balance Sheet Annual'!BS163)/'Balance Sheet Annual'!BB163</f>
        <v>0</v>
      </c>
      <c r="S163" s="21">
        <f>('Balance Sheet Annual'!BH163/'Balance Sheet Annual'!BB163)</f>
        <v>0</v>
      </c>
      <c r="T163" s="21">
        <f>'Balance Sheet Annual'!BS163/'Balance Sheet Annual'!BB163</f>
        <v>0</v>
      </c>
      <c r="U163" s="21">
        <f>('Balance Sheet Annual'!BH163+'Balance Sheet Annual'!BS163)/'Balance Sheet Annual'!CS163</f>
        <v>0</v>
      </c>
      <c r="V163" s="21">
        <f>('Balance Sheet Annual'!BH163/'Balance Sheet Annual'!CS163)</f>
        <v>0</v>
      </c>
      <c r="W163" s="21">
        <f>('Balance Sheet Annual'!BS163/'Balance Sheet Annual'!CS163)</f>
        <v>0</v>
      </c>
      <c r="X163" s="22">
        <f>'Balance Sheet Annual'!AH163/'Balance Sheet Annual'!BB163</f>
        <v>0.42527246398902524</v>
      </c>
      <c r="Y163" s="22">
        <f>'Balance Sheet Annual'!CS163/('Balance Sheet Annual'!BB163-'Balance Sheet Annual'!AQ163-'Balance Sheet Annual'!AR163-'Balance Sheet Annual'!AS163)</f>
        <v>1.3144645711241343</v>
      </c>
      <c r="Z163" s="22">
        <f>'Balance Sheet Annual'!BA163/'Balance Sheet Annual'!BB163</f>
        <v>0.57472753601097482</v>
      </c>
      <c r="AA163" s="22">
        <f>'Balance Sheet Annual'!AR163/'Balance Sheet Annual'!BB163</f>
        <v>0.20935904275588751</v>
      </c>
      <c r="AB163" s="23">
        <f>'Balance Sheet Annual'!CS163/'Balance Sheet Annual'!CT163</f>
        <v>0.75215303711607351</v>
      </c>
      <c r="AC163" s="24">
        <f>'Income Statement Annual'!V163/'Income Statement Annual'!N163</f>
        <v>1</v>
      </c>
      <c r="AD163" s="22">
        <f>('Income Statement Annual'!AF163-'Income Statement Annual'!AC163)/'Income Statement Annual'!N163</f>
        <v>0.24022456416822613</v>
      </c>
      <c r="AE163" s="22">
        <f>'Income Statement Annual'!AF163/'Income Statement Annual'!N163</f>
        <v>0.22338225155126565</v>
      </c>
      <c r="AF163" s="22">
        <f>'Income Statement Annual'!BS163/'Income Statement Annual'!N163</f>
        <v>0.21540431399586329</v>
      </c>
      <c r="AG163" s="22">
        <f>('Income Statement Annual'!AF163-'Income Statement Annual'!AC163)/('Income Statement Annual'!AH163*-1)</f>
        <v>56.720930232558139</v>
      </c>
      <c r="AH163" s="23">
        <f>'Income Statement Annual'!AF163/('Income Statement Annual'!AH163*-1)</f>
        <v>52.744186046511629</v>
      </c>
      <c r="AI163" s="24">
        <f>'Cash Flow Statement Annual'!BG163/'Cash Flow Statement Annual'!AB163</f>
        <v>0.78663629460895979</v>
      </c>
      <c r="AJ163" s="22">
        <f>'Cash Flow Statement Annual'!AB163/'Balance Sheet Annual'!BR163</f>
        <v>0.74872086412734506</v>
      </c>
      <c r="AK163" s="22" t="e">
        <f>('Cash Flow Statement Annual'!AB163+'Cash Flow Statement Annual'!AV163)/('Balance Sheet Annual'!BH163+'Balance Sheet Annual'!BS163)</f>
        <v>#DIV/0!</v>
      </c>
      <c r="AL163" s="23" t="e">
        <f>('Cash Flow Statement Annual'!AB163/('Balance Sheet Annual'!BH163+'Balance Sheet Annual'!BS163))</f>
        <v>#DIV/0!</v>
      </c>
      <c r="AM163" s="24">
        <f>'Income Statement Annual'!BS163/'Balance Sheet Annual'!CS163</f>
        <v>0.22160299929070829</v>
      </c>
      <c r="AN163" s="22">
        <f>'Income Statement Annual'!N163/'Balance Sheet Annual'!CS163</f>
        <v>1.0287769784172662</v>
      </c>
      <c r="AO163" s="22">
        <f>'Income Statement Annual'!N163/'Balance Sheet Annual'!BB163</f>
        <v>0.77379772883164388</v>
      </c>
      <c r="AP163" s="22">
        <f>'Income Statement Annual'!N163/('Balance Sheet Annual'!AH163-'Balance Sheet Annual'!BR163)</f>
        <v>2.6571578120910755</v>
      </c>
      <c r="AQ163" s="22">
        <f>'Income Statement Annual'!BS163/'Balance Sheet Annual'!BB163</f>
        <v>0.16667936895053731</v>
      </c>
      <c r="AR163" s="22">
        <f>'Cash Flow Statement Annual'!AB163/'Income Statement Annual'!N163</f>
        <v>0.12971535506746773</v>
      </c>
      <c r="AS163" s="22">
        <f>'Cash Flow Statement Annual'!BG163/'Income Statement Annual'!N163</f>
        <v>0.10203880626415837</v>
      </c>
      <c r="AT163" s="22">
        <f>'Cash Flow Statement Annual'!AB163/'Balance Sheet Annual'!BB163</f>
        <v>0.10037344714579681</v>
      </c>
      <c r="AU163" s="22">
        <f>('Cash Flow Statement Annual'!AB163+'Cash Flow Statement Annual'!AU163)/'Balance Sheet Annual'!BR163</f>
        <v>0.82148948266060262</v>
      </c>
      <c r="AV163" s="22" t="e">
        <f>('Cash Flow Statement Annual'!AB163+'Cash Flow Statement Annual'!AU163)/('Balance Sheet Annual'!BH163+'Balance Sheet Annual'!BS163)</f>
        <v>#DIV/0!</v>
      </c>
      <c r="AW163" s="22" t="e">
        <f>'Cash Flow Statement Annual'!AB163/'Balance Sheet Annual'!BS163</f>
        <v>#DIV/0!</v>
      </c>
      <c r="AX163" s="22" t="e">
        <f>('Cash Flow Statement Annual'!AB163+'Cash Flow Statement Annual'!AU163)/'Balance Sheet Annual'!BS163</f>
        <v>#DIV/0!</v>
      </c>
      <c r="AY163" s="22">
        <f>('Balance Sheet Annual'!BH163+'Balance Sheet Annual'!BS163)/('Income Statement Annual'!AF163-'Income Statement Annual'!AC163)</f>
        <v>0</v>
      </c>
      <c r="AZ163" s="22">
        <f>(('Balance Sheet Annual'!BH163+'Balance Sheet Annual'!BS163)-'Balance Sheet Annual'!N163)/('Income Statement Annual'!AF163-'Income Statement Annual'!AC163)</f>
        <v>-1.0250102501025011</v>
      </c>
      <c r="BA163" s="22">
        <f>('Cash Flow Statement Annual'!AB163+'Cash Flow Statement Annual'!AU163)/'Income Statement Annual'!BS163</f>
        <v>0.66072245084590764</v>
      </c>
      <c r="BB163" s="22" t="e">
        <f>'Income Statement Annual'!AF163/('Balance Sheet Annual'!BH163+'Balance Sheet Annual'!BS163)</f>
        <v>#DIV/0!</v>
      </c>
      <c r="BC163" s="23">
        <f>'Income Statement Annual'!AF163/('Balance Sheet Annual'!BB163-'Balance Sheet Annual'!BR163)</f>
        <v>0.19961274423516986</v>
      </c>
    </row>
    <row r="164" spans="1:55" x14ac:dyDescent="0.2">
      <c r="A164" s="45" t="s">
        <v>499</v>
      </c>
      <c r="B164" s="45" t="s">
        <v>500</v>
      </c>
      <c r="C164" s="45" t="str">
        <f>VLOOKUP(A164,'[1]S&amp;P 500 Wikipedia'!A:D,3,FALSE)</f>
        <v>Real Estate</v>
      </c>
      <c r="D164" s="45">
        <v>378144</v>
      </c>
      <c r="E164" s="45" t="s">
        <v>16</v>
      </c>
      <c r="F164" s="45">
        <v>2018</v>
      </c>
      <c r="G164" s="45" t="s">
        <v>17</v>
      </c>
      <c r="H164" s="46">
        <v>43465</v>
      </c>
      <c r="I164" s="46">
        <v>43509</v>
      </c>
      <c r="J164" s="46">
        <v>43509</v>
      </c>
      <c r="K164" s="45">
        <v>73801000</v>
      </c>
      <c r="L164" s="45">
        <v>73807000</v>
      </c>
      <c r="M164" s="45" t="s">
        <v>1710</v>
      </c>
      <c r="N164" s="20">
        <f>'Balance Sheet Annual'!AH164/'Balance Sheet Annual'!BR164</f>
        <v>6.4572297647980628E-2</v>
      </c>
      <c r="O164" s="21">
        <f>('Balance Sheet Annual'!AH164-'Balance Sheet Annual'!U164)/'Balance Sheet Annual'!BR164</f>
        <v>6.4572297647980628E-2</v>
      </c>
      <c r="P164" s="21">
        <f>'Balance Sheet Annual'!N164/'Balance Sheet Annual'!BR164</f>
        <v>4.3575147476397035E-3</v>
      </c>
      <c r="Q164" s="21">
        <f>'Balance Sheet Annual'!CH164/'Balance Sheet Annual'!CS164</f>
        <v>1.4779195560734102</v>
      </c>
      <c r="R164" s="21">
        <f>('Balance Sheet Annual'!BH164+'Balance Sheet Annual'!BS164)/'Balance Sheet Annual'!BB164</f>
        <v>0.47237360285734548</v>
      </c>
      <c r="S164" s="21">
        <f>('Balance Sheet Annual'!BH164/'Balance Sheet Annual'!BB164)</f>
        <v>0.46097162811486425</v>
      </c>
      <c r="T164" s="21">
        <f>'Balance Sheet Annual'!BS164/'Balance Sheet Annual'!BB164</f>
        <v>1.1401974742481183E-2</v>
      </c>
      <c r="U164" s="21">
        <f>('Balance Sheet Annual'!BH164+'Balance Sheet Annual'!BS164)/'Balance Sheet Annual'!CS164</f>
        <v>1.1705037882930709</v>
      </c>
      <c r="V164" s="21">
        <f>('Balance Sheet Annual'!BH164/'Balance Sheet Annual'!CS164)</f>
        <v>1.1422506121008216</v>
      </c>
      <c r="W164" s="21">
        <f>('Balance Sheet Annual'!BS164/'Balance Sheet Annual'!CS164)</f>
        <v>2.8253176192249211E-2</v>
      </c>
      <c r="X164" s="22">
        <f>'Balance Sheet Annual'!AH164/'Balance Sheet Annual'!BB164</f>
        <v>3.5862617326520872E-2</v>
      </c>
      <c r="Y164" s="22">
        <f>'Balance Sheet Annual'!CS164/('Balance Sheet Annual'!BB164-'Balance Sheet Annual'!AQ164-'Balance Sheet Annual'!AR164-'Balance Sheet Annual'!AS164)</f>
        <v>0.4035643520182034</v>
      </c>
      <c r="Z164" s="22">
        <f>'Balance Sheet Annual'!BA164/'Balance Sheet Annual'!BB164</f>
        <v>0.96413738267347915</v>
      </c>
      <c r="AA164" s="22">
        <f>'Balance Sheet Annual'!AR164/'Balance Sheet Annual'!BB164</f>
        <v>0</v>
      </c>
      <c r="AB164" s="23">
        <f>'Balance Sheet Annual'!CS164/'Balance Sheet Annual'!CT164</f>
        <v>0.4035643520182034</v>
      </c>
      <c r="AC164" s="24">
        <f>'Income Statement Annual'!V164/'Income Statement Annual'!N164</f>
        <v>0.80767436326905762</v>
      </c>
      <c r="AD164" s="22">
        <f>('Income Statement Annual'!AF164-'Income Statement Annual'!AC164)/'Income Statement Annual'!N164</f>
        <v>0.63957459514689485</v>
      </c>
      <c r="AE164" s="22">
        <f>'Income Statement Annual'!AF164/'Income Statement Annual'!N164</f>
        <v>0.38757657334011392</v>
      </c>
      <c r="AF164" s="22">
        <f>'Income Statement Annual'!BS164/'Income Statement Annual'!N164</f>
        <v>0.33528508843550109</v>
      </c>
      <c r="AG164" s="22">
        <f>('Income Statement Annual'!AF164-'Income Statement Annual'!AC164)/('Income Statement Annual'!AH164*-1)</f>
        <v>5.5026392373306576</v>
      </c>
      <c r="AH164" s="23">
        <f>'Income Statement Annual'!AF164/('Income Statement Annual'!AH164*-1)</f>
        <v>3.3345509282488712</v>
      </c>
      <c r="AI164" s="24">
        <f>'Cash Flow Statement Annual'!BG164/'Cash Flow Statement Annual'!AB164</f>
        <v>0.80458080435213442</v>
      </c>
      <c r="AJ164" s="22">
        <f>'Cash Flow Statement Annual'!AB164/'Balance Sheet Annual'!BR164</f>
        <v>0.13174022578858019</v>
      </c>
      <c r="AK164" s="22">
        <f>('Cash Flow Statement Annual'!AB164+'Cash Flow Statement Annual'!AV164)/('Balance Sheet Annual'!BH164+'Balance Sheet Annual'!BS164)</f>
        <v>0.15489183508455553</v>
      </c>
      <c r="AL164" s="23">
        <f>('Cash Flow Statement Annual'!AB164/('Balance Sheet Annual'!BH164+'Balance Sheet Annual'!BS164))</f>
        <v>0.15489183508455553</v>
      </c>
      <c r="AM164" s="24">
        <f>'Income Statement Annual'!BS164/'Balance Sheet Annual'!CS164</f>
        <v>0.11349914773770459</v>
      </c>
      <c r="AN164" s="22">
        <f>'Income Statement Annual'!N164/'Balance Sheet Annual'!CS164</f>
        <v>0.33851534605165851</v>
      </c>
      <c r="AO164" s="22">
        <f>'Income Statement Annual'!N164/'Balance Sheet Annual'!BB164</f>
        <v>0.13661272627755544</v>
      </c>
      <c r="AP164" s="22">
        <f>'Income Statement Annual'!N164/('Balance Sheet Annual'!AH164-'Balance Sheet Annual'!BR164)</f>
        <v>-0.26295727405895214</v>
      </c>
      <c r="AQ164" s="22">
        <f>'Income Statement Annual'!BS164/'Balance Sheet Annual'!BB164</f>
        <v>4.5804210011385085E-2</v>
      </c>
      <c r="AR164" s="22">
        <f>'Cash Flow Statement Annual'!AB164/'Income Statement Annual'!N164</f>
        <v>0.5355783182558308</v>
      </c>
      <c r="AS164" s="22">
        <f>'Cash Flow Statement Annual'!BG164/'Income Statement Annual'!N164</f>
        <v>0.43091603409583973</v>
      </c>
      <c r="AT164" s="22">
        <f>'Cash Flow Statement Annual'!AB164/'Balance Sheet Annual'!BB164</f>
        <v>7.3166814192077281E-2</v>
      </c>
      <c r="AU164" s="22">
        <f>('Cash Flow Statement Annual'!AB164+'Cash Flow Statement Annual'!AU164)/'Balance Sheet Annual'!BR164</f>
        <v>-0.10834254059635522</v>
      </c>
      <c r="AV164" s="22">
        <f>('Cash Flow Statement Annual'!AB164+'Cash Flow Statement Annual'!AU164)/('Balance Sheet Annual'!BH164+'Balance Sheet Annual'!BS164)</f>
        <v>-0.12738231493259741</v>
      </c>
      <c r="AW164" s="22">
        <f>'Cash Flow Statement Annual'!AB164/'Balance Sheet Annual'!BS164</f>
        <v>6.4170300184470905</v>
      </c>
      <c r="AX164" s="22">
        <f>('Cash Flow Statement Annual'!AB164+'Cash Flow Statement Annual'!AU164)/'Balance Sheet Annual'!BS164</f>
        <v>-5.2773352339426465</v>
      </c>
      <c r="AY164" s="22">
        <f>('Balance Sheet Annual'!BH164+'Balance Sheet Annual'!BS164)/('Income Statement Annual'!AF164-'Income Statement Annual'!AC164)</f>
        <v>5.406338791037645</v>
      </c>
      <c r="AZ164" s="22">
        <f>(('Balance Sheet Annual'!BH164+'Balance Sheet Annual'!BS164)-'Balance Sheet Annual'!N164)/('Income Statement Annual'!AF164-'Income Statement Annual'!AC164)</f>
        <v>5.378640546524224</v>
      </c>
      <c r="BA164" s="22">
        <f>('Cash Flow Statement Annual'!AB164+'Cash Flow Statement Annual'!AU164)/'Income Statement Annual'!BS164</f>
        <v>-1.313679310920628</v>
      </c>
      <c r="BB164" s="22">
        <f>'Income Statement Annual'!AF164/('Balance Sheet Annual'!BH164+'Balance Sheet Annual'!BS164)</f>
        <v>0.11208901599291078</v>
      </c>
      <c r="BC164" s="23">
        <f>'Income Statement Annual'!AF164/('Balance Sheet Annual'!BB164-'Balance Sheet Annual'!BR164)</f>
        <v>0.11908760476539647</v>
      </c>
    </row>
    <row r="165" spans="1:55" x14ac:dyDescent="0.2">
      <c r="A165" s="45" t="s">
        <v>1117</v>
      </c>
      <c r="B165" s="45" t="s">
        <v>1118</v>
      </c>
      <c r="C165" s="45" t="str">
        <f>VLOOKUP(A165,'[1]S&amp;P 500 Wikipedia'!A:D,3,FALSE)</f>
        <v>Energy</v>
      </c>
      <c r="D165" s="45">
        <v>637893</v>
      </c>
      <c r="E165" s="45" t="s">
        <v>16</v>
      </c>
      <c r="F165" s="45">
        <v>2018</v>
      </c>
      <c r="G165" s="45" t="s">
        <v>17</v>
      </c>
      <c r="H165" s="46">
        <v>43465</v>
      </c>
      <c r="I165" s="46">
        <v>43535</v>
      </c>
      <c r="J165" s="46">
        <v>43535</v>
      </c>
      <c r="K165" s="45">
        <v>451800000</v>
      </c>
      <c r="L165" s="45">
        <v>444000000</v>
      </c>
      <c r="M165" s="45" t="s">
        <v>1711</v>
      </c>
      <c r="N165" s="20">
        <f>'Balance Sheet Annual'!AH165/'Balance Sheet Annual'!BR165</f>
        <v>1.3202331780169696</v>
      </c>
      <c r="O165" s="21">
        <f>('Balance Sheet Annual'!AH165-'Balance Sheet Annual'!U165)/'Balance Sheet Annual'!BR165</f>
        <v>1.1800109874458258</v>
      </c>
      <c r="P165" s="21">
        <f>'Balance Sheet Annual'!N165/'Balance Sheet Annual'!BR165</f>
        <v>0.6854334954320711</v>
      </c>
      <c r="Q165" s="21">
        <f>'Balance Sheet Annual'!CH165/'Balance Sheet Annual'!CS165</f>
        <v>1.1077527704446135</v>
      </c>
      <c r="R165" s="21">
        <f>('Balance Sheet Annual'!BH165+'Balance Sheet Annual'!BS165)/'Balance Sheet Annual'!BB165</f>
        <v>0.13639403192080302</v>
      </c>
      <c r="S165" s="21">
        <f>('Balance Sheet Annual'!BH165/'Balance Sheet Annual'!BB165)</f>
        <v>2.7278806384160603E-3</v>
      </c>
      <c r="T165" s="21">
        <f>'Balance Sheet Annual'!BS165/'Balance Sheet Annual'!BB165</f>
        <v>0.13366615128238696</v>
      </c>
      <c r="U165" s="21">
        <f>('Balance Sheet Annual'!BH165+'Balance Sheet Annual'!BS165)/'Balance Sheet Annual'!CS165</f>
        <v>0.28748489865318361</v>
      </c>
      <c r="V165" s="21">
        <f>('Balance Sheet Annual'!BH165/'Balance Sheet Annual'!CS165)</f>
        <v>5.749697973063672E-3</v>
      </c>
      <c r="W165" s="21">
        <f>('Balance Sheet Annual'!BS165/'Balance Sheet Annual'!CS165)</f>
        <v>0.28173520068011992</v>
      </c>
      <c r="X165" s="22">
        <f>'Balance Sheet Annual'!AH165/'Balance Sheet Annual'!BB165</f>
        <v>0.45914370729946891</v>
      </c>
      <c r="Y165" s="22">
        <f>'Balance Sheet Annual'!CS165/('Balance Sheet Annual'!BB165-'Balance Sheet Annual'!AQ165-'Balance Sheet Annual'!AR165-'Balance Sheet Annual'!AS165)</f>
        <v>0.74496252798595564</v>
      </c>
      <c r="Z165" s="22">
        <f>'Balance Sheet Annual'!BA165/'Balance Sheet Annual'!BB165</f>
        <v>0.54085629270053104</v>
      </c>
      <c r="AA165" s="22">
        <f>'Balance Sheet Annual'!AR165/'Balance Sheet Annual'!BB165</f>
        <v>0.31594589526495115</v>
      </c>
      <c r="AB165" s="23">
        <f>'Balance Sheet Annual'!CS165/'Balance Sheet Annual'!CT165</f>
        <v>0.47443894465338932</v>
      </c>
      <c r="AC165" s="24">
        <f>'Income Statement Annual'!V165/'Income Statement Annual'!N165</f>
        <v>0.17729413093000551</v>
      </c>
      <c r="AD165" s="22">
        <f>('Income Statement Annual'!AF165-'Income Statement Annual'!AC165)/'Income Statement Annual'!N165</f>
        <v>9.2695043468443039E-2</v>
      </c>
      <c r="AE165" s="22">
        <f>'Income Statement Annual'!AF165/'Income Statement Annual'!N165</f>
        <v>9.2695043468443039E-2</v>
      </c>
      <c r="AF165" s="22">
        <f>'Income Statement Annual'!BS165/'Income Statement Annual'!N165</f>
        <v>7.5247892992581474E-3</v>
      </c>
      <c r="AG165" s="22">
        <f>('Income Statement Annual'!AF165-'Income Statement Annual'!AC165)/('Income Statement Annual'!AH165*-1)</f>
        <v>4.4279822335025383</v>
      </c>
      <c r="AH165" s="23">
        <f>'Income Statement Annual'!AF165/('Income Statement Annual'!AH165*-1)</f>
        <v>4.4279822335025383</v>
      </c>
      <c r="AI165" s="24">
        <f>'Cash Flow Statement Annual'!BG165/'Cash Flow Statement Annual'!AB165</f>
        <v>-5.0061699098243952</v>
      </c>
      <c r="AJ165" s="22">
        <f>'Cash Flow Statement Annual'!AB165/'Balance Sheet Annual'!BR165</f>
        <v>2.1435692921236291E-2</v>
      </c>
      <c r="AK165" s="22">
        <f>('Cash Flow Statement Annual'!AB165+'Cash Flow Statement Annual'!AV165)/('Balance Sheet Annual'!BH165+'Balance Sheet Annual'!BS165)</f>
        <v>3.8936446173800258E-2</v>
      </c>
      <c r="AL165" s="23">
        <f>('Cash Flow Statement Annual'!AB165/('Balance Sheet Annual'!BH165+'Balance Sheet Annual'!BS165))</f>
        <v>5.465629053177691E-2</v>
      </c>
      <c r="AM165" s="24">
        <f>'Income Statement Annual'!BS165/'Balance Sheet Annual'!CS165</f>
        <v>8.449296761972945E-3</v>
      </c>
      <c r="AN165" s="22">
        <f>'Income Statement Annual'!N165/'Balance Sheet Annual'!CS165</f>
        <v>1.1228615747162438</v>
      </c>
      <c r="AO165" s="22">
        <f>'Income Statement Annual'!N165/'Balance Sheet Annual'!BB165</f>
        <v>0.53272926050021763</v>
      </c>
      <c r="AP165" s="22">
        <f>'Income Statement Annual'!N165/('Balance Sheet Annual'!AH165-'Balance Sheet Annual'!BR165)</f>
        <v>4.7834609397337742</v>
      </c>
      <c r="AQ165" s="22">
        <f>'Income Statement Annual'!BS165/'Balance Sheet Annual'!BB165</f>
        <v>4.0086754388137438E-3</v>
      </c>
      <c r="AR165" s="22">
        <f>'Cash Flow Statement Annual'!AB165/'Income Statement Annual'!N165</f>
        <v>1.3993584336749264E-2</v>
      </c>
      <c r="AS165" s="22">
        <f>'Cash Flow Statement Annual'!BG165/'Income Statement Annual'!N165</f>
        <v>-7.005426083722413E-2</v>
      </c>
      <c r="AT165" s="22">
        <f>'Cash Flow Statement Annual'!AB165/'Balance Sheet Annual'!BB165</f>
        <v>7.4547918354638636E-3</v>
      </c>
      <c r="AU165" s="22">
        <f>('Cash Flow Statement Annual'!AB165+'Cash Flow Statement Annual'!AU165)/'Balance Sheet Annual'!BR165</f>
        <v>0.14860520479378192</v>
      </c>
      <c r="AV165" s="22">
        <f>('Cash Flow Statement Annual'!AB165+'Cash Flow Statement Annual'!AU165)/('Balance Sheet Annual'!BH165+'Balance Sheet Annual'!BS165)</f>
        <v>0.37891050583657587</v>
      </c>
      <c r="AW165" s="22">
        <f>'Cash Flow Statement Annual'!AB165/'Balance Sheet Annual'!BS165</f>
        <v>5.5771725032425425E-2</v>
      </c>
      <c r="AX165" s="22">
        <f>('Cash Flow Statement Annual'!AB165+'Cash Flow Statement Annual'!AU165)/'Balance Sheet Annual'!BS165</f>
        <v>0.38664337330262843</v>
      </c>
      <c r="AY165" s="22">
        <f>('Balance Sheet Annual'!BH165+'Balance Sheet Annual'!BS165)/('Income Statement Annual'!AF165-'Income Statement Annual'!AC165)</f>
        <v>2.7620548828544815</v>
      </c>
      <c r="AZ165" s="22">
        <f>(('Balance Sheet Annual'!BH165+'Balance Sheet Annual'!BS165)-'Balance Sheet Annual'!N165)/('Income Statement Annual'!AF165-'Income Statement Annual'!AC165)</f>
        <v>-2.0652002579350865</v>
      </c>
      <c r="BA165" s="22">
        <f>('Cash Flow Statement Annual'!AB165+'Cash Flow Statement Annual'!AU165)/'Income Statement Annual'!BS165</f>
        <v>12.892321270962048</v>
      </c>
      <c r="BB165" s="22">
        <f>'Income Statement Annual'!AF165/('Balance Sheet Annual'!BH165+'Balance Sheet Annual'!BS165)</f>
        <v>0.36204928664072633</v>
      </c>
      <c r="BC165" s="23">
        <f>'Income Statement Annual'!AF165/('Balance Sheet Annual'!BB165-'Balance Sheet Annual'!BR165)</f>
        <v>7.5712123595688477E-2</v>
      </c>
    </row>
    <row r="166" spans="1:55" x14ac:dyDescent="0.2">
      <c r="A166" s="45" t="s">
        <v>526</v>
      </c>
      <c r="B166" s="45" t="s">
        <v>527</v>
      </c>
      <c r="C166" s="45" t="str">
        <f>VLOOKUP(A166,'[1]S&amp;P 500 Wikipedia'!A:D,3,FALSE)</f>
        <v>Information Technology</v>
      </c>
      <c r="D166" s="45">
        <v>130256</v>
      </c>
      <c r="E166" s="45" t="s">
        <v>16</v>
      </c>
      <c r="F166" s="45">
        <v>2018</v>
      </c>
      <c r="G166" s="45" t="s">
        <v>17</v>
      </c>
      <c r="H166" s="46">
        <v>43465</v>
      </c>
      <c r="I166" s="46">
        <v>43523</v>
      </c>
      <c r="J166" s="46">
        <v>43593</v>
      </c>
      <c r="K166" s="45">
        <v>170300000</v>
      </c>
      <c r="L166" s="45">
        <v>175800000</v>
      </c>
      <c r="M166" s="45" t="s">
        <v>1950</v>
      </c>
      <c r="N166" s="20">
        <f>'Balance Sheet Annual'!AH166/'Balance Sheet Annual'!BR166</f>
        <v>1.6713395638629283</v>
      </c>
      <c r="O166" s="21">
        <f>('Balance Sheet Annual'!AH166-'Balance Sheet Annual'!U166)/'Balance Sheet Annual'!BR166</f>
        <v>1.5960864485981308</v>
      </c>
      <c r="P166" s="21">
        <f>'Balance Sheet Annual'!N166/'Balance Sheet Annual'!BR166</f>
        <v>1.2181658878504673</v>
      </c>
      <c r="Q166" s="21">
        <f>'Balance Sheet Annual'!CH166/'Balance Sheet Annual'!CS166</f>
        <v>2.8308449270444518</v>
      </c>
      <c r="R166" s="21">
        <f>('Balance Sheet Annual'!BH166+'Balance Sheet Annual'!BS166)/'Balance Sheet Annual'!BB166</f>
        <v>0</v>
      </c>
      <c r="S166" s="21">
        <f>('Balance Sheet Annual'!BH166/'Balance Sheet Annual'!BB166)</f>
        <v>0</v>
      </c>
      <c r="T166" s="21">
        <f>'Balance Sheet Annual'!BS166/'Balance Sheet Annual'!BB166</f>
        <v>0</v>
      </c>
      <c r="U166" s="21">
        <f>('Balance Sheet Annual'!BH166+'Balance Sheet Annual'!BS166)/'Balance Sheet Annual'!CS166</f>
        <v>0</v>
      </c>
      <c r="V166" s="21">
        <f>('Balance Sheet Annual'!BH166/'Balance Sheet Annual'!CS166)</f>
        <v>0</v>
      </c>
      <c r="W166" s="21">
        <f>('Balance Sheet Annual'!BS166/'Balance Sheet Annual'!CS166)</f>
        <v>0</v>
      </c>
      <c r="X166" s="22">
        <f>'Balance Sheet Annual'!AH166/'Balance Sheet Annual'!BB166</f>
        <v>0.76035253997076935</v>
      </c>
      <c r="Y166" s="22">
        <f>'Balance Sheet Annual'!CS166/('Balance Sheet Annual'!BB166-'Balance Sheet Annual'!AQ166-'Balance Sheet Annual'!AR166-'Balance Sheet Annual'!AS166)</f>
        <v>0.26466097889537493</v>
      </c>
      <c r="Z166" s="22">
        <f>'Balance Sheet Annual'!BA166/'Balance Sheet Annual'!BB166</f>
        <v>0.23964746002923071</v>
      </c>
      <c r="AA166" s="22">
        <f>'Balance Sheet Annual'!AR166/'Balance Sheet Annual'!BB166</f>
        <v>6.4661853935072408E-3</v>
      </c>
      <c r="AB166" s="23">
        <f>'Balance Sheet Annual'!CS166/'Balance Sheet Annual'!CT166</f>
        <v>0.26103901855706629</v>
      </c>
      <c r="AC166" s="24">
        <f>'Income Statement Annual'!V166/'Income Statement Annual'!N166</f>
        <v>0.74227288234231703</v>
      </c>
      <c r="AD166" s="22">
        <f>('Income Statement Annual'!AF166-'Income Statement Annual'!AC166)/'Income Statement Annual'!N166</f>
        <v>7.345093081281398E-2</v>
      </c>
      <c r="AE166" s="22">
        <f>'Income Statement Annual'!AF166/'Income Statement Annual'!N166</f>
        <v>7.345093081281398E-2</v>
      </c>
      <c r="AF166" s="22">
        <f>'Income Statement Annual'!BS166/'Income Statement Annual'!N166</f>
        <v>2.100365903420227E-2</v>
      </c>
      <c r="AG166" s="22">
        <f>('Income Statement Annual'!AF166-'Income Statement Annual'!AC166)/('Income Statement Annual'!AH166*-1)</f>
        <v>-8.1444889482272664</v>
      </c>
      <c r="AH166" s="23">
        <f>'Income Statement Annual'!AF166/('Income Statement Annual'!AH166*-1)</f>
        <v>-8.1444889482272664</v>
      </c>
      <c r="AI166" s="24">
        <f>'Cash Flow Statement Annual'!BG166/'Cash Flow Statement Annual'!AB166</f>
        <v>-0.69918826389414623</v>
      </c>
      <c r="AJ166" s="22">
        <f>'Cash Flow Statement Annual'!AB166/'Balance Sheet Annual'!BR166</f>
        <v>0.5786653037383177</v>
      </c>
      <c r="AK166" s="22" t="e">
        <f>('Cash Flow Statement Annual'!AB166+'Cash Flow Statement Annual'!AV166)/('Balance Sheet Annual'!BH166+'Balance Sheet Annual'!BS166)</f>
        <v>#DIV/0!</v>
      </c>
      <c r="AL166" s="23" t="e">
        <f>('Cash Flow Statement Annual'!AB166/('Balance Sheet Annual'!BH166+'Balance Sheet Annual'!BS166))</f>
        <v>#DIV/0!</v>
      </c>
      <c r="AM166" s="24">
        <f>'Income Statement Annual'!BS166/'Balance Sheet Annual'!CS166</f>
        <v>5.3272819816762809E-2</v>
      </c>
      <c r="AN166" s="22">
        <f>'Income Statement Annual'!N166/'Balance Sheet Annual'!CS166</f>
        <v>2.5363590091618593</v>
      </c>
      <c r="AO166" s="22">
        <f>'Income Statement Annual'!N166/'Balance Sheet Annual'!BB166</f>
        <v>0.66208866645998499</v>
      </c>
      <c r="AP166" s="22">
        <f>'Income Statement Annual'!N166/('Balance Sheet Annual'!AH166-'Balance Sheet Annual'!BR166)</f>
        <v>2.1678219257540605</v>
      </c>
      <c r="AQ166" s="22">
        <f>'Income Statement Annual'!BS166/'Balance Sheet Annual'!BB166</f>
        <v>1.3906284600735196E-2</v>
      </c>
      <c r="AR166" s="22">
        <f>'Cash Flow Statement Annual'!AB166/'Income Statement Annual'!N166</f>
        <v>0.39761393510064014</v>
      </c>
      <c r="AS166" s="22">
        <f>'Cash Flow Statement Annual'!BG166/'Income Statement Annual'!N166</f>
        <v>-0.27800699698313636</v>
      </c>
      <c r="AT166" s="22">
        <f>'Cash Flow Statement Annual'!AB166/'Balance Sheet Annual'!BB166</f>
        <v>0.26325568005668987</v>
      </c>
      <c r="AU166" s="22">
        <f>('Cash Flow Statement Annual'!AB166+'Cash Flow Statement Annual'!AU166)/'Balance Sheet Annual'!BR166</f>
        <v>0.5038960280373832</v>
      </c>
      <c r="AV166" s="22" t="e">
        <f>('Cash Flow Statement Annual'!AB166+'Cash Flow Statement Annual'!AU166)/('Balance Sheet Annual'!BH166+'Balance Sheet Annual'!BS166)</f>
        <v>#DIV/0!</v>
      </c>
      <c r="AW166" s="22" t="e">
        <f>'Cash Flow Statement Annual'!AB166/'Balance Sheet Annual'!BS166</f>
        <v>#DIV/0!</v>
      </c>
      <c r="AX166" s="22" t="e">
        <f>('Cash Flow Statement Annual'!AB166+'Cash Flow Statement Annual'!AU166)/'Balance Sheet Annual'!BS166</f>
        <v>#DIV/0!</v>
      </c>
      <c r="AY166" s="22">
        <f>('Balance Sheet Annual'!BH166+'Balance Sheet Annual'!BS166)/('Income Statement Annual'!AF166-'Income Statement Annual'!AC166)</f>
        <v>0</v>
      </c>
      <c r="AZ166" s="22">
        <f>(('Balance Sheet Annual'!BH166+'Balance Sheet Annual'!BS166)-'Balance Sheet Annual'!N166)/('Income Statement Annual'!AF166-'Income Statement Annual'!AC166)</f>
        <v>-11.395759717314487</v>
      </c>
      <c r="BA166" s="22">
        <f>('Cash Flow Statement Annual'!AB166+'Cash Flow Statement Annual'!AU166)/'Income Statement Annual'!BS166</f>
        <v>16.484665116723463</v>
      </c>
      <c r="BB166" s="22" t="e">
        <f>'Income Statement Annual'!AF166/('Balance Sheet Annual'!BH166+'Balance Sheet Annual'!BS166)</f>
        <v>#DIV/0!</v>
      </c>
      <c r="BC166" s="23">
        <f>'Income Statement Annual'!AF166/('Balance Sheet Annual'!BB166-'Balance Sheet Annual'!BR166)</f>
        <v>8.9220768668237582E-2</v>
      </c>
    </row>
    <row r="167" spans="1:55" x14ac:dyDescent="0.2">
      <c r="A167" s="45" t="s">
        <v>529</v>
      </c>
      <c r="B167" s="45" t="s">
        <v>530</v>
      </c>
      <c r="C167" s="45" t="str">
        <f>VLOOKUP(A167,'[1]S&amp;P 500 Wikipedia'!A:D,3,FALSE)</f>
        <v>Industrials</v>
      </c>
      <c r="D167" s="45">
        <v>378151</v>
      </c>
      <c r="E167" s="45" t="s">
        <v>16</v>
      </c>
      <c r="F167" s="45">
        <v>2018</v>
      </c>
      <c r="G167" s="45" t="s">
        <v>17</v>
      </c>
      <c r="H167" s="46">
        <v>43465</v>
      </c>
      <c r="I167" s="46">
        <v>43524</v>
      </c>
      <c r="J167" s="46">
        <v>43580</v>
      </c>
      <c r="K167" s="45">
        <v>334300000</v>
      </c>
      <c r="L167" s="45">
        <v>338100000</v>
      </c>
      <c r="M167" s="45" t="s">
        <v>1951</v>
      </c>
      <c r="N167" s="20">
        <f>'Balance Sheet Annual'!AH167/'Balance Sheet Annual'!BR167</f>
        <v>1.8328652561942209</v>
      </c>
      <c r="O167" s="21">
        <f>('Balance Sheet Annual'!AH167-'Balance Sheet Annual'!U167)/'Balance Sheet Annual'!BR167</f>
        <v>1.4705111402359108</v>
      </c>
      <c r="P167" s="21">
        <f>'Balance Sheet Annual'!N167/'Balance Sheet Annual'!BR167</f>
        <v>0.60044935405354805</v>
      </c>
      <c r="Q167" s="21">
        <f>'Balance Sheet Annual'!CH167/'Balance Sheet Annual'!CS167</f>
        <v>1.75736568457539</v>
      </c>
      <c r="R167" s="21">
        <f>('Balance Sheet Annual'!BH167+'Balance Sheet Annual'!BS167)/'Balance Sheet Annual'!BB167</f>
        <v>0.38628268860827003</v>
      </c>
      <c r="S167" s="21">
        <f>('Balance Sheet Annual'!BH167/'Balance Sheet Annual'!BB167)</f>
        <v>0</v>
      </c>
      <c r="T167" s="21">
        <f>'Balance Sheet Annual'!BS167/'Balance Sheet Annual'!BB167</f>
        <v>0.38628268860827003</v>
      </c>
      <c r="U167" s="21">
        <f>('Balance Sheet Annual'!BH167+'Balance Sheet Annual'!BS167)/'Balance Sheet Annual'!CS167</f>
        <v>1.0651226301139647</v>
      </c>
      <c r="V167" s="21">
        <f>('Balance Sheet Annual'!BH167/'Balance Sheet Annual'!CS167)</f>
        <v>0</v>
      </c>
      <c r="W167" s="21">
        <f>('Balance Sheet Annual'!BS167/'Balance Sheet Annual'!CS167)</f>
        <v>1.0651226301139647</v>
      </c>
      <c r="X167" s="22">
        <f>'Balance Sheet Annual'!AH167/'Balance Sheet Annual'!BB167</f>
        <v>0.27967925642344249</v>
      </c>
      <c r="Y167" s="22">
        <f>'Balance Sheet Annual'!CS167/('Balance Sheet Annual'!BB167-'Balance Sheet Annual'!AQ167-'Balance Sheet Annual'!AR167-'Balance Sheet Annual'!AS167)</f>
        <v>0.92295387896560921</v>
      </c>
      <c r="Z167" s="22">
        <f>'Balance Sheet Annual'!BA167/'Balance Sheet Annual'!BB167</f>
        <v>0.72032074357655751</v>
      </c>
      <c r="AA167" s="22">
        <f>'Balance Sheet Annual'!AR167/'Balance Sheet Annual'!BB167</f>
        <v>0.48554368321810182</v>
      </c>
      <c r="AB167" s="23">
        <f>'Balance Sheet Annual'!CS167/'Balance Sheet Annual'!CT167</f>
        <v>0.36266499057196733</v>
      </c>
      <c r="AC167" s="24">
        <f>'Income Statement Annual'!V167/'Income Statement Annual'!N167</f>
        <v>0.49556790865384615</v>
      </c>
      <c r="AD167" s="22">
        <f>('Income Statement Annual'!AF167-'Income Statement Annual'!AC167)/'Income Statement Annual'!N167</f>
        <v>0.2035606971153846</v>
      </c>
      <c r="AE167" s="22">
        <f>'Income Statement Annual'!AF167/'Income Statement Annual'!N167</f>
        <v>0.2035606971153846</v>
      </c>
      <c r="AF167" s="22">
        <f>'Income Statement Annual'!BS167/'Income Statement Annual'!N167</f>
        <v>0.15692608173076922</v>
      </c>
      <c r="AG167" s="22" t="e">
        <f>('Income Statement Annual'!AF167-'Income Statement Annual'!AC167)/('Income Statement Annual'!AH167*-1)</f>
        <v>#DIV/0!</v>
      </c>
      <c r="AH167" s="23" t="e">
        <f>'Income Statement Annual'!AF167/('Income Statement Annual'!AH167*-1)</f>
        <v>#DIV/0!</v>
      </c>
      <c r="AI167" s="24">
        <f>'Cash Flow Statement Annual'!BG167/'Cash Flow Statement Annual'!AB167</f>
        <v>0.50977558653519206</v>
      </c>
      <c r="AJ167" s="22">
        <f>'Cash Flow Statement Annual'!AB167/'Balance Sheet Annual'!BR167</f>
        <v>0.73419459526930042</v>
      </c>
      <c r="AK167" s="22">
        <f>('Cash Flow Statement Annual'!AB167+'Cash Flow Statement Annual'!AV167)/('Balance Sheet Annual'!BH167+'Balance Sheet Annual'!BS167)</f>
        <v>0.26606183127064742</v>
      </c>
      <c r="AL167" s="23">
        <f>('Cash Flow Statement Annual'!AB167/('Balance Sheet Annual'!BH167+'Balance Sheet Annual'!BS167))</f>
        <v>0.2900251466890193</v>
      </c>
      <c r="AM167" s="24">
        <f>'Income Statement Annual'!BS167/'Balance Sheet Annual'!CS167</f>
        <v>0.274276561104984</v>
      </c>
      <c r="AN167" s="22">
        <f>'Income Statement Annual'!N167/'Balance Sheet Annual'!CS167</f>
        <v>1.7478073630586628</v>
      </c>
      <c r="AO167" s="22">
        <f>'Income Statement Annual'!N167/'Balance Sheet Annual'!BB167</f>
        <v>0.63386854084528499</v>
      </c>
      <c r="AP167" s="22">
        <f>'Income Statement Annual'!N167/('Balance Sheet Annual'!AH167-'Balance Sheet Annual'!BR167)</f>
        <v>4.9876358186586733</v>
      </c>
      <c r="AQ167" s="22">
        <f>'Income Statement Annual'!BS167/'Balance Sheet Annual'!BB167</f>
        <v>9.947050644725064E-2</v>
      </c>
      <c r="AR167" s="22">
        <f>'Cash Flow Statement Annual'!AB167/'Income Statement Annual'!N167</f>
        <v>0.17674278846153846</v>
      </c>
      <c r="AS167" s="22">
        <f>'Cash Flow Statement Annual'!BG167/'Income Statement Annual'!N167</f>
        <v>9.0099158653846156E-2</v>
      </c>
      <c r="AT167" s="22">
        <f>'Cash Flow Statement Annual'!AB167/'Balance Sheet Annual'!BB167</f>
        <v>0.11203169342704226</v>
      </c>
      <c r="AU167" s="22">
        <f>('Cash Flow Statement Annual'!AB167+'Cash Flow Statement Annual'!AU167)/'Balance Sheet Annual'!BR167</f>
        <v>-0.30786993696561193</v>
      </c>
      <c r="AV167" s="22">
        <f>('Cash Flow Statement Annual'!AB167+'Cash Flow Statement Annual'!AU167)/('Balance Sheet Annual'!BH167+'Balance Sheet Annual'!BS167)</f>
        <v>-0.12161629110990582</v>
      </c>
      <c r="AW167" s="22">
        <f>'Cash Flow Statement Annual'!AB167/'Balance Sheet Annual'!BS167</f>
        <v>0.2900251466890193</v>
      </c>
      <c r="AX167" s="22">
        <f>('Cash Flow Statement Annual'!AB167+'Cash Flow Statement Annual'!AU167)/'Balance Sheet Annual'!BS167</f>
        <v>-0.12161629110990582</v>
      </c>
      <c r="AY167" s="22">
        <f>('Balance Sheet Annual'!BH167+'Balance Sheet Annual'!BS167)/('Income Statement Annual'!AF167-'Income Statement Annual'!AC167)</f>
        <v>2.9937264742785445</v>
      </c>
      <c r="AZ167" s="22">
        <f>(('Balance Sheet Annual'!BH167+'Balance Sheet Annual'!BS167)-'Balance Sheet Annual'!N167)/('Income Statement Annual'!AF167-'Income Statement Annual'!AC167)</f>
        <v>2.283637168794745</v>
      </c>
      <c r="BA167" s="22">
        <f>('Cash Flow Statement Annual'!AB167+'Cash Flow Statement Annual'!AU167)/'Income Statement Annual'!BS167</f>
        <v>-0.47228338918142654</v>
      </c>
      <c r="BB167" s="22">
        <f>'Income Statement Annual'!AF167/('Balance Sheet Annual'!BH167+'Balance Sheet Annual'!BS167)</f>
        <v>0.33403185247275774</v>
      </c>
      <c r="BC167" s="23">
        <f>'Income Statement Annual'!AF167/('Balance Sheet Annual'!BB167-'Balance Sheet Annual'!BR167)</f>
        <v>0.15226503938954633</v>
      </c>
    </row>
    <row r="168" spans="1:55" x14ac:dyDescent="0.2">
      <c r="A168" s="45" t="s">
        <v>550</v>
      </c>
      <c r="B168" s="45" t="s">
        <v>551</v>
      </c>
      <c r="C168" s="45" t="str">
        <f>VLOOKUP(A168,'[1]S&amp;P 500 Wikipedia'!A:D,3,FALSE)</f>
        <v>Industrials</v>
      </c>
      <c r="D168" s="45">
        <v>234391</v>
      </c>
      <c r="E168" s="45" t="s">
        <v>16</v>
      </c>
      <c r="F168" s="45">
        <v>2018</v>
      </c>
      <c r="G168" s="45" t="s">
        <v>17</v>
      </c>
      <c r="H168" s="46">
        <v>43465</v>
      </c>
      <c r="I168" s="46">
        <v>43509</v>
      </c>
      <c r="J168" s="46">
        <v>43509</v>
      </c>
      <c r="K168" s="45">
        <v>293157000</v>
      </c>
      <c r="L168" s="45">
        <v>296310000</v>
      </c>
      <c r="M168" s="45" t="s">
        <v>1712</v>
      </c>
      <c r="N168" s="20">
        <f>'Balance Sheet Annual'!AH168/'Balance Sheet Annual'!BR168</f>
        <v>1.3991907779219788</v>
      </c>
      <c r="O168" s="21">
        <f>('Balance Sheet Annual'!AH168-'Balance Sheet Annual'!U168)/'Balance Sheet Annual'!BR168</f>
        <v>0.99435071379494622</v>
      </c>
      <c r="P168" s="21">
        <f>'Balance Sheet Annual'!N168/'Balance Sheet Annual'!BR168</f>
        <v>0.22772730742804795</v>
      </c>
      <c r="Q168" s="21">
        <f>'Balance Sheet Annual'!CH168/'Balance Sheet Annual'!CS168</f>
        <v>2.0648010494097071</v>
      </c>
      <c r="R168" s="21">
        <f>('Balance Sheet Annual'!BH168+'Balance Sheet Annual'!BS168)/'Balance Sheet Annual'!BB168</f>
        <v>0.11362209667294414</v>
      </c>
      <c r="S168" s="21">
        <f>('Balance Sheet Annual'!BH168/'Balance Sheet Annual'!BB168)</f>
        <v>5.706785367802317E-5</v>
      </c>
      <c r="T168" s="21">
        <f>'Balance Sheet Annual'!BS168/'Balance Sheet Annual'!BB168</f>
        <v>0.11356502881926611</v>
      </c>
      <c r="U168" s="21">
        <f>('Balance Sheet Annual'!BH168+'Balance Sheet Annual'!BS168)/'Balance Sheet Annual'!CS168</f>
        <v>0.34822912111937038</v>
      </c>
      <c r="V168" s="21">
        <f>('Balance Sheet Annual'!BH168/'Balance Sheet Annual'!CS168)</f>
        <v>1.7490161783996502E-4</v>
      </c>
      <c r="W168" s="21">
        <f>('Balance Sheet Annual'!BS168/'Balance Sheet Annual'!CS168)</f>
        <v>0.34805421950153037</v>
      </c>
      <c r="X168" s="22">
        <f>'Balance Sheet Annual'!AH168/'Balance Sheet Annual'!BB168</f>
        <v>0.5229698111054043</v>
      </c>
      <c r="Y168" s="22">
        <f>'Balance Sheet Annual'!CS168/('Balance Sheet Annual'!BB168-'Balance Sheet Annual'!AQ168-'Balance Sheet Annual'!AR168-'Balance Sheet Annual'!AS168)</f>
        <v>0.50980829246544801</v>
      </c>
      <c r="Z168" s="22">
        <f>'Balance Sheet Annual'!BA168/'Balance Sheet Annual'!BB168</f>
        <v>0.4770301888945957</v>
      </c>
      <c r="AA168" s="22">
        <f>'Balance Sheet Annual'!AR168/'Balance Sheet Annual'!BB168</f>
        <v>0.339953204359984</v>
      </c>
      <c r="AB168" s="23">
        <f>'Balance Sheet Annual'!CS168/'Balance Sheet Annual'!CT168</f>
        <v>0.32628545340409748</v>
      </c>
      <c r="AC168" s="24">
        <f>'Income Statement Annual'!V168/'Income Statement Annual'!N168</f>
        <v>0.19975462499596422</v>
      </c>
      <c r="AD168" s="22">
        <f>('Income Statement Annual'!AF168-'Income Statement Annual'!AC168)/'Income Statement Annual'!N168</f>
        <v>0.13485939366545055</v>
      </c>
      <c r="AE168" s="22">
        <f>'Income Statement Annual'!AF168/'Income Statement Annual'!N168</f>
        <v>0.13485939366545055</v>
      </c>
      <c r="AF168" s="22">
        <f>'Income Statement Annual'!BS168/'Income Statement Annual'!N168</f>
        <v>9.4017369967390949E-2</v>
      </c>
      <c r="AG168" s="22">
        <f>('Income Statement Annual'!AF168-'Income Statement Annual'!AC168)/('Income Statement Annual'!AH168*-1)</f>
        <v>40.553398058252426</v>
      </c>
      <c r="AH168" s="23">
        <f>'Income Statement Annual'!AF168/('Income Statement Annual'!AH168*-1)</f>
        <v>40.553398058252426</v>
      </c>
      <c r="AI168" s="24">
        <f>'Cash Flow Statement Annual'!BG168/'Cash Flow Statement Annual'!AB168</f>
        <v>-0.62490231831206045</v>
      </c>
      <c r="AJ168" s="22">
        <f>'Cash Flow Statement Annual'!AB168/'Balance Sheet Annual'!BR168</f>
        <v>0.29307580731353539</v>
      </c>
      <c r="AK168" s="22">
        <f>('Cash Flow Statement Annual'!AB168+'Cash Flow Statement Annual'!AV168)/('Balance Sheet Annual'!BH168+'Balance Sheet Annual'!BS168)</f>
        <v>0.71647413360120538</v>
      </c>
      <c r="AL168" s="23">
        <f>('Cash Flow Statement Annual'!AB168/('Balance Sheet Annual'!BH168+'Balance Sheet Annual'!BS168))</f>
        <v>0.96408839779005528</v>
      </c>
      <c r="AM168" s="24">
        <f>'Income Statement Annual'!BS168/'Balance Sheet Annual'!CS168</f>
        <v>0.25465675557498907</v>
      </c>
      <c r="AN168" s="22">
        <f>'Income Statement Annual'!N168/'Balance Sheet Annual'!CS168</f>
        <v>2.7086139046786184</v>
      </c>
      <c r="AO168" s="22">
        <f>'Income Statement Annual'!N168/'Balance Sheet Annual'!BB168</f>
        <v>0.88378131598470577</v>
      </c>
      <c r="AP168" s="22">
        <f>'Income Statement Annual'!N168/('Balance Sheet Annual'!AH168-'Balance Sheet Annual'!BR168)</f>
        <v>5.923312296806273</v>
      </c>
      <c r="AQ168" s="22">
        <f>'Income Statement Annual'!BS168/'Balance Sheet Annual'!BB168</f>
        <v>8.3090794955201733E-2</v>
      </c>
      <c r="AR168" s="22">
        <f>'Cash Flow Statement Annual'!AB168/'Income Statement Annual'!N168</f>
        <v>0.12394666322280697</v>
      </c>
      <c r="AS168" s="22">
        <f>'Cash Flow Statement Annual'!BG168/'Income Statement Annual'!N168</f>
        <v>-7.7454557194976265E-2</v>
      </c>
      <c r="AT168" s="22">
        <f>'Cash Flow Statement Annual'!AB168/'Balance Sheet Annual'!BB168</f>
        <v>0.10954174513496548</v>
      </c>
      <c r="AU168" s="22">
        <f>('Cash Flow Statement Annual'!AB168+'Cash Flow Statement Annual'!AU168)/'Balance Sheet Annual'!BR168</f>
        <v>0.23268951828383846</v>
      </c>
      <c r="AV168" s="22">
        <f>('Cash Flow Statement Annual'!AB168+'Cash Flow Statement Annual'!AU168)/('Balance Sheet Annual'!BH168+'Balance Sheet Annual'!BS168)</f>
        <v>0.76544450025113009</v>
      </c>
      <c r="AW168" s="22">
        <f>'Cash Flow Statement Annual'!AB168/'Balance Sheet Annual'!BS168</f>
        <v>0.96457286432160805</v>
      </c>
      <c r="AX168" s="22">
        <f>('Cash Flow Statement Annual'!AB168+'Cash Flow Statement Annual'!AU168)/'Balance Sheet Annual'!BS168</f>
        <v>0.76582914572864325</v>
      </c>
      <c r="AY168" s="22">
        <f>('Balance Sheet Annual'!BH168+'Balance Sheet Annual'!BS168)/('Income Statement Annual'!AF168-'Income Statement Annual'!AC168)</f>
        <v>0.95331577687335411</v>
      </c>
      <c r="AZ168" s="22">
        <f>(('Balance Sheet Annual'!BH168+'Balance Sheet Annual'!BS168)-'Balance Sheet Annual'!N168)/('Income Statement Annual'!AF168-'Income Statement Annual'!AC168)</f>
        <v>0.2391668661718937</v>
      </c>
      <c r="BA168" s="22">
        <f>('Cash Flow Statement Annual'!AB168+'Cash Flow Statement Annual'!AU168)/'Income Statement Annual'!BS168</f>
        <v>1.0467032967032968</v>
      </c>
      <c r="BB168" s="22">
        <f>'Income Statement Annual'!AF168/('Balance Sheet Annual'!BH168+'Balance Sheet Annual'!BS168)</f>
        <v>1.0489703666499246</v>
      </c>
      <c r="BC168" s="23">
        <f>'Income Statement Annual'!AF168/('Balance Sheet Annual'!BB168-'Balance Sheet Annual'!BR168)</f>
        <v>0.19032213970018683</v>
      </c>
    </row>
    <row r="169" spans="1:55" x14ac:dyDescent="0.2">
      <c r="A169" s="45" t="s">
        <v>553</v>
      </c>
      <c r="B169" s="45" t="s">
        <v>554</v>
      </c>
      <c r="C169" s="45" t="str">
        <f>VLOOKUP(A169,'[1]S&amp;P 500 Wikipedia'!A:D,3,FALSE)</f>
        <v>Industrials</v>
      </c>
      <c r="D169" s="45">
        <v>244314</v>
      </c>
      <c r="E169" s="45" t="s">
        <v>16</v>
      </c>
      <c r="F169" s="45">
        <v>2018</v>
      </c>
      <c r="G169" s="45" t="s">
        <v>17</v>
      </c>
      <c r="H169" s="46">
        <v>43465</v>
      </c>
      <c r="I169" s="46">
        <v>43522</v>
      </c>
      <c r="J169" s="46">
        <v>43522</v>
      </c>
      <c r="K169" s="45">
        <v>8699000000</v>
      </c>
      <c r="L169" s="45">
        <v>8675000000</v>
      </c>
      <c r="M169" s="45" t="s">
        <v>1713</v>
      </c>
      <c r="N169" s="20">
        <f>'Balance Sheet Annual'!AH169/'Balance Sheet Annual'!BR169</f>
        <v>1.0600536682682851</v>
      </c>
      <c r="O169" s="21">
        <f>('Balance Sheet Annual'!AH169-'Balance Sheet Annual'!U169)/'Balance Sheet Annual'!BR169</f>
        <v>0.90605243193121465</v>
      </c>
      <c r="P169" s="21">
        <f>'Balance Sheet Annual'!N169/'Balance Sheet Annual'!BR169</f>
        <v>0.57598555733513168</v>
      </c>
      <c r="Q169" s="21">
        <f>'Balance Sheet Annual'!CH169/'Balance Sheet Annual'!CS169</f>
        <v>3.4263746559700183</v>
      </c>
      <c r="R169" s="21">
        <f>('Balance Sheet Annual'!BH169+'Balance Sheet Annual'!BS169)/'Balance Sheet Annual'!BB169</f>
        <v>0.35087566114466995</v>
      </c>
      <c r="S169" s="21">
        <f>('Balance Sheet Annual'!BH169/'Balance Sheet Annual'!BB169)</f>
        <v>6.3596891594764296E-2</v>
      </c>
      <c r="T169" s="21">
        <f>'Balance Sheet Annual'!BS169/'Balance Sheet Annual'!BB169</f>
        <v>0.28727876954990567</v>
      </c>
      <c r="U169" s="21">
        <f>('Balance Sheet Annual'!BH169+'Balance Sheet Annual'!BS169)/'Balance Sheet Annual'!CS169</f>
        <v>1.5530948058792529</v>
      </c>
      <c r="V169" s="21">
        <f>('Balance Sheet Annual'!BH169/'Balance Sheet Annual'!CS169)</f>
        <v>0.2815014346782222</v>
      </c>
      <c r="W169" s="21">
        <f>('Balance Sheet Annual'!BS169/'Balance Sheet Annual'!CS169)</f>
        <v>1.2715933712010306</v>
      </c>
      <c r="X169" s="22">
        <f>'Balance Sheet Annual'!AH169/'Balance Sheet Annual'!BB169</f>
        <v>0.39927978557613186</v>
      </c>
      <c r="Y169" s="22">
        <f>'Balance Sheet Annual'!CS169/('Balance Sheet Annual'!BB169-'Balance Sheet Annual'!AQ169-'Balance Sheet Annual'!AR169-'Balance Sheet Annual'!AS169)</f>
        <v>0.31196337622669912</v>
      </c>
      <c r="Z169" s="22">
        <f>'Balance Sheet Annual'!BA169/'Balance Sheet Annual'!BB169</f>
        <v>0.60072021442386814</v>
      </c>
      <c r="AA169" s="22">
        <f>'Balance Sheet Annual'!AR169/'Balance Sheet Annual'!BB169</f>
        <v>0.22217106812402929</v>
      </c>
      <c r="AB169" s="23">
        <f>'Balance Sheet Annual'!CS169/'Balance Sheet Annual'!CT169</f>
        <v>0.22591851746016628</v>
      </c>
      <c r="AC169" s="24">
        <f>'Income Statement Annual'!V169/'Income Statement Annual'!N169</f>
        <v>0.2470104511352095</v>
      </c>
      <c r="AD169" s="22">
        <f>('Income Statement Annual'!AF169-'Income Statement Annual'!AC169)/'Income Statement Annual'!N169</f>
        <v>6.7539232709759853E-2</v>
      </c>
      <c r="AE169" s="22">
        <f>'Income Statement Annual'!AF169/'Income Statement Annual'!N169</f>
        <v>6.7539232709759853E-2</v>
      </c>
      <c r="AF169" s="22">
        <f>'Income Statement Annual'!BS169/'Income Statement Annual'!N169</f>
        <v>-5.0969760508469027E-2</v>
      </c>
      <c r="AG169" s="22">
        <f>('Income Statement Annual'!AF169-'Income Statement Annual'!AC169)/('Income Statement Annual'!AH169*-1)</f>
        <v>1.6935715752721299</v>
      </c>
      <c r="AH169" s="23">
        <f>'Income Statement Annual'!AF169/('Income Statement Annual'!AH169*-1)</f>
        <v>1.6935715752721299</v>
      </c>
      <c r="AI169" s="24">
        <f>'Cash Flow Statement Annual'!BG169/'Cash Flow Statement Annual'!AB169</f>
        <v>-1.8365467625899281</v>
      </c>
      <c r="AJ169" s="22">
        <f>'Cash Flow Statement Annual'!AB169/'Balance Sheet Annual'!BR169</f>
        <v>7.3231897496417439E-2</v>
      </c>
      <c r="AK169" s="22">
        <f>('Cash Flow Statement Annual'!AB169+'Cash Flow Statement Annual'!AV169)/('Balance Sheet Annual'!BH169+'Balance Sheet Annual'!BS169)</f>
        <v>1.3385013309604784E-2</v>
      </c>
      <c r="AL169" s="23">
        <f>('Cash Flow Statement Annual'!AB169/('Balance Sheet Annual'!BH169+'Balance Sheet Annual'!BS169))</f>
        <v>7.8613388029650635E-2</v>
      </c>
      <c r="AM169" s="24">
        <f>'Income Statement Annual'!BS169/'Balance Sheet Annual'!CS169</f>
        <v>-7.2881653686244663E-2</v>
      </c>
      <c r="AN169" s="22">
        <f>'Income Statement Annual'!N169/'Balance Sheet Annual'!CS169</f>
        <v>1.4298998653159221</v>
      </c>
      <c r="AO169" s="22">
        <f>'Income Statement Annual'!N169/'Balance Sheet Annual'!BB169</f>
        <v>0.32304342189166091</v>
      </c>
      <c r="AP169" s="22">
        <f>'Income Statement Annual'!N169/('Balance Sheet Annual'!AH169-'Balance Sheet Annual'!BR169)</f>
        <v>14.281436425312902</v>
      </c>
      <c r="AQ169" s="22">
        <f>'Income Statement Annual'!BS169/'Balance Sheet Annual'!BB169</f>
        <v>-1.6465445847654275E-2</v>
      </c>
      <c r="AR169" s="22">
        <f>'Cash Flow Statement Annual'!AB169/'Income Statement Annual'!N169</f>
        <v>8.5386429905317307E-2</v>
      </c>
      <c r="AS169" s="22">
        <f>'Cash Flow Statement Annual'!BG169/'Income Statement Annual'!N169</f>
        <v>-0.1568161714117223</v>
      </c>
      <c r="AT169" s="22">
        <f>'Cash Flow Statement Annual'!AB169/'Balance Sheet Annual'!BB169</f>
        <v>2.7583524499726148E-2</v>
      </c>
      <c r="AU169" s="22">
        <f>('Cash Flow Statement Annual'!AB169+'Cash Flow Statement Annual'!AU169)/'Balance Sheet Annual'!BR169</f>
        <v>8.9543117255331706E-2</v>
      </c>
      <c r="AV169" s="22">
        <f>('Cash Flow Statement Annual'!AB169+'Cash Flow Statement Annual'!AU169)/('Balance Sheet Annual'!BH169+'Balance Sheet Annual'!BS169)</f>
        <v>9.6123247694384323E-2</v>
      </c>
      <c r="AW169" s="22">
        <f>'Cash Flow Statement Annual'!AB169/'Balance Sheet Annual'!BS169</f>
        <v>9.6016578402026251E-2</v>
      </c>
      <c r="AX169" s="22">
        <f>('Cash Flow Statement Annual'!AB169+'Cash Flow Statement Annual'!AU169)/'Balance Sheet Annual'!BS169</f>
        <v>0.11740271701588764</v>
      </c>
      <c r="AY169" s="22">
        <f>('Balance Sheet Annual'!BH169+'Balance Sheet Annual'!BS169)/('Income Statement Annual'!AF169-'Income Statement Annual'!AC169)</f>
        <v>16.081857870482658</v>
      </c>
      <c r="AZ169" s="22">
        <f>(('Balance Sheet Annual'!BH169+'Balance Sheet Annual'!BS169)-'Balance Sheet Annual'!N169)/('Income Statement Annual'!AF169-'Income Statement Annual'!AC169)</f>
        <v>6.1382488479262669</v>
      </c>
      <c r="BA169" s="22">
        <f>('Cash Flow Statement Annual'!AB169+'Cash Flow Statement Annual'!AU169)/'Income Statement Annual'!BS169</f>
        <v>-2.048368953880765</v>
      </c>
      <c r="BB169" s="22">
        <f>'Income Statement Annual'!AF169/('Balance Sheet Annual'!BH169+'Balance Sheet Annual'!BS169)</f>
        <v>6.2181870282254109E-2</v>
      </c>
      <c r="BC169" s="23">
        <f>'Income Statement Annual'!AF169/('Balance Sheet Annual'!BB169-'Balance Sheet Annual'!BR169)</f>
        <v>3.5001931345957117E-2</v>
      </c>
    </row>
    <row r="170" spans="1:55" x14ac:dyDescent="0.2">
      <c r="A170" s="45" t="s">
        <v>565</v>
      </c>
      <c r="B170" s="45" t="s">
        <v>566</v>
      </c>
      <c r="C170" s="45" t="str">
        <f>VLOOKUP(A170,'[1]S&amp;P 500 Wikipedia'!A:D,3,FALSE)</f>
        <v>Health Care</v>
      </c>
      <c r="D170" s="45">
        <v>239284</v>
      </c>
      <c r="E170" s="45" t="s">
        <v>16</v>
      </c>
      <c r="F170" s="45">
        <v>2018</v>
      </c>
      <c r="G170" s="45" t="s">
        <v>17</v>
      </c>
      <c r="H170" s="46">
        <v>43465</v>
      </c>
      <c r="I170" s="46">
        <v>43522</v>
      </c>
      <c r="J170" s="46">
        <v>43522</v>
      </c>
      <c r="K170" s="45">
        <v>1291000000</v>
      </c>
      <c r="L170" s="45">
        <v>1297000000</v>
      </c>
      <c r="M170" s="45" t="s">
        <v>1714</v>
      </c>
      <c r="N170" s="20">
        <f>'Balance Sheet Annual'!AH170/'Balance Sheet Annual'!BR170</f>
        <v>2.735109583154276</v>
      </c>
      <c r="O170" s="21">
        <f>('Balance Sheet Annual'!AH170-'Balance Sheet Annual'!U170)/'Balance Sheet Annual'!BR170</f>
        <v>2.6662655779974216</v>
      </c>
      <c r="P170" s="21">
        <f>'Balance Sheet Annual'!N170/'Balance Sheet Annual'!BR170</f>
        <v>2.1925225612376451</v>
      </c>
      <c r="Q170" s="21">
        <f>'Balance Sheet Annual'!CH170/'Balance Sheet Annual'!CS170</f>
        <v>2.4282717916199208</v>
      </c>
      <c r="R170" s="21">
        <f>('Balance Sheet Annual'!BH170+'Balance Sheet Annual'!BS170)/'Balance Sheet Annual'!BB170</f>
        <v>0.47724200731329053</v>
      </c>
      <c r="S170" s="21">
        <f>('Balance Sheet Annual'!BH170/'Balance Sheet Annual'!BB170)</f>
        <v>3.9084842707340327E-2</v>
      </c>
      <c r="T170" s="21">
        <f>'Balance Sheet Annual'!BS170/'Balance Sheet Annual'!BB170</f>
        <v>0.43815716460595022</v>
      </c>
      <c r="U170" s="21">
        <f>('Balance Sheet Annual'!BH170+'Balance Sheet Annual'!BS170)/'Balance Sheet Annual'!CS170</f>
        <v>1.6361153114482221</v>
      </c>
      <c r="V170" s="21">
        <f>('Balance Sheet Annual'!BH170/'Balance Sheet Annual'!CS170)</f>
        <v>0.13399346373347643</v>
      </c>
      <c r="W170" s="21">
        <f>('Balance Sheet Annual'!BS170/'Balance Sheet Annual'!CS170)</f>
        <v>1.5021218477147456</v>
      </c>
      <c r="X170" s="22">
        <f>'Balance Sheet Annual'!AH170/'Balance Sheet Annual'!BB170</f>
        <v>0.45278374571375724</v>
      </c>
      <c r="Y170" s="22">
        <f>'Balance Sheet Annual'!CS170/('Balance Sheet Annual'!BB170-'Balance Sheet Annual'!AQ170-'Balance Sheet Annual'!AR170-'Balance Sheet Annual'!AS170)</f>
        <v>0.4181829308093995</v>
      </c>
      <c r="Z170" s="22">
        <f>'Balance Sheet Annual'!BA170/'Balance Sheet Annual'!BB170</f>
        <v>0.54721625428624276</v>
      </c>
      <c r="AA170" s="22">
        <f>'Balance Sheet Annual'!AR170/'Balance Sheet Annual'!BB170</f>
        <v>5.9175049442966296E-2</v>
      </c>
      <c r="AB170" s="23">
        <f>'Balance Sheet Annual'!CS170/'Balance Sheet Annual'!CT170</f>
        <v>0.29169215884353256</v>
      </c>
      <c r="AC170" s="24">
        <f>'Income Statement Annual'!V170/'Income Statement Annual'!N170</f>
        <v>0.83257363925383998</v>
      </c>
      <c r="AD170" s="22">
        <f>('Income Statement Annual'!AF170-'Income Statement Annual'!AC170)/'Income Statement Annual'!N170</f>
        <v>0.54100432834105794</v>
      </c>
      <c r="AE170" s="22">
        <f>'Income Statement Annual'!AF170/'Income Statement Annual'!N170</f>
        <v>0.54100432834105794</v>
      </c>
      <c r="AF170" s="22">
        <f>'Income Statement Annual'!BS170/'Income Statement Annual'!N170</f>
        <v>0.17727046386026737</v>
      </c>
      <c r="AG170" s="22">
        <f>('Income Statement Annual'!AF170-'Income Statement Annual'!AC170)/('Income Statement Annual'!AH170*-1)</f>
        <v>12.633273703041144</v>
      </c>
      <c r="AH170" s="23">
        <f>'Income Statement Annual'!AF170/('Income Statement Annual'!AH170*-1)</f>
        <v>12.633273703041144</v>
      </c>
      <c r="AI170" s="24">
        <f>'Cash Flow Statement Annual'!BG170/'Cash Flow Statement Annual'!AB170</f>
        <v>0.28517397881996975</v>
      </c>
      <c r="AJ170" s="22">
        <f>'Cash Flow Statement Annual'!AB170/'Balance Sheet Annual'!BR170</f>
        <v>1.022604211431027</v>
      </c>
      <c r="AK170" s="22">
        <f>('Cash Flow Statement Annual'!AB170+'Cash Flow Statement Annual'!AV170)/('Balance Sheet Annual'!BH170+'Balance Sheet Annual'!BS170)</f>
        <v>0.27329914733766619</v>
      </c>
      <c r="AL170" s="23">
        <f>('Cash Flow Statement Annual'!AB170/('Balance Sheet Annual'!BH170+'Balance Sheet Annual'!BS170))</f>
        <v>0.35471945620416195</v>
      </c>
      <c r="AM170" s="24">
        <f>'Income Statement Annual'!BS170/'Balance Sheet Annual'!CS170</f>
        <v>0.22574508560558021</v>
      </c>
      <c r="AN170" s="22">
        <f>'Income Statement Annual'!N170/'Balance Sheet Annual'!CS170</f>
        <v>1.273450075606068</v>
      </c>
      <c r="AO170" s="22">
        <f>'Income Statement Annual'!N170/'Balance Sheet Annual'!BB170</f>
        <v>0.37145540173299374</v>
      </c>
      <c r="AP170" s="22">
        <f>'Income Statement Annual'!N170/('Balance Sheet Annual'!AH170-'Balance Sheet Annual'!BR170)</f>
        <v>1.2931939766197742</v>
      </c>
      <c r="AQ170" s="22">
        <f>'Income Statement Annual'!BS170/'Balance Sheet Annual'!BB170</f>
        <v>6.5848071368609762E-2</v>
      </c>
      <c r="AR170" s="22">
        <f>'Cash Flow Statement Annual'!AB170/'Income Statement Annual'!N170</f>
        <v>0.45573983988968475</v>
      </c>
      <c r="AS170" s="22">
        <f>'Cash Flow Statement Annual'!BG170/'Income Statement Annual'!N170</f>
        <v>0.12996514344811735</v>
      </c>
      <c r="AT170" s="22">
        <f>'Cash Flow Statement Annual'!AB170/'Balance Sheet Annual'!BB170</f>
        <v>0.16928702531195311</v>
      </c>
      <c r="AU170" s="22">
        <f>('Cash Flow Statement Annual'!AB170+'Cash Flow Statement Annual'!AU170)/'Balance Sheet Annual'!BR170</f>
        <v>-0.35848732273313277</v>
      </c>
      <c r="AV170" s="22">
        <f>('Cash Flow Statement Annual'!AB170+'Cash Flow Statement Annual'!AU170)/('Balance Sheet Annual'!BH170+'Balance Sheet Annual'!BS170)</f>
        <v>-0.12435155923916284</v>
      </c>
      <c r="AW170" s="22">
        <f>'Cash Flow Statement Annual'!AB170/'Balance Sheet Annual'!BS170</f>
        <v>0.38636142230881637</v>
      </c>
      <c r="AX170" s="22">
        <f>('Cash Flow Statement Annual'!AB170+'Cash Flow Statement Annual'!AU170)/'Balance Sheet Annual'!BS170</f>
        <v>-0.13544406559506414</v>
      </c>
      <c r="AY170" s="22">
        <f>('Balance Sheet Annual'!BH170+'Balance Sheet Annual'!BS170)/('Income Statement Annual'!AF170-'Income Statement Annual'!AC170)</f>
        <v>2.3748229963183234</v>
      </c>
      <c r="AZ170" s="22">
        <f>(('Balance Sheet Annual'!BH170+'Balance Sheet Annual'!BS170)-'Balance Sheet Annual'!N170)/('Income Statement Annual'!AF170-'Income Statement Annual'!AC170)</f>
        <v>0.56867742849051262</v>
      </c>
      <c r="BA170" s="22">
        <f>('Cash Flow Statement Annual'!AB170+'Cash Flow Statement Annual'!AU170)/'Income Statement Annual'!BS170</f>
        <v>-0.90125324114088157</v>
      </c>
      <c r="BB170" s="22">
        <f>'Income Statement Annual'!AF170/('Balance Sheet Annual'!BH170+'Balance Sheet Annual'!BS170)</f>
        <v>0.42108401407190982</v>
      </c>
      <c r="BC170" s="23">
        <f>'Income Statement Annual'!AF170/('Balance Sheet Annual'!BB170-'Balance Sheet Annual'!BR170)</f>
        <v>0.24082662665393534</v>
      </c>
    </row>
    <row r="171" spans="1:55" x14ac:dyDescent="0.2">
      <c r="A171" s="45" t="s">
        <v>556</v>
      </c>
      <c r="B171" s="45" t="s">
        <v>557</v>
      </c>
      <c r="C171" s="45" t="str">
        <f>VLOOKUP(A171,'[1]S&amp;P 500 Wikipedia'!A:D,3,FALSE)</f>
        <v>Consumer Staples</v>
      </c>
      <c r="D171" s="45">
        <v>78526</v>
      </c>
      <c r="E171" s="45" t="s">
        <v>16</v>
      </c>
      <c r="F171" s="45">
        <v>2019</v>
      </c>
      <c r="G171" s="45" t="s">
        <v>17</v>
      </c>
      <c r="H171" s="46">
        <v>43616</v>
      </c>
      <c r="I171" s="46">
        <v>43644</v>
      </c>
      <c r="J171" s="46">
        <v>43726</v>
      </c>
      <c r="K171" s="45">
        <v>603800000</v>
      </c>
      <c r="L171" s="45">
        <v>609300000</v>
      </c>
      <c r="M171" s="45" t="s">
        <v>1952</v>
      </c>
      <c r="N171" s="20">
        <f>'Balance Sheet Annual'!AH171/'Balance Sheet Annual'!BR171</f>
        <v>0.56166659856440426</v>
      </c>
      <c r="O171" s="21">
        <f>('Balance Sheet Annual'!AH171-'Balance Sheet Annual'!U171)/'Balance Sheet Annual'!BR171</f>
        <v>0.33799152807856275</v>
      </c>
      <c r="P171" s="21">
        <f>'Balance Sheet Annual'!N171/'Balance Sheet Annual'!BR171</f>
        <v>5.4345605361010095E-2</v>
      </c>
      <c r="Q171" s="21">
        <f>'Balance Sheet Annual'!CH171/'Balance Sheet Annual'!CS171</f>
        <v>3.7168997597190563</v>
      </c>
      <c r="R171" s="21">
        <f>('Balance Sheet Annual'!BH171+'Balance Sheet Annual'!BS171)/'Balance Sheet Annual'!BB171</f>
        <v>0.51654258098223615</v>
      </c>
      <c r="S171" s="21">
        <f>('Balance Sheet Annual'!BH171/'Balance Sheet Annual'!BB171)</f>
        <v>0.10285723615464995</v>
      </c>
      <c r="T171" s="21">
        <f>'Balance Sheet Annual'!BS171/'Balance Sheet Annual'!BB171</f>
        <v>0.41368534482758623</v>
      </c>
      <c r="U171" s="21">
        <f>('Balance Sheet Annual'!BH171+'Balance Sheet Annual'!BS171)/'Balance Sheet Annual'!CS171</f>
        <v>2.4364795761197708</v>
      </c>
      <c r="V171" s="21">
        <f>('Balance Sheet Annual'!BH171/'Balance Sheet Annual'!CS171)</f>
        <v>0.48516727250323455</v>
      </c>
      <c r="W171" s="21">
        <f>('Balance Sheet Annual'!BS171/'Balance Sheet Annual'!CS171)</f>
        <v>1.9513123036165363</v>
      </c>
      <c r="X171" s="22">
        <f>'Balance Sheet Annual'!AH171/'Balance Sheet Annual'!BB171</f>
        <v>0.13465582549634275</v>
      </c>
      <c r="Y171" s="22">
        <f>'Balance Sheet Annual'!CS171/('Balance Sheet Annual'!BB171-'Balance Sheet Annual'!AQ171-'Balance Sheet Annual'!AR171-'Balance Sheet Annual'!AS171)</f>
        <v>0.71236243540087119</v>
      </c>
      <c r="Z171" s="22">
        <f>'Balance Sheet Annual'!BA171/'Balance Sheet Annual'!BB171</f>
        <v>0.8653441745036573</v>
      </c>
      <c r="AA171" s="22">
        <f>'Balance Sheet Annual'!AR171/'Balance Sheet Annual'!BB171</f>
        <v>0.45928030303030304</v>
      </c>
      <c r="AB171" s="23">
        <f>'Balance Sheet Annual'!CS171/'Balance Sheet Annual'!CT171</f>
        <v>0.21200365726227796</v>
      </c>
      <c r="AC171" s="24">
        <f>'Income Statement Annual'!V171/'Income Statement Annual'!N171</f>
        <v>0.34481334654773704</v>
      </c>
      <c r="AD171" s="22">
        <f>('Income Statement Annual'!AF171-'Income Statement Annual'!AC171)/'Income Statement Annual'!N171</f>
        <v>0.16993850219816523</v>
      </c>
      <c r="AE171" s="22">
        <f>'Income Statement Annual'!AF171/'Income Statement Annual'!N171</f>
        <v>0.16993850219816523</v>
      </c>
      <c r="AF171" s="22">
        <f>'Income Statement Annual'!BS171/'Income Statement Annual'!N171</f>
        <v>0.13538410713831922</v>
      </c>
      <c r="AG171" s="22">
        <f>('Income Statement Annual'!AF171-'Income Statement Annual'!AC171)/('Income Statement Annual'!AH171*-1)</f>
        <v>7.1578806529301575</v>
      </c>
      <c r="AH171" s="23">
        <f>'Income Statement Annual'!AF171/('Income Statement Annual'!AH171*-1)</f>
        <v>7.1578806529301575</v>
      </c>
      <c r="AI171" s="24">
        <f>'Cash Flow Statement Annual'!BG171/'Cash Flow Statement Annual'!AB171</f>
        <v>1.9167546638507569</v>
      </c>
      <c r="AJ171" s="22">
        <f>'Cash Flow Statement Annual'!AB171/'Balance Sheet Annual'!BR171</f>
        <v>0.38695705471335756</v>
      </c>
      <c r="AK171" s="22">
        <f>('Cash Flow Statement Annual'!AB171+'Cash Flow Statement Annual'!AV171)/('Balance Sheet Annual'!BH171+'Balance Sheet Annual'!BS171)</f>
        <v>0.10755060498400618</v>
      </c>
      <c r="AL171" s="23">
        <f>('Cash Flow Statement Annual'!AB171/('Balance Sheet Annual'!BH171+'Balance Sheet Annual'!BS171))</f>
        <v>0.17959870026424588</v>
      </c>
      <c r="AM171" s="24">
        <f>'Income Statement Annual'!BS171/'Balance Sheet Annual'!CS171</f>
        <v>0.32822993038013676</v>
      </c>
      <c r="AN171" s="22">
        <f>'Income Statement Annual'!N171/'Balance Sheet Annual'!CS171</f>
        <v>2.4244347236769146</v>
      </c>
      <c r="AO171" s="22">
        <f>'Income Statement Annual'!N171/'Balance Sheet Annual'!BB171</f>
        <v>0.51398902821316617</v>
      </c>
      <c r="AP171" s="22">
        <f>'Income Statement Annual'!N171/('Balance Sheet Annual'!AH171-'Balance Sheet Annual'!BR171)</f>
        <v>-4.89105711267168</v>
      </c>
      <c r="AQ171" s="22">
        <f>'Income Statement Annual'!BS171/'Balance Sheet Annual'!BB171</f>
        <v>6.9585945663531865E-2</v>
      </c>
      <c r="AR171" s="22">
        <f>'Cash Flow Statement Annual'!AB171/'Income Statement Annual'!N171</f>
        <v>0.18049096592208586</v>
      </c>
      <c r="AS171" s="22">
        <f>'Cash Flow Statement Annual'!BG171/'Income Statement Annual'!N171</f>
        <v>0.34595690071408602</v>
      </c>
      <c r="AT171" s="22">
        <f>'Cash Flow Statement Annual'!AB171/'Balance Sheet Annual'!BB171</f>
        <v>9.2770376175548591E-2</v>
      </c>
      <c r="AU171" s="22">
        <f>('Cash Flow Statement Annual'!AB171+'Cash Flow Statement Annual'!AU171)/'Balance Sheet Annual'!BR171</f>
        <v>-0.79603372424031926</v>
      </c>
      <c r="AV171" s="22">
        <f>('Cash Flow Statement Annual'!AB171+'Cash Flow Statement Annual'!AU171)/('Balance Sheet Annual'!BH171+'Balance Sheet Annual'!BS171)</f>
        <v>-0.36946379578470911</v>
      </c>
      <c r="AW171" s="22">
        <f>'Cash Flow Statement Annual'!AB171/'Balance Sheet Annual'!BS171</f>
        <v>0.22425347510004973</v>
      </c>
      <c r="AX171" s="22">
        <f>('Cash Flow Statement Annual'!AB171+'Cash Flow Statement Annual'!AU171)/'Balance Sheet Annual'!BS171</f>
        <v>-0.46132594504566371</v>
      </c>
      <c r="AY171" s="22">
        <f>('Balance Sheet Annual'!BH171+'Balance Sheet Annual'!BS171)/('Income Statement Annual'!AF171-'Income Statement Annual'!AC171)</f>
        <v>5.9137164006131071</v>
      </c>
      <c r="AZ171" s="22">
        <f>(('Balance Sheet Annual'!BH171+'Balance Sheet Annual'!BS171)-'Balance Sheet Annual'!N171)/('Income Statement Annual'!AF171-'Income Statement Annual'!AC171)</f>
        <v>5.7645519458671348</v>
      </c>
      <c r="BA171" s="22">
        <f>('Cash Flow Statement Annual'!AB171+'Cash Flow Statement Annual'!AU171)/'Income Statement Annual'!BS171</f>
        <v>-2.7425621773815112</v>
      </c>
      <c r="BB171" s="22">
        <f>'Income Statement Annual'!AF171/('Balance Sheet Annual'!BH171+'Balance Sheet Annual'!BS171)</f>
        <v>0.16909840314566396</v>
      </c>
      <c r="BC171" s="23">
        <f>'Income Statement Annual'!AF171/('Balance Sheet Annual'!BB171-'Balance Sheet Annual'!BR171)</f>
        <v>0.1148908388848085</v>
      </c>
    </row>
    <row r="172" spans="1:55" x14ac:dyDescent="0.2">
      <c r="A172" s="45" t="s">
        <v>340</v>
      </c>
      <c r="B172" s="45" t="s">
        <v>341</v>
      </c>
      <c r="C172" s="45" t="str">
        <f>VLOOKUP(A172,'[1]S&amp;P 500 Wikipedia'!A:D,3,FALSE)</f>
        <v>Information Technology</v>
      </c>
      <c r="D172" s="45">
        <v>261761</v>
      </c>
      <c r="E172" s="45" t="s">
        <v>16</v>
      </c>
      <c r="F172" s="45">
        <v>2018</v>
      </c>
      <c r="G172" s="45" t="s">
        <v>17</v>
      </c>
      <c r="H172" s="46">
        <v>43465</v>
      </c>
      <c r="I172" s="46">
        <v>43508</v>
      </c>
      <c r="J172" s="46">
        <v>43508</v>
      </c>
      <c r="K172" s="45">
        <v>792000000</v>
      </c>
      <c r="L172" s="45">
        <v>1043000000</v>
      </c>
      <c r="M172" s="45" t="s">
        <v>1715</v>
      </c>
      <c r="N172" s="20">
        <f>'Balance Sheet Annual'!AH172/'Balance Sheet Annual'!BR172</f>
        <v>2.7507011530071672</v>
      </c>
      <c r="O172" s="21">
        <f>('Balance Sheet Annual'!AH172-'Balance Sheet Annual'!U172)/'Balance Sheet Annual'!BR172</f>
        <v>2.2172016204425056</v>
      </c>
      <c r="P172" s="21">
        <f>'Balance Sheet Annual'!N172/'Balance Sheet Annual'!BR172</f>
        <v>1.3452789030850731</v>
      </c>
      <c r="Q172" s="21">
        <f>'Balance Sheet Annual'!CH172/'Balance Sheet Annual'!CS172</f>
        <v>0.74343690551680408</v>
      </c>
      <c r="R172" s="21">
        <f>('Balance Sheet Annual'!BH172+'Balance Sheet Annual'!BS172)/'Balance Sheet Annual'!BB172</f>
        <v>0.18651342111006039</v>
      </c>
      <c r="S172" s="21">
        <f>('Balance Sheet Annual'!BH172/'Balance Sheet Annual'!BB172)</f>
        <v>1.3784825780170219E-2</v>
      </c>
      <c r="T172" s="21">
        <f>'Balance Sheet Annual'!BS172/'Balance Sheet Annual'!BB172</f>
        <v>0.17272859532989016</v>
      </c>
      <c r="U172" s="21">
        <f>('Balance Sheet Annual'!BH172+'Balance Sheet Annual'!BS172)/'Balance Sheet Annual'!CS172</f>
        <v>0.3251743817374762</v>
      </c>
      <c r="V172" s="21">
        <f>('Balance Sheet Annual'!BH172/'Balance Sheet Annual'!CS172)</f>
        <v>2.4032974001268231E-2</v>
      </c>
      <c r="W172" s="21">
        <f>('Balance Sheet Annual'!BS172/'Balance Sheet Annual'!CS172)</f>
        <v>0.30114140773620801</v>
      </c>
      <c r="X172" s="22">
        <f>'Balance Sheet Annual'!AH172/'Balance Sheet Annual'!BB172</f>
        <v>0.32105186586164253</v>
      </c>
      <c r="Y172" s="22">
        <f>'Balance Sheet Annual'!CS172/('Balance Sheet Annual'!BB172-'Balance Sheet Annual'!AQ172-'Balance Sheet Annual'!AR172-'Balance Sheet Annual'!AS172)</f>
        <v>0.63254582648108781</v>
      </c>
      <c r="Z172" s="22">
        <f>'Balance Sheet Annual'!BA172/'Balance Sheet Annual'!BB172</f>
        <v>0.67894813413835742</v>
      </c>
      <c r="AA172" s="22">
        <f>'Balance Sheet Annual'!AR172/'Balance Sheet Annual'!BB172</f>
        <v>6.1613442933003568E-2</v>
      </c>
      <c r="AB172" s="23">
        <f>'Balance Sheet Annual'!CS172/'Balance Sheet Annual'!CT172</f>
        <v>0.57357969011420673</v>
      </c>
      <c r="AC172" s="24">
        <f>'Income Statement Annual'!V172/'Income Statement Annual'!N172</f>
        <v>0.39857651245551601</v>
      </c>
      <c r="AD172" s="22">
        <f>('Income Statement Annual'!AF172-'Income Statement Annual'!AC172)/'Income Statement Annual'!N172</f>
        <v>0.16854487939897192</v>
      </c>
      <c r="AE172" s="22">
        <f>'Income Statement Annual'!AF172/'Income Statement Annual'!N172</f>
        <v>0.16113088177145116</v>
      </c>
      <c r="AF172" s="22">
        <f>'Income Statement Annual'!BS172/'Income Statement Annual'!N172</f>
        <v>-4.9130090945037563E-2</v>
      </c>
      <c r="AG172" s="22">
        <f>('Income Statement Annual'!AF172-'Income Statement Annual'!AC172)/('Income Statement Annual'!AH172*-1)</f>
        <v>15.5</v>
      </c>
      <c r="AH172" s="23">
        <f>'Income Statement Annual'!AF172/('Income Statement Annual'!AH172*-1)</f>
        <v>14.818181818181818</v>
      </c>
      <c r="AI172" s="24">
        <f>'Cash Flow Statement Annual'!BG172/'Cash Flow Statement Annual'!AB172</f>
        <v>-0.81037924151696605</v>
      </c>
      <c r="AJ172" s="22">
        <f>'Cash Flow Statement Annual'!AB172/'Balance Sheet Annual'!BR172</f>
        <v>0.62449361171704576</v>
      </c>
      <c r="AK172" s="22">
        <f>('Cash Flow Statement Annual'!AB172+'Cash Flow Statement Annual'!AV172)/('Balance Sheet Annual'!BH172+'Balance Sheet Annual'!BS172)</f>
        <v>0.26384555382215291</v>
      </c>
      <c r="AL172" s="23">
        <f>('Cash Flow Statement Annual'!AB172/('Balance Sheet Annual'!BH172+'Balance Sheet Annual'!BS172))</f>
        <v>0.39079563182527299</v>
      </c>
      <c r="AM172" s="24">
        <f>'Income Statement Annual'!BS172/'Balance Sheet Annual'!CS172</f>
        <v>-3.1515535827520612E-2</v>
      </c>
      <c r="AN172" s="22">
        <f>'Income Statement Annual'!N172/'Balance Sheet Annual'!CS172</f>
        <v>0.64147114774889025</v>
      </c>
      <c r="AO172" s="22">
        <f>'Income Statement Annual'!N172/'Balance Sheet Annual'!BB172</f>
        <v>0.36793482214301304</v>
      </c>
      <c r="AP172" s="22">
        <f>'Income Statement Annual'!N172/('Balance Sheet Annual'!AH172-'Balance Sheet Annual'!BR172)</f>
        <v>1.8006407974368102</v>
      </c>
      <c r="AQ172" s="22">
        <f>'Income Statement Annual'!BS172/'Balance Sheet Annual'!BB172</f>
        <v>-1.8076671273732452E-2</v>
      </c>
      <c r="AR172" s="22">
        <f>'Cash Flow Statement Annual'!AB172/'Income Statement Annual'!N172</f>
        <v>0.19810201660735469</v>
      </c>
      <c r="AS172" s="22">
        <f>'Cash Flow Statement Annual'!BG172/'Income Statement Annual'!N172</f>
        <v>-0.1605377619612495</v>
      </c>
      <c r="AT172" s="22">
        <f>'Cash Flow Statement Annual'!AB172/'Balance Sheet Annual'!BB172</f>
        <v>7.2888630246599265E-2</v>
      </c>
      <c r="AU172" s="22">
        <f>('Cash Flow Statement Annual'!AB172+'Cash Flow Statement Annual'!AU172)/'Balance Sheet Annual'!BR172</f>
        <v>9.1617326269866003E-2</v>
      </c>
      <c r="AV172" s="22">
        <f>('Cash Flow Statement Annual'!AB172+'Cash Flow Statement Annual'!AU172)/('Balance Sheet Annual'!BH172+'Balance Sheet Annual'!BS172)</f>
        <v>5.7332293291731666E-2</v>
      </c>
      <c r="AW172" s="22">
        <f>'Cash Flow Statement Annual'!AB172/'Balance Sheet Annual'!BS172</f>
        <v>0.42198357548957677</v>
      </c>
      <c r="AX172" s="22">
        <f>('Cash Flow Statement Annual'!AB172+'Cash Flow Statement Annual'!AU172)/'Balance Sheet Annual'!BS172</f>
        <v>6.1907770056854078E-2</v>
      </c>
      <c r="AY172" s="22">
        <f>('Balance Sheet Annual'!BH172+'Balance Sheet Annual'!BS172)/('Income Statement Annual'!AF172-'Income Statement Annual'!AC172)</f>
        <v>3.0076246334310852</v>
      </c>
      <c r="AZ172" s="22">
        <f>(('Balance Sheet Annual'!BH172+'Balance Sheet Annual'!BS172)-'Balance Sheet Annual'!N172)/('Income Statement Annual'!AF172-'Income Statement Annual'!AC172)</f>
        <v>0.47565982404692081</v>
      </c>
      <c r="BA172" s="22">
        <f>('Cash Flow Statement Annual'!AB172+'Cash Flow Statement Annual'!AU172)/'Income Statement Annual'!BS172</f>
        <v>-0.59154929577464788</v>
      </c>
      <c r="BB172" s="22">
        <f>'Income Statement Annual'!AF172/('Balance Sheet Annual'!BH172+'Balance Sheet Annual'!BS172)</f>
        <v>0.31786271450858034</v>
      </c>
      <c r="BC172" s="23">
        <f>'Income Statement Annual'!AF172/('Balance Sheet Annual'!BB172-'Balance Sheet Annual'!BR172)</f>
        <v>6.7119621165328394E-2</v>
      </c>
    </row>
    <row r="173" spans="1:55" x14ac:dyDescent="0.2">
      <c r="A173" s="45" t="s">
        <v>559</v>
      </c>
      <c r="B173" s="45" t="s">
        <v>560</v>
      </c>
      <c r="C173" s="45" t="str">
        <f>VLOOKUP(A173,'[1]S&amp;P 500 Wikipedia'!A:D,3,FALSE)</f>
        <v>Consumer Discretionary</v>
      </c>
      <c r="D173" s="45">
        <v>125620</v>
      </c>
      <c r="E173" s="45" t="s">
        <v>16</v>
      </c>
      <c r="F173" s="45">
        <v>2018</v>
      </c>
      <c r="G173" s="45" t="s">
        <v>17</v>
      </c>
      <c r="H173" s="46">
        <v>43465</v>
      </c>
      <c r="I173" s="46">
        <v>43502</v>
      </c>
      <c r="J173" s="46">
        <v>43502</v>
      </c>
      <c r="K173" s="45">
        <v>1414000000</v>
      </c>
      <c r="L173" s="45">
        <v>1432000000</v>
      </c>
      <c r="M173" s="45" t="s">
        <v>1716</v>
      </c>
      <c r="N173" s="20">
        <f>'Balance Sheet Annual'!AH173/'Balance Sheet Annual'!BR173</f>
        <v>0.89405644427103659</v>
      </c>
      <c r="O173" s="21">
        <f>('Balance Sheet Annual'!AH173-'Balance Sheet Annual'!U173)/'Balance Sheet Annual'!BR173</f>
        <v>0.75537781245935753</v>
      </c>
      <c r="P173" s="21">
        <f>'Balance Sheet Annual'!N173/'Balance Sheet Annual'!BR173</f>
        <v>0.30985823904278842</v>
      </c>
      <c r="Q173" s="21">
        <f>'Balance Sheet Annual'!CH173/'Balance Sheet Annual'!CS173</f>
        <v>4.869668508287293</v>
      </c>
      <c r="R173" s="21">
        <f>('Balance Sheet Annual'!BH173+'Balance Sheet Annual'!BS173)/'Balance Sheet Annual'!BB173</f>
        <v>0.44342108978642897</v>
      </c>
      <c r="S173" s="21">
        <f>('Balance Sheet Annual'!BH173/'Balance Sheet Annual'!BB173)</f>
        <v>0.12690486723581293</v>
      </c>
      <c r="T173" s="21">
        <f>'Balance Sheet Annual'!BS173/'Balance Sheet Annual'!BB173</f>
        <v>0.31651622255061607</v>
      </c>
      <c r="U173" s="21">
        <f>('Balance Sheet Annual'!BH173+'Balance Sheet Annual'!BS173)/'Balance Sheet Annual'!CS173</f>
        <v>2.6027348066298344</v>
      </c>
      <c r="V173" s="21">
        <f>('Balance Sheet Annual'!BH173/'Balance Sheet Annual'!CS173)</f>
        <v>0.74488950276243093</v>
      </c>
      <c r="W173" s="21">
        <f>('Balance Sheet Annual'!BS173/'Balance Sheet Annual'!CS173)</f>
        <v>1.8578453038674032</v>
      </c>
      <c r="X173" s="22">
        <f>'Balance Sheet Annual'!AH173/'Balance Sheet Annual'!BB173</f>
        <v>0.32352858124452893</v>
      </c>
      <c r="Y173" s="22">
        <f>'Balance Sheet Annual'!CS173/('Balance Sheet Annual'!BB173-'Balance Sheet Annual'!AQ173-'Balance Sheet Annual'!AR173-'Balance Sheet Annual'!AS173)</f>
        <v>0.17518982931090388</v>
      </c>
      <c r="Z173" s="22">
        <f>'Balance Sheet Annual'!BA173/'Balance Sheet Annual'!BB173</f>
        <v>0.67647141875547101</v>
      </c>
      <c r="AA173" s="22">
        <f>'Balance Sheet Annual'!AR173/'Balance Sheet Annual'!BB173</f>
        <v>0</v>
      </c>
      <c r="AB173" s="23">
        <f>'Balance Sheet Annual'!CS173/'Balance Sheet Annual'!CT173</f>
        <v>0.17036737229506499</v>
      </c>
      <c r="AC173" s="24">
        <f>'Income Statement Annual'!V173/'Income Statement Annual'!N173</f>
        <v>0.13456466192268593</v>
      </c>
      <c r="AD173" s="22">
        <f>('Income Statement Annual'!AF173-'Income Statement Annual'!AC173)/'Income Statement Annual'!N173</f>
        <v>6.8796878863642608E-2</v>
      </c>
      <c r="AE173" s="22">
        <f>'Income Statement Annual'!AF173/'Income Statement Annual'!N173</f>
        <v>6.8796878863642608E-2</v>
      </c>
      <c r="AF173" s="22">
        <f>'Income Statement Annual'!BS173/'Income Statement Annual'!N173</f>
        <v>-2.6650548122097974E-2</v>
      </c>
      <c r="AG173" s="22">
        <f>('Income Statement Annual'!AF173-'Income Statement Annual'!AC173)/('Income Statement Annual'!AH173*-1)</f>
        <v>17.419130434782609</v>
      </c>
      <c r="AH173" s="23">
        <f>'Income Statement Annual'!AF173/('Income Statement Annual'!AH173*-1)</f>
        <v>17.419130434782609</v>
      </c>
      <c r="AI173" s="24">
        <f>'Cash Flow Statement Annual'!BG173/'Cash Flow Statement Annual'!AB173</f>
        <v>0.72622345337026772</v>
      </c>
      <c r="AJ173" s="22">
        <f>'Cash Flow Statement Annual'!AB173/'Balance Sheet Annual'!BR173</f>
        <v>0.22536090518923138</v>
      </c>
      <c r="AK173" s="22">
        <f>('Cash Flow Statement Annual'!AB173+'Cash Flow Statement Annual'!AV173)/('Balance Sheet Annual'!BH173+'Balance Sheet Annual'!BS173)</f>
        <v>0.16021184686740467</v>
      </c>
      <c r="AL173" s="23">
        <f>('Cash Flow Statement Annual'!AB173/('Balance Sheet Annual'!BH173+'Balance Sheet Annual'!BS173))</f>
        <v>0.18391194981903863</v>
      </c>
      <c r="AM173" s="24">
        <f>'Income Statement Annual'!BS173/'Balance Sheet Annual'!CS173</f>
        <v>-0.10718232044198896</v>
      </c>
      <c r="AN173" s="22">
        <f>'Income Statement Annual'!N173/'Balance Sheet Annual'!CS173</f>
        <v>4.0217679558011046</v>
      </c>
      <c r="AO173" s="22">
        <f>'Income Statement Annual'!N173/'Balance Sheet Annual'!BB173</f>
        <v>0.68517803861032933</v>
      </c>
      <c r="AP173" s="22">
        <f>'Income Statement Annual'!N173/('Balance Sheet Annual'!AH173-'Balance Sheet Annual'!BR173)</f>
        <v>-17.872329977903266</v>
      </c>
      <c r="AQ173" s="22">
        <f>'Income Statement Annual'!BS173/'Balance Sheet Annual'!BB173</f>
        <v>-1.8260370290189287E-2</v>
      </c>
      <c r="AR173" s="22">
        <f>'Cash Flow Statement Annual'!AB173/'Income Statement Annual'!N173</f>
        <v>0.11902079841745199</v>
      </c>
      <c r="AS173" s="22">
        <f>'Cash Flow Statement Annual'!BG173/'Income Statement Annual'!N173</f>
        <v>8.643569524960848E-2</v>
      </c>
      <c r="AT173" s="22">
        <f>'Cash Flow Statement Annual'!AB173/'Balance Sheet Annual'!BB173</f>
        <v>8.1550437213505148E-2</v>
      </c>
      <c r="AU173" s="22">
        <f>('Cash Flow Statement Annual'!AB173+'Cash Flow Statement Annual'!AU173)/'Balance Sheet Annual'!BR173</f>
        <v>-0.13322928859409547</v>
      </c>
      <c r="AV173" s="22">
        <f>('Cash Flow Statement Annual'!AB173+'Cash Flow Statement Annual'!AU173)/('Balance Sheet Annual'!BH173+'Balance Sheet Annual'!BS173)</f>
        <v>-0.1087254163173033</v>
      </c>
      <c r="AW173" s="22">
        <f>'Cash Flow Statement Annual'!AB173/'Balance Sheet Annual'!BS173</f>
        <v>0.25765010259612814</v>
      </c>
      <c r="AX173" s="22">
        <f>('Cash Flow Statement Annual'!AB173+'Cash Flow Statement Annual'!AU173)/'Balance Sheet Annual'!BS173</f>
        <v>-0.1523180777351533</v>
      </c>
      <c r="AY173" s="22">
        <f>('Balance Sheet Annual'!BH173+'Balance Sheet Annual'!BS173)/('Income Statement Annual'!AF173-'Income Statement Annual'!AC173)</f>
        <v>9.4068490415335457</v>
      </c>
      <c r="AZ173" s="22">
        <f>(('Balance Sheet Annual'!BH173+'Balance Sheet Annual'!BS173)-'Balance Sheet Annual'!N173)/('Income Statement Annual'!AF173-'Income Statement Annual'!AC173)</f>
        <v>7.0281549520766777</v>
      </c>
      <c r="BA173" s="22">
        <f>('Cash Flow Statement Annual'!AB173+'Cash Flow Statement Annual'!AU173)/'Income Statement Annual'!BS173</f>
        <v>2.6402061855670103</v>
      </c>
      <c r="BB173" s="22">
        <f>'Income Statement Annual'!AF173/('Balance Sheet Annual'!BH173+'Balance Sheet Annual'!BS173)</f>
        <v>0.10630552224073701</v>
      </c>
      <c r="BC173" s="23">
        <f>'Income Statement Annual'!AF173/('Balance Sheet Annual'!BB173-'Balance Sheet Annual'!BR173)</f>
        <v>7.3868664817983362E-2</v>
      </c>
    </row>
    <row r="174" spans="1:55" x14ac:dyDescent="0.2">
      <c r="A174" s="45" t="s">
        <v>86</v>
      </c>
      <c r="B174" s="45" t="s">
        <v>87</v>
      </c>
      <c r="C174" s="45" t="str">
        <f>VLOOKUP(A174,'[1]S&amp;P 500 Wikipedia'!A:D,3,FALSE)</f>
        <v>Communication Services</v>
      </c>
      <c r="D174" s="45">
        <v>18</v>
      </c>
      <c r="E174" s="45" t="s">
        <v>16</v>
      </c>
      <c r="F174" s="45">
        <v>2018</v>
      </c>
      <c r="G174" s="45" t="s">
        <v>17</v>
      </c>
      <c r="H174" s="46">
        <v>43465</v>
      </c>
      <c r="I174" s="46">
        <v>43501</v>
      </c>
      <c r="J174" s="46">
        <v>43501</v>
      </c>
      <c r="K174" s="45">
        <v>695239000</v>
      </c>
      <c r="L174" s="45">
        <v>747600000</v>
      </c>
      <c r="M174" s="45" t="s">
        <v>1717</v>
      </c>
      <c r="N174" s="20">
        <f>'Balance Sheet Annual'!AH174/'Balance Sheet Annual'!BR174</f>
        <v>5.1403051730554523</v>
      </c>
      <c r="O174" s="21">
        <f>('Balance Sheet Annual'!AH174-'Balance Sheet Annual'!U174)/'Balance Sheet Annual'!BR174</f>
        <v>5.1093330025224333</v>
      </c>
      <c r="P174" s="21">
        <f>'Balance Sheet Annual'!N174/'Balance Sheet Annual'!BR174</f>
        <v>4.2125046520282847</v>
      </c>
      <c r="Q174" s="21">
        <f>'Balance Sheet Annual'!CH174/'Balance Sheet Annual'!CS174</f>
        <v>0.29372073808868082</v>
      </c>
      <c r="R174" s="21">
        <f>('Balance Sheet Annual'!BH174+'Balance Sheet Annual'!BS174)/'Balance Sheet Annual'!BB174</f>
        <v>2.0117083555082491E-2</v>
      </c>
      <c r="S174" s="21">
        <f>('Balance Sheet Annual'!BH174/'Balance Sheet Annual'!BB174)</f>
        <v>0</v>
      </c>
      <c r="T174" s="21">
        <f>'Balance Sheet Annual'!BS174/'Balance Sheet Annual'!BB174</f>
        <v>2.0117083555082491E-2</v>
      </c>
      <c r="U174" s="21">
        <f>('Balance Sheet Annual'!BH174+'Balance Sheet Annual'!BS174)/'Balance Sheet Annual'!CS174</f>
        <v>2.6025888185072982E-2</v>
      </c>
      <c r="V174" s="21">
        <f>('Balance Sheet Annual'!BH174/'Balance Sheet Annual'!CS174)</f>
        <v>0</v>
      </c>
      <c r="W174" s="21">
        <f>('Balance Sheet Annual'!BS174/'Balance Sheet Annual'!CS174)</f>
        <v>2.6025888185072982E-2</v>
      </c>
      <c r="X174" s="22">
        <f>'Balance Sheet Annual'!AH174/'Balance Sheet Annual'!BB174</f>
        <v>0.63006158290884207</v>
      </c>
      <c r="Y174" s="22">
        <f>'Balance Sheet Annual'!CS174/('Balance Sheet Annual'!BB174-'Balance Sheet Annual'!AQ174-'Balance Sheet Annual'!AR174-'Balance Sheet Annual'!AS174)</f>
        <v>0.85744647355163728</v>
      </c>
      <c r="Z174" s="22">
        <f>'Balance Sheet Annual'!BA174/'Balance Sheet Annual'!BB174</f>
        <v>0.36993841709115793</v>
      </c>
      <c r="AA174" s="22">
        <f>'Balance Sheet Annual'!AR174/'Balance Sheet Annual'!BB174</f>
        <v>8.4883043158721708E-2</v>
      </c>
      <c r="AB174" s="23">
        <f>'Balance Sheet Annual'!CS174/'Balance Sheet Annual'!CT174</f>
        <v>0.77296434273549763</v>
      </c>
      <c r="AC174" s="24">
        <f>'Income Statement Annual'!V174/'Income Statement Annual'!N174</f>
        <v>0.58880519597672631</v>
      </c>
      <c r="AD174" s="22">
        <f>('Income Statement Annual'!AF174-'Income Statement Annual'!AC174)/'Income Statement Annual'!N174</f>
        <v>0.26053854133778359</v>
      </c>
      <c r="AE174" s="22">
        <f>'Income Statement Annual'!AF174/'Income Statement Annual'!N174</f>
        <v>0.26053854133778359</v>
      </c>
      <c r="AF174" s="22">
        <f>'Income Statement Annual'!BS174/'Income Statement Annual'!N174</f>
        <v>0.11422128005051645</v>
      </c>
      <c r="AG174" s="22" t="e">
        <f>('Income Statement Annual'!AF174-'Income Statement Annual'!AC174)/('Income Statement Annual'!AH174*-1)</f>
        <v>#DIV/0!</v>
      </c>
      <c r="AH174" s="23" t="e">
        <f>'Income Statement Annual'!AF174/('Income Statement Annual'!AH174*-1)</f>
        <v>#DIV/0!</v>
      </c>
      <c r="AI174" s="24">
        <f>'Cash Flow Statement Annual'!BG174/'Cash Flow Statement Annual'!AB174</f>
        <v>-0.1854627807284786</v>
      </c>
      <c r="AJ174" s="22">
        <f>'Cash Flow Statement Annual'!AB174/'Balance Sheet Annual'!BR174</f>
        <v>1.5337633875036183</v>
      </c>
      <c r="AK174" s="22">
        <f>('Cash Flow Statement Annual'!AB174+'Cash Flow Statement Annual'!AV174)/('Balance Sheet Annual'!BH174+'Balance Sheet Annual'!BS174)</f>
        <v>9.3451751070798696</v>
      </c>
      <c r="AL174" s="23">
        <f>('Cash Flow Statement Annual'!AB174/('Balance Sheet Annual'!BH174+'Balance Sheet Annual'!BS174))</f>
        <v>9.3451751070798696</v>
      </c>
      <c r="AM174" s="24">
        <f>'Income Statement Annual'!BS174/'Balance Sheet Annual'!CS174</f>
        <v>8.3028419299419023E-2</v>
      </c>
      <c r="AN174" s="22">
        <f>'Income Statement Annual'!N174/'Balance Sheet Annual'!CS174</f>
        <v>0.7269084995606615</v>
      </c>
      <c r="AO174" s="22">
        <f>'Income Statement Annual'!N174/'Balance Sheet Annual'!BB174</f>
        <v>0.5618743505917535</v>
      </c>
      <c r="AP174" s="22">
        <f>'Income Statement Annual'!N174/('Balance Sheet Annual'!AH174-'Balance Sheet Annual'!BR174)</f>
        <v>1.1071660424469414</v>
      </c>
      <c r="AQ174" s="22">
        <f>'Income Statement Annual'!BS174/'Balance Sheet Annual'!BB174</f>
        <v>6.417800755214273E-2</v>
      </c>
      <c r="AR174" s="22">
        <f>'Cash Flow Statement Annual'!AB174/'Income Statement Annual'!N174</f>
        <v>0.3345902304812593</v>
      </c>
      <c r="AS174" s="22">
        <f>'Cash Flow Statement Annual'!BG174/'Income Statement Annual'!N174</f>
        <v>-6.2054034549636913E-2</v>
      </c>
      <c r="AT174" s="22">
        <f>'Cash Flow Statement Annual'!AB174/'Balance Sheet Annual'!BB174</f>
        <v>0.18799766846600269</v>
      </c>
      <c r="AU174" s="22">
        <f>('Cash Flow Statement Annual'!AB174+'Cash Flow Statement Annual'!AU174)/'Balance Sheet Annual'!BR174</f>
        <v>0.17661166935450523</v>
      </c>
      <c r="AV174" s="22">
        <f>('Cash Flow Statement Annual'!AB174+'Cash Flow Statement Annual'!AU174)/('Balance Sheet Annual'!BH174+'Balance Sheet Annual'!BS174)</f>
        <v>1.0760896951373142</v>
      </c>
      <c r="AW174" s="22">
        <f>'Cash Flow Statement Annual'!AB174/'Balance Sheet Annual'!BS174</f>
        <v>9.3451751070798696</v>
      </c>
      <c r="AX174" s="22">
        <f>('Cash Flow Statement Annual'!AB174+'Cash Flow Statement Annual'!AU174)/'Balance Sheet Annual'!BS174</f>
        <v>1.0760896951373142</v>
      </c>
      <c r="AY174" s="22">
        <f>('Balance Sheet Annual'!BH174+'Balance Sheet Annual'!BS174)/('Income Statement Annual'!AF174-'Income Statement Annual'!AC174)</f>
        <v>0.13742123121667474</v>
      </c>
      <c r="AZ174" s="22">
        <f>(('Balance Sheet Annual'!BH174+'Balance Sheet Annual'!BS174)-'Balance Sheet Annual'!N174)/('Income Statement Annual'!AF174-'Income Statement Annual'!AC174)</f>
        <v>-3.3897237033446439</v>
      </c>
      <c r="BA174" s="22">
        <f>('Cash Flow Statement Annual'!AB174+'Cash Flow Statement Annual'!AU174)/'Income Statement Annual'!BS174</f>
        <v>0.33730848207234243</v>
      </c>
      <c r="BB174" s="22">
        <f>'Income Statement Annual'!AF174/('Balance Sheet Annual'!BH174+'Balance Sheet Annual'!BS174)</f>
        <v>7.2768959435626099</v>
      </c>
      <c r="BC174" s="23">
        <f>'Income Statement Annual'!AF174/('Balance Sheet Annual'!BB174-'Balance Sheet Annual'!BR174)</f>
        <v>0.16683996487822914</v>
      </c>
    </row>
    <row r="175" spans="1:55" x14ac:dyDescent="0.2">
      <c r="A175" s="45" t="s">
        <v>562</v>
      </c>
      <c r="B175" s="45" t="s">
        <v>563</v>
      </c>
      <c r="C175" s="45" t="str">
        <f>VLOOKUP(A175,'[1]S&amp;P 500 Wikipedia'!A:D,3,FALSE)</f>
        <v>Consumer Discretionary</v>
      </c>
      <c r="D175" s="45">
        <v>115285</v>
      </c>
      <c r="E175" s="45" t="s">
        <v>16</v>
      </c>
      <c r="F175" s="45">
        <v>2018</v>
      </c>
      <c r="G175" s="45" t="s">
        <v>17</v>
      </c>
      <c r="H175" s="46">
        <v>43465</v>
      </c>
      <c r="I175" s="46">
        <v>43521</v>
      </c>
      <c r="J175" s="46">
        <v>43521</v>
      </c>
      <c r="K175" s="45">
        <v>146390000</v>
      </c>
      <c r="L175" s="45">
        <v>146929000</v>
      </c>
      <c r="M175" s="45" t="s">
        <v>1718</v>
      </c>
      <c r="N175" s="20">
        <f>'Balance Sheet Annual'!AH175/'Balance Sheet Annual'!BR175</f>
        <v>1.3359261238302711</v>
      </c>
      <c r="O175" s="21">
        <f>('Balance Sheet Annual'!AH175-'Balance Sheet Annual'!U175)/'Balance Sheet Annual'!BR175</f>
        <v>0.64702006293358183</v>
      </c>
      <c r="P175" s="21">
        <f>'Balance Sheet Annual'!N175/'Balance Sheet Annual'!BR175</f>
        <v>5.7526043450660161E-2</v>
      </c>
      <c r="Q175" s="21">
        <f>'Balance Sheet Annual'!CH175/'Balance Sheet Annual'!CS175</f>
        <v>2.5830895028976757</v>
      </c>
      <c r="R175" s="21">
        <f>('Balance Sheet Annual'!BH175+'Balance Sheet Annual'!BS175)/'Balance Sheet Annual'!BB175</f>
        <v>0.26143324153520586</v>
      </c>
      <c r="S175" s="21">
        <f>('Balance Sheet Annual'!BH175/'Balance Sheet Annual'!BB175)</f>
        <v>5.5991594199372385E-2</v>
      </c>
      <c r="T175" s="21">
        <f>'Balance Sheet Annual'!BS175/'Balance Sheet Annual'!BB175</f>
        <v>0.20544164733583348</v>
      </c>
      <c r="U175" s="21">
        <f>('Balance Sheet Annual'!BH175+'Balance Sheet Annual'!BS175)/'Balance Sheet Annual'!CS175</f>
        <v>0.93673870345330867</v>
      </c>
      <c r="V175" s="21">
        <f>('Balance Sheet Annual'!BH175/'Balance Sheet Annual'!CS175)</f>
        <v>0.20062289342627757</v>
      </c>
      <c r="W175" s="21">
        <f>('Balance Sheet Annual'!BS175/'Balance Sheet Annual'!CS175)</f>
        <v>0.73611581002703108</v>
      </c>
      <c r="X175" s="22">
        <f>'Balance Sheet Annual'!AH175/'Balance Sheet Annual'!BB175</f>
        <v>0.58916117705378201</v>
      </c>
      <c r="Y175" s="22">
        <f>'Balance Sheet Annual'!CS175/('Balance Sheet Annual'!BB175-'Balance Sheet Annual'!AQ175-'Balance Sheet Annual'!AR175-'Balance Sheet Annual'!AS175)</f>
        <v>0.39107649683037965</v>
      </c>
      <c r="Z175" s="22">
        <f>'Balance Sheet Annual'!BA175/'Balance Sheet Annual'!BB175</f>
        <v>0.41083882294621799</v>
      </c>
      <c r="AA175" s="22">
        <f>'Balance Sheet Annual'!AR175/'Balance Sheet Annual'!BB175</f>
        <v>0.17353544013835862</v>
      </c>
      <c r="AB175" s="23">
        <f>'Balance Sheet Annual'!CS175/'Balance Sheet Annual'!CT175</f>
        <v>0.27908875823260665</v>
      </c>
      <c r="AC175" s="24">
        <f>'Income Statement Annual'!V175/'Income Statement Annual'!N175</f>
        <v>0.30084357519599386</v>
      </c>
      <c r="AD175" s="22">
        <f>('Income Statement Annual'!AF175-'Income Statement Annual'!AC175)/'Income Statement Annual'!N175</f>
        <v>7.2363688783743205E-2</v>
      </c>
      <c r="AE175" s="22">
        <f>'Income Statement Annual'!AF175/'Income Statement Annual'!N175</f>
        <v>6.208144915128954E-2</v>
      </c>
      <c r="AF175" s="22">
        <f>'Income Statement Annual'!BS175/'Income Statement Annual'!N175</f>
        <v>3.7817433666644161E-2</v>
      </c>
      <c r="AG175" s="22">
        <f>('Income Statement Annual'!AF175-'Income Statement Annual'!AC175)/('Income Statement Annual'!AH175*-1)</f>
        <v>28.447307525430265</v>
      </c>
      <c r="AH175" s="23">
        <f>'Income Statement Annual'!AF175/('Income Statement Annual'!AH175*-1)</f>
        <v>24.405196933905415</v>
      </c>
      <c r="AI175" s="24">
        <f>'Cash Flow Statement Annual'!BG175/'Cash Flow Statement Annual'!AB175</f>
        <v>1.0699545913528488</v>
      </c>
      <c r="AJ175" s="22">
        <f>'Cash Flow Statement Annual'!AB175/'Balance Sheet Annual'!BR175</f>
        <v>0.14889281652897091</v>
      </c>
      <c r="AK175" s="22">
        <f>('Cash Flow Statement Annual'!AB175+'Cash Flow Statement Annual'!AV175)/('Balance Sheet Annual'!BH175+'Balance Sheet Annual'!BS175)</f>
        <v>0.12929640564941422</v>
      </c>
      <c r="AL175" s="23">
        <f>('Cash Flow Statement Annual'!AB175/('Balance Sheet Annual'!BH175+'Balance Sheet Annual'!BS175))</f>
        <v>0.25116817857824125</v>
      </c>
      <c r="AM175" s="24">
        <f>'Income Statement Annual'!BS175/'Balance Sheet Annual'!CS175</f>
        <v>0.17803961484413519</v>
      </c>
      <c r="AN175" s="22">
        <f>'Income Statement Annual'!N175/'Balance Sheet Annual'!CS175</f>
        <v>4.7078714122574157</v>
      </c>
      <c r="AO175" s="22">
        <f>'Income Statement Annual'!N175/'Balance Sheet Annual'!BB175</f>
        <v>1.3139139863657101</v>
      </c>
      <c r="AP175" s="22">
        <f>'Income Statement Annual'!N175/('Balance Sheet Annual'!AH175-'Balance Sheet Annual'!BR175)</f>
        <v>8.8689351274806025</v>
      </c>
      <c r="AQ175" s="22">
        <f>'Income Statement Annual'!BS175/'Balance Sheet Annual'!BB175</f>
        <v>4.9688855023061251E-2</v>
      </c>
      <c r="AR175" s="22">
        <f>'Cash Flow Statement Annual'!AB175/'Income Statement Annual'!N175</f>
        <v>4.9975654249506139E-2</v>
      </c>
      <c r="AS175" s="22">
        <f>'Cash Flow Statement Annual'!BG175/'Income Statement Annual'!N175</f>
        <v>5.3471680720121609E-2</v>
      </c>
      <c r="AT175" s="22">
        <f>'Cash Flow Statement Annual'!AB175/'Balance Sheet Annual'!BB175</f>
        <v>6.5663711096203059E-2</v>
      </c>
      <c r="AU175" s="22">
        <f>('Cash Flow Statement Annual'!AB175+'Cash Flow Statement Annual'!AU175)/'Balance Sheet Annual'!BR175</f>
        <v>-0.14892825663017614</v>
      </c>
      <c r="AV175" s="22">
        <f>('Cash Flow Statement Annual'!AB175+'Cash Flow Statement Annual'!AU175)/('Balance Sheet Annual'!BH175+'Balance Sheet Annual'!BS175)</f>
        <v>-0.25122796269594322</v>
      </c>
      <c r="AW175" s="22">
        <f>'Cash Flow Statement Annual'!AB175/'Balance Sheet Annual'!BS175</f>
        <v>0.31962219904157613</v>
      </c>
      <c r="AX175" s="22">
        <f>('Cash Flow Statement Annual'!AB175+'Cash Flow Statement Annual'!AU175)/'Balance Sheet Annual'!BS175</f>
        <v>-0.31969827687625979</v>
      </c>
      <c r="AY175" s="22">
        <f>('Balance Sheet Annual'!BH175+'Balance Sheet Annual'!BS175)/('Income Statement Annual'!AF175-'Income Statement Annual'!AC175)</f>
        <v>2.7496231459160372</v>
      </c>
      <c r="AZ175" s="22">
        <f>(('Balance Sheet Annual'!BH175+'Balance Sheet Annual'!BS175)-'Balance Sheet Annual'!N175)/('Income Statement Annual'!AF175-'Income Statement Annual'!AC175)</f>
        <v>2.4827968970440573</v>
      </c>
      <c r="BA175" s="22">
        <f>('Cash Flow Statement Annual'!AB175+'Cash Flow Statement Annual'!AU175)/'Income Statement Annual'!BS175</f>
        <v>-1.321812318303643</v>
      </c>
      <c r="BB175" s="22">
        <f>'Income Statement Annual'!AF175/('Balance Sheet Annual'!BH175+'Balance Sheet Annual'!BS175)</f>
        <v>0.31200961229999669</v>
      </c>
      <c r="BC175" s="23">
        <f>'Income Statement Annual'!AF175/('Balance Sheet Annual'!BB175-'Balance Sheet Annual'!BR175)</f>
        <v>0.14592419299326814</v>
      </c>
    </row>
    <row r="176" spans="1:55" x14ac:dyDescent="0.2">
      <c r="A176" s="45" t="s">
        <v>568</v>
      </c>
      <c r="B176" s="45" t="s">
        <v>569</v>
      </c>
      <c r="C176" s="45" t="str">
        <f>VLOOKUP(A176,'[1]S&amp;P 500 Wikipedia'!A:D,3,FALSE)</f>
        <v>Information Technology</v>
      </c>
      <c r="D176" s="45">
        <v>182201</v>
      </c>
      <c r="E176" s="45" t="s">
        <v>16</v>
      </c>
      <c r="F176" s="45">
        <v>2018</v>
      </c>
      <c r="G176" s="45" t="s">
        <v>17</v>
      </c>
      <c r="H176" s="46">
        <v>43465</v>
      </c>
      <c r="I176" s="46">
        <v>43517</v>
      </c>
      <c r="J176" s="46">
        <v>43517</v>
      </c>
      <c r="K176" s="45">
        <v>158196000</v>
      </c>
      <c r="L176" s="45">
        <v>158666000</v>
      </c>
      <c r="M176" s="45" t="s">
        <v>1719</v>
      </c>
      <c r="N176" s="20">
        <f>'Balance Sheet Annual'!AH176/'Balance Sheet Annual'!BR176</f>
        <v>1.1278934581545712</v>
      </c>
      <c r="O176" s="21">
        <f>('Balance Sheet Annual'!AH176-'Balance Sheet Annual'!U176)/'Balance Sheet Annual'!BR176</f>
        <v>1.1278934581545712</v>
      </c>
      <c r="P176" s="21">
        <f>'Balance Sheet Annual'!N176/'Balance Sheet Annual'!BR176</f>
        <v>0.35010443994244667</v>
      </c>
      <c r="Q176" s="21">
        <f>'Balance Sheet Annual'!CH176/'Balance Sheet Annual'!CS176</f>
        <v>2.2780105370910295</v>
      </c>
      <c r="R176" s="21">
        <f>('Balance Sheet Annual'!BH176+'Balance Sheet Annual'!BS176)/'Balance Sheet Annual'!BB176</f>
        <v>0.35849294229781364</v>
      </c>
      <c r="S176" s="21">
        <f>('Balance Sheet Annual'!BH176/'Balance Sheet Annual'!BB176)</f>
        <v>7.7171462930378347E-3</v>
      </c>
      <c r="T176" s="21">
        <f>'Balance Sheet Annual'!BS176/'Balance Sheet Annual'!BB176</f>
        <v>0.35077579600477576</v>
      </c>
      <c r="U176" s="21">
        <f>('Balance Sheet Annual'!BH176+'Balance Sheet Annual'!BS176)/'Balance Sheet Annual'!CS176</f>
        <v>1.1751436423249995</v>
      </c>
      <c r="V176" s="21">
        <f>('Balance Sheet Annual'!BH176/'Balance Sheet Annual'!CS176)</f>
        <v>2.5296886864851001E-2</v>
      </c>
      <c r="W176" s="21">
        <f>('Balance Sheet Annual'!BS176/'Balance Sheet Annual'!CS176)</f>
        <v>1.1498467554601486</v>
      </c>
      <c r="X176" s="22">
        <f>'Balance Sheet Annual'!AH176/'Balance Sheet Annual'!BB176</f>
        <v>0.33109371861312631</v>
      </c>
      <c r="Y176" s="22">
        <f>'Balance Sheet Annual'!CS176/('Balance Sheet Annual'!BB176-'Balance Sheet Annual'!AQ176-'Balance Sheet Annual'!AR176-'Balance Sheet Annual'!AS176)</f>
        <v>0.77561502786378922</v>
      </c>
      <c r="Z176" s="22">
        <f>'Balance Sheet Annual'!BA176/'Balance Sheet Annual'!BB176</f>
        <v>0.66890628138687369</v>
      </c>
      <c r="AA176" s="22">
        <f>'Balance Sheet Annual'!AR176/'Balance Sheet Annual'!BB176</f>
        <v>0.4388337990820021</v>
      </c>
      <c r="AB176" s="23">
        <f>'Balance Sheet Annual'!CS176/'Balance Sheet Annual'!CT176</f>
        <v>0.30506308283176525</v>
      </c>
      <c r="AC176" s="24">
        <f>'Income Statement Annual'!V176/'Income Statement Annual'!N176</f>
        <v>0.51497913418896279</v>
      </c>
      <c r="AD176" s="22">
        <f>('Income Statement Annual'!AF176-'Income Statement Annual'!AC176)/'Income Statement Annual'!N176</f>
        <v>0.14058995819794057</v>
      </c>
      <c r="AE176" s="22">
        <f>'Income Statement Annual'!AF176/'Income Statement Annual'!N176</f>
        <v>0.14058995819794057</v>
      </c>
      <c r="AF176" s="22">
        <f>'Income Statement Annual'!BS176/'Income Statement Annual'!N176</f>
        <v>0.11783793519913523</v>
      </c>
      <c r="AG176" s="22">
        <f>('Income Statement Annual'!AF176-'Income Statement Annual'!AC176)/('Income Statement Annual'!AH176*-1)</f>
        <v>3.362926858621416</v>
      </c>
      <c r="AH176" s="23">
        <f>'Income Statement Annual'!AF176/('Income Statement Annual'!AH176*-1)</f>
        <v>3.362926858621416</v>
      </c>
      <c r="AI176" s="24">
        <f>'Cash Flow Statement Annual'!BG176/'Cash Flow Statement Annual'!AB176</f>
        <v>0.68757465046019817</v>
      </c>
      <c r="AJ176" s="22">
        <f>'Cash Flow Statement Annual'!AB176/'Balance Sheet Annual'!BR176</f>
        <v>0.13428801312509991</v>
      </c>
      <c r="AK176" s="22">
        <f>('Cash Flow Statement Annual'!AB176+'Cash Flow Statement Annual'!AV176)/('Balance Sheet Annual'!BH176+'Balance Sheet Annual'!BS176)</f>
        <v>0.10851648469563381</v>
      </c>
      <c r="AL176" s="23">
        <f>('Cash Flow Statement Annual'!AB176/('Balance Sheet Annual'!BH176+'Balance Sheet Annual'!BS176))</f>
        <v>0.10996120793627766</v>
      </c>
      <c r="AM176" s="24">
        <f>'Income Statement Annual'!BS176/'Balance Sheet Annual'!CS176</f>
        <v>0.11813309237217201</v>
      </c>
      <c r="AN176" s="22">
        <f>'Income Statement Annual'!N176/'Balance Sheet Annual'!CS176</f>
        <v>1.0025047721053326</v>
      </c>
      <c r="AO176" s="22">
        <f>'Income Statement Annual'!N176/'Balance Sheet Annual'!BB176</f>
        <v>0.305827196332009</v>
      </c>
      <c r="AP176" s="22">
        <f>'Income Statement Annual'!N176/('Balance Sheet Annual'!AH176-'Balance Sheet Annual'!BR176)</f>
        <v>8.1460094387373481</v>
      </c>
      <c r="AQ176" s="22">
        <f>'Income Statement Annual'!BS176/'Balance Sheet Annual'!BB176</f>
        <v>3.6038045343504486E-2</v>
      </c>
      <c r="AR176" s="22">
        <f>'Cash Flow Statement Annual'!AB176/'Income Statement Annual'!N176</f>
        <v>0.12889735590716658</v>
      </c>
      <c r="AS176" s="22">
        <f>'Cash Flow Statement Annual'!BG176/'Income Statement Annual'!N176</f>
        <v>8.8626554433113819E-2</v>
      </c>
      <c r="AT176" s="22">
        <f>'Cash Flow Statement Annual'!AB176/'Balance Sheet Annual'!BB176</f>
        <v>3.9420316971697872E-2</v>
      </c>
      <c r="AU176" s="22">
        <f>('Cash Flow Statement Annual'!AB176+'Cash Flow Statement Annual'!AU176)/'Balance Sheet Annual'!BR176</f>
        <v>-5.8611381201858694E-2</v>
      </c>
      <c r="AV176" s="22">
        <f>('Cash Flow Statement Annual'!AB176+'Cash Flow Statement Annual'!AU176)/('Balance Sheet Annual'!BH176+'Balance Sheet Annual'!BS176)</f>
        <v>-4.7993697469974568E-2</v>
      </c>
      <c r="AW176" s="22">
        <f>'Cash Flow Statement Annual'!AB176/'Balance Sheet Annual'!BS176</f>
        <v>0.11238037920712514</v>
      </c>
      <c r="AX176" s="22">
        <f>('Cash Flow Statement Annual'!AB176+'Cash Flow Statement Annual'!AU176)/'Balance Sheet Annual'!BS176</f>
        <v>-4.904956959324544E-2</v>
      </c>
      <c r="AY176" s="22">
        <f>('Balance Sheet Annual'!BH176+'Balance Sheet Annual'!BS176)/('Income Statement Annual'!AF176-'Income Statement Annual'!AC176)</f>
        <v>8.3377756464853956</v>
      </c>
      <c r="AZ176" s="22">
        <f>(('Balance Sheet Annual'!BH176+'Balance Sheet Annual'!BS176)-'Balance Sheet Annual'!N176)/('Income Statement Annual'!AF176-'Income Statement Annual'!AC176)</f>
        <v>5.9474884945997983</v>
      </c>
      <c r="BA176" s="22">
        <f>('Cash Flow Statement Annual'!AB176+'Cash Flow Statement Annual'!AU176)/'Income Statement Annual'!BS176</f>
        <v>-0.47742328014089769</v>
      </c>
      <c r="BB176" s="22">
        <f>'Income Statement Annual'!AF176/('Balance Sheet Annual'!BH176+'Balance Sheet Annual'!BS176)</f>
        <v>0.11993606477304626</v>
      </c>
      <c r="BC176" s="23">
        <f>'Income Statement Annual'!AF176/('Balance Sheet Annual'!BB176-'Balance Sheet Annual'!BR176)</f>
        <v>6.0862431593908355E-2</v>
      </c>
    </row>
    <row r="177" spans="1:55" x14ac:dyDescent="0.2">
      <c r="A177" s="45" t="s">
        <v>541</v>
      </c>
      <c r="B177" s="45" t="s">
        <v>542</v>
      </c>
      <c r="C177" s="45" t="str">
        <f>VLOOKUP(A177,'[1]S&amp;P 500 Wikipedia'!A:D,3,FALSE)</f>
        <v>Consumer Discretionary</v>
      </c>
      <c r="D177" s="45">
        <v>250974</v>
      </c>
      <c r="E177" s="45" t="s">
        <v>16</v>
      </c>
      <c r="F177" s="45">
        <v>2018</v>
      </c>
      <c r="G177" s="45" t="s">
        <v>17</v>
      </c>
      <c r="H177" s="46">
        <v>43524</v>
      </c>
      <c r="I177" s="46">
        <v>43543</v>
      </c>
      <c r="J177" s="46">
        <v>43543</v>
      </c>
      <c r="K177" s="45">
        <v>380000000</v>
      </c>
      <c r="L177" s="45">
        <v>382000000</v>
      </c>
      <c r="M177" s="45" t="s">
        <v>1720</v>
      </c>
      <c r="N177" s="20">
        <f>'Balance Sheet Annual'!AH177/'Balance Sheet Annual'!BR177</f>
        <v>1.8561560341324665</v>
      </c>
      <c r="O177" s="21">
        <f>('Balance Sheet Annual'!AH177-'Balance Sheet Annual'!U177)/'Balance Sheet Annual'!BR177</f>
        <v>1.0446972775294596</v>
      </c>
      <c r="P177" s="21">
        <f>'Balance Sheet Annual'!N177/'Balance Sheet Annual'!BR177</f>
        <v>0.72450223486387644</v>
      </c>
      <c r="Q177" s="21">
        <f>'Balance Sheet Annual'!CH177/'Balance Sheet Annual'!CS177</f>
        <v>1.541030534351145</v>
      </c>
      <c r="R177" s="21">
        <f>('Balance Sheet Annual'!BH177+'Balance Sheet Annual'!BS177)/'Balance Sheet Annual'!BB177</f>
        <v>0.15633996745525097</v>
      </c>
      <c r="S177" s="21">
        <f>('Balance Sheet Annual'!BH177/'Balance Sheet Annual'!BB177)</f>
        <v>0</v>
      </c>
      <c r="T177" s="21">
        <f>'Balance Sheet Annual'!BS177/'Balance Sheet Annual'!BB177</f>
        <v>0.15633996745525097</v>
      </c>
      <c r="U177" s="21">
        <f>('Balance Sheet Annual'!BH177+'Balance Sheet Annual'!BS177)/'Balance Sheet Annual'!CS177</f>
        <v>0.39726463104325699</v>
      </c>
      <c r="V177" s="21">
        <f>('Balance Sheet Annual'!BH177/'Balance Sheet Annual'!CS177)</f>
        <v>0</v>
      </c>
      <c r="W177" s="21">
        <f>('Balance Sheet Annual'!BS177/'Balance Sheet Annual'!CS177)</f>
        <v>0.39726463104325699</v>
      </c>
      <c r="X177" s="22">
        <f>'Balance Sheet Annual'!AH177/'Balance Sheet Annual'!BB177</f>
        <v>0.57178620603329577</v>
      </c>
      <c r="Y177" s="22">
        <f>'Balance Sheet Annual'!CS177/('Balance Sheet Annual'!BB177-'Balance Sheet Annual'!AQ177-'Balance Sheet Annual'!AR177-'Balance Sheet Annual'!AS177)</f>
        <v>0.39354111903867817</v>
      </c>
      <c r="Z177" s="22">
        <f>'Balance Sheet Annual'!BA177/'Balance Sheet Annual'!BB177</f>
        <v>0.42821379396670423</v>
      </c>
      <c r="AA177" s="22">
        <f>'Balance Sheet Annual'!AR177/'Balance Sheet Annual'!BB177</f>
        <v>0</v>
      </c>
      <c r="AB177" s="23">
        <f>'Balance Sheet Annual'!CS177/'Balance Sheet Annual'!CT177</f>
        <v>0.39354111903867817</v>
      </c>
      <c r="AC177" s="24">
        <f>'Income Statement Annual'!V177/'Income Statement Annual'!N177</f>
        <v>0.38259224219489119</v>
      </c>
      <c r="AD177" s="22">
        <f>('Income Statement Annual'!AF177-'Income Statement Annual'!AC177)/'Income Statement Annual'!N177</f>
        <v>9.3282876064333012E-2</v>
      </c>
      <c r="AE177" s="22">
        <f>'Income Statement Annual'!AF177/'Income Statement Annual'!N177</f>
        <v>9.3282876064333012E-2</v>
      </c>
      <c r="AF177" s="22">
        <f>'Income Statement Annual'!BS177/'Income Statement Annual'!N177</f>
        <v>5.3484705140334279E-2</v>
      </c>
      <c r="AG177" s="22">
        <f>('Income Statement Annual'!AF177-'Income Statement Annual'!AC177)/('Income Statement Annual'!AH177*-1)</f>
        <v>26.890909090909091</v>
      </c>
      <c r="AH177" s="23">
        <f>'Income Statement Annual'!AF177/('Income Statement Annual'!AH177*-1)</f>
        <v>26.890909090909091</v>
      </c>
      <c r="AI177" s="24">
        <f>'Cash Flow Statement Annual'!BG177/'Cash Flow Statement Annual'!AB177</f>
        <v>-0.52971014492753621</v>
      </c>
      <c r="AJ177" s="22">
        <f>'Cash Flow Statement Annual'!AB177/'Balance Sheet Annual'!BR177</f>
        <v>0.56074766355140182</v>
      </c>
      <c r="AK177" s="22">
        <f>('Cash Flow Statement Annual'!AB177+'Cash Flow Statement Annual'!AV177)/('Balance Sheet Annual'!BH177+'Balance Sheet Annual'!BS177)</f>
        <v>0.8158526821457166</v>
      </c>
      <c r="AL177" s="23">
        <f>('Cash Flow Statement Annual'!AB177/('Balance Sheet Annual'!BH177+'Balance Sheet Annual'!BS177))</f>
        <v>1.1048839071257006</v>
      </c>
      <c r="AM177" s="24">
        <f>'Income Statement Annual'!BS177/'Balance Sheet Annual'!CS177</f>
        <v>0.26972010178117051</v>
      </c>
      <c r="AN177" s="22">
        <f>'Income Statement Annual'!N177/'Balance Sheet Annual'!CS177</f>
        <v>5.0429389312977095</v>
      </c>
      <c r="AO177" s="22">
        <f>'Income Statement Annual'!N177/'Balance Sheet Annual'!BB177</f>
        <v>1.9846038302666167</v>
      </c>
      <c r="AP177" s="22">
        <f>'Income Statement Annual'!N177/('Balance Sheet Annual'!AH177-'Balance Sheet Annual'!BR177)</f>
        <v>7.5249169435215943</v>
      </c>
      <c r="AQ177" s="22">
        <f>'Income Statement Annual'!BS177/'Balance Sheet Annual'!BB177</f>
        <v>0.106145950682188</v>
      </c>
      <c r="AR177" s="22">
        <f>'Cash Flow Statement Annual'!AB177/'Income Statement Annual'!N177</f>
        <v>8.7038789025543989E-2</v>
      </c>
      <c r="AS177" s="22">
        <f>'Cash Flow Statement Annual'!BG177/'Income Statement Annual'!N177</f>
        <v>-4.6105329549038156E-2</v>
      </c>
      <c r="AT177" s="22">
        <f>'Cash Flow Statement Annual'!AB177/'Balance Sheet Annual'!BB177</f>
        <v>0.17273751408186255</v>
      </c>
      <c r="AU177" s="22">
        <f>('Cash Flow Statement Annual'!AB177+'Cash Flow Statement Annual'!AU177)/'Balance Sheet Annual'!BR177</f>
        <v>0.28931328728159283</v>
      </c>
      <c r="AV177" s="22">
        <f>('Cash Flow Statement Annual'!AB177+'Cash Flow Statement Annual'!AU177)/('Balance Sheet Annual'!BH177+'Balance Sheet Annual'!BS177)</f>
        <v>0.57005604483586869</v>
      </c>
      <c r="AW177" s="22">
        <f>'Cash Flow Statement Annual'!AB177/'Balance Sheet Annual'!BS177</f>
        <v>1.1048839071257006</v>
      </c>
      <c r="AX177" s="22">
        <f>('Cash Flow Statement Annual'!AB177+'Cash Flow Statement Annual'!AU177)/'Balance Sheet Annual'!BS177</f>
        <v>0.57005604483586869</v>
      </c>
      <c r="AY177" s="22">
        <f>('Balance Sheet Annual'!BH177+'Balance Sheet Annual'!BS177)/('Income Statement Annual'!AF177-'Income Statement Annual'!AC177)</f>
        <v>0.84448951994590937</v>
      </c>
      <c r="AZ177" s="22">
        <f>(('Balance Sheet Annual'!BH177+'Balance Sheet Annual'!BS177)-'Balance Sheet Annual'!N177)/('Income Statement Annual'!AF177-'Income Statement Annual'!AC177)</f>
        <v>-0.36105476673427994</v>
      </c>
      <c r="BA177" s="22">
        <f>('Cash Flow Statement Annual'!AB177+'Cash Flow Statement Annual'!AU177)/'Income Statement Annual'!BS177</f>
        <v>0.839622641509434</v>
      </c>
      <c r="BB177" s="22">
        <f>'Income Statement Annual'!AF177/('Balance Sheet Annual'!BH177+'Balance Sheet Annual'!BS177)</f>
        <v>1.1841473178542834</v>
      </c>
      <c r="BC177" s="23">
        <f>'Income Statement Annual'!AF177/('Balance Sheet Annual'!BB177-'Balance Sheet Annual'!BR177)</f>
        <v>0.26754703328509405</v>
      </c>
    </row>
    <row r="178" spans="1:55" x14ac:dyDescent="0.2">
      <c r="A178" s="45" t="s">
        <v>544</v>
      </c>
      <c r="B178" s="45" t="s">
        <v>545</v>
      </c>
      <c r="C178" s="45" t="str">
        <f>VLOOKUP(A178,'[1]S&amp;P 500 Wikipedia'!A:D,3,FALSE)</f>
        <v>Consumer Discretionary</v>
      </c>
      <c r="D178" s="45">
        <v>388839</v>
      </c>
      <c r="E178" s="45" t="s">
        <v>16</v>
      </c>
      <c r="F178" s="45">
        <v>2018</v>
      </c>
      <c r="G178" s="45" t="s">
        <v>17</v>
      </c>
      <c r="H178" s="46">
        <v>43465</v>
      </c>
      <c r="I178" s="46">
        <v>43516</v>
      </c>
      <c r="J178" s="46">
        <v>43516</v>
      </c>
      <c r="K178" s="45">
        <v>188877000</v>
      </c>
      <c r="L178" s="45">
        <v>190178000</v>
      </c>
      <c r="M178" s="45" t="s">
        <v>1721</v>
      </c>
      <c r="N178" s="20">
        <f>'Balance Sheet Annual'!AH178/'Balance Sheet Annual'!BR178</f>
        <v>2.9618653857078834</v>
      </c>
      <c r="O178" s="21">
        <f>('Balance Sheet Annual'!AH178-'Balance Sheet Annual'!U178)/'Balance Sheet Annual'!BR178</f>
        <v>2.3083693655592938</v>
      </c>
      <c r="P178" s="21">
        <f>'Balance Sheet Annual'!N178/'Balance Sheet Annual'!BR178</f>
        <v>1.3295733574039124</v>
      </c>
      <c r="Q178" s="21">
        <f>'Balance Sheet Annual'!CH178/'Balance Sheet Annual'!CS178</f>
        <v>0.28446282712238724</v>
      </c>
      <c r="R178" s="21">
        <f>('Balance Sheet Annual'!BH178+'Balance Sheet Annual'!BS178)/'Balance Sheet Annual'!BB178</f>
        <v>0</v>
      </c>
      <c r="S178" s="21">
        <f>('Balance Sheet Annual'!BH178/'Balance Sheet Annual'!BB178)</f>
        <v>0</v>
      </c>
      <c r="T178" s="21">
        <f>'Balance Sheet Annual'!BS178/'Balance Sheet Annual'!BB178</f>
        <v>0</v>
      </c>
      <c r="U178" s="21">
        <f>('Balance Sheet Annual'!BH178+'Balance Sheet Annual'!BS178)/'Balance Sheet Annual'!CS178</f>
        <v>0</v>
      </c>
      <c r="V178" s="21">
        <f>('Balance Sheet Annual'!BH178/'Balance Sheet Annual'!CS178)</f>
        <v>0</v>
      </c>
      <c r="W178" s="21">
        <f>('Balance Sheet Annual'!BS178/'Balance Sheet Annual'!CS178)</f>
        <v>0</v>
      </c>
      <c r="X178" s="22">
        <f>'Balance Sheet Annual'!AH178/'Balance Sheet Annual'!BB178</f>
        <v>0.47413115927545862</v>
      </c>
      <c r="Y178" s="22">
        <f>'Balance Sheet Annual'!CS178/('Balance Sheet Annual'!BB178-'Balance Sheet Annual'!AQ178-'Balance Sheet Annual'!AR178-'Balance Sheet Annual'!AS178)</f>
        <v>0.84883313561697205</v>
      </c>
      <c r="Z178" s="22">
        <f>'Balance Sheet Annual'!BA178/'Balance Sheet Annual'!BB178</f>
        <v>0.52586884072454132</v>
      </c>
      <c r="AA178" s="22">
        <f>'Balance Sheet Annual'!AR178/'Balance Sheet Annual'!BB178</f>
        <v>0</v>
      </c>
      <c r="AB178" s="23">
        <f>'Balance Sheet Annual'!CS178/'Balance Sheet Annual'!CT178</f>
        <v>0.77853557057803213</v>
      </c>
      <c r="AC178" s="24">
        <f>'Income Statement Annual'!V178/'Income Statement Annual'!N178</f>
        <v>0.57763579185514502</v>
      </c>
      <c r="AD178" s="22">
        <f>('Income Statement Annual'!AF178-'Income Statement Annual'!AC178)/'Income Statement Annual'!N178</f>
        <v>0.21666962530660797</v>
      </c>
      <c r="AE178" s="22">
        <f>'Income Statement Annual'!AF178/'Income Statement Annual'!N178</f>
        <v>0.21666962530660797</v>
      </c>
      <c r="AF178" s="22">
        <f>'Income Statement Annual'!BS178/'Income Statement Annual'!N178</f>
        <v>0.22512280515347566</v>
      </c>
      <c r="AG178" s="22">
        <f>('Income Statement Annual'!AF178-'Income Statement Annual'!AC178)/('Income Statement Annual'!AH178*-1)</f>
        <v>-18.114014895057551</v>
      </c>
      <c r="AH178" s="23">
        <f>'Income Statement Annual'!AF178/('Income Statement Annual'!AH178*-1)</f>
        <v>-18.114014895057551</v>
      </c>
      <c r="AI178" s="24">
        <f>'Cash Flow Statement Annual'!BG178/'Cash Flow Statement Annual'!AB178</f>
        <v>-0.67854646042473088</v>
      </c>
      <c r="AJ178" s="22">
        <f>'Cash Flow Statement Annual'!AB178/'Balance Sheet Annual'!BR178</f>
        <v>0.83427532618369804</v>
      </c>
      <c r="AK178" s="22" t="e">
        <f>('Cash Flow Statement Annual'!AB178+'Cash Flow Statement Annual'!AV178)/('Balance Sheet Annual'!BH178+'Balance Sheet Annual'!BS178)</f>
        <v>#DIV/0!</v>
      </c>
      <c r="AL178" s="23" t="e">
        <f>('Cash Flow Statement Annual'!AB178/('Balance Sheet Annual'!BH178+'Balance Sheet Annual'!BS178))</f>
        <v>#DIV/0!</v>
      </c>
      <c r="AM178" s="24">
        <f>'Income Statement Annual'!BS178/'Balance Sheet Annual'!CS178</f>
        <v>0.18039444826743925</v>
      </c>
      <c r="AN178" s="22">
        <f>'Income Statement Annual'!N178/'Balance Sheet Annual'!CS178</f>
        <v>0.80131574473077827</v>
      </c>
      <c r="AO178" s="22">
        <f>'Income Statement Annual'!N178/'Balance Sheet Annual'!BB178</f>
        <v>0.62385281053713715</v>
      </c>
      <c r="AP178" s="22">
        <f>'Income Statement Annual'!N178/('Balance Sheet Annual'!AH178-'Balance Sheet Annual'!BR178)</f>
        <v>1.9864596598634641</v>
      </c>
      <c r="AQ178" s="22">
        <f>'Income Statement Annual'!BS178/'Balance Sheet Annual'!BB178</f>
        <v>0.14044349471100009</v>
      </c>
      <c r="AR178" s="22">
        <f>'Cash Flow Statement Annual'!AB178/'Income Statement Annual'!N178</f>
        <v>0.2140722849727438</v>
      </c>
      <c r="AS178" s="22">
        <f>'Cash Flow Statement Annual'!BG178/'Income Statement Annual'!N178</f>
        <v>-0.14525799124328961</v>
      </c>
      <c r="AT178" s="22">
        <f>'Cash Flow Statement Annual'!AB178/'Balance Sheet Annual'!BB178</f>
        <v>0.13354959663835317</v>
      </c>
      <c r="AU178" s="22">
        <f>('Cash Flow Statement Annual'!AB178+'Cash Flow Statement Annual'!AU178)/'Balance Sheet Annual'!BR178</f>
        <v>0.58868472380904291</v>
      </c>
      <c r="AV178" s="22" t="e">
        <f>('Cash Flow Statement Annual'!AB178+'Cash Flow Statement Annual'!AU178)/('Balance Sheet Annual'!BH178+'Balance Sheet Annual'!BS178)</f>
        <v>#DIV/0!</v>
      </c>
      <c r="AW178" s="22" t="e">
        <f>'Cash Flow Statement Annual'!AB178/'Balance Sheet Annual'!BS178</f>
        <v>#DIV/0!</v>
      </c>
      <c r="AX178" s="22" t="e">
        <f>('Cash Flow Statement Annual'!AB178+'Cash Flow Statement Annual'!AU178)/'Balance Sheet Annual'!BS178</f>
        <v>#DIV/0!</v>
      </c>
      <c r="AY178" s="22">
        <f>('Balance Sheet Annual'!BH178+'Balance Sheet Annual'!BS178)/('Income Statement Annual'!AF178-'Income Statement Annual'!AC178)</f>
        <v>0</v>
      </c>
      <c r="AZ178" s="22">
        <f>(('Balance Sheet Annual'!BH178+'Balance Sheet Annual'!BS178)-'Balance Sheet Annual'!N178)/('Income Statement Annual'!AF178-'Income Statement Annual'!AC178)</f>
        <v>-1.5745821248093772</v>
      </c>
      <c r="BA178" s="22">
        <f>('Cash Flow Statement Annual'!AB178+'Cash Flow Statement Annual'!AU178)/'Income Statement Annual'!BS178</f>
        <v>0.67098733011489953</v>
      </c>
      <c r="BB178" s="22" t="e">
        <f>'Income Statement Annual'!AF178/('Balance Sheet Annual'!BH178+'Balance Sheet Annual'!BS178)</f>
        <v>#DIV/0!</v>
      </c>
      <c r="BC178" s="23">
        <f>'Income Statement Annual'!AF178/('Balance Sheet Annual'!BB178-'Balance Sheet Annual'!BR178)</f>
        <v>0.16093166455494887</v>
      </c>
    </row>
    <row r="179" spans="1:55" x14ac:dyDescent="0.2">
      <c r="A179" s="45" t="s">
        <v>571</v>
      </c>
      <c r="B179" s="45" t="s">
        <v>572</v>
      </c>
      <c r="C179" s="45" t="str">
        <f>VLOOKUP(A179,'[1]S&amp;P 500 Wikipedia'!A:D,3,FALSE)</f>
        <v>Industrials</v>
      </c>
      <c r="D179" s="45">
        <v>504823</v>
      </c>
      <c r="E179" s="45" t="s">
        <v>16</v>
      </c>
      <c r="F179" s="45">
        <v>2018</v>
      </c>
      <c r="G179" s="45" t="s">
        <v>17</v>
      </c>
      <c r="H179" s="46">
        <v>43465</v>
      </c>
      <c r="I179" s="46">
        <v>43524</v>
      </c>
      <c r="J179" s="46">
        <v>43524</v>
      </c>
      <c r="K179" s="45">
        <v>55887954</v>
      </c>
      <c r="L179" s="45">
        <v>56376993</v>
      </c>
      <c r="M179" s="45" t="s">
        <v>1722</v>
      </c>
      <c r="N179" s="20">
        <f>'Balance Sheet Annual'!AH179/'Balance Sheet Annual'!BR179</f>
        <v>2.1278768083862261</v>
      </c>
      <c r="O179" s="21">
        <f>('Balance Sheet Annual'!AH179-'Balance Sheet Annual'!U179)/'Balance Sheet Annual'!BR179</f>
        <v>1.179289833612206</v>
      </c>
      <c r="P179" s="21">
        <f>'Balance Sheet Annual'!N179/'Balance Sheet Annual'!BR179</f>
        <v>0.21695391332224037</v>
      </c>
      <c r="Q179" s="21">
        <f>'Balance Sheet Annual'!CH179/'Balance Sheet Annual'!CS179</f>
        <v>2.1756574948310283</v>
      </c>
      <c r="R179" s="21">
        <f>('Balance Sheet Annual'!BH179+'Balance Sheet Annual'!BS179)/'Balance Sheet Annual'!BB179</f>
        <v>0.40355711517793674</v>
      </c>
      <c r="S179" s="21">
        <f>('Balance Sheet Annual'!BH179/'Balance Sheet Annual'!BB179)</f>
        <v>1.624877202134848E-2</v>
      </c>
      <c r="T179" s="21">
        <f>'Balance Sheet Annual'!BS179/'Balance Sheet Annual'!BB179</f>
        <v>0.38730834315658824</v>
      </c>
      <c r="U179" s="21">
        <f>('Balance Sheet Annual'!BH179+'Balance Sheet Annual'!BS179)/'Balance Sheet Annual'!CS179</f>
        <v>1.2815591774072033</v>
      </c>
      <c r="V179" s="21">
        <f>('Balance Sheet Annual'!BH179/'Balance Sheet Annual'!CS179)</f>
        <v>5.1600534651396017E-2</v>
      </c>
      <c r="W179" s="21">
        <f>('Balance Sheet Annual'!BS179/'Balance Sheet Annual'!CS179)</f>
        <v>1.2299586427558074</v>
      </c>
      <c r="X179" s="22">
        <f>'Balance Sheet Annual'!AH179/'Balance Sheet Annual'!BB179</f>
        <v>0.55235160280718243</v>
      </c>
      <c r="Y179" s="22">
        <f>'Balance Sheet Annual'!CS179/('Balance Sheet Annual'!BB179-'Balance Sheet Annual'!AQ179-'Balance Sheet Annual'!AR179-'Balance Sheet Annual'!AS179)</f>
        <v>0.38960585227432598</v>
      </c>
      <c r="Z179" s="22">
        <f>'Balance Sheet Annual'!BA179/'Balance Sheet Annual'!BB179</f>
        <v>0.44764839719281757</v>
      </c>
      <c r="AA179" s="22">
        <f>'Balance Sheet Annual'!AR179/'Balance Sheet Annual'!BB179</f>
        <v>9.3707649596313322E-2</v>
      </c>
      <c r="AB179" s="23">
        <f>'Balance Sheet Annual'!CS179/'Balance Sheet Annual'!CT179</f>
        <v>0.3148954198076101</v>
      </c>
      <c r="AC179" s="24">
        <f>'Income Statement Annual'!V179/'Income Statement Annual'!N179</f>
        <v>0.39305638503661156</v>
      </c>
      <c r="AD179" s="22">
        <f>('Income Statement Annual'!AF179-'Income Statement Annual'!AC179)/'Income Statement Annual'!N179</f>
        <v>0.10059244931681563</v>
      </c>
      <c r="AE179" s="22">
        <f>'Income Statement Annual'!AF179/'Income Statement Annual'!N179</f>
        <v>0.10059244931681563</v>
      </c>
      <c r="AF179" s="22">
        <f>'Income Statement Annual'!BS179/'Income Statement Annual'!N179</f>
        <v>5.6185897208384038E-2</v>
      </c>
      <c r="AG179" s="22">
        <f>('Income Statement Annual'!AF179-'Income Statement Annual'!AC179)/('Income Statement Annual'!AH179*-1)</f>
        <v>13.463717132292523</v>
      </c>
      <c r="AH179" s="23">
        <f>'Income Statement Annual'!AF179/('Income Statement Annual'!AH179*-1)</f>
        <v>13.463717132292523</v>
      </c>
      <c r="AI179" s="24">
        <f>'Cash Flow Statement Annual'!BG179/'Cash Flow Statement Annual'!AB179</f>
        <v>-0.82072997481442078</v>
      </c>
      <c r="AJ179" s="22">
        <f>'Cash Flow Statement Annual'!AB179/'Balance Sheet Annual'!BR179</f>
        <v>0.701257283489783</v>
      </c>
      <c r="AK179" s="22">
        <f>('Cash Flow Statement Annual'!AB179+'Cash Flow Statement Annual'!AV179)/('Balance Sheet Annual'!BH179+'Balance Sheet Annual'!BS179)</f>
        <v>0.32108123984992837</v>
      </c>
      <c r="AL179" s="23">
        <f>('Cash Flow Statement Annual'!AB179/('Balance Sheet Annual'!BH179+'Balance Sheet Annual'!BS179))</f>
        <v>0.45106747588317364</v>
      </c>
      <c r="AM179" s="24">
        <f>'Income Statement Annual'!BS179/'Balance Sheet Annual'!CS179</f>
        <v>0.32046803335060425</v>
      </c>
      <c r="AN179" s="22">
        <f>'Income Statement Annual'!N179/'Balance Sheet Annual'!CS179</f>
        <v>5.7037094586572543</v>
      </c>
      <c r="AO179" s="22">
        <f>'Income Statement Annual'!N179/'Balance Sheet Annual'!BB179</f>
        <v>1.7960719844445125</v>
      </c>
      <c r="AP179" s="22">
        <f>'Income Statement Annual'!N179/('Balance Sheet Annual'!AH179-'Balance Sheet Annual'!BR179)</f>
        <v>6.1346944203826457</v>
      </c>
      <c r="AQ179" s="22">
        <f>'Income Statement Annual'!BS179/'Balance Sheet Annual'!BB179</f>
        <v>0.10091391589685772</v>
      </c>
      <c r="AR179" s="22">
        <f>'Cash Flow Statement Annual'!AB179/'Income Statement Annual'!N179</f>
        <v>0.10134977378109131</v>
      </c>
      <c r="AS179" s="22">
        <f>'Cash Flow Statement Annual'!BG179/'Income Statement Annual'!N179</f>
        <v>-8.3180797282802324E-2</v>
      </c>
      <c r="AT179" s="22">
        <f>'Cash Flow Statement Annual'!AB179/'Balance Sheet Annual'!BB179</f>
        <v>0.18203148931800711</v>
      </c>
      <c r="AU179" s="22">
        <f>('Cash Flow Statement Annual'!AB179+'Cash Flow Statement Annual'!AU179)/'Balance Sheet Annual'!BR179</f>
        <v>0.60429917546150058</v>
      </c>
      <c r="AV179" s="22">
        <f>('Cash Flow Statement Annual'!AB179+'Cash Flow Statement Annual'!AU179)/('Balance Sheet Annual'!BH179+'Balance Sheet Annual'!BS179)</f>
        <v>0.38870142267502522</v>
      </c>
      <c r="AW179" s="22">
        <f>'Cash Flow Statement Annual'!AB179/'Balance Sheet Annual'!BS179</f>
        <v>0.46999113893193883</v>
      </c>
      <c r="AX179" s="22">
        <f>('Cash Flow Statement Annual'!AB179+'Cash Flow Statement Annual'!AU179)/'Balance Sheet Annual'!BS179</f>
        <v>0.40500863865169417</v>
      </c>
      <c r="AY179" s="22">
        <f>('Balance Sheet Annual'!BH179+'Balance Sheet Annual'!BS179)/('Income Statement Annual'!AF179-'Income Statement Annual'!AC179)</f>
        <v>2.2336539323442635</v>
      </c>
      <c r="AZ179" s="22">
        <f>(('Balance Sheet Annual'!BH179+'Balance Sheet Annual'!BS179)-'Balance Sheet Annual'!N179)/('Income Statement Annual'!AF179-'Income Statement Annual'!AC179)</f>
        <v>1.9219462515090657</v>
      </c>
      <c r="BA179" s="22">
        <f>('Cash Flow Statement Annual'!AB179+'Cash Flow Statement Annual'!AU179)/'Income Statement Annual'!BS179</f>
        <v>1.5544261007631504</v>
      </c>
      <c r="BB179" s="22">
        <f>'Income Statement Annual'!AF179/('Balance Sheet Annual'!BH179+'Balance Sheet Annual'!BS179)</f>
        <v>0.4476969263320395</v>
      </c>
      <c r="BC179" s="23">
        <f>'Income Statement Annual'!AF179/('Balance Sheet Annual'!BB179-'Balance Sheet Annual'!BR179)</f>
        <v>0.2440114733991795</v>
      </c>
    </row>
    <row r="180" spans="1:55" x14ac:dyDescent="0.2">
      <c r="A180" s="45" t="s">
        <v>577</v>
      </c>
      <c r="B180" s="45" t="s">
        <v>578</v>
      </c>
      <c r="C180" s="45" t="str">
        <f>VLOOKUP(A180,'[1]S&amp;P 500 Wikipedia'!A:D,3,FALSE)</f>
        <v>Energy</v>
      </c>
      <c r="D180" s="45">
        <v>378158</v>
      </c>
      <c r="E180" s="45" t="s">
        <v>16</v>
      </c>
      <c r="F180" s="45">
        <v>2018</v>
      </c>
      <c r="G180" s="45" t="s">
        <v>17</v>
      </c>
      <c r="H180" s="46">
        <v>43465</v>
      </c>
      <c r="I180" s="46">
        <v>43509</v>
      </c>
      <c r="J180" s="46">
        <v>43509</v>
      </c>
      <c r="K180" s="45">
        <v>871000000</v>
      </c>
      <c r="L180" s="45">
        <v>872000000</v>
      </c>
      <c r="M180" s="45" t="s">
        <v>1723</v>
      </c>
      <c r="N180" s="20">
        <f>'Balance Sheet Annual'!AH180/'Balance Sheet Annual'!BR180</f>
        <v>2.2165775401069521</v>
      </c>
      <c r="O180" s="21">
        <f>('Balance Sheet Annual'!AH180-'Balance Sheet Annual'!U180)/'Balance Sheet Annual'!BR180</f>
        <v>1.7237762237762237</v>
      </c>
      <c r="P180" s="21">
        <f>'Balance Sheet Annual'!N180/'Balance Sheet Annual'!BR180</f>
        <v>0.48066639243109832</v>
      </c>
      <c r="Q180" s="21">
        <f>'Balance Sheet Annual'!CH180/'Balance Sheet Annual'!CS180</f>
        <v>2.0045514432866209</v>
      </c>
      <c r="R180" s="21">
        <f>('Balance Sheet Annual'!BH180+'Balance Sheet Annual'!BS180)/'Balance Sheet Annual'!BB180</f>
        <v>0.43619693043651586</v>
      </c>
      <c r="S180" s="21">
        <f>('Balance Sheet Annual'!BH180/'Balance Sheet Annual'!BB180)</f>
        <v>2.0410603946581621E-2</v>
      </c>
      <c r="T180" s="21">
        <f>'Balance Sheet Annual'!BS180/'Balance Sheet Annual'!BB180</f>
        <v>0.41578632648993424</v>
      </c>
      <c r="U180" s="21">
        <f>('Balance Sheet Annual'!BH180+'Balance Sheet Annual'!BS180)/'Balance Sheet Annual'!CS180</f>
        <v>1.3105761169002275</v>
      </c>
      <c r="V180" s="21">
        <f>('Balance Sheet Annual'!BH180/'Balance Sheet Annual'!CS180)</f>
        <v>6.1324709546053423E-2</v>
      </c>
      <c r="W180" s="21">
        <f>('Balance Sheet Annual'!BS180/'Balance Sheet Annual'!CS180)</f>
        <v>1.2492514073541741</v>
      </c>
      <c r="X180" s="22">
        <f>'Balance Sheet Annual'!AH180/'Balance Sheet Annual'!BB180</f>
        <v>0.42961929439904323</v>
      </c>
      <c r="Y180" s="22">
        <f>'Balance Sheet Annual'!CS180/('Balance Sheet Annual'!BB180-'Balance Sheet Annual'!AQ180-'Balance Sheet Annual'!AR180-'Balance Sheet Annual'!AS180)</f>
        <v>0.37285637727759913</v>
      </c>
      <c r="Z180" s="22">
        <f>'Balance Sheet Annual'!BA180/'Balance Sheet Annual'!BB180</f>
        <v>0.57038070560095677</v>
      </c>
      <c r="AA180" s="22">
        <f>'Balance Sheet Annual'!AR180/'Balance Sheet Annual'!BB180</f>
        <v>0.10735499302371936</v>
      </c>
      <c r="AB180" s="23">
        <f>'Balance Sheet Annual'!CS180/'Balance Sheet Annual'!CT180</f>
        <v>0.33282838349611321</v>
      </c>
      <c r="AC180" s="24">
        <f>'Income Statement Annual'!V180/'Income Statement Annual'!N180</f>
        <v>0.10984481086323958</v>
      </c>
      <c r="AD180" s="22">
        <f>('Income Statement Annual'!AF180-'Income Statement Annual'!AC180)/'Income Statement Annual'!N180</f>
        <v>9.7429679922405435E-2</v>
      </c>
      <c r="AE180" s="22">
        <f>'Income Statement Annual'!AF180/'Income Statement Annual'!N180</f>
        <v>9.7429679922405435E-2</v>
      </c>
      <c r="AF180" s="22">
        <f>'Income Statement Annual'!BS180/'Income Statement Annual'!N180</f>
        <v>-2.2453928225024247E-2</v>
      </c>
      <c r="AG180" s="22">
        <f>('Income Statement Annual'!AF180-'Income Statement Annual'!AC180)/('Income Statement Annual'!AH180*-1)</f>
        <v>3.3878583473861719</v>
      </c>
      <c r="AH180" s="23">
        <f>'Income Statement Annual'!AF180/('Income Statement Annual'!AH180*-1)</f>
        <v>3.3878583473861719</v>
      </c>
      <c r="AI180" s="24">
        <f>'Cash Flow Statement Annual'!BG180/'Cash Flow Statement Annual'!AB180</f>
        <v>-0.87560777957860614</v>
      </c>
      <c r="AJ180" s="22">
        <f>'Cash Flow Statement Annual'!AB180/'Balance Sheet Annual'!BR180</f>
        <v>0.50761003702180174</v>
      </c>
      <c r="AK180" s="22">
        <f>('Cash Flow Statement Annual'!AB180+'Cash Flow Statement Annual'!AV180)/('Balance Sheet Annual'!BH180+'Balance Sheet Annual'!BS180)</f>
        <v>0.16834216779382197</v>
      </c>
      <c r="AL180" s="23">
        <f>('Cash Flow Statement Annual'!AB180/('Balance Sheet Annual'!BH180+'Balance Sheet Annual'!BS180))</f>
        <v>0.22555291537196126</v>
      </c>
      <c r="AM180" s="24">
        <f>'Income Statement Annual'!BS180/'Balance Sheet Annual'!CS180</f>
        <v>-5.5455743202778775E-2</v>
      </c>
      <c r="AN180" s="22">
        <f>'Income Statement Annual'!N180/'Balance Sheet Annual'!CS180</f>
        <v>2.4697568571086359</v>
      </c>
      <c r="AO180" s="22">
        <f>'Income Statement Annual'!N180/'Balance Sheet Annual'!BB180</f>
        <v>0.82200518237990827</v>
      </c>
      <c r="AP180" s="22">
        <f>'Income Statement Annual'!N180/('Balance Sheet Annual'!AH180-'Balance Sheet Annual'!BR180)</f>
        <v>3.4860524091293321</v>
      </c>
      <c r="AQ180" s="22">
        <f>'Income Statement Annual'!BS180/'Balance Sheet Annual'!BB180</f>
        <v>-1.8457245365756429E-2</v>
      </c>
      <c r="AR180" s="22">
        <f>'Cash Flow Statement Annual'!AB180/'Income Statement Annual'!N180</f>
        <v>0.11968962172647915</v>
      </c>
      <c r="AS180" s="22">
        <f>'Cash Flow Statement Annual'!BG180/'Income Statement Annual'!N180</f>
        <v>-0.1048011639185257</v>
      </c>
      <c r="AT180" s="22">
        <f>'Cash Flow Statement Annual'!AB180/'Balance Sheet Annual'!BB180</f>
        <v>9.8385489336256723E-2</v>
      </c>
      <c r="AU180" s="22">
        <f>('Cash Flow Statement Annual'!AB180+'Cash Flow Statement Annual'!AU180)/'Balance Sheet Annual'!BR180</f>
        <v>0.11127108185931715</v>
      </c>
      <c r="AV180" s="22">
        <f>('Cash Flow Statement Annual'!AB180+'Cash Flow Statement Annual'!AU180)/('Balance Sheet Annual'!BH180+'Balance Sheet Annual'!BS180)</f>
        <v>4.9442515079510148E-2</v>
      </c>
      <c r="AW180" s="22">
        <f>'Cash Flow Statement Annual'!AB180/'Balance Sheet Annual'!BS180</f>
        <v>0.23662511984659634</v>
      </c>
      <c r="AX180" s="22">
        <f>('Cash Flow Statement Annual'!AB180+'Cash Flow Statement Annual'!AU180)/'Balance Sheet Annual'!BS180</f>
        <v>5.1869606903163952E-2</v>
      </c>
      <c r="AY180" s="22">
        <f>('Balance Sheet Annual'!BH180+'Balance Sheet Annual'!BS180)/('Income Statement Annual'!AF180-'Income Statement Annual'!AC180)</f>
        <v>5.446490791438527</v>
      </c>
      <c r="AZ180" s="22">
        <f>(('Balance Sheet Annual'!BH180+'Balance Sheet Annual'!BS180)-'Balance Sheet Annual'!N180)/('Income Statement Annual'!AF180-'Income Statement Annual'!AC180)</f>
        <v>4.2832254853160778</v>
      </c>
      <c r="BA180" s="22">
        <f>('Cash Flow Statement Annual'!AB180+'Cash Flow Statement Annual'!AU180)/'Income Statement Annual'!BS180</f>
        <v>-1.1684665226781858</v>
      </c>
      <c r="BB180" s="22">
        <f>'Income Statement Annual'!AF180/('Balance Sheet Annual'!BH180+'Balance Sheet Annual'!BS180)</f>
        <v>0.18360445987936391</v>
      </c>
      <c r="BC180" s="23">
        <f>'Income Statement Annual'!AF180/('Balance Sheet Annual'!BB180-'Balance Sheet Annual'!BR180)</f>
        <v>9.9342332987192805E-2</v>
      </c>
    </row>
    <row r="181" spans="1:55" x14ac:dyDescent="0.2">
      <c r="A181" s="45" t="s">
        <v>583</v>
      </c>
      <c r="B181" s="45" t="s">
        <v>584</v>
      </c>
      <c r="C181" s="45" t="str">
        <f>VLOOKUP(A181,'[1]S&amp;P 500 Wikipedia'!A:D,3,FALSE)</f>
        <v>Consumer Discretionary</v>
      </c>
      <c r="D181" s="45">
        <v>249756</v>
      </c>
      <c r="E181" s="45" t="s">
        <v>16</v>
      </c>
      <c r="F181" s="45">
        <v>2018</v>
      </c>
      <c r="G181" s="45" t="s">
        <v>17</v>
      </c>
      <c r="H181" s="46">
        <v>43465</v>
      </c>
      <c r="I181" s="46">
        <v>43522</v>
      </c>
      <c r="J181" s="46">
        <v>43522</v>
      </c>
      <c r="K181" s="45">
        <v>126583000</v>
      </c>
      <c r="L181" s="45">
        <v>126583000</v>
      </c>
      <c r="M181" s="45" t="s">
        <v>1724</v>
      </c>
      <c r="N181" s="20">
        <f>'Balance Sheet Annual'!AH181/'Balance Sheet Annual'!BR181</f>
        <v>2.9031994164721975</v>
      </c>
      <c r="O181" s="21">
        <f>('Balance Sheet Annual'!AH181-'Balance Sheet Annual'!U181)/'Balance Sheet Annual'!BR181</f>
        <v>2.5570349693256436</v>
      </c>
      <c r="P181" s="21">
        <f>'Balance Sheet Annual'!N181/'Balance Sheet Annual'!BR181</f>
        <v>1.263272181686143</v>
      </c>
      <c r="Q181" s="21">
        <f>'Balance Sheet Annual'!CH181/'Balance Sheet Annual'!CS181</f>
        <v>1.8907690180698236</v>
      </c>
      <c r="R181" s="21">
        <f>('Balance Sheet Annual'!BH181+'Balance Sheet Annual'!BS181)/'Balance Sheet Annual'!BB181</f>
        <v>0.34944649160498248</v>
      </c>
      <c r="S181" s="21">
        <f>('Balance Sheet Annual'!BH181/'Balance Sheet Annual'!BB181)</f>
        <v>2.9292532698120204E-2</v>
      </c>
      <c r="T181" s="21">
        <f>'Balance Sheet Annual'!BS181/'Balance Sheet Annual'!BB181</f>
        <v>0.32015395890686227</v>
      </c>
      <c r="U181" s="21">
        <f>('Balance Sheet Annual'!BH181+'Balance Sheet Annual'!BS181)/'Balance Sheet Annual'!CS181</f>
        <v>1.01016909140488</v>
      </c>
      <c r="V181" s="21">
        <f>('Balance Sheet Annual'!BH181/'Balance Sheet Annual'!CS181)</f>
        <v>8.4677945984523134E-2</v>
      </c>
      <c r="W181" s="21">
        <f>('Balance Sheet Annual'!BS181/'Balance Sheet Annual'!CS181)</f>
        <v>0.92549114542035682</v>
      </c>
      <c r="X181" s="22">
        <f>'Balance Sheet Annual'!AH181/'Balance Sheet Annual'!BB181</f>
        <v>0.68694474065417599</v>
      </c>
      <c r="Y181" s="22">
        <f>'Balance Sheet Annual'!CS181/('Balance Sheet Annual'!BB181-'Balance Sheet Annual'!AQ181-'Balance Sheet Annual'!AR181-'Balance Sheet Annual'!AS181)</f>
        <v>0.40669886552797196</v>
      </c>
      <c r="Z181" s="22">
        <f>'Balance Sheet Annual'!BA181/'Balance Sheet Annual'!BB181</f>
        <v>0.31305525934582401</v>
      </c>
      <c r="AA181" s="22">
        <f>'Balance Sheet Annual'!AR181/'Balance Sheet Annual'!BB181</f>
        <v>0.10832983773293789</v>
      </c>
      <c r="AB181" s="23">
        <f>'Balance Sheet Annual'!CS181/'Balance Sheet Annual'!CT181</f>
        <v>0.34592871092402377</v>
      </c>
      <c r="AC181" s="24">
        <f>'Income Statement Annual'!V181/'Income Statement Annual'!N181</f>
        <v>0.60963952042523084</v>
      </c>
      <c r="AD181" s="22">
        <f>('Income Statement Annual'!AF181-'Income Statement Annual'!AC181)/'Income Statement Annual'!N181</f>
        <v>0.16794848613627211</v>
      </c>
      <c r="AE181" s="22">
        <f>'Income Statement Annual'!AF181/'Income Statement Annual'!N181</f>
        <v>0.15554566390685828</v>
      </c>
      <c r="AF181" s="22">
        <f>'Income Statement Annual'!BS181/'Income Statement Annual'!N181</f>
        <v>7.6127369628901945E-2</v>
      </c>
      <c r="AG181" s="22">
        <f>('Income Statement Annual'!AF181-'Income Statement Annual'!AC181)/('Income Statement Annual'!AH181*-1)</f>
        <v>11.495736602157319</v>
      </c>
      <c r="AH181" s="23">
        <f>'Income Statement Annual'!AF181/('Income Statement Annual'!AH181*-1)</f>
        <v>10.646788327880914</v>
      </c>
      <c r="AI181" s="24">
        <f>'Cash Flow Statement Annual'!BG181/'Cash Flow Statement Annual'!AB181</f>
        <v>-0.43095317638028763</v>
      </c>
      <c r="AJ181" s="22">
        <f>'Cash Flow Statement Annual'!AB181/'Balance Sheet Annual'!BR181</f>
        <v>0.57871673416170211</v>
      </c>
      <c r="AK181" s="22">
        <f>('Cash Flow Statement Annual'!AB181+'Cash Flow Statement Annual'!AV181)/('Balance Sheet Annual'!BH181+'Balance Sheet Annual'!BS181)</f>
        <v>0.24202814505946771</v>
      </c>
      <c r="AL181" s="23">
        <f>('Cash Flow Statement Annual'!AB181/('Balance Sheet Annual'!BH181+'Balance Sheet Annual'!BS181))</f>
        <v>0.39185941967990323</v>
      </c>
      <c r="AM181" s="24">
        <f>'Income Statement Annual'!BS181/'Balance Sheet Annual'!CS181</f>
        <v>0.21673022918024851</v>
      </c>
      <c r="AN181" s="22">
        <f>'Income Statement Annual'!N181/'Balance Sheet Annual'!CS181</f>
        <v>2.8469423052017069</v>
      </c>
      <c r="AO181" s="22">
        <f>'Income Statement Annual'!N181/'Balance Sheet Annual'!BB181</f>
        <v>0.9848390817134951</v>
      </c>
      <c r="AP181" s="22">
        <f>'Income Statement Annual'!N181/('Balance Sheet Annual'!AH181-'Balance Sheet Annual'!BR181)</f>
        <v>2.1869358487366246</v>
      </c>
      <c r="AQ181" s="22">
        <f>'Income Statement Annual'!BS181/'Balance Sheet Annual'!BB181</f>
        <v>7.4973208798591609E-2</v>
      </c>
      <c r="AR181" s="22">
        <f>'Cash Flow Statement Annual'!AB181/'Income Statement Annual'!N181</f>
        <v>0.13904190232911856</v>
      </c>
      <c r="AS181" s="22">
        <f>'Cash Flow Statement Annual'!BG181/'Income Statement Annual'!N181</f>
        <v>-5.9920549458691359E-2</v>
      </c>
      <c r="AT181" s="22">
        <f>'Cash Flow Statement Annual'!AB181/'Balance Sheet Annual'!BB181</f>
        <v>0.13693389940950662</v>
      </c>
      <c r="AU181" s="22">
        <f>('Cash Flow Statement Annual'!AB181+'Cash Flow Statement Annual'!AU181)/'Balance Sheet Annual'!BR181</f>
        <v>0.47367453944524912</v>
      </c>
      <c r="AV181" s="22">
        <f>('Cash Flow Statement Annual'!AB181+'Cash Flow Statement Annual'!AU181)/('Balance Sheet Annual'!BH181+'Balance Sheet Annual'!BS181)</f>
        <v>0.3207334766516316</v>
      </c>
      <c r="AW181" s="22">
        <f>'Cash Flow Statement Annual'!AB181/'Balance Sheet Annual'!BS181</f>
        <v>0.4277126538652074</v>
      </c>
      <c r="AX181" s="22">
        <f>('Cash Flow Statement Annual'!AB181+'Cash Flow Statement Annual'!AU181)/'Balance Sheet Annual'!BS181</f>
        <v>0.35007903240948768</v>
      </c>
      <c r="AY181" s="22">
        <f>('Balance Sheet Annual'!BH181+'Balance Sheet Annual'!BS181)/('Income Statement Annual'!AF181-'Income Statement Annual'!AC181)</f>
        <v>2.1127072202062918</v>
      </c>
      <c r="AZ181" s="22">
        <f>(('Balance Sheet Annual'!BH181+'Balance Sheet Annual'!BS181)-'Balance Sheet Annual'!N181)/('Income Statement Annual'!AF181-'Income Statement Annual'!AC181)</f>
        <v>0.30553101517186204</v>
      </c>
      <c r="BA181" s="22">
        <f>('Cash Flow Statement Annual'!AB181+'Cash Flow Statement Annual'!AU181)/'Income Statement Annual'!BS181</f>
        <v>1.4949231859246055</v>
      </c>
      <c r="BB181" s="22">
        <f>'Income Statement Annual'!AF181/('Balance Sheet Annual'!BH181+'Balance Sheet Annual'!BS181)</f>
        <v>0.43837168919043196</v>
      </c>
      <c r="BC181" s="23">
        <f>'Income Statement Annual'!AF181/('Balance Sheet Annual'!BB181-'Balance Sheet Annual'!BR181)</f>
        <v>0.20066904622406634</v>
      </c>
    </row>
    <row r="182" spans="1:55" x14ac:dyDescent="0.2">
      <c r="A182" s="45" t="s">
        <v>580</v>
      </c>
      <c r="B182" s="45" t="s">
        <v>581</v>
      </c>
      <c r="C182" s="45" t="str">
        <f>VLOOKUP(A182,'[1]S&amp;P 500 Wikipedia'!A:D,3,FALSE)</f>
        <v>Consumer Discretionary</v>
      </c>
      <c r="D182" s="45">
        <v>331419</v>
      </c>
      <c r="E182" s="45" t="s">
        <v>16</v>
      </c>
      <c r="F182" s="45">
        <v>2018</v>
      </c>
      <c r="G182" s="45" t="s">
        <v>17</v>
      </c>
      <c r="H182" s="46">
        <v>43465</v>
      </c>
      <c r="I182" s="46">
        <v>43507</v>
      </c>
      <c r="J182" s="46">
        <v>43507</v>
      </c>
      <c r="K182" s="45">
        <v>366649000</v>
      </c>
      <c r="L182" s="45">
        <v>366837000</v>
      </c>
      <c r="M182" s="45" t="s">
        <v>1725</v>
      </c>
      <c r="N182" s="20">
        <f>'Balance Sheet Annual'!AH182/'Balance Sheet Annual'!BR182</f>
        <v>1.9037973402595649</v>
      </c>
      <c r="O182" s="21">
        <f>('Balance Sheet Annual'!AH182-'Balance Sheet Annual'!U182)/'Balance Sheet Annual'!BR182</f>
        <v>0.84968896609688294</v>
      </c>
      <c r="P182" s="21">
        <f>'Balance Sheet Annual'!N182/'Balance Sheet Annual'!BR182</f>
        <v>0.23700193113684087</v>
      </c>
      <c r="Q182" s="21">
        <f>'Balance Sheet Annual'!CH182/'Balance Sheet Annual'!CS182</f>
        <v>9.04773375769817</v>
      </c>
      <c r="R182" s="21">
        <f>('Balance Sheet Annual'!BH182+'Balance Sheet Annual'!BS182)/'Balance Sheet Annual'!BB182</f>
        <v>0.57485791777106576</v>
      </c>
      <c r="S182" s="21">
        <f>('Balance Sheet Annual'!BH182/'Balance Sheet Annual'!BB182)</f>
        <v>3.792175959331523E-2</v>
      </c>
      <c r="T182" s="21">
        <f>'Balance Sheet Annual'!BS182/'Balance Sheet Annual'!BB182</f>
        <v>0.53693615817775053</v>
      </c>
      <c r="U182" s="21">
        <f>('Balance Sheet Annual'!BH182+'Balance Sheet Annual'!BS182)/'Balance Sheet Annual'!CS182</f>
        <v>5.7760193062684166</v>
      </c>
      <c r="V182" s="21">
        <f>('Balance Sheet Annual'!BH182/'Balance Sheet Annual'!CS182)</f>
        <v>0.38102774401706785</v>
      </c>
      <c r="W182" s="21">
        <f>('Balance Sheet Annual'!BS182/'Balance Sheet Annual'!CS182)</f>
        <v>5.3949915622513487</v>
      </c>
      <c r="X182" s="22">
        <f>'Balance Sheet Annual'!AH182/'Balance Sheet Annual'!BB182</f>
        <v>0.49115018256578352</v>
      </c>
      <c r="Y182" s="22">
        <f>'Balance Sheet Annual'!CS182/('Balance Sheet Annual'!BB182-'Balance Sheet Annual'!AQ182-'Balance Sheet Annual'!AR182-'Balance Sheet Annual'!AS182)</f>
        <v>0.15866268693159236</v>
      </c>
      <c r="Z182" s="22">
        <f>'Balance Sheet Annual'!BA182/'Balance Sheet Annual'!BB182</f>
        <v>0.50884981743421653</v>
      </c>
      <c r="AA182" s="22">
        <f>'Balance Sheet Annual'!AR182/'Balance Sheet Annual'!BB182</f>
        <v>0.16925962050973381</v>
      </c>
      <c r="AB182" s="23">
        <f>'Balance Sheet Annual'!CS182/'Balance Sheet Annual'!CT182</f>
        <v>9.9524930110119619E-2</v>
      </c>
      <c r="AC182" s="24">
        <f>'Income Statement Annual'!V182/'Income Statement Annual'!N182</f>
        <v>0.38485445984723576</v>
      </c>
      <c r="AD182" s="22">
        <f>('Income Statement Annual'!AF182-'Income Statement Annual'!AC182)/'Income Statement Annual'!N182</f>
        <v>0.11603653608718965</v>
      </c>
      <c r="AE182" s="22">
        <f>'Income Statement Annual'!AF182/'Income Statement Annual'!N182</f>
        <v>0.11603653608718965</v>
      </c>
      <c r="AF182" s="22">
        <f>'Income Statement Annual'!BS182/'Income Statement Annual'!N182</f>
        <v>9.5642217074795137E-3</v>
      </c>
      <c r="AG182" s="22">
        <f>('Income Statement Annual'!AF182-'Income Statement Annual'!AC182)/('Income Statement Annual'!AH182*-1)</f>
        <v>4.3048700088858318</v>
      </c>
      <c r="AH182" s="23">
        <f>'Income Statement Annual'!AF182/('Income Statement Annual'!AH182*-1)</f>
        <v>4.3048700088858318</v>
      </c>
      <c r="AI182" s="24">
        <f>'Cash Flow Statement Annual'!BG182/'Cash Flow Statement Annual'!AB182</f>
        <v>-0.89332304435748289</v>
      </c>
      <c r="AJ182" s="22">
        <f>'Cash Flow Statement Annual'!AB182/'Balance Sheet Annual'!BR182</f>
        <v>0.36864081135857024</v>
      </c>
      <c r="AK182" s="22">
        <f>('Cash Flow Statement Annual'!AB182+'Cash Flow Statement Annual'!AV182)/('Balance Sheet Annual'!BH182+'Balance Sheet Annual'!BS182)</f>
        <v>0.10995666473908519</v>
      </c>
      <c r="AL182" s="23">
        <f>('Cash Flow Statement Annual'!AB182/('Balance Sheet Annual'!BH182+'Balance Sheet Annual'!BS182))</f>
        <v>0.16543846423226247</v>
      </c>
      <c r="AM182" s="24">
        <f>'Income Statement Annual'!BS182/'Balance Sheet Annual'!CS182</f>
        <v>9.0197930055581299E-2</v>
      </c>
      <c r="AN182" s="22">
        <f>'Income Statement Annual'!N182/'Balance Sheet Annual'!CS182</f>
        <v>9.4307652848578112</v>
      </c>
      <c r="AO182" s="22">
        <f>'Income Statement Annual'!N182/'Balance Sheet Annual'!BB182</f>
        <v>0.93859625586041606</v>
      </c>
      <c r="AP182" s="22">
        <f>'Income Statement Annual'!N182/('Balance Sheet Annual'!AH182-'Balance Sheet Annual'!BR182)</f>
        <v>4.0254474768680506</v>
      </c>
      <c r="AQ182" s="22">
        <f>'Income Statement Annual'!BS182/'Balance Sheet Annual'!BB182</f>
        <v>8.9769426848591866E-3</v>
      </c>
      <c r="AR182" s="22">
        <f>'Cash Flow Statement Annual'!AB182/'Income Statement Annual'!N182</f>
        <v>0.10132536804189504</v>
      </c>
      <c r="AS182" s="22">
        <f>'Cash Flow Statement Annual'!BG182/'Income Statement Annual'!N182</f>
        <v>-9.051628624982809E-2</v>
      </c>
      <c r="AT182" s="22">
        <f>'Cash Flow Statement Annual'!AB182/'Balance Sheet Annual'!BB182</f>
        <v>9.5103611067801339E-2</v>
      </c>
      <c r="AU182" s="22">
        <f>('Cash Flow Statement Annual'!AB182+'Cash Flow Statement Annual'!AU182)/'Balance Sheet Annual'!BR182</f>
        <v>0.30988421611866795</v>
      </c>
      <c r="AV182" s="22">
        <f>('Cash Flow Statement Annual'!AB182+'Cash Flow Statement Annual'!AU182)/('Balance Sheet Annual'!BH182+'Balance Sheet Annual'!BS182)</f>
        <v>0.13906970477727351</v>
      </c>
      <c r="AW182" s="22">
        <f>'Cash Flow Statement Annual'!AB182/'Balance Sheet Annual'!BS182</f>
        <v>0.17712275401709429</v>
      </c>
      <c r="AX182" s="22">
        <f>('Cash Flow Statement Annual'!AB182+'Cash Flow Statement Annual'!AU182)/'Balance Sheet Annual'!BS182</f>
        <v>0.14889166932735179</v>
      </c>
      <c r="AY182" s="22">
        <f>('Balance Sheet Annual'!BH182+'Balance Sheet Annual'!BS182)/('Income Statement Annual'!AF182-'Income Statement Annual'!AC182)</f>
        <v>5.2782133915730034</v>
      </c>
      <c r="AZ182" s="22">
        <f>(('Balance Sheet Annual'!BH182+'Balance Sheet Annual'!BS182)-'Balance Sheet Annual'!N182)/('Income Statement Annual'!AF182-'Income Statement Annual'!AC182)</f>
        <v>4.7168140414424968</v>
      </c>
      <c r="BA182" s="22">
        <f>('Cash Flow Statement Annual'!AB182+'Cash Flow Statement Annual'!AU182)/'Income Statement Annual'!BS182</f>
        <v>8.9056289785762761</v>
      </c>
      <c r="BB182" s="22">
        <f>'Income Statement Annual'!AF182/('Balance Sheet Annual'!BH182+'Balance Sheet Annual'!BS182)</f>
        <v>0.18945804684527576</v>
      </c>
      <c r="BC182" s="23">
        <f>'Income Statement Annual'!AF182/('Balance Sheet Annual'!BB182-'Balance Sheet Annual'!BR182)</f>
        <v>0.14677787268643852</v>
      </c>
    </row>
    <row r="183" spans="1:55" x14ac:dyDescent="0.2">
      <c r="A183" s="45" t="s">
        <v>586</v>
      </c>
      <c r="B183" s="45" t="s">
        <v>587</v>
      </c>
      <c r="C183" s="45" t="str">
        <f>VLOOKUP(A183,'[1]S&amp;P 500 Wikipedia'!A:D,3,FALSE)</f>
        <v>Health Care</v>
      </c>
      <c r="D183" s="45">
        <v>378161</v>
      </c>
      <c r="E183" s="45" t="s">
        <v>16</v>
      </c>
      <c r="F183" s="45">
        <v>2018</v>
      </c>
      <c r="G183" s="45" t="s">
        <v>17</v>
      </c>
      <c r="H183" s="46">
        <v>43465</v>
      </c>
      <c r="I183" s="46">
        <v>43517</v>
      </c>
      <c r="J183" s="46">
        <v>43588</v>
      </c>
      <c r="K183" s="45">
        <v>343900000</v>
      </c>
      <c r="L183" s="45">
        <v>352785000</v>
      </c>
      <c r="M183" s="45" t="s">
        <v>1953</v>
      </c>
      <c r="N183" s="20">
        <f>'Balance Sheet Annual'!AH183/'Balance Sheet Annual'!BR183</f>
        <v>1.6201688860019487</v>
      </c>
      <c r="O183" s="21">
        <f>('Balance Sheet Annual'!AH183-'Balance Sheet Annual'!U183)/'Balance Sheet Annual'!BR183</f>
        <v>1.3647288080545632</v>
      </c>
      <c r="P183" s="21">
        <f>'Balance Sheet Annual'!N183/'Balance Sheet Annual'!BR183</f>
        <v>0.11886976291003573</v>
      </c>
      <c r="Q183" s="21">
        <f>'Balance Sheet Annual'!CH183/'Balance Sheet Annual'!CS183</f>
        <v>-8.325925925925926</v>
      </c>
      <c r="R183" s="21">
        <f>('Balance Sheet Annual'!BH183+'Balance Sheet Annual'!BS183)/'Balance Sheet Annual'!BB183</f>
        <v>0.90339682452928161</v>
      </c>
      <c r="S183" s="21">
        <f>('Balance Sheet Annual'!BH183/'Balance Sheet Annual'!BB183)</f>
        <v>5.4655261935342824E-3</v>
      </c>
      <c r="T183" s="21">
        <f>'Balance Sheet Annual'!BS183/'Balance Sheet Annual'!BB183</f>
        <v>0.89793129833574725</v>
      </c>
      <c r="U183" s="21">
        <f>('Balance Sheet Annual'!BH183+'Balance Sheet Annual'!BS183)/'Balance Sheet Annual'!CS183</f>
        <v>-6.6182182182182183</v>
      </c>
      <c r="V183" s="21">
        <f>('Balance Sheet Annual'!BH183/'Balance Sheet Annual'!CS183)</f>
        <v>-4.004004004004004E-2</v>
      </c>
      <c r="W183" s="21">
        <f>('Balance Sheet Annual'!BS183/'Balance Sheet Annual'!CS183)</f>
        <v>-6.5781781781781783</v>
      </c>
      <c r="X183" s="22">
        <f>'Balance Sheet Annual'!AH183/'Balance Sheet Annual'!BB183</f>
        <v>0.27264777416445768</v>
      </c>
      <c r="Y183" s="22">
        <f>'Balance Sheet Annual'!CS183/('Balance Sheet Annual'!BB183-'Balance Sheet Annual'!AQ183-'Balance Sheet Annual'!AR183-'Balance Sheet Annual'!AS183)</f>
        <v>-0.17106750231172299</v>
      </c>
      <c r="Z183" s="22">
        <f>'Balance Sheet Annual'!BA183/'Balance Sheet Annual'!BB183</f>
        <v>0.72735222583554227</v>
      </c>
      <c r="AA183" s="22">
        <f>'Balance Sheet Annual'!AR183/'Balance Sheet Annual'!BB183</f>
        <v>0</v>
      </c>
      <c r="AB183" s="23">
        <f>'Balance Sheet Annual'!CS183/'Balance Sheet Annual'!CT183</f>
        <v>-0.1365015166835187</v>
      </c>
      <c r="AC183" s="24">
        <f>'Income Statement Annual'!V183/'Income Statement Annual'!N183</f>
        <v>0.8322556977117439</v>
      </c>
      <c r="AD183" s="22">
        <f>('Income Statement Annual'!AF183-'Income Statement Annual'!AC183)/'Income Statement Annual'!N183</f>
        <v>0.18773788233136149</v>
      </c>
      <c r="AE183" s="22">
        <f>'Income Statement Annual'!AF183/'Income Statement Annual'!N183</f>
        <v>0.13887742468014858</v>
      </c>
      <c r="AF183" s="22">
        <f>'Income Statement Annual'!BS183/'Income Statement Annual'!N183</f>
        <v>5.0809373137066079E-2</v>
      </c>
      <c r="AG183" s="22">
        <f>('Income Statement Annual'!AF183-'Income Statement Annual'!AC183)/('Income Statement Annual'!AH183*-1)</f>
        <v>4.8449704142011836</v>
      </c>
      <c r="AH183" s="23">
        <f>'Income Statement Annual'!AF183/('Income Statement Annual'!AH183*-1)</f>
        <v>3.5840236686390532</v>
      </c>
      <c r="AI183" s="24">
        <f>'Cash Flow Statement Annual'!BG183/'Cash Flow Statement Annual'!AB183</f>
        <v>-0.19553999262808699</v>
      </c>
      <c r="AJ183" s="22">
        <f>'Cash Flow Statement Annual'!AB183/'Balance Sheet Annual'!BR183</f>
        <v>0.8811302370899643</v>
      </c>
      <c r="AK183" s="22">
        <f>('Cash Flow Statement Annual'!AB183+'Cash Flow Statement Annual'!AV183)/('Balance Sheet Annual'!BH183+'Balance Sheet Annual'!BS183)</f>
        <v>0.16413576138907374</v>
      </c>
      <c r="AL183" s="23">
        <f>('Cash Flow Statement Annual'!AB183/('Balance Sheet Annual'!BH183+'Balance Sheet Annual'!BS183))</f>
        <v>0.16413576138907374</v>
      </c>
      <c r="AM183" s="24">
        <f>'Income Statement Annual'!BS183/'Balance Sheet Annual'!CS183</f>
        <v>-0.44364364364364367</v>
      </c>
      <c r="AN183" s="22">
        <f>'Income Statement Annual'!N183/'Balance Sheet Annual'!CS183</f>
        <v>-8.7315315315315321</v>
      </c>
      <c r="AO183" s="22">
        <f>'Income Statement Annual'!N183/'Balance Sheet Annual'!BB183</f>
        <v>1.1918672970240209</v>
      </c>
      <c r="AP183" s="22">
        <f>'Income Statement Annual'!N183/('Balance Sheet Annual'!AH183-'Balance Sheet Annual'!BR183)</f>
        <v>11.420267085624509</v>
      </c>
      <c r="AQ183" s="22">
        <f>'Income Statement Annual'!BS183/'Balance Sheet Annual'!BB183</f>
        <v>6.0558030224359849E-2</v>
      </c>
      <c r="AR183" s="22">
        <f>'Cash Flow Statement Annual'!AB183/'Income Statement Annual'!N183</f>
        <v>0.1244095932498739</v>
      </c>
      <c r="AS183" s="22">
        <f>'Cash Flow Statement Annual'!BG183/'Income Statement Annual'!N183</f>
        <v>-2.4327050946943641E-2</v>
      </c>
      <c r="AT183" s="22">
        <f>'Cash Flow Statement Annual'!AB183/'Balance Sheet Annual'!BB183</f>
        <v>0.14827972563058509</v>
      </c>
      <c r="AU183" s="22">
        <f>('Cash Flow Statement Annual'!AB183+'Cash Flow Statement Annual'!AU183)/'Balance Sheet Annual'!BR183</f>
        <v>0.18626177330302046</v>
      </c>
      <c r="AV183" s="22">
        <f>('Cash Flow Statement Annual'!AB183+'Cash Flow Statement Annual'!AU183)/('Balance Sheet Annual'!BH183+'Balance Sheet Annual'!BS183)</f>
        <v>3.4696593865327606E-2</v>
      </c>
      <c r="AW183" s="22">
        <f>'Cash Flow Statement Annual'!AB183/'Balance Sheet Annual'!BS183</f>
        <v>0.16513482256984599</v>
      </c>
      <c r="AX183" s="22">
        <f>('Cash Flow Statement Annual'!AB183+'Cash Flow Statement Annual'!AU183)/'Balance Sheet Annual'!BS183</f>
        <v>3.4907785014303971E-2</v>
      </c>
      <c r="AY183" s="22">
        <f>('Balance Sheet Annual'!BH183+'Balance Sheet Annual'!BS183)/('Income Statement Annual'!AF183-'Income Statement Annual'!AC183)</f>
        <v>4.0373717635564237</v>
      </c>
      <c r="AZ183" s="22">
        <f>(('Balance Sheet Annual'!BH183+'Balance Sheet Annual'!BS183)-'Balance Sheet Annual'!N183)/('Income Statement Annual'!AF183-'Income Statement Annual'!AC183)</f>
        <v>3.947972642892037</v>
      </c>
      <c r="BA183" s="22">
        <f>('Cash Flow Statement Annual'!AB183+'Cash Flow Statement Annual'!AU183)/'Income Statement Annual'!BS183</f>
        <v>0.51759927797833938</v>
      </c>
      <c r="BB183" s="22">
        <f>'Income Statement Annual'!AF183/('Balance Sheet Annual'!BH183+'Balance Sheet Annual'!BS183)</f>
        <v>0.18322342549458528</v>
      </c>
      <c r="BC183" s="23">
        <f>'Income Statement Annual'!AF183/('Balance Sheet Annual'!BB183-'Balance Sheet Annual'!BR183)</f>
        <v>0.19901429275505175</v>
      </c>
    </row>
    <row r="184" spans="1:55" x14ac:dyDescent="0.2">
      <c r="A184" s="45" t="s">
        <v>589</v>
      </c>
      <c r="B184" s="45" t="s">
        <v>590</v>
      </c>
      <c r="C184" s="45" t="str">
        <f>VLOOKUP(A184,'[1]S&amp;P 500 Wikipedia'!A:D,3,FALSE)</f>
        <v>Real Estate</v>
      </c>
      <c r="D184" s="45">
        <v>378162</v>
      </c>
      <c r="E184" s="45" t="s">
        <v>16</v>
      </c>
      <c r="F184" s="45">
        <v>2018</v>
      </c>
      <c r="G184" s="45" t="s">
        <v>17</v>
      </c>
      <c r="H184" s="46">
        <v>43465</v>
      </c>
      <c r="I184" s="46">
        <v>43510</v>
      </c>
      <c r="J184" s="46">
        <v>43587</v>
      </c>
      <c r="K184" s="45">
        <v>473011000</v>
      </c>
      <c r="L184" s="45">
        <v>491794000</v>
      </c>
      <c r="M184" s="45" t="s">
        <v>1954</v>
      </c>
      <c r="N184" s="20">
        <f>'Balance Sheet Annual'!AH184/'Balance Sheet Annual'!BR184</f>
        <v>0.73591114425563298</v>
      </c>
      <c r="O184" s="21">
        <f>('Balance Sheet Annual'!AH184-'Balance Sheet Annual'!U184)/'Balance Sheet Annual'!BR184</f>
        <v>0.73591114425563298</v>
      </c>
      <c r="P184" s="21">
        <f>'Balance Sheet Annual'!N184/'Balance Sheet Annual'!BR184</f>
        <v>3.5372680798427654E-2</v>
      </c>
      <c r="Q184" s="21">
        <f>'Balance Sheet Annual'!CH184/'Balance Sheet Annual'!CS184</f>
        <v>1.5180727650601311</v>
      </c>
      <c r="R184" s="21">
        <f>('Balance Sheet Annual'!BH184+'Balance Sheet Annual'!BS184)/'Balance Sheet Annual'!BB184</f>
        <v>0.55935605741464589</v>
      </c>
      <c r="S184" s="21">
        <f>('Balance Sheet Annual'!BH184/'Balance Sheet Annual'!BB184)</f>
        <v>7.2192129431312618E-2</v>
      </c>
      <c r="T184" s="21">
        <f>'Balance Sheet Annual'!BS184/'Balance Sheet Annual'!BB184</f>
        <v>0.4871639279833333</v>
      </c>
      <c r="U184" s="21">
        <f>('Balance Sheet Annual'!BH184+'Balance Sheet Annual'!BS184)/'Balance Sheet Annual'!CS184</f>
        <v>1.408499254147231</v>
      </c>
      <c r="V184" s="21">
        <f>('Balance Sheet Annual'!BH184/'Balance Sheet Annual'!CS184)</f>
        <v>0.18178503497268425</v>
      </c>
      <c r="W184" s="21">
        <f>('Balance Sheet Annual'!BS184/'Balance Sheet Annual'!CS184)</f>
        <v>1.2267142191745468</v>
      </c>
      <c r="X184" s="22">
        <f>'Balance Sheet Annual'!AH184/'Balance Sheet Annual'!BB184</f>
        <v>8.1670666512119391E-2</v>
      </c>
      <c r="Y184" s="22">
        <f>'Balance Sheet Annual'!CS184/('Balance Sheet Annual'!BB184-'Balance Sheet Annual'!AQ184-'Balance Sheet Annual'!AR184-'Balance Sheet Annual'!AS184)</f>
        <v>0.40903516418136976</v>
      </c>
      <c r="Z184" s="22">
        <f>'Balance Sheet Annual'!BA184/'Balance Sheet Annual'!BB184</f>
        <v>0.91832933348788059</v>
      </c>
      <c r="AA184" s="22">
        <f>'Balance Sheet Annual'!AR184/'Balance Sheet Annual'!BB184</f>
        <v>0</v>
      </c>
      <c r="AB184" s="23">
        <f>'Balance Sheet Annual'!CS184/'Balance Sheet Annual'!CT184</f>
        <v>0.39712911154738617</v>
      </c>
      <c r="AC184" s="24">
        <f>'Income Statement Annual'!V184/'Income Statement Annual'!N184</f>
        <v>0.63954829585723272</v>
      </c>
      <c r="AD184" s="22">
        <f>('Income Statement Annual'!AF184-'Income Statement Annual'!AC184)/'Income Statement Annual'!N184</f>
        <v>0.59152132301942573</v>
      </c>
      <c r="AE184" s="22">
        <f>'Income Statement Annual'!AF184/'Income Statement Annual'!N184</f>
        <v>0.30222660083597619</v>
      </c>
      <c r="AF184" s="22">
        <f>'Income Statement Annual'!BS184/'Income Statement Annual'!N184</f>
        <v>0.22344617821679333</v>
      </c>
      <c r="AG184" s="22">
        <f>('Income Statement Annual'!AF184-'Income Statement Annual'!AC184)/('Income Statement Annual'!AH184*-1)</f>
        <v>3.5531301589777589</v>
      </c>
      <c r="AH184" s="23">
        <f>'Income Statement Annual'!AF184/('Income Statement Annual'!AH184*-1)</f>
        <v>1.815404463856283</v>
      </c>
      <c r="AI184" s="24">
        <f>'Cash Flow Statement Annual'!BG184/'Cash Flow Statement Annual'!AB184</f>
        <v>-2.5364309401788105</v>
      </c>
      <c r="AJ184" s="22">
        <f>'Cash Flow Statement Annual'!AB184/'Balance Sheet Annual'!BR184</f>
        <v>0.54175154442883156</v>
      </c>
      <c r="AK184" s="22">
        <f>('Cash Flow Statement Annual'!AB184+'Cash Flow Statement Annual'!AV184)/('Balance Sheet Annual'!BH184+'Balance Sheet Annual'!BS184)</f>
        <v>1.9299112514412218E-2</v>
      </c>
      <c r="AL184" s="23">
        <f>('Cash Flow Statement Annual'!AB184/('Balance Sheet Annual'!BH184+'Balance Sheet Annual'!BS184))</f>
        <v>0.1074861562755299</v>
      </c>
      <c r="AM184" s="24">
        <f>'Income Statement Annual'!BS184/'Balance Sheet Annual'!CS184</f>
        <v>7.3819048575694671E-2</v>
      </c>
      <c r="AN184" s="22">
        <f>'Income Statement Annual'!N184/'Balance Sheet Annual'!CS184</f>
        <v>0.33036612738157239</v>
      </c>
      <c r="AO184" s="22">
        <f>'Income Statement Annual'!N184/'Balance Sheet Annual'!BB184</f>
        <v>0.13119800665239448</v>
      </c>
      <c r="AP184" s="22">
        <f>'Income Statement Annual'!N184/('Balance Sheet Annual'!AH184-'Balance Sheet Annual'!BR184)</f>
        <v>-4.4764778680048147</v>
      </c>
      <c r="AQ184" s="22">
        <f>'Income Statement Annual'!BS184/'Balance Sheet Annual'!BB184</f>
        <v>2.9315693176138968E-2</v>
      </c>
      <c r="AR184" s="22">
        <f>'Cash Flow Statement Annual'!AB184/'Income Statement Annual'!N184</f>
        <v>0.45826178411558677</v>
      </c>
      <c r="AS184" s="22">
        <f>'Cash Flow Statement Annual'!BG184/'Income Statement Annual'!N184</f>
        <v>-1.1623493679323169</v>
      </c>
      <c r="AT184" s="22">
        <f>'Cash Flow Statement Annual'!AB184/'Balance Sheet Annual'!BB184</f>
        <v>6.0123032600934906E-2</v>
      </c>
      <c r="AU184" s="22">
        <f>('Cash Flow Statement Annual'!AB184+'Cash Flow Statement Annual'!AU184)/'Balance Sheet Annual'!BR184</f>
        <v>1.338834158499747</v>
      </c>
      <c r="AV184" s="22">
        <f>('Cash Flow Statement Annual'!AB184+'Cash Flow Statement Annual'!AU184)/('Balance Sheet Annual'!BH184+'Balance Sheet Annual'!BS184)</f>
        <v>0.26563124566491375</v>
      </c>
      <c r="AW184" s="22">
        <f>'Cash Flow Statement Annual'!AB184/'Balance Sheet Annual'!BS184</f>
        <v>0.12341437686041445</v>
      </c>
      <c r="AX184" s="22">
        <f>('Cash Flow Statement Annual'!AB184+'Cash Flow Statement Annual'!AU184)/'Balance Sheet Annual'!BS184</f>
        <v>0.30499476206364495</v>
      </c>
      <c r="AY184" s="22">
        <f>('Balance Sheet Annual'!BH184+'Balance Sheet Annual'!BS184)/('Income Statement Annual'!AF184-'Income Statement Annual'!AC184)</f>
        <v>7.2076004591372431</v>
      </c>
      <c r="AZ184" s="22">
        <f>(('Balance Sheet Annual'!BH184+'Balance Sheet Annual'!BS184)-'Balance Sheet Annual'!N184)/('Income Statement Annual'!AF184-'Income Statement Annual'!AC184)</f>
        <v>7.1570167054616292</v>
      </c>
      <c r="BA184" s="22">
        <f>('Cash Flow Statement Annual'!AB184+'Cash Flow Statement Annual'!AU184)/'Income Statement Annual'!BS184</f>
        <v>5.0683586230941886</v>
      </c>
      <c r="BB184" s="22">
        <f>'Income Statement Annual'!AF184/('Balance Sheet Annual'!BH184+'Balance Sheet Annual'!BS184)</f>
        <v>7.0887812979587753E-2</v>
      </c>
      <c r="BC184" s="23">
        <f>'Income Statement Annual'!AF184/('Balance Sheet Annual'!BB184-'Balance Sheet Annual'!BR184)</f>
        <v>4.460133854554809E-2</v>
      </c>
    </row>
    <row r="185" spans="1:55" x14ac:dyDescent="0.2">
      <c r="A185" s="45" t="s">
        <v>610</v>
      </c>
      <c r="B185" s="45" t="s">
        <v>611</v>
      </c>
      <c r="C185" s="45" t="str">
        <f>VLOOKUP(A185,'[1]S&amp;P 500 Wikipedia'!A:D,3,FALSE)</f>
        <v>Consumer Discretionary</v>
      </c>
      <c r="D185" s="45">
        <v>261673</v>
      </c>
      <c r="E185" s="45" t="s">
        <v>16</v>
      </c>
      <c r="F185" s="45">
        <v>2018</v>
      </c>
      <c r="G185" s="45" t="s">
        <v>17</v>
      </c>
      <c r="H185" s="46">
        <v>43524</v>
      </c>
      <c r="I185" s="46">
        <v>43552</v>
      </c>
      <c r="J185" s="46">
        <v>43704</v>
      </c>
      <c r="K185" s="45">
        <v>1032000000</v>
      </c>
      <c r="L185" s="45">
        <v>1038000000</v>
      </c>
      <c r="M185" s="45" t="s">
        <v>1955</v>
      </c>
      <c r="N185" s="20">
        <f>'Balance Sheet Annual'!AH185/'Balance Sheet Annual'!BR185</f>
        <v>1.1691367173027047</v>
      </c>
      <c r="O185" s="21">
        <f>('Balance Sheet Annual'!AH185-'Balance Sheet Annual'!U185)/'Balance Sheet Annual'!BR185</f>
        <v>0.38193157959738172</v>
      </c>
      <c r="P185" s="21">
        <f>'Balance Sheet Annual'!N185/'Balance Sheet Annual'!BR185</f>
        <v>0.22199580091391874</v>
      </c>
      <c r="Q185" s="21">
        <f>'Balance Sheet Annual'!CH185/'Balance Sheet Annual'!CS185</f>
        <v>29.625171939477305</v>
      </c>
      <c r="R185" s="21">
        <f>('Balance Sheet Annual'!BH185+'Balance Sheet Annual'!BS185)/'Balance Sheet Annual'!BB185</f>
        <v>0.60697522962563721</v>
      </c>
      <c r="S185" s="21">
        <f>('Balance Sheet Annual'!BH185/'Balance Sheet Annual'!BB185)</f>
        <v>6.2004536369556919E-2</v>
      </c>
      <c r="T185" s="21">
        <f>'Balance Sheet Annual'!BS185/'Balance Sheet Annual'!BB185</f>
        <v>0.54497069325608027</v>
      </c>
      <c r="U185" s="21">
        <f>('Balance Sheet Annual'!BH185+'Balance Sheet Annual'!BS185)/'Balance Sheet Annual'!CS185</f>
        <v>18.588720770288859</v>
      </c>
      <c r="V185" s="21">
        <f>('Balance Sheet Annual'!BH185/'Balance Sheet Annual'!CS185)</f>
        <v>1.8988995873452545</v>
      </c>
      <c r="W185" s="21">
        <f>('Balance Sheet Annual'!BS185/'Balance Sheet Annual'!CS185)</f>
        <v>16.689821182943604</v>
      </c>
      <c r="X185" s="22">
        <f>'Balance Sheet Annual'!AH185/'Balance Sheet Annual'!BB185</f>
        <v>0.42518358822340496</v>
      </c>
      <c r="Y185" s="22">
        <f>'Balance Sheet Annual'!CS185/('Balance Sheet Annual'!BB185-'Balance Sheet Annual'!AQ185-'Balance Sheet Annual'!AR185-'Balance Sheet Annual'!AS185)</f>
        <v>3.4410943342642115E-2</v>
      </c>
      <c r="Z185" s="22">
        <f>'Balance Sheet Annual'!BA185/'Balance Sheet Annual'!BB185</f>
        <v>0.57481641177659504</v>
      </c>
      <c r="AA185" s="22">
        <f>'Balance Sheet Annual'!AR185/'Balance Sheet Annual'!BB185</f>
        <v>5.1090300702912705E-2</v>
      </c>
      <c r="AB185" s="23">
        <f>'Balance Sheet Annual'!CS185/'Balance Sheet Annual'!CT185</f>
        <v>3.2652877899795638E-2</v>
      </c>
      <c r="AC185" s="24">
        <f>'Income Statement Annual'!V185/'Income Statement Annual'!N185</f>
        <v>0.34048204233727108</v>
      </c>
      <c r="AD185" s="22">
        <f>('Income Statement Annual'!AF185-'Income Statement Annual'!AC185)/'Income Statement Annual'!N185</f>
        <v>0.163442479980972</v>
      </c>
      <c r="AE185" s="22">
        <f>'Income Statement Annual'!AF185/'Income Statement Annual'!N185</f>
        <v>0.14549472766193611</v>
      </c>
      <c r="AF185" s="22">
        <f>'Income Statement Annual'!BS185/'Income Statement Annual'!N185</f>
        <v>8.5526837389994448E-2</v>
      </c>
      <c r="AG185" s="22">
        <f>('Income Statement Annual'!AF185-'Income Statement Annual'!AC185)/('Income Statement Annual'!AH185*-1)</f>
        <v>16.777212614445574</v>
      </c>
      <c r="AH185" s="23">
        <f>'Income Statement Annual'!AF185/('Income Statement Annual'!AH185*-1)</f>
        <v>14.934893184130214</v>
      </c>
      <c r="AI185" s="24">
        <f>'Cash Flow Statement Annual'!BG185/'Cash Flow Statement Annual'!AB185</f>
        <v>-0.73726207297813984</v>
      </c>
      <c r="AJ185" s="22">
        <f>'Cash Flow Statement Annual'!AB185/'Balance Sheet Annual'!BR185</f>
        <v>0.74292948005434112</v>
      </c>
      <c r="AK185" s="22">
        <f>('Cash Flow Statement Annual'!AB185+'Cash Flow Statement Annual'!AV185)/('Balance Sheet Annual'!BH185+'Balance Sheet Annual'!BS185)</f>
        <v>0.28929258546692321</v>
      </c>
      <c r="AL185" s="23">
        <f>('Cash Flow Statement Annual'!AB185/('Balance Sheet Annual'!BH185+'Balance Sheet Annual'!BS185))</f>
        <v>0.44513097528488976</v>
      </c>
      <c r="AM185" s="24">
        <f>'Income Statement Annual'!BS185/'Balance Sheet Annual'!CS185</f>
        <v>5.9353507565337003</v>
      </c>
      <c r="AN185" s="22">
        <f>'Income Statement Annual'!N185/'Balance Sheet Annual'!CS185</f>
        <v>69.397524071526817</v>
      </c>
      <c r="AO185" s="22">
        <f>'Income Statement Annual'!N185/'Balance Sheet Annual'!BB185</f>
        <v>2.266028880055694</v>
      </c>
      <c r="AP185" s="22">
        <f>'Income Statement Annual'!N185/('Balance Sheet Annual'!AH185-'Balance Sheet Annual'!BR185)</f>
        <v>36.839722526469515</v>
      </c>
      <c r="AQ185" s="22">
        <f>'Income Statement Annual'!BS185/'Balance Sheet Annual'!BB185</f>
        <v>0.19380628354555457</v>
      </c>
      <c r="AR185" s="22">
        <f>'Cash Flow Statement Annual'!AB185/'Income Statement Annual'!N185</f>
        <v>0.11923214144137001</v>
      </c>
      <c r="AS185" s="22">
        <f>'Cash Flow Statement Annual'!BG185/'Income Statement Annual'!N185</f>
        <v>-8.7905335764687231E-2</v>
      </c>
      <c r="AT185" s="22">
        <f>'Cash Flow Statement Annual'!AB185/'Balance Sheet Annual'!BB185</f>
        <v>0.27018347593702979</v>
      </c>
      <c r="AU185" s="22">
        <f>('Cash Flow Statement Annual'!AB185+'Cash Flow Statement Annual'!AU185)/'Balance Sheet Annual'!BR185</f>
        <v>0.60534765962702231</v>
      </c>
      <c r="AV185" s="22">
        <f>('Cash Flow Statement Annual'!AB185+'Cash Flow Statement Annual'!AU185)/('Balance Sheet Annual'!BH185+'Balance Sheet Annual'!BS185)</f>
        <v>0.36269794287405654</v>
      </c>
      <c r="AW185" s="22">
        <f>'Cash Flow Statement Annual'!AB185/'Balance Sheet Annual'!BS185</f>
        <v>0.49577615692092142</v>
      </c>
      <c r="AX185" s="22">
        <f>('Cash Flow Statement Annual'!AB185+'Cash Flow Statement Annual'!AU185)/'Balance Sheet Annual'!BS185</f>
        <v>0.40396423126055958</v>
      </c>
      <c r="AY185" s="22">
        <f>('Balance Sheet Annual'!BH185+'Balance Sheet Annual'!BS185)/('Income Statement Annual'!AF185-'Income Statement Annual'!AC185)</f>
        <v>1.6388552025224352</v>
      </c>
      <c r="AZ185" s="22">
        <f>(('Balance Sheet Annual'!BH185+'Balance Sheet Annual'!BS185)-'Balance Sheet Annual'!N185)/('Income Statement Annual'!AF185-'Income Statement Annual'!AC185)</f>
        <v>1.4208707252000969</v>
      </c>
      <c r="BA185" s="22">
        <f>('Cash Flow Statement Annual'!AB185+'Cash Flow Statement Annual'!AU185)/'Income Statement Annual'!BS185</f>
        <v>1.1359212050984937</v>
      </c>
      <c r="BB185" s="22">
        <f>'Income Statement Annual'!AF185/('Balance Sheet Annual'!BH185+'Balance Sheet Annual'!BS185)</f>
        <v>0.54317744561195802</v>
      </c>
      <c r="BC185" s="23">
        <f>'Income Statement Annual'!AF185/('Balance Sheet Annual'!BB185-'Balance Sheet Annual'!BR185)</f>
        <v>0.51812246338450685</v>
      </c>
    </row>
    <row r="186" spans="1:55" x14ac:dyDescent="0.2">
      <c r="A186" s="45" t="s">
        <v>595</v>
      </c>
      <c r="B186" s="45" t="s">
        <v>596</v>
      </c>
      <c r="C186" s="45" t="str">
        <f>VLOOKUP(A186,'[1]S&amp;P 500 Wikipedia'!A:D,3,FALSE)</f>
        <v>Energy</v>
      </c>
      <c r="D186" s="45">
        <v>378163</v>
      </c>
      <c r="E186" s="45" t="s">
        <v>16</v>
      </c>
      <c r="F186" s="45">
        <v>2018</v>
      </c>
      <c r="G186" s="45" t="s">
        <v>17</v>
      </c>
      <c r="H186" s="46">
        <v>43465</v>
      </c>
      <c r="I186" s="46">
        <v>43517</v>
      </c>
      <c r="J186" s="46">
        <v>43683</v>
      </c>
      <c r="K186" s="45">
        <v>291500000</v>
      </c>
      <c r="L186" s="45">
        <v>291500000</v>
      </c>
      <c r="M186" s="54" t="s">
        <v>1956</v>
      </c>
      <c r="N186" s="20">
        <f>'Balance Sheet Annual'!AH186/'Balance Sheet Annual'!BR186</f>
        <v>2.5285420944558523</v>
      </c>
      <c r="O186" s="21">
        <f>('Balance Sheet Annual'!AH186-'Balance Sheet Annual'!U186)/'Balance Sheet Annual'!BR186</f>
        <v>2.4332648870636548</v>
      </c>
      <c r="P186" s="21">
        <f>'Balance Sheet Annual'!N186/'Balance Sheet Annual'!BR186</f>
        <v>1.9905544147843943</v>
      </c>
      <c r="Q186" s="21">
        <f>'Balance Sheet Annual'!CH186/'Balance Sheet Annual'!CS186</f>
        <v>0.87081107333657115</v>
      </c>
      <c r="R186" s="21">
        <f>('Balance Sheet Annual'!BH186+'Balance Sheet Annual'!BS186)/'Balance Sheet Annual'!BB186</f>
        <v>0.30187781239183109</v>
      </c>
      <c r="S186" s="21">
        <f>('Balance Sheet Annual'!BH186/'Balance Sheet Annual'!BB186)</f>
        <v>2.5095188646590515E-2</v>
      </c>
      <c r="T186" s="21">
        <f>'Balance Sheet Annual'!BS186/'Balance Sheet Annual'!BB186</f>
        <v>0.27678262374524054</v>
      </c>
      <c r="U186" s="21">
        <f>('Balance Sheet Annual'!BH186+'Balance Sheet Annual'!BS186)/'Balance Sheet Annual'!CS186</f>
        <v>0.56475635421725756</v>
      </c>
      <c r="V186" s="21">
        <f>('Balance Sheet Annual'!BH186/'Balance Sheet Annual'!CS186)</f>
        <v>4.6948356807511735E-2</v>
      </c>
      <c r="W186" s="21">
        <f>('Balance Sheet Annual'!BS186/'Balance Sheet Annual'!CS186)</f>
        <v>0.51780799740974581</v>
      </c>
      <c r="X186" s="22">
        <f>'Balance Sheet Annual'!AH186/'Balance Sheet Annual'!BB186</f>
        <v>0.26639840775354795</v>
      </c>
      <c r="Y186" s="22">
        <f>'Balance Sheet Annual'!CS186/('Balance Sheet Annual'!BB186-'Balance Sheet Annual'!AQ186-'Balance Sheet Annual'!AR186-'Balance Sheet Annual'!AS186)</f>
        <v>0.54298523206751059</v>
      </c>
      <c r="Z186" s="22">
        <f>'Balance Sheet Annual'!BA186/'Balance Sheet Annual'!BB186</f>
        <v>0.73360159224645205</v>
      </c>
      <c r="AA186" s="22">
        <f>'Balance Sheet Annual'!AR186/'Balance Sheet Annual'!BB186</f>
        <v>1.5576323987538941E-2</v>
      </c>
      <c r="AB186" s="23">
        <f>'Balance Sheet Annual'!CS186/'Balance Sheet Annual'!CT186</f>
        <v>0.53452751817237798</v>
      </c>
      <c r="AC186" s="24">
        <f>'Income Statement Annual'!V186/'Income Statement Annual'!N186</f>
        <v>1</v>
      </c>
      <c r="AD186" s="22">
        <f>('Income Statement Annual'!AF186-'Income Statement Annual'!AC186)/'Income Statement Annual'!N186</f>
        <v>0.30991584339553602</v>
      </c>
      <c r="AE186" s="22">
        <f>'Income Statement Annual'!AF186/'Income Statement Annual'!N186</f>
        <v>-0.21752652762532015</v>
      </c>
      <c r="AF186" s="22">
        <f>'Income Statement Annual'!BS186/'Income Statement Annual'!N186</f>
        <v>-0.7537504573728504</v>
      </c>
      <c r="AG186" s="22">
        <f>('Income Statement Annual'!AF186-'Income Statement Annual'!AC186)/('Income Statement Annual'!AH186*-1)</f>
        <v>5.2123076923076921</v>
      </c>
      <c r="AH186" s="23">
        <f>'Income Statement Annual'!AF186/('Income Statement Annual'!AH186*-1)</f>
        <v>-3.6584615384615384</v>
      </c>
      <c r="AI186" s="24">
        <f>'Cash Flow Statement Annual'!BG186/'Cash Flow Statement Annual'!AB186</f>
        <v>-0.19894179894179895</v>
      </c>
      <c r="AJ186" s="22">
        <f>'Cash Flow Statement Annual'!AB186/'Balance Sheet Annual'!BR186</f>
        <v>0.38809034907597534</v>
      </c>
      <c r="AK186" s="22">
        <f>('Cash Flow Statement Annual'!AB186+'Cash Flow Statement Annual'!AV186)/('Balance Sheet Annual'!BH186+'Balance Sheet Annual'!BS186)</f>
        <v>8.3416941378816112E-2</v>
      </c>
      <c r="AL186" s="23">
        <f>('Cash Flow Statement Annual'!AB186/('Balance Sheet Annual'!BH186+'Balance Sheet Annual'!BS186))</f>
        <v>0.13544503368209831</v>
      </c>
      <c r="AM186" s="24">
        <f>'Income Statement Annual'!BS186/'Balance Sheet Annual'!CS186</f>
        <v>-0.33349522421887645</v>
      </c>
      <c r="AN186" s="22">
        <f>'Income Statement Annual'!N186/'Balance Sheet Annual'!CS186</f>
        <v>0.44244779018941233</v>
      </c>
      <c r="AO186" s="22">
        <f>'Income Statement Annual'!N186/'Balance Sheet Annual'!BB186</f>
        <v>0.23650051921079959</v>
      </c>
      <c r="AP186" s="22">
        <f>'Income Statement Annual'!N186/('Balance Sheet Annual'!AH186-'Balance Sheet Annual'!BR186)</f>
        <v>1.4685652874798496</v>
      </c>
      <c r="AQ186" s="22">
        <f>'Income Statement Annual'!BS186/'Balance Sheet Annual'!BB186</f>
        <v>-0.17826237452405677</v>
      </c>
      <c r="AR186" s="22">
        <f>'Cash Flow Statement Annual'!AB186/'Income Statement Annual'!N186</f>
        <v>0.17288693743139408</v>
      </c>
      <c r="AS186" s="22">
        <f>'Cash Flow Statement Annual'!BG186/'Income Statement Annual'!N186</f>
        <v>-3.4394438346139776E-2</v>
      </c>
      <c r="AT186" s="22">
        <f>'Cash Flow Statement Annual'!AB186/'Balance Sheet Annual'!BB186</f>
        <v>4.0887850467289717E-2</v>
      </c>
      <c r="AU186" s="22">
        <f>('Cash Flow Statement Annual'!AB186+'Cash Flow Statement Annual'!AU186)/'Balance Sheet Annual'!BR186</f>
        <v>0.94579055441478443</v>
      </c>
      <c r="AV186" s="22">
        <f>('Cash Flow Statement Annual'!AB186+'Cash Flow Statement Annual'!AU186)/('Balance Sheet Annual'!BH186+'Balance Sheet Annual'!BS186)</f>
        <v>0.33008456356600258</v>
      </c>
      <c r="AW186" s="22">
        <f>'Cash Flow Statement Annual'!AB186/'Balance Sheet Annual'!BS186</f>
        <v>0.147725496326403</v>
      </c>
      <c r="AX186" s="22">
        <f>('Cash Flow Statement Annual'!AB186+'Cash Flow Statement Annual'!AU186)/'Balance Sheet Annual'!BS186</f>
        <v>0.36001250586212286</v>
      </c>
      <c r="AY186" s="22">
        <f>('Balance Sheet Annual'!BH186+'Balance Sheet Annual'!BS186)/('Income Statement Annual'!AF186-'Income Statement Annual'!AC186)</f>
        <v>4.1186540731995276</v>
      </c>
      <c r="AZ186" s="22">
        <f>(('Balance Sheet Annual'!BH186+'Balance Sheet Annual'!BS186)-'Balance Sheet Annual'!N186)/('Income Statement Annual'!AF186-'Income Statement Annual'!AC186)</f>
        <v>1.2573789846517118</v>
      </c>
      <c r="BA186" s="22">
        <f>('Cash Flow Statement Annual'!AB186+'Cash Flow Statement Annual'!AU186)/'Income Statement Annual'!BS186</f>
        <v>-0.55898058252427185</v>
      </c>
      <c r="BB186" s="22">
        <f>'Income Statement Annual'!AF186/('Balance Sheet Annual'!BH186+'Balance Sheet Annual'!BS186)</f>
        <v>-0.17041708470689407</v>
      </c>
      <c r="BC186" s="23">
        <f>'Income Statement Annual'!AF186/('Balance Sheet Annual'!BB186-'Balance Sheet Annual'!BR186)</f>
        <v>-5.7503506311360447E-2</v>
      </c>
    </row>
    <row r="187" spans="1:55" x14ac:dyDescent="0.2">
      <c r="A187" s="45" t="s">
        <v>604</v>
      </c>
      <c r="B187" s="45" t="s">
        <v>605</v>
      </c>
      <c r="C187" s="45" t="str">
        <f>VLOOKUP(A187,'[1]S&amp;P 500 Wikipedia'!A:D,3,FALSE)</f>
        <v>Energy</v>
      </c>
      <c r="D187" s="45">
        <v>684316</v>
      </c>
      <c r="E187" s="45" t="s">
        <v>16</v>
      </c>
      <c r="F187" s="45">
        <v>2016</v>
      </c>
      <c r="G187" s="45" t="s">
        <v>17</v>
      </c>
      <c r="H187" s="46">
        <v>42735</v>
      </c>
      <c r="I187" s="46">
        <v>42788</v>
      </c>
      <c r="J187" s="46">
        <v>43152</v>
      </c>
      <c r="K187" s="45">
        <v>175931000</v>
      </c>
      <c r="L187" s="45">
        <v>175762000</v>
      </c>
      <c r="M187" s="45" t="s">
        <v>1296</v>
      </c>
      <c r="N187" s="20">
        <f>'Balance Sheet Annual'!AH187/'Balance Sheet Annual'!BR187</f>
        <v>1.6825932617953441</v>
      </c>
      <c r="O187" s="21">
        <f>('Balance Sheet Annual'!AH187-'Balance Sheet Annual'!U187)/'Balance Sheet Annual'!BR187</f>
        <v>0.70437535948130114</v>
      </c>
      <c r="P187" s="21">
        <f>'Balance Sheet Annual'!N187/'Balance Sheet Annual'!BR187</f>
        <v>0.24465295166828371</v>
      </c>
      <c r="Q187" s="21">
        <f>'Balance Sheet Annual'!CH187/'Balance Sheet Annual'!CS187</f>
        <v>0.44382560213626249</v>
      </c>
      <c r="R187" s="21">
        <f>('Balance Sheet Annual'!BH187+'Balance Sheet Annual'!BS187)/'Balance Sheet Annual'!BB187</f>
        <v>0.12398699664854579</v>
      </c>
      <c r="S187" s="21">
        <f>('Balance Sheet Annual'!BH187/'Balance Sheet Annual'!BB187)</f>
        <v>0</v>
      </c>
      <c r="T187" s="21">
        <f>'Balance Sheet Annual'!BS187/'Balance Sheet Annual'!BB187</f>
        <v>0.12398699664854579</v>
      </c>
      <c r="U187" s="21">
        <f>('Balance Sheet Annual'!BH187+'Balance Sheet Annual'!BS187)/'Balance Sheet Annual'!CS187</f>
        <v>0.17901560009315337</v>
      </c>
      <c r="V187" s="21">
        <f>('Balance Sheet Annual'!BH187/'Balance Sheet Annual'!CS187)</f>
        <v>0</v>
      </c>
      <c r="W187" s="21">
        <f>('Balance Sheet Annual'!BS187/'Balance Sheet Annual'!CS187)</f>
        <v>0.17901560009315337</v>
      </c>
      <c r="X187" s="22">
        <f>'Balance Sheet Annual'!AH187/'Balance Sheet Annual'!BB187</f>
        <v>0.17262915878415874</v>
      </c>
      <c r="Y187" s="22">
        <f>'Balance Sheet Annual'!CS187/('Balance Sheet Annual'!BB187-'Balance Sheet Annual'!AQ187-'Balance Sheet Annual'!AR187-'Balance Sheet Annual'!AS187)</f>
        <v>1.0024454758782524</v>
      </c>
      <c r="Z187" s="22">
        <f>'Balance Sheet Annual'!BA187/'Balance Sheet Annual'!BB187</f>
        <v>0.82737084121584126</v>
      </c>
      <c r="AA187" s="22">
        <f>'Balance Sheet Annual'!AR187/'Balance Sheet Annual'!BB187</f>
        <v>0.27798019598490709</v>
      </c>
      <c r="AB187" s="23">
        <f>'Balance Sheet Annual'!CS187/'Balance Sheet Annual'!CT187</f>
        <v>0.69260442432965252</v>
      </c>
      <c r="AC187" s="24">
        <f>'Income Statement Annual'!V187/'Income Statement Annual'!N187</f>
        <v>0.20937753060903827</v>
      </c>
      <c r="AD187" s="22">
        <f>('Income Statement Annual'!AF187-'Income Statement Annual'!AC187)/'Income Statement Annual'!N187</f>
        <v>0.12014757605424417</v>
      </c>
      <c r="AE187" s="22">
        <f>'Income Statement Annual'!AF187/'Income Statement Annual'!N187</f>
        <v>9.3999132794275839E-2</v>
      </c>
      <c r="AF187" s="22">
        <f>'Income Statement Annual'!BS187/'Income Statement Annual'!N187</f>
        <v>5.5907650144433566E-2</v>
      </c>
      <c r="AG187" s="22">
        <f>('Income Statement Annual'!AF187-'Income Statement Annual'!AC187)/('Income Statement Annual'!AH187*-1)</f>
        <v>39.684223658274909</v>
      </c>
      <c r="AH187" s="23">
        <f>'Income Statement Annual'!AF187/('Income Statement Annual'!AH187*-1)</f>
        <v>31.047506175303774</v>
      </c>
      <c r="AI187" s="24">
        <f>'Cash Flow Statement Annual'!BG187/'Cash Flow Statement Annual'!AB187</f>
        <v>-1.1214199061131915</v>
      </c>
      <c r="AJ187" s="22">
        <f>'Cash Flow Statement Annual'!AB187/'Balance Sheet Annual'!BR187</f>
        <v>1.1455389459863006</v>
      </c>
      <c r="AK187" s="22">
        <f>('Cash Flow Statement Annual'!AB187+'Cash Flow Statement Annual'!AV187)/('Balance Sheet Annual'!BH187+'Balance Sheet Annual'!BS187)</f>
        <v>0.71051113418714662</v>
      </c>
      <c r="AL187" s="23">
        <f>('Cash Flow Statement Annual'!AB187/('Balance Sheet Annual'!BH187+'Balance Sheet Annual'!BS187))</f>
        <v>0.94791354178685439</v>
      </c>
      <c r="AM187" s="24">
        <f>'Income Statement Annual'!BS187/'Balance Sheet Annual'!CS187</f>
        <v>0.12738897027474222</v>
      </c>
      <c r="AN187" s="22">
        <f>'Income Statement Annual'!N187/'Balance Sheet Annual'!CS187</f>
        <v>2.2785606253462913</v>
      </c>
      <c r="AO187" s="22">
        <f>'Income Statement Annual'!N187/'Balance Sheet Annual'!BB187</f>
        <v>1.5781411702181813</v>
      </c>
      <c r="AP187" s="22">
        <f>'Income Statement Annual'!N187/('Balance Sheet Annual'!AH187-'Balance Sheet Annual'!BR187)</f>
        <v>22.534547621074132</v>
      </c>
      <c r="AQ187" s="22">
        <f>'Income Statement Annual'!BS187/'Balance Sheet Annual'!BB187</f>
        <v>8.8230164423085067E-2</v>
      </c>
      <c r="AR187" s="22">
        <f>'Cash Flow Statement Annual'!AB187/'Income Statement Annual'!N187</f>
        <v>7.4473028995491741E-2</v>
      </c>
      <c r="AS187" s="22">
        <f>'Cash Flow Statement Annual'!BG187/'Income Statement Annual'!N187</f>
        <v>-8.3515537184089342E-2</v>
      </c>
      <c r="AT187" s="22">
        <f>'Cash Flow Statement Annual'!AB187/'Balance Sheet Annual'!BB187</f>
        <v>0.11752895312863788</v>
      </c>
      <c r="AU187" s="22">
        <f>('Cash Flow Statement Annual'!AB187+'Cash Flow Statement Annual'!AU187)/'Balance Sheet Annual'!BR187</f>
        <v>0.70196313101677288</v>
      </c>
      <c r="AV187" s="22">
        <f>('Cash Flow Statement Annual'!AB187+'Cash Flow Statement Annual'!AU187)/('Balance Sheet Annual'!BH187+'Balance Sheet Annual'!BS187)</f>
        <v>0.58086227452790273</v>
      </c>
      <c r="AW187" s="22">
        <f>'Cash Flow Statement Annual'!AB187/'Balance Sheet Annual'!BS187</f>
        <v>0.94791354178685439</v>
      </c>
      <c r="AX187" s="22">
        <f>('Cash Flow Statement Annual'!AB187+'Cash Flow Statement Annual'!AU187)/'Balance Sheet Annual'!BS187</f>
        <v>0.58086227452790273</v>
      </c>
      <c r="AY187" s="22">
        <f>('Balance Sheet Annual'!BH187+'Balance Sheet Annual'!BS187)/('Income Statement Annual'!AF187-'Income Statement Annual'!AC187)</f>
        <v>0.65390593170466715</v>
      </c>
      <c r="AZ187" s="22">
        <f>(('Balance Sheet Annual'!BH187+'Balance Sheet Annual'!BS187)-'Balance Sheet Annual'!N187)/('Income Statement Annual'!AF187-'Income Statement Annual'!AC187)</f>
        <v>0.52152525237283276</v>
      </c>
      <c r="BA187" s="22">
        <f>('Cash Flow Statement Annual'!AB187+'Cash Flow Statement Annual'!AU187)/'Income Statement Annual'!BS187</f>
        <v>0.81626696896774897</v>
      </c>
      <c r="BB187" s="22">
        <f>'Income Statement Annual'!AF187/('Balance Sheet Annual'!BH187+'Balance Sheet Annual'!BS187)</f>
        <v>1.1964472520287681</v>
      </c>
      <c r="BC187" s="23">
        <f>'Income Statement Annual'!AF187/('Balance Sheet Annual'!BB187-'Balance Sheet Annual'!BR187)</f>
        <v>0.16530356481488861</v>
      </c>
    </row>
    <row r="188" spans="1:55" x14ac:dyDescent="0.2">
      <c r="A188" s="45" t="s">
        <v>625</v>
      </c>
      <c r="B188" s="45" t="s">
        <v>626</v>
      </c>
      <c r="C188" s="45" t="str">
        <f>VLOOKUP(A188,'[1]S&amp;P 500 Wikipedia'!A:D,3,FALSE)</f>
        <v>Industrials</v>
      </c>
      <c r="D188" s="45">
        <v>903401</v>
      </c>
      <c r="E188" s="45" t="s">
        <v>16</v>
      </c>
      <c r="F188" s="45">
        <v>2018</v>
      </c>
      <c r="G188" s="45" t="s">
        <v>17</v>
      </c>
      <c r="H188" s="46">
        <v>43465</v>
      </c>
      <c r="I188" s="46">
        <v>43510</v>
      </c>
      <c r="J188" s="46">
        <v>43587</v>
      </c>
      <c r="K188" s="45">
        <v>42900000</v>
      </c>
      <c r="L188" s="45">
        <v>42800000</v>
      </c>
      <c r="M188" s="45" t="s">
        <v>1957</v>
      </c>
      <c r="N188" s="20">
        <f>'Balance Sheet Annual'!AH188/'Balance Sheet Annual'!BR188</f>
        <v>1.578001437814522</v>
      </c>
      <c r="O188" s="21">
        <f>('Balance Sheet Annual'!AH188-'Balance Sheet Annual'!U188)/'Balance Sheet Annual'!BR188</f>
        <v>1.4464414090582316</v>
      </c>
      <c r="P188" s="21">
        <f>'Balance Sheet Annual'!N188/'Balance Sheet Annual'!BR188</f>
        <v>0.50395398993529839</v>
      </c>
      <c r="Q188" s="21">
        <f>'Balance Sheet Annual'!CH188/'Balance Sheet Annual'!CS188</f>
        <v>2.6257110352673494</v>
      </c>
      <c r="R188" s="21">
        <f>('Balance Sheet Annual'!BH188+'Balance Sheet Annual'!BS188)/'Balance Sheet Annual'!BB188</f>
        <v>0.20065892689049264</v>
      </c>
      <c r="S188" s="21">
        <f>('Balance Sheet Annual'!BH188/'Balance Sheet Annual'!BB188)</f>
        <v>0</v>
      </c>
      <c r="T188" s="21">
        <f>'Balance Sheet Annual'!BS188/'Balance Sheet Annual'!BB188</f>
        <v>0.20065892689049264</v>
      </c>
      <c r="U188" s="21">
        <f>('Balance Sheet Annual'!BH188+'Balance Sheet Annual'!BS188)/'Balance Sheet Annual'!CS188</f>
        <v>0.72753128555176338</v>
      </c>
      <c r="V188" s="21">
        <f>('Balance Sheet Annual'!BH188/'Balance Sheet Annual'!CS188)</f>
        <v>0</v>
      </c>
      <c r="W188" s="21">
        <f>('Balance Sheet Annual'!BS188/'Balance Sheet Annual'!CS188)</f>
        <v>0.72753128555176338</v>
      </c>
      <c r="X188" s="22">
        <f>'Balance Sheet Annual'!AH188/'Balance Sheet Annual'!BB188</f>
        <v>0.34436774395983683</v>
      </c>
      <c r="Y188" s="22">
        <f>'Balance Sheet Annual'!CS188/('Balance Sheet Annual'!BB188-'Balance Sheet Annual'!AQ188-'Balance Sheet Annual'!AR188-'Balance Sheet Annual'!AS188)</f>
        <v>0.37814583781458377</v>
      </c>
      <c r="Z188" s="22">
        <f>'Balance Sheet Annual'!BA188/'Balance Sheet Annual'!BB188</f>
        <v>0.65563225604016317</v>
      </c>
      <c r="AA188" s="22">
        <f>'Balance Sheet Annual'!AR188/'Balance Sheet Annual'!BB188</f>
        <v>0.19093191088798242</v>
      </c>
      <c r="AB188" s="23">
        <f>'Balance Sheet Annual'!CS188/'Balance Sheet Annual'!CT188</f>
        <v>0.27580796987762785</v>
      </c>
      <c r="AC188" s="24">
        <f>'Income Statement Annual'!V188/'Income Statement Annual'!N188</f>
        <v>0.21878779733906734</v>
      </c>
      <c r="AD188" s="22">
        <f>('Income Statement Annual'!AF188-'Income Statement Annual'!AC188)/'Income Statement Annual'!N188</f>
        <v>0.11678537830936703</v>
      </c>
      <c r="AE188" s="22">
        <f>'Income Statement Annual'!AF188/'Income Statement Annual'!N188</f>
        <v>0.11678537830936703</v>
      </c>
      <c r="AF188" s="22">
        <f>'Income Statement Annual'!BS188/'Income Statement Annual'!N188</f>
        <v>6.4373068136003228E-2</v>
      </c>
      <c r="AG188" s="22">
        <f>('Income Statement Annual'!AF188-'Income Statement Annual'!AC188)/('Income Statement Annual'!AH188*-1)</f>
        <v>9.2446808510638299</v>
      </c>
      <c r="AH188" s="23">
        <f>'Income Statement Annual'!AF188/('Income Statement Annual'!AH188*-1)</f>
        <v>9.2446808510638299</v>
      </c>
      <c r="AI188" s="24">
        <f>'Cash Flow Statement Annual'!BG188/'Cash Flow Statement Annual'!AB188</f>
        <v>-0.59459459459459463</v>
      </c>
      <c r="AJ188" s="22">
        <f>'Cash Flow Statement Annual'!AB188/'Balance Sheet Annual'!BR188</f>
        <v>0.58519051042415526</v>
      </c>
      <c r="AK188" s="22">
        <f>('Cash Flow Statement Annual'!AB188+'Cash Flow Statement Annual'!AV188)/('Balance Sheet Annual'!BH188+'Balance Sheet Annual'!BS188)</f>
        <v>0.54652071931196244</v>
      </c>
      <c r="AL188" s="23">
        <f>('Cash Flow Statement Annual'!AB188/('Balance Sheet Annual'!BH188+'Balance Sheet Annual'!BS188))</f>
        <v>0.63643471462079748</v>
      </c>
      <c r="AM188" s="24">
        <f>'Income Statement Annual'!BS188/'Balance Sheet Annual'!CS188</f>
        <v>0.27246871444823662</v>
      </c>
      <c r="AN188" s="22">
        <f>'Income Statement Annual'!N188/'Balance Sheet Annual'!CS188</f>
        <v>4.2326507394766777</v>
      </c>
      <c r="AO188" s="22">
        <f>'Income Statement Annual'!N188/'Balance Sheet Annual'!BB188</f>
        <v>1.1673988076561028</v>
      </c>
      <c r="AP188" s="22">
        <f>'Income Statement Annual'!N188/('Balance Sheet Annual'!AH188-'Balance Sheet Annual'!BR188)</f>
        <v>9.2549751243781095</v>
      </c>
      <c r="AQ188" s="22">
        <f>'Income Statement Annual'!BS188/'Balance Sheet Annual'!BB188</f>
        <v>7.5149042987135234E-2</v>
      </c>
      <c r="AR188" s="22">
        <f>'Cash Flow Statement Annual'!AB188/'Income Statement Annual'!N188</f>
        <v>0.10939389866953367</v>
      </c>
      <c r="AS188" s="22">
        <f>'Cash Flow Statement Annual'!BG188/'Income Statement Annual'!N188</f>
        <v>-6.5045020830533526E-2</v>
      </c>
      <c r="AT188" s="22">
        <f>'Cash Flow Statement Annual'!AB188/'Balance Sheet Annual'!BB188</f>
        <v>0.12770630687166615</v>
      </c>
      <c r="AU188" s="22">
        <f>('Cash Flow Statement Annual'!AB188+'Cash Flow Statement Annual'!AU188)/'Balance Sheet Annual'!BR188</f>
        <v>0.3342918763479511</v>
      </c>
      <c r="AV188" s="22">
        <f>('Cash Flow Statement Annual'!AB188+'Cash Flow Statement Annual'!AU188)/('Balance Sheet Annual'!BH188+'Balance Sheet Annual'!BS188)</f>
        <v>0.36356528537920252</v>
      </c>
      <c r="AW188" s="22">
        <f>'Cash Flow Statement Annual'!AB188/'Balance Sheet Annual'!BS188</f>
        <v>0.63643471462079748</v>
      </c>
      <c r="AX188" s="22">
        <f>('Cash Flow Statement Annual'!AB188+'Cash Flow Statement Annual'!AU188)/'Balance Sheet Annual'!BS188</f>
        <v>0.36356528537920252</v>
      </c>
      <c r="AY188" s="22">
        <f>('Balance Sheet Annual'!BH188+'Balance Sheet Annual'!BS188)/('Income Statement Annual'!AF188-'Income Statement Annual'!AC188)</f>
        <v>1.4718066743383198</v>
      </c>
      <c r="AZ188" s="22">
        <f>(('Balance Sheet Annual'!BH188+'Balance Sheet Annual'!BS188)-'Balance Sheet Annual'!N188)/('Income Statement Annual'!AF188-'Income Statement Annual'!AC188)</f>
        <v>0.66513233601841193</v>
      </c>
      <c r="BA188" s="22">
        <f>('Cash Flow Statement Annual'!AB188+'Cash Flow Statement Annual'!AU188)/'Income Statement Annual'!BS188</f>
        <v>0.97077244258872653</v>
      </c>
      <c r="BB188" s="22">
        <f>'Income Statement Annual'!AF188/('Balance Sheet Annual'!BH188+'Balance Sheet Annual'!BS188)</f>
        <v>0.67943706020328376</v>
      </c>
      <c r="BC188" s="23">
        <f>'Income Statement Annual'!AF188/('Balance Sheet Annual'!BB188-'Balance Sheet Annual'!BR188)</f>
        <v>0.17439293598233996</v>
      </c>
    </row>
    <row r="189" spans="1:55" x14ac:dyDescent="0.2">
      <c r="A189" s="45" t="s">
        <v>601</v>
      </c>
      <c r="B189" s="45" t="s">
        <v>602</v>
      </c>
      <c r="C189" s="45" t="str">
        <f>VLOOKUP(A189,'[1]S&amp;P 500 Wikipedia'!A:D,3,FALSE)</f>
        <v>Consumer Discretionary</v>
      </c>
      <c r="D189" s="45">
        <v>740329</v>
      </c>
      <c r="E189" s="45" t="s">
        <v>16</v>
      </c>
      <c r="F189" s="45">
        <v>2018</v>
      </c>
      <c r="G189" s="45" t="s">
        <v>17</v>
      </c>
      <c r="H189" s="46">
        <v>43465</v>
      </c>
      <c r="I189" s="46">
        <v>43509</v>
      </c>
      <c r="J189" s="46">
        <v>43509</v>
      </c>
      <c r="K189" s="45">
        <v>294000000</v>
      </c>
      <c r="L189" s="45">
        <v>298000000</v>
      </c>
      <c r="M189" s="45" t="s">
        <v>1728</v>
      </c>
      <c r="N189" s="20">
        <f>'Balance Sheet Annual'!AH189/'Balance Sheet Annual'!BR189</f>
        <v>0.81519090170593012</v>
      </c>
      <c r="O189" s="21">
        <f>('Balance Sheet Annual'!AH189-'Balance Sheet Annual'!U189)/'Balance Sheet Annual'!BR189</f>
        <v>0.81519090170593012</v>
      </c>
      <c r="P189" s="21">
        <f>'Balance Sheet Annual'!N189/'Balance Sheet Annual'!BR189</f>
        <v>0.23151909017059302</v>
      </c>
      <c r="Q189" s="21">
        <f>'Balance Sheet Annual'!CH189/'Balance Sheet Annual'!CS189</f>
        <v>7.4139562389118865</v>
      </c>
      <c r="R189" s="21">
        <f>('Balance Sheet Annual'!BH189+'Balance Sheet Annual'!BS189)/'Balance Sheet Annual'!BB189</f>
        <v>0.46401461906100644</v>
      </c>
      <c r="S189" s="21">
        <f>('Balance Sheet Annual'!BH189/'Balance Sheet Annual'!BB189)</f>
        <v>3.2330615687377003E-3</v>
      </c>
      <c r="T189" s="21">
        <f>'Balance Sheet Annual'!BS189/'Balance Sheet Annual'!BB189</f>
        <v>0.46078155749226879</v>
      </c>
      <c r="U189" s="21">
        <f>('Balance Sheet Annual'!BH189+'Balance Sheet Annual'!BS189)/'Balance Sheet Annual'!CS189</f>
        <v>3.9041986989946778</v>
      </c>
      <c r="V189" s="21">
        <f>('Balance Sheet Annual'!BH189/'Balance Sheet Annual'!CS189)</f>
        <v>2.7202838557066823E-2</v>
      </c>
      <c r="W189" s="21">
        <f>('Balance Sheet Annual'!BS189/'Balance Sheet Annual'!CS189)</f>
        <v>3.8769958604376109</v>
      </c>
      <c r="X189" s="22">
        <f>'Balance Sheet Annual'!AH189/'Balance Sheet Annual'!BB189</f>
        <v>0.14105988192296878</v>
      </c>
      <c r="Y189" s="22">
        <f>'Balance Sheet Annual'!CS189/('Balance Sheet Annual'!BB189-'Balance Sheet Annual'!AQ189-'Balance Sheet Annual'!AR189-'Balance Sheet Annual'!AS189)</f>
        <v>0.61223750905141205</v>
      </c>
      <c r="Z189" s="22">
        <f>'Balance Sheet Annual'!BA189/'Balance Sheet Annual'!BB189</f>
        <v>0.85894011807703119</v>
      </c>
      <c r="AA189" s="22">
        <f>'Balance Sheet Annual'!AR189/'Balance Sheet Annual'!BB189</f>
        <v>0.36477368569018837</v>
      </c>
      <c r="AB189" s="23">
        <f>'Balance Sheet Annual'!CS189/'Balance Sheet Annual'!CT189</f>
        <v>0.11885015462468372</v>
      </c>
      <c r="AC189" s="24">
        <f>'Income Statement Annual'!V189/'Income Statement Annual'!N189</f>
        <v>0.84393063583815031</v>
      </c>
      <c r="AD189" s="22">
        <f>('Income Statement Annual'!AF189-'Income Statement Annual'!AC189)/'Income Statement Annual'!N189</f>
        <v>0.18743082031730415</v>
      </c>
      <c r="AE189" s="22">
        <f>'Income Statement Annual'!AF189/'Income Statement Annual'!N189</f>
        <v>0.14610748985364655</v>
      </c>
      <c r="AF189" s="22">
        <f>'Income Statement Annual'!BS189/'Income Statement Annual'!N189</f>
        <v>0.13331693518632395</v>
      </c>
      <c r="AG189" s="22">
        <f>('Income Statement Annual'!AF189-'Income Statement Annual'!AC189)/('Income Statement Annual'!AH189*-1)</f>
        <v>4.3418803418803416</v>
      </c>
      <c r="AH189" s="23">
        <f>'Income Statement Annual'!AF189/('Income Statement Annual'!AH189*-1)</f>
        <v>3.3846153846153846</v>
      </c>
      <c r="AI189" s="24">
        <f>'Cash Flow Statement Annual'!BG189/'Cash Flow Statement Annual'!AB189</f>
        <v>-1.8658008658008658</v>
      </c>
      <c r="AJ189" s="22">
        <f>'Cash Flow Statement Annual'!AB189/'Balance Sheet Annual'!BR189</f>
        <v>0.37530463038180339</v>
      </c>
      <c r="AK189" s="22">
        <f>('Cash Flow Statement Annual'!AB189+'Cash Flow Statement Annual'!AV189)/('Balance Sheet Annual'!BH189+'Balance Sheet Annual'!BS189)</f>
        <v>0.11042108451984248</v>
      </c>
      <c r="AL189" s="23">
        <f>('Cash Flow Statement Annual'!AB189/('Balance Sheet Annual'!BH189+'Balance Sheet Annual'!BS189))</f>
        <v>0.13995758860951227</v>
      </c>
      <c r="AM189" s="24">
        <f>'Income Statement Annual'!BS189/'Balance Sheet Annual'!CS189</f>
        <v>0.64104080425783561</v>
      </c>
      <c r="AN189" s="22">
        <f>'Income Statement Annual'!N189/'Balance Sheet Annual'!CS189</f>
        <v>4.8083973979893555</v>
      </c>
      <c r="AO189" s="22">
        <f>'Income Statement Annual'!N189/'Balance Sheet Annual'!BB189</f>
        <v>0.57147877424796178</v>
      </c>
      <c r="AP189" s="22">
        <f>'Income Statement Annual'!N189/('Balance Sheet Annual'!AH189-'Balance Sheet Annual'!BR189)</f>
        <v>-17.870329670329671</v>
      </c>
      <c r="AQ189" s="22">
        <f>'Income Statement Annual'!BS189/'Balance Sheet Annual'!BB189</f>
        <v>7.6187798706775375E-2</v>
      </c>
      <c r="AR189" s="22">
        <f>'Cash Flow Statement Annual'!AB189/'Income Statement Annual'!N189</f>
        <v>0.11363915877505842</v>
      </c>
      <c r="AS189" s="22">
        <f>'Cash Flow Statement Annual'!BG189/'Income Statement Annual'!N189</f>
        <v>-0.21202804083138604</v>
      </c>
      <c r="AT189" s="22">
        <f>'Cash Flow Statement Annual'!AB189/'Balance Sheet Annual'!BB189</f>
        <v>6.4942367163339898E-2</v>
      </c>
      <c r="AU189" s="22">
        <f>('Cash Flow Statement Annual'!AB189+'Cash Flow Statement Annual'!AU189)/'Balance Sheet Annual'!BR189</f>
        <v>0.28513403736799348</v>
      </c>
      <c r="AV189" s="22">
        <f>('Cash Flow Statement Annual'!AB189+'Cash Flow Statement Annual'!AU189)/('Balance Sheet Annual'!BH189+'Balance Sheet Annual'!BS189)</f>
        <v>0.10633141472281127</v>
      </c>
      <c r="AW189" s="22">
        <f>'Cash Flow Statement Annual'!AB189/'Balance Sheet Annual'!BS189</f>
        <v>0.14093959731543623</v>
      </c>
      <c r="AX189" s="22">
        <f>('Cash Flow Statement Annual'!AB189+'Cash Flow Statement Annual'!AU189)/'Balance Sheet Annual'!BS189</f>
        <v>0.10707748627211715</v>
      </c>
      <c r="AY189" s="22">
        <f>('Balance Sheet Annual'!BH189+'Balance Sheet Annual'!BS189)/('Income Statement Annual'!AF189-'Income Statement Annual'!AC189)</f>
        <v>4.3320209973753281</v>
      </c>
      <c r="AZ189" s="22">
        <f>(('Balance Sheet Annual'!BH189+'Balance Sheet Annual'!BS189)-'Balance Sheet Annual'!N189)/('Income Statement Annual'!AF189-'Income Statement Annual'!AC189)</f>
        <v>3.9580052493438318</v>
      </c>
      <c r="BA189" s="22">
        <f>('Cash Flow Statement Annual'!AB189+'Cash Flow Statement Annual'!AU189)/'Income Statement Annual'!BS189</f>
        <v>0.64760147601476015</v>
      </c>
      <c r="BB189" s="22">
        <f>'Income Statement Annual'!AF189/('Balance Sheet Annual'!BH189+'Balance Sheet Annual'!BS189)</f>
        <v>0.17994547106937292</v>
      </c>
      <c r="BC189" s="23">
        <f>'Income Statement Annual'!AF189/('Balance Sheet Annual'!BB189-'Balance Sheet Annual'!BR189)</f>
        <v>0.1009688934217236</v>
      </c>
    </row>
    <row r="190" spans="1:55" x14ac:dyDescent="0.2">
      <c r="A190" s="45" t="s">
        <v>607</v>
      </c>
      <c r="B190" s="45" t="s">
        <v>608</v>
      </c>
      <c r="C190" s="45" t="str">
        <f>VLOOKUP(A190,'[1]S&amp;P 500 Wikipedia'!A:D,3,FALSE)</f>
        <v>Health Care</v>
      </c>
      <c r="D190" s="45">
        <v>362221</v>
      </c>
      <c r="E190" s="45" t="s">
        <v>16</v>
      </c>
      <c r="F190" s="45">
        <v>2018</v>
      </c>
      <c r="G190" s="45" t="s">
        <v>17</v>
      </c>
      <c r="H190" s="46">
        <v>43373</v>
      </c>
      <c r="I190" s="46">
        <v>43424</v>
      </c>
      <c r="J190" s="46">
        <v>43424</v>
      </c>
      <c r="K190" s="45">
        <v>272721000</v>
      </c>
      <c r="L190" s="45">
        <v>266935000</v>
      </c>
      <c r="M190" s="45" t="s">
        <v>1729</v>
      </c>
      <c r="N190" s="20">
        <f>'Balance Sheet Annual'!AH190/'Balance Sheet Annual'!BR190</f>
        <v>0.79260251943178772</v>
      </c>
      <c r="O190" s="21">
        <f>('Balance Sheet Annual'!AH190-'Balance Sheet Annual'!U190)/'Balance Sheet Annual'!BR190</f>
        <v>0.61484856606807825</v>
      </c>
      <c r="P190" s="21">
        <f>'Balance Sheet Annual'!N190/'Balance Sheet Annual'!BR190</f>
        <v>0.28978826051996781</v>
      </c>
      <c r="Q190" s="21">
        <f>'Balance Sheet Annual'!CH190/'Balance Sheet Annual'!CS190</f>
        <v>1.8655151362803892</v>
      </c>
      <c r="R190" s="21">
        <f>('Balance Sheet Annual'!BH190+'Balance Sheet Annual'!BS190)/'Balance Sheet Annual'!BB190</f>
        <v>0.41946964760138356</v>
      </c>
      <c r="S190" s="21">
        <f>('Balance Sheet Annual'!BH190/'Balance Sheet Annual'!BB190)</f>
        <v>0.14441826657977844</v>
      </c>
      <c r="T190" s="21">
        <f>'Balance Sheet Annual'!BS190/'Balance Sheet Annual'!BB190</f>
        <v>0.27505138102160509</v>
      </c>
      <c r="U190" s="21">
        <f>('Balance Sheet Annual'!BH190+'Balance Sheet Annual'!BS190)/'Balance Sheet Annual'!CS190</f>
        <v>1.2019966244119653</v>
      </c>
      <c r="V190" s="21">
        <f>('Balance Sheet Annual'!BH190/'Balance Sheet Annual'!CS190)</f>
        <v>0.41383272883973138</v>
      </c>
      <c r="W190" s="21">
        <f>('Balance Sheet Annual'!BS190/'Balance Sheet Annual'!CS190)</f>
        <v>0.78816389557223399</v>
      </c>
      <c r="X190" s="22">
        <f>'Balance Sheet Annual'!AH190/'Balance Sheet Annual'!BB190</f>
        <v>0.18529750864704997</v>
      </c>
      <c r="Y190" s="22">
        <f>'Balance Sheet Annual'!CS190/('Balance Sheet Annual'!BB190-'Balance Sheet Annual'!AQ190-'Balance Sheet Annual'!AR190-'Balance Sheet Annual'!AS190)</f>
        <v>1.3473485581575382</v>
      </c>
      <c r="Z190" s="22">
        <f>'Balance Sheet Annual'!BA190/'Balance Sheet Annual'!BB190</f>
        <v>0.81470249135295003</v>
      </c>
      <c r="AA190" s="22">
        <f>'Balance Sheet Annual'!AR190/'Balance Sheet Annual'!BB190</f>
        <v>0.39741340418066068</v>
      </c>
      <c r="AB190" s="23">
        <f>'Balance Sheet Annual'!CS190/'Balance Sheet Annual'!CT190</f>
        <v>0.34897739235049374</v>
      </c>
      <c r="AC190" s="24">
        <f>'Income Statement Annual'!V190/'Income Statement Annual'!N190</f>
        <v>0.52994638420295537</v>
      </c>
      <c r="AD190" s="22">
        <f>('Income Statement Annual'!AF190-'Income Statement Annual'!AC190)/'Income Statement Annual'!N190</f>
        <v>0.17859945076500588</v>
      </c>
      <c r="AE190" s="22">
        <f>'Income Statement Annual'!AF190/'Income Statement Annual'!N190</f>
        <v>0.15816660128154833</v>
      </c>
      <c r="AF190" s="22">
        <f>'Income Statement Annual'!BS190/'Income Statement Annual'!N190</f>
        <v>0.24699228455603506</v>
      </c>
      <c r="AG190" s="22">
        <f>('Income Statement Annual'!AF190-'Income Statement Annual'!AC190)/('Income Statement Annual'!AH190*-1)</f>
        <v>3.6566265060240966</v>
      </c>
      <c r="AH190" s="23">
        <f>'Income Statement Annual'!AF190/('Income Statement Annual'!AH190*-1)</f>
        <v>3.2382864792503345</v>
      </c>
      <c r="AI190" s="24">
        <f>'Cash Flow Statement Annual'!BG190/'Cash Flow Statement Annual'!AB190</f>
        <v>-0.34052863436123348</v>
      </c>
      <c r="AJ190" s="22">
        <f>'Cash Flow Statement Annual'!AB190/'Balance Sheet Annual'!BR190</f>
        <v>0.48673277941570625</v>
      </c>
      <c r="AK190" s="22">
        <f>('Cash Flow Statement Annual'!AB190+'Cash Flow Statement Annual'!AV190)/('Balance Sheet Annual'!BH190+'Balance Sheet Annual'!BS190)</f>
        <v>0.27127151051625237</v>
      </c>
      <c r="AL190" s="23">
        <f>('Cash Flow Statement Annual'!AB190/('Balance Sheet Annual'!BH190+'Balance Sheet Annual'!BS190))</f>
        <v>0.27127151051625237</v>
      </c>
      <c r="AM190" s="24">
        <f>'Income Statement Annual'!BS190/'Balance Sheet Annual'!CS190</f>
        <v>0.27130391065464859</v>
      </c>
      <c r="AN190" s="22">
        <f>'Income Statement Annual'!N190/'Balance Sheet Annual'!CS190</f>
        <v>1.0984307106690128</v>
      </c>
      <c r="AO190" s="22">
        <f>'Income Statement Annual'!N190/'Balance Sheet Annual'!BB190</f>
        <v>0.38332748508697179</v>
      </c>
      <c r="AP190" s="22">
        <f>'Income Statement Annual'!N190/('Balance Sheet Annual'!AH190-'Balance Sheet Annual'!BR190)</f>
        <v>-7.905918842078056</v>
      </c>
      <c r="AQ190" s="22">
        <f>'Income Statement Annual'!BS190/'Balance Sheet Annual'!BB190</f>
        <v>9.4678931274750619E-2</v>
      </c>
      <c r="AR190" s="22">
        <f>'Cash Flow Statement Annual'!AB190/'Income Statement Annual'!N190</f>
        <v>0.29684843729567151</v>
      </c>
      <c r="AS190" s="22">
        <f>'Cash Flow Statement Annual'!BG190/'Income Statement Annual'!N190</f>
        <v>-0.10108539296456126</v>
      </c>
      <c r="AT190" s="22">
        <f>'Cash Flow Statement Annual'!AB190/'Balance Sheet Annual'!BB190</f>
        <v>0.1137901649205474</v>
      </c>
      <c r="AU190" s="22">
        <f>('Cash Flow Statement Annual'!AB190+'Cash Flow Statement Annual'!AU190)/'Balance Sheet Annual'!BR190</f>
        <v>0.15765210399356741</v>
      </c>
      <c r="AV190" s="22">
        <f>('Cash Flow Statement Annual'!AB190+'Cash Flow Statement Annual'!AU190)/('Balance Sheet Annual'!BH190+'Balance Sheet Annual'!BS190)</f>
        <v>8.7864483747609939E-2</v>
      </c>
      <c r="AW190" s="22">
        <f>'Cash Flow Statement Annual'!AB190/'Balance Sheet Annual'!BS190</f>
        <v>0.41370512119555314</v>
      </c>
      <c r="AX190" s="22">
        <f>('Cash Flow Statement Annual'!AB190+'Cash Flow Statement Annual'!AU190)/'Balance Sheet Annual'!BS190</f>
        <v>0.13399854200838346</v>
      </c>
      <c r="AY190" s="22">
        <f>('Balance Sheet Annual'!BH190+'Balance Sheet Annual'!BS190)/('Income Statement Annual'!AF190-'Income Statement Annual'!AC190)</f>
        <v>6.1270364268716824</v>
      </c>
      <c r="AZ190" s="22">
        <f>(('Balance Sheet Annual'!BH190+'Balance Sheet Annual'!BS190)-'Balance Sheet Annual'!N190)/('Income Statement Annual'!AF190-'Income Statement Annual'!AC190)</f>
        <v>5.137470254438953</v>
      </c>
      <c r="BA190" s="22">
        <f>('Cash Flow Statement Annual'!AB190+'Cash Flow Statement Annual'!AU190)/'Income Statement Annual'!BS190</f>
        <v>0.38927862342819325</v>
      </c>
      <c r="BB190" s="22">
        <f>'Income Statement Annual'!AF190/('Balance Sheet Annual'!BH190+'Balance Sheet Annual'!BS190)</f>
        <v>0.1445387189292543</v>
      </c>
      <c r="BC190" s="23">
        <f>'Income Statement Annual'!AF190/('Balance Sheet Annual'!BB190-'Balance Sheet Annual'!BR190)</f>
        <v>7.9128571662223382E-2</v>
      </c>
    </row>
    <row r="191" spans="1:55" x14ac:dyDescent="0.2">
      <c r="A191" s="45" t="s">
        <v>613</v>
      </c>
      <c r="B191" s="45" t="s">
        <v>614</v>
      </c>
      <c r="C191" s="45" t="str">
        <f>VLOOKUP(A191,'[1]S&amp;P 500 Wikipedia'!A:D,3,FALSE)</f>
        <v>Industrials</v>
      </c>
      <c r="D191" s="45">
        <v>105257</v>
      </c>
      <c r="E191" s="45" t="s">
        <v>16</v>
      </c>
      <c r="F191" s="45">
        <v>2018</v>
      </c>
      <c r="G191" s="45" t="s">
        <v>17</v>
      </c>
      <c r="H191" s="46">
        <v>43465</v>
      </c>
      <c r="I191" s="46">
        <v>43504</v>
      </c>
      <c r="J191" s="46">
        <v>43504</v>
      </c>
      <c r="K191" s="45">
        <v>645503473</v>
      </c>
      <c r="L191" s="45">
        <v>654214368</v>
      </c>
      <c r="M191" s="45" t="s">
        <v>1730</v>
      </c>
      <c r="N191" s="20">
        <f>'Balance Sheet Annual'!AH191/'Balance Sheet Annual'!BR191</f>
        <v>1.3786119505858649</v>
      </c>
      <c r="O191" s="21">
        <f>('Balance Sheet Annual'!AH191-'Balance Sheet Annual'!U191)/'Balance Sheet Annual'!BR191</f>
        <v>1.1340331901807963</v>
      </c>
      <c r="P191" s="21">
        <f>'Balance Sheet Annual'!N191/'Balance Sheet Annual'!BR191</f>
        <v>0.57351147871268759</v>
      </c>
      <c r="Q191" s="21">
        <f>'Balance Sheet Annual'!CH191/'Balance Sheet Annual'!CS191</f>
        <v>2.56748650269946</v>
      </c>
      <c r="R191" s="21">
        <f>('Balance Sheet Annual'!BH191+'Balance Sheet Annual'!BS191)/'Balance Sheet Annual'!BB191</f>
        <v>0.3006894232386077</v>
      </c>
      <c r="S191" s="21">
        <f>('Balance Sheet Annual'!BH191/'Balance Sheet Annual'!BB191)</f>
        <v>8.9271901799226505E-2</v>
      </c>
      <c r="T191" s="21">
        <f>'Balance Sheet Annual'!BS191/'Balance Sheet Annual'!BB191</f>
        <v>0.2114175214393812</v>
      </c>
      <c r="U191" s="21">
        <f>('Balance Sheet Annual'!BH191+'Balance Sheet Annual'!BS191)/'Balance Sheet Annual'!CS191</f>
        <v>1.0727054589082183</v>
      </c>
      <c r="V191" s="21">
        <f>('Balance Sheet Annual'!BH191/'Balance Sheet Annual'!CS191)</f>
        <v>0.3184763047390522</v>
      </c>
      <c r="W191" s="21">
        <f>('Balance Sheet Annual'!BS191/'Balance Sheet Annual'!CS191)</f>
        <v>0.75422915416916614</v>
      </c>
      <c r="X191" s="22">
        <f>'Balance Sheet Annual'!AH191/'Balance Sheet Annual'!BB191</f>
        <v>0.43722885488481589</v>
      </c>
      <c r="Y191" s="22">
        <f>'Balance Sheet Annual'!CS191/('Balance Sheet Annual'!BB191-'Balance Sheet Annual'!AQ191-'Balance Sheet Annual'!AR191-'Balance Sheet Annual'!AS191)</f>
        <v>0.45426056625882227</v>
      </c>
      <c r="Z191" s="22">
        <f>'Balance Sheet Annual'!BA191/'Balance Sheet Annual'!BB191</f>
        <v>0.56277114511518411</v>
      </c>
      <c r="AA191" s="22">
        <f>'Balance Sheet Annual'!AR191/'Balance Sheet Annual'!BB191</f>
        <v>0.30733142761055993</v>
      </c>
      <c r="AB191" s="23">
        <f>'Balance Sheet Annual'!CS191/'Balance Sheet Annual'!CT191</f>
        <v>0.28030939969732638</v>
      </c>
      <c r="AC191" s="24">
        <f>'Income Statement Annual'!V191/'Income Statement Annual'!N191</f>
        <v>0.31970691271525137</v>
      </c>
      <c r="AD191" s="22">
        <f>('Income Statement Annual'!AF191-'Income Statement Annual'!AC191)/'Income Statement Annual'!N191</f>
        <v>0.17641979572704397</v>
      </c>
      <c r="AE191" s="22">
        <f>'Income Statement Annual'!AF191/'Income Statement Annual'!N191</f>
        <v>0.17641979572704397</v>
      </c>
      <c r="AF191" s="22">
        <f>'Income Statement Annual'!BS191/'Income Statement Annual'!N191</f>
        <v>4.0829920560517097E-2</v>
      </c>
      <c r="AG191" s="22">
        <f>('Income Statement Annual'!AF191-'Income Statement Annual'!AC191)/('Income Statement Annual'!AH191*-1)</f>
        <v>22.629746835443036</v>
      </c>
      <c r="AH191" s="23">
        <f>'Income Statement Annual'!AF191/('Income Statement Annual'!AH191*-1)</f>
        <v>22.629746835443036</v>
      </c>
      <c r="AI191" s="24">
        <f>'Cash Flow Statement Annual'!BG191/'Cash Flow Statement Annual'!AB191</f>
        <v>-0.58933959101575595</v>
      </c>
      <c r="AJ191" s="22">
        <f>'Cash Flow Statement Annual'!AB191/'Balance Sheet Annual'!BR191</f>
        <v>0.31631408727002808</v>
      </c>
      <c r="AK191" s="22">
        <f>('Cash Flow Statement Annual'!AB191+'Cash Flow Statement Annual'!AV191)/('Balance Sheet Annual'!BH191+'Balance Sheet Annual'!BS191)</f>
        <v>0.21513253551056929</v>
      </c>
      <c r="AL191" s="23">
        <f>('Cash Flow Statement Annual'!AB191/('Balance Sheet Annual'!BH191+'Balance Sheet Annual'!BS191))</f>
        <v>0.3336315848339112</v>
      </c>
      <c r="AM191" s="24">
        <f>'Income Statement Annual'!BS191/'Balance Sheet Annual'!CS191</f>
        <v>9.9280143971205756E-2</v>
      </c>
      <c r="AN191" s="22">
        <f>'Income Statement Annual'!N191/'Balance Sheet Annual'!CS191</f>
        <v>2.4315536892621474</v>
      </c>
      <c r="AO191" s="22">
        <f>'Income Statement Annual'!N191/'Balance Sheet Annual'!BB191</f>
        <v>0.68158735496889189</v>
      </c>
      <c r="AP191" s="22">
        <f>'Income Statement Annual'!N191/('Balance Sheet Annual'!AH191-'Balance Sheet Annual'!BR191)</f>
        <v>5.6762358213135418</v>
      </c>
      <c r="AQ191" s="22">
        <f>'Income Statement Annual'!BS191/'Balance Sheet Annual'!BB191</f>
        <v>2.7829157558432824E-2</v>
      </c>
      <c r="AR191" s="22">
        <f>'Cash Flow Statement Annual'!AB191/'Income Statement Annual'!N191</f>
        <v>0.14718507919277643</v>
      </c>
      <c r="AS191" s="22">
        <f>'Cash Flow Statement Annual'!BG191/'Income Statement Annual'!N191</f>
        <v>-8.6741994375092515E-2</v>
      </c>
      <c r="AT191" s="22">
        <f>'Cash Flow Statement Annual'!AB191/'Balance Sheet Annual'!BB191</f>
        <v>0.10031948881789138</v>
      </c>
      <c r="AU191" s="22">
        <f>('Cash Flow Statement Annual'!AB191+'Cash Flow Statement Annual'!AU191)/'Balance Sheet Annual'!BR191</f>
        <v>0.12682254387360162</v>
      </c>
      <c r="AV191" s="22">
        <f>('Cash Flow Statement Annual'!AB191+'Cash Flow Statement Annual'!AU191)/('Balance Sheet Annual'!BH191+'Balance Sheet Annual'!BS191)</f>
        <v>0.13376579800917124</v>
      </c>
      <c r="AW191" s="22">
        <f>'Cash Flow Statement Annual'!AB191/'Balance Sheet Annual'!BS191</f>
        <v>0.4745088682096556</v>
      </c>
      <c r="AX191" s="22">
        <f>('Cash Flow Statement Annual'!AB191+'Cash Flow Statement Annual'!AU191)/'Balance Sheet Annual'!BS191</f>
        <v>0.19024894615445798</v>
      </c>
      <c r="AY191" s="22">
        <f>('Balance Sheet Annual'!BH191+'Balance Sheet Annual'!BS191)/('Income Statement Annual'!AF191-'Income Statement Annual'!AC191)</f>
        <v>2.5006292826178158</v>
      </c>
      <c r="AZ191" s="22">
        <f>(('Balance Sheet Annual'!BH191+'Balance Sheet Annual'!BS191)-'Balance Sheet Annual'!N191)/('Income Statement Annual'!AF191-'Income Statement Annual'!AC191)</f>
        <v>0.9879737099706335</v>
      </c>
      <c r="BA191" s="22">
        <f>('Cash Flow Statement Annual'!AB191+'Cash Flow Statement Annual'!AU191)/'Income Statement Annual'!BS191</f>
        <v>1.4453172205438067</v>
      </c>
      <c r="BB191" s="22">
        <f>'Income Statement Annual'!AF191/('Balance Sheet Annual'!BH191+'Balance Sheet Annual'!BS191)</f>
        <v>0.39989934011855499</v>
      </c>
      <c r="BC191" s="23">
        <f>'Income Statement Annual'!AF191/('Balance Sheet Annual'!BB191-'Balance Sheet Annual'!BR191)</f>
        <v>0.17609396931714644</v>
      </c>
    </row>
    <row r="192" spans="1:55" x14ac:dyDescent="0.2">
      <c r="A192" s="45" t="s">
        <v>598</v>
      </c>
      <c r="B192" s="45" t="s">
        <v>599</v>
      </c>
      <c r="C192" s="45" t="str">
        <f>VLOOKUP(A192,'[1]S&amp;P 500 Wikipedia'!A:D,3,FALSE)</f>
        <v>Information Technology</v>
      </c>
      <c r="D192" s="45">
        <v>47023</v>
      </c>
      <c r="E192" s="45" t="s">
        <v>16</v>
      </c>
      <c r="F192" s="45">
        <v>2018</v>
      </c>
      <c r="G192" s="45" t="s">
        <v>17</v>
      </c>
      <c r="H192" s="46">
        <v>43404</v>
      </c>
      <c r="I192" s="46">
        <v>43446</v>
      </c>
      <c r="J192" s="46">
        <v>43446</v>
      </c>
      <c r="K192" s="45">
        <v>1460000000</v>
      </c>
      <c r="L192" s="45">
        <v>1480000000</v>
      </c>
      <c r="M192" s="45" t="s">
        <v>1731</v>
      </c>
      <c r="N192" s="20">
        <f>'Balance Sheet Annual'!AH192/'Balance Sheet Annual'!BR192</f>
        <v>1.1331642358909322</v>
      </c>
      <c r="O192" s="21">
        <f>('Balance Sheet Annual'!AH192-'Balance Sheet Annual'!U192)/'Balance Sheet Annual'!BR192</f>
        <v>1.0108328049038258</v>
      </c>
      <c r="P192" s="21">
        <f>'Balance Sheet Annual'!N192/'Balance Sheet Annual'!BR192</f>
        <v>0.50618262523779323</v>
      </c>
      <c r="Q192" s="21">
        <f>'Balance Sheet Annual'!CH192/'Balance Sheet Annual'!CS192</f>
        <v>1.6124654328866199</v>
      </c>
      <c r="R192" s="21">
        <f>('Balance Sheet Annual'!BH192+'Balance Sheet Annual'!BS192)/'Balance Sheet Annual'!BB192</f>
        <v>0.22851187180405824</v>
      </c>
      <c r="S192" s="21">
        <f>('Balance Sheet Annual'!BH192/'Balance Sheet Annual'!BB192)</f>
        <v>6.269745627463115E-2</v>
      </c>
      <c r="T192" s="21">
        <f>'Balance Sheet Annual'!BS192/'Balance Sheet Annual'!BB192</f>
        <v>0.16581441552942708</v>
      </c>
      <c r="U192" s="21">
        <f>('Balance Sheet Annual'!BH192+'Balance Sheet Annual'!BS192)/'Balance Sheet Annual'!CS192</f>
        <v>0.59697936609232083</v>
      </c>
      <c r="V192" s="21">
        <f>('Balance Sheet Annual'!BH192/'Balance Sheet Annual'!CS192)</f>
        <v>0.16379493724739416</v>
      </c>
      <c r="W192" s="21">
        <f>('Balance Sheet Annual'!BS192/'Balance Sheet Annual'!CS192)</f>
        <v>0.43318442884492664</v>
      </c>
      <c r="X192" s="22">
        <f>'Balance Sheet Annual'!AH192/'Balance Sheet Annual'!BB192</f>
        <v>0.34921668892290658</v>
      </c>
      <c r="Y192" s="22">
        <f>'Balance Sheet Annual'!CS192/('Balance Sheet Annual'!BB192-'Balance Sheet Annual'!AQ192-'Balance Sheet Annual'!AR192-'Balance Sheet Annual'!AS192)</f>
        <v>0.5485670276325616</v>
      </c>
      <c r="Z192" s="22">
        <f>'Balance Sheet Annual'!BA192/'Balance Sheet Annual'!BB192</f>
        <v>0.65078331107709342</v>
      </c>
      <c r="AA192" s="22">
        <f>'Balance Sheet Annual'!AR192/'Balance Sheet Annual'!BB192</f>
        <v>0.28524899846920498</v>
      </c>
      <c r="AB192" s="23">
        <f>'Balance Sheet Annual'!CS192/'Balance Sheet Annual'!CT192</f>
        <v>0.3827801843468065</v>
      </c>
      <c r="AC192" s="24">
        <f>'Income Statement Annual'!V192/'Income Statement Annual'!N192</f>
        <v>0.30113262443282185</v>
      </c>
      <c r="AD192" s="22">
        <f>('Income Statement Annual'!AF192-'Income Statement Annual'!AC192)/'Income Statement Annual'!N192</f>
        <v>7.6270305843233688E-2</v>
      </c>
      <c r="AE192" s="22">
        <f>'Income Statement Annual'!AF192/'Income Statement Annual'!N192</f>
        <v>6.5151882511863116E-2</v>
      </c>
      <c r="AF192" s="22">
        <f>'Income Statement Annual'!BS192/'Income Statement Annual'!N192</f>
        <v>1.1915070485954764E-2</v>
      </c>
      <c r="AG192" s="22">
        <f>('Income Statement Annual'!AF192-'Income Statement Annual'!AC192)/('Income Statement Annual'!AH192*-1)</f>
        <v>6.7339449541284404</v>
      </c>
      <c r="AH192" s="23">
        <f>'Income Statement Annual'!AF192/('Income Statement Annual'!AH192*-1)</f>
        <v>5.7522935779816518</v>
      </c>
      <c r="AI192" s="24">
        <f>'Cash Flow Statement Annual'!BG192/'Cash Flow Statement Annual'!AB192</f>
        <v>0.68616422947131606</v>
      </c>
      <c r="AJ192" s="22">
        <f>'Cash Flow Statement Annual'!AB192/'Balance Sheet Annual'!BR192</f>
        <v>4.6977383217078839E-2</v>
      </c>
      <c r="AK192" s="22">
        <f>('Cash Flow Statement Annual'!AB192+'Cash Flow Statement Annual'!AV192)/('Balance Sheet Annual'!BH192+'Balance Sheet Annual'!BS192)</f>
        <v>6.33551881413911E-2</v>
      </c>
      <c r="AL192" s="23">
        <f>('Cash Flow Statement Annual'!AB192/('Balance Sheet Annual'!BH192+'Balance Sheet Annual'!BS192))</f>
        <v>6.33551881413911E-2</v>
      </c>
      <c r="AM192" s="24">
        <f>'Income Statement Annual'!BS192/'Balance Sheet Annual'!CS192</f>
        <v>1.4635184003403532E-2</v>
      </c>
      <c r="AN192" s="22">
        <f>'Income Statement Annual'!N192/'Balance Sheet Annual'!CS192</f>
        <v>1.2282918527972773</v>
      </c>
      <c r="AO192" s="22">
        <f>'Income Statement Annual'!N192/'Balance Sheet Annual'!BB192</f>
        <v>0.47016578184542229</v>
      </c>
      <c r="AP192" s="22">
        <f>'Income Statement Annual'!N192/('Balance Sheet Annual'!AH192-'Balance Sheet Annual'!BR192)</f>
        <v>11.456746031746032</v>
      </c>
      <c r="AQ192" s="22">
        <f>'Income Statement Annual'!BS192/'Balance Sheet Annual'!BB192</f>
        <v>5.6020584307722374E-3</v>
      </c>
      <c r="AR192" s="22">
        <f>'Cash Flow Statement Annual'!AB192/'Income Statement Annual'!N192</f>
        <v>3.0792144366319142E-2</v>
      </c>
      <c r="AS192" s="22">
        <f>'Cash Flow Statement Annual'!BG192/'Income Statement Annual'!N192</f>
        <v>2.1128468012884902E-2</v>
      </c>
      <c r="AT192" s="22">
        <f>'Cash Flow Statement Annual'!AB192/'Balance Sheet Annual'!BB192</f>
        <v>1.4477412630687555E-2</v>
      </c>
      <c r="AU192" s="22">
        <f>('Cash Flow Statement Annual'!AB192+'Cash Flow Statement Annual'!AU192)/'Balance Sheet Annual'!BR192</f>
        <v>-0.21232297611498627</v>
      </c>
      <c r="AV192" s="22">
        <f>('Cash Flow Statement Annual'!AB192+'Cash Flow Statement Annual'!AU192)/('Balance Sheet Annual'!BH192+'Balance Sheet Annual'!BS192)</f>
        <v>-0.28634549600912201</v>
      </c>
      <c r="AW192" s="22">
        <f>'Cash Flow Statement Annual'!AB192/'Balance Sheet Annual'!BS192</f>
        <v>8.7310940876055787E-2</v>
      </c>
      <c r="AX192" s="22">
        <f>('Cash Flow Statement Annual'!AB192+'Cash Flow Statement Annual'!AU192)/'Balance Sheet Annual'!BS192</f>
        <v>-0.39461795325083482</v>
      </c>
      <c r="AY192" s="22">
        <f>('Balance Sheet Annual'!BH192+'Balance Sheet Annual'!BS192)/('Income Statement Annual'!AF192-'Income Statement Annual'!AC192)</f>
        <v>6.3723887375113533</v>
      </c>
      <c r="AZ192" s="22">
        <f>(('Balance Sheet Annual'!BH192+'Balance Sheet Annual'!BS192)-'Balance Sheet Annual'!N192)/('Income Statement Annual'!AF192-'Income Statement Annual'!AC192)</f>
        <v>2.0222524977293368</v>
      </c>
      <c r="BA192" s="22">
        <f>('Cash Flow Statement Annual'!AB192+'Cash Flow Statement Annual'!AU192)/'Income Statement Annual'!BS192</f>
        <v>-11.680232558139535</v>
      </c>
      <c r="BB192" s="22">
        <f>'Income Statement Annual'!AF192/('Balance Sheet Annual'!BH192+'Balance Sheet Annual'!BS192)</f>
        <v>0.13405074116305588</v>
      </c>
      <c r="BC192" s="23">
        <f>'Income Statement Annual'!AF192/('Balance Sheet Annual'!BB192-'Balance Sheet Annual'!BR192)</f>
        <v>4.4277576385292595E-2</v>
      </c>
    </row>
    <row r="193" spans="1:55" x14ac:dyDescent="0.2">
      <c r="A193" s="45" t="s">
        <v>622</v>
      </c>
      <c r="B193" s="45" t="s">
        <v>623</v>
      </c>
      <c r="C193" s="45" t="str">
        <f>VLOOKUP(A193,'[1]S&amp;P 500 Wikipedia'!A:D,3,FALSE)</f>
        <v>Information Technology</v>
      </c>
      <c r="D193" s="45">
        <v>184360</v>
      </c>
      <c r="E193" s="45" t="s">
        <v>16</v>
      </c>
      <c r="F193" s="45">
        <v>2018</v>
      </c>
      <c r="G193" s="45" t="s">
        <v>17</v>
      </c>
      <c r="H193" s="46">
        <v>43404</v>
      </c>
      <c r="I193" s="46">
        <v>43447</v>
      </c>
      <c r="J193" s="46">
        <v>43447</v>
      </c>
      <c r="K193" s="45">
        <v>1579000000</v>
      </c>
      <c r="L193" s="45">
        <v>1603000000</v>
      </c>
      <c r="M193" s="45" t="s">
        <v>1732</v>
      </c>
      <c r="N193" s="20">
        <f>'Balance Sheet Annual'!AH193/'Balance Sheet Annual'!BR193</f>
        <v>0.99580581831161874</v>
      </c>
      <c r="O193" s="21">
        <f>('Balance Sheet Annual'!AH193-'Balance Sheet Annual'!U193)/'Balance Sheet Annual'!BR193</f>
        <v>0.73764054970551485</v>
      </c>
      <c r="P193" s="21">
        <f>'Balance Sheet Annual'!N193/'Balance Sheet Annual'!BR193</f>
        <v>0.31219882205961091</v>
      </c>
      <c r="Q193" s="21">
        <f>'Balance Sheet Annual'!CH193/'Balance Sheet Annual'!CS193</f>
        <v>-10.657570422535212</v>
      </c>
      <c r="R193" s="21">
        <f>('Balance Sheet Annual'!BH193+'Balance Sheet Annual'!BS193)/'Balance Sheet Annual'!BB193</f>
        <v>0.23756570352140491</v>
      </c>
      <c r="S193" s="21">
        <f>('Balance Sheet Annual'!BH193/'Balance Sheet Annual'!BB193)</f>
        <v>3.2570716738067024E-2</v>
      </c>
      <c r="T193" s="21">
        <f>'Balance Sheet Annual'!BS193/'Balance Sheet Annual'!BB193</f>
        <v>0.20499498678333788</v>
      </c>
      <c r="U193" s="21">
        <f>('Balance Sheet Annual'!BH193+'Balance Sheet Annual'!BS193)/'Balance Sheet Annual'!CS193</f>
        <v>-2.294307511737089</v>
      </c>
      <c r="V193" s="21">
        <f>('Balance Sheet Annual'!BH193/'Balance Sheet Annual'!CS193)</f>
        <v>-0.31455399061032863</v>
      </c>
      <c r="W193" s="21">
        <f>('Balance Sheet Annual'!BS193/'Balance Sheet Annual'!CS193)</f>
        <v>-1.9797535211267605</v>
      </c>
      <c r="X193" s="22">
        <f>'Balance Sheet Annual'!AH193/'Balance Sheet Annual'!BB193</f>
        <v>0.67809072403001858</v>
      </c>
      <c r="Y193" s="22">
        <f>'Balance Sheet Annual'!CS193/('Balance Sheet Annual'!BB193-'Balance Sheet Annual'!AQ193-'Balance Sheet Annual'!AR193-'Balance Sheet Annual'!AS193)</f>
        <v>-0.12487633285698582</v>
      </c>
      <c r="Z193" s="22">
        <f>'Balance Sheet Annual'!BA193/'Balance Sheet Annual'!BB193</f>
        <v>0.32190927596998148</v>
      </c>
      <c r="AA193" s="22">
        <f>'Balance Sheet Annual'!AR193/'Balance Sheet Annual'!BB193</f>
        <v>0.17081396408713881</v>
      </c>
      <c r="AB193" s="23">
        <f>'Balance Sheet Annual'!CS193/'Balance Sheet Annual'!CT193</f>
        <v>-0.10354571142101905</v>
      </c>
      <c r="AC193" s="24">
        <f>'Income Statement Annual'!V193/'Income Statement Annual'!N193</f>
        <v>0.18399416013523898</v>
      </c>
      <c r="AD193" s="22">
        <f>('Income Statement Annual'!AF193-'Income Statement Annual'!AC193)/'Income Statement Annual'!N193</f>
        <v>7.7070846780390348E-2</v>
      </c>
      <c r="AE193" s="22">
        <f>'Income Statement Annual'!AF193/'Income Statement Annual'!N193</f>
        <v>7.7051636698939607E-2</v>
      </c>
      <c r="AF193" s="22">
        <f>'Income Statement Annual'!BS193/'Income Statement Annual'!N193</f>
        <v>4.8524665744582758E-2</v>
      </c>
      <c r="AG193" s="22" t="e">
        <f>('Income Statement Annual'!AF193-'Income Statement Annual'!AC193)/('Income Statement Annual'!AH193*-1)</f>
        <v>#DIV/0!</v>
      </c>
      <c r="AH193" s="23" t="e">
        <f>'Income Statement Annual'!AF193/('Income Statement Annual'!AH193*-1)</f>
        <v>#DIV/0!</v>
      </c>
      <c r="AI193" s="24">
        <f>'Cash Flow Statement Annual'!BG193/'Cash Flow Statement Annual'!AB193</f>
        <v>-0.34022300788686427</v>
      </c>
      <c r="AJ193" s="22">
        <f>'Cash Flow Statement Annual'!AB193/'Balance Sheet Annual'!BR193</f>
        <v>0.16406389434231661</v>
      </c>
      <c r="AK193" s="22">
        <f>('Cash Flow Statement Annual'!AB193+'Cash Flow Statement Annual'!AV193)/('Balance Sheet Annual'!BH193+'Balance Sheet Annual'!BS193)</f>
        <v>0.35592786801381249</v>
      </c>
      <c r="AL193" s="23">
        <f>('Cash Flow Statement Annual'!AB193/('Balance Sheet Annual'!BH193+'Balance Sheet Annual'!BS193))</f>
        <v>0.47026473973653921</v>
      </c>
      <c r="AM193" s="24">
        <f>'Income Statement Annual'!BS193/'Balance Sheet Annual'!CS193</f>
        <v>-0.74119718309859151</v>
      </c>
      <c r="AN193" s="22">
        <f>'Income Statement Annual'!N193/'Balance Sheet Annual'!CS193</f>
        <v>-15.274647887323944</v>
      </c>
      <c r="AO193" s="22">
        <f>'Income Statement Annual'!N193/'Balance Sheet Annual'!BB193</f>
        <v>1.5816242821985234</v>
      </c>
      <c r="AP193" s="22">
        <f>'Income Statement Annual'!N193/('Balance Sheet Annual'!AH193-'Balance Sheet Annual'!BR193)</f>
        <v>-553.78723404255322</v>
      </c>
      <c r="AQ193" s="22">
        <f>'Income Statement Annual'!BS193/'Balance Sheet Annual'!BB193</f>
        <v>7.6747789627198984E-2</v>
      </c>
      <c r="AR193" s="22">
        <f>'Cash Flow Statement Annual'!AB193/'Income Statement Annual'!N193</f>
        <v>7.063546949439066E-2</v>
      </c>
      <c r="AS193" s="22">
        <f>'Cash Flow Statement Annual'!BG193/'Income Statement Annual'!N193</f>
        <v>-2.4031811894882436E-2</v>
      </c>
      <c r="AT193" s="22">
        <f>'Cash Flow Statement Annual'!AB193/'Balance Sheet Annual'!BB193</f>
        <v>0.11171877373682132</v>
      </c>
      <c r="AU193" s="22">
        <f>('Cash Flow Statement Annual'!AB193+'Cash Flow Statement Annual'!AU193)/'Balance Sheet Annual'!BR193</f>
        <v>8.7453150098161694E-2</v>
      </c>
      <c r="AV193" s="22">
        <f>('Cash Flow Statement Annual'!AB193+'Cash Flow Statement Annual'!AU193)/('Balance Sheet Annual'!BH193+'Balance Sheet Annual'!BS193)</f>
        <v>0.25067144136078784</v>
      </c>
      <c r="AW193" s="22">
        <f>'Cash Flow Statement Annual'!AB193/'Balance Sheet Annual'!BS193</f>
        <v>0.54498295538757968</v>
      </c>
      <c r="AX193" s="22">
        <f>('Cash Flow Statement Annual'!AB193+'Cash Flow Statement Annual'!AU193)/'Balance Sheet Annual'!BS193</f>
        <v>0.29049948125092634</v>
      </c>
      <c r="AY193" s="22">
        <f>('Balance Sheet Annual'!BH193+'Balance Sheet Annual'!BS193)/('Income Statement Annual'!AF193-'Income Statement Annual'!AC193)</f>
        <v>1.9489032901296113</v>
      </c>
      <c r="AZ193" s="22">
        <f>(('Balance Sheet Annual'!BH193+'Balance Sheet Annual'!BS193)-'Balance Sheet Annual'!N193)/('Income Statement Annual'!AF193-'Income Statement Annual'!AC193)</f>
        <v>0.20488534396809571</v>
      </c>
      <c r="BA193" s="22">
        <f>('Cash Flow Statement Annual'!AB193+'Cash Flow Statement Annual'!AU193)/'Income Statement Annual'!BS193</f>
        <v>0.77593032462391132</v>
      </c>
      <c r="BB193" s="22">
        <f>'Income Statement Annual'!AF193/('Balance Sheet Annual'!BH193+'Balance Sheet Annual'!BS193)</f>
        <v>0.51298119964189792</v>
      </c>
      <c r="BC193" s="23">
        <f>'Income Statement Annual'!AF193/('Balance Sheet Annual'!BB193-'Balance Sheet Annual'!BR193)</f>
        <v>0.38196362251214172</v>
      </c>
    </row>
    <row r="194" spans="1:55" x14ac:dyDescent="0.2">
      <c r="A194" s="45" t="s">
        <v>574</v>
      </c>
      <c r="B194" s="45" t="s">
        <v>575</v>
      </c>
      <c r="C194" s="45" t="str">
        <f>VLOOKUP(A194,'[1]S&amp;P 500 Wikipedia'!A:D,3,FALSE)</f>
        <v>Consumer Discretionary</v>
      </c>
      <c r="D194" s="45">
        <v>506954</v>
      </c>
      <c r="E194" s="45" t="s">
        <v>16</v>
      </c>
      <c r="F194" s="45">
        <v>2019</v>
      </c>
      <c r="G194" s="45" t="s">
        <v>17</v>
      </c>
      <c r="H194" s="46">
        <v>43585</v>
      </c>
      <c r="I194" s="46">
        <v>43630</v>
      </c>
      <c r="J194" s="46">
        <v>43714</v>
      </c>
      <c r="K194" s="45">
        <v>202763000</v>
      </c>
      <c r="L194" s="45">
        <v>208171000</v>
      </c>
      <c r="M194" s="45" t="s">
        <v>1958</v>
      </c>
      <c r="N194" s="20">
        <f>'Balance Sheet Annual'!AH194/'Balance Sheet Annual'!BR194</f>
        <v>2.242293317971531</v>
      </c>
      <c r="O194" s="21">
        <f>('Balance Sheet Annual'!AH194-'Balance Sheet Annual'!U194)/'Balance Sheet Annual'!BR194</f>
        <v>2.242293317971531</v>
      </c>
      <c r="P194" s="21">
        <f>'Balance Sheet Annual'!N194/'Balance Sheet Annual'!BR194</f>
        <v>1.8312596085348087</v>
      </c>
      <c r="Q194" s="21">
        <f>'Balance Sheet Annual'!CH194/'Balance Sheet Annual'!CS194</f>
        <v>6.9778035157768006</v>
      </c>
      <c r="R194" s="21">
        <f>('Balance Sheet Annual'!BH194+'Balance Sheet Annual'!BS194)/'Balance Sheet Annual'!BB194</f>
        <v>0.47617296555913513</v>
      </c>
      <c r="S194" s="21">
        <f>('Balance Sheet Annual'!BH194/'Balance Sheet Annual'!BB194)</f>
        <v>3.2665286828916992E-4</v>
      </c>
      <c r="T194" s="21">
        <f>'Balance Sheet Annual'!BS194/'Balance Sheet Annual'!BB194</f>
        <v>0.47584631269084599</v>
      </c>
      <c r="U194" s="21">
        <f>('Balance Sheet Annual'!BH194+'Balance Sheet Annual'!BS194)/'Balance Sheet Annual'!CS194</f>
        <v>3.7988143587555339</v>
      </c>
      <c r="V194" s="21">
        <f>('Balance Sheet Annual'!BH194/'Balance Sheet Annual'!CS194)</f>
        <v>2.6059724010759162E-3</v>
      </c>
      <c r="W194" s="21">
        <f>('Balance Sheet Annual'!BS194/'Balance Sheet Annual'!CS194)</f>
        <v>3.7962083863544578</v>
      </c>
      <c r="X194" s="22">
        <f>'Balance Sheet Annual'!AH194/'Balance Sheet Annual'!BB194</f>
        <v>0.60227434447359696</v>
      </c>
      <c r="Y194" s="22">
        <f>'Balance Sheet Annual'!CS194/('Balance Sheet Annual'!BB194-'Balance Sheet Annual'!AQ194-'Balance Sheet Annual'!AR194-'Balance Sheet Annual'!AS194)</f>
        <v>0.17427804118194129</v>
      </c>
      <c r="Z194" s="22">
        <f>'Balance Sheet Annual'!BA194/'Balance Sheet Annual'!BB194</f>
        <v>0.39772565552640299</v>
      </c>
      <c r="AA194" s="22">
        <f>'Balance Sheet Annual'!AR194/'Balance Sheet Annual'!BB194</f>
        <v>0.16169348817825441</v>
      </c>
      <c r="AB194" s="23">
        <f>'Balance Sheet Annual'!CS194/'Balance Sheet Annual'!CT194</f>
        <v>0.12534778501656665</v>
      </c>
      <c r="AC194" s="24">
        <f>'Income Statement Annual'!V194/'Income Statement Annual'!N194</f>
        <v>0.44944082639779159</v>
      </c>
      <c r="AD194" s="22">
        <f>('Income Statement Annual'!AF194-'Income Statement Annual'!AC194)/'Income Statement Annual'!N194</f>
        <v>0.23799570307073162</v>
      </c>
      <c r="AE194" s="22">
        <f>'Income Statement Annual'!AF194/'Income Statement Annual'!N194</f>
        <v>0.23799570307073162</v>
      </c>
      <c r="AF194" s="22">
        <f>'Income Statement Annual'!BS194/'Income Statement Annual'!N194</f>
        <v>0.1940387305925351</v>
      </c>
      <c r="AG194" s="22">
        <f>('Income Statement Annual'!AF194-'Income Statement Annual'!AC194)/('Income Statement Annual'!AH194*-1)</f>
        <v>8.4148279103074781</v>
      </c>
      <c r="AH194" s="23">
        <f>'Income Statement Annual'!AF194/('Income Statement Annual'!AH194*-1)</f>
        <v>8.4148279103074781</v>
      </c>
      <c r="AI194" s="24">
        <f>'Cash Flow Statement Annual'!BG194/'Cash Flow Statement Annual'!AB194</f>
        <v>-0.22430979655365924</v>
      </c>
      <c r="AJ194" s="22">
        <f>'Cash Flow Statement Annual'!AB194/'Balance Sheet Annual'!BR194</f>
        <v>1.0075291797200501</v>
      </c>
      <c r="AK194" s="22">
        <f>('Cash Flow Statement Annual'!AB194+'Cash Flow Statement Annual'!AV194)/('Balance Sheet Annual'!BH194+'Balance Sheet Annual'!BS194)</f>
        <v>0.43428644020767099</v>
      </c>
      <c r="AL194" s="23">
        <f>('Cash Flow Statement Annual'!AB194/('Balance Sheet Annual'!BH194+'Balance Sheet Annual'!BS194))</f>
        <v>0.56832248509830274</v>
      </c>
      <c r="AM194" s="24">
        <f>'Income Statement Annual'!BS194/'Balance Sheet Annual'!CS194</f>
        <v>1.5573580621318683</v>
      </c>
      <c r="AN194" s="22">
        <f>'Income Statement Annual'!N194/'Balance Sheet Annual'!CS194</f>
        <v>8.026016545130819</v>
      </c>
      <c r="AO194" s="22">
        <f>'Income Statement Annual'!N194/'Balance Sheet Annual'!BB194</f>
        <v>1.006043396438465</v>
      </c>
      <c r="AP194" s="22">
        <f>'Income Statement Annual'!N194/('Balance Sheet Annual'!AH194-'Balance Sheet Annual'!BR194)</f>
        <v>3.0150229661985648</v>
      </c>
      <c r="AQ194" s="22">
        <f>'Income Statement Annual'!BS194/'Balance Sheet Annual'!BB194</f>
        <v>0.19521138356592227</v>
      </c>
      <c r="AR194" s="22">
        <f>'Cash Flow Statement Annual'!AB194/'Income Statement Annual'!N194</f>
        <v>0.26899416474600235</v>
      </c>
      <c r="AS194" s="22">
        <f>'Cash Flow Statement Annual'!BG194/'Income Statement Annual'!N194</f>
        <v>-6.0338026368297284E-2</v>
      </c>
      <c r="AT194" s="22">
        <f>'Cash Flow Statement Annual'!AB194/'Balance Sheet Annual'!BB194</f>
        <v>0.27061980312319622</v>
      </c>
      <c r="AU194" s="22">
        <f>('Cash Flow Statement Annual'!AB194+'Cash Flow Statement Annual'!AU194)/'Balance Sheet Annual'!BR194</f>
        <v>0.87470529875505387</v>
      </c>
      <c r="AV194" s="22">
        <f>('Cash Flow Statement Annual'!AB194+'Cash Flow Statement Annual'!AU194)/('Balance Sheet Annual'!BH194+'Balance Sheet Annual'!BS194)</f>
        <v>0.49339979339879048</v>
      </c>
      <c r="AW194" s="22">
        <f>'Cash Flow Statement Annual'!AB194/'Balance Sheet Annual'!BS194</f>
        <v>0.56871261982230803</v>
      </c>
      <c r="AX194" s="22">
        <f>('Cash Flow Statement Annual'!AB194+'Cash Flow Statement Annual'!AU194)/'Balance Sheet Annual'!BS194</f>
        <v>0.49373849615518173</v>
      </c>
      <c r="AY194" s="22">
        <f>('Balance Sheet Annual'!BH194+'Balance Sheet Annual'!BS194)/('Income Statement Annual'!AF194-'Income Statement Annual'!AC194)</f>
        <v>1.988744099461472</v>
      </c>
      <c r="AZ194" s="22">
        <f>(('Balance Sheet Annual'!BH194+'Balance Sheet Annual'!BS194)-'Balance Sheet Annual'!N194)/('Income Statement Annual'!AF194-'Income Statement Annual'!AC194)</f>
        <v>-6.5566119273984438E-2</v>
      </c>
      <c r="BA194" s="22">
        <f>('Cash Flow Statement Annual'!AB194+'Cash Flow Statement Annual'!AU194)/'Income Statement Annual'!BS194</f>
        <v>1.2035345405439788</v>
      </c>
      <c r="BB194" s="22">
        <f>'Income Statement Annual'!AF194/('Balance Sheet Annual'!BH194+'Balance Sheet Annual'!BS194)</f>
        <v>0.50282990168055708</v>
      </c>
      <c r="BC194" s="23">
        <f>'Income Statement Annual'!AF194/('Balance Sheet Annual'!BB194-'Balance Sheet Annual'!BR194)</f>
        <v>0.32736284104195451</v>
      </c>
    </row>
    <row r="195" spans="1:55" x14ac:dyDescent="0.2">
      <c r="A195" s="45" t="s">
        <v>616</v>
      </c>
      <c r="B195" s="45" t="s">
        <v>617</v>
      </c>
      <c r="C195" s="45" t="str">
        <f>VLOOKUP(A195,'[1]S&amp;P 500 Wikipedia'!A:D,3,FALSE)</f>
        <v>Consumer Staples</v>
      </c>
      <c r="D195" s="45">
        <v>375369</v>
      </c>
      <c r="E195" s="45" t="s">
        <v>16</v>
      </c>
      <c r="F195" s="45">
        <v>2018</v>
      </c>
      <c r="G195" s="45" t="s">
        <v>17</v>
      </c>
      <c r="H195" s="46">
        <v>43404</v>
      </c>
      <c r="I195" s="46">
        <v>43441</v>
      </c>
      <c r="J195" s="46">
        <v>43441</v>
      </c>
      <c r="K195" s="45">
        <v>533110000</v>
      </c>
      <c r="L195" s="45">
        <v>545421000</v>
      </c>
      <c r="M195" s="45" t="s">
        <v>1734</v>
      </c>
      <c r="N195" s="20">
        <f>'Balance Sheet Annual'!AH195/'Balance Sheet Annual'!BR195</f>
        <v>1.9150444334405583</v>
      </c>
      <c r="O195" s="21">
        <f>('Balance Sheet Annual'!AH195-'Balance Sheet Annual'!U195)/'Balance Sheet Annual'!BR195</f>
        <v>1.044687642929772</v>
      </c>
      <c r="P195" s="21">
        <f>'Balance Sheet Annual'!N195/'Balance Sheet Annual'!BR195</f>
        <v>0.41969095039557291</v>
      </c>
      <c r="Q195" s="21">
        <f>'Balance Sheet Annual'!CH195/'Balance Sheet Annual'!CS195</f>
        <v>0.41221374509408171</v>
      </c>
      <c r="R195" s="21">
        <f>('Balance Sheet Annual'!BH195+'Balance Sheet Annual'!BS195)/'Balance Sheet Annual'!BB195</f>
        <v>3.5837628592578913E-2</v>
      </c>
      <c r="S195" s="21">
        <f>('Balance Sheet Annual'!BH195/'Balance Sheet Annual'!BB195)</f>
        <v>0</v>
      </c>
      <c r="T195" s="21">
        <f>'Balance Sheet Annual'!BS195/'Balance Sheet Annual'!BB195</f>
        <v>3.5837628592578913E-2</v>
      </c>
      <c r="U195" s="21">
        <f>('Balance Sheet Annual'!BH195+'Balance Sheet Annual'!BS195)/'Balance Sheet Annual'!CS195</f>
        <v>5.0610391690016611E-2</v>
      </c>
      <c r="V195" s="21">
        <f>('Balance Sheet Annual'!BH195/'Balance Sheet Annual'!CS195)</f>
        <v>0</v>
      </c>
      <c r="W195" s="21">
        <f>('Balance Sheet Annual'!BS195/'Balance Sheet Annual'!CS195)</f>
        <v>5.0610391690016611E-2</v>
      </c>
      <c r="X195" s="22">
        <f>'Balance Sheet Annual'!AH195/'Balance Sheet Annual'!BB195</f>
        <v>0.2905031144332752</v>
      </c>
      <c r="Y195" s="22">
        <f>'Balance Sheet Annual'!CS195/('Balance Sheet Annual'!BB195-'Balance Sheet Annual'!AQ195-'Balance Sheet Annual'!AR195-'Balance Sheet Annual'!AS195)</f>
        <v>1.2900476641784282</v>
      </c>
      <c r="Z195" s="22">
        <f>'Balance Sheet Annual'!BA195/'Balance Sheet Annual'!BB195</f>
        <v>0.70949688556672474</v>
      </c>
      <c r="AA195" s="22">
        <f>'Balance Sheet Annual'!AR195/'Balance Sheet Annual'!BB195</f>
        <v>0.30387628391888194</v>
      </c>
      <c r="AB195" s="23">
        <f>'Balance Sheet Annual'!CS195/'Balance Sheet Annual'!CT195</f>
        <v>0.70810810578350514</v>
      </c>
      <c r="AC195" s="24">
        <f>'Income Statement Annual'!V195/'Income Statement Annual'!N195</f>
        <v>0.21850655559044929</v>
      </c>
      <c r="AD195" s="22">
        <f>('Income Statement Annual'!AF195-'Income Statement Annual'!AC195)/'Income Statement Annual'!N195</f>
        <v>0.13537566706979282</v>
      </c>
      <c r="AE195" s="22">
        <f>'Income Statement Annual'!AF195/'Income Statement Annual'!N195</f>
        <v>0.13537566706979282</v>
      </c>
      <c r="AF195" s="22">
        <f>'Income Statement Annual'!BS195/'Income Statement Annual'!N195</f>
        <v>9.2362502875641711E-2</v>
      </c>
      <c r="AG195" s="22">
        <f>('Income Statement Annual'!AF195-'Income Statement Annual'!AC195)/('Income Statement Annual'!AH195*-1)</f>
        <v>97.852164314436649</v>
      </c>
      <c r="AH195" s="23">
        <f>'Income Statement Annual'!AF195/('Income Statement Annual'!AH195*-1)</f>
        <v>97.852164314436649</v>
      </c>
      <c r="AI195" s="24">
        <f>'Cash Flow Statement Annual'!BG195/'Cash Flow Statement Annual'!AB195</f>
        <v>-0.38532918364357016</v>
      </c>
      <c r="AJ195" s="22">
        <f>'Cash Flow Statement Annual'!AB195/'Balance Sheet Annual'!BR195</f>
        <v>0.95462534917388953</v>
      </c>
      <c r="AK195" s="22">
        <f>('Cash Flow Statement Annual'!AB195+'Cash Flow Statement Annual'!AV195)/('Balance Sheet Annual'!BH195+'Balance Sheet Annual'!BS195)</f>
        <v>2.6567440000000002</v>
      </c>
      <c r="AL195" s="23">
        <f>('Cash Flow Statement Annual'!AB195/('Balance Sheet Annual'!BH195+'Balance Sheet Annual'!BS195))</f>
        <v>4.0407840000000004</v>
      </c>
      <c r="AM195" s="24">
        <f>'Income Statement Annual'!BS195/'Balance Sheet Annual'!CS195</f>
        <v>0.17141436003058488</v>
      </c>
      <c r="AN195" s="22">
        <f>'Income Statement Annual'!N195/'Balance Sheet Annual'!CS195</f>
        <v>1.8558869096626778</v>
      </c>
      <c r="AO195" s="22">
        <f>'Income Statement Annual'!N195/'Balance Sheet Annual'!BB195</f>
        <v>1.3141685641496419</v>
      </c>
      <c r="AP195" s="22">
        <f>'Income Statement Annual'!N195/('Balance Sheet Annual'!AH195-'Balance Sheet Annual'!BR195)</f>
        <v>9.4675357400669817</v>
      </c>
      <c r="AQ195" s="22">
        <f>'Income Statement Annual'!BS195/'Balance Sheet Annual'!BB195</f>
        <v>0.12137989778534923</v>
      </c>
      <c r="AR195" s="22">
        <f>'Cash Flow Statement Annual'!AB195/'Income Statement Annual'!N195</f>
        <v>0.1101929540587808</v>
      </c>
      <c r="AS195" s="22">
        <f>'Cash Flow Statement Annual'!BG195/'Income Statement Annual'!N195</f>
        <v>-4.2460561030743429E-2</v>
      </c>
      <c r="AT195" s="22">
        <f>'Cash Flow Statement Annual'!AB195/'Balance Sheet Annual'!BB195</f>
        <v>0.14481211621483539</v>
      </c>
      <c r="AU195" s="22">
        <f>('Cash Flow Statement Annual'!AB195+'Cash Flow Statement Annual'!AU195)/'Balance Sheet Annual'!BR195</f>
        <v>0.39424330852418987</v>
      </c>
      <c r="AV195" s="22">
        <f>('Cash Flow Statement Annual'!AB195+'Cash Flow Statement Annual'!AU195)/('Balance Sheet Annual'!BH195+'Balance Sheet Annual'!BS195)</f>
        <v>1.6687719999999999</v>
      </c>
      <c r="AW195" s="22">
        <f>'Cash Flow Statement Annual'!AB195/'Balance Sheet Annual'!BS195</f>
        <v>4.0407840000000004</v>
      </c>
      <c r="AX195" s="22">
        <f>('Cash Flow Statement Annual'!AB195+'Cash Flow Statement Annual'!AU195)/'Balance Sheet Annual'!BS195</f>
        <v>1.6687719999999999</v>
      </c>
      <c r="AY195" s="22">
        <f>('Balance Sheet Annual'!BH195+'Balance Sheet Annual'!BS195)/('Income Statement Annual'!AF195-'Income Statement Annual'!AC195)</f>
        <v>0.20144086622795532</v>
      </c>
      <c r="AZ195" s="22">
        <f>(('Balance Sheet Annual'!BH195+'Balance Sheet Annual'!BS195)-'Balance Sheet Annual'!N195)/('Income Statement Annual'!AF195-'Income Statement Annual'!AC195)</f>
        <v>-0.15641641533561257</v>
      </c>
      <c r="BA195" s="22">
        <f>('Cash Flow Statement Annual'!AB195+'Cash Flow Statement Annual'!AU195)/'Income Statement Annual'!BS195</f>
        <v>0.49270787200245647</v>
      </c>
      <c r="BB195" s="22">
        <f>'Income Statement Annual'!AF195/('Balance Sheet Annual'!BH195+'Balance Sheet Annual'!BS195)</f>
        <v>4.9642359999999996</v>
      </c>
      <c r="BC195" s="23">
        <f>'Income Statement Annual'!AF195/('Balance Sheet Annual'!BB195-'Balance Sheet Annual'!BR195)</f>
        <v>0.20971996533786122</v>
      </c>
    </row>
    <row r="196" spans="1:55" x14ac:dyDescent="0.2">
      <c r="A196" s="45" t="s">
        <v>592</v>
      </c>
      <c r="B196" s="45" t="s">
        <v>593</v>
      </c>
      <c r="C196" s="45" t="str">
        <f>VLOOKUP(A196,'[1]S&amp;P 500 Wikipedia'!A:D,3,FALSE)</f>
        <v>Health Care</v>
      </c>
      <c r="D196" s="45">
        <v>378104</v>
      </c>
      <c r="E196" s="45" t="s">
        <v>16</v>
      </c>
      <c r="F196" s="45">
        <v>2018</v>
      </c>
      <c r="G196" s="45" t="s">
        <v>17</v>
      </c>
      <c r="H196" s="46">
        <v>43465</v>
      </c>
      <c r="I196" s="46">
        <v>43510</v>
      </c>
      <c r="J196" s="46">
        <v>43592</v>
      </c>
      <c r="K196" s="45">
        <v>25409200</v>
      </c>
      <c r="L196" s="45">
        <v>25863425</v>
      </c>
      <c r="M196" s="45" t="s">
        <v>1959</v>
      </c>
      <c r="N196" s="20">
        <f>'Balance Sheet Annual'!AH196/'Balance Sheet Annual'!BR196</f>
        <v>1.4443464505695527</v>
      </c>
      <c r="O196" s="21">
        <f>('Balance Sheet Annual'!AH196-'Balance Sheet Annual'!U196)/'Balance Sheet Annual'!BR196</f>
        <v>0.76077625288311135</v>
      </c>
      <c r="P196" s="21">
        <f>'Balance Sheet Annual'!N196/'Balance Sheet Annual'!BR196</f>
        <v>6.1738969061232427E-2</v>
      </c>
      <c r="Q196" s="21">
        <f>'Balance Sheet Annual'!CH196/'Balance Sheet Annual'!CS196</f>
        <v>1.1506609512578529</v>
      </c>
      <c r="R196" s="21">
        <f>('Balance Sheet Annual'!BH196+'Balance Sheet Annual'!BS196)/'Balance Sheet Annual'!BB196</f>
        <v>0.117550303630661</v>
      </c>
      <c r="S196" s="21">
        <f>('Balance Sheet Annual'!BH196/'Balance Sheet Annual'!BB196)</f>
        <v>2.1183889359034434E-3</v>
      </c>
      <c r="T196" s="21">
        <f>'Balance Sheet Annual'!BS196/'Balance Sheet Annual'!BB196</f>
        <v>0.11543191469475757</v>
      </c>
      <c r="U196" s="21">
        <f>('Balance Sheet Annual'!BH196+'Balance Sheet Annual'!BS196)/'Balance Sheet Annual'!CS196</f>
        <v>0.25281084782696683</v>
      </c>
      <c r="V196" s="21">
        <f>('Balance Sheet Annual'!BH196/'Balance Sheet Annual'!CS196)</f>
        <v>4.555936364024211E-3</v>
      </c>
      <c r="W196" s="21">
        <f>('Balance Sheet Annual'!BS196/'Balance Sheet Annual'!CS196)</f>
        <v>0.24825491146294265</v>
      </c>
      <c r="X196" s="22">
        <f>'Balance Sheet Annual'!AH196/'Balance Sheet Annual'!BB196</f>
        <v>0.51958578305301573</v>
      </c>
      <c r="Y196" s="22">
        <f>'Balance Sheet Annual'!CS196/('Balance Sheet Annual'!BB196-'Balance Sheet Annual'!AQ196-'Balance Sheet Annual'!AR196-'Balance Sheet Annual'!AS196)</f>
        <v>0.74729834705457132</v>
      </c>
      <c r="Z196" s="22">
        <f>'Balance Sheet Annual'!BA196/'Balance Sheet Annual'!BB196</f>
        <v>0.48041421694698433</v>
      </c>
      <c r="AA196" s="22">
        <f>'Balance Sheet Annual'!AR196/'Balance Sheet Annual'!BB196</f>
        <v>0.29264146276796971</v>
      </c>
      <c r="AB196" s="23">
        <f>'Balance Sheet Annual'!CS196/'Balance Sheet Annual'!CT196</f>
        <v>0.4649733373431697</v>
      </c>
      <c r="AC196" s="24">
        <f>'Income Statement Annual'!V196/'Income Statement Annual'!N196</f>
        <v>0.27276742535013521</v>
      </c>
      <c r="AD196" s="22">
        <f>('Income Statement Annual'!AF196-'Income Statement Annual'!AC196)/'Income Statement Annual'!N196</f>
        <v>6.9388999420055761E-2</v>
      </c>
      <c r="AE196" s="22">
        <f>'Income Statement Annual'!AF196/'Income Statement Annual'!N196</f>
        <v>6.9388999420055761E-2</v>
      </c>
      <c r="AF196" s="22">
        <f>'Income Statement Annual'!BS196/'Income Statement Annual'!N196</f>
        <v>3.2604228866361093E-2</v>
      </c>
      <c r="AG196" s="22">
        <f>('Income Statement Annual'!AF196-'Income Statement Annual'!AC196)/('Income Statement Annual'!AH196*-1)</f>
        <v>23.952078889781447</v>
      </c>
      <c r="AH196" s="23">
        <f>'Income Statement Annual'!AF196/('Income Statement Annual'!AH196*-1)</f>
        <v>23.952078889781447</v>
      </c>
      <c r="AI196" s="24">
        <f>'Cash Flow Statement Annual'!BG196/'Cash Flow Statement Annual'!AB196</f>
        <v>-0.20632063279653171</v>
      </c>
      <c r="AJ196" s="22">
        <f>'Cash Flow Statement Annual'!AB196/'Balance Sheet Annual'!BR196</f>
        <v>0.19283132583356163</v>
      </c>
      <c r="AK196" s="22">
        <f>('Cash Flow Statement Annual'!AB196+'Cash Flow Statement Annual'!AV196)/('Balance Sheet Annual'!BH196+'Balance Sheet Annual'!BS196)</f>
        <v>0.59011915643947799</v>
      </c>
      <c r="AL196" s="23">
        <f>('Cash Flow Statement Annual'!AB196/('Balance Sheet Annual'!BH196+'Balance Sheet Annual'!BS196))</f>
        <v>0.59011915643947799</v>
      </c>
      <c r="AM196" s="24">
        <f>'Income Statement Annual'!BS196/'Balance Sheet Annual'!CS196</f>
        <v>0.11111545643596091</v>
      </c>
      <c r="AN196" s="22">
        <f>'Income Statement Annual'!N196/'Balance Sheet Annual'!CS196</f>
        <v>3.4080074977820609</v>
      </c>
      <c r="AO196" s="22">
        <f>'Income Statement Annual'!N196/'Balance Sheet Annual'!BB196</f>
        <v>1.58463261993427</v>
      </c>
      <c r="AP196" s="22">
        <f>'Income Statement Annual'!N196/('Balance Sheet Annual'!AH196-'Balance Sheet Annual'!BR196)</f>
        <v>9.9133626878910466</v>
      </c>
      <c r="AQ196" s="22">
        <f>'Income Statement Annual'!BS196/'Balance Sheet Annual'!BB196</f>
        <v>5.1665724609438329E-2</v>
      </c>
      <c r="AR196" s="22">
        <f>'Cash Flow Statement Annual'!AB196/'Income Statement Annual'!N196</f>
        <v>4.3775879118661307E-2</v>
      </c>
      <c r="AS196" s="22">
        <f>'Cash Flow Statement Annual'!BG196/'Income Statement Annual'!N196</f>
        <v>-9.0318670809866799E-3</v>
      </c>
      <c r="AT196" s="22">
        <f>'Cash Flow Statement Annual'!AB196/'Balance Sheet Annual'!BB196</f>
        <v>6.9368686017730177E-2</v>
      </c>
      <c r="AU196" s="22">
        <f>('Cash Flow Statement Annual'!AB196+'Cash Flow Statement Annual'!AU196)/'Balance Sheet Annual'!BR196</f>
        <v>7.1841921544022122E-2</v>
      </c>
      <c r="AV196" s="22">
        <f>('Cash Flow Statement Annual'!AB196+'Cash Flow Statement Annual'!AU196)/('Balance Sheet Annual'!BH196+'Balance Sheet Annual'!BS196)</f>
        <v>0.21985688246079954</v>
      </c>
      <c r="AW196" s="22">
        <f>'Cash Flow Statement Annual'!AB196/'Balance Sheet Annual'!BS196</f>
        <v>0.60094893341382483</v>
      </c>
      <c r="AX196" s="22">
        <f>('Cash Flow Statement Annual'!AB196+'Cash Flow Statement Annual'!AU196)/'Balance Sheet Annual'!BS196</f>
        <v>0.22389166251724033</v>
      </c>
      <c r="AY196" s="22">
        <f>('Balance Sheet Annual'!BH196+'Balance Sheet Annual'!BS196)/('Income Statement Annual'!AF196-'Income Statement Annual'!AC196)</f>
        <v>1.0690660511117227</v>
      </c>
      <c r="AZ196" s="22">
        <f>(('Balance Sheet Annual'!BH196+'Balance Sheet Annual'!BS196)-'Balance Sheet Annual'!N196)/('Income Statement Annual'!AF196-'Income Statement Annual'!AC196)</f>
        <v>0.86707783331444421</v>
      </c>
      <c r="BA196" s="22">
        <f>('Cash Flow Statement Annual'!AB196+'Cash Flow Statement Annual'!AU196)/'Income Statement Annual'!BS196</f>
        <v>0.50022028112301531</v>
      </c>
      <c r="BB196" s="22">
        <f>'Income Statement Annual'!AF196/('Balance Sheet Annual'!BH196+'Balance Sheet Annual'!BS196)</f>
        <v>0.93539589902803399</v>
      </c>
      <c r="BC196" s="23">
        <f>'Income Statement Annual'!AF196/('Balance Sheet Annual'!BB196-'Balance Sheet Annual'!BR196)</f>
        <v>0.17173596132686664</v>
      </c>
    </row>
    <row r="197" spans="1:55" x14ac:dyDescent="0.2">
      <c r="A197" s="45" t="s">
        <v>619</v>
      </c>
      <c r="B197" s="45" t="s">
        <v>620</v>
      </c>
      <c r="C197" s="45" t="str">
        <f>VLOOKUP(A197,'[1]S&amp;P 500 Wikipedia'!A:D,3,FALSE)</f>
        <v>Real Estate</v>
      </c>
      <c r="D197" s="45">
        <v>346970</v>
      </c>
      <c r="E197" s="45" t="s">
        <v>16</v>
      </c>
      <c r="F197" s="45">
        <v>2018</v>
      </c>
      <c r="G197" s="45" t="s">
        <v>17</v>
      </c>
      <c r="H197" s="46">
        <v>43465</v>
      </c>
      <c r="I197" s="46">
        <v>43522</v>
      </c>
      <c r="J197" s="46">
        <v>43588</v>
      </c>
      <c r="K197" s="45">
        <v>740400000</v>
      </c>
      <c r="L197" s="45">
        <v>742100000</v>
      </c>
      <c r="M197" s="45" t="s">
        <v>1960</v>
      </c>
      <c r="N197" s="20">
        <f>'Balance Sheet Annual'!AH197/'Balance Sheet Annual'!BR197</f>
        <v>2.1789473684210527</v>
      </c>
      <c r="O197" s="21">
        <f>('Balance Sheet Annual'!AH197-'Balance Sheet Annual'!U197)/'Balance Sheet Annual'!BR197</f>
        <v>2.1789473684210527</v>
      </c>
      <c r="P197" s="21">
        <f>'Balance Sheet Annual'!N197/'Balance Sheet Annual'!BR197</f>
        <v>1.6017543859649124</v>
      </c>
      <c r="Q197" s="21">
        <f>'Balance Sheet Annual'!CH197/'Balance Sheet Annual'!CS197</f>
        <v>0.63105035569814483</v>
      </c>
      <c r="R197" s="21">
        <f>('Balance Sheet Annual'!BH197+'Balance Sheet Annual'!BS197)/'Balance Sheet Annual'!BB197</f>
        <v>0.33815103053108697</v>
      </c>
      <c r="S197" s="21">
        <f>('Balance Sheet Annual'!BH197/'Balance Sheet Annual'!BB197)</f>
        <v>0</v>
      </c>
      <c r="T197" s="21">
        <f>'Balance Sheet Annual'!BS197/'Balance Sheet Annual'!BB197</f>
        <v>0.33815103053108697</v>
      </c>
      <c r="U197" s="21">
        <f>('Balance Sheet Annual'!BH197+'Balance Sheet Annual'!BS197)/'Balance Sheet Annual'!CS197</f>
        <v>0.55154135862742359</v>
      </c>
      <c r="V197" s="21">
        <f>('Balance Sheet Annual'!BH197/'Balance Sheet Annual'!CS197)</f>
        <v>0</v>
      </c>
      <c r="W197" s="21">
        <f>('Balance Sheet Annual'!BS197/'Balance Sheet Annual'!CS197)</f>
        <v>0.55154135862742359</v>
      </c>
      <c r="X197" s="22">
        <f>'Balance Sheet Annual'!AH197/'Balance Sheet Annual'!BB197</f>
        <v>0.10621739502266313</v>
      </c>
      <c r="Y197" s="22">
        <f>'Balance Sheet Annual'!CS197/('Balance Sheet Annual'!BB197-'Balance Sheet Annual'!AQ197-'Balance Sheet Annual'!AR197-'Balance Sheet Annual'!AS197)</f>
        <v>0.61310185581116905</v>
      </c>
      <c r="Z197" s="22">
        <f>'Balance Sheet Annual'!BA197/'Balance Sheet Annual'!BB197</f>
        <v>0.89378260497733686</v>
      </c>
      <c r="AA197" s="22">
        <f>'Balance Sheet Annual'!AR197/'Balance Sheet Annual'!BB197</f>
        <v>0</v>
      </c>
      <c r="AB197" s="23">
        <f>'Balance Sheet Annual'!CS197/'Balance Sheet Annual'!CT197</f>
        <v>0.61310185581116905</v>
      </c>
      <c r="AC197" s="24">
        <f>'Income Statement Annual'!V197/'Income Statement Annual'!N197</f>
        <v>0.35362910710970857</v>
      </c>
      <c r="AD197" s="22">
        <f>('Income Statement Annual'!AF197-'Income Statement Annual'!AC197)/'Income Statement Annual'!N197</f>
        <v>0.26229812511602008</v>
      </c>
      <c r="AE197" s="22">
        <f>'Income Statement Annual'!AF197/'Income Statement Annual'!N197</f>
        <v>0.12288843512158901</v>
      </c>
      <c r="AF197" s="22">
        <f>'Income Statement Annual'!BS197/'Income Statement Annual'!N197</f>
        <v>0.10469649155374049</v>
      </c>
      <c r="AG197" s="22">
        <f>('Income Statement Annual'!AF197-'Income Statement Annual'!AC197)/('Income Statement Annual'!AH197*-1)</f>
        <v>8.7763975155279503</v>
      </c>
      <c r="AH197" s="23">
        <f>'Income Statement Annual'!AF197/('Income Statement Annual'!AH197*-1)</f>
        <v>4.1118012422360248</v>
      </c>
      <c r="AI197" s="24">
        <f>'Cash Flow Statement Annual'!BG197/'Cash Flow Statement Annual'!AB197</f>
        <v>-0.32682926829268294</v>
      </c>
      <c r="AJ197" s="22">
        <f>'Cash Flow Statement Annual'!AB197/'Balance Sheet Annual'!BR197</f>
        <v>2.1578947368421053</v>
      </c>
      <c r="AK197" s="22">
        <f>('Cash Flow Statement Annual'!AB197+'Cash Flow Statement Annual'!AV197)/('Balance Sheet Annual'!BH197+'Balance Sheet Annual'!BS197)</f>
        <v>0.152250885179565</v>
      </c>
      <c r="AL197" s="23">
        <f>('Cash Flow Statement Annual'!AB197/('Balance Sheet Annual'!BH197+'Balance Sheet Annual'!BS197))</f>
        <v>0.31107738998482548</v>
      </c>
      <c r="AM197" s="24">
        <f>'Income Statement Annual'!BS197/'Balance Sheet Annual'!CS197</f>
        <v>7.8672060259450408E-2</v>
      </c>
      <c r="AN197" s="22">
        <f>'Income Statement Annual'!N197/'Balance Sheet Annual'!CS197</f>
        <v>0.75142976705258757</v>
      </c>
      <c r="AO197" s="22">
        <f>'Income Statement Annual'!N197/'Balance Sheet Annual'!BB197</f>
        <v>0.4607029846916959</v>
      </c>
      <c r="AP197" s="22">
        <f>'Income Statement Annual'!N197/('Balance Sheet Annual'!AH197-'Balance Sheet Annual'!BR197)</f>
        <v>8.0163690476190474</v>
      </c>
      <c r="AQ197" s="22">
        <f>'Income Statement Annual'!BS197/'Balance Sheet Annual'!BB197</f>
        <v>4.823398614555717E-2</v>
      </c>
      <c r="AR197" s="22">
        <f>'Cash Flow Statement Annual'!AB197/'Income Statement Annual'!N197</f>
        <v>0.22832745498422127</v>
      </c>
      <c r="AS197" s="22">
        <f>'Cash Flow Statement Annual'!BG197/'Income Statement Annual'!N197</f>
        <v>-7.4624095043623537E-2</v>
      </c>
      <c r="AT197" s="22">
        <f>'Cash Flow Statement Annual'!AB197/'Balance Sheet Annual'!BB197</f>
        <v>0.10519113999828958</v>
      </c>
      <c r="AU197" s="22">
        <f>('Cash Flow Statement Annual'!AB197+'Cash Flow Statement Annual'!AU197)/'Balance Sheet Annual'!BR197</f>
        <v>1.6894736842105262</v>
      </c>
      <c r="AV197" s="22">
        <f>('Cash Flow Statement Annual'!AB197+'Cash Flow Statement Annual'!AU197)/('Balance Sheet Annual'!BH197+'Balance Sheet Annual'!BS197)</f>
        <v>0.24355083459787558</v>
      </c>
      <c r="AW197" s="22">
        <f>'Cash Flow Statement Annual'!AB197/'Balance Sheet Annual'!BS197</f>
        <v>0.31107738998482548</v>
      </c>
      <c r="AX197" s="22">
        <f>('Cash Flow Statement Annual'!AB197+'Cash Flow Statement Annual'!AU197)/'Balance Sheet Annual'!BS197</f>
        <v>0.24355083459787558</v>
      </c>
      <c r="AY197" s="22">
        <f>('Balance Sheet Annual'!BH197+'Balance Sheet Annual'!BS197)/('Income Statement Annual'!AF197-'Income Statement Annual'!AC197)</f>
        <v>2.7983014861995752</v>
      </c>
      <c r="AZ197" s="22">
        <f>(('Balance Sheet Annual'!BH197+'Balance Sheet Annual'!BS197)-'Balance Sheet Annual'!N197)/('Income Statement Annual'!AF197-'Income Statement Annual'!AC197)</f>
        <v>2.1521585279547062</v>
      </c>
      <c r="BA197" s="22">
        <f>('Cash Flow Statement Annual'!AB197+'Cash Flow Statement Annual'!AU197)/'Income Statement Annual'!BS197</f>
        <v>1.7074468085106382</v>
      </c>
      <c r="BB197" s="22">
        <f>'Income Statement Annual'!AF197/('Balance Sheet Annual'!BH197+'Balance Sheet Annual'!BS197)</f>
        <v>0.16742539200809306</v>
      </c>
      <c r="BC197" s="23">
        <f>'Income Statement Annual'!AF197/('Balance Sheet Annual'!BB197-'Balance Sheet Annual'!BR197)</f>
        <v>5.9516317540231949E-2</v>
      </c>
    </row>
    <row r="198" spans="1:55" x14ac:dyDescent="0.2">
      <c r="A198" s="45" t="s">
        <v>1132</v>
      </c>
      <c r="B198" s="45" t="s">
        <v>1133</v>
      </c>
      <c r="C198" s="45" t="str">
        <f>VLOOKUP(A198,'[1]S&amp;P 500 Wikipedia'!A:D,3,FALSE)</f>
        <v>Consumer Staples</v>
      </c>
      <c r="D198" s="45">
        <v>248677</v>
      </c>
      <c r="E198" s="45" t="s">
        <v>16</v>
      </c>
      <c r="F198" s="45">
        <v>2018</v>
      </c>
      <c r="G198" s="45" t="s">
        <v>17</v>
      </c>
      <c r="H198" s="46">
        <v>43465</v>
      </c>
      <c r="I198" s="46">
        <v>43518</v>
      </c>
      <c r="J198" s="46">
        <v>43518</v>
      </c>
      <c r="K198" s="45">
        <v>218731000</v>
      </c>
      <c r="L198" s="45">
        <v>210319000</v>
      </c>
      <c r="M198" s="45" t="s">
        <v>1736</v>
      </c>
      <c r="N198" s="20">
        <f>'Balance Sheet Annual'!AH198/'Balance Sheet Annual'!BR198</f>
        <v>0.96405901539240946</v>
      </c>
      <c r="O198" s="21">
        <f>('Balance Sheet Annual'!AH198-'Balance Sheet Annual'!U198)/'Balance Sheet Annual'!BR198</f>
        <v>0.60151607744217195</v>
      </c>
      <c r="P198" s="21">
        <f>'Balance Sheet Annual'!N198/'Balance Sheet Annual'!BR198</f>
        <v>0.1830826522735142</v>
      </c>
      <c r="Q198" s="21">
        <f>'Balance Sheet Annual'!CH198/'Balance Sheet Annual'!CS198</f>
        <v>4.9617160369915139</v>
      </c>
      <c r="R198" s="21">
        <f>('Balance Sheet Annual'!BH198+'Balance Sheet Annual'!BS198)/'Balance Sheet Annual'!BB198</f>
        <v>0.52585957607559319</v>
      </c>
      <c r="S198" s="21">
        <f>('Balance Sheet Annual'!BH198/'Balance Sheet Annual'!BB198)</f>
        <v>0.15475322333150754</v>
      </c>
      <c r="T198" s="21">
        <f>'Balance Sheet Annual'!BS198/'Balance Sheet Annual'!BB198</f>
        <v>0.37110635274408565</v>
      </c>
      <c r="U198" s="21">
        <f>('Balance Sheet Annual'!BH198+'Balance Sheet Annual'!BS198)/'Balance Sheet Annual'!CS198</f>
        <v>3.1350254678954235</v>
      </c>
      <c r="V198" s="21">
        <f>('Balance Sheet Annual'!BH198/'Balance Sheet Annual'!CS198)</f>
        <v>0.9225947733115778</v>
      </c>
      <c r="W198" s="21">
        <f>('Balance Sheet Annual'!BS198/'Balance Sheet Annual'!CS198)</f>
        <v>2.2124306945838454</v>
      </c>
      <c r="X198" s="22">
        <f>'Balance Sheet Annual'!AH198/'Balance Sheet Annual'!BB198</f>
        <v>0.36046250751297415</v>
      </c>
      <c r="Y198" s="22">
        <f>'Balance Sheet Annual'!CS198/('Balance Sheet Annual'!BB198-'Balance Sheet Annual'!AQ198-'Balance Sheet Annual'!AR198-'Balance Sheet Annual'!AS198)</f>
        <v>0.21348987706912029</v>
      </c>
      <c r="Z198" s="22">
        <f>'Balance Sheet Annual'!BA198/'Balance Sheet Annual'!BB198</f>
        <v>0.63953749248702585</v>
      </c>
      <c r="AA198" s="22">
        <f>'Balance Sheet Annual'!AR198/'Balance Sheet Annual'!BB198</f>
        <v>0.1478396665589912</v>
      </c>
      <c r="AB198" s="23">
        <f>'Balance Sheet Annual'!CS198/'Balance Sheet Annual'!CT198</f>
        <v>0.16773693912879389</v>
      </c>
      <c r="AC198" s="24">
        <f>'Income Statement Annual'!V198/'Income Statement Annual'!N198</f>
        <v>0.45832651402595143</v>
      </c>
      <c r="AD198" s="22">
        <f>('Income Statement Annual'!AF198-'Income Statement Annual'!AC198)/'Income Statement Annual'!N198</f>
        <v>0.20372976861191899</v>
      </c>
      <c r="AE198" s="22">
        <f>'Income Statement Annual'!AF198/'Income Statement Annual'!N198</f>
        <v>0.20372976861191899</v>
      </c>
      <c r="AF198" s="22">
        <f>'Income Statement Annual'!BS198/'Income Statement Annual'!N198</f>
        <v>0.10418318269649651</v>
      </c>
      <c r="AG198" s="22">
        <f>('Income Statement Annual'!AF198-'Income Statement Annual'!AC198)/('Income Statement Annual'!AH198*-1)</f>
        <v>15.5788038501455</v>
      </c>
      <c r="AH198" s="23">
        <f>'Income Statement Annual'!AF198/('Income Statement Annual'!AH198*-1)</f>
        <v>15.5788038501455</v>
      </c>
      <c r="AI198" s="24">
        <f>'Cash Flow Statement Annual'!BG198/'Cash Flow Statement Annual'!AB198</f>
        <v>-0.67527640724601146</v>
      </c>
      <c r="AJ198" s="22">
        <f>'Cash Flow Statement Annual'!AB198/'Balance Sheet Annual'!BR198</f>
        <v>0.60172844963961736</v>
      </c>
      <c r="AK198" s="22">
        <f>('Cash Flow Statement Annual'!AB198+'Cash Flow Statement Annual'!AV198)/('Balance Sheet Annual'!BH198+'Balance Sheet Annual'!BS198)</f>
        <v>0.24764525009587465</v>
      </c>
      <c r="AL198" s="23">
        <f>('Cash Flow Statement Annual'!AB198/('Balance Sheet Annual'!BH198+'Balance Sheet Annual'!BS198))</f>
        <v>0.42784576507971295</v>
      </c>
      <c r="AM198" s="24">
        <f>'Income Statement Annual'!BS198/'Balance Sheet Annual'!CS198</f>
        <v>0.8405006628630316</v>
      </c>
      <c r="AN198" s="22">
        <f>'Income Statement Annual'!N198/'Balance Sheet Annual'!CS198</f>
        <v>8.0675272256901014</v>
      </c>
      <c r="AO198" s="22">
        <f>'Income Statement Annual'!N198/'Balance Sheet Annual'!BB198</f>
        <v>1.3532223231754681</v>
      </c>
      <c r="AP198" s="22">
        <f>'Income Statement Annual'!N198/('Balance Sheet Annual'!AH198-'Balance Sheet Annual'!BR198)</f>
        <v>-100.6984309889727</v>
      </c>
      <c r="AQ198" s="22">
        <f>'Income Statement Annual'!BS198/'Balance Sheet Annual'!BB198</f>
        <v>0.14098300852436724</v>
      </c>
      <c r="AR198" s="22">
        <f>'Cash Flow Statement Annual'!AB198/'Income Statement Annual'!N198</f>
        <v>0.16626003635722048</v>
      </c>
      <c r="AS198" s="22">
        <f>'Cash Flow Statement Annual'!BG198/'Income Statement Annual'!N198</f>
        <v>-0.11227148001989508</v>
      </c>
      <c r="AT198" s="22">
        <f>'Cash Flow Statement Annual'!AB198/'Balance Sheet Annual'!BB198</f>
        <v>0.22498679265055568</v>
      </c>
      <c r="AU198" s="22">
        <f>('Cash Flow Statement Annual'!AB198+'Cash Flow Statement Annual'!AU198)/'Balance Sheet Annual'!BR198</f>
        <v>0.44345385575930768</v>
      </c>
      <c r="AV198" s="22">
        <f>('Cash Flow Statement Annual'!AB198+'Cash Flow Statement Annual'!AU198)/('Balance Sheet Annual'!BH198+'Balance Sheet Annual'!BS198)</f>
        <v>0.31530810003834986</v>
      </c>
      <c r="AW198" s="22">
        <f>'Cash Flow Statement Annual'!AB198/'Balance Sheet Annual'!BS198</f>
        <v>0.60625960991216499</v>
      </c>
      <c r="AX198" s="22">
        <f>('Cash Flow Statement Annual'!AB198+'Cash Flow Statement Annual'!AU198)/'Balance Sheet Annual'!BS198</f>
        <v>0.4467931701878145</v>
      </c>
      <c r="AY198" s="22">
        <f>('Balance Sheet Annual'!BH198+'Balance Sheet Annual'!BS198)/('Income Statement Annual'!AF198-'Income Statement Annual'!AC198)</f>
        <v>1.9074191635382296</v>
      </c>
      <c r="AZ198" s="22">
        <f>(('Balance Sheet Annual'!BH198+'Balance Sheet Annual'!BS198)-'Balance Sheet Annual'!N198)/('Income Statement Annual'!AF198-'Income Statement Annual'!AC198)</f>
        <v>1.6591172713236619</v>
      </c>
      <c r="BA198" s="22">
        <f>('Cash Flow Statement Annual'!AB198+'Cash Flow Statement Annual'!AU198)/'Income Statement Annual'!BS198</f>
        <v>1.1760834554095183</v>
      </c>
      <c r="BB198" s="22">
        <f>'Income Statement Annual'!AF198/('Balance Sheet Annual'!BH198+'Balance Sheet Annual'!BS198)</f>
        <v>0.52426861337862274</v>
      </c>
      <c r="BC198" s="23">
        <f>'Income Statement Annual'!AF198/('Balance Sheet Annual'!BB198-'Balance Sheet Annual'!BR198)</f>
        <v>0.44033230347669361</v>
      </c>
    </row>
    <row r="199" spans="1:55" x14ac:dyDescent="0.2">
      <c r="A199" s="45" t="s">
        <v>655</v>
      </c>
      <c r="B199" s="45" t="s">
        <v>656</v>
      </c>
      <c r="C199" s="45" t="str">
        <f>VLOOKUP(A199,'[1]S&amp;P 500 Wikipedia'!A:D,3,FALSE)</f>
        <v>Information Technology</v>
      </c>
      <c r="D199" s="45">
        <v>69543</v>
      </c>
      <c r="E199" s="45" t="s">
        <v>16</v>
      </c>
      <c r="F199" s="45">
        <v>2018</v>
      </c>
      <c r="G199" s="45" t="s">
        <v>17</v>
      </c>
      <c r="H199" s="46">
        <v>43465</v>
      </c>
      <c r="I199" s="46">
        <v>43522</v>
      </c>
      <c r="J199" s="46">
        <v>43522</v>
      </c>
      <c r="K199" s="45">
        <v>901294784</v>
      </c>
      <c r="L199" s="45">
        <v>905242185</v>
      </c>
      <c r="M199" s="45" t="s">
        <v>1737</v>
      </c>
      <c r="N199" s="20">
        <f>'Balance Sheet Annual'!AH199/'Balance Sheet Annual'!BR199</f>
        <v>1.3311297272702942</v>
      </c>
      <c r="O199" s="21">
        <f>('Balance Sheet Annual'!AH199-'Balance Sheet Annual'!U199)/'Balance Sheet Annual'!BR199</f>
        <v>1.2887616090785001</v>
      </c>
      <c r="P199" s="21">
        <f>'Balance Sheet Annual'!N199/'Balance Sheet Annual'!BR199</f>
        <v>0.33669673206112999</v>
      </c>
      <c r="Q199" s="21">
        <f>'Balance Sheet Annual'!CH199/'Balance Sheet Annual'!CS199</f>
        <v>6.0726134055517944</v>
      </c>
      <c r="R199" s="21">
        <f>('Balance Sheet Annual'!BH199+'Balance Sheet Annual'!BS199)/'Balance Sheet Annual'!BB199</f>
        <v>0.37353117147301662</v>
      </c>
      <c r="S199" s="21">
        <f>('Balance Sheet Annual'!BH199/'Balance Sheet Annual'!BB199)</f>
        <v>5.5737704918032788E-2</v>
      </c>
      <c r="T199" s="21">
        <f>'Balance Sheet Annual'!BS199/'Balance Sheet Annual'!BB199</f>
        <v>0.31779346655498386</v>
      </c>
      <c r="U199" s="21">
        <f>('Balance Sheet Annual'!BH199+'Balance Sheet Annual'!BS199)/'Balance Sheet Annual'!CS199</f>
        <v>2.6418415707515233</v>
      </c>
      <c r="V199" s="21">
        <f>('Balance Sheet Annual'!BH199/'Balance Sheet Annual'!CS199)</f>
        <v>0.39421123899796884</v>
      </c>
      <c r="W199" s="21">
        <f>('Balance Sheet Annual'!BS199/'Balance Sheet Annual'!CS199)</f>
        <v>2.2476303317535544</v>
      </c>
      <c r="X199" s="22">
        <f>'Balance Sheet Annual'!AH199/'Balance Sheet Annual'!BB199</f>
        <v>0.39675322085277809</v>
      </c>
      <c r="Y199" s="22">
        <f>'Balance Sheet Annual'!CS199/('Balance Sheet Annual'!BB199-'Balance Sheet Annual'!AQ199-'Balance Sheet Annual'!AR199-'Balance Sheet Annual'!AS199)</f>
        <v>0.20894783377541998</v>
      </c>
      <c r="Z199" s="22">
        <f>'Balance Sheet Annual'!BA199/'Balance Sheet Annual'!BB199</f>
        <v>0.60324677914722191</v>
      </c>
      <c r="AA199" s="22">
        <f>'Balance Sheet Annual'!AR199/'Balance Sheet Annual'!BB199</f>
        <v>0.29347054365601694</v>
      </c>
      <c r="AB199" s="23">
        <f>'Balance Sheet Annual'!CS199/'Balance Sheet Annual'!CT199</f>
        <v>0.14139045111882254</v>
      </c>
      <c r="AC199" s="24">
        <f>'Income Statement Annual'!V199/'Income Statement Annual'!N199</f>
        <v>0.45775155106837334</v>
      </c>
      <c r="AD199" s="22">
        <f>('Income Statement Annual'!AF199-'Income Statement Annual'!AC199)/'Income Statement Annual'!N199</f>
        <v>0.13055509925573991</v>
      </c>
      <c r="AE199" s="22">
        <f>'Income Statement Annual'!AF199/'Income Statement Annual'!N199</f>
        <v>0.13055509925573991</v>
      </c>
      <c r="AF199" s="22">
        <f>'Income Statement Annual'!BS199/'Income Statement Annual'!N199</f>
        <v>7.2682242636373975E-2</v>
      </c>
      <c r="AG199" s="22">
        <f>('Income Statement Annual'!AF199-'Income Statement Annual'!AC199)/('Income Statement Annual'!AH199*-1)</f>
        <v>16.8</v>
      </c>
      <c r="AH199" s="23">
        <f>'Income Statement Annual'!AF199/('Income Statement Annual'!AH199*-1)</f>
        <v>16.8</v>
      </c>
      <c r="AI199" s="24">
        <f>'Cash Flow Statement Annual'!BG199/'Cash Flow Statement Annual'!AB199</f>
        <v>-0.38370007175316911</v>
      </c>
      <c r="AJ199" s="22">
        <f>'Cash Flow Statement Annual'!AB199/'Balance Sheet Annual'!BR199</f>
        <v>0.44760859674009046</v>
      </c>
      <c r="AK199" s="22">
        <f>('Cash Flow Statement Annual'!AB199+'Cash Flow Statement Annual'!AV199)/('Balance Sheet Annual'!BH199+'Balance Sheet Annual'!BS199)</f>
        <v>0.23957799419101317</v>
      </c>
      <c r="AL199" s="23">
        <f>('Cash Flow Statement Annual'!AB199/('Balance Sheet Annual'!BH199+'Balance Sheet Annual'!BS199))</f>
        <v>0.35716726465060655</v>
      </c>
      <c r="AM199" s="24">
        <f>'Income Statement Annual'!BS199/'Balance Sheet Annual'!CS199</f>
        <v>0.32453170841796436</v>
      </c>
      <c r="AN199" s="22">
        <f>'Income Statement Annual'!N199/'Balance Sheet Annual'!CS199</f>
        <v>4.4650756037011963</v>
      </c>
      <c r="AO199" s="22">
        <f>'Income Statement Annual'!N199/'Balance Sheet Annual'!BB199</f>
        <v>0.63131905388696108</v>
      </c>
      <c r="AP199" s="22">
        <f>'Income Statement Annual'!N199/('Balance Sheet Annual'!AH199-'Balance Sheet Annual'!BR199)</f>
        <v>6.396621403168445</v>
      </c>
      <c r="AQ199" s="22">
        <f>'Income Statement Annual'!BS199/'Balance Sheet Annual'!BB199</f>
        <v>4.5885684655578157E-2</v>
      </c>
      <c r="AR199" s="22">
        <f>'Cash Flow Statement Annual'!AB199/'Income Statement Annual'!N199</f>
        <v>0.21132437862495104</v>
      </c>
      <c r="AS199" s="22">
        <f>'Cash Flow Statement Annual'!BG199/'Income Statement Annual'!N199</f>
        <v>-8.108517924158759E-2</v>
      </c>
      <c r="AT199" s="22">
        <f>'Cash Flow Statement Annual'!AB199/'Balance Sheet Annual'!BB199</f>
        <v>0.13341310677675403</v>
      </c>
      <c r="AU199" s="22">
        <f>('Cash Flow Statement Annual'!AB199+'Cash Flow Statement Annual'!AU199)/'Balance Sheet Annual'!BR199</f>
        <v>0.25768808714503655</v>
      </c>
      <c r="AV199" s="22">
        <f>('Cash Flow Statement Annual'!AB199+'Cash Flow Statement Annual'!AU199)/('Balance Sheet Annual'!BH199+'Balance Sheet Annual'!BS199)</f>
        <v>0.20562104903468306</v>
      </c>
      <c r="AW199" s="22">
        <f>'Cash Flow Statement Annual'!AB199/'Balance Sheet Annual'!BS199</f>
        <v>0.41981072871953207</v>
      </c>
      <c r="AX199" s="22">
        <f>('Cash Flow Statement Annual'!AB199+'Cash Flow Statement Annual'!AU199)/'Balance Sheet Annual'!BS199</f>
        <v>0.24168486582825011</v>
      </c>
      <c r="AY199" s="22">
        <f>('Balance Sheet Annual'!BH199+'Balance Sheet Annual'!BS199)/('Income Statement Annual'!AF199-'Income Statement Annual'!AC199)</f>
        <v>4.5319396051103364</v>
      </c>
      <c r="AZ199" s="22">
        <f>(('Balance Sheet Annual'!BH199+'Balance Sheet Annual'!BS199)-'Balance Sheet Annual'!N199)/('Income Statement Annual'!AF199-'Income Statement Annual'!AC199)</f>
        <v>3.3143631436314362</v>
      </c>
      <c r="BA199" s="22">
        <f>('Cash Flow Statement Annual'!AB199+'Cash Flow Statement Annual'!AU199)/'Income Statement Annual'!BS199</f>
        <v>1.6738525730180807</v>
      </c>
      <c r="BB199" s="22">
        <f>'Income Statement Annual'!AF199/('Balance Sheet Annual'!BH199+'Balance Sheet Annual'!BS199)</f>
        <v>0.22065607380830343</v>
      </c>
      <c r="BC199" s="23">
        <f>'Income Statement Annual'!AF199/('Balance Sheet Annual'!BB199-'Balance Sheet Annual'!BR199)</f>
        <v>0.1174197654332212</v>
      </c>
    </row>
    <row r="200" spans="1:55" x14ac:dyDescent="0.2">
      <c r="A200" s="45" t="s">
        <v>652</v>
      </c>
      <c r="B200" s="45" t="s">
        <v>653</v>
      </c>
      <c r="C200" s="45" t="str">
        <f>VLOOKUP(A200,'[1]S&amp;P 500 Wikipedia'!A:D,3,FALSE)</f>
        <v>Financials</v>
      </c>
      <c r="D200" s="45">
        <v>378167</v>
      </c>
      <c r="E200" s="45" t="s">
        <v>16</v>
      </c>
      <c r="F200" s="45">
        <v>2018</v>
      </c>
      <c r="G200" s="45" t="s">
        <v>17</v>
      </c>
      <c r="H200" s="46">
        <v>43465</v>
      </c>
      <c r="I200" s="46">
        <v>43503</v>
      </c>
      <c r="J200" s="46">
        <v>43587</v>
      </c>
      <c r="K200" s="45">
        <v>568000000</v>
      </c>
      <c r="L200" s="45">
        <v>573000000</v>
      </c>
      <c r="M200" s="45" t="s">
        <v>1961</v>
      </c>
      <c r="N200" s="20">
        <f>'Balance Sheet Annual'!AH200/'Balance Sheet Annual'!BR200</f>
        <v>0.98868481772035066</v>
      </c>
      <c r="O200" s="21">
        <f>('Balance Sheet Annual'!AH200-'Balance Sheet Annual'!U200)/'Balance Sheet Annual'!BR200</f>
        <v>0.98868481772035066</v>
      </c>
      <c r="P200" s="21">
        <f>'Balance Sheet Annual'!N200/'Balance Sheet Annual'!BR200</f>
        <v>9.8754037840332251E-3</v>
      </c>
      <c r="Q200" s="21">
        <f>'Balance Sheet Annual'!CH200/'Balance Sheet Annual'!CS200</f>
        <v>3.6078304386223139</v>
      </c>
      <c r="R200" s="21">
        <f>('Balance Sheet Annual'!BH200+'Balance Sheet Annual'!BS200)/'Balance Sheet Annual'!BB200</f>
        <v>7.7941326791372792E-2</v>
      </c>
      <c r="S200" s="21">
        <f>('Balance Sheet Annual'!BH200/'Balance Sheet Annual'!BB200)</f>
        <v>2.3420729837473168E-2</v>
      </c>
      <c r="T200" s="21">
        <f>'Balance Sheet Annual'!BS200/'Balance Sheet Annual'!BB200</f>
        <v>5.4520596953899624E-2</v>
      </c>
      <c r="U200" s="21">
        <f>('Balance Sheet Annual'!BH200+'Balance Sheet Annual'!BS200)/'Balance Sheet Annual'!CS200</f>
        <v>0.35914041801589636</v>
      </c>
      <c r="V200" s="21">
        <f>('Balance Sheet Annual'!BH200/'Balance Sheet Annual'!CS200)</f>
        <v>0.1079187518398587</v>
      </c>
      <c r="W200" s="21">
        <f>('Balance Sheet Annual'!BS200/'Balance Sheet Annual'!CS200)</f>
        <v>0.25122166617603769</v>
      </c>
      <c r="X200" s="22">
        <f>'Balance Sheet Annual'!AH200/'Balance Sheet Annual'!BB200</f>
        <v>0.68437595829500153</v>
      </c>
      <c r="Y200" s="22">
        <f>'Balance Sheet Annual'!CS200/('Balance Sheet Annual'!BB200-'Balance Sheet Annual'!AQ200-'Balance Sheet Annual'!AR200-'Balance Sheet Annual'!AS200)</f>
        <v>0.30450527976478603</v>
      </c>
      <c r="Z200" s="22">
        <f>'Balance Sheet Annual'!BA200/'Balance Sheet Annual'!BB200</f>
        <v>0.31562404170499847</v>
      </c>
      <c r="AA200" s="22">
        <f>'Balance Sheet Annual'!AR200/'Balance Sheet Annual'!BB200</f>
        <v>0.15608708984973935</v>
      </c>
      <c r="AB200" s="23">
        <f>'Balance Sheet Annual'!CS200/'Balance Sheet Annual'!CT200</f>
        <v>0.21702187468056833</v>
      </c>
      <c r="AC200" s="24">
        <f>'Income Statement Annual'!V200/'Income Statement Annual'!N200</f>
        <v>0.79345217689406922</v>
      </c>
      <c r="AD200" s="22">
        <f>('Income Statement Annual'!AF200-'Income Statement Annual'!AC200)/'Income Statement Annual'!N200</f>
        <v>0.49948577305450803</v>
      </c>
      <c r="AE200" s="22">
        <f>'Income Statement Annual'!AF200/'Income Statement Annual'!N200</f>
        <v>0.40778196777511144</v>
      </c>
      <c r="AF200" s="22">
        <f>'Income Statement Annual'!BS200/'Income Statement Annual'!N200</f>
        <v>0.43092218032224888</v>
      </c>
      <c r="AG200" s="22">
        <f>('Income Statement Annual'!AF200-'Income Statement Annual'!AC200)/('Income Statement Annual'!AH200*-1)</f>
        <v>15.582887700534759</v>
      </c>
      <c r="AH200" s="23">
        <f>'Income Statement Annual'!AF200/('Income Statement Annual'!AH200*-1)</f>
        <v>12.72192513368984</v>
      </c>
      <c r="AI200" s="24">
        <f>'Cash Flow Statement Annual'!BG200/'Cash Flow Statement Annual'!AB200</f>
        <v>-0.9453237410071943</v>
      </c>
      <c r="AJ200" s="22">
        <f>'Cash Flow Statement Annual'!AB200/'Balance Sheet Annual'!BR200</f>
        <v>3.8486386709736961E-2</v>
      </c>
      <c r="AK200" s="22">
        <f>('Cash Flow Statement Annual'!AB200+'Cash Flow Statement Annual'!AV200)/('Balance Sheet Annual'!BH200+'Balance Sheet Annual'!BS200)</f>
        <v>0.26377049180327866</v>
      </c>
      <c r="AL200" s="23">
        <f>('Cash Flow Statement Annual'!AB200/('Balance Sheet Annual'!BH200+'Balance Sheet Annual'!BS200))</f>
        <v>0.34180327868852461</v>
      </c>
      <c r="AM200" s="24">
        <f>'Income Statement Annual'!BS200/'Balance Sheet Annual'!CS200</f>
        <v>0.14801295260523992</v>
      </c>
      <c r="AN200" s="22">
        <f>'Income Statement Annual'!N200/'Balance Sheet Annual'!CS200</f>
        <v>0.34347954077126874</v>
      </c>
      <c r="AO200" s="22">
        <f>'Income Statement Annual'!N200/'Balance Sheet Annual'!BB200</f>
        <v>7.4542573852601449E-2</v>
      </c>
      <c r="AP200" s="22">
        <f>'Income Statement Annual'!N200/('Balance Sheet Annual'!AH200-'Balance Sheet Annual'!BR200)</f>
        <v>-9.5171288743882538</v>
      </c>
      <c r="AQ200" s="22">
        <f>'Income Statement Annual'!BS200/'Balance Sheet Annual'!BB200</f>
        <v>3.2122048451395276E-2</v>
      </c>
      <c r="AR200" s="22">
        <f>'Cash Flow Statement Annual'!AB200/'Income Statement Annual'!N200</f>
        <v>0.35738772711690092</v>
      </c>
      <c r="AS200" s="22">
        <f>'Cash Flow Statement Annual'!BG200/'Income Statement Annual'!N200</f>
        <v>-0.33784710318820704</v>
      </c>
      <c r="AT200" s="22">
        <f>'Cash Flow Statement Annual'!AB200/'Balance Sheet Annual'!BB200</f>
        <v>2.6640601042624962E-2</v>
      </c>
      <c r="AU200" s="22">
        <f>('Cash Flow Statement Annual'!AB200+'Cash Flow Statement Annual'!AU200)/'Balance Sheet Annual'!BR200</f>
        <v>4.0184586986617442E-2</v>
      </c>
      <c r="AV200" s="22">
        <f>('Cash Flow Statement Annual'!AB200+'Cash Flow Statement Annual'!AU200)/('Balance Sheet Annual'!BH200+'Balance Sheet Annual'!BS200)</f>
        <v>0.35688524590163934</v>
      </c>
      <c r="AW200" s="22">
        <f>'Cash Flow Statement Annual'!AB200/'Balance Sheet Annual'!BS200</f>
        <v>0.48863370049214905</v>
      </c>
      <c r="AX200" s="22">
        <f>('Cash Flow Statement Annual'!AB200+'Cash Flow Statement Annual'!AU200)/'Balance Sheet Annual'!BS200</f>
        <v>0.51019451605343336</v>
      </c>
      <c r="AY200" s="22">
        <f>('Balance Sheet Annual'!BH200+'Balance Sheet Annual'!BS200)/('Income Statement Annual'!AF200-'Income Statement Annual'!AC200)</f>
        <v>2.0933424845573096</v>
      </c>
      <c r="AZ200" s="22">
        <f>(('Balance Sheet Annual'!BH200+'Balance Sheet Annual'!BS200)-'Balance Sheet Annual'!N200)/('Income Statement Annual'!AF200-'Income Statement Annual'!AC200)</f>
        <v>1.9097460535346602</v>
      </c>
      <c r="BA200" s="22">
        <f>('Cash Flow Statement Annual'!AB200+'Cash Flow Statement Annual'!AU200)/'Income Statement Annual'!BS200</f>
        <v>0.86595067621320609</v>
      </c>
      <c r="BB200" s="22">
        <f>'Income Statement Annual'!AF200/('Balance Sheet Annual'!BH200+'Balance Sheet Annual'!BS200)</f>
        <v>0.39</v>
      </c>
      <c r="BC200" s="23">
        <f>'Income Statement Annual'!AF200/('Balance Sheet Annual'!BB200-'Balance Sheet Annual'!BR200)</f>
        <v>9.8758769562871024E-2</v>
      </c>
    </row>
    <row r="201" spans="1:55" x14ac:dyDescent="0.2">
      <c r="A201" s="45" t="s">
        <v>631</v>
      </c>
      <c r="B201" s="45" t="s">
        <v>632</v>
      </c>
      <c r="C201" s="45" t="str">
        <f>VLOOKUP(A201,'[1]S&amp;P 500 Wikipedia'!A:D,3,FALSE)</f>
        <v>Health Care</v>
      </c>
      <c r="D201" s="45">
        <v>447447</v>
      </c>
      <c r="E201" s="45" t="s">
        <v>16</v>
      </c>
      <c r="F201" s="45">
        <v>2018</v>
      </c>
      <c r="G201" s="45" t="s">
        <v>17</v>
      </c>
      <c r="H201" s="46">
        <v>43465</v>
      </c>
      <c r="I201" s="46">
        <v>43511</v>
      </c>
      <c r="J201" s="46">
        <v>43511</v>
      </c>
      <c r="K201" s="45">
        <v>86365000</v>
      </c>
      <c r="L201" s="45">
        <v>87887000</v>
      </c>
      <c r="M201" s="45" t="s">
        <v>1738</v>
      </c>
      <c r="N201" s="20">
        <f>'Balance Sheet Annual'!AH201/'Balance Sheet Annual'!BR201</f>
        <v>0.96756612550481946</v>
      </c>
      <c r="O201" s="21">
        <f>('Balance Sheet Annual'!AH201-'Balance Sheet Annual'!U201)/'Balance Sheet Annual'!BR201</f>
        <v>0.80399515413108336</v>
      </c>
      <c r="P201" s="21">
        <f>'Balance Sheet Annual'!N201/'Balance Sheet Annual'!BR201</f>
        <v>0.46978449421492047</v>
      </c>
      <c r="Q201" s="21">
        <f>'Balance Sheet Annual'!CH201/'Balance Sheet Annual'!CS201</f>
        <v>-32.823037777199957</v>
      </c>
      <c r="R201" s="21">
        <f>('Balance Sheet Annual'!BH201+'Balance Sheet Annual'!BS201)/'Balance Sheet Annual'!BB201</f>
        <v>0.35372320557296066</v>
      </c>
      <c r="S201" s="21">
        <f>('Balance Sheet Annual'!BH201/'Balance Sheet Annual'!BB201)</f>
        <v>0</v>
      </c>
      <c r="T201" s="21">
        <f>'Balance Sheet Annual'!BS201/'Balance Sheet Annual'!BB201</f>
        <v>0.35372320557296066</v>
      </c>
      <c r="U201" s="21">
        <f>('Balance Sheet Annual'!BH201+'Balance Sheet Annual'!BS201)/'Balance Sheet Annual'!CS201</f>
        <v>-11.256546933620594</v>
      </c>
      <c r="V201" s="21">
        <f>('Balance Sheet Annual'!BH201/'Balance Sheet Annual'!CS201)</f>
        <v>0</v>
      </c>
      <c r="W201" s="21">
        <f>('Balance Sheet Annual'!BS201/'Balance Sheet Annual'!CS201)</f>
        <v>-11.256546933620594</v>
      </c>
      <c r="X201" s="22">
        <f>'Balance Sheet Annual'!AH201/'Balance Sheet Annual'!BB201</f>
        <v>0.56727904957114905</v>
      </c>
      <c r="Y201" s="22">
        <f>'Balance Sheet Annual'!CS201/('Balance Sheet Annual'!BB201-'Balance Sheet Annual'!AQ201-'Balance Sheet Annual'!AR201-'Balance Sheet Annual'!AS201)</f>
        <v>-3.6634762131242019E-2</v>
      </c>
      <c r="Z201" s="22">
        <f>'Balance Sheet Annual'!BA201/'Balance Sheet Annual'!BB201</f>
        <v>0.43272095042885089</v>
      </c>
      <c r="AA201" s="22">
        <f>'Balance Sheet Annual'!AR201/'Balance Sheet Annual'!BB201</f>
        <v>0.1166517646619385</v>
      </c>
      <c r="AB201" s="23">
        <f>'Balance Sheet Annual'!CS201/'Balance Sheet Annual'!CT201</f>
        <v>-3.1423775662185946E-2</v>
      </c>
      <c r="AC201" s="24">
        <f>'Income Statement Annual'!V201/'Income Statement Annual'!N201</f>
        <v>0.55731319239961441</v>
      </c>
      <c r="AD201" s="22">
        <f>('Income Statement Annual'!AF201-'Income Statement Annual'!AC201)/'Income Statement Annual'!N201</f>
        <v>0.20975918434093865</v>
      </c>
      <c r="AE201" s="22">
        <f>'Income Statement Annual'!AF201/'Income Statement Annual'!N201</f>
        <v>0.20975918434093865</v>
      </c>
      <c r="AF201" s="22">
        <f>'Income Statement Annual'!BS201/'Income Statement Annual'!N201</f>
        <v>0.13363953728127867</v>
      </c>
      <c r="AG201" s="22">
        <f>('Income Statement Annual'!AF201-'Income Statement Annual'!AC201)/('Income Statement Annual'!AH201*-1)</f>
        <v>12.918832692127241</v>
      </c>
      <c r="AH201" s="23">
        <f>'Income Statement Annual'!AF201/('Income Statement Annual'!AH201*-1)</f>
        <v>12.918832692127241</v>
      </c>
      <c r="AI201" s="24">
        <f>'Cash Flow Statement Annual'!BG201/'Cash Flow Statement Annual'!AB201</f>
        <v>-0.55727129523462526</v>
      </c>
      <c r="AJ201" s="22">
        <f>'Cash Flow Statement Annual'!AB201/'Balance Sheet Annual'!BR201</f>
        <v>0.37157899871287831</v>
      </c>
      <c r="AK201" s="22">
        <f>('Cash Flow Statement Annual'!AB201+'Cash Flow Statement Annual'!AV201)/('Balance Sheet Annual'!BH201+'Balance Sheet Annual'!BS201)</f>
        <v>0.61589077259415093</v>
      </c>
      <c r="AL201" s="23">
        <f>('Cash Flow Statement Annual'!AB201/('Balance Sheet Annual'!BH201+'Balance Sheet Annual'!BS201))</f>
        <v>0.61589077259415093</v>
      </c>
      <c r="AM201" s="24">
        <f>'Income Statement Annual'!BS201/'Balance Sheet Annual'!CS201</f>
        <v>-4.887337023141785</v>
      </c>
      <c r="AN201" s="22">
        <f>'Income Statement Annual'!N201/'Balance Sheet Annual'!CS201</f>
        <v>-36.571041194606444</v>
      </c>
      <c r="AO201" s="22">
        <f>'Income Statement Annual'!N201/'Balance Sheet Annual'!BB201</f>
        <v>1.1492001942318737</v>
      </c>
      <c r="AP201" s="22">
        <f>'Income Statement Annual'!N201/('Balance Sheet Annual'!AH201-'Balance Sheet Annual'!BR201)</f>
        <v>-60.433920569639682</v>
      </c>
      <c r="AQ201" s="22">
        <f>'Income Statement Annual'!BS201/'Balance Sheet Annual'!BB201</f>
        <v>0.15357858220070317</v>
      </c>
      <c r="AR201" s="22">
        <f>'Cash Flow Statement Annual'!AB201/'Income Statement Annual'!N201</f>
        <v>0.18957085063009824</v>
      </c>
      <c r="AS201" s="22">
        <f>'Cash Flow Statement Annual'!BG201/'Income Statement Annual'!N201</f>
        <v>-0.10564239346936453</v>
      </c>
      <c r="AT201" s="22">
        <f>'Cash Flow Statement Annual'!AB201/'Balance Sheet Annual'!BB201</f>
        <v>0.21785485836481042</v>
      </c>
      <c r="AU201" s="22">
        <f>('Cash Flow Statement Annual'!AB201+'Cash Flow Statement Annual'!AU201)/'Balance Sheet Annual'!BR201</f>
        <v>0.23352150727626927</v>
      </c>
      <c r="AV201" s="22">
        <f>('Cash Flow Statement Annual'!AB201+'Cash Flow Statement Annual'!AU201)/('Balance Sheet Annual'!BH201+'Balance Sheet Annual'!BS201)</f>
        <v>0.38706100730107662</v>
      </c>
      <c r="AW201" s="22">
        <f>'Cash Flow Statement Annual'!AB201/'Balance Sheet Annual'!BS201</f>
        <v>0.61589077259415093</v>
      </c>
      <c r="AX201" s="22">
        <f>('Cash Flow Statement Annual'!AB201+'Cash Flow Statement Annual'!AU201)/'Balance Sheet Annual'!BS201</f>
        <v>0.38706100730107662</v>
      </c>
      <c r="AY201" s="22">
        <f>('Balance Sheet Annual'!BH201+'Balance Sheet Annual'!BS201)/('Income Statement Annual'!AF201-'Income Statement Annual'!AC201)</f>
        <v>1.4673944623609052</v>
      </c>
      <c r="AZ201" s="22">
        <f>(('Balance Sheet Annual'!BH201+'Balance Sheet Annual'!BS201)-'Balance Sheet Annual'!N201)/('Income Statement Annual'!AF201-'Income Statement Annual'!AC201)</f>
        <v>0.32478427612655802</v>
      </c>
      <c r="BA201" s="22">
        <f>('Cash Flow Statement Annual'!AB201+'Cash Flow Statement Annual'!AU201)/'Income Statement Annual'!BS201</f>
        <v>0.89148147022162771</v>
      </c>
      <c r="BB201" s="22">
        <f>'Income Statement Annual'!AF201/('Balance Sheet Annual'!BH201+'Balance Sheet Annual'!BS201)</f>
        <v>0.68148001484964738</v>
      </c>
      <c r="BC201" s="23">
        <f>'Income Statement Annual'!AF201/('Balance Sheet Annual'!BB201-'Balance Sheet Annual'!BR201)</f>
        <v>0.58267416614822054</v>
      </c>
    </row>
    <row r="202" spans="1:55" x14ac:dyDescent="0.2">
      <c r="A202" s="45" t="s">
        <v>628</v>
      </c>
      <c r="B202" s="45" t="s">
        <v>629</v>
      </c>
      <c r="C202" s="45" t="str">
        <f>VLOOKUP(A202,'[1]S&amp;P 500 Wikipedia'!A:D,3,FALSE)</f>
        <v>Industrials</v>
      </c>
      <c r="D202" s="45">
        <v>824090</v>
      </c>
      <c r="E202" s="45" t="s">
        <v>16</v>
      </c>
      <c r="F202" s="45">
        <v>2018</v>
      </c>
      <c r="G202" s="45" t="s">
        <v>17</v>
      </c>
      <c r="H202" s="46">
        <v>43465</v>
      </c>
      <c r="I202" s="46">
        <v>43524</v>
      </c>
      <c r="J202" s="46">
        <v>43581</v>
      </c>
      <c r="K202" s="45">
        <v>76128000</v>
      </c>
      <c r="L202" s="45">
        <v>77100000</v>
      </c>
      <c r="M202" s="45" t="s">
        <v>1962</v>
      </c>
      <c r="N202" s="20">
        <f>'Balance Sheet Annual'!AH202/'Balance Sheet Annual'!BR202</f>
        <v>2.7814751714107624</v>
      </c>
      <c r="O202" s="21">
        <f>('Balance Sheet Annual'!AH202-'Balance Sheet Annual'!U202)/'Balance Sheet Annual'!BR202</f>
        <v>2.0619682803518251</v>
      </c>
      <c r="P202" s="21">
        <f>'Balance Sheet Annual'!N202/'Balance Sheet Annual'!BR202</f>
        <v>1.0414848673730868</v>
      </c>
      <c r="Q202" s="21">
        <f>'Balance Sheet Annual'!CH202/'Balance Sheet Annual'!CS202</f>
        <v>0.80204204306079585</v>
      </c>
      <c r="R202" s="21">
        <f>('Balance Sheet Annual'!BH202+'Balance Sheet Annual'!BS202)/'Balance Sheet Annual'!BB202</f>
        <v>0.25268823530103884</v>
      </c>
      <c r="S202" s="21">
        <f>('Balance Sheet Annual'!BH202/'Balance Sheet Annual'!BB202)</f>
        <v>7.5890656271803862E-5</v>
      </c>
      <c r="T202" s="21">
        <f>'Balance Sheet Annual'!BS202/'Balance Sheet Annual'!BB202</f>
        <v>0.25261234464476701</v>
      </c>
      <c r="U202" s="21">
        <f>('Balance Sheet Annual'!BH202+'Balance Sheet Annual'!BS202)/'Balance Sheet Annual'!CS202</f>
        <v>0.45535482379931114</v>
      </c>
      <c r="V202" s="21">
        <f>('Balance Sheet Annual'!BH202/'Balance Sheet Annual'!CS202)</f>
        <v>1.3675815327726602E-4</v>
      </c>
      <c r="W202" s="21">
        <f>('Balance Sheet Annual'!BS202/'Balance Sheet Annual'!CS202)</f>
        <v>0.45521806564603384</v>
      </c>
      <c r="X202" s="22">
        <f>'Balance Sheet Annual'!AH202/'Balance Sheet Annual'!BB202</f>
        <v>0.29533907827562311</v>
      </c>
      <c r="Y202" s="22">
        <f>'Balance Sheet Annual'!CS202/('Balance Sheet Annual'!BB202-'Balance Sheet Annual'!AQ202-'Balance Sheet Annual'!AR202-'Balance Sheet Annual'!AS202)</f>
        <v>1.4730277561754133</v>
      </c>
      <c r="Z202" s="22">
        <f>'Balance Sheet Annual'!BA202/'Balance Sheet Annual'!BB202</f>
        <v>0.70466092172437689</v>
      </c>
      <c r="AA202" s="22">
        <f>'Balance Sheet Annual'!AR202/'Balance Sheet Annual'!BB202</f>
        <v>0.50127778686373925</v>
      </c>
      <c r="AB202" s="23">
        <f>'Balance Sheet Annual'!CS202/'Balance Sheet Annual'!CT202</f>
        <v>0.55492600955163329</v>
      </c>
      <c r="AC202" s="24">
        <f>'Income Statement Annual'!V202/'Income Statement Annual'!N202</f>
        <v>0.44885787334653077</v>
      </c>
      <c r="AD202" s="22">
        <f>('Income Statement Annual'!AF202-'Income Statement Annual'!AC202)/'Income Statement Annual'!N202</f>
        <v>0.21935704442594625</v>
      </c>
      <c r="AE202" s="22">
        <f>'Income Statement Annual'!AF202/'Income Statement Annual'!N202</f>
        <v>0.21935704442594625</v>
      </c>
      <c r="AF202" s="22">
        <f>'Income Statement Annual'!BS202/'Income Statement Annual'!N202</f>
        <v>0.14744687213637667</v>
      </c>
      <c r="AG202" s="22">
        <f>('Income Statement Annual'!AF202-'Income Statement Annual'!AC202)/('Income Statement Annual'!AH202*-1)</f>
        <v>11.177304016574217</v>
      </c>
      <c r="AH202" s="23">
        <f>'Income Statement Annual'!AF202/('Income Statement Annual'!AH202*-1)</f>
        <v>11.177304016574217</v>
      </c>
      <c r="AI202" s="24">
        <f>'Cash Flow Statement Annual'!BG202/'Cash Flow Statement Annual'!AB202</f>
        <v>-0.64106083608894682</v>
      </c>
      <c r="AJ202" s="22">
        <f>'Cash Flow Statement Annual'!AB202/'Balance Sheet Annual'!BR202</f>
        <v>1.198844795345938</v>
      </c>
      <c r="AK202" s="22">
        <f>('Cash Flow Statement Annual'!AB202+'Cash Flow Statement Annual'!AV202)/('Balance Sheet Annual'!BH202+'Balance Sheet Annual'!BS202)</f>
        <v>0.37434665896820424</v>
      </c>
      <c r="AL202" s="23">
        <f>('Cash Flow Statement Annual'!AB202/('Balance Sheet Annual'!BH202+'Balance Sheet Annual'!BS202))</f>
        <v>0.50375998491349705</v>
      </c>
      <c r="AM202" s="24">
        <f>'Income Statement Annual'!BS202/'Balance Sheet Annual'!CS202</f>
        <v>0.17876993992182522</v>
      </c>
      <c r="AN202" s="22">
        <f>'Income Statement Annual'!N202/'Balance Sheet Annual'!CS202</f>
        <v>1.212436298794302</v>
      </c>
      <c r="AO202" s="22">
        <f>'Income Statement Annual'!N202/'Balance Sheet Annual'!BB202</f>
        <v>0.67281243712547378</v>
      </c>
      <c r="AP202" s="22">
        <f>'Income Statement Annual'!N202/('Balance Sheet Annual'!AH202-'Balance Sheet Annual'!BR202)</f>
        <v>3.556874234140091</v>
      </c>
      <c r="AQ202" s="22">
        <f>'Income Statement Annual'!BS202/'Balance Sheet Annual'!BB202</f>
        <v>9.92040893886037E-2</v>
      </c>
      <c r="AR202" s="22">
        <f>'Cash Flow Statement Annual'!AB202/'Income Statement Annual'!N202</f>
        <v>0.18919718866512308</v>
      </c>
      <c r="AS202" s="22">
        <f>'Cash Flow Statement Annual'!BG202/'Income Statement Annual'!N202</f>
        <v>-0.12128690795134202</v>
      </c>
      <c r="AT202" s="22">
        <f>'Cash Flow Statement Annual'!AB202/'Balance Sheet Annual'!BB202</f>
        <v>0.12729422160306952</v>
      </c>
      <c r="AU202" s="22">
        <f>('Cash Flow Statement Annual'!AB202+'Cash Flow Statement Annual'!AU202)/'Balance Sheet Annual'!BR202</f>
        <v>1.0471833229448022</v>
      </c>
      <c r="AV202" s="22">
        <f>('Cash Flow Statement Annual'!AB202+'Cash Flow Statement Annual'!AU202)/('Balance Sheet Annual'!BH202+'Balance Sheet Annual'!BS202)</f>
        <v>0.44003115083476324</v>
      </c>
      <c r="AW202" s="22">
        <f>'Cash Flow Statement Annual'!AB202/'Balance Sheet Annual'!BS202</f>
        <v>0.50391132619459056</v>
      </c>
      <c r="AX202" s="22">
        <f>('Cash Flow Statement Annual'!AB202+'Cash Flow Statement Annual'!AU202)/'Balance Sheet Annual'!BS202</f>
        <v>0.44016334648364908</v>
      </c>
      <c r="AY202" s="22">
        <f>('Balance Sheet Annual'!BH202+'Balance Sheet Annual'!BS202)/('Income Statement Annual'!AF202-'Income Statement Annual'!AC202)</f>
        <v>1.7121405992769134</v>
      </c>
      <c r="AZ202" s="22">
        <f>(('Balance Sheet Annual'!BH202+'Balance Sheet Annual'!BS202)-'Balance Sheet Annual'!N202)/('Income Statement Annual'!AF202-'Income Statement Annual'!AC202)</f>
        <v>0.96284515025770423</v>
      </c>
      <c r="BA202" s="22">
        <f>('Cash Flow Statement Annual'!AB202+'Cash Flow Statement Annual'!AU202)/'Income Statement Annual'!BS202</f>
        <v>1.1208277367111728</v>
      </c>
      <c r="BB202" s="22">
        <f>'Income Statement Annual'!AF202/('Balance Sheet Annual'!BH202+'Balance Sheet Annual'!BS202)</f>
        <v>0.5840641828260652</v>
      </c>
      <c r="BC202" s="23">
        <f>'Income Statement Annual'!AF202/('Balance Sheet Annual'!BB202-'Balance Sheet Annual'!BR202)</f>
        <v>0.16511855746608778</v>
      </c>
    </row>
    <row r="203" spans="1:55" x14ac:dyDescent="0.2">
      <c r="A203" s="45" t="s">
        <v>658</v>
      </c>
      <c r="B203" s="45" t="s">
        <v>659</v>
      </c>
      <c r="C203" s="45" t="str">
        <f>VLOOKUP(A203,'[1]S&amp;P 500 Wikipedia'!A:D,3,FALSE)</f>
        <v>Materials</v>
      </c>
      <c r="D203" s="45">
        <v>378169</v>
      </c>
      <c r="E203" s="45" t="s">
        <v>16</v>
      </c>
      <c r="F203" s="45">
        <v>2018</v>
      </c>
      <c r="G203" s="45" t="s">
        <v>17</v>
      </c>
      <c r="H203" s="46">
        <v>43465</v>
      </c>
      <c r="I203" s="46">
        <v>43522</v>
      </c>
      <c r="J203" s="46">
        <v>43591</v>
      </c>
      <c r="K203" s="45">
        <v>110858000</v>
      </c>
      <c r="L203" s="45">
        <v>112141000</v>
      </c>
      <c r="M203" s="45" t="s">
        <v>1963</v>
      </c>
      <c r="N203" s="20">
        <f>'Balance Sheet Annual'!AH203/'Balance Sheet Annual'!BR203</f>
        <v>2.4669913419913421</v>
      </c>
      <c r="O203" s="21">
        <f>('Balance Sheet Annual'!AH203-'Balance Sheet Annual'!U203)/'Balance Sheet Annual'!BR203</f>
        <v>1.6222007159507159</v>
      </c>
      <c r="P203" s="21">
        <f>'Balance Sheet Annual'!N203/'Balance Sheet Annual'!BR203</f>
        <v>0.47874781468531469</v>
      </c>
      <c r="Q203" s="21">
        <f>'Balance Sheet Annual'!CH203/'Balance Sheet Annual'!CS203</f>
        <v>1.7223952728181122</v>
      </c>
      <c r="R203" s="21">
        <f>('Balance Sheet Annual'!BH203+'Balance Sheet Annual'!BS203)/'Balance Sheet Annual'!BB203</f>
        <v>0.35642060776798756</v>
      </c>
      <c r="S203" s="21">
        <f>('Balance Sheet Annual'!BH203/'Balance Sheet Annual'!BB203)</f>
        <v>1.5147014759532987E-3</v>
      </c>
      <c r="T203" s="21">
        <f>'Balance Sheet Annual'!BS203/'Balance Sheet Annual'!BB203</f>
        <v>0.35490590629203428</v>
      </c>
      <c r="U203" s="21">
        <f>('Balance Sheet Annual'!BH203+'Balance Sheet Annual'!BS203)/'Balance Sheet Annual'!CS203</f>
        <v>0.97031777772252792</v>
      </c>
      <c r="V203" s="21">
        <f>('Balance Sheet Annual'!BH203/'Balance Sheet Annual'!CS203)</f>
        <v>4.1236161378658777E-3</v>
      </c>
      <c r="W203" s="21">
        <f>('Balance Sheet Annual'!BS203/'Balance Sheet Annual'!CS203)</f>
        <v>0.96619416158466198</v>
      </c>
      <c r="X203" s="22">
        <f>'Balance Sheet Annual'!AH203/'Balance Sheet Annual'!BB203</f>
        <v>0.41238845765293897</v>
      </c>
      <c r="Y203" s="22">
        <f>'Balance Sheet Annual'!CS203/('Balance Sheet Annual'!BB203-'Balance Sheet Annual'!AQ203-'Balance Sheet Annual'!AR203-'Balance Sheet Annual'!AS203)</f>
        <v>0.55810279395979523</v>
      </c>
      <c r="Z203" s="22">
        <f>'Balance Sheet Annual'!BA203/'Balance Sheet Annual'!BB203</f>
        <v>0.58761154234706103</v>
      </c>
      <c r="AA203" s="22">
        <f>'Balance Sheet Annual'!AR203/'Balance Sheet Annual'!BB203</f>
        <v>0.25142565894732816</v>
      </c>
      <c r="AB203" s="23">
        <f>'Balance Sheet Annual'!CS203/'Balance Sheet Annual'!CT203</f>
        <v>0.36732358815949639</v>
      </c>
      <c r="AC203" s="24">
        <f>'Income Statement Annual'!V203/'Income Statement Annual'!N203</f>
        <v>0.43516424864779935</v>
      </c>
      <c r="AD203" s="22">
        <f>('Income Statement Annual'!AF203-'Income Statement Annual'!AC203)/'Income Statement Annual'!N203</f>
        <v>0.17102296482880755</v>
      </c>
      <c r="AE203" s="22">
        <f>'Income Statement Annual'!AF203/'Income Statement Annual'!N203</f>
        <v>0.17102296482880755</v>
      </c>
      <c r="AF203" s="22">
        <f>'Income Statement Annual'!BS203/'Income Statement Annual'!N203</f>
        <v>8.6993070036093009E-2</v>
      </c>
      <c r="AG203" s="22">
        <f>('Income Statement Annual'!AF203-'Income Statement Annual'!AC203)/('Income Statement Annual'!AH203*-1)</f>
        <v>8.8927833789758726</v>
      </c>
      <c r="AH203" s="23">
        <f>'Income Statement Annual'!AF203/('Income Statement Annual'!AH203*-1)</f>
        <v>8.8927833789758726</v>
      </c>
      <c r="AI203" s="24">
        <f>'Cash Flow Statement Annual'!BG203/'Cash Flow Statement Annual'!AB203</f>
        <v>-0.10891195528667506</v>
      </c>
      <c r="AJ203" s="22">
        <f>'Cash Flow Statement Annual'!AB203/'Balance Sheet Annual'!BR203</f>
        <v>0.50828858641358643</v>
      </c>
      <c r="AK203" s="22">
        <f>('Cash Flow Statement Annual'!AB203+'Cash Flow Statement Annual'!AV203)/('Balance Sheet Annual'!BH203+'Balance Sheet Annual'!BS203)</f>
        <v>0.11264239069958125</v>
      </c>
      <c r="AL203" s="23">
        <f>('Cash Flow Statement Annual'!AB203/('Balance Sheet Annual'!BH203+'Balance Sheet Annual'!BS203))</f>
        <v>0.23838911827579137</v>
      </c>
      <c r="AM203" s="24">
        <f>'Income Statement Annual'!BS203/'Balance Sheet Annual'!CS203</f>
        <v>0.17502282018405321</v>
      </c>
      <c r="AN203" s="22">
        <f>'Income Statement Annual'!N203/'Balance Sheet Annual'!CS203</f>
        <v>2.0119168125856128</v>
      </c>
      <c r="AO203" s="22">
        <f>'Income Statement Annual'!N203/'Balance Sheet Annual'!BB203</f>
        <v>0.73902450267736419</v>
      </c>
      <c r="AP203" s="22">
        <f>'Income Statement Annual'!N203/('Balance Sheet Annual'!AH203-'Balance Sheet Annual'!BR203)</f>
        <v>3.0136472136310757</v>
      </c>
      <c r="AQ203" s="22">
        <f>'Income Statement Annual'!BS203/'Balance Sheet Annual'!BB203</f>
        <v>6.429001031980075E-2</v>
      </c>
      <c r="AR203" s="22">
        <f>'Cash Flow Statement Annual'!AB203/'Income Statement Annual'!N203</f>
        <v>0.11497155251728666</v>
      </c>
      <c r="AS203" s="22">
        <f>'Cash Flow Statement Annual'!BG203/'Income Statement Annual'!N203</f>
        <v>-1.2521776587002337E-2</v>
      </c>
      <c r="AT203" s="22">
        <f>'Cash Flow Statement Annual'!AB203/'Balance Sheet Annual'!BB203</f>
        <v>8.4966794421132238E-2</v>
      </c>
      <c r="AU203" s="22">
        <f>('Cash Flow Statement Annual'!AB203+'Cash Flow Statement Annual'!AU203)/'Balance Sheet Annual'!BR203</f>
        <v>0.11814487595737595</v>
      </c>
      <c r="AV203" s="22">
        <f>('Cash Flow Statement Annual'!AB203+'Cash Flow Statement Annual'!AU203)/('Balance Sheet Annual'!BH203+'Balance Sheet Annual'!BS203)</f>
        <v>5.541035852684803E-2</v>
      </c>
      <c r="AW203" s="22">
        <f>'Cash Flow Statement Annual'!AB203/'Balance Sheet Annual'!BS203</f>
        <v>0.23940653822542285</v>
      </c>
      <c r="AX203" s="22">
        <f>('Cash Flow Statement Annual'!AB203+'Cash Flow Statement Annual'!AU203)/'Balance Sheet Annual'!BS203</f>
        <v>5.5646844170946203E-2</v>
      </c>
      <c r="AY203" s="22">
        <f>('Balance Sheet Annual'!BH203+'Balance Sheet Annual'!BS203)/('Income Statement Annual'!AF203-'Income Statement Annual'!AC203)</f>
        <v>2.8200027870536197</v>
      </c>
      <c r="AZ203" s="22">
        <f>(('Balance Sheet Annual'!BH203+'Balance Sheet Annual'!BS203)-'Balance Sheet Annual'!N203)/('Income Statement Annual'!AF203-'Income Statement Annual'!AC203)</f>
        <v>2.1868151718941125</v>
      </c>
      <c r="BA203" s="22">
        <f>('Cash Flow Statement Annual'!AB203+'Cash Flow Statement Annual'!AU203)/'Income Statement Annual'!BS203</f>
        <v>0.30719226151218437</v>
      </c>
      <c r="BB203" s="22">
        <f>'Income Statement Annual'!AF203/('Balance Sheet Annual'!BH203+'Balance Sheet Annual'!BS203)</f>
        <v>0.35460957861137954</v>
      </c>
      <c r="BC203" s="23">
        <f>'Income Statement Annual'!AF203/('Balance Sheet Annual'!BB203-'Balance Sheet Annual'!BR203)</f>
        <v>0.1517584914251579</v>
      </c>
    </row>
    <row r="204" spans="1:55" x14ac:dyDescent="0.2">
      <c r="A204" s="45" t="s">
        <v>640</v>
      </c>
      <c r="B204" s="45" t="s">
        <v>641</v>
      </c>
      <c r="C204" s="45" t="str">
        <f>VLOOKUP(A204,'[1]S&amp;P 500 Wikipedia'!A:D,3,FALSE)</f>
        <v>Health Care</v>
      </c>
      <c r="D204" s="45">
        <v>86933</v>
      </c>
      <c r="E204" s="45" t="s">
        <v>16</v>
      </c>
      <c r="F204" s="45">
        <v>2018</v>
      </c>
      <c r="G204" s="45" t="s">
        <v>17</v>
      </c>
      <c r="H204" s="46">
        <v>43465</v>
      </c>
      <c r="I204" s="46">
        <v>43508</v>
      </c>
      <c r="J204" s="46">
        <v>43508</v>
      </c>
      <c r="K204" s="45">
        <v>147000000</v>
      </c>
      <c r="L204" s="45">
        <v>151000000</v>
      </c>
      <c r="M204" s="45" t="s">
        <v>1739</v>
      </c>
      <c r="N204" s="20">
        <f>'Balance Sheet Annual'!AH204/'Balance Sheet Annual'!BR204</f>
        <v>3.9946380697050938</v>
      </c>
      <c r="O204" s="21">
        <f>('Balance Sheet Annual'!AH204-'Balance Sheet Annual'!U204)/'Balance Sheet Annual'!BR204</f>
        <v>3.5482573726541555</v>
      </c>
      <c r="P204" s="21">
        <f>'Balance Sheet Annual'!N204/'Balance Sheet Annual'!BR204</f>
        <v>2.8753351206434314</v>
      </c>
      <c r="Q204" s="21">
        <f>'Balance Sheet Annual'!CH204/'Balance Sheet Annual'!CS204</f>
        <v>0.77062984169754123</v>
      </c>
      <c r="R204" s="21">
        <f>('Balance Sheet Annual'!BH204+'Balance Sheet Annual'!BS204)/'Balance Sheet Annual'!BB204</f>
        <v>0.22674529199163021</v>
      </c>
      <c r="S204" s="21">
        <f>('Balance Sheet Annual'!BH204/'Balance Sheet Annual'!BB204)</f>
        <v>1.9022256039566293E-3</v>
      </c>
      <c r="T204" s="21">
        <f>'Balance Sheet Annual'!BS204/'Balance Sheet Annual'!BB204</f>
        <v>0.22484306638767357</v>
      </c>
      <c r="U204" s="21">
        <f>('Balance Sheet Annual'!BH204+'Balance Sheet Annual'!BS204)/'Balance Sheet Annual'!CS204</f>
        <v>0.40148198046480299</v>
      </c>
      <c r="V204" s="21">
        <f>('Balance Sheet Annual'!BH204/'Balance Sheet Annual'!CS204)</f>
        <v>3.3681374200067362E-3</v>
      </c>
      <c r="W204" s="21">
        <f>('Balance Sheet Annual'!BS204/'Balance Sheet Annual'!CS204)</f>
        <v>0.39811384304479625</v>
      </c>
      <c r="X204" s="22">
        <f>'Balance Sheet Annual'!AH204/'Balance Sheet Annual'!BB204</f>
        <v>0.56686322997907557</v>
      </c>
      <c r="Y204" s="22">
        <f>'Balance Sheet Annual'!CS204/('Balance Sheet Annual'!BB204-'Balance Sheet Annual'!AQ204-'Balance Sheet Annual'!AR204-'Balance Sheet Annual'!AS204)</f>
        <v>0.68870331709580146</v>
      </c>
      <c r="Z204" s="22">
        <f>'Balance Sheet Annual'!BA204/'Balance Sheet Annual'!BB204</f>
        <v>0.43313677002092449</v>
      </c>
      <c r="AA204" s="22">
        <f>'Balance Sheet Annual'!AR204/'Balance Sheet Annual'!BB204</f>
        <v>0.14666159406505611</v>
      </c>
      <c r="AB204" s="23">
        <f>'Balance Sheet Annual'!CS204/'Balance Sheet Annual'!CT204</f>
        <v>0.56477078181472318</v>
      </c>
      <c r="AC204" s="24">
        <f>'Income Statement Annual'!V204/'Income Statement Annual'!N204</f>
        <v>0.66351744186046513</v>
      </c>
      <c r="AD204" s="22">
        <f>('Income Statement Annual'!AF204-'Income Statement Annual'!AC204)/'Income Statement Annual'!N204</f>
        <v>0.22020348837209303</v>
      </c>
      <c r="AE204" s="22">
        <f>'Income Statement Annual'!AF204/'Income Statement Annual'!N204</f>
        <v>0.22020348837209303</v>
      </c>
      <c r="AF204" s="22">
        <f>'Income Statement Annual'!BS204/'Income Statement Annual'!N204</f>
        <v>0.26380813953488375</v>
      </c>
      <c r="AG204" s="22">
        <f>('Income Statement Annual'!AF204-'Income Statement Annual'!AC204)/('Income Statement Annual'!AH204*-1)</f>
        <v>33.666666666666664</v>
      </c>
      <c r="AH204" s="23">
        <f>'Income Statement Annual'!AF204/('Income Statement Annual'!AH204*-1)</f>
        <v>33.666666666666664</v>
      </c>
      <c r="AI204" s="24">
        <f>'Cash Flow Statement Annual'!BG204/'Cash Flow Statement Annual'!AB204</f>
        <v>-0.20114285714285715</v>
      </c>
      <c r="AJ204" s="22">
        <f>'Cash Flow Statement Annual'!AB204/'Balance Sheet Annual'!BR204</f>
        <v>1.1729222520107239</v>
      </c>
      <c r="AK204" s="22">
        <f>('Cash Flow Statement Annual'!AB204+'Cash Flow Statement Annual'!AV204)/('Balance Sheet Annual'!BH204+'Balance Sheet Annual'!BS204)</f>
        <v>0.73406040268456374</v>
      </c>
      <c r="AL204" s="23">
        <f>('Cash Flow Statement Annual'!AB204/('Balance Sheet Annual'!BH204+'Balance Sheet Annual'!BS204))</f>
        <v>0.73406040268456374</v>
      </c>
      <c r="AM204" s="24">
        <f>'Income Statement Annual'!BS204/'Balance Sheet Annual'!CS204</f>
        <v>0.24452677669248907</v>
      </c>
      <c r="AN204" s="22">
        <f>'Income Statement Annual'!N204/'Balance Sheet Annual'!CS204</f>
        <v>0.92691141798585386</v>
      </c>
      <c r="AO204" s="22">
        <f>'Income Statement Annual'!N204/'Balance Sheet Annual'!BB204</f>
        <v>0.52349248620886435</v>
      </c>
      <c r="AP204" s="22">
        <f>'Income Statement Annual'!N204/('Balance Sheet Annual'!AH204-'Balance Sheet Annual'!BR204)</f>
        <v>1.2318710832587287</v>
      </c>
      <c r="AQ204" s="22">
        <f>'Income Statement Annual'!BS204/'Balance Sheet Annual'!BB204</f>
        <v>0.13810157884725127</v>
      </c>
      <c r="AR204" s="22">
        <f>'Cash Flow Statement Annual'!AB204/'Income Statement Annual'!N204</f>
        <v>0.31795058139534882</v>
      </c>
      <c r="AS204" s="22">
        <f>'Cash Flow Statement Annual'!BG204/'Income Statement Annual'!N204</f>
        <v>-6.3953488372093026E-2</v>
      </c>
      <c r="AT204" s="22">
        <f>'Cash Flow Statement Annual'!AB204/'Balance Sheet Annual'!BB204</f>
        <v>0.16644474034620507</v>
      </c>
      <c r="AU204" s="22">
        <f>('Cash Flow Statement Annual'!AB204+'Cash Flow Statement Annual'!AU204)/'Balance Sheet Annual'!BR204</f>
        <v>0.886058981233244</v>
      </c>
      <c r="AV204" s="22">
        <f>('Cash Flow Statement Annual'!AB204+'Cash Flow Statement Annual'!AU204)/('Balance Sheet Annual'!BH204+'Balance Sheet Annual'!BS204)</f>
        <v>0.55453020134228193</v>
      </c>
      <c r="AW204" s="22">
        <f>'Cash Flow Statement Annual'!AB204/'Balance Sheet Annual'!BS204</f>
        <v>0.74027072758037227</v>
      </c>
      <c r="AX204" s="22">
        <f>('Cash Flow Statement Annual'!AB204+'Cash Flow Statement Annual'!AU204)/'Balance Sheet Annual'!BS204</f>
        <v>0.55922165820642977</v>
      </c>
      <c r="AY204" s="22">
        <f>('Balance Sheet Annual'!BH204+'Balance Sheet Annual'!BS204)/('Income Statement Annual'!AF204-'Income Statement Annual'!AC204)</f>
        <v>1.966996699669967</v>
      </c>
      <c r="AZ204" s="22">
        <f>(('Balance Sheet Annual'!BH204+'Balance Sheet Annual'!BS204)-'Balance Sheet Annual'!N204)/('Income Statement Annual'!AF204-'Income Statement Annual'!AC204)</f>
        <v>-1.5726072607260726</v>
      </c>
      <c r="BA204" s="22">
        <f>('Cash Flow Statement Annual'!AB204+'Cash Flow Statement Annual'!AU204)/'Income Statement Annual'!BS204</f>
        <v>0.91046831955922869</v>
      </c>
      <c r="BB204" s="22">
        <f>'Income Statement Annual'!AF204/('Balance Sheet Annual'!BH204+'Balance Sheet Annual'!BS204)</f>
        <v>0.50838926174496646</v>
      </c>
      <c r="BC204" s="23">
        <f>'Income Statement Annual'!AF204/('Balance Sheet Annual'!BB204-'Balance Sheet Annual'!BR204)</f>
        <v>0.13433828419419197</v>
      </c>
    </row>
    <row r="205" spans="1:55" x14ac:dyDescent="0.2">
      <c r="A205" s="45" t="s">
        <v>643</v>
      </c>
      <c r="B205" s="45" t="s">
        <v>644</v>
      </c>
      <c r="C205" s="45" t="str">
        <f>VLOOKUP(A205,'[1]S&amp;P 500 Wikipedia'!A:D,3,FALSE)</f>
        <v>Health Care</v>
      </c>
      <c r="D205" s="45">
        <v>671924</v>
      </c>
      <c r="E205" s="45" t="s">
        <v>16</v>
      </c>
      <c r="F205" s="45">
        <v>2018</v>
      </c>
      <c r="G205" s="45" t="s">
        <v>17</v>
      </c>
      <c r="H205" s="46">
        <v>43465</v>
      </c>
      <c r="I205" s="46">
        <v>43510</v>
      </c>
      <c r="J205" s="46">
        <v>43510</v>
      </c>
      <c r="K205" s="45">
        <v>213014000</v>
      </c>
      <c r="L205" s="45">
        <v>219792000</v>
      </c>
      <c r="M205" s="45" t="s">
        <v>1740</v>
      </c>
      <c r="N205" s="20">
        <f>'Balance Sheet Annual'!AH205/'Balance Sheet Annual'!BR205</f>
        <v>4.008710801393728</v>
      </c>
      <c r="O205" s="21">
        <f>('Balance Sheet Annual'!AH205-'Balance Sheet Annual'!U205)/'Balance Sheet Annual'!BR205</f>
        <v>3.9914437021172309</v>
      </c>
      <c r="P205" s="21">
        <f>'Balance Sheet Annual'!N205/'Balance Sheet Annual'!BR205</f>
        <v>3.1157630875129199</v>
      </c>
      <c r="Q205" s="21">
        <f>'Balance Sheet Annual'!CH205/'Balance Sheet Annual'!CS205</f>
        <v>0.41208208611523528</v>
      </c>
      <c r="R205" s="21">
        <f>('Balance Sheet Annual'!BH205+'Balance Sheet Annual'!BS205)/'Balance Sheet Annual'!BB205</f>
        <v>1.0423515861758669E-2</v>
      </c>
      <c r="S205" s="21">
        <f>('Balance Sheet Annual'!BH205/'Balance Sheet Annual'!BB205)</f>
        <v>3.210743417606843E-3</v>
      </c>
      <c r="T205" s="21">
        <f>'Balance Sheet Annual'!BS205/'Balance Sheet Annual'!BB205</f>
        <v>7.2127724441518257E-3</v>
      </c>
      <c r="U205" s="21">
        <f>('Balance Sheet Annual'!BH205+'Balance Sheet Annual'!BS205)/'Balance Sheet Annual'!CS205</f>
        <v>1.4718860022727426E-2</v>
      </c>
      <c r="V205" s="21">
        <f>('Balance Sheet Annual'!BH205/'Balance Sheet Annual'!CS205)</f>
        <v>4.5338332631150308E-3</v>
      </c>
      <c r="W205" s="21">
        <f>('Balance Sheet Annual'!BS205/'Balance Sheet Annual'!CS205)</f>
        <v>1.0185026759612395E-2</v>
      </c>
      <c r="X205" s="22">
        <f>'Balance Sheet Annual'!AH205/'Balance Sheet Annual'!BB205</f>
        <v>0.65355066616520063</v>
      </c>
      <c r="Y205" s="22">
        <f>'Balance Sheet Annual'!CS205/('Balance Sheet Annual'!BB205-'Balance Sheet Annual'!AQ205-'Balance Sheet Annual'!AR205-'Balance Sheet Annual'!AS205)</f>
        <v>0.85369312827471822</v>
      </c>
      <c r="Z205" s="22">
        <f>'Balance Sheet Annual'!BA205/'Balance Sheet Annual'!BB205</f>
        <v>0.34644933383479937</v>
      </c>
      <c r="AA205" s="22">
        <f>'Balance Sheet Annual'!AR205/'Balance Sheet Annual'!BB205</f>
        <v>6.757327209193853E-2</v>
      </c>
      <c r="AB205" s="23">
        <f>'Balance Sheet Annual'!CS205/'Balance Sheet Annual'!CT205</f>
        <v>0.70817412800065316</v>
      </c>
      <c r="AC205" s="24">
        <f>'Income Statement Annual'!V205/'Income Statement Annual'!N205</f>
        <v>0.9482631348716587</v>
      </c>
      <c r="AD205" s="22">
        <f>('Income Statement Annual'!AF205-'Income Statement Annual'!AC205)/'Income Statement Annual'!N205</f>
        <v>-0.15364375842980416</v>
      </c>
      <c r="AE205" s="22">
        <f>'Income Statement Annual'!AF205/'Income Statement Annual'!N205</f>
        <v>-0.15364375842980416</v>
      </c>
      <c r="AF205" s="22">
        <f>'Income Statement Annual'!BS205/'Income Statement Annual'!N205</f>
        <v>-0.20383982460799782</v>
      </c>
      <c r="AG205" s="22">
        <f>('Income Statement Annual'!AF205-'Income Statement Annual'!AC205)/('Income Statement Annual'!AH205*-1)</f>
        <v>22.266981132075472</v>
      </c>
      <c r="AH205" s="23">
        <f>'Income Statement Annual'!AF205/('Income Statement Annual'!AH205*-1)</f>
        <v>22.266981132075472</v>
      </c>
      <c r="AI205" s="24">
        <f>'Cash Flow Statement Annual'!BG205/'Cash Flow Statement Annual'!AB205</f>
        <v>-7.4221512453219773</v>
      </c>
      <c r="AJ205" s="22">
        <f>'Cash Flow Statement Annual'!AB205/'Balance Sheet Annual'!BR205</f>
        <v>-0.24770642201834864</v>
      </c>
      <c r="AK205" s="22">
        <f>('Cash Flow Statement Annual'!AB205+'Cash Flow Statement Annual'!AV205)/('Balance Sheet Annual'!BH205+'Balance Sheet Annual'!BS205)</f>
        <v>-3.8743385692262824</v>
      </c>
      <c r="AL205" s="23">
        <f>('Cash Flow Statement Annual'!AB205/('Balance Sheet Annual'!BH205+'Balance Sheet Annual'!BS205))</f>
        <v>-3.8743385692262824</v>
      </c>
      <c r="AM205" s="24">
        <f>'Income Statement Annual'!BS205/'Balance Sheet Annual'!CS205</f>
        <v>-0.19203755115357327</v>
      </c>
      <c r="AN205" s="22">
        <f>'Income Statement Annual'!N205/'Balance Sheet Annual'!CS205</f>
        <v>0.94210025701738409</v>
      </c>
      <c r="AO205" s="22">
        <f>'Income Statement Annual'!N205/'Balance Sheet Annual'!BB205</f>
        <v>0.66717102800247718</v>
      </c>
      <c r="AP205" s="22">
        <f>'Income Statement Annual'!N205/('Balance Sheet Annual'!AH205-'Balance Sheet Annual'!BR205)</f>
        <v>1.3601355694501256</v>
      </c>
      <c r="AQ205" s="22">
        <f>'Income Statement Annual'!BS205/'Balance Sheet Annual'!BB205</f>
        <v>-0.13599602533156258</v>
      </c>
      <c r="AR205" s="22">
        <f>'Cash Flow Statement Annual'!AB205/'Income Statement Annual'!N205</f>
        <v>-6.0530550391351218E-2</v>
      </c>
      <c r="AS205" s="22">
        <f>'Cash Flow Statement Annual'!BG205/'Income Statement Annual'!N205</f>
        <v>0.4492668999671921</v>
      </c>
      <c r="AT205" s="22">
        <f>'Cash Flow Statement Annual'!AB205/'Balance Sheet Annual'!BB205</f>
        <v>-4.038422953015354E-2</v>
      </c>
      <c r="AU205" s="22">
        <f>('Cash Flow Statement Annual'!AB205+'Cash Flow Statement Annual'!AU205)/'Balance Sheet Annual'!BR205</f>
        <v>-1.1799965902673444</v>
      </c>
      <c r="AV205" s="22">
        <f>('Cash Flow Statement Annual'!AB205+'Cash Flow Statement Annual'!AU205)/('Balance Sheet Annual'!BH205+'Balance Sheet Annual'!BS205)</f>
        <v>-18.456147660514144</v>
      </c>
      <c r="AW205" s="22">
        <f>'Cash Flow Statement Annual'!AB205/'Balance Sheet Annual'!BS205</f>
        <v>-5.5989884393063587</v>
      </c>
      <c r="AX205" s="22">
        <f>('Cash Flow Statement Annual'!AB205+'Cash Flow Statement Annual'!AU205)/'Balance Sheet Annual'!BS205</f>
        <v>-26.671844894026975</v>
      </c>
      <c r="AY205" s="22">
        <f>('Balance Sheet Annual'!BH205+'Balance Sheet Annual'!BS205)/('Income Statement Annual'!AF205-'Income Statement Annual'!AC205)</f>
        <v>-0.1016862263271618</v>
      </c>
      <c r="AZ205" s="22">
        <f>(('Balance Sheet Annual'!BH205+'Balance Sheet Annual'!BS205)-'Balance Sheet Annual'!N205)/('Income Statement Annual'!AF205-'Income Statement Annual'!AC205)</f>
        <v>4.8538067194848109</v>
      </c>
      <c r="BA205" s="22">
        <f>('Cash Flow Statement Annual'!AB205+'Cash Flow Statement Annual'!AU205)/'Income Statement Annual'!BS205</f>
        <v>1.4145850764190049</v>
      </c>
      <c r="BB205" s="22">
        <f>'Income Statement Annual'!AF205/('Balance Sheet Annual'!BH205+'Balance Sheet Annual'!BS205)</f>
        <v>-9.8341735761009961</v>
      </c>
      <c r="BC205" s="23">
        <f>'Income Statement Annual'!AF205/('Balance Sheet Annual'!BB205-'Balance Sheet Annual'!BR205)</f>
        <v>-0.12247390755225494</v>
      </c>
    </row>
    <row r="206" spans="1:55" x14ac:dyDescent="0.2">
      <c r="A206" s="45" t="s">
        <v>634</v>
      </c>
      <c r="B206" s="45" t="s">
        <v>635</v>
      </c>
      <c r="C206" s="45" t="str">
        <f>VLOOKUP(A206,'[1]S&amp;P 500 Wikipedia'!A:D,3,FALSE)</f>
        <v>Industrials</v>
      </c>
      <c r="D206" s="45">
        <v>330628</v>
      </c>
      <c r="E206" s="45" t="s">
        <v>16</v>
      </c>
      <c r="F206" s="45">
        <v>2018</v>
      </c>
      <c r="G206" s="45" t="s">
        <v>17</v>
      </c>
      <c r="H206" s="46">
        <v>43434</v>
      </c>
      <c r="I206" s="46">
        <v>43483</v>
      </c>
      <c r="J206" s="46">
        <v>43483</v>
      </c>
      <c r="K206" s="45">
        <v>394800000</v>
      </c>
      <c r="L206" s="45">
        <v>406800000</v>
      </c>
      <c r="M206" s="45" t="s">
        <v>1741</v>
      </c>
      <c r="N206" s="20">
        <f>'Balance Sheet Annual'!AH206/'Balance Sheet Annual'!BR206</f>
        <v>0.5325009181050312</v>
      </c>
      <c r="O206" s="21">
        <f>('Balance Sheet Annual'!AH206-'Balance Sheet Annual'!U206)/'Balance Sheet Annual'!BR206</f>
        <v>0.5325009181050312</v>
      </c>
      <c r="P206" s="21">
        <f>'Balance Sheet Annual'!N206/'Balance Sheet Annual'!BR206</f>
        <v>7.0195687529510525E-2</v>
      </c>
      <c r="Q206" s="21">
        <f>'Balance Sheet Annual'!CH206/'Balance Sheet Annual'!CS206</f>
        <v>0.81397145883965849</v>
      </c>
      <c r="R206" s="21">
        <f>('Balance Sheet Annual'!BH206+'Balance Sheet Annual'!BS206)/'Balance Sheet Annual'!BB206</f>
        <v>0.28811218600560656</v>
      </c>
      <c r="S206" s="21">
        <f>('Balance Sheet Annual'!BH206/'Balance Sheet Annual'!BB206)</f>
        <v>3.9575660968504373E-2</v>
      </c>
      <c r="T206" s="21">
        <f>'Balance Sheet Annual'!BS206/'Balance Sheet Annual'!BB206</f>
        <v>0.24853652503710219</v>
      </c>
      <c r="U206" s="21">
        <f>('Balance Sheet Annual'!BH206+'Balance Sheet Annual'!BS206)/'Balance Sheet Annual'!CS206</f>
        <v>0.52262728235807321</v>
      </c>
      <c r="V206" s="21">
        <f>('Balance Sheet Annual'!BH206/'Balance Sheet Annual'!CS206)</f>
        <v>7.1789119461581605E-2</v>
      </c>
      <c r="W206" s="21">
        <f>('Balance Sheet Annual'!BS206/'Balance Sheet Annual'!CS206)</f>
        <v>0.45083816289649153</v>
      </c>
      <c r="X206" s="22">
        <f>'Balance Sheet Annual'!AH206/'Balance Sheet Annual'!BB206</f>
        <v>6.9738360908041558E-2</v>
      </c>
      <c r="Y206" s="22">
        <f>'Balance Sheet Annual'!CS206/('Balance Sheet Annual'!BB206-'Balance Sheet Annual'!AQ206-'Balance Sheet Annual'!AR206-'Balance Sheet Annual'!AS206)</f>
        <v>5.0538548752834469</v>
      </c>
      <c r="Z206" s="22">
        <f>'Balance Sheet Annual'!BA206/'Balance Sheet Annual'!BB206</f>
        <v>0.93026163909195847</v>
      </c>
      <c r="AA206" s="22">
        <f>'Balance Sheet Annual'!AR206/'Balance Sheet Annual'!BB206</f>
        <v>0.60315093717363821</v>
      </c>
      <c r="AB206" s="23">
        <f>'Balance Sheet Annual'!CS206/'Balance Sheet Annual'!CT206</f>
        <v>0.55127658989721318</v>
      </c>
      <c r="AC206" s="24">
        <f>'Income Statement Annual'!V206/'Income Statement Annual'!N206</f>
        <v>0.62541322888018447</v>
      </c>
      <c r="AD206" s="22">
        <f>('Income Statement Annual'!AF206-'Income Statement Annual'!AC206)/'Income Statement Annual'!N206</f>
        <v>0.3138317081979054</v>
      </c>
      <c r="AE206" s="22">
        <f>'Income Statement Annual'!AF206/'Income Statement Annual'!N206</f>
        <v>0.1770147512292691</v>
      </c>
      <c r="AF206" s="22">
        <f>'Income Statement Annual'!BS206/'Income Statement Annual'!N206</f>
        <v>0.11581520682279078</v>
      </c>
      <c r="AG206" s="22">
        <f>('Income Statement Annual'!AF206-'Income Statement Annual'!AC206)/('Income Statement Annual'!AH206*-1)</f>
        <v>7.4273504273504276</v>
      </c>
      <c r="AH206" s="23">
        <f>'Income Statement Annual'!AF206/('Income Statement Annual'!AH206*-1)</f>
        <v>4.1893491124260356</v>
      </c>
      <c r="AI206" s="24">
        <f>'Cash Flow Statement Annual'!BG206/'Cash Flow Statement Annual'!AB206</f>
        <v>-0.34248569942797713</v>
      </c>
      <c r="AJ206" s="22">
        <f>'Cash Flow Statement Annual'!AB206/'Balance Sheet Annual'!BR206</f>
        <v>0.5044331357221552</v>
      </c>
      <c r="AK206" s="22">
        <f>('Cash Flow Statement Annual'!AB206+'Cash Flow Statement Annual'!AV206)/('Balance Sheet Annual'!BH206+'Balance Sheet Annual'!BS206)</f>
        <v>0.2292943505115303</v>
      </c>
      <c r="AL206" s="23">
        <f>('Cash Flow Statement Annual'!AB206/('Balance Sheet Annual'!BH206+'Balance Sheet Annual'!BS206))</f>
        <v>0.2292943505115303</v>
      </c>
      <c r="AM206" s="24">
        <f>'Income Statement Annual'!BS206/'Balance Sheet Annual'!CS206</f>
        <v>5.195986788807877E-2</v>
      </c>
      <c r="AN206" s="22">
        <f>'Income Statement Annual'!N206/'Balance Sheet Annual'!CS206</f>
        <v>0.4486446064684988</v>
      </c>
      <c r="AO206" s="22">
        <f>'Income Statement Annual'!N206/'Balance Sheet Annual'!BB206</f>
        <v>0.24732726872973121</v>
      </c>
      <c r="AP206" s="22">
        <f>'Income Statement Annual'!N206/('Balance Sheet Annual'!AH206-'Balance Sheet Annual'!BR206)</f>
        <v>-4.0396139602738188</v>
      </c>
      <c r="AQ206" s="22">
        <f>'Income Statement Annual'!BS206/'Balance Sheet Annual'!BB206</f>
        <v>2.8644258780849776E-2</v>
      </c>
      <c r="AR206" s="22">
        <f>'Cash Flow Statement Annual'!AB206/'Income Statement Annual'!N206</f>
        <v>0.2671055921326777</v>
      </c>
      <c r="AS206" s="22">
        <f>'Cash Flow Statement Annual'!BG206/'Income Statement Annual'!N206</f>
        <v>-9.147984554268411E-2</v>
      </c>
      <c r="AT206" s="22">
        <f>'Cash Flow Statement Annual'!AB206/'Balance Sheet Annual'!BB206</f>
        <v>6.6062496564612758E-2</v>
      </c>
      <c r="AU206" s="22">
        <f>('Cash Flow Statement Annual'!AB206+'Cash Flow Statement Annual'!AU206)/'Balance Sheet Annual'!BR206</f>
        <v>0.16536383190808457</v>
      </c>
      <c r="AV206" s="22">
        <f>('Cash Flow Statement Annual'!AB206+'Cash Flow Statement Annual'!AU206)/('Balance Sheet Annual'!BH206+'Balance Sheet Annual'!BS206)</f>
        <v>7.5167529153649867E-2</v>
      </c>
      <c r="AW206" s="22">
        <f>'Cash Flow Statement Annual'!AB206/'Balance Sheet Annual'!BS206</f>
        <v>0.26580598789152132</v>
      </c>
      <c r="AX206" s="22">
        <f>('Cash Flow Statement Annual'!AB206+'Cash Flow Statement Annual'!AU206)/'Balance Sheet Annual'!BS206</f>
        <v>8.7136814751333863E-2</v>
      </c>
      <c r="AY206" s="22">
        <f>('Balance Sheet Annual'!BH206+'Balance Sheet Annual'!BS206)/('Income Statement Annual'!AF206-'Income Statement Annual'!AC206)</f>
        <v>3.7118704080729397</v>
      </c>
      <c r="AZ206" s="22">
        <f>(('Balance Sheet Annual'!BH206+'Balance Sheet Annual'!BS206)-'Balance Sheet Annual'!N206)/('Income Statement Annual'!AF206-'Income Statement Annual'!AC206)</f>
        <v>3.5934318845711251</v>
      </c>
      <c r="BA206" s="22">
        <f>('Cash Flow Statement Annual'!AB206+'Cash Flow Statement Annual'!AU206)/'Income Statement Annual'!BS206</f>
        <v>0.7560566082993524</v>
      </c>
      <c r="BB206" s="22">
        <f>'Income Statement Annual'!AF206/('Balance Sheet Annual'!BH206+'Balance Sheet Annual'!BS206)</f>
        <v>0.15195669281949778</v>
      </c>
      <c r="BC206" s="23">
        <f>'Income Statement Annual'!AF206/('Balance Sheet Annual'!BB206-'Balance Sheet Annual'!BR206)</f>
        <v>5.0378311709874057E-2</v>
      </c>
    </row>
    <row r="207" spans="1:55" x14ac:dyDescent="0.2">
      <c r="A207" s="45" t="s">
        <v>649</v>
      </c>
      <c r="B207" s="45" t="s">
        <v>650</v>
      </c>
      <c r="C207" s="45" t="str">
        <f>VLOOKUP(A207,'[1]S&amp;P 500 Wikipedia'!A:D,3,FALSE)</f>
        <v>Information Technology</v>
      </c>
      <c r="D207" s="45">
        <v>85652</v>
      </c>
      <c r="E207" s="45" t="s">
        <v>16</v>
      </c>
      <c r="F207" s="45">
        <v>2018</v>
      </c>
      <c r="G207" s="45" t="s">
        <v>17</v>
      </c>
      <c r="H207" s="46">
        <v>43465</v>
      </c>
      <c r="I207" s="46">
        <v>43497</v>
      </c>
      <c r="J207" s="46">
        <v>43497</v>
      </c>
      <c r="K207" s="45">
        <v>4547000000</v>
      </c>
      <c r="L207" s="45">
        <v>4619000000</v>
      </c>
      <c r="M207" s="45" t="s">
        <v>1742</v>
      </c>
      <c r="N207" s="20">
        <f>'Balance Sheet Annual'!AH207/'Balance Sheet Annual'!BR207</f>
        <v>1.6933585902072212</v>
      </c>
      <c r="O207" s="21">
        <f>('Balance Sheet Annual'!AH207-'Balance Sheet Annual'!U207)/'Balance Sheet Annual'!BR207</f>
        <v>1.2925205212100339</v>
      </c>
      <c r="P207" s="21">
        <f>'Balance Sheet Annual'!N207/'Balance Sheet Annual'!BR207</f>
        <v>0.30118822111245047</v>
      </c>
      <c r="Q207" s="21">
        <f>'Balance Sheet Annual'!CH207/'Balance Sheet Annual'!CS207</f>
        <v>0.7857256697431142</v>
      </c>
      <c r="R207" s="21">
        <f>('Balance Sheet Annual'!BH207+'Balance Sheet Annual'!BS207)/'Balance Sheet Annual'!BB207</f>
        <v>0.21755146086377983</v>
      </c>
      <c r="S207" s="21">
        <f>('Balance Sheet Annual'!BH207/'Balance Sheet Annual'!BB207)</f>
        <v>1.4409853223961249E-2</v>
      </c>
      <c r="T207" s="21">
        <f>'Balance Sheet Annual'!BS207/'Balance Sheet Annual'!BB207</f>
        <v>0.20314160763981859</v>
      </c>
      <c r="U207" s="21">
        <f>('Balance Sheet Annual'!BH207+'Balance Sheet Annual'!BS207)/'Balance Sheet Annual'!CS207</f>
        <v>0.38848722815456616</v>
      </c>
      <c r="V207" s="21">
        <f>('Balance Sheet Annual'!BH207/'Balance Sheet Annual'!CS207)</f>
        <v>2.5732044799258176E-2</v>
      </c>
      <c r="W207" s="21">
        <f>('Balance Sheet Annual'!BS207/'Balance Sheet Annual'!CS207)</f>
        <v>0.36275518335530799</v>
      </c>
      <c r="X207" s="22">
        <f>'Balance Sheet Annual'!AH207/'Balance Sheet Annual'!BB207</f>
        <v>0.23935285478989687</v>
      </c>
      <c r="Y207" s="22">
        <f>'Balance Sheet Annual'!CS207/('Balance Sheet Annual'!BB207-'Balance Sheet Annual'!AQ207-'Balance Sheet Annual'!AR207-'Balance Sheet Annual'!AS207)</f>
        <v>0.80147477210706608</v>
      </c>
      <c r="Z207" s="22">
        <f>'Balance Sheet Annual'!BA207/'Balance Sheet Annual'!BB207</f>
        <v>0.76064714521010313</v>
      </c>
      <c r="AA207" s="22">
        <f>'Balance Sheet Annual'!AR207/'Balance Sheet Annual'!BB207</f>
        <v>0.19788395849053542</v>
      </c>
      <c r="AB207" s="23">
        <f>'Balance Sheet Annual'!CS207/'Balance Sheet Annual'!CT207</f>
        <v>0.55999642999131838</v>
      </c>
      <c r="AC207" s="24">
        <f>'Income Statement Annual'!V207/'Income Statement Annual'!N207</f>
        <v>0.62296649192970155</v>
      </c>
      <c r="AD207" s="22">
        <f>('Income Statement Annual'!AF207-'Income Statement Annual'!AC207)/'Income Statement Annual'!N207</f>
        <v>0.2965376587371138</v>
      </c>
      <c r="AE207" s="22">
        <f>'Income Statement Annual'!AF207/'Income Statement Annual'!N207</f>
        <v>0.29371743598731698</v>
      </c>
      <c r="AF207" s="22">
        <f>'Income Statement Annual'!BS207/'Income Statement Annual'!N207</f>
        <v>0.15297716734914996</v>
      </c>
      <c r="AG207" s="22" t="e">
        <f>('Income Statement Annual'!AF207-'Income Statement Annual'!AC207)/('Income Statement Annual'!AH207*-1)</f>
        <v>#DIV/0!</v>
      </c>
      <c r="AH207" s="23" t="e">
        <f>'Income Statement Annual'!AF207/('Income Statement Annual'!AH207*-1)</f>
        <v>#DIV/0!</v>
      </c>
      <c r="AI207" s="24">
        <f>'Cash Flow Statement Annual'!BG207/'Cash Flow Statement Annual'!AB207</f>
        <v>-0.38331071913161463</v>
      </c>
      <c r="AJ207" s="22">
        <f>'Cash Flow Statement Annual'!AB207/'Balance Sheet Annual'!BR207</f>
        <v>1.2691579128637851</v>
      </c>
      <c r="AK207" s="22">
        <f>('Cash Flow Statement Annual'!AB207+'Cash Flow Statement Annual'!AV207)/('Balance Sheet Annual'!BH207+'Balance Sheet Annual'!BS207)</f>
        <v>0.63543803378957964</v>
      </c>
      <c r="AL207" s="23">
        <f>('Cash Flow Statement Annual'!AB207/('Balance Sheet Annual'!BH207+'Balance Sheet Annual'!BS207))</f>
        <v>0.82460000745906836</v>
      </c>
      <c r="AM207" s="24">
        <f>'Income Statement Annual'!BS207/'Balance Sheet Annual'!CS207</f>
        <v>0.13910662281400774</v>
      </c>
      <c r="AN207" s="22">
        <f>'Income Statement Annual'!N207/'Balance Sheet Annual'!CS207</f>
        <v>0.90932931511612747</v>
      </c>
      <c r="AO207" s="22">
        <f>'Income Statement Annual'!N207/'Balance Sheet Annual'!BB207</f>
        <v>0.50922117015148194</v>
      </c>
      <c r="AP207" s="22">
        <f>'Income Statement Annual'!N207/('Balance Sheet Annual'!AH207-'Balance Sheet Annual'!BR207)</f>
        <v>5.1958771421475287</v>
      </c>
      <c r="AQ207" s="22">
        <f>'Income Statement Annual'!BS207/'Balance Sheet Annual'!BB207</f>
        <v>7.7899212163993217E-2</v>
      </c>
      <c r="AR207" s="22">
        <f>'Cash Flow Statement Annual'!AB207/'Income Statement Annual'!N207</f>
        <v>0.35228884179665715</v>
      </c>
      <c r="AS207" s="22">
        <f>'Cash Flow Statement Annual'!BG207/'Income Statement Annual'!N207</f>
        <v>-0.13503608929112029</v>
      </c>
      <c r="AT207" s="22">
        <f>'Cash Flow Statement Annual'!AB207/'Balance Sheet Annual'!BB207</f>
        <v>0.17939293625100405</v>
      </c>
      <c r="AU207" s="22">
        <f>('Cash Flow Statement Annual'!AB207+'Cash Flow Statement Annual'!AU207)/'Balance Sheet Annual'!BR207</f>
        <v>0.3643878078181505</v>
      </c>
      <c r="AV207" s="22">
        <f>('Cash Flow Statement Annual'!AB207+'Cash Flow Statement Annual'!AU207)/('Balance Sheet Annual'!BH207+'Balance Sheet Annual'!BS207)</f>
        <v>0.23675082982135531</v>
      </c>
      <c r="AW207" s="22">
        <f>'Cash Flow Statement Annual'!AB207/'Balance Sheet Annual'!BS207</f>
        <v>0.88309302232695608</v>
      </c>
      <c r="AX207" s="22">
        <f>('Cash Flow Statement Annual'!AB207+'Cash Flow Statement Annual'!AU207)/'Balance Sheet Annual'!BS207</f>
        <v>0.25354475376442864</v>
      </c>
      <c r="AY207" s="22">
        <f>('Balance Sheet Annual'!BH207+'Balance Sheet Annual'!BS207)/('Income Statement Annual'!AF207-'Income Statement Annual'!AC207)</f>
        <v>1.4407071086991563</v>
      </c>
      <c r="AZ207" s="22">
        <f>(('Balance Sheet Annual'!BH207+'Balance Sheet Annual'!BS207)-'Balance Sheet Annual'!N207)/('Income Statement Annual'!AF207-'Income Statement Annual'!AC207)</f>
        <v>1.1587770673257751</v>
      </c>
      <c r="BA207" s="22">
        <f>('Cash Flow Statement Annual'!AB207+'Cash Flow Statement Annual'!AU207)/'Income Statement Annual'!BS207</f>
        <v>0.661181126965941</v>
      </c>
      <c r="BB207" s="22">
        <f>'Income Statement Annual'!AF207/('Balance Sheet Annual'!BH207+'Balance Sheet Annual'!BS207)</f>
        <v>0.68750233095886326</v>
      </c>
      <c r="BC207" s="23">
        <f>'Income Statement Annual'!AF207/('Balance Sheet Annual'!BB207-'Balance Sheet Annual'!BR207)</f>
        <v>0.1741883055524058</v>
      </c>
    </row>
    <row r="208" spans="1:55" x14ac:dyDescent="0.2">
      <c r="A208" s="45" t="s">
        <v>667</v>
      </c>
      <c r="B208" s="45" t="s">
        <v>668</v>
      </c>
      <c r="C208" s="45" t="str">
        <f>VLOOKUP(A208,'[1]S&amp;P 500 Wikipedia'!A:D,3,FALSE)</f>
        <v>Information Technology</v>
      </c>
      <c r="D208" s="45">
        <v>183557</v>
      </c>
      <c r="E208" s="45" t="s">
        <v>16</v>
      </c>
      <c r="F208" s="45">
        <v>2018</v>
      </c>
      <c r="G208" s="45" t="s">
        <v>17</v>
      </c>
      <c r="H208" s="46">
        <v>43312</v>
      </c>
      <c r="I208" s="46">
        <v>43343</v>
      </c>
      <c r="J208" s="46">
        <v>43343</v>
      </c>
      <c r="K208" s="45">
        <v>255000000</v>
      </c>
      <c r="L208" s="45">
        <v>270000000</v>
      </c>
      <c r="M208" s="45" t="s">
        <v>1743</v>
      </c>
      <c r="N208" s="20">
        <f>'Balance Sheet Annual'!AH208/'Balance Sheet Annual'!BR208</f>
        <v>0.72788065843621397</v>
      </c>
      <c r="O208" s="21">
        <f>('Balance Sheet Annual'!AH208-'Balance Sheet Annual'!U208)/'Balance Sheet Annual'!BR208</f>
        <v>0.72788065843621397</v>
      </c>
      <c r="P208" s="21">
        <f>'Balance Sheet Annual'!N208/'Balance Sheet Annual'!BR208</f>
        <v>0.39969135802469136</v>
      </c>
      <c r="Q208" s="21">
        <f>'Balance Sheet Annual'!CH208/'Balance Sheet Annual'!CS208</f>
        <v>2.0044313146233383</v>
      </c>
      <c r="R208" s="21">
        <f>('Balance Sheet Annual'!BH208+'Balance Sheet Annual'!BS208)/'Balance Sheet Annual'!BB208</f>
        <v>0.119960668633235</v>
      </c>
      <c r="S208" s="21">
        <f>('Balance Sheet Annual'!BH208/'Balance Sheet Annual'!BB208)</f>
        <v>1.2291052114060964E-2</v>
      </c>
      <c r="T208" s="21">
        <f>'Balance Sheet Annual'!BS208/'Balance Sheet Annual'!BB208</f>
        <v>0.10766961651917405</v>
      </c>
      <c r="U208" s="21">
        <f>('Balance Sheet Annual'!BH208+'Balance Sheet Annual'!BS208)/'Balance Sheet Annual'!CS208</f>
        <v>0.36041358936484491</v>
      </c>
      <c r="V208" s="21">
        <f>('Balance Sheet Annual'!BH208/'Balance Sheet Annual'!CS208)</f>
        <v>3.6927621861152143E-2</v>
      </c>
      <c r="W208" s="21">
        <f>('Balance Sheet Annual'!BS208/'Balance Sheet Annual'!CS208)</f>
        <v>0.32348596750369274</v>
      </c>
      <c r="X208" s="22">
        <f>'Balance Sheet Annual'!AH208/'Balance Sheet Annual'!BB208</f>
        <v>0.34783677482792524</v>
      </c>
      <c r="Y208" s="22">
        <f>'Balance Sheet Annual'!CS208/('Balance Sheet Annual'!BB208-'Balance Sheet Annual'!AQ208-'Balance Sheet Annual'!AR208-'Balance Sheet Annual'!AS208)</f>
        <v>0.49218466012359141</v>
      </c>
      <c r="Z208" s="22">
        <f>'Balance Sheet Annual'!BA208/'Balance Sheet Annual'!BB208</f>
        <v>0.6521632251720747</v>
      </c>
      <c r="AA208" s="22">
        <f>'Balance Sheet Annual'!AR208/'Balance Sheet Annual'!BB208</f>
        <v>0.31833824975417896</v>
      </c>
      <c r="AB208" s="23">
        <f>'Balance Sheet Annual'!CS208/'Balance Sheet Annual'!CT208</f>
        <v>0.33284169124877089</v>
      </c>
      <c r="AC208" s="24">
        <f>'Income Statement Annual'!V208/'Income Statement Annual'!N208</f>
        <v>0.84604983581224646</v>
      </c>
      <c r="AD208" s="22">
        <f>('Income Statement Annual'!AF208-'Income Statement Annual'!AC208)/'Income Statement Annual'!N208</f>
        <v>0.27216534672590303</v>
      </c>
      <c r="AE208" s="22">
        <f>'Income Statement Annual'!AF208/'Income Statement Annual'!N208</f>
        <v>0.26946107784431139</v>
      </c>
      <c r="AF208" s="22">
        <f>'Income Statement Annual'!BS208/'Income Statement Annual'!N208</f>
        <v>0.18756036314467839</v>
      </c>
      <c r="AG208" s="22">
        <f>('Income Statement Annual'!AF208-'Income Statement Annual'!AC208)/('Income Statement Annual'!AH208*-1)</f>
        <v>45.451612903225808</v>
      </c>
      <c r="AH208" s="23">
        <f>'Income Statement Annual'!AF208/('Income Statement Annual'!AH208*-1)</f>
        <v>45</v>
      </c>
      <c r="AI208" s="24">
        <f>'Cash Flow Statement Annual'!BG208/'Cash Flow Statement Annual'!AB208</f>
        <v>-1.0206378986866791</v>
      </c>
      <c r="AJ208" s="22">
        <f>'Cash Flow Statement Annual'!AB208/'Balance Sheet Annual'!BR208</f>
        <v>0.82253086419753085</v>
      </c>
      <c r="AK208" s="22">
        <f>('Cash Flow Statement Annual'!AB208+'Cash Flow Statement Annual'!AV208)/('Balance Sheet Annual'!BH208+'Balance Sheet Annual'!BS208)</f>
        <v>2.5532786885245899</v>
      </c>
      <c r="AL208" s="23">
        <f>('Cash Flow Statement Annual'!AB208/('Balance Sheet Annual'!BH208+'Balance Sheet Annual'!BS208))</f>
        <v>3.276639344262295</v>
      </c>
      <c r="AM208" s="24">
        <f>'Income Statement Annual'!BS208/'Balance Sheet Annual'!CS208</f>
        <v>0.71713441654357457</v>
      </c>
      <c r="AN208" s="22">
        <f>'Income Statement Annual'!N208/'Balance Sheet Annual'!CS208</f>
        <v>3.823485967503693</v>
      </c>
      <c r="AO208" s="22">
        <f>'Income Statement Annual'!N208/'Balance Sheet Annual'!BB208</f>
        <v>1.2726155358898721</v>
      </c>
      <c r="AP208" s="22">
        <f>'Income Statement Annual'!N208/('Balance Sheet Annual'!AH208-'Balance Sheet Annual'!BR208)</f>
        <v>-9.7863894139886582</v>
      </c>
      <c r="AQ208" s="22">
        <f>'Income Statement Annual'!BS208/'Balance Sheet Annual'!BB208</f>
        <v>0.2386922320550639</v>
      </c>
      <c r="AR208" s="22">
        <f>'Cash Flow Statement Annual'!AB208/'Income Statement Annual'!N208</f>
        <v>0.30886613869036122</v>
      </c>
      <c r="AS208" s="22">
        <f>'Cash Flow Statement Annual'!BG208/'Income Statement Annual'!N208</f>
        <v>-0.31524048676839866</v>
      </c>
      <c r="AT208" s="22">
        <f>'Cash Flow Statement Annual'!AB208/'Balance Sheet Annual'!BB208</f>
        <v>0.39306784660766964</v>
      </c>
      <c r="AU208" s="22">
        <f>('Cash Flow Statement Annual'!AB208+'Cash Flow Statement Annual'!AU208)/'Balance Sheet Annual'!BR208</f>
        <v>0.7788065843621399</v>
      </c>
      <c r="AV208" s="22">
        <f>('Cash Flow Statement Annual'!AB208+'Cash Flow Statement Annual'!AU208)/('Balance Sheet Annual'!BH208+'Balance Sheet Annual'!BS208)</f>
        <v>3.1024590163934427</v>
      </c>
      <c r="AW208" s="22">
        <f>'Cash Flow Statement Annual'!AB208/'Balance Sheet Annual'!BS208</f>
        <v>3.6506849315068495</v>
      </c>
      <c r="AX208" s="22">
        <f>('Cash Flow Statement Annual'!AB208+'Cash Flow Statement Annual'!AU208)/'Balance Sheet Annual'!BS208</f>
        <v>3.4566210045662102</v>
      </c>
      <c r="AY208" s="22">
        <f>('Balance Sheet Annual'!BH208+'Balance Sheet Annual'!BS208)/('Income Statement Annual'!AF208-'Income Statement Annual'!AC208)</f>
        <v>0.34634492547906315</v>
      </c>
      <c r="AZ208" s="22">
        <f>(('Balance Sheet Annual'!BH208+'Balance Sheet Annual'!BS208)-'Balance Sheet Annual'!N208)/('Income Statement Annual'!AF208-'Income Statement Annual'!AC208)</f>
        <v>-0.20511000709723207</v>
      </c>
      <c r="BA208" s="22">
        <f>('Cash Flow Statement Annual'!AB208+'Cash Flow Statement Annual'!AU208)/'Income Statement Annual'!BS208</f>
        <v>1.5592173017507724</v>
      </c>
      <c r="BB208" s="22">
        <f>'Income Statement Annual'!AF208/('Balance Sheet Annual'!BH208+'Balance Sheet Annual'!BS208)</f>
        <v>2.8586065573770494</v>
      </c>
      <c r="BC208" s="23">
        <f>'Income Statement Annual'!AF208/('Balance Sheet Annual'!BB208-'Balance Sheet Annual'!BR208)</f>
        <v>0.65677966101694918</v>
      </c>
    </row>
    <row r="209" spans="1:55" x14ac:dyDescent="0.2">
      <c r="A209" s="45" t="s">
        <v>661</v>
      </c>
      <c r="B209" s="45" t="s">
        <v>662</v>
      </c>
      <c r="C209" s="45" t="str">
        <f>VLOOKUP(A209,'[1]S&amp;P 500 Wikipedia'!A:D,3,FALSE)</f>
        <v>Materials</v>
      </c>
      <c r="D209" s="45">
        <v>261549</v>
      </c>
      <c r="E209" s="45" t="s">
        <v>16</v>
      </c>
      <c r="F209" s="45">
        <v>2018</v>
      </c>
      <c r="G209" s="45" t="s">
        <v>17</v>
      </c>
      <c r="H209" s="46">
        <v>43465</v>
      </c>
      <c r="I209" s="46">
        <v>43516</v>
      </c>
      <c r="J209" s="46">
        <v>43516</v>
      </c>
      <c r="K209" s="45">
        <v>402300000</v>
      </c>
      <c r="L209" s="45">
        <v>409500000</v>
      </c>
      <c r="M209" s="45" t="s">
        <v>1744</v>
      </c>
      <c r="N209" s="20">
        <f>'Balance Sheet Annual'!AH209/'Balance Sheet Annual'!BR209</f>
        <v>1.6223049784398276</v>
      </c>
      <c r="O209" s="21">
        <f>('Balance Sheet Annual'!AH209-'Balance Sheet Annual'!U209)/'Balance Sheet Annual'!BR209</f>
        <v>1.1689533516268129</v>
      </c>
      <c r="P209" s="21">
        <f>'Balance Sheet Annual'!N209/'Balance Sheet Annual'!BR209</f>
        <v>0.19952959623676988</v>
      </c>
      <c r="Q209" s="21">
        <f>'Balance Sheet Annual'!CH209/'Balance Sheet Annual'!CS209</f>
        <v>4.1831524231768844</v>
      </c>
      <c r="R209" s="21">
        <f>('Balance Sheet Annual'!BH209+'Balance Sheet Annual'!BS209)/'Balance Sheet Annual'!BB209</f>
        <v>0.5146447217060437</v>
      </c>
      <c r="S209" s="21">
        <f>('Balance Sheet Annual'!BH209/'Balance Sheet Annual'!BB209)</f>
        <v>9.173229507713182E-3</v>
      </c>
      <c r="T209" s="21">
        <f>'Balance Sheet Annual'!BS209/'Balance Sheet Annual'!BB209</f>
        <v>0.50547149219833054</v>
      </c>
      <c r="U209" s="21">
        <f>('Balance Sheet Annual'!BH209+'Balance Sheet Annual'!BS209)/'Balance Sheet Annual'!CS209</f>
        <v>2.6674820363858736</v>
      </c>
      <c r="V209" s="21">
        <f>('Balance Sheet Annual'!BH209/'Balance Sheet Annual'!CS209)</f>
        <v>4.7546246751261276E-2</v>
      </c>
      <c r="W209" s="21">
        <f>('Balance Sheet Annual'!BS209/'Balance Sheet Annual'!CS209)</f>
        <v>2.6199357896346123</v>
      </c>
      <c r="X209" s="22">
        <f>'Balance Sheet Annual'!AH209/'Balance Sheet Annual'!BB209</f>
        <v>0.24413768693036014</v>
      </c>
      <c r="Y209" s="22">
        <f>'Balance Sheet Annual'!CS209/('Balance Sheet Annual'!BB209-'Balance Sheet Annual'!AQ209-'Balance Sheet Annual'!AR209-'Balance Sheet Annual'!AS209)</f>
        <v>0.21451528269710088</v>
      </c>
      <c r="Z209" s="22">
        <f>'Balance Sheet Annual'!BA209/'Balance Sheet Annual'!BB209</f>
        <v>0.7558623130696398</v>
      </c>
      <c r="AA209" s="22">
        <f>'Balance Sheet Annual'!AR209/'Balance Sheet Annual'!BB209</f>
        <v>0.10061056543668702</v>
      </c>
      <c r="AB209" s="23">
        <f>'Balance Sheet Annual'!CS209/'Balance Sheet Annual'!CT209</f>
        <v>0.19293277881013479</v>
      </c>
      <c r="AC209" s="24">
        <f>'Income Statement Annual'!V209/'Income Statement Annual'!N209</f>
        <v>0.29632525410476934</v>
      </c>
      <c r="AD209" s="22">
        <f>('Income Statement Annual'!AF209-'Income Statement Annual'!AC209)/'Income Statement Annual'!N209</f>
        <v>0.14657590948811111</v>
      </c>
      <c r="AE209" s="22">
        <f>'Income Statement Annual'!AF209/'Income Statement Annual'!N209</f>
        <v>8.4808904015085312E-2</v>
      </c>
      <c r="AF209" s="22">
        <f>'Income Statement Annual'!BS209/'Income Statement Annual'!N209</f>
        <v>9.8606448052246706E-2</v>
      </c>
      <c r="AG209" s="22">
        <f>('Income Statement Annual'!AF209-'Income Statement Annual'!AC209)/('Income Statement Annual'!AH209*-1)</f>
        <v>5.5716783216783217</v>
      </c>
      <c r="AH209" s="23">
        <f>'Income Statement Annual'!AF209/('Income Statement Annual'!AH209*-1)</f>
        <v>3.2237762237762237</v>
      </c>
      <c r="AI209" s="24">
        <f>'Cash Flow Statement Annual'!BG209/'Cash Flow Statement Annual'!AB209</f>
        <v>-0.24568965517241378</v>
      </c>
      <c r="AJ209" s="22">
        <f>'Cash Flow Statement Annual'!AB209/'Balance Sheet Annual'!BR209</f>
        <v>0.31830654645237161</v>
      </c>
      <c r="AK209" s="22">
        <f>('Cash Flow Statement Annual'!AB209+'Cash Flow Statement Annual'!AV209)/('Balance Sheet Annual'!BH209+'Balance Sheet Annual'!BS209)</f>
        <v>4.9002751031636864E-2</v>
      </c>
      <c r="AL209" s="23">
        <f>('Cash Flow Statement Annual'!AB209/('Balance Sheet Annual'!BH209+'Balance Sheet Annual'!BS209))</f>
        <v>9.3076570380559373E-2</v>
      </c>
      <c r="AM209" s="24">
        <f>'Income Statement Annual'!BS209/'Balance Sheet Annual'!CS209</f>
        <v>0.32777862712123529</v>
      </c>
      <c r="AN209" s="22">
        <f>'Income Statement Annual'!N209/'Balance Sheet Annual'!CS209</f>
        <v>3.3241094633848034</v>
      </c>
      <c r="AO209" s="22">
        <f>'Income Statement Annual'!N209/'Balance Sheet Annual'!BB209</f>
        <v>0.6413296758398962</v>
      </c>
      <c r="AP209" s="22">
        <f>'Income Statement Annual'!N209/('Balance Sheet Annual'!AH209-'Balance Sheet Annual'!BR209)</f>
        <v>6.8481889763779531</v>
      </c>
      <c r="AQ209" s="22">
        <f>'Income Statement Annual'!BS209/'Balance Sheet Annual'!BB209</f>
        <v>6.3239241365070933E-2</v>
      </c>
      <c r="AR209" s="22">
        <f>'Cash Flow Statement Annual'!AB209/'Income Statement Annual'!N209</f>
        <v>7.4690705054500303E-2</v>
      </c>
      <c r="AS209" s="22">
        <f>'Cash Flow Statement Annual'!BG209/'Income Statement Annual'!N209</f>
        <v>-1.8350733569424644E-2</v>
      </c>
      <c r="AT209" s="22">
        <f>'Cash Flow Statement Annual'!AB209/'Balance Sheet Annual'!BB209</f>
        <v>4.7901365660855968E-2</v>
      </c>
      <c r="AU209" s="22">
        <f>('Cash Flow Statement Annual'!AB209+'Cash Flow Statement Annual'!AU209)/'Balance Sheet Annual'!BR209</f>
        <v>7.1736573892591138E-2</v>
      </c>
      <c r="AV209" s="22">
        <f>('Cash Flow Statement Annual'!AB209+'Cash Flow Statement Annual'!AU209)/('Balance Sheet Annual'!BH209+'Balance Sheet Annual'!BS209)</f>
        <v>2.0976616231086657E-2</v>
      </c>
      <c r="AW209" s="22">
        <f>'Cash Flow Statement Annual'!AB209/'Balance Sheet Annual'!BS209</f>
        <v>9.4765711618136197E-2</v>
      </c>
      <c r="AX209" s="22">
        <f>('Cash Flow Statement Annual'!AB209+'Cash Flow Statement Annual'!AU209)/'Balance Sheet Annual'!BS209</f>
        <v>2.135729707650114E-2</v>
      </c>
      <c r="AY209" s="22">
        <f>('Balance Sheet Annual'!BH209+'Balance Sheet Annual'!BS209)/('Income Statement Annual'!AF209-'Income Statement Annual'!AC209)</f>
        <v>5.4747411358644493</v>
      </c>
      <c r="AZ209" s="22">
        <f>(('Balance Sheet Annual'!BH209+'Balance Sheet Annual'!BS209)-'Balance Sheet Annual'!N209)/('Income Statement Annual'!AF209-'Income Statement Annual'!AC209)</f>
        <v>5.1553184813304052</v>
      </c>
      <c r="BA209" s="22">
        <f>('Cash Flow Statement Annual'!AB209+'Cash Flow Statement Annual'!AU209)/'Income Statement Annual'!BS209</f>
        <v>0.1707089552238806</v>
      </c>
      <c r="BB209" s="22">
        <f>'Income Statement Annual'!AF209/('Balance Sheet Annual'!BH209+'Balance Sheet Annual'!BS209)</f>
        <v>0.10568546538285191</v>
      </c>
      <c r="BC209" s="23">
        <f>'Income Statement Annual'!AF209/('Balance Sheet Annual'!BB209-'Balance Sheet Annual'!BR209)</f>
        <v>6.4025554668240683E-2</v>
      </c>
    </row>
    <row r="210" spans="1:55" x14ac:dyDescent="0.2">
      <c r="A210" s="45" t="s">
        <v>664</v>
      </c>
      <c r="B210" s="45" t="s">
        <v>665</v>
      </c>
      <c r="C210" s="45" t="str">
        <f>VLOOKUP(A210,'[1]S&amp;P 500 Wikipedia'!A:D,3,FALSE)</f>
        <v>Communication Services</v>
      </c>
      <c r="D210" s="45">
        <v>378168</v>
      </c>
      <c r="E210" s="45" t="s">
        <v>16</v>
      </c>
      <c r="F210" s="45">
        <v>2018</v>
      </c>
      <c r="G210" s="45" t="s">
        <v>17</v>
      </c>
      <c r="H210" s="46">
        <v>43465</v>
      </c>
      <c r="I210" s="46">
        <v>43521</v>
      </c>
      <c r="J210" s="46">
        <v>43521</v>
      </c>
      <c r="K210" s="45">
        <v>383600000</v>
      </c>
      <c r="L210" s="45">
        <v>394700000</v>
      </c>
      <c r="M210" s="45" t="s">
        <v>1745</v>
      </c>
      <c r="N210" s="20">
        <f>'Balance Sheet Annual'!AH210/'Balance Sheet Annual'!BR210</f>
        <v>0.97396844423019291</v>
      </c>
      <c r="O210" s="21">
        <f>('Balance Sheet Annual'!AH210-'Balance Sheet Annual'!U210)/'Balance Sheet Annual'!BR210</f>
        <v>0.97396844423019291</v>
      </c>
      <c r="P210" s="21">
        <f>'Balance Sheet Annual'!N210/'Balance Sheet Annual'!BR210</f>
        <v>0.10304483212382577</v>
      </c>
      <c r="Q210" s="21">
        <f>'Balance Sheet Annual'!CH210/'Balance Sheet Annual'!CS210</f>
        <v>4.0851344860710856</v>
      </c>
      <c r="R210" s="21">
        <f>('Balance Sheet Annual'!BH210+'Balance Sheet Annual'!BS210)/'Balance Sheet Annual'!BB210</f>
        <v>0.10803088620746652</v>
      </c>
      <c r="S210" s="21">
        <f>('Balance Sheet Annual'!BH210/'Balance Sheet Annual'!BB210)</f>
        <v>6.8399883507678262E-3</v>
      </c>
      <c r="T210" s="21">
        <f>'Balance Sheet Annual'!BS210/'Balance Sheet Annual'!BB210</f>
        <v>0.1011908978566987</v>
      </c>
      <c r="U210" s="21">
        <f>('Balance Sheet Annual'!BH210+'Balance Sheet Annual'!BS210)/'Balance Sheet Annual'!CS210</f>
        <v>0.54935158501440917</v>
      </c>
      <c r="V210" s="21">
        <f>('Balance Sheet Annual'!BH210/'Balance Sheet Annual'!CS210)</f>
        <v>3.4782260646813959E-2</v>
      </c>
      <c r="W210" s="21">
        <f>('Balance Sheet Annual'!BS210/'Balance Sheet Annual'!CS210)</f>
        <v>0.51456932436759528</v>
      </c>
      <c r="X210" s="22">
        <f>'Balance Sheet Annual'!AH210/'Balance Sheet Annual'!BB210</f>
        <v>0.58840429132525762</v>
      </c>
      <c r="Y210" s="22">
        <f>'Balance Sheet Annual'!CS210/('Balance Sheet Annual'!BB210-'Balance Sheet Annual'!AQ210-'Balance Sheet Annual'!AR210-'Balance Sheet Annual'!AS210)</f>
        <v>0.28121517733529933</v>
      </c>
      <c r="Z210" s="22">
        <f>'Balance Sheet Annual'!BA210/'Balance Sheet Annual'!BB210</f>
        <v>0.41159570867474243</v>
      </c>
      <c r="AA210" s="22">
        <f>'Balance Sheet Annual'!AR210/'Balance Sheet Annual'!BB210</f>
        <v>0.30070761214353742</v>
      </c>
      <c r="AB210" s="23">
        <f>'Balance Sheet Annual'!CS210/'Balance Sheet Annual'!CT210</f>
        <v>0.19665163286028006</v>
      </c>
      <c r="AC210" s="24">
        <f>'Income Statement Annual'!V210/'Income Statement Annual'!N210</f>
        <v>0.12351568050339998</v>
      </c>
      <c r="AD210" s="22">
        <f>('Income Statement Annual'!AF210-'Income Statement Annual'!AC210)/'Income Statement Annual'!N210</f>
        <v>0.12351568050339998</v>
      </c>
      <c r="AE210" s="22">
        <f>'Income Statement Annual'!AF210/'Income Statement Annual'!N210</f>
        <v>0.12351568050339998</v>
      </c>
      <c r="AF210" s="22">
        <f>'Income Statement Annual'!BS210/'Income Statement Annual'!N210</f>
        <v>7.3454785344565107E-2</v>
      </c>
      <c r="AG210" s="22">
        <f>('Income Statement Annual'!AF210-'Income Statement Annual'!AC210)/('Income Statement Annual'!AH210*-1)</f>
        <v>13.635854341736694</v>
      </c>
      <c r="AH210" s="23">
        <f>'Income Statement Annual'!AF210/('Income Statement Annual'!AH210*-1)</f>
        <v>13.635854341736694</v>
      </c>
      <c r="AI210" s="24">
        <f>'Cash Flow Statement Annual'!BG210/'Cash Flow Statement Annual'!AB210</f>
        <v>-1.1396008165116807</v>
      </c>
      <c r="AJ210" s="22">
        <f>'Cash Flow Statement Annual'!AB210/'Balance Sheet Annual'!BR210</f>
        <v>0.11488801740648574</v>
      </c>
      <c r="AK210" s="22">
        <f>('Cash Flow Statement Annual'!AB210+'Cash Flow Statement Annual'!AV210)/('Balance Sheet Annual'!BH210+'Balance Sheet Annual'!BS210)</f>
        <v>0.43825136612021859</v>
      </c>
      <c r="AL210" s="23">
        <f>('Cash Flow Statement Annual'!AB210/('Balance Sheet Annual'!BH210+'Balance Sheet Annual'!BS210))</f>
        <v>0.64247723132969037</v>
      </c>
      <c r="AM210" s="24">
        <f>'Income Statement Annual'!BS210/'Balance Sheet Annual'!CS210</f>
        <v>0.23174831892411143</v>
      </c>
      <c r="AN210" s="22">
        <f>'Income Statement Annual'!N210/'Balance Sheet Annual'!CS210</f>
        <v>3.154979186679475</v>
      </c>
      <c r="AO210" s="22">
        <f>'Income Statement Annual'!N210/'Balance Sheet Annual'!BB210</f>
        <v>0.62043180870071701</v>
      </c>
      <c r="AP210" s="22">
        <f>'Income Statement Annual'!N210/('Balance Sheet Annual'!AH210-'Balance Sheet Annual'!BR210)</f>
        <v>-39.451451451451454</v>
      </c>
      <c r="AQ210" s="22">
        <f>'Income Statement Annual'!BS210/'Balance Sheet Annual'!BB210</f>
        <v>4.5573685329051455E-2</v>
      </c>
      <c r="AR210" s="22">
        <f>'Cash Flow Statement Annual'!AB210/'Income Statement Annual'!N210</f>
        <v>0.1118694813762306</v>
      </c>
      <c r="AS210" s="22">
        <f>'Cash Flow Statement Annual'!BG210/'Income Statement Annual'!N210</f>
        <v>-0.12748655231909065</v>
      </c>
      <c r="AT210" s="22">
        <f>'Cash Flow Statement Annual'!AB210/'Balance Sheet Annual'!BB210</f>
        <v>6.9407384668665931E-2</v>
      </c>
      <c r="AU210" s="22">
        <f>('Cash Flow Statement Annual'!AB210+'Cash Flow Statement Annual'!AU210)/'Balance Sheet Annual'!BR210</f>
        <v>8.9325498677576123E-2</v>
      </c>
      <c r="AV210" s="22">
        <f>('Cash Flow Statement Annual'!AB210+'Cash Flow Statement Annual'!AU210)/('Balance Sheet Annual'!BH210+'Balance Sheet Annual'!BS210)</f>
        <v>0.49952641165755918</v>
      </c>
      <c r="AW210" s="22">
        <f>'Cash Flow Statement Annual'!AB210/'Balance Sheet Annual'!BS210</f>
        <v>0.68590541381456127</v>
      </c>
      <c r="AX210" s="22">
        <f>('Cash Flow Statement Annual'!AB210+'Cash Flow Statement Annual'!AU210)/'Balance Sheet Annual'!BS210</f>
        <v>0.53329184816428132</v>
      </c>
      <c r="AY210" s="22">
        <f>('Balance Sheet Annual'!BH210+'Balance Sheet Annual'!BS210)/('Income Statement Annual'!AF210-'Income Statement Annual'!AC210)</f>
        <v>1.4097165160230074</v>
      </c>
      <c r="AZ210" s="22">
        <f>(('Balance Sheet Annual'!BH210+'Balance Sheet Annual'!BS210)-'Balance Sheet Annual'!N210)/('Income Statement Annual'!AF210-'Income Statement Annual'!AC210)</f>
        <v>0.59737058340180771</v>
      </c>
      <c r="BA210" s="22">
        <f>('Cash Flow Statement Annual'!AB210+'Cash Flow Statement Annual'!AU210)/'Income Statement Annual'!BS210</f>
        <v>1.1841105354058723</v>
      </c>
      <c r="BB210" s="22">
        <f>'Income Statement Annual'!AF210/('Balance Sheet Annual'!BH210+'Balance Sheet Annual'!BS210)</f>
        <v>0.70936247723132972</v>
      </c>
      <c r="BC210" s="23">
        <f>'Income Statement Annual'!AF210/('Balance Sheet Annual'!BB210-'Balance Sheet Annual'!BR210)</f>
        <v>0.19358173937248976</v>
      </c>
    </row>
    <row r="211" spans="1:55" x14ac:dyDescent="0.2">
      <c r="A211" s="45" t="s">
        <v>676</v>
      </c>
      <c r="B211" s="45" t="s">
        <v>677</v>
      </c>
      <c r="C211" s="45" t="str">
        <f>VLOOKUP(A211,'[1]S&amp;P 500 Wikipedia'!A:D,3,FALSE)</f>
        <v>Information Technology</v>
      </c>
      <c r="D211" s="45">
        <v>570971</v>
      </c>
      <c r="E211" s="45" t="s">
        <v>16</v>
      </c>
      <c r="F211" s="45">
        <v>2018</v>
      </c>
      <c r="G211" s="45" t="s">
        <v>17</v>
      </c>
      <c r="H211" s="46">
        <v>43465</v>
      </c>
      <c r="I211" s="46">
        <v>43523</v>
      </c>
      <c r="J211" s="46">
        <v>43523</v>
      </c>
      <c r="K211" s="45">
        <v>53161000</v>
      </c>
      <c r="L211" s="45">
        <v>54034000</v>
      </c>
      <c r="M211" s="45" t="s">
        <v>1746</v>
      </c>
      <c r="N211" s="20">
        <f>'Balance Sheet Annual'!AH211/'Balance Sheet Annual'!BR211</f>
        <v>8.818419028370613</v>
      </c>
      <c r="O211" s="21">
        <f>('Balance Sheet Annual'!AH211-'Balance Sheet Annual'!U211)/'Balance Sheet Annual'!BR211</f>
        <v>7.2713734835573121</v>
      </c>
      <c r="P211" s="21">
        <f>'Balance Sheet Annual'!N211/'Balance Sheet Annual'!BR211</f>
        <v>5.6115644309035053</v>
      </c>
      <c r="Q211" s="21">
        <f>'Balance Sheet Annual'!CH211/'Balance Sheet Annual'!CS211</f>
        <v>0.1705628480528818</v>
      </c>
      <c r="R211" s="21">
        <f>('Balance Sheet Annual'!BH211+'Balance Sheet Annual'!BS211)/'Balance Sheet Annual'!BB211</f>
        <v>2.0691475992235732E-2</v>
      </c>
      <c r="S211" s="21">
        <f>('Balance Sheet Annual'!BH211/'Balance Sheet Annual'!BB211)</f>
        <v>1.5224384360789185E-3</v>
      </c>
      <c r="T211" s="21">
        <f>'Balance Sheet Annual'!BS211/'Balance Sheet Annual'!BB211</f>
        <v>1.9169037556156815E-2</v>
      </c>
      <c r="U211" s="21">
        <f>('Balance Sheet Annual'!BH211+'Balance Sheet Annual'!BS211)/'Balance Sheet Annual'!CS211</f>
        <v>2.4220673067889286E-2</v>
      </c>
      <c r="V211" s="21">
        <f>('Balance Sheet Annual'!BH211/'Balance Sheet Annual'!CS211)</f>
        <v>1.7821098717217139E-3</v>
      </c>
      <c r="W211" s="21">
        <f>('Balance Sheet Annual'!BS211/'Balance Sheet Annual'!CS211)</f>
        <v>2.2438563196167573E-2</v>
      </c>
      <c r="X211" s="22">
        <f>'Balance Sheet Annual'!AH211/'Balance Sheet Annual'!BB211</f>
        <v>0.74094679280432396</v>
      </c>
      <c r="Y211" s="22">
        <f>'Balance Sheet Annual'!CS211/('Balance Sheet Annual'!BB211-'Balance Sheet Annual'!AQ211-'Balance Sheet Annual'!AR211-'Balance Sheet Annual'!AS211)</f>
        <v>0.89475316575826658</v>
      </c>
      <c r="Z211" s="22">
        <f>'Balance Sheet Annual'!BA211/'Balance Sheet Annual'!BB211</f>
        <v>0.25905320719567598</v>
      </c>
      <c r="AA211" s="22">
        <f>'Balance Sheet Annual'!AR211/'Balance Sheet Annual'!BB211</f>
        <v>2.3584700423063844E-2</v>
      </c>
      <c r="AB211" s="23">
        <f>'Balance Sheet Annual'!CS211/'Balance Sheet Annual'!CT211</f>
        <v>0.8542898842752471</v>
      </c>
      <c r="AC211" s="24">
        <f>'Income Statement Annual'!V211/'Income Statement Annual'!N211</f>
        <v>0.56563079135403849</v>
      </c>
      <c r="AD211" s="22">
        <f>('Income Statement Annual'!AF211-'Income Statement Annual'!AC211)/'Income Statement Annual'!N211</f>
        <v>0.4014311986252998</v>
      </c>
      <c r="AE211" s="22">
        <f>'Income Statement Annual'!AF211/'Income Statement Annual'!N211</f>
        <v>0.4014311986252998</v>
      </c>
      <c r="AF211" s="22">
        <f>'Income Statement Annual'!BS211/'Income Statement Annual'!N211</f>
        <v>0.24672916035258988</v>
      </c>
      <c r="AG211" s="22">
        <f>('Income Statement Annual'!AF211-'Income Statement Annual'!AC211)/('Income Statement Annual'!AH211*-1)</f>
        <v>-767.39755766621442</v>
      </c>
      <c r="AH211" s="23">
        <f>'Income Statement Annual'!AF211/('Income Statement Annual'!AH211*-1)</f>
        <v>-767.39755766621442</v>
      </c>
      <c r="AI211" s="24">
        <f>'Cash Flow Statement Annual'!BG211/'Cash Flow Statement Annual'!AB211</f>
        <v>-8.3178134905462567E-3</v>
      </c>
      <c r="AJ211" s="22">
        <f>'Cash Flow Statement Annual'!AB211/'Balance Sheet Annual'!BR211</f>
        <v>2.0381542762049842</v>
      </c>
      <c r="AK211" s="22">
        <f>('Cash Flow Statement Annual'!AB211+'Cash Flow Statement Annual'!AV211)/('Balance Sheet Annual'!BH211+'Balance Sheet Annual'!BS211)</f>
        <v>8.2764076599567193</v>
      </c>
      <c r="AL211" s="23">
        <f>('Cash Flow Statement Annual'!AB211/('Balance Sheet Annual'!BH211+'Balance Sheet Annual'!BS211))</f>
        <v>8.2764076599567193</v>
      </c>
      <c r="AM211" s="24">
        <f>'Income Statement Annual'!BS211/'Balance Sheet Annual'!CS211</f>
        <v>0.17188855187255048</v>
      </c>
      <c r="AN211" s="22">
        <f>'Income Statement Annual'!N211/'Balance Sheet Annual'!CS211</f>
        <v>0.69666897754165757</v>
      </c>
      <c r="AO211" s="22">
        <f>'Income Statement Annual'!N211/'Balance Sheet Annual'!BB211</f>
        <v>0.59515726020221738</v>
      </c>
      <c r="AP211" s="22">
        <f>'Income Statement Annual'!N211/('Balance Sheet Annual'!AH211-'Balance Sheet Annual'!BR211)</f>
        <v>0.90597560167885549</v>
      </c>
      <c r="AQ211" s="22">
        <f>'Income Statement Annual'!BS211/'Balance Sheet Annual'!BB211</f>
        <v>0.14684265108744093</v>
      </c>
      <c r="AR211" s="22">
        <f>'Cash Flow Statement Annual'!AB211/'Income Statement Annual'!N211</f>
        <v>0.28774090790686846</v>
      </c>
      <c r="AS211" s="22">
        <f>'Cash Flow Statement Annual'!BG211/'Income Statement Annual'!N211</f>
        <v>-2.3933752055697788E-3</v>
      </c>
      <c r="AT211" s="22">
        <f>'Cash Flow Statement Annual'!AB211/'Balance Sheet Annual'!BB211</f>
        <v>0.17125109039795036</v>
      </c>
      <c r="AU211" s="22">
        <f>('Cash Flow Statement Annual'!AB211+'Cash Flow Statement Annual'!AU211)/'Balance Sheet Annual'!BR211</f>
        <v>1.1794191138394092</v>
      </c>
      <c r="AV211" s="22">
        <f>('Cash Flow Statement Annual'!AB211+'Cash Flow Statement Annual'!AU211)/('Balance Sheet Annual'!BH211+'Balance Sheet Annual'!BS211)</f>
        <v>4.789310358907354</v>
      </c>
      <c r="AW211" s="22">
        <f>'Cash Flow Statement Annual'!AB211/'Balance Sheet Annual'!BS211</f>
        <v>8.9337344087443249</v>
      </c>
      <c r="AX211" s="22">
        <f>('Cash Flow Statement Annual'!AB211+'Cash Flow Statement Annual'!AU211)/'Balance Sheet Annual'!BS211</f>
        <v>5.1696857508043541</v>
      </c>
      <c r="AY211" s="22">
        <f>('Balance Sheet Annual'!BH211+'Balance Sheet Annual'!BS211)/('Income Statement Annual'!AF211-'Income Statement Annual'!AC211)</f>
        <v>8.6606126187293575E-2</v>
      </c>
      <c r="AZ211" s="22">
        <f>(('Balance Sheet Annual'!BH211+'Balance Sheet Annual'!BS211)-'Balance Sheet Annual'!N211)/('Income Statement Annual'!AF211-'Income Statement Annual'!AC211)</f>
        <v>-1.8868950372366382</v>
      </c>
      <c r="BA211" s="22">
        <f>('Cash Flow Statement Annual'!AB211+'Cash Flow Statement Annual'!AU211)/'Income Statement Annual'!BS211</f>
        <v>0.67485774450971481</v>
      </c>
      <c r="BB211" s="22">
        <f>'Income Statement Annual'!AF211/('Balance Sheet Annual'!BH211+'Balance Sheet Annual'!BS211)</f>
        <v>11.546527295741292</v>
      </c>
      <c r="BC211" s="23">
        <f>'Income Statement Annual'!AF211/('Balance Sheet Annual'!BB211-'Balance Sheet Annual'!BR211)</f>
        <v>0.26083034488865275</v>
      </c>
    </row>
    <row r="212" spans="1:55" x14ac:dyDescent="0.2">
      <c r="A212" s="45" t="s">
        <v>679</v>
      </c>
      <c r="B212" s="45" t="s">
        <v>680</v>
      </c>
      <c r="C212" s="45" t="str">
        <f>VLOOKUP(A212,'[1]S&amp;P 500 Wikipedia'!A:D,3,FALSE)</f>
        <v>Health Care</v>
      </c>
      <c r="D212" s="45">
        <v>744724</v>
      </c>
      <c r="E212" s="45" t="s">
        <v>16</v>
      </c>
      <c r="F212" s="45">
        <v>2018</v>
      </c>
      <c r="G212" s="45" t="s">
        <v>17</v>
      </c>
      <c r="H212" s="46">
        <v>43465</v>
      </c>
      <c r="I212" s="46">
        <v>43515</v>
      </c>
      <c r="J212" s="46">
        <v>43515</v>
      </c>
      <c r="K212" s="45">
        <v>199300000</v>
      </c>
      <c r="L212" s="45">
        <v>204100000</v>
      </c>
      <c r="M212" s="45" t="s">
        <v>1747</v>
      </c>
      <c r="N212" s="20">
        <f>'Balance Sheet Annual'!AH212/'Balance Sheet Annual'!BR212</f>
        <v>1.126108998732573</v>
      </c>
      <c r="O212" s="21">
        <f>('Balance Sheet Annual'!AH212-'Balance Sheet Annual'!U212)/'Balance Sheet Annual'!BR212</f>
        <v>1.126108998732573</v>
      </c>
      <c r="P212" s="21">
        <f>'Balance Sheet Annual'!N212/'Balance Sheet Annual'!BR212</f>
        <v>0.31844106463878324</v>
      </c>
      <c r="Q212" s="21">
        <f>'Balance Sheet Annual'!CH212/'Balance Sheet Annual'!CS212</f>
        <v>1.772561863173217</v>
      </c>
      <c r="R212" s="21">
        <f>('Balance Sheet Annual'!BH212+'Balance Sheet Annual'!BS212)/'Balance Sheet Annual'!BB212</f>
        <v>0.447346545915912</v>
      </c>
      <c r="S212" s="21">
        <f>('Balance Sheet Annual'!BH212/'Balance Sheet Annual'!BB212)</f>
        <v>4.5062781642385263E-3</v>
      </c>
      <c r="T212" s="21">
        <f>'Balance Sheet Annual'!BS212/'Balance Sheet Annual'!BB212</f>
        <v>0.44284026775167346</v>
      </c>
      <c r="U212" s="21">
        <f>('Balance Sheet Annual'!BH212+'Balance Sheet Annual'!BS212)/'Balance Sheet Annual'!CS212</f>
        <v>1.2402959728287239</v>
      </c>
      <c r="V212" s="21">
        <f>('Balance Sheet Annual'!BH212/'Balance Sheet Annual'!CS212)</f>
        <v>1.2493934983017952E-2</v>
      </c>
      <c r="W212" s="21">
        <f>('Balance Sheet Annual'!BS212/'Balance Sheet Annual'!CS212)</f>
        <v>1.227802037845706</v>
      </c>
      <c r="X212" s="22">
        <f>'Balance Sheet Annual'!AH212/'Balance Sheet Annual'!BB212</f>
        <v>0.15548847180294878</v>
      </c>
      <c r="Y212" s="22">
        <f>'Balance Sheet Annual'!CS212/('Balance Sheet Annual'!BB212-'Balance Sheet Annual'!AQ212-'Balance Sheet Annual'!AR212-'Balance Sheet Annual'!AS212)</f>
        <v>1.8668478260869565</v>
      </c>
      <c r="Z212" s="22">
        <f>'Balance Sheet Annual'!BA212/'Balance Sheet Annual'!BB212</f>
        <v>0.84451152819705122</v>
      </c>
      <c r="AA212" s="22">
        <f>'Balance Sheet Annual'!AR212/'Balance Sheet Annual'!BB212</f>
        <v>0.51844074025462661</v>
      </c>
      <c r="AB212" s="23">
        <f>'Balance Sheet Annual'!CS212/'Balance Sheet Annual'!CT212</f>
        <v>0.36067725423283897</v>
      </c>
      <c r="AC212" s="24">
        <f>'Income Statement Annual'!V212/'Income Statement Annual'!N212</f>
        <v>0.35301365643289867</v>
      </c>
      <c r="AD212" s="22">
        <f>('Income Statement Annual'!AF212-'Income Statement Annual'!AC212)/'Income Statement Annual'!N212</f>
        <v>0.1882123421295821</v>
      </c>
      <c r="AE212" s="22">
        <f>'Income Statement Annual'!AF212/'Income Statement Annual'!N212</f>
        <v>8.4402916110483617E-2</v>
      </c>
      <c r="AF212" s="22">
        <f>'Income Statement Annual'!BS212/'Income Statement Annual'!N212</f>
        <v>0.13440805010781395</v>
      </c>
      <c r="AG212" s="22">
        <f>('Income Statement Annual'!AF212-'Income Statement Annual'!AC212)/('Income Statement Annual'!AH212*-1)</f>
        <v>5.4070796460176993</v>
      </c>
      <c r="AH212" s="23">
        <f>'Income Statement Annual'!AF212/('Income Statement Annual'!AH212*-1)</f>
        <v>2.4247787610619471</v>
      </c>
      <c r="AI212" s="24">
        <f>'Cash Flow Statement Annual'!BG212/'Cash Flow Statement Annual'!AB212</f>
        <v>-5.8762886597938144E-2</v>
      </c>
      <c r="AJ212" s="22">
        <f>'Cash Flow Statement Annual'!AB212/'Balance Sheet Annual'!BR212</f>
        <v>0.3073510773130545</v>
      </c>
      <c r="AK212" s="22">
        <f>('Cash Flow Statement Annual'!AB212+'Cash Flow Statement Annual'!AV212)/('Balance Sheet Annual'!BH212+'Balance Sheet Annual'!BS212)</f>
        <v>9.4865525672371637E-2</v>
      </c>
      <c r="AL212" s="23">
        <f>('Cash Flow Statement Annual'!AB212/('Balance Sheet Annual'!BH212+'Balance Sheet Annual'!BS212))</f>
        <v>9.4865525672371637E-2</v>
      </c>
      <c r="AM212" s="24">
        <f>'Income Statement Annual'!BS212/'Balance Sheet Annual'!CS212</f>
        <v>0.15878214459000486</v>
      </c>
      <c r="AN212" s="22">
        <f>'Income Statement Annual'!N212/'Balance Sheet Annual'!CS212</f>
        <v>1.1813440077632218</v>
      </c>
      <c r="AO212" s="22">
        <f>'Income Statement Annual'!N212/'Balance Sheet Annual'!BB212</f>
        <v>0.42608391302445642</v>
      </c>
      <c r="AP212" s="22">
        <f>'Income Statement Annual'!N212/('Balance Sheet Annual'!AH212-'Balance Sheet Annual'!BR212)</f>
        <v>24.469849246231156</v>
      </c>
      <c r="AQ212" s="22">
        <f>'Income Statement Annual'!BS212/'Balance Sheet Annual'!BB212</f>
        <v>5.7269107931924572E-2</v>
      </c>
      <c r="AR212" s="22">
        <f>'Cash Flow Statement Annual'!AB212/'Income Statement Annual'!N212</f>
        <v>9.9599548208234925E-2</v>
      </c>
      <c r="AS212" s="22">
        <f>'Cash Flow Statement Annual'!BG212/'Income Statement Annual'!N212</f>
        <v>-5.8527569565663823E-3</v>
      </c>
      <c r="AT212" s="22">
        <f>'Cash Flow Statement Annual'!AB212/'Balance Sheet Annual'!BB212</f>
        <v>4.2437765236032723E-2</v>
      </c>
      <c r="AU212" s="22">
        <f>('Cash Flow Statement Annual'!AB212+'Cash Flow Statement Annual'!AU212)/'Balance Sheet Annual'!BR212</f>
        <v>-7.446134347275031E-2</v>
      </c>
      <c r="AV212" s="22">
        <f>('Cash Flow Statement Annual'!AB212+'Cash Flow Statement Annual'!AU212)/('Balance Sheet Annual'!BH212+'Balance Sheet Annual'!BS212)</f>
        <v>-2.2982885085574573E-2</v>
      </c>
      <c r="AW212" s="22">
        <f>'Cash Flow Statement Annual'!AB212/'Balance Sheet Annual'!BS212</f>
        <v>9.5830863465718244E-2</v>
      </c>
      <c r="AX212" s="22">
        <f>('Cash Flow Statement Annual'!AB212+'Cash Flow Statement Annual'!AU212)/'Balance Sheet Annual'!BS212</f>
        <v>-2.3216755581900811E-2</v>
      </c>
      <c r="AY212" s="22">
        <f>('Balance Sheet Annual'!BH212+'Balance Sheet Annual'!BS212)/('Income Statement Annual'!AF212-'Income Statement Annual'!AC212)</f>
        <v>5.5782869612656842</v>
      </c>
      <c r="AZ212" s="22">
        <f>(('Balance Sheet Annual'!BH212+'Balance Sheet Annual'!BS212)-'Balance Sheet Annual'!N212)/('Income Statement Annual'!AF212-'Income Statement Annual'!AC212)</f>
        <v>5.0300054555373706</v>
      </c>
      <c r="BA212" s="22">
        <f>('Cash Flow Statement Annual'!AB212+'Cash Flow Statement Annual'!AU212)/'Income Statement Annual'!BS212</f>
        <v>-0.17952635599694422</v>
      </c>
      <c r="BB212" s="22">
        <f>'Income Statement Annual'!AF212/('Balance Sheet Annual'!BH212+'Balance Sheet Annual'!BS212)</f>
        <v>8.0391198044009779E-2</v>
      </c>
      <c r="BC212" s="23">
        <f>'Income Statement Annual'!AF212/('Balance Sheet Annual'!BB212-'Balance Sheet Annual'!BR212)</f>
        <v>4.1723770366986448E-2</v>
      </c>
    </row>
    <row r="213" spans="1:55" x14ac:dyDescent="0.2">
      <c r="A213" s="45" t="s">
        <v>646</v>
      </c>
      <c r="B213" s="45" t="s">
        <v>647</v>
      </c>
      <c r="C213" s="45" t="str">
        <f>VLOOKUP(A213,'[1]S&amp;P 500 Wikipedia'!A:D,3,FALSE)</f>
        <v>Industrials</v>
      </c>
      <c r="D213" s="45">
        <v>378166</v>
      </c>
      <c r="E213" s="45" t="s">
        <v>16</v>
      </c>
      <c r="F213" s="45">
        <v>2018</v>
      </c>
      <c r="G213" s="45" t="s">
        <v>17</v>
      </c>
      <c r="H213" s="46">
        <v>43465</v>
      </c>
      <c r="I213" s="46">
        <v>43508</v>
      </c>
      <c r="J213" s="46">
        <v>43508</v>
      </c>
      <c r="K213" s="45">
        <v>244500000</v>
      </c>
      <c r="L213" s="45">
        <v>247800000</v>
      </c>
      <c r="M213" s="45" t="s">
        <v>1748</v>
      </c>
      <c r="N213" s="20">
        <f>'Balance Sheet Annual'!AH213/'Balance Sheet Annual'!BR213</f>
        <v>1.2674192212096107</v>
      </c>
      <c r="O213" s="21">
        <f>('Balance Sheet Annual'!AH213-'Balance Sheet Annual'!U213)/'Balance Sheet Annual'!BR213</f>
        <v>0.94525683512841752</v>
      </c>
      <c r="P213" s="21">
        <f>'Balance Sheet Annual'!N213/'Balance Sheet Annual'!BR213</f>
        <v>0.32091963545981772</v>
      </c>
      <c r="Q213" s="21">
        <f>'Balance Sheet Annual'!CH213/'Balance Sheet Annual'!CS213</f>
        <v>1.5216528604531767</v>
      </c>
      <c r="R213" s="21">
        <f>('Balance Sheet Annual'!BH213+'Balance Sheet Annual'!BS213)/'Balance Sheet Annual'!BB213</f>
        <v>0.22362476820390353</v>
      </c>
      <c r="S213" s="21">
        <f>('Balance Sheet Annual'!BH213/'Balance Sheet Annual'!BB213)</f>
        <v>6.0913537992549512E-2</v>
      </c>
      <c r="T213" s="21">
        <f>'Balance Sheet Annual'!BS213/'Balance Sheet Annual'!BB213</f>
        <v>0.16271123021135403</v>
      </c>
      <c r="U213" s="21">
        <f>('Balance Sheet Annual'!BH213+'Balance Sheet Annual'!BS213)/'Balance Sheet Annual'!CS213</f>
        <v>0.563904036409552</v>
      </c>
      <c r="V213" s="21">
        <f>('Balance Sheet Annual'!BH213/'Balance Sheet Annual'!CS213)</f>
        <v>0.15360279731923573</v>
      </c>
      <c r="W213" s="21">
        <f>('Balance Sheet Annual'!BS213/'Balance Sheet Annual'!CS213)</f>
        <v>0.41030123909031624</v>
      </c>
      <c r="X213" s="22">
        <f>'Balance Sheet Annual'!AH213/'Balance Sheet Annual'!BB213</f>
        <v>0.33670824781410091</v>
      </c>
      <c r="Y213" s="22">
        <f>'Balance Sheet Annual'!CS213/('Balance Sheet Annual'!BB213-'Balance Sheet Annual'!AQ213-'Balance Sheet Annual'!AR213-'Balance Sheet Annual'!AS213)</f>
        <v>0.84839959033279577</v>
      </c>
      <c r="Z213" s="22">
        <f>'Balance Sheet Annual'!BA213/'Balance Sheet Annual'!BB213</f>
        <v>0.66329175218589909</v>
      </c>
      <c r="AA213" s="22">
        <f>'Balance Sheet Annual'!AR213/'Balance Sheet Annual'!BB213</f>
        <v>0.32661651983954482</v>
      </c>
      <c r="AB213" s="23">
        <f>'Balance Sheet Annual'!CS213/'Balance Sheet Annual'!CT213</f>
        <v>0.39656529083875797</v>
      </c>
      <c r="AC213" s="24">
        <f>'Income Statement Annual'!V213/'Income Statement Annual'!N213</f>
        <v>0.30892545218910239</v>
      </c>
      <c r="AD213" s="22">
        <f>('Income Statement Annual'!AF213-'Income Statement Annual'!AC213)/'Income Statement Annual'!N213</f>
        <v>0.11729447230517834</v>
      </c>
      <c r="AE213" s="22">
        <f>'Income Statement Annual'!AF213/'Income Statement Annual'!N213</f>
        <v>0.11729447230517834</v>
      </c>
      <c r="AF213" s="22">
        <f>'Income Statement Annual'!BS213/'Income Statement Annual'!N213</f>
        <v>9.1747901053699218E-2</v>
      </c>
      <c r="AG213" s="22">
        <f>('Income Statement Annual'!AF213-'Income Statement Annual'!AC213)/('Income Statement Annual'!AH213*-1)</f>
        <v>7.7168674698795181</v>
      </c>
      <c r="AH213" s="23">
        <f>'Income Statement Annual'!AF213/('Income Statement Annual'!AH213*-1)</f>
        <v>7.7168674698795181</v>
      </c>
      <c r="AI213" s="24">
        <f>'Cash Flow Statement Annual'!BG213/'Cash Flow Statement Annual'!AB213</f>
        <v>-0.94026911716442407</v>
      </c>
      <c r="AJ213" s="22">
        <f>'Cash Flow Statement Annual'!AB213/'Balance Sheet Annual'!BR213</f>
        <v>0.31555509527754766</v>
      </c>
      <c r="AK213" s="22">
        <f>('Cash Flow Statement Annual'!AB213+'Cash Flow Statement Annual'!AV213)/('Balance Sheet Annual'!BH213+'Balance Sheet Annual'!BS213)</f>
        <v>0.26904527559055119</v>
      </c>
      <c r="AL213" s="23">
        <f>('Cash Flow Statement Annual'!AB213/('Balance Sheet Annual'!BH213+'Balance Sheet Annual'!BS213))</f>
        <v>0.37487696850393698</v>
      </c>
      <c r="AM213" s="24">
        <f>'Income Statement Annual'!BS213/'Balance Sheet Annual'!CS213</f>
        <v>0.18074345418973484</v>
      </c>
      <c r="AN213" s="22">
        <f>'Income Statement Annual'!N213/'Balance Sheet Annual'!CS213</f>
        <v>1.9700009712914013</v>
      </c>
      <c r="AO213" s="22">
        <f>'Income Statement Annual'!N213/'Balance Sheet Annual'!BB213</f>
        <v>0.78123400813281019</v>
      </c>
      <c r="AP213" s="22">
        <f>'Income Statement Annual'!N213/('Balance Sheet Annual'!AH213-'Balance Sheet Annual'!BR213)</f>
        <v>10.996514599953528</v>
      </c>
      <c r="AQ213" s="22">
        <f>'Income Statement Annual'!BS213/'Balance Sheet Annual'!BB213</f>
        <v>7.1676580477953916E-2</v>
      </c>
      <c r="AR213" s="22">
        <f>'Cash Flow Statement Annual'!AB213/'Income Statement Annual'!N213</f>
        <v>0.1073068687665521</v>
      </c>
      <c r="AS213" s="22">
        <f>'Cash Flow Statement Annual'!BG213/'Income Statement Annual'!N213</f>
        <v>-0.10089733476080465</v>
      </c>
      <c r="AT213" s="22">
        <f>'Cash Flow Statement Annual'!AB213/'Balance Sheet Annual'!BB213</f>
        <v>8.3831775186674951E-2</v>
      </c>
      <c r="AU213" s="22">
        <f>('Cash Flow Statement Annual'!AB213+'Cash Flow Statement Annual'!AU213)/'Balance Sheet Annual'!BR213</f>
        <v>0.2379453189726595</v>
      </c>
      <c r="AV213" s="22">
        <f>('Cash Flow Statement Annual'!AB213+'Cash Flow Statement Annual'!AU213)/('Balance Sheet Annual'!BH213+'Balance Sheet Annual'!BS213)</f>
        <v>0.28267716535433068</v>
      </c>
      <c r="AW213" s="22">
        <f>'Cash Flow Statement Annual'!AB213/'Balance Sheet Annual'!BS213</f>
        <v>0.51521812647954013</v>
      </c>
      <c r="AX213" s="22">
        <f>('Cash Flow Statement Annual'!AB213+'Cash Flow Statement Annual'!AU213)/'Balance Sheet Annual'!BS213</f>
        <v>0.38850185999323639</v>
      </c>
      <c r="AY213" s="22">
        <f>('Balance Sheet Annual'!BH213+'Balance Sheet Annual'!BS213)/('Income Statement Annual'!AF213-'Income Statement Annual'!AC213)</f>
        <v>2.440401128925719</v>
      </c>
      <c r="AZ213" s="22">
        <f>(('Balance Sheet Annual'!BH213+'Balance Sheet Annual'!BS213)-'Balance Sheet Annual'!N213)/('Income Statement Annual'!AF213-'Income Statement Annual'!AC213)</f>
        <v>1.5099981985227886</v>
      </c>
      <c r="BA213" s="22">
        <f>('Cash Flow Statement Annual'!AB213+'Cash Flow Statement Annual'!AU213)/'Income Statement Annual'!BS213</f>
        <v>0.88192845079072624</v>
      </c>
      <c r="BB213" s="22">
        <f>'Income Statement Annual'!AF213/('Balance Sheet Annual'!BH213+'Balance Sheet Annual'!BS213)</f>
        <v>0.40976870078740157</v>
      </c>
      <c r="BC213" s="23">
        <f>'Income Statement Annual'!AF213/('Balance Sheet Annual'!BB213-'Balance Sheet Annual'!BR213)</f>
        <v>0.1247855050092542</v>
      </c>
    </row>
    <row r="214" spans="1:55" x14ac:dyDescent="0.2">
      <c r="A214" s="45" t="s">
        <v>682</v>
      </c>
      <c r="B214" s="45" t="s">
        <v>683</v>
      </c>
      <c r="C214" s="45" t="str">
        <f>VLOOKUP(A214,'[1]S&amp;P 500 Wikipedia'!A:D,3,FALSE)</f>
        <v>Real Estate</v>
      </c>
      <c r="D214" s="45">
        <v>378171</v>
      </c>
      <c r="E214" s="45" t="s">
        <v>16</v>
      </c>
      <c r="F214" s="45">
        <v>2018</v>
      </c>
      <c r="G214" s="45" t="s">
        <v>17</v>
      </c>
      <c r="H214" s="46">
        <v>43465</v>
      </c>
      <c r="I214" s="46">
        <v>43510</v>
      </c>
      <c r="J214" s="46">
        <v>43580</v>
      </c>
      <c r="K214" s="45">
        <v>286250000</v>
      </c>
      <c r="L214" s="45">
        <v>287068122</v>
      </c>
      <c r="M214" s="45" t="s">
        <v>1964</v>
      </c>
      <c r="N214" s="20">
        <f>'Balance Sheet Annual'!AH214/'Balance Sheet Annual'!BR214</f>
        <v>1.4662115378977021</v>
      </c>
      <c r="O214" s="21">
        <f>('Balance Sheet Annual'!AH214-'Balance Sheet Annual'!U214)/'Balance Sheet Annual'!BR214</f>
        <v>1.4662115378977021</v>
      </c>
      <c r="P214" s="21">
        <f>'Balance Sheet Annual'!N214/'Balance Sheet Annual'!BR214</f>
        <v>0.69592376329996175</v>
      </c>
      <c r="Q214" s="21">
        <f>'Balance Sheet Annual'!CH214/'Balance Sheet Annual'!CS214</f>
        <v>3.5904637989172725</v>
      </c>
      <c r="R214" s="21">
        <f>('Balance Sheet Annual'!BH214+'Balance Sheet Annual'!BS214)/'Balance Sheet Annual'!BB214</f>
        <v>0.64190785208197809</v>
      </c>
      <c r="S214" s="21">
        <f>('Balance Sheet Annual'!BH214/'Balance Sheet Annual'!BB214)</f>
        <v>1.3333452419989716E-2</v>
      </c>
      <c r="T214" s="21">
        <f>'Balance Sheet Annual'!BS214/'Balance Sheet Annual'!BB214</f>
        <v>0.62857439966198836</v>
      </c>
      <c r="U214" s="21">
        <f>('Balance Sheet Annual'!BH214+'Balance Sheet Annual'!BS214)/'Balance Sheet Annual'!CS214</f>
        <v>2.9466547572230635</v>
      </c>
      <c r="V214" s="21">
        <f>('Balance Sheet Annual'!BH214/'Balance Sheet Annual'!CS214)</f>
        <v>6.1206730648548695E-2</v>
      </c>
      <c r="W214" s="21">
        <f>('Balance Sheet Annual'!BS214/'Balance Sheet Annual'!CS214)</f>
        <v>2.8854480265745148</v>
      </c>
      <c r="X214" s="22">
        <f>'Balance Sheet Annual'!AH214/'Balance Sheet Annual'!BB214</f>
        <v>0.17774731549208642</v>
      </c>
      <c r="Y214" s="22">
        <f>'Balance Sheet Annual'!CS214/('Balance Sheet Annual'!BB214-'Balance Sheet Annual'!AQ214-'Balance Sheet Annual'!AR214-'Balance Sheet Annual'!AS214)</f>
        <v>0.43446728471852125</v>
      </c>
      <c r="Z214" s="22">
        <f>'Balance Sheet Annual'!BA214/'Balance Sheet Annual'!BB214</f>
        <v>0.82225268450791356</v>
      </c>
      <c r="AA214" s="22">
        <f>'Balance Sheet Annual'!AR214/'Balance Sheet Annual'!BB214</f>
        <v>0.37095496501130748</v>
      </c>
      <c r="AB214" s="23">
        <f>'Balance Sheet Annual'!CS214/'Balance Sheet Annual'!CT214</f>
        <v>0.21784291169791264</v>
      </c>
      <c r="AC214" s="24">
        <f>'Income Statement Annual'!V214/'Income Statement Annual'!N214</f>
        <v>0.56175170546534225</v>
      </c>
      <c r="AD214" s="22">
        <f>('Income Statement Annual'!AF214-'Income Statement Annual'!AC214)/'Income Statement Annual'!N214</f>
        <v>0.30562245779438096</v>
      </c>
      <c r="AE214" s="22">
        <f>'Income Statement Annual'!AF214/'Income Statement Annual'!N214</f>
        <v>0.16978436011439632</v>
      </c>
      <c r="AF214" s="22">
        <f>'Income Statement Annual'!BS214/'Income Statement Annual'!N214</f>
        <v>4.780061670833357E-2</v>
      </c>
      <c r="AG214" s="22">
        <f>('Income Statement Annual'!AF214-'Income Statement Annual'!AC214)/('Income Statement Annual'!AH214*-1)</f>
        <v>3.3240330905748428</v>
      </c>
      <c r="AH214" s="23">
        <f>'Income Statement Annual'!AF214/('Income Statement Annual'!AH214*-1)</f>
        <v>1.8466209432227958</v>
      </c>
      <c r="AI214" s="24">
        <f>'Cash Flow Statement Annual'!BG214/'Cash Flow Statement Annual'!AB214</f>
        <v>0.7495825057422798</v>
      </c>
      <c r="AJ214" s="22">
        <f>'Cash Flow Statement Annual'!AB214/'Balance Sheet Annual'!BR214</f>
        <v>0.54201070086372227</v>
      </c>
      <c r="AK214" s="22">
        <f>('Cash Flow Statement Annual'!AB214+'Cash Flow Statement Annual'!AV214)/('Balance Sheet Annual'!BH214+'Balance Sheet Annual'!BS214)</f>
        <v>3.9891834347989735E-2</v>
      </c>
      <c r="AL214" s="23">
        <f>('Cash Flow Statement Annual'!AB214/('Balance Sheet Annual'!BH214+'Balance Sheet Annual'!BS214))</f>
        <v>0.10236266643722781</v>
      </c>
      <c r="AM214" s="24">
        <f>'Income Statement Annual'!BS214/'Balance Sheet Annual'!CS214</f>
        <v>7.6904186155480989E-2</v>
      </c>
      <c r="AN214" s="22">
        <f>'Income Statement Annual'!N214/'Balance Sheet Annual'!CS214</f>
        <v>1.6088534301707764</v>
      </c>
      <c r="AO214" s="22">
        <f>'Income Statement Annual'!N214/'Balance Sheet Annual'!BB214</f>
        <v>0.35047731572357632</v>
      </c>
      <c r="AP214" s="22">
        <f>'Income Statement Annual'!N214/('Balance Sheet Annual'!AH214-'Balance Sheet Annual'!BR214)</f>
        <v>6.2011249036510989</v>
      </c>
      <c r="AQ214" s="22">
        <f>'Income Statement Annual'!BS214/'Balance Sheet Annual'!BB214</f>
        <v>1.6753031833868282E-2</v>
      </c>
      <c r="AR214" s="22">
        <f>'Cash Flow Statement Annual'!AB214/'Income Statement Annual'!N214</f>
        <v>0.18747974946809037</v>
      </c>
      <c r="AS214" s="22">
        <f>'Cash Flow Statement Annual'!BG214/'Income Statement Annual'!N214</f>
        <v>0.14053154038222604</v>
      </c>
      <c r="AT214" s="22">
        <f>'Cash Flow Statement Annual'!AB214/'Balance Sheet Annual'!BB214</f>
        <v>6.5707399346104894E-2</v>
      </c>
      <c r="AU214" s="22">
        <f>('Cash Flow Statement Annual'!AB214+'Cash Flow Statement Annual'!AU214)/'Balance Sheet Annual'!BR214</f>
        <v>9.1356537833800572E-2</v>
      </c>
      <c r="AV214" s="22">
        <f>('Cash Flow Statement Annual'!AB214+'Cash Flow Statement Annual'!AU214)/('Balance Sheet Annual'!BH214+'Balance Sheet Annual'!BS214)</f>
        <v>1.7253347201889577E-2</v>
      </c>
      <c r="AW214" s="22">
        <f>'Cash Flow Statement Annual'!AB214/'Balance Sheet Annual'!BS214</f>
        <v>0.10453400485517483</v>
      </c>
      <c r="AX214" s="22">
        <f>('Cash Flow Statement Annual'!AB214+'Cash Flow Statement Annual'!AU214)/'Balance Sheet Annual'!BS214</f>
        <v>1.7619328832903604E-2</v>
      </c>
      <c r="AY214" s="22">
        <f>('Balance Sheet Annual'!BH214+'Balance Sheet Annual'!BS214)/('Income Statement Annual'!AF214-'Income Statement Annual'!AC214)</f>
        <v>5.9927686240475797</v>
      </c>
      <c r="AZ214" s="22">
        <f>(('Balance Sheet Annual'!BH214+'Balance Sheet Annual'!BS214)-'Balance Sheet Annual'!N214)/('Income Statement Annual'!AF214-'Income Statement Annual'!AC214)</f>
        <v>5.2051374335805054</v>
      </c>
      <c r="BA214" s="22">
        <f>('Cash Flow Statement Annual'!AB214+'Cash Flow Statement Annual'!AU214)/'Income Statement Annual'!BS214</f>
        <v>0.66107789643185488</v>
      </c>
      <c r="BB214" s="22">
        <f>'Income Statement Annual'!AF214/('Balance Sheet Annual'!BH214+'Balance Sheet Annual'!BS214)</f>
        <v>9.2701104359039999E-2</v>
      </c>
      <c r="BC214" s="23">
        <f>'Income Statement Annual'!AF214/('Balance Sheet Annual'!BB214-'Balance Sheet Annual'!BR214)</f>
        <v>6.7714529493128617E-2</v>
      </c>
    </row>
    <row r="215" spans="1:55" x14ac:dyDescent="0.2">
      <c r="A215" s="45" t="s">
        <v>670</v>
      </c>
      <c r="B215" s="45" t="s">
        <v>671</v>
      </c>
      <c r="C215" s="45" t="str">
        <f>VLOOKUP(A215,'[1]S&amp;P 500 Wikipedia'!A:D,3,FALSE)</f>
        <v>Health Care</v>
      </c>
      <c r="D215" s="45">
        <v>103498</v>
      </c>
      <c r="E215" s="45" t="s">
        <v>16</v>
      </c>
      <c r="F215" s="45">
        <v>2018</v>
      </c>
      <c r="G215" s="45" t="s">
        <v>17</v>
      </c>
      <c r="H215" s="46">
        <v>43465</v>
      </c>
      <c r="I215" s="46">
        <v>43500</v>
      </c>
      <c r="J215" s="46">
        <v>43500</v>
      </c>
      <c r="K215" s="45">
        <v>114500000</v>
      </c>
      <c r="L215" s="45">
        <v>119500000</v>
      </c>
      <c r="M215" s="45" t="s">
        <v>1750</v>
      </c>
      <c r="N215" s="20">
        <f>'Balance Sheet Annual'!AH215/'Balance Sheet Annual'!BR215</f>
        <v>4.2379299939649968</v>
      </c>
      <c r="O215" s="21">
        <f>('Balance Sheet Annual'!AH215-'Balance Sheet Annual'!U215)/'Balance Sheet Annual'!BR215</f>
        <v>3.874019312009656</v>
      </c>
      <c r="P215" s="21">
        <f>'Balance Sheet Annual'!N215/'Balance Sheet Annual'!BR215</f>
        <v>2.9580567290283644</v>
      </c>
      <c r="Q215" s="21">
        <f>'Balance Sheet Annual'!CH215/'Balance Sheet Annual'!CS215</f>
        <v>0.20843444063258304</v>
      </c>
      <c r="R215" s="21">
        <f>('Balance Sheet Annual'!BH215+'Balance Sheet Annual'!BS215)/'Balance Sheet Annual'!BB215</f>
        <v>0</v>
      </c>
      <c r="S215" s="21">
        <f>('Balance Sheet Annual'!BH215/'Balance Sheet Annual'!BB215)</f>
        <v>0</v>
      </c>
      <c r="T215" s="21">
        <f>'Balance Sheet Annual'!BS215/'Balance Sheet Annual'!BB215</f>
        <v>0</v>
      </c>
      <c r="U215" s="21">
        <f>('Balance Sheet Annual'!BH215+'Balance Sheet Annual'!BS215)/'Balance Sheet Annual'!CS215</f>
        <v>0</v>
      </c>
      <c r="V215" s="21">
        <f>('Balance Sheet Annual'!BH215/'Balance Sheet Annual'!CS215)</f>
        <v>0</v>
      </c>
      <c r="W215" s="21">
        <f>('Balance Sheet Annual'!BS215/'Balance Sheet Annual'!CS215)</f>
        <v>0</v>
      </c>
      <c r="X215" s="22">
        <f>'Balance Sheet Annual'!AH215/'Balance Sheet Annual'!BB215</f>
        <v>0.48623805567095968</v>
      </c>
      <c r="Y215" s="22">
        <f>'Balance Sheet Annual'!CS215/('Balance Sheet Annual'!BB215-'Balance Sheet Annual'!AQ215-'Balance Sheet Annual'!AR215-'Balance Sheet Annual'!AS215)</f>
        <v>0.88856670198330823</v>
      </c>
      <c r="Z215" s="22">
        <f>'Balance Sheet Annual'!BA215/'Balance Sheet Annual'!BB215</f>
        <v>0.51376194432904032</v>
      </c>
      <c r="AA215" s="22">
        <f>'Balance Sheet Annual'!AR215/'Balance Sheet Annual'!BB215</f>
        <v>3.4811660434842823E-2</v>
      </c>
      <c r="AB215" s="23">
        <f>'Balance Sheet Annual'!CS215/'Balance Sheet Annual'!CT215</f>
        <v>0.82751696440936162</v>
      </c>
      <c r="AC215" s="24">
        <f>'Income Statement Annual'!V215/'Income Statement Annual'!N215</f>
        <v>0.70123685640320876</v>
      </c>
      <c r="AD215" s="22">
        <f>('Income Statement Annual'!AF215-'Income Statement Annual'!AC215)/'Income Statement Annual'!N215</f>
        <v>0.33705135990284124</v>
      </c>
      <c r="AE215" s="22">
        <f>'Income Statement Annual'!AF215/'Income Statement Annual'!N215</f>
        <v>0.33705135990284124</v>
      </c>
      <c r="AF215" s="22">
        <f>'Income Statement Annual'!BS215/'Income Statement Annual'!N215</f>
        <v>0.21093675093483333</v>
      </c>
      <c r="AG215" s="22" t="e">
        <f>('Income Statement Annual'!AF215-'Income Statement Annual'!AC215)/('Income Statement Annual'!AH215*-1)</f>
        <v>#DIV/0!</v>
      </c>
      <c r="AH215" s="23" t="e">
        <f>'Income Statement Annual'!AF215/('Income Statement Annual'!AH215*-1)</f>
        <v>#DIV/0!</v>
      </c>
      <c r="AI215" s="24">
        <f>'Cash Flow Statement Annual'!BG215/'Cash Flow Statement Annual'!AB215</f>
        <v>-1.6724364017833726</v>
      </c>
      <c r="AJ215" s="22">
        <f>'Cash Flow Statement Annual'!AB215/'Balance Sheet Annual'!BR215</f>
        <v>1.7258599879299941</v>
      </c>
      <c r="AK215" s="22" t="e">
        <f>('Cash Flow Statement Annual'!AB215+'Cash Flow Statement Annual'!AV215)/('Balance Sheet Annual'!BH215+'Balance Sheet Annual'!BS215)</f>
        <v>#DIV/0!</v>
      </c>
      <c r="AL215" s="23" t="e">
        <f>('Cash Flow Statement Annual'!AB215/('Balance Sheet Annual'!BH215+'Balance Sheet Annual'!BS215))</f>
        <v>#DIV/0!</v>
      </c>
      <c r="AM215" s="24">
        <f>'Income Statement Annual'!BS215/'Balance Sheet Annual'!CS215</f>
        <v>0.13806376035478202</v>
      </c>
      <c r="AN215" s="22">
        <f>'Income Statement Annual'!N215/'Balance Sheet Annual'!CS215</f>
        <v>0.65452681783951139</v>
      </c>
      <c r="AO215" s="22">
        <f>'Income Statement Annual'!N215/'Balance Sheet Annual'!BB215</f>
        <v>0.54163204542307164</v>
      </c>
      <c r="AP215" s="22">
        <f>'Income Statement Annual'!N215/('Balance Sheet Annual'!AH215-'Balance Sheet Annual'!BR215)</f>
        <v>1.4579469735799824</v>
      </c>
      <c r="AQ215" s="22">
        <f>'Income Statement Annual'!BS215/'Balance Sheet Annual'!BB215</f>
        <v>0.11425010386373079</v>
      </c>
      <c r="AR215" s="22">
        <f>'Cash Flow Statement Annual'!AB215/'Income Statement Annual'!N215</f>
        <v>0.36559174150659979</v>
      </c>
      <c r="AS215" s="22">
        <f>'Cash Flow Statement Annual'!BG215/'Income Statement Annual'!N215</f>
        <v>-0.61142893668701459</v>
      </c>
      <c r="AT215" s="22">
        <f>'Cash Flow Statement Annual'!AB215/'Balance Sheet Annual'!BB215</f>
        <v>0.19801620274200249</v>
      </c>
      <c r="AU215" s="22">
        <f>('Cash Flow Statement Annual'!AB215+'Cash Flow Statement Annual'!AU215)/'Balance Sheet Annual'!BR215</f>
        <v>2.2972238986119491</v>
      </c>
      <c r="AV215" s="22" t="e">
        <f>('Cash Flow Statement Annual'!AB215+'Cash Flow Statement Annual'!AU215)/('Balance Sheet Annual'!BH215+'Balance Sheet Annual'!BS215)</f>
        <v>#DIV/0!</v>
      </c>
      <c r="AW215" s="22" t="e">
        <f>'Cash Flow Statement Annual'!AB215/'Balance Sheet Annual'!BS215</f>
        <v>#DIV/0!</v>
      </c>
      <c r="AX215" s="22" t="e">
        <f>('Cash Flow Statement Annual'!AB215+'Cash Flow Statement Annual'!AU215)/'Balance Sheet Annual'!BS215</f>
        <v>#DIV/0!</v>
      </c>
      <c r="AY215" s="22">
        <f>('Balance Sheet Annual'!BH215+'Balance Sheet Annual'!BS215)/('Income Statement Annual'!AF215-'Income Statement Annual'!AC215)</f>
        <v>0</v>
      </c>
      <c r="AZ215" s="22">
        <f>(('Balance Sheet Annual'!BH215+'Balance Sheet Annual'!BS215)-'Balance Sheet Annual'!N215)/('Income Statement Annual'!AF215-'Income Statement Annual'!AC215)</f>
        <v>-1.8590934951640432</v>
      </c>
      <c r="BA215" s="22">
        <f>('Cash Flow Statement Annual'!AB215+'Cash Flow Statement Annual'!AU215)/'Income Statement Annual'!BS215</f>
        <v>2.3069696969696971</v>
      </c>
      <c r="BB215" s="22" t="e">
        <f>'Income Statement Annual'!AF215/('Balance Sheet Annual'!BH215+'Balance Sheet Annual'!BS215)</f>
        <v>#DIV/0!</v>
      </c>
      <c r="BC215" s="23">
        <f>'Income Statement Annual'!AF215/('Balance Sheet Annual'!BB215-'Balance Sheet Annual'!BR215)</f>
        <v>0.20621822448181462</v>
      </c>
    </row>
    <row r="216" spans="1:55" x14ac:dyDescent="0.2">
      <c r="A216" s="45" t="s">
        <v>547</v>
      </c>
      <c r="B216" s="45" t="s">
        <v>548</v>
      </c>
      <c r="C216" s="45" t="str">
        <f>VLOOKUP(A216,'[1]S&amp;P 500 Wikipedia'!A:D,3,FALSE)</f>
        <v>Information Technology</v>
      </c>
      <c r="D216" s="45">
        <v>447532</v>
      </c>
      <c r="E216" s="45" t="s">
        <v>16</v>
      </c>
      <c r="F216" s="45">
        <v>2018</v>
      </c>
      <c r="G216" s="45" t="s">
        <v>17</v>
      </c>
      <c r="H216" s="46">
        <v>43465</v>
      </c>
      <c r="I216" s="46">
        <v>43518</v>
      </c>
      <c r="J216" s="46">
        <v>43518</v>
      </c>
      <c r="K216" s="45">
        <v>90401000</v>
      </c>
      <c r="L216" s="45">
        <v>93179000</v>
      </c>
      <c r="M216" s="45" t="s">
        <v>1751</v>
      </c>
      <c r="N216" s="20">
        <f>'Balance Sheet Annual'!AH216/'Balance Sheet Annual'!BR216</f>
        <v>0.76422924901185774</v>
      </c>
      <c r="O216" s="21">
        <f>('Balance Sheet Annual'!AH216-'Balance Sheet Annual'!U216)/'Balance Sheet Annual'!BR216</f>
        <v>0.76422924901185774</v>
      </c>
      <c r="P216" s="21">
        <f>'Balance Sheet Annual'!N216/'Balance Sheet Annual'!BR216</f>
        <v>0.20132997601560107</v>
      </c>
      <c r="Q216" s="21">
        <f>'Balance Sheet Annual'!CH216/'Balance Sheet Annual'!CS216</f>
        <v>6.4056250095326215</v>
      </c>
      <c r="R216" s="21">
        <f>('Balance Sheet Annual'!BH216+'Balance Sheet Annual'!BS216)/'Balance Sheet Annual'!BB216</f>
        <v>0.45019457865411133</v>
      </c>
      <c r="S216" s="21">
        <f>('Balance Sheet Annual'!BH216/'Balance Sheet Annual'!BB216)</f>
        <v>5.2136754131749993E-2</v>
      </c>
      <c r="T216" s="21">
        <f>'Balance Sheet Annual'!BS216/'Balance Sheet Annual'!BB216</f>
        <v>0.39805782452236133</v>
      </c>
      <c r="U216" s="21">
        <f>('Balance Sheet Annual'!BH216+'Balance Sheet Annual'!BS216)/'Balance Sheet Annual'!CS216</f>
        <v>3.333972230836888</v>
      </c>
      <c r="V216" s="21">
        <f>('Balance Sheet Annual'!BH216/'Balance Sheet Annual'!CS216)</f>
        <v>0.386105250313941</v>
      </c>
      <c r="W216" s="21">
        <f>('Balance Sheet Annual'!BS216/'Balance Sheet Annual'!CS216)</f>
        <v>2.9478669805229467</v>
      </c>
      <c r="X216" s="22">
        <f>'Balance Sheet Annual'!AH216/'Balance Sheet Annual'!BB216</f>
        <v>0.28087249884082116</v>
      </c>
      <c r="Y216" s="22">
        <f>'Balance Sheet Annual'!CS216/('Balance Sheet Annual'!BB216-'Balance Sheet Annual'!AQ216-'Balance Sheet Annual'!AR216-'Balance Sheet Annual'!AS216)</f>
        <v>0.32740073845059869</v>
      </c>
      <c r="Z216" s="22">
        <f>'Balance Sheet Annual'!BA216/'Balance Sheet Annual'!BB216</f>
        <v>0.71912750115917878</v>
      </c>
      <c r="AA216" s="22">
        <f>'Balance Sheet Annual'!AR216/'Balance Sheet Annual'!BB216</f>
        <v>0.41016381184409595</v>
      </c>
      <c r="AB216" s="23">
        <f>'Balance Sheet Annual'!CS216/'Balance Sheet Annual'!CT216</f>
        <v>0.13503249201961837</v>
      </c>
      <c r="AC216" s="24">
        <f>'Income Statement Annual'!V216/'Income Statement Annual'!N216</f>
        <v>0.60132858462071803</v>
      </c>
      <c r="AD216" s="22">
        <f>('Income Statement Annual'!AF216-'Income Statement Annual'!AC216)/'Income Statement Annual'!N216</f>
        <v>0.11846375080250787</v>
      </c>
      <c r="AE216" s="22">
        <f>'Income Statement Annual'!AF216/'Income Statement Annual'!N216</f>
        <v>4.5937271817493859E-2</v>
      </c>
      <c r="AF216" s="22">
        <f>'Income Statement Annual'!BS216/'Income Statement Annual'!N216</f>
        <v>9.9018751053150033E-4</v>
      </c>
      <c r="AG216" s="22">
        <f>('Income Statement Annual'!AF216-'Income Statement Annual'!AC216)/('Income Statement Annual'!AH216*-1)</f>
        <v>3.1399436511493883</v>
      </c>
      <c r="AH216" s="23">
        <f>'Income Statement Annual'!AF216/('Income Statement Annual'!AH216*-1)</f>
        <v>1.2175914068002818</v>
      </c>
      <c r="AI216" s="24">
        <f>'Cash Flow Statement Annual'!BG216/'Cash Flow Statement Annual'!AB216</f>
        <v>9.9790190832046584</v>
      </c>
      <c r="AJ216" s="22">
        <f>'Cash Flow Statement Annual'!AB216/'Balance Sheet Annual'!BR216</f>
        <v>9.5084692573802462E-2</v>
      </c>
      <c r="AK216" s="22">
        <f>('Cash Flow Statement Annual'!AB216+'Cash Flow Statement Annual'!AV216)/('Balance Sheet Annual'!BH216+'Balance Sheet Annual'!BS216)</f>
        <v>7.7623980395535627E-2</v>
      </c>
      <c r="AL216" s="23">
        <f>('Cash Flow Statement Annual'!AB216/('Balance Sheet Annual'!BH216+'Balance Sheet Annual'!BS216))</f>
        <v>7.7623980395535627E-2</v>
      </c>
      <c r="AM216" s="24">
        <f>'Income Statement Annual'!BS216/'Balance Sheet Annual'!CS216</f>
        <v>3.3341298368523538E-3</v>
      </c>
      <c r="AN216" s="22">
        <f>'Income Statement Annual'!N216/'Balance Sheet Annual'!CS216</f>
        <v>3.3671701585719878</v>
      </c>
      <c r="AO216" s="22">
        <f>'Income Statement Annual'!N216/'Balance Sheet Annual'!BB216</f>
        <v>0.45467737756606907</v>
      </c>
      <c r="AP216" s="22">
        <f>'Income Statement Annual'!N216/('Balance Sheet Annual'!AH216-'Balance Sheet Annual'!BR216)</f>
        <v>-5.2472028864025653</v>
      </c>
      <c r="AQ216" s="22">
        <f>'Income Statement Annual'!BS216/'Balance Sheet Annual'!BB216</f>
        <v>4.5021586058713694E-4</v>
      </c>
      <c r="AR216" s="22">
        <f>'Cash Flow Statement Annual'!AB216/'Income Statement Annual'!N216</f>
        <v>7.6858662585527857E-2</v>
      </c>
      <c r="AS216" s="22">
        <f>'Cash Flow Statement Annual'!BG216/'Income Statement Annual'!N216</f>
        <v>0.76697406065057039</v>
      </c>
      <c r="AT216" s="22">
        <f>'Cash Flow Statement Annual'!AB216/'Balance Sheet Annual'!BB216</f>
        <v>3.4945895147623161E-2</v>
      </c>
      <c r="AU216" s="22">
        <f>('Cash Flow Statement Annual'!AB216+'Cash Flow Statement Annual'!AU216)/'Balance Sheet Annual'!BR216</f>
        <v>-0.93323520401682647</v>
      </c>
      <c r="AV216" s="22">
        <f>('Cash Flow Statement Annual'!AB216+'Cash Flow Statement Annual'!AU216)/('Balance Sheet Annual'!BH216+'Balance Sheet Annual'!BS216)</f>
        <v>-0.76186218012745344</v>
      </c>
      <c r="AW216" s="22">
        <f>'Cash Flow Statement Annual'!AB216/'Balance Sheet Annual'!BS216</f>
        <v>8.7791001695684628E-2</v>
      </c>
      <c r="AX216" s="22">
        <f>('Cash Flow Statement Annual'!AB216+'Cash Flow Statement Annual'!AU216)/'Balance Sheet Annual'!BS216</f>
        <v>-0.86164924301271695</v>
      </c>
      <c r="AY216" s="22">
        <f>('Balance Sheet Annual'!BH216+'Balance Sheet Annual'!BS216)/('Income Statement Annual'!AF216-'Income Statement Annual'!AC216)</f>
        <v>8.358174523059354</v>
      </c>
      <c r="AZ216" s="22">
        <f>(('Balance Sheet Annual'!BH216+'Balance Sheet Annual'!BS216)-'Balance Sheet Annual'!N216)/('Income Statement Annual'!AF216-'Income Statement Annual'!AC216)</f>
        <v>6.9844325145554844</v>
      </c>
      <c r="BA216" s="22">
        <f>('Cash Flow Statement Annual'!AB216+'Cash Flow Statement Annual'!AU216)/'Income Statement Annual'!BS216</f>
        <v>-761.82616651418118</v>
      </c>
      <c r="BB216" s="22">
        <f>'Income Statement Annual'!AF216/('Balance Sheet Annual'!BH216+'Balance Sheet Annual'!BS216)</f>
        <v>4.6394690813380934E-2</v>
      </c>
      <c r="BC216" s="23">
        <f>'Income Statement Annual'!AF216/('Balance Sheet Annual'!BB216-'Balance Sheet Annual'!BR216)</f>
        <v>3.3023599822248582E-2</v>
      </c>
    </row>
    <row r="217" spans="1:55" x14ac:dyDescent="0.2">
      <c r="A217" s="45" t="s">
        <v>637</v>
      </c>
      <c r="B217" s="45" t="s">
        <v>638</v>
      </c>
      <c r="C217" s="45" t="str">
        <f>VLOOKUP(A217,'[1]S&amp;P 500 Wikipedia'!A:D,3,FALSE)</f>
        <v>Industrials</v>
      </c>
      <c r="D217" s="45">
        <v>378165</v>
      </c>
      <c r="E217" s="45" t="s">
        <v>16</v>
      </c>
      <c r="F217" s="45">
        <v>2018</v>
      </c>
      <c r="G217" s="45" t="s">
        <v>17</v>
      </c>
      <c r="H217" s="46">
        <v>43465</v>
      </c>
      <c r="I217" s="46">
        <v>43511</v>
      </c>
      <c r="J217" s="46">
        <v>43511</v>
      </c>
      <c r="K217" s="45">
        <v>329800000</v>
      </c>
      <c r="L217" s="45">
        <v>331400000</v>
      </c>
      <c r="M217" s="45" t="s">
        <v>1752</v>
      </c>
      <c r="N217" s="20">
        <f>'Balance Sheet Annual'!AH217/'Balance Sheet Annual'!BR217</f>
        <v>2.3838847035702586</v>
      </c>
      <c r="O217" s="21">
        <f>('Balance Sheet Annual'!AH217-'Balance Sheet Annual'!U217)/'Balance Sheet Annual'!BR217</f>
        <v>1.9842777595807402</v>
      </c>
      <c r="P217" s="21">
        <f>'Balance Sheet Annual'!N217/'Balance Sheet Annual'!BR217</f>
        <v>1.013429413691451</v>
      </c>
      <c r="Q217" s="21">
        <f>'Balance Sheet Annual'!CH217/'Balance Sheet Annual'!CS217</f>
        <v>2.6565700588363477</v>
      </c>
      <c r="R217" s="21">
        <f>('Balance Sheet Annual'!BH217+'Balance Sheet Annual'!BS217)/'Balance Sheet Annual'!BB217</f>
        <v>0.49630512514898689</v>
      </c>
      <c r="S217" s="21">
        <f>('Balance Sheet Annual'!BH217/'Balance Sheet Annual'!BB217)</f>
        <v>5.0655542312276522E-2</v>
      </c>
      <c r="T217" s="21">
        <f>'Balance Sheet Annual'!BS217/'Balance Sheet Annual'!BB217</f>
        <v>0.44564958283671036</v>
      </c>
      <c r="U217" s="21">
        <f>('Balance Sheet Annual'!BH217+'Balance Sheet Annual'!BS217)/'Balance Sheet Annual'!CS217</f>
        <v>1.8147744606668119</v>
      </c>
      <c r="V217" s="21">
        <f>('Balance Sheet Annual'!BH217/'Balance Sheet Annual'!CS217)</f>
        <v>0.18522553933318806</v>
      </c>
      <c r="W217" s="21">
        <f>('Balance Sheet Annual'!BS217/'Balance Sheet Annual'!CS217)</f>
        <v>1.6295489213336238</v>
      </c>
      <c r="X217" s="22">
        <f>'Balance Sheet Annual'!AH217/'Balance Sheet Annual'!BB217</f>
        <v>0.43373063170441001</v>
      </c>
      <c r="Y217" s="22">
        <f>'Balance Sheet Annual'!CS217/('Balance Sheet Annual'!BB217-'Balance Sheet Annual'!AQ217-'Balance Sheet Annual'!AR217-'Balance Sheet Annual'!AS217)</f>
        <v>0.42664559315730755</v>
      </c>
      <c r="Z217" s="22">
        <f>'Balance Sheet Annual'!BA217/'Balance Sheet Annual'!BB217</f>
        <v>0.56626936829558994</v>
      </c>
      <c r="AA217" s="22">
        <f>'Balance Sheet Annual'!AR217/'Balance Sheet Annual'!BB217</f>
        <v>0.2831942789034565</v>
      </c>
      <c r="AB217" s="23">
        <f>'Balance Sheet Annual'!CS217/'Balance Sheet Annual'!CT217</f>
        <v>0.27348033373063169</v>
      </c>
      <c r="AC217" s="24">
        <f>'Income Statement Annual'!V217/'Income Statement Annual'!N217</f>
        <v>0.41951935168366633</v>
      </c>
      <c r="AD217" s="22">
        <f>('Income Statement Annual'!AF217-'Income Statement Annual'!AC217)/'Income Statement Annual'!N217</f>
        <v>0.23745982953751571</v>
      </c>
      <c r="AE217" s="22">
        <f>'Income Statement Annual'!AF217/'Income Statement Annual'!N217</f>
        <v>0.23745982953751571</v>
      </c>
      <c r="AF217" s="22">
        <f>'Income Statement Annual'!BS217/'Income Statement Annual'!N217</f>
        <v>0.11785664384518653</v>
      </c>
      <c r="AG217" s="22">
        <f>('Income Statement Annual'!AF217-'Income Statement Annual'!AC217)/('Income Statement Annual'!AH217*-1)</f>
        <v>13.073076923076924</v>
      </c>
      <c r="AH217" s="23">
        <f>'Income Statement Annual'!AF217/('Income Statement Annual'!AH217*-1)</f>
        <v>13.073076923076924</v>
      </c>
      <c r="AI217" s="24">
        <f>'Cash Flow Statement Annual'!BG217/'Cash Flow Statement Annual'!AB217</f>
        <v>-0.69691923397169031</v>
      </c>
      <c r="AJ217" s="22">
        <f>'Cash Flow Statement Annual'!AB217/'Balance Sheet Annual'!BR217</f>
        <v>0.78676711431378976</v>
      </c>
      <c r="AK217" s="22">
        <f>('Cash Flow Statement Annual'!AB217+'Cash Flow Statement Annual'!AV217)/('Balance Sheet Annual'!BH217+'Balance Sheet Annual'!BS217)</f>
        <v>0.17543227665706052</v>
      </c>
      <c r="AL217" s="23">
        <f>('Cash Flow Statement Annual'!AB217/('Balance Sheet Annual'!BH217+'Balance Sheet Annual'!BS217))</f>
        <v>0.28842459173871277</v>
      </c>
      <c r="AM217" s="24">
        <f>'Income Statement Annual'!BS217/'Balance Sheet Annual'!CS217</f>
        <v>0.36761821747657442</v>
      </c>
      <c r="AN217" s="22">
        <f>'Income Statement Annual'!N217/'Balance Sheet Annual'!CS217</f>
        <v>3.1191980823708869</v>
      </c>
      <c r="AO217" s="22">
        <f>'Income Statement Annual'!N217/'Balance Sheet Annual'!BB217</f>
        <v>0.85303933253873654</v>
      </c>
      <c r="AP217" s="22">
        <f>'Income Statement Annual'!N217/('Balance Sheet Annual'!AH217-'Balance Sheet Annual'!BR217)</f>
        <v>3.3879289940828401</v>
      </c>
      <c r="AQ217" s="22">
        <f>'Income Statement Annual'!BS217/'Balance Sheet Annual'!BB217</f>
        <v>0.10053635280095352</v>
      </c>
      <c r="AR217" s="22">
        <f>'Cash Flow Statement Annual'!AB217/'Income Statement Annual'!N217</f>
        <v>0.16780774067346654</v>
      </c>
      <c r="AS217" s="22">
        <f>'Cash Flow Statement Annual'!BG217/'Income Statement Annual'!N217</f>
        <v>-0.11694844208467235</v>
      </c>
      <c r="AT217" s="22">
        <f>'Cash Flow Statement Annual'!AB217/'Balance Sheet Annual'!BB217</f>
        <v>0.14314660309892729</v>
      </c>
      <c r="AU217" s="22">
        <f>('Cash Flow Statement Annual'!AB217+'Cash Flow Statement Annual'!AU217)/'Balance Sheet Annual'!BR217</f>
        <v>0.70455289878807725</v>
      </c>
      <c r="AV217" s="22">
        <f>('Cash Flow Statement Annual'!AB217+'Cash Flow Statement Annual'!AU217)/('Balance Sheet Annual'!BH217+'Balance Sheet Annual'!BS217)</f>
        <v>0.25828530259365995</v>
      </c>
      <c r="AW217" s="22">
        <f>'Cash Flow Statement Annual'!AB217/'Balance Sheet Annual'!BS217</f>
        <v>0.32120887937951326</v>
      </c>
      <c r="AX217" s="22">
        <f>('Cash Flow Statement Annual'!AB217+'Cash Flow Statement Annual'!AU217)/'Balance Sheet Annual'!BS217</f>
        <v>0.28764375501470979</v>
      </c>
      <c r="AY217" s="22">
        <f>('Balance Sheet Annual'!BH217+'Balance Sheet Annual'!BS217)/('Income Statement Annual'!AF217-'Income Statement Annual'!AC217)</f>
        <v>2.4501323918799649</v>
      </c>
      <c r="AZ217" s="22">
        <f>(('Balance Sheet Annual'!BH217+'Balance Sheet Annual'!BS217)-'Balance Sheet Annual'!N217)/('Income Statement Annual'!AF217-'Income Statement Annual'!AC217)</f>
        <v>1.5398646660782582</v>
      </c>
      <c r="BA217" s="22">
        <f>('Cash Flow Statement Annual'!AB217+'Cash Flow Statement Annual'!AU217)/'Income Statement Annual'!BS217</f>
        <v>1.2750444576170716</v>
      </c>
      <c r="BB217" s="22">
        <f>'Income Statement Annual'!AF217/('Balance Sheet Annual'!BH217+'Balance Sheet Annual'!BS217)</f>
        <v>0.4081412103746398</v>
      </c>
      <c r="BC217" s="23">
        <f>'Income Statement Annual'!AF217/('Balance Sheet Annual'!BB217-'Balance Sheet Annual'!BR217)</f>
        <v>0.24761419101041743</v>
      </c>
    </row>
    <row r="218" spans="1:55" x14ac:dyDescent="0.2">
      <c r="A218" s="45" t="s">
        <v>673</v>
      </c>
      <c r="B218" s="45" t="s">
        <v>674</v>
      </c>
      <c r="C218" s="45" t="str">
        <f>VLOOKUP(A218,'[1]S&amp;P 500 Wikipedia'!A:D,3,FALSE)</f>
        <v>Financials</v>
      </c>
      <c r="D218" s="45">
        <v>378170</v>
      </c>
      <c r="E218" s="45" t="s">
        <v>16</v>
      </c>
      <c r="F218" s="45">
        <v>2018</v>
      </c>
      <c r="G218" s="45" t="s">
        <v>17</v>
      </c>
      <c r="H218" s="46">
        <v>43465</v>
      </c>
      <c r="I218" s="46">
        <v>43518</v>
      </c>
      <c r="J218" s="46">
        <v>43518</v>
      </c>
      <c r="K218" s="45">
        <v>410100000</v>
      </c>
      <c r="L218" s="45">
        <v>409700000</v>
      </c>
      <c r="M218" s="45" t="s">
        <v>1753</v>
      </c>
      <c r="N218" s="20">
        <f>'Balance Sheet Annual'!AH218/'Balance Sheet Annual'!BR218</f>
        <v>0.88878659832737694</v>
      </c>
      <c r="O218" s="21">
        <f>('Balance Sheet Annual'!AH218-'Balance Sheet Annual'!U218)/'Balance Sheet Annual'!BR218</f>
        <v>0.88878659832737694</v>
      </c>
      <c r="P218" s="21">
        <f>'Balance Sheet Annual'!N218/'Balance Sheet Annual'!BR218</f>
        <v>0.1651055862714573</v>
      </c>
      <c r="Q218" s="21">
        <f>'Balance Sheet Annual'!CH218/'Balance Sheet Annual'!CS218</f>
        <v>2.4427099186850461</v>
      </c>
      <c r="R218" s="21">
        <f>('Balance Sheet Annual'!BH218+'Balance Sheet Annual'!BS218)/'Balance Sheet Annual'!BB218</f>
        <v>0.24185949578133684</v>
      </c>
      <c r="S218" s="21">
        <f>('Balance Sheet Annual'!BH218/'Balance Sheet Annual'!BB218)</f>
        <v>0.15156242105794979</v>
      </c>
      <c r="T218" s="21">
        <f>'Balance Sheet Annual'!BS218/'Balance Sheet Annual'!BB218</f>
        <v>9.029707472338705E-2</v>
      </c>
      <c r="U218" s="21">
        <f>('Balance Sheet Annual'!BH218+'Balance Sheet Annual'!BS218)/'Balance Sheet Annual'!CS218</f>
        <v>0.83265208505457233</v>
      </c>
      <c r="V218" s="21">
        <f>('Balance Sheet Annual'!BH218/'Balance Sheet Annual'!CS218)</f>
        <v>0.521785450276123</v>
      </c>
      <c r="W218" s="21">
        <f>('Balance Sheet Annual'!BS218/'Balance Sheet Annual'!CS218)</f>
        <v>0.31086663477844934</v>
      </c>
      <c r="X218" s="22">
        <f>'Balance Sheet Annual'!AH218/'Balance Sheet Annual'!BB218</f>
        <v>0.54263502248269591</v>
      </c>
      <c r="Y218" s="22">
        <f>'Balance Sheet Annual'!CS218/('Balance Sheet Annual'!BB218-'Balance Sheet Annual'!AQ218-'Balance Sheet Annual'!AR218-'Balance Sheet Annual'!AS218)</f>
        <v>0.39111541961104451</v>
      </c>
      <c r="Z218" s="22">
        <f>'Balance Sheet Annual'!BA218/'Balance Sheet Annual'!BB218</f>
        <v>0.45736497751730409</v>
      </c>
      <c r="AA218" s="22">
        <f>'Balance Sheet Annual'!AR218/'Balance Sheet Annual'!BB218</f>
        <v>0.20811334815338756</v>
      </c>
      <c r="AB218" s="23">
        <f>'Balance Sheet Annual'!CS218/'Balance Sheet Annual'!CT218</f>
        <v>0.29046885262466526</v>
      </c>
      <c r="AC218" s="24">
        <f>'Income Statement Annual'!V218/'Income Statement Annual'!N218</f>
        <v>0.41400693758114837</v>
      </c>
      <c r="AD218" s="22">
        <f>('Income Statement Annual'!AF218-'Income Statement Annual'!AC218)/'Income Statement Annual'!N218</f>
        <v>0.24748561130166852</v>
      </c>
      <c r="AE218" s="22">
        <f>'Income Statement Annual'!AF218/'Income Statement Annual'!N218</f>
        <v>0.24748561130166852</v>
      </c>
      <c r="AF218" s="22">
        <f>'Income Statement Annual'!BS218/'Income Statement Annual'!N218</f>
        <v>0.21845629130089336</v>
      </c>
      <c r="AG218" s="22">
        <f>('Income Statement Annual'!AF218-'Income Statement Annual'!AC218)/('Income Statement Annual'!AH218*-1)</f>
        <v>15.689189189189189</v>
      </c>
      <c r="AH218" s="23">
        <f>'Income Statement Annual'!AF218/('Income Statement Annual'!AH218*-1)</f>
        <v>15.689189189189189</v>
      </c>
      <c r="AI218" s="24">
        <f>'Cash Flow Statement Annual'!BG218/'Cash Flow Statement Annual'!AB218</f>
        <v>0.12329466695848837</v>
      </c>
      <c r="AJ218" s="22">
        <f>'Cash Flow Statement Annual'!AB218/'Balance Sheet Annual'!BR218</f>
        <v>7.0892531122478009E-2</v>
      </c>
      <c r="AK218" s="22">
        <f>('Cash Flow Statement Annual'!AB218+'Cash Flow Statement Annual'!AV218)/('Balance Sheet Annual'!BH218+'Balance Sheet Annual'!BS218)</f>
        <v>0.11738517377340262</v>
      </c>
      <c r="AL218" s="23">
        <f>('Cash Flow Statement Annual'!AB218/('Balance Sheet Annual'!BH218+'Balance Sheet Annual'!BS218))</f>
        <v>0.1789565762331253</v>
      </c>
      <c r="AM218" s="24">
        <f>'Income Statement Annual'!BS218/'Balance Sheet Annual'!CS218</f>
        <v>0.12254859329477757</v>
      </c>
      <c r="AN218" s="22">
        <f>'Income Statement Annual'!N218/'Balance Sheet Annual'!CS218</f>
        <v>0.56097534461016652</v>
      </c>
      <c r="AO218" s="22">
        <f>'Income Statement Annual'!N218/'Balance Sheet Annual'!BB218</f>
        <v>0.16294586469964129</v>
      </c>
      <c r="AP218" s="22">
        <f>'Income Statement Annual'!N218/('Balance Sheet Annual'!AH218-'Balance Sheet Annual'!BR218)</f>
        <v>-2.3998046784169649</v>
      </c>
      <c r="AQ218" s="22">
        <f>'Income Statement Annual'!BS218/'Balance Sheet Annual'!BB218</f>
        <v>3.5596549285100795E-2</v>
      </c>
      <c r="AR218" s="22">
        <f>'Cash Flow Statement Annual'!AB218/'Income Statement Annual'!N218</f>
        <v>0.26562409162258011</v>
      </c>
      <c r="AS218" s="22">
        <f>'Cash Flow Statement Annual'!BG218/'Income Statement Annual'!N218</f>
        <v>3.2750033912757014E-2</v>
      </c>
      <c r="AT218" s="22">
        <f>'Cash Flow Statement Annual'!AB218/'Balance Sheet Annual'!BB218</f>
        <v>4.3282347294498057E-2</v>
      </c>
      <c r="AU218" s="22">
        <f>('Cash Flow Statement Annual'!AB218+'Cash Flow Statement Annual'!AU218)/'Balance Sheet Annual'!BR218</f>
        <v>2.1184490222344053E-2</v>
      </c>
      <c r="AV218" s="22">
        <f>('Cash Flow Statement Annual'!AB218+'Cash Flow Statement Annual'!AU218)/('Balance Sheet Annual'!BH218+'Balance Sheet Annual'!BS218)</f>
        <v>5.3476773637621745E-2</v>
      </c>
      <c r="AW218" s="22">
        <f>'Cash Flow Statement Annual'!AB218/'Balance Sheet Annual'!BS218</f>
        <v>0.4793327738145195</v>
      </c>
      <c r="AX218" s="22">
        <f>('Cash Flow Statement Annual'!AB218+'Cash Flow Statement Annual'!AU218)/'Balance Sheet Annual'!BS218</f>
        <v>0.14323681633794935</v>
      </c>
      <c r="AY218" s="22">
        <f>('Balance Sheet Annual'!BH218+'Balance Sheet Annual'!BS218)/('Income Statement Annual'!AF218-'Income Statement Annual'!AC218)</f>
        <v>5.9974943230757187</v>
      </c>
      <c r="AZ218" s="22">
        <f>(('Balance Sheet Annual'!BH218+'Balance Sheet Annual'!BS218)-'Balance Sheet Annual'!N218)/('Income Statement Annual'!AF218-'Income Statement Annual'!AC218)</f>
        <v>3.4978466838931954</v>
      </c>
      <c r="BA218" s="22">
        <f>('Cash Flow Statement Annual'!AB218+'Cash Flow Statement Annual'!AU218)/'Income Statement Annual'!BS218</f>
        <v>0.36334604807948195</v>
      </c>
      <c r="BB218" s="22">
        <f>'Income Statement Annual'!AF218/('Balance Sheet Annual'!BH218+'Balance Sheet Annual'!BS218)</f>
        <v>0.16673629788234065</v>
      </c>
      <c r="BC218" s="23">
        <f>'Income Statement Annual'!AF218/('Balance Sheet Annual'!BB218-'Balance Sheet Annual'!BR218)</f>
        <v>0.10354389122661932</v>
      </c>
    </row>
    <row r="219" spans="1:55" x14ac:dyDescent="0.2">
      <c r="A219" s="45" t="s">
        <v>685</v>
      </c>
      <c r="B219" s="45" t="s">
        <v>686</v>
      </c>
      <c r="C219" s="45" t="str">
        <f>VLOOKUP(A219,'[1]S&amp;P 500 Wikipedia'!A:D,3,FALSE)</f>
        <v>Industrials</v>
      </c>
      <c r="D219" s="45">
        <v>378173</v>
      </c>
      <c r="E219" s="45" t="s">
        <v>16</v>
      </c>
      <c r="F219" s="45">
        <v>2018</v>
      </c>
      <c r="G219" s="45" t="s">
        <v>17</v>
      </c>
      <c r="H219" s="46">
        <v>43465</v>
      </c>
      <c r="I219" s="46">
        <v>43518</v>
      </c>
      <c r="J219" s="46">
        <v>43518</v>
      </c>
      <c r="K219" s="45">
        <v>109043000</v>
      </c>
      <c r="L219" s="45">
        <v>109932000</v>
      </c>
      <c r="M219" s="45" t="s">
        <v>1754</v>
      </c>
      <c r="N219" s="20">
        <f>'Balance Sheet Annual'!AH219/'Balance Sheet Annual'!BR219</f>
        <v>5.9637053557868791</v>
      </c>
      <c r="O219" s="21">
        <f>('Balance Sheet Annual'!AH219-'Balance Sheet Annual'!U219)/'Balance Sheet Annual'!BR219</f>
        <v>5.9412633807889401</v>
      </c>
      <c r="P219" s="21">
        <f>'Balance Sheet Annual'!N219/'Balance Sheet Annual'!BR219</f>
        <v>1.5850838102759252E-2</v>
      </c>
      <c r="Q219" s="21">
        <f>'Balance Sheet Annual'!CH219/'Balance Sheet Annual'!CS219</f>
        <v>1.4277107090916505</v>
      </c>
      <c r="R219" s="21">
        <f>('Balance Sheet Annual'!BH219+'Balance Sheet Annual'!BS219)/'Balance Sheet Annual'!BB219</f>
        <v>0.24312746887197395</v>
      </c>
      <c r="S219" s="21">
        <f>('Balance Sheet Annual'!BH219/'Balance Sheet Annual'!BB219)</f>
        <v>0</v>
      </c>
      <c r="T219" s="21">
        <f>'Balance Sheet Annual'!BS219/'Balance Sheet Annual'!BB219</f>
        <v>0.24312746887197395</v>
      </c>
      <c r="U219" s="21">
        <f>('Balance Sheet Annual'!BH219+'Balance Sheet Annual'!BS219)/'Balance Sheet Annual'!CS219</f>
        <v>0.59024315985483811</v>
      </c>
      <c r="V219" s="21">
        <f>('Balance Sheet Annual'!BH219/'Balance Sheet Annual'!CS219)</f>
        <v>0</v>
      </c>
      <c r="W219" s="21">
        <f>('Balance Sheet Annual'!BS219/'Balance Sheet Annual'!CS219)</f>
        <v>0.59024315985483811</v>
      </c>
      <c r="X219" s="22">
        <f>'Balance Sheet Annual'!AH219/'Balance Sheet Annual'!BB219</f>
        <v>1.2311705087329121</v>
      </c>
      <c r="Y219" s="22">
        <f>'Balance Sheet Annual'!CS219/('Balance Sheet Annual'!BB219-'Balance Sheet Annual'!AQ219-'Balance Sheet Annual'!AR219-'Balance Sheet Annual'!AS219)</f>
        <v>0.42264931085178087</v>
      </c>
      <c r="Z219" s="22">
        <f>'Balance Sheet Annual'!BA219/'Balance Sheet Annual'!BB219</f>
        <v>-0.23117050873291203</v>
      </c>
      <c r="AA219" s="22">
        <f>'Balance Sheet Annual'!AR219/'Balance Sheet Annual'!BB219</f>
        <v>8.9050150391380388E-3</v>
      </c>
      <c r="AB219" s="23">
        <f>'Balance Sheet Annual'!CS219/'Balance Sheet Annual'!CT219</f>
        <v>0.41191069275884146</v>
      </c>
      <c r="AC219" s="24">
        <f>'Income Statement Annual'!V219/'Income Statement Annual'!N219</f>
        <v>0.22015383956310031</v>
      </c>
      <c r="AD219" s="22">
        <f>('Income Statement Annual'!AF219-'Income Statement Annual'!AC219)/'Income Statement Annual'!N219</f>
        <v>0.14010674911204679</v>
      </c>
      <c r="AE219" s="22">
        <f>'Income Statement Annual'!AF219/'Income Statement Annual'!N219</f>
        <v>8.6763071160881985E-2</v>
      </c>
      <c r="AF219" s="22">
        <f>'Income Statement Annual'!BS219/'Income Statement Annual'!N219</f>
        <v>9.5452605775479135E-2</v>
      </c>
      <c r="AG219" s="22">
        <f>('Income Statement Annual'!AF219-'Income Statement Annual'!AC219)/('Income Statement Annual'!AH219*-1)</f>
        <v>35.282206654991242</v>
      </c>
      <c r="AH219" s="23">
        <f>'Income Statement Annual'!AF219/('Income Statement Annual'!AH219*-1)</f>
        <v>21.849001751313484</v>
      </c>
      <c r="AI219" s="24">
        <f>'Cash Flow Statement Annual'!BG219/'Cash Flow Statement Annual'!AB219</f>
        <v>-0.22877309674409141</v>
      </c>
      <c r="AJ219" s="22">
        <f>'Cash Flow Statement Annual'!AB219/'Balance Sheet Annual'!BR219</f>
        <v>0.92765478757794162</v>
      </c>
      <c r="AK219" s="22">
        <f>('Cash Flow Statement Annual'!AB219+'Cash Flow Statement Annual'!AV219)/('Balance Sheet Annual'!BH219+'Balance Sheet Annual'!BS219)</f>
        <v>0.69432293494490394</v>
      </c>
      <c r="AL219" s="23">
        <f>('Cash Flow Statement Annual'!AB219/('Balance Sheet Annual'!BH219+'Balance Sheet Annual'!BS219))</f>
        <v>0.78768828599298668</v>
      </c>
      <c r="AM219" s="24">
        <f>'Income Statement Annual'!BS219/'Balance Sheet Annual'!CS219</f>
        <v>0.3731058948255474</v>
      </c>
      <c r="AN219" s="22">
        <f>'Income Statement Annual'!N219/'Balance Sheet Annual'!CS219</f>
        <v>3.9088078507061015</v>
      </c>
      <c r="AO219" s="22">
        <f>'Income Statement Annual'!N219/'Balance Sheet Annual'!BB219</f>
        <v>1.6100797496455483</v>
      </c>
      <c r="AP219" s="22">
        <f>'Income Statement Annual'!N219/('Balance Sheet Annual'!AH219-'Balance Sheet Annual'!BR219)</f>
        <v>1.5712285735140945</v>
      </c>
      <c r="AQ219" s="22">
        <f>'Income Statement Annual'!BS219/'Balance Sheet Annual'!BB219</f>
        <v>0.15368630760999868</v>
      </c>
      <c r="AR219" s="22">
        <f>'Cash Flow Statement Annual'!AB219/'Income Statement Annual'!N219</f>
        <v>0.11894358604021828</v>
      </c>
      <c r="AS219" s="22">
        <f>'Cash Flow Statement Annual'!BG219/'Income Statement Annual'!N219</f>
        <v>-2.7211092516268014E-2</v>
      </c>
      <c r="AT219" s="22">
        <f>'Cash Flow Statement Annual'!AB219/'Balance Sheet Annual'!BB219</f>
        <v>0.19150865923357838</v>
      </c>
      <c r="AU219" s="22">
        <f>('Cash Flow Statement Annual'!AB219+'Cash Flow Statement Annual'!AU219)/'Balance Sheet Annual'!BR219</f>
        <v>0.22115564021678288</v>
      </c>
      <c r="AV219" s="22">
        <f>('Cash Flow Statement Annual'!AB219+'Cash Flow Statement Annual'!AU219)/('Balance Sheet Annual'!BH219+'Balance Sheet Annual'!BS219)</f>
        <v>0.18778721299425505</v>
      </c>
      <c r="AW219" s="22">
        <f>'Cash Flow Statement Annual'!AB219/'Balance Sheet Annual'!BS219</f>
        <v>0.78768828599298668</v>
      </c>
      <c r="AX219" s="22">
        <f>('Cash Flow Statement Annual'!AB219+'Cash Flow Statement Annual'!AU219)/'Balance Sheet Annual'!BS219</f>
        <v>0.18778721299425505</v>
      </c>
      <c r="AY219" s="22">
        <f>('Balance Sheet Annual'!BH219+'Balance Sheet Annual'!BS219)/('Income Statement Annual'!AF219-'Income Statement Annual'!AC219)</f>
        <v>1.0777737075191576</v>
      </c>
      <c r="AZ219" s="22">
        <f>(('Balance Sheet Annual'!BH219+'Balance Sheet Annual'!BS219)-'Balance Sheet Annual'!N219)/('Income Statement Annual'!AF219-'Income Statement Annual'!AC219)</f>
        <v>1.0632677028949467</v>
      </c>
      <c r="BA219" s="22">
        <f>('Cash Flow Statement Annual'!AB219+'Cash Flow Statement Annual'!AU219)/'Income Statement Annual'!BS219</f>
        <v>0.29707415378652208</v>
      </c>
      <c r="BB219" s="22">
        <f>'Income Statement Annual'!AF219/('Balance Sheet Annual'!BH219+'Balance Sheet Annual'!BS219)</f>
        <v>0.57457705022525696</v>
      </c>
      <c r="BC219" s="23">
        <f>'Income Statement Annual'!AF219/('Balance Sheet Annual'!BB219-'Balance Sheet Annual'!BR219)</f>
        <v>0.17603728511741906</v>
      </c>
    </row>
    <row r="220" spans="1:55" x14ac:dyDescent="0.2">
      <c r="A220" s="45" t="s">
        <v>700</v>
      </c>
      <c r="B220" s="45" t="s">
        <v>701</v>
      </c>
      <c r="C220" s="45" t="str">
        <f>VLOOKUP(A220,'[1]S&amp;P 500 Wikipedia'!A:D,3,FALSE)</f>
        <v>Industrials</v>
      </c>
      <c r="D220" s="45">
        <v>360440</v>
      </c>
      <c r="E220" s="45" t="s">
        <v>16</v>
      </c>
      <c r="F220" s="45">
        <v>2015</v>
      </c>
      <c r="G220" s="45" t="s">
        <v>17</v>
      </c>
      <c r="H220" s="46">
        <v>42277</v>
      </c>
      <c r="I220" s="46">
        <v>42326</v>
      </c>
      <c r="J220" s="46">
        <v>42697</v>
      </c>
      <c r="K220" s="45">
        <v>620845500</v>
      </c>
      <c r="L220" s="45">
        <v>625907000</v>
      </c>
      <c r="M220" s="45" t="s">
        <v>702</v>
      </c>
      <c r="N220" s="20">
        <f>'Balance Sheet Annual'!AH220/'Balance Sheet Annual'!BR220</f>
        <v>1.120831195484864</v>
      </c>
      <c r="O220" s="21">
        <f>('Balance Sheet Annual'!AH220-'Balance Sheet Annual'!U220)/'Balance Sheet Annual'!BR220</f>
        <v>0.90901316914657093</v>
      </c>
      <c r="P220" s="21">
        <f>'Balance Sheet Annual'!N220/'Balance Sheet Annual'!BR220</f>
        <v>3.4975200957756115E-2</v>
      </c>
      <c r="Q220" s="21">
        <f>'Balance Sheet Annual'!CH220/'Balance Sheet Annual'!CS220</f>
        <v>1.7904048996257231</v>
      </c>
      <c r="R220" s="21">
        <f>('Balance Sheet Annual'!BH220+'Balance Sheet Annual'!BS220)/'Balance Sheet Annual'!BB220</f>
        <v>0.20363370320692598</v>
      </c>
      <c r="S220" s="21">
        <f>('Balance Sheet Annual'!BH220/'Balance Sheet Annual'!BB220)</f>
        <v>9.8463601999756126E-3</v>
      </c>
      <c r="T220" s="21">
        <f>'Balance Sheet Annual'!BS220/'Balance Sheet Annual'!BB220</f>
        <v>0.19378734300695039</v>
      </c>
      <c r="U220" s="21">
        <f>('Balance Sheet Annual'!BH220+'Balance Sheet Annual'!BS220)/'Balance Sheet Annual'!CS220</f>
        <v>0.56822048315753659</v>
      </c>
      <c r="V220" s="21">
        <f>('Balance Sheet Annual'!BH220/'Balance Sheet Annual'!CS220)</f>
        <v>2.7475331745491664E-2</v>
      </c>
      <c r="W220" s="21">
        <f>('Balance Sheet Annual'!BS220/'Balance Sheet Annual'!CS220)</f>
        <v>0.54074515141204493</v>
      </c>
      <c r="X220" s="22">
        <f>'Balance Sheet Annual'!AH220/'Balance Sheet Annual'!BB220</f>
        <v>0.39955493232532618</v>
      </c>
      <c r="Y220" s="22">
        <f>'Balance Sheet Annual'!CS220/('Balance Sheet Annual'!BB220-'Balance Sheet Annual'!AQ220-'Balance Sheet Annual'!AR220-'Balance Sheet Annual'!AS220)</f>
        <v>0.48905898993260671</v>
      </c>
      <c r="Z220" s="22">
        <f>'Balance Sheet Annual'!BA220/'Balance Sheet Annual'!BB220</f>
        <v>0.60044506767467387</v>
      </c>
      <c r="AA220" s="22">
        <f>'Balance Sheet Annual'!AR220/'Balance Sheet Annual'!BB220</f>
        <v>0.21726009023289844</v>
      </c>
      <c r="AB220" s="23">
        <f>'Balance Sheet Annual'!CS220/'Balance Sheet Annual'!CT220</f>
        <v>0.35837093037434459</v>
      </c>
      <c r="AC220" s="24">
        <f>'Income Statement Annual'!V220/'Income Statement Annual'!N220</f>
        <v>0.16271387648713515</v>
      </c>
      <c r="AD220" s="22">
        <f>('Income Statement Annual'!AF220-'Income Statement Annual'!AC220)/'Income Statement Annual'!N220</f>
        <v>5.391106867273994E-2</v>
      </c>
      <c r="AE220" s="22">
        <f>'Income Statement Annual'!AF220/'Income Statement Annual'!N220</f>
        <v>5.391106867273994E-2</v>
      </c>
      <c r="AF220" s="22">
        <f>'Income Statement Annual'!BS220/'Income Statement Annual'!N220</f>
        <v>3.1355647887687424E-2</v>
      </c>
      <c r="AG220" s="22" t="e">
        <f>('Income Statement Annual'!AF220-'Income Statement Annual'!AC220)/('Income Statement Annual'!AH220*-1)</f>
        <v>#DIV/0!</v>
      </c>
      <c r="AH220" s="23" t="e">
        <f>'Income Statement Annual'!AF220/('Income Statement Annual'!AH220*-1)</f>
        <v>#DIV/0!</v>
      </c>
      <c r="AI220" s="24">
        <f>'Cash Flow Statement Annual'!BG220/'Cash Flow Statement Annual'!AB220</f>
        <v>-0.17202505219206682</v>
      </c>
      <c r="AJ220" s="22">
        <f>'Cash Flow Statement Annual'!AB220/'Balance Sheet Annual'!BR220</f>
        <v>0.20480588335898753</v>
      </c>
      <c r="AK220" s="22">
        <f>('Cash Flow Statement Annual'!AB220+'Cash Flow Statement Annual'!AV220)/('Balance Sheet Annual'!BH220+'Balance Sheet Annual'!BS220)</f>
        <v>0.27350299401197603</v>
      </c>
      <c r="AL220" s="23">
        <f>('Cash Flow Statement Annual'!AB220/('Balance Sheet Annual'!BH220+'Balance Sheet Annual'!BS220))</f>
        <v>0.35853293413173654</v>
      </c>
      <c r="AM220" s="24">
        <f>'Income Statement Annual'!BS220/'Balance Sheet Annual'!CS220</f>
        <v>0.1033514800952705</v>
      </c>
      <c r="AN220" s="22">
        <f>'Income Statement Annual'!N220/'Balance Sheet Annual'!CS220</f>
        <v>3.2961041170466143</v>
      </c>
      <c r="AO220" s="22">
        <f>'Income Statement Annual'!N220/'Balance Sheet Annual'!BB220</f>
        <v>1.1812278990367029</v>
      </c>
      <c r="AP220" s="22">
        <f>'Income Statement Annual'!N220/('Balance Sheet Annual'!AH220-'Balance Sheet Annual'!BR220)</f>
        <v>27.423213021939137</v>
      </c>
      <c r="AQ220" s="22">
        <f>'Income Statement Annual'!BS220/'Balance Sheet Annual'!BB220</f>
        <v>3.7038166077307644E-2</v>
      </c>
      <c r="AR220" s="22">
        <f>'Cash Flow Statement Annual'!AB220/'Income Statement Annual'!N220</f>
        <v>6.1808046659268624E-2</v>
      </c>
      <c r="AS220" s="22">
        <f>'Cash Flow Statement Annual'!BG220/'Income Statement Annual'!N220</f>
        <v>-1.0632532452450386E-2</v>
      </c>
      <c r="AT220" s="22">
        <f>'Cash Flow Statement Annual'!AB220/'Balance Sheet Annual'!BB220</f>
        <v>7.3009389098890376E-2</v>
      </c>
      <c r="AU220" s="22">
        <f>('Cash Flow Statement Annual'!AB220+'Cash Flow Statement Annual'!AU220)/'Balance Sheet Annual'!BR220</f>
        <v>-1.693175987685993E-2</v>
      </c>
      <c r="AV220" s="22">
        <f>('Cash Flow Statement Annual'!AB220+'Cash Flow Statement Annual'!AU220)/('Balance Sheet Annual'!BH220+'Balance Sheet Annual'!BS220)</f>
        <v>-2.9640718562874251E-2</v>
      </c>
      <c r="AW220" s="22">
        <f>'Cash Flow Statement Annual'!AB220/'Balance Sheet Annual'!BS220</f>
        <v>0.37675003932672646</v>
      </c>
      <c r="AX220" s="22">
        <f>('Cash Flow Statement Annual'!AB220+'Cash Flow Statement Annual'!AU220)/'Balance Sheet Annual'!BS220</f>
        <v>-3.114676734308636E-2</v>
      </c>
      <c r="AY220" s="22">
        <f>('Balance Sheet Annual'!BH220+'Balance Sheet Annual'!BS220)/('Income Statement Annual'!AF220-'Income Statement Annual'!AC220)</f>
        <v>3.1977022498803254</v>
      </c>
      <c r="AZ220" s="22">
        <f>(('Balance Sheet Annual'!BH220+'Balance Sheet Annual'!BS220)-'Balance Sheet Annual'!N220)/('Income Statement Annual'!AF220-'Income Statement Annual'!AC220)</f>
        <v>3.0019147917663953</v>
      </c>
      <c r="BA220" s="22">
        <f>('Cash Flow Statement Annual'!AB220+'Cash Flow Statement Annual'!AU220)/'Income Statement Annual'!BS220</f>
        <v>-0.16296296296296298</v>
      </c>
      <c r="BB220" s="22">
        <f>'Income Statement Annual'!AF220/('Balance Sheet Annual'!BH220+'Balance Sheet Annual'!BS220)</f>
        <v>0.31272455089820361</v>
      </c>
      <c r="BC220" s="23">
        <f>'Income Statement Annual'!AF220/('Balance Sheet Annual'!BB220-'Balance Sheet Annual'!BR220)</f>
        <v>9.8957839886309809E-2</v>
      </c>
    </row>
    <row r="221" spans="1:55" x14ac:dyDescent="0.2">
      <c r="A221" s="45" t="s">
        <v>691</v>
      </c>
      <c r="B221" s="45" t="s">
        <v>692</v>
      </c>
      <c r="C221" s="45" t="str">
        <f>VLOOKUP(A221,'[1]S&amp;P 500 Wikipedia'!A:D,3,FALSE)</f>
        <v>Industrials</v>
      </c>
      <c r="D221" s="45">
        <v>378172</v>
      </c>
      <c r="E221" s="45" t="s">
        <v>16</v>
      </c>
      <c r="F221" s="45">
        <v>2018</v>
      </c>
      <c r="G221" s="45" t="s">
        <v>17</v>
      </c>
      <c r="H221" s="46">
        <v>43373</v>
      </c>
      <c r="I221" s="46">
        <v>43425</v>
      </c>
      <c r="J221" s="46">
        <v>43425</v>
      </c>
      <c r="K221" s="45">
        <v>142222000</v>
      </c>
      <c r="L221" s="45">
        <v>143841000</v>
      </c>
      <c r="M221" s="45" t="s">
        <v>1755</v>
      </c>
      <c r="N221" s="20">
        <f>'Balance Sheet Annual'!AH221/'Balance Sheet Annual'!BR221</f>
        <v>1.55546568498936</v>
      </c>
      <c r="O221" s="21">
        <f>('Balance Sheet Annual'!AH221-'Balance Sheet Annual'!U221)/'Balance Sheet Annual'!BR221</f>
        <v>1.55546568498936</v>
      </c>
      <c r="P221" s="21">
        <f>'Balance Sheet Annual'!N221/'Balance Sheet Annual'!BR221</f>
        <v>0.40190019141046202</v>
      </c>
      <c r="Q221" s="21">
        <f>'Balance Sheet Annual'!CH221/'Balance Sheet Annual'!CS221</f>
        <v>0.64481427907021316</v>
      </c>
      <c r="R221" s="21">
        <f>('Balance Sheet Annual'!BH221+'Balance Sheet Annual'!BS221)/'Balance Sheet Annual'!BB221</f>
        <v>3.2255188725323167E-2</v>
      </c>
      <c r="S221" s="21">
        <f>('Balance Sheet Annual'!BH221/'Balance Sheet Annual'!BB221)</f>
        <v>4.1607623177735819E-4</v>
      </c>
      <c r="T221" s="21">
        <f>'Balance Sheet Annual'!BS221/'Balance Sheet Annual'!BB221</f>
        <v>3.1839112493545804E-2</v>
      </c>
      <c r="U221" s="21">
        <f>('Balance Sheet Annual'!BH221+'Balance Sheet Annual'!BS221)/'Balance Sheet Annual'!CS221</f>
        <v>5.3053794989516088E-2</v>
      </c>
      <c r="V221" s="21">
        <f>('Balance Sheet Annual'!BH221/'Balance Sheet Annual'!CS221)</f>
        <v>6.8436812720912624E-4</v>
      </c>
      <c r="W221" s="21">
        <f>('Balance Sheet Annual'!BS221/'Balance Sheet Annual'!CS221)</f>
        <v>5.2369426862306959E-2</v>
      </c>
      <c r="X221" s="22">
        <f>'Balance Sheet Annual'!AH221/'Balance Sheet Annual'!BB221</f>
        <v>0.40593920030175351</v>
      </c>
      <c r="Y221" s="22">
        <f>'Balance Sheet Annual'!CS221/('Balance Sheet Annual'!BB221-'Balance Sheet Annual'!AQ221-'Balance Sheet Annual'!AR221-'Balance Sheet Annual'!AS221)</f>
        <v>1.1112494870747798</v>
      </c>
      <c r="Z221" s="22">
        <f>'Balance Sheet Annual'!BA221/'Balance Sheet Annual'!BB221</f>
        <v>0.59406079969824654</v>
      </c>
      <c r="AA221" s="22">
        <f>'Balance Sheet Annual'!AR221/'Balance Sheet Annual'!BB221</f>
        <v>0.40778803659574042</v>
      </c>
      <c r="AB221" s="23">
        <f>'Balance Sheet Annual'!CS221/'Balance Sheet Annual'!CT221</f>
        <v>0.60797137568946924</v>
      </c>
      <c r="AC221" s="24">
        <f>'Income Statement Annual'!V221/'Income Statement Annual'!N221</f>
        <v>0.17682225743974631</v>
      </c>
      <c r="AD221" s="22">
        <f>('Income Statement Annual'!AF221-'Income Statement Annual'!AC221)/'Income Statement Annual'!N221</f>
        <v>3.9137712979661947E-2</v>
      </c>
      <c r="AE221" s="22">
        <f>'Income Statement Annual'!AF221/'Income Statement Annual'!N221</f>
        <v>3.9137712979661947E-2</v>
      </c>
      <c r="AF221" s="22">
        <f>'Income Statement Annual'!BS221/'Income Statement Annual'!N221</f>
        <v>2.9305917674802659E-2</v>
      </c>
      <c r="AG221" s="22">
        <f>('Income Statement Annual'!AF221-'Income Statement Annual'!AC221)/('Income Statement Annual'!AH221*-1)</f>
        <v>119.33951931852754</v>
      </c>
      <c r="AH221" s="23">
        <f>'Income Statement Annual'!AF221/('Income Statement Annual'!AH221*-1)</f>
        <v>119.33951931852754</v>
      </c>
      <c r="AI221" s="24">
        <f>'Cash Flow Statement Annual'!BG221/'Cash Flow Statement Annual'!AB221</f>
        <v>-0.42196558940024109</v>
      </c>
      <c r="AJ221" s="22">
        <f>'Cash Flow Statement Annual'!AB221/'Balance Sheet Annual'!BR221</f>
        <v>0.29844924819348911</v>
      </c>
      <c r="AK221" s="22">
        <f>('Cash Flow Statement Annual'!AB221+'Cash Flow Statement Annual'!AV221)/('Balance Sheet Annual'!BH221+'Balance Sheet Annual'!BS221)</f>
        <v>2.1869400304951045</v>
      </c>
      <c r="AL221" s="23">
        <f>('Cash Flow Statement Annual'!AB221/('Balance Sheet Annual'!BH221+'Balance Sheet Annual'!BS221))</f>
        <v>2.4147460211449525</v>
      </c>
      <c r="AM221" s="24">
        <f>'Income Statement Annual'!BS221/'Balance Sheet Annual'!CS221</f>
        <v>6.545665805950994E-2</v>
      </c>
      <c r="AN221" s="22">
        <f>'Income Statement Annual'!N221/'Balance Sheet Annual'!CS221</f>
        <v>2.2335645239251396</v>
      </c>
      <c r="AO221" s="22">
        <f>'Income Statement Annual'!N221/'Balance Sheet Annual'!BB221</f>
        <v>1.3579432963019615</v>
      </c>
      <c r="AP221" s="22">
        <f>'Income Statement Annual'!N221/('Balance Sheet Annual'!AH221-'Balance Sheet Annual'!BR221)</f>
        <v>9.3675030585455623</v>
      </c>
      <c r="AQ221" s="22">
        <f>'Income Statement Annual'!BS221/'Balance Sheet Annual'!BB221</f>
        <v>3.9795774448475443E-2</v>
      </c>
      <c r="AR221" s="22">
        <f>'Cash Flow Statement Annual'!AB221/'Income Statement Annual'!N221</f>
        <v>5.7357393970619751E-2</v>
      </c>
      <c r="AS221" s="22">
        <f>'Cash Flow Statement Annual'!BG221/'Income Statement Annual'!N221</f>
        <v>-2.4202846553274399E-2</v>
      </c>
      <c r="AT221" s="22">
        <f>'Cash Flow Statement Annual'!AB221/'Balance Sheet Annual'!BB221</f>
        <v>7.7888088635753638E-2</v>
      </c>
      <c r="AU221" s="22">
        <f>('Cash Flow Statement Annual'!AB221+'Cash Flow Statement Annual'!AU221)/'Balance Sheet Annual'!BR221</f>
        <v>0.175827148098329</v>
      </c>
      <c r="AV221" s="22">
        <f>('Cash Flow Statement Annual'!AB221+'Cash Flow Statement Annual'!AU221)/('Balance Sheet Annual'!BH221+'Balance Sheet Annual'!BS221)</f>
        <v>1.4226134220463644</v>
      </c>
      <c r="AW221" s="22">
        <f>'Cash Flow Statement Annual'!AB221/'Balance Sheet Annual'!BS221</f>
        <v>2.4463021276595747</v>
      </c>
      <c r="AX221" s="22">
        <f>('Cash Flow Statement Annual'!AB221+'Cash Flow Statement Annual'!AU221)/'Balance Sheet Annual'!BS221</f>
        <v>1.4412042553191489</v>
      </c>
      <c r="AY221" s="22">
        <f>('Balance Sheet Annual'!BH221+'Balance Sheet Annual'!BS221)/('Income Statement Annual'!AF221-'Income Statement Annual'!AC221)</f>
        <v>0.60690750479900268</v>
      </c>
      <c r="AZ221" s="22">
        <f>(('Balance Sheet Annual'!BH221+'Balance Sheet Annual'!BS221)-'Balance Sheet Annual'!N221)/('Income Statement Annual'!AF221-'Income Statement Annual'!AC221)</f>
        <v>-1.3666132169506129</v>
      </c>
      <c r="BA221" s="22">
        <f>('Cash Flow Statement Annual'!AB221+'Cash Flow Statement Annual'!AU221)/'Income Statement Annual'!BS221</f>
        <v>1.1530536859056197</v>
      </c>
      <c r="BB221" s="22">
        <f>'Income Statement Annual'!AF221/('Balance Sheet Annual'!BH221+'Balance Sheet Annual'!BS221)</f>
        <v>1.647697535609125</v>
      </c>
      <c r="BC221" s="23">
        <f>'Income Statement Annual'!AF221/('Balance Sheet Annual'!BB221-'Balance Sheet Annual'!BR221)</f>
        <v>7.1914842284502414E-2</v>
      </c>
    </row>
    <row r="222" spans="1:55" x14ac:dyDescent="0.2">
      <c r="A222" s="45" t="s">
        <v>688</v>
      </c>
      <c r="B222" s="45" t="s">
        <v>689</v>
      </c>
      <c r="C222" s="45" t="str">
        <f>VLOOKUP(A222,'[1]S&amp;P 500 Wikipedia'!A:D,3,FALSE)</f>
        <v>Information Technology</v>
      </c>
      <c r="D222" s="45">
        <v>447566</v>
      </c>
      <c r="E222" s="45" t="s">
        <v>16</v>
      </c>
      <c r="F222" s="45">
        <v>2019</v>
      </c>
      <c r="G222" s="45" t="s">
        <v>17</v>
      </c>
      <c r="H222" s="46">
        <v>43646</v>
      </c>
      <c r="I222" s="46">
        <v>43703</v>
      </c>
      <c r="J222" s="46">
        <v>43777</v>
      </c>
      <c r="K222" s="45">
        <v>77059000</v>
      </c>
      <c r="L222" s="45">
        <v>77156000</v>
      </c>
      <c r="M222" s="45" t="s">
        <v>1965</v>
      </c>
      <c r="N222" s="20">
        <f>'Balance Sheet Annual'!AH222/'Balance Sheet Annual'!BR222</f>
        <v>0.96031941233377605</v>
      </c>
      <c r="O222" s="21">
        <f>('Balance Sheet Annual'!AH222-'Balance Sheet Annual'!U222)/'Balance Sheet Annual'!BR222</f>
        <v>0.96031941233377605</v>
      </c>
      <c r="P222" s="21">
        <f>'Balance Sheet Annual'!N222/'Balance Sheet Annual'!BR222</f>
        <v>6.4439962614983526E-2</v>
      </c>
      <c r="Q222" s="21">
        <f>'Balance Sheet Annual'!CH222/'Balance Sheet Annual'!CS222</f>
        <v>0.61845412321167514</v>
      </c>
      <c r="R222" s="21">
        <f>('Balance Sheet Annual'!BH222+'Balance Sheet Annual'!BS222)/'Balance Sheet Annual'!BB222</f>
        <v>0</v>
      </c>
      <c r="S222" s="21">
        <f>('Balance Sheet Annual'!BH222/'Balance Sheet Annual'!BB222)</f>
        <v>0</v>
      </c>
      <c r="T222" s="21">
        <f>'Balance Sheet Annual'!BS222/'Balance Sheet Annual'!BB222</f>
        <v>0</v>
      </c>
      <c r="U222" s="21">
        <f>('Balance Sheet Annual'!BH222+'Balance Sheet Annual'!BS222)/'Balance Sheet Annual'!CS222</f>
        <v>0</v>
      </c>
      <c r="V222" s="21">
        <f>('Balance Sheet Annual'!BH222/'Balance Sheet Annual'!CS222)</f>
        <v>0</v>
      </c>
      <c r="W222" s="21">
        <f>('Balance Sheet Annual'!BS222/'Balance Sheet Annual'!CS222)</f>
        <v>0</v>
      </c>
      <c r="X222" s="22">
        <f>'Balance Sheet Annual'!AH222/'Balance Sheet Annual'!BB222</f>
        <v>0.22852036991605632</v>
      </c>
      <c r="Y222" s="22">
        <f>'Balance Sheet Annual'!CS222/('Balance Sheet Annual'!BB222-'Balance Sheet Annual'!AQ222-'Balance Sheet Annual'!AR222-'Balance Sheet Annual'!AS222)</f>
        <v>1.3214005200787315</v>
      </c>
      <c r="Z222" s="22">
        <f>'Balance Sheet Annual'!BA222/'Balance Sheet Annual'!BB222</f>
        <v>0.77147963008394371</v>
      </c>
      <c r="AA222" s="22">
        <f>'Balance Sheet Annual'!AR222/'Balance Sheet Annual'!BB222</f>
        <v>0.31699168366821878</v>
      </c>
      <c r="AB222" s="23">
        <f>'Balance Sheet Annual'!CS222/'Balance Sheet Annual'!CT222</f>
        <v>0.61787355332358196</v>
      </c>
      <c r="AC222" s="24">
        <f>'Income Statement Annual'!V222/'Income Statement Annual'!N222</f>
        <v>0.43144585816896103</v>
      </c>
      <c r="AD222" s="22">
        <f>('Income Statement Annual'!AF222-'Income Statement Annual'!AC222)/'Income Statement Annual'!N222</f>
        <v>0.25534832354225523</v>
      </c>
      <c r="AE222" s="22">
        <f>'Income Statement Annual'!AF222/'Income Statement Annual'!N222</f>
        <v>0.25534832354225523</v>
      </c>
      <c r="AF222" s="22">
        <f>'Income Statement Annual'!BS222/'Income Statement Annual'!N222</f>
        <v>0.2451251234053298</v>
      </c>
      <c r="AG222" s="22">
        <f>('Income Statement Annual'!AF222-'Income Statement Annual'!AC222)/('Income Statement Annual'!AH222*-1)</f>
        <v>291.72416356877324</v>
      </c>
      <c r="AH222" s="23">
        <f>'Income Statement Annual'!AF222/('Income Statement Annual'!AH222*-1)</f>
        <v>291.72416356877324</v>
      </c>
      <c r="AI222" s="24">
        <f>'Cash Flow Statement Annual'!BG222/'Cash Flow Statement Annual'!AB222</f>
        <v>-0.49410397387308258</v>
      </c>
      <c r="AJ222" s="22">
        <f>'Cash Flow Statement Annual'!AB222/'Balance Sheet Annual'!BR222</f>
        <v>0.84473330381884659</v>
      </c>
      <c r="AK222" s="22" t="e">
        <f>('Cash Flow Statement Annual'!AB222+'Cash Flow Statement Annual'!AV222)/('Balance Sheet Annual'!BH222+'Balance Sheet Annual'!BS222)</f>
        <v>#DIV/0!</v>
      </c>
      <c r="AL222" s="23" t="e">
        <f>('Cash Flow Statement Annual'!AB222/('Balance Sheet Annual'!BH222+'Balance Sheet Annual'!BS222))</f>
        <v>#DIV/0!</v>
      </c>
      <c r="AM222" s="24">
        <f>'Income Statement Annual'!BS222/'Balance Sheet Annual'!CS222</f>
        <v>0.29732528804225988</v>
      </c>
      <c r="AN222" s="22">
        <f>'Income Statement Annual'!N222/'Balance Sheet Annual'!CS222</f>
        <v>1.2129531396527389</v>
      </c>
      <c r="AO222" s="22">
        <f>'Income Statement Annual'!N222/'Balance Sheet Annual'!BB222</f>
        <v>0.74945166641223271</v>
      </c>
      <c r="AP222" s="22">
        <f>'Income Statement Annual'!N222/('Balance Sheet Annual'!AH222-'Balance Sheet Annual'!BR222)</f>
        <v>-79.369989669421486</v>
      </c>
      <c r="AQ222" s="22">
        <f>'Income Statement Annual'!BS222/'Balance Sheet Annual'!BB222</f>
        <v>0.1837094322156286</v>
      </c>
      <c r="AR222" s="22">
        <f>'Cash Flow Statement Annual'!AB222/'Income Statement Annual'!N222</f>
        <v>0.26821631872383433</v>
      </c>
      <c r="AS222" s="22">
        <f>'Cash Flow Statement Annual'!BG222/'Income Statement Annual'!N222</f>
        <v>-0.13252674893905583</v>
      </c>
      <c r="AT222" s="22">
        <f>'Cash Flow Statement Annual'!AB222/'Balance Sheet Annual'!BB222</f>
        <v>0.20101516702653219</v>
      </c>
      <c r="AU222" s="22">
        <f>('Cash Flow Statement Annual'!AB222+'Cash Flow Statement Annual'!AU222)/'Balance Sheet Annual'!BR222</f>
        <v>0.24660173479594011</v>
      </c>
      <c r="AV222" s="22" t="e">
        <f>('Cash Flow Statement Annual'!AB222+'Cash Flow Statement Annual'!AU222)/('Balance Sheet Annual'!BH222+'Balance Sheet Annual'!BS222)</f>
        <v>#DIV/0!</v>
      </c>
      <c r="AW222" s="22" t="e">
        <f>'Cash Flow Statement Annual'!AB222/'Balance Sheet Annual'!BS222</f>
        <v>#DIV/0!</v>
      </c>
      <c r="AX222" s="22" t="e">
        <f>('Cash Flow Statement Annual'!AB222+'Cash Flow Statement Annual'!AU222)/'Balance Sheet Annual'!BS222</f>
        <v>#DIV/0!</v>
      </c>
      <c r="AY222" s="22">
        <f>('Balance Sheet Annual'!BH222+'Balance Sheet Annual'!BS222)/('Income Statement Annual'!AF222-'Income Statement Annual'!AC222)</f>
        <v>0</v>
      </c>
      <c r="AZ222" s="22">
        <f>(('Balance Sheet Annual'!BH222+'Balance Sheet Annual'!BS222)-'Balance Sheet Annual'!N222)/('Income Statement Annual'!AF222-'Income Statement Annual'!AC222)</f>
        <v>-8.0128654404399938E-2</v>
      </c>
      <c r="BA222" s="22">
        <f>('Cash Flow Statement Annual'!AB222+'Cash Flow Statement Annual'!AU222)/'Income Statement Annual'!BS222</f>
        <v>0.31942866245420271</v>
      </c>
      <c r="BB222" s="22" t="e">
        <f>'Income Statement Annual'!AF222/('Balance Sheet Annual'!BH222+'Balance Sheet Annual'!BS222)</f>
        <v>#DIV/0!</v>
      </c>
      <c r="BC222" s="23">
        <f>'Income Statement Annual'!AF222/('Balance Sheet Annual'!BB222-'Balance Sheet Annual'!BR222)</f>
        <v>0.25113110732350791</v>
      </c>
    </row>
    <row r="223" spans="1:55" x14ac:dyDescent="0.2">
      <c r="A223" s="45" t="s">
        <v>697</v>
      </c>
      <c r="B223" s="45" t="s">
        <v>698</v>
      </c>
      <c r="C223" s="45" t="str">
        <f>VLOOKUP(A223,'[1]S&amp;P 500 Wikipedia'!A:D,3,FALSE)</f>
        <v>Health Care</v>
      </c>
      <c r="D223" s="45">
        <v>89661</v>
      </c>
      <c r="E223" s="45" t="s">
        <v>16</v>
      </c>
      <c r="F223" s="45">
        <v>2018</v>
      </c>
      <c r="G223" s="45" t="s">
        <v>17</v>
      </c>
      <c r="H223" s="46">
        <v>43496</v>
      </c>
      <c r="I223" s="46">
        <v>43516</v>
      </c>
      <c r="J223" s="46">
        <v>43516</v>
      </c>
      <c r="K223" s="45">
        <v>2678300000</v>
      </c>
      <c r="L223" s="45">
        <v>2734000000</v>
      </c>
      <c r="M223" s="45" t="s">
        <v>1756</v>
      </c>
      <c r="N223" s="20">
        <f>'Balance Sheet Annual'!AH223/'Balance Sheet Annual'!BR223</f>
        <v>1.4110095949176409</v>
      </c>
      <c r="O223" s="21">
        <f>('Balance Sheet Annual'!AH223-'Balance Sheet Annual'!U223)/'Balance Sheet Annual'!BR223</f>
        <v>1.1239807446703998</v>
      </c>
      <c r="P223" s="21">
        <f>'Balance Sheet Annual'!N223/'Balance Sheet Annual'!BR223</f>
        <v>0.5991420244293808</v>
      </c>
      <c r="Q223" s="21">
        <f>'Balance Sheet Annual'!CH223/'Balance Sheet Annual'!CS223</f>
        <v>1.6147440159574469</v>
      </c>
      <c r="R223" s="21">
        <f>('Balance Sheet Annual'!BH223+'Balance Sheet Annual'!BS223)/'Balance Sheet Annual'!BB223</f>
        <v>0.21983687532977755</v>
      </c>
      <c r="S223" s="21">
        <f>('Balance Sheet Annual'!BH223/'Balance Sheet Annual'!BB223)</f>
        <v>2.4831058530352251E-2</v>
      </c>
      <c r="T223" s="21">
        <f>'Balance Sheet Annual'!BS223/'Balance Sheet Annual'!BB223</f>
        <v>0.1950058167994253</v>
      </c>
      <c r="U223" s="21">
        <f>('Balance Sheet Annual'!BH223+'Balance Sheet Annual'!BS223)/'Balance Sheet Annual'!CS223</f>
        <v>0.5748171542553191</v>
      </c>
      <c r="V223" s="21">
        <f>('Balance Sheet Annual'!BH223/'Balance Sheet Annual'!CS223)</f>
        <v>6.4926861702127664E-2</v>
      </c>
      <c r="W223" s="21">
        <f>('Balance Sheet Annual'!BS223/'Balance Sheet Annual'!CS223)</f>
        <v>0.50989029255319152</v>
      </c>
      <c r="X223" s="22">
        <f>'Balance Sheet Annual'!AH223/'Balance Sheet Annual'!BB223</f>
        <v>0.27391721709058314</v>
      </c>
      <c r="Y223" s="22">
        <f>'Balance Sheet Annual'!CS223/('Balance Sheet Annual'!BB223-'Balance Sheet Annual'!AQ223-'Balance Sheet Annual'!AR223-'Balance Sheet Annual'!AS223)</f>
        <v>0.83359891366099015</v>
      </c>
      <c r="Z223" s="22">
        <f>'Balance Sheet Annual'!BA223/'Balance Sheet Annual'!BB223</f>
        <v>0.72608278290941686</v>
      </c>
      <c r="AA223" s="22">
        <f>'Balance Sheet Annual'!AR223/'Balance Sheet Annual'!BB223</f>
        <v>0.2028314781027698</v>
      </c>
      <c r="AB223" s="23">
        <f>'Balance Sheet Annual'!CS223/'Balance Sheet Annual'!CT223</f>
        <v>0.38244661576702288</v>
      </c>
      <c r="AC223" s="24">
        <f>'Income Statement Annual'!V223/'Income Statement Annual'!N223</f>
        <v>0.66835840418574233</v>
      </c>
      <c r="AD223" s="22">
        <f>('Income Statement Annual'!AF223-'Income Statement Annual'!AC223)/'Income Statement Annual'!N223</f>
        <v>0.25012426422498363</v>
      </c>
      <c r="AE223" s="22">
        <f>'Income Statement Annual'!AF223/'Income Statement Annual'!N223</f>
        <v>0.25012426422498363</v>
      </c>
      <c r="AF223" s="22">
        <f>'Income Statement Annual'!BS223/'Income Statement Annual'!N223</f>
        <v>1.7004578155657292E-2</v>
      </c>
      <c r="AG223" s="22">
        <f>('Income Statement Annual'!AF223-'Income Statement Annual'!AC223)/('Income Statement Annual'!AH223*-1)</f>
        <v>34.830601092896174</v>
      </c>
      <c r="AH223" s="23">
        <f>'Income Statement Annual'!AF223/('Income Statement Annual'!AH223*-1)</f>
        <v>34.830601092896174</v>
      </c>
      <c r="AI223" s="24">
        <f>'Cash Flow Statement Annual'!BG223/'Cash Flow Statement Annual'!AB223</f>
        <v>-0.36440919452887538</v>
      </c>
      <c r="AJ223" s="22">
        <f>'Cash Flow Statement Annual'!AB223/'Balance Sheet Annual'!BR223</f>
        <v>0.68952418377705738</v>
      </c>
      <c r="AK223" s="22">
        <f>('Cash Flow Statement Annual'!AB223+'Cash Flow Statement Annual'!AV223)/('Balance Sheet Annual'!BH223+'Balance Sheet Annual'!BS223)</f>
        <v>0.35027905497238365</v>
      </c>
      <c r="AL223" s="23">
        <f>('Cash Flow Statement Annual'!AB223/('Balance Sheet Annual'!BH223+'Balance Sheet Annual'!BS223))</f>
        <v>0.60888927445707175</v>
      </c>
      <c r="AM223" s="24">
        <f>'Income Statement Annual'!BS223/'Balance Sheet Annual'!CS223</f>
        <v>2.1609042553191491E-2</v>
      </c>
      <c r="AN223" s="22">
        <f>'Income Statement Annual'!N223/'Balance Sheet Annual'!CS223</f>
        <v>1.2707779255319149</v>
      </c>
      <c r="AO223" s="22">
        <f>'Income Statement Annual'!N223/'Balance Sheet Annual'!BB223</f>
        <v>0.48600471701111869</v>
      </c>
      <c r="AP223" s="22">
        <f>'Income Statement Annual'!N223/('Balance Sheet Annual'!AH223-'Balance Sheet Annual'!BR223)</f>
        <v>6.091148115687993</v>
      </c>
      <c r="AQ223" s="22">
        <f>'Income Statement Annual'!BS223/'Balance Sheet Annual'!BB223</f>
        <v>8.2643051944336719E-3</v>
      </c>
      <c r="AR223" s="22">
        <f>'Cash Flow Statement Annual'!AB223/'Income Statement Annual'!N223</f>
        <v>0.27542184434270767</v>
      </c>
      <c r="AS223" s="22">
        <f>'Cash Flow Statement Annual'!BG223/'Income Statement Annual'!N223</f>
        <v>-0.10036625245258339</v>
      </c>
      <c r="AT223" s="22">
        <f>'Cash Flow Statement Annual'!AB223/'Balance Sheet Annual'!BB223</f>
        <v>0.133856315518458</v>
      </c>
      <c r="AU223" s="22">
        <f>('Cash Flow Statement Annual'!AB223+'Cash Flow Statement Annual'!AU223)/'Balance Sheet Annual'!BR223</f>
        <v>0.20263942103022564</v>
      </c>
      <c r="AV223" s="22">
        <f>('Cash Flow Statement Annual'!AB223+'Cash Flow Statement Annual'!AU223)/('Balance Sheet Annual'!BH223+'Balance Sheet Annual'!BS223)</f>
        <v>0.17894219369017669</v>
      </c>
      <c r="AW223" s="22">
        <f>'Cash Flow Statement Annual'!AB223/'Balance Sheet Annual'!BS223</f>
        <v>0.68642216788916055</v>
      </c>
      <c r="AX223" s="22">
        <f>('Cash Flow Statement Annual'!AB223+'Cash Flow Statement Annual'!AU223)/'Balance Sheet Annual'!BS223</f>
        <v>0.20172779136104318</v>
      </c>
      <c r="AY223" s="22">
        <f>('Balance Sheet Annual'!BH223+'Balance Sheet Annual'!BS223)/('Income Statement Annual'!AF223-'Income Statement Annual'!AC223)</f>
        <v>1.8084405396925007</v>
      </c>
      <c r="AZ223" s="22">
        <f>(('Balance Sheet Annual'!BH223+'Balance Sheet Annual'!BS223)-'Balance Sheet Annual'!N223)/('Income Statement Annual'!AF223-'Income Statement Annual'!AC223)</f>
        <v>0.85163685806923961</v>
      </c>
      <c r="BA223" s="22">
        <f>('Cash Flow Statement Annual'!AB223+'Cash Flow Statement Annual'!AU223)/'Income Statement Annual'!BS223</f>
        <v>4.76</v>
      </c>
      <c r="BB223" s="22">
        <f>'Income Statement Annual'!AF223/('Balance Sheet Annual'!BH223+'Balance Sheet Annual'!BS223)</f>
        <v>0.55296260952546195</v>
      </c>
      <c r="BC223" s="23">
        <f>'Income Statement Annual'!AF223/('Balance Sheet Annual'!BB223-'Balance Sheet Annual'!BR223)</f>
        <v>0.15084486376473186</v>
      </c>
    </row>
    <row r="224" spans="1:55" x14ac:dyDescent="0.2">
      <c r="A224" s="45" t="s">
        <v>703</v>
      </c>
      <c r="B224" s="45" t="s">
        <v>704</v>
      </c>
      <c r="C224" s="45" t="str">
        <f>VLOOKUP(A224,'[1]S&amp;P 500 Wikipedia'!A:D,3,FALSE)</f>
        <v>Information Technology</v>
      </c>
      <c r="D224" s="45">
        <v>385619</v>
      </c>
      <c r="E224" s="45" t="s">
        <v>16</v>
      </c>
      <c r="F224" s="45">
        <v>2018</v>
      </c>
      <c r="G224" s="45" t="s">
        <v>17</v>
      </c>
      <c r="H224" s="46">
        <v>43465</v>
      </c>
      <c r="I224" s="46">
        <v>43518</v>
      </c>
      <c r="J224" s="46">
        <v>43594</v>
      </c>
      <c r="K224" s="45">
        <v>345500000</v>
      </c>
      <c r="L224" s="45">
        <v>355200000</v>
      </c>
      <c r="M224" s="45" t="s">
        <v>1966</v>
      </c>
      <c r="N224" s="20">
        <f>'Balance Sheet Annual'!AH224/'Balance Sheet Annual'!BR224</f>
        <v>2.4073754458635368</v>
      </c>
      <c r="O224" s="21">
        <f>('Balance Sheet Annual'!AH224-'Balance Sheet Annual'!U224)/'Balance Sheet Annual'!BR224</f>
        <v>2.4073754458635368</v>
      </c>
      <c r="P224" s="21">
        <f>'Balance Sheet Annual'!N224/'Balance Sheet Annual'!BR224</f>
        <v>1.744678402945576</v>
      </c>
      <c r="Q224" s="21">
        <f>'Balance Sheet Annual'!CH224/'Balance Sheet Annual'!CS224</f>
        <v>1.1008353094490375</v>
      </c>
      <c r="R224" s="21">
        <f>('Balance Sheet Annual'!BH224+'Balance Sheet Annual'!BS224)/'Balance Sheet Annual'!BB224</f>
        <v>0.21724053773719212</v>
      </c>
      <c r="S224" s="21">
        <f>('Balance Sheet Annual'!BH224/'Balance Sheet Annual'!BB224)</f>
        <v>0</v>
      </c>
      <c r="T224" s="21">
        <f>'Balance Sheet Annual'!BS224/'Balance Sheet Annual'!BB224</f>
        <v>0.21724053773719212</v>
      </c>
      <c r="U224" s="21">
        <f>('Balance Sheet Annual'!BH224+'Balance Sheet Annual'!BS224)/'Balance Sheet Annual'!CS224</f>
        <v>0.45638659232198936</v>
      </c>
      <c r="V224" s="21">
        <f>('Balance Sheet Annual'!BH224/'Balance Sheet Annual'!CS224)</f>
        <v>0</v>
      </c>
      <c r="W224" s="21">
        <f>('Balance Sheet Annual'!BS224/'Balance Sheet Annual'!CS224)</f>
        <v>0.45638659232198936</v>
      </c>
      <c r="X224" s="22">
        <f>'Balance Sheet Annual'!AH224/'Balance Sheet Annual'!BB224</f>
        <v>0.4255221786084728</v>
      </c>
      <c r="Y224" s="22">
        <f>'Balance Sheet Annual'!CS224/('Balance Sheet Annual'!BB224-'Balance Sheet Annual'!AQ224-'Balance Sheet Annual'!AR224-'Balance Sheet Annual'!AS224)</f>
        <v>0.70820788259323697</v>
      </c>
      <c r="Z224" s="22">
        <f>'Balance Sheet Annual'!BA224/'Balance Sheet Annual'!BB224</f>
        <v>0.57447782139152714</v>
      </c>
      <c r="AA224" s="22">
        <f>'Balance Sheet Annual'!AR224/'Balance Sheet Annual'!BB224</f>
        <v>0.31485285444080618</v>
      </c>
      <c r="AB224" s="23">
        <f>'Balance Sheet Annual'!CS224/'Balance Sheet Annual'!CT224</f>
        <v>0.47600113892899998</v>
      </c>
      <c r="AC224" s="24">
        <f>'Income Statement Annual'!V224/'Income Statement Annual'!N224</f>
        <v>0.61109563971992364</v>
      </c>
      <c r="AD224" s="22">
        <f>('Income Statement Annual'!AF224-'Income Statement Annual'!AC224)/'Income Statement Annual'!N224</f>
        <v>0.18175127307447486</v>
      </c>
      <c r="AE224" s="22">
        <f>'Income Statement Annual'!AF224/'Income Statement Annual'!N224</f>
        <v>0.18175127307447486</v>
      </c>
      <c r="AF224" s="22">
        <f>'Income Statement Annual'!BS224/'Income Statement Annual'!N224</f>
        <v>6.0908656906429028E-2</v>
      </c>
      <c r="AG224" s="22" t="e">
        <f>('Income Statement Annual'!AF224-'Income Statement Annual'!AC224)/('Income Statement Annual'!AH224*-1)</f>
        <v>#DIV/0!</v>
      </c>
      <c r="AH224" s="23" t="e">
        <f>'Income Statement Annual'!AF224/('Income Statement Annual'!AH224*-1)</f>
        <v>#DIV/0!</v>
      </c>
      <c r="AI224" s="24">
        <f>'Cash Flow Statement Annual'!BG224/'Cash Flow Statement Annual'!AB224</f>
        <v>-0.63074359177843031</v>
      </c>
      <c r="AJ224" s="22">
        <f>'Cash Flow Statement Annual'!AB224/'Balance Sheet Annual'!BR224</f>
        <v>0.7249453457599816</v>
      </c>
      <c r="AK224" s="22">
        <f>('Cash Flow Statement Annual'!AB224+'Cash Flow Statement Annual'!AV224)/('Balance Sheet Annual'!BH224+'Balance Sheet Annual'!BS224)</f>
        <v>0.51944951551748353</v>
      </c>
      <c r="AL224" s="23">
        <f>('Cash Flow Statement Annual'!AB224/('Balance Sheet Annual'!BH224+'Balance Sheet Annual'!BS224))</f>
        <v>0.58985161260122643</v>
      </c>
      <c r="AM224" s="24">
        <f>'Income Statement Annual'!BS224/'Balance Sheet Annual'!CS224</f>
        <v>6.5414770663761238E-2</v>
      </c>
      <c r="AN224" s="22">
        <f>'Income Statement Annual'!N224/'Balance Sheet Annual'!CS224</f>
        <v>1.0739814992843257</v>
      </c>
      <c r="AO224" s="22">
        <f>'Income Statement Annual'!N224/'Balance Sheet Annual'!BB224</f>
        <v>0.511216416848014</v>
      </c>
      <c r="AP224" s="22">
        <f>'Income Statement Annual'!N224/('Balance Sheet Annual'!AH224-'Balance Sheet Annual'!BR224)</f>
        <v>2.0550218697624985</v>
      </c>
      <c r="AQ224" s="22">
        <f>'Income Statement Annual'!BS224/'Balance Sheet Annual'!BB224</f>
        <v>3.1137505338729686E-2</v>
      </c>
      <c r="AR224" s="22">
        <f>'Cash Flow Statement Annual'!AB224/'Income Statement Annual'!N224</f>
        <v>0.25065642902609803</v>
      </c>
      <c r="AS224" s="22">
        <f>'Cash Flow Statement Annual'!BG224/'Income Statement Annual'!N224</f>
        <v>-0.15809993634627625</v>
      </c>
      <c r="AT224" s="22">
        <f>'Cash Flow Statement Annual'!AB224/'Balance Sheet Annual'!BB224</f>
        <v>0.12813968150664037</v>
      </c>
      <c r="AU224" s="22">
        <f>('Cash Flow Statement Annual'!AB224+'Cash Flow Statement Annual'!AU224)/'Balance Sheet Annual'!BR224</f>
        <v>0.54717523875273266</v>
      </c>
      <c r="AV224" s="22">
        <f>('Cash Flow Statement Annual'!AB224+'Cash Flow Statement Annual'!AU224)/('Balance Sheet Annual'!BH224+'Balance Sheet Annual'!BS224)</f>
        <v>0.44520900622571735</v>
      </c>
      <c r="AW224" s="22">
        <f>'Cash Flow Statement Annual'!AB224/'Balance Sheet Annual'!BS224</f>
        <v>0.58985161260122643</v>
      </c>
      <c r="AX224" s="22">
        <f>('Cash Flow Statement Annual'!AB224+'Cash Flow Statement Annual'!AU224)/'Balance Sheet Annual'!BS224</f>
        <v>0.44520900622571735</v>
      </c>
      <c r="AY224" s="22">
        <f>('Balance Sheet Annual'!BH224+'Balance Sheet Annual'!BS224)/('Income Statement Annual'!AF224-'Income Statement Annual'!AC224)</f>
        <v>2.3380759549086134</v>
      </c>
      <c r="AZ224" s="22">
        <f>(('Balance Sheet Annual'!BH224+'Balance Sheet Annual'!BS224)-'Balance Sheet Annual'!N224)/('Income Statement Annual'!AF224-'Income Statement Annual'!AC224)</f>
        <v>-0.98095655029002959</v>
      </c>
      <c r="BA224" s="22">
        <f>('Cash Flow Statement Annual'!AB224+'Cash Flow Statement Annual'!AU224)/'Income Statement Annual'!BS224</f>
        <v>3.1061397779229263</v>
      </c>
      <c r="BB224" s="22">
        <f>'Income Statement Annual'!AF224/('Balance Sheet Annual'!BH224+'Balance Sheet Annual'!BS224)</f>
        <v>0.42770210176473344</v>
      </c>
      <c r="BC224" s="23">
        <f>'Income Statement Annual'!AF224/('Balance Sheet Annual'!BB224-'Balance Sheet Annual'!BR224)</f>
        <v>0.11286377785463708</v>
      </c>
    </row>
    <row r="225" spans="1:55" x14ac:dyDescent="0.2">
      <c r="A225" s="45" t="s">
        <v>709</v>
      </c>
      <c r="B225" s="45" t="s">
        <v>710</v>
      </c>
      <c r="C225" s="45" t="str">
        <f>VLOOKUP(A225,'[1]S&amp;P 500 Wikipedia'!A:D,3,FALSE)</f>
        <v>Consumer Staples</v>
      </c>
      <c r="D225" s="45">
        <v>97995</v>
      </c>
      <c r="E225" s="45" t="s">
        <v>16</v>
      </c>
      <c r="F225" s="45">
        <v>2018</v>
      </c>
      <c r="G225" s="45" t="s">
        <v>17</v>
      </c>
      <c r="H225" s="46">
        <v>43465</v>
      </c>
      <c r="I225" s="46">
        <v>43521</v>
      </c>
      <c r="J225" s="46">
        <v>43521</v>
      </c>
      <c r="K225" s="45">
        <v>348000000</v>
      </c>
      <c r="L225" s="45">
        <v>347000000</v>
      </c>
      <c r="M225" s="45" t="s">
        <v>1757</v>
      </c>
      <c r="N225" s="20">
        <f>'Balance Sheet Annual'!AH225/'Balance Sheet Annual'!BR225</f>
        <v>0.67782987273945072</v>
      </c>
      <c r="O225" s="21">
        <f>('Balance Sheet Annual'!AH225-'Balance Sheet Annual'!U225)/'Balance Sheet Annual'!BR225</f>
        <v>0.40611743692788571</v>
      </c>
      <c r="P225" s="21">
        <f>'Balance Sheet Annual'!N225/'Balance Sheet Annual'!BR225</f>
        <v>6.273721812904666E-2</v>
      </c>
      <c r="Q225" s="21">
        <f>'Balance Sheet Annual'!CH225/'Balance Sheet Annual'!CS225</f>
        <v>6.3384201077199283</v>
      </c>
      <c r="R225" s="21">
        <f>('Balance Sheet Annual'!BH225+'Balance Sheet Annual'!BS225)/'Balance Sheet Annual'!BB225</f>
        <v>0.52691131498470944</v>
      </c>
      <c r="S225" s="21">
        <f>('Balance Sheet Annual'!BH225/'Balance Sheet Annual'!BB225)</f>
        <v>4.7645259938837919E-2</v>
      </c>
      <c r="T225" s="21">
        <f>'Balance Sheet Annual'!BS225/'Balance Sheet Annual'!BB225</f>
        <v>0.47926605504587155</v>
      </c>
      <c r="U225" s="21">
        <f>('Balance Sheet Annual'!BH225+'Balance Sheet Annual'!BS225)/'Balance Sheet Annual'!CS225</f>
        <v>3.8666965888689409</v>
      </c>
      <c r="V225" s="21">
        <f>('Balance Sheet Annual'!BH225/'Balance Sheet Annual'!CS225)</f>
        <v>0.34964093357271098</v>
      </c>
      <c r="W225" s="21">
        <f>('Balance Sheet Annual'!BS225/'Balance Sheet Annual'!CS225)</f>
        <v>3.5170556552962298</v>
      </c>
      <c r="X225" s="22">
        <f>'Balance Sheet Annual'!AH225/'Balance Sheet Annual'!BB225</f>
        <v>0.18568807339449542</v>
      </c>
      <c r="Y225" s="22">
        <f>'Balance Sheet Annual'!CS225/('Balance Sheet Annual'!BB225-'Balance Sheet Annual'!AQ225-'Balance Sheet Annual'!AR225-'Balance Sheet Annual'!AS225)</f>
        <v>0.27147556963567687</v>
      </c>
      <c r="Z225" s="22">
        <f>'Balance Sheet Annual'!BA225/'Balance Sheet Annual'!BB225</f>
        <v>0.81431192660550455</v>
      </c>
      <c r="AA225" s="22">
        <f>'Balance Sheet Annual'!AR225/'Balance Sheet Annual'!BB225</f>
        <v>0.33663608562691133</v>
      </c>
      <c r="AB225" s="23">
        <f>'Balance Sheet Annual'!CS225/'Balance Sheet Annual'!CT225</f>
        <v>0.1362691131498471</v>
      </c>
      <c r="AC225" s="24">
        <f>'Income Statement Annual'!V225/'Income Statement Annual'!N225</f>
        <v>0.3886094560086667</v>
      </c>
      <c r="AD225" s="22">
        <f>('Income Statement Annual'!AF225-'Income Statement Annual'!AC225)/'Income Statement Annual'!N225</f>
        <v>0.15058422966803373</v>
      </c>
      <c r="AE225" s="22">
        <f>'Income Statement Annual'!AF225/'Income Statement Annual'!N225</f>
        <v>0.15058422966803373</v>
      </c>
      <c r="AF225" s="22">
        <f>'Income Statement Annual'!BS225/'Income Statement Annual'!N225</f>
        <v>9.8197013077458789E-2</v>
      </c>
      <c r="AG225" s="22">
        <f>('Income Statement Annual'!AF225-'Income Statement Annual'!AC225)/('Income Statement Annual'!AH225*-1)</f>
        <v>7.6015625</v>
      </c>
      <c r="AH225" s="23">
        <f>'Income Statement Annual'!AF225/('Income Statement Annual'!AH225*-1)</f>
        <v>7.6015625</v>
      </c>
      <c r="AI225" s="24">
        <f>'Cash Flow Statement Annual'!BG225/'Cash Flow Statement Annual'!AB225</f>
        <v>-0.36695018226002429</v>
      </c>
      <c r="AJ225" s="22">
        <f>'Cash Flow Statement Annual'!AB225/'Balance Sheet Annual'!BR225</f>
        <v>0.36749274391605269</v>
      </c>
      <c r="AK225" s="22">
        <f>('Cash Flow Statement Annual'!AB225+'Cash Flow Statement Annual'!AV225)/('Balance Sheet Annual'!BH225+'Balance Sheet Annual'!BS225)</f>
        <v>0.10562971561230412</v>
      </c>
      <c r="AL225" s="23">
        <f>('Cash Flow Statement Annual'!AB225/('Balance Sheet Annual'!BH225+'Balance Sheet Annual'!BS225))</f>
        <v>0.19106210098665119</v>
      </c>
      <c r="AM225" s="24">
        <f>'Income Statement Annual'!BS225/'Balance Sheet Annual'!CS225</f>
        <v>0.56956912028725315</v>
      </c>
      <c r="AN225" s="22">
        <f>'Income Statement Annual'!N225/'Balance Sheet Annual'!CS225</f>
        <v>5.8002692998204664</v>
      </c>
      <c r="AO225" s="22">
        <f>'Income Statement Annual'!N225/'Balance Sheet Annual'!BB225</f>
        <v>0.79039755351681962</v>
      </c>
      <c r="AP225" s="22">
        <f>'Income Statement Annual'!N225/('Balance Sheet Annual'!AH225-'Balance Sheet Annual'!BR225)</f>
        <v>-8.9556479556479562</v>
      </c>
      <c r="AQ225" s="22">
        <f>'Income Statement Annual'!BS225/'Balance Sheet Annual'!BB225</f>
        <v>7.7614678899082565E-2</v>
      </c>
      <c r="AR225" s="22">
        <f>'Cash Flow Statement Annual'!AB225/'Income Statement Annual'!N225</f>
        <v>0.12736980577265342</v>
      </c>
      <c r="AS225" s="22">
        <f>'Cash Flow Statement Annual'!BG225/'Income Statement Annual'!N225</f>
        <v>-4.6738373442699065E-2</v>
      </c>
      <c r="AT225" s="22">
        <f>'Cash Flow Statement Annual'!AB225/'Balance Sheet Annual'!BB225</f>
        <v>0.10067278287461774</v>
      </c>
      <c r="AU225" s="22">
        <f>('Cash Flow Statement Annual'!AB225+'Cash Flow Statement Annual'!AU225)/'Balance Sheet Annual'!BR225</f>
        <v>0.12324179504353651</v>
      </c>
      <c r="AV225" s="22">
        <f>('Cash Flow Statement Annual'!AB225+'Cash Flow Statement Annual'!AU225)/('Balance Sheet Annual'!BH225+'Balance Sheet Annual'!BS225)</f>
        <v>6.4074289030760304E-2</v>
      </c>
      <c r="AW225" s="22">
        <f>'Cash Flow Statement Annual'!AB225/'Balance Sheet Annual'!BS225</f>
        <v>0.21005615109749873</v>
      </c>
      <c r="AX225" s="22">
        <f>('Cash Flow Statement Annual'!AB225+'Cash Flow Statement Annual'!AU225)/'Balance Sheet Annual'!BS225</f>
        <v>7.0444104134762639E-2</v>
      </c>
      <c r="AY225" s="22">
        <f>('Balance Sheet Annual'!BH225+'Balance Sheet Annual'!BS225)/('Income Statement Annual'!AF225-'Income Statement Annual'!AC225)</f>
        <v>4.4270298047276464</v>
      </c>
      <c r="AZ225" s="22">
        <f>(('Balance Sheet Annual'!BH225+'Balance Sheet Annual'!BS225)-'Balance Sheet Annual'!N225)/('Income Statement Annual'!AF225-'Income Statement Annual'!AC225)</f>
        <v>4.2826310380267216</v>
      </c>
      <c r="BA225" s="22">
        <f>('Cash Flow Statement Annual'!AB225+'Cash Flow Statement Annual'!AU225)/'Income Statement Annual'!BS225</f>
        <v>0.43498817966903075</v>
      </c>
      <c r="BB225" s="22">
        <f>'Income Statement Annual'!AF225/('Balance Sheet Annual'!BH225+'Balance Sheet Annual'!BS225)</f>
        <v>0.22588508415554265</v>
      </c>
      <c r="BC225" s="23">
        <f>'Income Statement Annual'!AF225/('Balance Sheet Annual'!BB225-'Balance Sheet Annual'!BR225)</f>
        <v>0.16392890236711313</v>
      </c>
    </row>
    <row r="226" spans="1:55" x14ac:dyDescent="0.2">
      <c r="A226" s="45" t="s">
        <v>712</v>
      </c>
      <c r="B226" s="45" t="s">
        <v>713</v>
      </c>
      <c r="C226" s="45" t="str">
        <f>VLOOKUP(A226,'[1]S&amp;P 500 Wikipedia'!A:D,3,FALSE)</f>
        <v>Information Technology</v>
      </c>
      <c r="D226" s="45">
        <v>186556</v>
      </c>
      <c r="E226" s="45" t="s">
        <v>16</v>
      </c>
      <c r="F226" s="45">
        <v>2018</v>
      </c>
      <c r="G226" s="45" t="s">
        <v>17</v>
      </c>
      <c r="H226" s="46">
        <v>43404</v>
      </c>
      <c r="I226" s="46">
        <v>43452</v>
      </c>
      <c r="J226" s="46">
        <v>43452</v>
      </c>
      <c r="K226" s="45">
        <v>185000000</v>
      </c>
      <c r="L226" s="45">
        <v>194000000</v>
      </c>
      <c r="M226" s="45" t="s">
        <v>1758</v>
      </c>
      <c r="N226" s="20">
        <f>'Balance Sheet Annual'!AH226/'Balance Sheet Annual'!BR226</f>
        <v>2.658119658119658</v>
      </c>
      <c r="O226" s="21">
        <f>('Balance Sheet Annual'!AH226-'Balance Sheet Annual'!U226)/'Balance Sheet Annual'!BR226</f>
        <v>1.9401709401709402</v>
      </c>
      <c r="P226" s="21">
        <f>'Balance Sheet Annual'!N226/'Balance Sheet Annual'!BR226</f>
        <v>0.99877899877899878</v>
      </c>
      <c r="Q226" s="21">
        <f>'Balance Sheet Annual'!CH226/'Balance Sheet Annual'!CS226</f>
        <v>1.5683982683982685</v>
      </c>
      <c r="R226" s="21">
        <f>('Balance Sheet Annual'!BH226+'Balance Sheet Annual'!BS226)/'Balance Sheet Annual'!BB226</f>
        <v>0.34518793190628688</v>
      </c>
      <c r="S226" s="21">
        <f>('Balance Sheet Annual'!BH226/'Balance Sheet Annual'!BB226)</f>
        <v>1.6854879487611663E-3</v>
      </c>
      <c r="T226" s="21">
        <f>'Balance Sheet Annual'!BS226/'Balance Sheet Annual'!BB226</f>
        <v>0.34350244395752572</v>
      </c>
      <c r="U226" s="21">
        <f>('Balance Sheet Annual'!BH226+'Balance Sheet Annual'!BS226)/'Balance Sheet Annual'!CS226</f>
        <v>0.88658008658008658</v>
      </c>
      <c r="V226" s="21">
        <f>('Balance Sheet Annual'!BH226/'Balance Sheet Annual'!CS226)</f>
        <v>4.329004329004329E-3</v>
      </c>
      <c r="W226" s="21">
        <f>('Balance Sheet Annual'!BS226/'Balance Sheet Annual'!CS226)</f>
        <v>0.88225108225108229</v>
      </c>
      <c r="X226" s="22">
        <f>'Balance Sheet Annual'!AH226/'Balance Sheet Annual'!BB226</f>
        <v>0.36693072644530594</v>
      </c>
      <c r="Y226" s="22">
        <f>'Balance Sheet Annual'!CS226/('Balance Sheet Annual'!BB226-'Balance Sheet Annual'!AQ226-'Balance Sheet Annual'!AR226-'Balance Sheet Annual'!AS226)</f>
        <v>0.72277847309136423</v>
      </c>
      <c r="Z226" s="22">
        <f>'Balance Sheet Annual'!BA226/'Balance Sheet Annual'!BB226</f>
        <v>0.63306927355469411</v>
      </c>
      <c r="AA226" s="22">
        <f>'Balance Sheet Annual'!AR226/'Balance Sheet Annual'!BB226</f>
        <v>0.31720883195685151</v>
      </c>
      <c r="AB226" s="23">
        <f>'Balance Sheet Annual'!CS226/'Balance Sheet Annual'!CT226</f>
        <v>0.3893477161638294</v>
      </c>
      <c r="AC226" s="24">
        <f>'Income Statement Annual'!V226/'Income Statement Annual'!N226</f>
        <v>0.5337096268422703</v>
      </c>
      <c r="AD226" s="22">
        <f>('Income Statement Annual'!AF226-'Income Statement Annual'!AC226)/'Income Statement Annual'!N226</f>
        <v>7.4945123863280019E-2</v>
      </c>
      <c r="AE226" s="22">
        <f>'Income Statement Annual'!AF226/'Income Statement Annual'!N226</f>
        <v>7.4945123863280019E-2</v>
      </c>
      <c r="AF226" s="22">
        <f>'Income Statement Annual'!BS226/'Income Statement Annual'!N226</f>
        <v>3.1984948259642522E-2</v>
      </c>
      <c r="AG226" s="22">
        <f>('Income Statement Annual'!AF226-'Income Statement Annual'!AC226)/('Income Statement Annual'!AH226*-1)</f>
        <v>3.2739726027397262</v>
      </c>
      <c r="AH226" s="23">
        <f>'Income Statement Annual'!AF226/('Income Statement Annual'!AH226*-1)</f>
        <v>3.2739726027397262</v>
      </c>
      <c r="AI226" s="24">
        <f>'Cash Flow Statement Annual'!BG226/'Cash Flow Statement Annual'!AB226</f>
        <v>4.600638977635783</v>
      </c>
      <c r="AJ226" s="22">
        <f>'Cash Flow Statement Annual'!AB226/'Balance Sheet Annual'!BR226</f>
        <v>0.38217338217338215</v>
      </c>
      <c r="AK226" s="22">
        <f>('Cash Flow Statement Annual'!AB226+'Cash Flow Statement Annual'!AV226)/('Balance Sheet Annual'!BH226+'Balance Sheet Annual'!BS226)</f>
        <v>0.15283203125</v>
      </c>
      <c r="AL226" s="23">
        <f>('Cash Flow Statement Annual'!AB226/('Balance Sheet Annual'!BH226+'Balance Sheet Annual'!BS226))</f>
        <v>0.15283203125</v>
      </c>
      <c r="AM226" s="24">
        <f>'Income Statement Annual'!BS226/'Balance Sheet Annual'!CS226</f>
        <v>4.4155844155844157E-2</v>
      </c>
      <c r="AN226" s="22">
        <f>'Income Statement Annual'!N226/'Balance Sheet Annual'!CS226</f>
        <v>1.3805194805194805</v>
      </c>
      <c r="AO226" s="22">
        <f>'Income Statement Annual'!N226/'Balance Sheet Annual'!BB226</f>
        <v>0.53750210685993594</v>
      </c>
      <c r="AP226" s="22">
        <f>'Income Statement Annual'!N226/('Balance Sheet Annual'!AH226-'Balance Sheet Annual'!BR226)</f>
        <v>2.3483063328424154</v>
      </c>
      <c r="AQ226" s="22">
        <f>'Income Statement Annual'!BS226/'Balance Sheet Annual'!BB226</f>
        <v>1.7191977077363897E-2</v>
      </c>
      <c r="AR226" s="22">
        <f>'Cash Flow Statement Annual'!AB226/'Income Statement Annual'!N226</f>
        <v>9.8149890247726565E-2</v>
      </c>
      <c r="AS226" s="22">
        <f>'Cash Flow Statement Annual'!BG226/'Income Statement Annual'!N226</f>
        <v>0.45155221072436502</v>
      </c>
      <c r="AT226" s="22">
        <f>'Cash Flow Statement Annual'!AB226/'Balance Sheet Annual'!BB226</f>
        <v>5.2755772796224509E-2</v>
      </c>
      <c r="AU226" s="22">
        <f>('Cash Flow Statement Annual'!AB226+'Cash Flow Statement Annual'!AU226)/'Balance Sheet Annual'!BR226</f>
        <v>-1.7203907203907205</v>
      </c>
      <c r="AV226" s="22">
        <f>('Cash Flow Statement Annual'!AB226+'Cash Flow Statement Annual'!AU226)/('Balance Sheet Annual'!BH226+'Balance Sheet Annual'!BS226)</f>
        <v>-0.68798828125</v>
      </c>
      <c r="AW226" s="22">
        <f>'Cash Flow Statement Annual'!AB226/'Balance Sheet Annual'!BS226</f>
        <v>0.1535819430814524</v>
      </c>
      <c r="AX226" s="22">
        <f>('Cash Flow Statement Annual'!AB226+'Cash Flow Statement Annual'!AU226)/'Balance Sheet Annual'!BS226</f>
        <v>-0.69136408243375858</v>
      </c>
      <c r="AY226" s="22">
        <f>('Balance Sheet Annual'!BH226+'Balance Sheet Annual'!BS226)/('Income Statement Annual'!AF226-'Income Statement Annual'!AC226)</f>
        <v>8.569037656903765</v>
      </c>
      <c r="AZ226" s="22">
        <f>(('Balance Sheet Annual'!BH226+'Balance Sheet Annual'!BS226)-'Balance Sheet Annual'!N226)/('Income Statement Annual'!AF226-'Income Statement Annual'!AC226)</f>
        <v>5.1464435146443517</v>
      </c>
      <c r="BA226" s="22">
        <f>('Cash Flow Statement Annual'!AB226+'Cash Flow Statement Annual'!AU226)/'Income Statement Annual'!BS226</f>
        <v>-13.813725490196079</v>
      </c>
      <c r="BB226" s="22">
        <f>'Income Statement Annual'!AF226/('Balance Sheet Annual'!BH226+'Balance Sheet Annual'!BS226)</f>
        <v>0.11669921875</v>
      </c>
      <c r="BC226" s="23">
        <f>'Income Statement Annual'!AF226/('Balance Sheet Annual'!BB226-'Balance Sheet Annual'!BR226)</f>
        <v>4.6734454438795467E-2</v>
      </c>
    </row>
    <row r="227" spans="1:55" x14ac:dyDescent="0.2">
      <c r="A227" s="45" t="s">
        <v>730</v>
      </c>
      <c r="B227" s="45" t="s">
        <v>731</v>
      </c>
      <c r="C227" s="45" t="str">
        <f>VLOOKUP(A227,'[1]S&amp;P 500 Wikipedia'!A:D,3,FALSE)</f>
        <v>Consumer Staples</v>
      </c>
      <c r="D227" s="45">
        <v>693432</v>
      </c>
      <c r="E227" s="45" t="s">
        <v>16</v>
      </c>
      <c r="F227" s="45">
        <v>2018</v>
      </c>
      <c r="G227" s="45" t="s">
        <v>17</v>
      </c>
      <c r="H227" s="46">
        <v>43465</v>
      </c>
      <c r="I227" s="46">
        <v>43623</v>
      </c>
      <c r="J227" s="46">
        <v>43623</v>
      </c>
      <c r="K227" s="45">
        <v>1219000000</v>
      </c>
      <c r="L227" s="45">
        <v>1196000000</v>
      </c>
      <c r="M227" s="45" t="s">
        <v>1759</v>
      </c>
      <c r="N227" s="20">
        <f>'Balance Sheet Annual'!AH227/'Balance Sheet Annual'!BR227</f>
        <v>0.7171338333991315</v>
      </c>
      <c r="O227" s="21">
        <f>('Balance Sheet Annual'!AH227-'Balance Sheet Annual'!U227)/'Balance Sheet Annual'!BR227</f>
        <v>0.43930122384524278</v>
      </c>
      <c r="P227" s="21">
        <f>'Balance Sheet Annual'!N227/'Balance Sheet Annual'!BR227</f>
        <v>0.16077773391235689</v>
      </c>
      <c r="Q227" s="21">
        <f>'Balance Sheet Annual'!CH227/'Balance Sheet Annual'!CS227</f>
        <v>0.81490482587890778</v>
      </c>
      <c r="R227" s="21">
        <f>('Balance Sheet Annual'!BH227+'Balance Sheet Annual'!BS227)/'Balance Sheet Annual'!BB227</f>
        <v>0.26229290039257436</v>
      </c>
      <c r="S227" s="21">
        <f>('Balance Sheet Annual'!BH227/'Balance Sheet Annual'!BB227)</f>
        <v>2.6640162352784616E-2</v>
      </c>
      <c r="T227" s="21">
        <f>'Balance Sheet Annual'!BS227/'Balance Sheet Annual'!BB227</f>
        <v>0.23565273803978973</v>
      </c>
      <c r="U227" s="21">
        <f>('Balance Sheet Annual'!BH227+'Balance Sheet Annual'!BS227)/'Balance Sheet Annual'!CS227</f>
        <v>0.47603665071625884</v>
      </c>
      <c r="V227" s="21">
        <f>('Balance Sheet Annual'!BH227/'Balance Sheet Annual'!CS227)</f>
        <v>4.8349359216266395E-2</v>
      </c>
      <c r="W227" s="21">
        <f>('Balance Sheet Annual'!BS227/'Balance Sheet Annual'!CS227)</f>
        <v>0.42768729149999246</v>
      </c>
      <c r="X227" s="22">
        <f>'Balance Sheet Annual'!AH227/'Balance Sheet Annual'!BB227</f>
        <v>6.0433162552398695E-2</v>
      </c>
      <c r="Y227" s="22">
        <f>'Balance Sheet Annual'!CS227/('Balance Sheet Annual'!BB227-'Balance Sheet Annual'!AQ227-'Balance Sheet Annual'!AR227-'Balance Sheet Annual'!AS227)</f>
        <v>4.1510746287361364</v>
      </c>
      <c r="Z227" s="22">
        <f>'Balance Sheet Annual'!BA227/'Balance Sheet Annual'!BB227</f>
        <v>0.93956683744760128</v>
      </c>
      <c r="AA227" s="22">
        <f>'Balance Sheet Annual'!AR227/'Balance Sheet Annual'!BB227</f>
        <v>0.3728125623793998</v>
      </c>
      <c r="AB227" s="23">
        <f>'Balance Sheet Annual'!CS227/'Balance Sheet Annual'!CT227</f>
        <v>0.55099308004524583</v>
      </c>
      <c r="AC227" s="24">
        <f>'Income Statement Annual'!V227/'Income Statement Annual'!N227</f>
        <v>0.3698917352851479</v>
      </c>
      <c r="AD227" s="22">
        <f>('Income Statement Annual'!AF227-'Income Statement Annual'!AC227)/'Income Statement Annual'!N227</f>
        <v>0.25819609637084479</v>
      </c>
      <c r="AE227" s="22">
        <f>'Income Statement Annual'!AF227/'Income Statement Annual'!N227</f>
        <v>0.25819609637084479</v>
      </c>
      <c r="AF227" s="22">
        <f>'Income Statement Annual'!BS227/'Income Statement Annual'!N227</f>
        <v>0.41929704178103078</v>
      </c>
      <c r="AG227" s="22">
        <f>('Income Statement Annual'!AF227-'Income Statement Annual'!AC227)/('Income Statement Annual'!AH227*-1)</f>
        <v>5.4886547811993518</v>
      </c>
      <c r="AH227" s="23">
        <f>'Income Statement Annual'!AF227/('Income Statement Annual'!AH227*-1)</f>
        <v>5.4886547811993518</v>
      </c>
      <c r="AI227" s="24">
        <f>'Cash Flow Statement Annual'!BG227/'Cash Flow Statement Annual'!AB227</f>
        <v>-8.0189753320683117</v>
      </c>
      <c r="AJ227" s="22">
        <f>'Cash Flow Statement Annual'!AB227/'Balance Sheet Annual'!BR227</f>
        <v>5.2013422818791948E-2</v>
      </c>
      <c r="AK227" s="22">
        <f>('Cash Flow Statement Annual'!AB227+'Cash Flow Statement Annual'!AV227)/('Balance Sheet Annual'!BH227+'Balance Sheet Annual'!BS227)</f>
        <v>-7.4866818873668195E-2</v>
      </c>
      <c r="AL227" s="23">
        <f>('Cash Flow Statement Annual'!AB227/('Balance Sheet Annual'!BH227+'Balance Sheet Annual'!BS227))</f>
        <v>1.6711060375443936E-2</v>
      </c>
      <c r="AM227" s="24">
        <f>'Income Statement Annual'!BS227/'Balance Sheet Annual'!CS227</f>
        <v>0.16603015985629538</v>
      </c>
      <c r="AN227" s="22">
        <f>'Income Statement Annual'!N227/'Balance Sheet Annual'!CS227</f>
        <v>0.39597264781801439</v>
      </c>
      <c r="AO227" s="22">
        <f>'Income Statement Annual'!N227/'Balance Sheet Annual'!BB227</f>
        <v>0.21817818883491916</v>
      </c>
      <c r="AP227" s="22">
        <f>'Income Statement Annual'!N227/('Balance Sheet Annual'!AH227-'Balance Sheet Annual'!BR227)</f>
        <v>-9.152826238660154</v>
      </c>
      <c r="AQ227" s="22">
        <f>'Income Statement Annual'!BS227/'Balance Sheet Annual'!BB227</f>
        <v>9.1481469159624726E-2</v>
      </c>
      <c r="AR227" s="22">
        <f>'Cash Flow Statement Annual'!AB227/'Income Statement Annual'!N227</f>
        <v>2.0089966453186947E-2</v>
      </c>
      <c r="AS227" s="22">
        <f>'Cash Flow Statement Annual'!BG227/'Income Statement Annual'!N227</f>
        <v>-0.16110094541018602</v>
      </c>
      <c r="AT227" s="22">
        <f>'Cash Flow Statement Annual'!AB227/'Balance Sheet Annual'!BB227</f>
        <v>4.3831924945106132E-3</v>
      </c>
      <c r="AU227" s="22">
        <f>('Cash Flow Statement Annual'!AB227+'Cash Flow Statement Annual'!AU227)/'Balance Sheet Annual'!BR227</f>
        <v>0.16610738255033558</v>
      </c>
      <c r="AV227" s="22">
        <f>('Cash Flow Statement Annual'!AB227+'Cash Flow Statement Annual'!AU227)/('Balance Sheet Annual'!BH227+'Balance Sheet Annual'!BS227)</f>
        <v>5.33675799086758E-2</v>
      </c>
      <c r="AW227" s="22">
        <f>'Cash Flow Statement Annual'!AB227/'Balance Sheet Annual'!BS227</f>
        <v>1.8600218826103836E-2</v>
      </c>
      <c r="AX227" s="22">
        <f>('Cash Flow Statement Annual'!AB227+'Cash Flow Statement Annual'!AU227)/'Balance Sheet Annual'!BS227</f>
        <v>5.9400698831750962E-2</v>
      </c>
      <c r="AY227" s="22">
        <f>('Balance Sheet Annual'!BH227+'Balance Sheet Annual'!BS227)/('Income Statement Annual'!AF227-'Income Statement Annual'!AC227)</f>
        <v>4.6561346522958811</v>
      </c>
      <c r="AZ227" s="22">
        <f>(('Balance Sheet Annual'!BH227+'Balance Sheet Annual'!BS227)-'Balance Sheet Annual'!N227)/('Income Statement Annual'!AF227-'Income Statement Annual'!AC227)</f>
        <v>4.4156208474826517</v>
      </c>
      <c r="BA227" s="22">
        <f>('Cash Flow Statement Annual'!AB227+'Cash Flow Statement Annual'!AU227)/'Income Statement Annual'!BS227</f>
        <v>0.15301391035548687</v>
      </c>
      <c r="BB227" s="22">
        <f>'Income Statement Annual'!AF227/('Balance Sheet Annual'!BH227+'Balance Sheet Annual'!BS227)</f>
        <v>0.21477042110603756</v>
      </c>
      <c r="BC227" s="23">
        <f>'Income Statement Annual'!AF227/('Balance Sheet Annual'!BB227-'Balance Sheet Annual'!BR227)</f>
        <v>6.1516802906448682E-2</v>
      </c>
    </row>
    <row r="228" spans="1:55" x14ac:dyDescent="0.2">
      <c r="A228" s="45" t="s">
        <v>718</v>
      </c>
      <c r="B228" s="45" t="s">
        <v>719</v>
      </c>
      <c r="C228" s="45" t="str">
        <f>VLOOKUP(A228,'[1]S&amp;P 500 Wikipedia'!A:D,3,FALSE)</f>
        <v>Real Estate</v>
      </c>
      <c r="D228" s="45">
        <v>378175</v>
      </c>
      <c r="E228" s="45" t="s">
        <v>16</v>
      </c>
      <c r="F228" s="45">
        <v>2018</v>
      </c>
      <c r="G228" s="45" t="s">
        <v>17</v>
      </c>
      <c r="H228" s="46">
        <v>43465</v>
      </c>
      <c r="I228" s="46">
        <v>43511</v>
      </c>
      <c r="J228" s="46">
        <v>43511</v>
      </c>
      <c r="K228" s="45">
        <v>419199000</v>
      </c>
      <c r="L228" s="45">
        <v>419303000</v>
      </c>
      <c r="M228" s="45" t="s">
        <v>1760</v>
      </c>
      <c r="N228" s="20">
        <f>'Balance Sheet Annual'!AH228/'Balance Sheet Annual'!BR228</f>
        <v>7.2301442019482645E-2</v>
      </c>
      <c r="O228" s="21">
        <f>('Balance Sheet Annual'!AH228-'Balance Sheet Annual'!U228)/'Balance Sheet Annual'!BR228</f>
        <v>7.2301442019482645E-2</v>
      </c>
      <c r="P228" s="21">
        <f>'Balance Sheet Annual'!N228/'Balance Sheet Annual'!BR228</f>
        <v>3.831265794074503E-2</v>
      </c>
      <c r="Q228" s="21">
        <f>'Balance Sheet Annual'!CH228/'Balance Sheet Annual'!CS228</f>
        <v>1.1240718705593242</v>
      </c>
      <c r="R228" s="21">
        <f>('Balance Sheet Annual'!BH228+'Balance Sheet Annual'!BS228)/'Balance Sheet Annual'!BB228</f>
        <v>7.504314534357566E-2</v>
      </c>
      <c r="S228" s="21">
        <f>('Balance Sheet Annual'!BH228/'Balance Sheet Annual'!BB228)</f>
        <v>7.504314534357566E-2</v>
      </c>
      <c r="T228" s="21">
        <f>'Balance Sheet Annual'!BS228/'Balance Sheet Annual'!BB228</f>
        <v>0</v>
      </c>
      <c r="U228" s="21">
        <f>('Balance Sheet Annual'!BH228+'Balance Sheet Annual'!BS228)/'Balance Sheet Annual'!CS228</f>
        <v>0.15939703410258402</v>
      </c>
      <c r="V228" s="21">
        <f>('Balance Sheet Annual'!BH228/'Balance Sheet Annual'!CS228)</f>
        <v>0.15939703410258402</v>
      </c>
      <c r="W228" s="21">
        <f>('Balance Sheet Annual'!BS228/'Balance Sheet Annual'!CS228)</f>
        <v>0</v>
      </c>
      <c r="X228" s="22">
        <f>'Balance Sheet Annual'!AH228/'Balance Sheet Annual'!BB228</f>
        <v>3.8262366872536813E-2</v>
      </c>
      <c r="Y228" s="22">
        <f>'Balance Sheet Annual'!CS228/('Balance Sheet Annual'!BB228-'Balance Sheet Annual'!AQ228-'Balance Sheet Annual'!AR228-'Balance Sheet Annual'!AS228)</f>
        <v>0.47079386242080101</v>
      </c>
      <c r="Z228" s="22">
        <f>'Balance Sheet Annual'!BA228/'Balance Sheet Annual'!BB228</f>
        <v>0.96173763312746319</v>
      </c>
      <c r="AA228" s="22">
        <f>'Balance Sheet Annual'!AR228/'Balance Sheet Annual'!BB228</f>
        <v>0</v>
      </c>
      <c r="AB228" s="23">
        <f>'Balance Sheet Annual'!CS228/'Balance Sheet Annual'!CT228</f>
        <v>0.47079386242080101</v>
      </c>
      <c r="AC228" s="24">
        <f>'Income Statement Annual'!V228/'Income Statement Annual'!N228</f>
        <v>0.74090673648480976</v>
      </c>
      <c r="AD228" s="22">
        <f>('Income Statement Annual'!AF228-'Income Statement Annual'!AC228)/'Income Statement Annual'!N228</f>
        <v>0.63757438580186765</v>
      </c>
      <c r="AE228" s="22">
        <f>'Income Statement Annual'!AF228/'Income Statement Annual'!N228</f>
        <v>0.33710737703962412</v>
      </c>
      <c r="AF228" s="22">
        <f>'Income Statement Annual'!BS228/'Income Statement Annual'!N228</f>
        <v>0.31016859949002112</v>
      </c>
      <c r="AG228" s="22">
        <f>('Income Statement Annual'!AF228-'Income Statement Annual'!AC228)/('Income Statement Annual'!AH228*-1)</f>
        <v>3.9885234116151618</v>
      </c>
      <c r="AH228" s="23">
        <f>'Income Statement Annual'!AF228/('Income Statement Annual'!AH228*-1)</f>
        <v>2.1088686990768717</v>
      </c>
      <c r="AI228" s="24">
        <f>'Cash Flow Statement Annual'!BG228/'Cash Flow Statement Annual'!AB228</f>
        <v>-0.36450818244133243</v>
      </c>
      <c r="AJ228" s="22">
        <f>'Cash Flow Statement Annual'!AB228/'Balance Sheet Annual'!BR228</f>
        <v>9.8656704526397826E-2</v>
      </c>
      <c r="AK228" s="22">
        <f>('Cash Flow Statement Annual'!AB228+'Cash Flow Statement Annual'!AV228)/('Balance Sheet Annual'!BH228+'Balance Sheet Annual'!BS228)</f>
        <v>0.12235001195078768</v>
      </c>
      <c r="AL228" s="23">
        <f>('Cash Flow Statement Annual'!AB228/('Balance Sheet Annual'!BH228+'Balance Sheet Annual'!BS228))</f>
        <v>0.69572954744462712</v>
      </c>
      <c r="AM228" s="24">
        <f>'Income Statement Annual'!BS228/'Balance Sheet Annual'!CS228</f>
        <v>6.7251985721224428E-2</v>
      </c>
      <c r="AN228" s="22">
        <f>'Income Statement Annual'!N228/'Balance Sheet Annual'!CS228</f>
        <v>0.21682396552004318</v>
      </c>
      <c r="AO228" s="22">
        <f>'Income Statement Annual'!N228/'Balance Sheet Annual'!BB228</f>
        <v>0.10207939219257572</v>
      </c>
      <c r="AP228" s="22">
        <f>'Income Statement Annual'!N228/('Balance Sheet Annual'!AH228-'Balance Sheet Annual'!BR228)</f>
        <v>-0.20792481396727597</v>
      </c>
      <c r="AQ228" s="22">
        <f>'Income Statement Annual'!BS228/'Balance Sheet Annual'!BB228</f>
        <v>3.1661822113163804E-2</v>
      </c>
      <c r="AR228" s="22">
        <f>'Cash Flow Statement Annual'!AB228/'Income Statement Annual'!N228</f>
        <v>0.51146203388644895</v>
      </c>
      <c r="AS228" s="22">
        <f>'Cash Flow Statement Annual'!BG228/'Income Statement Annual'!N228</f>
        <v>-0.18643209635969668</v>
      </c>
      <c r="AT228" s="22">
        <f>'Cash Flow Statement Annual'!AB228/'Balance Sheet Annual'!BB228</f>
        <v>5.2209733548707275E-2</v>
      </c>
      <c r="AU228" s="22">
        <f>('Cash Flow Statement Annual'!AB228+'Cash Flow Statement Annual'!AU228)/'Balance Sheet Annual'!BR228</f>
        <v>5.1386119783417582E-2</v>
      </c>
      <c r="AV228" s="22">
        <f>('Cash Flow Statement Annual'!AB228+'Cash Flow Statement Annual'!AU228)/('Balance Sheet Annual'!BH228+'Balance Sheet Annual'!BS228)</f>
        <v>0.36237620173382706</v>
      </c>
      <c r="AW228" s="22" t="e">
        <f>'Cash Flow Statement Annual'!AB228/'Balance Sheet Annual'!BS228</f>
        <v>#DIV/0!</v>
      </c>
      <c r="AX228" s="22" t="e">
        <f>('Cash Flow Statement Annual'!AB228+'Cash Flow Statement Annual'!AU228)/'Balance Sheet Annual'!BS228</f>
        <v>#DIV/0!</v>
      </c>
      <c r="AY228" s="22">
        <f>('Balance Sheet Annual'!BH228+'Balance Sheet Annual'!BS228)/('Income Statement Annual'!AF228-'Income Statement Annual'!AC228)</f>
        <v>1.1530339423814133</v>
      </c>
      <c r="AZ228" s="22">
        <f>(('Balance Sheet Annual'!BH228+'Balance Sheet Annual'!BS228)-'Balance Sheet Annual'!N228)/('Income Statement Annual'!AF228-'Income Statement Annual'!AC228)</f>
        <v>0.84150513112884839</v>
      </c>
      <c r="BA228" s="22">
        <f>('Cash Flow Statement Annual'!AB228+'Cash Flow Statement Annual'!AU228)/'Income Statement Annual'!BS228</f>
        <v>0.85888455435602651</v>
      </c>
      <c r="BB228" s="22">
        <f>'Income Statement Annual'!AF228/('Balance Sheet Annual'!BH228+'Balance Sheet Annual'!BS228)</f>
        <v>0.45855908616687829</v>
      </c>
      <c r="BC228" s="23">
        <f>'Income Statement Annual'!AF228/('Balance Sheet Annual'!BB228-'Balance Sheet Annual'!BR228)</f>
        <v>7.3092958295791655E-2</v>
      </c>
    </row>
    <row r="229" spans="1:55" x14ac:dyDescent="0.2">
      <c r="A229" s="45" t="s">
        <v>724</v>
      </c>
      <c r="B229" s="45" t="s">
        <v>725</v>
      </c>
      <c r="C229" s="45" t="str">
        <f>VLOOKUP(A229,'[1]S&amp;P 500 Wikipedia'!A:D,3,FALSE)</f>
        <v>Information Technology</v>
      </c>
      <c r="D229" s="45">
        <v>132518</v>
      </c>
      <c r="E229" s="45" t="s">
        <v>16</v>
      </c>
      <c r="F229" s="45">
        <v>2019</v>
      </c>
      <c r="G229" s="45" t="s">
        <v>17</v>
      </c>
      <c r="H229" s="46">
        <v>43646</v>
      </c>
      <c r="I229" s="46">
        <v>43693</v>
      </c>
      <c r="J229" s="46">
        <v>43769</v>
      </c>
      <c r="K229" s="45">
        <v>160494000</v>
      </c>
      <c r="L229" s="45">
        <v>161883000</v>
      </c>
      <c r="M229" s="45" t="s">
        <v>1967</v>
      </c>
      <c r="N229" s="20">
        <f>'Balance Sheet Annual'!AH229/'Balance Sheet Annual'!BR229</f>
        <v>3.734556676351283</v>
      </c>
      <c r="O229" s="21">
        <f>('Balance Sheet Annual'!AH229-'Balance Sheet Annual'!U229)/'Balance Sheet Annual'!BR229</f>
        <v>2.9695472311821116</v>
      </c>
      <c r="P229" s="21">
        <f>'Balance Sheet Annual'!N229/'Balance Sheet Annual'!BR229</f>
        <v>2.3646319667871567</v>
      </c>
      <c r="Q229" s="21">
        <f>'Balance Sheet Annual'!CH229/'Balance Sheet Annual'!CS229</f>
        <v>2.4676444652334975</v>
      </c>
      <c r="R229" s="21">
        <f>('Balance Sheet Annual'!BH229+'Balance Sheet Annual'!BS229)/'Balance Sheet Annual'!BB229</f>
        <v>0.39815986031139511</v>
      </c>
      <c r="S229" s="21">
        <f>('Balance Sheet Annual'!BH229/'Balance Sheet Annual'!BB229)</f>
        <v>0</v>
      </c>
      <c r="T229" s="21">
        <f>'Balance Sheet Annual'!BS229/'Balance Sheet Annual'!BB229</f>
        <v>0.39815986031139511</v>
      </c>
      <c r="U229" s="21">
        <f>('Balance Sheet Annual'!BH229+'Balance Sheet Annual'!BS229)/'Balance Sheet Annual'!CS229</f>
        <v>1.3806768358869517</v>
      </c>
      <c r="V229" s="21">
        <f>('Balance Sheet Annual'!BH229/'Balance Sheet Annual'!CS229)</f>
        <v>0</v>
      </c>
      <c r="W229" s="21">
        <f>('Balance Sheet Annual'!BS229/'Balance Sheet Annual'!CS229)</f>
        <v>1.3806768358869517</v>
      </c>
      <c r="X229" s="22">
        <f>'Balance Sheet Annual'!AH229/'Balance Sheet Annual'!BB229</f>
        <v>0.80952336887002707</v>
      </c>
      <c r="Y229" s="22">
        <f>'Balance Sheet Annual'!CS229/('Balance Sheet Annual'!BB229-'Balance Sheet Annual'!AQ229-'Balance Sheet Annual'!AR229-'Balance Sheet Annual'!AS229)</f>
        <v>0.30894386906435733</v>
      </c>
      <c r="Z229" s="22">
        <f>'Balance Sheet Annual'!BA229/'Balance Sheet Annual'!BB229</f>
        <v>0.1904766311299729</v>
      </c>
      <c r="AA229" s="22">
        <f>'Balance Sheet Annual'!AR229/'Balance Sheet Annual'!BB229</f>
        <v>6.3120756186296076E-2</v>
      </c>
      <c r="AB229" s="23">
        <f>'Balance Sheet Annual'!CS229/'Balance Sheet Annual'!CT229</f>
        <v>0.28838019872739867</v>
      </c>
      <c r="AC229" s="24">
        <f>'Income Statement Annual'!V229/'Income Statement Annual'!N229</f>
        <v>0.64144755829079236</v>
      </c>
      <c r="AD229" s="22">
        <f>('Income Statement Annual'!AF229-'Income Statement Annual'!AC229)/'Income Statement Annual'!N229</f>
        <v>0.38080452329761355</v>
      </c>
      <c r="AE229" s="22">
        <f>'Income Statement Annual'!AF229/'Income Statement Annual'!N229</f>
        <v>0.38080452329761355</v>
      </c>
      <c r="AF229" s="22">
        <f>'Income Statement Annual'!BS229/'Income Statement Annual'!N229</f>
        <v>0.19874273571413884</v>
      </c>
      <c r="AG229" s="22">
        <f>('Income Statement Annual'!AF229-'Income Statement Annual'!AC229)/('Income Statement Annual'!AH229*-1)</f>
        <v>13.439830034272925</v>
      </c>
      <c r="AH229" s="23">
        <f>'Income Statement Annual'!AF229/('Income Statement Annual'!AH229*-1)</f>
        <v>13.439830034272925</v>
      </c>
      <c r="AI229" s="24">
        <f>'Cash Flow Statement Annual'!BG229/'Cash Flow Statement Annual'!AB229</f>
        <v>-1.0333433676126009</v>
      </c>
      <c r="AJ229" s="22">
        <f>'Cash Flow Statement Annual'!AB229/'Balance Sheet Annual'!BR229</f>
        <v>1.0090609589001736</v>
      </c>
      <c r="AK229" s="22">
        <f>('Cash Flow Statement Annual'!AB229+'Cash Flow Statement Annual'!AV229)/('Balance Sheet Annual'!BH229+'Balance Sheet Annual'!BS229)</f>
        <v>0.36964970979734529</v>
      </c>
      <c r="AL229" s="23">
        <f>('Cash Flow Statement Annual'!AB229/('Balance Sheet Annual'!BH229+'Balance Sheet Annual'!BS229))</f>
        <v>0.54935143528074082</v>
      </c>
      <c r="AM229" s="24">
        <f>'Income Statement Annual'!BS229/'Balance Sheet Annual'!CS229</f>
        <v>0.49506914794160606</v>
      </c>
      <c r="AN229" s="22">
        <f>'Income Statement Annual'!N229/'Balance Sheet Annual'!CS229</f>
        <v>2.4910049978062476</v>
      </c>
      <c r="AO229" s="22">
        <f>'Income Statement Annual'!N229/'Balance Sheet Annual'!BB229</f>
        <v>0.71835651629830888</v>
      </c>
      <c r="AP229" s="22">
        <f>'Income Statement Annual'!N229/('Balance Sheet Annual'!AH229-'Balance Sheet Annual'!BR229)</f>
        <v>1.2118887981898079</v>
      </c>
      <c r="AQ229" s="22">
        <f>'Income Statement Annual'!BS229/'Balance Sheet Annual'!BB229</f>
        <v>0.14276813926720427</v>
      </c>
      <c r="AR229" s="22">
        <f>'Cash Flow Statement Annual'!AB229/'Income Statement Annual'!N229</f>
        <v>0.30448626242072424</v>
      </c>
      <c r="AS229" s="22">
        <f>'Cash Flow Statement Annual'!BG229/'Income Statement Annual'!N229</f>
        <v>-0.31463885980160533</v>
      </c>
      <c r="AT229" s="22">
        <f>'Cash Flow Statement Annual'!AB229/'Balance Sheet Annual'!BB229</f>
        <v>0.21872969073324416</v>
      </c>
      <c r="AU229" s="22">
        <f>('Cash Flow Statement Annual'!AB229+'Cash Flow Statement Annual'!AU229)/'Balance Sheet Annual'!BR229</f>
        <v>1.2484682899276978</v>
      </c>
      <c r="AV229" s="22">
        <f>('Cash Flow Statement Annual'!AB229+'Cash Flow Statement Annual'!AU229)/('Balance Sheet Annual'!BH229+'Balance Sheet Annual'!BS229)</f>
        <v>0.67968921096879331</v>
      </c>
      <c r="AW229" s="22">
        <f>'Cash Flow Statement Annual'!AB229/'Balance Sheet Annual'!BS229</f>
        <v>0.54935143528074082</v>
      </c>
      <c r="AX229" s="22">
        <f>('Cash Flow Statement Annual'!AB229+'Cash Flow Statement Annual'!AU229)/'Balance Sheet Annual'!BS229</f>
        <v>0.67968921096879331</v>
      </c>
      <c r="AY229" s="22">
        <f>('Balance Sheet Annual'!BH229+'Balance Sheet Annual'!BS229)/('Income Statement Annual'!AF229-'Income Statement Annual'!AC229)</f>
        <v>1.4555104950969104</v>
      </c>
      <c r="AZ229" s="22">
        <f>(('Balance Sheet Annual'!BH229+'Balance Sheet Annual'!BS229)-'Balance Sheet Annual'!N229)/('Income Statement Annual'!AF229-'Income Statement Annual'!AC229)</f>
        <v>-0.41823998792605227</v>
      </c>
      <c r="BA229" s="22">
        <f>('Cash Flow Statement Annual'!AB229+'Cash Flow Statement Annual'!AU229)/'Income Statement Annual'!BS229</f>
        <v>1.8955557079020025</v>
      </c>
      <c r="BB229" s="22">
        <f>'Income Statement Annual'!AF229/('Balance Sheet Annual'!BH229+'Balance Sheet Annual'!BS229)</f>
        <v>0.68704416997928852</v>
      </c>
      <c r="BC229" s="23">
        <f>'Income Statement Annual'!AF229/('Balance Sheet Annual'!BB229-'Balance Sheet Annual'!BR229)</f>
        <v>0.34926122510464586</v>
      </c>
    </row>
    <row r="230" spans="1:55" x14ac:dyDescent="0.2">
      <c r="A230" s="45" t="s">
        <v>715</v>
      </c>
      <c r="B230" s="45" t="s">
        <v>716</v>
      </c>
      <c r="C230" s="45" t="str">
        <f>VLOOKUP(A230,'[1]S&amp;P 500 Wikipedia'!A:D,3,FALSE)</f>
        <v>Consumer Staples</v>
      </c>
      <c r="D230" s="45">
        <v>384594</v>
      </c>
      <c r="E230" s="45" t="s">
        <v>16</v>
      </c>
      <c r="F230" s="45">
        <v>2018</v>
      </c>
      <c r="G230" s="45" t="s">
        <v>17</v>
      </c>
      <c r="H230" s="46">
        <v>43465</v>
      </c>
      <c r="I230" s="46">
        <v>43503</v>
      </c>
      <c r="J230" s="46">
        <v>43503</v>
      </c>
      <c r="K230" s="45">
        <v>345600000</v>
      </c>
      <c r="L230" s="45">
        <v>346700000</v>
      </c>
      <c r="M230" s="45" t="s">
        <v>1761</v>
      </c>
      <c r="N230" s="20">
        <f>'Balance Sheet Annual'!AH230/'Balance Sheet Annual'!BR230</f>
        <v>0.88955274837828613</v>
      </c>
      <c r="O230" s="21">
        <f>('Balance Sheet Annual'!AH230-'Balance Sheet Annual'!U230)/'Balance Sheet Annual'!BR230</f>
        <v>0.58398770911573916</v>
      </c>
      <c r="P230" s="21">
        <f>'Balance Sheet Annual'!N230/'Balance Sheet Annual'!BR230</f>
        <v>0.10515534312051895</v>
      </c>
      <c r="Q230" s="21">
        <f>'Balance Sheet Annual'!CH230/'Balance Sheet Annual'!CS230</f>
        <v>16.178004535147391</v>
      </c>
      <c r="R230" s="21">
        <f>('Balance Sheet Annual'!BH230+'Balance Sheet Annual'!BS230)/'Balance Sheet Annual'!BB230</f>
        <v>0.49006666226651707</v>
      </c>
      <c r="S230" s="21">
        <f>('Balance Sheet Annual'!BH230/'Balance Sheet Annual'!BB230)</f>
        <v>6.2900138604712566E-2</v>
      </c>
      <c r="T230" s="21">
        <f>'Balance Sheet Annual'!BS230/'Balance Sheet Annual'!BB230</f>
        <v>0.42716652366180452</v>
      </c>
      <c r="U230" s="21">
        <f>('Balance Sheet Annual'!BH230+'Balance Sheet Annual'!BS230)/'Balance Sheet Annual'!CS230</f>
        <v>8.4183673469387763</v>
      </c>
      <c r="V230" s="21">
        <f>('Balance Sheet Annual'!BH230/'Balance Sheet Annual'!CS230)</f>
        <v>1.0804988662131518</v>
      </c>
      <c r="W230" s="21">
        <f>('Balance Sheet Annual'!BS230/'Balance Sheet Annual'!CS230)</f>
        <v>7.3378684807256231</v>
      </c>
      <c r="X230" s="22">
        <f>'Balance Sheet Annual'!AH230/'Balance Sheet Annual'!BB230</f>
        <v>0.34393769388159195</v>
      </c>
      <c r="Y230" s="22">
        <f>'Balance Sheet Annual'!CS230/('Balance Sheet Annual'!BB230-'Balance Sheet Annual'!AQ230-'Balance Sheet Annual'!AR230-'Balance Sheet Annual'!AS230)</f>
        <v>6.4972375690607737E-2</v>
      </c>
      <c r="Z230" s="22">
        <f>'Balance Sheet Annual'!BA230/'Balance Sheet Annual'!BB230</f>
        <v>0.65606230611840799</v>
      </c>
      <c r="AA230" s="22">
        <f>'Balance Sheet Annual'!AR230/'Balance Sheet Annual'!BB230</f>
        <v>0.10401953666424658</v>
      </c>
      <c r="AB230" s="23">
        <f>'Balance Sheet Annual'!CS230/'Balance Sheet Annual'!CT230</f>
        <v>5.8213979275295362E-2</v>
      </c>
      <c r="AC230" s="24">
        <f>'Income Statement Annual'!V230/'Income Statement Annual'!N230</f>
        <v>0.35889150555890248</v>
      </c>
      <c r="AD230" s="22">
        <f>('Income Statement Annual'!AF230-'Income Statement Annual'!AC230)/'Income Statement Annual'!N230</f>
        <v>0.18067802179746975</v>
      </c>
      <c r="AE230" s="22">
        <f>'Income Statement Annual'!AF230/'Income Statement Annual'!N230</f>
        <v>0.18067802179746975</v>
      </c>
      <c r="AF230" s="22">
        <f>'Income Statement Annual'!BS230/'Income Statement Annual'!N230</f>
        <v>0.12476039213538528</v>
      </c>
      <c r="AG230" s="22">
        <f>('Income Statement Annual'!AF230-'Income Statement Annual'!AC230)/('Income Statement Annual'!AH230*-1)</f>
        <v>10.711038961038961</v>
      </c>
      <c r="AH230" s="23">
        <f>'Income Statement Annual'!AF230/('Income Statement Annual'!AH230*-1)</f>
        <v>10.711038961038961</v>
      </c>
      <c r="AI230" s="24">
        <f>'Cash Flow Statement Annual'!BG230/'Cash Flow Statement Annual'!AB230</f>
        <v>-0.82656196654148173</v>
      </c>
      <c r="AJ230" s="22">
        <f>'Cash Flow Statement Annual'!AB230/'Balance Sheet Annual'!BR230</f>
        <v>0.5</v>
      </c>
      <c r="AK230" s="22">
        <f>('Cash Flow Statement Annual'!AB230+'Cash Flow Statement Annual'!AV230)/('Balance Sheet Annual'!BH230+'Balance Sheet Annual'!BS230)</f>
        <v>0.21144781144781144</v>
      </c>
      <c r="AL230" s="23">
        <f>('Cash Flow Statement Annual'!AB230/('Balance Sheet Annual'!BH230+'Balance Sheet Annual'!BS230))</f>
        <v>0.39447811447811448</v>
      </c>
      <c r="AM230" s="24">
        <f>'Income Statement Annual'!BS230/'Balance Sheet Annual'!CS230</f>
        <v>2.5827664399092969</v>
      </c>
      <c r="AN230" s="22">
        <f>'Income Statement Annual'!N230/'Balance Sheet Annual'!CS230</f>
        <v>20.701814058956916</v>
      </c>
      <c r="AO230" s="22">
        <f>'Income Statement Annual'!N230/'Balance Sheet Annual'!BB230</f>
        <v>1.205134974589136</v>
      </c>
      <c r="AP230" s="22">
        <f>'Income Statement Annual'!N230/('Balance Sheet Annual'!AH230-'Balance Sheet Annual'!BR230)</f>
        <v>-28.221020092735703</v>
      </c>
      <c r="AQ230" s="22">
        <f>'Income Statement Annual'!BS230/'Balance Sheet Annual'!BB230</f>
        <v>0.1503531120058082</v>
      </c>
      <c r="AR230" s="22">
        <f>'Cash Flow Statement Annual'!AB230/'Income Statement Annual'!N230</f>
        <v>0.16041404239005422</v>
      </c>
      <c r="AS230" s="22">
        <f>'Cash Flow Statement Annual'!BG230/'Income Statement Annual'!N230</f>
        <v>-0.13259214633879182</v>
      </c>
      <c r="AT230" s="22">
        <f>'Cash Flow Statement Annual'!AB230/'Balance Sheet Annual'!BB230</f>
        <v>0.19332057289947857</v>
      </c>
      <c r="AU230" s="22">
        <f>('Cash Flow Statement Annual'!AB230+'Cash Flow Statement Annual'!AU230)/'Balance Sheet Annual'!BR230</f>
        <v>0.35472857630590643</v>
      </c>
      <c r="AV230" s="22">
        <f>('Cash Flow Statement Annual'!AB230+'Cash Flow Statement Annual'!AU230)/('Balance Sheet Annual'!BH230+'Balance Sheet Annual'!BS230)</f>
        <v>0.27986531986531987</v>
      </c>
      <c r="AW230" s="22">
        <f>'Cash Flow Statement Annual'!AB230/'Balance Sheet Annual'!BS230</f>
        <v>0.45256489493201485</v>
      </c>
      <c r="AX230" s="22">
        <f>('Cash Flow Statement Annual'!AB230+'Cash Flow Statement Annual'!AU230)/'Balance Sheet Annual'!BS230</f>
        <v>0.32107540173053151</v>
      </c>
      <c r="AY230" s="22">
        <f>('Balance Sheet Annual'!BH230+'Balance Sheet Annual'!BS230)/('Income Statement Annual'!AF230-'Income Statement Annual'!AC230)</f>
        <v>2.2506820248560171</v>
      </c>
      <c r="AZ230" s="22">
        <f>(('Balance Sheet Annual'!BH230+'Balance Sheet Annual'!BS230)-'Balance Sheet Annual'!N230)/('Income Statement Annual'!AF230-'Income Statement Annual'!AC230)</f>
        <v>2.0639587753864808</v>
      </c>
      <c r="BA230" s="22">
        <f>('Cash Flow Statement Annual'!AB230+'Cash Flow Statement Annual'!AU230)/'Income Statement Annual'!BS230</f>
        <v>0.91220368744512725</v>
      </c>
      <c r="BB230" s="22">
        <f>'Income Statement Annual'!AF230/('Balance Sheet Annual'!BH230+'Balance Sheet Annual'!BS230)</f>
        <v>0.44430976430976432</v>
      </c>
      <c r="BC230" s="23">
        <f>'Income Statement Annual'!AF230/('Balance Sheet Annual'!BB230-'Balance Sheet Annual'!BR230)</f>
        <v>0.35499838588184657</v>
      </c>
    </row>
    <row r="231" spans="1:55" x14ac:dyDescent="0.2">
      <c r="A231" s="45" t="s">
        <v>721</v>
      </c>
      <c r="B231" s="45" t="s">
        <v>722</v>
      </c>
      <c r="C231" s="45" t="str">
        <f>VLOOKUP(A231,'[1]S&amp;P 500 Wikipedia'!A:D,3,FALSE)</f>
        <v>Energy</v>
      </c>
      <c r="D231" s="45">
        <v>88392</v>
      </c>
      <c r="E231" s="45" t="s">
        <v>16</v>
      </c>
      <c r="F231" s="45">
        <v>2018</v>
      </c>
      <c r="G231" s="45" t="s">
        <v>17</v>
      </c>
      <c r="H231" s="46">
        <v>43465</v>
      </c>
      <c r="I231" s="46">
        <v>43504</v>
      </c>
      <c r="J231" s="46">
        <v>43504</v>
      </c>
      <c r="K231" s="45">
        <v>2248000000</v>
      </c>
      <c r="L231" s="45">
        <v>2248000000</v>
      </c>
      <c r="M231" s="45" t="s">
        <v>1762</v>
      </c>
      <c r="N231" s="20">
        <f>'Balance Sheet Annual'!AH231/'Balance Sheet Annual'!BR231</f>
        <v>0.43924931240899528</v>
      </c>
      <c r="O231" s="21">
        <f>('Balance Sheet Annual'!AH231-'Balance Sheet Annual'!U231)/'Balance Sheet Annual'!BR231</f>
        <v>0.37065199805856658</v>
      </c>
      <c r="P231" s="21">
        <f>'Balance Sheet Annual'!N231/'Balance Sheet Annual'!BR231</f>
        <v>4.2711535350266949E-2</v>
      </c>
      <c r="Q231" s="21">
        <f>'Balance Sheet Annual'!CH231/'Balance Sheet Annual'!CS231</f>
        <v>1.2507402345974263</v>
      </c>
      <c r="R231" s="21">
        <f>('Balance Sheet Annual'!BH231+'Balance Sheet Annual'!BS231)/'Balance Sheet Annual'!BB231</f>
        <v>0.46570109417494149</v>
      </c>
      <c r="S231" s="21">
        <f>('Balance Sheet Annual'!BH231/'Balance Sheet Annual'!BB231)</f>
        <v>3.5772563405224209E-2</v>
      </c>
      <c r="T231" s="21">
        <f>'Balance Sheet Annual'!BS231/'Balance Sheet Annual'!BB231</f>
        <v>0.42992853076971727</v>
      </c>
      <c r="U231" s="21">
        <f>('Balance Sheet Annual'!BH231+'Balance Sheet Annual'!BS231)/'Balance Sheet Annual'!CS231</f>
        <v>1.048172189955586</v>
      </c>
      <c r="V231" s="21">
        <f>('Balance Sheet Annual'!BH231/'Balance Sheet Annual'!CS231)</f>
        <v>8.0514747750825649E-2</v>
      </c>
      <c r="W231" s="21">
        <f>('Balance Sheet Annual'!BS231/'Balance Sheet Annual'!CS231)</f>
        <v>0.96765744220476024</v>
      </c>
      <c r="X231" s="22">
        <f>'Balance Sheet Annual'!AH231/'Balance Sheet Annual'!BB231</f>
        <v>3.4343178799569919E-2</v>
      </c>
      <c r="Y231" s="22">
        <f>'Balance Sheet Annual'!CS231/('Balance Sheet Annual'!BB231-'Balance Sheet Annual'!AQ231-'Balance Sheet Annual'!AR231-'Balance Sheet Annual'!AS231)</f>
        <v>0.65293527159162734</v>
      </c>
      <c r="Z231" s="22">
        <f>'Balance Sheet Annual'!BA231/'Balance Sheet Annual'!BB231</f>
        <v>0.96565682120043006</v>
      </c>
      <c r="AA231" s="22">
        <f>'Balance Sheet Annual'!AR231/'Balance Sheet Annual'!BB231</f>
        <v>0.28033647460628675</v>
      </c>
      <c r="AB231" s="23">
        <f>'Balance Sheet Annual'!CS231/'Balance Sheet Annual'!CT231</f>
        <v>0.44429827335399408</v>
      </c>
      <c r="AC231" s="24">
        <f>'Income Statement Annual'!V231/'Income Statement Annual'!N231</f>
        <v>0.68296242247354977</v>
      </c>
      <c r="AD231" s="22">
        <f>('Income Statement Annual'!AF231-'Income Statement Annual'!AC231)/'Income Statement Annual'!N231</f>
        <v>0.42342210871944547</v>
      </c>
      <c r="AE231" s="22">
        <f>'Income Statement Annual'!AF231/'Income Statement Annual'!N231</f>
        <v>0.25844582269244804</v>
      </c>
      <c r="AF231" s="22">
        <f>'Income Statement Annual'!BS231/'Income Statement Annual'!N231</f>
        <v>1.9700839109813937E-3</v>
      </c>
      <c r="AG231" s="22">
        <f>('Income Statement Annual'!AF231-'Income Statement Annual'!AC231)/('Income Statement Annual'!AH231*-1)</f>
        <v>3.1675764192139737</v>
      </c>
      <c r="AH231" s="23">
        <f>'Income Statement Annual'!AF231/('Income Statement Annual'!AH231*-1)</f>
        <v>1.9334061135371179</v>
      </c>
      <c r="AI231" s="24">
        <f>'Cash Flow Statement Annual'!BG231/'Cash Flow Statement Annual'!AB231</f>
        <v>-0.36535535753097154</v>
      </c>
      <c r="AJ231" s="22">
        <f>'Cash Flow Statement Annual'!AB231/'Balance Sheet Annual'!BR231</f>
        <v>0.74437793237340233</v>
      </c>
      <c r="AK231" s="22">
        <f>('Cash Flow Statement Annual'!AB231+'Cash Flow Statement Annual'!AV231)/('Balance Sheet Annual'!BH231+'Balance Sheet Annual'!BS231)</f>
        <v>9.0313993915688826E-2</v>
      </c>
      <c r="AL231" s="23">
        <f>('Cash Flow Statement Annual'!AB231/('Balance Sheet Annual'!BH231+'Balance Sheet Annual'!BS231))</f>
        <v>0.12497283789656671</v>
      </c>
      <c r="AM231" s="24">
        <f>'Income Statement Annual'!BS231/'Balance Sheet Annual'!CS231</f>
        <v>7.687051588657328E-4</v>
      </c>
      <c r="AN231" s="22">
        <f>'Income Statement Annual'!N231/'Balance Sheet Annual'!CS231</f>
        <v>0.39018904452795811</v>
      </c>
      <c r="AO231" s="22">
        <f>'Income Statement Annual'!N231/'Balance Sheet Annual'!BB231</f>
        <v>0.17336031876541649</v>
      </c>
      <c r="AP231" s="22">
        <f>'Income Statement Annual'!N231/('Balance Sheet Annual'!AH231-'Balance Sheet Annual'!BR231)</f>
        <v>-3.9541257934218117</v>
      </c>
      <c r="AQ231" s="22">
        <f>'Income Statement Annual'!BS231/'Balance Sheet Annual'!BB231</f>
        <v>3.4153437480235278E-4</v>
      </c>
      <c r="AR231" s="22">
        <f>'Cash Flow Statement Annual'!AB231/'Income Statement Annual'!N231</f>
        <v>0.33571689164538487</v>
      </c>
      <c r="AS231" s="22">
        <f>'Cash Flow Statement Annual'!BG231/'Income Statement Annual'!N231</f>
        <v>-0.12265596497628603</v>
      </c>
      <c r="AT231" s="22">
        <f>'Cash Flow Statement Annual'!AB231/'Balance Sheet Annual'!BB231</f>
        <v>5.8199987350578714E-2</v>
      </c>
      <c r="AU231" s="22">
        <f>('Cash Flow Statement Annual'!AB231+'Cash Flow Statement Annual'!AU231)/'Balance Sheet Annual'!BR231</f>
        <v>0.19381977026371136</v>
      </c>
      <c r="AV231" s="22">
        <f>('Cash Flow Statement Annual'!AB231+'Cash Flow Statement Annual'!AU231)/('Balance Sheet Annual'!BH231+'Balance Sheet Annual'!BS231)</f>
        <v>3.2540199913081269E-2</v>
      </c>
      <c r="AW231" s="22">
        <f>'Cash Flow Statement Annual'!AB231/'Balance Sheet Annual'!BS231</f>
        <v>0.13537130752030127</v>
      </c>
      <c r="AX231" s="22">
        <f>('Cash Flow Statement Annual'!AB231+'Cash Flow Statement Annual'!AU231)/'Balance Sheet Annual'!BS231</f>
        <v>3.5247734494527477E-2</v>
      </c>
      <c r="AY231" s="22">
        <f>('Balance Sheet Annual'!BH231+'Balance Sheet Annual'!BS231)/('Income Statement Annual'!AF231-'Income Statement Annual'!AC231)</f>
        <v>6.3443046699982766</v>
      </c>
      <c r="AZ231" s="22">
        <f>(('Balance Sheet Annual'!BH231+'Balance Sheet Annual'!BS231)-'Balance Sheet Annual'!N231)/('Income Statement Annual'!AF231-'Income Statement Annual'!AC231)</f>
        <v>6.2988109598483542</v>
      </c>
      <c r="BA231" s="22">
        <f>('Cash Flow Statement Annual'!AB231+'Cash Flow Statement Annual'!AU231)/'Income Statement Annual'!BS231</f>
        <v>44.370370370370374</v>
      </c>
      <c r="BB231" s="22">
        <f>'Income Statement Annual'!AF231/('Balance Sheet Annual'!BH231+'Balance Sheet Annual'!BS231)</f>
        <v>9.6208170360712733E-2</v>
      </c>
      <c r="BC231" s="23">
        <f>'Income Statement Annual'!AF231/('Balance Sheet Annual'!BB231-'Balance Sheet Annual'!BR231)</f>
        <v>4.8604440541208112E-2</v>
      </c>
    </row>
    <row r="232" spans="1:55" x14ac:dyDescent="0.2">
      <c r="A232" s="45" t="s">
        <v>248</v>
      </c>
      <c r="B232" s="45" t="s">
        <v>249</v>
      </c>
      <c r="C232" s="45" t="str">
        <f>VLOOKUP(A232,'[1]S&amp;P 500 Wikipedia'!A:D,3,FALSE)</f>
        <v>Consumer Discretionary</v>
      </c>
      <c r="D232" s="45">
        <v>327637</v>
      </c>
      <c r="E232" s="45" t="s">
        <v>16</v>
      </c>
      <c r="F232" s="45">
        <v>2018</v>
      </c>
      <c r="G232" s="45" t="s">
        <v>17</v>
      </c>
      <c r="H232" s="46">
        <v>43524</v>
      </c>
      <c r="I232" s="46">
        <v>43574</v>
      </c>
      <c r="J232" s="46">
        <v>43742</v>
      </c>
      <c r="K232" s="45">
        <v>169613000</v>
      </c>
      <c r="L232" s="45">
        <v>170594000</v>
      </c>
      <c r="M232" s="45" t="s">
        <v>1968</v>
      </c>
      <c r="N232" s="20">
        <f>'Balance Sheet Annual'!AH232/'Balance Sheet Annual'!BR232</f>
        <v>2.607574753547099</v>
      </c>
      <c r="O232" s="21">
        <f>('Balance Sheet Annual'!AH232-'Balance Sheet Annual'!U232)/'Balance Sheet Annual'!BR232</f>
        <v>0.57130908353761056</v>
      </c>
      <c r="P232" s="21">
        <f>'Balance Sheet Annual'!N232/'Balance Sheet Annual'!BR232</f>
        <v>3.792402078943289E-2</v>
      </c>
      <c r="Q232" s="21">
        <f>'Balance Sheet Annual'!CH232/'Balance Sheet Annual'!CS232</f>
        <v>4.2719529891170804</v>
      </c>
      <c r="R232" s="21">
        <f>('Balance Sheet Annual'!BH232+'Balance Sheet Annual'!BS232)/'Balance Sheet Annual'!BB232</f>
        <v>0.75020942142498981</v>
      </c>
      <c r="S232" s="21">
        <f>('Balance Sheet Annual'!BH232/'Balance Sheet Annual'!BB232)</f>
        <v>2.090519923286107E-2</v>
      </c>
      <c r="T232" s="21">
        <f>'Balance Sheet Annual'!BS232/'Balance Sheet Annual'!BB232</f>
        <v>0.72930422219212876</v>
      </c>
      <c r="U232" s="21">
        <f>('Balance Sheet Annual'!BH232+'Balance Sheet Annual'!BS232)/'Balance Sheet Annual'!CS232</f>
        <v>3.9550688017452709</v>
      </c>
      <c r="V232" s="21">
        <f>('Balance Sheet Annual'!BH232/'Balance Sheet Annual'!CS232)</f>
        <v>0.11021122758377001</v>
      </c>
      <c r="W232" s="21">
        <f>('Balance Sheet Annual'!BS232/'Balance Sheet Annual'!CS232)</f>
        <v>3.8448575741615008</v>
      </c>
      <c r="X232" s="22">
        <f>'Balance Sheet Annual'!AH232/'Balance Sheet Annual'!BB232</f>
        <v>0.17507699754413061</v>
      </c>
      <c r="Y232" s="22">
        <f>'Balance Sheet Annual'!CS232/('Balance Sheet Annual'!BB232-'Balance Sheet Annual'!AQ232-'Balance Sheet Annual'!AR232-'Balance Sheet Annual'!AS232)</f>
        <v>0.18968302677666229</v>
      </c>
      <c r="Z232" s="22">
        <f>'Balance Sheet Annual'!BA232/'Balance Sheet Annual'!BB232</f>
        <v>0.82492300245586936</v>
      </c>
      <c r="AA232" s="22">
        <f>'Balance Sheet Annual'!AR232/'Balance Sheet Annual'!BB232</f>
        <v>0</v>
      </c>
      <c r="AB232" s="23">
        <f>'Balance Sheet Annual'!CS232/'Balance Sheet Annual'!CT232</f>
        <v>0.18968302677666229</v>
      </c>
      <c r="AC232" s="24">
        <f>'Income Statement Annual'!V232/'Income Statement Annual'!N232</f>
        <v>0.13602982300040847</v>
      </c>
      <c r="AD232" s="22">
        <f>('Income Statement Annual'!AF232-'Income Statement Annual'!AC232)/'Income Statement Annual'!N232</f>
        <v>4.1577062523010085E-2</v>
      </c>
      <c r="AE232" s="22">
        <f>'Income Statement Annual'!AF232/'Income Statement Annual'!N232</f>
        <v>4.1577062523010085E-2</v>
      </c>
      <c r="AF232" s="22">
        <f>'Income Statement Annual'!BS232/'Income Statement Annual'!N232</f>
        <v>3.8791115225287262E-2</v>
      </c>
      <c r="AG232" s="22">
        <f>('Income Statement Annual'!AF232-'Income Statement Annual'!AC232)/('Income Statement Annual'!AH232*-1)</f>
        <v>10.061601526609655</v>
      </c>
      <c r="AH232" s="23">
        <f>'Income Statement Annual'!AF232/('Income Statement Annual'!AH232*-1)</f>
        <v>10.061601526609655</v>
      </c>
      <c r="AI232" s="24">
        <f>'Cash Flow Statement Annual'!BG232/'Cash Flow Statement Annual'!AB232</f>
        <v>-5.1327870887647427</v>
      </c>
      <c r="AJ232" s="22">
        <f>'Cash Flow Statement Annual'!AB232/'Balance Sheet Annual'!BR232</f>
        <v>-6.8608194825127894E-2</v>
      </c>
      <c r="AK232" s="22">
        <f>('Cash Flow Statement Annual'!AB232+'Cash Flow Statement Annual'!AV232)/('Balance Sheet Annual'!BH232+'Balance Sheet Annual'!BS232)</f>
        <v>-6.1402464300813076E-3</v>
      </c>
      <c r="AL232" s="23">
        <f>('Cash Flow Statement Annual'!AB232/('Balance Sheet Annual'!BH232+'Balance Sheet Annual'!BS232))</f>
        <v>-6.1402464300813076E-3</v>
      </c>
      <c r="AM232" s="24">
        <f>'Income Statement Annual'!BS232/'Balance Sheet Annual'!CS232</f>
        <v>0.20022376659293203</v>
      </c>
      <c r="AN232" s="22">
        <f>'Income Statement Annual'!N232/'Balance Sheet Annual'!CS232</f>
        <v>5.1615883026330112</v>
      </c>
      <c r="AO232" s="22">
        <f>'Income Statement Annual'!N232/'Balance Sheet Annual'!BB232</f>
        <v>0.97906569221844431</v>
      </c>
      <c r="AP232" s="22">
        <f>'Income Statement Annual'!N232/('Balance Sheet Annual'!AH232-'Balance Sheet Annual'!BR232)</f>
        <v>9.0708572597232369</v>
      </c>
      <c r="AQ232" s="22">
        <f>'Income Statement Annual'!BS232/'Balance Sheet Annual'!BB232</f>
        <v>3.7979050079971308E-2</v>
      </c>
      <c r="AR232" s="22">
        <f>'Cash Flow Statement Annual'!AB232/'Income Statement Annual'!N232</f>
        <v>-4.7049659265257799E-3</v>
      </c>
      <c r="AS232" s="22">
        <f>'Cash Flow Statement Annual'!BG232/'Income Statement Annual'!N232</f>
        <v>2.4149588360749569E-2</v>
      </c>
      <c r="AT232" s="22">
        <f>'Cash Flow Statement Annual'!AB232/'Balance Sheet Annual'!BB232</f>
        <v>-4.6064707217181571E-3</v>
      </c>
      <c r="AU232" s="22">
        <f>('Cash Flow Statement Annual'!AB232+'Cash Flow Statement Annual'!AU232)/'Balance Sheet Annual'!BR232</f>
        <v>-0.3469479361326272</v>
      </c>
      <c r="AV232" s="22">
        <f>('Cash Flow Statement Annual'!AB232+'Cash Flow Statement Annual'!AU232)/('Balance Sheet Annual'!BH232+'Balance Sheet Annual'!BS232)</f>
        <v>-3.1050894600745244E-2</v>
      </c>
      <c r="AW232" s="22">
        <f>'Cash Flow Statement Annual'!AB232/'Balance Sheet Annual'!BS232</f>
        <v>-6.3162540151928846E-3</v>
      </c>
      <c r="AX232" s="22">
        <f>('Cash Flow Statement Annual'!AB232+'Cash Flow Statement Annual'!AU232)/'Balance Sheet Annual'!BS232</f>
        <v>-3.1940955453589374E-2</v>
      </c>
      <c r="AY232" s="22">
        <f>('Balance Sheet Annual'!BH232+'Balance Sheet Annual'!BS232)/('Income Statement Annual'!AF232-'Income Statement Annual'!AC232)</f>
        <v>18.429641139183602</v>
      </c>
      <c r="AZ232" s="22">
        <f>(('Balance Sheet Annual'!BH232+'Balance Sheet Annual'!BS232)-'Balance Sheet Annual'!N232)/('Income Statement Annual'!AF232-'Income Statement Annual'!AC232)</f>
        <v>18.367089158874304</v>
      </c>
      <c r="BA232" s="22">
        <f>('Cash Flow Statement Annual'!AB232+'Cash Flow Statement Annual'!AU232)/'Income Statement Annual'!BS232</f>
        <v>-0.61335587973112971</v>
      </c>
      <c r="BB232" s="22">
        <f>'Income Statement Annual'!AF232/('Balance Sheet Annual'!BH232+'Balance Sheet Annual'!BS232)</f>
        <v>5.4260416274404907E-2</v>
      </c>
      <c r="BC232" s="23">
        <f>'Income Statement Annual'!AF232/('Balance Sheet Annual'!BB232-'Balance Sheet Annual'!BR232)</f>
        <v>4.363650452354291E-2</v>
      </c>
    </row>
    <row r="233" spans="1:55" x14ac:dyDescent="0.2">
      <c r="A233" s="45" t="s">
        <v>310</v>
      </c>
      <c r="B233" s="45" t="s">
        <v>311</v>
      </c>
      <c r="C233" s="45" t="str">
        <f>VLOOKUP(A233,'[1]S&amp;P 500 Wikipedia'!A:D,3,FALSE)</f>
        <v>Consumer Staples</v>
      </c>
      <c r="D233" s="45">
        <v>82117</v>
      </c>
      <c r="E233" s="45" t="s">
        <v>16</v>
      </c>
      <c r="F233" s="45">
        <v>2018</v>
      </c>
      <c r="G233" s="45" t="s">
        <v>17</v>
      </c>
      <c r="H233" s="46">
        <v>43465</v>
      </c>
      <c r="I233" s="46">
        <v>43517</v>
      </c>
      <c r="J233" s="46">
        <v>43517</v>
      </c>
      <c r="K233" s="45">
        <v>4261000000</v>
      </c>
      <c r="L233" s="45">
        <v>4305000000</v>
      </c>
      <c r="M233" s="45" t="s">
        <v>1763</v>
      </c>
      <c r="N233" s="20">
        <f>'Balance Sheet Annual'!AH233/'Balance Sheet Annual'!BR233</f>
        <v>1.3438626167536956</v>
      </c>
      <c r="O233" s="21">
        <f>('Balance Sheet Annual'!AH233-'Balance Sheet Annual'!U233)/'Balance Sheet Annual'!BR233</f>
        <v>1.2462307862028388</v>
      </c>
      <c r="P233" s="21">
        <f>'Balance Sheet Annual'!N233/'Balance Sheet Annual'!BR233</f>
        <v>0.76027800250055155</v>
      </c>
      <c r="Q233" s="21">
        <f>'Balance Sheet Annual'!CH233/'Balance Sheet Annual'!CS233</f>
        <v>3.6317120725088263</v>
      </c>
      <c r="R233" s="21">
        <f>('Balance Sheet Annual'!BH233+'Balance Sheet Annual'!BS233)/'Balance Sheet Annual'!BB233</f>
        <v>0.54251615545644849</v>
      </c>
      <c r="S233" s="21">
        <f>('Balance Sheet Annual'!BH233/'Balance Sheet Annual'!BB233)</f>
        <v>0.18775598434513516</v>
      </c>
      <c r="T233" s="21">
        <f>'Balance Sheet Annual'!BS233/'Balance Sheet Annual'!BB233</f>
        <v>0.35476017111131336</v>
      </c>
      <c r="U233" s="21">
        <f>('Balance Sheet Annual'!BH233+'Balance Sheet Annual'!BS233)/'Balance Sheet Annual'!CS233</f>
        <v>2.512778626758708</v>
      </c>
      <c r="V233" s="21">
        <f>('Balance Sheet Annual'!BH233/'Balance Sheet Annual'!CS233)</f>
        <v>0.86963165937714071</v>
      </c>
      <c r="W233" s="21">
        <f>('Balance Sheet Annual'!BS233/'Balance Sheet Annual'!CS233)</f>
        <v>1.6431469673815671</v>
      </c>
      <c r="X233" s="22">
        <f>'Balance Sheet Annual'!AH233/'Balance Sheet Annual'!BB233</f>
        <v>0.41577546190952946</v>
      </c>
      <c r="Y233" s="22">
        <f>'Balance Sheet Annual'!CS233/('Balance Sheet Annual'!BB233-'Balance Sheet Annual'!AQ233-'Balance Sheet Annual'!AR233-'Balance Sheet Annual'!AS233)</f>
        <v>0.26630648330058937</v>
      </c>
      <c r="Z233" s="22">
        <f>'Balance Sheet Annual'!BA233/'Balance Sheet Annual'!BB233</f>
        <v>0.58422453809047059</v>
      </c>
      <c r="AA233" s="22">
        <f>'Balance Sheet Annual'!AR233/'Balance Sheet Annual'!BB233</f>
        <v>0.10695594793847274</v>
      </c>
      <c r="AB233" s="23">
        <f>'Balance Sheet Annual'!CS233/'Balance Sheet Annual'!CT233</f>
        <v>0.21590288522799672</v>
      </c>
      <c r="AC233" s="24">
        <f>'Income Statement Annual'!V233/'Income Statement Annual'!N233</f>
        <v>0.62564247387743577</v>
      </c>
      <c r="AD233" s="22">
        <f>('Income Statement Annual'!AF233-'Income Statement Annual'!AC233)/'Income Statement Annual'!N233</f>
        <v>0.21183281558881673</v>
      </c>
      <c r="AE233" s="22">
        <f>'Income Statement Annual'!AF233/'Income Statement Annual'!N233</f>
        <v>0.21183281558881673</v>
      </c>
      <c r="AF233" s="22">
        <f>'Income Statement Annual'!BS233/'Income Statement Annual'!N233</f>
        <v>3.5244281276475574E-2</v>
      </c>
      <c r="AG233" s="22">
        <f>('Income Statement Annual'!AF233-'Income Statement Annual'!AC233)/('Income Statement Annual'!AH233*-1)</f>
        <v>45.737804878048777</v>
      </c>
      <c r="AH233" s="23">
        <f>'Income Statement Annual'!AF233/('Income Statement Annual'!AH233*-1)</f>
        <v>45.737804878048777</v>
      </c>
      <c r="AI233" s="24">
        <f>'Cash Flow Statement Annual'!BG233/'Cash Flow Statement Annual'!AB233</f>
        <v>-1.0591851322373125</v>
      </c>
      <c r="AJ233" s="22">
        <f>'Cash Flow Statement Annual'!AB233/'Balance Sheet Annual'!BR233</f>
        <v>0.25722585864528941</v>
      </c>
      <c r="AK233" s="22">
        <f>('Cash Flow Statement Annual'!AB233+'Cash Flow Statement Annual'!AV233)/('Balance Sheet Annual'!BH233+'Balance Sheet Annual'!BS233)</f>
        <v>1.4155394778232149E-2</v>
      </c>
      <c r="AL233" s="23">
        <f>('Cash Flow Statement Annual'!AB233/('Balance Sheet Annual'!BH233+'Balance Sheet Annual'!BS233))</f>
        <v>0.14669183181293907</v>
      </c>
      <c r="AM233" s="24">
        <f>'Income Statement Annual'!BS233/'Balance Sheet Annual'!CS233</f>
        <v>6.5763819360278225E-2</v>
      </c>
      <c r="AN233" s="22">
        <f>'Income Statement Annual'!N233/'Balance Sheet Annual'!CS233</f>
        <v>1.8659429836117405</v>
      </c>
      <c r="AO233" s="22">
        <f>'Income Statement Annual'!N233/'Balance Sheet Annual'!BB233</f>
        <v>0.4028624738327114</v>
      </c>
      <c r="AP233" s="22">
        <f>'Income Statement Annual'!N233/('Balance Sheet Annual'!AH233-'Balance Sheet Annual'!BR233)</f>
        <v>3.7867607742487435</v>
      </c>
      <c r="AQ233" s="22">
        <f>'Income Statement Annual'!BS233/'Balance Sheet Annual'!BB233</f>
        <v>1.4198598343496859E-2</v>
      </c>
      <c r="AR233" s="22">
        <f>'Cash Flow Statement Annual'!AB233/'Income Statement Annual'!N233</f>
        <v>0.1975430669302457</v>
      </c>
      <c r="AS233" s="22">
        <f>'Cash Flow Statement Annual'!BG233/'Income Statement Annual'!N233</f>
        <v>-0.20923467946907653</v>
      </c>
      <c r="AT233" s="22">
        <f>'Cash Flow Statement Annual'!AB233/'Balance Sheet Annual'!BB233</f>
        <v>7.9582688632019657E-2</v>
      </c>
      <c r="AU233" s="22">
        <f>('Cash Flow Statement Annual'!AB233+'Cash Flow Statement Annual'!AU233)/'Balance Sheet Annual'!BR233</f>
        <v>0.16952268882841803</v>
      </c>
      <c r="AV233" s="22">
        <f>('Cash Flow Statement Annual'!AB233+'Cash Flow Statement Annual'!AU233)/('Balance Sheet Annual'!BH233+'Balance Sheet Annual'!BS233)</f>
        <v>9.667610359651882E-2</v>
      </c>
      <c r="AW233" s="22">
        <f>'Cash Flow Statement Annual'!AB233/'Balance Sheet Annual'!BS233</f>
        <v>0.22432813802834969</v>
      </c>
      <c r="AX233" s="22">
        <f>('Cash Flow Statement Annual'!AB233+'Cash Flow Statement Annual'!AU233)/'Balance Sheet Annual'!BS233</f>
        <v>0.14784170354691809</v>
      </c>
      <c r="AY233" s="22">
        <f>('Balance Sheet Annual'!BH233+'Balance Sheet Annual'!BS233)/('Income Statement Annual'!AF233-'Income Statement Annual'!AC233)</f>
        <v>6.3571523796827094</v>
      </c>
      <c r="AZ233" s="22">
        <f>(('Balance Sheet Annual'!BH233+'Balance Sheet Annual'!BS233)-'Balance Sheet Annual'!N233)/('Income Statement Annual'!AF233-'Income Statement Annual'!AC233)</f>
        <v>3.6008532195707237</v>
      </c>
      <c r="BA233" s="22">
        <f>('Cash Flow Statement Annual'!AB233+'Cash Flow Statement Annual'!AU233)/'Income Statement Annual'!BS233</f>
        <v>3.6939102564102564</v>
      </c>
      <c r="BB233" s="22">
        <f>'Income Statement Annual'!AF233/('Balance Sheet Annual'!BH233+'Balance Sheet Annual'!BS233)</f>
        <v>0.15730313515780645</v>
      </c>
      <c r="BC233" s="23">
        <f>'Income Statement Annual'!AF233/('Balance Sheet Annual'!BB233-'Balance Sheet Annual'!BR233)</f>
        <v>0.12357088728542717</v>
      </c>
    </row>
    <row r="234" spans="1:55" x14ac:dyDescent="0.2">
      <c r="A234" s="45" t="s">
        <v>733</v>
      </c>
      <c r="B234" s="45" t="s">
        <v>734</v>
      </c>
      <c r="C234" s="45" t="str">
        <f>VLOOKUP(A234,'[1]S&amp;P 500 Wikipedia'!A:D,3,FALSE)</f>
        <v>Consumer Staples</v>
      </c>
      <c r="D234" s="45">
        <v>258154</v>
      </c>
      <c r="E234" s="45" t="s">
        <v>16</v>
      </c>
      <c r="F234" s="45">
        <v>2018</v>
      </c>
      <c r="G234" s="45" t="s">
        <v>17</v>
      </c>
      <c r="H234" s="46">
        <v>43524</v>
      </c>
      <c r="I234" s="46">
        <v>43557</v>
      </c>
      <c r="J234" s="46">
        <v>43732</v>
      </c>
      <c r="K234" s="45">
        <v>798000000</v>
      </c>
      <c r="L234" s="45">
        <v>806000000</v>
      </c>
      <c r="M234" s="45" t="s">
        <v>1969</v>
      </c>
      <c r="N234" s="20">
        <f>'Balance Sheet Annual'!AH234/'Balance Sheet Annual'!BR234</f>
        <v>0.78305275762485027</v>
      </c>
      <c r="O234" s="21">
        <f>('Balance Sheet Annual'!AH234-'Balance Sheet Annual'!U234)/'Balance Sheet Annual'!BR234</f>
        <v>0.32288511657392405</v>
      </c>
      <c r="P234" s="21">
        <f>'Balance Sheet Annual'!N234/'Balance Sheet Annual'!BR234</f>
        <v>2.4441783475382124E-2</v>
      </c>
      <c r="Q234" s="21">
        <f>'Balance Sheet Annual'!CH234/'Balance Sheet Annual'!CS234</f>
        <v>4.3869659666908039</v>
      </c>
      <c r="R234" s="21">
        <f>('Balance Sheet Annual'!BH234+'Balance Sheet Annual'!BS234)/'Balance Sheet Annual'!BB234</f>
        <v>0.41909293760249483</v>
      </c>
      <c r="S234" s="21">
        <f>('Balance Sheet Annual'!BH234/'Balance Sheet Annual'!BB234)</f>
        <v>9.5706643008844794E-2</v>
      </c>
      <c r="T234" s="21">
        <f>'Balance Sheet Annual'!BS234/'Balance Sheet Annual'!BB234</f>
        <v>0.32338629459365004</v>
      </c>
      <c r="U234" s="21">
        <f>('Balance Sheet Annual'!BH234+'Balance Sheet Annual'!BS234)/'Balance Sheet Annual'!CS234</f>
        <v>2.2576393917451121</v>
      </c>
      <c r="V234" s="21">
        <f>('Balance Sheet Annual'!BH234/'Balance Sheet Annual'!CS234)</f>
        <v>0.51556842867487329</v>
      </c>
      <c r="W234" s="21">
        <f>('Balance Sheet Annual'!BS234/'Balance Sheet Annual'!CS234)</f>
        <v>1.7420709630702389</v>
      </c>
      <c r="X234" s="22">
        <f>'Balance Sheet Annual'!AH234/'Balance Sheet Annual'!BB234</f>
        <v>0.29886818829475498</v>
      </c>
      <c r="Y234" s="22">
        <f>'Balance Sheet Annual'!CS234/('Balance Sheet Annual'!BB234-'Balance Sheet Annual'!AQ234-'Balance Sheet Annual'!AR234-'Balance Sheet Annual'!AS234)</f>
        <v>0.20815748221391536</v>
      </c>
      <c r="Z234" s="22">
        <f>'Balance Sheet Annual'!BA234/'Balance Sheet Annual'!BB234</f>
        <v>0.70113181170524508</v>
      </c>
      <c r="AA234" s="22">
        <f>'Balance Sheet Annual'!AR234/'Balance Sheet Annual'!BB234</f>
        <v>7.8635373820469395E-2</v>
      </c>
      <c r="AB234" s="23">
        <f>'Balance Sheet Annual'!CS234/'Balance Sheet Annual'!CT234</f>
        <v>0.18563324999327901</v>
      </c>
      <c r="AC234" s="24">
        <f>'Income Statement Annual'!V234/'Income Statement Annual'!N234</f>
        <v>0.22011706967112879</v>
      </c>
      <c r="AD234" s="22">
        <f>('Income Statement Annual'!AF234-'Income Statement Annual'!AC234)/'Income Statement Annual'!N234</f>
        <v>3.6857380443821232E-2</v>
      </c>
      <c r="AE234" s="22">
        <f>'Income Statement Annual'!AF234/'Income Statement Annual'!N234</f>
        <v>1.6997929269048279E-2</v>
      </c>
      <c r="AF234" s="22">
        <f>'Income Statement Annual'!BS234/'Income Statement Annual'!N234</f>
        <v>1.5546787106031208E-2</v>
      </c>
      <c r="AG234" s="22">
        <f>('Income Statement Annual'!AF234-'Income Statement Annual'!AC234)/('Income Statement Annual'!AH234*-1)</f>
        <v>7.5224625623960071</v>
      </c>
      <c r="AH234" s="23">
        <f>'Income Statement Annual'!AF234/('Income Statement Annual'!AH234*-1)</f>
        <v>3.4692179700499168</v>
      </c>
      <c r="AI234" s="24">
        <f>'Cash Flow Statement Annual'!BG234/'Cash Flow Statement Annual'!AB234</f>
        <v>-0.19953120421916204</v>
      </c>
      <c r="AJ234" s="22">
        <f>'Cash Flow Statement Annual'!AB234/'Balance Sheet Annual'!BR234</f>
        <v>0.24040290202155384</v>
      </c>
      <c r="AK234" s="22">
        <f>('Cash Flow Statement Annual'!AB234+'Cash Flow Statement Annual'!AV234)/('Balance Sheet Annual'!BH234+'Balance Sheet Annual'!BS234)</f>
        <v>0.19051895567387261</v>
      </c>
      <c r="AL234" s="23">
        <f>('Cash Flow Statement Annual'!AB234/('Balance Sheet Annual'!BH234+'Balance Sheet Annual'!BS234))</f>
        <v>0.21893642953364553</v>
      </c>
      <c r="AM234" s="24">
        <f>'Income Statement Annual'!BS234/'Balance Sheet Annual'!CS234</f>
        <v>0.27617668356263575</v>
      </c>
      <c r="AN234" s="22">
        <f>'Income Statement Annual'!N234/'Balance Sheet Annual'!CS234</f>
        <v>17.764228819695873</v>
      </c>
      <c r="AO234" s="22">
        <f>'Income Statement Annual'!N234/'Balance Sheet Annual'!BB234</f>
        <v>3.2976315294244158</v>
      </c>
      <c r="AP234" s="22">
        <f>'Income Statement Annual'!N234/('Balance Sheet Annual'!AH234-'Balance Sheet Annual'!BR234)</f>
        <v>-39.825324675324673</v>
      </c>
      <c r="AQ234" s="22">
        <f>'Income Statement Annual'!BS234/'Balance Sheet Annual'!BB234</f>
        <v>5.1267575342097478E-2</v>
      </c>
      <c r="AR234" s="22">
        <f>'Cash Flow Statement Annual'!AB234/'Income Statement Annual'!N234</f>
        <v>2.7824428103243058E-2</v>
      </c>
      <c r="AS234" s="22">
        <f>'Cash Flow Statement Annual'!BG234/'Income Statement Annual'!N234</f>
        <v>-5.5518416461495818E-3</v>
      </c>
      <c r="AT234" s="22">
        <f>'Cash Flow Statement Annual'!AB234/'Balance Sheet Annual'!BB234</f>
        <v>9.1754711401457106E-2</v>
      </c>
      <c r="AU234" s="22">
        <f>('Cash Flow Statement Annual'!AB234+'Cash Flow Statement Annual'!AU234)/'Balance Sheet Annual'!BR234</f>
        <v>4.972881594703106E-2</v>
      </c>
      <c r="AV234" s="22">
        <f>('Cash Flow Statement Annual'!AB234+'Cash Flow Statement Annual'!AU234)/('Balance Sheet Annual'!BH234+'Balance Sheet Annual'!BS234)</f>
        <v>4.5288344345371739E-2</v>
      </c>
      <c r="AW234" s="22">
        <f>'Cash Flow Statement Annual'!AB234/'Balance Sheet Annual'!BS234</f>
        <v>0.28373098345664644</v>
      </c>
      <c r="AX234" s="22">
        <f>('Cash Flow Statement Annual'!AB234+'Cash Flow Statement Annual'!AU234)/'Balance Sheet Annual'!BS234</f>
        <v>5.8691495552414999E-2</v>
      </c>
      <c r="AY234" s="22">
        <f>('Balance Sheet Annual'!BH234+'Balance Sheet Annual'!BS234)/('Income Statement Annual'!AF234-'Income Statement Annual'!AC234)</f>
        <v>3.4481309444813095</v>
      </c>
      <c r="AZ234" s="22">
        <f>(('Balance Sheet Annual'!BH234+'Balance Sheet Annual'!BS234)-'Balance Sheet Annual'!N234)/('Income Statement Annual'!AF234-'Income Statement Annual'!AC234)</f>
        <v>3.3713780137137803</v>
      </c>
      <c r="BA234" s="22">
        <f>('Cash Flow Statement Annual'!AB234+'Cash Flow Statement Annual'!AU234)/'Income Statement Annual'!BS234</f>
        <v>0.37021499737808078</v>
      </c>
      <c r="BB234" s="22">
        <f>'Income Statement Annual'!AF234/('Balance Sheet Annual'!BH234+'Balance Sheet Annual'!BS234)</f>
        <v>0.13374815575084995</v>
      </c>
      <c r="BC234" s="23">
        <f>'Income Statement Annual'!AF234/('Balance Sheet Annual'!BB234-'Balance Sheet Annual'!BR234)</f>
        <v>9.0652173913043477E-2</v>
      </c>
    </row>
    <row r="235" spans="1:55" x14ac:dyDescent="0.2">
      <c r="A235" s="45" t="s">
        <v>727</v>
      </c>
      <c r="B235" s="45" t="s">
        <v>728</v>
      </c>
      <c r="C235" s="45" t="str">
        <f>VLOOKUP(A235,'[1]S&amp;P 500 Wikipedia'!A:D,3,FALSE)</f>
        <v>Consumer Discretionary</v>
      </c>
      <c r="D235" s="45">
        <v>186130</v>
      </c>
      <c r="E235" s="45" t="s">
        <v>16</v>
      </c>
      <c r="F235" s="45">
        <v>2018</v>
      </c>
      <c r="G235" s="45" t="s">
        <v>17</v>
      </c>
      <c r="H235" s="46">
        <v>43524</v>
      </c>
      <c r="I235" s="46">
        <v>43546</v>
      </c>
      <c r="J235" s="46">
        <v>43714</v>
      </c>
      <c r="K235" s="45">
        <v>162000000</v>
      </c>
      <c r="L235" s="45">
        <v>162000000</v>
      </c>
      <c r="M235" s="45" t="s">
        <v>1970</v>
      </c>
      <c r="N235" s="20">
        <f>'Balance Sheet Annual'!AH235/'Balance Sheet Annual'!BR235</f>
        <v>2.010939268200679</v>
      </c>
      <c r="O235" s="21">
        <f>('Balance Sheet Annual'!AH235-'Balance Sheet Annual'!U235)/'Balance Sheet Annual'!BR235</f>
        <v>0.67483968313843834</v>
      </c>
      <c r="P235" s="21">
        <f>'Balance Sheet Annual'!N235/'Balance Sheet Annual'!BR235</f>
        <v>0.49339871746510749</v>
      </c>
      <c r="Q235" s="21">
        <f>'Balance Sheet Annual'!CH235/'Balance Sheet Annual'!CS235</f>
        <v>1.4585329893107262</v>
      </c>
      <c r="R235" s="21">
        <f>('Balance Sheet Annual'!BH235+'Balance Sheet Annual'!BS235)/'Balance Sheet Annual'!BB235</f>
        <v>0.33838080959520239</v>
      </c>
      <c r="S235" s="21">
        <f>('Balance Sheet Annual'!BH235/'Balance Sheet Annual'!BB235)</f>
        <v>9.445277361319341E-3</v>
      </c>
      <c r="T235" s="21">
        <f>'Balance Sheet Annual'!BS235/'Balance Sheet Annual'!BB235</f>
        <v>0.32893553223388305</v>
      </c>
      <c r="U235" s="21">
        <f>('Balance Sheet Annual'!BH235+'Balance Sheet Annual'!BS235)/'Balance Sheet Annual'!CS235</f>
        <v>0.8319203833394766</v>
      </c>
      <c r="V235" s="21">
        <f>('Balance Sheet Annual'!BH235/'Balance Sheet Annual'!CS235)</f>
        <v>2.3221525985993367E-2</v>
      </c>
      <c r="W235" s="21">
        <f>('Balance Sheet Annual'!BS235/'Balance Sheet Annual'!CS235)</f>
        <v>0.80869885735348324</v>
      </c>
      <c r="X235" s="22">
        <f>'Balance Sheet Annual'!AH235/'Balance Sheet Annual'!BB235</f>
        <v>0.39962518740629688</v>
      </c>
      <c r="Y235" s="22">
        <f>'Balance Sheet Annual'!CS235/('Balance Sheet Annual'!BB235-'Balance Sheet Annual'!AQ235-'Balance Sheet Annual'!AR235-'Balance Sheet Annual'!AS235)</f>
        <v>0.40674662668665668</v>
      </c>
      <c r="Z235" s="22">
        <f>'Balance Sheet Annual'!BA235/'Balance Sheet Annual'!BB235</f>
        <v>0.60037481259370318</v>
      </c>
      <c r="AA235" s="22">
        <f>'Balance Sheet Annual'!AR235/'Balance Sheet Annual'!BB235</f>
        <v>0</v>
      </c>
      <c r="AB235" s="23">
        <f>'Balance Sheet Annual'!CS235/'Balance Sheet Annual'!CT235</f>
        <v>0.40674662668665668</v>
      </c>
      <c r="AC235" s="24">
        <f>'Income Statement Annual'!V235/'Income Statement Annual'!N235</f>
        <v>0.36234616391725583</v>
      </c>
      <c r="AD235" s="22">
        <f>('Income Statement Annual'!AF235-'Income Statement Annual'!AC235)/'Income Statement Annual'!N235</f>
        <v>0.12605394082220475</v>
      </c>
      <c r="AE235" s="22">
        <f>'Income Statement Annual'!AF235/'Income Statement Annual'!N235</f>
        <v>7.415553809897879E-2</v>
      </c>
      <c r="AF235" s="22">
        <f>'Income Statement Annual'!BS235/'Income Statement Annual'!N235</f>
        <v>4.4985598324168631E-2</v>
      </c>
      <c r="AG235" s="22">
        <f>('Income Statement Annual'!AF235-'Income Statement Annual'!AC235)/('Income Statement Annual'!AH235*-1)</f>
        <v>8.0501672240802673</v>
      </c>
      <c r="AH235" s="23">
        <f>'Income Statement Annual'!AF235/('Income Statement Annual'!AH235*-1)</f>
        <v>4.7357859531772579</v>
      </c>
      <c r="AI235" s="24">
        <f>'Cash Flow Statement Annual'!BG235/'Cash Flow Statement Annual'!AB235</f>
        <v>-0.47782377291543465</v>
      </c>
      <c r="AJ235" s="22">
        <f>'Cash Flow Statement Annual'!AB235/'Balance Sheet Annual'!BR235</f>
        <v>0.63787250094304038</v>
      </c>
      <c r="AK235" s="22">
        <f>('Cash Flow Statement Annual'!AB235+'Cash Flow Statement Annual'!AV235)/('Balance Sheet Annual'!BH235+'Balance Sheet Annual'!BS235)</f>
        <v>0.29308817013735045</v>
      </c>
      <c r="AL235" s="23">
        <f>('Cash Flow Statement Annual'!AB235/('Balance Sheet Annual'!BH235+'Balance Sheet Annual'!BS235))</f>
        <v>0.37461231723526806</v>
      </c>
      <c r="AM235" s="24">
        <f>'Income Statement Annual'!BS235/'Balance Sheet Annual'!CS235</f>
        <v>0.15831183192038334</v>
      </c>
      <c r="AN235" s="22">
        <f>'Income Statement Annual'!N235/'Balance Sheet Annual'!CS235</f>
        <v>3.5191669738297087</v>
      </c>
      <c r="AO235" s="22">
        <f>'Income Statement Annual'!N235/'Balance Sheet Annual'!BB235</f>
        <v>1.4314092953523239</v>
      </c>
      <c r="AP235" s="22">
        <f>'Income Statement Annual'!N235/('Balance Sheet Annual'!AH235-'Balance Sheet Annual'!BR235)</f>
        <v>7.125</v>
      </c>
      <c r="AQ235" s="22">
        <f>'Income Statement Annual'!BS235/'Balance Sheet Annual'!BB235</f>
        <v>6.4392803598200904E-2</v>
      </c>
      <c r="AR235" s="22">
        <f>'Cash Flow Statement Annual'!AB235/'Income Statement Annual'!N235</f>
        <v>8.8557213930348253E-2</v>
      </c>
      <c r="AS235" s="22">
        <f>'Cash Flow Statement Annual'!BG235/'Income Statement Annual'!N235</f>
        <v>-4.2314742079078295E-2</v>
      </c>
      <c r="AT235" s="22">
        <f>'Cash Flow Statement Annual'!AB235/'Balance Sheet Annual'!BB235</f>
        <v>0.1267616191904048</v>
      </c>
      <c r="AU235" s="22">
        <f>('Cash Flow Statement Annual'!AB235+'Cash Flow Statement Annual'!AU235)/'Balance Sheet Annual'!BR235</f>
        <v>0.3930592229347416</v>
      </c>
      <c r="AV235" s="22">
        <f>('Cash Flow Statement Annual'!AB235+'Cash Flow Statement Annual'!AU235)/('Balance Sheet Annual'!BH235+'Balance Sheet Annual'!BS235)</f>
        <v>0.230837394771821</v>
      </c>
      <c r="AW235" s="22">
        <f>'Cash Flow Statement Annual'!AB235/'Balance Sheet Annual'!BS235</f>
        <v>0.38536918869644488</v>
      </c>
      <c r="AX235" s="22">
        <f>('Cash Flow Statement Annual'!AB235+'Cash Flow Statement Annual'!AU235)/'Balance Sheet Annual'!BS235</f>
        <v>0.2374658158614403</v>
      </c>
      <c r="AY235" s="22">
        <f>('Balance Sheet Annual'!BH235+'Balance Sheet Annual'!BS235)/('Income Statement Annual'!AF235-'Income Statement Annual'!AC235)</f>
        <v>1.8753635230577483</v>
      </c>
      <c r="AZ235" s="22">
        <f>(('Balance Sheet Annual'!BH235+'Balance Sheet Annual'!BS235)-'Balance Sheet Annual'!N235)/('Income Statement Annual'!AF235-'Income Statement Annual'!AC235)</f>
        <v>1.3319484835895306</v>
      </c>
      <c r="BA235" s="22">
        <f>('Cash Flow Statement Annual'!AB235+'Cash Flow Statement Annual'!AU235)/'Income Statement Annual'!BS235</f>
        <v>1.2130384167636787</v>
      </c>
      <c r="BB235" s="22">
        <f>'Income Statement Annual'!AF235/('Balance Sheet Annual'!BH235+'Balance Sheet Annual'!BS235)</f>
        <v>0.3136907399202481</v>
      </c>
      <c r="BC235" s="23">
        <f>'Income Statement Annual'!AF235/('Balance Sheet Annual'!BB235-'Balance Sheet Annual'!BR235)</f>
        <v>0.13247263541959023</v>
      </c>
    </row>
    <row r="236" spans="1:55" x14ac:dyDescent="0.2">
      <c r="A236" s="45" t="s">
        <v>706</v>
      </c>
      <c r="B236" s="45" t="s">
        <v>707</v>
      </c>
      <c r="C236" s="45" t="str">
        <f>VLOOKUP(A236,'[1]S&amp;P 500 Wikipedia'!A:D,3,FALSE)</f>
        <v>Industrials</v>
      </c>
      <c r="D236" s="45">
        <v>99395</v>
      </c>
      <c r="E236" s="45" t="s">
        <v>16</v>
      </c>
      <c r="F236" s="45">
        <v>2018</v>
      </c>
      <c r="G236" s="45" t="s">
        <v>17</v>
      </c>
      <c r="H236" s="46">
        <v>43465</v>
      </c>
      <c r="I236" s="46">
        <v>43490</v>
      </c>
      <c r="J236" s="46">
        <v>43572</v>
      </c>
      <c r="K236" s="45">
        <v>101084000</v>
      </c>
      <c r="L236" s="45">
        <v>101502000</v>
      </c>
      <c r="M236" s="45" t="s">
        <v>1971</v>
      </c>
      <c r="N236" s="20">
        <f>'Balance Sheet Annual'!AH236/'Balance Sheet Annual'!BR236</f>
        <v>0.6999073788206237</v>
      </c>
      <c r="O236" s="21">
        <f>('Balance Sheet Annual'!AH236-'Balance Sheet Annual'!U236)/'Balance Sheet Annual'!BR236</f>
        <v>0.54471544715447151</v>
      </c>
      <c r="P236" s="21">
        <f>'Balance Sheet Annual'!N236/'Balance Sheet Annual'!BR236</f>
        <v>0.13800555727076258</v>
      </c>
      <c r="Q236" s="21">
        <f>'Balance Sheet Annual'!CH236/'Balance Sheet Annual'!CS236</f>
        <v>0.89063591893780569</v>
      </c>
      <c r="R236" s="21">
        <f>('Balance Sheet Annual'!BH236+'Balance Sheet Annual'!BS236)/'Balance Sheet Annual'!BB236</f>
        <v>0.28475762879537325</v>
      </c>
      <c r="S236" s="21">
        <f>('Balance Sheet Annual'!BH236/'Balance Sheet Annual'!BB236)</f>
        <v>4.1734158087555852E-2</v>
      </c>
      <c r="T236" s="21">
        <f>'Balance Sheet Annual'!BS236/'Balance Sheet Annual'!BB236</f>
        <v>0.24302347070781741</v>
      </c>
      <c r="U236" s="21">
        <f>('Balance Sheet Annual'!BH236+'Balance Sheet Annual'!BS236)/'Balance Sheet Annual'!CS236</f>
        <v>0.53837300119209108</v>
      </c>
      <c r="V236" s="21">
        <f>('Balance Sheet Annual'!BH236/'Balance Sheet Annual'!CS236)</f>
        <v>7.8904098326961811E-2</v>
      </c>
      <c r="W236" s="21">
        <f>('Balance Sheet Annual'!BS236/'Balance Sheet Annual'!CS236)</f>
        <v>0.45946890286512926</v>
      </c>
      <c r="X236" s="22">
        <f>'Balance Sheet Annual'!AH236/'Balance Sheet Annual'!BB236</f>
        <v>7.3934360290040982E-2</v>
      </c>
      <c r="Y236" s="22">
        <f>'Balance Sheet Annual'!CS236/('Balance Sheet Annual'!BB236-'Balance Sheet Annual'!AQ236-'Balance Sheet Annual'!AR236-'Balance Sheet Annual'!AS236)</f>
        <v>0.52892256514507485</v>
      </c>
      <c r="Z236" s="22">
        <f>'Balance Sheet Annual'!BA236/'Balance Sheet Annual'!BB236</f>
        <v>0.92606563970995903</v>
      </c>
      <c r="AA236" s="22">
        <f>'Balance Sheet Annual'!AR236/'Balance Sheet Annual'!BB236</f>
        <v>0</v>
      </c>
      <c r="AB236" s="23">
        <f>'Balance Sheet Annual'!CS236/'Balance Sheet Annual'!CT236</f>
        <v>0.52892256514507485</v>
      </c>
      <c r="AC236" s="24">
        <f>'Income Statement Annual'!V236/'Income Statement Annual'!N236</f>
        <v>0.48104843393085289</v>
      </c>
      <c r="AD236" s="22">
        <f>('Income Statement Annual'!AF236-'Income Statement Annual'!AC236)/'Income Statement Annual'!N236</f>
        <v>0.48104843393085289</v>
      </c>
      <c r="AE236" s="22">
        <f>'Income Statement Annual'!AF236/'Income Statement Annual'!N236</f>
        <v>0.35680823880134732</v>
      </c>
      <c r="AF236" s="22">
        <f>'Income Statement Annual'!BS236/'Income Statement Annual'!N236</f>
        <v>0.37237213984281237</v>
      </c>
      <c r="AG236" s="22">
        <f>('Income Statement Annual'!AF236-'Income Statement Annual'!AC236)/('Income Statement Annual'!AH236*-1)</f>
        <v>12.400199600798404</v>
      </c>
      <c r="AH236" s="23">
        <f>'Income Statement Annual'!AF236/('Income Statement Annual'!AH236*-1)</f>
        <v>9.1976047904191613</v>
      </c>
      <c r="AI236" s="24">
        <f>'Cash Flow Statement Annual'!BG236/'Cash Flow Statement Annual'!AB236</f>
        <v>-0.37320108907040062</v>
      </c>
      <c r="AJ236" s="22">
        <f>'Cash Flow Statement Annual'!AB236/'Balance Sheet Annual'!BR236</f>
        <v>1.058351343007101</v>
      </c>
      <c r="AK236" s="22">
        <f>('Cash Flow Statement Annual'!AB236+'Cash Flow Statement Annual'!AV236)/('Balance Sheet Annual'!BH236+'Balance Sheet Annual'!BS236)</f>
        <v>0.33820722302817441</v>
      </c>
      <c r="AL236" s="23">
        <f>('Cash Flow Statement Annual'!AB236/('Balance Sheet Annual'!BH236+'Balance Sheet Annual'!BS236))</f>
        <v>0.39260899442620445</v>
      </c>
      <c r="AM236" s="24">
        <f>'Income Statement Annual'!BS236/'Balance Sheet Annual'!CS236</f>
        <v>0.19768158835861388</v>
      </c>
      <c r="AN236" s="22">
        <f>'Income Statement Annual'!N236/'Balance Sheet Annual'!CS236</f>
        <v>0.53087104862909529</v>
      </c>
      <c r="AO236" s="22">
        <f>'Income Statement Annual'!N236/'Balance Sheet Annual'!BB236</f>
        <v>0.28078967680215683</v>
      </c>
      <c r="AP236" s="22">
        <f>'Income Statement Annual'!N236/('Balance Sheet Annual'!AH236-'Balance Sheet Annual'!BR236)</f>
        <v>-8.8576817558299048</v>
      </c>
      <c r="AQ236" s="22">
        <f>'Income Statement Annual'!BS236/'Balance Sheet Annual'!BB236</f>
        <v>0.10455825279659083</v>
      </c>
      <c r="AR236" s="22">
        <f>'Cash Flow Statement Annual'!AB236/'Income Statement Annual'!N236</f>
        <v>0.39815711022494094</v>
      </c>
      <c r="AS236" s="22">
        <f>'Cash Flow Statement Annual'!BG236/'Income Statement Annual'!N236</f>
        <v>-0.14859266715707151</v>
      </c>
      <c r="AT236" s="22">
        <f>'Cash Flow Statement Annual'!AB236/'Balance Sheet Annual'!BB236</f>
        <v>0.11179840629654191</v>
      </c>
      <c r="AU236" s="22">
        <f>('Cash Flow Statement Annual'!AB236+'Cash Flow Statement Annual'!AU236)/'Balance Sheet Annual'!BR236</f>
        <v>0.35741483997118451</v>
      </c>
      <c r="AV236" s="22">
        <f>('Cash Flow Statement Annual'!AB236+'Cash Flow Statement Annual'!AU236)/('Balance Sheet Annual'!BH236+'Balance Sheet Annual'!BS236)</f>
        <v>0.1325876154844621</v>
      </c>
      <c r="AW236" s="22">
        <f>'Cash Flow Statement Annual'!AB236/'Balance Sheet Annual'!BS236</f>
        <v>0.46003131290539029</v>
      </c>
      <c r="AX236" s="22">
        <f>('Cash Flow Statement Annual'!AB236+'Cash Flow Statement Annual'!AU236)/'Balance Sheet Annual'!BS236</f>
        <v>0.1553567434578394</v>
      </c>
      <c r="AY236" s="22">
        <f>('Balance Sheet Annual'!BH236+'Balance Sheet Annual'!BS236)/('Income Statement Annual'!AF236-'Income Statement Annual'!AC236)</f>
        <v>2.1081690140845071</v>
      </c>
      <c r="AZ236" s="22">
        <f>(('Balance Sheet Annual'!BH236+'Balance Sheet Annual'!BS236)-'Balance Sheet Annual'!N236)/('Income Statement Annual'!AF236-'Income Statement Annual'!AC236)</f>
        <v>2.0002414486921527</v>
      </c>
      <c r="BA236" s="22">
        <f>('Cash Flow Statement Annual'!AB236+'Cash Flow Statement Annual'!AU236)/'Income Statement Annual'!BS236</f>
        <v>0.36109378249116242</v>
      </c>
      <c r="BB236" s="22">
        <f>'Income Statement Annual'!AF236/('Balance Sheet Annual'!BH236+'Balance Sheet Annual'!BS236)</f>
        <v>0.35183629838894404</v>
      </c>
      <c r="BC236" s="23">
        <f>'Income Statement Annual'!AF236/('Balance Sheet Annual'!BB236-'Balance Sheet Annual'!BR236)</f>
        <v>0.11202139297435273</v>
      </c>
    </row>
    <row r="237" spans="1:55" x14ac:dyDescent="0.2">
      <c r="A237" s="45" t="s">
        <v>736</v>
      </c>
      <c r="B237" s="45" t="s">
        <v>737</v>
      </c>
      <c r="C237" s="45" t="str">
        <f>VLOOKUP(A237,'[1]S&amp;P 500 Wikipedia'!A:D,3,FALSE)</f>
        <v>Consumer Discretionary</v>
      </c>
      <c r="D237" s="45">
        <v>185942</v>
      </c>
      <c r="E237" s="45" t="s">
        <v>16</v>
      </c>
      <c r="F237" s="45">
        <v>2018</v>
      </c>
      <c r="G237" s="45" t="s">
        <v>17</v>
      </c>
      <c r="H237" s="46">
        <v>43524</v>
      </c>
      <c r="I237" s="46">
        <v>43546</v>
      </c>
      <c r="J237" s="46">
        <v>43714</v>
      </c>
      <c r="K237" s="45">
        <v>273000000</v>
      </c>
      <c r="L237" s="45">
        <v>280000000</v>
      </c>
      <c r="M237" s="45" t="s">
        <v>1972</v>
      </c>
      <c r="N237" s="20">
        <f>'Balance Sheet Annual'!AH237/'Balance Sheet Annual'!BR237</f>
        <v>1.6213687838503201</v>
      </c>
      <c r="O237" s="21">
        <f>('Balance Sheet Annual'!AH237-'Balance Sheet Annual'!U237)/'Balance Sheet Annual'!BR237</f>
        <v>1.0108321024126046</v>
      </c>
      <c r="P237" s="21">
        <f>'Balance Sheet Annual'!N237/'Balance Sheet Annual'!BR237</f>
        <v>0.74593796159527326</v>
      </c>
      <c r="Q237" s="21">
        <f>'Balance Sheet Annual'!CH237/'Balance Sheet Annual'!CS237</f>
        <v>-11.850865512649801</v>
      </c>
      <c r="R237" s="21">
        <f>('Balance Sheet Annual'!BH237+'Balance Sheet Annual'!BS237)/'Balance Sheet Annual'!BB237</f>
        <v>0.71100748558105287</v>
      </c>
      <c r="S237" s="21">
        <f>('Balance Sheet Annual'!BH237/'Balance Sheet Annual'!BB237)</f>
        <v>1.0676156583629894E-2</v>
      </c>
      <c r="T237" s="21">
        <f>'Balance Sheet Annual'!BS237/'Balance Sheet Annual'!BB237</f>
        <v>0.70033132899742301</v>
      </c>
      <c r="U237" s="21">
        <f>('Balance Sheet Annual'!BH237+'Balance Sheet Annual'!BS237)/'Balance Sheet Annual'!CS237</f>
        <v>-7.7150466045272967</v>
      </c>
      <c r="V237" s="21">
        <f>('Balance Sheet Annual'!BH237/'Balance Sheet Annual'!CS237)</f>
        <v>-0.11584553928095873</v>
      </c>
      <c r="W237" s="21">
        <f>('Balance Sheet Annual'!BS237/'Balance Sheet Annual'!CS237)</f>
        <v>-7.599201065246338</v>
      </c>
      <c r="X237" s="22">
        <f>'Balance Sheet Annual'!AH237/'Balance Sheet Annual'!BB237</f>
        <v>0.40409866241256598</v>
      </c>
      <c r="Y237" s="22">
        <f>'Balance Sheet Annual'!CS237/('Balance Sheet Annual'!BB237-'Balance Sheet Annual'!AQ237-'Balance Sheet Annual'!AR237-'Balance Sheet Annual'!AS237)</f>
        <v>-0.11752738654147105</v>
      </c>
      <c r="Z237" s="22">
        <f>'Balance Sheet Annual'!BA237/'Balance Sheet Annual'!BB237</f>
        <v>0.59590133758743402</v>
      </c>
      <c r="AA237" s="22">
        <f>'Balance Sheet Annual'!AR237/'Balance Sheet Annual'!BB237</f>
        <v>0.16541906982451834</v>
      </c>
      <c r="AB237" s="23">
        <f>'Balance Sheet Annual'!CS237/'Balance Sheet Annual'!CT237</f>
        <v>-9.2158547060989082E-2</v>
      </c>
      <c r="AC237" s="24">
        <f>'Income Statement Annual'!V237/'Income Statement Annual'!N237</f>
        <v>0.39257441418619382</v>
      </c>
      <c r="AD237" s="22">
        <f>('Income Statement Annual'!AF237-'Income Statement Annual'!AC237)/'Income Statement Annual'!N237</f>
        <v>0.13679544015199493</v>
      </c>
      <c r="AE237" s="22">
        <f>'Income Statement Annual'!AF237/'Income Statement Annual'!N237</f>
        <v>0.13679544015199493</v>
      </c>
      <c r="AF237" s="22">
        <f>'Income Statement Annual'!BS237/'Income Statement Annual'!N237</f>
        <v>7.7818239392020261E-2</v>
      </c>
      <c r="AG237" s="22">
        <f>('Income Statement Annual'!AF237-'Income Statement Annual'!AC237)/('Income Statement Annual'!AH237*-1)</f>
        <v>4.2561576354679804</v>
      </c>
      <c r="AH237" s="23">
        <f>'Income Statement Annual'!AF237/('Income Statement Annual'!AH237*-1)</f>
        <v>4.2561576354679804</v>
      </c>
      <c r="AI237" s="24">
        <f>'Cash Flow Statement Annual'!BG237/'Cash Flow Statement Annual'!AB237</f>
        <v>-0.80156472261735423</v>
      </c>
      <c r="AJ237" s="22">
        <f>'Cash Flow Statement Annual'!AB237/'Balance Sheet Annual'!BR237</f>
        <v>0.6922698178237322</v>
      </c>
      <c r="AK237" s="22">
        <f>('Cash Flow Statement Annual'!AB237+'Cash Flow Statement Annual'!AV237)/('Balance Sheet Annual'!BH237+'Balance Sheet Annual'!BS237)</f>
        <v>0.12426648256817398</v>
      </c>
      <c r="AL237" s="23">
        <f>('Cash Flow Statement Annual'!AB237/('Balance Sheet Annual'!BH237+'Balance Sheet Annual'!BS237))</f>
        <v>0.24266482568173972</v>
      </c>
      <c r="AM237" s="24">
        <f>'Income Statement Annual'!BS237/'Balance Sheet Annual'!CS237</f>
        <v>-1.3089214380825567</v>
      </c>
      <c r="AN237" s="22">
        <f>'Income Statement Annual'!N237/'Balance Sheet Annual'!CS237</f>
        <v>-16.820239680426099</v>
      </c>
      <c r="AO237" s="22">
        <f>'Income Statement Annual'!N237/'Balance Sheet Annual'!BB237</f>
        <v>1.5501288501656645</v>
      </c>
      <c r="AP237" s="22">
        <f>'Income Statement Annual'!N237/('Balance Sheet Annual'!AH237-'Balance Sheet Annual'!BR237)</f>
        <v>10.009508716323296</v>
      </c>
      <c r="AQ237" s="22">
        <f>'Income Statement Annual'!BS237/'Balance Sheet Annual'!BB237</f>
        <v>0.12062829795066879</v>
      </c>
      <c r="AR237" s="22">
        <f>'Cash Flow Statement Annual'!AB237/'Income Statement Annual'!N237</f>
        <v>0.11130462317922736</v>
      </c>
      <c r="AS237" s="22">
        <f>'Cash Flow Statement Annual'!BG237/'Income Statement Annual'!N237</f>
        <v>-8.9217859404686517E-2</v>
      </c>
      <c r="AT237" s="22">
        <f>'Cash Flow Statement Annual'!AB237/'Balance Sheet Annual'!BB237</f>
        <v>0.17253650754693828</v>
      </c>
      <c r="AU237" s="22">
        <f>('Cash Flow Statement Annual'!AB237+'Cash Flow Statement Annual'!AU237)/'Balance Sheet Annual'!BR237</f>
        <v>0.34859675036927623</v>
      </c>
      <c r="AV237" s="22">
        <f>('Cash Flow Statement Annual'!AB237+'Cash Flow Statement Annual'!AU237)/('Balance Sheet Annual'!BH237+'Balance Sheet Annual'!BS237)</f>
        <v>0.12219537452537108</v>
      </c>
      <c r="AW237" s="22">
        <f>'Cash Flow Statement Annual'!AB237/'Balance Sheet Annual'!BS237</f>
        <v>0.24636411424566321</v>
      </c>
      <c r="AX237" s="22">
        <f>('Cash Flow Statement Annual'!AB237+'Cash Flow Statement Annual'!AU237)/'Balance Sheet Annual'!BS237</f>
        <v>0.12405817417206939</v>
      </c>
      <c r="AY237" s="22">
        <f>('Balance Sheet Annual'!BH237+'Balance Sheet Annual'!BS237)/('Income Statement Annual'!AF237-'Income Statement Annual'!AC237)</f>
        <v>3.3530092592592591</v>
      </c>
      <c r="AZ237" s="22">
        <f>(('Balance Sheet Annual'!BH237+'Balance Sheet Annual'!BS237)-'Balance Sheet Annual'!N237)/('Income Statement Annual'!AF237-'Income Statement Annual'!AC237)</f>
        <v>2.4762731481481484</v>
      </c>
      <c r="BA237" s="22">
        <f>('Cash Flow Statement Annual'!AB237+'Cash Flow Statement Annual'!AU237)/'Income Statement Annual'!BS237</f>
        <v>0.72024415055951174</v>
      </c>
      <c r="BB237" s="22">
        <f>'Income Statement Annual'!AF237/('Balance Sheet Annual'!BH237+'Balance Sheet Annual'!BS237)</f>
        <v>0.29823955816361752</v>
      </c>
      <c r="BC237" s="23">
        <f>'Income Statement Annual'!AF237/('Balance Sheet Annual'!BB237-'Balance Sheet Annual'!BR237)</f>
        <v>0.2824452435436417</v>
      </c>
    </row>
    <row r="238" spans="1:55" x14ac:dyDescent="0.2">
      <c r="A238" s="45" t="s">
        <v>748</v>
      </c>
      <c r="B238" s="45" t="s">
        <v>749</v>
      </c>
      <c r="C238" s="45" t="str">
        <f>VLOOKUP(A238,'[1]S&amp;P 500 Wikipedia'!A:D,3,FALSE)</f>
        <v>Information Technology</v>
      </c>
      <c r="D238" s="45">
        <v>902720</v>
      </c>
      <c r="E238" s="45" t="s">
        <v>16</v>
      </c>
      <c r="F238" s="45">
        <v>2018</v>
      </c>
      <c r="G238" s="45" t="s">
        <v>17</v>
      </c>
      <c r="H238" s="46">
        <v>43496</v>
      </c>
      <c r="I238" s="46">
        <v>43515</v>
      </c>
      <c r="J238" s="46">
        <v>43585</v>
      </c>
      <c r="K238" s="45">
        <v>149000000</v>
      </c>
      <c r="L238" s="45">
        <v>151000000</v>
      </c>
      <c r="M238" s="45" t="s">
        <v>1973</v>
      </c>
      <c r="N238" s="20">
        <f>'Balance Sheet Annual'!AH238/'Balance Sheet Annual'!BR238</f>
        <v>1.2143505903723888</v>
      </c>
      <c r="O238" s="21">
        <f>('Balance Sheet Annual'!AH238-'Balance Sheet Annual'!U238)/'Balance Sheet Annual'!BR238</f>
        <v>1.2143505903723888</v>
      </c>
      <c r="P238" s="21">
        <f>'Balance Sheet Annual'!N238/'Balance Sheet Annual'!BR238</f>
        <v>0.17711171662125341</v>
      </c>
      <c r="Q238" s="21">
        <f>'Balance Sheet Annual'!CH238/'Balance Sheet Annual'!CS238</f>
        <v>1.657404670410878</v>
      </c>
      <c r="R238" s="21">
        <f>('Balance Sheet Annual'!BH238+'Balance Sheet Annual'!BS238)/'Balance Sheet Annual'!BB238</f>
        <v>0.34605116796440488</v>
      </c>
      <c r="S238" s="21">
        <f>('Balance Sheet Annual'!BH238/'Balance Sheet Annual'!BB238)</f>
        <v>6.1179087875417133E-3</v>
      </c>
      <c r="T238" s="21">
        <f>'Balance Sheet Annual'!BS238/'Balance Sheet Annual'!BB238</f>
        <v>0.33993325917686318</v>
      </c>
      <c r="U238" s="21">
        <f>('Balance Sheet Annual'!BH238+'Balance Sheet Annual'!BS238)/'Balance Sheet Annual'!CS238</f>
        <v>0.91959798994974873</v>
      </c>
      <c r="V238" s="21">
        <f>('Balance Sheet Annual'!BH238/'Balance Sheet Annual'!CS238)</f>
        <v>1.6257759385161101E-2</v>
      </c>
      <c r="W238" s="21">
        <f>('Balance Sheet Annual'!BS238/'Balance Sheet Annual'!CS238)</f>
        <v>0.90334023056458768</v>
      </c>
      <c r="X238" s="22">
        <f>'Balance Sheet Annual'!AH238/'Balance Sheet Annual'!BB238</f>
        <v>0.29744160177975526</v>
      </c>
      <c r="Y238" s="22">
        <f>'Balance Sheet Annual'!CS238/('Balance Sheet Annual'!BB238-'Balance Sheet Annual'!AQ238-'Balance Sheet Annual'!AR238-'Balance Sheet Annual'!AS238)</f>
        <v>1.0705696202531645</v>
      </c>
      <c r="Z238" s="22">
        <f>'Balance Sheet Annual'!BA238/'Balance Sheet Annual'!BB238</f>
        <v>0.70255839822024468</v>
      </c>
      <c r="AA238" s="22">
        <f>'Balance Sheet Annual'!AR238/'Balance Sheet Annual'!BB238</f>
        <v>0.55328142380422696</v>
      </c>
      <c r="AB238" s="23">
        <f>'Balance Sheet Annual'!CS238/'Balance Sheet Annual'!CT238</f>
        <v>0.37630700778642939</v>
      </c>
      <c r="AC238" s="24">
        <f>'Income Statement Annual'!V238/'Income Statement Annual'!N238</f>
        <v>0.14080629301868239</v>
      </c>
      <c r="AD238" s="22">
        <f>('Income Statement Annual'!AF238-'Income Statement Annual'!AC238)/'Income Statement Annual'!N238</f>
        <v>6.7354965585054077E-2</v>
      </c>
      <c r="AE238" s="22">
        <f>'Income Statement Annual'!AF238/'Income Statement Annual'!N238</f>
        <v>6.7354965585054077E-2</v>
      </c>
      <c r="AF238" s="22">
        <f>'Income Statement Annual'!BS238/'Income Statement Annual'!N238</f>
        <v>3.5988200589970501E-2</v>
      </c>
      <c r="AG238" s="22">
        <f>('Income Statement Annual'!AF238-'Income Statement Annual'!AC238)/('Income Statement Annual'!AH238*-1)</f>
        <v>4.8928571428571432</v>
      </c>
      <c r="AH238" s="23">
        <f>'Income Statement Annual'!AF238/('Income Statement Annual'!AH238*-1)</f>
        <v>4.8928571428571432</v>
      </c>
      <c r="AI238" s="24">
        <f>'Cash Flow Statement Annual'!BG238/'Cash Flow Statement Annual'!AB238</f>
        <v>-0.81558935361216733</v>
      </c>
      <c r="AJ238" s="22">
        <f>'Cash Flow Statement Annual'!AB238/'Balance Sheet Annual'!BR238</f>
        <v>0.23887375113533152</v>
      </c>
      <c r="AK238" s="22">
        <f>('Cash Flow Statement Annual'!AB238+'Cash Flow Statement Annual'!AV238)/('Balance Sheet Annual'!BH238+'Balance Sheet Annual'!BS238)</f>
        <v>0.1054323368691739</v>
      </c>
      <c r="AL238" s="23">
        <f>('Cash Flow Statement Annual'!AB238/('Balance Sheet Annual'!BH238+'Balance Sheet Annual'!BS238))</f>
        <v>0.16907746705239474</v>
      </c>
      <c r="AM238" s="24">
        <f>'Income Statement Annual'!BS238/'Balance Sheet Annual'!CS238</f>
        <v>0.1081879988176175</v>
      </c>
      <c r="AN238" s="22">
        <f>'Income Statement Annual'!N238/'Balance Sheet Annual'!CS238</f>
        <v>3.0062075081288797</v>
      </c>
      <c r="AO238" s="22">
        <f>'Income Statement Annual'!N238/'Balance Sheet Annual'!BB238</f>
        <v>1.1312569521690767</v>
      </c>
      <c r="AP238" s="22">
        <f>'Income Statement Annual'!N238/('Balance Sheet Annual'!AH238-'Balance Sheet Annual'!BR238)</f>
        <v>21.546610169491526</v>
      </c>
      <c r="AQ238" s="22">
        <f>'Income Statement Annual'!BS238/'Balance Sheet Annual'!BB238</f>
        <v>4.0711902113459403E-2</v>
      </c>
      <c r="AR238" s="22">
        <f>'Cash Flow Statement Annual'!AB238/'Income Statement Annual'!N238</f>
        <v>5.1720747295968532E-2</v>
      </c>
      <c r="AS238" s="22">
        <f>'Cash Flow Statement Annual'!BG238/'Income Statement Annual'!N238</f>
        <v>-4.2182890855457227E-2</v>
      </c>
      <c r="AT238" s="22">
        <f>'Cash Flow Statement Annual'!AB238/'Balance Sheet Annual'!BB238</f>
        <v>5.8509454949944383E-2</v>
      </c>
      <c r="AU238" s="22">
        <f>('Cash Flow Statement Annual'!AB238+'Cash Flow Statement Annual'!AU238)/'Balance Sheet Annual'!BR238</f>
        <v>0.20663033605812897</v>
      </c>
      <c r="AV238" s="22">
        <f>('Cash Flow Statement Annual'!AB238+'Cash Flow Statement Annual'!AU238)/('Balance Sheet Annual'!BH238+'Balance Sheet Annual'!BS238)</f>
        <v>0.14625522340083574</v>
      </c>
      <c r="AW238" s="22">
        <f>'Cash Flow Statement Annual'!AB238/'Balance Sheet Annual'!BS238</f>
        <v>0.17212041884816753</v>
      </c>
      <c r="AX238" s="22">
        <f>('Cash Flow Statement Annual'!AB238+'Cash Flow Statement Annual'!AU238)/'Balance Sheet Annual'!BS238</f>
        <v>0.14888743455497383</v>
      </c>
      <c r="AY238" s="22">
        <f>('Balance Sheet Annual'!BH238+'Balance Sheet Annual'!BS238)/('Income Statement Annual'!AF238-'Income Statement Annual'!AC238)</f>
        <v>4.5416058394160581</v>
      </c>
      <c r="AZ238" s="22">
        <f>(('Balance Sheet Annual'!BH238+'Balance Sheet Annual'!BS238)-'Balance Sheet Annual'!N238)/('Income Statement Annual'!AF238-'Income Statement Annual'!AC238)</f>
        <v>3.9722627737226279</v>
      </c>
      <c r="BA238" s="22">
        <f>('Cash Flow Statement Annual'!AB238+'Cash Flow Statement Annual'!AU238)/'Income Statement Annual'!BS238</f>
        <v>1.2431693989071038</v>
      </c>
      <c r="BB238" s="22">
        <f>'Income Statement Annual'!AF238/('Balance Sheet Annual'!BH238+'Balance Sheet Annual'!BS238)</f>
        <v>0.22018643522982964</v>
      </c>
      <c r="BC238" s="23">
        <f>'Income Statement Annual'!AF238/('Balance Sheet Annual'!BB238-'Balance Sheet Annual'!BR238)</f>
        <v>0.10091337654684737</v>
      </c>
    </row>
    <row r="239" spans="1:55" x14ac:dyDescent="0.2">
      <c r="A239" s="45" t="s">
        <v>745</v>
      </c>
      <c r="B239" s="45" t="s">
        <v>746</v>
      </c>
      <c r="C239" s="45" t="str">
        <f>VLOOKUP(A239,'[1]S&amp;P 500 Wikipedia'!A:D,3,FALSE)</f>
        <v>Consumer Discretionary</v>
      </c>
      <c r="D239" s="45">
        <v>378178</v>
      </c>
      <c r="E239" s="45" t="s">
        <v>16</v>
      </c>
      <c r="F239" s="45">
        <v>2018</v>
      </c>
      <c r="G239" s="45" t="s">
        <v>17</v>
      </c>
      <c r="H239" s="46">
        <v>43465</v>
      </c>
      <c r="I239" s="46">
        <v>43523</v>
      </c>
      <c r="J239" s="46">
        <v>43683</v>
      </c>
      <c r="K239" s="45">
        <v>134000000</v>
      </c>
      <c r="L239" s="45">
        <v>134800000</v>
      </c>
      <c r="M239" s="45" t="s">
        <v>1974</v>
      </c>
      <c r="N239" s="20">
        <f>'Balance Sheet Annual'!AH239/'Balance Sheet Annual'!BR239</f>
        <v>1.8095677115345217</v>
      </c>
      <c r="O239" s="21">
        <f>('Balance Sheet Annual'!AH239-'Balance Sheet Annual'!U239)/'Balance Sheet Annual'!BR239</f>
        <v>1.2245441507887729</v>
      </c>
      <c r="P239" s="21">
        <f>'Balance Sheet Annual'!N239/'Balance Sheet Annual'!BR239</f>
        <v>0.53892644949805368</v>
      </c>
      <c r="Q239" s="21">
        <f>'Balance Sheet Annual'!CH239/'Balance Sheet Annual'!CS239</f>
        <v>1.9818609338259994</v>
      </c>
      <c r="R239" s="21">
        <f>('Balance Sheet Annual'!BH239+'Balance Sheet Annual'!BS239)/'Balance Sheet Annual'!BB239</f>
        <v>0.35251210994705418</v>
      </c>
      <c r="S239" s="21">
        <f>('Balance Sheet Annual'!BH239/'Balance Sheet Annual'!BB239)</f>
        <v>4.3314182719387181E-2</v>
      </c>
      <c r="T239" s="21">
        <f>'Balance Sheet Annual'!BS239/'Balance Sheet Annual'!BB239</f>
        <v>0.30919792722766698</v>
      </c>
      <c r="U239" s="21">
        <f>('Balance Sheet Annual'!BH239+'Balance Sheet Annual'!BS239)/'Balance Sheet Annual'!CS239</f>
        <v>1.0511420893516963</v>
      </c>
      <c r="V239" s="21">
        <f>('Balance Sheet Annual'!BH239/'Balance Sheet Annual'!CS239)</f>
        <v>0.12915686933154183</v>
      </c>
      <c r="W239" s="21">
        <f>('Balance Sheet Annual'!BS239/'Balance Sheet Annual'!CS239)</f>
        <v>0.92198522002015448</v>
      </c>
      <c r="X239" s="22">
        <f>'Balance Sheet Annual'!AH239/'Balance Sheet Annual'!BB239</f>
        <v>0.4974935225864594</v>
      </c>
      <c r="Y239" s="22">
        <f>'Balance Sheet Annual'!CS239/('Balance Sheet Annual'!BB239-'Balance Sheet Annual'!AQ239-'Balance Sheet Annual'!AR239-'Balance Sheet Annual'!AS239)</f>
        <v>0.46524711857784723</v>
      </c>
      <c r="Z239" s="22">
        <f>'Balance Sheet Annual'!BA239/'Balance Sheet Annual'!BB239</f>
        <v>0.5025064774135406</v>
      </c>
      <c r="AA239" s="22">
        <f>'Balance Sheet Annual'!AR239/'Balance Sheet Annual'!BB239</f>
        <v>0.23155345274304381</v>
      </c>
      <c r="AB239" s="23">
        <f>'Balance Sheet Annual'!CS239/'Balance Sheet Annual'!CT239</f>
        <v>0.33536104539822009</v>
      </c>
      <c r="AC239" s="24">
        <f>'Income Statement Annual'!V239/'Income Statement Annual'!N239</f>
        <v>0.22006694051422485</v>
      </c>
      <c r="AD239" s="22">
        <f>('Income Statement Annual'!AF239-'Income Statement Annual'!AC239)/'Income Statement Annual'!N239</f>
        <v>0.11899690653684264</v>
      </c>
      <c r="AE239" s="22">
        <f>'Income Statement Annual'!AF239/'Income Statement Annual'!N239</f>
        <v>0.11374816167148435</v>
      </c>
      <c r="AF239" s="22">
        <f>'Income Statement Annual'!BS239/'Income Statement Annual'!N239</f>
        <v>7.4192403265885692E-2</v>
      </c>
      <c r="AG239" s="22">
        <f>('Income Statement Annual'!AF239-'Income Statement Annual'!AC239)/('Income Statement Annual'!AH239*-1)</f>
        <v>13.072423398328691</v>
      </c>
      <c r="AH239" s="23">
        <f>'Income Statement Annual'!AF239/('Income Statement Annual'!AH239*-1)</f>
        <v>12.495821727019498</v>
      </c>
      <c r="AI239" s="24">
        <f>'Cash Flow Statement Annual'!BG239/'Cash Flow Statement Annual'!AB239</f>
        <v>-0.14536849222447601</v>
      </c>
      <c r="AJ239" s="22">
        <f>'Cash Flow Statement Annual'!AB239/'Balance Sheet Annual'!BR239</f>
        <v>0.4545175169022741</v>
      </c>
      <c r="AK239" s="22">
        <f>('Cash Flow Statement Annual'!AB239+'Cash Flow Statement Annual'!AV239)/('Balance Sheet Annual'!BH239+'Balance Sheet Annual'!BS239)</f>
        <v>0.20619956858672206</v>
      </c>
      <c r="AL239" s="23">
        <f>('Cash Flow Statement Annual'!AB239/('Balance Sheet Annual'!BH239+'Balance Sheet Annual'!BS239))</f>
        <v>0.35447791004234241</v>
      </c>
      <c r="AM239" s="24">
        <f>'Income Statement Annual'!BS239/'Balance Sheet Annual'!CS239</f>
        <v>0.24571716493113874</v>
      </c>
      <c r="AN239" s="22">
        <f>'Income Statement Annual'!N239/'Balance Sheet Annual'!CS239</f>
        <v>3.3118911656029559</v>
      </c>
      <c r="AO239" s="22">
        <f>'Income Statement Annual'!N239/'Balance Sheet Annual'!BB239</f>
        <v>1.1106792835417372</v>
      </c>
      <c r="AP239" s="22">
        <f>'Income Statement Annual'!N239/('Balance Sheet Annual'!AH239-'Balance Sheet Annual'!BR239)</f>
        <v>4.9902568644818421</v>
      </c>
      <c r="AQ239" s="22">
        <f>'Income Statement Annual'!BS239/'Balance Sheet Annual'!BB239</f>
        <v>8.2403965303593563E-2</v>
      </c>
      <c r="AR239" s="22">
        <f>'Cash Flow Statement Annual'!AB239/'Income Statement Annual'!N239</f>
        <v>0.11250570515746235</v>
      </c>
      <c r="AS239" s="22">
        <f>'Cash Flow Statement Annual'!BG239/'Income Statement Annual'!N239</f>
        <v>-1.6354784725391754E-2</v>
      </c>
      <c r="AT239" s="22">
        <f>'Cash Flow Statement Annual'!AB239/'Balance Sheet Annual'!BB239</f>
        <v>0.1249577559986482</v>
      </c>
      <c r="AU239" s="22">
        <f>('Cash Flow Statement Annual'!AB239+'Cash Flow Statement Annual'!AU239)/'Balance Sheet Annual'!BR239</f>
        <v>0.28549477566072529</v>
      </c>
      <c r="AV239" s="22">
        <f>('Cash Flow Statement Annual'!AB239+'Cash Flow Statement Annual'!AU239)/('Balance Sheet Annual'!BH239+'Balance Sheet Annual'!BS239)</f>
        <v>0.22265718622673164</v>
      </c>
      <c r="AW239" s="22">
        <f>'Cash Flow Statement Annual'!AB239/'Balance Sheet Annual'!BS239</f>
        <v>0.40413516713726205</v>
      </c>
      <c r="AX239" s="22">
        <f>('Cash Flow Statement Annual'!AB239+'Cash Flow Statement Annual'!AU239)/'Balance Sheet Annual'!BS239</f>
        <v>0.25384825576099829</v>
      </c>
      <c r="AY239" s="22">
        <f>('Balance Sheet Annual'!BH239+'Balance Sheet Annual'!BS239)/('Income Statement Annual'!AF239-'Income Statement Annual'!AC239)</f>
        <v>2.6671638610696782</v>
      </c>
      <c r="AZ239" s="22">
        <f>(('Balance Sheet Annual'!BH239+'Balance Sheet Annual'!BS239)-'Balance Sheet Annual'!N239)/('Income Statement Annual'!AF239-'Income Statement Annual'!AC239)</f>
        <v>1.5461325378222885</v>
      </c>
      <c r="BA239" s="22">
        <f>('Cash Flow Statement Annual'!AB239+'Cash Flow Statement Annual'!AU239)/'Income Statement Annual'!BS239</f>
        <v>0.95249487354750517</v>
      </c>
      <c r="BB239" s="22">
        <f>'Income Statement Annual'!AF239/('Balance Sheet Annual'!BH239+'Balance Sheet Annual'!BS239)</f>
        <v>0.35839258608292723</v>
      </c>
      <c r="BC239" s="23">
        <f>'Income Statement Annual'!AF239/('Balance Sheet Annual'!BB239-'Balance Sheet Annual'!BR239)</f>
        <v>0.17424065874310574</v>
      </c>
    </row>
    <row r="240" spans="1:55" x14ac:dyDescent="0.2">
      <c r="A240" s="45" t="s">
        <v>739</v>
      </c>
      <c r="B240" s="45" t="s">
        <v>740</v>
      </c>
      <c r="C240" s="45" t="str">
        <f>VLOOKUP(A240,'[1]S&amp;P 500 Wikipedia'!A:D,3,FALSE)</f>
        <v>Health Care</v>
      </c>
      <c r="D240" s="45">
        <v>378177</v>
      </c>
      <c r="E240" s="45" t="s">
        <v>16</v>
      </c>
      <c r="F240" s="45">
        <v>2018</v>
      </c>
      <c r="G240" s="45" t="s">
        <v>17</v>
      </c>
      <c r="H240" s="46">
        <v>43465</v>
      </c>
      <c r="I240" s="46">
        <v>43524</v>
      </c>
      <c r="J240" s="46">
        <v>43588</v>
      </c>
      <c r="K240" s="45">
        <v>100200000</v>
      </c>
      <c r="L240" s="45">
        <v>101300000</v>
      </c>
      <c r="M240" s="45" t="s">
        <v>1975</v>
      </c>
      <c r="N240" s="20">
        <f>'Balance Sheet Annual'!AH240/'Balance Sheet Annual'!BR240</f>
        <v>1.250766344878071</v>
      </c>
      <c r="O240" s="21">
        <f>('Balance Sheet Annual'!AH240-'Balance Sheet Annual'!U240)/'Balance Sheet Annual'!BR240</f>
        <v>1.1468179530585167</v>
      </c>
      <c r="P240" s="21">
        <f>'Balance Sheet Annual'!N240/'Balance Sheet Annual'!BR240</f>
        <v>0.14485061993869242</v>
      </c>
      <c r="Q240" s="21">
        <f>'Balance Sheet Annual'!CH240/'Balance Sheet Annual'!CS240</f>
        <v>1.4429661973069203</v>
      </c>
      <c r="R240" s="21">
        <f>('Balance Sheet Annual'!BH240+'Balance Sheet Annual'!BS240)/'Balance Sheet Annual'!BB240</f>
        <v>0.40557188268457983</v>
      </c>
      <c r="S240" s="21">
        <f>('Balance Sheet Annual'!BH240/'Balance Sheet Annual'!BB240)</f>
        <v>2.504048461584598E-2</v>
      </c>
      <c r="T240" s="21">
        <f>'Balance Sheet Annual'!BS240/'Balance Sheet Annual'!BB240</f>
        <v>0.38053139806873387</v>
      </c>
      <c r="U240" s="21">
        <f>('Balance Sheet Annual'!BH240+'Balance Sheet Annual'!BS240)/'Balance Sheet Annual'!CS240</f>
        <v>0.99079839997655639</v>
      </c>
      <c r="V240" s="21">
        <f>('Balance Sheet Annual'!BH240/'Balance Sheet Annual'!CS240)</f>
        <v>6.1173057480695688E-2</v>
      </c>
      <c r="W240" s="21">
        <f>('Balance Sheet Annual'!BS240/'Balance Sheet Annual'!CS240)</f>
        <v>0.92962534249586071</v>
      </c>
      <c r="X240" s="22">
        <f>'Balance Sheet Annual'!AH240/'Balance Sheet Annual'!BB240</f>
        <v>0.16396569303664607</v>
      </c>
      <c r="Y240" s="22">
        <f>'Balance Sheet Annual'!CS240/('Balance Sheet Annual'!BB240-'Balance Sheet Annual'!AQ240-'Balance Sheet Annual'!AR240-'Balance Sheet Annual'!AS240)</f>
        <v>1.3366431649040345</v>
      </c>
      <c r="Z240" s="22">
        <f>'Balance Sheet Annual'!BA240/'Balance Sheet Annual'!BB240</f>
        <v>0.8360343069633539</v>
      </c>
      <c r="AA240" s="22">
        <f>'Balance Sheet Annual'!AR240/'Balance Sheet Annual'!BB240</f>
        <v>0.44388532357704075</v>
      </c>
      <c r="AB240" s="23">
        <f>'Balance Sheet Annual'!CS240/'Balance Sheet Annual'!CT240</f>
        <v>0.40933845138847236</v>
      </c>
      <c r="AC240" s="24">
        <f>'Income Statement Annual'!V240/'Income Statement Annual'!N240</f>
        <v>0.29994179278230498</v>
      </c>
      <c r="AD240" s="22">
        <f>('Income Statement Annual'!AF240-'Income Statement Annual'!AC240)/'Income Statement Annual'!N240</f>
        <v>0.15450135816841287</v>
      </c>
      <c r="AE240" s="22">
        <f>'Income Statement Annual'!AF240/'Income Statement Annual'!N240</f>
        <v>0.13349825378346916</v>
      </c>
      <c r="AF240" s="22">
        <f>'Income Statement Annual'!BS240/'Income Statement Annual'!N240</f>
        <v>0.11904346138921226</v>
      </c>
      <c r="AG240" s="22">
        <f>('Income Statement Annual'!AF240-'Income Statement Annual'!AC240)/('Income Statement Annual'!AH240*-1)</f>
        <v>6.7741386643981283</v>
      </c>
      <c r="AH240" s="23">
        <f>'Income Statement Annual'!AF240/('Income Statement Annual'!AH240*-1)</f>
        <v>5.8532539344959593</v>
      </c>
      <c r="AI240" s="24">
        <f>'Cash Flow Statement Annual'!BG240/'Cash Flow Statement Annual'!AB240</f>
        <v>0.39596822642013219</v>
      </c>
      <c r="AJ240" s="22">
        <f>'Cash Flow Statement Annual'!AB240/'Balance Sheet Annual'!BR240</f>
        <v>0.68540970856018668</v>
      </c>
      <c r="AK240" s="22">
        <f>('Cash Flow Statement Annual'!AB240+'Cash Flow Statement Annual'!AV240)/('Balance Sheet Annual'!BH240+'Balance Sheet Annual'!BS240)</f>
        <v>0.22154360331849574</v>
      </c>
      <c r="AL240" s="23">
        <f>('Cash Flow Statement Annual'!AB240/('Balance Sheet Annual'!BH240+'Balance Sheet Annual'!BS240))</f>
        <v>0.22154360331849574</v>
      </c>
      <c r="AM240" s="24">
        <f>'Income Statement Annual'!BS240/'Balance Sheet Annual'!CS240</f>
        <v>0.17979750619056689</v>
      </c>
      <c r="AN240" s="22">
        <f>'Income Statement Annual'!N240/'Balance Sheet Annual'!CS240</f>
        <v>1.510351800026374</v>
      </c>
      <c r="AO240" s="22">
        <f>'Income Statement Annual'!N240/'Balance Sheet Annual'!BB240</f>
        <v>0.61824506687458769</v>
      </c>
      <c r="AP240" s="22">
        <f>'Income Statement Annual'!N240/('Balance Sheet Annual'!AH240-'Balance Sheet Annual'!BR240)</f>
        <v>18.806787082649151</v>
      </c>
      <c r="AQ240" s="22">
        <f>'Income Statement Annual'!BS240/'Balance Sheet Annual'!BB240</f>
        <v>7.3598032747555928E-2</v>
      </c>
      <c r="AR240" s="22">
        <f>'Cash Flow Statement Annual'!AB240/'Income Statement Annual'!N240</f>
        <v>0.14533372138145129</v>
      </c>
      <c r="AS240" s="22">
        <f>'Cash Flow Statement Annual'!BG240/'Income Statement Annual'!N240</f>
        <v>5.7547535894450913E-2</v>
      </c>
      <c r="AT240" s="22">
        <f>'Cash Flow Statement Annual'!AB240/'Balance Sheet Annual'!BB240</f>
        <v>8.9851856294608054E-2</v>
      </c>
      <c r="AU240" s="22">
        <f>('Cash Flow Statement Annual'!AB240+'Cash Flow Statement Annual'!AU240)/'Balance Sheet Annual'!BR240</f>
        <v>-0.33426362263805648</v>
      </c>
      <c r="AV240" s="22">
        <f>('Cash Flow Statement Annual'!AB240+'Cash Flow Statement Annual'!AU240)/('Balance Sheet Annual'!BH240+'Balance Sheet Annual'!BS240)</f>
        <v>-0.1080433593114565</v>
      </c>
      <c r="AW240" s="22">
        <f>'Cash Flow Statement Annual'!AB240/'Balance Sheet Annual'!BS240</f>
        <v>0.2361220565520285</v>
      </c>
      <c r="AX240" s="22">
        <f>('Cash Flow Statement Annual'!AB240+'Cash Flow Statement Annual'!AU240)/'Balance Sheet Annual'!BS240</f>
        <v>-0.11515304353308325</v>
      </c>
      <c r="AY240" s="22">
        <f>('Balance Sheet Annual'!BH240+'Balance Sheet Annual'!BS240)/('Income Statement Annual'!AF240-'Income Statement Annual'!AC240)</f>
        <v>4.2459500188371218</v>
      </c>
      <c r="AZ240" s="22">
        <f>(('Balance Sheet Annual'!BH240+'Balance Sheet Annual'!BS240)-'Balance Sheet Annual'!N240)/('Income Statement Annual'!AF240-'Income Statement Annual'!AC240)</f>
        <v>4.0471555946251412</v>
      </c>
      <c r="BA240" s="22">
        <f>('Cash Flow Statement Annual'!AB240+'Cash Flow Statement Annual'!AU240)/'Income Statement Annual'!BS240</f>
        <v>-0.59538749898133814</v>
      </c>
      <c r="BB240" s="22">
        <f>'Income Statement Annual'!AF240/('Balance Sheet Annual'!BH240+'Balance Sheet Annual'!BS240)</f>
        <v>0.20350187072063411</v>
      </c>
      <c r="BC240" s="23">
        <f>'Income Statement Annual'!AF240/('Balance Sheet Annual'!BB240-'Balance Sheet Annual'!BR240)</f>
        <v>9.4986643473939245E-2</v>
      </c>
    </row>
    <row r="241" spans="1:55" x14ac:dyDescent="0.2">
      <c r="A241" s="45" t="s">
        <v>757</v>
      </c>
      <c r="B241" s="45" t="s">
        <v>758</v>
      </c>
      <c r="C241" s="45" t="str">
        <f>VLOOKUP(A241,'[1]S&amp;P 500 Wikipedia'!A:D,3,FALSE)</f>
        <v>Consumer Discretionary</v>
      </c>
      <c r="D241" s="45">
        <v>124743</v>
      </c>
      <c r="E241" s="45" t="s">
        <v>16</v>
      </c>
      <c r="F241" s="45">
        <v>2018</v>
      </c>
      <c r="G241" s="45" t="s">
        <v>17</v>
      </c>
      <c r="H241" s="46">
        <v>43465</v>
      </c>
      <c r="I241" s="46">
        <v>43525</v>
      </c>
      <c r="J241" s="46">
        <v>43587</v>
      </c>
      <c r="K241" s="45">
        <v>317557000</v>
      </c>
      <c r="L241" s="45">
        <v>318635000</v>
      </c>
      <c r="M241" s="45" t="s">
        <v>1976</v>
      </c>
      <c r="N241" s="20">
        <f>'Balance Sheet Annual'!AH241/'Balance Sheet Annual'!BR241</f>
        <v>2.8895929914328309</v>
      </c>
      <c r="O241" s="21">
        <f>('Balance Sheet Annual'!AH241-'Balance Sheet Annual'!U241)/'Balance Sheet Annual'!BR241</f>
        <v>1.0896838645099054</v>
      </c>
      <c r="P241" s="21">
        <f>'Balance Sheet Annual'!N241/'Balance Sheet Annual'!BR241</f>
        <v>0.21150746489819494</v>
      </c>
      <c r="Q241" s="21">
        <f>'Balance Sheet Annual'!CH241/'Balance Sheet Annual'!CS241</f>
        <v>1.2266804511805467</v>
      </c>
      <c r="R241" s="21">
        <f>('Balance Sheet Annual'!BH241+'Balance Sheet Annual'!BS241)/'Balance Sheet Annual'!BB241</f>
        <v>0.36340626838927659</v>
      </c>
      <c r="S241" s="21">
        <f>('Balance Sheet Annual'!BH241/'Balance Sheet Annual'!BB241)</f>
        <v>1.3490095733132684E-2</v>
      </c>
      <c r="T241" s="21">
        <f>'Balance Sheet Annual'!BS241/'Balance Sheet Annual'!BB241</f>
        <v>0.34991617265614389</v>
      </c>
      <c r="U241" s="21">
        <f>('Balance Sheet Annual'!BH241+'Balance Sheet Annual'!BS241)/'Balance Sheet Annual'!CS241</f>
        <v>0.8091896336588732</v>
      </c>
      <c r="V241" s="21">
        <f>('Balance Sheet Annual'!BH241/'Balance Sheet Annual'!CS241)</f>
        <v>3.003813245352065E-2</v>
      </c>
      <c r="W241" s="21">
        <f>('Balance Sheet Annual'!BS241/'Balance Sheet Annual'!CS241)</f>
        <v>0.77915150120535259</v>
      </c>
      <c r="X241" s="22">
        <f>'Balance Sheet Annual'!AH241/'Balance Sheet Annual'!BB241</f>
        <v>0.4080480655655378</v>
      </c>
      <c r="Y241" s="22">
        <f>'Balance Sheet Annual'!CS241/('Balance Sheet Annual'!BB241-'Balance Sheet Annual'!AQ241-'Balance Sheet Annual'!AR241-'Balance Sheet Annual'!AS241)</f>
        <v>0.82700814219029162</v>
      </c>
      <c r="Z241" s="22">
        <f>'Balance Sheet Annual'!BA241/'Balance Sheet Annual'!BB241</f>
        <v>0.59195193443446226</v>
      </c>
      <c r="AA241" s="22">
        <f>'Balance Sheet Annual'!AR241/'Balance Sheet Annual'!BB241</f>
        <v>0.3775551753029186</v>
      </c>
      <c r="AB241" s="23">
        <f>'Balance Sheet Annual'!CS241/'Balance Sheet Annual'!CT241</f>
        <v>0.44909901619238524</v>
      </c>
      <c r="AC241" s="24">
        <f>'Income Statement Annual'!V241/'Income Statement Annual'!N241</f>
        <v>0.39022887037354465</v>
      </c>
      <c r="AD241" s="22">
        <f>('Income Statement Annual'!AF241-'Income Statement Annual'!AC241)/'Income Statement Annual'!N241</f>
        <v>0.11158941713432877</v>
      </c>
      <c r="AE241" s="22">
        <f>'Income Statement Annual'!AF241/'Income Statement Annual'!N241</f>
        <v>8.9041604476328168E-2</v>
      </c>
      <c r="AF241" s="22">
        <f>'Income Statement Annual'!BS241/'Income Statement Annual'!N241</f>
        <v>5.4816574746667554E-2</v>
      </c>
      <c r="AG241" s="22">
        <f>('Income Statement Annual'!AF241-'Income Statement Annual'!AC241)/('Income Statement Annual'!AH241*-1)</f>
        <v>10.69004329004329</v>
      </c>
      <c r="AH241" s="23">
        <f>'Income Statement Annual'!AF241/('Income Statement Annual'!AH241*-1)</f>
        <v>8.5300078709169611</v>
      </c>
      <c r="AI241" s="24">
        <f>'Cash Flow Statement Annual'!BG241/'Cash Flow Statement Annual'!AB241</f>
        <v>-0.21693389863172094</v>
      </c>
      <c r="AJ241" s="22">
        <f>'Cash Flow Statement Annual'!AB241/'Balance Sheet Annual'!BR241</f>
        <v>0.39229650327657167</v>
      </c>
      <c r="AK241" s="22">
        <f>('Cash Flow Statement Annual'!AB241+'Cash Flow Statement Annual'!AV241)/('Balance Sheet Annual'!BH241+'Balance Sheet Annual'!BS241)</f>
        <v>0.15243920352058474</v>
      </c>
      <c r="AL241" s="23">
        <f>('Cash Flow Statement Annual'!AB241/('Balance Sheet Annual'!BH241+'Balance Sheet Annual'!BS241))</f>
        <v>0.15243920352058474</v>
      </c>
      <c r="AM241" s="24">
        <f>'Income Statement Annual'!BS241/'Balance Sheet Annual'!CS241</f>
        <v>0.12688091934371579</v>
      </c>
      <c r="AN241" s="22">
        <f>'Income Statement Annual'!N241/'Balance Sheet Annual'!CS241</f>
        <v>2.3146451585143817</v>
      </c>
      <c r="AO241" s="22">
        <f>'Income Statement Annual'!N241/'Balance Sheet Annual'!BB241</f>
        <v>1.0395048635232764</v>
      </c>
      <c r="AP241" s="22">
        <f>'Income Statement Annual'!N241/('Balance Sheet Annual'!AH241-'Balance Sheet Annual'!BR241)</f>
        <v>3.8956829811835592</v>
      </c>
      <c r="AQ241" s="22">
        <f>'Income Statement Annual'!BS241/'Balance Sheet Annual'!BB241</f>
        <v>5.6982096050848141E-2</v>
      </c>
      <c r="AR241" s="22">
        <f>'Cash Flow Statement Annual'!AB241/'Income Statement Annual'!N241</f>
        <v>5.3292066301533679E-2</v>
      </c>
      <c r="AS241" s="22">
        <f>'Cash Flow Statement Annual'!BG241/'Income Statement Annual'!N241</f>
        <v>-1.1560855708931859E-2</v>
      </c>
      <c r="AT241" s="22">
        <f>'Cash Flow Statement Annual'!AB241/'Balance Sheet Annual'!BB241</f>
        <v>5.5397362107649173E-2</v>
      </c>
      <c r="AU241" s="22">
        <f>('Cash Flow Statement Annual'!AB241+'Cash Flow Statement Annual'!AU241)/'Balance Sheet Annual'!BR241</f>
        <v>0.10153667734160716</v>
      </c>
      <c r="AV241" s="22">
        <f>('Cash Flow Statement Annual'!AB241+'Cash Flow Statement Annual'!AU241)/('Balance Sheet Annual'!BH241+'Balance Sheet Annual'!BS241)</f>
        <v>3.9455284696149798E-2</v>
      </c>
      <c r="AW241" s="22">
        <f>'Cash Flow Statement Annual'!AB241/'Balance Sheet Annual'!BS241</f>
        <v>0.15831609521543072</v>
      </c>
      <c r="AX241" s="22">
        <f>('Cash Flow Statement Annual'!AB241+'Cash Flow Statement Annual'!AU241)/'Balance Sheet Annual'!BS241</f>
        <v>4.0976379201981925E-2</v>
      </c>
      <c r="AY241" s="22">
        <f>('Balance Sheet Annual'!BH241+'Balance Sheet Annual'!BS241)/('Income Statement Annual'!AF241-'Income Statement Annual'!AC241)</f>
        <v>3.132873646156225</v>
      </c>
      <c r="AZ241" s="22">
        <f>(('Balance Sheet Annual'!BH241+'Balance Sheet Annual'!BS241)-'Balance Sheet Annual'!N241)/('Income Statement Annual'!AF241-'Income Statement Annual'!AC241)</f>
        <v>2.8753893106164914</v>
      </c>
      <c r="BA241" s="22">
        <f>('Cash Flow Statement Annual'!AB241+'Cash Flow Statement Annual'!AU241)/'Income Statement Annual'!BS241</f>
        <v>0.25162812134656315</v>
      </c>
      <c r="BB241" s="22">
        <f>'Income Statement Annual'!AF241/('Balance Sheet Annual'!BH241+'Balance Sheet Annual'!BS241)</f>
        <v>0.25469891127444932</v>
      </c>
      <c r="BC241" s="23">
        <f>'Income Statement Annual'!AF241/('Balance Sheet Annual'!BB241-'Balance Sheet Annual'!BR241)</f>
        <v>0.10777897174442837</v>
      </c>
    </row>
    <row r="242" spans="1:55" x14ac:dyDescent="0.2">
      <c r="A242" s="45" t="s">
        <v>751</v>
      </c>
      <c r="B242" s="45" t="s">
        <v>752</v>
      </c>
      <c r="C242" s="45" t="str">
        <f>VLOOKUP(A242,'[1]S&amp;P 500 Wikipedia'!A:D,3,FALSE)</f>
        <v>Health Care</v>
      </c>
      <c r="D242" s="45">
        <v>378181</v>
      </c>
      <c r="E242" s="45" t="s">
        <v>16</v>
      </c>
      <c r="F242" s="45">
        <v>2018</v>
      </c>
      <c r="G242" s="45" t="s">
        <v>17</v>
      </c>
      <c r="H242" s="46">
        <v>43465</v>
      </c>
      <c r="I242" s="46">
        <v>43515</v>
      </c>
      <c r="J242" s="46">
        <v>43587</v>
      </c>
      <c r="K242" s="45">
        <v>1012284000</v>
      </c>
      <c r="L242" s="45">
        <v>1028368000</v>
      </c>
      <c r="M242" s="45" t="s">
        <v>1977</v>
      </c>
      <c r="N242" s="20">
        <f>'Balance Sheet Annual'!AH242/'Balance Sheet Annual'!BR242</f>
        <v>1.3210121148329308</v>
      </c>
      <c r="O242" s="21">
        <f>('Balance Sheet Annual'!AH242-'Balance Sheet Annual'!U242)/'Balance Sheet Annual'!BR242</f>
        <v>1.014302519967804</v>
      </c>
      <c r="P242" s="21">
        <f>'Balance Sheet Annual'!N242/'Balance Sheet Annual'!BR242</f>
        <v>0.55270743469616601</v>
      </c>
      <c r="Q242" s="21">
        <f>'Balance Sheet Annual'!CH242/'Balance Sheet Annual'!CS242</f>
        <v>2.8551067458582948</v>
      </c>
      <c r="R242" s="21">
        <f>('Balance Sheet Annual'!BH242+'Balance Sheet Annual'!BS242)/'Balance Sheet Annual'!BB242</f>
        <v>0.30339698984015473</v>
      </c>
      <c r="S242" s="21">
        <f>('Balance Sheet Annual'!BH242/'Balance Sheet Annual'!BB242)</f>
        <v>8.2403681554434088E-2</v>
      </c>
      <c r="T242" s="21">
        <f>'Balance Sheet Annual'!BS242/'Balance Sheet Annual'!BB242</f>
        <v>0.22099330828572064</v>
      </c>
      <c r="U242" s="21">
        <f>('Balance Sheet Annual'!BH242+'Balance Sheet Annual'!BS242)/'Balance Sheet Annual'!CS242</f>
        <v>1.1696277822058812</v>
      </c>
      <c r="V242" s="21">
        <f>('Balance Sheet Annual'!BH242/'Balance Sheet Annual'!CS242)</f>
        <v>0.31767498864405763</v>
      </c>
      <c r="W242" s="21">
        <f>('Balance Sheet Annual'!BS242/'Balance Sheet Annual'!CS242)</f>
        <v>0.85195279356182352</v>
      </c>
      <c r="X242" s="22">
        <f>'Balance Sheet Annual'!AH242/'Balance Sheet Annual'!BB242</f>
        <v>0.42689357728818833</v>
      </c>
      <c r="Y242" s="22">
        <f>'Balance Sheet Annual'!CS242/('Balance Sheet Annual'!BB242-'Balance Sheet Annual'!AQ242-'Balance Sheet Annual'!AR242-'Balance Sheet Annual'!AS242)</f>
        <v>0.31895455924683652</v>
      </c>
      <c r="Z242" s="22">
        <f>'Balance Sheet Annual'!BA242/'Balance Sheet Annual'!BB242</f>
        <v>0.57310642271181167</v>
      </c>
      <c r="AA242" s="22">
        <f>'Balance Sheet Annual'!AR242/'Balance Sheet Annual'!BB242</f>
        <v>9.7154354060603368E-2</v>
      </c>
      <c r="AB242" s="23">
        <f>'Balance Sheet Annual'!CS242/'Balance Sheet Annual'!CT242</f>
        <v>0.25939618950223425</v>
      </c>
      <c r="AC242" s="24">
        <f>'Income Statement Annual'!V242/'Income Statement Annual'!N242</f>
        <v>0.73459313637615697</v>
      </c>
      <c r="AD242" s="22">
        <f>('Income Statement Annual'!AF242-'Income Statement Annual'!AC242)/'Income Statement Annual'!N242</f>
        <v>0.21560645874961196</v>
      </c>
      <c r="AE242" s="22">
        <f>'Income Statement Annual'!AF242/'Income Statement Annual'!N242</f>
        <v>0.21560645874961196</v>
      </c>
      <c r="AF242" s="22">
        <f>'Income Statement Annual'!BS242/'Income Statement Annual'!N242</f>
        <v>-8.9238477917739697E-3</v>
      </c>
      <c r="AG242" s="22" t="e">
        <f>('Income Statement Annual'!AF242-'Income Statement Annual'!AC242)/('Income Statement Annual'!AH242*-1)</f>
        <v>#DIV/0!</v>
      </c>
      <c r="AH242" s="23" t="e">
        <f>'Income Statement Annual'!AF242/('Income Statement Annual'!AH242*-1)</f>
        <v>#DIV/0!</v>
      </c>
      <c r="AI242" s="24">
        <f>'Cash Flow Statement Annual'!BG242/'Cash Flow Statement Annual'!AB242</f>
        <v>2.5393546548899495E-2</v>
      </c>
      <c r="AJ242" s="22">
        <f>'Cash Flow Statement Annual'!AB242/'Balance Sheet Annual'!BR242</f>
        <v>0.38632626806733672</v>
      </c>
      <c r="AK242" s="22">
        <f>('Cash Flow Statement Annual'!AB242+'Cash Flow Statement Annual'!AV242)/('Balance Sheet Annual'!BH242+'Balance Sheet Annual'!BS242)</f>
        <v>0.25085915689047489</v>
      </c>
      <c r="AL242" s="23">
        <f>('Cash Flow Statement Annual'!AB242/('Balance Sheet Annual'!BH242+'Balance Sheet Annual'!BS242))</f>
        <v>0.4114866894798162</v>
      </c>
      <c r="AM242" s="24">
        <f>'Income Statement Annual'!BS242/'Balance Sheet Annual'!CS242</f>
        <v>-1.7492436513854251E-2</v>
      </c>
      <c r="AN242" s="22">
        <f>'Income Statement Annual'!N242/'Balance Sheet Annual'!CS242</f>
        <v>1.9601899227795918</v>
      </c>
      <c r="AO242" s="22">
        <f>'Income Statement Annual'!N242/'Balance Sheet Annual'!BB242</f>
        <v>0.50846579666970504</v>
      </c>
      <c r="AP242" s="22">
        <f>'Income Statement Annual'!N242/('Balance Sheet Annual'!AH242-'Balance Sheet Annual'!BR242)</f>
        <v>4.9014830054434011</v>
      </c>
      <c r="AQ242" s="22">
        <f>'Income Statement Annual'!BS242/'Balance Sheet Annual'!BB242</f>
        <v>-4.5374713768035393E-3</v>
      </c>
      <c r="AR242" s="22">
        <f>'Cash Flow Statement Annual'!AB242/'Income Statement Annual'!N242</f>
        <v>0.24553042459326754</v>
      </c>
      <c r="AS242" s="22">
        <f>'Cash Flow Statement Annual'!BG242/'Income Statement Annual'!N242</f>
        <v>6.234888266080197E-3</v>
      </c>
      <c r="AT242" s="22">
        <f>'Cash Flow Statement Annual'!AB242/'Balance Sheet Annual'!BB242</f>
        <v>0.12484382294746671</v>
      </c>
      <c r="AU242" s="22">
        <f>('Cash Flow Statement Annual'!AB242+'Cash Flow Statement Annual'!AU242)/'Balance Sheet Annual'!BR242</f>
        <v>0.1260327877874779</v>
      </c>
      <c r="AV242" s="22">
        <f>('Cash Flow Statement Annual'!AB242+'Cash Flow Statement Annual'!AU242)/('Balance Sheet Annual'!BH242+'Balance Sheet Annual'!BS242)</f>
        <v>0.13424097427292245</v>
      </c>
      <c r="AW242" s="22">
        <f>'Cash Flow Statement Annual'!AB242/'Balance Sheet Annual'!BS242</f>
        <v>0.56492128162567279</v>
      </c>
      <c r="AX242" s="22">
        <f>('Cash Flow Statement Annual'!AB242+'Cash Flow Statement Annual'!AU242)/'Balance Sheet Annual'!BS242</f>
        <v>0.1842965645591268</v>
      </c>
      <c r="AY242" s="22">
        <f>('Balance Sheet Annual'!BH242+'Balance Sheet Annual'!BS242)/('Income Statement Annual'!AF242-'Income Statement Annual'!AC242)</f>
        <v>2.7675008111615833</v>
      </c>
      <c r="AZ242" s="22">
        <f>(('Balance Sheet Annual'!BH242+'Balance Sheet Annual'!BS242)-'Balance Sheet Annual'!N242)/('Income Statement Annual'!AF242-'Income Statement Annual'!AC242)</f>
        <v>1.1382624918883841</v>
      </c>
      <c r="BA242" s="22">
        <f>('Cash Flow Statement Annual'!AB242+'Cash Flow Statement Annual'!AU242)/'Income Statement Annual'!BS242</f>
        <v>-8.9759921607055357</v>
      </c>
      <c r="BB242" s="22">
        <f>'Income Statement Annual'!AF242/('Balance Sheet Annual'!BH242+'Balance Sheet Annual'!BS242)</f>
        <v>0.36133684079401485</v>
      </c>
      <c r="BC242" s="23">
        <f>'Income Statement Annual'!AF242/('Balance Sheet Annual'!BB242-'Balance Sheet Annual'!BR242)</f>
        <v>0.16197023494749566</v>
      </c>
    </row>
    <row r="243" spans="1:55" x14ac:dyDescent="0.2">
      <c r="A243" s="45" t="s">
        <v>760</v>
      </c>
      <c r="B243" s="45" t="s">
        <v>761</v>
      </c>
      <c r="C243" s="45" t="str">
        <f>VLOOKUP(A243,'[1]S&amp;P 500 Wikipedia'!A:D,3,FALSE)</f>
        <v>Industrials</v>
      </c>
      <c r="D243" s="45">
        <v>103644</v>
      </c>
      <c r="E243" s="45" t="s">
        <v>16</v>
      </c>
      <c r="F243" s="45">
        <v>2018</v>
      </c>
      <c r="G243" s="45" t="s">
        <v>17</v>
      </c>
      <c r="H243" s="46">
        <v>43465</v>
      </c>
      <c r="I243" s="46">
        <v>43504</v>
      </c>
      <c r="J243" s="46">
        <v>43504</v>
      </c>
      <c r="K243" s="45">
        <v>283200000</v>
      </c>
      <c r="L243" s="45">
        <v>285500000</v>
      </c>
      <c r="M243" s="45" t="s">
        <v>1767</v>
      </c>
      <c r="N243" s="20">
        <f>'Balance Sheet Annual'!AH243/'Balance Sheet Annual'!BR243</f>
        <v>1.3817361715597056</v>
      </c>
      <c r="O243" s="21">
        <f>('Balance Sheet Annual'!AH243-'Balance Sheet Annual'!U243)/'Balance Sheet Annual'!BR243</f>
        <v>1.0266677217694073</v>
      </c>
      <c r="P243" s="21">
        <f>'Balance Sheet Annual'!N243/'Balance Sheet Annual'!BR243</f>
        <v>0.2263986705705468</v>
      </c>
      <c r="Q243" s="21">
        <f>'Balance Sheet Annual'!CH243/'Balance Sheet Annual'!CS243</f>
        <v>-77.389162561576356</v>
      </c>
      <c r="R243" s="21">
        <f>('Balance Sheet Annual'!BH243+'Balance Sheet Annual'!BS243)/'Balance Sheet Annual'!BB243</f>
        <v>0.30659272156660433</v>
      </c>
      <c r="S243" s="21">
        <f>('Balance Sheet Annual'!BH243/'Balance Sheet Annual'!BB243)</f>
        <v>1.6121751467079382E-2</v>
      </c>
      <c r="T243" s="21">
        <f>'Balance Sheet Annual'!BS243/'Balance Sheet Annual'!BB243</f>
        <v>0.29047097009952494</v>
      </c>
      <c r="U243" s="21">
        <f>('Balance Sheet Annual'!BH243+'Balance Sheet Annual'!BS243)/'Balance Sheet Annual'!CS243</f>
        <v>-23.420361247947454</v>
      </c>
      <c r="V243" s="21">
        <f>('Balance Sheet Annual'!BH243/'Balance Sheet Annual'!CS243)</f>
        <v>-1.2315270935960592</v>
      </c>
      <c r="W243" s="21">
        <f>('Balance Sheet Annual'!BS243/'Balance Sheet Annual'!CS243)</f>
        <v>-22.188834154351397</v>
      </c>
      <c r="X243" s="22">
        <f>'Balance Sheet Annual'!AH243/'Balance Sheet Annual'!BB243</f>
        <v>0.37533586982223083</v>
      </c>
      <c r="Y243" s="22">
        <f>'Balance Sheet Annual'!CS243/('Balance Sheet Annual'!BB243-'Balance Sheet Annual'!AQ243-'Balance Sheet Annual'!AR243-'Balance Sheet Annual'!AS243)</f>
        <v>-1.9080740671115707E-2</v>
      </c>
      <c r="Z243" s="22">
        <f>'Balance Sheet Annual'!BA243/'Balance Sheet Annual'!BB243</f>
        <v>0.62466413017776923</v>
      </c>
      <c r="AA243" s="22">
        <f>'Balance Sheet Annual'!AR243/'Balance Sheet Annual'!BB243</f>
        <v>0.23230369080630253</v>
      </c>
      <c r="AB243" s="23">
        <f>'Balance Sheet Annual'!CS243/'Balance Sheet Annual'!CT243</f>
        <v>-1.3090862191268459E-2</v>
      </c>
      <c r="AC243" s="24">
        <f>'Income Statement Annual'!V243/'Income Statement Annual'!N243</f>
        <v>0.10868202476100924</v>
      </c>
      <c r="AD243" s="22">
        <f>('Income Statement Annual'!AF243-'Income Statement Annual'!AC243)/'Income Statement Annual'!N243</f>
        <v>0.11598887321736405</v>
      </c>
      <c r="AE243" s="22">
        <f>'Income Statement Annual'!AF243/'Income Statement Annual'!N243</f>
        <v>0.11598887321736405</v>
      </c>
      <c r="AF243" s="22">
        <f>'Income Statement Annual'!BS243/'Income Statement Annual'!N243</f>
        <v>3.9217990910515595E-2</v>
      </c>
      <c r="AG243" s="22">
        <f>('Income Statement Annual'!AF243-'Income Statement Annual'!AC243)/('Income Statement Annual'!AH243*-1)</f>
        <v>9.0952380952380949</v>
      </c>
      <c r="AH243" s="23">
        <f>'Income Statement Annual'!AF243/('Income Statement Annual'!AH243*-1)</f>
        <v>9.0952380952380949</v>
      </c>
      <c r="AI243" s="24">
        <f>'Cash Flow Statement Annual'!BG243/'Cash Flow Statement Annual'!AB243</f>
        <v>-0.66476219888820265</v>
      </c>
      <c r="AJ243" s="22">
        <f>'Cash Flow Statement Annual'!AB243/'Balance Sheet Annual'!BR243</f>
        <v>0.51246340112368438</v>
      </c>
      <c r="AK243" s="22">
        <f>('Cash Flow Statement Annual'!AB243+'Cash Flow Statement Annual'!AV243)/('Balance Sheet Annual'!BH243+'Balance Sheet Annual'!BS243)</f>
        <v>0.30239080137418495</v>
      </c>
      <c r="AL243" s="23">
        <f>('Cash Flow Statement Annual'!AB243/('Balance Sheet Annual'!BH243+'Balance Sheet Annual'!BS243))</f>
        <v>0.45404192666339482</v>
      </c>
      <c r="AM243" s="24">
        <f>'Income Statement Annual'!BS243/'Balance Sheet Annual'!CS243</f>
        <v>-3.2873563218390807</v>
      </c>
      <c r="AN243" s="22">
        <f>'Income Statement Annual'!N243/'Balance Sheet Annual'!CS243</f>
        <v>-83.822660098522164</v>
      </c>
      <c r="AO243" s="22">
        <f>'Income Statement Annual'!N243/'Balance Sheet Annual'!BB243</f>
        <v>1.0973108918552912</v>
      </c>
      <c r="AP243" s="22">
        <f>'Income Statement Annual'!N243/('Balance Sheet Annual'!AH243-'Balance Sheet Annual'!BR243)</f>
        <v>10.582089552238806</v>
      </c>
      <c r="AQ243" s="22">
        <f>'Income Statement Annual'!BS243/'Balance Sheet Annual'!BB243</f>
        <v>4.3034328582790569E-2</v>
      </c>
      <c r="AR243" s="22">
        <f>'Cash Flow Statement Annual'!AB243/'Income Statement Annual'!N243</f>
        <v>0.12686099357467481</v>
      </c>
      <c r="AS243" s="22">
        <f>'Cash Flow Statement Annual'!BG243/'Income Statement Annual'!N243</f>
        <v>-8.4332393041842965E-2</v>
      </c>
      <c r="AT243" s="22">
        <f>'Cash Flow Statement Annual'!AB243/'Balance Sheet Annual'!BB243</f>
        <v>0.13920595000107477</v>
      </c>
      <c r="AU243" s="22">
        <f>('Cash Flow Statement Annual'!AB243+'Cash Flow Statement Annual'!AU243)/'Balance Sheet Annual'!BR243</f>
        <v>0.42169818786104296</v>
      </c>
      <c r="AV243" s="22">
        <f>('Cash Flow Statement Annual'!AB243+'Cash Flow Statement Annual'!AU243)/('Balance Sheet Annual'!BH243+'Balance Sheet Annual'!BS243)</f>
        <v>0.37362406225899181</v>
      </c>
      <c r="AW243" s="22">
        <f>'Cash Flow Statement Annual'!AB243/'Balance Sheet Annual'!BS243</f>
        <v>0.47924221120402577</v>
      </c>
      <c r="AX243" s="22">
        <f>('Cash Flow Statement Annual'!AB243+'Cash Flow Statement Annual'!AU243)/'Balance Sheet Annual'!BS243</f>
        <v>0.39436098571745726</v>
      </c>
      <c r="AY243" s="22">
        <f>('Balance Sheet Annual'!BH243+'Balance Sheet Annual'!BS243)/('Income Statement Annual'!AF243-'Income Statement Annual'!AC243)</f>
        <v>2.4088836345211959</v>
      </c>
      <c r="AZ243" s="22">
        <f>(('Balance Sheet Annual'!BH243+'Balance Sheet Annual'!BS243)-'Balance Sheet Annual'!N243)/('Income Statement Annual'!AF243-'Income Statement Annual'!AC243)</f>
        <v>1.9256882283398076</v>
      </c>
      <c r="BA243" s="22">
        <f>('Cash Flow Statement Annual'!AB243+'Cash Flow Statement Annual'!AU243)/'Income Statement Annual'!BS243</f>
        <v>2.6618381618381619</v>
      </c>
      <c r="BB243" s="22">
        <f>'Income Statement Annual'!AF243/('Balance Sheet Annual'!BH243+'Balance Sheet Annual'!BS243)</f>
        <v>0.41513005679029658</v>
      </c>
      <c r="BC243" s="23">
        <f>'Income Statement Annual'!AF243/('Balance Sheet Annual'!BB243-'Balance Sheet Annual'!BR243)</f>
        <v>0.17474324164797544</v>
      </c>
    </row>
    <row r="244" spans="1:55" x14ac:dyDescent="0.2">
      <c r="A244" s="45" t="s">
        <v>83</v>
      </c>
      <c r="B244" s="45" t="s">
        <v>84</v>
      </c>
      <c r="C244" s="45" t="str">
        <f>VLOOKUP(A244,'[1]S&amp;P 500 Wikipedia'!A:D,3,FALSE)</f>
        <v>Utilities</v>
      </c>
      <c r="D244" s="45">
        <v>119577</v>
      </c>
      <c r="E244" s="45" t="s">
        <v>16</v>
      </c>
      <c r="F244" s="45">
        <v>2018</v>
      </c>
      <c r="G244" s="45" t="s">
        <v>17</v>
      </c>
      <c r="H244" s="46">
        <v>43465</v>
      </c>
      <c r="I244" s="46">
        <v>43518</v>
      </c>
      <c r="J244" s="46">
        <v>43588</v>
      </c>
      <c r="K244" s="45">
        <v>235800000</v>
      </c>
      <c r="L244" s="45">
        <v>235800000</v>
      </c>
      <c r="M244" s="45" t="s">
        <v>1978</v>
      </c>
      <c r="N244" s="20">
        <f>'Balance Sheet Annual'!AH244/'Balance Sheet Annual'!BR244</f>
        <v>0.42117263843648206</v>
      </c>
      <c r="O244" s="21">
        <f>('Balance Sheet Annual'!AH244-'Balance Sheet Annual'!U244)/'Balance Sheet Annual'!BR244</f>
        <v>0.3176826430898092</v>
      </c>
      <c r="P244" s="21">
        <f>'Balance Sheet Annual'!N244/'Balance Sheet Annual'!BR244</f>
        <v>1.2982782689623081E-2</v>
      </c>
      <c r="Q244" s="21">
        <f>'Balance Sheet Annual'!CH244/'Balance Sheet Annual'!CS244</f>
        <v>2.2375975537401307</v>
      </c>
      <c r="R244" s="21">
        <f>('Balance Sheet Annual'!BH244+'Balance Sheet Annual'!BS244)/'Balance Sheet Annual'!BB244</f>
        <v>0.37225644567868166</v>
      </c>
      <c r="S244" s="21">
        <f>('Balance Sheet Annual'!BH244/'Balance Sheet Annual'!BB244)</f>
        <v>8.9576960487179128E-2</v>
      </c>
      <c r="T244" s="21">
        <f>'Balance Sheet Annual'!BS244/'Balance Sheet Annual'!BB244</f>
        <v>0.28267948519150254</v>
      </c>
      <c r="U244" s="21">
        <f>('Balance Sheet Annual'!BH244+'Balance Sheet Annual'!BS244)/'Balance Sheet Annual'!CS244</f>
        <v>1.2052165578932956</v>
      </c>
      <c r="V244" s="21">
        <f>('Balance Sheet Annual'!BH244/'Balance Sheet Annual'!CS244)</f>
        <v>0.29001414814476745</v>
      </c>
      <c r="W244" s="21">
        <f>('Balance Sheet Annual'!BS244/'Balance Sheet Annual'!CS244)</f>
        <v>0.91520240974852818</v>
      </c>
      <c r="X244" s="22">
        <f>'Balance Sheet Annual'!AH244/'Balance Sheet Annual'!BB244</f>
        <v>6.379424576044207E-2</v>
      </c>
      <c r="Y244" s="22">
        <f>'Balance Sheet Annual'!CS244/('Balance Sheet Annual'!BB244-'Balance Sheet Annual'!AQ244-'Balance Sheet Annual'!AR244-'Balance Sheet Annual'!AS244)</f>
        <v>0.308871001846657</v>
      </c>
      <c r="Z244" s="22">
        <f>'Balance Sheet Annual'!BA244/'Balance Sheet Annual'!BB244</f>
        <v>0.93620575423955787</v>
      </c>
      <c r="AA244" s="22">
        <f>'Balance Sheet Annual'!AR244/'Balance Sheet Annual'!BB244</f>
        <v>0</v>
      </c>
      <c r="AB244" s="23">
        <f>'Balance Sheet Annual'!CS244/'Balance Sheet Annual'!CT244</f>
        <v>0.308871001846657</v>
      </c>
      <c r="AC244" s="24">
        <f>'Income Statement Annual'!V244/'Income Statement Annual'!N244</f>
        <v>1</v>
      </c>
      <c r="AD244" s="22">
        <f>('Income Statement Annual'!AF244-'Income Statement Annual'!AC244)/'Income Statement Annual'!N244</f>
        <v>0.32972621370705457</v>
      </c>
      <c r="AE244" s="22">
        <f>'Income Statement Annual'!AF244/'Income Statement Annual'!N244</f>
        <v>0.19318786588610964</v>
      </c>
      <c r="AF244" s="22">
        <f>'Income Statement Annual'!BS244/'Income Statement Annual'!N244</f>
        <v>0.13520785287682574</v>
      </c>
      <c r="AG244" s="22">
        <f>('Income Statement Annual'!AF244-'Income Statement Annual'!AC244)/('Income Statement Annual'!AH244*-1)</f>
        <v>5.1845653184565315</v>
      </c>
      <c r="AH244" s="23">
        <f>'Income Statement Annual'!AF244/('Income Statement Annual'!AH244*-1)</f>
        <v>3.0376569037656904</v>
      </c>
      <c r="AI244" s="24">
        <f>'Cash Flow Statement Annual'!BG244/'Cash Flow Statement Annual'!AB244</f>
        <v>0.54159040065080333</v>
      </c>
      <c r="AJ244" s="22">
        <f>'Cash Flow Statement Annual'!AB244/'Balance Sheet Annual'!BR244</f>
        <v>0.45760818985574686</v>
      </c>
      <c r="AK244" s="22">
        <f>('Cash Flow Statement Annual'!AB244+'Cash Flow Statement Annual'!AV244)/('Balance Sheet Annual'!BH244+'Balance Sheet Annual'!BS244)</f>
        <v>0.13161033797216701</v>
      </c>
      <c r="AL244" s="23">
        <f>('Cash Flow Statement Annual'!AB244/('Balance Sheet Annual'!BH244+'Balance Sheet Annual'!BS244))</f>
        <v>0.18619710309571144</v>
      </c>
      <c r="AM244" s="24">
        <f>'Income Statement Annual'!BS244/'Balance Sheet Annual'!CS244</f>
        <v>0.10435397745424672</v>
      </c>
      <c r="AN244" s="22">
        <f>'Income Statement Annual'!N244/'Balance Sheet Annual'!CS244</f>
        <v>0.77180411665373561</v>
      </c>
      <c r="AO244" s="22">
        <f>'Income Statement Annual'!N244/'Balance Sheet Annual'!BB244</f>
        <v>0.23838791074021343</v>
      </c>
      <c r="AP244" s="22">
        <f>'Income Statement Annual'!N244/('Balance Sheet Annual'!AH244-'Balance Sheet Annual'!BR244)</f>
        <v>-2.7190288608409037</v>
      </c>
      <c r="AQ244" s="22">
        <f>'Income Statement Annual'!BS244/'Balance Sheet Annual'!BB244</f>
        <v>3.2231917562976643E-2</v>
      </c>
      <c r="AR244" s="22">
        <f>'Cash Flow Statement Annual'!AB244/'Income Statement Annual'!N244</f>
        <v>0.29075749512151855</v>
      </c>
      <c r="AS244" s="22">
        <f>'Cash Flow Statement Annual'!BG244/'Income Statement Annual'!N244</f>
        <v>0.15747146827508723</v>
      </c>
      <c r="AT244" s="22">
        <f>'Cash Flow Statement Annual'!AB244/'Balance Sheet Annual'!BB244</f>
        <v>6.93130717940766E-2</v>
      </c>
      <c r="AU244" s="22">
        <f>('Cash Flow Statement Annual'!AB244+'Cash Flow Statement Annual'!AU244)/'Balance Sheet Annual'!BR244</f>
        <v>-0.2386691484411354</v>
      </c>
      <c r="AV244" s="22">
        <f>('Cash Flow Statement Annual'!AB244+'Cash Flow Statement Annual'!AU244)/('Balance Sheet Annual'!BH244+'Balance Sheet Annual'!BS244)</f>
        <v>-9.7112562718924544E-2</v>
      </c>
      <c r="AW244" s="22">
        <f>'Cash Flow Statement Annual'!AB244/'Balance Sheet Annual'!BS244</f>
        <v>0.24520021941854087</v>
      </c>
      <c r="AX244" s="22">
        <f>('Cash Flow Statement Annual'!AB244+'Cash Flow Statement Annual'!AU244)/'Balance Sheet Annual'!BS244</f>
        <v>-0.12788610183015009</v>
      </c>
      <c r="AY244" s="22">
        <f>('Balance Sheet Annual'!BH244+'Balance Sheet Annual'!BS244)/('Income Statement Annual'!AF244-'Income Statement Annual'!AC244)</f>
        <v>4.7359218077474896</v>
      </c>
      <c r="AZ244" s="22">
        <f>(('Balance Sheet Annual'!BH244+'Balance Sheet Annual'!BS244)-'Balance Sheet Annual'!N244)/('Income Statement Annual'!AF244-'Income Statement Annual'!AC244)</f>
        <v>4.7109038737446198</v>
      </c>
      <c r="BA244" s="22">
        <f>('Cash Flow Statement Annual'!AB244+'Cash Flow Statement Annual'!AU244)/'Income Statement Annual'!BS244</f>
        <v>-1.1215832057730155</v>
      </c>
      <c r="BB244" s="22">
        <f>'Income Statement Annual'!AF244/('Balance Sheet Annual'!BH244+'Balance Sheet Annual'!BS244)</f>
        <v>0.12371485373473445</v>
      </c>
      <c r="BC244" s="23">
        <f>'Income Statement Annual'!AF244/('Balance Sheet Annual'!BB244-'Balance Sheet Annual'!BR244)</f>
        <v>5.4274512409874735E-2</v>
      </c>
    </row>
    <row r="245" spans="1:55" x14ac:dyDescent="0.2">
      <c r="A245" s="45" t="s">
        <v>763</v>
      </c>
      <c r="B245" s="45" t="s">
        <v>764</v>
      </c>
      <c r="C245" s="45" t="str">
        <f>VLOOKUP(A245,'[1]S&amp;P 500 Wikipedia'!A:D,3,FALSE)</f>
        <v>Consumer Discretionary</v>
      </c>
      <c r="D245" s="45">
        <v>186050</v>
      </c>
      <c r="E245" s="45" t="s">
        <v>16</v>
      </c>
      <c r="F245" s="45">
        <v>2018</v>
      </c>
      <c r="G245" s="45" t="s">
        <v>17</v>
      </c>
      <c r="H245" s="46">
        <v>43524</v>
      </c>
      <c r="I245" s="46">
        <v>43547</v>
      </c>
      <c r="J245" s="46">
        <v>43711</v>
      </c>
      <c r="K245" s="45">
        <v>800000000</v>
      </c>
      <c r="L245" s="45">
        <v>801000000</v>
      </c>
      <c r="M245" s="45" t="s">
        <v>1979</v>
      </c>
      <c r="N245" s="20">
        <f>'Balance Sheet Annual'!AH245/'Balance Sheet Annual'!BR245</f>
        <v>1.0558862433862435</v>
      </c>
      <c r="O245" s="21">
        <f>('Balance Sheet Annual'!AH245-'Balance Sheet Annual'!U245)/'Balance Sheet Annual'!BR245</f>
        <v>0.11400462962962964</v>
      </c>
      <c r="P245" s="21">
        <f>'Balance Sheet Annual'!N245/'Balance Sheet Annual'!BR245</f>
        <v>5.7043650793650792E-2</v>
      </c>
      <c r="Q245" s="21">
        <f>'Balance Sheet Annual'!CH245/'Balance Sheet Annual'!CS245</f>
        <v>5.0090243487144557</v>
      </c>
      <c r="R245" s="21">
        <f>('Balance Sheet Annual'!BH245+'Balance Sheet Annual'!BS245)/'Balance Sheet Annual'!BB245</f>
        <v>0.48156753846589784</v>
      </c>
      <c r="S245" s="21">
        <f>('Balance Sheet Annual'!BH245/'Balance Sheet Annual'!BB245)</f>
        <v>4.0548581791391571E-2</v>
      </c>
      <c r="T245" s="21">
        <f>'Balance Sheet Annual'!BS245/'Balance Sheet Annual'!BB245</f>
        <v>0.44101895667450625</v>
      </c>
      <c r="U245" s="21">
        <f>('Balance Sheet Annual'!BH245+'Balance Sheet Annual'!BS245)/'Balance Sheet Annual'!CS245</f>
        <v>2.8937510641920654</v>
      </c>
      <c r="V245" s="21">
        <f>('Balance Sheet Annual'!BH245/'Balance Sheet Annual'!CS245)</f>
        <v>0.2436574152903116</v>
      </c>
      <c r="W245" s="21">
        <f>('Balance Sheet Annual'!BS245/'Balance Sheet Annual'!CS245)</f>
        <v>2.6500936489017537</v>
      </c>
      <c r="X245" s="22">
        <f>'Balance Sheet Annual'!AH245/'Balance Sheet Annual'!BB245</f>
        <v>0.36190530163497775</v>
      </c>
      <c r="Y245" s="22">
        <f>'Balance Sheet Annual'!CS245/('Balance Sheet Annual'!BB245-'Balance Sheet Annual'!AQ245-'Balance Sheet Annual'!AR245-'Balance Sheet Annual'!AS245)</f>
        <v>0.17281661958568739</v>
      </c>
      <c r="Z245" s="22">
        <f>'Balance Sheet Annual'!BA245/'Balance Sheet Annual'!BB245</f>
        <v>0.63809469836502219</v>
      </c>
      <c r="AA245" s="22">
        <f>'Balance Sheet Annual'!AR245/'Balance Sheet Annual'!BB245</f>
        <v>3.7034938086197615E-2</v>
      </c>
      <c r="AB245" s="23">
        <f>'Balance Sheet Annual'!CS245/'Balance Sheet Annual'!CT245</f>
        <v>0.16641636677906549</v>
      </c>
      <c r="AC245" s="24">
        <f>'Income Statement Annual'!V245/'Income Statement Annual'!N245</f>
        <v>0.34114458094696803</v>
      </c>
      <c r="AD245" s="22">
        <f>('Income Statement Annual'!AF245-'Income Statement Annual'!AC245)/'Income Statement Annual'!N245</f>
        <v>0.11706670164240225</v>
      </c>
      <c r="AE245" s="22">
        <f>'Income Statement Annual'!AF245/'Income Statement Annual'!N245</f>
        <v>9.5979247730220499E-2</v>
      </c>
      <c r="AF245" s="22">
        <f>'Income Statement Annual'!BS245/'Income Statement Annual'!N245</f>
        <v>5.023390023171425E-2</v>
      </c>
      <c r="AG245" s="22">
        <f>('Income Statement Annual'!AF245-'Income Statement Annual'!AC245)/('Income Statement Annual'!AH245*-1)</f>
        <v>12.690363349131122</v>
      </c>
      <c r="AH245" s="23">
        <f>'Income Statement Annual'!AF245/('Income Statement Annual'!AH245*-1)</f>
        <v>10.404423380726698</v>
      </c>
      <c r="AI245" s="24">
        <f>'Cash Flow Statement Annual'!BG245/'Cash Flow Statement Annual'!AB245</f>
        <v>-0.71214215202369202</v>
      </c>
      <c r="AJ245" s="22">
        <f>'Cash Flow Statement Annual'!AB245/'Balance Sheet Annual'!BR245</f>
        <v>0.41873346560846558</v>
      </c>
      <c r="AK245" s="22">
        <f>('Cash Flow Statement Annual'!AB245+'Cash Flow Statement Annual'!AV245)/('Balance Sheet Annual'!BH245+'Balance Sheet Annual'!BS245)</f>
        <v>0.22224183583406884</v>
      </c>
      <c r="AL245" s="23">
        <f>('Cash Flow Statement Annual'!AB245/('Balance Sheet Annual'!BH245+'Balance Sheet Annual'!BS245))</f>
        <v>0.29802883200941455</v>
      </c>
      <c r="AM245" s="24">
        <f>'Income Statement Annual'!BS245/'Balance Sheet Annual'!CS245</f>
        <v>0.58692320790056185</v>
      </c>
      <c r="AN245" s="22">
        <f>'Income Statement Annual'!N245/'Balance Sheet Annual'!CS245</f>
        <v>11.683807253533118</v>
      </c>
      <c r="AO245" s="22">
        <f>'Income Statement Annual'!N245/'Balance Sheet Annual'!BB245</f>
        <v>1.944376753279873</v>
      </c>
      <c r="AP245" s="22">
        <f>'Income Statement Annual'!N245/('Balance Sheet Annual'!AH245-'Balance Sheet Annual'!BR245)</f>
        <v>101.50739644970415</v>
      </c>
      <c r="AQ245" s="22">
        <f>'Income Statement Annual'!BS245/'Balance Sheet Annual'!BB245</f>
        <v>9.7673627837125618E-2</v>
      </c>
      <c r="AR245" s="22">
        <f>'Cash Flow Statement Annual'!AB245/'Income Statement Annual'!N245</f>
        <v>7.3813375304216028E-2</v>
      </c>
      <c r="AS245" s="22">
        <f>'Cash Flow Statement Annual'!BG245/'Income Statement Annual'!N245</f>
        <v>-5.2565615937276849E-2</v>
      </c>
      <c r="AT245" s="22">
        <f>'Cash Flow Statement Annual'!AB245/'Balance Sheet Annual'!BB245</f>
        <v>0.14352101102264034</v>
      </c>
      <c r="AU245" s="22">
        <f>('Cash Flow Statement Annual'!AB245+'Cash Flow Statement Annual'!AU245)/'Balance Sheet Annual'!BR245</f>
        <v>0.29960317460317459</v>
      </c>
      <c r="AV245" s="22">
        <f>('Cash Flow Statement Annual'!AB245+'Cash Flow Statement Annual'!AU245)/('Balance Sheet Annual'!BH245+'Balance Sheet Annual'!BS245)</f>
        <v>0.21323918799646954</v>
      </c>
      <c r="AW245" s="22">
        <f>'Cash Flow Statement Annual'!AB245/'Balance Sheet Annual'!BS245</f>
        <v>0.32543048059624774</v>
      </c>
      <c r="AX245" s="22">
        <f>('Cash Flow Statement Annual'!AB245+'Cash Flow Statement Annual'!AU245)/'Balance Sheet Annual'!BS245</f>
        <v>0.23284502698535081</v>
      </c>
      <c r="AY245" s="22">
        <f>('Balance Sheet Annual'!BH245+'Balance Sheet Annual'!BS245)/('Income Statement Annual'!AF245-'Income Statement Annual'!AC245)</f>
        <v>2.1156479521971865</v>
      </c>
      <c r="AZ245" s="22">
        <f>(('Balance Sheet Annual'!BH245+'Balance Sheet Annual'!BS245)-'Balance Sheet Annual'!N245)/('Income Statement Annual'!AF245-'Income Statement Annual'!AC245)</f>
        <v>2.0297522718785013</v>
      </c>
      <c r="BA245" s="22">
        <f>('Cash Flow Statement Annual'!AB245+'Cash Flow Statement Annual'!AU245)/'Income Statement Annual'!BS245</f>
        <v>1.0513489991296781</v>
      </c>
      <c r="BB245" s="22">
        <f>'Income Statement Annual'!AF245/('Balance Sheet Annual'!BH245+'Balance Sheet Annual'!BS245)</f>
        <v>0.38752574286554869</v>
      </c>
      <c r="BC245" s="23">
        <f>'Income Statement Annual'!AF245/('Balance Sheet Annual'!BB245-'Balance Sheet Annual'!BR245)</f>
        <v>0.28394050441905583</v>
      </c>
    </row>
    <row r="246" spans="1:55" x14ac:dyDescent="0.2">
      <c r="A246" s="45" t="s">
        <v>742</v>
      </c>
      <c r="B246" s="45" t="s">
        <v>743</v>
      </c>
      <c r="C246" s="45" t="str">
        <f>VLOOKUP(A246,'[1]S&amp;P 500 Wikipedia'!A:D,3,FALSE)</f>
        <v>Information Technology</v>
      </c>
      <c r="D246" s="45">
        <v>101897</v>
      </c>
      <c r="E246" s="45" t="s">
        <v>16</v>
      </c>
      <c r="F246" s="45">
        <v>2019</v>
      </c>
      <c r="G246" s="45" t="s">
        <v>17</v>
      </c>
      <c r="H246" s="46">
        <v>43646</v>
      </c>
      <c r="I246" s="46">
        <v>43697</v>
      </c>
      <c r="J246" s="46">
        <v>43767</v>
      </c>
      <c r="K246" s="45">
        <v>148031000</v>
      </c>
      <c r="L246" s="45">
        <v>154314000</v>
      </c>
      <c r="M246" s="45" t="s">
        <v>1980</v>
      </c>
      <c r="N246" s="20">
        <f>'Balance Sheet Annual'!AH246/'Balance Sheet Annual'!BR246</f>
        <v>2.9044496601602128</v>
      </c>
      <c r="O246" s="21">
        <f>('Balance Sheet Annual'!AH246-'Balance Sheet Annual'!U246)/'Balance Sheet Annual'!BR246</f>
        <v>2.3089009074668256</v>
      </c>
      <c r="P246" s="21">
        <f>'Balance Sheet Annual'!N246/'Balance Sheet Annual'!BR246</f>
        <v>1.5711463767987131</v>
      </c>
      <c r="Q246" s="21">
        <f>'Balance Sheet Annual'!CH246/'Balance Sheet Annual'!CS246</f>
        <v>0.9193731139024871</v>
      </c>
      <c r="R246" s="21">
        <f>('Balance Sheet Annual'!BH246+'Balance Sheet Annual'!BS246)/'Balance Sheet Annual'!BB246</f>
        <v>0.19364527907337151</v>
      </c>
      <c r="S246" s="21">
        <f>('Balance Sheet Annual'!BH246/'Balance Sheet Annual'!BB246)</f>
        <v>4.8882653585350287E-2</v>
      </c>
      <c r="T246" s="21">
        <f>'Balance Sheet Annual'!BS246/'Balance Sheet Annual'!BB246</f>
        <v>0.14476262548802121</v>
      </c>
      <c r="U246" s="21">
        <f>('Balance Sheet Annual'!BH246+'Balance Sheet Annual'!BS246)/'Balance Sheet Annual'!CS246</f>
        <v>0.37167754228757316</v>
      </c>
      <c r="V246" s="21">
        <f>('Balance Sheet Annual'!BH246/'Balance Sheet Annual'!CS246)</f>
        <v>9.3824051027930358E-2</v>
      </c>
      <c r="W246" s="21">
        <f>('Balance Sheet Annual'!BS246/'Balance Sheet Annual'!CS246)</f>
        <v>0.27785349125964282</v>
      </c>
      <c r="X246" s="22">
        <f>'Balance Sheet Annual'!AH246/'Balance Sheet Annual'!BB246</f>
        <v>0.73319661287114735</v>
      </c>
      <c r="Y246" s="22">
        <f>'Balance Sheet Annual'!CS246/('Balance Sheet Annual'!BB246-'Balance Sheet Annual'!AQ246-'Balance Sheet Annual'!AR246-'Balance Sheet Annual'!AS246)</f>
        <v>0.60897354603999831</v>
      </c>
      <c r="Z246" s="22">
        <f>'Balance Sheet Annual'!BA246/'Balance Sheet Annual'!BB246</f>
        <v>0.26680338712885265</v>
      </c>
      <c r="AA246" s="22">
        <f>'Balance Sheet Annual'!AR246/'Balance Sheet Annual'!BB246</f>
        <v>0.11898766919577886</v>
      </c>
      <c r="AB246" s="23">
        <f>'Balance Sheet Annual'!CS246/'Balance Sheet Annual'!CT246</f>
        <v>0.52100344261194254</v>
      </c>
      <c r="AC246" s="24">
        <f>'Income Statement Annual'!V246/'Income Statement Annual'!N246</f>
        <v>0.4662844572148519</v>
      </c>
      <c r="AD246" s="22">
        <f>('Income Statement Annual'!AF246-'Income Statement Annual'!AC246)/'Income Statement Annual'!N246</f>
        <v>0.29008753093572825</v>
      </c>
      <c r="AE246" s="22">
        <f>'Income Statement Annual'!AF246/'Income Statement Annual'!N246</f>
        <v>0.29008753093572825</v>
      </c>
      <c r="AF246" s="22">
        <f>'Income Statement Annual'!BS246/'Income Statement Annual'!N246</f>
        <v>0.2149211365750901</v>
      </c>
      <c r="AG246" s="22" t="e">
        <f>('Income Statement Annual'!AF246-'Income Statement Annual'!AC246)/('Income Statement Annual'!AH246*-1)</f>
        <v>#DIV/0!</v>
      </c>
      <c r="AH246" s="23" t="e">
        <f>'Income Statement Annual'!AF246/('Income Statement Annual'!AH246*-1)</f>
        <v>#DIV/0!</v>
      </c>
      <c r="AI246" s="24">
        <f>'Cash Flow Statement Annual'!BG246/'Cash Flow Statement Annual'!AB246</f>
        <v>-1.2320665334461454</v>
      </c>
      <c r="AJ246" s="22">
        <f>'Cash Flow Statement Annual'!AB246/'Balance Sheet Annual'!BR246</f>
        <v>0.84301185788818112</v>
      </c>
      <c r="AK246" s="22">
        <f>('Cash Flow Statement Annual'!AB246+'Cash Flow Statement Annual'!AV246)/('Balance Sheet Annual'!BH246+'Balance Sheet Annual'!BS246)</f>
        <v>0.97167333170017944</v>
      </c>
      <c r="AL246" s="23">
        <f>('Cash Flow Statement Annual'!AB246/('Balance Sheet Annual'!BH246+'Balance Sheet Annual'!BS246))</f>
        <v>1.0989637472937095</v>
      </c>
      <c r="AM246" s="24">
        <f>'Income Statement Annual'!BS246/'Balance Sheet Annual'!CS246</f>
        <v>0.36615434589319257</v>
      </c>
      <c r="AN246" s="22">
        <f>'Income Statement Annual'!N246/'Balance Sheet Annual'!CS246</f>
        <v>1.7036683861257356</v>
      </c>
      <c r="AO246" s="22">
        <f>'Income Statement Annual'!N246/'Balance Sheet Annual'!BB246</f>
        <v>0.8876170942406405</v>
      </c>
      <c r="AP246" s="22">
        <f>'Income Statement Annual'!N246/('Balance Sheet Annual'!AH246-'Balance Sheet Annual'!BR246)</f>
        <v>1.8462884960888246</v>
      </c>
      <c r="AQ246" s="22">
        <f>'Income Statement Annual'!BS246/'Balance Sheet Annual'!BB246</f>
        <v>0.19076767473767733</v>
      </c>
      <c r="AR246" s="22">
        <f>'Cash Flow Statement Annual'!AB246/'Income Statement Annual'!N246</f>
        <v>0.23975331583521095</v>
      </c>
      <c r="AS246" s="22">
        <f>'Cash Flow Statement Annual'!BG246/'Income Statement Annual'!N246</f>
        <v>-0.29539203672330716</v>
      </c>
      <c r="AT246" s="22">
        <f>'Cash Flow Statement Annual'!AB246/'Balance Sheet Annual'!BB246</f>
        <v>0.21280914153620847</v>
      </c>
      <c r="AU246" s="22">
        <f>('Cash Flow Statement Annual'!AB246+'Cash Flow Statement Annual'!AU246)/'Balance Sheet Annual'!BR246</f>
        <v>1.7154471880209807</v>
      </c>
      <c r="AV246" s="22">
        <f>('Cash Flow Statement Annual'!AB246+'Cash Flow Statement Annual'!AU246)/('Balance Sheet Annual'!BH246+'Balance Sheet Annual'!BS246)</f>
        <v>2.2362844038215801</v>
      </c>
      <c r="AW246" s="22">
        <f>'Cash Flow Statement Annual'!AB246/'Balance Sheet Annual'!BS246</f>
        <v>1.470055829802686</v>
      </c>
      <c r="AX246" s="22">
        <f>('Cash Flow Statement Annual'!AB246+'Cash Flow Statement Annual'!AU246)/'Balance Sheet Annual'!BS246</f>
        <v>2.9914207206838181</v>
      </c>
      <c r="AY246" s="22">
        <f>('Balance Sheet Annual'!BH246+'Balance Sheet Annual'!BS246)/('Income Statement Annual'!AF246-'Income Statement Annual'!AC246)</f>
        <v>0.75205948777253528</v>
      </c>
      <c r="AZ246" s="22">
        <f>(('Balance Sheet Annual'!BH246+'Balance Sheet Annual'!BS246)-'Balance Sheet Annual'!N246)/('Income Statement Annual'!AF246-'Income Statement Annual'!AC246)</f>
        <v>-0.78828736448117653</v>
      </c>
      <c r="BA246" s="22">
        <f>('Cash Flow Statement Annual'!AB246+'Cash Flow Statement Annual'!AU246)/'Income Statement Annual'!BS246</f>
        <v>2.2700172765691833</v>
      </c>
      <c r="BB246" s="22">
        <f>'Income Statement Annual'!AF246/('Balance Sheet Annual'!BH246+'Balance Sheet Annual'!BS246)</f>
        <v>1.3296820481074174</v>
      </c>
      <c r="BC246" s="23">
        <f>'Income Statement Annual'!AF246/('Balance Sheet Annual'!BB246-'Balance Sheet Annual'!BR246)</f>
        <v>0.34443567862950297</v>
      </c>
    </row>
    <row r="247" spans="1:55" x14ac:dyDescent="0.2">
      <c r="A247" s="45" t="s">
        <v>1078</v>
      </c>
      <c r="B247" s="45" t="s">
        <v>1079</v>
      </c>
      <c r="C247" s="45" t="str">
        <f>VLOOKUP(A247,'[1]S&amp;P 500 Wikipedia'!A:D,3,FALSE)</f>
        <v>Industrials</v>
      </c>
      <c r="D247" s="45">
        <v>205563</v>
      </c>
      <c r="E247" s="45" t="s">
        <v>16</v>
      </c>
      <c r="F247" s="45">
        <v>2018</v>
      </c>
      <c r="G247" s="45" t="s">
        <v>17</v>
      </c>
      <c r="H247" s="46">
        <v>43465</v>
      </c>
      <c r="I247" s="46">
        <v>43501</v>
      </c>
      <c r="J247" s="46">
        <v>43501</v>
      </c>
      <c r="K247" s="45">
        <v>558000000</v>
      </c>
      <c r="L247" s="45">
        <v>560000000</v>
      </c>
      <c r="M247" s="54" t="s">
        <v>1768</v>
      </c>
      <c r="N247" s="20">
        <f>'Balance Sheet Annual'!AH247/'Balance Sheet Annual'!BR247</f>
        <v>0.70158822672300747</v>
      </c>
      <c r="O247" s="21">
        <f>('Balance Sheet Annual'!AH247-'Balance Sheet Annual'!U247)/'Balance Sheet Annual'!BR247</f>
        <v>0.6403904997814367</v>
      </c>
      <c r="P247" s="21">
        <f>'Balance Sheet Annual'!N247/'Balance Sheet Annual'!BR247</f>
        <v>0.47690514352324054</v>
      </c>
      <c r="Q247" s="21">
        <f>'Balance Sheet Annual'!CH247/'Balance Sheet Annual'!CS247</f>
        <v>1.6045016077170418</v>
      </c>
      <c r="R247" s="21">
        <f>('Balance Sheet Annual'!BH247+'Balance Sheet Annual'!BS247)/'Balance Sheet Annual'!BB247</f>
        <v>0.14607726005575469</v>
      </c>
      <c r="S247" s="21">
        <f>('Balance Sheet Annual'!BH247/'Balance Sheet Annual'!BB247)</f>
        <v>1.3859020310633213E-2</v>
      </c>
      <c r="T247" s="21">
        <f>'Balance Sheet Annual'!BS247/'Balance Sheet Annual'!BB247</f>
        <v>0.13221823974512145</v>
      </c>
      <c r="U247" s="21">
        <f>('Balance Sheet Annual'!BH247+'Balance Sheet Annual'!BS247)/'Balance Sheet Annual'!CS247</f>
        <v>0.3804584586661135</v>
      </c>
      <c r="V247" s="21">
        <f>('Balance Sheet Annual'!BH247/'Balance Sheet Annual'!CS247)</f>
        <v>3.6095840680427344E-2</v>
      </c>
      <c r="W247" s="21">
        <f>('Balance Sheet Annual'!BS247/'Balance Sheet Annual'!CS247)</f>
        <v>0.34436261798568613</v>
      </c>
      <c r="X247" s="22">
        <f>'Balance Sheet Annual'!AH247/'Balance Sheet Annual'!BB247</f>
        <v>0.1917562724014337</v>
      </c>
      <c r="Y247" s="22">
        <f>'Balance Sheet Annual'!CS247/('Balance Sheet Annual'!BB247-'Balance Sheet Annual'!AQ247-'Balance Sheet Annual'!AR247-'Balance Sheet Annual'!AS247)</f>
        <v>0.39937862468931234</v>
      </c>
      <c r="Z247" s="22">
        <f>'Balance Sheet Annual'!BA247/'Balance Sheet Annual'!BB247</f>
        <v>0.80824372759856633</v>
      </c>
      <c r="AA247" s="22">
        <f>'Balance Sheet Annual'!AR247/'Balance Sheet Annual'!BB247</f>
        <v>3.8630027877339705E-2</v>
      </c>
      <c r="AB247" s="23">
        <f>'Balance Sheet Annual'!CS247/'Balance Sheet Annual'!CT247</f>
        <v>0.38395061728395063</v>
      </c>
      <c r="AC247" s="24">
        <f>'Income Statement Annual'!V247/'Income Statement Annual'!N247</f>
        <v>0.35052666383260123</v>
      </c>
      <c r="AD247" s="22">
        <f>('Income Statement Annual'!AF247-'Income Statement Annual'!AC247)/'Income Statement Annual'!N247</f>
        <v>0.22356053091493081</v>
      </c>
      <c r="AE247" s="22">
        <f>'Income Statement Annual'!AF247/'Income Statement Annual'!N247</f>
        <v>0.16602900193661141</v>
      </c>
      <c r="AF247" s="22">
        <f>'Income Statement Annual'!BS247/'Income Statement Annual'!N247</f>
        <v>0.16475367247650088</v>
      </c>
      <c r="AG247" s="22">
        <f>('Income Statement Annual'!AF247-'Income Statement Annual'!AC247)/('Income Statement Annual'!AH247*-1)</f>
        <v>59.911392405063289</v>
      </c>
      <c r="AH247" s="23">
        <f>'Income Statement Annual'!AF247/('Income Statement Annual'!AH247*-1)</f>
        <v>44.493670886075947</v>
      </c>
      <c r="AI247" s="24">
        <f>'Cash Flow Statement Annual'!BG247/'Cash Flow Statement Annual'!AB247</f>
        <v>-0.43420717739882919</v>
      </c>
      <c r="AJ247" s="22">
        <f>'Cash Flow Statement Annual'!AB247/'Balance Sheet Annual'!BR247</f>
        <v>0.5724901646510272</v>
      </c>
      <c r="AK247" s="22">
        <f>('Cash Flow Statement Annual'!AB247+'Cash Flow Statement Annual'!AV247)/('Balance Sheet Annual'!BH247+'Balance Sheet Annual'!BS247)</f>
        <v>0.99645583424209383</v>
      </c>
      <c r="AL247" s="23">
        <f>('Cash Flow Statement Annual'!AB247/('Balance Sheet Annual'!BH247+'Balance Sheet Annual'!BS247))</f>
        <v>1.071155943293348</v>
      </c>
      <c r="AM247" s="24">
        <f>'Income Statement Annual'!BS247/'Balance Sheet Annual'!CS247</f>
        <v>0.36178819624520275</v>
      </c>
      <c r="AN247" s="22">
        <f>'Income Statement Annual'!N247/'Balance Sheet Annual'!CS247</f>
        <v>2.195934031739446</v>
      </c>
      <c r="AO247" s="22">
        <f>'Income Statement Annual'!N247/'Balance Sheet Annual'!BB247</f>
        <v>0.84313022700119478</v>
      </c>
      <c r="AP247" s="22">
        <f>'Income Statement Annual'!N247/('Balance Sheet Annual'!AH247-'Balance Sheet Annual'!BR247)</f>
        <v>-10.33740234375</v>
      </c>
      <c r="AQ247" s="22">
        <f>'Income Statement Annual'!BS247/'Balance Sheet Annual'!BB247</f>
        <v>0.13890880127439267</v>
      </c>
      <c r="AR247" s="22">
        <f>'Cash Flow Statement Annual'!AB247/'Income Statement Annual'!N247</f>
        <v>0.18558405365830619</v>
      </c>
      <c r="AS247" s="22">
        <f>'Cash Flow Statement Annual'!BG247/'Income Statement Annual'!N247</f>
        <v>-8.0581928109205989E-2</v>
      </c>
      <c r="AT247" s="22">
        <f>'Cash Flow Statement Annual'!AB247/'Balance Sheet Annual'!BB247</f>
        <v>0.1564715252887296</v>
      </c>
      <c r="AU247" s="22">
        <f>('Cash Flow Statement Annual'!AB247+'Cash Flow Statement Annual'!AU247)/'Balance Sheet Annual'!BR247</f>
        <v>0.22162319685268833</v>
      </c>
      <c r="AV247" s="22">
        <f>('Cash Flow Statement Annual'!AB247+'Cash Flow Statement Annual'!AU247)/('Balance Sheet Annual'!BH247+'Balance Sheet Annual'!BS247)</f>
        <v>0.41466739367502725</v>
      </c>
      <c r="AW247" s="22">
        <f>'Cash Flow Statement Annual'!AB247/'Balance Sheet Annual'!BS247</f>
        <v>1.183433734939759</v>
      </c>
      <c r="AX247" s="22">
        <f>('Cash Flow Statement Annual'!AB247+'Cash Flow Statement Annual'!AU247)/'Balance Sheet Annual'!BS247</f>
        <v>0.45813253012048194</v>
      </c>
      <c r="AY247" s="22">
        <f>('Balance Sheet Annual'!BH247+'Balance Sheet Annual'!BS247)/('Income Statement Annual'!AF247-'Income Statement Annual'!AC247)</f>
        <v>0.77498415381364882</v>
      </c>
      <c r="AZ247" s="22">
        <f>(('Balance Sheet Annual'!BH247+'Balance Sheet Annual'!BS247)-'Balance Sheet Annual'!N247)/('Income Statement Annual'!AF247-'Income Statement Annual'!AC247)</f>
        <v>8.345658144939784E-2</v>
      </c>
      <c r="BA247" s="22">
        <f>('Cash Flow Statement Annual'!AB247+'Cash Flow Statement Annual'!AU247)/'Income Statement Annual'!BS247</f>
        <v>0.43606651376146788</v>
      </c>
      <c r="BB247" s="22">
        <f>'Income Statement Annual'!AF247/('Balance Sheet Annual'!BH247+'Balance Sheet Annual'!BS247)</f>
        <v>0.95828789531079606</v>
      </c>
      <c r="BC247" s="23">
        <f>'Income Statement Annual'!AF247/('Balance Sheet Annual'!BB247-'Balance Sheet Annual'!BR247)</f>
        <v>0.19263440565572423</v>
      </c>
    </row>
    <row r="248" spans="1:55" x14ac:dyDescent="0.2">
      <c r="A248" s="45" t="s">
        <v>766</v>
      </c>
      <c r="B248" s="45" t="s">
        <v>767</v>
      </c>
      <c r="C248" s="45" t="str">
        <f>VLOOKUP(A248,'[1]S&amp;P 500 Wikipedia'!A:D,3,FALSE)</f>
        <v>Materials</v>
      </c>
      <c r="D248" s="45">
        <v>378183</v>
      </c>
      <c r="E248" s="45" t="s">
        <v>16</v>
      </c>
      <c r="F248" s="45">
        <v>2018</v>
      </c>
      <c r="G248" s="45" t="s">
        <v>17</v>
      </c>
      <c r="H248" s="46">
        <v>43465</v>
      </c>
      <c r="I248" s="46">
        <v>43517</v>
      </c>
      <c r="J248" s="46">
        <v>43517</v>
      </c>
      <c r="K248" s="45">
        <v>372000000</v>
      </c>
      <c r="L248" s="45">
        <v>372000000</v>
      </c>
      <c r="M248" s="45" t="s">
        <v>1769</v>
      </c>
      <c r="N248" s="20">
        <f>'Balance Sheet Annual'!AH248/'Balance Sheet Annual'!BR248</f>
        <v>2.4571907054636801</v>
      </c>
      <c r="O248" s="21">
        <f>('Balance Sheet Annual'!AH248-'Balance Sheet Annual'!U248)/'Balance Sheet Annual'!BR248</f>
        <v>1.5744190914800085</v>
      </c>
      <c r="P248" s="21">
        <f>'Balance Sheet Annual'!N248/'Balance Sheet Annual'!BR248</f>
        <v>0.59242202218965878</v>
      </c>
      <c r="Q248" s="21">
        <f>'Balance Sheet Annual'!CH248/'Balance Sheet Annual'!CS248</f>
        <v>1.9280446927374302</v>
      </c>
      <c r="R248" s="21">
        <f>('Balance Sheet Annual'!BH248+'Balance Sheet Annual'!BS248)/'Balance Sheet Annual'!BB248</f>
        <v>0.32889414637869191</v>
      </c>
      <c r="S248" s="21">
        <f>('Balance Sheet Annual'!BH248/'Balance Sheet Annual'!BB248)</f>
        <v>2.6711440128214911E-3</v>
      </c>
      <c r="T248" s="21">
        <f>'Balance Sheet Annual'!BS248/'Balance Sheet Annual'!BB248</f>
        <v>0.32622300236587043</v>
      </c>
      <c r="U248" s="21">
        <f>('Balance Sheet Annual'!BH248+'Balance Sheet Annual'!BS248)/'Balance Sheet Annual'!CS248</f>
        <v>0.96301675977653634</v>
      </c>
      <c r="V248" s="21">
        <f>('Balance Sheet Annual'!BH248/'Balance Sheet Annual'!CS248)</f>
        <v>7.82122905027933E-3</v>
      </c>
      <c r="W248" s="21">
        <f>('Balance Sheet Annual'!BS248/'Balance Sheet Annual'!CS248)</f>
        <v>0.95519553072625696</v>
      </c>
      <c r="X248" s="22">
        <f>'Balance Sheet Annual'!AH248/'Balance Sheet Annual'!BB248</f>
        <v>0.44791269174998094</v>
      </c>
      <c r="Y248" s="22">
        <f>'Balance Sheet Annual'!CS248/('Balance Sheet Annual'!BB248-'Balance Sheet Annual'!AQ248-'Balance Sheet Annual'!AR248-'Balance Sheet Annual'!AS248)</f>
        <v>0.35702888144247646</v>
      </c>
      <c r="Z248" s="22">
        <f>'Balance Sheet Annual'!BA248/'Balance Sheet Annual'!BB248</f>
        <v>0.55208730825001906</v>
      </c>
      <c r="AA248" s="22">
        <f>'Balance Sheet Annual'!AR248/'Balance Sheet Annual'!BB248</f>
        <v>2.1750744104403572E-2</v>
      </c>
      <c r="AB248" s="23">
        <f>'Balance Sheet Annual'!CS248/'Balance Sheet Annual'!CT248</f>
        <v>0.34152484163931923</v>
      </c>
      <c r="AC248" s="24">
        <f>'Income Statement Annual'!V248/'Income Statement Annual'!N248</f>
        <v>0.18631829254146851</v>
      </c>
      <c r="AD248" s="22">
        <f>('Income Statement Annual'!AF248-'Income Statement Annual'!AC248)/'Income Statement Annual'!N248</f>
        <v>0.15833429996520126</v>
      </c>
      <c r="AE248" s="22">
        <f>'Income Statement Annual'!AF248/'Income Statement Annual'!N248</f>
        <v>0.15833429996520126</v>
      </c>
      <c r="AF248" s="22">
        <f>'Income Statement Annual'!BS248/'Income Statement Annual'!N248</f>
        <v>0.14148590650736573</v>
      </c>
      <c r="AG248" s="22">
        <f>('Income Statement Annual'!AF248-'Income Statement Annual'!AC248)/('Income Statement Annual'!AH248*-1)</f>
        <v>11.691648822269807</v>
      </c>
      <c r="AH248" s="23">
        <f>'Income Statement Annual'!AF248/('Income Statement Annual'!AH248*-1)</f>
        <v>11.691648822269807</v>
      </c>
      <c r="AI248" s="24">
        <f>'Cash Flow Statement Annual'!BG248/'Cash Flow Statement Annual'!AB248</f>
        <v>-0.54917402996542453</v>
      </c>
      <c r="AJ248" s="22">
        <f>'Cash Flow Statement Annual'!AB248/'Balance Sheet Annual'!BR248</f>
        <v>1.0898053171446516</v>
      </c>
      <c r="AK248" s="22">
        <f>('Cash Flow Statement Annual'!AB248+'Cash Flow Statement Annual'!AV248)/('Balance Sheet Annual'!BH248+'Balance Sheet Annual'!BS248)</f>
        <v>0.43984220907297833</v>
      </c>
      <c r="AL248" s="23">
        <f>('Cash Flow Statement Annual'!AB248/('Balance Sheet Annual'!BH248+'Balance Sheet Annual'!BS248))</f>
        <v>0.60401438681981667</v>
      </c>
      <c r="AM248" s="24">
        <f>'Income Statement Annual'!BS248/'Balance Sheet Annual'!CS248</f>
        <v>0.54513966480446929</v>
      </c>
      <c r="AN248" s="22">
        <f>'Income Statement Annual'!N248/'Balance Sheet Annual'!CS248</f>
        <v>3.8529608938547488</v>
      </c>
      <c r="AO248" s="22">
        <f>'Income Statement Annual'!N248/'Balance Sheet Annual'!BB248</f>
        <v>1.3158818591162329</v>
      </c>
      <c r="AP248" s="22">
        <f>'Income Statement Annual'!N248/('Balance Sheet Annual'!AH248-'Balance Sheet Annual'!BR248)</f>
        <v>4.9538859359287457</v>
      </c>
      <c r="AQ248" s="22">
        <f>'Income Statement Annual'!BS248/'Balance Sheet Annual'!BB248</f>
        <v>0.18617873769365795</v>
      </c>
      <c r="AR248" s="22">
        <f>'Cash Flow Statement Annual'!AB248/'Income Statement Annual'!N248</f>
        <v>0.15096856513165527</v>
      </c>
      <c r="AS248" s="22">
        <f>'Cash Flow Statement Annual'!BG248/'Income Statement Annual'!N248</f>
        <v>-8.2908015311448785E-2</v>
      </c>
      <c r="AT248" s="22">
        <f>'Cash Flow Statement Annual'!AB248/'Balance Sheet Annual'!BB248</f>
        <v>0.19865679615355261</v>
      </c>
      <c r="AU248" s="22">
        <f>('Cash Flow Statement Annual'!AB248+'Cash Flow Statement Annual'!AU248)/'Balance Sheet Annual'!BR248</f>
        <v>0.72221059242202224</v>
      </c>
      <c r="AV248" s="22">
        <f>('Cash Flow Statement Annual'!AB248+'Cash Flow Statement Annual'!AU248)/('Balance Sheet Annual'!BH248+'Balance Sheet Annual'!BS248)</f>
        <v>0.4002784545770971</v>
      </c>
      <c r="AW248" s="22">
        <f>'Cash Flow Statement Annual'!AB248/'Balance Sheet Annual'!BS248</f>
        <v>0.60896011229383551</v>
      </c>
      <c r="AX248" s="22">
        <f>('Cash Flow Statement Annual'!AB248+'Cash Flow Statement Annual'!AU248)/'Balance Sheet Annual'!BS248</f>
        <v>0.40355597145865013</v>
      </c>
      <c r="AY248" s="22">
        <f>('Balance Sheet Annual'!BH248+'Balance Sheet Annual'!BS248)/('Income Statement Annual'!AF248-'Income Statement Annual'!AC248)</f>
        <v>1.5785714285714285</v>
      </c>
      <c r="AZ248" s="22">
        <f>(('Balance Sheet Annual'!BH248+'Balance Sheet Annual'!BS248)-'Balance Sheet Annual'!N248)/('Income Statement Annual'!AF248-'Income Statement Annual'!AC248)</f>
        <v>1.0602564102564103</v>
      </c>
      <c r="BA248" s="22">
        <f>('Cash Flow Statement Annual'!AB248+'Cash Flow Statement Annual'!AU248)/'Income Statement Annual'!BS248</f>
        <v>0.70711211313793809</v>
      </c>
      <c r="BB248" s="22">
        <f>'Income Statement Annual'!AF248/('Balance Sheet Annual'!BH248+'Balance Sheet Annual'!BS248)</f>
        <v>0.63348416289592757</v>
      </c>
      <c r="BC248" s="23">
        <f>'Income Statement Annual'!AF248/('Balance Sheet Annual'!BB248-'Balance Sheet Annual'!BR248)</f>
        <v>0.25479490410191796</v>
      </c>
    </row>
    <row r="249" spans="1:55" x14ac:dyDescent="0.2">
      <c r="A249" s="45" t="s">
        <v>754</v>
      </c>
      <c r="B249" s="45" t="s">
        <v>755</v>
      </c>
      <c r="C249" s="45" t="str">
        <f>VLOOKUP(A249,'[1]S&amp;P 500 Wikipedia'!A:D,3,FALSE)</f>
        <v>Communication Services</v>
      </c>
      <c r="D249" s="45">
        <v>682157</v>
      </c>
      <c r="E249" s="45" t="s">
        <v>16</v>
      </c>
      <c r="F249" s="45">
        <v>2018</v>
      </c>
      <c r="G249" s="45" t="s">
        <v>17</v>
      </c>
      <c r="H249" s="46">
        <v>43465</v>
      </c>
      <c r="I249" s="46">
        <v>43524</v>
      </c>
      <c r="J249" s="46">
        <v>43524</v>
      </c>
      <c r="K249" s="45">
        <v>208091511</v>
      </c>
      <c r="L249" s="45">
        <v>191143603</v>
      </c>
      <c r="M249" s="45" t="s">
        <v>1770</v>
      </c>
      <c r="N249" s="20">
        <f>'Balance Sheet Annual'!AH249/'Balance Sheet Annual'!BR249</f>
        <v>0.88139278725188708</v>
      </c>
      <c r="O249" s="21">
        <f>('Balance Sheet Annual'!AH249-'Balance Sheet Annual'!U249)/'Balance Sheet Annual'!BR249</f>
        <v>0.88139278725188708</v>
      </c>
      <c r="P249" s="21">
        <f>'Balance Sheet Annual'!N249/'Balance Sheet Annual'!BR249</f>
        <v>0.51029410120212471</v>
      </c>
      <c r="Q249" s="21">
        <f>'Balance Sheet Annual'!CH249/'Balance Sheet Annual'!CS249</f>
        <v>3.5128353311832368</v>
      </c>
      <c r="R249" s="21">
        <f>('Balance Sheet Annual'!BH249+'Balance Sheet Annual'!BS249)/'Balance Sheet Annual'!BB249</f>
        <v>0.30648699279329628</v>
      </c>
      <c r="S249" s="21">
        <f>('Balance Sheet Annual'!BH249/'Balance Sheet Annual'!BB249)</f>
        <v>4.6319405383313458E-2</v>
      </c>
      <c r="T249" s="21">
        <f>'Balance Sheet Annual'!BS249/'Balance Sheet Annual'!BB249</f>
        <v>0.26016758740998286</v>
      </c>
      <c r="U249" s="21">
        <f>('Balance Sheet Annual'!BH249+'Balance Sheet Annual'!BS249)/'Balance Sheet Annual'!CS249</f>
        <v>1.3831253296256896</v>
      </c>
      <c r="V249" s="21">
        <f>('Balance Sheet Annual'!BH249/'Balance Sheet Annual'!CS249)</f>
        <v>0.20903184913321599</v>
      </c>
      <c r="W249" s="21">
        <f>('Balance Sheet Annual'!BS249/'Balance Sheet Annual'!CS249)</f>
        <v>1.1740934804924736</v>
      </c>
      <c r="X249" s="22">
        <f>'Balance Sheet Annual'!AH249/'Balance Sheet Annual'!BB249</f>
        <v>0.42012679992692153</v>
      </c>
      <c r="Y249" s="22">
        <f>'Balance Sheet Annual'!CS249/('Balance Sheet Annual'!BB249-'Balance Sheet Annual'!AQ249-'Balance Sheet Annual'!AR249-'Balance Sheet Annual'!AS249)</f>
        <v>0.35750010856978975</v>
      </c>
      <c r="Z249" s="22">
        <f>'Balance Sheet Annual'!BA249/'Balance Sheet Annual'!BB249</f>
        <v>0.57987320007307841</v>
      </c>
      <c r="AA249" s="22">
        <f>'Balance Sheet Annual'!AR249/'Balance Sheet Annual'!BB249</f>
        <v>0.23381230108806156</v>
      </c>
      <c r="AB249" s="23">
        <f>'Balance Sheet Annual'!CS249/'Balance Sheet Annual'!CT249</f>
        <v>0.22159018147418341</v>
      </c>
      <c r="AC249" s="24">
        <f>'Income Statement Annual'!V249/'Income Statement Annual'!N249</f>
        <v>0.25041547971994638</v>
      </c>
      <c r="AD249" s="22">
        <f>('Income Statement Annual'!AF249-'Income Statement Annual'!AC249)/'Income Statement Annual'!N249</f>
        <v>5.2814002063178454E-2</v>
      </c>
      <c r="AE249" s="22">
        <f>'Income Statement Annual'!AF249/'Income Statement Annual'!N249</f>
        <v>8.7476135309217523E-3</v>
      </c>
      <c r="AF249" s="22">
        <f>'Income Statement Annual'!BS249/'Income Statement Annual'!N249</f>
        <v>-9.4458516260492922E-3</v>
      </c>
      <c r="AG249" s="22">
        <f>('Income Statement Annual'!AF249-'Income Statement Annual'!AC249)/('Income Statement Annual'!AH249*-1)</f>
        <v>5.4052967674867585</v>
      </c>
      <c r="AH249" s="23">
        <f>'Income Statement Annual'!AF249/('Income Statement Annual'!AH249*-1)</f>
        <v>0.89528241176179402</v>
      </c>
      <c r="AI249" s="24">
        <f>'Cash Flow Statement Annual'!BG249/'Cash Flow Statement Annual'!AB249</f>
        <v>-0.20398358924312127</v>
      </c>
      <c r="AJ249" s="22">
        <f>'Cash Flow Statement Annual'!AB249/'Balance Sheet Annual'!BR249</f>
        <v>0.17416997483925076</v>
      </c>
      <c r="AK249" s="22">
        <f>('Cash Flow Statement Annual'!AB249+'Cash Flow Statement Annual'!AV249)/('Balance Sheet Annual'!BH249+'Balance Sheet Annual'!BS249)</f>
        <v>0.27087700259004616</v>
      </c>
      <c r="AL249" s="23">
        <f>('Cash Flow Statement Annual'!AB249/('Balance Sheet Annual'!BH249+'Balance Sheet Annual'!BS249))</f>
        <v>0.27087700259004616</v>
      </c>
      <c r="AM249" s="24">
        <f>'Income Statement Annual'!BS249/'Balance Sheet Annual'!CS249</f>
        <v>-5.8721331961408912E-2</v>
      </c>
      <c r="AN249" s="22">
        <f>'Income Statement Annual'!N249/'Balance Sheet Annual'!CS249</f>
        <v>6.2166265452942531</v>
      </c>
      <c r="AO249" s="22">
        <f>'Income Statement Annual'!N249/'Balance Sheet Annual'!BB249</f>
        <v>1.3775434043289794</v>
      </c>
      <c r="AP249" s="22">
        <f>'Income Statement Annual'!N249/('Balance Sheet Annual'!AH249-'Balance Sheet Annual'!BR249)</f>
        <v>-24.365947135940868</v>
      </c>
      <c r="AQ249" s="22">
        <f>'Income Statement Annual'!BS249/'Balance Sheet Annual'!BB249</f>
        <v>-1.3012070605734368E-2</v>
      </c>
      <c r="AR249" s="22">
        <f>'Cash Flow Statement Annual'!AB249/'Income Statement Annual'!N249</f>
        <v>6.0266905332921623E-2</v>
      </c>
      <c r="AS249" s="22">
        <f>'Cash Flow Statement Annual'!BG249/'Income Statement Annual'!N249</f>
        <v>-1.229345966238476E-2</v>
      </c>
      <c r="AT249" s="22">
        <f>'Cash Flow Statement Annual'!AB249/'Balance Sheet Annual'!BB249</f>
        <v>8.3020277940685186E-2</v>
      </c>
      <c r="AU249" s="22">
        <f>('Cash Flow Statement Annual'!AB249+'Cash Flow Statement Annual'!AU249)/'Balance Sheet Annual'!BR249</f>
        <v>8.2588761532010058E-2</v>
      </c>
      <c r="AV249" s="22">
        <f>('Cash Flow Statement Annual'!AB249+'Cash Flow Statement Annual'!AU249)/('Balance Sheet Annual'!BH249+'Balance Sheet Annual'!BS249)</f>
        <v>0.12844576794629817</v>
      </c>
      <c r="AW249" s="22">
        <f>'Cash Flow Statement Annual'!AB249/'Balance Sheet Annual'!BS249</f>
        <v>0.31910307800893889</v>
      </c>
      <c r="AX249" s="22">
        <f>('Cash Flow Statement Annual'!AB249+'Cash Flow Statement Annual'!AU249)/'Balance Sheet Annual'!BS249</f>
        <v>0.15131384176942234</v>
      </c>
      <c r="AY249" s="22">
        <f>('Balance Sheet Annual'!BH249+'Balance Sheet Annual'!BS249)/('Income Statement Annual'!AF249-'Income Statement Annual'!AC249)</f>
        <v>4.2126723105271067</v>
      </c>
      <c r="AZ249" s="22">
        <f>(('Balance Sheet Annual'!BH249+'Balance Sheet Annual'!BS249)-'Balance Sheet Annual'!N249)/('Income Statement Annual'!AF249-'Income Statement Annual'!AC249)</f>
        <v>0.86935903964012151</v>
      </c>
      <c r="BA249" s="22">
        <f>('Cash Flow Statement Annual'!AB249+'Cash Flow Statement Annual'!AU249)/'Income Statement Annual'!BS249</f>
        <v>-3.0254183479097967</v>
      </c>
      <c r="BB249" s="22">
        <f>'Income Statement Annual'!AF249/('Balance Sheet Annual'!BH249+'Balance Sheet Annual'!BS249)</f>
        <v>3.9317222611359594E-2</v>
      </c>
      <c r="BC249" s="23">
        <f>'Income Statement Annual'!AF249/('Balance Sheet Annual'!BB249-'Balance Sheet Annual'!BR249)</f>
        <v>2.3025705179408662E-2</v>
      </c>
    </row>
    <row r="250" spans="1:55" x14ac:dyDescent="0.2">
      <c r="A250" s="45" t="s">
        <v>787</v>
      </c>
      <c r="B250" s="45" t="s">
        <v>788</v>
      </c>
      <c r="C250" s="45" t="str">
        <f>VLOOKUP(A250,'[1]S&amp;P 500 Wikipedia'!A:D,3,FALSE)</f>
        <v>Information Technology</v>
      </c>
      <c r="D250" s="45">
        <v>331628</v>
      </c>
      <c r="E250" s="45" t="s">
        <v>16</v>
      </c>
      <c r="F250" s="45">
        <v>2018</v>
      </c>
      <c r="G250" s="45" t="s">
        <v>17</v>
      </c>
      <c r="H250" s="46">
        <v>43465</v>
      </c>
      <c r="I250" s="46">
        <v>43509</v>
      </c>
      <c r="J250" s="46">
        <v>43509</v>
      </c>
      <c r="K250" s="45">
        <v>1033000000</v>
      </c>
      <c r="L250" s="45">
        <v>1039000000</v>
      </c>
      <c r="M250" s="45" t="s">
        <v>1771</v>
      </c>
      <c r="N250" s="20">
        <f>'Balance Sheet Annual'!AH250/'Balance Sheet Annual'!BR250</f>
        <v>1.5690890481064483</v>
      </c>
      <c r="O250" s="21">
        <f>('Balance Sheet Annual'!AH250-'Balance Sheet Annual'!U250)/'Balance Sheet Annual'!BR250</f>
        <v>1.5690890481064483</v>
      </c>
      <c r="P250" s="21">
        <f>'Balance Sheet Annual'!N250/'Balance Sheet Annual'!BR250</f>
        <v>0.88502217673149097</v>
      </c>
      <c r="Q250" s="21">
        <f>'Balance Sheet Annual'!CH250/'Balance Sheet Annual'!CS250</f>
        <v>2.8306393678160919</v>
      </c>
      <c r="R250" s="21">
        <f>('Balance Sheet Annual'!BH250+'Balance Sheet Annual'!BS250)/'Balance Sheet Annual'!BB250</f>
        <v>0.25430165502367669</v>
      </c>
      <c r="S250" s="21">
        <f>('Balance Sheet Annual'!BH250/'Balance Sheet Annual'!BB250)</f>
        <v>0</v>
      </c>
      <c r="T250" s="21">
        <f>'Balance Sheet Annual'!BS250/'Balance Sheet Annual'!BB250</f>
        <v>0.25430165502367669</v>
      </c>
      <c r="U250" s="21">
        <f>('Balance Sheet Annual'!BH250+'Balance Sheet Annual'!BS250)/'Balance Sheet Annual'!CS250</f>
        <v>0.97413793103448276</v>
      </c>
      <c r="V250" s="21">
        <f>('Balance Sheet Annual'!BH250/'Balance Sheet Annual'!CS250)</f>
        <v>0</v>
      </c>
      <c r="W250" s="21">
        <f>('Balance Sheet Annual'!BS250/'Balance Sheet Annual'!CS250)</f>
        <v>0.97413793103448276</v>
      </c>
      <c r="X250" s="22">
        <f>'Balance Sheet Annual'!AH250/'Balance Sheet Annual'!BB250</f>
        <v>0.64686576960945197</v>
      </c>
      <c r="Y250" s="22">
        <f>'Balance Sheet Annual'!CS250/('Balance Sheet Annual'!BB250-'Balance Sheet Annual'!AQ250-'Balance Sheet Annual'!AR250-'Balance Sheet Annual'!AS250)</f>
        <v>0.32421101665308022</v>
      </c>
      <c r="Z250" s="22">
        <f>'Balance Sheet Annual'!BA250/'Balance Sheet Annual'!BB250</f>
        <v>0.35313423039054809</v>
      </c>
      <c r="AA250" s="22">
        <f>'Balance Sheet Annual'!AR250/'Balance Sheet Annual'!BB250</f>
        <v>0.14229452857611702</v>
      </c>
      <c r="AB250" s="23">
        <f>'Balance Sheet Annual'!CS250/'Balance Sheet Annual'!CT250</f>
        <v>0.26105302639598671</v>
      </c>
      <c r="AC250" s="24">
        <f>'Income Statement Annual'!V250/'Income Statement Annual'!N250</f>
        <v>1</v>
      </c>
      <c r="AD250" s="22">
        <f>('Income Statement Annual'!AF250-'Income Statement Annual'!AC250)/'Income Statement Annual'!N250</f>
        <v>0.56597583420020803</v>
      </c>
      <c r="AE250" s="22">
        <f>'Income Statement Annual'!AF250/'Income Statement Annual'!N250</f>
        <v>0.53108746099063775</v>
      </c>
      <c r="AF250" s="22">
        <f>'Income Statement Annual'!BS250/'Income Statement Annual'!N250</f>
        <v>0.31327518604465071</v>
      </c>
      <c r="AG250" s="22">
        <f>('Income Statement Annual'!AF250-'Income Statement Annual'!AC250)/('Income Statement Annual'!AH250*-1)</f>
        <v>45.928571428571431</v>
      </c>
      <c r="AH250" s="23">
        <f>'Income Statement Annual'!AF250/('Income Statement Annual'!AH250*-1)</f>
        <v>43.097402597402599</v>
      </c>
      <c r="AI250" s="24">
        <f>'Cash Flow Statement Annual'!BG250/'Cash Flow Statement Annual'!AB250</f>
        <v>-0.85639070442992016</v>
      </c>
      <c r="AJ250" s="22">
        <f>'Cash Flow Statement Annual'!AB250/'Balance Sheet Annual'!BR250</f>
        <v>0.62640736949846465</v>
      </c>
      <c r="AK250" s="22">
        <f>('Cash Flow Statement Annual'!AB250+'Cash Flow Statement Annual'!AV250)/('Balance Sheet Annual'!BH250+'Balance Sheet Annual'!BS250)</f>
        <v>0.8418141592920354</v>
      </c>
      <c r="AL250" s="23">
        <f>('Cash Flow Statement Annual'!AB250/('Balance Sheet Annual'!BH250+'Balance Sheet Annual'!BS250))</f>
        <v>1.0154867256637168</v>
      </c>
      <c r="AM250" s="24">
        <f>'Income Statement Annual'!BS250/'Balance Sheet Annual'!CS250</f>
        <v>0.703125</v>
      </c>
      <c r="AN250" s="22">
        <f>'Income Statement Annual'!N250/'Balance Sheet Annual'!CS250</f>
        <v>2.2444324712643677</v>
      </c>
      <c r="AO250" s="22">
        <f>'Income Statement Annual'!N250/'Balance Sheet Annual'!BB250</f>
        <v>0.5859158891649866</v>
      </c>
      <c r="AP250" s="22">
        <f>'Income Statement Annual'!N250/('Balance Sheet Annual'!AH250-'Balance Sheet Annual'!BR250)</f>
        <v>2.4974020783373301</v>
      </c>
      <c r="AQ250" s="22">
        <f>'Income Statement Annual'!BS250/'Balance Sheet Annual'!BB250</f>
        <v>0.18355290918467815</v>
      </c>
      <c r="AR250" s="22">
        <f>'Cash Flow Statement Annual'!AB250/'Income Statement Annual'!N250</f>
        <v>0.44074577898695688</v>
      </c>
      <c r="AS250" s="22">
        <f>'Cash Flow Statement Annual'!BG250/'Income Statement Annual'!N250</f>
        <v>-0.3774505881411539</v>
      </c>
      <c r="AT250" s="22">
        <f>'Cash Flow Statement Annual'!AB250/'Balance Sheet Annual'!BB250</f>
        <v>0.2582399549908575</v>
      </c>
      <c r="AU250" s="22">
        <f>('Cash Flow Statement Annual'!AB250+'Cash Flow Statement Annual'!AU250)/'Balance Sheet Annual'!BR250</f>
        <v>0.42408734220402594</v>
      </c>
      <c r="AV250" s="22">
        <f>('Cash Flow Statement Annual'!AB250+'Cash Flow Statement Annual'!AU250)/('Balance Sheet Annual'!BH250+'Balance Sheet Annual'!BS250)</f>
        <v>0.6875</v>
      </c>
      <c r="AW250" s="22">
        <f>'Cash Flow Statement Annual'!AB250/'Balance Sheet Annual'!BS250</f>
        <v>1.0154867256637168</v>
      </c>
      <c r="AX250" s="22">
        <f>('Cash Flow Statement Annual'!AB250+'Cash Flow Statement Annual'!AU250)/'Balance Sheet Annual'!BS250</f>
        <v>0.6875</v>
      </c>
      <c r="AY250" s="22">
        <f>('Balance Sheet Annual'!BH250+'Balance Sheet Annual'!BS250)/('Income Statement Annual'!AF250-'Income Statement Annual'!AC250)</f>
        <v>0.76685988972147601</v>
      </c>
      <c r="AZ250" s="22">
        <f>(('Balance Sheet Annual'!BH250+'Balance Sheet Annual'!BS250)-'Balance Sheet Annual'!N250)/('Income Statement Annual'!AF250-'Income Statement Annual'!AC250)</f>
        <v>-0.33338046090767709</v>
      </c>
      <c r="BA250" s="22">
        <f>('Cash Flow Statement Annual'!AB250+'Cash Flow Statement Annual'!AU250)/'Income Statement Annual'!BS250</f>
        <v>0.95249042145593865</v>
      </c>
      <c r="BB250" s="22">
        <f>'Income Statement Annual'!AF250/('Balance Sheet Annual'!BH250+'Balance Sheet Annual'!BS250)</f>
        <v>1.2236356932153392</v>
      </c>
      <c r="BC250" s="23">
        <f>'Income Statement Annual'!AF250/('Balance Sheet Annual'!BB250-'Balance Sheet Annual'!BR250)</f>
        <v>0.52943522654754305</v>
      </c>
    </row>
    <row r="251" spans="1:55" x14ac:dyDescent="0.2">
      <c r="A251" s="45" t="s">
        <v>823</v>
      </c>
      <c r="B251" s="45" t="s">
        <v>824</v>
      </c>
      <c r="C251" s="45" t="str">
        <f>VLOOKUP(A251,'[1]S&amp;P 500 Wikipedia'!A:D,3,FALSE)</f>
        <v>Real Estate</v>
      </c>
      <c r="D251" s="45">
        <v>744578</v>
      </c>
      <c r="E251" s="45" t="s">
        <v>16</v>
      </c>
      <c r="F251" s="45">
        <v>2011</v>
      </c>
      <c r="G251" s="45" t="s">
        <v>17</v>
      </c>
      <c r="H251" s="46">
        <v>40908</v>
      </c>
      <c r="I251" s="46">
        <v>40963</v>
      </c>
      <c r="J251" s="46">
        <v>41327</v>
      </c>
      <c r="K251" s="45">
        <v>38164000</v>
      </c>
      <c r="L251" s="45">
        <v>40221000</v>
      </c>
      <c r="M251" s="45" t="s">
        <v>1297</v>
      </c>
      <c r="N251" s="20">
        <f>'Balance Sheet Annual'!AH251/'Balance Sheet Annual'!BR251</f>
        <v>2.9204357268442421E-2</v>
      </c>
      <c r="O251" s="21">
        <f>('Balance Sheet Annual'!AH251-'Balance Sheet Annual'!U251)/'Balance Sheet Annual'!BR251</f>
        <v>2.9204357268442421E-2</v>
      </c>
      <c r="P251" s="21">
        <f>'Balance Sheet Annual'!N251/'Balance Sheet Annual'!BR251</f>
        <v>2.8272643746349916E-2</v>
      </c>
      <c r="Q251" s="21">
        <f>'Balance Sheet Annual'!CH251/'Balance Sheet Annual'!CS251</f>
        <v>3.0250375489245842</v>
      </c>
      <c r="R251" s="21">
        <f>('Balance Sheet Annual'!BH251+'Balance Sheet Annual'!BS251)/'Balance Sheet Annual'!BB251</f>
        <v>0.68941172253553229</v>
      </c>
      <c r="S251" s="21">
        <f>('Balance Sheet Annual'!BH251/'Balance Sheet Annual'!BB251)</f>
        <v>0.68941172253553229</v>
      </c>
      <c r="T251" s="21">
        <f>'Balance Sheet Annual'!BS251/'Balance Sheet Annual'!BB251</f>
        <v>0</v>
      </c>
      <c r="U251" s="21">
        <f>('Balance Sheet Annual'!BH251+'Balance Sheet Annual'!BS251)/'Balance Sheet Annual'!CS251</f>
        <v>2.7749080698742943</v>
      </c>
      <c r="V251" s="21">
        <f>('Balance Sheet Annual'!BH251/'Balance Sheet Annual'!CS251)</f>
        <v>2.7749080698742943</v>
      </c>
      <c r="W251" s="21">
        <f>('Balance Sheet Annual'!BS251/'Balance Sheet Annual'!CS251)</f>
        <v>0</v>
      </c>
      <c r="X251" s="22">
        <f>'Balance Sheet Annual'!AH251/'Balance Sheet Annual'!BB251</f>
        <v>2.1808342463033904E-2</v>
      </c>
      <c r="Y251" s="22">
        <f>'Balance Sheet Annual'!CS251/('Balance Sheet Annual'!BB251-'Balance Sheet Annual'!AQ251-'Balance Sheet Annual'!AR251-'Balance Sheet Annual'!AS251)</f>
        <v>0.24891456585857266</v>
      </c>
      <c r="Z251" s="22">
        <f>'Balance Sheet Annual'!BA251/'Balance Sheet Annual'!BB251</f>
        <v>0.97819165753696613</v>
      </c>
      <c r="AA251" s="22">
        <f>'Balance Sheet Annual'!AR251/'Balance Sheet Annual'!BB251</f>
        <v>1.8869069064652985E-3</v>
      </c>
      <c r="AB251" s="23">
        <f>'Balance Sheet Annual'!CS251/'Balance Sheet Annual'!CT251</f>
        <v>0.2484448872451343</v>
      </c>
      <c r="AC251" s="24">
        <f>'Income Statement Annual'!V251/'Income Statement Annual'!N251</f>
        <v>0.61750206503953831</v>
      </c>
      <c r="AD251" s="22">
        <f>('Income Statement Annual'!AF251-'Income Statement Annual'!AC251)/'Income Statement Annual'!N251</f>
        <v>0.48971952291010107</v>
      </c>
      <c r="AE251" s="22">
        <f>'Income Statement Annual'!AF251/'Income Statement Annual'!N251</f>
        <v>0.23090824910953392</v>
      </c>
      <c r="AF251" s="22">
        <f>'Income Statement Annual'!BS251/'Income Statement Annual'!N251</f>
        <v>4.7516954369202766E-2</v>
      </c>
      <c r="AG251" s="22">
        <f>('Income Statement Annual'!AF251-'Income Statement Annual'!AC251)/('Income Statement Annual'!AH251*-1)</f>
        <v>3.4075450285546931</v>
      </c>
      <c r="AH251" s="23">
        <f>'Income Statement Annual'!AF251/('Income Statement Annual'!AH251*-1)</f>
        <v>1.6066957094743008</v>
      </c>
      <c r="AI251" s="24">
        <f>'Cash Flow Statement Annual'!BG251/'Cash Flow Statement Annual'!AB251</f>
        <v>1.1405593673856824</v>
      </c>
      <c r="AJ251" s="22">
        <f>'Cash Flow Statement Annual'!AB251/'Balance Sheet Annual'!BR251</f>
        <v>8.2336643972816606E-2</v>
      </c>
      <c r="AK251" s="22">
        <f>('Cash Flow Statement Annual'!AB251+'Cash Flow Statement Annual'!AV251)/('Balance Sheet Annual'!BH251+'Balance Sheet Annual'!BS251)</f>
        <v>3.2687127589583476E-2</v>
      </c>
      <c r="AL251" s="23">
        <f>('Cash Flow Statement Annual'!AB251/('Balance Sheet Annual'!BH251+'Balance Sheet Annual'!BS251))</f>
        <v>8.9184524924459718E-2</v>
      </c>
      <c r="AM251" s="24">
        <f>'Income Statement Annual'!BS251/'Balance Sheet Annual'!CS251</f>
        <v>3.3411144076888361E-2</v>
      </c>
      <c r="AN251" s="22">
        <f>'Income Statement Annual'!N251/'Balance Sheet Annual'!CS251</f>
        <v>0.70314153170017091</v>
      </c>
      <c r="AO251" s="22">
        <f>'Income Statement Annual'!N251/'Balance Sheet Annual'!BB251</f>
        <v>0.17469191856062</v>
      </c>
      <c r="AP251" s="22">
        <f>'Income Statement Annual'!N251/('Balance Sheet Annual'!AH251-'Balance Sheet Annual'!BR251)</f>
        <v>-0.24097389108257522</v>
      </c>
      <c r="AQ251" s="22">
        <f>'Income Statement Annual'!BS251/'Balance Sheet Annual'!BB251</f>
        <v>8.3008279229134646E-3</v>
      </c>
      <c r="AR251" s="22">
        <f>'Cash Flow Statement Annual'!AB251/'Income Statement Annual'!N251</f>
        <v>0.35196165603017854</v>
      </c>
      <c r="AS251" s="22">
        <f>'Cash Flow Statement Annual'!BG251/'Income Statement Annual'!N251</f>
        <v>0.40143316374579757</v>
      </c>
      <c r="AT251" s="22">
        <f>'Cash Flow Statement Annual'!AB251/'Balance Sheet Annual'!BB251</f>
        <v>6.1484856951684888E-2</v>
      </c>
      <c r="AU251" s="22">
        <f>('Cash Flow Statement Annual'!AB251+'Cash Flow Statement Annual'!AU251)/'Balance Sheet Annual'!BR251</f>
        <v>-7.4141380449893324E-2</v>
      </c>
      <c r="AV251" s="22">
        <f>('Cash Flow Statement Annual'!AB251+'Cash Flow Statement Annual'!AU251)/('Balance Sheet Annual'!BH251+'Balance Sheet Annual'!BS251)</f>
        <v>-8.0307667080169023E-2</v>
      </c>
      <c r="AW251" s="22" t="e">
        <f>'Cash Flow Statement Annual'!AB251/'Balance Sheet Annual'!BS251</f>
        <v>#DIV/0!</v>
      </c>
      <c r="AX251" s="22" t="e">
        <f>('Cash Flow Statement Annual'!AB251+'Cash Flow Statement Annual'!AU251)/'Balance Sheet Annual'!BS251</f>
        <v>#DIV/0!</v>
      </c>
      <c r="AY251" s="22">
        <f>('Balance Sheet Annual'!BH251+'Balance Sheet Annual'!BS251)/('Income Statement Annual'!AF251-'Income Statement Annual'!AC251)</f>
        <v>8.0585783273618006</v>
      </c>
      <c r="AZ251" s="22">
        <f>(('Balance Sheet Annual'!BH251+'Balance Sheet Annual'!BS251)-'Balance Sheet Annual'!N251)/('Income Statement Annual'!AF251-'Income Statement Annual'!AC251)</f>
        <v>7.8117919435327483</v>
      </c>
      <c r="BA251" s="22">
        <f>('Cash Flow Statement Annual'!AB251+'Cash Flow Statement Annual'!AU251)/'Income Statement Annual'!BS251</f>
        <v>-6.6698222886563689</v>
      </c>
      <c r="BB251" s="22">
        <f>'Income Statement Annual'!AF251/('Balance Sheet Annual'!BH251+'Balance Sheet Annual'!BS251)</f>
        <v>5.8510471652647361E-2</v>
      </c>
      <c r="BC251" s="23">
        <f>'Income Statement Annual'!AF251/('Balance Sheet Annual'!BB251-'Balance Sheet Annual'!BR251)</f>
        <v>0.15928032880590109</v>
      </c>
    </row>
    <row r="252" spans="1:55" x14ac:dyDescent="0.2">
      <c r="A252" s="45" t="s">
        <v>778</v>
      </c>
      <c r="B252" s="45" t="s">
        <v>779</v>
      </c>
      <c r="C252" s="45" t="str">
        <f>VLOOKUP(A252,'[1]S&amp;P 500 Wikipedia'!A:D,3,FALSE)</f>
        <v>Consumer Discretionary</v>
      </c>
      <c r="D252" s="45">
        <v>98192</v>
      </c>
      <c r="E252" s="45" t="s">
        <v>16</v>
      </c>
      <c r="F252" s="45">
        <v>2018</v>
      </c>
      <c r="G252" s="45" t="s">
        <v>17</v>
      </c>
      <c r="H252" s="46">
        <v>43465</v>
      </c>
      <c r="I252" s="46">
        <v>43525</v>
      </c>
      <c r="J252" s="46">
        <v>43595</v>
      </c>
      <c r="K252" s="45">
        <v>341900000</v>
      </c>
      <c r="L252" s="45">
        <v>345600000</v>
      </c>
      <c r="M252" s="45" t="s">
        <v>1981</v>
      </c>
      <c r="N252" s="20">
        <f>'Balance Sheet Annual'!AH252/'Balance Sheet Annual'!BR252</f>
        <v>0.47184432581367314</v>
      </c>
      <c r="O252" s="21">
        <f>('Balance Sheet Annual'!AH252-'Balance Sheet Annual'!U252)/'Balance Sheet Annual'!BR252</f>
        <v>0.47184432581367314</v>
      </c>
      <c r="P252" s="21">
        <f>'Balance Sheet Annual'!N252/'Balance Sheet Annual'!BR252</f>
        <v>6.5954882038918541E-2</v>
      </c>
      <c r="Q252" s="21">
        <f>'Balance Sheet Annual'!CH252/'Balance Sheet Annual'!CS252</f>
        <v>5.6571747627024012</v>
      </c>
      <c r="R252" s="21">
        <f>('Balance Sheet Annual'!BH252+'Balance Sheet Annual'!BS252)/'Balance Sheet Annual'!BB252</f>
        <v>0.34546674494674157</v>
      </c>
      <c r="S252" s="21">
        <f>('Balance Sheet Annual'!BH252/'Balance Sheet Annual'!BB252)</f>
        <v>1.6690430260840394E-2</v>
      </c>
      <c r="T252" s="21">
        <f>'Balance Sheet Annual'!BS252/'Balance Sheet Annual'!BB252</f>
        <v>0.32877631468590118</v>
      </c>
      <c r="U252" s="21">
        <f>('Balance Sheet Annual'!BH252+'Balance Sheet Annual'!BS252)/'Balance Sheet Annual'!CS252</f>
        <v>2.2998324958123955</v>
      </c>
      <c r="V252" s="21">
        <f>('Balance Sheet Annual'!BH252/'Balance Sheet Annual'!CS252)</f>
        <v>0.1111111111111111</v>
      </c>
      <c r="W252" s="21">
        <f>('Balance Sheet Annual'!BS252/'Balance Sheet Annual'!CS252)</f>
        <v>2.1887213847012843</v>
      </c>
      <c r="X252" s="22">
        <f>'Balance Sheet Annual'!AH252/'Balance Sheet Annual'!BB252</f>
        <v>0.11490396712236853</v>
      </c>
      <c r="Y252" s="22">
        <f>'Balance Sheet Annual'!CS252/('Balance Sheet Annual'!BB252-'Balance Sheet Annual'!AQ252-'Balance Sheet Annual'!AR252-'Balance Sheet Annual'!AS252)</f>
        <v>0.29807772322543064</v>
      </c>
      <c r="Z252" s="22">
        <f>'Balance Sheet Annual'!BA252/'Balance Sheet Annual'!BB252</f>
        <v>0.8850960328776315</v>
      </c>
      <c r="AA252" s="22">
        <f>'Balance Sheet Annual'!AR252/'Balance Sheet Annual'!BB252</f>
        <v>0.38610249098381277</v>
      </c>
      <c r="AB252" s="23">
        <f>'Balance Sheet Annual'!CS252/'Balance Sheet Annual'!CT252</f>
        <v>0.15021387234756353</v>
      </c>
      <c r="AC252" s="24">
        <f>'Income Statement Annual'!V252/'Income Statement Annual'!N252</f>
        <v>0.1617017559185813</v>
      </c>
      <c r="AD252" s="22">
        <f>('Income Statement Annual'!AF252-'Income Statement Annual'!AC252)/'Income Statement Annual'!N252</f>
        <v>0.12265222328994496</v>
      </c>
      <c r="AE252" s="22">
        <f>'Income Statement Annual'!AF252/'Income Statement Annual'!N252</f>
        <v>0.10998514894732245</v>
      </c>
      <c r="AF252" s="22">
        <f>'Income Statement Annual'!BS252/'Income Statement Annual'!N252</f>
        <v>5.9928365510614132E-2</v>
      </c>
      <c r="AG252" s="22">
        <f>('Income Statement Annual'!AF252-'Income Statement Annual'!AC252)/('Income Statement Annual'!AH252*-1)</f>
        <v>11.231999999999999</v>
      </c>
      <c r="AH252" s="23">
        <f>'Income Statement Annual'!AF252/('Income Statement Annual'!AH252*-1)</f>
        <v>10.071999999999999</v>
      </c>
      <c r="AI252" s="24">
        <f>'Cash Flow Statement Annual'!BG252/'Cash Flow Statement Annual'!AB252</f>
        <v>-1.6137110016420362</v>
      </c>
      <c r="AJ252" s="22">
        <f>'Cash Flow Statement Annual'!AB252/'Balance Sheet Annual'!BR252</f>
        <v>0.4194937144825211</v>
      </c>
      <c r="AK252" s="22">
        <f>('Cash Flow Statement Annual'!AB252+'Cash Flow Statement Annual'!AV252)/('Balance Sheet Annual'!BH252+'Balance Sheet Annual'!BS252)</f>
        <v>0.2371934935663996</v>
      </c>
      <c r="AL252" s="23">
        <f>('Cash Flow Statement Annual'!AB252/('Balance Sheet Annual'!BH252+'Balance Sheet Annual'!BS252))</f>
        <v>0.29570284049526585</v>
      </c>
      <c r="AM252" s="24">
        <f>'Income Statement Annual'!BS252/'Balance Sheet Annual'!CS252</f>
        <v>0.38302624232272475</v>
      </c>
      <c r="AN252" s="22">
        <f>'Income Statement Annual'!N252/'Balance Sheet Annual'!CS252</f>
        <v>6.3914014517029596</v>
      </c>
      <c r="AO252" s="22">
        <f>'Income Statement Annual'!N252/'Balance Sheet Annual'!BB252</f>
        <v>0.96007716178814062</v>
      </c>
      <c r="AP252" s="22">
        <f>'Income Statement Annual'!N252/('Balance Sheet Annual'!AH252-'Balance Sheet Annual'!BR252)</f>
        <v>-7.4646234104988585</v>
      </c>
      <c r="AQ252" s="22">
        <f>'Income Statement Annual'!BS252/'Balance Sheet Annual'!BB252</f>
        <v>5.7535855070032713E-2</v>
      </c>
      <c r="AR252" s="22">
        <f>'Cash Flow Statement Annual'!AB252/'Income Statement Annual'!N252</f>
        <v>0.10640342447802918</v>
      </c>
      <c r="AS252" s="22">
        <f>'Cash Flow Statement Annual'!BG252/'Income Statement Annual'!N252</f>
        <v>-0.1717043766925832</v>
      </c>
      <c r="AT252" s="22">
        <f>'Cash Flow Statement Annual'!AB252/'Balance Sheet Annual'!BB252</f>
        <v>0.10215549777740501</v>
      </c>
      <c r="AU252" s="22">
        <f>('Cash Flow Statement Annual'!AB252+'Cash Flow Statement Annual'!AU252)/'Balance Sheet Annual'!BR252</f>
        <v>0.5951437919752024</v>
      </c>
      <c r="AV252" s="22">
        <f>('Cash Flow Statement Annual'!AB252+'Cash Flow Statement Annual'!AU252)/('Balance Sheet Annual'!BH252+'Balance Sheet Annual'!BS252)</f>
        <v>0.41951930080116534</v>
      </c>
      <c r="AW252" s="22">
        <f>'Cash Flow Statement Annual'!AB252/'Balance Sheet Annual'!BS252</f>
        <v>0.31071428571428572</v>
      </c>
      <c r="AX252" s="22">
        <f>('Cash Flow Statement Annual'!AB252+'Cash Flow Statement Annual'!AU252)/'Balance Sheet Annual'!BS252</f>
        <v>0.44081632653061226</v>
      </c>
      <c r="AY252" s="22">
        <f>('Balance Sheet Annual'!BH252+'Balance Sheet Annual'!BS252)/('Income Statement Annual'!AF252-'Income Statement Annual'!AC252)</f>
        <v>2.9337606837606836</v>
      </c>
      <c r="AZ252" s="22">
        <f>(('Balance Sheet Annual'!BH252+'Balance Sheet Annual'!BS252)-'Balance Sheet Annual'!N252)/('Income Statement Annual'!AF252-'Income Statement Annual'!AC252)</f>
        <v>2.7973646723646723</v>
      </c>
      <c r="BA252" s="22">
        <f>('Cash Flow Statement Annual'!AB252+'Cash Flow Statement Annual'!AU252)/'Income Statement Annual'!BS252</f>
        <v>2.5189504373177845</v>
      </c>
      <c r="BB252" s="22">
        <f>'Income Statement Annual'!AF252/('Balance Sheet Annual'!BH252+'Balance Sheet Annual'!BS252)</f>
        <v>0.30565671279436757</v>
      </c>
      <c r="BC252" s="23">
        <f>'Income Statement Annual'!AF252/('Balance Sheet Annual'!BB252-'Balance Sheet Annual'!BR252)</f>
        <v>0.13958645157713842</v>
      </c>
    </row>
    <row r="253" spans="1:55" x14ac:dyDescent="0.2">
      <c r="A253" s="45" t="s">
        <v>784</v>
      </c>
      <c r="B253" s="45" t="s">
        <v>785</v>
      </c>
      <c r="C253" s="45" t="str">
        <f>VLOOKUP(A253,'[1]S&amp;P 500 Wikipedia'!A:D,3,FALSE)</f>
        <v>Industrials</v>
      </c>
      <c r="D253" s="45">
        <v>255010</v>
      </c>
      <c r="E253" s="45" t="s">
        <v>16</v>
      </c>
      <c r="F253" s="45">
        <v>2018</v>
      </c>
      <c r="G253" s="45" t="s">
        <v>17</v>
      </c>
      <c r="H253" s="46">
        <v>43465</v>
      </c>
      <c r="I253" s="46">
        <v>43503</v>
      </c>
      <c r="J253" s="46">
        <v>43503</v>
      </c>
      <c r="K253" s="45">
        <v>300000000</v>
      </c>
      <c r="L253" s="45">
        <v>300000000</v>
      </c>
      <c r="M253" s="45" t="s">
        <v>1772</v>
      </c>
      <c r="N253" s="20">
        <f>'Balance Sheet Annual'!AH253/'Balance Sheet Annual'!BR253</f>
        <v>1.9748157248157248</v>
      </c>
      <c r="O253" s="21">
        <f>('Balance Sheet Annual'!AH253-'Balance Sheet Annual'!U253)/'Balance Sheet Annual'!BR253</f>
        <v>1.4858722358722358</v>
      </c>
      <c r="P253" s="21">
        <f>'Balance Sheet Annual'!N253/'Balance Sheet Annual'!BR253</f>
        <v>0.79975429975429979</v>
      </c>
      <c r="Q253" s="21">
        <f>'Balance Sheet Annual'!CH253/'Balance Sheet Annual'!CS253</f>
        <v>30.181818181818183</v>
      </c>
      <c r="R253" s="21">
        <f>('Balance Sheet Annual'!BH253+'Balance Sheet Annual'!BS253)/'Balance Sheet Annual'!BB253</f>
        <v>0.54099854227405253</v>
      </c>
      <c r="S253" s="21">
        <f>('Balance Sheet Annual'!BH253/'Balance Sheet Annual'!BB253)</f>
        <v>0</v>
      </c>
      <c r="T253" s="21">
        <f>'Balance Sheet Annual'!BS253/'Balance Sheet Annual'!BB253</f>
        <v>0.54099854227405253</v>
      </c>
      <c r="U253" s="21">
        <f>('Balance Sheet Annual'!BH253+'Balance Sheet Annual'!BS253)/'Balance Sheet Annual'!CS253</f>
        <v>16.869318181818183</v>
      </c>
      <c r="V253" s="21">
        <f>('Balance Sheet Annual'!BH253/'Balance Sheet Annual'!CS253)</f>
        <v>0</v>
      </c>
      <c r="W253" s="21">
        <f>('Balance Sheet Annual'!BS253/'Balance Sheet Annual'!CS253)</f>
        <v>16.869318181818183</v>
      </c>
      <c r="X253" s="22">
        <f>'Balance Sheet Annual'!AH253/'Balance Sheet Annual'!BB253</f>
        <v>0.58582361516034986</v>
      </c>
      <c r="Y253" s="22">
        <f>'Balance Sheet Annual'!CS253/('Balance Sheet Annual'!BB253-'Balance Sheet Annual'!AQ253-'Balance Sheet Annual'!AR253-'Balance Sheet Annual'!AS253)</f>
        <v>3.9461883408071746E-2</v>
      </c>
      <c r="Z253" s="22">
        <f>'Balance Sheet Annual'!BA253/'Balance Sheet Annual'!BB253</f>
        <v>0.41417638483965014</v>
      </c>
      <c r="AA253" s="22">
        <f>'Balance Sheet Annual'!AR253/'Balance Sheet Annual'!BB253</f>
        <v>0.15324344023323616</v>
      </c>
      <c r="AB253" s="23">
        <f>'Balance Sheet Annual'!CS253/'Balance Sheet Annual'!CT253</f>
        <v>3.2069970845481049E-2</v>
      </c>
      <c r="AC253" s="24">
        <f>'Income Statement Annual'!V253/'Income Statement Annual'!N253</f>
        <v>0.34157509157509158</v>
      </c>
      <c r="AD253" s="22">
        <f>('Income Statement Annual'!AF253-'Income Statement Annual'!AC253)/'Income Statement Annual'!N253</f>
        <v>0.15293040293040294</v>
      </c>
      <c r="AE253" s="22">
        <f>'Income Statement Annual'!AF253/'Income Statement Annual'!N253</f>
        <v>0.15293040293040294</v>
      </c>
      <c r="AF253" s="22">
        <f>'Income Statement Annual'!BS253/'Income Statement Annual'!N253</f>
        <v>6.9727891156462579E-2</v>
      </c>
      <c r="AG253" s="22">
        <f>('Income Statement Annual'!AF253-'Income Statement Annual'!AC253)/('Income Statement Annual'!AH253*-1)</f>
        <v>4.2050359712230216</v>
      </c>
      <c r="AH253" s="23">
        <f>'Income Statement Annual'!AF253/('Income Statement Annual'!AH253*-1)</f>
        <v>4.2050359712230216</v>
      </c>
      <c r="AI253" s="24">
        <f>'Cash Flow Statement Annual'!BG253/'Cash Flow Statement Annual'!AB253</f>
        <v>-0.7683089214380826</v>
      </c>
      <c r="AJ253" s="22">
        <f>'Cash Flow Statement Annual'!AB253/'Balance Sheet Annual'!BR253</f>
        <v>0.46130221130221133</v>
      </c>
      <c r="AK253" s="22">
        <f>('Cash Flow Statement Annual'!AB253+'Cash Flow Statement Annual'!AV253)/('Balance Sheet Annual'!BH253+'Balance Sheet Annual'!BS253)</f>
        <v>0.19770966655439542</v>
      </c>
      <c r="AL253" s="23">
        <f>('Cash Flow Statement Annual'!AB253/('Balance Sheet Annual'!BH253+'Balance Sheet Annual'!BS253))</f>
        <v>0.25294712024250587</v>
      </c>
      <c r="AM253" s="24">
        <f>'Income Statement Annual'!BS253/'Balance Sheet Annual'!CS253</f>
        <v>3.0284090909090908</v>
      </c>
      <c r="AN253" s="22">
        <f>'Income Statement Annual'!N253/'Balance Sheet Annual'!CS253</f>
        <v>43.43181818181818</v>
      </c>
      <c r="AO253" s="22">
        <f>'Income Statement Annual'!N253/'Balance Sheet Annual'!BB253</f>
        <v>1.3928571428571428</v>
      </c>
      <c r="AP253" s="22">
        <f>'Income Statement Annual'!N253/('Balance Sheet Annual'!AH253-'Balance Sheet Annual'!BR253)</f>
        <v>4.8166351606805291</v>
      </c>
      <c r="AQ253" s="22">
        <f>'Income Statement Annual'!BS253/'Balance Sheet Annual'!BB253</f>
        <v>9.7120991253644318E-2</v>
      </c>
      <c r="AR253" s="22">
        <f>'Cash Flow Statement Annual'!AB253/'Income Statement Annual'!N253</f>
        <v>9.8246991104133957E-2</v>
      </c>
      <c r="AS253" s="22">
        <f>'Cash Flow Statement Annual'!BG253/'Income Statement Annual'!N253</f>
        <v>-7.5484039769754055E-2</v>
      </c>
      <c r="AT253" s="22">
        <f>'Cash Flow Statement Annual'!AB253/'Balance Sheet Annual'!BB253</f>
        <v>0.13684402332361517</v>
      </c>
      <c r="AU253" s="22">
        <f>('Cash Flow Statement Annual'!AB253+'Cash Flow Statement Annual'!AU253)/'Balance Sheet Annual'!BR253</f>
        <v>0.44594594594594594</v>
      </c>
      <c r="AV253" s="22">
        <f>('Cash Flow Statement Annual'!AB253+'Cash Flow Statement Annual'!AU253)/('Balance Sheet Annual'!BH253+'Balance Sheet Annual'!BS253)</f>
        <v>0.24452677669248907</v>
      </c>
      <c r="AW253" s="22">
        <f>'Cash Flow Statement Annual'!AB253/'Balance Sheet Annual'!BS253</f>
        <v>0.25294712024250587</v>
      </c>
      <c r="AX253" s="22">
        <f>('Cash Flow Statement Annual'!AB253+'Cash Flow Statement Annual'!AU253)/'Balance Sheet Annual'!BS253</f>
        <v>0.24452677669248907</v>
      </c>
      <c r="AY253" s="22">
        <f>('Balance Sheet Annual'!BH253+'Balance Sheet Annual'!BS253)/('Income Statement Annual'!AF253-'Income Statement Annual'!AC253)</f>
        <v>2.5397775876817792</v>
      </c>
      <c r="AZ253" s="22">
        <f>(('Balance Sheet Annual'!BH253+'Balance Sheet Annual'!BS253)-'Balance Sheet Annual'!N253)/('Income Statement Annual'!AF253-'Income Statement Annual'!AC253)</f>
        <v>1.4260051325919589</v>
      </c>
      <c r="BA253" s="22">
        <f>('Cash Flow Statement Annual'!AB253+'Cash Flow Statement Annual'!AU253)/'Income Statement Annual'!BS253</f>
        <v>1.3621013133208255</v>
      </c>
      <c r="BB253" s="22">
        <f>'Income Statement Annual'!AF253/('Balance Sheet Annual'!BH253+'Balance Sheet Annual'!BS253)</f>
        <v>0.39373526439878748</v>
      </c>
      <c r="BC253" s="23">
        <f>'Income Statement Annual'!AF253/('Balance Sheet Annual'!BB253-'Balance Sheet Annual'!BR253)</f>
        <v>0.3028497409326425</v>
      </c>
    </row>
    <row r="254" spans="1:55" x14ac:dyDescent="0.2">
      <c r="A254" s="45" t="s">
        <v>796</v>
      </c>
      <c r="B254" s="45" t="s">
        <v>797</v>
      </c>
      <c r="C254" s="45" t="str">
        <f>VLOOKUP(A254,'[1]S&amp;P 500 Wikipedia'!A:D,3,FALSE)</f>
        <v>Consumer Discretionary</v>
      </c>
      <c r="D254" s="45">
        <v>243628</v>
      </c>
      <c r="E254" s="45" t="s">
        <v>16</v>
      </c>
      <c r="F254" s="45">
        <v>2018</v>
      </c>
      <c r="G254" s="45" t="s">
        <v>17</v>
      </c>
      <c r="H254" s="46">
        <v>43465</v>
      </c>
      <c r="I254" s="46">
        <v>43518</v>
      </c>
      <c r="J254" s="46">
        <v>43518</v>
      </c>
      <c r="K254" s="45">
        <v>769100000</v>
      </c>
      <c r="L254" s="45">
        <v>777000000</v>
      </c>
      <c r="M254" s="45" t="s">
        <v>1773</v>
      </c>
      <c r="N254" s="20">
        <f>'Balance Sheet Annual'!AH254/'Balance Sheet Annual'!BR254</f>
        <v>1.8429391821767107</v>
      </c>
      <c r="O254" s="21">
        <f>('Balance Sheet Annual'!AH254-'Balance Sheet Annual'!U254)/'Balance Sheet Annual'!BR254</f>
        <v>1.8225973846260293</v>
      </c>
      <c r="P254" s="21">
        <f>'Balance Sheet Annual'!N254/'Balance Sheet Annual'!BR254</f>
        <v>0.8523489932885906</v>
      </c>
      <c r="Q254" s="21">
        <f>'Balance Sheet Annual'!CH254/'Balance Sheet Annual'!CS254</f>
        <v>-11.343849449204406</v>
      </c>
      <c r="R254" s="21">
        <f>('Balance Sheet Annual'!BH254+'Balance Sheet Annual'!BS254)/'Balance Sheet Annual'!BB254</f>
        <v>0.87376233962554395</v>
      </c>
      <c r="S254" s="21">
        <f>('Balance Sheet Annual'!BH254/'Balance Sheet Annual'!BB254)</f>
        <v>0</v>
      </c>
      <c r="T254" s="21">
        <f>'Balance Sheet Annual'!BS254/'Balance Sheet Annual'!BB254</f>
        <v>0.87376233962554395</v>
      </c>
      <c r="U254" s="21">
        <f>('Balance Sheet Annual'!BH254+'Balance Sheet Annual'!BS254)/'Balance Sheet Annual'!CS254</f>
        <v>-9.0380660954712368</v>
      </c>
      <c r="V254" s="21">
        <f>('Balance Sheet Annual'!BH254/'Balance Sheet Annual'!CS254)</f>
        <v>0</v>
      </c>
      <c r="W254" s="21">
        <f>('Balance Sheet Annual'!BS254/'Balance Sheet Annual'!CS254)</f>
        <v>-9.0380660954712368</v>
      </c>
      <c r="X254" s="22">
        <f>'Balance Sheet Annual'!AH254/'Balance Sheet Annual'!BB254</f>
        <v>0.15759221623668415</v>
      </c>
      <c r="Y254" s="22">
        <f>'Balance Sheet Annual'!CS254/('Balance Sheet Annual'!BB254-'Balance Sheet Annual'!AQ254-'Balance Sheet Annual'!AR254-'Balance Sheet Annual'!AS254)</f>
        <v>-0.10399694501018331</v>
      </c>
      <c r="Z254" s="22">
        <f>'Balance Sheet Annual'!BA254/'Balance Sheet Annual'!BB254</f>
        <v>0.84240778376331582</v>
      </c>
      <c r="AA254" s="22">
        <f>'Balance Sheet Annual'!AR254/'Balance Sheet Annual'!BB254</f>
        <v>7.0397619195531849E-2</v>
      </c>
      <c r="AB254" s="23">
        <f>'Balance Sheet Annual'!CS254/'Balance Sheet Annual'!CT254</f>
        <v>-9.6675807677857745E-2</v>
      </c>
      <c r="AC254" s="24">
        <f>'Income Statement Annual'!V254/'Income Statement Annual'!N254</f>
        <v>0.46540814359082222</v>
      </c>
      <c r="AD254" s="22">
        <f>('Income Statement Annual'!AF254-'Income Statement Annual'!AC254)/'Income Statement Annual'!N254</f>
        <v>0.41860353017475593</v>
      </c>
      <c r="AE254" s="22">
        <f>'Income Statement Annual'!AF254/'Income Statement Annual'!N254</f>
        <v>0.41860353017475593</v>
      </c>
      <c r="AF254" s="22">
        <f>'Income Statement Annual'!BS254/'Income Statement Annual'!N254</f>
        <v>0.22752887767085589</v>
      </c>
      <c r="AG254" s="22">
        <f>('Income Statement Annual'!AF254-'Income Statement Annual'!AC254)/('Income Statement Annual'!AH254*-1)</f>
        <v>10.368718115706068</v>
      </c>
      <c r="AH254" s="23">
        <f>'Income Statement Annual'!AF254/('Income Statement Annual'!AH254*-1)</f>
        <v>10.368718115706068</v>
      </c>
      <c r="AI254" s="24">
        <f>'Cash Flow Statement Annual'!BG254/'Cash Flow Statement Annual'!AB254</f>
        <v>-0.95669404813373682</v>
      </c>
      <c r="AJ254" s="22">
        <f>'Cash Flow Statement Annual'!AB254/'Balance Sheet Annual'!BR254</f>
        <v>1.9204317442745451</v>
      </c>
      <c r="AK254" s="22">
        <f>('Cash Flow Statement Annual'!AB254+'Cash Flow Statement Annual'!AV254)/('Balance Sheet Annual'!BH254+'Balance Sheet Annual'!BS254)</f>
        <v>8.3354775802061187E-2</v>
      </c>
      <c r="AL254" s="23">
        <f>('Cash Flow Statement Annual'!AB254/('Balance Sheet Annual'!BH254+'Balance Sheet Annual'!BS254))</f>
        <v>0.18794436695061009</v>
      </c>
      <c r="AM254" s="24">
        <f>'Income Statement Annual'!BS254/'Balance Sheet Annual'!CS254</f>
        <v>-1.5888310893512851</v>
      </c>
      <c r="AN254" s="22">
        <f>'Income Statement Annual'!N254/'Balance Sheet Annual'!CS254</f>
        <v>-6.9829865361077115</v>
      </c>
      <c r="AO254" s="22">
        <f>'Income Statement Annual'!N254/'Balance Sheet Annual'!BB254</f>
        <v>0.6750858633818192</v>
      </c>
      <c r="AP254" s="22">
        <f>'Income Statement Annual'!N254/('Balance Sheet Annual'!AH254-'Balance Sheet Annual'!BR254)</f>
        <v>9.3656734794385628</v>
      </c>
      <c r="AQ254" s="22">
        <f>'Income Statement Annual'!BS254/'Balance Sheet Annual'!BB254</f>
        <v>0.15360152882672606</v>
      </c>
      <c r="AR254" s="22">
        <f>'Cash Flow Statement Annual'!AB254/'Income Statement Annual'!N254</f>
        <v>0.2432560340747752</v>
      </c>
      <c r="AS254" s="22">
        <f>'Cash Flow Statement Annual'!BG254/'Income Statement Annual'!N254</f>
        <v>-0.23272159997195491</v>
      </c>
      <c r="AT254" s="22">
        <f>'Cash Flow Statement Annual'!AB254/'Balance Sheet Annual'!BB254</f>
        <v>0.16421870978620684</v>
      </c>
      <c r="AU254" s="22">
        <f>('Cash Flow Statement Annual'!AB254+'Cash Flow Statement Annual'!AU254)/'Balance Sheet Annual'!BR254</f>
        <v>2.1148550473950043</v>
      </c>
      <c r="AV254" s="22">
        <f>('Cash Flow Statement Annual'!AB254+'Cash Flow Statement Annual'!AU254)/('Balance Sheet Annual'!BH254+'Balance Sheet Annual'!BS254)</f>
        <v>0.20697173656911472</v>
      </c>
      <c r="AW254" s="22">
        <f>'Cash Flow Statement Annual'!AB254/'Balance Sheet Annual'!BS254</f>
        <v>0.18794436695061009</v>
      </c>
      <c r="AX254" s="22">
        <f>('Cash Flow Statement Annual'!AB254+'Cash Flow Statement Annual'!AU254)/'Balance Sheet Annual'!BS254</f>
        <v>0.20697173656911472</v>
      </c>
      <c r="AY254" s="22">
        <f>('Balance Sheet Annual'!BH254+'Balance Sheet Annual'!BS254)/('Income Statement Annual'!AF254-'Income Statement Annual'!AC254)</f>
        <v>3.0919425921467227</v>
      </c>
      <c r="AZ254" s="22">
        <f>(('Balance Sheet Annual'!BH254+'Balance Sheet Annual'!BS254)-'Balance Sheet Annual'!N254)/('Income Statement Annual'!AF254-'Income Statement Annual'!AC254)</f>
        <v>2.8340259821830478</v>
      </c>
      <c r="BA254" s="22">
        <f>('Cash Flow Statement Annual'!AB254+'Cash Flow Statement Annual'!AU254)/'Income Statement Annual'!BS254</f>
        <v>1.1773587812722686</v>
      </c>
      <c r="BB254" s="22">
        <f>'Income Statement Annual'!AF254/('Balance Sheet Annual'!BH254+'Balance Sheet Annual'!BS254)</f>
        <v>0.32342127002613724</v>
      </c>
      <c r="BC254" s="23">
        <f>'Income Statement Annual'!AF254/('Balance Sheet Annual'!BB254-'Balance Sheet Annual'!BR254)</f>
        <v>0.30901785974230989</v>
      </c>
    </row>
    <row r="255" spans="1:55" x14ac:dyDescent="0.2">
      <c r="A255" s="45" t="s">
        <v>814</v>
      </c>
      <c r="B255" s="45" t="s">
        <v>815</v>
      </c>
      <c r="C255" s="45" t="str">
        <f>VLOOKUP(A255,'[1]S&amp;P 500 Wikipedia'!A:D,3,FALSE)</f>
        <v>Information Technology</v>
      </c>
      <c r="D255" s="45">
        <v>333440</v>
      </c>
      <c r="E255" s="45" t="s">
        <v>16</v>
      </c>
      <c r="F255" s="45">
        <v>2018</v>
      </c>
      <c r="G255" s="45" t="s">
        <v>17</v>
      </c>
      <c r="H255" s="46">
        <v>43555</v>
      </c>
      <c r="I255" s="46">
        <v>43615</v>
      </c>
      <c r="J255" s="46">
        <v>43615</v>
      </c>
      <c r="K255" s="45">
        <v>237100000</v>
      </c>
      <c r="L255" s="45">
        <v>251000000</v>
      </c>
      <c r="M255" s="45" t="s">
        <v>1774</v>
      </c>
      <c r="N255" s="20">
        <f>'Balance Sheet Annual'!AH255/'Balance Sheet Annual'!BR255</f>
        <v>1.6636760186378508</v>
      </c>
      <c r="O255" s="21">
        <f>('Balance Sheet Annual'!AH255-'Balance Sheet Annual'!U255)/'Balance Sheet Annual'!BR255</f>
        <v>1.4276296222861109</v>
      </c>
      <c r="P255" s="21">
        <f>'Balance Sheet Annual'!N255/'Balance Sheet Annual'!BR255</f>
        <v>1.0888272033310202</v>
      </c>
      <c r="Q255" s="21">
        <f>'Balance Sheet Annual'!CH255/'Balance Sheet Annual'!CS255</f>
        <v>1.5175925361302518</v>
      </c>
      <c r="R255" s="21">
        <f>('Balance Sheet Annual'!BH255+'Balance Sheet Annual'!BS255)/'Balance Sheet Annual'!BB255</f>
        <v>0.37159085404253256</v>
      </c>
      <c r="S255" s="21">
        <f>('Balance Sheet Annual'!BH255/'Balance Sheet Annual'!BB255)</f>
        <v>0.15863731046843965</v>
      </c>
      <c r="T255" s="21">
        <f>'Balance Sheet Annual'!BS255/'Balance Sheet Annual'!BB255</f>
        <v>0.21295354357409291</v>
      </c>
      <c r="U255" s="21">
        <f>('Balance Sheet Annual'!BH255+'Balance Sheet Annual'!BS255)/'Balance Sheet Annual'!CS255</f>
        <v>0.93551436063174587</v>
      </c>
      <c r="V255" s="21">
        <f>('Balance Sheet Annual'!BH255/'Balance Sheet Annual'!CS255)</f>
        <v>0.39938410878712116</v>
      </c>
      <c r="W255" s="21">
        <f>('Balance Sheet Annual'!BS255/'Balance Sheet Annual'!CS255)</f>
        <v>0.53613025184462471</v>
      </c>
      <c r="X255" s="22">
        <f>'Balance Sheet Annual'!AH255/'Balance Sheet Annual'!BB255</f>
        <v>0.40646950540134669</v>
      </c>
      <c r="Y255" s="22">
        <f>'Balance Sheet Annual'!CS255/('Balance Sheet Annual'!BB255-'Balance Sheet Annual'!AQ255-'Balance Sheet Annual'!AR255-'Balance Sheet Annual'!AS255)</f>
        <v>0.76341883524975562</v>
      </c>
      <c r="Z255" s="22">
        <f>'Balance Sheet Annual'!BA255/'Balance Sheet Annual'!BB255</f>
        <v>0.59353049459865326</v>
      </c>
      <c r="AA255" s="22">
        <f>'Balance Sheet Annual'!AR255/'Balance Sheet Annual'!BB255</f>
        <v>0.27842367872886692</v>
      </c>
      <c r="AB255" s="23">
        <f>'Balance Sheet Annual'!CS255/'Balance Sheet Annual'!CT255</f>
        <v>0.39720486363416169</v>
      </c>
      <c r="AC255" s="24">
        <f>'Income Statement Annual'!V255/'Income Statement Annual'!N255</f>
        <v>0.60809385048231512</v>
      </c>
      <c r="AD255" s="22">
        <f>('Income Statement Annual'!AF255-'Income Statement Annual'!AC255)/'Income Statement Annual'!N255</f>
        <v>0.36156049035369775</v>
      </c>
      <c r="AE255" s="22">
        <f>'Income Statement Annual'!AF255/'Income Statement Annual'!N255</f>
        <v>0.23960008038585209</v>
      </c>
      <c r="AF255" s="22">
        <f>'Income Statement Annual'!BS255/'Income Statement Annual'!N255</f>
        <v>6.4157958199356907E-2</v>
      </c>
      <c r="AG255" s="22">
        <f>('Income Statement Annual'!AF255-'Income Statement Annual'!AC255)/('Income Statement Annual'!AH255*-1)</f>
        <v>8.1316384180790955</v>
      </c>
      <c r="AH255" s="23">
        <f>'Income Statement Annual'!AF255/('Income Statement Annual'!AH255*-1)</f>
        <v>5.3887005649717512</v>
      </c>
      <c r="AI255" s="24">
        <f>'Cash Flow Statement Annual'!BG255/'Cash Flow Statement Annual'!AB255</f>
        <v>-0.29254719639335025</v>
      </c>
      <c r="AJ255" s="22">
        <f>'Cash Flow Statement Annual'!AB255/'Balance Sheet Annual'!BR255</f>
        <v>0.70367800138792502</v>
      </c>
      <c r="AK255" s="22">
        <f>('Cash Flow Statement Annual'!AB255+'Cash Flow Statement Annual'!AV255)/('Balance Sheet Annual'!BH255+'Balance Sheet Annual'!BS255)</f>
        <v>0.35267086008538928</v>
      </c>
      <c r="AL255" s="23">
        <f>('Cash Flow Statement Annual'!AB255/('Balance Sheet Annual'!BH255+'Balance Sheet Annual'!BS255))</f>
        <v>0.46266662321155039</v>
      </c>
      <c r="AM255" s="24">
        <f>'Income Statement Annual'!BS255/'Balance Sheet Annual'!CS255</f>
        <v>7.7870601865967434E-2</v>
      </c>
      <c r="AN255" s="22">
        <f>'Income Statement Annual'!N255/'Balance Sheet Annual'!CS255</f>
        <v>1.2137325446673577</v>
      </c>
      <c r="AO255" s="22">
        <f>'Income Statement Annual'!N255/'Balance Sheet Annual'!BB255</f>
        <v>0.48210046989294192</v>
      </c>
      <c r="AP255" s="22">
        <f>'Income Statement Annual'!N255/('Balance Sheet Annual'!AH255-'Balance Sheet Annual'!BR255)</f>
        <v>2.9731869445066845</v>
      </c>
      <c r="AQ255" s="22">
        <f>'Income Statement Annual'!BS255/'Balance Sheet Annual'!BB255</f>
        <v>3.0930581795281693E-2</v>
      </c>
      <c r="AR255" s="22">
        <f>'Cash Flow Statement Annual'!AB255/'Income Statement Annual'!N255</f>
        <v>0.35661173633440513</v>
      </c>
      <c r="AS255" s="22">
        <f>'Cash Flow Statement Annual'!BG255/'Income Statement Annual'!N255</f>
        <v>-0.10432576366559486</v>
      </c>
      <c r="AT255" s="22">
        <f>'Cash Flow Statement Annual'!AB255/'Balance Sheet Annual'!BB255</f>
        <v>0.17192268565615462</v>
      </c>
      <c r="AU255" s="22">
        <f>('Cash Flow Statement Annual'!AB255+'Cash Flow Statement Annual'!AU255)/'Balance Sheet Annual'!BR255</f>
        <v>0.20219093883216022</v>
      </c>
      <c r="AV255" s="22">
        <f>('Cash Flow Statement Annual'!AB255+'Cash Flow Statement Annual'!AU255)/('Balance Sheet Annual'!BH255+'Balance Sheet Annual'!BS255)</f>
        <v>0.1329400645308477</v>
      </c>
      <c r="AW255" s="22">
        <f>'Cash Flow Statement Annual'!AB255/'Balance Sheet Annual'!BS255</f>
        <v>0.8073248407643312</v>
      </c>
      <c r="AX255" s="22">
        <f>('Cash Flow Statement Annual'!AB255+'Cash Flow Statement Annual'!AU255)/'Balance Sheet Annual'!BS255</f>
        <v>0.23197224749772521</v>
      </c>
      <c r="AY255" s="22">
        <f>('Balance Sheet Annual'!BH255+'Balance Sheet Annual'!BS255)/('Income Statement Annual'!AF255-'Income Statement Annual'!AC255)</f>
        <v>2.1318001806433684</v>
      </c>
      <c r="AZ255" s="22">
        <f>(('Balance Sheet Annual'!BH255+'Balance Sheet Annual'!BS255)-'Balance Sheet Annual'!N255)/('Income Statement Annual'!AF255-'Income Statement Annual'!AC255)</f>
        <v>0.60564163134857218</v>
      </c>
      <c r="BA255" s="22">
        <f>('Cash Flow Statement Annual'!AB255+'Cash Flow Statement Annual'!AU255)/'Income Statement Annual'!BS255</f>
        <v>1.5971025841816757</v>
      </c>
      <c r="BB255" s="22">
        <f>'Income Statement Annual'!AF255/('Balance Sheet Annual'!BH255+'Balance Sheet Annual'!BS255)</f>
        <v>0.31085617442883684</v>
      </c>
      <c r="BC255" s="23">
        <f>'Income Statement Annual'!AF255/('Balance Sheet Annual'!BB255-'Balance Sheet Annual'!BR255)</f>
        <v>0.15285746338023654</v>
      </c>
    </row>
    <row r="256" spans="1:55" x14ac:dyDescent="0.2">
      <c r="A256" s="45" t="s">
        <v>799</v>
      </c>
      <c r="B256" s="45" t="s">
        <v>800</v>
      </c>
      <c r="C256" s="45" t="str">
        <f>VLOOKUP(A256,'[1]S&amp;P 500 Wikipedia'!A:D,3,FALSE)</f>
        <v>Health Care</v>
      </c>
      <c r="D256" s="45">
        <v>380928</v>
      </c>
      <c r="E256" s="45" t="s">
        <v>16</v>
      </c>
      <c r="F256" s="45">
        <v>2018</v>
      </c>
      <c r="G256" s="45" t="s">
        <v>17</v>
      </c>
      <c r="H256" s="46">
        <v>43555</v>
      </c>
      <c r="I256" s="46">
        <v>43600</v>
      </c>
      <c r="J256" s="46">
        <v>43768</v>
      </c>
      <c r="K256" s="45">
        <v>190000000</v>
      </c>
      <c r="L256" s="45">
        <v>192000000</v>
      </c>
      <c r="M256" s="45" t="s">
        <v>1982</v>
      </c>
      <c r="N256" s="20">
        <f>'Balance Sheet Annual'!AH256/'Balance Sheet Annual'!BR256</f>
        <v>1.0122938530734633</v>
      </c>
      <c r="O256" s="21">
        <f>('Balance Sheet Annual'!AH256-'Balance Sheet Annual'!U256)/'Balance Sheet Annual'!BR256</f>
        <v>0.5676979691972196</v>
      </c>
      <c r="P256" s="21">
        <f>'Balance Sheet Annual'!N256/'Balance Sheet Annual'!BR256</f>
        <v>7.2836309118168185E-2</v>
      </c>
      <c r="Q256" s="21">
        <f>'Balance Sheet Annual'!CH256/'Balance Sheet Annual'!CS256</f>
        <v>4.2427715550924718</v>
      </c>
      <c r="R256" s="21">
        <f>('Balance Sheet Annual'!BH256+'Balance Sheet Annual'!BS256)/'Balance Sheet Annual'!BB256</f>
        <v>0.13050462893956707</v>
      </c>
      <c r="S256" s="21">
        <f>('Balance Sheet Annual'!BH256/'Balance Sheet Annual'!BB256)</f>
        <v>1.8697934780808532E-2</v>
      </c>
      <c r="T256" s="21">
        <f>'Balance Sheet Annual'!BS256/'Balance Sheet Annual'!BB256</f>
        <v>0.11180669415875855</v>
      </c>
      <c r="U256" s="21">
        <f>('Balance Sheet Annual'!BH256+'Balance Sheet Annual'!BS256)/'Balance Sheet Annual'!CS256</f>
        <v>0.68420595641226012</v>
      </c>
      <c r="V256" s="21">
        <f>('Balance Sheet Annual'!BH256/'Balance Sheet Annual'!CS256)</f>
        <v>9.8029000607797165E-2</v>
      </c>
      <c r="W256" s="21">
        <f>('Balance Sheet Annual'!BS256/'Balance Sheet Annual'!CS256)</f>
        <v>0.58617695580446294</v>
      </c>
      <c r="X256" s="22">
        <f>'Balance Sheet Annual'!AH256/'Balance Sheet Annual'!BB256</f>
        <v>0.61502790612941161</v>
      </c>
      <c r="Y256" s="22">
        <f>'Balance Sheet Annual'!CS256/('Balance Sheet Annual'!BB256-'Balance Sheet Annual'!AQ256-'Balance Sheet Annual'!AR256-'Balance Sheet Annual'!AS256)</f>
        <v>0.25393010693418588</v>
      </c>
      <c r="Z256" s="22">
        <f>'Balance Sheet Annual'!BA256/'Balance Sheet Annual'!BB256</f>
        <v>0.38497209387058845</v>
      </c>
      <c r="AA256" s="22">
        <f>'Balance Sheet Annual'!AR256/'Balance Sheet Annual'!BB256</f>
        <v>0.18091783839287193</v>
      </c>
      <c r="AB256" s="23">
        <f>'Balance Sheet Annual'!CS256/'Balance Sheet Annual'!CT256</f>
        <v>0.19073880856560838</v>
      </c>
      <c r="AC256" s="24">
        <f>'Income Statement Annual'!V256/'Income Statement Annual'!N256</f>
        <v>5.3677102281180861E-2</v>
      </c>
      <c r="AD256" s="22">
        <f>('Income Statement Annual'!AF256-'Income Statement Annual'!AC256)/'Income Statement Annual'!N256</f>
        <v>1.401920741803731E-2</v>
      </c>
      <c r="AE256" s="22">
        <f>'Income Statement Annual'!AF256/'Income Statement Annual'!N256</f>
        <v>1.401920741803731E-2</v>
      </c>
      <c r="AF256" s="22">
        <f>'Income Statement Annual'!BS256/'Income Statement Annual'!N256</f>
        <v>3.2156347038976373E-4</v>
      </c>
      <c r="AG256" s="22">
        <f>('Income Statement Annual'!AF256-'Income Statement Annual'!AC256)/('Income Statement Annual'!AH256*-1)</f>
        <v>10.321554770318022</v>
      </c>
      <c r="AH256" s="23">
        <f>'Income Statement Annual'!AF256/('Income Statement Annual'!AH256*-1)</f>
        <v>10.321554770318022</v>
      </c>
      <c r="AI256" s="24">
        <f>'Cash Flow Statement Annual'!BG256/'Cash Flow Statement Annual'!AB256</f>
        <v>-0.70978135788262375</v>
      </c>
      <c r="AJ256" s="22">
        <f>'Cash Flow Statement Annual'!AB256/'Balance Sheet Annual'!BR256</f>
        <v>0.1184407796101949</v>
      </c>
      <c r="AK256" s="22">
        <f>('Cash Flow Statement Annual'!AB256+'Cash Flow Statement Annual'!AV256)/('Balance Sheet Annual'!BH256+'Balance Sheet Annual'!BS256)</f>
        <v>0.51814720812182746</v>
      </c>
      <c r="AL256" s="23">
        <f>('Cash Flow Statement Annual'!AB256/('Balance Sheet Annual'!BH256+'Balance Sheet Annual'!BS256))</f>
        <v>0.55139593908629436</v>
      </c>
      <c r="AM256" s="24">
        <f>'Income Statement Annual'!BS256/'Balance Sheet Annual'!CS256</f>
        <v>5.8174871928453591E-3</v>
      </c>
      <c r="AN256" s="22">
        <f>'Income Statement Annual'!N256/'Balance Sheet Annual'!CS256</f>
        <v>18.091256403577322</v>
      </c>
      <c r="AO256" s="22">
        <f>'Income Statement Annual'!N256/'Balance Sheet Annual'!BB256</f>
        <v>3.4507046918732716</v>
      </c>
      <c r="AP256" s="22">
        <f>'Income Statement Annual'!N256/('Balance Sheet Annual'!AH256-'Balance Sheet Annual'!BR256)</f>
        <v>461.9889135254989</v>
      </c>
      <c r="AQ256" s="22">
        <f>'Income Statement Annual'!BS256/'Balance Sheet Annual'!BB256</f>
        <v>1.1096205760090096E-3</v>
      </c>
      <c r="AR256" s="22">
        <f>'Cash Flow Statement Annual'!AB256/'Income Statement Annual'!N256</f>
        <v>2.0853631027515276E-2</v>
      </c>
      <c r="AS256" s="22">
        <f>'Cash Flow Statement Annual'!BG256/'Income Statement Annual'!N256</f>
        <v>-1.4801518547493005E-2</v>
      </c>
      <c r="AT256" s="22">
        <f>'Cash Flow Statement Annual'!AB256/'Balance Sheet Annual'!BB256</f>
        <v>7.195972242924098E-2</v>
      </c>
      <c r="AU256" s="22">
        <f>('Cash Flow Statement Annual'!AB256+'Cash Flow Statement Annual'!AU256)/'Balance Sheet Annual'!BR256</f>
        <v>7.6952432874471857E-2</v>
      </c>
      <c r="AV256" s="22">
        <f>('Cash Flow Statement Annual'!AB256+'Cash Flow Statement Annual'!AU256)/('Balance Sheet Annual'!BH256+'Balance Sheet Annual'!BS256)</f>
        <v>0.35824873096446702</v>
      </c>
      <c r="AW256" s="22">
        <f>'Cash Flow Statement Annual'!AB256/'Balance Sheet Annual'!BS256</f>
        <v>0.64360835431787888</v>
      </c>
      <c r="AX256" s="22">
        <f>('Cash Flow Statement Annual'!AB256+'Cash Flow Statement Annual'!AU256)/'Balance Sheet Annual'!BS256</f>
        <v>0.4181602725522145</v>
      </c>
      <c r="AY256" s="22">
        <f>('Balance Sheet Annual'!BH256+'Balance Sheet Annual'!BS256)/('Income Statement Annual'!AF256-'Income Statement Annual'!AC256)</f>
        <v>2.6977062649777475</v>
      </c>
      <c r="AZ256" s="22">
        <f>(('Balance Sheet Annual'!BH256+'Balance Sheet Annual'!BS256)-'Balance Sheet Annual'!N256)/('Income Statement Annual'!AF256-'Income Statement Annual'!AC256)</f>
        <v>1.7829510441629579</v>
      </c>
      <c r="BA256" s="22">
        <f>('Cash Flow Statement Annual'!AB256+'Cash Flow Statement Annual'!AU256)/'Income Statement Annual'!BS256</f>
        <v>42.134328358208954</v>
      </c>
      <c r="BB256" s="22">
        <f>'Income Statement Annual'!AF256/('Balance Sheet Annual'!BH256+'Balance Sheet Annual'!BS256)</f>
        <v>0.37068527918781724</v>
      </c>
      <c r="BC256" s="23">
        <f>'Income Statement Annual'!AF256/('Balance Sheet Annual'!BB256-'Balance Sheet Annual'!BR256)</f>
        <v>0.12326975016880486</v>
      </c>
    </row>
    <row r="257" spans="1:55" x14ac:dyDescent="0.2">
      <c r="A257" s="45" t="s">
        <v>838</v>
      </c>
      <c r="B257" s="45" t="s">
        <v>839</v>
      </c>
      <c r="C257" s="45" t="str">
        <f>VLOOKUP(A257,'[1]S&amp;P 500 Wikipedia'!A:D,3,FALSE)</f>
        <v>Financials</v>
      </c>
      <c r="D257" s="45">
        <v>88874</v>
      </c>
      <c r="E257" s="45" t="s">
        <v>16</v>
      </c>
      <c r="F257" s="45">
        <v>2018</v>
      </c>
      <c r="G257" s="45" t="s">
        <v>17</v>
      </c>
      <c r="H257" s="46">
        <v>43465</v>
      </c>
      <c r="I257" s="46">
        <v>43521</v>
      </c>
      <c r="J257" s="46">
        <v>43587</v>
      </c>
      <c r="K257" s="45">
        <v>191300000</v>
      </c>
      <c r="L257" s="45">
        <v>194200000</v>
      </c>
      <c r="M257" s="45" t="s">
        <v>1983</v>
      </c>
      <c r="N257" s="20">
        <f>'Balance Sheet Annual'!AH257/'Balance Sheet Annual'!BR257</f>
        <v>1.2507148742306016</v>
      </c>
      <c r="O257" s="21">
        <f>('Balance Sheet Annual'!AH257-'Balance Sheet Annual'!U257)/'Balance Sheet Annual'!BR257</f>
        <v>1.2507148742306016</v>
      </c>
      <c r="P257" s="21">
        <f>'Balance Sheet Annual'!N257/'Balance Sheet Annual'!BR257</f>
        <v>0.57349876411573697</v>
      </c>
      <c r="Q257" s="21">
        <f>'Balance Sheet Annual'!CH257/'Balance Sheet Annual'!CS257</f>
        <v>-75.797214969538729</v>
      </c>
      <c r="R257" s="21">
        <f>('Balance Sheet Annual'!BH257+'Balance Sheet Annual'!BS257)/'Balance Sheet Annual'!BB257</f>
        <v>0.64467896953759507</v>
      </c>
      <c r="S257" s="21">
        <f>('Balance Sheet Annual'!BH257/'Balance Sheet Annual'!BB257)</f>
        <v>4.9963929161527539E-2</v>
      </c>
      <c r="T257" s="21">
        <f>'Balance Sheet Annual'!BS257/'Balance Sheet Annual'!BB257</f>
        <v>0.59471504037606759</v>
      </c>
      <c r="U257" s="21">
        <f>('Balance Sheet Annual'!BH257+'Balance Sheet Annual'!BS257)/'Balance Sheet Annual'!CS257</f>
        <v>-48.220191470844213</v>
      </c>
      <c r="V257" s="21">
        <f>('Balance Sheet Annual'!BH257/'Balance Sheet Annual'!CS257)</f>
        <v>-3.7371627502175806</v>
      </c>
      <c r="W257" s="21">
        <f>('Balance Sheet Annual'!BS257/'Balance Sheet Annual'!CS257)</f>
        <v>-44.483028720626635</v>
      </c>
      <c r="X257" s="22">
        <f>'Balance Sheet Annual'!AH257/'Balance Sheet Annual'!BB257</f>
        <v>0.30027227665169531</v>
      </c>
      <c r="Y257" s="22">
        <f>'Balance Sheet Annual'!CS257/('Balance Sheet Annual'!BB257-'Balance Sheet Annual'!AQ257-'Balance Sheet Annual'!AR257-'Balance Sheet Annual'!AS257)</f>
        <v>-3.5801084314825198E-2</v>
      </c>
      <c r="Z257" s="22">
        <f>'Balance Sheet Annual'!BA257/'Balance Sheet Annual'!BB257</f>
        <v>0.69972772334830469</v>
      </c>
      <c r="AA257" s="22">
        <f>'Balance Sheet Annual'!AR257/'Balance Sheet Annual'!BB257</f>
        <v>0.43671313211235485</v>
      </c>
      <c r="AB257" s="23">
        <f>'Balance Sheet Annual'!CS257/'Balance Sheet Annual'!CT257</f>
        <v>-1.3369481743501431E-2</v>
      </c>
      <c r="AC257" s="24">
        <f>'Income Statement Annual'!V257/'Income Statement Annual'!N257</f>
        <v>0.70914107656811209</v>
      </c>
      <c r="AD257" s="22">
        <f>('Income Statement Annual'!AF257-'Income Statement Annual'!AC257)/'Income Statement Annual'!N257</f>
        <v>0.47332366023643585</v>
      </c>
      <c r="AE257" s="22">
        <f>'Income Statement Annual'!AF257/'Income Statement Annual'!N257</f>
        <v>0.43566994124782948</v>
      </c>
      <c r="AF257" s="22">
        <f>'Income Statement Annual'!BS257/'Income Statement Annual'!N257</f>
        <v>0.23800575628553078</v>
      </c>
      <c r="AG257" s="22">
        <f>('Income Statement Annual'!AF257-'Income Statement Annual'!AC257)/('Income Statement Annual'!AH257*-1)</f>
        <v>10.562101910828025</v>
      </c>
      <c r="AH257" s="23">
        <f>'Income Statement Annual'!AF257/('Income Statement Annual'!AH257*-1)</f>
        <v>9.7218683651804678</v>
      </c>
      <c r="AI257" s="24">
        <f>'Cash Flow Statement Annual'!BG257/'Cash Flow Statement Annual'!AB257</f>
        <v>2.1501003344481604</v>
      </c>
      <c r="AJ257" s="22">
        <f>'Cash Flow Statement Annual'!AB257/'Balance Sheet Annual'!BR257</f>
        <v>0.3622837202539621</v>
      </c>
      <c r="AK257" s="22">
        <f>('Cash Flow Statement Annual'!AB257+'Cash Flow Statement Annual'!AV257)/('Balance Sheet Annual'!BH257+'Balance Sheet Annual'!BS257)</f>
        <v>8.2501579279848386E-2</v>
      </c>
      <c r="AL257" s="23">
        <f>('Cash Flow Statement Annual'!AB257/('Balance Sheet Annual'!BH257+'Balance Sheet Annual'!BS257))</f>
        <v>0.13491562133381463</v>
      </c>
      <c r="AM257" s="24">
        <f>'Income Statement Annual'!BS257/'Balance Sheet Annual'!CS257</f>
        <v>-8.7084421235857263</v>
      </c>
      <c r="AN257" s="22">
        <f>'Income Statement Annual'!N257/'Balance Sheet Annual'!CS257</f>
        <v>-36.589208006962579</v>
      </c>
      <c r="AO257" s="22">
        <f>'Income Statement Annual'!N257/'Balance Sheet Annual'!BB257</f>
        <v>0.48917874845826254</v>
      </c>
      <c r="AP257" s="22">
        <f>'Income Statement Annual'!N257/('Balance Sheet Annual'!AH257-'Balance Sheet Annual'!BR257)</f>
        <v>8.1270056060313163</v>
      </c>
      <c r="AQ257" s="22">
        <f>'Income Statement Annual'!BS257/'Balance Sheet Annual'!BB257</f>
        <v>0.11642735798561821</v>
      </c>
      <c r="AR257" s="22">
        <f>'Cash Flow Statement Annual'!AB257/'Income Statement Annual'!N257</f>
        <v>0.17780262125068386</v>
      </c>
      <c r="AS257" s="22">
        <f>'Cash Flow Statement Annual'!BG257/'Income Statement Annual'!N257</f>
        <v>0.38229347541685499</v>
      </c>
      <c r="AT257" s="22">
        <f>'Cash Flow Statement Annual'!AB257/'Balance Sheet Annual'!BB257</f>
        <v>8.6977263736008004E-2</v>
      </c>
      <c r="AU257" s="22">
        <f>('Cash Flow Statement Annual'!AB257+'Cash Flow Statement Annual'!AU257)/'Balance Sheet Annual'!BR257</f>
        <v>-1.2952551737507876</v>
      </c>
      <c r="AV257" s="22">
        <f>('Cash Flow Statement Annual'!AB257+'Cash Flow Statement Annual'!AU257)/('Balance Sheet Annual'!BH257+'Balance Sheet Annual'!BS257)</f>
        <v>-0.48235718797942423</v>
      </c>
      <c r="AW257" s="22">
        <f>'Cash Flow Statement Annual'!AB257/'Balance Sheet Annual'!BS257</f>
        <v>0.14625031793547377</v>
      </c>
      <c r="AX257" s="22">
        <f>('Cash Flow Statement Annual'!AB257+'Cash Flow Statement Annual'!AU257)/'Balance Sheet Annual'!BS257</f>
        <v>-0.52288157148167713</v>
      </c>
      <c r="AY257" s="22">
        <f>('Balance Sheet Annual'!BH257+'Balance Sheet Annual'!BS257)/('Income Statement Annual'!AF257-'Income Statement Annual'!AC257)</f>
        <v>2.7843107693853963</v>
      </c>
      <c r="AZ257" s="22">
        <f>(('Balance Sheet Annual'!BH257+'Balance Sheet Annual'!BS257)-'Balance Sheet Annual'!N257)/('Income Statement Annual'!AF257-'Income Statement Annual'!AC257)</f>
        <v>2.1896577717473238</v>
      </c>
      <c r="BA257" s="22">
        <f>('Cash Flow Statement Annual'!AB257+'Cash Flow Statement Annual'!AU257)/'Income Statement Annual'!BS257</f>
        <v>-2.670897461523086</v>
      </c>
      <c r="BB257" s="22">
        <f>'Income Statement Annual'!AF257/('Balance Sheet Annual'!BH257+'Balance Sheet Annual'!BS257)</f>
        <v>0.33058388232109015</v>
      </c>
      <c r="BC257" s="23">
        <f>'Income Statement Annual'!AF257/('Balance Sheet Annual'!BB257-'Balance Sheet Annual'!BR257)</f>
        <v>0.28045139261051311</v>
      </c>
    </row>
    <row r="258" spans="1:55" x14ac:dyDescent="0.2">
      <c r="A258" s="45" t="s">
        <v>832</v>
      </c>
      <c r="B258" s="45" t="s">
        <v>833</v>
      </c>
      <c r="C258" s="45" t="str">
        <f>VLOOKUP(A258,'[1]S&amp;P 500 Wikipedia'!A:D,3,FALSE)</f>
        <v>Consumer Staples</v>
      </c>
      <c r="D258" s="45">
        <v>378190</v>
      </c>
      <c r="E258" s="45" t="s">
        <v>16</v>
      </c>
      <c r="F258" s="45">
        <v>2018</v>
      </c>
      <c r="G258" s="45" t="s">
        <v>17</v>
      </c>
      <c r="H258" s="46">
        <v>43465</v>
      </c>
      <c r="I258" s="46">
        <v>43504</v>
      </c>
      <c r="J258" s="46">
        <v>43504</v>
      </c>
      <c r="K258" s="45">
        <v>1458000000</v>
      </c>
      <c r="L258" s="45">
        <v>1471000000</v>
      </c>
      <c r="M258" s="45" t="s">
        <v>1775</v>
      </c>
      <c r="N258" s="20">
        <f>'Balance Sheet Annual'!AH258/'Balance Sheet Annual'!BR258</f>
        <v>0.49635914645729118</v>
      </c>
      <c r="O258" s="21">
        <f>('Balance Sheet Annual'!AH258-'Balance Sheet Annual'!U258)/'Balance Sheet Annual'!BR258</f>
        <v>0.33445197239283225</v>
      </c>
      <c r="P258" s="21">
        <f>'Balance Sheet Annual'!N258/'Balance Sheet Annual'!BR258</f>
        <v>4.8185905147850316E-2</v>
      </c>
      <c r="Q258" s="21">
        <f>'Balance Sheet Annual'!CH258/'Balance Sheet Annual'!CS258</f>
        <v>1.4095681722729181</v>
      </c>
      <c r="R258" s="21">
        <f>('Balance Sheet Annual'!BH258+'Balance Sheet Annual'!BS258)/'Balance Sheet Annual'!BB258</f>
        <v>0.27970653947931357</v>
      </c>
      <c r="S258" s="21">
        <f>('Balance Sheet Annual'!BH258/'Balance Sheet Annual'!BB258)</f>
        <v>7.4157410195059337E-2</v>
      </c>
      <c r="T258" s="21">
        <f>'Balance Sheet Annual'!BS258/'Balance Sheet Annual'!BB258</f>
        <v>0.20554912928425423</v>
      </c>
      <c r="U258" s="21">
        <f>('Balance Sheet Annual'!BH258+'Balance Sheet Annual'!BS258)/'Balance Sheet Annual'!CS258</f>
        <v>0.67397197510595241</v>
      </c>
      <c r="V258" s="21">
        <f>('Balance Sheet Annual'!BH258/'Balance Sheet Annual'!CS258)</f>
        <v>0.1786873353442022</v>
      </c>
      <c r="W258" s="21">
        <f>('Balance Sheet Annual'!BS258/'Balance Sheet Annual'!CS258)</f>
        <v>0.49528463976175024</v>
      </c>
      <c r="X258" s="22">
        <f>'Balance Sheet Annual'!AH258/'Balance Sheet Annual'!BB258</f>
        <v>0.12421366207672439</v>
      </c>
      <c r="Y258" s="22">
        <f>'Balance Sheet Annual'!CS258/('Balance Sheet Annual'!BB258-'Balance Sheet Annual'!AQ258-'Balance Sheet Annual'!AR258-'Balance Sheet Annual'!AS258)</f>
        <v>1.1199914475090871</v>
      </c>
      <c r="Z258" s="22">
        <f>'Balance Sheet Annual'!BA258/'Balance Sheet Annual'!BB258</f>
        <v>0.87578633792327565</v>
      </c>
      <c r="AA258" s="22">
        <f>'Balance Sheet Annual'!AR258/'Balance Sheet Annual'!BB258</f>
        <v>0.33410448588949276</v>
      </c>
      <c r="AB258" s="23">
        <f>'Balance Sheet Annual'!CS258/'Balance Sheet Annual'!CT258</f>
        <v>0.41501212188435882</v>
      </c>
      <c r="AC258" s="24">
        <f>'Income Statement Annual'!V258/'Income Statement Annual'!N258</f>
        <v>0.38867006487488415</v>
      </c>
      <c r="AD258" s="22">
        <f>('Income Statement Annual'!AF258-'Income Statement Annual'!AC258)/'Income Statement Annual'!N258</f>
        <v>0.16041087426629597</v>
      </c>
      <c r="AE258" s="22">
        <f>'Income Statement Annual'!AF258/'Income Statement Annual'!N258</f>
        <v>0.15353722582638246</v>
      </c>
      <c r="AF258" s="22">
        <f>'Income Statement Annual'!BS258/'Income Statement Annual'!N258</f>
        <v>0.11283595922150139</v>
      </c>
      <c r="AG258" s="22" t="e">
        <f>('Income Statement Annual'!AF258-'Income Statement Annual'!AC258)/('Income Statement Annual'!AH258*-1)</f>
        <v>#DIV/0!</v>
      </c>
      <c r="AH258" s="23" t="e">
        <f>'Income Statement Annual'!AF258/('Income Statement Annual'!AH258*-1)</f>
        <v>#DIV/0!</v>
      </c>
      <c r="AI258" s="24">
        <f>'Cash Flow Statement Annual'!BG258/'Cash Flow Statement Annual'!AB258</f>
        <v>-1.2961820285383725</v>
      </c>
      <c r="AJ258" s="22">
        <f>'Cash Flow Statement Annual'!AB258/'Balance Sheet Annual'!BR258</f>
        <v>0.16418666497815487</v>
      </c>
      <c r="AK258" s="22">
        <f>('Cash Flow Statement Annual'!AB258+'Cash Flow Statement Annual'!AV258)/('Balance Sheet Annual'!BH258+'Balance Sheet Annual'!BS258)</f>
        <v>7.9027872195785179E-2</v>
      </c>
      <c r="AL258" s="23">
        <f>('Cash Flow Statement Annual'!AB258/('Balance Sheet Annual'!BH258+'Balance Sheet Annual'!BS258))</f>
        <v>0.14689553591661</v>
      </c>
      <c r="AM258" s="24">
        <f>'Income Statement Annual'!BS258/'Balance Sheet Annual'!CS258</f>
        <v>0.1115650414264442</v>
      </c>
      <c r="AN258" s="22">
        <f>'Income Statement Annual'!N258/'Balance Sheet Annual'!CS258</f>
        <v>0.98873658890458549</v>
      </c>
      <c r="AO258" s="22">
        <f>'Income Statement Annual'!N258/'Balance Sheet Annual'!BB258</f>
        <v>0.410337669745995</v>
      </c>
      <c r="AP258" s="22">
        <f>'Income Statement Annual'!N258/('Balance Sheet Annual'!AH258-'Balance Sheet Annual'!BR258)</f>
        <v>-3.2557203922554692</v>
      </c>
      <c r="AQ258" s="22">
        <f>'Income Statement Annual'!BS258/'Balance Sheet Annual'!BB258</f>
        <v>4.6300844570504998E-2</v>
      </c>
      <c r="AR258" s="22">
        <f>'Cash Flow Statement Annual'!AB258/'Income Statement Annual'!N258</f>
        <v>0.10013129440840285</v>
      </c>
      <c r="AS258" s="22">
        <f>'Cash Flow Statement Annual'!BG258/'Income Statement Annual'!N258</f>
        <v>-0.12978838430645659</v>
      </c>
      <c r="AT258" s="22">
        <f>'Cash Flow Statement Annual'!AB258/'Balance Sheet Annual'!BB258</f>
        <v>4.1087642016194206E-2</v>
      </c>
      <c r="AU258" s="22">
        <f>('Cash Flow Statement Annual'!AB258+'Cash Flow Statement Annual'!AU258)/'Balance Sheet Annual'!BR258</f>
        <v>0.14512758817197494</v>
      </c>
      <c r="AV258" s="22">
        <f>('Cash Flow Statement Annual'!AB258+'Cash Flow Statement Annual'!AU258)/('Balance Sheet Annual'!BH258+'Balance Sheet Annual'!BS258)</f>
        <v>0.12984364377974167</v>
      </c>
      <c r="AW258" s="22">
        <f>'Cash Flow Statement Annual'!AB258/'Balance Sheet Annual'!BS258</f>
        <v>0.19989207523897626</v>
      </c>
      <c r="AX258" s="22">
        <f>('Cash Flow Statement Annual'!AB258+'Cash Flow Statement Annual'!AU258)/'Balance Sheet Annual'!BS258</f>
        <v>0.17668825161887142</v>
      </c>
      <c r="AY258" s="22">
        <f>('Balance Sheet Annual'!BH258+'Balance Sheet Annual'!BS258)/('Income Statement Annual'!AF258-'Income Statement Annual'!AC258)</f>
        <v>4.2493981704381323</v>
      </c>
      <c r="AZ258" s="22">
        <f>(('Balance Sheet Annual'!BH258+'Balance Sheet Annual'!BS258)-'Balance Sheet Annual'!N258)/('Income Statement Annual'!AF258-'Income Statement Annual'!AC258)</f>
        <v>4.0662012518054889</v>
      </c>
      <c r="BA258" s="22">
        <f>('Cash Flow Statement Annual'!AB258+'Cash Flow Statement Annual'!AU258)/'Income Statement Annual'!BS258</f>
        <v>0.78439425051334699</v>
      </c>
      <c r="BB258" s="22">
        <f>'Income Statement Annual'!AF258/('Balance Sheet Annual'!BH258+'Balance Sheet Annual'!BS258)</f>
        <v>0.22524359845909811</v>
      </c>
      <c r="BC258" s="23">
        <f>'Income Statement Annual'!AF258/('Balance Sheet Annual'!BB258-'Balance Sheet Annual'!BR258)</f>
        <v>8.4030771831938453E-2</v>
      </c>
    </row>
    <row r="259" spans="1:55" x14ac:dyDescent="0.2">
      <c r="A259" s="45" t="s">
        <v>802</v>
      </c>
      <c r="B259" s="45" t="s">
        <v>803</v>
      </c>
      <c r="C259" s="45" t="str">
        <f>VLOOKUP(A259,'[1]S&amp;P 500 Wikipedia'!A:D,3,FALSE)</f>
        <v>Health Care</v>
      </c>
      <c r="D259" s="45">
        <v>73420</v>
      </c>
      <c r="E259" s="45" t="s">
        <v>16</v>
      </c>
      <c r="F259" s="45">
        <v>2019</v>
      </c>
      <c r="G259" s="45" t="s">
        <v>17</v>
      </c>
      <c r="H259" s="46">
        <v>43585</v>
      </c>
      <c r="I259" s="46">
        <v>43615</v>
      </c>
      <c r="J259" s="46">
        <v>43707</v>
      </c>
      <c r="K259" s="45">
        <v>1340900000</v>
      </c>
      <c r="L259" s="45">
        <v>1351000000</v>
      </c>
      <c r="M259" s="45" t="s">
        <v>1984</v>
      </c>
      <c r="N259" s="20">
        <f>'Balance Sheet Annual'!AH259/'Balance Sheet Annual'!BR259</f>
        <v>2.2788575961919872</v>
      </c>
      <c r="O259" s="21">
        <f>('Balance Sheet Annual'!AH259-'Balance Sheet Annual'!U259)/'Balance Sheet Annual'!BR259</f>
        <v>1.9239389131297104</v>
      </c>
      <c r="P259" s="21">
        <f>'Balance Sheet Annual'!N259/'Balance Sheet Annual'!BR259</f>
        <v>1.1133478778262593</v>
      </c>
      <c r="Q259" s="21">
        <f>'Balance Sheet Annual'!CH259/'Balance Sheet Annual'!CS259</f>
        <v>0.79829601353744439</v>
      </c>
      <c r="R259" s="21">
        <f>('Balance Sheet Annual'!BH259+'Balance Sheet Annual'!BS259)/'Balance Sheet Annual'!BB259</f>
        <v>0.28182683575328527</v>
      </c>
      <c r="S259" s="21">
        <f>('Balance Sheet Annual'!BH259/'Balance Sheet Annual'!BB259)</f>
        <v>2.2518135962272822E-2</v>
      </c>
      <c r="T259" s="21">
        <f>'Balance Sheet Annual'!BS259/'Balance Sheet Annual'!BB259</f>
        <v>0.25930869979101245</v>
      </c>
      <c r="U259" s="21">
        <f>('Balance Sheet Annual'!BH259+'Balance Sheet Annual'!BS259)/'Balance Sheet Annual'!CS259</f>
        <v>0.50680807524300497</v>
      </c>
      <c r="V259" s="21">
        <f>('Balance Sheet Annual'!BH259/'Balance Sheet Annual'!CS259)</f>
        <v>4.0494274133249381E-2</v>
      </c>
      <c r="W259" s="21">
        <f>('Balance Sheet Annual'!BS259/'Balance Sheet Annual'!CS259)</f>
        <v>0.46631380110975562</v>
      </c>
      <c r="X259" s="22">
        <f>'Balance Sheet Annual'!AH259/'Balance Sheet Annual'!BB259</f>
        <v>0.25144157648835253</v>
      </c>
      <c r="Y259" s="22">
        <f>'Balance Sheet Annual'!CS259/('Balance Sheet Annual'!BB259-'Balance Sheet Annual'!AQ259-'Balance Sheet Annual'!AR259-'Balance Sheet Annual'!AS259)</f>
        <v>1.6869253493543996</v>
      </c>
      <c r="Z259" s="22">
        <f>'Balance Sheet Annual'!BA259/'Balance Sheet Annual'!BB259</f>
        <v>0.74855842351164747</v>
      </c>
      <c r="AA259" s="22">
        <f>'Balance Sheet Annual'!AR259/'Balance Sheet Annual'!BB259</f>
        <v>0.43266989813224205</v>
      </c>
      <c r="AB259" s="23">
        <f>'Balance Sheet Annual'!CS259/'Balance Sheet Annual'!CT259</f>
        <v>0.55608197564364881</v>
      </c>
      <c r="AC259" s="24">
        <f>'Income Statement Annual'!V259/'Income Statement Annual'!N259</f>
        <v>0.6976930524488365</v>
      </c>
      <c r="AD259" s="22">
        <f>('Income Statement Annual'!AF259-'Income Statement Annual'!AC259)/'Income Statement Annual'!N259</f>
        <v>0.28948686275164426</v>
      </c>
      <c r="AE259" s="22">
        <f>'Income Statement Annual'!AF259/'Income Statement Annual'!N259</f>
        <v>0.22862484559142657</v>
      </c>
      <c r="AF259" s="22">
        <f>'Income Statement Annual'!BS259/'Income Statement Annual'!N259</f>
        <v>0.10362901879611391</v>
      </c>
      <c r="AG259" s="22">
        <f>('Income Statement Annual'!AF259-'Income Statement Annual'!AC259)/('Income Statement Annual'!AH259*-1)</f>
        <v>11.576769025367156</v>
      </c>
      <c r="AH259" s="23">
        <f>'Income Statement Annual'!AF259/('Income Statement Annual'!AH259*-1)</f>
        <v>9.1428571428571423</v>
      </c>
      <c r="AI259" s="24">
        <f>'Cash Flow Statement Annual'!BG259/'Cash Flow Statement Annual'!AB259</f>
        <v>-2.5520922288642187</v>
      </c>
      <c r="AJ259" s="22">
        <f>'Cash Flow Statement Annual'!AB259/'Balance Sheet Annual'!BR259</f>
        <v>0.46449821499404997</v>
      </c>
      <c r="AK259" s="22">
        <f>('Cash Flow Statement Annual'!AB259+'Cash Flow Statement Annual'!AV259)/('Balance Sheet Annual'!BH259+'Balance Sheet Annual'!BS259)</f>
        <v>8.502542998019956E-2</v>
      </c>
      <c r="AL259" s="23">
        <f>('Cash Flow Statement Annual'!AB259/('Balance Sheet Annual'!BH259+'Balance Sheet Annual'!BS259))</f>
        <v>0.18185347672477384</v>
      </c>
      <c r="AM259" s="24">
        <f>'Income Statement Annual'!BS259/'Balance Sheet Annual'!CS259</f>
        <v>6.1075912006611312E-2</v>
      </c>
      <c r="AN259" s="22">
        <f>'Income Statement Annual'!N259/'Balance Sheet Annual'!CS259</f>
        <v>0.58937074495297315</v>
      </c>
      <c r="AO259" s="22">
        <f>'Income Statement Annual'!N259/'Balance Sheet Annual'!BB259</f>
        <v>0.32773844824001841</v>
      </c>
      <c r="AP259" s="22">
        <f>'Income Statement Annual'!N259/('Balance Sheet Annual'!AH259-'Balance Sheet Annual'!BR259)</f>
        <v>2.3226581885856081</v>
      </c>
      <c r="AQ259" s="22">
        <f>'Income Statement Annual'!BS259/'Balance Sheet Annual'!BB259</f>
        <v>3.3963213812874073E-2</v>
      </c>
      <c r="AR259" s="22">
        <f>'Cash Flow Statement Annual'!AB259/'Income Statement Annual'!N259</f>
        <v>0.15637832604413582</v>
      </c>
      <c r="AS259" s="22">
        <f>'Cash Flow Statement Annual'!BG259/'Income Statement Annual'!N259</f>
        <v>-0.39909191066003408</v>
      </c>
      <c r="AT259" s="22">
        <f>'Cash Flow Statement Annual'!AB259/'Balance Sheet Annual'!BB259</f>
        <v>5.1251189916076724E-2</v>
      </c>
      <c r="AU259" s="22">
        <f>('Cash Flow Statement Annual'!AB259+'Cash Flow Statement Annual'!AU259)/'Balance Sheet Annual'!BR259</f>
        <v>1.0454184847282824</v>
      </c>
      <c r="AV259" s="22">
        <f>('Cash Flow Statement Annual'!AB259+'Cash Flow Statement Annual'!AU259)/('Balance Sheet Annual'!BH259+'Balance Sheet Annual'!BS259)</f>
        <v>0.40928679582249483</v>
      </c>
      <c r="AW259" s="22">
        <f>'Cash Flow Statement Annual'!AB259/'Balance Sheet Annual'!BS259</f>
        <v>0.1976454702730073</v>
      </c>
      <c r="AX259" s="22">
        <f>('Cash Flow Statement Annual'!AB259+'Cash Flow Statement Annual'!AU259)/'Balance Sheet Annual'!BS259</f>
        <v>0.4448288957339972</v>
      </c>
      <c r="AY259" s="22">
        <f>('Balance Sheet Annual'!BH259+'Balance Sheet Annual'!BS259)/('Income Statement Annual'!AF259-'Income Statement Annual'!AC259)</f>
        <v>2.970476300311383</v>
      </c>
      <c r="AZ259" s="22">
        <f>(('Balance Sheet Annual'!BH259+'Balance Sheet Annual'!BS259)-'Balance Sheet Annual'!N259)/('Income Statement Annual'!AF259-'Income Statement Annual'!AC259)</f>
        <v>1.6757006112328452</v>
      </c>
      <c r="BA259" s="22">
        <f>('Cash Flow Statement Annual'!AB259+'Cash Flow Statement Annual'!AU259)/'Income Statement Annual'!BS259</f>
        <v>3.3962628865979383</v>
      </c>
      <c r="BB259" s="22">
        <f>'Income Statement Annual'!AF259/('Balance Sheet Annual'!BH259+'Balance Sheet Annual'!BS259)</f>
        <v>0.26586947237644137</v>
      </c>
      <c r="BC259" s="23">
        <f>'Income Statement Annual'!AF259/('Balance Sheet Annual'!BB259-'Balance Sheet Annual'!BR259)</f>
        <v>8.4221918852771527E-2</v>
      </c>
    </row>
    <row r="260" spans="1:55" x14ac:dyDescent="0.2">
      <c r="A260" s="45" t="s">
        <v>811</v>
      </c>
      <c r="B260" s="45" t="s">
        <v>812</v>
      </c>
      <c r="C260" s="45" t="str">
        <f>VLOOKUP(A260,'[1]S&amp;P 500 Wikipedia'!A:D,3,FALSE)</f>
        <v>Consumer Discretionary</v>
      </c>
      <c r="D260" s="45">
        <v>139431</v>
      </c>
      <c r="E260" s="45" t="s">
        <v>16</v>
      </c>
      <c r="F260" s="45">
        <v>2018</v>
      </c>
      <c r="G260" s="45" t="s">
        <v>17</v>
      </c>
      <c r="H260" s="46">
        <v>43465</v>
      </c>
      <c r="I260" s="46">
        <v>43523</v>
      </c>
      <c r="J260" s="46">
        <v>43592</v>
      </c>
      <c r="K260" s="45">
        <v>528617000</v>
      </c>
      <c r="L260" s="45">
        <v>531439000</v>
      </c>
      <c r="M260" s="45" t="s">
        <v>1985</v>
      </c>
      <c r="N260" s="20">
        <f>'Balance Sheet Annual'!AH260/'Balance Sheet Annual'!BR260</f>
        <v>0.75721163420797966</v>
      </c>
      <c r="O260" s="21">
        <f>('Balance Sheet Annual'!AH260-'Balance Sheet Annual'!U260)/'Balance Sheet Annual'!BR260</f>
        <v>0.72461688616469377</v>
      </c>
      <c r="P260" s="21">
        <f>'Balance Sheet Annual'!N260/'Balance Sheet Annual'!BR260</f>
        <v>0.47796464133254435</v>
      </c>
      <c r="Q260" s="21">
        <f>'Balance Sheet Annual'!CH260/'Balance Sheet Annual'!CS260</f>
        <v>1.4942508285502694</v>
      </c>
      <c r="R260" s="21">
        <f>('Balance Sheet Annual'!BH260+'Balance Sheet Annual'!BS260)/'Balance Sheet Annual'!BB260</f>
        <v>0.44269805921404365</v>
      </c>
      <c r="S260" s="21">
        <f>('Balance Sheet Annual'!BH260/'Balance Sheet Annual'!BB260)</f>
        <v>5.4198138672091074E-3</v>
      </c>
      <c r="T260" s="21">
        <f>'Balance Sheet Annual'!BS260/'Balance Sheet Annual'!BB260</f>
        <v>0.43727824534683457</v>
      </c>
      <c r="U260" s="21">
        <f>('Balance Sheet Annual'!BH260+'Balance Sheet Annual'!BS260)/'Balance Sheet Annual'!CS260</f>
        <v>1.1042000009922246</v>
      </c>
      <c r="V260" s="21">
        <f>('Balance Sheet Annual'!BH260/'Balance Sheet Annual'!CS260)</f>
        <v>1.3518375228874556E-2</v>
      </c>
      <c r="W260" s="21">
        <f>('Balance Sheet Annual'!BS260/'Balance Sheet Annual'!CS260)</f>
        <v>1.09068162576335</v>
      </c>
      <c r="X260" s="22">
        <f>'Balance Sheet Annual'!AH260/'Balance Sheet Annual'!BB260</f>
        <v>8.1493538315205449E-2</v>
      </c>
      <c r="Y260" s="22">
        <f>'Balance Sheet Annual'!CS260/('Balance Sheet Annual'!BB260-'Balance Sheet Annual'!AQ260-'Balance Sheet Annual'!AR260-'Balance Sheet Annual'!AS260)</f>
        <v>0.49800330565190992</v>
      </c>
      <c r="Z260" s="22">
        <f>'Balance Sheet Annual'!BA260/'Balance Sheet Annual'!BB260</f>
        <v>0.91850646168479455</v>
      </c>
      <c r="AA260" s="22">
        <f>'Balance Sheet Annual'!AR260/'Balance Sheet Annual'!BB260</f>
        <v>6.195227702346931E-2</v>
      </c>
      <c r="AB260" s="23">
        <f>'Balance Sheet Annual'!CS260/'Balance Sheet Annual'!CT260</f>
        <v>0.40092198769809728</v>
      </c>
      <c r="AC260" s="24">
        <f>'Income Statement Annual'!V260/'Income Statement Annual'!N260</f>
        <v>0.43724020559307009</v>
      </c>
      <c r="AD260" s="22">
        <f>('Income Statement Annual'!AF260-'Income Statement Annual'!AC260)/'Income Statement Annual'!N260</f>
        <v>0.24766723371583782</v>
      </c>
      <c r="AE260" s="22">
        <f>'Income Statement Annual'!AF260/'Income Statement Annual'!N260</f>
        <v>0.15545553403854351</v>
      </c>
      <c r="AF260" s="22">
        <f>'Income Statement Annual'!BS260/'Income Statement Annual'!N260</f>
        <v>0.18194760228047327</v>
      </c>
      <c r="AG260" s="22">
        <f>('Income Statement Annual'!AF260-'Income Statement Annual'!AC260)/('Income Statement Annual'!AH260*-1)</f>
        <v>3.9900754398163722</v>
      </c>
      <c r="AH260" s="23">
        <f>'Income Statement Annual'!AF260/('Income Statement Annual'!AH260*-1)</f>
        <v>2.5044867625178506</v>
      </c>
      <c r="AI260" s="24">
        <f>'Cash Flow Statement Annual'!BG260/'Cash Flow Statement Annual'!AB260</f>
        <v>-0.25778424781239762</v>
      </c>
      <c r="AJ260" s="22">
        <f>'Cash Flow Statement Annual'!AB260/'Balance Sheet Annual'!BR260</f>
        <v>0.70305997169802603</v>
      </c>
      <c r="AK260" s="22">
        <f>('Cash Flow Statement Annual'!AB260+'Cash Flow Statement Annual'!AV260)/('Balance Sheet Annual'!BH260+'Balance Sheet Annual'!BS260)</f>
        <v>0.15139691445425993</v>
      </c>
      <c r="AL260" s="23">
        <f>('Cash Flow Statement Annual'!AB260/('Balance Sheet Annual'!BH260+'Balance Sheet Annual'!BS260))</f>
        <v>0.1709191210475344</v>
      </c>
      <c r="AM260" s="24">
        <f>'Income Statement Annual'!BS260/'Balance Sheet Annual'!CS260</f>
        <v>0.16767619812397708</v>
      </c>
      <c r="AN260" s="22">
        <f>'Income Statement Annual'!N260/'Balance Sheet Annual'!CS260</f>
        <v>0.92156310950173048</v>
      </c>
      <c r="AO260" s="22">
        <f>'Income Statement Annual'!N260/'Balance Sheet Annual'!BB260</f>
        <v>0.36947491365067309</v>
      </c>
      <c r="AP260" s="22">
        <f>'Income Statement Annual'!N260/('Balance Sheet Annual'!AH260-'Balance Sheet Annual'!BR260)</f>
        <v>-14.140057904669909</v>
      </c>
      <c r="AQ260" s="22">
        <f>'Income Statement Annual'!BS260/'Balance Sheet Annual'!BB260</f>
        <v>6.7225074641524871E-2</v>
      </c>
      <c r="AR260" s="22">
        <f>'Cash Flow Statement Annual'!AB260/'Income Statement Annual'!N260</f>
        <v>0.20479215333643219</v>
      </c>
      <c r="AS260" s="22">
        <f>'Cash Flow Statement Annual'!BG260/'Income Statement Annual'!N260</f>
        <v>-5.2792191205713358E-2</v>
      </c>
      <c r="AT260" s="22">
        <f>'Cash Flow Statement Annual'!AB260/'Balance Sheet Annual'!BB260</f>
        <v>7.5665563170313671E-2</v>
      </c>
      <c r="AU260" s="22">
        <f>('Cash Flow Statement Annual'!AB260+'Cash Flow Statement Annual'!AU260)/'Balance Sheet Annual'!BR260</f>
        <v>0.1994135672946187</v>
      </c>
      <c r="AV260" s="22">
        <f>('Cash Flow Statement Annual'!AB260+'Cash Flow Statement Annual'!AU260)/('Balance Sheet Annual'!BH260+'Balance Sheet Annual'!BS260)</f>
        <v>4.8478925012088378E-2</v>
      </c>
      <c r="AW260" s="22">
        <f>'Cash Flow Statement Annual'!AB260/'Balance Sheet Annual'!BS260</f>
        <v>0.17303756584162625</v>
      </c>
      <c r="AX260" s="22">
        <f>('Cash Flow Statement Annual'!AB260+'Cash Flow Statement Annual'!AU260)/'Balance Sheet Annual'!BS260</f>
        <v>4.9079793573110674E-2</v>
      </c>
      <c r="AY260" s="22">
        <f>('Balance Sheet Annual'!BH260+'Balance Sheet Annual'!BS260)/('Income Statement Annual'!AF260-'Income Statement Annual'!AC260)</f>
        <v>4.837869044571856</v>
      </c>
      <c r="AZ260" s="22">
        <f>(('Balance Sheet Annual'!BH260+'Balance Sheet Annual'!BS260)-'Balance Sheet Annual'!N260)/('Income Statement Annual'!AF260-'Income Statement Annual'!AC260)</f>
        <v>4.2757242978132872</v>
      </c>
      <c r="BA260" s="22">
        <f>('Cash Flow Statement Annual'!AB260+'Cash Flow Statement Annual'!AU260)/'Income Statement Annual'!BS260</f>
        <v>0.31924882389610498</v>
      </c>
      <c r="BB260" s="22">
        <f>'Income Statement Annual'!AF260/('Balance Sheet Annual'!BH260+'Balance Sheet Annual'!BS260)</f>
        <v>0.12974287738550824</v>
      </c>
      <c r="BC260" s="23">
        <f>'Income Statement Annual'!AF260/('Balance Sheet Annual'!BB260-'Balance Sheet Annual'!BR260)</f>
        <v>6.4363977127590788E-2</v>
      </c>
    </row>
    <row r="261" spans="1:55" x14ac:dyDescent="0.2">
      <c r="A261" s="45" t="s">
        <v>826</v>
      </c>
      <c r="B261" s="45" t="s">
        <v>827</v>
      </c>
      <c r="C261" s="45" t="str">
        <f>VLOOKUP(A261,'[1]S&amp;P 500 Wikipedia'!A:D,3,FALSE)</f>
        <v>Consumer Discretionary</v>
      </c>
      <c r="D261" s="45">
        <v>333439</v>
      </c>
      <c r="E261" s="45" t="s">
        <v>16</v>
      </c>
      <c r="F261" s="45">
        <v>2018</v>
      </c>
      <c r="G261" s="45" t="s">
        <v>17</v>
      </c>
      <c r="H261" s="46">
        <v>43465</v>
      </c>
      <c r="I261" s="46">
        <v>43524</v>
      </c>
      <c r="J261" s="46">
        <v>43524</v>
      </c>
      <c r="K261" s="45">
        <v>73999000</v>
      </c>
      <c r="L261" s="45">
        <v>74281000</v>
      </c>
      <c r="M261" s="45" t="s">
        <v>1776</v>
      </c>
      <c r="N261" s="20">
        <f>'Balance Sheet Annual'!AH261/'Balance Sheet Annual'!BR261</f>
        <v>1.5338691060140734</v>
      </c>
      <c r="O261" s="21">
        <f>('Balance Sheet Annual'!AH261-'Balance Sheet Annual'!U261)/'Balance Sheet Annual'!BR261</f>
        <v>0.80000753194958862</v>
      </c>
      <c r="P261" s="21">
        <f>'Balance Sheet Annual'!N261/'Balance Sheet Annual'!BR261</f>
        <v>3.1967100444196726E-2</v>
      </c>
      <c r="Q261" s="21">
        <f>'Balance Sheet Annual'!CH261/'Balance Sheet Annual'!CS261</f>
        <v>0.70434731511658188</v>
      </c>
      <c r="R261" s="21">
        <f>('Balance Sheet Annual'!BH261+'Balance Sheet Annual'!BS261)/'Balance Sheet Annual'!BB261</f>
        <v>0.22849207013925676</v>
      </c>
      <c r="S261" s="21">
        <f>('Balance Sheet Annual'!BH261/'Balance Sheet Annual'!BB261)</f>
        <v>9.9520267009446078E-2</v>
      </c>
      <c r="T261" s="21">
        <f>'Balance Sheet Annual'!BS261/'Balance Sheet Annual'!BB261</f>
        <v>0.12897180312981069</v>
      </c>
      <c r="U261" s="21">
        <f>('Balance Sheet Annual'!BH261+'Balance Sheet Annual'!BS261)/'Balance Sheet Annual'!CS261</f>
        <v>0.38942984626727195</v>
      </c>
      <c r="V261" s="21">
        <f>('Balance Sheet Annual'!BH261/'Balance Sheet Annual'!CS261)</f>
        <v>0.16961709987723478</v>
      </c>
      <c r="W261" s="21">
        <f>('Balance Sheet Annual'!BS261/'Balance Sheet Annual'!CS261)</f>
        <v>0.2198127463900372</v>
      </c>
      <c r="X261" s="22">
        <f>'Balance Sheet Annual'!AH261/'Balance Sheet Annual'!BB261</f>
        <v>0.33675208785092303</v>
      </c>
      <c r="Y261" s="22">
        <f>'Balance Sheet Annual'!CS261/('Balance Sheet Annual'!BB261-'Balance Sheet Annual'!AQ261-'Balance Sheet Annual'!AR261-'Balance Sheet Annual'!AS261)</f>
        <v>0.79032464635435773</v>
      </c>
      <c r="Z261" s="22">
        <f>'Balance Sheet Annual'!BA261/'Balance Sheet Annual'!BB261</f>
        <v>0.66324791214907697</v>
      </c>
      <c r="AA261" s="22">
        <f>'Balance Sheet Annual'!AR261/'Balance Sheet Annual'!BB261</f>
        <v>0.2043397302968461</v>
      </c>
      <c r="AB261" s="23">
        <f>'Balance Sheet Annual'!CS261/'Balance Sheet Annual'!CT261</f>
        <v>0.58673486978303913</v>
      </c>
      <c r="AC261" s="24">
        <f>'Income Statement Annual'!V261/'Income Statement Annual'!N261</f>
        <v>0.31570144838056785</v>
      </c>
      <c r="AD261" s="22">
        <f>('Income Statement Annual'!AF261-'Income Statement Annual'!AC261)/'Income Statement Annual'!N261</f>
        <v>0.14267533707219987</v>
      </c>
      <c r="AE261" s="22">
        <f>'Income Statement Annual'!AF261/'Income Statement Annual'!N261</f>
        <v>0.14267533707219987</v>
      </c>
      <c r="AF261" s="22">
        <f>'Income Statement Annual'!BS261/'Income Statement Annual'!N261</f>
        <v>0.10237154275130146</v>
      </c>
      <c r="AG261" s="22">
        <f>('Income Statement Annual'!AF261-'Income Statement Annual'!AC261)/('Income Statement Annual'!AH261*-1)</f>
        <v>43.527144739802644</v>
      </c>
      <c r="AH261" s="23">
        <f>'Income Statement Annual'!AF261/('Income Statement Annual'!AH261*-1)</f>
        <v>43.527144739802644</v>
      </c>
      <c r="AI261" s="24">
        <f>'Cash Flow Statement Annual'!BG261/'Cash Flow Statement Annual'!AB261</f>
        <v>-5.8604468014695106E-3</v>
      </c>
      <c r="AJ261" s="22">
        <f>'Cash Flow Statement Annual'!AB261/'Balance Sheet Annual'!BR261</f>
        <v>0.44950486846391535</v>
      </c>
      <c r="AK261" s="22">
        <f>('Cash Flow Statement Annual'!AB261+'Cash Flow Statement Annual'!AV261)/('Balance Sheet Annual'!BH261+'Balance Sheet Annual'!BS261)</f>
        <v>0.43190204872089732</v>
      </c>
      <c r="AL261" s="23">
        <f>('Cash Flow Statement Annual'!AB261/('Balance Sheet Annual'!BH261+'Balance Sheet Annual'!BS261))</f>
        <v>0.43190204872089732</v>
      </c>
      <c r="AM261" s="24">
        <f>'Income Statement Annual'!BS261/'Balance Sheet Annual'!CS261</f>
        <v>0.13691845750959067</v>
      </c>
      <c r="AN261" s="22">
        <f>'Income Statement Annual'!N261/'Balance Sheet Annual'!CS261</f>
        <v>1.3374659971884622</v>
      </c>
      <c r="AO261" s="22">
        <f>'Income Statement Annual'!N261/'Balance Sheet Annual'!BB261</f>
        <v>0.78473793769961486</v>
      </c>
      <c r="AP261" s="22">
        <f>'Income Statement Annual'!N261/('Balance Sheet Annual'!AH261-'Balance Sheet Annual'!BR261)</f>
        <v>6.6952664057584164</v>
      </c>
      <c r="AQ261" s="22">
        <f>'Income Statement Annual'!BS261/'Balance Sheet Annual'!BB261</f>
        <v>8.0334833337784267E-2</v>
      </c>
      <c r="AR261" s="22">
        <f>'Cash Flow Statement Annual'!AB261/'Income Statement Annual'!N261</f>
        <v>0.12575687814828121</v>
      </c>
      <c r="AS261" s="22">
        <f>'Cash Flow Statement Annual'!BG261/'Income Statement Annual'!N261</f>
        <v>-7.3699149430688556E-4</v>
      </c>
      <c r="AT261" s="22">
        <f>'Cash Flow Statement Annual'!AB261/'Balance Sheet Annual'!BB261</f>
        <v>9.8686193209623962E-2</v>
      </c>
      <c r="AU261" s="22">
        <f>('Cash Flow Statement Annual'!AB261+'Cash Flow Statement Annual'!AU261)/'Balance Sheet Annual'!BR261</f>
        <v>-1.7740000866174204E-2</v>
      </c>
      <c r="AV261" s="22">
        <f>('Cash Flow Statement Annual'!AB261+'Cash Flow Statement Annual'!AU261)/('Balance Sheet Annual'!BH261+'Balance Sheet Annual'!BS261)</f>
        <v>-1.7045294180225781E-2</v>
      </c>
      <c r="AW261" s="22">
        <f>'Cash Flow Statement Annual'!AB261/'Balance Sheet Annual'!BS261</f>
        <v>0.76517650226457545</v>
      </c>
      <c r="AX261" s="22">
        <f>('Cash Flow Statement Annual'!AB261+'Cash Flow Statement Annual'!AU261)/'Balance Sheet Annual'!BS261</f>
        <v>-3.0198186416393411E-2</v>
      </c>
      <c r="AY261" s="22">
        <f>('Balance Sheet Annual'!BH261+'Balance Sheet Annual'!BS261)/('Income Statement Annual'!AF261-'Income Statement Annual'!AC261)</f>
        <v>2.0407865169369055</v>
      </c>
      <c r="AZ261" s="22">
        <f>(('Balance Sheet Annual'!BH261+'Balance Sheet Annual'!BS261)-'Balance Sheet Annual'!N261)/('Income Statement Annual'!AF261-'Income Statement Annual'!AC261)</f>
        <v>1.9781032408709966</v>
      </c>
      <c r="BA261" s="22">
        <f>('Cash Flow Statement Annual'!AB261+'Cash Flow Statement Annual'!AU261)/'Income Statement Annual'!BS261</f>
        <v>-4.848101865097907E-2</v>
      </c>
      <c r="BB261" s="22">
        <f>'Income Statement Annual'!AF261/('Balance Sheet Annual'!BH261+'Balance Sheet Annual'!BS261)</f>
        <v>0.49000715738799483</v>
      </c>
      <c r="BC261" s="23">
        <f>'Income Statement Annual'!AF261/('Balance Sheet Annual'!BB261-'Balance Sheet Annual'!BR261)</f>
        <v>0.14345815847410529</v>
      </c>
    </row>
    <row r="262" spans="1:55" x14ac:dyDescent="0.2">
      <c r="A262" s="45" t="s">
        <v>793</v>
      </c>
      <c r="B262" s="45" t="s">
        <v>794</v>
      </c>
      <c r="C262" s="45" t="str">
        <f>VLOOKUP(A262,'[1]S&amp;P 500 Wikipedia'!A:D,3,FALSE)</f>
        <v>Consumer Staples</v>
      </c>
      <c r="D262" s="45">
        <v>251282</v>
      </c>
      <c r="E262" s="45" t="s">
        <v>16</v>
      </c>
      <c r="F262" s="45">
        <v>2018</v>
      </c>
      <c r="G262" s="45" t="s">
        <v>17</v>
      </c>
      <c r="H262" s="46">
        <v>43434</v>
      </c>
      <c r="I262" s="46">
        <v>43490</v>
      </c>
      <c r="J262" s="46">
        <v>43490</v>
      </c>
      <c r="K262" s="45">
        <v>131800000</v>
      </c>
      <c r="L262" s="45">
        <v>133800000</v>
      </c>
      <c r="M262" s="45" t="s">
        <v>1777</v>
      </c>
      <c r="N262" s="20">
        <f>'Balance Sheet Annual'!AH262/'Balance Sheet Annual'!BR262</f>
        <v>0.83038052688337693</v>
      </c>
      <c r="O262" s="21">
        <f>('Balance Sheet Annual'!AH262-'Balance Sheet Annual'!U262)/'Balance Sheet Annual'!BR262</f>
        <v>0.42299594310070354</v>
      </c>
      <c r="P262" s="21">
        <f>'Balance Sheet Annual'!N262/'Balance Sheet Annual'!BR262</f>
        <v>9.5927694756842805E-2</v>
      </c>
      <c r="Q262" s="21">
        <f>'Balance Sheet Annual'!CH262/'Balance Sheet Annual'!CS262</f>
        <v>3.0397526158154733</v>
      </c>
      <c r="R262" s="21">
        <f>('Balance Sheet Annual'!BH262+'Balance Sheet Annual'!BS262)/'Balance Sheet Annual'!BB262</f>
        <v>0.48403589516455159</v>
      </c>
      <c r="S262" s="21">
        <f>('Balance Sheet Annual'!BH262/'Balance Sheet Annual'!BB262)</f>
        <v>5.6153594330720792E-2</v>
      </c>
      <c r="T262" s="21">
        <f>'Balance Sheet Annual'!BS262/'Balance Sheet Annual'!BB262</f>
        <v>0.42788230083383083</v>
      </c>
      <c r="U262" s="21">
        <f>('Balance Sheet Annual'!BH262+'Balance Sheet Annual'!BS262)/'Balance Sheet Annual'!CS262</f>
        <v>1.9553852736395814</v>
      </c>
      <c r="V262" s="21">
        <f>('Balance Sheet Annual'!BH262/'Balance Sheet Annual'!CS262)</f>
        <v>0.22684662958497023</v>
      </c>
      <c r="W262" s="21">
        <f>('Balance Sheet Annual'!BS262/'Balance Sheet Annual'!CS262)</f>
        <v>1.7285386440546113</v>
      </c>
      <c r="X262" s="22">
        <f>'Balance Sheet Annual'!AH262/'Balance Sheet Annual'!BB262</f>
        <v>0.1556933505363092</v>
      </c>
      <c r="Y262" s="22">
        <f>'Balance Sheet Annual'!CS262/('Balance Sheet Annual'!BB262-'Balance Sheet Annual'!AQ262-'Balance Sheet Annual'!AR262-'Balance Sheet Annual'!AS262)</f>
        <v>0.91018197266869649</v>
      </c>
      <c r="Z262" s="22">
        <f>'Balance Sheet Annual'!BA262/'Balance Sheet Annual'!BB262</f>
        <v>0.84430664946369083</v>
      </c>
      <c r="AA262" s="22">
        <f>'Balance Sheet Annual'!AR262/'Balance Sheet Annual'!BB262</f>
        <v>0.43233068227772536</v>
      </c>
      <c r="AB262" s="23">
        <f>'Balance Sheet Annual'!CS262/'Balance Sheet Annual'!CT262</f>
        <v>0.24753991026208863</v>
      </c>
      <c r="AC262" s="24">
        <f>'Income Statement Annual'!V262/'Income Statement Annual'!N262</f>
        <v>0.41583748784675534</v>
      </c>
      <c r="AD262" s="22">
        <f>('Income Statement Annual'!AF262-'Income Statement Annual'!AC262)/'Income Statement Annual'!N262</f>
        <v>0.15833350571978239</v>
      </c>
      <c r="AE262" s="22">
        <f>'Income Statement Annual'!AF262/'Income Statement Annual'!N262</f>
        <v>0.15833350571978239</v>
      </c>
      <c r="AF262" s="22">
        <f>'Income Statement Annual'!BS262/'Income Statement Annual'!N262</f>
        <v>9.8756748929480151E-2</v>
      </c>
      <c r="AG262" s="22">
        <f>('Income Statement Annual'!AF262-'Income Statement Annual'!AC262)/('Income Statement Annual'!AH262*-1)</f>
        <v>7.9979101358411704</v>
      </c>
      <c r="AH262" s="23">
        <f>'Income Statement Annual'!AF262/('Income Statement Annual'!AH262*-1)</f>
        <v>7.9979101358411704</v>
      </c>
      <c r="AI262" s="24">
        <f>'Cash Flow Statement Annual'!BG262/'Cash Flow Statement Annual'!AB262</f>
        <v>4.60689316815896</v>
      </c>
      <c r="AJ262" s="22">
        <f>'Cash Flow Statement Annual'!AB262/'Balance Sheet Annual'!BR262</f>
        <v>0.41868227802598468</v>
      </c>
      <c r="AK262" s="22">
        <f>('Cash Flow Statement Annual'!AB262+'Cash Flow Statement Annual'!AV262)/('Balance Sheet Annual'!BH262+'Balance Sheet Annual'!BS262)</f>
        <v>0.11491714905213742</v>
      </c>
      <c r="AL262" s="23">
        <f>('Cash Flow Statement Annual'!AB262/('Balance Sheet Annual'!BH262+'Balance Sheet Annual'!BS262))</f>
        <v>0.16218097909331425</v>
      </c>
      <c r="AM262" s="24">
        <f>'Income Statement Annual'!BS262/'Balance Sheet Annual'!CS262</f>
        <v>0.18569372593255279</v>
      </c>
      <c r="AN262" s="22">
        <f>'Income Statement Annual'!N262/'Balance Sheet Annual'!CS262</f>
        <v>1.8803142868256253</v>
      </c>
      <c r="AO262" s="22">
        <f>'Income Statement Annual'!N262/'Balance Sheet Annual'!BB262</f>
        <v>0.46545282982533842</v>
      </c>
      <c r="AP262" s="22">
        <f>'Income Statement Annual'!N262/('Balance Sheet Annual'!AH262-'Balance Sheet Annual'!BR262)</f>
        <v>-14.63548289433848</v>
      </c>
      <c r="AQ262" s="22">
        <f>'Income Statement Annual'!BS262/'Balance Sheet Annual'!BB262</f>
        <v>4.5966608253576999E-2</v>
      </c>
      <c r="AR262" s="22">
        <f>'Cash Flow Statement Annual'!AB262/'Income Statement Annual'!N262</f>
        <v>0.16865600628865765</v>
      </c>
      <c r="AS262" s="22">
        <f>'Cash Flow Statement Annual'!BG262/'Income Statement Annual'!N262</f>
        <v>0.77698020314019156</v>
      </c>
      <c r="AT262" s="22">
        <f>'Cash Flow Statement Annual'!AB262/'Balance Sheet Annual'!BB262</f>
        <v>7.8501415394095789E-2</v>
      </c>
      <c r="AU262" s="22">
        <f>('Cash Flow Statement Annual'!AB262+'Cash Flow Statement Annual'!AU262)/'Balance Sheet Annual'!BR262</f>
        <v>-1.8964720382067477</v>
      </c>
      <c r="AV262" s="22">
        <f>('Cash Flow Statement Annual'!AB262+'Cash Flow Statement Annual'!AU262)/('Balance Sheet Annual'!BH262+'Balance Sheet Annual'!BS262)</f>
        <v>-0.73461836844303874</v>
      </c>
      <c r="AW262" s="22">
        <f>'Cash Flow Statement Annual'!AB262/'Balance Sheet Annual'!BS262</f>
        <v>0.18346497445937127</v>
      </c>
      <c r="AX262" s="22">
        <f>('Cash Flow Statement Annual'!AB262+'Cash Flow Statement Annual'!AU262)/'Balance Sheet Annual'!BS262</f>
        <v>-0.83102680078309588</v>
      </c>
      <c r="AY262" s="22">
        <f>('Balance Sheet Annual'!BH262+'Balance Sheet Annual'!BS262)/('Income Statement Annual'!AF262-'Income Statement Annual'!AC262)</f>
        <v>6.5679383328978309</v>
      </c>
      <c r="AZ262" s="22">
        <f>(('Balance Sheet Annual'!BH262+'Balance Sheet Annual'!BS262)-'Balance Sheet Annual'!N262)/('Income Statement Annual'!AF262-'Income Statement Annual'!AC262)</f>
        <v>6.3238829370263918</v>
      </c>
      <c r="BA262" s="22">
        <f>('Cash Flow Statement Annual'!AB262+'Cash Flow Statement Annual'!AU262)/'Income Statement Annual'!BS262</f>
        <v>-7.7356514453288643</v>
      </c>
      <c r="BB262" s="22">
        <f>'Income Statement Annual'!AF262/('Balance Sheet Annual'!BH262+'Balance Sheet Annual'!BS262)</f>
        <v>0.15225477909729268</v>
      </c>
      <c r="BC262" s="23">
        <f>'Income Statement Annual'!AF262/('Balance Sheet Annual'!BB262-'Balance Sheet Annual'!BR262)</f>
        <v>9.0703324050482911E-2</v>
      </c>
    </row>
    <row r="263" spans="1:55" x14ac:dyDescent="0.2">
      <c r="A263" s="45" t="s">
        <v>775</v>
      </c>
      <c r="B263" s="45" t="s">
        <v>776</v>
      </c>
      <c r="C263" s="45" t="str">
        <f>VLOOKUP(A263,'[1]S&amp;P 500 Wikipedia'!A:D,3,FALSE)</f>
        <v>Financials</v>
      </c>
      <c r="D263" s="45">
        <v>118024</v>
      </c>
      <c r="E263" s="45" t="s">
        <v>16</v>
      </c>
      <c r="F263" s="45">
        <v>2018</v>
      </c>
      <c r="G263" s="45" t="s">
        <v>17</v>
      </c>
      <c r="H263" s="46">
        <v>43465</v>
      </c>
      <c r="I263" s="46">
        <v>43516</v>
      </c>
      <c r="J263" s="46">
        <v>43516</v>
      </c>
      <c r="K263" s="45">
        <v>36977000</v>
      </c>
      <c r="L263" s="45">
        <v>37844000</v>
      </c>
      <c r="M263" s="45" t="s">
        <v>1778</v>
      </c>
      <c r="N263" s="20">
        <f>'Balance Sheet Annual'!AH263/'Balance Sheet Annual'!BR263</f>
        <v>7.1901781415503132</v>
      </c>
      <c r="O263" s="21">
        <f>('Balance Sheet Annual'!AH263-'Balance Sheet Annual'!U263)/'Balance Sheet Annual'!BR263</f>
        <v>7.1901781415503132</v>
      </c>
      <c r="P263" s="21">
        <f>'Balance Sheet Annual'!N263/'Balance Sheet Annual'!BR263</f>
        <v>6.1166195233509866</v>
      </c>
      <c r="Q263" s="21">
        <f>'Balance Sheet Annual'!CH263/'Balance Sheet Annual'!CS263</f>
        <v>0.12911447487023281</v>
      </c>
      <c r="R263" s="21">
        <f>('Balance Sheet Annual'!BH263+'Balance Sheet Annual'!BS263)/'Balance Sheet Annual'!BB263</f>
        <v>0</v>
      </c>
      <c r="S263" s="21">
        <f>('Balance Sheet Annual'!BH263/'Balance Sheet Annual'!BB263)</f>
        <v>0</v>
      </c>
      <c r="T263" s="21">
        <f>'Balance Sheet Annual'!BS263/'Balance Sheet Annual'!BB263</f>
        <v>0</v>
      </c>
      <c r="U263" s="21">
        <f>('Balance Sheet Annual'!BH263+'Balance Sheet Annual'!BS263)/'Balance Sheet Annual'!CS263</f>
        <v>0</v>
      </c>
      <c r="V263" s="21">
        <f>('Balance Sheet Annual'!BH263/'Balance Sheet Annual'!CS263)</f>
        <v>0</v>
      </c>
      <c r="W263" s="21">
        <f>('Balance Sheet Annual'!BS263/'Balance Sheet Annual'!CS263)</f>
        <v>0</v>
      </c>
      <c r="X263" s="22">
        <f>'Balance Sheet Annual'!AH263/'Balance Sheet Annual'!BB263</f>
        <v>0.82219836485258901</v>
      </c>
      <c r="Y263" s="22">
        <f>'Balance Sheet Annual'!CS263/('Balance Sheet Annual'!BB263-'Balance Sheet Annual'!AQ263-'Balance Sheet Annual'!AR263-'Balance Sheet Annual'!AS263)</f>
        <v>0.99342883554334172</v>
      </c>
      <c r="Z263" s="22">
        <f>'Balance Sheet Annual'!BA263/'Balance Sheet Annual'!BB263</f>
        <v>0.17780163514741101</v>
      </c>
      <c r="AA263" s="22">
        <f>'Balance Sheet Annual'!AR263/'Balance Sheet Annual'!BB263</f>
        <v>0</v>
      </c>
      <c r="AB263" s="23">
        <f>'Balance Sheet Annual'!CS263/'Balance Sheet Annual'!CT263</f>
        <v>0.8856497921656068</v>
      </c>
      <c r="AC263" s="24">
        <f>'Income Statement Annual'!V263/'Income Statement Annual'!N263</f>
        <v>0.74148805824827468</v>
      </c>
      <c r="AD263" s="22">
        <f>('Income Statement Annual'!AF263-'Income Statement Annual'!AC263)/'Income Statement Annual'!N263</f>
        <v>0.55612107549984779</v>
      </c>
      <c r="AE263" s="22">
        <f>'Income Statement Annual'!AF263/'Income Statement Annual'!N263</f>
        <v>0.50762948743430336</v>
      </c>
      <c r="AF263" s="22">
        <f>'Income Statement Annual'!BS263/'Income Statement Annual'!N263</f>
        <v>0.3725781251965552</v>
      </c>
      <c r="AG263" s="22" t="e">
        <f>('Income Statement Annual'!AF263-'Income Statement Annual'!AC263)/('Income Statement Annual'!AH263*-1)</f>
        <v>#DIV/0!</v>
      </c>
      <c r="AH263" s="23" t="e">
        <f>'Income Statement Annual'!AF263/('Income Statement Annual'!AH263*-1)</f>
        <v>#DIV/0!</v>
      </c>
      <c r="AI263" s="24">
        <f>'Cash Flow Statement Annual'!BG263/'Cash Flow Statement Annual'!AB263</f>
        <v>-0.69668818996042492</v>
      </c>
      <c r="AJ263" s="22">
        <f>'Cash Flow Statement Annual'!AB263/'Balance Sheet Annual'!BR263</f>
        <v>2.5282107607125663</v>
      </c>
      <c r="AK263" s="22" t="e">
        <f>('Cash Flow Statement Annual'!AB263+'Cash Flow Statement Annual'!AV263)/('Balance Sheet Annual'!BH263+'Balance Sheet Annual'!BS263)</f>
        <v>#DIV/0!</v>
      </c>
      <c r="AL263" s="23" t="e">
        <f>('Cash Flow Statement Annual'!AB263/('Balance Sheet Annual'!BH263+'Balance Sheet Annual'!BS263))</f>
        <v>#DIV/0!</v>
      </c>
      <c r="AM263" s="24">
        <f>'Income Statement Annual'!BS263/'Balance Sheet Annual'!CS263</f>
        <v>0.28768105243527181</v>
      </c>
      <c r="AN263" s="22">
        <f>'Income Statement Annual'!N263/'Balance Sheet Annual'!CS263</f>
        <v>0.77213618562148389</v>
      </c>
      <c r="AO263" s="22">
        <f>'Income Statement Annual'!N263/'Balance Sheet Annual'!BB263</f>
        <v>0.68384225231921159</v>
      </c>
      <c r="AP263" s="22">
        <f>'Income Statement Annual'!N263/('Balance Sheet Annual'!AH263-'Balance Sheet Annual'!BR263)</f>
        <v>0.9660860815120168</v>
      </c>
      <c r="AQ263" s="22">
        <f>'Income Statement Annual'!BS263/'Balance Sheet Annual'!BB263</f>
        <v>0.25478466429928154</v>
      </c>
      <c r="AR263" s="22">
        <f>'Cash Flow Statement Annual'!AB263/'Income Statement Annual'!N263</f>
        <v>0.42276040264572762</v>
      </c>
      <c r="AS263" s="22">
        <f>'Cash Flow Statement Annual'!BG263/'Income Statement Annual'!N263</f>
        <v>-0.29453217970619239</v>
      </c>
      <c r="AT263" s="22">
        <f>'Cash Flow Statement Annual'!AB263/'Balance Sheet Annual'!BB263</f>
        <v>0.28910142593663113</v>
      </c>
      <c r="AU263" s="22">
        <f>('Cash Flow Statement Annual'!AB263+'Cash Flow Statement Annual'!AU263)/'Balance Sheet Annual'!BR263</f>
        <v>1.7209617236398651</v>
      </c>
      <c r="AV263" s="22" t="e">
        <f>('Cash Flow Statement Annual'!AB263+'Cash Flow Statement Annual'!AU263)/('Balance Sheet Annual'!BH263+'Balance Sheet Annual'!BS263)</f>
        <v>#DIV/0!</v>
      </c>
      <c r="AW263" s="22" t="e">
        <f>'Cash Flow Statement Annual'!AB263/'Balance Sheet Annual'!BS263</f>
        <v>#DIV/0!</v>
      </c>
      <c r="AX263" s="22" t="e">
        <f>('Cash Flow Statement Annual'!AB263+'Cash Flow Statement Annual'!AU263)/'Balance Sheet Annual'!BS263</f>
        <v>#DIV/0!</v>
      </c>
      <c r="AY263" s="22">
        <f>('Balance Sheet Annual'!BH263+'Balance Sheet Annual'!BS263)/('Income Statement Annual'!AF263-'Income Statement Annual'!AC263)</f>
        <v>0</v>
      </c>
      <c r="AZ263" s="22">
        <f>(('Balance Sheet Annual'!BH263+'Balance Sheet Annual'!BS263)-'Balance Sheet Annual'!N263)/('Income Statement Annual'!AF263-'Income Statement Annual'!AC263)</f>
        <v>-1.8391753603387591</v>
      </c>
      <c r="BA263" s="22">
        <f>('Cash Flow Statement Annual'!AB263+'Cash Flow Statement Annual'!AU263)/'Income Statement Annual'!BS263</f>
        <v>0.77238687546002738</v>
      </c>
      <c r="BB263" s="22" t="e">
        <f>'Income Statement Annual'!AF263/('Balance Sheet Annual'!BH263+'Balance Sheet Annual'!BS263)</f>
        <v>#DIV/0!</v>
      </c>
      <c r="BC263" s="23">
        <f>'Income Statement Annual'!AF263/('Balance Sheet Annual'!BB263-'Balance Sheet Annual'!BR263)</f>
        <v>0.39195909613651198</v>
      </c>
    </row>
    <row r="264" spans="1:55" x14ac:dyDescent="0.2">
      <c r="A264" s="45" t="s">
        <v>781</v>
      </c>
      <c r="B264" s="45" t="s">
        <v>782</v>
      </c>
      <c r="C264" s="45" t="str">
        <f>VLOOKUP(A264,'[1]S&amp;P 500 Wikipedia'!A:D,3,FALSE)</f>
        <v>Materials</v>
      </c>
      <c r="D264" s="45">
        <v>378186</v>
      </c>
      <c r="E264" s="45" t="s">
        <v>16</v>
      </c>
      <c r="F264" s="45">
        <v>2018</v>
      </c>
      <c r="G264" s="45" t="s">
        <v>17</v>
      </c>
      <c r="H264" s="46">
        <v>43465</v>
      </c>
      <c r="I264" s="46">
        <v>43521</v>
      </c>
      <c r="J264" s="46">
        <v>43586</v>
      </c>
      <c r="K264" s="45">
        <v>62670000</v>
      </c>
      <c r="L264" s="45">
        <v>62914000</v>
      </c>
      <c r="M264" s="45" t="s">
        <v>1986</v>
      </c>
      <c r="N264" s="20">
        <f>'Balance Sheet Annual'!AH264/'Balance Sheet Annual'!BR264</f>
        <v>3.7901171969531098</v>
      </c>
      <c r="O264" s="21">
        <f>('Balance Sheet Annual'!AH264-'Balance Sheet Annual'!U264)/'Balance Sheet Annual'!BR264</f>
        <v>2.9249815619346142</v>
      </c>
      <c r="P264" s="21">
        <f>'Balance Sheet Annual'!N264/'Balance Sheet Annual'!BR264</f>
        <v>2.0834495315579011</v>
      </c>
      <c r="Q264" s="21">
        <f>'Balance Sheet Annual'!CH264/'Balance Sheet Annual'!CS264</f>
        <v>0.92046026066972675</v>
      </c>
      <c r="R264" s="21">
        <f>('Balance Sheet Annual'!BH264+'Balance Sheet Annual'!BS264)/'Balance Sheet Annual'!BB264</f>
        <v>0.33663600745108901</v>
      </c>
      <c r="S264" s="21">
        <f>('Balance Sheet Annual'!BH264/'Balance Sheet Annual'!BB264)</f>
        <v>3.3350973938202577E-2</v>
      </c>
      <c r="T264" s="21">
        <f>'Balance Sheet Annual'!BS264/'Balance Sheet Annual'!BB264</f>
        <v>0.30328503351288644</v>
      </c>
      <c r="U264" s="21">
        <f>('Balance Sheet Annual'!BH264+'Balance Sheet Annual'!BS264)/'Balance Sheet Annual'!CS264</f>
        <v>0.64649607462033454</v>
      </c>
      <c r="V264" s="21">
        <f>('Balance Sheet Annual'!BH264/'Balance Sheet Annual'!CS264)</f>
        <v>6.4049220102949792E-2</v>
      </c>
      <c r="W264" s="21">
        <f>('Balance Sheet Annual'!BS264/'Balance Sheet Annual'!CS264)</f>
        <v>0.58244685451738476</v>
      </c>
      <c r="X264" s="22">
        <f>'Balance Sheet Annual'!AH264/'Balance Sheet Annual'!BB264</f>
        <v>0.29259458231410557</v>
      </c>
      <c r="Y264" s="22">
        <f>'Balance Sheet Annual'!CS264/('Balance Sheet Annual'!BB264-'Balance Sheet Annual'!AQ264-'Balance Sheet Annual'!AR264-'Balance Sheet Annual'!AS264)</f>
        <v>0.74021051959318807</v>
      </c>
      <c r="Z264" s="22">
        <f>'Balance Sheet Annual'!BA264/'Balance Sheet Annual'!BB264</f>
        <v>0.70740541768589438</v>
      </c>
      <c r="AA264" s="22">
        <f>'Balance Sheet Annual'!AR264/'Balance Sheet Annual'!BB264</f>
        <v>0.24023212204021768</v>
      </c>
      <c r="AB264" s="23">
        <f>'Balance Sheet Annual'!CS264/'Balance Sheet Annual'!CT264</f>
        <v>0.52070850955867609</v>
      </c>
      <c r="AC264" s="24">
        <f>'Income Statement Annual'!V264/'Income Statement Annual'!N264</f>
        <v>0.24509316889222649</v>
      </c>
      <c r="AD264" s="22">
        <f>('Income Statement Annual'!AF264-'Income Statement Annual'!AC264)/'Income Statement Annual'!N264</f>
        <v>0.17661439875085549</v>
      </c>
      <c r="AE264" s="22">
        <f>'Income Statement Annual'!AF264/'Income Statement Annual'!N264</f>
        <v>0.17661439875085549</v>
      </c>
      <c r="AF264" s="22">
        <f>'Income Statement Annual'!BS264/'Income Statement Annual'!N264</f>
        <v>0.17988276157367597</v>
      </c>
      <c r="AG264" s="22">
        <f>('Income Statement Annual'!AF264-'Income Statement Annual'!AC264)/('Income Statement Annual'!AH264*-1)</f>
        <v>7.6555248286641815</v>
      </c>
      <c r="AH264" s="23">
        <f>'Income Statement Annual'!AF264/('Income Statement Annual'!AH264*-1)</f>
        <v>7.6555248286641815</v>
      </c>
      <c r="AI264" s="24">
        <f>'Cash Flow Statement Annual'!BG264/'Cash Flow Statement Annual'!AB264</f>
        <v>1.709932540683835</v>
      </c>
      <c r="AJ264" s="22">
        <f>'Cash Flow Statement Annual'!AB264/'Balance Sheet Annual'!BR264</f>
        <v>0.94765606093780608</v>
      </c>
      <c r="AK264" s="22">
        <f>('Cash Flow Statement Annual'!AB264+'Cash Flow Statement Annual'!AV264)/('Balance Sheet Annual'!BH264+'Balance Sheet Annual'!BS264)</f>
        <v>0.18136411730564483</v>
      </c>
      <c r="AL264" s="23">
        <f>('Cash Flow Statement Annual'!AB264/('Balance Sheet Annual'!BH264+'Balance Sheet Annual'!BS264))</f>
        <v>0.21732206264330473</v>
      </c>
      <c r="AM264" s="24">
        <f>'Income Statement Annual'!BS264/'Balance Sheet Annual'!CS264</f>
        <v>0.15234287322714024</v>
      </c>
      <c r="AN264" s="22">
        <f>'Income Statement Annual'!N264/'Balance Sheet Annual'!CS264</f>
        <v>0.84690090309039423</v>
      </c>
      <c r="AO264" s="22">
        <f>'Income Statement Annual'!N264/'Balance Sheet Annual'!BB264</f>
        <v>0.44098850699209596</v>
      </c>
      <c r="AP264" s="22">
        <f>'Income Statement Annual'!N264/('Balance Sheet Annual'!AH264-'Balance Sheet Annual'!BR264)</f>
        <v>2.04734571572539</v>
      </c>
      <c r="AQ264" s="22">
        <f>'Income Statement Annual'!BS264/'Balance Sheet Annual'!BB264</f>
        <v>7.9326230459990543E-2</v>
      </c>
      <c r="AR264" s="22">
        <f>'Cash Flow Statement Annual'!AB264/'Income Statement Annual'!N264</f>
        <v>0.16589645838681419</v>
      </c>
      <c r="AS264" s="22">
        <f>'Cash Flow Statement Annual'!BG264/'Income Statement Annual'!N264</f>
        <v>0.28367175257981531</v>
      </c>
      <c r="AT264" s="22">
        <f>'Cash Flow Statement Annual'!AB264/'Balance Sheet Annual'!BB264</f>
        <v>7.315843149927756E-2</v>
      </c>
      <c r="AU264" s="22">
        <f>('Cash Flow Statement Annual'!AB264+'Cash Flow Statement Annual'!AU264)/'Balance Sheet Annual'!BR264</f>
        <v>0.3909431646634477</v>
      </c>
      <c r="AV264" s="22">
        <f>('Cash Flow Statement Annual'!AB264+'Cash Flow Statement Annual'!AU264)/('Balance Sheet Annual'!BH264+'Balance Sheet Annual'!BS264)</f>
        <v>8.9653386310729735E-2</v>
      </c>
      <c r="AW264" s="22">
        <f>'Cash Flow Statement Annual'!AB264/'Balance Sheet Annual'!BS264</f>
        <v>0.24122005181692915</v>
      </c>
      <c r="AX264" s="22">
        <f>('Cash Flow Statement Annual'!AB264+'Cash Flow Statement Annual'!AU264)/'Balance Sheet Annual'!BS264</f>
        <v>9.9512190471580983E-2</v>
      </c>
      <c r="AY264" s="22">
        <f>('Balance Sheet Annual'!BH264+'Balance Sheet Annual'!BS264)/('Income Statement Annual'!AF264-'Income Statement Annual'!AC264)</f>
        <v>4.3222231899494705</v>
      </c>
      <c r="AZ264" s="22">
        <f>(('Balance Sheet Annual'!BH264+'Balance Sheet Annual'!BS264)-'Balance Sheet Annual'!N264)/('Income Statement Annual'!AF264-'Income Statement Annual'!AC264)</f>
        <v>2.2571129142566688</v>
      </c>
      <c r="BA264" s="22">
        <f>('Cash Flow Statement Annual'!AB264+'Cash Flow Statement Annual'!AU264)/'Income Statement Annual'!BS264</f>
        <v>0.38046126542387804</v>
      </c>
      <c r="BB264" s="22">
        <f>'Income Statement Annual'!AF264/('Balance Sheet Annual'!BH264+'Balance Sheet Annual'!BS264)</f>
        <v>0.23136241606525892</v>
      </c>
      <c r="BC264" s="23">
        <f>'Income Statement Annual'!AF264/('Balance Sheet Annual'!BB264-'Balance Sheet Annual'!BR264)</f>
        <v>8.4400590723757107E-2</v>
      </c>
    </row>
    <row r="265" spans="1:55" x14ac:dyDescent="0.2">
      <c r="A265" s="45" t="s">
        <v>13</v>
      </c>
      <c r="B265" s="45" t="s">
        <v>14</v>
      </c>
      <c r="C265" s="45" t="str">
        <f>VLOOKUP(A265,'[1]S&amp;P 500 Wikipedia'!A:D,3,FALSE)</f>
        <v>Industrials</v>
      </c>
      <c r="D265" s="45">
        <v>22219</v>
      </c>
      <c r="E265" s="45" t="s">
        <v>16</v>
      </c>
      <c r="F265" s="45">
        <v>2018</v>
      </c>
      <c r="G265" s="45" t="s">
        <v>17</v>
      </c>
      <c r="H265" s="46">
        <v>43465</v>
      </c>
      <c r="I265" s="46">
        <v>43503</v>
      </c>
      <c r="J265" s="46">
        <v>43503</v>
      </c>
      <c r="K265" s="45">
        <v>580800000</v>
      </c>
      <c r="L265" s="45">
        <v>592700000</v>
      </c>
      <c r="M265" s="45" t="s">
        <v>1779</v>
      </c>
      <c r="N265" s="20">
        <f>'Balance Sheet Annual'!AH265/'Balance Sheet Annual'!BR265</f>
        <v>1.8572915311564979</v>
      </c>
      <c r="O265" s="21">
        <f>('Balance Sheet Annual'!AH265-'Balance Sheet Annual'!U265)/'Balance Sheet Annual'!BR265</f>
        <v>1.3325094315077404</v>
      </c>
      <c r="P265" s="21">
        <f>'Balance Sheet Annual'!N265/'Balance Sheet Annual'!BR265</f>
        <v>0.53714062703265253</v>
      </c>
      <c r="Q265" s="21">
        <f>'Balance Sheet Annual'!CH265/'Balance Sheet Annual'!CS265</f>
        <v>2.2685424195491311</v>
      </c>
      <c r="R265" s="21">
        <f>('Balance Sheet Annual'!BH265+'Balance Sheet Annual'!BS265)/'Balance Sheet Annual'!BB265</f>
        <v>0.36720456998446838</v>
      </c>
      <c r="S265" s="21">
        <f>('Balance Sheet Annual'!BH265/'Balance Sheet Annual'!BB265)</f>
        <v>4.8779845736699398E-2</v>
      </c>
      <c r="T265" s="21">
        <f>'Balance Sheet Annual'!BS265/'Balance Sheet Annual'!BB265</f>
        <v>0.31842472424776896</v>
      </c>
      <c r="U265" s="21">
        <f>('Balance Sheet Annual'!BH265+'Balance Sheet Annual'!BS265)/'Balance Sheet Annual'!CS265</f>
        <v>1.2002237136465324</v>
      </c>
      <c r="V265" s="21">
        <f>('Balance Sheet Annual'!BH265/'Balance Sheet Annual'!CS265)</f>
        <v>0.15943899500946482</v>
      </c>
      <c r="W265" s="21">
        <f>('Balance Sheet Annual'!BS265/'Balance Sheet Annual'!CS265)</f>
        <v>1.0407847186370676</v>
      </c>
      <c r="X265" s="22">
        <f>'Balance Sheet Annual'!AH265/'Balance Sheet Annual'!BB265</f>
        <v>0.37583910285097533</v>
      </c>
      <c r="Y265" s="22">
        <f>'Balance Sheet Annual'!CS265/('Balance Sheet Annual'!BB265-'Balance Sheet Annual'!AQ265-'Balance Sheet Annual'!AR265-'Balance Sheet Annual'!AS265)</f>
        <v>0.47363273290406716</v>
      </c>
      <c r="Z265" s="22">
        <f>'Balance Sheet Annual'!BA265/'Balance Sheet Annual'!BB265</f>
        <v>0.62416089714902467</v>
      </c>
      <c r="AA265" s="22">
        <f>'Balance Sheet Annual'!AR265/'Balance Sheet Annual'!BB265</f>
        <v>0.27675257324874297</v>
      </c>
      <c r="AB265" s="23">
        <f>'Balance Sheet Annual'!CS265/'Balance Sheet Annual'!CT265</f>
        <v>0.30594677126385345</v>
      </c>
      <c r="AC265" s="24">
        <f>'Income Statement Annual'!V265/'Income Statement Annual'!N265</f>
        <v>0.49455096819028965</v>
      </c>
      <c r="AD265" s="22">
        <f>('Income Statement Annual'!AF265-'Income Statement Annual'!AC265)/'Income Statement Annual'!N265</f>
        <v>0.22851186151562056</v>
      </c>
      <c r="AE265" s="22">
        <f>'Income Statement Annual'!AF265/'Income Statement Annual'!N265</f>
        <v>0.22851186151562056</v>
      </c>
      <c r="AF265" s="22">
        <f>'Income Statement Annual'!BS265/'Income Statement Annual'!N265</f>
        <v>0.15345737119752345</v>
      </c>
      <c r="AG265" s="22">
        <f>('Income Statement Annual'!AF265-'Income Statement Annual'!AC265)/('Income Statement Annual'!AH265*-1)</f>
        <v>26.595588235294116</v>
      </c>
      <c r="AH265" s="23">
        <f>'Income Statement Annual'!AF265/('Income Statement Annual'!AH265*-1)</f>
        <v>26.595588235294116</v>
      </c>
      <c r="AI265" s="24">
        <f>'Cash Flow Statement Annual'!BG265/'Cash Flow Statement Annual'!AB265</f>
        <v>-0.42548076923076922</v>
      </c>
      <c r="AJ265" s="22">
        <f>'Cash Flow Statement Annual'!AB265/'Balance Sheet Annual'!BR265</f>
        <v>0.81176011447899055</v>
      </c>
      <c r="AK265" s="22">
        <f>('Cash Flow Statement Annual'!AB265+'Cash Flow Statement Annual'!AV265)/('Balance Sheet Annual'!BH265+'Balance Sheet Annual'!BS265)</f>
        <v>0.24639759122517743</v>
      </c>
      <c r="AL265" s="23">
        <f>('Cash Flow Statement Annual'!AB265/('Balance Sheet Annual'!BH265+'Balance Sheet Annual'!BS265))</f>
        <v>0.44734389561975768</v>
      </c>
      <c r="AM265" s="24">
        <f>'Income Statement Annual'!BS265/'Balance Sheet Annual'!CS265</f>
        <v>0.41800034417484083</v>
      </c>
      <c r="AN265" s="22">
        <f>'Income Statement Annual'!N265/'Balance Sheet Annual'!CS265</f>
        <v>2.7238857339528479</v>
      </c>
      <c r="AO265" s="22">
        <f>'Income Statement Annual'!N265/'Balance Sheet Annual'!BB265</f>
        <v>0.83336404559454547</v>
      </c>
      <c r="AP265" s="22">
        <f>'Income Statement Annual'!N265/('Balance Sheet Annual'!AH265-'Balance Sheet Annual'!BR265)</f>
        <v>4.8037936267071322</v>
      </c>
      <c r="AQ265" s="22">
        <f>'Income Statement Annual'!BS265/'Balance Sheet Annual'!BB265</f>
        <v>0.12788585568747202</v>
      </c>
      <c r="AR265" s="22">
        <f>'Cash Flow Statement Annual'!AB265/'Income Statement Annual'!N265</f>
        <v>0.19711280285560856</v>
      </c>
      <c r="AS265" s="22">
        <f>'Cash Flow Statement Annual'!BG265/'Income Statement Annual'!N265</f>
        <v>-8.3867706984237289E-2</v>
      </c>
      <c r="AT265" s="22">
        <f>'Cash Flow Statement Annual'!AB265/'Balance Sheet Annual'!BB265</f>
        <v>0.16426672282623003</v>
      </c>
      <c r="AU265" s="22">
        <f>('Cash Flow Statement Annual'!AB265+'Cash Flow Statement Annual'!AU265)/'Balance Sheet Annual'!BR265</f>
        <v>0.41030310914531026</v>
      </c>
      <c r="AV265" s="22">
        <f>('Cash Flow Statement Annual'!AB265+'Cash Flow Statement Annual'!AU265)/('Balance Sheet Annual'!BH265+'Balance Sheet Annual'!BS265)</f>
        <v>0.22610939852319162</v>
      </c>
      <c r="AW265" s="22">
        <f>'Cash Flow Statement Annual'!AB265/'Balance Sheet Annual'!BS265</f>
        <v>0.51587301587301593</v>
      </c>
      <c r="AX265" s="22">
        <f>('Cash Flow Statement Annual'!AB265+'Cash Flow Statement Annual'!AU265)/'Balance Sheet Annual'!BS265</f>
        <v>0.26074735449735448</v>
      </c>
      <c r="AY265" s="22">
        <f>('Balance Sheet Annual'!BH265+'Balance Sheet Annual'!BS265)/('Income Statement Annual'!AF265-'Income Statement Annual'!AC265)</f>
        <v>1.9282554603262372</v>
      </c>
      <c r="AZ265" s="22">
        <f>(('Balance Sheet Annual'!BH265+'Balance Sheet Annual'!BS265)-'Balance Sheet Annual'!N265)/('Income Statement Annual'!AF265-'Income Statement Annual'!AC265)</f>
        <v>1.357478573403373</v>
      </c>
      <c r="BA265" s="22">
        <f>('Cash Flow Statement Annual'!AB265+'Cash Flow Statement Annual'!AU265)/'Income Statement Annual'!BS265</f>
        <v>0.6492383696994648</v>
      </c>
      <c r="BB265" s="22">
        <f>'Income Statement Annual'!AF265/('Balance Sheet Annual'!BH265+'Balance Sheet Annual'!BS265)</f>
        <v>0.51860348412072554</v>
      </c>
      <c r="BC265" s="23">
        <f>'Income Statement Annual'!AF265/('Balance Sheet Annual'!BB265-'Balance Sheet Annual'!BR265)</f>
        <v>0.23874587458745875</v>
      </c>
    </row>
    <row r="266" spans="1:55" x14ac:dyDescent="0.2">
      <c r="A266" s="45" t="s">
        <v>835</v>
      </c>
      <c r="B266" s="45" t="s">
        <v>836</v>
      </c>
      <c r="C266" s="45" t="str">
        <f>VLOOKUP(A266,'[1]S&amp;P 500 Wikipedia'!A:D,3,FALSE)</f>
        <v>Consumer Staples</v>
      </c>
      <c r="D266" s="45">
        <v>333441</v>
      </c>
      <c r="E266" s="45" t="s">
        <v>16</v>
      </c>
      <c r="F266" s="45">
        <v>2018</v>
      </c>
      <c r="G266" s="45" t="s">
        <v>17</v>
      </c>
      <c r="H266" s="46">
        <v>43465</v>
      </c>
      <c r="I266" s="46">
        <v>43524</v>
      </c>
      <c r="J266" s="46">
        <v>43524</v>
      </c>
      <c r="K266" s="45">
        <v>550103000</v>
      </c>
      <c r="L266" s="45">
        <v>556580000</v>
      </c>
      <c r="M266" s="45" t="s">
        <v>1780</v>
      </c>
      <c r="N266" s="20">
        <f>'Balance Sheet Annual'!AH266/'Balance Sheet Annual'!BR266</f>
        <v>3.7233394782912854</v>
      </c>
      <c r="O266" s="21">
        <f>('Balance Sheet Annual'!AH266-'Balance Sheet Annual'!U266)/'Balance Sheet Annual'!BR266</f>
        <v>3.2669380441901592</v>
      </c>
      <c r="P266" s="21">
        <f>'Balance Sheet Annual'!N266/'Balance Sheet Annual'!BR266</f>
        <v>2.1442899182833615</v>
      </c>
      <c r="Q266" s="21">
        <f>'Balance Sheet Annual'!CH266/'Balance Sheet Annual'!CS266</f>
        <v>0.22997464579591559</v>
      </c>
      <c r="R266" s="21">
        <f>('Balance Sheet Annual'!BH266+'Balance Sheet Annual'!BS266)/'Balance Sheet Annual'!BB266</f>
        <v>0</v>
      </c>
      <c r="S266" s="21">
        <f>('Balance Sheet Annual'!BH266/'Balance Sheet Annual'!BB266)</f>
        <v>0</v>
      </c>
      <c r="T266" s="21">
        <f>'Balance Sheet Annual'!BS266/'Balance Sheet Annual'!BB266</f>
        <v>0</v>
      </c>
      <c r="U266" s="21">
        <f>('Balance Sheet Annual'!BH266+'Balance Sheet Annual'!BS266)/'Balance Sheet Annual'!CS266</f>
        <v>0</v>
      </c>
      <c r="V266" s="21">
        <f>('Balance Sheet Annual'!BH266/'Balance Sheet Annual'!CS266)</f>
        <v>0</v>
      </c>
      <c r="W266" s="21">
        <f>('Balance Sheet Annual'!BS266/'Balance Sheet Annual'!CS266)</f>
        <v>0</v>
      </c>
      <c r="X266" s="22">
        <f>'Balance Sheet Annual'!AH266/'Balance Sheet Annual'!BB266</f>
        <v>0.43547730625596431</v>
      </c>
      <c r="Y266" s="22">
        <f>'Balance Sheet Annual'!CS266/('Balance Sheet Annual'!BB266-'Balance Sheet Annual'!AQ266-'Balance Sheet Annual'!AR266-'Balance Sheet Annual'!AS266)</f>
        <v>1.606084895624595</v>
      </c>
      <c r="Z266" s="22">
        <f>'Balance Sheet Annual'!BA266/'Balance Sheet Annual'!BB266</f>
        <v>0.56452269374403574</v>
      </c>
      <c r="AA266" s="22">
        <f>'Balance Sheet Annual'!AR266/'Balance Sheet Annual'!BB266</f>
        <v>0.27794607903298929</v>
      </c>
      <c r="AB266" s="23">
        <f>'Balance Sheet Annual'!CS266/'Balance Sheet Annual'!CT266</f>
        <v>0.81302488910484882</v>
      </c>
      <c r="AC266" s="24">
        <f>'Income Statement Annual'!V266/'Income Statement Annual'!N266</f>
        <v>0.63450918583752958</v>
      </c>
      <c r="AD266" s="22">
        <f>('Income Statement Annual'!AF266-'Income Statement Annual'!AC266)/'Income Statement Annual'!N266</f>
        <v>0.35582397979249314</v>
      </c>
      <c r="AE266" s="22">
        <f>'Income Statement Annual'!AF266/'Income Statement Annual'!N266</f>
        <v>0.35582397979249314</v>
      </c>
      <c r="AF266" s="22">
        <f>'Income Statement Annual'!BS266/'Income Statement Annual'!N266</f>
        <v>0.24359365933075991</v>
      </c>
      <c r="AG266" s="22" t="e">
        <f>('Income Statement Annual'!AF266-'Income Statement Annual'!AC266)/('Income Statement Annual'!AH266*-1)</f>
        <v>#DIV/0!</v>
      </c>
      <c r="AH266" s="23" t="e">
        <f>'Income Statement Annual'!AF266/('Income Statement Annual'!AH266*-1)</f>
        <v>#DIV/0!</v>
      </c>
      <c r="AI266" s="24">
        <f>'Cash Flow Statement Annual'!BG266/'Cash Flow Statement Annual'!AB266</f>
        <v>-0.31499973170832951</v>
      </c>
      <c r="AJ266" s="22">
        <f>'Cash Flow Statement Annual'!AB266/'Balance Sheet Annual'!BR266</f>
        <v>1.7627005216373308</v>
      </c>
      <c r="AK266" s="22" t="e">
        <f>('Cash Flow Statement Annual'!AB266+'Cash Flow Statement Annual'!AV266)/('Balance Sheet Annual'!BH266+'Balance Sheet Annual'!BS266)</f>
        <v>#DIV/0!</v>
      </c>
      <c r="AL266" s="23" t="e">
        <f>('Cash Flow Statement Annual'!AB266/('Balance Sheet Annual'!BH266+'Balance Sheet Annual'!BS266))</f>
        <v>#DIV/0!</v>
      </c>
      <c r="AM266" s="24">
        <f>'Income Statement Annual'!BS266/'Balance Sheet Annual'!CS266</f>
        <v>0.21068891757367764</v>
      </c>
      <c r="AN266" s="22">
        <f>'Income Statement Annual'!N266/'Balance Sheet Annual'!CS266</f>
        <v>0.86491954738278687</v>
      </c>
      <c r="AO266" s="22">
        <f>'Income Statement Annual'!N266/'Balance Sheet Annual'!BB266</f>
        <v>0.70320111909550631</v>
      </c>
      <c r="AP266" s="22">
        <f>'Income Statement Annual'!N266/('Balance Sheet Annual'!AH266-'Balance Sheet Annual'!BR266)</f>
        <v>2.2077245079703753</v>
      </c>
      <c r="AQ266" s="22">
        <f>'Income Statement Annual'!BS266/'Balance Sheet Annual'!BB266</f>
        <v>0.17129533384595988</v>
      </c>
      <c r="AR266" s="22">
        <f>'Cash Flow Statement Annual'!AB266/'Income Statement Annual'!N266</f>
        <v>0.29317833391955289</v>
      </c>
      <c r="AS266" s="22">
        <f>'Cash Flow Statement Annual'!BG266/'Income Statement Annual'!N266</f>
        <v>-9.2351096527354196E-2</v>
      </c>
      <c r="AT266" s="22">
        <f>'Cash Flow Statement Annual'!AB266/'Balance Sheet Annual'!BB266</f>
        <v>0.20616333250678562</v>
      </c>
      <c r="AU266" s="22">
        <f>('Cash Flow Statement Annual'!AB266+'Cash Flow Statement Annual'!AU266)/'Balance Sheet Annual'!BR266</f>
        <v>0.81411472452088063</v>
      </c>
      <c r="AV266" s="22" t="e">
        <f>('Cash Flow Statement Annual'!AB266+'Cash Flow Statement Annual'!AU266)/('Balance Sheet Annual'!BH266+'Balance Sheet Annual'!BS266)</f>
        <v>#DIV/0!</v>
      </c>
      <c r="AW266" s="22" t="e">
        <f>'Cash Flow Statement Annual'!AB266/'Balance Sheet Annual'!BS266</f>
        <v>#DIV/0!</v>
      </c>
      <c r="AX266" s="22" t="e">
        <f>('Cash Flow Statement Annual'!AB266+'Cash Flow Statement Annual'!AU266)/'Balance Sheet Annual'!BS266</f>
        <v>#DIV/0!</v>
      </c>
      <c r="AY266" s="22">
        <f>('Balance Sheet Annual'!BH266+'Balance Sheet Annual'!BS266)/('Income Statement Annual'!AF266-'Income Statement Annual'!AC266)</f>
        <v>0</v>
      </c>
      <c r="AZ266" s="22">
        <f>(('Balance Sheet Annual'!BH266+'Balance Sheet Annual'!BS266)-'Balance Sheet Annual'!N266)/('Income Statement Annual'!AF266-'Income Statement Annual'!AC266)</f>
        <v>-1.0023090006815223</v>
      </c>
      <c r="BA266" s="22">
        <f>('Cash Flow Statement Annual'!AB266+'Cash Flow Statement Annual'!AU266)/'Income Statement Annual'!BS266</f>
        <v>0.55586965898927476</v>
      </c>
      <c r="BB266" s="22" t="e">
        <f>'Income Statement Annual'!AF266/('Balance Sheet Annual'!BH266+'Balance Sheet Annual'!BS266)</f>
        <v>#DIV/0!</v>
      </c>
      <c r="BC266" s="23">
        <f>'Income Statement Annual'!AF266/('Balance Sheet Annual'!BB266-'Balance Sheet Annual'!BR266)</f>
        <v>0.28335690333023611</v>
      </c>
    </row>
    <row r="267" spans="1:55" x14ac:dyDescent="0.2">
      <c r="A267" s="45" t="s">
        <v>89</v>
      </c>
      <c r="B267" s="45" t="s">
        <v>90</v>
      </c>
      <c r="C267" s="45" t="str">
        <f>VLOOKUP(A267,'[1]S&amp;P 500 Wikipedia'!A:D,3,FALSE)</f>
        <v>Consumer Staples</v>
      </c>
      <c r="D267" s="45">
        <v>133574</v>
      </c>
      <c r="E267" s="45" t="s">
        <v>16</v>
      </c>
      <c r="F267" s="45">
        <v>2018</v>
      </c>
      <c r="G267" s="45" t="s">
        <v>17</v>
      </c>
      <c r="H267" s="46">
        <v>43465</v>
      </c>
      <c r="I267" s="46">
        <v>43522</v>
      </c>
      <c r="J267" s="46">
        <v>43522</v>
      </c>
      <c r="K267" s="45">
        <v>1875000000</v>
      </c>
      <c r="L267" s="45">
        <v>1879000000</v>
      </c>
      <c r="M267" s="45" t="s">
        <v>1781</v>
      </c>
      <c r="N267" s="20">
        <f>'Balance Sheet Annual'!AH267/'Balance Sheet Annual'!BR267</f>
        <v>0.63957597173144876</v>
      </c>
      <c r="O267" s="21">
        <f>('Balance Sheet Annual'!AH267-'Balance Sheet Annual'!U267)/'Balance Sheet Annual'!BR267</f>
        <v>0.31198468786808009</v>
      </c>
      <c r="P267" s="21">
        <f>'Balance Sheet Annual'!N267/'Balance Sheet Annual'!BR267</f>
        <v>0.18448174322732627</v>
      </c>
      <c r="Q267" s="21">
        <f>'Balance Sheet Annual'!CH267/'Balance Sheet Annual'!CS267</f>
        <v>1.8020495524711377</v>
      </c>
      <c r="R267" s="21">
        <f>('Balance Sheet Annual'!BH267+'Balance Sheet Annual'!BS267)/'Balance Sheet Annual'!BB267</f>
        <v>0.32160548122772092</v>
      </c>
      <c r="S267" s="21">
        <f>('Balance Sheet Annual'!BH267/'Balance Sheet Annual'!BB267)</f>
        <v>1.999907411693903E-2</v>
      </c>
      <c r="T267" s="21">
        <f>'Balance Sheet Annual'!BS267/'Balance Sheet Annual'!BB267</f>
        <v>0.3016064071107819</v>
      </c>
      <c r="U267" s="21">
        <f>('Balance Sheet Annual'!BH267+'Balance Sheet Annual'!BS267)/'Balance Sheet Annual'!CS267</f>
        <v>0.9011544947464003</v>
      </c>
      <c r="V267" s="21">
        <f>('Balance Sheet Annual'!BH267/'Balance Sheet Annual'!CS267)</f>
        <v>5.6038396679206126E-2</v>
      </c>
      <c r="W267" s="21">
        <f>('Balance Sheet Annual'!BS267/'Balance Sheet Annual'!CS267)</f>
        <v>0.84511609806719423</v>
      </c>
      <c r="X267" s="22">
        <f>'Balance Sheet Annual'!AH267/'Balance Sheet Annual'!BB267</f>
        <v>0.10055090042127679</v>
      </c>
      <c r="Y267" s="22">
        <f>'Balance Sheet Annual'!CS267/('Balance Sheet Annual'!BB267-'Balance Sheet Annual'!AQ267-'Balance Sheet Annual'!AR267-'Balance Sheet Annual'!AS267)</f>
        <v>0.60474602863306526</v>
      </c>
      <c r="Z267" s="22">
        <f>'Balance Sheet Annual'!BA267/'Balance Sheet Annual'!BB267</f>
        <v>0.89944909957872321</v>
      </c>
      <c r="AA267" s="22">
        <f>'Balance Sheet Annual'!AR267/'Balance Sheet Annual'!BB267</f>
        <v>0.12284153511411509</v>
      </c>
      <c r="AB267" s="23">
        <f>'Balance Sheet Annual'!CS267/'Balance Sheet Annual'!CT267</f>
        <v>0.35688162585065508</v>
      </c>
      <c r="AC267" s="24">
        <f>'Income Statement Annual'!V267/'Income Statement Annual'!N267</f>
        <v>0.46774319674695025</v>
      </c>
      <c r="AD267" s="22">
        <f>('Income Statement Annual'!AF267-'Income Statement Annual'!AC267)/'Income Statement Annual'!N267</f>
        <v>0.37632937128558025</v>
      </c>
      <c r="AE267" s="22">
        <f>'Income Statement Annual'!AF267/'Income Statement Annual'!N267</f>
        <v>0.37632937128558025</v>
      </c>
      <c r="AF267" s="22">
        <f>'Income Statement Annual'!BS267/'Income Statement Annual'!N267</f>
        <v>0.39967156709415075</v>
      </c>
      <c r="AG267" s="22">
        <f>('Income Statement Annual'!AF267-'Income Statement Annual'!AC267)/('Income Statement Annual'!AH267*-1)</f>
        <v>13.652482269503546</v>
      </c>
      <c r="AH267" s="23">
        <f>'Income Statement Annual'!AF267/('Income Statement Annual'!AH267*-1)</f>
        <v>13.652482269503546</v>
      </c>
      <c r="AI267" s="24">
        <f>'Cash Flow Statement Annual'!BG267/'Cash Flow Statement Annual'!AB267</f>
        <v>-1.5855947765762088</v>
      </c>
      <c r="AJ267" s="22">
        <f>'Cash Flow Statement Annual'!AB267/'Balance Sheet Annual'!BR267</f>
        <v>0.7215842167255595</v>
      </c>
      <c r="AK267" s="22">
        <f>('Cash Flow Statement Annual'!AB267+'Cash Flow Statement Annual'!AV267)/('Balance Sheet Annual'!BH267+'Balance Sheet Annual'!BS267)</f>
        <v>6.7655102922124658E-3</v>
      </c>
      <c r="AL267" s="23">
        <f>('Cash Flow Statement Annual'!AB267/('Balance Sheet Annual'!BH267+'Balance Sheet Annual'!BS267))</f>
        <v>0.35274219087375847</v>
      </c>
      <c r="AM267" s="24">
        <f>'Income Statement Annual'!BS267/'Balance Sheet Annual'!CS267</f>
        <v>0.66299130885977431</v>
      </c>
      <c r="AN267" s="22">
        <f>'Income Statement Annual'!N267/'Balance Sheet Annual'!CS267</f>
        <v>1.6588403165131664</v>
      </c>
      <c r="AO267" s="22">
        <f>'Income Statement Annual'!N267/'Balance Sheet Annual'!BB267</f>
        <v>0.59200962918383404</v>
      </c>
      <c r="AP267" s="22">
        <f>'Income Statement Annual'!N267/('Balance Sheet Annual'!AH267-'Balance Sheet Annual'!BR267)</f>
        <v>-10.447712418300654</v>
      </c>
      <c r="AQ267" s="22">
        <f>'Income Statement Annual'!BS267/'Balance Sheet Annual'!BB267</f>
        <v>0.23660941623073006</v>
      </c>
      <c r="AR267" s="22">
        <f>'Cash Flow Statement Annual'!AB267/'Income Statement Annual'!N267</f>
        <v>0.19162496090084455</v>
      </c>
      <c r="AS267" s="22">
        <f>'Cash Flow Statement Annual'!BG267/'Income Statement Annual'!N267</f>
        <v>-0.30383953706599937</v>
      </c>
      <c r="AT267" s="22">
        <f>'Cash Flow Statement Annual'!AB267/'Balance Sheet Annual'!BB267</f>
        <v>0.11344382204527569</v>
      </c>
      <c r="AU267" s="22">
        <f>('Cash Flow Statement Annual'!AB267+'Cash Flow Statement Annual'!AU267)/'Balance Sheet Annual'!BR267</f>
        <v>0.65282685512367489</v>
      </c>
      <c r="AV267" s="22">
        <f>('Cash Flow Statement Annual'!AB267+'Cash Flow Statement Annual'!AU267)/('Balance Sheet Annual'!BH267+'Balance Sheet Annual'!BS267)</f>
        <v>0.31913055995393697</v>
      </c>
      <c r="AW267" s="22">
        <f>'Cash Flow Statement Annual'!AB267/'Balance Sheet Annual'!BS267</f>
        <v>0.37613200306983885</v>
      </c>
      <c r="AX267" s="22">
        <f>('Cash Flow Statement Annual'!AB267+'Cash Flow Statement Annual'!AU267)/'Balance Sheet Annual'!BS267</f>
        <v>0.34029163468917883</v>
      </c>
      <c r="AY267" s="22">
        <f>('Balance Sheet Annual'!BH267+'Balance Sheet Annual'!BS267)/('Income Statement Annual'!AF267-'Income Statement Annual'!AC267)</f>
        <v>1.4435324675324674</v>
      </c>
      <c r="AZ267" s="22">
        <f>(('Balance Sheet Annual'!BH267+'Balance Sheet Annual'!BS267)-'Balance Sheet Annual'!N267)/('Income Statement Annual'!AF267-'Income Statement Annual'!AC267)</f>
        <v>1.3133506493506493</v>
      </c>
      <c r="BA267" s="22">
        <f>('Cash Flow Statement Annual'!AB267+'Cash Flow Statement Annual'!AU267)/'Income Statement Annual'!BS267</f>
        <v>0.43377029935433381</v>
      </c>
      <c r="BB267" s="22">
        <f>'Income Statement Annual'!AF267/('Balance Sheet Annual'!BH267+'Balance Sheet Annual'!BS267)</f>
        <v>0.69274506981430839</v>
      </c>
      <c r="BC267" s="23">
        <f>'Income Statement Annual'!AF267/('Balance Sheet Annual'!BB267-'Balance Sheet Annual'!BR267)</f>
        <v>0.26435045317220546</v>
      </c>
    </row>
    <row r="268" spans="1:55" x14ac:dyDescent="0.2">
      <c r="A268" s="45" t="s">
        <v>1135</v>
      </c>
      <c r="B268" s="45" t="s">
        <v>1136</v>
      </c>
      <c r="C268" s="45" t="str">
        <f>VLOOKUP(A268,'[1]S&amp;P 500 Wikipedia'!A:D,3,FALSE)</f>
        <v>Materials</v>
      </c>
      <c r="D268" s="45">
        <v>94993</v>
      </c>
      <c r="E268" s="45" t="s">
        <v>16</v>
      </c>
      <c r="F268" s="45">
        <v>2018</v>
      </c>
      <c r="G268" s="45" t="s">
        <v>17</v>
      </c>
      <c r="H268" s="46">
        <v>43465</v>
      </c>
      <c r="I268" s="46">
        <v>43537</v>
      </c>
      <c r="J268" s="46">
        <v>43537</v>
      </c>
      <c r="K268" s="45">
        <v>385700000</v>
      </c>
      <c r="L268" s="45">
        <v>386800000</v>
      </c>
      <c r="M268" s="45" t="s">
        <v>1782</v>
      </c>
      <c r="N268" s="20">
        <f>'Balance Sheet Annual'!AH268/'Balance Sheet Annual'!BR268</f>
        <v>2.2729063069272808</v>
      </c>
      <c r="O268" s="21">
        <f>('Balance Sheet Annual'!AH268-'Balance Sheet Annual'!U268)/'Balance Sheet Annual'!BR268</f>
        <v>1.5111515927330019</v>
      </c>
      <c r="P268" s="21">
        <f>'Balance Sheet Annual'!N268/'Balance Sheet Annual'!BR268</f>
        <v>1.0602629117227118</v>
      </c>
      <c r="Q268" s="21">
        <f>'Balance Sheet Annual'!CH268/'Balance Sheet Annual'!CS268</f>
        <v>0.93310578788476106</v>
      </c>
      <c r="R268" s="21">
        <f>('Balance Sheet Annual'!BH268+'Balance Sheet Annual'!BS268)/'Balance Sheet Annual'!BB268</f>
        <v>0.28055534685027961</v>
      </c>
      <c r="S268" s="21">
        <f>('Balance Sheet Annual'!BH268/'Balance Sheet Annual'!BB268)</f>
        <v>1.8762008007126987E-2</v>
      </c>
      <c r="T268" s="21">
        <f>'Balance Sheet Annual'!BS268/'Balance Sheet Annual'!BB268</f>
        <v>0.26179333884315265</v>
      </c>
      <c r="U268" s="21">
        <f>('Balance Sheet Annual'!BH268+'Balance Sheet Annual'!BS268)/'Balance Sheet Annual'!CS268</f>
        <v>0.54234316481829214</v>
      </c>
      <c r="V268" s="21">
        <f>('Balance Sheet Annual'!BH268/'Balance Sheet Annual'!CS268)</f>
        <v>3.626894627091741E-2</v>
      </c>
      <c r="W268" s="21">
        <f>('Balance Sheet Annual'!BS268/'Balance Sheet Annual'!CS268)</f>
        <v>0.50607421854737478</v>
      </c>
      <c r="X268" s="22">
        <f>'Balance Sheet Annual'!AH268/'Balance Sheet Annual'!BB268</f>
        <v>0.24775403308038255</v>
      </c>
      <c r="Y268" s="22">
        <f>'Balance Sheet Annual'!CS268/('Balance Sheet Annual'!BB268-'Balance Sheet Annual'!AQ268-'Balance Sheet Annual'!AR268-'Balance Sheet Annual'!AS268)</f>
        <v>0.56902088572474296</v>
      </c>
      <c r="Z268" s="22">
        <f>'Balance Sheet Annual'!BA268/'Balance Sheet Annual'!BB268</f>
        <v>0.75224596691961743</v>
      </c>
      <c r="AA268" s="22">
        <f>'Balance Sheet Annual'!AR268/'Balance Sheet Annual'!BB268</f>
        <v>9.089055137548703E-2</v>
      </c>
      <c r="AB268" s="23">
        <f>'Balance Sheet Annual'!CS268/'Balance Sheet Annual'!CT268</f>
        <v>0.51730226367705301</v>
      </c>
      <c r="AC268" s="24">
        <f>'Income Statement Annual'!V268/'Income Statement Annual'!N268</f>
        <v>0.11374740194887575</v>
      </c>
      <c r="AD268" s="22">
        <f>('Income Statement Annual'!AF268-'Income Statement Annual'!AC268)/'Income Statement Annual'!N268</f>
        <v>6.285259265257645E-2</v>
      </c>
      <c r="AE268" s="22">
        <f>'Income Statement Annual'!AF268/'Income Statement Annual'!N268</f>
        <v>6.285259265257645E-2</v>
      </c>
      <c r="AF268" s="22">
        <f>'Income Statement Annual'!BS268/'Income Statement Annual'!N268</f>
        <v>-1.4468108078926768E-2</v>
      </c>
      <c r="AG268" s="22">
        <f>('Income Statement Annual'!AF268-'Income Statement Annual'!AC268)/('Income Statement Annual'!AH268*-1)</f>
        <v>3.3721940622737145</v>
      </c>
      <c r="AH268" s="23">
        <f>'Income Statement Annual'!AF268/('Income Statement Annual'!AH268*-1)</f>
        <v>3.3721940622737145</v>
      </c>
      <c r="AI268" s="24">
        <f>'Cash Flow Statement Annual'!BG268/'Cash Flow Statement Annual'!AB268</f>
        <v>1.2835916622127204</v>
      </c>
      <c r="AJ268" s="22">
        <f>'Cash Flow Statement Annual'!AB268/'Balance Sheet Annual'!BR268</f>
        <v>0.46058785879572645</v>
      </c>
      <c r="AK268" s="22">
        <f>('Cash Flow Statement Annual'!AB268+'Cash Flow Statement Annual'!AV268)/('Balance Sheet Annual'!BH268+'Balance Sheet Annual'!BS268)</f>
        <v>0.13866518736729347</v>
      </c>
      <c r="AL268" s="23">
        <f>('Cash Flow Statement Annual'!AB268/('Balance Sheet Annual'!BH268+'Balance Sheet Annual'!BS268))</f>
        <v>0.17895059012567668</v>
      </c>
      <c r="AM268" s="24">
        <f>'Income Statement Annual'!BS268/'Balance Sheet Annual'!CS268</f>
        <v>-1.1121370252409458E-2</v>
      </c>
      <c r="AN268" s="22">
        <f>'Income Statement Annual'!N268/'Balance Sheet Annual'!CS268</f>
        <v>0.76868172339741259</v>
      </c>
      <c r="AO268" s="22">
        <f>'Income Statement Annual'!N268/'Balance Sheet Annual'!BB268</f>
        <v>0.3976407955606599</v>
      </c>
      <c r="AP268" s="22">
        <f>'Income Statement Annual'!N268/('Balance Sheet Annual'!AH268-'Balance Sheet Annual'!BR268)</f>
        <v>2.8658621489904852</v>
      </c>
      <c r="AQ268" s="22">
        <f>'Income Statement Annual'!BS268/'Balance Sheet Annual'!BB268</f>
        <v>-5.7531100067620506E-3</v>
      </c>
      <c r="AR268" s="22">
        <f>'Cash Flow Statement Annual'!AB268/'Income Statement Annual'!N268</f>
        <v>0.12625853645369395</v>
      </c>
      <c r="AS268" s="22">
        <f>'Cash Flow Statement Annual'!BG268/'Income Statement Annual'!N268</f>
        <v>0.16206440467514238</v>
      </c>
      <c r="AT268" s="22">
        <f>'Cash Flow Statement Annual'!AB268/'Balance Sheet Annual'!BB268</f>
        <v>5.0205544881771445E-2</v>
      </c>
      <c r="AU268" s="22">
        <f>('Cash Flow Statement Annual'!AB268+'Cash Flow Statement Annual'!AU268)/'Balance Sheet Annual'!BR268</f>
        <v>0.13180050219093103</v>
      </c>
      <c r="AV268" s="22">
        <f>('Cash Flow Statement Annual'!AB268+'Cash Flow Statement Annual'!AU268)/('Balance Sheet Annual'!BH268+'Balance Sheet Annual'!BS268)</f>
        <v>5.120798821661534E-2</v>
      </c>
      <c r="AW268" s="22">
        <f>'Cash Flow Statement Annual'!AB268/'Balance Sheet Annual'!BS268</f>
        <v>0.19177548635739325</v>
      </c>
      <c r="AX268" s="22">
        <f>('Cash Flow Statement Annual'!AB268+'Cash Flow Statement Annual'!AU268)/'Balance Sheet Annual'!BS268</f>
        <v>5.4877923781800293E-2</v>
      </c>
      <c r="AY268" s="22">
        <f>('Balance Sheet Annual'!BH268+'Balance Sheet Annual'!BS268)/('Income Statement Annual'!AF268-'Income Statement Annual'!AC268)</f>
        <v>11.225467038866222</v>
      </c>
      <c r="AZ268" s="22">
        <f>(('Balance Sheet Annual'!BH268+'Balance Sheet Annual'!BS268)-'Balance Sheet Annual'!N268)/('Income Statement Annual'!AF268-'Income Statement Annual'!AC268)</f>
        <v>6.601245436976594</v>
      </c>
      <c r="BA268" s="22">
        <f>('Cash Flow Statement Annual'!AB268+'Cash Flow Statement Annual'!AU268)/'Income Statement Annual'!BS268</f>
        <v>-2.4972014925373136</v>
      </c>
      <c r="BB268" s="22">
        <f>'Income Statement Annual'!AF268/('Balance Sheet Annual'!BH268+'Balance Sheet Annual'!BS268)</f>
        <v>8.9083153203129484E-2</v>
      </c>
      <c r="BC268" s="23">
        <f>'Income Statement Annual'!AF268/('Balance Sheet Annual'!BB268-'Balance Sheet Annual'!BR268)</f>
        <v>2.8050330375911772E-2</v>
      </c>
    </row>
    <row r="269" spans="1:55" x14ac:dyDescent="0.2">
      <c r="A269" s="45" t="s">
        <v>772</v>
      </c>
      <c r="B269" s="45" t="s">
        <v>773</v>
      </c>
      <c r="C269" s="45" t="str">
        <f>VLOOKUP(A269,'[1]S&amp;P 500 Wikipedia'!A:D,3,FALSE)</f>
        <v>Energy</v>
      </c>
      <c r="D269" s="45">
        <v>353184</v>
      </c>
      <c r="E269" s="45" t="s">
        <v>16</v>
      </c>
      <c r="F269" s="45">
        <v>2018</v>
      </c>
      <c r="G269" s="45" t="s">
        <v>17</v>
      </c>
      <c r="H269" s="46">
        <v>43465</v>
      </c>
      <c r="I269" s="46">
        <v>43524</v>
      </c>
      <c r="J269" s="46">
        <v>43524</v>
      </c>
      <c r="K269" s="45">
        <v>686000000</v>
      </c>
      <c r="L269" s="45">
        <v>704000000</v>
      </c>
      <c r="M269" s="45" t="s">
        <v>1783</v>
      </c>
      <c r="N269" s="20">
        <f>'Balance Sheet Annual'!AH269/'Balance Sheet Annual'!BR269</f>
        <v>1.278965451422027</v>
      </c>
      <c r="O269" s="21">
        <f>('Balance Sheet Annual'!AH269-'Balance Sheet Annual'!U269)/'Balance Sheet Annual'!BR269</f>
        <v>0.74928421454476046</v>
      </c>
      <c r="P269" s="21">
        <f>'Balance Sheet Annual'!N269/'Balance Sheet Annual'!BR269</f>
        <v>0.28736400076350449</v>
      </c>
      <c r="Q269" s="21">
        <f>'Balance Sheet Annual'!CH269/'Balance Sheet Annual'!CS269</f>
        <v>1.2469763606377131</v>
      </c>
      <c r="R269" s="21">
        <f>('Balance Sheet Annual'!BH269+'Balance Sheet Annual'!BS269)/'Balance Sheet Annual'!BB269</f>
        <v>0.26395090423471362</v>
      </c>
      <c r="S269" s="21">
        <f>('Balance Sheet Annual'!BH269/'Balance Sheet Annual'!BB269)</f>
        <v>1.2722490672212369E-2</v>
      </c>
      <c r="T269" s="21">
        <f>'Balance Sheet Annual'!BS269/'Balance Sheet Annual'!BB269</f>
        <v>0.25122841356250125</v>
      </c>
      <c r="U269" s="21">
        <f>('Balance Sheet Annual'!BH269+'Balance Sheet Annual'!BS269)/'Balance Sheet Annual'!CS269</f>
        <v>0.59309144218435039</v>
      </c>
      <c r="V269" s="21">
        <f>('Balance Sheet Annual'!BH269/'Balance Sheet Annual'!CS269)</f>
        <v>2.8587135788894998E-2</v>
      </c>
      <c r="W269" s="21">
        <f>('Balance Sheet Annual'!BS269/'Balance Sheet Annual'!CS269)</f>
        <v>0.56450430639545535</v>
      </c>
      <c r="X269" s="22">
        <f>'Balance Sheet Annual'!AH269/'Balance Sheet Annual'!BB269</f>
        <v>0.27322772034986847</v>
      </c>
      <c r="Y269" s="22">
        <f>'Balance Sheet Annual'!CS269/('Balance Sheet Annual'!BB269-'Balance Sheet Annual'!AQ269-'Balance Sheet Annual'!AR269-'Balance Sheet Annual'!AS269)</f>
        <v>0.4801478190097006</v>
      </c>
      <c r="Z269" s="22">
        <f>'Balance Sheet Annual'!BA269/'Balance Sheet Annual'!BB269</f>
        <v>0.72677227965013147</v>
      </c>
      <c r="AA269" s="22">
        <f>'Balance Sheet Annual'!AR269/'Balance Sheet Annual'!BB269</f>
        <v>7.3113544151528126E-2</v>
      </c>
      <c r="AB269" s="23">
        <f>'Balance Sheet Annual'!CS269/'Balance Sheet Annual'!CT269</f>
        <v>0.44504251024527491</v>
      </c>
      <c r="AC269" s="24">
        <f>'Income Statement Annual'!V269/'Income Statement Annual'!N269</f>
        <v>0.20706034761956169</v>
      </c>
      <c r="AD269" s="22">
        <f>('Income Statement Annual'!AF269-'Income Statement Annual'!AC269)/'Income Statement Annual'!N269</f>
        <v>7.7823059483968476E-2</v>
      </c>
      <c r="AE269" s="22">
        <f>'Income Statement Annual'!AF269/'Income Statement Annual'!N269</f>
        <v>4.9295584583828135E-2</v>
      </c>
      <c r="AF269" s="22">
        <f>'Income Statement Annual'!BS269/'Income Statement Annual'!N269</f>
        <v>4.6313289431069847E-2</v>
      </c>
      <c r="AG269" s="22">
        <f>('Income Statement Annual'!AF269-'Income Statement Annual'!AC269)/('Income Statement Annual'!AH269*-1)</f>
        <v>9.2271999999999998</v>
      </c>
      <c r="AH269" s="23">
        <f>'Income Statement Annual'!AF269/('Income Statement Annual'!AH269*-1)</f>
        <v>5.8448000000000002</v>
      </c>
      <c r="AI269" s="24">
        <f>'Cash Flow Statement Annual'!BG269/'Cash Flow Statement Annual'!AB269</f>
        <v>-0.1650779240429717</v>
      </c>
      <c r="AJ269" s="22">
        <f>'Cash Flow Statement Annual'!AB269/'Balance Sheet Annual'!BR269</f>
        <v>0.6307501431570911</v>
      </c>
      <c r="AK269" s="22">
        <f>('Cash Flow Statement Annual'!AB269+'Cash Flow Statement Annual'!AV269)/('Balance Sheet Annual'!BH269+'Balance Sheet Annual'!BS269)</f>
        <v>0.45079561254441525</v>
      </c>
      <c r="AL269" s="23">
        <f>('Cash Flow Statement Annual'!AB269/('Balance Sheet Annual'!BH269+'Balance Sheet Annual'!BS269))</f>
        <v>0.51050517534373552</v>
      </c>
      <c r="AM269" s="24">
        <f>'Income Statement Annual'!BS269/'Balance Sheet Annual'!CS269</f>
        <v>0.15722924683892248</v>
      </c>
      <c r="AN269" s="22">
        <f>'Income Statement Annual'!N269/'Balance Sheet Annual'!CS269</f>
        <v>3.3949056258017225</v>
      </c>
      <c r="AO269" s="22">
        <f>'Income Statement Annual'!N269/'Balance Sheet Annual'!BB269</f>
        <v>1.5108773217526046</v>
      </c>
      <c r="AP269" s="22">
        <f>'Income Statement Annual'!N269/('Balance Sheet Annual'!AH269-'Balance Sheet Annual'!BR269)</f>
        <v>25.35203557988368</v>
      </c>
      <c r="AQ269" s="22">
        <f>'Income Statement Annual'!BS269/'Balance Sheet Annual'!BB269</f>
        <v>6.9973698697168019E-2</v>
      </c>
      <c r="AR269" s="22">
        <f>'Cash Flow Statement Annual'!AB269/'Income Statement Annual'!N269</f>
        <v>8.9185469070495516E-2</v>
      </c>
      <c r="AS269" s="22">
        <f>'Cash Flow Statement Annual'!BG269/'Income Statement Annual'!N269</f>
        <v>-1.4722552088956061E-2</v>
      </c>
      <c r="AT269" s="22">
        <f>'Cash Flow Statement Annual'!AB269/'Balance Sheet Annual'!BB269</f>
        <v>0.13474830264848003</v>
      </c>
      <c r="AU269" s="22">
        <f>('Cash Flow Statement Annual'!AB269+'Cash Flow Statement Annual'!AU269)/'Balance Sheet Annual'!BR269</f>
        <v>0.30683336514602022</v>
      </c>
      <c r="AV269" s="22">
        <f>('Cash Flow Statement Annual'!AB269+'Cash Flow Statement Annual'!AU269)/('Balance Sheet Annual'!BH269+'Balance Sheet Annual'!BS269)</f>
        <v>0.24833925536845358</v>
      </c>
      <c r="AW269" s="22">
        <f>'Cash Flow Statement Annual'!AB269/'Balance Sheet Annual'!BS269</f>
        <v>0.53635773413406918</v>
      </c>
      <c r="AX269" s="22">
        <f>('Cash Flow Statement Annual'!AB269+'Cash Flow Statement Annual'!AU269)/'Balance Sheet Annual'!BS269</f>
        <v>0.26091543580587567</v>
      </c>
      <c r="AY269" s="22">
        <f>('Balance Sheet Annual'!BH269+'Balance Sheet Annual'!BS269)/('Income Statement Annual'!AF269-'Income Statement Annual'!AC269)</f>
        <v>2.2448413386509452</v>
      </c>
      <c r="AZ269" s="22">
        <f>(('Balance Sheet Annual'!BH269+'Balance Sheet Annual'!BS269)-'Balance Sheet Annual'!N269)/('Income Statement Annual'!AF269-'Income Statement Annual'!AC269)</f>
        <v>1.7227327900121381</v>
      </c>
      <c r="BA269" s="22">
        <f>('Cash Flow Statement Annual'!AB269+'Cash Flow Statement Annual'!AU269)/'Income Statement Annual'!BS269</f>
        <v>0.93677156177156173</v>
      </c>
      <c r="BB269" s="22">
        <f>'Income Statement Annual'!AF269/('Balance Sheet Annual'!BH269+'Balance Sheet Annual'!BS269)</f>
        <v>0.28217209949019001</v>
      </c>
      <c r="BC269" s="23">
        <f>'Income Statement Annual'!AF269/('Balance Sheet Annual'!BB269-'Balance Sheet Annual'!BR269)</f>
        <v>9.4713370841867817E-2</v>
      </c>
    </row>
    <row r="270" spans="1:55" x14ac:dyDescent="0.2">
      <c r="A270" s="45" t="s">
        <v>805</v>
      </c>
      <c r="B270" s="45" t="s">
        <v>806</v>
      </c>
      <c r="C270" s="45" t="str">
        <f>VLOOKUP(A270,'[1]S&amp;P 500 Wikipedia'!A:D,3,FALSE)</f>
        <v>Health Care</v>
      </c>
      <c r="D270" s="45">
        <v>262201</v>
      </c>
      <c r="E270" s="45" t="s">
        <v>16</v>
      </c>
      <c r="F270" s="45">
        <v>2018</v>
      </c>
      <c r="G270" s="45" t="s">
        <v>17</v>
      </c>
      <c r="H270" s="46">
        <v>43465</v>
      </c>
      <c r="I270" s="46">
        <v>43523</v>
      </c>
      <c r="J270" s="46">
        <v>43523</v>
      </c>
      <c r="K270" s="45">
        <v>2616000000</v>
      </c>
      <c r="L270" s="45">
        <v>2632000000</v>
      </c>
      <c r="M270" s="45" t="s">
        <v>1784</v>
      </c>
      <c r="N270" s="20">
        <f>'Balance Sheet Annual'!AH270/'Balance Sheet Annual'!BR270</f>
        <v>1.330503921779306</v>
      </c>
      <c r="O270" s="21">
        <f>('Balance Sheet Annual'!AH270-'Balance Sheet Annual'!U270)/'Balance Sheet Annual'!BR270</f>
        <v>1.0567314924250564</v>
      </c>
      <c r="P270" s="21">
        <f>'Balance Sheet Annual'!N270/'Balance Sheet Annual'!BR270</f>
        <v>0.456538089609971</v>
      </c>
      <c r="Q270" s="21">
        <f>'Balance Sheet Annual'!CH270/'Balance Sheet Annual'!CS270</f>
        <v>1.5419306314906418</v>
      </c>
      <c r="R270" s="21">
        <f>('Balance Sheet Annual'!BH270+'Balance Sheet Annual'!BS270)/'Balance Sheet Annual'!BB270</f>
        <v>0.2777904224326293</v>
      </c>
      <c r="S270" s="21">
        <f>('Balance Sheet Annual'!BH270/'Balance Sheet Annual'!BB270)</f>
        <v>3.4789238892935177E-2</v>
      </c>
      <c r="T270" s="21">
        <f>'Balance Sheet Annual'!BS270/'Balance Sheet Annual'!BB270</f>
        <v>0.2430011835396941</v>
      </c>
      <c r="U270" s="21">
        <f>('Balance Sheet Annual'!BH270+'Balance Sheet Annual'!BS270)/'Balance Sheet Annual'!CS270</f>
        <v>0.70612398391622555</v>
      </c>
      <c r="V270" s="21">
        <f>('Balance Sheet Annual'!BH270/'Balance Sheet Annual'!CS270)</f>
        <v>8.8431831988197512E-2</v>
      </c>
      <c r="W270" s="21">
        <f>('Balance Sheet Annual'!BS270/'Balance Sheet Annual'!CS270)</f>
        <v>0.61769215192802795</v>
      </c>
      <c r="X270" s="22">
        <f>'Balance Sheet Annual'!AH270/'Balance Sheet Annual'!BB270</f>
        <v>0.28184176984705023</v>
      </c>
      <c r="Y270" s="22">
        <f>'Balance Sheet Annual'!CS270/('Balance Sheet Annual'!BB270-'Balance Sheet Annual'!AQ270-'Balance Sheet Annual'!AR270-'Balance Sheet Annual'!AS270)</f>
        <v>0.62393285804530274</v>
      </c>
      <c r="Z270" s="22">
        <f>'Balance Sheet Annual'!BA270/'Balance Sheet Annual'!BB270</f>
        <v>0.71815823015294977</v>
      </c>
      <c r="AA270" s="22">
        <f>'Balance Sheet Annual'!AR270/'Balance Sheet Annual'!BB270</f>
        <v>0.20807538237436271</v>
      </c>
      <c r="AB270" s="23">
        <f>'Balance Sheet Annual'!CS270/'Balance Sheet Annual'!CT270</f>
        <v>0.39340176620538964</v>
      </c>
      <c r="AC270" s="24">
        <f>'Income Statement Annual'!V270/'Income Statement Annual'!N270</f>
        <v>0.68159613179801604</v>
      </c>
      <c r="AD270" s="22">
        <f>('Income Statement Annual'!AF270-'Income Statement Annual'!AC270)/'Income Statement Annual'!N270</f>
        <v>0.18216938338068889</v>
      </c>
      <c r="AE270" s="22">
        <f>'Income Statement Annual'!AF270/'Income Statement Annual'!N270</f>
        <v>0.18216938338068889</v>
      </c>
      <c r="AF270" s="22">
        <f>'Income Statement Annual'!BS270/'Income Statement Annual'!N270</f>
        <v>5.9668012561686856E-2</v>
      </c>
      <c r="AG270" s="22" t="e">
        <f>('Income Statement Annual'!AF270-'Income Statement Annual'!AC270)/('Income Statement Annual'!AH270*-1)</f>
        <v>#DIV/0!</v>
      </c>
      <c r="AH270" s="23" t="e">
        <f>'Income Statement Annual'!AF270/('Income Statement Annual'!AH270*-1)</f>
        <v>#DIV/0!</v>
      </c>
      <c r="AI270" s="24">
        <f>'Cash Flow Statement Annual'!BG270/'Cash Flow Statement Annual'!AB270</f>
        <v>-1.5520397083914999</v>
      </c>
      <c r="AJ270" s="22">
        <f>'Cash Flow Statement Annual'!AB270/'Balance Sheet Annual'!BR270</f>
        <v>0.34635220801547223</v>
      </c>
      <c r="AK270" s="22">
        <f>('Cash Flow Statement Annual'!AB270+'Cash Flow Statement Annual'!AV270)/('Balance Sheet Annual'!BH270+'Balance Sheet Annual'!BS270)</f>
        <v>5.243752560426055E-2</v>
      </c>
      <c r="AL270" s="23">
        <f>('Cash Flow Statement Annual'!AB270/('Balance Sheet Annual'!BH270+'Balance Sheet Annual'!BS270))</f>
        <v>0.26411306841458421</v>
      </c>
      <c r="AM270" s="24">
        <f>'Income Statement Annual'!BS270/'Balance Sheet Annual'!CS270</f>
        <v>6.9252798750325431E-2</v>
      </c>
      <c r="AN270" s="22">
        <f>'Income Statement Annual'!N270/'Balance Sheet Annual'!CS270</f>
        <v>1.1606352512366571</v>
      </c>
      <c r="AO270" s="22">
        <f>'Income Statement Annual'!N270/'Balance Sheet Annual'!BB270</f>
        <v>0.45659595775673706</v>
      </c>
      <c r="AP270" s="22">
        <f>'Income Statement Annual'!N270/('Balance Sheet Annual'!AH270-'Balance Sheet Annual'!BR270)</f>
        <v>6.521781534460338</v>
      </c>
      <c r="AQ270" s="22">
        <f>'Income Statement Annual'!BS270/'Balance Sheet Annual'!BB270</f>
        <v>2.724417334304443E-2</v>
      </c>
      <c r="AR270" s="22">
        <f>'Cash Flow Statement Annual'!AB270/'Income Statement Annual'!N270</f>
        <v>0.16068491102138477</v>
      </c>
      <c r="AS270" s="22">
        <f>'Cash Flow Statement Annual'!BG270/'Income Statement Annual'!N270</f>
        <v>-0.24938936244454413</v>
      </c>
      <c r="AT270" s="22">
        <f>'Cash Flow Statement Annual'!AB270/'Balance Sheet Annual'!BB270</f>
        <v>7.3368080844865263E-2</v>
      </c>
      <c r="AU270" s="22">
        <f>('Cash Flow Statement Annual'!AB270+'Cash Flow Statement Annual'!AU270)/'Balance Sheet Annual'!BR270</f>
        <v>0.49027613624153865</v>
      </c>
      <c r="AV270" s="22">
        <f>('Cash Flow Statement Annual'!AB270+'Cash Flow Statement Annual'!AU270)/('Balance Sheet Annual'!BH270+'Balance Sheet Annual'!BS270)</f>
        <v>0.3738631708316264</v>
      </c>
      <c r="AW270" s="22">
        <f>'Cash Flow Statement Annual'!AB270/'Balance Sheet Annual'!BS270</f>
        <v>0.30192478808598322</v>
      </c>
      <c r="AX270" s="22">
        <f>('Cash Flow Statement Annual'!AB270+'Cash Flow Statement Annual'!AU270)/'Balance Sheet Annual'!BS270</f>
        <v>0.42738725237671521</v>
      </c>
      <c r="AY270" s="22">
        <f>('Balance Sheet Annual'!BH270+'Balance Sheet Annual'!BS270)/('Income Statement Annual'!AF270-'Income Statement Annual'!AC270)</f>
        <v>3.3397181556984541</v>
      </c>
      <c r="AZ270" s="22">
        <f>(('Balance Sheet Annual'!BH270+'Balance Sheet Annual'!BS270)-'Balance Sheet Annual'!N270)/('Income Statement Annual'!AF270-'Income Statement Annual'!AC270)</f>
        <v>2.1770420030099875</v>
      </c>
      <c r="BA270" s="22">
        <f>('Cash Flow Statement Annual'!AB270+'Cash Flow Statement Annual'!AU270)/'Income Statement Annual'!BS270</f>
        <v>3.8120300751879701</v>
      </c>
      <c r="BB270" s="22">
        <f>'Income Statement Annual'!AF270/('Balance Sheet Annual'!BH270+'Balance Sheet Annual'!BS270)</f>
        <v>0.29942646456370342</v>
      </c>
      <c r="BC270" s="23">
        <f>'Income Statement Annual'!AF270/('Balance Sheet Annual'!BB270-'Balance Sheet Annual'!BR270)</f>
        <v>0.1055329348234139</v>
      </c>
    </row>
    <row r="271" spans="1:55" x14ac:dyDescent="0.2">
      <c r="A271" s="45" t="s">
        <v>769</v>
      </c>
      <c r="B271" s="45" t="s">
        <v>770</v>
      </c>
      <c r="C271" s="45" t="str">
        <f>VLOOKUP(A271,'[1]S&amp;P 500 Wikipedia'!A:D,3,FALSE)</f>
        <v>Energy</v>
      </c>
      <c r="D271" s="45">
        <v>378185</v>
      </c>
      <c r="E271" s="45" t="s">
        <v>16</v>
      </c>
      <c r="F271" s="45">
        <v>2018</v>
      </c>
      <c r="G271" s="45" t="s">
        <v>17</v>
      </c>
      <c r="H271" s="46">
        <v>43465</v>
      </c>
      <c r="I271" s="46">
        <v>43497</v>
      </c>
      <c r="J271" s="46">
        <v>43685</v>
      </c>
      <c r="K271" s="45">
        <v>831000000</v>
      </c>
      <c r="L271" s="45">
        <v>832000000</v>
      </c>
      <c r="M271" s="54" t="s">
        <v>1987</v>
      </c>
      <c r="N271" s="20">
        <f>'Balance Sheet Annual'!AH271/'Balance Sheet Annual'!BR271</f>
        <v>1.3038617886178863</v>
      </c>
      <c r="O271" s="21">
        <f>('Balance Sheet Annual'!AH271-'Balance Sheet Annual'!U271)/'Balance Sheet Annual'!BR271</f>
        <v>1.2398373983739837</v>
      </c>
      <c r="P271" s="21">
        <f>'Balance Sheet Annual'!N271/'Balance Sheet Annual'!BR271</f>
        <v>0.28607723577235772</v>
      </c>
      <c r="Q271" s="21">
        <f>'Balance Sheet Annual'!CH271/'Balance Sheet Annual'!CS271</f>
        <v>0.88008199521694563</v>
      </c>
      <c r="R271" s="21">
        <f>('Balance Sheet Annual'!BH271+'Balance Sheet Annual'!BS271)/'Balance Sheet Annual'!BB271</f>
        <v>0.24959113210975831</v>
      </c>
      <c r="S271" s="21">
        <f>('Balance Sheet Annual'!BH271/'Balance Sheet Annual'!BB271)</f>
        <v>0</v>
      </c>
      <c r="T271" s="21">
        <f>'Balance Sheet Annual'!BS271/'Balance Sheet Annual'!BB271</f>
        <v>0.24959113210975831</v>
      </c>
      <c r="U271" s="21">
        <f>('Balance Sheet Annual'!BH271+'Balance Sheet Annual'!BS271)/'Balance Sheet Annual'!CS271</f>
        <v>0.46925179364537067</v>
      </c>
      <c r="V271" s="21">
        <f>('Balance Sheet Annual'!BH271/'Balance Sheet Annual'!CS271)</f>
        <v>0</v>
      </c>
      <c r="W271" s="21">
        <f>('Balance Sheet Annual'!BS271/'Balance Sheet Annual'!CS271)</f>
        <v>0.46925179364537067</v>
      </c>
      <c r="X271" s="22">
        <f>'Balance Sheet Annual'!AH271/'Balance Sheet Annual'!BB271</f>
        <v>0.11657277848446301</v>
      </c>
      <c r="Y271" s="22">
        <f>'Balance Sheet Annual'!CS271/('Balance Sheet Annual'!BB271-'Balance Sheet Annual'!AQ271-'Balance Sheet Annual'!AR271-'Balance Sheet Annual'!AS271)</f>
        <v>0.53468511668265062</v>
      </c>
      <c r="Z271" s="22">
        <f>'Balance Sheet Annual'!BA271/'Balance Sheet Annual'!BB271</f>
        <v>0.88342722151553699</v>
      </c>
      <c r="AA271" s="22">
        <f>'Balance Sheet Annual'!AR271/'Balance Sheet Annual'!BB271</f>
        <v>5.2244230419771038E-3</v>
      </c>
      <c r="AB271" s="23">
        <f>'Balance Sheet Annual'!CS271/'Balance Sheet Annual'!CT271</f>
        <v>0.53189169543885151</v>
      </c>
      <c r="AC271" s="24">
        <f>'Income Statement Annual'!V271/'Income Statement Annual'!N271</f>
        <v>0.8518363064008394</v>
      </c>
      <c r="AD271" s="22">
        <f>('Income Statement Annual'!AF271-'Income Statement Annual'!AC271)/'Income Statement Annual'!N271</f>
        <v>0.51794333683105986</v>
      </c>
      <c r="AE271" s="22">
        <f>'Income Statement Annual'!AF271/'Income Statement Annual'!N271</f>
        <v>2.0146904512067156E-2</v>
      </c>
      <c r="AF271" s="22">
        <f>'Income Statement Annual'!BS271/'Income Statement Annual'!N271</f>
        <v>-1.2010493179433368</v>
      </c>
      <c r="AG271" s="22">
        <f>('Income Statement Annual'!AF271-'Income Statement Annual'!AC271)/('Income Statement Annual'!AH271*-1)</f>
        <v>9.1407407407407408</v>
      </c>
      <c r="AH271" s="23">
        <f>'Income Statement Annual'!AF271/('Income Statement Annual'!AH271*-1)</f>
        <v>0.35555555555555557</v>
      </c>
      <c r="AI271" s="24">
        <f>'Cash Flow Statement Annual'!BG271/'Cash Flow Statement Annual'!AB271</f>
        <v>-1.0075452716297786</v>
      </c>
      <c r="AJ271" s="22">
        <f>'Cash Flow Statement Annual'!AB271/'Balance Sheet Annual'!BR271</f>
        <v>1.0101626016260163</v>
      </c>
      <c r="AK271" s="22">
        <f>('Cash Flow Statement Annual'!AB271+'Cash Flow Statement Annual'!AV271)/('Balance Sheet Annual'!BH271+'Balance Sheet Annual'!BS271)</f>
        <v>0.33090644339279213</v>
      </c>
      <c r="AL271" s="23">
        <f>('Cash Flow Statement Annual'!AB271/('Balance Sheet Annual'!BH271+'Balance Sheet Annual'!BS271))</f>
        <v>0.36184929013469241</v>
      </c>
      <c r="AM271" s="24">
        <f>'Income Statement Annual'!BS271/'Balance Sheet Annual'!CS271</f>
        <v>-0.48881106935428764</v>
      </c>
      <c r="AN271" s="22">
        <f>'Income Statement Annual'!N271/'Balance Sheet Annual'!CS271</f>
        <v>0.40698667577724634</v>
      </c>
      <c r="AO271" s="22">
        <f>'Income Statement Annual'!N271/'Balance Sheet Annual'!BB271</f>
        <v>0.21647283300018172</v>
      </c>
      <c r="AP271" s="22">
        <f>'Income Statement Annual'!N271/('Balance Sheet Annual'!AH271-'Balance Sheet Annual'!BR271)</f>
        <v>7.9682274247491636</v>
      </c>
      <c r="AQ271" s="22">
        <f>'Income Statement Annual'!BS271/'Balance Sheet Annual'!BB271</f>
        <v>-0.25999454842813013</v>
      </c>
      <c r="AR271" s="22">
        <f>'Cash Flow Statement Annual'!AB271/'Income Statement Annual'!N271</f>
        <v>0.41720881427072404</v>
      </c>
      <c r="AS271" s="22">
        <f>'Cash Flow Statement Annual'!BG271/'Income Statement Annual'!N271</f>
        <v>-0.42035676810073452</v>
      </c>
      <c r="AT271" s="22">
        <f>'Cash Flow Statement Annual'!AB271/'Balance Sheet Annual'!BB271</f>
        <v>9.0314373977830278E-2</v>
      </c>
      <c r="AU271" s="22">
        <f>('Cash Flow Statement Annual'!AB271+'Cash Flow Statement Annual'!AU271)/'Balance Sheet Annual'!BR271</f>
        <v>-2.8455284552845527E-2</v>
      </c>
      <c r="AV271" s="22">
        <f>('Cash Flow Statement Annual'!AB271+'Cash Flow Statement Annual'!AU271)/('Balance Sheet Annual'!BH271+'Balance Sheet Annual'!BS271)</f>
        <v>-1.0192937750273025E-2</v>
      </c>
      <c r="AW271" s="22">
        <f>'Cash Flow Statement Annual'!AB271/'Balance Sheet Annual'!BS271</f>
        <v>0.36184929013469241</v>
      </c>
      <c r="AX271" s="22">
        <f>('Cash Flow Statement Annual'!AB271+'Cash Flow Statement Annual'!AU271)/'Balance Sheet Annual'!BS271</f>
        <v>-1.0192937750273025E-2</v>
      </c>
      <c r="AY271" s="22">
        <f>('Balance Sheet Annual'!BH271+'Balance Sheet Annual'!BS271)/('Income Statement Annual'!AF271-'Income Statement Annual'!AC271)</f>
        <v>2.2260940032414909</v>
      </c>
      <c r="AZ271" s="22">
        <f>(('Balance Sheet Annual'!BH271+'Balance Sheet Annual'!BS271)-'Balance Sheet Annual'!N271)/('Income Statement Annual'!AF271-'Income Statement Annual'!AC271)</f>
        <v>1.9979740680713127</v>
      </c>
      <c r="BA271" s="22">
        <f>('Cash Flow Statement Annual'!AB271+'Cash Flow Statement Annual'!AU271)/'Income Statement Annual'!BS271</f>
        <v>9.7850777564214581E-3</v>
      </c>
      <c r="BB271" s="22">
        <f>'Income Statement Annual'!AF271/('Balance Sheet Annual'!BH271+'Balance Sheet Annual'!BS271)</f>
        <v>1.7473607571896616E-2</v>
      </c>
      <c r="BC271" s="23">
        <f>'Income Statement Annual'!AF271/('Balance Sheet Annual'!BB271-'Balance Sheet Annual'!BR271)</f>
        <v>4.7894631810017959E-3</v>
      </c>
    </row>
    <row r="272" spans="1:55" x14ac:dyDescent="0.2">
      <c r="A272" s="45" t="s">
        <v>844</v>
      </c>
      <c r="B272" s="45" t="s">
        <v>845</v>
      </c>
      <c r="C272" s="45" t="str">
        <f>VLOOKUP(A272,'[1]S&amp;P 500 Wikipedia'!A:D,3,FALSE)</f>
        <v>Financials</v>
      </c>
      <c r="D272" s="45">
        <v>549638</v>
      </c>
      <c r="E272" s="45" t="s">
        <v>16</v>
      </c>
      <c r="F272" s="45">
        <v>2018</v>
      </c>
      <c r="G272" s="45" t="s">
        <v>17</v>
      </c>
      <c r="H272" s="46">
        <v>43465</v>
      </c>
      <c r="I272" s="46">
        <v>43518</v>
      </c>
      <c r="J272" s="46">
        <v>43518</v>
      </c>
      <c r="K272" s="45">
        <v>80733000</v>
      </c>
      <c r="L272" s="45">
        <v>83259000</v>
      </c>
      <c r="M272" s="45" t="s">
        <v>1785</v>
      </c>
      <c r="N272" s="20">
        <f>'Balance Sheet Annual'!AH272/'Balance Sheet Annual'!BR272</f>
        <v>2.0852221020914277</v>
      </c>
      <c r="O272" s="21">
        <f>('Balance Sheet Annual'!AH272-'Balance Sheet Annual'!U272)/'Balance Sheet Annual'!BR272</f>
        <v>2.0852221020914277</v>
      </c>
      <c r="P272" s="21">
        <f>'Balance Sheet Annual'!N272/'Balance Sheet Annual'!BR272</f>
        <v>1.463788793607067</v>
      </c>
      <c r="Q272" s="21">
        <f>'Balance Sheet Annual'!CH272/'Balance Sheet Annual'!CS272</f>
        <v>7.1685036856752413</v>
      </c>
      <c r="R272" s="21">
        <f>('Balance Sheet Annual'!BH272+'Balance Sheet Annual'!BS272)/'Balance Sheet Annual'!BB272</f>
        <v>0.63440281493728912</v>
      </c>
      <c r="S272" s="21">
        <f>('Balance Sheet Annual'!BH272/'Balance Sheet Annual'!BB272)</f>
        <v>0</v>
      </c>
      <c r="T272" s="21">
        <f>'Balance Sheet Annual'!BS272/'Balance Sheet Annual'!BB272</f>
        <v>0.63440281493728912</v>
      </c>
      <c r="U272" s="21">
        <f>('Balance Sheet Annual'!BH272+'Balance Sheet Annual'!BS272)/'Balance Sheet Annual'!CS272</f>
        <v>5.1821217320179942</v>
      </c>
      <c r="V272" s="21">
        <f>('Balance Sheet Annual'!BH272/'Balance Sheet Annual'!CS272)</f>
        <v>0</v>
      </c>
      <c r="W272" s="21">
        <f>('Balance Sheet Annual'!BS272/'Balance Sheet Annual'!CS272)</f>
        <v>5.1821217320179942</v>
      </c>
      <c r="X272" s="22">
        <f>'Balance Sheet Annual'!AH272/'Balance Sheet Annual'!BB272</f>
        <v>0.38683071666603575</v>
      </c>
      <c r="Y272" s="22">
        <f>'Balance Sheet Annual'!CS272/('Balance Sheet Annual'!BB272-'Balance Sheet Annual'!AQ272-'Balance Sheet Annual'!AR272-'Balance Sheet Annual'!AS272)</f>
        <v>0.28783292695794105</v>
      </c>
      <c r="Z272" s="22">
        <f>'Balance Sheet Annual'!BA272/'Balance Sheet Annual'!BB272</f>
        <v>0.61316928333396425</v>
      </c>
      <c r="AA272" s="22">
        <f>'Balance Sheet Annual'!AR272/'Balance Sheet Annual'!BB272</f>
        <v>0.47642831935348762</v>
      </c>
      <c r="AB272" s="23">
        <f>'Balance Sheet Annual'!CS272/'Balance Sheet Annual'!CT272</f>
        <v>0.12242144197763631</v>
      </c>
      <c r="AC272" s="24">
        <f>'Income Statement Annual'!V272/'Income Statement Annual'!N272</f>
        <v>0.78502666829909928</v>
      </c>
      <c r="AD272" s="22">
        <f>('Income Statement Annual'!AF272-'Income Statement Annual'!AC272)/'Income Statement Annual'!N272</f>
        <v>0.51733596406136695</v>
      </c>
      <c r="AE272" s="22">
        <f>'Income Statement Annual'!AF272/'Income Statement Annual'!N272</f>
        <v>0.45456029484245453</v>
      </c>
      <c r="AF272" s="22">
        <f>'Income Statement Annual'!BS272/'Income Statement Annual'!N272</f>
        <v>0.23856433825260639</v>
      </c>
      <c r="AG272" s="22">
        <f>('Income Statement Annual'!AF272-'Income Statement Annual'!AC272)/('Income Statement Annual'!AH272*-1)</f>
        <v>6.0042902426583105</v>
      </c>
      <c r="AH272" s="23">
        <f>'Income Statement Annual'!AF272/('Income Statement Annual'!AH272*-1)</f>
        <v>5.2757050207680534</v>
      </c>
      <c r="AI272" s="24">
        <f>'Cash Flow Statement Annual'!BG272/'Cash Flow Statement Annual'!AB272</f>
        <v>-0.66197625681045535</v>
      </c>
      <c r="AJ272" s="22">
        <f>'Cash Flow Statement Annual'!AB272/'Balance Sheet Annual'!BR272</f>
        <v>0.66509344694744355</v>
      </c>
      <c r="AK272" s="22">
        <f>('Cash Flow Statement Annual'!AB272+'Cash Flow Statement Annual'!AV272)/('Balance Sheet Annual'!BH272+'Balance Sheet Annual'!BS272)</f>
        <v>0.13687597234579973</v>
      </c>
      <c r="AL272" s="23">
        <f>('Cash Flow Statement Annual'!AB272/('Balance Sheet Annual'!BH272+'Balance Sheet Annual'!BS272))</f>
        <v>0.19448503988993757</v>
      </c>
      <c r="AM272" s="24">
        <f>'Income Statement Annual'!BS272/'Balance Sheet Annual'!CS272</f>
        <v>0.75801222906047694</v>
      </c>
      <c r="AN272" s="22">
        <f>'Income Statement Annual'!N272/'Balance Sheet Annual'!CS272</f>
        <v>3.1773912002633335</v>
      </c>
      <c r="AO272" s="22">
        <f>'Income Statement Annual'!N272/'Balance Sheet Annual'!BB272</f>
        <v>0.38898081246328992</v>
      </c>
      <c r="AP272" s="22">
        <f>'Income Statement Annual'!N272/('Balance Sheet Annual'!AH272-'Balance Sheet Annual'!BR272)</f>
        <v>1.9321503416441987</v>
      </c>
      <c r="AQ272" s="22">
        <f>'Income Statement Annual'!BS272/'Balance Sheet Annual'!BB272</f>
        <v>9.2796950118265956E-2</v>
      </c>
      <c r="AR272" s="22">
        <f>'Cash Flow Statement Annual'!AB272/'Income Statement Annual'!N272</f>
        <v>0.31719265530870244</v>
      </c>
      <c r="AS272" s="22">
        <f>'Cash Flow Statement Annual'!BG272/'Income Statement Annual'!N272</f>
        <v>-0.20997400664902383</v>
      </c>
      <c r="AT272" s="22">
        <f>'Cash Flow Statement Annual'!AB272/'Balance Sheet Annual'!BB272</f>
        <v>0.12338185676936735</v>
      </c>
      <c r="AU272" s="22">
        <f>('Cash Flow Statement Annual'!AB272+'Cash Flow Statement Annual'!AU272)/'Balance Sheet Annual'!BR272</f>
        <v>0.58602763666523494</v>
      </c>
      <c r="AV272" s="22">
        <f>('Cash Flow Statement Annual'!AB272+'Cash Flow Statement Annual'!AU272)/('Balance Sheet Annual'!BH272+'Balance Sheet Annual'!BS272)</f>
        <v>0.17136480417382668</v>
      </c>
      <c r="AW272" s="22">
        <f>'Cash Flow Statement Annual'!AB272/'Balance Sheet Annual'!BS272</f>
        <v>0.19448503988993757</v>
      </c>
      <c r="AX272" s="22">
        <f>('Cash Flow Statement Annual'!AB272+'Cash Flow Statement Annual'!AU272)/'Balance Sheet Annual'!BS272</f>
        <v>0.17136480417382668</v>
      </c>
      <c r="AY272" s="22">
        <f>('Balance Sheet Annual'!BH272+'Balance Sheet Annual'!BS272)/('Income Statement Annual'!AF272-'Income Statement Annual'!AC272)</f>
        <v>3.1525664656578298</v>
      </c>
      <c r="AZ272" s="22">
        <f>(('Balance Sheet Annual'!BH272+'Balance Sheet Annual'!BS272)-'Balance Sheet Annual'!N272)/('Income Statement Annual'!AF272-'Income Statement Annual'!AC272)</f>
        <v>1.8031493912845602</v>
      </c>
      <c r="BA272" s="22">
        <f>('Cash Flow Statement Annual'!AB272+'Cash Flow Statement Annual'!AU272)/'Income Statement Annual'!BS272</f>
        <v>1.1715289566144249</v>
      </c>
      <c r="BB272" s="22">
        <f>'Income Statement Annual'!AF272/('Balance Sheet Annual'!BH272+'Balance Sheet Annual'!BS272)</f>
        <v>0.27871129925369076</v>
      </c>
      <c r="BC272" s="23">
        <f>'Income Statement Annual'!AF272/('Balance Sheet Annual'!BB272-'Balance Sheet Annual'!BR272)</f>
        <v>0.2170872006227893</v>
      </c>
    </row>
    <row r="273" spans="1:55" x14ac:dyDescent="0.2">
      <c r="A273" s="45" t="s">
        <v>820</v>
      </c>
      <c r="B273" s="45" t="s">
        <v>821</v>
      </c>
      <c r="C273" s="45" t="str">
        <f>VLOOKUP(A273,'[1]S&amp;P 500 Wikipedia'!A:D,3,FALSE)</f>
        <v>Information Technology</v>
      </c>
      <c r="D273" s="45">
        <v>59265</v>
      </c>
      <c r="E273" s="45" t="s">
        <v>16</v>
      </c>
      <c r="F273" s="45">
        <v>2019</v>
      </c>
      <c r="G273" s="45" t="s">
        <v>17</v>
      </c>
      <c r="H273" s="46">
        <v>43646</v>
      </c>
      <c r="I273" s="46">
        <v>43678</v>
      </c>
      <c r="J273" s="46">
        <v>43678</v>
      </c>
      <c r="K273" s="45">
        <v>7655000000</v>
      </c>
      <c r="L273" s="45">
        <v>7734000000</v>
      </c>
      <c r="M273" s="45" t="s">
        <v>1786</v>
      </c>
      <c r="N273" s="20">
        <f>'Balance Sheet Annual'!AH273/'Balance Sheet Annual'!BR273</f>
        <v>2.9008001641362329</v>
      </c>
      <c r="O273" s="21">
        <f>('Balance Sheet Annual'!AH273-'Balance Sheet Annual'!U273)/'Balance Sheet Annual'!BR273</f>
        <v>2.8552865545069075</v>
      </c>
      <c r="P273" s="21">
        <f>'Balance Sheet Annual'!N273/'Balance Sheet Annual'!BR273</f>
        <v>2.2871016276843115</v>
      </c>
      <c r="Q273" s="21">
        <f>'Balance Sheet Annual'!CH273/'Balance Sheet Annual'!CS273</f>
        <v>2.1292826228874007</v>
      </c>
      <c r="R273" s="21">
        <f>('Balance Sheet Annual'!BH273+'Balance Sheet Annual'!BS273)/'Balance Sheet Annual'!BB273</f>
        <v>0.29453578934355296</v>
      </c>
      <c r="S273" s="21">
        <f>('Balance Sheet Annual'!BH273/'Balance Sheet Annual'!BB273)</f>
        <v>1.544535789343553E-2</v>
      </c>
      <c r="T273" s="21">
        <f>'Balance Sheet Annual'!BS273/'Balance Sheet Annual'!BB273</f>
        <v>0.27909043145011747</v>
      </c>
      <c r="U273" s="21">
        <f>('Balance Sheet Annual'!BH273+'Balance Sheet Annual'!BS273)/'Balance Sheet Annual'!CS273</f>
        <v>0.92168572741120436</v>
      </c>
      <c r="V273" s="21">
        <f>('Balance Sheet Annual'!BH273/'Balance Sheet Annual'!CS273)</f>
        <v>4.8332890060204553E-2</v>
      </c>
      <c r="W273" s="21">
        <f>('Balance Sheet Annual'!BS273/'Balance Sheet Annual'!CS273)</f>
        <v>0.87335283735099978</v>
      </c>
      <c r="X273" s="22">
        <f>'Balance Sheet Annual'!AH273/'Balance Sheet Annual'!BB273</f>
        <v>0.65545030288045492</v>
      </c>
      <c r="Y273" s="22">
        <f>'Balance Sheet Annual'!CS273/('Balance Sheet Annual'!BB273-'Balance Sheet Annual'!AQ273-'Balance Sheet Annual'!AR273-'Balance Sheet Annual'!AS273)</f>
        <v>0.38453456803897507</v>
      </c>
      <c r="Z273" s="22">
        <f>'Balance Sheet Annual'!BA273/'Balance Sheet Annual'!BB273</f>
        <v>0.34454969711954508</v>
      </c>
      <c r="AA273" s="22">
        <f>'Balance Sheet Annual'!AR273/'Balance Sheet Annual'!BB273</f>
        <v>0.13785310297935469</v>
      </c>
      <c r="AB273" s="23">
        <f>'Balance Sheet Annual'!CS273/'Balance Sheet Annual'!CT273</f>
        <v>0.31956205958709361</v>
      </c>
      <c r="AC273" s="24">
        <f>'Income Statement Annual'!V273/'Income Statement Annual'!N273</f>
        <v>0.65247372236317502</v>
      </c>
      <c r="AD273" s="22">
        <f>('Income Statement Annual'!AF273-'Income Statement Annual'!AC273)/'Income Statement Annual'!N273</f>
        <v>0.31766944545125048</v>
      </c>
      <c r="AE273" s="22">
        <f>'Income Statement Annual'!AF273/'Income Statement Annual'!N273</f>
        <v>0.31766944545125048</v>
      </c>
      <c r="AF273" s="22">
        <f>'Income Statement Annual'!BS273/'Income Statement Annual'!N273</f>
        <v>0.15015404131931859</v>
      </c>
      <c r="AG273" s="22" t="e">
        <f>('Income Statement Annual'!AF273-'Income Statement Annual'!AC273)/('Income Statement Annual'!AH273*-1)</f>
        <v>#DIV/0!</v>
      </c>
      <c r="AH273" s="23" t="e">
        <f>'Income Statement Annual'!AF273/('Income Statement Annual'!AH273*-1)</f>
        <v>#DIV/0!</v>
      </c>
      <c r="AI273" s="24">
        <f>'Cash Flow Statement Annual'!BG273/'Cash Flow Statement Annual'!AB273</f>
        <v>-0.7654270349102178</v>
      </c>
      <c r="AJ273" s="22">
        <f>'Cash Flow Statement Annual'!AB273/'Balance Sheet Annual'!BR273</f>
        <v>0.75030775543701267</v>
      </c>
      <c r="AK273" s="22">
        <f>('Cash Flow Statement Annual'!AB273+'Cash Flow Statement Annual'!AV273)/('Balance Sheet Annual'!BH273+'Balance Sheet Annual'!BS273)</f>
        <v>0.40903725078698844</v>
      </c>
      <c r="AL273" s="23">
        <f>('Cash Flow Statement Annual'!AB273/('Balance Sheet Annual'!BH273+'Balance Sheet Annual'!BS273))</f>
        <v>0.57560335781741867</v>
      </c>
      <c r="AM273" s="24">
        <f>'Income Statement Annual'!BS273/'Balance Sheet Annual'!CS273</f>
        <v>0.20033124591987234</v>
      </c>
      <c r="AN273" s="22">
        <f>'Income Statement Annual'!N273/'Balance Sheet Annual'!CS273</f>
        <v>1.3341715225223048</v>
      </c>
      <c r="AO273" s="22">
        <f>'Income Statement Annual'!N273/'Balance Sheet Annual'!BB273</f>
        <v>0.42635059957967608</v>
      </c>
      <c r="AP273" s="22">
        <f>'Income Statement Annual'!N273/('Balance Sheet Annual'!AH273-'Balance Sheet Annual'!BR273)</f>
        <v>0.99267814417039957</v>
      </c>
      <c r="AQ273" s="22">
        <f>'Income Statement Annual'!BS273/'Balance Sheet Annual'!BB273</f>
        <v>6.4018265545802935E-2</v>
      </c>
      <c r="AR273" s="22">
        <f>'Cash Flow Statement Annual'!AB273/'Income Statement Annual'!N273</f>
        <v>0.39764407393983325</v>
      </c>
      <c r="AS273" s="22">
        <f>'Cash Flow Statement Annual'!BG273/'Income Statement Annual'!N273</f>
        <v>-0.30436752446538601</v>
      </c>
      <c r="AT273" s="22">
        <f>'Cash Flow Statement Annual'!AB273/'Balance Sheet Annual'!BB273</f>
        <v>0.16953578934355298</v>
      </c>
      <c r="AU273" s="22">
        <f>('Cash Flow Statement Annual'!AB273+'Cash Flow Statement Annual'!AU273)/'Balance Sheet Annual'!BR273</f>
        <v>0.64667966078511829</v>
      </c>
      <c r="AV273" s="22">
        <f>('Cash Flow Statement Annual'!AB273+'Cash Flow Statement Annual'!AU273)/('Balance Sheet Annual'!BH273+'Balance Sheet Annual'!BS273)</f>
        <v>0.49610440713536202</v>
      </c>
      <c r="AW273" s="22">
        <f>'Cash Flow Statement Annual'!AB273/'Balance Sheet Annual'!BS273</f>
        <v>0.60745826527504776</v>
      </c>
      <c r="AX273" s="22">
        <f>('Cash Flow Statement Annual'!AB273+'Cash Flow Statement Annual'!AU273)/'Balance Sheet Annual'!BS273</f>
        <v>0.52355970211234459</v>
      </c>
      <c r="AY273" s="22">
        <f>('Balance Sheet Annual'!BH273+'Balance Sheet Annual'!BS273)/('Income Statement Annual'!AF273-'Income Statement Annual'!AC273)</f>
        <v>2.174681955616407</v>
      </c>
      <c r="AZ273" s="22">
        <f>(('Balance Sheet Annual'!BH273+'Balance Sheet Annual'!BS273)-'Balance Sheet Annual'!N273)/('Income Statement Annual'!AF273-'Income Statement Annual'!AC273)</f>
        <v>-1.6409378743795995</v>
      </c>
      <c r="BA273" s="22">
        <f>('Cash Flow Statement Annual'!AB273+'Cash Flow Statement Annual'!AU273)/'Income Statement Annual'!BS273</f>
        <v>2.2824814434856076</v>
      </c>
      <c r="BB273" s="22">
        <f>'Income Statement Annual'!AF273/('Balance Sheet Annual'!BH273+'Balance Sheet Annual'!BS273)</f>
        <v>0.45983735571878281</v>
      </c>
      <c r="BC273" s="23">
        <f>'Income Statement Annual'!AF273/('Balance Sheet Annual'!BB273-'Balance Sheet Annual'!BR273)</f>
        <v>0.17497504491914553</v>
      </c>
    </row>
    <row r="274" spans="1:55" x14ac:dyDescent="0.2">
      <c r="A274" s="45" t="s">
        <v>841</v>
      </c>
      <c r="B274" s="45" t="s">
        <v>842</v>
      </c>
      <c r="C274" s="45" t="str">
        <f>VLOOKUP(A274,'[1]S&amp;P 500 Wikipedia'!A:D,3,FALSE)</f>
        <v>Information Technology</v>
      </c>
      <c r="D274" s="45">
        <v>333970</v>
      </c>
      <c r="E274" s="45" t="s">
        <v>16</v>
      </c>
      <c r="F274" s="45">
        <v>2018</v>
      </c>
      <c r="G274" s="45" t="s">
        <v>17</v>
      </c>
      <c r="H274" s="46">
        <v>43465</v>
      </c>
      <c r="I274" s="46">
        <v>43511</v>
      </c>
      <c r="J274" s="46">
        <v>43511</v>
      </c>
      <c r="K274" s="45">
        <v>163400000</v>
      </c>
      <c r="L274" s="45">
        <v>173100000</v>
      </c>
      <c r="M274" s="45" t="s">
        <v>1787</v>
      </c>
      <c r="N274" s="20">
        <f>'Balance Sheet Annual'!AH274/'Balance Sheet Annual'!BR274</f>
        <v>1.3476629136813374</v>
      </c>
      <c r="O274" s="21">
        <f>('Balance Sheet Annual'!AH274-'Balance Sheet Annual'!U274)/'Balance Sheet Annual'!BR274</f>
        <v>1.2360968952575913</v>
      </c>
      <c r="P274" s="21">
        <f>'Balance Sheet Annual'!N274/'Balance Sheet Annual'!BR274</f>
        <v>0.41112248379392696</v>
      </c>
      <c r="Q274" s="21">
        <f>'Balance Sheet Annual'!CH274/'Balance Sheet Annual'!CS274</f>
        <v>-5.7527504342790969</v>
      </c>
      <c r="R274" s="21">
        <f>('Balance Sheet Annual'!BH274+'Balance Sheet Annual'!BS274)/'Balance Sheet Annual'!BB274</f>
        <v>0.54471247563352831</v>
      </c>
      <c r="S274" s="21">
        <f>('Balance Sheet Annual'!BH274/'Balance Sheet Annual'!BB274)</f>
        <v>6.3352826510721244E-3</v>
      </c>
      <c r="T274" s="21">
        <f>'Balance Sheet Annual'!BS274/'Balance Sheet Annual'!BB274</f>
        <v>0.53837719298245612</v>
      </c>
      <c r="U274" s="21">
        <f>('Balance Sheet Annual'!BH274+'Balance Sheet Annual'!BS274)/'Balance Sheet Annual'!CS274</f>
        <v>-2.5888824551244936</v>
      </c>
      <c r="V274" s="21">
        <f>('Balance Sheet Annual'!BH274/'Balance Sheet Annual'!CS274)</f>
        <v>-3.0110017371163866E-2</v>
      </c>
      <c r="W274" s="21">
        <f>('Balance Sheet Annual'!BS274/'Balance Sheet Annual'!CS274)</f>
        <v>-2.5587724377533294</v>
      </c>
      <c r="X274" s="22">
        <f>'Balance Sheet Annual'!AH274/'Balance Sheet Annual'!BB274</f>
        <v>0.48123781676413258</v>
      </c>
      <c r="Y274" s="22">
        <f>'Balance Sheet Annual'!CS274/('Balance Sheet Annual'!BB274-'Balance Sheet Annual'!AQ274-'Balance Sheet Annual'!AR274-'Balance Sheet Annual'!AS274)</f>
        <v>-0.26946481510376036</v>
      </c>
      <c r="Z274" s="22">
        <f>'Balance Sheet Annual'!BA274/'Balance Sheet Annual'!BB274</f>
        <v>0.51876218323586742</v>
      </c>
      <c r="AA274" s="22">
        <f>'Balance Sheet Annual'!AR274/'Balance Sheet Annual'!BB274</f>
        <v>0.11427875243664717</v>
      </c>
      <c r="AB274" s="23">
        <f>'Balance Sheet Annual'!CS274/'Balance Sheet Annual'!CT274</f>
        <v>-0.21040448343079923</v>
      </c>
      <c r="AC274" s="24">
        <f>'Income Statement Annual'!V274/'Income Statement Annual'!N274</f>
        <v>0.47398119122257054</v>
      </c>
      <c r="AD274" s="22">
        <f>('Income Statement Annual'!AF274-'Income Statement Annual'!AC274)/'Income Statement Annual'!N274</f>
        <v>0.20094043887147336</v>
      </c>
      <c r="AE274" s="22">
        <f>'Income Statement Annual'!AF274/'Income Statement Annual'!N274</f>
        <v>0.20094043887147336</v>
      </c>
      <c r="AF274" s="22">
        <f>'Income Statement Annual'!BS274/'Income Statement Annual'!N274</f>
        <v>-2.4294670846394983E-2</v>
      </c>
      <c r="AG274" s="22">
        <f>('Income Statement Annual'!AF274-'Income Statement Annual'!AC274)/('Income Statement Annual'!AH274*-1)</f>
        <v>6.378109452736318</v>
      </c>
      <c r="AH274" s="23">
        <f>'Income Statement Annual'!AF274/('Income Statement Annual'!AH274*-1)</f>
        <v>6.378109452736318</v>
      </c>
      <c r="AI274" s="24">
        <f>'Cash Flow Statement Annual'!BG274/'Cash Flow Statement Annual'!AB274</f>
        <v>-0.53640416047548289</v>
      </c>
      <c r="AJ274" s="22">
        <f>'Cash Flow Statement Annual'!AB274/'Balance Sheet Annual'!BR274</f>
        <v>0.45922893210508359</v>
      </c>
      <c r="AK274" s="22">
        <f>('Cash Flow Statement Annual'!AB274+'Cash Flow Statement Annual'!AV274)/('Balance Sheet Annual'!BH274+'Balance Sheet Annual'!BS274)</f>
        <v>0.23238649071796019</v>
      </c>
      <c r="AL274" s="23">
        <f>('Cash Flow Statement Annual'!AB274/('Balance Sheet Annual'!BH274+'Balance Sheet Annual'!BS274))</f>
        <v>0.30105121896667414</v>
      </c>
      <c r="AM274" s="24">
        <f>'Income Statement Annual'!BS274/'Balance Sheet Annual'!CS274</f>
        <v>8.97510133178923E-2</v>
      </c>
      <c r="AN274" s="22">
        <f>'Income Statement Annual'!N274/'Balance Sheet Annual'!CS274</f>
        <v>-3.6942675159235669</v>
      </c>
      <c r="AO274" s="22">
        <f>'Income Statement Annual'!N274/'Balance Sheet Annual'!BB274</f>
        <v>0.77729044834307992</v>
      </c>
      <c r="AP274" s="22">
        <f>'Income Statement Annual'!N274/('Balance Sheet Annual'!AH274-'Balance Sheet Annual'!BR274)</f>
        <v>6.2610402355250248</v>
      </c>
      <c r="AQ274" s="22">
        <f>'Income Statement Annual'!BS274/'Balance Sheet Annual'!BB274</f>
        <v>-1.8884015594541909E-2</v>
      </c>
      <c r="AR274" s="22">
        <f>'Cash Flow Statement Annual'!AB274/'Income Statement Annual'!N274</f>
        <v>0.21097178683385581</v>
      </c>
      <c r="AS274" s="22">
        <f>'Cash Flow Statement Annual'!BG274/'Income Statement Annual'!N274</f>
        <v>-0.11316614420062696</v>
      </c>
      <c r="AT274" s="22">
        <f>'Cash Flow Statement Annual'!AB274/'Balance Sheet Annual'!BB274</f>
        <v>0.16398635477582846</v>
      </c>
      <c r="AU274" s="22">
        <f>('Cash Flow Statement Annual'!AB274+'Cash Flow Statement Annual'!AU274)/'Balance Sheet Annual'!BR274</f>
        <v>0.3063800750597066</v>
      </c>
      <c r="AV274" s="22">
        <f>('Cash Flow Statement Annual'!AB274+'Cash Flow Statement Annual'!AU274)/('Balance Sheet Annual'!BH274+'Balance Sheet Annual'!BS274)</f>
        <v>0.20084992171773652</v>
      </c>
      <c r="AW274" s="22">
        <f>'Cash Flow Statement Annual'!AB274/'Balance Sheet Annual'!BS274</f>
        <v>0.30459379950214982</v>
      </c>
      <c r="AX274" s="22">
        <f>('Cash Flow Statement Annual'!AB274+'Cash Flow Statement Annual'!AU274)/'Balance Sheet Annual'!BS274</f>
        <v>0.2032133966960851</v>
      </c>
      <c r="AY274" s="22">
        <f>('Balance Sheet Annual'!BH274+'Balance Sheet Annual'!BS274)/('Income Statement Annual'!AF274-'Income Statement Annual'!AC274)</f>
        <v>3.487519500780031</v>
      </c>
      <c r="AZ274" s="22">
        <f>(('Balance Sheet Annual'!BH274+'Balance Sheet Annual'!BS274)-'Balance Sheet Annual'!N274)/('Income Statement Annual'!AF274-'Income Statement Annual'!AC274)</f>
        <v>2.5475819032761309</v>
      </c>
      <c r="BA274" s="22">
        <f>('Cash Flow Statement Annual'!AB274+'Cash Flow Statement Annual'!AU274)/'Income Statement Annual'!BS274</f>
        <v>-5.7935483870967746</v>
      </c>
      <c r="BB274" s="22">
        <f>'Income Statement Annual'!AF274/('Balance Sheet Annual'!BH274+'Balance Sheet Annual'!BS274)</f>
        <v>0.28673674793111159</v>
      </c>
      <c r="BC274" s="23">
        <f>'Income Statement Annual'!AF274/('Balance Sheet Annual'!BB274-'Balance Sheet Annual'!BR274)</f>
        <v>0.24294106499905249</v>
      </c>
    </row>
    <row r="275" spans="1:55" x14ac:dyDescent="0.2">
      <c r="A275" s="45" t="s">
        <v>808</v>
      </c>
      <c r="B275" s="45" t="s">
        <v>809</v>
      </c>
      <c r="C275" s="45" t="str">
        <f>VLOOKUP(A275,'[1]S&amp;P 500 Wikipedia'!A:D,3,FALSE)</f>
        <v>Health Care</v>
      </c>
      <c r="D275" s="45">
        <v>334921</v>
      </c>
      <c r="E275" s="45" t="s">
        <v>16</v>
      </c>
      <c r="F275" s="45">
        <v>2018</v>
      </c>
      <c r="G275" s="45" t="s">
        <v>17</v>
      </c>
      <c r="H275" s="46">
        <v>43465</v>
      </c>
      <c r="I275" s="46">
        <v>43504</v>
      </c>
      <c r="J275" s="46">
        <v>43679</v>
      </c>
      <c r="K275" s="45">
        <v>24968898</v>
      </c>
      <c r="L275" s="45">
        <v>25478901</v>
      </c>
      <c r="M275" s="45" t="s">
        <v>1988</v>
      </c>
      <c r="N275" s="20">
        <f>'Balance Sheet Annual'!AH275/'Balance Sheet Annual'!BR275</f>
        <v>1.4561127493004984</v>
      </c>
      <c r="O275" s="21">
        <f>('Balance Sheet Annual'!AH275-'Balance Sheet Annual'!U275)/'Balance Sheet Annual'!BR275</f>
        <v>1.0191118605958405</v>
      </c>
      <c r="P275" s="21">
        <f>'Balance Sheet Annual'!N275/'Balance Sheet Annual'!BR275</f>
        <v>0.155364730044184</v>
      </c>
      <c r="Q275" s="21">
        <f>'Balance Sheet Annual'!CH275/'Balance Sheet Annual'!CS275</f>
        <v>3.4795727841611281</v>
      </c>
      <c r="R275" s="21">
        <f>('Balance Sheet Annual'!BH275+'Balance Sheet Annual'!BS275)/'Balance Sheet Annual'!BB275</f>
        <v>0.39555524945788201</v>
      </c>
      <c r="S275" s="21">
        <f>('Balance Sheet Annual'!BH275/'Balance Sheet Annual'!BB275)</f>
        <v>5.924980502860974E-3</v>
      </c>
      <c r="T275" s="21">
        <f>'Balance Sheet Annual'!BS275/'Balance Sheet Annual'!BB275</f>
        <v>0.38963026895502101</v>
      </c>
      <c r="U275" s="21">
        <f>('Balance Sheet Annual'!BH275+'Balance Sheet Annual'!BS275)/'Balance Sheet Annual'!CS275</f>
        <v>1.771918530103594</v>
      </c>
      <c r="V275" s="21">
        <f>('Balance Sheet Annual'!BH275/'Balance Sheet Annual'!CS275)</f>
        <v>2.6541381407301331E-2</v>
      </c>
      <c r="W275" s="21">
        <f>('Balance Sheet Annual'!BS275/'Balance Sheet Annual'!CS275)</f>
        <v>1.7453771486962926</v>
      </c>
      <c r="X275" s="22">
        <f>'Balance Sheet Annual'!AH275/'Balance Sheet Annual'!BB275</f>
        <v>0.36919041986825152</v>
      </c>
      <c r="Y275" s="22">
        <f>'Balance Sheet Annual'!CS275/('Balance Sheet Annual'!BB275-'Balance Sheet Annual'!AQ275-'Balance Sheet Annual'!AR275-'Balance Sheet Annual'!AS275)</f>
        <v>0.32182523375857153</v>
      </c>
      <c r="Z275" s="22">
        <f>'Balance Sheet Annual'!BA275/'Balance Sheet Annual'!BB275</f>
        <v>0.63080958013174848</v>
      </c>
      <c r="AA275" s="22">
        <f>'Balance Sheet Annual'!AR275/'Balance Sheet Annual'!BB275</f>
        <v>0.2168806408835996</v>
      </c>
      <c r="AB275" s="23">
        <f>'Balance Sheet Annual'!CS275/'Balance Sheet Annual'!CT275</f>
        <v>0.22323557361001023</v>
      </c>
      <c r="AC275" s="24">
        <f>'Income Statement Annual'!V275/'Income Statement Annual'!N275</f>
        <v>0.5773513395886245</v>
      </c>
      <c r="AD275" s="22">
        <f>('Income Statement Annual'!AF275-'Income Statement Annual'!AC275)/'Income Statement Annual'!N275</f>
        <v>0.24094357063880958</v>
      </c>
      <c r="AE275" s="22">
        <f>'Income Statement Annual'!AF275/'Income Statement Annual'!N275</f>
        <v>0.22528479262605167</v>
      </c>
      <c r="AF275" s="22">
        <f>'Income Statement Annual'!BS275/'Income Statement Annual'!N275</f>
        <v>0.137968692719004</v>
      </c>
      <c r="AG275" s="22">
        <f>('Income Statement Annual'!AF275-'Income Statement Annual'!AC275)/('Income Statement Annual'!AH275*-1)</f>
        <v>20.026963550404147</v>
      </c>
      <c r="AH275" s="23">
        <f>'Income Statement Annual'!AF275/('Income Statement Annual'!AH275*-1)</f>
        <v>18.725423211834681</v>
      </c>
      <c r="AI275" s="24">
        <f>'Cash Flow Statement Annual'!BG275/'Cash Flow Statement Annual'!AB275</f>
        <v>-0.61885440371858813</v>
      </c>
      <c r="AJ275" s="22">
        <f>'Cash Flow Statement Annual'!AB275/'Balance Sheet Annual'!BR275</f>
        <v>0.81070747799435372</v>
      </c>
      <c r="AK275" s="22">
        <f>('Cash Flow Statement Annual'!AB275+'Cash Flow Statement Annual'!AV275)/('Balance Sheet Annual'!BH275+'Balance Sheet Annual'!BS275)</f>
        <v>0.51965181089333912</v>
      </c>
      <c r="AL275" s="23">
        <f>('Cash Flow Statement Annual'!AB275/('Balance Sheet Annual'!BH275+'Balance Sheet Annual'!BS275))</f>
        <v>0.51965181089333912</v>
      </c>
      <c r="AM275" s="24">
        <f>'Income Statement Annual'!BS275/'Balance Sheet Annual'!CS275</f>
        <v>0.6704841934062955</v>
      </c>
      <c r="AN275" s="22">
        <f>'Income Statement Annual'!N275/'Balance Sheet Annual'!CS275</f>
        <v>4.8596836006255941</v>
      </c>
      <c r="AO275" s="22">
        <f>'Income Statement Annual'!N275/'Balance Sheet Annual'!BB275</f>
        <v>1.0848542561488144</v>
      </c>
      <c r="AP275" s="22">
        <f>'Income Statement Annual'!N275/('Balance Sheet Annual'!AH275-'Balance Sheet Annual'!BR275)</f>
        <v>9.3808840235464217</v>
      </c>
      <c r="AQ275" s="22">
        <f>'Income Statement Annual'!BS275/'Balance Sheet Annual'!BB275</f>
        <v>0.14967592351149944</v>
      </c>
      <c r="AR275" s="22">
        <f>'Cash Flow Statement Annual'!AB275/'Income Statement Annual'!N275</f>
        <v>0.18947337904987535</v>
      </c>
      <c r="AS275" s="22">
        <f>'Cash Flow Statement Annual'!BG275/'Income Statement Annual'!N275</f>
        <v>-0.11725643501245664</v>
      </c>
      <c r="AT275" s="22">
        <f>'Cash Flow Statement Annual'!AB275/'Balance Sheet Annual'!BB275</f>
        <v>0.20555100168915488</v>
      </c>
      <c r="AU275" s="22">
        <f>('Cash Flow Statement Annual'!AB275+'Cash Flow Statement Annual'!AU275)/'Balance Sheet Annual'!BR275</f>
        <v>0.46944488932015666</v>
      </c>
      <c r="AV275" s="22">
        <f>('Cash Flow Statement Annual'!AB275+'Cash Flow Statement Annual'!AU275)/('Balance Sheet Annual'!BH275+'Balance Sheet Annual'!BS275)</f>
        <v>0.30090740923391551</v>
      </c>
      <c r="AW275" s="22">
        <f>'Cash Flow Statement Annual'!AB275/'Balance Sheet Annual'!BS275</f>
        <v>0.52755398660488495</v>
      </c>
      <c r="AX275" s="22">
        <f>('Cash Flow Statement Annual'!AB275+'Cash Flow Statement Annual'!AU275)/'Balance Sheet Annual'!BS275</f>
        <v>0.30548321012756524</v>
      </c>
      <c r="AY275" s="22">
        <f>('Balance Sheet Annual'!BH275+'Balance Sheet Annual'!BS275)/('Income Statement Annual'!AF275-'Income Statement Annual'!AC275)</f>
        <v>1.513283905791186</v>
      </c>
      <c r="AZ275" s="22">
        <f>(('Balance Sheet Annual'!BH275+'Balance Sheet Annual'!BS275)-'Balance Sheet Annual'!N275)/('Income Statement Annual'!AF275-'Income Statement Annual'!AC275)</f>
        <v>1.3625811777320191</v>
      </c>
      <c r="BA275" s="22">
        <f>('Cash Flow Statement Annual'!AB275+'Cash Flow Statement Annual'!AU275)/'Income Statement Annual'!BS275</f>
        <v>0.79522145266136834</v>
      </c>
      <c r="BB275" s="22">
        <f>'Income Statement Annual'!AF275/('Balance Sheet Annual'!BH275+'Balance Sheet Annual'!BS275)</f>
        <v>0.61786859474354816</v>
      </c>
      <c r="BC275" s="23">
        <f>'Income Statement Annual'!AF275/('Balance Sheet Annual'!BB275-'Balance Sheet Annual'!BR275)</f>
        <v>0.32741590112131841</v>
      </c>
    </row>
    <row r="276" spans="1:55" x14ac:dyDescent="0.2">
      <c r="A276" s="45" t="s">
        <v>817</v>
      </c>
      <c r="B276" s="45" t="s">
        <v>818</v>
      </c>
      <c r="C276" s="45" t="str">
        <f>VLOOKUP(A276,'[1]S&amp;P 500 Wikipedia'!A:D,3,FALSE)</f>
        <v>Information Technology</v>
      </c>
      <c r="D276" s="45">
        <v>60906</v>
      </c>
      <c r="E276" s="45" t="s">
        <v>16</v>
      </c>
      <c r="F276" s="45">
        <v>2018</v>
      </c>
      <c r="G276" s="45" t="s">
        <v>17</v>
      </c>
      <c r="H276" s="46">
        <v>43343</v>
      </c>
      <c r="I276" s="46">
        <v>43388</v>
      </c>
      <c r="J276" s="46">
        <v>43388</v>
      </c>
      <c r="K276" s="45">
        <v>1159000000</v>
      </c>
      <c r="L276" s="45">
        <v>1218000000</v>
      </c>
      <c r="M276" s="45" t="s">
        <v>1788</v>
      </c>
      <c r="N276" s="20">
        <f>'Balance Sheet Annual'!AH276/'Balance Sheet Annual'!BR276</f>
        <v>2.335395575553056</v>
      </c>
      <c r="O276" s="21">
        <f>('Balance Sheet Annual'!AH276-'Balance Sheet Annual'!U276)/'Balance Sheet Annual'!BR276</f>
        <v>1.7499062617172854</v>
      </c>
      <c r="P276" s="21">
        <f>'Balance Sheet Annual'!N276/'Balance Sheet Annual'!BR276</f>
        <v>1.0176227971503562</v>
      </c>
      <c r="Q276" s="21">
        <f>'Balance Sheet Annual'!CH276/'Balance Sheet Annual'!CS276</f>
        <v>0.81489470980996404</v>
      </c>
      <c r="R276" s="21">
        <f>('Balance Sheet Annual'!BH276+'Balance Sheet Annual'!BS276)/'Balance Sheet Annual'!BB276</f>
        <v>0.31568372198324657</v>
      </c>
      <c r="S276" s="21">
        <f>('Balance Sheet Annual'!BH276/'Balance Sheet Annual'!BB276)</f>
        <v>3.5714285714285712E-2</v>
      </c>
      <c r="T276" s="21">
        <f>'Balance Sheet Annual'!BS276/'Balance Sheet Annual'!BB276</f>
        <v>0.27996943626896081</v>
      </c>
      <c r="U276" s="21">
        <f>('Balance Sheet Annual'!BH276+'Balance Sheet Annual'!BS276)/'Balance Sheet Annual'!CS276</f>
        <v>0.57293271700051362</v>
      </c>
      <c r="V276" s="21">
        <f>('Balance Sheet Annual'!BH276/'Balance Sheet Annual'!CS276)</f>
        <v>6.4817668207498721E-2</v>
      </c>
      <c r="W276" s="21">
        <f>('Balance Sheet Annual'!BS276/'Balance Sheet Annual'!CS276)</f>
        <v>0.50811504879301495</v>
      </c>
      <c r="X276" s="22">
        <f>'Balance Sheet Annual'!AH276/'Balance Sheet Annual'!BB276</f>
        <v>0.3525299977360199</v>
      </c>
      <c r="Y276" s="22">
        <f>'Balance Sheet Annual'!CS276/('Balance Sheet Annual'!BB276-'Balance Sheet Annual'!AQ276-'Balance Sheet Annual'!AR276-'Balance Sheet Annual'!AS276)</f>
        <v>0.57738501230687111</v>
      </c>
      <c r="Z276" s="22">
        <f>'Balance Sheet Annual'!BA276/'Balance Sheet Annual'!BB276</f>
        <v>0.6474700022639801</v>
      </c>
      <c r="AA276" s="22">
        <f>'Balance Sheet Annual'!AR276/'Balance Sheet Annual'!BB276</f>
        <v>3.47520941815712E-2</v>
      </c>
      <c r="AB276" s="23">
        <f>'Balance Sheet Annual'!CS276/'Balance Sheet Annual'!CT276</f>
        <v>0.55099615123386914</v>
      </c>
      <c r="AC276" s="24">
        <f>'Income Statement Annual'!V276/'Income Statement Annual'!N276</f>
        <v>0.41511662237968705</v>
      </c>
      <c r="AD276" s="22">
        <f>('Income Statement Annual'!AF276-'Income Statement Annual'!AC276)/'Income Statement Annual'!N276</f>
        <v>0.28963684676705048</v>
      </c>
      <c r="AE276" s="22">
        <f>'Income Statement Annual'!AF276/'Income Statement Annual'!N276</f>
        <v>0.28963684676705048</v>
      </c>
      <c r="AF276" s="22">
        <f>'Income Statement Annual'!BS276/'Income Statement Annual'!N276</f>
        <v>0.2504182659187088</v>
      </c>
      <c r="AG276" s="22">
        <f>('Income Statement Annual'!AF276-'Income Statement Annual'!AC276)/('Income Statement Annual'!AH276*-1)</f>
        <v>10.510714285714286</v>
      </c>
      <c r="AH276" s="23">
        <f>'Income Statement Annual'!AF276/('Income Statement Annual'!AH276*-1)</f>
        <v>10.510714285714286</v>
      </c>
      <c r="AI276" s="24">
        <f>'Cash Flow Statement Annual'!BG276/'Cash Flow Statement Annual'!AB276</f>
        <v>4.280632895866552E-2</v>
      </c>
      <c r="AJ276" s="22">
        <f>'Cash Flow Statement Annual'!AB276/'Balance Sheet Annual'!BR276</f>
        <v>1.5284964379452568</v>
      </c>
      <c r="AK276" s="22">
        <f>('Cash Flow Statement Annual'!AB276+'Cash Flow Statement Annual'!AV276)/('Balance Sheet Annual'!BH276+'Balance Sheet Annual'!BS276)</f>
        <v>0.73088301210219631</v>
      </c>
      <c r="AL276" s="23">
        <f>('Cash Flow Statement Annual'!AB276/('Balance Sheet Annual'!BH276+'Balance Sheet Annual'!BS276))</f>
        <v>0.73088301210219631</v>
      </c>
      <c r="AM276" s="24">
        <f>'Income Statement Annual'!BS276/'Balance Sheet Annual'!CS276</f>
        <v>0.26137647663071389</v>
      </c>
      <c r="AN276" s="22">
        <f>'Income Statement Annual'!N276/'Balance Sheet Annual'!CS276</f>
        <v>1.0437596302003083</v>
      </c>
      <c r="AO276" s="22">
        <f>'Income Statement Annual'!N276/'Balance Sheet Annual'!BB276</f>
        <v>0.5751075390536563</v>
      </c>
      <c r="AP276" s="22">
        <f>'Income Statement Annual'!N276/('Balance Sheet Annual'!AH276-'Balance Sheet Annual'!BR276)</f>
        <v>2.8530113716130843</v>
      </c>
      <c r="AQ276" s="22">
        <f>'Income Statement Annual'!BS276/'Balance Sheet Annual'!BB276</f>
        <v>0.1440174326465927</v>
      </c>
      <c r="AR276" s="22">
        <f>'Cash Flow Statement Annual'!AB276/'Income Statement Annual'!N276</f>
        <v>0.40119082767444147</v>
      </c>
      <c r="AS276" s="22">
        <f>'Cash Flow Statement Annual'!BG276/'Income Statement Annual'!N276</f>
        <v>1.7173506544631435E-2</v>
      </c>
      <c r="AT276" s="22">
        <f>'Cash Flow Statement Annual'!AB276/'Balance Sheet Annual'!BB276</f>
        <v>0.23072786959474756</v>
      </c>
      <c r="AU276" s="22">
        <f>('Cash Flow Statement Annual'!AB276+'Cash Flow Statement Annual'!AU276)/'Balance Sheet Annual'!BR276</f>
        <v>0.11548556430446194</v>
      </c>
      <c r="AV276" s="22">
        <f>('Cash Flow Statement Annual'!AB276+'Cash Flow Statement Annual'!AU276)/('Balance Sheet Annual'!BH276+'Balance Sheet Annual'!BS276)</f>
        <v>5.5221873599282829E-2</v>
      </c>
      <c r="AW276" s="22">
        <f>'Cash Flow Statement Annual'!AB276/'Balance Sheet Annual'!BS276</f>
        <v>0.82411806327706461</v>
      </c>
      <c r="AX276" s="22">
        <f>('Cash Flow Statement Annual'!AB276+'Cash Flow Statement Annual'!AU276)/'Balance Sheet Annual'!BS276</f>
        <v>6.2266248862832309E-2</v>
      </c>
      <c r="AY276" s="22">
        <f>('Balance Sheet Annual'!BH276+'Balance Sheet Annual'!BS276)/('Income Statement Annual'!AF276-'Income Statement Annual'!AC276)</f>
        <v>1.8951749915052667</v>
      </c>
      <c r="AZ276" s="22">
        <f>(('Balance Sheet Annual'!BH276+'Balance Sheet Annual'!BS276)-'Balance Sheet Annual'!N276)/('Income Statement Annual'!AF276-'Income Statement Annual'!AC276)</f>
        <v>0.97298674821610598</v>
      </c>
      <c r="BA276" s="22">
        <f>('Cash Flow Statement Annual'!AB276+'Cash Flow Statement Annual'!AU276)/'Income Statement Annual'!BS276</f>
        <v>0.12104539202200826</v>
      </c>
      <c r="BB276" s="22">
        <f>'Income Statement Annual'!AF276/('Balance Sheet Annual'!BH276+'Balance Sheet Annual'!BS276)</f>
        <v>0.52765575974899148</v>
      </c>
      <c r="BC276" s="23">
        <f>'Income Statement Annual'!AF276/('Balance Sheet Annual'!BB276-'Balance Sheet Annual'!BR276)</f>
        <v>0.19618692087194187</v>
      </c>
    </row>
    <row r="277" spans="1:55" x14ac:dyDescent="0.2">
      <c r="A277" s="45" t="s">
        <v>790</v>
      </c>
      <c r="B277" s="45" t="s">
        <v>791</v>
      </c>
      <c r="C277" s="45" t="str">
        <f>VLOOKUP(A277,'[1]S&amp;P 500 Wikipedia'!A:D,3,FALSE)</f>
        <v>Information Technology</v>
      </c>
      <c r="D277" s="45">
        <v>153611</v>
      </c>
      <c r="E277" s="45" t="s">
        <v>16</v>
      </c>
      <c r="F277" s="45">
        <v>2019</v>
      </c>
      <c r="G277" s="45" t="s">
        <v>17</v>
      </c>
      <c r="H277" s="46">
        <v>43646</v>
      </c>
      <c r="I277" s="46">
        <v>43698</v>
      </c>
      <c r="J277" s="46">
        <v>43768</v>
      </c>
      <c r="K277" s="45">
        <v>272346000</v>
      </c>
      <c r="L277" s="45">
        <v>276036000</v>
      </c>
      <c r="M277" s="45" t="s">
        <v>1989</v>
      </c>
      <c r="N277" s="20">
        <f>'Balance Sheet Annual'!AH277/'Balance Sheet Annual'!BR277</f>
        <v>4.0261213075075712</v>
      </c>
      <c r="O277" s="21">
        <f>('Balance Sheet Annual'!AH277-'Balance Sheet Annual'!U277)/'Balance Sheet Annual'!BR277</f>
        <v>3.6719806369490655</v>
      </c>
      <c r="P277" s="21">
        <f>'Balance Sheet Annual'!N277/'Balance Sheet Annual'!BR277</f>
        <v>3.2937239385749848</v>
      </c>
      <c r="Q277" s="21">
        <f>'Balance Sheet Annual'!CH277/'Balance Sheet Annual'!CS277</f>
        <v>1.3053854599314323</v>
      </c>
      <c r="R277" s="21">
        <f>('Balance Sheet Annual'!BH277+'Balance Sheet Annual'!BS277)/'Balance Sheet Annual'!BB277</f>
        <v>0.33483827358537827</v>
      </c>
      <c r="S277" s="21">
        <f>('Balance Sheet Annual'!BH277/'Balance Sheet Annual'!BB277)</f>
        <v>0.11218671382914892</v>
      </c>
      <c r="T277" s="21">
        <f>'Balance Sheet Annual'!BS277/'Balance Sheet Annual'!BB277</f>
        <v>0.22265155975622933</v>
      </c>
      <c r="U277" s="21">
        <f>('Balance Sheet Annual'!BH277+'Balance Sheet Annual'!BS277)/'Balance Sheet Annual'!CS277</f>
        <v>0.77193128735227401</v>
      </c>
      <c r="V277" s="21">
        <f>('Balance Sheet Annual'!BH277/'Balance Sheet Annual'!CS277)</f>
        <v>0.25863361885920849</v>
      </c>
      <c r="W277" s="21">
        <f>('Balance Sheet Annual'!BS277/'Balance Sheet Annual'!CS277)</f>
        <v>0.51329766849306557</v>
      </c>
      <c r="X277" s="22">
        <f>'Balance Sheet Annual'!AH277/'Balance Sheet Annual'!BB277</f>
        <v>0.72118724195849504</v>
      </c>
      <c r="Y277" s="22">
        <f>'Balance Sheet Annual'!CS277/('Balance Sheet Annual'!BB277-'Balance Sheet Annual'!AQ277-'Balance Sheet Annual'!AR277-'Balance Sheet Annual'!AS277)</f>
        <v>0.50270966586341703</v>
      </c>
      <c r="Z277" s="22">
        <f>'Balance Sheet Annual'!BA277/'Balance Sheet Annual'!BB277</f>
        <v>0.27881275804150502</v>
      </c>
      <c r="AA277" s="22">
        <f>'Balance Sheet Annual'!AR277/'Balance Sheet Annual'!BB277</f>
        <v>0.11956502449365515</v>
      </c>
      <c r="AB277" s="23">
        <f>'Balance Sheet Annual'!CS277/'Balance Sheet Annual'!CT277</f>
        <v>0.43376694152905015</v>
      </c>
      <c r="AC277" s="24">
        <f>'Income Statement Annual'!V277/'Income Statement Annual'!N277</f>
        <v>0.65567650215760387</v>
      </c>
      <c r="AD277" s="22">
        <f>('Income Statement Annual'!AF277-'Income Statement Annual'!AC277)/'Income Statement Annual'!N277</f>
        <v>0.33821962802602834</v>
      </c>
      <c r="AE277" s="22">
        <f>'Income Statement Annual'!AF277/'Income Statement Annual'!N277</f>
        <v>0.33641846628275213</v>
      </c>
      <c r="AF277" s="22">
        <f>'Income Statement Annual'!BS277/'Income Statement Annual'!N277</f>
        <v>0.18842966275897496</v>
      </c>
      <c r="AG277" s="22" t="e">
        <f>('Income Statement Annual'!AF277-'Income Statement Annual'!AC277)/('Income Statement Annual'!AH277*-1)</f>
        <v>#DIV/0!</v>
      </c>
      <c r="AH277" s="23" t="e">
        <f>'Income Statement Annual'!AF277/('Income Statement Annual'!AH277*-1)</f>
        <v>#DIV/0!</v>
      </c>
      <c r="AI277" s="24">
        <f>'Cash Flow Statement Annual'!BG277/'Cash Flow Statement Annual'!AB277</f>
        <v>-0.99093431804203724</v>
      </c>
      <c r="AJ277" s="22">
        <f>'Cash Flow Statement Annual'!AB277/'Balance Sheet Annual'!BR277</f>
        <v>1.0276763711836667</v>
      </c>
      <c r="AK277" s="22">
        <f>('Cash Flow Statement Annual'!AB277+'Cash Flow Statement Annual'!AV277)/('Balance Sheet Annual'!BH277+'Balance Sheet Annual'!BS277)</f>
        <v>0.25586275697677308</v>
      </c>
      <c r="AL277" s="23">
        <f>('Cash Flow Statement Annual'!AB277/('Balance Sheet Annual'!BH277+'Balance Sheet Annual'!BS277))</f>
        <v>0.54977179610520388</v>
      </c>
      <c r="AM277" s="24">
        <f>'Income Statement Annual'!BS277/'Balance Sheet Annual'!CS277</f>
        <v>0.24201580577335391</v>
      </c>
      <c r="AN277" s="22">
        <f>'Income Statement Annual'!N277/'Balance Sheet Annual'!CS277</f>
        <v>1.2843827358695765</v>
      </c>
      <c r="AO277" s="22">
        <f>'Income Statement Annual'!N277/'Balance Sheet Annual'!BB277</f>
        <v>0.55712277109086006</v>
      </c>
      <c r="AP277" s="22">
        <f>'Income Statement Annual'!N277/('Balance Sheet Annual'!AH277-'Balance Sheet Annual'!BR277)</f>
        <v>1.0277876547753142</v>
      </c>
      <c r="AQ277" s="22">
        <f>'Income Statement Annual'!BS277/'Balance Sheet Annual'!BB277</f>
        <v>0.10497845587199636</v>
      </c>
      <c r="AR277" s="22">
        <f>'Cash Flow Statement Annual'!AB277/'Income Statement Annual'!N277</f>
        <v>0.33042023881622506</v>
      </c>
      <c r="AS277" s="22">
        <f>'Cash Flow Statement Annual'!BG277/'Income Statement Annual'!N277</f>
        <v>-0.32742475401864307</v>
      </c>
      <c r="AT277" s="22">
        <f>'Cash Flow Statement Annual'!AB277/'Balance Sheet Annual'!BB277</f>
        <v>0.18408463907379904</v>
      </c>
      <c r="AU277" s="22">
        <f>('Cash Flow Statement Annual'!AB277+'Cash Flow Statement Annual'!AU277)/'Balance Sheet Annual'!BR277</f>
        <v>0.13719423873989678</v>
      </c>
      <c r="AV277" s="22">
        <f>('Cash Flow Statement Annual'!AB277+'Cash Flow Statement Annual'!AU277)/('Balance Sheet Annual'!BH277+'Balance Sheet Annual'!BS277)</f>
        <v>7.3394236904021526E-2</v>
      </c>
      <c r="AW277" s="22">
        <f>'Cash Flow Statement Annual'!AB277/'Balance Sheet Annual'!BS277</f>
        <v>0.82678351445345644</v>
      </c>
      <c r="AX277" s="22">
        <f>('Cash Flow Statement Annual'!AB277+'Cash Flow Statement Annual'!AU277)/'Balance Sheet Annual'!BS277</f>
        <v>0.11037515121369484</v>
      </c>
      <c r="AY277" s="22">
        <f>('Balance Sheet Annual'!BH277+'Balance Sheet Annual'!BS277)/('Income Statement Annual'!AF277-'Income Statement Annual'!AC277)</f>
        <v>1.7769916083199115</v>
      </c>
      <c r="AZ277" s="22">
        <f>(('Balance Sheet Annual'!BH277+'Balance Sheet Annual'!BS277)-'Balance Sheet Annual'!N277)/('Income Statement Annual'!AF277-'Income Statement Annual'!AC277)</f>
        <v>-1.3541207929833681</v>
      </c>
      <c r="BA277" s="22">
        <f>('Cash Flow Statement Annual'!AB277+'Cash Flow Statement Annual'!AU277)/'Income Statement Annual'!BS277</f>
        <v>0.23409755241612779</v>
      </c>
      <c r="BB277" s="22">
        <f>'Income Statement Annual'!AF277/('Balance Sheet Annual'!BH277+'Balance Sheet Annual'!BS277)</f>
        <v>0.55975198466609377</v>
      </c>
      <c r="BC277" s="23">
        <f>'Income Statement Annual'!AF277/('Balance Sheet Annual'!BB277-'Balance Sheet Annual'!BR277)</f>
        <v>0.2283256973000132</v>
      </c>
    </row>
    <row r="278" spans="1:55" x14ac:dyDescent="0.2">
      <c r="A278" s="45" t="s">
        <v>847</v>
      </c>
      <c r="B278" s="45" t="s">
        <v>848</v>
      </c>
      <c r="C278" s="45" t="str">
        <f>VLOOKUP(A278,'[1]S&amp;P 500 Wikipedia'!A:D,3,FALSE)</f>
        <v>Health Care</v>
      </c>
      <c r="D278" s="45">
        <v>333504</v>
      </c>
      <c r="E278" s="45" t="s">
        <v>16</v>
      </c>
      <c r="F278" s="45">
        <v>2018</v>
      </c>
      <c r="G278" s="45" t="s">
        <v>17</v>
      </c>
      <c r="H278" s="46">
        <v>43465</v>
      </c>
      <c r="I278" s="46">
        <v>43523</v>
      </c>
      <c r="J278" s="46">
        <v>43523</v>
      </c>
      <c r="K278" s="45">
        <v>514700000</v>
      </c>
      <c r="L278" s="45">
        <v>516400000</v>
      </c>
      <c r="M278" s="45" t="s">
        <v>1789</v>
      </c>
      <c r="N278" s="20">
        <f>'Balance Sheet Annual'!AH278/'Balance Sheet Annual'!BR278</f>
        <v>1.12967284230968</v>
      </c>
      <c r="O278" s="21">
        <f>('Balance Sheet Annual'!AH278-'Balance Sheet Annual'!U278)/'Balance Sheet Annual'!BR278</f>
        <v>0.73146132523139085</v>
      </c>
      <c r="P278" s="21">
        <f>'Balance Sheet Annual'!N278/'Balance Sheet Annual'!BR278</f>
        <v>4.5745697148137129E-2</v>
      </c>
      <c r="Q278" s="21">
        <f>'Balance Sheet Annual'!CH278/'Balance Sheet Annual'!CS278</f>
        <v>1.6906654843848627</v>
      </c>
      <c r="R278" s="21">
        <f>('Balance Sheet Annual'!BH278+'Balance Sheet Annual'!BS278)/'Balance Sheet Annual'!BB278</f>
        <v>0.41112038942867596</v>
      </c>
      <c r="S278" s="21">
        <f>('Balance Sheet Annual'!BH278/'Balance Sheet Annual'!BB278)</f>
        <v>5.1817696885743572E-2</v>
      </c>
      <c r="T278" s="21">
        <f>'Balance Sheet Annual'!BS278/'Balance Sheet Annual'!BB278</f>
        <v>0.3593026925429324</v>
      </c>
      <c r="U278" s="21">
        <f>('Balance Sheet Annual'!BH278+'Balance Sheet Annual'!BS278)/'Balance Sheet Annual'!CS278</f>
        <v>1.1061874417626019</v>
      </c>
      <c r="V278" s="21">
        <f>('Balance Sheet Annual'!BH278/'Balance Sheet Annual'!CS278)</f>
        <v>0.13942408849078722</v>
      </c>
      <c r="W278" s="21">
        <f>('Balance Sheet Annual'!BS278/'Balance Sheet Annual'!CS278)</f>
        <v>0.96676335327181462</v>
      </c>
      <c r="X278" s="22">
        <f>'Balance Sheet Annual'!AH278/'Balance Sheet Annual'!BB278</f>
        <v>0.20145337552330175</v>
      </c>
      <c r="Y278" s="22">
        <f>'Balance Sheet Annual'!CS278/('Balance Sheet Annual'!BB278-'Balance Sheet Annual'!AQ278-'Balance Sheet Annual'!AR278-'Balance Sheet Annual'!AS278)</f>
        <v>1.2851624367443117</v>
      </c>
      <c r="Z278" s="22">
        <f>'Balance Sheet Annual'!BA278/'Balance Sheet Annual'!BB278</f>
        <v>0.79854662447669822</v>
      </c>
      <c r="AA278" s="22">
        <f>'Balance Sheet Annual'!AR278/'Balance Sheet Annual'!BB278</f>
        <v>0.28502526091777147</v>
      </c>
      <c r="AB278" s="23">
        <f>'Balance Sheet Annual'!CS278/'Balance Sheet Annual'!CT278</f>
        <v>0.37165526736915011</v>
      </c>
      <c r="AC278" s="24">
        <f>'Income Statement Annual'!V278/'Income Statement Annual'!N278</f>
        <v>0.40168126506378227</v>
      </c>
      <c r="AD278" s="22">
        <f>('Income Statement Annual'!AF278-'Income Statement Annual'!AC278)/'Income Statement Annual'!N278</f>
        <v>0.11958648605524157</v>
      </c>
      <c r="AE278" s="22">
        <f>'Income Statement Annual'!AF278/'Income Statement Annual'!N278</f>
        <v>0.11958648605524157</v>
      </c>
      <c r="AF278" s="22">
        <f>'Income Statement Annual'!BS278/'Income Statement Annual'!N278</f>
        <v>5.8449574644977617E-2</v>
      </c>
      <c r="AG278" s="22">
        <f>('Income Statement Annual'!AF278-'Income Statement Annual'!AC278)/('Income Statement Annual'!AH278*-1)</f>
        <v>2.6636737747848858</v>
      </c>
      <c r="AH278" s="23">
        <f>'Income Statement Annual'!AF278/('Income Statement Annual'!AH278*-1)</f>
        <v>2.6636737747848858</v>
      </c>
      <c r="AI278" s="24">
        <f>'Cash Flow Statement Annual'!BG278/'Cash Flow Statement Annual'!AB278</f>
        <v>-0.91684424641611784</v>
      </c>
      <c r="AJ278" s="22">
        <f>'Cash Flow Statement Annual'!AB278/'Balance Sheet Annual'!BR278</f>
        <v>0.32336773526694124</v>
      </c>
      <c r="AK278" s="22">
        <f>('Cash Flow Statement Annual'!AB278+'Cash Flow Statement Annual'!AV278)/('Balance Sheet Annual'!BH278+'Balance Sheet Annual'!BS278)</f>
        <v>0.14026506891655968</v>
      </c>
      <c r="AL278" s="23">
        <f>('Cash Flow Statement Annual'!AB278/('Balance Sheet Annual'!BH278+'Balance Sheet Annual'!BS278))</f>
        <v>0.14026506891655968</v>
      </c>
      <c r="AM278" s="24">
        <f>'Income Statement Annual'!BS278/'Balance Sheet Annual'!CS278</f>
        <v>5.2300940815774445E-2</v>
      </c>
      <c r="AN278" s="22">
        <f>'Income Statement Annual'!N278/'Balance Sheet Annual'!CS278</f>
        <v>0.8948044726321801</v>
      </c>
      <c r="AO278" s="22">
        <f>'Income Statement Annual'!N278/'Balance Sheet Annual'!BB278</f>
        <v>0.33255879551922429</v>
      </c>
      <c r="AP278" s="22">
        <f>'Income Statement Annual'!N278/('Balance Sheet Annual'!AH278-'Balance Sheet Annual'!BR278)</f>
        <v>14.381280193236716</v>
      </c>
      <c r="AQ278" s="22">
        <f>'Income Statement Annual'!BS278/'Balance Sheet Annual'!BB278</f>
        <v>1.9437920142544748E-2</v>
      </c>
      <c r="AR278" s="22">
        <f>'Cash Flow Statement Annual'!AB278/'Income Statement Annual'!N278</f>
        <v>0.17340040478010027</v>
      </c>
      <c r="AS278" s="22">
        <f>'Cash Flow Statement Annual'!BG278/'Income Statement Annual'!N278</f>
        <v>-0.15898116344886082</v>
      </c>
      <c r="AT278" s="22">
        <f>'Cash Flow Statement Annual'!AB278/'Balance Sheet Annual'!BB278</f>
        <v>5.7665829756216085E-2</v>
      </c>
      <c r="AU278" s="22">
        <f>('Cash Flow Statement Annual'!AB278+'Cash Flow Statement Annual'!AU278)/'Balance Sheet Annual'!BR278</f>
        <v>0.18157330117613896</v>
      </c>
      <c r="AV278" s="22">
        <f>('Cash Flow Statement Annual'!AB278+'Cash Flow Statement Annual'!AU278)/('Balance Sheet Annual'!BH278+'Balance Sheet Annual'!BS278)</f>
        <v>7.8759841583620344E-2</v>
      </c>
      <c r="AW278" s="22">
        <f>'Cash Flow Statement Annual'!AB278/'Balance Sheet Annual'!BS278</f>
        <v>0.16049373119942792</v>
      </c>
      <c r="AX278" s="22">
        <f>('Cash Flow Statement Annual'!AB278+'Cash Flow Statement Annual'!AU278)/'Balance Sheet Annual'!BS278</f>
        <v>9.0118380449736885E-2</v>
      </c>
      <c r="AY278" s="22">
        <f>('Balance Sheet Annual'!BH278+'Balance Sheet Annual'!BS278)/('Income Statement Annual'!AF278-'Income Statement Annual'!AC278)</f>
        <v>10.337570224719101</v>
      </c>
      <c r="AZ278" s="22">
        <f>(('Balance Sheet Annual'!BH278+'Balance Sheet Annual'!BS278)-'Balance Sheet Annual'!N278)/('Income Statement Annual'!AF278-'Income Statement Annual'!AC278)</f>
        <v>10.132443820224719</v>
      </c>
      <c r="BA278" s="22">
        <f>('Cash Flow Statement Annual'!AB278+'Cash Flow Statement Annual'!AU278)/'Income Statement Annual'!BS278</f>
        <v>1.6658045977011495</v>
      </c>
      <c r="BB278" s="22">
        <f>'Income Statement Annual'!AF278/('Balance Sheet Annual'!BH278+'Balance Sheet Annual'!BS278)</f>
        <v>9.673453028728253E-2</v>
      </c>
      <c r="BC278" s="23">
        <f>'Income Statement Annual'!AF278/('Balance Sheet Annual'!BB278-'Balance Sheet Annual'!BR278)</f>
        <v>4.8400802148125491E-2</v>
      </c>
    </row>
    <row r="279" spans="1:55" x14ac:dyDescent="0.2">
      <c r="A279" s="45" t="s">
        <v>883</v>
      </c>
      <c r="B279" s="45" t="s">
        <v>884</v>
      </c>
      <c r="C279" s="45" t="str">
        <f>VLOOKUP(A279,'[1]S&amp;P 500 Wikipedia'!A:D,3,FALSE)</f>
        <v>Energy</v>
      </c>
      <c r="D279" s="45">
        <v>249388</v>
      </c>
      <c r="E279" s="45" t="s">
        <v>16</v>
      </c>
      <c r="F279" s="45">
        <v>2018</v>
      </c>
      <c r="G279" s="45" t="s">
        <v>17</v>
      </c>
      <c r="H279" s="46">
        <v>43465</v>
      </c>
      <c r="I279" s="46">
        <v>43515</v>
      </c>
      <c r="J279" s="46">
        <v>43515</v>
      </c>
      <c r="K279" s="45">
        <v>479000000</v>
      </c>
      <c r="L279" s="45">
        <v>476000000</v>
      </c>
      <c r="M279" s="45" t="s">
        <v>1790</v>
      </c>
      <c r="N279" s="20">
        <f>'Balance Sheet Annual'!AH279/'Balance Sheet Annual'!BR279</f>
        <v>1.2668200115008625</v>
      </c>
      <c r="O279" s="21">
        <f>('Balance Sheet Annual'!AH279-'Balance Sheet Annual'!U279)/'Balance Sheet Annual'!BR279</f>
        <v>1.2668200115008625</v>
      </c>
      <c r="P279" s="21">
        <f>'Balance Sheet Annual'!N279/'Balance Sheet Annual'!BR279</f>
        <v>0.38815411155836688</v>
      </c>
      <c r="Q279" s="21">
        <f>'Balance Sheet Annual'!CH279/'Balance Sheet Annual'!CS279</f>
        <v>1.0224126565589979</v>
      </c>
      <c r="R279" s="21">
        <f>('Balance Sheet Annual'!BH279+'Balance Sheet Annual'!BS279)/'Balance Sheet Annual'!BB279</f>
        <v>0.31411808530452601</v>
      </c>
      <c r="S279" s="21">
        <f>('Balance Sheet Annual'!BH279/'Balance Sheet Annual'!BB279)</f>
        <v>0</v>
      </c>
      <c r="T279" s="21">
        <f>'Balance Sheet Annual'!BS279/'Balance Sheet Annual'!BB279</f>
        <v>0.31411808530452601</v>
      </c>
      <c r="U279" s="21">
        <f>('Balance Sheet Annual'!BH279+'Balance Sheet Annual'!BS279)/'Balance Sheet Annual'!CS279</f>
        <v>0.63527639137395231</v>
      </c>
      <c r="V279" s="21">
        <f>('Balance Sheet Annual'!BH279/'Balance Sheet Annual'!CS279)</f>
        <v>0</v>
      </c>
      <c r="W279" s="21">
        <f>('Balance Sheet Annual'!BS279/'Balance Sheet Annual'!CS279)</f>
        <v>0.63527639137395231</v>
      </c>
      <c r="X279" s="22">
        <f>'Balance Sheet Annual'!AH279/'Balance Sheet Annual'!BB279</f>
        <v>0.10257962376606444</v>
      </c>
      <c r="Y279" s="22">
        <f>'Balance Sheet Annual'!CS279/('Balance Sheet Annual'!BB279-'Balance Sheet Annual'!AQ279-'Balance Sheet Annual'!AR279-'Balance Sheet Annual'!AS279)</f>
        <v>0.52657939105424978</v>
      </c>
      <c r="Z279" s="22">
        <f>'Balance Sheet Annual'!BA279/'Balance Sheet Annual'!BB279</f>
        <v>0.89742037623393556</v>
      </c>
      <c r="AA279" s="22">
        <f>'Balance Sheet Annual'!AR279/'Balance Sheet Annual'!BB279</f>
        <v>6.0998323710188117E-2</v>
      </c>
      <c r="AB279" s="23">
        <f>'Balance Sheet Annual'!CS279/'Balance Sheet Annual'!CT279</f>
        <v>0.49445893089960885</v>
      </c>
      <c r="AC279" s="24">
        <f>'Income Statement Annual'!V279/'Income Statement Annual'!N279</f>
        <v>0.68773496240601506</v>
      </c>
      <c r="AD279" s="22">
        <f>('Income Statement Annual'!AF279-'Income Statement Annual'!AC279)/'Income Statement Annual'!N279</f>
        <v>0.63439849624060152</v>
      </c>
      <c r="AE279" s="22">
        <f>'Income Statement Annual'!AF279/'Income Statement Annual'!N279</f>
        <v>0.15202067669172933</v>
      </c>
      <c r="AF279" s="22">
        <f>'Income Statement Annual'!BS279/'Income Statement Annual'!N279</f>
        <v>-0.26268796992481203</v>
      </c>
      <c r="AG279" s="22">
        <f>('Income Statement Annual'!AF279-'Income Statement Annual'!AC279)/('Income Statement Annual'!AH279*-1)</f>
        <v>7.6271186440677967</v>
      </c>
      <c r="AH279" s="23">
        <f>'Income Statement Annual'!AF279/('Income Statement Annual'!AH279*-1)</f>
        <v>1.8276836158192091</v>
      </c>
      <c r="AI279" s="24">
        <f>'Cash Flow Statement Annual'!BG279/'Cash Flow Statement Annual'!AB279</f>
        <v>-0.43567401332649924</v>
      </c>
      <c r="AJ279" s="22">
        <f>'Cash Flow Statement Annual'!AB279/'Balance Sheet Annual'!BR279</f>
        <v>1.1219091431857389</v>
      </c>
      <c r="AK279" s="22">
        <f>('Cash Flow Statement Annual'!AB279+'Cash Flow Statement Annual'!AV279)/('Balance Sheet Annual'!BH279+'Balance Sheet Annual'!BS279)</f>
        <v>0.26104358138155942</v>
      </c>
      <c r="AL279" s="23">
        <f>('Cash Flow Statement Annual'!AB279/('Balance Sheet Annual'!BH279+'Balance Sheet Annual'!BS279))</f>
        <v>0.28920841980432849</v>
      </c>
      <c r="AM279" s="24">
        <f>'Income Statement Annual'!BS279/'Balance Sheet Annual'!CS279</f>
        <v>-0.10528298333176382</v>
      </c>
      <c r="AN279" s="22">
        <f>'Income Statement Annual'!N279/'Balance Sheet Annual'!CS279</f>
        <v>0.40079103493737639</v>
      </c>
      <c r="AO279" s="22">
        <f>'Income Statement Annual'!N279/'Balance Sheet Annual'!BB279</f>
        <v>0.19817470664928291</v>
      </c>
      <c r="AP279" s="22">
        <f>'Income Statement Annual'!N279/('Balance Sheet Annual'!AH279-'Balance Sheet Annual'!BR279)</f>
        <v>9.1724137931034484</v>
      </c>
      <c r="AQ279" s="22">
        <f>'Income Statement Annual'!BS279/'Balance Sheet Annual'!BB279</f>
        <v>-5.2058111380145281E-2</v>
      </c>
      <c r="AR279" s="22">
        <f>'Cash Flow Statement Annual'!AB279/'Income Statement Annual'!N279</f>
        <v>0.45841165413533835</v>
      </c>
      <c r="AS279" s="22">
        <f>'Cash Flow Statement Annual'!BG279/'Income Statement Annual'!N279</f>
        <v>-0.19971804511278196</v>
      </c>
      <c r="AT279" s="22">
        <f>'Cash Flow Statement Annual'!AB279/'Balance Sheet Annual'!BB279</f>
        <v>9.0845595082883215E-2</v>
      </c>
      <c r="AU279" s="22">
        <f>('Cash Flow Statement Annual'!AB279+'Cash Flow Statement Annual'!AU279)/'Balance Sheet Annual'!BR279</f>
        <v>0.19838987924094306</v>
      </c>
      <c r="AV279" s="22">
        <f>('Cash Flow Statement Annual'!AB279+'Cash Flow Statement Annual'!AU279)/('Balance Sheet Annual'!BH279+'Balance Sheet Annual'!BS279)</f>
        <v>5.1141417136080641E-2</v>
      </c>
      <c r="AW279" s="22">
        <f>'Cash Flow Statement Annual'!AB279/'Balance Sheet Annual'!BS279</f>
        <v>0.28920841980432849</v>
      </c>
      <c r="AX279" s="22">
        <f>('Cash Flow Statement Annual'!AB279+'Cash Flow Statement Annual'!AU279)/'Balance Sheet Annual'!BS279</f>
        <v>5.1141417136080641E-2</v>
      </c>
      <c r="AY279" s="22">
        <f>('Balance Sheet Annual'!BH279+'Balance Sheet Annual'!BS279)/('Income Statement Annual'!AF279-'Income Statement Annual'!AC279)</f>
        <v>2.4985185185185186</v>
      </c>
      <c r="AZ279" s="22">
        <f>(('Balance Sheet Annual'!BH279+'Balance Sheet Annual'!BS279)-'Balance Sheet Annual'!N279)/('Income Statement Annual'!AF279-'Income Statement Annual'!AC279)</f>
        <v>2.2485185185185186</v>
      </c>
      <c r="BA279" s="22">
        <f>('Cash Flow Statement Annual'!AB279+'Cash Flow Statement Annual'!AU279)/'Income Statement Annual'!BS279</f>
        <v>-0.30858676207513419</v>
      </c>
      <c r="BB279" s="22">
        <f>'Income Statement Annual'!AF279/('Balance Sheet Annual'!BH279+'Balance Sheet Annual'!BS279)</f>
        <v>9.5908686629113546E-2</v>
      </c>
      <c r="BC279" s="23">
        <f>'Income Statement Annual'!AF279/('Balance Sheet Annual'!BB279-'Balance Sheet Annual'!BR279)</f>
        <v>3.2781071084764656E-2</v>
      </c>
    </row>
    <row r="280" spans="1:55" x14ac:dyDescent="0.2">
      <c r="A280" s="45" t="s">
        <v>892</v>
      </c>
      <c r="B280" s="45" t="s">
        <v>893</v>
      </c>
      <c r="C280" s="45" t="str">
        <f>VLOOKUP(A280,'[1]S&amp;P 500 Wikipedia'!A:D,3,FALSE)</f>
        <v>Consumer Discretionary</v>
      </c>
      <c r="D280" s="45">
        <v>744483</v>
      </c>
      <c r="E280" s="45" t="s">
        <v>16</v>
      </c>
      <c r="F280" s="45">
        <v>2018</v>
      </c>
      <c r="G280" s="45" t="s">
        <v>17</v>
      </c>
      <c r="H280" s="46">
        <v>43465</v>
      </c>
      <c r="I280" s="46">
        <v>43523</v>
      </c>
      <c r="J280" s="46">
        <v>43685</v>
      </c>
      <c r="K280" s="45">
        <v>219843399</v>
      </c>
      <c r="L280" s="45">
        <v>221345575</v>
      </c>
      <c r="M280" s="45" t="s">
        <v>1990</v>
      </c>
      <c r="N280" s="20">
        <f>'Balance Sheet Annual'!AH280/'Balance Sheet Annual'!BR280</f>
        <v>0.20816571426506042</v>
      </c>
      <c r="O280" s="21">
        <f>('Balance Sheet Annual'!AH280-'Balance Sheet Annual'!U280)/'Balance Sheet Annual'!BR280</f>
        <v>0.175185671124862</v>
      </c>
      <c r="P280" s="21">
        <f>'Balance Sheet Annual'!N280/'Balance Sheet Annual'!BR280</f>
        <v>7.0758439386655769E-2</v>
      </c>
      <c r="Q280" s="21">
        <f>'Balance Sheet Annual'!CH280/'Balance Sheet Annual'!CS280</f>
        <v>1.4513813257791708</v>
      </c>
      <c r="R280" s="21">
        <f>('Balance Sheet Annual'!BH280+'Balance Sheet Annual'!BS280)/'Balance Sheet Annual'!BB280</f>
        <v>0.44752207345807898</v>
      </c>
      <c r="S280" s="21">
        <f>('Balance Sheet Annual'!BH280/'Balance Sheet Annual'!BB280)</f>
        <v>4.3943154065497168E-2</v>
      </c>
      <c r="T280" s="21">
        <f>'Balance Sheet Annual'!BS280/'Balance Sheet Annual'!BB280</f>
        <v>0.40357891939258178</v>
      </c>
      <c r="U280" s="21">
        <f>('Balance Sheet Annual'!BH280+'Balance Sheet Annual'!BS280)/'Balance Sheet Annual'!CS280</f>
        <v>1.0970472537491092</v>
      </c>
      <c r="V280" s="21">
        <f>('Balance Sheet Annual'!BH280/'Balance Sheet Annual'!CS280)</f>
        <v>0.10772142727199681</v>
      </c>
      <c r="W280" s="21">
        <f>('Balance Sheet Annual'!BS280/'Balance Sheet Annual'!CS280)</f>
        <v>0.98932582647711231</v>
      </c>
      <c r="X280" s="22">
        <f>'Balance Sheet Annual'!AH280/'Balance Sheet Annual'!BB280</f>
        <v>3.6774871763618378E-2</v>
      </c>
      <c r="Y280" s="22">
        <f>'Balance Sheet Annual'!CS280/('Balance Sheet Annual'!BB280-'Balance Sheet Annual'!AQ280-'Balance Sheet Annual'!AR280-'Balance Sheet Annual'!AS280)</f>
        <v>0.48364453691169712</v>
      </c>
      <c r="Z280" s="22">
        <f>'Balance Sheet Annual'!BA280/'Balance Sheet Annual'!BB280</f>
        <v>0.96322512823638162</v>
      </c>
      <c r="AA280" s="22">
        <f>'Balance Sheet Annual'!AR280/'Balance Sheet Annual'!BB280</f>
        <v>9.8541604040449052E-2</v>
      </c>
      <c r="AB280" s="23">
        <f>'Balance Sheet Annual'!CS280/'Balance Sheet Annual'!CT280</f>
        <v>0.40793326990126688</v>
      </c>
      <c r="AC280" s="24">
        <f>'Income Statement Annual'!V280/'Income Statement Annual'!N280</f>
        <v>0.43225636677831986</v>
      </c>
      <c r="AD280" s="22">
        <f>('Income Statement Annual'!AF280-'Income Statement Annual'!AC280)/'Income Statement Annual'!N280</f>
        <v>0.28886683623121934</v>
      </c>
      <c r="AE280" s="22">
        <f>'Income Statement Annual'!AF280/'Income Statement Annual'!N280</f>
        <v>0.19436341482624267</v>
      </c>
      <c r="AF280" s="22">
        <f>'Income Statement Annual'!BS280/'Income Statement Annual'!N280</f>
        <v>0.14081678225780297</v>
      </c>
      <c r="AG280" s="22">
        <f>('Income Statement Annual'!AF280-'Income Statement Annual'!AC280)/('Income Statement Annual'!AH280*-1)</f>
        <v>5.8205852041044945</v>
      </c>
      <c r="AH280" s="23">
        <f>'Income Statement Annual'!AF280/('Income Statement Annual'!AH280*-1)</f>
        <v>3.9163679407327745</v>
      </c>
      <c r="AI280" s="24">
        <f>'Cash Flow Statement Annual'!BG280/'Cash Flow Statement Annual'!AB280</f>
        <v>-8.3872460887370631E-2</v>
      </c>
      <c r="AJ280" s="22">
        <f>'Cash Flow Statement Annual'!AB280/'Balance Sheet Annual'!BR280</f>
        <v>0.63683840417410131</v>
      </c>
      <c r="AK280" s="22">
        <f>('Cash Flow Statement Annual'!AB280+'Cash Flow Statement Annual'!AV280)/('Balance Sheet Annual'!BH280+'Balance Sheet Annual'!BS280)</f>
        <v>0.25139506623978541</v>
      </c>
      <c r="AL280" s="23">
        <f>('Cash Flow Statement Annual'!AB280/('Balance Sheet Annual'!BH280+'Balance Sheet Annual'!BS280))</f>
        <v>0.25139506623978541</v>
      </c>
      <c r="AM280" s="24">
        <f>'Income Statement Annual'!BS280/'Balance Sheet Annual'!CS280</f>
        <v>0.13215703039045415</v>
      </c>
      <c r="AN280" s="22">
        <f>'Income Statement Annual'!N280/'Balance Sheet Annual'!CS280</f>
        <v>0.93850341039965801</v>
      </c>
      <c r="AO280" s="22">
        <f>'Income Statement Annual'!N280/'Balance Sheet Annual'!BB280</f>
        <v>0.38284676501782317</v>
      </c>
      <c r="AP280" s="22">
        <f>'Income Statement Annual'!N280/('Balance Sheet Annual'!AH280-'Balance Sheet Annual'!BR280)</f>
        <v>-2.7368356186894047</v>
      </c>
      <c r="AQ280" s="22">
        <f>'Income Statement Annual'!BS280/'Balance Sheet Annual'!BB280</f>
        <v>5.391124954761907E-2</v>
      </c>
      <c r="AR280" s="22">
        <f>'Cash Flow Statement Annual'!AB280/'Income Statement Annual'!N280</f>
        <v>0.29386389433255966</v>
      </c>
      <c r="AS280" s="22">
        <f>'Cash Flow Statement Annual'!BG280/'Income Statement Annual'!N280</f>
        <v>-2.4647087983618025E-2</v>
      </c>
      <c r="AT280" s="22">
        <f>'Cash Flow Statement Annual'!AB280/'Balance Sheet Annual'!BB280</f>
        <v>0.11250484130075987</v>
      </c>
      <c r="AU280" s="22">
        <f>('Cash Flow Statement Annual'!AB280+'Cash Flow Statement Annual'!AU280)/'Balance Sheet Annual'!BR280</f>
        <v>7.2627098325676778E-2</v>
      </c>
      <c r="AV280" s="22">
        <f>('Cash Flow Statement Annual'!AB280+'Cash Flow Statement Annual'!AU280)/('Balance Sheet Annual'!BH280+'Balance Sheet Annual'!BS280)</f>
        <v>2.8669901304186191E-2</v>
      </c>
      <c r="AW280" s="22">
        <f>'Cash Flow Statement Annual'!AB280/'Balance Sheet Annual'!BS280</f>
        <v>0.27876788378859968</v>
      </c>
      <c r="AX280" s="22">
        <f>('Cash Flow Statement Annual'!AB280+'Cash Flow Statement Annual'!AU280)/'Balance Sheet Annual'!BS280</f>
        <v>3.179158539003641E-2</v>
      </c>
      <c r="AY280" s="22">
        <f>('Balance Sheet Annual'!BH280+'Balance Sheet Annual'!BS280)/('Income Statement Annual'!AF280-'Income Statement Annual'!AC280)</f>
        <v>4.0466141382725933</v>
      </c>
      <c r="AZ280" s="22">
        <f>(('Balance Sheet Annual'!BH280+'Balance Sheet Annual'!BS280)-'Balance Sheet Annual'!N280)/('Income Statement Annual'!AF280-'Income Statement Annual'!AC280)</f>
        <v>3.933583144723809</v>
      </c>
      <c r="BA280" s="22">
        <f>('Cash Flow Statement Annual'!AB280+'Cash Flow Statement Annual'!AU280)/'Income Statement Annual'!BS280</f>
        <v>0.23799139855133497</v>
      </c>
      <c r="BB280" s="22">
        <f>'Income Statement Annual'!AF280/('Balance Sheet Annual'!BH280+'Balance Sheet Annual'!BS280)</f>
        <v>0.16627426671729209</v>
      </c>
      <c r="BC280" s="23">
        <f>'Income Statement Annual'!AF280/('Balance Sheet Annual'!BB280-'Balance Sheet Annual'!BR280)</f>
        <v>9.0377659405793162E-2</v>
      </c>
    </row>
    <row r="281" spans="1:55" x14ac:dyDescent="0.2">
      <c r="A281" s="45" t="s">
        <v>850</v>
      </c>
      <c r="B281" s="45" t="s">
        <v>851</v>
      </c>
      <c r="C281" s="45" t="str">
        <f>VLOOKUP(A281,'[1]S&amp;P 500 Wikipedia'!A:D,3,FALSE)</f>
        <v>Financials</v>
      </c>
      <c r="D281" s="45">
        <v>378192</v>
      </c>
      <c r="E281" s="45" t="s">
        <v>16</v>
      </c>
      <c r="F281" s="45">
        <v>2018</v>
      </c>
      <c r="G281" s="45" t="s">
        <v>17</v>
      </c>
      <c r="H281" s="46">
        <v>43465</v>
      </c>
      <c r="I281" s="46">
        <v>43518</v>
      </c>
      <c r="J281" s="46">
        <v>43586</v>
      </c>
      <c r="K281" s="45">
        <v>164500992</v>
      </c>
      <c r="L281" s="45">
        <v>167082137</v>
      </c>
      <c r="M281" s="45" t="s">
        <v>1991</v>
      </c>
      <c r="N281" s="20">
        <f>'Balance Sheet Annual'!AH281/'Balance Sheet Annual'!BR281</f>
        <v>1.0527321360336264</v>
      </c>
      <c r="O281" s="21">
        <f>('Balance Sheet Annual'!AH281-'Balance Sheet Annual'!U281)/'Balance Sheet Annual'!BR281</f>
        <v>1.0527321360336264</v>
      </c>
      <c r="P281" s="21">
        <f>'Balance Sheet Annual'!N281/'Balance Sheet Annual'!BR281</f>
        <v>0.11692777990064959</v>
      </c>
      <c r="Q281" s="21">
        <f>'Balance Sheet Annual'!CH281/'Balance Sheet Annual'!CS281</f>
        <v>1.6112244897959183</v>
      </c>
      <c r="R281" s="21">
        <f>('Balance Sheet Annual'!BH281+'Balance Sheet Annual'!BS281)/'Balance Sheet Annual'!BB281</f>
        <v>0.27400026051843168</v>
      </c>
      <c r="S281" s="21">
        <f>('Balance Sheet Annual'!BH281/'Balance Sheet Annual'!BB281)</f>
        <v>3.1262211801484953E-2</v>
      </c>
      <c r="T281" s="21">
        <f>'Balance Sheet Annual'!BS281/'Balance Sheet Annual'!BB281</f>
        <v>0.24273804871694674</v>
      </c>
      <c r="U281" s="21">
        <f>('Balance Sheet Annual'!BH281+'Balance Sheet Annual'!BS281)/'Balance Sheet Annual'!CS281</f>
        <v>0.71547619047619049</v>
      </c>
      <c r="V281" s="21">
        <f>('Balance Sheet Annual'!BH281/'Balance Sheet Annual'!CS281)</f>
        <v>8.1632653061224483E-2</v>
      </c>
      <c r="W281" s="21">
        <f>('Balance Sheet Annual'!BS281/'Balance Sheet Annual'!CS281)</f>
        <v>0.63384353741496602</v>
      </c>
      <c r="X281" s="22">
        <f>'Balance Sheet Annual'!AH281/'Balance Sheet Annual'!BB281</f>
        <v>0.35886413963787939</v>
      </c>
      <c r="Y281" s="22">
        <f>'Balance Sheet Annual'!CS281/('Balance Sheet Annual'!BB281-'Balance Sheet Annual'!AQ281-'Balance Sheet Annual'!AR281-'Balance Sheet Annual'!AS281)</f>
        <v>0.93333333333333335</v>
      </c>
      <c r="Z281" s="22">
        <f>'Balance Sheet Annual'!BA281/'Balance Sheet Annual'!BB281</f>
        <v>0.64113586036212067</v>
      </c>
      <c r="AA281" s="22">
        <f>'Balance Sheet Annual'!AR281/'Balance Sheet Annual'!BB281</f>
        <v>0.4289435977595415</v>
      </c>
      <c r="AB281" s="23">
        <f>'Balance Sheet Annual'!CS281/'Balance Sheet Annual'!CT281</f>
        <v>0.38296209456819069</v>
      </c>
      <c r="AC281" s="24">
        <f>'Income Statement Annual'!V281/'Income Statement Annual'!N281</f>
        <v>0.61235813366960912</v>
      </c>
      <c r="AD281" s="22">
        <f>('Income Statement Annual'!AF281-'Income Statement Annual'!AC281)/'Income Statement Annual'!N281</f>
        <v>0.31046658259773013</v>
      </c>
      <c r="AE281" s="22">
        <f>'Income Statement Annual'!AF281/'Income Statement Annual'!N281</f>
        <v>0.2630517023959647</v>
      </c>
      <c r="AF281" s="22">
        <f>'Income Statement Annual'!BS281/'Income Statement Annual'!N281</f>
        <v>0.18511979823455232</v>
      </c>
      <c r="AG281" s="22">
        <f>('Income Statement Annual'!AF281-'Income Statement Annual'!AC281)/('Income Statement Annual'!AH281*-1)</f>
        <v>9.0514705882352935</v>
      </c>
      <c r="AH281" s="23">
        <f>'Income Statement Annual'!AF281/('Income Statement Annual'!AH281*-1)</f>
        <v>7.6691176470588234</v>
      </c>
      <c r="AI281" s="24">
        <f>'Cash Flow Statement Annual'!BG281/'Cash Flow Statement Annual'!AB281</f>
        <v>-5.8305830583058306E-2</v>
      </c>
      <c r="AJ281" s="22">
        <f>'Cash Flow Statement Annual'!AB281/'Balance Sheet Annual'!BR281</f>
        <v>0.17367214367596484</v>
      </c>
      <c r="AK281" s="22">
        <f>('Cash Flow Statement Annual'!AB281+'Cash Flow Statement Annual'!AV281)/('Balance Sheet Annual'!BH281+'Balance Sheet Annual'!BS281)</f>
        <v>0.15830758260042785</v>
      </c>
      <c r="AL281" s="23">
        <f>('Cash Flow Statement Annual'!AB281/('Balance Sheet Annual'!BH281+'Balance Sheet Annual'!BS281))</f>
        <v>0.21606845733301641</v>
      </c>
      <c r="AM281" s="24">
        <f>'Income Statement Annual'!BS281/'Balance Sheet Annual'!CS281</f>
        <v>0.12482993197278912</v>
      </c>
      <c r="AN281" s="22">
        <f>'Income Statement Annual'!N281/'Balance Sheet Annual'!CS281</f>
        <v>0.67431972789115646</v>
      </c>
      <c r="AO281" s="22">
        <f>'Income Statement Annual'!N281/'Balance Sheet Annual'!BB281</f>
        <v>0.25823889540184969</v>
      </c>
      <c r="AP281" s="22">
        <f>'Income Statement Annual'!N281/('Balance Sheet Annual'!AH281-'Balance Sheet Annual'!BR281)</f>
        <v>14.365942028985508</v>
      </c>
      <c r="AQ281" s="22">
        <f>'Income Statement Annual'!BS281/'Balance Sheet Annual'!BB281</f>
        <v>4.7805132213104076E-2</v>
      </c>
      <c r="AR281" s="22">
        <f>'Cash Flow Statement Annual'!AB281/'Income Statement Annual'!N281</f>
        <v>0.2292559899117276</v>
      </c>
      <c r="AS281" s="22">
        <f>'Cash Flow Statement Annual'!BG281/'Income Statement Annual'!N281</f>
        <v>-1.3366960907944515E-2</v>
      </c>
      <c r="AT281" s="22">
        <f>'Cash Flow Statement Annual'!AB281/'Balance Sheet Annual'!BB281</f>
        <v>5.9202813599062133E-2</v>
      </c>
      <c r="AU281" s="22">
        <f>('Cash Flow Statement Annual'!AB281+'Cash Flow Statement Annual'!AU281)/'Balance Sheet Annual'!BR281</f>
        <v>3.6301108139090562E-3</v>
      </c>
      <c r="AV281" s="22">
        <f>('Cash Flow Statement Annual'!AB281+'Cash Flow Statement Annual'!AU281)/('Balance Sheet Annual'!BH281+'Balance Sheet Annual'!BS281)</f>
        <v>4.5162823864986924E-3</v>
      </c>
      <c r="AW281" s="22">
        <f>'Cash Flow Statement Annual'!AB281/'Balance Sheet Annual'!BS281</f>
        <v>0.24389589482157231</v>
      </c>
      <c r="AX281" s="22">
        <f>('Cash Flow Statement Annual'!AB281+'Cash Flow Statement Annual'!AU281)/'Balance Sheet Annual'!BS281</f>
        <v>5.0979339951703782E-3</v>
      </c>
      <c r="AY281" s="22">
        <f>('Balance Sheet Annual'!BH281+'Balance Sheet Annual'!BS281)/('Income Statement Annual'!AF281-'Income Statement Annual'!AC281)</f>
        <v>3.4175467099918766</v>
      </c>
      <c r="AZ281" s="22">
        <f>(('Balance Sheet Annual'!BH281+'Balance Sheet Annual'!BS281)-'Balance Sheet Annual'!N281)/('Income Statement Annual'!AF281-'Income Statement Annual'!AC281)</f>
        <v>2.9203899268887086</v>
      </c>
      <c r="BA281" s="22">
        <f>('Cash Flow Statement Annual'!AB281+'Cash Flow Statement Annual'!AU281)/'Income Statement Annual'!BS281</f>
        <v>2.5885558583106268E-2</v>
      </c>
      <c r="BB281" s="22">
        <f>'Income Statement Annual'!AF281/('Balance Sheet Annual'!BH281+'Balance Sheet Annual'!BS281)</f>
        <v>0.24792013311148087</v>
      </c>
      <c r="BC281" s="23">
        <f>'Income Statement Annual'!AF281/('Balance Sheet Annual'!BB281-'Balance Sheet Annual'!BR281)</f>
        <v>0.10306324110671937</v>
      </c>
    </row>
    <row r="282" spans="1:55" x14ac:dyDescent="0.2">
      <c r="A282" s="45" t="s">
        <v>871</v>
      </c>
      <c r="B282" s="45" t="s">
        <v>872</v>
      </c>
      <c r="C282" s="45" t="str">
        <f>VLOOKUP(A282,'[1]S&amp;P 500 Wikipedia'!A:D,3,FALSE)</f>
        <v>Utilities</v>
      </c>
      <c r="D282" s="45">
        <v>188922</v>
      </c>
      <c r="E282" s="45" t="s">
        <v>16</v>
      </c>
      <c r="F282" s="45">
        <v>2018</v>
      </c>
      <c r="G282" s="45" t="s">
        <v>17</v>
      </c>
      <c r="H282" s="46">
        <v>43465</v>
      </c>
      <c r="I282" s="46">
        <v>43511</v>
      </c>
      <c r="J282" s="46">
        <v>43511</v>
      </c>
      <c r="K282" s="45">
        <v>477900000</v>
      </c>
      <c r="L282" s="45">
        <v>481100000</v>
      </c>
      <c r="M282" s="45" t="s">
        <v>1791</v>
      </c>
      <c r="N282" s="20">
        <f>'Balance Sheet Annual'!AH282/'Balance Sheet Annual'!BR282</f>
        <v>0.65744993569722576</v>
      </c>
      <c r="O282" s="21">
        <f>('Balance Sheet Annual'!AH282-'Balance Sheet Annual'!U282)/'Balance Sheet Annual'!BR282</f>
        <v>0.54051074774940289</v>
      </c>
      <c r="P282" s="21">
        <f>'Balance Sheet Annual'!N282/'Balance Sheet Annual'!BR282</f>
        <v>0.15744993569722579</v>
      </c>
      <c r="Q282" s="21">
        <f>'Balance Sheet Annual'!CH282/'Balance Sheet Annual'!CS282</f>
        <v>2.3163943318191063</v>
      </c>
      <c r="R282" s="21">
        <f>('Balance Sheet Annual'!BH282+'Balance Sheet Annual'!BS282)/'Balance Sheet Annual'!BB282</f>
        <v>0.35599578848375191</v>
      </c>
      <c r="S282" s="21">
        <f>('Balance Sheet Annual'!BH282/'Balance Sheet Annual'!BB282)</f>
        <v>3.4377012481216843E-2</v>
      </c>
      <c r="T282" s="21">
        <f>'Balance Sheet Annual'!BS282/'Balance Sheet Annual'!BB282</f>
        <v>0.32161877600253508</v>
      </c>
      <c r="U282" s="21">
        <f>('Balance Sheet Annual'!BH282+'Balance Sheet Annual'!BS282)/'Balance Sheet Annual'!CS282</f>
        <v>1.1806224150789884</v>
      </c>
      <c r="V282" s="21">
        <f>('Balance Sheet Annual'!BH282/'Balance Sheet Annual'!CS282)</f>
        <v>0.11400772933758221</v>
      </c>
      <c r="W282" s="21">
        <f>('Balance Sheet Annual'!BS282/'Balance Sheet Annual'!CS282)</f>
        <v>1.0666146857414063</v>
      </c>
      <c r="X282" s="22">
        <f>'Balance Sheet Annual'!AH282/'Balance Sheet Annual'!BB282</f>
        <v>7.3159761620002664E-2</v>
      </c>
      <c r="Y282" s="22">
        <f>'Balance Sheet Annual'!CS282/('Balance Sheet Annual'!BB282-'Balance Sheet Annual'!AQ282-'Balance Sheet Annual'!AR282-'Balance Sheet Annual'!AS282)</f>
        <v>0.30153229680967419</v>
      </c>
      <c r="Z282" s="22">
        <f>'Balance Sheet Annual'!BA282/'Balance Sheet Annual'!BB282</f>
        <v>0.92684023837999729</v>
      </c>
      <c r="AA282" s="22">
        <f>'Balance Sheet Annual'!AR282/'Balance Sheet Annual'!BB282</f>
        <v>0</v>
      </c>
      <c r="AB282" s="23">
        <f>'Balance Sheet Annual'!CS282/'Balance Sheet Annual'!CT282</f>
        <v>0.30153229680967419</v>
      </c>
      <c r="AC282" s="24">
        <f>'Income Statement Annual'!V282/'Income Statement Annual'!N282</f>
        <v>0.69025879616167496</v>
      </c>
      <c r="AD282" s="22">
        <f>('Income Statement Annual'!AF282-'Income Statement Annual'!AC282)/'Income Statement Annual'!N282</f>
        <v>0.4121546961325967</v>
      </c>
      <c r="AE282" s="22">
        <f>'Income Statement Annual'!AF282/'Income Statement Annual'!N282</f>
        <v>0.27507996510613553</v>
      </c>
      <c r="AF282" s="22">
        <f>'Income Statement Annual'!BS282/'Income Statement Annual'!N282</f>
        <v>0.31276533876126783</v>
      </c>
      <c r="AG282" s="22">
        <f>('Income Statement Annual'!AF282-'Income Statement Annual'!AC282)/('Income Statement Annual'!AH282*-1)</f>
        <v>4.7982396750169265</v>
      </c>
      <c r="AH282" s="23">
        <f>'Income Statement Annual'!AF282/('Income Statement Annual'!AH282*-1)</f>
        <v>3.202437373053487</v>
      </c>
      <c r="AI282" s="24">
        <f>'Cash Flow Statement Annual'!BG282/'Cash Flow Statement Annual'!AB282</f>
        <v>0.45735225323561518</v>
      </c>
      <c r="AJ282" s="22">
        <f>'Cash Flow Statement Annual'!AB282/'Balance Sheet Annual'!BR282</f>
        <v>0.58910527282748482</v>
      </c>
      <c r="AK282" s="22">
        <f>('Cash Flow Statement Annual'!AB282+'Cash Flow Statement Annual'!AV282)/('Balance Sheet Annual'!BH282+'Balance Sheet Annual'!BS282)</f>
        <v>0.13116636995348302</v>
      </c>
      <c r="AL282" s="23">
        <f>('Cash Flow Statement Annual'!AB282/('Balance Sheet Annual'!BH282+'Balance Sheet Annual'!BS282))</f>
        <v>0.18414403032217308</v>
      </c>
      <c r="AM282" s="24">
        <f>'Income Statement Annual'!BS282/'Balance Sheet Annual'!CS282</f>
        <v>0.18231744525052546</v>
      </c>
      <c r="AN282" s="22">
        <f>'Income Statement Annual'!N282/'Balance Sheet Annual'!CS282</f>
        <v>0.5829208759915927</v>
      </c>
      <c r="AO282" s="22">
        <f>'Income Statement Annual'!N282/'Balance Sheet Annual'!BB282</f>
        <v>0.17576947059605222</v>
      </c>
      <c r="AP282" s="22">
        <f>'Income Statement Annual'!N282/('Balance Sheet Annual'!AH282-'Balance Sheet Annual'!BR282)</f>
        <v>-4.6111558058460718</v>
      </c>
      <c r="AQ282" s="22">
        <f>'Income Statement Annual'!BS282/'Balance Sheet Annual'!BB282</f>
        <v>5.4974598014862971E-2</v>
      </c>
      <c r="AR282" s="22">
        <f>'Cash Flow Statement Annual'!AB282/'Income Statement Annual'!N282</f>
        <v>0.37295725501599303</v>
      </c>
      <c r="AS282" s="22">
        <f>'Cash Flow Statement Annual'!BG282/'Income Statement Annual'!N282</f>
        <v>0.17057284094213435</v>
      </c>
      <c r="AT282" s="22">
        <f>'Cash Flow Statement Annual'!AB282/'Balance Sheet Annual'!BB282</f>
        <v>6.5554499269117938E-2</v>
      </c>
      <c r="AU282" s="22">
        <f>('Cash Flow Statement Annual'!AB282+'Cash Flow Statement Annual'!AU282)/'Balance Sheet Annual'!BR282</f>
        <v>-0.23011207054932942</v>
      </c>
      <c r="AV282" s="22">
        <f>('Cash Flow Statement Annual'!AB282+'Cash Flow Statement Annual'!AU282)/('Balance Sheet Annual'!BH282+'Balance Sheet Annual'!BS282)</f>
        <v>-7.192901854935968E-2</v>
      </c>
      <c r="AW282" s="22">
        <f>'Cash Flow Statement Annual'!AB282/'Balance Sheet Annual'!BS282</f>
        <v>0.20382671709627181</v>
      </c>
      <c r="AX282" s="22">
        <f>('Cash Flow Statement Annual'!AB282+'Cash Flow Statement Annual'!AU282)/'Balance Sheet Annual'!BS282</f>
        <v>-7.9617328290372824E-2</v>
      </c>
      <c r="AY282" s="22">
        <f>('Balance Sheet Annual'!BH282+'Balance Sheet Annual'!BS282)/('Income Statement Annual'!AF282-'Income Statement Annual'!AC282)</f>
        <v>4.914068011852688</v>
      </c>
      <c r="AZ282" s="22">
        <f>(('Balance Sheet Annual'!BH282+'Balance Sheet Annual'!BS282)-'Balance Sheet Annual'!N282)/('Income Statement Annual'!AF282-'Income Statement Annual'!AC282)</f>
        <v>4.672216734866657</v>
      </c>
      <c r="BA282" s="22">
        <f>('Cash Flow Statement Annual'!AB282+'Cash Flow Statement Annual'!AU282)/'Income Statement Annual'!BS282</f>
        <v>-0.46578653774637413</v>
      </c>
      <c r="BB282" s="22">
        <f>'Income Statement Annual'!AF282/('Balance Sheet Annual'!BH282+'Balance Sheet Annual'!BS282)</f>
        <v>0.13581806696146556</v>
      </c>
      <c r="BC282" s="23">
        <f>'Income Statement Annual'!AF282/('Balance Sheet Annual'!BB282-'Balance Sheet Annual'!BR282)</f>
        <v>5.4404711240956513E-2</v>
      </c>
    </row>
    <row r="283" spans="1:55" x14ac:dyDescent="0.2">
      <c r="A283" s="45" t="s">
        <v>865</v>
      </c>
      <c r="B283" s="45" t="s">
        <v>866</v>
      </c>
      <c r="C283" s="45" t="str">
        <f>VLOOKUP(A283,'[1]S&amp;P 500 Wikipedia'!A:D,3,FALSE)</f>
        <v>Materials</v>
      </c>
      <c r="D283" s="45">
        <v>103736</v>
      </c>
      <c r="E283" s="45" t="s">
        <v>16</v>
      </c>
      <c r="F283" s="45">
        <v>2018</v>
      </c>
      <c r="G283" s="45" t="s">
        <v>17</v>
      </c>
      <c r="H283" s="46">
        <v>43465</v>
      </c>
      <c r="I283" s="46">
        <v>43517</v>
      </c>
      <c r="J283" s="46">
        <v>43517</v>
      </c>
      <c r="K283" s="45">
        <v>532000000</v>
      </c>
      <c r="L283" s="45">
        <v>535000000</v>
      </c>
      <c r="M283" s="45" t="s">
        <v>1792</v>
      </c>
      <c r="N283" s="20">
        <f>'Balance Sheet Annual'!AH283/'Balance Sheet Annual'!BR283</f>
        <v>3.6237482117310442</v>
      </c>
      <c r="O283" s="21">
        <f>('Balance Sheet Annual'!AH283-'Balance Sheet Annual'!U283)/'Balance Sheet Annual'!BR283</f>
        <v>2.6545064377682404</v>
      </c>
      <c r="P283" s="21">
        <f>'Balance Sheet Annual'!N283/'Balance Sheet Annual'!BR283</f>
        <v>2.3755364806866952</v>
      </c>
      <c r="Q283" s="21">
        <f>'Balance Sheet Annual'!CH283/'Balance Sheet Annual'!CS283</f>
        <v>0.79234308533726883</v>
      </c>
      <c r="R283" s="21">
        <f>('Balance Sheet Annual'!BH283+'Balance Sheet Annual'!BS283)/'Balance Sheet Annual'!BB283</f>
        <v>0.19689043882592269</v>
      </c>
      <c r="S283" s="21">
        <f>('Balance Sheet Annual'!BH283/'Balance Sheet Annual'!BB283)</f>
        <v>1.9374212922600018E-4</v>
      </c>
      <c r="T283" s="21">
        <f>'Balance Sheet Annual'!BS283/'Balance Sheet Annual'!BB283</f>
        <v>0.1966966966966967</v>
      </c>
      <c r="U283" s="21">
        <f>('Balance Sheet Annual'!BH283+'Balance Sheet Annual'!BS283)/'Balance Sheet Annual'!CS283</f>
        <v>0.35289521659866308</v>
      </c>
      <c r="V283" s="21">
        <f>('Balance Sheet Annual'!BH283/'Balance Sheet Annual'!CS283)</f>
        <v>3.4725236565674104E-4</v>
      </c>
      <c r="W283" s="21">
        <f>('Balance Sheet Annual'!BS283/'Balance Sheet Annual'!CS283)</f>
        <v>0.35254796423300633</v>
      </c>
      <c r="X283" s="22">
        <f>'Balance Sheet Annual'!AH283/'Balance Sheet Annual'!BB283</f>
        <v>0.24537440666472923</v>
      </c>
      <c r="Y283" s="22">
        <f>'Balance Sheet Annual'!CS283/('Balance Sheet Annual'!BB283-'Balance Sheet Annual'!AQ283-'Balance Sheet Annual'!AR283-'Balance Sheet Annual'!AS283)</f>
        <v>0.55792889663857403</v>
      </c>
      <c r="Z283" s="22">
        <f>'Balance Sheet Annual'!BA283/'Balance Sheet Annual'!BB283</f>
        <v>0.75462559333527079</v>
      </c>
      <c r="AA283" s="22">
        <f>'Balance Sheet Annual'!AR283/'Balance Sheet Annual'!BB283</f>
        <v>0</v>
      </c>
      <c r="AB283" s="23">
        <f>'Balance Sheet Annual'!CS283/'Balance Sheet Annual'!CT283</f>
        <v>0.55792889663857403</v>
      </c>
      <c r="AC283" s="24">
        <f>'Income Statement Annual'!V283/'Income Statement Annual'!N283</f>
        <v>0.44951890500067759</v>
      </c>
      <c r="AD283" s="22">
        <f>('Income Statement Annual'!AF283-'Income Statement Annual'!AC283)/'Income Statement Annual'!N283</f>
        <v>0.34774359669331889</v>
      </c>
      <c r="AE283" s="22">
        <f>'Income Statement Annual'!AF283/'Income Statement Annual'!N283</f>
        <v>0.17685323214527715</v>
      </c>
      <c r="AF283" s="22">
        <f>'Income Statement Annual'!BS283/'Income Statement Annual'!N283</f>
        <v>-1.5449247865564439E-2</v>
      </c>
      <c r="AG283" s="22">
        <f>('Income Statement Annual'!AF283-'Income Statement Annual'!AC283)/('Income Statement Annual'!AH283*-1)</f>
        <v>10.647302904564315</v>
      </c>
      <c r="AH283" s="23">
        <f>'Income Statement Annual'!AF283/('Income Statement Annual'!AH283*-1)</f>
        <v>5.4149377593360999</v>
      </c>
      <c r="AI283" s="24">
        <f>'Cash Flow Statement Annual'!BG283/'Cash Flow Statement Annual'!AB283</f>
        <v>-0.31450094161958569</v>
      </c>
      <c r="AJ283" s="22">
        <f>'Cash Flow Statement Annual'!AB283/'Balance Sheet Annual'!BR283</f>
        <v>1.5193133047210301</v>
      </c>
      <c r="AK283" s="22">
        <f>('Cash Flow Statement Annual'!AB283+'Cash Flow Statement Annual'!AV283)/('Balance Sheet Annual'!BH283+'Balance Sheet Annual'!BS283)</f>
        <v>0.48954489544895446</v>
      </c>
      <c r="AL283" s="23">
        <f>('Cash Flow Statement Annual'!AB283/('Balance Sheet Annual'!BH283+'Balance Sheet Annual'!BS283))</f>
        <v>0.52250922509225095</v>
      </c>
      <c r="AM283" s="24">
        <f>'Income Statement Annual'!BS283/'Balance Sheet Annual'!CS283</f>
        <v>-9.8966924212171188E-3</v>
      </c>
      <c r="AN283" s="22">
        <f>'Income Statement Annual'!N283/'Balance Sheet Annual'!CS283</f>
        <v>0.64059380154527301</v>
      </c>
      <c r="AO283" s="22">
        <f>'Income Statement Annual'!N283/'Balance Sheet Annual'!BB283</f>
        <v>0.35740579288966384</v>
      </c>
      <c r="AP283" s="22">
        <f>'Income Statement Annual'!N283/('Balance Sheet Annual'!AH283-'Balance Sheet Annual'!BR283)</f>
        <v>2.0117230098146131</v>
      </c>
      <c r="AQ283" s="22">
        <f>'Income Statement Annual'!BS283/'Balance Sheet Annual'!BB283</f>
        <v>-5.5216506829410053E-3</v>
      </c>
      <c r="AR283" s="22">
        <f>'Cash Flow Statement Annual'!AB283/'Income Statement Annual'!N283</f>
        <v>0.28784388128472693</v>
      </c>
      <c r="AS283" s="22">
        <f>'Cash Flow Statement Annual'!BG283/'Income Statement Annual'!N283</f>
        <v>-9.0527171703482859E-2</v>
      </c>
      <c r="AT283" s="22">
        <f>'Cash Flow Statement Annual'!AB283/'Balance Sheet Annual'!BB283</f>
        <v>0.1028770706190061</v>
      </c>
      <c r="AU283" s="22">
        <f>('Cash Flow Statement Annual'!AB283+'Cash Flow Statement Annual'!AU283)/'Balance Sheet Annual'!BR283</f>
        <v>0.84263233190271813</v>
      </c>
      <c r="AV283" s="22">
        <f>('Cash Flow Statement Annual'!AB283+'Cash Flow Statement Annual'!AU283)/('Balance Sheet Annual'!BH283+'Balance Sheet Annual'!BS283)</f>
        <v>0.28979089790897911</v>
      </c>
      <c r="AW283" s="22">
        <f>'Cash Flow Statement Annual'!AB283/'Balance Sheet Annual'!BS283</f>
        <v>0.52302388574242797</v>
      </c>
      <c r="AX283" s="22">
        <f>('Cash Flow Statement Annual'!AB283+'Cash Flow Statement Annual'!AU283)/'Balance Sheet Annual'!BS283</f>
        <v>0.29007633587786258</v>
      </c>
      <c r="AY283" s="22">
        <f>('Balance Sheet Annual'!BH283+'Balance Sheet Annual'!BS283)/('Income Statement Annual'!AF283-'Income Statement Annual'!AC283)</f>
        <v>1.5841777084957132</v>
      </c>
      <c r="AZ283" s="22">
        <f>(('Balance Sheet Annual'!BH283+'Balance Sheet Annual'!BS283)-'Balance Sheet Annual'!N283)/('Income Statement Annual'!AF283-'Income Statement Annual'!AC283)</f>
        <v>0.28994544037412318</v>
      </c>
      <c r="BA283" s="22">
        <f>('Cash Flow Statement Annual'!AB283+'Cash Flow Statement Annual'!AU283)/'Income Statement Annual'!BS283</f>
        <v>-10.333333333333334</v>
      </c>
      <c r="BB283" s="22">
        <f>'Income Statement Annual'!AF283/('Balance Sheet Annual'!BH283+'Balance Sheet Annual'!BS283)</f>
        <v>0.3210332103321033</v>
      </c>
      <c r="BC283" s="23">
        <f>'Income Statement Annual'!AF283/('Balance Sheet Annual'!BB283-'Balance Sheet Annual'!BR283)</f>
        <v>6.7799251870324193E-2</v>
      </c>
    </row>
    <row r="284" spans="1:55" x14ac:dyDescent="0.2">
      <c r="A284" s="45" t="s">
        <v>859</v>
      </c>
      <c r="B284" s="45" t="s">
        <v>860</v>
      </c>
      <c r="C284" s="45" t="str">
        <f>VLOOKUP(A284,'[1]S&amp;P 500 Wikipedia'!A:D,3,FALSE)</f>
        <v>Communication Services</v>
      </c>
      <c r="D284" s="45">
        <v>83548</v>
      </c>
      <c r="E284" s="45" t="s">
        <v>16</v>
      </c>
      <c r="F284" s="45">
        <v>2018</v>
      </c>
      <c r="G284" s="45" t="s">
        <v>17</v>
      </c>
      <c r="H284" s="46">
        <v>43465</v>
      </c>
      <c r="I284" s="46">
        <v>43494</v>
      </c>
      <c r="J284" s="46">
        <v>43494</v>
      </c>
      <c r="K284" s="45">
        <v>436416000</v>
      </c>
      <c r="L284" s="45">
        <v>451146000</v>
      </c>
      <c r="M284" s="45" t="s">
        <v>1793</v>
      </c>
      <c r="N284" s="20">
        <f>'Balance Sheet Annual'!AH284/'Balance Sheet Annual'!BR284</f>
        <v>1.403135057054921</v>
      </c>
      <c r="O284" s="21">
        <f>('Balance Sheet Annual'!AH284-'Balance Sheet Annual'!U284)/'Balance Sheet Annual'!BR284</f>
        <v>1.403135057054921</v>
      </c>
      <c r="P284" s="21">
        <f>'Balance Sheet Annual'!N284/'Balance Sheet Annual'!BR284</f>
        <v>0.51639844194769713</v>
      </c>
      <c r="Q284" s="21">
        <f>'Balance Sheet Annual'!CH284/'Balance Sheet Annual'!CS284</f>
        <v>4.3079217053475807</v>
      </c>
      <c r="R284" s="21">
        <f>('Balance Sheet Annual'!BH284+'Balance Sheet Annual'!BS284)/'Balance Sheet Annual'!BB284</f>
        <v>0.34184611562077682</v>
      </c>
      <c r="S284" s="21">
        <f>('Balance Sheet Annual'!BH284/'Balance Sheet Annual'!BB284)</f>
        <v>0</v>
      </c>
      <c r="T284" s="21">
        <f>'Balance Sheet Annual'!BS284/'Balance Sheet Annual'!BB284</f>
        <v>0.34184611562077682</v>
      </c>
      <c r="U284" s="21">
        <f>('Balance Sheet Annual'!BH284+'Balance Sheet Annual'!BS284)/'Balance Sheet Annual'!CS284</f>
        <v>1.8144924169922803</v>
      </c>
      <c r="V284" s="21">
        <f>('Balance Sheet Annual'!BH284/'Balance Sheet Annual'!CS284)</f>
        <v>0</v>
      </c>
      <c r="W284" s="21">
        <f>('Balance Sheet Annual'!BS284/'Balance Sheet Annual'!CS284)</f>
        <v>1.8144924169922803</v>
      </c>
      <c r="X284" s="22">
        <f>'Balance Sheet Annual'!AH284/'Balance Sheet Annual'!BB284</f>
        <v>0.40341230107682524</v>
      </c>
      <c r="Y284" s="22">
        <f>'Balance Sheet Annual'!CS284/('Balance Sheet Annual'!BB284-'Balance Sheet Annual'!AQ284-'Balance Sheet Annual'!AR284-'Balance Sheet Annual'!AS284)</f>
        <v>0.18839765458343674</v>
      </c>
      <c r="Z284" s="22">
        <f>'Balance Sheet Annual'!BA284/'Balance Sheet Annual'!BB284</f>
        <v>0.59658769892317476</v>
      </c>
      <c r="AA284" s="22">
        <f>'Balance Sheet Annual'!AR284/'Balance Sheet Annual'!BB284</f>
        <v>0</v>
      </c>
      <c r="AB284" s="23">
        <f>'Balance Sheet Annual'!CS284/'Balance Sheet Annual'!CT284</f>
        <v>0.18839765458343674</v>
      </c>
      <c r="AC284" s="24">
        <f>'Income Statement Annual'!V284/'Income Statement Annual'!N284</f>
        <v>0.34491969485610396</v>
      </c>
      <c r="AD284" s="22">
        <f>('Income Statement Annual'!AF284-'Income Statement Annual'!AC284)/'Income Statement Annual'!N284</f>
        <v>7.1726638633822615E-2</v>
      </c>
      <c r="AE284" s="22">
        <f>'Income Statement Annual'!AF284/'Income Statement Annual'!N284</f>
        <v>7.1726638633822615E-2</v>
      </c>
      <c r="AF284" s="22">
        <f>'Income Statement Annual'!BS284/'Income Statement Annual'!N284</f>
        <v>4.7801481144709529E-2</v>
      </c>
      <c r="AG284" s="22">
        <f>('Income Statement Annual'!AF284-'Income Statement Annual'!AC284)/('Income Statement Annual'!AH284*-1)</f>
        <v>3.5208434786989304</v>
      </c>
      <c r="AH284" s="23">
        <f>'Income Statement Annual'!AF284/('Income Statement Annual'!AH284*-1)</f>
        <v>3.5208434786989304</v>
      </c>
      <c r="AI284" s="24">
        <f>'Cash Flow Statement Annual'!BG284/'Cash Flow Statement Annual'!AB284</f>
        <v>-1.7228889082996817</v>
      </c>
      <c r="AJ284" s="22">
        <f>'Cash Flow Statement Annual'!AB284/'Balance Sheet Annual'!BR284</f>
        <v>-0.32671900176938307</v>
      </c>
      <c r="AK284" s="22">
        <f>('Cash Flow Statement Annual'!AB284+'Cash Flow Statement Annual'!AV284)/('Balance Sheet Annual'!BH284+'Balance Sheet Annual'!BS284)</f>
        <v>-0.27478524277198374</v>
      </c>
      <c r="AL284" s="23">
        <f>('Cash Flow Statement Annual'!AB284/('Balance Sheet Annual'!BH284+'Balance Sheet Annual'!BS284))</f>
        <v>-0.27478524277198374</v>
      </c>
      <c r="AM284" s="24">
        <f>'Income Statement Annual'!BS284/'Balance Sheet Annual'!CS284</f>
        <v>0.15604016353076364</v>
      </c>
      <c r="AN284" s="22">
        <f>'Income Statement Annual'!N284/'Balance Sheet Annual'!CS284</f>
        <v>3.2643374178800633</v>
      </c>
      <c r="AO284" s="22">
        <f>'Income Statement Annual'!N284/'Balance Sheet Annual'!BB284</f>
        <v>0.61499351329755592</v>
      </c>
      <c r="AP284" s="22">
        <f>'Income Statement Annual'!N284/('Balance Sheet Annual'!AH284-'Balance Sheet Annual'!BR284)</f>
        <v>5.3060374050103869</v>
      </c>
      <c r="AQ284" s="22">
        <f>'Income Statement Annual'!BS284/'Balance Sheet Annual'!BB284</f>
        <v>2.9397600830011788E-2</v>
      </c>
      <c r="AR284" s="22">
        <f>'Cash Flow Statement Annual'!AB284/'Income Statement Annual'!N284</f>
        <v>-0.152740257970926</v>
      </c>
      <c r="AS284" s="22">
        <f>'Cash Flow Statement Annual'!BG284/'Income Statement Annual'!N284</f>
        <v>0.26315449630894044</v>
      </c>
      <c r="AT284" s="22">
        <f>'Cash Flow Statement Annual'!AB284/'Balance Sheet Annual'!BB284</f>
        <v>-9.3934267871514793E-2</v>
      </c>
      <c r="AU284" s="22">
        <f>('Cash Flow Statement Annual'!AB284+'Cash Flow Statement Annual'!AU284)/'Balance Sheet Annual'!BR284</f>
        <v>-0.32043889920663143</v>
      </c>
      <c r="AV284" s="22">
        <f>('Cash Flow Statement Annual'!AB284+'Cash Flow Statement Annual'!AU284)/('Balance Sheet Annual'!BH284+'Balance Sheet Annual'!BS284)</f>
        <v>-0.26950339660450329</v>
      </c>
      <c r="AW284" s="22">
        <f>'Cash Flow Statement Annual'!AB284/'Balance Sheet Annual'!BS284</f>
        <v>-0.27478524277198374</v>
      </c>
      <c r="AX284" s="22">
        <f>('Cash Flow Statement Annual'!AB284+'Cash Flow Statement Annual'!AU284)/'Balance Sheet Annual'!BS284</f>
        <v>-0.26950339660450329</v>
      </c>
      <c r="AY284" s="22">
        <f>('Balance Sheet Annual'!BH284+'Balance Sheet Annual'!BS284)/('Income Statement Annual'!AF284-'Income Statement Annual'!AC284)</f>
        <v>7.749606225981573</v>
      </c>
      <c r="AZ284" s="22">
        <f>(('Balance Sheet Annual'!BH284+'Balance Sheet Annual'!BS284)-'Balance Sheet Annual'!N284)/('Income Statement Annual'!AF284-'Income Statement Annual'!AC284)</f>
        <v>4.383842924408504</v>
      </c>
      <c r="BA284" s="22">
        <f>('Cash Flow Statement Annual'!AB284+'Cash Flow Statement Annual'!AU284)/'Income Statement Annual'!BS284</f>
        <v>-3.1338846257753668</v>
      </c>
      <c r="BB284" s="22">
        <f>'Income Statement Annual'!AF284/('Balance Sheet Annual'!BH284+'Balance Sheet Annual'!BS284)</f>
        <v>0.12903881446871049</v>
      </c>
      <c r="BC284" s="23">
        <f>'Income Statement Annual'!AF284/('Balance Sheet Annual'!BB284-'Balance Sheet Annual'!BR284)</f>
        <v>6.1911440874090076E-2</v>
      </c>
    </row>
    <row r="285" spans="1:55" x14ac:dyDescent="0.2">
      <c r="A285" s="45" t="s">
        <v>880</v>
      </c>
      <c r="B285" s="45" t="s">
        <v>881</v>
      </c>
      <c r="C285" s="45" t="str">
        <f>VLOOKUP(A285,'[1]S&amp;P 500 Wikipedia'!A:D,3,FALSE)</f>
        <v>Utilities</v>
      </c>
      <c r="D285" s="45">
        <v>119873</v>
      </c>
      <c r="E285" s="45" t="s">
        <v>16</v>
      </c>
      <c r="F285" s="45">
        <v>2018</v>
      </c>
      <c r="G285" s="45" t="s">
        <v>17</v>
      </c>
      <c r="H285" s="46">
        <v>43465</v>
      </c>
      <c r="I285" s="46">
        <v>43516</v>
      </c>
      <c r="J285" s="46">
        <v>43516</v>
      </c>
      <c r="K285" s="45">
        <v>369823000</v>
      </c>
      <c r="L285" s="45">
        <v>367873000</v>
      </c>
      <c r="M285" s="45" t="s">
        <v>1794</v>
      </c>
      <c r="N285" s="20">
        <f>'Balance Sheet Annual'!AH285/'Balance Sheet Annual'!BR285</f>
        <v>0.55477598791844951</v>
      </c>
      <c r="O285" s="21">
        <f>('Balance Sheet Annual'!AH285-'Balance Sheet Annual'!U285)/'Balance Sheet Annual'!BR285</f>
        <v>0.40655675811729169</v>
      </c>
      <c r="P285" s="21">
        <f>'Balance Sheet Annual'!N285/'Balance Sheet Annual'!BR285</f>
        <v>9.1240875912408752E-3</v>
      </c>
      <c r="Q285" s="21">
        <f>'Balance Sheet Annual'!CH285/'Balance Sheet Annual'!CS285</f>
        <v>3.6206569292377493</v>
      </c>
      <c r="R285" s="21">
        <f>('Balance Sheet Annual'!BH285+'Balance Sheet Annual'!BS285)/'Balance Sheet Annual'!BB285</f>
        <v>0.45097361447171336</v>
      </c>
      <c r="S285" s="21">
        <f>('Balance Sheet Annual'!BH285/'Balance Sheet Annual'!BB285)</f>
        <v>7.4642941232460167E-2</v>
      </c>
      <c r="T285" s="21">
        <f>'Balance Sheet Annual'!BS285/'Balance Sheet Annual'!BB285</f>
        <v>0.37633067323925318</v>
      </c>
      <c r="U285" s="21">
        <f>('Balance Sheet Annual'!BH285+'Balance Sheet Annual'!BS285)/'Balance Sheet Annual'!CS285</f>
        <v>2.0837943566121155</v>
      </c>
      <c r="V285" s="21">
        <f>('Balance Sheet Annual'!BH285/'Balance Sheet Annual'!CS285)</f>
        <v>0.34489942362445314</v>
      </c>
      <c r="W285" s="21">
        <f>('Balance Sheet Annual'!BS285/'Balance Sheet Annual'!CS285)</f>
        <v>1.7388949329876624</v>
      </c>
      <c r="X285" s="22">
        <f>'Balance Sheet Annual'!AH285/'Balance Sheet Annual'!BB285</f>
        <v>8.8334159916239594E-2</v>
      </c>
      <c r="Y285" s="22">
        <f>'Balance Sheet Annual'!CS285/('Balance Sheet Annual'!BB285-'Balance Sheet Annual'!AQ285-'Balance Sheet Annual'!AR285-'Balance Sheet Annual'!AS285)</f>
        <v>0.23948268502658085</v>
      </c>
      <c r="Z285" s="22">
        <f>'Balance Sheet Annual'!BA285/'Balance Sheet Annual'!BB285</f>
        <v>0.91166584008376039</v>
      </c>
      <c r="AA285" s="22">
        <f>'Balance Sheet Annual'!AR285/'Balance Sheet Annual'!BB285</f>
        <v>8.469719512867141E-2</v>
      </c>
      <c r="AB285" s="23">
        <f>'Balance Sheet Annual'!CS285/'Balance Sheet Annual'!CT285</f>
        <v>0.21641944323379272</v>
      </c>
      <c r="AC285" s="24">
        <f>'Income Statement Annual'!V285/'Income Statement Annual'!N285</f>
        <v>0.68844623148566031</v>
      </c>
      <c r="AD285" s="22">
        <f>('Income Statement Annual'!AF285-'Income Statement Annual'!AC285)/'Income Statement Annual'!N285</f>
        <v>0.30379928609526935</v>
      </c>
      <c r="AE285" s="22">
        <f>'Income Statement Annual'!AF285/'Income Statement Annual'!N285</f>
        <v>0.18680507118532802</v>
      </c>
      <c r="AF285" s="22">
        <f>'Income Statement Annual'!BS285/'Income Statement Annual'!N285</f>
        <v>2.6361137324088131E-2</v>
      </c>
      <c r="AG285" s="22">
        <f>('Income Statement Annual'!AF285-'Income Statement Annual'!AC285)/('Income Statement Annual'!AH285*-1)</f>
        <v>4.1928086070215178</v>
      </c>
      <c r="AH285" s="23">
        <f>'Income Statement Annual'!AF285/('Income Statement Annual'!AH285*-1)</f>
        <v>2.5781426953567386</v>
      </c>
      <c r="AI285" s="24">
        <f>'Cash Flow Statement Annual'!BG285/'Cash Flow Statement Annual'!AB285</f>
        <v>1.4399083804904338</v>
      </c>
      <c r="AJ285" s="22">
        <f>'Cash Flow Statement Annual'!AB285/'Balance Sheet Annual'!BR285</f>
        <v>0.23351371759375786</v>
      </c>
      <c r="AK285" s="22">
        <f>('Cash Flow Statement Annual'!AB285+'Cash Flow Statement Annual'!AV285)/('Balance Sheet Annual'!BH285+'Balance Sheet Annual'!BS285)</f>
        <v>5.6997178467485726E-2</v>
      </c>
      <c r="AL285" s="23">
        <f>('Cash Flow Statement Annual'!AB285/('Balance Sheet Annual'!BH285+'Balance Sheet Annual'!BS285))</f>
        <v>8.244651307458177E-2</v>
      </c>
      <c r="AM285" s="24">
        <f>'Income Statement Annual'!BS285/'Balance Sheet Annual'!CS285</f>
        <v>2.9744681836068609E-2</v>
      </c>
      <c r="AN285" s="22">
        <f>'Income Statement Annual'!N285/'Balance Sheet Annual'!CS285</f>
        <v>1.128353510335409</v>
      </c>
      <c r="AO285" s="22">
        <f>'Income Statement Annual'!N285/'Balance Sheet Annual'!BB285</f>
        <v>0.24419763847768478</v>
      </c>
      <c r="AP285" s="22">
        <f>'Income Statement Annual'!N285/('Balance Sheet Annual'!AH285-'Balance Sheet Annual'!BR285)</f>
        <v>-3.4447035545191151</v>
      </c>
      <c r="AQ285" s="22">
        <f>'Income Statement Annual'!BS285/'Balance Sheet Annual'!BB285</f>
        <v>6.4373274821282753E-3</v>
      </c>
      <c r="AR285" s="22">
        <f>'Cash Flow Statement Annual'!AB285/'Income Statement Annual'!N285</f>
        <v>0.15225864686333238</v>
      </c>
      <c r="AS285" s="22">
        <f>'Cash Flow Statement Annual'!BG285/'Income Statement Annual'!N285</f>
        <v>0.21923850162064579</v>
      </c>
      <c r="AT285" s="22">
        <f>'Cash Flow Statement Annual'!AB285/'Balance Sheet Annual'!BB285</f>
        <v>3.7181202001833509E-2</v>
      </c>
      <c r="AU285" s="22">
        <f>('Cash Flow Statement Annual'!AB285+'Cash Flow Statement Annual'!AU285)/'Balance Sheet Annual'!BR285</f>
        <v>-0.33548326201862572</v>
      </c>
      <c r="AV285" s="22">
        <f>('Cash Flow Statement Annual'!AB285+'Cash Flow Statement Annual'!AU285)/('Balance Sheet Annual'!BH285+'Balance Sheet Annual'!BS285)</f>
        <v>-0.11844882362089267</v>
      </c>
      <c r="AW285" s="22">
        <f>'Cash Flow Statement Annual'!AB285/'Balance Sheet Annual'!BS285</f>
        <v>9.879928649396981E-2</v>
      </c>
      <c r="AX285" s="22">
        <f>('Cash Flow Statement Annual'!AB285+'Cash Flow Statement Annual'!AU285)/'Balance Sheet Annual'!BS285</f>
        <v>-0.1419424402971167</v>
      </c>
      <c r="AY285" s="22">
        <f>('Balance Sheet Annual'!BH285+'Balance Sheet Annual'!BS285)/('Income Statement Annual'!AF285-'Income Statement Annual'!AC285)</f>
        <v>6.0788709568505634</v>
      </c>
      <c r="AZ285" s="22">
        <f>(('Balance Sheet Annual'!BH285+'Balance Sheet Annual'!BS285)-'Balance Sheet Annual'!N285)/('Income Statement Annual'!AF285-'Income Statement Annual'!AC285)</f>
        <v>6.0592882706462285</v>
      </c>
      <c r="BA285" s="22">
        <f>('Cash Flow Statement Annual'!AB285+'Cash Flow Statement Annual'!AU285)/'Income Statement Annual'!BS285</f>
        <v>-8.2980544747081719</v>
      </c>
      <c r="BB285" s="22">
        <f>'Income Statement Annual'!AF285/('Balance Sheet Annual'!BH285+'Balance Sheet Annual'!BS285)</f>
        <v>0.10115305147630579</v>
      </c>
      <c r="BC285" s="23">
        <f>'Income Statement Annual'!AF285/('Balance Sheet Annual'!BB285-'Balance Sheet Annual'!BR285)</f>
        <v>5.4256314312441531E-2</v>
      </c>
    </row>
    <row r="286" spans="1:55" x14ac:dyDescent="0.2">
      <c r="A286" s="45" t="s">
        <v>877</v>
      </c>
      <c r="B286" s="45" t="s">
        <v>878</v>
      </c>
      <c r="C286" s="45" t="str">
        <f>VLOOKUP(A286,'[1]S&amp;P 500 Wikipedia'!A:D,3,FALSE)</f>
        <v>Consumer Discretionary</v>
      </c>
      <c r="D286" s="45">
        <v>101814</v>
      </c>
      <c r="E286" s="45" t="s">
        <v>16</v>
      </c>
      <c r="F286" s="45">
        <v>2019</v>
      </c>
      <c r="G286" s="45" t="s">
        <v>17</v>
      </c>
      <c r="H286" s="46">
        <v>43616</v>
      </c>
      <c r="I286" s="46">
        <v>43669</v>
      </c>
      <c r="J286" s="46">
        <v>43742</v>
      </c>
      <c r="K286" s="45">
        <v>1570600000</v>
      </c>
      <c r="L286" s="45">
        <v>1608900000</v>
      </c>
      <c r="M286" s="45" t="s">
        <v>1992</v>
      </c>
      <c r="N286" s="20">
        <f>'Balance Sheet Annual'!AH286/'Balance Sheet Annual'!BR286</f>
        <v>2.5056291390728478</v>
      </c>
      <c r="O286" s="21">
        <f>('Balance Sheet Annual'!AH286-'Balance Sheet Annual'!U286)/'Balance Sheet Annual'!BR286</f>
        <v>1.6346026490066226</v>
      </c>
      <c r="P286" s="21">
        <f>'Balance Sheet Annual'!N286/'Balance Sheet Annual'!BR286</f>
        <v>0.86837748344370858</v>
      </c>
      <c r="Q286" s="21">
        <f>'Balance Sheet Annual'!CH286/'Balance Sheet Annual'!CS286</f>
        <v>1.29717606279947</v>
      </c>
      <c r="R286" s="21">
        <f>('Balance Sheet Annual'!BH286+'Balance Sheet Annual'!BS286)/'Balance Sheet Annual'!BB286</f>
        <v>0.16906283280085196</v>
      </c>
      <c r="S286" s="21">
        <f>('Balance Sheet Annual'!BH286/'Balance Sheet Annual'!BB286)</f>
        <v>1.5175718849840255E-2</v>
      </c>
      <c r="T286" s="21">
        <f>'Balance Sheet Annual'!BS286/'Balance Sheet Annual'!BB286</f>
        <v>0.15388711395101171</v>
      </c>
      <c r="U286" s="21">
        <f>('Balance Sheet Annual'!BH286+'Balance Sheet Annual'!BS286)/'Balance Sheet Annual'!CS286</f>
        <v>0.38841879906208582</v>
      </c>
      <c r="V286" s="21">
        <f>('Balance Sheet Annual'!BH286/'Balance Sheet Annual'!CS286)</f>
        <v>3.4865939443368334E-2</v>
      </c>
      <c r="W286" s="21">
        <f>('Balance Sheet Annual'!BS286/'Balance Sheet Annual'!CS286)</f>
        <v>0.35355285961871752</v>
      </c>
      <c r="X286" s="22">
        <f>'Balance Sheet Annual'!AH286/'Balance Sheet Annual'!BB286</f>
        <v>0.67154774582889598</v>
      </c>
      <c r="Y286" s="22">
        <f>'Balance Sheet Annual'!CS286/('Balance Sheet Annual'!BB286-'Balance Sheet Annual'!AQ286-'Balance Sheet Annual'!AR286-'Balance Sheet Annual'!AS286)</f>
        <v>0.44390641263519937</v>
      </c>
      <c r="Z286" s="22">
        <f>'Balance Sheet Annual'!BA286/'Balance Sheet Annual'!BB286</f>
        <v>0.32845225417110402</v>
      </c>
      <c r="AA286" s="22">
        <f>'Balance Sheet Annual'!AR286/'Balance Sheet Annual'!BB286</f>
        <v>6.8335108271210506E-3</v>
      </c>
      <c r="AB286" s="23">
        <f>'Balance Sheet Annual'!CS286/'Balance Sheet Annual'!CT286</f>
        <v>0.43531709048950429</v>
      </c>
      <c r="AC286" s="24">
        <f>'Income Statement Annual'!V286/'Income Statement Annual'!N286</f>
        <v>0.43838777921257244</v>
      </c>
      <c r="AD286" s="22">
        <f>('Income Statement Annual'!AF286-'Income Statement Annual'!AC286)/'Income Statement Annual'!N286</f>
        <v>0.12212544989971701</v>
      </c>
      <c r="AE286" s="22">
        <f>'Income Statement Annual'!AF286/'Income Statement Annual'!N286</f>
        <v>0.12212544989971701</v>
      </c>
      <c r="AF286" s="22">
        <f>'Income Statement Annual'!BS286/'Income Statement Annual'!N286</f>
        <v>5.3108772701046789E-2</v>
      </c>
      <c r="AG286" s="22">
        <f>('Income Statement Annual'!AF286-'Income Statement Annual'!AC286)/('Income Statement Annual'!AH286*-1)</f>
        <v>82.31481481481481</v>
      </c>
      <c r="AH286" s="23">
        <f>'Income Statement Annual'!AF286/('Income Statement Annual'!AH286*-1)</f>
        <v>82.31481481481481</v>
      </c>
      <c r="AI286" s="24">
        <f>'Cash Flow Statement Annual'!BG286/'Cash Flow Statement Annual'!AB286</f>
        <v>-0.97578203834510591</v>
      </c>
      <c r="AJ286" s="22">
        <f>'Cash Flow Statement Annual'!AB286/'Balance Sheet Annual'!BR286</f>
        <v>0.82036423841059603</v>
      </c>
      <c r="AK286" s="22">
        <f>('Cash Flow Statement Annual'!AB286+'Cash Flow Statement Annual'!AV286)/('Balance Sheet Annual'!BH286+'Balance Sheet Annual'!BS286)</f>
        <v>0.9742782152230971</v>
      </c>
      <c r="AL286" s="23">
        <f>('Cash Flow Statement Annual'!AB286/('Balance Sheet Annual'!BH286+'Balance Sheet Annual'!BS286))</f>
        <v>1.3005249343832022</v>
      </c>
      <c r="AM286" s="24">
        <f>'Income Statement Annual'!BS286/'Balance Sheet Annual'!CS286</f>
        <v>0.1970639208889795</v>
      </c>
      <c r="AN286" s="22">
        <f>'Income Statement Annual'!N286/'Balance Sheet Annual'!CS286</f>
        <v>3.7105719237435011</v>
      </c>
      <c r="AO286" s="22">
        <f>'Income Statement Annual'!N286/'Balance Sheet Annual'!BB286</f>
        <v>1.6150603478878238</v>
      </c>
      <c r="AP286" s="22">
        <f>'Income Statement Annual'!N286/('Balance Sheet Annual'!AH286-'Balance Sheet Annual'!BR286)</f>
        <v>4.002309214866945</v>
      </c>
      <c r="AQ286" s="22">
        <f>'Income Statement Annual'!BS286/'Balance Sheet Annual'!BB286</f>
        <v>8.5773872914447991E-2</v>
      </c>
      <c r="AR286" s="22">
        <f>'Cash Flow Statement Annual'!AB286/'Income Statement Annual'!N286</f>
        <v>0.1361375937577273</v>
      </c>
      <c r="AS286" s="22">
        <f>'Cash Flow Statement Annual'!BG286/'Income Statement Annual'!N286</f>
        <v>-0.13284061873231309</v>
      </c>
      <c r="AT286" s="22">
        <f>'Cash Flow Statement Annual'!AB286/'Balance Sheet Annual'!BB286</f>
        <v>0.21987042953496627</v>
      </c>
      <c r="AU286" s="22">
        <f>('Cash Flow Statement Annual'!AB286+'Cash Flow Statement Annual'!AU286)/'Balance Sheet Annual'!BR286</f>
        <v>0.86605960264900661</v>
      </c>
      <c r="AV286" s="22">
        <f>('Cash Flow Statement Annual'!AB286+'Cash Flow Statement Annual'!AU286)/('Balance Sheet Annual'!BH286+'Balance Sheet Annual'!BS286)</f>
        <v>1.3729658792650918</v>
      </c>
      <c r="AW286" s="22">
        <f>'Cash Flow Statement Annual'!AB286/'Balance Sheet Annual'!BS286</f>
        <v>1.4287773933102652</v>
      </c>
      <c r="AX286" s="22">
        <f>('Cash Flow Statement Annual'!AB286+'Cash Flow Statement Annual'!AU286)/'Balance Sheet Annual'!BS286</f>
        <v>1.5083621683967705</v>
      </c>
      <c r="AY286" s="22">
        <f>('Balance Sheet Annual'!BH286+'Balance Sheet Annual'!BS286)/('Income Statement Annual'!AF286-'Income Statement Annual'!AC286)</f>
        <v>0.8571428571428571</v>
      </c>
      <c r="AZ286" s="22">
        <f>(('Balance Sheet Annual'!BH286+'Balance Sheet Annual'!BS286)-'Balance Sheet Annual'!N286)/('Income Statement Annual'!AF286-'Income Statement Annual'!AC286)</f>
        <v>-0.32283464566929132</v>
      </c>
      <c r="BA286" s="22">
        <f>('Cash Flow Statement Annual'!AB286+'Cash Flow Statement Annual'!AU286)/'Income Statement Annual'!BS286</f>
        <v>2.7061562338334197</v>
      </c>
      <c r="BB286" s="22">
        <f>'Income Statement Annual'!AF286/('Balance Sheet Annual'!BH286+'Balance Sheet Annual'!BS286)</f>
        <v>1.1666666666666667</v>
      </c>
      <c r="BC286" s="23">
        <f>'Income Statement Annual'!AF286/('Balance Sheet Annual'!BB286-'Balance Sheet Annual'!BR286)</f>
        <v>0.26945926285160038</v>
      </c>
    </row>
    <row r="287" spans="1:55" x14ac:dyDescent="0.2">
      <c r="A287" s="45" t="s">
        <v>874</v>
      </c>
      <c r="B287" s="45" t="s">
        <v>875</v>
      </c>
      <c r="C287" s="45" t="str">
        <f>VLOOKUP(A287,'[1]S&amp;P 500 Wikipedia'!A:D,3,FALSE)</f>
        <v>Industrials</v>
      </c>
      <c r="D287" s="45">
        <v>333689</v>
      </c>
      <c r="E287" s="45" t="s">
        <v>16</v>
      </c>
      <c r="F287" s="45">
        <v>2018</v>
      </c>
      <c r="G287" s="45" t="s">
        <v>17</v>
      </c>
      <c r="H287" s="46">
        <v>43465</v>
      </c>
      <c r="I287" s="46">
        <v>43524</v>
      </c>
      <c r="J287" s="46">
        <v>43585</v>
      </c>
      <c r="K287" s="45">
        <v>355178890</v>
      </c>
      <c r="L287" s="45">
        <v>353194577</v>
      </c>
      <c r="M287" s="45" t="s">
        <v>1993</v>
      </c>
      <c r="N287" s="20">
        <f>'Balance Sheet Annual'!AH287/'Balance Sheet Annual'!BR287</f>
        <v>1.3447259870359458</v>
      </c>
      <c r="O287" s="21">
        <f>('Balance Sheet Annual'!AH287-'Balance Sheet Annual'!U287)/'Balance Sheet Annual'!BR287</f>
        <v>1.3447259870359458</v>
      </c>
      <c r="P287" s="21">
        <f>'Balance Sheet Annual'!N287/'Balance Sheet Annual'!BR287</f>
        <v>0.38656452563347082</v>
      </c>
      <c r="Q287" s="21">
        <f>'Balance Sheet Annual'!CH287/'Balance Sheet Annual'!CS287</f>
        <v>2.7960837272113439</v>
      </c>
      <c r="R287" s="21">
        <f>('Balance Sheet Annual'!BH287+'Balance Sheet Annual'!BS287)/'Balance Sheet Annual'!BB287</f>
        <v>0.50047432704849992</v>
      </c>
      <c r="S287" s="21">
        <f>('Balance Sheet Annual'!BH287/'Balance Sheet Annual'!BB287)</f>
        <v>4.980434009249377E-3</v>
      </c>
      <c r="T287" s="21">
        <f>'Balance Sheet Annual'!BS287/'Balance Sheet Annual'!BB287</f>
        <v>0.49549389303925057</v>
      </c>
      <c r="U287" s="21">
        <f>('Balance Sheet Annual'!BH287+'Balance Sheet Annual'!BS287)/'Balance Sheet Annual'!CS287</f>
        <v>1.8998424487958587</v>
      </c>
      <c r="V287" s="21">
        <f>('Balance Sheet Annual'!BH287/'Balance Sheet Annual'!CS287)</f>
        <v>1.8906144496961513E-2</v>
      </c>
      <c r="W287" s="21">
        <f>('Balance Sheet Annual'!BS287/'Balance Sheet Annual'!CS287)</f>
        <v>1.8809363042988971</v>
      </c>
      <c r="X287" s="22">
        <f>'Balance Sheet Annual'!AH287/'Balance Sheet Annual'!BB287</f>
        <v>0.13530179058460809</v>
      </c>
      <c r="Y287" s="22">
        <f>'Balance Sheet Annual'!CS287/('Balance Sheet Annual'!BB287-'Balance Sheet Annual'!AQ287-'Balance Sheet Annual'!AR287-'Balance Sheet Annual'!AS287)</f>
        <v>1.348816029143898</v>
      </c>
      <c r="Z287" s="22">
        <f>'Balance Sheet Annual'!BA287/'Balance Sheet Annual'!BB287</f>
        <v>0.86469820941539188</v>
      </c>
      <c r="AA287" s="22">
        <f>'Balance Sheet Annual'!AR287/'Balance Sheet Annual'!BB287</f>
        <v>0.50367603462587451</v>
      </c>
      <c r="AB287" s="23">
        <f>'Balance Sheet Annual'!CS287/'Balance Sheet Annual'!CT287</f>
        <v>0.26342938456065457</v>
      </c>
      <c r="AC287" s="24">
        <f>'Income Statement Annual'!V287/'Income Statement Annual'!N287</f>
        <v>0.57927571515520393</v>
      </c>
      <c r="AD287" s="22">
        <f>('Income Statement Annual'!AF287-'Income Statement Annual'!AC287)/'Income Statement Annual'!N287</f>
        <v>0.29595252586731591</v>
      </c>
      <c r="AE287" s="22">
        <f>'Income Statement Annual'!AF287/'Income Statement Annual'!N287</f>
        <v>0.19856968959220939</v>
      </c>
      <c r="AF287" s="22">
        <f>'Income Statement Annual'!BS287/'Income Statement Annual'!N287</f>
        <v>6.527693244065734E-2</v>
      </c>
      <c r="AG287" s="22">
        <f>('Income Statement Annual'!AF287-'Income Statement Annual'!AC287)/('Income Statement Annual'!AH287*-1)</f>
        <v>5.256756756756757</v>
      </c>
      <c r="AH287" s="23">
        <f>'Income Statement Annual'!AF287/('Income Statement Annual'!AH287*-1)</f>
        <v>3.5270270270270272</v>
      </c>
      <c r="AI287" s="24">
        <f>'Cash Flow Statement Annual'!BG287/'Cash Flow Statement Annual'!AB287</f>
        <v>-0.16412213740458015</v>
      </c>
      <c r="AJ287" s="22">
        <f>'Cash Flow Statement Annual'!AB287/'Balance Sheet Annual'!BR287</f>
        <v>0.77195050088391282</v>
      </c>
      <c r="AK287" s="22">
        <f>('Cash Flow Statement Annual'!AB287+'Cash Flow Statement Annual'!AV287)/('Balance Sheet Annual'!BH287+'Balance Sheet Annual'!BS287)</f>
        <v>9.9040398057102241E-2</v>
      </c>
      <c r="AL287" s="23">
        <f>('Cash Flow Statement Annual'!AB287/('Balance Sheet Annual'!BH287+'Balance Sheet Annual'!BS287))</f>
        <v>0.15519488212297122</v>
      </c>
      <c r="AM287" s="24">
        <f>'Income Statement Annual'!BS287/'Balance Sheet Annual'!CS287</f>
        <v>9.6556380823767718E-2</v>
      </c>
      <c r="AN287" s="22">
        <f>'Income Statement Annual'!N287/'Balance Sheet Annual'!CS287</f>
        <v>1.479180733738465</v>
      </c>
      <c r="AO287" s="22">
        <f>'Income Statement Annual'!N287/'Balance Sheet Annual'!BB287</f>
        <v>0.38965967034270127</v>
      </c>
      <c r="AP287" s="22">
        <f>'Income Statement Annual'!N287/('Balance Sheet Annual'!AH287-'Balance Sheet Annual'!BR287)</f>
        <v>11.234188034188033</v>
      </c>
      <c r="AQ287" s="22">
        <f>'Income Statement Annual'!BS287/'Balance Sheet Annual'!BB287</f>
        <v>2.543578797580932E-2</v>
      </c>
      <c r="AR287" s="22">
        <f>'Cash Flow Statement Annual'!AB287/'Income Statement Annual'!N287</f>
        <v>0.19933049300060865</v>
      </c>
      <c r="AS287" s="22">
        <f>'Cash Flow Statement Annual'!BG287/'Income Statement Annual'!N287</f>
        <v>-3.2714546561168595E-2</v>
      </c>
      <c r="AT287" s="22">
        <f>'Cash Flow Statement Annual'!AB287/'Balance Sheet Annual'!BB287</f>
        <v>7.7671054191865291E-2</v>
      </c>
      <c r="AU287" s="22">
        <f>('Cash Flow Statement Annual'!AB287+'Cash Flow Statement Annual'!AU287)/'Balance Sheet Annual'!BR287</f>
        <v>4.3606364172068354E-2</v>
      </c>
      <c r="AV287" s="22">
        <f>('Cash Flow Statement Annual'!AB287+'Cash Flow Statement Annual'!AU287)/('Balance Sheet Annual'!BH287+'Balance Sheet Annual'!BS287)</f>
        <v>8.7667337993128768E-3</v>
      </c>
      <c r="AW287" s="22">
        <f>'Cash Flow Statement Annual'!AB287/'Balance Sheet Annual'!BS287</f>
        <v>0.15675481632164653</v>
      </c>
      <c r="AX287" s="22">
        <f>('Cash Flow Statement Annual'!AB287+'Cash Flow Statement Annual'!AU287)/'Balance Sheet Annual'!BS287</f>
        <v>8.8548522196960633E-3</v>
      </c>
      <c r="AY287" s="22">
        <f>('Balance Sheet Annual'!BH287+'Balance Sheet Annual'!BS287)/('Income Statement Annual'!AF287-'Income Statement Annual'!AC287)</f>
        <v>4.3398457583547554</v>
      </c>
      <c r="AZ287" s="22">
        <f>(('Balance Sheet Annual'!BH287+'Balance Sheet Annual'!BS287)-'Balance Sheet Annual'!N287)/('Income Statement Annual'!AF287-'Income Statement Annual'!AC287)</f>
        <v>4.002570694087404</v>
      </c>
      <c r="BA287" s="22">
        <f>('Cash Flow Statement Annual'!AB287+'Cash Flow Statement Annual'!AU287)/'Income Statement Annual'!BS287</f>
        <v>0.17249417249417248</v>
      </c>
      <c r="BB287" s="22">
        <f>'Income Statement Annual'!AF287/('Balance Sheet Annual'!BH287+'Balance Sheet Annual'!BS287)</f>
        <v>0.15460253524463927</v>
      </c>
      <c r="BC287" s="23">
        <f>'Income Statement Annual'!AF287/('Balance Sheet Annual'!BB287-'Balance Sheet Annual'!BR287)</f>
        <v>8.6030720548487052E-2</v>
      </c>
    </row>
    <row r="288" spans="1:55" x14ac:dyDescent="0.2">
      <c r="A288" s="45" t="s">
        <v>889</v>
      </c>
      <c r="B288" s="45" t="s">
        <v>890</v>
      </c>
      <c r="C288" s="45" t="str">
        <f>VLOOKUP(A288,'[1]S&amp;P 500 Wikipedia'!A:D,3,FALSE)</f>
        <v>Industrials</v>
      </c>
      <c r="D288" s="45">
        <v>333824</v>
      </c>
      <c r="E288" s="45" t="s">
        <v>16</v>
      </c>
      <c r="F288" s="45">
        <v>2018</v>
      </c>
      <c r="G288" s="45" t="s">
        <v>17</v>
      </c>
      <c r="H288" s="46">
        <v>43465</v>
      </c>
      <c r="I288" s="46">
        <v>43496</v>
      </c>
      <c r="J288" s="46">
        <v>43496</v>
      </c>
      <c r="K288" s="45">
        <v>171900000</v>
      </c>
      <c r="L288" s="45">
        <v>172700000</v>
      </c>
      <c r="M288" s="45" t="s">
        <v>1795</v>
      </c>
      <c r="N288" s="20">
        <f>'Balance Sheet Annual'!AH288/'Balance Sheet Annual'!BR288</f>
        <v>2.3388324873096447</v>
      </c>
      <c r="O288" s="21">
        <f>('Balance Sheet Annual'!AH288-'Balance Sheet Annual'!U288)/'Balance Sheet Annual'!BR288</f>
        <v>2.282712915961647</v>
      </c>
      <c r="P288" s="21">
        <f>'Balance Sheet Annual'!N288/'Balance Sheet Annual'!BR288</f>
        <v>1.5827693175408912</v>
      </c>
      <c r="Q288" s="21">
        <f>'Balance Sheet Annual'!CH288/'Balance Sheet Annual'!CS288</f>
        <v>3.9254066180594505</v>
      </c>
      <c r="R288" s="21">
        <f>('Balance Sheet Annual'!BH288+'Balance Sheet Annual'!BS288)/'Balance Sheet Annual'!BB288</f>
        <v>0.40990093372808017</v>
      </c>
      <c r="S288" s="21">
        <f>('Balance Sheet Annual'!BH288/'Balance Sheet Annual'!BB288)</f>
        <v>0</v>
      </c>
      <c r="T288" s="21">
        <f>'Balance Sheet Annual'!BS288/'Balance Sheet Annual'!BB288</f>
        <v>0.40990093372808017</v>
      </c>
      <c r="U288" s="21">
        <f>('Balance Sheet Annual'!BH288+'Balance Sheet Annual'!BS288)/'Balance Sheet Annual'!CS288</f>
        <v>2.0189287717330342</v>
      </c>
      <c r="V288" s="21">
        <f>('Balance Sheet Annual'!BH288/'Balance Sheet Annual'!CS288)</f>
        <v>0</v>
      </c>
      <c r="W288" s="21">
        <f>('Balance Sheet Annual'!BS288/'Balance Sheet Annual'!CS288)</f>
        <v>2.0189287717330342</v>
      </c>
      <c r="X288" s="22">
        <f>'Balance Sheet Annual'!AH288/'Balance Sheet Annual'!BB288</f>
        <v>0.47218742883170123</v>
      </c>
      <c r="Y288" s="22">
        <f>'Balance Sheet Annual'!CS288/('Balance Sheet Annual'!BB288-'Balance Sheet Annual'!AQ288-'Balance Sheet Annual'!AR288-'Balance Sheet Annual'!AS288)</f>
        <v>0.31528225984704478</v>
      </c>
      <c r="Z288" s="22">
        <f>'Balance Sheet Annual'!BA288/'Balance Sheet Annual'!BB288</f>
        <v>0.52781257116829883</v>
      </c>
      <c r="AA288" s="22">
        <f>'Balance Sheet Annual'!AR288/'Balance Sheet Annual'!BB288</f>
        <v>0.35456046458665452</v>
      </c>
      <c r="AB288" s="23">
        <f>'Balance Sheet Annual'!CS288/'Balance Sheet Annual'!CT288</f>
        <v>0.20302892279662946</v>
      </c>
      <c r="AC288" s="24">
        <f>'Income Statement Annual'!V288/'Income Statement Annual'!N288</f>
        <v>0.23074836259349688</v>
      </c>
      <c r="AD288" s="22">
        <f>('Income Statement Annual'!AF288-'Income Statement Annual'!AC288)/'Income Statement Annual'!N288</f>
        <v>0.12785335038561407</v>
      </c>
      <c r="AE288" s="22">
        <f>'Income Statement Annual'!AF288/'Income Statement Annual'!N288</f>
        <v>0.12785335038561407</v>
      </c>
      <c r="AF288" s="22">
        <f>'Income Statement Annual'!BS288/'Income Statement Annual'!N288</f>
        <v>7.8091694764174713E-2</v>
      </c>
      <c r="AG288" s="22">
        <f>('Income Statement Annual'!AF288-'Income Statement Annual'!AC288)/('Income Statement Annual'!AH288*-1)</f>
        <v>9.1638888888888896</v>
      </c>
      <c r="AH288" s="23">
        <f>'Income Statement Annual'!AF288/('Income Statement Annual'!AH288*-1)</f>
        <v>9.1638888888888896</v>
      </c>
      <c r="AI288" s="24">
        <f>'Cash Flow Statement Annual'!BG288/'Cash Flow Statement Annual'!AB288</f>
        <v>2.6636050516647534</v>
      </c>
      <c r="AJ288" s="22">
        <f>'Cash Flow Statement Annual'!AB288/'Balance Sheet Annual'!BR288</f>
        <v>0.36844331641285955</v>
      </c>
      <c r="AK288" s="22">
        <f>('Cash Flow Statement Annual'!AB288+'Cash Flow Statement Annual'!AV288)/('Balance Sheet Annual'!BH288+'Balance Sheet Annual'!BS288)</f>
        <v>0.13362039030488229</v>
      </c>
      <c r="AL288" s="23">
        <f>('Cash Flow Statement Annual'!AB288/('Balance Sheet Annual'!BH288+'Balance Sheet Annual'!BS288))</f>
        <v>0.18147093548163068</v>
      </c>
      <c r="AM288" s="24">
        <f>'Income Statement Annual'!BS288/'Balance Sheet Annual'!CS288</f>
        <v>0.28252944475602915</v>
      </c>
      <c r="AN288" s="22">
        <f>'Income Statement Annual'!N288/'Balance Sheet Annual'!CS288</f>
        <v>3.6179192372406059</v>
      </c>
      <c r="AO288" s="22">
        <f>'Income Statement Annual'!N288/'Balance Sheet Annual'!BB288</f>
        <v>0.73454224550216352</v>
      </c>
      <c r="AP288" s="22">
        <f>'Income Statement Annual'!N288/('Balance Sheet Annual'!AH288-'Balance Sheet Annual'!BR288)</f>
        <v>2.7175355450236967</v>
      </c>
      <c r="AQ288" s="22">
        <f>'Income Statement Annual'!BS288/'Balance Sheet Annual'!BB288</f>
        <v>5.7361648827146436E-2</v>
      </c>
      <c r="AR288" s="22">
        <f>'Cash Flow Statement Annual'!AB288/'Income Statement Annual'!N288</f>
        <v>0.10126729450063945</v>
      </c>
      <c r="AS288" s="22">
        <f>'Cash Flow Statement Annual'!BG288/'Income Statement Annual'!N288</f>
        <v>0.26973607720032555</v>
      </c>
      <c r="AT288" s="22">
        <f>'Cash Flow Statement Annual'!AB288/'Balance Sheet Annual'!BB288</f>
        <v>7.4385105898428602E-2</v>
      </c>
      <c r="AU288" s="22">
        <f>('Cash Flow Statement Annual'!AB288+'Cash Flow Statement Annual'!AU288)/'Balance Sheet Annual'!BR288</f>
        <v>0.24309080654258319</v>
      </c>
      <c r="AV288" s="22">
        <f>('Cash Flow Statement Annual'!AB288+'Cash Flow Statement Annual'!AU288)/('Balance Sheet Annual'!BH288+'Balance Sheet Annual'!BS288)</f>
        <v>0.11973053684283631</v>
      </c>
      <c r="AW288" s="22">
        <f>'Cash Flow Statement Annual'!AB288/'Balance Sheet Annual'!BS288</f>
        <v>0.18147093548163068</v>
      </c>
      <c r="AX288" s="22">
        <f>('Cash Flow Statement Annual'!AB288+'Cash Flow Statement Annual'!AU288)/'Balance Sheet Annual'!BS288</f>
        <v>0.11973053684283631</v>
      </c>
      <c r="AY288" s="22">
        <f>('Balance Sheet Annual'!BH288+'Balance Sheet Annual'!BS288)/('Income Statement Annual'!AF288-'Income Statement Annual'!AC288)</f>
        <v>4.3646559563504095</v>
      </c>
      <c r="AZ288" s="22">
        <f>(('Balance Sheet Annual'!BH288+'Balance Sheet Annual'!BS288)-'Balance Sheet Annual'!N288)/('Income Statement Annual'!AF288-'Income Statement Annual'!AC288)</f>
        <v>0.96210973022127921</v>
      </c>
      <c r="BA288" s="22">
        <f>('Cash Flow Statement Annual'!AB288+'Cash Flow Statement Annual'!AU288)/'Income Statement Annual'!BS288</f>
        <v>0.85558312655086843</v>
      </c>
      <c r="BB288" s="22">
        <f>'Income Statement Annual'!AF288/('Balance Sheet Annual'!BH288+'Balance Sheet Annual'!BS288)</f>
        <v>0.22911313285644835</v>
      </c>
      <c r="BC288" s="23">
        <f>'Income Statement Annual'!AF288/('Balance Sheet Annual'!BB288-'Balance Sheet Annual'!BR288)</f>
        <v>0.11767013839349408</v>
      </c>
    </row>
    <row r="289" spans="1:55" x14ac:dyDescent="0.2">
      <c r="A289" s="45" t="s">
        <v>853</v>
      </c>
      <c r="B289" s="45" t="s">
        <v>854</v>
      </c>
      <c r="C289" s="45" t="str">
        <f>VLOOKUP(A289,'[1]S&amp;P 500 Wikipedia'!A:D,3,FALSE)</f>
        <v>Energy</v>
      </c>
      <c r="D289" s="45">
        <v>378193</v>
      </c>
      <c r="E289" s="45" t="s">
        <v>16</v>
      </c>
      <c r="F289" s="45">
        <v>2018</v>
      </c>
      <c r="G289" s="45" t="s">
        <v>17</v>
      </c>
      <c r="H289" s="46">
        <v>43465</v>
      </c>
      <c r="I289" s="46">
        <v>43510</v>
      </c>
      <c r="J289" s="46">
        <v>43510</v>
      </c>
      <c r="K289" s="45">
        <v>378000000</v>
      </c>
      <c r="L289" s="45">
        <v>371000000</v>
      </c>
      <c r="M289" s="45" t="s">
        <v>1796</v>
      </c>
      <c r="N289" s="20">
        <f>'Balance Sheet Annual'!AH289/'Balance Sheet Annual'!BR289</f>
        <v>3.0658453695836871</v>
      </c>
      <c r="O289" s="21">
        <f>('Balance Sheet Annual'!AH289-'Balance Sheet Annual'!U289)/'Balance Sheet Annual'!BR289</f>
        <v>1.7901444350042481</v>
      </c>
      <c r="P289" s="21">
        <f>'Balance Sheet Annual'!N289/'Balance Sheet Annual'!BR289</f>
        <v>0.61045029736618517</v>
      </c>
      <c r="Q289" s="21">
        <f>'Balance Sheet Annual'!CH289/'Balance Sheet Annual'!CS289</f>
        <v>0.42697740112994348</v>
      </c>
      <c r="R289" s="21">
        <f>('Balance Sheet Annual'!BH289+'Balance Sheet Annual'!BS289)/'Balance Sheet Annual'!BB289</f>
        <v>0.13421755914084926</v>
      </c>
      <c r="S289" s="21">
        <f>('Balance Sheet Annual'!BH289/'Balance Sheet Annual'!BB289)</f>
        <v>2.9694150252400277E-4</v>
      </c>
      <c r="T289" s="21">
        <f>'Balance Sheet Annual'!BS289/'Balance Sheet Annual'!BB289</f>
        <v>0.13392061763832525</v>
      </c>
      <c r="U289" s="21">
        <f>('Balance Sheet Annual'!BH289+'Balance Sheet Annual'!BS289)/'Balance Sheet Annual'!CS289</f>
        <v>0.19152542372881357</v>
      </c>
      <c r="V289" s="21">
        <f>('Balance Sheet Annual'!BH289/'Balance Sheet Annual'!CS289)</f>
        <v>4.2372881355932202E-4</v>
      </c>
      <c r="W289" s="21">
        <f>('Balance Sheet Annual'!BS289/'Balance Sheet Annual'!CS289)</f>
        <v>0.19110169491525425</v>
      </c>
      <c r="X289" s="22">
        <f>'Balance Sheet Annual'!AH289/'Balance Sheet Annual'!BB289</f>
        <v>0.35717113728595468</v>
      </c>
      <c r="Y289" s="22">
        <f>'Balance Sheet Annual'!CS289/('Balance Sheet Annual'!BB289-'Balance Sheet Annual'!AQ289-'Balance Sheet Annual'!AR289-'Balance Sheet Annual'!AS289)</f>
        <v>1.3260910282824498</v>
      </c>
      <c r="Z289" s="22">
        <f>'Balance Sheet Annual'!BA289/'Balance Sheet Annual'!BB289</f>
        <v>0.64282886271404538</v>
      </c>
      <c r="AA289" s="22">
        <f>'Balance Sheet Annual'!AR289/'Balance Sheet Annual'!BB289</f>
        <v>0.30817578936949419</v>
      </c>
      <c r="AB289" s="23">
        <f>'Balance Sheet Annual'!CS289/'Balance Sheet Annual'!CT289</f>
        <v>0.70078194595664656</v>
      </c>
      <c r="AC289" s="24">
        <f>'Income Statement Annual'!V289/'Income Statement Annual'!N289</f>
        <v>0.1221248630887185</v>
      </c>
      <c r="AD289" s="22">
        <f>('Income Statement Annual'!AF289-'Income Statement Annual'!AC289)/'Income Statement Annual'!N289</f>
        <v>-3.7924424972617742E-2</v>
      </c>
      <c r="AE289" s="22">
        <f>'Income Statement Annual'!AF289/'Income Statement Annual'!N289</f>
        <v>-3.7924424972617742E-2</v>
      </c>
      <c r="AF289" s="22">
        <f>'Income Statement Annual'!BS289/'Income Statement Annual'!N289</f>
        <v>-3.2447973713033956E-2</v>
      </c>
      <c r="AG289" s="22">
        <f>('Income Statement Annual'!AF289-'Income Statement Annual'!AC289)/('Income Statement Annual'!AH289*-1)</f>
        <v>-3.5974025974025974</v>
      </c>
      <c r="AH289" s="23">
        <f>'Income Statement Annual'!AF289/('Income Statement Annual'!AH289*-1)</f>
        <v>-3.5974025974025974</v>
      </c>
      <c r="AI289" s="24">
        <f>'Cash Flow Statement Annual'!BG289/'Cash Flow Statement Annual'!AB289</f>
        <v>-0.71514423076923073</v>
      </c>
      <c r="AJ289" s="22">
        <f>'Cash Flow Statement Annual'!AB289/'Balance Sheet Annual'!BR289</f>
        <v>0.35344095157179267</v>
      </c>
      <c r="AK289" s="22">
        <f>('Cash Flow Statement Annual'!AB289+'Cash Flow Statement Annual'!AV289)/('Balance Sheet Annual'!BH289+'Balance Sheet Annual'!BS289)</f>
        <v>0.27876106194690264</v>
      </c>
      <c r="AL289" s="23">
        <f>('Cash Flow Statement Annual'!AB289/('Balance Sheet Annual'!BH289+'Balance Sheet Annual'!BS289))</f>
        <v>0.30678466076696165</v>
      </c>
      <c r="AM289" s="24">
        <f>'Income Statement Annual'!BS289/'Balance Sheet Annual'!CS289</f>
        <v>-1.673728813559322E-2</v>
      </c>
      <c r="AN289" s="22">
        <f>'Income Statement Annual'!N289/'Balance Sheet Annual'!CS289</f>
        <v>0.51581920903954803</v>
      </c>
      <c r="AO289" s="22">
        <f>'Income Statement Annual'!N289/'Balance Sheet Annual'!BB289</f>
        <v>0.36147678907255271</v>
      </c>
      <c r="AP289" s="22">
        <f>'Income Statement Annual'!N289/('Balance Sheet Annual'!AH289-'Balance Sheet Annual'!BR289)</f>
        <v>1.5019535266296524</v>
      </c>
      <c r="AQ289" s="22">
        <f>'Income Statement Annual'!BS289/'Balance Sheet Annual'!BB289</f>
        <v>-1.172918934969811E-2</v>
      </c>
      <c r="AR289" s="22">
        <f>'Cash Flow Statement Annual'!AB289/'Income Statement Annual'!N289</f>
        <v>0.11391018619934283</v>
      </c>
      <c r="AS289" s="22">
        <f>'Cash Flow Statement Annual'!BG289/'Income Statement Annual'!N289</f>
        <v>-8.1462212486308874E-2</v>
      </c>
      <c r="AT289" s="22">
        <f>'Cash Flow Statement Annual'!AB289/'Balance Sheet Annual'!BB289</f>
        <v>4.1175888349995048E-2</v>
      </c>
      <c r="AU289" s="22">
        <f>('Cash Flow Statement Annual'!AB289+'Cash Flow Statement Annual'!AU289)/'Balance Sheet Annual'!BR289</f>
        <v>0.24936278674596432</v>
      </c>
      <c r="AV289" s="22">
        <f>('Cash Flow Statement Annual'!AB289+'Cash Flow Statement Annual'!AU289)/('Balance Sheet Annual'!BH289+'Balance Sheet Annual'!BS289)</f>
        <v>0.21644542772861358</v>
      </c>
      <c r="AW289" s="22">
        <f>'Cash Flow Statement Annual'!AB289/'Balance Sheet Annual'!BS289</f>
        <v>0.30746489283074652</v>
      </c>
      <c r="AX289" s="22">
        <f>('Cash Flow Statement Annual'!AB289+'Cash Flow Statement Annual'!AU289)/'Balance Sheet Annual'!BS289</f>
        <v>0.21692535107169253</v>
      </c>
      <c r="AY289" s="22">
        <f>('Balance Sheet Annual'!BH289+'Balance Sheet Annual'!BS289)/('Income Statement Annual'!AF289-'Income Statement Annual'!AC289)</f>
        <v>-9.7906137184115529</v>
      </c>
      <c r="AZ289" s="22">
        <f>(('Balance Sheet Annual'!BH289+'Balance Sheet Annual'!BS289)-'Balance Sheet Annual'!N289)/('Income Statement Annual'!AF289-'Income Statement Annual'!AC289)</f>
        <v>-4.602888086642599</v>
      </c>
      <c r="BA289" s="22">
        <f>('Cash Flow Statement Annual'!AB289+'Cash Flow Statement Annual'!AU289)/'Income Statement Annual'!BS289</f>
        <v>-2.4767932489451479</v>
      </c>
      <c r="BB289" s="22">
        <f>'Income Statement Annual'!AF289/('Balance Sheet Annual'!BH289+'Balance Sheet Annual'!BS289)</f>
        <v>-0.1021386430678466</v>
      </c>
      <c r="BC289" s="23">
        <f>'Income Statement Annual'!AF289/('Balance Sheet Annual'!BB289-'Balance Sheet Annual'!BR289)</f>
        <v>-1.5516468742997983E-2</v>
      </c>
    </row>
    <row r="290" spans="1:55" x14ac:dyDescent="0.2">
      <c r="A290" s="45" t="s">
        <v>1057</v>
      </c>
      <c r="B290" s="45" t="s">
        <v>1058</v>
      </c>
      <c r="C290" s="45" t="str">
        <f>VLOOKUP(A290,'[1]S&amp;P 500 Wikipedia'!A:D,3,FALSE)</f>
        <v>Information Technology</v>
      </c>
      <c r="D290" s="45">
        <v>617429</v>
      </c>
      <c r="E290" s="45" t="s">
        <v>16</v>
      </c>
      <c r="F290" s="45">
        <v>2018</v>
      </c>
      <c r="G290" s="45" t="s">
        <v>17</v>
      </c>
      <c r="H290" s="46">
        <v>43465</v>
      </c>
      <c r="I290" s="46">
        <v>43523</v>
      </c>
      <c r="J290" s="46">
        <v>43588</v>
      </c>
      <c r="K290" s="45">
        <v>179838389</v>
      </c>
      <c r="L290" s="45">
        <v>151600231</v>
      </c>
      <c r="M290" s="45" t="s">
        <v>1994</v>
      </c>
      <c r="N290" s="20">
        <f>'Balance Sheet Annual'!AH290/'Balance Sheet Annual'!BR290</f>
        <v>1.1875341692657782</v>
      </c>
      <c r="O290" s="21">
        <f>('Balance Sheet Annual'!AH290-'Balance Sheet Annual'!U290)/'Balance Sheet Annual'!BR290</f>
        <v>1.1875341692657782</v>
      </c>
      <c r="P290" s="21">
        <f>'Balance Sheet Annual'!N290/'Balance Sheet Annual'!BR290</f>
        <v>0.87242771315615408</v>
      </c>
      <c r="Q290" s="21">
        <f>'Balance Sheet Annual'!CH290/'Balance Sheet Annual'!CS290</f>
        <v>3.5589372117152749</v>
      </c>
      <c r="R290" s="21">
        <f>('Balance Sheet Annual'!BH290+'Balance Sheet Annual'!BS290)/'Balance Sheet Annual'!BB290</f>
        <v>0.33052254140207227</v>
      </c>
      <c r="S290" s="21">
        <f>('Balance Sheet Annual'!BH290/'Balance Sheet Annual'!BB290)</f>
        <v>0.1530649293217792</v>
      </c>
      <c r="T290" s="21">
        <f>'Balance Sheet Annual'!BS290/'Balance Sheet Annual'!BB290</f>
        <v>0.17745761208029304</v>
      </c>
      <c r="U290" s="21">
        <f>('Balance Sheet Annual'!BH290+'Balance Sheet Annual'!BS290)/'Balance Sheet Annual'!CS290</f>
        <v>1.5068315133086099</v>
      </c>
      <c r="V290" s="21">
        <f>('Balance Sheet Annual'!BH290/'Balance Sheet Annual'!CS290)</f>
        <v>0.69781340209362763</v>
      </c>
      <c r="W290" s="21">
        <f>('Balance Sheet Annual'!BS290/'Balance Sheet Annual'!CS290)</f>
        <v>0.80901811121498213</v>
      </c>
      <c r="X290" s="22">
        <f>'Balance Sheet Annual'!AH290/'Balance Sheet Annual'!BB290</f>
        <v>0.68219263740953084</v>
      </c>
      <c r="Y290" s="22">
        <f>'Balance Sheet Annual'!CS290/('Balance Sheet Annual'!BB290-'Balance Sheet Annual'!AQ290-'Balance Sheet Annual'!AR290-'Balance Sheet Annual'!AS290)</f>
        <v>0.23353438687267233</v>
      </c>
      <c r="Z290" s="22">
        <f>'Balance Sheet Annual'!BA290/'Balance Sheet Annual'!BB290</f>
        <v>0.3178073625904691</v>
      </c>
      <c r="AA290" s="22">
        <f>'Balance Sheet Annual'!AR290/'Balance Sheet Annual'!BB290</f>
        <v>3.62589060754962E-2</v>
      </c>
      <c r="AB290" s="23">
        <f>'Balance Sheet Annual'!CS290/'Balance Sheet Annual'!CT290</f>
        <v>0.2193493688463754</v>
      </c>
      <c r="AC290" s="24">
        <f>'Income Statement Annual'!V290/'Income Statement Annual'!N290</f>
        <v>0.74145614182116537</v>
      </c>
      <c r="AD290" s="22">
        <f>('Income Statement Annual'!AF290-'Income Statement Annual'!AC290)/'Income Statement Annual'!N290</f>
        <v>-5.2463857185573295E-2</v>
      </c>
      <c r="AE290" s="22">
        <f>'Income Statement Annual'!AF290/'Income Statement Annual'!N290</f>
        <v>-5.2463857185573295E-2</v>
      </c>
      <c r="AF290" s="22">
        <f>'Income Statement Annual'!BS290/'Income Statement Annual'!N290</f>
        <v>-7.7148470843123679E-2</v>
      </c>
      <c r="AG290" s="22">
        <f>('Income Statement Annual'!AF290-'Income Statement Annual'!AC290)/('Income Statement Annual'!AH290*-1)</f>
        <v>-1.8993519871146571</v>
      </c>
      <c r="AH290" s="23">
        <f>'Income Statement Annual'!AF290/('Income Statement Annual'!AH290*-1)</f>
        <v>-1.8993519871146571</v>
      </c>
      <c r="AI290" s="24">
        <f>'Cash Flow Statement Annual'!BG290/'Cash Flow Statement Annual'!AB290</f>
        <v>0.83832979943094577</v>
      </c>
      <c r="AJ290" s="22">
        <f>'Cash Flow Statement Annual'!AB290/'Balance Sheet Annual'!BR290</f>
        <v>0.31518883008846865</v>
      </c>
      <c r="AK290" s="22">
        <f>('Cash Flow Statement Annual'!AB290+'Cash Flow Statement Annual'!AV290)/('Balance Sheet Annual'!BH290+'Balance Sheet Annual'!BS290)</f>
        <v>0.54781087336676226</v>
      </c>
      <c r="AL290" s="23">
        <f>('Cash Flow Statement Annual'!AB290/('Balance Sheet Annual'!BH290+'Balance Sheet Annual'!BS290))</f>
        <v>0.54781087336676226</v>
      </c>
      <c r="AM290" s="24">
        <f>'Income Statement Annual'!BS290/'Balance Sheet Annual'!CS290</f>
        <v>-0.19150067287837852</v>
      </c>
      <c r="AN290" s="22">
        <f>'Income Statement Annual'!N290/'Balance Sheet Annual'!CS290</f>
        <v>2.4822354971595288</v>
      </c>
      <c r="AO290" s="22">
        <f>'Income Statement Annual'!N290/'Balance Sheet Annual'!BB290</f>
        <v>0.54447678963001145</v>
      </c>
      <c r="AP290" s="22">
        <f>'Income Statement Annual'!N290/('Balance Sheet Annual'!AH290-'Balance Sheet Annual'!BR290)</f>
        <v>5.0540327135058254</v>
      </c>
      <c r="AQ290" s="22">
        <f>'Income Statement Annual'!BS290/'Balance Sheet Annual'!BB290</f>
        <v>-4.2005551729528523E-2</v>
      </c>
      <c r="AR290" s="22">
        <f>'Cash Flow Statement Annual'!AB290/'Income Statement Annual'!N290</f>
        <v>0.33254648411350907</v>
      </c>
      <c r="AS290" s="22">
        <f>'Cash Flow Statement Annual'!BG290/'Income Statement Annual'!N290</f>
        <v>0.27878362732834427</v>
      </c>
      <c r="AT290" s="22">
        <f>'Cash Flow Statement Annual'!AB290/'Balance Sheet Annual'!BB290</f>
        <v>0.18106384207287102</v>
      </c>
      <c r="AU290" s="22">
        <f>('Cash Flow Statement Annual'!AB290+'Cash Flow Statement Annual'!AU290)/'Balance Sheet Annual'!BR290</f>
        <v>-0.11822970474322118</v>
      </c>
      <c r="AV290" s="22">
        <f>('Cash Flow Statement Annual'!AB290+'Cash Flow Statement Annual'!AU290)/('Balance Sheet Annual'!BH290+'Balance Sheet Annual'!BS290)</f>
        <v>-0.20548798571034124</v>
      </c>
      <c r="AW290" s="22">
        <f>'Cash Flow Statement Annual'!AB290/'Balance Sheet Annual'!BS290</f>
        <v>1.0203216416038907</v>
      </c>
      <c r="AX290" s="22">
        <f>('Cash Flow Statement Annual'!AB290+'Cash Flow Statement Annual'!AU290)/'Balance Sheet Annual'!BS290</f>
        <v>-0.38273033468885015</v>
      </c>
      <c r="AY290" s="22">
        <f>('Balance Sheet Annual'!BH290+'Balance Sheet Annual'!BS290)/('Income Statement Annual'!AF290-'Income Statement Annual'!AC290)</f>
        <v>-11.570749600646854</v>
      </c>
      <c r="AZ290" s="22">
        <f>(('Balance Sheet Annual'!BH290+'Balance Sheet Annual'!BS290)-'Balance Sheet Annual'!N290)/('Income Statement Annual'!AF290-'Income Statement Annual'!AC290)</f>
        <v>5.9741455814779023</v>
      </c>
      <c r="BA290" s="22">
        <f>('Cash Flow Statement Annual'!AB290+'Cash Flow Statement Annual'!AU290)/'Income Statement Annual'!BS290</f>
        <v>1.616891302890096</v>
      </c>
      <c r="BB290" s="22">
        <f>'Income Statement Annual'!AF290/('Balance Sheet Annual'!BH290+'Balance Sheet Annual'!BS290)</f>
        <v>-8.6424824191519603E-2</v>
      </c>
      <c r="BC290" s="23">
        <f>'Income Statement Annual'!AF290/('Balance Sheet Annual'!BB290-'Balance Sheet Annual'!BR290)</f>
        <v>-6.7127536627114986E-2</v>
      </c>
    </row>
    <row r="291" spans="1:55" x14ac:dyDescent="0.2">
      <c r="A291" s="45" t="s">
        <v>895</v>
      </c>
      <c r="B291" s="45" t="s">
        <v>896</v>
      </c>
      <c r="C291" s="45" t="str">
        <f>VLOOKUP(A291,'[1]S&amp;P 500 Wikipedia'!A:D,3,FALSE)</f>
        <v>Utilities</v>
      </c>
      <c r="D291" s="45">
        <v>378196</v>
      </c>
      <c r="E291" s="45" t="s">
        <v>16</v>
      </c>
      <c r="F291" s="45">
        <v>2018</v>
      </c>
      <c r="G291" s="45" t="s">
        <v>17</v>
      </c>
      <c r="H291" s="46">
        <v>43465</v>
      </c>
      <c r="I291" s="46">
        <v>43524</v>
      </c>
      <c r="J291" s="46">
        <v>43587</v>
      </c>
      <c r="K291" s="45">
        <v>289000000</v>
      </c>
      <c r="L291" s="45">
        <v>297000000</v>
      </c>
      <c r="M291" s="45" t="s">
        <v>1995</v>
      </c>
      <c r="N291" s="20">
        <f>'Balance Sheet Annual'!AH291/'Balance Sheet Annual'!BR291</f>
        <v>1.3310220078384083</v>
      </c>
      <c r="O291" s="21">
        <f>('Balance Sheet Annual'!AH291-'Balance Sheet Annual'!U291)/'Balance Sheet Annual'!BR291</f>
        <v>1.1706361169731685</v>
      </c>
      <c r="P291" s="21">
        <f>'Balance Sheet Annual'!N291/'Balance Sheet Annual'!BR291</f>
        <v>0.29876394332227918</v>
      </c>
      <c r="Q291" s="21">
        <f>'Balance Sheet Annual'!CH291/'Balance Sheet Annual'!CS291</f>
        <v>10.396871945259042</v>
      </c>
      <c r="R291" s="21">
        <f>('Balance Sheet Annual'!BH291+'Balance Sheet Annual'!BS291)/'Balance Sheet Annual'!BB291</f>
        <v>0.71236812762672619</v>
      </c>
      <c r="S291" s="21">
        <f>('Balance Sheet Annual'!BH291/'Balance Sheet Annual'!BB291)</f>
        <v>2.9505103353632389E-2</v>
      </c>
      <c r="T291" s="21">
        <f>'Balance Sheet Annual'!BS291/'Balance Sheet Annual'!BB291</f>
        <v>0.68286302427309375</v>
      </c>
      <c r="U291" s="21">
        <f>('Balance Sheet Annual'!BH291+'Balance Sheet Annual'!BS291)/'Balance Sheet Annual'!CS291</f>
        <v>8.1187683284457481</v>
      </c>
      <c r="V291" s="21">
        <f>('Balance Sheet Annual'!BH291/'Balance Sheet Annual'!CS291)</f>
        <v>0.33626588465298141</v>
      </c>
      <c r="W291" s="21">
        <f>('Balance Sheet Annual'!BS291/'Balance Sheet Annual'!CS291)</f>
        <v>7.7825024437927661</v>
      </c>
      <c r="X291" s="22">
        <f>'Balance Sheet Annual'!AH291/'Balance Sheet Annual'!BB291</f>
        <v>0.18933870829402177</v>
      </c>
      <c r="Y291" s="22">
        <f>'Balance Sheet Annual'!CS291/('Balance Sheet Annual'!BB291-'Balance Sheet Annual'!AQ291-'Balance Sheet Annual'!AR291-'Balance Sheet Annual'!AS291)</f>
        <v>9.727570959920126E-2</v>
      </c>
      <c r="Z291" s="22">
        <f>'Balance Sheet Annual'!BA291/'Balance Sheet Annual'!BB291</f>
        <v>0.81066129170597823</v>
      </c>
      <c r="AA291" s="22">
        <f>'Balance Sheet Annual'!AR291/'Balance Sheet Annual'!BB291</f>
        <v>2.3115189981988162E-2</v>
      </c>
      <c r="AB291" s="23">
        <f>'Balance Sheet Annual'!CS291/'Balance Sheet Annual'!CT291</f>
        <v>8.7743374217342823E-2</v>
      </c>
      <c r="AC291" s="24">
        <f>'Income Statement Annual'!V291/'Income Statement Annual'!N291</f>
        <v>0.29099633079311316</v>
      </c>
      <c r="AD291" s="22">
        <f>('Income Statement Annual'!AF291-'Income Statement Annual'!AC291)/'Income Statement Annual'!N291</f>
        <v>0.19936024085050333</v>
      </c>
      <c r="AE291" s="22">
        <f>'Income Statement Annual'!AF291/'Income Statement Annual'!N291</f>
        <v>0.10000940822278671</v>
      </c>
      <c r="AF291" s="22">
        <f>'Income Statement Annual'!BS291/'Income Statement Annual'!N291</f>
        <v>-0.20255903659798663</v>
      </c>
      <c r="AG291" s="22">
        <f>('Income Statement Annual'!AF291-'Income Statement Annual'!AC291)/('Income Statement Annual'!AH291*-1)</f>
        <v>2.3808988764044945</v>
      </c>
      <c r="AH291" s="23">
        <f>'Income Statement Annual'!AF291/('Income Statement Annual'!AH291*-1)</f>
        <v>1.1943820224719102</v>
      </c>
      <c r="AI291" s="24">
        <f>'Cash Flow Statement Annual'!BG291/'Cash Flow Statement Annual'!AB291</f>
        <v>-0.34967555875991346</v>
      </c>
      <c r="AJ291" s="22">
        <f>'Cash Flow Statement Annual'!AB291/'Balance Sheet Annual'!BR291</f>
        <v>0.41814892975580342</v>
      </c>
      <c r="AK291" s="22">
        <f>('Cash Flow Statement Annual'!AB291+'Cash Flow Statement Annual'!AV291)/('Balance Sheet Annual'!BH291+'Balance Sheet Annual'!BS291)</f>
        <v>8.1211245560170967E-2</v>
      </c>
      <c r="AL291" s="23">
        <f>('Cash Flow Statement Annual'!AB291/('Balance Sheet Annual'!BH291+'Balance Sheet Annual'!BS291))</f>
        <v>8.3498886280175794E-2</v>
      </c>
      <c r="AM291" s="24">
        <f>'Income Statement Annual'!BS291/'Balance Sheet Annual'!CS291</f>
        <v>-1.052297165200391</v>
      </c>
      <c r="AN291" s="22">
        <f>'Income Statement Annual'!N291/'Balance Sheet Annual'!CS291</f>
        <v>5.1950146627565985</v>
      </c>
      <c r="AO291" s="22">
        <f>'Income Statement Annual'!N291/'Balance Sheet Annual'!BB291</f>
        <v>0.45582811561883524</v>
      </c>
      <c r="AP291" s="22">
        <f>'Income Statement Annual'!N291/('Balance Sheet Annual'!AH291-'Balance Sheet Annual'!BR291)</f>
        <v>9.6803278688524586</v>
      </c>
      <c r="AQ291" s="22">
        <f>'Income Statement Annual'!BS291/'Balance Sheet Annual'!BB291</f>
        <v>-9.2332103954026926E-2</v>
      </c>
      <c r="AR291" s="22">
        <f>'Cash Flow Statement Annual'!AB291/'Income Statement Annual'!N291</f>
        <v>0.13049205005174522</v>
      </c>
      <c r="AS291" s="22">
        <f>'Cash Flow Statement Annual'!BG291/'Income Statement Annual'!N291</f>
        <v>-4.5629880515570612E-2</v>
      </c>
      <c r="AT291" s="22">
        <f>'Cash Flow Statement Annual'!AB291/'Balance Sheet Annual'!BB291</f>
        <v>5.948194527832576E-2</v>
      </c>
      <c r="AU291" s="22">
        <f>('Cash Flow Statement Annual'!AB291+'Cash Flow Statement Annual'!AU291)/'Balance Sheet Annual'!BR291</f>
        <v>9.6774193548387094E-2</v>
      </c>
      <c r="AV291" s="22">
        <f>('Cash Flow Statement Annual'!AB291+'Cash Flow Statement Annual'!AU291)/('Balance Sheet Annual'!BH291+'Balance Sheet Annual'!BS291)</f>
        <v>1.932454397688279E-2</v>
      </c>
      <c r="AW291" s="22">
        <f>'Cash Flow Statement Annual'!AB291/'Balance Sheet Annual'!BS291</f>
        <v>8.7106700998555553E-2</v>
      </c>
      <c r="AX291" s="22">
        <f>('Cash Flow Statement Annual'!AB291+'Cash Flow Statement Annual'!AU291)/'Balance Sheet Annual'!BS291</f>
        <v>2.0159517678829366E-2</v>
      </c>
      <c r="AY291" s="22">
        <f>('Balance Sheet Annual'!BH291+'Balance Sheet Annual'!BS291)/('Income Statement Annual'!AF291-'Income Statement Annual'!AC291)</f>
        <v>7.8390750353940541</v>
      </c>
      <c r="AZ291" s="22">
        <f>(('Balance Sheet Annual'!BH291+'Balance Sheet Annual'!BS291)-'Balance Sheet Annual'!N291)/('Income Statement Annual'!AF291-'Income Statement Annual'!AC291)</f>
        <v>7.3714016045304387</v>
      </c>
      <c r="BA291" s="22">
        <f>('Cash Flow Statement Annual'!AB291+'Cash Flow Statement Annual'!AU291)/'Income Statement Annual'!BS291</f>
        <v>-0.14909428704133768</v>
      </c>
      <c r="BB291" s="22">
        <f>'Income Statement Annual'!AF291/('Balance Sheet Annual'!BH291+'Balance Sheet Annual'!BS291)</f>
        <v>6.3993739088555782E-2</v>
      </c>
      <c r="BC291" s="23">
        <f>'Income Statement Annual'!AF291/('Balance Sheet Annual'!BB291-'Balance Sheet Annual'!BR291)</f>
        <v>5.3147342632868355E-2</v>
      </c>
    </row>
    <row r="292" spans="1:55" x14ac:dyDescent="0.2">
      <c r="A292" s="45" t="s">
        <v>886</v>
      </c>
      <c r="B292" s="45" t="s">
        <v>887</v>
      </c>
      <c r="C292" s="45" t="str">
        <f>VLOOKUP(A292,'[1]S&amp;P 500 Wikipedia'!A:D,3,FALSE)</f>
        <v>Industrials</v>
      </c>
      <c r="D292" s="45">
        <v>378195</v>
      </c>
      <c r="E292" s="45" t="s">
        <v>16</v>
      </c>
      <c r="F292" s="45">
        <v>2018</v>
      </c>
      <c r="G292" s="45" t="s">
        <v>17</v>
      </c>
      <c r="H292" s="46">
        <v>43465</v>
      </c>
      <c r="I292" s="46">
        <v>43504</v>
      </c>
      <c r="J292" s="46">
        <v>43504</v>
      </c>
      <c r="K292" s="45">
        <v>270500000</v>
      </c>
      <c r="L292" s="45">
        <v>273000000</v>
      </c>
      <c r="M292" s="45" t="s">
        <v>1797</v>
      </c>
      <c r="N292" s="20">
        <f>'Balance Sheet Annual'!AH292/'Balance Sheet Annual'!BR292</f>
        <v>0.84440078585461686</v>
      </c>
      <c r="O292" s="21">
        <f>('Balance Sheet Annual'!AH292-'Balance Sheet Annual'!U292)/'Balance Sheet Annual'!BR292</f>
        <v>0.7571709233791748</v>
      </c>
      <c r="P292" s="21">
        <f>'Balance Sheet Annual'!N292/'Balance Sheet Annual'!BR292</f>
        <v>0.27111984282907664</v>
      </c>
      <c r="Q292" s="21">
        <f>'Balance Sheet Annual'!CH292/'Balance Sheet Annual'!CS292</f>
        <v>1.1829573934837092</v>
      </c>
      <c r="R292" s="21">
        <f>('Balance Sheet Annual'!BH292+'Balance Sheet Annual'!BS292)/'Balance Sheet Annual'!BB292</f>
        <v>0.27543333986726781</v>
      </c>
      <c r="S292" s="21">
        <f>('Balance Sheet Annual'!BH292/'Balance Sheet Annual'!BB292)</f>
        <v>1.9601803365909665E-2</v>
      </c>
      <c r="T292" s="21">
        <f>'Balance Sheet Annual'!BS292/'Balance Sheet Annual'!BB292</f>
        <v>0.25583153650135815</v>
      </c>
      <c r="U292" s="21">
        <f>('Balance Sheet Annual'!BH292+'Balance Sheet Annual'!BS292)/'Balance Sheet Annual'!CS292</f>
        <v>0.60125924567516353</v>
      </c>
      <c r="V292" s="21">
        <f>('Balance Sheet Annual'!BH292/'Balance Sheet Annual'!CS292)</f>
        <v>4.2789901583226361E-2</v>
      </c>
      <c r="W292" s="21">
        <f>('Balance Sheet Annual'!BS292/'Balance Sheet Annual'!CS292)</f>
        <v>0.55846934409193716</v>
      </c>
      <c r="X292" s="22">
        <f>'Balance Sheet Annual'!AH292/'Balance Sheet Annual'!BB292</f>
        <v>6.017753633334267E-2</v>
      </c>
      <c r="Y292" s="22">
        <f>'Balance Sheet Annual'!CS292/('Balance Sheet Annual'!BB292-'Balance Sheet Annual'!AQ292-'Balance Sheet Annual'!AR292-'Balance Sheet Annual'!AS292)</f>
        <v>0.45809414466130882</v>
      </c>
      <c r="Z292" s="22">
        <f>'Balance Sheet Annual'!BA292/'Balance Sheet Annual'!BB292</f>
        <v>0.93982246366665734</v>
      </c>
      <c r="AA292" s="22">
        <f>'Balance Sheet Annual'!AR292/'Balance Sheet Annual'!BB292</f>
        <v>0</v>
      </c>
      <c r="AB292" s="23">
        <f>'Balance Sheet Annual'!CS292/'Balance Sheet Annual'!CT292</f>
        <v>0.45809414466130882</v>
      </c>
      <c r="AC292" s="24">
        <f>'Income Statement Annual'!V292/'Income Statement Annual'!N292</f>
        <v>0.43986352004549334</v>
      </c>
      <c r="AD292" s="22">
        <f>('Income Statement Annual'!AF292-'Income Statement Annual'!AC292)/'Income Statement Annual'!N292</f>
        <v>0.43986352004549334</v>
      </c>
      <c r="AE292" s="22">
        <f>'Income Statement Annual'!AF292/'Income Statement Annual'!N292</f>
        <v>0.33987299782011182</v>
      </c>
      <c r="AF292" s="22">
        <f>'Income Statement Annual'!BS292/'Income Statement Annual'!N292</f>
        <v>0.51217894038479761</v>
      </c>
      <c r="AG292" s="22">
        <f>('Income Statement Annual'!AF292-'Income Statement Annual'!AC292)/('Income Statement Annual'!AH292*-1)</f>
        <v>8.4381818181818176</v>
      </c>
      <c r="AH292" s="23">
        <f>'Income Statement Annual'!AF292/('Income Statement Annual'!AH292*-1)</f>
        <v>6.52</v>
      </c>
      <c r="AI292" s="24">
        <f>'Cash Flow Statement Annual'!BG292/'Cash Flow Statement Annual'!AB292</f>
        <v>-0.62649861666154316</v>
      </c>
      <c r="AJ292" s="22">
        <f>'Cash Flow Statement Annual'!AB292/'Balance Sheet Annual'!BR292</f>
        <v>1.2781925343811396</v>
      </c>
      <c r="AK292" s="22">
        <f>('Cash Flow Statement Annual'!AB292+'Cash Flow Statement Annual'!AV292)/('Balance Sheet Annual'!BH292+'Balance Sheet Annual'!BS292)</f>
        <v>0.25925172834485566</v>
      </c>
      <c r="AL292" s="23">
        <f>('Cash Flow Statement Annual'!AB292/('Balance Sheet Annual'!BH292+'Balance Sheet Annual'!BS292))</f>
        <v>0.33072387149247662</v>
      </c>
      <c r="AM292" s="24">
        <f>'Income Statement Annual'!BS292/'Balance Sheet Annual'!CS292</f>
        <v>0.33033804022250751</v>
      </c>
      <c r="AN292" s="22">
        <f>'Income Statement Annual'!N292/'Balance Sheet Annual'!CS292</f>
        <v>0.64496607372088754</v>
      </c>
      <c r="AO292" s="22">
        <f>'Income Statement Annual'!N292/'Balance Sheet Annual'!BB292</f>
        <v>0.29545518187673264</v>
      </c>
      <c r="AP292" s="22">
        <f>'Income Statement Annual'!N292/('Balance Sheet Annual'!AH292-'Balance Sheet Annual'!BR292)</f>
        <v>-26.643939393939394</v>
      </c>
      <c r="AQ292" s="22">
        <f>'Income Statement Annual'!BS292/'Balance Sheet Annual'!BB292</f>
        <v>0.15132592198482261</v>
      </c>
      <c r="AR292" s="22">
        <f>'Cash Flow Statement Annual'!AB292/'Income Statement Annual'!N292</f>
        <v>0.30831200834044165</v>
      </c>
      <c r="AS292" s="22">
        <f>'Cash Flow Statement Annual'!BG292/'Income Statement Annual'!N292</f>
        <v>-0.19315704672542888</v>
      </c>
      <c r="AT292" s="22">
        <f>'Cash Flow Statement Annual'!AB292/'Balance Sheet Annual'!BB292</f>
        <v>9.1092380499005907E-2</v>
      </c>
      <c r="AU292" s="22">
        <f>('Cash Flow Statement Annual'!AB292+'Cash Flow Statement Annual'!AU292)/'Balance Sheet Annual'!BR292</f>
        <v>0.69626719056974462</v>
      </c>
      <c r="AV292" s="22">
        <f>('Cash Flow Statement Annual'!AB292+'Cash Flow Statement Annual'!AU292)/('Balance Sheet Annual'!BH292+'Balance Sheet Annual'!BS292)</f>
        <v>0.18015453436356244</v>
      </c>
      <c r="AW292" s="22">
        <f>'Cash Flow Statement Annual'!AB292/'Balance Sheet Annual'!BS292</f>
        <v>0.35606392294220668</v>
      </c>
      <c r="AX292" s="22">
        <f>('Cash Flow Statement Annual'!AB292+'Cash Flow Statement Annual'!AU292)/'Balance Sheet Annual'!BS292</f>
        <v>0.19395796847635727</v>
      </c>
      <c r="AY292" s="22">
        <f>('Balance Sheet Annual'!BH292+'Balance Sheet Annual'!BS292)/('Income Statement Annual'!AF292-'Income Statement Annual'!AC292)</f>
        <v>2.1193708252531782</v>
      </c>
      <c r="AZ292" s="22">
        <f>(('Balance Sheet Annual'!BH292+'Balance Sheet Annual'!BS292)-'Balance Sheet Annual'!N292)/('Income Statement Annual'!AF292-'Income Statement Annual'!AC292)</f>
        <v>1.9706959706959708</v>
      </c>
      <c r="BA292" s="22">
        <f>('Cash Flow Statement Annual'!AB292+'Cash Flow Statement Annual'!AU292)/'Income Statement Annual'!BS292</f>
        <v>0.32790525536639525</v>
      </c>
      <c r="BB292" s="22">
        <f>'Income Statement Annual'!AF292/('Balance Sheet Annual'!BH292+'Balance Sheet Annual'!BS292)</f>
        <v>0.36457909719398129</v>
      </c>
      <c r="BC292" s="23">
        <f>'Income Statement Annual'!AF292/('Balance Sheet Annual'!BB292-'Balance Sheet Annual'!BR292)</f>
        <v>0.1081227763372128</v>
      </c>
    </row>
    <row r="293" spans="1:55" x14ac:dyDescent="0.2">
      <c r="A293" s="45" t="s">
        <v>856</v>
      </c>
      <c r="B293" s="45" t="s">
        <v>857</v>
      </c>
      <c r="C293" s="45" t="str">
        <f>VLOOKUP(A293,'[1]S&amp;P 500 Wikipedia'!A:D,3,FALSE)</f>
        <v>Information Technology</v>
      </c>
      <c r="D293" s="45">
        <v>183964</v>
      </c>
      <c r="E293" s="45" t="s">
        <v>16</v>
      </c>
      <c r="F293" s="45">
        <v>2019</v>
      </c>
      <c r="G293" s="45" t="s">
        <v>17</v>
      </c>
      <c r="H293" s="46">
        <v>43585</v>
      </c>
      <c r="I293" s="46">
        <v>43634</v>
      </c>
      <c r="J293" s="46">
        <v>43787</v>
      </c>
      <c r="K293" s="45">
        <v>246000000</v>
      </c>
      <c r="L293" s="45">
        <v>248000000</v>
      </c>
      <c r="M293" s="45" t="s">
        <v>1996</v>
      </c>
      <c r="N293" s="20">
        <f>'Balance Sheet Annual'!AH293/'Balance Sheet Annual'!BR293</f>
        <v>1.9688473520249221</v>
      </c>
      <c r="O293" s="21">
        <f>('Balance Sheet Annual'!AH293-'Balance Sheet Annual'!U293)/'Balance Sheet Annual'!BR293</f>
        <v>1.934296233361654</v>
      </c>
      <c r="P293" s="21">
        <f>'Balance Sheet Annual'!N293/'Balance Sheet Annual'!BR293</f>
        <v>1.5267629566694987</v>
      </c>
      <c r="Q293" s="21">
        <f>'Balance Sheet Annual'!CH293/'Balance Sheet Annual'!CS293</f>
        <v>3.3897188049209137</v>
      </c>
      <c r="R293" s="21">
        <f>('Balance Sheet Annual'!BH293+'Balance Sheet Annual'!BS293)/'Balance Sheet Annual'!BB293</f>
        <v>0.52937643879491547</v>
      </c>
      <c r="S293" s="21">
        <f>('Balance Sheet Annual'!BH293/'Balance Sheet Annual'!BB293)</f>
        <v>0.20988890001000901</v>
      </c>
      <c r="T293" s="21">
        <f>'Balance Sheet Annual'!BS293/'Balance Sheet Annual'!BB293</f>
        <v>0.31948753878490643</v>
      </c>
      <c r="U293" s="21">
        <f>('Balance Sheet Annual'!BH293+'Balance Sheet Annual'!BS293)/'Balance Sheet Annual'!CS293</f>
        <v>2.3238137082601056</v>
      </c>
      <c r="V293" s="21">
        <f>('Balance Sheet Annual'!BH293/'Balance Sheet Annual'!CS293)</f>
        <v>0.92135325131810197</v>
      </c>
      <c r="W293" s="21">
        <f>('Balance Sheet Annual'!BS293/'Balance Sheet Annual'!CS293)</f>
        <v>1.4024604569420036</v>
      </c>
      <c r="X293" s="22">
        <f>'Balance Sheet Annual'!AH293/'Balance Sheet Annual'!BB293</f>
        <v>0.69582624361925738</v>
      </c>
      <c r="Y293" s="22">
        <f>'Balance Sheet Annual'!CS293/('Balance Sheet Annual'!BB293-'Balance Sheet Annual'!AQ293-'Balance Sheet Annual'!AR293-'Balance Sheet Annual'!AS293)</f>
        <v>0.27898994851679332</v>
      </c>
      <c r="Z293" s="22">
        <f>'Balance Sheet Annual'!BA293/'Balance Sheet Annual'!BB293</f>
        <v>0.30417375638074268</v>
      </c>
      <c r="AA293" s="22">
        <f>'Balance Sheet Annual'!AR293/'Balance Sheet Annual'!BB293</f>
        <v>0.1740566509858873</v>
      </c>
      <c r="AB293" s="23">
        <f>'Balance Sheet Annual'!CS293/'Balance Sheet Annual'!CT293</f>
        <v>0.22780502452206985</v>
      </c>
      <c r="AC293" s="24">
        <f>'Income Statement Annual'!V293/'Income Statement Annual'!N293</f>
        <v>0.62662611927690492</v>
      </c>
      <c r="AD293" s="22">
        <f>('Income Statement Annual'!AF293-'Income Statement Annual'!AC293)/'Income Statement Annual'!N293</f>
        <v>0.158810609900321</v>
      </c>
      <c r="AE293" s="22">
        <f>'Income Statement Annual'!AF293/'Income Statement Annual'!N293</f>
        <v>0.158810609900321</v>
      </c>
      <c r="AF293" s="22">
        <f>'Income Statement Annual'!BS293/'Income Statement Annual'!N293</f>
        <v>1.9597905051528974E-2</v>
      </c>
      <c r="AG293" s="22" t="e">
        <f>('Income Statement Annual'!AF293-'Income Statement Annual'!AC293)/('Income Statement Annual'!AH293*-1)</f>
        <v>#DIV/0!</v>
      </c>
      <c r="AH293" s="23" t="e">
        <f>'Income Statement Annual'!AF293/('Income Statement Annual'!AH293*-1)</f>
        <v>#DIV/0!</v>
      </c>
      <c r="AI293" s="24">
        <f>'Cash Flow Statement Annual'!BG293/'Cash Flow Statement Annual'!AB293</f>
        <v>-0.66711772665764546</v>
      </c>
      <c r="AJ293" s="22">
        <f>'Cash Flow Statement Annual'!AB293/'Balance Sheet Annual'!BR293</f>
        <v>0.41857830642877369</v>
      </c>
      <c r="AK293" s="22">
        <f>('Cash Flow Statement Annual'!AB293+'Cash Flow Statement Annual'!AV293)/('Balance Sheet Annual'!BH293+'Balance Sheet Annual'!BS293)</f>
        <v>0.23898657591227074</v>
      </c>
      <c r="AL293" s="23">
        <f>('Cash Flow Statement Annual'!AB293/('Balance Sheet Annual'!BH293+'Balance Sheet Annual'!BS293))</f>
        <v>0.27944791075817738</v>
      </c>
      <c r="AM293" s="24">
        <f>'Income Statement Annual'!BS293/'Balance Sheet Annual'!CS293</f>
        <v>5.0966608084358524E-2</v>
      </c>
      <c r="AN293" s="22">
        <f>'Income Statement Annual'!N293/'Balance Sheet Annual'!CS293</f>
        <v>2.600615114235501</v>
      </c>
      <c r="AO293" s="22">
        <f>'Income Statement Annual'!N293/'Balance Sheet Annual'!BB293</f>
        <v>0.59243318987088378</v>
      </c>
      <c r="AP293" s="22">
        <f>'Income Statement Annual'!N293/('Balance Sheet Annual'!AH293-'Balance Sheet Annual'!BR293)</f>
        <v>1.7301958491669103</v>
      </c>
      <c r="AQ293" s="22">
        <f>'Income Statement Annual'!BS293/'Balance Sheet Annual'!BB293</f>
        <v>1.1610449404464018E-2</v>
      </c>
      <c r="AR293" s="22">
        <f>'Cash Flow Statement Annual'!AB293/'Income Statement Annual'!N293</f>
        <v>0.24970434194965366</v>
      </c>
      <c r="AS293" s="22">
        <f>'Cash Flow Statement Annual'!BG293/'Income Statement Annual'!N293</f>
        <v>-0.16658219293799628</v>
      </c>
      <c r="AT293" s="22">
        <f>'Cash Flow Statement Annual'!AB293/'Balance Sheet Annual'!BB293</f>
        <v>0.14793313982584325</v>
      </c>
      <c r="AU293" s="22">
        <f>('Cash Flow Statement Annual'!AB293+'Cash Flow Statement Annual'!AU293)/'Balance Sheet Annual'!BR293</f>
        <v>0.41263098272444065</v>
      </c>
      <c r="AV293" s="22">
        <f>('Cash Flow Statement Annual'!AB293+'Cash Flow Statement Annual'!AU293)/('Balance Sheet Annual'!BH293+'Balance Sheet Annual'!BS293)</f>
        <v>0.27547740593685005</v>
      </c>
      <c r="AW293" s="22">
        <f>'Cash Flow Statement Annual'!AB293/'Balance Sheet Annual'!BS293</f>
        <v>0.46303258145363407</v>
      </c>
      <c r="AX293" s="22">
        <f>('Cash Flow Statement Annual'!AB293+'Cash Flow Statement Annual'!AU293)/'Balance Sheet Annual'!BS293</f>
        <v>0.45645363408521306</v>
      </c>
      <c r="AY293" s="22">
        <f>('Balance Sheet Annual'!BH293+'Balance Sheet Annual'!BS293)/('Income Statement Annual'!AF293-'Income Statement Annual'!AC293)</f>
        <v>5.6265957446808512</v>
      </c>
      <c r="AZ293" s="22">
        <f>(('Balance Sheet Annual'!BH293+'Balance Sheet Annual'!BS293)-'Balance Sheet Annual'!N293)/('Income Statement Annual'!AF293-'Income Statement Annual'!AC293)</f>
        <v>-0.10851063829787234</v>
      </c>
      <c r="BA293" s="22">
        <f>('Cash Flow Statement Annual'!AB293+'Cash Flow Statement Annual'!AU293)/'Income Statement Annual'!BS293</f>
        <v>12.560344827586206</v>
      </c>
      <c r="BB293" s="22">
        <f>'Income Statement Annual'!AF293/('Balance Sheet Annual'!BH293+'Balance Sheet Annual'!BS293)</f>
        <v>0.17772735866893552</v>
      </c>
      <c r="BC293" s="23">
        <f>'Income Statement Annual'!AF293/('Balance Sheet Annual'!BB293-'Balance Sheet Annual'!BR293)</f>
        <v>0.14551083591331268</v>
      </c>
    </row>
    <row r="294" spans="1:55" x14ac:dyDescent="0.2">
      <c r="A294" s="45" t="s">
        <v>898</v>
      </c>
      <c r="B294" s="45" t="s">
        <v>899</v>
      </c>
      <c r="C294" s="45" t="str">
        <f>VLOOKUP(A294,'[1]S&amp;P 500 Wikipedia'!A:D,3,FALSE)</f>
        <v>Materials</v>
      </c>
      <c r="D294" s="45">
        <v>334772</v>
      </c>
      <c r="E294" s="45" t="s">
        <v>16</v>
      </c>
      <c r="F294" s="45">
        <v>2018</v>
      </c>
      <c r="G294" s="45" t="s">
        <v>17</v>
      </c>
      <c r="H294" s="46">
        <v>43465</v>
      </c>
      <c r="I294" s="46">
        <v>43524</v>
      </c>
      <c r="J294" s="46">
        <v>43593</v>
      </c>
      <c r="K294" s="45">
        <v>309631000</v>
      </c>
      <c r="L294" s="45">
        <v>310269000</v>
      </c>
      <c r="M294" s="45" t="s">
        <v>1997</v>
      </c>
      <c r="N294" s="20">
        <f>'Balance Sheet Annual'!AH294/'Balance Sheet Annual'!BR294</f>
        <v>2.4159257198123454</v>
      </c>
      <c r="O294" s="21">
        <f>('Balance Sheet Annual'!AH294-'Balance Sheet Annual'!U294)/'Balance Sheet Annual'!BR294</f>
        <v>1.1904477683799426</v>
      </c>
      <c r="P294" s="21">
        <f>'Balance Sheet Annual'!N294/'Balance Sheet Annual'!BR294</f>
        <v>0.35369468033435714</v>
      </c>
      <c r="Q294" s="21">
        <f>'Balance Sheet Annual'!CH294/'Balance Sheet Annual'!CS294</f>
        <v>0.74371245647119122</v>
      </c>
      <c r="R294" s="21">
        <f>('Balance Sheet Annual'!BH294+'Balance Sheet Annual'!BS294)/'Balance Sheet Annual'!BB294</f>
        <v>0.23956904180210942</v>
      </c>
      <c r="S294" s="21">
        <f>('Balance Sheet Annual'!BH294/'Balance Sheet Annual'!BB294)</f>
        <v>3.4898301637407834E-2</v>
      </c>
      <c r="T294" s="21">
        <f>'Balance Sheet Annual'!BS294/'Balance Sheet Annual'!BB294</f>
        <v>0.20467074016470158</v>
      </c>
      <c r="U294" s="21">
        <f>('Balance Sheet Annual'!BH294+'Balance Sheet Annual'!BS294)/'Balance Sheet Annual'!CS294</f>
        <v>0.41773952237520567</v>
      </c>
      <c r="V294" s="21">
        <f>('Balance Sheet Annual'!BH294/'Balance Sheet Annual'!CS294)</f>
        <v>6.0852603274837012E-2</v>
      </c>
      <c r="W294" s="21">
        <f>('Balance Sheet Annual'!BS294/'Balance Sheet Annual'!CS294)</f>
        <v>0.35688691910036868</v>
      </c>
      <c r="X294" s="22">
        <f>'Balance Sheet Annual'!AH294/'Balance Sheet Annual'!BB294</f>
        <v>0.43080038214136779</v>
      </c>
      <c r="Y294" s="22">
        <f>'Balance Sheet Annual'!CS294/('Balance Sheet Annual'!BB294-'Balance Sheet Annual'!AQ294-'Balance Sheet Annual'!AR294-'Balance Sheet Annual'!AS294)</f>
        <v>0.71362078979437971</v>
      </c>
      <c r="Z294" s="22">
        <f>'Balance Sheet Annual'!BA294/'Balance Sheet Annual'!BB294</f>
        <v>0.56919961785863216</v>
      </c>
      <c r="AA294" s="22">
        <f>'Balance Sheet Annual'!AR294/'Balance Sheet Annual'!BB294</f>
        <v>0.1386290154481418</v>
      </c>
      <c r="AB294" s="23">
        <f>'Balance Sheet Annual'!CS294/'Balance Sheet Annual'!CT294</f>
        <v>0.57348904992267657</v>
      </c>
      <c r="AC294" s="24">
        <f>'Income Statement Annual'!V294/'Income Statement Annual'!N294</f>
        <v>0.12686930379042122</v>
      </c>
      <c r="AD294" s="22">
        <f>('Income Statement Annual'!AF294-'Income Statement Annual'!AC294)/'Income Statement Annual'!N294</f>
        <v>9.2921167389947448E-2</v>
      </c>
      <c r="AE294" s="22">
        <f>'Income Statement Annual'!AF294/'Income Statement Annual'!N294</f>
        <v>9.2921167389947448E-2</v>
      </c>
      <c r="AF294" s="22">
        <f>'Income Statement Annual'!BS294/'Income Statement Annual'!N294</f>
        <v>6.5112700509021335E-2</v>
      </c>
      <c r="AG294" s="22">
        <f>('Income Statement Annual'!AF294-'Income Statement Annual'!AC294)/('Income Statement Annual'!AH294*-1)</f>
        <v>10.841548565502938</v>
      </c>
      <c r="AH294" s="23">
        <f>'Income Statement Annual'!AF294/('Income Statement Annual'!AH294*-1)</f>
        <v>10.841548565502938</v>
      </c>
      <c r="AI294" s="24">
        <f>'Cash Flow Statement Annual'!BG294/'Cash Flow Statement Annual'!AB294</f>
        <v>-1.1778508327602133</v>
      </c>
      <c r="AJ294" s="22">
        <f>'Cash Flow Statement Annual'!AB294/'Balance Sheet Annual'!BR294</f>
        <v>0.37215958572114344</v>
      </c>
      <c r="AK294" s="22">
        <f>('Cash Flow Statement Annual'!AB294+'Cash Flow Statement Annual'!AV294)/('Balance Sheet Annual'!BH294+'Balance Sheet Annual'!BS294)</f>
        <v>0.14912537960382866</v>
      </c>
      <c r="AL294" s="23">
        <f>('Cash Flow Statement Annual'!AB294/('Balance Sheet Annual'!BH294+'Balance Sheet Annual'!BS294))</f>
        <v>0.27700717377126932</v>
      </c>
      <c r="AM294" s="24">
        <f>'Income Statement Annual'!BS294/'Balance Sheet Annual'!CS294</f>
        <v>0.1451534146971839</v>
      </c>
      <c r="AN294" s="22">
        <f>'Income Statement Annual'!N294/'Balance Sheet Annual'!CS294</f>
        <v>2.2292642381968628</v>
      </c>
      <c r="AO294" s="22">
        <f>'Income Statement Annual'!N294/'Balance Sheet Annual'!BB294</f>
        <v>1.2784586299901182</v>
      </c>
      <c r="AP294" s="22">
        <f>'Income Statement Annual'!N294/('Balance Sheet Annual'!AH294-'Balance Sheet Annual'!BR294)</f>
        <v>5.0635337138993952</v>
      </c>
      <c r="AQ294" s="22">
        <f>'Income Statement Annual'!BS294/'Balance Sheet Annual'!BB294</f>
        <v>8.3243893887720286E-2</v>
      </c>
      <c r="AR294" s="22">
        <f>'Cash Flow Statement Annual'!AB294/'Income Statement Annual'!N294</f>
        <v>5.1908088096058576E-2</v>
      </c>
      <c r="AS294" s="22">
        <f>'Cash Flow Statement Annual'!BG294/'Income Statement Annual'!N294</f>
        <v>-6.1139984790933098E-2</v>
      </c>
      <c r="AT294" s="22">
        <f>'Cash Flow Statement Annual'!AB294/'Balance Sheet Annual'!BB294</f>
        <v>6.6362343192693407E-2</v>
      </c>
      <c r="AU294" s="22">
        <f>('Cash Flow Statement Annual'!AB294+'Cash Flow Statement Annual'!AU294)/'Balance Sheet Annual'!BR294</f>
        <v>4.6860905902227586E-2</v>
      </c>
      <c r="AV294" s="22">
        <f>('Cash Flow Statement Annual'!AB294+'Cash Flow Statement Annual'!AU294)/('Balance Sheet Annual'!BH294+'Balance Sheet Annual'!BS294)</f>
        <v>3.4879679584724939E-2</v>
      </c>
      <c r="AW294" s="22">
        <f>'Cash Flow Statement Annual'!AB294/'Balance Sheet Annual'!BS294</f>
        <v>0.32423952314478682</v>
      </c>
      <c r="AX294" s="22">
        <f>('Cash Flow Statement Annual'!AB294+'Cash Flow Statement Annual'!AU294)/'Balance Sheet Annual'!BS294</f>
        <v>4.0826995640670868E-2</v>
      </c>
      <c r="AY294" s="22">
        <f>('Balance Sheet Annual'!BH294+'Balance Sheet Annual'!BS294)/('Income Statement Annual'!AF294-'Income Statement Annual'!AC294)</f>
        <v>2.01664456106566</v>
      </c>
      <c r="AZ294" s="22">
        <f>(('Balance Sheet Annual'!BH294+'Balance Sheet Annual'!BS294)-'Balance Sheet Annual'!N294)/('Income Statement Annual'!AF294-'Income Statement Annual'!AC294)</f>
        <v>1.4857360421196721</v>
      </c>
      <c r="BA294" s="22">
        <f>('Cash Flow Statement Annual'!AB294+'Cash Flow Statement Annual'!AU294)/'Income Statement Annual'!BS294</f>
        <v>0.10038083307044578</v>
      </c>
      <c r="BB294" s="22">
        <f>'Income Statement Annual'!AF294/('Balance Sheet Annual'!BH294+'Balance Sheet Annual'!BS294)</f>
        <v>0.49587320408687574</v>
      </c>
      <c r="BC294" s="23">
        <f>'Income Statement Annual'!AF294/('Balance Sheet Annual'!BB294-'Balance Sheet Annual'!BR294)</f>
        <v>0.14457625839953522</v>
      </c>
    </row>
    <row r="295" spans="1:55" x14ac:dyDescent="0.2">
      <c r="A295" s="45" t="s">
        <v>901</v>
      </c>
      <c r="B295" s="45" t="s">
        <v>902</v>
      </c>
      <c r="C295" s="45" t="str">
        <f>VLOOKUP(A295,'[1]S&amp;P 500 Wikipedia'!A:D,3,FALSE)</f>
        <v>Information Technology</v>
      </c>
      <c r="D295" s="45">
        <v>172199</v>
      </c>
      <c r="E295" s="45" t="s">
        <v>16</v>
      </c>
      <c r="F295" s="45">
        <v>2018</v>
      </c>
      <c r="G295" s="45" t="s">
        <v>17</v>
      </c>
      <c r="H295" s="46">
        <v>43496</v>
      </c>
      <c r="I295" s="46">
        <v>43517</v>
      </c>
      <c r="J295" s="46">
        <v>43517</v>
      </c>
      <c r="K295" s="45">
        <v>610000000</v>
      </c>
      <c r="L295" s="45">
        <v>622000000</v>
      </c>
      <c r="M295" s="45" t="s">
        <v>1799</v>
      </c>
      <c r="N295" s="20">
        <f>'Balance Sheet Annual'!AH295/'Balance Sheet Annual'!BR295</f>
        <v>8.0268863833477884</v>
      </c>
      <c r="O295" s="21">
        <f>('Balance Sheet Annual'!AH295-'Balance Sheet Annual'!U295)/'Balance Sheet Annual'!BR295</f>
        <v>7.3365134431916736</v>
      </c>
      <c r="P295" s="21">
        <f>'Balance Sheet Annual'!N295/'Balance Sheet Annual'!BR295</f>
        <v>6.1647875108412835</v>
      </c>
      <c r="Q295" s="21">
        <f>'Balance Sheet Annual'!CH295/'Balance Sheet Annual'!CS295</f>
        <v>0.50461785570874051</v>
      </c>
      <c r="R295" s="21">
        <f>('Balance Sheet Annual'!BH295+'Balance Sheet Annual'!BS295)/'Balance Sheet Annual'!BB295</f>
        <v>0.17792011386887288</v>
      </c>
      <c r="S295" s="21">
        <f>('Balance Sheet Annual'!BH295/'Balance Sheet Annual'!BB295)</f>
        <v>1.3344008540165466E-3</v>
      </c>
      <c r="T295" s="21">
        <f>'Balance Sheet Annual'!BS295/'Balance Sheet Annual'!BB295</f>
        <v>0.17658571301485632</v>
      </c>
      <c r="U295" s="21">
        <f>('Balance Sheet Annual'!BH295+'Balance Sheet Annual'!BS295)/'Balance Sheet Annual'!CS295</f>
        <v>0.26770178021683844</v>
      </c>
      <c r="V295" s="21">
        <f>('Balance Sheet Annual'!BH295/'Balance Sheet Annual'!CS295)</f>
        <v>2.0077633516262885E-3</v>
      </c>
      <c r="W295" s="21">
        <f>('Balance Sheet Annual'!BS295/'Balance Sheet Annual'!CS295)</f>
        <v>0.26569401686521216</v>
      </c>
      <c r="X295" s="22">
        <f>'Balance Sheet Annual'!AH295/'Balance Sheet Annual'!BB295</f>
        <v>0.82332532692820926</v>
      </c>
      <c r="Y295" s="22">
        <f>'Balance Sheet Annual'!CS295/('Balance Sheet Annual'!BB295-'Balance Sheet Annual'!AQ295-'Balance Sheet Annual'!AR295-'Balance Sheet Annual'!AS295)</f>
        <v>0.70674486803519065</v>
      </c>
      <c r="Z295" s="22">
        <f>'Balance Sheet Annual'!BA295/'Balance Sheet Annual'!BB295</f>
        <v>0.17667467307179077</v>
      </c>
      <c r="AA295" s="22">
        <f>'Balance Sheet Annual'!AR295/'Balance Sheet Annual'!BB295</f>
        <v>5.4977315185481719E-2</v>
      </c>
      <c r="AB295" s="23">
        <f>'Balance Sheet Annual'!CS295/'Balance Sheet Annual'!CT295</f>
        <v>0.66462058535717461</v>
      </c>
      <c r="AC295" s="24">
        <f>'Income Statement Annual'!V295/'Income Statement Annual'!N295</f>
        <v>0.59934115709285563</v>
      </c>
      <c r="AD295" s="22">
        <f>('Income Statement Annual'!AF295-'Income Statement Annual'!AC295)/'Income Statement Annual'!N295</f>
        <v>0.33045089561457691</v>
      </c>
      <c r="AE295" s="22">
        <f>'Income Statement Annual'!AF295/'Income Statement Annual'!N295</f>
        <v>0.33045089561457691</v>
      </c>
      <c r="AF295" s="22">
        <f>'Income Statement Annual'!BS295/'Income Statement Annual'!N295</f>
        <v>0.3136709903232448</v>
      </c>
      <c r="AG295" s="22">
        <f>('Income Statement Annual'!AF295-'Income Statement Annual'!AC295)/('Income Statement Annual'!AH295*-1)</f>
        <v>-401.25</v>
      </c>
      <c r="AH295" s="23">
        <f>'Income Statement Annual'!AF295/('Income Statement Annual'!AH295*-1)</f>
        <v>-401.25</v>
      </c>
      <c r="AI295" s="24">
        <f>'Cash Flow Statement Annual'!BG295/'Cash Flow Statement Annual'!AB295</f>
        <v>-0.72644203312392919</v>
      </c>
      <c r="AJ295" s="22">
        <f>'Cash Flow Statement Annual'!AB295/'Balance Sheet Annual'!BR295</f>
        <v>3.0372940156114483</v>
      </c>
      <c r="AK295" s="22">
        <f>('Cash Flow Statement Annual'!AB295+'Cash Flow Statement Annual'!AV295)/('Balance Sheet Annual'!BH295+'Balance Sheet Annual'!BS295)</f>
        <v>1.5805</v>
      </c>
      <c r="AL295" s="23">
        <f>('Cash Flow Statement Annual'!AB295/('Balance Sheet Annual'!BH295+'Balance Sheet Annual'!BS295))</f>
        <v>1.7509999999999999</v>
      </c>
      <c r="AM295" s="24">
        <f>'Income Statement Annual'!BS295/'Balance Sheet Annual'!CS295</f>
        <v>0.40784366216035339</v>
      </c>
      <c r="AN295" s="22">
        <f>'Income Statement Annual'!N295/'Balance Sheet Annual'!CS295</f>
        <v>1.3002275465131843</v>
      </c>
      <c r="AO295" s="22">
        <f>'Income Statement Annual'!N295/'Balance Sheet Annual'!BB295</f>
        <v>0.86415799306111551</v>
      </c>
      <c r="AP295" s="22">
        <f>'Income Statement Annual'!N295/('Balance Sheet Annual'!AH295-'Balance Sheet Annual'!BR295)</f>
        <v>1.198963218958282</v>
      </c>
      <c r="AQ295" s="22">
        <f>'Income Statement Annual'!BS295/'Balance Sheet Annual'!BB295</f>
        <v>0.27106129347922781</v>
      </c>
      <c r="AR295" s="22">
        <f>'Cash Flow Statement Annual'!AB295/'Income Statement Annual'!N295</f>
        <v>0.36051060325303685</v>
      </c>
      <c r="AS295" s="22">
        <f>'Cash Flow Statement Annual'!BG295/'Income Statement Annual'!N295</f>
        <v>-0.26189005558987027</v>
      </c>
      <c r="AT295" s="22">
        <f>'Cash Flow Statement Annual'!AB295/'Balance Sheet Annual'!BB295</f>
        <v>0.31153811938439641</v>
      </c>
      <c r="AU295" s="22">
        <f>('Cash Flow Statement Annual'!AB295+'Cash Flow Statement Annual'!AU295)/'Balance Sheet Annual'!BR295</f>
        <v>4.1457068516912399</v>
      </c>
      <c r="AV295" s="22">
        <f>('Cash Flow Statement Annual'!AB295+'Cash Flow Statement Annual'!AU295)/('Balance Sheet Annual'!BH295+'Balance Sheet Annual'!BS295)</f>
        <v>2.39</v>
      </c>
      <c r="AW295" s="22">
        <f>'Cash Flow Statement Annual'!AB295/'Balance Sheet Annual'!BS295</f>
        <v>1.7642317380352646</v>
      </c>
      <c r="AX295" s="22">
        <f>('Cash Flow Statement Annual'!AB295+'Cash Flow Statement Annual'!AU295)/'Balance Sheet Annual'!BS295</f>
        <v>2.4080604534005037</v>
      </c>
      <c r="AY295" s="22">
        <f>('Balance Sheet Annual'!BH295+'Balance Sheet Annual'!BS295)/('Income Statement Annual'!AF295-'Income Statement Annual'!AC295)</f>
        <v>0.62305295950155759</v>
      </c>
      <c r="AZ295" s="22">
        <f>(('Balance Sheet Annual'!BH295+'Balance Sheet Annual'!BS295)-'Balance Sheet Annual'!N295)/('Income Statement Annual'!AF295-'Income Statement Annual'!AC295)</f>
        <v>-1.5912772585669781</v>
      </c>
      <c r="BA295" s="22">
        <f>('Cash Flow Statement Annual'!AB295+'Cash Flow Statement Annual'!AU295)/'Income Statement Annual'!BS295</f>
        <v>1.5687561535936987</v>
      </c>
      <c r="BB295" s="22">
        <f>'Income Statement Annual'!AF295/('Balance Sheet Annual'!BH295+'Balance Sheet Annual'!BS295)</f>
        <v>1.605</v>
      </c>
      <c r="BC295" s="23">
        <f>'Income Statement Annual'!AF295/('Balance Sheet Annual'!BB295-'Balance Sheet Annual'!BR295)</f>
        <v>0.31819984139571766</v>
      </c>
    </row>
    <row r="296" spans="1:55" x14ac:dyDescent="0.2">
      <c r="A296" s="45" t="s">
        <v>904</v>
      </c>
      <c r="B296" s="45" t="s">
        <v>905</v>
      </c>
      <c r="C296" s="45" t="str">
        <f>VLOOKUP(A296,'[1]S&amp;P 500 Wikipedia'!A:D,3,FALSE)</f>
        <v>Consumer Discretionary</v>
      </c>
      <c r="D296" s="45">
        <v>896899</v>
      </c>
      <c r="E296" s="45" t="s">
        <v>16</v>
      </c>
      <c r="F296" s="45">
        <v>2018</v>
      </c>
      <c r="G296" s="45" t="s">
        <v>17</v>
      </c>
      <c r="H296" s="46">
        <v>43465</v>
      </c>
      <c r="I296" s="46">
        <v>43509</v>
      </c>
      <c r="J296" s="46">
        <v>43880</v>
      </c>
      <c r="K296" s="45">
        <v>3602000</v>
      </c>
      <c r="L296" s="45">
        <v>3950000</v>
      </c>
      <c r="M296" s="45" t="s">
        <v>1298</v>
      </c>
      <c r="N296" s="20">
        <f>'Balance Sheet Annual'!AH296/'Balance Sheet Annual'!BR296</f>
        <v>2.7002838363282535</v>
      </c>
      <c r="O296" s="21">
        <f>('Balance Sheet Annual'!AH296-'Balance Sheet Annual'!U296)/'Balance Sheet Annual'!BR296</f>
        <v>2.6783281493693445</v>
      </c>
      <c r="P296" s="21">
        <f>'Balance Sheet Annual'!N296/'Balance Sheet Annual'!BR296</f>
        <v>0.84756095235795159</v>
      </c>
      <c r="Q296" s="21">
        <f>'Balance Sheet Annual'!CH296/'Balance Sheet Annual'!CS296</f>
        <v>0.8619083745045133</v>
      </c>
      <c r="R296" s="21">
        <f>('Balance Sheet Annual'!BH296+'Balance Sheet Annual'!BS296)/'Balance Sheet Annual'!BB296</f>
        <v>0.19973578913176054</v>
      </c>
      <c r="S296" s="21">
        <f>('Balance Sheet Annual'!BH296/'Balance Sheet Annual'!BB296)</f>
        <v>0</v>
      </c>
      <c r="T296" s="21">
        <f>'Balance Sheet Annual'!BS296/'Balance Sheet Annual'!BB296</f>
        <v>0.19973578913176054</v>
      </c>
      <c r="U296" s="21">
        <f>('Balance Sheet Annual'!BH296+'Balance Sheet Annual'!BS296)/'Balance Sheet Annual'!CS296</f>
        <v>0.37188973847269247</v>
      </c>
      <c r="V296" s="21">
        <f>('Balance Sheet Annual'!BH296/'Balance Sheet Annual'!CS296)</f>
        <v>0</v>
      </c>
      <c r="W296" s="21">
        <f>('Balance Sheet Annual'!BS296/'Balance Sheet Annual'!CS296)</f>
        <v>0.37188973847269247</v>
      </c>
      <c r="X296" s="22">
        <f>'Balance Sheet Annual'!AH296/'Balance Sheet Annual'!BB296</f>
        <v>0.71066300602921306</v>
      </c>
      <c r="Y296" s="22">
        <f>'Balance Sheet Annual'!CS296/('Balance Sheet Annual'!BB296-'Balance Sheet Annual'!AQ296-'Balance Sheet Annual'!AR296-'Balance Sheet Annual'!AS296)</f>
        <v>0.53708335688973829</v>
      </c>
      <c r="Z296" s="22">
        <f>'Balance Sheet Annual'!BA296/'Balance Sheet Annual'!BB296</f>
        <v>0.28933699397078694</v>
      </c>
      <c r="AA296" s="22">
        <f>'Balance Sheet Annual'!AR296/'Balance Sheet Annual'!BB296</f>
        <v>0</v>
      </c>
      <c r="AB296" s="23">
        <f>'Balance Sheet Annual'!CS296/'Balance Sheet Annual'!CT296</f>
        <v>0.53708335688973829</v>
      </c>
      <c r="AC296" s="24">
        <f>'Income Statement Annual'!V296/'Income Statement Annual'!N296</f>
        <v>0.20861011379927177</v>
      </c>
      <c r="AD296" s="22">
        <f>('Income Statement Annual'!AF296-'Income Statement Annual'!AC296)/'Income Statement Annual'!N296</f>
        <v>0.13553499613057102</v>
      </c>
      <c r="AE296" s="22">
        <f>'Income Statement Annual'!AF296/'Income Statement Annual'!N296</f>
        <v>0.13553499613057102</v>
      </c>
      <c r="AF296" s="22">
        <f>'Income Statement Annual'!BS296/'Income Statement Annual'!N296</f>
        <v>8.524177587759918E-2</v>
      </c>
      <c r="AG296" s="22">
        <f>('Income Statement Annual'!AF296-'Income Statement Annual'!AC296)/('Income Statement Annual'!AH296*-1)</f>
        <v>52.320906029996941</v>
      </c>
      <c r="AH296" s="23">
        <f>'Income Statement Annual'!AF296/('Income Statement Annual'!AH296*-1)</f>
        <v>52.320906029996941</v>
      </c>
      <c r="AI296" s="24">
        <f>'Cash Flow Statement Annual'!BG296/'Cash Flow Statement Annual'!AB296</f>
        <v>-0.49380034154227026</v>
      </c>
      <c r="AJ296" s="22">
        <f>'Cash Flow Statement Annual'!AB296/'Balance Sheet Annual'!BR296</f>
        <v>0.72497619867780316</v>
      </c>
      <c r="AK296" s="22">
        <f>('Cash Flow Statement Annual'!AB296+'Cash Flow Statement Annual'!AV296)/('Balance Sheet Annual'!BH296+'Balance Sheet Annual'!BS296)</f>
        <v>0.95526122740199571</v>
      </c>
      <c r="AL296" s="23">
        <f>('Cash Flow Statement Annual'!AB296/('Balance Sheet Annual'!BH296+'Balance Sheet Annual'!BS296))</f>
        <v>0.95526122740199571</v>
      </c>
      <c r="AM296" s="24">
        <f>'Income Statement Annual'!BS296/'Balance Sheet Annual'!CS296</f>
        <v>0.33480141912884026</v>
      </c>
      <c r="AN296" s="22">
        <f>'Income Statement Annual'!N296/'Balance Sheet Annual'!CS296</f>
        <v>3.9276682786335901</v>
      </c>
      <c r="AO296" s="22">
        <f>'Income Statement Annual'!N296/'Balance Sheet Annual'!BB296</f>
        <v>2.1094852638378687</v>
      </c>
      <c r="AP296" s="22">
        <f>'Income Statement Annual'!N296/('Balance Sheet Annual'!AH296-'Balance Sheet Annual'!BR296)</f>
        <v>4.7141215670179548</v>
      </c>
      <c r="AQ296" s="22">
        <f>'Income Statement Annual'!BS296/'Balance Sheet Annual'!BB296</f>
        <v>0.17981627007716577</v>
      </c>
      <c r="AR296" s="22">
        <f>'Cash Flow Statement Annual'!AB296/'Income Statement Annual'!N296</f>
        <v>9.0448536594648771E-2</v>
      </c>
      <c r="AS296" s="22">
        <f>'Cash Flow Statement Annual'!BG296/'Income Statement Annual'!N296</f>
        <v>-4.4663518262436093E-2</v>
      </c>
      <c r="AT296" s="22">
        <f>'Cash Flow Statement Annual'!AB296/'Balance Sheet Annual'!BB296</f>
        <v>0.19079985508211178</v>
      </c>
      <c r="AU296" s="22">
        <f>('Cash Flow Statement Annual'!AB296+'Cash Flow Statement Annual'!AU296)/'Balance Sheet Annual'!BR296</f>
        <v>0.70566439690817961</v>
      </c>
      <c r="AV296" s="22">
        <f>('Cash Flow Statement Annual'!AB296+'Cash Flow Statement Annual'!AU296)/('Balance Sheet Annual'!BH296+'Balance Sheet Annual'!BS296)</f>
        <v>0.92981512931568699</v>
      </c>
      <c r="AW296" s="22">
        <f>'Cash Flow Statement Annual'!AB296/'Balance Sheet Annual'!BS296</f>
        <v>0.95526122740199571</v>
      </c>
      <c r="AX296" s="22">
        <f>('Cash Flow Statement Annual'!AB296+'Cash Flow Statement Annual'!AU296)/'Balance Sheet Annual'!BS296</f>
        <v>0.92981512931568699</v>
      </c>
      <c r="AY296" s="22">
        <f>('Balance Sheet Annual'!BH296+'Balance Sheet Annual'!BS296)/('Income Statement Annual'!AF296-'Income Statement Annual'!AC296)</f>
        <v>0.69859897830955398</v>
      </c>
      <c r="AZ296" s="22">
        <f>(('Balance Sheet Annual'!BH296+'Balance Sheet Annual'!BS296)-'Balance Sheet Annual'!N296)/('Income Statement Annual'!AF296-'Income Statement Annual'!AC296)</f>
        <v>-8.1585468875415082E-2</v>
      </c>
      <c r="BA296" s="22">
        <f>('Cash Flow Statement Annual'!AB296+'Cash Flow Statement Annual'!AU296)/'Income Statement Annual'!BS296</f>
        <v>1.0328173224860051</v>
      </c>
      <c r="BB296" s="22">
        <f>'Income Statement Annual'!AF296/('Balance Sheet Annual'!BH296+'Balance Sheet Annual'!BS296)</f>
        <v>1.4314363906167826</v>
      </c>
      <c r="BC296" s="23">
        <f>'Income Statement Annual'!AF296/('Balance Sheet Annual'!BB296-'Balance Sheet Annual'!BR296)</f>
        <v>0.38803155240406834</v>
      </c>
    </row>
    <row r="297" spans="1:55" x14ac:dyDescent="0.2">
      <c r="A297" s="45" t="s">
        <v>862</v>
      </c>
      <c r="B297" s="45" t="s">
        <v>863</v>
      </c>
      <c r="C297" s="45" t="str">
        <f>VLOOKUP(A297,'[1]S&amp;P 500 Wikipedia'!A:D,3,FALSE)</f>
        <v>Consumer Discretionary</v>
      </c>
      <c r="D297" s="45">
        <v>378194</v>
      </c>
      <c r="E297" s="45" t="s">
        <v>16</v>
      </c>
      <c r="F297" s="45">
        <v>2018</v>
      </c>
      <c r="G297" s="45" t="s">
        <v>17</v>
      </c>
      <c r="H297" s="46">
        <v>43465</v>
      </c>
      <c r="I297" s="46">
        <v>43528</v>
      </c>
      <c r="J297" s="46">
        <v>43528</v>
      </c>
      <c r="K297" s="45">
        <v>451600000</v>
      </c>
      <c r="L297" s="45">
        <v>450600000</v>
      </c>
      <c r="M297" s="45" t="s">
        <v>1800</v>
      </c>
      <c r="N297" s="20">
        <f>'Balance Sheet Annual'!AH297/'Balance Sheet Annual'!BR297</f>
        <v>2.269116727514775</v>
      </c>
      <c r="O297" s="21">
        <f>('Balance Sheet Annual'!AH297-'Balance Sheet Annual'!U297)/'Balance Sheet Annual'!BR297</f>
        <v>1.9337999475563266</v>
      </c>
      <c r="P297" s="21">
        <f>'Balance Sheet Annual'!N297/'Balance Sheet Annual'!BR297</f>
        <v>9.7968816184924465E-2</v>
      </c>
      <c r="Q297" s="21">
        <f>'Balance Sheet Annual'!CH297/'Balance Sheet Annual'!CS297</f>
        <v>1.3365629385176254</v>
      </c>
      <c r="R297" s="21">
        <f>('Balance Sheet Annual'!BH297+'Balance Sheet Annual'!BS297)/'Balance Sheet Annual'!BB297</f>
        <v>0.31841982164144195</v>
      </c>
      <c r="S297" s="21">
        <f>('Balance Sheet Annual'!BH297/'Balance Sheet Annual'!BB297)</f>
        <v>1.9972537007137359E-2</v>
      </c>
      <c r="T297" s="21">
        <f>'Balance Sheet Annual'!BS297/'Balance Sheet Annual'!BB297</f>
        <v>0.29844728463430459</v>
      </c>
      <c r="U297" s="21">
        <f>('Balance Sheet Annual'!BH297+'Balance Sheet Annual'!BS297)/'Balance Sheet Annual'!CS297</f>
        <v>0.74400795413678578</v>
      </c>
      <c r="V297" s="21">
        <f>('Balance Sheet Annual'!BH297/'Balance Sheet Annual'!CS297)</f>
        <v>4.6667089759048888E-2</v>
      </c>
      <c r="W297" s="21">
        <f>('Balance Sheet Annual'!BS297/'Balance Sheet Annual'!CS297)</f>
        <v>0.6973408643777369</v>
      </c>
      <c r="X297" s="22">
        <f>'Balance Sheet Annual'!AH297/'Balance Sheet Annual'!BB297</f>
        <v>0.33950295000829928</v>
      </c>
      <c r="Y297" s="22">
        <f>'Balance Sheet Annual'!CS297/('Balance Sheet Annual'!BB297-'Balance Sheet Annual'!AQ297-'Balance Sheet Annual'!AR297-'Balance Sheet Annual'!AS297)</f>
        <v>0.88286050464112953</v>
      </c>
      <c r="Z297" s="22">
        <f>'Balance Sheet Annual'!BA297/'Balance Sheet Annual'!BB297</f>
        <v>0.66049704999170078</v>
      </c>
      <c r="AA297" s="22">
        <f>'Balance Sheet Annual'!AR297/'Balance Sheet Annual'!BB297</f>
        <v>0.20742104389551991</v>
      </c>
      <c r="AB297" s="23">
        <f>'Balance Sheet Annual'!CS297/'Balance Sheet Annual'!CT297</f>
        <v>0.42797905569555311</v>
      </c>
      <c r="AC297" s="24">
        <f>'Income Statement Annual'!V297/'Income Statement Annual'!N297</f>
        <v>0.3452198450706136</v>
      </c>
      <c r="AD297" s="22">
        <f>('Income Statement Annual'!AF297-'Income Statement Annual'!AC297)/'Income Statement Annual'!N297</f>
        <v>9.6335689381503442E-2</v>
      </c>
      <c r="AE297" s="22">
        <f>'Income Statement Annual'!AF297/'Income Statement Annual'!N297</f>
        <v>9.6335689381503442E-2</v>
      </c>
      <c r="AF297" s="22">
        <f>'Income Statement Annual'!BS297/'Income Statement Annual'!N297</f>
        <v>0.18645792351209453</v>
      </c>
      <c r="AG297" s="22">
        <f>('Income Statement Annual'!AF297-'Income Statement Annual'!AC297)/('Income Statement Annual'!AH297*-1)</f>
        <v>3.0287907869481767</v>
      </c>
      <c r="AH297" s="23">
        <f>'Income Statement Annual'!AF297/('Income Statement Annual'!AH297*-1)</f>
        <v>3.0287907869481767</v>
      </c>
      <c r="AI297" s="24">
        <f>'Cash Flow Statement Annual'!BG297/'Cash Flow Statement Annual'!AB297</f>
        <v>-2.3193133047210299</v>
      </c>
      <c r="AJ297" s="22">
        <f>'Cash Flow Statement Annual'!AB297/'Balance Sheet Annual'!BR297</f>
        <v>0.18799039877362486</v>
      </c>
      <c r="AK297" s="22">
        <f>('Cash Flow Statement Annual'!AB297+'Cash Flow Statement Annual'!AV297)/('Balance Sheet Annual'!BH297+'Balance Sheet Annual'!BS297)</f>
        <v>4.7711117429627525E-2</v>
      </c>
      <c r="AL297" s="23">
        <f>('Cash Flow Statement Annual'!AB297/('Balance Sheet Annual'!BH297+'Balance Sheet Annual'!BS297))</f>
        <v>8.833285944460241E-2</v>
      </c>
      <c r="AM297" s="24">
        <f>'Income Statement Annual'!BS297/'Balance Sheet Annual'!CS297</f>
        <v>0.19383272337514895</v>
      </c>
      <c r="AN297" s="22">
        <f>'Income Statement Annual'!N297/'Balance Sheet Annual'!CS297</f>
        <v>1.0395520861980214</v>
      </c>
      <c r="AO297" s="22">
        <f>'Income Statement Annual'!N297/'Balance Sheet Annual'!BB297</f>
        <v>0.44490652019737142</v>
      </c>
      <c r="AP297" s="22">
        <f>'Income Statement Annual'!N297/('Balance Sheet Annual'!AH297-'Balance Sheet Annual'!BR297)</f>
        <v>2.3430442314722102</v>
      </c>
      <c r="AQ297" s="22">
        <f>'Income Statement Annual'!BS297/'Balance Sheet Annual'!BB297</f>
        <v>8.2956345912993612E-2</v>
      </c>
      <c r="AR297" s="22">
        <f>'Cash Flow Statement Annual'!AB297/'Income Statement Annual'!N297</f>
        <v>6.3219872203605976E-2</v>
      </c>
      <c r="AS297" s="22">
        <f>'Cash Flow Statement Annual'!BG297/'Income Statement Annual'!N297</f>
        <v>-0.14662669072458656</v>
      </c>
      <c r="AT297" s="22">
        <f>'Cash Flow Statement Annual'!AB297/'Balance Sheet Annual'!BB297</f>
        <v>2.8126933349428861E-2</v>
      </c>
      <c r="AU297" s="22">
        <f>('Cash Flow Statement Annual'!AB297+'Cash Flow Statement Annual'!AU297)/'Balance Sheet Annual'!BR297</f>
        <v>0.40553079048752444</v>
      </c>
      <c r="AV297" s="22">
        <f>('Cash Flow Statement Annual'!AB297+'Cash Flow Statement Annual'!AU297)/('Balance Sheet Annual'!BH297+'Balance Sheet Annual'!BS297)</f>
        <v>0.190550658705336</v>
      </c>
      <c r="AW297" s="22">
        <f>'Cash Flow Statement Annual'!AB297/'Balance Sheet Annual'!BS297</f>
        <v>9.42442260243498E-2</v>
      </c>
      <c r="AX297" s="22">
        <f>('Cash Flow Statement Annual'!AB297+'Cash Flow Statement Annual'!AU297)/'Balance Sheet Annual'!BS297</f>
        <v>0.20330259272741982</v>
      </c>
      <c r="AY297" s="22">
        <f>('Balance Sheet Annual'!BH297+'Balance Sheet Annual'!BS297)/('Income Statement Annual'!AF297-'Income Statement Annual'!AC297)</f>
        <v>7.4292353189691589</v>
      </c>
      <c r="AZ297" s="22">
        <f>(('Balance Sheet Annual'!BH297+'Balance Sheet Annual'!BS297)-'Balance Sheet Annual'!N297)/('Income Statement Annual'!AF297-'Income Statement Annual'!AC297)</f>
        <v>7.087241233629066</v>
      </c>
      <c r="BA297" s="22">
        <f>('Cash Flow Statement Annual'!AB297+'Cash Flow Statement Annual'!AU297)/'Income Statement Annual'!BS297</f>
        <v>0.73141006984866119</v>
      </c>
      <c r="BB297" s="22">
        <f>'Income Statement Annual'!AF297/('Balance Sheet Annual'!BH297+'Balance Sheet Annual'!BS297)</f>
        <v>0.13460335513221497</v>
      </c>
      <c r="BC297" s="23">
        <f>'Income Statement Annual'!AF297/('Balance Sheet Annual'!BB297-'Balance Sheet Annual'!BR297)</f>
        <v>5.0401379809637374E-2</v>
      </c>
    </row>
    <row r="298" spans="1:55" x14ac:dyDescent="0.2">
      <c r="A298" s="45" t="s">
        <v>868</v>
      </c>
      <c r="B298" s="45" t="s">
        <v>869</v>
      </c>
      <c r="C298" s="45" t="str">
        <f>VLOOKUP(A298,'[1]S&amp;P 500 Wikipedia'!A:D,3,FALSE)</f>
        <v>Communication Services</v>
      </c>
      <c r="D298" s="45">
        <v>160346</v>
      </c>
      <c r="E298" s="45" t="s">
        <v>16</v>
      </c>
      <c r="F298" s="45">
        <v>2019</v>
      </c>
      <c r="G298" s="45" t="s">
        <v>17</v>
      </c>
      <c r="H298" s="46">
        <v>43646</v>
      </c>
      <c r="I298" s="46">
        <v>43690</v>
      </c>
      <c r="J298" s="46">
        <v>43690</v>
      </c>
      <c r="K298" s="45">
        <v>585000000</v>
      </c>
      <c r="L298" s="45">
        <v>590100000</v>
      </c>
      <c r="M298" s="45" t="s">
        <v>1801</v>
      </c>
      <c r="N298" s="20">
        <f>'Balance Sheet Annual'!AH298/'Balance Sheet Annual'!BR298</f>
        <v>1.3335356600910471</v>
      </c>
      <c r="O298" s="21">
        <f>('Balance Sheet Annual'!AH298-'Balance Sheet Annual'!U298)/'Balance Sheet Annual'!BR298</f>
        <v>1.2194233687405158</v>
      </c>
      <c r="P298" s="21">
        <f>'Balance Sheet Annual'!N298/'Balance Sheet Annual'!BR298</f>
        <v>0.61729893778452205</v>
      </c>
      <c r="Q298" s="21">
        <f>'Balance Sheet Annual'!CH298/'Balance Sheet Annual'!CS298</f>
        <v>0.55720682099647523</v>
      </c>
      <c r="R298" s="21">
        <f>('Balance Sheet Annual'!BH298+'Balance Sheet Annual'!BS298)/'Balance Sheet Annual'!BB298</f>
        <v>0.11941759451853665</v>
      </c>
      <c r="S298" s="21">
        <f>('Balance Sheet Annual'!BH298/'Balance Sheet Annual'!BB298)</f>
        <v>2.826379542395693E-2</v>
      </c>
      <c r="T298" s="21">
        <f>'Balance Sheet Annual'!BS298/'Balance Sheet Annual'!BB298</f>
        <v>9.1153799094579713E-2</v>
      </c>
      <c r="U298" s="21">
        <f>('Balance Sheet Annual'!BH298+'Balance Sheet Annual'!BS298)/'Balance Sheet Annual'!CS298</f>
        <v>0.18595789273125654</v>
      </c>
      <c r="V298" s="21">
        <f>('Balance Sheet Annual'!BH298/'Balance Sheet Annual'!CS298)</f>
        <v>4.4012575021434693E-2</v>
      </c>
      <c r="W298" s="21">
        <f>('Balance Sheet Annual'!BS298/'Balance Sheet Annual'!CS298)</f>
        <v>0.14194531770982186</v>
      </c>
      <c r="X298" s="22">
        <f>'Balance Sheet Annual'!AH298/'Balance Sheet Annual'!BB298</f>
        <v>0.26881194175945183</v>
      </c>
      <c r="Y298" s="22">
        <f>'Balance Sheet Annual'!CS298/('Balance Sheet Annual'!BB298-'Balance Sheet Annual'!AQ298-'Balance Sheet Annual'!AR298-'Balance Sheet Annual'!AS298)</f>
        <v>1.2412202908832919</v>
      </c>
      <c r="Z298" s="22">
        <f>'Balance Sheet Annual'!BA298/'Balance Sheet Annual'!BB298</f>
        <v>0.73118805824054811</v>
      </c>
      <c r="AA298" s="22">
        <f>'Balance Sheet Annual'!AR298/'Balance Sheet Annual'!BB298</f>
        <v>0.31922182797014559</v>
      </c>
      <c r="AB298" s="23">
        <f>'Balance Sheet Annual'!CS298/'Balance Sheet Annual'!CT298</f>
        <v>0.64217545576899548</v>
      </c>
      <c r="AC298" s="24">
        <f>'Income Statement Annual'!V298/'Income Statement Annual'!N298</f>
        <v>0.45667109929078015</v>
      </c>
      <c r="AD298" s="22">
        <f>('Income Statement Annual'!AF298-'Income Statement Annual'!AC298)/'Income Statement Annual'!N298</f>
        <v>0.11879432624113476</v>
      </c>
      <c r="AE298" s="22">
        <f>'Income Statement Annual'!AF298/'Income Statement Annual'!N298</f>
        <v>6.6489361702127658E-2</v>
      </c>
      <c r="AF298" s="22">
        <f>'Income Statement Annual'!BS298/'Income Statement Annual'!N298</f>
        <v>-0.16777482269503546</v>
      </c>
      <c r="AG298" s="22">
        <f>('Income Statement Annual'!AF298-'Income Statement Annual'!AC298)/('Income Statement Annual'!AH298*-1)</f>
        <v>153.14285714285714</v>
      </c>
      <c r="AH298" s="23">
        <f>'Income Statement Annual'!AF298/('Income Statement Annual'!AH298*-1)</f>
        <v>85.714285714285708</v>
      </c>
      <c r="AI298" s="24">
        <f>'Cash Flow Statement Annual'!BG298/'Cash Flow Statement Annual'!AB298</f>
        <v>-0.52575957727873179</v>
      </c>
      <c r="AJ298" s="22">
        <f>'Cash Flow Statement Annual'!AB298/'Balance Sheet Annual'!BR298</f>
        <v>0.22974203338391502</v>
      </c>
      <c r="AK298" s="22">
        <f>('Cash Flow Statement Annual'!AB298+'Cash Flow Statement Annual'!AV298)/('Balance Sheet Annual'!BH298+'Balance Sheet Annual'!BS298)</f>
        <v>0.30686475409836067</v>
      </c>
      <c r="AL298" s="23">
        <f>('Cash Flow Statement Annual'!AB298/('Balance Sheet Annual'!BH298+'Balance Sheet Annual'!BS298))</f>
        <v>0.38780737704918034</v>
      </c>
      <c r="AM298" s="24">
        <f>'Income Statement Annual'!BS298/'Balance Sheet Annual'!CS298</f>
        <v>-0.14423168524340288</v>
      </c>
      <c r="AN298" s="22">
        <f>'Income Statement Annual'!N298/'Balance Sheet Annual'!CS298</f>
        <v>0.85967419262646472</v>
      </c>
      <c r="AO298" s="22">
        <f>'Income Statement Annual'!N298/'Balance Sheet Annual'!BB298</f>
        <v>0.55206166646274313</v>
      </c>
      <c r="AP298" s="22">
        <f>'Income Statement Annual'!N298/('Balance Sheet Annual'!AH298-'Balance Sheet Annual'!BR298)</f>
        <v>8.2111010009099186</v>
      </c>
      <c r="AQ298" s="22">
        <f>'Income Statement Annual'!BS298/'Balance Sheet Annual'!BB298</f>
        <v>-9.2622048207512547E-2</v>
      </c>
      <c r="AR298" s="22">
        <f>'Cash Flow Statement Annual'!AB298/'Income Statement Annual'!N298</f>
        <v>8.3887411347517732E-2</v>
      </c>
      <c r="AS298" s="22">
        <f>'Cash Flow Statement Annual'!BG298/'Income Statement Annual'!N298</f>
        <v>-4.4104609929078012E-2</v>
      </c>
      <c r="AT298" s="22">
        <f>'Cash Flow Statement Annual'!AB298/'Balance Sheet Annual'!BB298</f>
        <v>4.6311024103756274E-2</v>
      </c>
      <c r="AU298" s="22">
        <f>('Cash Flow Statement Annual'!AB298+'Cash Flow Statement Annual'!AU298)/'Balance Sheet Annual'!BR298</f>
        <v>0.1323216995447648</v>
      </c>
      <c r="AV298" s="22">
        <f>('Cash Flow Statement Annual'!AB298+'Cash Flow Statement Annual'!AU298)/('Balance Sheet Annual'!BH298+'Balance Sheet Annual'!BS298)</f>
        <v>0.22336065573770492</v>
      </c>
      <c r="AW298" s="22">
        <f>'Cash Flow Statement Annual'!AB298/'Balance Sheet Annual'!BS298</f>
        <v>0.50805369127516775</v>
      </c>
      <c r="AX298" s="22">
        <f>('Cash Flow Statement Annual'!AB298+'Cash Flow Statement Annual'!AU298)/'Balance Sheet Annual'!BS298</f>
        <v>0.29261744966442954</v>
      </c>
      <c r="AY298" s="22">
        <f>('Balance Sheet Annual'!BH298+'Balance Sheet Annual'!BS298)/('Income Statement Annual'!AF298-'Income Statement Annual'!AC298)</f>
        <v>1.8208955223880596</v>
      </c>
      <c r="AZ298" s="22">
        <f>(('Balance Sheet Annual'!BH298+'Balance Sheet Annual'!BS298)-'Balance Sheet Annual'!N298)/('Income Statement Annual'!AF298-'Income Statement Annual'!AC298)</f>
        <v>-7.6492537313432835E-2</v>
      </c>
      <c r="BA298" s="22">
        <f>('Cash Flow Statement Annual'!AB298+'Cash Flow Statement Annual'!AU298)/'Income Statement Annual'!BS298</f>
        <v>-0.28797886393659183</v>
      </c>
      <c r="BB298" s="22">
        <f>'Income Statement Annual'!AF298/('Balance Sheet Annual'!BH298+'Balance Sheet Annual'!BS298)</f>
        <v>0.30737704918032788</v>
      </c>
      <c r="BC298" s="23">
        <f>'Income Statement Annual'!AF298/('Balance Sheet Annual'!BB298-'Balance Sheet Annual'!BR298)</f>
        <v>4.5973488621561566E-2</v>
      </c>
    </row>
    <row r="299" spans="1:55" x14ac:dyDescent="0.2">
      <c r="A299" s="45" t="s">
        <v>1006</v>
      </c>
      <c r="B299" s="45" t="s">
        <v>1007</v>
      </c>
      <c r="C299" s="45" t="str">
        <f>VLOOKUP(A299,'[1]S&amp;P 500 Wikipedia'!A:D,3,FALSE)</f>
        <v>Real Estate</v>
      </c>
      <c r="D299" s="45">
        <v>81605</v>
      </c>
      <c r="E299" s="45" t="s">
        <v>16</v>
      </c>
      <c r="F299" s="45">
        <v>2018</v>
      </c>
      <c r="G299" s="45" t="s">
        <v>17</v>
      </c>
      <c r="H299" s="46">
        <v>43465</v>
      </c>
      <c r="I299" s="46">
        <v>43518</v>
      </c>
      <c r="J299" s="46">
        <v>43525</v>
      </c>
      <c r="K299" s="45">
        <v>298198965</v>
      </c>
      <c r="L299" s="45">
        <v>298771166</v>
      </c>
      <c r="M299" s="45" t="s">
        <v>1802</v>
      </c>
      <c r="N299" s="20">
        <f>'Balance Sheet Annual'!AH299/'Balance Sheet Annual'!BR299</f>
        <v>2.1392047664384718E-2</v>
      </c>
      <c r="O299" s="21">
        <f>('Balance Sheet Annual'!AH299-'Balance Sheet Annual'!U299)/'Balance Sheet Annual'!BR299</f>
        <v>2.1392047664384718E-2</v>
      </c>
      <c r="P299" s="21">
        <f>'Balance Sheet Annual'!N299/'Balance Sheet Annual'!BR299</f>
        <v>1.1086160909727343E-3</v>
      </c>
      <c r="Q299" s="21">
        <f>'Balance Sheet Annual'!CH299/'Balance Sheet Annual'!CS299</f>
        <v>0.90214063388784949</v>
      </c>
      <c r="R299" s="21">
        <f>('Balance Sheet Annual'!BH299+'Balance Sheet Annual'!BS299)/'Balance Sheet Annual'!BB299</f>
        <v>3.949917791552611E-2</v>
      </c>
      <c r="S299" s="21">
        <f>('Balance Sheet Annual'!BH299/'Balance Sheet Annual'!BB299)</f>
        <v>7.8246337395646067E-3</v>
      </c>
      <c r="T299" s="21">
        <f>'Balance Sheet Annual'!BS299/'Balance Sheet Annual'!BB299</f>
        <v>3.1674544175961501E-2</v>
      </c>
      <c r="U299" s="21">
        <f>('Balance Sheet Annual'!BH299+'Balance Sheet Annual'!BS299)/'Balance Sheet Annual'!CS299</f>
        <v>7.5132991318287781E-2</v>
      </c>
      <c r="V299" s="21">
        <f>('Balance Sheet Annual'!BH299/'Balance Sheet Annual'!CS299)</f>
        <v>1.4883553781315674E-2</v>
      </c>
      <c r="W299" s="21">
        <f>('Balance Sheet Annual'!BS299/'Balance Sheet Annual'!CS299)</f>
        <v>6.0249437536972102E-2</v>
      </c>
      <c r="X299" s="22">
        <f>'Balance Sheet Annual'!AH299/'Balance Sheet Annual'!BB299</f>
        <v>9.4681624900431541E-3</v>
      </c>
      <c r="Y299" s="22">
        <f>'Balance Sheet Annual'!CS299/('Balance Sheet Annual'!BB299-'Balance Sheet Annual'!AQ299-'Balance Sheet Annual'!AR299-'Balance Sheet Annual'!AS299)</f>
        <v>0.57522999601658309</v>
      </c>
      <c r="Z299" s="22">
        <f>'Balance Sheet Annual'!BA299/'Balance Sheet Annual'!BB299</f>
        <v>0.99053183750995688</v>
      </c>
      <c r="AA299" s="22">
        <f>'Balance Sheet Annual'!AR299/'Balance Sheet Annual'!BB299</f>
        <v>1.0648615189207469E-3</v>
      </c>
      <c r="AB299" s="23">
        <f>'Balance Sheet Annual'!CS299/'Balance Sheet Annual'!CT299</f>
        <v>0.52572348341881869</v>
      </c>
      <c r="AC299" s="24">
        <f>'Income Statement Annual'!V299/'Income Statement Annual'!N299</f>
        <v>1</v>
      </c>
      <c r="AD299" s="22">
        <f>('Income Statement Annual'!AF299-'Income Statement Annual'!AC299)/'Income Statement Annual'!N299</f>
        <v>0.8947776220463115</v>
      </c>
      <c r="AE299" s="22">
        <f>'Income Statement Annual'!AF299/'Income Statement Annual'!N299</f>
        <v>0.48451184765514471</v>
      </c>
      <c r="AF299" s="22">
        <f>'Income Statement Annual'!BS299/'Income Statement Annual'!N299</f>
        <v>0.2480029084496384</v>
      </c>
      <c r="AG299" s="22">
        <f>('Income Statement Annual'!AF299-'Income Statement Annual'!AC299)/('Income Statement Annual'!AH299*-1)</f>
        <v>4.396866777412666</v>
      </c>
      <c r="AH299" s="23">
        <f>'Income Statement Annual'!AF299/('Income Statement Annual'!AH299*-1)</f>
        <v>2.3808530675429345</v>
      </c>
      <c r="AI299" s="24">
        <f>'Cash Flow Statement Annual'!BG299/'Cash Flow Statement Annual'!AB299</f>
        <v>0.35971293389309433</v>
      </c>
      <c r="AJ299" s="22">
        <f>'Cash Flow Statement Annual'!AB299/'Balance Sheet Annual'!BR299</f>
        <v>0.16759838847270697</v>
      </c>
      <c r="AK299" s="22">
        <f>('Cash Flow Statement Annual'!AB299+'Cash Flow Statement Annual'!AV299)/('Balance Sheet Annual'!BH299+'Balance Sheet Annual'!BS299)</f>
        <v>0.62555872109147359</v>
      </c>
      <c r="AL299" s="23">
        <f>('Cash Flow Statement Annual'!AB299/('Balance Sheet Annual'!BH299+'Balance Sheet Annual'!BS299))</f>
        <v>1.8779980046318474</v>
      </c>
      <c r="AM299" s="24">
        <f>'Income Statement Annual'!BS299/'Balance Sheet Annual'!CS299</f>
        <v>4.0796362134723763E-2</v>
      </c>
      <c r="AN299" s="22">
        <f>'Income Statement Annual'!N299/'Balance Sheet Annual'!CS299</f>
        <v>0.16449953103275086</v>
      </c>
      <c r="AO299" s="22">
        <f>'Income Statement Annual'!N299/'Balance Sheet Annual'!BB299</f>
        <v>8.6481266475299842E-2</v>
      </c>
      <c r="AP299" s="22">
        <f>'Income Statement Annual'!N299/('Balance Sheet Annual'!AH299-'Balance Sheet Annual'!BR299)</f>
        <v>-0.19966408646841954</v>
      </c>
      <c r="AQ299" s="22">
        <f>'Income Statement Annual'!BS299/'Balance Sheet Annual'!BB299</f>
        <v>2.144760561228257E-2</v>
      </c>
      <c r="AR299" s="22">
        <f>'Cash Flow Statement Annual'!AB299/'Income Statement Annual'!N299</f>
        <v>0.85775082088029952</v>
      </c>
      <c r="AS299" s="22">
        <f>'Cash Flow Statement Annual'!BG299/'Income Statement Annual'!N299</f>
        <v>0.30854406432806258</v>
      </c>
      <c r="AT299" s="22">
        <f>'Cash Flow Statement Annual'!AB299/'Balance Sheet Annual'!BB299</f>
        <v>7.4179377309956357E-2</v>
      </c>
      <c r="AU299" s="22">
        <f>('Cash Flow Statement Annual'!AB299+'Cash Flow Statement Annual'!AU299)/'Balance Sheet Annual'!BR299</f>
        <v>-6.0856080481221028E-2</v>
      </c>
      <c r="AV299" s="22">
        <f>('Cash Flow Statement Annual'!AB299+'Cash Flow Statement Annual'!AU299)/('Balance Sheet Annual'!BH299+'Balance Sheet Annual'!BS299)</f>
        <v>-0.6819134644129331</v>
      </c>
      <c r="AW299" s="22">
        <f>'Cash Flow Statement Annual'!AB299/'Balance Sheet Annual'!BS299</f>
        <v>2.3419240667795531</v>
      </c>
      <c r="AX299" s="22">
        <f>('Cash Flow Statement Annual'!AB299+'Cash Flow Statement Annual'!AU299)/'Balance Sheet Annual'!BS299</f>
        <v>-0.85036807804422321</v>
      </c>
      <c r="AY299" s="22">
        <f>('Balance Sheet Annual'!BH299+'Balance Sheet Annual'!BS299)/('Income Statement Annual'!AF299-'Income Statement Annual'!AC299)</f>
        <v>0.51044728922030957</v>
      </c>
      <c r="AZ299" s="22">
        <f>(('Balance Sheet Annual'!BH299+'Balance Sheet Annual'!BS299)-'Balance Sheet Annual'!N299)/('Income Statement Annual'!AF299-'Income Statement Annual'!AC299)</f>
        <v>0.5041062948479651</v>
      </c>
      <c r="BA299" s="22">
        <f>('Cash Flow Statement Annual'!AB299+'Cash Flow Statement Annual'!AU299)/'Income Statement Annual'!BS299</f>
        <v>-1.2558521329026182</v>
      </c>
      <c r="BB299" s="22">
        <f>'Income Statement Annual'!AF299/('Balance Sheet Annual'!BH299+'Balance Sheet Annual'!BS299)</f>
        <v>1.0608119059367604</v>
      </c>
      <c r="BC299" s="23">
        <f>'Income Statement Annual'!AF299/('Balance Sheet Annual'!BB299-'Balance Sheet Annual'!BR299)</f>
        <v>7.51728498005486E-2</v>
      </c>
    </row>
    <row r="300" spans="1:55" x14ac:dyDescent="0.2">
      <c r="A300" s="45" t="s">
        <v>913</v>
      </c>
      <c r="B300" s="45" t="s">
        <v>914</v>
      </c>
      <c r="C300" s="45" t="str">
        <f>VLOOKUP(A300,'[1]S&amp;P 500 Wikipedia'!A:D,3,FALSE)</f>
        <v>Industrials</v>
      </c>
      <c r="D300" s="45">
        <v>782146</v>
      </c>
      <c r="E300" s="45" t="s">
        <v>16</v>
      </c>
      <c r="F300" s="45">
        <v>2018</v>
      </c>
      <c r="G300" s="45" t="s">
        <v>17</v>
      </c>
      <c r="H300" s="46">
        <v>43465</v>
      </c>
      <c r="I300" s="46">
        <v>43523</v>
      </c>
      <c r="J300" s="46">
        <v>43592</v>
      </c>
      <c r="K300" s="45">
        <v>122231478</v>
      </c>
      <c r="L300" s="45">
        <v>122366625</v>
      </c>
      <c r="M300" s="45" t="s">
        <v>1998</v>
      </c>
      <c r="N300" s="20">
        <f>'Balance Sheet Annual'!AH300/'Balance Sheet Annual'!BR300</f>
        <v>1.6654455645793038</v>
      </c>
      <c r="O300" s="21">
        <f>('Balance Sheet Annual'!AH300-'Balance Sheet Annual'!U300)/'Balance Sheet Annual'!BR300</f>
        <v>1.6654455645793038</v>
      </c>
      <c r="P300" s="21">
        <f>'Balance Sheet Annual'!N300/'Balance Sheet Annual'!BR300</f>
        <v>0.36308891351349809</v>
      </c>
      <c r="Q300" s="21">
        <f>'Balance Sheet Annual'!CH300/'Balance Sheet Annual'!CS300</f>
        <v>0.34765953372504343</v>
      </c>
      <c r="R300" s="21">
        <f>('Balance Sheet Annual'!BH300+'Balance Sheet Annual'!BS300)/'Balance Sheet Annual'!BB300</f>
        <v>3.0960519145985039E-2</v>
      </c>
      <c r="S300" s="21">
        <f>('Balance Sheet Annual'!BH300/'Balance Sheet Annual'!BB300)</f>
        <v>1.6295010076834232E-2</v>
      </c>
      <c r="T300" s="21">
        <f>'Balance Sheet Annual'!BS300/'Balance Sheet Annual'!BB300</f>
        <v>1.4665509069150809E-2</v>
      </c>
      <c r="U300" s="21">
        <f>('Balance Sheet Annual'!BH300+'Balance Sheet Annual'!BS300)/'Balance Sheet Annual'!CS300</f>
        <v>4.1724238796163479E-2</v>
      </c>
      <c r="V300" s="21">
        <f>('Balance Sheet Annual'!BH300/'Balance Sheet Annual'!CS300)</f>
        <v>2.1960125682191304E-2</v>
      </c>
      <c r="W300" s="21">
        <f>('Balance Sheet Annual'!BS300/'Balance Sheet Annual'!CS300)</f>
        <v>1.9764113113972175E-2</v>
      </c>
      <c r="X300" s="22">
        <f>'Balance Sheet Annual'!AH300/'Balance Sheet Annual'!BB300</f>
        <v>0.19053853052902728</v>
      </c>
      <c r="Y300" s="22">
        <f>'Balance Sheet Annual'!CS300/('Balance Sheet Annual'!BB300-'Balance Sheet Annual'!AQ300-'Balance Sheet Annual'!AR300-'Balance Sheet Annual'!AS300)</f>
        <v>0.74676389760315076</v>
      </c>
      <c r="Z300" s="22">
        <f>'Balance Sheet Annual'!BA300/'Balance Sheet Annual'!BB300</f>
        <v>0.80946146947097275</v>
      </c>
      <c r="AA300" s="22">
        <f>'Balance Sheet Annual'!AR300/'Balance Sheet Annual'!BB300</f>
        <v>6.3429956225084932E-3</v>
      </c>
      <c r="AB300" s="23">
        <f>'Balance Sheet Annual'!CS300/'Balance Sheet Annual'!CT300</f>
        <v>0.74202717746960656</v>
      </c>
      <c r="AC300" s="24">
        <f>'Income Statement Annual'!V300/'Income Statement Annual'!N300</f>
        <v>1</v>
      </c>
      <c r="AD300" s="22">
        <f>('Income Statement Annual'!AF300-'Income Statement Annual'!AC300)/'Income Statement Annual'!N300</f>
        <v>0.23276442238972375</v>
      </c>
      <c r="AE300" s="22">
        <f>'Income Statement Annual'!AF300/'Income Statement Annual'!N300</f>
        <v>0.17149100446917792</v>
      </c>
      <c r="AF300" s="22">
        <f>'Income Statement Annual'!BS300/'Income Statement Annual'!N300</f>
        <v>0.13810557837260937</v>
      </c>
      <c r="AG300" s="22">
        <f>('Income Statement Annual'!AF300-'Income Statement Annual'!AC300)/('Income Statement Annual'!AH300*-1)</f>
        <v>552.79278642149927</v>
      </c>
      <c r="AH300" s="23">
        <f>'Income Statement Annual'!AF300/('Income Statement Annual'!AH300*-1)</f>
        <v>407.27439886845826</v>
      </c>
      <c r="AI300" s="24">
        <f>'Cash Flow Statement Annual'!BG300/'Cash Flow Statement Annual'!AB300</f>
        <v>-9.5576307025624002E-2</v>
      </c>
      <c r="AJ300" s="22">
        <f>'Cash Flow Statement Annual'!AB300/'Balance Sheet Annual'!BR300</f>
        <v>1.5276898666567915</v>
      </c>
      <c r="AK300" s="22">
        <f>('Cash Flow Statement Annual'!AB300+'Cash Flow Statement Annual'!AV300)/('Balance Sheet Annual'!BH300+'Balance Sheet Annual'!BS300)</f>
        <v>5.2986210526315789</v>
      </c>
      <c r="AL300" s="23">
        <f>('Cash Flow Statement Annual'!AB300/('Balance Sheet Annual'!BH300+'Balance Sheet Annual'!BS300))</f>
        <v>5.6452</v>
      </c>
      <c r="AM300" s="24">
        <f>'Income Statement Annual'!BS300/'Balance Sheet Annual'!CS300</f>
        <v>0.20369070656265181</v>
      </c>
      <c r="AN300" s="22">
        <f>'Income Statement Annual'!N300/'Balance Sheet Annual'!CS300</f>
        <v>1.474891231497496</v>
      </c>
      <c r="AO300" s="22">
        <f>'Income Statement Annual'!N300/'Balance Sheet Annual'!BB300</f>
        <v>1.094409377582759</v>
      </c>
      <c r="AP300" s="22">
        <f>'Income Statement Annual'!N300/('Balance Sheet Annual'!AH300-'Balance Sheet Annual'!BR300)</f>
        <v>14.375233300799644</v>
      </c>
      <c r="AQ300" s="22">
        <f>'Income Statement Annual'!BS300/'Balance Sheet Annual'!BB300</f>
        <v>0.15114404006747437</v>
      </c>
      <c r="AR300" s="22">
        <f>'Cash Flow Statement Annual'!AB300/'Income Statement Annual'!N300</f>
        <v>0.15970104630220791</v>
      </c>
      <c r="AS300" s="22">
        <f>'Cash Flow Statement Annual'!BG300/'Income Statement Annual'!N300</f>
        <v>-1.5263636233693218E-2</v>
      </c>
      <c r="AT300" s="22">
        <f>'Cash Flow Statement Annual'!AB300/'Balance Sheet Annual'!BB300</f>
        <v>0.17477832268291474</v>
      </c>
      <c r="AU300" s="22">
        <f>('Cash Flow Statement Annual'!AB300+'Cash Flow Statement Annual'!AU300)/'Balance Sheet Annual'!BR300</f>
        <v>0.48012670595842744</v>
      </c>
      <c r="AV300" s="22">
        <f>('Cash Flow Statement Annual'!AB300+'Cash Flow Statement Annual'!AU300)/('Balance Sheet Annual'!BH300+'Balance Sheet Annual'!BS300)</f>
        <v>1.7741894736842105</v>
      </c>
      <c r="AW300" s="22">
        <f>'Cash Flow Statement Annual'!AB300/'Balance Sheet Annual'!BS300</f>
        <v>11.917644444444445</v>
      </c>
      <c r="AX300" s="22">
        <f>('Cash Flow Statement Annual'!AB300+'Cash Flow Statement Annual'!AU300)/'Balance Sheet Annual'!BS300</f>
        <v>3.745511111111111</v>
      </c>
      <c r="AY300" s="22">
        <f>('Balance Sheet Annual'!BH300+'Balance Sheet Annual'!BS300)/('Income Statement Annual'!AF300-'Income Statement Annual'!AC300)</f>
        <v>0.12153792814933558</v>
      </c>
      <c r="AZ300" s="22">
        <f>(('Balance Sheet Annual'!BH300+'Balance Sheet Annual'!BS300)-'Balance Sheet Annual'!N300)/('Income Statement Annual'!AF300-'Income Statement Annual'!AC300)</f>
        <v>-4.1530149721934015E-2</v>
      </c>
      <c r="BA300" s="22">
        <f>('Cash Flow Statement Annual'!AB300+'Cash Flow Statement Annual'!AU300)/'Income Statement Annual'!BS300</f>
        <v>0.36342701401975963</v>
      </c>
      <c r="BB300" s="22">
        <f>'Income Statement Annual'!AF300/('Balance Sheet Annual'!BH300+'Balance Sheet Annual'!BS300)</f>
        <v>6.0619578947368424</v>
      </c>
      <c r="BC300" s="23">
        <f>'Income Statement Annual'!AF300/('Balance Sheet Annual'!BB300-'Balance Sheet Annual'!BR300)</f>
        <v>0.21192731956391739</v>
      </c>
    </row>
    <row r="301" spans="1:55" x14ac:dyDescent="0.2">
      <c r="A301" s="45" t="s">
        <v>919</v>
      </c>
      <c r="B301" s="45" t="s">
        <v>920</v>
      </c>
      <c r="C301" s="45" t="str">
        <f>VLOOKUP(A301,'[1]S&amp;P 500 Wikipedia'!A:D,3,FALSE)</f>
        <v>Energy</v>
      </c>
      <c r="D301" s="45">
        <v>334076</v>
      </c>
      <c r="E301" s="45" t="s">
        <v>16</v>
      </c>
      <c r="F301" s="45">
        <v>2018</v>
      </c>
      <c r="G301" s="45" t="s">
        <v>17</v>
      </c>
      <c r="H301" s="46">
        <v>43465</v>
      </c>
      <c r="I301" s="46">
        <v>43522</v>
      </c>
      <c r="J301" s="46">
        <v>43586</v>
      </c>
      <c r="K301" s="45">
        <v>412201000</v>
      </c>
      <c r="L301" s="45">
        <v>415119000</v>
      </c>
      <c r="M301" s="45" t="s">
        <v>1999</v>
      </c>
      <c r="N301" s="20">
        <f>'Balance Sheet Annual'!AH301/'Balance Sheet Annual'!BR301</f>
        <v>0.66150596006875773</v>
      </c>
      <c r="O301" s="21">
        <f>('Balance Sheet Annual'!AH301-'Balance Sheet Annual'!U301)/'Balance Sheet Annual'!BR301</f>
        <v>0.4993238569583498</v>
      </c>
      <c r="P301" s="21">
        <f>'Balance Sheet Annual'!N301/'Balance Sheet Annual'!BR301</f>
        <v>1.3943880314996054E-2</v>
      </c>
      <c r="Q301" s="21">
        <f>'Balance Sheet Annual'!CH301/'Balance Sheet Annual'!CS301</f>
        <v>1.9630420420758468</v>
      </c>
      <c r="R301" s="21">
        <f>('Balance Sheet Annual'!BH301+'Balance Sheet Annual'!BS301)/'Balance Sheet Annual'!BB301</f>
        <v>0.54250185074300117</v>
      </c>
      <c r="S301" s="21">
        <f>('Balance Sheet Annual'!BH301/'Balance Sheet Annual'!BB301)</f>
        <v>6.2170658717291889E-2</v>
      </c>
      <c r="T301" s="21">
        <f>'Balance Sheet Annual'!BS301/'Balance Sheet Annual'!BB301</f>
        <v>0.48033119202570923</v>
      </c>
      <c r="U301" s="21">
        <f>('Balance Sheet Annual'!BH301+'Balance Sheet Annual'!BS301)/'Balance Sheet Annual'!CS301</f>
        <v>1.6074557916554684</v>
      </c>
      <c r="V301" s="21">
        <f>('Balance Sheet Annual'!BH301/'Balance Sheet Annual'!CS301)</f>
        <v>0.18421427556288511</v>
      </c>
      <c r="W301" s="21">
        <f>('Balance Sheet Annual'!BS301/'Balance Sheet Annual'!CS301)</f>
        <v>1.4232415160925831</v>
      </c>
      <c r="X301" s="22">
        <f>'Balance Sheet Annual'!AH301/'Balance Sheet Annual'!BB301</f>
        <v>0.10474086422144402</v>
      </c>
      <c r="Y301" s="22">
        <f>'Balance Sheet Annual'!CS301/('Balance Sheet Annual'!BB301-'Balance Sheet Annual'!AQ301-'Balance Sheet Annual'!AR301-'Balance Sheet Annual'!AS301)</f>
        <v>0.35864123947317506</v>
      </c>
      <c r="Z301" s="22">
        <f>'Balance Sheet Annual'!BA301/'Balance Sheet Annual'!BB301</f>
        <v>0.89525913577855598</v>
      </c>
      <c r="AA301" s="22">
        <f>'Balance Sheet Annual'!AR301/'Balance Sheet Annual'!BB301</f>
        <v>0</v>
      </c>
      <c r="AB301" s="23">
        <f>'Balance Sheet Annual'!CS301/'Balance Sheet Annual'!CT301</f>
        <v>0.33749099263519744</v>
      </c>
      <c r="AC301" s="24">
        <f>'Income Statement Annual'!V301/'Income Statement Annual'!N301</f>
        <v>0.21651734319968108</v>
      </c>
      <c r="AD301" s="22">
        <f>('Income Statement Annual'!AF301-'Income Statement Annual'!AC301)/'Income Statement Annual'!N301</f>
        <v>0.14804417349335755</v>
      </c>
      <c r="AE301" s="22">
        <f>'Income Statement Annual'!AF301/'Income Statement Annual'!N301</f>
        <v>0.11466663906665296</v>
      </c>
      <c r="AF301" s="22">
        <f>'Income Statement Annual'!BS301/'Income Statement Annual'!N301</f>
        <v>3.1795380069849395E-2</v>
      </c>
      <c r="AG301" s="22">
        <f>('Income Statement Annual'!AF301-'Income Statement Annual'!AC301)/('Income Statement Annual'!AH301*-1)</f>
        <v>3.7109982745059282</v>
      </c>
      <c r="AH301" s="23">
        <f>'Income Statement Annual'!AF301/('Income Statement Annual'!AH301*-1)</f>
        <v>2.8743292605084236</v>
      </c>
      <c r="AI301" s="24">
        <f>'Cash Flow Statement Annual'!BG301/'Cash Flow Statement Annual'!AB301</f>
        <v>-0.72939961016016275</v>
      </c>
      <c r="AJ301" s="22">
        <f>'Cash Flow Statement Annual'!AB301/'Balance Sheet Annual'!BR301</f>
        <v>0.49315590280186028</v>
      </c>
      <c r="AK301" s="22">
        <f>('Cash Flow Statement Annual'!AB301+'Cash Flow Statement Annual'!AV301)/('Balance Sheet Annual'!BH301+'Balance Sheet Annual'!BS301)</f>
        <v>5.3178745221552755E-2</v>
      </c>
      <c r="AL301" s="23">
        <f>('Cash Flow Statement Annual'!AB301/('Balance Sheet Annual'!BH301+'Balance Sheet Annual'!BS301))</f>
        <v>0.14393466559404186</v>
      </c>
      <c r="AM301" s="24">
        <f>'Income Statement Annual'!BS301/'Balance Sheet Annual'!CS301</f>
        <v>6.8082679841107469E-2</v>
      </c>
      <c r="AN301" s="22">
        <f>'Income Statement Annual'!N301/'Balance Sheet Annual'!CS301</f>
        <v>2.1412758611955778</v>
      </c>
      <c r="AO301" s="22">
        <f>'Income Statement Annual'!N301/'Balance Sheet Annual'!BB301</f>
        <v>0.72266131590068272</v>
      </c>
      <c r="AP301" s="22">
        <f>'Income Statement Annual'!N301/('Balance Sheet Annual'!AH301-'Balance Sheet Annual'!BR301)</f>
        <v>-13.483461202356468</v>
      </c>
      <c r="AQ301" s="22">
        <f>'Income Statement Annual'!BS301/'Balance Sheet Annual'!BB301</f>
        <v>2.2977291200839703E-2</v>
      </c>
      <c r="AR301" s="22">
        <f>'Cash Flow Statement Annual'!AB301/'Income Statement Annual'!N301</f>
        <v>0.1080517536399777</v>
      </c>
      <c r="AS301" s="22">
        <f>'Cash Flow Statement Annual'!BG301/'Income Statement Annual'!N301</f>
        <v>-7.8812906982121678E-2</v>
      </c>
      <c r="AT301" s="22">
        <f>'Cash Flow Statement Annual'!AB301/'Balance Sheet Annual'!BB301</f>
        <v>7.8084822470842669E-2</v>
      </c>
      <c r="AU301" s="22">
        <f>('Cash Flow Statement Annual'!AB301+'Cash Flow Statement Annual'!AU301)/'Balance Sheet Annual'!BR301</f>
        <v>0.28034686306744372</v>
      </c>
      <c r="AV301" s="22">
        <f>('Cash Flow Statement Annual'!AB301+'Cash Flow Statement Annual'!AU301)/('Balance Sheet Annual'!BH301+'Balance Sheet Annual'!BS301)</f>
        <v>8.1823276892142555E-2</v>
      </c>
      <c r="AW301" s="22">
        <f>'Cash Flow Statement Annual'!AB301/'Balance Sheet Annual'!BS301</f>
        <v>0.16256454664443959</v>
      </c>
      <c r="AX301" s="22">
        <f>('Cash Flow Statement Annual'!AB301+'Cash Flow Statement Annual'!AU301)/'Balance Sheet Annual'!BS301</f>
        <v>9.2413900835048177E-2</v>
      </c>
      <c r="AY301" s="22">
        <f>('Balance Sheet Annual'!BH301+'Balance Sheet Annual'!BS301)/('Income Statement Annual'!AF301-'Income Statement Annual'!AC301)</f>
        <v>5.0707838311113278</v>
      </c>
      <c r="AZ301" s="22">
        <f>(('Balance Sheet Annual'!BH301+'Balance Sheet Annual'!BS301)-'Balance Sheet Annual'!N301)/('Income Statement Annual'!AF301-'Income Statement Annual'!AC301)</f>
        <v>5.0501471472737807</v>
      </c>
      <c r="BA301" s="22">
        <f>('Cash Flow Statement Annual'!AB301+'Cash Flow Statement Annual'!AU301)/'Income Statement Annual'!BS301</f>
        <v>1.931876075375768</v>
      </c>
      <c r="BB301" s="22">
        <f>'Income Statement Annual'!AF301/('Balance Sheet Annual'!BH301+'Balance Sheet Annual'!BS301)</f>
        <v>0.1527462886335326</v>
      </c>
      <c r="BC301" s="23">
        <f>'Income Statement Annual'!AF301/('Balance Sheet Annual'!BB301-'Balance Sheet Annual'!BR301)</f>
        <v>9.8454064794258278E-2</v>
      </c>
    </row>
    <row r="302" spans="1:55" x14ac:dyDescent="0.2">
      <c r="A302" s="45" t="s">
        <v>916</v>
      </c>
      <c r="B302" s="45" t="s">
        <v>917</v>
      </c>
      <c r="C302" s="45" t="str">
        <f>VLOOKUP(A302,'[1]S&amp;P 500 Wikipedia'!A:D,3,FALSE)</f>
        <v>Communication Services</v>
      </c>
      <c r="D302" s="45">
        <v>251397</v>
      </c>
      <c r="E302" s="45" t="s">
        <v>16</v>
      </c>
      <c r="F302" s="45">
        <v>2018</v>
      </c>
      <c r="G302" s="45" t="s">
        <v>17</v>
      </c>
      <c r="H302" s="46">
        <v>43465</v>
      </c>
      <c r="I302" s="46">
        <v>43508</v>
      </c>
      <c r="J302" s="46">
        <v>43508</v>
      </c>
      <c r="K302" s="45">
        <v>224600000</v>
      </c>
      <c r="L302" s="45">
        <v>224900000</v>
      </c>
      <c r="M302" s="45" t="s">
        <v>1803</v>
      </c>
      <c r="N302" s="20">
        <f>'Balance Sheet Annual'!AH302/'Balance Sheet Annual'!BR302</f>
        <v>0.93428376652171896</v>
      </c>
      <c r="O302" s="21">
        <f>('Balance Sheet Annual'!AH302-'Balance Sheet Annual'!U302)/'Balance Sheet Annual'!BR302</f>
        <v>0.86077742257874501</v>
      </c>
      <c r="P302" s="21">
        <f>'Balance Sheet Annual'!N302/'Balance Sheet Annual'!BR302</f>
        <v>0.25126911952557762</v>
      </c>
      <c r="Q302" s="21">
        <f>'Balance Sheet Annual'!CH302/'Balance Sheet Annual'!CS302</f>
        <v>6.4765189228093325</v>
      </c>
      <c r="R302" s="21">
        <f>('Balance Sheet Annual'!BH302+'Balance Sheet Annual'!BS302)/'Balance Sheet Annual'!BB302</f>
        <v>0.19753160698241562</v>
      </c>
      <c r="S302" s="21">
        <f>('Balance Sheet Annual'!BH302/'Balance Sheet Annual'!BB302)</f>
        <v>4.7330252855859326E-4</v>
      </c>
      <c r="T302" s="21">
        <f>'Balance Sheet Annual'!BS302/'Balance Sheet Annual'!BB302</f>
        <v>0.19705830445385702</v>
      </c>
      <c r="U302" s="21">
        <f>('Balance Sheet Annual'!BH302+'Balance Sheet Annual'!BS302)/'Balance Sheet Annual'!CS302</f>
        <v>1.4768487974569664</v>
      </c>
      <c r="V302" s="21">
        <f>('Balance Sheet Annual'!BH302/'Balance Sheet Annual'!CS302)</f>
        <v>3.538655310981827E-3</v>
      </c>
      <c r="W302" s="21">
        <f>('Balance Sheet Annual'!BS302/'Balance Sheet Annual'!CS302)</f>
        <v>1.4733101421459844</v>
      </c>
      <c r="X302" s="22">
        <f>'Balance Sheet Annual'!AH302/'Balance Sheet Annual'!BB302</f>
        <v>0.56619817738416123</v>
      </c>
      <c r="Y302" s="22">
        <f>'Balance Sheet Annual'!CS302/('Balance Sheet Annual'!BB302-'Balance Sheet Annual'!AQ302-'Balance Sheet Annual'!AR302-'Balance Sheet Annual'!AS302)</f>
        <v>0.21901703086310287</v>
      </c>
      <c r="Z302" s="22">
        <f>'Balance Sheet Annual'!BA302/'Balance Sheet Annual'!BB302</f>
        <v>0.43380182261583877</v>
      </c>
      <c r="AA302" s="22">
        <f>'Balance Sheet Annual'!AR302/'Balance Sheet Annual'!BB302</f>
        <v>0.37453070850981901</v>
      </c>
      <c r="AB302" s="23">
        <f>'Balance Sheet Annual'!CS302/'Balance Sheet Annual'!CT302</f>
        <v>0.13375208573995637</v>
      </c>
      <c r="AC302" s="24">
        <f>'Income Statement Annual'!V302/'Income Statement Annual'!N302</f>
        <v>0.18368950345694532</v>
      </c>
      <c r="AD302" s="22">
        <f>('Income Statement Annual'!AF302-'Income Statement Annual'!AC302)/'Income Statement Annual'!N302</f>
        <v>0.15490126754661637</v>
      </c>
      <c r="AE302" s="22">
        <f>'Income Statement Annual'!AF302/'Income Statement Annual'!N302</f>
        <v>0.13643148962916404</v>
      </c>
      <c r="AF302" s="22">
        <f>'Income Statement Annual'!BS302/'Income Statement Annual'!N302</f>
        <v>7.1260213702074165E-2</v>
      </c>
      <c r="AG302" s="22">
        <f>('Income Statement Annual'!AF302-'Income Statement Annual'!AC302)/('Income Statement Annual'!AH302*-1)</f>
        <v>11.89492207139266</v>
      </c>
      <c r="AH302" s="23">
        <f>'Income Statement Annual'!AF302/('Income Statement Annual'!AH302*-1)</f>
        <v>10.476621417797888</v>
      </c>
      <c r="AI302" s="24">
        <f>'Cash Flow Statement Annual'!BG302/'Cash Flow Statement Annual'!AB302</f>
        <v>-0.66337269627946049</v>
      </c>
      <c r="AJ302" s="22">
        <f>'Cash Flow Statement Annual'!AB302/'Balance Sheet Annual'!BR302</f>
        <v>0.13395415946892228</v>
      </c>
      <c r="AK302" s="22">
        <f>('Cash Flow Statement Annual'!AB302+'Cash Flow Statement Annual'!AV302)/('Balance Sheet Annual'!BH302+'Balance Sheet Annual'!BS302)</f>
        <v>0.28570268239689728</v>
      </c>
      <c r="AL302" s="23">
        <f>('Cash Flow Statement Annual'!AB302/('Balance Sheet Annual'!BH302+'Balance Sheet Annual'!BS302))</f>
        <v>0.41096919609316301</v>
      </c>
      <c r="AM302" s="24">
        <f>'Income Statement Annual'!BS302/'Balance Sheet Annual'!CS302</f>
        <v>0.32639596953157801</v>
      </c>
      <c r="AN302" s="22">
        <f>'Income Statement Annual'!N302/'Balance Sheet Annual'!CS302</f>
        <v>4.5803394710010199</v>
      </c>
      <c r="AO302" s="22">
        <f>'Income Statement Annual'!N302/'Balance Sheet Annual'!BB302</f>
        <v>0.61262995764343475</v>
      </c>
      <c r="AP302" s="22">
        <f>'Income Statement Annual'!N302/('Balance Sheet Annual'!AH302-'Balance Sheet Annual'!BR302)</f>
        <v>-15.382818007855777</v>
      </c>
      <c r="AQ302" s="22">
        <f>'Income Statement Annual'!BS302/'Balance Sheet Annual'!BB302</f>
        <v>4.3656141701963802E-2</v>
      </c>
      <c r="AR302" s="22">
        <f>'Cash Flow Statement Annual'!AB302/'Income Statement Annual'!N302</f>
        <v>0.13250968992248063</v>
      </c>
      <c r="AS302" s="22">
        <f>'Cash Flow Statement Annual'!BG302/'Income Statement Annual'!N302</f>
        <v>-8.7903310287031217E-2</v>
      </c>
      <c r="AT302" s="22">
        <f>'Cash Flow Statement Annual'!AB302/'Balance Sheet Annual'!BB302</f>
        <v>8.1179405724553969E-2</v>
      </c>
      <c r="AU302" s="22">
        <f>('Cash Flow Statement Annual'!AB302+'Cash Flow Statement Annual'!AU302)/'Balance Sheet Annual'!BR302</f>
        <v>0.12631627716114344</v>
      </c>
      <c r="AV302" s="22">
        <f>('Cash Flow Statement Annual'!AB302+'Cash Flow Statement Annual'!AU302)/('Balance Sheet Annual'!BH302+'Balance Sheet Annual'!BS302)</f>
        <v>0.38753629662720573</v>
      </c>
      <c r="AW302" s="22">
        <f>'Cash Flow Statement Annual'!AB302/'Balance Sheet Annual'!BS302</f>
        <v>0.4119562783691913</v>
      </c>
      <c r="AX302" s="22">
        <f>('Cash Flow Statement Annual'!AB302+'Cash Flow Statement Annual'!AU302)/'Balance Sheet Annual'!BS302</f>
        <v>0.38846709682672148</v>
      </c>
      <c r="AY302" s="22">
        <f>('Balance Sheet Annual'!BH302+'Balance Sheet Annual'!BS302)/('Income Statement Annual'!AF302-'Income Statement Annual'!AC302)</f>
        <v>2.0815334544993447</v>
      </c>
      <c r="AZ302" s="22">
        <f>(('Balance Sheet Annual'!BH302+'Balance Sheet Annual'!BS302)-'Balance Sheet Annual'!N302)/('Income Statement Annual'!AF302-'Income Statement Annual'!AC302)</f>
        <v>0.47690096791918507</v>
      </c>
      <c r="BA302" s="22">
        <f>('Cash Flow Statement Annual'!AB302+'Cash Flow Statement Annual'!AU302)/'Income Statement Annual'!BS302</f>
        <v>1.7534913634693128</v>
      </c>
      <c r="BB302" s="22">
        <f>'Income Statement Annual'!AF302/('Balance Sheet Annual'!BH302+'Balance Sheet Annual'!BS302)</f>
        <v>0.42313237354559669</v>
      </c>
      <c r="BC302" s="23">
        <f>'Income Statement Annual'!AF302/('Balance Sheet Annual'!BB302-'Balance Sheet Annual'!BR302)</f>
        <v>0.21214990379035459</v>
      </c>
    </row>
    <row r="303" spans="1:55" x14ac:dyDescent="0.2">
      <c r="A303" s="45" t="s">
        <v>922</v>
      </c>
      <c r="B303" s="45" t="s">
        <v>923</v>
      </c>
      <c r="C303" s="45" t="str">
        <f>VLOOKUP(A303,'[1]S&amp;P 500 Wikipedia'!A:D,3,FALSE)</f>
        <v>Information Technology</v>
      </c>
      <c r="D303" s="45">
        <v>257930</v>
      </c>
      <c r="E303" s="45" t="s">
        <v>16</v>
      </c>
      <c r="F303" s="45">
        <v>2019</v>
      </c>
      <c r="G303" s="45" t="s">
        <v>17</v>
      </c>
      <c r="H303" s="46">
        <v>43616</v>
      </c>
      <c r="I303" s="46">
        <v>43637</v>
      </c>
      <c r="J303" s="46">
        <v>43721</v>
      </c>
      <c r="K303" s="45">
        <v>3386000000</v>
      </c>
      <c r="L303" s="45">
        <v>3495000000</v>
      </c>
      <c r="M303" s="45" t="s">
        <v>2000</v>
      </c>
      <c r="N303" s="20">
        <f>'Balance Sheet Annual'!AH303/'Balance Sheet Annual'!BR303</f>
        <v>3.9574889294087003</v>
      </c>
      <c r="O303" s="21">
        <f>('Balance Sheet Annual'!AH303-'Balance Sheet Annual'!U303)/'Balance Sheet Annual'!BR303</f>
        <v>3.9574889294087003</v>
      </c>
      <c r="P303" s="21">
        <f>'Balance Sheet Annual'!N303/'Balance Sheet Annual'!BR303</f>
        <v>3.5040896066684031</v>
      </c>
      <c r="Q303" s="21">
        <f>'Balance Sheet Annual'!CH303/'Balance Sheet Annual'!CS303</f>
        <v>1.9695396330910349</v>
      </c>
      <c r="R303" s="21">
        <f>('Balance Sheet Annual'!BH303+'Balance Sheet Annual'!BS303)/'Balance Sheet Annual'!BB303</f>
        <v>0.44162344096048489</v>
      </c>
      <c r="S303" s="21">
        <f>('Balance Sheet Annual'!BH303/'Balance Sheet Annual'!BB303)</f>
        <v>3.2717974122858144E-2</v>
      </c>
      <c r="T303" s="21">
        <f>'Balance Sheet Annual'!BS303/'Balance Sheet Annual'!BB303</f>
        <v>0.40890546683762674</v>
      </c>
      <c r="U303" s="21">
        <f>('Balance Sheet Annual'!BH303+'Balance Sheet Annual'!BS303)/'Balance Sheet Annual'!CS303</f>
        <v>1.3114183108341986</v>
      </c>
      <c r="V303" s="21">
        <f>('Balance Sheet Annual'!BH303/'Balance Sheet Annual'!CS303)</f>
        <v>9.7157320872274147E-2</v>
      </c>
      <c r="W303" s="21">
        <f>('Balance Sheet Annual'!BS303/'Balance Sheet Annual'!CS303)</f>
        <v>1.2142609899619246</v>
      </c>
      <c r="X303" s="22">
        <f>'Balance Sheet Annual'!AH303/'Balance Sheet Annual'!BB303</f>
        <v>0.55341531647045106</v>
      </c>
      <c r="Y303" s="22">
        <f>'Balance Sheet Annual'!CS303/('Balance Sheet Annual'!BB303-'Balance Sheet Annual'!AQ303-'Balance Sheet Annual'!AR303-'Balance Sheet Annual'!AS303)</f>
        <v>0.53229539722935548</v>
      </c>
      <c r="Z303" s="22">
        <f>'Balance Sheet Annual'!BA303/'Balance Sheet Annual'!BB303</f>
        <v>0.44658468352954889</v>
      </c>
      <c r="AA303" s="22">
        <f>'Balance Sheet Annual'!AR303/'Balance Sheet Annual'!BB303</f>
        <v>0.31876529898589578</v>
      </c>
      <c r="AB303" s="23">
        <f>'Balance Sheet Annual'!CS303/'Balance Sheet Annual'!CT303</f>
        <v>0.33675253526051985</v>
      </c>
      <c r="AC303" s="24">
        <f>'Income Statement Annual'!V303/'Income Statement Annual'!N303</f>
        <v>0.7971178228013357</v>
      </c>
      <c r="AD303" s="22">
        <f>('Income Statement Annual'!AF303-'Income Statement Annual'!AC303)/'Income Statement Annual'!N303</f>
        <v>0.40016570008285002</v>
      </c>
      <c r="AE303" s="22">
        <f>'Income Statement Annual'!AF303/'Income Statement Annual'!N303</f>
        <v>0.35949386156511259</v>
      </c>
      <c r="AF303" s="22">
        <f>'Income Statement Annual'!BS303/'Income Statement Annual'!N303</f>
        <v>9.6030729833546741E-2</v>
      </c>
      <c r="AG303" s="22">
        <f>('Income Statement Annual'!AF303-'Income Statement Annual'!AC303)/('Income Statement Annual'!AH303*-1)</f>
        <v>7.8711111111111114</v>
      </c>
      <c r="AH303" s="23">
        <f>'Income Statement Annual'!AF303/('Income Statement Annual'!AH303*-1)</f>
        <v>7.0711111111111107</v>
      </c>
      <c r="AI303" s="24">
        <f>'Cash Flow Statement Annual'!BG303/'Cash Flow Statement Annual'!AB303</f>
        <v>-0.64877161055505006</v>
      </c>
      <c r="AJ303" s="22">
        <f>'Cash Flow Statement Annual'!AB303/'Balance Sheet Annual'!BR303</f>
        <v>0.80156290700703303</v>
      </c>
      <c r="AK303" s="22">
        <f>('Cash Flow Statement Annual'!AB303+'Cash Flow Statement Annual'!AV303)/('Balance Sheet Annual'!BH303+'Balance Sheet Annual'!BS303)</f>
        <v>0.20201586961183787</v>
      </c>
      <c r="AL303" s="23">
        <f>('Cash Flow Statement Annual'!AB303/('Balance Sheet Annual'!BH303+'Balance Sheet Annual'!BS303))</f>
        <v>0.25381481053795013</v>
      </c>
      <c r="AM303" s="24">
        <f>'Income Statement Annual'!BS303/'Balance Sheet Annual'!CS303</f>
        <v>8.2749221183800625E-2</v>
      </c>
      <c r="AN303" s="22">
        <f>'Income Statement Annual'!N303/'Balance Sheet Annual'!CS303</f>
        <v>0.86169522326064385</v>
      </c>
      <c r="AO303" s="22">
        <f>'Income Statement Annual'!N303/'Balance Sheet Annual'!BB303</f>
        <v>0.29017805105490152</v>
      </c>
      <c r="AP303" s="22">
        <f>'Income Statement Annual'!N303/('Balance Sheet Annual'!AH303-'Balance Sheet Annual'!BR303)</f>
        <v>0.70163293346720923</v>
      </c>
      <c r="AQ303" s="22">
        <f>'Income Statement Annual'!BS303/'Balance Sheet Annual'!BB303</f>
        <v>2.7866010024478378E-2</v>
      </c>
      <c r="AR303" s="22">
        <f>'Cash Flow Statement Annual'!AB303/'Income Statement Annual'!N303</f>
        <v>0.38628204162586932</v>
      </c>
      <c r="AS303" s="22">
        <f>'Cash Flow Statement Annual'!BG303/'Income Statement Annual'!N303</f>
        <v>-0.25060882227410813</v>
      </c>
      <c r="AT303" s="22">
        <f>'Cash Flow Statement Annual'!AB303/'Balance Sheet Annual'!BB303</f>
        <v>0.11209056999650309</v>
      </c>
      <c r="AU303" s="22">
        <f>('Cash Flow Statement Annual'!AB303+'Cash Flow Statement Annual'!AU303)/'Balance Sheet Annual'!BR303</f>
        <v>0.50851784318833027</v>
      </c>
      <c r="AV303" s="22">
        <f>('Cash Flow Statement Annual'!AB303+'Cash Flow Statement Annual'!AU303)/('Balance Sheet Annual'!BH303+'Balance Sheet Annual'!BS303)</f>
        <v>0.16102212177700062</v>
      </c>
      <c r="AW303" s="22">
        <f>'Cash Flow Statement Annual'!AB303/'Balance Sheet Annual'!BS303</f>
        <v>0.27412343215507412</v>
      </c>
      <c r="AX303" s="22">
        <f>('Cash Flow Statement Annual'!AB303+'Cash Flow Statement Annual'!AU303)/'Balance Sheet Annual'!BS303</f>
        <v>0.17390607183580387</v>
      </c>
      <c r="AY303" s="22">
        <f>('Balance Sheet Annual'!BH303+'Balance Sheet Annual'!BS303)/('Income Statement Annual'!AF303-'Income Statement Annual'!AC303)</f>
        <v>3.8031871510132378</v>
      </c>
      <c r="AZ303" s="22">
        <f>(('Balance Sheet Annual'!BH303+'Balance Sheet Annual'!BS303)-'Balance Sheet Annual'!N303)/('Income Statement Annual'!AF303-'Income Statement Annual'!AC303)</f>
        <v>-0.41671372106154714</v>
      </c>
      <c r="BA303" s="22">
        <f>('Cash Flow Statement Annual'!AB303+'Cash Flow Statement Annual'!AU303)/'Income Statement Annual'!BS303</f>
        <v>2.5518954248366015</v>
      </c>
      <c r="BB303" s="22">
        <f>'Income Statement Annual'!AF303/('Balance Sheet Annual'!BH303+'Balance Sheet Annual'!BS303)</f>
        <v>0.23621306850987314</v>
      </c>
      <c r="BC303" s="23">
        <f>'Income Statement Annual'!AF303/('Balance Sheet Annual'!BB303-'Balance Sheet Annual'!BR303)</f>
        <v>0.12127654168325301</v>
      </c>
    </row>
    <row r="304" spans="1:55" x14ac:dyDescent="0.2">
      <c r="A304" s="45" t="s">
        <v>907</v>
      </c>
      <c r="B304" s="45" t="s">
        <v>908</v>
      </c>
      <c r="C304" s="45" t="str">
        <f>VLOOKUP(A304,'[1]S&amp;P 500 Wikipedia'!A:D,3,FALSE)</f>
        <v>Consumer Discretionary</v>
      </c>
      <c r="D304" s="45">
        <v>334679</v>
      </c>
      <c r="E304" s="45" t="s">
        <v>16</v>
      </c>
      <c r="F304" s="45">
        <v>2018</v>
      </c>
      <c r="G304" s="45" t="s">
        <v>17</v>
      </c>
      <c r="H304" s="46">
        <v>43465</v>
      </c>
      <c r="I304" s="46">
        <v>43523</v>
      </c>
      <c r="J304" s="46">
        <v>43591</v>
      </c>
      <c r="K304" s="45">
        <v>79768000</v>
      </c>
      <c r="L304" s="45">
        <v>80651000</v>
      </c>
      <c r="M304" s="45" t="s">
        <v>2001</v>
      </c>
      <c r="N304" s="20">
        <f>'Balance Sheet Annual'!AH304/'Balance Sheet Annual'!BR304</f>
        <v>0.9315412821197544</v>
      </c>
      <c r="O304" s="21">
        <f>('Balance Sheet Annual'!AH304-'Balance Sheet Annual'!U304)/'Balance Sheet Annual'!BR304</f>
        <v>0.10634304317142837</v>
      </c>
      <c r="P304" s="21">
        <f>'Balance Sheet Annual'!N304/'Balance Sheet Annual'!BR304</f>
        <v>1.2707252302072236E-2</v>
      </c>
      <c r="Q304" s="21">
        <f>'Balance Sheet Annual'!CH304/'Balance Sheet Annual'!CS304</f>
        <v>10.594719208141539</v>
      </c>
      <c r="R304" s="21">
        <f>('Balance Sheet Annual'!BH304+'Balance Sheet Annual'!BS304)/'Balance Sheet Annual'!BB304</f>
        <v>0.39334855191276674</v>
      </c>
      <c r="S304" s="21">
        <f>('Balance Sheet Annual'!BH304/'Balance Sheet Annual'!BB304)</f>
        <v>0</v>
      </c>
      <c r="T304" s="21">
        <f>'Balance Sheet Annual'!BS304/'Balance Sheet Annual'!BB304</f>
        <v>0.39334855191276674</v>
      </c>
      <c r="U304" s="21">
        <f>('Balance Sheet Annual'!BH304+'Balance Sheet Annual'!BS304)/'Balance Sheet Annual'!CS304</f>
        <v>4.5607660103576162</v>
      </c>
      <c r="V304" s="21">
        <f>('Balance Sheet Annual'!BH304/'Balance Sheet Annual'!CS304)</f>
        <v>0</v>
      </c>
      <c r="W304" s="21">
        <f>('Balance Sheet Annual'!BS304/'Balance Sheet Annual'!CS304)</f>
        <v>4.5607660103576162</v>
      </c>
      <c r="X304" s="22">
        <f>'Balance Sheet Annual'!AH304/'Balance Sheet Annual'!BB304</f>
        <v>0.44872208175375089</v>
      </c>
      <c r="Y304" s="22">
        <f>'Balance Sheet Annual'!CS304/('Balance Sheet Annual'!BB304-'Balance Sheet Annual'!AQ304-'Balance Sheet Annual'!AR304-'Balance Sheet Annual'!AS304)</f>
        <v>9.6279324240467881E-2</v>
      </c>
      <c r="Z304" s="22">
        <f>'Balance Sheet Annual'!BA304/'Balance Sheet Annual'!BB304</f>
        <v>0.55127791824624917</v>
      </c>
      <c r="AA304" s="22">
        <f>'Balance Sheet Annual'!AR304/'Balance Sheet Annual'!BB304</f>
        <v>0.10420892551854657</v>
      </c>
      <c r="AB304" s="23">
        <f>'Balance Sheet Annual'!CS304/'Balance Sheet Annual'!CT304</f>
        <v>8.6246159311716961E-2</v>
      </c>
      <c r="AC304" s="24">
        <f>'Income Statement Annual'!V304/'Income Statement Annual'!N304</f>
        <v>0.52582168357555137</v>
      </c>
      <c r="AD304" s="22">
        <f>('Income Statement Annual'!AF304-'Income Statement Annual'!AC304)/'Income Statement Annual'!N304</f>
        <v>0.19218675196814872</v>
      </c>
      <c r="AE304" s="22">
        <f>'Income Statement Annual'!AF304/'Income Statement Annual'!N304</f>
        <v>0.19218675196814872</v>
      </c>
      <c r="AF304" s="22">
        <f>'Income Statement Annual'!BS304/'Income Statement Annual'!N304</f>
        <v>0.12629077786512977</v>
      </c>
      <c r="AG304" s="22">
        <f>('Income Statement Annual'!AF304-'Income Statement Annual'!AC304)/('Income Statement Annual'!AH304*-1)</f>
        <v>19.386081211658166</v>
      </c>
      <c r="AH304" s="23">
        <f>'Income Statement Annual'!AF304/('Income Statement Annual'!AH304*-1)</f>
        <v>19.386081211658166</v>
      </c>
      <c r="AI304" s="24">
        <f>'Cash Flow Statement Annual'!BG304/'Cash Flow Statement Annual'!AB304</f>
        <v>-0.74070216508381137</v>
      </c>
      <c r="AJ304" s="22">
        <f>'Cash Flow Statement Annual'!AB304/'Balance Sheet Annual'!BR304</f>
        <v>0.38484950509490956</v>
      </c>
      <c r="AK304" s="22">
        <f>('Cash Flow Statement Annual'!AB304+'Cash Flow Statement Annual'!AV304)/('Balance Sheet Annual'!BH304+'Balance Sheet Annual'!BS304)</f>
        <v>0.47129052944711741</v>
      </c>
      <c r="AL304" s="23">
        <f>('Cash Flow Statement Annual'!AB304/('Balance Sheet Annual'!BH304+'Balance Sheet Annual'!BS304))</f>
        <v>0.47129052944711741</v>
      </c>
      <c r="AM304" s="24">
        <f>'Income Statement Annual'!BS304/'Balance Sheet Annual'!CS304</f>
        <v>1.73617784964612</v>
      </c>
      <c r="AN304" s="22">
        <f>'Income Statement Annual'!N304/'Balance Sheet Annual'!CS304</f>
        <v>13.747463425241101</v>
      </c>
      <c r="AO304" s="22">
        <f>'Income Statement Annual'!N304/'Balance Sheet Annual'!BB304</f>
        <v>1.1856659207053462</v>
      </c>
      <c r="AP304" s="22">
        <f>'Income Statement Annual'!N304/('Balance Sheet Annual'!AH304-'Balance Sheet Annual'!BR304)</f>
        <v>-35.954912813283457</v>
      </c>
      <c r="AQ304" s="22">
        <f>'Income Statement Annual'!BS304/'Balance Sheet Annual'!BB304</f>
        <v>0.14973867141405345</v>
      </c>
      <c r="AR304" s="22">
        <f>'Cash Flow Statement Annual'!AB304/'Income Statement Annual'!N304</f>
        <v>0.15635217648656241</v>
      </c>
      <c r="AS304" s="22">
        <f>'Cash Flow Statement Annual'!BG304/'Income Statement Annual'!N304</f>
        <v>-0.11581039563916297</v>
      </c>
      <c r="AT304" s="22">
        <f>'Cash Flow Statement Annual'!AB304/'Balance Sheet Annual'!BB304</f>
        <v>0.18538144728822478</v>
      </c>
      <c r="AU304" s="22">
        <f>('Cash Flow Statement Annual'!AB304+'Cash Flow Statement Annual'!AU304)/'Balance Sheet Annual'!BR304</f>
        <v>0.25757327342526087</v>
      </c>
      <c r="AV304" s="22">
        <f>('Cash Flow Statement Annual'!AB304+'Cash Flow Statement Annual'!AU304)/('Balance Sheet Annual'!BH304+'Balance Sheet Annual'!BS304)</f>
        <v>0.31542679098439091</v>
      </c>
      <c r="AW304" s="22">
        <f>'Cash Flow Statement Annual'!AB304/'Balance Sheet Annual'!BS304</f>
        <v>0.47129052944711741</v>
      </c>
      <c r="AX304" s="22">
        <f>('Cash Flow Statement Annual'!AB304+'Cash Flow Statement Annual'!AU304)/'Balance Sheet Annual'!BS304</f>
        <v>0.31542679098439091</v>
      </c>
      <c r="AY304" s="22">
        <f>('Balance Sheet Annual'!BH304+'Balance Sheet Annual'!BS304)/('Income Statement Annual'!AF304-'Income Statement Annual'!AC304)</f>
        <v>1.7262026196823925</v>
      </c>
      <c r="AZ304" s="22">
        <f>(('Balance Sheet Annual'!BH304+'Balance Sheet Annual'!BS304)-'Balance Sheet Annual'!N304)/('Income Statement Annual'!AF304-'Income Statement Annual'!AC304)</f>
        <v>1.6993404427958734</v>
      </c>
      <c r="BA304" s="22">
        <f>('Cash Flow Statement Annual'!AB304+'Cash Flow Statement Annual'!AU304)/'Income Statement Annual'!BS304</f>
        <v>0.82859471301918142</v>
      </c>
      <c r="BB304" s="22">
        <f>'Income Statement Annual'!AF304/('Balance Sheet Annual'!BH304+'Balance Sheet Annual'!BS304)</f>
        <v>0.57930626949459274</v>
      </c>
      <c r="BC304" s="23">
        <f>'Income Statement Annual'!AF304/('Balance Sheet Annual'!BB304-'Balance Sheet Annual'!BR304)</f>
        <v>0.43964623435381506</v>
      </c>
    </row>
    <row r="305" spans="1:55" x14ac:dyDescent="0.2">
      <c r="A305" s="45" t="s">
        <v>910</v>
      </c>
      <c r="B305" s="45" t="s">
        <v>911</v>
      </c>
      <c r="C305" s="45" t="str">
        <f>VLOOKUP(A305,'[1]S&amp;P 500 Wikipedia'!A:D,3,FALSE)</f>
        <v>Energy</v>
      </c>
      <c r="D305" s="45">
        <v>334205</v>
      </c>
      <c r="E305" s="45" t="s">
        <v>16</v>
      </c>
      <c r="F305" s="45">
        <v>2018</v>
      </c>
      <c r="G305" s="45" t="s">
        <v>17</v>
      </c>
      <c r="H305" s="46">
        <v>43465</v>
      </c>
      <c r="I305" s="46">
        <v>43517</v>
      </c>
      <c r="J305" s="46">
        <v>43517</v>
      </c>
      <c r="K305" s="45">
        <v>753800000</v>
      </c>
      <c r="L305" s="45">
        <v>755500000</v>
      </c>
      <c r="M305" s="45" t="s">
        <v>1804</v>
      </c>
      <c r="N305" s="20">
        <f>'Balance Sheet Annual'!AH305/'Balance Sheet Annual'!BR305</f>
        <v>1.1175675675675676</v>
      </c>
      <c r="O305" s="21">
        <f>('Balance Sheet Annual'!AH305-'Balance Sheet Annual'!U305)/'Balance Sheet Annual'!BR305</f>
        <v>0.94918918918918915</v>
      </c>
      <c r="P305" s="21">
        <f>'Balance Sheet Annual'!N305/'Balance Sheet Annual'!BR305</f>
        <v>0.22594594594594594</v>
      </c>
      <c r="Q305" s="21">
        <f>'Balance Sheet Annual'!CH305/'Balance Sheet Annual'!CS305</f>
        <v>1.0428738090608594</v>
      </c>
      <c r="R305" s="21">
        <f>('Balance Sheet Annual'!BH305+'Balance Sheet Annual'!BS305)/'Balance Sheet Annual'!BB305</f>
        <v>0.23385523247513443</v>
      </c>
      <c r="S305" s="21">
        <f>('Balance Sheet Annual'!BH305/'Balance Sheet Annual'!BB305)</f>
        <v>1.1897396849569314E-2</v>
      </c>
      <c r="T305" s="21">
        <f>'Balance Sheet Annual'!BS305/'Balance Sheet Annual'!BB305</f>
        <v>0.22195783562556512</v>
      </c>
      <c r="U305" s="21">
        <f>('Balance Sheet Annual'!BH305+'Balance Sheet Annual'!BS305)/'Balance Sheet Annual'!CS305</f>
        <v>0.47773672953529067</v>
      </c>
      <c r="V305" s="21">
        <f>('Balance Sheet Annual'!BH305/'Balance Sheet Annual'!CS305)</f>
        <v>2.4304880419988333E-2</v>
      </c>
      <c r="W305" s="21">
        <f>('Balance Sheet Annual'!BS305/'Balance Sheet Annual'!CS305)</f>
        <v>0.45343184911530238</v>
      </c>
      <c r="X305" s="22">
        <f>'Balance Sheet Annual'!AH305/'Balance Sheet Annual'!BB305</f>
        <v>0.19678294389187645</v>
      </c>
      <c r="Y305" s="22">
        <f>'Balance Sheet Annual'!CS305/('Balance Sheet Annual'!BB305-'Balance Sheet Annual'!AQ305-'Balance Sheet Annual'!AR305-'Balance Sheet Annual'!AS305)</f>
        <v>0.48950649597867985</v>
      </c>
      <c r="Z305" s="22">
        <f>'Balance Sheet Annual'!BA305/'Balance Sheet Annual'!BB305</f>
        <v>0.80321705610812355</v>
      </c>
      <c r="AA305" s="22">
        <f>'Balance Sheet Annual'!AR305/'Balance Sheet Annual'!BB305</f>
        <v>0</v>
      </c>
      <c r="AB305" s="23">
        <f>'Balance Sheet Annual'!CS305/'Balance Sheet Annual'!CT305</f>
        <v>0.48950649597867985</v>
      </c>
      <c r="AC305" s="24">
        <f>'Income Statement Annual'!V305/'Income Statement Annual'!N305</f>
        <v>0.55276622961304767</v>
      </c>
      <c r="AD305" s="22">
        <f>('Income Statement Annual'!AF305-'Income Statement Annual'!AC305)/'Income Statement Annual'!N305</f>
        <v>0.40749920051167254</v>
      </c>
      <c r="AE305" s="22">
        <f>'Income Statement Annual'!AF305/'Income Statement Annual'!N305</f>
        <v>8.7543971858010869E-2</v>
      </c>
      <c r="AF305" s="22">
        <f>'Income Statement Annual'!BS305/'Income Statement Annual'!N305</f>
        <v>0.10481291973137193</v>
      </c>
      <c r="AG305" s="22">
        <f>('Income Statement Annual'!AF305-'Income Statement Annual'!AC305)/('Income Statement Annual'!AH305*-1)</f>
        <v>20.719512195121951</v>
      </c>
      <c r="AH305" s="23">
        <f>'Income Statement Annual'!AF305/('Income Statement Annual'!AH305*-1)</f>
        <v>4.4512195121951219</v>
      </c>
      <c r="AI305" s="24">
        <f>'Cash Flow Statement Annual'!BG305/'Cash Flow Statement Annual'!AB305</f>
        <v>-0.46897518014411527</v>
      </c>
      <c r="AJ305" s="22">
        <f>'Cash Flow Statement Annual'!AB305/'Balance Sheet Annual'!BR305</f>
        <v>0.67513513513513512</v>
      </c>
      <c r="AK305" s="22">
        <f>('Cash Flow Statement Annual'!AB305+'Cash Flow Statement Annual'!AV305)/('Balance Sheet Annual'!BH305+'Balance Sheet Annual'!BS305)</f>
        <v>0.26963776963776964</v>
      </c>
      <c r="AL305" s="23">
        <f>('Cash Flow Statement Annual'!AB305/('Balance Sheet Annual'!BH305+'Balance Sheet Annual'!BS305))</f>
        <v>0.50834350834350839</v>
      </c>
      <c r="AM305" s="24">
        <f>'Income Statement Annual'!BS305/'Balance Sheet Annual'!CS305</f>
        <v>6.372739646120941E-2</v>
      </c>
      <c r="AN305" s="22">
        <f>'Income Statement Annual'!N305/'Balance Sheet Annual'!CS305</f>
        <v>0.60801088858642816</v>
      </c>
      <c r="AO305" s="22">
        <f>'Income Statement Annual'!N305/'Balance Sheet Annual'!BB305</f>
        <v>0.29762527958882595</v>
      </c>
      <c r="AP305" s="22">
        <f>'Income Statement Annual'!N305/('Balance Sheet Annual'!AH305-'Balance Sheet Annual'!BR305)</f>
        <v>14.377011494252873</v>
      </c>
      <c r="AQ305" s="22">
        <f>'Income Statement Annual'!BS305/'Balance Sheet Annual'!BB305</f>
        <v>3.1194974539570743E-2</v>
      </c>
      <c r="AR305" s="22">
        <f>'Cash Flow Statement Annual'!AB305/'Income Statement Annual'!N305</f>
        <v>0.3994243684042213</v>
      </c>
      <c r="AS305" s="22">
        <f>'Cash Flow Statement Annual'!BG305/'Income Statement Annual'!N305</f>
        <v>-0.18732011512631916</v>
      </c>
      <c r="AT305" s="22">
        <f>'Cash Flow Statement Annual'!AB305/'Balance Sheet Annual'!BB305</f>
        <v>0.11887878932089659</v>
      </c>
      <c r="AU305" s="22">
        <f>('Cash Flow Statement Annual'!AB305+'Cash Flow Statement Annual'!AU305)/'Balance Sheet Annual'!BR305</f>
        <v>0.24081081081081082</v>
      </c>
      <c r="AV305" s="22">
        <f>('Cash Flow Statement Annual'!AB305+'Cash Flow Statement Annual'!AU305)/('Balance Sheet Annual'!BH305+'Balance Sheet Annual'!BS305)</f>
        <v>0.18131868131868131</v>
      </c>
      <c r="AW305" s="22">
        <f>'Cash Flow Statement Annual'!AB305/'Balance Sheet Annual'!BS305</f>
        <v>0.53559176672384223</v>
      </c>
      <c r="AX305" s="22">
        <f>('Cash Flow Statement Annual'!AB305+'Cash Flow Statement Annual'!AU305)/'Balance Sheet Annual'!BS305</f>
        <v>0.19103773584905662</v>
      </c>
      <c r="AY305" s="22">
        <f>('Balance Sheet Annual'!BH305+'Balance Sheet Annual'!BS305)/('Income Statement Annual'!AF305-'Income Statement Annual'!AC305)</f>
        <v>1.9281930547380812</v>
      </c>
      <c r="AZ305" s="22">
        <f>(('Balance Sheet Annual'!BH305+'Balance Sheet Annual'!BS305)-'Balance Sheet Annual'!N305)/('Income Statement Annual'!AF305-'Income Statement Annual'!AC305)</f>
        <v>1.6001569550716108</v>
      </c>
      <c r="BA305" s="22">
        <f>('Cash Flow Statement Annual'!AB305+'Cash Flow Statement Annual'!AU305)/'Income Statement Annual'!BS305</f>
        <v>1.3592677345537758</v>
      </c>
      <c r="BB305" s="22">
        <f>'Income Statement Annual'!AF305/('Balance Sheet Annual'!BH305+'Balance Sheet Annual'!BS305)</f>
        <v>0.11141636141636142</v>
      </c>
      <c r="BC305" s="23">
        <f>'Income Statement Annual'!AF305/('Balance Sheet Annual'!BB305-'Balance Sheet Annual'!BR305)</f>
        <v>3.1623635418471671E-2</v>
      </c>
    </row>
    <row r="306" spans="1:55" x14ac:dyDescent="0.2">
      <c r="A306" s="45" t="s">
        <v>934</v>
      </c>
      <c r="B306" s="45" t="s">
        <v>935</v>
      </c>
      <c r="C306" s="45" t="str">
        <f>VLOOKUP(A306,'[1]S&amp;P 500 Wikipedia'!A:D,3,FALSE)</f>
        <v>Information Technology</v>
      </c>
      <c r="D306" s="45">
        <v>746934</v>
      </c>
      <c r="E306" s="45" t="s">
        <v>16</v>
      </c>
      <c r="F306" s="45">
        <v>2018</v>
      </c>
      <c r="G306" s="45" t="s">
        <v>17</v>
      </c>
      <c r="H306" s="46">
        <v>43465</v>
      </c>
      <c r="I306" s="46">
        <v>43510</v>
      </c>
      <c r="J306" s="46">
        <v>43510</v>
      </c>
      <c r="K306" s="45">
        <v>57488135</v>
      </c>
      <c r="L306" s="45">
        <v>58325366</v>
      </c>
      <c r="M306" s="45" t="s">
        <v>1805</v>
      </c>
      <c r="N306" s="20">
        <f>'Balance Sheet Annual'!AH306/'Balance Sheet Annual'!BR306</f>
        <v>1.0316738469958391</v>
      </c>
      <c r="O306" s="21">
        <f>('Balance Sheet Annual'!AH306-'Balance Sheet Annual'!U306)/'Balance Sheet Annual'!BR306</f>
        <v>1.0308151895536735</v>
      </c>
      <c r="P306" s="21">
        <f>'Balance Sheet Annual'!N306/'Balance Sheet Annual'!BR306</f>
        <v>4.0413032648278474E-2</v>
      </c>
      <c r="Q306" s="21">
        <f>'Balance Sheet Annual'!CH306/'Balance Sheet Annual'!CS306</f>
        <v>4.5116605688238449</v>
      </c>
      <c r="R306" s="21">
        <f>('Balance Sheet Annual'!BH306+'Balance Sheet Annual'!BS306)/'Balance Sheet Annual'!BB306</f>
        <v>2.2773456298729532E-2</v>
      </c>
      <c r="S306" s="21">
        <f>('Balance Sheet Annual'!BH306/'Balance Sheet Annual'!BB306)</f>
        <v>5.7285222347945792E-4</v>
      </c>
      <c r="T306" s="21">
        <f>'Balance Sheet Annual'!BS306/'Balance Sheet Annual'!BB306</f>
        <v>2.2200604075250076E-2</v>
      </c>
      <c r="U306" s="21">
        <f>('Balance Sheet Annual'!BH306+'Balance Sheet Annual'!BS306)/'Balance Sheet Annual'!CS306</f>
        <v>0.12551956109754059</v>
      </c>
      <c r="V306" s="21">
        <f>('Balance Sheet Annual'!BH306/'Balance Sheet Annual'!CS306)</f>
        <v>3.1573670119147937E-3</v>
      </c>
      <c r="W306" s="21">
        <f>('Balance Sheet Annual'!BS306/'Balance Sheet Annual'!CS306)</f>
        <v>0.12236219408562581</v>
      </c>
      <c r="X306" s="22">
        <f>'Balance Sheet Annual'!AH306/'Balance Sheet Annual'!BB306</f>
        <v>0.75881308631876643</v>
      </c>
      <c r="Y306" s="22">
        <f>'Balance Sheet Annual'!CS306/('Balance Sheet Annual'!BB306-'Balance Sheet Annual'!AQ306-'Balance Sheet Annual'!AR306-'Balance Sheet Annual'!AS306)</f>
        <v>0.18783723404468469</v>
      </c>
      <c r="Z306" s="22">
        <f>'Balance Sheet Annual'!BA306/'Balance Sheet Annual'!BB306</f>
        <v>0.24118691368123354</v>
      </c>
      <c r="AA306" s="22">
        <f>'Balance Sheet Annual'!AR306/'Balance Sheet Annual'!BB306</f>
        <v>3.3473793946087384E-2</v>
      </c>
      <c r="AB306" s="23">
        <f>'Balance Sheet Annual'!CS306/'Balance Sheet Annual'!CT306</f>
        <v>0.18143352398302603</v>
      </c>
      <c r="AC306" s="24">
        <f>'Income Statement Annual'!V306/'Income Statement Annual'!N306</f>
        <v>0.83367163379494602</v>
      </c>
      <c r="AD306" s="22">
        <f>('Income Statement Annual'!AF306-'Income Statement Annual'!AC306)/'Income Statement Annual'!N306</f>
        <v>0.32217057270919786</v>
      </c>
      <c r="AE306" s="22">
        <f>'Income Statement Annual'!AF306/'Income Statement Annual'!N306</f>
        <v>0.29952868857191023</v>
      </c>
      <c r="AF306" s="22">
        <f>'Income Statement Annual'!BS306/'Income Statement Annual'!N306</f>
        <v>0.28515611469424795</v>
      </c>
      <c r="AG306" s="22">
        <f>('Income Statement Annual'!AF306-'Income Statement Annual'!AC306)/('Income Statement Annual'!AH306*-1)</f>
        <v>153.14489571899011</v>
      </c>
      <c r="AH306" s="23">
        <f>'Income Statement Annual'!AF306/('Income Statement Annual'!AH306*-1)</f>
        <v>142.38199780461031</v>
      </c>
      <c r="AI306" s="24">
        <f>'Cash Flow Statement Annual'!BG306/'Cash Flow Statement Annual'!AB306</f>
        <v>1.119217204895927</v>
      </c>
      <c r="AJ306" s="22">
        <f>'Cash Flow Statement Annual'!AB306/'Balance Sheet Annual'!BR306</f>
        <v>0.11415056939776451</v>
      </c>
      <c r="AK306" s="22">
        <f>('Cash Flow Statement Annual'!AB306+'Cash Flow Statement Annual'!AV306)/('Balance Sheet Annual'!BH306+'Balance Sheet Annual'!BS306)</f>
        <v>3.6867316299359811</v>
      </c>
      <c r="AL306" s="23">
        <f>('Cash Flow Statement Annual'!AB306/('Balance Sheet Annual'!BH306+'Balance Sheet Annual'!BS306))</f>
        <v>3.6867316299359811</v>
      </c>
      <c r="AM306" s="24">
        <f>'Income Statement Annual'!BS306/'Balance Sheet Annual'!CS306</f>
        <v>0.43906601670417816</v>
      </c>
      <c r="AN306" s="22">
        <f>'Income Statement Annual'!N306/'Balance Sheet Annual'!CS306</f>
        <v>1.5397390905502992</v>
      </c>
      <c r="AO306" s="22">
        <f>'Income Statement Annual'!N306/'Balance Sheet Annual'!BB306</f>
        <v>0.27936028921296041</v>
      </c>
      <c r="AP306" s="22">
        <f>'Income Statement Annual'!N306/('Balance Sheet Annual'!AH306-'Balance Sheet Annual'!BR306)</f>
        <v>11.991443524492565</v>
      </c>
      <c r="AQ306" s="22">
        <f>'Income Statement Annual'!BS306/'Balance Sheet Annual'!BB306</f>
        <v>7.9661294671829211E-2</v>
      </c>
      <c r="AR306" s="22">
        <f>'Cash Flow Statement Annual'!AB306/'Income Statement Annual'!N306</f>
        <v>0.30054243534766434</v>
      </c>
      <c r="AS306" s="22">
        <f>'Cash Flow Statement Annual'!BG306/'Income Statement Annual'!N306</f>
        <v>0.33637226444242774</v>
      </c>
      <c r="AT306" s="22">
        <f>'Cash Flow Statement Annual'!AB306/'Balance Sheet Annual'!BB306</f>
        <v>8.395962165949096E-2</v>
      </c>
      <c r="AU306" s="22">
        <f>('Cash Flow Statement Annual'!AB306+'Cash Flow Statement Annual'!AU306)/'Balance Sheet Annual'!BR306</f>
        <v>-0.14010938892358213</v>
      </c>
      <c r="AV306" s="22">
        <f>('Cash Flow Statement Annual'!AB306+'Cash Flow Statement Annual'!AU306)/('Balance Sheet Annual'!BH306+'Balance Sheet Annual'!BS306)</f>
        <v>-4.5251260551810093</v>
      </c>
      <c r="AW306" s="22">
        <f>'Cash Flow Statement Annual'!AB306/'Balance Sheet Annual'!BS306</f>
        <v>3.7818620328935899</v>
      </c>
      <c r="AX306" s="22">
        <f>('Cash Flow Statement Annual'!AB306+'Cash Flow Statement Annual'!AU306)/'Balance Sheet Annual'!BS306</f>
        <v>-4.6418899285174637</v>
      </c>
      <c r="AY306" s="22">
        <f>('Balance Sheet Annual'!BH306+'Balance Sheet Annual'!BS306)/('Income Statement Annual'!AF306-'Income Statement Annual'!AC306)</f>
        <v>0.2530337239723327</v>
      </c>
      <c r="AZ306" s="22">
        <f>(('Balance Sheet Annual'!BH306+'Balance Sheet Annual'!BS306)-'Balance Sheet Annual'!N306)/('Income Statement Annual'!AF306-'Income Statement Annual'!AC306)</f>
        <v>-7.7231838870372355E-2</v>
      </c>
      <c r="BA306" s="22">
        <f>('Cash Flow Statement Annual'!AB306+'Cash Flow Statement Annual'!AU306)/'Income Statement Annual'!BS306</f>
        <v>-1.2936365255980435</v>
      </c>
      <c r="BB306" s="22">
        <f>'Income Statement Annual'!AF306/('Balance Sheet Annual'!BH306+'Balance Sheet Annual'!BS306)</f>
        <v>3.674296073876834</v>
      </c>
      <c r="BC306" s="23">
        <f>'Income Statement Annual'!AF306/('Balance Sheet Annual'!BB306-'Balance Sheet Annual'!BR306)</f>
        <v>0.31637665676388949</v>
      </c>
    </row>
    <row r="307" spans="1:55" x14ac:dyDescent="0.2">
      <c r="A307" s="45" t="s">
        <v>931</v>
      </c>
      <c r="B307" s="45" t="s">
        <v>932</v>
      </c>
      <c r="C307" s="45" t="str">
        <f>VLOOKUP(A307,'[1]S&amp;P 500 Wikipedia'!A:D,3,FALSE)</f>
        <v>Information Technology</v>
      </c>
      <c r="D307" s="45">
        <v>106287</v>
      </c>
      <c r="E307" s="45" t="s">
        <v>16</v>
      </c>
      <c r="F307" s="45">
        <v>2019</v>
      </c>
      <c r="G307" s="45" t="s">
        <v>17</v>
      </c>
      <c r="H307" s="46">
        <v>43616</v>
      </c>
      <c r="I307" s="46">
        <v>43670</v>
      </c>
      <c r="J307" s="46">
        <v>43742</v>
      </c>
      <c r="K307" s="45">
        <v>359400000</v>
      </c>
      <c r="L307" s="45">
        <v>362600000</v>
      </c>
      <c r="M307" s="45" t="s">
        <v>2002</v>
      </c>
      <c r="N307" s="20">
        <f>'Balance Sheet Annual'!AH307/'Balance Sheet Annual'!BR307</f>
        <v>1.1126928087299639</v>
      </c>
      <c r="O307" s="21">
        <f>('Balance Sheet Annual'!AH307-'Balance Sheet Annual'!U307)/'Balance Sheet Annual'!BR307</f>
        <v>1.1126928087299639</v>
      </c>
      <c r="P307" s="21">
        <f>'Balance Sheet Annual'!N307/'Balance Sheet Annual'!BR307</f>
        <v>8.0087601714274925E-2</v>
      </c>
      <c r="Q307" s="21">
        <f>'Balance Sheet Annual'!CH307/'Balance Sheet Annual'!CS307</f>
        <v>2.3585369993211134</v>
      </c>
      <c r="R307" s="21">
        <f>('Balance Sheet Annual'!BH307+'Balance Sheet Annual'!BS307)/'Balance Sheet Annual'!BB307</f>
        <v>0</v>
      </c>
      <c r="S307" s="21">
        <f>('Balance Sheet Annual'!BH307/'Balance Sheet Annual'!BB307)</f>
        <v>0</v>
      </c>
      <c r="T307" s="21">
        <f>'Balance Sheet Annual'!BS307/'Balance Sheet Annual'!BB307</f>
        <v>0</v>
      </c>
      <c r="U307" s="21">
        <f>('Balance Sheet Annual'!BH307+'Balance Sheet Annual'!BS307)/'Balance Sheet Annual'!CS307</f>
        <v>0</v>
      </c>
      <c r="V307" s="21">
        <f>('Balance Sheet Annual'!BH307/'Balance Sheet Annual'!CS307)</f>
        <v>0</v>
      </c>
      <c r="W307" s="21">
        <f>('Balance Sheet Annual'!BS307/'Balance Sheet Annual'!CS307)</f>
        <v>0</v>
      </c>
      <c r="X307" s="22">
        <f>'Balance Sheet Annual'!AH307/'Balance Sheet Annual'!BB307</f>
        <v>0.74457386866109099</v>
      </c>
      <c r="Y307" s="22">
        <f>'Balance Sheet Annual'!CS307/('Balance Sheet Annual'!BB307-'Balance Sheet Annual'!AQ307-'Balance Sheet Annual'!AR307-'Balance Sheet Annual'!AS307)</f>
        <v>0.33862068965517239</v>
      </c>
      <c r="Z307" s="22">
        <f>'Balance Sheet Annual'!BA307/'Balance Sheet Annual'!BB307</f>
        <v>0.25542613133890896</v>
      </c>
      <c r="AA307" s="22">
        <f>'Balance Sheet Annual'!AR307/'Balance Sheet Annual'!BB307</f>
        <v>0.10283750663264017</v>
      </c>
      <c r="AB307" s="23">
        <f>'Balance Sheet Annual'!CS307/'Balance Sheet Annual'!CT307</f>
        <v>0.29774869242236651</v>
      </c>
      <c r="AC307" s="24">
        <f>'Income Statement Annual'!V307/'Income Statement Annual'!N307</f>
        <v>0.69895589931674995</v>
      </c>
      <c r="AD307" s="22">
        <f>('Income Statement Annual'!AF307-'Income Statement Annual'!AC307)/'Income Statement Annual'!N307</f>
        <v>0.38081575911739479</v>
      </c>
      <c r="AE307" s="22">
        <f>'Income Statement Annual'!AF307/'Income Statement Annual'!N307</f>
        <v>0.38081575911739479</v>
      </c>
      <c r="AF307" s="22">
        <f>'Income Statement Annual'!BS307/'Income Statement Annual'!N307</f>
        <v>0.27616906740808661</v>
      </c>
      <c r="AG307" s="22" t="e">
        <f>('Income Statement Annual'!AF307-'Income Statement Annual'!AC307)/('Income Statement Annual'!AH307*-1)</f>
        <v>#DIV/0!</v>
      </c>
      <c r="AH307" s="23" t="e">
        <f>'Income Statement Annual'!AF307/('Income Statement Annual'!AH307*-1)</f>
        <v>#DIV/0!</v>
      </c>
      <c r="AI307" s="24">
        <f>'Cash Flow Statement Annual'!BG307/'Cash Flow Statement Annual'!AB307</f>
        <v>-0.33202757756189283</v>
      </c>
      <c r="AJ307" s="22">
        <f>'Cash Flow Statement Annual'!AB307/'Balance Sheet Annual'!BR307</f>
        <v>0.24098023297524873</v>
      </c>
      <c r="AK307" s="22" t="e">
        <f>('Cash Flow Statement Annual'!AB307+'Cash Flow Statement Annual'!AV307)/('Balance Sheet Annual'!BH307+'Balance Sheet Annual'!BS307)</f>
        <v>#DIV/0!</v>
      </c>
      <c r="AL307" s="23" t="e">
        <f>('Cash Flow Statement Annual'!AB307/('Balance Sheet Annual'!BH307+'Balance Sheet Annual'!BS307))</f>
        <v>#DIV/0!</v>
      </c>
      <c r="AM307" s="24">
        <f>'Income Statement Annual'!BS307/'Balance Sheet Annual'!CS307</f>
        <v>0.39617277664630007</v>
      </c>
      <c r="AN307" s="22">
        <f>'Income Statement Annual'!N307/'Balance Sheet Annual'!CS307</f>
        <v>1.4345298710115411</v>
      </c>
      <c r="AO307" s="22">
        <f>'Income Statement Annual'!N307/'Balance Sheet Annual'!BB307</f>
        <v>0.4271293933345125</v>
      </c>
      <c r="AP307" s="22">
        <f>'Income Statement Annual'!N307/('Balance Sheet Annual'!AH307-'Balance Sheet Annual'!BR307)</f>
        <v>5.6640978388339756</v>
      </c>
      <c r="AQ307" s="22">
        <f>'Income Statement Annual'!BS307/'Balance Sheet Annual'!BB307</f>
        <v>0.11795992621977411</v>
      </c>
      <c r="AR307" s="22">
        <f>'Cash Flow Statement Annual'!AB307/'Income Statement Annual'!N307</f>
        <v>0.37753260966014968</v>
      </c>
      <c r="AS307" s="22">
        <f>'Cash Flow Statement Annual'!BG307/'Income Statement Annual'!N307</f>
        <v>-0.12535123783607915</v>
      </c>
      <c r="AT307" s="22">
        <f>'Cash Flow Statement Annual'!AB307/'Balance Sheet Annual'!BB307</f>
        <v>0.16125527452813504</v>
      </c>
      <c r="AU307" s="22">
        <f>('Cash Flow Statement Annual'!AB307+'Cash Flow Statement Annual'!AU307)/'Balance Sheet Annual'!BR307</f>
        <v>0.11278720712896709</v>
      </c>
      <c r="AV307" s="22" t="e">
        <f>('Cash Flow Statement Annual'!AB307+'Cash Flow Statement Annual'!AU307)/('Balance Sheet Annual'!BH307+'Balance Sheet Annual'!BS307)</f>
        <v>#DIV/0!</v>
      </c>
      <c r="AW307" s="22" t="e">
        <f>'Cash Flow Statement Annual'!AB307/'Balance Sheet Annual'!BS307</f>
        <v>#DIV/0!</v>
      </c>
      <c r="AX307" s="22" t="e">
        <f>('Cash Flow Statement Annual'!AB307+'Cash Flow Statement Annual'!AU307)/'Balance Sheet Annual'!BS307</f>
        <v>#DIV/0!</v>
      </c>
      <c r="AY307" s="22">
        <f>('Balance Sheet Annual'!BH307+'Balance Sheet Annual'!BS307)/('Income Statement Annual'!AF307-'Income Statement Annual'!AC307)</f>
        <v>0</v>
      </c>
      <c r="AZ307" s="22">
        <f>(('Balance Sheet Annual'!BH307+'Balance Sheet Annual'!BS307)-'Balance Sheet Annual'!N307)/('Income Statement Annual'!AF307-'Income Statement Annual'!AC307)</f>
        <v>-0.32947572815533982</v>
      </c>
      <c r="BA307" s="22">
        <f>('Cash Flow Statement Annual'!AB307+'Cash Flow Statement Annual'!AU307)/'Income Statement Annual'!BS307</f>
        <v>0.63982007068651603</v>
      </c>
      <c r="BB307" s="22" t="e">
        <f>'Income Statement Annual'!AF307/('Balance Sheet Annual'!BH307+'Balance Sheet Annual'!BS307)</f>
        <v>#DIV/0!</v>
      </c>
      <c r="BC307" s="23">
        <f>'Income Statement Annual'!AF307/('Balance Sheet Annual'!BB307-'Balance Sheet Annual'!BR307)</f>
        <v>0.49165616527284528</v>
      </c>
    </row>
    <row r="308" spans="1:55" x14ac:dyDescent="0.2">
      <c r="A308" s="45" t="s">
        <v>979</v>
      </c>
      <c r="B308" s="45" t="s">
        <v>980</v>
      </c>
      <c r="C308" s="45" t="str">
        <f>VLOOKUP(A308,'[1]S&amp;P 500 Wikipedia'!A:D,3,FALSE)</f>
        <v>Utilities</v>
      </c>
      <c r="D308" s="45">
        <v>117316</v>
      </c>
      <c r="E308" s="45" t="s">
        <v>16</v>
      </c>
      <c r="F308" s="45">
        <v>2018</v>
      </c>
      <c r="G308" s="45" t="s">
        <v>17</v>
      </c>
      <c r="H308" s="46">
        <v>43465</v>
      </c>
      <c r="I308" s="46">
        <v>43524</v>
      </c>
      <c r="J308" s="46">
        <v>43587</v>
      </c>
      <c r="K308" s="45">
        <v>504000000</v>
      </c>
      <c r="L308" s="45">
        <v>507000000</v>
      </c>
      <c r="M308" s="45" t="s">
        <v>2003</v>
      </c>
      <c r="N308" s="20">
        <f>'Balance Sheet Annual'!AH308/'Balance Sheet Annual'!BR308</f>
        <v>0.79462571976967367</v>
      </c>
      <c r="O308" s="21">
        <f>('Balance Sheet Annual'!AH308-'Balance Sheet Annual'!U308)/'Balance Sheet Annual'!BR308</f>
        <v>0.656190019193858</v>
      </c>
      <c r="P308" s="21">
        <f>'Balance Sheet Annual'!N308/'Balance Sheet Annual'!BR308</f>
        <v>7.5095969289827258E-2</v>
      </c>
      <c r="Q308" s="21">
        <f>'Balance Sheet Annual'!CH308/'Balance Sheet Annual'!CS308</f>
        <v>2.0848559254712211</v>
      </c>
      <c r="R308" s="21">
        <f>('Balance Sheet Annual'!BH308+'Balance Sheet Annual'!BS308)/'Balance Sheet Annual'!BB308</f>
        <v>0.31861597527858415</v>
      </c>
      <c r="S308" s="21">
        <f>('Balance Sheet Annual'!BH308/'Balance Sheet Annual'!BB308)</f>
        <v>3.6098885663451631E-2</v>
      </c>
      <c r="T308" s="21">
        <f>'Balance Sheet Annual'!BS308/'Balance Sheet Annual'!BB308</f>
        <v>0.2825170896151325</v>
      </c>
      <c r="U308" s="21">
        <f>('Balance Sheet Annual'!BH308+'Balance Sheet Annual'!BS308)/'Balance Sheet Annual'!CS308</f>
        <v>0.98288437928793237</v>
      </c>
      <c r="V308" s="21">
        <f>('Balance Sheet Annual'!BH308/'Balance Sheet Annual'!CS308)</f>
        <v>0.11135986134180689</v>
      </c>
      <c r="W308" s="21">
        <f>('Balance Sheet Annual'!BS308/'Balance Sheet Annual'!CS308)</f>
        <v>0.87152451794612551</v>
      </c>
      <c r="X308" s="22">
        <f>'Balance Sheet Annual'!AH308/'Balance Sheet Annual'!BB308</f>
        <v>7.7535349751849419E-2</v>
      </c>
      <c r="Y308" s="22">
        <f>'Balance Sheet Annual'!CS308/('Balance Sheet Annual'!BB308-'Balance Sheet Annual'!AQ308-'Balance Sheet Annual'!AR308-'Balance Sheet Annual'!AS308)</f>
        <v>0.32515380641525382</v>
      </c>
      <c r="Z308" s="22">
        <f>'Balance Sheet Annual'!BA308/'Balance Sheet Annual'!BB308</f>
        <v>0.92246465024815061</v>
      </c>
      <c r="AA308" s="22">
        <f>'Balance Sheet Annual'!AR308/'Balance Sheet Annual'!BB308</f>
        <v>3.7456690701376531E-4</v>
      </c>
      <c r="AB308" s="23">
        <f>'Balance Sheet Annual'!CS308/'Balance Sheet Annual'!CT308</f>
        <v>0.32416424758872553</v>
      </c>
      <c r="AC308" s="24">
        <f>'Income Statement Annual'!V308/'Income Statement Annual'!N308</f>
        <v>0.69176574196389251</v>
      </c>
      <c r="AD308" s="22">
        <f>('Income Statement Annual'!AF308-'Income Statement Annual'!AC308)/'Income Statement Annual'!N308</f>
        <v>0.37593571114046676</v>
      </c>
      <c r="AE308" s="22">
        <f>'Income Statement Annual'!AF308/'Income Statement Annual'!N308</f>
        <v>0.15730955526199911</v>
      </c>
      <c r="AF308" s="22">
        <f>'Income Statement Annual'!BS308/'Income Statement Annual'!N308</f>
        <v>0.17327168648172611</v>
      </c>
      <c r="AG308" s="22">
        <f>('Income Statement Annual'!AF308-'Income Statement Annual'!AC308)/('Income Statement Annual'!AH308*-1)</f>
        <v>8.7340153452685421</v>
      </c>
      <c r="AH308" s="23">
        <f>'Income Statement Annual'!AF308/('Income Statement Annual'!AH308*-1)</f>
        <v>3.6547314578005117</v>
      </c>
      <c r="AI308" s="24">
        <f>'Cash Flow Statement Annual'!BG308/'Cash Flow Statement Annual'!AB308</f>
        <v>0.27138914443422263</v>
      </c>
      <c r="AJ308" s="22">
        <f>'Cash Flow Statement Annual'!AB308/'Balance Sheet Annual'!BR308</f>
        <v>0.7823896353166987</v>
      </c>
      <c r="AK308" s="22">
        <f>('Cash Flow Statement Annual'!AB308+'Cash Flow Statement Annual'!AV308)/('Balance Sheet Annual'!BH308+'Balance Sheet Annual'!BS308)</f>
        <v>0.17567964731814842</v>
      </c>
      <c r="AL308" s="23">
        <f>('Cash Flow Statement Annual'!AB308/('Balance Sheet Annual'!BH308+'Balance Sheet Annual'!BS308))</f>
        <v>0.2396032329169728</v>
      </c>
      <c r="AM308" s="24">
        <f>'Income Statement Annual'!BS308/'Balance Sheet Annual'!CS308</f>
        <v>0.11367083122698057</v>
      </c>
      <c r="AN308" s="22">
        <f>'Income Statement Annual'!N308/'Balance Sheet Annual'!CS308</f>
        <v>0.65602657615367954</v>
      </c>
      <c r="AO308" s="22">
        <f>'Income Statement Annual'!N308/'Balance Sheet Annual'!BB308</f>
        <v>0.21266036145706527</v>
      </c>
      <c r="AP308" s="22">
        <f>'Income Statement Annual'!N308/('Balance Sheet Annual'!AH308-'Balance Sheet Annual'!BR308)</f>
        <v>-10.61214953271028</v>
      </c>
      <c r="AQ308" s="22">
        <f>'Income Statement Annual'!BS308/'Balance Sheet Annual'!BB308</f>
        <v>3.6848019477479163E-2</v>
      </c>
      <c r="AR308" s="22">
        <f>'Cash Flow Statement Annual'!AB308/'Income Statement Annual'!N308</f>
        <v>0.35898282694848083</v>
      </c>
      <c r="AS308" s="22">
        <f>'Cash Flow Statement Annual'!BG308/'Income Statement Annual'!N308</f>
        <v>9.742404227212681E-2</v>
      </c>
      <c r="AT308" s="22">
        <f>'Cash Flow Statement Annual'!AB308/'Balance Sheet Annual'!BB308</f>
        <v>7.6341417735743045E-2</v>
      </c>
      <c r="AU308" s="22">
        <f>('Cash Flow Statement Annual'!AB308+'Cash Flow Statement Annual'!AU308)/'Balance Sheet Annual'!BR308</f>
        <v>-0.2387236084452975</v>
      </c>
      <c r="AV308" s="22">
        <f>('Cash Flow Statement Annual'!AB308+'Cash Flow Statement Annual'!AU308)/('Balance Sheet Annual'!BH308+'Balance Sheet Annual'!BS308)</f>
        <v>-7.3108008817046294E-2</v>
      </c>
      <c r="AW308" s="22">
        <f>'Cash Flow Statement Annual'!AB308/'Balance Sheet Annual'!BS308</f>
        <v>0.27021876035797149</v>
      </c>
      <c r="AX308" s="22">
        <f>('Cash Flow Statement Annual'!AB308+'Cash Flow Statement Annual'!AU308)/'Balance Sheet Annual'!BS308</f>
        <v>-8.2449453099105077E-2</v>
      </c>
      <c r="AY308" s="22">
        <f>('Balance Sheet Annual'!BH308+'Balance Sheet Annual'!BS308)/('Income Statement Annual'!AF308-'Income Statement Annual'!AC308)</f>
        <v>3.9853587115666178</v>
      </c>
      <c r="AZ308" s="22">
        <f>(('Balance Sheet Annual'!BH308+'Balance Sheet Annual'!BS308)-'Balance Sheet Annual'!N308)/('Income Statement Annual'!AF308-'Income Statement Annual'!AC308)</f>
        <v>3.8937042459736455</v>
      </c>
      <c r="BA308" s="22">
        <f>('Cash Flow Statement Annual'!AB308+'Cash Flow Statement Annual'!AU308)/'Income Statement Annual'!BS308</f>
        <v>-0.63214739517153751</v>
      </c>
      <c r="BB308" s="22">
        <f>'Income Statement Annual'!AF308/('Balance Sheet Annual'!BH308+'Balance Sheet Annual'!BS308)</f>
        <v>0.10499632623071271</v>
      </c>
      <c r="BC308" s="23">
        <f>'Income Statement Annual'!AF308/('Balance Sheet Annual'!BB308-'Balance Sheet Annual'!BR308)</f>
        <v>3.7070665144754593E-2</v>
      </c>
    </row>
    <row r="309" spans="1:55" x14ac:dyDescent="0.2">
      <c r="A309" s="45" t="s">
        <v>943</v>
      </c>
      <c r="B309" s="45" t="s">
        <v>944</v>
      </c>
      <c r="C309" s="45" t="str">
        <f>VLOOKUP(A309,'[1]S&amp;P 500 Wikipedia'!A:D,3,FALSE)</f>
        <v>Consumer Staples</v>
      </c>
      <c r="D309" s="45">
        <v>218222</v>
      </c>
      <c r="E309" s="45" t="s">
        <v>16</v>
      </c>
      <c r="F309" s="45">
        <v>2018</v>
      </c>
      <c r="G309" s="45" t="s">
        <v>17</v>
      </c>
      <c r="H309" s="46">
        <v>43465</v>
      </c>
      <c r="I309" s="46">
        <v>43511</v>
      </c>
      <c r="J309" s="46">
        <v>43874</v>
      </c>
      <c r="K309" s="45">
        <v>1409000000</v>
      </c>
      <c r="L309" s="45">
        <v>1420000000</v>
      </c>
      <c r="M309" s="45" t="s">
        <v>1299</v>
      </c>
      <c r="N309" s="20">
        <f>'Balance Sheet Annual'!AH309/'Balance Sheet Annual'!BR309</f>
        <v>1.5133645498000194</v>
      </c>
      <c r="O309" s="21">
        <f>('Balance Sheet Annual'!AH309-'Balance Sheet Annual'!U309)/'Balance Sheet Annual'!BR309</f>
        <v>1.369622475856014</v>
      </c>
      <c r="P309" s="21">
        <f>'Balance Sheet Annual'!N309/'Balance Sheet Annual'!BR309</f>
        <v>0.95161447663642573</v>
      </c>
      <c r="Q309" s="21">
        <f>'Balance Sheet Annual'!CH309/'Balance Sheet Annual'!CS309</f>
        <v>6.2674619797832616</v>
      </c>
      <c r="R309" s="21">
        <f>('Balance Sheet Annual'!BH309+'Balance Sheet Annual'!BS309)/'Balance Sheet Annual'!BB309</f>
        <v>0.4922184351661571</v>
      </c>
      <c r="S309" s="21">
        <f>('Balance Sheet Annual'!BH309/'Balance Sheet Annual'!BB309)</f>
        <v>6.8730890682171322E-2</v>
      </c>
      <c r="T309" s="21">
        <f>'Balance Sheet Annual'!BS309/'Balance Sheet Annual'!BB309</f>
        <v>0.42348754448398579</v>
      </c>
      <c r="U309" s="21">
        <f>('Balance Sheet Annual'!BH309+'Balance Sheet Annual'!BS309)/'Balance Sheet Annual'!CS309</f>
        <v>3.5771787633184591</v>
      </c>
      <c r="V309" s="21">
        <f>('Balance Sheet Annual'!BH309/'Balance Sheet Annual'!CS309)</f>
        <v>0.49949913486931974</v>
      </c>
      <c r="W309" s="21">
        <f>('Balance Sheet Annual'!BS309/'Balance Sheet Annual'!CS309)</f>
        <v>3.0776796284491392</v>
      </c>
      <c r="X309" s="22">
        <f>'Balance Sheet Annual'!AH309/'Balance Sheet Annual'!BB309</f>
        <v>0.38879003558718861</v>
      </c>
      <c r="Y309" s="22">
        <f>'Balance Sheet Annual'!CS309/('Balance Sheet Annual'!BB309-'Balance Sheet Annual'!AQ309-'Balance Sheet Annual'!AR309-'Balance Sheet Annual'!AS309)</f>
        <v>0.21438053961188552</v>
      </c>
      <c r="Z309" s="22">
        <f>'Balance Sheet Annual'!BA309/'Balance Sheet Annual'!BB309</f>
        <v>0.61120996441281139</v>
      </c>
      <c r="AA309" s="22">
        <f>'Balance Sheet Annual'!AR309/'Balance Sheet Annual'!BB309</f>
        <v>0.18475264397774549</v>
      </c>
      <c r="AB309" s="23">
        <f>'Balance Sheet Annual'!CS309/'Balance Sheet Annual'!CT309</f>
        <v>0.13759961906671345</v>
      </c>
      <c r="AC309" s="24">
        <f>'Income Statement Annual'!V309/'Income Statement Annual'!N309</f>
        <v>0.54669815033451397</v>
      </c>
      <c r="AD309" s="22">
        <f>('Income Statement Annual'!AF309-'Income Statement Annual'!AC309)/'Income Statement Annual'!N309</f>
        <v>0.16176308539944903</v>
      </c>
      <c r="AE309" s="22">
        <f>'Income Statement Annual'!AF309/'Income Statement Annual'!N309</f>
        <v>0.16176308539944903</v>
      </c>
      <c r="AF309" s="22">
        <f>'Income Statement Annual'!BS309/'Income Statement Annual'!N309</f>
        <v>7.6458087367178282E-2</v>
      </c>
      <c r="AG309" s="22">
        <f>('Income Statement Annual'!AF309-'Income Statement Annual'!AC309)/('Income Statement Annual'!AH309*-1)</f>
        <v>11.329658213891951</v>
      </c>
      <c r="AH309" s="23">
        <f>'Income Statement Annual'!AF309/('Income Statement Annual'!AH309*-1)</f>
        <v>11.329658213891951</v>
      </c>
      <c r="AI309" s="24">
        <f>'Cash Flow Statement Annual'!BG309/'Cash Flow Statement Annual'!AB309</f>
        <v>-0.41734795613160519</v>
      </c>
      <c r="AJ309" s="22">
        <f>'Cash Flow Statement Annual'!AB309/'Balance Sheet Annual'!BR309</f>
        <v>0.48922056384742951</v>
      </c>
      <c r="AK309" s="22">
        <f>('Cash Flow Statement Annual'!AB309+'Cash Flow Statement Annual'!AV309)/('Balance Sheet Annual'!BH309+'Balance Sheet Annual'!BS309)</f>
        <v>0.14149334283750414</v>
      </c>
      <c r="AL309" s="23">
        <f>('Cash Flow Statement Annual'!AB309/('Balance Sheet Annual'!BH309+'Balance Sheet Annual'!BS309))</f>
        <v>0.25533973167689211</v>
      </c>
      <c r="AM309" s="24">
        <f>'Income Statement Annual'!BS309/'Balance Sheet Annual'!CS309</f>
        <v>0.44230944358437302</v>
      </c>
      <c r="AN309" s="22">
        <f>'Income Statement Annual'!N309/'Balance Sheet Annual'!CS309</f>
        <v>5.7849922593570717</v>
      </c>
      <c r="AO309" s="22">
        <f>'Income Statement Annual'!N309/'Balance Sheet Annual'!BB309</f>
        <v>0.79601273119141902</v>
      </c>
      <c r="AP309" s="22">
        <f>'Income Statement Annual'!N309/('Balance Sheet Annual'!AH309-'Balance Sheet Annual'!BR309)</f>
        <v>6.0356294536817101</v>
      </c>
      <c r="AQ309" s="22">
        <f>'Income Statement Annual'!BS309/'Balance Sheet Annual'!BB309</f>
        <v>6.0861610946819709E-2</v>
      </c>
      <c r="AR309" s="22">
        <f>'Cash Flow Statement Annual'!AB309/'Income Statement Annual'!N309</f>
        <v>0.1578905942542306</v>
      </c>
      <c r="AS309" s="22">
        <f>'Cash Flow Statement Annual'!BG309/'Income Statement Annual'!N309</f>
        <v>-6.5895316804407716E-2</v>
      </c>
      <c r="AT309" s="22">
        <f>'Cash Flow Statement Annual'!AB309/'Balance Sheet Annual'!BB309</f>
        <v>0.12568292316174628</v>
      </c>
      <c r="AU309" s="22">
        <f>('Cash Flow Statement Annual'!AB309+'Cash Flow Statement Annual'!AU309)/'Balance Sheet Annual'!BR309</f>
        <v>0.2744610281923715</v>
      </c>
      <c r="AV309" s="22">
        <f>('Cash Flow Statement Annual'!AB309+'Cash Flow Statement Annual'!AU309)/('Balance Sheet Annual'!BH309+'Balance Sheet Annual'!BS309)</f>
        <v>0.14324991726279881</v>
      </c>
      <c r="AW309" s="22">
        <f>'Cash Flow Statement Annual'!AB309/'Balance Sheet Annual'!BS309</f>
        <v>0.29678068410462777</v>
      </c>
      <c r="AX309" s="22">
        <f>('Cash Flow Statement Annual'!AB309+'Cash Flow Statement Annual'!AU309)/'Balance Sheet Annual'!BS309</f>
        <v>0.1664989939637827</v>
      </c>
      <c r="AY309" s="22">
        <f>('Balance Sheet Annual'!BH309+'Balance Sheet Annual'!BS309)/('Income Statement Annual'!AF309-'Income Statement Annual'!AC309)</f>
        <v>3.8225963409887114</v>
      </c>
      <c r="AZ309" s="22">
        <f>(('Balance Sheet Annual'!BH309+'Balance Sheet Annual'!BS309)-'Balance Sheet Annual'!N309)/('Income Statement Annual'!AF309-'Income Statement Annual'!AC309)</f>
        <v>1.9239976644608798</v>
      </c>
      <c r="BA309" s="22">
        <f>('Cash Flow Statement Annual'!AB309+'Cash Flow Statement Annual'!AU309)/'Income Statement Annual'!BS309</f>
        <v>1.158534074531604</v>
      </c>
      <c r="BB309" s="22">
        <f>'Income Statement Annual'!AF309/('Balance Sheet Annual'!BH309+'Balance Sheet Annual'!BS309)</f>
        <v>0.26160230136707313</v>
      </c>
      <c r="BC309" s="23">
        <f>'Income Statement Annual'!AF309/('Balance Sheet Annual'!BB309-'Balance Sheet Annual'!BR309)</f>
        <v>0.17328251998246263</v>
      </c>
    </row>
    <row r="310" spans="1:55" x14ac:dyDescent="0.2">
      <c r="A310" s="45" t="s">
        <v>952</v>
      </c>
      <c r="B310" s="45" t="s">
        <v>953</v>
      </c>
      <c r="C310" s="45" t="str">
        <f>VLOOKUP(A310,'[1]S&amp;P 500 Wikipedia'!A:D,3,FALSE)</f>
        <v>Health Care</v>
      </c>
      <c r="D310" s="45">
        <v>262090</v>
      </c>
      <c r="E310" s="45" t="s">
        <v>16</v>
      </c>
      <c r="F310" s="45">
        <v>2018</v>
      </c>
      <c r="G310" s="45" t="s">
        <v>17</v>
      </c>
      <c r="H310" s="46">
        <v>43465</v>
      </c>
      <c r="I310" s="46">
        <v>43524</v>
      </c>
      <c r="J310" s="46">
        <v>43594</v>
      </c>
      <c r="K310" s="45">
        <v>5790000000</v>
      </c>
      <c r="L310" s="45">
        <v>5913000000</v>
      </c>
      <c r="M310" s="45" t="s">
        <v>2004</v>
      </c>
      <c r="N310" s="20">
        <f>'Balance Sheet Annual'!AH310/'Balance Sheet Annual'!BR310</f>
        <v>1.3521987773614672</v>
      </c>
      <c r="O310" s="21">
        <f>('Balance Sheet Annual'!AH310-'Balance Sheet Annual'!U310)/'Balance Sheet Annual'!BR310</f>
        <v>1.1031354762374286</v>
      </c>
      <c r="P310" s="21">
        <f>'Balance Sheet Annual'!N310/'Balance Sheet Annual'!BR310</f>
        <v>0.65706961151646615</v>
      </c>
      <c r="Q310" s="21">
        <f>'Balance Sheet Annual'!CH310/'Balance Sheet Annual'!CS310</f>
        <v>1.3975103271184548</v>
      </c>
      <c r="R310" s="21">
        <f>('Balance Sheet Annual'!BH310+'Balance Sheet Annual'!BS310)/'Balance Sheet Annual'!BB310</f>
        <v>0.25315343108436117</v>
      </c>
      <c r="S310" s="21">
        <f>('Balance Sheet Annual'!BH310/'Balance Sheet Annual'!BB310)</f>
        <v>5.7934655436358028E-2</v>
      </c>
      <c r="T310" s="21">
        <f>'Balance Sheet Annual'!BS310/'Balance Sheet Annual'!BB310</f>
        <v>0.19521877564800316</v>
      </c>
      <c r="U310" s="21">
        <f>('Balance Sheet Annual'!BH310+'Balance Sheet Annual'!BS310)/'Balance Sheet Annual'!CS310</f>
        <v>0.60694149826950983</v>
      </c>
      <c r="V310" s="21">
        <f>('Balance Sheet Annual'!BH310/'Balance Sheet Annual'!CS310)</f>
        <v>0.13889974321759518</v>
      </c>
      <c r="W310" s="21">
        <f>('Balance Sheet Annual'!BS310/'Balance Sheet Annual'!CS310)</f>
        <v>0.4680417550519147</v>
      </c>
      <c r="X310" s="22">
        <f>'Balance Sheet Annual'!AH310/'Balance Sheet Annual'!BB310</f>
        <v>0.23948031688562665</v>
      </c>
      <c r="Y310" s="22">
        <f>'Balance Sheet Annual'!CS310/('Balance Sheet Annual'!BB310-'Balance Sheet Annual'!AQ310-'Balance Sheet Annual'!AR310-'Balance Sheet Annual'!AS310)</f>
        <v>1.0678350023843586</v>
      </c>
      <c r="Z310" s="22">
        <f>'Balance Sheet Annual'!BA310/'Balance Sheet Annual'!BB310</f>
        <v>0.76051968311437335</v>
      </c>
      <c r="AA310" s="22">
        <f>'Balance Sheet Annual'!AR310/'Balance Sheet Annual'!BB310</f>
        <v>0.3256867116422289</v>
      </c>
      <c r="AB310" s="23">
        <f>'Balance Sheet Annual'!CS310/'Balance Sheet Annual'!CT310</f>
        <v>0.41709935039232576</v>
      </c>
      <c r="AC310" s="24">
        <f>'Income Statement Annual'!V310/'Income Statement Annual'!N310</f>
        <v>0.78609218589426411</v>
      </c>
      <c r="AD310" s="22">
        <f>('Income Statement Annual'!AF310-'Income Statement Annual'!AC310)/'Income Statement Annual'!N310</f>
        <v>0.35901876451109505</v>
      </c>
      <c r="AE310" s="22">
        <f>'Income Statement Annual'!AF310/'Income Statement Annual'!N310</f>
        <v>0.26846953145815095</v>
      </c>
      <c r="AF310" s="22">
        <f>'Income Statement Annual'!BS310/'Income Statement Annual'!N310</f>
        <v>0.40553039241807176</v>
      </c>
      <c r="AG310" s="22" t="e">
        <f>('Income Statement Annual'!AF310-'Income Statement Annual'!AC310)/('Income Statement Annual'!AH310*-1)</f>
        <v>#DIV/0!</v>
      </c>
      <c r="AH310" s="23" t="e">
        <f>'Income Statement Annual'!AF310/('Income Statement Annual'!AH310*-1)</f>
        <v>#DIV/0!</v>
      </c>
      <c r="AI310" s="24">
        <f>'Cash Flow Statement Annual'!BG310/'Cash Flow Statement Annual'!AB310</f>
        <v>-0.79153509837260139</v>
      </c>
      <c r="AJ310" s="22">
        <f>'Cash Flow Statement Annual'!AB310/'Balance Sheet Annual'!BR310</f>
        <v>0.54124761716952607</v>
      </c>
      <c r="AK310" s="22">
        <f>('Cash Flow Statement Annual'!AB310+'Cash Flow Statement Annual'!AV310)/('Balance Sheet Annual'!BH310+'Balance Sheet Annual'!BS310)</f>
        <v>0.2025476535375135</v>
      </c>
      <c r="AL310" s="23">
        <f>('Cash Flow Statement Annual'!AB310/('Balance Sheet Annual'!BH310+'Balance Sheet Annual'!BS310))</f>
        <v>0.37865305465498611</v>
      </c>
      <c r="AM310" s="24">
        <f>'Income Statement Annual'!BS310/'Balance Sheet Annual'!CS310</f>
        <v>0.29737914480294741</v>
      </c>
      <c r="AN310" s="22">
        <f>'Income Statement Annual'!N310/'Balance Sheet Annual'!CS310</f>
        <v>0.73330914368650213</v>
      </c>
      <c r="AO310" s="22">
        <f>'Income Statement Annual'!N310/'Balance Sheet Annual'!BB310</f>
        <v>0.30586098709523452</v>
      </c>
      <c r="AP310" s="22">
        <f>'Income Statement Annual'!N310/('Balance Sheet Annual'!AH310-'Balance Sheet Annual'!BR310)</f>
        <v>4.9035087719298245</v>
      </c>
      <c r="AQ310" s="22">
        <f>'Income Statement Annual'!BS310/'Balance Sheet Annual'!BB310</f>
        <v>0.12403592612210923</v>
      </c>
      <c r="AR310" s="22">
        <f>'Cash Flow Statement Annual'!AB310/'Income Statement Annual'!N310</f>
        <v>0.31340159098694476</v>
      </c>
      <c r="AS310" s="22">
        <f>'Cash Flow Statement Annual'!BG310/'Income Statement Annual'!N310</f>
        <v>-0.24806835915198111</v>
      </c>
      <c r="AT310" s="22">
        <f>'Cash Flow Statement Annual'!AB310/'Balance Sheet Annual'!BB310</f>
        <v>9.5857319976483876E-2</v>
      </c>
      <c r="AU310" s="22">
        <f>('Cash Flow Statement Annual'!AB310+'Cash Flow Statement Annual'!AU310)/'Balance Sheet Annual'!BR310</f>
        <v>0.38542693748767504</v>
      </c>
      <c r="AV310" s="22">
        <f>('Cash Flow Statement Annual'!AB310+'Cash Flow Statement Annual'!AU310)/('Balance Sheet Annual'!BH310+'Balance Sheet Annual'!BS310)</f>
        <v>0.26964199489549562</v>
      </c>
      <c r="AW310" s="22">
        <f>'Cash Flow Statement Annual'!AB310/'Balance Sheet Annual'!BS310</f>
        <v>0.49102510585008052</v>
      </c>
      <c r="AX310" s="22">
        <f>('Cash Flow Statement Annual'!AB310+'Cash Flow Statement Annual'!AU310)/'Balance Sheet Annual'!BS310</f>
        <v>0.34966306875782693</v>
      </c>
      <c r="AY310" s="22">
        <f>('Balance Sheet Annual'!BH310+'Balance Sheet Annual'!BS310)/('Income Statement Annual'!AF310-'Income Statement Annual'!AC310)</f>
        <v>2.3053803339517627</v>
      </c>
      <c r="AZ310" s="22">
        <f>(('Balance Sheet Annual'!BH310+'Balance Sheet Annual'!BS310)-'Balance Sheet Annual'!N310)/('Income Statement Annual'!AF310-'Income Statement Annual'!AC310)</f>
        <v>1.2456400742115028</v>
      </c>
      <c r="BA310" s="22">
        <f>('Cash Flow Statement Annual'!AB310+'Cash Flow Statement Annual'!AU310)/'Income Statement Annual'!BS310</f>
        <v>0.55033084612135719</v>
      </c>
      <c r="BB310" s="22">
        <f>'Income Statement Annual'!AF310/('Balance Sheet Annual'!BH310+'Balance Sheet Annual'!BS310)</f>
        <v>0.32436596077349339</v>
      </c>
      <c r="BC310" s="23">
        <f>'Income Statement Annual'!AF310/('Balance Sheet Annual'!BB310-'Balance Sheet Annual'!BR310)</f>
        <v>9.9787085045730736E-2</v>
      </c>
    </row>
    <row r="311" spans="1:55" x14ac:dyDescent="0.2">
      <c r="A311" s="45" t="s">
        <v>973</v>
      </c>
      <c r="B311" s="45" t="s">
        <v>974</v>
      </c>
      <c r="C311" s="45" t="str">
        <f>VLOOKUP(A311,'[1]S&amp;P 500 Wikipedia'!A:D,3,FALSE)</f>
        <v>Consumer Staples</v>
      </c>
      <c r="D311" s="45">
        <v>133209</v>
      </c>
      <c r="E311" s="45" t="s">
        <v>16</v>
      </c>
      <c r="F311" s="45">
        <v>2019</v>
      </c>
      <c r="G311" s="45" t="s">
        <v>17</v>
      </c>
      <c r="H311" s="46">
        <v>43646</v>
      </c>
      <c r="I311" s="46">
        <v>43683</v>
      </c>
      <c r="J311" s="46">
        <v>43760</v>
      </c>
      <c r="K311" s="45">
        <v>2509800000</v>
      </c>
      <c r="L311" s="45">
        <v>2285200000</v>
      </c>
      <c r="M311" s="45" t="s">
        <v>2005</v>
      </c>
      <c r="N311" s="20">
        <f>'Balance Sheet Annual'!AH311/'Balance Sheet Annual'!BR311</f>
        <v>0.82586677054927926</v>
      </c>
      <c r="O311" s="21">
        <f>('Balance Sheet Annual'!AH311-'Balance Sheet Annual'!U311)/'Balance Sheet Annual'!BR311</f>
        <v>0.65807274143853811</v>
      </c>
      <c r="P311" s="21">
        <f>'Balance Sheet Annual'!N311/'Balance Sheet Annual'!BR311</f>
        <v>0.41966214541204805</v>
      </c>
      <c r="Q311" s="21">
        <f>'Balance Sheet Annual'!CH311/'Balance Sheet Annual'!CS311</f>
        <v>1.2372028818334815</v>
      </c>
      <c r="R311" s="21">
        <f>('Balance Sheet Annual'!BH311+'Balance Sheet Annual'!BS311)/'Balance Sheet Annual'!BB311</f>
        <v>0.26444087566562419</v>
      </c>
      <c r="S311" s="21">
        <f>('Balance Sheet Annual'!BH311/'Balance Sheet Annual'!BB311)</f>
        <v>8.8099061786831204E-2</v>
      </c>
      <c r="T311" s="21">
        <f>'Balance Sheet Annual'!BS311/'Balance Sheet Annual'!BB311</f>
        <v>0.176341813878793</v>
      </c>
      <c r="U311" s="21">
        <f>('Balance Sheet Annual'!BH311+'Balance Sheet Annual'!BS311)/'Balance Sheet Annual'!CS311</f>
        <v>0.59160788911370388</v>
      </c>
      <c r="V311" s="21">
        <f>('Balance Sheet Annual'!BH311/'Balance Sheet Annual'!CS311)</f>
        <v>0.1970954749163247</v>
      </c>
      <c r="W311" s="21">
        <f>('Balance Sheet Annual'!BS311/'Balance Sheet Annual'!CS311)</f>
        <v>0.39451241419737915</v>
      </c>
      <c r="X311" s="22">
        <f>'Balance Sheet Annual'!AH311/'Balance Sheet Annual'!BB311</f>
        <v>0.19710928915560816</v>
      </c>
      <c r="Y311" s="22">
        <f>'Balance Sheet Annual'!CS311/('Balance Sheet Annual'!BB311-'Balance Sheet Annual'!AQ311-'Balance Sheet Annual'!AR311-'Balance Sheet Annual'!AS311)</f>
        <v>1.07413726565515</v>
      </c>
      <c r="Z311" s="22">
        <f>'Balance Sheet Annual'!BA311/'Balance Sheet Annual'!BB311</f>
        <v>0.8028907108443919</v>
      </c>
      <c r="AA311" s="22">
        <f>'Balance Sheet Annual'!AR311/'Balance Sheet Annual'!BB311</f>
        <v>0.38183585495731553</v>
      </c>
      <c r="AB311" s="23">
        <f>'Balance Sheet Annual'!CS311/'Balance Sheet Annual'!CT311</f>
        <v>0.44698672977770265</v>
      </c>
      <c r="AC311" s="24">
        <f>'Income Statement Annual'!V311/'Income Statement Annual'!N311</f>
        <v>0.48725161599233902</v>
      </c>
      <c r="AD311" s="22">
        <f>('Income Statement Annual'!AF311-'Income Statement Annual'!AC311)/'Income Statement Annual'!N311</f>
        <v>0.20515621259276992</v>
      </c>
      <c r="AE311" s="22">
        <f>'Income Statement Annual'!AF311/'Income Statement Annual'!N311</f>
        <v>0.20515621259276992</v>
      </c>
      <c r="AF311" s="22">
        <f>'Income Statement Annual'!BS311/'Income Statement Annual'!N311</f>
        <v>0.14588819727076849</v>
      </c>
      <c r="AG311" s="22">
        <f>('Income Statement Annual'!AF311-'Income Statement Annual'!AC311)/('Income Statement Annual'!AH311*-1)</f>
        <v>52.938223938223935</v>
      </c>
      <c r="AH311" s="23">
        <f>'Income Statement Annual'!AF311/('Income Statement Annual'!AH311*-1)</f>
        <v>52.938223938223935</v>
      </c>
      <c r="AI311" s="24">
        <f>'Cash Flow Statement Annual'!BG311/'Cash Flow Statement Annual'!AB311</f>
        <v>-0.96690657160153359</v>
      </c>
      <c r="AJ311" s="22">
        <f>'Cash Flow Statement Annual'!AB311/'Balance Sheet Annual'!BR311</f>
        <v>0.52650777348868505</v>
      </c>
      <c r="AK311" s="22">
        <f>('Cash Flow Statement Annual'!AB311+'Cash Flow Statement Annual'!AV311)/('Balance Sheet Annual'!BH311+'Balance Sheet Annual'!BS311)</f>
        <v>0.24154573930831683</v>
      </c>
      <c r="AL311" s="23">
        <f>('Cash Flow Statement Annual'!AB311/('Balance Sheet Annual'!BH311+'Balance Sheet Annual'!BS311))</f>
        <v>0.47519657354727352</v>
      </c>
      <c r="AM311" s="24">
        <f>'Income Statement Annual'!BS311/'Balance Sheet Annual'!CS311</f>
        <v>0.18436926800673184</v>
      </c>
      <c r="AN311" s="22">
        <f>'Income Statement Annual'!N311/'Balance Sheet Annual'!CS311</f>
        <v>1.2637709660949643</v>
      </c>
      <c r="AO311" s="22">
        <f>'Income Statement Annual'!N311/'Balance Sheet Annual'!BB311</f>
        <v>0.56488885132279609</v>
      </c>
      <c r="AP311" s="22">
        <f>'Income Statement Annual'!N311/('Balance Sheet Annual'!AH311-'Balance Sheet Annual'!BR311)</f>
        <v>-13.592027659141753</v>
      </c>
      <c r="AQ311" s="22">
        <f>'Income Statement Annual'!BS311/'Balance Sheet Annual'!BB311</f>
        <v>8.2410616177837889E-2</v>
      </c>
      <c r="AR311" s="22">
        <f>'Cash Flow Statement Annual'!AB311/'Income Statement Annual'!N311</f>
        <v>0.22245331577687336</v>
      </c>
      <c r="AS311" s="22">
        <f>'Cash Flow Statement Annual'!BG311/'Income Statement Annual'!N311</f>
        <v>-0.21509157289920997</v>
      </c>
      <c r="AT311" s="22">
        <f>'Cash Flow Statement Annual'!AB311/'Balance Sheet Annual'!BB311</f>
        <v>0.12566139802214521</v>
      </c>
      <c r="AU311" s="22">
        <f>('Cash Flow Statement Annual'!AB311+'Cash Flow Statement Annual'!AU311)/'Balance Sheet Annual'!BR311</f>
        <v>0.40216736905478628</v>
      </c>
      <c r="AV311" s="22">
        <f>('Cash Flow Statement Annual'!AB311+'Cash Flow Statement Annual'!AU311)/('Balance Sheet Annual'!BH311+'Balance Sheet Annual'!BS311)</f>
        <v>0.36297385412005367</v>
      </c>
      <c r="AW311" s="22">
        <f>'Cash Flow Statement Annual'!AB311/'Balance Sheet Annual'!BS311</f>
        <v>0.71260125581172407</v>
      </c>
      <c r="AX311" s="22">
        <f>('Cash Flow Statement Annual'!AB311+'Cash Flow Statement Annual'!AU311)/'Balance Sheet Annual'!BS311</f>
        <v>0.54431289843263198</v>
      </c>
      <c r="AY311" s="22">
        <f>('Balance Sheet Annual'!BH311+'Balance Sheet Annual'!BS311)/('Income Statement Annual'!AF311-'Income Statement Annual'!AC311)</f>
        <v>2.281817518780541</v>
      </c>
      <c r="AZ311" s="22">
        <f>(('Balance Sheet Annual'!BH311+'Balance Sheet Annual'!BS311)-'Balance Sheet Annual'!N311)/('Income Statement Annual'!AF311-'Income Statement Annual'!AC311)</f>
        <v>1.4175479541973597</v>
      </c>
      <c r="BA311" s="22">
        <f>('Cash Flow Statement Annual'!AB311+'Cash Flow Statement Annual'!AU311)/'Income Statement Annual'!BS311</f>
        <v>1.1647179487179486</v>
      </c>
      <c r="BB311" s="22">
        <f>'Income Statement Annual'!AF311/('Balance Sheet Annual'!BH311+'Balance Sheet Annual'!BS311)</f>
        <v>0.43824713929553155</v>
      </c>
      <c r="BC311" s="23">
        <f>'Income Statement Annual'!AF311/('Balance Sheet Annual'!BB311-'Balance Sheet Annual'!BR311)</f>
        <v>0.15222097631920775</v>
      </c>
    </row>
    <row r="312" spans="1:55" x14ac:dyDescent="0.2">
      <c r="A312" s="45" t="s">
        <v>928</v>
      </c>
      <c r="B312" s="45" t="s">
        <v>929</v>
      </c>
      <c r="C312" s="45" t="str">
        <f>VLOOKUP(A312,'[1]S&amp;P 500 Wikipedia'!A:D,3,FALSE)</f>
        <v>Industrials</v>
      </c>
      <c r="D312" s="45">
        <v>354246</v>
      </c>
      <c r="E312" s="45" t="s">
        <v>16</v>
      </c>
      <c r="F312" s="45">
        <v>2019</v>
      </c>
      <c r="G312" s="45" t="s">
        <v>17</v>
      </c>
      <c r="H312" s="46">
        <v>43646</v>
      </c>
      <c r="I312" s="46">
        <v>43700</v>
      </c>
      <c r="J312" s="46">
        <v>43775</v>
      </c>
      <c r="K312" s="45">
        <v>128561496</v>
      </c>
      <c r="L312" s="45">
        <v>129265794</v>
      </c>
      <c r="M312" s="45" t="s">
        <v>2006</v>
      </c>
      <c r="N312" s="20">
        <f>'Balance Sheet Annual'!AH312/'Balance Sheet Annual'!BR312</f>
        <v>1.5903878144152761</v>
      </c>
      <c r="O312" s="21">
        <f>('Balance Sheet Annual'!AH312-'Balance Sheet Annual'!U312)/'Balance Sheet Annual'!BR312</f>
        <v>1.083331482919534</v>
      </c>
      <c r="P312" s="21">
        <f>'Balance Sheet Annual'!N312/'Balance Sheet Annual'!BR312</f>
        <v>0.26743910757305045</v>
      </c>
      <c r="Q312" s="21">
        <f>'Balance Sheet Annual'!CH312/'Balance Sheet Annual'!CS312</f>
        <v>1.6119009945114589</v>
      </c>
      <c r="R312" s="21">
        <f>('Balance Sheet Annual'!BH312+'Balance Sheet Annual'!BS312)/'Balance Sheet Annual'!BB312</f>
        <v>0.32356376305173723</v>
      </c>
      <c r="S312" s="21">
        <f>('Balance Sheet Annual'!BH312/'Balance Sheet Annual'!BB312)</f>
        <v>4.1675089704125048E-2</v>
      </c>
      <c r="T312" s="21">
        <f>'Balance Sheet Annual'!BS312/'Balance Sheet Annual'!BB312</f>
        <v>0.2818886733476122</v>
      </c>
      <c r="U312" s="21">
        <f>('Balance Sheet Annual'!BH312+'Balance Sheet Annual'!BS312)/'Balance Sheet Annual'!CS312</f>
        <v>0.84511651450270253</v>
      </c>
      <c r="V312" s="21">
        <f>('Balance Sheet Annual'!BH312/'Balance Sheet Annual'!CS312)</f>
        <v>0.10885120824455848</v>
      </c>
      <c r="W312" s="21">
        <f>('Balance Sheet Annual'!BS312/'Balance Sheet Annual'!CS312)</f>
        <v>0.73626530625814401</v>
      </c>
      <c r="X312" s="22">
        <f>'Balance Sheet Annual'!AH312/'Balance Sheet Annual'!BB312</f>
        <v>0.33193271030379917</v>
      </c>
      <c r="Y312" s="22">
        <f>'Balance Sheet Annual'!CS312/('Balance Sheet Annual'!BB312-'Balance Sheet Annual'!AQ312-'Balance Sheet Annual'!AR312-'Balance Sheet Annual'!AS312)</f>
        <v>0.75197211026920385</v>
      </c>
      <c r="Z312" s="22">
        <f>'Balance Sheet Annual'!BA312/'Balance Sheet Annual'!BB312</f>
        <v>0.66806728969620077</v>
      </c>
      <c r="AA312" s="22">
        <f>'Balance Sheet Annual'!AR312/'Balance Sheet Annual'!BB312</f>
        <v>0.35929430426863762</v>
      </c>
      <c r="AB312" s="23">
        <f>'Balance Sheet Annual'!CS312/'Balance Sheet Annual'!CT312</f>
        <v>0.38286290410752888</v>
      </c>
      <c r="AC312" s="24">
        <f>'Income Statement Annual'!V312/'Income Statement Annual'!N312</f>
        <v>0.24747965235465508</v>
      </c>
      <c r="AD312" s="22">
        <f>('Income Statement Annual'!AF312-'Income Statement Annual'!AC312)/'Income Statement Annual'!N312</f>
        <v>0.13161427822702665</v>
      </c>
      <c r="AE312" s="22">
        <f>'Income Statement Annual'!AF312/'Income Statement Annual'!N312</f>
        <v>0.13161427822702665</v>
      </c>
      <c r="AF312" s="22">
        <f>'Income Statement Annual'!BS312/'Income Statement Annual'!N312</f>
        <v>7.4169481580423746E-2</v>
      </c>
      <c r="AG312" s="22">
        <f>('Income Statement Annual'!AF312-'Income Statement Annual'!AC312)/('Income Statement Annual'!AH312*-1)</f>
        <v>8.8014803177586707</v>
      </c>
      <c r="AH312" s="23">
        <f>'Income Statement Annual'!AF312/('Income Statement Annual'!AH312*-1)</f>
        <v>8.8014803177586707</v>
      </c>
      <c r="AI312" s="24">
        <f>'Cash Flow Statement Annual'!BG312/'Cash Flow Statement Annual'!AB312</f>
        <v>-1.0510439689880628</v>
      </c>
      <c r="AJ312" s="22">
        <f>'Cash Flow Statement Annual'!AB312/'Balance Sheet Annual'!BR312</f>
        <v>0.50048334893414603</v>
      </c>
      <c r="AK312" s="22">
        <f>('Cash Flow Statement Annual'!AB312+'Cash Flow Statement Annual'!AV312)/('Balance Sheet Annual'!BH312+'Balance Sheet Annual'!BS312)</f>
        <v>0.24914116834189862</v>
      </c>
      <c r="AL312" s="23">
        <f>('Cash Flow Statement Annual'!AB312/('Balance Sheet Annual'!BH312+'Balance Sheet Annual'!BS312))</f>
        <v>0.32283214226274831</v>
      </c>
      <c r="AM312" s="24">
        <f>'Income Statement Annual'!BS312/'Balance Sheet Annual'!CS312</f>
        <v>0.18085453345524408</v>
      </c>
      <c r="AN312" s="22">
        <f>'Income Statement Annual'!N312/'Balance Sheet Annual'!CS312</f>
        <v>2.4383955449269141</v>
      </c>
      <c r="AO312" s="22">
        <f>'Income Statement Annual'!N312/'Balance Sheet Annual'!BB312</f>
        <v>0.93357119969357871</v>
      </c>
      <c r="AP312" s="22">
        <f>'Income Statement Annual'!N312/('Balance Sheet Annual'!AH312-'Balance Sheet Annual'!BR312)</f>
        <v>7.5764026581839277</v>
      </c>
      <c r="AQ312" s="22">
        <f>'Income Statement Annual'!BS312/'Balance Sheet Annual'!BB312</f>
        <v>6.9242491899686995E-2</v>
      </c>
      <c r="AR312" s="22">
        <f>'Cash Flow Statement Annual'!AB312/'Income Statement Annual'!N312</f>
        <v>0.1118894657620907</v>
      </c>
      <c r="AS312" s="22">
        <f>'Cash Flow Statement Annual'!BG312/'Income Statement Annual'!N312</f>
        <v>-0.11760074818254178</v>
      </c>
      <c r="AT312" s="22">
        <f>'Cash Flow Statement Annual'!AB312/'Balance Sheet Annual'!BB312</f>
        <v>0.10445678278458863</v>
      </c>
      <c r="AU312" s="22">
        <f>('Cash Flow Statement Annual'!AB312+'Cash Flow Statement Annual'!AU312)/'Balance Sheet Annual'!BR312</f>
        <v>0.50676641595905281</v>
      </c>
      <c r="AV312" s="22">
        <f>('Cash Flow Statement Annual'!AB312+'Cash Flow Statement Annual'!AU312)/('Balance Sheet Annual'!BH312+'Balance Sheet Annual'!BS312)</f>
        <v>0.3268849763719166</v>
      </c>
      <c r="AW312" s="22">
        <f>'Cash Flow Statement Annual'!AB312/'Balance Sheet Annual'!BS312</f>
        <v>0.37056041147058544</v>
      </c>
      <c r="AX312" s="22">
        <f>('Cash Flow Statement Annual'!AB312+'Cash Flow Statement Annual'!AU312)/'Balance Sheet Annual'!BS312</f>
        <v>0.37521242618197415</v>
      </c>
      <c r="AY312" s="22">
        <f>('Balance Sheet Annual'!BH312+'Balance Sheet Annual'!BS312)/('Income Statement Annual'!AF312-'Income Statement Annual'!AC312)</f>
        <v>2.6333550963424863</v>
      </c>
      <c r="AZ312" s="22">
        <f>(('Balance Sheet Annual'!BH312+'Balance Sheet Annual'!BS312)-'Balance Sheet Annual'!N312)/('Income Statement Annual'!AF312-'Income Statement Annual'!AC312)</f>
        <v>2.1790773369514116</v>
      </c>
      <c r="BA312" s="22">
        <f>('Cash Flow Statement Annual'!AB312+'Cash Flow Statement Annual'!AU312)/'Income Statement Annual'!BS312</f>
        <v>1.5275032734697649</v>
      </c>
      <c r="BB312" s="22">
        <f>'Income Statement Annual'!AF312/('Balance Sheet Annual'!BH312+'Balance Sheet Annual'!BS312)</f>
        <v>0.3797436970763714</v>
      </c>
      <c r="BC312" s="23">
        <f>'Income Statement Annual'!AF312/('Balance Sheet Annual'!BB312-'Balance Sheet Annual'!BR312)</f>
        <v>0.15528008668764565</v>
      </c>
    </row>
    <row r="313" spans="1:55" x14ac:dyDescent="0.2">
      <c r="A313" s="45" t="s">
        <v>985</v>
      </c>
      <c r="B313" s="45" t="s">
        <v>986</v>
      </c>
      <c r="C313" s="45" t="str">
        <f>VLOOKUP(A313,'[1]S&amp;P 500 Wikipedia'!A:D,3,FALSE)</f>
        <v>Consumer Discretionary</v>
      </c>
      <c r="D313" s="45">
        <v>404717</v>
      </c>
      <c r="E313" s="45" t="s">
        <v>16</v>
      </c>
      <c r="F313" s="45">
        <v>2018</v>
      </c>
      <c r="G313" s="45" t="s">
        <v>17</v>
      </c>
      <c r="H313" s="46">
        <v>43465</v>
      </c>
      <c r="I313" s="46">
        <v>43495</v>
      </c>
      <c r="J313" s="46">
        <v>43496</v>
      </c>
      <c r="K313" s="45">
        <v>278864000</v>
      </c>
      <c r="L313" s="45">
        <v>280108000</v>
      </c>
      <c r="M313" s="45" t="s">
        <v>1806</v>
      </c>
      <c r="N313" s="20">
        <f>'Balance Sheet Annual'!AH313/'Balance Sheet Annual'!BR313</f>
        <v>1.4859953673523578</v>
      </c>
      <c r="O313" s="21">
        <f>('Balance Sheet Annual'!AH313-'Balance Sheet Annual'!U313)/'Balance Sheet Annual'!BR313</f>
        <v>0.16100195053049215</v>
      </c>
      <c r="P313" s="21">
        <f>'Balance Sheet Annual'!N313/'Balance Sheet Annual'!BR313</f>
        <v>5.0073103576437766E-2</v>
      </c>
      <c r="Q313" s="21">
        <f>'Balance Sheet Annual'!CH313/'Balance Sheet Annual'!CS313</f>
        <v>1.3318700942170318</v>
      </c>
      <c r="R313" s="21">
        <f>('Balance Sheet Annual'!BH313+'Balance Sheet Annual'!BS313)/'Balance Sheet Annual'!BB313</f>
        <v>0</v>
      </c>
      <c r="S313" s="21">
        <f>('Balance Sheet Annual'!BH313/'Balance Sheet Annual'!BB313)</f>
        <v>0</v>
      </c>
      <c r="T313" s="21">
        <f>'Balance Sheet Annual'!BS313/'Balance Sheet Annual'!BB313</f>
        <v>0</v>
      </c>
      <c r="U313" s="21">
        <f>('Balance Sheet Annual'!BH313+'Balance Sheet Annual'!BS313)/'Balance Sheet Annual'!CS313</f>
        <v>0</v>
      </c>
      <c r="V313" s="21">
        <f>('Balance Sheet Annual'!BH313/'Balance Sheet Annual'!CS313)</f>
        <v>0</v>
      </c>
      <c r="W313" s="21">
        <f>('Balance Sheet Annual'!BS313/'Balance Sheet Annual'!CS313)</f>
        <v>0</v>
      </c>
      <c r="X313" s="22">
        <f>'Balance Sheet Annual'!AH313/'Balance Sheet Annual'!BB313</f>
        <v>0.83540572183424833</v>
      </c>
      <c r="Y313" s="22">
        <f>'Balance Sheet Annual'!CS313/('Balance Sheet Annual'!BB313-'Balance Sheet Annual'!AQ313-'Balance Sheet Annual'!AR313-'Balance Sheet Annual'!AS313)</f>
        <v>0.43517444634769509</v>
      </c>
      <c r="Z313" s="22">
        <f>'Balance Sheet Annual'!BA313/'Balance Sheet Annual'!BB313</f>
        <v>0.16459427816575165</v>
      </c>
      <c r="AA313" s="22">
        <f>'Balance Sheet Annual'!AR313/'Balance Sheet Annual'!BB313</f>
        <v>0</v>
      </c>
      <c r="AB313" s="23">
        <f>'Balance Sheet Annual'!CS313/'Balance Sheet Annual'!CT313</f>
        <v>0.4288403554211575</v>
      </c>
      <c r="AC313" s="24">
        <f>'Income Statement Annual'!V313/'Income Statement Annual'!N313</f>
        <v>0.23067669786836964</v>
      </c>
      <c r="AD313" s="22">
        <f>('Income Statement Annual'!AF313-'Income Statement Annual'!AC313)/'Income Statement Annual'!N313</f>
        <v>0.11276692036275625</v>
      </c>
      <c r="AE313" s="22">
        <f>'Income Statement Annual'!AF313/'Income Statement Annual'!N313</f>
        <v>0.11276692036275625</v>
      </c>
      <c r="AF313" s="22">
        <f>'Income Statement Annual'!BS313/'Income Statement Annual'!N313</f>
        <v>5.2164698334937157E-2</v>
      </c>
      <c r="AG313" s="22" t="e">
        <f>('Income Statement Annual'!AF313-'Income Statement Annual'!AC313)/('Income Statement Annual'!AH313*-1)</f>
        <v>#DIV/0!</v>
      </c>
      <c r="AH313" s="23" t="e">
        <f>'Income Statement Annual'!AF313/('Income Statement Annual'!AH313*-1)</f>
        <v>#DIV/0!</v>
      </c>
      <c r="AI313" s="24">
        <f>'Cash Flow Statement Annual'!BG313/'Cash Flow Statement Annual'!AB313</f>
        <v>-1.5532358986965316</v>
      </c>
      <c r="AJ313" s="22">
        <f>'Cash Flow Statement Annual'!AB313/'Balance Sheet Annual'!BR313</f>
        <v>0.12176161806989665</v>
      </c>
      <c r="AK313" s="22" t="e">
        <f>('Cash Flow Statement Annual'!AB313+'Cash Flow Statement Annual'!AV313)/('Balance Sheet Annual'!BH313+'Balance Sheet Annual'!BS313)</f>
        <v>#DIV/0!</v>
      </c>
      <c r="AL313" s="23" t="e">
        <f>('Cash Flow Statement Annual'!AB313/('Balance Sheet Annual'!BH313+'Balance Sheet Annual'!BS313))</f>
        <v>#DIV/0!</v>
      </c>
      <c r="AM313" s="24">
        <f>'Income Statement Annual'!BS313/'Balance Sheet Annual'!CS313</f>
        <v>0.10765965355055554</v>
      </c>
      <c r="AN313" s="22">
        <f>'Income Statement Annual'!N313/'Balance Sheet Annual'!CS313</f>
        <v>2.0638411988755005</v>
      </c>
      <c r="AO313" s="22">
        <f>'Income Statement Annual'!N313/'Balance Sheet Annual'!BB313</f>
        <v>0.88505839325859748</v>
      </c>
      <c r="AP313" s="22">
        <f>'Income Statement Annual'!N313/('Balance Sheet Annual'!AH313-'Balance Sheet Annual'!BR313)</f>
        <v>3.2393644033214137</v>
      </c>
      <c r="AQ313" s="22">
        <f>'Income Statement Annual'!BS313/'Balance Sheet Annual'!BB313</f>
        <v>4.6168804093138914E-2</v>
      </c>
      <c r="AR313" s="22">
        <f>'Cash Flow Statement Annual'!AB313/'Income Statement Annual'!N313</f>
        <v>7.7342548041874432E-2</v>
      </c>
      <c r="AS313" s="22">
        <f>'Cash Flow Statement Annual'!BG313/'Income Statement Annual'!N313</f>
        <v>-0.1201312221153005</v>
      </c>
      <c r="AT313" s="22">
        <f>'Cash Flow Statement Annual'!AB313/'Balance Sheet Annual'!BB313</f>
        <v>6.8452671300467269E-2</v>
      </c>
      <c r="AU313" s="22">
        <f>('Cash Flow Statement Annual'!AB313+'Cash Flow Statement Annual'!AU313)/'Balance Sheet Annual'!BR313</f>
        <v>0.11253561985993348</v>
      </c>
      <c r="AV313" s="22" t="e">
        <f>('Cash Flow Statement Annual'!AB313+'Cash Flow Statement Annual'!AU313)/('Balance Sheet Annual'!BH313+'Balance Sheet Annual'!BS313)</f>
        <v>#DIV/0!</v>
      </c>
      <c r="AW313" s="22" t="e">
        <f>'Cash Flow Statement Annual'!AB313/'Balance Sheet Annual'!BS313</f>
        <v>#DIV/0!</v>
      </c>
      <c r="AX313" s="22" t="e">
        <f>('Cash Flow Statement Annual'!AB313+'Cash Flow Statement Annual'!AU313)/'Balance Sheet Annual'!BS313</f>
        <v>#DIV/0!</v>
      </c>
      <c r="AY313" s="22">
        <f>('Balance Sheet Annual'!BH313+'Balance Sheet Annual'!BS313)/('Income Statement Annual'!AF313-'Income Statement Annual'!AC313)</f>
        <v>0</v>
      </c>
      <c r="AZ313" s="22">
        <f>(('Balance Sheet Annual'!BH313+'Balance Sheet Annual'!BS313)-'Balance Sheet Annual'!N313)/('Income Statement Annual'!AF313-'Income Statement Annual'!AC313)</f>
        <v>-0.28205308555523029</v>
      </c>
      <c r="BA313" s="22">
        <f>('Cash Flow Statement Annual'!AB313+'Cash Flow Statement Annual'!AU313)/'Income Statement Annual'!BS313</f>
        <v>1.3703180306828169</v>
      </c>
      <c r="BB313" s="22" t="e">
        <f>'Income Statement Annual'!AF313/('Balance Sheet Annual'!BH313+'Balance Sheet Annual'!BS313)</f>
        <v>#DIV/0!</v>
      </c>
      <c r="BC313" s="23">
        <f>'Income Statement Annual'!AF313/('Balance Sheet Annual'!BB313-'Balance Sheet Annual'!BR313)</f>
        <v>0.22796278476219131</v>
      </c>
    </row>
    <row r="314" spans="1:55" x14ac:dyDescent="0.2">
      <c r="A314" s="45" t="s">
        <v>925</v>
      </c>
      <c r="B314" s="45" t="s">
        <v>926</v>
      </c>
      <c r="C314" s="45" t="str">
        <f>VLOOKUP(A314,'[1]S&amp;P 500 Wikipedia'!A:D,3,FALSE)</f>
        <v>Materials</v>
      </c>
      <c r="D314" s="45">
        <v>448316</v>
      </c>
      <c r="E314" s="45" t="s">
        <v>16</v>
      </c>
      <c r="F314" s="45">
        <v>2018</v>
      </c>
      <c r="G314" s="45" t="s">
        <v>17</v>
      </c>
      <c r="H314" s="46">
        <v>43465</v>
      </c>
      <c r="I314" s="46">
        <v>43524</v>
      </c>
      <c r="J314" s="46">
        <v>43593</v>
      </c>
      <c r="K314" s="45">
        <v>93900000</v>
      </c>
      <c r="L314" s="45">
        <v>94000000</v>
      </c>
      <c r="M314" s="45" t="s">
        <v>2007</v>
      </c>
      <c r="N314" s="20">
        <f>'Balance Sheet Annual'!AH314/'Balance Sheet Annual'!BR314</f>
        <v>2.299867899603699</v>
      </c>
      <c r="O314" s="21">
        <f>('Balance Sheet Annual'!AH314-'Balance Sheet Annual'!U314)/'Balance Sheet Annual'!BR314</f>
        <v>1.3841719706977302</v>
      </c>
      <c r="P314" s="21">
        <f>'Balance Sheet Annual'!N314/'Balance Sheet Annual'!BR314</f>
        <v>0.26047796325207156</v>
      </c>
      <c r="Q314" s="21">
        <f>'Balance Sheet Annual'!CH314/'Balance Sheet Annual'!CS314</f>
        <v>1.8395033446348392</v>
      </c>
      <c r="R314" s="21">
        <f>('Balance Sheet Annual'!BH314+'Balance Sheet Annual'!BS314)/'Balance Sheet Annual'!BB314</f>
        <v>0.42770471964501816</v>
      </c>
      <c r="S314" s="21">
        <f>('Balance Sheet Annual'!BH314/'Balance Sheet Annual'!BB314)</f>
        <v>2.4413069786204115E-2</v>
      </c>
      <c r="T314" s="21">
        <f>'Balance Sheet Annual'!BS314/'Balance Sheet Annual'!BB314</f>
        <v>0.40329164985881405</v>
      </c>
      <c r="U314" s="21">
        <f>('Balance Sheet Annual'!BH314+'Balance Sheet Annual'!BS314)/'Balance Sheet Annual'!CS314</f>
        <v>1.2144689819481354</v>
      </c>
      <c r="V314" s="21">
        <f>('Balance Sheet Annual'!BH314/'Balance Sheet Annual'!CS314)</f>
        <v>6.9320993310730328E-2</v>
      </c>
      <c r="W314" s="21">
        <f>('Balance Sheet Annual'!BS314/'Balance Sheet Annual'!CS314)</f>
        <v>1.145147988637405</v>
      </c>
      <c r="X314" s="22">
        <f>'Balance Sheet Annual'!AH314/'Balance Sheet Annual'!BB314</f>
        <v>0.30901169826542962</v>
      </c>
      <c r="Y314" s="22">
        <f>'Balance Sheet Annual'!CS314/('Balance Sheet Annual'!BB314-'Balance Sheet Annual'!AQ314-'Balance Sheet Annual'!AR314-'Balance Sheet Annual'!AS314)</f>
        <v>0.44503802785310848</v>
      </c>
      <c r="Z314" s="22">
        <f>'Balance Sheet Annual'!BA314/'Balance Sheet Annual'!BB314</f>
        <v>0.69098830173457038</v>
      </c>
      <c r="AA314" s="22">
        <f>'Balance Sheet Annual'!AR314/'Balance Sheet Annual'!BB314</f>
        <v>0.14250907624041953</v>
      </c>
      <c r="AB314" s="23">
        <f>'Balance Sheet Annual'!CS314/'Balance Sheet Annual'!CT314</f>
        <v>0.35217426381605488</v>
      </c>
      <c r="AC314" s="24">
        <f>'Income Statement Annual'!V314/'Income Statement Annual'!N314</f>
        <v>0.22842868004158326</v>
      </c>
      <c r="AD314" s="22">
        <f>('Income Statement Annual'!AF314-'Income Statement Annual'!AC314)/'Income Statement Annual'!N314</f>
        <v>0.14448633803472513</v>
      </c>
      <c r="AE314" s="22">
        <f>'Income Statement Annual'!AF314/'Income Statement Annual'!N314</f>
        <v>0.14448633803472513</v>
      </c>
      <c r="AF314" s="22">
        <f>'Income Statement Annual'!BS314/'Income Statement Annual'!N314</f>
        <v>0.10374094245061986</v>
      </c>
      <c r="AG314" s="22">
        <f>('Income Statement Annual'!AF314-'Income Statement Annual'!AC314)/('Income Statement Annual'!AH314*-1)</f>
        <v>9.0760233918128659</v>
      </c>
      <c r="AH314" s="23">
        <f>'Income Statement Annual'!AF314/('Income Statement Annual'!AH314*-1)</f>
        <v>9.0760233918128659</v>
      </c>
      <c r="AI314" s="24">
        <f>'Cash Flow Statement Annual'!BG314/'Cash Flow Statement Annual'!AB314</f>
        <v>-0.31468286415138419</v>
      </c>
      <c r="AJ314" s="22">
        <f>'Cash Flow Statement Annual'!AB314/'Balance Sheet Annual'!BR314</f>
        <v>1.0281013570313438</v>
      </c>
      <c r="AK314" s="22">
        <f>('Cash Flow Statement Annual'!AB314+'Cash Flow Statement Annual'!AV314)/('Balance Sheet Annual'!BH314+'Balance Sheet Annual'!BS314)</f>
        <v>0.23333459086279096</v>
      </c>
      <c r="AL314" s="23">
        <f>('Cash Flow Statement Annual'!AB314/('Balance Sheet Annual'!BH314+'Balance Sheet Annual'!BS314))</f>
        <v>0.32297129060248236</v>
      </c>
      <c r="AM314" s="24">
        <f>'Income Statement Annual'!BS314/'Balance Sheet Annual'!CS314</f>
        <v>0.30633189773664438</v>
      </c>
      <c r="AN314" s="22">
        <f>'Income Statement Annual'!N314/'Balance Sheet Annual'!CS314</f>
        <v>2.9528543938422067</v>
      </c>
      <c r="AO314" s="22">
        <f>'Income Statement Annual'!N314/'Balance Sheet Annual'!BB314</f>
        <v>1.0399193223073819</v>
      </c>
      <c r="AP314" s="22">
        <f>'Income Statement Annual'!N314/('Balance Sheet Annual'!AH314-'Balance Sheet Annual'!BR314)</f>
        <v>5.9542682926829267</v>
      </c>
      <c r="AQ314" s="22">
        <f>'Income Statement Annual'!BS314/'Balance Sheet Annual'!BB314</f>
        <v>0.10788221056877774</v>
      </c>
      <c r="AR314" s="22">
        <f>'Cash Flow Statement Annual'!AB314/'Income Statement Annual'!N314</f>
        <v>0.13283371347887477</v>
      </c>
      <c r="AS314" s="22">
        <f>'Cash Flow Statement Annual'!BG314/'Income Statement Annual'!N314</f>
        <v>-4.1800493413396637E-2</v>
      </c>
      <c r="AT314" s="22">
        <f>'Cash Flow Statement Annual'!AB314/'Balance Sheet Annual'!BB314</f>
        <v>0.1381363453005244</v>
      </c>
      <c r="AU314" s="22">
        <f>('Cash Flow Statement Annual'!AB314+'Cash Flow Statement Annual'!AU314)/'Balance Sheet Annual'!BR314</f>
        <v>0.29662543533085145</v>
      </c>
      <c r="AV314" s="22">
        <f>('Cash Flow Statement Annual'!AB314+'Cash Flow Statement Annual'!AU314)/('Balance Sheet Annual'!BH314+'Balance Sheet Annual'!BS314)</f>
        <v>9.3182932810201083E-2</v>
      </c>
      <c r="AW314" s="22">
        <f>'Cash Flow Statement Annual'!AB314/'Balance Sheet Annual'!BS314</f>
        <v>0.34252220532927902</v>
      </c>
      <c r="AX314" s="22">
        <f>('Cash Flow Statement Annual'!AB314+'Cash Flow Statement Annual'!AU314)/'Balance Sheet Annual'!BS314</f>
        <v>9.8823717692246141E-2</v>
      </c>
      <c r="AY314" s="22">
        <f>('Balance Sheet Annual'!BH314+'Balance Sheet Annual'!BS314)/('Income Statement Annual'!AF314-'Income Statement Annual'!AC314)</f>
        <v>2.8465420962199315</v>
      </c>
      <c r="AZ314" s="22">
        <f>(('Balance Sheet Annual'!BH314+'Balance Sheet Annual'!BS314)-'Balance Sheet Annual'!N314)/('Income Statement Annual'!AF314-'Income Statement Annual'!AC314)</f>
        <v>2.6136168384879723</v>
      </c>
      <c r="BA314" s="22">
        <f>('Cash Flow Statement Annual'!AB314+'Cash Flow Statement Annual'!AU314)/'Income Statement Annual'!BS314</f>
        <v>0.36942865689500448</v>
      </c>
      <c r="BB314" s="22">
        <f>'Income Statement Annual'!AF314/('Balance Sheet Annual'!BH314+'Balance Sheet Annual'!BS314)</f>
        <v>0.35130342928283093</v>
      </c>
      <c r="BC314" s="23">
        <f>'Income Statement Annual'!AF314/('Balance Sheet Annual'!BB314-'Balance Sheet Annual'!BR314)</f>
        <v>0.17357590217715479</v>
      </c>
    </row>
    <row r="315" spans="1:55" x14ac:dyDescent="0.2">
      <c r="A315" s="45" t="s">
        <v>946</v>
      </c>
      <c r="B315" s="45" t="s">
        <v>947</v>
      </c>
      <c r="C315" s="45" t="str">
        <f>VLOOKUP(A315,'[1]S&amp;P 500 Wikipedia'!A:D,3,FALSE)</f>
        <v>Health Care</v>
      </c>
      <c r="D315" s="45">
        <v>378197</v>
      </c>
      <c r="E315" s="45" t="s">
        <v>16</v>
      </c>
      <c r="F315" s="45">
        <v>2018</v>
      </c>
      <c r="G315" s="45" t="s">
        <v>17</v>
      </c>
      <c r="H315" s="46">
        <v>43496</v>
      </c>
      <c r="I315" s="46">
        <v>43502</v>
      </c>
      <c r="J315" s="46">
        <v>43502</v>
      </c>
      <c r="K315" s="45">
        <v>110747000</v>
      </c>
      <c r="L315" s="45">
        <v>111607000</v>
      </c>
      <c r="M315" s="45" t="s">
        <v>2008</v>
      </c>
      <c r="N315" s="20">
        <f>'Balance Sheet Annual'!AH315/'Balance Sheet Annual'!BR315</f>
        <v>1.3326407367729896</v>
      </c>
      <c r="O315" s="21">
        <f>('Balance Sheet Annual'!AH315-'Balance Sheet Annual'!U315)/'Balance Sheet Annual'!BR315</f>
        <v>0.9278734837750976</v>
      </c>
      <c r="P315" s="21">
        <f>'Balance Sheet Annual'!N315/'Balance Sheet Annual'!BR315</f>
        <v>0.19525175381000104</v>
      </c>
      <c r="Q315" s="21">
        <f>'Balance Sheet Annual'!CH315/'Balance Sheet Annual'!CS315</f>
        <v>1.3974879972699366</v>
      </c>
      <c r="R315" s="21">
        <f>('Balance Sheet Annual'!BH315+'Balance Sheet Annual'!BS315)/'Balance Sheet Annual'!BB315</f>
        <v>0.33910968423093912</v>
      </c>
      <c r="S315" s="21">
        <f>('Balance Sheet Annual'!BH315/'Balance Sheet Annual'!BB315)</f>
        <v>3.5544301136139191E-2</v>
      </c>
      <c r="T315" s="21">
        <f>'Balance Sheet Annual'!BS315/'Balance Sheet Annual'!BB315</f>
        <v>0.30356538309479991</v>
      </c>
      <c r="U315" s="21">
        <f>('Balance Sheet Annual'!BH315+'Balance Sheet Annual'!BS315)/'Balance Sheet Annual'!CS315</f>
        <v>0.81301139770167485</v>
      </c>
      <c r="V315" s="21">
        <f>('Balance Sheet Annual'!BH315/'Balance Sheet Annual'!CS315)</f>
        <v>8.5217035345241873E-2</v>
      </c>
      <c r="W315" s="21">
        <f>('Balance Sheet Annual'!BS315/'Balance Sheet Annual'!CS315)</f>
        <v>0.72779436235643291</v>
      </c>
      <c r="X315" s="22">
        <f>'Balance Sheet Annual'!AH315/'Balance Sheet Annual'!BB315</f>
        <v>0.20143103719018651</v>
      </c>
      <c r="Y315" s="22">
        <f>'Balance Sheet Annual'!CS315/('Balance Sheet Annual'!BB315-'Balance Sheet Annual'!AQ315-'Balance Sheet Annual'!AR315-'Balance Sheet Annual'!AS315)</f>
        <v>1.4245156427611358</v>
      </c>
      <c r="Z315" s="22">
        <f>'Balance Sheet Annual'!BA315/'Balance Sheet Annual'!BB315</f>
        <v>0.79856896280981349</v>
      </c>
      <c r="AA315" s="22">
        <f>'Balance Sheet Annual'!AR315/'Balance Sheet Annual'!BB315</f>
        <v>0.48935030702626398</v>
      </c>
      <c r="AB315" s="23">
        <f>'Balance Sheet Annual'!CS315/'Balance Sheet Annual'!CT315</f>
        <v>0.41710323519396897</v>
      </c>
      <c r="AC315" s="24">
        <f>'Income Statement Annual'!V315/'Income Statement Annual'!N315</f>
        <v>0.47542736273483793</v>
      </c>
      <c r="AD315" s="22">
        <f>('Income Statement Annual'!AF315-'Income Statement Annual'!AC315)/'Income Statement Annual'!N315</f>
        <v>0.14065685946985843</v>
      </c>
      <c r="AE315" s="22">
        <f>'Income Statement Annual'!AF315/'Income Statement Annual'!N315</f>
        <v>0.14065685946985843</v>
      </c>
      <c r="AF315" s="22">
        <f>'Income Statement Annual'!BS315/'Income Statement Annual'!N315</f>
        <v>0.12965677174208745</v>
      </c>
      <c r="AG315" s="22">
        <f>('Income Statement Annual'!AF315-'Income Statement Annual'!AC315)/('Income Statement Annual'!AH315*-1)</f>
        <v>39.265306122448976</v>
      </c>
      <c r="AH315" s="23">
        <f>'Income Statement Annual'!AF315/('Income Statement Annual'!AH315*-1)</f>
        <v>39.265306122448976</v>
      </c>
      <c r="AI315" s="24">
        <f>'Cash Flow Statement Annual'!BG315/'Cash Flow Statement Annual'!AB315</f>
        <v>2.7118317368860785</v>
      </c>
      <c r="AJ315" s="22">
        <f>'Cash Flow Statement Annual'!AB315/'Balance Sheet Annual'!BR315</f>
        <v>0.31150970211148354</v>
      </c>
      <c r="AK315" s="22">
        <f>('Cash Flow Statement Annual'!AB315+'Cash Flow Statement Annual'!AV315)/('Balance Sheet Annual'!BH315+'Balance Sheet Annual'!BS315)</f>
        <v>0.12402711209757737</v>
      </c>
      <c r="AL315" s="23">
        <f>('Cash Flow Statement Annual'!AB315/('Balance Sheet Annual'!BH315+'Balance Sheet Annual'!BS315))</f>
        <v>0.13884961796896098</v>
      </c>
      <c r="AM315" s="24">
        <f>'Income Statement Annual'!BS315/'Balance Sheet Annual'!CS315</f>
        <v>0.11452216845931439</v>
      </c>
      <c r="AN315" s="22">
        <f>'Income Statement Annual'!N315/'Balance Sheet Annual'!CS315</f>
        <v>0.88327178689225172</v>
      </c>
      <c r="AO315" s="22">
        <f>'Income Statement Annual'!N315/'Balance Sheet Annual'!BB315</f>
        <v>0.36841551986831611</v>
      </c>
      <c r="AP315" s="22">
        <f>'Income Statement Annual'!N315/('Balance Sheet Annual'!AH315-'Balance Sheet Annual'!BR315)</f>
        <v>7.3273878319589638</v>
      </c>
      <c r="AQ315" s="22">
        <f>'Income Statement Annual'!BS315/'Balance Sheet Annual'!BB315</f>
        <v>4.7767566965808743E-2</v>
      </c>
      <c r="AR315" s="22">
        <f>'Cash Flow Statement Annual'!AB315/'Income Statement Annual'!N315</f>
        <v>0.12780474102141709</v>
      </c>
      <c r="AS315" s="22">
        <f>'Cash Flow Statement Annual'!BG315/'Income Statement Annual'!N315</f>
        <v>0.34658495282638496</v>
      </c>
      <c r="AT315" s="22">
        <f>'Cash Flow Statement Annual'!AB315/'Balance Sheet Annual'!BB315</f>
        <v>4.7085250105040888E-2</v>
      </c>
      <c r="AU315" s="22">
        <f>('Cash Flow Statement Annual'!AB315+'Cash Flow Statement Annual'!AU315)/'Balance Sheet Annual'!BR315</f>
        <v>-1.0377274337353561</v>
      </c>
      <c r="AV315" s="22">
        <f>('Cash Flow Statement Annual'!AB315+'Cash Flow Statement Annual'!AU315)/('Balance Sheet Annual'!BH315+'Balance Sheet Annual'!BS315)</f>
        <v>-0.46254757637852961</v>
      </c>
      <c r="AW315" s="22">
        <f>'Cash Flow Statement Annual'!AB315/'Balance Sheet Annual'!BS315</f>
        <v>0.15510744217609526</v>
      </c>
      <c r="AX315" s="22">
        <f>('Cash Flow Statement Annual'!AB315+'Cash Flow Statement Annual'!AU315)/'Balance Sheet Annual'!BS315</f>
        <v>-0.51670701371943184</v>
      </c>
      <c r="AY315" s="22">
        <f>('Balance Sheet Annual'!BH315+'Balance Sheet Annual'!BS315)/('Income Statement Annual'!AF315-'Income Statement Annual'!AC315)</f>
        <v>6.5439708939708936</v>
      </c>
      <c r="AZ315" s="22">
        <f>(('Balance Sheet Annual'!BH315+'Balance Sheet Annual'!BS315)-'Balance Sheet Annual'!N315)/('Income Statement Annual'!AF315-'Income Statement Annual'!AC315)</f>
        <v>5.9744503244503244</v>
      </c>
      <c r="BA315" s="22">
        <f>('Cash Flow Statement Annual'!AB315+'Cash Flow Statement Annual'!AU315)/'Income Statement Annual'!BS315</f>
        <v>-3.2837000611687679</v>
      </c>
      <c r="BB315" s="22">
        <f>'Income Statement Annual'!AF315/('Balance Sheet Annual'!BH315+'Balance Sheet Annual'!BS315)</f>
        <v>0.1528124156116468</v>
      </c>
      <c r="BC315" s="23">
        <f>'Income Statement Annual'!AF315/('Balance Sheet Annual'!BB315-'Balance Sheet Annual'!BR315)</f>
        <v>6.1047628534430007E-2</v>
      </c>
    </row>
    <row r="316" spans="1:55" x14ac:dyDescent="0.2">
      <c r="A316" s="45" t="s">
        <v>976</v>
      </c>
      <c r="B316" s="45" t="s">
        <v>977</v>
      </c>
      <c r="C316" s="45" t="str">
        <f>VLOOKUP(A316,'[1]S&amp;P 500 Wikipedia'!A:D,3,FALSE)</f>
        <v>Real Estate</v>
      </c>
      <c r="D316" s="45">
        <v>113992</v>
      </c>
      <c r="E316" s="45" t="s">
        <v>16</v>
      </c>
      <c r="F316" s="45">
        <v>2018</v>
      </c>
      <c r="G316" s="45" t="s">
        <v>17</v>
      </c>
      <c r="H316" s="46">
        <v>43465</v>
      </c>
      <c r="I316" s="46">
        <v>43509</v>
      </c>
      <c r="J316" s="46">
        <v>43509</v>
      </c>
      <c r="K316" s="45">
        <v>630124000</v>
      </c>
      <c r="L316" s="45">
        <v>654671000</v>
      </c>
      <c r="M316" s="45" t="s">
        <v>1807</v>
      </c>
      <c r="N316" s="20">
        <f>'Balance Sheet Annual'!AH316/'Balance Sheet Annual'!BR316</f>
        <v>0.60421529856469092</v>
      </c>
      <c r="O316" s="21">
        <f>('Balance Sheet Annual'!AH316-'Balance Sheet Annual'!U316)/'Balance Sheet Annual'!BR316</f>
        <v>0.60421529856469092</v>
      </c>
      <c r="P316" s="21">
        <f>'Balance Sheet Annual'!N316/'Balance Sheet Annual'!BR316</f>
        <v>0.32805827828954659</v>
      </c>
      <c r="Q316" s="21">
        <f>'Balance Sheet Annual'!CH316/'Balance Sheet Annual'!CS316</f>
        <v>0.57604422086246143</v>
      </c>
      <c r="R316" s="21">
        <f>('Balance Sheet Annual'!BH316+'Balance Sheet Annual'!BS316)/'Balance Sheet Annual'!BB316</f>
        <v>0.31927706164039132</v>
      </c>
      <c r="S316" s="21">
        <f>('Balance Sheet Annual'!BH316/'Balance Sheet Annual'!BB316)</f>
        <v>0</v>
      </c>
      <c r="T316" s="21">
        <f>'Balance Sheet Annual'!BS316/'Balance Sheet Annual'!BB316</f>
        <v>0.31927706164039132</v>
      </c>
      <c r="U316" s="21">
        <f>('Balance Sheet Annual'!BH316+'Balance Sheet Annual'!BS316)/'Balance Sheet Annual'!CS316</f>
        <v>0.50319476785228667</v>
      </c>
      <c r="V316" s="21">
        <f>('Balance Sheet Annual'!BH316/'Balance Sheet Annual'!CS316)</f>
        <v>0</v>
      </c>
      <c r="W316" s="21">
        <f>('Balance Sheet Annual'!BS316/'Balance Sheet Annual'!CS316)</f>
        <v>0.50319476785228667</v>
      </c>
      <c r="X316" s="22">
        <f>'Balance Sheet Annual'!AH316/'Balance Sheet Annual'!BB316</f>
        <v>2.7928628789825338E-2</v>
      </c>
      <c r="Y316" s="22">
        <f>'Balance Sheet Annual'!CS316/('Balance Sheet Annual'!BB316-'Balance Sheet Annual'!AQ316-'Balance Sheet Annual'!AR316-'Balance Sheet Annual'!AS316)</f>
        <v>0.63449996311192858</v>
      </c>
      <c r="Z316" s="22">
        <f>'Balance Sheet Annual'!BA316/'Balance Sheet Annual'!BB316</f>
        <v>0.97207137121017462</v>
      </c>
      <c r="AA316" s="22">
        <f>'Balance Sheet Annual'!AR316/'Balance Sheet Annual'!BB316</f>
        <v>0</v>
      </c>
      <c r="AB316" s="23">
        <f>'Balance Sheet Annual'!CS316/'Balance Sheet Annual'!CT316</f>
        <v>0.63449996311192858</v>
      </c>
      <c r="AC316" s="24">
        <f>'Income Statement Annual'!V316/'Income Statement Annual'!N316</f>
        <v>0.72321355591425041</v>
      </c>
      <c r="AD316" s="22">
        <f>('Income Statement Annual'!AF316-'Income Statement Annual'!AC316)/'Income Statement Annual'!N316</f>
        <v>0.63029852559112709</v>
      </c>
      <c r="AE316" s="22">
        <f>'Income Statement Annual'!AF316/'Income Statement Annual'!N316</f>
        <v>0.29450975389342182</v>
      </c>
      <c r="AF316" s="22">
        <f>'Income Statement Annual'!BS316/'Income Statement Annual'!N316</f>
        <v>0.6271378775876254</v>
      </c>
      <c r="AG316" s="22">
        <f>('Income Statement Annual'!AF316-'Income Statement Annual'!AC316)/('Income Statement Annual'!AH316*-1)</f>
        <v>6.011986039360842</v>
      </c>
      <c r="AH316" s="23">
        <f>'Income Statement Annual'!AF316/('Income Statement Annual'!AH316*-1)</f>
        <v>2.809126877144918</v>
      </c>
      <c r="AI316" s="24">
        <f>'Cash Flow Statement Annual'!BG316/'Cash Flow Statement Annual'!AB316</f>
        <v>-1.5448749026520139</v>
      </c>
      <c r="AJ316" s="22">
        <f>'Cash Flow Statement Annual'!AB316/'Balance Sheet Annual'!BR316</f>
        <v>1.2381612134118734</v>
      </c>
      <c r="AK316" s="22">
        <f>('Cash Flow Statement Annual'!AB316+'Cash Flow Statement Annual'!AV316)/('Balance Sheet Annual'!BH316+'Balance Sheet Annual'!BS316)</f>
        <v>7.9081183571309652E-2</v>
      </c>
      <c r="AL316" s="23">
        <f>('Cash Flow Statement Annual'!AB316/('Balance Sheet Annual'!BH316+'Balance Sheet Annual'!BS316))</f>
        <v>0.17925338834593643</v>
      </c>
      <c r="AM316" s="24">
        <f>'Income Statement Annual'!BS316/'Balance Sheet Annual'!CS316</f>
        <v>8.7776848829458298E-2</v>
      </c>
      <c r="AN316" s="22">
        <f>'Income Statement Annual'!N316/'Balance Sheet Annual'!CS316</f>
        <v>0.13996419601875168</v>
      </c>
      <c r="AO316" s="22">
        <f>'Income Statement Annual'!N316/'Balance Sheet Annual'!BB316</f>
        <v>8.8807277210888685E-2</v>
      </c>
      <c r="AP316" s="22">
        <f>'Income Statement Annual'!N316/('Balance Sheet Annual'!AH316-'Balance Sheet Annual'!BR316)</f>
        <v>-4.8543563671693208</v>
      </c>
      <c r="AQ316" s="22">
        <f>'Income Statement Annual'!BS316/'Balance Sheet Annual'!BB316</f>
        <v>5.5694407344372622E-2</v>
      </c>
      <c r="AR316" s="22">
        <f>'Cash Flow Statement Annual'!AB316/'Income Statement Annual'!N316</f>
        <v>0.64444600620136328</v>
      </c>
      <c r="AS316" s="22">
        <f>'Cash Flow Statement Annual'!BG316/'Income Statement Annual'!N316</f>
        <v>-0.99558846109481025</v>
      </c>
      <c r="AT316" s="22">
        <f>'Cash Flow Statement Annual'!AB316/'Balance Sheet Annual'!BB316</f>
        <v>5.7231495120174551E-2</v>
      </c>
      <c r="AU316" s="22">
        <f>('Cash Flow Statement Annual'!AB316+'Cash Flow Statement Annual'!AU316)/'Balance Sheet Annual'!BR316</f>
        <v>1.636837961023055</v>
      </c>
      <c r="AV316" s="22">
        <f>('Cash Flow Statement Annual'!AB316+'Cash Flow Statement Annual'!AU316)/('Balance Sheet Annual'!BH316+'Balance Sheet Annual'!BS316)</f>
        <v>0.23697136326708229</v>
      </c>
      <c r="AW316" s="22">
        <f>'Cash Flow Statement Annual'!AB316/'Balance Sheet Annual'!BS316</f>
        <v>0.17925338834593643</v>
      </c>
      <c r="AX316" s="22">
        <f>('Cash Flow Statement Annual'!AB316+'Cash Flow Statement Annual'!AU316)/'Balance Sheet Annual'!BS316</f>
        <v>0.23697136326708229</v>
      </c>
      <c r="AY316" s="22">
        <f>('Balance Sheet Annual'!BH316+'Balance Sheet Annual'!BS316)/('Income Statement Annual'!AF316-'Income Statement Annual'!AC316)</f>
        <v>5.7039127236235965</v>
      </c>
      <c r="AZ316" s="22">
        <f>(('Balance Sheet Annual'!BH316+'Balance Sheet Annual'!BS316)-'Balance Sheet Annual'!N316)/('Income Statement Annual'!AF316-'Income Statement Annual'!AC316)</f>
        <v>5.4330095757741761</v>
      </c>
      <c r="BA316" s="22">
        <f>('Cash Flow Statement Annual'!AB316+'Cash Flow Statement Annual'!AU316)/'Income Statement Annual'!BS316</f>
        <v>1.3584760869975656</v>
      </c>
      <c r="BB316" s="22">
        <f>'Income Statement Annual'!AF316/('Balance Sheet Annual'!BH316+'Balance Sheet Annual'!BS316)</f>
        <v>8.1918222439613331E-2</v>
      </c>
      <c r="BC316" s="23">
        <f>'Income Statement Annual'!AF316/('Balance Sheet Annual'!BB316-'Balance Sheet Annual'!BR316)</f>
        <v>2.742214236300736E-2</v>
      </c>
    </row>
    <row r="317" spans="1:55" x14ac:dyDescent="0.2">
      <c r="A317" s="45" t="s">
        <v>955</v>
      </c>
      <c r="B317" s="45" t="s">
        <v>956</v>
      </c>
      <c r="C317" s="45" t="str">
        <f>VLOOKUP(A317,'[1]S&amp;P 500 Wikipedia'!A:D,3,FALSE)</f>
        <v>Consumer Staples</v>
      </c>
      <c r="D317" s="45">
        <v>82860</v>
      </c>
      <c r="E317" s="45" t="s">
        <v>16</v>
      </c>
      <c r="F317" s="45">
        <v>2018</v>
      </c>
      <c r="G317" s="45" t="s">
        <v>17</v>
      </c>
      <c r="H317" s="46">
        <v>43465</v>
      </c>
      <c r="I317" s="46">
        <v>43503</v>
      </c>
      <c r="J317" s="46">
        <v>43503</v>
      </c>
      <c r="K317" s="45">
        <v>1557000000</v>
      </c>
      <c r="L317" s="45">
        <v>1556000000</v>
      </c>
      <c r="M317" s="45" t="s">
        <v>1808</v>
      </c>
      <c r="N317" s="20">
        <f>'Balance Sheet Annual'!AH317/'Balance Sheet Annual'!BR317</f>
        <v>1.3528379902267886</v>
      </c>
      <c r="O317" s="21">
        <f>('Balance Sheet Annual'!AH317-'Balance Sheet Annual'!U317)/'Balance Sheet Annual'!BR317</f>
        <v>0.80115273775216134</v>
      </c>
      <c r="P317" s="21">
        <f>'Balance Sheet Annual'!N317/'Balance Sheet Annual'!BR317</f>
        <v>0.52919433654930459</v>
      </c>
      <c r="Q317" s="21">
        <f>'Balance Sheet Annual'!CH317/'Balance Sheet Annual'!CS317</f>
        <v>-5.2001955034213099</v>
      </c>
      <c r="R317" s="21">
        <f>('Balance Sheet Annual'!BH317+'Balance Sheet Annual'!BS317)/'Balance Sheet Annual'!BB317</f>
        <v>0.79917613107428787</v>
      </c>
      <c r="S317" s="21">
        <f>('Balance Sheet Annual'!BH317/'Balance Sheet Annual'!BB317)</f>
        <v>6.993576615155464E-2</v>
      </c>
      <c r="T317" s="21">
        <f>'Balance Sheet Annual'!BS317/'Balance Sheet Annual'!BB317</f>
        <v>0.72924036492273314</v>
      </c>
      <c r="U317" s="21">
        <f>('Balance Sheet Annual'!BH317+'Balance Sheet Annual'!BS317)/'Balance Sheet Annual'!CS317</f>
        <v>-3.3566959921798634</v>
      </c>
      <c r="V317" s="21">
        <f>('Balance Sheet Annual'!BH317/'Balance Sheet Annual'!CS317)</f>
        <v>-0.29374389051808408</v>
      </c>
      <c r="W317" s="21">
        <f>('Balance Sheet Annual'!BS317/'Balance Sheet Annual'!CS317)</f>
        <v>-3.0629521016617791</v>
      </c>
      <c r="X317" s="22">
        <f>'Balance Sheet Annual'!AH317/'Balance Sheet Annual'!BB317</f>
        <v>0.50256004468441628</v>
      </c>
      <c r="Y317" s="22">
        <f>'Balance Sheet Annual'!CS317/('Balance Sheet Annual'!BB317-'Balance Sheet Annual'!AQ317-'Balance Sheet Annual'!AR317-'Balance Sheet Annual'!AS317)</f>
        <v>-0.31122604198357162</v>
      </c>
      <c r="Z317" s="22">
        <f>'Balance Sheet Annual'!BA317/'Balance Sheet Annual'!BB317</f>
        <v>0.49743995531558372</v>
      </c>
      <c r="AA317" s="22">
        <f>'Balance Sheet Annual'!AR317/'Balance Sheet Annual'!BB317</f>
        <v>0.17841184137032209</v>
      </c>
      <c r="AB317" s="23">
        <f>'Balance Sheet Annual'!CS317/'Balance Sheet Annual'!CT317</f>
        <v>-0.23808415565071681</v>
      </c>
      <c r="AC317" s="24">
        <f>'Income Statement Annual'!V317/'Income Statement Annual'!N317</f>
        <v>0.23452585213449767</v>
      </c>
      <c r="AD317" s="22">
        <f>('Income Statement Annual'!AF317-'Income Statement Annual'!AC317)/'Income Statement Annual'!N317</f>
        <v>0.14841609260160313</v>
      </c>
      <c r="AE317" s="22">
        <f>'Income Statement Annual'!AF317/'Income Statement Annual'!N317</f>
        <v>0.14728930318318012</v>
      </c>
      <c r="AF317" s="22">
        <f>'Income Statement Annual'!BS317/'Income Statement Annual'!N317</f>
        <v>7.7274706138441451E-2</v>
      </c>
      <c r="AG317" s="22">
        <f>('Income Statement Annual'!AF317-'Income Statement Annual'!AC317)/('Income Statement Annual'!AH317*-1)</f>
        <v>12.681619256017505</v>
      </c>
      <c r="AH317" s="23">
        <f>'Income Statement Annual'!AF317/('Income Statement Annual'!AH317*-1)</f>
        <v>12.585339168490153</v>
      </c>
      <c r="AI317" s="24">
        <f>'Cash Flow Statement Annual'!BG317/'Cash Flow Statement Annual'!AB317</f>
        <v>-0.31070466786355477</v>
      </c>
      <c r="AJ317" s="22">
        <f>'Cash Flow Statement Annual'!AB317/'Balance Sheet Annual'!BR317</f>
        <v>0.55832602430773082</v>
      </c>
      <c r="AK317" s="22">
        <f>('Cash Flow Statement Annual'!AB317+'Cash Flow Statement Annual'!AV317)/('Balance Sheet Annual'!BH317+'Balance Sheet Annual'!BS317)</f>
        <v>6.9658405894172812E-2</v>
      </c>
      <c r="AL317" s="23">
        <f>('Cash Flow Statement Annual'!AB317/('Balance Sheet Annual'!BH317+'Balance Sheet Annual'!BS317))</f>
        <v>0.25952998048865722</v>
      </c>
      <c r="AM317" s="24">
        <f>'Income Statement Annual'!BS317/'Balance Sheet Annual'!CS317</f>
        <v>-0.58993157380254158</v>
      </c>
      <c r="AN317" s="22">
        <f>'Income Statement Annual'!N317/'Balance Sheet Annual'!CS317</f>
        <v>-7.6342130987292274</v>
      </c>
      <c r="AO317" s="22">
        <f>'Income Statement Annual'!N317/'Balance Sheet Annual'!BB317</f>
        <v>1.8175851796685907</v>
      </c>
      <c r="AP317" s="22">
        <f>'Income Statement Annual'!N317/('Balance Sheet Annual'!AH317-'Balance Sheet Annual'!BR317)</f>
        <v>13.866832386363637</v>
      </c>
      <c r="AQ317" s="22">
        <f>'Income Statement Annual'!BS317/'Balance Sheet Annual'!BB317</f>
        <v>0.14045336064047664</v>
      </c>
      <c r="AR317" s="22">
        <f>'Cash Flow Statement Annual'!AB317/'Income Statement Annual'!N317</f>
        <v>0.11411303746574816</v>
      </c>
      <c r="AS317" s="22">
        <f>'Cash Flow Statement Annual'!BG317/'Income Statement Annual'!N317</f>
        <v>-3.5455453404696663E-2</v>
      </c>
      <c r="AT317" s="22">
        <f>'Cash Flow Statement Annual'!AB317/'Balance Sheet Annual'!BB317</f>
        <v>0.20741016570471049</v>
      </c>
      <c r="AU317" s="22">
        <f>('Cash Flow Statement Annual'!AB317+'Cash Flow Statement Annual'!AU317)/'Balance Sheet Annual'!BR317</f>
        <v>0.36950256860042602</v>
      </c>
      <c r="AV317" s="22">
        <f>('Cash Flow Statement Annual'!AB317+'Cash Flow Statement Annual'!AU317)/('Balance Sheet Annual'!BH317+'Balance Sheet Annual'!BS317)</f>
        <v>0.17175805934942776</v>
      </c>
      <c r="AW317" s="22">
        <f>'Cash Flow Statement Annual'!AB317/'Balance Sheet Annual'!BS317</f>
        <v>0.28441948043658644</v>
      </c>
      <c r="AX317" s="22">
        <f>('Cash Flow Statement Annual'!AB317+'Cash Flow Statement Annual'!AU317)/'Balance Sheet Annual'!BS317</f>
        <v>0.18823003765877322</v>
      </c>
      <c r="AY317" s="22">
        <f>('Balance Sheet Annual'!BH317+'Balance Sheet Annual'!BS317)/('Income Statement Annual'!AF317-'Income Statement Annual'!AC317)</f>
        <v>2.9625571564144595</v>
      </c>
      <c r="AZ317" s="22">
        <f>(('Balance Sheet Annual'!BH317+'Balance Sheet Annual'!BS317)-'Balance Sheet Annual'!N317)/('Income Statement Annual'!AF317-'Income Statement Annual'!AC317)</f>
        <v>2.2338020878267622</v>
      </c>
      <c r="BA317" s="22">
        <f>('Cash Flow Statement Annual'!AB317+'Cash Flow Statement Annual'!AU317)/'Income Statement Annual'!BS317</f>
        <v>0.97729908864954429</v>
      </c>
      <c r="BB317" s="22">
        <f>'Income Statement Annual'!AF317/('Balance Sheet Annual'!BH317+'Balance Sheet Annual'!BS317)</f>
        <v>0.33498354640496231</v>
      </c>
      <c r="BC317" s="23">
        <f>'Income Statement Annual'!AF317/('Balance Sheet Annual'!BB317-'Balance Sheet Annual'!BR317)</f>
        <v>0.42594238317410948</v>
      </c>
    </row>
    <row r="318" spans="1:55" x14ac:dyDescent="0.2">
      <c r="A318" s="45" t="s">
        <v>940</v>
      </c>
      <c r="B318" s="45" t="s">
        <v>941</v>
      </c>
      <c r="C318" s="45" t="str">
        <f>VLOOKUP(A318,'[1]S&amp;P 500 Wikipedia'!A:D,3,FALSE)</f>
        <v>Industrials</v>
      </c>
      <c r="D318" s="45">
        <v>334445</v>
      </c>
      <c r="E318" s="45" t="s">
        <v>16</v>
      </c>
      <c r="F318" s="45">
        <v>2018</v>
      </c>
      <c r="G318" s="45" t="s">
        <v>17</v>
      </c>
      <c r="H318" s="46">
        <v>43465</v>
      </c>
      <c r="I318" s="46">
        <v>43515</v>
      </c>
      <c r="J318" s="46">
        <v>43515</v>
      </c>
      <c r="K318" s="45">
        <v>85171200</v>
      </c>
      <c r="L318" s="45">
        <v>84646500</v>
      </c>
      <c r="M318" s="45" t="s">
        <v>1809</v>
      </c>
      <c r="N318" s="20">
        <f>'Balance Sheet Annual'!AH318/'Balance Sheet Annual'!BR318</f>
        <v>1.4580623645155912</v>
      </c>
      <c r="O318" s="21">
        <f>('Balance Sheet Annual'!AH318-'Balance Sheet Annual'!U318)/'Balance Sheet Annual'!BR318</f>
        <v>1.1604969151242288</v>
      </c>
      <c r="P318" s="21">
        <f>'Balance Sheet Annual'!N318/'Balance Sheet Annual'!BR318</f>
        <v>7.1952642988160745E-2</v>
      </c>
      <c r="Q318" s="21">
        <f>'Balance Sheet Annual'!CH318/'Balance Sheet Annual'!CS318</f>
        <v>0.71378379451347806</v>
      </c>
      <c r="R318" s="21">
        <f>('Balance Sheet Annual'!BH318+'Balance Sheet Annual'!BS318)/'Balance Sheet Annual'!BB318</f>
        <v>0.16686936076073988</v>
      </c>
      <c r="S318" s="21">
        <f>('Balance Sheet Annual'!BH318/'Balance Sheet Annual'!BB318)</f>
        <v>0</v>
      </c>
      <c r="T318" s="21">
        <f>'Balance Sheet Annual'!BS318/'Balance Sheet Annual'!BB318</f>
        <v>0.16686936076073988</v>
      </c>
      <c r="U318" s="21">
        <f>('Balance Sheet Annual'!BH318+'Balance Sheet Annual'!BS318)/'Balance Sheet Annual'!CS318</f>
        <v>0.2859780062725793</v>
      </c>
      <c r="V318" s="21">
        <f>('Balance Sheet Annual'!BH318/'Balance Sheet Annual'!CS318)</f>
        <v>0</v>
      </c>
      <c r="W318" s="21">
        <f>('Balance Sheet Annual'!BS318/'Balance Sheet Annual'!CS318)</f>
        <v>0.2859780062725793</v>
      </c>
      <c r="X318" s="22">
        <f>'Balance Sheet Annual'!AH318/'Balance Sheet Annual'!BB318</f>
        <v>0.20255510383728875</v>
      </c>
      <c r="Y318" s="22">
        <f>'Balance Sheet Annual'!CS318/('Balance Sheet Annual'!BB318-'Balance Sheet Annual'!AQ318-'Balance Sheet Annual'!AR318-'Balance Sheet Annual'!AS318)</f>
        <v>0.81266635479343774</v>
      </c>
      <c r="Z318" s="22">
        <f>'Balance Sheet Annual'!BA318/'Balance Sheet Annual'!BB318</f>
        <v>0.79744489616271119</v>
      </c>
      <c r="AA318" s="22">
        <f>'Balance Sheet Annual'!AR318/'Balance Sheet Annual'!BB318</f>
        <v>0.24471547540451949</v>
      </c>
      <c r="AB318" s="23">
        <f>'Balance Sheet Annual'!CS318/'Balance Sheet Annual'!CT318</f>
        <v>0.58350417549833788</v>
      </c>
      <c r="AC318" s="24">
        <f>'Income Statement Annual'!V318/'Income Statement Annual'!N318</f>
        <v>0.37052567608629594</v>
      </c>
      <c r="AD318" s="22">
        <f>('Income Statement Annual'!AF318-'Income Statement Annual'!AC318)/'Income Statement Annual'!N318</f>
        <v>0.13791147574192242</v>
      </c>
      <c r="AE318" s="22">
        <f>'Income Statement Annual'!AF318/'Income Statement Annual'!N318</f>
        <v>0.13791147574192242</v>
      </c>
      <c r="AF318" s="22">
        <f>'Income Statement Annual'!BS318/'Income Statement Annual'!N318</f>
        <v>0.13501468651878862</v>
      </c>
      <c r="AG318" s="22">
        <f>('Income Statement Annual'!AF318-'Income Statement Annual'!AC318)/('Income Statement Annual'!AH318*-1)</f>
        <v>7.7983963344788085</v>
      </c>
      <c r="AH318" s="23">
        <f>'Income Statement Annual'!AF318/('Income Statement Annual'!AH318*-1)</f>
        <v>7.7983963344788085</v>
      </c>
      <c r="AI318" s="24">
        <f>'Cash Flow Statement Annual'!BG318/'Cash Flow Statement Annual'!AB318</f>
        <v>-5.5346662366978396</v>
      </c>
      <c r="AJ318" s="22">
        <f>'Cash Flow Statement Annual'!AB318/'Balance Sheet Annual'!BR318</f>
        <v>0.51709187927296985</v>
      </c>
      <c r="AK318" s="22">
        <f>('Cash Flow Statement Annual'!AB318+'Cash Flow Statement Annual'!AV318)/('Balance Sheet Annual'!BH318+'Balance Sheet Annual'!BS318)</f>
        <v>0.25577844103560771</v>
      </c>
      <c r="AL318" s="23">
        <f>('Cash Flow Statement Annual'!AB318/('Balance Sheet Annual'!BH318+'Balance Sheet Annual'!BS318))</f>
        <v>0.43048518081488163</v>
      </c>
      <c r="AM318" s="24">
        <f>'Income Statement Annual'!BS318/'Balance Sheet Annual'!CS318</f>
        <v>0.13229981341061575</v>
      </c>
      <c r="AN318" s="22">
        <f>'Income Statement Annual'!N318/'Balance Sheet Annual'!CS318</f>
        <v>0.97989201635634604</v>
      </c>
      <c r="AO318" s="22">
        <f>'Income Statement Annual'!N318/'Balance Sheet Annual'!BB318</f>
        <v>0.57177108308141356</v>
      </c>
      <c r="AP318" s="22">
        <f>'Income Statement Annual'!N318/('Balance Sheet Annual'!AH318-'Balance Sheet Annual'!BR318)</f>
        <v>8.985256643611212</v>
      </c>
      <c r="AQ318" s="22">
        <f>'Income Statement Annual'!BS318/'Balance Sheet Annual'!BB318</f>
        <v>7.7197493542745285E-2</v>
      </c>
      <c r="AR318" s="22">
        <f>'Cash Flow Statement Annual'!AB318/'Income Statement Annual'!N318</f>
        <v>0.12563557176136939</v>
      </c>
      <c r="AS318" s="22">
        <f>'Cash Flow Statement Annual'!BG318/'Income Statement Annual'!N318</f>
        <v>-0.69535095715587969</v>
      </c>
      <c r="AT318" s="22">
        <f>'Cash Flow Statement Annual'!AB318/'Balance Sheet Annual'!BB318</f>
        <v>7.1834786939550824E-2</v>
      </c>
      <c r="AU318" s="22">
        <f>('Cash Flow Statement Annual'!AB318+'Cash Flow Statement Annual'!AU318)/'Balance Sheet Annual'!BR318</f>
        <v>2.7101884275471071</v>
      </c>
      <c r="AV318" s="22">
        <f>('Cash Flow Statement Annual'!AB318+'Cash Flow Statement Annual'!AU318)/('Balance Sheet Annual'!BH318+'Balance Sheet Annual'!BS318)</f>
        <v>2.2562643159575209</v>
      </c>
      <c r="AW318" s="22">
        <f>'Cash Flow Statement Annual'!AB318/'Balance Sheet Annual'!BS318</f>
        <v>0.43048518081488163</v>
      </c>
      <c r="AX318" s="22">
        <f>('Cash Flow Statement Annual'!AB318+'Cash Flow Statement Annual'!AU318)/'Balance Sheet Annual'!BS318</f>
        <v>2.2562643159575209</v>
      </c>
      <c r="AY318" s="22">
        <f>('Balance Sheet Annual'!BH318+'Balance Sheet Annual'!BS318)/('Income Statement Annual'!AF318-'Income Statement Annual'!AC318)</f>
        <v>2.1161868390129261</v>
      </c>
      <c r="AZ318" s="22">
        <f>(('Balance Sheet Annual'!BH318+'Balance Sheet Annual'!BS318)-'Balance Sheet Annual'!N318)/('Income Statement Annual'!AF318-'Income Statement Annual'!AC318)</f>
        <v>1.9894242068155112</v>
      </c>
      <c r="BA318" s="22">
        <f>('Cash Flow Statement Annual'!AB318+'Cash Flow Statement Annual'!AU318)/'Income Statement Annual'!BS318</f>
        <v>4.8771192798199552</v>
      </c>
      <c r="BB318" s="22">
        <f>'Income Statement Annual'!AF318/('Balance Sheet Annual'!BH318+'Balance Sheet Annual'!BS318)</f>
        <v>0.47254806691191781</v>
      </c>
      <c r="BC318" s="23">
        <f>'Income Statement Annual'!AF318/('Balance Sheet Annual'!BB318-'Balance Sheet Annual'!BR318)</f>
        <v>9.1575535020109497E-2</v>
      </c>
    </row>
    <row r="319" spans="1:55" x14ac:dyDescent="0.2">
      <c r="A319" s="45" t="s">
        <v>961</v>
      </c>
      <c r="B319" s="45" t="s">
        <v>962</v>
      </c>
      <c r="C319" s="45" t="str">
        <f>VLOOKUP(A319,'[1]S&amp;P 500 Wikipedia'!A:D,3,FALSE)</f>
        <v>Utilities</v>
      </c>
      <c r="D319" s="45">
        <v>327292</v>
      </c>
      <c r="E319" s="45" t="s">
        <v>16</v>
      </c>
      <c r="F319" s="45">
        <v>2018</v>
      </c>
      <c r="G319" s="45" t="s">
        <v>17</v>
      </c>
      <c r="H319" s="46">
        <v>43465</v>
      </c>
      <c r="I319" s="46">
        <v>43518</v>
      </c>
      <c r="J319" s="46">
        <v>43586</v>
      </c>
      <c r="K319" s="45">
        <v>112236000</v>
      </c>
      <c r="L319" s="45">
        <v>112703000</v>
      </c>
      <c r="M319" s="45" t="s">
        <v>2009</v>
      </c>
      <c r="N319" s="20">
        <f>'Balance Sheet Annual'!AH319/'Balance Sheet Annual'!BR319</f>
        <v>0.84842534803965763</v>
      </c>
      <c r="O319" s="21">
        <f>('Balance Sheet Annual'!AH319-'Balance Sheet Annual'!U319)/'Balance Sheet Annual'!BR319</f>
        <v>0.60693474652962132</v>
      </c>
      <c r="P319" s="21">
        <f>'Balance Sheet Annual'!N319/'Balance Sheet Annual'!BR319</f>
        <v>1.1597426059312837E-2</v>
      </c>
      <c r="Q319" s="21">
        <f>'Balance Sheet Annual'!CH319/'Balance Sheet Annual'!CS319</f>
        <v>2.3138583998769406</v>
      </c>
      <c r="R319" s="21">
        <f>('Balance Sheet Annual'!BH319+'Balance Sheet Annual'!BS319)/'Balance Sheet Annual'!BB319</f>
        <v>0.2918555184116276</v>
      </c>
      <c r="S319" s="21">
        <f>('Balance Sheet Annual'!BH319/'Balance Sheet Annual'!BB319)</f>
        <v>1.0423593940025672E-2</v>
      </c>
      <c r="T319" s="21">
        <f>'Balance Sheet Annual'!BS319/'Balance Sheet Annual'!BB319</f>
        <v>0.28143192447160192</v>
      </c>
      <c r="U319" s="21">
        <f>('Balance Sheet Annual'!BH319+'Balance Sheet Annual'!BS319)/'Balance Sheet Annual'!CS319</f>
        <v>0.96716786123881127</v>
      </c>
      <c r="V319" s="21">
        <f>('Balance Sheet Annual'!BH319/'Balance Sheet Annual'!CS319)</f>
        <v>3.4542314335060449E-2</v>
      </c>
      <c r="W319" s="21">
        <f>('Balance Sheet Annual'!BS319/'Balance Sheet Annual'!CS319)</f>
        <v>0.93262554690375077</v>
      </c>
      <c r="X319" s="22">
        <f>'Balance Sheet Annual'!AH319/'Balance Sheet Annual'!BB319</f>
        <v>5.9714619155134221E-2</v>
      </c>
      <c r="Y319" s="22">
        <f>'Balance Sheet Annual'!CS319/('Balance Sheet Annual'!BB319-'Balance Sheet Annual'!AQ319-'Balance Sheet Annual'!AR319-'Balance Sheet Annual'!AS319)</f>
        <v>0.30639319795204517</v>
      </c>
      <c r="Z319" s="22">
        <f>'Balance Sheet Annual'!BA319/'Balance Sheet Annual'!BB319</f>
        <v>0.94028538084486579</v>
      </c>
      <c r="AA319" s="22">
        <f>'Balance Sheet Annual'!AR319/'Balance Sheet Annual'!BB319</f>
        <v>0</v>
      </c>
      <c r="AB319" s="23">
        <f>'Balance Sheet Annual'!CS319/'Balance Sheet Annual'!CT319</f>
        <v>0.3017630445637432</v>
      </c>
      <c r="AC319" s="24">
        <f>'Income Statement Annual'!V319/'Income Statement Annual'!N319</f>
        <v>0.72476310522324094</v>
      </c>
      <c r="AD319" s="22">
        <f>('Income Statement Annual'!AF319-'Income Statement Annual'!AC319)/'Income Statement Annual'!N319</f>
        <v>0.41189988152456347</v>
      </c>
      <c r="AE319" s="22">
        <f>'Income Statement Annual'!AF319/'Income Statement Annual'!N319</f>
        <v>0.26208959929273756</v>
      </c>
      <c r="AF319" s="22">
        <f>'Income Statement Annual'!BS319/'Income Statement Annual'!N319</f>
        <v>0.13700293047197204</v>
      </c>
      <c r="AG319" s="22">
        <f>('Income Statement Annual'!AF319-'Income Statement Annual'!AC319)/('Income Statement Annual'!AH319*-1)</f>
        <v>6.6814000254781707</v>
      </c>
      <c r="AH319" s="23">
        <f>'Income Statement Annual'!AF319/('Income Statement Annual'!AH319*-1)</f>
        <v>4.2513376039600352</v>
      </c>
      <c r="AI319" s="24">
        <f>'Cash Flow Statement Annual'!BG319/'Cash Flow Statement Annual'!AB319</f>
        <v>0.28220200422884417</v>
      </c>
      <c r="AJ319" s="22">
        <f>'Cash Flow Statement Annual'!AB319/'Balance Sheet Annual'!BR319</f>
        <v>0.93336739430246807</v>
      </c>
      <c r="AK319" s="22">
        <f>('Cash Flow Statement Annual'!AB319+'Cash Flow Statement Annual'!AV319)/('Balance Sheet Annual'!BH319+'Balance Sheet Annual'!BS319)</f>
        <v>0.16674535087081771</v>
      </c>
      <c r="AL319" s="23">
        <f>('Cash Flow Statement Annual'!AB319/('Balance Sheet Annual'!BH319+'Balance Sheet Annual'!BS319))</f>
        <v>0.2250876917839397</v>
      </c>
      <c r="AM319" s="24">
        <f>'Income Statement Annual'!BS319/'Balance Sheet Annual'!CS319</f>
        <v>9.5109361278727655E-2</v>
      </c>
      <c r="AN319" s="22">
        <f>'Income Statement Annual'!N319/'Balance Sheet Annual'!CS319</f>
        <v>0.69421406499173433</v>
      </c>
      <c r="AO319" s="22">
        <f>'Income Statement Annual'!N319/'Balance Sheet Annual'!BB319</f>
        <v>0.20948814983087807</v>
      </c>
      <c r="AP319" s="22">
        <f>'Income Statement Annual'!N319/('Balance Sheet Annual'!AH319-'Balance Sheet Annual'!BR319)</f>
        <v>-19.63657993875438</v>
      </c>
      <c r="AQ319" s="22">
        <f>'Income Statement Annual'!BS319/'Balance Sheet Annual'!BB319</f>
        <v>2.8700490425981849E-2</v>
      </c>
      <c r="AR319" s="22">
        <f>'Cash Flow Statement Annual'!AB319/'Income Statement Annual'!N319</f>
        <v>0.31358854916955003</v>
      </c>
      <c r="AS319" s="22">
        <f>'Cash Flow Statement Annual'!BG319/'Income Statement Annual'!N319</f>
        <v>8.8495317078862462E-2</v>
      </c>
      <c r="AT319" s="22">
        <f>'Cash Flow Statement Annual'!AB319/'Balance Sheet Annual'!BB319</f>
        <v>6.5693084973678373E-2</v>
      </c>
      <c r="AU319" s="22">
        <f>('Cash Flow Statement Annual'!AB319+'Cash Flow Statement Annual'!AU319)/'Balance Sheet Annual'!BR319</f>
        <v>-0.25921482787522998</v>
      </c>
      <c r="AV319" s="22">
        <f>('Cash Flow Statement Annual'!AB319+'Cash Flow Statement Annual'!AU319)/('Balance Sheet Annual'!BH319+'Balance Sheet Annual'!BS319)</f>
        <v>-6.2511362233957632E-2</v>
      </c>
      <c r="AW319" s="22">
        <f>'Cash Flow Statement Annual'!AB319/'Balance Sheet Annual'!BS319</f>
        <v>0.2334244243861793</v>
      </c>
      <c r="AX319" s="22">
        <f>('Cash Flow Statement Annual'!AB319+'Cash Flow Statement Annual'!AU319)/'Balance Sheet Annual'!BS319</f>
        <v>-6.482663992602479E-2</v>
      </c>
      <c r="AY319" s="22">
        <f>('Balance Sheet Annual'!BH319+'Balance Sheet Annual'!BS319)/('Income Statement Annual'!AF319-'Income Statement Annual'!AC319)</f>
        <v>3.3823362579968608</v>
      </c>
      <c r="AZ319" s="22">
        <f>(('Balance Sheet Annual'!BH319+'Balance Sheet Annual'!BS319)-'Balance Sheet Annual'!N319)/('Income Statement Annual'!AF319-'Income Statement Annual'!AC319)</f>
        <v>3.3728765546850794</v>
      </c>
      <c r="BA319" s="22">
        <f>('Cash Flow Statement Annual'!AB319+'Cash Flow Statement Annual'!AU319)/'Income Statement Annual'!BS319</f>
        <v>-0.63567854627643017</v>
      </c>
      <c r="BB319" s="22">
        <f>'Income Statement Annual'!AF319/('Balance Sheet Annual'!BH319+'Balance Sheet Annual'!BS319)</f>
        <v>0.18812275863263025</v>
      </c>
      <c r="BC319" s="23">
        <f>'Income Statement Annual'!AF319/('Balance Sheet Annual'!BB319-'Balance Sheet Annual'!BR319)</f>
        <v>5.906159002808252E-2</v>
      </c>
    </row>
    <row r="320" spans="1:55" x14ac:dyDescent="0.2">
      <c r="A320" s="45" t="s">
        <v>967</v>
      </c>
      <c r="B320" s="45" t="s">
        <v>968</v>
      </c>
      <c r="C320" s="45" t="str">
        <f>VLOOKUP(A320,'[1]S&amp;P 500 Wikipedia'!A:D,3,FALSE)</f>
        <v>Materials</v>
      </c>
      <c r="D320" s="45">
        <v>256062</v>
      </c>
      <c r="E320" s="45" t="s">
        <v>16</v>
      </c>
      <c r="F320" s="45">
        <v>2018</v>
      </c>
      <c r="G320" s="45" t="s">
        <v>17</v>
      </c>
      <c r="H320" s="46">
        <v>43465</v>
      </c>
      <c r="I320" s="46">
        <v>43517</v>
      </c>
      <c r="J320" s="46">
        <v>43517</v>
      </c>
      <c r="K320" s="45">
        <v>238700000</v>
      </c>
      <c r="L320" s="45">
        <v>240200000</v>
      </c>
      <c r="M320" s="45" t="s">
        <v>1810</v>
      </c>
      <c r="N320" s="20">
        <f>'Balance Sheet Annual'!AH320/'Balance Sheet Annual'!BR320</f>
        <v>1.6629011553273427</v>
      </c>
      <c r="O320" s="21">
        <f>('Balance Sheet Annual'!AH320-'Balance Sheet Annual'!U320)/'Balance Sheet Annual'!BR320</f>
        <v>1.2187419768934531</v>
      </c>
      <c r="P320" s="21">
        <f>'Balance Sheet Annual'!N320/'Balance Sheet Annual'!BR320</f>
        <v>0.38279845956354303</v>
      </c>
      <c r="Q320" s="21">
        <f>'Balance Sheet Annual'!CH320/'Balance Sheet Annual'!CS320</f>
        <v>1.9157263751763047</v>
      </c>
      <c r="R320" s="21">
        <f>('Balance Sheet Annual'!BH320+'Balance Sheet Annual'!BS320)/'Balance Sheet Annual'!BB320</f>
        <v>0.25069536824283467</v>
      </c>
      <c r="S320" s="21">
        <f>('Balance Sheet Annual'!BH320/'Balance Sheet Annual'!BB320)</f>
        <v>7.2560164469706134E-4</v>
      </c>
      <c r="T320" s="21">
        <f>'Balance Sheet Annual'!BS320/'Balance Sheet Annual'!BB320</f>
        <v>0.24996976659813763</v>
      </c>
      <c r="U320" s="21">
        <f>('Balance Sheet Annual'!BH320+'Balance Sheet Annual'!BS320)/'Balance Sheet Annual'!CS320</f>
        <v>0.73095909732016928</v>
      </c>
      <c r="V320" s="21">
        <f>('Balance Sheet Annual'!BH320/'Balance Sheet Annual'!CS320)</f>
        <v>2.1156558533145277E-3</v>
      </c>
      <c r="W320" s="21">
        <f>('Balance Sheet Annual'!BS320/'Balance Sheet Annual'!CS320)</f>
        <v>0.72884344146685476</v>
      </c>
      <c r="X320" s="22">
        <f>'Balance Sheet Annual'!AH320/'Balance Sheet Annual'!BB320</f>
        <v>0.39164348772523883</v>
      </c>
      <c r="Y320" s="22">
        <f>'Balance Sheet Annual'!CS320/('Balance Sheet Annual'!BB320-'Balance Sheet Annual'!AQ320-'Balance Sheet Annual'!AR320-'Balance Sheet Annual'!AS320)</f>
        <v>0.53757937636243014</v>
      </c>
      <c r="Z320" s="22">
        <f>'Balance Sheet Annual'!BA320/'Balance Sheet Annual'!BB320</f>
        <v>0.60835651227476117</v>
      </c>
      <c r="AA320" s="22">
        <f>'Balance Sheet Annual'!AR320/'Balance Sheet Annual'!BB320</f>
        <v>0.23836014028298463</v>
      </c>
      <c r="AB320" s="23">
        <f>'Balance Sheet Annual'!CS320/'Balance Sheet Annual'!CT320</f>
        <v>0.34296771072681098</v>
      </c>
      <c r="AC320" s="24">
        <f>'Income Statement Annual'!V320/'Income Statement Annual'!N320</f>
        <v>0.44351776512069435</v>
      </c>
      <c r="AD320" s="22">
        <f>('Income Statement Annual'!AF320-'Income Statement Annual'!AC320)/'Income Statement Annual'!N320</f>
        <v>0.17114184974233795</v>
      </c>
      <c r="AE320" s="22">
        <f>'Income Statement Annual'!AF320/'Income Statement Annual'!N320</f>
        <v>0.13995117982099267</v>
      </c>
      <c r="AF320" s="22">
        <f>'Income Statement Annual'!BS320/'Income Statement Annual'!N320</f>
        <v>0.10808245185787903</v>
      </c>
      <c r="AG320" s="22">
        <f>('Income Statement Annual'!AF320-'Income Statement Annual'!AC320)/('Income Statement Annual'!AH320*-1)</f>
        <v>29.694117647058825</v>
      </c>
      <c r="AH320" s="23">
        <f>'Income Statement Annual'!AF320/('Income Statement Annual'!AH320*-1)</f>
        <v>24.28235294117647</v>
      </c>
      <c r="AI320" s="24">
        <f>'Cash Flow Statement Annual'!BG320/'Cash Flow Statement Annual'!AB320</f>
        <v>-1.2461734693877551</v>
      </c>
      <c r="AJ320" s="22">
        <f>'Cash Flow Statement Annual'!AB320/'Balance Sheet Annual'!BR320</f>
        <v>0.40256739409499359</v>
      </c>
      <c r="AK320" s="22">
        <f>('Cash Flow Statement Annual'!AB320+'Cash Flow Statement Annual'!AV320)/('Balance Sheet Annual'!BH320+'Balance Sheet Annual'!BS320)</f>
        <v>0.27351664254703328</v>
      </c>
      <c r="AL320" s="23">
        <f>('Cash Flow Statement Annual'!AB320/('Balance Sheet Annual'!BH320+'Balance Sheet Annual'!BS320))</f>
        <v>0.37819585142305839</v>
      </c>
      <c r="AM320" s="24">
        <f>'Income Statement Annual'!BS320/'Balance Sheet Annual'!CS320</f>
        <v>0.28102961918194641</v>
      </c>
      <c r="AN320" s="22">
        <f>'Income Statement Annual'!N320/'Balance Sheet Annual'!CS320</f>
        <v>2.6001410437235544</v>
      </c>
      <c r="AO320" s="22">
        <f>'Income Statement Annual'!N320/'Balance Sheet Annual'!BB320</f>
        <v>0.89176442133268841</v>
      </c>
      <c r="AP320" s="22">
        <f>'Income Statement Annual'!N320/('Balance Sheet Annual'!AH320-'Balance Sheet Annual'!BR320)</f>
        <v>5.7118512780790089</v>
      </c>
      <c r="AQ320" s="22">
        <f>'Income Statement Annual'!BS320/'Balance Sheet Annual'!BB320</f>
        <v>9.6384085137259642E-2</v>
      </c>
      <c r="AR320" s="22">
        <f>'Cash Flow Statement Annual'!AB320/'Income Statement Annual'!N320</f>
        <v>0.10631950094928126</v>
      </c>
      <c r="AS320" s="22">
        <f>'Cash Flow Statement Annual'!BG320/'Income Statement Annual'!N320</f>
        <v>-0.13249254136154054</v>
      </c>
      <c r="AT320" s="22">
        <f>'Cash Flow Statement Annual'!AB320/'Balance Sheet Annual'!BB320</f>
        <v>9.4811948240416014E-2</v>
      </c>
      <c r="AU320" s="22">
        <f>('Cash Flow Statement Annual'!AB320+'Cash Flow Statement Annual'!AU320)/'Balance Sheet Annual'!BR320</f>
        <v>0.38536585365853659</v>
      </c>
      <c r="AV320" s="22">
        <f>('Cash Flow Statement Annual'!AB320+'Cash Flow Statement Annual'!AU320)/('Balance Sheet Annual'!BH320+'Balance Sheet Annual'!BS320)</f>
        <v>0.36203569705740474</v>
      </c>
      <c r="AW320" s="22">
        <f>'Cash Flow Statement Annual'!AB320/'Balance Sheet Annual'!BS320</f>
        <v>0.37929366231253026</v>
      </c>
      <c r="AX320" s="22">
        <f>('Cash Flow Statement Annual'!AB320+'Cash Flow Statement Annual'!AU320)/'Balance Sheet Annual'!BS320</f>
        <v>0.36308659893565554</v>
      </c>
      <c r="AY320" s="22">
        <f>('Balance Sheet Annual'!BH320+'Balance Sheet Annual'!BS320)/('Income Statement Annual'!AF320-'Income Statement Annual'!AC320)</f>
        <v>1.6426307448494453</v>
      </c>
      <c r="AZ320" s="22">
        <f>(('Balance Sheet Annual'!BH320+'Balance Sheet Annual'!BS320)-'Balance Sheet Annual'!N320)/('Income Statement Annual'!AF320-'Income Statement Annual'!AC320)</f>
        <v>1.0519017432646594</v>
      </c>
      <c r="BA320" s="22">
        <f>('Cash Flow Statement Annual'!AB320+'Cash Flow Statement Annual'!AU320)/'Income Statement Annual'!BS320</f>
        <v>0.94165621079046424</v>
      </c>
      <c r="BB320" s="22">
        <f>'Income Statement Annual'!AF320/('Balance Sheet Annual'!BH320+'Balance Sheet Annual'!BS320)</f>
        <v>0.49782923299565845</v>
      </c>
      <c r="BC320" s="23">
        <f>'Income Statement Annual'!AF320/('Balance Sheet Annual'!BB320-'Balance Sheet Annual'!BR320)</f>
        <v>0.16325239262833188</v>
      </c>
    </row>
    <row r="321" spans="1:55" x14ac:dyDescent="0.2">
      <c r="A321" s="45" t="s">
        <v>970</v>
      </c>
      <c r="B321" s="45" t="s">
        <v>971</v>
      </c>
      <c r="C321" s="45" t="str">
        <f>VLOOKUP(A321,'[1]S&amp;P 500 Wikipedia'!A:D,3,FALSE)</f>
        <v>Utilities</v>
      </c>
      <c r="D321" s="45">
        <v>26853</v>
      </c>
      <c r="E321" s="45" t="s">
        <v>16</v>
      </c>
      <c r="F321" s="45">
        <v>2018</v>
      </c>
      <c r="G321" s="45" t="s">
        <v>17</v>
      </c>
      <c r="H321" s="46">
        <v>43465</v>
      </c>
      <c r="I321" s="46">
        <v>43510</v>
      </c>
      <c r="J321" s="46">
        <v>43510</v>
      </c>
      <c r="K321" s="45">
        <v>720506000</v>
      </c>
      <c r="L321" s="45">
        <v>727661000</v>
      </c>
      <c r="M321" s="45" t="s">
        <v>1811</v>
      </c>
      <c r="N321" s="20">
        <f>'Balance Sheet Annual'!AH321/'Balance Sheet Annual'!BR321</f>
        <v>0.57022122793934871</v>
      </c>
      <c r="O321" s="21">
        <f>('Balance Sheet Annual'!AH321-'Balance Sheet Annual'!U321)/'Balance Sheet Annual'!BR321</f>
        <v>0.49067859806114839</v>
      </c>
      <c r="P321" s="21">
        <f>'Balance Sheet Annual'!N321/'Balance Sheet Annual'!BR321</f>
        <v>0.1205567984091474</v>
      </c>
      <c r="Q321" s="21">
        <f>'Balance Sheet Annual'!CH321/'Balance Sheet Annual'!CS321</f>
        <v>2.8545674193848156</v>
      </c>
      <c r="R321" s="21">
        <f>('Balance Sheet Annual'!BH321+'Balance Sheet Annual'!BS321)/'Balance Sheet Annual'!BB321</f>
        <v>0.51291014730345474</v>
      </c>
      <c r="S321" s="21">
        <f>('Balance Sheet Annual'!BH321/'Balance Sheet Annual'!BB321)</f>
        <v>3.442705947587936E-2</v>
      </c>
      <c r="T321" s="21">
        <f>'Balance Sheet Annual'!BS321/'Balance Sheet Annual'!BB321</f>
        <v>0.47848308782757543</v>
      </c>
      <c r="U321" s="21">
        <f>('Balance Sheet Annual'!BH321+'Balance Sheet Annual'!BS321)/'Balance Sheet Annual'!CS321</f>
        <v>1.9770467428677632</v>
      </c>
      <c r="V321" s="21">
        <f>('Balance Sheet Annual'!BH321/'Balance Sheet Annual'!CS321)</f>
        <v>0.13270142180094788</v>
      </c>
      <c r="W321" s="21">
        <f>('Balance Sheet Annual'!BS321/'Balance Sheet Annual'!CS321)</f>
        <v>1.8443453210668153</v>
      </c>
      <c r="X321" s="22">
        <f>'Balance Sheet Annual'!AH321/'Balance Sheet Annual'!BB321</f>
        <v>5.5305094144024687E-2</v>
      </c>
      <c r="Y321" s="22">
        <f>'Balance Sheet Annual'!CS321/('Balance Sheet Annual'!BB321-'Balance Sheet Annual'!AQ321-'Balance Sheet Annual'!AR321-'Balance Sheet Annual'!AS321)</f>
        <v>0.2867764630636393</v>
      </c>
      <c r="Z321" s="22">
        <f>'Balance Sheet Annual'!BA321/'Balance Sheet Annual'!BB321</f>
        <v>0.94469490585597526</v>
      </c>
      <c r="AA321" s="22">
        <f>'Balance Sheet Annual'!AR321/'Balance Sheet Annual'!BB321</f>
        <v>7.8545770148749972E-2</v>
      </c>
      <c r="AB321" s="23">
        <f>'Balance Sheet Annual'!CS321/'Balance Sheet Annual'!CT321</f>
        <v>0.25943248390751944</v>
      </c>
      <c r="AC321" s="24">
        <f>'Income Statement Annual'!V321/'Income Statement Annual'!N321</f>
        <v>0.80609641466362292</v>
      </c>
      <c r="AD321" s="22">
        <f>('Income Statement Annual'!AF321-'Income Statement Annual'!AC321)/'Income Statement Annual'!N321</f>
        <v>0.5249093594736135</v>
      </c>
      <c r="AE321" s="22">
        <f>'Income Statement Annual'!AF321/'Income Statement Annual'!N321</f>
        <v>0.38955284006982677</v>
      </c>
      <c r="AF321" s="22">
        <f>'Income Statement Annual'!BS321/'Income Statement Annual'!N321</f>
        <v>0.15147039076138041</v>
      </c>
      <c r="AG321" s="22">
        <f>('Income Statement Annual'!AF321-'Income Statement Annual'!AC321)/('Income Statement Annual'!AH321*-1)</f>
        <v>4.3385127635960048</v>
      </c>
      <c r="AH321" s="23">
        <f>'Income Statement Annual'!AF321/('Income Statement Annual'!AH321*-1)</f>
        <v>3.2197558268590454</v>
      </c>
      <c r="AI321" s="24">
        <f>'Cash Flow Statement Annual'!BG321/'Cash Flow Statement Annual'!AB321</f>
        <v>0.33482324258431534</v>
      </c>
      <c r="AJ321" s="22">
        <f>'Cash Flow Statement Annual'!AB321/'Balance Sheet Annual'!BR321</f>
        <v>0.61173253790703452</v>
      </c>
      <c r="AK321" s="22">
        <f>('Cash Flow Statement Annual'!AB321+'Cash Flow Statement Annual'!AV321)/('Balance Sheet Annual'!BH321+'Balance Sheet Annual'!BS321)</f>
        <v>6.5287896592244418E-2</v>
      </c>
      <c r="AL321" s="23">
        <f>('Cash Flow Statement Annual'!AB321/('Balance Sheet Annual'!BH321+'Balance Sheet Annual'!BS321))</f>
        <v>0.11567567567567567</v>
      </c>
      <c r="AM321" s="24">
        <f>'Income Statement Annual'!BS321/'Balance Sheet Annual'!CS321</f>
        <v>0.10482297184276554</v>
      </c>
      <c r="AN321" s="22">
        <f>'Income Statement Annual'!N321/'Balance Sheet Annual'!CS321</f>
        <v>0.69203605612861263</v>
      </c>
      <c r="AO321" s="22">
        <f>'Income Statement Annual'!N321/'Balance Sheet Annual'!BB321</f>
        <v>0.17953663299500952</v>
      </c>
      <c r="AP321" s="22">
        <f>'Income Statement Annual'!N321/('Balance Sheet Annual'!AH321-'Balance Sheet Annual'!BR321)</f>
        <v>-4.3071139386928863</v>
      </c>
      <c r="AQ321" s="22">
        <f>'Income Statement Annual'!BS321/'Balance Sheet Annual'!BB321</f>
        <v>2.7194483955736638E-2</v>
      </c>
      <c r="AR321" s="22">
        <f>'Cash Flow Statement Annual'!AB321/'Income Statement Annual'!N321</f>
        <v>0.33046864509198337</v>
      </c>
      <c r="AS321" s="22">
        <f>'Cash Flow Statement Annual'!BG321/'Income Statement Annual'!N321</f>
        <v>0.11064858332214314</v>
      </c>
      <c r="AT321" s="22">
        <f>'Cash Flow Statement Annual'!AB321/'Balance Sheet Annual'!BB321</f>
        <v>5.9331227850237471E-2</v>
      </c>
      <c r="AU321" s="22">
        <f>('Cash Flow Statement Annual'!AB321+'Cash Flow Statement Annual'!AU321)/'Balance Sheet Annual'!BR321</f>
        <v>-0.17399950285856325</v>
      </c>
      <c r="AV321" s="22">
        <f>('Cash Flow Statement Annual'!AB321+'Cash Flow Statement Annual'!AU321)/('Balance Sheet Annual'!BH321+'Balance Sheet Annual'!BS321)</f>
        <v>-3.2902467685076382E-2</v>
      </c>
      <c r="AW321" s="22">
        <f>'Cash Flow Statement Annual'!AB321/'Balance Sheet Annual'!BS321</f>
        <v>0.12399858920743689</v>
      </c>
      <c r="AX321" s="22">
        <f>('Cash Flow Statement Annual'!AB321+'Cash Flow Statement Annual'!AU321)/'Balance Sheet Annual'!BS321</f>
        <v>-3.5269814077694361E-2</v>
      </c>
      <c r="AY321" s="22">
        <f>('Balance Sheet Annual'!BH321+'Balance Sheet Annual'!BS321)/('Income Statement Annual'!AF321-'Income Statement Annual'!AC321)</f>
        <v>5.4425684318239957</v>
      </c>
      <c r="AZ321" s="22">
        <f>(('Balance Sheet Annual'!BH321+'Balance Sheet Annual'!BS321)-'Balance Sheet Annual'!N321)/('Income Statement Annual'!AF321-'Income Statement Annual'!AC321)</f>
        <v>5.3184957789716041</v>
      </c>
      <c r="BA321" s="22">
        <f>('Cash Flow Statement Annual'!AB321+'Cash Flow Statement Annual'!AU321)/'Income Statement Annual'!BS321</f>
        <v>-0.62056737588652477</v>
      </c>
      <c r="BB321" s="22">
        <f>'Income Statement Annual'!AF321/('Balance Sheet Annual'!BH321+'Balance Sheet Annual'!BS321)</f>
        <v>0.1363572267920094</v>
      </c>
      <c r="BC321" s="23">
        <f>'Income Statement Annual'!AF321/('Balance Sheet Annual'!BB321-'Balance Sheet Annual'!BR321)</f>
        <v>7.7450875694147797E-2</v>
      </c>
    </row>
    <row r="322" spans="1:55" x14ac:dyDescent="0.2">
      <c r="A322" s="45" t="s">
        <v>949</v>
      </c>
      <c r="B322" s="45" t="s">
        <v>950</v>
      </c>
      <c r="C322" s="45" t="str">
        <f>VLOOKUP(A322,'[1]S&amp;P 500 Wikipedia'!A:D,3,FALSE)</f>
        <v>Health Care</v>
      </c>
      <c r="D322" s="45">
        <v>334568</v>
      </c>
      <c r="E322" s="45" t="s">
        <v>16</v>
      </c>
      <c r="F322" s="45">
        <v>2012</v>
      </c>
      <c r="G322" s="45" t="s">
        <v>17</v>
      </c>
      <c r="H322" s="46">
        <v>41090</v>
      </c>
      <c r="I322" s="46">
        <v>41137</v>
      </c>
      <c r="J322" s="46">
        <v>41501</v>
      </c>
      <c r="K322" s="45">
        <v>93400000</v>
      </c>
      <c r="L322" s="45">
        <v>94300000</v>
      </c>
      <c r="M322" s="45" t="s">
        <v>1300</v>
      </c>
      <c r="N322" s="20">
        <f>'Balance Sheet Annual'!AH322/'Balance Sheet Annual'!BR322</f>
        <v>2.2726294685950483</v>
      </c>
      <c r="O322" s="21">
        <f>('Balance Sheet Annual'!AH322-'Balance Sheet Annual'!U322)/'Balance Sheet Annual'!BR322</f>
        <v>1.4383938221389854</v>
      </c>
      <c r="P322" s="21">
        <f>'Balance Sheet Annual'!N322/'Balance Sheet Annual'!BR322</f>
        <v>0.5116932190385044</v>
      </c>
      <c r="Q322" s="21">
        <f>'Balance Sheet Annual'!CH322/'Balance Sheet Annual'!CS322</f>
        <v>1.0831143569475117</v>
      </c>
      <c r="R322" s="21">
        <f>('Balance Sheet Annual'!BH322+'Balance Sheet Annual'!BS322)/'Balance Sheet Annual'!BB322</f>
        <v>0.27993356371352124</v>
      </c>
      <c r="S322" s="21">
        <f>('Balance Sheet Annual'!BH322/'Balance Sheet Annual'!BB322)</f>
        <v>5.5718935752649317E-3</v>
      </c>
      <c r="T322" s="21">
        <f>'Balance Sheet Annual'!BS322/'Balance Sheet Annual'!BB322</f>
        <v>0.27436167013825635</v>
      </c>
      <c r="U322" s="21">
        <f>('Balance Sheet Annual'!BH322+'Balance Sheet Annual'!BS322)/'Balance Sheet Annual'!CS322</f>
        <v>0.5831336255631171</v>
      </c>
      <c r="V322" s="21">
        <f>('Balance Sheet Annual'!BH322/'Balance Sheet Annual'!CS322)</f>
        <v>1.1606891502017979E-2</v>
      </c>
      <c r="W322" s="21">
        <f>('Balance Sheet Annual'!BS322/'Balance Sheet Annual'!CS322)</f>
        <v>0.57152673406109911</v>
      </c>
      <c r="X322" s="22">
        <f>'Balance Sheet Annual'!AH322/'Balance Sheet Annual'!BB322</f>
        <v>0.43185875171397653</v>
      </c>
      <c r="Y322" s="22">
        <f>'Balance Sheet Annual'!CS322/('Balance Sheet Annual'!BB322-'Balance Sheet Annual'!AQ322-'Balance Sheet Annual'!AR322-'Balance Sheet Annual'!AS322)</f>
        <v>0.77449859516599506</v>
      </c>
      <c r="Z322" s="22">
        <f>'Balance Sheet Annual'!BA322/'Balance Sheet Annual'!BB322</f>
        <v>0.56814124828602341</v>
      </c>
      <c r="AA322" s="22">
        <f>'Balance Sheet Annual'!AR322/'Balance Sheet Annual'!BB322</f>
        <v>0.20221301690914489</v>
      </c>
      <c r="AB322" s="23">
        <f>'Balance Sheet Annual'!CS322/'Balance Sheet Annual'!CT322</f>
        <v>0.48005045746280989</v>
      </c>
      <c r="AC322" s="24">
        <f>'Income Statement Annual'!V322/'Income Statement Annual'!N322</f>
        <v>0.34294010889292198</v>
      </c>
      <c r="AD322" s="22">
        <f>('Income Statement Annual'!AF322-'Income Statement Annual'!AC322)/'Income Statement Annual'!N322</f>
        <v>0.17825771324863884</v>
      </c>
      <c r="AE322" s="22">
        <f>'Income Statement Annual'!AF322/'Income Statement Annual'!N322</f>
        <v>0.17825771324863884</v>
      </c>
      <c r="AF322" s="22">
        <f>'Income Statement Annual'!BS322/'Income Statement Annual'!N322</f>
        <v>0.1230852994555354</v>
      </c>
      <c r="AG322" s="22">
        <f>('Income Statement Annual'!AF322-'Income Statement Annual'!AC322)/('Income Statement Annual'!AH322*-1)</f>
        <v>11.609929078014185</v>
      </c>
      <c r="AH322" s="23">
        <f>'Income Statement Annual'!AF322/('Income Statement Annual'!AH322*-1)</f>
        <v>11.609929078014185</v>
      </c>
      <c r="AI322" s="24">
        <f>'Cash Flow Statement Annual'!BG322/'Cash Flow Statement Annual'!AB322</f>
        <v>-0.15717722534081796</v>
      </c>
      <c r="AJ322" s="22">
        <f>'Cash Flow Statement Annual'!AB322/'Balance Sheet Annual'!BR322</f>
        <v>0.61729108054815318</v>
      </c>
      <c r="AK322" s="22">
        <f>('Cash Flow Statement Annual'!AB322+'Cash Flow Statement Annual'!AV322)/('Balance Sheet Annual'!BH322+'Balance Sheet Annual'!BS322)</f>
        <v>0.39069413174725853</v>
      </c>
      <c r="AL322" s="23">
        <f>('Cash Flow Statement Annual'!AB322/('Balance Sheet Annual'!BH322+'Balance Sheet Annual'!BS322))</f>
        <v>0.41903289761080681</v>
      </c>
      <c r="AM322" s="24">
        <f>'Income Statement Annual'!BS322/'Balance Sheet Annual'!CS322</f>
        <v>0.22149110345156425</v>
      </c>
      <c r="AN322" s="22">
        <f>'Income Statement Annual'!N322/'Balance Sheet Annual'!CS322</f>
        <v>1.799492745529518</v>
      </c>
      <c r="AO322" s="22">
        <f>'Income Statement Annual'!N322/'Balance Sheet Annual'!BB322</f>
        <v>0.86384731569245277</v>
      </c>
      <c r="AP322" s="22">
        <f>'Income Statement Annual'!N322/('Balance Sheet Annual'!AH322-'Balance Sheet Annual'!BR322)</f>
        <v>3.5720861242282091</v>
      </c>
      <c r="AQ322" s="22">
        <f>'Income Statement Annual'!BS322/'Balance Sheet Annual'!BB322</f>
        <v>0.10632690553586596</v>
      </c>
      <c r="AR322" s="22">
        <f>'Cash Flow Statement Annual'!AB322/'Income Statement Annual'!N322</f>
        <v>0.13578947368421052</v>
      </c>
      <c r="AS322" s="22">
        <f>'Cash Flow Statement Annual'!BG322/'Income Statement Annual'!N322</f>
        <v>-2.1343012704174227E-2</v>
      </c>
      <c r="AT322" s="22">
        <f>'Cash Flow Statement Annual'!AB322/'Balance Sheet Annual'!BB322</f>
        <v>0.11730137234139622</v>
      </c>
      <c r="AU322" s="22">
        <f>('Cash Flow Statement Annual'!AB322+'Cash Flow Statement Annual'!AU322)/'Balance Sheet Annual'!BR322</f>
        <v>0.43479337001988333</v>
      </c>
      <c r="AV322" s="22">
        <f>('Cash Flow Statement Annual'!AB322+'Cash Flow Statement Annual'!AU322)/('Balance Sheet Annual'!BH322+'Balance Sheet Annual'!BS322)</f>
        <v>0.29514880652351672</v>
      </c>
      <c r="AW322" s="22">
        <f>'Cash Flow Statement Annual'!AB322/'Balance Sheet Annual'!BS322</f>
        <v>0.42754285714285717</v>
      </c>
      <c r="AX322" s="22">
        <f>('Cash Flow Statement Annual'!AB322+'Cash Flow Statement Annual'!AU322)/'Balance Sheet Annual'!BS322</f>
        <v>0.30114285714285716</v>
      </c>
      <c r="AY322" s="22">
        <f>('Balance Sheet Annual'!BH322+'Balance Sheet Annual'!BS322)/('Income Statement Annual'!AF322-'Income Statement Annual'!AC322)</f>
        <v>1.8178985949908368</v>
      </c>
      <c r="AZ322" s="22">
        <f>(('Balance Sheet Annual'!BH322+'Balance Sheet Annual'!BS322)-'Balance Sheet Annual'!N322)/('Income Statement Annual'!AF322-'Income Statement Annual'!AC322)</f>
        <v>1.1864508246792913</v>
      </c>
      <c r="BA322" s="22">
        <f>('Cash Flow Statement Annual'!AB322+'Cash Flow Statement Annual'!AU322)/'Income Statement Annual'!BS322</f>
        <v>0.7770569153641993</v>
      </c>
      <c r="BB322" s="22">
        <f>'Income Statement Annual'!AF322/('Balance Sheet Annual'!BH322+'Balance Sheet Annual'!BS322)</f>
        <v>0.55008568836318428</v>
      </c>
      <c r="BC322" s="23">
        <f>'Income Statement Annual'!AF322/('Balance Sheet Annual'!BB322-'Balance Sheet Annual'!BR322)</f>
        <v>0.19011406844106463</v>
      </c>
    </row>
    <row r="323" spans="1:55" x14ac:dyDescent="0.2">
      <c r="A323" s="45" t="s">
        <v>982</v>
      </c>
      <c r="B323" s="45" t="s">
        <v>983</v>
      </c>
      <c r="C323" s="45" t="str">
        <f>VLOOKUP(A323,'[1]S&amp;P 500 Wikipedia'!A:D,3,FALSE)</f>
        <v>Real Estate</v>
      </c>
      <c r="D323" s="45">
        <v>378204</v>
      </c>
      <c r="E323" s="45" t="s">
        <v>16</v>
      </c>
      <c r="F323" s="45">
        <v>2018</v>
      </c>
      <c r="G323" s="45" t="s">
        <v>17</v>
      </c>
      <c r="H323" s="46">
        <v>43465</v>
      </c>
      <c r="I323" s="46">
        <v>43523</v>
      </c>
      <c r="J323" s="46">
        <v>43523</v>
      </c>
      <c r="K323" s="45">
        <v>174077000</v>
      </c>
      <c r="L323" s="45">
        <v>174468000</v>
      </c>
      <c r="M323" s="45" t="s">
        <v>1812</v>
      </c>
      <c r="N323" s="20">
        <f>'Balance Sheet Annual'!AH323/'Balance Sheet Annual'!BR323</f>
        <v>1.2852156428954837</v>
      </c>
      <c r="O323" s="21">
        <f>('Balance Sheet Annual'!AH323-'Balance Sheet Annual'!U323)/'Balance Sheet Annual'!BR323</f>
        <v>1.2852156428954837</v>
      </c>
      <c r="P323" s="21">
        <f>'Balance Sheet Annual'!N323/'Balance Sheet Annual'!BR323</f>
        <v>1.2852156428954837</v>
      </c>
      <c r="Q323" s="21">
        <f>'Balance Sheet Annual'!CH323/'Balance Sheet Annual'!CS323</f>
        <v>0.19728360133323383</v>
      </c>
      <c r="R323" s="21">
        <f>('Balance Sheet Annual'!BH323+'Balance Sheet Annual'!BS323)/'Balance Sheet Annual'!BB323</f>
        <v>0.13335846480147195</v>
      </c>
      <c r="S323" s="21">
        <f>('Balance Sheet Annual'!BH323/'Balance Sheet Annual'!BB323)</f>
        <v>0</v>
      </c>
      <c r="T323" s="21">
        <f>'Balance Sheet Annual'!BS323/'Balance Sheet Annual'!BB323</f>
        <v>0.13335846480147195</v>
      </c>
      <c r="U323" s="21">
        <f>('Balance Sheet Annual'!BH323+'Balance Sheet Annual'!BS323)/'Balance Sheet Annual'!CS323</f>
        <v>0.15966790300577766</v>
      </c>
      <c r="V323" s="21">
        <f>('Balance Sheet Annual'!BH323/'Balance Sheet Annual'!CS323)</f>
        <v>0</v>
      </c>
      <c r="W323" s="21">
        <f>('Balance Sheet Annual'!BS323/'Balance Sheet Annual'!CS323)</f>
        <v>0.15966790300577766</v>
      </c>
      <c r="X323" s="22">
        <f>'Balance Sheet Annual'!AH323/'Balance Sheet Annual'!BB323</f>
        <v>4.0378306238430424E-2</v>
      </c>
      <c r="Y323" s="22">
        <f>'Balance Sheet Annual'!CS323/('Balance Sheet Annual'!BB323-'Balance Sheet Annual'!AQ323-'Balance Sheet Annual'!AR323-'Balance Sheet Annual'!AS323)</f>
        <v>0.85229362988077029</v>
      </c>
      <c r="Z323" s="22">
        <f>'Balance Sheet Annual'!BA323/'Balance Sheet Annual'!BB323</f>
        <v>0.95962169376156958</v>
      </c>
      <c r="AA323" s="22">
        <f>'Balance Sheet Annual'!AR323/'Balance Sheet Annual'!BB323</f>
        <v>0</v>
      </c>
      <c r="AB323" s="23">
        <f>'Balance Sheet Annual'!CS323/'Balance Sheet Annual'!CT323</f>
        <v>0.8352240011359473</v>
      </c>
      <c r="AC323" s="24">
        <f>'Income Statement Annual'!V323/'Income Statement Annual'!N323</f>
        <v>0.73469343398307985</v>
      </c>
      <c r="AD323" s="22">
        <f>('Income Statement Annual'!AF323-'Income Statement Annual'!AC323)/'Income Statement Annual'!N323</f>
        <v>0.70363436321447625</v>
      </c>
      <c r="AE323" s="22">
        <f>'Income Statement Annual'!AF323/'Income Statement Annual'!N323</f>
        <v>0.53330600241031756</v>
      </c>
      <c r="AF323" s="22">
        <f>'Income Statement Annual'!BS323/'Income Statement Annual'!N323</f>
        <v>0.43904692024966574</v>
      </c>
      <c r="AG323" s="22">
        <f>('Income Statement Annual'!AF323-'Income Statement Annual'!AC323)/('Income Statement Annual'!AH323*-1)</f>
        <v>147.96438140267927</v>
      </c>
      <c r="AH323" s="23">
        <f>'Income Statement Annual'!AF323/('Income Statement Annual'!AH323*-1)</f>
        <v>112.14672970843183</v>
      </c>
      <c r="AI323" s="24">
        <f>'Cash Flow Statement Annual'!BG323/'Cash Flow Statement Annual'!AB323</f>
        <v>-0.50221670625643133</v>
      </c>
      <c r="AJ323" s="22">
        <f>'Cash Flow Statement Annual'!AB323/'Balance Sheet Annual'!BR323</f>
        <v>5.8590543918908899</v>
      </c>
      <c r="AK323" s="22">
        <f>('Cash Flow Statement Annual'!AB323+'Cash Flow Statement Annual'!AV323)/('Balance Sheet Annual'!BH323+'Balance Sheet Annual'!BS323)</f>
        <v>0.73580857417129064</v>
      </c>
      <c r="AL323" s="23">
        <f>('Cash Flow Statement Annual'!AB323/('Balance Sheet Annual'!BH323+'Balance Sheet Annual'!BS323))</f>
        <v>1.3803176364228316</v>
      </c>
      <c r="AM323" s="24">
        <f>'Income Statement Annual'!BS323/'Balance Sheet Annual'!CS323</f>
        <v>0.13069620404961019</v>
      </c>
      <c r="AN323" s="22">
        <f>'Income Statement Annual'!N323/'Balance Sheet Annual'!CS323</f>
        <v>0.2976816326949504</v>
      </c>
      <c r="AO323" s="22">
        <f>'Income Statement Annual'!N323/'Balance Sheet Annual'!BB323</f>
        <v>0.24863084432415791</v>
      </c>
      <c r="AP323" s="22">
        <f>'Income Statement Annual'!N323/('Balance Sheet Annual'!AH323-'Balance Sheet Annual'!BR323)</f>
        <v>27.746586950870807</v>
      </c>
      <c r="AQ323" s="22">
        <f>'Income Statement Annual'!BS323/'Balance Sheet Annual'!BB323</f>
        <v>0.10916060647959562</v>
      </c>
      <c r="AR323" s="22">
        <f>'Cash Flow Statement Annual'!AB323/'Income Statement Annual'!N323</f>
        <v>0.74036285172949279</v>
      </c>
      <c r="AS323" s="22">
        <f>'Cash Flow Statement Annual'!BG323/'Income Statement Annual'!N323</f>
        <v>-0.37182259283020452</v>
      </c>
      <c r="AT323" s="22">
        <f>'Cash Flow Statement Annual'!AB323/'Balance Sheet Annual'!BB323</f>
        <v>0.18407704093174515</v>
      </c>
      <c r="AU323" s="22">
        <f>('Cash Flow Statement Annual'!AB323+'Cash Flow Statement Annual'!AU323)/'Balance Sheet Annual'!BR323</f>
        <v>3.6649505784383796</v>
      </c>
      <c r="AV323" s="22">
        <f>('Cash Flow Statement Annual'!AB323+'Cash Flow Statement Annual'!AU323)/('Balance Sheet Annual'!BH323+'Balance Sheet Annual'!BS323)</f>
        <v>0.86341508060380545</v>
      </c>
      <c r="AW323" s="22">
        <f>'Cash Flow Statement Annual'!AB323/'Balance Sheet Annual'!BS323</f>
        <v>1.3803176364228316</v>
      </c>
      <c r="AX323" s="22">
        <f>('Cash Flow Statement Annual'!AB323+'Cash Flow Statement Annual'!AU323)/'Balance Sheet Annual'!BS323</f>
        <v>0.86341508060380545</v>
      </c>
      <c r="AY323" s="22">
        <f>('Balance Sheet Annual'!BH323+'Balance Sheet Annual'!BS323)/('Income Statement Annual'!AF323-'Income Statement Annual'!AC323)</f>
        <v>0.76228704968077421</v>
      </c>
      <c r="AZ323" s="22">
        <f>(('Balance Sheet Annual'!BH323+'Balance Sheet Annual'!BS323)-'Balance Sheet Annual'!N323)/('Income Statement Annual'!AF323-'Income Statement Annual'!AC323)</f>
        <v>0.53148160377659948</v>
      </c>
      <c r="BA323" s="22">
        <f>('Cash Flow Statement Annual'!AB323+'Cash Flow Statement Annual'!AU323)/'Income Statement Annual'!BS323</f>
        <v>1.0548100944939822</v>
      </c>
      <c r="BB323" s="22">
        <f>'Income Statement Annual'!AF323/('Balance Sheet Annual'!BH323+'Balance Sheet Annual'!BS323)</f>
        <v>0.99428500365396466</v>
      </c>
      <c r="BC323" s="23">
        <f>'Income Statement Annual'!AF323/('Balance Sheet Annual'!BB323-'Balance Sheet Annual'!BR323)</f>
        <v>0.13689729715898635</v>
      </c>
    </row>
    <row r="324" spans="1:55" x14ac:dyDescent="0.2">
      <c r="A324" s="45" t="s">
        <v>958</v>
      </c>
      <c r="B324" s="45" t="s">
        <v>959</v>
      </c>
      <c r="C324" s="45" t="str">
        <f>VLOOKUP(A324,'[1]S&amp;P 500 Wikipedia'!A:D,3,FALSE)</f>
        <v>Energy</v>
      </c>
      <c r="D324" s="45">
        <v>353084</v>
      </c>
      <c r="E324" s="45" t="s">
        <v>16</v>
      </c>
      <c r="F324" s="45">
        <v>2018</v>
      </c>
      <c r="G324" s="45" t="s">
        <v>17</v>
      </c>
      <c r="H324" s="46">
        <v>43465</v>
      </c>
      <c r="I324" s="46">
        <v>43518</v>
      </c>
      <c r="J324" s="46">
        <v>43518</v>
      </c>
      <c r="K324" s="45">
        <v>461327000</v>
      </c>
      <c r="L324" s="45">
        <v>465442000</v>
      </c>
      <c r="M324" s="45" t="s">
        <v>1813</v>
      </c>
      <c r="N324" s="20">
        <f>'Balance Sheet Annual'!AH324/'Balance Sheet Annual'!BR324</f>
        <v>1.423765706935787</v>
      </c>
      <c r="O324" s="21">
        <f>('Balance Sheet Annual'!AH324-'Balance Sheet Annual'!U324)/'Balance Sheet Annual'!BR324</f>
        <v>1.0878598990798456</v>
      </c>
      <c r="P324" s="21">
        <f>'Balance Sheet Annual'!N324/'Balance Sheet Annual'!BR324</f>
        <v>0.30859800138517857</v>
      </c>
      <c r="Q324" s="21">
        <f>'Balance Sheet Annual'!CH324/'Balance Sheet Annual'!CS324</f>
        <v>0.98231733994458215</v>
      </c>
      <c r="R324" s="21">
        <f>('Balance Sheet Annual'!BH324+'Balance Sheet Annual'!BS324)/'Balance Sheet Annual'!BB324</f>
        <v>0.18594471317430247</v>
      </c>
      <c r="S324" s="21">
        <f>('Balance Sheet Annual'!BH324/'Balance Sheet Annual'!BB324)</f>
        <v>7.540784609442534E-4</v>
      </c>
      <c r="T324" s="21">
        <f>'Balance Sheet Annual'!BS324/'Balance Sheet Annual'!BB324</f>
        <v>0.18519063471335823</v>
      </c>
      <c r="U324" s="21">
        <f>('Balance Sheet Annual'!BH324+'Balance Sheet Annual'!BS324)/'Balance Sheet Annual'!CS324</f>
        <v>0.36860142919644157</v>
      </c>
      <c r="V324" s="21">
        <f>('Balance Sheet Annual'!BH324/'Balance Sheet Annual'!CS324)</f>
        <v>1.4948228088085169E-3</v>
      </c>
      <c r="W324" s="21">
        <f>('Balance Sheet Annual'!BS324/'Balance Sheet Annual'!CS324)</f>
        <v>0.36710660638763309</v>
      </c>
      <c r="X324" s="22">
        <f>'Balance Sheet Annual'!AH324/'Balance Sheet Annual'!BB324</f>
        <v>0.26466314763384891</v>
      </c>
      <c r="Y324" s="22">
        <f>'Balance Sheet Annual'!CS324/('Balance Sheet Annual'!BB324-'Balance Sheet Annual'!AQ324-'Balance Sheet Annual'!AR324-'Balance Sheet Annual'!AS324)</f>
        <v>0.54610253857640623</v>
      </c>
      <c r="Z324" s="22">
        <f>'Balance Sheet Annual'!BA324/'Balance Sheet Annual'!BB324</f>
        <v>0.73533685236615109</v>
      </c>
      <c r="AA324" s="22">
        <f>'Balance Sheet Annual'!AR324/'Balance Sheet Annual'!BB324</f>
        <v>6.0142355299700211E-2</v>
      </c>
      <c r="AB324" s="23">
        <f>'Balance Sheet Annual'!CS324/'Balance Sheet Annual'!CT324</f>
        <v>0.50446009821412152</v>
      </c>
      <c r="AC324" s="24">
        <f>'Income Statement Annual'!V324/'Income Statement Annual'!N324</f>
        <v>0.23719272629465615</v>
      </c>
      <c r="AD324" s="22">
        <f>('Income Statement Annual'!AF324-'Income Statement Annual'!AC324)/'Income Statement Annual'!N324</f>
        <v>4.6243551935139911E-2</v>
      </c>
      <c r="AE324" s="22">
        <f>'Income Statement Annual'!AF324/'Income Statement Annual'!N324</f>
        <v>3.3582770578572729E-2</v>
      </c>
      <c r="AF324" s="22">
        <f>'Income Statement Annual'!BS324/'Income Statement Annual'!N324</f>
        <v>4.9048520187125966E-2</v>
      </c>
      <c r="AG324" s="22">
        <f>('Income Statement Annual'!AF324-'Income Statement Annual'!AC324)/('Income Statement Annual'!AH324*-1)</f>
        <v>10.990867579908675</v>
      </c>
      <c r="AH324" s="23">
        <f>'Income Statement Annual'!AF324/('Income Statement Annual'!AH324*-1)</f>
        <v>7.9817351598173518</v>
      </c>
      <c r="AI324" s="24">
        <f>'Cash Flow Statement Annual'!BG324/'Cash Flow Statement Annual'!AB324</f>
        <v>-0.5786732456140351</v>
      </c>
      <c r="AJ324" s="22">
        <f>'Cash Flow Statement Annual'!AB324/'Balance Sheet Annual'!BR324</f>
        <v>0.360937963787474</v>
      </c>
      <c r="AK324" s="22">
        <f>('Cash Flow Statement Annual'!AB324+'Cash Flow Statement Annual'!AV324)/('Balance Sheet Annual'!BH324+'Balance Sheet Annual'!BS324)</f>
        <v>0.22284866468842729</v>
      </c>
      <c r="AL324" s="23">
        <f>('Cash Flow Statement Annual'!AB324/('Balance Sheet Annual'!BH324+'Balance Sheet Annual'!BS324))</f>
        <v>0.36083086053412461</v>
      </c>
      <c r="AM324" s="24">
        <f>'Income Statement Annual'!BS324/'Balance Sheet Annual'!CS324</f>
        <v>0.18616012833600701</v>
      </c>
      <c r="AN324" s="22">
        <f>'Income Statement Annual'!N324/'Balance Sheet Annual'!CS324</f>
        <v>3.79542802975062</v>
      </c>
      <c r="AO324" s="22">
        <f>'Income Statement Annual'!N324/'Balance Sheet Annual'!BB324</f>
        <v>1.9146419966526274</v>
      </c>
      <c r="AP324" s="22">
        <f>'Income Statement Annual'!N324/('Balance Sheet Annual'!AH324-'Balance Sheet Annual'!BR324)</f>
        <v>24.305626897034788</v>
      </c>
      <c r="AQ324" s="22">
        <f>'Income Statement Annual'!BS324/'Balance Sheet Annual'!BB324</f>
        <v>9.3910356623935556E-2</v>
      </c>
      <c r="AR324" s="22">
        <f>'Cash Flow Statement Annual'!AB324/'Income Statement Annual'!N324</f>
        <v>3.504289103851068E-2</v>
      </c>
      <c r="AS324" s="22">
        <f>'Cash Flow Statement Annual'!BG324/'Income Statement Annual'!N324</f>
        <v>-2.0278383492953959E-2</v>
      </c>
      <c r="AT324" s="22">
        <f>'Cash Flow Statement Annual'!AB324/'Balance Sheet Annual'!BB324</f>
        <v>6.7094590866454543E-2</v>
      </c>
      <c r="AU324" s="22">
        <f>('Cash Flow Statement Annual'!AB324+'Cash Flow Statement Annual'!AU324)/'Balance Sheet Annual'!BR324</f>
        <v>0.24755120213713269</v>
      </c>
      <c r="AV324" s="22">
        <f>('Cash Flow Statement Annual'!AB324+'Cash Flow Statement Annual'!AU324)/('Balance Sheet Annual'!BH324+'Balance Sheet Annual'!BS324)</f>
        <v>0.24747774480712167</v>
      </c>
      <c r="AW324" s="22">
        <f>'Cash Flow Statement Annual'!AB324/'Balance Sheet Annual'!BS324</f>
        <v>0.36230012910914688</v>
      </c>
      <c r="AX324" s="22">
        <f>('Cash Flow Statement Annual'!AB324+'Cash Flow Statement Annual'!AU324)/'Balance Sheet Annual'!BS324</f>
        <v>0.24848545039229317</v>
      </c>
      <c r="AY324" s="22">
        <f>('Balance Sheet Annual'!BH324+'Balance Sheet Annual'!BS324)/('Income Statement Annual'!AF324-'Income Statement Annual'!AC324)</f>
        <v>2.1001246364769424</v>
      </c>
      <c r="AZ324" s="22">
        <f>(('Balance Sheet Annual'!BH324+'Balance Sheet Annual'!BS324)-'Balance Sheet Annual'!N324)/('Income Statement Annual'!AF324-'Income Statement Annual'!AC324)</f>
        <v>1.4522226838388035</v>
      </c>
      <c r="BA324" s="22">
        <f>('Cash Flow Statement Annual'!AB324+'Cash Flow Statement Annual'!AU324)/'Income Statement Annual'!BS324</f>
        <v>0.4900117508813161</v>
      </c>
      <c r="BB324" s="22">
        <f>'Income Statement Annual'!AF324/('Balance Sheet Annual'!BH324+'Balance Sheet Annual'!BS324)</f>
        <v>0.34579624134520276</v>
      </c>
      <c r="BC324" s="23">
        <f>'Income Statement Annual'!AF324/('Balance Sheet Annual'!BB324-'Balance Sheet Annual'!BR324)</f>
        <v>7.8980661485631667E-2</v>
      </c>
    </row>
    <row r="325" spans="1:55" x14ac:dyDescent="0.2">
      <c r="A325" s="45" t="s">
        <v>988</v>
      </c>
      <c r="B325" s="45" t="s">
        <v>989</v>
      </c>
      <c r="C325" s="45" t="str">
        <f>VLOOKUP(A325,'[1]S&amp;P 500 Wikipedia'!A:D,3,FALSE)</f>
        <v>Consumer Discretionary</v>
      </c>
      <c r="D325" s="45">
        <v>46764</v>
      </c>
      <c r="E325" s="45" t="s">
        <v>16</v>
      </c>
      <c r="F325" s="45">
        <v>2018</v>
      </c>
      <c r="G325" s="45" t="s">
        <v>17</v>
      </c>
      <c r="H325" s="46">
        <v>43524</v>
      </c>
      <c r="I325" s="46">
        <v>43553</v>
      </c>
      <c r="J325" s="46">
        <v>43714</v>
      </c>
      <c r="K325" s="45">
        <v>75500000</v>
      </c>
      <c r="L325" s="45">
        <v>76000000</v>
      </c>
      <c r="M325" s="45" t="s">
        <v>2010</v>
      </c>
      <c r="N325" s="20">
        <f>'Balance Sheet Annual'!AH325/'Balance Sheet Annual'!BR325</f>
        <v>1.6193631117760205</v>
      </c>
      <c r="O325" s="21">
        <f>('Balance Sheet Annual'!AH325-'Balance Sheet Annual'!U325)/'Balance Sheet Annual'!BR325</f>
        <v>0.76912801880743753</v>
      </c>
      <c r="P325" s="21">
        <f>'Balance Sheet Annual'!N325/'Balance Sheet Annual'!BR325</f>
        <v>0.2638918572344518</v>
      </c>
      <c r="Q325" s="21">
        <f>'Balance Sheet Annual'!CH325/'Balance Sheet Annual'!CS325</f>
        <v>1.14605301170013</v>
      </c>
      <c r="R325" s="21">
        <f>('Balance Sheet Annual'!BH325+'Balance Sheet Annual'!BS325)/'Balance Sheet Annual'!BB325</f>
        <v>0.25920223461807046</v>
      </c>
      <c r="S325" s="21">
        <f>('Balance Sheet Annual'!BH325/'Balance Sheet Annual'!BB325)</f>
        <v>1.6406269719074181E-3</v>
      </c>
      <c r="T325" s="21">
        <f>'Balance Sheet Annual'!BS325/'Balance Sheet Annual'!BB325</f>
        <v>0.25756160764616304</v>
      </c>
      <c r="U325" s="21">
        <f>('Balance Sheet Annual'!BH325+'Balance Sheet Annual'!BS325)/'Balance Sheet Annual'!CS325</f>
        <v>0.55626173624151376</v>
      </c>
      <c r="V325" s="21">
        <f>('Balance Sheet Annual'!BH325/'Balance Sheet Annual'!CS325)</f>
        <v>3.5208724541383792E-3</v>
      </c>
      <c r="W325" s="21">
        <f>('Balance Sheet Annual'!BS325/'Balance Sheet Annual'!CS325)</f>
        <v>0.55274086378737541</v>
      </c>
      <c r="X325" s="22">
        <f>'Balance Sheet Annual'!AH325/'Balance Sheet Annual'!BB325</f>
        <v>0.25499549879266681</v>
      </c>
      <c r="Y325" s="22">
        <f>'Balance Sheet Annual'!CS325/('Balance Sheet Annual'!BB325-'Balance Sheet Annual'!AQ325-'Balance Sheet Annual'!AR325-'Balance Sheet Annual'!AS325)</f>
        <v>1.2807325871797244</v>
      </c>
      <c r="Z325" s="22">
        <f>'Balance Sheet Annual'!BA325/'Balance Sheet Annual'!BB325</f>
        <v>0.74500450120733319</v>
      </c>
      <c r="AA325" s="22">
        <f>'Balance Sheet Annual'!AR325/'Balance Sheet Annual'!BB325</f>
        <v>0.32263139739350649</v>
      </c>
      <c r="AB325" s="23">
        <f>'Balance Sheet Annual'!CS325/'Balance Sheet Annual'!CT325</f>
        <v>0.46597171390830999</v>
      </c>
      <c r="AC325" s="24">
        <f>'Income Statement Annual'!V325/'Income Statement Annual'!N325</f>
        <v>0.5490196078431373</v>
      </c>
      <c r="AD325" s="22">
        <f>('Income Statement Annual'!AF325-'Income Statement Annual'!AC325)/'Income Statement Annual'!N325</f>
        <v>7.2486202719073897E-2</v>
      </c>
      <c r="AE325" s="22">
        <f>'Income Statement Annual'!AF325/'Income Statement Annual'!N325</f>
        <v>7.2486202719073897E-2</v>
      </c>
      <c r="AF325" s="22">
        <f>'Income Statement Annual'!BS325/'Income Statement Annual'!N325</f>
        <v>6.0326647821600035E-2</v>
      </c>
      <c r="AG325" s="22">
        <f>('Income Statement Annual'!AF325-'Income Statement Annual'!AC325)/('Income Statement Annual'!AH325*-1)</f>
        <v>5.2880523731587559</v>
      </c>
      <c r="AH325" s="23">
        <f>'Income Statement Annual'!AF325/('Income Statement Annual'!AH325*-1)</f>
        <v>5.2880523731587559</v>
      </c>
      <c r="AI325" s="24">
        <f>'Cash Flow Statement Annual'!BG325/'Cash Flow Statement Annual'!AB325</f>
        <v>-0.72620748785367251</v>
      </c>
      <c r="AJ325" s="22">
        <f>'Cash Flow Statement Annual'!AB325/'Balance Sheet Annual'!BR325</f>
        <v>0.37390468048728359</v>
      </c>
      <c r="AK325" s="22">
        <f>('Cash Flow Statement Annual'!AB325+'Cash Flow Statement Annual'!AV325)/('Balance Sheet Annual'!BH325+'Balance Sheet Annual'!BS325)</f>
        <v>0.22328615943910674</v>
      </c>
      <c r="AL325" s="23">
        <f>('Cash Flow Statement Annual'!AB325/('Balance Sheet Annual'!BH325+'Balance Sheet Annual'!BS325))</f>
        <v>0.227148792521423</v>
      </c>
      <c r="AM325" s="24">
        <f>'Income Statement Annual'!BS325/'Balance Sheet Annual'!CS325</f>
        <v>9.7103856709519001E-2</v>
      </c>
      <c r="AN325" s="22">
        <f>'Income Statement Annual'!N325/'Balance Sheet Annual'!CS325</f>
        <v>1.6096345514950166</v>
      </c>
      <c r="AO325" s="22">
        <f>'Income Statement Annual'!N325/'Balance Sheet Annual'!BB325</f>
        <v>0.75004417072616669</v>
      </c>
      <c r="AP325" s="22">
        <f>'Income Statement Annual'!N325/('Balance Sheet Annual'!AH325-'Balance Sheet Annual'!BR325)</f>
        <v>7.6904761904761907</v>
      </c>
      <c r="AQ325" s="22">
        <f>'Income Statement Annual'!BS325/'Balance Sheet Annual'!BB325</f>
        <v>4.5247650538041514E-2</v>
      </c>
      <c r="AR325" s="22">
        <f>'Cash Flow Statement Annual'!AB325/'Income Statement Annual'!N325</f>
        <v>7.8498676358415218E-2</v>
      </c>
      <c r="AS325" s="22">
        <f>'Cash Flow Statement Annual'!BG325/'Income Statement Annual'!N325</f>
        <v>-5.7006326558083187E-2</v>
      </c>
      <c r="AT325" s="22">
        <f>'Cash Flow Statement Annual'!AB325/'Balance Sheet Annual'!BB325</f>
        <v>5.8877474612349295E-2</v>
      </c>
      <c r="AU325" s="22">
        <f>('Cash Flow Statement Annual'!AB325+'Cash Flow Statement Annual'!AU325)/'Balance Sheet Annual'!BR325</f>
        <v>0.12860653985894421</v>
      </c>
      <c r="AV325" s="22">
        <f>('Cash Flow Statement Annual'!AB325+'Cash Flow Statement Annual'!AU325)/('Balance Sheet Annual'!BH325+'Balance Sheet Annual'!BS325)</f>
        <v>7.8129057387691506E-2</v>
      </c>
      <c r="AW325" s="22">
        <f>'Cash Flow Statement Annual'!AB325/'Balance Sheet Annual'!BS325</f>
        <v>0.22859569463953222</v>
      </c>
      <c r="AX325" s="22">
        <f>('Cash Flow Statement Annual'!AB325+'Cash Flow Statement Annual'!AU325)/'Balance Sheet Annual'!BS325</f>
        <v>7.8626727207395553E-2</v>
      </c>
      <c r="AY325" s="22">
        <f>('Balance Sheet Annual'!BH325+'Balance Sheet Annual'!BS325)/('Income Statement Annual'!AF325-'Income Statement Annual'!AC325)</f>
        <v>4.7675642216032186</v>
      </c>
      <c r="AZ325" s="22">
        <f>(('Balance Sheet Annual'!BH325+'Balance Sheet Annual'!BS325)-'Balance Sheet Annual'!N325)/('Income Statement Annual'!AF325-'Income Statement Annual'!AC325)</f>
        <v>4.0032497678737231</v>
      </c>
      <c r="BA325" s="22">
        <f>('Cash Flow Statement Annual'!AB325+'Cash Flow Statement Annual'!AU325)/'Income Statement Annual'!BS325</f>
        <v>0.44756415024172552</v>
      </c>
      <c r="BB325" s="22">
        <f>'Income Statement Annual'!AF325/('Balance Sheet Annual'!BH325+'Balance Sheet Annual'!BS325)</f>
        <v>0.20975071410023371</v>
      </c>
      <c r="BC325" s="23">
        <f>'Income Statement Annual'!AF325/('Balance Sheet Annual'!BB325-'Balance Sheet Annual'!BR325)</f>
        <v>6.4529014090132911E-2</v>
      </c>
    </row>
    <row r="326" spans="1:55" x14ac:dyDescent="0.2">
      <c r="A326" s="45" t="s">
        <v>997</v>
      </c>
      <c r="B326" s="45" t="s">
        <v>998</v>
      </c>
      <c r="C326" s="45" t="str">
        <f>VLOOKUP(A326,'[1]S&amp;P 500 Wikipedia'!A:D,3,FALSE)</f>
        <v>Industrials</v>
      </c>
      <c r="D326" s="45">
        <v>378205</v>
      </c>
      <c r="E326" s="45" t="s">
        <v>16</v>
      </c>
      <c r="F326" s="45">
        <v>2018</v>
      </c>
      <c r="G326" s="45" t="s">
        <v>17</v>
      </c>
      <c r="H326" s="46">
        <v>43465</v>
      </c>
      <c r="I326" s="46">
        <v>43524</v>
      </c>
      <c r="J326" s="46">
        <v>43679</v>
      </c>
      <c r="K326" s="45">
        <v>149419000</v>
      </c>
      <c r="L326" s="45">
        <v>151066000</v>
      </c>
      <c r="M326" s="45" t="s">
        <v>2011</v>
      </c>
      <c r="N326" s="20">
        <f>'Balance Sheet Annual'!AH326/'Balance Sheet Annual'!BR326</f>
        <v>1.9234437863715235</v>
      </c>
      <c r="O326" s="21">
        <f>('Balance Sheet Annual'!AH326-'Balance Sheet Annual'!U326)/'Balance Sheet Annual'!BR326</f>
        <v>1.8692304031923499</v>
      </c>
      <c r="P326" s="21">
        <f>'Balance Sheet Annual'!N326/'Balance Sheet Annual'!BR326</f>
        <v>9.2680154443466681E-2</v>
      </c>
      <c r="Q326" s="21">
        <f>'Balance Sheet Annual'!CH326/'Balance Sheet Annual'!CS326</f>
        <v>0.70726749110621723</v>
      </c>
      <c r="R326" s="21">
        <f>('Balance Sheet Annual'!BH326+'Balance Sheet Annual'!BS326)/'Balance Sheet Annual'!BB326</f>
        <v>0.10369213447705102</v>
      </c>
      <c r="S326" s="21">
        <f>('Balance Sheet Annual'!BH326/'Balance Sheet Annual'!BB326)</f>
        <v>1.8826713068856079E-4</v>
      </c>
      <c r="T326" s="21">
        <f>'Balance Sheet Annual'!BS326/'Balance Sheet Annual'!BB326</f>
        <v>0.10350386734636245</v>
      </c>
      <c r="U326" s="21">
        <f>('Balance Sheet Annual'!BH326+'Balance Sheet Annual'!BS326)/'Balance Sheet Annual'!CS326</f>
        <v>0.17703021027608337</v>
      </c>
      <c r="V326" s="21">
        <f>('Balance Sheet Annual'!BH326/'Balance Sheet Annual'!CS326)</f>
        <v>3.2142235186842548E-4</v>
      </c>
      <c r="W326" s="21">
        <f>('Balance Sheet Annual'!BS326/'Balance Sheet Annual'!CS326)</f>
        <v>0.17670878792421493</v>
      </c>
      <c r="X326" s="22">
        <f>'Balance Sheet Annual'!AH326/'Balance Sheet Annual'!BB326</f>
        <v>0.44287635756804544</v>
      </c>
      <c r="Y326" s="22">
        <f>'Balance Sheet Annual'!CS326/('Balance Sheet Annual'!BB326-'Balance Sheet Annual'!AQ326-'Balance Sheet Annual'!AR326-'Balance Sheet Annual'!AS326)</f>
        <v>0.87288446833587263</v>
      </c>
      <c r="Z326" s="22">
        <f>'Balance Sheet Annual'!BA326/'Balance Sheet Annual'!BB326</f>
        <v>0.55712364243195456</v>
      </c>
      <c r="AA326" s="22">
        <f>'Balance Sheet Annual'!AR326/'Balance Sheet Annual'!BB326</f>
        <v>0.28835734459397105</v>
      </c>
      <c r="AB326" s="23">
        <f>'Balance Sheet Annual'!CS326/'Balance Sheet Annual'!CT326</f>
        <v>0.58573129589204209</v>
      </c>
      <c r="AC326" s="24">
        <f>'Income Statement Annual'!V326/'Income Statement Annual'!N326</f>
        <v>0.13118500882799283</v>
      </c>
      <c r="AD326" s="22">
        <f>('Income Statement Annual'!AF326-'Income Statement Annual'!AC326)/'Income Statement Annual'!N326</f>
        <v>4.9008723202018746E-2</v>
      </c>
      <c r="AE326" s="22">
        <f>'Income Statement Annual'!AF326/'Income Statement Annual'!N326</f>
        <v>4.5606718781789804E-2</v>
      </c>
      <c r="AF326" s="22">
        <f>'Income Statement Annual'!BS326/'Income Statement Annual'!N326</f>
        <v>3.3272987060235071E-2</v>
      </c>
      <c r="AG326" s="22">
        <f>('Income Statement Annual'!AF326-'Income Statement Annual'!AC326)/('Income Statement Annual'!AH326*-1)</f>
        <v>23.065526498955951</v>
      </c>
      <c r="AH326" s="23">
        <f>'Income Statement Annual'!AF326/('Income Statement Annual'!AH326*-1)</f>
        <v>21.464402903450335</v>
      </c>
      <c r="AI326" s="24">
        <f>'Cash Flow Statement Annual'!BG326/'Cash Flow Statement Annual'!AB326</f>
        <v>0.6114880193301564</v>
      </c>
      <c r="AJ326" s="22">
        <f>'Cash Flow Statement Annual'!AB326/'Balance Sheet Annual'!BR326</f>
        <v>0.24963691308768307</v>
      </c>
      <c r="AK326" s="22">
        <f>('Cash Flow Statement Annual'!AB326+'Cash Flow Statement Annual'!AV326)/('Balance Sheet Annual'!BH326+'Balance Sheet Annual'!BS326)</f>
        <v>0.55432694239524005</v>
      </c>
      <c r="AL326" s="23">
        <f>('Cash Flow Statement Annual'!AB326/('Balance Sheet Annual'!BH326+'Balance Sheet Annual'!BS326))</f>
        <v>0.55432694239524005</v>
      </c>
      <c r="AM326" s="24">
        <f>'Income Statement Annual'!BS326/'Balance Sheet Annual'!CS326</f>
        <v>8.2984401267879454E-2</v>
      </c>
      <c r="AN326" s="22">
        <f>'Income Statement Annual'!N326/'Balance Sheet Annual'!CS326</f>
        <v>2.4940472316973024</v>
      </c>
      <c r="AO326" s="22">
        <f>'Income Statement Annual'!N326/'Balance Sheet Annual'!BB326</f>
        <v>1.4608415170380211</v>
      </c>
      <c r="AP326" s="22">
        <f>'Income Statement Annual'!N326/('Balance Sheet Annual'!AH326-'Balance Sheet Annual'!BR326)</f>
        <v>6.8705205248795211</v>
      </c>
      <c r="AQ326" s="22">
        <f>'Income Statement Annual'!BS326/'Balance Sheet Annual'!BB326</f>
        <v>4.860656089346025E-2</v>
      </c>
      <c r="AR326" s="22">
        <f>'Cash Flow Statement Annual'!AB326/'Income Statement Annual'!N326</f>
        <v>3.9346734868025889E-2</v>
      </c>
      <c r="AS326" s="22">
        <f>'Cash Flow Statement Annual'!BG326/'Income Statement Annual'!N326</f>
        <v>2.4060056971557955E-2</v>
      </c>
      <c r="AT326" s="22">
        <f>'Cash Flow Statement Annual'!AB326/'Balance Sheet Annual'!BB326</f>
        <v>5.7479343855099743E-2</v>
      </c>
      <c r="AU326" s="22">
        <f>('Cash Flow Statement Annual'!AB326+'Cash Flow Statement Annual'!AU326)/'Balance Sheet Annual'!BR326</f>
        <v>-0.13628744553696315</v>
      </c>
      <c r="AV326" s="22">
        <f>('Cash Flow Statement Annual'!AB326+'Cash Flow Statement Annual'!AU326)/('Balance Sheet Annual'!BH326+'Balance Sheet Annual'!BS326)</f>
        <v>-0.30263073692481929</v>
      </c>
      <c r="AW326" s="22">
        <f>'Cash Flow Statement Annual'!AB326/'Balance Sheet Annual'!BS326</f>
        <v>0.55533522880601627</v>
      </c>
      <c r="AX326" s="22">
        <f>('Cash Flow Statement Annual'!AB326+'Cash Flow Statement Annual'!AU326)/'Balance Sheet Annual'!BS326</f>
        <v>-0.30318120351084876</v>
      </c>
      <c r="AY326" s="22">
        <f>('Balance Sheet Annual'!BH326+'Balance Sheet Annual'!BS326)/('Income Statement Annual'!AF326-'Income Statement Annual'!AC326)</f>
        <v>1.4483359917230676</v>
      </c>
      <c r="AZ326" s="22">
        <f>(('Balance Sheet Annual'!BH326+'Balance Sheet Annual'!BS326)-'Balance Sheet Annual'!N326)/('Income Statement Annual'!AF326-'Income Statement Annual'!AC326)</f>
        <v>1.1502694313919903</v>
      </c>
      <c r="BA326" s="22">
        <f>('Cash Flow Statement Annual'!AB326+'Cash Flow Statement Annual'!AU326)/'Income Statement Annual'!BS326</f>
        <v>-0.64560064512442139</v>
      </c>
      <c r="BB326" s="22">
        <f>'Income Statement Annual'!AF326/('Balance Sheet Annual'!BH326+'Balance Sheet Annual'!BS326)</f>
        <v>0.64251920927581441</v>
      </c>
      <c r="BC326" s="23">
        <f>'Income Statement Annual'!AF326/('Balance Sheet Annual'!BB326-'Balance Sheet Annual'!BR326)</f>
        <v>8.6553221706036798E-2</v>
      </c>
    </row>
    <row r="327" spans="1:55" x14ac:dyDescent="0.2">
      <c r="A327" s="45" t="s">
        <v>964</v>
      </c>
      <c r="B327" s="45" t="s">
        <v>965</v>
      </c>
      <c r="C327" s="45" t="str">
        <f>VLOOKUP(A327,'[1]S&amp;P 500 Wikipedia'!A:D,3,FALSE)</f>
        <v>Energy</v>
      </c>
      <c r="D327" s="45">
        <v>378199</v>
      </c>
      <c r="E327" s="45" t="s">
        <v>16</v>
      </c>
      <c r="F327" s="45">
        <v>2018</v>
      </c>
      <c r="G327" s="45" t="s">
        <v>17</v>
      </c>
      <c r="H327" s="46">
        <v>43465</v>
      </c>
      <c r="I327" s="46">
        <v>43522</v>
      </c>
      <c r="J327" s="46">
        <v>43686</v>
      </c>
      <c r="K327" s="45">
        <v>173000000</v>
      </c>
      <c r="L327" s="45">
        <v>171000000</v>
      </c>
      <c r="M327" s="45" t="s">
        <v>2012</v>
      </c>
      <c r="N327" s="20">
        <f>'Balance Sheet Annual'!AH327/'Balance Sheet Annual'!BR327</f>
        <v>1.4130639097744362</v>
      </c>
      <c r="O327" s="21">
        <f>('Balance Sheet Annual'!AH327-'Balance Sheet Annual'!U327)/'Balance Sheet Annual'!BR327</f>
        <v>1.3134398496240602</v>
      </c>
      <c r="P327" s="21">
        <f>'Balance Sheet Annual'!N327/'Balance Sheet Annual'!BR327</f>
        <v>0.9910714285714286</v>
      </c>
      <c r="Q327" s="21">
        <f>'Balance Sheet Annual'!CH327/'Balance Sheet Annual'!CS327</f>
        <v>0.50749179891834384</v>
      </c>
      <c r="R327" s="21">
        <f>('Balance Sheet Annual'!BH327+'Balance Sheet Annual'!BS327)/'Balance Sheet Annual'!BB327</f>
        <v>0.16067752749514791</v>
      </c>
      <c r="S327" s="21">
        <f>('Balance Sheet Annual'!BH327/'Balance Sheet Annual'!BB327)</f>
        <v>2.6407104628594955E-2</v>
      </c>
      <c r="T327" s="21">
        <f>'Balance Sheet Annual'!BS327/'Balance Sheet Annual'!BB327</f>
        <v>0.13427042286655297</v>
      </c>
      <c r="U327" s="21">
        <f>('Balance Sheet Annual'!BH327+'Balance Sheet Annual'!BS327)/'Balance Sheet Annual'!CS327</f>
        <v>0.24222005496941218</v>
      </c>
      <c r="V327" s="21">
        <f>('Balance Sheet Annual'!BH327/'Balance Sheet Annual'!CS327)</f>
        <v>3.9808493660785531E-2</v>
      </c>
      <c r="W327" s="21">
        <f>('Balance Sheet Annual'!BS327/'Balance Sheet Annual'!CS327)</f>
        <v>0.20241156130862664</v>
      </c>
      <c r="X327" s="22">
        <f>'Balance Sheet Annual'!AH327/'Balance Sheet Annual'!BB327</f>
        <v>0.17685114391577958</v>
      </c>
      <c r="Y327" s="22">
        <f>'Balance Sheet Annual'!CS327/('Balance Sheet Annual'!BB327-'Balance Sheet Annual'!AQ327-'Balance Sheet Annual'!AR327-'Balance Sheet Annual'!AS327)</f>
        <v>0.6740572521364967</v>
      </c>
      <c r="Z327" s="22">
        <f>'Balance Sheet Annual'!BA327/'Balance Sheet Annual'!BB327</f>
        <v>0.82314885608422039</v>
      </c>
      <c r="AA327" s="22">
        <f>'Balance Sheet Annual'!AR327/'Balance Sheet Annual'!BB327</f>
        <v>1.587955066752926E-2</v>
      </c>
      <c r="AB327" s="23">
        <f>'Balance Sheet Annual'!CS327/'Balance Sheet Annual'!CT327</f>
        <v>0.6633535258483797</v>
      </c>
      <c r="AC327" s="24">
        <f>'Income Statement Annual'!V327/'Income Statement Annual'!N327</f>
        <v>0.5604032997250229</v>
      </c>
      <c r="AD327" s="22">
        <f>('Income Statement Annual'!AF327-'Income Statement Annual'!AC327)/'Income Statement Annual'!N327</f>
        <v>0.44179651695692024</v>
      </c>
      <c r="AE327" s="22">
        <f>'Income Statement Annual'!AF327/'Income Statement Annual'!N327</f>
        <v>0.18515123739688361</v>
      </c>
      <c r="AF327" s="22">
        <f>'Income Statement Annual'!BS327/'Income Statement Annual'!N327</f>
        <v>0.15270394133822182</v>
      </c>
      <c r="AG327" s="22">
        <f>('Income Statement Annual'!AF327-'Income Statement Annual'!AC327)/('Income Statement Annual'!AH327*-1)</f>
        <v>15.751633986928105</v>
      </c>
      <c r="AH327" s="23">
        <f>'Income Statement Annual'!AF327/('Income Statement Annual'!AH327*-1)</f>
        <v>6.6013071895424833</v>
      </c>
      <c r="AI327" s="24">
        <f>'Cash Flow Statement Annual'!BG327/'Cash Flow Statement Annual'!AB327</f>
        <v>-0.25311004784688995</v>
      </c>
      <c r="AJ327" s="22">
        <f>'Cash Flow Statement Annual'!AB327/'Balance Sheet Annual'!BR327</f>
        <v>0.9821428571428571</v>
      </c>
      <c r="AK327" s="22">
        <f>('Cash Flow Statement Annual'!AB327+'Cash Flow Statement Annual'!AV327)/('Balance Sheet Annual'!BH327+'Balance Sheet Annual'!BS327)</f>
        <v>0.75988286969253294</v>
      </c>
      <c r="AL327" s="23">
        <f>('Cash Flow Statement Annual'!AB327/('Balance Sheet Annual'!BH327+'Balance Sheet Annual'!BS327))</f>
        <v>0.76500732064421673</v>
      </c>
      <c r="AM327" s="24">
        <f>'Income Statement Annual'!BS327/'Balance Sheet Annual'!CS327</f>
        <v>7.3854065076691192E-2</v>
      </c>
      <c r="AN327" s="22">
        <f>'Income Statement Annual'!N327/'Balance Sheet Annual'!CS327</f>
        <v>0.4836421668587641</v>
      </c>
      <c r="AO327" s="22">
        <f>'Income Statement Annual'!N327/'Balance Sheet Annual'!BB327</f>
        <v>0.32082573663471153</v>
      </c>
      <c r="AP327" s="22">
        <f>'Income Statement Annual'!N327/('Balance Sheet Annual'!AH327-'Balance Sheet Annual'!BR327)</f>
        <v>6.2059158134243457</v>
      </c>
      <c r="AQ327" s="22">
        <f>'Income Statement Annual'!BS327/'Balance Sheet Annual'!BB327</f>
        <v>4.8991354466858789E-2</v>
      </c>
      <c r="AR327" s="22">
        <f>'Cash Flow Statement Annual'!AB327/'Income Statement Annual'!N327</f>
        <v>0.38313473877176901</v>
      </c>
      <c r="AS327" s="22">
        <f>'Cash Flow Statement Annual'!BG327/'Income Statement Annual'!N327</f>
        <v>-9.6975252062328141E-2</v>
      </c>
      <c r="AT327" s="22">
        <f>'Cash Flow Statement Annual'!AB327/'Balance Sheet Annual'!BB327</f>
        <v>0.12291948479680057</v>
      </c>
      <c r="AU327" s="22">
        <f>('Cash Flow Statement Annual'!AB327+'Cash Flow Statement Annual'!AU327)/'Balance Sheet Annual'!BR327</f>
        <v>0.14426691729323307</v>
      </c>
      <c r="AV327" s="22">
        <f>('Cash Flow Statement Annual'!AB327+'Cash Flow Statement Annual'!AU327)/('Balance Sheet Annual'!BH327+'Balance Sheet Annual'!BS327)</f>
        <v>0.1123718887262079</v>
      </c>
      <c r="AW327" s="22">
        <f>'Cash Flow Statement Annual'!AB327/'Balance Sheet Annual'!BS327</f>
        <v>0.91546211125711785</v>
      </c>
      <c r="AX327" s="22">
        <f>('Cash Flow Statement Annual'!AB327+'Cash Flow Statement Annual'!AU327)/'Balance Sheet Annual'!BS327</f>
        <v>0.13447218572054315</v>
      </c>
      <c r="AY327" s="22">
        <f>('Balance Sheet Annual'!BH327+'Balance Sheet Annual'!BS327)/('Income Statement Annual'!AF327-'Income Statement Annual'!AC327)</f>
        <v>1.133609958506224</v>
      </c>
      <c r="AZ327" s="22">
        <f>(('Balance Sheet Annual'!BH327+'Balance Sheet Annual'!BS327)-'Balance Sheet Annual'!N327)/('Income Statement Annual'!AF327-'Income Statement Annual'!AC327)</f>
        <v>0.25850622406639007</v>
      </c>
      <c r="BA327" s="22">
        <f>('Cash Flow Statement Annual'!AB327+'Cash Flow Statement Annual'!AU327)/'Income Statement Annual'!BS327</f>
        <v>0.36854741896758703</v>
      </c>
      <c r="BB327" s="22">
        <f>'Income Statement Annual'!AF327/('Balance Sheet Annual'!BH327+'Balance Sheet Annual'!BS327)</f>
        <v>0.369692532942899</v>
      </c>
      <c r="BC327" s="23">
        <f>'Income Statement Annual'!AF327/('Balance Sheet Annual'!BB327-'Balance Sheet Annual'!BR327)</f>
        <v>6.7899159663865546E-2</v>
      </c>
    </row>
    <row r="328" spans="1:55" x14ac:dyDescent="0.2">
      <c r="A328" s="45" t="s">
        <v>937</v>
      </c>
      <c r="B328" s="45" t="s">
        <v>938</v>
      </c>
      <c r="C328" s="45" t="str">
        <f>VLOOKUP(A328,'[1]S&amp;P 500 Wikipedia'!A:D,3,FALSE)</f>
        <v>Information Technology</v>
      </c>
      <c r="D328" s="45">
        <v>109664</v>
      </c>
      <c r="E328" s="45" t="s">
        <v>16</v>
      </c>
      <c r="F328" s="45">
        <v>2018</v>
      </c>
      <c r="G328" s="45" t="s">
        <v>17</v>
      </c>
      <c r="H328" s="46">
        <v>43465</v>
      </c>
      <c r="I328" s="46">
        <v>43503</v>
      </c>
      <c r="J328" s="46">
        <v>43503</v>
      </c>
      <c r="K328" s="45">
        <v>1176000000</v>
      </c>
      <c r="L328" s="45">
        <v>1194000000</v>
      </c>
      <c r="M328" s="45" t="s">
        <v>1814</v>
      </c>
      <c r="N328" s="20">
        <f>'Balance Sheet Annual'!AH328/'Balance Sheet Annual'!BR328</f>
        <v>1.4278528627039322</v>
      </c>
      <c r="O328" s="21">
        <f>('Balance Sheet Annual'!AH328-'Balance Sheet Annual'!U328)/'Balance Sheet Annual'!BR328</f>
        <v>1.4278528627039322</v>
      </c>
      <c r="P328" s="21">
        <f>'Balance Sheet Annual'!N328/'Balance Sheet Annual'!BR328</f>
        <v>0.24909242006735774</v>
      </c>
      <c r="Q328" s="21">
        <f>'Balance Sheet Annual'!CH328/'Balance Sheet Annual'!CS328</f>
        <v>1.5493309991246718</v>
      </c>
      <c r="R328" s="21">
        <f>('Balance Sheet Annual'!BH328+'Balance Sheet Annual'!BS328)/'Balance Sheet Annual'!BB328</f>
        <v>0</v>
      </c>
      <c r="S328" s="21">
        <f>('Balance Sheet Annual'!BH328/'Balance Sheet Annual'!BB328)</f>
        <v>0</v>
      </c>
      <c r="T328" s="21">
        <f>'Balance Sheet Annual'!BS328/'Balance Sheet Annual'!BB328</f>
        <v>0</v>
      </c>
      <c r="U328" s="21">
        <f>('Balance Sheet Annual'!BH328+'Balance Sheet Annual'!BS328)/'Balance Sheet Annual'!CS328</f>
        <v>0</v>
      </c>
      <c r="V328" s="21">
        <f>('Balance Sheet Annual'!BH328/'Balance Sheet Annual'!CS328)</f>
        <v>0</v>
      </c>
      <c r="W328" s="21">
        <f>('Balance Sheet Annual'!BS328/'Balance Sheet Annual'!CS328)</f>
        <v>0</v>
      </c>
      <c r="X328" s="22">
        <f>'Balance Sheet Annual'!AH328/'Balance Sheet Annual'!BB328</f>
        <v>0.80063275616814633</v>
      </c>
      <c r="Y328" s="22">
        <f>'Balance Sheet Annual'!CS328/('Balance Sheet Annual'!BB328-'Balance Sheet Annual'!AQ328-'Balance Sheet Annual'!AR328-'Balance Sheet Annual'!AS328)</f>
        <v>0.44100697603882316</v>
      </c>
      <c r="Z328" s="22">
        <f>'Balance Sheet Annual'!BA328/'Balance Sheet Annual'!BB328</f>
        <v>0.19936724383185364</v>
      </c>
      <c r="AA328" s="22">
        <f>'Balance Sheet Annual'!AR328/'Balance Sheet Annual'!BB328</f>
        <v>0.10641585323980968</v>
      </c>
      <c r="AB328" s="23">
        <f>'Balance Sheet Annual'!CS328/'Balance Sheet Annual'!CT328</f>
        <v>0.39225977338500023</v>
      </c>
      <c r="AC328" s="24">
        <f>'Income Statement Annual'!V328/'Income Statement Annual'!N328</f>
        <v>1</v>
      </c>
      <c r="AD328" s="22">
        <f>('Income Statement Annual'!AF328-'Income Statement Annual'!AC328)/'Income Statement Annual'!N328</f>
        <v>0.23400030548342751</v>
      </c>
      <c r="AE328" s="22">
        <f>'Income Statement Annual'!AF328/'Income Statement Annual'!N328</f>
        <v>0.1725217656942111</v>
      </c>
      <c r="AF328" s="22">
        <f>'Income Statement Annual'!BS328/'Income Statement Annual'!N328</f>
        <v>0.13708568810142049</v>
      </c>
      <c r="AG328" s="22" t="e">
        <f>('Income Statement Annual'!AF328-'Income Statement Annual'!AC328)/('Income Statement Annual'!AH328*-1)</f>
        <v>#DIV/0!</v>
      </c>
      <c r="AH328" s="23" t="e">
        <f>'Income Statement Annual'!AF328/('Income Statement Annual'!AH328*-1)</f>
        <v>#DIV/0!</v>
      </c>
      <c r="AI328" s="24">
        <f>'Cash Flow Statement Annual'!BG328/'Cash Flow Statement Annual'!AB328</f>
        <v>1.6135914658237851</v>
      </c>
      <c r="AJ328" s="22">
        <f>'Cash Flow Statement Annual'!AB328/'Balance Sheet Annual'!BR328</f>
        <v>0.11070288238638849</v>
      </c>
      <c r="AK328" s="22" t="e">
        <f>('Cash Flow Statement Annual'!AB328+'Cash Flow Statement Annual'!AV328)/('Balance Sheet Annual'!BH328+'Balance Sheet Annual'!BS328)</f>
        <v>#DIV/0!</v>
      </c>
      <c r="AL328" s="23" t="e">
        <f>('Cash Flow Statement Annual'!AB328/('Balance Sheet Annual'!BH328+'Balance Sheet Annual'!BS328))</f>
        <v>#DIV/0!</v>
      </c>
      <c r="AM328" s="24">
        <f>'Income Statement Annual'!BS328/'Balance Sheet Annual'!CS328</f>
        <v>0.11222958609478555</v>
      </c>
      <c r="AN328" s="22">
        <f>'Income Statement Annual'!N328/'Balance Sheet Annual'!CS328</f>
        <v>0.8186820057521571</v>
      </c>
      <c r="AO328" s="22">
        <f>'Income Statement Annual'!N328/'Balance Sheet Annual'!BB328</f>
        <v>0.32113601805071862</v>
      </c>
      <c r="AP328" s="22">
        <f>'Income Statement Annual'!N328/('Balance Sheet Annual'!AH328-'Balance Sheet Annual'!BR328)</f>
        <v>1.3385810672664078</v>
      </c>
      <c r="AQ328" s="22">
        <f>'Income Statement Annual'!BS328/'Balance Sheet Annual'!BB328</f>
        <v>4.4023152008632951E-2</v>
      </c>
      <c r="AR328" s="22">
        <f>'Cash Flow Statement Annual'!AB328/'Income Statement Annual'!N328</f>
        <v>0.19329463876584696</v>
      </c>
      <c r="AS328" s="22">
        <f>'Cash Flow Statement Annual'!BG328/'Income Statement Annual'!N328</f>
        <v>0.31189857950206201</v>
      </c>
      <c r="AT328" s="22">
        <f>'Cash Flow Statement Annual'!AB328/'Balance Sheet Annual'!BB328</f>
        <v>6.207387060381616E-2</v>
      </c>
      <c r="AU328" s="22">
        <f>('Cash Flow Statement Annual'!AB328+'Cash Flow Statement Annual'!AU328)/'Balance Sheet Annual'!BR328</f>
        <v>-8.5465599440143467E-2</v>
      </c>
      <c r="AV328" s="22" t="e">
        <f>('Cash Flow Statement Annual'!AB328+'Cash Flow Statement Annual'!AU328)/('Balance Sheet Annual'!BH328+'Balance Sheet Annual'!BS328)</f>
        <v>#DIV/0!</v>
      </c>
      <c r="AW328" s="22" t="e">
        <f>'Cash Flow Statement Annual'!AB328/'Balance Sheet Annual'!BS328</f>
        <v>#DIV/0!</v>
      </c>
      <c r="AX328" s="22" t="e">
        <f>('Cash Flow Statement Annual'!AB328+'Cash Flow Statement Annual'!AU328)/'Balance Sheet Annual'!BS328</f>
        <v>#DIV/0!</v>
      </c>
      <c r="AY328" s="22">
        <f>('Balance Sheet Annual'!BH328+'Balance Sheet Annual'!BS328)/('Income Statement Annual'!AF328-'Income Statement Annual'!AC328)</f>
        <v>0</v>
      </c>
      <c r="AZ328" s="22">
        <f>(('Balance Sheet Annual'!BH328+'Balance Sheet Annual'!BS328)-'Balance Sheet Annual'!N328)/('Income Statement Annual'!AF328-'Income Statement Annual'!AC328)</f>
        <v>-1.8586814621409922</v>
      </c>
      <c r="BA328" s="22">
        <f>('Cash Flow Statement Annual'!AB328+'Cash Flow Statement Annual'!AU328)/'Income Statement Annual'!BS328</f>
        <v>-1.0885793871866296</v>
      </c>
      <c r="BB328" s="22" t="e">
        <f>'Income Statement Annual'!AF328/('Balance Sheet Annual'!BH328+'Balance Sheet Annual'!BS328)</f>
        <v>#DIV/0!</v>
      </c>
      <c r="BC328" s="23">
        <f>'Income Statement Annual'!AF328/('Balance Sheet Annual'!BB328-'Balance Sheet Annual'!BR328)</f>
        <v>0.126123611188655</v>
      </c>
    </row>
    <row r="329" spans="1:55" x14ac:dyDescent="0.2">
      <c r="A329" s="45" t="s">
        <v>994</v>
      </c>
      <c r="B329" s="45" t="s">
        <v>995</v>
      </c>
      <c r="C329" s="45" t="str">
        <f>VLOOKUP(A329,'[1]S&amp;P 500 Wikipedia'!A:D,3,FALSE)</f>
        <v>Information Technology</v>
      </c>
      <c r="D329" s="45">
        <v>85758</v>
      </c>
      <c r="E329" s="45" t="s">
        <v>16</v>
      </c>
      <c r="F329" s="45">
        <v>2018</v>
      </c>
      <c r="G329" s="45" t="s">
        <v>17</v>
      </c>
      <c r="H329" s="46">
        <v>43373</v>
      </c>
      <c r="I329" s="46">
        <v>43411</v>
      </c>
      <c r="J329" s="46">
        <v>43411</v>
      </c>
      <c r="K329" s="45">
        <v>1415000000</v>
      </c>
      <c r="L329" s="45">
        <v>1394000000</v>
      </c>
      <c r="M329" s="45" t="s">
        <v>1815</v>
      </c>
      <c r="N329" s="20">
        <f>'Balance Sheet Annual'!AH329/'Balance Sheet Annual'!BR329</f>
        <v>3.996791051618227</v>
      </c>
      <c r="O329" s="21">
        <f>('Balance Sheet Annual'!AH329-'Balance Sheet Annual'!U329)/'Balance Sheet Annual'!BR329</f>
        <v>3.8102136242779867</v>
      </c>
      <c r="P329" s="21">
        <f>'Balance Sheet Annual'!N329/'Balance Sheet Annual'!BR329</f>
        <v>3.4205556064912441</v>
      </c>
      <c r="Q329" s="21">
        <f>'Balance Sheet Annual'!CH329/'Balance Sheet Annual'!CS329</f>
        <v>1.1299030768230014</v>
      </c>
      <c r="R329" s="21">
        <f>('Balance Sheet Annual'!BH329+'Balance Sheet Annual'!BS329)/'Balance Sheet Annual'!BB329</f>
        <v>0.33431573160675565</v>
      </c>
      <c r="S329" s="21">
        <f>('Balance Sheet Annual'!BH329/'Balance Sheet Annual'!BB329)</f>
        <v>3.809974651070458E-2</v>
      </c>
      <c r="T329" s="21">
        <f>'Balance Sheet Annual'!BS329/'Balance Sheet Annual'!BB329</f>
        <v>0.29621598509605107</v>
      </c>
      <c r="U329" s="21">
        <f>('Balance Sheet Annual'!BH329+'Balance Sheet Annual'!BS329)/'Balance Sheet Annual'!CS329</f>
        <v>0.71206010537956155</v>
      </c>
      <c r="V329" s="21">
        <f>('Balance Sheet Annual'!BH329/'Balance Sheet Annual'!CS329)</f>
        <v>8.114876731932609E-2</v>
      </c>
      <c r="W329" s="21">
        <f>('Balance Sheet Annual'!BS329/'Balance Sheet Annual'!CS329)</f>
        <v>0.63091133806023547</v>
      </c>
      <c r="X329" s="22">
        <f>'Balance Sheet Annual'!AH329/'Balance Sheet Annual'!BB329</f>
        <v>0.66568426839324435</v>
      </c>
      <c r="Y329" s="22">
        <f>'Balance Sheet Annual'!CS329/('Balance Sheet Annual'!BB329-'Balance Sheet Annual'!AQ329-'Balance Sheet Annual'!AR329-'Balance Sheet Annual'!AS329)</f>
        <v>0.55774044915284982</v>
      </c>
      <c r="Z329" s="22">
        <f>'Balance Sheet Annual'!BA329/'Balance Sheet Annual'!BB329</f>
        <v>0.33431573160675565</v>
      </c>
      <c r="AA329" s="22">
        <f>'Balance Sheet Annual'!AR329/'Balance Sheet Annual'!BB329</f>
        <v>0.10113612069755368</v>
      </c>
      <c r="AB329" s="23">
        <f>'Balance Sheet Annual'!CS329/'Balance Sheet Annual'!CT329</f>
        <v>0.46950493235195306</v>
      </c>
      <c r="AC329" s="24">
        <f>'Income Statement Annual'!V329/'Income Statement Annual'!N329</f>
        <v>0.56071957292180696</v>
      </c>
      <c r="AD329" s="22">
        <f>('Income Statement Annual'!AF329-'Income Statement Annual'!AC329)/'Income Statement Annual'!N329</f>
        <v>0.11726705845408461</v>
      </c>
      <c r="AE329" s="22">
        <f>'Income Statement Annual'!AF329/'Income Statement Annual'!N329</f>
        <v>0.11726705845408461</v>
      </c>
      <c r="AF329" s="22">
        <f>'Income Statement Annual'!BS329/'Income Statement Annual'!N329</f>
        <v>0.11062760755461845</v>
      </c>
      <c r="AG329" s="22">
        <f>('Income Statement Annual'!AF329-'Income Statement Annual'!AC329)/('Income Statement Annual'!AH329*-1)</f>
        <v>5.2914979757085021</v>
      </c>
      <c r="AH329" s="23">
        <f>'Income Statement Annual'!AF329/('Income Statement Annual'!AH329*-1)</f>
        <v>5.2914979757085021</v>
      </c>
      <c r="AI329" s="24">
        <f>'Cash Flow Statement Annual'!BG329/'Cash Flow Statement Annual'!AB329</f>
        <v>1.252716812273599</v>
      </c>
      <c r="AJ329" s="22">
        <f>'Cash Flow Statement Annual'!AB329/'Balance Sheet Annual'!BR329</f>
        <v>0.43027413587604291</v>
      </c>
      <c r="AK329" s="22">
        <f>('Cash Flow Statement Annual'!AB329+'Cash Flow Statement Annual'!AV329)/('Balance Sheet Annual'!BH329+'Balance Sheet Annual'!BS329)</f>
        <v>6.5820125154158859E-2</v>
      </c>
      <c r="AL329" s="23">
        <f>('Cash Flow Statement Annual'!AB329/('Balance Sheet Annual'!BH329+'Balance Sheet Annual'!BS329))</f>
        <v>0.21436075457908921</v>
      </c>
      <c r="AM329" s="24">
        <f>'Income Statement Annual'!BS329/'Balance Sheet Annual'!CS329</f>
        <v>8.0205555194171593E-2</v>
      </c>
      <c r="AN329" s="22">
        <f>'Income Statement Annual'!N329/'Balance Sheet Annual'!CS329</f>
        <v>0.72500487868340602</v>
      </c>
      <c r="AO329" s="22">
        <f>'Income Statement Annual'!N329/'Balance Sheet Annual'!BB329</f>
        <v>0.34039336652108848</v>
      </c>
      <c r="AP329" s="22">
        <f>'Income Statement Annual'!N329/('Balance Sheet Annual'!AH329-'Balance Sheet Annual'!BR329)</f>
        <v>0.68197393379428506</v>
      </c>
      <c r="AQ329" s="22">
        <f>'Income Statement Annual'!BS329/'Balance Sheet Annual'!BB329</f>
        <v>3.7656903765690378E-2</v>
      </c>
      <c r="AR329" s="22">
        <f>'Cash Flow Statement Annual'!AB329/'Income Statement Annual'!N329</f>
        <v>0.2105333991296936</v>
      </c>
      <c r="AS329" s="22">
        <f>'Cash Flow Statement Annual'!BG329/'Income Statement Annual'!N329</f>
        <v>0.26373872863487507</v>
      </c>
      <c r="AT329" s="22">
        <f>'Cash Flow Statement Annual'!AB329/'Balance Sheet Annual'!BB329</f>
        <v>7.1664172494884409E-2</v>
      </c>
      <c r="AU329" s="22">
        <f>('Cash Flow Statement Annual'!AB329+'Cash Flow Statement Annual'!AU329)/'Balance Sheet Annual'!BR329</f>
        <v>2.1230402493811313</v>
      </c>
      <c r="AV329" s="22">
        <f>('Cash Flow Statement Annual'!AB329+'Cash Flow Statement Annual'!AU329)/('Balance Sheet Annual'!BH329+'Balance Sheet Annual'!BS329)</f>
        <v>1.0576896724980587</v>
      </c>
      <c r="AW329" s="22">
        <f>'Cash Flow Statement Annual'!AB329/'Balance Sheet Annual'!BS329</f>
        <v>0.2419321579544283</v>
      </c>
      <c r="AX329" s="22">
        <f>('Cash Flow Statement Annual'!AB329+'Cash Flow Statement Annual'!AU329)/'Balance Sheet Annual'!BS329</f>
        <v>1.1937313125064439</v>
      </c>
      <c r="AY329" s="22">
        <f>('Balance Sheet Annual'!BH329+'Balance Sheet Annual'!BS329)/('Income Statement Annual'!AF329-'Income Statement Annual'!AC329)</f>
        <v>8.3752869166029082</v>
      </c>
      <c r="AZ329" s="22">
        <f>(('Balance Sheet Annual'!BH329+'Balance Sheet Annual'!BS329)-'Balance Sheet Annual'!N329)/('Income Statement Annual'!AF329-'Income Statement Annual'!AC329)</f>
        <v>-5.8970925784238712</v>
      </c>
      <c r="BA329" s="22">
        <f>('Cash Flow Statement Annual'!AB329+'Cash Flow Statement Annual'!AU329)/'Income Statement Annual'!BS329</f>
        <v>9.3901054339010539</v>
      </c>
      <c r="BB329" s="22">
        <f>'Income Statement Annual'!AF329/('Balance Sheet Annual'!BH329+'Balance Sheet Annual'!BS329)</f>
        <v>0.11939889462385238</v>
      </c>
      <c r="BC329" s="23">
        <f>'Income Statement Annual'!AF329/('Balance Sheet Annual'!BB329-'Balance Sheet Annual'!BR329)</f>
        <v>4.7893878597995564E-2</v>
      </c>
    </row>
    <row r="330" spans="1:55" x14ac:dyDescent="0.2">
      <c r="A330" s="45" t="s">
        <v>991</v>
      </c>
      <c r="B330" s="45" t="s">
        <v>992</v>
      </c>
      <c r="C330" s="45" t="str">
        <f>VLOOKUP(A330,'[1]S&amp;P 500 Wikipedia'!A:D,3,FALSE)</f>
        <v>Information Technology</v>
      </c>
      <c r="D330" s="45">
        <v>35151</v>
      </c>
      <c r="E330" s="45" t="s">
        <v>16</v>
      </c>
      <c r="F330" s="45">
        <v>2018</v>
      </c>
      <c r="G330" s="45" t="s">
        <v>17</v>
      </c>
      <c r="H330" s="46">
        <v>43555</v>
      </c>
      <c r="I330" s="46">
        <v>43602</v>
      </c>
      <c r="J330" s="46">
        <v>43770</v>
      </c>
      <c r="K330" s="45">
        <v>121987000</v>
      </c>
      <c r="L330" s="45">
        <v>127834000</v>
      </c>
      <c r="M330" s="45" t="s">
        <v>2013</v>
      </c>
      <c r="N330" s="20">
        <f>'Balance Sheet Annual'!AH330/'Balance Sheet Annual'!BR330</f>
        <v>4.1783202916975428</v>
      </c>
      <c r="O330" s="21">
        <f>('Balance Sheet Annual'!AH330-'Balance Sheet Annual'!U330)/'Balance Sheet Annual'!BR330</f>
        <v>3.1080404913898012</v>
      </c>
      <c r="P330" s="21">
        <f>'Balance Sheet Annual'!N330/'Balance Sheet Annual'!BR330</f>
        <v>2.0985295017437946</v>
      </c>
      <c r="Q330" s="21">
        <f>'Balance Sheet Annual'!CH330/'Balance Sheet Annual'!CS330</f>
        <v>0.33628593397554718</v>
      </c>
      <c r="R330" s="21">
        <f>('Balance Sheet Annual'!BH330+'Balance Sheet Annual'!BS330)/'Balance Sheet Annual'!BB330</f>
        <v>0.15408400413757289</v>
      </c>
      <c r="S330" s="21">
        <f>('Balance Sheet Annual'!BH330/'Balance Sheet Annual'!BB330)</f>
        <v>0</v>
      </c>
      <c r="T330" s="21">
        <f>'Balance Sheet Annual'!BS330/'Balance Sheet Annual'!BB330</f>
        <v>0.15408400413757289</v>
      </c>
      <c r="U330" s="21">
        <f>('Balance Sheet Annual'!BH330+'Balance Sheet Annual'!BS330)/'Balance Sheet Annual'!CS330</f>
        <v>0.20590028737966867</v>
      </c>
      <c r="V330" s="21">
        <f>('Balance Sheet Annual'!BH330/'Balance Sheet Annual'!CS330)</f>
        <v>0</v>
      </c>
      <c r="W330" s="21">
        <f>('Balance Sheet Annual'!BS330/'Balance Sheet Annual'!CS330)</f>
        <v>0.20590028737966867</v>
      </c>
      <c r="X330" s="22">
        <f>'Balance Sheet Annual'!AH330/'Balance Sheet Annual'!BB330</f>
        <v>0.28892885847397776</v>
      </c>
      <c r="Y330" s="22">
        <f>'Balance Sheet Annual'!CS330/('Balance Sheet Annual'!BB330-'Balance Sheet Annual'!AQ330-'Balance Sheet Annual'!AR330-'Balance Sheet Annual'!AS330)</f>
        <v>1.4266939205220694</v>
      </c>
      <c r="Z330" s="22">
        <f>'Balance Sheet Annual'!BA330/'Balance Sheet Annual'!BB330</f>
        <v>0.71107114152602224</v>
      </c>
      <c r="AA330" s="22">
        <f>'Balance Sheet Annual'!AR330/'Balance Sheet Annual'!BB330</f>
        <v>0.34065384746170935</v>
      </c>
      <c r="AB330" s="23">
        <f>'Balance Sheet Annual'!CS330/'Balance Sheet Annual'!CT330</f>
        <v>0.74834283185555039</v>
      </c>
      <c r="AC330" s="24">
        <f>'Income Statement Annual'!V330/'Income Statement Annual'!N330</f>
        <v>0.38572460531838187</v>
      </c>
      <c r="AD330" s="22">
        <f>('Income Statement Annual'!AF330-'Income Statement Annual'!AC330)/'Income Statement Annual'!N330</f>
        <v>2.3635832893901403E-2</v>
      </c>
      <c r="AE330" s="22">
        <f>'Income Statement Annual'!AF330/'Income Statement Annual'!N330</f>
        <v>2.3635832893901403E-2</v>
      </c>
      <c r="AF330" s="22">
        <f>'Income Statement Annual'!BS330/'Income Statement Annual'!N330</f>
        <v>-1.3548852275539962E-2</v>
      </c>
      <c r="AG330" s="22">
        <f>('Income Statement Annual'!AF330-'Income Statement Annual'!AC330)/('Income Statement Annual'!AH330*-1)</f>
        <v>1.3379147550969903</v>
      </c>
      <c r="AH330" s="23">
        <f>'Income Statement Annual'!AF330/('Income Statement Annual'!AH330*-1)</f>
        <v>1.3379147550969903</v>
      </c>
      <c r="AI330" s="24">
        <f>'Cash Flow Statement Annual'!BG330/'Cash Flow Statement Annual'!AB330</f>
        <v>-0.23090132782808614</v>
      </c>
      <c r="AJ330" s="22">
        <f>'Cash Flow Statement Annual'!AB330/'Balance Sheet Annual'!BR330</f>
        <v>1.9319296862075921</v>
      </c>
      <c r="AK330" s="22">
        <f>('Cash Flow Statement Annual'!AB330+'Cash Flow Statement Annual'!AV330)/('Balance Sheet Annual'!BH330+'Balance Sheet Annual'!BS330)</f>
        <v>0.86700769864434701</v>
      </c>
      <c r="AL330" s="23">
        <f>('Cash Flow Statement Annual'!AB330/('Balance Sheet Annual'!BH330+'Balance Sheet Annual'!BS330))</f>
        <v>0.86700769864434701</v>
      </c>
      <c r="AM330" s="24">
        <f>'Income Statement Annual'!BS330/'Balance Sheet Annual'!CS330</f>
        <v>-8.4362810340307456E-3</v>
      </c>
      <c r="AN330" s="22">
        <f>'Income Statement Annual'!N330/'Balance Sheet Annual'!CS330</f>
        <v>0.62265650716857734</v>
      </c>
      <c r="AO330" s="22">
        <f>'Income Statement Annual'!N330/'Balance Sheet Annual'!BB330</f>
        <v>0.46596053384781899</v>
      </c>
      <c r="AP330" s="22">
        <f>'Income Statement Annual'!N330/('Balance Sheet Annual'!AH330-'Balance Sheet Annual'!BR330)</f>
        <v>2.1201289673061319</v>
      </c>
      <c r="AQ330" s="22">
        <f>'Income Statement Annual'!BS330/'Balance Sheet Annual'!BB330</f>
        <v>-6.3132304393358381E-3</v>
      </c>
      <c r="AR330" s="22">
        <f>'Cash Flow Statement Annual'!AB330/'Income Statement Annual'!N330</f>
        <v>0.28670243104505883</v>
      </c>
      <c r="AS330" s="22">
        <f>'Cash Flow Statement Annual'!BG330/'Income Statement Annual'!N330</f>
        <v>-6.6199972019844386E-2</v>
      </c>
      <c r="AT330" s="22">
        <f>'Cash Flow Statement Annual'!AB330/'Balance Sheet Annual'!BB330</f>
        <v>0.13359201782522312</v>
      </c>
      <c r="AU330" s="22">
        <f>('Cash Flow Statement Annual'!AB330+'Cash Flow Statement Annual'!AU330)/'Balance Sheet Annual'!BR330</f>
        <v>1.3032820505847775</v>
      </c>
      <c r="AV330" s="22">
        <f>('Cash Flow Statement Annual'!AB330+'Cash Flow Statement Annual'!AU330)/('Balance Sheet Annual'!BH330+'Balance Sheet Annual'!BS330)</f>
        <v>0.58488441863539753</v>
      </c>
      <c r="AW330" s="22">
        <f>'Cash Flow Statement Annual'!AB330/'Balance Sheet Annual'!BS330</f>
        <v>0.86700769864434701</v>
      </c>
      <c r="AX330" s="22">
        <f>('Cash Flow Statement Annual'!AB330+'Cash Flow Statement Annual'!AU330)/'Balance Sheet Annual'!BS330</f>
        <v>0.58488441863539753</v>
      </c>
      <c r="AY330" s="22">
        <f>('Balance Sheet Annual'!BH330+'Balance Sheet Annual'!BS330)/('Income Statement Annual'!AF330-'Income Statement Annual'!AC330)</f>
        <v>13.990637716627301</v>
      </c>
      <c r="AZ330" s="22">
        <f>(('Balance Sheet Annual'!BH330+'Balance Sheet Annual'!BS330)-'Balance Sheet Annual'!N330)/('Income Statement Annual'!AF330-'Income Statement Annual'!AC330)</f>
        <v>0.81461825218405848</v>
      </c>
      <c r="BA330" s="22">
        <f>('Cash Flow Statement Annual'!AB330+'Cash Flow Statement Annual'!AU330)/'Income Statement Annual'!BS330</f>
        <v>-14.274995035742652</v>
      </c>
      <c r="BB330" s="22">
        <f>'Income Statement Annual'!AF330/('Balance Sheet Annual'!BH330+'Balance Sheet Annual'!BS330)</f>
        <v>7.1476370145125034E-2</v>
      </c>
      <c r="BC330" s="23">
        <f>'Income Statement Annual'!AF330/('Balance Sheet Annual'!BB330-'Balance Sheet Annual'!BR330)</f>
        <v>1.1831508491239411E-2</v>
      </c>
    </row>
    <row r="331" spans="1:55" x14ac:dyDescent="0.2">
      <c r="A331" s="45" t="s">
        <v>1033</v>
      </c>
      <c r="B331" s="45" t="s">
        <v>1034</v>
      </c>
      <c r="C331" s="45" t="str">
        <f>VLOOKUP(A331,'[1]S&amp;P 500 Wikipedia'!A:D,3,FALSE)</f>
        <v>Consumer Discretionary</v>
      </c>
      <c r="D331" s="45">
        <v>403292</v>
      </c>
      <c r="E331" s="45" t="s">
        <v>16</v>
      </c>
      <c r="F331" s="45">
        <v>2018</v>
      </c>
      <c r="G331" s="45" t="s">
        <v>17</v>
      </c>
      <c r="H331" s="46">
        <v>43465</v>
      </c>
      <c r="I331" s="46">
        <v>43518</v>
      </c>
      <c r="J331" s="46">
        <v>43518</v>
      </c>
      <c r="K331" s="45">
        <v>208943000</v>
      </c>
      <c r="L331" s="45">
        <v>210177000</v>
      </c>
      <c r="M331" s="45" t="s">
        <v>1817</v>
      </c>
      <c r="N331" s="20">
        <f>'Balance Sheet Annual'!AH331/'Balance Sheet Annual'!BR331</f>
        <v>0.17598779524468797</v>
      </c>
      <c r="O331" s="21">
        <f>('Balance Sheet Annual'!AH331-'Balance Sheet Annual'!U331)/'Balance Sheet Annual'!BR331</f>
        <v>0.15273375329626926</v>
      </c>
      <c r="P331" s="21">
        <f>'Balance Sheet Annual'!N331/'Balance Sheet Annual'!BR331</f>
        <v>2.5074192153083839E-2</v>
      </c>
      <c r="Q331" s="21">
        <f>'Balance Sheet Annual'!CH331/'Balance Sheet Annual'!CS331</f>
        <v>1.0833195434664857</v>
      </c>
      <c r="R331" s="21">
        <f>('Balance Sheet Annual'!BH331+'Balance Sheet Annual'!BS331)/'Balance Sheet Annual'!BB331</f>
        <v>0.3381478205570902</v>
      </c>
      <c r="S331" s="21">
        <f>('Balance Sheet Annual'!BH331/'Balance Sheet Annual'!BB331)</f>
        <v>5.3305395684856829E-2</v>
      </c>
      <c r="T331" s="21">
        <f>'Balance Sheet Annual'!BS331/'Balance Sheet Annual'!BB331</f>
        <v>0.28484242487223338</v>
      </c>
      <c r="U331" s="21">
        <f>('Balance Sheet Annual'!BH331+'Balance Sheet Annual'!BS331)/'Balance Sheet Annual'!CS331</f>
        <v>0.70446996314718435</v>
      </c>
      <c r="V331" s="21">
        <f>('Balance Sheet Annual'!BH331/'Balance Sheet Annual'!CS331)</f>
        <v>0.11105217260247631</v>
      </c>
      <c r="W331" s="21">
        <f>('Balance Sheet Annual'!BS331/'Balance Sheet Annual'!CS331)</f>
        <v>0.593417790544708</v>
      </c>
      <c r="X331" s="22">
        <f>'Balance Sheet Annual'!AH331/'Balance Sheet Annual'!BB331</f>
        <v>3.7810190804158372E-2</v>
      </c>
      <c r="Y331" s="22">
        <f>'Balance Sheet Annual'!CS331/('Balance Sheet Annual'!BB331-'Balance Sheet Annual'!AQ331-'Balance Sheet Annual'!AR331-'Balance Sheet Annual'!AS331)</f>
        <v>0.48629579369682713</v>
      </c>
      <c r="Z331" s="22">
        <f>'Balance Sheet Annual'!BA331/'Balance Sheet Annual'!BB331</f>
        <v>0.96218980919584163</v>
      </c>
      <c r="AA331" s="22">
        <f>'Balance Sheet Annual'!AR331/'Balance Sheet Annual'!BB331</f>
        <v>1.2939894961127437E-2</v>
      </c>
      <c r="AB331" s="23">
        <f>'Balance Sheet Annual'!CS331/'Balance Sheet Annual'!CT331</f>
        <v>0.48000317720635205</v>
      </c>
      <c r="AC331" s="24">
        <f>'Income Statement Annual'!V331/'Income Statement Annual'!N331</f>
        <v>0.44216615809461207</v>
      </c>
      <c r="AD331" s="22">
        <f>('Income Statement Annual'!AF331-'Income Statement Annual'!AC331)/'Income Statement Annual'!N331</f>
        <v>0.30705144599841988</v>
      </c>
      <c r="AE331" s="22">
        <f>'Income Statement Annual'!AF331/'Income Statement Annual'!N331</f>
        <v>0.19868840244957617</v>
      </c>
      <c r="AF331" s="22">
        <f>'Income Statement Annual'!BS331/'Income Statement Annual'!N331</f>
        <v>0.18514031633048886</v>
      </c>
      <c r="AG331" s="22">
        <f>('Income Statement Annual'!AF331-'Income Statement Annual'!AC331)/('Income Statement Annual'!AH331*-1)</f>
        <v>9.986809001004147</v>
      </c>
      <c r="AH331" s="23">
        <f>'Income Statement Annual'!AF331/('Income Statement Annual'!AH331*-1)</f>
        <v>6.4623148721103005</v>
      </c>
      <c r="AI331" s="24">
        <f>'Cash Flow Statement Annual'!BG331/'Cash Flow Statement Annual'!AB331</f>
        <v>-0.93085217037980694</v>
      </c>
      <c r="AJ331" s="22">
        <f>'Cash Flow Statement Annual'!AB331/'Balance Sheet Annual'!BR331</f>
        <v>0.60008508925604098</v>
      </c>
      <c r="AK331" s="22">
        <f>('Cash Flow Statement Annual'!AB331+'Cash Flow Statement Annual'!AV331)/('Balance Sheet Annual'!BH331+'Balance Sheet Annual'!BS331)</f>
        <v>0.32324780677001547</v>
      </c>
      <c r="AL331" s="23">
        <f>('Cash Flow Statement Annual'!AB331/('Balance Sheet Annual'!BH331+'Balance Sheet Annual'!BS331))</f>
        <v>0.38126993596748621</v>
      </c>
      <c r="AM331" s="24">
        <f>'Income Statement Annual'!BS331/'Balance Sheet Annual'!CS331</f>
        <v>0.15184890579158522</v>
      </c>
      <c r="AN331" s="22">
        <f>'Income Statement Annual'!N331/'Balance Sheet Annual'!CS331</f>
        <v>0.82018281485769928</v>
      </c>
      <c r="AO331" s="22">
        <f>'Income Statement Annual'!N331/'Balance Sheet Annual'!BB331</f>
        <v>0.39369035702174487</v>
      </c>
      <c r="AP331" s="22">
        <f>'Income Statement Annual'!N331/('Balance Sheet Annual'!AH331-'Balance Sheet Annual'!BR331)</f>
        <v>-2.2237953342541465</v>
      </c>
      <c r="AQ331" s="22">
        <f>'Income Statement Annual'!BS331/'Balance Sheet Annual'!BB331</f>
        <v>7.2887957235268946E-2</v>
      </c>
      <c r="AR331" s="22">
        <f>'Cash Flow Statement Annual'!AB331/'Income Statement Annual'!N331</f>
        <v>0.32747969461752857</v>
      </c>
      <c r="AS331" s="22">
        <f>'Cash Flow Statement Annual'!BG331/'Income Statement Annual'!N331</f>
        <v>-0.30483518449004282</v>
      </c>
      <c r="AT331" s="22">
        <f>'Cash Flow Statement Annual'!AB331/'Balance Sheet Annual'!BB331</f>
        <v>0.1289255978913468</v>
      </c>
      <c r="AU331" s="22">
        <f>('Cash Flow Statement Annual'!AB331+'Cash Flow Statement Annual'!AU331)/'Balance Sheet Annual'!BR331</f>
        <v>0.55549631502564367</v>
      </c>
      <c r="AV331" s="22">
        <f>('Cash Flow Statement Annual'!AB331+'Cash Flow Statement Annual'!AU331)/('Balance Sheet Annual'!BH331+'Balance Sheet Annual'!BS331)</f>
        <v>0.35294002176020511</v>
      </c>
      <c r="AW331" s="22">
        <f>'Cash Flow Statement Annual'!AB331/'Balance Sheet Annual'!BS331</f>
        <v>0.45262077076185764</v>
      </c>
      <c r="AX331" s="22">
        <f>('Cash Flow Statement Annual'!AB331+'Cash Flow Statement Annual'!AU331)/'Balance Sheet Annual'!BS331</f>
        <v>0.41898919797188983</v>
      </c>
      <c r="AY331" s="22">
        <f>('Balance Sheet Annual'!BH331+'Balance Sheet Annual'!BS331)/('Income Statement Annual'!AF331-'Income Statement Annual'!AC331)</f>
        <v>2.7973104535757352</v>
      </c>
      <c r="AZ331" s="22">
        <f>(('Balance Sheet Annual'!BH331+'Balance Sheet Annual'!BS331)-'Balance Sheet Annual'!N331)/('Income Statement Annual'!AF331-'Income Statement Annual'!AC331)</f>
        <v>2.7527461274464335</v>
      </c>
      <c r="BA331" s="22">
        <f>('Cash Flow Statement Annual'!AB331+'Cash Flow Statement Annual'!AU331)/'Income Statement Annual'!BS331</f>
        <v>1.637388447591674</v>
      </c>
      <c r="BB331" s="22">
        <f>'Income Statement Annual'!AF331/('Balance Sheet Annual'!BH331+'Balance Sheet Annual'!BS331)</f>
        <v>0.2313240048910723</v>
      </c>
      <c r="BC331" s="23">
        <f>'Income Statement Annual'!AF331/('Balance Sheet Annual'!BB331-'Balance Sheet Annual'!BR331)</f>
        <v>9.9625883687202363E-2</v>
      </c>
    </row>
    <row r="332" spans="1:55" x14ac:dyDescent="0.2">
      <c r="A332" s="45" t="s">
        <v>469</v>
      </c>
      <c r="B332" s="45" t="s">
        <v>470</v>
      </c>
      <c r="C332" s="45" t="str">
        <f>VLOOKUP(A332,'[1]S&amp;P 500 Wikipedia'!A:D,3,FALSE)</f>
        <v>Financials</v>
      </c>
      <c r="D332" s="45">
        <v>741323</v>
      </c>
      <c r="E332" s="45" t="s">
        <v>16</v>
      </c>
      <c r="F332" s="45">
        <v>2018</v>
      </c>
      <c r="G332" s="45" t="s">
        <v>17</v>
      </c>
      <c r="H332" s="46">
        <v>43465</v>
      </c>
      <c r="I332" s="46">
        <v>43525</v>
      </c>
      <c r="J332" s="46">
        <v>43686</v>
      </c>
      <c r="K332" s="45">
        <v>40229000</v>
      </c>
      <c r="L332" s="45">
        <v>40403000</v>
      </c>
      <c r="M332" s="54" t="s">
        <v>2014</v>
      </c>
      <c r="N332" s="20">
        <f>'Balance Sheet Annual'!AH332/'Balance Sheet Annual'!BR332</f>
        <v>0.26616848873804633</v>
      </c>
      <c r="O332" s="21">
        <f>('Balance Sheet Annual'!AH332-'Balance Sheet Annual'!U332)/'Balance Sheet Annual'!BR332</f>
        <v>0.26616848873804633</v>
      </c>
      <c r="P332" s="21">
        <f>'Balance Sheet Annual'!N332/'Balance Sheet Annual'!BR332</f>
        <v>0</v>
      </c>
      <c r="Q332" s="21">
        <f>'Balance Sheet Annual'!CH332/'Balance Sheet Annual'!CS332</f>
        <v>1.8188717913423835</v>
      </c>
      <c r="R332" s="21">
        <f>('Balance Sheet Annual'!BH332+'Balance Sheet Annual'!BS332)/'Balance Sheet Annual'!BB332</f>
        <v>2.6848108867694325E-2</v>
      </c>
      <c r="S332" s="21">
        <f>('Balance Sheet Annual'!BH332/'Balance Sheet Annual'!BB332)</f>
        <v>0</v>
      </c>
      <c r="T332" s="21">
        <f>'Balance Sheet Annual'!BS332/'Balance Sheet Annual'!BB332</f>
        <v>2.6848108867694325E-2</v>
      </c>
      <c r="U332" s="21">
        <f>('Balance Sheet Annual'!BH332+'Balance Sheet Annual'!BS332)/'Balance Sheet Annual'!CS332</f>
        <v>7.5681376738032838E-2</v>
      </c>
      <c r="V332" s="21">
        <f>('Balance Sheet Annual'!BH332/'Balance Sheet Annual'!CS332)</f>
        <v>0</v>
      </c>
      <c r="W332" s="21">
        <f>('Balance Sheet Annual'!BS332/'Balance Sheet Annual'!CS332)</f>
        <v>7.5681376738032838E-2</v>
      </c>
      <c r="X332" s="22">
        <f>'Balance Sheet Annual'!AH332/'Balance Sheet Annual'!BB332</f>
        <v>0.16459860276828484</v>
      </c>
      <c r="Y332" s="22">
        <f>'Balance Sheet Annual'!CS332/('Balance Sheet Annual'!BB332-'Balance Sheet Annual'!AQ332-'Balance Sheet Annual'!AR332-'Balance Sheet Annual'!AS332)</f>
        <v>0.3547518560692634</v>
      </c>
      <c r="Z332" s="22">
        <f>'Balance Sheet Annual'!BA332/'Balance Sheet Annual'!BB332</f>
        <v>0.83540139723171514</v>
      </c>
      <c r="AA332" s="22">
        <f>'Balance Sheet Annual'!AR332/'Balance Sheet Annual'!BB332</f>
        <v>0</v>
      </c>
      <c r="AB332" s="23">
        <f>'Balance Sheet Annual'!CS332/'Balance Sheet Annual'!CT332</f>
        <v>0.3547518560692634</v>
      </c>
      <c r="AC332" s="24">
        <f>'Income Statement Annual'!V332/'Income Statement Annual'!N332</f>
        <v>1</v>
      </c>
      <c r="AD332" s="22">
        <f>('Income Statement Annual'!AF332-'Income Statement Annual'!AC332)/'Income Statement Annual'!N332</f>
        <v>0.73984594459535546</v>
      </c>
      <c r="AE332" s="22">
        <f>'Income Statement Annual'!AF332/'Income Statement Annual'!N332</f>
        <v>0.73984594459535546</v>
      </c>
      <c r="AF332" s="22">
        <f>'Income Statement Annual'!BS332/'Income Statement Annual'!N332</f>
        <v>7.244265016076723E-2</v>
      </c>
      <c r="AG332" s="22">
        <f>('Income Statement Annual'!AF332-'Income Statement Annual'!AC332)/('Income Statement Annual'!AH332*-1)</f>
        <v>151.5520678416606</v>
      </c>
      <c r="AH332" s="23">
        <f>'Income Statement Annual'!AF332/('Income Statement Annual'!AH332*-1)</f>
        <v>151.5520678416606</v>
      </c>
      <c r="AI332" s="24">
        <f>'Cash Flow Statement Annual'!BG332/'Cash Flow Statement Annual'!AB332</f>
        <v>-0.23691378549625738</v>
      </c>
      <c r="AJ332" s="22">
        <f>'Cash Flow Statement Annual'!AB332/'Balance Sheet Annual'!BR332</f>
        <v>7.9695650847735292E-2</v>
      </c>
      <c r="AK332" s="22">
        <f>('Cash Flow Statement Annual'!AB332+'Cash Flow Statement Annual'!AV332)/('Balance Sheet Annual'!BH332+'Balance Sheet Annual'!BS332)</f>
        <v>1.5084599657401778</v>
      </c>
      <c r="AL332" s="23">
        <f>('Cash Flow Statement Annual'!AB332/('Balance Sheet Annual'!BH332+'Balance Sheet Annual'!BS332))</f>
        <v>1.8356523180637674</v>
      </c>
      <c r="AM332" s="24">
        <f>'Income Statement Annual'!BS332/'Balance Sheet Annual'!CS332</f>
        <v>5.6034771171357182E-2</v>
      </c>
      <c r="AN332" s="22">
        <f>'Income Statement Annual'!N332/'Balance Sheet Annual'!CS332</f>
        <v>0.77350526308746126</v>
      </c>
      <c r="AO332" s="22">
        <f>'Income Statement Annual'!N332/'Balance Sheet Annual'!BB332</f>
        <v>0.27440242775962082</v>
      </c>
      <c r="AP332" s="22">
        <f>'Income Statement Annual'!N332/('Balance Sheet Annual'!AH332-'Balance Sheet Annual'!BR332)</f>
        <v>-0.60467510287933235</v>
      </c>
      <c r="AQ332" s="22">
        <f>'Income Statement Annual'!BS332/'Balance Sheet Annual'!BB332</f>
        <v>1.9878439077455415E-2</v>
      </c>
      <c r="AR332" s="22">
        <f>'Cash Flow Statement Annual'!AB332/'Income Statement Annual'!N332</f>
        <v>0.17960407158563685</v>
      </c>
      <c r="AS332" s="22">
        <f>'Cash Flow Statement Annual'!BG332/'Income Statement Annual'!N332</f>
        <v>-4.2550680489894022E-2</v>
      </c>
      <c r="AT332" s="22">
        <f>'Cash Flow Statement Annual'!AB332/'Balance Sheet Annual'!BB332</f>
        <v>4.9283793278611474E-2</v>
      </c>
      <c r="AU332" s="22">
        <f>('Cash Flow Statement Annual'!AB332+'Cash Flow Statement Annual'!AU332)/'Balance Sheet Annual'!BR332</f>
        <v>2.9481879189110549E-2</v>
      </c>
      <c r="AV332" s="22">
        <f>('Cash Flow Statement Annual'!AB332+'Cash Flow Statement Annual'!AU332)/('Balance Sheet Annual'!BH332+'Balance Sheet Annual'!BS332)</f>
        <v>0.67906440688669789</v>
      </c>
      <c r="AW332" s="22">
        <f>'Cash Flow Statement Annual'!AB332/'Balance Sheet Annual'!BS332</f>
        <v>1.8356523180637674</v>
      </c>
      <c r="AX332" s="22">
        <f>('Cash Flow Statement Annual'!AB332+'Cash Flow Statement Annual'!AU332)/'Balance Sheet Annual'!BS332</f>
        <v>0.67906440688669789</v>
      </c>
      <c r="AY332" s="22">
        <f>('Balance Sheet Annual'!BH332+'Balance Sheet Annual'!BS332)/('Income Statement Annual'!AF332-'Income Statement Annual'!AC332)</f>
        <v>0.13224658106274143</v>
      </c>
      <c r="AZ332" s="22">
        <f>(('Balance Sheet Annual'!BH332+'Balance Sheet Annual'!BS332)-'Balance Sheet Annual'!N332)/('Income Statement Annual'!AF332-'Income Statement Annual'!AC332)</f>
        <v>0.13224658106274143</v>
      </c>
      <c r="BA332" s="22">
        <f>('Cash Flow Statement Annual'!AB332+'Cash Flow Statement Annual'!AU332)/'Income Statement Annual'!BS332</f>
        <v>0.91715426212449469</v>
      </c>
      <c r="BB332" s="22">
        <f>'Income Statement Annual'!AF332/('Balance Sheet Annual'!BH332+'Balance Sheet Annual'!BS332)</f>
        <v>7.5616321568689369</v>
      </c>
      <c r="BC332" s="23">
        <f>'Income Statement Annual'!AF332/('Balance Sheet Annual'!BB332-'Balance Sheet Annual'!BR332)</f>
        <v>0.53201137845653279</v>
      </c>
    </row>
    <row r="333" spans="1:55" x14ac:dyDescent="0.2">
      <c r="A333" s="45" t="s">
        <v>1009</v>
      </c>
      <c r="B333" s="45" t="s">
        <v>1010</v>
      </c>
      <c r="C333" s="45" t="str">
        <f>VLOOKUP(A333,'[1]S&amp;P 500 Wikipedia'!A:D,3,FALSE)</f>
        <v>Health Care</v>
      </c>
      <c r="D333" s="45">
        <v>378206</v>
      </c>
      <c r="E333" s="45" t="s">
        <v>16</v>
      </c>
      <c r="F333" s="45">
        <v>2018</v>
      </c>
      <c r="G333" s="45" t="s">
        <v>17</v>
      </c>
      <c r="H333" s="46">
        <v>43465</v>
      </c>
      <c r="I333" s="46">
        <v>43503</v>
      </c>
      <c r="J333" s="46">
        <v>43503</v>
      </c>
      <c r="K333" s="45">
        <v>108119000</v>
      </c>
      <c r="L333" s="45">
        <v>114729000</v>
      </c>
      <c r="M333" s="45" t="s">
        <v>1818</v>
      </c>
      <c r="N333" s="20">
        <f>'Balance Sheet Annual'!AH333/'Balance Sheet Annual'!BR333</f>
        <v>3.8177850306873813</v>
      </c>
      <c r="O333" s="21">
        <f>('Balance Sheet Annual'!AH333-'Balance Sheet Annual'!U333)/'Balance Sheet Annual'!BR333</f>
        <v>3.1782880060731866</v>
      </c>
      <c r="P333" s="21">
        <f>'Balance Sheet Annual'!N333/'Balance Sheet Annual'!BR333</f>
        <v>1.2413924294771477</v>
      </c>
      <c r="Q333" s="21">
        <f>'Balance Sheet Annual'!CH333/'Balance Sheet Annual'!CS333</f>
        <v>0.42646073178107441</v>
      </c>
      <c r="R333" s="21">
        <f>('Balance Sheet Annual'!BH333+'Balance Sheet Annual'!BS333)/'Balance Sheet Annual'!BB333</f>
        <v>8.026358336549036E-2</v>
      </c>
      <c r="S333" s="21">
        <f>('Balance Sheet Annual'!BH333/'Balance Sheet Annual'!BB333)</f>
        <v>0</v>
      </c>
      <c r="T333" s="21">
        <f>'Balance Sheet Annual'!BS333/'Balance Sheet Annual'!BB333</f>
        <v>8.026358336549036E-2</v>
      </c>
      <c r="U333" s="21">
        <f>('Balance Sheet Annual'!BH333+'Balance Sheet Annual'!BS333)/'Balance Sheet Annual'!CS333</f>
        <v>0.11449284986290864</v>
      </c>
      <c r="V333" s="21">
        <f>('Balance Sheet Annual'!BH333/'Balance Sheet Annual'!CS333)</f>
        <v>0</v>
      </c>
      <c r="W333" s="21">
        <f>('Balance Sheet Annual'!BS333/'Balance Sheet Annual'!CS333)</f>
        <v>0.11449284986290864</v>
      </c>
      <c r="X333" s="22">
        <f>'Balance Sheet Annual'!AH333/'Balance Sheet Annual'!BB333</f>
        <v>0.49462443375307469</v>
      </c>
      <c r="Y333" s="22">
        <f>'Balance Sheet Annual'!CS333/('Balance Sheet Annual'!BB333-'Balance Sheet Annual'!AQ333-'Balance Sheet Annual'!AR333-'Balance Sheet Annual'!AS333)</f>
        <v>0.70103577176737497</v>
      </c>
      <c r="Z333" s="22">
        <f>'Balance Sheet Annual'!BA333/'Balance Sheet Annual'!BB333</f>
        <v>0.50537556624692526</v>
      </c>
      <c r="AA333" s="22">
        <f>'Balance Sheet Annual'!AR333/'Balance Sheet Annual'!BB333</f>
        <v>0</v>
      </c>
      <c r="AB333" s="23">
        <f>'Balance Sheet Annual'!CS333/'Balance Sheet Annual'!CT333</f>
        <v>0.70103577176737497</v>
      </c>
      <c r="AC333" s="24">
        <f>'Income Statement Annual'!V333/'Income Statement Annual'!N333</f>
        <v>0.93238323382253441</v>
      </c>
      <c r="AD333" s="22">
        <f>('Income Statement Annual'!AF333-'Income Statement Annual'!AC333)/'Income Statement Annual'!N333</f>
        <v>0.354140090292831</v>
      </c>
      <c r="AE333" s="22">
        <f>'Income Statement Annual'!AF333/'Income Statement Annual'!N333</f>
        <v>0.354140090292831</v>
      </c>
      <c r="AF333" s="22">
        <f>'Income Statement Annual'!BS333/'Income Statement Annual'!N333</f>
        <v>0.2040982066939851</v>
      </c>
      <c r="AG333" s="22">
        <f>('Income Statement Annual'!AF333-'Income Statement Annual'!AC333)/('Income Statement Annual'!AH333*-1)</f>
        <v>82.789561686372863</v>
      </c>
      <c r="AH333" s="23">
        <f>'Income Statement Annual'!AF333/('Income Statement Annual'!AH333*-1)</f>
        <v>82.789561686372863</v>
      </c>
      <c r="AI333" s="24">
        <f>'Cash Flow Statement Annual'!BG333/'Cash Flow Statement Annual'!AB333</f>
        <v>-1.8667107332806982E-2</v>
      </c>
      <c r="AJ333" s="22">
        <f>'Cash Flow Statement Annual'!AB333/'Balance Sheet Annual'!BR333</f>
        <v>1.1511506557121507</v>
      </c>
      <c r="AK333" s="22">
        <f>('Cash Flow Statement Annual'!AB333+'Cash Flow Statement Annual'!AV333)/('Balance Sheet Annual'!BH333+'Balance Sheet Annual'!BS333)</f>
        <v>1.8581369331000082</v>
      </c>
      <c r="AL333" s="23">
        <f>('Cash Flow Statement Annual'!AB333/('Balance Sheet Annual'!BH333+'Balance Sheet Annual'!BS333))</f>
        <v>1.8581369331000082</v>
      </c>
      <c r="AM333" s="24">
        <f>'Income Statement Annual'!BS333/'Balance Sheet Annual'!CS333</f>
        <v>0.19506767329451222</v>
      </c>
      <c r="AN333" s="22">
        <f>'Income Statement Annual'!N333/'Balance Sheet Annual'!CS333</f>
        <v>0.95575397968580478</v>
      </c>
      <c r="AO333" s="22">
        <f>'Income Statement Annual'!N333/'Balance Sheet Annual'!BB333</f>
        <v>0.67001772876877819</v>
      </c>
      <c r="AP333" s="22">
        <f>'Income Statement Annual'!N333/('Balance Sheet Annual'!AH333-'Balance Sheet Annual'!BR333)</f>
        <v>1.8353307515095105</v>
      </c>
      <c r="AQ333" s="22">
        <f>'Income Statement Annual'!BS333/'Balance Sheet Annual'!BB333</f>
        <v>0.13674941689488454</v>
      </c>
      <c r="AR333" s="22">
        <f>'Cash Flow Statement Annual'!AB333/'Income Statement Annual'!N333</f>
        <v>0.22259221246045155</v>
      </c>
      <c r="AS333" s="22">
        <f>'Cash Flow Statement Annual'!BG333/'Income Statement Annual'!N333</f>
        <v>-4.1551527214462244E-3</v>
      </c>
      <c r="AT333" s="22">
        <f>'Cash Flow Statement Annual'!AB333/'Balance Sheet Annual'!BB333</f>
        <v>0.14914072863436909</v>
      </c>
      <c r="AU333" s="22">
        <f>('Cash Flow Statement Annual'!AB333+'Cash Flow Statement Annual'!AU333)/'Balance Sheet Annual'!BR333</f>
        <v>0.26590446532444784</v>
      </c>
      <c r="AV333" s="22">
        <f>('Cash Flow Statement Annual'!AB333+'Cash Flow Statement Annual'!AU333)/('Balance Sheet Annual'!BH333+'Balance Sheet Annual'!BS333)</f>
        <v>0.42921133323761501</v>
      </c>
      <c r="AW333" s="22">
        <f>'Cash Flow Statement Annual'!AB333/'Balance Sheet Annual'!BS333</f>
        <v>1.8581369331000082</v>
      </c>
      <c r="AX333" s="22">
        <f>('Cash Flow Statement Annual'!AB333+'Cash Flow Statement Annual'!AU333)/'Balance Sheet Annual'!BS333</f>
        <v>0.42921133323761501</v>
      </c>
      <c r="AY333" s="22">
        <f>('Balance Sheet Annual'!BH333+'Balance Sheet Annual'!BS333)/('Income Statement Annual'!AF333-'Income Statement Annual'!AC333)</f>
        <v>0.33826507231470032</v>
      </c>
      <c r="AZ333" s="22">
        <f>(('Balance Sheet Annual'!BH333+'Balance Sheet Annual'!BS333)-'Balance Sheet Annual'!N333)/('Income Statement Annual'!AF333-'Income Statement Annual'!AC333)</f>
        <v>-0.33955090207641792</v>
      </c>
      <c r="BA333" s="22">
        <f>('Cash Flow Statement Annual'!AB333+'Cash Flow Statement Annual'!AU333)/'Income Statement Annual'!BS333</f>
        <v>0.25192092521470394</v>
      </c>
      <c r="BB333" s="22">
        <f>'Income Statement Annual'!AF333/('Balance Sheet Annual'!BH333+'Balance Sheet Annual'!BS333)</f>
        <v>2.9562614702048324</v>
      </c>
      <c r="BC333" s="23">
        <f>'Income Statement Annual'!AF333/('Balance Sheet Annual'!BB333-'Balance Sheet Annual'!BR333)</f>
        <v>0.27259728688760215</v>
      </c>
    </row>
    <row r="334" spans="1:55" x14ac:dyDescent="0.2">
      <c r="A334" s="45" t="s">
        <v>1018</v>
      </c>
      <c r="B334" s="45" t="s">
        <v>1019</v>
      </c>
      <c r="C334" s="45" t="str">
        <f>VLOOKUP(A334,'[1]S&amp;P 500 Wikipedia'!A:D,3,FALSE)</f>
        <v>Industrials</v>
      </c>
      <c r="D334" s="45">
        <v>378208</v>
      </c>
      <c r="E334" s="45" t="s">
        <v>16</v>
      </c>
      <c r="F334" s="45">
        <v>2018</v>
      </c>
      <c r="G334" s="45" t="s">
        <v>17</v>
      </c>
      <c r="H334" s="46">
        <v>43465</v>
      </c>
      <c r="I334" s="46">
        <v>43511</v>
      </c>
      <c r="J334" s="46">
        <v>43511</v>
      </c>
      <c r="K334" s="45">
        <v>118696000</v>
      </c>
      <c r="L334" s="45">
        <v>119810000</v>
      </c>
      <c r="M334" s="45" t="s">
        <v>1819</v>
      </c>
      <c r="N334" s="20">
        <f>'Balance Sheet Annual'!AH334/'Balance Sheet Annual'!BR334</f>
        <v>1.9145295602597152</v>
      </c>
      <c r="O334" s="21">
        <f>('Balance Sheet Annual'!AH334-'Balance Sheet Annual'!U334)/'Balance Sheet Annual'!BR334</f>
        <v>1.9145295602597152</v>
      </c>
      <c r="P334" s="21">
        <f>'Balance Sheet Annual'!N334/'Balance Sheet Annual'!BR334</f>
        <v>0.39410960882261703</v>
      </c>
      <c r="Q334" s="21">
        <f>'Balance Sheet Annual'!CH334/'Balance Sheet Annual'!CS334</f>
        <v>0.68959842209786792</v>
      </c>
      <c r="R334" s="21">
        <f>('Balance Sheet Annual'!BH334+'Balance Sheet Annual'!BS334)/'Balance Sheet Annual'!BB334</f>
        <v>4.4981027645125396E-4</v>
      </c>
      <c r="S334" s="21">
        <f>('Balance Sheet Annual'!BH334/'Balance Sheet Annual'!BB334)</f>
        <v>9.799438165545176E-5</v>
      </c>
      <c r="T334" s="21">
        <f>'Balance Sheet Annual'!BS334/'Balance Sheet Annual'!BB334</f>
        <v>3.5181589479580218E-4</v>
      </c>
      <c r="U334" s="21">
        <f>('Balance Sheet Annual'!BH334+'Balance Sheet Annual'!BS334)/'Balance Sheet Annual'!CS334</f>
        <v>7.5999873333544446E-4</v>
      </c>
      <c r="V334" s="21">
        <f>('Balance Sheet Annual'!BH334/'Balance Sheet Annual'!CS334)</f>
        <v>1.6557115261950754E-4</v>
      </c>
      <c r="W334" s="21">
        <f>('Balance Sheet Annual'!BS334/'Balance Sheet Annual'!CS334)</f>
        <v>5.9442758071593695E-4</v>
      </c>
      <c r="X334" s="22">
        <f>'Balance Sheet Annual'!AH334/'Balance Sheet Annual'!BB334</f>
        <v>0.76674927468092924</v>
      </c>
      <c r="Y334" s="22">
        <f>'Balance Sheet Annual'!CS334/('Balance Sheet Annual'!BB334-'Balance Sheet Annual'!AQ334-'Balance Sheet Annual'!AR334-'Balance Sheet Annual'!AS334)</f>
        <v>0.66919932696505191</v>
      </c>
      <c r="Z334" s="22">
        <f>'Balance Sheet Annual'!BA334/'Balance Sheet Annual'!BB334</f>
        <v>0.23325072531907079</v>
      </c>
      <c r="AA334" s="22">
        <f>'Balance Sheet Annual'!AR334/'Balance Sheet Annual'!BB334</f>
        <v>0.11292647636836034</v>
      </c>
      <c r="AB334" s="23">
        <f>'Balance Sheet Annual'!CS334/'Balance Sheet Annual'!CT334</f>
        <v>0.59185661333558948</v>
      </c>
      <c r="AC334" s="24">
        <f>'Income Statement Annual'!V334/'Income Statement Annual'!N334</f>
        <v>0.41084083679828448</v>
      </c>
      <c r="AD334" s="22">
        <f>('Income Statement Annual'!AF334-'Income Statement Annual'!AC334)/'Income Statement Annual'!N334</f>
        <v>9.8215440185661515E-2</v>
      </c>
      <c r="AE334" s="22">
        <f>'Income Statement Annual'!AF334/'Income Statement Annual'!N334</f>
        <v>9.7918674926981128E-2</v>
      </c>
      <c r="AF334" s="22">
        <f>'Income Statement Annual'!BS334/'Income Statement Annual'!N334</f>
        <v>5.5172895667550001E-2</v>
      </c>
      <c r="AG334" s="22">
        <f>('Income Statement Annual'!AF334-'Income Statement Annual'!AC334)/('Income Statement Annual'!AH334*-1)</f>
        <v>-287.53752084491384</v>
      </c>
      <c r="AH334" s="23">
        <f>'Income Statement Annual'!AF334/('Income Statement Annual'!AH334*-1)</f>
        <v>-286.66870483602003</v>
      </c>
      <c r="AI334" s="24">
        <f>'Cash Flow Statement Annual'!BG334/'Cash Flow Statement Annual'!AB334</f>
        <v>-0.7790243073261941</v>
      </c>
      <c r="AJ334" s="22">
        <f>'Cash Flow Statement Annual'!AB334/'Balance Sheet Annual'!BR334</f>
        <v>0.60568715436370835</v>
      </c>
      <c r="AK334" s="22">
        <f>('Cash Flow Statement Annual'!AB334+'Cash Flow Statement Annual'!AV334)/('Balance Sheet Annual'!BH334+'Balance Sheet Annual'!BS334)</f>
        <v>395.22738095238094</v>
      </c>
      <c r="AL334" s="23">
        <f>('Cash Flow Statement Annual'!AB334/('Balance Sheet Annual'!BH334+'Balance Sheet Annual'!BS334))</f>
        <v>539.27499999999998</v>
      </c>
      <c r="AM334" s="24">
        <f>'Income Statement Annual'!BS334/'Balance Sheet Annual'!CS334</f>
        <v>0.2629088951518414</v>
      </c>
      <c r="AN334" s="22">
        <f>'Income Statement Annual'!N334/'Balance Sheet Annual'!CS334</f>
        <v>4.7651821056488712</v>
      </c>
      <c r="AO334" s="22">
        <f>'Income Statement Annual'!N334/'Balance Sheet Annual'!BB334</f>
        <v>2.8203045429766944</v>
      </c>
      <c r="AP334" s="22">
        <f>'Income Statement Annual'!N334/('Balance Sheet Annual'!AH334-'Balance Sheet Annual'!BR334)</f>
        <v>7.700287876860636</v>
      </c>
      <c r="AQ334" s="22">
        <f>'Income Statement Annual'!BS334/'Balance Sheet Annual'!BB334</f>
        <v>0.15560436830037044</v>
      </c>
      <c r="AR334" s="22">
        <f>'Cash Flow Statement Annual'!AB334/'Income Statement Annual'!N334</f>
        <v>8.6008951564226319E-2</v>
      </c>
      <c r="AS334" s="22">
        <f>'Cash Flow Statement Annual'!BG334/'Income Statement Annual'!N334</f>
        <v>-6.7003063916173597E-2</v>
      </c>
      <c r="AT334" s="22">
        <f>'Cash Flow Statement Annual'!AB334/'Balance Sheet Annual'!BB334</f>
        <v>0.24257143683324997</v>
      </c>
      <c r="AU334" s="22">
        <f>('Cash Flow Statement Annual'!AB334+'Cash Flow Statement Annual'!AU334)/'Balance Sheet Annual'!BR334</f>
        <v>0.50073004802806809</v>
      </c>
      <c r="AV334" s="22">
        <f>('Cash Flow Statement Annual'!AB334+'Cash Flow Statement Annual'!AU334)/('Balance Sheet Annual'!BH334+'Balance Sheet Annual'!BS334)</f>
        <v>445.8261904761905</v>
      </c>
      <c r="AW334" s="22">
        <f>'Cash Flow Statement Annual'!AB334/'Balance Sheet Annual'!BS334</f>
        <v>689.48401826484019</v>
      </c>
      <c r="AX334" s="22">
        <f>('Cash Flow Statement Annual'!AB334+'Cash Flow Statement Annual'!AU334)/'Balance Sheet Annual'!BS334</f>
        <v>570.00608828006091</v>
      </c>
      <c r="AY334" s="22">
        <f>('Balance Sheet Annual'!BH334+'Balance Sheet Annual'!BS334)/('Income Statement Annual'!AF334-'Income Statement Annual'!AC334)</f>
        <v>1.6238787503866378E-3</v>
      </c>
      <c r="AZ334" s="22">
        <f>(('Balance Sheet Annual'!BH334+'Balance Sheet Annual'!BS334)-'Balance Sheet Annual'!N334)/('Income Statement Annual'!AF334-'Income Statement Annual'!AC334)</f>
        <v>-0.56818937519331891</v>
      </c>
      <c r="BA334" s="22">
        <f>('Cash Flow Statement Annual'!AB334+'Cash Flow Statement Annual'!AU334)/'Income Statement Annual'!BS334</f>
        <v>1.2887633180078737</v>
      </c>
      <c r="BB334" s="22">
        <f>'Income Statement Annual'!AF334/('Balance Sheet Annual'!BH334+'Balance Sheet Annual'!BS334)</f>
        <v>613.94880952380947</v>
      </c>
      <c r="BC334" s="23">
        <f>'Income Statement Annual'!AF334/('Balance Sheet Annual'!BB334-'Balance Sheet Annual'!BR334)</f>
        <v>0.46064339676908206</v>
      </c>
    </row>
    <row r="335" spans="1:55" x14ac:dyDescent="0.2">
      <c r="A335" s="45" t="s">
        <v>1003</v>
      </c>
      <c r="B335" s="45" t="s">
        <v>1004</v>
      </c>
      <c r="C335" s="45" t="str">
        <f>VLOOKUP(A335,'[1]S&amp;P 500 Wikipedia'!A:D,3,FALSE)</f>
        <v>Consumer Discretionary</v>
      </c>
      <c r="D335" s="45">
        <v>331016</v>
      </c>
      <c r="E335" s="45" t="s">
        <v>16</v>
      </c>
      <c r="F335" s="45">
        <v>2018</v>
      </c>
      <c r="G335" s="45" t="s">
        <v>17</v>
      </c>
      <c r="H335" s="46">
        <v>43555</v>
      </c>
      <c r="I335" s="46">
        <v>43601</v>
      </c>
      <c r="J335" s="46">
        <v>43601</v>
      </c>
      <c r="K335" s="45">
        <v>79000000</v>
      </c>
      <c r="L335" s="45">
        <v>80000000</v>
      </c>
      <c r="M335" s="45" t="s">
        <v>1820</v>
      </c>
      <c r="N335" s="20">
        <f>'Balance Sheet Annual'!AH335/'Balance Sheet Annual'!BR335</f>
        <v>2.2356350806451615</v>
      </c>
      <c r="O335" s="21">
        <f>('Balance Sheet Annual'!AH335-'Balance Sheet Annual'!U335)/'Balance Sheet Annual'!BR335</f>
        <v>1.7559853830645162</v>
      </c>
      <c r="P335" s="21">
        <f>'Balance Sheet Annual'!N335/'Balance Sheet Annual'!BR335</f>
        <v>1.262600806451613</v>
      </c>
      <c r="Q335" s="21">
        <f>'Balance Sheet Annual'!CH335/'Balance Sheet Annual'!CS335</f>
        <v>0.77685544050442534</v>
      </c>
      <c r="R335" s="21">
        <f>('Balance Sheet Annual'!BH335+'Balance Sheet Annual'!BS335)/'Balance Sheet Annual'!BB335</f>
        <v>9.7048817410837818E-2</v>
      </c>
      <c r="S335" s="21">
        <f>('Balance Sheet Annual'!BH335/'Balance Sheet Annual'!BB335)</f>
        <v>5.0168476226132533E-2</v>
      </c>
      <c r="T335" s="21">
        <f>'Balance Sheet Annual'!BS335/'Balance Sheet Annual'!BB335</f>
        <v>4.6880341184705292E-2</v>
      </c>
      <c r="U335" s="21">
        <f>('Balance Sheet Annual'!BH335+'Balance Sheet Annual'!BS335)/'Balance Sheet Annual'!CS335</f>
        <v>0.17244171921096779</v>
      </c>
      <c r="V335" s="21">
        <f>('Balance Sheet Annual'!BH335/'Balance Sheet Annual'!CS335)</f>
        <v>8.9142129924220506E-2</v>
      </c>
      <c r="W335" s="21">
        <f>('Balance Sheet Annual'!BS335/'Balance Sheet Annual'!CS335)</f>
        <v>8.3299589286747272E-2</v>
      </c>
      <c r="X335" s="22">
        <f>'Balance Sheet Annual'!AH335/'Balance Sheet Annual'!BB335</f>
        <v>0.57760487034655639</v>
      </c>
      <c r="Y335" s="22">
        <f>'Balance Sheet Annual'!CS335/('Balance Sheet Annual'!BB335-'Balance Sheet Annual'!AQ335-'Balance Sheet Annual'!AR335-'Balance Sheet Annual'!AS335)</f>
        <v>0.69081681585677746</v>
      </c>
      <c r="Z335" s="22">
        <f>'Balance Sheet Annual'!BA335/'Balance Sheet Annual'!BB335</f>
        <v>0.42239512965344361</v>
      </c>
      <c r="AA335" s="22">
        <f>'Balance Sheet Annual'!AR335/'Balance Sheet Annual'!BB335</f>
        <v>0.15472140380577215</v>
      </c>
      <c r="AB335" s="23">
        <f>'Balance Sheet Annual'!CS335/'Balance Sheet Annual'!CT335</f>
        <v>0.56279198476388914</v>
      </c>
      <c r="AC335" s="24">
        <f>'Income Statement Annual'!V335/'Income Statement Annual'!N335</f>
        <v>0.60684534881840091</v>
      </c>
      <c r="AD335" s="22">
        <f>('Income Statement Annual'!AF335-'Income Statement Annual'!AC335)/'Income Statement Annual'!N335</f>
        <v>0.10614172718891028</v>
      </c>
      <c r="AE335" s="22">
        <f>'Income Statement Annual'!AF335/'Income Statement Annual'!N335</f>
        <v>0.10614172718891028</v>
      </c>
      <c r="AF335" s="22">
        <f>'Income Statement Annual'!BS335/'Income Statement Annual'!N335</f>
        <v>2.6333241673810719E-2</v>
      </c>
      <c r="AG335" s="22">
        <f>('Income Statement Annual'!AF335-'Income Statement Annual'!AC335)/('Income Statement Annual'!AH335*-1)</f>
        <v>111.22033898305085</v>
      </c>
      <c r="AH335" s="23">
        <f>'Income Statement Annual'!AF335/('Income Statement Annual'!AH335*-1)</f>
        <v>111.22033898305085</v>
      </c>
      <c r="AI335" s="24">
        <f>'Cash Flow Statement Annual'!BG335/'Cash Flow Statement Annual'!AB335</f>
        <v>-0.20254332888934468</v>
      </c>
      <c r="AJ335" s="22">
        <f>'Cash Flow Statement Annual'!AB335/'Balance Sheet Annual'!BR335</f>
        <v>0.61435231854838712</v>
      </c>
      <c r="AK335" s="22">
        <f>('Cash Flow Statement Annual'!AB335+'Cash Flow Statement Annual'!AV335)/('Balance Sheet Annual'!BH335+'Balance Sheet Annual'!BS335)</f>
        <v>1.3631331767863133</v>
      </c>
      <c r="AL335" s="23">
        <f>('Cash Flow Statement Annual'!AB335/('Balance Sheet Annual'!BH335+'Balance Sheet Annual'!BS335))</f>
        <v>1.6355249916135526</v>
      </c>
      <c r="AM335" s="24">
        <f>'Income Statement Annual'!BS335/'Balance Sheet Annual'!CS335</f>
        <v>4.7087406721814079E-2</v>
      </c>
      <c r="AN335" s="22">
        <f>'Income Statement Annual'!N335/'Balance Sheet Annual'!CS335</f>
        <v>1.7881355932203389</v>
      </c>
      <c r="AO335" s="22">
        <f>'Income Statement Annual'!N335/'Balance Sheet Annual'!BB335</f>
        <v>1.0063483795354289</v>
      </c>
      <c r="AP335" s="22">
        <f>'Income Statement Annual'!N335/('Balance Sheet Annual'!AH335-'Balance Sheet Annual'!BR335)</f>
        <v>3.1523047114011828</v>
      </c>
      <c r="AQ335" s="22">
        <f>'Income Statement Annual'!BS335/'Balance Sheet Annual'!BB335</f>
        <v>2.6500415086354239E-2</v>
      </c>
      <c r="AR335" s="22">
        <f>'Cash Flow Statement Annual'!AB335/'Income Statement Annual'!N335</f>
        <v>0.15772447147501739</v>
      </c>
      <c r="AS335" s="22">
        <f>'Cash Flow Statement Annual'!BG335/'Income Statement Annual'!N335</f>
        <v>-3.1946039499862508E-2</v>
      </c>
      <c r="AT335" s="22">
        <f>'Cash Flow Statement Annual'!AB335/'Balance Sheet Annual'!BB335</f>
        <v>0.15872576628196572</v>
      </c>
      <c r="AU335" s="22">
        <f>('Cash Flow Statement Annual'!AB335+'Cash Flow Statement Annual'!AU335)/'Balance Sheet Annual'!BR335</f>
        <v>0.49521169354838712</v>
      </c>
      <c r="AV335" s="22">
        <f>('Cash Flow Statement Annual'!AB335+'Cash Flow Statement Annual'!AU335)/('Balance Sheet Annual'!BH335+'Balance Sheet Annual'!BS335)</f>
        <v>1.3183495471318349</v>
      </c>
      <c r="AW335" s="22">
        <f>'Cash Flow Statement Annual'!AB335/'Balance Sheet Annual'!BS335</f>
        <v>3.385763888888889</v>
      </c>
      <c r="AX335" s="22">
        <f>('Cash Flow Statement Annual'!AB335+'Cash Flow Statement Annual'!AU335)/'Balance Sheet Annual'!BS335</f>
        <v>2.7291666666666665</v>
      </c>
      <c r="AY335" s="22">
        <f>('Balance Sheet Annual'!BH335+'Balance Sheet Annual'!BS335)/('Income Statement Annual'!AF335-'Income Statement Annual'!AC335)</f>
        <v>0.90856446205425179</v>
      </c>
      <c r="AZ335" s="22">
        <f>(('Balance Sheet Annual'!BH335+'Balance Sheet Annual'!BS335)-'Balance Sheet Annual'!N335)/('Income Statement Annual'!AF335-'Income Statement Annual'!AC335)</f>
        <v>-2.1453825053337399</v>
      </c>
      <c r="BA335" s="22">
        <f>('Cash Flow Statement Annual'!AB335+'Cash Flow Statement Annual'!AU335)/'Income Statement Annual'!BS335</f>
        <v>4.8280098280098276</v>
      </c>
      <c r="BB335" s="22">
        <f>'Income Statement Annual'!AF335/('Balance Sheet Annual'!BH335+'Balance Sheet Annual'!BS335)</f>
        <v>1.1006373700100638</v>
      </c>
      <c r="BC335" s="23">
        <f>'Income Statement Annual'!AF335/('Balance Sheet Annual'!BB335-'Balance Sheet Annual'!BR335)</f>
        <v>0.14402668949320691</v>
      </c>
    </row>
    <row r="336" spans="1:55" x14ac:dyDescent="0.2">
      <c r="A336" s="45" t="s">
        <v>1015</v>
      </c>
      <c r="B336" s="45" t="s">
        <v>1016</v>
      </c>
      <c r="C336" s="45" t="str">
        <f>VLOOKUP(A336,'[1]S&amp;P 500 Wikipedia'!A:D,3,FALSE)</f>
        <v>Health Care</v>
      </c>
      <c r="D336" s="45">
        <v>129653</v>
      </c>
      <c r="E336" s="45" t="s">
        <v>16</v>
      </c>
      <c r="F336" s="45">
        <v>2019</v>
      </c>
      <c r="G336" s="45" t="s">
        <v>17</v>
      </c>
      <c r="H336" s="46">
        <v>43646</v>
      </c>
      <c r="I336" s="46">
        <v>43685</v>
      </c>
      <c r="J336" s="46">
        <v>43763</v>
      </c>
      <c r="K336" s="45">
        <v>143537000</v>
      </c>
      <c r="L336" s="45">
        <v>145224000</v>
      </c>
      <c r="M336" s="45" t="s">
        <v>2015</v>
      </c>
      <c r="N336" s="20">
        <f>'Balance Sheet Annual'!AH336/'Balance Sheet Annual'!BR336</f>
        <v>2.0845361066720911</v>
      </c>
      <c r="O336" s="21">
        <f>('Balance Sheet Annual'!AH336-'Balance Sheet Annual'!U336)/'Balance Sheet Annual'!BR336</f>
        <v>1.5589585505301722</v>
      </c>
      <c r="P336" s="21">
        <f>'Balance Sheet Annual'!N336/'Balance Sheet Annual'!BR336</f>
        <v>0.3690980324655892</v>
      </c>
      <c r="Q336" s="21">
        <f>'Balance Sheet Annual'!CH336/'Balance Sheet Annual'!CS336</f>
        <v>0.48807807749468185</v>
      </c>
      <c r="R336" s="21">
        <f>('Balance Sheet Annual'!BH336+'Balance Sheet Annual'!BS336)/'Balance Sheet Annual'!BB336</f>
        <v>9.1860663600227557E-2</v>
      </c>
      <c r="S336" s="21">
        <f>('Balance Sheet Annual'!BH336/'Balance Sheet Annual'!BB336)</f>
        <v>3.7422611469021903E-3</v>
      </c>
      <c r="T336" s="21">
        <f>'Balance Sheet Annual'!BS336/'Balance Sheet Annual'!BB336</f>
        <v>8.8118402453325362E-2</v>
      </c>
      <c r="U336" s="21">
        <f>('Balance Sheet Annual'!BH336+'Balance Sheet Annual'!BS336)/'Balance Sheet Annual'!CS336</f>
        <v>0.13669583968761231</v>
      </c>
      <c r="V336" s="21">
        <f>('Balance Sheet Annual'!BH336/'Balance Sheet Annual'!CS336)</f>
        <v>5.5687767729652544E-3</v>
      </c>
      <c r="W336" s="21">
        <f>('Balance Sheet Annual'!BS336/'Balance Sheet Annual'!CS336)</f>
        <v>0.13112706291464707</v>
      </c>
      <c r="X336" s="22">
        <f>'Balance Sheet Annual'!AH336/'Balance Sheet Annual'!BB336</f>
        <v>0.34782760532820178</v>
      </c>
      <c r="Y336" s="22">
        <f>'Balance Sheet Annual'!CS336/('Balance Sheet Annual'!BB336-'Balance Sheet Annual'!AQ336-'Balance Sheet Annual'!AR336-'Balance Sheet Annual'!AS336)</f>
        <v>1.1568635713663653</v>
      </c>
      <c r="Z336" s="22">
        <f>'Balance Sheet Annual'!BA336/'Balance Sheet Annual'!BB336</f>
        <v>0.65217239467179822</v>
      </c>
      <c r="AA336" s="22">
        <f>'Balance Sheet Annual'!AR336/'Balance Sheet Annual'!BB336</f>
        <v>0.34888083022974142</v>
      </c>
      <c r="AB336" s="23">
        <f>'Balance Sheet Annual'!CS336/'Balance Sheet Annual'!CT336</f>
        <v>0.6720077495420087</v>
      </c>
      <c r="AC336" s="24">
        <f>'Income Statement Annual'!V336/'Income Statement Annual'!N336</f>
        <v>0.5820726127213276</v>
      </c>
      <c r="AD336" s="22">
        <f>('Income Statement Annual'!AF336-'Income Statement Annual'!AC336)/'Income Statement Annual'!N336</f>
        <v>0.23153231609660047</v>
      </c>
      <c r="AE336" s="22">
        <f>'Income Statement Annual'!AF336/'Income Statement Annual'!N336</f>
        <v>0.23153231609660047</v>
      </c>
      <c r="AF336" s="22">
        <f>'Income Statement Annual'!BS336/'Income Statement Annual'!N336</f>
        <v>0.13485537108857548</v>
      </c>
      <c r="AG336" s="22">
        <f>('Income Statement Annual'!AF336-'Income Statement Annual'!AC336)/('Income Statement Annual'!AH336*-1)</f>
        <v>45.239291976287888</v>
      </c>
      <c r="AH336" s="23">
        <f>'Income Statement Annual'!AF336/('Income Statement Annual'!AH336*-1)</f>
        <v>45.239291976287888</v>
      </c>
      <c r="AI336" s="24">
        <f>'Cash Flow Statement Annual'!BG336/'Cash Flow Statement Annual'!AB336</f>
        <v>-2.0329527588678604</v>
      </c>
      <c r="AJ336" s="22">
        <f>'Cash Flow Statement Annual'!AB336/'Balance Sheet Annual'!BR336</f>
        <v>0.98782784905202747</v>
      </c>
      <c r="AK336" s="22">
        <f>('Cash Flow Statement Annual'!AB336+'Cash Flow Statement Annual'!AV336)/('Balance Sheet Annual'!BH336+'Balance Sheet Annual'!BS336)</f>
        <v>1.0855379564689078</v>
      </c>
      <c r="AL336" s="23">
        <f>('Cash Flow Statement Annual'!AB336/('Balance Sheet Annual'!BH336+'Balance Sheet Annual'!BS336))</f>
        <v>1.7943465006715129</v>
      </c>
      <c r="AM336" s="24">
        <f>'Income Statement Annual'!BS336/'Balance Sheet Annual'!CS336</f>
        <v>0.15327395117971035</v>
      </c>
      <c r="AN336" s="22">
        <f>'Income Statement Annual'!N336/'Balance Sheet Annual'!CS336</f>
        <v>1.1365802484725447</v>
      </c>
      <c r="AO336" s="22">
        <f>'Income Statement Annual'!N336/'Balance Sheet Annual'!BB336</f>
        <v>0.76379073494993188</v>
      </c>
      <c r="AP336" s="22">
        <f>'Income Statement Annual'!N336/('Balance Sheet Annual'!AH336-'Balance Sheet Annual'!BR336)</f>
        <v>4.22061507607292</v>
      </c>
      <c r="AQ336" s="22">
        <f>'Income Statement Annual'!BS336/'Balance Sheet Annual'!BB336</f>
        <v>0.10300128299568886</v>
      </c>
      <c r="AR336" s="22">
        <f>'Cash Flow Statement Annual'!AB336/'Income Statement Annual'!N336</f>
        <v>0.2158050009486385</v>
      </c>
      <c r="AS336" s="22">
        <f>'Cash Flow Statement Annual'!BG336/'Income Statement Annual'!N336</f>
        <v>-0.4387213720560158</v>
      </c>
      <c r="AT336" s="22">
        <f>'Cash Flow Statement Annual'!AB336/'Balance Sheet Annual'!BB336</f>
        <v>0.16482986028043134</v>
      </c>
      <c r="AU336" s="22">
        <f>('Cash Flow Statement Annual'!AB336+'Cash Flow Statement Annual'!AU336)/'Balance Sheet Annual'!BR336</f>
        <v>0.78866071131679472</v>
      </c>
      <c r="AV336" s="22">
        <f>('Cash Flow Statement Annual'!AB336+'Cash Flow Statement Annual'!AU336)/('Balance Sheet Annual'!BH336+'Balance Sheet Annual'!BS336)</f>
        <v>1.432568021772652</v>
      </c>
      <c r="AW336" s="22">
        <f>'Cash Flow Statement Annual'!AB336/'Balance Sheet Annual'!BS336</f>
        <v>1.8705498022134317</v>
      </c>
      <c r="AX336" s="22">
        <f>('Cash Flow Statement Annual'!AB336+'Cash Flow Statement Annual'!AU336)/'Balance Sheet Annual'!BS336</f>
        <v>1.4934071143902692</v>
      </c>
      <c r="AY336" s="22">
        <f>('Balance Sheet Annual'!BH336+'Balance Sheet Annual'!BS336)/('Income Statement Annual'!AF336-'Income Statement Annual'!AC336)</f>
        <v>0.51944979154016657</v>
      </c>
      <c r="AZ336" s="22">
        <f>(('Balance Sheet Annual'!BH336+'Balance Sheet Annual'!BS336)-'Balance Sheet Annual'!N336)/('Income Statement Annual'!AF336-'Income Statement Annual'!AC336)</f>
        <v>0.17118437298714914</v>
      </c>
      <c r="BA336" s="22">
        <f>('Cash Flow Statement Annual'!AB336+'Cash Flow Statement Annual'!AU336)/'Income Statement Annual'!BS336</f>
        <v>1.2776214558221479</v>
      </c>
      <c r="BB336" s="22">
        <f>'Income Statement Annual'!AF336/('Balance Sheet Annual'!BH336+'Balance Sheet Annual'!BS336)</f>
        <v>1.9251138729597022</v>
      </c>
      <c r="BC336" s="23">
        <f>'Income Statement Annual'!AF336/('Balance Sheet Annual'!BB336-'Balance Sheet Annual'!BR336)</f>
        <v>0.21226016326409092</v>
      </c>
    </row>
    <row r="337" spans="1:55" x14ac:dyDescent="0.2">
      <c r="A337" s="45" t="s">
        <v>1021</v>
      </c>
      <c r="B337" s="45" t="s">
        <v>1022</v>
      </c>
      <c r="C337" s="45" t="str">
        <f>VLOOKUP(A337,'[1]S&amp;P 500 Wikipedia'!A:D,3,FALSE)</f>
        <v>Industrials</v>
      </c>
      <c r="D337" s="45">
        <v>121874</v>
      </c>
      <c r="E337" s="45" t="s">
        <v>16</v>
      </c>
      <c r="F337" s="45">
        <v>2018</v>
      </c>
      <c r="G337" s="45" t="s">
        <v>17</v>
      </c>
      <c r="H337" s="46">
        <v>43373</v>
      </c>
      <c r="I337" s="46">
        <v>43413</v>
      </c>
      <c r="J337" s="46">
        <v>43413</v>
      </c>
      <c r="K337" s="45">
        <v>122100000</v>
      </c>
      <c r="L337" s="45">
        <v>125100000</v>
      </c>
      <c r="M337" s="45" t="s">
        <v>1821</v>
      </c>
      <c r="N337" s="20">
        <f>'Balance Sheet Annual'!AH337/'Balance Sheet Annual'!BR337</f>
        <v>2.060164041383167</v>
      </c>
      <c r="O337" s="21">
        <f>('Balance Sheet Annual'!AH337-'Balance Sheet Annual'!U337)/'Balance Sheet Annual'!BR337</f>
        <v>1.7997949482710411</v>
      </c>
      <c r="P337" s="21">
        <f>'Balance Sheet Annual'!N337/'Balance Sheet Annual'!BR337</f>
        <v>1.1816105881256407</v>
      </c>
      <c r="Q337" s="21">
        <f>'Balance Sheet Annual'!CH337/'Balance Sheet Annual'!CS337</f>
        <v>1.6887295389698154</v>
      </c>
      <c r="R337" s="21">
        <f>('Balance Sheet Annual'!BH337+'Balance Sheet Annual'!BS337)/'Balance Sheet Annual'!BB337</f>
        <v>0.25745283940963737</v>
      </c>
      <c r="S337" s="21">
        <f>('Balance Sheet Annual'!BH337/'Balance Sheet Annual'!BB337)</f>
        <v>8.383484368236592E-2</v>
      </c>
      <c r="T337" s="21">
        <f>'Balance Sheet Annual'!BS337/'Balance Sheet Annual'!BB337</f>
        <v>0.17361799572727146</v>
      </c>
      <c r="U337" s="21">
        <f>('Balance Sheet Annual'!BH337+'Balance Sheet Annual'!BS337)/'Balance Sheet Annual'!CS337</f>
        <v>0.69222105421234414</v>
      </c>
      <c r="V337" s="21">
        <f>('Balance Sheet Annual'!BH337/'Balance Sheet Annual'!CS337)</f>
        <v>0.22540922060369425</v>
      </c>
      <c r="W337" s="21">
        <f>('Balance Sheet Annual'!BS337/'Balance Sheet Annual'!CS337)</f>
        <v>0.46681183360864997</v>
      </c>
      <c r="X337" s="22">
        <f>'Balance Sheet Annual'!AH337/'Balance Sheet Annual'!BB337</f>
        <v>0.61726964268260331</v>
      </c>
      <c r="Y337" s="22">
        <f>'Balance Sheet Annual'!CS337/('Balance Sheet Annual'!BB337-'Balance Sheet Annual'!AQ337-'Balance Sheet Annual'!AR337-'Balance Sheet Annual'!AS337)</f>
        <v>0.45562777967841261</v>
      </c>
      <c r="Z337" s="22">
        <f>'Balance Sheet Annual'!BA337/'Balance Sheet Annual'!BB337</f>
        <v>0.38273035731739669</v>
      </c>
      <c r="AA337" s="22">
        <f>'Balance Sheet Annual'!AR337/'Balance Sheet Annual'!BB337</f>
        <v>0.15048103104011618</v>
      </c>
      <c r="AB337" s="23">
        <f>'Balance Sheet Annual'!CS337/'Balance Sheet Annual'!CT337</f>
        <v>0.37192286747559938</v>
      </c>
      <c r="AC337" s="24">
        <f>'Income Statement Annual'!V337/'Income Statement Annual'!N337</f>
        <v>0.41579389349262436</v>
      </c>
      <c r="AD337" s="22">
        <f>('Income Statement Annual'!AF337-'Income Statement Annual'!AC337)/'Income Statement Annual'!N337</f>
        <v>0.1764454232883875</v>
      </c>
      <c r="AE337" s="22">
        <f>'Income Statement Annual'!AF337/'Income Statement Annual'!N337</f>
        <v>0.1764454232883875</v>
      </c>
      <c r="AF337" s="22">
        <f>'Income Statement Annual'!BS337/'Income Statement Annual'!N337</f>
        <v>0.13082883082724636</v>
      </c>
      <c r="AG337" s="22">
        <f>('Income Statement Annual'!AF337-'Income Statement Annual'!AC337)/('Income Statement Annual'!AH337*-1)</f>
        <v>14.614173228346457</v>
      </c>
      <c r="AH337" s="23">
        <f>'Income Statement Annual'!AF337/('Income Statement Annual'!AH337*-1)</f>
        <v>14.614173228346457</v>
      </c>
      <c r="AI337" s="24">
        <f>'Cash Flow Statement Annual'!BG337/'Cash Flow Statement Annual'!AB337</f>
        <v>-0.62823984526112187</v>
      </c>
      <c r="AJ337" s="22">
        <f>'Cash Flow Statement Annual'!AB337/'Balance Sheet Annual'!BR337</f>
        <v>0.48187156305340667</v>
      </c>
      <c r="AK337" s="22">
        <f>('Cash Flow Statement Annual'!AB337+'Cash Flow Statement Annual'!AV337)/('Balance Sheet Annual'!BH337+'Balance Sheet Annual'!BS337)</f>
        <v>0.34889901290812453</v>
      </c>
      <c r="AL337" s="23">
        <f>('Cash Flow Statement Annual'!AB337/('Balance Sheet Annual'!BH337+'Balance Sheet Annual'!BS337))</f>
        <v>0.56079835123115307</v>
      </c>
      <c r="AM337" s="24">
        <f>'Income Statement Annual'!BS337/'Balance Sheet Annual'!CS337</f>
        <v>0.30999399309205589</v>
      </c>
      <c r="AN337" s="22">
        <f>'Income Statement Annual'!N337/'Balance Sheet Annual'!CS337</f>
        <v>2.3694623817389999</v>
      </c>
      <c r="AO337" s="22">
        <f>'Income Statement Annual'!N337/'Balance Sheet Annual'!BB337</f>
        <v>0.88125724339193212</v>
      </c>
      <c r="AP337" s="22">
        <f>'Income Statement Annual'!N337/('Balance Sheet Annual'!AH337-'Balance Sheet Annual'!BR337)</f>
        <v>2.7743197503186954</v>
      </c>
      <c r="AQ337" s="22">
        <f>'Income Statement Annual'!BS337/'Balance Sheet Annual'!BB337</f>
        <v>0.11529385481100855</v>
      </c>
      <c r="AR337" s="22">
        <f>'Cash Flow Statement Annual'!AB337/'Income Statement Annual'!N337</f>
        <v>0.16383312471281669</v>
      </c>
      <c r="AS337" s="22">
        <f>'Cash Flow Statement Annual'!BG337/'Income Statement Annual'!N337</f>
        <v>-0.10292649691822604</v>
      </c>
      <c r="AT337" s="22">
        <f>'Cash Flow Statement Annual'!AB337/'Balance Sheet Annual'!BB337</f>
        <v>0.14437912786070348</v>
      </c>
      <c r="AU337" s="22">
        <f>('Cash Flow Statement Annual'!AB337+'Cash Flow Statement Annual'!AU337)/'Balance Sheet Annual'!BR337</f>
        <v>0.24107558952372077</v>
      </c>
      <c r="AV337" s="22">
        <f>('Cash Flow Statement Annual'!AB337+'Cash Flow Statement Annual'!AU337)/('Balance Sheet Annual'!BH337+'Balance Sheet Annual'!BS337)</f>
        <v>0.28056188306757784</v>
      </c>
      <c r="AW337" s="22">
        <f>'Cash Flow Statement Annual'!AB337/'Balance Sheet Annual'!BS337</f>
        <v>0.83159079942094261</v>
      </c>
      <c r="AX337" s="22">
        <f>('Cash Flow Statement Annual'!AB337+'Cash Flow Statement Annual'!AU337)/'Balance Sheet Annual'!BS337</f>
        <v>0.4160366736368023</v>
      </c>
      <c r="AY337" s="22">
        <f>('Balance Sheet Annual'!BH337+'Balance Sheet Annual'!BS337)/('Income Statement Annual'!AF337-'Income Statement Annual'!AC337)</f>
        <v>1.6557112068965518</v>
      </c>
      <c r="AZ337" s="22">
        <f>(('Balance Sheet Annual'!BH337+'Balance Sheet Annual'!BS337)-'Balance Sheet Annual'!N337)/('Income Statement Annual'!AF337-'Income Statement Annual'!AC337)</f>
        <v>-0.6211386494252874</v>
      </c>
      <c r="BA337" s="22">
        <f>('Cash Flow Statement Annual'!AB337+'Cash Flow Statement Annual'!AU337)/'Income Statement Annual'!BS337</f>
        <v>0.62649872835170162</v>
      </c>
      <c r="BB337" s="22">
        <f>'Income Statement Annual'!AF337/('Balance Sheet Annual'!BH337+'Balance Sheet Annual'!BS337)</f>
        <v>0.60397006182883173</v>
      </c>
      <c r="BC337" s="23">
        <f>'Income Statement Annual'!AF337/('Balance Sheet Annual'!BB337-'Balance Sheet Annual'!BR337)</f>
        <v>0.22201399549432804</v>
      </c>
    </row>
    <row r="338" spans="1:55" x14ac:dyDescent="0.2">
      <c r="A338" s="45" t="s">
        <v>1024</v>
      </c>
      <c r="B338" s="45" t="s">
        <v>1025</v>
      </c>
      <c r="C338" s="45" t="str">
        <f>VLOOKUP(A338,'[1]S&amp;P 500 Wikipedia'!A:D,3,FALSE)</f>
        <v>Industrials</v>
      </c>
      <c r="D338" s="45">
        <v>744726</v>
      </c>
      <c r="E338" s="45" t="s">
        <v>16</v>
      </c>
      <c r="F338" s="45">
        <v>2018</v>
      </c>
      <c r="G338" s="45" t="s">
        <v>17</v>
      </c>
      <c r="H338" s="46">
        <v>43465</v>
      </c>
      <c r="I338" s="46">
        <v>43525</v>
      </c>
      <c r="J338" s="46">
        <v>43581</v>
      </c>
      <c r="K338" s="45">
        <v>327316500</v>
      </c>
      <c r="L338" s="45">
        <v>327317000</v>
      </c>
      <c r="M338" s="45" t="s">
        <v>2016</v>
      </c>
      <c r="N338" s="20">
        <f>'Balance Sheet Annual'!AH338/'Balance Sheet Annual'!BR338</f>
        <v>0.89213393126907448</v>
      </c>
      <c r="O338" s="21">
        <f>('Balance Sheet Annual'!AH338-'Balance Sheet Annual'!U338)/'Balance Sheet Annual'!BR338</f>
        <v>0.84126978738428004</v>
      </c>
      <c r="P338" s="21">
        <f>'Balance Sheet Annual'!N338/'Balance Sheet Annual'!BR338</f>
        <v>0.363412307472952</v>
      </c>
      <c r="Q338" s="21">
        <f>'Balance Sheet Annual'!CH338/'Balance Sheet Annual'!CS338</f>
        <v>0.58070815568781697</v>
      </c>
      <c r="R338" s="21">
        <f>('Balance Sheet Annual'!BH338+'Balance Sheet Annual'!BS338)/'Balance Sheet Annual'!BB338</f>
        <v>0</v>
      </c>
      <c r="S338" s="21">
        <f>('Balance Sheet Annual'!BH338/'Balance Sheet Annual'!BB338)</f>
        <v>0</v>
      </c>
      <c r="T338" s="21">
        <f>'Balance Sheet Annual'!BS338/'Balance Sheet Annual'!BB338</f>
        <v>0</v>
      </c>
      <c r="U338" s="21">
        <f>('Balance Sheet Annual'!BH338+'Balance Sheet Annual'!BS338)/'Balance Sheet Annual'!CS338</f>
        <v>0</v>
      </c>
      <c r="V338" s="21">
        <f>('Balance Sheet Annual'!BH338/'Balance Sheet Annual'!CS338)</f>
        <v>0</v>
      </c>
      <c r="W338" s="21">
        <f>('Balance Sheet Annual'!BS338/'Balance Sheet Annual'!CS338)</f>
        <v>0</v>
      </c>
      <c r="X338" s="22">
        <f>'Balance Sheet Annual'!AH338/'Balance Sheet Annual'!BB338</f>
        <v>0.25423663224861487</v>
      </c>
      <c r="Y338" s="22">
        <f>'Balance Sheet Annual'!CS338/('Balance Sheet Annual'!BB338-'Balance Sheet Annual'!AQ338-'Balance Sheet Annual'!AR338-'Balance Sheet Annual'!AS338)</f>
        <v>1.0263249998822885</v>
      </c>
      <c r="Z338" s="22">
        <f>'Balance Sheet Annual'!BA338/'Balance Sheet Annual'!BB338</f>
        <v>0.74576336775138508</v>
      </c>
      <c r="AA338" s="22">
        <f>'Balance Sheet Annual'!AR338/'Balance Sheet Annual'!BB338</f>
        <v>0.33522918010995845</v>
      </c>
      <c r="AB338" s="23">
        <f>'Balance Sheet Annual'!CS338/'Balance Sheet Annual'!CT338</f>
        <v>0.63262784872826061</v>
      </c>
      <c r="AC338" s="24">
        <f>'Income Statement Annual'!V338/'Income Statement Annual'!N338</f>
        <v>0.51017678470832883</v>
      </c>
      <c r="AD338" s="22">
        <f>('Income Statement Annual'!AF338-'Income Statement Annual'!AC338)/'Income Statement Annual'!N338</f>
        <v>0.20943250035693867</v>
      </c>
      <c r="AE338" s="22">
        <f>'Income Statement Annual'!AF338/'Income Statement Annual'!N338</f>
        <v>0.17563234897909563</v>
      </c>
      <c r="AF338" s="22">
        <f>'Income Statement Annual'!BS338/'Income Statement Annual'!N338</f>
        <v>0.10700633289863479</v>
      </c>
      <c r="AG338" s="22">
        <f>('Income Statement Annual'!AF338-'Income Statement Annual'!AC338)/('Income Statement Annual'!AH338*-1)</f>
        <v>-1353.5945945945946</v>
      </c>
      <c r="AH338" s="23">
        <f>'Income Statement Annual'!AF338/('Income Statement Annual'!AH338*-1)</f>
        <v>-1135.1389961389962</v>
      </c>
      <c r="AI338" s="24">
        <f>'Cash Flow Statement Annual'!BG338/'Cash Flow Statement Annual'!AB338</f>
        <v>-0.55343926583676761</v>
      </c>
      <c r="AJ338" s="22">
        <f>'Cash Flow Statement Annual'!AB338/'Balance Sheet Annual'!BR338</f>
        <v>0.79903180579083344</v>
      </c>
      <c r="AK338" s="22" t="e">
        <f>('Cash Flow Statement Annual'!AB338+'Cash Flow Statement Annual'!AV338)/('Balance Sheet Annual'!BH338+'Balance Sheet Annual'!BS338)</f>
        <v>#DIV/0!</v>
      </c>
      <c r="AL338" s="23" t="e">
        <f>('Cash Flow Statement Annual'!AB338/('Balance Sheet Annual'!BH338+'Balance Sheet Annual'!BS338))</f>
        <v>#DIV/0!</v>
      </c>
      <c r="AM338" s="24">
        <f>'Income Statement Annual'!BS338/'Balance Sheet Annual'!CS338</f>
        <v>0.27392174014105614</v>
      </c>
      <c r="AN338" s="22">
        <f>'Income Statement Annual'!N338/'Balance Sheet Annual'!CS338</f>
        <v>2.5598647549256488</v>
      </c>
      <c r="AO338" s="22">
        <f>'Income Statement Annual'!N338/'Balance Sheet Annual'!BB338</f>
        <v>1.6194417329439093</v>
      </c>
      <c r="AP338" s="22">
        <f>'Income Statement Annual'!N338/('Balance Sheet Annual'!AH338-'Balance Sheet Annual'!BR338)</f>
        <v>-52.683231572984198</v>
      </c>
      <c r="AQ338" s="22">
        <f>'Income Statement Annual'!BS338/'Balance Sheet Annual'!BB338</f>
        <v>0.17329052118533797</v>
      </c>
      <c r="AR338" s="22">
        <f>'Cash Flow Statement Annual'!AB338/'Income Statement Annual'!N338</f>
        <v>0.14060695704847853</v>
      </c>
      <c r="AS338" s="22">
        <f>'Cash Flow Statement Annual'!BG338/'Income Statement Annual'!N338</f>
        <v>-7.7817411080451884E-2</v>
      </c>
      <c r="AT338" s="22">
        <f>'Cash Flow Statement Annual'!AB338/'Balance Sheet Annual'!BB338</f>
        <v>0.22770477418655791</v>
      </c>
      <c r="AU338" s="22">
        <f>('Cash Flow Statement Annual'!AB338+'Cash Flow Statement Annual'!AU338)/'Balance Sheet Annual'!BR338</f>
        <v>0.27564000285162388</v>
      </c>
      <c r="AV338" s="22" t="e">
        <f>('Cash Flow Statement Annual'!AB338+'Cash Flow Statement Annual'!AU338)/('Balance Sheet Annual'!BH338+'Balance Sheet Annual'!BS338)</f>
        <v>#DIV/0!</v>
      </c>
      <c r="AW338" s="22" t="e">
        <f>'Cash Flow Statement Annual'!AB338/'Balance Sheet Annual'!BS338</f>
        <v>#DIV/0!</v>
      </c>
      <c r="AX338" s="22" t="e">
        <f>('Cash Flow Statement Annual'!AB338+'Cash Flow Statement Annual'!AU338)/'Balance Sheet Annual'!BS338</f>
        <v>#DIV/0!</v>
      </c>
      <c r="AY338" s="22">
        <f>('Balance Sheet Annual'!BH338+'Balance Sheet Annual'!BS338)/('Income Statement Annual'!AF338-'Income Statement Annual'!AC338)</f>
        <v>0</v>
      </c>
      <c r="AZ338" s="22">
        <f>(('Balance Sheet Annual'!BH338+'Balance Sheet Annual'!BS338)-'Balance Sheet Annual'!N338)/('Income Statement Annual'!AF338-'Income Statement Annual'!AC338)</f>
        <v>-0.30535026142318039</v>
      </c>
      <c r="BA338" s="22">
        <f>('Cash Flow Statement Annual'!AB338+'Cash Flow Statement Annual'!AU338)/'Income Statement Annual'!BS338</f>
        <v>0.45328934146178068</v>
      </c>
      <c r="BB338" s="22" t="e">
        <f>'Income Statement Annual'!AF338/('Balance Sheet Annual'!BH338+'Balance Sheet Annual'!BS338)</f>
        <v>#DIV/0!</v>
      </c>
      <c r="BC338" s="23">
        <f>'Income Statement Annual'!AF338/('Balance Sheet Annual'!BB338-'Balance Sheet Annual'!BR338)</f>
        <v>0.39778566731701243</v>
      </c>
    </row>
    <row r="339" spans="1:55" x14ac:dyDescent="0.2">
      <c r="A339" s="45" t="s">
        <v>1027</v>
      </c>
      <c r="B339" s="45" t="s">
        <v>1028</v>
      </c>
      <c r="C339" s="45" t="str">
        <f>VLOOKUP(A339,'[1]S&amp;P 500 Wikipedia'!A:D,3,FALSE)</f>
        <v>Industrials</v>
      </c>
      <c r="D339" s="45">
        <v>119446</v>
      </c>
      <c r="E339" s="45" t="s">
        <v>16</v>
      </c>
      <c r="F339" s="45">
        <v>2018</v>
      </c>
      <c r="G339" s="45" t="s">
        <v>17</v>
      </c>
      <c r="H339" s="46">
        <v>43465</v>
      </c>
      <c r="I339" s="46">
        <v>43521</v>
      </c>
      <c r="J339" s="46">
        <v>43521</v>
      </c>
      <c r="K339" s="45">
        <v>103300000</v>
      </c>
      <c r="L339" s="45">
        <v>104400000</v>
      </c>
      <c r="M339" s="45" t="s">
        <v>1822</v>
      </c>
      <c r="N339" s="20">
        <f>'Balance Sheet Annual'!AH339/'Balance Sheet Annual'!BR339</f>
        <v>0.86695289121118513</v>
      </c>
      <c r="O339" s="21">
        <f>('Balance Sheet Annual'!AH339-'Balance Sheet Annual'!U339)/'Balance Sheet Annual'!BR339</f>
        <v>0.76597127538115772</v>
      </c>
      <c r="P339" s="21">
        <f>'Balance Sheet Annual'!N339/'Balance Sheet Annual'!BR339</f>
        <v>0.33079926224827033</v>
      </c>
      <c r="Q339" s="21">
        <f>'Balance Sheet Annual'!CH339/'Balance Sheet Annual'!CS339</f>
        <v>1.0858569979095409</v>
      </c>
      <c r="R339" s="21">
        <f>('Balance Sheet Annual'!BH339+'Balance Sheet Annual'!BS339)/'Balance Sheet Annual'!BB339</f>
        <v>0.36011499528548108</v>
      </c>
      <c r="S339" s="21">
        <f>('Balance Sheet Annual'!BH339/'Balance Sheet Annual'!BB339)</f>
        <v>5.594585738760121E-2</v>
      </c>
      <c r="T339" s="21">
        <f>'Balance Sheet Annual'!BS339/'Balance Sheet Annual'!BB339</f>
        <v>0.30416913789787986</v>
      </c>
      <c r="U339" s="21">
        <f>('Balance Sheet Annual'!BH339+'Balance Sheet Annual'!BS339)/'Balance Sheet Annual'!CS339</f>
        <v>0.75114838296838204</v>
      </c>
      <c r="V339" s="21">
        <f>('Balance Sheet Annual'!BH339/'Balance Sheet Annual'!CS339)</f>
        <v>0.11669505813597716</v>
      </c>
      <c r="W339" s="21">
        <f>('Balance Sheet Annual'!BS339/'Balance Sheet Annual'!CS339)</f>
        <v>0.63445332483240491</v>
      </c>
      <c r="X339" s="22">
        <f>'Balance Sheet Annual'!AH339/'Balance Sheet Annual'!BB339</f>
        <v>0.12289405174326837</v>
      </c>
      <c r="Y339" s="22">
        <f>'Balance Sheet Annual'!CS339/('Balance Sheet Annual'!BB339-'Balance Sheet Annual'!AQ339-'Balance Sheet Annual'!AR339-'Balance Sheet Annual'!AS339)</f>
        <v>3.3963210123104663</v>
      </c>
      <c r="Z339" s="22">
        <f>'Balance Sheet Annual'!BA339/'Balance Sheet Annual'!BB339</f>
        <v>0.8771059482567316</v>
      </c>
      <c r="AA339" s="22">
        <f>'Balance Sheet Annual'!AR339/'Balance Sheet Annual'!BB339</f>
        <v>0.61609797090933327</v>
      </c>
      <c r="AB339" s="23">
        <f>'Balance Sheet Annual'!CS339/'Balance Sheet Annual'!CT339</f>
        <v>0.47941925117695333</v>
      </c>
      <c r="AC339" s="24">
        <f>'Income Statement Annual'!V339/'Income Statement Annual'!N339</f>
        <v>0.62177190046339958</v>
      </c>
      <c r="AD339" s="22">
        <f>('Income Statement Annual'!AF339-'Income Statement Annual'!AC339)/'Income Statement Annual'!N339</f>
        <v>0.26266991154149422</v>
      </c>
      <c r="AE339" s="22">
        <f>'Income Statement Annual'!AF339/'Income Statement Annual'!N339</f>
        <v>0.26266991154149422</v>
      </c>
      <c r="AF339" s="22">
        <f>'Income Statement Annual'!BS339/'Income Statement Annual'!N339</f>
        <v>0.21091223363098757</v>
      </c>
      <c r="AG339" s="22">
        <f>('Income Statement Annual'!AF339-'Income Statement Annual'!AC339)/('Income Statement Annual'!AH339*-1)</f>
        <v>6.7025021321843532</v>
      </c>
      <c r="AH339" s="23">
        <f>'Income Statement Annual'!AF339/('Income Statement Annual'!AH339*-1)</f>
        <v>6.7025021321843532</v>
      </c>
      <c r="AI339" s="24">
        <f>'Cash Flow Statement Annual'!BG339/'Cash Flow Statement Annual'!AB339</f>
        <v>-0.9477797165126749</v>
      </c>
      <c r="AJ339" s="22">
        <f>'Cash Flow Statement Annual'!AB339/'Balance Sheet Annual'!BR339</f>
        <v>0.60829630695438919</v>
      </c>
      <c r="AK339" s="22">
        <f>('Cash Flow Statement Annual'!AB339+'Cash Flow Statement Annual'!AV339)/('Balance Sheet Annual'!BH339+'Balance Sheet Annual'!BS339)</f>
        <v>0.21175780299114255</v>
      </c>
      <c r="AL339" s="23">
        <f>('Cash Flow Statement Annual'!AB339/('Balance Sheet Annual'!BH339+'Balance Sheet Annual'!BS339))</f>
        <v>0.23944696545764713</v>
      </c>
      <c r="AM339" s="24">
        <f>'Income Statement Annual'!BS339/'Balance Sheet Annual'!CS339</f>
        <v>0.14158416822513784</v>
      </c>
      <c r="AN339" s="22">
        <f>'Income Statement Annual'!N339/'Balance Sheet Annual'!CS339</f>
        <v>0.67129424304923802</v>
      </c>
      <c r="AO339" s="22">
        <f>'Income Statement Annual'!N339/'Balance Sheet Annual'!BB339</f>
        <v>0.3218313833220654</v>
      </c>
      <c r="AP339" s="22">
        <f>'Income Statement Annual'!N339/('Balance Sheet Annual'!AH339-'Balance Sheet Annual'!BR339)</f>
        <v>-17.064265000537024</v>
      </c>
      <c r="AQ339" s="22">
        <f>'Income Statement Annual'!BS339/'Balance Sheet Annual'!BB339</f>
        <v>6.7878175909007368E-2</v>
      </c>
      <c r="AR339" s="22">
        <f>'Cash Flow Statement Annual'!AB339/'Income Statement Annual'!N339</f>
        <v>0.26793049809754638</v>
      </c>
      <c r="AS339" s="22">
        <f>'Cash Flow Statement Annual'!BG339/'Income Statement Annual'!N339</f>
        <v>-0.25393909153199229</v>
      </c>
      <c r="AT339" s="22">
        <f>'Cash Flow Statement Annual'!AB339/'Balance Sheet Annual'!BB339</f>
        <v>8.6228442836903355E-2</v>
      </c>
      <c r="AU339" s="22">
        <f>('Cash Flow Statement Annual'!AB339+'Cash Flow Statement Annual'!AU339)/'Balance Sheet Annual'!BR339</f>
        <v>0.50502683293510575</v>
      </c>
      <c r="AV339" s="22">
        <f>('Cash Flow Statement Annual'!AB339+'Cash Flow Statement Annual'!AU339)/('Balance Sheet Annual'!BH339+'Balance Sheet Annual'!BS339)</f>
        <v>0.19879644383582368</v>
      </c>
      <c r="AW339" s="22">
        <f>'Cash Flow Statement Annual'!AB339/'Balance Sheet Annual'!BS339</f>
        <v>0.28348846774143543</v>
      </c>
      <c r="AX339" s="22">
        <f>('Cash Flow Statement Annual'!AB339+'Cash Flow Statement Annual'!AU339)/'Balance Sheet Annual'!BS339</f>
        <v>0.23536109195517119</v>
      </c>
      <c r="AY339" s="22">
        <f>('Balance Sheet Annual'!BH339+'Balance Sheet Annual'!BS339)/('Income Statement Annual'!AF339-'Income Statement Annual'!AC339)</f>
        <v>4.2599302289455681</v>
      </c>
      <c r="AZ339" s="22">
        <f>(('Balance Sheet Annual'!BH339+'Balance Sheet Annual'!BS339)-'Balance Sheet Annual'!N339)/('Income Statement Annual'!AF339-'Income Statement Annual'!AC339)</f>
        <v>3.7052263841010573</v>
      </c>
      <c r="BA339" s="22">
        <f>('Cash Flow Statement Annual'!AB339+'Cash Flow Statement Annual'!AU339)/'Income Statement Annual'!BS339</f>
        <v>1.0546774346245826</v>
      </c>
      <c r="BB339" s="22">
        <f>'Income Statement Annual'!AF339/('Balance Sheet Annual'!BH339+'Balance Sheet Annual'!BS339)</f>
        <v>0.23474562874414104</v>
      </c>
      <c r="BC339" s="23">
        <f>'Income Statement Annual'!AF339/('Balance Sheet Annual'!BB339-'Balance Sheet Annual'!BR339)</f>
        <v>9.8497892570068343E-2</v>
      </c>
    </row>
    <row r="340" spans="1:55" x14ac:dyDescent="0.2">
      <c r="A340" s="45" t="s">
        <v>1030</v>
      </c>
      <c r="B340" s="45" t="s">
        <v>1031</v>
      </c>
      <c r="C340" s="45" t="str">
        <f>VLOOKUP(A340,'[1]S&amp;P 500 Wikipedia'!A:D,3,FALSE)</f>
        <v>Consumer Discretionary</v>
      </c>
      <c r="D340" s="45">
        <v>200092</v>
      </c>
      <c r="E340" s="45" t="s">
        <v>16</v>
      </c>
      <c r="F340" s="45">
        <v>2018</v>
      </c>
      <c r="G340" s="45" t="s">
        <v>17</v>
      </c>
      <c r="H340" s="46">
        <v>43524</v>
      </c>
      <c r="I340" s="46">
        <v>43557</v>
      </c>
      <c r="J340" s="46">
        <v>43557</v>
      </c>
      <c r="K340" s="45">
        <v>365202000</v>
      </c>
      <c r="L340" s="45">
        <v>368872000</v>
      </c>
      <c r="M340" s="45" t="s">
        <v>1823</v>
      </c>
      <c r="N340" s="20">
        <f>'Balance Sheet Annual'!AH340/'Balance Sheet Annual'!BR340</f>
        <v>1.6357733224944742</v>
      </c>
      <c r="O340" s="21">
        <f>('Balance Sheet Annual'!AH340-'Balance Sheet Annual'!U340)/'Balance Sheet Annual'!BR340</f>
        <v>0.78354465994117528</v>
      </c>
      <c r="P340" s="21">
        <f>'Balance Sheet Annual'!N340/'Balance Sheet Annual'!BR340</f>
        <v>0.67006055849194512</v>
      </c>
      <c r="Q340" s="21">
        <f>'Balance Sheet Annual'!CH340/'Balance Sheet Annual'!CS340</f>
        <v>0.87650804707166352</v>
      </c>
      <c r="R340" s="21">
        <f>('Balance Sheet Annual'!BH340+'Balance Sheet Annual'!BS340)/'Balance Sheet Annual'!BB340</f>
        <v>6.9374949646551554E-2</v>
      </c>
      <c r="S340" s="21">
        <f>('Balance Sheet Annual'!BH340/'Balance Sheet Annual'!BB340)</f>
        <v>1.4850094834876515E-2</v>
      </c>
      <c r="T340" s="21">
        <f>'Balance Sheet Annual'!BS340/'Balance Sheet Annual'!BB340</f>
        <v>5.4524854811675044E-2</v>
      </c>
      <c r="U340" s="21">
        <f>('Balance Sheet Annual'!BH340+'Balance Sheet Annual'!BS340)/'Balance Sheet Annual'!CS340</f>
        <v>0.13018265127694545</v>
      </c>
      <c r="V340" s="21">
        <f>('Balance Sheet Annual'!BH340/'Balance Sheet Annual'!CS340)</f>
        <v>2.7866322457423126E-2</v>
      </c>
      <c r="W340" s="21">
        <f>('Balance Sheet Annual'!BS340/'Balance Sheet Annual'!CS340)</f>
        <v>0.10231632881952234</v>
      </c>
      <c r="X340" s="22">
        <f>'Balance Sheet Annual'!AH340/'Balance Sheet Annual'!BB340</f>
        <v>0.55070410941810899</v>
      </c>
      <c r="Y340" s="22">
        <f>'Balance Sheet Annual'!CS340/('Balance Sheet Annual'!BB340-'Balance Sheet Annual'!AQ340-'Balance Sheet Annual'!AR340-'Balance Sheet Annual'!AS340)</f>
        <v>0.53290472245004461</v>
      </c>
      <c r="Z340" s="22">
        <f>'Balance Sheet Annual'!BA340/'Balance Sheet Annual'!BB340</f>
        <v>0.44929589058189101</v>
      </c>
      <c r="AA340" s="22">
        <f>'Balance Sheet Annual'!AR340/'Balance Sheet Annual'!BB340</f>
        <v>0</v>
      </c>
      <c r="AB340" s="23">
        <f>'Balance Sheet Annual'!CS340/'Balance Sheet Annual'!CT340</f>
        <v>0.53290472245004461</v>
      </c>
      <c r="AC340" s="24">
        <f>'Income Statement Annual'!V340/'Income Statement Annual'!N340</f>
        <v>0.28950630263099436</v>
      </c>
      <c r="AD340" s="22">
        <f>('Income Statement Annual'!AF340-'Income Statement Annual'!AC340)/'Income Statement Annual'!N340</f>
        <v>0.14491933769950502</v>
      </c>
      <c r="AE340" s="22">
        <f>'Income Statement Annual'!AF340/'Income Statement Annual'!N340</f>
        <v>0.14491933769950502</v>
      </c>
      <c r="AF340" s="22">
        <f>'Income Statement Annual'!BS340/'Income Statement Annual'!N340</f>
        <v>9.6411661713854915E-2</v>
      </c>
      <c r="AG340" s="22">
        <f>('Income Statement Annual'!AF340-'Income Statement Annual'!AC340)/('Income Statement Annual'!AH340*-1)</f>
        <v>266.85721730067746</v>
      </c>
      <c r="AH340" s="23">
        <f>'Income Statement Annual'!AF340/('Income Statement Annual'!AH340*-1)</f>
        <v>266.85721730067746</v>
      </c>
      <c r="AI340" s="24">
        <f>'Cash Flow Statement Annual'!BG340/'Cash Flow Statement Annual'!AB340</f>
        <v>-0.68370073241902884</v>
      </c>
      <c r="AJ340" s="22">
        <f>'Cash Flow Statement Annual'!AB340/'Balance Sheet Annual'!BR340</f>
        <v>0.87275553077706525</v>
      </c>
      <c r="AK340" s="22">
        <f>('Cash Flow Statement Annual'!AB340+'Cash Flow Statement Annual'!AV340)/('Balance Sheet Annual'!BH340+'Balance Sheet Annual'!BS340)</f>
        <v>3.6117662173430034</v>
      </c>
      <c r="AL340" s="23">
        <f>('Cash Flow Statement Annual'!AB340/('Balance Sheet Annual'!BH340+'Balance Sheet Annual'!BS340))</f>
        <v>4.235309232253563</v>
      </c>
      <c r="AM340" s="24">
        <f>'Income Statement Annual'!BS340/'Balance Sheet Annual'!CS340</f>
        <v>0.44690565859532722</v>
      </c>
      <c r="AN340" s="22">
        <f>'Income Statement Annual'!N340/'Balance Sheet Annual'!CS340</f>
        <v>4.6353900622698658</v>
      </c>
      <c r="AO340" s="22">
        <f>'Income Statement Annual'!N340/'Balance Sheet Annual'!BB340</f>
        <v>2.4702212545816176</v>
      </c>
      <c r="AP340" s="22">
        <f>'Income Statement Annual'!N340/('Balance Sheet Annual'!AH340-'Balance Sheet Annual'!BR340)</f>
        <v>11.540864907675413</v>
      </c>
      <c r="AQ340" s="22">
        <f>'Income Statement Annual'!BS340/'Balance Sheet Annual'!BB340</f>
        <v>0.23815813595509722</v>
      </c>
      <c r="AR340" s="22">
        <f>'Cash Flow Statement Annual'!AB340/'Income Statement Annual'!N340</f>
        <v>0.11894657783394832</v>
      </c>
      <c r="AS340" s="22">
        <f>'Cash Flow Statement Annual'!BG340/'Income Statement Annual'!N340</f>
        <v>-8.1323862383807483E-2</v>
      </c>
      <c r="AT340" s="22">
        <f>'Cash Flow Statement Annual'!AB340/'Balance Sheet Annual'!BB340</f>
        <v>0.29382436472516588</v>
      </c>
      <c r="AU340" s="22">
        <f>('Cash Flow Statement Annual'!AB340+'Cash Flow Statement Annual'!AU340)/'Balance Sheet Annual'!BR340</f>
        <v>0.68946460811398658</v>
      </c>
      <c r="AV340" s="22">
        <f>('Cash Flow Statement Annual'!AB340+'Cash Flow Statement Annual'!AU340)/('Balance Sheet Annual'!BH340+'Balance Sheet Annual'!BS340)</f>
        <v>3.345834792312711</v>
      </c>
      <c r="AW340" s="22">
        <f>'Cash Flow Statement Annual'!AB340/'Balance Sheet Annual'!BS340</f>
        <v>5.3888151695224904</v>
      </c>
      <c r="AX340" s="22">
        <f>('Cash Flow Statement Annual'!AB340+'Cash Flow Statement Annual'!AU340)/'Balance Sheet Annual'!BS340</f>
        <v>4.2570882773386671</v>
      </c>
      <c r="AY340" s="22">
        <f>('Balance Sheet Annual'!BH340+'Balance Sheet Annual'!BS340)/('Income Statement Annual'!AF340-'Income Statement Annual'!AC340)</f>
        <v>0.19379407106828953</v>
      </c>
      <c r="AZ340" s="22">
        <f>(('Balance Sheet Annual'!BH340+'Balance Sheet Annual'!BS340)-'Balance Sheet Annual'!N340)/('Income Statement Annual'!AF340-'Income Statement Annual'!AC340)</f>
        <v>-0.43636044983489519</v>
      </c>
      <c r="BA340" s="22">
        <f>('Cash Flow Statement Annual'!AB340+'Cash Flow Statement Annual'!AU340)/'Income Statement Annual'!BS340</f>
        <v>0.97463443485356482</v>
      </c>
      <c r="BB340" s="22">
        <f>'Income Statement Annual'!AF340/('Balance Sheet Annual'!BH340+'Balance Sheet Annual'!BS340)</f>
        <v>5.1601165839981658</v>
      </c>
      <c r="BC340" s="23">
        <f>'Income Statement Annual'!AF340/('Balance Sheet Annual'!BB340-'Balance Sheet Annual'!BR340)</f>
        <v>0.53966950052547014</v>
      </c>
    </row>
    <row r="341" spans="1:55" x14ac:dyDescent="0.2">
      <c r="A341" s="45" t="s">
        <v>1012</v>
      </c>
      <c r="B341" s="45" t="s">
        <v>1013</v>
      </c>
      <c r="C341" s="45" t="str">
        <f>VLOOKUP(A341,'[1]S&amp;P 500 Wikipedia'!A:D,3,FALSE)</f>
        <v>Industrials</v>
      </c>
      <c r="D341" s="45">
        <v>101495</v>
      </c>
      <c r="E341" s="45" t="s">
        <v>16</v>
      </c>
      <c r="F341" s="45">
        <v>2018</v>
      </c>
      <c r="G341" s="45" t="s">
        <v>17</v>
      </c>
      <c r="H341" s="46">
        <v>43465</v>
      </c>
      <c r="I341" s="46">
        <v>43504</v>
      </c>
      <c r="J341" s="46">
        <v>43504</v>
      </c>
      <c r="K341" s="45">
        <v>324080000</v>
      </c>
      <c r="L341" s="45">
        <v>325700000</v>
      </c>
      <c r="M341" s="45" t="s">
        <v>1824</v>
      </c>
      <c r="N341" s="20">
        <f>'Balance Sheet Annual'!AH341/'Balance Sheet Annual'!BR341</f>
        <v>0.54531653256414148</v>
      </c>
      <c r="O341" s="21">
        <f>('Balance Sheet Annual'!AH341-'Balance Sheet Annual'!U341)/'Balance Sheet Annual'!BR341</f>
        <v>0.54531653256414148</v>
      </c>
      <c r="P341" s="21">
        <f>'Balance Sheet Annual'!N341/'Balance Sheet Annual'!BR341</f>
        <v>3.1615302869287994E-2</v>
      </c>
      <c r="Q341" s="21">
        <f>'Balance Sheet Annual'!CH341/'Balance Sheet Annual'!CS341</f>
        <v>1.6562912160379848</v>
      </c>
      <c r="R341" s="21">
        <f>('Balance Sheet Annual'!BH341+'Balance Sheet Annual'!BS341)/'Balance Sheet Annual'!BB341</f>
        <v>0.40018915212559703</v>
      </c>
      <c r="S341" s="21">
        <f>('Balance Sheet Annual'!BH341/'Balance Sheet Annual'!BB341)</f>
        <v>3.3418451789851991E-2</v>
      </c>
      <c r="T341" s="21">
        <f>'Balance Sheet Annual'!BS341/'Balance Sheet Annual'!BB341</f>
        <v>0.36677070033574505</v>
      </c>
      <c r="U341" s="21">
        <f>('Balance Sheet Annual'!BH341+'Balance Sheet Annual'!BS341)/'Balance Sheet Annual'!CS341</f>
        <v>1.0630189295449122</v>
      </c>
      <c r="V341" s="21">
        <f>('Balance Sheet Annual'!BH341/'Balance Sheet Annual'!CS341)</f>
        <v>8.8769139942972711E-2</v>
      </c>
      <c r="W341" s="21">
        <f>('Balance Sheet Annual'!BS341/'Balance Sheet Annual'!CS341)</f>
        <v>0.97424978960193942</v>
      </c>
      <c r="X341" s="22">
        <f>'Balance Sheet Annual'!AH341/'Balance Sheet Annual'!BB341</f>
        <v>6.7943443514446492E-2</v>
      </c>
      <c r="Y341" s="22">
        <f>'Balance Sheet Annual'!CS341/('Balance Sheet Annual'!BB341-'Balance Sheet Annual'!AQ341-'Balance Sheet Annual'!AR341-'Balance Sheet Annual'!AS341)</f>
        <v>0.82153655642123724</v>
      </c>
      <c r="Z341" s="22">
        <f>'Balance Sheet Annual'!BA341/'Balance Sheet Annual'!BB341</f>
        <v>0.93205655648555352</v>
      </c>
      <c r="AA341" s="22">
        <f>'Balance Sheet Annual'!AR341/'Balance Sheet Annual'!BB341</f>
        <v>0.53508299049510566</v>
      </c>
      <c r="AB341" s="23">
        <f>'Balance Sheet Annual'!CS341/'Balance Sheet Annual'!CT341</f>
        <v>0.37646474677259184</v>
      </c>
      <c r="AC341" s="24">
        <f>'Income Statement Annual'!V341/'Income Statement Annual'!N341</f>
        <v>0.38110840013942138</v>
      </c>
      <c r="AD341" s="22">
        <f>('Income Statement Annual'!AF341-'Income Statement Annual'!AC341)/'Income Statement Annual'!N341</f>
        <v>0.2758054075586317</v>
      </c>
      <c r="AE341" s="22">
        <f>'Income Statement Annual'!AF341/'Income Statement Annual'!N341</f>
        <v>0.17260369466713141</v>
      </c>
      <c r="AF341" s="22">
        <f>'Income Statement Annual'!BS341/'Income Statement Annual'!N341</f>
        <v>0.12731165662500624</v>
      </c>
      <c r="AG341" s="22">
        <f>('Income Statement Annual'!AF341-'Income Statement Annual'!AC341)/('Income Statement Annual'!AH341*-1)</f>
        <v>7.6738708783596561</v>
      </c>
      <c r="AH341" s="23">
        <f>'Income Statement Annual'!AF341/('Income Statement Annual'!AH341*-1)</f>
        <v>4.8024383485730118</v>
      </c>
      <c r="AI341" s="24">
        <f>'Cash Flow Statement Annual'!BG341/'Cash Flow Statement Annual'!AB341</f>
        <v>-0.26785994661642332</v>
      </c>
      <c r="AJ341" s="22">
        <f>'Cash Flow Statement Annual'!AB341/'Balance Sheet Annual'!BR341</f>
        <v>0.72517838166084714</v>
      </c>
      <c r="AK341" s="22">
        <f>('Cash Flow Statement Annual'!AB341+'Cash Flow Statement Annual'!AV341)/('Balance Sheet Annual'!BH341+'Balance Sheet Annual'!BS341)</f>
        <v>0.17372500827149406</v>
      </c>
      <c r="AL341" s="23">
        <f>('Cash Flow Statement Annual'!AB341/('Balance Sheet Annual'!BH341+'Balance Sheet Annual'!BS341))</f>
        <v>0.22577633880039702</v>
      </c>
      <c r="AM341" s="24">
        <f>'Income Statement Annual'!BS341/'Balance Sheet Annual'!CS341</f>
        <v>0.16058082425795431</v>
      </c>
      <c r="AN341" s="22">
        <f>'Income Statement Annual'!N341/'Balance Sheet Annual'!CS341</f>
        <v>1.2613206717664645</v>
      </c>
      <c r="AO341" s="22">
        <f>'Income Statement Annual'!N341/'Balance Sheet Annual'!BB341</f>
        <v>0.47484276729559749</v>
      </c>
      <c r="AP341" s="22">
        <f>'Income Statement Annual'!N341/('Balance Sheet Annual'!AH341-'Balance Sheet Annual'!BR341)</f>
        <v>-8.3818864774624373</v>
      </c>
      <c r="AQ341" s="22">
        <f>'Income Statement Annual'!BS341/'Balance Sheet Annual'!BB341</f>
        <v>6.0453019340804839E-2</v>
      </c>
      <c r="AR341" s="22">
        <f>'Cash Flow Statement Annual'!AB341/'Income Statement Annual'!N341</f>
        <v>0.19028033660309715</v>
      </c>
      <c r="AS341" s="22">
        <f>'Cash Flow Statement Annual'!BG341/'Income Statement Annual'!N341</f>
        <v>-5.0968480804660661E-2</v>
      </c>
      <c r="AT341" s="22">
        <f>'Cash Flow Statement Annual'!AB341/'Balance Sheet Annual'!BB341</f>
        <v>9.0353241594552422E-2</v>
      </c>
      <c r="AU341" s="22">
        <f>('Cash Flow Statement Annual'!AB341+'Cash Flow Statement Annual'!AU341)/'Balance Sheet Annual'!BR341</f>
        <v>0.20012904205252771</v>
      </c>
      <c r="AV341" s="22">
        <f>('Cash Flow Statement Annual'!AB341+'Cash Flow Statement Annual'!AU341)/('Balance Sheet Annual'!BH341+'Balance Sheet Annual'!BS341)</f>
        <v>6.2307983173417784E-2</v>
      </c>
      <c r="AW341" s="22">
        <f>'Cash Flow Statement Annual'!AB341/'Balance Sheet Annual'!BS341</f>
        <v>0.24634803573961139</v>
      </c>
      <c r="AX341" s="22">
        <f>('Cash Flow Statement Annual'!AB341+'Cash Flow Statement Annual'!AU341)/'Balance Sheet Annual'!BS341</f>
        <v>6.7985198746792846E-2</v>
      </c>
      <c r="AY341" s="22">
        <f>('Balance Sheet Annual'!BH341+'Balance Sheet Annual'!BS341)/('Income Statement Annual'!AF341-'Income Statement Annual'!AC341)</f>
        <v>3.0557140278028525</v>
      </c>
      <c r="AZ341" s="22">
        <f>(('Balance Sheet Annual'!BH341+'Balance Sheet Annual'!BS341)-'Balance Sheet Annual'!N341)/('Income Statement Annual'!AF341-'Income Statement Annual'!AC341)</f>
        <v>3.0256363964614552</v>
      </c>
      <c r="BA341" s="22">
        <f>('Cash Flow Statement Annual'!AB341+'Cash Flow Statement Annual'!AU341)/'Income Statement Annual'!BS341</f>
        <v>0.41246871088861076</v>
      </c>
      <c r="BB341" s="22">
        <f>'Income Statement Annual'!AF341/('Balance Sheet Annual'!BH341+'Balance Sheet Annual'!BS341)</f>
        <v>0.20480219312757006</v>
      </c>
      <c r="BC341" s="23">
        <f>'Income Statement Annual'!AF341/('Balance Sheet Annual'!BB341-'Balance Sheet Annual'!BR341)</f>
        <v>9.3624744762913104E-2</v>
      </c>
    </row>
    <row r="342" spans="1:55" x14ac:dyDescent="0.2">
      <c r="A342" s="45" t="s">
        <v>1042</v>
      </c>
      <c r="B342" s="45" t="s">
        <v>1043</v>
      </c>
      <c r="C342" s="45" t="str">
        <f>VLOOKUP(A342,'[1]S&amp;P 500 Wikipedia'!A:D,3,FALSE)</f>
        <v>Real Estate</v>
      </c>
      <c r="D342" s="45">
        <v>100897</v>
      </c>
      <c r="E342" s="45" t="s">
        <v>16</v>
      </c>
      <c r="F342" s="45">
        <v>2018</v>
      </c>
      <c r="G342" s="45" t="s">
        <v>17</v>
      </c>
      <c r="H342" s="46">
        <v>43465</v>
      </c>
      <c r="I342" s="46">
        <v>43524</v>
      </c>
      <c r="J342" s="46">
        <v>43594</v>
      </c>
      <c r="K342" s="45">
        <v>113481000</v>
      </c>
      <c r="L342" s="45">
        <v>116589000</v>
      </c>
      <c r="M342" s="45" t="s">
        <v>2017</v>
      </c>
      <c r="N342" s="20">
        <f>'Balance Sheet Annual'!AH342/'Balance Sheet Annual'!BR342</f>
        <v>0.93054265789426505</v>
      </c>
      <c r="O342" s="21">
        <f>('Balance Sheet Annual'!AH342-'Balance Sheet Annual'!U342)/'Balance Sheet Annual'!BR342</f>
        <v>0.93054265789426505</v>
      </c>
      <c r="P342" s="21">
        <f>'Balance Sheet Annual'!N342/'Balance Sheet Annual'!BR342</f>
        <v>0.24661802405837113</v>
      </c>
      <c r="Q342" s="21">
        <f>'Balance Sheet Annual'!CH342/'Balance Sheet Annual'!CS342</f>
        <v>-3.8164232119099046</v>
      </c>
      <c r="R342" s="21">
        <f>('Balance Sheet Annual'!BH342+'Balance Sheet Annual'!BS342)/'Balance Sheet Annual'!BB342</f>
        <v>1.2719160187453766</v>
      </c>
      <c r="S342" s="21">
        <f>('Balance Sheet Annual'!BH342/'Balance Sheet Annual'!BB342)</f>
        <v>2.7321639216388066E-3</v>
      </c>
      <c r="T342" s="21">
        <f>'Balance Sheet Annual'!BS342/'Balance Sheet Annual'!BB342</f>
        <v>1.269183854823738</v>
      </c>
      <c r="U342" s="21">
        <f>('Balance Sheet Annual'!BH342+'Balance Sheet Annual'!BS342)/'Balance Sheet Annual'!CS342</f>
        <v>-3.5822537987945124</v>
      </c>
      <c r="V342" s="21">
        <f>('Balance Sheet Annual'!BH342/'Balance Sheet Annual'!CS342)</f>
        <v>-7.6949298876463285E-3</v>
      </c>
      <c r="W342" s="21">
        <f>('Balance Sheet Annual'!BS342/'Balance Sheet Annual'!CS342)</f>
        <v>-3.5745588689068661</v>
      </c>
      <c r="X342" s="22">
        <f>'Balance Sheet Annual'!AH342/'Balance Sheet Annual'!BB342</f>
        <v>3.5454334953734221E-2</v>
      </c>
      <c r="Y342" s="22">
        <f>'Balance Sheet Annual'!CS342/('Balance Sheet Annual'!BB342-'Balance Sheet Annual'!AQ342-'Balance Sheet Annual'!AR342-'Balance Sheet Annual'!AS342)</f>
        <v>-0.69829723965724488</v>
      </c>
      <c r="Z342" s="22">
        <f>'Balance Sheet Annual'!BA342/'Balance Sheet Annual'!BB342</f>
        <v>0.96454566504626582</v>
      </c>
      <c r="AA342" s="22">
        <f>'Balance Sheet Annual'!AR342/'Balance Sheet Annual'!BB342</f>
        <v>0</v>
      </c>
      <c r="AB342" s="23">
        <f>'Balance Sheet Annual'!CS342/'Balance Sheet Annual'!CT342</f>
        <v>-0.35506027495131626</v>
      </c>
      <c r="AC342" s="24">
        <f>'Income Statement Annual'!V342/'Income Statement Annual'!N342</f>
        <v>0.74166885650880898</v>
      </c>
      <c r="AD342" s="22">
        <f>('Income Statement Annual'!AF342-'Income Statement Annual'!AC342)/'Income Statement Annual'!N342</f>
        <v>0.6376208706040607</v>
      </c>
      <c r="AE342" s="22">
        <f>'Income Statement Annual'!AF342/'Income Statement Annual'!N342</f>
        <v>0.2653862939420284</v>
      </c>
      <c r="AF342" s="22">
        <f>'Income Statement Annual'!BS342/'Income Statement Annual'!N342</f>
        <v>5.9996272444917273E-2</v>
      </c>
      <c r="AG342" s="22">
        <f>('Income Statement Annual'!AF342-'Income Statement Annual'!AC342)/('Income Statement Annual'!AH342*-1)</f>
        <v>3.5261161543090536</v>
      </c>
      <c r="AH342" s="23">
        <f>'Income Statement Annual'!AF342/('Income Statement Annual'!AH342*-1)</f>
        <v>1.4676164808009935</v>
      </c>
      <c r="AI342" s="24">
        <f>'Cash Flow Statement Annual'!BG342/'Cash Flow Statement Annual'!AB342</f>
        <v>-0.35990812125062616</v>
      </c>
      <c r="AJ342" s="22">
        <f>'Cash Flow Statement Annual'!AB342/'Balance Sheet Annual'!BR342</f>
        <v>2.9345834603180294</v>
      </c>
      <c r="AK342" s="22">
        <f>('Cash Flow Statement Annual'!AB342+'Cash Flow Statement Annual'!AV342)/('Balance Sheet Annual'!BH342+'Balance Sheet Annual'!BS342)</f>
        <v>8.7906519455172263E-2</v>
      </c>
      <c r="AL342" s="23">
        <f>('Cash Flow Statement Annual'!AB342/('Balance Sheet Annual'!BH342+'Balance Sheet Annual'!BS342))</f>
        <v>8.7906519455172263E-2</v>
      </c>
      <c r="AM342" s="24">
        <f>'Income Statement Annual'!BS342/'Balance Sheet Annual'!CS342</f>
        <v>-3.988051312870463E-2</v>
      </c>
      <c r="AN342" s="22">
        <f>'Income Statement Annual'!N342/'Balance Sheet Annual'!CS342</f>
        <v>-0.66471651493547412</v>
      </c>
      <c r="AO342" s="22">
        <f>'Income Statement Annual'!N342/'Balance Sheet Annual'!BB342</f>
        <v>0.23601442855767019</v>
      </c>
      <c r="AP342" s="22">
        <f>'Income Statement Annual'!N342/('Balance Sheet Annual'!AH342-'Balance Sheet Annual'!BR342)</f>
        <v>-89.184080115630806</v>
      </c>
      <c r="AQ342" s="22">
        <f>'Income Statement Annual'!BS342/'Balance Sheet Annual'!BB342</f>
        <v>1.4159985956677442E-2</v>
      </c>
      <c r="AR342" s="22">
        <f>'Cash Flow Statement Annual'!AB342/'Income Statement Annual'!N342</f>
        <v>0.47374099511829199</v>
      </c>
      <c r="AS342" s="22">
        <f>'Cash Flow Statement Annual'!BG342/'Income Statement Annual'!N342</f>
        <v>-0.17050323151242652</v>
      </c>
      <c r="AT342" s="22">
        <f>'Cash Flow Statement Annual'!AB342/'Balance Sheet Annual'!BB342</f>
        <v>0.1118097102471857</v>
      </c>
      <c r="AU342" s="22">
        <f>('Cash Flow Statement Annual'!AB342+'Cash Flow Statement Annual'!AU342)/'Balance Sheet Annual'!BR342</f>
        <v>0.76500242017891396</v>
      </c>
      <c r="AV342" s="22">
        <f>('Cash Flow Statement Annual'!AB342+'Cash Flow Statement Annual'!AU342)/('Balance Sheet Annual'!BH342+'Balance Sheet Annual'!BS342)</f>
        <v>2.2915926925255563E-2</v>
      </c>
      <c r="AW342" s="22">
        <f>'Cash Flow Statement Annual'!AB342/'Balance Sheet Annual'!BS342</f>
        <v>8.809575525424064E-2</v>
      </c>
      <c r="AX342" s="22">
        <f>('Cash Flow Statement Annual'!AB342+'Cash Flow Statement Annual'!AU342)/'Balance Sheet Annual'!BS342</f>
        <v>2.2965257893765863E-2</v>
      </c>
      <c r="AY342" s="22">
        <f>('Balance Sheet Annual'!BH342+'Balance Sheet Annual'!BS342)/('Income Statement Annual'!AF342-'Income Statement Annual'!AC342)</f>
        <v>8.4519585584980401</v>
      </c>
      <c r="AZ342" s="22">
        <f>(('Balance Sheet Annual'!BH342+'Balance Sheet Annual'!BS342)-'Balance Sheet Annual'!N342)/('Income Statement Annual'!AF342-'Income Statement Annual'!AC342)</f>
        <v>8.3895194358029812</v>
      </c>
      <c r="BA342" s="22">
        <f>('Cash Flow Statement Annual'!AB342+'Cash Flow Statement Annual'!AU342)/'Income Statement Annual'!BS342</f>
        <v>2.0584154977135469</v>
      </c>
      <c r="BB342" s="22">
        <f>'Income Statement Annual'!AF342/('Balance Sheet Annual'!BH342+'Balance Sheet Annual'!BS342)</f>
        <v>4.9244599162725493E-2</v>
      </c>
      <c r="BC342" s="23">
        <f>'Income Statement Annual'!AF342/('Balance Sheet Annual'!BB342-'Balance Sheet Annual'!BR342)</f>
        <v>6.5115958700808094E-2</v>
      </c>
    </row>
    <row r="343" spans="1:55" x14ac:dyDescent="0.2">
      <c r="A343" s="45" t="s">
        <v>1084</v>
      </c>
      <c r="B343" s="45" t="s">
        <v>1085</v>
      </c>
      <c r="C343" s="45" t="str">
        <f>VLOOKUP(A343,'[1]S&amp;P 500 Wikipedia'!A:D,3,FALSE)</f>
        <v>Consumer Discretionary</v>
      </c>
      <c r="D343" s="45">
        <v>86689</v>
      </c>
      <c r="E343" s="45" t="s">
        <v>16</v>
      </c>
      <c r="F343" s="45">
        <v>2018</v>
      </c>
      <c r="G343" s="45" t="s">
        <v>17</v>
      </c>
      <c r="H343" s="46">
        <v>43373</v>
      </c>
      <c r="I343" s="46">
        <v>43420</v>
      </c>
      <c r="J343" s="46">
        <v>43420</v>
      </c>
      <c r="K343" s="45">
        <v>1337800000</v>
      </c>
      <c r="L343" s="45">
        <v>1348700000</v>
      </c>
      <c r="M343" s="45" t="s">
        <v>1825</v>
      </c>
      <c r="N343" s="20">
        <f>'Balance Sheet Annual'!AH343/'Balance Sheet Annual'!BR343</f>
        <v>1.2517828796171251</v>
      </c>
      <c r="O343" s="21">
        <f>('Balance Sheet Annual'!AH343-'Balance Sheet Annual'!U343)/'Balance Sheet Annual'!BR343</f>
        <v>0.92861373705783401</v>
      </c>
      <c r="P343" s="21">
        <f>'Balance Sheet Annual'!N343/'Balance Sheet Annual'!BR343</f>
        <v>0.63754827398298863</v>
      </c>
      <c r="Q343" s="21">
        <f>'Balance Sheet Annual'!CH343/'Balance Sheet Annual'!CS343</f>
        <v>1.632508704416346</v>
      </c>
      <c r="R343" s="21">
        <f>('Balance Sheet Annual'!BH343+'Balance Sheet Annual'!BS343)/'Balance Sheet Annual'!BB343</f>
        <v>0.27375118338252491</v>
      </c>
      <c r="S343" s="21">
        <f>('Balance Sheet Annual'!BH343/'Balance Sheet Annual'!BB343)</f>
        <v>0</v>
      </c>
      <c r="T343" s="21">
        <f>'Balance Sheet Annual'!BS343/'Balance Sheet Annual'!BB343</f>
        <v>0.27375118338252491</v>
      </c>
      <c r="U343" s="21">
        <f>('Balance Sheet Annual'!BH343+'Balance Sheet Annual'!BS343)/'Balance Sheet Annual'!CS343</f>
        <v>0.72065237309877217</v>
      </c>
      <c r="V343" s="21">
        <f>('Balance Sheet Annual'!BH343/'Balance Sheet Annual'!CS343)</f>
        <v>0</v>
      </c>
      <c r="W343" s="21">
        <f>('Balance Sheet Annual'!BS343/'Balance Sheet Annual'!CS343)</f>
        <v>0.72065237309877217</v>
      </c>
      <c r="X343" s="22">
        <f>'Balance Sheet Annual'!AH343/'Balance Sheet Annual'!BB343</f>
        <v>0.36778136659798405</v>
      </c>
      <c r="Y343" s="22">
        <f>'Balance Sheet Annual'!CS343/('Balance Sheet Annual'!BB343-'Balance Sheet Annual'!AQ343-'Balance Sheet Annual'!AR343-'Balance Sheet Annual'!AS343)</f>
        <v>0.44061364553895843</v>
      </c>
      <c r="Z343" s="22">
        <f>'Balance Sheet Annual'!BA343/'Balance Sheet Annual'!BB343</f>
        <v>0.63221863340201589</v>
      </c>
      <c r="AA343" s="22">
        <f>'Balance Sheet Annual'!AR343/'Balance Sheet Annual'!BB343</f>
        <v>0.10714484602105029</v>
      </c>
      <c r="AB343" s="23">
        <f>'Balance Sheet Annual'!CS343/'Balance Sheet Annual'!CT343</f>
        <v>0.37986579049952662</v>
      </c>
      <c r="AC343" s="24">
        <f>'Income Statement Annual'!V343/'Income Statement Annual'!N343</f>
        <v>0.59627101684921469</v>
      </c>
      <c r="AD343" s="22">
        <f>('Income Statement Annual'!AF343-'Income Statement Annual'!AC343)/'Income Statement Annual'!N343</f>
        <v>0.21924526953383244</v>
      </c>
      <c r="AE343" s="22">
        <f>'Income Statement Annual'!AF343/'Income Statement Annual'!N343</f>
        <v>0.17406686082870262</v>
      </c>
      <c r="AF343" s="22">
        <f>'Income Statement Annual'!BS343/'Income Statement Annual'!N343</f>
        <v>0.12885718369753604</v>
      </c>
      <c r="AG343" s="22">
        <f>('Income Statement Annual'!AF343-'Income Statement Annual'!AC343)/('Income Statement Annual'!AH343*-1)</f>
        <v>53.061621621621619</v>
      </c>
      <c r="AH343" s="23">
        <f>'Income Statement Annual'!AF343/('Income Statement Annual'!AH343*-1)</f>
        <v>42.127567567567567</v>
      </c>
      <c r="AI343" s="24">
        <f>'Cash Flow Statement Annual'!BG343/'Cash Flow Statement Annual'!AB343</f>
        <v>-0.71906666986081502</v>
      </c>
      <c r="AJ343" s="22">
        <f>'Cash Flow Statement Annual'!AB343/'Balance Sheet Annual'!BR343</f>
        <v>0.98900656289241118</v>
      </c>
      <c r="AK343" s="22">
        <f>('Cash Flow Statement Annual'!AB343+'Cash Flow Statement Annual'!AV343)/('Balance Sheet Annual'!BH343+'Balance Sheet Annual'!BS343)</f>
        <v>0.6926460865585109</v>
      </c>
      <c r="AL343" s="23">
        <f>('Cash Flow Statement Annual'!AB343/('Balance Sheet Annual'!BH343+'Balance Sheet Annual'!BS343))</f>
        <v>1.0614606113004119</v>
      </c>
      <c r="AM343" s="24">
        <f>'Income Statement Annual'!BS343/'Balance Sheet Annual'!CS343</f>
        <v>0.52862378596298332</v>
      </c>
      <c r="AN343" s="22">
        <f>'Income Statement Annual'!N343/'Balance Sheet Annual'!CS343</f>
        <v>4.1024005864027853</v>
      </c>
      <c r="AO343" s="22">
        <f>'Income Statement Annual'!N343/'Balance Sheet Annual'!BB343</f>
        <v>1.5583616416996158</v>
      </c>
      <c r="AP343" s="22">
        <f>'Income Statement Annual'!N343/('Balance Sheet Annual'!AH343-'Balance Sheet Annual'!BR343)</f>
        <v>21.065964053825162</v>
      </c>
      <c r="AQ343" s="22">
        <f>'Income Statement Annual'!BS343/'Balance Sheet Annual'!BB343</f>
        <v>0.20080609233168123</v>
      </c>
      <c r="AR343" s="22">
        <f>'Cash Flow Statement Annual'!AB343/'Income Statement Annual'!N343</f>
        <v>0.18646255829327996</v>
      </c>
      <c r="AS343" s="22">
        <f>'Cash Flow Statement Annual'!BG343/'Income Statement Annual'!N343</f>
        <v>-0.13407901084567692</v>
      </c>
      <c r="AT343" s="22">
        <f>'Cash Flow Statement Annual'!AB343/'Balance Sheet Annual'!BB343</f>
        <v>0.29057609845742605</v>
      </c>
      <c r="AU343" s="22">
        <f>('Cash Flow Statement Annual'!AB343+'Cash Flow Statement Annual'!AU343)/'Balance Sheet Annual'!BR343</f>
        <v>0.78761816760253034</v>
      </c>
      <c r="AV343" s="22">
        <f>('Cash Flow Statement Annual'!AB343+'Cash Flow Statement Annual'!AU343)/('Balance Sheet Annual'!BH343+'Balance Sheet Annual'!BS343)</f>
        <v>0.84531861872552505</v>
      </c>
      <c r="AW343" s="22">
        <f>'Cash Flow Statement Annual'!AB343/'Balance Sheet Annual'!BS343</f>
        <v>1.0614606113004119</v>
      </c>
      <c r="AX343" s="22">
        <f>('Cash Flow Statement Annual'!AB343+'Cash Flow Statement Annual'!AU343)/'Balance Sheet Annual'!BS343</f>
        <v>0.84531861872552505</v>
      </c>
      <c r="AY343" s="22">
        <f>('Balance Sheet Annual'!BH343+'Balance Sheet Annual'!BS343)/('Income Statement Annual'!AF343-'Income Statement Annual'!AC343)</f>
        <v>0.80123059370033822</v>
      </c>
      <c r="AZ343" s="22">
        <f>(('Balance Sheet Annual'!BH343+'Balance Sheet Annual'!BS343)-'Balance Sheet Annual'!N343)/('Income Statement Annual'!AF343-'Income Statement Annual'!AC343)</f>
        <v>0.25298480094535675</v>
      </c>
      <c r="BA343" s="22">
        <f>('Cash Flow Statement Annual'!AB343+'Cash Flow Statement Annual'!AU343)/'Income Statement Annual'!BS343</f>
        <v>1.1523901965542345</v>
      </c>
      <c r="BB343" s="22">
        <f>'Income Statement Annual'!AF343/('Balance Sheet Annual'!BH343+'Balance Sheet Annual'!BS343)</f>
        <v>0.99089660784214006</v>
      </c>
      <c r="BC343" s="23">
        <f>'Income Statement Annual'!AF343/('Balance Sheet Annual'!BB343-'Balance Sheet Annual'!BR343)</f>
        <v>0.38411418545278908</v>
      </c>
    </row>
    <row r="344" spans="1:55" x14ac:dyDescent="0.2">
      <c r="A344" s="45" t="s">
        <v>1051</v>
      </c>
      <c r="B344" s="45" t="s">
        <v>1052</v>
      </c>
      <c r="C344" s="45" t="str">
        <f>VLOOKUP(A344,'[1]S&amp;P 500 Wikipedia'!A:D,3,FALSE)</f>
        <v>Materials</v>
      </c>
      <c r="D344" s="45">
        <v>378213</v>
      </c>
      <c r="E344" s="45" t="s">
        <v>16</v>
      </c>
      <c r="F344" s="45">
        <v>2018</v>
      </c>
      <c r="G344" s="45" t="s">
        <v>17</v>
      </c>
      <c r="H344" s="46">
        <v>43465</v>
      </c>
      <c r="I344" s="46">
        <v>43515</v>
      </c>
      <c r="J344" s="46">
        <v>43515</v>
      </c>
      <c r="K344" s="45">
        <v>155400000</v>
      </c>
      <c r="L344" s="45">
        <v>156900000</v>
      </c>
      <c r="M344" s="45" t="s">
        <v>1826</v>
      </c>
      <c r="N344" s="20">
        <f>'Balance Sheet Annual'!AH344/'Balance Sheet Annual'!BR344</f>
        <v>1.3542301552749965</v>
      </c>
      <c r="O344" s="21">
        <f>('Balance Sheet Annual'!AH344-'Balance Sheet Annual'!U344)/'Balance Sheet Annual'!BR344</f>
        <v>0.9865041358293426</v>
      </c>
      <c r="P344" s="21">
        <f>'Balance Sheet Annual'!N344/'Balance Sheet Annual'!BR344</f>
        <v>0.43099695254680015</v>
      </c>
      <c r="Q344" s="21">
        <f>'Balance Sheet Annual'!CH344/'Balance Sheet Annual'!CS344</f>
        <v>33.67038739330269</v>
      </c>
      <c r="R344" s="21">
        <f>('Balance Sheet Annual'!BH344+'Balance Sheet Annual'!BS344)/'Balance Sheet Annual'!BB344</f>
        <v>0.61701039713652628</v>
      </c>
      <c r="S344" s="21">
        <f>('Balance Sheet Annual'!BH344/'Balance Sheet Annual'!BB344)</f>
        <v>5.208037422116168E-3</v>
      </c>
      <c r="T344" s="21">
        <f>'Balance Sheet Annual'!BS344/'Balance Sheet Annual'!BB344</f>
        <v>0.61180235971441022</v>
      </c>
      <c r="U344" s="21">
        <f>('Balance Sheet Annual'!BH344+'Balance Sheet Annual'!BS344)/'Balance Sheet Annual'!CS344</f>
        <v>21.391989494418912</v>
      </c>
      <c r="V344" s="21">
        <f>('Balance Sheet Annual'!BH344/'Balance Sheet Annual'!CS344)</f>
        <v>0.18056467498358503</v>
      </c>
      <c r="W344" s="21">
        <f>('Balance Sheet Annual'!BS344/'Balance Sheet Annual'!CS344)</f>
        <v>21.211424819435326</v>
      </c>
      <c r="X344" s="22">
        <f>'Balance Sheet Annual'!AH344/'Balance Sheet Annual'!BB344</f>
        <v>0.35346476525954967</v>
      </c>
      <c r="Y344" s="22">
        <f>'Balance Sheet Annual'!CS344/('Balance Sheet Annual'!BB344-'Balance Sheet Annual'!AQ344-'Balance Sheet Annual'!AR344-'Balance Sheet Annual'!AS344)</f>
        <v>4.6762258589456235E-2</v>
      </c>
      <c r="Z344" s="22">
        <f>'Balance Sheet Annual'!BA344/'Balance Sheet Annual'!BB344</f>
        <v>0.64653523474045038</v>
      </c>
      <c r="AA344" s="22">
        <f>'Balance Sheet Annual'!AR344/'Balance Sheet Annual'!BB344</f>
        <v>0.36736549059712514</v>
      </c>
      <c r="AB344" s="23">
        <f>'Balance Sheet Annual'!CS344/'Balance Sheet Annual'!CT344</f>
        <v>2.8843058159574268E-2</v>
      </c>
      <c r="AC344" s="24">
        <f>'Income Statement Annual'!V344/'Income Statement Annual'!N344</f>
        <v>0.31764389456697151</v>
      </c>
      <c r="AD344" s="22">
        <f>('Income Statement Annual'!AF344-'Income Statement Annual'!AC344)/'Income Statement Annual'!N344</f>
        <v>0.13923256230948539</v>
      </c>
      <c r="AE344" s="22">
        <f>'Income Statement Annual'!AF344/'Income Statement Annual'!N344</f>
        <v>0.13629639591178053</v>
      </c>
      <c r="AF344" s="22">
        <f>'Income Statement Annual'!BS344/'Income Statement Annual'!N344</f>
        <v>0.18264748072440379</v>
      </c>
      <c r="AG344" s="22">
        <f>('Income Statement Annual'!AF344-'Income Statement Annual'!AC344)/('Income Statement Annual'!AH344*-1)</f>
        <v>3.3724212812160697</v>
      </c>
      <c r="AH344" s="23">
        <f>'Income Statement Annual'!AF344/('Income Statement Annual'!AH344*-1)</f>
        <v>3.3013029315960911</v>
      </c>
      <c r="AI344" s="24">
        <f>'Cash Flow Statement Annual'!BG344/'Cash Flow Statement Annual'!AB344</f>
        <v>-4.3927898209236567</v>
      </c>
      <c r="AJ344" s="22">
        <f>'Cash Flow Statement Annual'!AB344/'Balance Sheet Annual'!BR344</f>
        <v>0.30793789000145116</v>
      </c>
      <c r="AK344" s="22">
        <f>('Cash Flow Statement Annual'!AB344+'Cash Flow Statement Annual'!AV344)/('Balance Sheet Annual'!BH344+'Balance Sheet Annual'!BS344)</f>
        <v>9.3523634131368938E-2</v>
      </c>
      <c r="AL344" s="23">
        <f>('Cash Flow Statement Annual'!AB344/('Balance Sheet Annual'!BH344+'Balance Sheet Annual'!BS344))</f>
        <v>0.13026396562308165</v>
      </c>
      <c r="AM344" s="24">
        <f>'Income Statement Annual'!BS344/'Balance Sheet Annual'!CS344</f>
        <v>5.3506237688772158</v>
      </c>
      <c r="AN344" s="22">
        <f>'Income Statement Annual'!N344/'Balance Sheet Annual'!CS344</f>
        <v>29.294812869336834</v>
      </c>
      <c r="AO344" s="22">
        <f>'Income Statement Annual'!N344/'Balance Sheet Annual'!BB344</f>
        <v>0.84495199136412702</v>
      </c>
      <c r="AP344" s="22">
        <f>'Income Statement Annual'!N344/('Balance Sheet Annual'!AH344-'Balance Sheet Annual'!BR344)</f>
        <v>9.1388775092175329</v>
      </c>
      <c r="AQ344" s="22">
        <f>'Income Statement Annual'!BS344/'Balance Sheet Annual'!BB344</f>
        <v>0.15432835255572599</v>
      </c>
      <c r="AR344" s="22">
        <f>'Cash Flow Statement Annual'!AB344/'Income Statement Annual'!N344</f>
        <v>9.5122825892056659E-2</v>
      </c>
      <c r="AS344" s="22">
        <f>'Cash Flow Statement Annual'!BG344/'Income Statement Annual'!N344</f>
        <v>-0.4178545813161198</v>
      </c>
      <c r="AT344" s="22">
        <f>'Cash Flow Statement Annual'!AB344/'Balance Sheet Annual'!BB344</f>
        <v>8.0374221161676418E-2</v>
      </c>
      <c r="AU344" s="22">
        <f>('Cash Flow Statement Annual'!AB344+'Cash Flow Statement Annual'!AU344)/'Balance Sheet Annual'!BR344</f>
        <v>1.6238572050500653</v>
      </c>
      <c r="AV344" s="22">
        <f>('Cash Flow Statement Annual'!AB344+'Cash Flow Statement Annual'!AU344)/('Balance Sheet Annual'!BH344+'Balance Sheet Annual'!BS344)</f>
        <v>0.68692449355432783</v>
      </c>
      <c r="AW344" s="22">
        <f>'Cash Flow Statement Annual'!AB344/'Balance Sheet Annual'!BS344</f>
        <v>0.13137285249961306</v>
      </c>
      <c r="AX344" s="22">
        <f>('Cash Flow Statement Annual'!AB344+'Cash Flow Statement Annual'!AU344)/'Balance Sheet Annual'!BS344</f>
        <v>0.69277201671567867</v>
      </c>
      <c r="AY344" s="22">
        <f>('Balance Sheet Annual'!BH344+'Balance Sheet Annual'!BS344)/('Income Statement Annual'!AF344-'Income Statement Annual'!AC344)</f>
        <v>5.2446877012234383</v>
      </c>
      <c r="AZ344" s="22">
        <f>(('Balance Sheet Annual'!BH344+'Balance Sheet Annual'!BS344)-'Balance Sheet Annual'!N344)/('Income Statement Annual'!AF344-'Income Statement Annual'!AC344)</f>
        <v>4.2884739214423693</v>
      </c>
      <c r="BA344" s="22">
        <f>('Cash Flow Statement Annual'!AB344+'Cash Flow Statement Annual'!AU344)/'Income Statement Annual'!BS344</f>
        <v>2.7463492453061726</v>
      </c>
      <c r="BB344" s="22">
        <f>'Income Statement Annual'!AF344/('Balance Sheet Annual'!BH344+'Balance Sheet Annual'!BS344)</f>
        <v>0.18664825046040515</v>
      </c>
      <c r="BC344" s="23">
        <f>'Income Statement Annual'!AF344/('Balance Sheet Annual'!BB344-'Balance Sheet Annual'!BR344)</f>
        <v>0.15583916352733143</v>
      </c>
    </row>
    <row r="345" spans="1:55" x14ac:dyDescent="0.2">
      <c r="A345" s="45" t="s">
        <v>1060</v>
      </c>
      <c r="B345" s="45" t="s">
        <v>1061</v>
      </c>
      <c r="C345" s="45" t="str">
        <f>VLOOKUP(A345,'[1]S&amp;P 500 Wikipedia'!A:D,3,FALSE)</f>
        <v>Materials</v>
      </c>
      <c r="D345" s="45">
        <v>378215</v>
      </c>
      <c r="E345" s="45" t="s">
        <v>16</v>
      </c>
      <c r="F345" s="45">
        <v>2018</v>
      </c>
      <c r="G345" s="45" t="s">
        <v>17</v>
      </c>
      <c r="H345" s="46">
        <v>43465</v>
      </c>
      <c r="I345" s="46">
        <v>43518</v>
      </c>
      <c r="J345" s="46">
        <v>43518</v>
      </c>
      <c r="K345" s="45">
        <v>92604129</v>
      </c>
      <c r="L345" s="45">
        <v>94386684</v>
      </c>
      <c r="M345" s="45" t="s">
        <v>1827</v>
      </c>
      <c r="N345" s="20">
        <f>'Balance Sheet Annual'!AH345/'Balance Sheet Annual'!BR345</f>
        <v>1.1200497594791305</v>
      </c>
      <c r="O345" s="21">
        <f>('Balance Sheet Annual'!AH345-'Balance Sheet Annual'!U345)/'Balance Sheet Annual'!BR345</f>
        <v>0.66825801694430653</v>
      </c>
      <c r="P345" s="21">
        <f>'Balance Sheet Annual'!N345/'Balance Sheet Annual'!BR345</f>
        <v>5.1217401772681442E-2</v>
      </c>
      <c r="Q345" s="21">
        <f>'Balance Sheet Annual'!CH345/'Balance Sheet Annual'!CS345</f>
        <v>4.4055825434674505</v>
      </c>
      <c r="R345" s="21">
        <f>('Balance Sheet Annual'!BH345+'Balance Sheet Annual'!BS345)/'Balance Sheet Annual'!BB345</f>
        <v>0.52712846558498827</v>
      </c>
      <c r="S345" s="21">
        <f>('Balance Sheet Annual'!BH345/'Balance Sheet Annual'!BB345)</f>
        <v>3.1811625234794305E-2</v>
      </c>
      <c r="T345" s="21">
        <f>'Balance Sheet Annual'!BS345/'Balance Sheet Annual'!BB345</f>
        <v>0.49531684035019391</v>
      </c>
      <c r="U345" s="21">
        <f>('Balance Sheet Annual'!BH345+'Balance Sheet Annual'!BS345)/'Balance Sheet Annual'!CS345</f>
        <v>2.8494364317309953</v>
      </c>
      <c r="V345" s="21">
        <f>('Balance Sheet Annual'!BH345/'Balance Sheet Annual'!CS345)</f>
        <v>0.17196036604853274</v>
      </c>
      <c r="W345" s="21">
        <f>('Balance Sheet Annual'!BS345/'Balance Sheet Annual'!CS345)</f>
        <v>2.6774760656824625</v>
      </c>
      <c r="X345" s="22">
        <f>'Balance Sheet Annual'!AH345/'Balance Sheet Annual'!BB345</f>
        <v>0.22375711272236035</v>
      </c>
      <c r="Y345" s="22">
        <f>'Balance Sheet Annual'!CS345/('Balance Sheet Annual'!BB345-'Balance Sheet Annual'!AQ345-'Balance Sheet Annual'!AR345-'Balance Sheet Annual'!AS345)</f>
        <v>0.51698855219911277</v>
      </c>
      <c r="Z345" s="22">
        <f>'Balance Sheet Annual'!BA345/'Balance Sheet Annual'!BB345</f>
        <v>0.77624288727763968</v>
      </c>
      <c r="AA345" s="22">
        <f>'Balance Sheet Annual'!AR345/'Balance Sheet Annual'!BB345</f>
        <v>0.34142695714446836</v>
      </c>
      <c r="AB345" s="23">
        <f>'Balance Sheet Annual'!CS345/'Balance Sheet Annual'!CT345</f>
        <v>0.18499393764849303</v>
      </c>
      <c r="AC345" s="24">
        <f>'Income Statement Annual'!V345/'Income Statement Annual'!N345</f>
        <v>0.45256987084974776</v>
      </c>
      <c r="AD345" s="22">
        <f>('Income Statement Annual'!AF345-'Income Statement Annual'!AC345)/'Income Statement Annual'!N345</f>
        <v>0.13180452099295586</v>
      </c>
      <c r="AE345" s="22">
        <f>'Income Statement Annual'!AF345/'Income Statement Annual'!N345</f>
        <v>0.11800534017165752</v>
      </c>
      <c r="AF345" s="22">
        <f>'Income Statement Annual'!BS345/'Income Statement Annual'!N345</f>
        <v>0.11827863554930168</v>
      </c>
      <c r="AG345" s="22">
        <f>('Income Statement Annual'!AF345-'Income Statement Annual'!AC345)/('Income Statement Annual'!AH345*-1)</f>
        <v>7.4958192742275243</v>
      </c>
      <c r="AH345" s="23">
        <f>'Income Statement Annual'!AF345/('Income Statement Annual'!AH345*-1)</f>
        <v>6.7110497929563406</v>
      </c>
      <c r="AI345" s="24">
        <f>'Cash Flow Statement Annual'!BG345/'Cash Flow Statement Annual'!AB345</f>
        <v>3.457643654244658</v>
      </c>
      <c r="AJ345" s="22">
        <f>'Cash Flow Statement Annual'!AB345/'Balance Sheet Annual'!BR345</f>
        <v>0.4725063829573784</v>
      </c>
      <c r="AK345" s="22">
        <f>('Cash Flow Statement Annual'!AB345+'Cash Flow Statement Annual'!AV345)/('Balance Sheet Annual'!BH345+'Balance Sheet Annual'!BS345)</f>
        <v>0.14874919860027727</v>
      </c>
      <c r="AL345" s="23">
        <f>('Cash Flow Statement Annual'!AB345/('Balance Sheet Annual'!BH345+'Balance Sheet Annual'!BS345))</f>
        <v>0.17907326112300043</v>
      </c>
      <c r="AM345" s="24">
        <f>'Income Statement Annual'!BS345/'Balance Sheet Annual'!CS345</f>
        <v>0.48000318510325041</v>
      </c>
      <c r="AN345" s="22">
        <f>'Income Statement Annual'!N345/'Balance Sheet Annual'!CS345</f>
        <v>4.0582408046394169</v>
      </c>
      <c r="AO345" s="22">
        <f>'Income Statement Annual'!N345/'Balance Sheet Annual'!BB345</f>
        <v>0.75074994637603454</v>
      </c>
      <c r="AP345" s="22">
        <f>'Income Statement Annual'!N345/('Balance Sheet Annual'!AH345-'Balance Sheet Annual'!BR345)</f>
        <v>31.303614256465966</v>
      </c>
      <c r="AQ345" s="22">
        <f>'Income Statement Annual'!BS345/'Balance Sheet Annual'!BB345</f>
        <v>8.8797679296068771E-2</v>
      </c>
      <c r="AR345" s="22">
        <f>'Cash Flow Statement Annual'!AB345/'Income Statement Annual'!N345</f>
        <v>0.12573375971416573</v>
      </c>
      <c r="AS345" s="22">
        <f>'Cash Flow Statement Annual'!BG345/'Income Statement Annual'!N345</f>
        <v>0.43474253640000782</v>
      </c>
      <c r="AT345" s="22">
        <f>'Cash Flow Statement Annual'!AB345/'Balance Sheet Annual'!BB345</f>
        <v>9.4394613363067134E-2</v>
      </c>
      <c r="AU345" s="22">
        <f>('Cash Flow Statement Annual'!AB345+'Cash Flow Statement Annual'!AU345)/'Balance Sheet Annual'!BR345</f>
        <v>-1.7966066242306593</v>
      </c>
      <c r="AV345" s="22">
        <f>('Cash Flow Statement Annual'!AB345+'Cash Flow Statement Annual'!AU345)/('Balance Sheet Annual'!BH345+'Balance Sheet Annual'!BS345)</f>
        <v>-0.68088859486410303</v>
      </c>
      <c r="AW345" s="22">
        <f>'Cash Flow Statement Annual'!AB345/'Balance Sheet Annual'!BS345</f>
        <v>0.19057420558592195</v>
      </c>
      <c r="AX345" s="22">
        <f>('Cash Flow Statement Annual'!AB345+'Cash Flow Statement Annual'!AU345)/'Balance Sheet Annual'!BS345</f>
        <v>-0.72461852900312518</v>
      </c>
      <c r="AY345" s="22">
        <f>('Balance Sheet Annual'!BH345+'Balance Sheet Annual'!BS345)/('Income Statement Annual'!AF345-'Income Statement Annual'!AC345)</f>
        <v>5.3271000353936415</v>
      </c>
      <c r="AZ345" s="22">
        <f>(('Balance Sheet Annual'!BH345+'Balance Sheet Annual'!BS345)-'Balance Sheet Annual'!N345)/('Income Statement Annual'!AF345-'Income Statement Annual'!AC345)</f>
        <v>5.2236974355053416</v>
      </c>
      <c r="BA345" s="22">
        <f>('Cash Flow Statement Annual'!AB345+'Cash Flow Statement Annual'!AU345)/'Income Statement Annual'!BS345</f>
        <v>-4.0419497794344181</v>
      </c>
      <c r="BB345" s="22">
        <f>'Income Statement Annual'!AF345/('Balance Sheet Annual'!BH345+'Balance Sheet Annual'!BS345)</f>
        <v>0.16806624682588678</v>
      </c>
      <c r="BC345" s="23">
        <f>'Income Statement Annual'!AF345/('Balance Sheet Annual'!BB345-'Balance Sheet Annual'!BR345)</f>
        <v>0.11070938919171433</v>
      </c>
    </row>
    <row r="346" spans="1:55" x14ac:dyDescent="0.2">
      <c r="A346" s="45" t="s">
        <v>694</v>
      </c>
      <c r="B346" s="45" t="s">
        <v>695</v>
      </c>
      <c r="C346" s="45" t="str">
        <f>VLOOKUP(A346,'[1]S&amp;P 500 Wikipedia'!A:D,3,FALSE)</f>
        <v>Consumer Staples</v>
      </c>
      <c r="D346" s="45">
        <v>254348</v>
      </c>
      <c r="E346" s="45" t="s">
        <v>16</v>
      </c>
      <c r="F346" s="45">
        <v>2019</v>
      </c>
      <c r="G346" s="45" t="s">
        <v>17</v>
      </c>
      <c r="H346" s="46">
        <v>43585</v>
      </c>
      <c r="I346" s="46">
        <v>43633</v>
      </c>
      <c r="J346" s="46">
        <v>43791</v>
      </c>
      <c r="K346" s="45">
        <v>112900000</v>
      </c>
      <c r="L346" s="45">
        <v>112900000</v>
      </c>
      <c r="M346" s="45" t="s">
        <v>2018</v>
      </c>
      <c r="N346" s="20">
        <f>'Balance Sheet Annual'!AH346/'Balance Sheet Annual'!BR346</f>
        <v>1.5041594118785064</v>
      </c>
      <c r="O346" s="21">
        <f>('Balance Sheet Annual'!AH346-'Balance Sheet Annual'!U346)/'Balance Sheet Annual'!BR346</f>
        <v>0.67769394467014898</v>
      </c>
      <c r="P346" s="21">
        <f>'Balance Sheet Annual'!N346/'Balance Sheet Annual'!BR346</f>
        <v>0.18630295995356935</v>
      </c>
      <c r="Q346" s="21">
        <f>'Balance Sheet Annual'!CH346/'Balance Sheet Annual'!CS346</f>
        <v>0.93904525351345192</v>
      </c>
      <c r="R346" s="21">
        <f>('Balance Sheet Annual'!BH346+'Balance Sheet Annual'!BS346)/'Balance Sheet Annual'!BB346</f>
        <v>0.3157922254463702</v>
      </c>
      <c r="S346" s="21">
        <f>('Balance Sheet Annual'!BH346/'Balance Sheet Annual'!BB346)</f>
        <v>9.4110265861501053E-3</v>
      </c>
      <c r="T346" s="21">
        <f>'Balance Sheet Annual'!BS346/'Balance Sheet Annual'!BB346</f>
        <v>0.30638119886022014</v>
      </c>
      <c r="U346" s="21">
        <f>('Balance Sheet Annual'!BH346+'Balance Sheet Annual'!BS346)/'Balance Sheet Annual'!CS346</f>
        <v>0.61233541584823403</v>
      </c>
      <c r="V346" s="21">
        <f>('Balance Sheet Annual'!BH346/'Balance Sheet Annual'!CS346)</f>
        <v>1.8248406432563268E-2</v>
      </c>
      <c r="W346" s="21">
        <f>('Balance Sheet Annual'!BS346/'Balance Sheet Annual'!CS346)</f>
        <v>0.59408700941567083</v>
      </c>
      <c r="X346" s="22">
        <f>'Balance Sheet Annual'!AH346/'Balance Sheet Annual'!BB346</f>
        <v>0.1016260162601626</v>
      </c>
      <c r="Y346" s="22">
        <f>'Balance Sheet Annual'!CS346/('Balance Sheet Annual'!BB346-'Balance Sheet Annual'!AQ346-'Balance Sheet Annual'!AR346-'Balance Sheet Annual'!AS346)</f>
        <v>2.2922585330428467</v>
      </c>
      <c r="Z346" s="22">
        <f>'Balance Sheet Annual'!BA346/'Balance Sheet Annual'!BB346</f>
        <v>0.89837398373983735</v>
      </c>
      <c r="AA346" s="22">
        <f>'Balance Sheet Annual'!AR346/'Balance Sheet Annual'!BB346</f>
        <v>0.38834862625153582</v>
      </c>
      <c r="AB346" s="23">
        <f>'Balance Sheet Annual'!CS346/'Balance Sheet Annual'!CT346</f>
        <v>0.51571772148589656</v>
      </c>
      <c r="AC346" s="24">
        <f>'Income Statement Annual'!V346/'Income Statement Annual'!N346</f>
        <v>0.38549156597028722</v>
      </c>
      <c r="AD346" s="22">
        <f>('Income Statement Annual'!AF346-'Income Statement Annual'!AC346)/'Income Statement Annual'!N346</f>
        <v>0.2002283508447622</v>
      </c>
      <c r="AE346" s="22">
        <f>'Income Statement Annual'!AF346/'Income Statement Annual'!N346</f>
        <v>0.17211944923951014</v>
      </c>
      <c r="AF346" s="22">
        <f>'Income Statement Annual'!BS346/'Income Statement Annual'!N346</f>
        <v>0.18194669095159777</v>
      </c>
      <c r="AG346" s="22">
        <f>('Income Statement Annual'!AF346-'Income Statement Annual'!AC346)/('Income Statement Annual'!AH346*-1)</f>
        <v>8.4612291786329692</v>
      </c>
      <c r="AH346" s="23">
        <f>'Income Statement Annual'!AF346/('Income Statement Annual'!AH346*-1)</f>
        <v>7.2734060884549105</v>
      </c>
      <c r="AI346" s="24">
        <f>'Cash Flow Statement Annual'!BG346/'Cash Flow Statement Annual'!AB346</f>
        <v>-0.75697865353037763</v>
      </c>
      <c r="AJ346" s="22">
        <f>'Cash Flow Statement Annual'!AB346/'Balance Sheet Annual'!BR346</f>
        <v>1.1781775972141613</v>
      </c>
      <c r="AK346" s="22">
        <f>('Cash Flow Statement Annual'!AB346+'Cash Flow Statement Annual'!AV346)/('Balance Sheet Annual'!BH346+'Balance Sheet Annual'!BS346)</f>
        <v>0.17957367549668873</v>
      </c>
      <c r="AL346" s="23">
        <f>('Cash Flow Statement Annual'!AB346/('Balance Sheet Annual'!BH346+'Balance Sheet Annual'!BS346))</f>
        <v>0.25206953642384106</v>
      </c>
      <c r="AM346" s="24">
        <f>'Income Statement Annual'!BS346/'Balance Sheet Annual'!CS346</f>
        <v>0.16963414479603603</v>
      </c>
      <c r="AN346" s="22">
        <f>'Income Statement Annual'!N346/'Balance Sheet Annual'!CS346</f>
        <v>0.93232882614591117</v>
      </c>
      <c r="AO346" s="22">
        <f>'Income Statement Annual'!N346/'Balance Sheet Annual'!BB346</f>
        <v>0.48081849789558989</v>
      </c>
      <c r="AP346" s="22">
        <f>'Income Statement Annual'!N346/('Balance Sheet Annual'!AH346-'Balance Sheet Annual'!BR346)</f>
        <v>14.115694551036071</v>
      </c>
      <c r="AQ346" s="22">
        <f>'Income Statement Annual'!BS346/'Balance Sheet Annual'!BB346</f>
        <v>8.7483334640420365E-2</v>
      </c>
      <c r="AR346" s="22">
        <f>'Cash Flow Statement Annual'!AB346/'Income Statement Annual'!N346</f>
        <v>0.1655543624525968</v>
      </c>
      <c r="AS346" s="22">
        <f>'Cash Flow Statement Annual'!BG346/'Income Statement Annual'!N346</f>
        <v>-0.12532111837544685</v>
      </c>
      <c r="AT346" s="22">
        <f>'Cash Flow Statement Annual'!AB346/'Balance Sheet Annual'!BB346</f>
        <v>7.9601599874519646E-2</v>
      </c>
      <c r="AU346" s="22">
        <f>('Cash Flow Statement Annual'!AB346+'Cash Flow Statement Annual'!AU346)/'Balance Sheet Annual'!BR346</f>
        <v>0.90965370477848717</v>
      </c>
      <c r="AV346" s="22">
        <f>('Cash Flow Statement Annual'!AB346+'Cash Flow Statement Annual'!AU346)/('Balance Sheet Annual'!BH346+'Balance Sheet Annual'!BS346)</f>
        <v>0.19461920529801324</v>
      </c>
      <c r="AW346" s="22">
        <f>'Cash Flow Statement Annual'!AB346/'Balance Sheet Annual'!BS346</f>
        <v>0.2598122866894198</v>
      </c>
      <c r="AX346" s="22">
        <f>('Cash Flow Statement Annual'!AB346+'Cash Flow Statement Annual'!AU346)/'Balance Sheet Annual'!BS346</f>
        <v>0.20059726962457339</v>
      </c>
      <c r="AY346" s="22">
        <f>('Balance Sheet Annual'!BH346+'Balance Sheet Annual'!BS346)/('Income Statement Annual'!AF346-'Income Statement Annual'!AC346)</f>
        <v>3.280157491005363</v>
      </c>
      <c r="AZ346" s="22">
        <f>(('Balance Sheet Annual'!BH346+'Balance Sheet Annual'!BS346)-'Balance Sheet Annual'!N346)/('Income Statement Annual'!AF346-'Income Statement Annual'!AC346)</f>
        <v>3.149412802932591</v>
      </c>
      <c r="BA346" s="22">
        <f>('Cash Flow Statement Annual'!AB346+'Cash Flow Statement Annual'!AU346)/'Income Statement Annual'!BS346</f>
        <v>0.70252502614672041</v>
      </c>
      <c r="BB346" s="22">
        <f>'Income Statement Annual'!AF346/('Balance Sheet Annual'!BH346+'Balance Sheet Annual'!BS346)</f>
        <v>0.26206539735099338</v>
      </c>
      <c r="BC346" s="23">
        <f>'Income Statement Annual'!AF346/('Balance Sheet Annual'!BB346-'Balance Sheet Annual'!BR346)</f>
        <v>8.8754783632617018E-2</v>
      </c>
    </row>
    <row r="347" spans="1:55" x14ac:dyDescent="0.2">
      <c r="A347" s="45" t="s">
        <v>1045</v>
      </c>
      <c r="B347" s="45" t="s">
        <v>1046</v>
      </c>
      <c r="C347" s="45" t="str">
        <f>VLOOKUP(A347,'[1]S&amp;P 500 Wikipedia'!A:D,3,FALSE)</f>
        <v>Energy</v>
      </c>
      <c r="D347" s="45">
        <v>353500</v>
      </c>
      <c r="E347" s="45" t="s">
        <v>16</v>
      </c>
      <c r="F347" s="45">
        <v>2018</v>
      </c>
      <c r="G347" s="45" t="s">
        <v>17</v>
      </c>
      <c r="H347" s="46">
        <v>43465</v>
      </c>
      <c r="I347" s="46">
        <v>43488</v>
      </c>
      <c r="J347" s="46">
        <v>43488</v>
      </c>
      <c r="K347" s="45">
        <v>1386000000</v>
      </c>
      <c r="L347" s="45">
        <v>1394000000</v>
      </c>
      <c r="M347" s="45" t="s">
        <v>1829</v>
      </c>
      <c r="N347" s="20">
        <f>'Balance Sheet Annual'!AH347/'Balance Sheet Annual'!BR347</f>
        <v>1.2103782227457138</v>
      </c>
      <c r="O347" s="21">
        <f>('Balance Sheet Annual'!AH347-'Balance Sheet Annual'!U347)/'Balance Sheet Annual'!BR347</f>
        <v>0.94562230074597564</v>
      </c>
      <c r="P347" s="21">
        <f>'Balance Sheet Annual'!N347/'Balance Sheet Annual'!BR347</f>
        <v>0.33300615102735243</v>
      </c>
      <c r="Q347" s="21">
        <f>'Balance Sheet Annual'!CH347/'Balance Sheet Annual'!CS347</f>
        <v>0.9319663991841336</v>
      </c>
      <c r="R347" s="21">
        <f>('Balance Sheet Annual'!BH347+'Balance Sheet Annual'!BS347)/'Balance Sheet Annual'!BB347</f>
        <v>0.25280953505494047</v>
      </c>
      <c r="S347" s="21">
        <f>('Balance Sheet Annual'!BH347/'Balance Sheet Annual'!BB347)</f>
        <v>4.6175003820134189E-2</v>
      </c>
      <c r="T347" s="21">
        <f>'Balance Sheet Annual'!BS347/'Balance Sheet Annual'!BB347</f>
        <v>0.2066345312348063</v>
      </c>
      <c r="U347" s="21">
        <f>('Balance Sheet Annual'!BH347+'Balance Sheet Annual'!BS347)/'Balance Sheet Annual'!CS347</f>
        <v>0.48841952711950831</v>
      </c>
      <c r="V347" s="21">
        <f>('Balance Sheet Annual'!BH347/'Balance Sheet Annual'!CS347)</f>
        <v>8.9208555862698269E-2</v>
      </c>
      <c r="W347" s="21">
        <f>('Balance Sheet Annual'!BS347/'Balance Sheet Annual'!CS347)</f>
        <v>0.39921097125681004</v>
      </c>
      <c r="X347" s="22">
        <f>'Balance Sheet Annual'!AH347/'Balance Sheet Annual'!BB347</f>
        <v>0.25694917137816548</v>
      </c>
      <c r="Y347" s="22">
        <f>'Balance Sheet Annual'!CS347/('Balance Sheet Annual'!BB347-'Balance Sheet Annual'!AQ347-'Balance Sheet Annual'!AR347-'Balance Sheet Annual'!AS347)</f>
        <v>0.99322937491669994</v>
      </c>
      <c r="Z347" s="22">
        <f>'Balance Sheet Annual'!BA347/'Balance Sheet Annual'!BB347</f>
        <v>0.74305082862183447</v>
      </c>
      <c r="AA347" s="22">
        <f>'Balance Sheet Annual'!AR347/'Balance Sheet Annual'!BB347</f>
        <v>0.34892411129787321</v>
      </c>
      <c r="AB347" s="23">
        <f>'Balance Sheet Annual'!CS347/'Balance Sheet Annual'!CT347</f>
        <v>0.51760734577076417</v>
      </c>
      <c r="AC347" s="24">
        <f>'Income Statement Annual'!V347/'Income Statement Annual'!N347</f>
        <v>0.12802233902759527</v>
      </c>
      <c r="AD347" s="22">
        <f>('Income Statement Annual'!AF347-'Income Statement Annual'!AC347)/'Income Statement Annual'!N347</f>
        <v>9.5335085413929044E-2</v>
      </c>
      <c r="AE347" s="22">
        <f>'Income Statement Annual'!AF347/'Income Statement Annual'!N347</f>
        <v>9.5335085413929044E-2</v>
      </c>
      <c r="AF347" s="22">
        <f>'Income Statement Annual'!BS347/'Income Statement Annual'!N347</f>
        <v>-4.9441524310118265E-2</v>
      </c>
      <c r="AG347" s="22">
        <f>('Income Statement Annual'!AF347-'Income Statement Annual'!AC347)/('Income Statement Annual'!AH347*-1)</f>
        <v>5.127208480565371</v>
      </c>
      <c r="AH347" s="23">
        <f>'Income Statement Annual'!AF347/('Income Statement Annual'!AH347*-1)</f>
        <v>5.127208480565371</v>
      </c>
      <c r="AI347" s="24">
        <f>'Cash Flow Statement Annual'!BG347/'Cash Flow Statement Annual'!AB347</f>
        <v>-0.88875154511742893</v>
      </c>
      <c r="AJ347" s="22">
        <f>'Cash Flow Statement Annual'!AB347/'Balance Sheet Annual'!BR347</f>
        <v>0.37056667975395891</v>
      </c>
      <c r="AK347" s="22">
        <f>('Cash Flow Statement Annual'!AB347+'Cash Flow Statement Annual'!AV347)/('Balance Sheet Annual'!BH347+'Balance Sheet Annual'!BS347)</f>
        <v>0.15852519369196111</v>
      </c>
      <c r="AL347" s="23">
        <f>('Cash Flow Statement Annual'!AB347/('Balance Sheet Annual'!BH347+'Balance Sheet Annual'!BS347))</f>
        <v>0.31117094345843177</v>
      </c>
      <c r="AM347" s="24">
        <f>'Income Statement Annual'!BS347/'Balance Sheet Annual'!CS347</f>
        <v>-4.0390757091865487E-2</v>
      </c>
      <c r="AN347" s="22">
        <f>'Income Statement Annual'!N347/'Balance Sheet Annual'!CS347</f>
        <v>0.81693996403746549</v>
      </c>
      <c r="AO347" s="22">
        <f>'Income Statement Annual'!N347/'Balance Sheet Annual'!BB347</f>
        <v>0.42285412643949605</v>
      </c>
      <c r="AP347" s="22">
        <f>'Income Statement Annual'!N347/('Balance Sheet Annual'!AH347-'Balance Sheet Annual'!BR347)</f>
        <v>9.4681181959564533</v>
      </c>
      <c r="AQ347" s="22">
        <f>'Income Statement Annual'!BS347/'Balance Sheet Annual'!BB347</f>
        <v>-2.0906552571992164E-2</v>
      </c>
      <c r="AR347" s="22">
        <f>'Cash Flow Statement Annual'!AB347/'Income Statement Annual'!N347</f>
        <v>0.18603810775295665</v>
      </c>
      <c r="AS347" s="22">
        <f>'Cash Flow Statement Annual'!BG347/'Income Statement Annual'!N347</f>
        <v>-0.16534165571616294</v>
      </c>
      <c r="AT347" s="22">
        <f>'Cash Flow Statement Annual'!AB347/'Balance Sheet Annual'!BB347</f>
        <v>7.8666981538333305E-2</v>
      </c>
      <c r="AU347" s="22">
        <f>('Cash Flow Statement Annual'!AB347+'Cash Flow Statement Annual'!AU347)/'Balance Sheet Annual'!BR347</f>
        <v>0.25415521528595736</v>
      </c>
      <c r="AV347" s="22">
        <f>('Cash Flow Statement Annual'!AB347+'Cash Flow Statement Annual'!AU347)/('Balance Sheet Annual'!BH347+'Balance Sheet Annual'!BS347)</f>
        <v>0.21341831968789493</v>
      </c>
      <c r="AW347" s="22">
        <f>'Cash Flow Statement Annual'!AB347/'Balance Sheet Annual'!BS347</f>
        <v>0.38070588235294117</v>
      </c>
      <c r="AX347" s="22">
        <f>('Cash Flow Statement Annual'!AB347+'Cash Flow Statement Annual'!AU347)/'Balance Sheet Annual'!BS347</f>
        <v>0.26110924369747901</v>
      </c>
      <c r="AY347" s="22">
        <f>('Balance Sheet Annual'!BH347+'Balance Sheet Annual'!BS347)/('Income Statement Annual'!AF347-'Income Statement Annual'!AC347)</f>
        <v>6.2711922811853897</v>
      </c>
      <c r="AZ347" s="22">
        <f>(('Balance Sheet Annual'!BH347+'Balance Sheet Annual'!BS347)-'Balance Sheet Annual'!N347)/('Income Statement Annual'!AF347-'Income Statement Annual'!AC347)</f>
        <v>4.5175740868366647</v>
      </c>
      <c r="BA347" s="22">
        <f>('Cash Flow Statement Annual'!AB347+'Cash Flow Statement Annual'!AU347)/'Income Statement Annual'!BS347</f>
        <v>-2.5807308970099667</v>
      </c>
      <c r="BB347" s="22">
        <f>'Income Statement Annual'!AF347/('Balance Sheet Annual'!BH347+'Balance Sheet Annual'!BS347)</f>
        <v>0.15945931095115115</v>
      </c>
      <c r="BC347" s="23">
        <f>'Income Statement Annual'!AF347/('Balance Sheet Annual'!BB347-'Balance Sheet Annual'!BR347)</f>
        <v>5.1177144872586192E-2</v>
      </c>
    </row>
    <row r="348" spans="1:55" x14ac:dyDescent="0.2">
      <c r="A348" s="45" t="s">
        <v>1069</v>
      </c>
      <c r="B348" s="45" t="s">
        <v>1070</v>
      </c>
      <c r="C348" s="45" t="str">
        <f>VLOOKUP(A348,'[1]S&amp;P 500 Wikipedia'!A:D,3,FALSE)</f>
        <v>Real Estate</v>
      </c>
      <c r="D348" s="45">
        <v>127650</v>
      </c>
      <c r="E348" s="45" t="s">
        <v>16</v>
      </c>
      <c r="F348" s="45">
        <v>2018</v>
      </c>
      <c r="G348" s="45" t="s">
        <v>17</v>
      </c>
      <c r="H348" s="46">
        <v>43465</v>
      </c>
      <c r="I348" s="46">
        <v>43523</v>
      </c>
      <c r="J348" s="46">
        <v>43523</v>
      </c>
      <c r="K348" s="45">
        <v>83750000</v>
      </c>
      <c r="L348" s="45">
        <v>88353000</v>
      </c>
      <c r="M348" s="45" t="s">
        <v>1830</v>
      </c>
      <c r="N348" s="20">
        <f>'Balance Sheet Annual'!AH348/'Balance Sheet Annual'!BR348</f>
        <v>1.0692741287195329</v>
      </c>
      <c r="O348" s="21">
        <f>('Balance Sheet Annual'!AH348-'Balance Sheet Annual'!U348)/'Balance Sheet Annual'!BR348</f>
        <v>1.0692741287195329</v>
      </c>
      <c r="P348" s="21">
        <f>'Balance Sheet Annual'!N348/'Balance Sheet Annual'!BR348</f>
        <v>0.20438632800451323</v>
      </c>
      <c r="Q348" s="21">
        <f>'Balance Sheet Annual'!CH348/'Balance Sheet Annual'!CS348</f>
        <v>0.90162274825880584</v>
      </c>
      <c r="R348" s="21">
        <f>('Balance Sheet Annual'!BH348+'Balance Sheet Annual'!BS348)/'Balance Sheet Annual'!BB348</f>
        <v>0.42179900541403986</v>
      </c>
      <c r="S348" s="21">
        <f>('Balance Sheet Annual'!BH348/'Balance Sheet Annual'!BB348)</f>
        <v>0</v>
      </c>
      <c r="T348" s="21">
        <f>'Balance Sheet Annual'!BS348/'Balance Sheet Annual'!BB348</f>
        <v>0.42179900541403986</v>
      </c>
      <c r="U348" s="21">
        <f>('Balance Sheet Annual'!BH348+'Balance Sheet Annual'!BS348)/'Balance Sheet Annual'!CS348</f>
        <v>0.80210258388827749</v>
      </c>
      <c r="V348" s="21">
        <f>('Balance Sheet Annual'!BH348/'Balance Sheet Annual'!CS348)</f>
        <v>0</v>
      </c>
      <c r="W348" s="21">
        <f>('Balance Sheet Annual'!BS348/'Balance Sheet Annual'!CS348)</f>
        <v>0.80210258388827749</v>
      </c>
      <c r="X348" s="22">
        <f>'Balance Sheet Annual'!AH348/'Balance Sheet Annual'!BB348</f>
        <v>4.7848644315944669E-2</v>
      </c>
      <c r="Y348" s="22">
        <f>'Balance Sheet Annual'!CS348/('Balance Sheet Annual'!BB348-'Balance Sheet Annual'!AQ348-'Balance Sheet Annual'!AR348-'Balance Sheet Annual'!AS348)</f>
        <v>0.52586665831360924</v>
      </c>
      <c r="Z348" s="22">
        <f>'Balance Sheet Annual'!BA348/'Balance Sheet Annual'!BB348</f>
        <v>0.95215135568405529</v>
      </c>
      <c r="AA348" s="22">
        <f>'Balance Sheet Annual'!AR348/'Balance Sheet Annual'!BB348</f>
        <v>0</v>
      </c>
      <c r="AB348" s="23">
        <f>'Balance Sheet Annual'!CS348/'Balance Sheet Annual'!CT348</f>
        <v>0.52586665831360924</v>
      </c>
      <c r="AC348" s="24">
        <f>'Income Statement Annual'!V348/'Income Statement Annual'!N348</f>
        <v>0.62227707673243249</v>
      </c>
      <c r="AD348" s="22">
        <f>('Income Statement Annual'!AF348-'Income Statement Annual'!AC348)/'Income Statement Annual'!N348</f>
        <v>0.5448717906307291</v>
      </c>
      <c r="AE348" s="22">
        <f>'Income Statement Annual'!AF348/'Income Statement Annual'!N348</f>
        <v>0.27803275347955275</v>
      </c>
      <c r="AF348" s="22">
        <f>'Income Statement Annual'!BS348/'Income Statement Annual'!N348</f>
        <v>5.7178659493090513E-2</v>
      </c>
      <c r="AG348" s="22">
        <f>('Income Statement Annual'!AF348-'Income Statement Annual'!AC348)/('Income Statement Annual'!AH348*-1)</f>
        <v>3.2039487249314322</v>
      </c>
      <c r="AH348" s="23">
        <f>'Income Statement Annual'!AF348/('Income Statement Annual'!AH348*-1)</f>
        <v>1.6348849423252738</v>
      </c>
      <c r="AI348" s="24">
        <f>'Cash Flow Statement Annual'!BG348/'Cash Flow Statement Annual'!AB348</f>
        <v>-1.2419958677761305</v>
      </c>
      <c r="AJ348" s="22">
        <f>'Cash Flow Statement Annual'!AB348/'Balance Sheet Annual'!BR348</f>
        <v>0.87639140378158176</v>
      </c>
      <c r="AK348" s="22">
        <f>('Cash Flow Statement Annual'!AB348+'Cash Flow Statement Annual'!AV348)/('Balance Sheet Annual'!BH348+'Balance Sheet Annual'!BS348)</f>
        <v>3.6424365990022002E-2</v>
      </c>
      <c r="AL348" s="23">
        <f>('Cash Flow Statement Annual'!AB348/('Balance Sheet Annual'!BH348+'Balance Sheet Annual'!BS348))</f>
        <v>9.297648769280982E-2</v>
      </c>
      <c r="AM348" s="24">
        <f>'Income Statement Annual'!BS348/'Balance Sheet Annual'!CS348</f>
        <v>1.175334139428541E-2</v>
      </c>
      <c r="AN348" s="22">
        <f>'Income Statement Annual'!N348/'Balance Sheet Annual'!CS348</f>
        <v>0.20555468593498047</v>
      </c>
      <c r="AO348" s="22">
        <f>'Income Statement Annual'!N348/'Balance Sheet Annual'!BB348</f>
        <v>0.10809435579333163</v>
      </c>
      <c r="AP348" s="22">
        <f>'Income Statement Annual'!N348/('Balance Sheet Annual'!AH348-'Balance Sheet Annual'!BR348)</f>
        <v>34.869953398237435</v>
      </c>
      <c r="AQ348" s="22">
        <f>'Income Statement Annual'!BS348/'Balance Sheet Annual'!BB348</f>
        <v>6.1806903630318849E-3</v>
      </c>
      <c r="AR348" s="22">
        <f>'Cash Flow Statement Annual'!AB348/'Income Statement Annual'!N348</f>
        <v>0.36280701011529815</v>
      </c>
      <c r="AS348" s="22">
        <f>'Cash Flow Statement Annual'!BG348/'Income Statement Annual'!N348</f>
        <v>-0.45060480736341302</v>
      </c>
      <c r="AT348" s="22">
        <f>'Cash Flow Statement Annual'!AB348/'Balance Sheet Annual'!BB348</f>
        <v>3.9217390035717906E-2</v>
      </c>
      <c r="AU348" s="22">
        <f>('Cash Flow Statement Annual'!AB348+'Cash Flow Statement Annual'!AU348)/'Balance Sheet Annual'!BR348</f>
        <v>0.84626436551987561</v>
      </c>
      <c r="AV348" s="22">
        <f>('Cash Flow Statement Annual'!AB348+'Cash Flow Statement Annual'!AU348)/('Balance Sheet Annual'!BH348+'Balance Sheet Annual'!BS348)</f>
        <v>8.9780305952466735E-2</v>
      </c>
      <c r="AW348" s="22">
        <f>'Cash Flow Statement Annual'!AB348/'Balance Sheet Annual'!BS348</f>
        <v>9.297648769280982E-2</v>
      </c>
      <c r="AX348" s="22">
        <f>('Cash Flow Statement Annual'!AB348+'Cash Flow Statement Annual'!AU348)/'Balance Sheet Annual'!BS348</f>
        <v>8.9780305952466735E-2</v>
      </c>
      <c r="AY348" s="22">
        <f>('Balance Sheet Annual'!BH348+'Balance Sheet Annual'!BS348)/('Income Statement Annual'!AF348-'Income Statement Annual'!AC348)</f>
        <v>7.1615694807536556</v>
      </c>
      <c r="AZ348" s="22">
        <f>(('Balance Sheet Annual'!BH348+'Balance Sheet Annual'!BS348)-'Balance Sheet Annual'!N348)/('Income Statement Annual'!AF348-'Income Statement Annual'!AC348)</f>
        <v>7.0062824885648753</v>
      </c>
      <c r="BA348" s="22">
        <f>('Cash Flow Statement Annual'!AB348+'Cash Flow Statement Annual'!AU348)/'Income Statement Annual'!BS348</f>
        <v>6.1270249004906043</v>
      </c>
      <c r="BB348" s="22">
        <f>'Income Statement Annual'!AF348/('Balance Sheet Annual'!BH348+'Balance Sheet Annual'!BS348)</f>
        <v>7.1251404083604961E-2</v>
      </c>
      <c r="BC348" s="23">
        <f>'Income Statement Annual'!AF348/('Balance Sheet Annual'!BB348-'Balance Sheet Annual'!BR348)</f>
        <v>3.1461639340678541E-2</v>
      </c>
    </row>
    <row r="349" spans="1:55" x14ac:dyDescent="0.2">
      <c r="A349" s="45" t="s">
        <v>1072</v>
      </c>
      <c r="B349" s="45" t="s">
        <v>1073</v>
      </c>
      <c r="C349" s="45" t="str">
        <f>VLOOKUP(A349,'[1]S&amp;P 500 Wikipedia'!A:D,3,FALSE)</f>
        <v>Industrials</v>
      </c>
      <c r="D349" s="45">
        <v>288357</v>
      </c>
      <c r="E349" s="45" t="s">
        <v>16</v>
      </c>
      <c r="F349" s="45">
        <v>2018</v>
      </c>
      <c r="G349" s="45" t="s">
        <v>17</v>
      </c>
      <c r="H349" s="46">
        <v>43465</v>
      </c>
      <c r="I349" s="46">
        <v>43510</v>
      </c>
      <c r="J349" s="46">
        <v>43510</v>
      </c>
      <c r="K349" s="45">
        <v>55800000</v>
      </c>
      <c r="L349" s="45">
        <v>56834771</v>
      </c>
      <c r="M349" s="45" t="s">
        <v>1831</v>
      </c>
      <c r="N349" s="20">
        <f>'Balance Sheet Annual'!AH349/'Balance Sheet Annual'!BR349</f>
        <v>1.7759993295902121</v>
      </c>
      <c r="O349" s="21">
        <f>('Balance Sheet Annual'!AH349-'Balance Sheet Annual'!U349)/'Balance Sheet Annual'!BR349</f>
        <v>1.2406771138858628</v>
      </c>
      <c r="P349" s="21">
        <f>'Balance Sheet Annual'!N349/'Balance Sheet Annual'!BR349</f>
        <v>7.7097125618034029E-2</v>
      </c>
      <c r="Q349" s="21">
        <f>'Balance Sheet Annual'!CH349/'Balance Sheet Annual'!CS349</f>
        <v>0.76600612320425265</v>
      </c>
      <c r="R349" s="21">
        <f>('Balance Sheet Annual'!BH349+'Balance Sheet Annual'!BS349)/'Balance Sheet Annual'!BB349</f>
        <v>0.22609590215465508</v>
      </c>
      <c r="S349" s="21">
        <f>('Balance Sheet Annual'!BH349/'Balance Sheet Annual'!BB349)</f>
        <v>8.2528433445733559E-2</v>
      </c>
      <c r="T349" s="21">
        <f>'Balance Sheet Annual'!BS349/'Balance Sheet Annual'!BB349</f>
        <v>0.14356746870892154</v>
      </c>
      <c r="U349" s="21">
        <f>('Balance Sheet Annual'!BH349+'Balance Sheet Annual'!BS349)/'Balance Sheet Annual'!CS349</f>
        <v>0.39928674763651045</v>
      </c>
      <c r="V349" s="21">
        <f>('Balance Sheet Annual'!BH349/'Balance Sheet Annual'!CS349)</f>
        <v>0.14574571880362008</v>
      </c>
      <c r="W349" s="21">
        <f>('Balance Sheet Annual'!BS349/'Balance Sheet Annual'!CS349)</f>
        <v>0.25354102883289037</v>
      </c>
      <c r="X349" s="22">
        <f>'Balance Sheet Annual'!AH349/'Balance Sheet Annual'!BB349</f>
        <v>0.40374540397401459</v>
      </c>
      <c r="Y349" s="22">
        <f>'Balance Sheet Annual'!CS349/('Balance Sheet Annual'!BB349-'Balance Sheet Annual'!AQ349-'Balance Sheet Annual'!AR349-'Balance Sheet Annual'!AS349)</f>
        <v>0.7300616510696829</v>
      </c>
      <c r="Z349" s="22">
        <f>'Balance Sheet Annual'!BA349/'Balance Sheet Annual'!BB349</f>
        <v>0.59625459602598541</v>
      </c>
      <c r="AA349" s="22">
        <f>'Balance Sheet Annual'!AR349/'Balance Sheet Annual'!BB349</f>
        <v>0.17604922748661675</v>
      </c>
      <c r="AB349" s="23">
        <f>'Balance Sheet Annual'!CS349/'Balance Sheet Annual'!CT349</f>
        <v>0.5662494522870587</v>
      </c>
      <c r="AC349" s="24">
        <f>'Income Statement Annual'!V349/'Income Statement Annual'!N349</f>
        <v>0.49496867286880575</v>
      </c>
      <c r="AD349" s="22">
        <f>('Income Statement Annual'!AF349-'Income Statement Annual'!AC349)/'Income Statement Annual'!N349</f>
        <v>0.23908975019664216</v>
      </c>
      <c r="AE349" s="22">
        <f>'Income Statement Annual'!AF349/'Income Statement Annual'!N349</f>
        <v>0.23908975019664216</v>
      </c>
      <c r="AF349" s="22">
        <f>'Income Statement Annual'!BS349/'Income Statement Annual'!N349</f>
        <v>0.15126529062355909</v>
      </c>
      <c r="AG349" s="22">
        <f>('Income Statement Annual'!AF349-'Income Statement Annual'!AC349)/('Income Statement Annual'!AH349*-1)</f>
        <v>16.822519083969464</v>
      </c>
      <c r="AH349" s="23">
        <f>'Income Statement Annual'!AF349/('Income Statement Annual'!AH349*-1)</f>
        <v>16.822519083969464</v>
      </c>
      <c r="AI349" s="24">
        <f>'Cash Flow Statement Annual'!BG349/'Cash Flow Statement Annual'!AB349</f>
        <v>0.90335097001763665</v>
      </c>
      <c r="AJ349" s="22">
        <f>'Cash Flow Statement Annual'!AB349/'Balance Sheet Annual'!BR349</f>
        <v>-0.2375764686164418</v>
      </c>
      <c r="AK349" s="22">
        <f>('Cash Flow Statement Annual'!AB349+'Cash Flow Statement Annual'!AV349)/('Balance Sheet Annual'!BH349+'Balance Sheet Annual'!BS349)</f>
        <v>-0.3816144253454668</v>
      </c>
      <c r="AL349" s="23">
        <f>('Cash Flow Statement Annual'!AB349/('Balance Sheet Annual'!BH349+'Balance Sheet Annual'!BS349))</f>
        <v>-0.23887765419615772</v>
      </c>
      <c r="AM349" s="24">
        <f>'Income Statement Annual'!BS349/'Balance Sheet Annual'!CS349</f>
        <v>0.18763247316892642</v>
      </c>
      <c r="AN349" s="22">
        <f>'Income Statement Annual'!N349/'Balance Sheet Annual'!CS349</f>
        <v>1.2404198768630355</v>
      </c>
      <c r="AO349" s="22">
        <f>'Income Statement Annual'!N349/'Balance Sheet Annual'!BB349</f>
        <v>0.70238707587967464</v>
      </c>
      <c r="AP349" s="22">
        <f>'Income Statement Annual'!N349/('Balance Sheet Annual'!AH349-'Balance Sheet Annual'!BR349)</f>
        <v>3.9815334773218143</v>
      </c>
      <c r="AQ349" s="22">
        <f>'Income Statement Annual'!BS349/'Balance Sheet Annual'!BB349</f>
        <v>0.10624678516317083</v>
      </c>
      <c r="AR349" s="22">
        <f>'Cash Flow Statement Annual'!AB349/'Income Statement Annual'!N349</f>
        <v>-7.6893867476741984E-2</v>
      </c>
      <c r="AS349" s="22">
        <f>'Cash Flow Statement Annual'!BG349/'Income Statement Annual'!N349</f>
        <v>-6.9462149773522469E-2</v>
      </c>
      <c r="AT349" s="22">
        <f>'Cash Flow Statement Annual'!AB349/'Balance Sheet Annual'!BB349</f>
        <v>-5.400925873006801E-2</v>
      </c>
      <c r="AU349" s="22">
        <f>('Cash Flow Statement Annual'!AB349+'Cash Flow Statement Annual'!AU349)/'Balance Sheet Annual'!BR349</f>
        <v>0.22383306796279226</v>
      </c>
      <c r="AV349" s="22">
        <f>('Cash Flow Statement Annual'!AB349+'Cash Flow Statement Annual'!AU349)/('Balance Sheet Annual'!BH349+'Balance Sheet Annual'!BS349)</f>
        <v>0.22505898213683856</v>
      </c>
      <c r="AW349" s="22">
        <f>'Cash Flow Statement Annual'!AB349/'Balance Sheet Annual'!BS349</f>
        <v>-0.37619426751592355</v>
      </c>
      <c r="AX349" s="22">
        <f>('Cash Flow Statement Annual'!AB349+'Cash Flow Statement Annual'!AU349)/'Balance Sheet Annual'!BS349</f>
        <v>0.35443205944798301</v>
      </c>
      <c r="AY349" s="22">
        <f>('Balance Sheet Annual'!BH349+'Balance Sheet Annual'!BS349)/('Income Statement Annual'!AF349-'Income Statement Annual'!AC349)</f>
        <v>1.3463414634146342</v>
      </c>
      <c r="AZ349" s="22">
        <f>(('Balance Sheet Annual'!BH349+'Balance Sheet Annual'!BS349)-'Balance Sheet Annual'!N349)/('Income Statement Annual'!AF349-'Income Statement Annual'!AC349)</f>
        <v>1.241973908111174</v>
      </c>
      <c r="BA349" s="22">
        <f>('Cash Flow Statement Annual'!AB349+'Cash Flow Statement Annual'!AU349)/'Income Statement Annual'!BS349</f>
        <v>0.47893132508517122</v>
      </c>
      <c r="BB349" s="22">
        <f>'Income Statement Annual'!AF349/('Balance Sheet Annual'!BH349+'Balance Sheet Annual'!BS349)</f>
        <v>0.74275362318840576</v>
      </c>
      <c r="BC349" s="23">
        <f>'Income Statement Annual'!AF349/('Balance Sheet Annual'!BB349-'Balance Sheet Annual'!BR349)</f>
        <v>0.21734306425366143</v>
      </c>
    </row>
    <row r="350" spans="1:55" x14ac:dyDescent="0.2">
      <c r="A350" s="45" t="s">
        <v>1093</v>
      </c>
      <c r="B350" s="45" t="s">
        <v>1094</v>
      </c>
      <c r="C350" s="45" t="str">
        <f>VLOOKUP(A350,'[1]S&amp;P 500 Wikipedia'!A:D,3,FALSE)</f>
        <v>Information Technology</v>
      </c>
      <c r="D350" s="45">
        <v>744723</v>
      </c>
      <c r="E350" s="45" t="s">
        <v>16</v>
      </c>
      <c r="F350" s="45">
        <v>2018</v>
      </c>
      <c r="G350" s="45" t="s">
        <v>17</v>
      </c>
      <c r="H350" s="46">
        <v>43404</v>
      </c>
      <c r="I350" s="46">
        <v>43451</v>
      </c>
      <c r="J350" s="46">
        <v>43451</v>
      </c>
      <c r="K350" s="45">
        <v>149179000</v>
      </c>
      <c r="L350" s="45">
        <v>158350000</v>
      </c>
      <c r="M350" s="45" t="s">
        <v>1832</v>
      </c>
      <c r="N350" s="20">
        <f>'Balance Sheet Annual'!AH350/'Balance Sheet Annual'!BR350</f>
        <v>1.0424283614055805</v>
      </c>
      <c r="O350" s="21">
        <f>('Balance Sheet Annual'!AH350-'Balance Sheet Annual'!U350)/'Balance Sheet Annual'!BR350</f>
        <v>1.0424283614055805</v>
      </c>
      <c r="P350" s="21">
        <f>'Balance Sheet Annual'!N350/'Balance Sheet Annual'!BR350</f>
        <v>0.64949517040051197</v>
      </c>
      <c r="Q350" s="21">
        <f>'Balance Sheet Annual'!CH350/'Balance Sheet Annual'!CS350</f>
        <v>0.64538662399640945</v>
      </c>
      <c r="R350" s="21">
        <f>('Balance Sheet Annual'!BH350+'Balance Sheet Annual'!BS350)/'Balance Sheet Annual'!BB350</f>
        <v>2.6681978069139987E-2</v>
      </c>
      <c r="S350" s="21">
        <f>('Balance Sheet Annual'!BH350/'Balance Sheet Annual'!BB350)</f>
        <v>1.8389990093421297E-3</v>
      </c>
      <c r="T350" s="21">
        <f>'Balance Sheet Annual'!BS350/'Balance Sheet Annual'!BB350</f>
        <v>2.4842979059797859E-2</v>
      </c>
      <c r="U350" s="21">
        <f>('Balance Sheet Annual'!BH350+'Balance Sheet Annual'!BS350)/'Balance Sheet Annual'!CS350</f>
        <v>4.3902169816728481E-2</v>
      </c>
      <c r="V350" s="21">
        <f>('Balance Sheet Annual'!BH350/'Balance Sheet Annual'!CS350)</f>
        <v>3.0258643715141884E-3</v>
      </c>
      <c r="W350" s="21">
        <f>('Balance Sheet Annual'!BS350/'Balance Sheet Annual'!CS350)</f>
        <v>4.0876305445214291E-2</v>
      </c>
      <c r="X350" s="22">
        <f>'Balance Sheet Annual'!AH350/'Balance Sheet Annual'!BB350</f>
        <v>0.3117983534991941</v>
      </c>
      <c r="Y350" s="22">
        <f>'Balance Sheet Annual'!CS350/('Balance Sheet Annual'!BB350-'Balance Sheet Annual'!AQ350-'Balance Sheet Annual'!AR350-'Balance Sheet Annual'!AS350)</f>
        <v>1.3465790933393331</v>
      </c>
      <c r="Z350" s="22">
        <f>'Balance Sheet Annual'!BA350/'Balance Sheet Annual'!BB350</f>
        <v>0.68820164650080595</v>
      </c>
      <c r="AA350" s="22">
        <f>'Balance Sheet Annual'!AR350/'Balance Sheet Annual'!BB350</f>
        <v>0.50162459737151377</v>
      </c>
      <c r="AB350" s="23">
        <f>'Balance Sheet Annual'!CS350/'Balance Sheet Annual'!CT350</f>
        <v>0.60775989388508744</v>
      </c>
      <c r="AC350" s="24">
        <f>'Income Statement Annual'!V350/'Income Statement Annual'!N350</f>
        <v>0.75992190481782684</v>
      </c>
      <c r="AD350" s="22">
        <f>('Income Statement Annual'!AF350-'Income Statement Annual'!AC350)/'Income Statement Annual'!N350</f>
        <v>0.15258029711400134</v>
      </c>
      <c r="AE350" s="22">
        <f>'Income Statement Annual'!AF350/'Income Statement Annual'!N350</f>
        <v>0.14097831831126509</v>
      </c>
      <c r="AF350" s="22">
        <f>'Income Statement Annual'!BS350/'Income Statement Annual'!N350</f>
        <v>5.0117069375532133E-2</v>
      </c>
      <c r="AG350" s="22" t="e">
        <f>('Income Statement Annual'!AF350-'Income Statement Annual'!AC350)/('Income Statement Annual'!AH350*-1)</f>
        <v>#DIV/0!</v>
      </c>
      <c r="AH350" s="23" t="e">
        <f>'Income Statement Annual'!AF350/('Income Statement Annual'!AH350*-1)</f>
        <v>#DIV/0!</v>
      </c>
      <c r="AI350" s="24">
        <f>'Cash Flow Statement Annual'!BG350/'Cash Flow Statement Annual'!AB350</f>
        <v>-0.5879933497750427</v>
      </c>
      <c r="AJ350" s="22">
        <f>'Cash Flow Statement Annual'!AB350/'Balance Sheet Annual'!BR350</f>
        <v>0.3931363990907677</v>
      </c>
      <c r="AK350" s="22">
        <f>('Cash Flow Statement Annual'!AB350+'Cash Flow Statement Annual'!AV350)/('Balance Sheet Annual'!BH350+'Balance Sheet Annual'!BS350)</f>
        <v>4.407099252015807</v>
      </c>
      <c r="AL350" s="23">
        <f>('Cash Flow Statement Annual'!AB350/('Balance Sheet Annual'!BH350+'Balance Sheet Annual'!BS350))</f>
        <v>4.407099252015807</v>
      </c>
      <c r="AM350" s="24">
        <f>'Income Statement Annual'!BS350/'Balance Sheet Annual'!CS350</f>
        <v>4.1638564708493767E-2</v>
      </c>
      <c r="AN350" s="22">
        <f>'Income Statement Annual'!N350/'Balance Sheet Annual'!CS350</f>
        <v>0.83082600852998612</v>
      </c>
      <c r="AO350" s="22">
        <f>'Income Statement Annual'!N350/'Balance Sheet Annual'!BB350</f>
        <v>0.50494272678115504</v>
      </c>
      <c r="AP350" s="22">
        <f>'Income Statement Annual'!N350/('Balance Sheet Annual'!AH350-'Balance Sheet Annual'!BR350)</f>
        <v>39.788563752117284</v>
      </c>
      <c r="AQ350" s="22">
        <f>'Income Statement Annual'!BS350/'Balance Sheet Annual'!BB350</f>
        <v>2.5306249668761514E-2</v>
      </c>
      <c r="AR350" s="22">
        <f>'Cash Flow Statement Annual'!AB350/'Income Statement Annual'!N350</f>
        <v>0.23287814509262794</v>
      </c>
      <c r="AS350" s="22">
        <f>'Cash Flow Statement Annual'!BG350/'Income Statement Annual'!N350</f>
        <v>-0.13693080062241272</v>
      </c>
      <c r="AT350" s="22">
        <f>'Cash Flow Statement Annual'!AB350/'Balance Sheet Annual'!BB350</f>
        <v>0.117590125590809</v>
      </c>
      <c r="AU350" s="22">
        <f>('Cash Flow Statement Annual'!AB350+'Cash Flow Statement Annual'!AU350)/'Balance Sheet Annual'!BR350</f>
        <v>0.27586922568426298</v>
      </c>
      <c r="AV350" s="22">
        <f>('Cash Flow Statement Annual'!AB350+'Cash Flow Statement Annual'!AU350)/('Balance Sheet Annual'!BH350+'Balance Sheet Annual'!BS350)</f>
        <v>3.0925222415912548</v>
      </c>
      <c r="AW350" s="22">
        <f>'Cash Flow Statement Annual'!AB350/'Balance Sheet Annual'!BS350</f>
        <v>4.7333343278906188</v>
      </c>
      <c r="AX350" s="22">
        <f>('Cash Flow Statement Annual'!AB350+'Cash Flow Statement Annual'!AU350)/'Balance Sheet Annual'!BS350</f>
        <v>3.321445887381306</v>
      </c>
      <c r="AY350" s="22">
        <f>('Balance Sheet Annual'!BH350+'Balance Sheet Annual'!BS350)/('Income Statement Annual'!AF350-'Income Statement Annual'!AC350)</f>
        <v>0.34631989859607515</v>
      </c>
      <c r="AZ350" s="22">
        <f>(('Balance Sheet Annual'!BH350+'Balance Sheet Annual'!BS350)-'Balance Sheet Annual'!N350)/('Income Statement Annual'!AF350-'Income Statement Annual'!AC350)</f>
        <v>-2.1752031806582117</v>
      </c>
      <c r="BA350" s="22">
        <f>('Cash Flow Statement Annual'!AB350+'Cash Flow Statement Annual'!AU350)/'Income Statement Annual'!BS350</f>
        <v>3.2606416086348426</v>
      </c>
      <c r="BB350" s="22">
        <f>'Income Statement Annual'!AF350/('Balance Sheet Annual'!BH350+'Balance Sheet Annual'!BS350)</f>
        <v>2.6679422447859875</v>
      </c>
      <c r="BC350" s="23">
        <f>'Income Statement Annual'!AF350/('Balance Sheet Annual'!BB350-'Balance Sheet Annual'!BR350)</f>
        <v>0.1015647865521157</v>
      </c>
    </row>
    <row r="351" spans="1:55" x14ac:dyDescent="0.2">
      <c r="A351" s="45" t="s">
        <v>1075</v>
      </c>
      <c r="B351" s="45" t="s">
        <v>1076</v>
      </c>
      <c r="C351" s="45" t="str">
        <f>VLOOKUP(A351,'[1]S&amp;P 500 Wikipedia'!A:D,3,FALSE)</f>
        <v>Utilities</v>
      </c>
      <c r="D351" s="45">
        <v>189248</v>
      </c>
      <c r="E351" s="45" t="s">
        <v>16</v>
      </c>
      <c r="F351" s="45">
        <v>2018</v>
      </c>
      <c r="G351" s="45" t="s">
        <v>17</v>
      </c>
      <c r="H351" s="46">
        <v>43465</v>
      </c>
      <c r="I351" s="46">
        <v>43516</v>
      </c>
      <c r="J351" s="46">
        <v>43586</v>
      </c>
      <c r="K351" s="45">
        <v>1032000000</v>
      </c>
      <c r="L351" s="45">
        <v>1041000000</v>
      </c>
      <c r="M351" s="54" t="s">
        <v>2019</v>
      </c>
      <c r="N351" s="20">
        <f>'Balance Sheet Annual'!AH351/'Balance Sheet Annual'!BR351</f>
        <v>0.74091510960717966</v>
      </c>
      <c r="O351" s="21">
        <f>('Balance Sheet Annual'!AH351-'Balance Sheet Annual'!U351)/'Balance Sheet Annual'!BR351</f>
        <v>0.63513314697660728</v>
      </c>
      <c r="P351" s="21">
        <f>'Balance Sheet Annual'!N351/'Balance Sheet Annual'!BR351</f>
        <v>0.1566867735765779</v>
      </c>
      <c r="Q351" s="21">
        <f>'Balance Sheet Annual'!CH351/'Balance Sheet Annual'!CS351</f>
        <v>3.2938650781370882</v>
      </c>
      <c r="R351" s="21">
        <f>('Balance Sheet Annual'!BH351+'Balance Sheet Annual'!BS351)/'Balance Sheet Annual'!BB351</f>
        <v>0.45757398315391201</v>
      </c>
      <c r="S351" s="21">
        <f>('Balance Sheet Annual'!BH351/'Balance Sheet Annual'!BB351)</f>
        <v>5.7033466960947708E-2</v>
      </c>
      <c r="T351" s="21">
        <f>'Balance Sheet Annual'!BS351/'Balance Sheet Annual'!BB351</f>
        <v>0.40054051619296427</v>
      </c>
      <c r="U351" s="21">
        <f>('Balance Sheet Annual'!BH351+'Balance Sheet Annual'!BS351)/'Balance Sheet Annual'!CS351</f>
        <v>1.9647609469286709</v>
      </c>
      <c r="V351" s="21">
        <f>('Balance Sheet Annual'!BH351/'Balance Sheet Annual'!CS351)</f>
        <v>0.24489401206869874</v>
      </c>
      <c r="W351" s="21">
        <f>('Balance Sheet Annual'!BS351/'Balance Sheet Annual'!CS351)</f>
        <v>1.7198669348599722</v>
      </c>
      <c r="X351" s="22">
        <f>'Balance Sheet Annual'!AH351/'Balance Sheet Annual'!BB351</f>
        <v>9.0734651592270621E-2</v>
      </c>
      <c r="Y351" s="22">
        <f>'Balance Sheet Annual'!CS351/('Balance Sheet Annual'!BB351-'Balance Sheet Annual'!AQ351-'Balance Sheet Annual'!AR351-'Balance Sheet Annual'!AS351)</f>
        <v>0.2489024108449511</v>
      </c>
      <c r="Z351" s="22">
        <f>'Balance Sheet Annual'!BA351/'Balance Sheet Annual'!BB351</f>
        <v>0.90926534840772943</v>
      </c>
      <c r="AA351" s="22">
        <f>'Balance Sheet Annual'!AR351/'Balance Sheet Annual'!BB351</f>
        <v>5.646592495833521E-2</v>
      </c>
      <c r="AB351" s="23">
        <f>'Balance Sheet Annual'!CS351/'Balance Sheet Annual'!CT351</f>
        <v>0.23289041034187649</v>
      </c>
      <c r="AC351" s="24">
        <f>'Income Statement Annual'!V351/'Income Statement Annual'!N351</f>
        <v>0.67969258825061873</v>
      </c>
      <c r="AD351" s="22">
        <f>('Income Statement Annual'!AF351-'Income Statement Annual'!AC351)/'Income Statement Annual'!N351</f>
        <v>0.38743432764534758</v>
      </c>
      <c r="AE351" s="22">
        <f>'Income Statement Annual'!AF351/'Income Statement Annual'!N351</f>
        <v>0.25674091441969521</v>
      </c>
      <c r="AF351" s="22">
        <f>'Income Statement Annual'!BS351/'Income Statement Annual'!N351</f>
        <v>3.6559419912292127E-2</v>
      </c>
      <c r="AG351" s="22">
        <f>('Income Statement Annual'!AF351-'Income Statement Annual'!AC351)/('Income Statement Annual'!AH351*-1)</f>
        <v>5.2674144037780399</v>
      </c>
      <c r="AH351" s="23">
        <f>'Income Statement Annual'!AF351/('Income Statement Annual'!AH351*-1)</f>
        <v>3.4905548996458089</v>
      </c>
      <c r="AI351" s="24">
        <f>'Cash Flow Statement Annual'!BG351/'Cash Flow Statement Annual'!AB351</f>
        <v>0.14870992963252541</v>
      </c>
      <c r="AJ351" s="22">
        <f>'Cash Flow Statement Annual'!AB351/'Balance Sheet Annual'!BR351</f>
        <v>0.47042813005737827</v>
      </c>
      <c r="AK351" s="22">
        <f>('Cash Flow Statement Annual'!AB351+'Cash Flow Statement Annual'!AV351)/('Balance Sheet Annual'!BH351+'Balance Sheet Annual'!BS351)</f>
        <v>8.0621345460988716E-2</v>
      </c>
      <c r="AL351" s="23">
        <f>('Cash Flow Statement Annual'!AB351/('Balance Sheet Annual'!BH351+'Balance Sheet Annual'!BS351))</f>
        <v>0.12590317563443781</v>
      </c>
      <c r="AM351" s="24">
        <f>'Income Statement Annual'!BS351/'Balance Sheet Annual'!CS351</f>
        <v>3.257001392542163E-2</v>
      </c>
      <c r="AN351" s="22">
        <f>'Income Statement Annual'!N351/'Balance Sheet Annual'!CS351</f>
        <v>0.8908788488318119</v>
      </c>
      <c r="AO351" s="22">
        <f>'Income Statement Annual'!N351/'Balance Sheet Annual'!BB351</f>
        <v>0.20747714066933923</v>
      </c>
      <c r="AP351" s="22">
        <f>'Income Statement Annual'!N351/('Balance Sheet Annual'!AH351-'Balance Sheet Annual'!BR351)</f>
        <v>-6.5391822827938668</v>
      </c>
      <c r="AQ351" s="22">
        <f>'Income Statement Annual'!BS351/'Balance Sheet Annual'!BB351</f>
        <v>7.5852439079320752E-3</v>
      </c>
      <c r="AR351" s="22">
        <f>'Cash Flow Statement Annual'!AB351/'Income Statement Annual'!N351</f>
        <v>0.27766922843124486</v>
      </c>
      <c r="AS351" s="22">
        <f>'Cash Flow Statement Annual'!BG351/'Income Statement Annual'!N351</f>
        <v>4.1292171421128045E-2</v>
      </c>
      <c r="AT351" s="22">
        <f>'Cash Flow Statement Annual'!AB351/'Balance Sheet Annual'!BB351</f>
        <v>5.7610017566776271E-2</v>
      </c>
      <c r="AU351" s="22">
        <f>('Cash Flow Statement Annual'!AB351+'Cash Flow Statement Annual'!AU351)/'Balance Sheet Annual'!BR351</f>
        <v>-5.8555244961012214E-2</v>
      </c>
      <c r="AV351" s="22">
        <f>('Cash Flow Statement Annual'!AB351+'Cash Flow Statement Annual'!AU351)/('Balance Sheet Annual'!BH351+'Balance Sheet Annual'!BS351)</f>
        <v>-1.5671450790463254E-2</v>
      </c>
      <c r="AW351" s="22">
        <f>'Cash Flow Statement Annual'!AB351/'Balance Sheet Annual'!BS351</f>
        <v>0.14383068687868292</v>
      </c>
      <c r="AX351" s="22">
        <f>('Cash Flow Statement Annual'!AB351+'Cash Flow Statement Annual'!AU351)/'Balance Sheet Annual'!BS351</f>
        <v>-1.7902928343304394E-2</v>
      </c>
      <c r="AY351" s="22">
        <f>('Balance Sheet Annual'!BH351+'Balance Sheet Annual'!BS351)/('Income Statement Annual'!AF351-'Income Statement Annual'!AC351)</f>
        <v>5.6923680376554966</v>
      </c>
      <c r="AZ351" s="22">
        <f>(('Balance Sheet Annual'!BH351+'Balance Sheet Annual'!BS351)-'Balance Sheet Annual'!N351)/('Income Statement Annual'!AF351-'Income Statement Annual'!AC351)</f>
        <v>5.4536590832679588</v>
      </c>
      <c r="BA351" s="22">
        <f>('Cash Flow Statement Annual'!AB351+'Cash Flow Statement Annual'!AU351)/'Income Statement Annual'!BS351</f>
        <v>-0.94536817102137771</v>
      </c>
      <c r="BB351" s="22">
        <f>'Income Statement Annual'!AF351/('Balance Sheet Annual'!BH351+'Balance Sheet Annual'!BS351)</f>
        <v>0.11641367905026283</v>
      </c>
      <c r="BC351" s="23">
        <f>'Income Statement Annual'!AF351/('Balance Sheet Annual'!BB351-'Balance Sheet Annual'!BR351)</f>
        <v>6.070156347845726E-2</v>
      </c>
    </row>
    <row r="352" spans="1:55" x14ac:dyDescent="0.2">
      <c r="A352" s="45" t="s">
        <v>1063</v>
      </c>
      <c r="B352" s="45" t="s">
        <v>1064</v>
      </c>
      <c r="C352" s="45" t="str">
        <f>VLOOKUP(A352,'[1]S&amp;P 500 Wikipedia'!A:D,3,FALSE)</f>
        <v>Real Estate</v>
      </c>
      <c r="D352" s="45">
        <v>111127</v>
      </c>
      <c r="E352" s="45" t="s">
        <v>16</v>
      </c>
      <c r="F352" s="45">
        <v>2018</v>
      </c>
      <c r="G352" s="45" t="s">
        <v>17</v>
      </c>
      <c r="H352" s="46">
        <v>43465</v>
      </c>
      <c r="I352" s="46">
        <v>43518</v>
      </c>
      <c r="J352" s="46">
        <v>43518</v>
      </c>
      <c r="K352" s="45">
        <v>309275870</v>
      </c>
      <c r="L352" s="45">
        <v>309275870</v>
      </c>
      <c r="M352" s="45" t="s">
        <v>1833</v>
      </c>
      <c r="N352" s="20">
        <f>'Balance Sheet Annual'!AH352/'Balance Sheet Annual'!BR352</f>
        <v>0.69619181390336649</v>
      </c>
      <c r="O352" s="21">
        <f>('Balance Sheet Annual'!AH352-'Balance Sheet Annual'!U352)/'Balance Sheet Annual'!BR352</f>
        <v>0.69619181390336649</v>
      </c>
      <c r="P352" s="21">
        <f>'Balance Sheet Annual'!N352/'Balance Sheet Annual'!BR352</f>
        <v>0.46381132759124022</v>
      </c>
      <c r="Q352" s="21">
        <f>'Balance Sheet Annual'!CH352/'Balance Sheet Annual'!CS352</f>
        <v>6.2828767166586443</v>
      </c>
      <c r="R352" s="21">
        <f>('Balance Sheet Annual'!BH352+'Balance Sheet Annual'!BS352)/'Balance Sheet Annual'!BB352</f>
        <v>0.76361644953669583</v>
      </c>
      <c r="S352" s="21">
        <f>('Balance Sheet Annual'!BH352/'Balance Sheet Annual'!BB352)</f>
        <v>0</v>
      </c>
      <c r="T352" s="21">
        <f>'Balance Sheet Annual'!BS352/'Balance Sheet Annual'!BB352</f>
        <v>0.76361644953669583</v>
      </c>
      <c r="U352" s="21">
        <f>('Balance Sheet Annual'!BH352+'Balance Sheet Annual'!BS352)/'Balance Sheet Annual'!CS352</f>
        <v>5.5613244607883425</v>
      </c>
      <c r="V352" s="21">
        <f>('Balance Sheet Annual'!BH352/'Balance Sheet Annual'!CS352)</f>
        <v>0</v>
      </c>
      <c r="W352" s="21">
        <f>('Balance Sheet Annual'!BS352/'Balance Sheet Annual'!CS352)</f>
        <v>5.5613244607883425</v>
      </c>
      <c r="X352" s="22">
        <f>'Balance Sheet Annual'!AH352/'Balance Sheet Annual'!BB352</f>
        <v>6.89753229917206E-2</v>
      </c>
      <c r="Y352" s="22">
        <f>'Balance Sheet Annual'!CS352/('Balance Sheet Annual'!BB352-'Balance Sheet Annual'!AQ352-'Balance Sheet Annual'!AR352-'Balance Sheet Annual'!AS352)</f>
        <v>0.13730837949139363</v>
      </c>
      <c r="Z352" s="22">
        <f>'Balance Sheet Annual'!BA352/'Balance Sheet Annual'!BB352</f>
        <v>0.9310246770082794</v>
      </c>
      <c r="AA352" s="22">
        <f>'Balance Sheet Annual'!AR352/'Balance Sheet Annual'!BB352</f>
        <v>0</v>
      </c>
      <c r="AB352" s="23">
        <f>'Balance Sheet Annual'!CS352/'Balance Sheet Annual'!CT352</f>
        <v>0.13730837949139363</v>
      </c>
      <c r="AC352" s="24">
        <f>'Income Statement Annual'!V352/'Income Statement Annual'!N352</f>
        <v>0.82304681293602766</v>
      </c>
      <c r="AD352" s="22">
        <f>('Income Statement Annual'!AF352-'Income Statement Annual'!AC352)/'Income Statement Annual'!N352</f>
        <v>0.73624427657331037</v>
      </c>
      <c r="AE352" s="22">
        <f>'Income Statement Annual'!AF352/'Income Statement Annual'!N352</f>
        <v>0.50596175234353558</v>
      </c>
      <c r="AF352" s="22">
        <f>'Income Statement Annual'!BS352/'Income Statement Annual'!N352</f>
        <v>0.3511015339505727</v>
      </c>
      <c r="AG352" s="22">
        <f>('Income Statement Annual'!AF352-'Income Statement Annual'!AC352)/('Income Statement Annual'!AH352*-1)</f>
        <v>5.0380865661057115</v>
      </c>
      <c r="AH352" s="23">
        <f>'Income Statement Annual'!AF352/('Income Statement Annual'!AH352*-1)</f>
        <v>3.4622735803250091</v>
      </c>
      <c r="AI352" s="24">
        <f>'Cash Flow Statement Annual'!BG352/'Cash Flow Statement Annual'!AB352</f>
        <v>-0.53149239743691057</v>
      </c>
      <c r="AJ352" s="22">
        <f>'Cash Flow Statement Annual'!AB352/'Balance Sheet Annual'!BR352</f>
        <v>1.1244886075450315</v>
      </c>
      <c r="AK352" s="22">
        <f>('Cash Flow Statement Annual'!AB352+'Cash Flow Statement Annual'!AV352)/('Balance Sheet Annual'!BH352+'Balance Sheet Annual'!BS352)</f>
        <v>5.5314363001377494E-2</v>
      </c>
      <c r="AL352" s="23">
        <f>('Cash Flow Statement Annual'!AB352/('Balance Sheet Annual'!BH352+'Balance Sheet Annual'!BS352))</f>
        <v>0.14589641320074245</v>
      </c>
      <c r="AM352" s="24">
        <f>'Income Statement Annual'!BS352/'Balance Sheet Annual'!CS352</f>
        <v>0.43904219320498034</v>
      </c>
      <c r="AN352" s="22">
        <f>'Income Statement Annual'!N352/'Balance Sheet Annual'!CS352</f>
        <v>1.250470734960639</v>
      </c>
      <c r="AO352" s="22">
        <f>'Income Statement Annual'!N352/'Balance Sheet Annual'!BB352</f>
        <v>0.17170011021885731</v>
      </c>
      <c r="AP352" s="22">
        <f>'Income Statement Annual'!N352/('Balance Sheet Annual'!AH352-'Balance Sheet Annual'!BR352)</f>
        <v>-5.7043514084144391</v>
      </c>
      <c r="AQ352" s="22">
        <f>'Income Statement Annual'!BS352/'Balance Sheet Annual'!BB352</f>
        <v>6.0284172077323207E-2</v>
      </c>
      <c r="AR352" s="22">
        <f>'Cash Flow Statement Annual'!AB352/'Income Statement Annual'!N352</f>
        <v>0.64885748125893716</v>
      </c>
      <c r="AS352" s="22">
        <f>'Cash Flow Statement Annual'!BG352/'Income Statement Annual'!N352</f>
        <v>-0.3448628183091878</v>
      </c>
      <c r="AT352" s="22">
        <f>'Cash Flow Statement Annual'!AB352/'Balance Sheet Annual'!BB352</f>
        <v>0.11140890104848966</v>
      </c>
      <c r="AU352" s="22">
        <f>('Cash Flow Statement Annual'!AB352+'Cash Flow Statement Annual'!AU352)/'Balance Sheet Annual'!BR352</f>
        <v>0.88622720578135139</v>
      </c>
      <c r="AV352" s="22">
        <f>('Cash Flow Statement Annual'!AB352+'Cash Flow Statement Annual'!AU352)/('Balance Sheet Annual'!BH352+'Balance Sheet Annual'!BS352)</f>
        <v>0.11498326415835883</v>
      </c>
      <c r="AW352" s="22">
        <f>'Cash Flow Statement Annual'!AB352/'Balance Sheet Annual'!BS352</f>
        <v>0.14589641320074245</v>
      </c>
      <c r="AX352" s="22">
        <f>('Cash Flow Statement Annual'!AB352+'Cash Flow Statement Annual'!AU352)/'Balance Sheet Annual'!BS352</f>
        <v>0.11498326415835883</v>
      </c>
      <c r="AY352" s="22">
        <f>('Balance Sheet Annual'!BH352+'Balance Sheet Annual'!BS352)/('Income Statement Annual'!AF352-'Income Statement Annual'!AC352)</f>
        <v>6.0406374331991435</v>
      </c>
      <c r="AZ352" s="22">
        <f>(('Balance Sheet Annual'!BH352+'Balance Sheet Annual'!BS352)-'Balance Sheet Annual'!N352)/('Income Statement Annual'!AF352-'Income Statement Annual'!AC352)</f>
        <v>5.677129681945523</v>
      </c>
      <c r="BA352" s="22">
        <f>('Cash Flow Statement Annual'!AB352+'Cash Flow Statement Annual'!AU352)/'Income Statement Annual'!BS352</f>
        <v>1.4564869833515459</v>
      </c>
      <c r="BB352" s="22">
        <f>'Income Statement Annual'!AF352/('Balance Sheet Annual'!BH352+'Balance Sheet Annual'!BS352)</f>
        <v>0.1137661304921071</v>
      </c>
      <c r="BC352" s="23">
        <f>'Income Statement Annual'!AF352/('Balance Sheet Annual'!BB352-'Balance Sheet Annual'!BR352)</f>
        <v>9.6427233266098242E-2</v>
      </c>
    </row>
    <row r="353" spans="1:55" x14ac:dyDescent="0.2">
      <c r="A353" s="45" t="s">
        <v>1036</v>
      </c>
      <c r="B353" s="45" t="s">
        <v>1037</v>
      </c>
      <c r="C353" s="45" t="str">
        <f>VLOOKUP(A353,'[1]S&amp;P 500 Wikipedia'!A:D,3,FALSE)</f>
        <v>Financials</v>
      </c>
      <c r="D353" s="45">
        <v>378217</v>
      </c>
      <c r="E353" s="45" t="s">
        <v>16</v>
      </c>
      <c r="F353" s="45">
        <v>2018</v>
      </c>
      <c r="G353" s="45" t="s">
        <v>17</v>
      </c>
      <c r="H353" s="46">
        <v>43465</v>
      </c>
      <c r="I353" s="46">
        <v>43509</v>
      </c>
      <c r="J353" s="46">
        <v>43509</v>
      </c>
      <c r="K353" s="45">
        <v>248800000</v>
      </c>
      <c r="L353" s="45">
        <v>251600000</v>
      </c>
      <c r="M353" s="45" t="s">
        <v>1834</v>
      </c>
      <c r="N353" s="20">
        <f>'Balance Sheet Annual'!AH353/'Balance Sheet Annual'!BR353</f>
        <v>1.3453640323584319</v>
      </c>
      <c r="O353" s="21">
        <f>('Balance Sheet Annual'!AH353-'Balance Sheet Annual'!U353)/'Balance Sheet Annual'!BR353</f>
        <v>1.3453640323584319</v>
      </c>
      <c r="P353" s="21">
        <f>'Balance Sheet Annual'!N353/'Balance Sheet Annual'!BR353</f>
        <v>0.86838830118232735</v>
      </c>
      <c r="Q353" s="21">
        <f>'Balance Sheet Annual'!CH353/'Balance Sheet Annual'!CS353</f>
        <v>3.4499527856468366</v>
      </c>
      <c r="R353" s="21">
        <f>('Balance Sheet Annual'!BH353+'Balance Sheet Annual'!BS353)/'Balance Sheet Annual'!BB353</f>
        <v>0.37867374005305038</v>
      </c>
      <c r="S353" s="21">
        <f>('Balance Sheet Annual'!BH353/'Balance Sheet Annual'!BB353)</f>
        <v>4.23342175066313E-2</v>
      </c>
      <c r="T353" s="21">
        <f>'Balance Sheet Annual'!BS353/'Balance Sheet Annual'!BB353</f>
        <v>0.33633952254641908</v>
      </c>
      <c r="U353" s="21">
        <f>('Balance Sheet Annual'!BH353+'Balance Sheet Annual'!BS353)/'Balance Sheet Annual'!CS353</f>
        <v>1.6850802644003777</v>
      </c>
      <c r="V353" s="21">
        <f>('Balance Sheet Annual'!BH353/'Balance Sheet Annual'!CS353)</f>
        <v>0.18838526912181303</v>
      </c>
      <c r="W353" s="21">
        <f>('Balance Sheet Annual'!BS353/'Balance Sheet Annual'!CS353)</f>
        <v>1.4966949952785646</v>
      </c>
      <c r="X353" s="22">
        <f>'Balance Sheet Annual'!AH353/'Balance Sheet Annual'!BB353</f>
        <v>0.45877984084880635</v>
      </c>
      <c r="Y353" s="22">
        <f>'Balance Sheet Annual'!CS353/('Balance Sheet Annual'!BB353-'Balance Sheet Annual'!AQ353-'Balance Sheet Annual'!AR353-'Balance Sheet Annual'!AS353)</f>
        <v>0.41957210776545167</v>
      </c>
      <c r="Z353" s="22">
        <f>'Balance Sheet Annual'!BA353/'Balance Sheet Annual'!BB353</f>
        <v>0.54122015915119359</v>
      </c>
      <c r="AA353" s="22">
        <f>'Balance Sheet Annual'!AR353/'Balance Sheet Annual'!BB353</f>
        <v>0.31713527851458884</v>
      </c>
      <c r="AB353" s="23">
        <f>'Balance Sheet Annual'!CS353/'Balance Sheet Annual'!CT353</f>
        <v>0.22472148541114059</v>
      </c>
      <c r="AC353" s="24">
        <f>'Income Statement Annual'!V353/'Income Statement Annual'!N353</f>
        <v>0.71746660069272639</v>
      </c>
      <c r="AD353" s="22">
        <f>('Income Statement Annual'!AF353-'Income Statement Annual'!AC353)/'Income Statement Annual'!N353</f>
        <v>0.46016823354774866</v>
      </c>
      <c r="AE353" s="22">
        <f>'Income Statement Annual'!AF353/'Income Statement Annual'!N353</f>
        <v>0.4304799604156358</v>
      </c>
      <c r="AF353" s="22">
        <f>'Income Statement Annual'!BS353/'Income Statement Annual'!N353</f>
        <v>0.24674253669800428</v>
      </c>
      <c r="AG353" s="22">
        <f>('Income Statement Annual'!AF353-'Income Statement Annual'!AC353)/('Income Statement Annual'!AH353*-1)</f>
        <v>18.724832214765101</v>
      </c>
      <c r="AH353" s="23">
        <f>'Income Statement Annual'!AF353/('Income Statement Annual'!AH353*-1)</f>
        <v>17.516778523489933</v>
      </c>
      <c r="AI353" s="24">
        <f>'Cash Flow Statement Annual'!BG353/'Cash Flow Statement Annual'!AB353</f>
        <v>-0.74751984126984128</v>
      </c>
      <c r="AJ353" s="22">
        <f>'Cash Flow Statement Annual'!AB353/'Balance Sheet Annual'!BR353</f>
        <v>0.62725575606720596</v>
      </c>
      <c r="AK353" s="22">
        <f>('Cash Flow Statement Annual'!AB353+'Cash Flow Statement Annual'!AV353)/('Balance Sheet Annual'!BH353+'Balance Sheet Annual'!BS353)</f>
        <v>0.44690389464836089</v>
      </c>
      <c r="AL353" s="23">
        <f>('Cash Flow Statement Annual'!AB353/('Balance Sheet Annual'!BH353+'Balance Sheet Annual'!BS353))</f>
        <v>0.5648641075931633</v>
      </c>
      <c r="AM353" s="24">
        <f>'Income Statement Annual'!BS353/'Balance Sheet Annual'!CS353</f>
        <v>0.70632672332389046</v>
      </c>
      <c r="AN353" s="22">
        <f>'Income Statement Annual'!N353/'Balance Sheet Annual'!CS353</f>
        <v>2.8626062322946177</v>
      </c>
      <c r="AO353" s="22">
        <f>'Income Statement Annual'!N353/'Balance Sheet Annual'!BB353</f>
        <v>0.64328912466843502</v>
      </c>
      <c r="AP353" s="22">
        <f>'Income Statement Annual'!N353/('Balance Sheet Annual'!AH353-'Balance Sheet Annual'!BR353)</f>
        <v>5.4621621621621621</v>
      </c>
      <c r="AQ353" s="22">
        <f>'Income Statement Annual'!BS353/'Balance Sheet Annual'!BB353</f>
        <v>0.15872679045092838</v>
      </c>
      <c r="AR353" s="22">
        <f>'Cash Flow Statement Annual'!AB353/'Income Statement Annual'!N353</f>
        <v>0.33250865907966354</v>
      </c>
      <c r="AS353" s="22">
        <f>'Cash Flow Statement Annual'!BG353/'Income Statement Annual'!N353</f>
        <v>-0.24855682005607785</v>
      </c>
      <c r="AT353" s="22">
        <f>'Cash Flow Statement Annual'!AB353/'Balance Sheet Annual'!BB353</f>
        <v>0.21389920424403183</v>
      </c>
      <c r="AU353" s="22">
        <f>('Cash Flow Statement Annual'!AB353+'Cash Flow Statement Annual'!AU353)/'Balance Sheet Annual'!BR353</f>
        <v>0.56222775357809585</v>
      </c>
      <c r="AV353" s="22">
        <f>('Cash Flow Statement Annual'!AB353+'Cash Flow Statement Annual'!AU353)/('Balance Sheet Annual'!BH353+'Balance Sheet Annual'!BS353)</f>
        <v>0.50630428691510232</v>
      </c>
      <c r="AW353" s="22">
        <f>'Cash Flow Statement Annual'!AB353/'Balance Sheet Annual'!BS353</f>
        <v>0.63596214511041005</v>
      </c>
      <c r="AX353" s="22">
        <f>('Cash Flow Statement Annual'!AB353+'Cash Flow Statement Annual'!AU353)/'Balance Sheet Annual'!BS353</f>
        <v>0.57003154574132497</v>
      </c>
      <c r="AY353" s="22">
        <f>('Balance Sheet Annual'!BH353+'Balance Sheet Annual'!BS353)/('Income Statement Annual'!AF353-'Income Statement Annual'!AC353)</f>
        <v>1.2792114695340502</v>
      </c>
      <c r="AZ353" s="22">
        <f>(('Balance Sheet Annual'!BH353+'Balance Sheet Annual'!BS353)-'Balance Sheet Annual'!N353)/('Income Statement Annual'!AF353-'Income Statement Annual'!AC353)</f>
        <v>0.27885304659498206</v>
      </c>
      <c r="BA353" s="22">
        <f>('Cash Flow Statement Annual'!AB353+'Cash Flow Statement Annual'!AU353)/'Income Statement Annual'!BS353</f>
        <v>1.2078877005347595</v>
      </c>
      <c r="BB353" s="22">
        <f>'Income Statement Annual'!AF353/('Balance Sheet Annual'!BH353+'Balance Sheet Annual'!BS353)</f>
        <v>0.73129728215186329</v>
      </c>
      <c r="BC353" s="23">
        <f>'Income Statement Annual'!AF353/('Balance Sheet Annual'!BB353-'Balance Sheet Annual'!BR353)</f>
        <v>0.42022218644340686</v>
      </c>
    </row>
    <row r="354" spans="1:55" x14ac:dyDescent="0.2">
      <c r="A354" s="45" t="s">
        <v>1054</v>
      </c>
      <c r="B354" s="45" t="s">
        <v>1055</v>
      </c>
      <c r="C354" s="45" t="str">
        <f>VLOOKUP(A354,'[1]S&amp;P 500 Wikipedia'!A:D,3,FALSE)</f>
        <v>Utilities</v>
      </c>
      <c r="D354" s="45">
        <v>378214</v>
      </c>
      <c r="E354" s="45" t="s">
        <v>16</v>
      </c>
      <c r="F354" s="45">
        <v>2018</v>
      </c>
      <c r="G354" s="45" t="s">
        <v>17</v>
      </c>
      <c r="H354" s="46">
        <v>43465</v>
      </c>
      <c r="I354" s="46">
        <v>43522</v>
      </c>
      <c r="J354" s="46">
        <v>43679</v>
      </c>
      <c r="K354" s="45">
        <v>274575000</v>
      </c>
      <c r="L354" s="45">
        <v>278174000</v>
      </c>
      <c r="M354" s="45" t="s">
        <v>2020</v>
      </c>
      <c r="N354" s="20">
        <f>'Balance Sheet Annual'!AH354/'Balance Sheet Annual'!BR354</f>
        <v>0.52916352675207234</v>
      </c>
      <c r="O354" s="21">
        <f>('Balance Sheet Annual'!AH354-'Balance Sheet Annual'!U354)/'Balance Sheet Annual'!BR354</f>
        <v>0.48289374529012813</v>
      </c>
      <c r="P354" s="21">
        <f>'Balance Sheet Annual'!N354/'Balance Sheet Annual'!BR354</f>
        <v>4.3406179351921627E-2</v>
      </c>
      <c r="Q354" s="21">
        <f>'Balance Sheet Annual'!CH354/'Balance Sheet Annual'!CS354</f>
        <v>2.3324966974900923</v>
      </c>
      <c r="R354" s="21">
        <f>('Balance Sheet Annual'!BH354+'Balance Sheet Annual'!BS354)/'Balance Sheet Annual'!BB354</f>
        <v>0.38474650176398301</v>
      </c>
      <c r="S354" s="21">
        <f>('Balance Sheet Annual'!BH354/'Balance Sheet Annual'!BB354)</f>
        <v>5.8806041146390771E-2</v>
      </c>
      <c r="T354" s="21">
        <f>'Balance Sheet Annual'!BS354/'Balance Sheet Annual'!BB354</f>
        <v>0.32594046061759224</v>
      </c>
      <c r="U354" s="21">
        <f>('Balance Sheet Annual'!BH354+'Balance Sheet Annual'!BS354)/'Balance Sheet Annual'!CS354</f>
        <v>1.2821664464993394</v>
      </c>
      <c r="V354" s="21">
        <f>('Balance Sheet Annual'!BH354/'Balance Sheet Annual'!CS354)</f>
        <v>0.19597093791281373</v>
      </c>
      <c r="W354" s="21">
        <f>('Balance Sheet Annual'!BS354/'Balance Sheet Annual'!CS354)</f>
        <v>1.0861955085865258</v>
      </c>
      <c r="X354" s="22">
        <f>'Balance Sheet Annual'!AH354/'Balance Sheet Annual'!BB354</f>
        <v>6.958813969160027E-2</v>
      </c>
      <c r="Y354" s="22">
        <f>'Balance Sheet Annual'!CS354/('Balance Sheet Annual'!BB354-'Balance Sheet Annual'!AQ354-'Balance Sheet Annual'!AR354-'Balance Sheet Annual'!AS354)</f>
        <v>0.31899875687406504</v>
      </c>
      <c r="Z354" s="22">
        <f>'Balance Sheet Annual'!BA354/'Balance Sheet Annual'!BB354</f>
        <v>0.93041186030839973</v>
      </c>
      <c r="AA354" s="22">
        <f>'Balance Sheet Annual'!AR354/'Balance Sheet Annual'!BB354</f>
        <v>4.7508621714829349E-2</v>
      </c>
      <c r="AB354" s="23">
        <f>'Balance Sheet Annual'!CS354/'Balance Sheet Annual'!CT354</f>
        <v>0.30007531612954375</v>
      </c>
      <c r="AC354" s="24">
        <f>'Income Statement Annual'!V354/'Income Statement Annual'!N354</f>
        <v>0.65789238868564293</v>
      </c>
      <c r="AD354" s="22">
        <f>('Income Statement Annual'!AF354-'Income Statement Annual'!AC354)/'Income Statement Annual'!N354</f>
        <v>0.34085839207638086</v>
      </c>
      <c r="AE354" s="22">
        <f>'Income Statement Annual'!AF354/'Income Statement Annual'!N354</f>
        <v>0.20790577317747835</v>
      </c>
      <c r="AF354" s="22">
        <f>'Income Statement Annual'!BS354/'Income Statement Annual'!N354</f>
        <v>2.2842866065851699E-2</v>
      </c>
      <c r="AG354" s="22">
        <f>('Income Statement Annual'!AF354-'Income Statement Annual'!AC354)/('Income Statement Annual'!AH354*-1)</f>
        <v>6.2316476345840126</v>
      </c>
      <c r="AH354" s="23">
        <f>'Income Statement Annual'!AF354/('Income Statement Annual'!AH354*-1)</f>
        <v>3.8009787928221859</v>
      </c>
      <c r="AI354" s="24">
        <f>'Cash Flow Statement Annual'!BG354/'Cash Flow Statement Annual'!AB354</f>
        <v>0.27779310344827585</v>
      </c>
      <c r="AJ354" s="22">
        <f>'Cash Flow Statement Annual'!AB354/'Balance Sheet Annual'!BR354</f>
        <v>0.54634513941220797</v>
      </c>
      <c r="AK354" s="22">
        <f>('Cash Flow Statement Annual'!AB354+'Cash Flow Statement Annual'!AV354)/('Balance Sheet Annual'!BH354+'Balance Sheet Annual'!BS354)</f>
        <v>0.1478466927673604</v>
      </c>
      <c r="AL354" s="23">
        <f>('Cash Flow Statement Annual'!AB354/('Balance Sheet Annual'!BH354+'Balance Sheet Annual'!BS354))</f>
        <v>0.18674016072532454</v>
      </c>
      <c r="AM354" s="24">
        <f>'Income Statement Annual'!BS354/'Balance Sheet Annual'!CS354</f>
        <v>1.6908850726552179E-2</v>
      </c>
      <c r="AN354" s="22">
        <f>'Income Statement Annual'!N354/'Balance Sheet Annual'!CS354</f>
        <v>0.74022457067371206</v>
      </c>
      <c r="AO354" s="22">
        <f>'Income Statement Annual'!N354/'Balance Sheet Annual'!BB354</f>
        <v>0.22212312205176993</v>
      </c>
      <c r="AP354" s="22">
        <f>'Income Statement Annual'!N354/('Balance Sheet Annual'!AH354-'Balance Sheet Annual'!BR354)</f>
        <v>-3.5873879641485273</v>
      </c>
      <c r="AQ354" s="22">
        <f>'Income Statement Annual'!BS354/'Balance Sheet Annual'!BB354</f>
        <v>5.0739287271574108E-3</v>
      </c>
      <c r="AR354" s="22">
        <f>'Cash Flow Statement Annual'!AB354/'Income Statement Annual'!N354</f>
        <v>0.32345855269028284</v>
      </c>
      <c r="AS354" s="22">
        <f>'Cash Flow Statement Annual'!BG354/'Income Statement Annual'!N354</f>
        <v>8.9854555188721333E-2</v>
      </c>
      <c r="AT354" s="22">
        <f>'Cash Flow Statement Annual'!AB354/'Balance Sheet Annual'!BB354</f>
        <v>7.184762357791255E-2</v>
      </c>
      <c r="AU354" s="22">
        <f>('Cash Flow Statement Annual'!AB354+'Cash Flow Statement Annual'!AU354)/'Balance Sheet Annual'!BR354</f>
        <v>-0.16201959306706856</v>
      </c>
      <c r="AV354" s="22">
        <f>('Cash Flow Statement Annual'!AB354+'Cash Flow Statement Annual'!AU354)/('Balance Sheet Annual'!BH354+'Balance Sheet Annual'!BS354)</f>
        <v>-5.5378116628889348E-2</v>
      </c>
      <c r="AW354" s="22">
        <f>'Cash Flow Statement Annual'!AB354/'Balance Sheet Annual'!BS354</f>
        <v>0.22043174217087261</v>
      </c>
      <c r="AX354" s="22">
        <f>('Cash Flow Statement Annual'!AB354+'Cash Flow Statement Annual'!AU354)/'Balance Sheet Annual'!BS354</f>
        <v>-6.5369413195500159E-2</v>
      </c>
      <c r="AY354" s="22">
        <f>('Balance Sheet Annual'!BH354+'Balance Sheet Annual'!BS354)/('Income Statement Annual'!AF354-'Income Statement Annual'!AC354)</f>
        <v>5.0816753926701574</v>
      </c>
      <c r="AZ354" s="22">
        <f>(('Balance Sheet Annual'!BH354+'Balance Sheet Annual'!BS354)-'Balance Sheet Annual'!N354)/('Income Statement Annual'!AF354-'Income Statement Annual'!AC354)</f>
        <v>5.006282722513089</v>
      </c>
      <c r="BA354" s="22">
        <f>('Cash Flow Statement Annual'!AB354+'Cash Flow Statement Annual'!AU354)/'Income Statement Annual'!BS354</f>
        <v>-4.19921875</v>
      </c>
      <c r="BB354" s="22">
        <f>'Income Statement Annual'!AF354/('Balance Sheet Annual'!BH354+'Balance Sheet Annual'!BS354)</f>
        <v>0.12002884813517412</v>
      </c>
      <c r="BC354" s="23">
        <f>'Income Statement Annual'!AF354/('Balance Sheet Annual'!BB354-'Balance Sheet Annual'!BR354)</f>
        <v>5.317328099682786E-2</v>
      </c>
    </row>
    <row r="355" spans="1:55" x14ac:dyDescent="0.2">
      <c r="A355" s="45" t="s">
        <v>1087</v>
      </c>
      <c r="B355" s="45" t="s">
        <v>1088</v>
      </c>
      <c r="C355" s="45" t="str">
        <f>VLOOKUP(A355,'[1]S&amp;P 500 Wikipedia'!A:D,3,FALSE)</f>
        <v>Health Care</v>
      </c>
      <c r="D355" s="45">
        <v>749030</v>
      </c>
      <c r="E355" s="45" t="s">
        <v>16</v>
      </c>
      <c r="F355" s="45">
        <v>2016</v>
      </c>
      <c r="G355" s="45" t="s">
        <v>17</v>
      </c>
      <c r="H355" s="46">
        <v>42825</v>
      </c>
      <c r="I355" s="46">
        <v>42881</v>
      </c>
      <c r="J355" s="46">
        <v>43250</v>
      </c>
      <c r="K355" s="45">
        <v>84929000</v>
      </c>
      <c r="L355" s="45">
        <v>85999000</v>
      </c>
      <c r="M355" s="45" t="s">
        <v>1301</v>
      </c>
      <c r="N355" s="20">
        <f>'Balance Sheet Annual'!AH355/'Balance Sheet Annual'!BR355</f>
        <v>2.4276346335302019</v>
      </c>
      <c r="O355" s="21">
        <f>('Balance Sheet Annual'!AH355-'Balance Sheet Annual'!U355)/'Balance Sheet Annual'!BR355</f>
        <v>1.9463837286510937</v>
      </c>
      <c r="P355" s="21">
        <f>'Balance Sheet Annual'!N355/'Balance Sheet Annual'!BR355</f>
        <v>0.62116144041776711</v>
      </c>
      <c r="Q355" s="21">
        <f>'Balance Sheet Annual'!CH355/'Balance Sheet Annual'!CS355</f>
        <v>0.75933070342743347</v>
      </c>
      <c r="R355" s="21">
        <f>('Balance Sheet Annual'!BH355+'Balance Sheet Annual'!BS355)/'Balance Sheet Annual'!BB355</f>
        <v>0.2932424263282169</v>
      </c>
      <c r="S355" s="21">
        <f>('Balance Sheet Annual'!BH355/'Balance Sheet Annual'!BB355)</f>
        <v>0</v>
      </c>
      <c r="T355" s="21">
        <f>'Balance Sheet Annual'!BS355/'Balance Sheet Annual'!BB355</f>
        <v>0.2932424263282169</v>
      </c>
      <c r="U355" s="21">
        <f>('Balance Sheet Annual'!BH355+'Balance Sheet Annual'!BS355)/'Balance Sheet Annual'!CS355</f>
        <v>0.51591040418678913</v>
      </c>
      <c r="V355" s="21">
        <f>('Balance Sheet Annual'!BH355/'Balance Sheet Annual'!CS355)</f>
        <v>0</v>
      </c>
      <c r="W355" s="21">
        <f>('Balance Sheet Annual'!BS355/'Balance Sheet Annual'!CS355)</f>
        <v>0.51591040418678913</v>
      </c>
      <c r="X355" s="22">
        <f>'Balance Sheet Annual'!AH355/'Balance Sheet Annual'!BB355</f>
        <v>0.18190223132655595</v>
      </c>
      <c r="Y355" s="22">
        <f>'Balance Sheet Annual'!CS355/('Balance Sheet Annual'!BB355-'Balance Sheet Annual'!AQ355-'Balance Sheet Annual'!AR355-'Balance Sheet Annual'!AS355)</f>
        <v>1.4705687078569583</v>
      </c>
      <c r="Z355" s="22">
        <f>'Balance Sheet Annual'!BA355/'Balance Sheet Annual'!BB355</f>
        <v>0.81809776867344408</v>
      </c>
      <c r="AA355" s="22">
        <f>'Balance Sheet Annual'!AR355/'Balance Sheet Annual'!BB355</f>
        <v>0</v>
      </c>
      <c r="AB355" s="23">
        <f>'Balance Sheet Annual'!CS355/'Balance Sheet Annual'!CT355</f>
        <v>0.56839796978012935</v>
      </c>
      <c r="AC355" s="24">
        <f>'Income Statement Annual'!V355/'Income Statement Annual'!N355</f>
        <v>0.39998901179400775</v>
      </c>
      <c r="AD355" s="22">
        <f>('Income Statement Annual'!AF355-'Income Statement Annual'!AC355)/'Income Statement Annual'!N355</f>
        <v>9.4742902780284119E-2</v>
      </c>
      <c r="AE355" s="22">
        <f>'Income Statement Annual'!AF355/'Income Statement Annual'!N355</f>
        <v>9.4742902780284119E-2</v>
      </c>
      <c r="AF355" s="22">
        <f>'Income Statement Annual'!BS355/'Income Statement Annual'!N355</f>
        <v>4.9475067492598591E-2</v>
      </c>
      <c r="AG355" s="22">
        <f>('Income Statement Annual'!AF355-'Income Statement Annual'!AC355)/('Income Statement Annual'!AH355*-1)</f>
        <v>4.9664465673878428</v>
      </c>
      <c r="AH355" s="23">
        <f>'Income Statement Annual'!AF355/('Income Statement Annual'!AH355*-1)</f>
        <v>4.9664465673878428</v>
      </c>
      <c r="AI355" s="24">
        <f>'Cash Flow Statement Annual'!BG355/'Cash Flow Statement Annual'!AB355</f>
        <v>2.2000157062923336</v>
      </c>
      <c r="AJ355" s="22">
        <f>'Cash Flow Statement Annual'!AB355/'Balance Sheet Annual'!BR355</f>
        <v>0.6357243775679845</v>
      </c>
      <c r="AK355" s="22">
        <f>('Cash Flow Statement Annual'!AB355+'Cash Flow Statement Annual'!AV355)/('Balance Sheet Annual'!BH355+'Balance Sheet Annual'!BS355)</f>
        <v>0.1208524578452809</v>
      </c>
      <c r="AL355" s="23">
        <f>('Cash Flow Statement Annual'!AB355/('Balance Sheet Annual'!BH355+'Balance Sheet Annual'!BS355))</f>
        <v>0.16244141457179379</v>
      </c>
      <c r="AM355" s="24">
        <f>'Income Statement Annual'!BS355/'Balance Sheet Annual'!CS355</f>
        <v>3.6448481880896062E-2</v>
      </c>
      <c r="AN355" s="22">
        <f>'Income Statement Annual'!N355/'Balance Sheet Annual'!CS355</f>
        <v>0.73670403554979902</v>
      </c>
      <c r="AO355" s="22">
        <f>'Income Statement Annual'!N355/'Balance Sheet Annual'!BB355</f>
        <v>0.41874107813533401</v>
      </c>
      <c r="AP355" s="22">
        <f>'Income Statement Annual'!N355/('Balance Sheet Annual'!AH355-'Balance Sheet Annual'!BR355)</f>
        <v>3.9144773997716458</v>
      </c>
      <c r="AQ355" s="22">
        <f>'Income Statement Annual'!BS355/'Balance Sheet Annual'!BB355</f>
        <v>2.0717243102669154E-2</v>
      </c>
      <c r="AR355" s="22">
        <f>'Cash Flow Statement Annual'!AB355/'Income Statement Annual'!N355</f>
        <v>0.11375696589725402</v>
      </c>
      <c r="AS355" s="22">
        <f>'Cash Flow Statement Annual'!BG355/'Income Statement Annual'!N355</f>
        <v>0.25026711167412019</v>
      </c>
      <c r="AT355" s="22">
        <f>'Cash Flow Statement Annual'!AB355/'Balance Sheet Annual'!BB355</f>
        <v>4.7634714545220572E-2</v>
      </c>
      <c r="AU355" s="22">
        <f>('Cash Flow Statement Annual'!AB355+'Cash Flow Statement Annual'!AU355)/'Balance Sheet Annual'!BR355</f>
        <v>-1.1854765030978067</v>
      </c>
      <c r="AV355" s="22">
        <f>('Cash Flow Statement Annual'!AB355+'Cash Flow Statement Annual'!AU355)/('Balance Sheet Annual'!BH355+'Balance Sheet Annual'!BS355)</f>
        <v>-0.30291504762099153</v>
      </c>
      <c r="AW355" s="22">
        <f>'Cash Flow Statement Annual'!AB355/'Balance Sheet Annual'!BS355</f>
        <v>0.16244141457179379</v>
      </c>
      <c r="AX355" s="22">
        <f>('Cash Flow Statement Annual'!AB355+'Cash Flow Statement Annual'!AU355)/'Balance Sheet Annual'!BS355</f>
        <v>-0.30291504762099153</v>
      </c>
      <c r="AY355" s="22">
        <f>('Balance Sheet Annual'!BH355+'Balance Sheet Annual'!BS355)/('Income Statement Annual'!AF355-'Income Statement Annual'!AC355)</f>
        <v>7.3915335184600224</v>
      </c>
      <c r="AZ355" s="22">
        <f>(('Balance Sheet Annual'!BH355+'Balance Sheet Annual'!BS355)-'Balance Sheet Annual'!N355)/('Income Statement Annual'!AF355-'Income Statement Annual'!AC355)</f>
        <v>6.218347343557733</v>
      </c>
      <c r="BA355" s="22">
        <f>('Cash Flow Statement Annual'!AB355+'Cash Flow Statement Annual'!AU355)/'Income Statement Annual'!BS355</f>
        <v>-4.2876140949595083</v>
      </c>
      <c r="BB355" s="22">
        <f>'Income Statement Annual'!AF355/('Balance Sheet Annual'!BH355+'Balance Sheet Annual'!BS355)</f>
        <v>0.13528992292364567</v>
      </c>
      <c r="BC355" s="23">
        <f>'Income Statement Annual'!AF355/('Balance Sheet Annual'!BB355-'Balance Sheet Annual'!BR355)</f>
        <v>4.2886200642564112E-2</v>
      </c>
    </row>
    <row r="356" spans="1:55" x14ac:dyDescent="0.2">
      <c r="A356" s="45" t="s">
        <v>1048</v>
      </c>
      <c r="B356" s="45" t="s">
        <v>1049</v>
      </c>
      <c r="C356" s="45" t="str">
        <f>VLOOKUP(A356,'[1]S&amp;P 500 Wikipedia'!A:D,3,FALSE)</f>
        <v>Information Technology</v>
      </c>
      <c r="D356" s="45">
        <v>378212</v>
      </c>
      <c r="E356" s="45" t="s">
        <v>16</v>
      </c>
      <c r="F356" s="45">
        <v>2019</v>
      </c>
      <c r="G356" s="45" t="s">
        <v>17</v>
      </c>
      <c r="H356" s="46">
        <v>43646</v>
      </c>
      <c r="I356" s="46">
        <v>43679</v>
      </c>
      <c r="J356" s="46">
        <v>43770</v>
      </c>
      <c r="K356" s="45">
        <v>275000000</v>
      </c>
      <c r="L356" s="45">
        <v>277000000</v>
      </c>
      <c r="M356" s="45" t="s">
        <v>2021</v>
      </c>
      <c r="N356" s="20">
        <f>'Balance Sheet Annual'!AH356/'Balance Sheet Annual'!BR356</f>
        <v>1.3510971786833856</v>
      </c>
      <c r="O356" s="21">
        <f>('Balance Sheet Annual'!AH356-'Balance Sheet Annual'!U356)/'Balance Sheet Annual'!BR356</f>
        <v>1.0210031347962383</v>
      </c>
      <c r="P356" s="21">
        <f>'Balance Sheet Annual'!N356/'Balance Sheet Annual'!BR356</f>
        <v>0.58087774294670846</v>
      </c>
      <c r="Q356" s="21">
        <f>'Balance Sheet Annual'!CH356/'Balance Sheet Annual'!CS356</f>
        <v>4.651651651651652</v>
      </c>
      <c r="R356" s="21">
        <f>('Balance Sheet Annual'!BH356+'Balance Sheet Annual'!BS356)/'Balance Sheet Annual'!BB356</f>
        <v>0.51211477151965989</v>
      </c>
      <c r="S356" s="21">
        <f>('Balance Sheet Annual'!BH356/'Balance Sheet Annual'!BB356)</f>
        <v>5.3028692879914983E-2</v>
      </c>
      <c r="T356" s="21">
        <f>'Balance Sheet Annual'!BS356/'Balance Sheet Annual'!BB356</f>
        <v>0.45908607863974493</v>
      </c>
      <c r="U356" s="21">
        <f>('Balance Sheet Annual'!BH356+'Balance Sheet Annual'!BS356)/'Balance Sheet Annual'!CS356</f>
        <v>2.8942942942942942</v>
      </c>
      <c r="V356" s="21">
        <f>('Balance Sheet Annual'!BH356/'Balance Sheet Annual'!CS356)</f>
        <v>0.29969969969969967</v>
      </c>
      <c r="W356" s="21">
        <f>('Balance Sheet Annual'!BS356/'Balance Sheet Annual'!CS356)</f>
        <v>2.5945945945945947</v>
      </c>
      <c r="X356" s="22">
        <f>'Balance Sheet Annual'!AH356/'Balance Sheet Annual'!BB356</f>
        <v>0.45802337938363441</v>
      </c>
      <c r="Y356" s="22">
        <f>'Balance Sheet Annual'!CS356/('Balance Sheet Annual'!BB356-'Balance Sheet Annual'!AQ356-'Balance Sheet Annual'!AR356-'Balance Sheet Annual'!AS356)</f>
        <v>0.20851596743894804</v>
      </c>
      <c r="Z356" s="22">
        <f>'Balance Sheet Annual'!BA356/'Balance Sheet Annual'!BB356</f>
        <v>0.54197662061636553</v>
      </c>
      <c r="AA356" s="22">
        <f>'Balance Sheet Annual'!AR356/'Balance Sheet Annual'!BB356</f>
        <v>0.1314558979808714</v>
      </c>
      <c r="AB356" s="23">
        <f>'Balance Sheet Annual'!CS356/'Balance Sheet Annual'!CT356</f>
        <v>0.17693942614240171</v>
      </c>
      <c r="AC356" s="24">
        <f>'Income Statement Annual'!V356/'Income Statement Annual'!N356</f>
        <v>0.30078683834048642</v>
      </c>
      <c r="AD356" s="22">
        <f>('Income Statement Annual'!AF356-'Income Statement Annual'!AC356)/'Income Statement Annual'!N356</f>
        <v>0.15879828326180256</v>
      </c>
      <c r="AE356" s="22">
        <f>'Income Statement Annual'!AF356/'Income Statement Annual'!N356</f>
        <v>0.15405937052932761</v>
      </c>
      <c r="AF356" s="22">
        <f>'Income Statement Annual'!BS356/'Income Statement Annual'!N356</f>
        <v>0.10568669527896996</v>
      </c>
      <c r="AG356" s="22">
        <f>('Income Statement Annual'!AF356-'Income Statement Annual'!AC356)/('Income Statement Annual'!AH356*-1)</f>
        <v>8.9696969696969688</v>
      </c>
      <c r="AH356" s="23">
        <f>'Income Statement Annual'!AF356/('Income Statement Annual'!AH356*-1)</f>
        <v>8.7020202020202024</v>
      </c>
      <c r="AI356" s="24">
        <f>'Cash Flow Statement Annual'!BG356/'Cash Flow Statement Annual'!AB356</f>
        <v>-0.57311878845243724</v>
      </c>
      <c r="AJ356" s="22">
        <f>'Cash Flow Statement Annual'!AB356/'Balance Sheet Annual'!BR356</f>
        <v>0.66238244514106581</v>
      </c>
      <c r="AK356" s="22">
        <f>('Cash Flow Statement Annual'!AB356+'Cash Flow Statement Annual'!AV356)/('Balance Sheet Annual'!BH356+'Balance Sheet Annual'!BS356)</f>
        <v>0.28781904959535171</v>
      </c>
      <c r="AL356" s="23">
        <f>('Cash Flow Statement Annual'!AB356/('Balance Sheet Annual'!BH356+'Balance Sheet Annual'!BS356))</f>
        <v>0.43847271218095041</v>
      </c>
      <c r="AM356" s="24">
        <f>'Income Statement Annual'!BS356/'Balance Sheet Annual'!CS356</f>
        <v>0.70990990990990988</v>
      </c>
      <c r="AN356" s="22">
        <f>'Income Statement Annual'!N356/'Balance Sheet Annual'!CS356</f>
        <v>6.7171171171171169</v>
      </c>
      <c r="AO356" s="22">
        <f>'Income Statement Annual'!N356/'Balance Sheet Annual'!BB356</f>
        <v>1.1885228480340064</v>
      </c>
      <c r="AP356" s="22">
        <f>'Income Statement Annual'!N356/('Balance Sheet Annual'!AH356-'Balance Sheet Annual'!BR356)</f>
        <v>9.9857142857142858</v>
      </c>
      <c r="AQ356" s="22">
        <f>'Income Statement Annual'!BS356/'Balance Sheet Annual'!BB356</f>
        <v>0.12561105207226356</v>
      </c>
      <c r="AR356" s="22">
        <f>'Cash Flow Statement Annual'!AB356/'Income Statement Annual'!N356</f>
        <v>0.18893061516452075</v>
      </c>
      <c r="AS356" s="22">
        <f>'Cash Flow Statement Annual'!BG356/'Income Statement Annual'!N356</f>
        <v>-0.10827968526466381</v>
      </c>
      <c r="AT356" s="22">
        <f>'Cash Flow Statement Annual'!AB356/'Balance Sheet Annual'!BB356</f>
        <v>0.22454835281615304</v>
      </c>
      <c r="AU356" s="22">
        <f>('Cash Flow Statement Annual'!AB356+'Cash Flow Statement Annual'!AU356)/'Balance Sheet Annual'!BR356</f>
        <v>0.16457680250783699</v>
      </c>
      <c r="AV356" s="22">
        <f>('Cash Flow Statement Annual'!AB356+'Cash Flow Statement Annual'!AU356)/('Balance Sheet Annual'!BH356+'Balance Sheet Annual'!BS356)</f>
        <v>0.10894376426644532</v>
      </c>
      <c r="AW356" s="22">
        <f>'Cash Flow Statement Annual'!AB356/'Balance Sheet Annual'!BS356</f>
        <v>0.48912037037037037</v>
      </c>
      <c r="AX356" s="22">
        <f>('Cash Flow Statement Annual'!AB356+'Cash Flow Statement Annual'!AU356)/'Balance Sheet Annual'!BS356</f>
        <v>0.12152777777777778</v>
      </c>
      <c r="AY356" s="22">
        <f>('Balance Sheet Annual'!BH356+'Balance Sheet Annual'!BS356)/('Income Statement Annual'!AF356-'Income Statement Annual'!AC356)</f>
        <v>2.713400900900901</v>
      </c>
      <c r="AZ356" s="22">
        <f>(('Balance Sheet Annual'!BH356+'Balance Sheet Annual'!BS356)-'Balance Sheet Annual'!N356)/('Income Statement Annual'!AF356-'Income Statement Annual'!AC356)</f>
        <v>1.670045045045045</v>
      </c>
      <c r="BA356" s="22">
        <f>('Cash Flow Statement Annual'!AB356+'Cash Flow Statement Annual'!AU356)/'Income Statement Annual'!BS356</f>
        <v>0.44416243654822335</v>
      </c>
      <c r="BB356" s="22">
        <f>'Income Statement Annual'!AF356/('Balance Sheet Annual'!BH356+'Balance Sheet Annual'!BS356)</f>
        <v>0.35754305872587672</v>
      </c>
      <c r="BC356" s="23">
        <f>'Income Statement Annual'!AF356/('Balance Sheet Annual'!BB356-'Balance Sheet Annual'!BR356)</f>
        <v>0.27700964630225078</v>
      </c>
    </row>
    <row r="357" spans="1:55" x14ac:dyDescent="0.2">
      <c r="A357" s="45" t="s">
        <v>334</v>
      </c>
      <c r="B357" s="45" t="s">
        <v>335</v>
      </c>
      <c r="C357" s="45" t="str">
        <f>VLOOKUP(A357,'[1]S&amp;P 500 Wikipedia'!A:D,3,FALSE)</f>
        <v>Consumer Staples</v>
      </c>
      <c r="D357" s="45">
        <v>256994</v>
      </c>
      <c r="E357" s="45" t="s">
        <v>16</v>
      </c>
      <c r="F357" s="45">
        <v>2018</v>
      </c>
      <c r="G357" s="45" t="s">
        <v>17</v>
      </c>
      <c r="H357" s="46">
        <v>43524</v>
      </c>
      <c r="I357" s="46">
        <v>43578</v>
      </c>
      <c r="J357" s="46">
        <v>43741</v>
      </c>
      <c r="K357" s="45">
        <v>190714000</v>
      </c>
      <c r="L357" s="45">
        <v>217658000</v>
      </c>
      <c r="M357" s="45" t="s">
        <v>2022</v>
      </c>
      <c r="N357" s="20">
        <f>'Balance Sheet Annual'!AH357/'Balance Sheet Annual'!BR357</f>
        <v>1.7863937882449734</v>
      </c>
      <c r="O357" s="21">
        <f>('Balance Sheet Annual'!AH357-'Balance Sheet Annual'!U357)/'Balance Sheet Annual'!BR357</f>
        <v>0.71476320255052195</v>
      </c>
      <c r="P357" s="21">
        <f>'Balance Sheet Annual'!N357/'Balance Sheet Annual'!BR357</f>
        <v>4.6433897259217358E-2</v>
      </c>
      <c r="Q357" s="21">
        <f>'Balance Sheet Annual'!CH357/'Balance Sheet Annual'!CS357</f>
        <v>1.5474300456439769</v>
      </c>
      <c r="R357" s="21">
        <f>('Balance Sheet Annual'!BH357+'Balance Sheet Annual'!BS357)/'Balance Sheet Annual'!BB357</f>
        <v>0.49597588941851239</v>
      </c>
      <c r="S357" s="21">
        <f>('Balance Sheet Annual'!BH357/'Balance Sheet Annual'!BB357)</f>
        <v>3.7446381708676792E-2</v>
      </c>
      <c r="T357" s="21">
        <f>'Balance Sheet Annual'!BS357/'Balance Sheet Annual'!BB357</f>
        <v>0.45852950770983558</v>
      </c>
      <c r="U357" s="21">
        <f>('Balance Sheet Annual'!BH357+'Balance Sheet Annual'!BS357)/'Balance Sheet Annual'!CS357</f>
        <v>1.2634823377654296</v>
      </c>
      <c r="V357" s="21">
        <f>('Balance Sheet Annual'!BH357/'Balance Sheet Annual'!CS357)</f>
        <v>9.5393431236356421E-2</v>
      </c>
      <c r="W357" s="21">
        <f>('Balance Sheet Annual'!BS357/'Balance Sheet Annual'!CS357)</f>
        <v>1.1680889065290732</v>
      </c>
      <c r="X357" s="22">
        <f>'Balance Sheet Annual'!AH357/'Balance Sheet Annual'!BB357</f>
        <v>0.16914410357033308</v>
      </c>
      <c r="Y357" s="22">
        <f>'Balance Sheet Annual'!CS357/('Balance Sheet Annual'!BB357-'Balance Sheet Annual'!AQ357-'Balance Sheet Annual'!AR357-'Balance Sheet Annual'!AS357)</f>
        <v>0.88105957949031777</v>
      </c>
      <c r="Z357" s="22">
        <f>'Balance Sheet Annual'!BA357/'Balance Sheet Annual'!BB357</f>
        <v>0.83085589642966695</v>
      </c>
      <c r="AA357" s="22">
        <f>'Balance Sheet Annual'!AR357/'Balance Sheet Annual'!BB357</f>
        <v>0.39355460666936076</v>
      </c>
      <c r="AB357" s="23">
        <f>'Balance Sheet Annual'!CS357/'Balance Sheet Annual'!CT357</f>
        <v>0.39255248704865031</v>
      </c>
      <c r="AC357" s="24">
        <f>'Income Statement Annual'!V357/'Income Statement Annual'!N357</f>
        <v>0.5032564271588662</v>
      </c>
      <c r="AD357" s="22">
        <f>('Income Statement Annual'!AF357-'Income Statement Annual'!AC357)/'Income Statement Annual'!N357</f>
        <v>0.30118655240606462</v>
      </c>
      <c r="AE357" s="22">
        <f>'Income Statement Annual'!AF357/'Income Statement Annual'!N357</f>
        <v>0.30118655240606462</v>
      </c>
      <c r="AF357" s="22">
        <f>'Income Statement Annual'!BS357/'Income Statement Annual'!N357</f>
        <v>0.30572181938035597</v>
      </c>
      <c r="AG357" s="22">
        <f>('Income Statement Annual'!AF357-'Income Statement Annual'!AC357)/('Income Statement Annual'!AH357*-1)</f>
        <v>6.8810240963855422</v>
      </c>
      <c r="AH357" s="23">
        <f>'Income Statement Annual'!AF357/('Income Statement Annual'!AH357*-1)</f>
        <v>6.8810240963855422</v>
      </c>
      <c r="AI357" s="24">
        <f>'Cash Flow Statement Annual'!BG357/'Cash Flow Statement Annual'!AB357</f>
        <v>-0.31127679403541475</v>
      </c>
      <c r="AJ357" s="22">
        <f>'Cash Flow Statement Annual'!AB357/'Balance Sheet Annual'!BR357</f>
        <v>0.99316089885329362</v>
      </c>
      <c r="AK357" s="22">
        <f>('Cash Flow Statement Annual'!AB357+'Cash Flow Statement Annual'!AV357)/('Balance Sheet Annual'!BH357+'Balance Sheet Annual'!BS357)</f>
        <v>0.15032346098343918</v>
      </c>
      <c r="AL357" s="23">
        <f>('Cash Flow Statement Annual'!AB357/('Balance Sheet Annual'!BH357+'Balance Sheet Annual'!BS357))</f>
        <v>0.1896001649209263</v>
      </c>
      <c r="AM357" s="24">
        <f>'Income Statement Annual'!BS357/'Balance Sheet Annual'!CS357</f>
        <v>0.28761907124429448</v>
      </c>
      <c r="AN357" s="22">
        <f>'Income Statement Annual'!N357/'Balance Sheet Annual'!CS357</f>
        <v>0.94078686247271281</v>
      </c>
      <c r="AO357" s="22">
        <f>'Income Statement Annual'!N357/'Balance Sheet Annual'!BB357</f>
        <v>0.36930282831922179</v>
      </c>
      <c r="AP357" s="22">
        <f>'Income Statement Annual'!N357/('Balance Sheet Annual'!AH357-'Balance Sheet Annual'!BR357)</f>
        <v>4.9597855227882039</v>
      </c>
      <c r="AQ357" s="22">
        <f>'Income Statement Annual'!BS357/'Balance Sheet Annual'!BB357</f>
        <v>0.11290393257606372</v>
      </c>
      <c r="AR357" s="22">
        <f>'Cash Flow Statement Annual'!AB357/'Income Statement Annual'!N357</f>
        <v>0.25463414634146342</v>
      </c>
      <c r="AS357" s="22">
        <f>'Cash Flow Statement Annual'!BG357/'Income Statement Annual'!N357</f>
        <v>-7.9261700725115361E-2</v>
      </c>
      <c r="AT357" s="22">
        <f>'Cash Flow Statement Annual'!AB357/'Balance Sheet Annual'!BB357</f>
        <v>9.4037110430553059E-2</v>
      </c>
      <c r="AU357" s="22">
        <f>('Cash Flow Statement Annual'!AB357+'Cash Flow Statement Annual'!AU357)/'Balance Sheet Annual'!BR357</f>
        <v>0.26137707615570527</v>
      </c>
      <c r="AV357" s="22">
        <f>('Cash Flow Statement Annual'!AB357+'Cash Flow Statement Annual'!AU357)/('Balance Sheet Annual'!BH357+'Balance Sheet Annual'!BS357)</f>
        <v>4.9898396929329417E-2</v>
      </c>
      <c r="AW357" s="22">
        <f>'Cash Flow Statement Annual'!AB357/'Balance Sheet Annual'!BS357</f>
        <v>0.20508409785932721</v>
      </c>
      <c r="AX357" s="22">
        <f>('Cash Flow Statement Annual'!AB357+'Cash Flow Statement Annual'!AU357)/'Balance Sheet Annual'!BS357</f>
        <v>5.3973411484879372E-2</v>
      </c>
      <c r="AY357" s="22">
        <f>('Balance Sheet Annual'!BH357+'Balance Sheet Annual'!BS357)/('Income Statement Annual'!AF357-'Income Statement Annual'!AC357)</f>
        <v>4.4590501203764497</v>
      </c>
      <c r="AZ357" s="22">
        <f>(('Balance Sheet Annual'!BH357+'Balance Sheet Annual'!BS357)-'Balance Sheet Annual'!N357)/('Income Statement Annual'!AF357-'Income Statement Annual'!AC357)</f>
        <v>4.4195228715254977</v>
      </c>
      <c r="BA357" s="22">
        <f>('Cash Flow Statement Annual'!AB357+'Cash Flow Statement Annual'!AU357)/'Income Statement Annual'!BS357</f>
        <v>0.21919875803182542</v>
      </c>
      <c r="BB357" s="22">
        <f>'Income Statement Annual'!AF357/('Balance Sheet Annual'!BH357+'Balance Sheet Annual'!BS357)</f>
        <v>0.22426300961057063</v>
      </c>
      <c r="BC357" s="23">
        <f>'Income Statement Annual'!AF357/('Balance Sheet Annual'!BB357-'Balance Sheet Annual'!BR357)</f>
        <v>0.12286221361729591</v>
      </c>
    </row>
    <row r="358" spans="1:55" x14ac:dyDescent="0.2">
      <c r="A358" s="45" t="s">
        <v>1081</v>
      </c>
      <c r="B358" s="45" t="s">
        <v>1082</v>
      </c>
      <c r="C358" s="45" t="str">
        <f>VLOOKUP(A358,'[1]S&amp;P 500 Wikipedia'!A:D,3,FALSE)</f>
        <v>Industrials</v>
      </c>
      <c r="D358" s="45">
        <v>244442</v>
      </c>
      <c r="E358" s="45" t="s">
        <v>16</v>
      </c>
      <c r="F358" s="45">
        <v>2018</v>
      </c>
      <c r="G358" s="45" t="s">
        <v>17</v>
      </c>
      <c r="H358" s="46">
        <v>43465</v>
      </c>
      <c r="I358" s="46">
        <v>43522</v>
      </c>
      <c r="J358" s="46">
        <v>43522</v>
      </c>
      <c r="K358" s="45">
        <v>147352000</v>
      </c>
      <c r="L358" s="45">
        <v>149574000</v>
      </c>
      <c r="M358" s="45" t="s">
        <v>1889</v>
      </c>
      <c r="N358" s="20">
        <f>'Balance Sheet Annual'!AH358/'Balance Sheet Annual'!BR358</f>
        <v>1.0381418649664125</v>
      </c>
      <c r="O358" s="21">
        <f>('Balance Sheet Annual'!AH358-'Balance Sheet Annual'!U358)/'Balance Sheet Annual'!BR358</f>
        <v>0.57852669930547651</v>
      </c>
      <c r="P358" s="21">
        <f>'Balance Sheet Annual'!N358/'Balance Sheet Annual'!BR358</f>
        <v>0.14516679949903222</v>
      </c>
      <c r="Q358" s="21">
        <f>'Balance Sheet Annual'!CH358/'Balance Sheet Annual'!CS358</f>
        <v>1.2995424443106562</v>
      </c>
      <c r="R358" s="21">
        <f>('Balance Sheet Annual'!BH358+'Balance Sheet Annual'!BS358)/'Balance Sheet Annual'!BB358</f>
        <v>0.19955282573294167</v>
      </c>
      <c r="S358" s="21">
        <f>('Balance Sheet Annual'!BH358/'Balance Sheet Annual'!BB358)</f>
        <v>5.1461694340156142E-2</v>
      </c>
      <c r="T358" s="21">
        <f>'Balance Sheet Annual'!BS358/'Balance Sheet Annual'!BB358</f>
        <v>0.14809113139278551</v>
      </c>
      <c r="U358" s="21">
        <f>('Balance Sheet Annual'!BH358+'Balance Sheet Annual'!BS358)/'Balance Sheet Annual'!CS358</f>
        <v>0.45888019265502711</v>
      </c>
      <c r="V358" s="21">
        <f>('Balance Sheet Annual'!BH358/'Balance Sheet Annual'!CS358)</f>
        <v>0.11833835039133052</v>
      </c>
      <c r="W358" s="21">
        <f>('Balance Sheet Annual'!BS358/'Balance Sheet Annual'!CS358)</f>
        <v>0.34054184226369655</v>
      </c>
      <c r="X358" s="22">
        <f>'Balance Sheet Annual'!AH358/'Balance Sheet Annual'!BB358</f>
        <v>0.23871984584531122</v>
      </c>
      <c r="Y358" s="22">
        <f>'Balance Sheet Annual'!CS358/('Balance Sheet Annual'!BB358-'Balance Sheet Annual'!AQ358-'Balance Sheet Annual'!AR358-'Balance Sheet Annual'!AS358)</f>
        <v>1.2187784332716973</v>
      </c>
      <c r="Z358" s="22">
        <f>'Balance Sheet Annual'!BA358/'Balance Sheet Annual'!BB358</f>
        <v>0.76128015415468875</v>
      </c>
      <c r="AA358" s="22">
        <f>'Balance Sheet Annual'!AR358/'Balance Sheet Annual'!BB358</f>
        <v>0.45953701231038291</v>
      </c>
      <c r="AB358" s="23">
        <f>'Balance Sheet Annual'!CS358/'Balance Sheet Annual'!CT358</f>
        <v>0.43486912036527958</v>
      </c>
      <c r="AC358" s="24">
        <f>'Income Statement Annual'!V358/'Income Statement Annual'!N358</f>
        <v>0.37482741307895068</v>
      </c>
      <c r="AD358" s="22">
        <f>('Income Statement Annual'!AF358-'Income Statement Annual'!AC358)/'Income Statement Annual'!N358</f>
        <v>0.11831617923936237</v>
      </c>
      <c r="AE358" s="22">
        <f>'Income Statement Annual'!AF358/'Income Statement Annual'!N358</f>
        <v>0.11831617923936237</v>
      </c>
      <c r="AF358" s="22">
        <f>'Income Statement Annual'!BS358/'Income Statement Annual'!N358</f>
        <v>9.6177984184762144E-2</v>
      </c>
      <c r="AG358" s="22">
        <f>('Income Statement Annual'!AF358-'Income Statement Annual'!AC358)/('Income Statement Annual'!AH358*-1)</f>
        <v>8.2641095890410963</v>
      </c>
      <c r="AH358" s="23">
        <f>'Income Statement Annual'!AF358/('Income Statement Annual'!AH358*-1)</f>
        <v>8.2641095890410963</v>
      </c>
      <c r="AI358" s="24">
        <f>'Cash Flow Statement Annual'!BG358/'Cash Flow Statement Annual'!AB358</f>
        <v>0.44158563949139867</v>
      </c>
      <c r="AJ358" s="22">
        <f>'Cash Flow Statement Annual'!AB358/'Balance Sheet Annual'!BR358</f>
        <v>0.15222589092565184</v>
      </c>
      <c r="AK358" s="22">
        <f>('Cash Flow Statement Annual'!AB358+'Cash Flow Statement Annual'!AV358)/('Balance Sheet Annual'!BH358+'Balance Sheet Annual'!BS358)</f>
        <v>0.17541327735502493</v>
      </c>
      <c r="AL358" s="23">
        <f>('Cash Flow Statement Annual'!AB358/('Balance Sheet Annual'!BH358+'Balance Sheet Annual'!BS358))</f>
        <v>0.17541327735502493</v>
      </c>
      <c r="AM358" s="24">
        <f>'Income Statement Annual'!BS358/'Balance Sheet Annual'!CS358</f>
        <v>0.14762191450933174</v>
      </c>
      <c r="AN358" s="22">
        <f>'Income Statement Annual'!N358/'Balance Sheet Annual'!CS358</f>
        <v>1.5348826008428658</v>
      </c>
      <c r="AO358" s="22">
        <f>'Income Statement Annual'!N358/'Balance Sheet Annual'!BB358</f>
        <v>0.6674730464925096</v>
      </c>
      <c r="AP358" s="22">
        <f>'Income Statement Annual'!N358/('Balance Sheet Annual'!AH358-'Balance Sheet Annual'!BR358)</f>
        <v>76.102686567164184</v>
      </c>
      <c r="AQ358" s="22">
        <f>'Income Statement Annual'!BS358/'Balance Sheet Annual'!BB358</f>
        <v>6.419621210931159E-2</v>
      </c>
      <c r="AR358" s="22">
        <f>'Cash Flow Statement Annual'!AB358/'Income Statement Annual'!N358</f>
        <v>5.2442889418852764E-2</v>
      </c>
      <c r="AS358" s="22">
        <f>'Cash Flow Statement Annual'!BG358/'Income Statement Annual'!N358</f>
        <v>2.3158026860800804E-2</v>
      </c>
      <c r="AT358" s="22">
        <f>'Cash Flow Statement Annual'!AB358/'Balance Sheet Annual'!BB358</f>
        <v>3.5004215167271452E-2</v>
      </c>
      <c r="AU358" s="22">
        <f>('Cash Flow Statement Annual'!AB358+'Cash Flow Statement Annual'!AU358)/'Balance Sheet Annual'!BR358</f>
        <v>-0.20455425253330298</v>
      </c>
      <c r="AV358" s="22">
        <f>('Cash Flow Statement Annual'!AB358+'Cash Flow Statement Annual'!AU358)/('Balance Sheet Annual'!BH358+'Balance Sheet Annual'!BS358)</f>
        <v>-0.23571241144056679</v>
      </c>
      <c r="AW358" s="22">
        <f>'Cash Flow Statement Annual'!AB358/'Balance Sheet Annual'!BS358</f>
        <v>0.23636942224736582</v>
      </c>
      <c r="AX358" s="22">
        <f>('Cash Flow Statement Annual'!AB358+'Cash Flow Statement Annual'!AU358)/'Balance Sheet Annual'!BS358</f>
        <v>-0.31762251608797115</v>
      </c>
      <c r="AY358" s="22">
        <f>('Balance Sheet Annual'!BH358+'Balance Sheet Annual'!BS358)/('Income Statement Annual'!AF358-'Income Statement Annual'!AC358)</f>
        <v>2.5268532024930379</v>
      </c>
      <c r="AZ358" s="22">
        <f>(('Balance Sheet Annual'!BH358+'Balance Sheet Annual'!BS358)-'Balance Sheet Annual'!N358)/('Income Statement Annual'!AF358-'Income Statement Annual'!AC358)</f>
        <v>2.104163903991513</v>
      </c>
      <c r="BA358" s="22">
        <f>('Cash Flow Statement Annual'!AB358+'Cash Flow Statement Annual'!AU358)/'Income Statement Annual'!BS358</f>
        <v>-0.73270799347471449</v>
      </c>
      <c r="BB358" s="22">
        <f>'Income Statement Annual'!AF358/('Balance Sheet Annual'!BH358+'Balance Sheet Annual'!BS358)</f>
        <v>0.3957491472054579</v>
      </c>
      <c r="BC358" s="23">
        <f>'Income Statement Annual'!AF358/('Balance Sheet Annual'!BB358-'Balance Sheet Annual'!BR358)</f>
        <v>0.10255538480368824</v>
      </c>
    </row>
    <row r="359" spans="1:55" x14ac:dyDescent="0.2">
      <c r="A359" s="45" t="s">
        <v>1066</v>
      </c>
      <c r="B359" s="45" t="s">
        <v>1067</v>
      </c>
      <c r="C359" s="45" t="str">
        <f>VLOOKUP(A359,'[1]S&amp;P 500 Wikipedia'!A:D,3,FALSE)</f>
        <v>Information Technology</v>
      </c>
      <c r="D359" s="45">
        <v>353611</v>
      </c>
      <c r="E359" s="45" t="s">
        <v>16</v>
      </c>
      <c r="F359" s="45">
        <v>2018</v>
      </c>
      <c r="G359" s="45" t="s">
        <v>17</v>
      </c>
      <c r="H359" s="46">
        <v>43373</v>
      </c>
      <c r="I359" s="46">
        <v>43419</v>
      </c>
      <c r="J359" s="46">
        <v>43419</v>
      </c>
      <c r="K359" s="45">
        <v>178400000</v>
      </c>
      <c r="L359" s="45">
        <v>180200000</v>
      </c>
      <c r="M359" s="45" t="s">
        <v>1835</v>
      </c>
      <c r="N359" s="20">
        <f>'Balance Sheet Annual'!AH359/'Balance Sheet Annual'!BR359</f>
        <v>6.7896365042536733</v>
      </c>
      <c r="O359" s="21">
        <f>('Balance Sheet Annual'!AH359-'Balance Sheet Annual'!U359)/'Balance Sheet Annual'!BR359</f>
        <v>5.5174013921113687</v>
      </c>
      <c r="P359" s="21">
        <f>'Balance Sheet Annual'!N359/'Balance Sheet Annual'!BR359</f>
        <v>4.1680845578757415</v>
      </c>
      <c r="Q359" s="21">
        <f>'Balance Sheet Annual'!CH359/'Balance Sheet Annual'!CS359</f>
        <v>0.12492313746710283</v>
      </c>
      <c r="R359" s="21">
        <f>('Balance Sheet Annual'!BH359+'Balance Sheet Annual'!BS359)/'Balance Sheet Annual'!BB359</f>
        <v>0</v>
      </c>
      <c r="S359" s="21">
        <f>('Balance Sheet Annual'!BH359/'Balance Sheet Annual'!BB359)</f>
        <v>0</v>
      </c>
      <c r="T359" s="21">
        <f>'Balance Sheet Annual'!BS359/'Balance Sheet Annual'!BB359</f>
        <v>0</v>
      </c>
      <c r="U359" s="21">
        <f>('Balance Sheet Annual'!BH359+'Balance Sheet Annual'!BS359)/'Balance Sheet Annual'!CS359</f>
        <v>0</v>
      </c>
      <c r="V359" s="21">
        <f>('Balance Sheet Annual'!BH359/'Balance Sheet Annual'!CS359)</f>
        <v>0</v>
      </c>
      <c r="W359" s="21">
        <f>('Balance Sheet Annual'!BS359/'Balance Sheet Annual'!CS359)</f>
        <v>0</v>
      </c>
      <c r="X359" s="22">
        <f>'Balance Sheet Annual'!AH359/'Balance Sheet Annual'!BB359</f>
        <v>0.5758483470351583</v>
      </c>
      <c r="Y359" s="22">
        <f>'Balance Sheet Annual'!CS359/('Balance Sheet Annual'!BB359-'Balance Sheet Annual'!AQ359-'Balance Sheet Annual'!AR359-'Balance Sheet Annual'!AS359)</f>
        <v>1.1222535055757976</v>
      </c>
      <c r="Z359" s="22">
        <f>'Balance Sheet Annual'!BA359/'Balance Sheet Annual'!BB359</f>
        <v>0.4241516529648417</v>
      </c>
      <c r="AA359" s="22">
        <f>'Balance Sheet Annual'!AR359/'Balance Sheet Annual'!BB359</f>
        <v>0.19306454434143783</v>
      </c>
      <c r="AB359" s="23">
        <f>'Balance Sheet Annual'!CS359/'Balance Sheet Annual'!CT359</f>
        <v>0.88894962392863386</v>
      </c>
      <c r="AC359" s="24">
        <f>'Income Statement Annual'!V359/'Income Statement Annual'!N359</f>
        <v>0.50440926767815086</v>
      </c>
      <c r="AD359" s="22">
        <f>('Income Statement Annual'!AF359-'Income Statement Annual'!AC359)/'Income Statement Annual'!N359</f>
        <v>0.35109820890617299</v>
      </c>
      <c r="AE359" s="22">
        <f>'Income Statement Annual'!AF359/'Income Statement Annual'!N359</f>
        <v>0.34353946431505722</v>
      </c>
      <c r="AF359" s="22">
        <f>'Income Statement Annual'!BS359/'Income Statement Annual'!N359</f>
        <v>0.27666100673714195</v>
      </c>
      <c r="AG359" s="22" t="e">
        <f>('Income Statement Annual'!AF359-'Income Statement Annual'!AC359)/('Income Statement Annual'!AH359*-1)</f>
        <v>#DIV/0!</v>
      </c>
      <c r="AH359" s="23" t="e">
        <f>'Income Statement Annual'!AF359/('Income Statement Annual'!AH359*-1)</f>
        <v>#DIV/0!</v>
      </c>
      <c r="AI359" s="24">
        <f>'Cash Flow Statement Annual'!BG359/'Cash Flow Statement Annual'!AB359</f>
        <v>-0.41623054441650242</v>
      </c>
      <c r="AJ359" s="22">
        <f>'Cash Flow Statement Annual'!AB359/'Balance Sheet Annual'!BR359</f>
        <v>3.7929878834751225</v>
      </c>
      <c r="AK359" s="22" t="e">
        <f>('Cash Flow Statement Annual'!AB359+'Cash Flow Statement Annual'!AV359)/('Balance Sheet Annual'!BH359+'Balance Sheet Annual'!BS359)</f>
        <v>#DIV/0!</v>
      </c>
      <c r="AL359" s="23" t="e">
        <f>('Cash Flow Statement Annual'!AB359/('Balance Sheet Annual'!BH359+'Balance Sheet Annual'!BS359))</f>
        <v>#DIV/0!</v>
      </c>
      <c r="AM359" s="24">
        <f>'Income Statement Annual'!BS359/'Balance Sheet Annual'!CS359</f>
        <v>0.24846889834468849</v>
      </c>
      <c r="AN359" s="22">
        <f>'Income Statement Annual'!N359/'Balance Sheet Annual'!CS359</f>
        <v>0.89809872838625571</v>
      </c>
      <c r="AO359" s="22">
        <f>'Income Statement Annual'!N359/'Balance Sheet Annual'!BB359</f>
        <v>0.79836452684974635</v>
      </c>
      <c r="AP359" s="22">
        <f>'Income Statement Annual'!N359/('Balance Sheet Annual'!AH359-'Balance Sheet Annual'!BR359)</f>
        <v>1.6258794193605841</v>
      </c>
      <c r="AQ359" s="22">
        <f>'Income Statement Annual'!BS359/'Balance Sheet Annual'!BB359</f>
        <v>0.22087633374147281</v>
      </c>
      <c r="AR359" s="22">
        <f>'Cash Flow Statement Annual'!AB359/'Income Statement Annual'!N359</f>
        <v>0.40294133756915157</v>
      </c>
      <c r="AS359" s="22">
        <f>'Cash Flow Statement Annual'!BG359/'Income Statement Annual'!N359</f>
        <v>-0.16771649230432162</v>
      </c>
      <c r="AT359" s="22">
        <f>'Cash Flow Statement Annual'!AB359/'Balance Sheet Annual'!BB359</f>
        <v>0.32169407031659963</v>
      </c>
      <c r="AU359" s="22">
        <f>('Cash Flow Statement Annual'!AB359+'Cash Flow Statement Annual'!AU359)/'Balance Sheet Annual'!BR359</f>
        <v>2.9528228924980664</v>
      </c>
      <c r="AV359" s="22" t="e">
        <f>('Cash Flow Statement Annual'!AB359+'Cash Flow Statement Annual'!AU359)/('Balance Sheet Annual'!BH359+'Balance Sheet Annual'!BS359)</f>
        <v>#DIV/0!</v>
      </c>
      <c r="AW359" s="22" t="e">
        <f>'Cash Flow Statement Annual'!AB359/'Balance Sheet Annual'!BS359</f>
        <v>#DIV/0!</v>
      </c>
      <c r="AX359" s="22" t="e">
        <f>('Cash Flow Statement Annual'!AB359+'Cash Flow Statement Annual'!AU359)/'Balance Sheet Annual'!BS359</f>
        <v>#DIV/0!</v>
      </c>
      <c r="AY359" s="22">
        <f>('Balance Sheet Annual'!BH359+'Balance Sheet Annual'!BS359)/('Income Statement Annual'!AF359-'Income Statement Annual'!AC359)</f>
        <v>0</v>
      </c>
      <c r="AZ359" s="22">
        <f>(('Balance Sheet Annual'!BH359+'Balance Sheet Annual'!BS359)-'Balance Sheet Annual'!N359)/('Income Statement Annual'!AF359-'Income Statement Annual'!AC359)</f>
        <v>-1.2611544461778472</v>
      </c>
      <c r="BA359" s="22">
        <f>('Cash Flow Statement Annual'!AB359+'Cash Flow Statement Annual'!AU359)/'Income Statement Annual'!BS359</f>
        <v>1.1338348841813501</v>
      </c>
      <c r="BB359" s="22" t="e">
        <f>'Income Statement Annual'!AF359/('Balance Sheet Annual'!BH359+'Balance Sheet Annual'!BS359)</f>
        <v>#DIV/0!</v>
      </c>
      <c r="BC359" s="23">
        <f>'Income Statement Annual'!AF359/('Balance Sheet Annual'!BB359-'Balance Sheet Annual'!BR359)</f>
        <v>0.29968702964856536</v>
      </c>
    </row>
    <row r="360" spans="1:55" x14ac:dyDescent="0.2">
      <c r="A360" s="45" t="s">
        <v>1090</v>
      </c>
      <c r="B360" s="45" t="s">
        <v>1091</v>
      </c>
      <c r="C360" s="45" t="str">
        <f>VLOOKUP(A360,'[1]S&amp;P 500 Wikipedia'!A:D,3,FALSE)</f>
        <v>Health Care</v>
      </c>
      <c r="D360" s="45">
        <v>105030</v>
      </c>
      <c r="E360" s="45" t="s">
        <v>16</v>
      </c>
      <c r="F360" s="45">
        <v>2018</v>
      </c>
      <c r="G360" s="45" t="s">
        <v>17</v>
      </c>
      <c r="H360" s="46">
        <v>43465</v>
      </c>
      <c r="I360" s="46">
        <v>43503</v>
      </c>
      <c r="J360" s="46">
        <v>43503</v>
      </c>
      <c r="K360" s="45">
        <v>374400000</v>
      </c>
      <c r="L360" s="45">
        <v>380200000</v>
      </c>
      <c r="M360" s="45" t="s">
        <v>1836</v>
      </c>
      <c r="N360" s="20">
        <f>'Balance Sheet Annual'!AH360/'Balance Sheet Annual'!BR360</f>
        <v>2.2935437589670014</v>
      </c>
      <c r="O360" s="21">
        <f>('Balance Sheet Annual'!AH360-'Balance Sheet Annual'!U360)/'Balance Sheet Annual'!BR360</f>
        <v>1.5862266857962697</v>
      </c>
      <c r="P360" s="21">
        <f>'Balance Sheet Annual'!N360/'Balance Sheet Annual'!BR360</f>
        <v>0.8014347202295552</v>
      </c>
      <c r="Q360" s="21">
        <f>'Balance Sheet Annual'!CH360/'Balance Sheet Annual'!CS360</f>
        <v>1.2241482965931865</v>
      </c>
      <c r="R360" s="21">
        <f>('Balance Sheet Annual'!BH360+'Balance Sheet Annual'!BS360)/'Balance Sheet Annual'!BB360</f>
        <v>0.32535928278596205</v>
      </c>
      <c r="S360" s="21">
        <f>('Balance Sheet Annual'!BH360/'Balance Sheet Annual'!BB360)</f>
        <v>2.847231607874938E-2</v>
      </c>
      <c r="T360" s="21">
        <f>'Balance Sheet Annual'!BS360/'Balance Sheet Annual'!BB360</f>
        <v>0.29688696670721271</v>
      </c>
      <c r="U360" s="21">
        <f>('Balance Sheet Annual'!BH360+'Balance Sheet Annual'!BS360)/'Balance Sheet Annual'!CS360</f>
        <v>0.72364729458917831</v>
      </c>
      <c r="V360" s="21">
        <f>('Balance Sheet Annual'!BH360/'Balance Sheet Annual'!CS360)</f>
        <v>6.3326653306613231E-2</v>
      </c>
      <c r="W360" s="21">
        <f>('Balance Sheet Annual'!BS360/'Balance Sheet Annual'!CS360)</f>
        <v>0.66032064128256518</v>
      </c>
      <c r="X360" s="22">
        <f>'Balance Sheet Annual'!AH360/'Balance Sheet Annual'!BB360</f>
        <v>0.36009370635671489</v>
      </c>
      <c r="Y360" s="22">
        <f>'Balance Sheet Annual'!CS360/('Balance Sheet Annual'!BB360-'Balance Sheet Annual'!AQ360-'Balance Sheet Annual'!AR360-'Balance Sheet Annual'!AS360)</f>
        <v>0.8639196675900277</v>
      </c>
      <c r="Z360" s="22">
        <f>'Balance Sheet Annual'!BA360/'Balance Sheet Annual'!BB360</f>
        <v>0.63990629364328511</v>
      </c>
      <c r="AA360" s="22">
        <f>'Balance Sheet Annual'!AR360/'Balance Sheet Annual'!BB360</f>
        <v>0.32292652160201829</v>
      </c>
      <c r="AB360" s="23">
        <f>'Balance Sheet Annual'!CS360/'Balance Sheet Annual'!CT360</f>
        <v>0.44961030769923865</v>
      </c>
      <c r="AC360" s="24">
        <f>'Income Statement Annual'!V360/'Income Statement Annual'!N360</f>
        <v>0.65678238508518161</v>
      </c>
      <c r="AD360" s="22">
        <f>('Income Statement Annual'!AF360-'Income Statement Annual'!AC360)/'Income Statement Annual'!N360</f>
        <v>0.22774027643844422</v>
      </c>
      <c r="AE360" s="22">
        <f>'Income Statement Annual'!AF360/'Income Statement Annual'!N360</f>
        <v>0.19792671166827386</v>
      </c>
      <c r="AF360" s="22">
        <f>'Income Statement Annual'!BS360/'Income Statement Annual'!N360</f>
        <v>8.1967213114754092E-2</v>
      </c>
      <c r="AG360" s="22" t="e">
        <f>('Income Statement Annual'!AF360-'Income Statement Annual'!AC360)/('Income Statement Annual'!AH360*-1)</f>
        <v>#DIV/0!</v>
      </c>
      <c r="AH360" s="23" t="e">
        <f>'Income Statement Annual'!AF360/('Income Statement Annual'!AH360*-1)</f>
        <v>#DIV/0!</v>
      </c>
      <c r="AI360" s="24">
        <f>'Cash Flow Statement Annual'!BG360/'Cash Flow Statement Annual'!AB360</f>
        <v>-0.50930083386786407</v>
      </c>
      <c r="AJ360" s="22">
        <f>'Cash Flow Statement Annual'!AB360/'Balance Sheet Annual'!BR360</f>
        <v>0.44734576757532279</v>
      </c>
      <c r="AK360" s="22">
        <f>('Cash Flow Statement Annual'!AB360+'Cash Flow Statement Annual'!AV360)/('Balance Sheet Annual'!BH360+'Balance Sheet Annual'!BS360)</f>
        <v>0.12780393242869012</v>
      </c>
      <c r="AL360" s="23">
        <f>('Cash Flow Statement Annual'!AB360/('Balance Sheet Annual'!BH360+'Balance Sheet Annual'!BS360))</f>
        <v>0.21586818055940182</v>
      </c>
      <c r="AM360" s="24">
        <f>'Income Statement Annual'!BS360/'Balance Sheet Annual'!CS360</f>
        <v>0.10220440881763528</v>
      </c>
      <c r="AN360" s="22">
        <f>'Income Statement Annual'!N360/'Balance Sheet Annual'!CS360</f>
        <v>1.2468937875751502</v>
      </c>
      <c r="AO360" s="22">
        <f>'Income Statement Annual'!N360/'Balance Sheet Annual'!BB360</f>
        <v>0.56061629949993241</v>
      </c>
      <c r="AP360" s="22">
        <f>'Income Statement Annual'!N360/('Balance Sheet Annual'!AH360-'Balance Sheet Annual'!BR360)</f>
        <v>2.7604259094942325</v>
      </c>
      <c r="AQ360" s="22">
        <f>'Income Statement Annual'!BS360/'Balance Sheet Annual'!BB360</f>
        <v>4.595215569671577E-2</v>
      </c>
      <c r="AR360" s="22">
        <f>'Cash Flow Statement Annual'!AB360/'Income Statement Annual'!N360</f>
        <v>0.12528126004500162</v>
      </c>
      <c r="AS360" s="22">
        <f>'Cash Flow Statement Annual'!BG360/'Income Statement Annual'!N360</f>
        <v>-6.3805850208936032E-2</v>
      </c>
      <c r="AT360" s="22">
        <f>'Cash Flow Statement Annual'!AB360/'Balance Sheet Annual'!BB360</f>
        <v>7.0234716403117542E-2</v>
      </c>
      <c r="AU360" s="22">
        <f>('Cash Flow Statement Annual'!AB360+'Cash Flow Statement Annual'!AU360)/'Balance Sheet Annual'!BR360</f>
        <v>-1.5494978479196557E-2</v>
      </c>
      <c r="AV360" s="22">
        <f>('Cash Flow Statement Annual'!AB360+'Cash Flow Statement Annual'!AU360)/('Balance Sheet Annual'!BH360+'Balance Sheet Annual'!BS360)</f>
        <v>-7.4771531431736364E-3</v>
      </c>
      <c r="AW360" s="22">
        <f>'Cash Flow Statement Annual'!AB360/'Balance Sheet Annual'!BS360</f>
        <v>0.23657056145675265</v>
      </c>
      <c r="AX360" s="22">
        <f>('Cash Flow Statement Annual'!AB360+'Cash Flow Statement Annual'!AU360)/'Balance Sheet Annual'!BS360</f>
        <v>-8.1942336874051593E-3</v>
      </c>
      <c r="AY360" s="22">
        <f>('Balance Sheet Annual'!BH360+'Balance Sheet Annual'!BS360)/('Income Statement Annual'!AF360-'Income Statement Annual'!AC360)</f>
        <v>2.5483415666901905</v>
      </c>
      <c r="AZ360" s="22">
        <f>(('Balance Sheet Annual'!BH360+'Balance Sheet Annual'!BS360)-'Balance Sheet Annual'!N360)/('Income Statement Annual'!AF360-'Income Statement Annual'!AC360)</f>
        <v>1.5628087508821453</v>
      </c>
      <c r="BA360" s="22">
        <f>('Cash Flow Statement Annual'!AB360+'Cash Flow Statement Annual'!AU360)/'Income Statement Annual'!BS360</f>
        <v>-5.2941176470588235E-2</v>
      </c>
      <c r="BB360" s="22">
        <f>'Income Statement Annual'!AF360/('Balance Sheet Annual'!BH360+'Balance Sheet Annual'!BS360)</f>
        <v>0.34104126280808639</v>
      </c>
      <c r="BC360" s="23">
        <f>'Income Statement Annual'!AF360/('Balance Sheet Annual'!BB360-'Balance Sheet Annual'!BR360)</f>
        <v>0.13162676357417699</v>
      </c>
    </row>
    <row r="361" spans="1:55" x14ac:dyDescent="0.2">
      <c r="A361" s="45" t="s">
        <v>1096</v>
      </c>
      <c r="B361" s="45" t="s">
        <v>1097</v>
      </c>
      <c r="C361" s="45" t="str">
        <f>VLOOKUP(A361,'[1]S&amp;P 500 Wikipedia'!A:D,3,FALSE)</f>
        <v>Consumer Staples</v>
      </c>
      <c r="D361" s="45">
        <v>247719</v>
      </c>
      <c r="E361" s="45" t="s">
        <v>16</v>
      </c>
      <c r="F361" s="45">
        <v>2019</v>
      </c>
      <c r="G361" s="45" t="s">
        <v>17</v>
      </c>
      <c r="H361" s="46">
        <v>43646</v>
      </c>
      <c r="I361" s="46">
        <v>43703</v>
      </c>
      <c r="J361" s="46">
        <v>43774</v>
      </c>
      <c r="K361" s="45">
        <v>514648944</v>
      </c>
      <c r="L361" s="45">
        <v>520068205</v>
      </c>
      <c r="M361" s="45" t="s">
        <v>2023</v>
      </c>
      <c r="N361" s="20">
        <f>'Balance Sheet Annual'!AH361/'Balance Sheet Annual'!BR361</f>
        <v>1.2147156682015061</v>
      </c>
      <c r="O361" s="21">
        <f>('Balance Sheet Annual'!AH361-'Balance Sheet Annual'!U361)/'Balance Sheet Annual'!BR361</f>
        <v>0.7403593946404976</v>
      </c>
      <c r="P361" s="21">
        <f>'Balance Sheet Annual'!N361/'Balance Sheet Annual'!BR361</f>
        <v>8.3828546433570211E-2</v>
      </c>
      <c r="Q361" s="21">
        <f>'Balance Sheet Annual'!CH361/'Balance Sheet Annual'!CS361</f>
        <v>6.1014546063319823</v>
      </c>
      <c r="R361" s="21">
        <f>('Balance Sheet Annual'!BH361+'Balance Sheet Annual'!BS361)/'Balance Sheet Annual'!BB361</f>
        <v>0.46082367610596864</v>
      </c>
      <c r="S361" s="21">
        <f>('Balance Sheet Annual'!BH361/'Balance Sheet Annual'!BB361)</f>
        <v>4.3524483459251938E-2</v>
      </c>
      <c r="T361" s="21">
        <f>'Balance Sheet Annual'!BS361/'Balance Sheet Annual'!BB361</f>
        <v>0.41729919264671672</v>
      </c>
      <c r="U361" s="21">
        <f>('Balance Sheet Annual'!BH361+'Balance Sheet Annual'!BS361)/'Balance Sheet Annual'!CS361</f>
        <v>3.2725184173895685</v>
      </c>
      <c r="V361" s="21">
        <f>('Balance Sheet Annual'!BH361/'Balance Sheet Annual'!CS361)</f>
        <v>0.30908714354992484</v>
      </c>
      <c r="W361" s="21">
        <f>('Balance Sheet Annual'!BS361/'Balance Sheet Annual'!CS361)</f>
        <v>2.9634312738396433</v>
      </c>
      <c r="X361" s="22">
        <f>'Balance Sheet Annual'!AH361/'Balance Sheet Annual'!BB361</f>
        <v>0.44290393286171131</v>
      </c>
      <c r="Y361" s="22">
        <f>'Balance Sheet Annual'!CS361/('Balance Sheet Annual'!BB361-'Balance Sheet Annual'!AQ361-'Balance Sheet Annual'!AR361-'Balance Sheet Annual'!AS361)</f>
        <v>0.19372556310352096</v>
      </c>
      <c r="Z361" s="22">
        <f>'Balance Sheet Annual'!BA361/'Balance Sheet Annual'!BB361</f>
        <v>0.55709606713828863</v>
      </c>
      <c r="AA361" s="22">
        <f>'Balance Sheet Annual'!AR361/'Balance Sheet Annual'!BB361</f>
        <v>0.21889300316694635</v>
      </c>
      <c r="AB361" s="23">
        <f>'Balance Sheet Annual'!CS361/'Balance Sheet Annual'!CT361</f>
        <v>0.14081622082162634</v>
      </c>
      <c r="AC361" s="24">
        <f>'Income Statement Annual'!V361/'Income Statement Annual'!N361</f>
        <v>0.1887603630637078</v>
      </c>
      <c r="AD361" s="22">
        <f>('Income Statement Annual'!AF361-'Income Statement Annual'!AC361)/'Income Statement Annual'!N361</f>
        <v>3.9657417388880171E-2</v>
      </c>
      <c r="AE361" s="22">
        <f>'Income Statement Annual'!AF361/'Income Statement Annual'!N361</f>
        <v>3.9657417388880171E-2</v>
      </c>
      <c r="AF361" s="22">
        <f>'Income Statement Annual'!BS361/'Income Statement Annual'!N361</f>
        <v>2.4362867274524545E-2</v>
      </c>
      <c r="AG361" s="22">
        <f>('Income Statement Annual'!AF361-'Income Statement Annual'!AC361)/('Income Statement Annual'!AH361*-1)</f>
        <v>5.8889358076074068</v>
      </c>
      <c r="AH361" s="23">
        <f>'Income Statement Annual'!AF361/('Income Statement Annual'!AH361*-1)</f>
        <v>5.8889358076074068</v>
      </c>
      <c r="AI361" s="24">
        <f>'Cash Flow Statement Annual'!BG361/'Cash Flow Statement Annual'!AB361</f>
        <v>-0.65340873293826829</v>
      </c>
      <c r="AJ361" s="22">
        <f>'Cash Flow Statement Annual'!AB361/'Balance Sheet Annual'!BR361</f>
        <v>0.32762410328156527</v>
      </c>
      <c r="AK361" s="22">
        <f>('Cash Flow Statement Annual'!AB361+'Cash Flow Statement Annual'!AV361)/('Balance Sheet Annual'!BH361+'Balance Sheet Annual'!BS361)</f>
        <v>0.17250239274095833</v>
      </c>
      <c r="AL361" s="23">
        <f>('Cash Flow Statement Annual'!AB361/('Balance Sheet Annual'!BH361+'Balance Sheet Annual'!BS361))</f>
        <v>0.25922445171106495</v>
      </c>
      <c r="AM361" s="24">
        <f>'Income Statement Annual'!BS361/'Balance Sheet Annual'!CS361</f>
        <v>0.56227408093826703</v>
      </c>
      <c r="AN361" s="22">
        <f>'Income Statement Annual'!N361/'Balance Sheet Annual'!CS361</f>
        <v>23.079142311226178</v>
      </c>
      <c r="AO361" s="22">
        <f>'Income Statement Annual'!N361/'Balance Sheet Annual'!BB361</f>
        <v>3.2499176000713654</v>
      </c>
      <c r="AP361" s="22">
        <f>'Income Statement Annual'!N361/('Balance Sheet Annual'!AH361-'Balance Sheet Annual'!BR361)</f>
        <v>41.512004959330802</v>
      </c>
      <c r="AQ361" s="22">
        <f>'Income Statement Annual'!BS361/'Balance Sheet Annual'!BB361</f>
        <v>7.9177311143680026E-2</v>
      </c>
      <c r="AR361" s="22">
        <f>'Cash Flow Statement Annual'!AB361/'Income Statement Annual'!N361</f>
        <v>3.6756859549738723E-2</v>
      </c>
      <c r="AS361" s="22">
        <f>'Cash Flow Statement Annual'!BG361/'Income Statement Annual'!N361</f>
        <v>-2.4017253025184666E-2</v>
      </c>
      <c r="AT361" s="22">
        <f>'Cash Flow Statement Annual'!AB361/'Balance Sheet Annual'!BB361</f>
        <v>0.11945676477404711</v>
      </c>
      <c r="AU361" s="22">
        <f>('Cash Flow Statement Annual'!AB361+'Cash Flow Statement Annual'!AU361)/'Balance Sheet Annual'!BR361</f>
        <v>0.18895355808222081</v>
      </c>
      <c r="AV361" s="22">
        <f>('Cash Flow Statement Annual'!AB361+'Cash Flow Statement Annual'!AU361)/('Balance Sheet Annual'!BH361+'Balance Sheet Annual'!BS361)</f>
        <v>0.14950481970681867</v>
      </c>
      <c r="AW361" s="22">
        <f>'Cash Flow Statement Annual'!AB361/'Balance Sheet Annual'!BS361</f>
        <v>0.28626167239000289</v>
      </c>
      <c r="AX361" s="22">
        <f>('Cash Flow Statement Annual'!AB361+'Cash Flow Statement Annual'!AU361)/'Balance Sheet Annual'!BS361</f>
        <v>0.16509823605429952</v>
      </c>
      <c r="AY361" s="22">
        <f>('Balance Sheet Annual'!BH361+'Balance Sheet Annual'!BS361)/('Income Statement Annual'!AF361-'Income Statement Annual'!AC361)</f>
        <v>3.5755100743932737</v>
      </c>
      <c r="AZ361" s="22">
        <f>(('Balance Sheet Annual'!BH361+'Balance Sheet Annual'!BS361)-'Balance Sheet Annual'!N361)/('Income Statement Annual'!AF361-'Income Statement Annual'!AC361)</f>
        <v>3.3383562890783667</v>
      </c>
      <c r="BA361" s="22">
        <f>('Cash Flow Statement Annual'!AB361+'Cash Flow Statement Annual'!AU361)/'Income Statement Annual'!BS361</f>
        <v>0.87014019063914017</v>
      </c>
      <c r="BB361" s="22">
        <f>'Income Statement Annual'!AF361/('Balance Sheet Annual'!BH361+'Balance Sheet Annual'!BS361)</f>
        <v>0.27968037544117097</v>
      </c>
      <c r="BC361" s="23">
        <f>'Income Statement Annual'!AF361/('Balance Sheet Annual'!BB361-'Balance Sheet Annual'!BR361)</f>
        <v>0.20284300403304123</v>
      </c>
    </row>
    <row r="362" spans="1:55" x14ac:dyDescent="0.2">
      <c r="A362" s="45" t="s">
        <v>158</v>
      </c>
      <c r="B362" s="45" t="s">
        <v>159</v>
      </c>
      <c r="C362" s="45" t="str">
        <f>VLOOKUP(A362,'[1]S&amp;P 500 Wikipedia'!A:D,3,FALSE)</f>
        <v>Communication Services</v>
      </c>
      <c r="D362" s="45">
        <v>66790</v>
      </c>
      <c r="E362" s="45" t="s">
        <v>16</v>
      </c>
      <c r="F362" s="45">
        <v>2018</v>
      </c>
      <c r="G362" s="45" t="s">
        <v>17</v>
      </c>
      <c r="H362" s="46">
        <v>43465</v>
      </c>
      <c r="I362" s="46">
        <v>43516</v>
      </c>
      <c r="J362" s="46">
        <v>43592</v>
      </c>
      <c r="K362" s="45">
        <v>7316000000</v>
      </c>
      <c r="L362" s="45">
        <v>7350000000</v>
      </c>
      <c r="M362" s="45" t="s">
        <v>2024</v>
      </c>
      <c r="N362" s="20">
        <f>'Balance Sheet Annual'!AH362/'Balance Sheet Annual'!BR362</f>
        <v>0.97244099325461675</v>
      </c>
      <c r="O362" s="21">
        <f>('Balance Sheet Annual'!AH362-'Balance Sheet Annual'!U362)/'Balance Sheet Annual'!BR362</f>
        <v>0.97244099325461675</v>
      </c>
      <c r="P362" s="21">
        <f>'Balance Sheet Annual'!N362/'Balance Sheet Annual'!BR362</f>
        <v>0.62045239528683238</v>
      </c>
      <c r="Q362" s="21">
        <f>'Balance Sheet Annual'!CH362/'Balance Sheet Annual'!CS362</f>
        <v>2.1272894998133896</v>
      </c>
      <c r="R362" s="21">
        <f>('Balance Sheet Annual'!BH362+'Balance Sheet Annual'!BS362)/'Balance Sheet Annual'!BB362</f>
        <v>0.37006780050304328</v>
      </c>
      <c r="S362" s="21">
        <f>('Balance Sheet Annual'!BH362/'Balance Sheet Annual'!BB362)</f>
        <v>8.6409050275052524E-2</v>
      </c>
      <c r="T362" s="21">
        <f>'Balance Sheet Annual'!BS362/'Balance Sheet Annual'!BB362</f>
        <v>0.28365875022799075</v>
      </c>
      <c r="U362" s="21">
        <f>('Balance Sheet Annual'!BH362+'Balance Sheet Annual'!BS362)/'Balance Sheet Annual'!CS362</f>
        <v>1.1573091467322034</v>
      </c>
      <c r="V362" s="21">
        <f>('Balance Sheet Annual'!BH362/'Balance Sheet Annual'!CS362)</f>
        <v>0.27022611561401905</v>
      </c>
      <c r="W362" s="21">
        <f>('Balance Sheet Annual'!BS362/'Balance Sheet Annual'!CS362)</f>
        <v>0.88708303111818432</v>
      </c>
      <c r="X362" s="22">
        <f>'Balance Sheet Annual'!AH362/'Balance Sheet Annual'!BB362</f>
        <v>0.17821782178217821</v>
      </c>
      <c r="Y362" s="22">
        <f>'Balance Sheet Annual'!CS362/('Balance Sheet Annual'!BB362-'Balance Sheet Annual'!AQ362-'Balance Sheet Annual'!AR362-'Balance Sheet Annual'!AS362)</f>
        <v>0.61370482253136438</v>
      </c>
      <c r="Z362" s="22">
        <f>'Balance Sheet Annual'!BA362/'Balance Sheet Annual'!BB362</f>
        <v>0.82178217821782173</v>
      </c>
      <c r="AA362" s="22">
        <f>'Balance Sheet Annual'!AR362/'Balance Sheet Annual'!BB362</f>
        <v>0.23744587331146125</v>
      </c>
      <c r="AB362" s="23">
        <f>'Balance Sheet Annual'!CS362/'Balance Sheet Annual'!CT362</f>
        <v>0.31976572685697041</v>
      </c>
      <c r="AC362" s="24">
        <f>'Income Statement Annual'!V362/'Income Statement Annual'!N362</f>
        <v>0.51534139748109575</v>
      </c>
      <c r="AD362" s="22">
        <f>('Income Statement Annual'!AF362-'Income Statement Annual'!AC362)/'Income Statement Annual'!N362</f>
        <v>0.29443897699101818</v>
      </c>
      <c r="AE362" s="22">
        <f>'Income Statement Annual'!AF362/'Income Statement Annual'!N362</f>
        <v>0.14253858707161809</v>
      </c>
      <c r="AF362" s="22">
        <f>'Income Statement Annual'!BS362/'Income Statement Annual'!N362</f>
        <v>0.18343652286572074</v>
      </c>
      <c r="AG362" s="22">
        <f>('Income Statement Annual'!AF362-'Income Statement Annual'!AC362)/('Income Statement Annual'!AH362*-1)</f>
        <v>7.503333333333333</v>
      </c>
      <c r="AH362" s="23">
        <f>'Income Statement Annual'!AF362/('Income Statement Annual'!AH362*-1)</f>
        <v>3.6323809523809523</v>
      </c>
      <c r="AI362" s="24">
        <f>'Cash Flow Statement Annual'!BG362/'Cash Flow Statement Annual'!AB362</f>
        <v>0.68218889765851087</v>
      </c>
      <c r="AJ362" s="22">
        <f>'Cash Flow Statement Annual'!AB362/'Balance Sheet Annual'!BR362</f>
        <v>0.46701642728132792</v>
      </c>
      <c r="AK362" s="22">
        <f>('Cash Flow Statement Annual'!AB362+'Cash Flow Statement Annual'!AV362)/('Balance Sheet Annual'!BH362+'Balance Sheet Annual'!BS362)</f>
        <v>0.15803244374672945</v>
      </c>
      <c r="AL362" s="23">
        <f>('Cash Flow Statement Annual'!AB362/('Balance Sheet Annual'!BH362+'Balance Sheet Annual'!BS362))</f>
        <v>0.23128034755941732</v>
      </c>
      <c r="AM362" s="24">
        <f>'Income Statement Annual'!BS362/'Balance Sheet Annual'!CS362</f>
        <v>0.2073841430352025</v>
      </c>
      <c r="AN362" s="22">
        <f>'Income Statement Annual'!N362/'Balance Sheet Annual'!CS362</f>
        <v>1.1305499024695966</v>
      </c>
      <c r="AO362" s="22">
        <f>'Income Statement Annual'!N362/'Balance Sheet Annual'!BB362</f>
        <v>0.36151111131126756</v>
      </c>
      <c r="AP362" s="22">
        <f>'Income Statement Annual'!N362/('Balance Sheet Annual'!AH362-'Balance Sheet Annual'!BR362)</f>
        <v>-71.576460098082919</v>
      </c>
      <c r="AQ362" s="22">
        <f>'Income Statement Annual'!BS362/'Balance Sheet Annual'!BB362</f>
        <v>6.6314341236261454E-2</v>
      </c>
      <c r="AR362" s="22">
        <f>'Cash Flow Statement Annual'!AB362/'Income Statement Annual'!N362</f>
        <v>0.23675457501276892</v>
      </c>
      <c r="AS362" s="22">
        <f>'Cash Flow Statement Annual'!BG362/'Income Statement Annual'!N362</f>
        <v>0.16151134254357008</v>
      </c>
      <c r="AT362" s="22">
        <f>'Cash Flow Statement Annual'!AB362/'Balance Sheet Annual'!BB362</f>
        <v>8.5589409520892959E-2</v>
      </c>
      <c r="AU362" s="22">
        <f>('Cash Flow Statement Annual'!AB362+'Cash Flow Statement Annual'!AU362)/'Balance Sheet Annual'!BR362</f>
        <v>0.23426998734472718</v>
      </c>
      <c r="AV362" s="22">
        <f>('Cash Flow Statement Annual'!AB362+'Cash Flow Statement Annual'!AU362)/('Balance Sheet Annual'!BH362+'Balance Sheet Annual'!BS362)</f>
        <v>0.11601742664865589</v>
      </c>
      <c r="AW362" s="22">
        <f>'Cash Flow Statement Annual'!AB362/'Balance Sheet Annual'!BS362</f>
        <v>0.30173371860413423</v>
      </c>
      <c r="AX362" s="22">
        <f>('Cash Flow Statement Annual'!AB362+'Cash Flow Statement Annual'!AU362)/'Balance Sheet Annual'!BS362</f>
        <v>0.15135903216587812</v>
      </c>
      <c r="AY362" s="22">
        <f>('Balance Sheet Annual'!BH362+'Balance Sheet Annual'!BS362)/('Income Statement Annual'!AF362-'Income Statement Annual'!AC362)</f>
        <v>3.4766770324300311</v>
      </c>
      <c r="AZ362" s="22">
        <f>(('Balance Sheet Annual'!BH362+'Balance Sheet Annual'!BS362)-'Balance Sheet Annual'!N362)/('Income Statement Annual'!AF362-'Income Statement Annual'!AC362)</f>
        <v>2.4084110765585667</v>
      </c>
      <c r="BA362" s="22">
        <f>('Cash Flow Statement Annual'!AB362+'Cash Flow Statement Annual'!AU362)/'Income Statement Annual'!BS362</f>
        <v>0.64743633276740242</v>
      </c>
      <c r="BB362" s="22">
        <f>'Income Statement Annual'!AF362/('Balance Sheet Annual'!BH362+'Balance Sheet Annual'!BS362)</f>
        <v>0.13924281698368077</v>
      </c>
      <c r="BC362" s="23">
        <f>'Income Statement Annual'!AF362/('Balance Sheet Annual'!BB362-'Balance Sheet Annual'!BR362)</f>
        <v>6.3092074065088169E-2</v>
      </c>
    </row>
    <row r="363" spans="1:55" x14ac:dyDescent="0.2">
      <c r="A363" s="45" t="s">
        <v>829</v>
      </c>
      <c r="B363" s="45" t="s">
        <v>830</v>
      </c>
      <c r="C363" s="45" t="str">
        <f>VLOOKUP(A363,'[1]S&amp;P 500 Wikipedia'!A:D,3,FALSE)</f>
        <v>Consumer Staples</v>
      </c>
      <c r="D363" s="45">
        <v>248956</v>
      </c>
      <c r="E363" s="45" t="s">
        <v>16</v>
      </c>
      <c r="F363" s="45">
        <v>2018</v>
      </c>
      <c r="G363" s="45" t="s">
        <v>17</v>
      </c>
      <c r="H363" s="46">
        <v>43465</v>
      </c>
      <c r="I363" s="46">
        <v>43508</v>
      </c>
      <c r="J363" s="46">
        <v>43508</v>
      </c>
      <c r="K363" s="45">
        <v>216200000</v>
      </c>
      <c r="L363" s="45">
        <v>216700000</v>
      </c>
      <c r="M363" s="45" t="s">
        <v>1838</v>
      </c>
      <c r="N363" s="20">
        <f>'Balance Sheet Annual'!AH363/'Balance Sheet Annual'!BR363</f>
        <v>0.64416203335980937</v>
      </c>
      <c r="O363" s="21">
        <f>('Balance Sheet Annual'!AH363-'Balance Sheet Annual'!U363)/'Balance Sheet Annual'!BR363</f>
        <v>0.47015562027476243</v>
      </c>
      <c r="P363" s="21">
        <f>'Balance Sheet Annual'!N363/'Balance Sheet Annual'!BR363</f>
        <v>0.12314300002941782</v>
      </c>
      <c r="Q363" s="21">
        <f>'Balance Sheet Annual'!CH363/'Balance Sheet Annual'!CS363</f>
        <v>1.25135094901377</v>
      </c>
      <c r="R363" s="21">
        <f>('Balance Sheet Annual'!BH363+'Balance Sheet Annual'!BS363)/'Balance Sheet Annual'!BB363</f>
        <v>0.37403833120088342</v>
      </c>
      <c r="S363" s="21">
        <f>('Balance Sheet Annual'!BH363/'Balance Sheet Annual'!BB363)</f>
        <v>2.3632173875669904E-2</v>
      </c>
      <c r="T363" s="21">
        <f>'Balance Sheet Annual'!BS363/'Balance Sheet Annual'!BB363</f>
        <v>0.35040615732521352</v>
      </c>
      <c r="U363" s="21">
        <f>('Balance Sheet Annual'!BH363+'Balance Sheet Annual'!BS363)/'Balance Sheet Annual'!CS363</f>
        <v>0.84209155191663565</v>
      </c>
      <c r="V363" s="21">
        <f>('Balance Sheet Annual'!BH363/'Balance Sheet Annual'!CS363)</f>
        <v>5.3204317082247862E-2</v>
      </c>
      <c r="W363" s="21">
        <f>('Balance Sheet Annual'!BS363/'Balance Sheet Annual'!CS363)</f>
        <v>0.78888723483438783</v>
      </c>
      <c r="X363" s="22">
        <f>'Balance Sheet Annual'!AH363/'Balance Sheet Annual'!BB363</f>
        <v>7.2394195768822583E-2</v>
      </c>
      <c r="Y363" s="22">
        <f>'Balance Sheet Annual'!CS363/('Balance Sheet Annual'!BB363-'Balance Sheet Annual'!AQ363-'Balance Sheet Annual'!AR363-'Balance Sheet Annual'!AS363)</f>
        <v>1.7806730374160029</v>
      </c>
      <c r="Z363" s="22">
        <f>'Balance Sheet Annual'!BA363/'Balance Sheet Annual'!BB363</f>
        <v>0.92760580423117744</v>
      </c>
      <c r="AA363" s="22">
        <f>'Balance Sheet Annual'!AR363/'Balance Sheet Annual'!BB363</f>
        <v>0.27789624721872325</v>
      </c>
      <c r="AB363" s="23">
        <f>'Balance Sheet Annual'!CS363/'Balance Sheet Annual'!CT363</f>
        <v>0.44417775044715324</v>
      </c>
      <c r="AC363" s="24">
        <f>'Income Statement Annual'!V363/'Income Statement Annual'!N363</f>
        <v>0.43494383247900537</v>
      </c>
      <c r="AD363" s="22">
        <f>('Income Statement Annual'!AF363-'Income Statement Annual'!AC363)/'Income Statement Annual'!N363</f>
        <v>0.15934125858872286</v>
      </c>
      <c r="AE363" s="22">
        <f>'Income Statement Annual'!AF363/'Income Statement Annual'!N363</f>
        <v>0.15934125858872286</v>
      </c>
      <c r="AF363" s="22">
        <f>'Income Statement Annual'!BS363/'Income Statement Annual'!N363</f>
        <v>0.12853091940233397</v>
      </c>
      <c r="AG363" s="22">
        <f>('Income Statement Annual'!AF363-'Income Statement Annual'!AC363)/('Income Statement Annual'!AH363*-1)</f>
        <v>5.1069035828721239</v>
      </c>
      <c r="AH363" s="23">
        <f>'Income Statement Annual'!AF363/('Income Statement Annual'!AH363*-1)</f>
        <v>5.1069035828721239</v>
      </c>
      <c r="AI363" s="24">
        <f>'Cash Flow Statement Annual'!BG363/'Cash Flow Statement Annual'!AB363</f>
        <v>-0.80180035364089375</v>
      </c>
      <c r="AJ363" s="22">
        <f>'Cash Flow Statement Annual'!AB363/'Balance Sheet Annual'!BR363</f>
        <v>0.54902479922336955</v>
      </c>
      <c r="AK363" s="22">
        <f>('Cash Flow Statement Annual'!AB363+'Cash Flow Statement Annual'!AV363)/('Balance Sheet Annual'!BH363+'Balance Sheet Annual'!BS363)</f>
        <v>0.13372519556282317</v>
      </c>
      <c r="AL363" s="23">
        <f>('Cash Flow Statement Annual'!AB363/('Balance Sheet Annual'!BH363+'Balance Sheet Annual'!BS363))</f>
        <v>0.16496221328501348</v>
      </c>
      <c r="AM363" s="24">
        <f>'Income Statement Annual'!BS363/'Balance Sheet Annual'!CS363</f>
        <v>0.10526237439523632</v>
      </c>
      <c r="AN363" s="22">
        <f>'Income Statement Annual'!N363/'Balance Sheet Annual'!CS363</f>
        <v>0.81896538890956461</v>
      </c>
      <c r="AO363" s="22">
        <f>'Income Statement Annual'!N363/'Balance Sheet Annual'!BB363</f>
        <v>0.36376620413992838</v>
      </c>
      <c r="AP363" s="22">
        <f>'Income Statement Annual'!N363/('Balance Sheet Annual'!AH363-'Balance Sheet Annual'!BR363)</f>
        <v>-9.0962301587301582</v>
      </c>
      <c r="AQ363" s="22">
        <f>'Income Statement Annual'!BS363/'Balance Sheet Annual'!BB363</f>
        <v>4.6755204665602096E-2</v>
      </c>
      <c r="AR363" s="22">
        <f>'Cash Flow Statement Annual'!AB363/'Income Statement Annual'!N363</f>
        <v>0.16962046024648272</v>
      </c>
      <c r="AS363" s="22">
        <f>'Cash Flow Statement Annual'!BG363/'Income Statement Annual'!N363</f>
        <v>-0.136001745010361</v>
      </c>
      <c r="AT363" s="22">
        <f>'Cash Flow Statement Annual'!AB363/'Balance Sheet Annual'!BB363</f>
        <v>6.1702190968330642E-2</v>
      </c>
      <c r="AU363" s="22">
        <f>('Cash Flow Statement Annual'!AB363+'Cash Flow Statement Annual'!AU363)/'Balance Sheet Annual'!BR363</f>
        <v>0.39069808489983232</v>
      </c>
      <c r="AV363" s="22">
        <f>('Cash Flow Statement Annual'!AB363+'Cash Flow Statement Annual'!AU363)/('Balance Sheet Annual'!BH363+'Balance Sheet Annual'!BS363)</f>
        <v>0.1173907278914571</v>
      </c>
      <c r="AW363" s="22">
        <f>'Cash Flow Statement Annual'!AB363/'Balance Sheet Annual'!BS363</f>
        <v>0.17608763338900055</v>
      </c>
      <c r="AX363" s="22">
        <f>('Cash Flow Statement Annual'!AB363+'Cash Flow Statement Annual'!AU363)/'Balance Sheet Annual'!BS363</f>
        <v>0.12530782077047184</v>
      </c>
      <c r="AY363" s="22">
        <f>('Balance Sheet Annual'!BH363+'Balance Sheet Annual'!BS363)/('Income Statement Annual'!AF363-'Income Statement Annual'!AC363)</f>
        <v>6.4530572667122978</v>
      </c>
      <c r="AZ363" s="22">
        <f>(('Balance Sheet Annual'!BH363+'Balance Sheet Annual'!BS363)-'Balance Sheet Annual'!N363)/('Income Statement Annual'!AF363-'Income Statement Annual'!AC363)</f>
        <v>6.2142938626511519</v>
      </c>
      <c r="BA363" s="22">
        <f>('Cash Flow Statement Annual'!AB363+'Cash Flow Statement Annual'!AU363)/'Income Statement Annual'!BS363</f>
        <v>0.93911752227407719</v>
      </c>
      <c r="BB363" s="22">
        <f>'Income Statement Annual'!AF363/('Balance Sheet Annual'!BH363+'Balance Sheet Annual'!BS363)</f>
        <v>0.15496530693419366</v>
      </c>
      <c r="BC363" s="23">
        <f>'Income Statement Annual'!AF363/('Balance Sheet Annual'!BB363-'Balance Sheet Annual'!BR363)</f>
        <v>6.5301926429178023E-2</v>
      </c>
    </row>
    <row r="364" spans="1:55" x14ac:dyDescent="0.2">
      <c r="A364" s="45" t="s">
        <v>1153</v>
      </c>
      <c r="B364" s="45" t="s">
        <v>1154</v>
      </c>
      <c r="C364" s="45" t="str">
        <f>VLOOKUP(A364,'[1]S&amp;P 500 Wikipedia'!A:D,3,FALSE)</f>
        <v>Industrials</v>
      </c>
      <c r="D364" s="45">
        <v>378229</v>
      </c>
      <c r="E364" s="45" t="s">
        <v>16</v>
      </c>
      <c r="F364" s="45">
        <v>2018</v>
      </c>
      <c r="G364" s="45" t="s">
        <v>17</v>
      </c>
      <c r="H364" s="46">
        <v>43555</v>
      </c>
      <c r="I364" s="46">
        <v>43555</v>
      </c>
      <c r="J364" s="46">
        <v>43555</v>
      </c>
      <c r="K364" s="45">
        <v>55586000</v>
      </c>
      <c r="L364" s="45">
        <v>55586000</v>
      </c>
      <c r="M364" s="45" t="s">
        <v>1839</v>
      </c>
      <c r="N364" s="20">
        <f>'Balance Sheet Annual'!AH364/'Balance Sheet Annual'!BR364</f>
        <v>2.4495599280821683</v>
      </c>
      <c r="O364" s="21">
        <f>('Balance Sheet Annual'!AH364-'Balance Sheet Annual'!U364)/'Balance Sheet Annual'!BR364</f>
        <v>1.610655182469684</v>
      </c>
      <c r="P364" s="21">
        <f>'Balance Sheet Annual'!N364/'Balance Sheet Annual'!BR364</f>
        <v>0.74691788921622881</v>
      </c>
      <c r="Q364" s="21">
        <f>'Balance Sheet Annual'!CH364/'Balance Sheet Annual'!CS364</f>
        <v>-4.3802004198964219</v>
      </c>
      <c r="R364" s="21">
        <f>('Balance Sheet Annual'!BH364+'Balance Sheet Annual'!BS364)/'Balance Sheet Annual'!BB364</f>
        <v>1.1791359991082295</v>
      </c>
      <c r="S364" s="21">
        <f>('Balance Sheet Annual'!BH364/'Balance Sheet Annual'!BB364)</f>
        <v>3.6994140037437118E-2</v>
      </c>
      <c r="T364" s="21">
        <f>'Balance Sheet Annual'!BS364/'Balance Sheet Annual'!BB364</f>
        <v>1.1421418590707924</v>
      </c>
      <c r="U364" s="21">
        <f>('Balance Sheet Annual'!BH364+'Balance Sheet Annual'!BS364)/'Balance Sheet Annual'!CS364</f>
        <v>-3.9857159993006244</v>
      </c>
      <c r="V364" s="21">
        <f>('Balance Sheet Annual'!BH364/'Balance Sheet Annual'!CS364)</f>
        <v>-0.12504760768825199</v>
      </c>
      <c r="W364" s="21">
        <f>('Balance Sheet Annual'!BS364/'Balance Sheet Annual'!CS364)</f>
        <v>-3.8606683916123723</v>
      </c>
      <c r="X364" s="22">
        <f>'Balance Sheet Annual'!AH364/'Balance Sheet Annual'!BB364</f>
        <v>0.21387575219326319</v>
      </c>
      <c r="Y364" s="22">
        <f>'Balance Sheet Annual'!CS364/('Balance Sheet Annual'!BB364-'Balance Sheet Annual'!AQ364-'Balance Sheet Annual'!AR364-'Balance Sheet Annual'!AS364)</f>
        <v>-1.1746267902267935</v>
      </c>
      <c r="Z364" s="22">
        <f>'Balance Sheet Annual'!BA364/'Balance Sheet Annual'!BB364</f>
        <v>0.78612424780673684</v>
      </c>
      <c r="AA364" s="22">
        <f>'Balance Sheet Annual'!AR364/'Balance Sheet Annual'!BB364</f>
        <v>0.57593556958280756</v>
      </c>
      <c r="AB364" s="23">
        <f>'Balance Sheet Annual'!CS364/'Balance Sheet Annual'!CT364</f>
        <v>-0.29584044606166948</v>
      </c>
      <c r="AC364" s="24">
        <f>'Income Statement Annual'!V364/'Income Statement Annual'!N364</f>
        <v>0.5663427585533829</v>
      </c>
      <c r="AD364" s="22">
        <f>('Income Statement Annual'!AF364-'Income Statement Annual'!AC364)/'Income Statement Annual'!N364</f>
        <v>0.44775226679557545</v>
      </c>
      <c r="AE364" s="22">
        <f>'Income Statement Annual'!AF364/'Income Statement Annual'!N364</f>
        <v>0.42229030393067235</v>
      </c>
      <c r="AF364" s="22">
        <f>'Income Statement Annual'!BS364/'Income Statement Annual'!N364</f>
        <v>0.12488421321775676</v>
      </c>
      <c r="AG364" s="22">
        <f>('Income Statement Annual'!AF364-'Income Statement Annual'!AC364)/('Income Statement Annual'!AH364*-1)</f>
        <v>2.6038510493885552</v>
      </c>
      <c r="AH364" s="23">
        <f>'Income Statement Annual'!AF364/('Income Statement Annual'!AH364*-1)</f>
        <v>2.455779976069925</v>
      </c>
      <c r="AI364" s="24">
        <f>'Cash Flow Statement Annual'!BG364/'Cash Flow Statement Annual'!AB364</f>
        <v>-1.8303811302430608</v>
      </c>
      <c r="AJ364" s="22">
        <f>'Cash Flow Statement Annual'!AB364/'Balance Sheet Annual'!BR364</f>
        <v>0.9055550325260564</v>
      </c>
      <c r="AK364" s="22">
        <f>('Cash Flow Statement Annual'!AB364+'Cash Flow Statement Annual'!AV364)/('Balance Sheet Annual'!BH364+'Balance Sheet Annual'!BS364)</f>
        <v>-0.15241610720567395</v>
      </c>
      <c r="AL364" s="23">
        <f>('Cash Flow Statement Annual'!AB364/('Balance Sheet Annual'!BH364+'Balance Sheet Annual'!BS364))</f>
        <v>6.7053959984054626E-2</v>
      </c>
      <c r="AM364" s="24">
        <f>'Income Statement Annual'!BS364/'Balance Sheet Annual'!CS364</f>
        <v>-0.14828863067412487</v>
      </c>
      <c r="AN364" s="22">
        <f>'Income Statement Annual'!N364/'Balance Sheet Annual'!CS364</f>
        <v>-1.1874089354717601</v>
      </c>
      <c r="AO364" s="22">
        <f>'Income Statement Annual'!N364/'Balance Sheet Annual'!BB364</f>
        <v>0.35128358912757762</v>
      </c>
      <c r="AP364" s="22">
        <f>'Income Statement Annual'!N364/('Balance Sheet Annual'!AH364-'Balance Sheet Annual'!BR364)</f>
        <v>2.7755445690415805</v>
      </c>
      <c r="AQ364" s="22">
        <f>'Income Statement Annual'!BS364/'Balance Sheet Annual'!BB364</f>
        <v>4.3869774644507267E-2</v>
      </c>
      <c r="AR364" s="22">
        <f>'Cash Flow Statement Annual'!AB364/'Income Statement Annual'!N364</f>
        <v>0.22507666326321538</v>
      </c>
      <c r="AS364" s="22">
        <f>'Cash Flow Statement Annual'!BG364/'Income Statement Annual'!N364</f>
        <v>-0.41197607729506097</v>
      </c>
      <c r="AT364" s="22">
        <f>'Cash Flow Statement Annual'!AB364/'Balance Sheet Annual'!BB364</f>
        <v>7.9065738099961494E-2</v>
      </c>
      <c r="AU364" s="22">
        <f>('Cash Flow Statement Annual'!AB364+'Cash Flow Statement Annual'!AU364)/'Balance Sheet Annual'!BR364</f>
        <v>0.57604300374055395</v>
      </c>
      <c r="AV364" s="22">
        <f>('Cash Flow Statement Annual'!AB364+'Cash Flow Statement Annual'!AU364)/('Balance Sheet Annual'!BH364+'Balance Sheet Annual'!BS364)</f>
        <v>4.265446398565767E-2</v>
      </c>
      <c r="AW364" s="22">
        <f>'Cash Flow Statement Annual'!AB364/'Balance Sheet Annual'!BS364</f>
        <v>6.922584744795772E-2</v>
      </c>
      <c r="AX364" s="22">
        <f>('Cash Flow Statement Annual'!AB364+'Cash Flow Statement Annual'!AU364)/'Balance Sheet Annual'!BS364</f>
        <v>4.4036048244543879E-2</v>
      </c>
      <c r="AY364" s="22">
        <f>('Balance Sheet Annual'!BH364+'Balance Sheet Annual'!BS364)/('Income Statement Annual'!AF364-'Income Statement Annual'!AC364)</f>
        <v>7.4966674144642749</v>
      </c>
      <c r="AZ364" s="22">
        <f>(('Balance Sheet Annual'!BH364+'Balance Sheet Annual'!BS364)-'Balance Sheet Annual'!N364)/('Income Statement Annual'!AF364-'Income Statement Annual'!AC364)</f>
        <v>7.0820469939810788</v>
      </c>
      <c r="BA364" s="22">
        <f>('Cash Flow Statement Annual'!AB364+'Cash Flow Statement Annual'!AU364)/'Income Statement Annual'!BS364</f>
        <v>1.146470762973288</v>
      </c>
      <c r="BB364" s="22">
        <f>'Income Statement Annual'!AF364/('Balance Sheet Annual'!BH364+'Balance Sheet Annual'!BS364)</f>
        <v>0.12580707715711606</v>
      </c>
      <c r="BC364" s="23">
        <f>'Income Statement Annual'!AF364/('Balance Sheet Annual'!BB364-'Balance Sheet Annual'!BR364)</f>
        <v>0.16253488458172055</v>
      </c>
    </row>
    <row r="365" spans="1:55" x14ac:dyDescent="0.2">
      <c r="A365" s="45" t="s">
        <v>1114</v>
      </c>
      <c r="B365" s="45" t="s">
        <v>1115</v>
      </c>
      <c r="C365" s="45" t="str">
        <f>VLOOKUP(A365,'[1]S&amp;P 500 Wikipedia'!A:D,3,FALSE)</f>
        <v>Information Technology</v>
      </c>
      <c r="D365" s="45">
        <v>104745</v>
      </c>
      <c r="E365" s="45" t="s">
        <v>16</v>
      </c>
      <c r="F365" s="45">
        <v>2018</v>
      </c>
      <c r="G365" s="45" t="s">
        <v>17</v>
      </c>
      <c r="H365" s="46">
        <v>43373</v>
      </c>
      <c r="I365" s="46">
        <v>43417</v>
      </c>
      <c r="J365" s="46">
        <v>43417</v>
      </c>
      <c r="K365" s="45">
        <v>348000000</v>
      </c>
      <c r="L365" s="45">
        <v>354000000</v>
      </c>
      <c r="M365" s="45" t="s">
        <v>1840</v>
      </c>
      <c r="N365" s="20">
        <f>'Balance Sheet Annual'!AH365/'Balance Sheet Annual'!BR365</f>
        <v>1.5404211073563816</v>
      </c>
      <c r="O365" s="21">
        <f>('Balance Sheet Annual'!AH365-'Balance Sheet Annual'!U365)/'Balance Sheet Annual'!BR365</f>
        <v>1.0691447881466078</v>
      </c>
      <c r="P365" s="21">
        <f>'Balance Sheet Annual'!N365/'Balance Sheet Annual'!BR365</f>
        <v>0.31661034572394076</v>
      </c>
      <c r="Q365" s="21">
        <f>'Balance Sheet Annual'!CH365/'Balance Sheet Annual'!CS365</f>
        <v>0.98984719515947084</v>
      </c>
      <c r="R365" s="21">
        <f>('Balance Sheet Annual'!BH365+'Balance Sheet Annual'!BS365)/'Balance Sheet Annual'!BB365</f>
        <v>0.22388290470545791</v>
      </c>
      <c r="S365" s="21">
        <f>('Balance Sheet Annual'!BH365/'Balance Sheet Annual'!BB365)</f>
        <v>3.659227954440035E-2</v>
      </c>
      <c r="T365" s="21">
        <f>'Balance Sheet Annual'!BS365/'Balance Sheet Annual'!BB365</f>
        <v>0.18729062516105757</v>
      </c>
      <c r="U365" s="21">
        <f>('Balance Sheet Annual'!BH365+'Balance Sheet Annual'!BS365)/'Balance Sheet Annual'!CS365</f>
        <v>0.44549276997231052</v>
      </c>
      <c r="V365" s="21">
        <f>('Balance Sheet Annual'!BH365/'Balance Sheet Annual'!CS365)</f>
        <v>7.2813044815916314E-2</v>
      </c>
      <c r="W365" s="21">
        <f>('Balance Sheet Annual'!BS365/'Balance Sheet Annual'!CS365)</f>
        <v>0.37267972515639419</v>
      </c>
      <c r="X365" s="22">
        <f>'Balance Sheet Annual'!AH365/'Balance Sheet Annual'!BB365</f>
        <v>0.30541668814100914</v>
      </c>
      <c r="Y365" s="22">
        <f>'Balance Sheet Annual'!CS365/('Balance Sheet Annual'!BB365-'Balance Sheet Annual'!AQ365-'Balance Sheet Annual'!AR365-'Balance Sheet Annual'!AS365)</f>
        <v>0.81865502476702212</v>
      </c>
      <c r="Z365" s="22">
        <f>'Balance Sheet Annual'!BA365/'Balance Sheet Annual'!BB365</f>
        <v>0.69458331185899091</v>
      </c>
      <c r="AA365" s="22">
        <f>'Balance Sheet Annual'!AR365/'Balance Sheet Annual'!BB365</f>
        <v>0.2912436221202907</v>
      </c>
      <c r="AB365" s="23">
        <f>'Balance Sheet Annual'!CS365/'Balance Sheet Annual'!CT365</f>
        <v>0.50255115188372934</v>
      </c>
      <c r="AC365" s="24">
        <f>'Income Statement Annual'!V365/'Income Statement Annual'!N365</f>
        <v>0.33935788911766951</v>
      </c>
      <c r="AD365" s="22">
        <f>('Income Statement Annual'!AF365-'Income Statement Annual'!AC365)/'Income Statement Annual'!N365</f>
        <v>0.16784869976359337</v>
      </c>
      <c r="AE365" s="22">
        <f>'Income Statement Annual'!AF365/'Income Statement Annual'!N365</f>
        <v>0.16784869976359337</v>
      </c>
      <c r="AF365" s="22">
        <f>'Income Statement Annual'!BS365/'Income Statement Annual'!N365</f>
        <v>0.12834591626630062</v>
      </c>
      <c r="AG365" s="22">
        <f>('Income Statement Annual'!AF365-'Income Statement Annual'!AC365)/('Income Statement Annual'!AH365*-1)</f>
        <v>20.009090909090908</v>
      </c>
      <c r="AH365" s="23">
        <f>'Income Statement Annual'!AF365/('Income Statement Annual'!AH365*-1)</f>
        <v>20.009090909090908</v>
      </c>
      <c r="AI365" s="24">
        <f>'Cash Flow Statement Annual'!BG365/'Cash Flow Statement Annual'!AB365</f>
        <v>-0.35071090047393366</v>
      </c>
      <c r="AJ365" s="22">
        <f>'Cash Flow Statement Annual'!AB365/'Balance Sheet Annual'!BR365</f>
        <v>0.60332726800103975</v>
      </c>
      <c r="AK365" s="22">
        <f>('Cash Flow Statement Annual'!AB365+'Cash Flow Statement Annual'!AV365)/('Balance Sheet Annual'!BH365+'Balance Sheet Annual'!BS365)</f>
        <v>0.40860957642725598</v>
      </c>
      <c r="AL365" s="23">
        <f>('Cash Flow Statement Annual'!AB365/('Balance Sheet Annual'!BH365+'Balance Sheet Annual'!BS365))</f>
        <v>0.5343001841620626</v>
      </c>
      <c r="AM365" s="24">
        <f>'Income Statement Annual'!BS365/'Balance Sheet Annual'!CS365</f>
        <v>0.172597682288996</v>
      </c>
      <c r="AN365" s="22">
        <f>'Income Statement Annual'!N365/'Balance Sheet Annual'!CS365</f>
        <v>1.3447851502410009</v>
      </c>
      <c r="AO365" s="22">
        <f>'Income Statement Annual'!N365/'Balance Sheet Annual'!BB365</f>
        <v>0.67582332628974906</v>
      </c>
      <c r="AP365" s="22">
        <f>'Income Statement Annual'!N365/('Balance Sheet Annual'!AH365-'Balance Sheet Annual'!BR365)</f>
        <v>6.3073593073593077</v>
      </c>
      <c r="AQ365" s="22">
        <f>'Income Statement Annual'!BS365/'Balance Sheet Annual'!BB365</f>
        <v>8.6739164046796893E-2</v>
      </c>
      <c r="AR365" s="22">
        <f>'Cash Flow Statement Annual'!AB365/'Income Statement Annual'!N365</f>
        <v>0.1769999237398002</v>
      </c>
      <c r="AS365" s="22">
        <f>'Cash Flow Statement Annual'!BG365/'Income Statement Annual'!N365</f>
        <v>-6.2075802638602913E-2</v>
      </c>
      <c r="AT365" s="22">
        <f>'Cash Flow Statement Annual'!AB365/'Balance Sheet Annual'!BB365</f>
        <v>0.11962067721486368</v>
      </c>
      <c r="AU365" s="22">
        <f>('Cash Flow Statement Annual'!AB365+'Cash Flow Statement Annual'!AU365)/'Balance Sheet Annual'!BR365</f>
        <v>0.36106056667533143</v>
      </c>
      <c r="AV365" s="22">
        <f>('Cash Flow Statement Annual'!AB365+'Cash Flow Statement Annual'!AU365)/('Balance Sheet Annual'!BH365+'Balance Sheet Annual'!BS365)</f>
        <v>0.31975138121546959</v>
      </c>
      <c r="AW365" s="22">
        <f>'Cash Flow Statement Annual'!AB365/'Balance Sheet Annual'!BS365</f>
        <v>0.63869014859658779</v>
      </c>
      <c r="AX365" s="22">
        <f>('Cash Flow Statement Annual'!AB365+'Cash Flow Statement Annual'!AU365)/'Balance Sheet Annual'!BS365</f>
        <v>0.3822234452394056</v>
      </c>
      <c r="AY365" s="22">
        <f>('Balance Sheet Annual'!BH365+'Balance Sheet Annual'!BS365)/('Income Statement Annual'!AF365-'Income Statement Annual'!AC365)</f>
        <v>1.9736483416628805</v>
      </c>
      <c r="AZ365" s="22">
        <f>(('Balance Sheet Annual'!BH365+'Balance Sheet Annual'!BS365)-'Balance Sheet Annual'!N365)/('Income Statement Annual'!AF365-'Income Statement Annual'!AC365)</f>
        <v>1.4202635165833712</v>
      </c>
      <c r="BA365" s="22">
        <f>('Cash Flow Statement Annual'!AB365+'Cash Flow Statement Annual'!AU365)/'Income Statement Annual'!BS365</f>
        <v>0.82531194295900179</v>
      </c>
      <c r="BB365" s="22">
        <f>'Income Statement Annual'!AF365/('Balance Sheet Annual'!BH365+'Balance Sheet Annual'!BS365)</f>
        <v>0.50667587476979747</v>
      </c>
      <c r="BC365" s="23">
        <f>'Income Statement Annual'!AF365/('Balance Sheet Annual'!BB365-'Balance Sheet Annual'!BR365)</f>
        <v>0.141488814605297</v>
      </c>
    </row>
    <row r="366" spans="1:55" x14ac:dyDescent="0.2">
      <c r="A366" s="45" t="s">
        <v>1120</v>
      </c>
      <c r="B366" s="45" t="s">
        <v>1121</v>
      </c>
      <c r="C366" s="45" t="str">
        <f>VLOOKUP(A366,'[1]S&amp;P 500 Wikipedia'!A:D,3,FALSE)</f>
        <v>Health Care</v>
      </c>
      <c r="D366" s="45">
        <v>448874</v>
      </c>
      <c r="E366" s="45" t="s">
        <v>16</v>
      </c>
      <c r="F366" s="45">
        <v>2018</v>
      </c>
      <c r="G366" s="45" t="s">
        <v>17</v>
      </c>
      <c r="H366" s="46">
        <v>43465</v>
      </c>
      <c r="I366" s="46">
        <v>43517</v>
      </c>
      <c r="J366" s="46">
        <v>43587</v>
      </c>
      <c r="K366" s="45">
        <v>45995000</v>
      </c>
      <c r="L366" s="45">
        <v>48113000</v>
      </c>
      <c r="M366" s="45" t="s">
        <v>2025</v>
      </c>
      <c r="N366" s="20">
        <f>'Balance Sheet Annual'!AH366/'Balance Sheet Annual'!BR366</f>
        <v>2.3328435384272002</v>
      </c>
      <c r="O366" s="21">
        <f>('Balance Sheet Annual'!AH366-'Balance Sheet Annual'!U366)/'Balance Sheet Annual'!BR366</f>
        <v>1.5149811108631137</v>
      </c>
      <c r="P366" s="21">
        <f>'Balance Sheet Annual'!N366/'Balance Sheet Annual'!BR366</f>
        <v>0.68934603080127965</v>
      </c>
      <c r="Q366" s="21">
        <f>'Balance Sheet Annual'!CH366/'Balance Sheet Annual'!CS366</f>
        <v>1.5432681171316063</v>
      </c>
      <c r="R366" s="21">
        <f>('Balance Sheet Annual'!BH366+'Balance Sheet Annual'!BS366)/'Balance Sheet Annual'!BB366</f>
        <v>0.36391731963739499</v>
      </c>
      <c r="S366" s="21">
        <f>('Balance Sheet Annual'!BH366/'Balance Sheet Annual'!BB366)</f>
        <v>1.4013607070914272E-2</v>
      </c>
      <c r="T366" s="21">
        <f>'Balance Sheet Annual'!BS366/'Balance Sheet Annual'!BB366</f>
        <v>0.34990371256648073</v>
      </c>
      <c r="U366" s="21">
        <f>('Balance Sheet Annual'!BH366+'Balance Sheet Annual'!BS366)/'Balance Sheet Annual'!CS366</f>
        <v>0.92553931630577846</v>
      </c>
      <c r="V366" s="21">
        <f>('Balance Sheet Annual'!BH366/'Balance Sheet Annual'!CS366)</f>
        <v>3.5640360069466304E-2</v>
      </c>
      <c r="W366" s="21">
        <f>('Balance Sheet Annual'!BS366/'Balance Sheet Annual'!CS366)</f>
        <v>0.8898989562363121</v>
      </c>
      <c r="X366" s="22">
        <f>'Balance Sheet Annual'!AH366/'Balance Sheet Annual'!BB366</f>
        <v>0.18261076775639279</v>
      </c>
      <c r="Y366" s="22">
        <f>'Balance Sheet Annual'!CS366/('Balance Sheet Annual'!BB366-'Balance Sheet Annual'!AQ366-'Balance Sheet Annual'!AR366-'Balance Sheet Annual'!AS366)</f>
        <v>1.5558863670116609</v>
      </c>
      <c r="Z366" s="22">
        <f>'Balance Sheet Annual'!BA366/'Balance Sheet Annual'!BB366</f>
        <v>0.81738923224360716</v>
      </c>
      <c r="AA366" s="22">
        <f>'Balance Sheet Annual'!AR366/'Balance Sheet Annual'!BB366</f>
        <v>0.36165896518186874</v>
      </c>
      <c r="AB366" s="23">
        <f>'Balance Sheet Annual'!CS366/'Balance Sheet Annual'!CT366</f>
        <v>0.39319487916509477</v>
      </c>
      <c r="AC366" s="24">
        <f>'Income Statement Annual'!V366/'Income Statement Annual'!N366</f>
        <v>0.54596298845037261</v>
      </c>
      <c r="AD366" s="22">
        <f>('Income Statement Annual'!AF366-'Income Statement Annual'!AC366)/'Income Statement Annual'!N366</f>
        <v>0.18034219772324783</v>
      </c>
      <c r="AE366" s="22">
        <f>'Income Statement Annual'!AF366/'Income Statement Annual'!N366</f>
        <v>0.18034219772324783</v>
      </c>
      <c r="AF366" s="22">
        <f>'Income Statement Annual'!BS366/'Income Statement Annual'!N366</f>
        <v>7.106638717832478E-2</v>
      </c>
      <c r="AG366" s="22">
        <f>('Income Statement Annual'!AF366-'Income Statement Annual'!AC366)/('Income Statement Annual'!AH366*-1)</f>
        <v>4.7333414857841642</v>
      </c>
      <c r="AH366" s="23">
        <f>'Income Statement Annual'!AF366/('Income Statement Annual'!AH366*-1)</f>
        <v>4.7333414857841642</v>
      </c>
      <c r="AI366" s="24">
        <f>'Cash Flow Statement Annual'!BG366/'Cash Flow Statement Annual'!AB366</f>
        <v>2.6771201568844547</v>
      </c>
      <c r="AJ366" s="22">
        <f>'Cash Flow Statement Annual'!AB366/'Balance Sheet Annual'!BR366</f>
        <v>0.88101290413246369</v>
      </c>
      <c r="AK366" s="22">
        <f>('Cash Flow Statement Annual'!AB366+'Cash Flow Statement Annual'!AV366)/('Balance Sheet Annual'!BH366+'Balance Sheet Annual'!BS366)</f>
        <v>0.16228297901093194</v>
      </c>
      <c r="AL366" s="23">
        <f>('Cash Flow Statement Annual'!AB366/('Balance Sheet Annual'!BH366+'Balance Sheet Annual'!BS366))</f>
        <v>0.18950484363108744</v>
      </c>
      <c r="AM366" s="24">
        <f>'Income Statement Annual'!BS366/'Balance Sheet Annual'!CS366</f>
        <v>6.2755834013225917E-2</v>
      </c>
      <c r="AN366" s="22">
        <f>'Income Statement Annual'!N366/'Balance Sheet Annual'!CS366</f>
        <v>0.88305929856479926</v>
      </c>
      <c r="AO366" s="22">
        <f>'Income Statement Annual'!N366/'Balance Sheet Annual'!BB366</f>
        <v>0.34721439419479955</v>
      </c>
      <c r="AP366" s="22">
        <f>'Income Statement Annual'!N366/('Balance Sheet Annual'!AH366-'Balance Sheet Annual'!BR366)</f>
        <v>3.3279575644526314</v>
      </c>
      <c r="AQ366" s="22">
        <f>'Income Statement Annual'!BS366/'Balance Sheet Annual'!BB366</f>
        <v>2.4675272571735109E-2</v>
      </c>
      <c r="AR366" s="22">
        <f>'Cash Flow Statement Annual'!AB366/'Income Statement Annual'!N366</f>
        <v>0.19862107074350641</v>
      </c>
      <c r="AS366" s="22">
        <f>'Cash Flow Statement Annual'!BG366/'Income Statement Annual'!N366</f>
        <v>0.53173247206941421</v>
      </c>
      <c r="AT366" s="22">
        <f>'Cash Flow Statement Annual'!AB366/'Balance Sheet Annual'!BB366</f>
        <v>6.8964094752529001E-2</v>
      </c>
      <c r="AU366" s="22">
        <f>('Cash Flow Statement Annual'!AB366+'Cash Flow Statement Annual'!AU366)/'Balance Sheet Annual'!BR366</f>
        <v>-2.9068480354470978</v>
      </c>
      <c r="AV366" s="22">
        <f>('Cash Flow Statement Annual'!AB366+'Cash Flow Statement Annual'!AU366)/('Balance Sheet Annual'!BH366+'Balance Sheet Annual'!BS366)</f>
        <v>-0.62525960724624285</v>
      </c>
      <c r="AW366" s="22">
        <f>'Cash Flow Statement Annual'!AB366/'Balance Sheet Annual'!BS366</f>
        <v>0.19709449278685781</v>
      </c>
      <c r="AX366" s="22">
        <f>('Cash Flow Statement Annual'!AB366+'Cash Flow Statement Annual'!AU366)/'Balance Sheet Annual'!BS366</f>
        <v>-0.65030118908312673</v>
      </c>
      <c r="AY366" s="22">
        <f>('Balance Sheet Annual'!BH366+'Balance Sheet Annual'!BS366)/('Income Statement Annual'!AF366-'Income Statement Annual'!AC366)</f>
        <v>5.8117596604223021</v>
      </c>
      <c r="AZ366" s="22">
        <f>(('Balance Sheet Annual'!BH366+'Balance Sheet Annual'!BS366)-'Balance Sheet Annual'!N366)/('Income Statement Annual'!AF366-'Income Statement Annual'!AC366)</f>
        <v>4.950006329620817</v>
      </c>
      <c r="BA366" s="22">
        <f>('Cash Flow Statement Annual'!AB366+'Cash Flow Statement Annual'!AU366)/'Income Statement Annual'!BS366</f>
        <v>-9.2214908542581782</v>
      </c>
      <c r="BB366" s="22">
        <f>'Income Statement Annual'!AF366/('Balance Sheet Annual'!BH366+'Balance Sheet Annual'!BS366)</f>
        <v>0.17206492670540624</v>
      </c>
      <c r="BC366" s="23">
        <f>'Income Statement Annual'!AF366/('Balance Sheet Annual'!BB366-'Balance Sheet Annual'!BR366)</f>
        <v>6.793525572800975E-2</v>
      </c>
    </row>
    <row r="367" spans="1:55" x14ac:dyDescent="0.2">
      <c r="A367" s="45" t="s">
        <v>1111</v>
      </c>
      <c r="B367" s="45" t="s">
        <v>1112</v>
      </c>
      <c r="C367" s="45" t="str">
        <f>VLOOKUP(A367,'[1]S&amp;P 500 Wikipedia'!A:D,3,FALSE)</f>
        <v>Consumer Discretionary</v>
      </c>
      <c r="D367" s="45">
        <v>72458</v>
      </c>
      <c r="E367" s="45" t="s">
        <v>16</v>
      </c>
      <c r="F367" s="45">
        <v>2018</v>
      </c>
      <c r="G367" s="45" t="s">
        <v>17</v>
      </c>
      <c r="H367" s="46">
        <v>43496</v>
      </c>
      <c r="I367" s="46">
        <v>43537</v>
      </c>
      <c r="J367" s="46">
        <v>43537</v>
      </c>
      <c r="K367" s="45">
        <v>519900000</v>
      </c>
      <c r="L367" s="45">
        <v>524300000</v>
      </c>
      <c r="M367" s="45" t="s">
        <v>1842</v>
      </c>
      <c r="N367" s="20">
        <f>'Balance Sheet Annual'!AH367/'Balance Sheet Annual'!BR367</f>
        <v>0.96077229543365006</v>
      </c>
      <c r="O367" s="21">
        <f>('Balance Sheet Annual'!AH367-'Balance Sheet Annual'!U367)/'Balance Sheet Annual'!BR367</f>
        <v>0.30209929512718359</v>
      </c>
      <c r="P367" s="21">
        <f>'Balance Sheet Annual'!N367/'Balance Sheet Annual'!BR367</f>
        <v>0.20249770150168556</v>
      </c>
      <c r="Q367" s="21">
        <f>'Balance Sheet Annual'!CH367/'Balance Sheet Annual'!CS367</f>
        <v>2.4591880525276801</v>
      </c>
      <c r="R367" s="21">
        <f>('Balance Sheet Annual'!BH367+'Balance Sheet Annual'!BS367)/'Balance Sheet Annual'!BB367</f>
        <v>0.28280773143438453</v>
      </c>
      <c r="S367" s="21">
        <f>('Balance Sheet Annual'!BH367/'Balance Sheet Annual'!BB367)</f>
        <v>6.9721856933727018E-3</v>
      </c>
      <c r="T367" s="21">
        <f>'Balance Sheet Annual'!BS367/'Balance Sheet Annual'!BB367</f>
        <v>0.27583554574101182</v>
      </c>
      <c r="U367" s="21">
        <f>('Balance Sheet Annual'!BH367+'Balance Sheet Annual'!BS367)/'Balance Sheet Annual'!CS367</f>
        <v>0.97828512574027982</v>
      </c>
      <c r="V367" s="21">
        <f>('Balance Sheet Annual'!BH367/'Balance Sheet Annual'!CS367)</f>
        <v>2.4118101450519267E-2</v>
      </c>
      <c r="W367" s="21">
        <f>('Balance Sheet Annual'!BS367/'Balance Sheet Annual'!CS367)</f>
        <v>0.95416702428976052</v>
      </c>
      <c r="X367" s="22">
        <f>'Balance Sheet Annual'!AH367/'Balance Sheet Annual'!BB367</f>
        <v>0.31114309108503091</v>
      </c>
      <c r="Y367" s="22">
        <f>'Balance Sheet Annual'!CS367/('Balance Sheet Annual'!BB367-'Balance Sheet Annual'!AQ367-'Balance Sheet Annual'!AR367-'Balance Sheet Annual'!AS367)</f>
        <v>0.28908517976329307</v>
      </c>
      <c r="Z367" s="22">
        <f>'Balance Sheet Annual'!BA367/'Balance Sheet Annual'!BB367</f>
        <v>0.68885690891496909</v>
      </c>
      <c r="AA367" s="22">
        <f>'Balance Sheet Annual'!AR367/'Balance Sheet Annual'!BB367</f>
        <v>0</v>
      </c>
      <c r="AB367" s="23">
        <f>'Balance Sheet Annual'!CS367/'Balance Sheet Annual'!CT367</f>
        <v>0.28908517976329307</v>
      </c>
      <c r="AC367" s="24">
        <f>'Income Statement Annual'!V367/'Income Statement Annual'!N367</f>
        <v>0.28873523560427944</v>
      </c>
      <c r="AD367" s="22">
        <f>('Income Statement Annual'!AF367-'Income Statement Annual'!AC367)/'Income Statement Annual'!N367</f>
        <v>9.0513223611903337E-2</v>
      </c>
      <c r="AE367" s="22">
        <f>'Income Statement Annual'!AF367/'Income Statement Annual'!N367</f>
        <v>5.9989704920769625E-2</v>
      </c>
      <c r="AF367" s="22">
        <f>'Income Statement Annual'!BS367/'Income Statement Annual'!N367</f>
        <v>4.081859792150698E-2</v>
      </c>
      <c r="AG367" s="22">
        <f>('Income Statement Annual'!AF367-'Income Statement Annual'!AC367)/('Income Statement Annual'!AH367*-1)</f>
        <v>9.7687687687687692</v>
      </c>
      <c r="AH367" s="23">
        <f>'Income Statement Annual'!AF367/('Income Statement Annual'!AH367*-1)</f>
        <v>6.4744744744744747</v>
      </c>
      <c r="AI367" s="24">
        <f>'Cash Flow Statement Annual'!BG367/'Cash Flow Statement Annual'!AB367</f>
        <v>-0.53690596562184023</v>
      </c>
      <c r="AJ367" s="22">
        <f>'Cash Flow Statement Annual'!AB367/'Balance Sheet Annual'!BR367</f>
        <v>0.53041679436101752</v>
      </c>
      <c r="AK367" s="22">
        <f>('Cash Flow Statement Annual'!AB367+'Cash Flow Statement Annual'!AV367)/('Balance Sheet Annual'!BH367+'Balance Sheet Annual'!BS367)</f>
        <v>0.48999824530619407</v>
      </c>
      <c r="AL367" s="23">
        <f>('Cash Flow Statement Annual'!AB367/('Balance Sheet Annual'!BH367+'Balance Sheet Annual'!BS367))</f>
        <v>0.60738726092296891</v>
      </c>
      <c r="AM367" s="24">
        <f>'Income Statement Annual'!BS367/'Balance Sheet Annual'!CS367</f>
        <v>0.25182387777873144</v>
      </c>
      <c r="AN367" s="22">
        <f>'Income Statement Annual'!N367/'Balance Sheet Annual'!CS367</f>
        <v>6.1693416874088065</v>
      </c>
      <c r="AO367" s="22">
        <f>'Income Statement Annual'!N367/'Balance Sheet Annual'!BB367</f>
        <v>1.7834652507257525</v>
      </c>
      <c r="AP367" s="22">
        <f>'Income Statement Annual'!N367/('Balance Sheet Annual'!AH367-'Balance Sheet Annual'!BR367)</f>
        <v>-140.388671875</v>
      </c>
      <c r="AQ367" s="22">
        <f>'Income Statement Annual'!BS367/'Balance Sheet Annual'!BB367</f>
        <v>7.2798550976354112E-2</v>
      </c>
      <c r="AR367" s="22">
        <f>'Cash Flow Statement Annual'!AB367/'Income Statement Annual'!N367</f>
        <v>9.6314639880910977E-2</v>
      </c>
      <c r="AS367" s="22">
        <f>'Cash Flow Statement Annual'!BG367/'Income Statement Annual'!N367</f>
        <v>-5.171190472878031E-2</v>
      </c>
      <c r="AT367" s="22">
        <f>'Cash Flow Statement Annual'!AB367/'Balance Sheet Annual'!BB367</f>
        <v>0.17177381336376946</v>
      </c>
      <c r="AU367" s="22">
        <f>('Cash Flow Statement Annual'!AB367+'Cash Flow Statement Annual'!AU367)/'Balance Sheet Annual'!BR367</f>
        <v>0.29482071713147412</v>
      </c>
      <c r="AV367" s="22">
        <f>('Cash Flow Statement Annual'!AB367+'Cash Flow Statement Annual'!AU367)/('Balance Sheet Annual'!BH367+'Balance Sheet Annual'!BS367)</f>
        <v>0.33760308826109842</v>
      </c>
      <c r="AW367" s="22">
        <f>'Cash Flow Statement Annual'!AB367/'Balance Sheet Annual'!BS367</f>
        <v>0.6227399478276513</v>
      </c>
      <c r="AX367" s="22">
        <f>('Cash Flow Statement Annual'!AB367+'Cash Flow Statement Annual'!AU367)/'Balance Sheet Annual'!BS367</f>
        <v>0.34613654762975621</v>
      </c>
      <c r="AY367" s="22">
        <f>('Balance Sheet Annual'!BH367+'Balance Sheet Annual'!BS367)/('Income Statement Annual'!AF367-'Income Statement Annual'!AC367)</f>
        <v>1.751921303412235</v>
      </c>
      <c r="AZ367" s="22">
        <f>(('Balance Sheet Annual'!BH367+'Balance Sheet Annual'!BS367)-'Balance Sheet Annual'!N367)/('Income Statement Annual'!AF367-'Income Statement Annual'!AC367)</f>
        <v>1.3456809099292961</v>
      </c>
      <c r="BA367" s="22">
        <f>('Cash Flow Statement Annual'!AB367+'Cash Flow Statement Annual'!AU367)/'Income Statement Annual'!BS367</f>
        <v>1.3115201090661213</v>
      </c>
      <c r="BB367" s="22">
        <f>'Income Statement Annual'!AF367/('Balance Sheet Annual'!BH367+'Balance Sheet Annual'!BS367)</f>
        <v>0.37831198455869453</v>
      </c>
      <c r="BC367" s="23">
        <f>'Income Statement Annual'!AF367/('Balance Sheet Annual'!BB367-'Balance Sheet Annual'!BR367)</f>
        <v>0.15823272540457231</v>
      </c>
    </row>
    <row r="368" spans="1:55" x14ac:dyDescent="0.2">
      <c r="A368" s="45" t="s">
        <v>1144</v>
      </c>
      <c r="B368" s="45" t="s">
        <v>1145</v>
      </c>
      <c r="C368" s="45" t="str">
        <f>VLOOKUP(A368,'[1]S&amp;P 500 Wikipedia'!A:D,3,FALSE)</f>
        <v>Consumer Discretionary</v>
      </c>
      <c r="D368" s="45">
        <v>249289</v>
      </c>
      <c r="E368" s="45" t="s">
        <v>16</v>
      </c>
      <c r="F368" s="45">
        <v>2018</v>
      </c>
      <c r="G368" s="45" t="s">
        <v>17</v>
      </c>
      <c r="H368" s="46">
        <v>43496</v>
      </c>
      <c r="I368" s="46">
        <v>43546</v>
      </c>
      <c r="J368" s="46">
        <v>43705</v>
      </c>
      <c r="K368" s="45">
        <v>121700000</v>
      </c>
      <c r="L368" s="45">
        <v>121900000</v>
      </c>
      <c r="M368" s="45" t="s">
        <v>2026</v>
      </c>
      <c r="N368" s="20">
        <f>'Balance Sheet Annual'!AH368/'Balance Sheet Annual'!BR368</f>
        <v>5.495722958057395</v>
      </c>
      <c r="O368" s="21">
        <f>('Balance Sheet Annual'!AH368-'Balance Sheet Annual'!U368)/'Balance Sheet Annual'!BR368</f>
        <v>2.38658940397351</v>
      </c>
      <c r="P368" s="21">
        <f>'Balance Sheet Annual'!N368/'Balance Sheet Annual'!BR368</f>
        <v>1.7814569536423841</v>
      </c>
      <c r="Q368" s="21">
        <f>'Balance Sheet Annual'!CH368/'Balance Sheet Annual'!CS368</f>
        <v>0.68342466596884432</v>
      </c>
      <c r="R368" s="21">
        <f>('Balance Sheet Annual'!BH368+'Balance Sheet Annual'!BS368)/'Balance Sheet Annual'!BB368</f>
        <v>0.18351895539584134</v>
      </c>
      <c r="S368" s="21">
        <f>('Balance Sheet Annual'!BH368/'Balance Sheet Annual'!BB368)</f>
        <v>2.205519284577824E-2</v>
      </c>
      <c r="T368" s="21">
        <f>'Balance Sheet Annual'!BS368/'Balance Sheet Annual'!BB368</f>
        <v>0.16146376255006309</v>
      </c>
      <c r="U368" s="21">
        <f>('Balance Sheet Annual'!BH368+'Balance Sheet Annual'!BS368)/'Balance Sheet Annual'!CS368</f>
        <v>0.30894033618619543</v>
      </c>
      <c r="V368" s="21">
        <f>('Balance Sheet Annual'!BH368/'Balance Sheet Annual'!CS368)</f>
        <v>3.7128255649282682E-2</v>
      </c>
      <c r="W368" s="21">
        <f>('Balance Sheet Annual'!BS368/'Balance Sheet Annual'!CS368)</f>
        <v>0.27181208053691275</v>
      </c>
      <c r="X368" s="22">
        <f>'Balance Sheet Annual'!AH368/'Balance Sheet Annual'!BB368</f>
        <v>0.72846143998829571</v>
      </c>
      <c r="Y368" s="22">
        <f>'Balance Sheet Annual'!CS368/('Balance Sheet Annual'!BB368-'Balance Sheet Annual'!AQ368-'Balance Sheet Annual'!AR368-'Balance Sheet Annual'!AS368)</f>
        <v>0.59402717580146669</v>
      </c>
      <c r="Z368" s="22">
        <f>'Balance Sheet Annual'!BA368/'Balance Sheet Annual'!BB368</f>
        <v>0.27153856001170423</v>
      </c>
      <c r="AA368" s="22">
        <f>'Balance Sheet Annual'!AR368/'Balance Sheet Annual'!BB368</f>
        <v>0</v>
      </c>
      <c r="AB368" s="23">
        <f>'Balance Sheet Annual'!CS368/'Balance Sheet Annual'!CT368</f>
        <v>0.59402717580146669</v>
      </c>
      <c r="AC368" s="24">
        <f>'Income Statement Annual'!V368/'Income Statement Annual'!N368</f>
        <v>0.62465825699074295</v>
      </c>
      <c r="AD368" s="22">
        <f>('Income Statement Annual'!AF368-'Income Statement Annual'!AC368)/'Income Statement Annual'!N368</f>
        <v>0.19053671638927527</v>
      </c>
      <c r="AE368" s="22">
        <f>'Income Statement Annual'!AF368/'Income Statement Annual'!N368</f>
        <v>0.19053671638927527</v>
      </c>
      <c r="AF368" s="22">
        <f>'Income Statement Annual'!BS368/'Income Statement Annual'!N368</f>
        <v>8.875725454458247E-2</v>
      </c>
      <c r="AG368" s="22" t="e">
        <f>('Income Statement Annual'!AF368-'Income Statement Annual'!AC368)/('Income Statement Annual'!AH368*-1)</f>
        <v>#DIV/0!</v>
      </c>
      <c r="AH368" s="23" t="e">
        <f>'Income Statement Annual'!AF368/('Income Statement Annual'!AH368*-1)</f>
        <v>#DIV/0!</v>
      </c>
      <c r="AI368" s="24">
        <f>'Cash Flow Statement Annual'!BG368/'Cash Flow Statement Annual'!AB368</f>
        <v>-0.45172709718944432</v>
      </c>
      <c r="AJ368" s="22">
        <f>'Cash Flow Statement Annual'!AB368/'Balance Sheet Annual'!BR368</f>
        <v>1.2861479028697571</v>
      </c>
      <c r="AK368" s="22">
        <f>('Cash Flow Statement Annual'!AB368+'Cash Flow Statement Annual'!AV368)/('Balance Sheet Annual'!BH368+'Balance Sheet Annual'!BS368)</f>
        <v>0.68719481813652217</v>
      </c>
      <c r="AL368" s="23">
        <f>('Cash Flow Statement Annual'!AB368/('Balance Sheet Annual'!BH368+'Balance Sheet Annual'!BS368))</f>
        <v>0.92894867962132532</v>
      </c>
      <c r="AM368" s="24">
        <f>'Income Statement Annual'!BS368/'Balance Sheet Annual'!CS368</f>
        <v>0.1139400283233791</v>
      </c>
      <c r="AN368" s="22">
        <f>'Income Statement Annual'!N368/'Balance Sheet Annual'!CS368</f>
        <v>1.2837263715288467</v>
      </c>
      <c r="AO368" s="22">
        <f>'Income Statement Annual'!N368/'Balance Sheet Annual'!BB368</f>
        <v>0.76256835098114517</v>
      </c>
      <c r="AP368" s="22">
        <f>'Income Statement Annual'!N368/('Balance Sheet Annual'!AH368-'Balance Sheet Annual'!BR368)</f>
        <v>1.2796685591529846</v>
      </c>
      <c r="AQ368" s="22">
        <f>'Income Statement Annual'!BS368/'Balance Sheet Annual'!BB368</f>
        <v>6.7683473235676014E-2</v>
      </c>
      <c r="AR368" s="22">
        <f>'Cash Flow Statement Annual'!AB368/'Income Statement Annual'!N368</f>
        <v>0.22355988296800805</v>
      </c>
      <c r="AS368" s="22">
        <f>'Cash Flow Statement Annual'!BG368/'Income Statement Annual'!N368</f>
        <v>-0.10098805698115018</v>
      </c>
      <c r="AT368" s="22">
        <f>'Cash Flow Statement Annual'!AB368/'Balance Sheet Annual'!BB368</f>
        <v>0.17047969130045171</v>
      </c>
      <c r="AU368" s="22">
        <f>('Cash Flow Statement Annual'!AB368+'Cash Flow Statement Annual'!AU368)/'Balance Sheet Annual'!BR368</f>
        <v>0.62237858719646799</v>
      </c>
      <c r="AV368" s="22">
        <f>('Cash Flow Statement Annual'!AB368+'Cash Flow Statement Annual'!AU368)/('Balance Sheet Annual'!BH368+'Balance Sheet Annual'!BS368)</f>
        <v>0.44952665670154457</v>
      </c>
      <c r="AW368" s="22">
        <f>'Cash Flow Statement Annual'!AB368/'Balance Sheet Annual'!BS368</f>
        <v>1.055838713331068</v>
      </c>
      <c r="AX368" s="22">
        <f>('Cash Flow Statement Annual'!AB368+'Cash Flow Statement Annual'!AU368)/'Balance Sheet Annual'!BS368</f>
        <v>0.51092989013478307</v>
      </c>
      <c r="AY368" s="22">
        <f>('Balance Sheet Annual'!BH368+'Balance Sheet Annual'!BS368)/('Income Statement Annual'!AF368-'Income Statement Annual'!AC368)</f>
        <v>1.263058527375708</v>
      </c>
      <c r="AZ368" s="22">
        <f>(('Balance Sheet Annual'!BH368+'Balance Sheet Annual'!BS368)-'Balance Sheet Annual'!N368)/('Income Statement Annual'!AF368-'Income Statement Annual'!AC368)</f>
        <v>-0.36211453744493394</v>
      </c>
      <c r="BA368" s="22">
        <f>('Cash Flow Statement Annual'!AB368+'Cash Flow Statement Annual'!AU368)/'Income Statement Annual'!BS368</f>
        <v>1.2188597676303701</v>
      </c>
      <c r="BB368" s="22">
        <f>'Income Statement Annual'!AF368/('Balance Sheet Annual'!BH368+'Balance Sheet Annual'!BS368)</f>
        <v>0.79172894867962129</v>
      </c>
      <c r="BC368" s="23">
        <f>'Income Statement Annual'!AF368/('Balance Sheet Annual'!BB368-'Balance Sheet Annual'!BR368)</f>
        <v>0.16749942023485759</v>
      </c>
    </row>
    <row r="369" spans="1:55" x14ac:dyDescent="0.2">
      <c r="A369" s="45" t="s">
        <v>1147</v>
      </c>
      <c r="B369" s="45" t="s">
        <v>1148</v>
      </c>
      <c r="C369" s="45" t="str">
        <f>VLOOKUP(A369,'[1]S&amp;P 500 Wikipedia'!A:D,3,FALSE)</f>
        <v>Consumer Discretionary</v>
      </c>
      <c r="D369" s="45">
        <v>256569</v>
      </c>
      <c r="E369" s="45" t="s">
        <v>16</v>
      </c>
      <c r="F369" s="45">
        <v>2018</v>
      </c>
      <c r="G369" s="45" t="s">
        <v>17</v>
      </c>
      <c r="H369" s="46">
        <v>43496</v>
      </c>
      <c r="I369" s="46">
        <v>43558</v>
      </c>
      <c r="J369" s="46">
        <v>43707</v>
      </c>
      <c r="K369" s="45">
        <v>1227694000</v>
      </c>
      <c r="L369" s="45">
        <v>1244654000</v>
      </c>
      <c r="M369" s="45" t="s">
        <v>2027</v>
      </c>
      <c r="N369" s="20">
        <f>'Balance Sheet Annual'!AH369/'Balance Sheet Annual'!BR369</f>
        <v>1.6555781374712542</v>
      </c>
      <c r="O369" s="21">
        <f>('Balance Sheet Annual'!AH369-'Balance Sheet Annual'!U369)/'Balance Sheet Annual'!BR369</f>
        <v>0.83864071218293812</v>
      </c>
      <c r="P369" s="21">
        <f>'Balance Sheet Annual'!N369/'Balance Sheet Annual'!BR369</f>
        <v>0.63693657854776975</v>
      </c>
      <c r="Q369" s="21">
        <f>'Balance Sheet Annual'!CH369/'Balance Sheet Annual'!CS369</f>
        <v>1.7306082443769402</v>
      </c>
      <c r="R369" s="21">
        <f>('Balance Sheet Annual'!BH369+'Balance Sheet Annual'!BS369)/'Balance Sheet Annual'!BB369</f>
        <v>0.1586715478678889</v>
      </c>
      <c r="S369" s="21">
        <f>('Balance Sheet Annual'!BH369/'Balance Sheet Annual'!BB369)</f>
        <v>0</v>
      </c>
      <c r="T369" s="21">
        <f>'Balance Sheet Annual'!BS369/'Balance Sheet Annual'!BB369</f>
        <v>0.1586715478678889</v>
      </c>
      <c r="U369" s="21">
        <f>('Balance Sheet Annual'!BH369+'Balance Sheet Annual'!BS369)/'Balance Sheet Annual'!CS369</f>
        <v>0.4332698367561077</v>
      </c>
      <c r="V369" s="21">
        <f>('Balance Sheet Annual'!BH369/'Balance Sheet Annual'!CS369)</f>
        <v>0</v>
      </c>
      <c r="W369" s="21">
        <f>('Balance Sheet Annual'!BS369/'Balance Sheet Annual'!CS369)</f>
        <v>0.4332698367561077</v>
      </c>
      <c r="X369" s="22">
        <f>'Balance Sheet Annual'!AH369/'Balance Sheet Annual'!BB369</f>
        <v>0.60362199072913214</v>
      </c>
      <c r="Y369" s="22">
        <f>'Balance Sheet Annual'!CS369/('Balance Sheet Annual'!BB369-'Balance Sheet Annual'!AQ369-'Balance Sheet Annual'!AR369-'Balance Sheet Annual'!AS369)</f>
        <v>0.36884431276636259</v>
      </c>
      <c r="Z369" s="22">
        <f>'Balance Sheet Annual'!BA369/'Balance Sheet Annual'!BB369</f>
        <v>0.39637800927086791</v>
      </c>
      <c r="AA369" s="22">
        <f>'Balance Sheet Annual'!AR369/'Balance Sheet Annual'!BB369</f>
        <v>7.1182880371090801E-3</v>
      </c>
      <c r="AB369" s="23">
        <f>'Balance Sheet Annual'!CS369/'Balance Sheet Annual'!CT369</f>
        <v>0.36621877270724212</v>
      </c>
      <c r="AC369" s="24">
        <f>'Income Statement Annual'!V369/'Income Statement Annual'!N369</f>
        <v>0.28893333560855333</v>
      </c>
      <c r="AD369" s="22">
        <f>('Income Statement Annual'!AF369-'Income Statement Annual'!AC369)/'Income Statement Annual'!N369</f>
        <v>0.11117979524358572</v>
      </c>
      <c r="AE369" s="22">
        <f>'Income Statement Annual'!AF369/'Income Statement Annual'!N369</f>
        <v>0.11117979524358572</v>
      </c>
      <c r="AF369" s="22">
        <f>'Income Statement Annual'!BS369/'Income Statement Annual'!N369</f>
        <v>7.2716365055030208E-2</v>
      </c>
      <c r="AG369" s="22">
        <f>('Income Statement Annual'!AF369-'Income Statement Annual'!AC369)/('Income Statement Annual'!AH369*-1)</f>
        <v>126.23230340635685</v>
      </c>
      <c r="AH369" s="23">
        <f>'Income Statement Annual'!AF369/('Income Statement Annual'!AH369*-1)</f>
        <v>126.23230340635685</v>
      </c>
      <c r="AI369" s="24">
        <f>'Cash Flow Statement Annual'!BG369/'Cash Flow Statement Annual'!AB369</f>
        <v>-0.75929659468592259</v>
      </c>
      <c r="AJ369" s="22">
        <f>'Cash Flow Statement Annual'!AB369/'Balance Sheet Annual'!BR369</f>
        <v>0.59030380621581702</v>
      </c>
      <c r="AK369" s="22">
        <f>('Cash Flow Statement Annual'!AB369+'Cash Flow Statement Annual'!AV369)/('Balance Sheet Annual'!BH369+'Balance Sheet Annual'!BS369)</f>
        <v>1.0138872513176906</v>
      </c>
      <c r="AL369" s="23">
        <f>('Cash Flow Statement Annual'!AB369/('Balance Sheet Annual'!BH369+'Balance Sheet Annual'!BS369))</f>
        <v>1.3564128508518085</v>
      </c>
      <c r="AM369" s="24">
        <f>'Income Statement Annual'!BS369/'Balance Sheet Annual'!CS369</f>
        <v>0.50656399994639012</v>
      </c>
      <c r="AN369" s="22">
        <f>'Income Statement Annual'!N369/'Balance Sheet Annual'!CS369</f>
        <v>6.9662998083448375</v>
      </c>
      <c r="AO369" s="22">
        <f>'Income Statement Annual'!N369/'Balance Sheet Annual'!BB369</f>
        <v>2.5511897661227421</v>
      </c>
      <c r="AP369" s="22">
        <f>'Income Statement Annual'!N369/('Balance Sheet Annual'!AH369-'Balance Sheet Annual'!BR369)</f>
        <v>10.673403587297146</v>
      </c>
      <c r="AQ369" s="22">
        <f>'Income Statement Annual'!BS369/'Balance Sheet Annual'!BB369</f>
        <v>0.18551324635803845</v>
      </c>
      <c r="AR369" s="22">
        <f>'Cash Flow Statement Annual'!AB369/'Income Statement Annual'!N369</f>
        <v>8.4362256955760134E-2</v>
      </c>
      <c r="AS369" s="22">
        <f>'Cash Flow Statement Annual'!BG369/'Income Statement Annual'!N369</f>
        <v>-6.4055974426527454E-2</v>
      </c>
      <c r="AT369" s="22">
        <f>'Cash Flow Statement Annual'!AB369/'Balance Sheet Annual'!BB369</f>
        <v>0.21522412659255236</v>
      </c>
      <c r="AU369" s="22">
        <f>('Cash Flow Statement Annual'!AB369+'Cash Flow Statement Annual'!AU369)/'Balance Sheet Annual'!BR369</f>
        <v>0.3927174850166919</v>
      </c>
      <c r="AV369" s="22">
        <f>('Cash Flow Statement Annual'!AB369+'Cash Flow Statement Annual'!AU369)/('Balance Sheet Annual'!BH369+'Balance Sheet Annual'!BS369)</f>
        <v>0.90239472932703968</v>
      </c>
      <c r="AW369" s="22">
        <f>'Cash Flow Statement Annual'!AB369/'Balance Sheet Annual'!BS369</f>
        <v>1.3564128508518085</v>
      </c>
      <c r="AX369" s="22">
        <f>('Cash Flow Statement Annual'!AB369+'Cash Flow Statement Annual'!AU369)/'Balance Sheet Annual'!BS369</f>
        <v>0.90239472932703968</v>
      </c>
      <c r="AY369" s="22">
        <f>('Balance Sheet Annual'!BH369+'Balance Sheet Annual'!BS369)/('Income Statement Annual'!AF369-'Income Statement Annual'!AC369)</f>
        <v>0.5594102561401767</v>
      </c>
      <c r="AZ369" s="22">
        <f>(('Balance Sheet Annual'!BH369+'Balance Sheet Annual'!BS369)-'Balance Sheet Annual'!N369)/('Income Statement Annual'!AF369-'Income Statement Annual'!AC369)</f>
        <v>-0.25932393478900923</v>
      </c>
      <c r="BA369" s="22">
        <f>('Cash Flow Statement Annual'!AB369+'Cash Flow Statement Annual'!AU369)/'Income Statement Annual'!BS369</f>
        <v>0.77182827264960807</v>
      </c>
      <c r="BB369" s="22">
        <f>'Income Statement Annual'!AF369/('Balance Sheet Annual'!BH369+'Balance Sheet Annual'!BS369)</f>
        <v>1.7875968290245661</v>
      </c>
      <c r="BC369" s="23">
        <f>'Income Statement Annual'!AF369/('Balance Sheet Annual'!BB369-'Balance Sheet Annual'!BR369)</f>
        <v>0.44639639750582089</v>
      </c>
    </row>
    <row r="370" spans="1:55" x14ac:dyDescent="0.2">
      <c r="A370" s="45" t="s">
        <v>1141</v>
      </c>
      <c r="B370" s="45" t="s">
        <v>1142</v>
      </c>
      <c r="C370" s="45" t="str">
        <f>VLOOKUP(A370,'[1]S&amp;P 500 Wikipedia'!A:D,3,FALSE)</f>
        <v>Health Care</v>
      </c>
      <c r="D370" s="45">
        <v>372802</v>
      </c>
      <c r="E370" s="45" t="s">
        <v>16</v>
      </c>
      <c r="F370" s="45">
        <v>2018</v>
      </c>
      <c r="G370" s="45" t="s">
        <v>17</v>
      </c>
      <c r="H370" s="46">
        <v>43465</v>
      </c>
      <c r="I370" s="46">
        <v>43523</v>
      </c>
      <c r="J370" s="46">
        <v>43523</v>
      </c>
      <c r="K370" s="45">
        <v>401000000</v>
      </c>
      <c r="L370" s="45">
        <v>406000000</v>
      </c>
      <c r="M370" s="45" t="s">
        <v>1843</v>
      </c>
      <c r="N370" s="20">
        <f>'Balance Sheet Annual'!AH370/'Balance Sheet Annual'!BR370</f>
        <v>1.3366912599318956</v>
      </c>
      <c r="O370" s="21">
        <f>('Balance Sheet Annual'!AH370-'Balance Sheet Annual'!U370)/'Balance Sheet Annual'!BR370</f>
        <v>0.91515323496027245</v>
      </c>
      <c r="P370" s="21">
        <f>'Balance Sheet Annual'!N370/'Balance Sheet Annual'!BR370</f>
        <v>0.18941543700340521</v>
      </c>
      <c r="Q370" s="21">
        <f>'Balance Sheet Annual'!CH370/'Balance Sheet Annual'!CS370</f>
        <v>1.2299216936213748</v>
      </c>
      <c r="R370" s="21">
        <f>('Balance Sheet Annual'!BH370+'Balance Sheet Annual'!BS370)/'Balance Sheet Annual'!BB370</f>
        <v>0.37071414706453265</v>
      </c>
      <c r="S370" s="21">
        <f>('Balance Sheet Annual'!BH370/'Balance Sheet Annual'!BB370)</f>
        <v>3.7674919268030141E-2</v>
      </c>
      <c r="T370" s="21">
        <f>'Balance Sheet Annual'!BS370/'Balance Sheet Annual'!BB370</f>
        <v>0.33303922779650252</v>
      </c>
      <c r="U370" s="21">
        <f>('Balance Sheet Annual'!BH370+'Balance Sheet Annual'!BS370)/'Balance Sheet Annual'!CS370</f>
        <v>0.82666351867154608</v>
      </c>
      <c r="V370" s="21">
        <f>('Balance Sheet Annual'!BH370/'Balance Sheet Annual'!CS370)</f>
        <v>8.4012119781214339E-2</v>
      </c>
      <c r="W370" s="21">
        <f>('Balance Sheet Annual'!BS370/'Balance Sheet Annual'!CS370)</f>
        <v>0.74265139889033172</v>
      </c>
      <c r="X370" s="22">
        <f>'Balance Sheet Annual'!AH370/'Balance Sheet Annual'!BB370</f>
        <v>0.16624609574899857</v>
      </c>
      <c r="Y370" s="22">
        <f>'Balance Sheet Annual'!CS370/('Balance Sheet Annual'!BB370-'Balance Sheet Annual'!AQ370-'Balance Sheet Annual'!AR370-'Balance Sheet Annual'!AS370)</f>
        <v>1.729363729159578</v>
      </c>
      <c r="Z370" s="22">
        <f>'Balance Sheet Annual'!BA370/'Balance Sheet Annual'!BB370</f>
        <v>0.83375390425100138</v>
      </c>
      <c r="AA370" s="22">
        <f>'Balance Sheet Annual'!AR370/'Balance Sheet Annual'!BB370</f>
        <v>0.44627574158711114</v>
      </c>
      <c r="AB370" s="23">
        <f>'Balance Sheet Annual'!CS370/'Balance Sheet Annual'!CT370</f>
        <v>0.44844624044892267</v>
      </c>
      <c r="AC370" s="24">
        <f>'Income Statement Annual'!V370/'Income Statement Annual'!N370</f>
        <v>0.45152500239028587</v>
      </c>
      <c r="AD370" s="22">
        <f>('Income Statement Annual'!AF370-'Income Statement Annual'!AC370)/'Income Statement Annual'!N370</f>
        <v>0.14652452433311025</v>
      </c>
      <c r="AE370" s="22">
        <f>'Income Statement Annual'!AF370/'Income Statement Annual'!N370</f>
        <v>0.14652452433311025</v>
      </c>
      <c r="AF370" s="22">
        <f>'Income Statement Annual'!BS370/'Income Statement Annual'!N370</f>
        <v>0.1063677215795009</v>
      </c>
      <c r="AG370" s="22" t="e">
        <f>('Income Statement Annual'!AF370-'Income Statement Annual'!AC370)/('Income Statement Annual'!AH370*-1)</f>
        <v>#DIV/0!</v>
      </c>
      <c r="AH370" s="23" t="e">
        <f>'Income Statement Annual'!AF370/('Income Statement Annual'!AH370*-1)</f>
        <v>#DIV/0!</v>
      </c>
      <c r="AI370" s="24">
        <f>'Cash Flow Statement Annual'!BG370/'Cash Flow Statement Annual'!AB370</f>
        <v>0.96229712858926342</v>
      </c>
      <c r="AJ370" s="22">
        <f>'Cash Flow Statement Annual'!AB370/'Balance Sheet Annual'!BR370</f>
        <v>0.56824631101021561</v>
      </c>
      <c r="AK370" s="22">
        <f>('Cash Flow Statement Annual'!AB370+'Cash Flow Statement Annual'!AV370)/('Balance Sheet Annual'!BH370+'Balance Sheet Annual'!BS370)</f>
        <v>0.17936024371667936</v>
      </c>
      <c r="AL370" s="23">
        <f>('Cash Flow Statement Annual'!AB370/('Balance Sheet Annual'!BH370+'Balance Sheet Annual'!BS370))</f>
        <v>0.19064166031987814</v>
      </c>
      <c r="AM370" s="24">
        <f>'Income Statement Annual'!BS370/'Balance Sheet Annual'!CS370</f>
        <v>8.7553614291897841E-2</v>
      </c>
      <c r="AN370" s="22">
        <f>'Income Statement Annual'!N370/'Balance Sheet Annual'!CS370</f>
        <v>0.82312202416086255</v>
      </c>
      <c r="AO370" s="22">
        <f>'Income Statement Annual'!N370/'Balance Sheet Annual'!BB370</f>
        <v>0.3691259771656461</v>
      </c>
      <c r="AP370" s="22">
        <f>'Income Statement Annual'!N370/('Balance Sheet Annual'!AH370-'Balance Sheet Annual'!BR370)</f>
        <v>8.8150021070375058</v>
      </c>
      <c r="AQ370" s="22">
        <f>'Income Statement Annual'!BS370/'Balance Sheet Annual'!BB370</f>
        <v>3.9263089166916655E-2</v>
      </c>
      <c r="AR370" s="22">
        <f>'Cash Flow Statement Annual'!AB370/'Income Statement Annual'!N370</f>
        <v>0.19146189884310164</v>
      </c>
      <c r="AS370" s="22">
        <f>'Cash Flow Statement Annual'!BG370/'Income Statement Annual'!N370</f>
        <v>0.18424323549096472</v>
      </c>
      <c r="AT370" s="22">
        <f>'Cash Flow Statement Annual'!AB370/'Balance Sheet Annual'!BB370</f>
        <v>7.0673560500449983E-2</v>
      </c>
      <c r="AU370" s="22">
        <f>('Cash Flow Statement Annual'!AB370+'Cash Flow Statement Annual'!AU370)/'Balance Sheet Annual'!BR370</f>
        <v>-0.52837684449489219</v>
      </c>
      <c r="AV370" s="22">
        <f>('Cash Flow Statement Annual'!AB370+'Cash Flow Statement Annual'!AU370)/('Balance Sheet Annual'!BH370+'Balance Sheet Annual'!BS370)</f>
        <v>-0.17726580350342727</v>
      </c>
      <c r="AW370" s="22">
        <f>'Cash Flow Statement Annual'!AB370/'Balance Sheet Annual'!BS370</f>
        <v>0.21220791607057701</v>
      </c>
      <c r="AX370" s="22">
        <f>('Cash Flow Statement Annual'!AB370+'Cash Flow Statement Annual'!AU370)/'Balance Sheet Annual'!BS370</f>
        <v>-0.19731892121019445</v>
      </c>
      <c r="AY370" s="22">
        <f>('Balance Sheet Annual'!BH370+'Balance Sheet Annual'!BS370)/('Income Statement Annual'!AF370-'Income Statement Annual'!AC370)</f>
        <v>6.85415986949429</v>
      </c>
      <c r="AZ370" s="22">
        <f>(('Balance Sheet Annual'!BH370+'Balance Sheet Annual'!BS370)-'Balance Sheet Annual'!N370)/('Income Statement Annual'!AF370-'Income Statement Annual'!AC370)</f>
        <v>6.418597063621533</v>
      </c>
      <c r="BA370" s="22">
        <f>('Cash Flow Statement Annual'!AB370+'Cash Flow Statement Annual'!AU370)/'Income Statement Annual'!BS370</f>
        <v>-1.6737078651685393</v>
      </c>
      <c r="BB370" s="22">
        <f>'Income Statement Annual'!AF370/('Balance Sheet Annual'!BH370+'Balance Sheet Annual'!BS370)</f>
        <v>0.14589680121858339</v>
      </c>
      <c r="BC370" s="23">
        <f>'Income Statement Annual'!AF370/('Balance Sheet Annual'!BB370-'Balance Sheet Annual'!BR370)</f>
        <v>6.1768202978577616E-2</v>
      </c>
    </row>
    <row r="371" spans="1:55" x14ac:dyDescent="0.2">
      <c r="A371" s="45" t="s">
        <v>1099</v>
      </c>
      <c r="B371" s="45" t="s">
        <v>1100</v>
      </c>
      <c r="C371" s="45" t="str">
        <f>VLOOKUP(A371,'[1]S&amp;P 500 Wikipedia'!A:D,3,FALSE)</f>
        <v>Communication Services</v>
      </c>
      <c r="D371" s="45">
        <v>515267</v>
      </c>
      <c r="E371" s="45" t="s">
        <v>16</v>
      </c>
      <c r="F371" s="45">
        <v>2018</v>
      </c>
      <c r="G371" s="45" t="s">
        <v>17</v>
      </c>
      <c r="H371" s="46">
        <v>43465</v>
      </c>
      <c r="I371" s="46">
        <v>43503</v>
      </c>
      <c r="J371" s="46">
        <v>43503</v>
      </c>
      <c r="K371" s="45">
        <v>849006336</v>
      </c>
      <c r="L371" s="45">
        <v>865023178</v>
      </c>
      <c r="M371" s="45" t="s">
        <v>1844</v>
      </c>
      <c r="N371" s="20">
        <f>'Balance Sheet Annual'!AH371/'Balance Sheet Annual'!BR371</f>
        <v>0.77420755536257058</v>
      </c>
      <c r="O371" s="21">
        <f>('Balance Sheet Annual'!AH371-'Balance Sheet Annual'!U371)/'Balance Sheet Annual'!BR371</f>
        <v>0.63821102909248806</v>
      </c>
      <c r="P371" s="21">
        <f>'Balance Sheet Annual'!N371/'Balance Sheet Annual'!BR371</f>
        <v>0.10586191923577942</v>
      </c>
      <c r="Q371" s="21">
        <f>'Balance Sheet Annual'!CH371/'Balance Sheet Annual'!CS371</f>
        <v>2.1279312026242296</v>
      </c>
      <c r="R371" s="21">
        <f>('Balance Sheet Annual'!BH371+'Balance Sheet Annual'!BS371)/'Balance Sheet Annual'!BB371</f>
        <v>0.40132930856114396</v>
      </c>
      <c r="S371" s="21">
        <f>('Balance Sheet Annual'!BH371/'Balance Sheet Annual'!BB371)</f>
        <v>2.2844833694712526E-2</v>
      </c>
      <c r="T371" s="21">
        <f>'Balance Sheet Annual'!BS371/'Balance Sheet Annual'!BB371</f>
        <v>0.37848447486643144</v>
      </c>
      <c r="U371" s="21">
        <f>('Balance Sheet Annual'!BH371+'Balance Sheet Annual'!BS371)/'Balance Sheet Annual'!CS371</f>
        <v>1.2553304667760097</v>
      </c>
      <c r="V371" s="21">
        <f>('Balance Sheet Annual'!BH371/'Balance Sheet Annual'!CS371)</f>
        <v>7.1457068132452686E-2</v>
      </c>
      <c r="W371" s="21">
        <f>('Balance Sheet Annual'!BS371/'Balance Sheet Annual'!CS371)</f>
        <v>1.1838733986435568</v>
      </c>
      <c r="X371" s="22">
        <f>'Balance Sheet Annual'!AH371/'Balance Sheet Annual'!BB371</f>
        <v>0.12634100024091946</v>
      </c>
      <c r="Y371" s="22">
        <f>'Balance Sheet Annual'!CS371/('Balance Sheet Annual'!BB371-'Balance Sheet Annual'!AQ371-'Balance Sheet Annual'!AR371-'Balance Sheet Annual'!AS371)</f>
        <v>0.32854666996781384</v>
      </c>
      <c r="Z371" s="22">
        <f>'Balance Sheet Annual'!BA371/'Balance Sheet Annual'!BB371</f>
        <v>0.87365899975908057</v>
      </c>
      <c r="AA371" s="22">
        <f>'Balance Sheet Annual'!AR371/'Balance Sheet Annual'!BB371</f>
        <v>2.3851026742060286E-2</v>
      </c>
      <c r="AB371" s="23">
        <f>'Balance Sheet Annual'!CS371/'Balance Sheet Annual'!CT371</f>
        <v>0.31970012612842424</v>
      </c>
      <c r="AC371" s="24">
        <f>'Income Statement Annual'!V371/'Income Statement Annual'!N371</f>
        <v>0.56388533149443409</v>
      </c>
      <c r="AD371" s="22">
        <f>('Income Statement Annual'!AF371-'Income Statement Annual'!AC371)/'Income Statement Annual'!N371</f>
        <v>0.26196926411191018</v>
      </c>
      <c r="AE371" s="22">
        <f>'Income Statement Annual'!AF371/'Income Statement Annual'!N371</f>
        <v>0.11459462121958428</v>
      </c>
      <c r="AF371" s="22">
        <f>'Income Statement Annual'!BS371/'Income Statement Annual'!N371</f>
        <v>0.11035858536104817</v>
      </c>
      <c r="AG371" s="22">
        <f>('Income Statement Annual'!AF371-'Income Statement Annual'!AC371)/('Income Statement Annual'!AH371*-1)</f>
        <v>6.4310761789600965</v>
      </c>
      <c r="AH371" s="23">
        <f>'Income Statement Annual'!AF371/('Income Statement Annual'!AH371*-1)</f>
        <v>2.8131801692865781</v>
      </c>
      <c r="AI371" s="24">
        <f>'Cash Flow Statement Annual'!BG371/'Cash Flow Statement Annual'!AB371</f>
        <v>-0.14807837226827431</v>
      </c>
      <c r="AJ371" s="22">
        <f>'Cash Flow Statement Annual'!AB371/'Balance Sheet Annual'!BR371</f>
        <v>0.69144594007815896</v>
      </c>
      <c r="AK371" s="22">
        <f>('Cash Flow Statement Annual'!AB371+'Cash Flow Statement Annual'!AV371)/('Balance Sheet Annual'!BH371+'Balance Sheet Annual'!BS371)</f>
        <v>0.27921183657615029</v>
      </c>
      <c r="AL371" s="23">
        <f>('Cash Flow Statement Annual'!AB371/('Balance Sheet Annual'!BH371+'Balance Sheet Annual'!BS371))</f>
        <v>0.28115399555069037</v>
      </c>
      <c r="AM371" s="24">
        <f>'Income Statement Annual'!BS371/'Balance Sheet Annual'!CS371</f>
        <v>0.19863469125404495</v>
      </c>
      <c r="AN371" s="22">
        <f>'Income Statement Annual'!N371/'Balance Sheet Annual'!CS371</f>
        <v>1.7999024779467174</v>
      </c>
      <c r="AO371" s="22">
        <f>'Income Statement Annual'!N371/'Balance Sheet Annual'!BB371</f>
        <v>0.57542904921842897</v>
      </c>
      <c r="AP371" s="22">
        <f>'Income Statement Annual'!N371/('Balance Sheet Annual'!AH371-'Balance Sheet Annual'!BR371)</f>
        <v>-15.616923076923078</v>
      </c>
      <c r="AQ371" s="22">
        <f>'Income Statement Annual'!BS371/'Balance Sheet Annual'!BB371</f>
        <v>6.3503535847398776E-2</v>
      </c>
      <c r="AR371" s="22">
        <f>'Cash Flow Statement Annual'!AB371/'Income Statement Annual'!N371</f>
        <v>0.19608905526549109</v>
      </c>
      <c r="AS371" s="22">
        <f>'Cash Flow Statement Annual'!BG371/'Income Statement Annual'!N371</f>
        <v>-2.9036548123337603E-2</v>
      </c>
      <c r="AT371" s="22">
        <f>'Cash Flow Statement Annual'!AB371/'Balance Sheet Annual'!BB371</f>
        <v>0.1128353386335615</v>
      </c>
      <c r="AU371" s="22">
        <f>('Cash Flow Statement Annual'!AB371+'Cash Flow Statement Annual'!AU371)/'Balance Sheet Annual'!BR371</f>
        <v>-0.26938775510204083</v>
      </c>
      <c r="AV371" s="22">
        <f>('Cash Flow Statement Annual'!AB371+'Cash Flow Statement Annual'!AU371)/('Balance Sheet Annual'!BH371+'Balance Sheet Annual'!BS371)</f>
        <v>-0.10953776616405947</v>
      </c>
      <c r="AW371" s="22">
        <f>'Cash Flow Statement Annual'!AB371/'Balance Sheet Annual'!BS371</f>
        <v>0.29812408731793161</v>
      </c>
      <c r="AX371" s="22">
        <f>('Cash Flow Statement Annual'!AB371+'Cash Flow Statement Annual'!AU371)/'Balance Sheet Annual'!BS371</f>
        <v>-0.11614932414722731</v>
      </c>
      <c r="AY371" s="22">
        <f>('Balance Sheet Annual'!BH371+'Balance Sheet Annual'!BS371)/('Income Statement Annual'!AF371-'Income Statement Annual'!AC371)</f>
        <v>2.6623108019178341</v>
      </c>
      <c r="AZ371" s="22">
        <f>(('Balance Sheet Annual'!BH371+'Balance Sheet Annual'!BS371)-'Balance Sheet Annual'!N371)/('Income Statement Annual'!AF371-'Income Statement Annual'!AC371)</f>
        <v>2.5477108207201278</v>
      </c>
      <c r="BA371" s="22">
        <f>('Cash Flow Statement Annual'!AB371+'Cash Flow Statement Annual'!AU371)/'Income Statement Annual'!BS371</f>
        <v>-0.692256192814104</v>
      </c>
      <c r="BB371" s="22">
        <f>'Income Statement Annual'!AF371/('Balance Sheet Annual'!BH371+'Balance Sheet Annual'!BS371)</f>
        <v>0.1643066492460892</v>
      </c>
      <c r="BC371" s="23">
        <f>'Income Statement Annual'!AF371/('Balance Sheet Annual'!BB371-'Balance Sheet Annual'!BR371)</f>
        <v>7.8800298062593144E-2</v>
      </c>
    </row>
    <row r="372" spans="1:55" x14ac:dyDescent="0.2">
      <c r="A372" s="45" t="s">
        <v>1108</v>
      </c>
      <c r="B372" s="45" t="s">
        <v>1109</v>
      </c>
      <c r="C372" s="45" t="str">
        <f>VLOOKUP(A372,'[1]S&amp;P 500 Wikipedia'!A:D,3,FALSE)</f>
        <v>Consumer Discretionary</v>
      </c>
      <c r="D372" s="45">
        <v>331230</v>
      </c>
      <c r="E372" s="45" t="s">
        <v>16</v>
      </c>
      <c r="F372" s="45">
        <v>2019</v>
      </c>
      <c r="G372" s="45" t="s">
        <v>17</v>
      </c>
      <c r="H372" s="46">
        <v>43646</v>
      </c>
      <c r="I372" s="46">
        <v>43692</v>
      </c>
      <c r="J372" s="46">
        <v>43776</v>
      </c>
      <c r="K372" s="45">
        <v>288900000</v>
      </c>
      <c r="L372" s="45">
        <v>289300000</v>
      </c>
      <c r="M372" s="45" t="s">
        <v>2028</v>
      </c>
      <c r="N372" s="20">
        <f>'Balance Sheet Annual'!AH372/'Balance Sheet Annual'!BR372</f>
        <v>2.5928373481134086</v>
      </c>
      <c r="O372" s="21">
        <f>('Balance Sheet Annual'!AH372-'Balance Sheet Annual'!U372)/'Balance Sheet Annual'!BR372</f>
        <v>1.8746535919846514</v>
      </c>
      <c r="P372" s="21">
        <f>'Balance Sheet Annual'!N372/'Balance Sheet Annual'!BR372</f>
        <v>1.3323385205713068</v>
      </c>
      <c r="Q372" s="21">
        <f>'Balance Sheet Annual'!CH372/'Balance Sheet Annual'!CS372</f>
        <v>1.0582814522591382</v>
      </c>
      <c r="R372" s="21">
        <f>('Balance Sheet Annual'!BH372+'Balance Sheet Annual'!BS372)/'Balance Sheet Annual'!BB372</f>
        <v>0.23967177275653984</v>
      </c>
      <c r="S372" s="21">
        <f>('Balance Sheet Annual'!BH372/'Balance Sheet Annual'!BB372)</f>
        <v>1.0481709417067218E-4</v>
      </c>
      <c r="T372" s="21">
        <f>'Balance Sheet Annual'!BS372/'Balance Sheet Annual'!BB372</f>
        <v>0.23956695566236916</v>
      </c>
      <c r="U372" s="21">
        <f>('Balance Sheet Annual'!BH372+'Balance Sheet Annual'!BS372)/'Balance Sheet Annual'!CS372</f>
        <v>0.49331196449485298</v>
      </c>
      <c r="V372" s="21">
        <f>('Balance Sheet Annual'!BH372/'Balance Sheet Annual'!CS372)</f>
        <v>2.1574308081119398E-4</v>
      </c>
      <c r="W372" s="21">
        <f>('Balance Sheet Annual'!BS372/'Balance Sheet Annual'!CS372)</f>
        <v>0.4930962214140418</v>
      </c>
      <c r="X372" s="22">
        <f>'Balance Sheet Annual'!AH372/'Balance Sheet Annual'!BB372</f>
        <v>0.36425437611368161</v>
      </c>
      <c r="Y372" s="22">
        <f>'Balance Sheet Annual'!CS372/('Balance Sheet Annual'!BB372-'Balance Sheet Annual'!AQ372-'Balance Sheet Annual'!AR372-'Balance Sheet Annual'!AS372)</f>
        <v>0.93744763225564132</v>
      </c>
      <c r="Z372" s="22">
        <f>'Balance Sheet Annual'!BA372/'Balance Sheet Annual'!BB372</f>
        <v>0.63574562388631839</v>
      </c>
      <c r="AA372" s="22">
        <f>'Balance Sheet Annual'!AR372/'Balance Sheet Annual'!BB372</f>
        <v>0.22225716125361245</v>
      </c>
      <c r="AB372" s="23">
        <f>'Balance Sheet Annual'!CS372/'Balance Sheet Annual'!CT372</f>
        <v>0.48584220535166134</v>
      </c>
      <c r="AC372" s="24">
        <f>'Income Statement Annual'!V372/'Income Statement Annual'!N372</f>
        <v>0.65542517006802725</v>
      </c>
      <c r="AD372" s="22">
        <f>('Income Statement Annual'!AF372-'Income Statement Annual'!AC372)/'Income Statement Annual'!N372</f>
        <v>0.11408163265306122</v>
      </c>
      <c r="AE372" s="22">
        <f>'Income Statement Annual'!AF372/'Income Statement Annual'!N372</f>
        <v>0.11408163265306122</v>
      </c>
      <c r="AF372" s="22">
        <f>'Income Statement Annual'!BS372/'Income Statement Annual'!N372</f>
        <v>6.7602040816326536E-2</v>
      </c>
      <c r="AG372" s="22">
        <f>('Income Statement Annual'!AF372-'Income Statement Annual'!AC372)/('Income Statement Annual'!AH372*-1)</f>
        <v>9.0648648648648642</v>
      </c>
      <c r="AH372" s="23">
        <f>'Income Statement Annual'!AF372/('Income Statement Annual'!AH372*-1)</f>
        <v>9.0648648648648642</v>
      </c>
      <c r="AI372" s="24">
        <f>'Cash Flow Statement Annual'!BG372/'Cash Flow Statement Annual'!AB372</f>
        <v>-0.25072740042139058</v>
      </c>
      <c r="AJ372" s="22">
        <f>'Cash Flow Statement Annual'!AB372/'Balance Sheet Annual'!BR372</f>
        <v>1.0623534427627372</v>
      </c>
      <c r="AK372" s="22">
        <f>('Cash Flow Statement Annual'!AB372+'Cash Flow Statement Annual'!AV372)/('Balance Sheet Annual'!BH372+'Balance Sheet Annual'!BS372)</f>
        <v>0.38273147569661375</v>
      </c>
      <c r="AL372" s="23">
        <f>('Cash Flow Statement Annual'!AB372/('Balance Sheet Annual'!BH372+'Balance Sheet Annual'!BS372))</f>
        <v>0.62270398600524801</v>
      </c>
      <c r="AM372" s="24">
        <f>'Income Statement Annual'!BS372/'Balance Sheet Annual'!CS372</f>
        <v>0.1225112494606423</v>
      </c>
      <c r="AN372" s="22">
        <f>'Income Statement Annual'!N372/'Balance Sheet Annual'!CS372</f>
        <v>1.8122418788140295</v>
      </c>
      <c r="AO372" s="22">
        <f>'Income Statement Annual'!N372/'Balance Sheet Annual'!BB372</f>
        <v>0.88046359103364624</v>
      </c>
      <c r="AP372" s="22">
        <f>'Income Statement Annual'!N372/('Balance Sheet Annual'!AH372-'Balance Sheet Annual'!BR372)</f>
        <v>3.9346895074946469</v>
      </c>
      <c r="AQ372" s="22">
        <f>'Income Statement Annual'!BS372/'Balance Sheet Annual'!BB372</f>
        <v>5.9521135618345988E-2</v>
      </c>
      <c r="AR372" s="22">
        <f>'Cash Flow Statement Annual'!AB372/'Income Statement Annual'!N372</f>
        <v>0.16950680272108842</v>
      </c>
      <c r="AS372" s="22">
        <f>'Cash Flow Statement Annual'!BG372/'Income Statement Annual'!N372</f>
        <v>-4.2500000000000003E-2</v>
      </c>
      <c r="AT372" s="22">
        <f>'Cash Flow Statement Annual'!AB372/'Balance Sheet Annual'!BB372</f>
        <v>0.14924456822844137</v>
      </c>
      <c r="AU372" s="22">
        <f>('Cash Flow Statement Annual'!AB372+'Cash Flow Statement Annual'!AU372)/'Balance Sheet Annual'!BR372</f>
        <v>-1.2450437007034747</v>
      </c>
      <c r="AV372" s="22">
        <f>('Cash Flow Statement Annual'!AB372+'Cash Flow Statement Annual'!AU372)/('Balance Sheet Annual'!BH372+'Balance Sheet Annual'!BS372)</f>
        <v>-0.72978882918905408</v>
      </c>
      <c r="AW372" s="22">
        <f>'Cash Flow Statement Annual'!AB372/'Balance Sheet Annual'!BS372</f>
        <v>0.62297643602725172</v>
      </c>
      <c r="AX372" s="22">
        <f>('Cash Flow Statement Annual'!AB372+'Cash Flow Statement Annual'!AU372)/'Balance Sheet Annual'!BS372</f>
        <v>-0.73010813175823486</v>
      </c>
      <c r="AY372" s="22">
        <f>('Balance Sheet Annual'!BH372+'Balance Sheet Annual'!BS372)/('Income Statement Annual'!AF372-'Income Statement Annual'!AC372)</f>
        <v>2.3861061419200955</v>
      </c>
      <c r="AZ372" s="22">
        <f>(('Balance Sheet Annual'!BH372+'Balance Sheet Annual'!BS372)-'Balance Sheet Annual'!N372)/('Income Statement Annual'!AF372-'Income Statement Annual'!AC372)</f>
        <v>0.52265951103160402</v>
      </c>
      <c r="BA372" s="22">
        <f>('Cash Flow Statement Annual'!AB372+'Cash Flow Statement Annual'!AU372)/'Income Statement Annual'!BS372</f>
        <v>-2.9386163522012581</v>
      </c>
      <c r="BB372" s="22">
        <f>'Income Statement Annual'!AF372/('Balance Sheet Annual'!BH372+'Balance Sheet Annual'!BS372)</f>
        <v>0.41909284018493065</v>
      </c>
      <c r="BC372" s="23">
        <f>'Income Statement Annual'!AF372/('Balance Sheet Annual'!BB372-'Balance Sheet Annual'!BR372)</f>
        <v>0.11686207557359628</v>
      </c>
    </row>
    <row r="373" spans="1:55" x14ac:dyDescent="0.2">
      <c r="A373" s="45" t="s">
        <v>1102</v>
      </c>
      <c r="B373" s="45" t="s">
        <v>1103</v>
      </c>
      <c r="C373" s="45" t="str">
        <f>VLOOKUP(A373,'[1]S&amp;P 500 Wikipedia'!A:D,3,FALSE)</f>
        <v>Financials</v>
      </c>
      <c r="D373" s="45">
        <v>378221</v>
      </c>
      <c r="E373" s="45" t="s">
        <v>16</v>
      </c>
      <c r="F373" s="45">
        <v>2018</v>
      </c>
      <c r="G373" s="45" t="s">
        <v>17</v>
      </c>
      <c r="H373" s="46">
        <v>43465</v>
      </c>
      <c r="I373" s="46">
        <v>43509</v>
      </c>
      <c r="J373" s="46">
        <v>43509</v>
      </c>
      <c r="K373" s="45">
        <v>239500000</v>
      </c>
      <c r="L373" s="45">
        <v>242900000</v>
      </c>
      <c r="M373" s="45" t="s">
        <v>1845</v>
      </c>
      <c r="N373" s="20">
        <f>'Balance Sheet Annual'!AH373/'Balance Sheet Annual'!BR373</f>
        <v>11.492111959287532</v>
      </c>
      <c r="O373" s="21">
        <f>('Balance Sheet Annual'!AH373-'Balance Sheet Annual'!U373)/'Balance Sheet Annual'!BR373</f>
        <v>11.492111959287532</v>
      </c>
      <c r="P373" s="21">
        <f>'Balance Sheet Annual'!N373/'Balance Sheet Annual'!BR373</f>
        <v>4.84147582697201</v>
      </c>
      <c r="Q373" s="21">
        <f>'Balance Sheet Annual'!CH373/'Balance Sheet Annual'!CS373</f>
        <v>0.10535117056856187</v>
      </c>
      <c r="R373" s="21">
        <f>('Balance Sheet Annual'!BH373+'Balance Sheet Annual'!BS373)/'Balance Sheet Annual'!BB373</f>
        <v>0</v>
      </c>
      <c r="S373" s="21">
        <f>('Balance Sheet Annual'!BH373/'Balance Sheet Annual'!BB373)</f>
        <v>0</v>
      </c>
      <c r="T373" s="21">
        <f>'Balance Sheet Annual'!BS373/'Balance Sheet Annual'!BB373</f>
        <v>0</v>
      </c>
      <c r="U373" s="21">
        <f>('Balance Sheet Annual'!BH373+'Balance Sheet Annual'!BS373)/'Balance Sheet Annual'!CS373</f>
        <v>0</v>
      </c>
      <c r="V373" s="21">
        <f>('Balance Sheet Annual'!BH373/'Balance Sheet Annual'!CS373)</f>
        <v>0</v>
      </c>
      <c r="W373" s="21">
        <f>('Balance Sheet Annual'!BS373/'Balance Sheet Annual'!CS373)</f>
        <v>0</v>
      </c>
      <c r="X373" s="22">
        <f>'Balance Sheet Annual'!AH373/'Balance Sheet Annual'!BB373</f>
        <v>0.59935769833054653</v>
      </c>
      <c r="Y373" s="22">
        <f>'Balance Sheet Annual'!CS373/('Balance Sheet Annual'!BB373-'Balance Sheet Annual'!AQ373-'Balance Sheet Annual'!AR373-'Balance Sheet Annual'!AS373)</f>
        <v>0.99235774487968909</v>
      </c>
      <c r="Z373" s="22">
        <f>'Balance Sheet Annual'!BA373/'Balance Sheet Annual'!BB373</f>
        <v>0.40064230166945353</v>
      </c>
      <c r="AA373" s="22">
        <f>'Balance Sheet Annual'!AR373/'Balance Sheet Annual'!BB373</f>
        <v>8.8343020941157729E-2</v>
      </c>
      <c r="AB373" s="23">
        <f>'Balance Sheet Annual'!CS373/'Balance Sheet Annual'!CT373</f>
        <v>0.90468986384266259</v>
      </c>
      <c r="AC373" s="24">
        <f>'Income Statement Annual'!V373/'Income Statement Annual'!N373</f>
        <v>1</v>
      </c>
      <c r="AD373" s="22">
        <f>('Income Statement Annual'!AF373-'Income Statement Annual'!AC373)/'Income Statement Annual'!N373</f>
        <v>0.45950344252034214</v>
      </c>
      <c r="AE373" s="22">
        <f>'Income Statement Annual'!AF373/'Income Statement Annual'!N373</f>
        <v>0.42954308366367622</v>
      </c>
      <c r="AF373" s="22">
        <f>'Income Statement Annual'!BS373/'Income Statement Annual'!N373</f>
        <v>0.31249739203004384</v>
      </c>
      <c r="AG373" s="22" t="e">
        <f>('Income Statement Annual'!AF373-'Income Statement Annual'!AC373)/('Income Statement Annual'!AH373*-1)</f>
        <v>#DIV/0!</v>
      </c>
      <c r="AH373" s="23" t="e">
        <f>'Income Statement Annual'!AF373/('Income Statement Annual'!AH373*-1)</f>
        <v>#DIV/0!</v>
      </c>
      <c r="AI373" s="24">
        <f>'Cash Flow Statement Annual'!BG373/'Cash Flow Statement Annual'!AB373</f>
        <v>2.0108932461873636</v>
      </c>
      <c r="AJ373" s="22">
        <f>'Cash Flow Statement Annual'!AB373/'Balance Sheet Annual'!BR373</f>
        <v>0.58396946564885499</v>
      </c>
      <c r="AK373" s="22" t="e">
        <f>('Cash Flow Statement Annual'!AB373+'Cash Flow Statement Annual'!AV373)/('Balance Sheet Annual'!BH373+'Balance Sheet Annual'!BS373)</f>
        <v>#DIV/0!</v>
      </c>
      <c r="AL373" s="23" t="e">
        <f>('Cash Flow Statement Annual'!AB373/('Balance Sheet Annual'!BH373+'Balance Sheet Annual'!BS373))</f>
        <v>#DIV/0!</v>
      </c>
      <c r="AM373" s="24">
        <f>'Income Statement Annual'!BS373/'Balance Sheet Annual'!CS373</f>
        <v>0.21970897142521856</v>
      </c>
      <c r="AN373" s="22">
        <f>'Income Statement Annual'!N373/'Balance Sheet Annual'!CS373</f>
        <v>0.70307457607228774</v>
      </c>
      <c r="AO373" s="22">
        <f>'Income Statement Annual'!N373/'Balance Sheet Annual'!BB373</f>
        <v>0.6360644424980757</v>
      </c>
      <c r="AP373" s="22">
        <f>'Income Statement Annual'!N373/('Balance Sheet Annual'!AH373-'Balance Sheet Annual'!BR373)</f>
        <v>1.162390260464665</v>
      </c>
      <c r="AQ373" s="22">
        <f>'Income Statement Annual'!BS373/'Balance Sheet Annual'!BB373</f>
        <v>0.19876847944369244</v>
      </c>
      <c r="AR373" s="22">
        <f>'Cash Flow Statement Annual'!AB373/'Income Statement Annual'!N373</f>
        <v>4.7882328395576886E-2</v>
      </c>
      <c r="AS373" s="22">
        <f>'Cash Flow Statement Annual'!BG373/'Income Statement Annual'!N373</f>
        <v>9.6286250782390989E-2</v>
      </c>
      <c r="AT373" s="22">
        <f>'Cash Flow Statement Annual'!AB373/'Balance Sheet Annual'!BB373</f>
        <v>3.0456246516442392E-2</v>
      </c>
      <c r="AU373" s="22">
        <f>('Cash Flow Statement Annual'!AB373+'Cash Flow Statement Annual'!AU373)/'Balance Sheet Annual'!BR373</f>
        <v>0.68320610687022898</v>
      </c>
      <c r="AV373" s="22" t="e">
        <f>('Cash Flow Statement Annual'!AB373+'Cash Flow Statement Annual'!AU373)/('Balance Sheet Annual'!BH373+'Balance Sheet Annual'!BS373)</f>
        <v>#DIV/0!</v>
      </c>
      <c r="AW373" s="22" t="e">
        <f>'Cash Flow Statement Annual'!AB373/'Balance Sheet Annual'!BS373</f>
        <v>#DIV/0!</v>
      </c>
      <c r="AX373" s="22" t="e">
        <f>('Cash Flow Statement Annual'!AB373+'Cash Flow Statement Annual'!AU373)/'Balance Sheet Annual'!BS373</f>
        <v>#DIV/0!</v>
      </c>
      <c r="AY373" s="22">
        <f>('Balance Sheet Annual'!BH373+'Balance Sheet Annual'!BS373)/('Income Statement Annual'!AF373-'Income Statement Annual'!AC373)</f>
        <v>0</v>
      </c>
      <c r="AZ373" s="22">
        <f>(('Balance Sheet Annual'!BH373+'Balance Sheet Annual'!BS373)-'Balance Sheet Annual'!N373)/('Income Statement Annual'!AF373-'Income Statement Annual'!AC373)</f>
        <v>-0.86392117689792958</v>
      </c>
      <c r="BA373" s="22">
        <f>('Cash Flow Statement Annual'!AB373+'Cash Flow Statement Annual'!AU373)/'Income Statement Annual'!BS373</f>
        <v>0.17926291894779009</v>
      </c>
      <c r="BB373" s="22" t="e">
        <f>'Income Statement Annual'!AF373/('Balance Sheet Annual'!BH373+'Balance Sheet Annual'!BS373)</f>
        <v>#DIV/0!</v>
      </c>
      <c r="BC373" s="23">
        <f>'Income Statement Annual'!AF373/('Balance Sheet Annual'!BB373-'Balance Sheet Annual'!BR373)</f>
        <v>0.28825044802867383</v>
      </c>
    </row>
    <row r="374" spans="1:55" x14ac:dyDescent="0.2">
      <c r="A374" s="45" t="s">
        <v>1150</v>
      </c>
      <c r="B374" s="45" t="s">
        <v>1151</v>
      </c>
      <c r="C374" s="45" t="str">
        <f>VLOOKUP(A374,'[1]S&amp;P 500 Wikipedia'!A:D,3,FALSE)</f>
        <v>Consumer Discretionary</v>
      </c>
      <c r="D374" s="45">
        <v>378228</v>
      </c>
      <c r="E374" s="45" t="s">
        <v>16</v>
      </c>
      <c r="F374" s="45">
        <v>2018</v>
      </c>
      <c r="G374" s="45" t="s">
        <v>17</v>
      </c>
      <c r="H374" s="46">
        <v>43465</v>
      </c>
      <c r="I374" s="46">
        <v>43517</v>
      </c>
      <c r="J374" s="46">
        <v>43685</v>
      </c>
      <c r="K374" s="45">
        <v>122151000</v>
      </c>
      <c r="L374" s="45">
        <v>123174000</v>
      </c>
      <c r="M374" s="45" t="s">
        <v>2029</v>
      </c>
      <c r="N374" s="20">
        <f>'Balance Sheet Annual'!AH374/'Balance Sheet Annual'!BR374</f>
        <v>1.9492942886009887</v>
      </c>
      <c r="O374" s="21">
        <f>('Balance Sheet Annual'!AH374-'Balance Sheet Annual'!U374)/'Balance Sheet Annual'!BR374</f>
        <v>0.23805542536981256</v>
      </c>
      <c r="P374" s="21">
        <f>'Balance Sheet Annual'!N374/'Balance Sheet Annual'!BR374</f>
        <v>0.12852826260518549</v>
      </c>
      <c r="Q374" s="21">
        <f>'Balance Sheet Annual'!CH374/'Balance Sheet Annual'!CS374</f>
        <v>1.0221495721706129</v>
      </c>
      <c r="R374" s="21">
        <f>('Balance Sheet Annual'!BH374+'Balance Sheet Annual'!BS374)/'Balance Sheet Annual'!BB374</f>
        <v>0.16112520736246105</v>
      </c>
      <c r="S374" s="21">
        <f>('Balance Sheet Annual'!BH374/'Balance Sheet Annual'!BB374)</f>
        <v>9.9502608958755481E-3</v>
      </c>
      <c r="T374" s="21">
        <f>'Balance Sheet Annual'!BS374/'Balance Sheet Annual'!BB374</f>
        <v>0.1511749464665855</v>
      </c>
      <c r="U374" s="21">
        <f>('Balance Sheet Annual'!BH374+'Balance Sheet Annual'!BS374)/'Balance Sheet Annual'!CS374</f>
        <v>0.32581926913390191</v>
      </c>
      <c r="V374" s="21">
        <f>('Balance Sheet Annual'!BH374/'Balance Sheet Annual'!CS374)</f>
        <v>2.012091581358072E-2</v>
      </c>
      <c r="W374" s="21">
        <f>('Balance Sheet Annual'!BS374/'Balance Sheet Annual'!CS374)</f>
        <v>0.30569835332032119</v>
      </c>
      <c r="X374" s="22">
        <f>'Balance Sheet Annual'!AH374/'Balance Sheet Annual'!BB374</f>
        <v>0.57703077522100943</v>
      </c>
      <c r="Y374" s="22">
        <f>'Balance Sheet Annual'!CS374/('Balance Sheet Annual'!BB374-'Balance Sheet Annual'!AQ374-'Balance Sheet Annual'!AR374-'Balance Sheet Annual'!AS374)</f>
        <v>0.51695692526665493</v>
      </c>
      <c r="Z374" s="22">
        <f>'Balance Sheet Annual'!BA374/'Balance Sheet Annual'!BB374</f>
        <v>0.42296922477899057</v>
      </c>
      <c r="AA374" s="22">
        <f>'Balance Sheet Annual'!AR374/'Balance Sheet Annual'!BB374</f>
        <v>0</v>
      </c>
      <c r="AB374" s="23">
        <f>'Balance Sheet Annual'!CS374/'Balance Sheet Annual'!CT374</f>
        <v>0.49452326067382907</v>
      </c>
      <c r="AC374" s="24">
        <f>'Income Statement Annual'!V374/'Income Statement Annual'!N374</f>
        <v>0.34341700864149655</v>
      </c>
      <c r="AD374" s="22">
        <f>('Income Statement Annual'!AF374-'Income Statement Annual'!AC374)/'Income Statement Annual'!N374</f>
        <v>0.11744365167103937</v>
      </c>
      <c r="AE374" s="22">
        <f>'Income Statement Annual'!AF374/'Income Statement Annual'!N374</f>
        <v>9.4590113916273977E-2</v>
      </c>
      <c r="AF374" s="22">
        <f>'Income Statement Annual'!BS374/'Income Statement Annual'!N374</f>
        <v>5.8238251514322152E-2</v>
      </c>
      <c r="AG374" s="22">
        <f>('Income Statement Annual'!AF374-'Income Statement Annual'!AC374)/('Income Statement Annual'!AH374*-1)</f>
        <v>61.49188253120716</v>
      </c>
      <c r="AH374" s="23">
        <f>'Income Statement Annual'!AF374/('Income Statement Annual'!AH374*-1)</f>
        <v>49.526084133054333</v>
      </c>
      <c r="AI374" s="24">
        <f>'Cash Flow Statement Annual'!BG374/'Cash Flow Statement Annual'!AB374</f>
        <v>-0.53569087021933648</v>
      </c>
      <c r="AJ374" s="22">
        <f>'Cash Flow Statement Annual'!AB374/'Balance Sheet Annual'!BR374</f>
        <v>0.74356993643533909</v>
      </c>
      <c r="AK374" s="22">
        <f>('Cash Flow Statement Annual'!AB374+'Cash Flow Statement Annual'!AV374)/('Balance Sheet Annual'!BH374+'Balance Sheet Annual'!BS374)</f>
        <v>1.0765656132972474</v>
      </c>
      <c r="AL374" s="23">
        <f>('Cash Flow Statement Annual'!AB374/('Balance Sheet Annual'!BH374+'Balance Sheet Annual'!BS374))</f>
        <v>1.3660918458519657</v>
      </c>
      <c r="AM374" s="24">
        <f>'Income Statement Annual'!BS374/'Balance Sheet Annual'!CS374</f>
        <v>0.29788330362246973</v>
      </c>
      <c r="AN374" s="22">
        <f>'Income Statement Annual'!N374/'Balance Sheet Annual'!CS374</f>
        <v>5.1149080866415302</v>
      </c>
      <c r="AO374" s="22">
        <f>'Income Statement Annual'!N374/'Balance Sheet Annual'!BB374</f>
        <v>2.5294410250529058</v>
      </c>
      <c r="AP374" s="22">
        <f>'Income Statement Annual'!N374/('Balance Sheet Annual'!AH374-'Balance Sheet Annual'!BR374)</f>
        <v>9.0012354959474248</v>
      </c>
      <c r="AQ374" s="22">
        <f>'Income Statement Annual'!BS374/'Balance Sheet Annual'!BB374</f>
        <v>0.14731022260767598</v>
      </c>
      <c r="AR374" s="22">
        <f>'Cash Flow Statement Annual'!AB374/'Income Statement Annual'!N374</f>
        <v>8.701995016249145E-2</v>
      </c>
      <c r="AS374" s="22">
        <f>'Cash Flow Statement Annual'!BG374/'Income Statement Annual'!N374</f>
        <v>-4.6615792828988332E-2</v>
      </c>
      <c r="AT374" s="22">
        <f>'Cash Flow Statement Annual'!AB374/'Balance Sheet Annual'!BB374</f>
        <v>0.22011183193906517</v>
      </c>
      <c r="AU374" s="22">
        <f>('Cash Flow Statement Annual'!AB374+'Cash Flow Statement Annual'!AU374)/'Balance Sheet Annual'!BR374</f>
        <v>0.46336259176132283</v>
      </c>
      <c r="AV374" s="22">
        <f>('Cash Flow Statement Annual'!AB374+'Cash Flow Statement Annual'!AU374)/('Balance Sheet Annual'!BH374+'Balance Sheet Annual'!BS374)</f>
        <v>0.85129296823449752</v>
      </c>
      <c r="AW374" s="22">
        <f>'Cash Flow Statement Annual'!AB374/'Balance Sheet Annual'!BS374</f>
        <v>1.4560073417172794</v>
      </c>
      <c r="AX374" s="22">
        <f>('Cash Flow Statement Annual'!AB374+'Cash Flow Statement Annual'!AU374)/'Balance Sheet Annual'!BS374</f>
        <v>0.90732465424293152</v>
      </c>
      <c r="AY374" s="22">
        <f>('Balance Sheet Annual'!BH374+'Balance Sheet Annual'!BS374)/('Income Statement Annual'!AF374-'Income Statement Annual'!AC374)</f>
        <v>0.54238714128812415</v>
      </c>
      <c r="AZ374" s="22">
        <f>(('Balance Sheet Annual'!BH374+'Balance Sheet Annual'!BS374)-'Balance Sheet Annual'!N374)/('Income Statement Annual'!AF374-'Income Statement Annual'!AC374)</f>
        <v>0.41431162991542048</v>
      </c>
      <c r="BA374" s="22">
        <f>('Cash Flow Statement Annual'!AB374+'Cash Flow Statement Annual'!AU374)/'Income Statement Annual'!BS374</f>
        <v>0.93112856395779453</v>
      </c>
      <c r="BB374" s="22">
        <f>'Income Statement Annual'!AF374/('Balance Sheet Annual'!BH374+'Balance Sheet Annual'!BS374)</f>
        <v>1.4849328582462016</v>
      </c>
      <c r="BC374" s="23">
        <f>'Income Statement Annual'!AF374/('Balance Sheet Annual'!BB374-'Balance Sheet Annual'!BR374)</f>
        <v>0.33986794120486941</v>
      </c>
    </row>
    <row r="375" spans="1:55" x14ac:dyDescent="0.2">
      <c r="A375" s="45" t="s">
        <v>1162</v>
      </c>
      <c r="B375" s="45" t="s">
        <v>1163</v>
      </c>
      <c r="C375" s="45" t="str">
        <f>VLOOKUP(A375,'[1]S&amp;P 500 Wikipedia'!A:D,3,FALSE)</f>
        <v>Consumer Staples</v>
      </c>
      <c r="D375" s="45">
        <v>138054</v>
      </c>
      <c r="E375" s="45" t="s">
        <v>16</v>
      </c>
      <c r="F375" s="45">
        <v>2018</v>
      </c>
      <c r="G375" s="45" t="s">
        <v>17</v>
      </c>
      <c r="H375" s="46">
        <v>43373</v>
      </c>
      <c r="I375" s="46">
        <v>43417</v>
      </c>
      <c r="J375" s="46">
        <v>43417</v>
      </c>
      <c r="K375" s="45">
        <v>363000000</v>
      </c>
      <c r="L375" s="45">
        <v>366000000</v>
      </c>
      <c r="M375" s="45" t="s">
        <v>1846</v>
      </c>
      <c r="N375" s="20">
        <f>'Balance Sheet Annual'!AH375/'Balance Sheet Annual'!BR375</f>
        <v>1.5520833333333333</v>
      </c>
      <c r="O375" s="21">
        <f>('Balance Sheet Annual'!AH375-'Balance Sheet Annual'!U375)/'Balance Sheet Annual'!BR375</f>
        <v>0.74875992063492058</v>
      </c>
      <c r="P375" s="21">
        <f>'Balance Sheet Annual'!N375/'Balance Sheet Annual'!BR375</f>
        <v>7.8869047619047616E-2</v>
      </c>
      <c r="Q375" s="21">
        <f>'Balance Sheet Annual'!CH375/'Balance Sheet Annual'!CS375</f>
        <v>1.6580168576569752</v>
      </c>
      <c r="R375" s="21">
        <f>('Balance Sheet Annual'!BH375+'Balance Sheet Annual'!BS375)/'Balance Sheet Annual'!BB375</f>
        <v>0.36353595097270719</v>
      </c>
      <c r="S375" s="21">
        <f>('Balance Sheet Annual'!BH375/'Balance Sheet Annual'!BB375)</f>
        <v>3.2281051806456212E-2</v>
      </c>
      <c r="T375" s="21">
        <f>'Balance Sheet Annual'!BS375/'Balance Sheet Annual'!BB375</f>
        <v>0.331254899166251</v>
      </c>
      <c r="U375" s="21">
        <f>('Balance Sheet Annual'!BH375+'Balance Sheet Annual'!BS375)/'Balance Sheet Annual'!CS375</f>
        <v>0.96628468604981532</v>
      </c>
      <c r="V375" s="21">
        <f>('Balance Sheet Annual'!BH375/'Balance Sheet Annual'!CS375)</f>
        <v>8.5803579884458761E-2</v>
      </c>
      <c r="W375" s="21">
        <f>('Balance Sheet Annual'!BS375/'Balance Sheet Annual'!CS375)</f>
        <v>0.88048110616535658</v>
      </c>
      <c r="X375" s="22">
        <f>'Balance Sheet Annual'!AH375/'Balance Sheet Annual'!BB375</f>
        <v>0.2229744174445949</v>
      </c>
      <c r="Y375" s="22">
        <f>'Balance Sheet Annual'!CS375/('Balance Sheet Annual'!BB375-'Balance Sheet Annual'!AQ375-'Balance Sheet Annual'!AR375-'Balance Sheet Annual'!AS375)</f>
        <v>0.84478758300664059</v>
      </c>
      <c r="Z375" s="22">
        <f>'Balance Sheet Annual'!BA375/'Balance Sheet Annual'!BB375</f>
        <v>0.7770255825554051</v>
      </c>
      <c r="AA375" s="22">
        <f>'Balance Sheet Annual'!AR375/'Balance Sheet Annual'!BB375</f>
        <v>0.33221691726644337</v>
      </c>
      <c r="AB375" s="23">
        <f>'Balance Sheet Annual'!CS375/'Balance Sheet Annual'!CT375</f>
        <v>0.37622033777524405</v>
      </c>
      <c r="AC375" s="24">
        <f>'Income Statement Annual'!V375/'Income Statement Annual'!N375</f>
        <v>0.13285415577626764</v>
      </c>
      <c r="AD375" s="22">
        <f>('Income Statement Annual'!AF375-'Income Statement Annual'!AC375)/'Income Statement Annual'!N375</f>
        <v>7.6607422895974914E-2</v>
      </c>
      <c r="AE375" s="22">
        <f>'Income Statement Annual'!AF375/'Income Statement Annual'!N375</f>
        <v>7.6607422895974914E-2</v>
      </c>
      <c r="AF375" s="22">
        <f>'Income Statement Annual'!BS375/'Income Statement Annual'!N375</f>
        <v>4.6366962885520127E-2</v>
      </c>
      <c r="AG375" s="22">
        <f>('Income Statement Annual'!AF375-'Income Statement Annual'!AC375)/('Income Statement Annual'!AH375*-1)</f>
        <v>10.775735294117647</v>
      </c>
      <c r="AH375" s="23">
        <f>'Income Statement Annual'!AF375/('Income Statement Annual'!AH375*-1)</f>
        <v>10.775735294117647</v>
      </c>
      <c r="AI375" s="24">
        <f>'Cash Flow Statement Annual'!BG375/'Cash Flow Statement Annual'!AB375</f>
        <v>0.58868795690650255</v>
      </c>
      <c r="AJ375" s="22">
        <f>'Cash Flow Statement Annual'!AB375/'Balance Sheet Annual'!BR375</f>
        <v>0.64459325396825395</v>
      </c>
      <c r="AK375" s="22">
        <f>('Cash Flow Statement Annual'!AB375+'Cash Flow Statement Annual'!AV375)/('Balance Sheet Annual'!BH375+'Balance Sheet Annual'!BS375)</f>
        <v>0.22346368715083798</v>
      </c>
      <c r="AL375" s="23">
        <f>('Cash Flow Statement Annual'!AB375/('Balance Sheet Annual'!BH375+'Balance Sheet Annual'!BS375))</f>
        <v>0.25472900127413506</v>
      </c>
      <c r="AM375" s="24">
        <f>'Income Statement Annual'!BS375/'Balance Sheet Annual'!CS375</f>
        <v>0.16800833412254948</v>
      </c>
      <c r="AN375" s="22">
        <f>'Income Statement Annual'!N375/'Balance Sheet Annual'!CS375</f>
        <v>3.6234491902642296</v>
      </c>
      <c r="AO375" s="22">
        <f>'Income Statement Annual'!N375/'Balance Sheet Annual'!BB375</f>
        <v>1.363215278272643</v>
      </c>
      <c r="AP375" s="22">
        <f>'Income Statement Annual'!N375/('Balance Sheet Annual'!AH375-'Balance Sheet Annual'!BR375)</f>
        <v>17.187780772686434</v>
      </c>
      <c r="AQ375" s="22">
        <f>'Income Statement Annual'!BS375/'Balance Sheet Annual'!BB375</f>
        <v>6.320815221264163E-2</v>
      </c>
      <c r="AR375" s="22">
        <f>'Cash Flow Statement Annual'!AB375/'Income Statement Annual'!N375</f>
        <v>6.7929952953476216E-2</v>
      </c>
      <c r="AS375" s="22">
        <f>'Cash Flow Statement Annual'!BG375/'Income Statement Annual'!N375</f>
        <v>3.9989545216936748E-2</v>
      </c>
      <c r="AT375" s="22">
        <f>'Cash Flow Statement Annual'!AB375/'Balance Sheet Annual'!BB375</f>
        <v>9.2603149718520628E-2</v>
      </c>
      <c r="AU375" s="22">
        <f>('Cash Flow Statement Annual'!AB375+'Cash Flow Statement Annual'!AU375)/'Balance Sheet Annual'!BR375</f>
        <v>-0.38814484126984128</v>
      </c>
      <c r="AV375" s="22">
        <f>('Cash Flow Statement Annual'!AB375+'Cash Flow Statement Annual'!AU375)/('Balance Sheet Annual'!BH375+'Balance Sheet Annual'!BS375)</f>
        <v>-0.15338625894344801</v>
      </c>
      <c r="AW375" s="22">
        <f>'Cash Flow Statement Annual'!AB375/'Balance Sheet Annual'!BS375</f>
        <v>0.27955254383134343</v>
      </c>
      <c r="AX375" s="22">
        <f>('Cash Flow Statement Annual'!AB375+'Cash Flow Statement Annual'!AU375)/'Balance Sheet Annual'!BS375</f>
        <v>-0.16833387114122836</v>
      </c>
      <c r="AY375" s="22">
        <f>('Balance Sheet Annual'!BH375+'Balance Sheet Annual'!BS375)/('Income Statement Annual'!AF375-'Income Statement Annual'!AC375)</f>
        <v>3.4810644831115658</v>
      </c>
      <c r="AZ375" s="22">
        <f>(('Balance Sheet Annual'!BH375+'Balance Sheet Annual'!BS375)-'Balance Sheet Annual'!N375)/('Income Statement Annual'!AF375-'Income Statement Annual'!AC375)</f>
        <v>3.3725690890481066</v>
      </c>
      <c r="BA375" s="22">
        <f>('Cash Flow Statement Annual'!AB375+'Cash Flow Statement Annual'!AU375)/'Income Statement Annual'!BS375</f>
        <v>-0.88218714768883877</v>
      </c>
      <c r="BB375" s="22">
        <f>'Income Statement Annual'!AF375/('Balance Sheet Annual'!BH375+'Balance Sheet Annual'!BS375)</f>
        <v>0.28726845045574834</v>
      </c>
      <c r="BC375" s="23">
        <f>'Income Statement Annual'!AF375/('Balance Sheet Annual'!BB375-'Balance Sheet Annual'!BR375)</f>
        <v>0.12195223433469252</v>
      </c>
    </row>
    <row r="376" spans="1:55" x14ac:dyDescent="0.2">
      <c r="A376" s="45" t="s">
        <v>1105</v>
      </c>
      <c r="B376" s="45" t="s">
        <v>1106</v>
      </c>
      <c r="C376" s="45" t="str">
        <f>VLOOKUP(A376,'[1]S&amp;P 500 Wikipedia'!A:D,3,FALSE)</f>
        <v>Communication Services</v>
      </c>
      <c r="D376" s="45">
        <v>372538</v>
      </c>
      <c r="E376" s="45" t="s">
        <v>16</v>
      </c>
      <c r="F376" s="45">
        <v>2017</v>
      </c>
      <c r="G376" s="45" t="s">
        <v>17</v>
      </c>
      <c r="H376" s="46">
        <v>43190</v>
      </c>
      <c r="I376" s="46">
        <v>43237</v>
      </c>
      <c r="J376" s="46">
        <v>43237</v>
      </c>
      <c r="K376" s="45">
        <v>111925000</v>
      </c>
      <c r="L376" s="45">
        <v>105326000</v>
      </c>
      <c r="M376" s="45" t="s">
        <v>1847</v>
      </c>
      <c r="N376" s="20">
        <f>'Balance Sheet Annual'!AH376/'Balance Sheet Annual'!BR376</f>
        <v>1.3021249285244845</v>
      </c>
      <c r="O376" s="21">
        <f>('Balance Sheet Annual'!AH376-'Balance Sheet Annual'!U376)/'Balance Sheet Annual'!BR376</f>
        <v>1.2924428136559163</v>
      </c>
      <c r="P376" s="21">
        <f>'Balance Sheet Annual'!N376/'Balance Sheet Annual'!BR376</f>
        <v>0.82587022181729319</v>
      </c>
      <c r="Q376" s="21">
        <f>'Balance Sheet Annual'!CH376/'Balance Sheet Annual'!CS376</f>
        <v>2.1374575582229447</v>
      </c>
      <c r="R376" s="21">
        <f>('Balance Sheet Annual'!BH376+'Balance Sheet Annual'!BS376)/'Balance Sheet Annual'!BB376</f>
        <v>7.9998945748604222E-2</v>
      </c>
      <c r="S376" s="21">
        <f>('Balance Sheet Annual'!BH376/'Balance Sheet Annual'!BB376)</f>
        <v>0</v>
      </c>
      <c r="T376" s="21">
        <f>'Balance Sheet Annual'!BS376/'Balance Sheet Annual'!BB376</f>
        <v>7.9998945748604222E-2</v>
      </c>
      <c r="U376" s="21">
        <f>('Balance Sheet Annual'!BH376+'Balance Sheet Annual'!BS376)/'Balance Sheet Annual'!CS376</f>
        <v>0.25099329698882566</v>
      </c>
      <c r="V376" s="21">
        <f>('Balance Sheet Annual'!BH376/'Balance Sheet Annual'!CS376)</f>
        <v>0</v>
      </c>
      <c r="W376" s="21">
        <f>('Balance Sheet Annual'!BS376/'Balance Sheet Annual'!CS376)</f>
        <v>0.25099329698882566</v>
      </c>
      <c r="X376" s="22">
        <f>'Balance Sheet Annual'!AH376/'Balance Sheet Annual'!BB376</f>
        <v>0.69708944052910715</v>
      </c>
      <c r="Y376" s="22">
        <f>'Balance Sheet Annual'!CS376/('Balance Sheet Annual'!BB376-'Balance Sheet Annual'!AQ376-'Balance Sheet Annual'!AR376-'Balance Sheet Annual'!AS376)</f>
        <v>0.37455653959266011</v>
      </c>
      <c r="Z376" s="22">
        <f>'Balance Sheet Annual'!BA376/'Balance Sheet Annual'!BB376</f>
        <v>0.30291055947089279</v>
      </c>
      <c r="AA376" s="22">
        <f>'Balance Sheet Annual'!AR376/'Balance Sheet Annual'!BB376</f>
        <v>0.11403538855197301</v>
      </c>
      <c r="AB376" s="23">
        <f>'Balance Sheet Annual'!CS376/'Balance Sheet Annual'!CT376</f>
        <v>0.31872941113708636</v>
      </c>
      <c r="AC376" s="24">
        <f>'Income Statement Annual'!V376/'Income Statement Annual'!N376</f>
        <v>0.42522255959832517</v>
      </c>
      <c r="AD376" s="22">
        <f>('Income Statement Annual'!AF376-'Income Statement Annual'!AC376)/'Income Statement Annual'!N376</f>
        <v>6.8555773064501266E-2</v>
      </c>
      <c r="AE376" s="22">
        <f>'Income Statement Annual'!AF376/'Income Statement Annual'!N376</f>
        <v>5.1302206829281452E-2</v>
      </c>
      <c r="AF376" s="22">
        <f>'Income Statement Annual'!BS376/'Income Statement Annual'!N376</f>
        <v>3.7816027887094129E-2</v>
      </c>
      <c r="AG376" s="22" t="e">
        <f>('Income Statement Annual'!AF376-'Income Statement Annual'!AC376)/('Income Statement Annual'!AH376*-1)</f>
        <v>#DIV/0!</v>
      </c>
      <c r="AH376" s="23" t="e">
        <f>'Income Statement Annual'!AF376/('Income Statement Annual'!AH376*-1)</f>
        <v>#DIV/0!</v>
      </c>
      <c r="AI376" s="24">
        <f>'Cash Flow Statement Annual'!BG376/'Cash Flow Statement Annual'!AB376</f>
        <v>-0.11836244515523002</v>
      </c>
      <c r="AJ376" s="22">
        <f>'Cash Flow Statement Annual'!AB376/'Balance Sheet Annual'!BR376</f>
        <v>0.24942582324371906</v>
      </c>
      <c r="AK376" s="22">
        <f>('Cash Flow Statement Annual'!AB376+'Cash Flow Statement Annual'!AV376)/('Balance Sheet Annual'!BH376+'Balance Sheet Annual'!BS376)</f>
        <v>1.6691409087480997</v>
      </c>
      <c r="AL376" s="23">
        <f>('Cash Flow Statement Annual'!AB376/('Balance Sheet Annual'!BH376+'Balance Sheet Annual'!BS376))</f>
        <v>1.6691409087480997</v>
      </c>
      <c r="AM376" s="24">
        <f>'Income Statement Annual'!BS376/'Balance Sheet Annual'!CS376</f>
        <v>6.7053026317886913E-2</v>
      </c>
      <c r="AN376" s="22">
        <f>'Income Statement Annual'!N376/'Balance Sheet Annual'!CS376</f>
        <v>1.7731377424959751</v>
      </c>
      <c r="AO376" s="22">
        <f>'Income Statement Annual'!N376/'Balance Sheet Annual'!BB376</f>
        <v>0.56515114853068471</v>
      </c>
      <c r="AP376" s="22">
        <f>'Income Statement Annual'!N376/('Balance Sheet Annual'!AH376-'Balance Sheet Annual'!BR376)</f>
        <v>3.4941552959654461</v>
      </c>
      <c r="AQ376" s="22">
        <f>'Income Statement Annual'!BS376/'Balance Sheet Annual'!BB376</f>
        <v>2.1371771593259651E-2</v>
      </c>
      <c r="AR376" s="22">
        <f>'Cash Flow Statement Annual'!AB376/'Income Statement Annual'!N376</f>
        <v>0.23627221381903504</v>
      </c>
      <c r="AS376" s="22">
        <f>'Cash Flow Statement Annual'!BG376/'Income Statement Annual'!N376</f>
        <v>-2.7965756949860317E-2</v>
      </c>
      <c r="AT376" s="22">
        <f>'Cash Flow Statement Annual'!AB376/'Balance Sheet Annual'!BB376</f>
        <v>0.13352951300571519</v>
      </c>
      <c r="AU376" s="22">
        <f>('Cash Flow Statement Annual'!AB376+'Cash Flow Statement Annual'!AU376)/'Balance Sheet Annual'!BR376</f>
        <v>0.12005454679184668</v>
      </c>
      <c r="AV376" s="22">
        <f>('Cash Flow Statement Annual'!AB376+'Cash Flow Statement Annual'!AU376)/('Balance Sheet Annual'!BH376+'Balance Sheet Annual'!BS376)</f>
        <v>0.80339698883415567</v>
      </c>
      <c r="AW376" s="22">
        <f>'Cash Flow Statement Annual'!AB376/'Balance Sheet Annual'!BS376</f>
        <v>1.6691409087480997</v>
      </c>
      <c r="AX376" s="22">
        <f>('Cash Flow Statement Annual'!AB376+'Cash Flow Statement Annual'!AU376)/'Balance Sheet Annual'!BS376</f>
        <v>0.80339698883415567</v>
      </c>
      <c r="AY376" s="22">
        <f>('Balance Sheet Annual'!BH376+'Balance Sheet Annual'!BS376)/('Income Statement Annual'!AF376-'Income Statement Annual'!AC376)</f>
        <v>2.0647887093072814</v>
      </c>
      <c r="AZ376" s="22">
        <f>(('Balance Sheet Annual'!BH376+'Balance Sheet Annual'!BS376)-'Balance Sheet Annual'!N376)/('Income Statement Annual'!AF376-'Income Statement Annual'!AC376)</f>
        <v>-9.3466134478575871</v>
      </c>
      <c r="BA376" s="22">
        <f>('Cash Flow Statement Annual'!AB376+'Cash Flow Statement Annual'!AU376)/'Income Statement Annual'!BS376</f>
        <v>3.0072805075553837</v>
      </c>
      <c r="BB376" s="22">
        <f>'Income Statement Annual'!AF376/('Balance Sheet Annual'!BH376+'Balance Sheet Annual'!BS376)</f>
        <v>0.36242353996562526</v>
      </c>
      <c r="BC376" s="23">
        <f>'Income Statement Annual'!AF376/('Balance Sheet Annual'!BB376-'Balance Sheet Annual'!BR376)</f>
        <v>6.239825813832383E-2</v>
      </c>
    </row>
    <row r="377" spans="1:55" x14ac:dyDescent="0.2">
      <c r="A377" s="45" t="s">
        <v>1156</v>
      </c>
      <c r="B377" s="45" t="s">
        <v>1157</v>
      </c>
      <c r="C377" s="45" t="str">
        <f>VLOOKUP(A377,'[1]S&amp;P 500 Wikipedia'!A:D,3,FALSE)</f>
        <v>Communication Services</v>
      </c>
      <c r="D377" s="45">
        <v>30388</v>
      </c>
      <c r="E377" s="45" t="s">
        <v>16</v>
      </c>
      <c r="F377" s="45">
        <v>2018</v>
      </c>
      <c r="G377" s="45" t="s">
        <v>17</v>
      </c>
      <c r="H377" s="46">
        <v>43465</v>
      </c>
      <c r="I377" s="46">
        <v>43517</v>
      </c>
      <c r="J377" s="46">
        <v>43517</v>
      </c>
      <c r="K377" s="45">
        <v>760719000</v>
      </c>
      <c r="L377" s="45">
        <v>776325000</v>
      </c>
      <c r="M377" s="45" t="s">
        <v>1848</v>
      </c>
      <c r="N377" s="20">
        <f>'Balance Sheet Annual'!AH377/'Balance Sheet Annual'!BR377</f>
        <v>9.1240951998875328</v>
      </c>
      <c r="O377" s="21">
        <f>('Balance Sheet Annual'!AH377-'Balance Sheet Annual'!U377)/'Balance Sheet Annual'!BR377</f>
        <v>9.1240951998875328</v>
      </c>
      <c r="P377" s="21">
        <f>'Balance Sheet Annual'!N377/'Balance Sheet Annual'!BR377</f>
        <v>7.5488909233675878</v>
      </c>
      <c r="Q377" s="21">
        <f>'Balance Sheet Annual'!CH377/'Balance Sheet Annual'!CS377</f>
        <v>0.468626280854126</v>
      </c>
      <c r="R377" s="21">
        <f>('Balance Sheet Annual'!BH377+'Balance Sheet Annual'!BS377)/'Balance Sheet Annual'!BB377</f>
        <v>0.24198982337483138</v>
      </c>
      <c r="S377" s="21">
        <f>('Balance Sheet Annual'!BH377/'Balance Sheet Annual'!BB377)</f>
        <v>1.146391415447225E-2</v>
      </c>
      <c r="T377" s="21">
        <f>'Balance Sheet Annual'!BS377/'Balance Sheet Annual'!BB377</f>
        <v>0.23052590922035912</v>
      </c>
      <c r="U377" s="21">
        <f>('Balance Sheet Annual'!BH377+'Balance Sheet Annual'!BS377)/'Balance Sheet Annual'!CS377</f>
        <v>0.35539261430752545</v>
      </c>
      <c r="V377" s="21">
        <f>('Balance Sheet Annual'!BH377/'Balance Sheet Annual'!CS377)</f>
        <v>1.6836205608713552E-2</v>
      </c>
      <c r="W377" s="21">
        <f>('Balance Sheet Annual'!BS377/'Balance Sheet Annual'!CS377)</f>
        <v>0.33855640869881187</v>
      </c>
      <c r="X377" s="22">
        <f>'Balance Sheet Annual'!AH377/'Balance Sheet Annual'!BB377</f>
        <v>0.7179629697333294</v>
      </c>
      <c r="Y377" s="22">
        <f>'Balance Sheet Annual'!CS377/('Balance Sheet Annual'!BB377-'Balance Sheet Annual'!AQ377-'Balance Sheet Annual'!AR377-'Balance Sheet Annual'!AS377)</f>
        <v>0.8175104569438254</v>
      </c>
      <c r="Z377" s="22">
        <f>'Balance Sheet Annual'!BA377/'Balance Sheet Annual'!BB377</f>
        <v>0.28203703026667065</v>
      </c>
      <c r="AA377" s="22">
        <f>'Balance Sheet Annual'!AR377/'Balance Sheet Annual'!BB377</f>
        <v>0.16039645047127971</v>
      </c>
      <c r="AB377" s="23">
        <f>'Balance Sheet Annual'!CS377/'Balance Sheet Annual'!CT377</f>
        <v>0.68090841968211169</v>
      </c>
      <c r="AC377" s="24">
        <f>'Income Statement Annual'!V377/'Income Statement Annual'!N377</f>
        <v>0.64750855298512378</v>
      </c>
      <c r="AD377" s="22">
        <f>('Income Statement Annual'!AF377-'Income Statement Annual'!AC377)/'Income Statement Annual'!N377</f>
        <v>1.5855611613642046E-2</v>
      </c>
      <c r="AE377" s="22">
        <f>'Income Statement Annual'!AF377/'Income Statement Annual'!N377</f>
        <v>1.5855611613642046E-2</v>
      </c>
      <c r="AF377" s="22">
        <f>'Income Statement Annual'!BS377/'Income Statement Annual'!N377</f>
        <v>-4.4228315895844104E-2</v>
      </c>
      <c r="AG377" s="22">
        <f>('Income Statement Annual'!AF377-'Income Statement Annual'!AC377)/('Income Statement Annual'!AH377*-1)</f>
        <v>0.63660564630098271</v>
      </c>
      <c r="AH377" s="23">
        <f>'Income Statement Annual'!AF377/('Income Statement Annual'!AH377*-1)</f>
        <v>0.63660564630098271</v>
      </c>
      <c r="AI377" s="24">
        <f>'Cash Flow Statement Annual'!BG377/'Cash Flow Statement Annual'!AB377</f>
        <v>-9.4287958864737995E-2</v>
      </c>
      <c r="AJ377" s="22">
        <f>'Cash Flow Statement Annual'!AB377/'Balance Sheet Annual'!BR377</f>
        <v>1.4250648918697431</v>
      </c>
      <c r="AK377" s="22">
        <f>('Cash Flow Statement Annual'!AB377+'Cash Flow Statement Annual'!AV377)/('Balance Sheet Annual'!BH377+'Balance Sheet Annual'!BS377)</f>
        <v>0.46339332702994407</v>
      </c>
      <c r="AL377" s="23">
        <f>('Cash Flow Statement Annual'!AB377/('Balance Sheet Annual'!BH377+'Balance Sheet Annual'!BS377))</f>
        <v>0.46339332702994407</v>
      </c>
      <c r="AM377" s="24">
        <f>'Income Statement Annual'!BS377/'Balance Sheet Annual'!CS377</f>
        <v>-2.1410408664733722E-2</v>
      </c>
      <c r="AN377" s="22">
        <f>'Income Statement Annual'!N377/'Balance Sheet Annual'!CS377</f>
        <v>0.48408826406943389</v>
      </c>
      <c r="AO377" s="22">
        <f>'Income Statement Annual'!N377/'Balance Sheet Annual'!BB377</f>
        <v>0.32961977487417499</v>
      </c>
      <c r="AP377" s="22">
        <f>'Income Statement Annual'!N377/('Balance Sheet Annual'!AH377-'Balance Sheet Annual'!BR377)</f>
        <v>0.51561556288917032</v>
      </c>
      <c r="AQ377" s="22">
        <f>'Income Statement Annual'!BS377/'Balance Sheet Annual'!BB377</f>
        <v>-1.4578527528652028E-2</v>
      </c>
      <c r="AR377" s="22">
        <f>'Cash Flow Statement Annual'!AB377/'Income Statement Annual'!N377</f>
        <v>0.34019945982869881</v>
      </c>
      <c r="AS377" s="22">
        <f>'Cash Flow Statement Annual'!BG377/'Income Statement Annual'!N377</f>
        <v>-3.2076712674134436E-2</v>
      </c>
      <c r="AT377" s="22">
        <f>'Cash Flow Statement Annual'!AB377/'Balance Sheet Annual'!BB377</f>
        <v>0.11213646936105165</v>
      </c>
      <c r="AU377" s="22">
        <f>('Cash Flow Statement Annual'!AB377+'Cash Flow Statement Annual'!AU377)/'Balance Sheet Annual'!BR377</f>
        <v>1.2252870843748607</v>
      </c>
      <c r="AV377" s="22">
        <f>('Cash Flow Statement Annual'!AB377+'Cash Flow Statement Annual'!AU377)/('Balance Sheet Annual'!BH377+'Balance Sheet Annual'!BS377)</f>
        <v>0.39843087976879643</v>
      </c>
      <c r="AW377" s="22">
        <f>'Cash Flow Statement Annual'!AB377/'Balance Sheet Annual'!BS377</f>
        <v>0.48643759714601398</v>
      </c>
      <c r="AX377" s="22">
        <f>('Cash Flow Statement Annual'!AB377+'Cash Flow Statement Annual'!AU377)/'Balance Sheet Annual'!BS377</f>
        <v>0.41824460664057378</v>
      </c>
      <c r="AY377" s="22">
        <f>('Balance Sheet Annual'!BH377+'Balance Sheet Annual'!BS377)/('Income Statement Annual'!AF377-'Income Statement Annual'!AC377)</f>
        <v>46.302116675271037</v>
      </c>
      <c r="AZ377" s="22">
        <f>(('Balance Sheet Annual'!BH377+'Balance Sheet Annual'!BS377)-'Balance Sheet Annual'!N377)/('Income Statement Annual'!AF377-'Income Statement Annual'!AC377)</f>
        <v>-67.355653071760457</v>
      </c>
      <c r="BA377" s="22">
        <f>('Cash Flow Statement Annual'!AB377+'Cash Flow Statement Annual'!AU377)/'Income Statement Annual'!BS377</f>
        <v>-6.6135772651138689</v>
      </c>
      <c r="BB377" s="22">
        <f>'Income Statement Annual'!AF377/('Balance Sheet Annual'!BH377+'Balance Sheet Annual'!BS377)</f>
        <v>2.1597284785342837E-2</v>
      </c>
      <c r="BC377" s="23">
        <f>'Income Statement Annual'!AF377/('Balance Sheet Annual'!BB377-'Balance Sheet Annual'!BR377)</f>
        <v>5.6727004147924228E-3</v>
      </c>
    </row>
    <row r="378" spans="1:55" x14ac:dyDescent="0.2">
      <c r="A378" s="45" t="s">
        <v>1123</v>
      </c>
      <c r="B378" s="45" t="s">
        <v>1124</v>
      </c>
      <c r="C378" s="45" t="str">
        <f>VLOOKUP(A378,'[1]S&amp;P 500 Wikipedia'!A:D,3,FALSE)</f>
        <v>Information Technology</v>
      </c>
      <c r="D378" s="45">
        <v>252464</v>
      </c>
      <c r="E378" s="45" t="s">
        <v>16</v>
      </c>
      <c r="F378" s="45">
        <v>2018</v>
      </c>
      <c r="G378" s="45" t="s">
        <v>17</v>
      </c>
      <c r="H378" s="46">
        <v>43465</v>
      </c>
      <c r="I378" s="46">
        <v>43518</v>
      </c>
      <c r="J378" s="46">
        <v>43518</v>
      </c>
      <c r="K378" s="45">
        <v>951000000</v>
      </c>
      <c r="L378" s="45">
        <v>969000000</v>
      </c>
      <c r="M378" s="45" t="s">
        <v>1849</v>
      </c>
      <c r="N378" s="20">
        <f>'Balance Sheet Annual'!AH378/'Balance Sheet Annual'!BR378</f>
        <v>3.8680248007085916</v>
      </c>
      <c r="O378" s="21">
        <f>('Balance Sheet Annual'!AH378-'Balance Sheet Annual'!U378)/'Balance Sheet Annual'!BR378</f>
        <v>3.0013286093888398</v>
      </c>
      <c r="P378" s="21">
        <f>'Balance Sheet Annual'!N378/'Balance Sheet Annual'!BR378</f>
        <v>1.9791851195748449</v>
      </c>
      <c r="Q378" s="21">
        <f>'Balance Sheet Annual'!CH378/'Balance Sheet Annual'!CS378</f>
        <v>0.70668472477507982</v>
      </c>
      <c r="R378" s="21">
        <f>('Balance Sheet Annual'!BH378+'Balance Sheet Annual'!BS378)/'Balance Sheet Annual'!BB378</f>
        <v>0.23109624759097608</v>
      </c>
      <c r="S378" s="21">
        <f>('Balance Sheet Annual'!BH378/'Balance Sheet Annual'!BB378)</f>
        <v>2.8341457884593583E-2</v>
      </c>
      <c r="T378" s="21">
        <f>'Balance Sheet Annual'!BS378/'Balance Sheet Annual'!BB378</f>
        <v>0.2027547897063825</v>
      </c>
      <c r="U378" s="21">
        <f>('Balance Sheet Annual'!BH378+'Balance Sheet Annual'!BS378)/'Balance Sheet Annual'!CS378</f>
        <v>0.3944084357163587</v>
      </c>
      <c r="V378" s="21">
        <f>('Balance Sheet Annual'!BH378/'Balance Sheet Annual'!CS378)</f>
        <v>4.8369933249492118E-2</v>
      </c>
      <c r="W378" s="21">
        <f>('Balance Sheet Annual'!BS378/'Balance Sheet Annual'!CS378)</f>
        <v>0.34603850246686657</v>
      </c>
      <c r="X378" s="22">
        <f>'Balance Sheet Annual'!AH378/'Balance Sheet Annual'!BB378</f>
        <v>0.49506858632808071</v>
      </c>
      <c r="Y378" s="22">
        <f>'Balance Sheet Annual'!CS378/('Balance Sheet Annual'!BB378-'Balance Sheet Annual'!AQ378-'Balance Sheet Annual'!AR378-'Balance Sheet Annual'!AS378)</f>
        <v>0.84563154450261779</v>
      </c>
      <c r="Z378" s="22">
        <f>'Balance Sheet Annual'!BA378/'Balance Sheet Annual'!BB378</f>
        <v>0.50493141367191929</v>
      </c>
      <c r="AA378" s="22">
        <f>'Balance Sheet Annual'!AR378/'Balance Sheet Annual'!BB378</f>
        <v>0.24725087858519443</v>
      </c>
      <c r="AB378" s="23">
        <f>'Balance Sheet Annual'!CS378/'Balance Sheet Annual'!CT378</f>
        <v>0.58593130030608775</v>
      </c>
      <c r="AC378" s="24">
        <f>'Income Statement Annual'!V378/'Income Statement Annual'!N378</f>
        <v>0.64260410400374302</v>
      </c>
      <c r="AD378" s="22">
        <f>('Income Statement Annual'!AF378-'Income Statement Annual'!AC378)/'Income Statement Annual'!N378</f>
        <v>0.4285809772074059</v>
      </c>
      <c r="AE378" s="22">
        <f>'Income Statement Annual'!AF378/'Income Statement Annual'!N378</f>
        <v>0.4285809772074059</v>
      </c>
      <c r="AF378" s="22">
        <f>'Income Statement Annual'!BS378/'Income Statement Annual'!N378</f>
        <v>0.24610654368023527</v>
      </c>
      <c r="AG378" s="22">
        <f>('Income Statement Annual'!AF378-'Income Statement Annual'!AC378)/('Income Statement Annual'!AH378*-1)</f>
        <v>82.205128205128204</v>
      </c>
      <c r="AH378" s="23">
        <f>'Income Statement Annual'!AF378/('Income Statement Annual'!AH378*-1)</f>
        <v>82.205128205128204</v>
      </c>
      <c r="AI378" s="24">
        <f>'Cash Flow Statement Annual'!BG378/'Cash Flow Statement Annual'!AB378</f>
        <v>-0.69625209770650753</v>
      </c>
      <c r="AJ378" s="22">
        <f>'Cash Flow Statement Annual'!AB378/'Balance Sheet Annual'!BR378</f>
        <v>2.3751107174490698</v>
      </c>
      <c r="AK378" s="22">
        <f>('Cash Flow Statement Annual'!AB378+'Cash Flow Statement Annual'!AV378)/('Balance Sheet Annual'!BH378+'Balance Sheet Annual'!BS378)</f>
        <v>0.79936227618346822</v>
      </c>
      <c r="AL378" s="23">
        <f>('Cash Flow Statement Annual'!AB378/('Balance Sheet Annual'!BH378+'Balance Sheet Annual'!BS378))</f>
        <v>1.3154280107922491</v>
      </c>
      <c r="AM378" s="24">
        <f>'Income Statement Annual'!BS378/'Balance Sheet Annual'!CS378</f>
        <v>0.35619618844925993</v>
      </c>
      <c r="AN378" s="22">
        <f>'Income Statement Annual'!N378/'Balance Sheet Annual'!CS378</f>
        <v>1.4473251426913032</v>
      </c>
      <c r="AO378" s="22">
        <f>'Income Statement Annual'!N378/'Balance Sheet Annual'!BB378</f>
        <v>0.84803310282280919</v>
      </c>
      <c r="AP378" s="22">
        <f>'Income Statement Annual'!N378/('Balance Sheet Annual'!AH378-'Balance Sheet Annual'!BR378)</f>
        <v>2.3102223594811613</v>
      </c>
      <c r="AQ378" s="22">
        <f>'Income Statement Annual'!BS378/'Balance Sheet Annual'!BB378</f>
        <v>0.20870649586214715</v>
      </c>
      <c r="AR378" s="22">
        <f>'Cash Flow Statement Annual'!AB378/'Income Statement Annual'!N378</f>
        <v>0.35846534322572021</v>
      </c>
      <c r="AS378" s="22">
        <f>'Cash Flow Statement Annual'!BG378/'Income Statement Annual'!N378</f>
        <v>-0.24958224717599092</v>
      </c>
      <c r="AT378" s="22">
        <f>'Cash Flow Statement Annual'!AB378/'Balance Sheet Annual'!BB378</f>
        <v>0.30399047727015077</v>
      </c>
      <c r="AU378" s="22">
        <f>('Cash Flow Statement Annual'!AB378+'Cash Flow Statement Annual'!AU378)/'Balance Sheet Annual'!BR378</f>
        <v>1.8759964570416297</v>
      </c>
      <c r="AV378" s="22">
        <f>('Cash Flow Statement Annual'!AB378+'Cash Flow Statement Annual'!AU378)/('Balance Sheet Annual'!BH378+'Balance Sheet Annual'!BS378)</f>
        <v>1.0389992641648271</v>
      </c>
      <c r="AW378" s="22">
        <f>'Cash Flow Statement Annual'!AB378/'Balance Sheet Annual'!BS378</f>
        <v>1.4993010902991333</v>
      </c>
      <c r="AX378" s="22">
        <f>('Cash Flow Statement Annual'!AB378+'Cash Flow Statement Annual'!AU378)/'Balance Sheet Annual'!BS378</f>
        <v>1.1842325971484484</v>
      </c>
      <c r="AY378" s="22">
        <f>('Balance Sheet Annual'!BH378+'Balance Sheet Annual'!BS378)/('Income Statement Annual'!AF378-'Income Statement Annual'!AC378)</f>
        <v>0.63583905177791644</v>
      </c>
      <c r="AZ378" s="22">
        <f>(('Balance Sheet Annual'!BH378+'Balance Sheet Annual'!BS378)-'Balance Sheet Annual'!N378)/('Income Statement Annual'!AF378-'Income Statement Annual'!AC378)</f>
        <v>-6.1135371179039298E-2</v>
      </c>
      <c r="BA378" s="22">
        <f>('Cash Flow Statement Annual'!AB378+'Cash Flow Statement Annual'!AU378)/'Income Statement Annual'!BS378</f>
        <v>1.1504617055947854</v>
      </c>
      <c r="BB378" s="22">
        <f>'Income Statement Annual'!AF378/('Balance Sheet Annual'!BH378+'Balance Sheet Annual'!BS378)</f>
        <v>1.5727250429237185</v>
      </c>
      <c r="BC378" s="23">
        <f>'Income Statement Annual'!AF378/('Balance Sheet Annual'!BB378-'Balance Sheet Annual'!BR378)</f>
        <v>0.41679667186687469</v>
      </c>
    </row>
    <row r="379" spans="1:55" x14ac:dyDescent="0.2">
      <c r="A379" s="45" t="s">
        <v>1159</v>
      </c>
      <c r="B379" s="45" t="s">
        <v>1160</v>
      </c>
      <c r="C379" s="45" t="str">
        <f>VLOOKUP(A379,'[1]S&amp;P 500 Wikipedia'!A:D,3,FALSE)</f>
        <v>Information Technology</v>
      </c>
      <c r="D379" s="45">
        <v>693134</v>
      </c>
      <c r="E379" s="45" t="s">
        <v>16</v>
      </c>
      <c r="F379" s="45">
        <v>2018</v>
      </c>
      <c r="G379" s="45" t="s">
        <v>17</v>
      </c>
      <c r="H379" s="46">
        <v>43465</v>
      </c>
      <c r="I379" s="46">
        <v>43516</v>
      </c>
      <c r="J379" s="46">
        <v>43516</v>
      </c>
      <c r="K379" s="45">
        <v>38627000</v>
      </c>
      <c r="L379" s="45">
        <v>39904000</v>
      </c>
      <c r="M379" s="45" t="s">
        <v>1850</v>
      </c>
      <c r="N379" s="20">
        <f>'Balance Sheet Annual'!AH379/'Balance Sheet Annual'!BR379</f>
        <v>1.4020680446452127</v>
      </c>
      <c r="O379" s="21">
        <f>('Balance Sheet Annual'!AH379-'Balance Sheet Annual'!U379)/'Balance Sheet Annual'!BR379</f>
        <v>1.4020680446452127</v>
      </c>
      <c r="P379" s="21">
        <f>'Balance Sheet Annual'!N379/'Balance Sheet Annual'!BR379</f>
        <v>0.61671180362998101</v>
      </c>
      <c r="Q379" s="21">
        <f>'Balance Sheet Annual'!CH379/'Balance Sheet Annual'!CS379</f>
        <v>0.35210398947417887</v>
      </c>
      <c r="R379" s="21">
        <f>('Balance Sheet Annual'!BH379+'Balance Sheet Annual'!BS379)/'Balance Sheet Annual'!BB379</f>
        <v>0</v>
      </c>
      <c r="S379" s="21">
        <f>('Balance Sheet Annual'!BH379/'Balance Sheet Annual'!BB379)</f>
        <v>0</v>
      </c>
      <c r="T379" s="21">
        <f>'Balance Sheet Annual'!BS379/'Balance Sheet Annual'!BB379</f>
        <v>0</v>
      </c>
      <c r="U379" s="21">
        <f>('Balance Sheet Annual'!BH379+'Balance Sheet Annual'!BS379)/'Balance Sheet Annual'!CS379</f>
        <v>0</v>
      </c>
      <c r="V379" s="21">
        <f>('Balance Sheet Annual'!BH379/'Balance Sheet Annual'!CS379)</f>
        <v>0</v>
      </c>
      <c r="W379" s="21">
        <f>('Balance Sheet Annual'!BS379/'Balance Sheet Annual'!CS379)</f>
        <v>0</v>
      </c>
      <c r="X379" s="22">
        <f>'Balance Sheet Annual'!AH379/'Balance Sheet Annual'!BB379</f>
        <v>0.32321635695760886</v>
      </c>
      <c r="Y379" s="22">
        <f>'Balance Sheet Annual'!CS379/('Balance Sheet Annual'!BB379-'Balance Sheet Annual'!AQ379-'Balance Sheet Annual'!AR379-'Balance Sheet Annual'!AS379)</f>
        <v>1.6466196060225466</v>
      </c>
      <c r="Z379" s="22">
        <f>'Balance Sheet Annual'!BA379/'Balance Sheet Annual'!BB379</f>
        <v>0.67678364304239114</v>
      </c>
      <c r="AA379" s="22">
        <f>'Balance Sheet Annual'!AR379/'Balance Sheet Annual'!BB379</f>
        <v>0.40834492298698422</v>
      </c>
      <c r="AB379" s="23">
        <f>'Balance Sheet Annual'!CS379/'Balance Sheet Annual'!CT379</f>
        <v>0.73958808478103155</v>
      </c>
      <c r="AC379" s="24">
        <f>'Income Statement Annual'!V379/'Income Statement Annual'!N379</f>
        <v>0.47479248497017829</v>
      </c>
      <c r="AD379" s="22">
        <f>('Income Statement Annual'!AF379-'Income Statement Annual'!AC379)/'Income Statement Annual'!N379</f>
        <v>0.2079813290002403</v>
      </c>
      <c r="AE379" s="22">
        <f>'Income Statement Annual'!AF379/'Income Statement Annual'!N379</f>
        <v>0.19143246631821112</v>
      </c>
      <c r="AF379" s="22">
        <f>'Income Statement Annual'!BS379/'Income Statement Annual'!N379</f>
        <v>0.19501892556104594</v>
      </c>
      <c r="AG379" s="22" t="e">
        <f>('Income Statement Annual'!AF379-'Income Statement Annual'!AC379)/('Income Statement Annual'!AH379*-1)</f>
        <v>#DIV/0!</v>
      </c>
      <c r="AH379" s="23" t="e">
        <f>'Income Statement Annual'!AF379/('Income Statement Annual'!AH379*-1)</f>
        <v>#DIV/0!</v>
      </c>
      <c r="AI379" s="24">
        <f>'Cash Flow Statement Annual'!BG379/'Cash Flow Statement Annual'!AB379</f>
        <v>0.20134862455620547</v>
      </c>
      <c r="AJ379" s="22">
        <f>'Cash Flow Statement Annual'!AB379/'Balance Sheet Annual'!BR379</f>
        <v>0.52698526363396525</v>
      </c>
      <c r="AK379" s="22" t="e">
        <f>('Cash Flow Statement Annual'!AB379+'Cash Flow Statement Annual'!AV379)/('Balance Sheet Annual'!BH379+'Balance Sheet Annual'!BS379)</f>
        <v>#DIV/0!</v>
      </c>
      <c r="AL379" s="23" t="e">
        <f>('Cash Flow Statement Annual'!AB379/('Balance Sheet Annual'!BH379+'Balance Sheet Annual'!BS379))</f>
        <v>#DIV/0!</v>
      </c>
      <c r="AM379" s="24">
        <f>'Income Statement Annual'!BS379/'Balance Sheet Annual'!CS379</f>
        <v>0.13756821980707137</v>
      </c>
      <c r="AN379" s="22">
        <f>'Income Statement Annual'!N379/'Balance Sheet Annual'!CS379</f>
        <v>0.70540958735827397</v>
      </c>
      <c r="AO379" s="22">
        <f>'Income Statement Annual'!N379/'Balance Sheet Annual'!BB379</f>
        <v>0.52171252570048365</v>
      </c>
      <c r="AP379" s="22">
        <f>'Income Statement Annual'!N379/('Balance Sheet Annual'!AH379-'Balance Sheet Annual'!BR379)</f>
        <v>5.6286917571123443</v>
      </c>
      <c r="AQ379" s="22">
        <f>'Income Statement Annual'!BS379/'Balance Sheet Annual'!BB379</f>
        <v>0.10174381621384788</v>
      </c>
      <c r="AR379" s="22">
        <f>'Cash Flow Statement Annual'!AB379/'Income Statement Annual'!N379</f>
        <v>0.23285815226571441</v>
      </c>
      <c r="AS379" s="22">
        <f>'Cash Flow Statement Annual'!BG379/'Income Statement Annual'!N379</f>
        <v>4.6885668675401053E-2</v>
      </c>
      <c r="AT379" s="22">
        <f>'Cash Flow Statement Annual'!AB379/'Balance Sheet Annual'!BB379</f>
        <v>0.12148501474849366</v>
      </c>
      <c r="AU379" s="22">
        <f>('Cash Flow Statement Annual'!AB379+'Cash Flow Statement Annual'!AU379)/'Balance Sheet Annual'!BR379</f>
        <v>0.29709633825263421</v>
      </c>
      <c r="AV379" s="22" t="e">
        <f>('Cash Flow Statement Annual'!AB379+'Cash Flow Statement Annual'!AU379)/('Balance Sheet Annual'!BH379+'Balance Sheet Annual'!BS379)</f>
        <v>#DIV/0!</v>
      </c>
      <c r="AW379" s="22" t="e">
        <f>'Cash Flow Statement Annual'!AB379/'Balance Sheet Annual'!BS379</f>
        <v>#DIV/0!</v>
      </c>
      <c r="AX379" s="22" t="e">
        <f>('Cash Flow Statement Annual'!AB379+'Cash Flow Statement Annual'!AU379)/'Balance Sheet Annual'!BS379</f>
        <v>#DIV/0!</v>
      </c>
      <c r="AY379" s="22">
        <f>('Balance Sheet Annual'!BH379+'Balance Sheet Annual'!BS379)/('Income Statement Annual'!AF379-'Income Statement Annual'!AC379)</f>
        <v>0</v>
      </c>
      <c r="AZ379" s="22">
        <f>(('Balance Sheet Annual'!BH379+'Balance Sheet Annual'!BS379)-'Balance Sheet Annual'!N379)/('Income Statement Annual'!AF379-'Income Statement Annual'!AC379)</f>
        <v>-1.3102401024925361</v>
      </c>
      <c r="BA379" s="22">
        <f>('Cash Flow Statement Annual'!AB379+'Cash Flow Statement Annual'!AU379)/'Income Statement Annual'!BS379</f>
        <v>0.67315258165848302</v>
      </c>
      <c r="BB379" s="22" t="e">
        <f>'Income Statement Annual'!AF379/('Balance Sheet Annual'!BH379+'Balance Sheet Annual'!BS379)</f>
        <v>#DIV/0!</v>
      </c>
      <c r="BC379" s="23">
        <f>'Income Statement Annual'!AF379/('Balance Sheet Annual'!BB379-'Balance Sheet Annual'!BR379)</f>
        <v>0.12979387670993128</v>
      </c>
    </row>
    <row r="380" spans="1:55" x14ac:dyDescent="0.2">
      <c r="A380" s="45" t="s">
        <v>1171</v>
      </c>
      <c r="B380" s="45" t="s">
        <v>1172</v>
      </c>
      <c r="C380" s="45" t="str">
        <f>VLOOKUP(A380,'[1]S&amp;P 500 Wikipedia'!A:D,3,FALSE)</f>
        <v>Consumer Discretionary</v>
      </c>
      <c r="D380" s="45">
        <v>80553</v>
      </c>
      <c r="E380" s="45" t="s">
        <v>16</v>
      </c>
      <c r="F380" s="45">
        <v>2018</v>
      </c>
      <c r="G380" s="45" t="s">
        <v>17</v>
      </c>
      <c r="H380" s="46">
        <v>43465</v>
      </c>
      <c r="I380" s="46">
        <v>43521</v>
      </c>
      <c r="J380" s="46">
        <v>43521</v>
      </c>
      <c r="K380" s="45">
        <v>448512000</v>
      </c>
      <c r="L380" s="45">
        <v>444547000</v>
      </c>
      <c r="M380" s="45" t="s">
        <v>1851</v>
      </c>
      <c r="N380" s="20">
        <f>'Balance Sheet Annual'!AH380/'Balance Sheet Annual'!BR380</f>
        <v>2.204577625839915</v>
      </c>
      <c r="O380" s="21">
        <f>('Balance Sheet Annual'!AH380-'Balance Sheet Annual'!U380)/'Balance Sheet Annual'!BR380</f>
        <v>1.1119943416244253</v>
      </c>
      <c r="P380" s="21">
        <f>'Balance Sheet Annual'!N380/'Balance Sheet Annual'!BR380</f>
        <v>0.29469102911705763</v>
      </c>
      <c r="Q380" s="21">
        <f>'Balance Sheet Annual'!CH380/'Balance Sheet Annual'!CS380</f>
        <v>0.98468425803089399</v>
      </c>
      <c r="R380" s="21">
        <f>('Balance Sheet Annual'!BH380+'Balance Sheet Annual'!BS380)/'Balance Sheet Annual'!BB380</f>
        <v>0.19769681609298398</v>
      </c>
      <c r="S380" s="21">
        <f>('Balance Sheet Annual'!BH380/'Balance Sheet Annual'!BB380)</f>
        <v>6.7392727625801632E-3</v>
      </c>
      <c r="T380" s="21">
        <f>'Balance Sheet Annual'!BS380/'Balance Sheet Annual'!BB380</f>
        <v>0.19095754333040382</v>
      </c>
      <c r="U380" s="21">
        <f>('Balance Sheet Annual'!BH380+'Balance Sheet Annual'!BS380)/'Balance Sheet Annual'!CS380</f>
        <v>0.39236575876257407</v>
      </c>
      <c r="V380" s="21">
        <f>('Balance Sheet Annual'!BH380/'Balance Sheet Annual'!CS380)</f>
        <v>1.3375328562469225E-2</v>
      </c>
      <c r="W380" s="21">
        <f>('Balance Sheet Annual'!BS380/'Balance Sheet Annual'!CS380)</f>
        <v>0.37899043020010481</v>
      </c>
      <c r="X380" s="22">
        <f>'Balance Sheet Annual'!AH380/'Balance Sheet Annual'!BB380</f>
        <v>0.58349097823539386</v>
      </c>
      <c r="Y380" s="22">
        <f>'Balance Sheet Annual'!CS380/('Balance Sheet Annual'!BB380-'Balance Sheet Annual'!AQ380-'Balance Sheet Annual'!AR380-'Balance Sheet Annual'!AS380)</f>
        <v>0.59307318099314332</v>
      </c>
      <c r="Z380" s="22">
        <f>'Balance Sheet Annual'!BA380/'Balance Sheet Annual'!BB380</f>
        <v>0.41650902176460619</v>
      </c>
      <c r="AA380" s="22">
        <f>'Balance Sheet Annual'!AR380/'Balance Sheet Annual'!BB380</f>
        <v>0.13869772789162851</v>
      </c>
      <c r="AB380" s="23">
        <f>'Balance Sheet Annual'!CS380/'Balance Sheet Annual'!CT380</f>
        <v>0.50385848325927207</v>
      </c>
      <c r="AC380" s="24">
        <f>'Income Statement Annual'!V380/'Income Statement Annual'!N380</f>
        <v>0.44985414603240437</v>
      </c>
      <c r="AD380" s="22">
        <f>('Income Statement Annual'!AF380-'Income Statement Annual'!AC380)/'Income Statement Annual'!N380</f>
        <v>5.5948364259357829E-3</v>
      </c>
      <c r="AE380" s="22">
        <f>'Income Statement Annual'!AF380/'Income Statement Annual'!N380</f>
        <v>5.5948364259357829E-3</v>
      </c>
      <c r="AF380" s="22">
        <f>'Income Statement Annual'!BS380/'Income Statement Annual'!N380</f>
        <v>-9.6974753408634456E-3</v>
      </c>
      <c r="AG380" s="22">
        <f>('Income Statement Annual'!AF380-'Income Statement Annual'!AC380)/('Income Statement Annual'!AH380*-1)</f>
        <v>0.80615553882679947</v>
      </c>
      <c r="AH380" s="23">
        <f>'Income Statement Annual'!AF380/('Income Statement Annual'!AH380*-1)</f>
        <v>0.80615553882679947</v>
      </c>
      <c r="AI380" s="24">
        <f>'Cash Flow Statement Annual'!BG380/'Cash Flow Statement Annual'!AB380</f>
        <v>0.45611224328492755</v>
      </c>
      <c r="AJ380" s="22">
        <f>'Cash Flow Statement Annual'!AB380/'Balance Sheet Annual'!BR380</f>
        <v>0.22073606035600613</v>
      </c>
      <c r="AK380" s="22">
        <f>('Cash Flow Statement Annual'!AB380+'Cash Flow Statement Annual'!AV380)/('Balance Sheet Annual'!BH380+'Balance Sheet Annual'!BS380)</f>
        <v>0.29551692704716648</v>
      </c>
      <c r="AL380" s="23">
        <f>('Cash Flow Statement Annual'!AB380/('Balance Sheet Annual'!BH380+'Balance Sheet Annual'!BS380))</f>
        <v>0.29551692704716648</v>
      </c>
      <c r="AM380" s="24">
        <f>'Income Statement Annual'!BS380/'Balance Sheet Annual'!CS380</f>
        <v>-2.3907161349065363E-2</v>
      </c>
      <c r="AN380" s="22">
        <f>'Income Statement Annual'!N380/'Balance Sheet Annual'!CS380</f>
        <v>2.4652974623534041</v>
      </c>
      <c r="AO380" s="22">
        <f>'Income Statement Annual'!N380/'Balance Sheet Annual'!BB380</f>
        <v>1.2421610401643184</v>
      </c>
      <c r="AP380" s="22">
        <f>'Income Statement Annual'!N380/('Balance Sheet Annual'!AH380-'Balance Sheet Annual'!BR380)</f>
        <v>3.8961382724864246</v>
      </c>
      <c r="AQ380" s="22">
        <f>'Income Statement Annual'!BS380/'Balance Sheet Annual'!BB380</f>
        <v>-1.2045826056374765E-2</v>
      </c>
      <c r="AR380" s="22">
        <f>'Cash Flow Statement Annual'!AB380/'Income Statement Annual'!N380</f>
        <v>4.7033157287785343E-2</v>
      </c>
      <c r="AS380" s="22">
        <f>'Cash Flow Statement Annual'!BG380/'Income Statement Annual'!N380</f>
        <v>2.1452398879304613E-2</v>
      </c>
      <c r="AT380" s="22">
        <f>'Cash Flow Statement Annual'!AB380/'Balance Sheet Annual'!BB380</f>
        <v>5.8422755578807432E-2</v>
      </c>
      <c r="AU380" s="22">
        <f>('Cash Flow Statement Annual'!AB380+'Cash Flow Statement Annual'!AU380)/'Balance Sheet Annual'!BR380</f>
        <v>-4.6138394435930687E-2</v>
      </c>
      <c r="AV380" s="22">
        <f>('Cash Flow Statement Annual'!AB380+'Cash Flow Statement Annual'!AU380)/('Balance Sheet Annual'!BH380+'Balance Sheet Annual'!BS380)</f>
        <v>-6.1769139671180716E-2</v>
      </c>
      <c r="AW380" s="22">
        <f>'Cash Flow Statement Annual'!AB380/'Balance Sheet Annual'!BS380</f>
        <v>0.30594630911082471</v>
      </c>
      <c r="AX380" s="22">
        <f>('Cash Flow Statement Annual'!AB380+'Cash Flow Statement Annual'!AU380)/'Balance Sheet Annual'!BS380</f>
        <v>-6.3949095871359371E-2</v>
      </c>
      <c r="AY380" s="22">
        <f>('Balance Sheet Annual'!BH380+'Balance Sheet Annual'!BS380)/('Income Statement Annual'!AF380-'Income Statement Annual'!AC380)</f>
        <v>28.446862766224903</v>
      </c>
      <c r="AZ380" s="22">
        <f>(('Balance Sheet Annual'!BH380+'Balance Sheet Annual'!BS380)-'Balance Sheet Annual'!N380)/('Income Statement Annual'!AF380-'Income Statement Annual'!AC380)</f>
        <v>17.223826455482527</v>
      </c>
      <c r="BA380" s="22">
        <f>('Cash Flow Statement Annual'!AB380+'Cash Flow Statement Annual'!AU380)/'Income Statement Annual'!BS380</f>
        <v>1.0137588064649814</v>
      </c>
      <c r="BB380" s="22">
        <f>'Income Statement Annual'!AF380/('Balance Sheet Annual'!BH380+'Balance Sheet Annual'!BS380)</f>
        <v>3.5153261300480021E-2</v>
      </c>
      <c r="BC380" s="23">
        <f>'Income Statement Annual'!AF380/('Balance Sheet Annual'!BB380-'Balance Sheet Annual'!BR380)</f>
        <v>9.4511458279587998E-3</v>
      </c>
    </row>
    <row r="381" spans="1:55" x14ac:dyDescent="0.2">
      <c r="A381" s="45" t="s">
        <v>1177</v>
      </c>
      <c r="B381" s="45" t="s">
        <v>1178</v>
      </c>
      <c r="C381" s="45" t="str">
        <f>VLOOKUP(A381,'[1]S&amp;P 500 Wikipedia'!A:D,3,FALSE)</f>
        <v>Industrials</v>
      </c>
      <c r="D381" s="45">
        <v>219075</v>
      </c>
      <c r="E381" s="45" t="s">
        <v>16</v>
      </c>
      <c r="F381" s="45">
        <v>2018</v>
      </c>
      <c r="G381" s="45" t="s">
        <v>17</v>
      </c>
      <c r="H381" s="46">
        <v>43465</v>
      </c>
      <c r="I381" s="46">
        <v>43524</v>
      </c>
      <c r="J381" s="46">
        <v>43524</v>
      </c>
      <c r="K381" s="45">
        <v>271000000</v>
      </c>
      <c r="L381" s="45">
        <v>272700000</v>
      </c>
      <c r="M381" s="45" t="s">
        <v>1852</v>
      </c>
      <c r="N381" s="20">
        <f>'Balance Sheet Annual'!AH381/'Balance Sheet Annual'!BR381</f>
        <v>0.55888114079761808</v>
      </c>
      <c r="O381" s="21">
        <f>('Balance Sheet Annual'!AH381-'Balance Sheet Annual'!U381)/'Balance Sheet Annual'!BR381</f>
        <v>0.48648436887879026</v>
      </c>
      <c r="P381" s="21">
        <f>'Balance Sheet Annual'!N381/'Balance Sheet Annual'!BR381</f>
        <v>0.29757893912089634</v>
      </c>
      <c r="Q381" s="21">
        <f>'Balance Sheet Annual'!CH381/'Balance Sheet Annual'!CS381</f>
        <v>3.8484085184337076</v>
      </c>
      <c r="R381" s="21">
        <f>('Balance Sheet Annual'!BH381+'Balance Sheet Annual'!BS381)/'Balance Sheet Annual'!BB381</f>
        <v>0.33986681150521891</v>
      </c>
      <c r="S381" s="21">
        <f>('Balance Sheet Annual'!BH381/'Balance Sheet Annual'!BB381)</f>
        <v>3.99801634156709E-2</v>
      </c>
      <c r="T381" s="21">
        <f>'Balance Sheet Annual'!BS381/'Balance Sheet Annual'!BB381</f>
        <v>0.29988664808954801</v>
      </c>
      <c r="U381" s="21">
        <f>('Balance Sheet Annual'!BH381+'Balance Sheet Annual'!BS381)/'Balance Sheet Annual'!CS381</f>
        <v>1.6478131440348065</v>
      </c>
      <c r="V381" s="21">
        <f>('Balance Sheet Annual'!BH381/'Balance Sheet Annual'!CS381)</f>
        <v>0.19384016487291048</v>
      </c>
      <c r="W381" s="21">
        <f>('Balance Sheet Annual'!BS381/'Balance Sheet Annual'!CS381)</f>
        <v>1.4539729791618961</v>
      </c>
      <c r="X381" s="22">
        <f>'Balance Sheet Annual'!AH381/'Balance Sheet Annual'!BB381</f>
        <v>0.16844566192792707</v>
      </c>
      <c r="Y381" s="22">
        <f>'Balance Sheet Annual'!CS381/('Balance Sheet Annual'!BB381-'Balance Sheet Annual'!AQ381-'Balance Sheet Annual'!AR381-'Balance Sheet Annual'!AS381)</f>
        <v>0.25475440438688601</v>
      </c>
      <c r="Z381" s="22">
        <f>'Balance Sheet Annual'!BA381/'Balance Sheet Annual'!BB381</f>
        <v>0.83155433807207291</v>
      </c>
      <c r="AA381" s="22">
        <f>'Balance Sheet Annual'!AR381/'Balance Sheet Annual'!BB381</f>
        <v>0.10681056061965712</v>
      </c>
      <c r="AB381" s="23">
        <f>'Balance Sheet Annual'!CS381/'Balance Sheet Annual'!CT381</f>
        <v>0.20625324705993484</v>
      </c>
      <c r="AC381" s="24">
        <f>'Income Statement Annual'!V381/'Income Statement Annual'!N381</f>
        <v>0.46839932246453525</v>
      </c>
      <c r="AD381" s="22">
        <f>('Income Statement Annual'!AF381-'Income Statement Annual'!AC381)/'Income Statement Annual'!N381</f>
        <v>0.28353271225915733</v>
      </c>
      <c r="AE381" s="22">
        <f>'Income Statement Annual'!AF381/'Income Statement Annual'!N381</f>
        <v>0.22665678594113911</v>
      </c>
      <c r="AF381" s="22">
        <f>'Income Statement Annual'!BS381/'Income Statement Annual'!N381</f>
        <v>5.6743595172559814E-2</v>
      </c>
      <c r="AG381" s="22">
        <f>('Income Statement Annual'!AF381-'Income Statement Annual'!AC381)/('Income Statement Annual'!AH381*-1)</f>
        <v>17.447882736156352</v>
      </c>
      <c r="AH381" s="23">
        <f>'Income Statement Annual'!AF381/('Income Statement Annual'!AH381*-1)</f>
        <v>13.947882736156352</v>
      </c>
      <c r="AI381" s="24">
        <f>'Cash Flow Statement Annual'!BG381/'Cash Flow Statement Annual'!AB381</f>
        <v>-5.7134485789627897E-2</v>
      </c>
      <c r="AJ381" s="22">
        <f>'Cash Flow Statement Annual'!AB381/'Balance Sheet Annual'!BR381</f>
        <v>0.26741361748805142</v>
      </c>
      <c r="AK381" s="22">
        <f>('Cash Flow Statement Annual'!AB381+'Cash Flow Statement Annual'!AV381)/('Balance Sheet Annual'!BH381+'Balance Sheet Annual'!BS381)</f>
        <v>0.2371456364647026</v>
      </c>
      <c r="AL381" s="23">
        <f>('Cash Flow Statement Annual'!AB381/('Balance Sheet Annual'!BH381+'Balance Sheet Annual'!BS381))</f>
        <v>0.2371456364647026</v>
      </c>
      <c r="AM381" s="24">
        <f>'Income Statement Annual'!BS381/'Balance Sheet Annual'!CS381</f>
        <v>0.24547744446988778</v>
      </c>
      <c r="AN381" s="22">
        <f>'Income Statement Annual'!N381/'Balance Sheet Annual'!CS381</f>
        <v>4.3260819784749254</v>
      </c>
      <c r="AO381" s="22">
        <f>'Income Statement Annual'!N381/'Balance Sheet Annual'!BB381</f>
        <v>0.89226845510792041</v>
      </c>
      <c r="AP381" s="22">
        <f>'Income Statement Annual'!N381/('Balance Sheet Annual'!AH381-'Balance Sheet Annual'!BR381)</f>
        <v>-6.7111900532859678</v>
      </c>
      <c r="AQ381" s="22">
        <f>'Income Statement Annual'!BS381/'Balance Sheet Annual'!BB381</f>
        <v>5.0630520001889195E-2</v>
      </c>
      <c r="AR381" s="22">
        <f>'Cash Flow Statement Annual'!AB381/'Income Statement Annual'!N381</f>
        <v>9.0329239889900492E-2</v>
      </c>
      <c r="AS381" s="22">
        <f>'Cash Flow Statement Annual'!BG381/'Income Statement Annual'!N381</f>
        <v>-5.1609146728774083E-3</v>
      </c>
      <c r="AT381" s="22">
        <f>'Cash Flow Statement Annual'!AB381/'Balance Sheet Annual'!BB381</f>
        <v>8.0597931327634251E-2</v>
      </c>
      <c r="AU381" s="22">
        <f>('Cash Flow Statement Annual'!AB381+'Cash Flow Statement Annual'!AU381)/'Balance Sheet Annual'!BR381</f>
        <v>-4.0507717621248926E-2</v>
      </c>
      <c r="AV381" s="22">
        <f>('Cash Flow Statement Annual'!AB381+'Cash Flow Statement Annual'!AU381)/('Balance Sheet Annual'!BH381+'Balance Sheet Annual'!BS381)</f>
        <v>-3.5922734852695939E-2</v>
      </c>
      <c r="AW381" s="22">
        <f>'Cash Flow Statement Annual'!AB381/'Balance Sheet Annual'!BS381</f>
        <v>0.26876131978895978</v>
      </c>
      <c r="AX381" s="22">
        <f>('Cash Flow Statement Annual'!AB381+'Cash Flow Statement Annual'!AU381)/'Balance Sheet Annual'!BS381</f>
        <v>-4.0711867076147726E-2</v>
      </c>
      <c r="AY381" s="22">
        <f>('Balance Sheet Annual'!BH381+'Balance Sheet Annual'!BS381)/('Income Statement Annual'!AF381-'Income Statement Annual'!AC381)</f>
        <v>1.3434145430785027</v>
      </c>
      <c r="AZ381" s="22">
        <f>(('Balance Sheet Annual'!BH381+'Balance Sheet Annual'!BS381)-'Balance Sheet Annual'!N381)/('Income Statement Annual'!AF381-'Income Statement Annual'!AC381)</f>
        <v>0.9888920003733781</v>
      </c>
      <c r="BA381" s="22">
        <f>('Cash Flow Statement Annual'!AB381+'Cash Flow Statement Annual'!AU381)/'Income Statement Annual'!BS381</f>
        <v>-0.24113805970149255</v>
      </c>
      <c r="BB381" s="22">
        <f>'Income Statement Annual'!AF381/('Balance Sheet Annual'!BH381+'Balance Sheet Annual'!BS381)</f>
        <v>0.59505280711506392</v>
      </c>
      <c r="BC381" s="23">
        <f>'Income Statement Annual'!AF381/('Balance Sheet Annual'!BB381-'Balance Sheet Annual'!BR381)</f>
        <v>0.28949058580941756</v>
      </c>
    </row>
    <row r="382" spans="1:55" x14ac:dyDescent="0.2">
      <c r="A382" s="45" t="s">
        <v>1165</v>
      </c>
      <c r="B382" s="45" t="s">
        <v>1166</v>
      </c>
      <c r="C382" s="45" t="str">
        <f>VLOOKUP(A382,'[1]S&amp;P 500 Wikipedia'!A:D,3,FALSE)</f>
        <v>Real Estate</v>
      </c>
      <c r="D382" s="45">
        <v>424210</v>
      </c>
      <c r="E382" s="45" t="s">
        <v>16</v>
      </c>
      <c r="F382" s="45">
        <v>2018</v>
      </c>
      <c r="G382" s="45" t="s">
        <v>17</v>
      </c>
      <c r="H382" s="46">
        <v>43465</v>
      </c>
      <c r="I382" s="46">
        <v>43515</v>
      </c>
      <c r="J382" s="46">
        <v>43515</v>
      </c>
      <c r="K382" s="45">
        <v>270132000</v>
      </c>
      <c r="L382" s="45">
        <v>270973000</v>
      </c>
      <c r="M382" s="45" t="s">
        <v>1853</v>
      </c>
      <c r="N382" s="20">
        <f>'Balance Sheet Annual'!AH382/'Balance Sheet Annual'!BR382</f>
        <v>0.14849986336243473</v>
      </c>
      <c r="O382" s="21">
        <f>('Balance Sheet Annual'!AH382-'Balance Sheet Annual'!U382)/'Balance Sheet Annual'!BR382</f>
        <v>0.14849986336243473</v>
      </c>
      <c r="P382" s="21">
        <f>'Balance Sheet Annual'!N382/'Balance Sheet Annual'!BR382</f>
        <v>7.3280883685474712E-3</v>
      </c>
      <c r="Q382" s="21">
        <f>'Balance Sheet Annual'!CH382/'Balance Sheet Annual'!CS382</f>
        <v>1.0439457941346404</v>
      </c>
      <c r="R382" s="21">
        <f>('Balance Sheet Annual'!BH382+'Balance Sheet Annual'!BS382)/'Balance Sheet Annual'!BB382</f>
        <v>0.47478771278344889</v>
      </c>
      <c r="S382" s="21">
        <f>('Balance Sheet Annual'!BH382/'Balance Sheet Annual'!BB382)</f>
        <v>0</v>
      </c>
      <c r="T382" s="21">
        <f>'Balance Sheet Annual'!BS382/'Balance Sheet Annual'!BB382</f>
        <v>0.47478771278344889</v>
      </c>
      <c r="U382" s="21">
        <f>('Balance Sheet Annual'!BH382+'Balance Sheet Annual'!BS382)/'Balance Sheet Annual'!CS382</f>
        <v>0.97044034865053597</v>
      </c>
      <c r="V382" s="21">
        <f>('Balance Sheet Annual'!BH382/'Balance Sheet Annual'!CS382)</f>
        <v>0</v>
      </c>
      <c r="W382" s="21">
        <f>('Balance Sheet Annual'!BS382/'Balance Sheet Annual'!CS382)</f>
        <v>0.97044034865053597</v>
      </c>
      <c r="X382" s="22">
        <f>'Balance Sheet Annual'!AH382/'Balance Sheet Annual'!BB382</f>
        <v>5.3404295955929654E-3</v>
      </c>
      <c r="Y382" s="22">
        <f>'Balance Sheet Annual'!CS382/('Balance Sheet Annual'!BB382-'Balance Sheet Annual'!AQ382-'Balance Sheet Annual'!AR382-'Balance Sheet Annual'!AS382)</f>
        <v>0.48924976526756525</v>
      </c>
      <c r="Z382" s="22">
        <f>'Balance Sheet Annual'!BA382/'Balance Sheet Annual'!BB382</f>
        <v>0.994659570404407</v>
      </c>
      <c r="AA382" s="22">
        <f>'Balance Sheet Annual'!AR382/'Balance Sheet Annual'!BB382</f>
        <v>0</v>
      </c>
      <c r="AB382" s="23">
        <f>'Balance Sheet Annual'!CS382/'Balance Sheet Annual'!CT382</f>
        <v>0.48924976526756525</v>
      </c>
      <c r="AC382" s="24">
        <f>'Income Statement Annual'!V382/'Income Statement Annual'!N382</f>
        <v>0.68580354712986957</v>
      </c>
      <c r="AD382" s="22">
        <f>('Income Statement Annual'!AF382-'Income Statement Annual'!AC382)/'Income Statement Annual'!N382</f>
        <v>0.62793397409697416</v>
      </c>
      <c r="AE382" s="22">
        <f>'Income Statement Annual'!AF382/'Income Statement Annual'!N382</f>
        <v>0.18962714063493244</v>
      </c>
      <c r="AF382" s="22">
        <f>'Income Statement Annual'!BS382/'Income Statement Annual'!N382</f>
        <v>0.11834812726766962</v>
      </c>
      <c r="AG382" s="22">
        <f>('Income Statement Annual'!AF382-'Income Statement Annual'!AC382)/('Income Statement Annual'!AH382*-1)</f>
        <v>4.8581007062333441</v>
      </c>
      <c r="AH382" s="23">
        <f>'Income Statement Annual'!AF382/('Income Statement Annual'!AH382*-1)</f>
        <v>1.4670774059715175</v>
      </c>
      <c r="AI382" s="24">
        <f>'Cash Flow Statement Annual'!BG382/'Cash Flow Statement Annual'!AB382</f>
        <v>-0.2153222948192437</v>
      </c>
      <c r="AJ382" s="22">
        <f>'Cash Flow Statement Annual'!AB382/'Balance Sheet Annual'!BR382</f>
        <v>1.8667280337135215</v>
      </c>
      <c r="AK382" s="22">
        <f>('Cash Flow Statement Annual'!AB382+'Cash Flow Statement Annual'!AV382)/('Balance Sheet Annual'!BH382+'Balance Sheet Annual'!BS382)</f>
        <v>5.1107903966131969E-2</v>
      </c>
      <c r="AL382" s="23">
        <f>('Cash Flow Statement Annual'!AB382/('Balance Sheet Annual'!BH382+'Balance Sheet Annual'!BS382))</f>
        <v>0.14139424015766153</v>
      </c>
      <c r="AM382" s="24">
        <f>'Income Statement Annual'!BS382/'Balance Sheet Annual'!CS382</f>
        <v>3.1148391093753881E-2</v>
      </c>
      <c r="AN382" s="22">
        <f>'Income Statement Annual'!N382/'Balance Sheet Annual'!CS382</f>
        <v>0.26319293606822464</v>
      </c>
      <c r="AO382" s="22">
        <f>'Income Statement Annual'!N382/'Balance Sheet Annual'!BB382</f>
        <v>0.12876708219146021</v>
      </c>
      <c r="AP382" s="22">
        <f>'Income Statement Annual'!N382/('Balance Sheet Annual'!AH382-'Balance Sheet Annual'!BR382)</f>
        <v>-4.2050386598482321</v>
      </c>
      <c r="AQ382" s="22">
        <f>'Income Statement Annual'!BS382/'Balance Sheet Annual'!BB382</f>
        <v>1.5239343031081405E-2</v>
      </c>
      <c r="AR382" s="22">
        <f>'Cash Flow Statement Annual'!AB382/'Income Statement Annual'!N382</f>
        <v>0.52134634677356995</v>
      </c>
      <c r="AS382" s="22">
        <f>'Cash Flow Statement Annual'!BG382/'Income Statement Annual'!N382</f>
        <v>-0.11225749178291429</v>
      </c>
      <c r="AT382" s="22">
        <f>'Cash Flow Statement Annual'!AB382/'Balance Sheet Annual'!BB382</f>
        <v>6.71322478852098E-2</v>
      </c>
      <c r="AU382" s="22">
        <f>('Cash Flow Statement Annual'!AB382+'Cash Flow Statement Annual'!AU382)/'Balance Sheet Annual'!BR382</f>
        <v>0.40168208034288838</v>
      </c>
      <c r="AV382" s="22">
        <f>('Cash Flow Statement Annual'!AB382+'Cash Flow Statement Annual'!AU382)/('Balance Sheet Annual'!BH382+'Balance Sheet Annual'!BS382)</f>
        <v>3.04251779098463E-2</v>
      </c>
      <c r="AW382" s="22">
        <f>'Cash Flow Statement Annual'!AB382/'Balance Sheet Annual'!BS382</f>
        <v>0.14139424015766153</v>
      </c>
      <c r="AX382" s="22">
        <f>('Cash Flow Statement Annual'!AB382+'Cash Flow Statement Annual'!AU382)/'Balance Sheet Annual'!BS382</f>
        <v>3.04251779098463E-2</v>
      </c>
      <c r="AY382" s="22">
        <f>('Balance Sheet Annual'!BH382+'Balance Sheet Annual'!BS382)/('Income Statement Annual'!AF382-'Income Statement Annual'!AC382)</f>
        <v>5.8719268308675483</v>
      </c>
      <c r="AZ382" s="22">
        <f>(('Balance Sheet Annual'!BH382+'Balance Sheet Annual'!BS382)-'Balance Sheet Annual'!N382)/('Income Statement Annual'!AF382-'Income Statement Annual'!AC382)</f>
        <v>5.8686675483894701</v>
      </c>
      <c r="BA382" s="22">
        <f>('Cash Flow Statement Annual'!AB382+'Cash Flow Statement Annual'!AU382)/'Income Statement Annual'!BS382</f>
        <v>0.947908358082308</v>
      </c>
      <c r="BB382" s="22">
        <f>'Income Statement Annual'!AF382/('Balance Sheet Annual'!BH382+'Balance Sheet Annual'!BS382)</f>
        <v>5.1428739511224203E-2</v>
      </c>
      <c r="BC382" s="23">
        <f>'Income Statement Annual'!AF382/('Balance Sheet Annual'!BB382-'Balance Sheet Annual'!BR382)</f>
        <v>2.5328614457225292E-2</v>
      </c>
    </row>
    <row r="383" spans="1:55" x14ac:dyDescent="0.2">
      <c r="A383" s="45" t="s">
        <v>1189</v>
      </c>
      <c r="B383" s="45" t="s">
        <v>1190</v>
      </c>
      <c r="C383" s="45" t="str">
        <f>VLOOKUP(A383,'[1]S&amp;P 500 Wikipedia'!A:D,3,FALSE)</f>
        <v>Health Care</v>
      </c>
      <c r="D383" s="45">
        <v>378232</v>
      </c>
      <c r="E383" s="45" t="s">
        <v>16</v>
      </c>
      <c r="F383" s="45">
        <v>2018</v>
      </c>
      <c r="G383" s="45" t="s">
        <v>17</v>
      </c>
      <c r="H383" s="46">
        <v>43465</v>
      </c>
      <c r="I383" s="46">
        <v>43523</v>
      </c>
      <c r="J383" s="46">
        <v>43593</v>
      </c>
      <c r="K383" s="45">
        <v>92187000</v>
      </c>
      <c r="L383" s="45">
        <v>92706000</v>
      </c>
      <c r="M383" s="45" t="s">
        <v>2030</v>
      </c>
      <c r="N383" s="20">
        <f>'Balance Sheet Annual'!AH383/'Balance Sheet Annual'!BR383</f>
        <v>0.97292690502447465</v>
      </c>
      <c r="O383" s="21">
        <f>('Balance Sheet Annual'!AH383-'Balance Sheet Annual'!U383)/'Balance Sheet Annual'!BR383</f>
        <v>0.89923940793297097</v>
      </c>
      <c r="P383" s="21">
        <f>'Balance Sheet Annual'!N383/'Balance Sheet Annual'!BR383</f>
        <v>4.0271445222328159E-2</v>
      </c>
      <c r="Q383" s="21">
        <f>'Balance Sheet Annual'!CH383/'Balance Sheet Annual'!CS383</f>
        <v>1.1276264111418075</v>
      </c>
      <c r="R383" s="21">
        <f>('Balance Sheet Annual'!BH383+'Balance Sheet Annual'!BS383)/'Balance Sheet Annual'!BB383</f>
        <v>0.37540174401597942</v>
      </c>
      <c r="S383" s="21">
        <f>('Balance Sheet Annual'!BH383/'Balance Sheet Annual'!BB383)</f>
        <v>5.0699472245793187E-2</v>
      </c>
      <c r="T383" s="21">
        <f>'Balance Sheet Annual'!BS383/'Balance Sheet Annual'!BB383</f>
        <v>0.32470227177018623</v>
      </c>
      <c r="U383" s="21">
        <f>('Balance Sheet Annual'!BH383+'Balance Sheet Annual'!BS383)/'Balance Sheet Annual'!CS383</f>
        <v>0.7987146653570939</v>
      </c>
      <c r="V383" s="21">
        <f>('Balance Sheet Annual'!BH383/'Balance Sheet Annual'!CS383)</f>
        <v>0.10786953618110064</v>
      </c>
      <c r="W383" s="21">
        <f>('Balance Sheet Annual'!BS383/'Balance Sheet Annual'!CS383)</f>
        <v>0.69084512917599317</v>
      </c>
      <c r="X383" s="22">
        <f>'Balance Sheet Annual'!AH383/'Balance Sheet Annual'!BB383</f>
        <v>0.16707217398382504</v>
      </c>
      <c r="Y383" s="22">
        <f>'Balance Sheet Annual'!CS383/('Balance Sheet Annual'!BB383-'Balance Sheet Annual'!AQ383-'Balance Sheet Annual'!AR383-'Balance Sheet Annual'!AS383)</f>
        <v>0.7291881076672081</v>
      </c>
      <c r="Z383" s="22">
        <f>'Balance Sheet Annual'!BA383/'Balance Sheet Annual'!BB383</f>
        <v>0.83292782601617499</v>
      </c>
      <c r="AA383" s="22">
        <f>'Balance Sheet Annual'!AR383/'Balance Sheet Annual'!BB383</f>
        <v>0.35543747772218626</v>
      </c>
      <c r="AB383" s="23">
        <f>'Balance Sheet Annual'!CS383/'Balance Sheet Annual'!CT383</f>
        <v>0.47000732589296168</v>
      </c>
      <c r="AC383" s="24">
        <f>'Income Statement Annual'!V383/'Income Statement Annual'!N383</f>
        <v>1</v>
      </c>
      <c r="AD383" s="22">
        <f>('Income Statement Annual'!AF383-'Income Statement Annual'!AC383)/'Income Statement Annual'!N383</f>
        <v>0.16599091342683117</v>
      </c>
      <c r="AE383" s="22">
        <f>'Income Statement Annual'!AF383/'Income Statement Annual'!N383</f>
        <v>0.12297738731482108</v>
      </c>
      <c r="AF383" s="22">
        <f>'Income Statement Annual'!BS383/'Income Statement Annual'!N383</f>
        <v>7.2268276293688732E-2</v>
      </c>
      <c r="AG383" s="22">
        <f>('Income Statement Annual'!AF383-'Income Statement Annual'!AC383)/('Income Statement Annual'!AH383*-1)</f>
        <v>11.902975153097424</v>
      </c>
      <c r="AH383" s="23">
        <f>'Income Statement Annual'!AF383/('Income Statement Annual'!AH383*-1)</f>
        <v>8.8185356377739055</v>
      </c>
      <c r="AI383" s="24">
        <f>'Cash Flow Statement Annual'!BG383/'Cash Flow Statement Annual'!AB383</f>
        <v>-0.43899995010912574</v>
      </c>
      <c r="AJ383" s="22">
        <f>'Cash Flow Statement Annual'!AB383/'Balance Sheet Annual'!BR383</f>
        <v>0.63991301025846925</v>
      </c>
      <c r="AK383" s="22">
        <f>('Cash Flow Statement Annual'!AB383+'Cash Flow Statement Annual'!AV383)/('Balance Sheet Annual'!BH383+'Balance Sheet Annual'!BS383)</f>
        <v>0.28325926996697287</v>
      </c>
      <c r="AL383" s="23">
        <f>('Cash Flow Statement Annual'!AB383/('Balance Sheet Annual'!BH383+'Balance Sheet Annual'!BS383))</f>
        <v>0.2927174172136745</v>
      </c>
      <c r="AM383" s="24">
        <f>'Income Statement Annual'!BS383/'Balance Sheet Annual'!CS383</f>
        <v>0.14873121294832209</v>
      </c>
      <c r="AN383" s="22">
        <f>'Income Statement Annual'!N383/'Balance Sheet Annual'!CS383</f>
        <v>2.058042900371639</v>
      </c>
      <c r="AO383" s="22">
        <f>'Income Statement Annual'!N383/'Balance Sheet Annual'!BB383</f>
        <v>0.9672952401766689</v>
      </c>
      <c r="AP383" s="22">
        <f>'Income Statement Annual'!N383/('Balance Sheet Annual'!AH383-'Balance Sheet Annual'!BR383)</f>
        <v>-208.06413895107133</v>
      </c>
      <c r="AQ383" s="22">
        <f>'Income Statement Annual'!BS383/'Balance Sheet Annual'!BB383</f>
        <v>6.9904759674657507E-2</v>
      </c>
      <c r="AR383" s="22">
        <f>'Cash Flow Statement Annual'!AB383/'Income Statement Annual'!N383</f>
        <v>0.11360195353157798</v>
      </c>
      <c r="AS383" s="22">
        <f>'Cash Flow Statement Annual'!BG383/'Income Statement Annual'!N383</f>
        <v>-4.9871251932661953E-2</v>
      </c>
      <c r="AT383" s="22">
        <f>'Cash Flow Statement Annual'!AB383/'Balance Sheet Annual'!BB383</f>
        <v>0.10988662892586649</v>
      </c>
      <c r="AU383" s="22">
        <f>('Cash Flow Statement Annual'!AB383+'Cash Flow Statement Annual'!AU383)/'Balance Sheet Annual'!BR383</f>
        <v>0.3020409797655238</v>
      </c>
      <c r="AV383" s="22">
        <f>('Cash Flow Statement Annual'!AB383+'Cash Flow Statement Annual'!AU383)/('Balance Sheet Annual'!BH383+'Balance Sheet Annual'!BS383)</f>
        <v>0.13816355359604396</v>
      </c>
      <c r="AW383" s="22">
        <f>'Cash Flow Statement Annual'!AB383/'Balance Sheet Annual'!BS383</f>
        <v>0.33842272900277304</v>
      </c>
      <c r="AX383" s="22">
        <f>('Cash Flow Statement Annual'!AB383+'Cash Flow Statement Annual'!AU383)/'Balance Sheet Annual'!BS383</f>
        <v>0.15973660638909795</v>
      </c>
      <c r="AY383" s="22">
        <f>('Balance Sheet Annual'!BH383+'Balance Sheet Annual'!BS383)/('Income Statement Annual'!AF383-'Income Statement Annual'!AC383)</f>
        <v>2.3380452943181576</v>
      </c>
      <c r="AZ383" s="22">
        <f>(('Balance Sheet Annual'!BH383+'Balance Sheet Annual'!BS383)-'Balance Sheet Annual'!N383)/('Income Statement Annual'!AF383-'Income Statement Annual'!AC383)</f>
        <v>2.2949750078561619</v>
      </c>
      <c r="BA383" s="22">
        <f>('Cash Flow Statement Annual'!AB383+'Cash Flow Statement Annual'!AU383)/'Income Statement Annual'!BS383</f>
        <v>0.74196434149538149</v>
      </c>
      <c r="BB383" s="22">
        <f>'Income Statement Annual'!AF383/('Balance Sheet Annual'!BH383+'Balance Sheet Annual'!BS383)</f>
        <v>0.31687503666452227</v>
      </c>
      <c r="BC383" s="23">
        <f>'Income Statement Annual'!AF383/('Balance Sheet Annual'!BB383-'Balance Sheet Annual'!BR383)</f>
        <v>0.14361763352395177</v>
      </c>
    </row>
    <row r="384" spans="1:55" x14ac:dyDescent="0.2">
      <c r="A384" s="45" t="s">
        <v>1168</v>
      </c>
      <c r="B384" s="45" t="s">
        <v>1169</v>
      </c>
      <c r="C384" s="45" t="str">
        <f>VLOOKUP(A384,'[1]S&amp;P 500 Wikipedia'!A:D,3,FALSE)</f>
        <v>Consumer Discretionary</v>
      </c>
      <c r="D384" s="45">
        <v>178804</v>
      </c>
      <c r="E384" s="45" t="s">
        <v>16</v>
      </c>
      <c r="F384" s="45">
        <v>2018</v>
      </c>
      <c r="G384" s="45" t="s">
        <v>17</v>
      </c>
      <c r="H384" s="46">
        <v>43496</v>
      </c>
      <c r="I384" s="46">
        <v>43557</v>
      </c>
      <c r="J384" s="46">
        <v>43706</v>
      </c>
      <c r="K384" s="45">
        <v>59052000</v>
      </c>
      <c r="L384" s="45">
        <v>59378000</v>
      </c>
      <c r="M384" s="45" t="s">
        <v>2031</v>
      </c>
      <c r="N384" s="20">
        <f>'Balance Sheet Annual'!AH384/'Balance Sheet Annual'!BR384</f>
        <v>2.6375469894077233</v>
      </c>
      <c r="O384" s="21">
        <f>('Balance Sheet Annual'!AH384-'Balance Sheet Annual'!U384)/'Balance Sheet Annual'!BR384</f>
        <v>0.93016291737650392</v>
      </c>
      <c r="P384" s="21">
        <f>'Balance Sheet Annual'!N384/'Balance Sheet Annual'!BR384</f>
        <v>0.61891317821248715</v>
      </c>
      <c r="Q384" s="21">
        <f>'Balance Sheet Annual'!CH384/'Balance Sheet Annual'!CS384</f>
        <v>0.6394200934834916</v>
      </c>
      <c r="R384" s="21">
        <f>('Balance Sheet Annual'!BH384+'Balance Sheet Annual'!BS384)/'Balance Sheet Annual'!BB384</f>
        <v>0</v>
      </c>
      <c r="S384" s="21">
        <f>('Balance Sheet Annual'!BH384/'Balance Sheet Annual'!BB384)</f>
        <v>0</v>
      </c>
      <c r="T384" s="21">
        <f>'Balance Sheet Annual'!BS384/'Balance Sheet Annual'!BB384</f>
        <v>0</v>
      </c>
      <c r="U384" s="21">
        <f>('Balance Sheet Annual'!BH384+'Balance Sheet Annual'!BS384)/'Balance Sheet Annual'!CS384</f>
        <v>0</v>
      </c>
      <c r="V384" s="21">
        <f>('Balance Sheet Annual'!BH384/'Balance Sheet Annual'!CS384)</f>
        <v>0</v>
      </c>
      <c r="W384" s="21">
        <f>('Balance Sheet Annual'!BS384/'Balance Sheet Annual'!CS384)</f>
        <v>0</v>
      </c>
      <c r="X384" s="22">
        <f>'Balance Sheet Annual'!AH384/'Balance Sheet Annual'!BB384</f>
        <v>0.5823050056606297</v>
      </c>
      <c r="Y384" s="22">
        <f>'Balance Sheet Annual'!CS384/('Balance Sheet Annual'!BB384-'Balance Sheet Annual'!AQ384-'Balance Sheet Annual'!AR384-'Balance Sheet Annual'!AS384)</f>
        <v>0.60997178451995693</v>
      </c>
      <c r="Z384" s="22">
        <f>'Balance Sheet Annual'!BA384/'Balance Sheet Annual'!BB384</f>
        <v>0.4176949943393703</v>
      </c>
      <c r="AA384" s="22">
        <f>'Balance Sheet Annual'!AR384/'Balance Sheet Annual'!BB384</f>
        <v>0</v>
      </c>
      <c r="AB384" s="23">
        <f>'Balance Sheet Annual'!CS384/'Balance Sheet Annual'!CT384</f>
        <v>0.60997178451995693</v>
      </c>
      <c r="AC384" s="24">
        <f>'Income Statement Annual'!V384/'Income Statement Annual'!N384</f>
        <v>0.35632710715224014</v>
      </c>
      <c r="AD384" s="22">
        <f>('Income Statement Annual'!AF384-'Income Statement Annual'!AC384)/'Income Statement Annual'!N384</f>
        <v>0.13345062440245622</v>
      </c>
      <c r="AE384" s="22">
        <f>'Income Statement Annual'!AF384/'Income Statement Annual'!N384</f>
        <v>0.13345062440245622</v>
      </c>
      <c r="AF384" s="22">
        <f>'Income Statement Annual'!BS384/'Income Statement Annual'!N384</f>
        <v>9.4355244093556875E-2</v>
      </c>
      <c r="AG384" s="22">
        <f>('Income Statement Annual'!AF384-'Income Statement Annual'!AC384)/('Income Statement Annual'!AH384*-1)</f>
        <v>-500.8233418367347</v>
      </c>
      <c r="AH384" s="23">
        <f>'Income Statement Annual'!AF384/('Income Statement Annual'!AH384*-1)</f>
        <v>-500.8233418367347</v>
      </c>
      <c r="AI384" s="24">
        <f>'Cash Flow Statement Annual'!BG384/'Cash Flow Statement Annual'!AB384</f>
        <v>-0.45705996925706277</v>
      </c>
      <c r="AJ384" s="22">
        <f>'Cash Flow Statement Annual'!AB384/'Balance Sheet Annual'!BR384</f>
        <v>1.2136519217772352</v>
      </c>
      <c r="AK384" s="22" t="e">
        <f>('Cash Flow Statement Annual'!AB384+'Cash Flow Statement Annual'!AV384)/('Balance Sheet Annual'!BH384+'Balance Sheet Annual'!BS384)</f>
        <v>#DIV/0!</v>
      </c>
      <c r="AL384" s="23" t="e">
        <f>('Cash Flow Statement Annual'!AB384/('Balance Sheet Annual'!BH384+'Balance Sheet Annual'!BS384))</f>
        <v>#DIV/0!</v>
      </c>
      <c r="AM384" s="24">
        <f>'Income Statement Annual'!BS384/'Balance Sheet Annual'!CS384</f>
        <v>0.31294593615098942</v>
      </c>
      <c r="AN384" s="22">
        <f>'Income Statement Annual'!N384/'Balance Sheet Annual'!CS384</f>
        <v>3.3166777231871865</v>
      </c>
      <c r="AO384" s="22">
        <f>'Income Statement Annual'!N384/'Balance Sheet Annual'!BB384</f>
        <v>2.0230798294900758</v>
      </c>
      <c r="AP384" s="22">
        <f>'Income Statement Annual'!N384/('Balance Sheet Annual'!AH384-'Balance Sheet Annual'!BR384)</f>
        <v>5.5958869393301676</v>
      </c>
      <c r="AQ384" s="22">
        <f>'Income Statement Annual'!BS384/'Balance Sheet Annual'!BB384</f>
        <v>0.19088819113228753</v>
      </c>
      <c r="AR384" s="22">
        <f>'Cash Flow Statement Annual'!AB384/'Income Statement Annual'!N384</f>
        <v>0.13244374294120867</v>
      </c>
      <c r="AS384" s="22">
        <f>'Cash Flow Statement Annual'!BG384/'Income Statement Annual'!N384</f>
        <v>-6.0534733076999157E-2</v>
      </c>
      <c r="AT384" s="22">
        <f>'Cash Flow Statement Annual'!AB384/'Balance Sheet Annual'!BB384</f>
        <v>0.26794426488652784</v>
      </c>
      <c r="AU384" s="22">
        <f>('Cash Flow Statement Annual'!AB384+'Cash Flow Statement Annual'!AU384)/'Balance Sheet Annual'!BR384</f>
        <v>0.38720829193697581</v>
      </c>
      <c r="AV384" s="22" t="e">
        <f>('Cash Flow Statement Annual'!AB384+'Cash Flow Statement Annual'!AU384)/('Balance Sheet Annual'!BH384+'Balance Sheet Annual'!BS384)</f>
        <v>#DIV/0!</v>
      </c>
      <c r="AW384" s="22" t="e">
        <f>'Cash Flow Statement Annual'!AB384/'Balance Sheet Annual'!BS384</f>
        <v>#DIV/0!</v>
      </c>
      <c r="AX384" s="22" t="e">
        <f>('Cash Flow Statement Annual'!AB384+'Cash Flow Statement Annual'!AU384)/'Balance Sheet Annual'!BS384</f>
        <v>#DIV/0!</v>
      </c>
      <c r="AY384" s="22">
        <f>('Balance Sheet Annual'!BH384+'Balance Sheet Annual'!BS384)/('Income Statement Annual'!AF384-'Income Statement Annual'!AC384)</f>
        <v>0</v>
      </c>
      <c r="AZ384" s="22">
        <f>(('Balance Sheet Annual'!BH384+'Balance Sheet Annual'!BS384)-'Balance Sheet Annual'!N384)/('Income Statement Annual'!AF384-'Income Statement Annual'!AC384)</f>
        <v>-0.50611174711030693</v>
      </c>
      <c r="BA384" s="22">
        <f>('Cash Flow Statement Annual'!AB384+'Cash Flow Statement Annual'!AU384)/'Income Statement Annual'!BS384</f>
        <v>0.4478328056278974</v>
      </c>
      <c r="BB384" s="22" t="e">
        <f>'Income Statement Annual'!AF384/('Balance Sheet Annual'!BH384+'Balance Sheet Annual'!BS384)</f>
        <v>#DIV/0!</v>
      </c>
      <c r="BC384" s="23">
        <f>'Income Statement Annual'!AF384/('Balance Sheet Annual'!BB384-'Balance Sheet Annual'!BR384)</f>
        <v>0.34647417782583967</v>
      </c>
    </row>
    <row r="385" spans="1:55" x14ac:dyDescent="0.2">
      <c r="A385" s="45" t="s">
        <v>1180</v>
      </c>
      <c r="B385" s="45" t="s">
        <v>1181</v>
      </c>
      <c r="C385" s="45" t="str">
        <f>VLOOKUP(A385,'[1]S&amp;P 500 Wikipedia'!A:D,3,FALSE)</f>
        <v>Health Care</v>
      </c>
      <c r="D385" s="45">
        <v>367714</v>
      </c>
      <c r="E385" s="45" t="s">
        <v>16</v>
      </c>
      <c r="F385" s="45">
        <v>2018</v>
      </c>
      <c r="G385" s="45" t="s">
        <v>17</v>
      </c>
      <c r="H385" s="46">
        <v>43465</v>
      </c>
      <c r="I385" s="46">
        <v>43508</v>
      </c>
      <c r="J385" s="46">
        <v>43508</v>
      </c>
      <c r="K385" s="45">
        <v>963000000</v>
      </c>
      <c r="L385" s="45">
        <v>980000000</v>
      </c>
      <c r="M385" s="45" t="s">
        <v>1854</v>
      </c>
      <c r="N385" s="20">
        <f>'Balance Sheet Annual'!AH385/'Balance Sheet Annual'!BR385</f>
        <v>0.73487505697243527</v>
      </c>
      <c r="O385" s="21">
        <f>('Balance Sheet Annual'!AH385-'Balance Sheet Annual'!U385)/'Balance Sheet Annual'!BR385</f>
        <v>0.73487505697243527</v>
      </c>
      <c r="P385" s="21">
        <f>'Balance Sheet Annual'!N385/'Balance Sheet Annual'!BR385</f>
        <v>0.30695757287517589</v>
      </c>
      <c r="Q385" s="21">
        <f>'Balance Sheet Annual'!CH385/'Balance Sheet Annual'!CS385</f>
        <v>1.6730613971012265</v>
      </c>
      <c r="R385" s="21">
        <f>('Balance Sheet Annual'!BH385+'Balance Sheet Annual'!BS385)/'Balance Sheet Annual'!BB385</f>
        <v>0.22790490299011923</v>
      </c>
      <c r="S385" s="21">
        <f>('Balance Sheet Annual'!BH385/'Balance Sheet Annual'!BB385)</f>
        <v>2.0545383940514032E-2</v>
      </c>
      <c r="T385" s="21">
        <f>'Balance Sheet Annual'!BS385/'Balance Sheet Annual'!BB385</f>
        <v>0.2073595190496052</v>
      </c>
      <c r="U385" s="21">
        <f>('Balance Sheet Annual'!BH385+'Balance Sheet Annual'!BS385)/'Balance Sheet Annual'!CS385</f>
        <v>0.60920379839298755</v>
      </c>
      <c r="V385" s="21">
        <f>('Balance Sheet Annual'!BH385/'Balance Sheet Annual'!CS385)</f>
        <v>5.4919072700011534E-2</v>
      </c>
      <c r="W385" s="21">
        <f>('Balance Sheet Annual'!BS385/'Balance Sheet Annual'!CS385)</f>
        <v>0.55428472569297604</v>
      </c>
      <c r="X385" s="22">
        <f>'Balance Sheet Annual'!AH385/'Balance Sheet Annual'!BB385</f>
        <v>0.26668009032202389</v>
      </c>
      <c r="Y385" s="22">
        <f>'Balance Sheet Annual'!CS385/('Balance Sheet Annual'!BB385-'Balance Sheet Annual'!AQ385-'Balance Sheet Annual'!AR385-'Balance Sheet Annual'!AS385)</f>
        <v>0.68438293449804644</v>
      </c>
      <c r="Z385" s="22">
        <f>'Balance Sheet Annual'!BA385/'Balance Sheet Annual'!BB385</f>
        <v>0.73331990967797611</v>
      </c>
      <c r="AA385" s="22">
        <f>'Balance Sheet Annual'!AR385/'Balance Sheet Annual'!BB385</f>
        <v>0.39232550446576248</v>
      </c>
      <c r="AB385" s="23">
        <f>'Balance Sheet Annual'!CS385/'Balance Sheet Annual'!CT385</f>
        <v>0.37410289231831323</v>
      </c>
      <c r="AC385" s="24">
        <f>'Income Statement Annual'!V385/'Income Statement Annual'!N385</f>
        <v>0.23370070441789828</v>
      </c>
      <c r="AD385" s="22">
        <f>('Income Statement Annual'!AF385-'Income Statement Annual'!AC385)/'Income Statement Annual'!N385</f>
        <v>8.6767184167747896E-2</v>
      </c>
      <c r="AE385" s="22">
        <f>'Income Statement Annual'!AF385/'Income Statement Annual'!N385</f>
        <v>7.5606858256404133E-2</v>
      </c>
      <c r="AF385" s="22">
        <f>'Income Statement Annual'!BS385/'Income Statement Annual'!N385</f>
        <v>5.2485844530943182E-2</v>
      </c>
      <c r="AG385" s="22">
        <f>('Income Statement Annual'!AF385-'Income Statement Annual'!AC385)/('Income Statement Annual'!AH385*-1)</f>
        <v>14.716694772344013</v>
      </c>
      <c r="AH385" s="23">
        <f>'Income Statement Annual'!AF385/('Income Statement Annual'!AH385*-1)</f>
        <v>12.823777403035413</v>
      </c>
      <c r="AI385" s="24">
        <f>'Cash Flow Statement Annual'!BG385/'Cash Flow Statement Annual'!AB385</f>
        <v>-0.25308914386584291</v>
      </c>
      <c r="AJ385" s="22">
        <f>'Cash Flow Statement Annual'!AB385/'Balance Sheet Annual'!BR385</f>
        <v>0.26942512335770763</v>
      </c>
      <c r="AK385" s="22">
        <f>('Cash Flow Statement Annual'!AB385+'Cash Flow Statement Annual'!AV385)/('Balance Sheet Annual'!BH385+'Balance Sheet Annual'!BS385)</f>
        <v>0.3415057427742017</v>
      </c>
      <c r="AL385" s="23">
        <f>('Cash Flow Statement Annual'!AB385/('Balance Sheet Annual'!BH385+'Balance Sheet Annual'!BS385))</f>
        <v>0.42900416508898143</v>
      </c>
      <c r="AM385" s="24">
        <f>'Income Statement Annual'!BS385/'Balance Sheet Annual'!CS385</f>
        <v>0.20295259697820153</v>
      </c>
      <c r="AN385" s="22">
        <f>'Income Statement Annual'!N385/'Balance Sheet Annual'!CS385</f>
        <v>3.8668063511591249</v>
      </c>
      <c r="AO385" s="22">
        <f>'Income Statement Annual'!N385/'Balance Sheet Annual'!BB385</f>
        <v>1.4465834400034518</v>
      </c>
      <c r="AP385" s="22">
        <f>'Income Statement Annual'!N385/('Balance Sheet Annual'!AH385-'Balance Sheet Annual'!BR385)</f>
        <v>-15.035428656850288</v>
      </c>
      <c r="AQ385" s="22">
        <f>'Income Statement Annual'!BS385/'Balance Sheet Annual'!BB385</f>
        <v>7.5925153533058148E-2</v>
      </c>
      <c r="AR385" s="22">
        <f>'Cash Flow Statement Annual'!AB385/'Income Statement Annual'!N385</f>
        <v>6.7588325652841785E-2</v>
      </c>
      <c r="AS385" s="22">
        <f>'Cash Flow Statement Annual'!BG385/'Income Statement Annual'!N385</f>
        <v>-1.7105871474803514E-2</v>
      </c>
      <c r="AT385" s="22">
        <f>'Cash Flow Statement Annual'!AB385/'Balance Sheet Annual'!BB385</f>
        <v>9.7772152626961414E-2</v>
      </c>
      <c r="AU385" s="22">
        <f>('Cash Flow Statement Annual'!AB385+'Cash Flow Statement Annual'!AU385)/'Balance Sheet Annual'!BR385</f>
        <v>9.9023046588589667E-2</v>
      </c>
      <c r="AV385" s="22">
        <f>('Cash Flow Statement Annual'!AB385+'Cash Flow Statement Annual'!AU385)/('Balance Sheet Annual'!BH385+'Balance Sheet Annual'!BS385)</f>
        <v>0.15767386091127097</v>
      </c>
      <c r="AW385" s="22">
        <f>'Cash Flow Statement Annual'!AB385/'Balance Sheet Annual'!BS385</f>
        <v>0.4715103173226981</v>
      </c>
      <c r="AX385" s="22">
        <f>('Cash Flow Statement Annual'!AB385+'Cash Flow Statement Annual'!AU385)/'Balance Sheet Annual'!BS385</f>
        <v>0.17329634125195076</v>
      </c>
      <c r="AY385" s="22">
        <f>('Balance Sheet Annual'!BH385+'Balance Sheet Annual'!BS385)/('Income Statement Annual'!AF385-'Income Statement Annual'!AC385)</f>
        <v>1.8157442420075627</v>
      </c>
      <c r="AZ385" s="22">
        <f>(('Balance Sheet Annual'!BH385+'Balance Sheet Annual'!BS385)-'Balance Sheet Annual'!N385)/('Income Statement Annual'!AF385-'Income Statement Annual'!AC385)</f>
        <v>0.92826859172682474</v>
      </c>
      <c r="BA385" s="22">
        <f>('Cash Flow Statement Annual'!AB385+'Cash Flow Statement Annual'!AU385)/'Income Statement Annual'!BS385</f>
        <v>0.47329039590831595</v>
      </c>
      <c r="BB385" s="22">
        <f>'Income Statement Annual'!AF385/('Balance Sheet Annual'!BH385+'Balance Sheet Annual'!BS385)</f>
        <v>0.47990029029408054</v>
      </c>
      <c r="BC385" s="23">
        <f>'Income Statement Annual'!AF385/('Balance Sheet Annual'!BB385-'Balance Sheet Annual'!BR385)</f>
        <v>0.17166883006941702</v>
      </c>
    </row>
    <row r="386" spans="1:55" x14ac:dyDescent="0.2">
      <c r="A386" s="45" t="s">
        <v>1174</v>
      </c>
      <c r="B386" s="45" t="s">
        <v>1175</v>
      </c>
      <c r="C386" s="45" t="str">
        <f>VLOOKUP(A386,'[1]S&amp;P 500 Wikipedia'!A:D,3,FALSE)</f>
        <v>Industrials</v>
      </c>
      <c r="D386" s="45">
        <v>367644</v>
      </c>
      <c r="E386" s="45" t="s">
        <v>16</v>
      </c>
      <c r="F386" s="45">
        <v>2018</v>
      </c>
      <c r="G386" s="45" t="s">
        <v>17</v>
      </c>
      <c r="H386" s="46">
        <v>43465</v>
      </c>
      <c r="I386" s="46">
        <v>43504</v>
      </c>
      <c r="J386" s="46">
        <v>43504</v>
      </c>
      <c r="K386" s="45">
        <v>729300000</v>
      </c>
      <c r="L386" s="45">
        <v>733000000</v>
      </c>
      <c r="M386" s="45" t="s">
        <v>1855</v>
      </c>
      <c r="N386" s="20">
        <f>'Balance Sheet Annual'!AH386/'Balance Sheet Annual'!BR386</f>
        <v>1.017009393247017</v>
      </c>
      <c r="O386" s="21">
        <f>('Balance Sheet Annual'!AH386-'Balance Sheet Annual'!U386)/'Balance Sheet Annual'!BR386</f>
        <v>0.82685960903782685</v>
      </c>
      <c r="P386" s="21">
        <f>'Balance Sheet Annual'!N386/'Balance Sheet Annual'!BR386</f>
        <v>0.34653465346534651</v>
      </c>
      <c r="Q386" s="21">
        <f>'Balance Sheet Annual'!CH386/'Balance Sheet Annual'!CS386</f>
        <v>1.32563566140972</v>
      </c>
      <c r="R386" s="21">
        <f>('Balance Sheet Annual'!BH386+'Balance Sheet Annual'!BS386)/'Balance Sheet Annual'!BB386</f>
        <v>0.29311836141576997</v>
      </c>
      <c r="S386" s="21">
        <f>('Balance Sheet Annual'!BH386/'Balance Sheet Annual'!BB386)</f>
        <v>1.3839393834550047E-2</v>
      </c>
      <c r="T386" s="21">
        <f>'Balance Sheet Annual'!BS386/'Balance Sheet Annual'!BB386</f>
        <v>0.27927896758121995</v>
      </c>
      <c r="U386" s="21">
        <f>('Balance Sheet Annual'!BH386+'Balance Sheet Annual'!BS386)/'Balance Sheet Annual'!CS386</f>
        <v>0.68168651432249761</v>
      </c>
      <c r="V386" s="21">
        <f>('Balance Sheet Annual'!BH386/'Balance Sheet Annual'!CS386)</f>
        <v>3.2185387833923398E-2</v>
      </c>
      <c r="W386" s="21">
        <f>('Balance Sheet Annual'!BS386/'Balance Sheet Annual'!CS386)</f>
        <v>0.64950112648857417</v>
      </c>
      <c r="X386" s="22">
        <f>'Balance Sheet Annual'!AH386/'Balance Sheet Annual'!BB386</f>
        <v>6.9300764626509359E-2</v>
      </c>
      <c r="Y386" s="22">
        <f>'Balance Sheet Annual'!CS386/('Balance Sheet Annual'!BB386-'Balance Sheet Annual'!AQ386-'Balance Sheet Annual'!AR386-'Balance Sheet Annual'!AS386)</f>
        <v>0.42998996643946996</v>
      </c>
      <c r="Z386" s="22">
        <f>'Balance Sheet Annual'!BA386/'Balance Sheet Annual'!BB386</f>
        <v>0.93069923537349064</v>
      </c>
      <c r="AA386" s="22">
        <f>'Balance Sheet Annual'!AR386/'Balance Sheet Annual'!BB386</f>
        <v>0</v>
      </c>
      <c r="AB386" s="23">
        <f>'Balance Sheet Annual'!CS386/'Balance Sheet Annual'!CT386</f>
        <v>0.42998996643946996</v>
      </c>
      <c r="AC386" s="24">
        <f>'Income Statement Annual'!V386/'Income Statement Annual'!N386</f>
        <v>0.5650659133709981</v>
      </c>
      <c r="AD386" s="22">
        <f>('Income Statement Annual'!AF386-'Income Statement Annual'!AC386)/'Income Statement Annual'!N386</f>
        <v>0.47862523540489643</v>
      </c>
      <c r="AE386" s="22">
        <f>'Income Statement Annual'!AF386/'Income Statement Annual'!N386</f>
        <v>0.37951977401129944</v>
      </c>
      <c r="AF386" s="22">
        <f>'Income Statement Annual'!BS386/'Income Statement Annual'!N386</f>
        <v>0.50433145009416191</v>
      </c>
      <c r="AG386" s="22">
        <f>('Income Statement Annual'!AF386-'Income Statement Annual'!AC386)/('Income Statement Annual'!AH386*-1)</f>
        <v>14.139082058414465</v>
      </c>
      <c r="AH386" s="23">
        <f>'Income Statement Annual'!AF386/('Income Statement Annual'!AH386*-1)</f>
        <v>11.211404728789987</v>
      </c>
      <c r="AI386" s="24">
        <f>'Cash Flow Statement Annual'!BG386/'Cash Flow Statement Annual'!AB386</f>
        <v>-0.57344398340248959</v>
      </c>
      <c r="AJ386" s="22">
        <f>'Cash Flow Statement Annual'!AB386/'Balance Sheet Annual'!BR386</f>
        <v>1.8354912414318354</v>
      </c>
      <c r="AK386" s="22">
        <f>('Cash Flow Statement Annual'!AB386+'Cash Flow Statement Annual'!AV386)/('Balance Sheet Annual'!BH386+'Balance Sheet Annual'!BS386)</f>
        <v>0.30972615675165249</v>
      </c>
      <c r="AL386" s="23">
        <f>('Cash Flow Statement Annual'!AB386/('Balance Sheet Annual'!BH386+'Balance Sheet Annual'!BS386))</f>
        <v>0.42669971671388102</v>
      </c>
      <c r="AM386" s="24">
        <f>'Income Statement Annual'!BS386/'Balance Sheet Annual'!CS386</f>
        <v>0.43096234309623432</v>
      </c>
      <c r="AN386" s="22">
        <f>'Income Statement Annual'!N386/'Balance Sheet Annual'!CS386</f>
        <v>0.85452204699066625</v>
      </c>
      <c r="AO386" s="22">
        <f>'Income Statement Annual'!N386/'Balance Sheet Annual'!BB386</f>
        <v>0.36743590630730372</v>
      </c>
      <c r="AP386" s="22">
        <f>'Income Statement Annual'!N386/('Balance Sheet Annual'!AH386-'Balance Sheet Annual'!BR386)</f>
        <v>317.0149253731343</v>
      </c>
      <c r="AQ386" s="22">
        <f>'Income Statement Annual'!BS386/'Balance Sheet Annual'!BB386</f>
        <v>0.18530948344462511</v>
      </c>
      <c r="AR386" s="22">
        <f>'Cash Flow Statement Annual'!AB386/'Income Statement Annual'!N386</f>
        <v>0.3403954802259887</v>
      </c>
      <c r="AS386" s="22">
        <f>'Cash Flow Statement Annual'!BG386/'Income Statement Annual'!N386</f>
        <v>-0.19519774011299434</v>
      </c>
      <c r="AT386" s="22">
        <f>'Cash Flow Statement Annual'!AB386/'Balance Sheet Annual'!BB386</f>
        <v>0.12507352177974604</v>
      </c>
      <c r="AU386" s="22">
        <f>('Cash Flow Statement Annual'!AB386+'Cash Flow Statement Annual'!AU386)/'Balance Sheet Annual'!BR386</f>
        <v>1.0520436659050521</v>
      </c>
      <c r="AV386" s="22">
        <f>('Cash Flow Statement Annual'!AB386+'Cash Flow Statement Annual'!AU386)/('Balance Sheet Annual'!BH386+'Balance Sheet Annual'!BS386)</f>
        <v>0.24457034938621341</v>
      </c>
      <c r="AW386" s="22">
        <f>'Cash Flow Statement Annual'!AB386/'Balance Sheet Annual'!BS386</f>
        <v>0.44784440039643209</v>
      </c>
      <c r="AX386" s="22">
        <f>('Cash Flow Statement Annual'!AB386+'Cash Flow Statement Annual'!AU386)/'Balance Sheet Annual'!BS386</f>
        <v>0.25668979187314173</v>
      </c>
      <c r="AY386" s="22">
        <f>('Balance Sheet Annual'!BH386+'Balance Sheet Annual'!BS386)/('Income Statement Annual'!AF386-'Income Statement Annual'!AC386)</f>
        <v>1.6667322447373598</v>
      </c>
      <c r="AZ386" s="22">
        <f>(('Balance Sheet Annual'!BH386+'Balance Sheet Annual'!BS386)-'Balance Sheet Annual'!N386)/('Income Statement Annual'!AF386-'Income Statement Annual'!AC386)</f>
        <v>1.5324611449931143</v>
      </c>
      <c r="BA386" s="22">
        <f>('Cash Flow Statement Annual'!AB386+'Cash Flow Statement Annual'!AU386)/'Income Statement Annual'!BS386</f>
        <v>0.38685586258401794</v>
      </c>
      <c r="BB386" s="22">
        <f>'Income Statement Annual'!AF386/('Balance Sheet Annual'!BH386+'Balance Sheet Annual'!BS386)</f>
        <v>0.47574362606232296</v>
      </c>
      <c r="BC386" s="23">
        <f>'Income Statement Annual'!AF386/('Balance Sheet Annual'!BB386-'Balance Sheet Annual'!BR386)</f>
        <v>0.14964635119832179</v>
      </c>
    </row>
    <row r="387" spans="1:55" x14ac:dyDescent="0.2">
      <c r="A387" s="45" t="s">
        <v>1183</v>
      </c>
      <c r="B387" s="45" t="s">
        <v>1184</v>
      </c>
      <c r="C387" s="45" t="str">
        <f>VLOOKUP(A387,'[1]S&amp;P 500 Wikipedia'!A:D,3,FALSE)</f>
        <v>Industrials</v>
      </c>
      <c r="D387" s="45">
        <v>106423</v>
      </c>
      <c r="E387" s="45" t="s">
        <v>16</v>
      </c>
      <c r="F387" s="45">
        <v>2018</v>
      </c>
      <c r="G387" s="45" t="s">
        <v>17</v>
      </c>
      <c r="H387" s="46">
        <v>43465</v>
      </c>
      <c r="I387" s="46">
        <v>43517</v>
      </c>
      <c r="J387" s="46">
        <v>43517</v>
      </c>
      <c r="K387" s="45">
        <v>867000000</v>
      </c>
      <c r="L387" s="45">
        <v>870000000</v>
      </c>
      <c r="M387" s="45" t="s">
        <v>1856</v>
      </c>
      <c r="N387" s="20">
        <f>'Balance Sheet Annual'!AH387/'Balance Sheet Annual'!BR387</f>
        <v>1.2197733974856433</v>
      </c>
      <c r="O387" s="21">
        <f>('Balance Sheet Annual'!AH387-'Balance Sheet Annual'!U387)/'Balance Sheet Annual'!BR387</f>
        <v>1.2197733974856433</v>
      </c>
      <c r="P387" s="21">
        <f>'Balance Sheet Annual'!N387/'Balance Sheet Annual'!BR387</f>
        <v>0.31576905168399816</v>
      </c>
      <c r="Q387" s="21">
        <f>'Balance Sheet Annual'!CH387/'Balance Sheet Annual'!CS387</f>
        <v>43.505859375</v>
      </c>
      <c r="R387" s="21">
        <f>('Balance Sheet Annual'!BH387+'Balance Sheet Annual'!BS387)/'Balance Sheet Annual'!BB387</f>
        <v>0.53295738798437708</v>
      </c>
      <c r="S387" s="21">
        <f>('Balance Sheet Annual'!BH387/'Balance Sheet Annual'!BB387)</f>
        <v>8.8010707859744589E-2</v>
      </c>
      <c r="T387" s="21">
        <f>'Balance Sheet Annual'!BS387/'Balance Sheet Annual'!BB387</f>
        <v>0.44494668012463245</v>
      </c>
      <c r="U387" s="21">
        <f>('Balance Sheet Annual'!BH387+'Balance Sheet Annual'!BS387)/'Balance Sheet Annual'!CS387</f>
        <v>23.7197265625</v>
      </c>
      <c r="V387" s="21">
        <f>('Balance Sheet Annual'!BH387/'Balance Sheet Annual'!CS387)</f>
        <v>3.9169921875</v>
      </c>
      <c r="W387" s="21">
        <f>('Balance Sheet Annual'!BS387/'Balance Sheet Annual'!CS387)</f>
        <v>19.802734375</v>
      </c>
      <c r="X387" s="22">
        <f>'Balance Sheet Annual'!AH387/'Balance Sheet Annual'!BB387</f>
        <v>0.34488963005222278</v>
      </c>
      <c r="Y387" s="22">
        <f>'Balance Sheet Annual'!CS387/('Balance Sheet Annual'!BB387-'Balance Sheet Annual'!AQ387-'Balance Sheet Annual'!AR387-'Balance Sheet Annual'!AS387)</f>
        <v>2.5768785545321859E-2</v>
      </c>
      <c r="Z387" s="22">
        <f>'Balance Sheet Annual'!BA387/'Balance Sheet Annual'!BB387</f>
        <v>0.65511036994777727</v>
      </c>
      <c r="AA387" s="22">
        <f>'Balance Sheet Annual'!AR387/'Balance Sheet Annual'!BB387</f>
        <v>8.4960723219379475E-2</v>
      </c>
      <c r="AB387" s="23">
        <f>'Balance Sheet Annual'!CS387/'Balance Sheet Annual'!CT387</f>
        <v>2.2468951595207794E-2</v>
      </c>
      <c r="AC387" s="24">
        <f>'Income Statement Annual'!V387/'Income Statement Annual'!N387</f>
        <v>0.24297121690551374</v>
      </c>
      <c r="AD387" s="22">
        <f>('Income Statement Annual'!AF387-'Income Statement Annual'!AC387)/'Income Statement Annual'!N387</f>
        <v>0.14894036920087442</v>
      </c>
      <c r="AE387" s="22">
        <f>'Income Statement Annual'!AF387/'Income Statement Annual'!N387</f>
        <v>0.11429742530969152</v>
      </c>
      <c r="AF387" s="22">
        <f>'Income Statement Annual'!BS387/'Income Statement Annual'!N387</f>
        <v>7.453849890697109E-2</v>
      </c>
      <c r="AG387" s="22">
        <f>('Income Statement Annual'!AF387-'Income Statement Annual'!AC387)/('Income Statement Annual'!AH387*-1)</f>
        <v>21.657836644591612</v>
      </c>
      <c r="AH387" s="23">
        <f>'Income Statement Annual'!AF387/('Income Statement Annual'!AH387*-1)</f>
        <v>16.620309050772626</v>
      </c>
      <c r="AI387" s="24">
        <f>'Cash Flow Statement Annual'!BG387/'Cash Flow Statement Annual'!AB387</f>
        <v>2.2224475997295472</v>
      </c>
      <c r="AJ387" s="22">
        <f>'Cash Flow Statement Annual'!AB387/'Balance Sheet Annual'!BR387</f>
        <v>0.11477572559366754</v>
      </c>
      <c r="AK387" s="22">
        <f>('Cash Flow Statement Annual'!AB387+'Cash Flow Statement Annual'!AV387)/('Balance Sheet Annual'!BH387+'Balance Sheet Annual'!BS387)</f>
        <v>-5.3192803326608751E-2</v>
      </c>
      <c r="AL387" s="23">
        <f>('Cash Flow Statement Annual'!AB387/('Balance Sheet Annual'!BH387+'Balance Sheet Annual'!BS387))</f>
        <v>6.0891761702828444E-2</v>
      </c>
      <c r="AM387" s="24">
        <f>'Income Statement Annual'!BS387/'Balance Sheet Annual'!CS387</f>
        <v>4.794921875</v>
      </c>
      <c r="AN387" s="22">
        <f>'Income Statement Annual'!N387/'Balance Sheet Annual'!CS387</f>
        <v>64.328125</v>
      </c>
      <c r="AO387" s="22">
        <f>'Income Statement Annual'!N387/'Balance Sheet Annual'!BB387</f>
        <v>1.4453855268354763</v>
      </c>
      <c r="AP387" s="22">
        <f>'Income Statement Annual'!N387/('Balance Sheet Annual'!AH387-'Balance Sheet Annual'!BR387)</f>
        <v>23.259887005649716</v>
      </c>
      <c r="AQ387" s="22">
        <f>'Income Statement Annual'!BS387/'Balance Sheet Annual'!BB387</f>
        <v>0.10773686751217799</v>
      </c>
      <c r="AR387" s="22">
        <f>'Cash Flow Statement Annual'!AB387/'Income Statement Annual'!N387</f>
        <v>2.2452635414136508E-2</v>
      </c>
      <c r="AS387" s="22">
        <f>'Cash Flow Statement Annual'!BG387/'Income Statement Annual'!N387</f>
        <v>4.9899805683750305E-2</v>
      </c>
      <c r="AT387" s="22">
        <f>'Cash Flow Statement Annual'!AB387/'Balance Sheet Annual'!BB387</f>
        <v>3.2452714266906567E-2</v>
      </c>
      <c r="AU387" s="22">
        <f>('Cash Flow Statement Annual'!AB387+'Cash Flow Statement Annual'!AU387)/'Balance Sheet Annual'!BR387</f>
        <v>-0.27130218842154274</v>
      </c>
      <c r="AV387" s="22">
        <f>('Cash Flow Statement Annual'!AB387+'Cash Flow Statement Annual'!AU387)/('Balance Sheet Annual'!BH387+'Balance Sheet Annual'!BS387)</f>
        <v>-0.14393346782494132</v>
      </c>
      <c r="AW387" s="22">
        <f>'Cash Flow Statement Annual'!AB387/'Balance Sheet Annual'!BS387</f>
        <v>7.2936187000690406E-2</v>
      </c>
      <c r="AX387" s="22">
        <f>('Cash Flow Statement Annual'!AB387+'Cash Flow Statement Annual'!AU387)/'Balance Sheet Annual'!BS387</f>
        <v>-0.17240359009764278</v>
      </c>
      <c r="AY387" s="22">
        <f>('Balance Sheet Annual'!BH387+'Balance Sheet Annual'!BS387)/('Income Statement Annual'!AF387-'Income Statement Annual'!AC387)</f>
        <v>2.4756905514218732</v>
      </c>
      <c r="AZ387" s="22">
        <f>(('Balance Sheet Annual'!BH387+'Balance Sheet Annual'!BS387)-'Balance Sheet Annual'!N387)/('Income Statement Annual'!AF387-'Income Statement Annual'!AC387)</f>
        <v>2.0609519926612987</v>
      </c>
      <c r="BA387" s="22">
        <f>('Cash Flow Statement Annual'!AB387+'Cash Flow Statement Annual'!AU387)/'Income Statement Annual'!BS387</f>
        <v>-0.71201629327902238</v>
      </c>
      <c r="BB387" s="22">
        <f>'Income Statement Annual'!AF387/('Balance Sheet Annual'!BH387+'Balance Sheet Annual'!BS387)</f>
        <v>0.30997570916875949</v>
      </c>
      <c r="BC387" s="23">
        <f>'Income Statement Annual'!AF387/('Balance Sheet Annual'!BB387-'Balance Sheet Annual'!BR387)</f>
        <v>0.23032917278511991</v>
      </c>
    </row>
    <row r="388" spans="1:55" x14ac:dyDescent="0.2">
      <c r="A388" s="45" t="s">
        <v>1186</v>
      </c>
      <c r="B388" s="45" t="s">
        <v>1187</v>
      </c>
      <c r="C388" s="45" t="str">
        <f>VLOOKUP(A388,'[1]S&amp;P 500 Wikipedia'!A:D,3,FALSE)</f>
        <v>Industrials</v>
      </c>
      <c r="D388" s="45">
        <v>102754</v>
      </c>
      <c r="E388" s="45" t="s">
        <v>16</v>
      </c>
      <c r="F388" s="45">
        <v>2018</v>
      </c>
      <c r="G388" s="45" t="s">
        <v>17</v>
      </c>
      <c r="H388" s="46">
        <v>43465</v>
      </c>
      <c r="I388" s="46">
        <v>43488</v>
      </c>
      <c r="J388" s="46">
        <v>43488</v>
      </c>
      <c r="K388" s="45">
        <v>80552000</v>
      </c>
      <c r="L388" s="45">
        <v>81511000</v>
      </c>
      <c r="M388" s="45" t="s">
        <v>1857</v>
      </c>
      <c r="N388" s="20">
        <f>'Balance Sheet Annual'!AH388/'Balance Sheet Annual'!BR388</f>
        <v>1.0623501199040768</v>
      </c>
      <c r="O388" s="21">
        <f>('Balance Sheet Annual'!AH388-'Balance Sheet Annual'!U388)/'Balance Sheet Annual'!BR388</f>
        <v>1.0173860911270982</v>
      </c>
      <c r="P388" s="21">
        <f>'Balance Sheet Annual'!N388/'Balance Sheet Annual'!BR388</f>
        <v>0.21103117505995203</v>
      </c>
      <c r="Q388" s="21">
        <f>'Balance Sheet Annual'!CH388/'Balance Sheet Annual'!CS388</f>
        <v>3.8390212491951061</v>
      </c>
      <c r="R388" s="21">
        <f>('Balance Sheet Annual'!BH388+'Balance Sheet Annual'!BS388)/'Balance Sheet Annual'!BB388</f>
        <v>0.62807717897538262</v>
      </c>
      <c r="S388" s="21">
        <f>('Balance Sheet Annual'!BH388/'Balance Sheet Annual'!BB388)</f>
        <v>4.8103792415169662E-2</v>
      </c>
      <c r="T388" s="21">
        <f>'Balance Sheet Annual'!BS388/'Balance Sheet Annual'!BB388</f>
        <v>0.57997338656021291</v>
      </c>
      <c r="U388" s="21">
        <f>('Balance Sheet Annual'!BH388+'Balance Sheet Annual'!BS388)/'Balance Sheet Annual'!CS388</f>
        <v>3.0392788151963939</v>
      </c>
      <c r="V388" s="21">
        <f>('Balance Sheet Annual'!BH388/'Balance Sheet Annual'!CS388)</f>
        <v>0.23277527366387638</v>
      </c>
      <c r="W388" s="21">
        <f>('Balance Sheet Annual'!BS388/'Balance Sheet Annual'!CS388)</f>
        <v>2.8065035415325177</v>
      </c>
      <c r="X388" s="22">
        <f>'Balance Sheet Annual'!AH388/'Balance Sheet Annual'!BB388</f>
        <v>0.1178975382568197</v>
      </c>
      <c r="Y388" s="22">
        <f>'Balance Sheet Annual'!CS388/('Balance Sheet Annual'!BB388-'Balance Sheet Annual'!AQ388-'Balance Sheet Annual'!AR388-'Balance Sheet Annual'!AS388)</f>
        <v>0.30834905192097689</v>
      </c>
      <c r="Z388" s="22">
        <f>'Balance Sheet Annual'!BA388/'Balance Sheet Annual'!BB388</f>
        <v>0.8821024617431803</v>
      </c>
      <c r="AA388" s="22">
        <f>'Balance Sheet Annual'!AR388/'Balance Sheet Annual'!BB388</f>
        <v>0.27159015302727879</v>
      </c>
      <c r="AB388" s="23">
        <f>'Balance Sheet Annual'!CS388/'Balance Sheet Annual'!CT388</f>
        <v>0.20665335994677311</v>
      </c>
      <c r="AC388" s="24">
        <f>'Income Statement Annual'!V388/'Income Statement Annual'!N388</f>
        <v>0.41695527781960551</v>
      </c>
      <c r="AD388" s="22">
        <f>('Income Statement Annual'!AF388-'Income Statement Annual'!AC388)/'Income Statement Annual'!N388</f>
        <v>0.28098177985243189</v>
      </c>
      <c r="AE388" s="22">
        <f>'Income Statement Annual'!AF388/'Income Statement Annual'!N388</f>
        <v>0.24198162927269989</v>
      </c>
      <c r="AF388" s="22">
        <f>'Income Statement Annual'!BS388/'Income Statement Annual'!N388</f>
        <v>0.20268031922903176</v>
      </c>
      <c r="AG388" s="22">
        <f>('Income Statement Annual'!AF388-'Income Statement Annual'!AC388)/('Income Statement Annual'!AH388*-1)</f>
        <v>4.0215517241379306</v>
      </c>
      <c r="AH388" s="23">
        <f>'Income Statement Annual'!AF388/('Income Statement Annual'!AH388*-1)</f>
        <v>3.4633620689655173</v>
      </c>
      <c r="AI388" s="24">
        <f>'Cash Flow Statement Annual'!BG388/'Cash Flow Statement Annual'!AB388</f>
        <v>0.6713004484304933</v>
      </c>
      <c r="AJ388" s="22">
        <f>'Cash Flow Statement Annual'!AB388/'Balance Sheet Annual'!BR388</f>
        <v>1.3369304556354915</v>
      </c>
      <c r="AK388" s="22">
        <f>('Cash Flow Statement Annual'!AB388+'Cash Flow Statement Annual'!AV388)/('Balance Sheet Annual'!BH388+'Balance Sheet Annual'!BS388)</f>
        <v>0.23622881355932204</v>
      </c>
      <c r="AL388" s="23">
        <f>('Cash Flow Statement Annual'!AB388/('Balance Sheet Annual'!BH388+'Balance Sheet Annual'!BS388))</f>
        <v>0.23622881355932204</v>
      </c>
      <c r="AM388" s="24">
        <f>'Income Statement Annual'!BS388/'Balance Sheet Annual'!CS388</f>
        <v>0.433354797166774</v>
      </c>
      <c r="AN388" s="22">
        <f>'Income Statement Annual'!N388/'Balance Sheet Annual'!CS388</f>
        <v>2.1381197681905988</v>
      </c>
      <c r="AO388" s="22">
        <f>'Income Statement Annual'!N388/'Balance Sheet Annual'!BB388</f>
        <v>0.44184963406520295</v>
      </c>
      <c r="AP388" s="22">
        <f>'Income Statement Annual'!N388/('Balance Sheet Annual'!AH388-'Balance Sheet Annual'!BR388)</f>
        <v>63.855769230769234</v>
      </c>
      <c r="AQ388" s="22">
        <f>'Income Statement Annual'!BS388/'Balance Sheet Annual'!BB388</f>
        <v>8.9554224883566194E-2</v>
      </c>
      <c r="AR388" s="22">
        <f>'Cash Flow Statement Annual'!AB388/'Income Statement Annual'!N388</f>
        <v>0.33579280228881192</v>
      </c>
      <c r="AS388" s="22">
        <f>'Cash Flow Statement Annual'!BG388/'Income Statement Annual'!N388</f>
        <v>0.22541785875621143</v>
      </c>
      <c r="AT388" s="22">
        <f>'Cash Flow Statement Annual'!AB388/'Balance Sheet Annual'!BB388</f>
        <v>0.14836992681304059</v>
      </c>
      <c r="AU388" s="22">
        <f>('Cash Flow Statement Annual'!AB388+'Cash Flow Statement Annual'!AU388)/'Balance Sheet Annual'!BR388</f>
        <v>-0.88429256594724226</v>
      </c>
      <c r="AV388" s="22">
        <f>('Cash Flow Statement Annual'!AB388+'Cash Flow Statement Annual'!AU388)/('Balance Sheet Annual'!BH388+'Balance Sheet Annual'!BS388)</f>
        <v>-0.15625</v>
      </c>
      <c r="AW388" s="22">
        <f>'Cash Flow Statement Annual'!AB388/'Balance Sheet Annual'!BS388</f>
        <v>0.25582195709533095</v>
      </c>
      <c r="AX388" s="22">
        <f>('Cash Flow Statement Annual'!AB388+'Cash Flow Statement Annual'!AU388)/'Balance Sheet Annual'!BS388</f>
        <v>-0.16920959045543191</v>
      </c>
      <c r="AY388" s="22">
        <f>('Balance Sheet Annual'!BH388+'Balance Sheet Annual'!BS388)/('Income Statement Annual'!AF388-'Income Statement Annual'!AC388)</f>
        <v>5.058949624866024</v>
      </c>
      <c r="AZ388" s="22">
        <f>(('Balance Sheet Annual'!BH388+'Balance Sheet Annual'!BS388)-'Balance Sheet Annual'!N388)/('Income Statement Annual'!AF388-'Income Statement Annual'!AC388)</f>
        <v>4.870310825294748</v>
      </c>
      <c r="BA388" s="22">
        <f>('Cash Flow Statement Annual'!AB388+'Cash Flow Statement Annual'!AU388)/'Income Statement Annual'!BS388</f>
        <v>-1.0958395245170878</v>
      </c>
      <c r="BB388" s="22">
        <f>'Income Statement Annual'!AF388/('Balance Sheet Annual'!BH388+'Balance Sheet Annual'!BS388)</f>
        <v>0.17023305084745763</v>
      </c>
      <c r="BC388" s="23">
        <f>'Income Statement Annual'!AF388/('Balance Sheet Annual'!BB388-'Balance Sheet Annual'!BR388)</f>
        <v>0.12026642718155965</v>
      </c>
    </row>
    <row r="389" spans="1:55" x14ac:dyDescent="0.2">
      <c r="A389" s="45" t="s">
        <v>1216</v>
      </c>
      <c r="B389" s="45" t="s">
        <v>1217</v>
      </c>
      <c r="C389" s="45" t="str">
        <f>VLOOKUP(A389,'[1]S&amp;P 500 Wikipedia'!A:D,3,FALSE)</f>
        <v>Information Technology</v>
      </c>
      <c r="D389" s="45">
        <v>107326</v>
      </c>
      <c r="E389" s="45" t="s">
        <v>16</v>
      </c>
      <c r="F389" s="45">
        <v>2018</v>
      </c>
      <c r="G389" s="45" t="s">
        <v>17</v>
      </c>
      <c r="H389" s="46">
        <v>43373</v>
      </c>
      <c r="I389" s="46">
        <v>43420</v>
      </c>
      <c r="J389" s="46">
        <v>43420</v>
      </c>
      <c r="K389" s="45">
        <v>2223250000</v>
      </c>
      <c r="L389" s="45">
        <v>2753250000</v>
      </c>
      <c r="M389" s="45" t="s">
        <v>1858</v>
      </c>
      <c r="N389" s="20">
        <f>'Balance Sheet Annual'!AH389/'Balance Sheet Annual'!BR389</f>
        <v>1.9034420652391435</v>
      </c>
      <c r="O389" s="21">
        <f>('Balance Sheet Annual'!AH389-'Balance Sheet Annual'!U389)/'Balance Sheet Annual'!BR389</f>
        <v>1.9034420652391435</v>
      </c>
      <c r="P389" s="21">
        <f>'Balance Sheet Annual'!N389/'Balance Sheet Annual'!BR389</f>
        <v>1.3364018411046628</v>
      </c>
      <c r="Q389" s="21">
        <f>'Balance Sheet Annual'!CH389/'Balance Sheet Annual'!CS389</f>
        <v>1.0717115689381933</v>
      </c>
      <c r="R389" s="21">
        <f>('Balance Sheet Annual'!BH389+'Balance Sheet Annual'!BS389)/'Balance Sheet Annual'!BB389</f>
        <v>0.26942936581490801</v>
      </c>
      <c r="S389" s="21">
        <f>('Balance Sheet Annual'!BH389/'Balance Sheet Annual'!BB389)</f>
        <v>2.5729290789531754E-2</v>
      </c>
      <c r="T389" s="21">
        <f>'Balance Sheet Annual'!BS389/'Balance Sheet Annual'!BB389</f>
        <v>0.24370007502537622</v>
      </c>
      <c r="U389" s="21">
        <f>('Balance Sheet Annual'!BH389+'Balance Sheet Annual'!BS389)/'Balance Sheet Annual'!CS389</f>
        <v>0.55817993417042544</v>
      </c>
      <c r="V389" s="21">
        <f>('Balance Sheet Annual'!BH389/'Balance Sheet Annual'!CS389)</f>
        <v>5.3303669389247833E-2</v>
      </c>
      <c r="W389" s="21">
        <f>('Balance Sheet Annual'!BS389/'Balance Sheet Annual'!CS389)</f>
        <v>0.50487626478117764</v>
      </c>
      <c r="X389" s="22">
        <f>'Balance Sheet Annual'!AH389/'Balance Sheet Annual'!BB389</f>
        <v>0.27984465333862923</v>
      </c>
      <c r="Y389" s="22">
        <f>'Balance Sheet Annual'!CS389/('Balance Sheet Annual'!BB389-'Balance Sheet Annual'!AQ389-'Balance Sheet Annual'!AR389-'Balance Sheet Annual'!AS389)</f>
        <v>1.3114832727127383</v>
      </c>
      <c r="Z389" s="22">
        <f>'Balance Sheet Annual'!BA389/'Balance Sheet Annual'!BB389</f>
        <v>0.72015534666137071</v>
      </c>
      <c r="AA389" s="22">
        <f>'Balance Sheet Annual'!AR389/'Balance Sheet Annual'!BB389</f>
        <v>0.22228106565455963</v>
      </c>
      <c r="AB389" s="23">
        <f>'Balance Sheet Annual'!CS389/'Balance Sheet Annual'!CT389</f>
        <v>0.48269267546375982</v>
      </c>
      <c r="AC389" s="24">
        <f>'Income Statement Annual'!V389/'Income Statement Annual'!N389</f>
        <v>1</v>
      </c>
      <c r="AD389" s="22">
        <f>('Income Statement Annual'!AF389-'Income Statement Annual'!AC389)/'Income Statement Annual'!N389</f>
        <v>0.69283146312234445</v>
      </c>
      <c r="AE389" s="22">
        <f>'Income Statement Annual'!AF389/'Income Statement Annual'!N389</f>
        <v>0.6625449395358971</v>
      </c>
      <c r="AF389" s="22">
        <f>'Income Statement Annual'!BS389/'Income Statement Annual'!N389</f>
        <v>0.36490903148491122</v>
      </c>
      <c r="AG389" s="22">
        <f>('Income Statement Annual'!AF389-'Income Statement Annual'!AC389)/('Income Statement Annual'!AH389*-1)</f>
        <v>22.591474245115453</v>
      </c>
      <c r="AH389" s="23">
        <f>'Income Statement Annual'!AF389/('Income Statement Annual'!AH389*-1)</f>
        <v>21.603907637655418</v>
      </c>
      <c r="AI389" s="24">
        <f>'Cash Flow Statement Annual'!BG389/'Cash Flow Statement Annual'!AB389</f>
        <v>-0.64335360556038224</v>
      </c>
      <c r="AJ389" s="22">
        <f>'Cash Flow Statement Annual'!AB389/'Balance Sheet Annual'!BR389</f>
        <v>0.92135281168701222</v>
      </c>
      <c r="AK389" s="22">
        <f>('Cash Flow Statement Annual'!AB389+'Cash Flow Statement Annual'!AV389)/('Balance Sheet Annual'!BH389+'Balance Sheet Annual'!BS389)</f>
        <v>0.41654381654381656</v>
      </c>
      <c r="AL389" s="23">
        <f>('Cash Flow Statement Annual'!AB389/('Balance Sheet Annual'!BH389+'Balance Sheet Annual'!BS389))</f>
        <v>0.50275730275730279</v>
      </c>
      <c r="AM389" s="24">
        <f>'Income Statement Annual'!BS389/'Balance Sheet Annual'!CS389</f>
        <v>0.20416311105693039</v>
      </c>
      <c r="AN389" s="22">
        <f>'Income Statement Annual'!N389/'Balance Sheet Annual'!CS389</f>
        <v>0.55949043033036694</v>
      </c>
      <c r="AO389" s="22">
        <f>'Income Statement Annual'!N389/'Balance Sheet Annual'!BB389</f>
        <v>0.27006193271253515</v>
      </c>
      <c r="AP389" s="22">
        <f>'Income Statement Annual'!N389/('Balance Sheet Annual'!AH389-'Balance Sheet Annual'!BR389)</f>
        <v>2.0332262709048621</v>
      </c>
      <c r="AQ389" s="22">
        <f>'Income Statement Annual'!BS389/'Balance Sheet Annual'!BB389</f>
        <v>9.8548038307074454E-2</v>
      </c>
      <c r="AR389" s="22">
        <f>'Cash Flow Statement Annual'!AB389/'Income Statement Annual'!N389</f>
        <v>0.50157969277699099</v>
      </c>
      <c r="AS389" s="22">
        <f>'Cash Flow Statement Annual'!BG389/'Income Statement Annual'!N389</f>
        <v>-0.32269310382394595</v>
      </c>
      <c r="AT389" s="22">
        <f>'Cash Flow Statement Annual'!AB389/'Balance Sheet Annual'!BB389</f>
        <v>0.13545758124071378</v>
      </c>
      <c r="AU389" s="22">
        <f>('Cash Flow Statement Annual'!AB389+'Cash Flow Statement Annual'!AU389)/'Balance Sheet Annual'!BR389</f>
        <v>0.9948969381628977</v>
      </c>
      <c r="AV389" s="22">
        <f>('Cash Flow Statement Annual'!AB389+'Cash Flow Statement Annual'!AU389)/('Balance Sheet Annual'!BH389+'Balance Sheet Annual'!BS389)</f>
        <v>0.54288834288834287</v>
      </c>
      <c r="AW389" s="22">
        <f>'Cash Flow Statement Annual'!AB389/'Balance Sheet Annual'!BS389</f>
        <v>0.55583725703247611</v>
      </c>
      <c r="AX389" s="22">
        <f>('Cash Flow Statement Annual'!AB389+'Cash Flow Statement Annual'!AU389)/'Balance Sheet Annual'!BS389</f>
        <v>0.60020523964747075</v>
      </c>
      <c r="AY389" s="22">
        <f>('Balance Sheet Annual'!BH389+'Balance Sheet Annual'!BS389)/('Income Statement Annual'!AF389-'Income Statement Annual'!AC389)</f>
        <v>1.4399716958880415</v>
      </c>
      <c r="AZ389" s="22">
        <f>(('Balance Sheet Annual'!BH389+'Balance Sheet Annual'!BS389)-'Balance Sheet Annual'!N389)/('Income Statement Annual'!AF389-'Income Statement Annual'!AC389)</f>
        <v>0.38988914222816257</v>
      </c>
      <c r="BA389" s="22">
        <f>('Cash Flow Statement Annual'!AB389+'Cash Flow Statement Annual'!AU389)/'Income Statement Annual'!BS389</f>
        <v>1.484251380803105</v>
      </c>
      <c r="BB389" s="22">
        <f>'Income Statement Annual'!AF389/('Balance Sheet Annual'!BH389+'Balance Sheet Annual'!BS389)</f>
        <v>0.66410046410046408</v>
      </c>
      <c r="BC389" s="23">
        <f>'Income Statement Annual'!AF389/('Balance Sheet Annual'!BB389-'Balance Sheet Annual'!BR389)</f>
        <v>0.2097683803873549</v>
      </c>
    </row>
    <row r="390" spans="1:55" x14ac:dyDescent="0.2">
      <c r="A390" s="45" t="s">
        <v>1195</v>
      </c>
      <c r="B390" s="45" t="s">
        <v>1196</v>
      </c>
      <c r="C390" s="45" t="str">
        <f>VLOOKUP(A390,'[1]S&amp;P 500 Wikipedia'!A:D,3,FALSE)</f>
        <v>Health Care</v>
      </c>
      <c r="D390" s="45">
        <v>361284</v>
      </c>
      <c r="E390" s="45" t="s">
        <v>16</v>
      </c>
      <c r="F390" s="45">
        <v>2018</v>
      </c>
      <c r="G390" s="45" t="s">
        <v>17</v>
      </c>
      <c r="H390" s="46">
        <v>43373</v>
      </c>
      <c r="I390" s="46">
        <v>43430</v>
      </c>
      <c r="J390" s="46">
        <v>43430</v>
      </c>
      <c r="K390" s="45">
        <v>91400000</v>
      </c>
      <c r="L390" s="45">
        <v>93300000</v>
      </c>
      <c r="M390" s="45" t="s">
        <v>1859</v>
      </c>
      <c r="N390" s="20">
        <f>'Balance Sheet Annual'!AH390/'Balance Sheet Annual'!BR390</f>
        <v>1.3961461309342897</v>
      </c>
      <c r="O390" s="21">
        <f>('Balance Sheet Annual'!AH390-'Balance Sheet Annual'!U390)/'Balance Sheet Annual'!BR390</f>
        <v>1.1422405932770043</v>
      </c>
      <c r="P390" s="21">
        <f>'Balance Sheet Annual'!N390/'Balance Sheet Annual'!BR390</f>
        <v>0.43535347395295121</v>
      </c>
      <c r="Q390" s="21">
        <f>'Balance Sheet Annual'!CH390/'Balance Sheet Annual'!CS390</f>
        <v>1.164662592811617</v>
      </c>
      <c r="R390" s="21">
        <f>('Balance Sheet Annual'!BH390+'Balance Sheet Annual'!BS390)/'Balance Sheet Annual'!BB390</f>
        <v>0.1062408936376882</v>
      </c>
      <c r="S390" s="21">
        <f>('Balance Sheet Annual'!BH390/'Balance Sheet Annual'!BB390)</f>
        <v>0.1062408936376882</v>
      </c>
      <c r="T390" s="21">
        <f>'Balance Sheet Annual'!BS390/'Balance Sheet Annual'!BB390</f>
        <v>0</v>
      </c>
      <c r="U390" s="21">
        <f>('Balance Sheet Annual'!BH390+'Balance Sheet Annual'!BS390)/'Balance Sheet Annual'!CS390</f>
        <v>0.22997568828438136</v>
      </c>
      <c r="V390" s="21">
        <f>('Balance Sheet Annual'!BH390/'Balance Sheet Annual'!CS390)</f>
        <v>0.22997568828438136</v>
      </c>
      <c r="W390" s="21">
        <f>('Balance Sheet Annual'!BS390/'Balance Sheet Annual'!CS390)</f>
        <v>0</v>
      </c>
      <c r="X390" s="22">
        <f>'Balance Sheet Annual'!AH390/'Balance Sheet Annual'!BB390</f>
        <v>0.69718309859154926</v>
      </c>
      <c r="Y390" s="22">
        <f>'Balance Sheet Annual'!CS390/('Balance Sheet Annual'!BB390-'Balance Sheet Annual'!AQ390-'Balance Sheet Annual'!AR390-'Balance Sheet Annual'!AS390)</f>
        <v>0.50726618225451636</v>
      </c>
      <c r="Z390" s="22">
        <f>'Balance Sheet Annual'!BA390/'Balance Sheet Annual'!BB390</f>
        <v>0.30281690140845069</v>
      </c>
      <c r="AA390" s="22">
        <f>'Balance Sheet Annual'!AR390/'Balance Sheet Annual'!BB390</f>
        <v>6.7569208353569693E-2</v>
      </c>
      <c r="AB390" s="23">
        <f>'Balance Sheet Annual'!CS390/'Balance Sheet Annual'!CT390</f>
        <v>0.46196576007770762</v>
      </c>
      <c r="AC390" s="24">
        <f>'Income Statement Annual'!V390/'Income Statement Annual'!N390</f>
        <v>0.43310096694400718</v>
      </c>
      <c r="AD390" s="22">
        <f>('Income Statement Annual'!AF390-'Income Statement Annual'!AC390)/'Income Statement Annual'!N390</f>
        <v>0.14740274342253204</v>
      </c>
      <c r="AE390" s="22">
        <f>'Income Statement Annual'!AF390/'Income Statement Annual'!N390</f>
        <v>0.14740274342253204</v>
      </c>
      <c r="AF390" s="22">
        <f>'Income Statement Annual'!BS390/'Income Statement Annual'!N390</f>
        <v>9.3546210928715984E-2</v>
      </c>
      <c r="AG390" s="22">
        <f>('Income Statement Annual'!AF390-'Income Statement Annual'!AC390)/('Income Statement Annual'!AH390*-1)</f>
        <v>-135.62068965517241</v>
      </c>
      <c r="AH390" s="23">
        <f>'Income Statement Annual'!AF390/('Income Statement Annual'!AH390*-1)</f>
        <v>-135.62068965517241</v>
      </c>
      <c r="AI390" s="24">
        <f>'Cash Flow Statement Annual'!BG390/'Cash Flow Statement Annual'!AB390</f>
        <v>-0.98321222751190174</v>
      </c>
      <c r="AJ390" s="22">
        <f>'Cash Flow Statement Annual'!AB390/'Balance Sheet Annual'!BR390</f>
        <v>0.24259923408911313</v>
      </c>
      <c r="AK390" s="22">
        <f>('Cash Flow Statement Annual'!AB390+'Cash Flow Statement Annual'!AV390)/('Balance Sheet Annual'!BH390+'Balance Sheet Annual'!BS390)</f>
        <v>1.1402857142857143</v>
      </c>
      <c r="AL390" s="23">
        <f>('Cash Flow Statement Annual'!AB390/('Balance Sheet Annual'!BH390+'Balance Sheet Annual'!BS390))</f>
        <v>1.1402857142857143</v>
      </c>
      <c r="AM390" s="24">
        <f>'Income Statement Annual'!BS390/'Balance Sheet Annual'!CS390</f>
        <v>0.16400551941651884</v>
      </c>
      <c r="AN390" s="22">
        <f>'Income Statement Annual'!N390/'Balance Sheet Annual'!CS390</f>
        <v>1.7532032328011038</v>
      </c>
      <c r="AO390" s="22">
        <f>'Income Statement Annual'!N390/'Balance Sheet Annual'!BB390</f>
        <v>0.80991986401165617</v>
      </c>
      <c r="AP390" s="22">
        <f>'Income Statement Annual'!N390/('Balance Sheet Annual'!AH390-'Balance Sheet Annual'!BR390)</f>
        <v>4.0942151296608866</v>
      </c>
      <c r="AQ390" s="22">
        <f>'Income Statement Annual'!BS390/'Balance Sheet Annual'!BB390</f>
        <v>7.5764934434191356E-2</v>
      </c>
      <c r="AR390" s="22">
        <f>'Cash Flow Statement Annual'!AB390/'Income Statement Annual'!N390</f>
        <v>0.14957649351622818</v>
      </c>
      <c r="AS390" s="22">
        <f>'Cash Flow Statement Annual'!BG390/'Income Statement Annual'!N390</f>
        <v>-0.14706543737351024</v>
      </c>
      <c r="AT390" s="22">
        <f>'Cash Flow Statement Annual'!AB390/'Balance Sheet Annual'!BB390</f>
        <v>0.12114497328800389</v>
      </c>
      <c r="AU390" s="22">
        <f>('Cash Flow Statement Annual'!AB390+'Cash Flow Statement Annual'!AU390)/'Balance Sheet Annual'!BR390</f>
        <v>0.16351589569023159</v>
      </c>
      <c r="AV390" s="22">
        <f>('Cash Flow Statement Annual'!AB390+'Cash Flow Statement Annual'!AU390)/('Balance Sheet Annual'!BH390+'Balance Sheet Annual'!BS390)</f>
        <v>0.76857142857142857</v>
      </c>
      <c r="AW390" s="22" t="e">
        <f>'Cash Flow Statement Annual'!AB390/'Balance Sheet Annual'!BS390</f>
        <v>#DIV/0!</v>
      </c>
      <c r="AX390" s="22" t="e">
        <f>('Cash Flow Statement Annual'!AB390+'Cash Flow Statement Annual'!AU390)/'Balance Sheet Annual'!BS390</f>
        <v>#DIV/0!</v>
      </c>
      <c r="AY390" s="22">
        <f>('Balance Sheet Annual'!BH390+'Balance Sheet Annual'!BS390)/('Income Statement Annual'!AF390-'Income Statement Annual'!AC390)</f>
        <v>0.88990592423086701</v>
      </c>
      <c r="AZ390" s="22">
        <f>(('Balance Sheet Annual'!BH390+'Balance Sheet Annual'!BS390)-'Balance Sheet Annual'!N390)/('Income Statement Annual'!AF390-'Income Statement Annual'!AC390)</f>
        <v>-0.9310958555809814</v>
      </c>
      <c r="BA390" s="22">
        <f>('Cash Flow Statement Annual'!AB390+'Cash Flow Statement Annual'!AU390)/'Income Statement Annual'!BS390</f>
        <v>1.077724358974359</v>
      </c>
      <c r="BB390" s="22">
        <f>'Income Statement Annual'!AF390/('Balance Sheet Annual'!BH390+'Balance Sheet Annual'!BS390)</f>
        <v>1.1237142857142857</v>
      </c>
      <c r="BC390" s="23">
        <f>'Income Statement Annual'!AF390/('Balance Sheet Annual'!BB390-'Balance Sheet Annual'!BR390)</f>
        <v>0.23846480324986358</v>
      </c>
    </row>
    <row r="391" spans="1:55" x14ac:dyDescent="0.2">
      <c r="A391" s="45" t="s">
        <v>1213</v>
      </c>
      <c r="B391" s="45" t="s">
        <v>1214</v>
      </c>
      <c r="C391" s="45" t="str">
        <f>VLOOKUP(A391,'[1]S&amp;P 500 Wikipedia'!A:D,3,FALSE)</f>
        <v>Consumer Discretionary</v>
      </c>
      <c r="D391" s="45">
        <v>330907</v>
      </c>
      <c r="E391" s="45" t="s">
        <v>16</v>
      </c>
      <c r="F391" s="45">
        <v>2017</v>
      </c>
      <c r="G391" s="45" t="s">
        <v>17</v>
      </c>
      <c r="H391" s="46">
        <v>43190</v>
      </c>
      <c r="I391" s="46">
        <v>43190</v>
      </c>
      <c r="J391" s="46">
        <v>43321</v>
      </c>
      <c r="K391" s="45">
        <v>419042898</v>
      </c>
      <c r="L391" s="45">
        <v>406784232</v>
      </c>
      <c r="M391" s="45" t="s">
        <v>2032</v>
      </c>
      <c r="N391" s="20">
        <f>'Balance Sheet Annual'!AH391/'Balance Sheet Annual'!BR391</f>
        <v>2.4045580822224712</v>
      </c>
      <c r="O391" s="21">
        <f>('Balance Sheet Annual'!AH391-'Balance Sheet Annual'!U391)/'Balance Sheet Annual'!BR391</f>
        <v>1.5804850453679848</v>
      </c>
      <c r="P391" s="21">
        <f>'Balance Sheet Annual'!N391/'Balance Sheet Annual'!BR391</f>
        <v>0.6877237593816512</v>
      </c>
      <c r="Q391" s="21">
        <f>'Balance Sheet Annual'!CH391/'Balance Sheet Annual'!CS391</f>
        <v>0.97114809162097515</v>
      </c>
      <c r="R391" s="21">
        <f>('Balance Sheet Annual'!BH391+'Balance Sheet Annual'!BS391)/'Balance Sheet Annual'!BB391</f>
        <v>0.23809730630178574</v>
      </c>
      <c r="S391" s="21">
        <f>('Balance Sheet Annual'!BH391/'Balance Sheet Annual'!BB391)</f>
        <v>2.8720582933843105E-2</v>
      </c>
      <c r="T391" s="21">
        <f>'Balance Sheet Annual'!BS391/'Balance Sheet Annual'!BB391</f>
        <v>0.20937672336794264</v>
      </c>
      <c r="U391" s="21">
        <f>('Balance Sheet Annual'!BH391+'Balance Sheet Annual'!BS391)/'Balance Sheet Annual'!CS391</f>
        <v>0.46932505093685972</v>
      </c>
      <c r="V391" s="21">
        <f>('Balance Sheet Annual'!BH391/'Balance Sheet Annual'!CS391)</f>
        <v>5.6612522240286782E-2</v>
      </c>
      <c r="W391" s="21">
        <f>('Balance Sheet Annual'!BS391/'Balance Sheet Annual'!CS391)</f>
        <v>0.41271252869657299</v>
      </c>
      <c r="X391" s="22">
        <f>'Balance Sheet Annual'!AH391/'Balance Sheet Annual'!BB391</f>
        <v>0.44080208335579391</v>
      </c>
      <c r="Y391" s="22">
        <f>'Balance Sheet Annual'!CS391/('Balance Sheet Annual'!BB391-'Balance Sheet Annual'!AQ391-'Balance Sheet Annual'!AR391-'Balance Sheet Annual'!AS391)</f>
        <v>0.79261538866286807</v>
      </c>
      <c r="Z391" s="22">
        <f>'Balance Sheet Annual'!BA391/'Balance Sheet Annual'!BB391</f>
        <v>0.55919791664420604</v>
      </c>
      <c r="AA391" s="22">
        <f>'Balance Sheet Annual'!AR391/'Balance Sheet Annual'!BB391</f>
        <v>0.1754053453810325</v>
      </c>
      <c r="AB391" s="23">
        <f>'Balance Sheet Annual'!CS391/'Balance Sheet Annual'!CT391</f>
        <v>0.50731855422270644</v>
      </c>
      <c r="AC391" s="24">
        <f>'Income Statement Annual'!V391/'Income Statement Annual'!N391</f>
        <v>0.48445515821903029</v>
      </c>
      <c r="AD391" s="22">
        <f>('Income Statement Annual'!AF391-'Income Statement Annual'!AC391)/'Income Statement Annual'!N391</f>
        <v>0.1313644734093169</v>
      </c>
      <c r="AE391" s="22">
        <f>'Income Statement Annual'!AF391/'Income Statement Annual'!N391</f>
        <v>0.1313644734093169</v>
      </c>
      <c r="AF391" s="22">
        <f>'Income Statement Annual'!BS391/'Income Statement Annual'!N391</f>
        <v>8.9367312746323466E-2</v>
      </c>
      <c r="AG391" s="22">
        <f>('Income Statement Annual'!AF391-'Income Statement Annual'!AC391)/('Income Statement Annual'!AH391*-1)</f>
        <v>18.436989116726611</v>
      </c>
      <c r="AH391" s="23">
        <f>'Income Statement Annual'!AF391/('Income Statement Annual'!AH391*-1)</f>
        <v>18.436989116726611</v>
      </c>
      <c r="AI391" s="24">
        <f>'Cash Flow Statement Annual'!BG391/'Cash Flow Statement Annual'!AB391</f>
        <v>-0.7286454805709921</v>
      </c>
      <c r="AJ391" s="22">
        <f>'Cash Flow Statement Annual'!AB391/'Balance Sheet Annual'!BR391</f>
        <v>0.82778032933796353</v>
      </c>
      <c r="AK391" s="22">
        <f>('Cash Flow Statement Annual'!AB391+'Cash Flow Statement Annual'!AV391)/('Balance Sheet Annual'!BH391+'Balance Sheet Annual'!BS391)</f>
        <v>0.36307116570025932</v>
      </c>
      <c r="AL391" s="23">
        <f>('Cash Flow Statement Annual'!AB391/('Balance Sheet Annual'!BH391+'Balance Sheet Annual'!BS391))</f>
        <v>0.63733678669781935</v>
      </c>
      <c r="AM391" s="24">
        <f>'Income Statement Annual'!BS391/'Balance Sheet Annual'!CS391</f>
        <v>0.21738983481014976</v>
      </c>
      <c r="AN391" s="22">
        <f>'Income Statement Annual'!N391/'Balance Sheet Annual'!CS391</f>
        <v>2.4325430420765684</v>
      </c>
      <c r="AO391" s="22">
        <f>'Income Statement Annual'!N391/'Balance Sheet Annual'!BB391</f>
        <v>1.2340742191907887</v>
      </c>
      <c r="AP391" s="22">
        <f>'Income Statement Annual'!N391/('Balance Sheet Annual'!AH391-'Balance Sheet Annual'!BR391)</f>
        <v>4.7928430775954682</v>
      </c>
      <c r="AQ391" s="22">
        <f>'Income Statement Annual'!BS391/'Balance Sheet Annual'!BB391</f>
        <v>0.11028589669859816</v>
      </c>
      <c r="AR391" s="22">
        <f>'Cash Flow Statement Annual'!AB391/'Income Statement Annual'!N391</f>
        <v>0.12296519103955628</v>
      </c>
      <c r="AS391" s="22">
        <f>'Cash Flow Statement Annual'!BG391/'Income Statement Annual'!N391</f>
        <v>-8.9598030718521335E-2</v>
      </c>
      <c r="AT391" s="22">
        <f>'Cash Flow Statement Annual'!AB391/'Balance Sheet Annual'!BB391</f>
        <v>0.15174817211978658</v>
      </c>
      <c r="AU391" s="22">
        <f>('Cash Flow Statement Annual'!AB391+'Cash Flow Statement Annual'!AU391)/'Balance Sheet Annual'!BR391</f>
        <v>0.76481740786378405</v>
      </c>
      <c r="AV391" s="22">
        <f>('Cash Flow Statement Annual'!AB391+'Cash Flow Statement Annual'!AU391)/('Balance Sheet Annual'!BH391+'Balance Sheet Annual'!BS391)</f>
        <v>0.58885944961787884</v>
      </c>
      <c r="AW391" s="22">
        <f>'Cash Flow Statement Annual'!AB391/'Balance Sheet Annual'!BS391</f>
        <v>0.72476142370953034</v>
      </c>
      <c r="AX391" s="22">
        <f>('Cash Flow Statement Annual'!AB391+'Cash Flow Statement Annual'!AU391)/'Balance Sheet Annual'!BS391</f>
        <v>0.66963436283211875</v>
      </c>
      <c r="AY391" s="22">
        <f>('Balance Sheet Annual'!BH391+'Balance Sheet Annual'!BS391)/('Income Statement Annual'!AF391-'Income Statement Annual'!AC391)</f>
        <v>1.4687073666609665</v>
      </c>
      <c r="AZ391" s="22">
        <f>(('Balance Sheet Annual'!BH391+'Balance Sheet Annual'!BS391)-'Balance Sheet Annual'!N391)/('Income Statement Annual'!AF391-'Income Statement Annual'!AC391)</f>
        <v>0.69102332680968037</v>
      </c>
      <c r="BA391" s="22">
        <f>('Cash Flow Statement Annual'!AB391+'Cash Flow Statement Annual'!AU391)/'Income Statement Annual'!BS391</f>
        <v>1.2712944532476311</v>
      </c>
      <c r="BB391" s="22">
        <f>'Income Statement Annual'!AF391/('Balance Sheet Annual'!BH391+'Balance Sheet Annual'!BS391)</f>
        <v>0.68087082743613558</v>
      </c>
      <c r="BC391" s="23">
        <f>'Income Statement Annual'!AF391/('Balance Sheet Annual'!BB391-'Balance Sheet Annual'!BR391)</f>
        <v>0.1985029457924157</v>
      </c>
    </row>
    <row r="392" spans="1:55" x14ac:dyDescent="0.2">
      <c r="A392" s="45" t="s">
        <v>1192</v>
      </c>
      <c r="B392" s="45" t="s">
        <v>1193</v>
      </c>
      <c r="C392" s="45" t="str">
        <f>VLOOKUP(A392,'[1]S&amp;P 500 Wikipedia'!A:D,3,FALSE)</f>
        <v>Energy</v>
      </c>
      <c r="D392" s="45">
        <v>410846</v>
      </c>
      <c r="E392" s="45" t="s">
        <v>16</v>
      </c>
      <c r="F392" s="45">
        <v>2017</v>
      </c>
      <c r="G392" s="45" t="s">
        <v>17</v>
      </c>
      <c r="H392" s="46">
        <v>43100</v>
      </c>
      <c r="I392" s="46">
        <v>43159</v>
      </c>
      <c r="J392" s="46">
        <v>43318</v>
      </c>
      <c r="K392" s="45">
        <v>437000000</v>
      </c>
      <c r="L392" s="45">
        <v>438000000</v>
      </c>
      <c r="M392" s="45" t="s">
        <v>2033</v>
      </c>
      <c r="N392" s="20">
        <f>'Balance Sheet Annual'!AH392/'Balance Sheet Annual'!BR392</f>
        <v>2.0172910662824206</v>
      </c>
      <c r="O392" s="21">
        <f>('Balance Sheet Annual'!AH392-'Balance Sheet Annual'!U392)/'Balance Sheet Annual'!BR392</f>
        <v>1.331772334293948</v>
      </c>
      <c r="P392" s="21">
        <f>'Balance Sheet Annual'!N392/'Balance Sheet Annual'!BR392</f>
        <v>0.57829010566762729</v>
      </c>
      <c r="Q392" s="21">
        <f>'Balance Sheet Annual'!CH392/'Balance Sheet Annual'!CS392</f>
        <v>1.307087369329625</v>
      </c>
      <c r="R392" s="21">
        <f>('Balance Sheet Annual'!BH392+'Balance Sheet Annual'!BS392)/'Balance Sheet Annual'!BB392</f>
        <v>0.17328308751867974</v>
      </c>
      <c r="S392" s="21">
        <f>('Balance Sheet Annual'!BH392/'Balance Sheet Annual'!BB392)</f>
        <v>2.4906330539492777E-3</v>
      </c>
      <c r="T392" s="21">
        <f>'Balance Sheet Annual'!BS392/'Balance Sheet Annual'!BB392</f>
        <v>0.17079245446473046</v>
      </c>
      <c r="U392" s="21">
        <f>('Balance Sheet Annual'!BH392+'Balance Sheet Annual'!BS392)/'Balance Sheet Annual'!CS392</f>
        <v>0.38366740193727822</v>
      </c>
      <c r="V392" s="21">
        <f>('Balance Sheet Annual'!BH392/'Balance Sheet Annual'!CS392)</f>
        <v>5.5145295866500434E-3</v>
      </c>
      <c r="W392" s="21">
        <f>('Balance Sheet Annual'!BS392/'Balance Sheet Annual'!CS392)</f>
        <v>0.37815287235062817</v>
      </c>
      <c r="X392" s="22">
        <f>'Balance Sheet Annual'!AH392/'Balance Sheet Annual'!BB392</f>
        <v>0.36384900266389447</v>
      </c>
      <c r="Y392" s="22">
        <f>'Balance Sheet Annual'!CS392/('Balance Sheet Annual'!BB392-'Balance Sheet Annual'!AQ392-'Balance Sheet Annual'!AR392-'Balance Sheet Annual'!AS392)</f>
        <v>0.45164923223528902</v>
      </c>
      <c r="Z392" s="22">
        <f>'Balance Sheet Annual'!BA392/'Balance Sheet Annual'!BB392</f>
        <v>0.63615099733610547</v>
      </c>
      <c r="AA392" s="22">
        <f>'Balance Sheet Annual'!AR392/'Balance Sheet Annual'!BB392</f>
        <v>0</v>
      </c>
      <c r="AB392" s="23">
        <f>'Balance Sheet Annual'!CS392/'Balance Sheet Annual'!CT392</f>
        <v>0.45164923223528902</v>
      </c>
      <c r="AC392" s="24">
        <f>'Income Statement Annual'!V392/'Income Statement Annual'!N392</f>
        <v>5.8036717376650497E-2</v>
      </c>
      <c r="AD392" s="22">
        <f>('Income Statement Annual'!AF392-'Income Statement Annual'!AC392)/'Income Statement Annual'!N392</f>
        <v>4.7846257550324484E-2</v>
      </c>
      <c r="AE392" s="22">
        <f>'Income Statement Annual'!AF392/'Income Statement Annual'!N392</f>
        <v>4.7211832035845044E-2</v>
      </c>
      <c r="AF392" s="22">
        <f>'Income Statement Annual'!BS392/'Income Statement Annual'!N392</f>
        <v>3.0254166721738324E-2</v>
      </c>
      <c r="AG392" s="22">
        <f>('Income Statement Annual'!AF392-'Income Statement Annual'!AC392)/('Income Statement Annual'!AH392*-1)</f>
        <v>8.1165919282511219</v>
      </c>
      <c r="AH392" s="23">
        <f>'Income Statement Annual'!AF392/('Income Statement Annual'!AH392*-1)</f>
        <v>8.0089686098654713</v>
      </c>
      <c r="AI392" s="24">
        <f>'Cash Flow Statement Annual'!BG392/'Cash Flow Statement Annual'!AB392</f>
        <v>-0.4174273858921162</v>
      </c>
      <c r="AJ392" s="22">
        <f>'Cash Flow Statement Annual'!AB392/'Balance Sheet Annual'!BR392</f>
        <v>0.57877041306436117</v>
      </c>
      <c r="AK392" s="22">
        <f>('Cash Flow Statement Annual'!AB392+'Cash Flow Statement Annual'!AV392)/('Balance Sheet Annual'!BH392+'Balance Sheet Annual'!BS392)</f>
        <v>0.46356705411823523</v>
      </c>
      <c r="AL392" s="23">
        <f>('Cash Flow Statement Annual'!AB392/('Balance Sheet Annual'!BH392+'Balance Sheet Annual'!BS392))</f>
        <v>0.60242469691288592</v>
      </c>
      <c r="AM392" s="24">
        <f>'Income Statement Annual'!BS392/'Balance Sheet Annual'!CS392</f>
        <v>0.10976311498992999</v>
      </c>
      <c r="AN392" s="22">
        <f>'Income Statement Annual'!N392/'Balance Sheet Annual'!CS392</f>
        <v>3.6280329912726574</v>
      </c>
      <c r="AO392" s="22">
        <f>'Income Statement Annual'!N392/'Balance Sheet Annual'!BB392</f>
        <v>1.6385983150325949</v>
      </c>
      <c r="AP392" s="22">
        <f>'Income Statement Annual'!N392/('Balance Sheet Annual'!AH392-'Balance Sheet Annual'!BR392)</f>
        <v>8.9304768649669501</v>
      </c>
      <c r="AQ392" s="22">
        <f>'Income Statement Annual'!BS392/'Balance Sheet Annual'!BB392</f>
        <v>4.9574426612955622E-2</v>
      </c>
      <c r="AR392" s="22">
        <f>'Cash Flow Statement Annual'!AB392/'Income Statement Annual'!N392</f>
        <v>6.3706895412310505E-2</v>
      </c>
      <c r="AS392" s="22">
        <f>'Cash Flow Statement Annual'!BG392/'Income Statement Annual'!N392</f>
        <v>-2.6593002815263219E-2</v>
      </c>
      <c r="AT392" s="22">
        <f>'Cash Flow Statement Annual'!AB392/'Balance Sheet Annual'!BB392</f>
        <v>0.10439001147856973</v>
      </c>
      <c r="AU392" s="22">
        <f>('Cash Flow Statement Annual'!AB392+'Cash Flow Statement Annual'!AU392)/'Balance Sheet Annual'!BR392</f>
        <v>0.33789625360230546</v>
      </c>
      <c r="AV392" s="22">
        <f>('Cash Flow Statement Annual'!AB392+'Cash Flow Statement Annual'!AU392)/('Balance Sheet Annual'!BH392+'Balance Sheet Annual'!BS392)</f>
        <v>0.35170603674540685</v>
      </c>
      <c r="AW392" s="22">
        <f>'Cash Flow Statement Annual'!AB392/'Balance Sheet Annual'!BS392</f>
        <v>0.61120973877758056</v>
      </c>
      <c r="AX392" s="22">
        <f>('Cash Flow Statement Annual'!AB392+'Cash Flow Statement Annual'!AU392)/'Balance Sheet Annual'!BS392</f>
        <v>0.35683489728633022</v>
      </c>
      <c r="AY392" s="22">
        <f>('Balance Sheet Annual'!BH392+'Balance Sheet Annual'!BS392)/('Income Statement Annual'!AF392-'Income Statement Annual'!AC392)</f>
        <v>2.2102209944751383</v>
      </c>
      <c r="AZ392" s="22">
        <f>(('Balance Sheet Annual'!BH392+'Balance Sheet Annual'!BS392)-'Balance Sheet Annual'!N392)/('Income Statement Annual'!AF392-'Income Statement Annual'!AC392)</f>
        <v>0.87983425414364635</v>
      </c>
      <c r="BA392" s="22">
        <f>('Cash Flow Statement Annual'!AB392+'Cash Flow Statement Annual'!AU392)/'Income Statement Annual'!BS392</f>
        <v>1.2293577981651376</v>
      </c>
      <c r="BB392" s="22">
        <f>'Income Statement Annual'!AF392/('Balance Sheet Annual'!BH392+'Balance Sheet Annual'!BS392)</f>
        <v>0.44644419447569056</v>
      </c>
      <c r="BC392" s="23">
        <f>'Income Statement Annual'!AF392/('Balance Sheet Annual'!BB392-'Balance Sheet Annual'!BR392)</f>
        <v>9.4384991412339803E-2</v>
      </c>
    </row>
    <row r="393" spans="1:55" x14ac:dyDescent="0.2">
      <c r="A393" s="45" t="s">
        <v>1222</v>
      </c>
      <c r="B393" s="45" t="s">
        <v>1223</v>
      </c>
      <c r="C393" s="45" t="str">
        <f>VLOOKUP(A393,'[1]S&amp;P 500 Wikipedia'!A:D,3,FALSE)</f>
        <v>Materials</v>
      </c>
      <c r="D393" s="45">
        <v>378238</v>
      </c>
      <c r="E393" s="45" t="s">
        <v>16</v>
      </c>
      <c r="F393" s="45">
        <v>2018</v>
      </c>
      <c r="G393" s="45" t="s">
        <v>17</v>
      </c>
      <c r="H393" s="46">
        <v>43465</v>
      </c>
      <c r="I393" s="46">
        <v>43522</v>
      </c>
      <c r="J393" s="46">
        <v>43522</v>
      </c>
      <c r="K393" s="45">
        <v>132053000</v>
      </c>
      <c r="L393" s="45">
        <v>133400000</v>
      </c>
      <c r="M393" s="45" t="s">
        <v>1860</v>
      </c>
      <c r="N393" s="20">
        <f>'Balance Sheet Annual'!AH393/'Balance Sheet Annual'!BR393</f>
        <v>2.6646547986777218</v>
      </c>
      <c r="O393" s="21">
        <f>('Balance Sheet Annual'!AH393-'Balance Sheet Annual'!U393)/'Balance Sheet Annual'!BR393</f>
        <v>1.796823913004209</v>
      </c>
      <c r="P393" s="21">
        <f>'Balance Sheet Annual'!N393/'Balance Sheet Annual'!BR393</f>
        <v>0.31983507650065934</v>
      </c>
      <c r="Q393" s="21">
        <f>'Balance Sheet Annual'!CH393/'Balance Sheet Annual'!CS393</f>
        <v>0.91287898531926526</v>
      </c>
      <c r="R393" s="21">
        <f>('Balance Sheet Annual'!BH393+'Balance Sheet Annual'!BS393)/'Balance Sheet Annual'!BB393</f>
        <v>0.30035746859169665</v>
      </c>
      <c r="S393" s="21">
        <f>('Balance Sheet Annual'!BH393/'Balance Sheet Annual'!BB393)</f>
        <v>4.3538637107989981E-3</v>
      </c>
      <c r="T393" s="21">
        <f>'Balance Sheet Annual'!BS393/'Balance Sheet Annual'!BB393</f>
        <v>0.29600360488089761</v>
      </c>
      <c r="U393" s="21">
        <f>('Balance Sheet Annual'!BH393+'Balance Sheet Annual'!BS393)/'Balance Sheet Annual'!CS393</f>
        <v>0.57454748975274772</v>
      </c>
      <c r="V393" s="21">
        <f>('Balance Sheet Annual'!BH393/'Balance Sheet Annual'!CS393)</f>
        <v>8.3284143973315593E-3</v>
      </c>
      <c r="W393" s="21">
        <f>('Balance Sheet Annual'!BS393/'Balance Sheet Annual'!CS393)</f>
        <v>0.56621907535541616</v>
      </c>
      <c r="X393" s="22">
        <f>'Balance Sheet Annual'!AH393/'Balance Sheet Annual'!BB393</f>
        <v>0.12415723652170235</v>
      </c>
      <c r="Y393" s="22">
        <f>'Balance Sheet Annual'!CS393/('Balance Sheet Annual'!BB393-'Balance Sheet Annual'!AQ393-'Balance Sheet Annual'!AR393-'Balance Sheet Annual'!AS393)</f>
        <v>0.93418857892738028</v>
      </c>
      <c r="Z393" s="22">
        <f>'Balance Sheet Annual'!BA393/'Balance Sheet Annual'!BB393</f>
        <v>0.87584276347829759</v>
      </c>
      <c r="AA393" s="22">
        <f>'Balance Sheet Annual'!AR393/'Balance Sheet Annual'!BB393</f>
        <v>0.3284962447228485</v>
      </c>
      <c r="AB393" s="23">
        <f>'Balance Sheet Annual'!CS393/'Balance Sheet Annual'!CT393</f>
        <v>0.52277222326905171</v>
      </c>
      <c r="AC393" s="24">
        <f>'Income Statement Annual'!V393/'Income Statement Annual'!N393</f>
        <v>0.25719405412852903</v>
      </c>
      <c r="AD393" s="22">
        <f>('Income Statement Annual'!AF393-'Income Statement Annual'!AC393)/'Income Statement Annual'!N393</f>
        <v>0.16175658613123525</v>
      </c>
      <c r="AE393" s="22">
        <f>'Income Statement Annual'!AF393/'Income Statement Annual'!N393</f>
        <v>0.16175658613123525</v>
      </c>
      <c r="AF393" s="22">
        <f>'Income Statement Annual'!BS393/'Income Statement Annual'!N393</f>
        <v>0.15453451356914744</v>
      </c>
      <c r="AG393" s="22">
        <f>('Income Statement Annual'!AF393-'Income Statement Annual'!AC393)/('Income Statement Annual'!AH393*-1)</f>
        <v>2.1618461961282787</v>
      </c>
      <c r="AH393" s="23">
        <f>'Income Statement Annual'!AF393/('Income Statement Annual'!AH393*-1)</f>
        <v>2.1618461961282787</v>
      </c>
      <c r="AI393" s="24">
        <f>'Cash Flow Statement Annual'!BG393/'Cash Flow Statement Annual'!AB393</f>
        <v>0.78091698491339867</v>
      </c>
      <c r="AJ393" s="22">
        <f>'Cash Flow Statement Annual'!AB393/'Balance Sheet Annual'!BR393</f>
        <v>1.4556756805578135</v>
      </c>
      <c r="AK393" s="22">
        <f>('Cash Flow Statement Annual'!AB393+'Cash Flow Statement Annual'!AV393)/('Balance Sheet Annual'!BH393+'Balance Sheet Annual'!BS393)</f>
        <v>0.1794631269779832</v>
      </c>
      <c r="AL393" s="23">
        <f>('Cash Flow Statement Annual'!AB393/('Balance Sheet Annual'!BH393+'Balance Sheet Annual'!BS393))</f>
        <v>0.22581733286862951</v>
      </c>
      <c r="AM393" s="24">
        <f>'Income Statement Annual'!BS393/'Balance Sheet Annual'!CS393</f>
        <v>0.12098972547808938</v>
      </c>
      <c r="AN393" s="22">
        <f>'Income Statement Annual'!N393/'Balance Sheet Annual'!CS393</f>
        <v>0.78293012145763652</v>
      </c>
      <c r="AO393" s="22">
        <f>'Income Statement Annual'!N393/'Balance Sheet Annual'!BB393</f>
        <v>0.40929412025871731</v>
      </c>
      <c r="AP393" s="22">
        <f>'Income Statement Annual'!N393/('Balance Sheet Annual'!AH393-'Balance Sheet Annual'!BR393)</f>
        <v>5.2769166703968509</v>
      </c>
      <c r="AQ393" s="22">
        <f>'Income Statement Annual'!BS393/'Balance Sheet Annual'!BB393</f>
        <v>6.325006778089301E-2</v>
      </c>
      <c r="AR393" s="22">
        <f>'Cash Flow Statement Annual'!AB393/'Income Statement Annual'!N393</f>
        <v>0.16571438265880026</v>
      </c>
      <c r="AS393" s="22">
        <f>'Cash Flow Statement Annual'!BG393/'Income Statement Annual'!N393</f>
        <v>0.12940917606269547</v>
      </c>
      <c r="AT393" s="22">
        <f>'Cash Flow Statement Annual'!AB393/'Balance Sheet Annual'!BB393</f>
        <v>6.782592246455009E-2</v>
      </c>
      <c r="AU393" s="22">
        <f>('Cash Flow Statement Annual'!AB393+'Cash Flow Statement Annual'!AU393)/'Balance Sheet Annual'!BR393</f>
        <v>-1.4108207337560288</v>
      </c>
      <c r="AV393" s="22">
        <f>('Cash Flow Statement Annual'!AB393+'Cash Flow Statement Annual'!AU393)/('Balance Sheet Annual'!BH393+'Balance Sheet Annual'!BS393)</f>
        <v>-0.2188590353659455</v>
      </c>
      <c r="AW393" s="22">
        <f>'Cash Flow Statement Annual'!AB393/'Balance Sheet Annual'!BS393</f>
        <v>0.22913883934569335</v>
      </c>
      <c r="AX393" s="22">
        <f>('Cash Flow Statement Annual'!AB393+'Cash Flow Statement Annual'!AU393)/'Balance Sheet Annual'!BS393</f>
        <v>-0.22207819349830565</v>
      </c>
      <c r="AY393" s="22">
        <f>('Balance Sheet Annual'!BH393+'Balance Sheet Annual'!BS393)/('Income Statement Annual'!AF393-'Income Statement Annual'!AC393)</f>
        <v>4.536709355597897</v>
      </c>
      <c r="AZ393" s="22">
        <f>(('Balance Sheet Annual'!BH393+'Balance Sheet Annual'!BS393)-'Balance Sheet Annual'!N393)/('Income Statement Annual'!AF393-'Income Statement Annual'!AC393)</f>
        <v>4.3116175444674161</v>
      </c>
      <c r="BA393" s="22">
        <f>('Cash Flow Statement Annual'!AB393+'Cash Flow Statement Annual'!AU393)/'Income Statement Annual'!BS393</f>
        <v>-1.0393023778038375</v>
      </c>
      <c r="BB393" s="22">
        <f>'Income Statement Annual'!AF393/('Balance Sheet Annual'!BH393+'Balance Sheet Annual'!BS393)</f>
        <v>0.22042408310025169</v>
      </c>
      <c r="BC393" s="23">
        <f>'Income Statement Annual'!AF393/('Balance Sheet Annual'!BB393-'Balance Sheet Annual'!BR393)</f>
        <v>6.9441589120481872E-2</v>
      </c>
    </row>
    <row r="394" spans="1:55" x14ac:dyDescent="0.2">
      <c r="A394" s="45" t="s">
        <v>1219</v>
      </c>
      <c r="B394" s="45" t="s">
        <v>1220</v>
      </c>
      <c r="C394" s="45" t="str">
        <f>VLOOKUP(A394,'[1]S&amp;P 500 Wikipedia'!A:D,3,FALSE)</f>
        <v>Real Estate</v>
      </c>
      <c r="D394" s="45">
        <v>378237</v>
      </c>
      <c r="E394" s="45" t="s">
        <v>16</v>
      </c>
      <c r="F394" s="45">
        <v>2018</v>
      </c>
      <c r="G394" s="45" t="s">
        <v>17</v>
      </c>
      <c r="H394" s="46">
        <v>43465</v>
      </c>
      <c r="I394" s="46">
        <v>43504</v>
      </c>
      <c r="J394" s="46">
        <v>43507</v>
      </c>
      <c r="K394" s="45">
        <v>190350000</v>
      </c>
      <c r="L394" s="45">
        <v>192584000</v>
      </c>
      <c r="M394" s="45" t="s">
        <v>1890</v>
      </c>
      <c r="N394" s="20">
        <f>'Balance Sheet Annual'!AH394/'Balance Sheet Annual'!BR394</f>
        <v>0.21339285878409306</v>
      </c>
      <c r="O394" s="21">
        <f>('Balance Sheet Annual'!AH394-'Balance Sheet Annual'!U394)/'Balance Sheet Annual'!BR394</f>
        <v>0.21339285878409306</v>
      </c>
      <c r="P394" s="21">
        <f>'Balance Sheet Annual'!N394/'Balance Sheet Annual'!BR394</f>
        <v>0.19654027780586114</v>
      </c>
      <c r="Q394" s="21">
        <f>'Balance Sheet Annual'!CH394/'Balance Sheet Annual'!CS394</f>
        <v>1.9032179150484312</v>
      </c>
      <c r="R394" s="21">
        <f>('Balance Sheet Annual'!BH394+'Balance Sheet Annual'!BS394)/'Balance Sheet Annual'!BB394</f>
        <v>9.1525120166566901E-2</v>
      </c>
      <c r="S394" s="21">
        <f>('Balance Sheet Annual'!BH394/'Balance Sheet Annual'!BB394)</f>
        <v>0</v>
      </c>
      <c r="T394" s="21">
        <f>'Balance Sheet Annual'!BS394/'Balance Sheet Annual'!BB394</f>
        <v>9.1525120166566901E-2</v>
      </c>
      <c r="U394" s="21">
        <f>('Balance Sheet Annual'!BH394+'Balance Sheet Annual'!BS394)/'Balance Sheet Annual'!CS394</f>
        <v>0.26571736854453748</v>
      </c>
      <c r="V394" s="21">
        <f>('Balance Sheet Annual'!BH394/'Balance Sheet Annual'!CS394)</f>
        <v>0</v>
      </c>
      <c r="W394" s="21">
        <f>('Balance Sheet Annual'!BS394/'Balance Sheet Annual'!CS394)</f>
        <v>0.26571736854453748</v>
      </c>
      <c r="X394" s="22">
        <f>'Balance Sheet Annual'!AH394/'Balance Sheet Annual'!BB394</f>
        <v>0.11343369850696065</v>
      </c>
      <c r="Y394" s="22">
        <f>'Balance Sheet Annual'!CS394/('Balance Sheet Annual'!BB394-'Balance Sheet Annual'!AQ394-'Balance Sheet Annual'!AR394-'Balance Sheet Annual'!AS394)</f>
        <v>0.3476275495435438</v>
      </c>
      <c r="Z394" s="22">
        <f>'Balance Sheet Annual'!BA394/'Balance Sheet Annual'!BB394</f>
        <v>0.88656630149303939</v>
      </c>
      <c r="AA394" s="22">
        <f>'Balance Sheet Annual'!AR394/'Balance Sheet Annual'!BB394</f>
        <v>0</v>
      </c>
      <c r="AB394" s="23">
        <f>'Balance Sheet Annual'!CS394/'Balance Sheet Annual'!CT394</f>
        <v>0.34444538069865077</v>
      </c>
      <c r="AC394" s="24">
        <f>'Income Statement Annual'!V394/'Income Statement Annual'!N394</f>
        <v>0.57459577779846327</v>
      </c>
      <c r="AD394" s="22">
        <f>('Income Statement Annual'!AF394-'Income Statement Annual'!AC394)/'Income Statement Annual'!N394</f>
        <v>0.49892185021443042</v>
      </c>
      <c r="AE394" s="22">
        <f>'Income Statement Annual'!AF394/'Income Statement Annual'!N394</f>
        <v>0.29289351987355849</v>
      </c>
      <c r="AF394" s="22">
        <f>'Income Statement Annual'!BS394/'Income Statement Annual'!N394</f>
        <v>7.7738582024311387E-2</v>
      </c>
      <c r="AG394" s="22">
        <f>('Income Statement Annual'!AF394-'Income Statement Annual'!AC394)/('Income Statement Annual'!AH394*-1)</f>
        <v>3.3031738316925727</v>
      </c>
      <c r="AH394" s="23">
        <f>'Income Statement Annual'!AF394/('Income Statement Annual'!AH394*-1)</f>
        <v>1.9391377826063476</v>
      </c>
      <c r="AI394" s="24">
        <f>'Cash Flow Statement Annual'!BG394/'Cash Flow Statement Annual'!AB394</f>
        <v>-0.39335830595413318</v>
      </c>
      <c r="AJ394" s="22">
        <f>'Cash Flow Statement Annual'!AB394/'Balance Sheet Annual'!BR394</f>
        <v>9.3005849642802965E-2</v>
      </c>
      <c r="AK394" s="22">
        <f>('Cash Flow Statement Annual'!AB394+'Cash Flow Statement Annual'!AV394)/('Balance Sheet Annual'!BH394+'Balance Sheet Annual'!BS394)</f>
        <v>0.18785843295561019</v>
      </c>
      <c r="AL394" s="23">
        <f>('Cash Flow Statement Annual'!AB394/('Balance Sheet Annual'!BH394+'Balance Sheet Annual'!BS394))</f>
        <v>0.54017212317910401</v>
      </c>
      <c r="AM394" s="24">
        <f>'Income Statement Annual'!BS394/'Balance Sheet Annual'!CS394</f>
        <v>2.7036006513325182E-2</v>
      </c>
      <c r="AN394" s="22">
        <f>'Income Statement Annual'!N394/'Balance Sheet Annual'!CS394</f>
        <v>0.34778106069480585</v>
      </c>
      <c r="AO394" s="22">
        <f>'Income Statement Annual'!N394/'Balance Sheet Annual'!BB394</f>
        <v>0.11979157985080298</v>
      </c>
      <c r="AP394" s="22">
        <f>'Income Statement Annual'!N394/('Balance Sheet Annual'!AH394-'Balance Sheet Annual'!BR394)</f>
        <v>-0.2864878425291883</v>
      </c>
      <c r="AQ394" s="22">
        <f>'Income Statement Annual'!BS394/'Balance Sheet Annual'!BB394</f>
        <v>9.3124275560534948E-3</v>
      </c>
      <c r="AR394" s="22">
        <f>'Cash Flow Statement Annual'!AB394/'Income Statement Annual'!N394</f>
        <v>0.41271113166862272</v>
      </c>
      <c r="AS394" s="22">
        <f>'Cash Flow Statement Annual'!BG394/'Income Statement Annual'!N394</f>
        <v>-0.16234335160158264</v>
      </c>
      <c r="AT394" s="22">
        <f>'Cash Flow Statement Annual'!AB394/'Balance Sheet Annual'!BB394</f>
        <v>4.9439318484597081E-2</v>
      </c>
      <c r="AU394" s="22">
        <f>('Cash Flow Statement Annual'!AB394+'Cash Flow Statement Annual'!AU394)/'Balance Sheet Annual'!BR394</f>
        <v>7.0697105411322375E-2</v>
      </c>
      <c r="AV394" s="22">
        <f>('Cash Flow Statement Annual'!AB394+'Cash Flow Statement Annual'!AU394)/('Balance Sheet Annual'!BH394+'Balance Sheet Annual'!BS394)</f>
        <v>0.41060434025728043</v>
      </c>
      <c r="AW394" s="22">
        <f>'Cash Flow Statement Annual'!AB394/'Balance Sheet Annual'!BS394</f>
        <v>0.54017212317910401</v>
      </c>
      <c r="AX394" s="22">
        <f>('Cash Flow Statement Annual'!AB394+'Cash Flow Statement Annual'!AU394)/'Balance Sheet Annual'!BS394</f>
        <v>0.41060434025728043</v>
      </c>
      <c r="AY394" s="22">
        <f>('Balance Sheet Annual'!BH394+'Balance Sheet Annual'!BS394)/('Income Statement Annual'!AF394-'Income Statement Annual'!AC394)</f>
        <v>1.5313747816921455</v>
      </c>
      <c r="AZ394" s="22">
        <f>(('Balance Sheet Annual'!BH394+'Balance Sheet Annual'!BS394)-'Balance Sheet Annual'!N394)/('Income Statement Annual'!AF394-'Income Statement Annual'!AC394)</f>
        <v>-0.21667968178985514</v>
      </c>
      <c r="BA394" s="22">
        <f>('Cash Flow Statement Annual'!AB394+'Cash Flow Statement Annual'!AU394)/'Income Statement Annual'!BS394</f>
        <v>4.0355333082330871</v>
      </c>
      <c r="BB394" s="22">
        <f>'Income Statement Annual'!AF394/('Balance Sheet Annual'!BH394+'Balance Sheet Annual'!BS394)</f>
        <v>0.3833502475589507</v>
      </c>
      <c r="BC394" s="23">
        <f>'Income Statement Annual'!AF394/('Balance Sheet Annual'!BB394-'Balance Sheet Annual'!BR394)</f>
        <v>7.4901986913100974E-2</v>
      </c>
    </row>
    <row r="395" spans="1:55" x14ac:dyDescent="0.2">
      <c r="A395" s="45" t="s">
        <v>1204</v>
      </c>
      <c r="B395" s="45" t="s">
        <v>1205</v>
      </c>
      <c r="C395" s="45" t="str">
        <f>VLOOKUP(A395,'[1]S&amp;P 500 Wikipedia'!A:D,3,FALSE)</f>
        <v>Industrials</v>
      </c>
      <c r="D395" s="45">
        <v>378235</v>
      </c>
      <c r="E395" s="45" t="s">
        <v>16</v>
      </c>
      <c r="F395" s="45">
        <v>2018</v>
      </c>
      <c r="G395" s="45" t="s">
        <v>17</v>
      </c>
      <c r="H395" s="46">
        <v>43465</v>
      </c>
      <c r="I395" s="46">
        <v>43495</v>
      </c>
      <c r="J395" s="46">
        <v>43515</v>
      </c>
      <c r="K395" s="45">
        <v>164344501</v>
      </c>
      <c r="L395" s="45">
        <v>167346841</v>
      </c>
      <c r="M395" s="45" t="s">
        <v>1861</v>
      </c>
      <c r="N395" s="20">
        <f>'Balance Sheet Annual'!AH395/'Balance Sheet Annual'!BR395</f>
        <v>0.44677033492822965</v>
      </c>
      <c r="O395" s="21">
        <f>('Balance Sheet Annual'!AH395-'Balance Sheet Annual'!U395)/'Balance Sheet Annual'!BR395</f>
        <v>0.44677033492822965</v>
      </c>
      <c r="P395" s="21">
        <f>'Balance Sheet Annual'!N395/'Balance Sheet Annual'!BR395</f>
        <v>0.10922547846889952</v>
      </c>
      <c r="Q395" s="21">
        <f>'Balance Sheet Annual'!CH395/'Balance Sheet Annual'!CS395</f>
        <v>2.1267788511478134</v>
      </c>
      <c r="R395" s="21">
        <f>('Balance Sheet Annual'!BH395+'Balance Sheet Annual'!BS395)/'Balance Sheet Annual'!BB395</f>
        <v>0.49977575868312213</v>
      </c>
      <c r="S395" s="21">
        <f>('Balance Sheet Annual'!BH395/'Balance Sheet Annual'!BB395)</f>
        <v>0.12032622958988755</v>
      </c>
      <c r="T395" s="21">
        <f>'Balance Sheet Annual'!BS395/'Balance Sheet Annual'!BB395</f>
        <v>0.37944952909323454</v>
      </c>
      <c r="U395" s="21">
        <f>('Balance Sheet Annual'!BH395+'Balance Sheet Annual'!BS395)/'Balance Sheet Annual'!CS395</f>
        <v>1.5626882725667395</v>
      </c>
      <c r="V395" s="21">
        <f>('Balance Sheet Annual'!BH395/'Balance Sheet Annual'!CS395)</f>
        <v>0.37623350992001664</v>
      </c>
      <c r="W395" s="21">
        <f>('Balance Sheet Annual'!BS395/'Balance Sheet Annual'!CS395)</f>
        <v>1.1864547626467228</v>
      </c>
      <c r="X395" s="22">
        <f>'Balance Sheet Annual'!AH395/'Balance Sheet Annual'!BB395</f>
        <v>9.9264156271282156E-2</v>
      </c>
      <c r="Y395" s="22">
        <f>'Balance Sheet Annual'!CS395/('Balance Sheet Annual'!BB395-'Balance Sheet Annual'!AQ395-'Balance Sheet Annual'!AR395-'Balance Sheet Annual'!AS395)</f>
        <v>1.4739340120952309</v>
      </c>
      <c r="Z395" s="22">
        <f>'Balance Sheet Annual'!BA395/'Balance Sheet Annual'!BB395</f>
        <v>0.90073584372871784</v>
      </c>
      <c r="AA395" s="22">
        <f>'Balance Sheet Annual'!AR395/'Balance Sheet Annual'!BB395</f>
        <v>0.55955683271597756</v>
      </c>
      <c r="AB395" s="23">
        <f>'Balance Sheet Annual'!CS395/'Balance Sheet Annual'!CT395</f>
        <v>0.31981794927163099</v>
      </c>
      <c r="AC395" s="24">
        <f>'Income Statement Annual'!V395/'Income Statement Annual'!N395</f>
        <v>0.63462614208465407</v>
      </c>
      <c r="AD395" s="22">
        <f>('Income Statement Annual'!AF395-'Income Statement Annual'!AC395)/'Income Statement Annual'!N395</f>
        <v>0.48415066194294237</v>
      </c>
      <c r="AE395" s="22">
        <f>'Income Statement Annual'!AF395/'Income Statement Annual'!N395</f>
        <v>0.37348498974454597</v>
      </c>
      <c r="AF395" s="22">
        <f>'Income Statement Annual'!BS395/'Income Statement Annual'!N395</f>
        <v>0.25876375163154952</v>
      </c>
      <c r="AG395" s="22">
        <f>('Income Statement Annual'!AF395-'Income Statement Annual'!AC395)/('Income Statement Annual'!AH395*-1)</f>
        <v>8.6984924623115578</v>
      </c>
      <c r="AH395" s="23">
        <f>'Income Statement Annual'!AF395/('Income Statement Annual'!AH395*-1)</f>
        <v>6.7102177554438862</v>
      </c>
      <c r="AI395" s="24">
        <f>'Cash Flow Statement Annual'!BG395/'Cash Flow Statement Annual'!AB395</f>
        <v>0.48755884330867516</v>
      </c>
      <c r="AJ395" s="22">
        <f>'Cash Flow Statement Annual'!AB395/'Balance Sheet Annual'!BR395</f>
        <v>0.55584629186602874</v>
      </c>
      <c r="AK395" s="22">
        <f>('Cash Flow Statement Annual'!AB395+'Cash Flow Statement Annual'!AV395)/('Balance Sheet Annual'!BH395+'Balance Sheet Annual'!BS395)</f>
        <v>0.24710848178675884</v>
      </c>
      <c r="AL395" s="23">
        <f>('Cash Flow Statement Annual'!AB395/('Balance Sheet Annual'!BH395+'Balance Sheet Annual'!BS395))</f>
        <v>0.24710848178675884</v>
      </c>
      <c r="AM395" s="24">
        <f>'Income Statement Annual'!BS395/'Balance Sheet Annual'!CS395</f>
        <v>0.28830372909525293</v>
      </c>
      <c r="AN395" s="22">
        <f>'Income Statement Annual'!N395/'Balance Sheet Annual'!CS395</f>
        <v>1.1141580970188012</v>
      </c>
      <c r="AO395" s="22">
        <f>'Income Statement Annual'!N395/'Balance Sheet Annual'!BB395</f>
        <v>0.3563277577529359</v>
      </c>
      <c r="AP395" s="22">
        <f>'Income Statement Annual'!N395/('Balance Sheet Annual'!AH395-'Balance Sheet Annual'!BR395)</f>
        <v>-2.8989189189189188</v>
      </c>
      <c r="AQ395" s="22">
        <f>'Income Statement Annual'!BS395/'Balance Sheet Annual'!BB395</f>
        <v>9.2204707406607647E-2</v>
      </c>
      <c r="AR395" s="22">
        <f>'Cash Flow Statement Annual'!AB395/'Income Statement Annual'!N395</f>
        <v>0.34658773074771582</v>
      </c>
      <c r="AS395" s="22">
        <f>'Cash Flow Statement Annual'!BG395/'Income Statement Annual'!N395</f>
        <v>0.16898191310833488</v>
      </c>
      <c r="AT395" s="22">
        <f>'Cash Flow Statement Annual'!AB395/'Balance Sheet Annual'!BB395</f>
        <v>0.12349882896201186</v>
      </c>
      <c r="AU395" s="22">
        <f>('Cash Flow Statement Annual'!AB395+'Cash Flow Statement Annual'!AU395)/'Balance Sheet Annual'!BR395</f>
        <v>-0.270633971291866</v>
      </c>
      <c r="AV395" s="22">
        <f>('Cash Flow Statement Annual'!AB395+'Cash Flow Statement Annual'!AU395)/('Balance Sheet Annual'!BH395+'Balance Sheet Annual'!BS395)</f>
        <v>-0.12031374634405743</v>
      </c>
      <c r="AW395" s="22">
        <f>'Cash Flow Statement Annual'!AB395/'Balance Sheet Annual'!BS395</f>
        <v>0.32546839432673785</v>
      </c>
      <c r="AX395" s="22">
        <f>('Cash Flow Statement Annual'!AB395+'Cash Flow Statement Annual'!AU395)/'Balance Sheet Annual'!BS395</f>
        <v>-0.15846611801786026</v>
      </c>
      <c r="AY395" s="22">
        <f>('Balance Sheet Annual'!BH395+'Balance Sheet Annual'!BS395)/('Income Statement Annual'!AF395-'Income Statement Annual'!AC395)</f>
        <v>2.8969766994030426</v>
      </c>
      <c r="AZ395" s="22">
        <f>(('Balance Sheet Annual'!BH395+'Balance Sheet Annual'!BS395)-'Balance Sheet Annual'!N395)/('Income Statement Annual'!AF395-'Income Statement Annual'!AC395)</f>
        <v>2.7563065665318698</v>
      </c>
      <c r="BA395" s="22">
        <f>('Cash Flow Statement Annual'!AB395+'Cash Flow Statement Annual'!AU395)/'Income Statement Annual'!BS395</f>
        <v>-0.65213475049540626</v>
      </c>
      <c r="BB395" s="22">
        <f>'Income Statement Annual'!AF395/('Balance Sheet Annual'!BH395+'Balance Sheet Annual'!BS395)</f>
        <v>0.26628556235043871</v>
      </c>
      <c r="BC395" s="23">
        <f>'Income Statement Annual'!AF395/('Balance Sheet Annual'!BB395-'Balance Sheet Annual'!BR395)</f>
        <v>0.1710978708864544</v>
      </c>
    </row>
    <row r="396" spans="1:55" x14ac:dyDescent="0.2">
      <c r="A396" s="45" t="s">
        <v>1201</v>
      </c>
      <c r="B396" s="45" t="s">
        <v>1202</v>
      </c>
      <c r="C396" s="45" t="str">
        <f>VLOOKUP(A396,'[1]S&amp;P 500 Wikipedia'!A:D,3,FALSE)</f>
        <v>Information Technology</v>
      </c>
      <c r="D396" s="45">
        <v>378234</v>
      </c>
      <c r="E396" s="45" t="s">
        <v>16</v>
      </c>
      <c r="F396" s="45">
        <v>2018</v>
      </c>
      <c r="G396" s="45" t="s">
        <v>17</v>
      </c>
      <c r="H396" s="46">
        <v>43465</v>
      </c>
      <c r="I396" s="46">
        <v>43511</v>
      </c>
      <c r="J396" s="46">
        <v>43511</v>
      </c>
      <c r="K396" s="45">
        <v>120940000</v>
      </c>
      <c r="L396" s="45">
        <v>121677000</v>
      </c>
      <c r="M396" s="45" t="s">
        <v>1862</v>
      </c>
      <c r="N396" s="20">
        <f>'Balance Sheet Annual'!AH396/'Balance Sheet Annual'!BR396</f>
        <v>1.5675162509099485</v>
      </c>
      <c r="O396" s="21">
        <f>('Balance Sheet Annual'!AH396-'Balance Sheet Annual'!U396)/'Balance Sheet Annual'!BR396</f>
        <v>1.5675162509099485</v>
      </c>
      <c r="P396" s="21">
        <f>'Balance Sheet Annual'!N396/'Balance Sheet Annual'!BR396</f>
        <v>1.5473935744824829</v>
      </c>
      <c r="Q396" s="21">
        <f>'Balance Sheet Annual'!CH396/'Balance Sheet Annual'!CS396</f>
        <v>-3.3337742437935969</v>
      </c>
      <c r="R396" s="21">
        <f>('Balance Sheet Annual'!BH396+'Balance Sheet Annual'!BS396)/'Balance Sheet Annual'!BB396</f>
        <v>0.81944608777133598</v>
      </c>
      <c r="S396" s="21">
        <f>('Balance Sheet Annual'!BH396/'Balance Sheet Annual'!BB396)</f>
        <v>0.21338860351667421</v>
      </c>
      <c r="T396" s="21">
        <f>'Balance Sheet Annual'!BS396/'Balance Sheet Annual'!BB396</f>
        <v>0.60605748425466177</v>
      </c>
      <c r="U396" s="21">
        <f>('Balance Sheet Annual'!BH396+'Balance Sheet Annual'!BS396)/'Balance Sheet Annual'!CS396</f>
        <v>-1.9124021738181709</v>
      </c>
      <c r="V396" s="21">
        <f>('Balance Sheet Annual'!BH396/'Balance Sheet Annual'!CS396)</f>
        <v>-0.49800082680629804</v>
      </c>
      <c r="W396" s="21">
        <f>('Balance Sheet Annual'!BS396/'Balance Sheet Annual'!CS396)</f>
        <v>-1.4144013470118728</v>
      </c>
      <c r="X396" s="22">
        <f>'Balance Sheet Annual'!AH396/'Balance Sheet Annual'!BB396</f>
        <v>0.83168875978006163</v>
      </c>
      <c r="Y396" s="22">
        <f>'Balance Sheet Annual'!CS396/('Balance Sheet Annual'!BB396-'Balance Sheet Annual'!AQ396-'Balance Sheet Annual'!AR396-'Balance Sheet Annual'!AS396)</f>
        <v>-0.43628206978942841</v>
      </c>
      <c r="Z396" s="22">
        <f>'Balance Sheet Annual'!BA396/'Balance Sheet Annual'!BB396</f>
        <v>0.16831124021993835</v>
      </c>
      <c r="AA396" s="22">
        <f>'Balance Sheet Annual'!AR396/'Balance Sheet Annual'!BB396</f>
        <v>1.7859109992288829E-2</v>
      </c>
      <c r="AB396" s="23">
        <f>'Balance Sheet Annual'!CS396/'Balance Sheet Annual'!CT396</f>
        <v>-0.42849046031739557</v>
      </c>
      <c r="AC396" s="24">
        <f>'Income Statement Annual'!V396/'Income Statement Annual'!N396</f>
        <v>0.83406846651989752</v>
      </c>
      <c r="AD396" s="22">
        <f>('Income Statement Annual'!AF396-'Income Statement Annual'!AC396)/'Income Statement Annual'!N396</f>
        <v>0.60743716177650753</v>
      </c>
      <c r="AE396" s="22">
        <f>'Income Statement Annual'!AF396/'Income Statement Annual'!N396</f>
        <v>0.60743716177650753</v>
      </c>
      <c r="AF396" s="22">
        <f>'Income Statement Annual'!BS396/'Income Statement Annual'!N396</f>
        <v>0.39245555083491046</v>
      </c>
      <c r="AG396" s="22">
        <f>('Income Statement Annual'!AF396-'Income Statement Annual'!AC396)/('Income Statement Annual'!AH396*-1)</f>
        <v>5.1910133787114185</v>
      </c>
      <c r="AH396" s="23">
        <f>'Income Statement Annual'!AF396/('Income Statement Annual'!AH396*-1)</f>
        <v>5.1910133787114185</v>
      </c>
      <c r="AI396" s="24">
        <f>'Cash Flow Statement Annual'!BG396/'Cash Flow Statement Annual'!AB396</f>
        <v>-9.2596202691953594E-2</v>
      </c>
      <c r="AJ396" s="22">
        <f>'Cash Flow Statement Annual'!AB396/'Balance Sheet Annual'!BR396</f>
        <v>0.45033539930074951</v>
      </c>
      <c r="AK396" s="22">
        <f>('Cash Flow Statement Annual'!AB396+'Cash Flow Statement Annual'!AV396)/('Balance Sheet Annual'!BH396+'Balance Sheet Annual'!BS396)</f>
        <v>0.29158453122115058</v>
      </c>
      <c r="AL396" s="23">
        <f>('Cash Flow Statement Annual'!AB396/('Balance Sheet Annual'!BH396+'Balance Sheet Annual'!BS396))</f>
        <v>0.29158453122115058</v>
      </c>
      <c r="AM396" s="24">
        <f>'Income Statement Annual'!BS396/'Balance Sheet Annual'!CS396</f>
        <v>-0.36281720360144765</v>
      </c>
      <c r="AN396" s="22">
        <f>'Income Statement Annual'!N396/'Balance Sheet Annual'!CS396</f>
        <v>-0.92447973491415736</v>
      </c>
      <c r="AO396" s="22">
        <f>'Income Statement Annual'!N396/'Balance Sheet Annual'!BB396</f>
        <v>0.3961307471674711</v>
      </c>
      <c r="AP396" s="22">
        <f>'Income Statement Annual'!N396/('Balance Sheet Annual'!AH396-'Balance Sheet Annual'!BR396)</f>
        <v>1.315562455892731</v>
      </c>
      <c r="AQ396" s="22">
        <f>'Income Statement Annual'!BS396/'Balance Sheet Annual'!BB396</f>
        <v>0.15546371058225453</v>
      </c>
      <c r="AR396" s="22">
        <f>'Cash Flow Statement Annual'!AB396/'Income Statement Annual'!N396</f>
        <v>0.60317913989846317</v>
      </c>
      <c r="AS396" s="22">
        <f>'Cash Flow Statement Annual'!BG396/'Income Statement Annual'!N396</f>
        <v>-5.5852097897596334E-2</v>
      </c>
      <c r="AT396" s="22">
        <f>'Cash Flow Statement Annual'!AB396/'Balance Sheet Annual'!BB396</f>
        <v>0.23893780336381082</v>
      </c>
      <c r="AU396" s="22">
        <f>('Cash Flow Statement Annual'!AB396+'Cash Flow Statement Annual'!AU396)/'Balance Sheet Annual'!BR396</f>
        <v>0.19075915331221227</v>
      </c>
      <c r="AV396" s="22">
        <f>('Cash Flow Statement Annual'!AB396+'Cash Flow Statement Annual'!AU396)/('Balance Sheet Annual'!BH396+'Balance Sheet Annual'!BS396)</f>
        <v>0.1235133155888961</v>
      </c>
      <c r="AW396" s="22">
        <f>'Cash Flow Statement Annual'!AB396/'Balance Sheet Annual'!BS396</f>
        <v>0.39424940632101918</v>
      </c>
      <c r="AX396" s="22">
        <f>('Cash Flow Statement Annual'!AB396+'Cash Flow Statement Annual'!AU396)/'Balance Sheet Annual'!BS396</f>
        <v>0.1670014905788349</v>
      </c>
      <c r="AY396" s="22">
        <f>('Balance Sheet Annual'!BH396+'Balance Sheet Annual'!BS396)/('Income Statement Annual'!AF396-'Income Statement Annual'!AC396)</f>
        <v>3.4054967911128946</v>
      </c>
      <c r="AZ396" s="22">
        <f>(('Balance Sheet Annual'!BH396+'Balance Sheet Annual'!BS396)-'Balance Sheet Annual'!N396)/('Income Statement Annual'!AF396-'Income Statement Annual'!AC396)</f>
        <v>-6.5082051992166419E-3</v>
      </c>
      <c r="BA396" s="22">
        <f>('Cash Flow Statement Annual'!AB396+'Cash Flow Statement Annual'!AU396)/'Income Statement Annual'!BS396</f>
        <v>0.65103619917418998</v>
      </c>
      <c r="BB396" s="22">
        <f>'Income Statement Annual'!AF396/('Balance Sheet Annual'!BH396+'Balance Sheet Annual'!BS396)</f>
        <v>0.29364291360063399</v>
      </c>
      <c r="BC396" s="23">
        <f>'Income Statement Annual'!AF396/('Balance Sheet Annual'!BB396-'Balance Sheet Annual'!BR396)</f>
        <v>0.51259687395883125</v>
      </c>
    </row>
    <row r="397" spans="1:55" x14ac:dyDescent="0.2">
      <c r="A397" s="45" t="s">
        <v>1210</v>
      </c>
      <c r="B397" s="45" t="s">
        <v>1211</v>
      </c>
      <c r="C397" s="45" t="str">
        <f>VLOOKUP(A397,'[1]S&amp;P 500 Wikipedia'!A:D,3,FALSE)</f>
        <v>Health Care</v>
      </c>
      <c r="D397" s="45">
        <v>344083</v>
      </c>
      <c r="E397" s="45" t="s">
        <v>16</v>
      </c>
      <c r="F397" s="45">
        <v>2018</v>
      </c>
      <c r="G397" s="45" t="s">
        <v>17</v>
      </c>
      <c r="H397" s="46">
        <v>43465</v>
      </c>
      <c r="I397" s="46">
        <v>43509</v>
      </c>
      <c r="J397" s="46">
        <v>43509</v>
      </c>
      <c r="K397" s="45">
        <v>254897000</v>
      </c>
      <c r="L397" s="45">
        <v>259842000</v>
      </c>
      <c r="M397" s="45" t="s">
        <v>1863</v>
      </c>
      <c r="N397" s="20">
        <f>'Balance Sheet Annual'!AH397/'Balance Sheet Annual'!BR397</f>
        <v>3.2814248197606717</v>
      </c>
      <c r="O397" s="21">
        <f>('Balance Sheet Annual'!AH397-'Balance Sheet Annual'!U397)/'Balance Sheet Annual'!BR397</f>
        <v>3.1428944825706711</v>
      </c>
      <c r="P397" s="21">
        <f>'Balance Sheet Annual'!N397/'Balance Sheet Annual'!BR397</f>
        <v>2.5873522780764562</v>
      </c>
      <c r="Q397" s="21">
        <f>'Balance Sheet Annual'!CH397/'Balance Sheet Annual'!CS397</f>
        <v>0.73627948015625477</v>
      </c>
      <c r="R397" s="21">
        <f>('Balance Sheet Annual'!BH397+'Balance Sheet Annual'!BS397)/'Balance Sheet Annual'!BB397</f>
        <v>1.2133905844703377E-2</v>
      </c>
      <c r="S397" s="21">
        <f>('Balance Sheet Annual'!BH397/'Balance Sheet Annual'!BB397)</f>
        <v>6.3538948238783038E-3</v>
      </c>
      <c r="T397" s="21">
        <f>'Balance Sheet Annual'!BS397/'Balance Sheet Annual'!BB397</f>
        <v>5.7800110208250733E-3</v>
      </c>
      <c r="U397" s="21">
        <f>('Balance Sheet Annual'!BH397+'Balance Sheet Annual'!BS397)/'Balance Sheet Annual'!CS397</f>
        <v>2.106785173230652E-2</v>
      </c>
      <c r="V397" s="21">
        <f>('Balance Sheet Annual'!BH397/'Balance Sheet Annual'!CS397)</f>
        <v>1.1032137201770939E-2</v>
      </c>
      <c r="W397" s="21">
        <f>('Balance Sheet Annual'!BS397/'Balance Sheet Annual'!CS397)</f>
        <v>1.003571453053558E-2</v>
      </c>
      <c r="X397" s="22">
        <f>'Balance Sheet Annual'!AH397/'Balance Sheet Annual'!BB397</f>
        <v>0.74702553345813072</v>
      </c>
      <c r="Y397" s="22">
        <f>'Balance Sheet Annual'!CS397/('Balance Sheet Annual'!BB397-'Balance Sheet Annual'!AQ397-'Balance Sheet Annual'!AR397-'Balance Sheet Annual'!AS397)</f>
        <v>0.58424547220386602</v>
      </c>
      <c r="Z397" s="22">
        <f>'Balance Sheet Annual'!BA397/'Balance Sheet Annual'!BB397</f>
        <v>0.25297446654186928</v>
      </c>
      <c r="AA397" s="22">
        <f>'Balance Sheet Annual'!AR397/'Balance Sheet Annual'!BB397</f>
        <v>1.420862974596265E-2</v>
      </c>
      <c r="AB397" s="23">
        <f>'Balance Sheet Annual'!CS397/'Balance Sheet Annual'!CT397</f>
        <v>0.57594414460856613</v>
      </c>
      <c r="AC397" s="24">
        <f>'Income Statement Annual'!V397/'Income Statement Annual'!N397</f>
        <v>0.89043265189347487</v>
      </c>
      <c r="AD397" s="22">
        <f>('Income Statement Annual'!AF397-'Income Statement Annual'!AC397)/'Income Statement Annual'!N397</f>
        <v>0.15784810411419514</v>
      </c>
      <c r="AE397" s="22">
        <f>'Income Statement Annual'!AF397/'Income Statement Annual'!N397</f>
        <v>0.15784810411419514</v>
      </c>
      <c r="AF397" s="22">
        <f>'Income Statement Annual'!BS397/'Income Statement Annual'!N397</f>
        <v>0.10587418409645061</v>
      </c>
      <c r="AG397" s="22">
        <f>('Income Statement Annual'!AF397-'Income Statement Annual'!AC397)/('Income Statement Annual'!AH397*-1)</f>
        <v>6.8258731537793222</v>
      </c>
      <c r="AH397" s="23">
        <f>'Income Statement Annual'!AF397/('Income Statement Annual'!AH397*-1)</f>
        <v>6.8258731537793222</v>
      </c>
      <c r="AI397" s="24">
        <f>'Cash Flow Statement Annual'!BG397/'Cash Flow Statement Annual'!AB397</f>
        <v>8.095703610425331E-2</v>
      </c>
      <c r="AJ397" s="22">
        <f>'Cash Flow Statement Annual'!AB397/'Balance Sheet Annual'!BR397</f>
        <v>1.0466788890815846</v>
      </c>
      <c r="AK397" s="22">
        <f>('Cash Flow Statement Annual'!AB397+'Cash Flow Statement Annual'!AV397)/('Balance Sheet Annual'!BH397+'Balance Sheet Annual'!BS397)</f>
        <v>19.637483440630302</v>
      </c>
      <c r="AL397" s="23">
        <f>('Cash Flow Statement Annual'!AB397/('Balance Sheet Annual'!BH397+'Balance Sheet Annual'!BS397))</f>
        <v>19.637483440630302</v>
      </c>
      <c r="AM397" s="24">
        <f>'Income Statement Annual'!BS397/'Balance Sheet Annual'!CS397</f>
        <v>0.12901298825934998</v>
      </c>
      <c r="AN397" s="22">
        <f>'Income Statement Annual'!N397/'Balance Sheet Annual'!CS397</f>
        <v>1.2185500116045294</v>
      </c>
      <c r="AO397" s="22">
        <f>'Income Statement Annual'!N397/'Balance Sheet Annual'!BB397</f>
        <v>0.70181674409632899</v>
      </c>
      <c r="AP397" s="22">
        <f>'Income Statement Annual'!N397/('Balance Sheet Annual'!AH397-'Balance Sheet Annual'!BR397)</f>
        <v>1.3512775947044664</v>
      </c>
      <c r="AQ397" s="22">
        <f>'Income Statement Annual'!BS397/'Balance Sheet Annual'!BB397</f>
        <v>7.4304275166426306E-2</v>
      </c>
      <c r="AR397" s="22">
        <f>'Cash Flow Statement Annual'!AB397/'Income Statement Annual'!N397</f>
        <v>0.33951793983248763</v>
      </c>
      <c r="AS397" s="22">
        <f>'Cash Flow Statement Annual'!BG397/'Income Statement Annual'!N397</f>
        <v>2.7486366113060403E-2</v>
      </c>
      <c r="AT397" s="22">
        <f>'Cash Flow Statement Annual'!AB397/'Balance Sheet Annual'!BB397</f>
        <v>0.23827937509552979</v>
      </c>
      <c r="AU397" s="22">
        <f>('Cash Flow Statement Annual'!AB397+'Cash Flow Statement Annual'!AU397)/'Balance Sheet Annual'!BR397</f>
        <v>0.50449793127369125</v>
      </c>
      <c r="AV397" s="22">
        <f>('Cash Flow Statement Annual'!AB397+'Cash Flow Statement Annual'!AU397)/('Balance Sheet Annual'!BH397+'Balance Sheet Annual'!BS397)</f>
        <v>9.4652427545494682</v>
      </c>
      <c r="AW397" s="22">
        <f>'Cash Flow Statement Annual'!AB397/'Balance Sheet Annual'!BS397</f>
        <v>41.224726775956285</v>
      </c>
      <c r="AX397" s="22">
        <f>('Cash Flow Statement Annual'!AB397+'Cash Flow Statement Annual'!AU397)/'Balance Sheet Annual'!BS397</f>
        <v>19.870267369242779</v>
      </c>
      <c r="AY397" s="22">
        <f>('Balance Sheet Annual'!BH397+'Balance Sheet Annual'!BS397)/('Income Statement Annual'!AF397-'Income Statement Annual'!AC397)</f>
        <v>0.10953111913835283</v>
      </c>
      <c r="AZ397" s="22">
        <f>(('Balance Sheet Annual'!BH397+'Balance Sheet Annual'!BS397)-'Balance Sheet Annual'!N397)/('Income Statement Annual'!AF397-'Income Statement Annual'!AC397)</f>
        <v>-5.2074541339870528</v>
      </c>
      <c r="BA397" s="22">
        <f>('Cash Flow Statement Annual'!AB397+'Cash Flow Statement Annual'!AU397)/'Income Statement Annual'!BS397</f>
        <v>1.5456763978078365</v>
      </c>
      <c r="BB397" s="22">
        <f>'Income Statement Annual'!AF397/('Balance Sheet Annual'!BH397+'Balance Sheet Annual'!BS397)</f>
        <v>9.1298254584330767</v>
      </c>
      <c r="BC397" s="23">
        <f>'Income Statement Annual'!AF397/('Balance Sheet Annual'!BB397-'Balance Sheet Annual'!BR397)</f>
        <v>0.14343347376215607</v>
      </c>
    </row>
    <row r="398" spans="1:55" x14ac:dyDescent="0.2">
      <c r="A398" s="45" t="s">
        <v>1198</v>
      </c>
      <c r="B398" s="45" t="s">
        <v>1199</v>
      </c>
      <c r="C398" s="45" t="str">
        <f>VLOOKUP(A398,'[1]S&amp;P 500 Wikipedia'!A:D,3,FALSE)</f>
        <v>Real Estate</v>
      </c>
      <c r="D398" s="45">
        <v>398980</v>
      </c>
      <c r="E398" s="45" t="s">
        <v>16</v>
      </c>
      <c r="F398" s="45">
        <v>2018</v>
      </c>
      <c r="G398" s="45" t="s">
        <v>17</v>
      </c>
      <c r="H398" s="46">
        <v>43465</v>
      </c>
      <c r="I398" s="46">
        <v>43504</v>
      </c>
      <c r="J398" s="46">
        <v>43504</v>
      </c>
      <c r="K398" s="45">
        <v>356402000</v>
      </c>
      <c r="L398" s="45">
        <v>359996000</v>
      </c>
      <c r="M398" s="45" t="s">
        <v>1864</v>
      </c>
      <c r="N398" s="20">
        <f>'Balance Sheet Annual'!AH398/'Balance Sheet Annual'!BR398</f>
        <v>0.21572431136148887</v>
      </c>
      <c r="O398" s="21">
        <f>('Balance Sheet Annual'!AH398-'Balance Sheet Annual'!U398)/'Balance Sheet Annual'!BR398</f>
        <v>0.21572431136148887</v>
      </c>
      <c r="P398" s="21">
        <f>'Balance Sheet Annual'!N398/'Balance Sheet Annual'!BR398</f>
        <v>6.0816528520339204E-2</v>
      </c>
      <c r="Q398" s="21">
        <f>'Balance Sheet Annual'!CH398/'Balance Sheet Annual'!CS398</f>
        <v>1.1598812515919905</v>
      </c>
      <c r="R398" s="21">
        <f>('Balance Sheet Annual'!BH398+'Balance Sheet Annual'!BS398)/'Balance Sheet Annual'!BB398</f>
        <v>0.47072753345597396</v>
      </c>
      <c r="S398" s="21">
        <f>('Balance Sheet Annual'!BH398/'Balance Sheet Annual'!BB398)</f>
        <v>0</v>
      </c>
      <c r="T398" s="21">
        <f>'Balance Sheet Annual'!BS398/'Balance Sheet Annual'!BB398</f>
        <v>0.47072753345597396</v>
      </c>
      <c r="U398" s="21">
        <f>('Balance Sheet Annual'!BH398+'Balance Sheet Annual'!BS398)/'Balance Sheet Annual'!CS398</f>
        <v>1.0167155741196996</v>
      </c>
      <c r="V398" s="21">
        <f>('Balance Sheet Annual'!BH398/'Balance Sheet Annual'!CS398)</f>
        <v>0</v>
      </c>
      <c r="W398" s="21">
        <f>('Balance Sheet Annual'!BS398/'Balance Sheet Annual'!CS398)</f>
        <v>1.0167155741196996</v>
      </c>
      <c r="X398" s="22">
        <f>'Balance Sheet Annual'!AH398/'Balance Sheet Annual'!BB398</f>
        <v>1.2046859925222529E-2</v>
      </c>
      <c r="Y398" s="22">
        <f>'Balance Sheet Annual'!CS398/('Balance Sheet Annual'!BB398-'Balance Sheet Annual'!AQ398-'Balance Sheet Annual'!AR398-'Balance Sheet Annual'!AS398)</f>
        <v>0.4838884550107112</v>
      </c>
      <c r="Z398" s="22">
        <f>'Balance Sheet Annual'!BA398/'Balance Sheet Annual'!BB398</f>
        <v>0.98795314007477752</v>
      </c>
      <c r="AA398" s="22">
        <f>'Balance Sheet Annual'!AR398/'Balance Sheet Annual'!BB398</f>
        <v>4.3191852434158517E-2</v>
      </c>
      <c r="AB398" s="23">
        <f>'Balance Sheet Annual'!CS398/'Balance Sheet Annual'!CT398</f>
        <v>0.46298841626729564</v>
      </c>
      <c r="AC398" s="24">
        <f>'Income Statement Annual'!V398/'Income Statement Annual'!N398</f>
        <v>0.58505591121131217</v>
      </c>
      <c r="AD398" s="22">
        <f>('Income Statement Annual'!AF398-'Income Statement Annual'!AC398)/'Income Statement Annual'!N398</f>
        <v>0.54619882942764841</v>
      </c>
      <c r="AE398" s="22">
        <f>'Income Statement Annual'!AF398/'Income Statement Annual'!N398</f>
        <v>0.29776262825080879</v>
      </c>
      <c r="AF398" s="22">
        <f>'Income Statement Annual'!BS398/'Income Statement Annual'!N398</f>
        <v>0.37952251011359628</v>
      </c>
      <c r="AG398" s="22">
        <f>('Income Statement Annual'!AF398-'Income Statement Annual'!AC398)/('Income Statement Annual'!AH398*-1)</f>
        <v>4.3556747494399772</v>
      </c>
      <c r="AH398" s="23">
        <f>'Income Statement Annual'!AF398/('Income Statement Annual'!AH398*-1)</f>
        <v>2.3745147212380298</v>
      </c>
      <c r="AI398" s="24">
        <f>'Cash Flow Statement Annual'!BG398/'Cash Flow Statement Annual'!AB398</f>
        <v>-0.46549459845511654</v>
      </c>
      <c r="AJ398" s="22">
        <f>'Cash Flow Statement Annual'!AB398/'Balance Sheet Annual'!BR398</f>
        <v>1.0780945375387228</v>
      </c>
      <c r="AK398" s="22">
        <f>('Cash Flow Statement Annual'!AB398+'Cash Flow Statement Annual'!AV398)/('Balance Sheet Annual'!BH398+'Balance Sheet Annual'!BS398)</f>
        <v>5.4531005593974211E-2</v>
      </c>
      <c r="AL398" s="23">
        <f>('Cash Flow Statement Annual'!AB398/('Balance Sheet Annual'!BH398+'Balance Sheet Annual'!BS398))</f>
        <v>0.12789748761580061</v>
      </c>
      <c r="AM398" s="24">
        <f>'Income Statement Annual'!BS398/'Balance Sheet Annual'!CS398</f>
        <v>0.12230725361621363</v>
      </c>
      <c r="AN398" s="22">
        <f>'Income Statement Annual'!N398/'Balance Sheet Annual'!CS398</f>
        <v>0.32226613799430603</v>
      </c>
      <c r="AO398" s="22">
        <f>'Income Statement Annual'!N398/'Balance Sheet Annual'!BB398</f>
        <v>0.14920548884656148</v>
      </c>
      <c r="AP398" s="22">
        <f>'Income Statement Annual'!N398/('Balance Sheet Annual'!AH398-'Balance Sheet Annual'!BR398)</f>
        <v>-3.4067579482144814</v>
      </c>
      <c r="AQ398" s="22">
        <f>'Income Statement Annual'!BS398/'Balance Sheet Annual'!BB398</f>
        <v>5.6626841649773212E-2</v>
      </c>
      <c r="AR398" s="22">
        <f>'Cash Flow Statement Annual'!AB398/'Income Statement Annual'!N398</f>
        <v>0.40350304366158207</v>
      </c>
      <c r="AS398" s="22">
        <f>'Cash Flow Statement Annual'!BG398/'Income Statement Annual'!N398</f>
        <v>-0.18782848728466553</v>
      </c>
      <c r="AT398" s="22">
        <f>'Cash Flow Statement Annual'!AB398/'Balance Sheet Annual'!BB398</f>
        <v>6.0204868880601801E-2</v>
      </c>
      <c r="AU398" s="22">
        <f>('Cash Flow Statement Annual'!AB398+'Cash Flow Statement Annual'!AU398)/'Balance Sheet Annual'!BR398</f>
        <v>0.34810407621371414</v>
      </c>
      <c r="AV398" s="22">
        <f>('Cash Flow Statement Annual'!AB398+'Cash Flow Statement Annual'!AU398)/('Balance Sheet Annual'!BH398+'Balance Sheet Annual'!BS398)</f>
        <v>4.1296598049922036E-2</v>
      </c>
      <c r="AW398" s="22">
        <f>'Cash Flow Statement Annual'!AB398/'Balance Sheet Annual'!BS398</f>
        <v>0.12789748761580061</v>
      </c>
      <c r="AX398" s="22">
        <f>('Cash Flow Statement Annual'!AB398+'Cash Flow Statement Annual'!AU398)/'Balance Sheet Annual'!BS398</f>
        <v>4.1296598049922036E-2</v>
      </c>
      <c r="AY398" s="22">
        <f>('Balance Sheet Annual'!BH398+'Balance Sheet Annual'!BS398)/('Income Statement Annual'!AF398-'Income Statement Annual'!AC398)</f>
        <v>5.7760911301938949</v>
      </c>
      <c r="AZ398" s="22">
        <f>(('Balance Sheet Annual'!BH398+'Balance Sheet Annual'!BS398)-'Balance Sheet Annual'!N398)/('Income Statement Annual'!AF398-'Income Statement Annual'!AC398)</f>
        <v>5.7344175482379844</v>
      </c>
      <c r="BA398" s="22">
        <f>('Cash Flow Statement Annual'!AB398+'Cash Flow Statement Annual'!AU398)/'Income Statement Annual'!BS398</f>
        <v>0.34329030498278618</v>
      </c>
      <c r="BB398" s="22">
        <f>'Income Statement Annual'!AF398/('Balance Sheet Annual'!BH398+'Balance Sheet Annual'!BS398)</f>
        <v>9.438117669094051E-2</v>
      </c>
      <c r="BC398" s="23">
        <f>'Income Statement Annual'!AF398/('Balance Sheet Annual'!BB398-'Balance Sheet Annual'!BR398)</f>
        <v>4.7055579718978287E-2</v>
      </c>
    </row>
    <row r="399" spans="1:55" x14ac:dyDescent="0.2">
      <c r="A399" s="45" t="s">
        <v>1207</v>
      </c>
      <c r="B399" s="45" t="s">
        <v>1208</v>
      </c>
      <c r="C399" s="45" t="str">
        <f>VLOOKUP(A399,'[1]S&amp;P 500 Wikipedia'!A:D,3,FALSE)</f>
        <v>Communication Services</v>
      </c>
      <c r="D399" s="45">
        <v>101219</v>
      </c>
      <c r="E399" s="45" t="s">
        <v>16</v>
      </c>
      <c r="F399" s="45">
        <v>2018</v>
      </c>
      <c r="G399" s="45" t="s">
        <v>17</v>
      </c>
      <c r="H399" s="46">
        <v>43465</v>
      </c>
      <c r="I399" s="46">
        <v>43511</v>
      </c>
      <c r="J399" s="46">
        <v>43511</v>
      </c>
      <c r="K399" s="45">
        <v>4137000000</v>
      </c>
      <c r="L399" s="45">
        <v>4142000000</v>
      </c>
      <c r="M399" s="45" t="s">
        <v>1865</v>
      </c>
      <c r="N399" s="20">
        <f>'Balance Sheet Annual'!AH399/'Balance Sheet Annual'!BR399</f>
        <v>0.90543935587371738</v>
      </c>
      <c r="O399" s="21">
        <f>('Balance Sheet Annual'!AH399-'Balance Sheet Annual'!U399)/'Balance Sheet Annual'!BR399</f>
        <v>0.87414111450797594</v>
      </c>
      <c r="P399" s="21">
        <f>'Balance Sheet Annual'!N399/'Balance Sheet Annual'!BR399</f>
        <v>6.2929442746012046E-2</v>
      </c>
      <c r="Q399" s="21">
        <f>'Balance Sheet Annual'!CH399/'Balance Sheet Annual'!CS399</f>
        <v>4.8083847213751669</v>
      </c>
      <c r="R399" s="21">
        <f>('Balance Sheet Annual'!BH399+'Balance Sheet Annual'!BS399)/'Balance Sheet Annual'!BB399</f>
        <v>0.4553691914615603</v>
      </c>
      <c r="S399" s="21">
        <f>('Balance Sheet Annual'!BH399/'Balance Sheet Annual'!BB399)</f>
        <v>1.3428325873152293E-2</v>
      </c>
      <c r="T399" s="21">
        <f>'Balance Sheet Annual'!BS399/'Balance Sheet Annual'!BB399</f>
        <v>0.44194086558840801</v>
      </c>
      <c r="U399" s="21">
        <f>('Balance Sheet Annual'!BH399+'Balance Sheet Annual'!BS399)/'Balance Sheet Annual'!CS399</f>
        <v>2.6449594542702899</v>
      </c>
      <c r="V399" s="21">
        <f>('Balance Sheet Annual'!BH399/'Balance Sheet Annual'!CS399)</f>
        <v>7.7996882835264625E-2</v>
      </c>
      <c r="W399" s="21">
        <f>('Balance Sheet Annual'!BS399/'Balance Sheet Annual'!CS399)</f>
        <v>2.5669625714350253</v>
      </c>
      <c r="X399" s="22">
        <f>'Balance Sheet Annual'!AH399/'Balance Sheet Annual'!BB399</f>
        <v>0.11632826870651738</v>
      </c>
      <c r="Y399" s="22">
        <f>'Balance Sheet Annual'!CS399/('Balance Sheet Annual'!BB399-'Balance Sheet Annual'!AQ399-'Balance Sheet Annual'!AR399-'Balance Sheet Annual'!AS399)</f>
        <v>0.20333541548014919</v>
      </c>
      <c r="Z399" s="22">
        <f>'Balance Sheet Annual'!BA399/'Balance Sheet Annual'!BB399</f>
        <v>0.88367173129348264</v>
      </c>
      <c r="AA399" s="22">
        <f>'Balance Sheet Annual'!AR399/'Balance Sheet Annual'!BB399</f>
        <v>0.11344660364077576</v>
      </c>
      <c r="AB399" s="23">
        <f>'Balance Sheet Annual'!CS399/'Balance Sheet Annual'!CT399</f>
        <v>0.17216490435283091</v>
      </c>
      <c r="AC399" s="24">
        <f>'Income Statement Annual'!V399/'Income Statement Annual'!N399</f>
        <v>0.59093577923417495</v>
      </c>
      <c r="AD399" s="22">
        <f>('Income Statement Annual'!AF399-'Income Statement Annual'!AC399)/'Income Statement Annual'!N399</f>
        <v>0.35203199136740881</v>
      </c>
      <c r="AE399" s="22">
        <f>'Income Statement Annual'!AF399/'Income Statement Annual'!N399</f>
        <v>0.21751273465890156</v>
      </c>
      <c r="AF399" s="22">
        <f>'Income Statement Annual'!BS399/'Income Statement Annual'!N399</f>
        <v>0.23883237856451434</v>
      </c>
      <c r="AG399" s="22">
        <f>('Income Statement Annual'!AF399-'Income Statement Annual'!AC399)/('Income Statement Annual'!AH399*-1)</f>
        <v>9.3741812803718574</v>
      </c>
      <c r="AH399" s="23">
        <f>'Income Statement Annual'!AF399/('Income Statement Annual'!AH399*-1)</f>
        <v>5.7920980350728923</v>
      </c>
      <c r="AI399" s="24">
        <f>'Cash Flow Statement Annual'!BG399/'Cash Flow Statement Annual'!AB399</f>
        <v>-0.2661134163208852</v>
      </c>
      <c r="AJ399" s="22">
        <f>'Cash Flow Statement Annual'!AB399/'Balance Sheet Annual'!BR399</f>
        <v>0.7659593788782274</v>
      </c>
      <c r="AK399" s="22">
        <f>('Cash Flow Statement Annual'!AB399+'Cash Flow Statement Annual'!AV399)/('Balance Sheet Annual'!BH399+'Balance Sheet Annual'!BS399)</f>
        <v>0.13521499637046841</v>
      </c>
      <c r="AL399" s="23">
        <f>('Cash Flow Statement Annual'!AB399/('Balance Sheet Annual'!BH399+'Balance Sheet Annual'!BS399))</f>
        <v>0.21610658012724709</v>
      </c>
      <c r="AM399" s="24">
        <f>'Income Statement Annual'!BS399/'Balance Sheet Annual'!CS399</f>
        <v>0.67992591086715903</v>
      </c>
      <c r="AN399" s="22">
        <f>'Income Statement Annual'!N399/'Balance Sheet Annual'!CS399</f>
        <v>2.8468749294120306</v>
      </c>
      <c r="AO399" s="22">
        <f>'Income Statement Annual'!N399/'Balance Sheet Annual'!BB399</f>
        <v>0.49013194992669451</v>
      </c>
      <c r="AP399" s="22">
        <f>'Income Statement Annual'!N399/('Balance Sheet Annual'!AH399-'Balance Sheet Annual'!BR399)</f>
        <v>-40.343790012804099</v>
      </c>
      <c r="AQ399" s="22">
        <f>'Income Statement Annual'!BS399/'Balance Sheet Annual'!BB399</f>
        <v>0.11705937941145589</v>
      </c>
      <c r="AR399" s="22">
        <f>'Cash Flow Statement Annual'!AB399/'Income Statement Annual'!N399</f>
        <v>0.20077915483123601</v>
      </c>
      <c r="AS399" s="22">
        <f>'Cash Flow Statement Annual'!BG399/'Income Statement Annual'!N399</f>
        <v>-5.3430026818160177E-2</v>
      </c>
      <c r="AT399" s="22">
        <f>'Cash Flow Statement Annual'!AB399/'Balance Sheet Annual'!BB399</f>
        <v>9.8408278662067417E-2</v>
      </c>
      <c r="AU399" s="22">
        <f>('Cash Flow Statement Annual'!AB399+'Cash Flow Statement Annual'!AU399)/'Balance Sheet Annual'!BR399</f>
        <v>0.17958652420013924</v>
      </c>
      <c r="AV399" s="22">
        <f>('Cash Flow Statement Annual'!AB399+'Cash Flow Statement Annual'!AU399)/('Balance Sheet Annual'!BH399+'Balance Sheet Annual'!BS399)</f>
        <v>5.0668260813869083E-2</v>
      </c>
      <c r="AW399" s="22">
        <f>'Cash Flow Statement Annual'!AB399/'Balance Sheet Annual'!BS399</f>
        <v>0.22267295542141111</v>
      </c>
      <c r="AX399" s="22">
        <f>('Cash Flow Statement Annual'!AB399+'Cash Flow Statement Annual'!AU399)/'Balance Sheet Annual'!BS399</f>
        <v>5.2207810492599566E-2</v>
      </c>
      <c r="AY399" s="22">
        <f>('Balance Sheet Annual'!BH399+'Balance Sheet Annual'!BS399)/('Income Statement Annual'!AF399-'Income Statement Annual'!AC399)</f>
        <v>2.6391768842408942</v>
      </c>
      <c r="AZ399" s="22">
        <f>(('Balance Sheet Annual'!BH399+'Balance Sheet Annual'!BS399)-'Balance Sheet Annual'!N399)/('Income Statement Annual'!AF399-'Income Statement Annual'!AC399)</f>
        <v>2.5923187883159033</v>
      </c>
      <c r="BA399" s="22">
        <f>('Cash Flow Statement Annual'!AB399+'Cash Flow Statement Annual'!AU399)/'Income Statement Annual'!BS399</f>
        <v>0.19710308627620346</v>
      </c>
      <c r="BB399" s="22">
        <f>'Income Statement Annual'!AF399/('Balance Sheet Annual'!BH399+'Balance Sheet Annual'!BS399)</f>
        <v>0.23411759682309236</v>
      </c>
      <c r="BC399" s="23">
        <f>'Income Statement Annual'!AF399/('Balance Sheet Annual'!BB399-'Balance Sheet Annual'!BR399)</f>
        <v>0.12232604214077267</v>
      </c>
    </row>
    <row r="400" spans="1:55" x14ac:dyDescent="0.2">
      <c r="A400" s="45" t="s">
        <v>1225</v>
      </c>
      <c r="B400" s="45" t="s">
        <v>1226</v>
      </c>
      <c r="C400" s="45" t="str">
        <f>VLOOKUP(A400,'[1]S&amp;P 500 Wikipedia'!A:D,3,FALSE)</f>
        <v>Industrials</v>
      </c>
      <c r="D400" s="45">
        <v>749129</v>
      </c>
      <c r="E400" s="45" t="s">
        <v>16</v>
      </c>
      <c r="F400" s="45">
        <v>2018</v>
      </c>
      <c r="G400" s="45" t="s">
        <v>17</v>
      </c>
      <c r="H400" s="46">
        <v>43465</v>
      </c>
      <c r="I400" s="46">
        <v>43523</v>
      </c>
      <c r="J400" s="46">
        <v>43523</v>
      </c>
      <c r="K400" s="45">
        <v>95966000</v>
      </c>
      <c r="L400" s="45">
        <v>96273000</v>
      </c>
      <c r="M400" s="45" t="s">
        <v>1866</v>
      </c>
      <c r="N400" s="20">
        <f>'Balance Sheet Annual'!AH400/'Balance Sheet Annual'!BR400</f>
        <v>1.4396935162998226</v>
      </c>
      <c r="O400" s="21">
        <f>('Balance Sheet Annual'!AH400-'Balance Sheet Annual'!U400)/'Balance Sheet Annual'!BR400</f>
        <v>0.96767938067665393</v>
      </c>
      <c r="P400" s="21">
        <f>'Balance Sheet Annual'!N400/'Balance Sheet Annual'!BR400</f>
        <v>0.14834840751781253</v>
      </c>
      <c r="Q400" s="21">
        <f>'Balance Sheet Annual'!CH400/'Balance Sheet Annual'!CS400</f>
        <v>1.3262879826001615</v>
      </c>
      <c r="R400" s="21">
        <f>('Balance Sheet Annual'!BH400+'Balance Sheet Annual'!BS400)/'Balance Sheet Annual'!BB400</f>
        <v>0.28427563609615836</v>
      </c>
      <c r="S400" s="21">
        <f>('Balance Sheet Annual'!BH400/'Balance Sheet Annual'!BB400)</f>
        <v>7.1770734865455521E-3</v>
      </c>
      <c r="T400" s="21">
        <f>'Balance Sheet Annual'!BS400/'Balance Sheet Annual'!BB400</f>
        <v>0.2770985626096128</v>
      </c>
      <c r="U400" s="21">
        <f>('Balance Sheet Annual'!BH400+'Balance Sheet Annual'!BS400)/'Balance Sheet Annual'!CS400</f>
        <v>0.66130699599650988</v>
      </c>
      <c r="V400" s="21">
        <f>('Balance Sheet Annual'!BH400/'Balance Sheet Annual'!CS400)</f>
        <v>1.6695939801989159E-2</v>
      </c>
      <c r="W400" s="21">
        <f>('Balance Sheet Annual'!BS400/'Balance Sheet Annual'!CS400)</f>
        <v>0.64461105619452064</v>
      </c>
      <c r="X400" s="22">
        <f>'Balance Sheet Annual'!AH400/'Balance Sheet Annual'!BB400</f>
        <v>0.34424314359618113</v>
      </c>
      <c r="Y400" s="22">
        <f>'Balance Sheet Annual'!CS400/('Balance Sheet Annual'!BB400-'Balance Sheet Annual'!AQ400-'Balance Sheet Annual'!AR400-'Balance Sheet Annual'!AS400)</f>
        <v>0.97018877049644225</v>
      </c>
      <c r="Z400" s="22">
        <f>'Balance Sheet Annual'!BA400/'Balance Sheet Annual'!BB400</f>
        <v>0.65575685640381887</v>
      </c>
      <c r="AA400" s="22">
        <f>'Balance Sheet Annual'!AR400/'Balance Sheet Annual'!BB400</f>
        <v>0.37387697227043243</v>
      </c>
      <c r="AB400" s="23">
        <f>'Balance Sheet Annual'!CS400/'Balance Sheet Annual'!CT400</f>
        <v>0.42986939170027871</v>
      </c>
      <c r="AC400" s="24">
        <f>'Income Statement Annual'!V400/'Income Statement Annual'!N400</f>
        <v>0.27444100041321506</v>
      </c>
      <c r="AD400" s="22">
        <f>('Income Statement Annual'!AF400-'Income Statement Annual'!AC400)/'Income Statement Annual'!N400</f>
        <v>0.1180519847203173</v>
      </c>
      <c r="AE400" s="22">
        <f>'Income Statement Annual'!AF400/'Income Statement Annual'!N400</f>
        <v>0.10864490194643868</v>
      </c>
      <c r="AF400" s="22">
        <f>'Income Statement Annual'!BS400/'Income Statement Annual'!N400</f>
        <v>6.7562463998252331E-2</v>
      </c>
      <c r="AG400" s="22">
        <f>('Income Statement Annual'!AF400-'Income Statement Annual'!AC400)/('Income Statement Annual'!AH400*-1)</f>
        <v>6.669902771308803</v>
      </c>
      <c r="AH400" s="23">
        <f>'Income Statement Annual'!AF400/('Income Statement Annual'!AH400*-1)</f>
        <v>6.1384053330228223</v>
      </c>
      <c r="AI400" s="24">
        <f>'Cash Flow Statement Annual'!BG400/'Cash Flow Statement Annual'!AB400</f>
        <v>-0.51602396046840493</v>
      </c>
      <c r="AJ400" s="22">
        <f>'Cash Flow Statement Annual'!AB400/'Balance Sheet Annual'!BR400</f>
        <v>0.12000724577806308</v>
      </c>
      <c r="AK400" s="22">
        <f>('Cash Flow Statement Annual'!AB400+'Cash Flow Statement Annual'!AV400)/('Balance Sheet Annual'!BH400+'Balance Sheet Annual'!BS400)</f>
        <v>7.8369850651794568E-2</v>
      </c>
      <c r="AL400" s="23">
        <f>('Cash Flow Statement Annual'!AB400/('Balance Sheet Annual'!BH400+'Balance Sheet Annual'!BS400))</f>
        <v>0.10093994850651794</v>
      </c>
      <c r="AM400" s="24">
        <f>'Income Statement Annual'!BS400/'Balance Sheet Annual'!CS400</f>
        <v>9.2719827811741221E-2</v>
      </c>
      <c r="AN400" s="22">
        <f>'Income Statement Annual'!N400/'Balance Sheet Annual'!CS400</f>
        <v>1.3723571096243563</v>
      </c>
      <c r="AO400" s="22">
        <f>'Income Statement Annual'!N400/'Balance Sheet Annual'!BB400</f>
        <v>0.58993431590977485</v>
      </c>
      <c r="AP400" s="22">
        <f>'Income Statement Annual'!N400/('Balance Sheet Annual'!AH400-'Balance Sheet Annual'!BR400)</f>
        <v>5.6112335804724891</v>
      </c>
      <c r="AQ400" s="22">
        <f>'Income Statement Annual'!BS400/'Balance Sheet Annual'!BB400</f>
        <v>3.9857415979987779E-2</v>
      </c>
      <c r="AR400" s="22">
        <f>'Cash Flow Statement Annual'!AB400/'Income Statement Annual'!N400</f>
        <v>4.8640615226716984E-2</v>
      </c>
      <c r="AS400" s="22">
        <f>'Cash Flow Statement Annual'!BG400/'Income Statement Annual'!N400</f>
        <v>-2.5099722908910296E-2</v>
      </c>
      <c r="AT400" s="22">
        <f>'Cash Flow Statement Annual'!AB400/'Balance Sheet Annual'!BB400</f>
        <v>2.8694768069203857E-2</v>
      </c>
      <c r="AU400" s="22">
        <f>('Cash Flow Statement Annual'!AB400+'Cash Flow Statement Annual'!AU400)/'Balance Sheet Annual'!BR400</f>
        <v>-5.5244608569085953E-2</v>
      </c>
      <c r="AV400" s="22">
        <f>('Cash Flow Statement Annual'!AB400+'Cash Flow Statement Annual'!AU400)/('Balance Sheet Annual'!BH400+'Balance Sheet Annual'!BS400)</f>
        <v>-4.6467093783145723E-2</v>
      </c>
      <c r="AW400" s="22">
        <f>'Cash Flow Statement Annual'!AB400/'Balance Sheet Annual'!BS400</f>
        <v>0.10355437357367371</v>
      </c>
      <c r="AX400" s="22">
        <f>('Cash Flow Statement Annual'!AB400+'Cash Flow Statement Annual'!AU400)/'Balance Sheet Annual'!BS400</f>
        <v>-4.7670628524167404E-2</v>
      </c>
      <c r="AY400" s="22">
        <f>('Balance Sheet Annual'!BH400+'Balance Sheet Annual'!BS400)/('Income Statement Annual'!AF400-'Income Statement Annual'!AC400)</f>
        <v>4.0819030701649099</v>
      </c>
      <c r="AZ400" s="22">
        <f>(('Balance Sheet Annual'!BH400+'Balance Sheet Annual'!BS400)-'Balance Sheet Annual'!N400)/('Income Statement Annual'!AF400-'Income Statement Annual'!AC400)</f>
        <v>3.5725708075740483</v>
      </c>
      <c r="BA400" s="22">
        <f>('Cash Flow Statement Annual'!AB400+'Cash Flow Statement Annual'!AU400)/'Income Statement Annual'!BS400</f>
        <v>-0.33141793861839924</v>
      </c>
      <c r="BB400" s="22">
        <f>'Income Statement Annual'!AF400/('Balance Sheet Annual'!BH400+'Balance Sheet Annual'!BS400)</f>
        <v>0.22546200858794949</v>
      </c>
      <c r="BC400" s="23">
        <f>'Income Statement Annual'!AF400/('Balance Sheet Annual'!BB400-'Balance Sheet Annual'!BR400)</f>
        <v>8.4234568024527376E-2</v>
      </c>
    </row>
    <row r="401" spans="1:55" x14ac:dyDescent="0.2">
      <c r="A401" s="45" t="s">
        <v>1237</v>
      </c>
      <c r="B401" s="45" t="s">
        <v>1238</v>
      </c>
      <c r="C401" s="45" t="str">
        <f>VLOOKUP(A401,'[1]S&amp;P 500 Wikipedia'!A:D,3,FALSE)</f>
        <v>Health Care</v>
      </c>
      <c r="D401" s="45">
        <v>378240</v>
      </c>
      <c r="E401" s="45" t="s">
        <v>16</v>
      </c>
      <c r="F401" s="45">
        <v>2018</v>
      </c>
      <c r="G401" s="45" t="s">
        <v>17</v>
      </c>
      <c r="H401" s="46">
        <v>43465</v>
      </c>
      <c r="I401" s="46">
        <v>43522</v>
      </c>
      <c r="J401" s="46">
        <v>43588</v>
      </c>
      <c r="K401" s="45">
        <v>74677000</v>
      </c>
      <c r="L401" s="45">
        <v>75183000</v>
      </c>
      <c r="M401" s="45" t="s">
        <v>2034</v>
      </c>
      <c r="N401" s="20">
        <f>'Balance Sheet Annual'!AH401/'Balance Sheet Annual'!BR401</f>
        <v>7.0446006562656214</v>
      </c>
      <c r="O401" s="21">
        <f>('Balance Sheet Annual'!AH401-'Balance Sheet Annual'!U401)/'Balance Sheet Annual'!BR401</f>
        <v>6.5986864789155284</v>
      </c>
      <c r="P401" s="21">
        <f>'Balance Sheet Annual'!N401/'Balance Sheet Annual'!BR401</f>
        <v>5.5987161741924947</v>
      </c>
      <c r="Q401" s="21">
        <f>'Balance Sheet Annual'!CH401/'Balance Sheet Annual'!CS401</f>
        <v>1.3835538556031279</v>
      </c>
      <c r="R401" s="21">
        <f>('Balance Sheet Annual'!BH401+'Balance Sheet Annual'!BS401)/'Balance Sheet Annual'!BB401</f>
        <v>0.37521434525202496</v>
      </c>
      <c r="S401" s="21">
        <f>('Balance Sheet Annual'!BH401/'Balance Sheet Annual'!BB401)</f>
        <v>1.8832895032899765E-2</v>
      </c>
      <c r="T401" s="21">
        <f>'Balance Sheet Annual'!BS401/'Balance Sheet Annual'!BB401</f>
        <v>0.35638145021912515</v>
      </c>
      <c r="U401" s="21">
        <f>('Balance Sheet Annual'!BH401+'Balance Sheet Annual'!BS401)/'Balance Sheet Annual'!CS401</f>
        <v>0.89434359930306728</v>
      </c>
      <c r="V401" s="21">
        <f>('Balance Sheet Annual'!BH401/'Balance Sheet Annual'!CS401)</f>
        <v>4.4889219567837237E-2</v>
      </c>
      <c r="W401" s="21">
        <f>('Balance Sheet Annual'!BS401/'Balance Sheet Annual'!CS401)</f>
        <v>0.84945437973522997</v>
      </c>
      <c r="X401" s="22">
        <f>'Balance Sheet Annual'!AH401/'Balance Sheet Annual'!BB401</f>
        <v>0.8020003929115157</v>
      </c>
      <c r="Y401" s="22">
        <f>'Balance Sheet Annual'!CS401/('Balance Sheet Annual'!BB401-'Balance Sheet Annual'!AQ401-'Balance Sheet Annual'!AR401-'Balance Sheet Annual'!AS401)</f>
        <v>0.47164737528873724</v>
      </c>
      <c r="Z401" s="22">
        <f>'Balance Sheet Annual'!BA401/'Balance Sheet Annual'!BB401</f>
        <v>0.19799960708848435</v>
      </c>
      <c r="AA401" s="22">
        <f>'Balance Sheet Annual'!AR401/'Balance Sheet Annual'!BB401</f>
        <v>6.7579841610832039E-2</v>
      </c>
      <c r="AB401" s="23">
        <f>'Balance Sheet Annual'!CS401/'Balance Sheet Annual'!CT401</f>
        <v>0.41954160072752489</v>
      </c>
      <c r="AC401" s="24">
        <f>'Income Statement Annual'!V401/'Income Statement Annual'!N401</f>
        <v>0.58985058105442956</v>
      </c>
      <c r="AD401" s="22">
        <f>('Income Statement Annual'!AF401-'Income Statement Annual'!AC401)/'Income Statement Annual'!N401</f>
        <v>0.29667902080397457</v>
      </c>
      <c r="AE401" s="22">
        <f>'Income Statement Annual'!AF401/'Income Statement Annual'!N401</f>
        <v>0.29375880762797968</v>
      </c>
      <c r="AF401" s="22">
        <f>'Income Statement Annual'!BS401/'Income Statement Annual'!N401</f>
        <v>8.7961515375400926E-3</v>
      </c>
      <c r="AG401" s="22">
        <f>('Income Statement Annual'!AF401-'Income Statement Annual'!AC401)/('Income Statement Annual'!AH401*-1)</f>
        <v>32.997206300274556</v>
      </c>
      <c r="AH401" s="23">
        <f>'Income Statement Annual'!AF401/('Income Statement Annual'!AH401*-1)</f>
        <v>32.672414623573047</v>
      </c>
      <c r="AI401" s="24">
        <f>'Cash Flow Statement Annual'!BG401/'Cash Flow Statement Annual'!AB401</f>
        <v>-9.1550083137434776E-2</v>
      </c>
      <c r="AJ401" s="22">
        <f>'Cash Flow Statement Annual'!AB401/'Balance Sheet Annual'!BR401</f>
        <v>1.1509229457054855</v>
      </c>
      <c r="AK401" s="22">
        <f>('Cash Flow Statement Annual'!AB401+'Cash Flow Statement Annual'!AV401)/('Balance Sheet Annual'!BH401+'Balance Sheet Annual'!BS401)</f>
        <v>0.349208669248874</v>
      </c>
      <c r="AL401" s="23">
        <f>('Cash Flow Statement Annual'!AB401/('Balance Sheet Annual'!BH401+'Balance Sheet Annual'!BS401))</f>
        <v>0.349208669248874</v>
      </c>
      <c r="AM401" s="24">
        <f>'Income Statement Annual'!BS401/'Balance Sheet Annual'!CS401</f>
        <v>9.0926265160346468E-3</v>
      </c>
      <c r="AN401" s="22">
        <f>'Income Statement Annual'!N401/'Balance Sheet Annual'!CS401</f>
        <v>1.033705078548188</v>
      </c>
      <c r="AO401" s="22">
        <f>'Income Statement Annual'!N401/'Balance Sheet Annual'!BB401</f>
        <v>0.43368228333427866</v>
      </c>
      <c r="AP401" s="22">
        <f>'Income Statement Annual'!N401/('Balance Sheet Annual'!AH401-'Balance Sheet Annual'!BR401)</f>
        <v>0.6302108337470459</v>
      </c>
      <c r="AQ401" s="22">
        <f>'Income Statement Annual'!BS401/'Balance Sheet Annual'!BB401</f>
        <v>3.814735083354713E-3</v>
      </c>
      <c r="AR401" s="22">
        <f>'Cash Flow Statement Annual'!AB401/'Income Statement Annual'!N401</f>
        <v>0.30212924812414305</v>
      </c>
      <c r="AS401" s="22">
        <f>'Cash Flow Statement Annual'!BG401/'Income Statement Annual'!N401</f>
        <v>-2.7659957784015959E-2</v>
      </c>
      <c r="AT401" s="22">
        <f>'Cash Flow Statement Annual'!AB401/'Balance Sheet Annual'!BB401</f>
        <v>0.13102810218854719</v>
      </c>
      <c r="AU401" s="22">
        <f>('Cash Flow Statement Annual'!AB401+'Cash Flow Statement Annual'!AU401)/'Balance Sheet Annual'!BR401</f>
        <v>0.26707272208355259</v>
      </c>
      <c r="AV401" s="22">
        <f>('Cash Flow Statement Annual'!AB401+'Cash Flow Statement Annual'!AU401)/('Balance Sheet Annual'!BH401+'Balance Sheet Annual'!BS401)</f>
        <v>8.1034191054643823E-2</v>
      </c>
      <c r="AW401" s="22">
        <f>'Cash Flow Statement Annual'!AB401/'Balance Sheet Annual'!BS401</f>
        <v>0.36766252033595764</v>
      </c>
      <c r="AX401" s="22">
        <f>('Cash Flow Statement Annual'!AB401+'Cash Flow Statement Annual'!AU401)/'Balance Sheet Annual'!BS401</f>
        <v>8.5316424075665837E-2</v>
      </c>
      <c r="AY401" s="22">
        <f>('Balance Sheet Annual'!BH401+'Balance Sheet Annual'!BS401)/('Income Statement Annual'!AF401-'Income Statement Annual'!AC401)</f>
        <v>2.9162242447686682</v>
      </c>
      <c r="AZ401" s="22">
        <f>(('Balance Sheet Annual'!BH401+'Balance Sheet Annual'!BS401)-'Balance Sheet Annual'!N401)/('Income Statement Annual'!AF401-'Income Statement Annual'!AC401)</f>
        <v>-2.0376860252096547</v>
      </c>
      <c r="BA401" s="22">
        <f>('Cash Flow Statement Annual'!AB401+'Cash Flow Statement Annual'!AU401)/'Income Statement Annual'!BS401</f>
        <v>7.9704593569986706</v>
      </c>
      <c r="BB401" s="22">
        <f>'Income Statement Annual'!AF401/('Balance Sheet Annual'!BH401+'Balance Sheet Annual'!BS401)</f>
        <v>0.33953390123207128</v>
      </c>
      <c r="BC401" s="23">
        <f>'Income Statement Annual'!AF401/('Balance Sheet Annual'!BB401-'Balance Sheet Annual'!BR401)</f>
        <v>0.14376508653623407</v>
      </c>
    </row>
    <row r="402" spans="1:55" x14ac:dyDescent="0.2">
      <c r="A402" s="45" t="s">
        <v>1228</v>
      </c>
      <c r="B402" s="45" t="s">
        <v>1229</v>
      </c>
      <c r="C402" s="45" t="str">
        <f>VLOOKUP(A402,'[1]S&amp;P 500 Wikipedia'!A:D,3,FALSE)</f>
        <v>Consumer Staples</v>
      </c>
      <c r="D402" s="45">
        <v>87466</v>
      </c>
      <c r="E402" s="45" t="s">
        <v>16</v>
      </c>
      <c r="F402" s="45">
        <v>2018</v>
      </c>
      <c r="G402" s="45" t="s">
        <v>17</v>
      </c>
      <c r="H402" s="46">
        <v>43343</v>
      </c>
      <c r="I402" s="46">
        <v>43384</v>
      </c>
      <c r="J402" s="46">
        <v>43384</v>
      </c>
      <c r="K402" s="45">
        <v>974800000</v>
      </c>
      <c r="L402" s="45">
        <v>978100000</v>
      </c>
      <c r="M402" s="45" t="s">
        <v>1868</v>
      </c>
      <c r="N402" s="20">
        <f>'Balance Sheet Annual'!AH402/'Balance Sheet Annual'!BR402</f>
        <v>1.0650239930986143</v>
      </c>
      <c r="O402" s="21">
        <f>('Balance Sheet Annual'!AH402-'Balance Sheet Annual'!U402)/'Balance Sheet Annual'!BR402</f>
        <v>0.58521593788752901</v>
      </c>
      <c r="P402" s="21">
        <f>'Balance Sheet Annual'!N402/'Balance Sheet Annual'!BR402</f>
        <v>0.17798026635035316</v>
      </c>
      <c r="Q402" s="21">
        <f>'Balance Sheet Annual'!CH402/'Balance Sheet Annual'!CS402</f>
        <v>1.334618377307774</v>
      </c>
      <c r="R402" s="21">
        <f>('Balance Sheet Annual'!BH402+'Balance Sheet Annual'!BS402)/'Balance Sheet Annual'!BB402</f>
        <v>0.19595812692208639</v>
      </c>
      <c r="S402" s="21">
        <f>('Balance Sheet Annual'!BH402/'Balance Sheet Annual'!BB402)</f>
        <v>3.8025117786968442E-3</v>
      </c>
      <c r="T402" s="21">
        <f>'Balance Sheet Annual'!BS402/'Balance Sheet Annual'!BB402</f>
        <v>0.19215561514338952</v>
      </c>
      <c r="U402" s="21">
        <f>('Balance Sheet Annual'!BH402+'Balance Sheet Annual'!BS402)/'Balance Sheet Annual'!CS402</f>
        <v>0.45748744429511212</v>
      </c>
      <c r="V402" s="21">
        <f>('Balance Sheet Annual'!BH402/'Balance Sheet Annual'!CS402)</f>
        <v>8.8774138784749237E-3</v>
      </c>
      <c r="W402" s="21">
        <f>('Balance Sheet Annual'!BS402/'Balance Sheet Annual'!CS402)</f>
        <v>0.44861003041663722</v>
      </c>
      <c r="X402" s="22">
        <f>'Balance Sheet Annual'!AH402/'Balance Sheet Annual'!BB402</f>
        <v>0.2992470723689194</v>
      </c>
      <c r="Y402" s="22">
        <f>'Balance Sheet Annual'!CS402/('Balance Sheet Annual'!BB402-'Balance Sheet Annual'!AQ402-'Balance Sheet Annual'!AR402-'Balance Sheet Annual'!AS402)</f>
        <v>0.70296611222992966</v>
      </c>
      <c r="Z402" s="22">
        <f>'Balance Sheet Annual'!BA402/'Balance Sheet Annual'!BB402</f>
        <v>0.70075292763108066</v>
      </c>
      <c r="AA402" s="22">
        <f>'Balance Sheet Annual'!AR402/'Balance Sheet Annual'!BB402</f>
        <v>0.23681619173143056</v>
      </c>
      <c r="AB402" s="23">
        <f>'Balance Sheet Annual'!CS402/'Balance Sheet Annual'!CT402</f>
        <v>0.4283355300034844</v>
      </c>
      <c r="AC402" s="24">
        <f>'Income Statement Annual'!V402/'Income Statement Annual'!N402</f>
        <v>0.24668820951833118</v>
      </c>
      <c r="AD402" s="22">
        <f>('Income Statement Annual'!AF402-'Income Statement Annual'!AC402)/'Income Statement Annual'!N402</f>
        <v>4.5865971881503036E-2</v>
      </c>
      <c r="AE402" s="22">
        <f>'Income Statement Annual'!AF402/'Income Statement Annual'!N402</f>
        <v>4.5865971881503036E-2</v>
      </c>
      <c r="AF402" s="22">
        <f>'Income Statement Annual'!BS402/'Income Statement Annual'!N402</f>
        <v>3.4496760113015376E-2</v>
      </c>
      <c r="AG402" s="22">
        <f>('Income Statement Annual'!AF402-'Income Statement Annual'!AC402)/('Income Statement Annual'!AH402*-1)</f>
        <v>7.8239538239538238</v>
      </c>
      <c r="AH402" s="23">
        <f>'Income Statement Annual'!AF402/('Income Statement Annual'!AH402*-1)</f>
        <v>7.8239538239538238</v>
      </c>
      <c r="AI402" s="24">
        <f>'Cash Flow Statement Annual'!BG402/'Cash Flow Statement Annual'!AB402</f>
        <v>-1.7837539649703489</v>
      </c>
      <c r="AJ402" s="22">
        <f>'Cash Flow Statement Annual'!AB402/'Balance Sheet Annual'!BR402</f>
        <v>0.39095271472475335</v>
      </c>
      <c r="AK402" s="22">
        <f>('Cash Flow Statement Annual'!AB402+'Cash Flow Statement Annual'!AV402)/('Balance Sheet Annual'!BH402+'Balance Sheet Annual'!BS402)</f>
        <v>0.42736760726710477</v>
      </c>
      <c r="AL402" s="23">
        <f>('Cash Flow Statement Annual'!AB402/('Balance Sheet Annual'!BH402+'Balance Sheet Annual'!BS402))</f>
        <v>0.56057209122535756</v>
      </c>
      <c r="AM402" s="24">
        <f>'Income Statement Annual'!BS402/'Balance Sheet Annual'!CS402</f>
        <v>0.14423144938813043</v>
      </c>
      <c r="AN402" s="22">
        <f>'Income Statement Annual'!N402/'Balance Sheet Annual'!CS402</f>
        <v>4.1810143594822096</v>
      </c>
      <c r="AO402" s="22">
        <f>'Income Statement Annual'!N402/'Balance Sheet Annual'!BB402</f>
        <v>1.7908770016209912</v>
      </c>
      <c r="AP402" s="22">
        <f>'Income Statement Annual'!N402/('Balance Sheet Annual'!AH402-'Balance Sheet Annual'!BR402)</f>
        <v>98.021558872305135</v>
      </c>
      <c r="AQ402" s="22">
        <f>'Income Statement Annual'!BS402/'Balance Sheet Annual'!BB402</f>
        <v>6.1779454316835583E-2</v>
      </c>
      <c r="AR402" s="22">
        <f>'Cash Flow Statement Annual'!AB402/'Income Statement Annual'!N402</f>
        <v>6.133791259918453E-2</v>
      </c>
      <c r="AS402" s="22">
        <f>'Cash Flow Statement Annual'!BG402/'Income Statement Annual'!N402</f>
        <v>-0.10941174480180013</v>
      </c>
      <c r="AT402" s="22">
        <f>'Cash Flow Statement Annual'!AB402/'Balance Sheet Annual'!BB402</f>
        <v>0.109848657001318</v>
      </c>
      <c r="AU402" s="22">
        <f>('Cash Flow Statement Annual'!AB402+'Cash Flow Statement Annual'!AU402)/'Balance Sheet Annual'!BR402</f>
        <v>0.34550062004636867</v>
      </c>
      <c r="AV402" s="22">
        <f>('Cash Flow Statement Annual'!AB402+'Cash Flow Statement Annual'!AU402)/('Balance Sheet Annual'!BH402+'Balance Sheet Annual'!BS402)</f>
        <v>0.49540007730962504</v>
      </c>
      <c r="AW402" s="22">
        <f>'Cash Flow Statement Annual'!AB402/'Balance Sheet Annual'!BS402</f>
        <v>0.57166508987701037</v>
      </c>
      <c r="AX402" s="22">
        <f>('Cash Flow Statement Annual'!AB402+'Cash Flow Statement Annual'!AU402)/'Balance Sheet Annual'!BS402</f>
        <v>0.50520340586565748</v>
      </c>
      <c r="AY402" s="22">
        <f>('Balance Sheet Annual'!BH402+'Balance Sheet Annual'!BS402)/('Income Statement Annual'!AF402-'Income Statement Annual'!AC402)</f>
        <v>2.385651051272593</v>
      </c>
      <c r="AZ402" s="22">
        <f>(('Balance Sheet Annual'!BH402+'Balance Sheet Annual'!BS402)-'Balance Sheet Annual'!N402)/('Income Statement Annual'!AF402-'Income Statement Annual'!AC402)</f>
        <v>1.7768351161932867</v>
      </c>
      <c r="BA402" s="22">
        <f>('Cash Flow Statement Annual'!AB402+'Cash Flow Statement Annual'!AU402)/'Income Statement Annual'!BS402</f>
        <v>1.5713585090730751</v>
      </c>
      <c r="BB402" s="22">
        <f>'Income Statement Annual'!AF402/('Balance Sheet Annual'!BH402+'Balance Sheet Annual'!BS402)</f>
        <v>0.41917278701198302</v>
      </c>
      <c r="BC402" s="23">
        <f>'Income Statement Annual'!AF402/('Balance Sheet Annual'!BB402-'Balance Sheet Annual'!BR402)</f>
        <v>0.1142387594285955</v>
      </c>
    </row>
    <row r="403" spans="1:55" x14ac:dyDescent="0.2">
      <c r="A403" s="45" t="s">
        <v>1246</v>
      </c>
      <c r="B403" s="45" t="s">
        <v>1247</v>
      </c>
      <c r="C403" s="45" t="str">
        <f>VLOOKUP(A403,'[1]S&amp;P 500 Wikipedia'!A:D,3,FALSE)</f>
        <v>Information Technology</v>
      </c>
      <c r="D403" s="45">
        <v>250582</v>
      </c>
      <c r="E403" s="45" t="s">
        <v>16</v>
      </c>
      <c r="F403" s="45">
        <v>2019</v>
      </c>
      <c r="G403" s="45" t="s">
        <v>17</v>
      </c>
      <c r="H403" s="46">
        <v>43646</v>
      </c>
      <c r="I403" s="46">
        <v>43704</v>
      </c>
      <c r="J403" s="46">
        <v>43704</v>
      </c>
      <c r="K403" s="45">
        <v>294000000</v>
      </c>
      <c r="L403" s="45">
        <v>288000000</v>
      </c>
      <c r="M403" s="45" t="s">
        <v>1869</v>
      </c>
      <c r="N403" s="20">
        <f>'Balance Sheet Annual'!AH403/'Balance Sheet Annual'!BR403</f>
        <v>2.3873429084380611</v>
      </c>
      <c r="O403" s="21">
        <f>('Balance Sheet Annual'!AH403-'Balance Sheet Annual'!U403)/'Balance Sheet Annual'!BR403</f>
        <v>1.7266606822262118</v>
      </c>
      <c r="P403" s="21">
        <f>'Balance Sheet Annual'!N403/'Balance Sheet Annual'!BR403</f>
        <v>1.1232046678635548</v>
      </c>
      <c r="Q403" s="21">
        <f>'Balance Sheet Annual'!CH403/'Balance Sheet Annual'!CS403</f>
        <v>1.5353395195559796</v>
      </c>
      <c r="R403" s="21">
        <f>('Balance Sheet Annual'!BH403+'Balance Sheet Annual'!BS403)/'Balance Sheet Annual'!BB403</f>
        <v>0.38214468958440223</v>
      </c>
      <c r="S403" s="21">
        <f>('Balance Sheet Annual'!BH403/'Balance Sheet Annual'!BB403)</f>
        <v>6.1227980160766205E-3</v>
      </c>
      <c r="T403" s="21">
        <f>'Balance Sheet Annual'!BS403/'Balance Sheet Annual'!BB403</f>
        <v>0.37602189156832566</v>
      </c>
      <c r="U403" s="21">
        <f>('Balance Sheet Annual'!BH403+'Balance Sheet Annual'!BS403)/'Balance Sheet Annual'!CS403</f>
        <v>0.96886653369178732</v>
      </c>
      <c r="V403" s="21">
        <f>('Balance Sheet Annual'!BH403/'Balance Sheet Annual'!CS403)</f>
        <v>1.5523371780418004E-2</v>
      </c>
      <c r="W403" s="21">
        <f>('Balance Sheet Annual'!BS403/'Balance Sheet Annual'!CS403)</f>
        <v>0.95334316191136936</v>
      </c>
      <c r="X403" s="22">
        <f>'Balance Sheet Annual'!AH403/'Balance Sheet Annual'!BB403</f>
        <v>0.36387891226269881</v>
      </c>
      <c r="Y403" s="22">
        <f>'Balance Sheet Annual'!CS403/('Balance Sheet Annual'!BB403-'Balance Sheet Annual'!AQ403-'Balance Sheet Annual'!AR403-'Balance Sheet Annual'!AS403)</f>
        <v>0.69969660194174754</v>
      </c>
      <c r="Z403" s="22">
        <f>'Balance Sheet Annual'!BA403/'Balance Sheet Annual'!BB403</f>
        <v>0.63612108773730114</v>
      </c>
      <c r="AA403" s="22">
        <f>'Balance Sheet Annual'!AR403/'Balance Sheet Annual'!BB403</f>
        <v>0.34462117325123998</v>
      </c>
      <c r="AB403" s="23">
        <f>'Balance Sheet Annual'!CS403/'Balance Sheet Annual'!CT403</f>
        <v>0.3944244911920643</v>
      </c>
      <c r="AC403" s="24">
        <f>'Income Statement Annual'!V403/'Income Statement Annual'!N403</f>
        <v>0.37317770136097256</v>
      </c>
      <c r="AD403" s="22">
        <f>('Income Statement Annual'!AF403-'Income Statement Annual'!AC403)/'Income Statement Annual'!N403</f>
        <v>0.18559597035888992</v>
      </c>
      <c r="AE403" s="22">
        <f>'Income Statement Annual'!AF403/'Income Statement Annual'!N403</f>
        <v>0.18559597035888992</v>
      </c>
      <c r="AF403" s="22">
        <f>'Income Statement Annual'!BS403/'Income Statement Annual'!N403</f>
        <v>3.2692400833050805E-2</v>
      </c>
      <c r="AG403" s="22">
        <f>('Income Statement Annual'!AF403-'Income Statement Annual'!AC403)/('Income Statement Annual'!AH403*-1)</f>
        <v>6.220779220779221</v>
      </c>
      <c r="AH403" s="23">
        <f>'Income Statement Annual'!AF403/('Income Statement Annual'!AH403*-1)</f>
        <v>6.220779220779221</v>
      </c>
      <c r="AI403" s="24">
        <f>'Cash Flow Statement Annual'!BG403/'Cash Flow Statement Annual'!AB403</f>
        <v>-0.92746730083234241</v>
      </c>
      <c r="AJ403" s="22">
        <f>'Cash Flow Statement Annual'!AB403/'Balance Sheet Annual'!BR403</f>
        <v>0.94367145421903054</v>
      </c>
      <c r="AK403" s="22">
        <f>('Cash Flow Statement Annual'!AB403+'Cash Flow Statement Annual'!AV403)/('Balance Sheet Annual'!BH403+'Balance Sheet Annual'!BS403)</f>
        <v>0.32330827067669171</v>
      </c>
      <c r="AL403" s="23">
        <f>('Cash Flow Statement Annual'!AB403/('Balance Sheet Annual'!BH403+'Balance Sheet Annual'!BS403))</f>
        <v>0.3763873970640888</v>
      </c>
      <c r="AM403" s="24">
        <f>'Income Statement Annual'!BS403/'Balance Sheet Annual'!CS403</f>
        <v>5.8537854479229899E-2</v>
      </c>
      <c r="AN403" s="22">
        <f>'Income Statement Annual'!N403/'Balance Sheet Annual'!CS403</f>
        <v>1.7905645650854218</v>
      </c>
      <c r="AO403" s="22">
        <f>'Income Statement Annual'!N403/'Balance Sheet Annual'!BB403</f>
        <v>0.70624251753035749</v>
      </c>
      <c r="AP403" s="22">
        <f>'Income Statement Annual'!N403/('Balance Sheet Annual'!AH403-'Balance Sheet Annual'!BR403)</f>
        <v>3.3398576512455516</v>
      </c>
      <c r="AQ403" s="22">
        <f>'Income Statement Annual'!BS403/'Balance Sheet Annual'!BB403</f>
        <v>2.3088763468445357E-2</v>
      </c>
      <c r="AR403" s="22">
        <f>'Cash Flow Statement Annual'!AB403/'Income Statement Annual'!N403</f>
        <v>0.20366154889330168</v>
      </c>
      <c r="AS403" s="22">
        <f>'Cash Flow Statement Annual'!BG403/'Income Statement Annual'!N403</f>
        <v>-0.18888942703540465</v>
      </c>
      <c r="AT403" s="22">
        <f>'Cash Flow Statement Annual'!AB403/'Balance Sheet Annual'!BB403</f>
        <v>0.14383444501453738</v>
      </c>
      <c r="AU403" s="22">
        <f>('Cash Flow Statement Annual'!AB403+'Cash Flow Statement Annual'!AU403)/'Balance Sheet Annual'!BR403</f>
        <v>0.57226211849192099</v>
      </c>
      <c r="AV403" s="22">
        <f>('Cash Flow Statement Annual'!AB403+'Cash Flow Statement Annual'!AU403)/('Balance Sheet Annual'!BH403+'Balance Sheet Annual'!BS403)</f>
        <v>0.22824919441460795</v>
      </c>
      <c r="AW403" s="22">
        <f>'Cash Flow Statement Annual'!AB403/'Balance Sheet Annual'!BS403</f>
        <v>0.38251614663877015</v>
      </c>
      <c r="AX403" s="22">
        <f>('Cash Flow Statement Annual'!AB403+'Cash Flow Statement Annual'!AU403)/'Balance Sheet Annual'!BS403</f>
        <v>0.23196579641590104</v>
      </c>
      <c r="AY403" s="22">
        <f>('Balance Sheet Annual'!BH403+'Balance Sheet Annual'!BS403)/('Income Statement Annual'!AF403-'Income Statement Annual'!AC403)</f>
        <v>2.9154488517745301</v>
      </c>
      <c r="AZ403" s="22">
        <f>(('Balance Sheet Annual'!BH403+'Balance Sheet Annual'!BS403)-'Balance Sheet Annual'!N403)/('Income Statement Annual'!AF403-'Income Statement Annual'!AC403)</f>
        <v>1.6093423799582462</v>
      </c>
      <c r="BA403" s="22">
        <f>('Cash Flow Statement Annual'!AB403+'Cash Flow Statement Annual'!AU403)/'Income Statement Annual'!BS403</f>
        <v>3.7777777777777777</v>
      </c>
      <c r="BB403" s="22">
        <f>'Income Statement Annual'!AF403/('Balance Sheet Annual'!BH403+'Balance Sheet Annual'!BS403)</f>
        <v>0.34300035803795204</v>
      </c>
      <c r="BC403" s="23">
        <f>'Income Statement Annual'!AF403/('Balance Sheet Annual'!BB403-'Balance Sheet Annual'!BR403)</f>
        <v>0.15464708018886961</v>
      </c>
    </row>
    <row r="404" spans="1:55" x14ac:dyDescent="0.2">
      <c r="A404" s="45" t="s">
        <v>1240</v>
      </c>
      <c r="B404" s="45" t="s">
        <v>1241</v>
      </c>
      <c r="C404" s="45" t="str">
        <f>VLOOKUP(A404,'[1]S&amp;P 500 Wikipedia'!A:D,3,FALSE)</f>
        <v>Utilities</v>
      </c>
      <c r="D404" s="45">
        <v>378244</v>
      </c>
      <c r="E404" s="45" t="s">
        <v>16</v>
      </c>
      <c r="F404" s="45">
        <v>2018</v>
      </c>
      <c r="G404" s="45" t="s">
        <v>17</v>
      </c>
      <c r="H404" s="46">
        <v>43465</v>
      </c>
      <c r="I404" s="46">
        <v>43522</v>
      </c>
      <c r="J404" s="46">
        <v>43522</v>
      </c>
      <c r="K404" s="45">
        <v>315500000</v>
      </c>
      <c r="L404" s="45">
        <v>316900000</v>
      </c>
      <c r="M404" s="45" t="s">
        <v>1870</v>
      </c>
      <c r="N404" s="20">
        <f>'Balance Sheet Annual'!AH404/'Balance Sheet Annual'!BR404</f>
        <v>0.57206729899465014</v>
      </c>
      <c r="O404" s="21">
        <f>('Balance Sheet Annual'!AH404-'Balance Sheet Annual'!U404)/'Balance Sheet Annual'!BR404</f>
        <v>0.43276561651978396</v>
      </c>
      <c r="P404" s="21">
        <f>'Balance Sheet Annual'!N404/'Balance Sheet Annual'!BR404</f>
        <v>1.0053498048742667E-2</v>
      </c>
      <c r="Q404" s="21">
        <f>'Balance Sheet Annual'!CH404/'Balance Sheet Annual'!CS404</f>
        <v>2.3281885416886152</v>
      </c>
      <c r="R404" s="21">
        <f>('Balance Sheet Annual'!BH404+'Balance Sheet Annual'!BS404)/'Balance Sheet Annual'!BB404</f>
        <v>0.34926006236051976</v>
      </c>
      <c r="S404" s="21">
        <f>('Balance Sheet Annual'!BH404/'Balance Sheet Annual'!BB404)</f>
        <v>7.238568557002896E-2</v>
      </c>
      <c r="T404" s="21">
        <f>'Balance Sheet Annual'!BS404/'Balance Sheet Annual'!BB404</f>
        <v>0.27687437679049082</v>
      </c>
      <c r="U404" s="21">
        <f>('Balance Sheet Annual'!BH404+'Balance Sheet Annual'!BS404)/'Balance Sheet Annual'!CS404</f>
        <v>1.1624033376177332</v>
      </c>
      <c r="V404" s="21">
        <f>('Balance Sheet Annual'!BH404/'Balance Sheet Annual'!CS404)</f>
        <v>0.24091320929644536</v>
      </c>
      <c r="W404" s="21">
        <f>('Balance Sheet Annual'!BS404/'Balance Sheet Annual'!CS404)</f>
        <v>0.92149012832128785</v>
      </c>
      <c r="X404" s="22">
        <f>'Balance Sheet Annual'!AH404/'Balance Sheet Annual'!BB404</f>
        <v>7.00685332615818E-2</v>
      </c>
      <c r="Y404" s="22">
        <f>'Balance Sheet Annual'!CS404/('Balance Sheet Annual'!BB404-'Balance Sheet Annual'!AQ404-'Balance Sheet Annual'!AR404-'Balance Sheet Annual'!AS404)</f>
        <v>0.33261379962855242</v>
      </c>
      <c r="Z404" s="22">
        <f>'Balance Sheet Annual'!BA404/'Balance Sheet Annual'!BB404</f>
        <v>0.9299314667384182</v>
      </c>
      <c r="AA404" s="22">
        <f>'Balance Sheet Annual'!AR404/'Balance Sheet Annual'!BB404</f>
        <v>9.6658805653598398E-2</v>
      </c>
      <c r="AB404" s="23">
        <f>'Balance Sheet Annual'!CS404/'Balance Sheet Annual'!CT404</f>
        <v>0.30046374701255124</v>
      </c>
      <c r="AC404" s="24">
        <f>'Income Statement Annual'!V404/'Income Statement Annual'!N404</f>
        <v>0.63093417009871211</v>
      </c>
      <c r="AD404" s="22">
        <f>('Income Statement Annual'!AF404-'Income Statement Annual'!AC404)/'Income Statement Annual'!N404</f>
        <v>0.33781787278551351</v>
      </c>
      <c r="AE404" s="22">
        <f>'Income Statement Annual'!AF404/'Income Statement Annual'!N404</f>
        <v>0.23340524285807673</v>
      </c>
      <c r="AF404" s="22">
        <f>'Income Statement Annual'!BS404/'Income Statement Annual'!N404</f>
        <v>0.15737726351572204</v>
      </c>
      <c r="AG404" s="22">
        <f>('Income Statement Annual'!AF404-'Income Statement Annual'!AC404)/('Income Statement Annual'!AH404*-1)</f>
        <v>6.2155400529227807</v>
      </c>
      <c r="AH404" s="23">
        <f>'Income Statement Annual'!AF404/('Income Statement Annual'!AH404*-1)</f>
        <v>4.2944431080105847</v>
      </c>
      <c r="AI404" s="24">
        <f>'Cash Flow Statement Annual'!BG404/'Cash Flow Statement Annual'!AB404</f>
        <v>7.761107905366417E-2</v>
      </c>
      <c r="AJ404" s="22">
        <f>'Cash Flow Statement Annual'!AB404/'Balance Sheet Annual'!BR404</f>
        <v>0.5374615563538625</v>
      </c>
      <c r="AK404" s="22">
        <f>('Cash Flow Statement Annual'!AB404+'Cash Flow Statement Annual'!AV404)/('Balance Sheet Annual'!BH404+'Balance Sheet Annual'!BS404)</f>
        <v>0.12898226278629241</v>
      </c>
      <c r="AL404" s="23">
        <f>('Cash Flow Statement Annual'!AB404/('Balance Sheet Annual'!BH404+'Balance Sheet Annual'!BS404))</f>
        <v>0.18848395312372546</v>
      </c>
      <c r="AM404" s="24">
        <f>'Income Statement Annual'!BS404/'Balance Sheet Annual'!CS404</f>
        <v>0.1268147242883331</v>
      </c>
      <c r="AN404" s="22">
        <f>'Income Statement Annual'!N404/'Balance Sheet Annual'!CS404</f>
        <v>0.80580079647695901</v>
      </c>
      <c r="AO404" s="22">
        <f>'Income Statement Annual'!N404/'Balance Sheet Annual'!BB404</f>
        <v>0.24211392665516532</v>
      </c>
      <c r="AP404" s="22">
        <f>'Income Statement Annual'!N404/('Balance Sheet Annual'!AH404-'Balance Sheet Annual'!BR404)</f>
        <v>-4.6192172967749725</v>
      </c>
      <c r="AQ404" s="22">
        <f>'Income Statement Annual'!BS404/'Balance Sheet Annual'!BB404</f>
        <v>3.8103227236036152E-2</v>
      </c>
      <c r="AR404" s="22">
        <f>'Cash Flow Statement Annual'!AB404/'Income Statement Annual'!N404</f>
        <v>0.27189645028436948</v>
      </c>
      <c r="AS404" s="22">
        <f>'Cash Flow Statement Annual'!BG404/'Income Statement Annual'!N404</f>
        <v>2.1102176897430869E-2</v>
      </c>
      <c r="AT404" s="22">
        <f>'Cash Flow Statement Annual'!AB404/'Balance Sheet Annual'!BB404</f>
        <v>6.5829917221949641E-2</v>
      </c>
      <c r="AU404" s="22">
        <f>('Cash Flow Statement Annual'!AB404+'Cash Flow Statement Annual'!AU404)/'Balance Sheet Annual'!BR404</f>
        <v>-4.1351148786602225E-2</v>
      </c>
      <c r="AV404" s="22">
        <f>('Cash Flow Statement Annual'!AB404+'Cash Flow Statement Annual'!AU404)/('Balance Sheet Annual'!BH404+'Balance Sheet Annual'!BS404)</f>
        <v>-1.4501554385360681E-2</v>
      </c>
      <c r="AW404" s="22">
        <f>'Cash Flow Statement Annual'!AB404/'Balance Sheet Annual'!BS404</f>
        <v>0.23776095854389134</v>
      </c>
      <c r="AX404" s="22">
        <f>('Cash Flow Statement Annual'!AB404+'Cash Flow Statement Annual'!AU404)/'Balance Sheet Annual'!BS404</f>
        <v>-1.8292822353828918E-2</v>
      </c>
      <c r="AY404" s="22">
        <f>('Balance Sheet Annual'!BH404+'Balance Sheet Annual'!BS404)/('Income Statement Annual'!AF404-'Income Statement Annual'!AC404)</f>
        <v>4.2701834507314809</v>
      </c>
      <c r="AZ404" s="22">
        <f>(('Balance Sheet Annual'!BH404+'Balance Sheet Annual'!BS404)-'Balance Sheet Annual'!N404)/('Income Statement Annual'!AF404-'Income Statement Annual'!AC404)</f>
        <v>4.2551281058905488</v>
      </c>
      <c r="BA404" s="22">
        <f>('Cash Flow Statement Annual'!AB404+'Cash Flow Statement Annual'!AU404)/'Income Statement Annual'!BS404</f>
        <v>-0.13292348591841821</v>
      </c>
      <c r="BB404" s="22">
        <f>'Income Statement Annual'!AF404/('Balance Sheet Annual'!BH404+'Balance Sheet Annual'!BS404)</f>
        <v>0.16180109305466181</v>
      </c>
      <c r="BC404" s="23">
        <f>'Income Statement Annual'!AF404/('Balance Sheet Annual'!BB404-'Balance Sheet Annual'!BR404)</f>
        <v>6.4398366593076781E-2</v>
      </c>
    </row>
    <row r="405" spans="1:55" x14ac:dyDescent="0.2">
      <c r="A405" s="45" t="s">
        <v>1243</v>
      </c>
      <c r="B405" s="45" t="s">
        <v>1244</v>
      </c>
      <c r="C405" s="45" t="str">
        <f>VLOOKUP(A405,'[1]S&amp;P 500 Wikipedia'!A:D,3,FALSE)</f>
        <v>Real Estate</v>
      </c>
      <c r="D405" s="45">
        <v>378241</v>
      </c>
      <c r="E405" s="45" t="s">
        <v>16</v>
      </c>
      <c r="F405" s="45">
        <v>2018</v>
      </c>
      <c r="G405" s="45" t="s">
        <v>17</v>
      </c>
      <c r="H405" s="46">
        <v>43465</v>
      </c>
      <c r="I405" s="46">
        <v>43521</v>
      </c>
      <c r="J405" s="46">
        <v>43521</v>
      </c>
      <c r="K405" s="45">
        <v>378391000</v>
      </c>
      <c r="L405" s="45">
        <v>380181000</v>
      </c>
      <c r="M405" s="45" t="s">
        <v>1871</v>
      </c>
      <c r="N405" s="20">
        <f>'Balance Sheet Annual'!AH405/'Balance Sheet Annual'!BR405</f>
        <v>4.3028163221887494</v>
      </c>
      <c r="O405" s="21">
        <f>('Balance Sheet Annual'!AH405-'Balance Sheet Annual'!U405)/'Balance Sheet Annual'!BR405</f>
        <v>4.3028163221887494</v>
      </c>
      <c r="P405" s="21">
        <f>'Balance Sheet Annual'!N405/'Balance Sheet Annual'!BR405</f>
        <v>0.26733950165759551</v>
      </c>
      <c r="Q405" s="21">
        <f>'Balance Sheet Annual'!CH405/'Balance Sheet Annual'!CS405</f>
        <v>0.82635720086589803</v>
      </c>
      <c r="R405" s="21">
        <f>('Balance Sheet Annual'!BH405+'Balance Sheet Annual'!BS405)/'Balance Sheet Annual'!BB405</f>
        <v>0.41983070338308742</v>
      </c>
      <c r="S405" s="21">
        <f>('Balance Sheet Annual'!BH405/'Balance Sheet Annual'!BB405)</f>
        <v>0</v>
      </c>
      <c r="T405" s="21">
        <f>'Balance Sheet Annual'!BS405/'Balance Sheet Annual'!BB405</f>
        <v>0.41983070338308742</v>
      </c>
      <c r="U405" s="21">
        <f>('Balance Sheet Annual'!BH405+'Balance Sheet Annual'!BS405)/'Balance Sheet Annual'!CS405</f>
        <v>0.76676082826829661</v>
      </c>
      <c r="V405" s="21">
        <f>('Balance Sheet Annual'!BH405/'Balance Sheet Annual'!CS405)</f>
        <v>0</v>
      </c>
      <c r="W405" s="21">
        <f>('Balance Sheet Annual'!BS405/'Balance Sheet Annual'!CS405)</f>
        <v>0.76676082826829661</v>
      </c>
      <c r="X405" s="22">
        <f>'Balance Sheet Annual'!AH405/'Balance Sheet Annual'!BB405</f>
        <v>0.14040640277522062</v>
      </c>
      <c r="Y405" s="22">
        <f>'Balance Sheet Annual'!CS405/('Balance Sheet Annual'!BB405-'Balance Sheet Annual'!AQ405-'Balance Sheet Annual'!AR405-'Balance Sheet Annual'!AS405)</f>
        <v>0.54887996623920887</v>
      </c>
      <c r="Z405" s="22">
        <f>'Balance Sheet Annual'!BA405/'Balance Sheet Annual'!BB405</f>
        <v>0.85959359722477935</v>
      </c>
      <c r="AA405" s="22">
        <f>'Balance Sheet Annual'!AR405/'Balance Sheet Annual'!BB405</f>
        <v>2.4448866313143813E-3</v>
      </c>
      <c r="AB405" s="23">
        <f>'Balance Sheet Annual'!CS405/'Balance Sheet Annual'!CT405</f>
        <v>0.54753801694755433</v>
      </c>
      <c r="AC405" s="24">
        <f>'Income Statement Annual'!V405/'Income Statement Annual'!N405</f>
        <v>1</v>
      </c>
      <c r="AD405" s="22">
        <f>('Income Statement Annual'!AF405-'Income Statement Annual'!AC405)/'Income Statement Annual'!N405</f>
        <v>0.48897001163636261</v>
      </c>
      <c r="AE405" s="22">
        <f>'Income Statement Annual'!AF405/'Income Statement Annual'!N405</f>
        <v>0.27544287328967132</v>
      </c>
      <c r="AF405" s="22">
        <f>'Income Statement Annual'!BS405/'Income Statement Annual'!N405</f>
        <v>0.10739716367425506</v>
      </c>
      <c r="AG405" s="22">
        <f>('Income Statement Annual'!AF405-'Income Statement Annual'!AC405)/('Income Statement Annual'!AH405*-1)</f>
        <v>4.3553697520954477</v>
      </c>
      <c r="AH405" s="23">
        <f>'Income Statement Annual'!AF405/('Income Statement Annual'!AH405*-1)</f>
        <v>2.453433810268622</v>
      </c>
      <c r="AI405" s="24">
        <f>'Cash Flow Statement Annual'!BG405/'Cash Flow Statement Annual'!AB405</f>
        <v>-1.3342335011647795</v>
      </c>
      <c r="AJ405" s="22">
        <f>'Cash Flow Statement Annual'!AB405/'Balance Sheet Annual'!BR405</f>
        <v>1.5727987647267188</v>
      </c>
      <c r="AK405" s="22">
        <f>('Cash Flow Statement Annual'!AB405+'Cash Flow Statement Annual'!AV405)/('Balance Sheet Annual'!BH405+'Balance Sheet Annual'!BS405)</f>
        <v>9.2533747200803009E-3</v>
      </c>
      <c r="AL405" s="23">
        <f>('Cash Flow Statement Annual'!AB405/('Balance Sheet Annual'!BH405+'Balance Sheet Annual'!BS405))</f>
        <v>0.12224555265217948</v>
      </c>
      <c r="AM405" s="24">
        <f>'Income Statement Annual'!BS405/'Balance Sheet Annual'!CS405</f>
        <v>3.0299047504268775E-2</v>
      </c>
      <c r="AN405" s="22">
        <f>'Income Statement Annual'!N405/'Balance Sheet Annual'!CS405</f>
        <v>0.28212148689669703</v>
      </c>
      <c r="AO405" s="22">
        <f>'Income Statement Annual'!N405/'Balance Sheet Annual'!BB405</f>
        <v>0.15447223947371294</v>
      </c>
      <c r="AP405" s="22">
        <f>'Income Statement Annual'!N405/('Balance Sheet Annual'!AH405-'Balance Sheet Annual'!BR405)</f>
        <v>1.4332828859029205</v>
      </c>
      <c r="AQ405" s="22">
        <f>'Income Statement Annual'!BS405/'Balance Sheet Annual'!BB405</f>
        <v>1.658988038588707E-2</v>
      </c>
      <c r="AR405" s="22">
        <f>'Cash Flow Statement Annual'!AB405/'Income Statement Annual'!N405</f>
        <v>0.33224375156516373</v>
      </c>
      <c r="AS405" s="22">
        <f>'Cash Flow Statement Annual'!BG405/'Income Statement Annual'!N405</f>
        <v>-0.44329074389090961</v>
      </c>
      <c r="AT405" s="22">
        <f>'Cash Flow Statement Annual'!AB405/'Balance Sheet Annual'!BB405</f>
        <v>5.1322436355418763E-2</v>
      </c>
      <c r="AU405" s="22">
        <f>('Cash Flow Statement Annual'!AB405+'Cash Flow Statement Annual'!AU405)/'Balance Sheet Annual'!BR405</f>
        <v>1.7423209407553546</v>
      </c>
      <c r="AV405" s="22">
        <f>('Cash Flow Statement Annual'!AB405+'Cash Flow Statement Annual'!AU405)/('Balance Sheet Annual'!BH405+'Balance Sheet Annual'!BS405)</f>
        <v>0.13542163884971756</v>
      </c>
      <c r="AW405" s="22">
        <f>'Cash Flow Statement Annual'!AB405/'Balance Sheet Annual'!BS405</f>
        <v>0.12224555265217948</v>
      </c>
      <c r="AX405" s="22">
        <f>('Cash Flow Statement Annual'!AB405+'Cash Flow Statement Annual'!AU405)/'Balance Sheet Annual'!BS405</f>
        <v>0.13542163884971756</v>
      </c>
      <c r="AY405" s="22">
        <f>('Balance Sheet Annual'!BH405+'Balance Sheet Annual'!BS405)/('Income Statement Annual'!AF405-'Income Statement Annual'!AC405)</f>
        <v>5.5582941837525608</v>
      </c>
      <c r="AZ405" s="22">
        <f>(('Balance Sheet Annual'!BH405+'Balance Sheet Annual'!BS405)-'Balance Sheet Annual'!N405)/('Income Statement Annual'!AF405-'Income Statement Annual'!AC405)</f>
        <v>5.4427988144262498</v>
      </c>
      <c r="BA405" s="22">
        <f>('Cash Flow Statement Annual'!AB405+'Cash Flow Statement Annual'!AU405)/'Income Statement Annual'!BS405</f>
        <v>3.4270386867848015</v>
      </c>
      <c r="BB405" s="22">
        <f>'Income Statement Annual'!AF405/('Balance Sheet Annual'!BH405+'Balance Sheet Annual'!BS405)</f>
        <v>0.10134627396535406</v>
      </c>
      <c r="BC405" s="23">
        <f>'Income Statement Annual'!AF405/('Balance Sheet Annual'!BB405-'Balance Sheet Annual'!BR405)</f>
        <v>4.3983515892044647E-2</v>
      </c>
    </row>
    <row r="406" spans="1:55" x14ac:dyDescent="0.2">
      <c r="A406" s="45" t="s">
        <v>1258</v>
      </c>
      <c r="B406" s="45" t="s">
        <v>1259</v>
      </c>
      <c r="C406" s="45" t="str">
        <f>VLOOKUP(A406,'[1]S&amp;P 500 Wikipedia'!A:D,3,FALSE)</f>
        <v>Consumer Discretionary</v>
      </c>
      <c r="D406" s="45">
        <v>104227</v>
      </c>
      <c r="E406" s="45" t="s">
        <v>16</v>
      </c>
      <c r="F406" s="45">
        <v>2018</v>
      </c>
      <c r="G406" s="45" t="s">
        <v>17</v>
      </c>
      <c r="H406" s="46">
        <v>43465</v>
      </c>
      <c r="I406" s="46">
        <v>43508</v>
      </c>
      <c r="J406" s="46">
        <v>43508</v>
      </c>
      <c r="K406" s="45">
        <v>64000000</v>
      </c>
      <c r="L406" s="45">
        <v>62300000</v>
      </c>
      <c r="M406" s="45" t="s">
        <v>1872</v>
      </c>
      <c r="N406" s="20">
        <f>'Balance Sheet Annual'!AH406/'Balance Sheet Annual'!BR406</f>
        <v>0.93239271017048797</v>
      </c>
      <c r="O406" s="21">
        <f>('Balance Sheet Annual'!AH406-'Balance Sheet Annual'!U406)/'Balance Sheet Annual'!BR406</f>
        <v>0.5810699588477366</v>
      </c>
      <c r="P406" s="21">
        <f>'Balance Sheet Annual'!N406/'Balance Sheet Annual'!BR406</f>
        <v>0.14062316284538506</v>
      </c>
      <c r="Q406" s="21">
        <f>'Balance Sheet Annual'!CH406/'Balance Sheet Annual'!CS406</f>
        <v>2.9075663026521061</v>
      </c>
      <c r="R406" s="21">
        <f>('Balance Sheet Annual'!BH406+'Balance Sheet Annual'!BS406)/'Balance Sheet Annual'!BB406</f>
        <v>0.23794789899191537</v>
      </c>
      <c r="S406" s="21">
        <f>('Balance Sheet Annual'!BH406/'Balance Sheet Annual'!BB406)</f>
        <v>1.8764347739295337E-2</v>
      </c>
      <c r="T406" s="21">
        <f>'Balance Sheet Annual'!BS406/'Balance Sheet Annual'!BB406</f>
        <v>0.21918355125262001</v>
      </c>
      <c r="U406" s="21">
        <f>('Balance Sheet Annual'!BH406+'Balance Sheet Annual'!BS406)/'Balance Sheet Annual'!CS406</f>
        <v>0.92979719188767551</v>
      </c>
      <c r="V406" s="21">
        <f>('Balance Sheet Annual'!BH406/'Balance Sheet Annual'!CS406)</f>
        <v>7.3322932917316688E-2</v>
      </c>
      <c r="W406" s="21">
        <f>('Balance Sheet Annual'!BS406/'Balance Sheet Annual'!CS406)</f>
        <v>0.85647425897035878</v>
      </c>
      <c r="X406" s="22">
        <f>'Balance Sheet Annual'!AH406/'Balance Sheet Annual'!BB406</f>
        <v>0.39574807865056394</v>
      </c>
      <c r="Y406" s="22">
        <f>'Balance Sheet Annual'!CS406/('Balance Sheet Annual'!BB406-'Balance Sheet Annual'!AQ406-'Balance Sheet Annual'!AR406-'Balance Sheet Annual'!AS406)</f>
        <v>0.35787563682043411</v>
      </c>
      <c r="Z406" s="22">
        <f>'Balance Sheet Annual'!BA406/'Balance Sheet Annual'!BB406</f>
        <v>0.60425192134943606</v>
      </c>
      <c r="AA406" s="22">
        <f>'Balance Sheet Annual'!AR406/'Balance Sheet Annual'!BB406</f>
        <v>0.15560435173170975</v>
      </c>
      <c r="AB406" s="23">
        <f>'Balance Sheet Annual'!CS406/'Balance Sheet Annual'!CT406</f>
        <v>0.25591376384868747</v>
      </c>
      <c r="AC406" s="24">
        <f>'Income Statement Annual'!V406/'Income Statement Annual'!N406</f>
        <v>0.1694819554886369</v>
      </c>
      <c r="AD406" s="22">
        <f>('Income Statement Annual'!AF406-'Income Statement Annual'!AC406)/'Income Statement Annual'!N406</f>
        <v>7.0107749494189062E-2</v>
      </c>
      <c r="AE406" s="22">
        <f>'Income Statement Annual'!AF406/'Income Statement Annual'!N406</f>
        <v>6.6390627205570985E-2</v>
      </c>
      <c r="AF406" s="22">
        <f>'Income Statement Annual'!BS406/'Income Statement Annual'!N406</f>
        <v>1.6468263304004142E-2</v>
      </c>
      <c r="AG406" s="22">
        <f>('Income Statement Annual'!AF406-'Income Statement Annual'!AC406)/('Income Statement Annual'!AH406*-1)</f>
        <v>9.1975308641975317</v>
      </c>
      <c r="AH406" s="23">
        <f>'Income Statement Annual'!AF406/('Income Statement Annual'!AH406*-1)</f>
        <v>8.7098765432098766</v>
      </c>
      <c r="AI406" s="24">
        <f>'Cash Flow Statement Annual'!BG406/'Cash Flow Statement Annual'!AB406</f>
        <v>-0.4375</v>
      </c>
      <c r="AJ406" s="22">
        <f>'Cash Flow Statement Annual'!AB406/'Balance Sheet Annual'!BR406</f>
        <v>0.14861845972957083</v>
      </c>
      <c r="AK406" s="22">
        <f>('Cash Flow Statement Annual'!AB406+'Cash Flow Statement Annual'!AV406)/('Balance Sheet Annual'!BH406+'Balance Sheet Annual'!BS406)</f>
        <v>0.19966442953020133</v>
      </c>
      <c r="AL406" s="23">
        <f>('Cash Flow Statement Annual'!AB406/('Balance Sheet Annual'!BH406+'Balance Sheet Annual'!BS406))</f>
        <v>0.2651006711409396</v>
      </c>
      <c r="AM406" s="24">
        <f>'Income Statement Annual'!BS406/'Balance Sheet Annual'!CS406</f>
        <v>6.8252730109204365E-2</v>
      </c>
      <c r="AN406" s="22">
        <f>'Income Statement Annual'!N406/'Balance Sheet Annual'!CS406</f>
        <v>4.1445007800312013</v>
      </c>
      <c r="AO406" s="22">
        <f>'Income Statement Annual'!N406/'Balance Sheet Annual'!BB406</f>
        <v>1.0606347938916059</v>
      </c>
      <c r="AP406" s="22">
        <f>'Income Statement Annual'!N406/('Balance Sheet Annual'!AH406-'Balance Sheet Annual'!BR406)</f>
        <v>-36.961739130434779</v>
      </c>
      <c r="AQ406" s="22">
        <f>'Income Statement Annual'!BS406/'Balance Sheet Annual'!BB406</f>
        <v>1.7466813055195131E-2</v>
      </c>
      <c r="AR406" s="22">
        <f>'Cash Flow Statement Annual'!AB406/'Income Statement Annual'!N406</f>
        <v>5.9473956617889241E-2</v>
      </c>
      <c r="AS406" s="22">
        <f>'Cash Flow Statement Annual'!BG406/'Income Statement Annual'!N406</f>
        <v>-2.6019856020326543E-2</v>
      </c>
      <c r="AT406" s="22">
        <f>'Cash Flow Statement Annual'!AB406/'Balance Sheet Annual'!BB406</f>
        <v>6.3080147719333263E-2</v>
      </c>
      <c r="AU406" s="22">
        <f>('Cash Flow Statement Annual'!AB406+'Cash Flow Statement Annual'!AU406)/'Balance Sheet Annual'!BR406</f>
        <v>7.160493827160494E-2</v>
      </c>
      <c r="AV406" s="22">
        <f>('Cash Flow Statement Annual'!AB406+'Cash Flow Statement Annual'!AU406)/('Balance Sheet Annual'!BH406+'Balance Sheet Annual'!BS406)</f>
        <v>0.12772651006711411</v>
      </c>
      <c r="AW406" s="22">
        <f>'Cash Flow Statement Annual'!AB406/'Balance Sheet Annual'!BS406</f>
        <v>0.28779599271402551</v>
      </c>
      <c r="AX406" s="22">
        <f>('Cash Flow Statement Annual'!AB406+'Cash Flow Statement Annual'!AU406)/'Balance Sheet Annual'!BS406</f>
        <v>0.13866120218579234</v>
      </c>
      <c r="AY406" s="22">
        <f>('Balance Sheet Annual'!BH406+'Balance Sheet Annual'!BS406)/('Income Statement Annual'!AF406-'Income Statement Annual'!AC406)</f>
        <v>3.2</v>
      </c>
      <c r="AZ406" s="22">
        <f>(('Balance Sheet Annual'!BH406+'Balance Sheet Annual'!BS406)-'Balance Sheet Annual'!N406)/('Income Statement Annual'!AF406-'Income Statement Annual'!AC406)</f>
        <v>2.3973154362416107</v>
      </c>
      <c r="BA406" s="22">
        <f>('Cash Flow Statement Annual'!AB406+'Cash Flow Statement Annual'!AU406)/'Income Statement Annual'!BS406</f>
        <v>1.74</v>
      </c>
      <c r="BB406" s="22">
        <f>'Income Statement Annual'!AF406/('Balance Sheet Annual'!BH406+'Balance Sheet Annual'!BS406)</f>
        <v>0.29593120805369127</v>
      </c>
      <c r="BC406" s="23">
        <f>'Income Statement Annual'!AF406/('Balance Sheet Annual'!BB406-'Balance Sheet Annual'!BR406)</f>
        <v>0.12234457643284488</v>
      </c>
    </row>
    <row r="407" spans="1:55" x14ac:dyDescent="0.2">
      <c r="A407" s="45" t="s">
        <v>1264</v>
      </c>
      <c r="B407" s="45" t="s">
        <v>1265</v>
      </c>
      <c r="C407" s="45" t="str">
        <f>VLOOKUP(A407,'[1]S&amp;P 500 Wikipedia'!A:D,3,FALSE)</f>
        <v>Financials</v>
      </c>
      <c r="D407" s="45">
        <v>378243</v>
      </c>
      <c r="E407" s="45" t="s">
        <v>16</v>
      </c>
      <c r="F407" s="45">
        <v>2018</v>
      </c>
      <c r="G407" s="45" t="s">
        <v>17</v>
      </c>
      <c r="H407" s="46">
        <v>43465</v>
      </c>
      <c r="I407" s="46">
        <v>43523</v>
      </c>
      <c r="J407" s="46">
        <v>43523</v>
      </c>
      <c r="K407" s="45">
        <v>128000000</v>
      </c>
      <c r="L407" s="45">
        <v>130000000</v>
      </c>
      <c r="M407" s="45" t="s">
        <v>1873</v>
      </c>
      <c r="N407" s="20">
        <f>'Balance Sheet Annual'!AH407/'Balance Sheet Annual'!BR407</f>
        <v>1.0749576414774653</v>
      </c>
      <c r="O407" s="21">
        <f>('Balance Sheet Annual'!AH407-'Balance Sheet Annual'!U407)/'Balance Sheet Annual'!BR407</f>
        <v>1.0749576414774653</v>
      </c>
      <c r="P407" s="21">
        <f>'Balance Sheet Annual'!N407/'Balance Sheet Annual'!BR407</f>
        <v>6.9806845137241613E-2</v>
      </c>
      <c r="Q407" s="21">
        <f>'Balance Sheet Annual'!CH407/'Balance Sheet Annual'!CS407</f>
        <v>2.1583146832733289</v>
      </c>
      <c r="R407" s="21">
        <f>('Balance Sheet Annual'!BH407+'Balance Sheet Annual'!BS407)/'Balance Sheet Annual'!BB407</f>
        <v>0.1397190215047138</v>
      </c>
      <c r="S407" s="21">
        <f>('Balance Sheet Annual'!BH407/'Balance Sheet Annual'!BB407)</f>
        <v>2.6187688705403907E-3</v>
      </c>
      <c r="T407" s="21">
        <f>'Balance Sheet Annual'!BS407/'Balance Sheet Annual'!BB407</f>
        <v>0.13710025263417339</v>
      </c>
      <c r="U407" s="21">
        <f>('Balance Sheet Annual'!BH407+'Balance Sheet Annual'!BS407)/'Balance Sheet Annual'!CS407</f>
        <v>0.44127663715091953</v>
      </c>
      <c r="V407" s="21">
        <f>('Balance Sheet Annual'!BH407/'Balance Sheet Annual'!CS407)</f>
        <v>8.2708961759268267E-3</v>
      </c>
      <c r="W407" s="21">
        <f>('Balance Sheet Annual'!BS407/'Balance Sheet Annual'!CS407)</f>
        <v>0.43300574097499273</v>
      </c>
      <c r="X407" s="22">
        <f>'Balance Sheet Annual'!AH407/'Balance Sheet Annual'!BB407</f>
        <v>0.4886622712428369</v>
      </c>
      <c r="Y407" s="22">
        <f>'Balance Sheet Annual'!CS407/('Balance Sheet Annual'!BB407-'Balance Sheet Annual'!AQ407-'Balance Sheet Annual'!AR407-'Balance Sheet Annual'!AS407)</f>
        <v>0.56914216093481751</v>
      </c>
      <c r="Z407" s="22">
        <f>'Balance Sheet Annual'!BA407/'Balance Sheet Annual'!BB407</f>
        <v>0.5113377287571631</v>
      </c>
      <c r="AA407" s="22">
        <f>'Balance Sheet Annual'!AR407/'Balance Sheet Annual'!BB407</f>
        <v>0.3240803499907573</v>
      </c>
      <c r="AB407" s="23">
        <f>'Balance Sheet Annual'!CS407/'Balance Sheet Annual'!CT407</f>
        <v>0.31662456097110109</v>
      </c>
      <c r="AC407" s="24">
        <f>'Income Statement Annual'!V407/'Income Statement Annual'!N407</f>
        <v>1</v>
      </c>
      <c r="AD407" s="22">
        <f>('Income Statement Annual'!AF407-'Income Statement Annual'!AC407)/'Income Statement Annual'!N407</f>
        <v>0.23445501097293342</v>
      </c>
      <c r="AE407" s="22">
        <f>'Income Statement Annual'!AF407/'Income Statement Annual'!N407</f>
        <v>0.13886856864179467</v>
      </c>
      <c r="AF407" s="22">
        <f>'Income Statement Annual'!BS407/'Income Statement Annual'!N407</f>
        <v>6.9251402097049497E-2</v>
      </c>
      <c r="AG407" s="22">
        <f>('Income Statement Annual'!AF407-'Income Statement Annual'!AC407)/('Income Statement Annual'!AH407*-1)</f>
        <v>10.228723404255319</v>
      </c>
      <c r="AH407" s="23">
        <f>'Income Statement Annual'!AF407/('Income Statement Annual'!AH407*-1)</f>
        <v>6.0585106382978724</v>
      </c>
      <c r="AI407" s="24">
        <f>'Cash Flow Statement Annual'!BG407/'Cash Flow Statement Annual'!AB407</f>
        <v>-0.55568445475638051</v>
      </c>
      <c r="AJ407" s="22">
        <f>'Cash Flow Statement Annual'!AB407/'Balance Sheet Annual'!BR407</f>
        <v>5.8420874279905118E-2</v>
      </c>
      <c r="AK407" s="22">
        <f>('Cash Flow Statement Annual'!AB407+'Cash Flow Statement Annual'!AV407)/('Balance Sheet Annual'!BH407+'Balance Sheet Annual'!BS407)</f>
        <v>0.12899669239250275</v>
      </c>
      <c r="AL407" s="23">
        <f>('Cash Flow Statement Annual'!AB407/('Balance Sheet Annual'!BH407+'Balance Sheet Annual'!BS407))</f>
        <v>0.19007717750826902</v>
      </c>
      <c r="AM407" s="24">
        <f>'Income Statement Annual'!BS407/'Balance Sheet Annual'!CS407</f>
        <v>5.5269047387369853E-2</v>
      </c>
      <c r="AN407" s="22">
        <f>'Income Statement Annual'!N407/'Balance Sheet Annual'!CS407</f>
        <v>0.79809282864649211</v>
      </c>
      <c r="AO407" s="22">
        <f>'Income Statement Annual'!N407/'Balance Sheet Annual'!BB407</f>
        <v>0.25269579148437982</v>
      </c>
      <c r="AP407" s="22">
        <f>'Income Statement Annual'!N407/('Balance Sheet Annual'!AH407-'Balance Sheet Annual'!BR407)</f>
        <v>7.4159132007233275</v>
      </c>
      <c r="AQ407" s="22">
        <f>'Income Statement Annual'!BS407/'Balance Sheet Annual'!BB407</f>
        <v>1.7499537864316964E-2</v>
      </c>
      <c r="AR407" s="22">
        <f>'Cash Flow Statement Annual'!AB407/'Income Statement Annual'!N407</f>
        <v>0.10509631797122652</v>
      </c>
      <c r="AS407" s="22">
        <f>'Cash Flow Statement Annual'!BG407/'Income Statement Annual'!N407</f>
        <v>-5.8400390148744208E-2</v>
      </c>
      <c r="AT407" s="22">
        <f>'Cash Flow Statement Annual'!AB407/'Balance Sheet Annual'!BB407</f>
        <v>2.6557397251833138E-2</v>
      </c>
      <c r="AU407" s="22">
        <f>('Cash Flow Statement Annual'!AB407+'Cash Flow Statement Annual'!AU407)/'Balance Sheet Annual'!BR407</f>
        <v>3.5716706201287696E-2</v>
      </c>
      <c r="AV407" s="22">
        <f>('Cash Flow Statement Annual'!AB407+'Cash Flow Statement Annual'!AU407)/('Balance Sheet Annual'!BH407+'Balance Sheet Annual'!BS407)</f>
        <v>0.11620727673649393</v>
      </c>
      <c r="AW407" s="22">
        <f>'Cash Flow Statement Annual'!AB407/'Balance Sheet Annual'!BS407</f>
        <v>0.19370786516853933</v>
      </c>
      <c r="AX407" s="22">
        <f>('Cash Flow Statement Annual'!AB407+'Cash Flow Statement Annual'!AU407)/'Balance Sheet Annual'!BS407</f>
        <v>0.11842696629213482</v>
      </c>
      <c r="AY407" s="22">
        <f>('Balance Sheet Annual'!BH407+'Balance Sheet Annual'!BS407)/('Income Statement Annual'!AF407-'Income Statement Annual'!AC407)</f>
        <v>2.358294331773271</v>
      </c>
      <c r="AZ407" s="22">
        <f>(('Balance Sheet Annual'!BH407+'Balance Sheet Annual'!BS407)-'Balance Sheet Annual'!N407)/('Income Statement Annual'!AF407-'Income Statement Annual'!AC407)</f>
        <v>1.8226729069162766</v>
      </c>
      <c r="BA407" s="22">
        <f>('Cash Flow Statement Annual'!AB407+'Cash Flow Statement Annual'!AU407)/'Income Statement Annual'!BS407</f>
        <v>0.92781690140845074</v>
      </c>
      <c r="BB407" s="22">
        <f>'Income Statement Annual'!AF407/('Balance Sheet Annual'!BH407+'Balance Sheet Annual'!BS407)</f>
        <v>0.25115766262403527</v>
      </c>
      <c r="BC407" s="23">
        <f>'Income Statement Annual'!AF407/('Balance Sheet Annual'!BB407-'Balance Sheet Annual'!BR407)</f>
        <v>6.4339377506637291E-2</v>
      </c>
    </row>
    <row r="408" spans="1:55" x14ac:dyDescent="0.2">
      <c r="A408" s="45" t="s">
        <v>1234</v>
      </c>
      <c r="B408" s="45" t="s">
        <v>1235</v>
      </c>
      <c r="C408" s="45" t="str">
        <f>VLOOKUP(A408,'[1]S&amp;P 500 Wikipedia'!A:D,3,FALSE)</f>
        <v>Industrials</v>
      </c>
      <c r="D408" s="45">
        <v>378239</v>
      </c>
      <c r="E408" s="45" t="s">
        <v>16</v>
      </c>
      <c r="F408" s="45">
        <v>2018</v>
      </c>
      <c r="G408" s="45" t="s">
        <v>17</v>
      </c>
      <c r="H408" s="46">
        <v>43465</v>
      </c>
      <c r="I408" s="46">
        <v>43510</v>
      </c>
      <c r="J408" s="46">
        <v>43510</v>
      </c>
      <c r="K408" s="45">
        <v>425300000</v>
      </c>
      <c r="L408" s="45">
        <v>429900000</v>
      </c>
      <c r="M408" s="45" t="s">
        <v>1874</v>
      </c>
      <c r="N408" s="20">
        <f>'Balance Sheet Annual'!AH408/'Balance Sheet Annual'!BR408</f>
        <v>0.8044144696505211</v>
      </c>
      <c r="O408" s="21">
        <f>('Balance Sheet Annual'!AH408-'Balance Sheet Annual'!U408)/'Balance Sheet Annual'!BR408</f>
        <v>0.77498467198038012</v>
      </c>
      <c r="P408" s="21">
        <f>'Balance Sheet Annual'!N408/'Balance Sheet Annual'!BR408</f>
        <v>6.7443286327406498E-3</v>
      </c>
      <c r="Q408" s="21">
        <f>'Balance Sheet Annual'!CH408/'Balance Sheet Annual'!CS408</f>
        <v>2.6128765309500164</v>
      </c>
      <c r="R408" s="21">
        <f>('Balance Sheet Annual'!BH408+'Balance Sheet Annual'!BS408)/'Balance Sheet Annual'!BB408</f>
        <v>0.43478858399376974</v>
      </c>
      <c r="S408" s="21">
        <f>('Balance Sheet Annual'!BH408/'Balance Sheet Annual'!BB408)</f>
        <v>3.3854047368179943E-2</v>
      </c>
      <c r="T408" s="21">
        <f>'Balance Sheet Annual'!BS408/'Balance Sheet Annual'!BB408</f>
        <v>0.40093453662558981</v>
      </c>
      <c r="U408" s="21">
        <f>('Balance Sheet Annual'!BH408+'Balance Sheet Annual'!BS408)/'Balance Sheet Annual'!CS408</f>
        <v>1.5708374710360808</v>
      </c>
      <c r="V408" s="21">
        <f>('Balance Sheet Annual'!BH408/'Balance Sheet Annual'!CS408)</f>
        <v>0.1223104932141675</v>
      </c>
      <c r="W408" s="21">
        <f>('Balance Sheet Annual'!BS408/'Balance Sheet Annual'!CS408)</f>
        <v>1.4485269778219132</v>
      </c>
      <c r="X408" s="22">
        <f>'Balance Sheet Annual'!AH408/'Balance Sheet Annual'!BB408</f>
        <v>0.12020706399743461</v>
      </c>
      <c r="Y408" s="22">
        <f>'Balance Sheet Annual'!CS408/('Balance Sheet Annual'!BB408-'Balance Sheet Annual'!AQ408-'Balance Sheet Annual'!AR408-'Balance Sheet Annual'!AS408)</f>
        <v>0.40186232125041571</v>
      </c>
      <c r="Z408" s="22">
        <f>'Balance Sheet Annual'!BA408/'Balance Sheet Annual'!BB408</f>
        <v>0.87979293600256536</v>
      </c>
      <c r="AA408" s="22">
        <f>'Balance Sheet Annual'!AR408/'Balance Sheet Annual'!BB408</f>
        <v>0.28617893627742913</v>
      </c>
      <c r="AB408" s="23">
        <f>'Balance Sheet Annual'!CS408/'Balance Sheet Annual'!CT408</f>
        <v>0.27678775940262951</v>
      </c>
      <c r="AC408" s="24">
        <f>'Income Statement Annual'!V408/'Income Statement Annual'!N408</f>
        <v>0.37721781152916811</v>
      </c>
      <c r="AD408" s="22">
        <f>('Income Statement Annual'!AF408-'Income Statement Annual'!AC408)/'Income Statement Annual'!N408</f>
        <v>0.2758715913013462</v>
      </c>
      <c r="AE408" s="22">
        <f>'Income Statement Annual'!AF408/'Income Statement Annual'!N408</f>
        <v>0.18087676907145323</v>
      </c>
      <c r="AF408" s="22">
        <f>'Income Statement Annual'!BS408/'Income Statement Annual'!N408</f>
        <v>0.13455298584742836</v>
      </c>
      <c r="AG408" s="22">
        <f>('Income Statement Annual'!AF408-'Income Statement Annual'!AC408)/('Income Statement Annual'!AH408*-1)</f>
        <v>11.008264462809917</v>
      </c>
      <c r="AH408" s="23">
        <f>'Income Statement Annual'!AF408/('Income Statement Annual'!AH408*-1)</f>
        <v>7.21763085399449</v>
      </c>
      <c r="AI408" s="24">
        <f>'Cash Flow Statement Annual'!BG408/'Cash Flow Statement Annual'!AB408</f>
        <v>-0.56949685534591199</v>
      </c>
      <c r="AJ408" s="22">
        <f>'Cash Flow Statement Annual'!AB408/'Balance Sheet Annual'!BR408</f>
        <v>0.97486204782342123</v>
      </c>
      <c r="AK408" s="22">
        <f>('Cash Flow Statement Annual'!AB408+'Cash Flow Statement Annual'!AV408)/('Balance Sheet Annual'!BH408+'Balance Sheet Annual'!BS408)</f>
        <v>0.25603203034453692</v>
      </c>
      <c r="AL408" s="23">
        <f>('Cash Flow Statement Annual'!AB408/('Balance Sheet Annual'!BH408+'Balance Sheet Annual'!BS408))</f>
        <v>0.33505426193235699</v>
      </c>
      <c r="AM408" s="24">
        <f>'Income Statement Annual'!BS408/'Balance Sheet Annual'!CS408</f>
        <v>0.3225753061900033</v>
      </c>
      <c r="AN408" s="22">
        <f>'Income Statement Annual'!N408/'Balance Sheet Annual'!CS408</f>
        <v>2.3973849718636213</v>
      </c>
      <c r="AO408" s="22">
        <f>'Income Statement Annual'!N408/'Balance Sheet Annual'!BB408</f>
        <v>0.66356681478766777</v>
      </c>
      <c r="AP408" s="22">
        <f>'Income Statement Annual'!N408/('Balance Sheet Annual'!AH408-'Balance Sheet Annual'!BR408)</f>
        <v>-22.703761755485893</v>
      </c>
      <c r="AQ408" s="22">
        <f>'Income Statement Annual'!BS408/'Balance Sheet Annual'!BB408</f>
        <v>8.9284896238948183E-2</v>
      </c>
      <c r="AR408" s="22">
        <f>'Cash Flow Statement Annual'!AB408/'Income Statement Annual'!N408</f>
        <v>0.21953745253710735</v>
      </c>
      <c r="AS408" s="22">
        <f>'Cash Flow Statement Annual'!BG408/'Income Statement Annual'!N408</f>
        <v>-0.12502588885053503</v>
      </c>
      <c r="AT408" s="22">
        <f>'Cash Flow Statement Annual'!AB408/'Balance Sheet Annual'!BB408</f>
        <v>0.14567776810664712</v>
      </c>
      <c r="AU408" s="22">
        <f>('Cash Flow Statement Annual'!AB408+'Cash Flow Statement Annual'!AU408)/'Balance Sheet Annual'!BR408</f>
        <v>0.55211526670754141</v>
      </c>
      <c r="AV408" s="22">
        <f>('Cash Flow Statement Annual'!AB408+'Cash Flow Statement Annual'!AU408)/('Balance Sheet Annual'!BH408+'Balance Sheet Annual'!BS408)</f>
        <v>0.18975871878621853</v>
      </c>
      <c r="AW408" s="22">
        <f>'Cash Flow Statement Annual'!AB408/'Balance Sheet Annual'!BS408</f>
        <v>0.36334552102376599</v>
      </c>
      <c r="AX408" s="22">
        <f>('Cash Flow Statement Annual'!AB408+'Cash Flow Statement Annual'!AU408)/'Balance Sheet Annual'!BS408</f>
        <v>0.20578153564899451</v>
      </c>
      <c r="AY408" s="22">
        <f>('Balance Sheet Annual'!BH408+'Balance Sheet Annual'!BS408)/('Income Statement Annual'!AF408-'Income Statement Annual'!AC408)</f>
        <v>2.3751251251251251</v>
      </c>
      <c r="AZ408" s="22">
        <f>(('Balance Sheet Annual'!BH408+'Balance Sheet Annual'!BS408)-'Balance Sheet Annual'!N408)/('Income Statement Annual'!AF408-'Income Statement Annual'!AC408)</f>
        <v>2.3696196196196198</v>
      </c>
      <c r="BA408" s="22">
        <f>('Cash Flow Statement Annual'!AB408+'Cash Flow Statement Annual'!AU408)/'Income Statement Annual'!BS408</f>
        <v>0.92406362237044637</v>
      </c>
      <c r="BB408" s="22">
        <f>'Income Statement Annual'!AF408/('Balance Sheet Annual'!BH408+'Balance Sheet Annual'!BS408)</f>
        <v>0.27605099568011798</v>
      </c>
      <c r="BC408" s="23">
        <f>'Income Statement Annual'!AF408/('Balance Sheet Annual'!BB408-'Balance Sheet Annual'!BR408)</f>
        <v>0.14111057252113965</v>
      </c>
    </row>
    <row r="409" spans="1:55" x14ac:dyDescent="0.2">
      <c r="A409" s="45" t="s">
        <v>1261</v>
      </c>
      <c r="B409" s="45" t="s">
        <v>1262</v>
      </c>
      <c r="C409" s="45" t="str">
        <f>VLOOKUP(A409,'[1]S&amp;P 500 Wikipedia'!A:D,3,FALSE)</f>
        <v>Energy</v>
      </c>
      <c r="D409" s="45">
        <v>344928</v>
      </c>
      <c r="E409" s="45" t="s">
        <v>16</v>
      </c>
      <c r="F409" s="45">
        <v>2018</v>
      </c>
      <c r="G409" s="45" t="s">
        <v>17</v>
      </c>
      <c r="H409" s="46">
        <v>43465</v>
      </c>
      <c r="I409" s="46">
        <v>43517</v>
      </c>
      <c r="J409" s="46">
        <v>43517</v>
      </c>
      <c r="K409" s="45">
        <v>1215540000</v>
      </c>
      <c r="L409" s="45">
        <v>1207696000</v>
      </c>
      <c r="M409" s="45" t="s">
        <v>1875</v>
      </c>
      <c r="N409" s="20">
        <f>'Balance Sheet Annual'!AH409/'Balance Sheet Annual'!BR409</f>
        <v>0.82350718065003781</v>
      </c>
      <c r="O409" s="21">
        <f>('Balance Sheet Annual'!AH409-'Balance Sheet Annual'!U409)/'Balance Sheet Annual'!BR409</f>
        <v>0.78080120937263797</v>
      </c>
      <c r="P409" s="21">
        <f>'Balance Sheet Annual'!N409/'Balance Sheet Annual'!BR409</f>
        <v>0.33975812547241119</v>
      </c>
      <c r="Q409" s="21">
        <f>'Balance Sheet Annual'!CH409/'Balance Sheet Annual'!CS409</f>
        <v>1.8656568778979907</v>
      </c>
      <c r="R409" s="21">
        <f>('Balance Sheet Annual'!BH409+'Balance Sheet Annual'!BS409)/'Balance Sheet Annual'!BB409</f>
        <v>0.45165257162581979</v>
      </c>
      <c r="S409" s="21">
        <f>('Balance Sheet Annual'!BH409/'Balance Sheet Annual'!BB409)</f>
        <v>1.0808595098377631E-2</v>
      </c>
      <c r="T409" s="21">
        <f>'Balance Sheet Annual'!BS409/'Balance Sheet Annual'!BB409</f>
        <v>0.44084397652744217</v>
      </c>
      <c r="U409" s="21">
        <f>('Balance Sheet Annual'!BH409+'Balance Sheet Annual'!BS409)/'Balance Sheet Annual'!CS409</f>
        <v>1.2942812982998455</v>
      </c>
      <c r="V409" s="21">
        <f>('Balance Sheet Annual'!BH409/'Balance Sheet Annual'!CS409)</f>
        <v>3.0973724884080372E-2</v>
      </c>
      <c r="W409" s="21">
        <f>('Balance Sheet Annual'!BS409/'Balance Sheet Annual'!CS409)</f>
        <v>1.2633075734157651</v>
      </c>
      <c r="X409" s="22">
        <f>'Balance Sheet Annual'!AH409/'Balance Sheet Annual'!BB409</f>
        <v>4.7009837763203312E-2</v>
      </c>
      <c r="Y409" s="22">
        <f>'Balance Sheet Annual'!CS409/('Balance Sheet Annual'!BB409-'Balance Sheet Annual'!AQ409-'Balance Sheet Annual'!AR409-'Balance Sheet Annual'!AS409)</f>
        <v>0.43063283725140439</v>
      </c>
      <c r="Z409" s="22">
        <f>'Balance Sheet Annual'!BA409/'Balance Sheet Annual'!BB409</f>
        <v>0.95299016223679667</v>
      </c>
      <c r="AA409" s="22">
        <f>'Balance Sheet Annual'!AR409/'Balance Sheet Annual'!BB409</f>
        <v>0</v>
      </c>
      <c r="AB409" s="23">
        <f>'Balance Sheet Annual'!CS409/'Balance Sheet Annual'!CT409</f>
        <v>0.34896013117017605</v>
      </c>
      <c r="AC409" s="24">
        <f>'Income Statement Annual'!V409/'Income Statement Annual'!N409</f>
        <v>0.71360976217158512</v>
      </c>
      <c r="AD409" s="22">
        <f>('Income Statement Annual'!AF409-'Income Statement Annual'!AC409)/'Income Statement Annual'!N409</f>
        <v>0.34665670526709003</v>
      </c>
      <c r="AE409" s="22">
        <f>'Income Statement Annual'!AF409/'Income Statement Annual'!N409</f>
        <v>0.13049433445399078</v>
      </c>
      <c r="AF409" s="22">
        <f>'Income Statement Annual'!BS409/'Income Statement Annual'!N409</f>
        <v>0.27070103349520608</v>
      </c>
      <c r="AG409" s="22">
        <f>('Income Statement Annual'!AF409-'Income Statement Annual'!AC409)/('Income Statement Annual'!AH409*-1)</f>
        <v>2.5706371191135733</v>
      </c>
      <c r="AH409" s="23">
        <f>'Income Statement Annual'!AF409/('Income Statement Annual'!AH409*-1)</f>
        <v>0.96768236380424744</v>
      </c>
      <c r="AI409" s="24">
        <f>'Cash Flow Statement Annual'!BG409/'Cash Flow Statement Annual'!AB409</f>
        <v>-0.81181533646322379</v>
      </c>
      <c r="AJ409" s="22">
        <f>'Cash Flow Statement Annual'!AB409/'Balance Sheet Annual'!BR409</f>
        <v>0.96598639455782309</v>
      </c>
      <c r="AK409" s="22">
        <f>('Cash Flow Statement Annual'!AB409+'Cash Flow Statement Annual'!AV409)/('Balance Sheet Annual'!BH409+'Balance Sheet Annual'!BS409)</f>
        <v>7.4707427752567473E-2</v>
      </c>
      <c r="AL409" s="23">
        <f>('Cash Flow Statement Annual'!AB409/('Balance Sheet Annual'!BH409+'Balance Sheet Annual'!BS409))</f>
        <v>0.12209219011225221</v>
      </c>
      <c r="AM409" s="24">
        <f>'Income Statement Annual'!BS409/'Balance Sheet Annual'!CS409</f>
        <v>0.1344049459041731</v>
      </c>
      <c r="AN409" s="22">
        <f>'Income Statement Annual'!N409/'Balance Sheet Annual'!CS409</f>
        <v>0.49650695517774346</v>
      </c>
      <c r="AO409" s="22">
        <f>'Income Statement Annual'!N409/'Balance Sheet Annual'!BB409</f>
        <v>0.17326113220573006</v>
      </c>
      <c r="AP409" s="22">
        <f>'Income Statement Annual'!N409/('Balance Sheet Annual'!AH409-'Balance Sheet Annual'!BR409)</f>
        <v>-17.197002141327623</v>
      </c>
      <c r="AQ409" s="22">
        <f>'Income Statement Annual'!BS409/'Balance Sheet Annual'!BB409</f>
        <v>4.6901967552640665E-2</v>
      </c>
      <c r="AR409" s="22">
        <f>'Cash Flow Statement Annual'!AB409/'Income Statement Annual'!N409</f>
        <v>0.31826671647366456</v>
      </c>
      <c r="AS409" s="22">
        <f>'Cash Flow Statement Annual'!BG409/'Income Statement Annual'!N409</f>
        <v>-0.25837380151911343</v>
      </c>
      <c r="AT409" s="22">
        <f>'Cash Flow Statement Annual'!AB409/'Balance Sheet Annual'!BB409</f>
        <v>5.5143251639627203E-2</v>
      </c>
      <c r="AU409" s="22">
        <f>('Cash Flow Statement Annual'!AB409+'Cash Flow Statement Annual'!AU409)/'Balance Sheet Annual'!BR409</f>
        <v>1.0597127739984882</v>
      </c>
      <c r="AV409" s="22">
        <f>('Cash Flow Statement Annual'!AB409+'Cash Flow Statement Annual'!AU409)/('Balance Sheet Annual'!BH409+'Balance Sheet Annual'!BS409)</f>
        <v>0.1339383807021734</v>
      </c>
      <c r="AW409" s="22">
        <f>'Cash Flow Statement Annual'!AB409/'Balance Sheet Annual'!BS409</f>
        <v>0.12508564157776256</v>
      </c>
      <c r="AX409" s="22">
        <f>('Cash Flow Statement Annual'!AB409+'Cash Flow Statement Annual'!AU409)/'Balance Sheet Annual'!BS409</f>
        <v>0.13722227659782715</v>
      </c>
      <c r="AY409" s="22">
        <f>('Balance Sheet Annual'!BH409+'Balance Sheet Annual'!BS409)/('Income Statement Annual'!AF409-'Income Statement Annual'!AC409)</f>
        <v>7.5197557471264371</v>
      </c>
      <c r="AZ409" s="22">
        <f>(('Balance Sheet Annual'!BH409+'Balance Sheet Annual'!BS409)-'Balance Sheet Annual'!N409)/('Income Statement Annual'!AF409-'Income Statement Annual'!AC409)</f>
        <v>7.1968390804597702</v>
      </c>
      <c r="BA409" s="22">
        <f>('Cash Flow Statement Annual'!AB409+'Cash Flow Statement Annual'!AU409)/'Income Statement Annual'!BS409</f>
        <v>1.2897884084636615</v>
      </c>
      <c r="BB409" s="22">
        <f>'Income Statement Annual'!AF409/('Balance Sheet Annual'!BH409+'Balance Sheet Annual'!BS409)</f>
        <v>5.0059708621925006E-2</v>
      </c>
      <c r="BC409" s="23">
        <f>'Income Statement Annual'!AF409/('Balance Sheet Annual'!BB409-'Balance Sheet Annual'!BR409)</f>
        <v>2.3978401134855627E-2</v>
      </c>
    </row>
    <row r="410" spans="1:55" x14ac:dyDescent="0.2">
      <c r="A410" s="45" t="s">
        <v>1231</v>
      </c>
      <c r="B410" s="45" t="s">
        <v>1232</v>
      </c>
      <c r="C410" s="45" t="str">
        <f>VLOOKUP(A410,'[1]S&amp;P 500 Wikipedia'!A:D,3,FALSE)</f>
        <v>Consumer Staples</v>
      </c>
      <c r="D410" s="45">
        <v>239962</v>
      </c>
      <c r="E410" s="45" t="s">
        <v>16</v>
      </c>
      <c r="F410" s="45">
        <v>2018</v>
      </c>
      <c r="G410" s="45" t="s">
        <v>17</v>
      </c>
      <c r="H410" s="46">
        <v>43496</v>
      </c>
      <c r="I410" s="46">
        <v>43552</v>
      </c>
      <c r="J410" s="46">
        <v>43552</v>
      </c>
      <c r="K410" s="45">
        <v>2896000000</v>
      </c>
      <c r="L410" s="45">
        <v>2926000000</v>
      </c>
      <c r="M410" s="45" t="s">
        <v>1876</v>
      </c>
      <c r="N410" s="20">
        <f>'Balance Sheet Annual'!AH410/'Balance Sheet Annual'!BR410</f>
        <v>0.75984768405904157</v>
      </c>
      <c r="O410" s="21">
        <f>('Balance Sheet Annual'!AH410-'Balance Sheet Annual'!U410)/'Balance Sheet Annual'!BR410</f>
        <v>0.20225162695329912</v>
      </c>
      <c r="P410" s="21">
        <f>'Balance Sheet Annual'!N410/'Balance Sheet Annual'!BR410</f>
        <v>8.6040677016339578E-2</v>
      </c>
      <c r="Q410" s="21">
        <f>'Balance Sheet Annual'!CH410/'Balance Sheet Annual'!CS410</f>
        <v>1.5305238672638637</v>
      </c>
      <c r="R410" s="21">
        <f>('Balance Sheet Annual'!BH410+'Balance Sheet Annual'!BS410)/'Balance Sheet Annual'!BB410</f>
        <v>0.22729584103421638</v>
      </c>
      <c r="S410" s="21">
        <f>('Balance Sheet Annual'!BH410/'Balance Sheet Annual'!BB410)</f>
        <v>4.7241861511231067E-2</v>
      </c>
      <c r="T410" s="21">
        <f>'Balance Sheet Annual'!BS410/'Balance Sheet Annual'!BB410</f>
        <v>0.1800539795229853</v>
      </c>
      <c r="U410" s="21">
        <f>('Balance Sheet Annual'!BH410+'Balance Sheet Annual'!BS410)/'Balance Sheet Annual'!CS410</f>
        <v>0.57517755066689757</v>
      </c>
      <c r="V410" s="21">
        <f>('Balance Sheet Annual'!BH410/'Balance Sheet Annual'!CS410)</f>
        <v>0.11954665808814431</v>
      </c>
      <c r="W410" s="21">
        <f>('Balance Sheet Annual'!BS410/'Balance Sheet Annual'!CS410)</f>
        <v>0.45563089257875333</v>
      </c>
      <c r="X410" s="22">
        <f>'Balance Sheet Annual'!AH410/'Balance Sheet Annual'!BB410</f>
        <v>0.29172411769882944</v>
      </c>
      <c r="Y410" s="22">
        <f>'Balance Sheet Annual'!CS410/('Balance Sheet Annual'!BB410-'Balance Sheet Annual'!AQ410-'Balance Sheet Annual'!AR410-'Balance Sheet Annual'!AS410)</f>
        <v>0.4338737384582349</v>
      </c>
      <c r="Z410" s="22">
        <f>'Balance Sheet Annual'!BA410/'Balance Sheet Annual'!BB410</f>
        <v>0.70827588230117056</v>
      </c>
      <c r="AA410" s="22">
        <f>'Balance Sheet Annual'!AR410/'Balance Sheet Annual'!BB410</f>
        <v>8.9193338613938841E-2</v>
      </c>
      <c r="AB410" s="23">
        <f>'Balance Sheet Annual'!CS410/'Balance Sheet Annual'!CT410</f>
        <v>0.39517509118823402</v>
      </c>
      <c r="AC410" s="24">
        <f>'Income Statement Annual'!V410/'Income Statement Annual'!N410</f>
        <v>0.25371994811559273</v>
      </c>
      <c r="AD410" s="22">
        <f>('Income Statement Annual'!AF410-'Income Statement Annual'!AC410)/'Income Statement Annual'!N410</f>
        <v>4.084597965795464E-2</v>
      </c>
      <c r="AE410" s="22">
        <f>'Income Statement Annual'!AF410/'Income Statement Annual'!N410</f>
        <v>4.084597965795464E-2</v>
      </c>
      <c r="AF410" s="22">
        <f>'Income Statement Annual'!BS410/'Income Statement Annual'!N410</f>
        <v>1.9710478611672393E-2</v>
      </c>
      <c r="AG410" s="22">
        <f>('Income Statement Annual'!AF410-'Income Statement Annual'!AC410)/('Income Statement Annual'!AH410*-1)</f>
        <v>9.3833792470156112</v>
      </c>
      <c r="AH410" s="23">
        <f>'Income Statement Annual'!AF410/('Income Statement Annual'!AH410*-1)</f>
        <v>9.3833792470156112</v>
      </c>
      <c r="AI410" s="24">
        <f>'Cash Flow Statement Annual'!BG410/'Cash Flow Statement Annual'!AB410</f>
        <v>-0.7013798214348731</v>
      </c>
      <c r="AJ410" s="22">
        <f>'Cash Flow Statement Annual'!AB410/'Balance Sheet Annual'!BR410</f>
        <v>0.36088434940971204</v>
      </c>
      <c r="AK410" s="22">
        <f>('Cash Flow Statement Annual'!AB410+'Cash Flow Statement Annual'!AV410)/('Balance Sheet Annual'!BH410+'Balance Sheet Annual'!BS410)</f>
        <v>0.47783251231527096</v>
      </c>
      <c r="AL410" s="23">
        <f>('Cash Flow Statement Annual'!AB410/('Balance Sheet Annual'!BH410+'Balance Sheet Annual'!BS410))</f>
        <v>0.60956826639705719</v>
      </c>
      <c r="AM410" s="24">
        <f>'Income Statement Annual'!BS410/'Balance Sheet Annual'!CS410</f>
        <v>0.12202123184281508</v>
      </c>
      <c r="AN410" s="22">
        <f>'Income Statement Annual'!N410/'Balance Sheet Annual'!CS410</f>
        <v>6.1906782806661553</v>
      </c>
      <c r="AO410" s="22">
        <f>'Income Statement Annual'!N410/'Balance Sheet Annual'!BB410</f>
        <v>2.4464018540792676</v>
      </c>
      <c r="AP410" s="22">
        <f>'Income Statement Annual'!N410/('Balance Sheet Annual'!AH410-'Balance Sheet Annual'!BR410)</f>
        <v>-26.533541920772127</v>
      </c>
      <c r="AQ410" s="22">
        <f>'Income Statement Annual'!BS410/'Balance Sheet Annual'!BB410</f>
        <v>4.8219751420385093E-2</v>
      </c>
      <c r="AR410" s="22">
        <f>'Cash Flow Statement Annual'!AB410/'Income Statement Annual'!N410</f>
        <v>5.6635148288274241E-2</v>
      </c>
      <c r="AS410" s="22">
        <f>'Cash Flow Statement Annual'!BG410/'Income Statement Annual'!N410</f>
        <v>-3.9722750193367351E-2</v>
      </c>
      <c r="AT410" s="22">
        <f>'Cash Flow Statement Annual'!AB410/'Balance Sheet Annual'!BB410</f>
        <v>0.13855233177848839</v>
      </c>
      <c r="AU410" s="22">
        <f>('Cash Flow Statement Annual'!AB410+'Cash Flow Statement Annual'!AU410)/'Balance Sheet Annual'!BR410</f>
        <v>0.24550120349970073</v>
      </c>
      <c r="AV410" s="22">
        <f>('Cash Flow Statement Annual'!AB410+'Cash Flow Statement Annual'!AU410)/('Balance Sheet Annual'!BH410+'Balance Sheet Annual'!BS410)</f>
        <v>0.41467507044980317</v>
      </c>
      <c r="AW410" s="22">
        <f>'Cash Flow Statement Annual'!AB410/'Balance Sheet Annual'!BS410</f>
        <v>0.76950441276306858</v>
      </c>
      <c r="AX410" s="22">
        <f>('Cash Flow Statement Annual'!AB410+'Cash Flow Statement Annual'!AU410)/'Balance Sheet Annual'!BS410</f>
        <v>0.52347589952477935</v>
      </c>
      <c r="AY410" s="22">
        <f>('Balance Sheet Annual'!BH410+'Balance Sheet Annual'!BS410)/('Income Statement Annual'!AF410-'Income Statement Annual'!AC410)</f>
        <v>2.2746489210745215</v>
      </c>
      <c r="AZ410" s="22">
        <f>(('Balance Sheet Annual'!BH410+'Balance Sheet Annual'!BS410)-'Balance Sheet Annual'!N410)/('Income Statement Annual'!AF410-'Income Statement Annual'!AC410)</f>
        <v>1.9440720262269413</v>
      </c>
      <c r="BA410" s="22">
        <f>('Cash Flow Statement Annual'!AB410+'Cash Flow Statement Annual'!AU410)/'Income Statement Annual'!BS410</f>
        <v>1.9546745082133441</v>
      </c>
      <c r="BB410" s="22">
        <f>'Income Statement Annual'!AF410/('Balance Sheet Annual'!BH410+'Balance Sheet Annual'!BS410)</f>
        <v>0.43962828317594166</v>
      </c>
      <c r="BC410" s="23">
        <f>'Income Statement Annual'!AF410/('Balance Sheet Annual'!BB410-'Balance Sheet Annual'!BR410)</f>
        <v>0.16219712541963952</v>
      </c>
    </row>
    <row r="411" spans="1:55" x14ac:dyDescent="0.2">
      <c r="A411" s="45" t="s">
        <v>1252</v>
      </c>
      <c r="B411" s="45" t="s">
        <v>1253</v>
      </c>
      <c r="C411" s="45" t="str">
        <f>VLOOKUP(A411,'[1]S&amp;P 500 Wikipedia'!A:D,3,FALSE)</f>
        <v>Materials</v>
      </c>
      <c r="D411" s="45">
        <v>359889</v>
      </c>
      <c r="E411" s="45" t="s">
        <v>16</v>
      </c>
      <c r="F411" s="45">
        <v>2016</v>
      </c>
      <c r="G411" s="45" t="s">
        <v>17</v>
      </c>
      <c r="H411" s="46">
        <v>42643</v>
      </c>
      <c r="I411" s="46">
        <v>42699</v>
      </c>
      <c r="J411" s="46">
        <v>42956</v>
      </c>
      <c r="K411" s="45">
        <v>251700000</v>
      </c>
      <c r="L411" s="45">
        <v>260400000</v>
      </c>
      <c r="M411" s="45" t="s">
        <v>2035</v>
      </c>
      <c r="N411" s="20">
        <f>'Balance Sheet Annual'!AH411/'Balance Sheet Annual'!BR411</f>
        <v>1.9166513677253534</v>
      </c>
      <c r="O411" s="21">
        <f>('Balance Sheet Annual'!AH411-'Balance Sheet Annual'!U411)/'Balance Sheet Annual'!BR411</f>
        <v>1.1084082981457684</v>
      </c>
      <c r="P411" s="21">
        <f>'Balance Sheet Annual'!N411/'Balance Sheet Annual'!BR411</f>
        <v>9.5373600146869839E-2</v>
      </c>
      <c r="Q411" s="21">
        <f>'Balance Sheet Annual'!CH411/'Balance Sheet Annual'!CS411</f>
        <v>1.1505496647765319</v>
      </c>
      <c r="R411" s="21">
        <f>('Balance Sheet Annual'!BH411+'Balance Sheet Annual'!BS411)/'Balance Sheet Annual'!BB411</f>
        <v>0.22157541265311914</v>
      </c>
      <c r="S411" s="21">
        <f>('Balance Sheet Annual'!BH411/'Balance Sheet Annual'!BB411)</f>
        <v>2.5106020715423057E-3</v>
      </c>
      <c r="T411" s="21">
        <f>'Balance Sheet Annual'!BS411/'Balance Sheet Annual'!BB411</f>
        <v>0.21906481058157684</v>
      </c>
      <c r="U411" s="21">
        <f>('Balance Sheet Annual'!BH411+'Balance Sheet Annual'!BS411)/'Balance Sheet Annual'!CS411</f>
        <v>0.47650892940388706</v>
      </c>
      <c r="V411" s="21">
        <f>('Balance Sheet Annual'!BH411/'Balance Sheet Annual'!CS411)</f>
        <v>5.3991744433425724E-3</v>
      </c>
      <c r="W411" s="21">
        <f>('Balance Sheet Annual'!BS411/'Balance Sheet Annual'!CS411)</f>
        <v>0.47110975496054447</v>
      </c>
      <c r="X411" s="22">
        <f>'Balance Sheet Annual'!AH411/'Balance Sheet Annual'!BB411</f>
        <v>0.16458829279059134</v>
      </c>
      <c r="Y411" s="22">
        <f>'Balance Sheet Annual'!CS411/('Balance Sheet Annual'!BB411-'Balance Sheet Annual'!AQ411-'Balance Sheet Annual'!AR411-'Balance Sheet Annual'!AS411)</f>
        <v>0.65799424441172538</v>
      </c>
      <c r="Z411" s="22">
        <f>'Balance Sheet Annual'!BA411/'Balance Sheet Annual'!BB411</f>
        <v>0.8354117072094086</v>
      </c>
      <c r="AA411" s="22">
        <f>'Balance Sheet Annual'!AR411/'Balance Sheet Annual'!BB411</f>
        <v>0.18315571250650312</v>
      </c>
      <c r="AB411" s="23">
        <f>'Balance Sheet Annual'!CS411/'Balance Sheet Annual'!CT411</f>
        <v>0.46499739874824614</v>
      </c>
      <c r="AC411" s="24">
        <f>'Income Statement Annual'!V411/'Income Statement Annual'!N411</f>
        <v>0.19221019703725012</v>
      </c>
      <c r="AD411" s="22">
        <f>('Income Statement Annual'!AF411-'Income Statement Annual'!AC411)/'Income Statement Annual'!N411</f>
        <v>9.0320724866963895E-2</v>
      </c>
      <c r="AE411" s="22">
        <f>'Income Statement Annual'!AF411/'Income Statement Annual'!N411</f>
        <v>9.0320724866963895E-2</v>
      </c>
      <c r="AF411" s="22">
        <f>'Income Statement Annual'!BS411/'Income Statement Annual'!N411</f>
        <v>4.558284193873148E-2</v>
      </c>
      <c r="AG411" s="22">
        <f>('Income Statement Annual'!AF411-'Income Statement Annual'!AC411)/('Income Statement Annual'!AH411*-1)</f>
        <v>7.5833962264150943</v>
      </c>
      <c r="AH411" s="23">
        <f>'Income Statement Annual'!AF411/('Income Statement Annual'!AH411*-1)</f>
        <v>7.5833962264150943</v>
      </c>
      <c r="AI411" s="24">
        <f>'Cash Flow Statement Annual'!BG411/'Cash Flow Statement Annual'!AB411</f>
        <v>-0.59654370222665343</v>
      </c>
      <c r="AJ411" s="22">
        <f>'Cash Flow Statement Annual'!AB411/'Balance Sheet Annual'!BR411</f>
        <v>0.55241417293923256</v>
      </c>
      <c r="AK411" s="22">
        <f>('Cash Flow Statement Annual'!AB411+'Cash Flow Statement Annual'!AV411)/('Balance Sheet Annual'!BH411+'Balance Sheet Annual'!BS411)</f>
        <v>0.17593696081395968</v>
      </c>
      <c r="AL411" s="23">
        <f>('Cash Flow Statement Annual'!AB411/('Balance Sheet Annual'!BH411+'Balance Sheet Annual'!BS411))</f>
        <v>0.21409132143937104</v>
      </c>
      <c r="AM411" s="24">
        <f>'Income Statement Annual'!BS411/'Balance Sheet Annual'!CS411</f>
        <v>4.2981497020706722E-2</v>
      </c>
      <c r="AN411" s="22">
        <f>'Income Statement Annual'!N411/'Balance Sheet Annual'!CS411</f>
        <v>0.94293148896856271</v>
      </c>
      <c r="AO411" s="22">
        <f>'Income Statement Annual'!N411/'Balance Sheet Annual'!BB411</f>
        <v>0.43846068956819223</v>
      </c>
      <c r="AP411" s="22">
        <f>'Income Statement Annual'!N411/('Balance Sheet Annual'!AH411-'Balance Sheet Annual'!BR411)</f>
        <v>5.5701982775886245</v>
      </c>
      <c r="AQ411" s="22">
        <f>'Income Statement Annual'!BS411/'Balance Sheet Annual'!BB411</f>
        <v>1.9986284308934118E-2</v>
      </c>
      <c r="AR411" s="22">
        <f>'Cash Flow Statement Annual'!AB411/'Income Statement Annual'!N411</f>
        <v>0.10819070904645477</v>
      </c>
      <c r="AS411" s="22">
        <f>'Cash Flow Statement Annual'!BG411/'Income Statement Annual'!N411</f>
        <v>-6.4540486121098806E-2</v>
      </c>
      <c r="AT411" s="22">
        <f>'Cash Flow Statement Annual'!AB411/'Balance Sheet Annual'!BB411</f>
        <v>4.7437372893380209E-2</v>
      </c>
      <c r="AU411" s="22">
        <f>('Cash Flow Statement Annual'!AB411+'Cash Flow Statement Annual'!AU411)/'Balance Sheet Annual'!BR411</f>
        <v>0.42266385166146503</v>
      </c>
      <c r="AV411" s="22">
        <f>('Cash Flow Statement Annual'!AB411+'Cash Flow Statement Annual'!AU411)/('Balance Sheet Annual'!BH411+'Balance Sheet Annual'!BS411)</f>
        <v>0.16380583076895711</v>
      </c>
      <c r="AW411" s="22">
        <f>'Cash Flow Statement Annual'!AB411/'Balance Sheet Annual'!BS411</f>
        <v>0.21654492461588284</v>
      </c>
      <c r="AX411" s="22">
        <f>('Cash Flow Statement Annual'!AB411+'Cash Flow Statement Annual'!AU411)/'Balance Sheet Annual'!BS411</f>
        <v>0.16568313482782196</v>
      </c>
      <c r="AY411" s="22">
        <f>('Balance Sheet Annual'!BH411+'Balance Sheet Annual'!BS411)/('Income Statement Annual'!AF411-'Income Statement Annual'!AC411)</f>
        <v>5.5950437898089174</v>
      </c>
      <c r="AZ411" s="22">
        <f>(('Balance Sheet Annual'!BH411+'Balance Sheet Annual'!BS411)-'Balance Sheet Annual'!N411)/('Income Statement Annual'!AF411-'Income Statement Annual'!AC411)</f>
        <v>5.3882364649681529</v>
      </c>
      <c r="BA411" s="22">
        <f>('Cash Flow Statement Annual'!AB411+'Cash Flow Statement Annual'!AU411)/'Income Statement Annual'!BS411</f>
        <v>1.816012620784855</v>
      </c>
      <c r="BB411" s="22">
        <f>'Income Statement Annual'!AF411/('Balance Sheet Annual'!BH411+'Balance Sheet Annual'!BS411)</f>
        <v>0.17872961098560985</v>
      </c>
      <c r="BC411" s="23">
        <f>'Income Statement Annual'!AF411/('Balance Sheet Annual'!BB411-'Balance Sheet Annual'!BR411)</f>
        <v>4.3322295805739514E-2</v>
      </c>
    </row>
    <row r="412" spans="1:55" x14ac:dyDescent="0.2">
      <c r="A412" s="45" t="s">
        <v>1249</v>
      </c>
      <c r="B412" s="45" t="s">
        <v>1250</v>
      </c>
      <c r="C412" s="45" t="str">
        <f>VLOOKUP(A412,'[1]S&amp;P 500 Wikipedia'!A:D,3,FALSE)</f>
        <v>Information Technology</v>
      </c>
      <c r="D412" s="45">
        <v>378242</v>
      </c>
      <c r="E412" s="45" t="s">
        <v>16</v>
      </c>
      <c r="F412" s="45">
        <v>2018</v>
      </c>
      <c r="G412" s="45" t="s">
        <v>17</v>
      </c>
      <c r="H412" s="46">
        <v>43465</v>
      </c>
      <c r="I412" s="46">
        <v>43517</v>
      </c>
      <c r="J412" s="46">
        <v>43517</v>
      </c>
      <c r="K412" s="45">
        <v>442900000</v>
      </c>
      <c r="L412" s="45">
        <v>445400000</v>
      </c>
      <c r="M412" s="45" t="s">
        <v>1878</v>
      </c>
      <c r="N412" s="20">
        <f>'Balance Sheet Annual'!AH412/'Balance Sheet Annual'!BR412</f>
        <v>0.1286332525091311</v>
      </c>
      <c r="O412" s="21">
        <f>('Balance Sheet Annual'!AH412-'Balance Sheet Annual'!U412)/'Balance Sheet Annual'!BR412</f>
        <v>0.1286332525091311</v>
      </c>
      <c r="P412" s="21">
        <f>'Balance Sheet Annual'!N412/'Balance Sheet Annual'!BR412</f>
        <v>0.1286332525091311</v>
      </c>
      <c r="Q412" s="21">
        <f>'Balance Sheet Annual'!CH412/'Balance Sheet Annual'!CS412</f>
        <v>-19.785917785917785</v>
      </c>
      <c r="R412" s="21">
        <f>('Balance Sheet Annual'!BH412+'Balance Sheet Annual'!BS412)/'Balance Sheet Annual'!BB412</f>
        <v>0.32861754446779468</v>
      </c>
      <c r="S412" s="21">
        <f>('Balance Sheet Annual'!BH412/'Balance Sheet Annual'!BB412)</f>
        <v>0</v>
      </c>
      <c r="T412" s="21">
        <f>'Balance Sheet Annual'!BS412/'Balance Sheet Annual'!BB412</f>
        <v>0.32861754446779468</v>
      </c>
      <c r="U412" s="21">
        <f>('Balance Sheet Annual'!BH412+'Balance Sheet Annual'!BS412)/'Balance Sheet Annual'!CS412</f>
        <v>-6.1733821733821737</v>
      </c>
      <c r="V412" s="21">
        <f>('Balance Sheet Annual'!BH412/'Balance Sheet Annual'!CS412)</f>
        <v>0</v>
      </c>
      <c r="W412" s="21">
        <f>('Balance Sheet Annual'!BS412/'Balance Sheet Annual'!CS412)</f>
        <v>-6.1733821733821737</v>
      </c>
      <c r="X412" s="22">
        <f>'Balance Sheet Annual'!AH412/'Balance Sheet Annual'!BB412</f>
        <v>9.0798795415646602E-2</v>
      </c>
      <c r="Y412" s="22">
        <f>'Balance Sheet Annual'!CS412/('Balance Sheet Annual'!BB412-'Balance Sheet Annual'!AQ412-'Balance Sheet Annual'!AR412-'Balance Sheet Annual'!AS412)</f>
        <v>-8.3046035286960043E-2</v>
      </c>
      <c r="Z412" s="22">
        <f>'Balance Sheet Annual'!BA412/'Balance Sheet Annual'!BB412</f>
        <v>0.90920120458435338</v>
      </c>
      <c r="AA412" s="22">
        <f>'Balance Sheet Annual'!AR412/'Balance Sheet Annual'!BB412</f>
        <v>0.29550230734233163</v>
      </c>
      <c r="AB412" s="23">
        <f>'Balance Sheet Annual'!CS412/'Balance Sheet Annual'!CT412</f>
        <v>-5.3231362523560893E-2</v>
      </c>
      <c r="AC412" s="24">
        <f>'Income Statement Annual'!V412/'Income Statement Annual'!N412</f>
        <v>0.39261082852126061</v>
      </c>
      <c r="AD412" s="22">
        <f>('Income Statement Annual'!AF412-'Income Statement Annual'!AC412)/'Income Statement Annual'!N412</f>
        <v>0.16968665713303044</v>
      </c>
      <c r="AE412" s="22">
        <f>'Income Statement Annual'!AF412/'Income Statement Annual'!N412</f>
        <v>0.16968665713303044</v>
      </c>
      <c r="AF412" s="22">
        <f>'Income Statement Annual'!BS412/'Income Statement Annual'!N412</f>
        <v>-0.10084535597270243</v>
      </c>
      <c r="AG412" s="22">
        <f>('Income Statement Annual'!AF412-'Income Statement Annual'!AC412)/('Income Statement Annual'!AH412*-1)</f>
        <v>6.8323615160349851</v>
      </c>
      <c r="AH412" s="23">
        <f>'Income Statement Annual'!AF412/('Income Statement Annual'!AH412*-1)</f>
        <v>6.8323615160349851</v>
      </c>
      <c r="AI412" s="24">
        <f>'Cash Flow Statement Annual'!BG412/'Cash Flow Statement Annual'!AB412</f>
        <v>-0.77534656156564286</v>
      </c>
      <c r="AJ412" s="22">
        <f>'Cash Flow Statement Annual'!AB412/'Balance Sheet Annual'!BR412</f>
        <v>0.11291857217396642</v>
      </c>
      <c r="AK412" s="22">
        <f>('Cash Flow Statement Annual'!AB412+'Cash Flow Statement Annual'!AV412)/('Balance Sheet Annual'!BH412+'Balance Sheet Annual'!BS412)</f>
        <v>0.13521888185654007</v>
      </c>
      <c r="AL412" s="23">
        <f>('Cash Flow Statement Annual'!AB412/('Balance Sheet Annual'!BH412+'Balance Sheet Annual'!BS412))</f>
        <v>0.24255010548523206</v>
      </c>
      <c r="AM412" s="24">
        <f>'Income Statement Annual'!BS412/'Balance Sheet Annual'!CS412</f>
        <v>1.1336996336996337</v>
      </c>
      <c r="AN412" s="22">
        <f>'Income Statement Annual'!N412/'Balance Sheet Annual'!CS412</f>
        <v>-11.241961741961742</v>
      </c>
      <c r="AO412" s="22">
        <f>'Income Statement Annual'!N412/'Balance Sheet Annual'!BB412</f>
        <v>0.59842494096236754</v>
      </c>
      <c r="AP412" s="22">
        <f>'Income Statement Annual'!N412/('Balance Sheet Annual'!AH412-'Balance Sheet Annual'!BR412)</f>
        <v>-0.97293060936949627</v>
      </c>
      <c r="AQ412" s="22">
        <f>'Income Statement Annual'!BS412/'Balance Sheet Annual'!BB412</f>
        <v>-6.0348376194293389E-2</v>
      </c>
      <c r="AR412" s="22">
        <f>'Cash Flow Statement Annual'!AB412/'Income Statement Annual'!N412</f>
        <v>0.13319334576326414</v>
      </c>
      <c r="AS412" s="22">
        <f>'Cash Flow Statement Annual'!BG412/'Income Statement Annual'!N412</f>
        <v>-0.10327100266097063</v>
      </c>
      <c r="AT412" s="22">
        <f>'Cash Flow Statement Annual'!AB412/'Balance Sheet Annual'!BB412</f>
        <v>7.9706220074961545E-2</v>
      </c>
      <c r="AU412" s="22">
        <f>('Cash Flow Statement Annual'!AB412+'Cash Flow Statement Annual'!AU412)/'Balance Sheet Annual'!BR412</f>
        <v>8.1519904238666702E-2</v>
      </c>
      <c r="AV412" s="22">
        <f>('Cash Flow Statement Annual'!AB412+'Cash Flow Statement Annual'!AU412)/('Balance Sheet Annual'!BH412+'Balance Sheet Annual'!BS412)</f>
        <v>0.17510548523206751</v>
      </c>
      <c r="AW412" s="22">
        <f>'Cash Flow Statement Annual'!AB412/'Balance Sheet Annual'!BS412</f>
        <v>0.24255010548523206</v>
      </c>
      <c r="AX412" s="22">
        <f>('Cash Flow Statement Annual'!AB412+'Cash Flow Statement Annual'!AU412)/'Balance Sheet Annual'!BS412</f>
        <v>0.17510548523206751</v>
      </c>
      <c r="AY412" s="22">
        <f>('Balance Sheet Annual'!BH412+'Balance Sheet Annual'!BS412)/('Income Statement Annual'!AF412-'Income Statement Annual'!AC412)</f>
        <v>3.2361851930872625</v>
      </c>
      <c r="AZ412" s="22">
        <f>(('Balance Sheet Annual'!BH412+'Balance Sheet Annual'!BS412)-'Balance Sheet Annual'!N412)/('Income Statement Annual'!AF412-'Income Statement Annual'!AC412)</f>
        <v>2.3420098143802006</v>
      </c>
      <c r="BA412" s="22">
        <f>('Cash Flow Statement Annual'!AB412+'Cash Flow Statement Annual'!AU412)/'Income Statement Annual'!BS412</f>
        <v>-0.95350924430084361</v>
      </c>
      <c r="BB412" s="22">
        <f>'Income Statement Annual'!AF412/('Balance Sheet Annual'!BH412+'Balance Sheet Annual'!BS412)</f>
        <v>0.3090058016877637</v>
      </c>
      <c r="BC412" s="23">
        <f>'Income Statement Annual'!AF412/('Balance Sheet Annual'!BB412-'Balance Sheet Annual'!BR412)</f>
        <v>0.3452416028285209</v>
      </c>
    </row>
    <row r="413" spans="1:55" x14ac:dyDescent="0.2">
      <c r="A413" s="45" t="s">
        <v>1255</v>
      </c>
      <c r="B413" s="45" t="s">
        <v>1256</v>
      </c>
      <c r="C413" s="45" t="str">
        <f>VLOOKUP(A413,'[1]S&amp;P 500 Wikipedia'!A:D,3,FALSE)</f>
        <v>Real Estate</v>
      </c>
      <c r="D413" s="45">
        <v>57524</v>
      </c>
      <c r="E413" s="45" t="s">
        <v>16</v>
      </c>
      <c r="F413" s="45">
        <v>2018</v>
      </c>
      <c r="G413" s="45" t="s">
        <v>17</v>
      </c>
      <c r="H413" s="46">
        <v>43465</v>
      </c>
      <c r="I413" s="46">
        <v>43511</v>
      </c>
      <c r="J413" s="46">
        <v>43511</v>
      </c>
      <c r="K413" s="45">
        <v>748594000</v>
      </c>
      <c r="L413" s="45">
        <v>749924000</v>
      </c>
      <c r="M413" s="45" t="s">
        <v>1879</v>
      </c>
      <c r="N413" s="20">
        <f>'Balance Sheet Annual'!AH413/'Balance Sheet Annual'!BR413</f>
        <v>1.4721030042918455</v>
      </c>
      <c r="O413" s="21">
        <f>('Balance Sheet Annual'!AH413-'Balance Sheet Annual'!U413)/'Balance Sheet Annual'!BR413</f>
        <v>1.1433476394849786</v>
      </c>
      <c r="P413" s="21">
        <f>'Balance Sheet Annual'!N413/'Balance Sheet Annual'!BR413</f>
        <v>0.70729613733905583</v>
      </c>
      <c r="Q413" s="21">
        <f>'Balance Sheet Annual'!CH413/'Balance Sheet Annual'!CS413</f>
        <v>1.0293291381054051</v>
      </c>
      <c r="R413" s="21">
        <f>('Balance Sheet Annual'!BH413+'Balance Sheet Annual'!BS413)/'Balance Sheet Annual'!BB413</f>
        <v>0.36009745833102608</v>
      </c>
      <c r="S413" s="21">
        <f>('Balance Sheet Annual'!BH413/'Balance Sheet Annual'!BB413)</f>
        <v>1.5006368015947727E-2</v>
      </c>
      <c r="T413" s="21">
        <f>'Balance Sheet Annual'!BS413/'Balance Sheet Annual'!BB413</f>
        <v>0.34509109031507834</v>
      </c>
      <c r="U413" s="21">
        <f>('Balance Sheet Annual'!BH413+'Balance Sheet Annual'!BS413)/'Balance Sheet Annual'!CS413</f>
        <v>0.73075626474884814</v>
      </c>
      <c r="V413" s="21">
        <f>('Balance Sheet Annual'!BH413/'Balance Sheet Annual'!CS413)</f>
        <v>3.0452859871895718E-2</v>
      </c>
      <c r="W413" s="21">
        <f>('Balance Sheet Annual'!BS413/'Balance Sheet Annual'!CS413)</f>
        <v>0.70030340487695242</v>
      </c>
      <c r="X413" s="22">
        <f>'Balance Sheet Annual'!AH413/'Balance Sheet Annual'!BB413</f>
        <v>9.4966498698709781E-2</v>
      </c>
      <c r="Y413" s="22">
        <f>'Balance Sheet Annual'!CS413/('Balance Sheet Annual'!BB413-'Balance Sheet Annual'!AQ413-'Balance Sheet Annual'!AR413-'Balance Sheet Annual'!AS413)</f>
        <v>0.49386758421666022</v>
      </c>
      <c r="Z413" s="22">
        <f>'Balance Sheet Annual'!BA413/'Balance Sheet Annual'!BB413</f>
        <v>0.90503350130129023</v>
      </c>
      <c r="AA413" s="22">
        <f>'Balance Sheet Annual'!AR413/'Balance Sheet Annual'!BB413</f>
        <v>2.2149620687745724E-3</v>
      </c>
      <c r="AB413" s="23">
        <f>'Balance Sheet Annual'!CS413/'Balance Sheet Annual'!CT413</f>
        <v>0.49277368625062296</v>
      </c>
      <c r="AC413" s="24">
        <f>'Income Statement Annual'!V413/'Income Statement Annual'!N413</f>
        <v>0.26375764313507505</v>
      </c>
      <c r="AD413" s="22">
        <f>('Income Statement Annual'!AF413-'Income Statement Annual'!AC413)/'Income Statement Annual'!N413</f>
        <v>0.19747081712062256</v>
      </c>
      <c r="AE413" s="22">
        <f>'Income Statement Annual'!AF413/'Income Statement Annual'!N413</f>
        <v>0.19747081712062256</v>
      </c>
      <c r="AF413" s="22">
        <f>'Income Statement Annual'!BS413/'Income Statement Annual'!N413</f>
        <v>8.0878265703168431E-2</v>
      </c>
      <c r="AG413" s="22">
        <f>('Income Statement Annual'!AF413-'Income Statement Annual'!AC413)/('Income Statement Annual'!AH413*-1)</f>
        <v>4.0141242937853105</v>
      </c>
      <c r="AH413" s="23">
        <f>'Income Statement Annual'!AF413/('Income Statement Annual'!AH413*-1)</f>
        <v>4.0141242937853105</v>
      </c>
      <c r="AI413" s="24">
        <f>'Cash Flow Statement Annual'!BG413/'Cash Flow Statement Annual'!AB413</f>
        <v>-1.1823480432972522</v>
      </c>
      <c r="AJ413" s="22">
        <f>'Cash Flow Statement Annual'!AB413/'Balance Sheet Annual'!BR413</f>
        <v>1.0309012875536481</v>
      </c>
      <c r="AK413" s="22">
        <f>('Cash Flow Statement Annual'!AB413+'Cash Flow Statement Annual'!AV413)/('Balance Sheet Annual'!BH413+'Balance Sheet Annual'!BS413)</f>
        <v>3.9981546978317697E-2</v>
      </c>
      <c r="AL413" s="23">
        <f>('Cash Flow Statement Annual'!AB413/('Balance Sheet Annual'!BH413+'Balance Sheet Annual'!BS413))</f>
        <v>0.18468399200369059</v>
      </c>
      <c r="AM413" s="24">
        <f>'Income Statement Annual'!BS413/'Balance Sheet Annual'!CS413</f>
        <v>6.5400606809753903E-2</v>
      </c>
      <c r="AN413" s="22">
        <f>'Income Statement Annual'!N413/'Balance Sheet Annual'!CS413</f>
        <v>0.80863018316664792</v>
      </c>
      <c r="AO413" s="22">
        <f>'Income Statement Annual'!N413/'Balance Sheet Annual'!BB413</f>
        <v>0.39847167617254553</v>
      </c>
      <c r="AP413" s="22">
        <f>'Income Statement Annual'!N413/('Balance Sheet Annual'!AH413-'Balance Sheet Annual'!BR413)</f>
        <v>13.083636363636364</v>
      </c>
      <c r="AQ413" s="22">
        <f>'Income Statement Annual'!BS413/'Balance Sheet Annual'!BB413</f>
        <v>3.2227698100670027E-2</v>
      </c>
      <c r="AR413" s="22">
        <f>'Cash Flow Statement Annual'!AB413/'Income Statement Annual'!N413</f>
        <v>0.1668982768204558</v>
      </c>
      <c r="AS413" s="22">
        <f>'Cash Flow Statement Annual'!BG413/'Income Statement Annual'!N413</f>
        <v>-0.19733185102834908</v>
      </c>
      <c r="AT413" s="22">
        <f>'Cash Flow Statement Annual'!AB413/'Balance Sheet Annual'!BB413</f>
        <v>6.6504236114956525E-2</v>
      </c>
      <c r="AU413" s="22">
        <f>('Cash Flow Statement Annual'!AB413+'Cash Flow Statement Annual'!AU413)/'Balance Sheet Annual'!BR413</f>
        <v>1.3459227467811159</v>
      </c>
      <c r="AV413" s="22">
        <f>('Cash Flow Statement Annual'!AB413+'Cash Flow Statement Annual'!AU413)/('Balance Sheet Annual'!BH413+'Balance Sheet Annual'!BS413)</f>
        <v>0.2411194833153929</v>
      </c>
      <c r="AW413" s="22">
        <f>'Cash Flow Statement Annual'!AB413/'Balance Sheet Annual'!BS413</f>
        <v>0.1927150192554557</v>
      </c>
      <c r="AX413" s="22">
        <f>('Cash Flow Statement Annual'!AB413+'Cash Flow Statement Annual'!AU413)/'Balance Sheet Annual'!BS413</f>
        <v>0.251604621309371</v>
      </c>
      <c r="AY413" s="22">
        <f>('Balance Sheet Annual'!BH413+'Balance Sheet Annual'!BS413)/('Income Statement Annual'!AF413-'Income Statement Annual'!AC413)</f>
        <v>4.5763546798029555</v>
      </c>
      <c r="AZ413" s="22">
        <f>(('Balance Sheet Annual'!BH413+'Balance Sheet Annual'!BS413)-'Balance Sheet Annual'!N413)/('Income Statement Annual'!AF413-'Income Statement Annual'!AC413)</f>
        <v>3.9964813511611541</v>
      </c>
      <c r="BA413" s="22">
        <f>('Cash Flow Statement Annual'!AB413+'Cash Flow Statement Annual'!AU413)/'Income Statement Annual'!BS413</f>
        <v>2.6941580756013748</v>
      </c>
      <c r="BB413" s="22">
        <f>'Income Statement Annual'!AF413/('Balance Sheet Annual'!BH413+'Balance Sheet Annual'!BS413)</f>
        <v>0.2185145317545748</v>
      </c>
      <c r="BC413" s="23">
        <f>'Income Statement Annual'!AF413/('Balance Sheet Annual'!BB413-'Balance Sheet Annual'!BR413)</f>
        <v>8.4112702734698716E-2</v>
      </c>
    </row>
    <row r="414" spans="1:55" x14ac:dyDescent="0.2">
      <c r="A414" s="45" t="s">
        <v>1267</v>
      </c>
      <c r="B414" s="45" t="s">
        <v>1268</v>
      </c>
      <c r="C414" s="45" t="str">
        <f>VLOOKUP(A414,'[1]S&amp;P 500 Wikipedia'!A:D,3,FALSE)</f>
        <v>Consumer Discretionary</v>
      </c>
      <c r="D414" s="45">
        <v>378245</v>
      </c>
      <c r="E414" s="45" t="s">
        <v>16</v>
      </c>
      <c r="F414" s="45">
        <v>2018</v>
      </c>
      <c r="G414" s="45" t="s">
        <v>17</v>
      </c>
      <c r="H414" s="46">
        <v>43465</v>
      </c>
      <c r="I414" s="46">
        <v>43524</v>
      </c>
      <c r="J414" s="46">
        <v>43594</v>
      </c>
      <c r="K414" s="45">
        <v>107690000</v>
      </c>
      <c r="L414" s="45">
        <v>108620000</v>
      </c>
      <c r="M414" s="45" t="s">
        <v>2036</v>
      </c>
      <c r="N414" s="20">
        <f>'Balance Sheet Annual'!AH414/'Balance Sheet Annual'!BR414</f>
        <v>1.7737148304140828</v>
      </c>
      <c r="O414" s="21">
        <f>('Balance Sheet Annual'!AH414-'Balance Sheet Annual'!U414)/'Balance Sheet Annual'!BR414</f>
        <v>1.7366033083111865</v>
      </c>
      <c r="P414" s="21">
        <f>'Balance Sheet Annual'!N414/'Balance Sheet Annual'!BR414</f>
        <v>1.539274927601552</v>
      </c>
      <c r="Q414" s="21">
        <f>'Balance Sheet Annual'!CH414/'Balance Sheet Annual'!CS414</f>
        <v>10.760318078545927</v>
      </c>
      <c r="R414" s="21">
        <f>('Balance Sheet Annual'!BH414+'Balance Sheet Annual'!BS414)/'Balance Sheet Annual'!BB414</f>
        <v>0.75925123518154725</v>
      </c>
      <c r="S414" s="21">
        <f>('Balance Sheet Annual'!BH414/'Balance Sheet Annual'!BB414)</f>
        <v>4.9433283558351108E-3</v>
      </c>
      <c r="T414" s="21">
        <f>'Balance Sheet Annual'!BS414/'Balance Sheet Annual'!BB414</f>
        <v>0.75430790682571214</v>
      </c>
      <c r="U414" s="21">
        <f>('Balance Sheet Annual'!BH414+'Balance Sheet Annual'!BS414)/'Balance Sheet Annual'!CS414</f>
        <v>8.9290360272638747</v>
      </c>
      <c r="V414" s="21">
        <f>('Balance Sheet Annual'!BH414/'Balance Sheet Annual'!CS414)</f>
        <v>5.8135113831316365E-2</v>
      </c>
      <c r="W414" s="21">
        <f>('Balance Sheet Annual'!BS414/'Balance Sheet Annual'!CS414)</f>
        <v>8.8709009134325587</v>
      </c>
      <c r="X414" s="22">
        <f>'Balance Sheet Annual'!AH414/'Balance Sheet Annual'!BB414</f>
        <v>0.2699774849490279</v>
      </c>
      <c r="Y414" s="22">
        <f>'Balance Sheet Annual'!CS414/('Balance Sheet Annual'!BB414-'Balance Sheet Annual'!AQ414-'Balance Sheet Annual'!AR414-'Balance Sheet Annual'!AS414)</f>
        <v>8.5869332731540626E-2</v>
      </c>
      <c r="Z414" s="22">
        <f>'Balance Sheet Annual'!BA414/'Balance Sheet Annual'!BB414</f>
        <v>0.73002251505097215</v>
      </c>
      <c r="AA414" s="22">
        <f>'Balance Sheet Annual'!AR414/'Balance Sheet Annual'!BB414</f>
        <v>0</v>
      </c>
      <c r="AB414" s="23">
        <f>'Balance Sheet Annual'!CS414/'Balance Sheet Annual'!CT414</f>
        <v>8.5031713710556567E-2</v>
      </c>
      <c r="AC414" s="24">
        <f>'Income Statement Annual'!V414/'Income Statement Annual'!N414</f>
        <v>0.37152525827861616</v>
      </c>
      <c r="AD414" s="22">
        <f>('Income Statement Annual'!AF414-'Income Statement Annual'!AC414)/'Income Statement Annual'!N414</f>
        <v>0.25496973852461513</v>
      </c>
      <c r="AE414" s="22">
        <f>'Income Statement Annual'!AF414/'Income Statement Annual'!N414</f>
        <v>0.16738081253742249</v>
      </c>
      <c r="AF414" s="22">
        <f>'Income Statement Annual'!BS414/'Income Statement Annual'!N414</f>
        <v>0.11848039949460609</v>
      </c>
      <c r="AG414" s="22">
        <f>('Income Statement Annual'!AF414-'Income Statement Annual'!AC414)/('Income Statement Annual'!AH414*-1)</f>
        <v>4.4980795644961411</v>
      </c>
      <c r="AH414" s="23">
        <f>'Income Statement Annual'!AF414/('Income Statement Annual'!AH414*-1)</f>
        <v>2.9528689040509581</v>
      </c>
      <c r="AI414" s="24">
        <f>'Cash Flow Statement Annual'!BG414/'Cash Flow Statement Annual'!AB414</f>
        <v>-0.30039374883098324</v>
      </c>
      <c r="AJ414" s="22">
        <f>'Cash Flow Statement Annual'!AB414/'Balance Sheet Annual'!BR414</f>
        <v>0.97217361121903967</v>
      </c>
      <c r="AK414" s="22">
        <f>('Cash Flow Statement Annual'!AB414+'Cash Flow Statement Annual'!AV414)/('Balance Sheet Annual'!BH414+'Balance Sheet Annual'!BS414)</f>
        <v>0.16158245215880229</v>
      </c>
      <c r="AL414" s="23">
        <f>('Cash Flow Statement Annual'!AB414/('Balance Sheet Annual'!BH414+'Balance Sheet Annual'!BS414))</f>
        <v>0.19489561646698086</v>
      </c>
      <c r="AM414" s="24">
        <f>'Income Statement Annual'!BS414/'Balance Sheet Annual'!CS414</f>
        <v>0.69289284555107344</v>
      </c>
      <c r="AN414" s="22">
        <f>'Income Statement Annual'!N414/'Balance Sheet Annual'!CS414</f>
        <v>5.8481643251263504</v>
      </c>
      <c r="AO414" s="22">
        <f>'Income Statement Annual'!N414/'Balance Sheet Annual'!BB414</f>
        <v>0.49727943462643409</v>
      </c>
      <c r="AP414" s="22">
        <f>'Income Statement Annual'!N414/('Balance Sheet Annual'!AH414-'Balance Sheet Annual'!BR414)</f>
        <v>4.2225599835017746</v>
      </c>
      <c r="AQ414" s="22">
        <f>'Income Statement Annual'!BS414/'Balance Sheet Annual'!BB414</f>
        <v>5.8917866074991769E-2</v>
      </c>
      <c r="AR414" s="22">
        <f>'Cash Flow Statement Annual'!AB414/'Income Statement Annual'!N414</f>
        <v>0.29756858464333197</v>
      </c>
      <c r="AS414" s="22">
        <f>'Cash Flow Statement Annual'!BG414/'Income Statement Annual'!N414</f>
        <v>-8.9387742675340234E-2</v>
      </c>
      <c r="AT414" s="22">
        <f>'Cash Flow Statement Annual'!AB414/'Balance Sheet Annual'!BB414</f>
        <v>0.14797473753402432</v>
      </c>
      <c r="AU414" s="22">
        <f>('Cash Flow Statement Annual'!AB414+'Cash Flow Statement Annual'!AU414)/'Balance Sheet Annual'!BR414</f>
        <v>0.47606525444363285</v>
      </c>
      <c r="AV414" s="22">
        <f>('Cash Flow Statement Annual'!AB414+'Cash Flow Statement Annual'!AU414)/('Balance Sheet Annual'!BH414+'Balance Sheet Annual'!BS414)</f>
        <v>9.5438746919861664E-2</v>
      </c>
      <c r="AW414" s="22">
        <f>'Cash Flow Statement Annual'!AB414/'Balance Sheet Annual'!BS414</f>
        <v>0.19617285752277666</v>
      </c>
      <c r="AX414" s="22">
        <f>('Cash Flow Statement Annual'!AB414+'Cash Flow Statement Annual'!AU414)/'Balance Sheet Annual'!BS414</f>
        <v>9.6064201140379779E-2</v>
      </c>
      <c r="AY414" s="22">
        <f>('Balance Sheet Annual'!BH414+'Balance Sheet Annual'!BS414)/('Income Statement Annual'!AF414-'Income Statement Annual'!AC414)</f>
        <v>5.9882010009123512</v>
      </c>
      <c r="AZ414" s="22">
        <f>(('Balance Sheet Annual'!BH414+'Balance Sheet Annual'!BS414)-'Balance Sheet Annual'!N414)/('Income Statement Annual'!AF414-'Income Statement Annual'!AC414)</f>
        <v>4.1403335835510555</v>
      </c>
      <c r="BA414" s="22">
        <f>('Cash Flow Statement Annual'!AB414+'Cash Flow Statement Annual'!AU414)/'Income Statement Annual'!BS414</f>
        <v>1.2298813808166964</v>
      </c>
      <c r="BB414" s="22">
        <f>'Income Statement Annual'!AF414/('Balance Sheet Annual'!BH414+'Balance Sheet Annual'!BS414)</f>
        <v>0.10962779113032327</v>
      </c>
      <c r="BC414" s="23">
        <f>'Income Statement Annual'!AF414/('Balance Sheet Annual'!BB414-'Balance Sheet Annual'!BR414)</f>
        <v>9.8178859426296866E-2</v>
      </c>
    </row>
    <row r="415" spans="1:55" x14ac:dyDescent="0.2">
      <c r="A415" s="45" t="s">
        <v>1270</v>
      </c>
      <c r="B415" s="45" t="s">
        <v>1271</v>
      </c>
      <c r="C415" s="45" t="str">
        <f>VLOOKUP(A415,'[1]S&amp;P 500 Wikipedia'!A:D,3,FALSE)</f>
        <v>Utilities</v>
      </c>
      <c r="D415" s="45">
        <v>378246</v>
      </c>
      <c r="E415" s="45" t="s">
        <v>16</v>
      </c>
      <c r="F415" s="45">
        <v>2018</v>
      </c>
      <c r="G415" s="45" t="s">
        <v>17</v>
      </c>
      <c r="H415" s="46">
        <v>43465</v>
      </c>
      <c r="I415" s="46">
        <v>43518</v>
      </c>
      <c r="J415" s="46">
        <v>43518</v>
      </c>
      <c r="K415" s="45">
        <v>515000000</v>
      </c>
      <c r="L415" s="45">
        <v>514000000</v>
      </c>
      <c r="M415" s="45" t="s">
        <v>1880</v>
      </c>
      <c r="N415" s="20">
        <f>'Balance Sheet Annual'!AH415/'Balance Sheet Annual'!BR415</f>
        <v>0.72725048923679059</v>
      </c>
      <c r="O415" s="21">
        <f>('Balance Sheet Annual'!AH415-'Balance Sheet Annual'!U415)/'Balance Sheet Annual'!BR415</f>
        <v>0.57803326810176126</v>
      </c>
      <c r="P415" s="21">
        <f>'Balance Sheet Annual'!N415/'Balance Sheet Annual'!BR415</f>
        <v>2.0303326810176124E-2</v>
      </c>
      <c r="Q415" s="21">
        <f>'Balance Sheet Annual'!CH415/'Balance Sheet Annual'!CS415</f>
        <v>2.7564382365779134</v>
      </c>
      <c r="R415" s="21">
        <f>('Balance Sheet Annual'!BH415+'Balance Sheet Annual'!BS415)/'Balance Sheet Annual'!BB415</f>
        <v>0.36697652800371833</v>
      </c>
      <c r="S415" s="21">
        <f>('Balance Sheet Annual'!BH415/'Balance Sheet Annual'!BB415)</f>
        <v>2.9537531954450382E-2</v>
      </c>
      <c r="T415" s="21">
        <f>'Balance Sheet Annual'!BS415/'Balance Sheet Annual'!BB415</f>
        <v>0.33743899604926797</v>
      </c>
      <c r="U415" s="21">
        <f>('Balance Sheet Annual'!BH415+'Balance Sheet Annual'!BS415)/'Balance Sheet Annual'!CS415</f>
        <v>1.3785246617197731</v>
      </c>
      <c r="V415" s="21">
        <f>('Balance Sheet Annual'!BH415/'Balance Sheet Annual'!CS415)</f>
        <v>0.11095591444783937</v>
      </c>
      <c r="W415" s="21">
        <f>('Balance Sheet Annual'!BS415/'Balance Sheet Annual'!CS415)</f>
        <v>1.2675687472719337</v>
      </c>
      <c r="X415" s="22">
        <f>'Balance Sheet Annual'!AH415/'Balance Sheet Annual'!BB415</f>
        <v>6.9091331629095976E-2</v>
      </c>
      <c r="Y415" s="22">
        <f>'Balance Sheet Annual'!CS415/('Balance Sheet Annual'!BB415-'Balance Sheet Annual'!AQ415-'Balance Sheet Annual'!AR415-'Balance Sheet Annual'!AS415)</f>
        <v>0.26620962119451547</v>
      </c>
      <c r="Z415" s="22">
        <f>'Balance Sheet Annual'!BA415/'Balance Sheet Annual'!BB415</f>
        <v>0.93090866837090402</v>
      </c>
      <c r="AA415" s="22">
        <f>'Balance Sheet Annual'!AR415/'Balance Sheet Annual'!BB415</f>
        <v>0</v>
      </c>
      <c r="AB415" s="23">
        <f>'Balance Sheet Annual'!CS415/'Balance Sheet Annual'!CT415</f>
        <v>0.26620962119451547</v>
      </c>
      <c r="AC415" s="24">
        <f>'Income Statement Annual'!V415/'Income Statement Annual'!N415</f>
        <v>0.59540512101017184</v>
      </c>
      <c r="AD415" s="22">
        <f>('Income Statement Annual'!AF415-'Income Statement Annual'!AC415)/'Income Statement Annual'!N415</f>
        <v>0.32172921781830938</v>
      </c>
      <c r="AE415" s="22">
        <f>'Income Statement Annual'!AF415/'Income Statement Annual'!N415</f>
        <v>0.19203788144510697</v>
      </c>
      <c r="AF415" s="22">
        <f>'Income Statement Annual'!BS415/'Income Statement Annual'!N415</f>
        <v>0.10066643283058575</v>
      </c>
      <c r="AG415" s="22">
        <f>('Income Statement Annual'!AF415-'Income Statement Annual'!AC415)/('Income Statement Annual'!AH415*-1)</f>
        <v>5.5339366515837103</v>
      </c>
      <c r="AH415" s="23">
        <f>'Income Statement Annual'!AF415/('Income Statement Annual'!AH415*-1)</f>
        <v>3.3031674208144794</v>
      </c>
      <c r="AI415" s="24">
        <f>'Cash Flow Statement Annual'!BG415/'Cash Flow Statement Annual'!AB415</f>
        <v>5.3742802303262956E-2</v>
      </c>
      <c r="AJ415" s="22">
        <f>'Cash Flow Statement Annual'!AB415/'Balance Sheet Annual'!BR415</f>
        <v>0.76467710371819964</v>
      </c>
      <c r="AK415" s="22">
        <f>('Cash Flow Statement Annual'!AB415+'Cash Flow Statement Annual'!AV415)/('Balance Sheet Annual'!BH415+'Balance Sheet Annual'!BS415)</f>
        <v>0.15230194414539927</v>
      </c>
      <c r="AL415" s="23">
        <f>('Cash Flow Statement Annual'!AB415/('Balance Sheet Annual'!BH415+'Balance Sheet Annual'!BS415))</f>
        <v>0.19796086378316763</v>
      </c>
      <c r="AM415" s="24">
        <f>'Income Statement Annual'!BS415/'Balance Sheet Annual'!CS415</f>
        <v>0.10021824530772588</v>
      </c>
      <c r="AN415" s="22">
        <f>'Income Statement Annual'!N415/'Balance Sheet Annual'!CS415</f>
        <v>0.99554779572239194</v>
      </c>
      <c r="AO415" s="22">
        <f>'Income Statement Annual'!N415/'Balance Sheet Annual'!BB415</f>
        <v>0.26502440158029283</v>
      </c>
      <c r="AP415" s="22">
        <f>'Income Statement Annual'!N415/('Balance Sheet Annual'!AH415-'Balance Sheet Annual'!BR415)</f>
        <v>-10.22780269058296</v>
      </c>
      <c r="AQ415" s="22">
        <f>'Income Statement Annual'!BS415/'Balance Sheet Annual'!BB415</f>
        <v>2.6679061120148735E-2</v>
      </c>
      <c r="AR415" s="22">
        <f>'Cash Flow Statement Annual'!AB415/'Income Statement Annual'!N415</f>
        <v>0.27411434584356364</v>
      </c>
      <c r="AS415" s="22">
        <f>'Cash Flow Statement Annual'!BG415/'Income Statement Annual'!N415</f>
        <v>1.4731673097158891E-2</v>
      </c>
      <c r="AT415" s="22">
        <f>'Cash Flow Statement Annual'!AB415/'Balance Sheet Annual'!BB415</f>
        <v>7.2646990471763886E-2</v>
      </c>
      <c r="AU415" s="22">
        <f>('Cash Flow Statement Annual'!AB415+'Cash Flow Statement Annual'!AU415)/'Balance Sheet Annual'!BR415</f>
        <v>-4.1585127201565555E-2</v>
      </c>
      <c r="AV415" s="22">
        <f>('Cash Flow Statement Annual'!AB415+'Cash Flow Statement Annual'!AU415)/('Balance Sheet Annual'!BH415+'Balance Sheet Annual'!BS415)</f>
        <v>-1.0765625989487684E-2</v>
      </c>
      <c r="AW415" s="22">
        <f>'Cash Flow Statement Annual'!AB415/'Balance Sheet Annual'!BS415</f>
        <v>0.2152892561983471</v>
      </c>
      <c r="AX415" s="22">
        <f>('Cash Flow Statement Annual'!AB415+'Cash Flow Statement Annual'!AU415)/'Balance Sheet Annual'!BS415</f>
        <v>-1.1707988980716254E-2</v>
      </c>
      <c r="AY415" s="22">
        <f>('Balance Sheet Annual'!BH415+'Balance Sheet Annual'!BS415)/('Income Statement Annual'!AF415-'Income Statement Annual'!AC415)</f>
        <v>4.3038975197601523</v>
      </c>
      <c r="AZ415" s="22">
        <f>(('Balance Sheet Annual'!BH415+'Balance Sheet Annual'!BS415)-'Balance Sheet Annual'!N415)/('Income Statement Annual'!AF415-'Income Statement Annual'!AC415)</f>
        <v>4.2812755519215049</v>
      </c>
      <c r="BA415" s="22">
        <f>('Cash Flow Statement Annual'!AB415+'Cash Flow Statement Annual'!AU415)/'Income Statement Annual'!BS415</f>
        <v>-0.1480836236933798</v>
      </c>
      <c r="BB415" s="22">
        <f>'Income Statement Annual'!AF415/('Balance Sheet Annual'!BH415+'Balance Sheet Annual'!BS415)</f>
        <v>0.13868659362928251</v>
      </c>
      <c r="BC415" s="23">
        <f>'Income Statement Annual'!AF415/('Balance Sheet Annual'!BB415-'Balance Sheet Annual'!BR415)</f>
        <v>5.6237481382568948E-2</v>
      </c>
    </row>
    <row r="416" spans="1:55" x14ac:dyDescent="0.2">
      <c r="A416" s="45" t="s">
        <v>1276</v>
      </c>
      <c r="B416" s="45" t="s">
        <v>1277</v>
      </c>
      <c r="C416" s="45" t="str">
        <f>VLOOKUP(A416,'[1]S&amp;P 500 Wikipedia'!A:D,3,FALSE)</f>
        <v>Information Technology</v>
      </c>
      <c r="D416" s="45">
        <v>396684</v>
      </c>
      <c r="E416" s="45" t="s">
        <v>16</v>
      </c>
      <c r="F416" s="45">
        <v>2018</v>
      </c>
      <c r="G416" s="45" t="s">
        <v>17</v>
      </c>
      <c r="H416" s="46">
        <v>43555</v>
      </c>
      <c r="I416" s="46">
        <v>43580</v>
      </c>
      <c r="J416" s="46">
        <v>43763</v>
      </c>
      <c r="K416" s="45">
        <v>252318000</v>
      </c>
      <c r="L416" s="45">
        <v>257905000</v>
      </c>
      <c r="M416" s="45" t="s">
        <v>2037</v>
      </c>
      <c r="N416" s="20">
        <f>'Balance Sheet Annual'!AH416/'Balance Sheet Annual'!BR416</f>
        <v>4.5557440415814554</v>
      </c>
      <c r="O416" s="21">
        <f>('Balance Sheet Annual'!AH416-'Balance Sheet Annual'!U416)/'Balance Sheet Annual'!BR416</f>
        <v>4.2968720701358087</v>
      </c>
      <c r="P416" s="21">
        <f>'Balance Sheet Annual'!N416/'Balance Sheet Annual'!BR416</f>
        <v>3.7804582513199807</v>
      </c>
      <c r="Q416" s="21">
        <f>'Balance Sheet Annual'!CH416/'Balance Sheet Annual'!CS416</f>
        <v>1.1439788879036314</v>
      </c>
      <c r="R416" s="21">
        <f>('Balance Sheet Annual'!BH416+'Balance Sheet Annual'!BS416)/'Balance Sheet Annual'!BB416</f>
        <v>0.33862465855963791</v>
      </c>
      <c r="S416" s="21">
        <f>('Balance Sheet Annual'!BH416/'Balance Sheet Annual'!BB416)</f>
        <v>9.8642696135417776E-2</v>
      </c>
      <c r="T416" s="21">
        <f>'Balance Sheet Annual'!BS416/'Balance Sheet Annual'!BB416</f>
        <v>0.23998196242422015</v>
      </c>
      <c r="U416" s="21">
        <f>('Balance Sheet Annual'!BH416+'Balance Sheet Annual'!BS416)/'Balance Sheet Annual'!CS416</f>
        <v>0.72600411887543936</v>
      </c>
      <c r="V416" s="21">
        <f>('Balance Sheet Annual'!BH416/'Balance Sheet Annual'!CS416)</f>
        <v>0.21148785796022884</v>
      </c>
      <c r="W416" s="21">
        <f>('Balance Sheet Annual'!BS416/'Balance Sheet Annual'!CS416)</f>
        <v>0.51451626091521052</v>
      </c>
      <c r="X416" s="22">
        <f>'Balance Sheet Annual'!AH416/'Balance Sheet Annual'!BB416</f>
        <v>0.8209760723494911</v>
      </c>
      <c r="Y416" s="22">
        <f>'Balance Sheet Annual'!CS416/('Balance Sheet Annual'!BB416-'Balance Sheet Annual'!AQ416-'Balance Sheet Annual'!AR416-'Balance Sheet Annual'!AS416)</f>
        <v>0.48229496385678555</v>
      </c>
      <c r="Z416" s="22">
        <f>'Balance Sheet Annual'!BA416/'Balance Sheet Annual'!BB416</f>
        <v>0.17902392765050892</v>
      </c>
      <c r="AA416" s="22">
        <f>'Balance Sheet Annual'!AR416/'Balance Sheet Annual'!BB416</f>
        <v>3.2095542240789386E-2</v>
      </c>
      <c r="AB416" s="23">
        <f>'Balance Sheet Annual'!CS416/'Balance Sheet Annual'!CT416</f>
        <v>0.46642250333807789</v>
      </c>
      <c r="AC416" s="24">
        <f>'Income Statement Annual'!V416/'Income Statement Annual'!N416</f>
        <v>0.70210050870341278</v>
      </c>
      <c r="AD416" s="22">
        <f>('Income Statement Annual'!AF416-'Income Statement Annual'!AC416)/'Income Statement Annual'!N416</f>
        <v>0.30742645541322505</v>
      </c>
      <c r="AE416" s="22">
        <f>'Income Statement Annual'!AF416/'Income Statement Annual'!N416</f>
        <v>0.30657887896198666</v>
      </c>
      <c r="AF416" s="22">
        <f>'Income Statement Annual'!BS416/'Income Statement Annual'!N416</f>
        <v>0.20180393571652505</v>
      </c>
      <c r="AG416" s="22" t="e">
        <f>('Income Statement Annual'!AF416-'Income Statement Annual'!AC416)/('Income Statement Annual'!AH416*-1)</f>
        <v>#DIV/0!</v>
      </c>
      <c r="AH416" s="23" t="e">
        <f>'Income Statement Annual'!AF416/('Income Statement Annual'!AH416*-1)</f>
        <v>#DIV/0!</v>
      </c>
      <c r="AI416" s="24">
        <f>'Cash Flow Statement Annual'!BG416/'Cash Flow Statement Annual'!AB416</f>
        <v>-0.67758378687531018</v>
      </c>
      <c r="AJ416" s="22">
        <f>'Cash Flow Statement Annual'!AB416/'Balance Sheet Annual'!BR416</f>
        <v>0.89920664075136114</v>
      </c>
      <c r="AK416" s="22">
        <f>('Cash Flow Statement Annual'!AB416+'Cash Flow Statement Annual'!AV416)/('Balance Sheet Annual'!BH416+'Balance Sheet Annual'!BS416)</f>
        <v>0.27250636953454255</v>
      </c>
      <c r="AL416" s="23">
        <f>('Cash Flow Statement Annual'!AB416/('Balance Sheet Annual'!BH416+'Balance Sheet Annual'!BS416))</f>
        <v>0.47853323887476029</v>
      </c>
      <c r="AM416" s="24">
        <f>'Income Statement Annual'!BS416/'Balance Sheet Annual'!CS416</f>
        <v>0.2170781234840721</v>
      </c>
      <c r="AN416" s="22">
        <f>'Income Statement Annual'!N416/'Balance Sheet Annual'!CS416</f>
        <v>1.0756882551042153</v>
      </c>
      <c r="AO416" s="22">
        <f>'Income Statement Annual'!N416/'Balance Sheet Annual'!BB416</f>
        <v>0.50172520875707705</v>
      </c>
      <c r="AP416" s="22">
        <f>'Income Statement Annual'!N416/('Balance Sheet Annual'!AH416-'Balance Sheet Annual'!BR416)</f>
        <v>0.78300448122102861</v>
      </c>
      <c r="AQ416" s="22">
        <f>'Income Statement Annual'!BS416/'Balance Sheet Annual'!BB416</f>
        <v>0.10125012177537329</v>
      </c>
      <c r="AR416" s="22">
        <f>'Cash Flow Statement Annual'!AB416/'Income Statement Annual'!N416</f>
        <v>0.32297192127306612</v>
      </c>
      <c r="AS416" s="22">
        <f>'Cash Flow Statement Annual'!BG416/'Income Statement Annual'!N416</f>
        <v>-0.2188405374705987</v>
      </c>
      <c r="AT416" s="22">
        <f>'Cash Flow Statement Annual'!AB416/'Balance Sheet Annual'!BB416</f>
        <v>0.16204315462340335</v>
      </c>
      <c r="AU416" s="22">
        <f>('Cash Flow Statement Annual'!AB416+'Cash Flow Statement Annual'!AU416)/'Balance Sheet Annual'!BR416</f>
        <v>1.9390094797383615</v>
      </c>
      <c r="AV416" s="22">
        <f>('Cash Flow Statement Annual'!AB416+'Cash Flow Statement Annual'!AU416)/('Balance Sheet Annual'!BH416+'Balance Sheet Annual'!BS416)</f>
        <v>1.0318879382082204</v>
      </c>
      <c r="AW416" s="22">
        <f>'Cash Flow Statement Annual'!AB416/'Balance Sheet Annual'!BS416</f>
        <v>0.67523055894074635</v>
      </c>
      <c r="AX416" s="22">
        <f>('Cash Flow Statement Annual'!AB416+'Cash Flow Statement Annual'!AU416)/'Balance Sheet Annual'!BS416</f>
        <v>1.456037350548401</v>
      </c>
      <c r="AY416" s="22">
        <f>('Balance Sheet Annual'!BH416+'Balance Sheet Annual'!BS416)/('Income Statement Annual'!AF416-'Income Statement Annual'!AC416)</f>
        <v>2.195388677572554</v>
      </c>
      <c r="AZ416" s="22">
        <f>(('Balance Sheet Annual'!BH416+'Balance Sheet Annual'!BS416)-'Balance Sheet Annual'!N416)/('Income Statement Annual'!AF416-'Income Statement Annual'!AC416)</f>
        <v>-2.2214188073388619</v>
      </c>
      <c r="BA416" s="22">
        <f>('Cash Flow Statement Annual'!AB416+'Cash Flow Statement Annual'!AU416)/'Income Statement Annual'!BS416</f>
        <v>3.451084251757969</v>
      </c>
      <c r="BB416" s="22">
        <f>'Income Statement Annual'!AF416/('Balance Sheet Annual'!BH416+'Balance Sheet Annual'!BS416)</f>
        <v>0.45424439171674569</v>
      </c>
      <c r="BC416" s="23">
        <f>'Income Statement Annual'!AF416/('Balance Sheet Annual'!BB416-'Balance Sheet Annual'!BR416)</f>
        <v>0.18763067655079951</v>
      </c>
    </row>
    <row r="417" spans="1:55" x14ac:dyDescent="0.2">
      <c r="A417" s="45" t="s">
        <v>487</v>
      </c>
      <c r="B417" s="45" t="s">
        <v>488</v>
      </c>
      <c r="C417" s="45" t="str">
        <f>VLOOKUP(A417,'[1]S&amp;P 500 Wikipedia'!A:D,3,FALSE)</f>
        <v>Energy</v>
      </c>
      <c r="D417" s="45">
        <v>121214</v>
      </c>
      <c r="E417" s="45" t="s">
        <v>16</v>
      </c>
      <c r="F417" s="45">
        <v>2018</v>
      </c>
      <c r="G417" s="45" t="s">
        <v>17</v>
      </c>
      <c r="H417" s="46">
        <v>43465</v>
      </c>
      <c r="I417" s="46">
        <v>43523</v>
      </c>
      <c r="J417" s="46">
        <v>43523</v>
      </c>
      <c r="K417" s="45">
        <v>4268000000</v>
      </c>
      <c r="L417" s="45">
        <v>4268000000</v>
      </c>
      <c r="M417" s="45" t="s">
        <v>1882</v>
      </c>
      <c r="N417" s="20">
        <f>'Balance Sheet Annual'!AH417/'Balance Sheet Annual'!BR417</f>
        <v>0.8158764778175901</v>
      </c>
      <c r="O417" s="21">
        <f>('Balance Sheet Annual'!AH417-'Balance Sheet Annual'!U417)/'Balance Sheet Annual'!BR417</f>
        <v>0.52174966678783474</v>
      </c>
      <c r="P417" s="21">
        <f>'Balance Sheet Annual'!N417/'Balance Sheet Annual'!BR417</f>
        <v>5.499298956223711E-2</v>
      </c>
      <c r="Q417" s="21">
        <f>'Balance Sheet Annual'!CH417/'Balance Sheet Annual'!CS417</f>
        <v>0.79275578406169667</v>
      </c>
      <c r="R417" s="21">
        <f>('Balance Sheet Annual'!BH417+'Balance Sheet Annual'!BS417)/'Balance Sheet Annual'!BB417</f>
        <v>0.12141408869170699</v>
      </c>
      <c r="S417" s="21">
        <f>('Balance Sheet Annual'!BH417/'Balance Sheet Annual'!BB417)</f>
        <v>5.1420885540492872E-2</v>
      </c>
      <c r="T417" s="21">
        <f>'Balance Sheet Annual'!BS417/'Balance Sheet Annual'!BB417</f>
        <v>6.9993203151214115E-2</v>
      </c>
      <c r="U417" s="21">
        <f>('Balance Sheet Annual'!BH417+'Balance Sheet Annual'!BS417)/'Balance Sheet Annual'!CS417</f>
        <v>0.21766580976863753</v>
      </c>
      <c r="V417" s="21">
        <f>('Balance Sheet Annual'!BH417/'Balance Sheet Annual'!CS417)</f>
        <v>9.2185089974293061E-2</v>
      </c>
      <c r="W417" s="21">
        <f>('Balance Sheet Annual'!BS417/'Balance Sheet Annual'!CS417)</f>
        <v>0.12548071979434447</v>
      </c>
      <c r="X417" s="22">
        <f>'Balance Sheet Annual'!AH417/'Balance Sheet Annual'!BB417</f>
        <v>0.13517412264727222</v>
      </c>
      <c r="Y417" s="22">
        <f>'Balance Sheet Annual'!CS417/('Balance Sheet Annual'!BB417-'Balance Sheet Annual'!AQ417-'Balance Sheet Annual'!AR417-'Balance Sheet Annual'!AS417)</f>
        <v>0.55780045943256351</v>
      </c>
      <c r="Z417" s="22">
        <f>'Balance Sheet Annual'!BA417/'Balance Sheet Annual'!BB417</f>
        <v>0.86482587735272776</v>
      </c>
      <c r="AA417" s="22">
        <f>'Balance Sheet Annual'!AR417/'Balance Sheet Annual'!BB417</f>
        <v>0</v>
      </c>
      <c r="AB417" s="23">
        <f>'Balance Sheet Annual'!CS417/'Balance Sheet Annual'!CT417</f>
        <v>0.55780045943256351</v>
      </c>
      <c r="AC417" s="24">
        <f>'Income Statement Annual'!V417/'Income Statement Annual'!N417</f>
        <v>0.31546790801224478</v>
      </c>
      <c r="AD417" s="22">
        <f>('Income Statement Annual'!AF417-'Income Statement Annual'!AC417)/'Income Statement Annual'!N417</f>
        <v>0.2617240536004925</v>
      </c>
      <c r="AE417" s="22">
        <f>'Income Statement Annual'!AF417/'Income Statement Annual'!N417</f>
        <v>0.17784468000775841</v>
      </c>
      <c r="AF417" s="22">
        <f>'Income Statement Annual'!BS417/'Income Statement Annual'!N417</f>
        <v>8.3107749133503675E-2</v>
      </c>
      <c r="AG417" s="22">
        <f>('Income Statement Annual'!AF417-'Income Statement Annual'!AC417)/('Income Statement Annual'!AH417*-1)</f>
        <v>103.27953410981698</v>
      </c>
      <c r="AH417" s="23">
        <f>'Income Statement Annual'!AF417/('Income Statement Annual'!AH417*-1)</f>
        <v>70.17970049916805</v>
      </c>
      <c r="AI417" s="24">
        <f>'Cash Flow Statement Annual'!BG417/'Cash Flow Statement Annual'!AB417</f>
        <v>-0.50322623561498037</v>
      </c>
      <c r="AJ417" s="22">
        <f>'Cash Flow Statement Annual'!AB417/'Balance Sheet Annual'!BR417</f>
        <v>0.52043412784961318</v>
      </c>
      <c r="AK417" s="22">
        <f>('Cash Flow Statement Annual'!AB417+'Cash Flow Statement Annual'!AV417)/('Balance Sheet Annual'!BH417+'Balance Sheet Annual'!BS417)</f>
        <v>0.40308484504913078</v>
      </c>
      <c r="AL417" s="23">
        <f>('Cash Flow Statement Annual'!AB417/('Balance Sheet Annual'!BH417+'Balance Sheet Annual'!BS417))</f>
        <v>0.7101757369614512</v>
      </c>
      <c r="AM417" s="24">
        <f>'Income Statement Annual'!BS417/'Balance Sheet Annual'!CS417</f>
        <v>0.10133676092544987</v>
      </c>
      <c r="AN417" s="22">
        <f>'Income Statement Annual'!N417/'Balance Sheet Annual'!CS417</f>
        <v>1.2193419023136247</v>
      </c>
      <c r="AO417" s="22">
        <f>'Income Statement Annual'!N417/'Balance Sheet Annual'!BB417</f>
        <v>0.6801494733159158</v>
      </c>
      <c r="AP417" s="22">
        <f>'Income Statement Annual'!N417/('Balance Sheet Annual'!AH417-'Balance Sheet Annual'!BR417)</f>
        <v>-22.295948105668892</v>
      </c>
      <c r="AQ417" s="22">
        <f>'Income Statement Annual'!BS417/'Balance Sheet Annual'!BB417</f>
        <v>5.6525691801623784E-2</v>
      </c>
      <c r="AR417" s="22">
        <f>'Cash Flow Statement Annual'!AB417/'Income Statement Annual'!N417</f>
        <v>0.12677410377716497</v>
      </c>
      <c r="AS417" s="22">
        <f>'Cash Flow Statement Annual'!BG417/'Income Statement Annual'!N417</f>
        <v>-6.3796055017245598E-2</v>
      </c>
      <c r="AT417" s="22">
        <f>'Cash Flow Statement Annual'!AB417/'Balance Sheet Annual'!BB417</f>
        <v>8.6225339914136015E-2</v>
      </c>
      <c r="AU417" s="22">
        <f>('Cash Flow Statement Annual'!AB417+'Cash Flow Statement Annual'!AU417)/'Balance Sheet Annual'!BR417</f>
        <v>0.2481521870834848</v>
      </c>
      <c r="AV417" s="22">
        <f>('Cash Flow Statement Annual'!AB417+'Cash Flow Statement Annual'!AU417)/('Balance Sheet Annual'!BH417+'Balance Sheet Annual'!BS417)</f>
        <v>0.33862433862433861</v>
      </c>
      <c r="AW417" s="22">
        <f>'Cash Flow Statement Annual'!AB417/'Balance Sheet Annual'!BS417</f>
        <v>1.2319101860198312</v>
      </c>
      <c r="AX417" s="22">
        <f>('Cash Flow Statement Annual'!AB417+'Cash Flow Statement Annual'!AU417)/'Balance Sheet Annual'!BS417</f>
        <v>0.58739654183397527</v>
      </c>
      <c r="AY417" s="22">
        <f>('Balance Sheet Annual'!BH417+'Balance Sheet Annual'!BS417)/('Income Statement Annual'!AF417-'Income Statement Annual'!AC417)</f>
        <v>0.68205764366612431</v>
      </c>
      <c r="AZ417" s="22">
        <f>(('Balance Sheet Annual'!BH417+'Balance Sheet Annual'!BS417)-'Balance Sheet Annual'!N417)/('Income Statement Annual'!AF417-'Income Statement Annual'!AC417)</f>
        <v>0.6308743213416893</v>
      </c>
      <c r="BA417" s="22">
        <f>('Cash Flow Statement Annual'!AB417+'Cash Flow Statement Annual'!AU417)/'Income Statement Annual'!BS417</f>
        <v>0.72734652460679861</v>
      </c>
      <c r="BB417" s="22">
        <f>'Income Statement Annual'!AF417/('Balance Sheet Annual'!BH417+'Balance Sheet Annual'!BS417)</f>
        <v>0.99626795162509452</v>
      </c>
      <c r="BC417" s="23">
        <f>'Income Statement Annual'!AF417/('Balance Sheet Annual'!BB417-'Balance Sheet Annual'!BR417)</f>
        <v>0.14498143819606765</v>
      </c>
    </row>
    <row r="418" spans="1:55" x14ac:dyDescent="0.2">
      <c r="A418" s="45" t="s">
        <v>376</v>
      </c>
      <c r="B418" s="45" t="s">
        <v>377</v>
      </c>
      <c r="C418" s="45" t="str">
        <f>VLOOKUP(A418,'[1]S&amp;P 500 Wikipedia'!A:D,3,FALSE)</f>
        <v>Health Care</v>
      </c>
      <c r="D418" s="45">
        <v>378126</v>
      </c>
      <c r="E418" s="45" t="s">
        <v>16</v>
      </c>
      <c r="F418" s="45">
        <v>2018</v>
      </c>
      <c r="G418" s="45" t="s">
        <v>17</v>
      </c>
      <c r="H418" s="46">
        <v>43465</v>
      </c>
      <c r="I418" s="46">
        <v>43532</v>
      </c>
      <c r="J418" s="46">
        <v>43679</v>
      </c>
      <c r="K418" s="45">
        <v>222400000</v>
      </c>
      <c r="L418" s="45">
        <v>218400000</v>
      </c>
      <c r="M418" s="45" t="s">
        <v>2038</v>
      </c>
      <c r="N418" s="20">
        <f>'Balance Sheet Annual'!AH418/'Balance Sheet Annual'!BR418</f>
        <v>2.0979570455735987</v>
      </c>
      <c r="O418" s="21">
        <f>('Balance Sheet Annual'!AH418-'Balance Sheet Annual'!U418)/'Balance Sheet Annual'!BR418</f>
        <v>1.4451545311681508</v>
      </c>
      <c r="P418" s="21">
        <f>'Balance Sheet Annual'!N418/'Balance Sheet Annual'!BR418</f>
        <v>0.33588266107909903</v>
      </c>
      <c r="Q418" s="21">
        <f>'Balance Sheet Annual'!CH418/'Balance Sheet Annual'!CS418</f>
        <v>0.56527708625658202</v>
      </c>
      <c r="R418" s="21">
        <f>('Balance Sheet Annual'!BH418+'Balance Sheet Annual'!BS418)/'Balance Sheet Annual'!BB418</f>
        <v>0.15824377078413418</v>
      </c>
      <c r="S418" s="21">
        <f>('Balance Sheet Annual'!BH418/'Balance Sheet Annual'!BB418)</f>
        <v>2.9013446431153307E-3</v>
      </c>
      <c r="T418" s="21">
        <f>'Balance Sheet Annual'!BS418/'Balance Sheet Annual'!BB418</f>
        <v>0.15534242614101884</v>
      </c>
      <c r="U418" s="21">
        <f>('Balance Sheet Annual'!BH418+'Balance Sheet Annual'!BS418)/'Balance Sheet Annual'!CS418</f>
        <v>0.247695348451244</v>
      </c>
      <c r="V418" s="21">
        <f>('Balance Sheet Annual'!BH418/'Balance Sheet Annual'!CS418)</f>
        <v>4.541408289201708E-3</v>
      </c>
      <c r="W418" s="21">
        <f>('Balance Sheet Annual'!BS418/'Balance Sheet Annual'!CS418)</f>
        <v>0.24315394016204228</v>
      </c>
      <c r="X418" s="22">
        <f>'Balance Sheet Annual'!AH418/'Balance Sheet Annual'!BB418</f>
        <v>0.19302135042652657</v>
      </c>
      <c r="Y418" s="22">
        <f>'Balance Sheet Annual'!CS418/('Balance Sheet Annual'!BB418-'Balance Sheet Annual'!AQ418-'Balance Sheet Annual'!AR418-'Balance Sheet Annual'!AS418)</f>
        <v>2.1841099321162591</v>
      </c>
      <c r="Z418" s="22">
        <f>'Balance Sheet Annual'!BA418/'Balance Sheet Annual'!BB418</f>
        <v>0.80697864957347343</v>
      </c>
      <c r="AA418" s="22">
        <f>'Balance Sheet Annual'!AR418/'Balance Sheet Annual'!BB418</f>
        <v>0.43753433900428934</v>
      </c>
      <c r="AB418" s="23">
        <f>'Balance Sheet Annual'!CS418/'Balance Sheet Annual'!CT418</f>
        <v>0.63886452359149837</v>
      </c>
      <c r="AC418" s="24">
        <f>'Income Statement Annual'!V418/'Income Statement Annual'!N418</f>
        <v>0.5480292482596284</v>
      </c>
      <c r="AD418" s="22">
        <f>('Income Statement Annual'!AF418-'Income Statement Annual'!AC418)/'Income Statement Annual'!N418</f>
        <v>-0.39122051384784895</v>
      </c>
      <c r="AE418" s="22">
        <f>'Income Statement Annual'!AF418/'Income Statement Annual'!N418</f>
        <v>-0.39122051384784895</v>
      </c>
      <c r="AF418" s="22">
        <f>'Income Statement Annual'!BS418/'Income Statement Annual'!N418</f>
        <v>-0.38814043171232532</v>
      </c>
      <c r="AG418" s="22">
        <f>('Income Statement Annual'!AF418-'Income Statement Annual'!AC418)/('Income Statement Annual'!AH418*-1)</f>
        <v>-43.51810584958217</v>
      </c>
      <c r="AH418" s="23">
        <f>'Income Statement Annual'!AF418/('Income Statement Annual'!AH418*-1)</f>
        <v>-43.51810584958217</v>
      </c>
      <c r="AI418" s="24">
        <f>'Cash Flow Statement Annual'!BG418/'Cash Flow Statement Annual'!AB418</f>
        <v>-0.66589134407708916</v>
      </c>
      <c r="AJ418" s="22">
        <f>'Cash Flow Statement Annual'!AB418/'Balance Sheet Annual'!BR418</f>
        <v>0.63059193294918803</v>
      </c>
      <c r="AK418" s="22">
        <f>('Cash Flow Statement Annual'!AB418+'Cash Flow Statement Annual'!AV418)/('Balance Sheet Annual'!BH418+'Balance Sheet Annual'!BS418)</f>
        <v>0.31893768654443566</v>
      </c>
      <c r="AL418" s="23">
        <f>('Cash Flow Statement Annual'!AB418/('Balance Sheet Annual'!BH418+'Balance Sheet Annual'!BS418))</f>
        <v>0.3666321496010233</v>
      </c>
      <c r="AM418" s="24">
        <f>'Income Statement Annual'!BS418/'Balance Sheet Annual'!CS418</f>
        <v>-0.23385989529111786</v>
      </c>
      <c r="AN418" s="22">
        <f>'Income Statement Annual'!N418/'Balance Sheet Annual'!CS418</f>
        <v>0.60251361668100001</v>
      </c>
      <c r="AO418" s="22">
        <f>'Income Statement Annual'!N418/'Balance Sheet Annual'!BB418</f>
        <v>0.38492457467829777</v>
      </c>
      <c r="AP418" s="22">
        <f>'Income Statement Annual'!N418/('Balance Sheet Annual'!AH418-'Balance Sheet Annual'!BR418)</f>
        <v>3.8104961832061068</v>
      </c>
      <c r="AQ418" s="22">
        <f>'Income Statement Annual'!BS418/'Balance Sheet Annual'!BB418</f>
        <v>-0.1494047905923177</v>
      </c>
      <c r="AR418" s="22">
        <f>'Cash Flow Statement Annual'!AB418/'Income Statement Annual'!N418</f>
        <v>0.15072369409525718</v>
      </c>
      <c r="AS418" s="22">
        <f>'Cash Flow Statement Annual'!BG418/'Income Statement Annual'!N418</f>
        <v>-0.10036560324535483</v>
      </c>
      <c r="AT418" s="22">
        <f>'Cash Flow Statement Annual'!AB418/'Balance Sheet Annual'!BB418</f>
        <v>5.8017253843558728E-2</v>
      </c>
      <c r="AU418" s="22">
        <f>('Cash Flow Statement Annual'!AB418+'Cash Flow Statement Annual'!AU418)/'Balance Sheet Annual'!BR418</f>
        <v>0.33053954950235725</v>
      </c>
      <c r="AV418" s="22">
        <f>('Cash Flow Statement Annual'!AB418+'Cash Flow Statement Annual'!AU418)/('Balance Sheet Annual'!BH418+'Balance Sheet Annual'!BS418)</f>
        <v>0.19217883900834501</v>
      </c>
      <c r="AW418" s="22">
        <f>'Cash Flow Statement Annual'!AB418/'Balance Sheet Annual'!BS418</f>
        <v>0.37347977165549762</v>
      </c>
      <c r="AX418" s="22">
        <f>('Cash Flow Statement Annual'!AB418+'Cash Flow Statement Annual'!AU418)/'Balance Sheet Annual'!BS418</f>
        <v>0.19576818068999752</v>
      </c>
      <c r="AY418" s="22">
        <f>('Balance Sheet Annual'!BH418+'Balance Sheet Annual'!BS418)/('Income Statement Annual'!AF418-'Income Statement Annual'!AC418)</f>
        <v>-1.0508225052806759</v>
      </c>
      <c r="AZ418" s="22">
        <f>(('Balance Sheet Annual'!BH418+'Balance Sheet Annual'!BS418)-'Balance Sheet Annual'!N418)/('Income Statement Annual'!AF418-'Income Statement Annual'!AC418)</f>
        <v>-0.84561223836651089</v>
      </c>
      <c r="BA418" s="22">
        <f>('Cash Flow Statement Annual'!AB418+'Cash Flow Statement Annual'!AU418)/'Income Statement Annual'!BS418</f>
        <v>-0.2035483870967742</v>
      </c>
      <c r="BB418" s="22">
        <f>'Income Statement Annual'!AF418/('Balance Sheet Annual'!BH418+'Balance Sheet Annual'!BS418)</f>
        <v>-0.95163549978680639</v>
      </c>
      <c r="BC418" s="23">
        <f>'Income Statement Annual'!AF418/('Balance Sheet Annual'!BB418-'Balance Sheet Annual'!BR418)</f>
        <v>-0.16584925690021232</v>
      </c>
    </row>
    <row r="419" spans="1:55" x14ac:dyDescent="0.2">
      <c r="A419" s="45" t="s">
        <v>1273</v>
      </c>
      <c r="B419" s="45" t="s">
        <v>1274</v>
      </c>
      <c r="C419" s="45" t="str">
        <f>VLOOKUP(A419,'[1]S&amp;P 500 Wikipedia'!A:D,3,FALSE)</f>
        <v>Information Technology</v>
      </c>
      <c r="D419" s="45">
        <v>378247</v>
      </c>
      <c r="E419" s="45" t="s">
        <v>16</v>
      </c>
      <c r="F419" s="45">
        <v>2018</v>
      </c>
      <c r="G419" s="45" t="s">
        <v>17</v>
      </c>
      <c r="H419" s="46">
        <v>43465</v>
      </c>
      <c r="I419" s="46">
        <v>43521</v>
      </c>
      <c r="J419" s="46">
        <v>43521</v>
      </c>
      <c r="K419" s="45">
        <v>233983000</v>
      </c>
      <c r="L419" s="45">
        <v>237170000</v>
      </c>
      <c r="M419" s="45" t="s">
        <v>1883</v>
      </c>
      <c r="N419" s="20">
        <f>'Balance Sheet Annual'!AH419/'Balance Sheet Annual'!BR419</f>
        <v>1.9080627508208683</v>
      </c>
      <c r="O419" s="21">
        <f>('Balance Sheet Annual'!AH419-'Balance Sheet Annual'!U419)/'Balance Sheet Annual'!BR419</f>
        <v>1.5742429770156876</v>
      </c>
      <c r="P419" s="21">
        <f>'Balance Sheet Annual'!N419/'Balance Sheet Annual'!BR419</f>
        <v>0.47172564757387814</v>
      </c>
      <c r="Q419" s="21">
        <f>'Balance Sheet Annual'!CH419/'Balance Sheet Annual'!CS419</f>
        <v>1.8955874341746868</v>
      </c>
      <c r="R419" s="21">
        <f>('Balance Sheet Annual'!BH419+'Balance Sheet Annual'!BS419)/'Balance Sheet Annual'!BB419</f>
        <v>0.34598018311802331</v>
      </c>
      <c r="S419" s="21">
        <f>('Balance Sheet Annual'!BH419/'Balance Sheet Annual'!BB419)</f>
        <v>1.7684685814624356E-2</v>
      </c>
      <c r="T419" s="21">
        <f>'Balance Sheet Annual'!BS419/'Balance Sheet Annual'!BB419</f>
        <v>0.32829549730339896</v>
      </c>
      <c r="U419" s="21">
        <f>('Balance Sheet Annual'!BH419+'Balance Sheet Annual'!BS419)/'Balance Sheet Annual'!CS419</f>
        <v>1.0018158707100056</v>
      </c>
      <c r="V419" s="21">
        <f>('Balance Sheet Annual'!BH419/'Balance Sheet Annual'!CS419)</f>
        <v>5.1207554022153622E-2</v>
      </c>
      <c r="W419" s="21">
        <f>('Balance Sheet Annual'!BS419/'Balance Sheet Annual'!CS419)</f>
        <v>0.95060831668785184</v>
      </c>
      <c r="X419" s="22">
        <f>'Balance Sheet Annual'!AH419/'Balance Sheet Annual'!BB419</f>
        <v>0.32798193904427442</v>
      </c>
      <c r="Y419" s="22">
        <f>'Balance Sheet Annual'!CS419/('Balance Sheet Annual'!BB419-'Balance Sheet Annual'!AQ419-'Balance Sheet Annual'!AR419-'Balance Sheet Annual'!AS419)</f>
        <v>0.46876064010895474</v>
      </c>
      <c r="Z419" s="22">
        <f>'Balance Sheet Annual'!BA419/'Balance Sheet Annual'!BB419</f>
        <v>0.67201806095572558</v>
      </c>
      <c r="AA419" s="22">
        <f>'Balance Sheet Annual'!AR419/'Balance Sheet Annual'!BB419</f>
        <v>0.24645679167189263</v>
      </c>
      <c r="AB419" s="23">
        <f>'Balance Sheet Annual'!CS419/'Balance Sheet Annual'!CT419</f>
        <v>0.34535306659977422</v>
      </c>
      <c r="AC419" s="24">
        <f>'Income Statement Annual'!V419/'Income Statement Annual'!N419</f>
        <v>0.40857282026302971</v>
      </c>
      <c r="AD419" s="22">
        <f>('Income Statement Annual'!AF419-'Income Statement Annual'!AC419)/'Income Statement Annual'!N419</f>
        <v>9.5080370189965902E-2</v>
      </c>
      <c r="AE419" s="22">
        <f>'Income Statement Annual'!AF419/'Income Statement Annual'!N419</f>
        <v>8.9917194349732096E-2</v>
      </c>
      <c r="AF419" s="22">
        <f>'Income Statement Annual'!BS419/'Income Statement Annual'!N419</f>
        <v>1.8996590355577204E-2</v>
      </c>
      <c r="AG419" s="22">
        <f>('Income Statement Annual'!AF419-'Income Statement Annual'!AC419)/('Income Statement Annual'!AH419*-1)</f>
        <v>7.3383458646616537</v>
      </c>
      <c r="AH419" s="23">
        <f>'Income Statement Annual'!AF419/('Income Statement Annual'!AH419*-1)</f>
        <v>6.9398496240601499</v>
      </c>
      <c r="AI419" s="24">
        <f>'Cash Flow Statement Annual'!BG419/'Cash Flow Statement Annual'!AB419</f>
        <v>-28.970588235294116</v>
      </c>
      <c r="AJ419" s="22">
        <f>'Cash Flow Statement Annual'!AB419/'Balance Sheet Annual'!BR419</f>
        <v>1.2404232032105071E-2</v>
      </c>
      <c r="AK419" s="22">
        <f>('Cash Flow Statement Annual'!AB419+'Cash Flow Statement Annual'!AV419)/('Balance Sheet Annual'!BH419+'Balance Sheet Annual'!BS419)</f>
        <v>-4.6583288018850824E-2</v>
      </c>
      <c r="AL419" s="23">
        <f>('Cash Flow Statement Annual'!AB419/('Balance Sheet Annual'!BH419+'Balance Sheet Annual'!BS419))</f>
        <v>6.1627696211709266E-3</v>
      </c>
      <c r="AM419" s="24">
        <f>'Income Statement Annual'!BS419/'Balance Sheet Annual'!CS419</f>
        <v>3.5409478845106229E-2</v>
      </c>
      <c r="AN419" s="22">
        <f>'Income Statement Annual'!N419/'Balance Sheet Annual'!CS419</f>
        <v>1.8639912838205919</v>
      </c>
      <c r="AO419" s="22">
        <f>'Income Statement Annual'!N419/'Balance Sheet Annual'!BB419</f>
        <v>0.64373510598269157</v>
      </c>
      <c r="AP419" s="22">
        <f>'Income Statement Annual'!N419/('Balance Sheet Annual'!AH419-'Balance Sheet Annual'!BR419)</f>
        <v>4.1241462434712739</v>
      </c>
      <c r="AQ419" s="22">
        <f>'Income Statement Annual'!BS419/'Balance Sheet Annual'!BB419</f>
        <v>1.2228772105857268E-2</v>
      </c>
      <c r="AR419" s="22">
        <f>'Cash Flow Statement Annual'!AB419/'Income Statement Annual'!N419</f>
        <v>3.3122260107160254E-3</v>
      </c>
      <c r="AS419" s="22">
        <f>'Cash Flow Statement Annual'!BG419/'Income Statement Annual'!N419</f>
        <v>-9.5957135898684848E-2</v>
      </c>
      <c r="AT419" s="22">
        <f>'Cash Flow Statement Annual'!AB419/'Balance Sheet Annual'!BB419</f>
        <v>2.1321961620469083E-3</v>
      </c>
      <c r="AU419" s="22">
        <f>('Cash Flow Statement Annual'!AB419+'Cash Flow Statement Annual'!AU419)/'Balance Sheet Annual'!BR419</f>
        <v>1.0944910616563297E-3</v>
      </c>
      <c r="AV419" s="22">
        <f>('Cash Flow Statement Annual'!AB419+'Cash Flow Statement Annual'!AU419)/('Balance Sheet Annual'!BH419+'Balance Sheet Annual'!BS419)</f>
        <v>5.4377379010331697E-4</v>
      </c>
      <c r="AW419" s="22">
        <f>'Cash Flow Statement Annual'!AB419/'Balance Sheet Annual'!BS419</f>
        <v>6.4947468958930273E-3</v>
      </c>
      <c r="AX419" s="22">
        <f>('Cash Flow Statement Annual'!AB419+'Cash Flow Statement Annual'!AU419)/'Balance Sheet Annual'!BS419</f>
        <v>5.7306590257879652E-4</v>
      </c>
      <c r="AY419" s="22">
        <f>('Balance Sheet Annual'!BH419+'Balance Sheet Annual'!BS419)/('Income Statement Annual'!AF419-'Income Statement Annual'!AC419)</f>
        <v>5.6526639344262293</v>
      </c>
      <c r="AZ419" s="22">
        <f>(('Balance Sheet Annual'!BH419+'Balance Sheet Annual'!BS419)-'Balance Sheet Annual'!N419)/('Income Statement Annual'!AF419-'Income Statement Annual'!AC419)</f>
        <v>4.3278688524590168</v>
      </c>
      <c r="BA419" s="22">
        <f>('Cash Flow Statement Annual'!AB419+'Cash Flow Statement Annual'!AU419)/'Income Statement Annual'!BS419</f>
        <v>1.5384615384615385E-2</v>
      </c>
      <c r="BB419" s="22">
        <f>'Income Statement Annual'!AF419/('Balance Sheet Annual'!BH419+'Balance Sheet Annual'!BS419)</f>
        <v>0.16730106942178721</v>
      </c>
      <c r="BC419" s="23">
        <f>'Income Statement Annual'!AF419/('Balance Sheet Annual'!BB419-'Balance Sheet Annual'!BR419)</f>
        <v>6.9897765997728137E-2</v>
      </c>
    </row>
    <row r="420" spans="1:55" x14ac:dyDescent="0.2">
      <c r="A420" s="45" t="s">
        <v>1279</v>
      </c>
      <c r="B420" s="45" t="s">
        <v>1280</v>
      </c>
      <c r="C420" s="45" t="str">
        <f>VLOOKUP(A420,'[1]S&amp;P 500 Wikipedia'!A:D,3,FALSE)</f>
        <v>Industrials</v>
      </c>
      <c r="D420" s="45">
        <v>124467</v>
      </c>
      <c r="E420" s="45" t="s">
        <v>16</v>
      </c>
      <c r="F420" s="45">
        <v>2018</v>
      </c>
      <c r="G420" s="45" t="s">
        <v>17</v>
      </c>
      <c r="H420" s="46">
        <v>43465</v>
      </c>
      <c r="I420" s="46">
        <v>43518</v>
      </c>
      <c r="J420" s="46">
        <v>43518</v>
      </c>
      <c r="K420" s="45">
        <v>179800000</v>
      </c>
      <c r="L420" s="45">
        <v>180900000</v>
      </c>
      <c r="M420" s="45" t="s">
        <v>1884</v>
      </c>
      <c r="N420" s="20">
        <f>'Balance Sheet Annual'!AH420/'Balance Sheet Annual'!BR420</f>
        <v>1.8827272727272728</v>
      </c>
      <c r="O420" s="21">
        <f>('Balance Sheet Annual'!AH420-'Balance Sheet Annual'!U420)/'Balance Sheet Annual'!BR420</f>
        <v>1.4063636363636363</v>
      </c>
      <c r="P420" s="21">
        <f>'Balance Sheet Annual'!N420/'Balance Sheet Annual'!BR420</f>
        <v>0.37636363636363634</v>
      </c>
      <c r="Q420" s="21">
        <f>'Balance Sheet Annual'!CH420/'Balance Sheet Annual'!CS420</f>
        <v>1.723302897975387</v>
      </c>
      <c r="R420" s="21">
        <f>('Balance Sheet Annual'!BH420+'Balance Sheet Annual'!BS420)/'Balance Sheet Annual'!BB420</f>
        <v>0.32069970845481049</v>
      </c>
      <c r="S420" s="21">
        <f>('Balance Sheet Annual'!BH420/'Balance Sheet Annual'!BB420)</f>
        <v>0</v>
      </c>
      <c r="T420" s="21">
        <f>'Balance Sheet Annual'!BS420/'Balance Sheet Annual'!BB420</f>
        <v>0.32069970845481049</v>
      </c>
      <c r="U420" s="21">
        <f>('Balance Sheet Annual'!BH420+'Balance Sheet Annual'!BS420)/'Balance Sheet Annual'!CS420</f>
        <v>0.8733624454148472</v>
      </c>
      <c r="V420" s="21">
        <f>('Balance Sheet Annual'!BH420/'Balance Sheet Annual'!CS420)</f>
        <v>0</v>
      </c>
      <c r="W420" s="21">
        <f>('Balance Sheet Annual'!BS420/'Balance Sheet Annual'!CS420)</f>
        <v>0.8733624454148472</v>
      </c>
      <c r="X420" s="22">
        <f>'Balance Sheet Annual'!AH420/'Balance Sheet Annual'!BB420</f>
        <v>0.30189504373177845</v>
      </c>
      <c r="Y420" s="22">
        <f>'Balance Sheet Annual'!CS420/('Balance Sheet Annual'!BB420-'Balance Sheet Annual'!AQ420-'Balance Sheet Annual'!AR420-'Balance Sheet Annual'!AS420)</f>
        <v>0.86149110807113538</v>
      </c>
      <c r="Z420" s="22">
        <f>'Balance Sheet Annual'!BA420/'Balance Sheet Annual'!BB420</f>
        <v>0.69810495626822155</v>
      </c>
      <c r="AA420" s="22">
        <f>'Balance Sheet Annual'!AR420/'Balance Sheet Annual'!BB420</f>
        <v>0.40349854227405246</v>
      </c>
      <c r="AB420" s="23">
        <f>'Balance Sheet Annual'!CS420/'Balance Sheet Annual'!CT420</f>
        <v>0.36720116618075804</v>
      </c>
      <c r="AC420" s="24">
        <f>'Income Statement Annual'!V420/'Income Statement Annual'!N420</f>
        <v>0.39324410452517528</v>
      </c>
      <c r="AD420" s="22">
        <f>('Income Statement Annual'!AF420-'Income Statement Annual'!AC420)/'Income Statement Annual'!N420</f>
        <v>0.12343318461865307</v>
      </c>
      <c r="AE420" s="22">
        <f>'Income Statement Annual'!AF420/'Income Statement Annual'!N420</f>
        <v>0.12343318461865307</v>
      </c>
      <c r="AF420" s="22">
        <f>'Income Statement Annual'!BS420/'Income Statement Annual'!N420</f>
        <v>7.0320798810282553E-2</v>
      </c>
      <c r="AG420" s="22">
        <f>('Income Statement Annual'!AF420-'Income Statement Annual'!AC420)/('Income Statement Annual'!AH420*-1)</f>
        <v>7.0853658536585362</v>
      </c>
      <c r="AH420" s="23">
        <f>'Income Statement Annual'!AF420/('Income Statement Annual'!AH420*-1)</f>
        <v>7.0853658536585362</v>
      </c>
      <c r="AI420" s="24">
        <f>'Cash Flow Statement Annual'!BG420/'Cash Flow Statement Annual'!AB420</f>
        <v>-0.61370262390670549</v>
      </c>
      <c r="AJ420" s="22">
        <f>'Cash Flow Statement Annual'!AB420/'Balance Sheet Annual'!BR420</f>
        <v>0.62363636363636366</v>
      </c>
      <c r="AK420" s="22">
        <f>('Cash Flow Statement Annual'!AB420+'Cash Flow Statement Annual'!AV420)/('Balance Sheet Annual'!BH420+'Balance Sheet Annual'!BS420)</f>
        <v>0.25272727272727274</v>
      </c>
      <c r="AL420" s="23">
        <f>('Cash Flow Statement Annual'!AB420/('Balance Sheet Annual'!BH420+'Balance Sheet Annual'!BS420))</f>
        <v>0.31181818181818183</v>
      </c>
      <c r="AM420" s="24">
        <f>'Income Statement Annual'!BS420/'Balance Sheet Annual'!CS420</f>
        <v>0.1314013497419611</v>
      </c>
      <c r="AN420" s="22">
        <f>'Income Statement Annual'!N420/'Balance Sheet Annual'!CS420</f>
        <v>1.868598650258039</v>
      </c>
      <c r="AO420" s="22">
        <f>'Income Statement Annual'!N420/'Balance Sheet Annual'!BB420</f>
        <v>0.68615160349854232</v>
      </c>
      <c r="AP420" s="22">
        <f>'Income Statement Annual'!N420/('Balance Sheet Annual'!AH420-'Balance Sheet Annual'!BR420)</f>
        <v>4.8475798146240985</v>
      </c>
      <c r="AQ420" s="22">
        <f>'Income Statement Annual'!BS420/'Balance Sheet Annual'!BB420</f>
        <v>4.8250728862973762E-2</v>
      </c>
      <c r="AR420" s="22">
        <f>'Cash Flow Statement Annual'!AB420/'Income Statement Annual'!N420</f>
        <v>0.14574038665816869</v>
      </c>
      <c r="AS420" s="22">
        <f>'Cash Flow Statement Annual'!BG420/'Income Statement Annual'!N420</f>
        <v>-8.9441257701295948E-2</v>
      </c>
      <c r="AT420" s="22">
        <f>'Cash Flow Statement Annual'!AB420/'Balance Sheet Annual'!BB420</f>
        <v>0.1</v>
      </c>
      <c r="AU420" s="22">
        <f>('Cash Flow Statement Annual'!AB420+'Cash Flow Statement Annual'!AU420)/'Balance Sheet Annual'!BR420</f>
        <v>0.45909090909090911</v>
      </c>
      <c r="AV420" s="22">
        <f>('Cash Flow Statement Annual'!AB420+'Cash Flow Statement Annual'!AU420)/('Balance Sheet Annual'!BH420+'Balance Sheet Annual'!BS420)</f>
        <v>0.22954545454545455</v>
      </c>
      <c r="AW420" s="22">
        <f>'Cash Flow Statement Annual'!AB420/'Balance Sheet Annual'!BS420</f>
        <v>0.31181818181818183</v>
      </c>
      <c r="AX420" s="22">
        <f>('Cash Flow Statement Annual'!AB420+'Cash Flow Statement Annual'!AU420)/'Balance Sheet Annual'!BS420</f>
        <v>0.22954545454545455</v>
      </c>
      <c r="AY420" s="22">
        <f>('Balance Sheet Annual'!BH420+'Balance Sheet Annual'!BS420)/('Income Statement Annual'!AF420-'Income Statement Annual'!AC420)</f>
        <v>3.7865748709122204</v>
      </c>
      <c r="AZ420" s="22">
        <f>(('Balance Sheet Annual'!BH420+'Balance Sheet Annual'!BS420)-'Balance Sheet Annual'!N420)/('Income Statement Annual'!AF420-'Income Statement Annual'!AC420)</f>
        <v>3.0740103270223753</v>
      </c>
      <c r="BA420" s="22">
        <f>('Cash Flow Statement Annual'!AB420+'Cash Flow Statement Annual'!AU420)/'Income Statement Annual'!BS420</f>
        <v>1.5256797583081572</v>
      </c>
      <c r="BB420" s="22">
        <f>'Income Statement Annual'!AF420/('Balance Sheet Annual'!BH420+'Balance Sheet Annual'!BS420)</f>
        <v>0.2640909090909091</v>
      </c>
      <c r="BC420" s="23">
        <f>'Income Statement Annual'!AF420/('Balance Sheet Annual'!BB420-'Balance Sheet Annual'!BR420)</f>
        <v>0.10086805555555556</v>
      </c>
    </row>
    <row r="421" spans="1:55" x14ac:dyDescent="0.2">
      <c r="A421" s="45" t="s">
        <v>1282</v>
      </c>
      <c r="B421" s="45" t="s">
        <v>1283</v>
      </c>
      <c r="C421" s="45" t="str">
        <f>VLOOKUP(A421,'[1]S&amp;P 500 Wikipedia'!A:D,3,FALSE)</f>
        <v>Consumer Discretionary</v>
      </c>
      <c r="D421" s="45">
        <v>98663</v>
      </c>
      <c r="E421" s="45" t="s">
        <v>16</v>
      </c>
      <c r="F421" s="45">
        <v>2018</v>
      </c>
      <c r="G421" s="45" t="s">
        <v>17</v>
      </c>
      <c r="H421" s="46">
        <v>43465</v>
      </c>
      <c r="I421" s="46">
        <v>43516</v>
      </c>
      <c r="J421" s="46">
        <v>43593</v>
      </c>
      <c r="K421" s="45">
        <v>314000000</v>
      </c>
      <c r="L421" s="45">
        <v>320000000</v>
      </c>
      <c r="M421" s="45" t="s">
        <v>2039</v>
      </c>
      <c r="N421" s="20">
        <f>'Balance Sheet Annual'!AH421/'Balance Sheet Annual'!BR421</f>
        <v>1.658068783068783</v>
      </c>
      <c r="O421" s="21">
        <f>('Balance Sheet Annual'!AH421-'Balance Sheet Annual'!U421)/'Balance Sheet Annual'!BR421</f>
        <v>1.658068783068783</v>
      </c>
      <c r="P421" s="21">
        <f>'Balance Sheet Annual'!N421/'Balance Sheet Annual'!BR421</f>
        <v>1.0066137566137565</v>
      </c>
      <c r="Q421" s="21">
        <f>'Balance Sheet Annual'!CH421/'Balance Sheet Annual'!CS421</f>
        <v>-1.8384906851910325</v>
      </c>
      <c r="R421" s="21">
        <f>('Balance Sheet Annual'!BH421+'Balance Sheet Annual'!BS421)/'Balance Sheet Annual'!BB421</f>
        <v>1.8459800414234608</v>
      </c>
      <c r="S421" s="21">
        <f>('Balance Sheet Annual'!BH421/'Balance Sheet Annual'!BB421)</f>
        <v>7.0608171719073617E-2</v>
      </c>
      <c r="T421" s="21">
        <f>'Balance Sheet Annual'!BS421/'Balance Sheet Annual'!BB421</f>
        <v>1.7753718697043872</v>
      </c>
      <c r="U421" s="21">
        <f>('Balance Sheet Annual'!BH421+'Balance Sheet Annual'!BS421)/'Balance Sheet Annual'!CS421</f>
        <v>-1.5478370697821282</v>
      </c>
      <c r="V421" s="21">
        <f>('Balance Sheet Annual'!BH421/'Balance Sheet Annual'!CS421)</f>
        <v>-5.9204294284812123E-2</v>
      </c>
      <c r="W421" s="21">
        <f>('Balance Sheet Annual'!BS421/'Balance Sheet Annual'!CS421)</f>
        <v>-1.4886327754973161</v>
      </c>
      <c r="X421" s="22">
        <f>'Balance Sheet Annual'!AH421/'Balance Sheet Annual'!BB421</f>
        <v>0.47203916399924684</v>
      </c>
      <c r="Y421" s="22">
        <f>'Balance Sheet Annual'!CS421/('Balance Sheet Annual'!BB421-'Balance Sheet Annual'!AQ421-'Balance Sheet Annual'!AR421-'Balance Sheet Annual'!AS421)</f>
        <v>-1.3508210705907442</v>
      </c>
      <c r="Z421" s="22">
        <f>'Balance Sheet Annual'!BA421/'Balance Sheet Annual'!BB421</f>
        <v>0.52796083600075316</v>
      </c>
      <c r="AA421" s="22">
        <f>'Balance Sheet Annual'!AR421/'Balance Sheet Annual'!BB421</f>
        <v>9.6403690453775184E-2</v>
      </c>
      <c r="AB421" s="23">
        <f>'Balance Sheet Annual'!CS421/'Balance Sheet Annual'!CT421</f>
        <v>-1.1926190924496329</v>
      </c>
      <c r="AC421" s="24">
        <f>'Income Statement Annual'!V421/'Income Statement Annual'!N421</f>
        <v>0.4974481116025859</v>
      </c>
      <c r="AD421" s="22">
        <f>('Income Statement Annual'!AF421-'Income Statement Annual'!AC421)/'Income Statement Annual'!N421</f>
        <v>0.28887376658727459</v>
      </c>
      <c r="AE421" s="22">
        <f>'Income Statement Annual'!AF421/'Income Statement Annual'!N421</f>
        <v>0.28887376658727459</v>
      </c>
      <c r="AF421" s="22">
        <f>'Income Statement Annual'!BS421/'Income Statement Annual'!N421</f>
        <v>0.22796869683565837</v>
      </c>
      <c r="AG421" s="22">
        <f>('Income Statement Annual'!AF421-'Income Statement Annual'!AC421)/('Income Statement Annual'!AH421*-1)</f>
        <v>-3.8157303370786515</v>
      </c>
      <c r="AH421" s="23">
        <f>'Income Statement Annual'!AF421/('Income Statement Annual'!AH421*-1)</f>
        <v>-3.8157303370786515</v>
      </c>
      <c r="AI421" s="24">
        <f>'Cash Flow Statement Annual'!BG421/'Cash Flow Statement Annual'!AB421</f>
        <v>-1.7376573088092933</v>
      </c>
      <c r="AJ421" s="22">
        <f>'Cash Flow Statement Annual'!AB421/'Balance Sheet Annual'!BR421</f>
        <v>0.68320105820105825</v>
      </c>
      <c r="AK421" s="22">
        <f>('Cash Flow Statement Annual'!AB421+'Cash Flow Statement Annual'!AV421)/('Balance Sheet Annual'!BH421+'Balance Sheet Annual'!BS421)</f>
        <v>6.2933496532027747E-2</v>
      </c>
      <c r="AL421" s="23">
        <f>('Cash Flow Statement Annual'!AB421/('Balance Sheet Annual'!BH421+'Balance Sheet Annual'!BS421))</f>
        <v>0.10536515707874337</v>
      </c>
      <c r="AM421" s="24">
        <f>'Income Statement Annual'!BS421/'Balance Sheet Annual'!CS421</f>
        <v>-0.21155667824439534</v>
      </c>
      <c r="AN421" s="22">
        <f>'Income Statement Annual'!N421/'Balance Sheet Annual'!CS421</f>
        <v>-0.9280075781496685</v>
      </c>
      <c r="AO421" s="22">
        <f>'Income Statement Annual'!N421/'Balance Sheet Annual'!BB421</f>
        <v>1.1067595556392393</v>
      </c>
      <c r="AP421" s="22">
        <f>'Income Statement Annual'!N421/('Balance Sheet Annual'!AH421-'Balance Sheet Annual'!BR421)</f>
        <v>5.9075376884422113</v>
      </c>
      <c r="AQ421" s="22">
        <f>'Income Statement Annual'!BS421/'Balance Sheet Annual'!BB421</f>
        <v>0.25230653360948974</v>
      </c>
      <c r="AR421" s="22">
        <f>'Cash Flow Statement Annual'!AB421/'Income Statement Annual'!N421</f>
        <v>0.17574004763525009</v>
      </c>
      <c r="AS421" s="22">
        <f>'Cash Flow Statement Annual'!BG421/'Income Statement Annual'!N421</f>
        <v>-0.30537597822388568</v>
      </c>
      <c r="AT421" s="22">
        <f>'Cash Flow Statement Annual'!AB421/'Balance Sheet Annual'!BB421</f>
        <v>0.19450197702880814</v>
      </c>
      <c r="AU421" s="22">
        <f>('Cash Flow Statement Annual'!AB421+'Cash Flow Statement Annual'!AU421)/'Balance Sheet Annual'!BR421</f>
        <v>1.6567460317460319</v>
      </c>
      <c r="AV421" s="22">
        <f>('Cash Flow Statement Annual'!AB421+'Cash Flow Statement Annual'!AU421)/('Balance Sheet Annual'!BH421+'Balance Sheet Annual'!BS421)</f>
        <v>0.2555079559363525</v>
      </c>
      <c r="AW421" s="22">
        <f>'Cash Flow Statement Annual'!AB421/'Balance Sheet Annual'!BS421</f>
        <v>0.10955562625941245</v>
      </c>
      <c r="AX421" s="22">
        <f>('Cash Flow Statement Annual'!AB421+'Cash Flow Statement Annual'!AU421)/'Balance Sheet Annual'!BS421</f>
        <v>0.26566974228444162</v>
      </c>
      <c r="AY421" s="22">
        <f>('Balance Sheet Annual'!BH421+'Balance Sheet Annual'!BS421)/('Income Statement Annual'!AF421-'Income Statement Annual'!AC421)</f>
        <v>5.7738515901060072</v>
      </c>
      <c r="AZ421" s="22">
        <f>(('Balance Sheet Annual'!BH421+'Balance Sheet Annual'!BS421)-'Balance Sheet Annual'!N421)/('Income Statement Annual'!AF421-'Income Statement Annual'!AC421)</f>
        <v>4.8775029446407538</v>
      </c>
      <c r="BA421" s="22">
        <f>('Cash Flow Statement Annual'!AB421+'Cash Flow Statement Annual'!AU421)/'Income Statement Annual'!BS421</f>
        <v>1.8694029850746268</v>
      </c>
      <c r="BB421" s="22">
        <f>'Income Statement Annual'!AF421/('Balance Sheet Annual'!BH421+'Balance Sheet Annual'!BS421)</f>
        <v>0.17319461444308445</v>
      </c>
      <c r="BC421" s="23">
        <f>'Income Statement Annual'!AF421/('Balance Sheet Annual'!BB421-'Balance Sheet Annual'!BR421)</f>
        <v>0.44695972624374836</v>
      </c>
    </row>
    <row r="422" spans="1:55" x14ac:dyDescent="0.2">
      <c r="A422" s="45" t="s">
        <v>1285</v>
      </c>
      <c r="B422" s="45" t="s">
        <v>1286</v>
      </c>
      <c r="C422" s="45" t="str">
        <f>VLOOKUP(A422,'[1]S&amp;P 500 Wikipedia'!A:D,3,FALSE)</f>
        <v>Health Care</v>
      </c>
      <c r="D422" s="45">
        <v>378249</v>
      </c>
      <c r="E422" s="45" t="s">
        <v>16</v>
      </c>
      <c r="F422" s="45">
        <v>2018</v>
      </c>
      <c r="G422" s="45" t="s">
        <v>17</v>
      </c>
      <c r="H422" s="46">
        <v>43465</v>
      </c>
      <c r="I422" s="46">
        <v>43522</v>
      </c>
      <c r="J422" s="46">
        <v>43522</v>
      </c>
      <c r="K422" s="45">
        <v>204000000</v>
      </c>
      <c r="L422" s="45">
        <v>199400000</v>
      </c>
      <c r="M422" s="45" t="s">
        <v>1885</v>
      </c>
      <c r="N422" s="20">
        <f>'Balance Sheet Annual'!AH422/'Balance Sheet Annual'!BR422</f>
        <v>1.487050851874776</v>
      </c>
      <c r="O422" s="21">
        <f>('Balance Sheet Annual'!AH422-'Balance Sheet Annual'!U422)/'Balance Sheet Annual'!BR422</f>
        <v>0.81327165521060685</v>
      </c>
      <c r="P422" s="21">
        <f>'Balance Sheet Annual'!N422/'Balance Sheet Annual'!BR422</f>
        <v>0.1708310258331433</v>
      </c>
      <c r="Q422" s="21">
        <f>'Balance Sheet Annual'!CH422/'Balance Sheet Annual'!CS422</f>
        <v>1.2166929402241062</v>
      </c>
      <c r="R422" s="21">
        <f>('Balance Sheet Annual'!BH422+'Balance Sheet Annual'!BS422)/'Balance Sheet Annual'!BB422</f>
        <v>0.3898862151149381</v>
      </c>
      <c r="S422" s="21">
        <f>('Balance Sheet Annual'!BH422/'Balance Sheet Annual'!BB422)</f>
        <v>4.7090028446221267E-2</v>
      </c>
      <c r="T422" s="21">
        <f>'Balance Sheet Annual'!BS422/'Balance Sheet Annual'!BB422</f>
        <v>0.34279618666871686</v>
      </c>
      <c r="U422" s="21">
        <f>('Balance Sheet Annual'!BH422+'Balance Sheet Annual'!BS422)/'Balance Sheet Annual'!CS422</f>
        <v>0.86425802053598055</v>
      </c>
      <c r="V422" s="21">
        <f>('Balance Sheet Annual'!BH422/'Balance Sheet Annual'!CS422)</f>
        <v>0.10438413361169102</v>
      </c>
      <c r="W422" s="21">
        <f>('Balance Sheet Annual'!BS422/'Balance Sheet Annual'!CS422)</f>
        <v>0.75987388692428959</v>
      </c>
      <c r="X422" s="22">
        <f>'Balance Sheet Annual'!AH422/'Balance Sheet Annual'!BB422</f>
        <v>0.17547474436841701</v>
      </c>
      <c r="Y422" s="22">
        <f>'Balance Sheet Annual'!CS422/('Balance Sheet Annual'!BB422-'Balance Sheet Annual'!AQ422-'Balance Sheet Annual'!AR422-'Balance Sheet Annual'!AS422)</f>
        <v>1.6783701839192242</v>
      </c>
      <c r="Z422" s="22">
        <f>'Balance Sheet Annual'!BA422/'Balance Sheet Annual'!BB422</f>
        <v>0.82452525563158297</v>
      </c>
      <c r="AA422" s="22">
        <f>'Balance Sheet Annual'!AR422/'Balance Sheet Annual'!BB422</f>
        <v>0.41010225263319749</v>
      </c>
      <c r="AB422" s="23">
        <f>'Balance Sheet Annual'!CS422/'Balance Sheet Annual'!CT422</f>
        <v>0.4511224725147997</v>
      </c>
      <c r="AC422" s="24">
        <f>'Income Statement Annual'!V422/'Income Statement Annual'!N422</f>
        <v>0.72666692296848767</v>
      </c>
      <c r="AD422" s="22">
        <f>('Income Statement Annual'!AF422-'Income Statement Annual'!AC422)/'Income Statement Annual'!N422</f>
        <v>0.28139376930273091</v>
      </c>
      <c r="AE422" s="22">
        <f>'Income Statement Annual'!AF422/'Income Statement Annual'!N422</f>
        <v>0.20400343444440172</v>
      </c>
      <c r="AF422" s="22">
        <f>'Income Statement Annual'!BS422/'Income Statement Annual'!N422</f>
        <v>0.23244012148706317</v>
      </c>
      <c r="AG422" s="22">
        <f>('Income Statement Annual'!AF422-'Income Statement Annual'!AC422)/('Income Statement Annual'!AH422*-1)</f>
        <v>6.7500768521364893</v>
      </c>
      <c r="AH422" s="23">
        <f>'Income Statement Annual'!AF422/('Income Statement Annual'!AH422*-1)</f>
        <v>4.8936366430986782</v>
      </c>
      <c r="AI422" s="24">
        <f>'Cash Flow Statement Annual'!BG422/'Cash Flow Statement Annual'!AB422</f>
        <v>-0.76502559565189909</v>
      </c>
      <c r="AJ422" s="22">
        <f>'Cash Flow Statement Annual'!AB422/'Balance Sheet Annual'!BR422</f>
        <v>0.51545753656709126</v>
      </c>
      <c r="AK422" s="22">
        <f>('Cash Flow Statement Annual'!AB422+'Cash Flow Statement Annual'!AV422)/('Balance Sheet Annual'!BH422+'Balance Sheet Annual'!BS422)</f>
        <v>0.13691890559526743</v>
      </c>
      <c r="AL422" s="23">
        <f>('Cash Flow Statement Annual'!AB422/('Balance Sheet Annual'!BH422+'Balance Sheet Annual'!BS422))</f>
        <v>0.15600690165146661</v>
      </c>
      <c r="AM422" s="24">
        <f>'Income Statement Annual'!BS422/'Balance Sheet Annual'!CS422</f>
        <v>0.15455668697541647</v>
      </c>
      <c r="AN422" s="22">
        <f>'Income Statement Annual'!N422/'Balance Sheet Annual'!CS422</f>
        <v>0.66493119168335391</v>
      </c>
      <c r="AO422" s="22">
        <f>'Income Statement Annual'!N422/'Balance Sheet Annual'!BB422</f>
        <v>0.29996540324440685</v>
      </c>
      <c r="AP422" s="22">
        <f>'Income Statement Annual'!N422/('Balance Sheet Annual'!AH422-'Balance Sheet Annual'!BR422)</f>
        <v>5.2192495485251822</v>
      </c>
      <c r="AQ422" s="22">
        <f>'Income Statement Annual'!BS422/'Balance Sheet Annual'!BB422</f>
        <v>6.9723994772045828E-2</v>
      </c>
      <c r="AR422" s="22">
        <f>'Cash Flow Statement Annual'!AB422/'Income Statement Annual'!N422</f>
        <v>0.20277318570348443</v>
      </c>
      <c r="AS422" s="22">
        <f>'Cash Flow Statement Annual'!BG422/'Income Statement Annual'!N422</f>
        <v>-0.15512667717504133</v>
      </c>
      <c r="AT422" s="22">
        <f>'Cash Flow Statement Annual'!AB422/'Balance Sheet Annual'!BB422</f>
        <v>6.0824940416698697E-2</v>
      </c>
      <c r="AU422" s="22">
        <f>('Cash Flow Statement Annual'!AB422+'Cash Flow Statement Annual'!AU422)/'Balance Sheet Annual'!BR422</f>
        <v>0.34905691109880443</v>
      </c>
      <c r="AV422" s="22">
        <f>('Cash Flow Statement Annual'!AB422+'Cash Flow Statement Annual'!AU422)/('Balance Sheet Annual'!BH422+'Balance Sheet Annual'!BS422)</f>
        <v>0.10564456494947005</v>
      </c>
      <c r="AW422" s="22">
        <f>'Cash Flow Statement Annual'!AB422/'Balance Sheet Annual'!BS422</f>
        <v>0.17743762265208859</v>
      </c>
      <c r="AX422" s="22">
        <f>('Cash Flow Statement Annual'!AB422+'Cash Flow Statement Annual'!AU422)/'Balance Sheet Annual'!BS422</f>
        <v>0.12015699467339501</v>
      </c>
      <c r="AY422" s="22">
        <f>('Balance Sheet Annual'!BH422+'Balance Sheet Annual'!BS422)/('Income Statement Annual'!AF422-'Income Statement Annual'!AC422)</f>
        <v>4.6190454504053191</v>
      </c>
      <c r="AZ422" s="22">
        <f>(('Balance Sheet Annual'!BH422+'Balance Sheet Annual'!BS422)-'Balance Sheet Annual'!N422)/('Income Statement Annual'!AF422-'Income Statement Annual'!AC422)</f>
        <v>4.3802258857819476</v>
      </c>
      <c r="BA422" s="22">
        <f>('Cash Flow Statement Annual'!AB422+'Cash Flow Statement Annual'!AU422)/'Income Statement Annual'!BS422</f>
        <v>0.59074870437754989</v>
      </c>
      <c r="BB422" s="22">
        <f>'Income Statement Annual'!AF422/('Balance Sheet Annual'!BH422+'Balance Sheet Annual'!BS422)</f>
        <v>0.15695341385260045</v>
      </c>
      <c r="BC422" s="23">
        <f>'Income Statement Annual'!AF422/('Balance Sheet Annual'!BB422-'Balance Sheet Annual'!BR422)</f>
        <v>6.9381066321482901E-2</v>
      </c>
    </row>
    <row r="423" spans="1:55" ht="17" thickBot="1" x14ac:dyDescent="0.25">
      <c r="A423" s="45" t="s">
        <v>1288</v>
      </c>
      <c r="B423" s="45" t="s">
        <v>1289</v>
      </c>
      <c r="C423" s="45" t="str">
        <f>VLOOKUP(A423,'[1]S&amp;P 500 Wikipedia'!A:D,3,FALSE)</f>
        <v>Health Care</v>
      </c>
      <c r="D423" s="45">
        <v>378251</v>
      </c>
      <c r="E423" s="45" t="s">
        <v>16</v>
      </c>
      <c r="F423" s="45">
        <v>2018</v>
      </c>
      <c r="G423" s="45" t="s">
        <v>17</v>
      </c>
      <c r="H423" s="46">
        <v>43465</v>
      </c>
      <c r="I423" s="46">
        <v>43510</v>
      </c>
      <c r="J423" s="46">
        <v>43510</v>
      </c>
      <c r="K423" s="45">
        <v>480552000</v>
      </c>
      <c r="L423" s="45">
        <v>484492000</v>
      </c>
      <c r="M423" s="45" t="s">
        <v>1886</v>
      </c>
      <c r="N423" s="25">
        <f>'Balance Sheet Annual'!AH423/'Balance Sheet Annual'!BR423</f>
        <v>3.8546617915904937</v>
      </c>
      <c r="O423" s="26">
        <f>('Balance Sheet Annual'!AH423-'Balance Sheet Annual'!U423)/'Balance Sheet Annual'!BR423</f>
        <v>2.5502742230347351</v>
      </c>
      <c r="P423" s="26">
        <f>'Balance Sheet Annual'!N423/'Balance Sheet Annual'!BR423</f>
        <v>1.4296160877513711</v>
      </c>
      <c r="Q423" s="26">
        <f>'Balance Sheet Annual'!CH423/'Balance Sheet Annual'!CS423</f>
        <v>3.807390817469205</v>
      </c>
      <c r="R423" s="26">
        <f>('Balance Sheet Annual'!BH423+'Balance Sheet Annual'!BS423)/'Balance Sheet Annual'!BB423</f>
        <v>0.57686932215234099</v>
      </c>
      <c r="S423" s="26">
        <f>('Balance Sheet Annual'!BH423/'Balance Sheet Annual'!BB423)</f>
        <v>0</v>
      </c>
      <c r="T423" s="26">
        <f>'Balance Sheet Annual'!BS423/'Balance Sheet Annual'!BB423</f>
        <v>0.57686932215234099</v>
      </c>
      <c r="U423" s="26">
        <f>('Balance Sheet Annual'!BH423+'Balance Sheet Annual'!BS423)/'Balance Sheet Annual'!CS423</f>
        <v>2.7732362821948486</v>
      </c>
      <c r="V423" s="26">
        <f>('Balance Sheet Annual'!BH423/'Balance Sheet Annual'!CS423)</f>
        <v>0</v>
      </c>
      <c r="W423" s="26">
        <f>('Balance Sheet Annual'!BS423/'Balance Sheet Annual'!CS423)</f>
        <v>2.7732362821948486</v>
      </c>
      <c r="X423" s="27">
        <f>'Balance Sheet Annual'!AH423/'Balance Sheet Annual'!BB423</f>
        <v>0.49114838108548803</v>
      </c>
      <c r="Y423" s="27">
        <f>'Balance Sheet Annual'!CS423/('Balance Sheet Annual'!BB423-'Balance Sheet Annual'!AQ423-'Balance Sheet Annual'!AR423-'Balance Sheet Annual'!AS423)</f>
        <v>0.30755984157051836</v>
      </c>
      <c r="Z423" s="27">
        <f>'Balance Sheet Annual'!BA423/'Balance Sheet Annual'!BB423</f>
        <v>0.50885161891451203</v>
      </c>
      <c r="AA423" s="27">
        <f>'Balance Sheet Annual'!AR423/'Balance Sheet Annual'!BB423</f>
        <v>0.17586769159096202</v>
      </c>
      <c r="AB423" s="28">
        <f>'Balance Sheet Annual'!CS423/'Balance Sheet Annual'!CT423</f>
        <v>0.20801304449103192</v>
      </c>
      <c r="AC423" s="29">
        <f>'Income Statement Annual'!V423/'Income Statement Annual'!N423</f>
        <v>0.665536084416808</v>
      </c>
      <c r="AD423" s="27">
        <f>('Income Statement Annual'!AF423-'Income Statement Annual'!AC423)/'Income Statement Annual'!N423</f>
        <v>0.3421895609572263</v>
      </c>
      <c r="AE423" s="27">
        <f>'Income Statement Annual'!AF423/'Income Statement Annual'!N423</f>
        <v>0.3250423968343697</v>
      </c>
      <c r="AF423" s="27">
        <f>'Income Statement Annual'!BS423/'Income Statement Annual'!N423</f>
        <v>0.16280384397964953</v>
      </c>
      <c r="AG423" s="27">
        <f>('Income Statement Annual'!AF423-'Income Statement Annual'!AC423)/('Income Statement Annual'!AH423*-1)</f>
        <v>10.377142857142857</v>
      </c>
      <c r="AH423" s="28">
        <f>'Income Statement Annual'!AF423/('Income Statement Annual'!AH423*-1)</f>
        <v>9.8571428571428577</v>
      </c>
      <c r="AI423" s="29">
        <f>'Cash Flow Statement Annual'!BG423/'Cash Flow Statement Annual'!AB423</f>
        <v>-0.18647845468053492</v>
      </c>
      <c r="AJ423" s="27">
        <f>'Cash Flow Statement Annual'!AB423/'Balance Sheet Annual'!BR423</f>
        <v>1.2303473491773309</v>
      </c>
      <c r="AK423" s="27">
        <f>('Cash Flow Statement Annual'!AB423+'Cash Flow Statement Annual'!AV423)/('Balance Sheet Annual'!BH423+'Balance Sheet Annual'!BS423)</f>
        <v>0.23016353725015143</v>
      </c>
      <c r="AL423" s="28">
        <f>('Cash Flow Statement Annual'!AB423/('Balance Sheet Annual'!BH423+'Balance Sheet Annual'!BS423))</f>
        <v>0.27175449222693315</v>
      </c>
      <c r="AM423" s="29">
        <f>'Income Statement Annual'!BS423/'Balance Sheet Annual'!CS423</f>
        <v>0.48376259798432253</v>
      </c>
      <c r="AN423" s="27">
        <f>'Income Statement Annual'!N423/'Balance Sheet Annual'!CS423</f>
        <v>2.9714445688689808</v>
      </c>
      <c r="AO423" s="27">
        <f>'Income Statement Annual'!N423/'Balance Sheet Annual'!BB423</f>
        <v>0.61809923130677846</v>
      </c>
      <c r="AP423" s="27">
        <f>'Income Statement Annual'!N423/('Balance Sheet Annual'!AH423-'Balance Sheet Annual'!BR423)</f>
        <v>1.6993275696445724</v>
      </c>
      <c r="AQ423" s="27">
        <f>'Income Statement Annual'!BS423/'Balance Sheet Annual'!BB423</f>
        <v>0.10062893081761007</v>
      </c>
      <c r="AR423" s="27">
        <f>'Cash Flow Statement Annual'!AB423/'Income Statement Annual'!N423</f>
        <v>0.2536272847182966</v>
      </c>
      <c r="AS423" s="27">
        <f>'Cash Flow Statement Annual'!BG423/'Income Statement Annual'!N423</f>
        <v>-4.7296024119087995E-2</v>
      </c>
      <c r="AT423" s="27">
        <f>'Cash Flow Statement Annual'!AB423/'Balance Sheet Annual'!BB423</f>
        <v>0.15676682972280456</v>
      </c>
      <c r="AU423" s="27">
        <f>('Cash Flow Statement Annual'!AB423+'Cash Flow Statement Annual'!AU423)/'Balance Sheet Annual'!BR423</f>
        <v>0.98354661791590492</v>
      </c>
      <c r="AV423" s="27">
        <f>('Cash Flow Statement Annual'!AB423+'Cash Flow Statement Annual'!AU423)/('Balance Sheet Annual'!BH423+'Balance Sheet Annual'!BS423)</f>
        <v>0.21724207550979205</v>
      </c>
      <c r="AW423" s="27">
        <f>'Cash Flow Statement Annual'!AB423/'Balance Sheet Annual'!BS423</f>
        <v>0.27175449222693315</v>
      </c>
      <c r="AX423" s="27">
        <f>('Cash Flow Statement Annual'!AB423+'Cash Flow Statement Annual'!AU423)/'Balance Sheet Annual'!BS423</f>
        <v>0.21724207550979205</v>
      </c>
      <c r="AY423" s="27">
        <f>('Balance Sheet Annual'!BH423+'Balance Sheet Annual'!BS423)/('Income Statement Annual'!AF423-'Income Statement Annual'!AC423)</f>
        <v>2.7274229074889869</v>
      </c>
      <c r="AZ423" s="27">
        <f>(('Balance Sheet Annual'!BH423+'Balance Sheet Annual'!BS423)-'Balance Sheet Annual'!N423)/('Income Statement Annual'!AF423-'Income Statement Annual'!AC423)</f>
        <v>1.8661894273127753</v>
      </c>
      <c r="BA423" s="27">
        <f>('Cash Flow Statement Annual'!AB423+'Cash Flow Statement Annual'!AU423)/'Income Statement Annual'!BS423</f>
        <v>1.2453703703703705</v>
      </c>
      <c r="BB423" s="27">
        <f>'Income Statement Annual'!AF423/('Balance Sheet Annual'!BH423+'Balance Sheet Annual'!BS423)</f>
        <v>0.34827377347062388</v>
      </c>
      <c r="BC423" s="28">
        <f>'Income Statement Annual'!AF423/('Balance Sheet Annual'!BB423-'Balance Sheet Annual'!BR423)</f>
        <v>0.23024559530165509</v>
      </c>
    </row>
    <row r="424" spans="1:55" x14ac:dyDescent="0.2">
      <c r="A424" s="1"/>
      <c r="B424" s="1"/>
      <c r="C424" s="16"/>
      <c r="D424" s="1"/>
      <c r="E424" s="1"/>
      <c r="F424" s="1"/>
      <c r="G424" s="1"/>
      <c r="H424" s="11"/>
      <c r="I424" s="11"/>
      <c r="J424" s="11"/>
      <c r="K424" s="2"/>
      <c r="L424" s="2"/>
      <c r="M424" s="1"/>
    </row>
    <row r="425" spans="1:55" x14ac:dyDescent="0.2">
      <c r="A425" s="1"/>
      <c r="B425" s="1"/>
      <c r="C425" s="16"/>
      <c r="D425" s="1"/>
      <c r="E425" s="1"/>
      <c r="F425" s="1"/>
      <c r="G425" s="1"/>
      <c r="H425" s="11"/>
      <c r="I425" s="11"/>
      <c r="J425" s="11"/>
      <c r="K425" s="2"/>
      <c r="L425" s="2"/>
      <c r="M425" s="1"/>
    </row>
    <row r="426" spans="1:55" s="34" customFormat="1" x14ac:dyDescent="0.2">
      <c r="A426" s="30" t="s">
        <v>1401</v>
      </c>
      <c r="B426" s="30"/>
      <c r="C426" s="30"/>
      <c r="D426" s="30"/>
      <c r="E426" s="30"/>
      <c r="F426" s="30"/>
      <c r="G426" s="30"/>
      <c r="H426" s="31"/>
      <c r="I426" s="31"/>
      <c r="J426" s="31"/>
      <c r="K426" s="32"/>
      <c r="L426" s="32"/>
      <c r="M426" s="30"/>
      <c r="N426" s="33">
        <f>AVERAGE(N2:N423)</f>
        <v>1.8311771109556165</v>
      </c>
      <c r="O426" s="33">
        <f t="shared" ref="O426:BC426" si="0">AVERAGE(O2:O423)</f>
        <v>1.5070722562758809</v>
      </c>
      <c r="P426" s="33">
        <f t="shared" si="0"/>
        <v>0.74073718686835499</v>
      </c>
      <c r="Q426" s="33">
        <f t="shared" si="0"/>
        <v>2.1333214243857745</v>
      </c>
      <c r="R426" s="33">
        <f t="shared" si="0"/>
        <v>0.31795287252815135</v>
      </c>
      <c r="S426" s="33">
        <f t="shared" si="0"/>
        <v>3.3946459196490399E-2</v>
      </c>
      <c r="T426" s="33">
        <f t="shared" si="0"/>
        <v>0.28400641333166082</v>
      </c>
      <c r="U426" s="33">
        <f t="shared" si="0"/>
        <v>0.89105545358922544</v>
      </c>
      <c r="V426" s="33">
        <f t="shared" si="0"/>
        <v>0.11096569457982539</v>
      </c>
      <c r="W426" s="33">
        <f t="shared" si="0"/>
        <v>0.7800897590094007</v>
      </c>
      <c r="X426" s="33">
        <f t="shared" si="0"/>
        <v>0.33990062113851571</v>
      </c>
      <c r="Y426" s="33">
        <f t="shared" si="0"/>
        <v>0.62930307028773502</v>
      </c>
      <c r="Z426" s="33">
        <f t="shared" si="0"/>
        <v>0.66009937886148407</v>
      </c>
      <c r="AA426" s="33">
        <f t="shared" si="0"/>
        <v>0.18951661370662448</v>
      </c>
      <c r="AB426" s="33">
        <f t="shared" si="0"/>
        <v>0.36917441771993009</v>
      </c>
      <c r="AC426" s="33">
        <f t="shared" si="0"/>
        <v>0.50332505520859894</v>
      </c>
      <c r="AD426" s="33">
        <f t="shared" si="0"/>
        <v>0.23548707635413363</v>
      </c>
      <c r="AE426" s="33">
        <f t="shared" si="0"/>
        <v>0.18521051761463964</v>
      </c>
      <c r="AF426" s="33">
        <f t="shared" si="0"/>
        <v>0.12149567135350869</v>
      </c>
      <c r="AG426" s="33" t="e">
        <f t="shared" si="0"/>
        <v>#DIV/0!</v>
      </c>
      <c r="AH426" s="33" t="e">
        <f t="shared" si="0"/>
        <v>#DIV/0!</v>
      </c>
      <c r="AI426" s="33">
        <f t="shared" si="0"/>
        <v>-2.1223152866698487</v>
      </c>
      <c r="AJ426" s="33">
        <f t="shared" si="0"/>
        <v>0.69131819441160403</v>
      </c>
      <c r="AK426" s="33" t="e">
        <f t="shared" si="0"/>
        <v>#DIV/0!</v>
      </c>
      <c r="AL426" s="33" t="e">
        <f t="shared" si="0"/>
        <v>#DIV/0!</v>
      </c>
      <c r="AM426" s="33">
        <f t="shared" si="0"/>
        <v>0.23864251950751342</v>
      </c>
      <c r="AN426" s="33">
        <f t="shared" si="0"/>
        <v>2.807970208161354</v>
      </c>
      <c r="AO426" s="33">
        <f t="shared" si="0"/>
        <v>0.75447154851306675</v>
      </c>
      <c r="AP426" s="33">
        <f t="shared" si="0"/>
        <v>2.8075820241104168</v>
      </c>
      <c r="AQ426" s="33">
        <f t="shared" si="0"/>
        <v>6.7527622450091515E-2</v>
      </c>
      <c r="AR426" s="33">
        <f t="shared" si="0"/>
        <v>0.21022722740976485</v>
      </c>
      <c r="AS426" s="33">
        <f t="shared" si="0"/>
        <v>-5.6431928193400843E-2</v>
      </c>
      <c r="AT426" s="33">
        <f t="shared" si="0"/>
        <v>0.11266470769114625</v>
      </c>
      <c r="AU426" s="33">
        <f t="shared" si="0"/>
        <v>0.27639259100524322</v>
      </c>
      <c r="AV426" s="33" t="e">
        <f t="shared" si="0"/>
        <v>#DIV/0!</v>
      </c>
      <c r="AW426" s="33" t="e">
        <f t="shared" si="0"/>
        <v>#DIV/0!</v>
      </c>
      <c r="AX426" s="33" t="e">
        <f t="shared" si="0"/>
        <v>#DIV/0!</v>
      </c>
      <c r="AY426" s="33">
        <f t="shared" si="0"/>
        <v>3.4054161879364866</v>
      </c>
      <c r="AZ426" s="33">
        <f t="shared" si="0"/>
        <v>1.9578962999421583</v>
      </c>
      <c r="BA426" s="33">
        <f t="shared" si="0"/>
        <v>-0.10318012881429853</v>
      </c>
      <c r="BB426" s="33" t="e">
        <f t="shared" si="0"/>
        <v>#DIV/0!</v>
      </c>
      <c r="BC426" s="33">
        <f t="shared" si="0"/>
        <v>0.15103177719471278</v>
      </c>
    </row>
    <row r="427" spans="1:55" s="34" customFormat="1" x14ac:dyDescent="0.2">
      <c r="A427" s="30" t="s">
        <v>1402</v>
      </c>
      <c r="B427" s="30"/>
      <c r="C427" s="30"/>
      <c r="D427" s="30"/>
      <c r="E427" s="30"/>
      <c r="F427" s="30"/>
      <c r="G427" s="30"/>
      <c r="H427" s="31"/>
      <c r="I427" s="31"/>
      <c r="J427" s="31"/>
      <c r="K427" s="32"/>
      <c r="L427" s="32"/>
      <c r="M427" s="30"/>
      <c r="N427" s="33">
        <f>STDEV(N2:N423)</f>
        <v>2.0779733643464584</v>
      </c>
      <c r="O427" s="33">
        <f>STDEV(O2:O423)</f>
        <v>2.0314847234507369</v>
      </c>
      <c r="P427" s="33">
        <f t="shared" ref="P427:BC427" si="1">STDEV(P2:P423)</f>
        <v>1.1539087587524126</v>
      </c>
      <c r="Q427" s="33">
        <f t="shared" si="1"/>
        <v>13.614664156976977</v>
      </c>
      <c r="R427" s="33">
        <f t="shared" si="1"/>
        <v>0.25886955245495935</v>
      </c>
      <c r="S427" s="33">
        <f t="shared" si="1"/>
        <v>6.2537149186243604E-2</v>
      </c>
      <c r="T427" s="33">
        <f t="shared" si="1"/>
        <v>0.2530565735420216</v>
      </c>
      <c r="U427" s="33">
        <f t="shared" si="1"/>
        <v>4.3949519056459305</v>
      </c>
      <c r="V427" s="33">
        <f t="shared" si="1"/>
        <v>0.43710925275966772</v>
      </c>
      <c r="W427" s="33">
        <f t="shared" si="1"/>
        <v>4.0816153641537278</v>
      </c>
      <c r="X427" s="33">
        <f t="shared" si="1"/>
        <v>0.21811555482343037</v>
      </c>
      <c r="Y427" s="33">
        <f t="shared" si="1"/>
        <v>0.62336149863462531</v>
      </c>
      <c r="Z427" s="33">
        <f t="shared" si="1"/>
        <v>0.21811555482343264</v>
      </c>
      <c r="AA427" s="33">
        <f t="shared" si="1"/>
        <v>0.16022112496879826</v>
      </c>
      <c r="AB427" s="33">
        <f t="shared" si="1"/>
        <v>0.28016778037707202</v>
      </c>
      <c r="AC427" s="33">
        <f t="shared" si="1"/>
        <v>0.23508115803745816</v>
      </c>
      <c r="AD427" s="33">
        <f t="shared" si="1"/>
        <v>0.16801026266626073</v>
      </c>
      <c r="AE427" s="33">
        <f t="shared" si="1"/>
        <v>0.12583206402256419</v>
      </c>
      <c r="AF427" s="33">
        <f t="shared" si="1"/>
        <v>0.19258271892407919</v>
      </c>
      <c r="AG427" s="33" t="e">
        <f t="shared" si="1"/>
        <v>#DIV/0!</v>
      </c>
      <c r="AH427" s="33" t="e">
        <f t="shared" si="1"/>
        <v>#DIV/0!</v>
      </c>
      <c r="AI427" s="33">
        <f t="shared" si="1"/>
        <v>35.557545825579055</v>
      </c>
      <c r="AJ427" s="33">
        <f t="shared" si="1"/>
        <v>0.63744472435674771</v>
      </c>
      <c r="AK427" s="33" t="e">
        <f t="shared" si="1"/>
        <v>#DIV/0!</v>
      </c>
      <c r="AL427" s="33" t="e">
        <f t="shared" si="1"/>
        <v>#DIV/0!</v>
      </c>
      <c r="AM427" s="33">
        <f t="shared" si="1"/>
        <v>1.2941982572226225</v>
      </c>
      <c r="AN427" s="33">
        <f t="shared" si="1"/>
        <v>14.490635191314903</v>
      </c>
      <c r="AO427" s="33">
        <f t="shared" si="1"/>
        <v>0.63800236108931763</v>
      </c>
      <c r="AP427" s="33">
        <f t="shared" si="1"/>
        <v>65.725407406425887</v>
      </c>
      <c r="AQ427" s="33">
        <f t="shared" si="1"/>
        <v>6.5645076807669775E-2</v>
      </c>
      <c r="AR427" s="33">
        <f t="shared" si="1"/>
        <v>0.13801530213678498</v>
      </c>
      <c r="AS427" s="33">
        <f t="shared" si="1"/>
        <v>0.28731841936034214</v>
      </c>
      <c r="AT427" s="33">
        <f t="shared" si="1"/>
        <v>6.6788764011617471E-2</v>
      </c>
      <c r="AU427" s="33">
        <f t="shared" si="1"/>
        <v>0.7893756313216832</v>
      </c>
      <c r="AV427" s="33" t="e">
        <f t="shared" si="1"/>
        <v>#DIV/0!</v>
      </c>
      <c r="AW427" s="33" t="e">
        <f t="shared" si="1"/>
        <v>#DIV/0!</v>
      </c>
      <c r="AX427" s="33" t="e">
        <f t="shared" si="1"/>
        <v>#DIV/0!</v>
      </c>
      <c r="AY427" s="33">
        <f t="shared" si="1"/>
        <v>4.0574392289611554</v>
      </c>
      <c r="AZ427" s="33">
        <f t="shared" si="1"/>
        <v>4.713129968443349</v>
      </c>
      <c r="BA427" s="33">
        <f t="shared" si="1"/>
        <v>40.719523310179078</v>
      </c>
      <c r="BB427" s="33" t="e">
        <f t="shared" si="1"/>
        <v>#DIV/0!</v>
      </c>
      <c r="BC427" s="33">
        <f t="shared" si="1"/>
        <v>0.12625691409479162</v>
      </c>
    </row>
    <row r="428" spans="1:55" s="34" customFormat="1" x14ac:dyDescent="0.2">
      <c r="A428" s="30" t="s">
        <v>1403</v>
      </c>
      <c r="B428" s="30"/>
      <c r="C428" s="30"/>
      <c r="D428" s="30"/>
      <c r="E428" s="30"/>
      <c r="F428" s="30"/>
      <c r="G428" s="30"/>
      <c r="H428" s="31"/>
      <c r="I428" s="31"/>
      <c r="J428" s="31"/>
      <c r="K428" s="32"/>
      <c r="L428" s="32"/>
      <c r="M428" s="30"/>
      <c r="N428" s="33">
        <f>MIN(N3:N423)</f>
        <v>2.0848770091207919E-2</v>
      </c>
      <c r="O428" s="33">
        <f t="shared" ref="O428:BC428" si="2">MIN(O3:O423)</f>
        <v>2.0848770091207919E-2</v>
      </c>
      <c r="P428" s="33">
        <f t="shared" si="2"/>
        <v>0</v>
      </c>
      <c r="Q428" s="33">
        <f t="shared" si="2"/>
        <v>-77.389162561576356</v>
      </c>
      <c r="R428" s="33">
        <f t="shared" si="2"/>
        <v>0</v>
      </c>
      <c r="S428" s="33">
        <f t="shared" si="2"/>
        <v>0</v>
      </c>
      <c r="T428" s="33">
        <f t="shared" si="2"/>
        <v>0</v>
      </c>
      <c r="U428" s="33">
        <f t="shared" si="2"/>
        <v>-48.220191470844213</v>
      </c>
      <c r="V428" s="33">
        <f t="shared" si="2"/>
        <v>-3.7371627502175806</v>
      </c>
      <c r="W428" s="33">
        <f t="shared" si="2"/>
        <v>-44.483028720626635</v>
      </c>
      <c r="X428" s="33">
        <f t="shared" si="2"/>
        <v>5.3404295955929654E-3</v>
      </c>
      <c r="Y428" s="33">
        <f t="shared" si="2"/>
        <v>-3.5593481907126416</v>
      </c>
      <c r="Z428" s="33">
        <f t="shared" si="2"/>
        <v>-0.23117050873291203</v>
      </c>
      <c r="AA428" s="33">
        <f t="shared" si="2"/>
        <v>0</v>
      </c>
      <c r="AB428" s="33">
        <f t="shared" si="2"/>
        <v>-3.2690459430680261</v>
      </c>
      <c r="AC428" s="33">
        <f t="shared" si="2"/>
        <v>2.9684493026171446E-2</v>
      </c>
      <c r="AD428" s="33">
        <f t="shared" si="2"/>
        <v>-0.39122051384784895</v>
      </c>
      <c r="AE428" s="33">
        <f t="shared" si="2"/>
        <v>-0.39122051384784895</v>
      </c>
      <c r="AF428" s="33">
        <f t="shared" si="2"/>
        <v>-1.2010493179433368</v>
      </c>
      <c r="AG428" s="33" t="e">
        <f t="shared" si="2"/>
        <v>#DIV/0!</v>
      </c>
      <c r="AH428" s="33" t="e">
        <f t="shared" si="2"/>
        <v>#DIV/0!</v>
      </c>
      <c r="AI428" s="33">
        <f t="shared" si="2"/>
        <v>-729.55555555555554</v>
      </c>
      <c r="AJ428" s="33">
        <f t="shared" si="2"/>
        <v>-0.32671900176938307</v>
      </c>
      <c r="AK428" s="33" t="e">
        <f t="shared" si="2"/>
        <v>#DIV/0!</v>
      </c>
      <c r="AL428" s="33" t="e">
        <f t="shared" si="2"/>
        <v>#DIV/0!</v>
      </c>
      <c r="AM428" s="33">
        <f t="shared" si="2"/>
        <v>-8.7084421235857263</v>
      </c>
      <c r="AN428" s="33">
        <f t="shared" si="2"/>
        <v>-83.822660098522164</v>
      </c>
      <c r="AO428" s="33">
        <f t="shared" si="2"/>
        <v>4.8088696313028423E-2</v>
      </c>
      <c r="AP428" s="33">
        <f t="shared" si="2"/>
        <v>-724.85955056179773</v>
      </c>
      <c r="AQ428" s="33">
        <f t="shared" si="2"/>
        <v>-0.25999454842813013</v>
      </c>
      <c r="AR428" s="33">
        <f t="shared" si="2"/>
        <v>-0.152740257970926</v>
      </c>
      <c r="AS428" s="33">
        <f t="shared" si="2"/>
        <v>-2.9079445955973289</v>
      </c>
      <c r="AT428" s="33">
        <f t="shared" si="2"/>
        <v>-9.3934267871514793E-2</v>
      </c>
      <c r="AU428" s="33">
        <f t="shared" si="2"/>
        <v>-6.5401199690402478</v>
      </c>
      <c r="AV428" s="33" t="e">
        <f t="shared" si="2"/>
        <v>#DIV/0!</v>
      </c>
      <c r="AW428" s="33" t="e">
        <f t="shared" si="2"/>
        <v>#DIV/0!</v>
      </c>
      <c r="AX428" s="33" t="e">
        <f t="shared" si="2"/>
        <v>#DIV/0!</v>
      </c>
      <c r="AY428" s="33">
        <f t="shared" si="2"/>
        <v>-11.570749600646854</v>
      </c>
      <c r="AZ428" s="33">
        <f t="shared" si="2"/>
        <v>-67.355653071760457</v>
      </c>
      <c r="BA428" s="33">
        <f t="shared" si="2"/>
        <v>-761.82616651418118</v>
      </c>
      <c r="BB428" s="33" t="e">
        <f t="shared" si="2"/>
        <v>#DIV/0!</v>
      </c>
      <c r="BC428" s="33">
        <f t="shared" si="2"/>
        <v>-0.20850080385852091</v>
      </c>
    </row>
    <row r="429" spans="1:55" s="34" customFormat="1" x14ac:dyDescent="0.2">
      <c r="A429" s="30" t="s">
        <v>1404</v>
      </c>
      <c r="B429" s="30"/>
      <c r="C429" s="30"/>
      <c r="D429" s="30"/>
      <c r="E429" s="30"/>
      <c r="F429" s="30"/>
      <c r="G429" s="30"/>
      <c r="H429" s="31"/>
      <c r="I429" s="31"/>
      <c r="J429" s="31"/>
      <c r="K429" s="32"/>
      <c r="L429" s="32"/>
      <c r="M429" s="30"/>
      <c r="N429" s="33">
        <f>MAX(N2:N423)</f>
        <v>31.531661737026081</v>
      </c>
      <c r="O429" s="33">
        <f t="shared" ref="O429:BC429" si="3">MAX(O2:O423)</f>
        <v>31.531661737026081</v>
      </c>
      <c r="P429" s="33">
        <f t="shared" si="3"/>
        <v>11.093351063829788</v>
      </c>
      <c r="Q429" s="33">
        <f t="shared" si="3"/>
        <v>223.10922330097088</v>
      </c>
      <c r="R429" s="33">
        <f t="shared" si="3"/>
        <v>3.7691098806935859</v>
      </c>
      <c r="S429" s="33">
        <f>MAX(S2:S423)</f>
        <v>0.68941172253553229</v>
      </c>
      <c r="T429" s="33">
        <f t="shared" si="3"/>
        <v>3.7304796038974466</v>
      </c>
      <c r="U429" s="33">
        <f t="shared" si="3"/>
        <v>27.065843621399178</v>
      </c>
      <c r="V429" s="33">
        <f t="shared" si="3"/>
        <v>3.9169921875</v>
      </c>
      <c r="W429" s="33">
        <f t="shared" si="3"/>
        <v>27.020576131687243</v>
      </c>
      <c r="X429" s="33">
        <f t="shared" si="3"/>
        <v>1.2311705087329121</v>
      </c>
      <c r="Y429" s="33">
        <f t="shared" si="3"/>
        <v>5.0538548752834469</v>
      </c>
      <c r="Z429" s="33">
        <f t="shared" si="3"/>
        <v>0.994659570404407</v>
      </c>
      <c r="AA429" s="33">
        <f t="shared" si="3"/>
        <v>0.61609797090933327</v>
      </c>
      <c r="AB429" s="33">
        <f t="shared" si="3"/>
        <v>0.90468986384266259</v>
      </c>
      <c r="AC429" s="33">
        <f t="shared" si="3"/>
        <v>1</v>
      </c>
      <c r="AD429" s="33">
        <f t="shared" si="3"/>
        <v>0.8947776220463115</v>
      </c>
      <c r="AE429" s="33">
        <f t="shared" si="3"/>
        <v>0.73984594459535546</v>
      </c>
      <c r="AF429" s="33">
        <f t="shared" si="3"/>
        <v>2.0929182235630668</v>
      </c>
      <c r="AG429" s="33" t="e">
        <f t="shared" si="3"/>
        <v>#DIV/0!</v>
      </c>
      <c r="AH429" s="33" t="e">
        <f t="shared" si="3"/>
        <v>#DIV/0!</v>
      </c>
      <c r="AI429" s="33">
        <f t="shared" si="3"/>
        <v>9.9790190832046584</v>
      </c>
      <c r="AJ429" s="33">
        <f t="shared" si="3"/>
        <v>6.4404255319148938</v>
      </c>
      <c r="AK429" s="33" t="e">
        <f t="shared" si="3"/>
        <v>#DIV/0!</v>
      </c>
      <c r="AL429" s="33" t="e">
        <f t="shared" si="3"/>
        <v>#DIV/0!</v>
      </c>
      <c r="AM429" s="33">
        <f t="shared" si="3"/>
        <v>19.895631067961165</v>
      </c>
      <c r="AN429" s="33">
        <f t="shared" si="3"/>
        <v>226.67961165048544</v>
      </c>
      <c r="AO429" s="33">
        <f t="shared" si="3"/>
        <v>4.3363337275780962</v>
      </c>
      <c r="AP429" s="33">
        <f t="shared" si="3"/>
        <v>543.23809523809518</v>
      </c>
      <c r="AQ429" s="33">
        <f t="shared" si="3"/>
        <v>0.33212309964828329</v>
      </c>
      <c r="AR429" s="33">
        <f t="shared" si="3"/>
        <v>0.85775082088029952</v>
      </c>
      <c r="AS429" s="33">
        <f t="shared" si="3"/>
        <v>1.8815186409235916</v>
      </c>
      <c r="AT429" s="33">
        <f t="shared" si="3"/>
        <v>0.40518050129488631</v>
      </c>
      <c r="AU429" s="33">
        <f t="shared" si="3"/>
        <v>4.1457068516912399</v>
      </c>
      <c r="AV429" s="33" t="e">
        <f t="shared" si="3"/>
        <v>#DIV/0!</v>
      </c>
      <c r="AW429" s="33" t="e">
        <f t="shared" si="3"/>
        <v>#DIV/0!</v>
      </c>
      <c r="AX429" s="33" t="e">
        <f t="shared" si="3"/>
        <v>#DIV/0!</v>
      </c>
      <c r="AY429" s="33">
        <f t="shared" si="3"/>
        <v>46.302116675271037</v>
      </c>
      <c r="AZ429" s="33">
        <f t="shared" si="3"/>
        <v>23.968418865572406</v>
      </c>
      <c r="BA429" s="33">
        <f t="shared" si="3"/>
        <v>263.54545454545456</v>
      </c>
      <c r="BB429" s="33" t="e">
        <f t="shared" si="3"/>
        <v>#DIV/0!</v>
      </c>
      <c r="BC429" s="33">
        <f t="shared" si="3"/>
        <v>1.1887572183146775</v>
      </c>
    </row>
    <row r="430" spans="1:55" x14ac:dyDescent="0.2">
      <c r="A430" s="1"/>
      <c r="B430" s="1"/>
      <c r="C430" s="16"/>
      <c r="D430" s="1"/>
      <c r="E430" s="1"/>
      <c r="F430" s="1"/>
      <c r="G430" s="1"/>
      <c r="H430" s="11"/>
      <c r="I430" s="11"/>
      <c r="J430" s="11"/>
      <c r="K430" s="2"/>
      <c r="L430" s="2"/>
      <c r="M430" s="1"/>
    </row>
    <row r="431" spans="1:55" x14ac:dyDescent="0.2">
      <c r="A431" s="1"/>
      <c r="B431" s="1"/>
      <c r="C431" s="16"/>
      <c r="D431" s="1"/>
      <c r="E431" s="1"/>
      <c r="F431" s="1"/>
      <c r="G431" s="1"/>
      <c r="H431" s="11"/>
      <c r="I431" s="11"/>
      <c r="J431" s="11"/>
      <c r="K431" s="2"/>
      <c r="L431" s="2"/>
      <c r="M431" s="1"/>
    </row>
    <row r="432" spans="1:55" x14ac:dyDescent="0.2">
      <c r="A432" s="1"/>
      <c r="B432" s="1"/>
      <c r="C432" s="16"/>
      <c r="D432" s="1"/>
      <c r="E432" s="1"/>
      <c r="F432" s="1"/>
      <c r="G432" s="1"/>
      <c r="H432" s="11"/>
      <c r="I432" s="11"/>
      <c r="J432" s="11"/>
      <c r="K432" s="2"/>
      <c r="L432" s="2"/>
      <c r="M432" s="1"/>
    </row>
    <row r="433" spans="1:13" x14ac:dyDescent="0.2">
      <c r="A433" s="1"/>
      <c r="B433" s="1"/>
      <c r="C433" s="16"/>
      <c r="D433" s="1"/>
      <c r="E433" s="1"/>
      <c r="F433" s="1"/>
      <c r="G433" s="1"/>
      <c r="H433" s="11"/>
      <c r="I433" s="11"/>
      <c r="J433" s="11"/>
      <c r="K433" s="2"/>
      <c r="L433" s="2"/>
      <c r="M433" s="1"/>
    </row>
    <row r="434" spans="1:13" x14ac:dyDescent="0.2">
      <c r="A434" s="1"/>
      <c r="B434" s="1"/>
      <c r="C434" s="16"/>
      <c r="D434" s="1"/>
      <c r="E434" s="1"/>
      <c r="F434" s="1"/>
      <c r="G434" s="1"/>
      <c r="H434" s="11"/>
      <c r="I434" s="11"/>
      <c r="J434" s="11"/>
      <c r="K434" s="2"/>
      <c r="L434" s="2"/>
      <c r="M434" s="1"/>
    </row>
    <row r="435" spans="1:13" x14ac:dyDescent="0.2">
      <c r="A435" s="1"/>
      <c r="B435" s="1"/>
      <c r="C435" s="16"/>
      <c r="D435" s="1"/>
      <c r="E435" s="1"/>
      <c r="F435" s="1"/>
      <c r="G435" s="1"/>
      <c r="H435" s="11"/>
      <c r="I435" s="11"/>
      <c r="J435" s="11"/>
      <c r="K435" s="2"/>
      <c r="L435" s="2"/>
      <c r="M435" s="1"/>
    </row>
    <row r="436" spans="1:13" x14ac:dyDescent="0.2">
      <c r="A436" s="1"/>
      <c r="B436" s="1"/>
      <c r="C436" s="16"/>
      <c r="D436" s="1"/>
      <c r="E436" s="1"/>
      <c r="F436" s="1"/>
      <c r="G436" s="1"/>
      <c r="H436" s="11"/>
      <c r="I436" s="11"/>
      <c r="J436" s="11"/>
      <c r="K436" s="2"/>
      <c r="L436" s="2"/>
      <c r="M436" s="1"/>
    </row>
    <row r="437" spans="1:13" x14ac:dyDescent="0.2">
      <c r="A437" s="1"/>
      <c r="B437" s="1"/>
      <c r="C437" s="16"/>
      <c r="D437" s="1"/>
      <c r="E437" s="1"/>
      <c r="F437" s="1"/>
      <c r="G437" s="1"/>
      <c r="H437" s="11"/>
      <c r="I437" s="11"/>
      <c r="J437" s="11"/>
      <c r="K437" s="2"/>
      <c r="L437" s="2"/>
      <c r="M437" s="1"/>
    </row>
    <row r="438" spans="1:13" x14ac:dyDescent="0.2">
      <c r="A438" s="1"/>
      <c r="B438" s="1"/>
      <c r="C438" s="16"/>
      <c r="D438" s="1"/>
      <c r="E438" s="1"/>
      <c r="F438" s="1"/>
      <c r="G438" s="1"/>
      <c r="H438" s="11"/>
      <c r="I438" s="11"/>
      <c r="J438" s="11"/>
      <c r="K438" s="2"/>
      <c r="L438" s="2"/>
      <c r="M438" s="1"/>
    </row>
    <row r="439" spans="1:13" x14ac:dyDescent="0.2">
      <c r="A439" s="1"/>
      <c r="B439" s="1"/>
      <c r="C439" s="16"/>
      <c r="D439" s="1"/>
      <c r="E439" s="1"/>
      <c r="F439" s="1"/>
      <c r="G439" s="1"/>
      <c r="H439" s="11"/>
      <c r="I439" s="11"/>
      <c r="J439" s="11"/>
      <c r="K439" s="2"/>
      <c r="L439" s="2"/>
      <c r="M439" s="1"/>
    </row>
    <row r="440" spans="1:13" x14ac:dyDescent="0.2">
      <c r="A440" s="1"/>
      <c r="B440" s="1"/>
      <c r="C440" s="16"/>
      <c r="D440" s="1"/>
      <c r="E440" s="1"/>
      <c r="F440" s="1"/>
      <c r="G440" s="1"/>
      <c r="H440" s="11"/>
      <c r="I440" s="11"/>
      <c r="J440" s="11"/>
      <c r="K440" s="2"/>
      <c r="L440" s="2"/>
      <c r="M440" s="1"/>
    </row>
    <row r="441" spans="1:13" x14ac:dyDescent="0.2">
      <c r="A441" s="1"/>
      <c r="B441" s="1"/>
      <c r="C441" s="16"/>
      <c r="D441" s="1"/>
      <c r="E441" s="1"/>
      <c r="F441" s="1"/>
      <c r="G441" s="1"/>
      <c r="H441" s="11"/>
      <c r="I441" s="11"/>
      <c r="J441" s="11"/>
      <c r="K441" s="2"/>
      <c r="L441" s="2"/>
      <c r="M441" s="1"/>
    </row>
    <row r="442" spans="1:13" x14ac:dyDescent="0.2">
      <c r="A442" s="1"/>
      <c r="B442" s="1"/>
      <c r="C442" s="16"/>
      <c r="D442" s="1"/>
      <c r="E442" s="1"/>
      <c r="F442" s="1"/>
      <c r="G442" s="1"/>
      <c r="H442" s="11"/>
      <c r="I442" s="11"/>
      <c r="J442" s="11"/>
      <c r="K442" s="2"/>
      <c r="L442" s="2"/>
      <c r="M442" s="1"/>
    </row>
    <row r="443" spans="1:13" x14ac:dyDescent="0.2">
      <c r="A443" s="1"/>
      <c r="B443" s="1"/>
      <c r="C443" s="16"/>
      <c r="D443" s="1"/>
      <c r="E443" s="1"/>
      <c r="F443" s="1"/>
      <c r="G443" s="1"/>
      <c r="H443" s="11"/>
      <c r="I443" s="11"/>
      <c r="J443" s="11"/>
      <c r="K443" s="2"/>
      <c r="L443" s="2"/>
      <c r="M443" s="1"/>
    </row>
    <row r="444" spans="1:13" x14ac:dyDescent="0.2">
      <c r="A444" s="1"/>
      <c r="B444" s="1"/>
      <c r="C444" s="16"/>
      <c r="D444" s="1"/>
      <c r="E444" s="1"/>
      <c r="F444" s="1"/>
      <c r="G444" s="1"/>
      <c r="H444" s="11"/>
      <c r="I444" s="11"/>
      <c r="J444" s="11"/>
      <c r="K444" s="2"/>
      <c r="L444" s="2"/>
      <c r="M444" s="1"/>
    </row>
    <row r="445" spans="1:13" x14ac:dyDescent="0.2">
      <c r="A445" s="1"/>
      <c r="B445" s="1"/>
      <c r="C445" s="16"/>
      <c r="D445" s="1"/>
      <c r="E445" s="1"/>
      <c r="F445" s="1"/>
      <c r="G445" s="1"/>
      <c r="H445" s="11"/>
      <c r="I445" s="11"/>
      <c r="J445" s="11"/>
      <c r="K445" s="2"/>
      <c r="L445" s="2"/>
      <c r="M445" s="1"/>
    </row>
    <row r="446" spans="1:13" x14ac:dyDescent="0.2">
      <c r="A446" s="1"/>
      <c r="B446" s="1"/>
      <c r="C446" s="16"/>
      <c r="D446" s="1"/>
      <c r="E446" s="1"/>
      <c r="F446" s="1"/>
      <c r="G446" s="1"/>
      <c r="H446" s="11"/>
      <c r="I446" s="11"/>
      <c r="J446" s="11"/>
      <c r="K446" s="2"/>
      <c r="L446" s="2"/>
      <c r="M446" s="1"/>
    </row>
    <row r="447" spans="1:13" x14ac:dyDescent="0.2">
      <c r="A447" s="1"/>
      <c r="B447" s="1"/>
      <c r="C447" s="16"/>
      <c r="D447" s="1"/>
      <c r="E447" s="1"/>
      <c r="F447" s="1"/>
      <c r="G447" s="1"/>
      <c r="H447" s="11"/>
      <c r="I447" s="11"/>
      <c r="J447" s="11"/>
      <c r="K447" s="2"/>
      <c r="L447" s="2"/>
      <c r="M447" s="1"/>
    </row>
    <row r="448" spans="1:13" x14ac:dyDescent="0.2">
      <c r="A448" s="1"/>
      <c r="B448" s="1"/>
      <c r="C448" s="16"/>
      <c r="D448" s="1"/>
      <c r="E448" s="1"/>
      <c r="F448" s="1"/>
      <c r="G448" s="1"/>
      <c r="H448" s="11"/>
      <c r="I448" s="11"/>
      <c r="J448" s="11"/>
      <c r="K448" s="2"/>
      <c r="L448" s="2"/>
      <c r="M448" s="1"/>
    </row>
    <row r="449" spans="1:13" x14ac:dyDescent="0.2">
      <c r="A449" s="1"/>
      <c r="B449" s="1"/>
      <c r="C449" s="16"/>
      <c r="D449" s="1"/>
      <c r="E449" s="1"/>
      <c r="F449" s="1"/>
      <c r="G449" s="1"/>
      <c r="H449" s="11"/>
      <c r="I449" s="11"/>
      <c r="J449" s="11"/>
      <c r="K449" s="2"/>
      <c r="L449" s="2"/>
      <c r="M449" s="1"/>
    </row>
    <row r="450" spans="1:13" x14ac:dyDescent="0.2">
      <c r="A450" s="1"/>
      <c r="B450" s="1"/>
      <c r="C450" s="16"/>
      <c r="D450" s="1"/>
      <c r="E450" s="1"/>
      <c r="F450" s="1"/>
      <c r="G450" s="1"/>
      <c r="H450" s="11"/>
      <c r="I450" s="11"/>
      <c r="J450" s="11"/>
      <c r="K450" s="2"/>
      <c r="L450" s="2"/>
      <c r="M450" s="1"/>
    </row>
    <row r="451" spans="1:13" x14ac:dyDescent="0.2">
      <c r="A451" s="1"/>
      <c r="B451" s="1"/>
      <c r="C451" s="16"/>
      <c r="D451" s="1"/>
      <c r="E451" s="1"/>
      <c r="F451" s="1"/>
      <c r="G451" s="1"/>
      <c r="H451" s="11"/>
      <c r="I451" s="11"/>
      <c r="J451" s="11"/>
      <c r="K451" s="2"/>
      <c r="L451" s="2"/>
      <c r="M451" s="1"/>
    </row>
    <row r="452" spans="1:13" x14ac:dyDescent="0.2">
      <c r="A452" s="1"/>
      <c r="B452" s="1"/>
      <c r="C452" s="16"/>
      <c r="D452" s="1"/>
      <c r="E452" s="1"/>
      <c r="F452" s="1"/>
      <c r="G452" s="1"/>
      <c r="H452" s="11"/>
      <c r="I452" s="11"/>
      <c r="J452" s="11"/>
      <c r="K452" s="2"/>
      <c r="L452" s="2"/>
      <c r="M452" s="1"/>
    </row>
    <row r="453" spans="1:13" x14ac:dyDescent="0.2">
      <c r="A453" s="1"/>
      <c r="B453" s="1"/>
      <c r="C453" s="16"/>
      <c r="D453" s="1"/>
      <c r="E453" s="1"/>
      <c r="F453" s="1"/>
      <c r="G453" s="1"/>
      <c r="H453" s="11"/>
      <c r="I453" s="11"/>
      <c r="J453" s="11"/>
      <c r="K453" s="2"/>
      <c r="L453" s="2"/>
      <c r="M453" s="1"/>
    </row>
    <row r="454" spans="1:13" x14ac:dyDescent="0.2">
      <c r="A454" s="1"/>
      <c r="B454" s="1"/>
      <c r="C454" s="16"/>
      <c r="D454" s="1"/>
      <c r="E454" s="1"/>
      <c r="F454" s="1"/>
      <c r="G454" s="1"/>
      <c r="H454" s="11"/>
      <c r="I454" s="11"/>
      <c r="J454" s="11"/>
      <c r="K454" s="2"/>
      <c r="L454" s="2"/>
      <c r="M454" s="1"/>
    </row>
    <row r="455" spans="1:13" x14ac:dyDescent="0.2">
      <c r="A455" s="1"/>
      <c r="B455" s="1"/>
      <c r="C455" s="16"/>
      <c r="D455" s="1"/>
      <c r="E455" s="1"/>
      <c r="F455" s="1"/>
      <c r="G455" s="1"/>
      <c r="H455" s="11"/>
      <c r="I455" s="11"/>
      <c r="J455" s="11"/>
      <c r="K455" s="2"/>
      <c r="L455" s="2"/>
      <c r="M455" s="1"/>
    </row>
    <row r="456" spans="1:13" x14ac:dyDescent="0.2">
      <c r="A456" s="1"/>
      <c r="B456" s="1"/>
      <c r="C456" s="16"/>
      <c r="D456" s="1"/>
      <c r="E456" s="1"/>
      <c r="F456" s="1"/>
      <c r="G456" s="1"/>
      <c r="H456" s="11"/>
      <c r="I456" s="11"/>
      <c r="J456" s="11"/>
      <c r="K456" s="2"/>
      <c r="L456" s="2"/>
      <c r="M456" s="1"/>
    </row>
    <row r="457" spans="1:13" x14ac:dyDescent="0.2">
      <c r="A457" s="1"/>
      <c r="B457" s="1"/>
      <c r="C457" s="16"/>
      <c r="D457" s="1"/>
      <c r="E457" s="1"/>
      <c r="F457" s="1"/>
      <c r="G457" s="1"/>
      <c r="H457" s="11"/>
      <c r="I457" s="11"/>
      <c r="J457" s="11"/>
      <c r="K457" s="2"/>
      <c r="L457" s="2"/>
      <c r="M457" s="1"/>
    </row>
    <row r="458" spans="1:13" x14ac:dyDescent="0.2">
      <c r="A458" s="1"/>
      <c r="B458" s="1"/>
      <c r="C458" s="16"/>
      <c r="D458" s="1"/>
      <c r="E458" s="1"/>
      <c r="F458" s="1"/>
      <c r="G458" s="1"/>
      <c r="H458" s="11"/>
      <c r="I458" s="11"/>
      <c r="J458" s="11"/>
      <c r="K458" s="2"/>
      <c r="L458" s="2"/>
      <c r="M458" s="1"/>
    </row>
    <row r="459" spans="1:13" x14ac:dyDescent="0.2">
      <c r="A459" s="1"/>
      <c r="B459" s="1"/>
      <c r="C459" s="16"/>
      <c r="D459" s="1"/>
      <c r="E459" s="1"/>
      <c r="F459" s="1"/>
      <c r="G459" s="1"/>
      <c r="H459" s="11"/>
      <c r="I459" s="11"/>
      <c r="J459" s="11"/>
      <c r="K459" s="2"/>
      <c r="L459" s="2"/>
      <c r="M459" s="1"/>
    </row>
    <row r="460" spans="1:13" x14ac:dyDescent="0.2">
      <c r="A460" s="1"/>
      <c r="B460" s="1"/>
      <c r="C460" s="16"/>
      <c r="D460" s="1"/>
      <c r="E460" s="1"/>
      <c r="F460" s="1"/>
      <c r="G460" s="1"/>
      <c r="H460" s="11"/>
      <c r="I460" s="11"/>
      <c r="J460" s="11"/>
      <c r="K460" s="2"/>
      <c r="L460" s="2"/>
      <c r="M460" s="1"/>
    </row>
    <row r="461" spans="1:13" x14ac:dyDescent="0.2">
      <c r="A461" s="1"/>
      <c r="B461" s="1"/>
      <c r="C461" s="16"/>
      <c r="D461" s="1"/>
      <c r="E461" s="1"/>
      <c r="F461" s="1"/>
      <c r="G461" s="1"/>
      <c r="H461" s="11"/>
      <c r="I461" s="11"/>
      <c r="J461" s="11"/>
      <c r="K461" s="2"/>
      <c r="L461" s="2"/>
      <c r="M461" s="1"/>
    </row>
    <row r="462" spans="1:13" x14ac:dyDescent="0.2">
      <c r="A462" s="1"/>
      <c r="B462" s="1"/>
      <c r="C462" s="16"/>
      <c r="D462" s="1"/>
      <c r="E462" s="1"/>
      <c r="F462" s="1"/>
      <c r="G462" s="1"/>
      <c r="H462" s="11"/>
      <c r="I462" s="11"/>
      <c r="J462" s="11"/>
      <c r="K462" s="2"/>
      <c r="L462" s="2"/>
      <c r="M462" s="1"/>
    </row>
    <row r="463" spans="1:13" x14ac:dyDescent="0.2">
      <c r="A463" s="1"/>
      <c r="B463" s="1"/>
      <c r="C463" s="16"/>
      <c r="D463" s="1"/>
      <c r="E463" s="1"/>
      <c r="F463" s="1"/>
      <c r="G463" s="1"/>
      <c r="H463" s="11"/>
      <c r="I463" s="11"/>
      <c r="J463" s="11"/>
      <c r="K463" s="2"/>
      <c r="L463" s="2"/>
      <c r="M463" s="1"/>
    </row>
    <row r="464" spans="1:13" x14ac:dyDescent="0.2">
      <c r="A464" s="1"/>
      <c r="B464" s="1"/>
      <c r="C464" s="16"/>
      <c r="D464" s="1"/>
      <c r="E464" s="1"/>
      <c r="F464" s="1"/>
      <c r="G464" s="1"/>
      <c r="H464" s="11"/>
      <c r="I464" s="11"/>
      <c r="J464" s="11"/>
      <c r="K464" s="2"/>
      <c r="L464" s="2"/>
      <c r="M464" s="1"/>
    </row>
    <row r="465" spans="1:13" x14ac:dyDescent="0.2">
      <c r="A465" s="1"/>
      <c r="B465" s="1"/>
      <c r="C465" s="16"/>
      <c r="D465" s="1"/>
      <c r="E465" s="1"/>
      <c r="F465" s="1"/>
      <c r="G465" s="1"/>
      <c r="H465" s="11"/>
      <c r="I465" s="11"/>
      <c r="J465" s="11"/>
      <c r="K465" s="2"/>
      <c r="L465" s="2"/>
      <c r="M465" s="1"/>
    </row>
    <row r="466" spans="1:13" x14ac:dyDescent="0.2">
      <c r="A466" s="1"/>
      <c r="B466" s="1"/>
      <c r="C466" s="16"/>
      <c r="D466" s="1"/>
      <c r="E466" s="1"/>
      <c r="F466" s="1"/>
      <c r="G466" s="1"/>
      <c r="H466" s="11"/>
      <c r="I466" s="11"/>
      <c r="J466" s="11"/>
      <c r="K466" s="2"/>
      <c r="L466" s="2"/>
      <c r="M466" s="1"/>
    </row>
    <row r="467" spans="1:13" x14ac:dyDescent="0.2">
      <c r="A467" s="1"/>
      <c r="B467" s="1"/>
      <c r="C467" s="16"/>
      <c r="D467" s="1"/>
      <c r="E467" s="1"/>
      <c r="F467" s="1"/>
      <c r="G467" s="1"/>
      <c r="H467" s="11"/>
      <c r="I467" s="11"/>
      <c r="J467" s="11"/>
      <c r="K467" s="2"/>
      <c r="L467" s="2"/>
      <c r="M467" s="1"/>
    </row>
    <row r="468" spans="1:13" x14ac:dyDescent="0.2">
      <c r="A468" s="1"/>
      <c r="B468" s="1"/>
      <c r="C468" s="16"/>
      <c r="D468" s="1"/>
      <c r="E468" s="1"/>
      <c r="F468" s="1"/>
      <c r="G468" s="1"/>
      <c r="H468" s="11"/>
      <c r="I468" s="11"/>
      <c r="J468" s="11"/>
      <c r="K468" s="2"/>
      <c r="L468" s="2"/>
      <c r="M468" s="1"/>
    </row>
    <row r="469" spans="1:13" x14ac:dyDescent="0.2">
      <c r="A469" s="1"/>
      <c r="B469" s="1"/>
      <c r="C469" s="16"/>
      <c r="D469" s="1"/>
      <c r="E469" s="1"/>
      <c r="F469" s="1"/>
      <c r="G469" s="1"/>
      <c r="H469" s="11"/>
      <c r="I469" s="11"/>
      <c r="J469" s="11"/>
      <c r="K469" s="2"/>
      <c r="L469" s="2"/>
      <c r="M469" s="1"/>
    </row>
    <row r="470" spans="1:13" x14ac:dyDescent="0.2">
      <c r="A470" s="1"/>
      <c r="B470" s="1"/>
      <c r="C470" s="16"/>
      <c r="D470" s="1"/>
      <c r="E470" s="1"/>
      <c r="F470" s="1"/>
      <c r="G470" s="1"/>
      <c r="H470" s="11"/>
      <c r="I470" s="11"/>
      <c r="J470" s="11"/>
      <c r="K470" s="2"/>
      <c r="L470" s="2"/>
      <c r="M470" s="1"/>
    </row>
    <row r="471" spans="1:13" x14ac:dyDescent="0.2">
      <c r="A471" s="1"/>
      <c r="B471" s="1"/>
      <c r="C471" s="16"/>
      <c r="D471" s="1"/>
      <c r="E471" s="1"/>
      <c r="F471" s="1"/>
      <c r="G471" s="1"/>
      <c r="H471" s="11"/>
      <c r="I471" s="11"/>
      <c r="J471" s="11"/>
      <c r="K471" s="2"/>
      <c r="L471" s="2"/>
      <c r="M471" s="1"/>
    </row>
    <row r="472" spans="1:13" x14ac:dyDescent="0.2">
      <c r="A472" s="1"/>
      <c r="B472" s="1"/>
      <c r="C472" s="16"/>
      <c r="D472" s="1"/>
      <c r="E472" s="1"/>
      <c r="F472" s="1"/>
      <c r="G472" s="1"/>
      <c r="H472" s="11"/>
      <c r="I472" s="11"/>
      <c r="J472" s="11"/>
      <c r="K472" s="2"/>
      <c r="L472" s="2"/>
      <c r="M472" s="1"/>
    </row>
    <row r="473" spans="1:13" x14ac:dyDescent="0.2">
      <c r="A473" s="1"/>
      <c r="B473" s="1"/>
      <c r="C473" s="16"/>
      <c r="D473" s="1"/>
      <c r="E473" s="1"/>
      <c r="F473" s="1"/>
      <c r="G473" s="1"/>
      <c r="H473" s="11"/>
      <c r="I473" s="11"/>
      <c r="J473" s="11"/>
      <c r="K473" s="2"/>
      <c r="L473" s="2"/>
      <c r="M473" s="1"/>
    </row>
    <row r="474" spans="1:13" x14ac:dyDescent="0.2">
      <c r="A474" s="1"/>
      <c r="B474" s="1"/>
      <c r="C474" s="16"/>
      <c r="D474" s="1"/>
      <c r="E474" s="1"/>
      <c r="F474" s="1"/>
      <c r="G474" s="1"/>
      <c r="H474" s="11"/>
      <c r="I474" s="11"/>
      <c r="J474" s="11"/>
      <c r="K474" s="2"/>
      <c r="L474" s="2"/>
      <c r="M474" s="1"/>
    </row>
    <row r="475" spans="1:13" x14ac:dyDescent="0.2">
      <c r="A475" s="1"/>
      <c r="B475" s="1"/>
      <c r="C475" s="16"/>
      <c r="D475" s="1"/>
      <c r="E475" s="1"/>
      <c r="F475" s="1"/>
      <c r="G475" s="1"/>
      <c r="H475" s="11"/>
      <c r="I475" s="11"/>
      <c r="J475" s="11"/>
      <c r="K475" s="2"/>
      <c r="L475" s="2"/>
      <c r="M475" s="1"/>
    </row>
    <row r="476" spans="1:13" x14ac:dyDescent="0.2">
      <c r="A476" s="1"/>
      <c r="B476" s="1"/>
      <c r="C476" s="16"/>
      <c r="D476" s="1"/>
      <c r="E476" s="1"/>
      <c r="F476" s="1"/>
      <c r="G476" s="1"/>
      <c r="H476" s="11"/>
      <c r="I476" s="11"/>
      <c r="J476" s="11"/>
      <c r="K476" s="2"/>
      <c r="L476" s="2"/>
      <c r="M476" s="1"/>
    </row>
    <row r="477" spans="1:13" x14ac:dyDescent="0.2">
      <c r="A477" s="1"/>
      <c r="B477" s="1"/>
      <c r="C477" s="16"/>
      <c r="D477" s="1"/>
      <c r="E477" s="1"/>
      <c r="F477" s="1"/>
      <c r="G477" s="1"/>
      <c r="H477" s="11"/>
      <c r="I477" s="11"/>
      <c r="J477" s="11"/>
      <c r="K477" s="2"/>
      <c r="L477" s="2"/>
      <c r="M477" s="1"/>
    </row>
    <row r="478" spans="1:13" x14ac:dyDescent="0.2">
      <c r="A478" s="1"/>
      <c r="B478" s="1"/>
      <c r="C478" s="16"/>
      <c r="D478" s="1"/>
      <c r="E478" s="1"/>
      <c r="F478" s="1"/>
      <c r="G478" s="1"/>
      <c r="H478" s="11"/>
      <c r="I478" s="11"/>
      <c r="J478" s="11"/>
      <c r="K478" s="2"/>
      <c r="L478" s="2"/>
      <c r="M478" s="1"/>
    </row>
    <row r="479" spans="1:13" x14ac:dyDescent="0.2">
      <c r="A479" s="1"/>
      <c r="B479" s="1"/>
      <c r="C479" s="16"/>
      <c r="D479" s="1"/>
      <c r="E479" s="1"/>
      <c r="F479" s="1"/>
      <c r="G479" s="1"/>
      <c r="H479" s="11"/>
      <c r="I479" s="11"/>
      <c r="J479" s="11"/>
      <c r="K479" s="2"/>
      <c r="L479" s="2"/>
      <c r="M479" s="1"/>
    </row>
    <row r="480" spans="1:13" x14ac:dyDescent="0.2">
      <c r="A480" s="1"/>
      <c r="B480" s="1"/>
      <c r="C480" s="16"/>
      <c r="D480" s="1"/>
      <c r="E480" s="1"/>
      <c r="F480" s="1"/>
      <c r="G480" s="1"/>
      <c r="H480" s="11"/>
      <c r="I480" s="11"/>
      <c r="J480" s="11"/>
      <c r="K480" s="2"/>
      <c r="L480" s="2"/>
      <c r="M480" s="1"/>
    </row>
    <row r="481" spans="1:13" x14ac:dyDescent="0.2">
      <c r="A481" s="1"/>
      <c r="B481" s="1"/>
      <c r="C481" s="16"/>
      <c r="D481" s="1"/>
      <c r="E481" s="1"/>
      <c r="F481" s="1"/>
      <c r="G481" s="1"/>
      <c r="H481" s="11"/>
      <c r="I481" s="11"/>
      <c r="J481" s="11"/>
      <c r="K481" s="2"/>
      <c r="L481" s="2"/>
      <c r="M481" s="1"/>
    </row>
    <row r="482" spans="1:13" x14ac:dyDescent="0.2">
      <c r="A482" s="1"/>
      <c r="B482" s="1"/>
      <c r="C482" s="16"/>
      <c r="D482" s="1"/>
      <c r="E482" s="1"/>
      <c r="F482" s="1"/>
      <c r="G482" s="1"/>
      <c r="H482" s="11"/>
      <c r="I482" s="11"/>
      <c r="J482" s="11"/>
      <c r="K482" s="2"/>
      <c r="L482" s="2"/>
      <c r="M482" s="1"/>
    </row>
    <row r="483" spans="1:13" x14ac:dyDescent="0.2">
      <c r="A483" s="1"/>
      <c r="B483" s="1"/>
      <c r="C483" s="16"/>
      <c r="D483" s="1"/>
      <c r="E483" s="1"/>
      <c r="F483" s="1"/>
      <c r="G483" s="1"/>
      <c r="H483" s="11"/>
      <c r="I483" s="11"/>
      <c r="J483" s="11"/>
      <c r="K483" s="2"/>
      <c r="L483" s="2"/>
      <c r="M483" s="1"/>
    </row>
    <row r="484" spans="1:13" x14ac:dyDescent="0.2">
      <c r="A484" s="1"/>
      <c r="B484" s="1"/>
      <c r="C484" s="16"/>
      <c r="D484" s="1"/>
      <c r="E484" s="1"/>
      <c r="F484" s="1"/>
      <c r="G484" s="1"/>
      <c r="H484" s="11"/>
      <c r="I484" s="11"/>
      <c r="J484" s="11"/>
      <c r="K484" s="2"/>
      <c r="L484" s="2"/>
      <c r="M484" s="1"/>
    </row>
    <row r="485" spans="1:13" x14ac:dyDescent="0.2">
      <c r="A485" s="1"/>
      <c r="B485" s="1"/>
      <c r="C485" s="16"/>
      <c r="D485" s="1"/>
      <c r="E485" s="1"/>
      <c r="F485" s="1"/>
      <c r="G485" s="1"/>
      <c r="H485" s="11"/>
      <c r="I485" s="11"/>
      <c r="J485" s="11"/>
      <c r="K485" s="2"/>
      <c r="L485" s="2"/>
      <c r="M485" s="1"/>
    </row>
    <row r="486" spans="1:13" x14ac:dyDescent="0.2">
      <c r="A486" s="1"/>
      <c r="B486" s="1"/>
      <c r="C486" s="16"/>
      <c r="D486" s="1"/>
      <c r="E486" s="1"/>
      <c r="F486" s="1"/>
      <c r="G486" s="1"/>
      <c r="H486" s="11"/>
      <c r="I486" s="11"/>
      <c r="J486" s="11"/>
      <c r="K486" s="2"/>
      <c r="L486" s="2"/>
      <c r="M486" s="1"/>
    </row>
    <row r="487" spans="1:13" x14ac:dyDescent="0.2">
      <c r="A487" s="1"/>
      <c r="B487" s="1"/>
      <c r="C487" s="16"/>
      <c r="D487" s="1"/>
      <c r="E487" s="1"/>
      <c r="F487" s="1"/>
      <c r="G487" s="1"/>
      <c r="H487" s="11"/>
      <c r="I487" s="11"/>
      <c r="J487" s="11"/>
      <c r="K487" s="2"/>
      <c r="L487" s="2"/>
      <c r="M487" s="1"/>
    </row>
    <row r="488" spans="1:13" x14ac:dyDescent="0.2">
      <c r="A488" s="1"/>
      <c r="B488" s="1"/>
      <c r="C488" s="16"/>
      <c r="D488" s="1"/>
      <c r="E488" s="1"/>
      <c r="F488" s="1"/>
      <c r="G488" s="1"/>
      <c r="H488" s="11"/>
      <c r="I488" s="11"/>
      <c r="J488" s="11"/>
      <c r="K488" s="2"/>
      <c r="L488" s="2"/>
      <c r="M488" s="1"/>
    </row>
    <row r="489" spans="1:13" x14ac:dyDescent="0.2">
      <c r="A489" s="1"/>
      <c r="B489" s="1"/>
      <c r="C489" s="16"/>
      <c r="D489" s="1"/>
      <c r="E489" s="1"/>
      <c r="F489" s="1"/>
      <c r="G489" s="1"/>
      <c r="H489" s="11"/>
      <c r="I489" s="11"/>
      <c r="J489" s="11"/>
      <c r="K489" s="2"/>
      <c r="L489" s="2"/>
      <c r="M489" s="1"/>
    </row>
    <row r="490" spans="1:13" x14ac:dyDescent="0.2">
      <c r="A490" s="1"/>
      <c r="B490" s="1"/>
      <c r="C490" s="16"/>
      <c r="D490" s="1"/>
      <c r="E490" s="1"/>
      <c r="F490" s="1"/>
      <c r="G490" s="1"/>
      <c r="H490" s="11"/>
      <c r="I490" s="11"/>
      <c r="J490" s="11"/>
      <c r="K490" s="2"/>
      <c r="L490" s="2"/>
      <c r="M490" s="1"/>
    </row>
    <row r="491" spans="1:13" x14ac:dyDescent="0.2">
      <c r="A491" s="1"/>
      <c r="B491" s="1"/>
      <c r="C491" s="16"/>
      <c r="D491" s="1"/>
      <c r="E491" s="1"/>
      <c r="F491" s="1"/>
      <c r="G491" s="1"/>
      <c r="H491" s="11"/>
      <c r="I491" s="11"/>
      <c r="J491" s="11"/>
      <c r="K491" s="2"/>
      <c r="L491" s="2"/>
      <c r="M491" s="1"/>
    </row>
    <row r="492" spans="1:13" x14ac:dyDescent="0.2">
      <c r="A492" s="1"/>
      <c r="B492" s="1"/>
      <c r="C492" s="16"/>
      <c r="D492" s="1"/>
      <c r="E492" s="1"/>
      <c r="F492" s="1"/>
      <c r="G492" s="1"/>
      <c r="H492" s="11"/>
      <c r="I492" s="11"/>
      <c r="J492" s="11"/>
      <c r="K492" s="2"/>
      <c r="L492" s="2"/>
      <c r="M492" s="1"/>
    </row>
    <row r="493" spans="1:13" x14ac:dyDescent="0.2">
      <c r="A493" s="1"/>
      <c r="B493" s="1"/>
      <c r="C493" s="16"/>
      <c r="D493" s="1"/>
      <c r="E493" s="1"/>
      <c r="F493" s="1"/>
      <c r="G493" s="1"/>
      <c r="H493" s="11"/>
      <c r="I493" s="11"/>
      <c r="J493" s="11"/>
      <c r="K493" s="2"/>
      <c r="L493" s="2"/>
      <c r="M493" s="1"/>
    </row>
    <row r="494" spans="1:13" x14ac:dyDescent="0.2">
      <c r="A494" s="1"/>
      <c r="B494" s="1"/>
      <c r="C494" s="16"/>
      <c r="D494" s="1"/>
      <c r="E494" s="1"/>
      <c r="F494" s="1"/>
      <c r="G494" s="1"/>
      <c r="H494" s="11"/>
      <c r="I494" s="11"/>
      <c r="J494" s="11"/>
      <c r="K494" s="2"/>
      <c r="L494" s="2"/>
      <c r="M494" s="1"/>
    </row>
    <row r="495" spans="1:13" x14ac:dyDescent="0.2">
      <c r="A495" s="1"/>
      <c r="B495" s="1"/>
      <c r="C495" s="16"/>
      <c r="D495" s="1"/>
      <c r="E495" s="1"/>
      <c r="F495" s="1"/>
      <c r="G495" s="1"/>
      <c r="H495" s="11"/>
      <c r="I495" s="11"/>
      <c r="J495" s="11"/>
      <c r="K495" s="2"/>
      <c r="L495" s="2"/>
      <c r="M495" s="1"/>
    </row>
    <row r="496" spans="1:13" x14ac:dyDescent="0.2">
      <c r="A496" s="1"/>
      <c r="B496" s="1"/>
      <c r="C496" s="16"/>
      <c r="D496" s="1"/>
      <c r="E496" s="1"/>
      <c r="F496" s="1"/>
      <c r="G496" s="1"/>
      <c r="H496" s="11"/>
      <c r="I496" s="11"/>
      <c r="J496" s="11"/>
      <c r="K496" s="2"/>
      <c r="L496" s="2"/>
      <c r="M496" s="1"/>
    </row>
    <row r="497" spans="1:13" x14ac:dyDescent="0.2">
      <c r="A497" s="1"/>
      <c r="B497" s="1"/>
      <c r="C497" s="16"/>
      <c r="D497" s="1"/>
      <c r="E497" s="1"/>
      <c r="F497" s="1"/>
      <c r="G497" s="1"/>
      <c r="H497" s="11"/>
      <c r="I497" s="11"/>
      <c r="J497" s="11"/>
      <c r="K497" s="2"/>
      <c r="L497" s="2"/>
      <c r="M497" s="1"/>
    </row>
    <row r="498" spans="1:13" x14ac:dyDescent="0.2">
      <c r="A498" s="1"/>
      <c r="B498" s="1"/>
      <c r="C498" s="16"/>
      <c r="D498" s="1"/>
      <c r="E498" s="1"/>
      <c r="F498" s="1"/>
      <c r="G498" s="1"/>
      <c r="H498" s="11"/>
      <c r="I498" s="11"/>
      <c r="J498" s="11"/>
      <c r="K498" s="2"/>
      <c r="L498" s="2"/>
      <c r="M498" s="1"/>
    </row>
    <row r="499" spans="1:13" x14ac:dyDescent="0.2">
      <c r="A499" s="1"/>
      <c r="B499" s="1"/>
      <c r="C499" s="16"/>
      <c r="D499" s="1"/>
      <c r="E499" s="1"/>
      <c r="F499" s="1"/>
      <c r="G499" s="1"/>
      <c r="H499" s="11"/>
      <c r="I499" s="11"/>
      <c r="J499" s="11"/>
      <c r="K499" s="2"/>
      <c r="L499" s="2"/>
      <c r="M499" s="1"/>
    </row>
    <row r="500" spans="1:13" x14ac:dyDescent="0.2">
      <c r="A500" s="1"/>
      <c r="B500" s="1"/>
      <c r="C500" s="16"/>
      <c r="D500" s="1"/>
      <c r="E500" s="1"/>
      <c r="F500" s="1"/>
      <c r="G500" s="1"/>
      <c r="H500" s="11"/>
      <c r="I500" s="11"/>
      <c r="J500" s="11"/>
      <c r="K500" s="2"/>
      <c r="L500" s="2"/>
      <c r="M500" s="1"/>
    </row>
    <row r="501" spans="1:13" x14ac:dyDescent="0.2">
      <c r="A501" s="1"/>
      <c r="B501" s="1"/>
      <c r="C501" s="16"/>
      <c r="D501" s="1"/>
      <c r="E501" s="1"/>
      <c r="F501" s="1"/>
      <c r="G501" s="1"/>
      <c r="H501" s="11"/>
      <c r="I501" s="11"/>
      <c r="J501" s="11"/>
      <c r="K501" s="2"/>
      <c r="L501" s="2"/>
      <c r="M501" s="1"/>
    </row>
    <row r="502" spans="1:13" x14ac:dyDescent="0.2">
      <c r="A502" s="1"/>
      <c r="B502" s="1"/>
      <c r="C502" s="16"/>
      <c r="D502" s="1"/>
      <c r="E502" s="1"/>
      <c r="F502" s="1"/>
      <c r="G502" s="1"/>
      <c r="H502" s="11"/>
      <c r="I502" s="11"/>
      <c r="J502" s="11"/>
      <c r="K502" s="2"/>
      <c r="L502" s="2"/>
      <c r="M502" s="1"/>
    </row>
    <row r="503" spans="1:13" x14ac:dyDescent="0.2">
      <c r="A503" s="1"/>
      <c r="B503" s="1"/>
      <c r="C503" s="16"/>
      <c r="D503" s="1"/>
      <c r="E503" s="1"/>
      <c r="F503" s="1"/>
      <c r="G503" s="1"/>
      <c r="H503" s="11"/>
      <c r="I503" s="11"/>
      <c r="J503" s="11"/>
      <c r="K503" s="2"/>
      <c r="L503" s="2"/>
      <c r="M503" s="1"/>
    </row>
    <row r="504" spans="1:13" x14ac:dyDescent="0.2">
      <c r="A504" s="1"/>
      <c r="B504" s="1"/>
      <c r="C504" s="16"/>
      <c r="D504" s="1"/>
      <c r="E504" s="1"/>
      <c r="F504" s="1"/>
      <c r="G504" s="1"/>
      <c r="H504" s="11"/>
      <c r="I504" s="11"/>
      <c r="J504" s="11"/>
      <c r="K504" s="2"/>
      <c r="L504" s="2"/>
      <c r="M504" s="1"/>
    </row>
    <row r="505" spans="1:13" x14ac:dyDescent="0.2">
      <c r="A505" s="1"/>
      <c r="B505" s="1"/>
      <c r="C505" s="16"/>
      <c r="D505" s="1"/>
      <c r="E505" s="1"/>
      <c r="F505" s="1"/>
      <c r="G505" s="1"/>
      <c r="H505" s="11"/>
      <c r="I505" s="11"/>
      <c r="J505" s="11"/>
      <c r="K505" s="2"/>
      <c r="L505" s="2"/>
      <c r="M505" s="1"/>
    </row>
    <row r="506" spans="1:13" x14ac:dyDescent="0.2">
      <c r="A506" s="1"/>
      <c r="B506" s="1"/>
      <c r="C506" s="16"/>
      <c r="D506" s="1"/>
      <c r="E506" s="1"/>
      <c r="F506" s="1"/>
      <c r="G506" s="1"/>
      <c r="H506" s="11"/>
      <c r="I506" s="11"/>
      <c r="J506" s="11"/>
      <c r="K506" s="2"/>
      <c r="L506" s="2"/>
      <c r="M506" s="1"/>
    </row>
    <row r="507" spans="1:13" x14ac:dyDescent="0.2">
      <c r="A507" s="1"/>
      <c r="B507" s="1"/>
      <c r="C507" s="16"/>
      <c r="D507" s="1"/>
      <c r="E507" s="1"/>
      <c r="F507" s="1"/>
      <c r="G507" s="1"/>
      <c r="H507" s="11"/>
      <c r="I507" s="11"/>
      <c r="J507" s="11"/>
      <c r="K507" s="2"/>
      <c r="L507" s="2"/>
      <c r="M507" s="1"/>
    </row>
    <row r="508" spans="1:13" x14ac:dyDescent="0.2">
      <c r="A508" s="1"/>
      <c r="B508" s="1"/>
      <c r="C508" s="16"/>
      <c r="D508" s="1"/>
      <c r="E508" s="1"/>
      <c r="F508" s="1"/>
      <c r="G508" s="1"/>
      <c r="H508" s="11"/>
      <c r="I508" s="11"/>
      <c r="J508" s="11"/>
      <c r="K508" s="2"/>
      <c r="L508" s="2"/>
      <c r="M508" s="1"/>
    </row>
    <row r="509" spans="1:13" x14ac:dyDescent="0.2">
      <c r="A509" s="1"/>
      <c r="B509" s="1"/>
      <c r="C509" s="16"/>
      <c r="D509" s="1"/>
      <c r="E509" s="1"/>
      <c r="F509" s="1"/>
      <c r="G509" s="1"/>
      <c r="H509" s="11"/>
      <c r="I509" s="11"/>
      <c r="J509" s="11"/>
      <c r="K509" s="2"/>
      <c r="L509" s="2"/>
      <c r="M509" s="1"/>
    </row>
    <row r="510" spans="1:13" x14ac:dyDescent="0.2">
      <c r="A510" s="1"/>
      <c r="B510" s="1"/>
      <c r="C510" s="16"/>
      <c r="D510" s="1"/>
      <c r="E510" s="1"/>
      <c r="F510" s="1"/>
      <c r="G510" s="1"/>
      <c r="H510" s="11"/>
      <c r="I510" s="11"/>
      <c r="J510" s="11"/>
      <c r="K510" s="2"/>
      <c r="L510" s="2"/>
      <c r="M510" s="1"/>
    </row>
    <row r="511" spans="1:13" x14ac:dyDescent="0.2">
      <c r="A511" s="1"/>
      <c r="B511" s="1"/>
      <c r="C511" s="16"/>
      <c r="D511" s="1"/>
      <c r="E511" s="1"/>
      <c r="F511" s="1"/>
      <c r="G511" s="1"/>
      <c r="H511" s="11"/>
      <c r="I511" s="11"/>
      <c r="J511" s="11"/>
      <c r="K511" s="2"/>
      <c r="L511" s="2"/>
      <c r="M511" s="1"/>
    </row>
    <row r="512" spans="1:13" x14ac:dyDescent="0.2">
      <c r="A512" s="1"/>
      <c r="B512" s="1"/>
      <c r="C512" s="16"/>
      <c r="D512" s="1"/>
      <c r="E512" s="1"/>
      <c r="F512" s="1"/>
      <c r="G512" s="1"/>
      <c r="H512" s="11"/>
      <c r="I512" s="11"/>
      <c r="J512" s="11"/>
      <c r="K512" s="2"/>
      <c r="L512" s="2"/>
      <c r="M512" s="1"/>
    </row>
    <row r="513" spans="1:13" x14ac:dyDescent="0.2">
      <c r="A513" s="1"/>
      <c r="B513" s="1"/>
      <c r="C513" s="16"/>
      <c r="D513" s="1"/>
      <c r="E513" s="1"/>
      <c r="F513" s="1"/>
      <c r="G513" s="1"/>
      <c r="H513" s="11"/>
      <c r="I513" s="11"/>
      <c r="J513" s="11"/>
      <c r="K513" s="2"/>
      <c r="L513" s="2"/>
      <c r="M513" s="1"/>
    </row>
    <row r="514" spans="1:13" x14ac:dyDescent="0.2">
      <c r="A514" s="1"/>
      <c r="B514" s="1"/>
      <c r="C514" s="16"/>
      <c r="D514" s="1"/>
      <c r="E514" s="1"/>
      <c r="F514" s="1"/>
      <c r="G514" s="1"/>
      <c r="H514" s="11"/>
      <c r="I514" s="11"/>
      <c r="J514" s="11"/>
      <c r="K514" s="2"/>
      <c r="L514" s="2"/>
      <c r="M514" s="1"/>
    </row>
    <row r="515" spans="1:13" x14ac:dyDescent="0.2">
      <c r="A515" s="1"/>
      <c r="B515" s="1"/>
      <c r="C515" s="16"/>
      <c r="D515" s="1"/>
      <c r="E515" s="1"/>
      <c r="F515" s="1"/>
      <c r="G515" s="1"/>
      <c r="H515" s="11"/>
      <c r="I515" s="11"/>
      <c r="J515" s="11"/>
      <c r="K515" s="2"/>
      <c r="L515" s="2"/>
      <c r="M515" s="1"/>
    </row>
    <row r="516" spans="1:13" x14ac:dyDescent="0.2">
      <c r="A516" s="1"/>
      <c r="B516" s="1"/>
      <c r="C516" s="16"/>
      <c r="D516" s="1"/>
      <c r="E516" s="1"/>
      <c r="F516" s="1"/>
      <c r="G516" s="1"/>
      <c r="H516" s="11"/>
      <c r="I516" s="11"/>
      <c r="J516" s="11"/>
      <c r="K516" s="2"/>
      <c r="L516" s="2"/>
      <c r="M516" s="1"/>
    </row>
    <row r="517" spans="1:13" x14ac:dyDescent="0.2">
      <c r="A517" s="1"/>
      <c r="B517" s="1"/>
      <c r="C517" s="16"/>
      <c r="D517" s="1"/>
      <c r="E517" s="1"/>
      <c r="F517" s="1"/>
      <c r="G517" s="1"/>
      <c r="H517" s="11"/>
      <c r="I517" s="11"/>
      <c r="J517" s="11"/>
      <c r="K517" s="2"/>
      <c r="L517" s="2"/>
      <c r="M517" s="1"/>
    </row>
    <row r="518" spans="1:13" x14ac:dyDescent="0.2">
      <c r="A518" s="1"/>
      <c r="B518" s="1"/>
      <c r="C518" s="16"/>
      <c r="D518" s="1"/>
      <c r="E518" s="1"/>
      <c r="F518" s="1"/>
      <c r="G518" s="1"/>
      <c r="H518" s="11"/>
      <c r="I518" s="11"/>
      <c r="J518" s="11"/>
      <c r="K518" s="2"/>
      <c r="L518" s="2"/>
      <c r="M518" s="1"/>
    </row>
    <row r="519" spans="1:13" x14ac:dyDescent="0.2">
      <c r="A519" s="1"/>
      <c r="B519" s="1"/>
      <c r="C519" s="16"/>
      <c r="D519" s="1"/>
      <c r="E519" s="1"/>
      <c r="F519" s="1"/>
      <c r="G519" s="1"/>
      <c r="H519" s="11"/>
      <c r="I519" s="11"/>
      <c r="J519" s="11"/>
      <c r="K519" s="2"/>
      <c r="L519" s="2"/>
      <c r="M519" s="1"/>
    </row>
    <row r="520" spans="1:13" x14ac:dyDescent="0.2">
      <c r="A520" s="1"/>
      <c r="B520" s="1"/>
      <c r="C520" s="16"/>
      <c r="D520" s="1"/>
      <c r="E520" s="1"/>
      <c r="F520" s="1"/>
      <c r="G520" s="1"/>
      <c r="H520" s="11"/>
      <c r="I520" s="11"/>
      <c r="J520" s="11"/>
      <c r="K520" s="2"/>
      <c r="L520" s="2"/>
      <c r="M520" s="1"/>
    </row>
    <row r="521" spans="1:13" x14ac:dyDescent="0.2">
      <c r="A521" s="1"/>
      <c r="B521" s="1"/>
      <c r="C521" s="16"/>
      <c r="D521" s="1"/>
      <c r="E521" s="1"/>
      <c r="F521" s="1"/>
      <c r="G521" s="1"/>
      <c r="H521" s="11"/>
      <c r="I521" s="11"/>
      <c r="J521" s="11"/>
      <c r="K521" s="2"/>
      <c r="L521" s="2"/>
      <c r="M521" s="1"/>
    </row>
    <row r="522" spans="1:13" x14ac:dyDescent="0.2">
      <c r="A522" s="1"/>
      <c r="B522" s="1"/>
      <c r="C522" s="16"/>
      <c r="D522" s="1"/>
      <c r="E522" s="1"/>
      <c r="F522" s="1"/>
      <c r="G522" s="1"/>
      <c r="H522" s="11"/>
      <c r="I522" s="11"/>
      <c r="J522" s="11"/>
      <c r="K522" s="2"/>
      <c r="L522" s="2"/>
      <c r="M522" s="1"/>
    </row>
    <row r="523" spans="1:13" x14ac:dyDescent="0.2">
      <c r="A523" s="1"/>
      <c r="B523" s="1"/>
      <c r="C523" s="16"/>
      <c r="D523" s="1"/>
      <c r="E523" s="1"/>
      <c r="F523" s="1"/>
      <c r="G523" s="1"/>
      <c r="H523" s="11"/>
      <c r="I523" s="11"/>
      <c r="J523" s="11"/>
      <c r="K523" s="2"/>
      <c r="L523" s="2"/>
      <c r="M523" s="1"/>
    </row>
    <row r="524" spans="1:13" x14ac:dyDescent="0.2">
      <c r="A524" s="1"/>
      <c r="B524" s="1"/>
      <c r="C524" s="16"/>
      <c r="D524" s="1"/>
      <c r="E524" s="1"/>
      <c r="F524" s="1"/>
      <c r="G524" s="1"/>
      <c r="H524" s="11"/>
      <c r="I524" s="11"/>
      <c r="J524" s="11"/>
      <c r="K524" s="2"/>
      <c r="L524" s="2"/>
      <c r="M524" s="1"/>
    </row>
    <row r="525" spans="1:13" x14ac:dyDescent="0.2">
      <c r="A525" s="1"/>
      <c r="B525" s="1"/>
      <c r="C525" s="16"/>
      <c r="D525" s="1"/>
      <c r="E525" s="1"/>
      <c r="F525" s="1"/>
      <c r="G525" s="1"/>
      <c r="H525" s="11"/>
      <c r="I525" s="11"/>
      <c r="J525" s="11"/>
      <c r="K525" s="2"/>
      <c r="L525" s="2"/>
      <c r="M525" s="1"/>
    </row>
    <row r="526" spans="1:13" x14ac:dyDescent="0.2">
      <c r="A526" s="1"/>
      <c r="B526" s="1"/>
      <c r="C526" s="16"/>
      <c r="D526" s="1"/>
      <c r="E526" s="1"/>
      <c r="F526" s="1"/>
      <c r="G526" s="1"/>
      <c r="H526" s="11"/>
      <c r="I526" s="11"/>
      <c r="J526" s="11"/>
      <c r="K526" s="2"/>
      <c r="L526" s="2"/>
      <c r="M526" s="1"/>
    </row>
    <row r="527" spans="1:13" x14ac:dyDescent="0.2">
      <c r="A527" s="1"/>
      <c r="B527" s="1"/>
      <c r="C527" s="16"/>
      <c r="D527" s="1"/>
      <c r="E527" s="1"/>
      <c r="F527" s="1"/>
      <c r="G527" s="1"/>
      <c r="H527" s="11"/>
      <c r="I527" s="11"/>
      <c r="J527" s="11"/>
      <c r="K527" s="2"/>
      <c r="L527" s="2"/>
      <c r="M527" s="1"/>
    </row>
    <row r="528" spans="1:13" x14ac:dyDescent="0.2">
      <c r="A528" s="1"/>
      <c r="B528" s="1"/>
      <c r="C528" s="16"/>
      <c r="D528" s="1"/>
      <c r="E528" s="1"/>
      <c r="F528" s="1"/>
      <c r="G528" s="1"/>
      <c r="H528" s="11"/>
      <c r="I528" s="11"/>
      <c r="J528" s="11"/>
      <c r="K528" s="2"/>
      <c r="L528" s="2"/>
      <c r="M528" s="1"/>
    </row>
    <row r="529" spans="1:13" x14ac:dyDescent="0.2">
      <c r="A529" s="1"/>
      <c r="B529" s="1"/>
      <c r="C529" s="16"/>
      <c r="D529" s="1"/>
      <c r="E529" s="1"/>
      <c r="F529" s="1"/>
      <c r="G529" s="1"/>
      <c r="H529" s="11"/>
      <c r="I529" s="11"/>
      <c r="J529" s="11"/>
      <c r="K529" s="2"/>
      <c r="L529" s="2"/>
      <c r="M529" s="1"/>
    </row>
    <row r="530" spans="1:13" x14ac:dyDescent="0.2">
      <c r="A530" s="1"/>
      <c r="B530" s="1"/>
      <c r="C530" s="16"/>
      <c r="D530" s="1"/>
      <c r="E530" s="1"/>
      <c r="F530" s="1"/>
      <c r="G530" s="1"/>
      <c r="H530" s="11"/>
      <c r="I530" s="11"/>
      <c r="J530" s="11"/>
      <c r="K530" s="2"/>
      <c r="L530" s="2"/>
      <c r="M530" s="1"/>
    </row>
    <row r="531" spans="1:13" x14ac:dyDescent="0.2">
      <c r="A531" s="1"/>
      <c r="B531" s="1"/>
      <c r="C531" s="16"/>
      <c r="D531" s="1"/>
      <c r="E531" s="1"/>
      <c r="F531" s="1"/>
      <c r="G531" s="1"/>
      <c r="H531" s="11"/>
      <c r="I531" s="11"/>
      <c r="J531" s="11"/>
      <c r="K531" s="2"/>
      <c r="L531" s="2"/>
      <c r="M531" s="1"/>
    </row>
    <row r="532" spans="1:13" x14ac:dyDescent="0.2">
      <c r="A532" s="1"/>
      <c r="B532" s="1"/>
      <c r="C532" s="16"/>
      <c r="D532" s="1"/>
      <c r="E532" s="1"/>
      <c r="F532" s="1"/>
      <c r="G532" s="1"/>
      <c r="H532" s="11"/>
      <c r="I532" s="11"/>
      <c r="J532" s="11"/>
      <c r="K532" s="2"/>
      <c r="L532" s="2"/>
      <c r="M532" s="1"/>
    </row>
    <row r="533" spans="1:13" x14ac:dyDescent="0.2">
      <c r="A533" s="1"/>
      <c r="B533" s="1"/>
      <c r="C533" s="16"/>
      <c r="D533" s="1"/>
      <c r="E533" s="1"/>
      <c r="F533" s="1"/>
      <c r="G533" s="1"/>
      <c r="H533" s="11"/>
      <c r="I533" s="11"/>
      <c r="J533" s="11"/>
      <c r="K533" s="2"/>
      <c r="L533" s="2"/>
      <c r="M533" s="1"/>
    </row>
    <row r="534" spans="1:13" x14ac:dyDescent="0.2">
      <c r="A534" s="1"/>
      <c r="B534" s="1"/>
      <c r="C534" s="16"/>
      <c r="D534" s="1"/>
      <c r="E534" s="1"/>
      <c r="F534" s="1"/>
      <c r="G534" s="1"/>
      <c r="H534" s="11"/>
      <c r="I534" s="11"/>
      <c r="J534" s="11"/>
      <c r="K534" s="2"/>
      <c r="L534" s="2"/>
      <c r="M534" s="1"/>
    </row>
    <row r="535" spans="1:13" x14ac:dyDescent="0.2">
      <c r="A535" s="1"/>
      <c r="B535" s="1"/>
      <c r="C535" s="16"/>
      <c r="D535" s="1"/>
      <c r="E535" s="1"/>
      <c r="F535" s="1"/>
      <c r="G535" s="1"/>
      <c r="H535" s="11"/>
      <c r="I535" s="11"/>
      <c r="J535" s="11"/>
      <c r="K535" s="2"/>
      <c r="L535" s="2"/>
      <c r="M535" s="1"/>
    </row>
    <row r="536" spans="1:13" x14ac:dyDescent="0.2">
      <c r="A536" s="1"/>
      <c r="B536" s="1"/>
      <c r="C536" s="16"/>
      <c r="D536" s="1"/>
      <c r="E536" s="1"/>
      <c r="F536" s="1"/>
      <c r="G536" s="1"/>
      <c r="H536" s="11"/>
      <c r="I536" s="11"/>
      <c r="J536" s="11"/>
      <c r="K536" s="2"/>
      <c r="L536" s="2"/>
      <c r="M536" s="1"/>
    </row>
    <row r="537" spans="1:13" x14ac:dyDescent="0.2">
      <c r="A537" s="1"/>
      <c r="B537" s="1"/>
      <c r="C537" s="16"/>
      <c r="D537" s="1"/>
      <c r="E537" s="1"/>
      <c r="F537" s="1"/>
      <c r="G537" s="1"/>
      <c r="H537" s="11"/>
      <c r="I537" s="11"/>
      <c r="J537" s="11"/>
      <c r="K537" s="2"/>
      <c r="L537" s="2"/>
      <c r="M537" s="1"/>
    </row>
    <row r="538" spans="1:13" x14ac:dyDescent="0.2">
      <c r="A538" s="1"/>
      <c r="B538" s="1"/>
      <c r="C538" s="16"/>
      <c r="D538" s="1"/>
      <c r="E538" s="1"/>
      <c r="F538" s="1"/>
      <c r="G538" s="1"/>
      <c r="H538" s="11"/>
      <c r="I538" s="11"/>
      <c r="J538" s="11"/>
      <c r="K538" s="2"/>
      <c r="L538" s="2"/>
      <c r="M538" s="1"/>
    </row>
    <row r="539" spans="1:13" x14ac:dyDescent="0.2">
      <c r="A539" s="1"/>
      <c r="B539" s="1"/>
      <c r="C539" s="16"/>
      <c r="D539" s="1"/>
      <c r="E539" s="1"/>
      <c r="F539" s="1"/>
      <c r="G539" s="1"/>
      <c r="H539" s="11"/>
      <c r="I539" s="11"/>
      <c r="J539" s="11"/>
      <c r="K539" s="2"/>
      <c r="L539" s="2"/>
      <c r="M539" s="1"/>
    </row>
    <row r="540" spans="1:13" x14ac:dyDescent="0.2">
      <c r="A540" s="1"/>
      <c r="B540" s="1"/>
      <c r="C540" s="16"/>
      <c r="D540" s="1"/>
      <c r="E540" s="1"/>
      <c r="F540" s="1"/>
      <c r="G540" s="1"/>
      <c r="H540" s="11"/>
      <c r="I540" s="11"/>
      <c r="J540" s="11"/>
      <c r="K540" s="2"/>
      <c r="L540" s="2"/>
      <c r="M540" s="1"/>
    </row>
    <row r="541" spans="1:13" x14ac:dyDescent="0.2">
      <c r="A541" s="1"/>
      <c r="B541" s="1"/>
      <c r="C541" s="16"/>
      <c r="D541" s="1"/>
      <c r="E541" s="1"/>
      <c r="F541" s="1"/>
      <c r="G541" s="1"/>
      <c r="H541" s="11"/>
      <c r="I541" s="11"/>
      <c r="J541" s="11"/>
      <c r="K541" s="2"/>
      <c r="L541" s="2"/>
      <c r="M541" s="1"/>
    </row>
    <row r="542" spans="1:13" x14ac:dyDescent="0.2">
      <c r="A542" s="1"/>
      <c r="B542" s="1"/>
      <c r="C542" s="16"/>
      <c r="D542" s="1"/>
      <c r="E542" s="1"/>
      <c r="F542" s="1"/>
      <c r="G542" s="1"/>
      <c r="H542" s="11"/>
      <c r="I542" s="11"/>
      <c r="J542" s="11"/>
      <c r="K542" s="2"/>
      <c r="L542" s="2"/>
      <c r="M542" s="1"/>
    </row>
    <row r="543" spans="1:13" x14ac:dyDescent="0.2">
      <c r="A543" s="1"/>
      <c r="B543" s="1"/>
      <c r="C543" s="16"/>
      <c r="D543" s="1"/>
      <c r="E543" s="1"/>
      <c r="F543" s="1"/>
      <c r="G543" s="1"/>
      <c r="H543" s="11"/>
      <c r="I543" s="11"/>
      <c r="J543" s="11"/>
      <c r="K543" s="2"/>
      <c r="L543" s="2"/>
      <c r="M543" s="1"/>
    </row>
    <row r="544" spans="1:13" x14ac:dyDescent="0.2">
      <c r="A544" s="1"/>
      <c r="B544" s="1"/>
      <c r="C544" s="16"/>
      <c r="D544" s="1"/>
      <c r="E544" s="1"/>
      <c r="F544" s="1"/>
      <c r="G544" s="1"/>
      <c r="H544" s="11"/>
      <c r="I544" s="11"/>
      <c r="J544" s="11"/>
      <c r="K544" s="2"/>
      <c r="L544" s="2"/>
      <c r="M544" s="1"/>
    </row>
    <row r="545" spans="1:13" x14ac:dyDescent="0.2">
      <c r="A545" s="1"/>
      <c r="B545" s="1"/>
      <c r="C545" s="16"/>
      <c r="D545" s="1"/>
      <c r="E545" s="1"/>
      <c r="F545" s="1"/>
      <c r="G545" s="1"/>
      <c r="H545" s="11"/>
      <c r="I545" s="11"/>
      <c r="J545" s="11"/>
      <c r="K545" s="2"/>
      <c r="L545" s="2"/>
      <c r="M545" s="1"/>
    </row>
    <row r="546" spans="1:13" x14ac:dyDescent="0.2">
      <c r="A546" s="1"/>
      <c r="B546" s="1"/>
      <c r="C546" s="16"/>
      <c r="D546" s="1"/>
      <c r="E546" s="1"/>
      <c r="F546" s="1"/>
      <c r="G546" s="1"/>
      <c r="H546" s="11"/>
      <c r="I546" s="11"/>
      <c r="J546" s="11"/>
      <c r="K546" s="2"/>
      <c r="L546" s="2"/>
      <c r="M546" s="1"/>
    </row>
    <row r="547" spans="1:13" x14ac:dyDescent="0.2">
      <c r="A547" s="1"/>
      <c r="B547" s="1"/>
      <c r="C547" s="16"/>
      <c r="D547" s="1"/>
      <c r="E547" s="1"/>
      <c r="F547" s="1"/>
      <c r="G547" s="1"/>
      <c r="H547" s="11"/>
      <c r="I547" s="11"/>
      <c r="J547" s="11"/>
      <c r="K547" s="2"/>
      <c r="L547" s="2"/>
      <c r="M547" s="1"/>
    </row>
    <row r="548" spans="1:13" x14ac:dyDescent="0.2">
      <c r="A548" s="1"/>
      <c r="B548" s="1"/>
      <c r="C548" s="16"/>
      <c r="D548" s="1"/>
      <c r="E548" s="1"/>
      <c r="F548" s="1"/>
      <c r="G548" s="1"/>
      <c r="H548" s="11"/>
      <c r="I548" s="11"/>
      <c r="J548" s="11"/>
      <c r="K548" s="2"/>
      <c r="L548" s="2"/>
      <c r="M548" s="1"/>
    </row>
    <row r="549" spans="1:13" x14ac:dyDescent="0.2">
      <c r="A549" s="1"/>
      <c r="B549" s="1"/>
      <c r="C549" s="16"/>
      <c r="D549" s="1"/>
      <c r="E549" s="1"/>
      <c r="F549" s="1"/>
      <c r="G549" s="1"/>
      <c r="H549" s="11"/>
      <c r="I549" s="11"/>
      <c r="J549" s="11"/>
      <c r="K549" s="2"/>
      <c r="L549" s="2"/>
      <c r="M549" s="1"/>
    </row>
    <row r="550" spans="1:13" x14ac:dyDescent="0.2">
      <c r="A550" s="1"/>
      <c r="B550" s="1"/>
      <c r="C550" s="16"/>
      <c r="D550" s="1"/>
      <c r="E550" s="1"/>
      <c r="F550" s="1"/>
      <c r="G550" s="1"/>
      <c r="H550" s="11"/>
      <c r="I550" s="11"/>
      <c r="J550" s="11"/>
      <c r="K550" s="2"/>
      <c r="L550" s="2"/>
      <c r="M550" s="1"/>
    </row>
    <row r="551" spans="1:13" x14ac:dyDescent="0.2">
      <c r="A551" s="1"/>
      <c r="B551" s="1"/>
      <c r="C551" s="16"/>
      <c r="D551" s="1"/>
      <c r="E551" s="1"/>
      <c r="F551" s="1"/>
      <c r="G551" s="1"/>
      <c r="H551" s="11"/>
      <c r="I551" s="11"/>
      <c r="J551" s="11"/>
      <c r="K551" s="2"/>
      <c r="L551" s="2"/>
      <c r="M551" s="1"/>
    </row>
    <row r="552" spans="1:13" x14ac:dyDescent="0.2">
      <c r="A552" s="1"/>
      <c r="B552" s="1"/>
      <c r="C552" s="16"/>
      <c r="D552" s="1"/>
      <c r="E552" s="1"/>
      <c r="F552" s="1"/>
      <c r="G552" s="1"/>
      <c r="H552" s="11"/>
      <c r="I552" s="11"/>
      <c r="J552" s="11"/>
      <c r="K552" s="2"/>
      <c r="L552" s="2"/>
      <c r="M552" s="1"/>
    </row>
    <row r="553" spans="1:13" x14ac:dyDescent="0.2">
      <c r="A553" s="1"/>
      <c r="B553" s="1"/>
      <c r="C553" s="16"/>
      <c r="D553" s="1"/>
      <c r="E553" s="1"/>
      <c r="F553" s="1"/>
      <c r="G553" s="1"/>
      <c r="H553" s="11"/>
      <c r="I553" s="11"/>
      <c r="J553" s="11"/>
      <c r="K553" s="2"/>
      <c r="L553" s="2"/>
      <c r="M553" s="1"/>
    </row>
    <row r="554" spans="1:13" x14ac:dyDescent="0.2">
      <c r="A554" s="1"/>
      <c r="B554" s="1"/>
      <c r="C554" s="16"/>
      <c r="D554" s="1"/>
      <c r="E554" s="1"/>
      <c r="F554" s="1"/>
      <c r="G554" s="1"/>
      <c r="H554" s="11"/>
      <c r="I554" s="11"/>
      <c r="J554" s="11"/>
      <c r="K554" s="2"/>
      <c r="L554" s="2"/>
      <c r="M554" s="1"/>
    </row>
    <row r="555" spans="1:13" x14ac:dyDescent="0.2">
      <c r="A555" s="1"/>
      <c r="B555" s="1"/>
      <c r="C555" s="16"/>
      <c r="D555" s="1"/>
      <c r="E555" s="1"/>
      <c r="F555" s="1"/>
      <c r="G555" s="1"/>
      <c r="H555" s="11"/>
      <c r="I555" s="11"/>
      <c r="J555" s="11"/>
      <c r="K555" s="2"/>
      <c r="L555" s="2"/>
      <c r="M555" s="1"/>
    </row>
    <row r="556" spans="1:13" x14ac:dyDescent="0.2">
      <c r="A556" s="1"/>
      <c r="B556" s="1"/>
      <c r="C556" s="16"/>
      <c r="D556" s="1"/>
      <c r="E556" s="1"/>
      <c r="F556" s="1"/>
      <c r="G556" s="1"/>
      <c r="H556" s="11"/>
      <c r="I556" s="11"/>
      <c r="J556" s="11"/>
      <c r="K556" s="2"/>
      <c r="L556" s="2"/>
      <c r="M556" s="1"/>
    </row>
    <row r="557" spans="1:13" x14ac:dyDescent="0.2">
      <c r="A557" s="1"/>
      <c r="B557" s="1"/>
      <c r="C557" s="16"/>
      <c r="D557" s="1"/>
      <c r="E557" s="1"/>
      <c r="F557" s="1"/>
      <c r="G557" s="1"/>
      <c r="H557" s="11"/>
      <c r="I557" s="11"/>
      <c r="J557" s="11"/>
      <c r="K557" s="2"/>
      <c r="L557" s="2"/>
      <c r="M557" s="1"/>
    </row>
    <row r="558" spans="1:13" x14ac:dyDescent="0.2">
      <c r="A558" s="1"/>
      <c r="B558" s="1"/>
      <c r="C558" s="16"/>
      <c r="D558" s="1"/>
      <c r="E558" s="1"/>
      <c r="F558" s="1"/>
      <c r="G558" s="1"/>
      <c r="H558" s="11"/>
      <c r="I558" s="11"/>
      <c r="J558" s="11"/>
      <c r="K558" s="2"/>
      <c r="L558" s="2"/>
      <c r="M558" s="1"/>
    </row>
    <row r="559" spans="1:13" x14ac:dyDescent="0.2">
      <c r="A559" s="1"/>
      <c r="B559" s="1"/>
      <c r="C559" s="16"/>
      <c r="D559" s="1"/>
      <c r="E559" s="1"/>
      <c r="F559" s="1"/>
      <c r="G559" s="1"/>
      <c r="H559" s="11"/>
      <c r="I559" s="11"/>
      <c r="J559" s="11"/>
      <c r="K559" s="2"/>
      <c r="L559" s="2"/>
      <c r="M559" s="1"/>
    </row>
    <row r="560" spans="1:13" x14ac:dyDescent="0.2">
      <c r="A560" s="1"/>
      <c r="B560" s="1"/>
      <c r="C560" s="16"/>
      <c r="D560" s="1"/>
      <c r="E560" s="1"/>
      <c r="F560" s="1"/>
      <c r="G560" s="1"/>
      <c r="H560" s="11"/>
      <c r="I560" s="11"/>
      <c r="J560" s="11"/>
      <c r="K560" s="2"/>
      <c r="L560" s="2"/>
      <c r="M560" s="1"/>
    </row>
    <row r="561" spans="1:13" x14ac:dyDescent="0.2">
      <c r="A561" s="1"/>
      <c r="B561" s="1"/>
      <c r="C561" s="16"/>
      <c r="D561" s="1"/>
      <c r="E561" s="1"/>
      <c r="F561" s="1"/>
      <c r="G561" s="1"/>
      <c r="H561" s="11"/>
      <c r="I561" s="11"/>
      <c r="J561" s="11"/>
      <c r="K561" s="2"/>
      <c r="L561" s="2"/>
      <c r="M561" s="1"/>
    </row>
    <row r="562" spans="1:13" x14ac:dyDescent="0.2">
      <c r="A562" s="1"/>
      <c r="B562" s="1"/>
      <c r="C562" s="16"/>
      <c r="D562" s="1"/>
      <c r="E562" s="1"/>
      <c r="F562" s="1"/>
      <c r="G562" s="1"/>
      <c r="H562" s="11"/>
      <c r="I562" s="11"/>
      <c r="J562" s="11"/>
      <c r="K562" s="2"/>
      <c r="L562" s="2"/>
      <c r="M562" s="1"/>
    </row>
    <row r="563" spans="1:13" x14ac:dyDescent="0.2">
      <c r="A563" s="1"/>
      <c r="B563" s="1"/>
      <c r="C563" s="16"/>
      <c r="D563" s="1"/>
      <c r="E563" s="1"/>
      <c r="F563" s="1"/>
      <c r="G563" s="1"/>
      <c r="H563" s="11"/>
      <c r="I563" s="11"/>
      <c r="J563" s="11"/>
      <c r="K563" s="2"/>
      <c r="L563" s="2"/>
      <c r="M563" s="1"/>
    </row>
    <row r="564" spans="1:13" x14ac:dyDescent="0.2">
      <c r="A564" s="1"/>
      <c r="B564" s="1"/>
      <c r="C564" s="16"/>
      <c r="D564" s="1"/>
      <c r="E564" s="1"/>
      <c r="F564" s="1"/>
      <c r="G564" s="1"/>
      <c r="H564" s="11"/>
      <c r="I564" s="11"/>
      <c r="J564" s="11"/>
      <c r="K564" s="2"/>
      <c r="L564" s="2"/>
      <c r="M564" s="1"/>
    </row>
    <row r="565" spans="1:13" x14ac:dyDescent="0.2">
      <c r="A565" s="1"/>
      <c r="B565" s="1"/>
      <c r="C565" s="16"/>
      <c r="D565" s="1"/>
      <c r="E565" s="1"/>
      <c r="F565" s="1"/>
      <c r="G565" s="1"/>
      <c r="H565" s="11"/>
      <c r="I565" s="11"/>
      <c r="J565" s="11"/>
      <c r="K565" s="2"/>
      <c r="L565" s="2"/>
      <c r="M565" s="1"/>
    </row>
    <row r="566" spans="1:13" x14ac:dyDescent="0.2">
      <c r="A566" s="1"/>
      <c r="B566" s="1"/>
      <c r="C566" s="16"/>
      <c r="D566" s="1"/>
      <c r="E566" s="1"/>
      <c r="F566" s="1"/>
      <c r="G566" s="1"/>
      <c r="H566" s="11"/>
      <c r="I566" s="11"/>
      <c r="J566" s="11"/>
      <c r="K566" s="2"/>
      <c r="L566" s="2"/>
      <c r="M566" s="1"/>
    </row>
    <row r="567" spans="1:13" x14ac:dyDescent="0.2">
      <c r="A567" s="1"/>
      <c r="B567" s="1"/>
      <c r="C567" s="16"/>
      <c r="D567" s="1"/>
      <c r="E567" s="1"/>
      <c r="F567" s="1"/>
      <c r="G567" s="1"/>
      <c r="H567" s="11"/>
      <c r="I567" s="11"/>
      <c r="J567" s="11"/>
      <c r="K567" s="2"/>
      <c r="L567" s="2"/>
      <c r="M567" s="1"/>
    </row>
    <row r="568" spans="1:13" x14ac:dyDescent="0.2">
      <c r="A568" s="1"/>
      <c r="B568" s="1"/>
      <c r="C568" s="16"/>
      <c r="D568" s="1"/>
      <c r="E568" s="1"/>
      <c r="F568" s="1"/>
      <c r="G568" s="1"/>
      <c r="H568" s="11"/>
      <c r="I568" s="11"/>
      <c r="J568" s="11"/>
      <c r="K568" s="2"/>
      <c r="L568" s="2"/>
      <c r="M568" s="1"/>
    </row>
    <row r="569" spans="1:13" x14ac:dyDescent="0.2">
      <c r="A569" s="1"/>
      <c r="B569" s="1"/>
      <c r="C569" s="16"/>
      <c r="D569" s="1"/>
      <c r="E569" s="1"/>
      <c r="F569" s="1"/>
      <c r="G569" s="1"/>
      <c r="H569" s="11"/>
      <c r="I569" s="11"/>
      <c r="J569" s="11"/>
      <c r="K569" s="2"/>
      <c r="L569" s="2"/>
      <c r="M569" s="1"/>
    </row>
    <row r="570" spans="1:13" x14ac:dyDescent="0.2">
      <c r="A570" s="1"/>
      <c r="B570" s="1"/>
      <c r="C570" s="16"/>
      <c r="D570" s="1"/>
      <c r="E570" s="1"/>
      <c r="F570" s="1"/>
      <c r="G570" s="1"/>
      <c r="H570" s="11"/>
      <c r="I570" s="11"/>
      <c r="J570" s="11"/>
      <c r="K570" s="2"/>
      <c r="L570" s="2"/>
      <c r="M570" s="1"/>
    </row>
    <row r="571" spans="1:13" x14ac:dyDescent="0.2">
      <c r="A571" s="1"/>
      <c r="B571" s="1"/>
      <c r="C571" s="16"/>
      <c r="D571" s="1"/>
      <c r="E571" s="1"/>
      <c r="F571" s="1"/>
      <c r="G571" s="1"/>
      <c r="H571" s="11"/>
      <c r="I571" s="11"/>
      <c r="J571" s="11"/>
      <c r="K571" s="2"/>
      <c r="L571" s="2"/>
      <c r="M571" s="1"/>
    </row>
    <row r="572" spans="1:13" x14ac:dyDescent="0.2">
      <c r="A572" s="1"/>
      <c r="B572" s="1"/>
      <c r="C572" s="16"/>
      <c r="D572" s="1"/>
      <c r="E572" s="1"/>
      <c r="F572" s="1"/>
      <c r="G572" s="1"/>
      <c r="H572" s="11"/>
      <c r="I572" s="11"/>
      <c r="J572" s="11"/>
      <c r="K572" s="2"/>
      <c r="L572" s="2"/>
      <c r="M572" s="1"/>
    </row>
    <row r="573" spans="1:13" x14ac:dyDescent="0.2">
      <c r="A573" s="1"/>
      <c r="B573" s="1"/>
      <c r="C573" s="16"/>
      <c r="D573" s="1"/>
      <c r="E573" s="1"/>
      <c r="F573" s="1"/>
      <c r="G573" s="1"/>
      <c r="H573" s="11"/>
      <c r="I573" s="11"/>
      <c r="J573" s="11"/>
      <c r="K573" s="2"/>
      <c r="L573" s="2"/>
      <c r="M573" s="1"/>
    </row>
    <row r="574" spans="1:13" x14ac:dyDescent="0.2">
      <c r="A574" s="1"/>
      <c r="B574" s="1"/>
      <c r="C574" s="16"/>
      <c r="D574" s="1"/>
      <c r="E574" s="1"/>
      <c r="F574" s="1"/>
      <c r="G574" s="1"/>
      <c r="H574" s="11"/>
      <c r="I574" s="11"/>
      <c r="J574" s="11"/>
      <c r="K574" s="2"/>
      <c r="L574" s="2"/>
      <c r="M574" s="1"/>
    </row>
    <row r="575" spans="1:13" x14ac:dyDescent="0.2">
      <c r="A575" s="1"/>
      <c r="B575" s="1"/>
      <c r="C575" s="16"/>
      <c r="D575" s="1"/>
      <c r="E575" s="1"/>
      <c r="F575" s="1"/>
      <c r="G575" s="1"/>
      <c r="H575" s="11"/>
      <c r="I575" s="11"/>
      <c r="J575" s="11"/>
      <c r="K575" s="2"/>
      <c r="L575" s="2"/>
      <c r="M575" s="1"/>
    </row>
    <row r="576" spans="1:13" x14ac:dyDescent="0.2">
      <c r="A576" s="1"/>
      <c r="B576" s="1"/>
      <c r="C576" s="16"/>
      <c r="D576" s="1"/>
      <c r="E576" s="1"/>
      <c r="F576" s="1"/>
      <c r="G576" s="1"/>
      <c r="H576" s="11"/>
      <c r="I576" s="11"/>
      <c r="J576" s="11"/>
      <c r="K576" s="2"/>
      <c r="L576" s="2"/>
      <c r="M576" s="1"/>
    </row>
    <row r="577" spans="1:13" x14ac:dyDescent="0.2">
      <c r="A577" s="1"/>
      <c r="B577" s="1"/>
      <c r="C577" s="16"/>
      <c r="D577" s="1"/>
      <c r="E577" s="1"/>
      <c r="F577" s="1"/>
      <c r="G577" s="1"/>
      <c r="H577" s="11"/>
      <c r="I577" s="11"/>
      <c r="J577" s="11"/>
      <c r="K577" s="2"/>
      <c r="L577" s="2"/>
      <c r="M577" s="1"/>
    </row>
    <row r="578" spans="1:13" x14ac:dyDescent="0.2">
      <c r="A578" s="1"/>
      <c r="B578" s="1"/>
      <c r="C578" s="16"/>
      <c r="D578" s="1"/>
      <c r="E578" s="1"/>
      <c r="F578" s="1"/>
      <c r="G578" s="1"/>
      <c r="H578" s="11"/>
      <c r="I578" s="11"/>
      <c r="J578" s="11"/>
      <c r="K578" s="2"/>
      <c r="L578" s="2"/>
      <c r="M578" s="1"/>
    </row>
    <row r="579" spans="1:13" x14ac:dyDescent="0.2">
      <c r="A579" s="1"/>
      <c r="B579" s="1"/>
      <c r="C579" s="16"/>
      <c r="D579" s="1"/>
      <c r="E579" s="1"/>
      <c r="F579" s="1"/>
      <c r="G579" s="1"/>
      <c r="H579" s="11"/>
      <c r="I579" s="11"/>
      <c r="J579" s="11"/>
      <c r="K579" s="2"/>
      <c r="L579" s="2"/>
      <c r="M579" s="1"/>
    </row>
    <row r="580" spans="1:13" x14ac:dyDescent="0.2">
      <c r="A580" s="1"/>
      <c r="B580" s="1"/>
      <c r="C580" s="16"/>
      <c r="D580" s="1"/>
      <c r="E580" s="1"/>
      <c r="F580" s="1"/>
      <c r="G580" s="1"/>
      <c r="H580" s="11"/>
      <c r="I580" s="11"/>
      <c r="J580" s="11"/>
      <c r="K580" s="2"/>
      <c r="L580" s="2"/>
      <c r="M580" s="1"/>
    </row>
    <row r="581" spans="1:13" x14ac:dyDescent="0.2">
      <c r="A581" s="1"/>
      <c r="B581" s="1"/>
      <c r="C581" s="16"/>
      <c r="D581" s="1"/>
      <c r="E581" s="1"/>
      <c r="F581" s="1"/>
      <c r="G581" s="1"/>
      <c r="H581" s="11"/>
      <c r="I581" s="11"/>
      <c r="J581" s="11"/>
      <c r="K581" s="2"/>
      <c r="L581" s="2"/>
      <c r="M581" s="1"/>
    </row>
    <row r="582" spans="1:13" x14ac:dyDescent="0.2">
      <c r="A582" s="1"/>
      <c r="B582" s="1"/>
      <c r="C582" s="16"/>
      <c r="D582" s="1"/>
      <c r="E582" s="1"/>
      <c r="F582" s="1"/>
      <c r="G582" s="1"/>
      <c r="H582" s="11"/>
      <c r="I582" s="11"/>
      <c r="J582" s="11"/>
      <c r="K582" s="2"/>
      <c r="L582" s="2"/>
      <c r="M582" s="1"/>
    </row>
    <row r="583" spans="1:13" x14ac:dyDescent="0.2">
      <c r="A583" s="1"/>
      <c r="B583" s="1"/>
      <c r="C583" s="16"/>
      <c r="D583" s="1"/>
      <c r="E583" s="1"/>
      <c r="F583" s="1"/>
      <c r="G583" s="1"/>
      <c r="H583" s="11"/>
      <c r="I583" s="11"/>
      <c r="J583" s="11"/>
      <c r="K583" s="2"/>
      <c r="L583" s="2"/>
      <c r="M583" s="1"/>
    </row>
    <row r="584" spans="1:13" x14ac:dyDescent="0.2">
      <c r="A584" s="1"/>
      <c r="B584" s="1"/>
      <c r="C584" s="16"/>
      <c r="D584" s="1"/>
      <c r="E584" s="1"/>
      <c r="F584" s="1"/>
      <c r="G584" s="1"/>
      <c r="H584" s="11"/>
      <c r="I584" s="11"/>
      <c r="J584" s="11"/>
      <c r="K584" s="2"/>
      <c r="L584" s="2"/>
      <c r="M584" s="1"/>
    </row>
    <row r="585" spans="1:13" x14ac:dyDescent="0.2">
      <c r="A585" s="1"/>
      <c r="B585" s="1"/>
      <c r="C585" s="16"/>
      <c r="D585" s="1"/>
      <c r="E585" s="1"/>
      <c r="F585" s="1"/>
      <c r="G585" s="1"/>
      <c r="H585" s="11"/>
      <c r="I585" s="11"/>
      <c r="J585" s="11"/>
      <c r="K585" s="2"/>
      <c r="L585" s="2"/>
      <c r="M585" s="1"/>
    </row>
    <row r="586" spans="1:13" x14ac:dyDescent="0.2">
      <c r="A586" s="1"/>
      <c r="B586" s="1"/>
      <c r="C586" s="16"/>
      <c r="D586" s="1"/>
      <c r="E586" s="1"/>
      <c r="F586" s="1"/>
      <c r="G586" s="1"/>
      <c r="H586" s="11"/>
      <c r="I586" s="11"/>
      <c r="J586" s="11"/>
      <c r="K586" s="2"/>
      <c r="L586" s="2"/>
      <c r="M586" s="1"/>
    </row>
    <row r="587" spans="1:13" x14ac:dyDescent="0.2">
      <c r="A587" s="1"/>
      <c r="B587" s="1"/>
      <c r="C587" s="16"/>
      <c r="D587" s="1"/>
      <c r="E587" s="1"/>
      <c r="F587" s="1"/>
      <c r="G587" s="1"/>
      <c r="H587" s="11"/>
      <c r="I587" s="11"/>
      <c r="J587" s="11"/>
      <c r="K587" s="2"/>
      <c r="L587" s="2"/>
      <c r="M587" s="1"/>
    </row>
    <row r="588" spans="1:13" x14ac:dyDescent="0.2">
      <c r="A588" s="1"/>
      <c r="B588" s="1"/>
      <c r="C588" s="16"/>
      <c r="D588" s="1"/>
      <c r="E588" s="1"/>
      <c r="F588" s="1"/>
      <c r="G588" s="1"/>
      <c r="H588" s="11"/>
      <c r="I588" s="11"/>
      <c r="J588" s="11"/>
      <c r="K588" s="2"/>
      <c r="L588" s="2"/>
      <c r="M588" s="1"/>
    </row>
    <row r="589" spans="1:13" x14ac:dyDescent="0.2">
      <c r="A589" s="1"/>
      <c r="B589" s="1"/>
      <c r="C589" s="16"/>
      <c r="D589" s="1"/>
      <c r="E589" s="1"/>
      <c r="F589" s="1"/>
      <c r="G589" s="1"/>
      <c r="H589" s="11"/>
      <c r="I589" s="11"/>
      <c r="J589" s="11"/>
      <c r="K589" s="2"/>
      <c r="L589" s="2"/>
      <c r="M589" s="1"/>
    </row>
    <row r="590" spans="1:13" x14ac:dyDescent="0.2">
      <c r="A590" s="1"/>
      <c r="B590" s="1"/>
      <c r="C590" s="16"/>
      <c r="D590" s="1"/>
      <c r="E590" s="1"/>
      <c r="F590" s="1"/>
      <c r="G590" s="1"/>
      <c r="H590" s="11"/>
      <c r="I590" s="11"/>
      <c r="J590" s="11"/>
      <c r="K590" s="2"/>
      <c r="L590" s="2"/>
      <c r="M590" s="1"/>
    </row>
    <row r="591" spans="1:13" x14ac:dyDescent="0.2">
      <c r="A591" s="1"/>
      <c r="B591" s="1"/>
      <c r="C591" s="16"/>
      <c r="D591" s="1"/>
      <c r="E591" s="1"/>
      <c r="F591" s="1"/>
      <c r="G591" s="1"/>
      <c r="H591" s="11"/>
      <c r="I591" s="11"/>
      <c r="J591" s="11"/>
      <c r="K591" s="2"/>
      <c r="L591" s="2"/>
      <c r="M591" s="1"/>
    </row>
    <row r="592" spans="1:13" x14ac:dyDescent="0.2">
      <c r="A592" s="1"/>
      <c r="B592" s="1"/>
      <c r="C592" s="16"/>
      <c r="D592" s="1"/>
      <c r="E592" s="1"/>
      <c r="F592" s="1"/>
      <c r="G592" s="1"/>
      <c r="H592" s="11"/>
      <c r="I592" s="11"/>
      <c r="J592" s="11"/>
      <c r="K592" s="2"/>
      <c r="L592" s="2"/>
      <c r="M592" s="1"/>
    </row>
    <row r="593" spans="1:13" x14ac:dyDescent="0.2">
      <c r="A593" s="1"/>
      <c r="B593" s="1"/>
      <c r="C593" s="16"/>
      <c r="D593" s="1"/>
      <c r="E593" s="1"/>
      <c r="F593" s="1"/>
      <c r="G593" s="1"/>
      <c r="H593" s="11"/>
      <c r="I593" s="11"/>
      <c r="J593" s="11"/>
      <c r="K593" s="2"/>
      <c r="L593" s="2"/>
      <c r="M593" s="1"/>
    </row>
    <row r="594" spans="1:13" x14ac:dyDescent="0.2">
      <c r="A594" s="1"/>
      <c r="B594" s="1"/>
      <c r="C594" s="16"/>
      <c r="D594" s="1"/>
      <c r="E594" s="1"/>
      <c r="F594" s="1"/>
      <c r="G594" s="1"/>
      <c r="H594" s="11"/>
      <c r="I594" s="11"/>
      <c r="J594" s="11"/>
      <c r="K594" s="2"/>
      <c r="L594" s="2"/>
      <c r="M594" s="1"/>
    </row>
    <row r="595" spans="1:13" x14ac:dyDescent="0.2">
      <c r="A595" s="1"/>
      <c r="B595" s="1"/>
      <c r="C595" s="16"/>
      <c r="D595" s="1"/>
      <c r="E595" s="1"/>
      <c r="F595" s="1"/>
      <c r="G595" s="1"/>
      <c r="H595" s="11"/>
      <c r="I595" s="11"/>
      <c r="J595" s="11"/>
      <c r="K595" s="2"/>
      <c r="L595" s="2"/>
      <c r="M595" s="1"/>
    </row>
    <row r="596" spans="1:13" x14ac:dyDescent="0.2">
      <c r="A596" s="1"/>
      <c r="B596" s="1"/>
      <c r="C596" s="16"/>
      <c r="D596" s="1"/>
      <c r="E596" s="1"/>
      <c r="F596" s="1"/>
      <c r="G596" s="1"/>
      <c r="H596" s="11"/>
      <c r="I596" s="11"/>
      <c r="J596" s="11"/>
      <c r="K596" s="2"/>
      <c r="L596" s="2"/>
      <c r="M596" s="1"/>
    </row>
    <row r="597" spans="1:13" x14ac:dyDescent="0.2">
      <c r="A597" s="1"/>
      <c r="B597" s="1"/>
      <c r="C597" s="16"/>
      <c r="D597" s="1"/>
      <c r="E597" s="1"/>
      <c r="F597" s="1"/>
      <c r="G597" s="1"/>
      <c r="H597" s="11"/>
      <c r="I597" s="11"/>
      <c r="J597" s="11"/>
      <c r="K597" s="2"/>
      <c r="L597" s="2"/>
      <c r="M597" s="1"/>
    </row>
    <row r="598" spans="1:13" x14ac:dyDescent="0.2">
      <c r="A598" s="1"/>
      <c r="B598" s="1"/>
      <c r="C598" s="16"/>
      <c r="D598" s="1"/>
      <c r="E598" s="1"/>
      <c r="F598" s="1"/>
      <c r="G598" s="1"/>
      <c r="H598" s="11"/>
      <c r="I598" s="11"/>
      <c r="J598" s="11"/>
      <c r="K598" s="2"/>
      <c r="L598" s="2"/>
      <c r="M598" s="1"/>
    </row>
    <row r="599" spans="1:13" x14ac:dyDescent="0.2">
      <c r="A599" s="1"/>
      <c r="B599" s="1"/>
      <c r="C599" s="16"/>
      <c r="D599" s="1"/>
      <c r="E599" s="1"/>
      <c r="F599" s="1"/>
      <c r="G599" s="1"/>
      <c r="H599" s="11"/>
      <c r="I599" s="11"/>
      <c r="J599" s="11"/>
      <c r="K599" s="2"/>
      <c r="L599" s="2"/>
      <c r="M599" s="1"/>
    </row>
    <row r="600" spans="1:13" x14ac:dyDescent="0.2">
      <c r="A600" s="1"/>
      <c r="B600" s="1"/>
      <c r="C600" s="16"/>
      <c r="D600" s="1"/>
      <c r="E600" s="1"/>
      <c r="F600" s="1"/>
      <c r="G600" s="1"/>
      <c r="H600" s="11"/>
      <c r="I600" s="11"/>
      <c r="J600" s="11"/>
      <c r="K600" s="2"/>
      <c r="L600" s="2"/>
      <c r="M600" s="1"/>
    </row>
    <row r="601" spans="1:13" x14ac:dyDescent="0.2">
      <c r="A601" s="1"/>
      <c r="B601" s="1"/>
      <c r="C601" s="16"/>
      <c r="D601" s="1"/>
      <c r="E601" s="1"/>
      <c r="F601" s="1"/>
      <c r="G601" s="1"/>
      <c r="H601" s="11"/>
      <c r="I601" s="11"/>
      <c r="J601" s="11"/>
      <c r="K601" s="2"/>
      <c r="L601" s="2"/>
      <c r="M601" s="1"/>
    </row>
    <row r="602" spans="1:13" x14ac:dyDescent="0.2">
      <c r="A602" s="1"/>
      <c r="B602" s="1"/>
      <c r="C602" s="16"/>
      <c r="D602" s="1"/>
      <c r="E602" s="1"/>
      <c r="F602" s="1"/>
      <c r="G602" s="1"/>
      <c r="H602" s="11"/>
      <c r="I602" s="11"/>
      <c r="J602" s="11"/>
      <c r="K602" s="2"/>
      <c r="L602" s="2"/>
      <c r="M602" s="1"/>
    </row>
    <row r="603" spans="1:13" x14ac:dyDescent="0.2">
      <c r="A603" s="1"/>
      <c r="B603" s="1"/>
      <c r="C603" s="16"/>
      <c r="D603" s="1"/>
      <c r="E603" s="1"/>
      <c r="F603" s="1"/>
      <c r="G603" s="1"/>
      <c r="H603" s="11"/>
      <c r="I603" s="11"/>
      <c r="J603" s="11"/>
      <c r="K603" s="2"/>
      <c r="L603" s="2"/>
      <c r="M603" s="1"/>
    </row>
    <row r="604" spans="1:13" x14ac:dyDescent="0.2">
      <c r="A604" s="1"/>
      <c r="B604" s="1"/>
      <c r="C604" s="16"/>
      <c r="D604" s="1"/>
      <c r="E604" s="1"/>
      <c r="F604" s="1"/>
      <c r="G604" s="1"/>
      <c r="H604" s="11"/>
      <c r="I604" s="11"/>
      <c r="J604" s="11"/>
      <c r="K604" s="2"/>
      <c r="L604" s="2"/>
      <c r="M604" s="1"/>
    </row>
    <row r="605" spans="1:13" x14ac:dyDescent="0.2">
      <c r="A605" s="1"/>
      <c r="B605" s="1"/>
      <c r="C605" s="16"/>
      <c r="D605" s="1"/>
      <c r="E605" s="1"/>
      <c r="F605" s="1"/>
      <c r="G605" s="1"/>
      <c r="H605" s="11"/>
      <c r="I605" s="11"/>
      <c r="J605" s="11"/>
      <c r="K605" s="2"/>
      <c r="L605" s="2"/>
      <c r="M605" s="1"/>
    </row>
    <row r="606" spans="1:13" x14ac:dyDescent="0.2">
      <c r="A606" s="1"/>
      <c r="B606" s="1"/>
      <c r="C606" s="16"/>
      <c r="D606" s="1"/>
      <c r="E606" s="1"/>
      <c r="F606" s="1"/>
      <c r="G606" s="1"/>
      <c r="H606" s="11"/>
      <c r="I606" s="11"/>
      <c r="J606" s="11"/>
      <c r="K606" s="2"/>
      <c r="L606" s="2"/>
      <c r="M606" s="1"/>
    </row>
    <row r="607" spans="1:13" x14ac:dyDescent="0.2">
      <c r="A607" s="1"/>
      <c r="B607" s="1"/>
      <c r="C607" s="16"/>
      <c r="D607" s="1"/>
      <c r="E607" s="1"/>
      <c r="F607" s="1"/>
      <c r="G607" s="1"/>
      <c r="H607" s="11"/>
      <c r="I607" s="11"/>
      <c r="J607" s="11"/>
      <c r="K607" s="2"/>
      <c r="L607" s="2"/>
      <c r="M607" s="1"/>
    </row>
    <row r="608" spans="1:13" x14ac:dyDescent="0.2">
      <c r="A608" s="1"/>
      <c r="B608" s="1"/>
      <c r="C608" s="16"/>
      <c r="D608" s="1"/>
      <c r="E608" s="1"/>
      <c r="F608" s="1"/>
      <c r="G608" s="1"/>
      <c r="H608" s="11"/>
      <c r="I608" s="11"/>
      <c r="J608" s="11"/>
      <c r="K608" s="2"/>
      <c r="L608" s="2"/>
      <c r="M608" s="1"/>
    </row>
    <row r="609" spans="1:13" x14ac:dyDescent="0.2">
      <c r="A609" s="1"/>
      <c r="B609" s="1"/>
      <c r="C609" s="16"/>
      <c r="D609" s="1"/>
      <c r="E609" s="1"/>
      <c r="F609" s="1"/>
      <c r="G609" s="1"/>
      <c r="H609" s="11"/>
      <c r="I609" s="11"/>
      <c r="J609" s="11"/>
      <c r="K609" s="2"/>
      <c r="L609" s="2"/>
      <c r="M609" s="1"/>
    </row>
    <row r="610" spans="1:13" x14ac:dyDescent="0.2">
      <c r="A610" s="1"/>
      <c r="B610" s="1"/>
      <c r="C610" s="16"/>
      <c r="D610" s="1"/>
      <c r="E610" s="1"/>
      <c r="F610" s="1"/>
      <c r="G610" s="1"/>
      <c r="H610" s="11"/>
      <c r="I610" s="11"/>
      <c r="J610" s="11"/>
      <c r="K610" s="2"/>
      <c r="L610" s="2"/>
      <c r="M610" s="1"/>
    </row>
    <row r="611" spans="1:13" x14ac:dyDescent="0.2">
      <c r="A611" s="1"/>
      <c r="B611" s="1"/>
      <c r="C611" s="16"/>
      <c r="D611" s="1"/>
      <c r="E611" s="1"/>
      <c r="F611" s="1"/>
      <c r="G611" s="1"/>
      <c r="H611" s="11"/>
      <c r="I611" s="11"/>
      <c r="J611" s="11"/>
      <c r="K611" s="2"/>
      <c r="L611" s="2"/>
      <c r="M611" s="1"/>
    </row>
    <row r="612" spans="1:13" x14ac:dyDescent="0.2">
      <c r="A612" s="1"/>
      <c r="B612" s="1"/>
      <c r="C612" s="16"/>
      <c r="D612" s="1"/>
      <c r="E612" s="1"/>
      <c r="F612" s="1"/>
      <c r="G612" s="1"/>
      <c r="H612" s="11"/>
      <c r="I612" s="11"/>
      <c r="J612" s="11"/>
      <c r="K612" s="2"/>
      <c r="L612" s="2"/>
      <c r="M612" s="1"/>
    </row>
    <row r="613" spans="1:13" x14ac:dyDescent="0.2">
      <c r="A613" s="1"/>
      <c r="B613" s="1"/>
      <c r="C613" s="16"/>
      <c r="D613" s="1"/>
      <c r="E613" s="1"/>
      <c r="F613" s="1"/>
      <c r="G613" s="1"/>
      <c r="H613" s="11"/>
      <c r="I613" s="11"/>
      <c r="J613" s="11"/>
      <c r="K613" s="2"/>
      <c r="L613" s="2"/>
      <c r="M613" s="1"/>
    </row>
    <row r="614" spans="1:13" x14ac:dyDescent="0.2">
      <c r="A614" s="1"/>
      <c r="B614" s="1"/>
      <c r="C614" s="16"/>
      <c r="D614" s="1"/>
      <c r="E614" s="1"/>
      <c r="F614" s="1"/>
      <c r="G614" s="1"/>
      <c r="H614" s="11"/>
      <c r="I614" s="11"/>
      <c r="J614" s="11"/>
      <c r="K614" s="2"/>
      <c r="L614" s="2"/>
      <c r="M614" s="1"/>
    </row>
    <row r="615" spans="1:13" x14ac:dyDescent="0.2">
      <c r="A615" s="1"/>
      <c r="B615" s="1"/>
      <c r="C615" s="16"/>
      <c r="D615" s="1"/>
      <c r="E615" s="1"/>
      <c r="F615" s="1"/>
      <c r="G615" s="1"/>
      <c r="H615" s="11"/>
      <c r="I615" s="11"/>
      <c r="J615" s="11"/>
      <c r="K615" s="2"/>
      <c r="L615" s="2"/>
      <c r="M615" s="1"/>
    </row>
    <row r="616" spans="1:13" x14ac:dyDescent="0.2">
      <c r="A616" s="1"/>
      <c r="B616" s="1"/>
      <c r="C616" s="16"/>
      <c r="D616" s="1"/>
      <c r="E616" s="1"/>
      <c r="F616" s="1"/>
      <c r="G616" s="1"/>
      <c r="H616" s="11"/>
      <c r="I616" s="11"/>
      <c r="J616" s="11"/>
      <c r="K616" s="2"/>
      <c r="L616" s="2"/>
      <c r="M616" s="1"/>
    </row>
    <row r="617" spans="1:13" x14ac:dyDescent="0.2">
      <c r="A617" s="1"/>
      <c r="B617" s="1"/>
      <c r="C617" s="16"/>
      <c r="D617" s="1"/>
      <c r="E617" s="1"/>
      <c r="F617" s="1"/>
      <c r="G617" s="1"/>
      <c r="H617" s="11"/>
      <c r="I617" s="11"/>
      <c r="J617" s="11"/>
      <c r="K617" s="2"/>
      <c r="L617" s="2"/>
      <c r="M617" s="1"/>
    </row>
    <row r="618" spans="1:13" x14ac:dyDescent="0.2">
      <c r="A618" s="1"/>
      <c r="B618" s="1"/>
      <c r="C618" s="16"/>
      <c r="D618" s="1"/>
      <c r="E618" s="1"/>
      <c r="F618" s="1"/>
      <c r="G618" s="1"/>
      <c r="H618" s="11"/>
      <c r="I618" s="11"/>
      <c r="J618" s="11"/>
      <c r="K618" s="2"/>
      <c r="L618" s="2"/>
      <c r="M618" s="1"/>
    </row>
    <row r="619" spans="1:13" x14ac:dyDescent="0.2">
      <c r="A619" s="1"/>
      <c r="B619" s="1"/>
      <c r="C619" s="16"/>
      <c r="D619" s="1"/>
      <c r="E619" s="1"/>
      <c r="F619" s="1"/>
      <c r="G619" s="1"/>
      <c r="H619" s="11"/>
      <c r="I619" s="11"/>
      <c r="J619" s="11"/>
      <c r="K619" s="2"/>
      <c r="L619" s="2"/>
      <c r="M619" s="1"/>
    </row>
    <row r="620" spans="1:13" x14ac:dyDescent="0.2">
      <c r="A620" s="1"/>
      <c r="B620" s="1"/>
      <c r="C620" s="16"/>
      <c r="D620" s="1"/>
      <c r="E620" s="1"/>
      <c r="F620" s="1"/>
      <c r="G620" s="1"/>
      <c r="H620" s="11"/>
      <c r="I620" s="11"/>
      <c r="J620" s="11"/>
      <c r="K620" s="2"/>
      <c r="L620" s="2"/>
      <c r="M620" s="1"/>
    </row>
    <row r="621" spans="1:13" x14ac:dyDescent="0.2">
      <c r="A621" s="1"/>
      <c r="B621" s="1"/>
      <c r="C621" s="16"/>
      <c r="D621" s="1"/>
      <c r="E621" s="1"/>
      <c r="F621" s="1"/>
      <c r="G621" s="1"/>
      <c r="H621" s="11"/>
      <c r="I621" s="11"/>
      <c r="J621" s="11"/>
      <c r="K621" s="2"/>
      <c r="L621" s="2"/>
      <c r="M621" s="1"/>
    </row>
    <row r="622" spans="1:13" x14ac:dyDescent="0.2">
      <c r="A622" s="1"/>
      <c r="B622" s="1"/>
      <c r="C622" s="16"/>
      <c r="D622" s="1"/>
      <c r="E622" s="1"/>
      <c r="F622" s="1"/>
      <c r="G622" s="1"/>
      <c r="H622" s="11"/>
      <c r="I622" s="11"/>
      <c r="J622" s="11"/>
      <c r="K622" s="2"/>
      <c r="L622" s="2"/>
      <c r="M622" s="1"/>
    </row>
    <row r="623" spans="1:13" x14ac:dyDescent="0.2">
      <c r="A623" s="1"/>
      <c r="B623" s="1"/>
      <c r="C623" s="16"/>
      <c r="D623" s="1"/>
      <c r="E623" s="1"/>
      <c r="F623" s="1"/>
      <c r="G623" s="1"/>
      <c r="H623" s="11"/>
      <c r="I623" s="11"/>
      <c r="J623" s="11"/>
      <c r="K623" s="2"/>
      <c r="L623" s="2"/>
      <c r="M623" s="1"/>
    </row>
    <row r="624" spans="1:13" x14ac:dyDescent="0.2">
      <c r="A624" s="1"/>
      <c r="B624" s="1"/>
      <c r="C624" s="16"/>
      <c r="D624" s="1"/>
      <c r="E624" s="1"/>
      <c r="F624" s="1"/>
      <c r="G624" s="1"/>
      <c r="H624" s="11"/>
      <c r="I624" s="11"/>
      <c r="J624" s="11"/>
      <c r="K624" s="2"/>
      <c r="L624" s="2"/>
      <c r="M624" s="1"/>
    </row>
    <row r="625" spans="1:13" x14ac:dyDescent="0.2">
      <c r="A625" s="1"/>
      <c r="B625" s="1"/>
      <c r="C625" s="16"/>
      <c r="D625" s="1"/>
      <c r="E625" s="1"/>
      <c r="F625" s="1"/>
      <c r="G625" s="1"/>
      <c r="H625" s="11"/>
      <c r="I625" s="11"/>
      <c r="J625" s="11"/>
      <c r="K625" s="2"/>
      <c r="L625" s="2"/>
      <c r="M625" s="1"/>
    </row>
    <row r="626" spans="1:13" x14ac:dyDescent="0.2">
      <c r="A626" s="1"/>
      <c r="B626" s="1"/>
      <c r="C626" s="16"/>
      <c r="D626" s="1"/>
      <c r="E626" s="1"/>
      <c r="F626" s="1"/>
      <c r="G626" s="1"/>
      <c r="H626" s="11"/>
      <c r="I626" s="11"/>
      <c r="J626" s="11"/>
      <c r="K626" s="2"/>
      <c r="L626" s="2"/>
      <c r="M626" s="1"/>
    </row>
    <row r="627" spans="1:13" x14ac:dyDescent="0.2">
      <c r="A627" s="1"/>
      <c r="B627" s="1"/>
      <c r="C627" s="16"/>
      <c r="D627" s="1"/>
      <c r="E627" s="1"/>
      <c r="F627" s="1"/>
      <c r="G627" s="1"/>
      <c r="H627" s="11"/>
      <c r="I627" s="11"/>
      <c r="J627" s="11"/>
      <c r="K627" s="2"/>
      <c r="L627" s="2"/>
      <c r="M627" s="1"/>
    </row>
    <row r="628" spans="1:13" x14ac:dyDescent="0.2">
      <c r="A628" s="1"/>
      <c r="B628" s="1"/>
      <c r="C628" s="16"/>
      <c r="D628" s="1"/>
      <c r="E628" s="1"/>
      <c r="F628" s="1"/>
      <c r="G628" s="1"/>
      <c r="H628" s="11"/>
      <c r="I628" s="11"/>
      <c r="J628" s="11"/>
      <c r="K628" s="2"/>
      <c r="L628" s="2"/>
      <c r="M628" s="1"/>
    </row>
    <row r="629" spans="1:13" x14ac:dyDescent="0.2">
      <c r="A629" s="1"/>
      <c r="B629" s="1"/>
      <c r="C629" s="16"/>
      <c r="D629" s="1"/>
      <c r="E629" s="1"/>
      <c r="F629" s="1"/>
      <c r="G629" s="1"/>
      <c r="H629" s="11"/>
      <c r="I629" s="11"/>
      <c r="J629" s="11"/>
      <c r="K629" s="2"/>
      <c r="L629" s="2"/>
      <c r="M629" s="1"/>
    </row>
    <row r="630" spans="1:13" x14ac:dyDescent="0.2">
      <c r="A630" s="1"/>
      <c r="B630" s="1"/>
      <c r="C630" s="16"/>
      <c r="D630" s="1"/>
      <c r="E630" s="1"/>
      <c r="F630" s="1"/>
      <c r="G630" s="1"/>
      <c r="H630" s="11"/>
      <c r="I630" s="11"/>
      <c r="J630" s="11"/>
      <c r="K630" s="2"/>
      <c r="L630" s="2"/>
      <c r="M630" s="1"/>
    </row>
    <row r="631" spans="1:13" x14ac:dyDescent="0.2">
      <c r="A631" s="1"/>
      <c r="B631" s="1"/>
      <c r="C631" s="16"/>
      <c r="D631" s="1"/>
      <c r="E631" s="1"/>
      <c r="F631" s="1"/>
      <c r="G631" s="1"/>
      <c r="H631" s="11"/>
      <c r="I631" s="11"/>
      <c r="J631" s="11"/>
      <c r="K631" s="2"/>
      <c r="L631" s="2"/>
      <c r="M631" s="1"/>
    </row>
    <row r="632" spans="1:13" x14ac:dyDescent="0.2">
      <c r="A632" s="1"/>
      <c r="B632" s="1"/>
      <c r="C632" s="16"/>
      <c r="D632" s="1"/>
      <c r="E632" s="1"/>
      <c r="F632" s="1"/>
      <c r="G632" s="1"/>
      <c r="H632" s="11"/>
      <c r="I632" s="11"/>
      <c r="J632" s="11"/>
      <c r="K632" s="2"/>
      <c r="L632" s="2"/>
      <c r="M632" s="1"/>
    </row>
    <row r="633" spans="1:13" x14ac:dyDescent="0.2">
      <c r="A633" s="1"/>
      <c r="B633" s="1"/>
      <c r="C633" s="16"/>
      <c r="D633" s="1"/>
      <c r="E633" s="1"/>
      <c r="F633" s="1"/>
      <c r="G633" s="1"/>
      <c r="H633" s="11"/>
      <c r="I633" s="11"/>
      <c r="J633" s="11"/>
      <c r="K633" s="2"/>
      <c r="L633" s="2"/>
      <c r="M633" s="1"/>
    </row>
    <row r="634" spans="1:13" x14ac:dyDescent="0.2">
      <c r="A634" s="1"/>
      <c r="B634" s="1"/>
      <c r="C634" s="16"/>
      <c r="D634" s="1"/>
      <c r="E634" s="1"/>
      <c r="F634" s="1"/>
      <c r="G634" s="1"/>
      <c r="H634" s="11"/>
      <c r="I634" s="11"/>
      <c r="J634" s="11"/>
      <c r="K634" s="2"/>
      <c r="L634" s="2"/>
      <c r="M634" s="1"/>
    </row>
    <row r="635" spans="1:13" x14ac:dyDescent="0.2">
      <c r="A635" s="1"/>
      <c r="B635" s="1"/>
      <c r="C635" s="16"/>
      <c r="D635" s="1"/>
      <c r="E635" s="1"/>
      <c r="F635" s="1"/>
      <c r="G635" s="1"/>
      <c r="H635" s="11"/>
      <c r="I635" s="11"/>
      <c r="J635" s="11"/>
      <c r="K635" s="2"/>
      <c r="L635" s="2"/>
      <c r="M635" s="1"/>
    </row>
    <row r="636" spans="1:13" x14ac:dyDescent="0.2">
      <c r="A636" s="1"/>
      <c r="B636" s="1"/>
      <c r="C636" s="16"/>
      <c r="D636" s="1"/>
      <c r="E636" s="1"/>
      <c r="F636" s="1"/>
      <c r="G636" s="1"/>
      <c r="H636" s="11"/>
      <c r="I636" s="11"/>
      <c r="J636" s="11"/>
      <c r="K636" s="2"/>
      <c r="L636" s="2"/>
      <c r="M636" s="1"/>
    </row>
    <row r="637" spans="1:13" x14ac:dyDescent="0.2">
      <c r="A637" s="1"/>
      <c r="B637" s="1"/>
      <c r="C637" s="16"/>
      <c r="D637" s="1"/>
      <c r="E637" s="1"/>
      <c r="F637" s="1"/>
      <c r="G637" s="1"/>
      <c r="H637" s="11"/>
      <c r="I637" s="11"/>
      <c r="J637" s="11"/>
      <c r="K637" s="2"/>
      <c r="L637" s="2"/>
      <c r="M637" s="1"/>
    </row>
    <row r="638" spans="1:13" x14ac:dyDescent="0.2">
      <c r="A638" s="1"/>
      <c r="B638" s="1"/>
      <c r="C638" s="16"/>
      <c r="D638" s="1"/>
      <c r="E638" s="1"/>
      <c r="F638" s="1"/>
      <c r="G638" s="1"/>
      <c r="H638" s="11"/>
      <c r="I638" s="11"/>
      <c r="J638" s="11"/>
      <c r="K638" s="2"/>
      <c r="L638" s="2"/>
      <c r="M638" s="1"/>
    </row>
    <row r="639" spans="1:13" x14ac:dyDescent="0.2">
      <c r="A639" s="1"/>
      <c r="B639" s="1"/>
      <c r="C639" s="16"/>
      <c r="D639" s="1"/>
      <c r="E639" s="1"/>
      <c r="F639" s="1"/>
      <c r="G639" s="1"/>
      <c r="H639" s="11"/>
      <c r="I639" s="11"/>
      <c r="J639" s="11"/>
      <c r="K639" s="2"/>
      <c r="L639" s="2"/>
      <c r="M639" s="1"/>
    </row>
    <row r="640" spans="1:13" x14ac:dyDescent="0.2">
      <c r="A640" s="1"/>
      <c r="B640" s="1"/>
      <c r="C640" s="16"/>
      <c r="D640" s="1"/>
      <c r="E640" s="1"/>
      <c r="F640" s="1"/>
      <c r="G640" s="1"/>
      <c r="H640" s="11"/>
      <c r="I640" s="11"/>
      <c r="J640" s="11"/>
      <c r="K640" s="2"/>
      <c r="L640" s="2"/>
      <c r="M640" s="1"/>
    </row>
    <row r="641" spans="1:13" x14ac:dyDescent="0.2">
      <c r="A641" s="1"/>
      <c r="B641" s="1"/>
      <c r="C641" s="16"/>
      <c r="D641" s="1"/>
      <c r="E641" s="1"/>
      <c r="F641" s="1"/>
      <c r="G641" s="1"/>
      <c r="H641" s="11"/>
      <c r="I641" s="11"/>
      <c r="J641" s="11"/>
      <c r="K641" s="2"/>
      <c r="L641" s="2"/>
      <c r="M641" s="1"/>
    </row>
    <row r="642" spans="1:13" x14ac:dyDescent="0.2">
      <c r="A642" s="1"/>
      <c r="B642" s="1"/>
      <c r="C642" s="16"/>
      <c r="D642" s="1"/>
      <c r="E642" s="1"/>
      <c r="F642" s="1"/>
      <c r="G642" s="1"/>
      <c r="H642" s="11"/>
      <c r="I642" s="11"/>
      <c r="J642" s="11"/>
      <c r="K642" s="2"/>
      <c r="L642" s="2"/>
      <c r="M642" s="1"/>
    </row>
    <row r="643" spans="1:13" x14ac:dyDescent="0.2">
      <c r="A643" s="1"/>
      <c r="B643" s="1"/>
      <c r="C643" s="16"/>
      <c r="D643" s="1"/>
      <c r="E643" s="1"/>
      <c r="F643" s="1"/>
      <c r="G643" s="1"/>
      <c r="H643" s="11"/>
      <c r="I643" s="11"/>
      <c r="J643" s="11"/>
      <c r="K643" s="2"/>
      <c r="L643" s="2"/>
      <c r="M643" s="1"/>
    </row>
    <row r="644" spans="1:13" x14ac:dyDescent="0.2">
      <c r="A644" s="1"/>
      <c r="B644" s="1"/>
      <c r="C644" s="16"/>
      <c r="D644" s="1"/>
      <c r="E644" s="1"/>
      <c r="F644" s="1"/>
      <c r="G644" s="1"/>
      <c r="H644" s="11"/>
      <c r="I644" s="11"/>
      <c r="J644" s="11"/>
      <c r="K644" s="2"/>
      <c r="L644" s="2"/>
      <c r="M644" s="1"/>
    </row>
    <row r="645" spans="1:13" x14ac:dyDescent="0.2">
      <c r="A645" s="1"/>
      <c r="B645" s="1"/>
      <c r="C645" s="16"/>
      <c r="D645" s="1"/>
      <c r="E645" s="1"/>
      <c r="F645" s="1"/>
      <c r="G645" s="1"/>
      <c r="H645" s="11"/>
      <c r="I645" s="11"/>
      <c r="J645" s="11"/>
      <c r="K645" s="2"/>
      <c r="L645" s="2"/>
      <c r="M645" s="1"/>
    </row>
    <row r="646" spans="1:13" x14ac:dyDescent="0.2">
      <c r="A646" s="1"/>
      <c r="B646" s="1"/>
      <c r="C646" s="16"/>
      <c r="D646" s="1"/>
      <c r="E646" s="1"/>
      <c r="F646" s="1"/>
      <c r="G646" s="1"/>
      <c r="H646" s="11"/>
      <c r="I646" s="11"/>
      <c r="J646" s="11"/>
      <c r="K646" s="2"/>
      <c r="L646" s="2"/>
      <c r="M646" s="1"/>
    </row>
    <row r="647" spans="1:13" x14ac:dyDescent="0.2">
      <c r="A647" s="1"/>
      <c r="B647" s="1"/>
      <c r="C647" s="16"/>
      <c r="D647" s="1"/>
      <c r="E647" s="1"/>
      <c r="F647" s="1"/>
      <c r="G647" s="1"/>
      <c r="H647" s="11"/>
      <c r="I647" s="11"/>
      <c r="J647" s="11"/>
      <c r="K647" s="2"/>
      <c r="L647" s="2"/>
      <c r="M647" s="1"/>
    </row>
    <row r="648" spans="1:13" x14ac:dyDescent="0.2">
      <c r="A648" s="1"/>
      <c r="B648" s="1"/>
      <c r="C648" s="16"/>
      <c r="D648" s="1"/>
      <c r="E648" s="1"/>
      <c r="F648" s="1"/>
      <c r="G648" s="1"/>
      <c r="H648" s="11"/>
      <c r="I648" s="11"/>
      <c r="J648" s="11"/>
      <c r="K648" s="2"/>
      <c r="L648" s="2"/>
      <c r="M648" s="1"/>
    </row>
    <row r="649" spans="1:13" x14ac:dyDescent="0.2">
      <c r="A649" s="1"/>
      <c r="B649" s="1"/>
      <c r="C649" s="16"/>
      <c r="D649" s="1"/>
      <c r="E649" s="1"/>
      <c r="F649" s="1"/>
      <c r="G649" s="1"/>
      <c r="H649" s="11"/>
      <c r="I649" s="11"/>
      <c r="J649" s="11"/>
      <c r="K649" s="2"/>
      <c r="L649" s="2"/>
      <c r="M649" s="1"/>
    </row>
    <row r="650" spans="1:13" x14ac:dyDescent="0.2">
      <c r="A650" s="1"/>
      <c r="B650" s="1"/>
      <c r="C650" s="16"/>
      <c r="D650" s="1"/>
      <c r="E650" s="1"/>
      <c r="F650" s="1"/>
      <c r="G650" s="1"/>
      <c r="H650" s="11"/>
      <c r="I650" s="11"/>
      <c r="J650" s="11"/>
      <c r="K650" s="2"/>
      <c r="L650" s="2"/>
      <c r="M650" s="1"/>
    </row>
    <row r="651" spans="1:13" x14ac:dyDescent="0.2">
      <c r="A651" s="1"/>
      <c r="B651" s="1"/>
      <c r="C651" s="16"/>
      <c r="D651" s="1"/>
      <c r="E651" s="1"/>
      <c r="F651" s="1"/>
      <c r="G651" s="1"/>
      <c r="H651" s="11"/>
      <c r="I651" s="11"/>
      <c r="J651" s="11"/>
      <c r="K651" s="2"/>
      <c r="L651" s="2"/>
      <c r="M651" s="1"/>
    </row>
    <row r="652" spans="1:13" x14ac:dyDescent="0.2">
      <c r="A652" s="1"/>
      <c r="B652" s="1"/>
      <c r="C652" s="16"/>
      <c r="D652" s="1"/>
      <c r="E652" s="1"/>
      <c r="F652" s="1"/>
      <c r="G652" s="1"/>
      <c r="H652" s="11"/>
      <c r="I652" s="11"/>
      <c r="J652" s="11"/>
      <c r="K652" s="2"/>
      <c r="L652" s="2"/>
      <c r="M652" s="1"/>
    </row>
    <row r="653" spans="1:13" x14ac:dyDescent="0.2">
      <c r="A653" s="1"/>
      <c r="B653" s="1"/>
      <c r="C653" s="16"/>
      <c r="D653" s="1"/>
      <c r="E653" s="1"/>
      <c r="F653" s="1"/>
      <c r="G653" s="1"/>
      <c r="H653" s="11"/>
      <c r="I653" s="11"/>
      <c r="J653" s="11"/>
      <c r="K653" s="2"/>
      <c r="L653" s="2"/>
      <c r="M653" s="1"/>
    </row>
    <row r="654" spans="1:13" x14ac:dyDescent="0.2">
      <c r="A654" s="1"/>
      <c r="B654" s="1"/>
      <c r="C654" s="16"/>
      <c r="D654" s="1"/>
      <c r="E654" s="1"/>
      <c r="F654" s="1"/>
      <c r="G654" s="1"/>
      <c r="H654" s="11"/>
      <c r="I654" s="11"/>
      <c r="J654" s="11"/>
      <c r="K654" s="2"/>
      <c r="L654" s="2"/>
      <c r="M654" s="1"/>
    </row>
    <row r="655" spans="1:13" x14ac:dyDescent="0.2">
      <c r="A655" s="1"/>
      <c r="B655" s="1"/>
      <c r="C655" s="16"/>
      <c r="D655" s="1"/>
      <c r="E655" s="1"/>
      <c r="F655" s="1"/>
      <c r="G655" s="1"/>
      <c r="H655" s="11"/>
      <c r="I655" s="11"/>
      <c r="J655" s="11"/>
      <c r="K655" s="2"/>
      <c r="L655" s="2"/>
      <c r="M655" s="1"/>
    </row>
    <row r="656" spans="1:13" x14ac:dyDescent="0.2">
      <c r="A656" s="1"/>
      <c r="B656" s="1"/>
      <c r="C656" s="16"/>
      <c r="D656" s="1"/>
      <c r="E656" s="1"/>
      <c r="F656" s="1"/>
      <c r="G656" s="1"/>
      <c r="H656" s="11"/>
      <c r="I656" s="11"/>
      <c r="J656" s="11"/>
      <c r="K656" s="2"/>
      <c r="L656" s="2"/>
      <c r="M656" s="1"/>
    </row>
    <row r="657" spans="1:13" x14ac:dyDescent="0.2">
      <c r="A657" s="1"/>
      <c r="B657" s="1"/>
      <c r="C657" s="16"/>
      <c r="D657" s="1"/>
      <c r="E657" s="1"/>
      <c r="F657" s="1"/>
      <c r="G657" s="1"/>
      <c r="H657" s="11"/>
      <c r="I657" s="11"/>
      <c r="J657" s="11"/>
      <c r="K657" s="2"/>
      <c r="L657" s="2"/>
      <c r="M657" s="1"/>
    </row>
    <row r="658" spans="1:13" x14ac:dyDescent="0.2">
      <c r="A658" s="1"/>
      <c r="B658" s="1"/>
      <c r="C658" s="16"/>
      <c r="D658" s="1"/>
      <c r="E658" s="1"/>
      <c r="F658" s="1"/>
      <c r="G658" s="1"/>
      <c r="H658" s="11"/>
      <c r="I658" s="11"/>
      <c r="J658" s="11"/>
      <c r="K658" s="2"/>
      <c r="L658" s="2"/>
      <c r="M658" s="1"/>
    </row>
    <row r="659" spans="1:13" x14ac:dyDescent="0.2">
      <c r="A659" s="1"/>
      <c r="B659" s="1"/>
      <c r="C659" s="16"/>
      <c r="D659" s="1"/>
      <c r="E659" s="1"/>
      <c r="F659" s="1"/>
      <c r="G659" s="1"/>
      <c r="H659" s="11"/>
      <c r="I659" s="11"/>
      <c r="J659" s="11"/>
      <c r="K659" s="2"/>
      <c r="L659" s="2"/>
      <c r="M659" s="1"/>
    </row>
    <row r="660" spans="1:13" x14ac:dyDescent="0.2">
      <c r="A660" s="1"/>
      <c r="B660" s="1"/>
      <c r="C660" s="16"/>
      <c r="D660" s="1"/>
      <c r="E660" s="1"/>
      <c r="F660" s="1"/>
      <c r="G660" s="1"/>
      <c r="H660" s="11"/>
      <c r="I660" s="11"/>
      <c r="J660" s="11"/>
      <c r="K660" s="2"/>
      <c r="L660" s="2"/>
      <c r="M660" s="1"/>
    </row>
    <row r="661" spans="1:13" x14ac:dyDescent="0.2">
      <c r="A661" s="1"/>
      <c r="B661" s="1"/>
      <c r="C661" s="16"/>
      <c r="D661" s="1"/>
      <c r="E661" s="1"/>
      <c r="F661" s="1"/>
      <c r="G661" s="1"/>
      <c r="H661" s="11"/>
      <c r="I661" s="11"/>
      <c r="J661" s="11"/>
      <c r="K661" s="2"/>
      <c r="L661" s="2"/>
      <c r="M661" s="1"/>
    </row>
    <row r="662" spans="1:13" x14ac:dyDescent="0.2">
      <c r="A662" s="1"/>
      <c r="B662" s="1"/>
      <c r="C662" s="16"/>
      <c r="D662" s="1"/>
      <c r="E662" s="1"/>
      <c r="F662" s="1"/>
      <c r="G662" s="1"/>
      <c r="H662" s="11"/>
      <c r="I662" s="11"/>
      <c r="J662" s="11"/>
      <c r="K662" s="2"/>
      <c r="L662" s="2"/>
      <c r="M662" s="1"/>
    </row>
    <row r="663" spans="1:13" x14ac:dyDescent="0.2">
      <c r="A663" s="1"/>
      <c r="B663" s="1"/>
      <c r="C663" s="16"/>
      <c r="D663" s="1"/>
      <c r="E663" s="1"/>
      <c r="F663" s="1"/>
      <c r="G663" s="1"/>
      <c r="H663" s="11"/>
      <c r="I663" s="11"/>
      <c r="J663" s="11"/>
      <c r="K663" s="2"/>
      <c r="L663" s="2"/>
      <c r="M663" s="1"/>
    </row>
    <row r="664" spans="1:13" x14ac:dyDescent="0.2">
      <c r="A664" s="1"/>
      <c r="B664" s="1"/>
      <c r="C664" s="16"/>
      <c r="D664" s="1"/>
      <c r="E664" s="1"/>
      <c r="F664" s="1"/>
      <c r="G664" s="1"/>
      <c r="H664" s="11"/>
      <c r="I664" s="11"/>
      <c r="J664" s="11"/>
      <c r="K664" s="2"/>
      <c r="L664" s="2"/>
      <c r="M664" s="1"/>
    </row>
    <row r="665" spans="1:13" x14ac:dyDescent="0.2">
      <c r="A665" s="1"/>
      <c r="B665" s="1"/>
      <c r="C665" s="16"/>
      <c r="D665" s="1"/>
      <c r="E665" s="1"/>
      <c r="F665" s="1"/>
      <c r="G665" s="1"/>
      <c r="H665" s="11"/>
      <c r="I665" s="11"/>
      <c r="J665" s="11"/>
      <c r="K665" s="2"/>
      <c r="L665" s="2"/>
      <c r="M665" s="1"/>
    </row>
    <row r="666" spans="1:13" x14ac:dyDescent="0.2">
      <c r="A666" s="1"/>
      <c r="B666" s="1"/>
      <c r="C666" s="16"/>
      <c r="D666" s="1"/>
      <c r="E666" s="1"/>
      <c r="F666" s="1"/>
      <c r="G666" s="1"/>
      <c r="H666" s="11"/>
      <c r="I666" s="11"/>
      <c r="J666" s="11"/>
      <c r="K666" s="2"/>
      <c r="L666" s="2"/>
      <c r="M666" s="1"/>
    </row>
    <row r="667" spans="1:13" x14ac:dyDescent="0.2">
      <c r="A667" s="1"/>
      <c r="B667" s="1"/>
      <c r="C667" s="16"/>
      <c r="D667" s="1"/>
      <c r="E667" s="1"/>
      <c r="F667" s="1"/>
      <c r="G667" s="1"/>
      <c r="H667" s="11"/>
      <c r="I667" s="11"/>
      <c r="J667" s="11"/>
      <c r="K667" s="2"/>
      <c r="L667" s="2"/>
      <c r="M667" s="1"/>
    </row>
    <row r="668" spans="1:13" x14ac:dyDescent="0.2">
      <c r="A668" s="1"/>
      <c r="B668" s="1"/>
      <c r="C668" s="16"/>
      <c r="D668" s="1"/>
      <c r="E668" s="1"/>
      <c r="F668" s="1"/>
      <c r="G668" s="1"/>
      <c r="H668" s="11"/>
      <c r="I668" s="11"/>
      <c r="J668" s="11"/>
      <c r="K668" s="2"/>
      <c r="L668" s="2"/>
      <c r="M668" s="1"/>
    </row>
    <row r="669" spans="1:13" x14ac:dyDescent="0.2">
      <c r="A669" s="1"/>
      <c r="B669" s="1"/>
      <c r="C669" s="16"/>
      <c r="D669" s="1"/>
      <c r="E669" s="1"/>
      <c r="F669" s="1"/>
      <c r="G669" s="1"/>
      <c r="H669" s="11"/>
      <c r="I669" s="11"/>
      <c r="J669" s="11"/>
      <c r="K669" s="2"/>
      <c r="L669" s="2"/>
      <c r="M669" s="1"/>
    </row>
    <row r="670" spans="1:13" x14ac:dyDescent="0.2">
      <c r="A670" s="1"/>
      <c r="B670" s="1"/>
      <c r="C670" s="16"/>
      <c r="D670" s="1"/>
      <c r="E670" s="1"/>
      <c r="F670" s="1"/>
      <c r="G670" s="1"/>
      <c r="H670" s="11"/>
      <c r="I670" s="11"/>
      <c r="J670" s="11"/>
      <c r="K670" s="2"/>
      <c r="L670" s="2"/>
      <c r="M670" s="1"/>
    </row>
    <row r="671" spans="1:13" x14ac:dyDescent="0.2">
      <c r="A671" s="1"/>
      <c r="B671" s="1"/>
      <c r="C671" s="16"/>
      <c r="D671" s="1"/>
      <c r="E671" s="1"/>
      <c r="F671" s="1"/>
      <c r="G671" s="1"/>
      <c r="H671" s="11"/>
      <c r="I671" s="11"/>
      <c r="J671" s="11"/>
      <c r="K671" s="2"/>
      <c r="L671" s="2"/>
      <c r="M671" s="1"/>
    </row>
    <row r="672" spans="1:13" x14ac:dyDescent="0.2">
      <c r="A672" s="1"/>
      <c r="B672" s="1"/>
      <c r="C672" s="16"/>
      <c r="D672" s="1"/>
      <c r="E672" s="1"/>
      <c r="F672" s="1"/>
      <c r="G672" s="1"/>
      <c r="H672" s="11"/>
      <c r="I672" s="11"/>
      <c r="J672" s="11"/>
      <c r="K672" s="2"/>
      <c r="L672" s="2"/>
      <c r="M672" s="1"/>
    </row>
    <row r="673" spans="1:13" x14ac:dyDescent="0.2">
      <c r="A673" s="1"/>
      <c r="B673" s="1"/>
      <c r="C673" s="16"/>
      <c r="D673" s="1"/>
      <c r="E673" s="1"/>
      <c r="F673" s="1"/>
      <c r="G673" s="1"/>
      <c r="H673" s="11"/>
      <c r="I673" s="11"/>
      <c r="J673" s="11"/>
      <c r="K673" s="2"/>
      <c r="L673" s="2"/>
      <c r="M673" s="1"/>
    </row>
    <row r="674" spans="1:13" x14ac:dyDescent="0.2">
      <c r="A674" s="1"/>
      <c r="B674" s="1"/>
      <c r="C674" s="16"/>
      <c r="D674" s="1"/>
      <c r="E674" s="1"/>
      <c r="F674" s="1"/>
      <c r="G674" s="1"/>
      <c r="H674" s="11"/>
      <c r="I674" s="11"/>
      <c r="J674" s="11"/>
      <c r="K674" s="2"/>
      <c r="L674" s="2"/>
      <c r="M674" s="1"/>
    </row>
    <row r="675" spans="1:13" x14ac:dyDescent="0.2">
      <c r="A675" s="1"/>
      <c r="B675" s="1"/>
      <c r="C675" s="16"/>
      <c r="D675" s="1"/>
      <c r="E675" s="1"/>
      <c r="F675" s="1"/>
      <c r="G675" s="1"/>
      <c r="H675" s="11"/>
      <c r="I675" s="11"/>
      <c r="J675" s="11"/>
      <c r="K675" s="2"/>
      <c r="L675" s="2"/>
      <c r="M675" s="1"/>
    </row>
    <row r="676" spans="1:13" x14ac:dyDescent="0.2">
      <c r="A676" s="1"/>
      <c r="B676" s="1"/>
      <c r="C676" s="16"/>
      <c r="D676" s="1"/>
      <c r="E676" s="1"/>
      <c r="F676" s="1"/>
      <c r="G676" s="1"/>
      <c r="H676" s="11"/>
      <c r="I676" s="11"/>
      <c r="J676" s="11"/>
      <c r="K676" s="2"/>
      <c r="L676" s="2"/>
      <c r="M676" s="1"/>
    </row>
    <row r="677" spans="1:13" x14ac:dyDescent="0.2">
      <c r="A677" s="1"/>
      <c r="B677" s="1"/>
      <c r="C677" s="16"/>
      <c r="D677" s="1"/>
      <c r="E677" s="1"/>
      <c r="F677" s="1"/>
      <c r="G677" s="1"/>
      <c r="H677" s="11"/>
      <c r="I677" s="11"/>
      <c r="J677" s="11"/>
      <c r="K677" s="2"/>
      <c r="L677" s="2"/>
      <c r="M677" s="1"/>
    </row>
    <row r="678" spans="1:13" x14ac:dyDescent="0.2">
      <c r="A678" s="1"/>
      <c r="B678" s="1"/>
      <c r="C678" s="16"/>
      <c r="D678" s="1"/>
      <c r="E678" s="1"/>
      <c r="F678" s="1"/>
      <c r="G678" s="1"/>
      <c r="H678" s="11"/>
      <c r="I678" s="11"/>
      <c r="J678" s="11"/>
      <c r="K678" s="2"/>
      <c r="L678" s="2"/>
      <c r="M678" s="1"/>
    </row>
    <row r="679" spans="1:13" x14ac:dyDescent="0.2">
      <c r="A679" s="1"/>
      <c r="B679" s="1"/>
      <c r="C679" s="16"/>
      <c r="D679" s="1"/>
      <c r="E679" s="1"/>
      <c r="F679" s="1"/>
      <c r="G679" s="1"/>
      <c r="H679" s="11"/>
      <c r="I679" s="11"/>
      <c r="J679" s="11"/>
      <c r="K679" s="2"/>
      <c r="L679" s="2"/>
      <c r="M679" s="1"/>
    </row>
    <row r="680" spans="1:13" x14ac:dyDescent="0.2">
      <c r="A680" s="1"/>
      <c r="B680" s="1"/>
      <c r="C680" s="16"/>
      <c r="D680" s="1"/>
      <c r="E680" s="1"/>
      <c r="F680" s="1"/>
      <c r="G680" s="1"/>
      <c r="H680" s="11"/>
      <c r="I680" s="11"/>
      <c r="J680" s="11"/>
      <c r="K680" s="2"/>
      <c r="L680" s="2"/>
      <c r="M680" s="1"/>
    </row>
    <row r="681" spans="1:13" x14ac:dyDescent="0.2">
      <c r="A681" s="1"/>
      <c r="B681" s="1"/>
      <c r="C681" s="16"/>
      <c r="D681" s="1"/>
      <c r="E681" s="1"/>
      <c r="F681" s="1"/>
      <c r="G681" s="1"/>
      <c r="H681" s="11"/>
      <c r="I681" s="11"/>
      <c r="J681" s="11"/>
      <c r="K681" s="2"/>
      <c r="L681" s="2"/>
      <c r="M681" s="1"/>
    </row>
    <row r="682" spans="1:13" x14ac:dyDescent="0.2">
      <c r="A682" s="1"/>
      <c r="B682" s="1"/>
      <c r="C682" s="16"/>
      <c r="D682" s="1"/>
      <c r="E682" s="1"/>
      <c r="F682" s="1"/>
      <c r="G682" s="1"/>
      <c r="H682" s="11"/>
      <c r="I682" s="11"/>
      <c r="J682" s="11"/>
      <c r="K682" s="2"/>
      <c r="L682" s="2"/>
      <c r="M682" s="1"/>
    </row>
    <row r="683" spans="1:13" x14ac:dyDescent="0.2">
      <c r="A683" s="1"/>
      <c r="B683" s="1"/>
      <c r="C683" s="16"/>
      <c r="D683" s="1"/>
      <c r="E683" s="1"/>
      <c r="F683" s="1"/>
      <c r="G683" s="1"/>
      <c r="H683" s="11"/>
      <c r="I683" s="11"/>
      <c r="J683" s="11"/>
      <c r="K683" s="2"/>
      <c r="L683" s="2"/>
      <c r="M683" s="1"/>
    </row>
    <row r="684" spans="1:13" x14ac:dyDescent="0.2">
      <c r="A684" s="1"/>
      <c r="B684" s="1"/>
      <c r="C684" s="16"/>
      <c r="D684" s="1"/>
      <c r="E684" s="1"/>
      <c r="F684" s="1"/>
      <c r="G684" s="1"/>
      <c r="H684" s="11"/>
      <c r="I684" s="11"/>
      <c r="J684" s="11"/>
      <c r="K684" s="2"/>
      <c r="L684" s="2"/>
      <c r="M684" s="1"/>
    </row>
    <row r="685" spans="1:13" x14ac:dyDescent="0.2">
      <c r="A685" s="1"/>
      <c r="B685" s="1"/>
      <c r="C685" s="16"/>
      <c r="D685" s="1"/>
      <c r="E685" s="1"/>
      <c r="F685" s="1"/>
      <c r="G685" s="1"/>
      <c r="H685" s="11"/>
      <c r="I685" s="11"/>
      <c r="J685" s="11"/>
      <c r="K685" s="2"/>
      <c r="L685" s="2"/>
      <c r="M685" s="1"/>
    </row>
    <row r="686" spans="1:13" x14ac:dyDescent="0.2">
      <c r="A686" s="1"/>
      <c r="B686" s="1"/>
      <c r="C686" s="16"/>
      <c r="D686" s="1"/>
      <c r="E686" s="1"/>
      <c r="F686" s="1"/>
      <c r="G686" s="1"/>
      <c r="H686" s="11"/>
      <c r="I686" s="11"/>
      <c r="J686" s="11"/>
      <c r="K686" s="2"/>
      <c r="L686" s="2"/>
      <c r="M686" s="1"/>
    </row>
    <row r="687" spans="1:13" x14ac:dyDescent="0.2">
      <c r="A687" s="1"/>
      <c r="B687" s="1"/>
      <c r="C687" s="16"/>
      <c r="D687" s="1"/>
      <c r="E687" s="1"/>
      <c r="F687" s="1"/>
      <c r="G687" s="1"/>
      <c r="H687" s="11"/>
      <c r="I687" s="11"/>
      <c r="J687" s="11"/>
      <c r="K687" s="2"/>
      <c r="L687" s="2"/>
      <c r="M687" s="1"/>
    </row>
    <row r="688" spans="1:13" x14ac:dyDescent="0.2">
      <c r="A688" s="1"/>
      <c r="B688" s="1"/>
      <c r="C688" s="16"/>
      <c r="D688" s="1"/>
      <c r="E688" s="1"/>
      <c r="F688" s="1"/>
      <c r="G688" s="1"/>
      <c r="H688" s="11"/>
      <c r="I688" s="11"/>
      <c r="J688" s="11"/>
      <c r="K688" s="2"/>
      <c r="L688" s="2"/>
      <c r="M688" s="1"/>
    </row>
    <row r="689" spans="1:13" x14ac:dyDescent="0.2">
      <c r="A689" s="1"/>
      <c r="B689" s="1"/>
      <c r="C689" s="16"/>
      <c r="D689" s="1"/>
      <c r="E689" s="1"/>
      <c r="F689" s="1"/>
      <c r="G689" s="1"/>
      <c r="H689" s="11"/>
      <c r="I689" s="11"/>
      <c r="J689" s="11"/>
      <c r="K689" s="2"/>
      <c r="L689" s="2"/>
      <c r="M689" s="1"/>
    </row>
    <row r="690" spans="1:13" x14ac:dyDescent="0.2">
      <c r="A690" s="1"/>
      <c r="B690" s="1"/>
      <c r="C690" s="16"/>
      <c r="D690" s="1"/>
      <c r="E690" s="1"/>
      <c r="F690" s="1"/>
      <c r="G690" s="1"/>
      <c r="H690" s="11"/>
      <c r="I690" s="11"/>
      <c r="J690" s="11"/>
      <c r="K690" s="2"/>
      <c r="L690" s="2"/>
      <c r="M690" s="1"/>
    </row>
    <row r="691" spans="1:13" x14ac:dyDescent="0.2">
      <c r="A691" s="1"/>
      <c r="B691" s="1"/>
      <c r="C691" s="16"/>
      <c r="D691" s="1"/>
      <c r="E691" s="1"/>
      <c r="F691" s="1"/>
      <c r="G691" s="1"/>
      <c r="H691" s="11"/>
      <c r="I691" s="11"/>
      <c r="J691" s="11"/>
      <c r="K691" s="2"/>
      <c r="L691" s="2"/>
      <c r="M691" s="1"/>
    </row>
    <row r="692" spans="1:13" x14ac:dyDescent="0.2">
      <c r="A692" s="1"/>
      <c r="B692" s="1"/>
      <c r="C692" s="16"/>
      <c r="D692" s="1"/>
      <c r="E692" s="1"/>
      <c r="F692" s="1"/>
      <c r="G692" s="1"/>
      <c r="H692" s="11"/>
      <c r="I692" s="11"/>
      <c r="J692" s="11"/>
      <c r="K692" s="2"/>
      <c r="L692" s="2"/>
      <c r="M692" s="1"/>
    </row>
    <row r="693" spans="1:13" x14ac:dyDescent="0.2">
      <c r="A693" s="1"/>
      <c r="B693" s="1"/>
      <c r="C693" s="16"/>
      <c r="D693" s="1"/>
      <c r="E693" s="1"/>
      <c r="F693" s="1"/>
      <c r="G693" s="1"/>
      <c r="H693" s="11"/>
      <c r="I693" s="11"/>
      <c r="J693" s="11"/>
      <c r="K693" s="2"/>
      <c r="L693" s="2"/>
      <c r="M693" s="1"/>
    </row>
    <row r="694" spans="1:13" x14ac:dyDescent="0.2">
      <c r="A694" s="1"/>
      <c r="B694" s="1"/>
      <c r="C694" s="16"/>
      <c r="D694" s="1"/>
      <c r="E694" s="1"/>
      <c r="F694" s="1"/>
      <c r="G694" s="1"/>
      <c r="H694" s="11"/>
      <c r="I694" s="11"/>
      <c r="J694" s="11"/>
      <c r="K694" s="2"/>
      <c r="L694" s="2"/>
      <c r="M694" s="1"/>
    </row>
    <row r="695" spans="1:13" x14ac:dyDescent="0.2">
      <c r="A695" s="1"/>
      <c r="B695" s="1"/>
      <c r="C695" s="16"/>
      <c r="D695" s="1"/>
      <c r="E695" s="1"/>
      <c r="F695" s="1"/>
      <c r="G695" s="1"/>
      <c r="H695" s="11"/>
      <c r="I695" s="11"/>
      <c r="J695" s="11"/>
      <c r="K695" s="2"/>
      <c r="L695" s="2"/>
      <c r="M695" s="1"/>
    </row>
    <row r="696" spans="1:13" x14ac:dyDescent="0.2">
      <c r="A696" s="1"/>
      <c r="B696" s="1"/>
      <c r="C696" s="16"/>
      <c r="D696" s="1"/>
      <c r="E696" s="1"/>
      <c r="F696" s="1"/>
      <c r="G696" s="1"/>
      <c r="H696" s="11"/>
      <c r="I696" s="11"/>
      <c r="J696" s="11"/>
      <c r="K696" s="2"/>
      <c r="L696" s="2"/>
      <c r="M696" s="1"/>
    </row>
    <row r="697" spans="1:13" x14ac:dyDescent="0.2">
      <c r="A697" s="1"/>
      <c r="B697" s="1"/>
      <c r="C697" s="16"/>
      <c r="D697" s="1"/>
      <c r="E697" s="1"/>
      <c r="F697" s="1"/>
      <c r="G697" s="1"/>
      <c r="H697" s="11"/>
      <c r="I697" s="11"/>
      <c r="J697" s="11"/>
      <c r="K697" s="2"/>
      <c r="L697" s="2"/>
      <c r="M697" s="1"/>
    </row>
    <row r="698" spans="1:13" x14ac:dyDescent="0.2">
      <c r="A698" s="1"/>
      <c r="B698" s="1"/>
      <c r="C698" s="16"/>
      <c r="D698" s="1"/>
      <c r="E698" s="1"/>
      <c r="F698" s="1"/>
      <c r="G698" s="1"/>
      <c r="H698" s="11"/>
      <c r="I698" s="11"/>
      <c r="J698" s="11"/>
      <c r="K698" s="2"/>
      <c r="L698" s="2"/>
      <c r="M698" s="1"/>
    </row>
    <row r="699" spans="1:13" x14ac:dyDescent="0.2">
      <c r="A699" s="1"/>
      <c r="B699" s="1"/>
      <c r="C699" s="16"/>
      <c r="D699" s="1"/>
      <c r="E699" s="1"/>
      <c r="F699" s="1"/>
      <c r="G699" s="1"/>
      <c r="H699" s="11"/>
      <c r="I699" s="11"/>
      <c r="J699" s="11"/>
      <c r="K699" s="2"/>
      <c r="L699" s="2"/>
      <c r="M699" s="1"/>
    </row>
    <row r="700" spans="1:13" x14ac:dyDescent="0.2">
      <c r="A700" s="1"/>
      <c r="B700" s="1"/>
      <c r="C700" s="16"/>
      <c r="D700" s="1"/>
      <c r="E700" s="1"/>
      <c r="F700" s="1"/>
      <c r="G700" s="1"/>
      <c r="H700" s="11"/>
      <c r="I700" s="11"/>
      <c r="J700" s="11"/>
      <c r="K700" s="2"/>
      <c r="L700" s="2"/>
      <c r="M700" s="1"/>
    </row>
    <row r="701" spans="1:13" x14ac:dyDescent="0.2">
      <c r="A701" s="1"/>
      <c r="B701" s="1"/>
      <c r="C701" s="16"/>
      <c r="D701" s="1"/>
      <c r="E701" s="1"/>
      <c r="F701" s="1"/>
      <c r="G701" s="1"/>
      <c r="H701" s="11"/>
      <c r="I701" s="11"/>
      <c r="J701" s="11"/>
      <c r="K701" s="2"/>
      <c r="L701" s="2"/>
      <c r="M701" s="1"/>
    </row>
    <row r="702" spans="1:13" x14ac:dyDescent="0.2">
      <c r="A702" s="1"/>
      <c r="B702" s="1"/>
      <c r="C702" s="16"/>
      <c r="D702" s="1"/>
      <c r="E702" s="1"/>
      <c r="F702" s="1"/>
      <c r="G702" s="1"/>
      <c r="H702" s="11"/>
      <c r="I702" s="11"/>
      <c r="J702" s="11"/>
      <c r="K702" s="2"/>
      <c r="L702" s="2"/>
      <c r="M702" s="1"/>
    </row>
    <row r="703" spans="1:13" x14ac:dyDescent="0.2">
      <c r="A703" s="1"/>
      <c r="B703" s="1"/>
      <c r="C703" s="16"/>
      <c r="D703" s="1"/>
      <c r="E703" s="1"/>
      <c r="F703" s="1"/>
      <c r="G703" s="1"/>
      <c r="H703" s="11"/>
      <c r="I703" s="11"/>
      <c r="J703" s="11"/>
      <c r="K703" s="2"/>
      <c r="L703" s="2"/>
      <c r="M703" s="1"/>
    </row>
    <row r="704" spans="1:13" x14ac:dyDescent="0.2">
      <c r="A704" s="1"/>
      <c r="B704" s="1"/>
      <c r="C704" s="16"/>
      <c r="D704" s="1"/>
      <c r="E704" s="1"/>
      <c r="F704" s="1"/>
      <c r="G704" s="1"/>
      <c r="H704" s="11"/>
      <c r="I704" s="11"/>
      <c r="J704" s="11"/>
      <c r="K704" s="2"/>
      <c r="L704" s="2"/>
      <c r="M704" s="1"/>
    </row>
    <row r="705" spans="1:13" x14ac:dyDescent="0.2">
      <c r="A705" s="1"/>
      <c r="B705" s="1"/>
      <c r="C705" s="16"/>
      <c r="D705" s="1"/>
      <c r="E705" s="1"/>
      <c r="F705" s="1"/>
      <c r="G705" s="1"/>
      <c r="H705" s="11"/>
      <c r="I705" s="11"/>
      <c r="J705" s="11"/>
      <c r="K705" s="2"/>
      <c r="L705" s="2"/>
      <c r="M705" s="1"/>
    </row>
    <row r="706" spans="1:13" x14ac:dyDescent="0.2">
      <c r="A706" s="1"/>
      <c r="B706" s="1"/>
      <c r="C706" s="16"/>
      <c r="D706" s="1"/>
      <c r="E706" s="1"/>
      <c r="F706" s="1"/>
      <c r="G706" s="1"/>
      <c r="H706" s="11"/>
      <c r="I706" s="11"/>
      <c r="J706" s="11"/>
      <c r="K706" s="2"/>
      <c r="L706" s="2"/>
      <c r="M706" s="1"/>
    </row>
    <row r="707" spans="1:13" x14ac:dyDescent="0.2">
      <c r="A707" s="1"/>
      <c r="B707" s="1"/>
      <c r="C707" s="16"/>
      <c r="D707" s="1"/>
      <c r="E707" s="1"/>
      <c r="F707" s="1"/>
      <c r="G707" s="1"/>
      <c r="H707" s="11"/>
      <c r="I707" s="11"/>
      <c r="J707" s="11"/>
      <c r="K707" s="2"/>
      <c r="L707" s="2"/>
      <c r="M707" s="1"/>
    </row>
    <row r="708" spans="1:13" x14ac:dyDescent="0.2">
      <c r="A708" s="1"/>
      <c r="B708" s="1"/>
      <c r="C708" s="16"/>
      <c r="D708" s="1"/>
      <c r="E708" s="1"/>
      <c r="F708" s="1"/>
      <c r="G708" s="1"/>
      <c r="H708" s="11"/>
      <c r="I708" s="11"/>
      <c r="J708" s="11"/>
      <c r="K708" s="2"/>
      <c r="L708" s="2"/>
      <c r="M708" s="1"/>
    </row>
    <row r="709" spans="1:13" x14ac:dyDescent="0.2">
      <c r="A709" s="1"/>
      <c r="B709" s="1"/>
      <c r="C709" s="16"/>
      <c r="D709" s="1"/>
      <c r="E709" s="1"/>
      <c r="F709" s="1"/>
      <c r="G709" s="1"/>
      <c r="H709" s="11"/>
      <c r="I709" s="11"/>
      <c r="J709" s="11"/>
      <c r="K709" s="2"/>
      <c r="L709" s="2"/>
      <c r="M709" s="1"/>
    </row>
    <row r="710" spans="1:13" x14ac:dyDescent="0.2">
      <c r="A710" s="1"/>
      <c r="B710" s="1"/>
      <c r="C710" s="16"/>
      <c r="D710" s="1"/>
      <c r="E710" s="1"/>
      <c r="F710" s="1"/>
      <c r="G710" s="1"/>
      <c r="H710" s="11"/>
      <c r="I710" s="11"/>
      <c r="J710" s="11"/>
      <c r="K710" s="2"/>
      <c r="L710" s="2"/>
      <c r="M710" s="1"/>
    </row>
    <row r="711" spans="1:13" x14ac:dyDescent="0.2">
      <c r="A711" s="1"/>
      <c r="B711" s="1"/>
      <c r="C711" s="16"/>
      <c r="D711" s="1"/>
      <c r="E711" s="1"/>
      <c r="F711" s="1"/>
      <c r="G711" s="1"/>
      <c r="H711" s="11"/>
      <c r="I711" s="11"/>
      <c r="J711" s="11"/>
      <c r="K711" s="2"/>
      <c r="L711" s="2"/>
      <c r="M711" s="1"/>
    </row>
    <row r="712" spans="1:13" x14ac:dyDescent="0.2">
      <c r="A712" s="1"/>
      <c r="B712" s="1"/>
      <c r="C712" s="16"/>
      <c r="D712" s="1"/>
      <c r="E712" s="1"/>
      <c r="F712" s="1"/>
      <c r="G712" s="1"/>
      <c r="H712" s="11"/>
      <c r="I712" s="11"/>
      <c r="J712" s="11"/>
      <c r="K712" s="2"/>
      <c r="L712" s="2"/>
      <c r="M712" s="1"/>
    </row>
    <row r="713" spans="1:13" x14ac:dyDescent="0.2">
      <c r="A713" s="1"/>
      <c r="B713" s="1"/>
      <c r="C713" s="16"/>
      <c r="D713" s="1"/>
      <c r="E713" s="1"/>
      <c r="F713" s="1"/>
      <c r="G713" s="1"/>
      <c r="H713" s="11"/>
      <c r="I713" s="11"/>
      <c r="J713" s="11"/>
      <c r="K713" s="2"/>
      <c r="L713" s="2"/>
      <c r="M713" s="1"/>
    </row>
    <row r="714" spans="1:13" x14ac:dyDescent="0.2">
      <c r="A714" s="1"/>
      <c r="B714" s="1"/>
      <c r="C714" s="16"/>
      <c r="D714" s="1"/>
      <c r="E714" s="1"/>
      <c r="F714" s="1"/>
      <c r="G714" s="1"/>
      <c r="H714" s="11"/>
      <c r="I714" s="11"/>
      <c r="J714" s="11"/>
      <c r="K714" s="2"/>
      <c r="L714" s="2"/>
      <c r="M714" s="1"/>
    </row>
    <row r="715" spans="1:13" x14ac:dyDescent="0.2">
      <c r="A715" s="1"/>
      <c r="B715" s="1"/>
      <c r="C715" s="16"/>
      <c r="D715" s="1"/>
      <c r="E715" s="1"/>
      <c r="F715" s="1"/>
      <c r="G715" s="1"/>
      <c r="H715" s="11"/>
      <c r="I715" s="11"/>
      <c r="J715" s="11"/>
      <c r="K715" s="2"/>
      <c r="L715" s="2"/>
      <c r="M715" s="1"/>
    </row>
    <row r="716" spans="1:13" x14ac:dyDescent="0.2">
      <c r="A716" s="1"/>
      <c r="B716" s="1"/>
      <c r="C716" s="16"/>
      <c r="D716" s="1"/>
      <c r="E716" s="1"/>
      <c r="F716" s="1"/>
      <c r="G716" s="1"/>
      <c r="H716" s="11"/>
      <c r="I716" s="11"/>
      <c r="J716" s="11"/>
      <c r="K716" s="2"/>
      <c r="L716" s="2"/>
      <c r="M716" s="1"/>
    </row>
    <row r="717" spans="1:13" x14ac:dyDescent="0.2">
      <c r="A717" s="1"/>
      <c r="B717" s="1"/>
      <c r="C717" s="16"/>
      <c r="D717" s="1"/>
      <c r="E717" s="1"/>
      <c r="F717" s="1"/>
      <c r="G717" s="1"/>
      <c r="H717" s="11"/>
      <c r="I717" s="11"/>
      <c r="J717" s="11"/>
      <c r="K717" s="2"/>
      <c r="L717" s="2"/>
      <c r="M717" s="1"/>
    </row>
    <row r="718" spans="1:13" x14ac:dyDescent="0.2">
      <c r="A718" s="1"/>
      <c r="B718" s="1"/>
      <c r="C718" s="16"/>
      <c r="D718" s="1"/>
      <c r="E718" s="1"/>
      <c r="F718" s="1"/>
      <c r="G718" s="1"/>
      <c r="H718" s="11"/>
      <c r="I718" s="11"/>
      <c r="J718" s="11"/>
      <c r="K718" s="2"/>
      <c r="L718" s="2"/>
      <c r="M718" s="1"/>
    </row>
    <row r="719" spans="1:13" x14ac:dyDescent="0.2">
      <c r="A719" s="1"/>
      <c r="B719" s="1"/>
      <c r="C719" s="16"/>
      <c r="D719" s="1"/>
      <c r="E719" s="1"/>
      <c r="F719" s="1"/>
      <c r="G719" s="1"/>
      <c r="H719" s="11"/>
      <c r="I719" s="11"/>
      <c r="J719" s="11"/>
      <c r="K719" s="2"/>
      <c r="L719" s="2"/>
      <c r="M719" s="1"/>
    </row>
    <row r="720" spans="1:13" x14ac:dyDescent="0.2">
      <c r="A720" s="1"/>
      <c r="B720" s="1"/>
      <c r="C720" s="16"/>
      <c r="D720" s="1"/>
      <c r="E720" s="1"/>
      <c r="F720" s="1"/>
      <c r="G720" s="1"/>
      <c r="H720" s="11"/>
      <c r="I720" s="11"/>
      <c r="J720" s="11"/>
      <c r="K720" s="2"/>
      <c r="L720" s="2"/>
      <c r="M720" s="1"/>
    </row>
    <row r="721" spans="1:13" x14ac:dyDescent="0.2">
      <c r="A721" s="1"/>
      <c r="B721" s="1"/>
      <c r="C721" s="16"/>
      <c r="D721" s="1"/>
      <c r="E721" s="1"/>
      <c r="F721" s="1"/>
      <c r="G721" s="1"/>
      <c r="H721" s="11"/>
      <c r="I721" s="11"/>
      <c r="J721" s="11"/>
      <c r="K721" s="2"/>
      <c r="L721" s="2"/>
      <c r="M721" s="1"/>
    </row>
    <row r="722" spans="1:13" x14ac:dyDescent="0.2">
      <c r="A722" s="1"/>
      <c r="B722" s="1"/>
      <c r="C722" s="16"/>
      <c r="D722" s="1"/>
      <c r="E722" s="1"/>
      <c r="F722" s="1"/>
      <c r="G722" s="1"/>
      <c r="H722" s="11"/>
      <c r="I722" s="11"/>
      <c r="J722" s="11"/>
      <c r="K722" s="2"/>
      <c r="L722" s="2"/>
      <c r="M722" s="1"/>
    </row>
    <row r="723" spans="1:13" x14ac:dyDescent="0.2">
      <c r="A723" s="1"/>
      <c r="B723" s="1"/>
      <c r="C723" s="16"/>
      <c r="D723" s="1"/>
      <c r="E723" s="1"/>
      <c r="F723" s="1"/>
      <c r="G723" s="1"/>
      <c r="H723" s="11"/>
      <c r="I723" s="11"/>
      <c r="J723" s="11"/>
      <c r="K723" s="2"/>
      <c r="L723" s="2"/>
      <c r="M723" s="1"/>
    </row>
    <row r="724" spans="1:13" x14ac:dyDescent="0.2">
      <c r="A724" s="1"/>
      <c r="B724" s="1"/>
      <c r="C724" s="16"/>
      <c r="D724" s="1"/>
      <c r="E724" s="1"/>
      <c r="F724" s="1"/>
      <c r="G724" s="1"/>
      <c r="H724" s="11"/>
      <c r="I724" s="11"/>
      <c r="J724" s="11"/>
      <c r="K724" s="2"/>
      <c r="L724" s="2"/>
      <c r="M724" s="1"/>
    </row>
    <row r="725" spans="1:13" x14ac:dyDescent="0.2">
      <c r="A725" s="1"/>
      <c r="B725" s="1"/>
      <c r="C725" s="16"/>
      <c r="D725" s="1"/>
      <c r="E725" s="1"/>
      <c r="F725" s="1"/>
      <c r="G725" s="1"/>
      <c r="H725" s="11"/>
      <c r="I725" s="11"/>
      <c r="J725" s="11"/>
      <c r="K725" s="2"/>
      <c r="L725" s="2"/>
      <c r="M725" s="1"/>
    </row>
    <row r="726" spans="1:13" x14ac:dyDescent="0.2">
      <c r="A726" s="1"/>
      <c r="B726" s="1"/>
      <c r="C726" s="16"/>
      <c r="D726" s="1"/>
      <c r="E726" s="1"/>
      <c r="F726" s="1"/>
      <c r="G726" s="1"/>
      <c r="H726" s="11"/>
      <c r="I726" s="11"/>
      <c r="J726" s="11"/>
      <c r="K726" s="2"/>
      <c r="L726" s="2"/>
      <c r="M726" s="1"/>
    </row>
    <row r="727" spans="1:13" x14ac:dyDescent="0.2">
      <c r="A727" s="1"/>
      <c r="B727" s="1"/>
      <c r="C727" s="16"/>
      <c r="D727" s="1"/>
      <c r="E727" s="1"/>
      <c r="F727" s="1"/>
      <c r="G727" s="1"/>
      <c r="H727" s="11"/>
      <c r="I727" s="11"/>
      <c r="J727" s="11"/>
      <c r="K727" s="2"/>
      <c r="L727" s="2"/>
      <c r="M727" s="1"/>
    </row>
    <row r="728" spans="1:13" x14ac:dyDescent="0.2">
      <c r="A728" s="1"/>
      <c r="B728" s="1"/>
      <c r="C728" s="16"/>
      <c r="D728" s="1"/>
      <c r="E728" s="1"/>
      <c r="F728" s="1"/>
      <c r="G728" s="1"/>
      <c r="H728" s="11"/>
      <c r="I728" s="11"/>
      <c r="J728" s="11"/>
      <c r="K728" s="2"/>
      <c r="L728" s="2"/>
      <c r="M728" s="1"/>
    </row>
    <row r="729" spans="1:13" x14ac:dyDescent="0.2">
      <c r="A729" s="1"/>
      <c r="B729" s="1"/>
      <c r="C729" s="16"/>
      <c r="D729" s="1"/>
      <c r="E729" s="1"/>
      <c r="F729" s="1"/>
      <c r="G729" s="1"/>
      <c r="H729" s="11"/>
      <c r="I729" s="11"/>
      <c r="J729" s="11"/>
      <c r="K729" s="2"/>
      <c r="L729" s="2"/>
      <c r="M729" s="1"/>
    </row>
    <row r="730" spans="1:13" x14ac:dyDescent="0.2">
      <c r="A730" s="1"/>
      <c r="B730" s="1"/>
      <c r="C730" s="16"/>
      <c r="D730" s="1"/>
      <c r="E730" s="1"/>
      <c r="F730" s="1"/>
      <c r="G730" s="1"/>
      <c r="H730" s="11"/>
      <c r="I730" s="11"/>
      <c r="J730" s="11"/>
      <c r="K730" s="2"/>
      <c r="L730" s="2"/>
      <c r="M730" s="1"/>
    </row>
    <row r="731" spans="1:13" x14ac:dyDescent="0.2">
      <c r="A731" s="1"/>
      <c r="B731" s="1"/>
      <c r="C731" s="16"/>
      <c r="D731" s="1"/>
      <c r="E731" s="1"/>
      <c r="F731" s="1"/>
      <c r="G731" s="1"/>
      <c r="H731" s="11"/>
      <c r="I731" s="11"/>
      <c r="J731" s="11"/>
      <c r="K731" s="2"/>
      <c r="L731" s="2"/>
      <c r="M731" s="1"/>
    </row>
    <row r="732" spans="1:13" x14ac:dyDescent="0.2">
      <c r="A732" s="1"/>
      <c r="B732" s="1"/>
      <c r="C732" s="16"/>
      <c r="D732" s="1"/>
      <c r="E732" s="1"/>
      <c r="F732" s="1"/>
      <c r="G732" s="1"/>
      <c r="H732" s="11"/>
      <c r="I732" s="11"/>
      <c r="J732" s="11"/>
      <c r="K732" s="2"/>
      <c r="L732" s="2"/>
      <c r="M732" s="1"/>
    </row>
    <row r="733" spans="1:13" x14ac:dyDescent="0.2">
      <c r="A733" s="1"/>
      <c r="B733" s="1"/>
      <c r="C733" s="16"/>
      <c r="D733" s="1"/>
      <c r="E733" s="1"/>
      <c r="F733" s="1"/>
      <c r="G733" s="1"/>
      <c r="H733" s="11"/>
      <c r="I733" s="11"/>
      <c r="J733" s="11"/>
      <c r="K733" s="2"/>
      <c r="L733" s="2"/>
      <c r="M733" s="1"/>
    </row>
    <row r="734" spans="1:13" x14ac:dyDescent="0.2">
      <c r="A734" s="1"/>
      <c r="B734" s="1"/>
      <c r="C734" s="16"/>
      <c r="D734" s="1"/>
      <c r="E734" s="1"/>
      <c r="F734" s="1"/>
      <c r="G734" s="1"/>
      <c r="H734" s="11"/>
      <c r="I734" s="11"/>
      <c r="J734" s="11"/>
      <c r="K734" s="2"/>
      <c r="L734" s="2"/>
      <c r="M734" s="1"/>
    </row>
    <row r="735" spans="1:13" x14ac:dyDescent="0.2">
      <c r="A735" s="1"/>
      <c r="B735" s="1"/>
      <c r="C735" s="16"/>
      <c r="D735" s="1"/>
      <c r="E735" s="1"/>
      <c r="F735" s="1"/>
      <c r="G735" s="1"/>
      <c r="H735" s="11"/>
      <c r="I735" s="11"/>
      <c r="J735" s="11"/>
      <c r="K735" s="2"/>
      <c r="L735" s="2"/>
      <c r="M735" s="1"/>
    </row>
    <row r="736" spans="1:13" x14ac:dyDescent="0.2">
      <c r="A736" s="1"/>
      <c r="B736" s="1"/>
      <c r="C736" s="16"/>
      <c r="D736" s="1"/>
      <c r="E736" s="1"/>
      <c r="F736" s="1"/>
      <c r="G736" s="1"/>
      <c r="H736" s="11"/>
      <c r="I736" s="11"/>
      <c r="J736" s="11"/>
      <c r="K736" s="2"/>
      <c r="L736" s="2"/>
      <c r="M736" s="1"/>
    </row>
    <row r="737" spans="1:13" x14ac:dyDescent="0.2">
      <c r="A737" s="1"/>
      <c r="B737" s="1"/>
      <c r="C737" s="16"/>
      <c r="D737" s="1"/>
      <c r="E737" s="1"/>
      <c r="F737" s="1"/>
      <c r="G737" s="1"/>
      <c r="H737" s="11"/>
      <c r="I737" s="11"/>
      <c r="J737" s="11"/>
      <c r="K737" s="2"/>
      <c r="L737" s="2"/>
      <c r="M737" s="1"/>
    </row>
    <row r="738" spans="1:13" x14ac:dyDescent="0.2">
      <c r="A738" s="1"/>
      <c r="B738" s="1"/>
      <c r="C738" s="16"/>
      <c r="D738" s="1"/>
      <c r="E738" s="1"/>
      <c r="F738" s="1"/>
      <c r="G738" s="1"/>
      <c r="H738" s="11"/>
      <c r="I738" s="11"/>
      <c r="J738" s="11"/>
      <c r="K738" s="2"/>
      <c r="L738" s="2"/>
      <c r="M738" s="1"/>
    </row>
    <row r="739" spans="1:13" x14ac:dyDescent="0.2">
      <c r="A739" s="1"/>
      <c r="B739" s="1"/>
      <c r="C739" s="16"/>
      <c r="D739" s="1"/>
      <c r="E739" s="1"/>
      <c r="F739" s="1"/>
      <c r="G739" s="1"/>
      <c r="H739" s="11"/>
      <c r="I739" s="11"/>
      <c r="J739" s="11"/>
      <c r="K739" s="2"/>
      <c r="L739" s="2"/>
      <c r="M739" s="1"/>
    </row>
    <row r="740" spans="1:13" x14ac:dyDescent="0.2">
      <c r="A740" s="1"/>
      <c r="B740" s="1"/>
      <c r="C740" s="16"/>
      <c r="D740" s="1"/>
      <c r="E740" s="1"/>
      <c r="F740" s="1"/>
      <c r="G740" s="1"/>
      <c r="H740" s="11"/>
      <c r="I740" s="11"/>
      <c r="J740" s="11"/>
      <c r="K740" s="2"/>
      <c r="L740" s="2"/>
      <c r="M740" s="1"/>
    </row>
    <row r="741" spans="1:13" x14ac:dyDescent="0.2">
      <c r="A741" s="1"/>
      <c r="B741" s="1"/>
      <c r="C741" s="16"/>
      <c r="D741" s="1"/>
      <c r="E741" s="1"/>
      <c r="F741" s="1"/>
      <c r="G741" s="1"/>
      <c r="H741" s="11"/>
      <c r="I741" s="11"/>
      <c r="J741" s="11"/>
      <c r="K741" s="2"/>
      <c r="L741" s="2"/>
      <c r="M741" s="1"/>
    </row>
    <row r="742" spans="1:13" x14ac:dyDescent="0.2">
      <c r="A742" s="1"/>
      <c r="B742" s="1"/>
      <c r="C742" s="16"/>
      <c r="D742" s="1"/>
      <c r="E742" s="1"/>
      <c r="F742" s="1"/>
      <c r="G742" s="1"/>
      <c r="H742" s="11"/>
      <c r="I742" s="11"/>
      <c r="J742" s="11"/>
      <c r="K742" s="2"/>
      <c r="L742" s="2"/>
      <c r="M742" s="1"/>
    </row>
    <row r="743" spans="1:13" x14ac:dyDescent="0.2">
      <c r="A743" s="1"/>
      <c r="B743" s="1"/>
      <c r="C743" s="16"/>
      <c r="D743" s="1"/>
      <c r="E743" s="1"/>
      <c r="F743" s="1"/>
      <c r="G743" s="1"/>
      <c r="H743" s="11"/>
      <c r="I743" s="11"/>
      <c r="J743" s="11"/>
      <c r="K743" s="2"/>
      <c r="L743" s="2"/>
      <c r="M743" s="1"/>
    </row>
    <row r="744" spans="1:13" x14ac:dyDescent="0.2">
      <c r="A744" s="1"/>
      <c r="B744" s="1"/>
      <c r="C744" s="16"/>
      <c r="D744" s="1"/>
      <c r="E744" s="1"/>
      <c r="F744" s="1"/>
      <c r="G744" s="1"/>
      <c r="H744" s="11"/>
      <c r="I744" s="11"/>
      <c r="J744" s="11"/>
      <c r="K744" s="2"/>
      <c r="L744" s="2"/>
      <c r="M744" s="1"/>
    </row>
    <row r="745" spans="1:13" x14ac:dyDescent="0.2">
      <c r="A745" s="1"/>
      <c r="B745" s="1"/>
      <c r="C745" s="16"/>
      <c r="D745" s="1"/>
      <c r="E745" s="1"/>
      <c r="F745" s="1"/>
      <c r="G745" s="1"/>
      <c r="H745" s="11"/>
      <c r="I745" s="11"/>
      <c r="J745" s="11"/>
      <c r="K745" s="2"/>
      <c r="L745" s="2"/>
      <c r="M745" s="1"/>
    </row>
    <row r="746" spans="1:13" x14ac:dyDescent="0.2">
      <c r="A746" s="1"/>
      <c r="B746" s="1"/>
      <c r="C746" s="16"/>
      <c r="D746" s="1"/>
      <c r="E746" s="1"/>
      <c r="F746" s="1"/>
      <c r="G746" s="1"/>
      <c r="H746" s="11"/>
      <c r="I746" s="11"/>
      <c r="J746" s="11"/>
      <c r="K746" s="2"/>
      <c r="L746" s="2"/>
      <c r="M746" s="1"/>
    </row>
    <row r="747" spans="1:13" x14ac:dyDescent="0.2">
      <c r="A747" s="1"/>
      <c r="B747" s="1"/>
      <c r="C747" s="16"/>
      <c r="D747" s="1"/>
      <c r="E747" s="1"/>
      <c r="F747" s="1"/>
      <c r="G747" s="1"/>
      <c r="H747" s="11"/>
      <c r="I747" s="11"/>
      <c r="J747" s="11"/>
      <c r="K747" s="2"/>
      <c r="L747" s="2"/>
      <c r="M747" s="1"/>
    </row>
    <row r="748" spans="1:13" x14ac:dyDescent="0.2">
      <c r="A748" s="1"/>
      <c r="B748" s="1"/>
      <c r="C748" s="16"/>
      <c r="D748" s="1"/>
      <c r="E748" s="1"/>
      <c r="F748" s="1"/>
      <c r="G748" s="1"/>
      <c r="H748" s="11"/>
      <c r="I748" s="11"/>
      <c r="J748" s="11"/>
      <c r="K748" s="2"/>
      <c r="L748" s="2"/>
      <c r="M748" s="1"/>
    </row>
    <row r="749" spans="1:13" x14ac:dyDescent="0.2">
      <c r="A749" s="1"/>
      <c r="B749" s="1"/>
      <c r="C749" s="16"/>
      <c r="D749" s="1"/>
      <c r="E749" s="1"/>
      <c r="F749" s="1"/>
      <c r="G749" s="1"/>
      <c r="H749" s="11"/>
      <c r="I749" s="11"/>
      <c r="J749" s="11"/>
      <c r="K749" s="2"/>
      <c r="L749" s="2"/>
      <c r="M749" s="1"/>
    </row>
    <row r="750" spans="1:13" x14ac:dyDescent="0.2">
      <c r="A750" s="1"/>
      <c r="B750" s="1"/>
      <c r="C750" s="16"/>
      <c r="D750" s="1"/>
      <c r="E750" s="1"/>
      <c r="F750" s="1"/>
      <c r="G750" s="1"/>
      <c r="H750" s="11"/>
      <c r="I750" s="11"/>
      <c r="J750" s="11"/>
      <c r="K750" s="2"/>
      <c r="L750" s="2"/>
      <c r="M750" s="1"/>
    </row>
    <row r="751" spans="1:13" x14ac:dyDescent="0.2">
      <c r="A751" s="1"/>
      <c r="B751" s="1"/>
      <c r="C751" s="16"/>
      <c r="D751" s="1"/>
      <c r="E751" s="1"/>
      <c r="F751" s="1"/>
      <c r="G751" s="1"/>
      <c r="H751" s="11"/>
      <c r="I751" s="11"/>
      <c r="J751" s="11"/>
      <c r="K751" s="2"/>
      <c r="L751" s="2"/>
      <c r="M751" s="1"/>
    </row>
    <row r="752" spans="1:13" x14ac:dyDescent="0.2">
      <c r="A752" s="1"/>
      <c r="B752" s="1"/>
      <c r="C752" s="16"/>
      <c r="D752" s="1"/>
      <c r="E752" s="1"/>
      <c r="F752" s="1"/>
      <c r="G752" s="1"/>
      <c r="H752" s="11"/>
      <c r="I752" s="11"/>
      <c r="J752" s="11"/>
      <c r="K752" s="2"/>
      <c r="L752" s="2"/>
      <c r="M752" s="1"/>
    </row>
    <row r="753" spans="1:13" x14ac:dyDescent="0.2">
      <c r="A753" s="1"/>
      <c r="B753" s="1"/>
      <c r="C753" s="16"/>
      <c r="D753" s="1"/>
      <c r="E753" s="1"/>
      <c r="F753" s="1"/>
      <c r="G753" s="1"/>
      <c r="H753" s="11"/>
      <c r="I753" s="11"/>
      <c r="J753" s="11"/>
      <c r="K753" s="2"/>
      <c r="L753" s="2"/>
      <c r="M753" s="1"/>
    </row>
    <row r="754" spans="1:13" x14ac:dyDescent="0.2">
      <c r="A754" s="1"/>
      <c r="B754" s="1"/>
      <c r="C754" s="16"/>
      <c r="D754" s="1"/>
      <c r="E754" s="1"/>
      <c r="F754" s="1"/>
      <c r="G754" s="1"/>
      <c r="H754" s="11"/>
      <c r="I754" s="11"/>
      <c r="J754" s="11"/>
      <c r="K754" s="2"/>
      <c r="L754" s="2"/>
      <c r="M754" s="1"/>
    </row>
    <row r="755" spans="1:13" x14ac:dyDescent="0.2">
      <c r="A755" s="1"/>
      <c r="B755" s="1"/>
      <c r="C755" s="16"/>
      <c r="D755" s="1"/>
      <c r="E755" s="1"/>
      <c r="F755" s="1"/>
      <c r="G755" s="1"/>
      <c r="H755" s="11"/>
      <c r="I755" s="11"/>
      <c r="J755" s="11"/>
      <c r="K755" s="2"/>
      <c r="L755" s="2"/>
      <c r="M755" s="1"/>
    </row>
    <row r="756" spans="1:13" x14ac:dyDescent="0.2">
      <c r="A756" s="1"/>
      <c r="B756" s="1"/>
      <c r="C756" s="16"/>
      <c r="D756" s="1"/>
      <c r="E756" s="1"/>
      <c r="F756" s="1"/>
      <c r="G756" s="1"/>
      <c r="H756" s="11"/>
      <c r="I756" s="11"/>
      <c r="J756" s="11"/>
      <c r="K756" s="2"/>
      <c r="L756" s="2"/>
      <c r="M756" s="1"/>
    </row>
    <row r="757" spans="1:13" x14ac:dyDescent="0.2">
      <c r="A757" s="1"/>
      <c r="B757" s="1"/>
      <c r="C757" s="16"/>
      <c r="D757" s="1"/>
      <c r="E757" s="1"/>
      <c r="F757" s="1"/>
      <c r="G757" s="1"/>
      <c r="H757" s="11"/>
      <c r="I757" s="11"/>
      <c r="J757" s="11"/>
      <c r="K757" s="2"/>
      <c r="L757" s="2"/>
      <c r="M757" s="1"/>
    </row>
    <row r="758" spans="1:13" x14ac:dyDescent="0.2">
      <c r="A758" s="1"/>
      <c r="B758" s="1"/>
      <c r="C758" s="16"/>
      <c r="D758" s="1"/>
      <c r="E758" s="1"/>
      <c r="F758" s="1"/>
      <c r="G758" s="1"/>
      <c r="H758" s="11"/>
      <c r="I758" s="11"/>
      <c r="J758" s="11"/>
      <c r="K758" s="2"/>
      <c r="L758" s="2"/>
      <c r="M758" s="1"/>
    </row>
    <row r="759" spans="1:13" x14ac:dyDescent="0.2">
      <c r="A759" s="1"/>
      <c r="B759" s="1"/>
      <c r="C759" s="16"/>
      <c r="D759" s="1"/>
      <c r="E759" s="1"/>
      <c r="F759" s="1"/>
      <c r="G759" s="1"/>
      <c r="H759" s="11"/>
      <c r="I759" s="11"/>
      <c r="J759" s="11"/>
      <c r="K759" s="2"/>
      <c r="L759" s="2"/>
      <c r="M759" s="1"/>
    </row>
    <row r="760" spans="1:13" x14ac:dyDescent="0.2">
      <c r="A760" s="1"/>
      <c r="B760" s="1"/>
      <c r="C760" s="16"/>
      <c r="D760" s="1"/>
      <c r="E760" s="1"/>
      <c r="F760" s="1"/>
      <c r="G760" s="1"/>
      <c r="H760" s="11"/>
      <c r="I760" s="11"/>
      <c r="J760" s="11"/>
      <c r="K760" s="2"/>
      <c r="L760" s="2"/>
      <c r="M760" s="1"/>
    </row>
    <row r="761" spans="1:13" x14ac:dyDescent="0.2">
      <c r="A761" s="1"/>
      <c r="B761" s="1"/>
      <c r="C761" s="16"/>
      <c r="D761" s="1"/>
      <c r="E761" s="1"/>
      <c r="F761" s="1"/>
      <c r="G761" s="1"/>
      <c r="H761" s="11"/>
      <c r="I761" s="11"/>
      <c r="J761" s="11"/>
      <c r="K761" s="2"/>
      <c r="L761" s="2"/>
      <c r="M761" s="1"/>
    </row>
    <row r="762" spans="1:13" x14ac:dyDescent="0.2">
      <c r="A762" s="1"/>
      <c r="B762" s="1"/>
      <c r="C762" s="16"/>
      <c r="D762" s="1"/>
      <c r="E762" s="1"/>
      <c r="F762" s="1"/>
      <c r="G762" s="1"/>
      <c r="H762" s="11"/>
      <c r="I762" s="11"/>
      <c r="J762" s="11"/>
      <c r="K762" s="2"/>
      <c r="L762" s="2"/>
      <c r="M762" s="1"/>
    </row>
    <row r="763" spans="1:13" x14ac:dyDescent="0.2">
      <c r="A763" s="1"/>
      <c r="B763" s="1"/>
      <c r="C763" s="16"/>
      <c r="D763" s="1"/>
      <c r="E763" s="1"/>
      <c r="F763" s="1"/>
      <c r="G763" s="1"/>
      <c r="H763" s="11"/>
      <c r="I763" s="11"/>
      <c r="J763" s="11"/>
      <c r="K763" s="2"/>
      <c r="L763" s="2"/>
      <c r="M763" s="1"/>
    </row>
    <row r="764" spans="1:13" x14ac:dyDescent="0.2">
      <c r="A764" s="1"/>
      <c r="B764" s="1"/>
      <c r="C764" s="16"/>
      <c r="D764" s="1"/>
      <c r="E764" s="1"/>
      <c r="F764" s="1"/>
      <c r="G764" s="1"/>
      <c r="H764" s="11"/>
      <c r="I764" s="11"/>
      <c r="J764" s="11"/>
      <c r="K764" s="2"/>
      <c r="L764" s="2"/>
      <c r="M764" s="1"/>
    </row>
    <row r="765" spans="1:13" x14ac:dyDescent="0.2">
      <c r="A765" s="1"/>
      <c r="B765" s="1"/>
      <c r="C765" s="16"/>
      <c r="D765" s="1"/>
      <c r="E765" s="1"/>
      <c r="F765" s="1"/>
      <c r="G765" s="1"/>
      <c r="H765" s="11"/>
      <c r="I765" s="11"/>
      <c r="J765" s="11"/>
      <c r="K765" s="2"/>
      <c r="L765" s="2"/>
      <c r="M765" s="1"/>
    </row>
    <row r="766" spans="1:13" x14ac:dyDescent="0.2">
      <c r="A766" s="1"/>
      <c r="B766" s="1"/>
      <c r="C766" s="16"/>
      <c r="D766" s="1"/>
      <c r="E766" s="1"/>
      <c r="F766" s="1"/>
      <c r="G766" s="1"/>
      <c r="H766" s="11"/>
      <c r="I766" s="11"/>
      <c r="J766" s="11"/>
      <c r="K766" s="2"/>
      <c r="L766" s="2"/>
      <c r="M766" s="1"/>
    </row>
    <row r="767" spans="1:13" x14ac:dyDescent="0.2">
      <c r="A767" s="1"/>
      <c r="B767" s="1"/>
      <c r="C767" s="16"/>
      <c r="D767" s="1"/>
      <c r="E767" s="1"/>
      <c r="F767" s="1"/>
      <c r="G767" s="1"/>
      <c r="H767" s="11"/>
      <c r="I767" s="11"/>
      <c r="J767" s="11"/>
      <c r="K767" s="2"/>
      <c r="L767" s="2"/>
      <c r="M767" s="1"/>
    </row>
    <row r="768" spans="1:13" x14ac:dyDescent="0.2">
      <c r="A768" s="1"/>
      <c r="B768" s="1"/>
      <c r="C768" s="16"/>
      <c r="D768" s="1"/>
      <c r="E768" s="1"/>
      <c r="F768" s="1"/>
      <c r="G768" s="1"/>
      <c r="H768" s="11"/>
      <c r="I768" s="11"/>
      <c r="J768" s="11"/>
      <c r="K768" s="2"/>
      <c r="L768" s="2"/>
      <c r="M768" s="1"/>
    </row>
    <row r="769" spans="1:13" x14ac:dyDescent="0.2">
      <c r="A769" s="1"/>
      <c r="B769" s="1"/>
      <c r="C769" s="16"/>
      <c r="D769" s="1"/>
      <c r="E769" s="1"/>
      <c r="F769" s="1"/>
      <c r="G769" s="1"/>
      <c r="H769" s="11"/>
      <c r="I769" s="11"/>
      <c r="J769" s="11"/>
      <c r="K769" s="2"/>
      <c r="L769" s="2"/>
      <c r="M769" s="1"/>
    </row>
    <row r="770" spans="1:13" x14ac:dyDescent="0.2">
      <c r="A770" s="1"/>
      <c r="B770" s="1"/>
      <c r="C770" s="16"/>
      <c r="D770" s="1"/>
      <c r="E770" s="1"/>
      <c r="F770" s="1"/>
      <c r="G770" s="1"/>
      <c r="H770" s="11"/>
      <c r="I770" s="11"/>
      <c r="J770" s="11"/>
      <c r="K770" s="2"/>
      <c r="L770" s="2"/>
      <c r="M770" s="1"/>
    </row>
    <row r="771" spans="1:13" x14ac:dyDescent="0.2">
      <c r="A771" s="1"/>
      <c r="B771" s="1"/>
      <c r="C771" s="16"/>
      <c r="D771" s="1"/>
      <c r="E771" s="1"/>
      <c r="F771" s="1"/>
      <c r="G771" s="1"/>
      <c r="H771" s="11"/>
      <c r="I771" s="11"/>
      <c r="J771" s="11"/>
      <c r="K771" s="2"/>
      <c r="L771" s="2"/>
      <c r="M771" s="1"/>
    </row>
    <row r="772" spans="1:13" x14ac:dyDescent="0.2">
      <c r="A772" s="1"/>
      <c r="B772" s="1"/>
      <c r="C772" s="16"/>
      <c r="D772" s="1"/>
      <c r="E772" s="1"/>
      <c r="F772" s="1"/>
      <c r="G772" s="1"/>
      <c r="H772" s="11"/>
      <c r="I772" s="11"/>
      <c r="J772" s="11"/>
      <c r="K772" s="2"/>
      <c r="L772" s="2"/>
      <c r="M772" s="1"/>
    </row>
    <row r="773" spans="1:13" x14ac:dyDescent="0.2">
      <c r="A773" s="1"/>
      <c r="B773" s="1"/>
      <c r="C773" s="16"/>
      <c r="D773" s="1"/>
      <c r="E773" s="1"/>
      <c r="F773" s="1"/>
      <c r="G773" s="1"/>
      <c r="H773" s="11"/>
      <c r="I773" s="11"/>
      <c r="J773" s="11"/>
      <c r="K773" s="2"/>
      <c r="L773" s="2"/>
      <c r="M773" s="1"/>
    </row>
    <row r="774" spans="1:13" x14ac:dyDescent="0.2">
      <c r="A774" s="1"/>
      <c r="B774" s="1"/>
      <c r="C774" s="16"/>
      <c r="D774" s="1"/>
      <c r="E774" s="1"/>
      <c r="F774" s="1"/>
      <c r="G774" s="1"/>
      <c r="H774" s="11"/>
      <c r="I774" s="11"/>
      <c r="J774" s="11"/>
      <c r="K774" s="2"/>
      <c r="L774" s="2"/>
      <c r="M774" s="1"/>
    </row>
    <row r="775" spans="1:13" x14ac:dyDescent="0.2">
      <c r="A775" s="1"/>
      <c r="B775" s="1"/>
      <c r="C775" s="16"/>
      <c r="D775" s="1"/>
      <c r="E775" s="1"/>
      <c r="F775" s="1"/>
      <c r="G775" s="1"/>
      <c r="H775" s="11"/>
      <c r="I775" s="11"/>
      <c r="J775" s="11"/>
      <c r="K775" s="2"/>
      <c r="L775" s="2"/>
      <c r="M775" s="1"/>
    </row>
    <row r="776" spans="1:13" x14ac:dyDescent="0.2">
      <c r="A776" s="1"/>
      <c r="B776" s="1"/>
      <c r="C776" s="16"/>
      <c r="D776" s="1"/>
      <c r="E776" s="1"/>
      <c r="F776" s="1"/>
      <c r="G776" s="1"/>
      <c r="H776" s="11"/>
      <c r="I776" s="11"/>
      <c r="J776" s="11"/>
      <c r="K776" s="2"/>
      <c r="L776" s="2"/>
      <c r="M776" s="1"/>
    </row>
    <row r="777" spans="1:13" x14ac:dyDescent="0.2">
      <c r="A777" s="1"/>
      <c r="B777" s="1"/>
      <c r="C777" s="16"/>
      <c r="D777" s="1"/>
      <c r="E777" s="1"/>
      <c r="F777" s="1"/>
      <c r="G777" s="1"/>
      <c r="H777" s="11"/>
      <c r="I777" s="11"/>
      <c r="J777" s="11"/>
      <c r="K777" s="2"/>
      <c r="L777" s="2"/>
      <c r="M777" s="1"/>
    </row>
    <row r="778" spans="1:13" x14ac:dyDescent="0.2">
      <c r="A778" s="1"/>
      <c r="B778" s="1"/>
      <c r="C778" s="16"/>
      <c r="D778" s="1"/>
      <c r="E778" s="1"/>
      <c r="F778" s="1"/>
      <c r="G778" s="1"/>
      <c r="H778" s="11"/>
      <c r="I778" s="11"/>
      <c r="J778" s="11"/>
      <c r="K778" s="2"/>
      <c r="L778" s="2"/>
      <c r="M778" s="1"/>
    </row>
    <row r="779" spans="1:13" x14ac:dyDescent="0.2">
      <c r="A779" s="1"/>
      <c r="B779" s="1"/>
      <c r="C779" s="16"/>
      <c r="D779" s="1"/>
      <c r="E779" s="1"/>
      <c r="F779" s="1"/>
      <c r="G779" s="1"/>
      <c r="H779" s="11"/>
      <c r="I779" s="11"/>
      <c r="J779" s="11"/>
      <c r="K779" s="2"/>
      <c r="L779" s="2"/>
      <c r="M779" s="1"/>
    </row>
    <row r="780" spans="1:13" x14ac:dyDescent="0.2">
      <c r="A780" s="1"/>
      <c r="B780" s="1"/>
      <c r="C780" s="16"/>
      <c r="D780" s="1"/>
      <c r="E780" s="1"/>
      <c r="F780" s="1"/>
      <c r="G780" s="1"/>
      <c r="H780" s="11"/>
      <c r="I780" s="11"/>
      <c r="J780" s="11"/>
      <c r="K780" s="2"/>
      <c r="L780" s="2"/>
      <c r="M780" s="1"/>
    </row>
    <row r="781" spans="1:13" x14ac:dyDescent="0.2">
      <c r="A781" s="1"/>
      <c r="B781" s="1"/>
      <c r="C781" s="16"/>
      <c r="D781" s="1"/>
      <c r="E781" s="1"/>
      <c r="F781" s="1"/>
      <c r="G781" s="1"/>
      <c r="H781" s="11"/>
      <c r="I781" s="11"/>
      <c r="J781" s="11"/>
      <c r="K781" s="2"/>
      <c r="L781" s="2"/>
      <c r="M781" s="1"/>
    </row>
    <row r="782" spans="1:13" x14ac:dyDescent="0.2">
      <c r="A782" s="1"/>
      <c r="B782" s="1"/>
      <c r="C782" s="16"/>
      <c r="D782" s="1"/>
      <c r="E782" s="1"/>
      <c r="F782" s="1"/>
      <c r="G782" s="1"/>
      <c r="H782" s="11"/>
      <c r="I782" s="11"/>
      <c r="J782" s="11"/>
      <c r="K782" s="2"/>
      <c r="L782" s="2"/>
      <c r="M782" s="1"/>
    </row>
    <row r="783" spans="1:13" x14ac:dyDescent="0.2">
      <c r="A783" s="1"/>
      <c r="B783" s="1"/>
      <c r="C783" s="16"/>
      <c r="D783" s="1"/>
      <c r="E783" s="1"/>
      <c r="F783" s="1"/>
      <c r="G783" s="1"/>
      <c r="H783" s="11"/>
      <c r="I783" s="11"/>
      <c r="J783" s="11"/>
      <c r="K783" s="2"/>
      <c r="L783" s="2"/>
      <c r="M783" s="1"/>
    </row>
    <row r="784" spans="1:13" x14ac:dyDescent="0.2">
      <c r="A784" s="1"/>
      <c r="B784" s="1"/>
      <c r="C784" s="16"/>
      <c r="D784" s="1"/>
      <c r="E784" s="1"/>
      <c r="F784" s="1"/>
      <c r="G784" s="1"/>
      <c r="H784" s="11"/>
      <c r="I784" s="11"/>
      <c r="J784" s="11"/>
      <c r="K784" s="2"/>
      <c r="L784" s="2"/>
      <c r="M784" s="1"/>
    </row>
    <row r="785" spans="1:13" x14ac:dyDescent="0.2">
      <c r="A785" s="1"/>
      <c r="B785" s="1"/>
      <c r="C785" s="16"/>
      <c r="D785" s="1"/>
      <c r="E785" s="1"/>
      <c r="F785" s="1"/>
      <c r="G785" s="1"/>
      <c r="H785" s="11"/>
      <c r="I785" s="11"/>
      <c r="J785" s="11"/>
      <c r="K785" s="2"/>
      <c r="L785" s="2"/>
      <c r="M785" s="1"/>
    </row>
    <row r="786" spans="1:13" x14ac:dyDescent="0.2">
      <c r="A786" s="1"/>
      <c r="B786" s="1"/>
      <c r="C786" s="16"/>
      <c r="D786" s="1"/>
      <c r="E786" s="1"/>
      <c r="F786" s="1"/>
      <c r="G786" s="1"/>
      <c r="H786" s="11"/>
      <c r="I786" s="11"/>
      <c r="J786" s="11"/>
      <c r="K786" s="2"/>
      <c r="L786" s="2"/>
      <c r="M786" s="1"/>
    </row>
    <row r="787" spans="1:13" x14ac:dyDescent="0.2">
      <c r="A787" s="1"/>
      <c r="B787" s="1"/>
      <c r="C787" s="16"/>
      <c r="D787" s="1"/>
      <c r="E787" s="1"/>
      <c r="F787" s="1"/>
      <c r="G787" s="1"/>
      <c r="H787" s="11"/>
      <c r="I787" s="11"/>
      <c r="J787" s="11"/>
      <c r="K787" s="2"/>
      <c r="L787" s="2"/>
      <c r="M787" s="1"/>
    </row>
    <row r="788" spans="1:13" x14ac:dyDescent="0.2">
      <c r="A788" s="1"/>
      <c r="B788" s="1"/>
      <c r="C788" s="16"/>
      <c r="D788" s="1"/>
      <c r="E788" s="1"/>
      <c r="F788" s="1"/>
      <c r="G788" s="1"/>
      <c r="H788" s="11"/>
      <c r="I788" s="11"/>
      <c r="J788" s="11"/>
      <c r="K788" s="2"/>
      <c r="L788" s="2"/>
      <c r="M788" s="1"/>
    </row>
    <row r="789" spans="1:13" x14ac:dyDescent="0.2">
      <c r="A789" s="1"/>
      <c r="B789" s="1"/>
      <c r="C789" s="16"/>
      <c r="D789" s="1"/>
      <c r="E789" s="1"/>
      <c r="F789" s="1"/>
      <c r="G789" s="1"/>
      <c r="H789" s="11"/>
      <c r="I789" s="11"/>
      <c r="J789" s="11"/>
      <c r="K789" s="2"/>
      <c r="L789" s="2"/>
      <c r="M789" s="1"/>
    </row>
    <row r="790" spans="1:13" x14ac:dyDescent="0.2">
      <c r="A790" s="1"/>
      <c r="B790" s="1"/>
      <c r="C790" s="16"/>
      <c r="D790" s="1"/>
      <c r="E790" s="1"/>
      <c r="F790" s="1"/>
      <c r="G790" s="1"/>
      <c r="H790" s="11"/>
      <c r="I790" s="11"/>
      <c r="J790" s="11"/>
      <c r="K790" s="2"/>
      <c r="L790" s="2"/>
      <c r="M790" s="1"/>
    </row>
    <row r="791" spans="1:13" x14ac:dyDescent="0.2">
      <c r="A791" s="1"/>
      <c r="B791" s="1"/>
      <c r="C791" s="16"/>
      <c r="D791" s="1"/>
      <c r="E791" s="1"/>
      <c r="F791" s="1"/>
      <c r="G791" s="1"/>
      <c r="H791" s="11"/>
      <c r="I791" s="11"/>
      <c r="J791" s="11"/>
      <c r="K791" s="2"/>
      <c r="L791" s="2"/>
      <c r="M791" s="1"/>
    </row>
    <row r="792" spans="1:13" x14ac:dyDescent="0.2">
      <c r="A792" s="1"/>
      <c r="B792" s="1"/>
      <c r="C792" s="16"/>
      <c r="D792" s="1"/>
      <c r="E792" s="1"/>
      <c r="F792" s="1"/>
      <c r="G792" s="1"/>
      <c r="H792" s="11"/>
      <c r="I792" s="11"/>
      <c r="J792" s="11"/>
      <c r="K792" s="2"/>
      <c r="L792" s="2"/>
      <c r="M792" s="1"/>
    </row>
    <row r="793" spans="1:13" x14ac:dyDescent="0.2">
      <c r="A793" s="1"/>
      <c r="B793" s="1"/>
      <c r="C793" s="16"/>
      <c r="D793" s="1"/>
      <c r="E793" s="1"/>
      <c r="F793" s="1"/>
      <c r="G793" s="1"/>
      <c r="H793" s="11"/>
      <c r="I793" s="11"/>
      <c r="J793" s="11"/>
      <c r="K793" s="2"/>
      <c r="L793" s="2"/>
      <c r="M793" s="1"/>
    </row>
    <row r="794" spans="1:13" x14ac:dyDescent="0.2">
      <c r="A794" s="1"/>
      <c r="B794" s="1"/>
      <c r="C794" s="16"/>
      <c r="D794" s="1"/>
      <c r="E794" s="1"/>
      <c r="F794" s="1"/>
      <c r="G794" s="1"/>
      <c r="H794" s="11"/>
      <c r="I794" s="11"/>
      <c r="J794" s="11"/>
      <c r="K794" s="2"/>
      <c r="L794" s="2"/>
      <c r="M794" s="1"/>
    </row>
    <row r="795" spans="1:13" x14ac:dyDescent="0.2">
      <c r="A795" s="1"/>
      <c r="B795" s="1"/>
      <c r="C795" s="16"/>
      <c r="D795" s="1"/>
      <c r="E795" s="1"/>
      <c r="F795" s="1"/>
      <c r="G795" s="1"/>
      <c r="H795" s="11"/>
      <c r="I795" s="11"/>
      <c r="J795" s="11"/>
      <c r="K795" s="2"/>
      <c r="L795" s="2"/>
      <c r="M795" s="1"/>
    </row>
    <row r="796" spans="1:13" x14ac:dyDescent="0.2">
      <c r="A796" s="1"/>
      <c r="B796" s="1"/>
      <c r="C796" s="16"/>
      <c r="D796" s="1"/>
      <c r="E796" s="1"/>
      <c r="F796" s="1"/>
      <c r="G796" s="1"/>
      <c r="H796" s="11"/>
      <c r="I796" s="11"/>
      <c r="J796" s="11"/>
      <c r="K796" s="2"/>
      <c r="L796" s="2"/>
      <c r="M796" s="1"/>
    </row>
    <row r="797" spans="1:13" x14ac:dyDescent="0.2">
      <c r="A797" s="1"/>
      <c r="B797" s="1"/>
      <c r="C797" s="16"/>
      <c r="D797" s="1"/>
      <c r="E797" s="1"/>
      <c r="F797" s="1"/>
      <c r="G797" s="1"/>
      <c r="H797" s="11"/>
      <c r="I797" s="11"/>
      <c r="J797" s="11"/>
      <c r="K797" s="2"/>
      <c r="L797" s="2"/>
      <c r="M797" s="1"/>
    </row>
    <row r="798" spans="1:13" x14ac:dyDescent="0.2">
      <c r="A798" s="1"/>
      <c r="B798" s="1"/>
      <c r="C798" s="16"/>
      <c r="D798" s="1"/>
      <c r="E798" s="1"/>
      <c r="F798" s="1"/>
      <c r="G798" s="1"/>
      <c r="H798" s="11"/>
      <c r="I798" s="11"/>
      <c r="J798" s="11"/>
      <c r="K798" s="2"/>
      <c r="L798" s="2"/>
      <c r="M798" s="1"/>
    </row>
    <row r="799" spans="1:13" x14ac:dyDescent="0.2">
      <c r="A799" s="1"/>
      <c r="B799" s="1"/>
      <c r="C799" s="16"/>
      <c r="D799" s="1"/>
      <c r="E799" s="1"/>
      <c r="F799" s="1"/>
      <c r="G799" s="1"/>
      <c r="H799" s="11"/>
      <c r="I799" s="11"/>
      <c r="J799" s="11"/>
      <c r="K799" s="2"/>
      <c r="L799" s="2"/>
      <c r="M799" s="1"/>
    </row>
    <row r="800" spans="1:13" x14ac:dyDescent="0.2">
      <c r="A800" s="1"/>
      <c r="B800" s="1"/>
      <c r="C800" s="16"/>
      <c r="D800" s="1"/>
      <c r="E800" s="1"/>
      <c r="F800" s="1"/>
      <c r="G800" s="1"/>
      <c r="H800" s="11"/>
      <c r="I800" s="11"/>
      <c r="J800" s="11"/>
      <c r="K800" s="2"/>
      <c r="L800" s="2"/>
      <c r="M800" s="1"/>
    </row>
    <row r="801" spans="1:13" x14ac:dyDescent="0.2">
      <c r="A801" s="1"/>
      <c r="B801" s="1"/>
      <c r="C801" s="16"/>
      <c r="D801" s="1"/>
      <c r="E801" s="1"/>
      <c r="F801" s="1"/>
      <c r="G801" s="1"/>
      <c r="H801" s="11"/>
      <c r="I801" s="11"/>
      <c r="J801" s="11"/>
      <c r="K801" s="2"/>
      <c r="L801" s="2"/>
      <c r="M801" s="1"/>
    </row>
    <row r="802" spans="1:13" x14ac:dyDescent="0.2">
      <c r="A802" s="1"/>
      <c r="B802" s="1"/>
      <c r="C802" s="16"/>
      <c r="D802" s="1"/>
      <c r="E802" s="1"/>
      <c r="F802" s="1"/>
      <c r="G802" s="1"/>
      <c r="H802" s="11"/>
      <c r="I802" s="11"/>
      <c r="J802" s="11"/>
      <c r="K802" s="2"/>
      <c r="L802" s="2"/>
      <c r="M802" s="1"/>
    </row>
    <row r="803" spans="1:13" x14ac:dyDescent="0.2">
      <c r="A803" s="1"/>
      <c r="B803" s="1"/>
      <c r="C803" s="16"/>
      <c r="D803" s="1"/>
      <c r="E803" s="1"/>
      <c r="F803" s="1"/>
      <c r="G803" s="1"/>
      <c r="H803" s="11"/>
      <c r="I803" s="11"/>
      <c r="J803" s="11"/>
      <c r="K803" s="2"/>
      <c r="L803" s="2"/>
      <c r="M803" s="1"/>
    </row>
    <row r="804" spans="1:13" x14ac:dyDescent="0.2">
      <c r="A804" s="1"/>
      <c r="B804" s="1"/>
      <c r="C804" s="16"/>
      <c r="D804" s="1"/>
      <c r="E804" s="1"/>
      <c r="F804" s="1"/>
      <c r="G804" s="1"/>
      <c r="H804" s="11"/>
      <c r="I804" s="11"/>
      <c r="J804" s="11"/>
      <c r="K804" s="2"/>
      <c r="L804" s="2"/>
      <c r="M804" s="1"/>
    </row>
    <row r="805" spans="1:13" x14ac:dyDescent="0.2">
      <c r="A805" s="1"/>
      <c r="B805" s="1"/>
      <c r="C805" s="16"/>
      <c r="D805" s="1"/>
      <c r="E805" s="1"/>
      <c r="F805" s="1"/>
      <c r="G805" s="1"/>
      <c r="H805" s="11"/>
      <c r="I805" s="11"/>
      <c r="J805" s="11"/>
      <c r="K805" s="2"/>
      <c r="L805" s="2"/>
      <c r="M805" s="1"/>
    </row>
    <row r="806" spans="1:13" x14ac:dyDescent="0.2">
      <c r="A806" s="1"/>
      <c r="B806" s="1"/>
      <c r="C806" s="16"/>
      <c r="D806" s="1"/>
      <c r="E806" s="1"/>
      <c r="F806" s="1"/>
      <c r="G806" s="1"/>
      <c r="H806" s="11"/>
      <c r="I806" s="11"/>
      <c r="J806" s="11"/>
      <c r="K806" s="2"/>
      <c r="L806" s="2"/>
      <c r="M806" s="1"/>
    </row>
    <row r="807" spans="1:13" x14ac:dyDescent="0.2">
      <c r="A807" s="1"/>
      <c r="B807" s="1"/>
      <c r="C807" s="16"/>
      <c r="D807" s="1"/>
      <c r="E807" s="1"/>
      <c r="F807" s="1"/>
      <c r="G807" s="1"/>
      <c r="H807" s="11"/>
      <c r="I807" s="11"/>
      <c r="J807" s="11"/>
      <c r="K807" s="2"/>
      <c r="L807" s="2"/>
      <c r="M807" s="1"/>
    </row>
    <row r="808" spans="1:13" x14ac:dyDescent="0.2">
      <c r="A808" s="1"/>
      <c r="B808" s="1"/>
      <c r="C808" s="16"/>
      <c r="D808" s="1"/>
      <c r="E808" s="1"/>
      <c r="F808" s="1"/>
      <c r="G808" s="1"/>
      <c r="H808" s="11"/>
      <c r="I808" s="11"/>
      <c r="J808" s="11"/>
      <c r="K808" s="2"/>
      <c r="L808" s="2"/>
      <c r="M808" s="1"/>
    </row>
    <row r="809" spans="1:13" x14ac:dyDescent="0.2">
      <c r="A809" s="1"/>
      <c r="B809" s="1"/>
      <c r="C809" s="16"/>
      <c r="D809" s="1"/>
      <c r="E809" s="1"/>
      <c r="F809" s="1"/>
      <c r="G809" s="1"/>
      <c r="H809" s="11"/>
      <c r="I809" s="11"/>
      <c r="J809" s="11"/>
      <c r="K809" s="2"/>
      <c r="L809" s="2"/>
      <c r="M809" s="1"/>
    </row>
    <row r="810" spans="1:13" x14ac:dyDescent="0.2">
      <c r="A810" s="1"/>
      <c r="B810" s="1"/>
      <c r="C810" s="16"/>
      <c r="D810" s="1"/>
      <c r="E810" s="1"/>
      <c r="F810" s="1"/>
      <c r="G810" s="1"/>
      <c r="H810" s="11"/>
      <c r="I810" s="11"/>
      <c r="J810" s="11"/>
      <c r="K810" s="2"/>
      <c r="L810" s="2"/>
      <c r="M810" s="1"/>
    </row>
    <row r="811" spans="1:13" x14ac:dyDescent="0.2">
      <c r="A811" s="1"/>
      <c r="B811" s="1"/>
      <c r="C811" s="16"/>
      <c r="D811" s="1"/>
      <c r="E811" s="1"/>
      <c r="F811" s="1"/>
      <c r="G811" s="1"/>
      <c r="H811" s="11"/>
      <c r="I811" s="11"/>
      <c r="J811" s="11"/>
      <c r="K811" s="2"/>
      <c r="L811" s="2"/>
      <c r="M811" s="1"/>
    </row>
    <row r="812" spans="1:13" x14ac:dyDescent="0.2">
      <c r="A812" s="1"/>
      <c r="B812" s="1"/>
      <c r="C812" s="16"/>
      <c r="D812" s="1"/>
      <c r="E812" s="1"/>
      <c r="F812" s="1"/>
      <c r="G812" s="1"/>
      <c r="H812" s="11"/>
      <c r="I812" s="11"/>
      <c r="J812" s="11"/>
      <c r="K812" s="2"/>
      <c r="L812" s="2"/>
      <c r="M812" s="1"/>
    </row>
    <row r="813" spans="1:13" x14ac:dyDescent="0.2">
      <c r="A813" s="1"/>
      <c r="B813" s="1"/>
      <c r="C813" s="16"/>
      <c r="D813" s="1"/>
      <c r="E813" s="1"/>
      <c r="F813" s="1"/>
      <c r="G813" s="1"/>
      <c r="H813" s="11"/>
      <c r="I813" s="11"/>
      <c r="J813" s="11"/>
      <c r="K813" s="2"/>
      <c r="L813" s="2"/>
      <c r="M813" s="1"/>
    </row>
    <row r="814" spans="1:13" x14ac:dyDescent="0.2">
      <c r="A814" s="1"/>
      <c r="B814" s="1"/>
      <c r="C814" s="16"/>
      <c r="D814" s="1"/>
      <c r="E814" s="1"/>
      <c r="F814" s="1"/>
      <c r="G814" s="1"/>
      <c r="H814" s="11"/>
      <c r="I814" s="11"/>
      <c r="J814" s="11"/>
      <c r="K814" s="2"/>
      <c r="L814" s="2"/>
      <c r="M814" s="1"/>
    </row>
    <row r="815" spans="1:13" x14ac:dyDescent="0.2">
      <c r="A815" s="1"/>
      <c r="B815" s="1"/>
      <c r="C815" s="16"/>
      <c r="D815" s="1"/>
      <c r="E815" s="1"/>
      <c r="F815" s="1"/>
      <c r="G815" s="1"/>
      <c r="H815" s="11"/>
      <c r="I815" s="11"/>
      <c r="J815" s="11"/>
      <c r="K815" s="2"/>
      <c r="L815" s="2"/>
      <c r="M815" s="1"/>
    </row>
    <row r="816" spans="1:13" x14ac:dyDescent="0.2">
      <c r="A816" s="1"/>
      <c r="B816" s="1"/>
      <c r="C816" s="16"/>
      <c r="D816" s="1"/>
      <c r="E816" s="1"/>
      <c r="F816" s="1"/>
      <c r="G816" s="1"/>
      <c r="H816" s="11"/>
      <c r="I816" s="11"/>
      <c r="J816" s="11"/>
      <c r="K816" s="2"/>
      <c r="L816" s="2"/>
      <c r="M816" s="1"/>
    </row>
    <row r="817" spans="1:13" x14ac:dyDescent="0.2">
      <c r="A817" s="1"/>
      <c r="B817" s="1"/>
      <c r="C817" s="16"/>
      <c r="D817" s="1"/>
      <c r="E817" s="1"/>
      <c r="F817" s="1"/>
      <c r="G817" s="1"/>
      <c r="H817" s="11"/>
      <c r="I817" s="11"/>
      <c r="J817" s="11"/>
      <c r="K817" s="2"/>
      <c r="L817" s="2"/>
      <c r="M817" s="1"/>
    </row>
    <row r="818" spans="1:13" x14ac:dyDescent="0.2">
      <c r="A818" s="1"/>
      <c r="B818" s="1"/>
      <c r="C818" s="16"/>
      <c r="D818" s="1"/>
      <c r="E818" s="1"/>
      <c r="F818" s="1"/>
      <c r="G818" s="1"/>
      <c r="H818" s="11"/>
      <c r="I818" s="11"/>
      <c r="J818" s="11"/>
      <c r="K818" s="2"/>
      <c r="L818" s="2"/>
      <c r="M818" s="1"/>
    </row>
    <row r="819" spans="1:13" x14ac:dyDescent="0.2">
      <c r="A819" s="1"/>
      <c r="B819" s="1"/>
      <c r="C819" s="16"/>
      <c r="D819" s="1"/>
      <c r="E819" s="1"/>
      <c r="F819" s="1"/>
      <c r="G819" s="1"/>
      <c r="H819" s="11"/>
      <c r="I819" s="11"/>
      <c r="J819" s="11"/>
      <c r="K819" s="2"/>
      <c r="L819" s="2"/>
      <c r="M819" s="1"/>
    </row>
    <row r="820" spans="1:13" x14ac:dyDescent="0.2">
      <c r="A820" s="1"/>
      <c r="B820" s="1"/>
      <c r="C820" s="16"/>
      <c r="D820" s="1"/>
      <c r="E820" s="1"/>
      <c r="F820" s="1"/>
      <c r="G820" s="1"/>
      <c r="H820" s="11"/>
      <c r="I820" s="11"/>
      <c r="J820" s="11"/>
      <c r="K820" s="2"/>
      <c r="L820" s="2"/>
      <c r="M820" s="1"/>
    </row>
    <row r="821" spans="1:13" x14ac:dyDescent="0.2">
      <c r="A821" s="1"/>
      <c r="B821" s="1"/>
      <c r="C821" s="16"/>
      <c r="D821" s="1"/>
      <c r="E821" s="1"/>
      <c r="F821" s="1"/>
      <c r="G821" s="1"/>
      <c r="H821" s="11"/>
      <c r="I821" s="11"/>
      <c r="J821" s="11"/>
      <c r="K821" s="2"/>
      <c r="L821" s="2"/>
      <c r="M821" s="1"/>
    </row>
    <row r="822" spans="1:13" x14ac:dyDescent="0.2">
      <c r="A822" s="1"/>
      <c r="B822" s="1"/>
      <c r="C822" s="16"/>
      <c r="D822" s="1"/>
      <c r="E822" s="1"/>
      <c r="F822" s="1"/>
      <c r="G822" s="1"/>
      <c r="H822" s="11"/>
      <c r="I822" s="11"/>
      <c r="J822" s="11"/>
      <c r="K822" s="2"/>
      <c r="L822" s="2"/>
      <c r="M822" s="1"/>
    </row>
    <row r="823" spans="1:13" x14ac:dyDescent="0.2">
      <c r="A823" s="1"/>
      <c r="B823" s="1"/>
      <c r="C823" s="16"/>
      <c r="D823" s="1"/>
      <c r="E823" s="1"/>
      <c r="F823" s="1"/>
      <c r="G823" s="1"/>
      <c r="H823" s="11"/>
      <c r="I823" s="11"/>
      <c r="J823" s="11"/>
      <c r="K823" s="2"/>
      <c r="L823" s="2"/>
      <c r="M823" s="1"/>
    </row>
    <row r="824" spans="1:13" x14ac:dyDescent="0.2">
      <c r="A824" s="1"/>
      <c r="B824" s="1"/>
      <c r="C824" s="16"/>
      <c r="D824" s="1"/>
      <c r="E824" s="1"/>
      <c r="F824" s="1"/>
      <c r="G824" s="1"/>
      <c r="H824" s="11"/>
      <c r="I824" s="11"/>
      <c r="J824" s="11"/>
      <c r="K824" s="2"/>
      <c r="L824" s="2"/>
      <c r="M824" s="1"/>
    </row>
    <row r="825" spans="1:13" x14ac:dyDescent="0.2">
      <c r="A825" s="1"/>
      <c r="B825" s="1"/>
      <c r="C825" s="16"/>
      <c r="D825" s="1"/>
      <c r="E825" s="1"/>
      <c r="F825" s="1"/>
      <c r="G825" s="1"/>
      <c r="H825" s="11"/>
      <c r="I825" s="11"/>
      <c r="J825" s="11"/>
      <c r="K825" s="2"/>
      <c r="L825" s="2"/>
      <c r="M825" s="1"/>
    </row>
    <row r="826" spans="1:13" x14ac:dyDescent="0.2">
      <c r="A826" s="1"/>
      <c r="B826" s="1"/>
      <c r="C826" s="16"/>
      <c r="D826" s="1"/>
      <c r="E826" s="1"/>
      <c r="F826" s="1"/>
      <c r="G826" s="1"/>
      <c r="H826" s="11"/>
      <c r="I826" s="11"/>
      <c r="J826" s="11"/>
      <c r="K826" s="2"/>
      <c r="L826" s="2"/>
      <c r="M826" s="1"/>
    </row>
    <row r="827" spans="1:13" x14ac:dyDescent="0.2">
      <c r="A827" s="1"/>
      <c r="B827" s="1"/>
      <c r="C827" s="16"/>
      <c r="D827" s="1"/>
      <c r="E827" s="1"/>
      <c r="F827" s="1"/>
      <c r="G827" s="1"/>
      <c r="H827" s="11"/>
      <c r="I827" s="11"/>
      <c r="J827" s="11"/>
      <c r="K827" s="2"/>
      <c r="L827" s="2"/>
      <c r="M827" s="1"/>
    </row>
    <row r="828" spans="1:13" x14ac:dyDescent="0.2">
      <c r="A828" s="1"/>
      <c r="B828" s="1"/>
      <c r="C828" s="16"/>
      <c r="D828" s="1"/>
      <c r="E828" s="1"/>
      <c r="F828" s="1"/>
      <c r="G828" s="1"/>
      <c r="H828" s="11"/>
      <c r="I828" s="11"/>
      <c r="J828" s="11"/>
      <c r="K828" s="2"/>
      <c r="L828" s="2"/>
      <c r="M828" s="1"/>
    </row>
    <row r="829" spans="1:13" x14ac:dyDescent="0.2">
      <c r="A829" s="1"/>
      <c r="B829" s="1"/>
      <c r="C829" s="16"/>
      <c r="D829" s="1"/>
      <c r="E829" s="1"/>
      <c r="F829" s="1"/>
      <c r="G829" s="1"/>
      <c r="H829" s="11"/>
      <c r="I829" s="11"/>
      <c r="J829" s="11"/>
      <c r="K829" s="2"/>
      <c r="L829" s="2"/>
      <c r="M829" s="1"/>
    </row>
    <row r="830" spans="1:13" x14ac:dyDescent="0.2">
      <c r="A830" s="1"/>
      <c r="B830" s="1"/>
      <c r="C830" s="16"/>
      <c r="D830" s="1"/>
      <c r="E830" s="1"/>
      <c r="F830" s="1"/>
      <c r="G830" s="1"/>
      <c r="H830" s="11"/>
      <c r="I830" s="11"/>
      <c r="J830" s="11"/>
      <c r="K830" s="2"/>
      <c r="L830" s="2"/>
      <c r="M830" s="1"/>
    </row>
    <row r="831" spans="1:13" x14ac:dyDescent="0.2">
      <c r="A831" s="1"/>
      <c r="B831" s="1"/>
      <c r="C831" s="16"/>
      <c r="D831" s="1"/>
      <c r="E831" s="1"/>
      <c r="F831" s="1"/>
      <c r="G831" s="1"/>
      <c r="H831" s="11"/>
      <c r="I831" s="11"/>
      <c r="J831" s="11"/>
      <c r="K831" s="2"/>
      <c r="L831" s="2"/>
      <c r="M831" s="1"/>
    </row>
    <row r="832" spans="1:13" x14ac:dyDescent="0.2">
      <c r="A832" s="1"/>
      <c r="B832" s="1"/>
      <c r="C832" s="16"/>
      <c r="D832" s="1"/>
      <c r="E832" s="1"/>
      <c r="F832" s="1"/>
      <c r="G832" s="1"/>
      <c r="H832" s="11"/>
      <c r="I832" s="11"/>
      <c r="J832" s="11"/>
      <c r="K832" s="2"/>
      <c r="L832" s="2"/>
      <c r="M832" s="1"/>
    </row>
    <row r="833" spans="1:13" x14ac:dyDescent="0.2">
      <c r="A833" s="1"/>
      <c r="B833" s="1"/>
      <c r="C833" s="16"/>
      <c r="D833" s="1"/>
      <c r="E833" s="1"/>
      <c r="F833" s="1"/>
      <c r="G833" s="1"/>
      <c r="H833" s="11"/>
      <c r="I833" s="11"/>
      <c r="J833" s="11"/>
      <c r="K833" s="2"/>
      <c r="L833" s="2"/>
      <c r="M833" s="1"/>
    </row>
    <row r="834" spans="1:13" x14ac:dyDescent="0.2">
      <c r="A834" s="1"/>
      <c r="B834" s="1"/>
      <c r="C834" s="16"/>
      <c r="D834" s="1"/>
      <c r="E834" s="1"/>
      <c r="F834" s="1"/>
      <c r="G834" s="1"/>
      <c r="H834" s="11"/>
      <c r="I834" s="11"/>
      <c r="J834" s="11"/>
      <c r="K834" s="2"/>
      <c r="L834" s="2"/>
      <c r="M834" s="1"/>
    </row>
    <row r="835" spans="1:13" x14ac:dyDescent="0.2">
      <c r="A835" s="1"/>
      <c r="B835" s="1"/>
      <c r="C835" s="16"/>
      <c r="D835" s="1"/>
      <c r="E835" s="1"/>
      <c r="F835" s="1"/>
      <c r="G835" s="1"/>
      <c r="H835" s="11"/>
      <c r="I835" s="11"/>
      <c r="J835" s="11"/>
      <c r="K835" s="2"/>
      <c r="L835" s="2"/>
      <c r="M835" s="1"/>
    </row>
    <row r="836" spans="1:13" x14ac:dyDescent="0.2">
      <c r="A836" s="1"/>
      <c r="B836" s="1"/>
      <c r="C836" s="16"/>
      <c r="D836" s="1"/>
      <c r="E836" s="1"/>
      <c r="F836" s="1"/>
      <c r="G836" s="1"/>
      <c r="H836" s="11"/>
      <c r="I836" s="11"/>
      <c r="J836" s="11"/>
      <c r="K836" s="2"/>
      <c r="L836" s="2"/>
      <c r="M836" s="1"/>
    </row>
    <row r="837" spans="1:13" x14ac:dyDescent="0.2">
      <c r="A837" s="1"/>
      <c r="B837" s="1"/>
      <c r="C837" s="16"/>
      <c r="D837" s="1"/>
      <c r="E837" s="1"/>
      <c r="F837" s="1"/>
      <c r="G837" s="1"/>
      <c r="H837" s="11"/>
      <c r="I837" s="11"/>
      <c r="J837" s="11"/>
      <c r="K837" s="2"/>
      <c r="L837" s="2"/>
      <c r="M837" s="1"/>
    </row>
    <row r="838" spans="1:13" x14ac:dyDescent="0.2">
      <c r="A838" s="1"/>
      <c r="B838" s="1"/>
      <c r="C838" s="16"/>
      <c r="D838" s="1"/>
      <c r="E838" s="1"/>
      <c r="F838" s="1"/>
      <c r="G838" s="1"/>
      <c r="H838" s="11"/>
      <c r="I838" s="11"/>
      <c r="J838" s="11"/>
      <c r="K838" s="2"/>
      <c r="L838" s="2"/>
      <c r="M838" s="1"/>
    </row>
    <row r="839" spans="1:13" x14ac:dyDescent="0.2">
      <c r="A839" s="1"/>
      <c r="B839" s="1"/>
      <c r="C839" s="16"/>
      <c r="D839" s="1"/>
      <c r="E839" s="1"/>
      <c r="F839" s="1"/>
      <c r="G839" s="1"/>
      <c r="H839" s="11"/>
      <c r="I839" s="11"/>
      <c r="J839" s="11"/>
      <c r="K839" s="2"/>
      <c r="L839" s="2"/>
      <c r="M839" s="1"/>
    </row>
    <row r="840" spans="1:13" x14ac:dyDescent="0.2">
      <c r="A840" s="1"/>
      <c r="B840" s="1"/>
      <c r="C840" s="16"/>
      <c r="D840" s="1"/>
      <c r="E840" s="1"/>
      <c r="F840" s="1"/>
      <c r="G840" s="1"/>
      <c r="H840" s="11"/>
      <c r="I840" s="11"/>
      <c r="J840" s="11"/>
      <c r="K840" s="2"/>
      <c r="L840" s="2"/>
      <c r="M840" s="1"/>
    </row>
    <row r="841" spans="1:13" x14ac:dyDescent="0.2">
      <c r="A841" s="1"/>
      <c r="B841" s="1"/>
      <c r="C841" s="16"/>
      <c r="D841" s="1"/>
      <c r="E841" s="1"/>
      <c r="F841" s="1"/>
      <c r="G841" s="1"/>
      <c r="H841" s="11"/>
      <c r="I841" s="11"/>
      <c r="J841" s="11"/>
      <c r="K841" s="2"/>
      <c r="L841" s="2"/>
      <c r="M841" s="1"/>
    </row>
    <row r="842" spans="1:13" x14ac:dyDescent="0.2">
      <c r="A842" s="1"/>
      <c r="B842" s="1"/>
      <c r="C842" s="16"/>
      <c r="D842" s="1"/>
      <c r="E842" s="1"/>
      <c r="F842" s="1"/>
      <c r="G842" s="1"/>
      <c r="H842" s="11"/>
      <c r="I842" s="11"/>
      <c r="J842" s="11"/>
      <c r="K842" s="2"/>
      <c r="L842" s="2"/>
      <c r="M842" s="1"/>
    </row>
    <row r="843" spans="1:13" x14ac:dyDescent="0.2">
      <c r="A843" s="1"/>
      <c r="B843" s="1"/>
      <c r="C843" s="16"/>
      <c r="D843" s="1"/>
      <c r="E843" s="1"/>
      <c r="F843" s="1"/>
      <c r="G843" s="1"/>
      <c r="H843" s="11"/>
      <c r="I843" s="11"/>
      <c r="J843" s="11"/>
      <c r="K843" s="2"/>
      <c r="L843" s="2"/>
      <c r="M843" s="1"/>
    </row>
    <row r="844" spans="1:13" x14ac:dyDescent="0.2">
      <c r="A844" s="1"/>
      <c r="B844" s="1"/>
      <c r="C844" s="16"/>
      <c r="D844" s="1"/>
      <c r="E844" s="1"/>
      <c r="F844" s="1"/>
      <c r="G844" s="1"/>
      <c r="H844" s="11"/>
      <c r="I844" s="11"/>
      <c r="J844" s="11"/>
      <c r="K844" s="2"/>
      <c r="L844" s="2"/>
      <c r="M844" s="1"/>
    </row>
    <row r="845" spans="1:13" x14ac:dyDescent="0.2">
      <c r="A845" s="1"/>
      <c r="B845" s="1"/>
      <c r="C845" s="16"/>
      <c r="D845" s="1"/>
      <c r="E845" s="1"/>
      <c r="F845" s="1"/>
      <c r="G845" s="1"/>
      <c r="H845" s="11"/>
      <c r="I845" s="11"/>
      <c r="J845" s="11"/>
      <c r="K845" s="2"/>
      <c r="L845" s="2"/>
      <c r="M845" s="1"/>
    </row>
    <row r="846" spans="1:13" x14ac:dyDescent="0.2">
      <c r="A846" s="1"/>
      <c r="B846" s="1"/>
      <c r="C846" s="16"/>
      <c r="D846" s="1"/>
      <c r="E846" s="1"/>
      <c r="F846" s="1"/>
      <c r="G846" s="1"/>
      <c r="H846" s="11"/>
      <c r="I846" s="11"/>
      <c r="J846" s="11"/>
      <c r="K846" s="2"/>
      <c r="L846" s="2"/>
      <c r="M846" s="1"/>
    </row>
    <row r="847" spans="1:13" x14ac:dyDescent="0.2">
      <c r="A847" s="1"/>
      <c r="B847" s="1"/>
      <c r="C847" s="16"/>
      <c r="D847" s="1"/>
      <c r="E847" s="1"/>
      <c r="F847" s="1"/>
      <c r="G847" s="1"/>
      <c r="H847" s="11"/>
      <c r="I847" s="11"/>
      <c r="J847" s="11"/>
      <c r="K847" s="2"/>
      <c r="L847" s="2"/>
      <c r="M847" s="1"/>
    </row>
    <row r="848" spans="1:13" x14ac:dyDescent="0.2">
      <c r="A848" s="1"/>
      <c r="B848" s="1"/>
      <c r="C848" s="16"/>
      <c r="D848" s="1"/>
      <c r="E848" s="1"/>
      <c r="F848" s="1"/>
      <c r="G848" s="1"/>
      <c r="H848" s="11"/>
      <c r="I848" s="11"/>
      <c r="J848" s="11"/>
      <c r="K848" s="2"/>
      <c r="L848" s="2"/>
      <c r="M848" s="1"/>
    </row>
    <row r="849" spans="1:13" x14ac:dyDescent="0.2">
      <c r="A849" s="1"/>
      <c r="B849" s="1"/>
      <c r="C849" s="16"/>
      <c r="D849" s="1"/>
      <c r="E849" s="1"/>
      <c r="F849" s="1"/>
      <c r="G849" s="1"/>
      <c r="H849" s="11"/>
      <c r="I849" s="11"/>
      <c r="J849" s="11"/>
      <c r="K849" s="2"/>
      <c r="L849" s="2"/>
      <c r="M849" s="1"/>
    </row>
    <row r="850" spans="1:13" x14ac:dyDescent="0.2">
      <c r="A850" s="1"/>
      <c r="B850" s="1"/>
      <c r="C850" s="16"/>
      <c r="D850" s="1"/>
      <c r="E850" s="1"/>
      <c r="F850" s="1"/>
      <c r="G850" s="1"/>
      <c r="H850" s="11"/>
      <c r="I850" s="11"/>
      <c r="J850" s="11"/>
      <c r="K850" s="2"/>
      <c r="L850" s="2"/>
      <c r="M850" s="1"/>
    </row>
    <row r="851" spans="1:13" x14ac:dyDescent="0.2">
      <c r="A851" s="1"/>
      <c r="B851" s="1"/>
      <c r="C851" s="16"/>
      <c r="D851" s="1"/>
      <c r="E851" s="1"/>
      <c r="F851" s="1"/>
      <c r="G851" s="1"/>
      <c r="H851" s="11"/>
      <c r="I851" s="11"/>
      <c r="J851" s="11"/>
      <c r="K851" s="2"/>
      <c r="L851" s="2"/>
      <c r="M851" s="1"/>
    </row>
    <row r="852" spans="1:13" x14ac:dyDescent="0.2">
      <c r="A852" s="1"/>
      <c r="B852" s="1"/>
      <c r="C852" s="16"/>
      <c r="D852" s="1"/>
      <c r="E852" s="1"/>
      <c r="F852" s="1"/>
      <c r="G852" s="1"/>
      <c r="H852" s="11"/>
      <c r="I852" s="11"/>
      <c r="J852" s="11"/>
      <c r="K852" s="2"/>
      <c r="L852" s="2"/>
      <c r="M852" s="1"/>
    </row>
    <row r="853" spans="1:13" x14ac:dyDescent="0.2">
      <c r="A853" s="1"/>
      <c r="B853" s="1"/>
      <c r="C853" s="16"/>
      <c r="D853" s="1"/>
      <c r="E853" s="1"/>
      <c r="F853" s="1"/>
      <c r="G853" s="1"/>
      <c r="H853" s="11"/>
      <c r="I853" s="11"/>
      <c r="J853" s="11"/>
      <c r="K853" s="2"/>
      <c r="L853" s="2"/>
      <c r="M853" s="1"/>
    </row>
    <row r="854" spans="1:13" x14ac:dyDescent="0.2">
      <c r="A854" s="1"/>
      <c r="B854" s="1"/>
      <c r="C854" s="16"/>
      <c r="D854" s="1"/>
      <c r="E854" s="1"/>
      <c r="F854" s="1"/>
      <c r="G854" s="1"/>
      <c r="H854" s="11"/>
      <c r="I854" s="11"/>
      <c r="J854" s="11"/>
      <c r="K854" s="2"/>
      <c r="L854" s="2"/>
      <c r="M854" s="1"/>
    </row>
    <row r="855" spans="1:13" x14ac:dyDescent="0.2">
      <c r="A855" s="1"/>
      <c r="B855" s="1"/>
      <c r="C855" s="16"/>
      <c r="D855" s="1"/>
      <c r="E855" s="1"/>
      <c r="F855" s="1"/>
      <c r="G855" s="1"/>
      <c r="H855" s="11"/>
      <c r="I855" s="11"/>
      <c r="J855" s="11"/>
      <c r="K855" s="2"/>
      <c r="L855" s="2"/>
      <c r="M855" s="1"/>
    </row>
    <row r="856" spans="1:13" x14ac:dyDescent="0.2">
      <c r="A856" s="1"/>
      <c r="B856" s="1"/>
      <c r="C856" s="16"/>
      <c r="D856" s="1"/>
      <c r="E856" s="1"/>
      <c r="F856" s="1"/>
      <c r="G856" s="1"/>
      <c r="H856" s="11"/>
      <c r="I856" s="11"/>
      <c r="J856" s="11"/>
      <c r="K856" s="2"/>
      <c r="L856" s="2"/>
      <c r="M856" s="1"/>
    </row>
    <row r="857" spans="1:13" x14ac:dyDescent="0.2">
      <c r="A857" s="1"/>
      <c r="B857" s="1"/>
      <c r="C857" s="16"/>
      <c r="D857" s="1"/>
      <c r="E857" s="1"/>
      <c r="F857" s="1"/>
      <c r="G857" s="1"/>
      <c r="H857" s="11"/>
      <c r="I857" s="11"/>
      <c r="J857" s="11"/>
      <c r="K857" s="2"/>
      <c r="L857" s="2"/>
      <c r="M857" s="1"/>
    </row>
    <row r="858" spans="1:13" x14ac:dyDescent="0.2">
      <c r="A858" s="1"/>
      <c r="B858" s="1"/>
      <c r="C858" s="16"/>
      <c r="D858" s="1"/>
      <c r="E858" s="1"/>
      <c r="F858" s="1"/>
      <c r="G858" s="1"/>
      <c r="H858" s="11"/>
      <c r="I858" s="11"/>
      <c r="J858" s="11"/>
      <c r="K858" s="2"/>
      <c r="L858" s="2"/>
      <c r="M858" s="1"/>
    </row>
    <row r="859" spans="1:13" x14ac:dyDescent="0.2">
      <c r="A859" s="1"/>
      <c r="B859" s="1"/>
      <c r="C859" s="16"/>
      <c r="D859" s="1"/>
      <c r="E859" s="1"/>
      <c r="F859" s="1"/>
      <c r="G859" s="1"/>
      <c r="H859" s="11"/>
      <c r="I859" s="11"/>
      <c r="J859" s="11"/>
      <c r="K859" s="2"/>
      <c r="L859" s="2"/>
      <c r="M859" s="1"/>
    </row>
    <row r="860" spans="1:13" x14ac:dyDescent="0.2">
      <c r="A860" s="1"/>
      <c r="B860" s="1"/>
      <c r="C860" s="16"/>
      <c r="D860" s="1"/>
      <c r="E860" s="1"/>
      <c r="F860" s="1"/>
      <c r="G860" s="1"/>
      <c r="H860" s="11"/>
      <c r="I860" s="11"/>
      <c r="J860" s="11"/>
      <c r="K860" s="2"/>
      <c r="L860" s="2"/>
      <c r="M860" s="1"/>
    </row>
    <row r="861" spans="1:13" x14ac:dyDescent="0.2">
      <c r="A861" s="1"/>
      <c r="B861" s="1"/>
      <c r="C861" s="16"/>
      <c r="D861" s="1"/>
      <c r="E861" s="1"/>
      <c r="F861" s="1"/>
      <c r="G861" s="1"/>
      <c r="H861" s="11"/>
      <c r="I861" s="11"/>
      <c r="J861" s="11"/>
      <c r="K861" s="2"/>
      <c r="L861" s="2"/>
      <c r="M861" s="1"/>
    </row>
    <row r="862" spans="1:13" x14ac:dyDescent="0.2">
      <c r="A862" s="1"/>
      <c r="B862" s="1"/>
      <c r="C862" s="16"/>
      <c r="D862" s="1"/>
      <c r="E862" s="1"/>
      <c r="F862" s="1"/>
      <c r="G862" s="1"/>
      <c r="H862" s="11"/>
      <c r="I862" s="11"/>
      <c r="J862" s="11"/>
      <c r="K862" s="2"/>
      <c r="L862" s="2"/>
      <c r="M862" s="1"/>
    </row>
    <row r="863" spans="1:13" x14ac:dyDescent="0.2">
      <c r="A863" s="1"/>
      <c r="B863" s="1"/>
      <c r="C863" s="16"/>
      <c r="D863" s="1"/>
      <c r="E863" s="1"/>
      <c r="F863" s="1"/>
      <c r="G863" s="1"/>
      <c r="H863" s="11"/>
      <c r="I863" s="11"/>
      <c r="J863" s="11"/>
      <c r="K863" s="2"/>
      <c r="L863" s="2"/>
      <c r="M863" s="1"/>
    </row>
    <row r="864" spans="1:13" x14ac:dyDescent="0.2">
      <c r="A864" s="1"/>
      <c r="B864" s="1"/>
      <c r="C864" s="16"/>
      <c r="D864" s="1"/>
      <c r="E864" s="1"/>
      <c r="F864" s="1"/>
      <c r="G864" s="1"/>
      <c r="H864" s="11"/>
      <c r="I864" s="11"/>
      <c r="J864" s="11"/>
      <c r="K864" s="2"/>
      <c r="L864" s="2"/>
      <c r="M864" s="1"/>
    </row>
    <row r="865" spans="1:13" x14ac:dyDescent="0.2">
      <c r="A865" s="1"/>
      <c r="B865" s="1"/>
      <c r="C865" s="16"/>
      <c r="D865" s="1"/>
      <c r="E865" s="1"/>
      <c r="F865" s="1"/>
      <c r="G865" s="1"/>
      <c r="H865" s="11"/>
      <c r="I865" s="11"/>
      <c r="J865" s="11"/>
      <c r="K865" s="2"/>
      <c r="L865" s="2"/>
      <c r="M865" s="1"/>
    </row>
    <row r="866" spans="1:13" x14ac:dyDescent="0.2">
      <c r="A866" s="1"/>
      <c r="B866" s="1"/>
      <c r="C866" s="16"/>
      <c r="D866" s="1"/>
      <c r="E866" s="1"/>
      <c r="F866" s="1"/>
      <c r="G866" s="1"/>
      <c r="H866" s="11"/>
      <c r="I866" s="11"/>
      <c r="J866" s="11"/>
      <c r="K866" s="2"/>
      <c r="L866" s="2"/>
      <c r="M866" s="1"/>
    </row>
    <row r="867" spans="1:13" x14ac:dyDescent="0.2">
      <c r="A867" s="1"/>
      <c r="B867" s="1"/>
      <c r="C867" s="16"/>
      <c r="D867" s="1"/>
      <c r="E867" s="1"/>
      <c r="F867" s="1"/>
      <c r="G867" s="1"/>
      <c r="H867" s="11"/>
      <c r="I867" s="11"/>
      <c r="J867" s="11"/>
      <c r="K867" s="2"/>
      <c r="L867" s="2"/>
      <c r="M867" s="1"/>
    </row>
    <row r="868" spans="1:13" x14ac:dyDescent="0.2">
      <c r="A868" s="1"/>
      <c r="B868" s="1"/>
      <c r="C868" s="16"/>
      <c r="D868" s="1"/>
      <c r="E868" s="1"/>
      <c r="F868" s="1"/>
      <c r="G868" s="1"/>
      <c r="H868" s="11"/>
      <c r="I868" s="11"/>
      <c r="J868" s="11"/>
      <c r="K868" s="2"/>
      <c r="L868" s="2"/>
      <c r="M868" s="1"/>
    </row>
    <row r="869" spans="1:13" x14ac:dyDescent="0.2">
      <c r="A869" s="1"/>
      <c r="B869" s="1"/>
      <c r="C869" s="16"/>
      <c r="D869" s="1"/>
      <c r="E869" s="1"/>
      <c r="F869" s="1"/>
      <c r="G869" s="1"/>
      <c r="H869" s="11"/>
      <c r="I869" s="11"/>
      <c r="J869" s="11"/>
      <c r="K869" s="2"/>
      <c r="L869" s="2"/>
      <c r="M869" s="1"/>
    </row>
    <row r="870" spans="1:13" x14ac:dyDescent="0.2">
      <c r="A870" s="1"/>
      <c r="B870" s="1"/>
      <c r="C870" s="16"/>
      <c r="D870" s="1"/>
      <c r="E870" s="1"/>
      <c r="F870" s="1"/>
      <c r="G870" s="1"/>
      <c r="H870" s="11"/>
      <c r="I870" s="11"/>
      <c r="J870" s="11"/>
      <c r="K870" s="2"/>
      <c r="L870" s="2"/>
      <c r="M870" s="1"/>
    </row>
    <row r="871" spans="1:13" x14ac:dyDescent="0.2">
      <c r="A871" s="1"/>
      <c r="B871" s="1"/>
      <c r="C871" s="16"/>
      <c r="D871" s="1"/>
      <c r="E871" s="1"/>
      <c r="F871" s="1"/>
      <c r="G871" s="1"/>
      <c r="H871" s="11"/>
      <c r="I871" s="11"/>
      <c r="J871" s="11"/>
      <c r="K871" s="2"/>
      <c r="L871" s="2"/>
      <c r="M871" s="1"/>
    </row>
    <row r="872" spans="1:13" x14ac:dyDescent="0.2">
      <c r="A872" s="1"/>
      <c r="B872" s="1"/>
      <c r="C872" s="16"/>
      <c r="D872" s="1"/>
      <c r="E872" s="1"/>
      <c r="F872" s="1"/>
      <c r="G872" s="1"/>
      <c r="H872" s="11"/>
      <c r="I872" s="11"/>
      <c r="J872" s="11"/>
      <c r="K872" s="2"/>
      <c r="L872" s="2"/>
      <c r="M872" s="1"/>
    </row>
    <row r="873" spans="1:13" x14ac:dyDescent="0.2">
      <c r="A873" s="1"/>
      <c r="B873" s="1"/>
      <c r="C873" s="16"/>
      <c r="D873" s="1"/>
      <c r="E873" s="1"/>
      <c r="F873" s="1"/>
      <c r="G873" s="1"/>
      <c r="H873" s="11"/>
      <c r="I873" s="11"/>
      <c r="J873" s="11"/>
      <c r="K873" s="2"/>
      <c r="L873" s="2"/>
      <c r="M873" s="1"/>
    </row>
    <row r="874" spans="1:13" x14ac:dyDescent="0.2">
      <c r="A874" s="1"/>
      <c r="B874" s="1"/>
      <c r="C874" s="16"/>
      <c r="D874" s="1"/>
      <c r="E874" s="1"/>
      <c r="F874" s="1"/>
      <c r="G874" s="1"/>
      <c r="H874" s="11"/>
      <c r="I874" s="11"/>
      <c r="J874" s="11"/>
      <c r="K874" s="2"/>
      <c r="L874" s="2"/>
      <c r="M874" s="1"/>
    </row>
    <row r="875" spans="1:13" x14ac:dyDescent="0.2">
      <c r="A875" s="1"/>
      <c r="B875" s="1"/>
      <c r="C875" s="16"/>
      <c r="D875" s="1"/>
      <c r="E875" s="1"/>
      <c r="F875" s="1"/>
      <c r="G875" s="1"/>
      <c r="H875" s="11"/>
      <c r="I875" s="11"/>
      <c r="J875" s="11"/>
      <c r="K875" s="2"/>
      <c r="L875" s="2"/>
      <c r="M875" s="1"/>
    </row>
    <row r="876" spans="1:13" x14ac:dyDescent="0.2">
      <c r="A876" s="1"/>
      <c r="B876" s="1"/>
      <c r="C876" s="16"/>
      <c r="D876" s="1"/>
      <c r="E876" s="1"/>
      <c r="F876" s="1"/>
      <c r="G876" s="1"/>
      <c r="H876" s="11"/>
      <c r="I876" s="11"/>
      <c r="J876" s="11"/>
      <c r="K876" s="2"/>
      <c r="L876" s="2"/>
      <c r="M876" s="1"/>
    </row>
    <row r="877" spans="1:13" x14ac:dyDescent="0.2">
      <c r="A877" s="1"/>
      <c r="B877" s="1"/>
      <c r="C877" s="16"/>
      <c r="D877" s="1"/>
      <c r="E877" s="1"/>
      <c r="F877" s="1"/>
      <c r="G877" s="1"/>
      <c r="H877" s="11"/>
      <c r="I877" s="11"/>
      <c r="J877" s="11"/>
      <c r="K877" s="2"/>
      <c r="L877" s="2"/>
      <c r="M877" s="1"/>
    </row>
    <row r="878" spans="1:13" x14ac:dyDescent="0.2">
      <c r="A878" s="1"/>
      <c r="B878" s="1"/>
      <c r="C878" s="16"/>
      <c r="D878" s="1"/>
      <c r="E878" s="1"/>
      <c r="F878" s="1"/>
      <c r="G878" s="1"/>
      <c r="H878" s="11"/>
      <c r="I878" s="11"/>
      <c r="J878" s="11"/>
      <c r="K878" s="2"/>
      <c r="L878" s="2"/>
      <c r="M878" s="1"/>
    </row>
    <row r="879" spans="1:13" x14ac:dyDescent="0.2">
      <c r="A879" s="1"/>
      <c r="B879" s="1"/>
      <c r="C879" s="16"/>
      <c r="D879" s="1"/>
      <c r="E879" s="1"/>
      <c r="F879" s="1"/>
      <c r="G879" s="1"/>
      <c r="H879" s="11"/>
      <c r="I879" s="11"/>
      <c r="J879" s="11"/>
      <c r="K879" s="2"/>
      <c r="L879" s="2"/>
      <c r="M879" s="1"/>
    </row>
    <row r="880" spans="1:13" x14ac:dyDescent="0.2">
      <c r="A880" s="1"/>
      <c r="B880" s="1"/>
      <c r="C880" s="16"/>
      <c r="D880" s="1"/>
      <c r="E880" s="1"/>
      <c r="F880" s="1"/>
      <c r="G880" s="1"/>
      <c r="H880" s="11"/>
      <c r="I880" s="11"/>
      <c r="J880" s="11"/>
      <c r="K880" s="2"/>
      <c r="L880" s="2"/>
      <c r="M880" s="1"/>
    </row>
    <row r="881" spans="1:13" x14ac:dyDescent="0.2">
      <c r="A881" s="1"/>
      <c r="B881" s="1"/>
      <c r="C881" s="16"/>
      <c r="D881" s="1"/>
      <c r="E881" s="1"/>
      <c r="F881" s="1"/>
      <c r="G881" s="1"/>
      <c r="H881" s="11"/>
      <c r="I881" s="11"/>
      <c r="J881" s="11"/>
      <c r="K881" s="2"/>
      <c r="L881" s="2"/>
      <c r="M881" s="1"/>
    </row>
    <row r="882" spans="1:13" x14ac:dyDescent="0.2">
      <c r="A882" s="1"/>
      <c r="B882" s="1"/>
      <c r="C882" s="16"/>
      <c r="D882" s="1"/>
      <c r="E882" s="1"/>
      <c r="F882" s="1"/>
      <c r="G882" s="1"/>
      <c r="H882" s="11"/>
      <c r="I882" s="11"/>
      <c r="J882" s="11"/>
      <c r="K882" s="2"/>
      <c r="L882" s="2"/>
      <c r="M882" s="1"/>
    </row>
    <row r="883" spans="1:13" x14ac:dyDescent="0.2">
      <c r="A883" s="1"/>
      <c r="B883" s="1"/>
      <c r="C883" s="16"/>
      <c r="D883" s="1"/>
      <c r="E883" s="1"/>
      <c r="F883" s="1"/>
      <c r="G883" s="1"/>
      <c r="H883" s="11"/>
      <c r="I883" s="11"/>
      <c r="J883" s="11"/>
      <c r="K883" s="2"/>
      <c r="L883" s="2"/>
      <c r="M883" s="1"/>
    </row>
    <row r="884" spans="1:13" x14ac:dyDescent="0.2">
      <c r="A884" s="1"/>
      <c r="B884" s="1"/>
      <c r="C884" s="16"/>
      <c r="D884" s="1"/>
      <c r="E884" s="1"/>
      <c r="F884" s="1"/>
      <c r="G884" s="1"/>
      <c r="H884" s="11"/>
      <c r="I884" s="11"/>
      <c r="J884" s="11"/>
      <c r="K884" s="2"/>
      <c r="L884" s="2"/>
      <c r="M884" s="1"/>
    </row>
    <row r="885" spans="1:13" x14ac:dyDescent="0.2">
      <c r="A885" s="1"/>
      <c r="B885" s="1"/>
      <c r="C885" s="16"/>
      <c r="D885" s="1"/>
      <c r="E885" s="1"/>
      <c r="F885" s="1"/>
      <c r="G885" s="1"/>
      <c r="H885" s="11"/>
      <c r="I885" s="11"/>
      <c r="J885" s="11"/>
      <c r="K885" s="2"/>
      <c r="L885" s="2"/>
      <c r="M885" s="1"/>
    </row>
    <row r="886" spans="1:13" x14ac:dyDescent="0.2">
      <c r="A886" s="1"/>
      <c r="B886" s="1"/>
      <c r="C886" s="16"/>
      <c r="D886" s="1"/>
      <c r="E886" s="1"/>
      <c r="F886" s="1"/>
      <c r="G886" s="1"/>
      <c r="H886" s="11"/>
      <c r="I886" s="11"/>
      <c r="J886" s="11"/>
      <c r="K886" s="2"/>
      <c r="L886" s="2"/>
      <c r="M886" s="1"/>
    </row>
    <row r="887" spans="1:13" x14ac:dyDescent="0.2">
      <c r="A887" s="1"/>
      <c r="B887" s="1"/>
      <c r="C887" s="16"/>
      <c r="D887" s="1"/>
      <c r="E887" s="1"/>
      <c r="F887" s="1"/>
      <c r="G887" s="1"/>
      <c r="H887" s="11"/>
      <c r="I887" s="11"/>
      <c r="J887" s="11"/>
      <c r="K887" s="2"/>
      <c r="L887" s="2"/>
      <c r="M887" s="1"/>
    </row>
    <row r="888" spans="1:13" x14ac:dyDescent="0.2">
      <c r="A888" s="1"/>
      <c r="B888" s="1"/>
      <c r="C888" s="16"/>
      <c r="D888" s="1"/>
      <c r="E888" s="1"/>
      <c r="F888" s="1"/>
      <c r="G888" s="1"/>
      <c r="H888" s="11"/>
      <c r="I888" s="11"/>
      <c r="J888" s="11"/>
      <c r="K888" s="2"/>
      <c r="L888" s="2"/>
      <c r="M888" s="1"/>
    </row>
    <row r="889" spans="1:13" x14ac:dyDescent="0.2">
      <c r="A889" s="1"/>
      <c r="B889" s="1"/>
      <c r="C889" s="16"/>
      <c r="D889" s="1"/>
      <c r="E889" s="1"/>
      <c r="F889" s="1"/>
      <c r="G889" s="1"/>
      <c r="H889" s="11"/>
      <c r="I889" s="11"/>
      <c r="J889" s="11"/>
      <c r="K889" s="2"/>
      <c r="L889" s="2"/>
      <c r="M889" s="1"/>
    </row>
    <row r="890" spans="1:13" x14ac:dyDescent="0.2">
      <c r="A890" s="1"/>
      <c r="B890" s="1"/>
      <c r="C890" s="16"/>
      <c r="D890" s="1"/>
      <c r="E890" s="1"/>
      <c r="F890" s="1"/>
      <c r="G890" s="1"/>
      <c r="H890" s="11"/>
      <c r="I890" s="11"/>
      <c r="J890" s="11"/>
      <c r="K890" s="2"/>
      <c r="L890" s="2"/>
      <c r="M890" s="1"/>
    </row>
    <row r="891" spans="1:13" x14ac:dyDescent="0.2">
      <c r="A891" s="1"/>
      <c r="B891" s="1"/>
      <c r="C891" s="16"/>
      <c r="D891" s="1"/>
      <c r="E891" s="1"/>
      <c r="F891" s="1"/>
      <c r="G891" s="1"/>
      <c r="H891" s="11"/>
      <c r="I891" s="11"/>
      <c r="J891" s="11"/>
      <c r="K891" s="2"/>
      <c r="L891" s="2"/>
      <c r="M891" s="1"/>
    </row>
    <row r="892" spans="1:13" x14ac:dyDescent="0.2">
      <c r="A892" s="1"/>
      <c r="B892" s="1"/>
      <c r="C892" s="16"/>
      <c r="D892" s="1"/>
      <c r="E892" s="1"/>
      <c r="F892" s="1"/>
      <c r="G892" s="1"/>
      <c r="H892" s="11"/>
      <c r="I892" s="11"/>
      <c r="J892" s="11"/>
      <c r="K892" s="2"/>
      <c r="L892" s="2"/>
      <c r="M892" s="1"/>
    </row>
    <row r="893" spans="1:13" x14ac:dyDescent="0.2">
      <c r="A893" s="1"/>
      <c r="B893" s="1"/>
      <c r="C893" s="16"/>
      <c r="D893" s="1"/>
      <c r="E893" s="1"/>
      <c r="F893" s="1"/>
      <c r="G893" s="1"/>
      <c r="H893" s="11"/>
      <c r="I893" s="11"/>
      <c r="J893" s="11"/>
      <c r="K893" s="2"/>
      <c r="L893" s="2"/>
      <c r="M893" s="1"/>
    </row>
    <row r="894" spans="1:13" x14ac:dyDescent="0.2">
      <c r="A894" s="1"/>
      <c r="B894" s="1"/>
      <c r="C894" s="16"/>
      <c r="D894" s="1"/>
      <c r="E894" s="1"/>
      <c r="F894" s="1"/>
      <c r="G894" s="1"/>
      <c r="H894" s="11"/>
      <c r="I894" s="11"/>
      <c r="J894" s="11"/>
      <c r="K894" s="2"/>
      <c r="L894" s="2"/>
      <c r="M894" s="1"/>
    </row>
    <row r="895" spans="1:13" x14ac:dyDescent="0.2">
      <c r="A895" s="1"/>
      <c r="B895" s="1"/>
      <c r="C895" s="16"/>
      <c r="D895" s="1"/>
      <c r="E895" s="1"/>
      <c r="F895" s="1"/>
      <c r="G895" s="1"/>
      <c r="H895" s="11"/>
      <c r="I895" s="11"/>
      <c r="J895" s="11"/>
      <c r="K895" s="2"/>
      <c r="L895" s="2"/>
      <c r="M895" s="1"/>
    </row>
    <row r="896" spans="1:13" x14ac:dyDescent="0.2">
      <c r="A896" s="1"/>
      <c r="B896" s="1"/>
      <c r="C896" s="16"/>
      <c r="D896" s="1"/>
      <c r="E896" s="1"/>
      <c r="F896" s="1"/>
      <c r="G896" s="1"/>
      <c r="H896" s="11"/>
      <c r="I896" s="11"/>
      <c r="J896" s="11"/>
      <c r="K896" s="2"/>
      <c r="L896" s="2"/>
      <c r="M896" s="1"/>
    </row>
    <row r="897" spans="1:13" x14ac:dyDescent="0.2">
      <c r="A897" s="1"/>
      <c r="B897" s="1"/>
      <c r="C897" s="16"/>
      <c r="D897" s="1"/>
      <c r="E897" s="1"/>
      <c r="F897" s="1"/>
      <c r="G897" s="1"/>
      <c r="H897" s="11"/>
      <c r="I897" s="11"/>
      <c r="J897" s="11"/>
      <c r="K897" s="2"/>
      <c r="L897" s="2"/>
      <c r="M897" s="1"/>
    </row>
    <row r="898" spans="1:13" x14ac:dyDescent="0.2">
      <c r="A898" s="1"/>
      <c r="B898" s="1"/>
      <c r="C898" s="16"/>
      <c r="D898" s="1"/>
      <c r="E898" s="1"/>
      <c r="F898" s="1"/>
      <c r="G898" s="1"/>
      <c r="H898" s="11"/>
      <c r="I898" s="11"/>
      <c r="J898" s="11"/>
      <c r="K898" s="2"/>
      <c r="L898" s="2"/>
      <c r="M898" s="1"/>
    </row>
    <row r="899" spans="1:13" x14ac:dyDescent="0.2">
      <c r="A899" s="1"/>
      <c r="B899" s="1"/>
      <c r="C899" s="16"/>
      <c r="D899" s="1"/>
      <c r="E899" s="1"/>
      <c r="F899" s="1"/>
      <c r="G899" s="1"/>
      <c r="H899" s="11"/>
      <c r="I899" s="11"/>
      <c r="J899" s="11"/>
      <c r="K899" s="2"/>
      <c r="L899" s="2"/>
      <c r="M899" s="1"/>
    </row>
    <row r="900" spans="1:13" x14ac:dyDescent="0.2">
      <c r="A900" s="1"/>
      <c r="B900" s="1"/>
      <c r="C900" s="16"/>
      <c r="D900" s="1"/>
      <c r="E900" s="1"/>
      <c r="F900" s="1"/>
      <c r="G900" s="1"/>
      <c r="H900" s="11"/>
      <c r="I900" s="11"/>
      <c r="J900" s="11"/>
      <c r="K900" s="2"/>
      <c r="L900" s="2"/>
      <c r="M900" s="1"/>
    </row>
    <row r="901" spans="1:13" x14ac:dyDescent="0.2">
      <c r="A901" s="1"/>
      <c r="B901" s="1"/>
      <c r="C901" s="16"/>
      <c r="D901" s="1"/>
      <c r="E901" s="1"/>
      <c r="F901" s="1"/>
      <c r="G901" s="1"/>
      <c r="H901" s="11"/>
      <c r="I901" s="11"/>
      <c r="J901" s="11"/>
      <c r="K901" s="2"/>
      <c r="L901" s="2"/>
      <c r="M901" s="1"/>
    </row>
    <row r="902" spans="1:13" x14ac:dyDescent="0.2">
      <c r="A902" s="1"/>
      <c r="B902" s="1"/>
      <c r="C902" s="16"/>
      <c r="D902" s="1"/>
      <c r="E902" s="1"/>
      <c r="F902" s="1"/>
      <c r="G902" s="1"/>
      <c r="H902" s="11"/>
      <c r="I902" s="11"/>
      <c r="J902" s="11"/>
      <c r="K902" s="2"/>
      <c r="L902" s="2"/>
      <c r="M902" s="1"/>
    </row>
    <row r="903" spans="1:13" x14ac:dyDescent="0.2">
      <c r="A903" s="1"/>
      <c r="B903" s="1"/>
      <c r="C903" s="16"/>
      <c r="D903" s="1"/>
      <c r="E903" s="1"/>
      <c r="F903" s="1"/>
      <c r="G903" s="1"/>
      <c r="H903" s="11"/>
      <c r="I903" s="11"/>
      <c r="J903" s="11"/>
      <c r="K903" s="2"/>
      <c r="L903" s="2"/>
      <c r="M903" s="1"/>
    </row>
    <row r="904" spans="1:13" x14ac:dyDescent="0.2">
      <c r="A904" s="1"/>
      <c r="B904" s="1"/>
      <c r="C904" s="16"/>
      <c r="D904" s="1"/>
      <c r="E904" s="1"/>
      <c r="F904" s="1"/>
      <c r="G904" s="1"/>
      <c r="H904" s="11"/>
      <c r="I904" s="11"/>
      <c r="J904" s="11"/>
      <c r="K904" s="2"/>
      <c r="L904" s="2"/>
      <c r="M904" s="1"/>
    </row>
    <row r="905" spans="1:13" x14ac:dyDescent="0.2">
      <c r="A905" s="1"/>
      <c r="B905" s="1"/>
      <c r="C905" s="16"/>
      <c r="D905" s="1"/>
      <c r="E905" s="1"/>
      <c r="F905" s="1"/>
      <c r="G905" s="1"/>
      <c r="H905" s="11"/>
      <c r="I905" s="11"/>
      <c r="J905" s="11"/>
      <c r="K905" s="2"/>
      <c r="L905" s="2"/>
      <c r="M905" s="1"/>
    </row>
    <row r="906" spans="1:13" x14ac:dyDescent="0.2">
      <c r="A906" s="1"/>
      <c r="B906" s="1"/>
      <c r="C906" s="16"/>
      <c r="D906" s="1"/>
      <c r="E906" s="1"/>
      <c r="F906" s="1"/>
      <c r="G906" s="1"/>
      <c r="H906" s="11"/>
      <c r="I906" s="11"/>
      <c r="J906" s="11"/>
      <c r="K906" s="2"/>
      <c r="L906" s="2"/>
      <c r="M906" s="1"/>
    </row>
    <row r="907" spans="1:13" x14ac:dyDescent="0.2">
      <c r="A907" s="1"/>
      <c r="B907" s="1"/>
      <c r="C907" s="16"/>
      <c r="D907" s="1"/>
      <c r="E907" s="1"/>
      <c r="F907" s="1"/>
      <c r="G907" s="1"/>
      <c r="H907" s="11"/>
      <c r="I907" s="11"/>
      <c r="J907" s="11"/>
      <c r="K907" s="2"/>
      <c r="L907" s="2"/>
      <c r="M907" s="1"/>
    </row>
    <row r="908" spans="1:13" x14ac:dyDescent="0.2">
      <c r="A908" s="1"/>
      <c r="B908" s="1"/>
      <c r="C908" s="16"/>
      <c r="D908" s="1"/>
      <c r="E908" s="1"/>
      <c r="F908" s="1"/>
      <c r="G908" s="1"/>
      <c r="H908" s="11"/>
      <c r="I908" s="11"/>
      <c r="J908" s="11"/>
      <c r="K908" s="2"/>
      <c r="L908" s="2"/>
      <c r="M908" s="1"/>
    </row>
    <row r="909" spans="1:13" x14ac:dyDescent="0.2">
      <c r="A909" s="1"/>
      <c r="B909" s="1"/>
      <c r="C909" s="16"/>
      <c r="D909" s="1"/>
      <c r="E909" s="1"/>
      <c r="F909" s="1"/>
      <c r="G909" s="1"/>
      <c r="H909" s="11"/>
      <c r="I909" s="11"/>
      <c r="J909" s="11"/>
      <c r="K909" s="2"/>
      <c r="L909" s="2"/>
      <c r="M909" s="1"/>
    </row>
    <row r="910" spans="1:13" x14ac:dyDescent="0.2">
      <c r="A910" s="1"/>
      <c r="B910" s="1"/>
      <c r="C910" s="16"/>
      <c r="D910" s="1"/>
      <c r="E910" s="1"/>
      <c r="F910" s="1"/>
      <c r="G910" s="1"/>
      <c r="H910" s="11"/>
      <c r="I910" s="11"/>
      <c r="J910" s="11"/>
      <c r="K910" s="2"/>
      <c r="L910" s="2"/>
      <c r="M910" s="1"/>
    </row>
    <row r="911" spans="1:13" x14ac:dyDescent="0.2">
      <c r="A911" s="1"/>
      <c r="B911" s="1"/>
      <c r="C911" s="16"/>
      <c r="D911" s="1"/>
      <c r="E911" s="1"/>
      <c r="F911" s="1"/>
      <c r="G911" s="1"/>
      <c r="H911" s="11"/>
      <c r="I911" s="11"/>
      <c r="J911" s="11"/>
      <c r="K911" s="2"/>
      <c r="L911" s="2"/>
      <c r="M911" s="1"/>
    </row>
    <row r="912" spans="1:13" x14ac:dyDescent="0.2">
      <c r="A912" s="1"/>
      <c r="B912" s="1"/>
      <c r="C912" s="16"/>
      <c r="D912" s="1"/>
      <c r="E912" s="1"/>
      <c r="F912" s="1"/>
      <c r="G912" s="1"/>
      <c r="H912" s="11"/>
      <c r="I912" s="11"/>
      <c r="J912" s="11"/>
      <c r="K912" s="2"/>
      <c r="L912" s="2"/>
      <c r="M912" s="1"/>
    </row>
    <row r="913" spans="1:13" x14ac:dyDescent="0.2">
      <c r="A913" s="1"/>
      <c r="B913" s="1"/>
      <c r="C913" s="16"/>
      <c r="D913" s="1"/>
      <c r="E913" s="1"/>
      <c r="F913" s="1"/>
      <c r="G913" s="1"/>
      <c r="H913" s="11"/>
      <c r="I913" s="11"/>
      <c r="J913" s="11"/>
      <c r="K913" s="2"/>
      <c r="L913" s="2"/>
      <c r="M913" s="1"/>
    </row>
    <row r="914" spans="1:13" x14ac:dyDescent="0.2">
      <c r="A914" s="1"/>
      <c r="B914" s="1"/>
      <c r="C914" s="16"/>
      <c r="D914" s="1"/>
      <c r="E914" s="1"/>
      <c r="F914" s="1"/>
      <c r="G914" s="1"/>
      <c r="H914" s="11"/>
      <c r="I914" s="11"/>
      <c r="J914" s="11"/>
      <c r="K914" s="2"/>
      <c r="L914" s="2"/>
      <c r="M914" s="1"/>
    </row>
    <row r="915" spans="1:13" x14ac:dyDescent="0.2">
      <c r="A915" s="1"/>
      <c r="B915" s="1"/>
      <c r="C915" s="16"/>
      <c r="D915" s="1"/>
      <c r="E915" s="1"/>
      <c r="F915" s="1"/>
      <c r="G915" s="1"/>
      <c r="H915" s="11"/>
      <c r="I915" s="11"/>
      <c r="J915" s="11"/>
      <c r="K915" s="2"/>
      <c r="L915" s="2"/>
      <c r="M915" s="1"/>
    </row>
    <row r="916" spans="1:13" x14ac:dyDescent="0.2">
      <c r="A916" s="1"/>
      <c r="B916" s="1"/>
      <c r="C916" s="16"/>
      <c r="D916" s="1"/>
      <c r="E916" s="1"/>
      <c r="F916" s="1"/>
      <c r="G916" s="1"/>
      <c r="H916" s="11"/>
      <c r="I916" s="11"/>
      <c r="J916" s="11"/>
      <c r="K916" s="2"/>
      <c r="L916" s="2"/>
      <c r="M916" s="1"/>
    </row>
    <row r="917" spans="1:13" x14ac:dyDescent="0.2">
      <c r="A917" s="1"/>
      <c r="B917" s="1"/>
      <c r="C917" s="16"/>
      <c r="D917" s="1"/>
      <c r="E917" s="1"/>
      <c r="F917" s="1"/>
      <c r="G917" s="1"/>
      <c r="H917" s="11"/>
      <c r="I917" s="11"/>
      <c r="J917" s="11"/>
      <c r="K917" s="2"/>
      <c r="L917" s="2"/>
      <c r="M917" s="1"/>
    </row>
    <row r="918" spans="1:13" x14ac:dyDescent="0.2">
      <c r="A918" s="1"/>
      <c r="B918" s="1"/>
      <c r="C918" s="16"/>
      <c r="D918" s="1"/>
      <c r="E918" s="1"/>
      <c r="F918" s="1"/>
      <c r="G918" s="1"/>
      <c r="H918" s="11"/>
      <c r="I918" s="11"/>
      <c r="J918" s="11"/>
      <c r="K918" s="2"/>
      <c r="L918" s="2"/>
      <c r="M918" s="1"/>
    </row>
    <row r="919" spans="1:13" x14ac:dyDescent="0.2">
      <c r="A919" s="1"/>
      <c r="B919" s="1"/>
      <c r="C919" s="16"/>
      <c r="D919" s="1"/>
      <c r="E919" s="1"/>
      <c r="F919" s="1"/>
      <c r="G919" s="1"/>
      <c r="H919" s="11"/>
      <c r="I919" s="11"/>
      <c r="J919" s="11"/>
      <c r="K919" s="2"/>
      <c r="L919" s="2"/>
      <c r="M919" s="1"/>
    </row>
    <row r="920" spans="1:13" x14ac:dyDescent="0.2">
      <c r="A920" s="1"/>
      <c r="B920" s="1"/>
      <c r="C920" s="16"/>
      <c r="D920" s="1"/>
      <c r="E920" s="1"/>
      <c r="F920" s="1"/>
      <c r="G920" s="1"/>
      <c r="H920" s="11"/>
      <c r="I920" s="11"/>
      <c r="J920" s="11"/>
      <c r="K920" s="2"/>
      <c r="L920" s="2"/>
      <c r="M920" s="1"/>
    </row>
    <row r="921" spans="1:13" x14ac:dyDescent="0.2">
      <c r="A921" s="1"/>
      <c r="B921" s="1"/>
      <c r="C921" s="16"/>
      <c r="D921" s="1"/>
      <c r="E921" s="1"/>
      <c r="F921" s="1"/>
      <c r="G921" s="1"/>
      <c r="H921" s="11"/>
      <c r="I921" s="11"/>
      <c r="J921" s="11"/>
      <c r="K921" s="2"/>
      <c r="L921" s="2"/>
      <c r="M921" s="1"/>
    </row>
    <row r="922" spans="1:13" x14ac:dyDescent="0.2">
      <c r="A922" s="1"/>
      <c r="B922" s="1"/>
      <c r="C922" s="16"/>
      <c r="D922" s="1"/>
      <c r="E922" s="1"/>
      <c r="F922" s="1"/>
      <c r="G922" s="1"/>
      <c r="H922" s="11"/>
      <c r="I922" s="11"/>
      <c r="J922" s="11"/>
      <c r="K922" s="2"/>
      <c r="L922" s="2"/>
      <c r="M922" s="1"/>
    </row>
    <row r="923" spans="1:13" x14ac:dyDescent="0.2">
      <c r="A923" s="1"/>
      <c r="B923" s="1"/>
      <c r="C923" s="16"/>
      <c r="D923" s="1"/>
      <c r="E923" s="1"/>
      <c r="F923" s="1"/>
      <c r="G923" s="1"/>
      <c r="H923" s="11"/>
      <c r="I923" s="11"/>
      <c r="J923" s="11"/>
      <c r="K923" s="2"/>
      <c r="L923" s="2"/>
      <c r="M923" s="1"/>
    </row>
    <row r="924" spans="1:13" x14ac:dyDescent="0.2">
      <c r="A924" s="1"/>
      <c r="B924" s="1"/>
      <c r="C924" s="16"/>
      <c r="D924" s="1"/>
      <c r="E924" s="1"/>
      <c r="F924" s="1"/>
      <c r="G924" s="1"/>
      <c r="H924" s="11"/>
      <c r="I924" s="11"/>
      <c r="J924" s="11"/>
      <c r="K924" s="2"/>
      <c r="L924" s="2"/>
      <c r="M924" s="1"/>
    </row>
    <row r="925" spans="1:13" x14ac:dyDescent="0.2">
      <c r="A925" s="1"/>
      <c r="B925" s="1"/>
      <c r="C925" s="16"/>
      <c r="D925" s="1"/>
      <c r="E925" s="1"/>
      <c r="F925" s="1"/>
      <c r="G925" s="1"/>
      <c r="H925" s="11"/>
      <c r="I925" s="11"/>
      <c r="J925" s="11"/>
      <c r="K925" s="2"/>
      <c r="L925" s="2"/>
      <c r="M925" s="1"/>
    </row>
    <row r="926" spans="1:13" x14ac:dyDescent="0.2">
      <c r="A926" s="1"/>
      <c r="B926" s="1"/>
      <c r="C926" s="16"/>
      <c r="D926" s="1"/>
      <c r="E926" s="1"/>
      <c r="F926" s="1"/>
      <c r="G926" s="1"/>
      <c r="H926" s="11"/>
      <c r="I926" s="11"/>
      <c r="J926" s="11"/>
      <c r="K926" s="2"/>
      <c r="L926" s="2"/>
      <c r="M926" s="1"/>
    </row>
    <row r="927" spans="1:13" x14ac:dyDescent="0.2">
      <c r="A927" s="1"/>
      <c r="B927" s="1"/>
      <c r="C927" s="16"/>
      <c r="D927" s="1"/>
      <c r="E927" s="1"/>
      <c r="F927" s="1"/>
      <c r="G927" s="1"/>
      <c r="H927" s="11"/>
      <c r="I927" s="11"/>
      <c r="J927" s="11"/>
      <c r="K927" s="2"/>
      <c r="L927" s="2"/>
      <c r="M927" s="1"/>
    </row>
    <row r="928" spans="1:13" x14ac:dyDescent="0.2">
      <c r="A928" s="1"/>
      <c r="B928" s="1"/>
      <c r="C928" s="16"/>
      <c r="D928" s="1"/>
      <c r="E928" s="1"/>
      <c r="F928" s="1"/>
      <c r="G928" s="1"/>
      <c r="H928" s="11"/>
      <c r="I928" s="11"/>
      <c r="J928" s="11"/>
      <c r="K928" s="2"/>
      <c r="L928" s="2"/>
      <c r="M928" s="1"/>
    </row>
    <row r="929" spans="1:13" x14ac:dyDescent="0.2">
      <c r="A929" s="1"/>
      <c r="B929" s="1"/>
      <c r="C929" s="16"/>
      <c r="D929" s="1"/>
      <c r="E929" s="1"/>
      <c r="F929" s="1"/>
      <c r="G929" s="1"/>
      <c r="H929" s="11"/>
      <c r="I929" s="11"/>
      <c r="J929" s="11"/>
      <c r="K929" s="2"/>
      <c r="L929" s="2"/>
      <c r="M929" s="1"/>
    </row>
    <row r="930" spans="1:13" x14ac:dyDescent="0.2">
      <c r="A930" s="1"/>
      <c r="B930" s="1"/>
      <c r="C930" s="16"/>
      <c r="D930" s="1"/>
      <c r="E930" s="1"/>
      <c r="F930" s="1"/>
      <c r="G930" s="1"/>
      <c r="H930" s="11"/>
      <c r="I930" s="11"/>
      <c r="J930" s="11"/>
      <c r="K930" s="2"/>
      <c r="L930" s="2"/>
      <c r="M930" s="1"/>
    </row>
    <row r="931" spans="1:13" x14ac:dyDescent="0.2">
      <c r="A931" s="1"/>
      <c r="B931" s="1"/>
      <c r="C931" s="16"/>
      <c r="D931" s="1"/>
      <c r="E931" s="1"/>
      <c r="F931" s="1"/>
      <c r="G931" s="1"/>
      <c r="H931" s="11"/>
      <c r="I931" s="11"/>
      <c r="J931" s="11"/>
      <c r="K931" s="2"/>
      <c r="L931" s="2"/>
      <c r="M931" s="1"/>
    </row>
    <row r="932" spans="1:13" x14ac:dyDescent="0.2">
      <c r="A932" s="1"/>
      <c r="B932" s="1"/>
      <c r="C932" s="16"/>
      <c r="D932" s="1"/>
      <c r="E932" s="1"/>
      <c r="F932" s="1"/>
      <c r="G932" s="1"/>
      <c r="H932" s="11"/>
      <c r="I932" s="11"/>
      <c r="J932" s="11"/>
      <c r="K932" s="2"/>
      <c r="L932" s="2"/>
      <c r="M932" s="1"/>
    </row>
    <row r="933" spans="1:13" x14ac:dyDescent="0.2">
      <c r="A933" s="1"/>
      <c r="B933" s="1"/>
      <c r="C933" s="16"/>
      <c r="D933" s="1"/>
      <c r="E933" s="1"/>
      <c r="F933" s="1"/>
      <c r="G933" s="1"/>
      <c r="H933" s="11"/>
      <c r="I933" s="11"/>
      <c r="J933" s="11"/>
      <c r="K933" s="2"/>
      <c r="L933" s="2"/>
      <c r="M933" s="1"/>
    </row>
    <row r="934" spans="1:13" x14ac:dyDescent="0.2">
      <c r="A934" s="1"/>
      <c r="B934" s="1"/>
      <c r="C934" s="16"/>
      <c r="D934" s="1"/>
      <c r="E934" s="1"/>
      <c r="F934" s="1"/>
      <c r="G934" s="1"/>
      <c r="H934" s="11"/>
      <c r="I934" s="11"/>
      <c r="J934" s="11"/>
      <c r="K934" s="2"/>
      <c r="L934" s="2"/>
      <c r="M934" s="1"/>
    </row>
    <row r="935" spans="1:13" x14ac:dyDescent="0.2">
      <c r="A935" s="1"/>
      <c r="B935" s="1"/>
      <c r="C935" s="16"/>
      <c r="D935" s="1"/>
      <c r="E935" s="1"/>
      <c r="F935" s="1"/>
      <c r="G935" s="1"/>
      <c r="H935" s="11"/>
      <c r="I935" s="11"/>
      <c r="J935" s="11"/>
      <c r="K935" s="2"/>
      <c r="L935" s="2"/>
      <c r="M935" s="1"/>
    </row>
    <row r="936" spans="1:13" x14ac:dyDescent="0.2">
      <c r="A936" s="1"/>
      <c r="B936" s="1"/>
      <c r="C936" s="16"/>
      <c r="D936" s="1"/>
      <c r="E936" s="1"/>
      <c r="F936" s="1"/>
      <c r="G936" s="1"/>
      <c r="H936" s="11"/>
      <c r="I936" s="11"/>
      <c r="J936" s="11"/>
      <c r="K936" s="2"/>
      <c r="L936" s="2"/>
      <c r="M936" s="1"/>
    </row>
    <row r="937" spans="1:13" x14ac:dyDescent="0.2">
      <c r="A937" s="1"/>
      <c r="B937" s="1"/>
      <c r="C937" s="16"/>
      <c r="D937" s="1"/>
      <c r="E937" s="1"/>
      <c r="F937" s="1"/>
      <c r="G937" s="1"/>
      <c r="H937" s="11"/>
      <c r="I937" s="11"/>
      <c r="J937" s="11"/>
      <c r="K937" s="2"/>
      <c r="L937" s="2"/>
      <c r="M937" s="1"/>
    </row>
    <row r="938" spans="1:13" x14ac:dyDescent="0.2">
      <c r="A938" s="1"/>
      <c r="B938" s="1"/>
      <c r="C938" s="16"/>
      <c r="D938" s="1"/>
      <c r="E938" s="1"/>
      <c r="F938" s="1"/>
      <c r="G938" s="1"/>
      <c r="H938" s="11"/>
      <c r="I938" s="11"/>
      <c r="J938" s="11"/>
      <c r="K938" s="2"/>
      <c r="L938" s="2"/>
      <c r="M938" s="1"/>
    </row>
    <row r="939" spans="1:13" x14ac:dyDescent="0.2">
      <c r="A939" s="1"/>
      <c r="B939" s="1"/>
      <c r="C939" s="16"/>
      <c r="D939" s="1"/>
      <c r="E939" s="1"/>
      <c r="F939" s="1"/>
      <c r="G939" s="1"/>
      <c r="H939" s="11"/>
      <c r="I939" s="11"/>
      <c r="J939" s="11"/>
      <c r="K939" s="2"/>
      <c r="L939" s="2"/>
      <c r="M939" s="1"/>
    </row>
    <row r="940" spans="1:13" x14ac:dyDescent="0.2">
      <c r="A940" s="1"/>
      <c r="B940" s="1"/>
      <c r="C940" s="16"/>
      <c r="D940" s="1"/>
      <c r="E940" s="1"/>
      <c r="F940" s="1"/>
      <c r="G940" s="1"/>
      <c r="H940" s="11"/>
      <c r="I940" s="11"/>
      <c r="J940" s="11"/>
      <c r="K940" s="2"/>
      <c r="L940" s="2"/>
      <c r="M940" s="1"/>
    </row>
    <row r="941" spans="1:13" x14ac:dyDescent="0.2">
      <c r="A941" s="1"/>
      <c r="B941" s="1"/>
      <c r="C941" s="16"/>
      <c r="D941" s="1"/>
      <c r="E941" s="1"/>
      <c r="F941" s="1"/>
      <c r="G941" s="1"/>
      <c r="H941" s="11"/>
      <c r="I941" s="11"/>
      <c r="J941" s="11"/>
      <c r="K941" s="2"/>
      <c r="L941" s="2"/>
      <c r="M941" s="1"/>
    </row>
    <row r="942" spans="1:13" x14ac:dyDescent="0.2">
      <c r="A942" s="1"/>
      <c r="B942" s="1"/>
      <c r="C942" s="16"/>
      <c r="D942" s="1"/>
      <c r="E942" s="1"/>
      <c r="F942" s="1"/>
      <c r="G942" s="1"/>
      <c r="H942" s="11"/>
      <c r="I942" s="11"/>
      <c r="J942" s="11"/>
      <c r="K942" s="2"/>
      <c r="L942" s="2"/>
      <c r="M942" s="1"/>
    </row>
    <row r="943" spans="1:13" x14ac:dyDescent="0.2">
      <c r="A943" s="1"/>
      <c r="B943" s="1"/>
      <c r="C943" s="16"/>
      <c r="D943" s="1"/>
      <c r="E943" s="1"/>
      <c r="F943" s="1"/>
      <c r="G943" s="1"/>
      <c r="H943" s="11"/>
      <c r="I943" s="11"/>
      <c r="J943" s="11"/>
      <c r="K943" s="2"/>
      <c r="L943" s="2"/>
      <c r="M943" s="1"/>
    </row>
    <row r="944" spans="1:13" x14ac:dyDescent="0.2">
      <c r="A944" s="1"/>
      <c r="B944" s="1"/>
      <c r="C944" s="16"/>
      <c r="D944" s="1"/>
      <c r="E944" s="1"/>
      <c r="F944" s="1"/>
      <c r="G944" s="1"/>
      <c r="H944" s="11"/>
      <c r="I944" s="11"/>
      <c r="J944" s="11"/>
      <c r="K944" s="2"/>
      <c r="L944" s="2"/>
      <c r="M944" s="1"/>
    </row>
    <row r="945" spans="1:13" x14ac:dyDescent="0.2">
      <c r="A945" s="1"/>
      <c r="B945" s="1"/>
      <c r="C945" s="16"/>
      <c r="D945" s="1"/>
      <c r="E945" s="1"/>
      <c r="F945" s="1"/>
      <c r="G945" s="1"/>
      <c r="H945" s="11"/>
      <c r="I945" s="11"/>
      <c r="J945" s="11"/>
      <c r="K945" s="2"/>
      <c r="L945" s="2"/>
      <c r="M945" s="1"/>
    </row>
    <row r="946" spans="1:13" x14ac:dyDescent="0.2">
      <c r="A946" s="1"/>
      <c r="B946" s="1"/>
      <c r="C946" s="16"/>
      <c r="D946" s="1"/>
      <c r="E946" s="1"/>
      <c r="F946" s="1"/>
      <c r="G946" s="1"/>
      <c r="H946" s="11"/>
      <c r="I946" s="11"/>
      <c r="J946" s="11"/>
      <c r="K946" s="2"/>
      <c r="L946" s="2"/>
      <c r="M946" s="1"/>
    </row>
    <row r="947" spans="1:13" x14ac:dyDescent="0.2">
      <c r="A947" s="1"/>
      <c r="B947" s="1"/>
      <c r="C947" s="16"/>
      <c r="D947" s="1"/>
      <c r="E947" s="1"/>
      <c r="F947" s="1"/>
      <c r="G947" s="1"/>
      <c r="H947" s="11"/>
      <c r="I947" s="11"/>
      <c r="J947" s="11"/>
      <c r="K947" s="2"/>
      <c r="L947" s="2"/>
      <c r="M947" s="1"/>
    </row>
    <row r="948" spans="1:13" x14ac:dyDescent="0.2">
      <c r="A948" s="1"/>
      <c r="B948" s="1"/>
      <c r="C948" s="16"/>
      <c r="D948" s="1"/>
      <c r="E948" s="1"/>
      <c r="F948" s="1"/>
      <c r="G948" s="1"/>
      <c r="H948" s="11"/>
      <c r="I948" s="11"/>
      <c r="J948" s="11"/>
      <c r="K948" s="2"/>
      <c r="L948" s="2"/>
      <c r="M948" s="1"/>
    </row>
    <row r="949" spans="1:13" x14ac:dyDescent="0.2">
      <c r="A949" s="1"/>
      <c r="B949" s="1"/>
      <c r="C949" s="16"/>
      <c r="D949" s="1"/>
      <c r="E949" s="1"/>
      <c r="F949" s="1"/>
      <c r="G949" s="1"/>
      <c r="H949" s="11"/>
      <c r="I949" s="11"/>
      <c r="J949" s="11"/>
      <c r="K949" s="2"/>
      <c r="L949" s="2"/>
      <c r="M949" s="1"/>
    </row>
    <row r="950" spans="1:13" x14ac:dyDescent="0.2">
      <c r="A950" s="1"/>
      <c r="B950" s="1"/>
      <c r="C950" s="16"/>
      <c r="D950" s="1"/>
      <c r="E950" s="1"/>
      <c r="F950" s="1"/>
      <c r="G950" s="1"/>
      <c r="H950" s="11"/>
      <c r="I950" s="11"/>
      <c r="J950" s="11"/>
      <c r="K950" s="2"/>
      <c r="L950" s="2"/>
      <c r="M950" s="1"/>
    </row>
    <row r="951" spans="1:13" x14ac:dyDescent="0.2">
      <c r="A951" s="1"/>
      <c r="B951" s="1"/>
      <c r="C951" s="16"/>
      <c r="D951" s="1"/>
      <c r="E951" s="1"/>
      <c r="F951" s="1"/>
      <c r="G951" s="1"/>
      <c r="H951" s="11"/>
      <c r="I951" s="11"/>
      <c r="J951" s="11"/>
      <c r="K951" s="2"/>
      <c r="L951" s="2"/>
      <c r="M951" s="1"/>
    </row>
    <row r="952" spans="1:13" x14ac:dyDescent="0.2">
      <c r="A952" s="1"/>
      <c r="B952" s="1"/>
      <c r="C952" s="16"/>
      <c r="D952" s="1"/>
      <c r="E952" s="1"/>
      <c r="F952" s="1"/>
      <c r="G952" s="1"/>
      <c r="H952" s="11"/>
      <c r="I952" s="11"/>
      <c r="J952" s="11"/>
      <c r="K952" s="2"/>
      <c r="L952" s="2"/>
      <c r="M952" s="1"/>
    </row>
    <row r="953" spans="1:13" x14ac:dyDescent="0.2">
      <c r="A953" s="1"/>
      <c r="B953" s="1"/>
      <c r="C953" s="16"/>
      <c r="D953" s="1"/>
      <c r="E953" s="1"/>
      <c r="F953" s="1"/>
      <c r="G953" s="1"/>
      <c r="H953" s="11"/>
      <c r="I953" s="11"/>
      <c r="J953" s="11"/>
      <c r="K953" s="2"/>
      <c r="L953" s="2"/>
      <c r="M953" s="1"/>
    </row>
    <row r="954" spans="1:13" x14ac:dyDescent="0.2">
      <c r="A954" s="1"/>
      <c r="B954" s="1"/>
      <c r="C954" s="16"/>
      <c r="D954" s="1"/>
      <c r="E954" s="1"/>
      <c r="F954" s="1"/>
      <c r="G954" s="1"/>
      <c r="H954" s="11"/>
      <c r="I954" s="11"/>
      <c r="J954" s="11"/>
      <c r="K954" s="2"/>
      <c r="L954" s="2"/>
      <c r="M954" s="1"/>
    </row>
    <row r="955" spans="1:13" x14ac:dyDescent="0.2">
      <c r="A955" s="1"/>
      <c r="B955" s="1"/>
      <c r="C955" s="16"/>
      <c r="D955" s="1"/>
      <c r="E955" s="1"/>
      <c r="F955" s="1"/>
      <c r="G955" s="1"/>
      <c r="H955" s="11"/>
      <c r="I955" s="11"/>
      <c r="J955" s="11"/>
      <c r="K955" s="2"/>
      <c r="L955" s="2"/>
      <c r="M955" s="1"/>
    </row>
    <row r="956" spans="1:13" x14ac:dyDescent="0.2">
      <c r="A956" s="1"/>
      <c r="B956" s="1"/>
      <c r="C956" s="16"/>
      <c r="D956" s="1"/>
      <c r="E956" s="1"/>
      <c r="F956" s="1"/>
      <c r="G956" s="1"/>
      <c r="H956" s="11"/>
      <c r="I956" s="11"/>
      <c r="J956" s="11"/>
      <c r="K956" s="2"/>
      <c r="L956" s="2"/>
      <c r="M956" s="1"/>
    </row>
    <row r="957" spans="1:13" x14ac:dyDescent="0.2">
      <c r="A957" s="1"/>
      <c r="B957" s="1"/>
      <c r="C957" s="16"/>
      <c r="D957" s="1"/>
      <c r="E957" s="1"/>
      <c r="F957" s="1"/>
      <c r="G957" s="1"/>
      <c r="H957" s="11"/>
      <c r="I957" s="11"/>
      <c r="J957" s="11"/>
      <c r="K957" s="2"/>
      <c r="L957" s="2"/>
      <c r="M957" s="1"/>
    </row>
    <row r="958" spans="1:13" x14ac:dyDescent="0.2">
      <c r="A958" s="1"/>
      <c r="B958" s="1"/>
      <c r="C958" s="16"/>
      <c r="D958" s="1"/>
      <c r="E958" s="1"/>
      <c r="F958" s="1"/>
      <c r="G958" s="1"/>
      <c r="H958" s="11"/>
      <c r="I958" s="11"/>
      <c r="J958" s="11"/>
      <c r="K958" s="2"/>
      <c r="L958" s="2"/>
      <c r="M958" s="1"/>
    </row>
    <row r="959" spans="1:13" x14ac:dyDescent="0.2">
      <c r="A959" s="1"/>
      <c r="B959" s="1"/>
      <c r="C959" s="16"/>
      <c r="D959" s="1"/>
      <c r="E959" s="1"/>
      <c r="F959" s="1"/>
      <c r="G959" s="1"/>
      <c r="H959" s="11"/>
      <c r="I959" s="11"/>
      <c r="J959" s="11"/>
      <c r="K959" s="2"/>
      <c r="L959" s="2"/>
      <c r="M959" s="1"/>
    </row>
    <row r="960" spans="1:13" x14ac:dyDescent="0.2">
      <c r="A960" s="1"/>
      <c r="B960" s="1"/>
      <c r="C960" s="16"/>
      <c r="D960" s="1"/>
      <c r="E960" s="1"/>
      <c r="F960" s="1"/>
      <c r="G960" s="1"/>
      <c r="H960" s="11"/>
      <c r="I960" s="11"/>
      <c r="J960" s="11"/>
      <c r="K960" s="2"/>
      <c r="L960" s="2"/>
      <c r="M960" s="1"/>
    </row>
    <row r="961" spans="1:13" x14ac:dyDescent="0.2">
      <c r="A961" s="1"/>
      <c r="B961" s="1"/>
      <c r="C961" s="16"/>
      <c r="D961" s="1"/>
      <c r="E961" s="1"/>
      <c r="F961" s="1"/>
      <c r="G961" s="1"/>
      <c r="H961" s="11"/>
      <c r="I961" s="11"/>
      <c r="J961" s="11"/>
      <c r="K961" s="2"/>
      <c r="L961" s="2"/>
      <c r="M961" s="1"/>
    </row>
    <row r="962" spans="1:13" x14ac:dyDescent="0.2">
      <c r="A962" s="1"/>
      <c r="B962" s="1"/>
      <c r="C962" s="16"/>
      <c r="D962" s="1"/>
      <c r="E962" s="1"/>
      <c r="F962" s="1"/>
      <c r="G962" s="1"/>
      <c r="H962" s="11"/>
      <c r="I962" s="11"/>
      <c r="J962" s="11"/>
      <c r="K962" s="2"/>
      <c r="L962" s="2"/>
      <c r="M962" s="1"/>
    </row>
    <row r="963" spans="1:13" x14ac:dyDescent="0.2">
      <c r="A963" s="1"/>
      <c r="B963" s="1"/>
      <c r="C963" s="16"/>
      <c r="D963" s="1"/>
      <c r="E963" s="1"/>
      <c r="F963" s="1"/>
      <c r="G963" s="1"/>
      <c r="H963" s="11"/>
      <c r="I963" s="11"/>
      <c r="J963" s="11"/>
      <c r="K963" s="2"/>
      <c r="L963" s="2"/>
      <c r="M963" s="1"/>
    </row>
    <row r="964" spans="1:13" x14ac:dyDescent="0.2">
      <c r="A964" s="1"/>
      <c r="B964" s="1"/>
      <c r="C964" s="16"/>
      <c r="D964" s="1"/>
      <c r="E964" s="1"/>
      <c r="F964" s="1"/>
      <c r="G964" s="1"/>
      <c r="H964" s="11"/>
      <c r="I964" s="11"/>
      <c r="J964" s="11"/>
      <c r="K964" s="2"/>
      <c r="L964" s="2"/>
      <c r="M964" s="1"/>
    </row>
    <row r="965" spans="1:13" x14ac:dyDescent="0.2">
      <c r="A965" s="1"/>
      <c r="B965" s="1"/>
      <c r="C965" s="16"/>
      <c r="D965" s="1"/>
      <c r="E965" s="1"/>
      <c r="F965" s="1"/>
      <c r="G965" s="1"/>
      <c r="H965" s="11"/>
      <c r="I965" s="11"/>
      <c r="J965" s="11"/>
      <c r="K965" s="2"/>
      <c r="L965" s="2"/>
      <c r="M965" s="1"/>
    </row>
    <row r="966" spans="1:13" x14ac:dyDescent="0.2">
      <c r="A966" s="1"/>
      <c r="B966" s="1"/>
      <c r="C966" s="16"/>
      <c r="D966" s="1"/>
      <c r="E966" s="1"/>
      <c r="F966" s="1"/>
      <c r="G966" s="1"/>
      <c r="H966" s="11"/>
      <c r="I966" s="11"/>
      <c r="J966" s="11"/>
      <c r="K966" s="2"/>
      <c r="L966" s="2"/>
      <c r="M966" s="1"/>
    </row>
    <row r="967" spans="1:13" x14ac:dyDescent="0.2">
      <c r="A967" s="1"/>
      <c r="B967" s="1"/>
      <c r="C967" s="16"/>
      <c r="D967" s="1"/>
      <c r="E967" s="1"/>
      <c r="F967" s="1"/>
      <c r="G967" s="1"/>
      <c r="H967" s="11"/>
      <c r="I967" s="11"/>
      <c r="J967" s="11"/>
      <c r="K967" s="2"/>
      <c r="L967" s="2"/>
      <c r="M967" s="1"/>
    </row>
    <row r="968" spans="1:13" x14ac:dyDescent="0.2">
      <c r="A968" s="1"/>
      <c r="B968" s="1"/>
      <c r="C968" s="16"/>
      <c r="D968" s="1"/>
      <c r="E968" s="1"/>
      <c r="F968" s="1"/>
      <c r="G968" s="1"/>
      <c r="H968" s="11"/>
      <c r="I968" s="11"/>
      <c r="J968" s="11"/>
      <c r="K968" s="2"/>
      <c r="L968" s="2"/>
      <c r="M968" s="1"/>
    </row>
    <row r="969" spans="1:13" x14ac:dyDescent="0.2">
      <c r="A969" s="1"/>
      <c r="B969" s="1"/>
      <c r="C969" s="16"/>
      <c r="D969" s="1"/>
      <c r="E969" s="1"/>
      <c r="F969" s="1"/>
      <c r="G969" s="1"/>
      <c r="H969" s="11"/>
      <c r="I969" s="11"/>
      <c r="J969" s="11"/>
      <c r="K969" s="2"/>
      <c r="L969" s="2"/>
      <c r="M969" s="1"/>
    </row>
    <row r="970" spans="1:13" x14ac:dyDescent="0.2">
      <c r="A970" s="1"/>
      <c r="B970" s="1"/>
      <c r="C970" s="16"/>
      <c r="D970" s="1"/>
      <c r="E970" s="1"/>
      <c r="F970" s="1"/>
      <c r="G970" s="1"/>
      <c r="H970" s="11"/>
      <c r="I970" s="11"/>
      <c r="J970" s="11"/>
      <c r="K970" s="2"/>
      <c r="L970" s="2"/>
      <c r="M970" s="1"/>
    </row>
    <row r="971" spans="1:13" x14ac:dyDescent="0.2">
      <c r="A971" s="1"/>
      <c r="B971" s="1"/>
      <c r="C971" s="16"/>
      <c r="D971" s="1"/>
      <c r="E971" s="1"/>
      <c r="F971" s="1"/>
      <c r="G971" s="1"/>
      <c r="H971" s="11"/>
      <c r="I971" s="11"/>
      <c r="J971" s="11"/>
      <c r="K971" s="2"/>
      <c r="L971" s="2"/>
      <c r="M971" s="1"/>
    </row>
    <row r="972" spans="1:13" x14ac:dyDescent="0.2">
      <c r="A972" s="1"/>
      <c r="B972" s="1"/>
      <c r="C972" s="16"/>
      <c r="D972" s="1"/>
      <c r="E972" s="1"/>
      <c r="F972" s="1"/>
      <c r="G972" s="1"/>
      <c r="H972" s="11"/>
      <c r="I972" s="11"/>
      <c r="J972" s="11"/>
      <c r="K972" s="2"/>
      <c r="L972" s="2"/>
      <c r="M972" s="1"/>
    </row>
    <row r="973" spans="1:13" x14ac:dyDescent="0.2">
      <c r="A973" s="1"/>
      <c r="B973" s="1"/>
      <c r="C973" s="16"/>
      <c r="D973" s="1"/>
      <c r="E973" s="1"/>
      <c r="F973" s="1"/>
      <c r="G973" s="1"/>
      <c r="H973" s="11"/>
      <c r="I973" s="11"/>
      <c r="J973" s="11"/>
      <c r="K973" s="2"/>
      <c r="L973" s="2"/>
      <c r="M973" s="1"/>
    </row>
    <row r="974" spans="1:13" x14ac:dyDescent="0.2">
      <c r="A974" s="1"/>
      <c r="B974" s="1"/>
      <c r="C974" s="16"/>
      <c r="D974" s="1"/>
      <c r="E974" s="1"/>
      <c r="F974" s="1"/>
      <c r="G974" s="1"/>
      <c r="H974" s="11"/>
      <c r="I974" s="11"/>
      <c r="J974" s="11"/>
      <c r="K974" s="2"/>
      <c r="L974" s="2"/>
      <c r="M974" s="1"/>
    </row>
    <row r="975" spans="1:13" x14ac:dyDescent="0.2">
      <c r="A975" s="1"/>
      <c r="B975" s="1"/>
      <c r="C975" s="16"/>
      <c r="D975" s="1"/>
      <c r="E975" s="1"/>
      <c r="F975" s="1"/>
      <c r="G975" s="1"/>
      <c r="H975" s="11"/>
      <c r="I975" s="11"/>
      <c r="J975" s="11"/>
      <c r="K975" s="2"/>
      <c r="L975" s="2"/>
      <c r="M975" s="1"/>
    </row>
    <row r="976" spans="1:13" x14ac:dyDescent="0.2">
      <c r="A976" s="1"/>
      <c r="B976" s="1"/>
      <c r="C976" s="16"/>
      <c r="D976" s="1"/>
      <c r="E976" s="1"/>
      <c r="F976" s="1"/>
      <c r="G976" s="1"/>
      <c r="H976" s="11"/>
      <c r="I976" s="11"/>
      <c r="J976" s="11"/>
      <c r="K976" s="2"/>
      <c r="L976" s="2"/>
      <c r="M976" s="1"/>
    </row>
    <row r="977" spans="1:13" x14ac:dyDescent="0.2">
      <c r="A977" s="1"/>
      <c r="B977" s="1"/>
      <c r="C977" s="16"/>
      <c r="D977" s="1"/>
      <c r="E977" s="1"/>
      <c r="F977" s="1"/>
      <c r="G977" s="1"/>
      <c r="H977" s="11"/>
      <c r="I977" s="11"/>
      <c r="J977" s="11"/>
      <c r="K977" s="2"/>
      <c r="L977" s="2"/>
      <c r="M977" s="1"/>
    </row>
    <row r="978" spans="1:13" x14ac:dyDescent="0.2">
      <c r="A978" s="1"/>
      <c r="B978" s="1"/>
      <c r="C978" s="16"/>
      <c r="D978" s="1"/>
      <c r="E978" s="1"/>
      <c r="F978" s="1"/>
      <c r="G978" s="1"/>
      <c r="H978" s="11"/>
      <c r="I978" s="11"/>
      <c r="J978" s="11"/>
      <c r="K978" s="2"/>
      <c r="L978" s="2"/>
      <c r="M978" s="1"/>
    </row>
    <row r="979" spans="1:13" x14ac:dyDescent="0.2">
      <c r="A979" s="1"/>
      <c r="B979" s="1"/>
      <c r="C979" s="16"/>
      <c r="D979" s="1"/>
      <c r="E979" s="1"/>
      <c r="F979" s="1"/>
      <c r="G979" s="1"/>
      <c r="H979" s="11"/>
      <c r="I979" s="11"/>
      <c r="J979" s="11"/>
      <c r="K979" s="2"/>
      <c r="L979" s="2"/>
      <c r="M979" s="1"/>
    </row>
    <row r="980" spans="1:13" x14ac:dyDescent="0.2">
      <c r="A980" s="1"/>
      <c r="B980" s="1"/>
      <c r="C980" s="16"/>
      <c r="D980" s="1"/>
      <c r="E980" s="1"/>
      <c r="F980" s="1"/>
      <c r="G980" s="1"/>
      <c r="H980" s="11"/>
      <c r="I980" s="11"/>
      <c r="J980" s="11"/>
      <c r="K980" s="2"/>
      <c r="L980" s="2"/>
      <c r="M980" s="1"/>
    </row>
    <row r="981" spans="1:13" x14ac:dyDescent="0.2">
      <c r="A981" s="1"/>
      <c r="B981" s="1"/>
      <c r="C981" s="16"/>
      <c r="D981" s="1"/>
      <c r="E981" s="1"/>
      <c r="F981" s="1"/>
      <c r="G981" s="1"/>
      <c r="H981" s="11"/>
      <c r="I981" s="11"/>
      <c r="J981" s="11"/>
      <c r="K981" s="2"/>
      <c r="L981" s="2"/>
      <c r="M981" s="1"/>
    </row>
    <row r="982" spans="1:13" x14ac:dyDescent="0.2">
      <c r="A982" s="1"/>
      <c r="B982" s="1"/>
      <c r="C982" s="16"/>
      <c r="D982" s="1"/>
      <c r="E982" s="1"/>
      <c r="F982" s="1"/>
      <c r="G982" s="1"/>
      <c r="H982" s="11"/>
      <c r="I982" s="11"/>
      <c r="J982" s="11"/>
      <c r="K982" s="2"/>
      <c r="L982" s="2"/>
      <c r="M982" s="1"/>
    </row>
    <row r="983" spans="1:13" x14ac:dyDescent="0.2">
      <c r="A983" s="1"/>
      <c r="B983" s="1"/>
      <c r="C983" s="16"/>
      <c r="D983" s="1"/>
      <c r="E983" s="1"/>
      <c r="F983" s="1"/>
      <c r="G983" s="1"/>
      <c r="H983" s="11"/>
      <c r="I983" s="11"/>
      <c r="J983" s="11"/>
      <c r="K983" s="2"/>
      <c r="L983" s="2"/>
      <c r="M983" s="1"/>
    </row>
    <row r="984" spans="1:13" x14ac:dyDescent="0.2">
      <c r="A984" s="1"/>
      <c r="B984" s="1"/>
      <c r="C984" s="16"/>
      <c r="D984" s="1"/>
      <c r="E984" s="1"/>
      <c r="F984" s="1"/>
      <c r="G984" s="1"/>
      <c r="H984" s="11"/>
      <c r="I984" s="11"/>
      <c r="J984" s="11"/>
      <c r="K984" s="2"/>
      <c r="L984" s="2"/>
      <c r="M984" s="1"/>
    </row>
    <row r="985" spans="1:13" x14ac:dyDescent="0.2">
      <c r="A985" s="1"/>
      <c r="B985" s="1"/>
      <c r="C985" s="16"/>
      <c r="D985" s="1"/>
      <c r="E985" s="1"/>
      <c r="F985" s="1"/>
      <c r="G985" s="1"/>
      <c r="H985" s="11"/>
      <c r="I985" s="11"/>
      <c r="J985" s="11"/>
      <c r="K985" s="2"/>
      <c r="L985" s="2"/>
      <c r="M985" s="1"/>
    </row>
    <row r="986" spans="1:13" x14ac:dyDescent="0.2">
      <c r="A986" s="1"/>
      <c r="B986" s="1"/>
      <c r="C986" s="16"/>
      <c r="D986" s="1"/>
      <c r="E986" s="1"/>
      <c r="F986" s="1"/>
      <c r="G986" s="1"/>
      <c r="H986" s="11"/>
      <c r="I986" s="11"/>
      <c r="J986" s="11"/>
      <c r="K986" s="2"/>
      <c r="L986" s="2"/>
      <c r="M986" s="1"/>
    </row>
    <row r="987" spans="1:13" x14ac:dyDescent="0.2">
      <c r="A987" s="1"/>
      <c r="B987" s="1"/>
      <c r="C987" s="16"/>
      <c r="D987" s="1"/>
      <c r="E987" s="1"/>
      <c r="F987" s="1"/>
      <c r="G987" s="1"/>
      <c r="H987" s="11"/>
      <c r="I987" s="11"/>
      <c r="J987" s="11"/>
      <c r="K987" s="2"/>
      <c r="L987" s="2"/>
      <c r="M987" s="1"/>
    </row>
    <row r="988" spans="1:13" x14ac:dyDescent="0.2">
      <c r="A988" s="1"/>
      <c r="B988" s="1"/>
      <c r="C988" s="16"/>
      <c r="D988" s="1"/>
      <c r="E988" s="1"/>
      <c r="F988" s="1"/>
      <c r="G988" s="1"/>
      <c r="H988" s="11"/>
      <c r="I988" s="11"/>
      <c r="J988" s="11"/>
      <c r="K988" s="2"/>
      <c r="L988" s="2"/>
      <c r="M988" s="1"/>
    </row>
    <row r="989" spans="1:13" x14ac:dyDescent="0.2">
      <c r="A989" s="1"/>
      <c r="B989" s="1"/>
      <c r="C989" s="16"/>
      <c r="D989" s="1"/>
      <c r="E989" s="1"/>
      <c r="F989" s="1"/>
      <c r="G989" s="1"/>
      <c r="H989" s="11"/>
      <c r="I989" s="11"/>
      <c r="J989" s="11"/>
      <c r="K989" s="2"/>
      <c r="L989" s="2"/>
      <c r="M989" s="1"/>
    </row>
    <row r="990" spans="1:13" x14ac:dyDescent="0.2">
      <c r="A990" s="1"/>
      <c r="B990" s="1"/>
      <c r="C990" s="16"/>
      <c r="D990" s="1"/>
      <c r="E990" s="1"/>
      <c r="F990" s="1"/>
      <c r="G990" s="1"/>
      <c r="H990" s="11"/>
      <c r="I990" s="11"/>
      <c r="J990" s="11"/>
      <c r="K990" s="2"/>
      <c r="L990" s="2"/>
      <c r="M990" s="1"/>
    </row>
    <row r="991" spans="1:13" x14ac:dyDescent="0.2">
      <c r="A991" s="1"/>
      <c r="B991" s="1"/>
      <c r="C991" s="16"/>
      <c r="D991" s="1"/>
      <c r="E991" s="1"/>
      <c r="F991" s="1"/>
      <c r="G991" s="1"/>
      <c r="H991" s="11"/>
      <c r="I991" s="11"/>
      <c r="J991" s="11"/>
      <c r="K991" s="2"/>
      <c r="L991" s="2"/>
      <c r="M991" s="1"/>
    </row>
    <row r="992" spans="1:13" x14ac:dyDescent="0.2">
      <c r="A992" s="1"/>
      <c r="B992" s="1"/>
      <c r="C992" s="16"/>
      <c r="D992" s="1"/>
      <c r="E992" s="1"/>
      <c r="F992" s="1"/>
      <c r="G992" s="1"/>
      <c r="H992" s="11"/>
      <c r="I992" s="11"/>
      <c r="J992" s="11"/>
      <c r="K992" s="2"/>
      <c r="L992" s="2"/>
      <c r="M992" s="1"/>
    </row>
    <row r="993" spans="1:13" x14ac:dyDescent="0.2">
      <c r="A993" s="1"/>
      <c r="B993" s="1"/>
      <c r="C993" s="16"/>
      <c r="D993" s="1"/>
      <c r="E993" s="1"/>
      <c r="F993" s="1"/>
      <c r="G993" s="1"/>
      <c r="H993" s="11"/>
      <c r="I993" s="11"/>
      <c r="J993" s="11"/>
      <c r="K993" s="2"/>
      <c r="L993" s="2"/>
      <c r="M993" s="1"/>
    </row>
    <row r="994" spans="1:13" x14ac:dyDescent="0.2">
      <c r="A994" s="1"/>
      <c r="B994" s="1"/>
      <c r="C994" s="16"/>
      <c r="D994" s="1"/>
      <c r="E994" s="1"/>
      <c r="F994" s="1"/>
      <c r="G994" s="1"/>
      <c r="H994" s="11"/>
      <c r="I994" s="11"/>
      <c r="J994" s="11"/>
      <c r="K994" s="2"/>
      <c r="L994" s="2"/>
      <c r="M994" s="1"/>
    </row>
    <row r="995" spans="1:13" x14ac:dyDescent="0.2">
      <c r="A995" s="1"/>
      <c r="B995" s="1"/>
      <c r="C995" s="16"/>
      <c r="D995" s="1"/>
      <c r="E995" s="1"/>
      <c r="F995" s="1"/>
      <c r="G995" s="1"/>
      <c r="H995" s="11"/>
      <c r="I995" s="11"/>
      <c r="J995" s="11"/>
      <c r="K995" s="2"/>
      <c r="L995" s="2"/>
      <c r="M995" s="1"/>
    </row>
    <row r="996" spans="1:13" x14ac:dyDescent="0.2">
      <c r="A996" s="1"/>
      <c r="B996" s="1"/>
      <c r="C996" s="16"/>
      <c r="D996" s="1"/>
      <c r="E996" s="1"/>
      <c r="F996" s="1"/>
      <c r="G996" s="1"/>
      <c r="H996" s="11"/>
      <c r="I996" s="11"/>
      <c r="J996" s="11"/>
      <c r="K996" s="2"/>
      <c r="L996" s="2"/>
      <c r="M996" s="1"/>
    </row>
    <row r="997" spans="1:13" x14ac:dyDescent="0.2">
      <c r="A997" s="1"/>
      <c r="B997" s="1"/>
      <c r="C997" s="16"/>
      <c r="D997" s="1"/>
      <c r="E997" s="1"/>
      <c r="F997" s="1"/>
      <c r="G997" s="1"/>
      <c r="H997" s="11"/>
      <c r="I997" s="11"/>
      <c r="J997" s="11"/>
      <c r="K997" s="2"/>
      <c r="L997" s="2"/>
      <c r="M997" s="1"/>
    </row>
    <row r="998" spans="1:13" x14ac:dyDescent="0.2">
      <c r="A998" s="1"/>
      <c r="B998" s="1"/>
      <c r="C998" s="16"/>
      <c r="D998" s="1"/>
      <c r="E998" s="1"/>
      <c r="F998" s="1"/>
      <c r="G998" s="1"/>
      <c r="H998" s="11"/>
      <c r="I998" s="11"/>
      <c r="J998" s="11"/>
      <c r="K998" s="2"/>
      <c r="L998" s="2"/>
      <c r="M998" s="1"/>
    </row>
    <row r="999" spans="1:13" x14ac:dyDescent="0.2">
      <c r="A999" s="1"/>
      <c r="B999" s="1"/>
      <c r="C999" s="16"/>
      <c r="D999" s="1"/>
      <c r="E999" s="1"/>
      <c r="F999" s="1"/>
      <c r="G999" s="1"/>
      <c r="H999" s="11"/>
      <c r="I999" s="11"/>
      <c r="J999" s="11"/>
      <c r="K999" s="2"/>
      <c r="L999" s="2"/>
      <c r="M999" s="1"/>
    </row>
    <row r="1000" spans="1:13" x14ac:dyDescent="0.2">
      <c r="A1000" s="1"/>
      <c r="B1000" s="1"/>
      <c r="C1000" s="16"/>
      <c r="D1000" s="1"/>
      <c r="E1000" s="1"/>
      <c r="F1000" s="1"/>
      <c r="G1000" s="1"/>
      <c r="H1000" s="11"/>
      <c r="I1000" s="11"/>
      <c r="J1000" s="11"/>
      <c r="K1000" s="2"/>
      <c r="L1000" s="2"/>
      <c r="M1000" s="1"/>
    </row>
    <row r="1001" spans="1:13" x14ac:dyDescent="0.2">
      <c r="A1001" s="1"/>
      <c r="B1001" s="1"/>
      <c r="C1001" s="16"/>
      <c r="D1001" s="1"/>
      <c r="E1001" s="1"/>
      <c r="F1001" s="1"/>
      <c r="G1001" s="1"/>
      <c r="H1001" s="11"/>
      <c r="I1001" s="11"/>
      <c r="J1001" s="11"/>
      <c r="K1001" s="2"/>
      <c r="L1001" s="2"/>
      <c r="M1001" s="1"/>
    </row>
    <row r="1002" spans="1:13" x14ac:dyDescent="0.2">
      <c r="A1002" s="1"/>
      <c r="B1002" s="1"/>
      <c r="C1002" s="16"/>
      <c r="D1002" s="1"/>
      <c r="E1002" s="1"/>
      <c r="F1002" s="1"/>
      <c r="G1002" s="1"/>
      <c r="H1002" s="11"/>
      <c r="I1002" s="11"/>
      <c r="J1002" s="11"/>
      <c r="K1002" s="2"/>
      <c r="L1002" s="2"/>
      <c r="M1002" s="1"/>
    </row>
    <row r="1003" spans="1:13" x14ac:dyDescent="0.2">
      <c r="A1003" s="1"/>
      <c r="B1003" s="1"/>
      <c r="C1003" s="16"/>
      <c r="D1003" s="1"/>
      <c r="E1003" s="1"/>
      <c r="F1003" s="1"/>
      <c r="G1003" s="1"/>
      <c r="H1003" s="11"/>
      <c r="I1003" s="11"/>
      <c r="J1003" s="11"/>
      <c r="K1003" s="2"/>
      <c r="L1003" s="2"/>
      <c r="M1003" s="1"/>
    </row>
    <row r="1004" spans="1:13" x14ac:dyDescent="0.2">
      <c r="A1004" s="1"/>
      <c r="B1004" s="1"/>
      <c r="C1004" s="16"/>
      <c r="D1004" s="1"/>
      <c r="E1004" s="1"/>
      <c r="F1004" s="1"/>
      <c r="G1004" s="1"/>
      <c r="H1004" s="11"/>
      <c r="I1004" s="11"/>
      <c r="J1004" s="11"/>
      <c r="K1004" s="2"/>
      <c r="L1004" s="2"/>
      <c r="M1004" s="1"/>
    </row>
    <row r="1005" spans="1:13" x14ac:dyDescent="0.2">
      <c r="A1005" s="1"/>
      <c r="B1005" s="1"/>
      <c r="C1005" s="16"/>
      <c r="D1005" s="1"/>
      <c r="E1005" s="1"/>
      <c r="F1005" s="1"/>
      <c r="G1005" s="1"/>
      <c r="H1005" s="11"/>
      <c r="I1005" s="11"/>
      <c r="J1005" s="11"/>
      <c r="K1005" s="2"/>
      <c r="L1005" s="2"/>
      <c r="M1005" s="1"/>
    </row>
    <row r="1006" spans="1:13" x14ac:dyDescent="0.2">
      <c r="A1006" s="1"/>
      <c r="B1006" s="1"/>
      <c r="C1006" s="16"/>
      <c r="D1006" s="1"/>
      <c r="E1006" s="1"/>
      <c r="F1006" s="1"/>
      <c r="G1006" s="1"/>
      <c r="H1006" s="11"/>
      <c r="I1006" s="11"/>
      <c r="J1006" s="11"/>
      <c r="K1006" s="2"/>
      <c r="L1006" s="2"/>
      <c r="M1006" s="1"/>
    </row>
    <row r="1007" spans="1:13" x14ac:dyDescent="0.2">
      <c r="A1007" s="1"/>
      <c r="B1007" s="1"/>
      <c r="C1007" s="16"/>
      <c r="D1007" s="1"/>
      <c r="E1007" s="1"/>
      <c r="F1007" s="1"/>
      <c r="G1007" s="1"/>
      <c r="H1007" s="11"/>
      <c r="I1007" s="11"/>
      <c r="J1007" s="11"/>
      <c r="K1007" s="2"/>
      <c r="L1007" s="2"/>
      <c r="M1007" s="1"/>
    </row>
    <row r="1008" spans="1:13" x14ac:dyDescent="0.2">
      <c r="A1008" s="1"/>
      <c r="B1008" s="1"/>
      <c r="C1008" s="16"/>
      <c r="D1008" s="1"/>
      <c r="E1008" s="1"/>
      <c r="F1008" s="1"/>
      <c r="G1008" s="1"/>
      <c r="H1008" s="11"/>
      <c r="I1008" s="11"/>
      <c r="J1008" s="11"/>
      <c r="K1008" s="2"/>
      <c r="L1008" s="2"/>
      <c r="M1008" s="1"/>
    </row>
    <row r="1009" spans="1:13" x14ac:dyDescent="0.2">
      <c r="A1009" s="1"/>
      <c r="B1009" s="1"/>
      <c r="C1009" s="16"/>
      <c r="D1009" s="1"/>
      <c r="E1009" s="1"/>
      <c r="F1009" s="1"/>
      <c r="G1009" s="1"/>
      <c r="H1009" s="11"/>
      <c r="I1009" s="11"/>
      <c r="J1009" s="11"/>
      <c r="K1009" s="2"/>
      <c r="L1009" s="2"/>
      <c r="M1009" s="1"/>
    </row>
    <row r="1010" spans="1:13" x14ac:dyDescent="0.2">
      <c r="A1010" s="1"/>
      <c r="B1010" s="1"/>
      <c r="C1010" s="16"/>
      <c r="D1010" s="1"/>
      <c r="E1010" s="1"/>
      <c r="F1010" s="1"/>
      <c r="G1010" s="1"/>
      <c r="H1010" s="11"/>
      <c r="I1010" s="11"/>
      <c r="J1010" s="11"/>
      <c r="K1010" s="2"/>
      <c r="L1010" s="2"/>
      <c r="M1010" s="1"/>
    </row>
    <row r="1011" spans="1:13" x14ac:dyDescent="0.2">
      <c r="A1011" s="1"/>
      <c r="B1011" s="1"/>
      <c r="C1011" s="16"/>
      <c r="D1011" s="1"/>
      <c r="E1011" s="1"/>
      <c r="F1011" s="1"/>
      <c r="G1011" s="1"/>
      <c r="H1011" s="11"/>
      <c r="I1011" s="11"/>
      <c r="J1011" s="11"/>
      <c r="K1011" s="2"/>
      <c r="L1011" s="2"/>
      <c r="M1011" s="1"/>
    </row>
    <row r="1012" spans="1:13" x14ac:dyDescent="0.2">
      <c r="A1012" s="1"/>
      <c r="B1012" s="1"/>
      <c r="C1012" s="16"/>
      <c r="D1012" s="1"/>
      <c r="E1012" s="1"/>
      <c r="F1012" s="1"/>
      <c r="G1012" s="1"/>
      <c r="H1012" s="11"/>
      <c r="I1012" s="11"/>
      <c r="J1012" s="11"/>
      <c r="K1012" s="2"/>
      <c r="L1012" s="2"/>
      <c r="M1012" s="1"/>
    </row>
    <row r="1013" spans="1:13" x14ac:dyDescent="0.2">
      <c r="A1013" s="1"/>
      <c r="B1013" s="1"/>
      <c r="C1013" s="16"/>
      <c r="D1013" s="1"/>
      <c r="E1013" s="1"/>
      <c r="F1013" s="1"/>
      <c r="G1013" s="1"/>
      <c r="H1013" s="11"/>
      <c r="I1013" s="11"/>
      <c r="J1013" s="11"/>
      <c r="K1013" s="2"/>
      <c r="L1013" s="2"/>
      <c r="M1013" s="1"/>
    </row>
    <row r="1014" spans="1:13" x14ac:dyDescent="0.2">
      <c r="A1014" s="1"/>
      <c r="B1014" s="1"/>
      <c r="C1014" s="16"/>
      <c r="D1014" s="1"/>
      <c r="E1014" s="1"/>
      <c r="F1014" s="1"/>
      <c r="G1014" s="1"/>
      <c r="H1014" s="11"/>
      <c r="I1014" s="11"/>
      <c r="J1014" s="11"/>
      <c r="K1014" s="2"/>
      <c r="L1014" s="2"/>
      <c r="M1014" s="1"/>
    </row>
    <row r="1015" spans="1:13" x14ac:dyDescent="0.2">
      <c r="A1015" s="1"/>
      <c r="B1015" s="1"/>
      <c r="C1015" s="16"/>
      <c r="D1015" s="1"/>
      <c r="E1015" s="1"/>
      <c r="F1015" s="1"/>
      <c r="G1015" s="1"/>
      <c r="H1015" s="11"/>
      <c r="I1015" s="11"/>
      <c r="J1015" s="11"/>
      <c r="K1015" s="2"/>
      <c r="L1015" s="2"/>
      <c r="M1015" s="1"/>
    </row>
    <row r="1016" spans="1:13" x14ac:dyDescent="0.2">
      <c r="A1016" s="1"/>
      <c r="B1016" s="1"/>
      <c r="C1016" s="16"/>
      <c r="D1016" s="1"/>
      <c r="E1016" s="1"/>
      <c r="F1016" s="1"/>
      <c r="G1016" s="1"/>
      <c r="H1016" s="11"/>
      <c r="I1016" s="11"/>
      <c r="J1016" s="11"/>
      <c r="K1016" s="2"/>
      <c r="L1016" s="2"/>
      <c r="M1016" s="1"/>
    </row>
    <row r="1017" spans="1:13" x14ac:dyDescent="0.2">
      <c r="A1017" s="1"/>
      <c r="B1017" s="1"/>
      <c r="C1017" s="16"/>
      <c r="D1017" s="1"/>
      <c r="E1017" s="1"/>
      <c r="F1017" s="1"/>
      <c r="G1017" s="1"/>
      <c r="H1017" s="11"/>
      <c r="I1017" s="11"/>
      <c r="J1017" s="11"/>
      <c r="K1017" s="2"/>
      <c r="L1017" s="2"/>
      <c r="M1017" s="1"/>
    </row>
    <row r="1018" spans="1:13" x14ac:dyDescent="0.2">
      <c r="A1018" s="1"/>
      <c r="B1018" s="1"/>
      <c r="C1018" s="16"/>
      <c r="D1018" s="1"/>
      <c r="E1018" s="1"/>
      <c r="F1018" s="1"/>
      <c r="G1018" s="1"/>
      <c r="H1018" s="11"/>
      <c r="I1018" s="11"/>
      <c r="J1018" s="11"/>
      <c r="K1018" s="2"/>
      <c r="L1018" s="2"/>
      <c r="M1018" s="1"/>
    </row>
    <row r="1019" spans="1:13" x14ac:dyDescent="0.2">
      <c r="A1019" s="1"/>
      <c r="B1019" s="1"/>
      <c r="C1019" s="16"/>
      <c r="D1019" s="1"/>
      <c r="E1019" s="1"/>
      <c r="F1019" s="1"/>
      <c r="G1019" s="1"/>
      <c r="H1019" s="11"/>
      <c r="I1019" s="11"/>
      <c r="J1019" s="11"/>
      <c r="K1019" s="2"/>
      <c r="L1019" s="2"/>
      <c r="M1019" s="1"/>
    </row>
    <row r="1020" spans="1:13" x14ac:dyDescent="0.2">
      <c r="A1020" s="1"/>
      <c r="B1020" s="1"/>
      <c r="C1020" s="16"/>
      <c r="D1020" s="1"/>
      <c r="E1020" s="1"/>
      <c r="F1020" s="1"/>
      <c r="G1020" s="1"/>
      <c r="H1020" s="11"/>
      <c r="I1020" s="11"/>
      <c r="J1020" s="11"/>
      <c r="K1020" s="2"/>
      <c r="L1020" s="2"/>
      <c r="M1020" s="1"/>
    </row>
    <row r="1021" spans="1:13" x14ac:dyDescent="0.2">
      <c r="A1021" s="1"/>
      <c r="B1021" s="1"/>
      <c r="C1021" s="16"/>
      <c r="D1021" s="1"/>
      <c r="E1021" s="1"/>
      <c r="F1021" s="1"/>
      <c r="G1021" s="1"/>
      <c r="H1021" s="11"/>
      <c r="I1021" s="11"/>
      <c r="J1021" s="11"/>
      <c r="K1021" s="2"/>
      <c r="L1021" s="2"/>
      <c r="M1021" s="1"/>
    </row>
    <row r="1022" spans="1:13" x14ac:dyDescent="0.2">
      <c r="A1022" s="1"/>
      <c r="B1022" s="1"/>
      <c r="C1022" s="16"/>
      <c r="D1022" s="1"/>
      <c r="E1022" s="1"/>
      <c r="F1022" s="1"/>
      <c r="G1022" s="1"/>
      <c r="H1022" s="11"/>
      <c r="I1022" s="11"/>
      <c r="J1022" s="11"/>
      <c r="K1022" s="2"/>
      <c r="L1022" s="2"/>
      <c r="M1022" s="1"/>
    </row>
    <row r="1023" spans="1:13" x14ac:dyDescent="0.2">
      <c r="A1023" s="1"/>
      <c r="B1023" s="1"/>
      <c r="C1023" s="16"/>
      <c r="D1023" s="1"/>
      <c r="E1023" s="1"/>
      <c r="F1023" s="1"/>
      <c r="G1023" s="1"/>
      <c r="H1023" s="11"/>
      <c r="I1023" s="11"/>
      <c r="J1023" s="11"/>
      <c r="K1023" s="2"/>
      <c r="L1023" s="2"/>
      <c r="M1023" s="1"/>
    </row>
    <row r="1024" spans="1:13" x14ac:dyDescent="0.2">
      <c r="A1024" s="1"/>
      <c r="B1024" s="1"/>
      <c r="C1024" s="16"/>
      <c r="D1024" s="1"/>
      <c r="E1024" s="1"/>
      <c r="F1024" s="1"/>
      <c r="G1024" s="1"/>
      <c r="H1024" s="11"/>
      <c r="I1024" s="11"/>
      <c r="J1024" s="11"/>
      <c r="K1024" s="2"/>
      <c r="L1024" s="2"/>
      <c r="M1024" s="1"/>
    </row>
    <row r="1025" spans="1:13" x14ac:dyDescent="0.2">
      <c r="A1025" s="1"/>
      <c r="B1025" s="1"/>
      <c r="C1025" s="16"/>
      <c r="D1025" s="1"/>
      <c r="E1025" s="1"/>
      <c r="F1025" s="1"/>
      <c r="G1025" s="1"/>
      <c r="H1025" s="11"/>
      <c r="I1025" s="11"/>
      <c r="J1025" s="11"/>
      <c r="K1025" s="2"/>
      <c r="L1025" s="2"/>
      <c r="M1025" s="1"/>
    </row>
    <row r="1026" spans="1:13" x14ac:dyDescent="0.2">
      <c r="A1026" s="1"/>
      <c r="B1026" s="1"/>
      <c r="C1026" s="16"/>
      <c r="D1026" s="1"/>
      <c r="E1026" s="1"/>
      <c r="F1026" s="1"/>
      <c r="G1026" s="1"/>
      <c r="H1026" s="11"/>
      <c r="I1026" s="11"/>
      <c r="J1026" s="11"/>
      <c r="K1026" s="2"/>
      <c r="L1026" s="2"/>
      <c r="M1026" s="1"/>
    </row>
    <row r="1027" spans="1:13" x14ac:dyDescent="0.2">
      <c r="A1027" s="1"/>
      <c r="B1027" s="1"/>
      <c r="C1027" s="16"/>
      <c r="D1027" s="1"/>
      <c r="E1027" s="1"/>
      <c r="F1027" s="1"/>
      <c r="G1027" s="1"/>
      <c r="H1027" s="11"/>
      <c r="I1027" s="11"/>
      <c r="J1027" s="11"/>
      <c r="K1027" s="2"/>
      <c r="L1027" s="2"/>
      <c r="M1027" s="1"/>
    </row>
    <row r="1028" spans="1:13" x14ac:dyDescent="0.2">
      <c r="A1028" s="1"/>
      <c r="B1028" s="1"/>
      <c r="C1028" s="16"/>
      <c r="D1028" s="1"/>
      <c r="E1028" s="1"/>
      <c r="F1028" s="1"/>
      <c r="G1028" s="1"/>
      <c r="H1028" s="11"/>
      <c r="I1028" s="11"/>
      <c r="J1028" s="11"/>
      <c r="K1028" s="2"/>
      <c r="L1028" s="2"/>
      <c r="M1028" s="1"/>
    </row>
    <row r="1029" spans="1:13" x14ac:dyDescent="0.2">
      <c r="A1029" s="1"/>
      <c r="B1029" s="1"/>
      <c r="C1029" s="16"/>
      <c r="D1029" s="1"/>
      <c r="E1029" s="1"/>
      <c r="F1029" s="1"/>
      <c r="G1029" s="1"/>
      <c r="H1029" s="11"/>
      <c r="I1029" s="11"/>
      <c r="J1029" s="11"/>
      <c r="K1029" s="2"/>
      <c r="L1029" s="2"/>
      <c r="M1029" s="1"/>
    </row>
    <row r="1030" spans="1:13" x14ac:dyDescent="0.2">
      <c r="A1030" s="1"/>
      <c r="B1030" s="1"/>
      <c r="C1030" s="16"/>
      <c r="D1030" s="1"/>
      <c r="E1030" s="1"/>
      <c r="F1030" s="1"/>
      <c r="G1030" s="1"/>
      <c r="H1030" s="11"/>
      <c r="I1030" s="11"/>
      <c r="J1030" s="11"/>
      <c r="K1030" s="2"/>
      <c r="L1030" s="2"/>
      <c r="M1030" s="1"/>
    </row>
    <row r="1031" spans="1:13" x14ac:dyDescent="0.2">
      <c r="A1031" s="1"/>
      <c r="B1031" s="1"/>
      <c r="C1031" s="16"/>
      <c r="D1031" s="1"/>
      <c r="E1031" s="1"/>
      <c r="F1031" s="1"/>
      <c r="G1031" s="1"/>
      <c r="H1031" s="11"/>
      <c r="I1031" s="11"/>
      <c r="J1031" s="11"/>
      <c r="K1031" s="2"/>
      <c r="L1031" s="2"/>
      <c r="M1031" s="1"/>
    </row>
    <row r="1032" spans="1:13" x14ac:dyDescent="0.2">
      <c r="A1032" s="1"/>
      <c r="B1032" s="1"/>
      <c r="C1032" s="16"/>
      <c r="D1032" s="1"/>
      <c r="E1032" s="1"/>
      <c r="F1032" s="1"/>
      <c r="G1032" s="1"/>
      <c r="H1032" s="11"/>
      <c r="I1032" s="11"/>
      <c r="J1032" s="11"/>
      <c r="K1032" s="2"/>
      <c r="L1032" s="2"/>
      <c r="M1032" s="1"/>
    </row>
    <row r="1033" spans="1:13" x14ac:dyDescent="0.2">
      <c r="A1033" s="1"/>
      <c r="B1033" s="1"/>
      <c r="C1033" s="16"/>
      <c r="D1033" s="1"/>
      <c r="E1033" s="1"/>
      <c r="F1033" s="1"/>
      <c r="G1033" s="1"/>
      <c r="H1033" s="11"/>
      <c r="I1033" s="11"/>
      <c r="J1033" s="11"/>
      <c r="K1033" s="2"/>
      <c r="L1033" s="2"/>
      <c r="M1033" s="1"/>
    </row>
    <row r="1034" spans="1:13" x14ac:dyDescent="0.2">
      <c r="A1034" s="1"/>
      <c r="B1034" s="1"/>
      <c r="C1034" s="16"/>
      <c r="D1034" s="1"/>
      <c r="E1034" s="1"/>
      <c r="F1034" s="1"/>
      <c r="G1034" s="1"/>
      <c r="H1034" s="11"/>
      <c r="I1034" s="11"/>
      <c r="J1034" s="11"/>
      <c r="K1034" s="2"/>
      <c r="L1034" s="2"/>
      <c r="M1034" s="1"/>
    </row>
    <row r="1035" spans="1:13" x14ac:dyDescent="0.2">
      <c r="A1035" s="1"/>
      <c r="B1035" s="1"/>
      <c r="C1035" s="16"/>
      <c r="D1035" s="1"/>
      <c r="E1035" s="1"/>
      <c r="F1035" s="1"/>
      <c r="G1035" s="1"/>
      <c r="H1035" s="11"/>
      <c r="I1035" s="11"/>
      <c r="J1035" s="11"/>
      <c r="K1035" s="2"/>
      <c r="L1035" s="2"/>
      <c r="M1035" s="1"/>
    </row>
    <row r="1036" spans="1:13" x14ac:dyDescent="0.2">
      <c r="A1036" s="1"/>
      <c r="B1036" s="1"/>
      <c r="C1036" s="16"/>
      <c r="D1036" s="1"/>
      <c r="E1036" s="1"/>
      <c r="F1036" s="1"/>
      <c r="G1036" s="1"/>
      <c r="H1036" s="11"/>
      <c r="I1036" s="11"/>
      <c r="J1036" s="11"/>
      <c r="K1036" s="2"/>
      <c r="L1036" s="2"/>
      <c r="M1036" s="1"/>
    </row>
    <row r="1037" spans="1:13" x14ac:dyDescent="0.2">
      <c r="A1037" s="1"/>
      <c r="B1037" s="1"/>
      <c r="C1037" s="16"/>
      <c r="D1037" s="1"/>
      <c r="E1037" s="1"/>
      <c r="F1037" s="1"/>
      <c r="G1037" s="1"/>
      <c r="H1037" s="11"/>
      <c r="I1037" s="11"/>
      <c r="J1037" s="11"/>
      <c r="K1037" s="2"/>
      <c r="L1037" s="2"/>
      <c r="M1037" s="1"/>
    </row>
    <row r="1038" spans="1:13" x14ac:dyDescent="0.2">
      <c r="A1038" s="1"/>
      <c r="B1038" s="1"/>
      <c r="C1038" s="16"/>
      <c r="D1038" s="1"/>
      <c r="E1038" s="1"/>
      <c r="F1038" s="1"/>
      <c r="G1038" s="1"/>
      <c r="H1038" s="11"/>
      <c r="I1038" s="11"/>
      <c r="J1038" s="11"/>
      <c r="K1038" s="2"/>
      <c r="L1038" s="2"/>
      <c r="M1038" s="1"/>
    </row>
    <row r="1039" spans="1:13" x14ac:dyDescent="0.2">
      <c r="A1039" s="1"/>
      <c r="B1039" s="1"/>
      <c r="C1039" s="16"/>
      <c r="D1039" s="1"/>
      <c r="E1039" s="1"/>
      <c r="F1039" s="1"/>
      <c r="G1039" s="1"/>
      <c r="H1039" s="11"/>
      <c r="I1039" s="11"/>
      <c r="J1039" s="11"/>
      <c r="K1039" s="2"/>
      <c r="L1039" s="2"/>
      <c r="M1039" s="1"/>
    </row>
    <row r="1040" spans="1:13" x14ac:dyDescent="0.2">
      <c r="A1040" s="1"/>
      <c r="B1040" s="1"/>
      <c r="C1040" s="16"/>
      <c r="D1040" s="1"/>
      <c r="E1040" s="1"/>
      <c r="F1040" s="1"/>
      <c r="G1040" s="1"/>
      <c r="H1040" s="11"/>
      <c r="I1040" s="11"/>
      <c r="J1040" s="11"/>
      <c r="K1040" s="2"/>
      <c r="L1040" s="2"/>
      <c r="M1040" s="1"/>
    </row>
    <row r="1041" spans="1:13" x14ac:dyDescent="0.2">
      <c r="A1041" s="1"/>
      <c r="B1041" s="1"/>
      <c r="C1041" s="16"/>
      <c r="D1041" s="1"/>
      <c r="E1041" s="1"/>
      <c r="F1041" s="1"/>
      <c r="G1041" s="1"/>
      <c r="H1041" s="11"/>
      <c r="I1041" s="11"/>
      <c r="J1041" s="11"/>
      <c r="K1041" s="2"/>
      <c r="L1041" s="2"/>
      <c r="M1041" s="1"/>
    </row>
    <row r="1042" spans="1:13" x14ac:dyDescent="0.2">
      <c r="A1042" s="1"/>
      <c r="B1042" s="1"/>
      <c r="C1042" s="16"/>
      <c r="D1042" s="1"/>
      <c r="E1042" s="1"/>
      <c r="F1042" s="1"/>
      <c r="G1042" s="1"/>
      <c r="H1042" s="11"/>
      <c r="I1042" s="11"/>
      <c r="J1042" s="11"/>
      <c r="K1042" s="2"/>
      <c r="L1042" s="2"/>
      <c r="M1042" s="1"/>
    </row>
    <row r="1043" spans="1:13" x14ac:dyDescent="0.2">
      <c r="A1043" s="1"/>
      <c r="B1043" s="1"/>
      <c r="C1043" s="16"/>
      <c r="D1043" s="1"/>
      <c r="E1043" s="1"/>
      <c r="F1043" s="1"/>
      <c r="G1043" s="1"/>
      <c r="H1043" s="11"/>
      <c r="I1043" s="11"/>
      <c r="J1043" s="11"/>
      <c r="K1043" s="2"/>
      <c r="L1043" s="2"/>
      <c r="M1043" s="1"/>
    </row>
    <row r="1044" spans="1:13" x14ac:dyDescent="0.2">
      <c r="A1044" s="1"/>
      <c r="B1044" s="1"/>
      <c r="C1044" s="16"/>
      <c r="D1044" s="1"/>
      <c r="E1044" s="1"/>
      <c r="F1044" s="1"/>
      <c r="G1044" s="1"/>
      <c r="H1044" s="11"/>
      <c r="I1044" s="11"/>
      <c r="J1044" s="11"/>
      <c r="K1044" s="2"/>
      <c r="L1044" s="2"/>
      <c r="M1044" s="1"/>
    </row>
    <row r="1045" spans="1:13" x14ac:dyDescent="0.2">
      <c r="A1045" s="1"/>
      <c r="B1045" s="1"/>
      <c r="C1045" s="16"/>
      <c r="D1045" s="1"/>
      <c r="E1045" s="1"/>
      <c r="F1045" s="1"/>
      <c r="G1045" s="1"/>
      <c r="H1045" s="11"/>
      <c r="I1045" s="11"/>
      <c r="J1045" s="11"/>
      <c r="K1045" s="2"/>
      <c r="L1045" s="2"/>
      <c r="M1045" s="1"/>
    </row>
    <row r="1046" spans="1:13" x14ac:dyDescent="0.2">
      <c r="A1046" s="1"/>
      <c r="B1046" s="1"/>
      <c r="C1046" s="16"/>
      <c r="D1046" s="1"/>
      <c r="E1046" s="1"/>
      <c r="F1046" s="1"/>
      <c r="G1046" s="1"/>
      <c r="H1046" s="11"/>
      <c r="I1046" s="11"/>
      <c r="J1046" s="11"/>
      <c r="K1046" s="2"/>
      <c r="L1046" s="2"/>
      <c r="M1046" s="1"/>
    </row>
    <row r="1047" spans="1:13" x14ac:dyDescent="0.2">
      <c r="A1047" s="1"/>
      <c r="B1047" s="1"/>
      <c r="C1047" s="16"/>
      <c r="D1047" s="1"/>
      <c r="E1047" s="1"/>
      <c r="F1047" s="1"/>
      <c r="G1047" s="1"/>
      <c r="H1047" s="11"/>
      <c r="I1047" s="11"/>
      <c r="J1047" s="11"/>
      <c r="K1047" s="2"/>
      <c r="L1047" s="2"/>
      <c r="M1047" s="1"/>
    </row>
    <row r="1048" spans="1:13" x14ac:dyDescent="0.2">
      <c r="A1048" s="1"/>
      <c r="B1048" s="1"/>
      <c r="C1048" s="16"/>
      <c r="D1048" s="1"/>
      <c r="E1048" s="1"/>
      <c r="F1048" s="1"/>
      <c r="G1048" s="1"/>
      <c r="H1048" s="11"/>
      <c r="I1048" s="11"/>
      <c r="J1048" s="11"/>
      <c r="K1048" s="2"/>
      <c r="L1048" s="2"/>
      <c r="M1048" s="1"/>
    </row>
    <row r="1049" spans="1:13" x14ac:dyDescent="0.2">
      <c r="A1049" s="1"/>
      <c r="B1049" s="1"/>
      <c r="C1049" s="16"/>
      <c r="D1049" s="1"/>
      <c r="E1049" s="1"/>
      <c r="F1049" s="1"/>
      <c r="G1049" s="1"/>
      <c r="H1049" s="11"/>
      <c r="I1049" s="11"/>
      <c r="J1049" s="11"/>
      <c r="K1049" s="2"/>
      <c r="L1049" s="2"/>
      <c r="M1049" s="1"/>
    </row>
    <row r="1050" spans="1:13" x14ac:dyDescent="0.2">
      <c r="A1050" s="1"/>
      <c r="B1050" s="1"/>
      <c r="C1050" s="16"/>
      <c r="D1050" s="1"/>
      <c r="E1050" s="1"/>
      <c r="F1050" s="1"/>
      <c r="G1050" s="1"/>
      <c r="H1050" s="11"/>
      <c r="I1050" s="11"/>
      <c r="J1050" s="11"/>
      <c r="K1050" s="2"/>
      <c r="L1050" s="2"/>
      <c r="M1050" s="1"/>
    </row>
    <row r="1051" spans="1:13" x14ac:dyDescent="0.2">
      <c r="A1051" s="1"/>
      <c r="B1051" s="1"/>
      <c r="C1051" s="16"/>
      <c r="D1051" s="1"/>
      <c r="E1051" s="1"/>
      <c r="F1051" s="1"/>
      <c r="G1051" s="1"/>
      <c r="H1051" s="11"/>
      <c r="I1051" s="11"/>
      <c r="J1051" s="11"/>
      <c r="K1051" s="2"/>
      <c r="L1051" s="2"/>
      <c r="M1051" s="1"/>
    </row>
    <row r="1052" spans="1:13" x14ac:dyDescent="0.2">
      <c r="A1052" s="1"/>
      <c r="B1052" s="1"/>
      <c r="C1052" s="16"/>
      <c r="D1052" s="1"/>
      <c r="E1052" s="1"/>
      <c r="F1052" s="1"/>
      <c r="G1052" s="1"/>
      <c r="H1052" s="11"/>
      <c r="I1052" s="11"/>
      <c r="J1052" s="11"/>
      <c r="K1052" s="2"/>
      <c r="L1052" s="2"/>
      <c r="M1052" s="1"/>
    </row>
    <row r="1053" spans="1:13" x14ac:dyDescent="0.2">
      <c r="A1053" s="1"/>
      <c r="B1053" s="1"/>
      <c r="C1053" s="16"/>
      <c r="D1053" s="1"/>
      <c r="E1053" s="1"/>
      <c r="F1053" s="1"/>
      <c r="G1053" s="1"/>
      <c r="H1053" s="11"/>
      <c r="I1053" s="11"/>
      <c r="J1053" s="11"/>
      <c r="K1053" s="2"/>
      <c r="L1053" s="2"/>
      <c r="M1053" s="1"/>
    </row>
    <row r="1054" spans="1:13" x14ac:dyDescent="0.2">
      <c r="A1054" s="1"/>
      <c r="B1054" s="1"/>
      <c r="C1054" s="16"/>
      <c r="D1054" s="1"/>
      <c r="E1054" s="1"/>
      <c r="F1054" s="1"/>
      <c r="G1054" s="1"/>
      <c r="H1054" s="11"/>
      <c r="I1054" s="11"/>
      <c r="J1054" s="11"/>
      <c r="K1054" s="2"/>
      <c r="L1054" s="2"/>
      <c r="M1054" s="1"/>
    </row>
    <row r="1055" spans="1:13" x14ac:dyDescent="0.2">
      <c r="A1055" s="1"/>
      <c r="B1055" s="1"/>
      <c r="C1055" s="16"/>
      <c r="D1055" s="1"/>
      <c r="E1055" s="1"/>
      <c r="F1055" s="1"/>
      <c r="G1055" s="1"/>
      <c r="H1055" s="11"/>
      <c r="I1055" s="11"/>
      <c r="J1055" s="11"/>
      <c r="K1055" s="2"/>
      <c r="L1055" s="2"/>
      <c r="M1055" s="1"/>
    </row>
    <row r="1056" spans="1:13" x14ac:dyDescent="0.2">
      <c r="A1056" s="1"/>
      <c r="B1056" s="1"/>
      <c r="C1056" s="16"/>
      <c r="D1056" s="1"/>
      <c r="E1056" s="1"/>
      <c r="F1056" s="1"/>
      <c r="G1056" s="1"/>
      <c r="H1056" s="11"/>
      <c r="I1056" s="11"/>
      <c r="J1056" s="11"/>
      <c r="K1056" s="2"/>
      <c r="L1056" s="2"/>
      <c r="M1056" s="1"/>
    </row>
    <row r="1057" spans="1:13" x14ac:dyDescent="0.2">
      <c r="A1057" s="1"/>
      <c r="B1057" s="1"/>
      <c r="C1057" s="16"/>
      <c r="D1057" s="1"/>
      <c r="E1057" s="1"/>
      <c r="F1057" s="1"/>
      <c r="G1057" s="1"/>
      <c r="H1057" s="11"/>
      <c r="I1057" s="11"/>
      <c r="J1057" s="11"/>
      <c r="K1057" s="2"/>
      <c r="L1057" s="2"/>
      <c r="M1057" s="1"/>
    </row>
    <row r="1058" spans="1:13" x14ac:dyDescent="0.2">
      <c r="A1058" s="1"/>
      <c r="B1058" s="1"/>
      <c r="C1058" s="16"/>
      <c r="D1058" s="1"/>
      <c r="E1058" s="1"/>
      <c r="F1058" s="1"/>
      <c r="G1058" s="1"/>
      <c r="H1058" s="11"/>
      <c r="I1058" s="11"/>
      <c r="J1058" s="11"/>
      <c r="K1058" s="2"/>
      <c r="L1058" s="2"/>
      <c r="M1058" s="1"/>
    </row>
    <row r="1059" spans="1:13" x14ac:dyDescent="0.2">
      <c r="A1059" s="1"/>
      <c r="B1059" s="1"/>
      <c r="C1059" s="16"/>
      <c r="D1059" s="1"/>
      <c r="E1059" s="1"/>
      <c r="F1059" s="1"/>
      <c r="G1059" s="1"/>
      <c r="H1059" s="11"/>
      <c r="I1059" s="11"/>
      <c r="J1059" s="11"/>
      <c r="K1059" s="2"/>
      <c r="L1059" s="2"/>
      <c r="M1059" s="1"/>
    </row>
    <row r="1060" spans="1:13" x14ac:dyDescent="0.2">
      <c r="A1060" s="1"/>
      <c r="B1060" s="1"/>
      <c r="C1060" s="16"/>
      <c r="D1060" s="1"/>
      <c r="E1060" s="1"/>
      <c r="F1060" s="1"/>
      <c r="G1060" s="1"/>
      <c r="H1060" s="11"/>
      <c r="I1060" s="11"/>
      <c r="J1060" s="11"/>
      <c r="K1060" s="2"/>
      <c r="L1060" s="2"/>
      <c r="M1060" s="1"/>
    </row>
    <row r="1061" spans="1:13" x14ac:dyDescent="0.2">
      <c r="A1061" s="1"/>
      <c r="B1061" s="1"/>
      <c r="C1061" s="16"/>
      <c r="D1061" s="1"/>
      <c r="E1061" s="1"/>
      <c r="F1061" s="1"/>
      <c r="G1061" s="1"/>
      <c r="H1061" s="11"/>
      <c r="I1061" s="11"/>
      <c r="J1061" s="11"/>
      <c r="K1061" s="2"/>
      <c r="L1061" s="2"/>
      <c r="M1061" s="1"/>
    </row>
    <row r="1062" spans="1:13" x14ac:dyDescent="0.2">
      <c r="A1062" s="1"/>
      <c r="B1062" s="1"/>
      <c r="C1062" s="16"/>
      <c r="D1062" s="1"/>
      <c r="E1062" s="1"/>
      <c r="F1062" s="1"/>
      <c r="G1062" s="1"/>
      <c r="H1062" s="11"/>
      <c r="I1062" s="11"/>
      <c r="J1062" s="11"/>
      <c r="K1062" s="2"/>
      <c r="L1062" s="2"/>
      <c r="M1062" s="1"/>
    </row>
    <row r="1063" spans="1:13" x14ac:dyDescent="0.2">
      <c r="A1063" s="1"/>
      <c r="B1063" s="1"/>
      <c r="C1063" s="16"/>
      <c r="D1063" s="1"/>
      <c r="E1063" s="1"/>
      <c r="F1063" s="1"/>
      <c r="G1063" s="1"/>
      <c r="H1063" s="11"/>
      <c r="I1063" s="11"/>
      <c r="J1063" s="11"/>
      <c r="K1063" s="2"/>
      <c r="L1063" s="2"/>
      <c r="M1063" s="1"/>
    </row>
    <row r="1064" spans="1:13" x14ac:dyDescent="0.2">
      <c r="A1064" s="1"/>
      <c r="B1064" s="1"/>
      <c r="C1064" s="16"/>
      <c r="D1064" s="1"/>
      <c r="E1064" s="1"/>
      <c r="F1064" s="1"/>
      <c r="G1064" s="1"/>
      <c r="H1064" s="11"/>
      <c r="I1064" s="11"/>
      <c r="J1064" s="11"/>
      <c r="K1064" s="2"/>
      <c r="L1064" s="2"/>
      <c r="M1064" s="1"/>
    </row>
    <row r="1065" spans="1:13" x14ac:dyDescent="0.2">
      <c r="A1065" s="1"/>
      <c r="B1065" s="1"/>
      <c r="C1065" s="16"/>
      <c r="D1065" s="1"/>
      <c r="E1065" s="1"/>
      <c r="F1065" s="1"/>
      <c r="G1065" s="1"/>
      <c r="H1065" s="11"/>
      <c r="I1065" s="11"/>
      <c r="J1065" s="11"/>
      <c r="K1065" s="2"/>
      <c r="L1065" s="2"/>
      <c r="M1065" s="1"/>
    </row>
    <row r="1066" spans="1:13" x14ac:dyDescent="0.2">
      <c r="A1066" s="1"/>
      <c r="B1066" s="1"/>
      <c r="C1066" s="16"/>
      <c r="D1066" s="1"/>
      <c r="E1066" s="1"/>
      <c r="F1066" s="1"/>
      <c r="G1066" s="1"/>
      <c r="H1066" s="11"/>
      <c r="I1066" s="11"/>
      <c r="J1066" s="11"/>
      <c r="K1066" s="2"/>
      <c r="L1066" s="2"/>
      <c r="M1066" s="1"/>
    </row>
    <row r="1067" spans="1:13" x14ac:dyDescent="0.2">
      <c r="A1067" s="1"/>
      <c r="B1067" s="1"/>
      <c r="C1067" s="16"/>
      <c r="D1067" s="1"/>
      <c r="E1067" s="1"/>
      <c r="F1067" s="1"/>
      <c r="G1067" s="1"/>
      <c r="H1067" s="11"/>
      <c r="I1067" s="11"/>
      <c r="J1067" s="11"/>
      <c r="K1067" s="2"/>
      <c r="L1067" s="2"/>
      <c r="M1067" s="1"/>
    </row>
    <row r="1068" spans="1:13" x14ac:dyDescent="0.2">
      <c r="A1068" s="1"/>
      <c r="B1068" s="1"/>
      <c r="C1068" s="16"/>
      <c r="D1068" s="1"/>
      <c r="E1068" s="1"/>
      <c r="F1068" s="1"/>
      <c r="G1068" s="1"/>
      <c r="H1068" s="11"/>
      <c r="I1068" s="11"/>
      <c r="J1068" s="11"/>
      <c r="K1068" s="2"/>
      <c r="L1068" s="2"/>
      <c r="M1068" s="1"/>
    </row>
    <row r="1069" spans="1:13" x14ac:dyDescent="0.2">
      <c r="A1069" s="1"/>
      <c r="B1069" s="1"/>
      <c r="C1069" s="16"/>
      <c r="D1069" s="1"/>
      <c r="E1069" s="1"/>
      <c r="F1069" s="1"/>
      <c r="G1069" s="1"/>
      <c r="H1069" s="11"/>
      <c r="I1069" s="11"/>
      <c r="J1069" s="11"/>
      <c r="K1069" s="2"/>
      <c r="L1069" s="2"/>
      <c r="M1069" s="1"/>
    </row>
    <row r="1070" spans="1:13" x14ac:dyDescent="0.2">
      <c r="A1070" s="1"/>
      <c r="B1070" s="1"/>
      <c r="C1070" s="16"/>
      <c r="D1070" s="1"/>
      <c r="E1070" s="1"/>
      <c r="F1070" s="1"/>
      <c r="G1070" s="1"/>
      <c r="H1070" s="11"/>
      <c r="I1070" s="11"/>
      <c r="J1070" s="11"/>
      <c r="K1070" s="2"/>
      <c r="L1070" s="2"/>
      <c r="M1070" s="1"/>
    </row>
    <row r="1071" spans="1:13" x14ac:dyDescent="0.2">
      <c r="A1071" s="1"/>
      <c r="B1071" s="1"/>
      <c r="C1071" s="16"/>
      <c r="D1071" s="1"/>
      <c r="E1071" s="1"/>
      <c r="F1071" s="1"/>
      <c r="G1071" s="1"/>
      <c r="H1071" s="11"/>
      <c r="I1071" s="11"/>
      <c r="J1071" s="11"/>
      <c r="K1071" s="2"/>
      <c r="L1071" s="2"/>
      <c r="M1071" s="1"/>
    </row>
    <row r="1072" spans="1:13" x14ac:dyDescent="0.2">
      <c r="A1072" s="1"/>
      <c r="B1072" s="1"/>
      <c r="C1072" s="16"/>
      <c r="D1072" s="1"/>
      <c r="E1072" s="1"/>
      <c r="F1072" s="1"/>
      <c r="G1072" s="1"/>
      <c r="H1072" s="11"/>
      <c r="I1072" s="11"/>
      <c r="J1072" s="11"/>
      <c r="K1072" s="2"/>
      <c r="L1072" s="2"/>
      <c r="M1072" s="1"/>
    </row>
    <row r="1073" spans="1:13" x14ac:dyDescent="0.2">
      <c r="A1073" s="1"/>
      <c r="B1073" s="1"/>
      <c r="C1073" s="16"/>
      <c r="D1073" s="1"/>
      <c r="E1073" s="1"/>
      <c r="F1073" s="1"/>
      <c r="G1073" s="1"/>
      <c r="H1073" s="11"/>
      <c r="I1073" s="11"/>
      <c r="J1073" s="11"/>
      <c r="K1073" s="2"/>
      <c r="L1073" s="2"/>
      <c r="M1073" s="1"/>
    </row>
    <row r="1074" spans="1:13" x14ac:dyDescent="0.2">
      <c r="A1074" s="1"/>
      <c r="B1074" s="1"/>
      <c r="C1074" s="16"/>
      <c r="D1074" s="1"/>
      <c r="E1074" s="1"/>
      <c r="F1074" s="1"/>
      <c r="G1074" s="1"/>
      <c r="H1074" s="11"/>
      <c r="I1074" s="11"/>
      <c r="J1074" s="11"/>
      <c r="K1074" s="2"/>
      <c r="L1074" s="2"/>
      <c r="M1074" s="1"/>
    </row>
    <row r="1075" spans="1:13" x14ac:dyDescent="0.2">
      <c r="A1075" s="1"/>
      <c r="B1075" s="1"/>
      <c r="C1075" s="16"/>
      <c r="D1075" s="1"/>
      <c r="E1075" s="1"/>
      <c r="F1075" s="1"/>
      <c r="G1075" s="1"/>
      <c r="H1075" s="11"/>
      <c r="I1075" s="11"/>
      <c r="J1075" s="11"/>
      <c r="K1075" s="2"/>
      <c r="L1075" s="2"/>
      <c r="M1075" s="1"/>
    </row>
    <row r="1076" spans="1:13" x14ac:dyDescent="0.2">
      <c r="A1076" s="1"/>
      <c r="B1076" s="1"/>
      <c r="C1076" s="16"/>
      <c r="D1076" s="1"/>
      <c r="E1076" s="1"/>
      <c r="F1076" s="1"/>
      <c r="G1076" s="1"/>
      <c r="H1076" s="11"/>
      <c r="I1076" s="11"/>
      <c r="J1076" s="11"/>
      <c r="K1076" s="2"/>
      <c r="L1076" s="2"/>
      <c r="M1076" s="1"/>
    </row>
    <row r="1077" spans="1:13" x14ac:dyDescent="0.2">
      <c r="A1077" s="1"/>
      <c r="B1077" s="1"/>
      <c r="C1077" s="16"/>
      <c r="D1077" s="1"/>
      <c r="E1077" s="1"/>
      <c r="F1077" s="1"/>
      <c r="G1077" s="1"/>
      <c r="H1077" s="11"/>
      <c r="I1077" s="11"/>
      <c r="J1077" s="11"/>
      <c r="K1077" s="2"/>
      <c r="L1077" s="2"/>
      <c r="M1077" s="1"/>
    </row>
    <row r="1078" spans="1:13" x14ac:dyDescent="0.2">
      <c r="A1078" s="1"/>
      <c r="B1078" s="1"/>
      <c r="C1078" s="16"/>
      <c r="D1078" s="1"/>
      <c r="E1078" s="1"/>
      <c r="F1078" s="1"/>
      <c r="G1078" s="1"/>
      <c r="H1078" s="11"/>
      <c r="I1078" s="11"/>
      <c r="J1078" s="11"/>
      <c r="K1078" s="2"/>
      <c r="L1078" s="2"/>
      <c r="M1078" s="1"/>
    </row>
    <row r="1079" spans="1:13" x14ac:dyDescent="0.2">
      <c r="A1079" s="1"/>
      <c r="B1079" s="1"/>
      <c r="C1079" s="16"/>
      <c r="D1079" s="1"/>
      <c r="E1079" s="1"/>
      <c r="F1079" s="1"/>
      <c r="G1079" s="1"/>
      <c r="H1079" s="11"/>
      <c r="I1079" s="11"/>
      <c r="J1079" s="11"/>
      <c r="K1079" s="2"/>
      <c r="L1079" s="2"/>
      <c r="M1079" s="1"/>
    </row>
    <row r="1080" spans="1:13" x14ac:dyDescent="0.2">
      <c r="A1080" s="1"/>
      <c r="B1080" s="1"/>
      <c r="C1080" s="16"/>
      <c r="D1080" s="1"/>
      <c r="E1080" s="1"/>
      <c r="F1080" s="1"/>
      <c r="G1080" s="1"/>
      <c r="H1080" s="11"/>
      <c r="I1080" s="11"/>
      <c r="J1080" s="11"/>
      <c r="K1080" s="2"/>
      <c r="L1080" s="2"/>
      <c r="M1080" s="1"/>
    </row>
    <row r="1081" spans="1:13" x14ac:dyDescent="0.2">
      <c r="A1081" s="1"/>
      <c r="B1081" s="1"/>
      <c r="C1081" s="16"/>
      <c r="D1081" s="1"/>
      <c r="E1081" s="1"/>
      <c r="F1081" s="1"/>
      <c r="G1081" s="1"/>
      <c r="H1081" s="11"/>
      <c r="I1081" s="11"/>
      <c r="J1081" s="11"/>
      <c r="K1081" s="2"/>
      <c r="L1081" s="2"/>
      <c r="M1081" s="1"/>
    </row>
    <row r="1082" spans="1:13" x14ac:dyDescent="0.2">
      <c r="A1082" s="1"/>
      <c r="B1082" s="1"/>
      <c r="C1082" s="16"/>
      <c r="D1082" s="1"/>
      <c r="E1082" s="1"/>
      <c r="F1082" s="1"/>
      <c r="G1082" s="1"/>
      <c r="H1082" s="11"/>
      <c r="I1082" s="11"/>
      <c r="J1082" s="11"/>
      <c r="K1082" s="2"/>
      <c r="L1082" s="2"/>
      <c r="M1082" s="1"/>
    </row>
    <row r="1083" spans="1:13" x14ac:dyDescent="0.2">
      <c r="A1083" s="1"/>
      <c r="B1083" s="1"/>
      <c r="C1083" s="16"/>
      <c r="D1083" s="1"/>
      <c r="E1083" s="1"/>
      <c r="F1083" s="1"/>
      <c r="G1083" s="1"/>
      <c r="H1083" s="11"/>
      <c r="I1083" s="11"/>
      <c r="J1083" s="11"/>
      <c r="K1083" s="2"/>
      <c r="L1083" s="2"/>
      <c r="M1083" s="1"/>
    </row>
    <row r="1084" spans="1:13" x14ac:dyDescent="0.2">
      <c r="A1084" s="1"/>
      <c r="B1084" s="1"/>
      <c r="C1084" s="16"/>
      <c r="D1084" s="1"/>
      <c r="E1084" s="1"/>
      <c r="F1084" s="1"/>
      <c r="G1084" s="1"/>
      <c r="H1084" s="11"/>
      <c r="I1084" s="11"/>
      <c r="J1084" s="11"/>
      <c r="K1084" s="2"/>
      <c r="L1084" s="2"/>
      <c r="M1084" s="1"/>
    </row>
    <row r="1085" spans="1:13" x14ac:dyDescent="0.2">
      <c r="A1085" s="1"/>
      <c r="B1085" s="1"/>
      <c r="C1085" s="16"/>
      <c r="D1085" s="1"/>
      <c r="E1085" s="1"/>
      <c r="F1085" s="1"/>
      <c r="G1085" s="1"/>
      <c r="H1085" s="11"/>
      <c r="I1085" s="11"/>
      <c r="J1085" s="11"/>
      <c r="K1085" s="2"/>
      <c r="L1085" s="2"/>
      <c r="M1085" s="1"/>
    </row>
    <row r="1086" spans="1:13" x14ac:dyDescent="0.2">
      <c r="A1086" s="1"/>
      <c r="B1086" s="1"/>
      <c r="C1086" s="16"/>
      <c r="D1086" s="1"/>
      <c r="E1086" s="1"/>
      <c r="F1086" s="1"/>
      <c r="G1086" s="1"/>
      <c r="H1086" s="11"/>
      <c r="I1086" s="11"/>
      <c r="J1086" s="11"/>
      <c r="K1086" s="2"/>
      <c r="L1086" s="2"/>
      <c r="M1086" s="1"/>
    </row>
    <row r="1087" spans="1:13" x14ac:dyDescent="0.2">
      <c r="A1087" s="1"/>
      <c r="B1087" s="1"/>
      <c r="C1087" s="16"/>
      <c r="D1087" s="1"/>
      <c r="E1087" s="1"/>
      <c r="F1087" s="1"/>
      <c r="G1087" s="1"/>
      <c r="H1087" s="11"/>
      <c r="I1087" s="11"/>
      <c r="J1087" s="11"/>
      <c r="K1087" s="2"/>
      <c r="L1087" s="2"/>
      <c r="M1087" s="1"/>
    </row>
    <row r="1088" spans="1:13" x14ac:dyDescent="0.2">
      <c r="A1088" s="1"/>
      <c r="B1088" s="1"/>
      <c r="C1088" s="16"/>
      <c r="D1088" s="1"/>
      <c r="E1088" s="1"/>
      <c r="F1088" s="1"/>
      <c r="G1088" s="1"/>
      <c r="H1088" s="11"/>
      <c r="I1088" s="11"/>
      <c r="J1088" s="11"/>
      <c r="K1088" s="2"/>
      <c r="L1088" s="2"/>
      <c r="M1088" s="1"/>
    </row>
    <row r="1089" spans="1:13" x14ac:dyDescent="0.2">
      <c r="A1089" s="1"/>
      <c r="B1089" s="1"/>
      <c r="C1089" s="16"/>
      <c r="D1089" s="1"/>
      <c r="E1089" s="1"/>
      <c r="F1089" s="1"/>
      <c r="G1089" s="1"/>
      <c r="H1089" s="11"/>
      <c r="I1089" s="11"/>
      <c r="J1089" s="11"/>
      <c r="K1089" s="2"/>
      <c r="L1089" s="2"/>
      <c r="M1089" s="1"/>
    </row>
    <row r="1090" spans="1:13" x14ac:dyDescent="0.2">
      <c r="A1090" s="1"/>
      <c r="B1090" s="1"/>
      <c r="C1090" s="16"/>
      <c r="D1090" s="1"/>
      <c r="E1090" s="1"/>
      <c r="F1090" s="1"/>
      <c r="G1090" s="1"/>
      <c r="H1090" s="11"/>
      <c r="I1090" s="11"/>
      <c r="J1090" s="11"/>
      <c r="K1090" s="2"/>
      <c r="L1090" s="2"/>
      <c r="M1090" s="1"/>
    </row>
    <row r="1091" spans="1:13" x14ac:dyDescent="0.2">
      <c r="A1091" s="1"/>
      <c r="B1091" s="1"/>
      <c r="C1091" s="16"/>
      <c r="D1091" s="1"/>
      <c r="E1091" s="1"/>
      <c r="F1091" s="1"/>
      <c r="G1091" s="1"/>
      <c r="H1091" s="11"/>
      <c r="I1091" s="11"/>
      <c r="J1091" s="11"/>
      <c r="K1091" s="2"/>
      <c r="L1091" s="2"/>
      <c r="M1091" s="1"/>
    </row>
    <row r="1092" spans="1:13" x14ac:dyDescent="0.2">
      <c r="A1092" s="1"/>
      <c r="B1092" s="1"/>
      <c r="C1092" s="16"/>
      <c r="D1092" s="1"/>
      <c r="E1092" s="1"/>
      <c r="F1092" s="1"/>
      <c r="G1092" s="1"/>
      <c r="H1092" s="11"/>
      <c r="I1092" s="11"/>
      <c r="J1092" s="11"/>
      <c r="K1092" s="2"/>
      <c r="L1092" s="2"/>
      <c r="M1092" s="1"/>
    </row>
    <row r="1093" spans="1:13" x14ac:dyDescent="0.2">
      <c r="A1093" s="1"/>
      <c r="B1093" s="1"/>
      <c r="C1093" s="16"/>
      <c r="D1093" s="1"/>
      <c r="E1093" s="1"/>
      <c r="F1093" s="1"/>
      <c r="G1093" s="1"/>
      <c r="H1093" s="11"/>
      <c r="I1093" s="11"/>
      <c r="J1093" s="11"/>
      <c r="K1093" s="2"/>
      <c r="L1093" s="2"/>
      <c r="M1093" s="1"/>
    </row>
    <row r="1094" spans="1:13" x14ac:dyDescent="0.2">
      <c r="A1094" s="1"/>
      <c r="B1094" s="1"/>
      <c r="C1094" s="16"/>
      <c r="D1094" s="1"/>
      <c r="E1094" s="1"/>
      <c r="F1094" s="1"/>
      <c r="G1094" s="1"/>
      <c r="H1094" s="11"/>
      <c r="I1094" s="11"/>
      <c r="J1094" s="11"/>
      <c r="K1094" s="2"/>
      <c r="L1094" s="2"/>
      <c r="M1094" s="1"/>
    </row>
    <row r="1095" spans="1:13" x14ac:dyDescent="0.2">
      <c r="A1095" s="1"/>
      <c r="B1095" s="1"/>
      <c r="C1095" s="16"/>
      <c r="D1095" s="1"/>
      <c r="E1095" s="1"/>
      <c r="F1095" s="1"/>
      <c r="G1095" s="1"/>
      <c r="H1095" s="11"/>
      <c r="I1095" s="11"/>
      <c r="J1095" s="11"/>
      <c r="K1095" s="2"/>
      <c r="L1095" s="2"/>
      <c r="M1095" s="1"/>
    </row>
    <row r="1096" spans="1:13" x14ac:dyDescent="0.2">
      <c r="A1096" s="1"/>
      <c r="B1096" s="1"/>
      <c r="C1096" s="16"/>
      <c r="D1096" s="1"/>
      <c r="E1096" s="1"/>
      <c r="F1096" s="1"/>
      <c r="G1096" s="1"/>
      <c r="H1096" s="11"/>
      <c r="I1096" s="11"/>
      <c r="J1096" s="11"/>
      <c r="K1096" s="2"/>
      <c r="L1096" s="2"/>
      <c r="M1096" s="1"/>
    </row>
    <row r="1097" spans="1:13" x14ac:dyDescent="0.2">
      <c r="A1097" s="1"/>
      <c r="B1097" s="1"/>
      <c r="C1097" s="16"/>
      <c r="D1097" s="1"/>
      <c r="E1097" s="1"/>
      <c r="F1097" s="1"/>
      <c r="G1097" s="1"/>
      <c r="H1097" s="11"/>
      <c r="I1097" s="11"/>
      <c r="J1097" s="11"/>
      <c r="K1097" s="2"/>
      <c r="L1097" s="2"/>
      <c r="M1097" s="1"/>
    </row>
    <row r="1098" spans="1:13" x14ac:dyDescent="0.2">
      <c r="A1098" s="1"/>
      <c r="B1098" s="1"/>
      <c r="C1098" s="16"/>
      <c r="D1098" s="1"/>
      <c r="E1098" s="1"/>
      <c r="F1098" s="1"/>
      <c r="G1098" s="1"/>
      <c r="H1098" s="11"/>
      <c r="I1098" s="11"/>
      <c r="J1098" s="11"/>
      <c r="K1098" s="2"/>
      <c r="L1098" s="2"/>
      <c r="M1098" s="1"/>
    </row>
    <row r="1099" spans="1:13" x14ac:dyDescent="0.2">
      <c r="A1099" s="1"/>
      <c r="B1099" s="1"/>
      <c r="C1099" s="16"/>
      <c r="D1099" s="1"/>
      <c r="E1099" s="1"/>
      <c r="F1099" s="1"/>
      <c r="G1099" s="1"/>
      <c r="H1099" s="11"/>
      <c r="I1099" s="11"/>
      <c r="J1099" s="11"/>
      <c r="K1099" s="2"/>
      <c r="L1099" s="2"/>
      <c r="M1099" s="1"/>
    </row>
    <row r="1100" spans="1:13" x14ac:dyDescent="0.2">
      <c r="A1100" s="1"/>
      <c r="B1100" s="1"/>
      <c r="C1100" s="16"/>
      <c r="D1100" s="1"/>
      <c r="E1100" s="1"/>
      <c r="F1100" s="1"/>
      <c r="G1100" s="1"/>
      <c r="H1100" s="11"/>
      <c r="I1100" s="11"/>
      <c r="J1100" s="11"/>
      <c r="K1100" s="2"/>
      <c r="L1100" s="2"/>
      <c r="M1100" s="1"/>
    </row>
    <row r="1101" spans="1:13" x14ac:dyDescent="0.2">
      <c r="A1101" s="1"/>
      <c r="B1101" s="1"/>
      <c r="C1101" s="16"/>
      <c r="D1101" s="1"/>
      <c r="E1101" s="1"/>
      <c r="F1101" s="1"/>
      <c r="G1101" s="1"/>
      <c r="H1101" s="11"/>
      <c r="I1101" s="11"/>
      <c r="J1101" s="11"/>
      <c r="K1101" s="2"/>
      <c r="L1101" s="2"/>
      <c r="M1101" s="1"/>
    </row>
    <row r="1102" spans="1:13" x14ac:dyDescent="0.2">
      <c r="A1102" s="1"/>
      <c r="B1102" s="1"/>
      <c r="C1102" s="16"/>
      <c r="D1102" s="1"/>
      <c r="E1102" s="1"/>
      <c r="F1102" s="1"/>
      <c r="G1102" s="1"/>
      <c r="H1102" s="11"/>
      <c r="I1102" s="11"/>
      <c r="J1102" s="11"/>
      <c r="K1102" s="2"/>
      <c r="L1102" s="2"/>
      <c r="M1102" s="1"/>
    </row>
    <row r="1103" spans="1:13" x14ac:dyDescent="0.2">
      <c r="A1103" s="1"/>
      <c r="B1103" s="1"/>
      <c r="C1103" s="16"/>
      <c r="D1103" s="1"/>
      <c r="E1103" s="1"/>
      <c r="F1103" s="1"/>
      <c r="G1103" s="1"/>
      <c r="H1103" s="11"/>
      <c r="I1103" s="11"/>
      <c r="J1103" s="11"/>
      <c r="K1103" s="2"/>
      <c r="L1103" s="2"/>
      <c r="M1103" s="1"/>
    </row>
    <row r="1104" spans="1:13" x14ac:dyDescent="0.2">
      <c r="A1104" s="1"/>
      <c r="B1104" s="1"/>
      <c r="C1104" s="16"/>
      <c r="D1104" s="1"/>
      <c r="E1104" s="1"/>
      <c r="F1104" s="1"/>
      <c r="G1104" s="1"/>
      <c r="H1104" s="11"/>
      <c r="I1104" s="11"/>
      <c r="J1104" s="11"/>
      <c r="K1104" s="2"/>
      <c r="L1104" s="2"/>
      <c r="M1104" s="1"/>
    </row>
    <row r="1105" spans="1:13" x14ac:dyDescent="0.2">
      <c r="A1105" s="1"/>
      <c r="B1105" s="1"/>
      <c r="C1105" s="16"/>
      <c r="D1105" s="1"/>
      <c r="E1105" s="1"/>
      <c r="F1105" s="1"/>
      <c r="G1105" s="1"/>
      <c r="H1105" s="11"/>
      <c r="I1105" s="11"/>
      <c r="J1105" s="11"/>
      <c r="K1105" s="2"/>
      <c r="L1105" s="2"/>
      <c r="M1105" s="1"/>
    </row>
    <row r="1106" spans="1:13" x14ac:dyDescent="0.2">
      <c r="A1106" s="1"/>
      <c r="B1106" s="1"/>
      <c r="C1106" s="16"/>
      <c r="D1106" s="1"/>
      <c r="E1106" s="1"/>
      <c r="F1106" s="1"/>
      <c r="G1106" s="1"/>
      <c r="H1106" s="11"/>
      <c r="I1106" s="11"/>
      <c r="J1106" s="11"/>
      <c r="K1106" s="2"/>
      <c r="L1106" s="2"/>
      <c r="M1106" s="1"/>
    </row>
    <row r="1107" spans="1:13" x14ac:dyDescent="0.2">
      <c r="A1107" s="1"/>
      <c r="B1107" s="1"/>
      <c r="C1107" s="16"/>
      <c r="D1107" s="1"/>
      <c r="E1107" s="1"/>
      <c r="F1107" s="1"/>
      <c r="G1107" s="1"/>
      <c r="H1107" s="11"/>
      <c r="I1107" s="11"/>
      <c r="J1107" s="11"/>
      <c r="K1107" s="2"/>
      <c r="L1107" s="2"/>
      <c r="M1107" s="1"/>
    </row>
    <row r="1108" spans="1:13" x14ac:dyDescent="0.2">
      <c r="A1108" s="1"/>
      <c r="B1108" s="1"/>
      <c r="C1108" s="16"/>
      <c r="D1108" s="1"/>
      <c r="E1108" s="1"/>
      <c r="F1108" s="1"/>
      <c r="G1108" s="1"/>
      <c r="H1108" s="11"/>
      <c r="I1108" s="11"/>
      <c r="J1108" s="11"/>
      <c r="K1108" s="2"/>
      <c r="L1108" s="2"/>
      <c r="M1108" s="1"/>
    </row>
    <row r="1109" spans="1:13" x14ac:dyDescent="0.2">
      <c r="A1109" s="1"/>
      <c r="B1109" s="1"/>
      <c r="C1109" s="16"/>
      <c r="D1109" s="1"/>
      <c r="E1109" s="1"/>
      <c r="F1109" s="1"/>
      <c r="G1109" s="1"/>
      <c r="H1109" s="11"/>
      <c r="I1109" s="11"/>
      <c r="J1109" s="11"/>
      <c r="K1109" s="2"/>
      <c r="L1109" s="2"/>
      <c r="M1109" s="1"/>
    </row>
    <row r="1110" spans="1:13" x14ac:dyDescent="0.2">
      <c r="A1110" s="1"/>
      <c r="B1110" s="1"/>
      <c r="C1110" s="16"/>
      <c r="D1110" s="1"/>
      <c r="E1110" s="1"/>
      <c r="F1110" s="1"/>
      <c r="G1110" s="1"/>
      <c r="H1110" s="11"/>
      <c r="I1110" s="11"/>
      <c r="J1110" s="11"/>
      <c r="K1110" s="2"/>
      <c r="L1110" s="2"/>
      <c r="M1110" s="1"/>
    </row>
    <row r="1111" spans="1:13" x14ac:dyDescent="0.2">
      <c r="A1111" s="1"/>
      <c r="B1111" s="1"/>
      <c r="C1111" s="16"/>
      <c r="D1111" s="1"/>
      <c r="E1111" s="1"/>
      <c r="F1111" s="1"/>
      <c r="G1111" s="1"/>
      <c r="H1111" s="11"/>
      <c r="I1111" s="11"/>
      <c r="J1111" s="11"/>
      <c r="K1111" s="2"/>
      <c r="L1111" s="2"/>
      <c r="M1111" s="1"/>
    </row>
    <row r="1112" spans="1:13" x14ac:dyDescent="0.2">
      <c r="A1112" s="1"/>
      <c r="B1112" s="1"/>
      <c r="C1112" s="16"/>
      <c r="D1112" s="1"/>
      <c r="E1112" s="1"/>
      <c r="F1112" s="1"/>
      <c r="G1112" s="1"/>
      <c r="H1112" s="11"/>
      <c r="I1112" s="11"/>
      <c r="J1112" s="11"/>
      <c r="K1112" s="2"/>
      <c r="L1112" s="2"/>
      <c r="M1112" s="1"/>
    </row>
    <row r="1113" spans="1:13" x14ac:dyDescent="0.2">
      <c r="A1113" s="1"/>
      <c r="B1113" s="1"/>
      <c r="C1113" s="16"/>
      <c r="D1113" s="1"/>
      <c r="E1113" s="1"/>
      <c r="F1113" s="1"/>
      <c r="G1113" s="1"/>
      <c r="H1113" s="11"/>
      <c r="I1113" s="11"/>
      <c r="J1113" s="11"/>
      <c r="K1113" s="2"/>
      <c r="L1113" s="2"/>
      <c r="M1113" s="1"/>
    </row>
    <row r="1114" spans="1:13" x14ac:dyDescent="0.2">
      <c r="A1114" s="1"/>
      <c r="B1114" s="1"/>
      <c r="C1114" s="16"/>
      <c r="D1114" s="1"/>
      <c r="E1114" s="1"/>
      <c r="F1114" s="1"/>
      <c r="G1114" s="1"/>
      <c r="H1114" s="11"/>
      <c r="I1114" s="11"/>
      <c r="J1114" s="11"/>
      <c r="K1114" s="2"/>
      <c r="L1114" s="2"/>
      <c r="M1114" s="1"/>
    </row>
    <row r="1115" spans="1:13" x14ac:dyDescent="0.2">
      <c r="A1115" s="1"/>
      <c r="B1115" s="1"/>
      <c r="C1115" s="16"/>
      <c r="D1115" s="1"/>
      <c r="E1115" s="1"/>
      <c r="F1115" s="1"/>
      <c r="G1115" s="1"/>
      <c r="H1115" s="11"/>
      <c r="I1115" s="11"/>
      <c r="J1115" s="11"/>
      <c r="K1115" s="2"/>
      <c r="L1115" s="2"/>
      <c r="M1115" s="1"/>
    </row>
    <row r="1116" spans="1:13" x14ac:dyDescent="0.2">
      <c r="A1116" s="1"/>
      <c r="B1116" s="1"/>
      <c r="C1116" s="16"/>
      <c r="D1116" s="1"/>
      <c r="E1116" s="1"/>
      <c r="F1116" s="1"/>
      <c r="G1116" s="1"/>
      <c r="H1116" s="11"/>
      <c r="I1116" s="11"/>
      <c r="J1116" s="11"/>
      <c r="K1116" s="2"/>
      <c r="L1116" s="2"/>
      <c r="M1116" s="1"/>
    </row>
    <row r="1117" spans="1:13" x14ac:dyDescent="0.2">
      <c r="A1117" s="1"/>
      <c r="B1117" s="1"/>
      <c r="C1117" s="16"/>
      <c r="D1117" s="1"/>
      <c r="E1117" s="1"/>
      <c r="F1117" s="1"/>
      <c r="G1117" s="1"/>
      <c r="H1117" s="11"/>
      <c r="I1117" s="11"/>
      <c r="J1117" s="11"/>
      <c r="K1117" s="2"/>
      <c r="L1117" s="2"/>
      <c r="M1117" s="1"/>
    </row>
    <row r="1118" spans="1:13" x14ac:dyDescent="0.2">
      <c r="A1118" s="1"/>
      <c r="B1118" s="1"/>
      <c r="C1118" s="16"/>
      <c r="D1118" s="1"/>
      <c r="E1118" s="1"/>
      <c r="F1118" s="1"/>
      <c r="G1118" s="1"/>
      <c r="H1118" s="11"/>
      <c r="I1118" s="11"/>
      <c r="J1118" s="11"/>
      <c r="K1118" s="2"/>
      <c r="L1118" s="2"/>
      <c r="M1118" s="1"/>
    </row>
    <row r="1119" spans="1:13" x14ac:dyDescent="0.2">
      <c r="A1119" s="1"/>
      <c r="B1119" s="1"/>
      <c r="C1119" s="16"/>
      <c r="D1119" s="1"/>
      <c r="E1119" s="1"/>
      <c r="F1119" s="1"/>
      <c r="G1119" s="1"/>
      <c r="H1119" s="11"/>
      <c r="I1119" s="11"/>
      <c r="J1119" s="11"/>
      <c r="K1119" s="2"/>
      <c r="L1119" s="2"/>
      <c r="M1119" s="1"/>
    </row>
    <row r="1120" spans="1:13" x14ac:dyDescent="0.2">
      <c r="A1120" s="1"/>
      <c r="B1120" s="1"/>
      <c r="C1120" s="16"/>
      <c r="D1120" s="1"/>
      <c r="E1120" s="1"/>
      <c r="F1120" s="1"/>
      <c r="G1120" s="1"/>
      <c r="H1120" s="11"/>
      <c r="I1120" s="11"/>
      <c r="J1120" s="11"/>
      <c r="K1120" s="2"/>
      <c r="L1120" s="2"/>
      <c r="M1120" s="1"/>
    </row>
    <row r="1121" spans="1:13" x14ac:dyDescent="0.2">
      <c r="A1121" s="1"/>
      <c r="B1121" s="1"/>
      <c r="C1121" s="16"/>
      <c r="D1121" s="1"/>
      <c r="E1121" s="1"/>
      <c r="F1121" s="1"/>
      <c r="G1121" s="1"/>
      <c r="H1121" s="11"/>
      <c r="I1121" s="11"/>
      <c r="J1121" s="11"/>
      <c r="K1121" s="2"/>
      <c r="L1121" s="2"/>
      <c r="M1121" s="1"/>
    </row>
    <row r="1122" spans="1:13" x14ac:dyDescent="0.2">
      <c r="A1122" s="1"/>
      <c r="B1122" s="1"/>
      <c r="C1122" s="16"/>
      <c r="D1122" s="1"/>
      <c r="E1122" s="1"/>
      <c r="F1122" s="1"/>
      <c r="G1122" s="1"/>
      <c r="H1122" s="11"/>
      <c r="I1122" s="11"/>
      <c r="J1122" s="11"/>
      <c r="K1122" s="2"/>
      <c r="L1122" s="2"/>
      <c r="M1122" s="1"/>
    </row>
    <row r="1123" spans="1:13" x14ac:dyDescent="0.2">
      <c r="A1123" s="1"/>
      <c r="B1123" s="1"/>
      <c r="C1123" s="16"/>
      <c r="D1123" s="1"/>
      <c r="E1123" s="1"/>
      <c r="F1123" s="1"/>
      <c r="G1123" s="1"/>
      <c r="H1123" s="11"/>
      <c r="I1123" s="11"/>
      <c r="J1123" s="11"/>
      <c r="K1123" s="2"/>
      <c r="L1123" s="2"/>
      <c r="M1123" s="1"/>
    </row>
    <row r="1124" spans="1:13" x14ac:dyDescent="0.2">
      <c r="A1124" s="1"/>
      <c r="B1124" s="1"/>
      <c r="C1124" s="16"/>
      <c r="D1124" s="1"/>
      <c r="E1124" s="1"/>
      <c r="F1124" s="1"/>
      <c r="G1124" s="1"/>
      <c r="H1124" s="11"/>
      <c r="I1124" s="11"/>
      <c r="J1124" s="11"/>
      <c r="K1124" s="2"/>
      <c r="L1124" s="2"/>
      <c r="M1124" s="1"/>
    </row>
    <row r="1125" spans="1:13" x14ac:dyDescent="0.2">
      <c r="A1125" s="1"/>
      <c r="B1125" s="1"/>
      <c r="C1125" s="16"/>
      <c r="D1125" s="1"/>
      <c r="E1125" s="1"/>
      <c r="F1125" s="1"/>
      <c r="G1125" s="1"/>
      <c r="H1125" s="11"/>
      <c r="I1125" s="11"/>
      <c r="J1125" s="11"/>
      <c r="K1125" s="2"/>
      <c r="L1125" s="2"/>
      <c r="M1125" s="1"/>
    </row>
    <row r="1126" spans="1:13" x14ac:dyDescent="0.2">
      <c r="A1126" s="1"/>
      <c r="B1126" s="1"/>
      <c r="C1126" s="16"/>
      <c r="D1126" s="1"/>
      <c r="E1126" s="1"/>
      <c r="F1126" s="1"/>
      <c r="G1126" s="1"/>
      <c r="H1126" s="11"/>
      <c r="I1126" s="11"/>
      <c r="J1126" s="11"/>
      <c r="K1126" s="2"/>
      <c r="L1126" s="2"/>
      <c r="M1126" s="1"/>
    </row>
    <row r="1127" spans="1:13" x14ac:dyDescent="0.2">
      <c r="A1127" s="1"/>
      <c r="B1127" s="1"/>
      <c r="C1127" s="16"/>
      <c r="D1127" s="1"/>
      <c r="E1127" s="1"/>
      <c r="F1127" s="1"/>
      <c r="G1127" s="1"/>
      <c r="H1127" s="11"/>
      <c r="I1127" s="11"/>
      <c r="J1127" s="11"/>
      <c r="K1127" s="2"/>
      <c r="L1127" s="2"/>
      <c r="M1127" s="1"/>
    </row>
    <row r="1128" spans="1:13" x14ac:dyDescent="0.2">
      <c r="A1128" s="1"/>
      <c r="B1128" s="1"/>
      <c r="C1128" s="16"/>
      <c r="D1128" s="1"/>
      <c r="E1128" s="1"/>
      <c r="F1128" s="1"/>
      <c r="G1128" s="1"/>
      <c r="H1128" s="11"/>
      <c r="I1128" s="11"/>
      <c r="J1128" s="11"/>
      <c r="K1128" s="2"/>
      <c r="L1128" s="2"/>
      <c r="M1128" s="1"/>
    </row>
    <row r="1129" spans="1:13" x14ac:dyDescent="0.2">
      <c r="A1129" s="1"/>
      <c r="B1129" s="1"/>
      <c r="C1129" s="16"/>
      <c r="D1129" s="1"/>
      <c r="E1129" s="1"/>
      <c r="F1129" s="1"/>
      <c r="G1129" s="1"/>
      <c r="H1129" s="11"/>
      <c r="I1129" s="11"/>
      <c r="J1129" s="11"/>
      <c r="K1129" s="2"/>
      <c r="L1129" s="2"/>
      <c r="M1129" s="1"/>
    </row>
    <row r="1130" spans="1:13" x14ac:dyDescent="0.2">
      <c r="A1130" s="1"/>
      <c r="B1130" s="1"/>
      <c r="C1130" s="16"/>
      <c r="D1130" s="1"/>
      <c r="E1130" s="1"/>
      <c r="F1130" s="1"/>
      <c r="G1130" s="1"/>
      <c r="H1130" s="11"/>
      <c r="I1130" s="11"/>
      <c r="J1130" s="11"/>
      <c r="K1130" s="2"/>
      <c r="L1130" s="2"/>
      <c r="M1130" s="1"/>
    </row>
    <row r="1131" spans="1:13" x14ac:dyDescent="0.2">
      <c r="A1131" s="1"/>
      <c r="B1131" s="1"/>
      <c r="C1131" s="16"/>
      <c r="D1131" s="1"/>
      <c r="E1131" s="1"/>
      <c r="F1131" s="1"/>
      <c r="G1131" s="1"/>
      <c r="H1131" s="11"/>
      <c r="I1131" s="11"/>
      <c r="J1131" s="11"/>
      <c r="K1131" s="2"/>
      <c r="L1131" s="2"/>
      <c r="M1131" s="1"/>
    </row>
    <row r="1132" spans="1:13" x14ac:dyDescent="0.2">
      <c r="A1132" s="1"/>
      <c r="B1132" s="1"/>
      <c r="C1132" s="16"/>
      <c r="D1132" s="1"/>
      <c r="E1132" s="1"/>
      <c r="F1132" s="1"/>
      <c r="G1132" s="1"/>
      <c r="H1132" s="11"/>
      <c r="I1132" s="11"/>
      <c r="J1132" s="11"/>
      <c r="K1132" s="2"/>
      <c r="L1132" s="2"/>
      <c r="M1132" s="1"/>
    </row>
    <row r="1133" spans="1:13" x14ac:dyDescent="0.2">
      <c r="A1133" s="1"/>
      <c r="B1133" s="1"/>
      <c r="C1133" s="16"/>
      <c r="D1133" s="1"/>
      <c r="E1133" s="1"/>
      <c r="F1133" s="1"/>
      <c r="G1133" s="1"/>
      <c r="H1133" s="11"/>
      <c r="I1133" s="11"/>
      <c r="J1133" s="11"/>
      <c r="K1133" s="2"/>
      <c r="L1133" s="2"/>
      <c r="M1133" s="1"/>
    </row>
    <row r="1134" spans="1:13" x14ac:dyDescent="0.2">
      <c r="A1134" s="1"/>
      <c r="B1134" s="1"/>
      <c r="C1134" s="16"/>
      <c r="D1134" s="1"/>
      <c r="E1134" s="1"/>
      <c r="F1134" s="1"/>
      <c r="G1134" s="1"/>
      <c r="H1134" s="11"/>
      <c r="I1134" s="11"/>
      <c r="J1134" s="11"/>
      <c r="K1134" s="2"/>
      <c r="L1134" s="2"/>
      <c r="M1134" s="1"/>
    </row>
    <row r="1135" spans="1:13" x14ac:dyDescent="0.2">
      <c r="A1135" s="1"/>
      <c r="B1135" s="1"/>
      <c r="C1135" s="16"/>
      <c r="D1135" s="1"/>
      <c r="E1135" s="1"/>
      <c r="F1135" s="1"/>
      <c r="G1135" s="1"/>
      <c r="H1135" s="11"/>
      <c r="I1135" s="11"/>
      <c r="J1135" s="11"/>
      <c r="K1135" s="2"/>
      <c r="L1135" s="2"/>
      <c r="M1135" s="1"/>
    </row>
    <row r="1136" spans="1:13" x14ac:dyDescent="0.2">
      <c r="A1136" s="1"/>
      <c r="B1136" s="1"/>
      <c r="C1136" s="16"/>
      <c r="D1136" s="1"/>
      <c r="E1136" s="1"/>
      <c r="F1136" s="1"/>
      <c r="G1136" s="1"/>
      <c r="H1136" s="11"/>
      <c r="I1136" s="11"/>
      <c r="J1136" s="11"/>
      <c r="K1136" s="2"/>
      <c r="L1136" s="2"/>
      <c r="M1136" s="1"/>
    </row>
    <row r="1137" spans="1:13" x14ac:dyDescent="0.2">
      <c r="A1137" s="1"/>
      <c r="B1137" s="1"/>
      <c r="C1137" s="16"/>
      <c r="D1137" s="1"/>
      <c r="E1137" s="1"/>
      <c r="F1137" s="1"/>
      <c r="G1137" s="1"/>
      <c r="H1137" s="11"/>
      <c r="I1137" s="11"/>
      <c r="J1137" s="11"/>
      <c r="K1137" s="2"/>
      <c r="L1137" s="2"/>
      <c r="M1137" s="1"/>
    </row>
    <row r="1138" spans="1:13" x14ac:dyDescent="0.2">
      <c r="A1138" s="1"/>
      <c r="B1138" s="1"/>
      <c r="C1138" s="16"/>
      <c r="D1138" s="1"/>
      <c r="E1138" s="1"/>
      <c r="F1138" s="1"/>
      <c r="G1138" s="1"/>
      <c r="H1138" s="11"/>
      <c r="I1138" s="11"/>
      <c r="J1138" s="11"/>
      <c r="K1138" s="2"/>
      <c r="L1138" s="2"/>
      <c r="M1138" s="1"/>
    </row>
    <row r="1139" spans="1:13" x14ac:dyDescent="0.2">
      <c r="A1139" s="1"/>
      <c r="B1139" s="1"/>
      <c r="C1139" s="16"/>
      <c r="D1139" s="1"/>
      <c r="E1139" s="1"/>
      <c r="F1139" s="1"/>
      <c r="G1139" s="1"/>
      <c r="H1139" s="11"/>
      <c r="I1139" s="11"/>
      <c r="J1139" s="11"/>
      <c r="K1139" s="2"/>
      <c r="L1139" s="2"/>
      <c r="M1139" s="1"/>
    </row>
    <row r="1140" spans="1:13" x14ac:dyDescent="0.2">
      <c r="A1140" s="1"/>
      <c r="B1140" s="1"/>
      <c r="C1140" s="16"/>
      <c r="D1140" s="1"/>
      <c r="E1140" s="1"/>
      <c r="F1140" s="1"/>
      <c r="G1140" s="1"/>
      <c r="H1140" s="11"/>
      <c r="I1140" s="11"/>
      <c r="J1140" s="11"/>
      <c r="K1140" s="2"/>
      <c r="L1140" s="2"/>
      <c r="M1140" s="1"/>
    </row>
    <row r="1141" spans="1:13" x14ac:dyDescent="0.2">
      <c r="A1141" s="1"/>
      <c r="B1141" s="1"/>
      <c r="C1141" s="16"/>
      <c r="D1141" s="1"/>
      <c r="E1141" s="1"/>
      <c r="F1141" s="1"/>
      <c r="G1141" s="1"/>
      <c r="H1141" s="11"/>
      <c r="I1141" s="11"/>
      <c r="J1141" s="11"/>
      <c r="K1141" s="2"/>
      <c r="L1141" s="2"/>
      <c r="M1141" s="1"/>
    </row>
    <row r="1142" spans="1:13" x14ac:dyDescent="0.2">
      <c r="A1142" s="1"/>
      <c r="B1142" s="1"/>
      <c r="C1142" s="16"/>
      <c r="D1142" s="1"/>
      <c r="E1142" s="1"/>
      <c r="F1142" s="1"/>
      <c r="G1142" s="1"/>
      <c r="H1142" s="11"/>
      <c r="I1142" s="11"/>
      <c r="J1142" s="11"/>
      <c r="K1142" s="2"/>
      <c r="L1142" s="2"/>
      <c r="M1142" s="1"/>
    </row>
    <row r="1143" spans="1:13" x14ac:dyDescent="0.2">
      <c r="A1143" s="1"/>
      <c r="B1143" s="1"/>
      <c r="C1143" s="16"/>
      <c r="D1143" s="1"/>
      <c r="E1143" s="1"/>
      <c r="F1143" s="1"/>
      <c r="G1143" s="1"/>
      <c r="H1143" s="11"/>
      <c r="I1143" s="11"/>
      <c r="J1143" s="11"/>
      <c r="K1143" s="2"/>
      <c r="L1143" s="2"/>
      <c r="M1143" s="1"/>
    </row>
    <row r="1144" spans="1:13" x14ac:dyDescent="0.2">
      <c r="A1144" s="1"/>
      <c r="B1144" s="1"/>
      <c r="C1144" s="16"/>
      <c r="D1144" s="1"/>
      <c r="E1144" s="1"/>
      <c r="F1144" s="1"/>
      <c r="G1144" s="1"/>
      <c r="H1144" s="11"/>
      <c r="I1144" s="11"/>
      <c r="J1144" s="11"/>
      <c r="K1144" s="2"/>
      <c r="L1144" s="2"/>
      <c r="M1144" s="1"/>
    </row>
    <row r="1145" spans="1:13" x14ac:dyDescent="0.2">
      <c r="A1145" s="1"/>
      <c r="B1145" s="1"/>
      <c r="C1145" s="16"/>
      <c r="D1145" s="1"/>
      <c r="E1145" s="1"/>
      <c r="F1145" s="1"/>
      <c r="G1145" s="1"/>
      <c r="H1145" s="11"/>
      <c r="I1145" s="11"/>
      <c r="J1145" s="11"/>
      <c r="K1145" s="2"/>
      <c r="L1145" s="2"/>
      <c r="M1145" s="1"/>
    </row>
    <row r="1146" spans="1:13" x14ac:dyDescent="0.2">
      <c r="A1146" s="1"/>
      <c r="B1146" s="1"/>
      <c r="C1146" s="16"/>
      <c r="D1146" s="1"/>
      <c r="E1146" s="1"/>
      <c r="F1146" s="1"/>
      <c r="G1146" s="1"/>
      <c r="H1146" s="11"/>
      <c r="I1146" s="11"/>
      <c r="J1146" s="11"/>
      <c r="K1146" s="2"/>
      <c r="L1146" s="2"/>
      <c r="M1146" s="1"/>
    </row>
    <row r="1147" spans="1:13" x14ac:dyDescent="0.2">
      <c r="A1147" s="1"/>
      <c r="B1147" s="1"/>
      <c r="C1147" s="16"/>
      <c r="D1147" s="1"/>
      <c r="E1147" s="1"/>
      <c r="F1147" s="1"/>
      <c r="G1147" s="1"/>
      <c r="H1147" s="11"/>
      <c r="I1147" s="11"/>
      <c r="J1147" s="11"/>
      <c r="K1147" s="2"/>
      <c r="L1147" s="2"/>
      <c r="M1147" s="1"/>
    </row>
    <row r="1148" spans="1:13" x14ac:dyDescent="0.2">
      <c r="A1148" s="1"/>
      <c r="B1148" s="1"/>
      <c r="C1148" s="16"/>
      <c r="D1148" s="1"/>
      <c r="E1148" s="1"/>
      <c r="F1148" s="1"/>
      <c r="G1148" s="1"/>
      <c r="H1148" s="11"/>
      <c r="I1148" s="11"/>
      <c r="J1148" s="11"/>
      <c r="K1148" s="2"/>
      <c r="L1148" s="2"/>
      <c r="M1148" s="1"/>
    </row>
    <row r="1149" spans="1:13" x14ac:dyDescent="0.2">
      <c r="A1149" s="1"/>
      <c r="B1149" s="1"/>
      <c r="C1149" s="16"/>
      <c r="D1149" s="1"/>
      <c r="E1149" s="1"/>
      <c r="F1149" s="1"/>
      <c r="G1149" s="1"/>
      <c r="H1149" s="11"/>
      <c r="I1149" s="11"/>
      <c r="J1149" s="11"/>
      <c r="K1149" s="2"/>
      <c r="L1149" s="2"/>
      <c r="M1149" s="1"/>
    </row>
    <row r="1150" spans="1:13" x14ac:dyDescent="0.2">
      <c r="A1150" s="1"/>
      <c r="B1150" s="1"/>
      <c r="C1150" s="16"/>
      <c r="D1150" s="1"/>
      <c r="E1150" s="1"/>
      <c r="F1150" s="1"/>
      <c r="G1150" s="1"/>
      <c r="H1150" s="11"/>
      <c r="I1150" s="11"/>
      <c r="J1150" s="11"/>
      <c r="K1150" s="2"/>
      <c r="L1150" s="2"/>
      <c r="M1150" s="1"/>
    </row>
    <row r="1151" spans="1:13" x14ac:dyDescent="0.2">
      <c r="A1151" s="1"/>
      <c r="B1151" s="1"/>
      <c r="C1151" s="16"/>
      <c r="D1151" s="1"/>
      <c r="E1151" s="1"/>
      <c r="F1151" s="1"/>
      <c r="G1151" s="1"/>
      <c r="H1151" s="11"/>
      <c r="I1151" s="11"/>
      <c r="J1151" s="11"/>
      <c r="K1151" s="2"/>
      <c r="L1151" s="2"/>
      <c r="M1151" s="1"/>
    </row>
    <row r="1152" spans="1:13" x14ac:dyDescent="0.2">
      <c r="A1152" s="1"/>
      <c r="B1152" s="1"/>
      <c r="C1152" s="16"/>
      <c r="D1152" s="1"/>
      <c r="E1152" s="1"/>
      <c r="F1152" s="1"/>
      <c r="G1152" s="1"/>
      <c r="H1152" s="11"/>
      <c r="I1152" s="11"/>
      <c r="J1152" s="11"/>
      <c r="K1152" s="2"/>
      <c r="L1152" s="2"/>
      <c r="M1152" s="1"/>
    </row>
    <row r="1153" spans="1:13" x14ac:dyDescent="0.2">
      <c r="A1153" s="1"/>
      <c r="B1153" s="1"/>
      <c r="C1153" s="16"/>
      <c r="D1153" s="1"/>
      <c r="E1153" s="1"/>
      <c r="F1153" s="1"/>
      <c r="G1153" s="1"/>
      <c r="H1153" s="11"/>
      <c r="I1153" s="11"/>
      <c r="J1153" s="11"/>
      <c r="K1153" s="2"/>
      <c r="L1153" s="2"/>
      <c r="M1153" s="1"/>
    </row>
    <row r="1154" spans="1:13" x14ac:dyDescent="0.2">
      <c r="A1154" s="1"/>
      <c r="B1154" s="1"/>
      <c r="C1154" s="16"/>
      <c r="D1154" s="1"/>
      <c r="E1154" s="1"/>
      <c r="F1154" s="1"/>
      <c r="G1154" s="1"/>
      <c r="H1154" s="11"/>
      <c r="I1154" s="11"/>
      <c r="J1154" s="11"/>
      <c r="K1154" s="2"/>
      <c r="L1154" s="2"/>
      <c r="M1154" s="1"/>
    </row>
    <row r="1155" spans="1:13" x14ac:dyDescent="0.2">
      <c r="A1155" s="1"/>
      <c r="B1155" s="1"/>
      <c r="C1155" s="16"/>
      <c r="D1155" s="1"/>
      <c r="E1155" s="1"/>
      <c r="F1155" s="1"/>
      <c r="G1155" s="1"/>
      <c r="H1155" s="11"/>
      <c r="I1155" s="11"/>
      <c r="J1155" s="11"/>
      <c r="K1155" s="2"/>
      <c r="L1155" s="2"/>
      <c r="M1155" s="1"/>
    </row>
    <row r="1156" spans="1:13" x14ac:dyDescent="0.2">
      <c r="A1156" s="1"/>
      <c r="B1156" s="1"/>
      <c r="C1156" s="16"/>
      <c r="D1156" s="1"/>
      <c r="E1156" s="1"/>
      <c r="F1156" s="1"/>
      <c r="G1156" s="1"/>
      <c r="H1156" s="11"/>
      <c r="I1156" s="11"/>
      <c r="J1156" s="11"/>
      <c r="K1156" s="2"/>
      <c r="L1156" s="2"/>
      <c r="M1156" s="1"/>
    </row>
    <row r="1157" spans="1:13" x14ac:dyDescent="0.2">
      <c r="A1157" s="1"/>
      <c r="B1157" s="1"/>
      <c r="C1157" s="16"/>
      <c r="D1157" s="1"/>
      <c r="E1157" s="1"/>
      <c r="F1157" s="1"/>
      <c r="G1157" s="1"/>
      <c r="H1157" s="11"/>
      <c r="I1157" s="11"/>
      <c r="J1157" s="11"/>
      <c r="K1157" s="2"/>
      <c r="L1157" s="2"/>
      <c r="M1157" s="1"/>
    </row>
    <row r="1158" spans="1:13" x14ac:dyDescent="0.2">
      <c r="A1158" s="1"/>
      <c r="B1158" s="1"/>
      <c r="C1158" s="16"/>
      <c r="D1158" s="1"/>
      <c r="E1158" s="1"/>
      <c r="F1158" s="1"/>
      <c r="G1158" s="1"/>
      <c r="H1158" s="11"/>
      <c r="I1158" s="11"/>
      <c r="J1158" s="11"/>
      <c r="K1158" s="2"/>
      <c r="L1158" s="2"/>
      <c r="M1158" s="1"/>
    </row>
    <row r="1159" spans="1:13" x14ac:dyDescent="0.2">
      <c r="A1159" s="1"/>
      <c r="B1159" s="1"/>
      <c r="C1159" s="16"/>
      <c r="D1159" s="1"/>
      <c r="E1159" s="1"/>
      <c r="F1159" s="1"/>
      <c r="G1159" s="1"/>
      <c r="H1159" s="11"/>
      <c r="I1159" s="11"/>
      <c r="J1159" s="11"/>
      <c r="K1159" s="2"/>
      <c r="L1159" s="2"/>
      <c r="M1159" s="1"/>
    </row>
    <row r="1160" spans="1:13" x14ac:dyDescent="0.2">
      <c r="A1160" s="1"/>
      <c r="B1160" s="1"/>
      <c r="C1160" s="16"/>
      <c r="D1160" s="1"/>
      <c r="E1160" s="1"/>
      <c r="F1160" s="1"/>
      <c r="G1160" s="1"/>
      <c r="H1160" s="11"/>
      <c r="I1160" s="11"/>
      <c r="J1160" s="11"/>
      <c r="K1160" s="2"/>
      <c r="L1160" s="2"/>
      <c r="M1160" s="1"/>
    </row>
    <row r="1161" spans="1:13" x14ac:dyDescent="0.2">
      <c r="A1161" s="1"/>
      <c r="B1161" s="1"/>
      <c r="C1161" s="16"/>
      <c r="D1161" s="1"/>
      <c r="E1161" s="1"/>
      <c r="F1161" s="1"/>
      <c r="G1161" s="1"/>
      <c r="H1161" s="11"/>
      <c r="I1161" s="11"/>
      <c r="J1161" s="11"/>
      <c r="K1161" s="2"/>
      <c r="L1161" s="2"/>
      <c r="M1161" s="1"/>
    </row>
    <row r="1162" spans="1:13" x14ac:dyDescent="0.2">
      <c r="A1162" s="1"/>
      <c r="B1162" s="1"/>
      <c r="C1162" s="16"/>
      <c r="D1162" s="1"/>
      <c r="E1162" s="1"/>
      <c r="F1162" s="1"/>
      <c r="G1162" s="1"/>
      <c r="H1162" s="11"/>
      <c r="I1162" s="11"/>
      <c r="J1162" s="11"/>
      <c r="K1162" s="2"/>
      <c r="L1162" s="2"/>
      <c r="M1162" s="1"/>
    </row>
    <row r="1163" spans="1:13" x14ac:dyDescent="0.2">
      <c r="A1163" s="1"/>
      <c r="B1163" s="1"/>
      <c r="C1163" s="16"/>
      <c r="D1163" s="1"/>
      <c r="E1163" s="1"/>
      <c r="F1163" s="1"/>
      <c r="G1163" s="1"/>
      <c r="H1163" s="11"/>
      <c r="I1163" s="11"/>
      <c r="J1163" s="11"/>
      <c r="K1163" s="2"/>
      <c r="L1163" s="2"/>
      <c r="M1163" s="1"/>
    </row>
    <row r="1164" spans="1:13" x14ac:dyDescent="0.2">
      <c r="A1164" s="1"/>
      <c r="B1164" s="1"/>
      <c r="C1164" s="16"/>
      <c r="D1164" s="1"/>
      <c r="E1164" s="1"/>
      <c r="F1164" s="1"/>
      <c r="G1164" s="1"/>
      <c r="H1164" s="11"/>
      <c r="I1164" s="11"/>
      <c r="J1164" s="11"/>
      <c r="K1164" s="2"/>
      <c r="L1164" s="2"/>
      <c r="M1164" s="1"/>
    </row>
    <row r="1165" spans="1:13" x14ac:dyDescent="0.2">
      <c r="A1165" s="1"/>
      <c r="B1165" s="1"/>
      <c r="C1165" s="16"/>
      <c r="D1165" s="1"/>
      <c r="E1165" s="1"/>
      <c r="F1165" s="1"/>
      <c r="G1165" s="1"/>
      <c r="H1165" s="11"/>
      <c r="I1165" s="11"/>
      <c r="J1165" s="11"/>
      <c r="K1165" s="2"/>
      <c r="L1165" s="2"/>
      <c r="M1165" s="1"/>
    </row>
    <row r="1166" spans="1:13" x14ac:dyDescent="0.2">
      <c r="A1166" s="1"/>
      <c r="B1166" s="1"/>
      <c r="C1166" s="16"/>
      <c r="D1166" s="1"/>
      <c r="E1166" s="1"/>
      <c r="F1166" s="1"/>
      <c r="G1166" s="1"/>
      <c r="H1166" s="11"/>
      <c r="I1166" s="11"/>
      <c r="J1166" s="11"/>
      <c r="K1166" s="2"/>
      <c r="L1166" s="2"/>
      <c r="M1166" s="1"/>
    </row>
    <row r="1167" spans="1:13" x14ac:dyDescent="0.2">
      <c r="A1167" s="1"/>
      <c r="B1167" s="1"/>
      <c r="C1167" s="16"/>
      <c r="D1167" s="1"/>
      <c r="E1167" s="1"/>
      <c r="F1167" s="1"/>
      <c r="G1167" s="1"/>
      <c r="H1167" s="11"/>
      <c r="I1167" s="11"/>
      <c r="J1167" s="11"/>
      <c r="K1167" s="2"/>
      <c r="L1167" s="2"/>
      <c r="M1167" s="1"/>
    </row>
    <row r="1168" spans="1:13" x14ac:dyDescent="0.2">
      <c r="A1168" s="1"/>
      <c r="B1168" s="1"/>
      <c r="C1168" s="16"/>
      <c r="D1168" s="1"/>
      <c r="E1168" s="1"/>
      <c r="F1168" s="1"/>
      <c r="G1168" s="1"/>
      <c r="H1168" s="11"/>
      <c r="I1168" s="11"/>
      <c r="J1168" s="11"/>
      <c r="K1168" s="2"/>
      <c r="L1168" s="2"/>
      <c r="M1168" s="1"/>
    </row>
    <row r="1169" spans="1:13" x14ac:dyDescent="0.2">
      <c r="A1169" s="1"/>
      <c r="B1169" s="1"/>
      <c r="C1169" s="16"/>
      <c r="D1169" s="1"/>
      <c r="E1169" s="1"/>
      <c r="F1169" s="1"/>
      <c r="G1169" s="1"/>
      <c r="H1169" s="11"/>
      <c r="I1169" s="11"/>
      <c r="J1169" s="11"/>
      <c r="K1169" s="2"/>
      <c r="L1169" s="2"/>
      <c r="M1169" s="1"/>
    </row>
    <row r="1170" spans="1:13" x14ac:dyDescent="0.2">
      <c r="A1170" s="1"/>
      <c r="B1170" s="1"/>
      <c r="C1170" s="16"/>
      <c r="D1170" s="1"/>
      <c r="E1170" s="1"/>
      <c r="F1170" s="1"/>
      <c r="G1170" s="1"/>
      <c r="H1170" s="11"/>
      <c r="I1170" s="11"/>
      <c r="J1170" s="11"/>
      <c r="K1170" s="2"/>
      <c r="L1170" s="2"/>
      <c r="M1170" s="1"/>
    </row>
    <row r="1171" spans="1:13" x14ac:dyDescent="0.2">
      <c r="A1171" s="1"/>
      <c r="B1171" s="1"/>
      <c r="C1171" s="16"/>
      <c r="D1171" s="1"/>
      <c r="E1171" s="1"/>
      <c r="F1171" s="1"/>
      <c r="G1171" s="1"/>
      <c r="H1171" s="11"/>
      <c r="I1171" s="11"/>
      <c r="J1171" s="11"/>
      <c r="K1171" s="2"/>
      <c r="L1171" s="2"/>
      <c r="M1171" s="1"/>
    </row>
    <row r="1172" spans="1:13" x14ac:dyDescent="0.2">
      <c r="A1172" s="1"/>
      <c r="B1172" s="1"/>
      <c r="C1172" s="16"/>
      <c r="D1172" s="1"/>
      <c r="E1172" s="1"/>
      <c r="F1172" s="1"/>
      <c r="G1172" s="1"/>
      <c r="H1172" s="11"/>
      <c r="I1172" s="11"/>
      <c r="J1172" s="11"/>
      <c r="K1172" s="2"/>
      <c r="L1172" s="2"/>
      <c r="M1172" s="1"/>
    </row>
    <row r="1173" spans="1:13" x14ac:dyDescent="0.2">
      <c r="A1173" s="1"/>
      <c r="B1173" s="1"/>
      <c r="C1173" s="16"/>
      <c r="D1173" s="1"/>
      <c r="E1173" s="1"/>
      <c r="F1173" s="1"/>
      <c r="G1173" s="1"/>
      <c r="H1173" s="11"/>
      <c r="I1173" s="11"/>
      <c r="J1173" s="11"/>
      <c r="K1173" s="2"/>
      <c r="L1173" s="2"/>
      <c r="M1173" s="1"/>
    </row>
    <row r="1174" spans="1:13" x14ac:dyDescent="0.2">
      <c r="A1174" s="1"/>
      <c r="B1174" s="1"/>
      <c r="C1174" s="16"/>
      <c r="D1174" s="1"/>
      <c r="E1174" s="1"/>
      <c r="F1174" s="1"/>
      <c r="G1174" s="1"/>
      <c r="H1174" s="11"/>
      <c r="I1174" s="11"/>
      <c r="J1174" s="11"/>
      <c r="K1174" s="2"/>
      <c r="L1174" s="2"/>
      <c r="M1174" s="1"/>
    </row>
    <row r="1175" spans="1:13" x14ac:dyDescent="0.2">
      <c r="A1175" s="1"/>
      <c r="B1175" s="1"/>
      <c r="C1175" s="16"/>
      <c r="D1175" s="1"/>
      <c r="E1175" s="1"/>
      <c r="F1175" s="1"/>
      <c r="G1175" s="1"/>
      <c r="H1175" s="11"/>
      <c r="I1175" s="11"/>
      <c r="J1175" s="11"/>
      <c r="K1175" s="2"/>
      <c r="L1175" s="2"/>
      <c r="M1175" s="1"/>
    </row>
    <row r="1176" spans="1:13" x14ac:dyDescent="0.2">
      <c r="A1176" s="1"/>
      <c r="B1176" s="1"/>
      <c r="C1176" s="16"/>
      <c r="D1176" s="1"/>
      <c r="E1176" s="1"/>
      <c r="F1176" s="1"/>
      <c r="G1176" s="1"/>
      <c r="H1176" s="11"/>
      <c r="I1176" s="11"/>
      <c r="J1176" s="11"/>
      <c r="K1176" s="2"/>
      <c r="L1176" s="2"/>
      <c r="M1176" s="1"/>
    </row>
    <row r="1177" spans="1:13" x14ac:dyDescent="0.2">
      <c r="A1177" s="1"/>
      <c r="B1177" s="1"/>
      <c r="C1177" s="16"/>
      <c r="D1177" s="1"/>
      <c r="E1177" s="1"/>
      <c r="F1177" s="1"/>
      <c r="G1177" s="1"/>
      <c r="H1177" s="11"/>
      <c r="I1177" s="11"/>
      <c r="J1177" s="11"/>
      <c r="K1177" s="2"/>
      <c r="L1177" s="2"/>
      <c r="M1177" s="1"/>
    </row>
    <row r="1178" spans="1:13" x14ac:dyDescent="0.2">
      <c r="A1178" s="1"/>
      <c r="B1178" s="1"/>
      <c r="C1178" s="16"/>
      <c r="D1178" s="1"/>
      <c r="E1178" s="1"/>
      <c r="F1178" s="1"/>
      <c r="G1178" s="1"/>
      <c r="H1178" s="11"/>
      <c r="I1178" s="11"/>
      <c r="J1178" s="11"/>
      <c r="K1178" s="2"/>
      <c r="L1178" s="2"/>
      <c r="M1178" s="1"/>
    </row>
    <row r="1179" spans="1:13" x14ac:dyDescent="0.2">
      <c r="A1179" s="1"/>
      <c r="B1179" s="1"/>
      <c r="C1179" s="16"/>
      <c r="D1179" s="1"/>
      <c r="E1179" s="1"/>
      <c r="F1179" s="1"/>
      <c r="G1179" s="1"/>
      <c r="H1179" s="11"/>
      <c r="I1179" s="11"/>
      <c r="J1179" s="11"/>
      <c r="K1179" s="2"/>
      <c r="L1179" s="2"/>
      <c r="M1179" s="1"/>
    </row>
    <row r="1180" spans="1:13" x14ac:dyDescent="0.2">
      <c r="A1180" s="1"/>
      <c r="B1180" s="1"/>
      <c r="C1180" s="16"/>
      <c r="D1180" s="1"/>
      <c r="E1180" s="1"/>
      <c r="F1180" s="1"/>
      <c r="G1180" s="1"/>
      <c r="H1180" s="11"/>
      <c r="I1180" s="11"/>
      <c r="J1180" s="11"/>
      <c r="K1180" s="2"/>
      <c r="L1180" s="2"/>
      <c r="M1180" s="1"/>
    </row>
    <row r="1181" spans="1:13" x14ac:dyDescent="0.2">
      <c r="A1181" s="1"/>
      <c r="B1181" s="1"/>
      <c r="C1181" s="16"/>
      <c r="D1181" s="1"/>
      <c r="E1181" s="1"/>
      <c r="F1181" s="1"/>
      <c r="G1181" s="1"/>
      <c r="H1181" s="11"/>
      <c r="I1181" s="11"/>
      <c r="J1181" s="11"/>
      <c r="K1181" s="2"/>
      <c r="L1181" s="2"/>
      <c r="M1181" s="1"/>
    </row>
    <row r="1182" spans="1:13" x14ac:dyDescent="0.2">
      <c r="A1182" s="1"/>
      <c r="B1182" s="1"/>
      <c r="C1182" s="16"/>
      <c r="D1182" s="1"/>
      <c r="E1182" s="1"/>
      <c r="F1182" s="1"/>
      <c r="G1182" s="1"/>
      <c r="H1182" s="11"/>
      <c r="I1182" s="11"/>
      <c r="J1182" s="11"/>
      <c r="K1182" s="2"/>
      <c r="L1182" s="2"/>
      <c r="M1182" s="1"/>
    </row>
    <row r="1183" spans="1:13" x14ac:dyDescent="0.2">
      <c r="A1183" s="1"/>
      <c r="B1183" s="1"/>
      <c r="C1183" s="16"/>
      <c r="D1183" s="1"/>
      <c r="E1183" s="1"/>
      <c r="F1183" s="1"/>
      <c r="G1183" s="1"/>
      <c r="H1183" s="11"/>
      <c r="I1183" s="11"/>
      <c r="J1183" s="11"/>
      <c r="K1183" s="2"/>
      <c r="L1183" s="2"/>
      <c r="M1183" s="1"/>
    </row>
    <row r="1184" spans="1:13" x14ac:dyDescent="0.2">
      <c r="A1184" s="1"/>
      <c r="B1184" s="1"/>
      <c r="C1184" s="16"/>
      <c r="D1184" s="1"/>
      <c r="E1184" s="1"/>
      <c r="F1184" s="1"/>
      <c r="G1184" s="1"/>
      <c r="H1184" s="11"/>
      <c r="I1184" s="11"/>
      <c r="J1184" s="11"/>
      <c r="K1184" s="2"/>
      <c r="L1184" s="2"/>
      <c r="M1184" s="1"/>
    </row>
    <row r="1185" spans="1:13" x14ac:dyDescent="0.2">
      <c r="A1185" s="1"/>
      <c r="B1185" s="1"/>
      <c r="C1185" s="16"/>
      <c r="D1185" s="1"/>
      <c r="E1185" s="1"/>
      <c r="F1185" s="1"/>
      <c r="G1185" s="1"/>
      <c r="H1185" s="11"/>
      <c r="I1185" s="11"/>
      <c r="J1185" s="11"/>
      <c r="K1185" s="2"/>
      <c r="L1185" s="2"/>
      <c r="M1185" s="1"/>
    </row>
    <row r="1186" spans="1:13" x14ac:dyDescent="0.2">
      <c r="A1186" s="1"/>
      <c r="B1186" s="1"/>
      <c r="C1186" s="16"/>
      <c r="D1186" s="1"/>
      <c r="E1186" s="1"/>
      <c r="F1186" s="1"/>
      <c r="G1186" s="1"/>
      <c r="H1186" s="11"/>
      <c r="I1186" s="11"/>
      <c r="J1186" s="11"/>
      <c r="K1186" s="2"/>
      <c r="L1186" s="2"/>
      <c r="M1186" s="1"/>
    </row>
    <row r="1187" spans="1:13" x14ac:dyDescent="0.2">
      <c r="A1187" s="1"/>
      <c r="B1187" s="1"/>
      <c r="C1187" s="16"/>
      <c r="D1187" s="1"/>
      <c r="E1187" s="1"/>
      <c r="F1187" s="1"/>
      <c r="G1187" s="1"/>
      <c r="H1187" s="11"/>
      <c r="I1187" s="11"/>
      <c r="J1187" s="11"/>
      <c r="K1187" s="2"/>
      <c r="L1187" s="2"/>
      <c r="M1187" s="1"/>
    </row>
    <row r="1188" spans="1:13" x14ac:dyDescent="0.2">
      <c r="A1188" s="1"/>
      <c r="B1188" s="1"/>
      <c r="C1188" s="16"/>
      <c r="D1188" s="1"/>
      <c r="E1188" s="1"/>
      <c r="F1188" s="1"/>
      <c r="G1188" s="1"/>
      <c r="H1188" s="11"/>
      <c r="I1188" s="11"/>
      <c r="J1188" s="11"/>
      <c r="K1188" s="2"/>
      <c r="L1188" s="2"/>
      <c r="M1188" s="1"/>
    </row>
    <row r="1189" spans="1:13" x14ac:dyDescent="0.2">
      <c r="A1189" s="1"/>
      <c r="B1189" s="1"/>
      <c r="C1189" s="16"/>
      <c r="D1189" s="1"/>
      <c r="E1189" s="1"/>
      <c r="F1189" s="1"/>
      <c r="G1189" s="1"/>
      <c r="H1189" s="11"/>
      <c r="I1189" s="11"/>
      <c r="J1189" s="11"/>
      <c r="K1189" s="2"/>
      <c r="L1189" s="2"/>
      <c r="M1189" s="1"/>
    </row>
    <row r="1190" spans="1:13" x14ac:dyDescent="0.2">
      <c r="A1190" s="1"/>
      <c r="B1190" s="1"/>
      <c r="C1190" s="16"/>
      <c r="D1190" s="1"/>
      <c r="E1190" s="1"/>
      <c r="F1190" s="1"/>
      <c r="G1190" s="1"/>
      <c r="H1190" s="11"/>
      <c r="I1190" s="11"/>
      <c r="J1190" s="11"/>
      <c r="K1190" s="2"/>
      <c r="L1190" s="2"/>
      <c r="M1190" s="1"/>
    </row>
    <row r="1191" spans="1:13" x14ac:dyDescent="0.2">
      <c r="A1191" s="1"/>
      <c r="B1191" s="1"/>
      <c r="C1191" s="16"/>
      <c r="D1191" s="1"/>
      <c r="E1191" s="1"/>
      <c r="F1191" s="1"/>
      <c r="G1191" s="1"/>
      <c r="H1191" s="11"/>
      <c r="I1191" s="11"/>
      <c r="J1191" s="11"/>
      <c r="K1191" s="2"/>
      <c r="L1191" s="2"/>
      <c r="M1191" s="1"/>
    </row>
    <row r="1192" spans="1:13" x14ac:dyDescent="0.2">
      <c r="A1192" s="1"/>
      <c r="B1192" s="1"/>
      <c r="C1192" s="16"/>
      <c r="D1192" s="1"/>
      <c r="E1192" s="1"/>
      <c r="F1192" s="1"/>
      <c r="G1192" s="1"/>
      <c r="H1192" s="11"/>
      <c r="I1192" s="11"/>
      <c r="J1192" s="11"/>
      <c r="K1192" s="2"/>
      <c r="L1192" s="2"/>
      <c r="M1192" s="1"/>
    </row>
    <row r="1193" spans="1:13" x14ac:dyDescent="0.2">
      <c r="A1193" s="1"/>
      <c r="B1193" s="1"/>
      <c r="C1193" s="16"/>
      <c r="D1193" s="1"/>
      <c r="E1193" s="1"/>
      <c r="F1193" s="1"/>
      <c r="G1193" s="1"/>
      <c r="H1193" s="11"/>
      <c r="I1193" s="11"/>
      <c r="J1193" s="11"/>
      <c r="K1193" s="2"/>
      <c r="L1193" s="2"/>
      <c r="M1193" s="1"/>
    </row>
    <row r="1194" spans="1:13" x14ac:dyDescent="0.2">
      <c r="A1194" s="1"/>
      <c r="B1194" s="1"/>
      <c r="C1194" s="16"/>
      <c r="D1194" s="1"/>
      <c r="E1194" s="1"/>
      <c r="F1194" s="1"/>
      <c r="G1194" s="1"/>
      <c r="H1194" s="11"/>
      <c r="I1194" s="11"/>
      <c r="J1194" s="11"/>
      <c r="K1194" s="2"/>
      <c r="L1194" s="2"/>
      <c r="M1194" s="1"/>
    </row>
    <row r="1195" spans="1:13" x14ac:dyDescent="0.2">
      <c r="A1195" s="1"/>
      <c r="B1195" s="1"/>
      <c r="C1195" s="16"/>
      <c r="D1195" s="1"/>
      <c r="E1195" s="1"/>
      <c r="F1195" s="1"/>
      <c r="G1195" s="1"/>
      <c r="H1195" s="11"/>
      <c r="I1195" s="11"/>
      <c r="J1195" s="11"/>
      <c r="K1195" s="2"/>
      <c r="L1195" s="2"/>
      <c r="M1195" s="1"/>
    </row>
    <row r="1196" spans="1:13" x14ac:dyDescent="0.2">
      <c r="A1196" s="1"/>
      <c r="B1196" s="1"/>
      <c r="C1196" s="16"/>
      <c r="D1196" s="1"/>
      <c r="E1196" s="1"/>
      <c r="F1196" s="1"/>
      <c r="G1196" s="1"/>
      <c r="H1196" s="11"/>
      <c r="I1196" s="11"/>
      <c r="J1196" s="11"/>
      <c r="K1196" s="2"/>
      <c r="L1196" s="2"/>
      <c r="M1196" s="1"/>
    </row>
    <row r="1197" spans="1:13" x14ac:dyDescent="0.2">
      <c r="A1197" s="1"/>
      <c r="B1197" s="1"/>
      <c r="C1197" s="16"/>
      <c r="D1197" s="1"/>
      <c r="E1197" s="1"/>
      <c r="F1197" s="1"/>
      <c r="G1197" s="1"/>
      <c r="H1197" s="11"/>
      <c r="I1197" s="11"/>
      <c r="J1197" s="11"/>
      <c r="K1197" s="2"/>
      <c r="L1197" s="2"/>
      <c r="M1197" s="1"/>
    </row>
    <row r="1198" spans="1:13" x14ac:dyDescent="0.2">
      <c r="A1198" s="1"/>
      <c r="B1198" s="1"/>
      <c r="C1198" s="16"/>
      <c r="D1198" s="1"/>
      <c r="E1198" s="1"/>
      <c r="F1198" s="1"/>
      <c r="G1198" s="1"/>
      <c r="H1198" s="11"/>
      <c r="I1198" s="11"/>
      <c r="J1198" s="11"/>
      <c r="K1198" s="2"/>
      <c r="L1198" s="2"/>
      <c r="M1198" s="1"/>
    </row>
    <row r="1199" spans="1:13" x14ac:dyDescent="0.2">
      <c r="A1199" s="1"/>
      <c r="B1199" s="1"/>
      <c r="C1199" s="16"/>
      <c r="D1199" s="1"/>
      <c r="E1199" s="1"/>
      <c r="F1199" s="1"/>
      <c r="G1199" s="1"/>
      <c r="H1199" s="11"/>
      <c r="I1199" s="11"/>
      <c r="J1199" s="11"/>
      <c r="K1199" s="2"/>
      <c r="L1199" s="2"/>
      <c r="M1199" s="1"/>
    </row>
    <row r="1200" spans="1:13" x14ac:dyDescent="0.2">
      <c r="A1200" s="1"/>
      <c r="B1200" s="1"/>
      <c r="C1200" s="16"/>
      <c r="D1200" s="1"/>
      <c r="E1200" s="1"/>
      <c r="F1200" s="1"/>
      <c r="G1200" s="1"/>
      <c r="H1200" s="11"/>
      <c r="I1200" s="11"/>
      <c r="J1200" s="11"/>
      <c r="K1200" s="2"/>
      <c r="L1200" s="2"/>
      <c r="M1200" s="1"/>
    </row>
    <row r="1201" spans="1:13" x14ac:dyDescent="0.2">
      <c r="A1201" s="1"/>
      <c r="B1201" s="1"/>
      <c r="C1201" s="16"/>
      <c r="D1201" s="1"/>
      <c r="E1201" s="1"/>
      <c r="F1201" s="1"/>
      <c r="G1201" s="1"/>
      <c r="H1201" s="11"/>
      <c r="I1201" s="11"/>
      <c r="J1201" s="11"/>
      <c r="K1201" s="2"/>
      <c r="L1201" s="2"/>
      <c r="M1201" s="1"/>
    </row>
    <row r="1202" spans="1:13" x14ac:dyDescent="0.2">
      <c r="A1202" s="1"/>
      <c r="B1202" s="1"/>
      <c r="C1202" s="16"/>
      <c r="D1202" s="1"/>
      <c r="E1202" s="1"/>
      <c r="F1202" s="1"/>
      <c r="G1202" s="1"/>
      <c r="H1202" s="11"/>
      <c r="I1202" s="11"/>
      <c r="J1202" s="11"/>
      <c r="K1202" s="2"/>
      <c r="L1202" s="2"/>
      <c r="M1202" s="1"/>
    </row>
    <row r="1203" spans="1:13" x14ac:dyDescent="0.2">
      <c r="A1203" s="1"/>
      <c r="B1203" s="1"/>
      <c r="C1203" s="16"/>
      <c r="D1203" s="1"/>
      <c r="E1203" s="1"/>
      <c r="F1203" s="1"/>
      <c r="G1203" s="1"/>
      <c r="H1203" s="11"/>
      <c r="I1203" s="11"/>
      <c r="J1203" s="11"/>
      <c r="K1203" s="2"/>
      <c r="L1203" s="2"/>
      <c r="M1203" s="1"/>
    </row>
    <row r="1204" spans="1:13" x14ac:dyDescent="0.2">
      <c r="A1204" s="1"/>
      <c r="B1204" s="1"/>
      <c r="C1204" s="16"/>
      <c r="D1204" s="1"/>
      <c r="E1204" s="1"/>
      <c r="F1204" s="1"/>
      <c r="G1204" s="1"/>
      <c r="H1204" s="11"/>
      <c r="I1204" s="11"/>
      <c r="J1204" s="11"/>
      <c r="K1204" s="2"/>
      <c r="L1204" s="2"/>
      <c r="M1204" s="1"/>
    </row>
    <row r="1205" spans="1:13" x14ac:dyDescent="0.2">
      <c r="A1205" s="1"/>
      <c r="B1205" s="1"/>
      <c r="C1205" s="16"/>
      <c r="D1205" s="1"/>
      <c r="E1205" s="1"/>
      <c r="F1205" s="1"/>
      <c r="G1205" s="1"/>
      <c r="H1205" s="11"/>
      <c r="I1205" s="11"/>
      <c r="J1205" s="11"/>
      <c r="K1205" s="2"/>
      <c r="L1205" s="2"/>
      <c r="M1205" s="1"/>
    </row>
    <row r="1206" spans="1:13" x14ac:dyDescent="0.2">
      <c r="A1206" s="1"/>
      <c r="B1206" s="1"/>
      <c r="C1206" s="16"/>
      <c r="D1206" s="1"/>
      <c r="E1206" s="1"/>
      <c r="F1206" s="1"/>
      <c r="G1206" s="1"/>
      <c r="H1206" s="11"/>
      <c r="I1206" s="11"/>
      <c r="J1206" s="11"/>
      <c r="K1206" s="2"/>
      <c r="L1206" s="2"/>
      <c r="M1206" s="1"/>
    </row>
    <row r="1207" spans="1:13" x14ac:dyDescent="0.2">
      <c r="A1207" s="1"/>
      <c r="B1207" s="1"/>
      <c r="C1207" s="16"/>
      <c r="D1207" s="1"/>
      <c r="E1207" s="1"/>
      <c r="F1207" s="1"/>
      <c r="G1207" s="1"/>
      <c r="H1207" s="11"/>
      <c r="I1207" s="11"/>
      <c r="J1207" s="11"/>
      <c r="K1207" s="2"/>
      <c r="L1207" s="2"/>
      <c r="M1207" s="1"/>
    </row>
    <row r="1208" spans="1:13" x14ac:dyDescent="0.2">
      <c r="A1208" s="1"/>
      <c r="B1208" s="1"/>
      <c r="C1208" s="16"/>
      <c r="D1208" s="1"/>
      <c r="E1208" s="1"/>
      <c r="F1208" s="1"/>
      <c r="G1208" s="1"/>
      <c r="H1208" s="11"/>
      <c r="I1208" s="11"/>
      <c r="J1208" s="11"/>
      <c r="K1208" s="2"/>
      <c r="L1208" s="2"/>
      <c r="M1208" s="1"/>
    </row>
    <row r="1209" spans="1:13" x14ac:dyDescent="0.2">
      <c r="A1209" s="1"/>
      <c r="B1209" s="1"/>
      <c r="C1209" s="16"/>
      <c r="D1209" s="1"/>
      <c r="E1209" s="1"/>
      <c r="F1209" s="1"/>
      <c r="G1209" s="1"/>
      <c r="H1209" s="11"/>
      <c r="I1209" s="11"/>
      <c r="J1209" s="11"/>
      <c r="K1209" s="2"/>
      <c r="L1209" s="2"/>
      <c r="M1209" s="1"/>
    </row>
    <row r="1210" spans="1:13" x14ac:dyDescent="0.2">
      <c r="A1210" s="1"/>
      <c r="B1210" s="1"/>
      <c r="C1210" s="16"/>
      <c r="D1210" s="1"/>
      <c r="E1210" s="1"/>
      <c r="F1210" s="1"/>
      <c r="G1210" s="1"/>
      <c r="H1210" s="11"/>
      <c r="I1210" s="11"/>
      <c r="J1210" s="11"/>
      <c r="K1210" s="2"/>
      <c r="L1210" s="2"/>
      <c r="M1210" s="1"/>
    </row>
    <row r="1211" spans="1:13" x14ac:dyDescent="0.2">
      <c r="A1211" s="1"/>
      <c r="B1211" s="1"/>
      <c r="C1211" s="16"/>
      <c r="D1211" s="1"/>
      <c r="E1211" s="1"/>
      <c r="F1211" s="1"/>
      <c r="G1211" s="1"/>
      <c r="H1211" s="11"/>
      <c r="I1211" s="11"/>
      <c r="J1211" s="11"/>
      <c r="K1211" s="2"/>
      <c r="L1211" s="2"/>
      <c r="M1211" s="1"/>
    </row>
    <row r="1212" spans="1:13" x14ac:dyDescent="0.2">
      <c r="A1212" s="1"/>
      <c r="B1212" s="1"/>
      <c r="C1212" s="16"/>
      <c r="D1212" s="1"/>
      <c r="E1212" s="1"/>
      <c r="F1212" s="1"/>
      <c r="G1212" s="1"/>
      <c r="H1212" s="11"/>
      <c r="I1212" s="11"/>
      <c r="J1212" s="11"/>
      <c r="K1212" s="2"/>
      <c r="L1212" s="2"/>
      <c r="M1212" s="1"/>
    </row>
    <row r="1213" spans="1:13" x14ac:dyDescent="0.2">
      <c r="A1213" s="1"/>
      <c r="B1213" s="1"/>
      <c r="C1213" s="16"/>
      <c r="D1213" s="1"/>
      <c r="E1213" s="1"/>
      <c r="F1213" s="1"/>
      <c r="G1213" s="1"/>
      <c r="H1213" s="11"/>
      <c r="I1213" s="11"/>
      <c r="J1213" s="11"/>
      <c r="K1213" s="2"/>
      <c r="L1213" s="2"/>
      <c r="M1213" s="1"/>
    </row>
    <row r="1214" spans="1:13" x14ac:dyDescent="0.2">
      <c r="A1214" s="1"/>
      <c r="B1214" s="1"/>
      <c r="C1214" s="16"/>
      <c r="D1214" s="1"/>
      <c r="E1214" s="1"/>
      <c r="F1214" s="1"/>
      <c r="G1214" s="1"/>
      <c r="H1214" s="11"/>
      <c r="I1214" s="11"/>
      <c r="J1214" s="11"/>
      <c r="K1214" s="2"/>
      <c r="L1214" s="2"/>
      <c r="M1214" s="1"/>
    </row>
    <row r="1215" spans="1:13" x14ac:dyDescent="0.2">
      <c r="A1215" s="1"/>
      <c r="B1215" s="1"/>
      <c r="C1215" s="16"/>
      <c r="D1215" s="1"/>
      <c r="E1215" s="1"/>
      <c r="F1215" s="1"/>
      <c r="G1215" s="1"/>
      <c r="H1215" s="11"/>
      <c r="I1215" s="11"/>
      <c r="J1215" s="11"/>
      <c r="K1215" s="2"/>
      <c r="L1215" s="2"/>
      <c r="M1215" s="1"/>
    </row>
    <row r="1216" spans="1:13" x14ac:dyDescent="0.2">
      <c r="A1216" s="1"/>
      <c r="B1216" s="1"/>
      <c r="C1216" s="16"/>
      <c r="D1216" s="1"/>
      <c r="E1216" s="1"/>
      <c r="F1216" s="1"/>
      <c r="G1216" s="1"/>
      <c r="H1216" s="11"/>
      <c r="I1216" s="11"/>
      <c r="J1216" s="11"/>
      <c r="K1216" s="2"/>
      <c r="L1216" s="2"/>
      <c r="M1216" s="1"/>
    </row>
    <row r="1217" spans="1:13" x14ac:dyDescent="0.2">
      <c r="A1217" s="1"/>
      <c r="B1217" s="1"/>
      <c r="C1217" s="16"/>
      <c r="D1217" s="1"/>
      <c r="E1217" s="1"/>
      <c r="F1217" s="1"/>
      <c r="G1217" s="1"/>
      <c r="H1217" s="11"/>
      <c r="I1217" s="11"/>
      <c r="J1217" s="11"/>
      <c r="K1217" s="2"/>
      <c r="L1217" s="2"/>
      <c r="M1217" s="1"/>
    </row>
    <row r="1218" spans="1:13" x14ac:dyDescent="0.2">
      <c r="A1218" s="1"/>
      <c r="B1218" s="1"/>
      <c r="C1218" s="16"/>
      <c r="D1218" s="1"/>
      <c r="E1218" s="1"/>
      <c r="F1218" s="1"/>
      <c r="G1218" s="1"/>
      <c r="H1218" s="11"/>
      <c r="I1218" s="11"/>
      <c r="J1218" s="11"/>
      <c r="K1218" s="2"/>
      <c r="L1218" s="2"/>
      <c r="M1218" s="1"/>
    </row>
    <row r="1219" spans="1:13" x14ac:dyDescent="0.2">
      <c r="A1219" s="1"/>
      <c r="B1219" s="1"/>
      <c r="C1219" s="16"/>
      <c r="D1219" s="1"/>
      <c r="E1219" s="1"/>
      <c r="F1219" s="1"/>
      <c r="G1219" s="1"/>
      <c r="H1219" s="11"/>
      <c r="I1219" s="11"/>
      <c r="J1219" s="11"/>
      <c r="K1219" s="2"/>
      <c r="L1219" s="2"/>
      <c r="M1219" s="1"/>
    </row>
    <row r="1220" spans="1:13" x14ac:dyDescent="0.2">
      <c r="A1220" s="1"/>
      <c r="B1220" s="1"/>
      <c r="C1220" s="16"/>
      <c r="D1220" s="1"/>
      <c r="E1220" s="1"/>
      <c r="F1220" s="1"/>
      <c r="G1220" s="1"/>
      <c r="H1220" s="11"/>
      <c r="I1220" s="11"/>
      <c r="J1220" s="11"/>
      <c r="K1220" s="2"/>
      <c r="L1220" s="2"/>
      <c r="M1220" s="1"/>
    </row>
    <row r="1221" spans="1:13" x14ac:dyDescent="0.2">
      <c r="A1221" s="1"/>
      <c r="B1221" s="1"/>
      <c r="C1221" s="16"/>
      <c r="D1221" s="1"/>
      <c r="E1221" s="1"/>
      <c r="F1221" s="1"/>
      <c r="G1221" s="1"/>
      <c r="H1221" s="11"/>
      <c r="I1221" s="11"/>
      <c r="J1221" s="11"/>
      <c r="K1221" s="2"/>
      <c r="L1221" s="2"/>
      <c r="M1221" s="1"/>
    </row>
    <row r="1222" spans="1:13" x14ac:dyDescent="0.2">
      <c r="A1222" s="1"/>
      <c r="B1222" s="1"/>
      <c r="C1222" s="16"/>
      <c r="D1222" s="1"/>
      <c r="E1222" s="1"/>
      <c r="F1222" s="1"/>
      <c r="G1222" s="1"/>
      <c r="H1222" s="11"/>
      <c r="I1222" s="11"/>
      <c r="J1222" s="11"/>
      <c r="K1222" s="2"/>
      <c r="L1222" s="2"/>
      <c r="M1222" s="1"/>
    </row>
    <row r="1223" spans="1:13" x14ac:dyDescent="0.2">
      <c r="A1223" s="1"/>
      <c r="B1223" s="1"/>
      <c r="C1223" s="16"/>
      <c r="D1223" s="1"/>
      <c r="E1223" s="1"/>
      <c r="F1223" s="1"/>
      <c r="G1223" s="1"/>
      <c r="H1223" s="11"/>
      <c r="I1223" s="11"/>
      <c r="J1223" s="11"/>
      <c r="K1223" s="2"/>
      <c r="L1223" s="2"/>
      <c r="M1223" s="1"/>
    </row>
    <row r="1224" spans="1:13" x14ac:dyDescent="0.2">
      <c r="A1224" s="1"/>
      <c r="B1224" s="1"/>
      <c r="C1224" s="16"/>
      <c r="D1224" s="1"/>
      <c r="E1224" s="1"/>
      <c r="F1224" s="1"/>
      <c r="G1224" s="1"/>
      <c r="H1224" s="11"/>
      <c r="I1224" s="11"/>
      <c r="J1224" s="11"/>
      <c r="K1224" s="2"/>
      <c r="L1224" s="2"/>
      <c r="M1224" s="1"/>
    </row>
    <row r="1225" spans="1:13" x14ac:dyDescent="0.2">
      <c r="A1225" s="1"/>
      <c r="B1225" s="1"/>
      <c r="C1225" s="16"/>
      <c r="D1225" s="1"/>
      <c r="E1225" s="1"/>
      <c r="F1225" s="1"/>
      <c r="G1225" s="1"/>
      <c r="H1225" s="11"/>
      <c r="I1225" s="11"/>
      <c r="J1225" s="11"/>
      <c r="K1225" s="2"/>
      <c r="L1225" s="2"/>
      <c r="M1225" s="1"/>
    </row>
    <row r="1226" spans="1:13" x14ac:dyDescent="0.2">
      <c r="A1226" s="1"/>
      <c r="B1226" s="1"/>
      <c r="C1226" s="16"/>
      <c r="D1226" s="1"/>
      <c r="E1226" s="1"/>
      <c r="F1226" s="1"/>
      <c r="G1226" s="1"/>
      <c r="H1226" s="11"/>
      <c r="I1226" s="11"/>
      <c r="J1226" s="11"/>
      <c r="K1226" s="2"/>
      <c r="L1226" s="2"/>
      <c r="M1226" s="1"/>
    </row>
    <row r="1227" spans="1:13" x14ac:dyDescent="0.2">
      <c r="A1227" s="1"/>
      <c r="B1227" s="1"/>
      <c r="C1227" s="16"/>
      <c r="D1227" s="1"/>
      <c r="E1227" s="1"/>
      <c r="F1227" s="1"/>
      <c r="G1227" s="1"/>
      <c r="H1227" s="11"/>
      <c r="I1227" s="11"/>
      <c r="J1227" s="11"/>
      <c r="K1227" s="2"/>
      <c r="L1227" s="2"/>
      <c r="M1227" s="1"/>
    </row>
    <row r="1228" spans="1:13" x14ac:dyDescent="0.2">
      <c r="A1228" s="1"/>
      <c r="B1228" s="1"/>
      <c r="C1228" s="16"/>
      <c r="D1228" s="1"/>
      <c r="E1228" s="1"/>
      <c r="F1228" s="1"/>
      <c r="G1228" s="1"/>
      <c r="H1228" s="11"/>
      <c r="I1228" s="11"/>
      <c r="J1228" s="11"/>
      <c r="K1228" s="2"/>
      <c r="L1228" s="2"/>
      <c r="M1228" s="1"/>
    </row>
    <row r="1229" spans="1:13" x14ac:dyDescent="0.2">
      <c r="A1229" s="1"/>
      <c r="B1229" s="1"/>
      <c r="C1229" s="16"/>
      <c r="D1229" s="1"/>
      <c r="E1229" s="1"/>
      <c r="F1229" s="1"/>
      <c r="G1229" s="1"/>
      <c r="H1229" s="11"/>
      <c r="I1229" s="11"/>
      <c r="J1229" s="11"/>
      <c r="K1229" s="2"/>
      <c r="L1229" s="2"/>
      <c r="M1229" s="1"/>
    </row>
    <row r="1230" spans="1:13" x14ac:dyDescent="0.2">
      <c r="A1230" s="1"/>
      <c r="B1230" s="1"/>
      <c r="C1230" s="16"/>
      <c r="D1230" s="1"/>
      <c r="E1230" s="1"/>
      <c r="F1230" s="1"/>
      <c r="G1230" s="1"/>
      <c r="H1230" s="11"/>
      <c r="I1230" s="11"/>
      <c r="J1230" s="11"/>
      <c r="K1230" s="2"/>
      <c r="L1230" s="2"/>
      <c r="M1230" s="1"/>
    </row>
    <row r="1231" spans="1:13" x14ac:dyDescent="0.2">
      <c r="A1231" s="1"/>
      <c r="B1231" s="1"/>
      <c r="C1231" s="16"/>
      <c r="D1231" s="1"/>
      <c r="E1231" s="1"/>
      <c r="F1231" s="1"/>
      <c r="G1231" s="1"/>
      <c r="H1231" s="11"/>
      <c r="I1231" s="11"/>
      <c r="J1231" s="11"/>
      <c r="K1231" s="2"/>
      <c r="L1231" s="2"/>
      <c r="M1231" s="1"/>
    </row>
    <row r="1232" spans="1:13" x14ac:dyDescent="0.2">
      <c r="A1232" s="1"/>
      <c r="B1232" s="1"/>
      <c r="C1232" s="16"/>
      <c r="D1232" s="1"/>
      <c r="E1232" s="1"/>
      <c r="F1232" s="1"/>
      <c r="G1232" s="1"/>
      <c r="H1232" s="11"/>
      <c r="I1232" s="11"/>
      <c r="J1232" s="11"/>
      <c r="K1232" s="2"/>
      <c r="L1232" s="2"/>
      <c r="M1232" s="1"/>
    </row>
    <row r="1233" spans="1:13" x14ac:dyDescent="0.2">
      <c r="A1233" s="1"/>
      <c r="B1233" s="1"/>
      <c r="C1233" s="16"/>
      <c r="D1233" s="1"/>
      <c r="E1233" s="1"/>
      <c r="F1233" s="1"/>
      <c r="G1233" s="1"/>
      <c r="H1233" s="11"/>
      <c r="I1233" s="11"/>
      <c r="J1233" s="11"/>
      <c r="K1233" s="2"/>
      <c r="L1233" s="2"/>
      <c r="M1233" s="1"/>
    </row>
    <row r="1234" spans="1:13" x14ac:dyDescent="0.2">
      <c r="A1234" s="1"/>
      <c r="B1234" s="1"/>
      <c r="C1234" s="16"/>
      <c r="D1234" s="1"/>
      <c r="E1234" s="1"/>
      <c r="F1234" s="1"/>
      <c r="G1234" s="1"/>
      <c r="H1234" s="11"/>
      <c r="I1234" s="11"/>
      <c r="J1234" s="11"/>
      <c r="K1234" s="2"/>
      <c r="L1234" s="2"/>
      <c r="M1234" s="1"/>
    </row>
    <row r="1235" spans="1:13" x14ac:dyDescent="0.2">
      <c r="A1235" s="1"/>
      <c r="B1235" s="1"/>
      <c r="C1235" s="16"/>
      <c r="D1235" s="1"/>
      <c r="E1235" s="1"/>
      <c r="F1235" s="1"/>
      <c r="G1235" s="1"/>
      <c r="H1235" s="11"/>
      <c r="I1235" s="11"/>
      <c r="J1235" s="11"/>
      <c r="K1235" s="2"/>
      <c r="L1235" s="2"/>
      <c r="M1235" s="1"/>
    </row>
    <row r="1236" spans="1:13" x14ac:dyDescent="0.2">
      <c r="A1236" s="1"/>
      <c r="B1236" s="1"/>
      <c r="C1236" s="16"/>
      <c r="D1236" s="1"/>
      <c r="E1236" s="1"/>
      <c r="F1236" s="1"/>
      <c r="G1236" s="1"/>
      <c r="H1236" s="11"/>
      <c r="I1236" s="11"/>
      <c r="J1236" s="11"/>
      <c r="K1236" s="2"/>
      <c r="L1236" s="2"/>
      <c r="M1236" s="1"/>
    </row>
    <row r="1237" spans="1:13" x14ac:dyDescent="0.2">
      <c r="A1237" s="1"/>
      <c r="B1237" s="1"/>
      <c r="C1237" s="16"/>
      <c r="D1237" s="1"/>
      <c r="E1237" s="1"/>
      <c r="F1237" s="1"/>
      <c r="G1237" s="1"/>
      <c r="H1237" s="11"/>
      <c r="I1237" s="11"/>
      <c r="J1237" s="11"/>
      <c r="K1237" s="2"/>
      <c r="L1237" s="2"/>
      <c r="M1237" s="1"/>
    </row>
    <row r="1238" spans="1:13" x14ac:dyDescent="0.2">
      <c r="A1238" s="1"/>
      <c r="B1238" s="1"/>
      <c r="C1238" s="16"/>
      <c r="D1238" s="1"/>
      <c r="E1238" s="1"/>
      <c r="F1238" s="1"/>
      <c r="G1238" s="1"/>
      <c r="H1238" s="11"/>
      <c r="I1238" s="11"/>
      <c r="J1238" s="11"/>
      <c r="K1238" s="2"/>
      <c r="L1238" s="2"/>
      <c r="M1238" s="1"/>
    </row>
    <row r="1239" spans="1:13" x14ac:dyDescent="0.2">
      <c r="A1239" s="1"/>
      <c r="B1239" s="1"/>
      <c r="C1239" s="16"/>
      <c r="D1239" s="1"/>
      <c r="E1239" s="1"/>
      <c r="F1239" s="1"/>
      <c r="G1239" s="1"/>
      <c r="H1239" s="11"/>
      <c r="I1239" s="11"/>
      <c r="J1239" s="11"/>
      <c r="K1239" s="2"/>
      <c r="L1239" s="2"/>
      <c r="M1239" s="1"/>
    </row>
    <row r="1240" spans="1:13" x14ac:dyDescent="0.2">
      <c r="A1240" s="1"/>
      <c r="B1240" s="1"/>
      <c r="C1240" s="16"/>
      <c r="D1240" s="1"/>
      <c r="E1240" s="1"/>
      <c r="F1240" s="1"/>
      <c r="G1240" s="1"/>
      <c r="H1240" s="11"/>
      <c r="I1240" s="11"/>
      <c r="J1240" s="11"/>
      <c r="K1240" s="2"/>
      <c r="L1240" s="2"/>
      <c r="M1240" s="1"/>
    </row>
    <row r="1241" spans="1:13" x14ac:dyDescent="0.2">
      <c r="A1241" s="1"/>
      <c r="B1241" s="1"/>
      <c r="C1241" s="16"/>
      <c r="D1241" s="1"/>
      <c r="E1241" s="1"/>
      <c r="F1241" s="1"/>
      <c r="G1241" s="1"/>
      <c r="H1241" s="11"/>
      <c r="I1241" s="11"/>
      <c r="J1241" s="11"/>
      <c r="K1241" s="2"/>
      <c r="L1241" s="2"/>
      <c r="M1241" s="1"/>
    </row>
    <row r="1242" spans="1:13" x14ac:dyDescent="0.2">
      <c r="A1242" s="1"/>
      <c r="B1242" s="1"/>
      <c r="C1242" s="16"/>
      <c r="D1242" s="1"/>
      <c r="E1242" s="1"/>
      <c r="F1242" s="1"/>
      <c r="G1242" s="1"/>
      <c r="H1242" s="11"/>
      <c r="I1242" s="11"/>
      <c r="J1242" s="11"/>
      <c r="K1242" s="2"/>
      <c r="L1242" s="2"/>
      <c r="M1242" s="1"/>
    </row>
    <row r="1243" spans="1:13" x14ac:dyDescent="0.2">
      <c r="A1243" s="1"/>
      <c r="B1243" s="1"/>
      <c r="C1243" s="16"/>
      <c r="D1243" s="1"/>
      <c r="E1243" s="1"/>
      <c r="F1243" s="1"/>
      <c r="G1243" s="1"/>
      <c r="H1243" s="11"/>
      <c r="I1243" s="11"/>
      <c r="J1243" s="11"/>
      <c r="K1243" s="2"/>
      <c r="L1243" s="2"/>
      <c r="M1243" s="1"/>
    </row>
    <row r="1244" spans="1:13" x14ac:dyDescent="0.2">
      <c r="A1244" s="1"/>
      <c r="B1244" s="1"/>
      <c r="C1244" s="16"/>
      <c r="D1244" s="1"/>
      <c r="E1244" s="1"/>
      <c r="F1244" s="1"/>
      <c r="G1244" s="1"/>
      <c r="H1244" s="11"/>
      <c r="I1244" s="11"/>
      <c r="J1244" s="11"/>
      <c r="K1244" s="2"/>
      <c r="L1244" s="2"/>
      <c r="M1244" s="1"/>
    </row>
    <row r="1245" spans="1:13" x14ac:dyDescent="0.2">
      <c r="A1245" s="1"/>
      <c r="B1245" s="1"/>
      <c r="C1245" s="16"/>
      <c r="D1245" s="1"/>
      <c r="E1245" s="1"/>
      <c r="F1245" s="1"/>
      <c r="G1245" s="1"/>
      <c r="H1245" s="11"/>
      <c r="I1245" s="11"/>
      <c r="J1245" s="11"/>
      <c r="K1245" s="2"/>
      <c r="L1245" s="2"/>
      <c r="M1245" s="1"/>
    </row>
    <row r="1246" spans="1:13" x14ac:dyDescent="0.2">
      <c r="A1246" s="1"/>
      <c r="B1246" s="1"/>
      <c r="C1246" s="16"/>
      <c r="D1246" s="1"/>
      <c r="E1246" s="1"/>
      <c r="F1246" s="1"/>
      <c r="G1246" s="1"/>
      <c r="H1246" s="11"/>
      <c r="I1246" s="11"/>
      <c r="J1246" s="11"/>
      <c r="K1246" s="2"/>
      <c r="L1246" s="2"/>
      <c r="M1246" s="1"/>
    </row>
    <row r="1247" spans="1:13" x14ac:dyDescent="0.2">
      <c r="A1247" s="1"/>
      <c r="B1247" s="1"/>
      <c r="C1247" s="16"/>
      <c r="D1247" s="1"/>
      <c r="E1247" s="1"/>
      <c r="F1247" s="1"/>
      <c r="G1247" s="1"/>
      <c r="H1247" s="11"/>
      <c r="I1247" s="11"/>
      <c r="J1247" s="11"/>
      <c r="K1247" s="2"/>
      <c r="L1247" s="2"/>
      <c r="M1247" s="1"/>
    </row>
    <row r="1248" spans="1:13" x14ac:dyDescent="0.2">
      <c r="A1248" s="1"/>
      <c r="B1248" s="1"/>
      <c r="C1248" s="16"/>
      <c r="D1248" s="1"/>
      <c r="E1248" s="1"/>
      <c r="F1248" s="1"/>
      <c r="G1248" s="1"/>
      <c r="H1248" s="11"/>
      <c r="I1248" s="11"/>
      <c r="J1248" s="11"/>
      <c r="K1248" s="2"/>
      <c r="L1248" s="2"/>
      <c r="M1248" s="1"/>
    </row>
    <row r="1249" spans="1:13" x14ac:dyDescent="0.2">
      <c r="A1249" s="1"/>
      <c r="B1249" s="1"/>
      <c r="C1249" s="16"/>
      <c r="D1249" s="1"/>
      <c r="E1249" s="1"/>
      <c r="F1249" s="1"/>
      <c r="G1249" s="1"/>
      <c r="H1249" s="11"/>
      <c r="I1249" s="11"/>
      <c r="J1249" s="11"/>
      <c r="K1249" s="2"/>
      <c r="L1249" s="2"/>
      <c r="M1249" s="1"/>
    </row>
    <row r="1250" spans="1:13" x14ac:dyDescent="0.2">
      <c r="A1250" s="1"/>
      <c r="B1250" s="1"/>
      <c r="C1250" s="16"/>
      <c r="D1250" s="1"/>
      <c r="E1250" s="1"/>
      <c r="F1250" s="1"/>
      <c r="G1250" s="1"/>
      <c r="H1250" s="11"/>
      <c r="I1250" s="11"/>
      <c r="J1250" s="11"/>
      <c r="K1250" s="2"/>
      <c r="L1250" s="2"/>
      <c r="M1250" s="1"/>
    </row>
    <row r="1251" spans="1:13" x14ac:dyDescent="0.2">
      <c r="A1251" s="1"/>
      <c r="B1251" s="1"/>
      <c r="C1251" s="16"/>
      <c r="D1251" s="1"/>
      <c r="E1251" s="1"/>
      <c r="F1251" s="1"/>
      <c r="G1251" s="1"/>
      <c r="H1251" s="11"/>
      <c r="I1251" s="11"/>
      <c r="J1251" s="11"/>
      <c r="K1251" s="2"/>
      <c r="L1251" s="2"/>
      <c r="M1251" s="1"/>
    </row>
    <row r="1252" spans="1:13" x14ac:dyDescent="0.2">
      <c r="A1252" s="1"/>
      <c r="B1252" s="1"/>
      <c r="C1252" s="16"/>
      <c r="D1252" s="1"/>
      <c r="E1252" s="1"/>
      <c r="F1252" s="1"/>
      <c r="G1252" s="1"/>
      <c r="H1252" s="11"/>
      <c r="I1252" s="11"/>
      <c r="J1252" s="11"/>
      <c r="K1252" s="2"/>
      <c r="L1252" s="2"/>
      <c r="M1252" s="1"/>
    </row>
    <row r="1253" spans="1:13" x14ac:dyDescent="0.2">
      <c r="A1253" s="1"/>
      <c r="B1253" s="1"/>
      <c r="C1253" s="16"/>
      <c r="D1253" s="1"/>
      <c r="E1253" s="1"/>
      <c r="F1253" s="1"/>
      <c r="G1253" s="1"/>
      <c r="H1253" s="11"/>
      <c r="I1253" s="11"/>
      <c r="J1253" s="11"/>
      <c r="K1253" s="2"/>
      <c r="L1253" s="2"/>
      <c r="M1253" s="1"/>
    </row>
    <row r="1254" spans="1:13" x14ac:dyDescent="0.2">
      <c r="A1254" s="1"/>
      <c r="B1254" s="1"/>
      <c r="C1254" s="16"/>
      <c r="D1254" s="1"/>
      <c r="E1254" s="1"/>
      <c r="F1254" s="1"/>
      <c r="G1254" s="1"/>
      <c r="H1254" s="11"/>
      <c r="I1254" s="11"/>
      <c r="J1254" s="11"/>
      <c r="K1254" s="2"/>
      <c r="L1254" s="2"/>
      <c r="M1254" s="1"/>
    </row>
    <row r="1255" spans="1:13" x14ac:dyDescent="0.2">
      <c r="A1255" s="1"/>
      <c r="B1255" s="1"/>
      <c r="C1255" s="16"/>
      <c r="D1255" s="1"/>
      <c r="E1255" s="1"/>
      <c r="F1255" s="1"/>
      <c r="G1255" s="1"/>
      <c r="H1255" s="11"/>
      <c r="I1255" s="11"/>
      <c r="J1255" s="11"/>
      <c r="K1255" s="2"/>
      <c r="L1255" s="2"/>
      <c r="M1255" s="1"/>
    </row>
    <row r="1256" spans="1:13" x14ac:dyDescent="0.2">
      <c r="A1256" s="1"/>
      <c r="B1256" s="1"/>
      <c r="C1256" s="16"/>
      <c r="D1256" s="1"/>
      <c r="E1256" s="1"/>
      <c r="F1256" s="1"/>
      <c r="G1256" s="1"/>
      <c r="H1256" s="11"/>
      <c r="I1256" s="11"/>
      <c r="J1256" s="11"/>
      <c r="K1256" s="2"/>
      <c r="L1256" s="2"/>
      <c r="M1256" s="1"/>
    </row>
    <row r="1257" spans="1:13" x14ac:dyDescent="0.2">
      <c r="A1257" s="1"/>
      <c r="B1257" s="1"/>
      <c r="C1257" s="16"/>
      <c r="D1257" s="1"/>
      <c r="E1257" s="1"/>
      <c r="F1257" s="1"/>
      <c r="G1257" s="1"/>
      <c r="H1257" s="11"/>
      <c r="I1257" s="11"/>
      <c r="J1257" s="11"/>
      <c r="K1257" s="2"/>
      <c r="L1257" s="2"/>
      <c r="M1257" s="1"/>
    </row>
    <row r="1258" spans="1:13" x14ac:dyDescent="0.2">
      <c r="A1258" s="1"/>
      <c r="B1258" s="1"/>
      <c r="C1258" s="16"/>
      <c r="D1258" s="1"/>
      <c r="E1258" s="1"/>
      <c r="F1258" s="1"/>
      <c r="G1258" s="1"/>
      <c r="H1258" s="11"/>
      <c r="I1258" s="11"/>
      <c r="J1258" s="11"/>
      <c r="K1258" s="2"/>
      <c r="L1258" s="2"/>
      <c r="M1258" s="1"/>
    </row>
    <row r="1259" spans="1:13" x14ac:dyDescent="0.2">
      <c r="A1259" s="1"/>
      <c r="B1259" s="1"/>
      <c r="C1259" s="16"/>
      <c r="D1259" s="1"/>
      <c r="E1259" s="1"/>
      <c r="F1259" s="1"/>
      <c r="G1259" s="1"/>
      <c r="H1259" s="11"/>
      <c r="I1259" s="11"/>
      <c r="J1259" s="11"/>
      <c r="K1259" s="2"/>
      <c r="L1259" s="2"/>
      <c r="M1259" s="1"/>
    </row>
    <row r="1260" spans="1:13" x14ac:dyDescent="0.2">
      <c r="A1260" s="1"/>
      <c r="B1260" s="1"/>
      <c r="C1260" s="16"/>
      <c r="D1260" s="1"/>
      <c r="E1260" s="1"/>
      <c r="F1260" s="1"/>
      <c r="G1260" s="1"/>
      <c r="H1260" s="11"/>
      <c r="I1260" s="11"/>
      <c r="J1260" s="11"/>
      <c r="K1260" s="2"/>
      <c r="L1260" s="2"/>
      <c r="M1260" s="1"/>
    </row>
    <row r="1261" spans="1:13" x14ac:dyDescent="0.2">
      <c r="A1261" s="1"/>
      <c r="B1261" s="1"/>
      <c r="C1261" s="16"/>
      <c r="D1261" s="1"/>
      <c r="E1261" s="1"/>
      <c r="F1261" s="1"/>
      <c r="G1261" s="1"/>
      <c r="H1261" s="11"/>
      <c r="I1261" s="11"/>
      <c r="J1261" s="11"/>
      <c r="K1261" s="2"/>
      <c r="L1261" s="2"/>
      <c r="M1261" s="1"/>
    </row>
    <row r="1262" spans="1:13" x14ac:dyDescent="0.2">
      <c r="A1262" s="1"/>
      <c r="B1262" s="1"/>
      <c r="C1262" s="16"/>
      <c r="D1262" s="1"/>
      <c r="E1262" s="1"/>
      <c r="F1262" s="1"/>
      <c r="G1262" s="1"/>
      <c r="H1262" s="11"/>
      <c r="I1262" s="11"/>
      <c r="J1262" s="11"/>
      <c r="K1262" s="2"/>
      <c r="L1262" s="2"/>
      <c r="M1262" s="1"/>
    </row>
    <row r="1263" spans="1:13" x14ac:dyDescent="0.2">
      <c r="A1263" s="1"/>
      <c r="B1263" s="1"/>
      <c r="C1263" s="16"/>
      <c r="D1263" s="1"/>
      <c r="E1263" s="1"/>
      <c r="F1263" s="1"/>
      <c r="G1263" s="1"/>
      <c r="H1263" s="11"/>
      <c r="I1263" s="11"/>
      <c r="J1263" s="11"/>
      <c r="K1263" s="2"/>
      <c r="L1263" s="2"/>
      <c r="M1263" s="1"/>
    </row>
    <row r="1264" spans="1:13" x14ac:dyDescent="0.2">
      <c r="A1264" s="1"/>
      <c r="B1264" s="1"/>
      <c r="C1264" s="16"/>
      <c r="D1264" s="1"/>
      <c r="E1264" s="1"/>
      <c r="F1264" s="1"/>
      <c r="G1264" s="1"/>
      <c r="H1264" s="11"/>
      <c r="I1264" s="11"/>
      <c r="J1264" s="11"/>
      <c r="K1264" s="2"/>
      <c r="L1264" s="2"/>
      <c r="M1264" s="1"/>
    </row>
    <row r="1265" spans="1:13" x14ac:dyDescent="0.2">
      <c r="A1265" s="1"/>
      <c r="B1265" s="1"/>
      <c r="C1265" s="16"/>
      <c r="D1265" s="1"/>
      <c r="E1265" s="1"/>
      <c r="F1265" s="1"/>
      <c r="G1265" s="1"/>
      <c r="H1265" s="11"/>
      <c r="I1265" s="11"/>
      <c r="J1265" s="11"/>
      <c r="K1265" s="2"/>
      <c r="L1265" s="2"/>
      <c r="M1265" s="1"/>
    </row>
    <row r="1266" spans="1:13" x14ac:dyDescent="0.2">
      <c r="A1266" s="1"/>
      <c r="B1266" s="1"/>
      <c r="C1266" s="16"/>
      <c r="D1266" s="1"/>
      <c r="E1266" s="1"/>
      <c r="F1266" s="1"/>
      <c r="G1266" s="1"/>
      <c r="H1266" s="11"/>
      <c r="I1266" s="11"/>
      <c r="J1266" s="11"/>
      <c r="K1266" s="2"/>
      <c r="L1266" s="2"/>
      <c r="M1266" s="1"/>
    </row>
    <row r="1267" spans="1:13" x14ac:dyDescent="0.2">
      <c r="A1267" s="1"/>
      <c r="B1267" s="1"/>
      <c r="C1267" s="16"/>
      <c r="D1267" s="1"/>
      <c r="E1267" s="1"/>
      <c r="F1267" s="1"/>
      <c r="G1267" s="1"/>
      <c r="H1267" s="11"/>
      <c r="I1267" s="11"/>
      <c r="J1267" s="11"/>
      <c r="K1267" s="2"/>
      <c r="L1267" s="2"/>
      <c r="M1267" s="1"/>
    </row>
    <row r="1268" spans="1:13" x14ac:dyDescent="0.2">
      <c r="A1268" s="1"/>
      <c r="B1268" s="1"/>
      <c r="C1268" s="16"/>
      <c r="D1268" s="1"/>
      <c r="E1268" s="1"/>
      <c r="F1268" s="1"/>
      <c r="G1268" s="1"/>
      <c r="H1268" s="11"/>
      <c r="I1268" s="11"/>
      <c r="J1268" s="11"/>
      <c r="K1268" s="2"/>
      <c r="L1268" s="2"/>
      <c r="M1268" s="1"/>
    </row>
    <row r="1269" spans="1:13" x14ac:dyDescent="0.2">
      <c r="A1269" s="1"/>
      <c r="B1269" s="1"/>
      <c r="C1269" s="16"/>
      <c r="D1269" s="1"/>
      <c r="E1269" s="1"/>
      <c r="F1269" s="1"/>
      <c r="G1269" s="1"/>
      <c r="H1269" s="11"/>
      <c r="I1269" s="11"/>
      <c r="J1269" s="11"/>
      <c r="K1269" s="2"/>
      <c r="L1269" s="2"/>
      <c r="M1269" s="1"/>
    </row>
    <row r="1270" spans="1:13" x14ac:dyDescent="0.2">
      <c r="A1270" s="1"/>
      <c r="B1270" s="1"/>
      <c r="C1270" s="16"/>
      <c r="D1270" s="1"/>
      <c r="E1270" s="1"/>
      <c r="F1270" s="1"/>
      <c r="G1270" s="1"/>
      <c r="H1270" s="11"/>
      <c r="I1270" s="11"/>
      <c r="J1270" s="11"/>
      <c r="K1270" s="2"/>
      <c r="L1270" s="2"/>
      <c r="M1270" s="1"/>
    </row>
    <row r="1271" spans="1:13" x14ac:dyDescent="0.2">
      <c r="A1271" s="1"/>
      <c r="B1271" s="1"/>
      <c r="C1271" s="16"/>
      <c r="D1271" s="1"/>
      <c r="E1271" s="1"/>
      <c r="F1271" s="1"/>
      <c r="G1271" s="1"/>
      <c r="H1271" s="11"/>
      <c r="I1271" s="11"/>
      <c r="J1271" s="11"/>
      <c r="K1271" s="2"/>
      <c r="L1271" s="2"/>
      <c r="M1271" s="1"/>
    </row>
    <row r="1272" spans="1:13" x14ac:dyDescent="0.2">
      <c r="A1272" s="1"/>
      <c r="B1272" s="1"/>
      <c r="C1272" s="16"/>
      <c r="D1272" s="1"/>
      <c r="E1272" s="1"/>
      <c r="F1272" s="1"/>
      <c r="G1272" s="1"/>
      <c r="H1272" s="11"/>
      <c r="I1272" s="11"/>
      <c r="J1272" s="11"/>
      <c r="K1272" s="2"/>
      <c r="L1272" s="2"/>
      <c r="M1272" s="1"/>
    </row>
    <row r="1273" spans="1:13" x14ac:dyDescent="0.2">
      <c r="A1273" s="1"/>
      <c r="B1273" s="1"/>
      <c r="C1273" s="16"/>
      <c r="D1273" s="1"/>
      <c r="E1273" s="1"/>
      <c r="F1273" s="1"/>
      <c r="G1273" s="1"/>
      <c r="H1273" s="11"/>
      <c r="I1273" s="11"/>
      <c r="J1273" s="11"/>
      <c r="K1273" s="2"/>
      <c r="L1273" s="2"/>
      <c r="M1273" s="1"/>
    </row>
    <row r="1274" spans="1:13" x14ac:dyDescent="0.2">
      <c r="A1274" s="1"/>
      <c r="B1274" s="1"/>
      <c r="C1274" s="16"/>
      <c r="D1274" s="1"/>
      <c r="E1274" s="1"/>
      <c r="F1274" s="1"/>
      <c r="G1274" s="1"/>
      <c r="H1274" s="11"/>
      <c r="I1274" s="11"/>
      <c r="J1274" s="11"/>
      <c r="K1274" s="2"/>
      <c r="L1274" s="2"/>
      <c r="M1274" s="1"/>
    </row>
    <row r="1275" spans="1:13" x14ac:dyDescent="0.2">
      <c r="A1275" s="1"/>
      <c r="B1275" s="1"/>
      <c r="C1275" s="16"/>
      <c r="D1275" s="1"/>
      <c r="E1275" s="1"/>
      <c r="F1275" s="1"/>
      <c r="G1275" s="1"/>
      <c r="H1275" s="11"/>
      <c r="I1275" s="11"/>
      <c r="J1275" s="11"/>
      <c r="K1275" s="2"/>
      <c r="L1275" s="2"/>
      <c r="M1275" s="1"/>
    </row>
    <row r="1276" spans="1:13" x14ac:dyDescent="0.2">
      <c r="A1276" s="1"/>
      <c r="B1276" s="1"/>
      <c r="C1276" s="16"/>
      <c r="D1276" s="1"/>
      <c r="E1276" s="1"/>
      <c r="F1276" s="1"/>
      <c r="G1276" s="1"/>
      <c r="H1276" s="11"/>
      <c r="I1276" s="11"/>
      <c r="J1276" s="11"/>
      <c r="K1276" s="2"/>
      <c r="L1276" s="2"/>
      <c r="M1276" s="1"/>
    </row>
    <row r="1277" spans="1:13" x14ac:dyDescent="0.2">
      <c r="A1277" s="1"/>
      <c r="B1277" s="1"/>
      <c r="C1277" s="16"/>
      <c r="D1277" s="1"/>
      <c r="E1277" s="1"/>
      <c r="F1277" s="1"/>
      <c r="G1277" s="1"/>
      <c r="H1277" s="11"/>
      <c r="I1277" s="11"/>
      <c r="J1277" s="11"/>
      <c r="K1277" s="2"/>
      <c r="L1277" s="2"/>
      <c r="M1277" s="1"/>
    </row>
    <row r="1278" spans="1:13" x14ac:dyDescent="0.2">
      <c r="A1278" s="1"/>
      <c r="B1278" s="1"/>
      <c r="C1278" s="16"/>
      <c r="D1278" s="1"/>
      <c r="E1278" s="1"/>
      <c r="F1278" s="1"/>
      <c r="G1278" s="1"/>
      <c r="H1278" s="11"/>
      <c r="I1278" s="11"/>
      <c r="J1278" s="11"/>
      <c r="K1278" s="2"/>
      <c r="L1278" s="2"/>
      <c r="M1278" s="1"/>
    </row>
    <row r="1279" spans="1:13" x14ac:dyDescent="0.2">
      <c r="A1279" s="1"/>
      <c r="B1279" s="1"/>
      <c r="C1279" s="16"/>
      <c r="D1279" s="1"/>
      <c r="E1279" s="1"/>
      <c r="F1279" s="1"/>
      <c r="G1279" s="1"/>
      <c r="H1279" s="11"/>
      <c r="I1279" s="11"/>
      <c r="J1279" s="11"/>
      <c r="K1279" s="2"/>
      <c r="L1279" s="2"/>
      <c r="M1279" s="1"/>
    </row>
    <row r="1280" spans="1:13" x14ac:dyDescent="0.2">
      <c r="A1280" s="1"/>
      <c r="B1280" s="1"/>
      <c r="C1280" s="16"/>
      <c r="D1280" s="1"/>
      <c r="E1280" s="1"/>
      <c r="F1280" s="1"/>
      <c r="G1280" s="1"/>
      <c r="H1280" s="11"/>
      <c r="I1280" s="11"/>
      <c r="J1280" s="11"/>
      <c r="K1280" s="2"/>
      <c r="L1280" s="2"/>
      <c r="M1280" s="1"/>
    </row>
    <row r="1281" spans="1:13" x14ac:dyDescent="0.2">
      <c r="A1281" s="1"/>
      <c r="B1281" s="1"/>
      <c r="C1281" s="16"/>
      <c r="D1281" s="1"/>
      <c r="E1281" s="1"/>
      <c r="F1281" s="1"/>
      <c r="G1281" s="1"/>
      <c r="H1281" s="11"/>
      <c r="I1281" s="11"/>
      <c r="J1281" s="11"/>
      <c r="K1281" s="2"/>
      <c r="L1281" s="2"/>
      <c r="M1281" s="1"/>
    </row>
    <row r="1282" spans="1:13" x14ac:dyDescent="0.2">
      <c r="A1282" s="1"/>
      <c r="B1282" s="1"/>
      <c r="C1282" s="16"/>
      <c r="D1282" s="1"/>
      <c r="E1282" s="1"/>
      <c r="F1282" s="1"/>
      <c r="G1282" s="1"/>
      <c r="H1282" s="11"/>
      <c r="I1282" s="11"/>
      <c r="J1282" s="11"/>
      <c r="K1282" s="2"/>
      <c r="L1282" s="2"/>
      <c r="M1282" s="1"/>
    </row>
    <row r="1283" spans="1:13" x14ac:dyDescent="0.2">
      <c r="A1283" s="1"/>
      <c r="B1283" s="1"/>
      <c r="C1283" s="16"/>
      <c r="D1283" s="1"/>
      <c r="E1283" s="1"/>
      <c r="F1283" s="1"/>
      <c r="G1283" s="1"/>
      <c r="H1283" s="11"/>
      <c r="I1283" s="11"/>
      <c r="J1283" s="11"/>
      <c r="K1283" s="2"/>
      <c r="L1283" s="2"/>
      <c r="M1283" s="1"/>
    </row>
    <row r="1284" spans="1:13" x14ac:dyDescent="0.2">
      <c r="A1284" s="1"/>
      <c r="B1284" s="1"/>
      <c r="C1284" s="16"/>
      <c r="D1284" s="1"/>
      <c r="E1284" s="1"/>
      <c r="F1284" s="1"/>
      <c r="G1284" s="1"/>
      <c r="H1284" s="11"/>
      <c r="I1284" s="11"/>
      <c r="J1284" s="11"/>
      <c r="K1284" s="2"/>
      <c r="L1284" s="2"/>
      <c r="M1284" s="1"/>
    </row>
    <row r="1285" spans="1:13" x14ac:dyDescent="0.2">
      <c r="A1285" s="1"/>
      <c r="B1285" s="1"/>
      <c r="C1285" s="16"/>
      <c r="D1285" s="1"/>
      <c r="E1285" s="1"/>
      <c r="F1285" s="1"/>
      <c r="G1285" s="1"/>
      <c r="H1285" s="11"/>
      <c r="I1285" s="11"/>
      <c r="J1285" s="11"/>
      <c r="K1285" s="2"/>
      <c r="L1285" s="2"/>
      <c r="M1285" s="1"/>
    </row>
    <row r="1286" spans="1:13" x14ac:dyDescent="0.2">
      <c r="A1286" s="1"/>
      <c r="B1286" s="1"/>
      <c r="C1286" s="16"/>
      <c r="D1286" s="1"/>
      <c r="E1286" s="1"/>
      <c r="F1286" s="1"/>
      <c r="G1286" s="1"/>
      <c r="H1286" s="11"/>
      <c r="I1286" s="11"/>
      <c r="J1286" s="11"/>
      <c r="K1286" s="2"/>
      <c r="L1286" s="2"/>
      <c r="M1286" s="1"/>
    </row>
    <row r="1287" spans="1:13" x14ac:dyDescent="0.2">
      <c r="A1287" s="1"/>
      <c r="B1287" s="1"/>
      <c r="C1287" s="16"/>
      <c r="D1287" s="1"/>
      <c r="E1287" s="1"/>
      <c r="F1287" s="1"/>
      <c r="G1287" s="1"/>
      <c r="H1287" s="11"/>
      <c r="I1287" s="11"/>
      <c r="J1287" s="11"/>
      <c r="K1287" s="2"/>
      <c r="L1287" s="2"/>
      <c r="M1287" s="1"/>
    </row>
    <row r="1288" spans="1:13" x14ac:dyDescent="0.2">
      <c r="A1288" s="1"/>
      <c r="B1288" s="1"/>
      <c r="C1288" s="16"/>
      <c r="D1288" s="1"/>
      <c r="E1288" s="1"/>
      <c r="F1288" s="1"/>
      <c r="G1288" s="1"/>
      <c r="H1288" s="11"/>
      <c r="I1288" s="11"/>
      <c r="J1288" s="11"/>
      <c r="K1288" s="2"/>
      <c r="L1288" s="2"/>
      <c r="M1288" s="1"/>
    </row>
    <row r="1289" spans="1:13" x14ac:dyDescent="0.2">
      <c r="A1289" s="1"/>
      <c r="B1289" s="1"/>
      <c r="C1289" s="16"/>
      <c r="D1289" s="1"/>
      <c r="E1289" s="1"/>
      <c r="F1289" s="1"/>
      <c r="G1289" s="1"/>
      <c r="H1289" s="11"/>
      <c r="I1289" s="11"/>
      <c r="J1289" s="11"/>
      <c r="K1289" s="2"/>
      <c r="L1289" s="2"/>
      <c r="M1289" s="1"/>
    </row>
    <row r="1290" spans="1:13" x14ac:dyDescent="0.2">
      <c r="A1290" s="1"/>
      <c r="B1290" s="1"/>
      <c r="C1290" s="16"/>
      <c r="D1290" s="1"/>
      <c r="E1290" s="1"/>
      <c r="F1290" s="1"/>
      <c r="G1290" s="1"/>
      <c r="H1290" s="11"/>
      <c r="I1290" s="11"/>
      <c r="J1290" s="11"/>
      <c r="K1290" s="2"/>
      <c r="L1290" s="2"/>
      <c r="M1290" s="1"/>
    </row>
    <row r="1291" spans="1:13" x14ac:dyDescent="0.2">
      <c r="A1291" s="1"/>
      <c r="B1291" s="1"/>
      <c r="C1291" s="16"/>
      <c r="D1291" s="1"/>
      <c r="E1291" s="1"/>
      <c r="F1291" s="1"/>
      <c r="G1291" s="1"/>
      <c r="H1291" s="11"/>
      <c r="I1291" s="11"/>
      <c r="J1291" s="11"/>
      <c r="K1291" s="2"/>
      <c r="L1291" s="2"/>
      <c r="M1291" s="1"/>
    </row>
    <row r="1292" spans="1:13" x14ac:dyDescent="0.2">
      <c r="A1292" s="1"/>
      <c r="B1292" s="1"/>
      <c r="C1292" s="16"/>
      <c r="D1292" s="1"/>
      <c r="E1292" s="1"/>
      <c r="F1292" s="1"/>
      <c r="G1292" s="1"/>
      <c r="H1292" s="11"/>
      <c r="I1292" s="11"/>
      <c r="J1292" s="11"/>
      <c r="K1292" s="2"/>
      <c r="L1292" s="2"/>
      <c r="M1292" s="1"/>
    </row>
    <row r="1293" spans="1:13" x14ac:dyDescent="0.2">
      <c r="A1293" s="1"/>
      <c r="B1293" s="1"/>
      <c r="C1293" s="16"/>
      <c r="D1293" s="1"/>
      <c r="E1293" s="1"/>
      <c r="F1293" s="1"/>
      <c r="G1293" s="1"/>
      <c r="H1293" s="11"/>
      <c r="I1293" s="11"/>
      <c r="J1293" s="11"/>
      <c r="K1293" s="2"/>
      <c r="L1293" s="2"/>
      <c r="M1293" s="1"/>
    </row>
    <row r="1294" spans="1:13" x14ac:dyDescent="0.2">
      <c r="A1294" s="1"/>
      <c r="B1294" s="1"/>
      <c r="C1294" s="16"/>
      <c r="D1294" s="1"/>
      <c r="E1294" s="1"/>
      <c r="F1294" s="1"/>
      <c r="G1294" s="1"/>
      <c r="H1294" s="11"/>
      <c r="I1294" s="11"/>
      <c r="J1294" s="11"/>
      <c r="K1294" s="2"/>
      <c r="L1294" s="2"/>
      <c r="M1294" s="1"/>
    </row>
    <row r="1295" spans="1:13" x14ac:dyDescent="0.2">
      <c r="A1295" s="1"/>
      <c r="B1295" s="1"/>
      <c r="C1295" s="16"/>
      <c r="D1295" s="1"/>
      <c r="E1295" s="1"/>
      <c r="F1295" s="1"/>
      <c r="G1295" s="1"/>
      <c r="H1295" s="11"/>
      <c r="I1295" s="11"/>
      <c r="J1295" s="11"/>
      <c r="K1295" s="2"/>
      <c r="L1295" s="2"/>
      <c r="M1295" s="1"/>
    </row>
    <row r="1296" spans="1:13" x14ac:dyDescent="0.2">
      <c r="A1296" s="1"/>
      <c r="B1296" s="1"/>
      <c r="C1296" s="16"/>
      <c r="D1296" s="1"/>
      <c r="E1296" s="1"/>
      <c r="F1296" s="1"/>
      <c r="G1296" s="1"/>
      <c r="H1296" s="11"/>
      <c r="I1296" s="11"/>
      <c r="J1296" s="11"/>
      <c r="K1296" s="2"/>
      <c r="L1296" s="2"/>
      <c r="M1296" s="1"/>
    </row>
    <row r="1297" spans="1:13" x14ac:dyDescent="0.2">
      <c r="A1297" s="1"/>
      <c r="B1297" s="1"/>
      <c r="C1297" s="16"/>
      <c r="D1297" s="1"/>
      <c r="E1297" s="1"/>
      <c r="F1297" s="1"/>
      <c r="G1297" s="1"/>
      <c r="H1297" s="11"/>
      <c r="I1297" s="11"/>
      <c r="J1297" s="11"/>
      <c r="K1297" s="2"/>
      <c r="L1297" s="2"/>
      <c r="M1297" s="1"/>
    </row>
    <row r="1298" spans="1:13" x14ac:dyDescent="0.2">
      <c r="A1298" s="1"/>
      <c r="B1298" s="1"/>
      <c r="C1298" s="16"/>
      <c r="D1298" s="1"/>
      <c r="E1298" s="1"/>
      <c r="F1298" s="1"/>
      <c r="G1298" s="1"/>
      <c r="H1298" s="11"/>
      <c r="I1298" s="11"/>
      <c r="J1298" s="11"/>
      <c r="K1298" s="2"/>
      <c r="L1298" s="2"/>
      <c r="M1298" s="1"/>
    </row>
    <row r="1299" spans="1:13" x14ac:dyDescent="0.2">
      <c r="A1299" s="1"/>
      <c r="B1299" s="1"/>
      <c r="C1299" s="16"/>
      <c r="D1299" s="1"/>
      <c r="E1299" s="1"/>
      <c r="F1299" s="1"/>
      <c r="G1299" s="1"/>
      <c r="H1299" s="11"/>
      <c r="I1299" s="11"/>
      <c r="J1299" s="11"/>
      <c r="K1299" s="2"/>
      <c r="L1299" s="2"/>
      <c r="M1299" s="1"/>
    </row>
    <row r="1300" spans="1:13" x14ac:dyDescent="0.2">
      <c r="A1300" s="1"/>
      <c r="B1300" s="1"/>
      <c r="C1300" s="16"/>
      <c r="D1300" s="1"/>
      <c r="E1300" s="1"/>
      <c r="F1300" s="1"/>
      <c r="G1300" s="1"/>
      <c r="H1300" s="11"/>
      <c r="I1300" s="11"/>
      <c r="J1300" s="11"/>
      <c r="K1300" s="2"/>
      <c r="L1300" s="2"/>
      <c r="M1300" s="1"/>
    </row>
    <row r="1301" spans="1:13" x14ac:dyDescent="0.2">
      <c r="A1301" s="1"/>
      <c r="B1301" s="1"/>
      <c r="C1301" s="16"/>
      <c r="D1301" s="1"/>
      <c r="E1301" s="1"/>
      <c r="F1301" s="1"/>
      <c r="G1301" s="1"/>
      <c r="H1301" s="11"/>
      <c r="I1301" s="11"/>
      <c r="J1301" s="11"/>
      <c r="K1301" s="2"/>
      <c r="L1301" s="2"/>
      <c r="M1301" s="1"/>
    </row>
    <row r="1302" spans="1:13" x14ac:dyDescent="0.2">
      <c r="A1302" s="1"/>
      <c r="B1302" s="1"/>
      <c r="C1302" s="16"/>
      <c r="D1302" s="1"/>
      <c r="E1302" s="1"/>
      <c r="F1302" s="1"/>
      <c r="G1302" s="1"/>
      <c r="H1302" s="11"/>
      <c r="I1302" s="11"/>
      <c r="J1302" s="11"/>
      <c r="K1302" s="2"/>
      <c r="L1302" s="2"/>
      <c r="M1302" s="1"/>
    </row>
    <row r="1303" spans="1:13" x14ac:dyDescent="0.2">
      <c r="A1303" s="1"/>
      <c r="B1303" s="1"/>
      <c r="C1303" s="16"/>
      <c r="D1303" s="1"/>
      <c r="E1303" s="1"/>
      <c r="F1303" s="1"/>
      <c r="G1303" s="1"/>
      <c r="H1303" s="11"/>
      <c r="I1303" s="11"/>
      <c r="J1303" s="11"/>
      <c r="K1303" s="2"/>
      <c r="L1303" s="2"/>
      <c r="M1303" s="1"/>
    </row>
    <row r="1304" spans="1:13" x14ac:dyDescent="0.2">
      <c r="A1304" s="1"/>
      <c r="B1304" s="1"/>
      <c r="C1304" s="16"/>
      <c r="D1304" s="1"/>
      <c r="E1304" s="1"/>
      <c r="F1304" s="1"/>
      <c r="G1304" s="1"/>
      <c r="H1304" s="11"/>
      <c r="I1304" s="11"/>
      <c r="J1304" s="11"/>
      <c r="K1304" s="2"/>
      <c r="L1304" s="2"/>
      <c r="M1304" s="1"/>
    </row>
    <row r="1305" spans="1:13" x14ac:dyDescent="0.2">
      <c r="A1305" s="1"/>
      <c r="B1305" s="1"/>
      <c r="C1305" s="16"/>
      <c r="D1305" s="1"/>
      <c r="E1305" s="1"/>
      <c r="F1305" s="1"/>
      <c r="G1305" s="1"/>
      <c r="H1305" s="11"/>
      <c r="I1305" s="11"/>
      <c r="J1305" s="11"/>
      <c r="K1305" s="2"/>
      <c r="L1305" s="2"/>
      <c r="M1305" s="1"/>
    </row>
    <row r="1306" spans="1:13" x14ac:dyDescent="0.2">
      <c r="A1306" s="1"/>
      <c r="B1306" s="1"/>
      <c r="C1306" s="16"/>
      <c r="D1306" s="1"/>
      <c r="E1306" s="1"/>
      <c r="F1306" s="1"/>
      <c r="G1306" s="1"/>
      <c r="H1306" s="11"/>
      <c r="I1306" s="11"/>
      <c r="J1306" s="11"/>
      <c r="K1306" s="2"/>
      <c r="L1306" s="2"/>
      <c r="M1306" s="1"/>
    </row>
    <row r="1307" spans="1:13" x14ac:dyDescent="0.2">
      <c r="A1307" s="1"/>
      <c r="B1307" s="1"/>
      <c r="C1307" s="16"/>
      <c r="D1307" s="1"/>
      <c r="E1307" s="1"/>
      <c r="F1307" s="1"/>
      <c r="G1307" s="1"/>
      <c r="H1307" s="11"/>
      <c r="I1307" s="11"/>
      <c r="J1307" s="11"/>
      <c r="K1307" s="2"/>
      <c r="L1307" s="2"/>
      <c r="M1307" s="1"/>
    </row>
    <row r="1308" spans="1:13" x14ac:dyDescent="0.2">
      <c r="A1308" s="1"/>
      <c r="B1308" s="1"/>
      <c r="C1308" s="16"/>
      <c r="D1308" s="1"/>
      <c r="E1308" s="1"/>
      <c r="F1308" s="1"/>
      <c r="G1308" s="1"/>
      <c r="H1308" s="11"/>
      <c r="I1308" s="11"/>
      <c r="J1308" s="11"/>
      <c r="K1308" s="2"/>
      <c r="L1308" s="2"/>
      <c r="M1308" s="1"/>
    </row>
    <row r="1309" spans="1:13" x14ac:dyDescent="0.2">
      <c r="A1309" s="1"/>
      <c r="B1309" s="1"/>
      <c r="C1309" s="16"/>
      <c r="D1309" s="1"/>
      <c r="E1309" s="1"/>
      <c r="F1309" s="1"/>
      <c r="G1309" s="1"/>
      <c r="H1309" s="11"/>
      <c r="I1309" s="11"/>
      <c r="J1309" s="11"/>
      <c r="K1309" s="2"/>
      <c r="L1309" s="2"/>
      <c r="M1309" s="1"/>
    </row>
    <row r="1310" spans="1:13" x14ac:dyDescent="0.2">
      <c r="A1310" s="1"/>
      <c r="B1310" s="1"/>
      <c r="C1310" s="16"/>
      <c r="D1310" s="1"/>
      <c r="E1310" s="1"/>
      <c r="F1310" s="1"/>
      <c r="G1310" s="1"/>
      <c r="H1310" s="11"/>
      <c r="I1310" s="11"/>
      <c r="J1310" s="11"/>
      <c r="K1310" s="2"/>
      <c r="L1310" s="2"/>
      <c r="M1310" s="1"/>
    </row>
    <row r="1311" spans="1:13" x14ac:dyDescent="0.2">
      <c r="A1311" s="1"/>
      <c r="B1311" s="1"/>
      <c r="C1311" s="16"/>
      <c r="D1311" s="1"/>
      <c r="E1311" s="1"/>
      <c r="F1311" s="1"/>
      <c r="G1311" s="1"/>
      <c r="H1311" s="11"/>
      <c r="I1311" s="11"/>
      <c r="J1311" s="11"/>
      <c r="K1311" s="2"/>
      <c r="L1311" s="2"/>
      <c r="M1311" s="1"/>
    </row>
    <row r="1312" spans="1:13" x14ac:dyDescent="0.2">
      <c r="A1312" s="1"/>
      <c r="B1312" s="1"/>
      <c r="C1312" s="16"/>
      <c r="D1312" s="1"/>
      <c r="E1312" s="1"/>
      <c r="F1312" s="1"/>
      <c r="G1312" s="1"/>
      <c r="H1312" s="11"/>
      <c r="I1312" s="11"/>
      <c r="J1312" s="11"/>
      <c r="K1312" s="2"/>
      <c r="L1312" s="2"/>
      <c r="M1312" s="1"/>
    </row>
    <row r="1313" spans="1:13" x14ac:dyDescent="0.2">
      <c r="A1313" s="1"/>
      <c r="B1313" s="1"/>
      <c r="C1313" s="16"/>
      <c r="D1313" s="1"/>
      <c r="E1313" s="1"/>
      <c r="F1313" s="1"/>
      <c r="G1313" s="1"/>
      <c r="H1313" s="11"/>
      <c r="I1313" s="11"/>
      <c r="J1313" s="11"/>
      <c r="K1313" s="2"/>
      <c r="L1313" s="2"/>
      <c r="M1313" s="1"/>
    </row>
    <row r="1314" spans="1:13" x14ac:dyDescent="0.2">
      <c r="A1314" s="1"/>
      <c r="B1314" s="1"/>
      <c r="C1314" s="16"/>
      <c r="D1314" s="1"/>
      <c r="E1314" s="1"/>
      <c r="F1314" s="1"/>
      <c r="G1314" s="1"/>
      <c r="H1314" s="11"/>
      <c r="I1314" s="11"/>
      <c r="J1314" s="11"/>
      <c r="K1314" s="2"/>
      <c r="L1314" s="2"/>
      <c r="M1314" s="1"/>
    </row>
    <row r="1315" spans="1:13" x14ac:dyDescent="0.2">
      <c r="A1315" s="1"/>
      <c r="B1315" s="1"/>
      <c r="C1315" s="16"/>
      <c r="D1315" s="1"/>
      <c r="E1315" s="1"/>
      <c r="F1315" s="1"/>
      <c r="G1315" s="1"/>
      <c r="H1315" s="11"/>
      <c r="I1315" s="11"/>
      <c r="J1315" s="11"/>
      <c r="K1315" s="2"/>
      <c r="L1315" s="2"/>
      <c r="M1315" s="1"/>
    </row>
    <row r="1316" spans="1:13" x14ac:dyDescent="0.2">
      <c r="A1316" s="1"/>
      <c r="B1316" s="1"/>
      <c r="C1316" s="16"/>
      <c r="D1316" s="1"/>
      <c r="E1316" s="1"/>
      <c r="F1316" s="1"/>
      <c r="G1316" s="1"/>
      <c r="H1316" s="11"/>
      <c r="I1316" s="11"/>
      <c r="J1316" s="11"/>
      <c r="K1316" s="2"/>
      <c r="L1316" s="2"/>
      <c r="M1316" s="1"/>
    </row>
    <row r="1317" spans="1:13" x14ac:dyDescent="0.2">
      <c r="A1317" s="1"/>
      <c r="B1317" s="1"/>
      <c r="C1317" s="16"/>
      <c r="D1317" s="1"/>
      <c r="E1317" s="1"/>
      <c r="F1317" s="1"/>
      <c r="G1317" s="1"/>
      <c r="H1317" s="11"/>
      <c r="I1317" s="11"/>
      <c r="J1317" s="11"/>
      <c r="K1317" s="2"/>
      <c r="L1317" s="2"/>
      <c r="M1317" s="1"/>
    </row>
    <row r="1318" spans="1:13" x14ac:dyDescent="0.2">
      <c r="A1318" s="1"/>
      <c r="B1318" s="1"/>
      <c r="C1318" s="16"/>
      <c r="D1318" s="1"/>
      <c r="E1318" s="1"/>
      <c r="F1318" s="1"/>
      <c r="G1318" s="1"/>
      <c r="H1318" s="11"/>
      <c r="I1318" s="11"/>
      <c r="J1318" s="11"/>
      <c r="K1318" s="2"/>
      <c r="L1318" s="2"/>
      <c r="M1318" s="1"/>
    </row>
    <row r="1319" spans="1:13" x14ac:dyDescent="0.2">
      <c r="A1319" s="1"/>
      <c r="B1319" s="1"/>
      <c r="C1319" s="16"/>
      <c r="D1319" s="1"/>
      <c r="E1319" s="1"/>
      <c r="F1319" s="1"/>
      <c r="G1319" s="1"/>
      <c r="H1319" s="11"/>
      <c r="I1319" s="11"/>
      <c r="J1319" s="11"/>
      <c r="K1319" s="2"/>
      <c r="L1319" s="2"/>
      <c r="M1319" s="1"/>
    </row>
    <row r="1320" spans="1:13" x14ac:dyDescent="0.2">
      <c r="A1320" s="1"/>
      <c r="B1320" s="1"/>
      <c r="C1320" s="16"/>
      <c r="D1320" s="1"/>
      <c r="E1320" s="1"/>
      <c r="F1320" s="1"/>
      <c r="G1320" s="1"/>
      <c r="H1320" s="11"/>
      <c r="I1320" s="11"/>
      <c r="J1320" s="11"/>
      <c r="K1320" s="2"/>
      <c r="L1320" s="2"/>
      <c r="M1320" s="1"/>
    </row>
    <row r="1321" spans="1:13" x14ac:dyDescent="0.2">
      <c r="A1321" s="1"/>
      <c r="B1321" s="1"/>
      <c r="C1321" s="16"/>
      <c r="D1321" s="1"/>
      <c r="E1321" s="1"/>
      <c r="F1321" s="1"/>
      <c r="G1321" s="1"/>
      <c r="H1321" s="11"/>
      <c r="I1321" s="11"/>
      <c r="J1321" s="11"/>
      <c r="K1321" s="2"/>
      <c r="L1321" s="2"/>
      <c r="M1321" s="1"/>
    </row>
    <row r="1322" spans="1:13" x14ac:dyDescent="0.2">
      <c r="A1322" s="1"/>
      <c r="B1322" s="1"/>
      <c r="C1322" s="16"/>
      <c r="D1322" s="1"/>
      <c r="E1322" s="1"/>
      <c r="F1322" s="1"/>
      <c r="G1322" s="1"/>
      <c r="H1322" s="11"/>
      <c r="I1322" s="11"/>
      <c r="J1322" s="11"/>
      <c r="K1322" s="2"/>
      <c r="L1322" s="2"/>
      <c r="M1322" s="1"/>
    </row>
    <row r="1323" spans="1:13" x14ac:dyDescent="0.2">
      <c r="A1323" s="1"/>
      <c r="B1323" s="1"/>
      <c r="C1323" s="16"/>
      <c r="D1323" s="1"/>
      <c r="E1323" s="1"/>
      <c r="F1323" s="1"/>
      <c r="G1323" s="1"/>
      <c r="H1323" s="11"/>
      <c r="I1323" s="11"/>
      <c r="J1323" s="11"/>
      <c r="K1323" s="2"/>
      <c r="L1323" s="2"/>
      <c r="M1323" s="1"/>
    </row>
    <row r="1324" spans="1:13" x14ac:dyDescent="0.2">
      <c r="A1324" s="1"/>
      <c r="B1324" s="1"/>
      <c r="C1324" s="16"/>
      <c r="D1324" s="1"/>
      <c r="E1324" s="1"/>
      <c r="F1324" s="1"/>
      <c r="G1324" s="1"/>
      <c r="H1324" s="11"/>
      <c r="I1324" s="11"/>
      <c r="J1324" s="11"/>
      <c r="K1324" s="2"/>
      <c r="L1324" s="2"/>
      <c r="M1324" s="1"/>
    </row>
    <row r="1325" spans="1:13" x14ac:dyDescent="0.2">
      <c r="A1325" s="1"/>
      <c r="B1325" s="1"/>
      <c r="C1325" s="16"/>
      <c r="D1325" s="1"/>
      <c r="E1325" s="1"/>
      <c r="F1325" s="1"/>
      <c r="G1325" s="1"/>
      <c r="H1325" s="11"/>
      <c r="I1325" s="11"/>
      <c r="J1325" s="11"/>
      <c r="K1325" s="2"/>
      <c r="L1325" s="2"/>
      <c r="M1325" s="1"/>
    </row>
    <row r="1326" spans="1:13" x14ac:dyDescent="0.2">
      <c r="A1326" s="1"/>
      <c r="B1326" s="1"/>
      <c r="C1326" s="16"/>
      <c r="D1326" s="1"/>
      <c r="E1326" s="1"/>
      <c r="F1326" s="1"/>
      <c r="G1326" s="1"/>
      <c r="H1326" s="11"/>
      <c r="I1326" s="11"/>
      <c r="J1326" s="11"/>
      <c r="K1326" s="2"/>
      <c r="L1326" s="2"/>
      <c r="M1326" s="1"/>
    </row>
    <row r="1327" spans="1:13" x14ac:dyDescent="0.2">
      <c r="A1327" s="1"/>
      <c r="B1327" s="1"/>
      <c r="C1327" s="16"/>
      <c r="D1327" s="1"/>
      <c r="E1327" s="1"/>
      <c r="F1327" s="1"/>
      <c r="G1327" s="1"/>
      <c r="H1327" s="11"/>
      <c r="I1327" s="11"/>
      <c r="J1327" s="11"/>
      <c r="K1327" s="2"/>
      <c r="L1327" s="2"/>
      <c r="M1327" s="1"/>
    </row>
    <row r="1328" spans="1:13" x14ac:dyDescent="0.2">
      <c r="A1328" s="1"/>
      <c r="B1328" s="1"/>
      <c r="C1328" s="16"/>
      <c r="D1328" s="1"/>
      <c r="E1328" s="1"/>
      <c r="F1328" s="1"/>
      <c r="G1328" s="1"/>
      <c r="H1328" s="11"/>
      <c r="I1328" s="11"/>
      <c r="J1328" s="11"/>
      <c r="K1328" s="2"/>
      <c r="L1328" s="2"/>
      <c r="M1328" s="1"/>
    </row>
    <row r="1329" spans="1:13" x14ac:dyDescent="0.2">
      <c r="A1329" s="1"/>
      <c r="B1329" s="1"/>
      <c r="C1329" s="16"/>
      <c r="D1329" s="1"/>
      <c r="E1329" s="1"/>
      <c r="F1329" s="1"/>
      <c r="G1329" s="1"/>
      <c r="H1329" s="11"/>
      <c r="I1329" s="11"/>
      <c r="J1329" s="11"/>
      <c r="K1329" s="2"/>
      <c r="L1329" s="2"/>
      <c r="M1329" s="1"/>
    </row>
    <row r="1330" spans="1:13" x14ac:dyDescent="0.2">
      <c r="A1330" s="1"/>
      <c r="B1330" s="1"/>
      <c r="C1330" s="16"/>
      <c r="D1330" s="1"/>
      <c r="E1330" s="1"/>
      <c r="F1330" s="1"/>
      <c r="G1330" s="1"/>
      <c r="H1330" s="11"/>
      <c r="I1330" s="11"/>
      <c r="J1330" s="11"/>
      <c r="K1330" s="2"/>
      <c r="L1330" s="2"/>
      <c r="M1330" s="1"/>
    </row>
    <row r="1331" spans="1:13" x14ac:dyDescent="0.2">
      <c r="A1331" s="1"/>
      <c r="B1331" s="1"/>
      <c r="C1331" s="16"/>
      <c r="D1331" s="1"/>
      <c r="E1331" s="1"/>
      <c r="F1331" s="1"/>
      <c r="G1331" s="1"/>
      <c r="H1331" s="11"/>
      <c r="I1331" s="11"/>
      <c r="J1331" s="11"/>
      <c r="K1331" s="2"/>
      <c r="L1331" s="2"/>
      <c r="M1331" s="1"/>
    </row>
    <row r="1332" spans="1:13" x14ac:dyDescent="0.2">
      <c r="A1332" s="1"/>
      <c r="B1332" s="1"/>
      <c r="C1332" s="16"/>
      <c r="D1332" s="1"/>
      <c r="E1332" s="1"/>
      <c r="F1332" s="1"/>
      <c r="G1332" s="1"/>
      <c r="H1332" s="11"/>
      <c r="I1332" s="11"/>
      <c r="J1332" s="11"/>
      <c r="K1332" s="2"/>
      <c r="L1332" s="2"/>
      <c r="M1332" s="1"/>
    </row>
    <row r="1333" spans="1:13" x14ac:dyDescent="0.2">
      <c r="A1333" s="1"/>
      <c r="B1333" s="1"/>
      <c r="C1333" s="16"/>
      <c r="D1333" s="1"/>
      <c r="E1333" s="1"/>
      <c r="F1333" s="1"/>
      <c r="G1333" s="1"/>
      <c r="H1333" s="11"/>
      <c r="I1333" s="11"/>
      <c r="J1333" s="11"/>
      <c r="K1333" s="2"/>
      <c r="L1333" s="2"/>
      <c r="M1333" s="1"/>
    </row>
    <row r="1334" spans="1:13" x14ac:dyDescent="0.2">
      <c r="A1334" s="1"/>
      <c r="B1334" s="1"/>
      <c r="C1334" s="16"/>
      <c r="D1334" s="1"/>
      <c r="E1334" s="1"/>
      <c r="F1334" s="1"/>
      <c r="G1334" s="1"/>
      <c r="H1334" s="11"/>
      <c r="I1334" s="11"/>
      <c r="J1334" s="11"/>
      <c r="K1334" s="2"/>
      <c r="L1334" s="2"/>
      <c r="M1334" s="1"/>
    </row>
    <row r="1335" spans="1:13" x14ac:dyDescent="0.2">
      <c r="A1335" s="1"/>
      <c r="B1335" s="1"/>
      <c r="C1335" s="16"/>
      <c r="D1335" s="1"/>
      <c r="E1335" s="1"/>
      <c r="F1335" s="1"/>
      <c r="G1335" s="1"/>
      <c r="H1335" s="11"/>
      <c r="I1335" s="11"/>
      <c r="J1335" s="11"/>
      <c r="K1335" s="2"/>
      <c r="L1335" s="2"/>
      <c r="M1335" s="1"/>
    </row>
    <row r="1336" spans="1:13" x14ac:dyDescent="0.2">
      <c r="A1336" s="1"/>
      <c r="B1336" s="1"/>
      <c r="C1336" s="16"/>
      <c r="D1336" s="1"/>
      <c r="E1336" s="1"/>
      <c r="F1336" s="1"/>
      <c r="G1336" s="1"/>
      <c r="H1336" s="11"/>
      <c r="I1336" s="11"/>
      <c r="J1336" s="11"/>
      <c r="K1336" s="2"/>
      <c r="L1336" s="2"/>
      <c r="M1336" s="1"/>
    </row>
    <row r="1337" spans="1:13" x14ac:dyDescent="0.2">
      <c r="A1337" s="1"/>
      <c r="B1337" s="1"/>
      <c r="C1337" s="16"/>
      <c r="D1337" s="1"/>
      <c r="E1337" s="1"/>
      <c r="F1337" s="1"/>
      <c r="G1337" s="1"/>
      <c r="H1337" s="11"/>
      <c r="I1337" s="11"/>
      <c r="J1337" s="11"/>
      <c r="K1337" s="2"/>
      <c r="L1337" s="2"/>
      <c r="M1337" s="1"/>
    </row>
    <row r="1338" spans="1:13" x14ac:dyDescent="0.2">
      <c r="A1338" s="1"/>
      <c r="B1338" s="1"/>
      <c r="C1338" s="16"/>
      <c r="D1338" s="1"/>
      <c r="E1338" s="1"/>
      <c r="F1338" s="1"/>
      <c r="G1338" s="1"/>
      <c r="H1338" s="11"/>
      <c r="I1338" s="11"/>
      <c r="J1338" s="11"/>
      <c r="K1338" s="2"/>
      <c r="L1338" s="2"/>
      <c r="M1338" s="1"/>
    </row>
    <row r="1339" spans="1:13" x14ac:dyDescent="0.2">
      <c r="A1339" s="1"/>
      <c r="B1339" s="1"/>
      <c r="C1339" s="16"/>
      <c r="D1339" s="1"/>
      <c r="E1339" s="1"/>
      <c r="F1339" s="1"/>
      <c r="G1339" s="1"/>
      <c r="H1339" s="11"/>
      <c r="I1339" s="11"/>
      <c r="J1339" s="11"/>
      <c r="K1339" s="2"/>
      <c r="L1339" s="2"/>
      <c r="M1339" s="1"/>
    </row>
    <row r="1340" spans="1:13" x14ac:dyDescent="0.2">
      <c r="A1340" s="1"/>
      <c r="B1340" s="1"/>
      <c r="C1340" s="16"/>
      <c r="D1340" s="1"/>
      <c r="E1340" s="1"/>
      <c r="F1340" s="1"/>
      <c r="G1340" s="1"/>
      <c r="H1340" s="11"/>
      <c r="I1340" s="11"/>
      <c r="J1340" s="11"/>
      <c r="K1340" s="2"/>
      <c r="L1340" s="2"/>
      <c r="M1340" s="1"/>
    </row>
    <row r="1341" spans="1:13" x14ac:dyDescent="0.2">
      <c r="A1341" s="1"/>
      <c r="B1341" s="1"/>
      <c r="C1341" s="16"/>
      <c r="D1341" s="1"/>
      <c r="E1341" s="1"/>
      <c r="F1341" s="1"/>
      <c r="G1341" s="1"/>
      <c r="H1341" s="11"/>
      <c r="I1341" s="11"/>
      <c r="J1341" s="11"/>
      <c r="K1341" s="2"/>
      <c r="L1341" s="2"/>
      <c r="M1341" s="1"/>
    </row>
    <row r="1342" spans="1:13" x14ac:dyDescent="0.2">
      <c r="A1342" s="1"/>
      <c r="B1342" s="1"/>
      <c r="C1342" s="16"/>
      <c r="D1342" s="1"/>
      <c r="E1342" s="1"/>
      <c r="F1342" s="1"/>
      <c r="G1342" s="1"/>
      <c r="H1342" s="11"/>
      <c r="I1342" s="11"/>
      <c r="J1342" s="11"/>
      <c r="K1342" s="2"/>
      <c r="L1342" s="2"/>
      <c r="M1342" s="1"/>
    </row>
    <row r="1343" spans="1:13" x14ac:dyDescent="0.2">
      <c r="A1343" s="1"/>
      <c r="B1343" s="1"/>
      <c r="C1343" s="16"/>
      <c r="D1343" s="1"/>
      <c r="E1343" s="1"/>
      <c r="F1343" s="1"/>
      <c r="G1343" s="1"/>
      <c r="H1343" s="11"/>
      <c r="I1343" s="11"/>
      <c r="J1343" s="11"/>
      <c r="K1343" s="2"/>
      <c r="L1343" s="2"/>
      <c r="M1343" s="1"/>
    </row>
    <row r="1344" spans="1:13" x14ac:dyDescent="0.2">
      <c r="A1344" s="1"/>
      <c r="B1344" s="1"/>
      <c r="C1344" s="16"/>
      <c r="D1344" s="1"/>
      <c r="E1344" s="1"/>
      <c r="F1344" s="1"/>
      <c r="G1344" s="1"/>
      <c r="H1344" s="11"/>
      <c r="I1344" s="11"/>
      <c r="J1344" s="11"/>
      <c r="K1344" s="2"/>
      <c r="L1344" s="2"/>
      <c r="M1344" s="1"/>
    </row>
    <row r="1345" spans="1:13" x14ac:dyDescent="0.2">
      <c r="A1345" s="1"/>
      <c r="B1345" s="1"/>
      <c r="C1345" s="16"/>
      <c r="D1345" s="1"/>
      <c r="E1345" s="1"/>
      <c r="F1345" s="1"/>
      <c r="G1345" s="1"/>
      <c r="H1345" s="11"/>
      <c r="I1345" s="11"/>
      <c r="J1345" s="11"/>
      <c r="K1345" s="2"/>
      <c r="L1345" s="2"/>
      <c r="M1345" s="1"/>
    </row>
    <row r="1346" spans="1:13" x14ac:dyDescent="0.2">
      <c r="A1346" s="1"/>
      <c r="B1346" s="1"/>
      <c r="C1346" s="16"/>
      <c r="D1346" s="1"/>
      <c r="E1346" s="1"/>
      <c r="F1346" s="1"/>
      <c r="G1346" s="1"/>
      <c r="H1346" s="11"/>
      <c r="I1346" s="11"/>
      <c r="J1346" s="11"/>
      <c r="K1346" s="2"/>
      <c r="L1346" s="2"/>
      <c r="M1346" s="1"/>
    </row>
    <row r="1347" spans="1:13" x14ac:dyDescent="0.2">
      <c r="A1347" s="1"/>
      <c r="B1347" s="1"/>
      <c r="C1347" s="16"/>
      <c r="D1347" s="1"/>
      <c r="E1347" s="1"/>
      <c r="F1347" s="1"/>
      <c r="G1347" s="1"/>
      <c r="H1347" s="11"/>
      <c r="I1347" s="11"/>
      <c r="J1347" s="11"/>
      <c r="K1347" s="2"/>
      <c r="L1347" s="2"/>
      <c r="M1347" s="1"/>
    </row>
    <row r="1348" spans="1:13" x14ac:dyDescent="0.2">
      <c r="A1348" s="1"/>
      <c r="B1348" s="1"/>
      <c r="C1348" s="16"/>
      <c r="D1348" s="1"/>
      <c r="E1348" s="1"/>
      <c r="F1348" s="1"/>
      <c r="G1348" s="1"/>
      <c r="H1348" s="11"/>
      <c r="I1348" s="11"/>
      <c r="J1348" s="11"/>
      <c r="K1348" s="2"/>
      <c r="L1348" s="2"/>
      <c r="M1348" s="1"/>
    </row>
    <row r="1349" spans="1:13" x14ac:dyDescent="0.2">
      <c r="A1349" s="1"/>
      <c r="B1349" s="1"/>
      <c r="C1349" s="16"/>
      <c r="D1349" s="1"/>
      <c r="E1349" s="1"/>
      <c r="F1349" s="1"/>
      <c r="G1349" s="1"/>
      <c r="H1349" s="11"/>
      <c r="I1349" s="11"/>
      <c r="J1349" s="11"/>
      <c r="K1349" s="2"/>
      <c r="L1349" s="2"/>
      <c r="M1349" s="1"/>
    </row>
    <row r="1350" spans="1:13" x14ac:dyDescent="0.2">
      <c r="A1350" s="1"/>
      <c r="B1350" s="1"/>
      <c r="C1350" s="16"/>
      <c r="D1350" s="1"/>
      <c r="E1350" s="1"/>
      <c r="F1350" s="1"/>
      <c r="G1350" s="1"/>
      <c r="H1350" s="11"/>
      <c r="I1350" s="11"/>
      <c r="J1350" s="11"/>
      <c r="K1350" s="2"/>
      <c r="L1350" s="2"/>
      <c r="M1350" s="1"/>
    </row>
    <row r="1351" spans="1:13" x14ac:dyDescent="0.2">
      <c r="A1351" s="1"/>
      <c r="B1351" s="1"/>
      <c r="C1351" s="16"/>
      <c r="D1351" s="1"/>
      <c r="E1351" s="1"/>
      <c r="F1351" s="1"/>
      <c r="G1351" s="1"/>
      <c r="H1351" s="11"/>
      <c r="I1351" s="11"/>
      <c r="J1351" s="11"/>
      <c r="K1351" s="2"/>
      <c r="L1351" s="2"/>
      <c r="M1351" s="1"/>
    </row>
    <row r="1352" spans="1:13" x14ac:dyDescent="0.2">
      <c r="A1352" s="1"/>
      <c r="B1352" s="1"/>
      <c r="C1352" s="16"/>
      <c r="D1352" s="1"/>
      <c r="E1352" s="1"/>
      <c r="F1352" s="1"/>
      <c r="G1352" s="1"/>
      <c r="H1352" s="11"/>
      <c r="I1352" s="11"/>
      <c r="J1352" s="11"/>
      <c r="K1352" s="2"/>
      <c r="L1352" s="2"/>
      <c r="M1352" s="1"/>
    </row>
    <row r="1353" spans="1:13" x14ac:dyDescent="0.2">
      <c r="A1353" s="1"/>
      <c r="B1353" s="1"/>
      <c r="C1353" s="16"/>
      <c r="D1353" s="1"/>
      <c r="E1353" s="1"/>
      <c r="F1353" s="1"/>
      <c r="G1353" s="1"/>
      <c r="H1353" s="11"/>
      <c r="I1353" s="11"/>
      <c r="J1353" s="11"/>
      <c r="K1353" s="2"/>
      <c r="L1353" s="2"/>
      <c r="M1353" s="1"/>
    </row>
    <row r="1354" spans="1:13" x14ac:dyDescent="0.2">
      <c r="A1354" s="1"/>
      <c r="B1354" s="1"/>
      <c r="C1354" s="16"/>
      <c r="D1354" s="1"/>
      <c r="E1354" s="1"/>
      <c r="F1354" s="1"/>
      <c r="G1354" s="1"/>
      <c r="H1354" s="11"/>
      <c r="I1354" s="11"/>
      <c r="J1354" s="11"/>
      <c r="K1354" s="2"/>
      <c r="L1354" s="2"/>
      <c r="M1354" s="1"/>
    </row>
    <row r="1355" spans="1:13" x14ac:dyDescent="0.2">
      <c r="A1355" s="1"/>
      <c r="B1355" s="1"/>
      <c r="C1355" s="16"/>
      <c r="D1355" s="1"/>
      <c r="E1355" s="1"/>
      <c r="F1355" s="1"/>
      <c r="G1355" s="1"/>
      <c r="H1355" s="11"/>
      <c r="I1355" s="11"/>
      <c r="J1355" s="11"/>
      <c r="K1355" s="2"/>
      <c r="L1355" s="2"/>
      <c r="M1355" s="1"/>
    </row>
    <row r="1356" spans="1:13" x14ac:dyDescent="0.2">
      <c r="A1356" s="1"/>
      <c r="B1356" s="1"/>
      <c r="C1356" s="16"/>
      <c r="D1356" s="1"/>
      <c r="E1356" s="1"/>
      <c r="F1356" s="1"/>
      <c r="G1356" s="1"/>
      <c r="H1356" s="11"/>
      <c r="I1356" s="11"/>
      <c r="J1356" s="11"/>
      <c r="K1356" s="2"/>
      <c r="L1356" s="2"/>
      <c r="M1356" s="1"/>
    </row>
    <row r="1357" spans="1:13" x14ac:dyDescent="0.2">
      <c r="A1357" s="1"/>
      <c r="B1357" s="1"/>
      <c r="C1357" s="16"/>
      <c r="D1357" s="1"/>
      <c r="E1357" s="1"/>
      <c r="F1357" s="1"/>
      <c r="G1357" s="1"/>
      <c r="H1357" s="11"/>
      <c r="I1357" s="11"/>
      <c r="J1357" s="11"/>
      <c r="K1357" s="2"/>
      <c r="L1357" s="2"/>
      <c r="M1357" s="1"/>
    </row>
    <row r="1358" spans="1:13" x14ac:dyDescent="0.2">
      <c r="A1358" s="1"/>
      <c r="B1358" s="1"/>
      <c r="C1358" s="16"/>
      <c r="D1358" s="1"/>
      <c r="E1358" s="1"/>
      <c r="F1358" s="1"/>
      <c r="G1358" s="1"/>
      <c r="H1358" s="11"/>
      <c r="I1358" s="11"/>
      <c r="J1358" s="11"/>
      <c r="K1358" s="2"/>
      <c r="L1358" s="2"/>
      <c r="M1358" s="1"/>
    </row>
    <row r="1359" spans="1:13" x14ac:dyDescent="0.2">
      <c r="A1359" s="1"/>
      <c r="B1359" s="1"/>
      <c r="C1359" s="16"/>
      <c r="D1359" s="1"/>
      <c r="E1359" s="1"/>
      <c r="F1359" s="1"/>
      <c r="G1359" s="1"/>
      <c r="H1359" s="11"/>
      <c r="I1359" s="11"/>
      <c r="J1359" s="11"/>
      <c r="K1359" s="2"/>
      <c r="L1359" s="2"/>
      <c r="M1359" s="1"/>
    </row>
    <row r="1360" spans="1:13" x14ac:dyDescent="0.2">
      <c r="A1360" s="1"/>
      <c r="B1360" s="1"/>
      <c r="C1360" s="16"/>
      <c r="D1360" s="1"/>
      <c r="E1360" s="1"/>
      <c r="F1360" s="1"/>
      <c r="G1360" s="1"/>
      <c r="H1360" s="11"/>
      <c r="I1360" s="11"/>
      <c r="J1360" s="11"/>
      <c r="K1360" s="2"/>
      <c r="L1360" s="2"/>
      <c r="M1360" s="1"/>
    </row>
    <row r="1361" spans="1:13" x14ac:dyDescent="0.2">
      <c r="A1361" s="1"/>
      <c r="B1361" s="1"/>
      <c r="C1361" s="16"/>
      <c r="D1361" s="1"/>
      <c r="E1361" s="1"/>
      <c r="F1361" s="1"/>
      <c r="G1361" s="1"/>
      <c r="H1361" s="11"/>
      <c r="I1361" s="11"/>
      <c r="J1361" s="11"/>
      <c r="K1361" s="2"/>
      <c r="L1361" s="2"/>
      <c r="M1361" s="1"/>
    </row>
    <row r="1362" spans="1:13" x14ac:dyDescent="0.2">
      <c r="A1362" s="1"/>
      <c r="B1362" s="1"/>
      <c r="C1362" s="16"/>
      <c r="D1362" s="1"/>
      <c r="E1362" s="1"/>
      <c r="F1362" s="1"/>
      <c r="G1362" s="1"/>
      <c r="H1362" s="11"/>
      <c r="I1362" s="11"/>
      <c r="J1362" s="11"/>
      <c r="K1362" s="2"/>
      <c r="L1362" s="2"/>
      <c r="M1362" s="1"/>
    </row>
    <row r="1363" spans="1:13" x14ac:dyDescent="0.2">
      <c r="A1363" s="1"/>
      <c r="B1363" s="1"/>
      <c r="C1363" s="16"/>
      <c r="D1363" s="1"/>
      <c r="E1363" s="1"/>
      <c r="F1363" s="1"/>
      <c r="G1363" s="1"/>
      <c r="H1363" s="11"/>
      <c r="I1363" s="11"/>
      <c r="J1363" s="11"/>
      <c r="K1363" s="2"/>
      <c r="L1363" s="2"/>
      <c r="M1363" s="1"/>
    </row>
    <row r="1364" spans="1:13" x14ac:dyDescent="0.2">
      <c r="A1364" s="1"/>
      <c r="B1364" s="1"/>
      <c r="C1364" s="16"/>
      <c r="D1364" s="1"/>
      <c r="E1364" s="1"/>
      <c r="F1364" s="1"/>
      <c r="G1364" s="1"/>
      <c r="H1364" s="11"/>
      <c r="I1364" s="11"/>
      <c r="J1364" s="11"/>
      <c r="K1364" s="2"/>
      <c r="L1364" s="2"/>
      <c r="M1364" s="1"/>
    </row>
    <row r="1365" spans="1:13" x14ac:dyDescent="0.2">
      <c r="A1365" s="1"/>
      <c r="B1365" s="1"/>
      <c r="C1365" s="16"/>
      <c r="D1365" s="1"/>
      <c r="E1365" s="1"/>
      <c r="F1365" s="1"/>
      <c r="G1365" s="1"/>
      <c r="H1365" s="11"/>
      <c r="I1365" s="11"/>
      <c r="J1365" s="11"/>
      <c r="K1365" s="2"/>
      <c r="L1365" s="2"/>
      <c r="M1365" s="1"/>
    </row>
    <row r="1366" spans="1:13" x14ac:dyDescent="0.2">
      <c r="A1366" s="1"/>
      <c r="B1366" s="1"/>
      <c r="C1366" s="16"/>
      <c r="D1366" s="1"/>
      <c r="E1366" s="1"/>
      <c r="F1366" s="1"/>
      <c r="G1366" s="1"/>
      <c r="H1366" s="11"/>
      <c r="I1366" s="11"/>
      <c r="J1366" s="11"/>
      <c r="K1366" s="2"/>
      <c r="L1366" s="2"/>
      <c r="M1366" s="1"/>
    </row>
    <row r="1367" spans="1:13" x14ac:dyDescent="0.2">
      <c r="A1367" s="1"/>
      <c r="B1367" s="1"/>
      <c r="C1367" s="16"/>
      <c r="D1367" s="1"/>
      <c r="E1367" s="1"/>
      <c r="F1367" s="1"/>
      <c r="G1367" s="1"/>
      <c r="H1367" s="11"/>
      <c r="I1367" s="11"/>
      <c r="J1367" s="11"/>
      <c r="K1367" s="2"/>
      <c r="L1367" s="2"/>
      <c r="M1367" s="1"/>
    </row>
    <row r="1368" spans="1:13" x14ac:dyDescent="0.2">
      <c r="A1368" s="1"/>
      <c r="B1368" s="1"/>
      <c r="C1368" s="16"/>
      <c r="D1368" s="1"/>
      <c r="E1368" s="1"/>
      <c r="F1368" s="1"/>
      <c r="G1368" s="1"/>
      <c r="H1368" s="11"/>
      <c r="I1368" s="11"/>
      <c r="J1368" s="11"/>
      <c r="K1368" s="2"/>
      <c r="L1368" s="2"/>
      <c r="M1368" s="1"/>
    </row>
    <row r="1369" spans="1:13" x14ac:dyDescent="0.2">
      <c r="A1369" s="1"/>
      <c r="B1369" s="1"/>
      <c r="C1369" s="16"/>
      <c r="D1369" s="1"/>
      <c r="E1369" s="1"/>
      <c r="F1369" s="1"/>
      <c r="G1369" s="1"/>
      <c r="H1369" s="11"/>
      <c r="I1369" s="11"/>
      <c r="J1369" s="11"/>
      <c r="K1369" s="2"/>
      <c r="L1369" s="2"/>
      <c r="M1369" s="1"/>
    </row>
    <row r="1370" spans="1:13" x14ac:dyDescent="0.2">
      <c r="A1370" s="1"/>
      <c r="B1370" s="1"/>
      <c r="C1370" s="16"/>
      <c r="D1370" s="1"/>
      <c r="E1370" s="1"/>
      <c r="F1370" s="1"/>
      <c r="G1370" s="1"/>
      <c r="H1370" s="11"/>
      <c r="I1370" s="11"/>
      <c r="J1370" s="11"/>
      <c r="K1370" s="2"/>
      <c r="L1370" s="2"/>
      <c r="M1370" s="1"/>
    </row>
    <row r="1371" spans="1:13" x14ac:dyDescent="0.2">
      <c r="A1371" s="1"/>
      <c r="B1371" s="1"/>
      <c r="C1371" s="16"/>
      <c r="D1371" s="1"/>
      <c r="E1371" s="1"/>
      <c r="F1371" s="1"/>
      <c r="G1371" s="1"/>
      <c r="H1371" s="11"/>
      <c r="I1371" s="11"/>
      <c r="J1371" s="11"/>
      <c r="K1371" s="2"/>
      <c r="L1371" s="2"/>
      <c r="M1371" s="1"/>
    </row>
    <row r="1372" spans="1:13" x14ac:dyDescent="0.2">
      <c r="A1372" s="1"/>
      <c r="B1372" s="1"/>
      <c r="C1372" s="16"/>
      <c r="D1372" s="1"/>
      <c r="E1372" s="1"/>
      <c r="F1372" s="1"/>
      <c r="G1372" s="1"/>
      <c r="H1372" s="11"/>
      <c r="I1372" s="11"/>
      <c r="J1372" s="11"/>
      <c r="K1372" s="2"/>
      <c r="L1372" s="2"/>
      <c r="M1372" s="1"/>
    </row>
    <row r="1373" spans="1:13" x14ac:dyDescent="0.2">
      <c r="A1373" s="1"/>
      <c r="B1373" s="1"/>
      <c r="C1373" s="16"/>
      <c r="D1373" s="1"/>
      <c r="E1373" s="1"/>
      <c r="F1373" s="1"/>
      <c r="G1373" s="1"/>
      <c r="H1373" s="11"/>
      <c r="I1373" s="11"/>
      <c r="J1373" s="11"/>
      <c r="K1373" s="2"/>
      <c r="L1373" s="2"/>
      <c r="M1373" s="1"/>
    </row>
    <row r="1374" spans="1:13" x14ac:dyDescent="0.2">
      <c r="A1374" s="1"/>
      <c r="B1374" s="1"/>
      <c r="C1374" s="16"/>
      <c r="D1374" s="1"/>
      <c r="E1374" s="1"/>
      <c r="F1374" s="1"/>
      <c r="G1374" s="1"/>
      <c r="H1374" s="11"/>
      <c r="I1374" s="11"/>
      <c r="J1374" s="11"/>
      <c r="K1374" s="2"/>
      <c r="L1374" s="2"/>
      <c r="M1374" s="1"/>
    </row>
    <row r="1375" spans="1:13" x14ac:dyDescent="0.2">
      <c r="A1375" s="1"/>
      <c r="B1375" s="1"/>
      <c r="C1375" s="16"/>
      <c r="D1375" s="1"/>
      <c r="E1375" s="1"/>
      <c r="F1375" s="1"/>
      <c r="G1375" s="1"/>
      <c r="H1375" s="11"/>
      <c r="I1375" s="11"/>
      <c r="J1375" s="11"/>
      <c r="K1375" s="2"/>
      <c r="L1375" s="2"/>
      <c r="M1375" s="1"/>
    </row>
    <row r="1376" spans="1:13" x14ac:dyDescent="0.2">
      <c r="A1376" s="1"/>
      <c r="B1376" s="1"/>
      <c r="C1376" s="16"/>
      <c r="D1376" s="1"/>
      <c r="E1376" s="1"/>
      <c r="F1376" s="1"/>
      <c r="G1376" s="1"/>
      <c r="H1376" s="11"/>
      <c r="I1376" s="11"/>
      <c r="J1376" s="11"/>
      <c r="K1376" s="2"/>
      <c r="L1376" s="2"/>
      <c r="M1376" s="1"/>
    </row>
    <row r="1377" spans="1:13" x14ac:dyDescent="0.2">
      <c r="A1377" s="1"/>
      <c r="B1377" s="1"/>
      <c r="C1377" s="16"/>
      <c r="D1377" s="1"/>
      <c r="E1377" s="1"/>
      <c r="F1377" s="1"/>
      <c r="G1377" s="1"/>
      <c r="H1377" s="11"/>
      <c r="I1377" s="11"/>
      <c r="J1377" s="11"/>
      <c r="K1377" s="2"/>
      <c r="L1377" s="2"/>
      <c r="M1377" s="1"/>
    </row>
    <row r="1378" spans="1:13" x14ac:dyDescent="0.2">
      <c r="A1378" s="1"/>
      <c r="B1378" s="1"/>
      <c r="C1378" s="16"/>
      <c r="D1378" s="1"/>
      <c r="E1378" s="1"/>
      <c r="F1378" s="1"/>
      <c r="G1378" s="1"/>
      <c r="H1378" s="11"/>
      <c r="I1378" s="11"/>
      <c r="J1378" s="11"/>
      <c r="K1378" s="2"/>
      <c r="L1378" s="2"/>
      <c r="M1378" s="1"/>
    </row>
    <row r="1379" spans="1:13" x14ac:dyDescent="0.2">
      <c r="A1379" s="1"/>
      <c r="B1379" s="1"/>
      <c r="C1379" s="16"/>
      <c r="D1379" s="1"/>
      <c r="E1379" s="1"/>
      <c r="F1379" s="1"/>
      <c r="G1379" s="1"/>
      <c r="H1379" s="11"/>
      <c r="I1379" s="11"/>
      <c r="J1379" s="11"/>
      <c r="K1379" s="2"/>
      <c r="L1379" s="2"/>
      <c r="M1379" s="1"/>
    </row>
    <row r="1380" spans="1:13" x14ac:dyDescent="0.2">
      <c r="A1380" s="1"/>
      <c r="B1380" s="1"/>
      <c r="C1380" s="16"/>
      <c r="D1380" s="1"/>
      <c r="E1380" s="1"/>
      <c r="F1380" s="1"/>
      <c r="G1380" s="1"/>
      <c r="H1380" s="11"/>
      <c r="I1380" s="11"/>
      <c r="J1380" s="11"/>
      <c r="K1380" s="2"/>
      <c r="L1380" s="2"/>
      <c r="M1380" s="1"/>
    </row>
    <row r="1381" spans="1:13" x14ac:dyDescent="0.2">
      <c r="A1381" s="1"/>
      <c r="B1381" s="1"/>
      <c r="C1381" s="16"/>
      <c r="D1381" s="1"/>
      <c r="E1381" s="1"/>
      <c r="F1381" s="1"/>
      <c r="G1381" s="1"/>
      <c r="H1381" s="11"/>
      <c r="I1381" s="11"/>
      <c r="J1381" s="11"/>
      <c r="K1381" s="2"/>
      <c r="L1381" s="2"/>
      <c r="M1381" s="1"/>
    </row>
    <row r="1382" spans="1:13" x14ac:dyDescent="0.2">
      <c r="A1382" s="1"/>
      <c r="B1382" s="1"/>
      <c r="C1382" s="16"/>
      <c r="D1382" s="1"/>
      <c r="E1382" s="1"/>
      <c r="F1382" s="1"/>
      <c r="G1382" s="1"/>
      <c r="H1382" s="11"/>
      <c r="I1382" s="11"/>
      <c r="J1382" s="11"/>
      <c r="K1382" s="2"/>
      <c r="L1382" s="2"/>
      <c r="M1382" s="1"/>
    </row>
    <row r="1383" spans="1:13" x14ac:dyDescent="0.2">
      <c r="A1383" s="1"/>
      <c r="B1383" s="1"/>
      <c r="C1383" s="16"/>
      <c r="D1383" s="1"/>
      <c r="E1383" s="1"/>
      <c r="F1383" s="1"/>
      <c r="G1383" s="1"/>
      <c r="H1383" s="11"/>
      <c r="I1383" s="11"/>
      <c r="J1383" s="11"/>
      <c r="K1383" s="2"/>
      <c r="L1383" s="2"/>
      <c r="M1383" s="1"/>
    </row>
    <row r="1384" spans="1:13" x14ac:dyDescent="0.2">
      <c r="A1384" s="1"/>
      <c r="B1384" s="1"/>
      <c r="C1384" s="16"/>
      <c r="D1384" s="1"/>
      <c r="E1384" s="1"/>
      <c r="F1384" s="1"/>
      <c r="G1384" s="1"/>
      <c r="H1384" s="11"/>
      <c r="I1384" s="11"/>
      <c r="J1384" s="11"/>
      <c r="K1384" s="2"/>
      <c r="L1384" s="2"/>
      <c r="M1384" s="1"/>
    </row>
    <row r="1385" spans="1:13" x14ac:dyDescent="0.2">
      <c r="A1385" s="1"/>
      <c r="B1385" s="1"/>
      <c r="C1385" s="16"/>
      <c r="D1385" s="1"/>
      <c r="E1385" s="1"/>
      <c r="F1385" s="1"/>
      <c r="G1385" s="1"/>
      <c r="H1385" s="11"/>
      <c r="I1385" s="11"/>
      <c r="J1385" s="11"/>
      <c r="K1385" s="2"/>
      <c r="L1385" s="2"/>
      <c r="M1385" s="1"/>
    </row>
    <row r="1386" spans="1:13" x14ac:dyDescent="0.2">
      <c r="A1386" s="1"/>
      <c r="B1386" s="1"/>
      <c r="C1386" s="16"/>
      <c r="D1386" s="1"/>
      <c r="E1386" s="1"/>
      <c r="F1386" s="1"/>
      <c r="G1386" s="1"/>
      <c r="H1386" s="11"/>
      <c r="I1386" s="11"/>
      <c r="J1386" s="11"/>
      <c r="K1386" s="2"/>
      <c r="L1386" s="2"/>
      <c r="M1386" s="1"/>
    </row>
    <row r="1387" spans="1:13" x14ac:dyDescent="0.2">
      <c r="A1387" s="1"/>
      <c r="B1387" s="1"/>
      <c r="C1387" s="16"/>
      <c r="D1387" s="1"/>
      <c r="E1387" s="1"/>
      <c r="F1387" s="1"/>
      <c r="G1387" s="1"/>
      <c r="H1387" s="11"/>
      <c r="I1387" s="11"/>
      <c r="J1387" s="11"/>
      <c r="K1387" s="2"/>
      <c r="L1387" s="2"/>
      <c r="M1387" s="1"/>
    </row>
    <row r="1388" spans="1:13" x14ac:dyDescent="0.2">
      <c r="A1388" s="1"/>
      <c r="B1388" s="1"/>
      <c r="C1388" s="16"/>
      <c r="D1388" s="1"/>
      <c r="E1388" s="1"/>
      <c r="F1388" s="1"/>
      <c r="G1388" s="1"/>
      <c r="H1388" s="11"/>
      <c r="I1388" s="11"/>
      <c r="J1388" s="11"/>
      <c r="K1388" s="2"/>
      <c r="L1388" s="2"/>
      <c r="M1388" s="1"/>
    </row>
    <row r="1389" spans="1:13" x14ac:dyDescent="0.2">
      <c r="A1389" s="1"/>
      <c r="B1389" s="1"/>
      <c r="C1389" s="16"/>
      <c r="D1389" s="1"/>
      <c r="E1389" s="1"/>
      <c r="F1389" s="1"/>
      <c r="G1389" s="1"/>
      <c r="H1389" s="11"/>
      <c r="I1389" s="11"/>
      <c r="J1389" s="11"/>
      <c r="K1389" s="2"/>
      <c r="L1389" s="2"/>
      <c r="M1389" s="1"/>
    </row>
    <row r="1390" spans="1:13" x14ac:dyDescent="0.2">
      <c r="A1390" s="1"/>
      <c r="B1390" s="1"/>
      <c r="C1390" s="16"/>
      <c r="D1390" s="1"/>
      <c r="E1390" s="1"/>
      <c r="F1390" s="1"/>
      <c r="G1390" s="1"/>
      <c r="H1390" s="11"/>
      <c r="I1390" s="11"/>
      <c r="J1390" s="11"/>
      <c r="K1390" s="2"/>
      <c r="L1390" s="2"/>
      <c r="M1390" s="1"/>
    </row>
    <row r="1391" spans="1:13" x14ac:dyDescent="0.2">
      <c r="A1391" s="1"/>
      <c r="B1391" s="1"/>
      <c r="C1391" s="16"/>
      <c r="D1391" s="1"/>
      <c r="E1391" s="1"/>
      <c r="F1391" s="1"/>
      <c r="G1391" s="1"/>
      <c r="H1391" s="11"/>
      <c r="I1391" s="11"/>
      <c r="J1391" s="11"/>
      <c r="K1391" s="2"/>
      <c r="L1391" s="2"/>
      <c r="M1391" s="1"/>
    </row>
    <row r="1392" spans="1:13" x14ac:dyDescent="0.2">
      <c r="A1392" s="1"/>
      <c r="B1392" s="1"/>
      <c r="C1392" s="16"/>
      <c r="D1392" s="1"/>
      <c r="E1392" s="1"/>
      <c r="F1392" s="1"/>
      <c r="G1392" s="1"/>
      <c r="H1392" s="11"/>
      <c r="I1392" s="11"/>
      <c r="J1392" s="11"/>
      <c r="K1392" s="2"/>
      <c r="L1392" s="2"/>
      <c r="M1392" s="1"/>
    </row>
    <row r="1393" spans="1:13" x14ac:dyDescent="0.2">
      <c r="A1393" s="1"/>
      <c r="B1393" s="1"/>
      <c r="C1393" s="16"/>
      <c r="D1393" s="1"/>
      <c r="E1393" s="1"/>
      <c r="F1393" s="1"/>
      <c r="G1393" s="1"/>
      <c r="H1393" s="11"/>
      <c r="I1393" s="11"/>
      <c r="J1393" s="11"/>
      <c r="K1393" s="2"/>
      <c r="L1393" s="2"/>
      <c r="M1393" s="1"/>
    </row>
    <row r="1394" spans="1:13" x14ac:dyDescent="0.2">
      <c r="A1394" s="1"/>
      <c r="B1394" s="1"/>
      <c r="C1394" s="16"/>
      <c r="D1394" s="1"/>
      <c r="E1394" s="1"/>
      <c r="F1394" s="1"/>
      <c r="G1394" s="1"/>
      <c r="H1394" s="11"/>
      <c r="I1394" s="11"/>
      <c r="J1394" s="11"/>
      <c r="K1394" s="2"/>
      <c r="L1394" s="2"/>
      <c r="M1394" s="1"/>
    </row>
    <row r="1395" spans="1:13" x14ac:dyDescent="0.2">
      <c r="A1395" s="1"/>
      <c r="B1395" s="1"/>
      <c r="C1395" s="16"/>
      <c r="D1395" s="1"/>
      <c r="E1395" s="1"/>
      <c r="F1395" s="1"/>
      <c r="G1395" s="1"/>
      <c r="H1395" s="11"/>
      <c r="I1395" s="11"/>
      <c r="J1395" s="11"/>
      <c r="K1395" s="2"/>
      <c r="L1395" s="2"/>
      <c r="M1395" s="1"/>
    </row>
    <row r="1396" spans="1:13" x14ac:dyDescent="0.2">
      <c r="A1396" s="1"/>
      <c r="B1396" s="1"/>
      <c r="C1396" s="16"/>
      <c r="D1396" s="1"/>
      <c r="E1396" s="1"/>
      <c r="F1396" s="1"/>
      <c r="G1396" s="1"/>
      <c r="H1396" s="11"/>
      <c r="I1396" s="11"/>
      <c r="J1396" s="11"/>
      <c r="K1396" s="2"/>
      <c r="L1396" s="2"/>
      <c r="M1396" s="1"/>
    </row>
    <row r="1397" spans="1:13" x14ac:dyDescent="0.2">
      <c r="A1397" s="1"/>
      <c r="B1397" s="1"/>
      <c r="C1397" s="16"/>
      <c r="D1397" s="1"/>
      <c r="E1397" s="1"/>
      <c r="F1397" s="1"/>
      <c r="G1397" s="1"/>
      <c r="H1397" s="11"/>
      <c r="I1397" s="11"/>
      <c r="J1397" s="11"/>
      <c r="K1397" s="2"/>
      <c r="L1397" s="2"/>
      <c r="M1397" s="1"/>
    </row>
    <row r="1398" spans="1:13" x14ac:dyDescent="0.2">
      <c r="A1398" s="1"/>
      <c r="B1398" s="1"/>
      <c r="C1398" s="16"/>
      <c r="D1398" s="1"/>
      <c r="E1398" s="1"/>
      <c r="F1398" s="1"/>
      <c r="G1398" s="1"/>
      <c r="H1398" s="11"/>
      <c r="I1398" s="11"/>
      <c r="J1398" s="11"/>
      <c r="K1398" s="2"/>
      <c r="L1398" s="2"/>
      <c r="M1398" s="1"/>
    </row>
    <row r="1399" spans="1:13" x14ac:dyDescent="0.2">
      <c r="A1399" s="1"/>
      <c r="B1399" s="1"/>
      <c r="C1399" s="16"/>
      <c r="D1399" s="1"/>
      <c r="E1399" s="1"/>
      <c r="F1399" s="1"/>
      <c r="G1399" s="1"/>
      <c r="H1399" s="11"/>
      <c r="I1399" s="11"/>
      <c r="J1399" s="11"/>
      <c r="K1399" s="2"/>
      <c r="L1399" s="2"/>
      <c r="M1399" s="1"/>
    </row>
    <row r="1400" spans="1:13" x14ac:dyDescent="0.2">
      <c r="A1400" s="1"/>
      <c r="B1400" s="1"/>
      <c r="C1400" s="16"/>
      <c r="D1400" s="1"/>
      <c r="E1400" s="1"/>
      <c r="F1400" s="1"/>
      <c r="G1400" s="1"/>
      <c r="H1400" s="11"/>
      <c r="I1400" s="11"/>
      <c r="J1400" s="11"/>
      <c r="K1400" s="2"/>
      <c r="L1400" s="2"/>
      <c r="M1400" s="1"/>
    </row>
    <row r="1401" spans="1:13" x14ac:dyDescent="0.2">
      <c r="A1401" s="1"/>
      <c r="B1401" s="1"/>
      <c r="C1401" s="16"/>
      <c r="D1401" s="1"/>
      <c r="E1401" s="1"/>
      <c r="F1401" s="1"/>
      <c r="G1401" s="1"/>
      <c r="H1401" s="11"/>
      <c r="I1401" s="11"/>
      <c r="J1401" s="11"/>
      <c r="K1401" s="2"/>
      <c r="L1401" s="2"/>
      <c r="M1401" s="1"/>
    </row>
    <row r="1402" spans="1:13" x14ac:dyDescent="0.2">
      <c r="A1402" s="1"/>
      <c r="B1402" s="1"/>
      <c r="C1402" s="16"/>
      <c r="D1402" s="1"/>
      <c r="E1402" s="1"/>
      <c r="F1402" s="1"/>
      <c r="G1402" s="1"/>
      <c r="H1402" s="11"/>
      <c r="I1402" s="11"/>
      <c r="J1402" s="11"/>
      <c r="K1402" s="2"/>
      <c r="L1402" s="2"/>
      <c r="M1402" s="1"/>
    </row>
    <row r="1403" spans="1:13" x14ac:dyDescent="0.2">
      <c r="A1403" s="1"/>
      <c r="B1403" s="1"/>
      <c r="C1403" s="16"/>
      <c r="D1403" s="1"/>
      <c r="E1403" s="1"/>
      <c r="F1403" s="1"/>
      <c r="G1403" s="1"/>
      <c r="H1403" s="11"/>
      <c r="I1403" s="11"/>
      <c r="J1403" s="11"/>
      <c r="K1403" s="2"/>
      <c r="L1403" s="2"/>
      <c r="M1403" s="1"/>
    </row>
    <row r="1404" spans="1:13" x14ac:dyDescent="0.2">
      <c r="A1404" s="1"/>
      <c r="B1404" s="1"/>
      <c r="C1404" s="16"/>
      <c r="D1404" s="1"/>
      <c r="E1404" s="1"/>
      <c r="F1404" s="1"/>
      <c r="G1404" s="1"/>
      <c r="H1404" s="11"/>
      <c r="I1404" s="11"/>
      <c r="J1404" s="11"/>
      <c r="K1404" s="2"/>
      <c r="L1404" s="2"/>
      <c r="M1404" s="1"/>
    </row>
    <row r="1405" spans="1:13" x14ac:dyDescent="0.2">
      <c r="A1405" s="1"/>
      <c r="B1405" s="1"/>
      <c r="C1405" s="16"/>
      <c r="D1405" s="1"/>
      <c r="E1405" s="1"/>
      <c r="F1405" s="1"/>
      <c r="G1405" s="1"/>
      <c r="H1405" s="11"/>
      <c r="I1405" s="11"/>
      <c r="J1405" s="11"/>
      <c r="K1405" s="2"/>
      <c r="L1405" s="2"/>
      <c r="M1405" s="1"/>
    </row>
    <row r="1406" spans="1:13" x14ac:dyDescent="0.2">
      <c r="A1406" s="1"/>
      <c r="B1406" s="1"/>
      <c r="C1406" s="16"/>
      <c r="D1406" s="1"/>
      <c r="E1406" s="1"/>
      <c r="F1406" s="1"/>
      <c r="G1406" s="1"/>
      <c r="H1406" s="11"/>
      <c r="I1406" s="11"/>
      <c r="J1406" s="11"/>
      <c r="K1406" s="2"/>
      <c r="L1406" s="2"/>
      <c r="M1406" s="1"/>
    </row>
    <row r="1407" spans="1:13" x14ac:dyDescent="0.2">
      <c r="A1407" s="1"/>
      <c r="B1407" s="1"/>
      <c r="C1407" s="16"/>
      <c r="D1407" s="1"/>
      <c r="E1407" s="1"/>
      <c r="F1407" s="1"/>
      <c r="G1407" s="1"/>
      <c r="H1407" s="11"/>
      <c r="I1407" s="11"/>
      <c r="J1407" s="11"/>
      <c r="K1407" s="2"/>
      <c r="L1407" s="2"/>
      <c r="M1407" s="1"/>
    </row>
    <row r="1408" spans="1:13" x14ac:dyDescent="0.2">
      <c r="A1408" s="1"/>
      <c r="B1408" s="1"/>
      <c r="C1408" s="16"/>
      <c r="D1408" s="1"/>
      <c r="E1408" s="1"/>
      <c r="F1408" s="1"/>
      <c r="G1408" s="1"/>
      <c r="H1408" s="11"/>
      <c r="I1408" s="11"/>
      <c r="J1408" s="11"/>
      <c r="K1408" s="2"/>
      <c r="L1408" s="2"/>
      <c r="M1408" s="1"/>
    </row>
    <row r="1409" spans="1:13" x14ac:dyDescent="0.2">
      <c r="A1409" s="1"/>
      <c r="B1409" s="1"/>
      <c r="C1409" s="16"/>
      <c r="D1409" s="1"/>
      <c r="E1409" s="1"/>
      <c r="F1409" s="1"/>
      <c r="G1409" s="1"/>
      <c r="H1409" s="11"/>
      <c r="I1409" s="11"/>
      <c r="J1409" s="11"/>
      <c r="K1409" s="2"/>
      <c r="L1409" s="2"/>
      <c r="M1409" s="1"/>
    </row>
    <row r="1410" spans="1:13" x14ac:dyDescent="0.2">
      <c r="A1410" s="1"/>
      <c r="B1410" s="1"/>
      <c r="C1410" s="16"/>
      <c r="D1410" s="1"/>
      <c r="E1410" s="1"/>
      <c r="F1410" s="1"/>
      <c r="G1410" s="1"/>
      <c r="H1410" s="11"/>
      <c r="I1410" s="11"/>
      <c r="J1410" s="11"/>
      <c r="K1410" s="2"/>
      <c r="L1410" s="2"/>
      <c r="M1410" s="1"/>
    </row>
    <row r="1411" spans="1:13" x14ac:dyDescent="0.2">
      <c r="A1411" s="1"/>
      <c r="B1411" s="1"/>
      <c r="C1411" s="16"/>
      <c r="D1411" s="1"/>
      <c r="E1411" s="1"/>
      <c r="F1411" s="1"/>
      <c r="G1411" s="1"/>
      <c r="H1411" s="11"/>
      <c r="I1411" s="11"/>
      <c r="J1411" s="11"/>
      <c r="K1411" s="2"/>
      <c r="L1411" s="2"/>
      <c r="M1411" s="1"/>
    </row>
    <row r="1412" spans="1:13" x14ac:dyDescent="0.2">
      <c r="A1412" s="1"/>
      <c r="B1412" s="1"/>
      <c r="C1412" s="16"/>
      <c r="D1412" s="1"/>
      <c r="E1412" s="1"/>
      <c r="F1412" s="1"/>
      <c r="G1412" s="1"/>
      <c r="H1412" s="11"/>
      <c r="I1412" s="11"/>
      <c r="J1412" s="11"/>
      <c r="K1412" s="2"/>
      <c r="L1412" s="2"/>
      <c r="M1412" s="1"/>
    </row>
    <row r="1413" spans="1:13" x14ac:dyDescent="0.2">
      <c r="A1413" s="1"/>
      <c r="B1413" s="1"/>
      <c r="C1413" s="16"/>
      <c r="D1413" s="1"/>
      <c r="E1413" s="1"/>
      <c r="F1413" s="1"/>
      <c r="G1413" s="1"/>
      <c r="H1413" s="11"/>
      <c r="I1413" s="11"/>
      <c r="J1413" s="11"/>
      <c r="K1413" s="2"/>
      <c r="L1413" s="2"/>
      <c r="M1413" s="1"/>
    </row>
    <row r="1414" spans="1:13" x14ac:dyDescent="0.2">
      <c r="A1414" s="1"/>
      <c r="B1414" s="1"/>
      <c r="C1414" s="16"/>
      <c r="D1414" s="1"/>
      <c r="E1414" s="1"/>
      <c r="F1414" s="1"/>
      <c r="G1414" s="1"/>
      <c r="H1414" s="11"/>
      <c r="I1414" s="11"/>
      <c r="J1414" s="11"/>
      <c r="K1414" s="2"/>
      <c r="L1414" s="2"/>
      <c r="M1414" s="1"/>
    </row>
    <row r="1415" spans="1:13" x14ac:dyDescent="0.2">
      <c r="A1415" s="1"/>
      <c r="B1415" s="1"/>
      <c r="C1415" s="16"/>
      <c r="D1415" s="1"/>
      <c r="E1415" s="1"/>
      <c r="F1415" s="1"/>
      <c r="G1415" s="1"/>
      <c r="H1415" s="11"/>
      <c r="I1415" s="11"/>
      <c r="J1415" s="11"/>
      <c r="K1415" s="2"/>
      <c r="L1415" s="2"/>
      <c r="M1415" s="1"/>
    </row>
    <row r="1416" spans="1:13" x14ac:dyDescent="0.2">
      <c r="A1416" s="1"/>
      <c r="B1416" s="1"/>
      <c r="C1416" s="16"/>
      <c r="D1416" s="1"/>
      <c r="E1416" s="1"/>
      <c r="F1416" s="1"/>
      <c r="G1416" s="1"/>
      <c r="H1416" s="11"/>
      <c r="I1416" s="11"/>
      <c r="J1416" s="11"/>
      <c r="K1416" s="2"/>
      <c r="L1416" s="2"/>
      <c r="M1416" s="1"/>
    </row>
    <row r="1417" spans="1:13" x14ac:dyDescent="0.2">
      <c r="A1417" s="1"/>
      <c r="B1417" s="1"/>
      <c r="C1417" s="16"/>
      <c r="D1417" s="1"/>
      <c r="E1417" s="1"/>
      <c r="F1417" s="1"/>
      <c r="G1417" s="1"/>
      <c r="H1417" s="11"/>
      <c r="I1417" s="11"/>
      <c r="J1417" s="11"/>
      <c r="K1417" s="2"/>
      <c r="L1417" s="2"/>
      <c r="M1417" s="1"/>
    </row>
    <row r="1418" spans="1:13" x14ac:dyDescent="0.2">
      <c r="A1418" s="1"/>
      <c r="B1418" s="1"/>
      <c r="C1418" s="16"/>
      <c r="D1418" s="1"/>
      <c r="E1418" s="1"/>
      <c r="F1418" s="1"/>
      <c r="G1418" s="1"/>
      <c r="H1418" s="11"/>
      <c r="I1418" s="11"/>
      <c r="J1418" s="11"/>
      <c r="K1418" s="2"/>
      <c r="L1418" s="2"/>
      <c r="M1418" s="1"/>
    </row>
    <row r="1419" spans="1:13" x14ac:dyDescent="0.2">
      <c r="A1419" s="1"/>
      <c r="B1419" s="1"/>
      <c r="C1419" s="16"/>
      <c r="D1419" s="1"/>
      <c r="E1419" s="1"/>
      <c r="F1419" s="1"/>
      <c r="G1419" s="1"/>
      <c r="H1419" s="11"/>
      <c r="I1419" s="11"/>
      <c r="J1419" s="11"/>
      <c r="K1419" s="2"/>
      <c r="L1419" s="2"/>
      <c r="M1419" s="1"/>
    </row>
    <row r="1420" spans="1:13" x14ac:dyDescent="0.2">
      <c r="A1420" s="1"/>
      <c r="B1420" s="1"/>
      <c r="C1420" s="16"/>
      <c r="D1420" s="1"/>
      <c r="E1420" s="1"/>
      <c r="F1420" s="1"/>
      <c r="G1420" s="1"/>
      <c r="H1420" s="11"/>
      <c r="I1420" s="11"/>
      <c r="J1420" s="11"/>
      <c r="K1420" s="2"/>
      <c r="L1420" s="2"/>
      <c r="M1420" s="1"/>
    </row>
    <row r="1421" spans="1:13" x14ac:dyDescent="0.2">
      <c r="A1421" s="1"/>
      <c r="B1421" s="1"/>
      <c r="C1421" s="16"/>
      <c r="D1421" s="1"/>
      <c r="E1421" s="1"/>
      <c r="F1421" s="1"/>
      <c r="G1421" s="1"/>
      <c r="H1421" s="11"/>
      <c r="I1421" s="11"/>
      <c r="J1421" s="11"/>
      <c r="K1421" s="2"/>
      <c r="L1421" s="2"/>
      <c r="M1421" s="1"/>
    </row>
    <row r="1422" spans="1:13" x14ac:dyDescent="0.2">
      <c r="A1422" s="1"/>
      <c r="B1422" s="1"/>
      <c r="C1422" s="16"/>
      <c r="D1422" s="1"/>
      <c r="E1422" s="1"/>
      <c r="F1422" s="1"/>
      <c r="G1422" s="1"/>
      <c r="H1422" s="11"/>
      <c r="I1422" s="11"/>
      <c r="J1422" s="11"/>
      <c r="K1422" s="2"/>
      <c r="L1422" s="2"/>
      <c r="M1422" s="1"/>
    </row>
    <row r="1423" spans="1:13" x14ac:dyDescent="0.2">
      <c r="A1423" s="1"/>
      <c r="B1423" s="1"/>
      <c r="C1423" s="16"/>
      <c r="D1423" s="1"/>
      <c r="E1423" s="1"/>
      <c r="F1423" s="1"/>
      <c r="G1423" s="1"/>
      <c r="H1423" s="11"/>
      <c r="I1423" s="11"/>
      <c r="J1423" s="11"/>
      <c r="K1423" s="2"/>
      <c r="L1423" s="2"/>
      <c r="M1423" s="1"/>
    </row>
    <row r="1424" spans="1:13" x14ac:dyDescent="0.2">
      <c r="A1424" s="1"/>
      <c r="B1424" s="1"/>
      <c r="C1424" s="16"/>
      <c r="D1424" s="1"/>
      <c r="E1424" s="1"/>
      <c r="F1424" s="1"/>
      <c r="G1424" s="1"/>
      <c r="H1424" s="11"/>
      <c r="I1424" s="11"/>
      <c r="J1424" s="11"/>
      <c r="K1424" s="2"/>
      <c r="L1424" s="2"/>
      <c r="M1424" s="1"/>
    </row>
    <row r="1425" spans="1:13" x14ac:dyDescent="0.2">
      <c r="A1425" s="1"/>
      <c r="B1425" s="1"/>
      <c r="C1425" s="16"/>
      <c r="D1425" s="1"/>
      <c r="E1425" s="1"/>
      <c r="F1425" s="1"/>
      <c r="G1425" s="1"/>
      <c r="H1425" s="11"/>
      <c r="I1425" s="11"/>
      <c r="J1425" s="11"/>
      <c r="K1425" s="2"/>
      <c r="L1425" s="2"/>
      <c r="M1425" s="1"/>
    </row>
    <row r="1426" spans="1:13" x14ac:dyDescent="0.2">
      <c r="A1426" s="1"/>
      <c r="B1426" s="1"/>
      <c r="C1426" s="16"/>
      <c r="D1426" s="1"/>
      <c r="E1426" s="1"/>
      <c r="F1426" s="1"/>
      <c r="G1426" s="1"/>
      <c r="H1426" s="11"/>
      <c r="I1426" s="11"/>
      <c r="J1426" s="11"/>
      <c r="K1426" s="2"/>
      <c r="L1426" s="2"/>
      <c r="M1426" s="1"/>
    </row>
    <row r="1427" spans="1:13" x14ac:dyDescent="0.2">
      <c r="A1427" s="1"/>
      <c r="B1427" s="1"/>
      <c r="C1427" s="16"/>
      <c r="D1427" s="1"/>
      <c r="E1427" s="1"/>
      <c r="F1427" s="1"/>
      <c r="G1427" s="1"/>
      <c r="H1427" s="11"/>
      <c r="I1427" s="11"/>
      <c r="J1427" s="11"/>
      <c r="K1427" s="2"/>
      <c r="L1427" s="2"/>
      <c r="M1427" s="1"/>
    </row>
    <row r="1428" spans="1:13" x14ac:dyDescent="0.2">
      <c r="A1428" s="1"/>
      <c r="B1428" s="1"/>
      <c r="C1428" s="16"/>
      <c r="D1428" s="1"/>
      <c r="E1428" s="1"/>
      <c r="F1428" s="1"/>
      <c r="G1428" s="1"/>
      <c r="H1428" s="11"/>
      <c r="I1428" s="11"/>
      <c r="J1428" s="11"/>
      <c r="K1428" s="2"/>
      <c r="L1428" s="2"/>
      <c r="M1428" s="1"/>
    </row>
    <row r="1429" spans="1:13" x14ac:dyDescent="0.2">
      <c r="A1429" s="1"/>
      <c r="B1429" s="1"/>
      <c r="C1429" s="16"/>
      <c r="D1429" s="1"/>
      <c r="E1429" s="1"/>
      <c r="F1429" s="1"/>
      <c r="G1429" s="1"/>
      <c r="H1429" s="11"/>
      <c r="I1429" s="11"/>
      <c r="J1429" s="11"/>
      <c r="K1429" s="2"/>
      <c r="L1429" s="2"/>
      <c r="M1429" s="1"/>
    </row>
    <row r="1430" spans="1:13" x14ac:dyDescent="0.2">
      <c r="A1430" s="1"/>
      <c r="B1430" s="1"/>
      <c r="C1430" s="16"/>
      <c r="D1430" s="1"/>
      <c r="E1430" s="1"/>
      <c r="F1430" s="1"/>
      <c r="G1430" s="1"/>
      <c r="H1430" s="11"/>
      <c r="I1430" s="11"/>
      <c r="J1430" s="11"/>
      <c r="K1430" s="2"/>
      <c r="L1430" s="2"/>
      <c r="M1430" s="1"/>
    </row>
    <row r="1431" spans="1:13" x14ac:dyDescent="0.2">
      <c r="A1431" s="1"/>
      <c r="B1431" s="1"/>
      <c r="C1431" s="16"/>
      <c r="D1431" s="1"/>
      <c r="E1431" s="1"/>
      <c r="F1431" s="1"/>
      <c r="G1431" s="1"/>
      <c r="H1431" s="11"/>
      <c r="I1431" s="11"/>
      <c r="J1431" s="11"/>
      <c r="K1431" s="2"/>
      <c r="L1431" s="2"/>
      <c r="M1431" s="1"/>
    </row>
    <row r="1432" spans="1:13" x14ac:dyDescent="0.2">
      <c r="A1432" s="1"/>
      <c r="B1432" s="1"/>
      <c r="C1432" s="16"/>
      <c r="D1432" s="1"/>
      <c r="E1432" s="1"/>
      <c r="F1432" s="1"/>
      <c r="G1432" s="1"/>
      <c r="H1432" s="11"/>
      <c r="I1432" s="11"/>
      <c r="J1432" s="11"/>
      <c r="K1432" s="2"/>
      <c r="L1432" s="2"/>
      <c r="M1432" s="1"/>
    </row>
    <row r="1433" spans="1:13" x14ac:dyDescent="0.2">
      <c r="A1433" s="1"/>
      <c r="B1433" s="1"/>
      <c r="C1433" s="16"/>
      <c r="D1433" s="1"/>
      <c r="E1433" s="1"/>
      <c r="F1433" s="1"/>
      <c r="G1433" s="1"/>
      <c r="H1433" s="11"/>
      <c r="I1433" s="11"/>
      <c r="J1433" s="11"/>
      <c r="K1433" s="2"/>
      <c r="L1433" s="2"/>
      <c r="M1433" s="1"/>
    </row>
    <row r="1434" spans="1:13" x14ac:dyDescent="0.2">
      <c r="A1434" s="1"/>
      <c r="B1434" s="1"/>
      <c r="C1434" s="16"/>
      <c r="D1434" s="1"/>
      <c r="E1434" s="1"/>
      <c r="F1434" s="1"/>
      <c r="G1434" s="1"/>
      <c r="H1434" s="11"/>
      <c r="I1434" s="11"/>
      <c r="J1434" s="11"/>
      <c r="K1434" s="2"/>
      <c r="L1434" s="2"/>
      <c r="M1434" s="1"/>
    </row>
    <row r="1435" spans="1:13" x14ac:dyDescent="0.2">
      <c r="A1435" s="1"/>
      <c r="B1435" s="1"/>
      <c r="C1435" s="16"/>
      <c r="D1435" s="1"/>
      <c r="E1435" s="1"/>
      <c r="F1435" s="1"/>
      <c r="G1435" s="1"/>
      <c r="H1435" s="11"/>
      <c r="I1435" s="11"/>
      <c r="J1435" s="11"/>
      <c r="K1435" s="2"/>
      <c r="L1435" s="2"/>
      <c r="M1435" s="1"/>
    </row>
    <row r="1436" spans="1:13" x14ac:dyDescent="0.2">
      <c r="A1436" s="1"/>
      <c r="B1436" s="1"/>
      <c r="C1436" s="16"/>
      <c r="D1436" s="1"/>
      <c r="E1436" s="1"/>
      <c r="F1436" s="1"/>
      <c r="G1436" s="1"/>
      <c r="H1436" s="11"/>
      <c r="I1436" s="11"/>
      <c r="J1436" s="11"/>
      <c r="K1436" s="2"/>
      <c r="L1436" s="2"/>
      <c r="M1436" s="1"/>
    </row>
    <row r="1437" spans="1:13" x14ac:dyDescent="0.2">
      <c r="A1437" s="1"/>
      <c r="B1437" s="1"/>
      <c r="C1437" s="16"/>
      <c r="D1437" s="1"/>
      <c r="E1437" s="1"/>
      <c r="F1437" s="1"/>
      <c r="G1437" s="1"/>
      <c r="H1437" s="11"/>
      <c r="I1437" s="11"/>
      <c r="J1437" s="11"/>
      <c r="K1437" s="2"/>
      <c r="L1437" s="2"/>
      <c r="M1437" s="1"/>
    </row>
    <row r="1438" spans="1:13" x14ac:dyDescent="0.2">
      <c r="A1438" s="1"/>
      <c r="B1438" s="1"/>
      <c r="C1438" s="16"/>
      <c r="D1438" s="1"/>
      <c r="E1438" s="1"/>
      <c r="F1438" s="1"/>
      <c r="G1438" s="1"/>
      <c r="H1438" s="11"/>
      <c r="I1438" s="11"/>
      <c r="J1438" s="11"/>
      <c r="K1438" s="2"/>
      <c r="L1438" s="2"/>
      <c r="M1438" s="1"/>
    </row>
    <row r="1439" spans="1:13" x14ac:dyDescent="0.2">
      <c r="A1439" s="1"/>
      <c r="B1439" s="1"/>
      <c r="C1439" s="16"/>
      <c r="D1439" s="1"/>
      <c r="E1439" s="1"/>
      <c r="F1439" s="1"/>
      <c r="G1439" s="1"/>
      <c r="H1439" s="11"/>
      <c r="I1439" s="11"/>
      <c r="J1439" s="11"/>
      <c r="K1439" s="2"/>
      <c r="L1439" s="2"/>
      <c r="M1439" s="1"/>
    </row>
    <row r="1440" spans="1:13" x14ac:dyDescent="0.2">
      <c r="A1440" s="1"/>
      <c r="B1440" s="1"/>
      <c r="C1440" s="16"/>
      <c r="D1440" s="1"/>
      <c r="E1440" s="1"/>
      <c r="F1440" s="1"/>
      <c r="G1440" s="1"/>
      <c r="H1440" s="11"/>
      <c r="I1440" s="11"/>
      <c r="J1440" s="11"/>
      <c r="K1440" s="2"/>
      <c r="L1440" s="2"/>
      <c r="M1440" s="1"/>
    </row>
    <row r="1441" spans="1:13" x14ac:dyDescent="0.2">
      <c r="A1441" s="1"/>
      <c r="B1441" s="1"/>
      <c r="C1441" s="16"/>
      <c r="D1441" s="1"/>
      <c r="E1441" s="1"/>
      <c r="F1441" s="1"/>
      <c r="G1441" s="1"/>
      <c r="H1441" s="11"/>
      <c r="I1441" s="11"/>
      <c r="J1441" s="11"/>
      <c r="K1441" s="2"/>
      <c r="L1441" s="2"/>
      <c r="M1441" s="1"/>
    </row>
    <row r="1442" spans="1:13" x14ac:dyDescent="0.2">
      <c r="A1442" s="1"/>
      <c r="B1442" s="1"/>
      <c r="C1442" s="16"/>
      <c r="D1442" s="1"/>
      <c r="E1442" s="1"/>
      <c r="F1442" s="1"/>
      <c r="G1442" s="1"/>
      <c r="H1442" s="11"/>
      <c r="I1442" s="11"/>
      <c r="J1442" s="11"/>
      <c r="K1442" s="2"/>
      <c r="L1442" s="2"/>
      <c r="M1442" s="1"/>
    </row>
    <row r="1443" spans="1:13" x14ac:dyDescent="0.2">
      <c r="A1443" s="1"/>
      <c r="B1443" s="1"/>
      <c r="C1443" s="16"/>
      <c r="D1443" s="1"/>
      <c r="E1443" s="1"/>
      <c r="F1443" s="1"/>
      <c r="G1443" s="1"/>
      <c r="H1443" s="11"/>
      <c r="I1443" s="11"/>
      <c r="J1443" s="11"/>
      <c r="K1443" s="2"/>
      <c r="L1443" s="2"/>
      <c r="M1443" s="1"/>
    </row>
    <row r="1444" spans="1:13" x14ac:dyDescent="0.2">
      <c r="A1444" s="1"/>
      <c r="B1444" s="1"/>
      <c r="C1444" s="16"/>
      <c r="D1444" s="1"/>
      <c r="E1444" s="1"/>
      <c r="F1444" s="1"/>
      <c r="G1444" s="1"/>
      <c r="H1444" s="11"/>
      <c r="I1444" s="11"/>
      <c r="J1444" s="11"/>
      <c r="K1444" s="2"/>
      <c r="L1444" s="2"/>
      <c r="M1444" s="1"/>
    </row>
    <row r="1445" spans="1:13" x14ac:dyDescent="0.2">
      <c r="A1445" s="1"/>
      <c r="B1445" s="1"/>
      <c r="C1445" s="16"/>
      <c r="D1445" s="1"/>
      <c r="E1445" s="1"/>
      <c r="F1445" s="1"/>
      <c r="G1445" s="1"/>
      <c r="H1445" s="11"/>
      <c r="I1445" s="11"/>
      <c r="J1445" s="11"/>
      <c r="K1445" s="2"/>
      <c r="L1445" s="2"/>
      <c r="M1445" s="1"/>
    </row>
    <row r="1446" spans="1:13" x14ac:dyDescent="0.2">
      <c r="A1446" s="1"/>
      <c r="B1446" s="1"/>
      <c r="C1446" s="16"/>
      <c r="D1446" s="1"/>
      <c r="E1446" s="1"/>
      <c r="F1446" s="1"/>
      <c r="G1446" s="1"/>
      <c r="H1446" s="11"/>
      <c r="I1446" s="11"/>
      <c r="J1446" s="11"/>
      <c r="K1446" s="2"/>
      <c r="L1446" s="2"/>
      <c r="M1446" s="1"/>
    </row>
    <row r="1447" spans="1:13" x14ac:dyDescent="0.2">
      <c r="A1447" s="1"/>
      <c r="B1447" s="1"/>
      <c r="C1447" s="16"/>
      <c r="D1447" s="1"/>
      <c r="E1447" s="1"/>
      <c r="F1447" s="1"/>
      <c r="G1447" s="1"/>
      <c r="H1447" s="11"/>
      <c r="I1447" s="11"/>
      <c r="J1447" s="11"/>
      <c r="K1447" s="2"/>
      <c r="L1447" s="2"/>
      <c r="M1447" s="1"/>
    </row>
    <row r="1448" spans="1:13" x14ac:dyDescent="0.2">
      <c r="A1448" s="1"/>
      <c r="B1448" s="1"/>
      <c r="C1448" s="16"/>
      <c r="D1448" s="1"/>
      <c r="E1448" s="1"/>
      <c r="F1448" s="1"/>
      <c r="G1448" s="1"/>
      <c r="H1448" s="11"/>
      <c r="I1448" s="11"/>
      <c r="J1448" s="11"/>
      <c r="K1448" s="2"/>
      <c r="L1448" s="2"/>
      <c r="M1448" s="1"/>
    </row>
    <row r="1449" spans="1:13" x14ac:dyDescent="0.2">
      <c r="A1449" s="1"/>
      <c r="B1449" s="1"/>
      <c r="C1449" s="16"/>
      <c r="D1449" s="1"/>
      <c r="E1449" s="1"/>
      <c r="F1449" s="1"/>
      <c r="G1449" s="1"/>
      <c r="H1449" s="11"/>
      <c r="I1449" s="11"/>
      <c r="J1449" s="11"/>
      <c r="K1449" s="2"/>
      <c r="L1449" s="2"/>
      <c r="M1449" s="1"/>
    </row>
    <row r="1450" spans="1:13" x14ac:dyDescent="0.2">
      <c r="A1450" s="1"/>
      <c r="B1450" s="1"/>
      <c r="C1450" s="16"/>
      <c r="D1450" s="1"/>
      <c r="E1450" s="1"/>
      <c r="F1450" s="1"/>
      <c r="G1450" s="1"/>
      <c r="H1450" s="11"/>
      <c r="I1450" s="11"/>
      <c r="J1450" s="11"/>
      <c r="K1450" s="2"/>
      <c r="L1450" s="2"/>
      <c r="M1450" s="1"/>
    </row>
    <row r="1451" spans="1:13" x14ac:dyDescent="0.2">
      <c r="A1451" s="1"/>
      <c r="B1451" s="1"/>
      <c r="C1451" s="16"/>
      <c r="D1451" s="1"/>
      <c r="E1451" s="1"/>
      <c r="F1451" s="1"/>
      <c r="G1451" s="1"/>
      <c r="H1451" s="11"/>
      <c r="I1451" s="11"/>
      <c r="J1451" s="11"/>
      <c r="K1451" s="2"/>
      <c r="L1451" s="2"/>
      <c r="M1451" s="1"/>
    </row>
    <row r="1452" spans="1:13" x14ac:dyDescent="0.2">
      <c r="A1452" s="1"/>
      <c r="B1452" s="1"/>
      <c r="C1452" s="16"/>
      <c r="D1452" s="1"/>
      <c r="E1452" s="1"/>
      <c r="F1452" s="1"/>
      <c r="G1452" s="1"/>
      <c r="H1452" s="11"/>
      <c r="I1452" s="11"/>
      <c r="J1452" s="11"/>
      <c r="K1452" s="2"/>
      <c r="L1452" s="2"/>
      <c r="M1452" s="1"/>
    </row>
    <row r="1453" spans="1:13" x14ac:dyDescent="0.2">
      <c r="A1453" s="1"/>
      <c r="B1453" s="1"/>
      <c r="C1453" s="16"/>
      <c r="D1453" s="1"/>
      <c r="E1453" s="1"/>
      <c r="F1453" s="1"/>
      <c r="G1453" s="1"/>
      <c r="H1453" s="11"/>
      <c r="I1453" s="11"/>
      <c r="J1453" s="11"/>
      <c r="K1453" s="2"/>
      <c r="L1453" s="2"/>
      <c r="M1453" s="1"/>
    </row>
    <row r="1454" spans="1:13" x14ac:dyDescent="0.2">
      <c r="A1454" s="1"/>
      <c r="B1454" s="1"/>
      <c r="C1454" s="16"/>
      <c r="D1454" s="1"/>
      <c r="E1454" s="1"/>
      <c r="F1454" s="1"/>
      <c r="G1454" s="1"/>
      <c r="H1454" s="11"/>
      <c r="I1454" s="11"/>
      <c r="J1454" s="11"/>
      <c r="K1454" s="2"/>
      <c r="L1454" s="2"/>
      <c r="M1454" s="1"/>
    </row>
    <row r="1455" spans="1:13" x14ac:dyDescent="0.2">
      <c r="A1455" s="1"/>
      <c r="B1455" s="1"/>
      <c r="C1455" s="16"/>
      <c r="D1455" s="1"/>
      <c r="E1455" s="1"/>
      <c r="F1455" s="1"/>
      <c r="G1455" s="1"/>
      <c r="H1455" s="11"/>
      <c r="I1455" s="11"/>
      <c r="J1455" s="11"/>
      <c r="K1455" s="2"/>
      <c r="L1455" s="2"/>
      <c r="M1455" s="1"/>
    </row>
    <row r="1456" spans="1:13" x14ac:dyDescent="0.2">
      <c r="A1456" s="1"/>
      <c r="B1456" s="1"/>
      <c r="C1456" s="16"/>
      <c r="D1456" s="1"/>
      <c r="E1456" s="1"/>
      <c r="F1456" s="1"/>
      <c r="G1456" s="1"/>
      <c r="H1456" s="11"/>
      <c r="I1456" s="11"/>
      <c r="J1456" s="11"/>
      <c r="K1456" s="2"/>
      <c r="L1456" s="2"/>
      <c r="M1456" s="1"/>
    </row>
    <row r="1457" spans="1:13" x14ac:dyDescent="0.2">
      <c r="A1457" s="1"/>
      <c r="B1457" s="1"/>
      <c r="C1457" s="16"/>
      <c r="D1457" s="1"/>
      <c r="E1457" s="1"/>
      <c r="F1457" s="1"/>
      <c r="G1457" s="1"/>
      <c r="H1457" s="11"/>
      <c r="I1457" s="11"/>
      <c r="J1457" s="11"/>
      <c r="K1457" s="2"/>
      <c r="L1457" s="2"/>
      <c r="M1457" s="1"/>
    </row>
    <row r="1458" spans="1:13" x14ac:dyDescent="0.2">
      <c r="A1458" s="1"/>
      <c r="B1458" s="1"/>
      <c r="C1458" s="16"/>
      <c r="D1458" s="1"/>
      <c r="E1458" s="1"/>
      <c r="F1458" s="1"/>
      <c r="G1458" s="1"/>
      <c r="H1458" s="11"/>
      <c r="I1458" s="11"/>
      <c r="J1458" s="11"/>
      <c r="K1458" s="2"/>
      <c r="L1458" s="2"/>
      <c r="M1458" s="1"/>
    </row>
    <row r="1459" spans="1:13" x14ac:dyDescent="0.2">
      <c r="A1459" s="1"/>
      <c r="B1459" s="1"/>
      <c r="C1459" s="16"/>
      <c r="D1459" s="1"/>
      <c r="E1459" s="1"/>
      <c r="F1459" s="1"/>
      <c r="G1459" s="1"/>
      <c r="H1459" s="11"/>
      <c r="I1459" s="11"/>
      <c r="J1459" s="11"/>
      <c r="K1459" s="2"/>
      <c r="L1459" s="2"/>
      <c r="M1459" s="1"/>
    </row>
    <row r="1460" spans="1:13" x14ac:dyDescent="0.2">
      <c r="A1460" s="1"/>
      <c r="B1460" s="1"/>
      <c r="C1460" s="16"/>
      <c r="D1460" s="1"/>
      <c r="E1460" s="1"/>
      <c r="F1460" s="1"/>
      <c r="G1460" s="1"/>
      <c r="H1460" s="11"/>
      <c r="I1460" s="11"/>
      <c r="J1460" s="11"/>
      <c r="K1460" s="2"/>
      <c r="L1460" s="2"/>
      <c r="M1460" s="1"/>
    </row>
    <row r="1461" spans="1:13" x14ac:dyDescent="0.2">
      <c r="A1461" s="1"/>
      <c r="B1461" s="1"/>
      <c r="C1461" s="16"/>
      <c r="D1461" s="1"/>
      <c r="E1461" s="1"/>
      <c r="F1461" s="1"/>
      <c r="G1461" s="1"/>
      <c r="H1461" s="11"/>
      <c r="I1461" s="11"/>
      <c r="J1461" s="11"/>
      <c r="K1461" s="2"/>
      <c r="L1461" s="2"/>
      <c r="M1461" s="1"/>
    </row>
    <row r="1462" spans="1:13" x14ac:dyDescent="0.2">
      <c r="A1462" s="1"/>
      <c r="B1462" s="1"/>
      <c r="C1462" s="16"/>
      <c r="D1462" s="1"/>
      <c r="E1462" s="1"/>
      <c r="F1462" s="1"/>
      <c r="G1462" s="1"/>
      <c r="H1462" s="11"/>
      <c r="I1462" s="11"/>
      <c r="J1462" s="11"/>
      <c r="K1462" s="2"/>
      <c r="L1462" s="2"/>
      <c r="M1462" s="1"/>
    </row>
    <row r="1463" spans="1:13" x14ac:dyDescent="0.2">
      <c r="A1463" s="1"/>
      <c r="B1463" s="1"/>
      <c r="C1463" s="16"/>
      <c r="D1463" s="1"/>
      <c r="E1463" s="1"/>
      <c r="F1463" s="1"/>
      <c r="G1463" s="1"/>
      <c r="H1463" s="11"/>
      <c r="I1463" s="11"/>
      <c r="J1463" s="11"/>
      <c r="K1463" s="2"/>
      <c r="L1463" s="2"/>
      <c r="M1463" s="1"/>
    </row>
    <row r="1464" spans="1:13" x14ac:dyDescent="0.2">
      <c r="A1464" s="1"/>
      <c r="B1464" s="1"/>
      <c r="C1464" s="16"/>
      <c r="D1464" s="1"/>
      <c r="E1464" s="1"/>
      <c r="F1464" s="1"/>
      <c r="G1464" s="1"/>
      <c r="H1464" s="11"/>
      <c r="I1464" s="11"/>
      <c r="J1464" s="11"/>
      <c r="K1464" s="2"/>
      <c r="L1464" s="2"/>
      <c r="M1464" s="1"/>
    </row>
    <row r="1465" spans="1:13" x14ac:dyDescent="0.2">
      <c r="A1465" s="1"/>
      <c r="B1465" s="1"/>
      <c r="C1465" s="16"/>
      <c r="D1465" s="1"/>
      <c r="E1465" s="1"/>
      <c r="F1465" s="1"/>
      <c r="G1465" s="1"/>
      <c r="H1465" s="11"/>
      <c r="I1465" s="11"/>
      <c r="J1465" s="11"/>
      <c r="K1465" s="2"/>
      <c r="L1465" s="2"/>
      <c r="M1465" s="1"/>
    </row>
    <row r="1466" spans="1:13" x14ac:dyDescent="0.2">
      <c r="A1466" s="1"/>
      <c r="B1466" s="1"/>
      <c r="C1466" s="16"/>
      <c r="D1466" s="1"/>
      <c r="E1466" s="1"/>
      <c r="F1466" s="1"/>
      <c r="G1466" s="1"/>
      <c r="H1466" s="11"/>
      <c r="I1466" s="11"/>
      <c r="J1466" s="11"/>
      <c r="K1466" s="2"/>
      <c r="L1466" s="2"/>
      <c r="M1466" s="1"/>
    </row>
    <row r="1467" spans="1:13" x14ac:dyDescent="0.2">
      <c r="A1467" s="1"/>
      <c r="B1467" s="1"/>
      <c r="C1467" s="16"/>
      <c r="D1467" s="1"/>
      <c r="E1467" s="1"/>
      <c r="F1467" s="1"/>
      <c r="G1467" s="1"/>
      <c r="H1467" s="11"/>
      <c r="I1467" s="11"/>
      <c r="J1467" s="11"/>
      <c r="K1467" s="2"/>
      <c r="L1467" s="2"/>
      <c r="M1467" s="1"/>
    </row>
    <row r="1468" spans="1:13" x14ac:dyDescent="0.2">
      <c r="A1468" s="1"/>
      <c r="B1468" s="1"/>
      <c r="C1468" s="16"/>
      <c r="D1468" s="1"/>
      <c r="E1468" s="1"/>
      <c r="F1468" s="1"/>
      <c r="G1468" s="1"/>
      <c r="H1468" s="11"/>
      <c r="I1468" s="11"/>
      <c r="J1468" s="11"/>
      <c r="K1468" s="2"/>
      <c r="L1468" s="2"/>
      <c r="M1468" s="1"/>
    </row>
    <row r="1469" spans="1:13" x14ac:dyDescent="0.2">
      <c r="A1469" s="1"/>
      <c r="B1469" s="1"/>
      <c r="C1469" s="16"/>
      <c r="D1469" s="1"/>
      <c r="E1469" s="1"/>
      <c r="F1469" s="1"/>
      <c r="G1469" s="1"/>
      <c r="H1469" s="11"/>
      <c r="I1469" s="11"/>
      <c r="J1469" s="11"/>
      <c r="K1469" s="2"/>
      <c r="L1469" s="2"/>
      <c r="M1469" s="1"/>
    </row>
    <row r="1470" spans="1:13" x14ac:dyDescent="0.2">
      <c r="A1470" s="1"/>
      <c r="B1470" s="1"/>
      <c r="C1470" s="16"/>
      <c r="D1470" s="1"/>
      <c r="E1470" s="1"/>
      <c r="F1470" s="1"/>
      <c r="G1470" s="1"/>
      <c r="H1470" s="11"/>
      <c r="I1470" s="11"/>
      <c r="J1470" s="11"/>
      <c r="K1470" s="2"/>
      <c r="L1470" s="2"/>
      <c r="M1470" s="1"/>
    </row>
    <row r="1471" spans="1:13" x14ac:dyDescent="0.2">
      <c r="A1471" s="1"/>
      <c r="B1471" s="1"/>
      <c r="C1471" s="16"/>
      <c r="D1471" s="1"/>
      <c r="E1471" s="1"/>
      <c r="F1471" s="1"/>
      <c r="G1471" s="1"/>
      <c r="H1471" s="11"/>
      <c r="I1471" s="11"/>
      <c r="J1471" s="11"/>
      <c r="K1471" s="2"/>
      <c r="L1471" s="2"/>
      <c r="M1471" s="1"/>
    </row>
    <row r="1472" spans="1:13" x14ac:dyDescent="0.2">
      <c r="A1472" s="1"/>
      <c r="B1472" s="1"/>
      <c r="C1472" s="16"/>
      <c r="D1472" s="1"/>
      <c r="E1472" s="1"/>
      <c r="F1472" s="1"/>
      <c r="G1472" s="1"/>
      <c r="H1472" s="11"/>
      <c r="I1472" s="11"/>
      <c r="J1472" s="11"/>
      <c r="K1472" s="2"/>
      <c r="L1472" s="2"/>
      <c r="M1472" s="1"/>
    </row>
    <row r="1473" spans="1:13" x14ac:dyDescent="0.2">
      <c r="A1473" s="1"/>
      <c r="B1473" s="1"/>
      <c r="C1473" s="16"/>
      <c r="D1473" s="1"/>
      <c r="E1473" s="1"/>
      <c r="F1473" s="1"/>
      <c r="G1473" s="1"/>
      <c r="H1473" s="11"/>
      <c r="I1473" s="11"/>
      <c r="J1473" s="11"/>
      <c r="K1473" s="2"/>
      <c r="L1473" s="2"/>
      <c r="M1473" s="1"/>
    </row>
    <row r="1474" spans="1:13" x14ac:dyDescent="0.2">
      <c r="A1474" s="1"/>
      <c r="B1474" s="1"/>
      <c r="C1474" s="16"/>
      <c r="D1474" s="1"/>
      <c r="E1474" s="1"/>
      <c r="F1474" s="1"/>
      <c r="G1474" s="1"/>
      <c r="H1474" s="11"/>
      <c r="I1474" s="11"/>
      <c r="J1474" s="11"/>
      <c r="K1474" s="2"/>
      <c r="L1474" s="2"/>
      <c r="M1474" s="1"/>
    </row>
    <row r="1475" spans="1:13" x14ac:dyDescent="0.2">
      <c r="A1475" s="1"/>
      <c r="B1475" s="1"/>
      <c r="C1475" s="16"/>
      <c r="D1475" s="1"/>
      <c r="E1475" s="1"/>
      <c r="F1475" s="1"/>
      <c r="G1475" s="1"/>
      <c r="H1475" s="11"/>
      <c r="I1475" s="11"/>
      <c r="J1475" s="11"/>
      <c r="K1475" s="2"/>
      <c r="L1475" s="2"/>
      <c r="M1475" s="1"/>
    </row>
    <row r="1476" spans="1:13" x14ac:dyDescent="0.2">
      <c r="A1476" s="1"/>
      <c r="B1476" s="1"/>
      <c r="C1476" s="16"/>
      <c r="D1476" s="1"/>
      <c r="E1476" s="1"/>
      <c r="F1476" s="1"/>
      <c r="G1476" s="1"/>
      <c r="H1476" s="11"/>
      <c r="I1476" s="11"/>
      <c r="J1476" s="11"/>
      <c r="K1476" s="2"/>
      <c r="L1476" s="2"/>
      <c r="M1476" s="1"/>
    </row>
    <row r="1477" spans="1:13" x14ac:dyDescent="0.2">
      <c r="A1477" s="1"/>
      <c r="B1477" s="1"/>
      <c r="C1477" s="16"/>
      <c r="D1477" s="1"/>
      <c r="E1477" s="1"/>
      <c r="F1477" s="1"/>
      <c r="G1477" s="1"/>
      <c r="H1477" s="11"/>
      <c r="I1477" s="11"/>
      <c r="J1477" s="11"/>
      <c r="K1477" s="2"/>
      <c r="L1477" s="2"/>
      <c r="M1477" s="1"/>
    </row>
    <row r="1478" spans="1:13" x14ac:dyDescent="0.2">
      <c r="A1478" s="1"/>
      <c r="B1478" s="1"/>
      <c r="C1478" s="16"/>
      <c r="D1478" s="1"/>
      <c r="E1478" s="1"/>
      <c r="F1478" s="1"/>
      <c r="G1478" s="1"/>
      <c r="H1478" s="11"/>
      <c r="I1478" s="11"/>
      <c r="J1478" s="11"/>
      <c r="K1478" s="2"/>
      <c r="L1478" s="2"/>
      <c r="M1478" s="1"/>
    </row>
    <row r="1479" spans="1:13" x14ac:dyDescent="0.2">
      <c r="A1479" s="1"/>
      <c r="B1479" s="1"/>
      <c r="C1479" s="16"/>
      <c r="D1479" s="1"/>
      <c r="E1479" s="1"/>
      <c r="F1479" s="1"/>
      <c r="G1479" s="1"/>
      <c r="H1479" s="11"/>
      <c r="I1479" s="11"/>
      <c r="J1479" s="11"/>
      <c r="K1479" s="2"/>
      <c r="L1479" s="2"/>
      <c r="M1479" s="1"/>
    </row>
    <row r="1480" spans="1:13" x14ac:dyDescent="0.2">
      <c r="A1480" s="1"/>
      <c r="B1480" s="1"/>
      <c r="C1480" s="16"/>
      <c r="D1480" s="1"/>
      <c r="E1480" s="1"/>
      <c r="F1480" s="1"/>
      <c r="G1480" s="1"/>
      <c r="H1480" s="11"/>
      <c r="I1480" s="11"/>
      <c r="J1480" s="11"/>
      <c r="K1480" s="2"/>
      <c r="L1480" s="2"/>
      <c r="M1480" s="1"/>
    </row>
    <row r="1481" spans="1:13" x14ac:dyDescent="0.2">
      <c r="A1481" s="1"/>
      <c r="B1481" s="1"/>
      <c r="C1481" s="16"/>
      <c r="D1481" s="1"/>
      <c r="E1481" s="1"/>
      <c r="F1481" s="1"/>
      <c r="G1481" s="1"/>
      <c r="H1481" s="11"/>
      <c r="I1481" s="11"/>
      <c r="J1481" s="11"/>
      <c r="K1481" s="2"/>
      <c r="L1481" s="2"/>
      <c r="M1481" s="1"/>
    </row>
    <row r="1482" spans="1:13" x14ac:dyDescent="0.2">
      <c r="A1482" s="1"/>
      <c r="B1482" s="1"/>
      <c r="C1482" s="16"/>
      <c r="D1482" s="1"/>
      <c r="E1482" s="1"/>
      <c r="F1482" s="1"/>
      <c r="G1482" s="1"/>
      <c r="H1482" s="11"/>
      <c r="I1482" s="11"/>
      <c r="J1482" s="11"/>
      <c r="K1482" s="2"/>
      <c r="L1482" s="2"/>
      <c r="M1482" s="1"/>
    </row>
    <row r="1483" spans="1:13" x14ac:dyDescent="0.2">
      <c r="A1483" s="1"/>
      <c r="B1483" s="1"/>
      <c r="C1483" s="16"/>
      <c r="D1483" s="1"/>
      <c r="E1483" s="1"/>
      <c r="F1483" s="1"/>
      <c r="G1483" s="1"/>
      <c r="H1483" s="11"/>
      <c r="I1483" s="11"/>
      <c r="J1483" s="11"/>
      <c r="K1483" s="2"/>
      <c r="L1483" s="2"/>
      <c r="M1483" s="1"/>
    </row>
    <row r="1484" spans="1:13" x14ac:dyDescent="0.2">
      <c r="A1484" s="1"/>
      <c r="B1484" s="1"/>
      <c r="C1484" s="16"/>
      <c r="D1484" s="1"/>
      <c r="E1484" s="1"/>
      <c r="F1484" s="1"/>
      <c r="G1484" s="1"/>
      <c r="H1484" s="11"/>
      <c r="I1484" s="11"/>
      <c r="J1484" s="11"/>
      <c r="K1484" s="2"/>
      <c r="L1484" s="2"/>
      <c r="M1484" s="1"/>
    </row>
    <row r="1485" spans="1:13" x14ac:dyDescent="0.2">
      <c r="A1485" s="1"/>
      <c r="B1485" s="1"/>
      <c r="C1485" s="16"/>
      <c r="D1485" s="1"/>
      <c r="E1485" s="1"/>
      <c r="F1485" s="1"/>
      <c r="G1485" s="1"/>
      <c r="H1485" s="11"/>
      <c r="I1485" s="11"/>
      <c r="J1485" s="11"/>
      <c r="K1485" s="2"/>
      <c r="L1485" s="2"/>
      <c r="M1485" s="1"/>
    </row>
    <row r="1486" spans="1:13" x14ac:dyDescent="0.2">
      <c r="A1486" s="1"/>
      <c r="B1486" s="1"/>
      <c r="C1486" s="16"/>
      <c r="D1486" s="1"/>
      <c r="E1486" s="1"/>
      <c r="F1486" s="1"/>
      <c r="G1486" s="1"/>
      <c r="H1486" s="11"/>
      <c r="I1486" s="11"/>
      <c r="J1486" s="11"/>
      <c r="K1486" s="2"/>
      <c r="L1486" s="2"/>
      <c r="M1486" s="1"/>
    </row>
    <row r="1487" spans="1:13" x14ac:dyDescent="0.2">
      <c r="A1487" s="1"/>
      <c r="B1487" s="1"/>
      <c r="C1487" s="16"/>
      <c r="D1487" s="1"/>
      <c r="E1487" s="1"/>
      <c r="F1487" s="1"/>
      <c r="G1487" s="1"/>
      <c r="H1487" s="11"/>
      <c r="I1487" s="11"/>
      <c r="J1487" s="11"/>
      <c r="K1487" s="2"/>
      <c r="L1487" s="2"/>
      <c r="M1487" s="1"/>
    </row>
    <row r="1488" spans="1:13" x14ac:dyDescent="0.2">
      <c r="A1488" s="1"/>
      <c r="B1488" s="1"/>
      <c r="C1488" s="16"/>
      <c r="D1488" s="1"/>
      <c r="E1488" s="1"/>
      <c r="F1488" s="1"/>
      <c r="G1488" s="1"/>
      <c r="H1488" s="11"/>
      <c r="I1488" s="11"/>
      <c r="J1488" s="11"/>
      <c r="K1488" s="2"/>
      <c r="L1488" s="2"/>
      <c r="M1488" s="1"/>
    </row>
    <row r="1489" spans="1:13" x14ac:dyDescent="0.2">
      <c r="A1489" s="1"/>
      <c r="B1489" s="1"/>
      <c r="C1489" s="16"/>
      <c r="D1489" s="1"/>
      <c r="E1489" s="1"/>
      <c r="F1489" s="1"/>
      <c r="G1489" s="1"/>
      <c r="H1489" s="11"/>
      <c r="I1489" s="11"/>
      <c r="J1489" s="11"/>
      <c r="K1489" s="2"/>
      <c r="L1489" s="2"/>
      <c r="M1489" s="1"/>
    </row>
    <row r="1490" spans="1:13" x14ac:dyDescent="0.2">
      <c r="A1490" s="1"/>
      <c r="B1490" s="1"/>
      <c r="C1490" s="16"/>
      <c r="D1490" s="1"/>
      <c r="E1490" s="1"/>
      <c r="F1490" s="1"/>
      <c r="G1490" s="1"/>
      <c r="H1490" s="11"/>
      <c r="I1490" s="11"/>
      <c r="J1490" s="11"/>
      <c r="K1490" s="2"/>
      <c r="L1490" s="2"/>
      <c r="M1490" s="1"/>
    </row>
    <row r="1491" spans="1:13" x14ac:dyDescent="0.2">
      <c r="A1491" s="1"/>
      <c r="B1491" s="1"/>
      <c r="C1491" s="16"/>
      <c r="D1491" s="1"/>
      <c r="E1491" s="1"/>
      <c r="F1491" s="1"/>
      <c r="G1491" s="1"/>
      <c r="H1491" s="11"/>
      <c r="I1491" s="11"/>
      <c r="J1491" s="11"/>
      <c r="K1491" s="2"/>
      <c r="L1491" s="2"/>
      <c r="M1491" s="1"/>
    </row>
    <row r="1492" spans="1:13" x14ac:dyDescent="0.2">
      <c r="A1492" s="1"/>
      <c r="B1492" s="1"/>
      <c r="C1492" s="16"/>
      <c r="D1492" s="1"/>
      <c r="E1492" s="1"/>
      <c r="F1492" s="1"/>
      <c r="G1492" s="1"/>
      <c r="H1492" s="11"/>
      <c r="I1492" s="11"/>
      <c r="J1492" s="11"/>
      <c r="K1492" s="2"/>
      <c r="L1492" s="2"/>
      <c r="M1492" s="1"/>
    </row>
    <row r="1493" spans="1:13" x14ac:dyDescent="0.2">
      <c r="A1493" s="1"/>
      <c r="B1493" s="1"/>
      <c r="C1493" s="16"/>
      <c r="D1493" s="1"/>
      <c r="E1493" s="1"/>
      <c r="F1493" s="1"/>
      <c r="G1493" s="1"/>
      <c r="H1493" s="11"/>
      <c r="I1493" s="11"/>
      <c r="J1493" s="11"/>
      <c r="K1493" s="2"/>
      <c r="L1493" s="2"/>
      <c r="M1493" s="1"/>
    </row>
    <row r="1494" spans="1:13" x14ac:dyDescent="0.2">
      <c r="A1494" s="1"/>
      <c r="B1494" s="1"/>
      <c r="C1494" s="16"/>
      <c r="D1494" s="1"/>
      <c r="E1494" s="1"/>
      <c r="F1494" s="1"/>
      <c r="G1494" s="1"/>
      <c r="H1494" s="11"/>
      <c r="I1494" s="11"/>
      <c r="J1494" s="11"/>
      <c r="K1494" s="2"/>
      <c r="L1494" s="2"/>
      <c r="M1494" s="1"/>
    </row>
    <row r="1495" spans="1:13" x14ac:dyDescent="0.2">
      <c r="A1495" s="1"/>
      <c r="B1495" s="1"/>
      <c r="C1495" s="16"/>
      <c r="D1495" s="1"/>
      <c r="E1495" s="1"/>
      <c r="F1495" s="1"/>
      <c r="G1495" s="1"/>
      <c r="H1495" s="11"/>
      <c r="I1495" s="11"/>
      <c r="J1495" s="11"/>
      <c r="K1495" s="2"/>
      <c r="L1495" s="2"/>
      <c r="M1495" s="1"/>
    </row>
    <row r="1496" spans="1:13" x14ac:dyDescent="0.2">
      <c r="A1496" s="1"/>
      <c r="B1496" s="1"/>
      <c r="C1496" s="16"/>
      <c r="D1496" s="1"/>
      <c r="E1496" s="1"/>
      <c r="F1496" s="1"/>
      <c r="G1496" s="1"/>
      <c r="H1496" s="11"/>
      <c r="I1496" s="11"/>
      <c r="J1496" s="11"/>
      <c r="K1496" s="2"/>
      <c r="L1496" s="2"/>
      <c r="M1496" s="1"/>
    </row>
    <row r="1497" spans="1:13" x14ac:dyDescent="0.2">
      <c r="A1497" s="1"/>
      <c r="B1497" s="1"/>
      <c r="C1497" s="16"/>
      <c r="D1497" s="1"/>
      <c r="E1497" s="1"/>
      <c r="F1497" s="1"/>
      <c r="G1497" s="1"/>
      <c r="H1497" s="11"/>
      <c r="I1497" s="11"/>
      <c r="J1497" s="11"/>
      <c r="K1497" s="2"/>
      <c r="L1497" s="2"/>
      <c r="M1497" s="1"/>
    </row>
    <row r="1498" spans="1:13" x14ac:dyDescent="0.2">
      <c r="A1498" s="1"/>
      <c r="B1498" s="1"/>
      <c r="C1498" s="16"/>
      <c r="D1498" s="1"/>
      <c r="E1498" s="1"/>
      <c r="F1498" s="1"/>
      <c r="G1498" s="1"/>
      <c r="H1498" s="11"/>
      <c r="I1498" s="11"/>
      <c r="J1498" s="11"/>
      <c r="K1498" s="2"/>
      <c r="L1498" s="2"/>
      <c r="M1498" s="1"/>
    </row>
    <row r="1499" spans="1:13" x14ac:dyDescent="0.2">
      <c r="A1499" s="1"/>
      <c r="B1499" s="1"/>
      <c r="C1499" s="16"/>
      <c r="D1499" s="1"/>
      <c r="E1499" s="1"/>
      <c r="F1499" s="1"/>
      <c r="G1499" s="1"/>
      <c r="H1499" s="11"/>
      <c r="I1499" s="11"/>
      <c r="J1499" s="11"/>
      <c r="K1499" s="2"/>
      <c r="L1499" s="2"/>
      <c r="M1499" s="1"/>
    </row>
    <row r="1500" spans="1:13" x14ac:dyDescent="0.2">
      <c r="A1500" s="1"/>
      <c r="B1500" s="1"/>
      <c r="C1500" s="16"/>
      <c r="D1500" s="1"/>
      <c r="E1500" s="1"/>
      <c r="F1500" s="1"/>
      <c r="G1500" s="1"/>
      <c r="H1500" s="11"/>
      <c r="I1500" s="11"/>
      <c r="J1500" s="11"/>
      <c r="K1500" s="2"/>
      <c r="L1500" s="2"/>
      <c r="M1500" s="1"/>
    </row>
    <row r="1501" spans="1:13" x14ac:dyDescent="0.2">
      <c r="A1501" s="1"/>
      <c r="B1501" s="1"/>
      <c r="C1501" s="16"/>
      <c r="D1501" s="1"/>
      <c r="E1501" s="1"/>
      <c r="F1501" s="1"/>
      <c r="G1501" s="1"/>
      <c r="H1501" s="11"/>
      <c r="I1501" s="11"/>
      <c r="J1501" s="11"/>
      <c r="K1501" s="2"/>
      <c r="L1501" s="2"/>
      <c r="M1501" s="1"/>
    </row>
    <row r="1502" spans="1:13" x14ac:dyDescent="0.2">
      <c r="A1502" s="1"/>
      <c r="B1502" s="1"/>
      <c r="C1502" s="16"/>
      <c r="D1502" s="1"/>
      <c r="E1502" s="1"/>
      <c r="F1502" s="1"/>
      <c r="G1502" s="1"/>
      <c r="H1502" s="11"/>
      <c r="I1502" s="11"/>
      <c r="J1502" s="11"/>
      <c r="K1502" s="2"/>
      <c r="L1502" s="2"/>
      <c r="M1502" s="1"/>
    </row>
    <row r="1503" spans="1:13" x14ac:dyDescent="0.2">
      <c r="A1503" s="1"/>
      <c r="B1503" s="1"/>
      <c r="C1503" s="16"/>
      <c r="D1503" s="1"/>
      <c r="E1503" s="1"/>
      <c r="F1503" s="1"/>
      <c r="G1503" s="1"/>
      <c r="H1503" s="11"/>
      <c r="I1503" s="11"/>
      <c r="J1503" s="11"/>
      <c r="K1503" s="2"/>
      <c r="L1503" s="2"/>
      <c r="M1503" s="1"/>
    </row>
    <row r="1504" spans="1:13" x14ac:dyDescent="0.2">
      <c r="A1504" s="1"/>
      <c r="B1504" s="1"/>
      <c r="C1504" s="16"/>
      <c r="D1504" s="1"/>
      <c r="E1504" s="1"/>
      <c r="F1504" s="1"/>
      <c r="G1504" s="1"/>
      <c r="H1504" s="11"/>
      <c r="I1504" s="11"/>
      <c r="J1504" s="11"/>
      <c r="K1504" s="2"/>
      <c r="L1504" s="2"/>
      <c r="M1504" s="1"/>
    </row>
    <row r="1505" spans="1:13" x14ac:dyDescent="0.2">
      <c r="A1505" s="1"/>
      <c r="B1505" s="1"/>
      <c r="C1505" s="16"/>
      <c r="D1505" s="1"/>
      <c r="E1505" s="1"/>
      <c r="F1505" s="1"/>
      <c r="G1505" s="1"/>
      <c r="H1505" s="11"/>
      <c r="I1505" s="11"/>
      <c r="J1505" s="11"/>
      <c r="K1505" s="2"/>
      <c r="L1505" s="2"/>
      <c r="M1505" s="1"/>
    </row>
    <row r="1506" spans="1:13" x14ac:dyDescent="0.2">
      <c r="A1506" s="1"/>
      <c r="B1506" s="1"/>
      <c r="C1506" s="16"/>
      <c r="D1506" s="1"/>
      <c r="E1506" s="1"/>
      <c r="F1506" s="1"/>
      <c r="G1506" s="1"/>
      <c r="H1506" s="11"/>
      <c r="I1506" s="11"/>
      <c r="J1506" s="11"/>
      <c r="K1506" s="2"/>
      <c r="L1506" s="2"/>
      <c r="M1506" s="1"/>
    </row>
    <row r="1507" spans="1:13" x14ac:dyDescent="0.2">
      <c r="A1507" s="1"/>
      <c r="B1507" s="1"/>
      <c r="C1507" s="16"/>
      <c r="D1507" s="1"/>
      <c r="E1507" s="1"/>
      <c r="F1507" s="1"/>
      <c r="G1507" s="1"/>
      <c r="H1507" s="11"/>
      <c r="I1507" s="11"/>
      <c r="J1507" s="11"/>
      <c r="K1507" s="2"/>
      <c r="L1507" s="2"/>
      <c r="M1507" s="1"/>
    </row>
    <row r="1508" spans="1:13" x14ac:dyDescent="0.2">
      <c r="A1508" s="1"/>
      <c r="B1508" s="1"/>
      <c r="C1508" s="16"/>
      <c r="D1508" s="1"/>
      <c r="E1508" s="1"/>
      <c r="F1508" s="1"/>
      <c r="G1508" s="1"/>
      <c r="H1508" s="11"/>
      <c r="I1508" s="11"/>
      <c r="J1508" s="11"/>
      <c r="K1508" s="2"/>
      <c r="L1508" s="2"/>
      <c r="M1508" s="1"/>
    </row>
    <row r="1509" spans="1:13" x14ac:dyDescent="0.2">
      <c r="A1509" s="1"/>
      <c r="B1509" s="1"/>
      <c r="C1509" s="16"/>
      <c r="D1509" s="1"/>
      <c r="E1509" s="1"/>
      <c r="F1509" s="1"/>
      <c r="G1509" s="1"/>
      <c r="H1509" s="11"/>
      <c r="I1509" s="11"/>
      <c r="J1509" s="11"/>
      <c r="K1509" s="2"/>
      <c r="L1509" s="2"/>
      <c r="M1509" s="1"/>
    </row>
    <row r="1510" spans="1:13" x14ac:dyDescent="0.2">
      <c r="A1510" s="1"/>
      <c r="B1510" s="1"/>
      <c r="C1510" s="16"/>
      <c r="D1510" s="1"/>
      <c r="E1510" s="1"/>
      <c r="F1510" s="1"/>
      <c r="G1510" s="1"/>
      <c r="H1510" s="11"/>
      <c r="I1510" s="11"/>
      <c r="J1510" s="11"/>
      <c r="K1510" s="2"/>
      <c r="L1510" s="2"/>
      <c r="M1510" s="1"/>
    </row>
    <row r="1511" spans="1:13" x14ac:dyDescent="0.2">
      <c r="A1511" s="1"/>
      <c r="B1511" s="1"/>
      <c r="C1511" s="16"/>
      <c r="D1511" s="1"/>
      <c r="E1511" s="1"/>
      <c r="F1511" s="1"/>
      <c r="G1511" s="1"/>
      <c r="H1511" s="11"/>
      <c r="I1511" s="11"/>
      <c r="J1511" s="11"/>
      <c r="K1511" s="2"/>
      <c r="L1511" s="2"/>
      <c r="M1511" s="1"/>
    </row>
    <row r="1512" spans="1:13" x14ac:dyDescent="0.2">
      <c r="A1512" s="1"/>
      <c r="B1512" s="1"/>
      <c r="C1512" s="16"/>
      <c r="D1512" s="1"/>
      <c r="E1512" s="1"/>
      <c r="F1512" s="1"/>
      <c r="G1512" s="1"/>
      <c r="H1512" s="11"/>
      <c r="I1512" s="11"/>
      <c r="J1512" s="11"/>
      <c r="K1512" s="2"/>
      <c r="L1512" s="2"/>
      <c r="M1512" s="1"/>
    </row>
    <row r="1513" spans="1:13" x14ac:dyDescent="0.2">
      <c r="A1513" s="1"/>
      <c r="B1513" s="1"/>
      <c r="C1513" s="16"/>
      <c r="D1513" s="1"/>
      <c r="E1513" s="1"/>
      <c r="F1513" s="1"/>
      <c r="G1513" s="1"/>
      <c r="H1513" s="11"/>
      <c r="I1513" s="11"/>
      <c r="J1513" s="11"/>
      <c r="K1513" s="2"/>
      <c r="L1513" s="2"/>
      <c r="M1513" s="1"/>
    </row>
    <row r="1514" spans="1:13" x14ac:dyDescent="0.2">
      <c r="A1514" s="1"/>
      <c r="B1514" s="1"/>
      <c r="C1514" s="16"/>
      <c r="D1514" s="1"/>
      <c r="E1514" s="1"/>
      <c r="F1514" s="1"/>
      <c r="G1514" s="1"/>
      <c r="H1514" s="11"/>
      <c r="I1514" s="11"/>
      <c r="J1514" s="11"/>
      <c r="K1514" s="2"/>
      <c r="L1514" s="2"/>
      <c r="M1514" s="1"/>
    </row>
    <row r="1515" spans="1:13" x14ac:dyDescent="0.2">
      <c r="A1515" s="1"/>
      <c r="B1515" s="1"/>
      <c r="C1515" s="16"/>
      <c r="D1515" s="1"/>
      <c r="E1515" s="1"/>
      <c r="F1515" s="1"/>
      <c r="G1515" s="1"/>
      <c r="H1515" s="11"/>
      <c r="I1515" s="11"/>
      <c r="J1515" s="11"/>
      <c r="K1515" s="2"/>
      <c r="L1515" s="2"/>
      <c r="M1515" s="1"/>
    </row>
    <row r="1516" spans="1:13" x14ac:dyDescent="0.2">
      <c r="A1516" s="1"/>
      <c r="B1516" s="1"/>
      <c r="C1516" s="16"/>
      <c r="D1516" s="1"/>
      <c r="E1516" s="1"/>
      <c r="F1516" s="1"/>
      <c r="G1516" s="1"/>
      <c r="H1516" s="11"/>
      <c r="I1516" s="11"/>
      <c r="J1516" s="11"/>
      <c r="K1516" s="2"/>
      <c r="L1516" s="2"/>
      <c r="M1516" s="1"/>
    </row>
    <row r="1517" spans="1:13" x14ac:dyDescent="0.2">
      <c r="A1517" s="1"/>
      <c r="B1517" s="1"/>
      <c r="C1517" s="16"/>
      <c r="D1517" s="1"/>
      <c r="E1517" s="1"/>
      <c r="F1517" s="1"/>
      <c r="G1517" s="1"/>
      <c r="H1517" s="11"/>
      <c r="I1517" s="11"/>
      <c r="J1517" s="11"/>
      <c r="K1517" s="2"/>
      <c r="L1517" s="2"/>
      <c r="M1517" s="1"/>
    </row>
    <row r="1518" spans="1:13" x14ac:dyDescent="0.2">
      <c r="A1518" s="1"/>
      <c r="B1518" s="1"/>
      <c r="C1518" s="16"/>
      <c r="D1518" s="1"/>
      <c r="E1518" s="1"/>
      <c r="F1518" s="1"/>
      <c r="G1518" s="1"/>
      <c r="H1518" s="11"/>
      <c r="I1518" s="11"/>
      <c r="J1518" s="11"/>
      <c r="K1518" s="2"/>
      <c r="L1518" s="2"/>
      <c r="M1518" s="1"/>
    </row>
    <row r="1519" spans="1:13" x14ac:dyDescent="0.2">
      <c r="A1519" s="1"/>
      <c r="B1519" s="1"/>
      <c r="C1519" s="16"/>
      <c r="D1519" s="1"/>
      <c r="E1519" s="1"/>
      <c r="F1519" s="1"/>
      <c r="G1519" s="1"/>
      <c r="H1519" s="11"/>
      <c r="I1519" s="11"/>
      <c r="J1519" s="11"/>
      <c r="K1519" s="2"/>
      <c r="L1519" s="2"/>
      <c r="M1519" s="1"/>
    </row>
    <row r="1520" spans="1:13" x14ac:dyDescent="0.2">
      <c r="A1520" s="1"/>
      <c r="B1520" s="1"/>
      <c r="C1520" s="16"/>
      <c r="D1520" s="1"/>
      <c r="E1520" s="1"/>
      <c r="F1520" s="1"/>
      <c r="G1520" s="1"/>
      <c r="H1520" s="11"/>
      <c r="I1520" s="11"/>
      <c r="J1520" s="11"/>
      <c r="K1520" s="2"/>
      <c r="L1520" s="2"/>
      <c r="M1520" s="1"/>
    </row>
    <row r="1521" spans="1:13" x14ac:dyDescent="0.2">
      <c r="A1521" s="1"/>
      <c r="B1521" s="1"/>
      <c r="C1521" s="16"/>
      <c r="D1521" s="1"/>
      <c r="E1521" s="1"/>
      <c r="F1521" s="1"/>
      <c r="G1521" s="1"/>
      <c r="H1521" s="11"/>
      <c r="I1521" s="11"/>
      <c r="J1521" s="11"/>
      <c r="K1521" s="2"/>
      <c r="L1521" s="2"/>
      <c r="M1521" s="1"/>
    </row>
    <row r="1522" spans="1:13" x14ac:dyDescent="0.2">
      <c r="A1522" s="1"/>
      <c r="B1522" s="1"/>
      <c r="C1522" s="16"/>
      <c r="D1522" s="1"/>
      <c r="E1522" s="1"/>
      <c r="F1522" s="1"/>
      <c r="G1522" s="1"/>
      <c r="H1522" s="11"/>
      <c r="I1522" s="11"/>
      <c r="J1522" s="11"/>
      <c r="K1522" s="2"/>
      <c r="L1522" s="2"/>
      <c r="M1522" s="1"/>
    </row>
    <row r="1523" spans="1:13" x14ac:dyDescent="0.2">
      <c r="A1523" s="1"/>
      <c r="B1523" s="1"/>
      <c r="C1523" s="16"/>
      <c r="D1523" s="1"/>
      <c r="E1523" s="1"/>
      <c r="F1523" s="1"/>
      <c r="G1523" s="1"/>
      <c r="H1523" s="11"/>
      <c r="I1523" s="11"/>
      <c r="J1523" s="11"/>
      <c r="K1523" s="2"/>
      <c r="L1523" s="2"/>
      <c r="M1523" s="1"/>
    </row>
    <row r="1524" spans="1:13" x14ac:dyDescent="0.2">
      <c r="A1524" s="1"/>
      <c r="B1524" s="1"/>
      <c r="C1524" s="16"/>
      <c r="D1524" s="1"/>
      <c r="E1524" s="1"/>
      <c r="F1524" s="1"/>
      <c r="G1524" s="1"/>
      <c r="H1524" s="11"/>
      <c r="I1524" s="11"/>
      <c r="J1524" s="11"/>
      <c r="K1524" s="2"/>
      <c r="L1524" s="2"/>
      <c r="M1524" s="1"/>
    </row>
    <row r="1525" spans="1:13" x14ac:dyDescent="0.2">
      <c r="A1525" s="1"/>
      <c r="B1525" s="1"/>
      <c r="C1525" s="16"/>
      <c r="D1525" s="1"/>
      <c r="E1525" s="1"/>
      <c r="F1525" s="1"/>
      <c r="G1525" s="1"/>
      <c r="H1525" s="11"/>
      <c r="I1525" s="11"/>
      <c r="J1525" s="11"/>
      <c r="K1525" s="2"/>
      <c r="L1525" s="2"/>
      <c r="M1525" s="1"/>
    </row>
    <row r="1526" spans="1:13" x14ac:dyDescent="0.2">
      <c r="A1526" s="1"/>
      <c r="B1526" s="1"/>
      <c r="C1526" s="16"/>
      <c r="D1526" s="1"/>
      <c r="E1526" s="1"/>
      <c r="F1526" s="1"/>
      <c r="G1526" s="1"/>
      <c r="H1526" s="11"/>
      <c r="I1526" s="11"/>
      <c r="J1526" s="11"/>
      <c r="K1526" s="2"/>
      <c r="L1526" s="2"/>
      <c r="M1526" s="1"/>
    </row>
    <row r="1527" spans="1:13" x14ac:dyDescent="0.2">
      <c r="A1527" s="1"/>
      <c r="B1527" s="1"/>
      <c r="C1527" s="16"/>
      <c r="D1527" s="1"/>
      <c r="E1527" s="1"/>
      <c r="F1527" s="1"/>
      <c r="G1527" s="1"/>
      <c r="H1527" s="11"/>
      <c r="I1527" s="11"/>
      <c r="J1527" s="11"/>
      <c r="K1527" s="2"/>
      <c r="L1527" s="2"/>
      <c r="M1527" s="1"/>
    </row>
    <row r="1528" spans="1:13" x14ac:dyDescent="0.2">
      <c r="A1528" s="1"/>
      <c r="B1528" s="1"/>
      <c r="C1528" s="16"/>
      <c r="D1528" s="1"/>
      <c r="E1528" s="1"/>
      <c r="F1528" s="1"/>
      <c r="G1528" s="1"/>
      <c r="H1528" s="11"/>
      <c r="I1528" s="11"/>
      <c r="J1528" s="11"/>
      <c r="K1528" s="2"/>
      <c r="L1528" s="2"/>
      <c r="M1528" s="1"/>
    </row>
    <row r="1529" spans="1:13" x14ac:dyDescent="0.2">
      <c r="A1529" s="1"/>
      <c r="B1529" s="1"/>
      <c r="C1529" s="16"/>
      <c r="D1529" s="1"/>
      <c r="E1529" s="1"/>
      <c r="F1529" s="1"/>
      <c r="G1529" s="1"/>
      <c r="H1529" s="11"/>
      <c r="I1529" s="11"/>
      <c r="J1529" s="11"/>
      <c r="K1529" s="2"/>
      <c r="L1529" s="2"/>
      <c r="M1529" s="1"/>
    </row>
    <row r="1530" spans="1:13" x14ac:dyDescent="0.2">
      <c r="A1530" s="1"/>
      <c r="B1530" s="1"/>
      <c r="C1530" s="16"/>
      <c r="D1530" s="1"/>
      <c r="E1530" s="1"/>
      <c r="F1530" s="1"/>
      <c r="G1530" s="1"/>
      <c r="H1530" s="11"/>
      <c r="I1530" s="11"/>
      <c r="J1530" s="11"/>
      <c r="K1530" s="2"/>
      <c r="L1530" s="2"/>
      <c r="M1530" s="1"/>
    </row>
    <row r="1531" spans="1:13" x14ac:dyDescent="0.2">
      <c r="A1531" s="1"/>
      <c r="B1531" s="1"/>
      <c r="C1531" s="16"/>
      <c r="D1531" s="1"/>
      <c r="E1531" s="1"/>
      <c r="F1531" s="1"/>
      <c r="G1531" s="1"/>
      <c r="H1531" s="11"/>
      <c r="I1531" s="11"/>
      <c r="J1531" s="11"/>
      <c r="K1531" s="2"/>
      <c r="L1531" s="2"/>
      <c r="M1531" s="1"/>
    </row>
    <row r="1532" spans="1:13" x14ac:dyDescent="0.2">
      <c r="A1532" s="1"/>
      <c r="B1532" s="1"/>
      <c r="C1532" s="16"/>
      <c r="D1532" s="1"/>
      <c r="E1532" s="1"/>
      <c r="F1532" s="1"/>
      <c r="G1532" s="1"/>
      <c r="H1532" s="11"/>
      <c r="I1532" s="11"/>
      <c r="J1532" s="11"/>
      <c r="K1532" s="2"/>
      <c r="L1532" s="2"/>
      <c r="M1532" s="1"/>
    </row>
    <row r="1533" spans="1:13" x14ac:dyDescent="0.2">
      <c r="A1533" s="1"/>
      <c r="B1533" s="1"/>
      <c r="C1533" s="16"/>
      <c r="D1533" s="1"/>
      <c r="E1533" s="1"/>
      <c r="F1533" s="1"/>
      <c r="G1533" s="1"/>
      <c r="H1533" s="11"/>
      <c r="I1533" s="11"/>
      <c r="J1533" s="11"/>
      <c r="K1533" s="2"/>
      <c r="L1533" s="2"/>
      <c r="M1533" s="1"/>
    </row>
    <row r="1534" spans="1:13" x14ac:dyDescent="0.2">
      <c r="A1534" s="1"/>
      <c r="B1534" s="1"/>
      <c r="C1534" s="16"/>
      <c r="D1534" s="1"/>
      <c r="E1534" s="1"/>
      <c r="F1534" s="1"/>
      <c r="G1534" s="1"/>
      <c r="H1534" s="11"/>
      <c r="I1534" s="11"/>
      <c r="J1534" s="11"/>
      <c r="K1534" s="2"/>
      <c r="L1534" s="2"/>
      <c r="M1534" s="1"/>
    </row>
    <row r="1535" spans="1:13" x14ac:dyDescent="0.2">
      <c r="A1535" s="1"/>
      <c r="B1535" s="1"/>
      <c r="C1535" s="16"/>
      <c r="D1535" s="1"/>
      <c r="E1535" s="1"/>
      <c r="F1535" s="1"/>
      <c r="G1535" s="1"/>
      <c r="H1535" s="11"/>
      <c r="I1535" s="11"/>
      <c r="J1535" s="11"/>
      <c r="K1535" s="2"/>
      <c r="L1535" s="2"/>
      <c r="M1535" s="1"/>
    </row>
    <row r="1536" spans="1:13" x14ac:dyDescent="0.2">
      <c r="A1536" s="1"/>
      <c r="B1536" s="1"/>
      <c r="C1536" s="16"/>
      <c r="D1536" s="1"/>
      <c r="E1536" s="1"/>
      <c r="F1536" s="1"/>
      <c r="G1536" s="1"/>
      <c r="H1536" s="11"/>
      <c r="I1536" s="11"/>
      <c r="J1536" s="11"/>
      <c r="K1536" s="2"/>
      <c r="L1536" s="2"/>
      <c r="M1536" s="1"/>
    </row>
    <row r="1537" spans="1:13" x14ac:dyDescent="0.2">
      <c r="A1537" s="1"/>
      <c r="B1537" s="1"/>
      <c r="C1537" s="16"/>
      <c r="D1537" s="1"/>
      <c r="E1537" s="1"/>
      <c r="F1537" s="1"/>
      <c r="G1537" s="1"/>
      <c r="H1537" s="11"/>
      <c r="I1537" s="11"/>
      <c r="J1537" s="11"/>
      <c r="K1537" s="2"/>
      <c r="L1537" s="2"/>
      <c r="M1537" s="1"/>
    </row>
    <row r="1538" spans="1:13" x14ac:dyDescent="0.2">
      <c r="A1538" s="1"/>
      <c r="B1538" s="1"/>
      <c r="C1538" s="16"/>
      <c r="D1538" s="1"/>
      <c r="E1538" s="1"/>
      <c r="F1538" s="1"/>
      <c r="G1538" s="1"/>
      <c r="H1538" s="11"/>
      <c r="I1538" s="11"/>
      <c r="J1538" s="11"/>
      <c r="K1538" s="2"/>
      <c r="L1538" s="2"/>
      <c r="M1538" s="1"/>
    </row>
    <row r="1539" spans="1:13" x14ac:dyDescent="0.2">
      <c r="A1539" s="1"/>
      <c r="B1539" s="1"/>
      <c r="C1539" s="16"/>
      <c r="D1539" s="1"/>
      <c r="E1539" s="1"/>
      <c r="F1539" s="1"/>
      <c r="G1539" s="1"/>
      <c r="H1539" s="11"/>
      <c r="I1539" s="11"/>
      <c r="J1539" s="11"/>
      <c r="K1539" s="2"/>
      <c r="L1539" s="2"/>
      <c r="M1539" s="1"/>
    </row>
    <row r="1540" spans="1:13" x14ac:dyDescent="0.2">
      <c r="A1540" s="1"/>
      <c r="B1540" s="1"/>
      <c r="C1540" s="16"/>
      <c r="D1540" s="1"/>
      <c r="E1540" s="1"/>
      <c r="F1540" s="1"/>
      <c r="G1540" s="1"/>
      <c r="H1540" s="11"/>
      <c r="I1540" s="11"/>
      <c r="J1540" s="11"/>
      <c r="K1540" s="2"/>
      <c r="L1540" s="2"/>
      <c r="M1540" s="1"/>
    </row>
    <row r="1541" spans="1:13" x14ac:dyDescent="0.2">
      <c r="A1541" s="1"/>
      <c r="B1541" s="1"/>
      <c r="C1541" s="16"/>
      <c r="D1541" s="1"/>
      <c r="E1541" s="1"/>
      <c r="F1541" s="1"/>
      <c r="G1541" s="1"/>
      <c r="H1541" s="11"/>
      <c r="I1541" s="11"/>
      <c r="J1541" s="11"/>
      <c r="K1541" s="2"/>
      <c r="L1541" s="2"/>
      <c r="M1541" s="1"/>
    </row>
    <row r="1542" spans="1:13" x14ac:dyDescent="0.2">
      <c r="A1542" s="1"/>
      <c r="B1542" s="1"/>
      <c r="C1542" s="16"/>
      <c r="D1542" s="1"/>
      <c r="E1542" s="1"/>
      <c r="F1542" s="1"/>
      <c r="G1542" s="1"/>
      <c r="H1542" s="11"/>
      <c r="I1542" s="11"/>
      <c r="J1542" s="11"/>
      <c r="K1542" s="2"/>
      <c r="L1542" s="2"/>
      <c r="M1542" s="1"/>
    </row>
    <row r="1543" spans="1:13" x14ac:dyDescent="0.2">
      <c r="A1543" s="1"/>
      <c r="B1543" s="1"/>
      <c r="C1543" s="16"/>
      <c r="D1543" s="1"/>
      <c r="E1543" s="1"/>
      <c r="F1543" s="1"/>
      <c r="G1543" s="1"/>
      <c r="H1543" s="11"/>
      <c r="I1543" s="11"/>
      <c r="J1543" s="11"/>
      <c r="K1543" s="2"/>
      <c r="L1543" s="2"/>
      <c r="M1543" s="1"/>
    </row>
    <row r="1544" spans="1:13" x14ac:dyDescent="0.2">
      <c r="A1544" s="1"/>
      <c r="B1544" s="1"/>
      <c r="C1544" s="16"/>
      <c r="D1544" s="1"/>
      <c r="E1544" s="1"/>
      <c r="F1544" s="1"/>
      <c r="G1544" s="1"/>
      <c r="H1544" s="11"/>
      <c r="I1544" s="11"/>
      <c r="J1544" s="11"/>
      <c r="K1544" s="2"/>
      <c r="L1544" s="2"/>
      <c r="M1544" s="1"/>
    </row>
    <row r="1545" spans="1:13" x14ac:dyDescent="0.2">
      <c r="A1545" s="1"/>
      <c r="B1545" s="1"/>
      <c r="C1545" s="16"/>
      <c r="D1545" s="1"/>
      <c r="E1545" s="1"/>
      <c r="F1545" s="1"/>
      <c r="G1545" s="1"/>
      <c r="H1545" s="11"/>
      <c r="I1545" s="11"/>
      <c r="J1545" s="11"/>
      <c r="K1545" s="2"/>
      <c r="L1545" s="2"/>
      <c r="M1545" s="1"/>
    </row>
    <row r="1546" spans="1:13" x14ac:dyDescent="0.2">
      <c r="A1546" s="1"/>
      <c r="B1546" s="1"/>
      <c r="C1546" s="16"/>
      <c r="D1546" s="1"/>
      <c r="E1546" s="1"/>
      <c r="F1546" s="1"/>
      <c r="G1546" s="1"/>
      <c r="H1546" s="11"/>
      <c r="I1546" s="11"/>
      <c r="J1546" s="11"/>
      <c r="K1546" s="2"/>
      <c r="L1546" s="2"/>
      <c r="M1546" s="1"/>
    </row>
    <row r="1547" spans="1:13" x14ac:dyDescent="0.2">
      <c r="A1547" s="1"/>
      <c r="B1547" s="1"/>
      <c r="C1547" s="16"/>
      <c r="D1547" s="1"/>
      <c r="E1547" s="1"/>
      <c r="F1547" s="1"/>
      <c r="G1547" s="1"/>
      <c r="H1547" s="11"/>
      <c r="I1547" s="11"/>
      <c r="J1547" s="11"/>
      <c r="K1547" s="2"/>
      <c r="L1547" s="2"/>
      <c r="M1547" s="1"/>
    </row>
    <row r="1548" spans="1:13" x14ac:dyDescent="0.2">
      <c r="A1548" s="1"/>
      <c r="B1548" s="1"/>
      <c r="C1548" s="16"/>
      <c r="D1548" s="1"/>
      <c r="E1548" s="1"/>
      <c r="F1548" s="1"/>
      <c r="G1548" s="1"/>
      <c r="H1548" s="11"/>
      <c r="I1548" s="11"/>
      <c r="J1548" s="11"/>
      <c r="K1548" s="2"/>
      <c r="L1548" s="2"/>
      <c r="M1548" s="1"/>
    </row>
    <row r="1549" spans="1:13" x14ac:dyDescent="0.2">
      <c r="A1549" s="1"/>
      <c r="B1549" s="1"/>
      <c r="C1549" s="16"/>
      <c r="D1549" s="1"/>
      <c r="E1549" s="1"/>
      <c r="F1549" s="1"/>
      <c r="G1549" s="1"/>
      <c r="H1549" s="11"/>
      <c r="I1549" s="11"/>
      <c r="J1549" s="11"/>
      <c r="K1549" s="2"/>
      <c r="L1549" s="2"/>
      <c r="M1549" s="1"/>
    </row>
    <row r="1550" spans="1:13" x14ac:dyDescent="0.2">
      <c r="A1550" s="1"/>
      <c r="B1550" s="1"/>
      <c r="C1550" s="16"/>
      <c r="D1550" s="1"/>
      <c r="E1550" s="1"/>
      <c r="F1550" s="1"/>
      <c r="G1550" s="1"/>
      <c r="H1550" s="11"/>
      <c r="I1550" s="11"/>
      <c r="J1550" s="11"/>
      <c r="K1550" s="2"/>
      <c r="L1550" s="2"/>
      <c r="M1550" s="1"/>
    </row>
    <row r="1551" spans="1:13" x14ac:dyDescent="0.2">
      <c r="A1551" s="1"/>
      <c r="B1551" s="1"/>
      <c r="C1551" s="16"/>
      <c r="D1551" s="1"/>
      <c r="E1551" s="1"/>
      <c r="F1551" s="1"/>
      <c r="G1551" s="1"/>
      <c r="H1551" s="11"/>
      <c r="I1551" s="11"/>
      <c r="J1551" s="11"/>
      <c r="K1551" s="2"/>
      <c r="L1551" s="2"/>
      <c r="M1551" s="1"/>
    </row>
    <row r="1552" spans="1:13" x14ac:dyDescent="0.2">
      <c r="A1552" s="1"/>
      <c r="B1552" s="1"/>
      <c r="C1552" s="16"/>
      <c r="D1552" s="1"/>
      <c r="E1552" s="1"/>
      <c r="F1552" s="1"/>
      <c r="G1552" s="1"/>
      <c r="H1552" s="11"/>
      <c r="I1552" s="11"/>
      <c r="J1552" s="11"/>
      <c r="K1552" s="2"/>
      <c r="L1552" s="2"/>
      <c r="M1552" s="1"/>
    </row>
    <row r="1553" spans="1:13" x14ac:dyDescent="0.2">
      <c r="A1553" s="1"/>
      <c r="B1553" s="1"/>
      <c r="C1553" s="16"/>
      <c r="D1553" s="1"/>
      <c r="E1553" s="1"/>
      <c r="F1553" s="1"/>
      <c r="G1553" s="1"/>
      <c r="H1553" s="11"/>
      <c r="I1553" s="11"/>
      <c r="J1553" s="11"/>
      <c r="K1553" s="2"/>
      <c r="L1553" s="2"/>
      <c r="M1553" s="1"/>
    </row>
    <row r="1554" spans="1:13" x14ac:dyDescent="0.2">
      <c r="A1554" s="1"/>
      <c r="B1554" s="1"/>
      <c r="C1554" s="16"/>
      <c r="D1554" s="1"/>
      <c r="E1554" s="1"/>
      <c r="F1554" s="1"/>
      <c r="G1554" s="1"/>
      <c r="H1554" s="11"/>
      <c r="I1554" s="11"/>
      <c r="J1554" s="11"/>
      <c r="K1554" s="2"/>
      <c r="L1554" s="2"/>
      <c r="M1554" s="1"/>
    </row>
    <row r="1555" spans="1:13" x14ac:dyDescent="0.2">
      <c r="A1555" s="1"/>
      <c r="B1555" s="1"/>
      <c r="C1555" s="16"/>
      <c r="D1555" s="1"/>
      <c r="E1555" s="1"/>
      <c r="F1555" s="1"/>
      <c r="G1555" s="1"/>
      <c r="H1555" s="11"/>
      <c r="I1555" s="11"/>
      <c r="J1555" s="11"/>
      <c r="K1555" s="2"/>
      <c r="L1555" s="2"/>
      <c r="M1555" s="1"/>
    </row>
    <row r="1556" spans="1:13" x14ac:dyDescent="0.2">
      <c r="A1556" s="1"/>
      <c r="B1556" s="1"/>
      <c r="C1556" s="16"/>
      <c r="D1556" s="1"/>
      <c r="E1556" s="1"/>
      <c r="F1556" s="1"/>
      <c r="G1556" s="1"/>
      <c r="H1556" s="11"/>
      <c r="I1556" s="11"/>
      <c r="J1556" s="11"/>
      <c r="K1556" s="2"/>
      <c r="L1556" s="2"/>
      <c r="M1556" s="1"/>
    </row>
    <row r="1557" spans="1:13" x14ac:dyDescent="0.2">
      <c r="A1557" s="1"/>
      <c r="B1557" s="1"/>
      <c r="C1557" s="16"/>
      <c r="D1557" s="1"/>
      <c r="E1557" s="1"/>
      <c r="F1557" s="1"/>
      <c r="G1557" s="1"/>
      <c r="H1557" s="11"/>
      <c r="I1557" s="11"/>
      <c r="J1557" s="11"/>
      <c r="K1557" s="2"/>
      <c r="L1557" s="2"/>
      <c r="M1557" s="1"/>
    </row>
    <row r="1558" spans="1:13" x14ac:dyDescent="0.2">
      <c r="A1558" s="1"/>
      <c r="B1558" s="1"/>
      <c r="C1558" s="16"/>
      <c r="D1558" s="1"/>
      <c r="E1558" s="1"/>
      <c r="F1558" s="1"/>
      <c r="G1558" s="1"/>
      <c r="H1558" s="11"/>
      <c r="I1558" s="11"/>
      <c r="J1558" s="11"/>
      <c r="K1558" s="2"/>
      <c r="L1558" s="2"/>
      <c r="M1558" s="1"/>
    </row>
    <row r="1559" spans="1:13" x14ac:dyDescent="0.2">
      <c r="A1559" s="1"/>
      <c r="B1559" s="1"/>
      <c r="C1559" s="16"/>
      <c r="D1559" s="1"/>
      <c r="E1559" s="1"/>
      <c r="F1559" s="1"/>
      <c r="G1559" s="1"/>
      <c r="H1559" s="11"/>
      <c r="I1559" s="11"/>
      <c r="J1559" s="11"/>
      <c r="K1559" s="2"/>
      <c r="L1559" s="2"/>
      <c r="M1559" s="1"/>
    </row>
    <row r="1560" spans="1:13" x14ac:dyDescent="0.2">
      <c r="A1560" s="1"/>
      <c r="B1560" s="1"/>
      <c r="C1560" s="16"/>
      <c r="D1560" s="1"/>
      <c r="E1560" s="1"/>
      <c r="F1560" s="1"/>
      <c r="G1560" s="1"/>
      <c r="H1560" s="11"/>
      <c r="I1560" s="11"/>
      <c r="J1560" s="11"/>
      <c r="K1560" s="2"/>
      <c r="L1560" s="2"/>
      <c r="M1560" s="1"/>
    </row>
    <row r="1561" spans="1:13" x14ac:dyDescent="0.2">
      <c r="A1561" s="1"/>
      <c r="B1561" s="1"/>
      <c r="C1561" s="16"/>
      <c r="D1561" s="1"/>
      <c r="E1561" s="1"/>
      <c r="F1561" s="1"/>
      <c r="G1561" s="1"/>
      <c r="H1561" s="11"/>
      <c r="I1561" s="11"/>
      <c r="J1561" s="11"/>
      <c r="K1561" s="2"/>
      <c r="L1561" s="2"/>
      <c r="M1561" s="1"/>
    </row>
    <row r="1562" spans="1:13" x14ac:dyDescent="0.2">
      <c r="A1562" s="1"/>
      <c r="B1562" s="1"/>
      <c r="C1562" s="16"/>
      <c r="D1562" s="1"/>
      <c r="E1562" s="1"/>
      <c r="F1562" s="1"/>
      <c r="G1562" s="1"/>
      <c r="H1562" s="11"/>
      <c r="I1562" s="11"/>
      <c r="J1562" s="11"/>
      <c r="K1562" s="2"/>
      <c r="L1562" s="2"/>
      <c r="M1562" s="1"/>
    </row>
    <row r="1563" spans="1:13" x14ac:dyDescent="0.2">
      <c r="A1563" s="1"/>
      <c r="B1563" s="1"/>
      <c r="C1563" s="16"/>
      <c r="D1563" s="1"/>
      <c r="E1563" s="1"/>
      <c r="F1563" s="1"/>
      <c r="G1563" s="1"/>
      <c r="H1563" s="11"/>
      <c r="I1563" s="11"/>
      <c r="J1563" s="11"/>
      <c r="K1563" s="2"/>
      <c r="L1563" s="2"/>
      <c r="M1563" s="1"/>
    </row>
    <row r="1564" spans="1:13" x14ac:dyDescent="0.2">
      <c r="A1564" s="1"/>
      <c r="B1564" s="1"/>
      <c r="C1564" s="16"/>
      <c r="D1564" s="1"/>
      <c r="E1564" s="1"/>
      <c r="F1564" s="1"/>
      <c r="G1564" s="1"/>
      <c r="H1564" s="11"/>
      <c r="I1564" s="11"/>
      <c r="J1564" s="11"/>
      <c r="K1564" s="2"/>
      <c r="L1564" s="2"/>
      <c r="M1564" s="1"/>
    </row>
    <row r="1565" spans="1:13" x14ac:dyDescent="0.2">
      <c r="A1565" s="1"/>
      <c r="B1565" s="1"/>
      <c r="C1565" s="16"/>
      <c r="D1565" s="1"/>
      <c r="E1565" s="1"/>
      <c r="F1565" s="1"/>
      <c r="G1565" s="1"/>
      <c r="H1565" s="11"/>
      <c r="I1565" s="11"/>
      <c r="J1565" s="11"/>
      <c r="K1565" s="2"/>
      <c r="L1565" s="2"/>
      <c r="M1565" s="1"/>
    </row>
    <row r="1566" spans="1:13" x14ac:dyDescent="0.2">
      <c r="A1566" s="1"/>
      <c r="B1566" s="1"/>
      <c r="C1566" s="16"/>
      <c r="D1566" s="1"/>
      <c r="E1566" s="1"/>
      <c r="F1566" s="1"/>
      <c r="G1566" s="1"/>
      <c r="H1566" s="11"/>
      <c r="I1566" s="11"/>
      <c r="J1566" s="11"/>
      <c r="K1566" s="2"/>
      <c r="L1566" s="2"/>
      <c r="M1566" s="1"/>
    </row>
    <row r="1567" spans="1:13" x14ac:dyDescent="0.2">
      <c r="A1567" s="1"/>
      <c r="B1567" s="1"/>
      <c r="C1567" s="16"/>
      <c r="D1567" s="1"/>
      <c r="E1567" s="1"/>
      <c r="F1567" s="1"/>
      <c r="G1567" s="1"/>
      <c r="H1567" s="11"/>
      <c r="I1567" s="11"/>
      <c r="J1567" s="11"/>
      <c r="K1567" s="2"/>
      <c r="L1567" s="2"/>
      <c r="M1567" s="1"/>
    </row>
    <row r="1568" spans="1:13" x14ac:dyDescent="0.2">
      <c r="A1568" s="1"/>
      <c r="B1568" s="1"/>
      <c r="C1568" s="16"/>
      <c r="D1568" s="1"/>
      <c r="E1568" s="1"/>
      <c r="F1568" s="1"/>
      <c r="G1568" s="1"/>
      <c r="H1568" s="11"/>
      <c r="I1568" s="11"/>
      <c r="J1568" s="11"/>
      <c r="K1568" s="2"/>
      <c r="L1568" s="2"/>
      <c r="M1568" s="1"/>
    </row>
    <row r="1569" spans="1:13" x14ac:dyDescent="0.2">
      <c r="A1569" s="1"/>
      <c r="B1569" s="1"/>
      <c r="C1569" s="16"/>
      <c r="D1569" s="1"/>
      <c r="E1569" s="1"/>
      <c r="F1569" s="1"/>
      <c r="G1569" s="1"/>
      <c r="H1569" s="11"/>
      <c r="I1569" s="11"/>
      <c r="J1569" s="11"/>
      <c r="K1569" s="2"/>
      <c r="L1569" s="2"/>
      <c r="M1569" s="1"/>
    </row>
    <row r="1570" spans="1:13" x14ac:dyDescent="0.2">
      <c r="A1570" s="1"/>
      <c r="B1570" s="1"/>
      <c r="C1570" s="16"/>
      <c r="D1570" s="1"/>
      <c r="E1570" s="1"/>
      <c r="F1570" s="1"/>
      <c r="G1570" s="1"/>
      <c r="H1570" s="11"/>
      <c r="I1570" s="11"/>
      <c r="J1570" s="11"/>
      <c r="K1570" s="2"/>
      <c r="L1570" s="2"/>
      <c r="M1570" s="1"/>
    </row>
    <row r="1571" spans="1:13" x14ac:dyDescent="0.2">
      <c r="A1571" s="1"/>
      <c r="B1571" s="1"/>
      <c r="C1571" s="16"/>
      <c r="D1571" s="1"/>
      <c r="E1571" s="1"/>
      <c r="F1571" s="1"/>
      <c r="G1571" s="1"/>
      <c r="H1571" s="11"/>
      <c r="I1571" s="11"/>
      <c r="J1571" s="11"/>
      <c r="K1571" s="2"/>
      <c r="L1571" s="2"/>
      <c r="M1571" s="1"/>
    </row>
    <row r="1572" spans="1:13" x14ac:dyDescent="0.2">
      <c r="A1572" s="1"/>
      <c r="B1572" s="1"/>
      <c r="C1572" s="16"/>
      <c r="D1572" s="1"/>
      <c r="E1572" s="1"/>
      <c r="F1572" s="1"/>
      <c r="G1572" s="1"/>
      <c r="H1572" s="11"/>
      <c r="I1572" s="11"/>
      <c r="J1572" s="11"/>
      <c r="K1572" s="2"/>
      <c r="L1572" s="2"/>
      <c r="M1572" s="1"/>
    </row>
    <row r="1573" spans="1:13" x14ac:dyDescent="0.2">
      <c r="A1573" s="1"/>
      <c r="B1573" s="1"/>
      <c r="C1573" s="16"/>
      <c r="D1573" s="1"/>
      <c r="E1573" s="1"/>
      <c r="F1573" s="1"/>
      <c r="G1573" s="1"/>
      <c r="H1573" s="11"/>
      <c r="I1573" s="11"/>
      <c r="J1573" s="11"/>
      <c r="K1573" s="2"/>
      <c r="L1573" s="2"/>
      <c r="M1573" s="1"/>
    </row>
    <row r="1574" spans="1:13" x14ac:dyDescent="0.2">
      <c r="A1574" s="1"/>
      <c r="B1574" s="1"/>
      <c r="C1574" s="16"/>
      <c r="D1574" s="1"/>
      <c r="E1574" s="1"/>
      <c r="F1574" s="1"/>
      <c r="G1574" s="1"/>
      <c r="H1574" s="11"/>
      <c r="I1574" s="11"/>
      <c r="J1574" s="11"/>
      <c r="K1574" s="2"/>
      <c r="L1574" s="2"/>
      <c r="M1574" s="1"/>
    </row>
    <row r="1575" spans="1:13" x14ac:dyDescent="0.2">
      <c r="A1575" s="1"/>
      <c r="B1575" s="1"/>
      <c r="C1575" s="16"/>
      <c r="D1575" s="1"/>
      <c r="E1575" s="1"/>
      <c r="F1575" s="1"/>
      <c r="G1575" s="1"/>
      <c r="H1575" s="11"/>
      <c r="I1575" s="11"/>
      <c r="J1575" s="11"/>
      <c r="K1575" s="2"/>
      <c r="L1575" s="2"/>
      <c r="M1575" s="1"/>
    </row>
    <row r="1576" spans="1:13" x14ac:dyDescent="0.2">
      <c r="A1576" s="1"/>
      <c r="B1576" s="1"/>
      <c r="C1576" s="16"/>
      <c r="D1576" s="1"/>
      <c r="E1576" s="1"/>
      <c r="F1576" s="1"/>
      <c r="G1576" s="1"/>
      <c r="H1576" s="11"/>
      <c r="I1576" s="11"/>
      <c r="J1576" s="11"/>
      <c r="K1576" s="2"/>
      <c r="L1576" s="2"/>
      <c r="M1576" s="1"/>
    </row>
    <row r="1577" spans="1:13" x14ac:dyDescent="0.2">
      <c r="A1577" s="1"/>
      <c r="B1577" s="1"/>
      <c r="C1577" s="16"/>
      <c r="D1577" s="1"/>
      <c r="E1577" s="1"/>
      <c r="F1577" s="1"/>
      <c r="G1577" s="1"/>
      <c r="H1577" s="11"/>
      <c r="I1577" s="11"/>
      <c r="J1577" s="11"/>
      <c r="K1577" s="2"/>
      <c r="L1577" s="2"/>
      <c r="M1577" s="1"/>
    </row>
    <row r="1578" spans="1:13" x14ac:dyDescent="0.2">
      <c r="A1578" s="1"/>
      <c r="B1578" s="1"/>
      <c r="C1578" s="16"/>
      <c r="D1578" s="1"/>
      <c r="E1578" s="1"/>
      <c r="F1578" s="1"/>
      <c r="G1578" s="1"/>
      <c r="H1578" s="11"/>
      <c r="I1578" s="11"/>
      <c r="J1578" s="11"/>
      <c r="K1578" s="2"/>
      <c r="L1578" s="2"/>
      <c r="M1578" s="1"/>
    </row>
    <row r="1579" spans="1:13" x14ac:dyDescent="0.2">
      <c r="A1579" s="1"/>
      <c r="B1579" s="1"/>
      <c r="C1579" s="16"/>
      <c r="D1579" s="1"/>
      <c r="E1579" s="1"/>
      <c r="F1579" s="1"/>
      <c r="G1579" s="1"/>
      <c r="H1579" s="11"/>
      <c r="I1579" s="11"/>
      <c r="J1579" s="11"/>
      <c r="K1579" s="2"/>
      <c r="L1579" s="2"/>
      <c r="M1579" s="1"/>
    </row>
    <row r="1580" spans="1:13" x14ac:dyDescent="0.2">
      <c r="A1580" s="1"/>
      <c r="B1580" s="1"/>
      <c r="C1580" s="16"/>
      <c r="D1580" s="1"/>
      <c r="E1580" s="1"/>
      <c r="F1580" s="1"/>
      <c r="G1580" s="1"/>
      <c r="H1580" s="11"/>
      <c r="I1580" s="11"/>
      <c r="J1580" s="11"/>
      <c r="K1580" s="2"/>
      <c r="L1580" s="2"/>
      <c r="M1580" s="1"/>
    </row>
    <row r="1581" spans="1:13" x14ac:dyDescent="0.2">
      <c r="A1581" s="1"/>
      <c r="B1581" s="1"/>
      <c r="C1581" s="16"/>
      <c r="D1581" s="1"/>
      <c r="E1581" s="1"/>
      <c r="F1581" s="1"/>
      <c r="G1581" s="1"/>
      <c r="H1581" s="11"/>
      <c r="I1581" s="11"/>
      <c r="J1581" s="11"/>
      <c r="K1581" s="2"/>
      <c r="L1581" s="2"/>
      <c r="M1581" s="1"/>
    </row>
    <row r="1582" spans="1:13" x14ac:dyDescent="0.2">
      <c r="A1582" s="1"/>
      <c r="B1582" s="1"/>
      <c r="C1582" s="16"/>
      <c r="D1582" s="1"/>
      <c r="E1582" s="1"/>
      <c r="F1582" s="1"/>
      <c r="G1582" s="1"/>
      <c r="H1582" s="11"/>
      <c r="I1582" s="11"/>
      <c r="J1582" s="11"/>
      <c r="K1582" s="2"/>
      <c r="L1582" s="2"/>
      <c r="M1582" s="1"/>
    </row>
    <row r="1583" spans="1:13" x14ac:dyDescent="0.2">
      <c r="A1583" s="1"/>
      <c r="B1583" s="1"/>
      <c r="C1583" s="16"/>
      <c r="D1583" s="1"/>
      <c r="E1583" s="1"/>
      <c r="F1583" s="1"/>
      <c r="G1583" s="1"/>
      <c r="H1583" s="11"/>
      <c r="I1583" s="11"/>
      <c r="J1583" s="11"/>
      <c r="K1583" s="2"/>
      <c r="L1583" s="2"/>
      <c r="M1583" s="1"/>
    </row>
    <row r="1584" spans="1:13" x14ac:dyDescent="0.2">
      <c r="A1584" s="1"/>
      <c r="B1584" s="1"/>
      <c r="C1584" s="16"/>
      <c r="D1584" s="1"/>
      <c r="E1584" s="1"/>
      <c r="F1584" s="1"/>
      <c r="G1584" s="1"/>
      <c r="H1584" s="11"/>
      <c r="I1584" s="11"/>
      <c r="J1584" s="11"/>
      <c r="K1584" s="2"/>
      <c r="L1584" s="2"/>
      <c r="M1584" s="1"/>
    </row>
    <row r="1585" spans="1:13" x14ac:dyDescent="0.2">
      <c r="A1585" s="1"/>
      <c r="B1585" s="1"/>
      <c r="C1585" s="16"/>
      <c r="D1585" s="1"/>
      <c r="E1585" s="1"/>
      <c r="F1585" s="1"/>
      <c r="G1585" s="1"/>
      <c r="H1585" s="11"/>
      <c r="I1585" s="11"/>
      <c r="J1585" s="11"/>
      <c r="K1585" s="2"/>
      <c r="L1585" s="2"/>
      <c r="M1585" s="1"/>
    </row>
    <row r="1586" spans="1:13" x14ac:dyDescent="0.2">
      <c r="A1586" s="1"/>
      <c r="B1586" s="1"/>
      <c r="C1586" s="16"/>
      <c r="D1586" s="1"/>
      <c r="E1586" s="1"/>
      <c r="F1586" s="1"/>
      <c r="G1586" s="1"/>
      <c r="H1586" s="11"/>
      <c r="I1586" s="11"/>
      <c r="J1586" s="11"/>
      <c r="K1586" s="2"/>
      <c r="L1586" s="2"/>
      <c r="M1586" s="1"/>
    </row>
    <row r="1587" spans="1:13" x14ac:dyDescent="0.2">
      <c r="A1587" s="1"/>
      <c r="B1587" s="1"/>
      <c r="C1587" s="16"/>
      <c r="D1587" s="1"/>
      <c r="E1587" s="1"/>
      <c r="F1587" s="1"/>
      <c r="G1587" s="1"/>
      <c r="H1587" s="11"/>
      <c r="I1587" s="11"/>
      <c r="J1587" s="11"/>
      <c r="K1587" s="2"/>
      <c r="L1587" s="2"/>
      <c r="M1587" s="1"/>
    </row>
    <row r="1588" spans="1:13" x14ac:dyDescent="0.2">
      <c r="A1588" s="1"/>
      <c r="B1588" s="1"/>
      <c r="C1588" s="16"/>
      <c r="D1588" s="1"/>
      <c r="E1588" s="1"/>
      <c r="F1588" s="1"/>
      <c r="G1588" s="1"/>
      <c r="H1588" s="11"/>
      <c r="I1588" s="11"/>
      <c r="J1588" s="11"/>
      <c r="K1588" s="2"/>
      <c r="L1588" s="2"/>
      <c r="M1588" s="1"/>
    </row>
    <row r="1589" spans="1:13" x14ac:dyDescent="0.2">
      <c r="A1589" s="1"/>
      <c r="B1589" s="1"/>
      <c r="C1589" s="16"/>
      <c r="D1589" s="1"/>
      <c r="E1589" s="1"/>
      <c r="F1589" s="1"/>
      <c r="G1589" s="1"/>
      <c r="H1589" s="11"/>
      <c r="I1589" s="11"/>
      <c r="J1589" s="11"/>
      <c r="K1589" s="2"/>
      <c r="L1589" s="2"/>
      <c r="M1589" s="1"/>
    </row>
    <row r="1590" spans="1:13" x14ac:dyDescent="0.2">
      <c r="A1590" s="1"/>
      <c r="B1590" s="1"/>
      <c r="C1590" s="16"/>
      <c r="D1590" s="1"/>
      <c r="E1590" s="1"/>
      <c r="F1590" s="1"/>
      <c r="G1590" s="1"/>
      <c r="H1590" s="11"/>
      <c r="I1590" s="11"/>
      <c r="J1590" s="11"/>
      <c r="K1590" s="2"/>
      <c r="L1590" s="2"/>
      <c r="M1590" s="1"/>
    </row>
    <row r="1591" spans="1:13" x14ac:dyDescent="0.2">
      <c r="A1591" s="1"/>
      <c r="B1591" s="1"/>
      <c r="C1591" s="16"/>
      <c r="D1591" s="1"/>
      <c r="E1591" s="1"/>
      <c r="F1591" s="1"/>
      <c r="G1591" s="1"/>
      <c r="H1591" s="11"/>
      <c r="I1591" s="11"/>
      <c r="J1591" s="11"/>
      <c r="K1591" s="2"/>
      <c r="L1591" s="2"/>
      <c r="M1591" s="1"/>
    </row>
    <row r="1592" spans="1:13" x14ac:dyDescent="0.2">
      <c r="A1592" s="1"/>
      <c r="B1592" s="1"/>
      <c r="C1592" s="16"/>
      <c r="D1592" s="1"/>
      <c r="E1592" s="1"/>
      <c r="F1592" s="1"/>
      <c r="G1592" s="1"/>
      <c r="H1592" s="11"/>
      <c r="I1592" s="11"/>
      <c r="J1592" s="11"/>
      <c r="K1592" s="2"/>
      <c r="L1592" s="2"/>
      <c r="M1592" s="1"/>
    </row>
    <row r="1593" spans="1:13" x14ac:dyDescent="0.2">
      <c r="A1593" s="1"/>
      <c r="B1593" s="1"/>
      <c r="C1593" s="16"/>
      <c r="D1593" s="1"/>
      <c r="E1593" s="1"/>
      <c r="F1593" s="1"/>
      <c r="G1593" s="1"/>
      <c r="H1593" s="11"/>
      <c r="I1593" s="11"/>
      <c r="J1593" s="11"/>
      <c r="K1593" s="2"/>
      <c r="L1593" s="2"/>
      <c r="M1593" s="1"/>
    </row>
    <row r="1594" spans="1:13" x14ac:dyDescent="0.2">
      <c r="A1594" s="1"/>
      <c r="B1594" s="1"/>
      <c r="C1594" s="16"/>
      <c r="D1594" s="1"/>
      <c r="E1594" s="1"/>
      <c r="F1594" s="1"/>
      <c r="G1594" s="1"/>
      <c r="H1594" s="11"/>
      <c r="I1594" s="11"/>
      <c r="J1594" s="11"/>
      <c r="K1594" s="2"/>
      <c r="L1594" s="2"/>
      <c r="M1594" s="1"/>
    </row>
    <row r="1595" spans="1:13" x14ac:dyDescent="0.2">
      <c r="A1595" s="1"/>
      <c r="B1595" s="1"/>
      <c r="C1595" s="16"/>
      <c r="D1595" s="1"/>
      <c r="E1595" s="1"/>
      <c r="F1595" s="1"/>
      <c r="G1595" s="1"/>
      <c r="H1595" s="11"/>
      <c r="I1595" s="11"/>
      <c r="J1595" s="11"/>
      <c r="K1595" s="2"/>
      <c r="L1595" s="2"/>
      <c r="M1595" s="1"/>
    </row>
    <row r="1596" spans="1:13" x14ac:dyDescent="0.2">
      <c r="A1596" s="1"/>
      <c r="B1596" s="1"/>
      <c r="C1596" s="16"/>
      <c r="D1596" s="1"/>
      <c r="E1596" s="1"/>
      <c r="F1596" s="1"/>
      <c r="G1596" s="1"/>
      <c r="H1596" s="11"/>
      <c r="I1596" s="11"/>
      <c r="J1596" s="11"/>
      <c r="K1596" s="2"/>
      <c r="L1596" s="2"/>
      <c r="M1596" s="1"/>
    </row>
    <row r="1597" spans="1:13" x14ac:dyDescent="0.2">
      <c r="A1597" s="1"/>
      <c r="B1597" s="1"/>
      <c r="C1597" s="16"/>
      <c r="D1597" s="1"/>
      <c r="E1597" s="1"/>
      <c r="F1597" s="1"/>
      <c r="G1597" s="1"/>
      <c r="H1597" s="11"/>
      <c r="I1597" s="11"/>
      <c r="J1597" s="11"/>
      <c r="K1597" s="2"/>
      <c r="L1597" s="2"/>
      <c r="M1597" s="1"/>
    </row>
    <row r="1598" spans="1:13" x14ac:dyDescent="0.2">
      <c r="A1598" s="1"/>
      <c r="B1598" s="1"/>
      <c r="C1598" s="16"/>
      <c r="D1598" s="1"/>
      <c r="E1598" s="1"/>
      <c r="F1598" s="1"/>
      <c r="G1598" s="1"/>
      <c r="H1598" s="11"/>
      <c r="I1598" s="11"/>
      <c r="J1598" s="11"/>
      <c r="K1598" s="2"/>
      <c r="L1598" s="2"/>
      <c r="M1598" s="1"/>
    </row>
    <row r="1599" spans="1:13" x14ac:dyDescent="0.2">
      <c r="A1599" s="1"/>
      <c r="B1599" s="1"/>
      <c r="C1599" s="16"/>
      <c r="D1599" s="1"/>
      <c r="E1599" s="1"/>
      <c r="F1599" s="1"/>
      <c r="G1599" s="1"/>
      <c r="H1599" s="11"/>
      <c r="I1599" s="11"/>
      <c r="J1599" s="11"/>
      <c r="K1599" s="2"/>
      <c r="L1599" s="2"/>
      <c r="M1599" s="1"/>
    </row>
    <row r="1600" spans="1:13" x14ac:dyDescent="0.2">
      <c r="A1600" s="1"/>
      <c r="B1600" s="1"/>
      <c r="C1600" s="16"/>
      <c r="D1600" s="1"/>
      <c r="E1600" s="1"/>
      <c r="F1600" s="1"/>
      <c r="G1600" s="1"/>
      <c r="H1600" s="11"/>
      <c r="I1600" s="11"/>
      <c r="J1600" s="11"/>
      <c r="K1600" s="2"/>
      <c r="L1600" s="2"/>
      <c r="M1600" s="1"/>
    </row>
    <row r="1601" spans="1:13" x14ac:dyDescent="0.2">
      <c r="A1601" s="1"/>
      <c r="B1601" s="1"/>
      <c r="C1601" s="16"/>
      <c r="D1601" s="1"/>
      <c r="E1601" s="1"/>
      <c r="F1601" s="1"/>
      <c r="G1601" s="1"/>
      <c r="H1601" s="11"/>
      <c r="I1601" s="11"/>
      <c r="J1601" s="11"/>
      <c r="K1601" s="2"/>
      <c r="L1601" s="2"/>
      <c r="M1601" s="1"/>
    </row>
    <row r="1602" spans="1:13" x14ac:dyDescent="0.2">
      <c r="A1602" s="1"/>
      <c r="B1602" s="1"/>
      <c r="C1602" s="16"/>
      <c r="D1602" s="1"/>
      <c r="E1602" s="1"/>
      <c r="F1602" s="1"/>
      <c r="G1602" s="1"/>
      <c r="H1602" s="11"/>
      <c r="I1602" s="11"/>
      <c r="J1602" s="11"/>
      <c r="K1602" s="2"/>
      <c r="L1602" s="2"/>
      <c r="M1602" s="1"/>
    </row>
    <row r="1603" spans="1:13" x14ac:dyDescent="0.2">
      <c r="A1603" s="1"/>
      <c r="B1603" s="1"/>
      <c r="C1603" s="16"/>
      <c r="D1603" s="1"/>
      <c r="E1603" s="1"/>
      <c r="F1603" s="1"/>
      <c r="G1603" s="1"/>
      <c r="H1603" s="11"/>
      <c r="I1603" s="11"/>
      <c r="J1603" s="11"/>
      <c r="K1603" s="2"/>
      <c r="L1603" s="2"/>
      <c r="M1603" s="1"/>
    </row>
    <row r="1604" spans="1:13" x14ac:dyDescent="0.2">
      <c r="A1604" s="1"/>
      <c r="B1604" s="1"/>
      <c r="C1604" s="16"/>
      <c r="D1604" s="1"/>
      <c r="E1604" s="1"/>
      <c r="F1604" s="1"/>
      <c r="G1604" s="1"/>
      <c r="H1604" s="11"/>
      <c r="I1604" s="11"/>
      <c r="J1604" s="11"/>
      <c r="K1604" s="2"/>
      <c r="L1604" s="2"/>
      <c r="M1604" s="1"/>
    </row>
    <row r="1605" spans="1:13" x14ac:dyDescent="0.2">
      <c r="A1605" s="1"/>
      <c r="B1605" s="1"/>
      <c r="C1605" s="16"/>
      <c r="D1605" s="1"/>
      <c r="E1605" s="1"/>
      <c r="F1605" s="1"/>
      <c r="G1605" s="1"/>
      <c r="H1605" s="11"/>
      <c r="I1605" s="11"/>
      <c r="J1605" s="11"/>
      <c r="K1605" s="2"/>
      <c r="L1605" s="2"/>
      <c r="M1605" s="1"/>
    </row>
    <row r="1606" spans="1:13" x14ac:dyDescent="0.2">
      <c r="A1606" s="1"/>
      <c r="B1606" s="1"/>
      <c r="C1606" s="16"/>
      <c r="D1606" s="1"/>
      <c r="E1606" s="1"/>
      <c r="F1606" s="1"/>
      <c r="G1606" s="1"/>
      <c r="H1606" s="11"/>
      <c r="I1606" s="11"/>
      <c r="J1606" s="11"/>
      <c r="K1606" s="2"/>
      <c r="L1606" s="2"/>
      <c r="M1606" s="1"/>
    </row>
    <row r="1607" spans="1:13" x14ac:dyDescent="0.2">
      <c r="A1607" s="1"/>
      <c r="B1607" s="1"/>
      <c r="C1607" s="16"/>
      <c r="D1607" s="1"/>
      <c r="E1607" s="1"/>
      <c r="F1607" s="1"/>
      <c r="G1607" s="1"/>
      <c r="H1607" s="11"/>
      <c r="I1607" s="11"/>
      <c r="J1607" s="11"/>
      <c r="K1607" s="2"/>
      <c r="L1607" s="2"/>
      <c r="M1607" s="1"/>
    </row>
    <row r="1608" spans="1:13" x14ac:dyDescent="0.2">
      <c r="A1608" s="1"/>
      <c r="B1608" s="1"/>
      <c r="C1608" s="16"/>
      <c r="D1608" s="1"/>
      <c r="E1608" s="1"/>
      <c r="F1608" s="1"/>
      <c r="G1608" s="1"/>
      <c r="H1608" s="11"/>
      <c r="I1608" s="11"/>
      <c r="J1608" s="11"/>
      <c r="K1608" s="2"/>
      <c r="L1608" s="2"/>
      <c r="M1608" s="1"/>
    </row>
    <row r="1609" spans="1:13" x14ac:dyDescent="0.2">
      <c r="A1609" s="1"/>
      <c r="B1609" s="1"/>
      <c r="C1609" s="16"/>
      <c r="D1609" s="1"/>
      <c r="E1609" s="1"/>
      <c r="F1609" s="1"/>
      <c r="G1609" s="1"/>
      <c r="H1609" s="11"/>
      <c r="I1609" s="11"/>
      <c r="J1609" s="11"/>
      <c r="K1609" s="2"/>
      <c r="L1609" s="2"/>
      <c r="M1609" s="1"/>
    </row>
    <row r="1610" spans="1:13" x14ac:dyDescent="0.2">
      <c r="A1610" s="1"/>
      <c r="B1610" s="1"/>
      <c r="C1610" s="16"/>
      <c r="D1610" s="1"/>
      <c r="E1610" s="1"/>
      <c r="F1610" s="1"/>
      <c r="G1610" s="1"/>
      <c r="H1610" s="11"/>
      <c r="I1610" s="11"/>
      <c r="J1610" s="11"/>
      <c r="K1610" s="2"/>
      <c r="L1610" s="2"/>
      <c r="M1610" s="1"/>
    </row>
    <row r="1611" spans="1:13" x14ac:dyDescent="0.2">
      <c r="A1611" s="1"/>
      <c r="B1611" s="1"/>
      <c r="C1611" s="16"/>
      <c r="D1611" s="1"/>
      <c r="E1611" s="1"/>
      <c r="F1611" s="1"/>
      <c r="G1611" s="1"/>
      <c r="H1611" s="11"/>
      <c r="I1611" s="11"/>
      <c r="J1611" s="11"/>
      <c r="K1611" s="2"/>
      <c r="L1611" s="2"/>
      <c r="M1611" s="1"/>
    </row>
    <row r="1612" spans="1:13" x14ac:dyDescent="0.2">
      <c r="A1612" s="1"/>
      <c r="B1612" s="1"/>
      <c r="C1612" s="16"/>
      <c r="D1612" s="1"/>
      <c r="E1612" s="1"/>
      <c r="F1612" s="1"/>
      <c r="G1612" s="1"/>
      <c r="H1612" s="11"/>
      <c r="I1612" s="11"/>
      <c r="J1612" s="11"/>
      <c r="K1612" s="2"/>
      <c r="L1612" s="2"/>
      <c r="M1612" s="1"/>
    </row>
    <row r="1613" spans="1:13" x14ac:dyDescent="0.2">
      <c r="A1613" s="1"/>
      <c r="B1613" s="1"/>
      <c r="C1613" s="16"/>
      <c r="D1613" s="1"/>
      <c r="E1613" s="1"/>
      <c r="F1613" s="1"/>
      <c r="G1613" s="1"/>
      <c r="H1613" s="11"/>
      <c r="I1613" s="11"/>
      <c r="J1613" s="11"/>
      <c r="K1613" s="2"/>
      <c r="L1613" s="2"/>
      <c r="M1613" s="1"/>
    </row>
    <row r="1614" spans="1:13" x14ac:dyDescent="0.2">
      <c r="A1614" s="1"/>
      <c r="B1614" s="1"/>
      <c r="C1614" s="16"/>
      <c r="D1614" s="1"/>
      <c r="E1614" s="1"/>
      <c r="F1614" s="1"/>
      <c r="G1614" s="1"/>
      <c r="H1614" s="11"/>
      <c r="I1614" s="11"/>
      <c r="J1614" s="11"/>
      <c r="K1614" s="2"/>
      <c r="L1614" s="2"/>
      <c r="M1614" s="1"/>
    </row>
    <row r="1615" spans="1:13" x14ac:dyDescent="0.2">
      <c r="A1615" s="1"/>
      <c r="B1615" s="1"/>
      <c r="C1615" s="16"/>
      <c r="D1615" s="1"/>
      <c r="E1615" s="1"/>
      <c r="F1615" s="1"/>
      <c r="G1615" s="1"/>
      <c r="H1615" s="11"/>
      <c r="I1615" s="11"/>
      <c r="J1615" s="11"/>
      <c r="K1615" s="2"/>
      <c r="L1615" s="2"/>
      <c r="M1615" s="1"/>
    </row>
    <row r="1616" spans="1:13" x14ac:dyDescent="0.2">
      <c r="A1616" s="1"/>
      <c r="B1616" s="1"/>
      <c r="C1616" s="16"/>
      <c r="D1616" s="1"/>
      <c r="E1616" s="1"/>
      <c r="F1616" s="1"/>
      <c r="G1616" s="1"/>
      <c r="H1616" s="11"/>
      <c r="I1616" s="11"/>
      <c r="J1616" s="11"/>
      <c r="K1616" s="2"/>
      <c r="L1616" s="2"/>
      <c r="M1616" s="1"/>
    </row>
    <row r="1617" spans="1:13" x14ac:dyDescent="0.2">
      <c r="A1617" s="1"/>
      <c r="B1617" s="1"/>
      <c r="C1617" s="16"/>
      <c r="D1617" s="1"/>
      <c r="E1617" s="1"/>
      <c r="F1617" s="1"/>
      <c r="G1617" s="1"/>
      <c r="H1617" s="11"/>
      <c r="I1617" s="11"/>
      <c r="J1617" s="11"/>
      <c r="K1617" s="2"/>
      <c r="L1617" s="2"/>
      <c r="M1617" s="1"/>
    </row>
    <row r="1618" spans="1:13" x14ac:dyDescent="0.2">
      <c r="A1618" s="1"/>
      <c r="B1618" s="1"/>
      <c r="C1618" s="16"/>
      <c r="D1618" s="1"/>
      <c r="E1618" s="1"/>
      <c r="F1618" s="1"/>
      <c r="G1618" s="1"/>
      <c r="H1618" s="11"/>
      <c r="I1618" s="11"/>
      <c r="J1618" s="11"/>
      <c r="K1618" s="2"/>
      <c r="L1618" s="2"/>
      <c r="M1618" s="1"/>
    </row>
    <row r="1619" spans="1:13" x14ac:dyDescent="0.2">
      <c r="A1619" s="1"/>
      <c r="B1619" s="1"/>
      <c r="C1619" s="16"/>
      <c r="D1619" s="1"/>
      <c r="E1619" s="1"/>
      <c r="F1619" s="1"/>
      <c r="G1619" s="1"/>
      <c r="H1619" s="11"/>
      <c r="I1619" s="11"/>
      <c r="J1619" s="11"/>
      <c r="K1619" s="2"/>
      <c r="L1619" s="2"/>
      <c r="M1619" s="1"/>
    </row>
    <row r="1620" spans="1:13" x14ac:dyDescent="0.2">
      <c r="A1620" s="1"/>
      <c r="B1620" s="1"/>
      <c r="C1620" s="16"/>
      <c r="D1620" s="1"/>
      <c r="E1620" s="1"/>
      <c r="F1620" s="1"/>
      <c r="G1620" s="1"/>
      <c r="H1620" s="11"/>
      <c r="I1620" s="11"/>
      <c r="J1620" s="11"/>
      <c r="K1620" s="2"/>
      <c r="L1620" s="2"/>
      <c r="M1620" s="1"/>
    </row>
    <row r="1621" spans="1:13" x14ac:dyDescent="0.2">
      <c r="A1621" s="1"/>
      <c r="B1621" s="1"/>
      <c r="C1621" s="16"/>
      <c r="D1621" s="1"/>
      <c r="E1621" s="1"/>
      <c r="F1621" s="1"/>
      <c r="G1621" s="1"/>
      <c r="H1621" s="11"/>
      <c r="I1621" s="11"/>
      <c r="J1621" s="11"/>
      <c r="K1621" s="2"/>
      <c r="L1621" s="2"/>
      <c r="M1621" s="1"/>
    </row>
    <row r="1622" spans="1:13" x14ac:dyDescent="0.2">
      <c r="A1622" s="1"/>
      <c r="B1622" s="1"/>
      <c r="C1622" s="16"/>
      <c r="D1622" s="1"/>
      <c r="E1622" s="1"/>
      <c r="F1622" s="1"/>
      <c r="G1622" s="1"/>
      <c r="H1622" s="11"/>
      <c r="I1622" s="11"/>
      <c r="J1622" s="11"/>
      <c r="K1622" s="2"/>
      <c r="L1622" s="2"/>
      <c r="M1622" s="1"/>
    </row>
    <row r="1623" spans="1:13" x14ac:dyDescent="0.2">
      <c r="A1623" s="1"/>
      <c r="B1623" s="1"/>
      <c r="C1623" s="16"/>
      <c r="D1623" s="1"/>
      <c r="E1623" s="1"/>
      <c r="F1623" s="1"/>
      <c r="G1623" s="1"/>
      <c r="H1623" s="11"/>
      <c r="I1623" s="11"/>
      <c r="J1623" s="11"/>
      <c r="K1623" s="2"/>
      <c r="L1623" s="2"/>
      <c r="M1623" s="1"/>
    </row>
    <row r="1624" spans="1:13" x14ac:dyDescent="0.2">
      <c r="A1624" s="1"/>
      <c r="B1624" s="1"/>
      <c r="C1624" s="16"/>
      <c r="D1624" s="1"/>
      <c r="E1624" s="1"/>
      <c r="F1624" s="1"/>
      <c r="G1624" s="1"/>
      <c r="H1624" s="11"/>
      <c r="I1624" s="11"/>
      <c r="J1624" s="11"/>
      <c r="K1624" s="2"/>
      <c r="L1624" s="2"/>
      <c r="M1624" s="1"/>
    </row>
    <row r="1625" spans="1:13" x14ac:dyDescent="0.2">
      <c r="A1625" s="1"/>
      <c r="B1625" s="1"/>
      <c r="C1625" s="16"/>
      <c r="D1625" s="1"/>
      <c r="E1625" s="1"/>
      <c r="F1625" s="1"/>
      <c r="G1625" s="1"/>
      <c r="H1625" s="11"/>
      <c r="I1625" s="11"/>
      <c r="J1625" s="11"/>
      <c r="K1625" s="2"/>
      <c r="L1625" s="2"/>
      <c r="M1625" s="1"/>
    </row>
    <row r="1626" spans="1:13" x14ac:dyDescent="0.2">
      <c r="A1626" s="1"/>
      <c r="B1626" s="1"/>
      <c r="C1626" s="16"/>
      <c r="D1626" s="1"/>
      <c r="E1626" s="1"/>
      <c r="F1626" s="1"/>
      <c r="G1626" s="1"/>
      <c r="H1626" s="11"/>
      <c r="I1626" s="11"/>
      <c r="J1626" s="11"/>
      <c r="K1626" s="2"/>
      <c r="L1626" s="2"/>
      <c r="M1626" s="1"/>
    </row>
    <row r="1627" spans="1:13" x14ac:dyDescent="0.2">
      <c r="A1627" s="1"/>
      <c r="B1627" s="1"/>
      <c r="C1627" s="16"/>
      <c r="D1627" s="1"/>
      <c r="E1627" s="1"/>
      <c r="F1627" s="1"/>
      <c r="G1627" s="1"/>
      <c r="H1627" s="11"/>
      <c r="I1627" s="11"/>
      <c r="J1627" s="11"/>
      <c r="K1627" s="2"/>
      <c r="L1627" s="2"/>
      <c r="M1627" s="1"/>
    </row>
    <row r="1628" spans="1:13" x14ac:dyDescent="0.2">
      <c r="A1628" s="1"/>
      <c r="B1628" s="1"/>
      <c r="C1628" s="16"/>
      <c r="D1628" s="1"/>
      <c r="E1628" s="1"/>
      <c r="F1628" s="1"/>
      <c r="G1628" s="1"/>
      <c r="H1628" s="11"/>
      <c r="I1628" s="11"/>
      <c r="J1628" s="11"/>
      <c r="K1628" s="2"/>
      <c r="L1628" s="2"/>
      <c r="M1628" s="1"/>
    </row>
    <row r="1629" spans="1:13" x14ac:dyDescent="0.2">
      <c r="A1629" s="1"/>
      <c r="B1629" s="1"/>
      <c r="C1629" s="16"/>
      <c r="D1629" s="1"/>
      <c r="E1629" s="1"/>
      <c r="F1629" s="1"/>
      <c r="G1629" s="1"/>
      <c r="H1629" s="11"/>
      <c r="I1629" s="11"/>
      <c r="J1629" s="11"/>
      <c r="K1629" s="2"/>
      <c r="L1629" s="2"/>
      <c r="M1629" s="1"/>
    </row>
    <row r="1630" spans="1:13" x14ac:dyDescent="0.2">
      <c r="A1630" s="1"/>
      <c r="B1630" s="1"/>
      <c r="C1630" s="16"/>
      <c r="D1630" s="1"/>
      <c r="E1630" s="1"/>
      <c r="F1630" s="1"/>
      <c r="G1630" s="1"/>
      <c r="H1630" s="11"/>
      <c r="I1630" s="11"/>
      <c r="J1630" s="11"/>
      <c r="K1630" s="2"/>
      <c r="L1630" s="2"/>
      <c r="M1630" s="1"/>
    </row>
    <row r="1631" spans="1:13" x14ac:dyDescent="0.2">
      <c r="A1631" s="1"/>
      <c r="B1631" s="1"/>
      <c r="C1631" s="16"/>
      <c r="D1631" s="1"/>
      <c r="E1631" s="1"/>
      <c r="F1631" s="1"/>
      <c r="G1631" s="1"/>
      <c r="H1631" s="11"/>
      <c r="I1631" s="11"/>
      <c r="J1631" s="11"/>
      <c r="K1631" s="2"/>
      <c r="L1631" s="2"/>
      <c r="M1631" s="1"/>
    </row>
    <row r="1632" spans="1:13" x14ac:dyDescent="0.2">
      <c r="A1632" s="1"/>
      <c r="B1632" s="1"/>
      <c r="C1632" s="16"/>
      <c r="D1632" s="1"/>
      <c r="E1632" s="1"/>
      <c r="F1632" s="1"/>
      <c r="G1632" s="1"/>
      <c r="H1632" s="11"/>
      <c r="I1632" s="11"/>
      <c r="J1632" s="11"/>
      <c r="K1632" s="2"/>
      <c r="L1632" s="2"/>
      <c r="M1632" s="1"/>
    </row>
    <row r="1633" spans="1:13" x14ac:dyDescent="0.2">
      <c r="A1633" s="1"/>
      <c r="B1633" s="1"/>
      <c r="C1633" s="16"/>
      <c r="D1633" s="1"/>
      <c r="E1633" s="1"/>
      <c r="F1633" s="1"/>
      <c r="G1633" s="1"/>
      <c r="H1633" s="11"/>
      <c r="I1633" s="11"/>
      <c r="J1633" s="11"/>
      <c r="K1633" s="2"/>
      <c r="L1633" s="2"/>
      <c r="M1633" s="1"/>
    </row>
    <row r="1634" spans="1:13" x14ac:dyDescent="0.2">
      <c r="A1634" s="1"/>
      <c r="B1634" s="1"/>
      <c r="C1634" s="16"/>
      <c r="D1634" s="1"/>
      <c r="E1634" s="1"/>
      <c r="F1634" s="1"/>
      <c r="G1634" s="1"/>
      <c r="H1634" s="11"/>
      <c r="I1634" s="11"/>
      <c r="J1634" s="11"/>
      <c r="K1634" s="2"/>
      <c r="L1634" s="2"/>
      <c r="M1634" s="1"/>
    </row>
    <row r="1635" spans="1:13" x14ac:dyDescent="0.2">
      <c r="A1635" s="1"/>
      <c r="B1635" s="1"/>
      <c r="C1635" s="16"/>
      <c r="D1635" s="1"/>
      <c r="E1635" s="1"/>
      <c r="F1635" s="1"/>
      <c r="G1635" s="1"/>
      <c r="H1635" s="11"/>
      <c r="I1635" s="11"/>
      <c r="J1635" s="11"/>
      <c r="K1635" s="2"/>
      <c r="L1635" s="2"/>
      <c r="M1635" s="1"/>
    </row>
    <row r="1636" spans="1:13" x14ac:dyDescent="0.2">
      <c r="A1636" s="1"/>
      <c r="B1636" s="1"/>
      <c r="C1636" s="16"/>
      <c r="D1636" s="1"/>
      <c r="E1636" s="1"/>
      <c r="F1636" s="1"/>
      <c r="G1636" s="1"/>
      <c r="H1636" s="11"/>
      <c r="I1636" s="11"/>
      <c r="J1636" s="11"/>
      <c r="K1636" s="2"/>
      <c r="L1636" s="2"/>
      <c r="M1636" s="1"/>
    </row>
    <row r="1637" spans="1:13" x14ac:dyDescent="0.2">
      <c r="A1637" s="1"/>
      <c r="B1637" s="1"/>
      <c r="C1637" s="16"/>
      <c r="D1637" s="1"/>
      <c r="E1637" s="1"/>
      <c r="F1637" s="1"/>
      <c r="G1637" s="1"/>
      <c r="H1637" s="11"/>
      <c r="I1637" s="11"/>
      <c r="J1637" s="11"/>
      <c r="K1637" s="2"/>
      <c r="L1637" s="2"/>
      <c r="M1637" s="1"/>
    </row>
    <row r="1638" spans="1:13" x14ac:dyDescent="0.2">
      <c r="A1638" s="1"/>
      <c r="B1638" s="1"/>
      <c r="C1638" s="16"/>
      <c r="D1638" s="1"/>
      <c r="E1638" s="1"/>
      <c r="F1638" s="1"/>
      <c r="G1638" s="1"/>
      <c r="H1638" s="11"/>
      <c r="I1638" s="11"/>
      <c r="J1638" s="11"/>
      <c r="K1638" s="2"/>
      <c r="L1638" s="2"/>
      <c r="M1638" s="1"/>
    </row>
    <row r="1639" spans="1:13" x14ac:dyDescent="0.2">
      <c r="A1639" s="1"/>
      <c r="B1639" s="1"/>
      <c r="C1639" s="16"/>
      <c r="D1639" s="1"/>
      <c r="E1639" s="1"/>
      <c r="F1639" s="1"/>
      <c r="G1639" s="1"/>
      <c r="H1639" s="11"/>
      <c r="I1639" s="11"/>
      <c r="J1639" s="11"/>
      <c r="K1639" s="2"/>
      <c r="L1639" s="2"/>
      <c r="M1639" s="1"/>
    </row>
    <row r="1640" spans="1:13" x14ac:dyDescent="0.2">
      <c r="A1640" s="1"/>
      <c r="B1640" s="1"/>
      <c r="C1640" s="16"/>
      <c r="D1640" s="1"/>
      <c r="E1640" s="1"/>
      <c r="F1640" s="1"/>
      <c r="G1640" s="1"/>
      <c r="H1640" s="11"/>
      <c r="I1640" s="11"/>
      <c r="J1640" s="11"/>
      <c r="K1640" s="2"/>
      <c r="L1640" s="2"/>
      <c r="M1640" s="1"/>
    </row>
    <row r="1641" spans="1:13" x14ac:dyDescent="0.2">
      <c r="A1641" s="1"/>
      <c r="B1641" s="1"/>
      <c r="C1641" s="16"/>
      <c r="D1641" s="1"/>
      <c r="E1641" s="1"/>
      <c r="F1641" s="1"/>
      <c r="G1641" s="1"/>
      <c r="H1641" s="11"/>
      <c r="I1641" s="11"/>
      <c r="J1641" s="11"/>
      <c r="K1641" s="2"/>
      <c r="L1641" s="2"/>
      <c r="M1641" s="1"/>
    </row>
    <row r="1642" spans="1:13" x14ac:dyDescent="0.2">
      <c r="A1642" s="1"/>
      <c r="B1642" s="1"/>
      <c r="C1642" s="16"/>
      <c r="D1642" s="1"/>
      <c r="E1642" s="1"/>
      <c r="F1642" s="1"/>
      <c r="G1642" s="1"/>
      <c r="H1642" s="11"/>
      <c r="I1642" s="11"/>
      <c r="J1642" s="11"/>
      <c r="K1642" s="2"/>
      <c r="L1642" s="2"/>
      <c r="M1642" s="1"/>
    </row>
    <row r="1643" spans="1:13" x14ac:dyDescent="0.2">
      <c r="A1643" s="1"/>
      <c r="B1643" s="1"/>
      <c r="C1643" s="16"/>
      <c r="D1643" s="1"/>
      <c r="E1643" s="1"/>
      <c r="F1643" s="1"/>
      <c r="G1643" s="1"/>
      <c r="H1643" s="11"/>
      <c r="I1643" s="11"/>
      <c r="J1643" s="11"/>
      <c r="K1643" s="2"/>
      <c r="L1643" s="2"/>
      <c r="M1643" s="1"/>
    </row>
    <row r="1644" spans="1:13" x14ac:dyDescent="0.2">
      <c r="A1644" s="1"/>
      <c r="B1644" s="1"/>
      <c r="C1644" s="16"/>
      <c r="D1644" s="1"/>
      <c r="E1644" s="1"/>
      <c r="F1644" s="1"/>
      <c r="G1644" s="1"/>
      <c r="H1644" s="11"/>
      <c r="I1644" s="11"/>
      <c r="J1644" s="11"/>
      <c r="K1644" s="2"/>
      <c r="L1644" s="2"/>
      <c r="M1644" s="1"/>
    </row>
    <row r="1645" spans="1:13" x14ac:dyDescent="0.2">
      <c r="A1645" s="1"/>
      <c r="B1645" s="1"/>
      <c r="C1645" s="16"/>
      <c r="D1645" s="1"/>
      <c r="E1645" s="1"/>
      <c r="F1645" s="1"/>
      <c r="G1645" s="1"/>
      <c r="H1645" s="11"/>
      <c r="I1645" s="11"/>
      <c r="J1645" s="11"/>
      <c r="K1645" s="2"/>
      <c r="L1645" s="2"/>
      <c r="M1645" s="1"/>
    </row>
    <row r="1646" spans="1:13" x14ac:dyDescent="0.2">
      <c r="A1646" s="1"/>
      <c r="B1646" s="1"/>
      <c r="C1646" s="16"/>
      <c r="D1646" s="1"/>
      <c r="E1646" s="1"/>
      <c r="F1646" s="1"/>
      <c r="G1646" s="1"/>
      <c r="H1646" s="11"/>
      <c r="I1646" s="11"/>
      <c r="J1646" s="11"/>
      <c r="K1646" s="2"/>
      <c r="L1646" s="2"/>
      <c r="M1646" s="1"/>
    </row>
    <row r="1647" spans="1:13" x14ac:dyDescent="0.2">
      <c r="A1647" s="1"/>
      <c r="B1647" s="1"/>
      <c r="C1647" s="16"/>
      <c r="D1647" s="1"/>
      <c r="E1647" s="1"/>
      <c r="F1647" s="1"/>
      <c r="G1647" s="1"/>
      <c r="H1647" s="11"/>
      <c r="I1647" s="11"/>
      <c r="J1647" s="11"/>
      <c r="K1647" s="2"/>
      <c r="L1647" s="2"/>
      <c r="M1647" s="1"/>
    </row>
    <row r="1648" spans="1:13" x14ac:dyDescent="0.2">
      <c r="A1648" s="1"/>
      <c r="B1648" s="1"/>
      <c r="C1648" s="16"/>
      <c r="D1648" s="1"/>
      <c r="E1648" s="1"/>
      <c r="F1648" s="1"/>
      <c r="G1648" s="1"/>
      <c r="H1648" s="11"/>
      <c r="I1648" s="11"/>
      <c r="J1648" s="11"/>
      <c r="K1648" s="2"/>
      <c r="L1648" s="2"/>
      <c r="M1648" s="1"/>
    </row>
    <row r="1649" spans="1:13" x14ac:dyDescent="0.2">
      <c r="A1649" s="1"/>
      <c r="B1649" s="1"/>
      <c r="C1649" s="16"/>
      <c r="D1649" s="1"/>
      <c r="E1649" s="1"/>
      <c r="F1649" s="1"/>
      <c r="G1649" s="1"/>
      <c r="H1649" s="11"/>
      <c r="I1649" s="11"/>
      <c r="J1649" s="11"/>
      <c r="K1649" s="2"/>
      <c r="L1649" s="2"/>
      <c r="M1649" s="1"/>
    </row>
    <row r="1650" spans="1:13" x14ac:dyDescent="0.2">
      <c r="A1650" s="1"/>
      <c r="B1650" s="1"/>
      <c r="C1650" s="16"/>
      <c r="D1650" s="1"/>
      <c r="E1650" s="1"/>
      <c r="F1650" s="1"/>
      <c r="G1650" s="1"/>
      <c r="H1650" s="11"/>
      <c r="I1650" s="11"/>
      <c r="J1650" s="11"/>
      <c r="K1650" s="2"/>
      <c r="L1650" s="2"/>
      <c r="M1650" s="1"/>
    </row>
    <row r="1651" spans="1:13" x14ac:dyDescent="0.2">
      <c r="A1651" s="1"/>
      <c r="B1651" s="1"/>
      <c r="C1651" s="16"/>
      <c r="D1651" s="1"/>
      <c r="E1651" s="1"/>
      <c r="F1651" s="1"/>
      <c r="G1651" s="1"/>
      <c r="H1651" s="11"/>
      <c r="I1651" s="11"/>
      <c r="J1651" s="11"/>
      <c r="K1651" s="2"/>
      <c r="L1651" s="2"/>
      <c r="M1651" s="1"/>
    </row>
    <row r="1652" spans="1:13" x14ac:dyDescent="0.2">
      <c r="A1652" s="1"/>
      <c r="B1652" s="1"/>
      <c r="C1652" s="16"/>
      <c r="D1652" s="1"/>
      <c r="E1652" s="1"/>
      <c r="F1652" s="1"/>
      <c r="G1652" s="1"/>
      <c r="H1652" s="11"/>
      <c r="I1652" s="11"/>
      <c r="J1652" s="11"/>
      <c r="K1652" s="2"/>
      <c r="L1652" s="2"/>
      <c r="M1652" s="1"/>
    </row>
    <row r="1653" spans="1:13" x14ac:dyDescent="0.2">
      <c r="A1653" s="1"/>
      <c r="B1653" s="1"/>
      <c r="C1653" s="16"/>
      <c r="D1653" s="1"/>
      <c r="E1653" s="1"/>
      <c r="F1653" s="1"/>
      <c r="G1653" s="1"/>
      <c r="H1653" s="11"/>
      <c r="I1653" s="11"/>
      <c r="J1653" s="11"/>
      <c r="K1653" s="2"/>
      <c r="L1653" s="2"/>
      <c r="M1653" s="1"/>
    </row>
    <row r="1654" spans="1:13" x14ac:dyDescent="0.2">
      <c r="A1654" s="1"/>
      <c r="B1654" s="1"/>
      <c r="C1654" s="16"/>
      <c r="D1654" s="1"/>
      <c r="E1654" s="1"/>
      <c r="F1654" s="1"/>
      <c r="G1654" s="1"/>
      <c r="H1654" s="11"/>
      <c r="I1654" s="11"/>
      <c r="J1654" s="11"/>
      <c r="K1654" s="2"/>
      <c r="L1654" s="2"/>
      <c r="M1654" s="1"/>
    </row>
    <row r="1655" spans="1:13" x14ac:dyDescent="0.2">
      <c r="A1655" s="1"/>
      <c r="B1655" s="1"/>
      <c r="C1655" s="16"/>
      <c r="D1655" s="1"/>
      <c r="E1655" s="1"/>
      <c r="F1655" s="1"/>
      <c r="G1655" s="1"/>
      <c r="H1655" s="11"/>
      <c r="I1655" s="11"/>
      <c r="J1655" s="11"/>
      <c r="K1655" s="2"/>
      <c r="L1655" s="2"/>
      <c r="M1655" s="1"/>
    </row>
    <row r="1656" spans="1:13" x14ac:dyDescent="0.2">
      <c r="A1656" s="1"/>
      <c r="B1656" s="1"/>
      <c r="C1656" s="16"/>
      <c r="D1656" s="1"/>
      <c r="E1656" s="1"/>
      <c r="F1656" s="1"/>
      <c r="G1656" s="1"/>
      <c r="H1656" s="11"/>
      <c r="I1656" s="11"/>
      <c r="J1656" s="11"/>
      <c r="K1656" s="2"/>
      <c r="L1656" s="2"/>
      <c r="M1656" s="1"/>
    </row>
    <row r="1657" spans="1:13" x14ac:dyDescent="0.2">
      <c r="A1657" s="1"/>
      <c r="B1657" s="1"/>
      <c r="C1657" s="16"/>
      <c r="D1657" s="1"/>
      <c r="E1657" s="1"/>
      <c r="F1657" s="1"/>
      <c r="G1657" s="1"/>
      <c r="H1657" s="11"/>
      <c r="I1657" s="11"/>
      <c r="J1657" s="11"/>
      <c r="K1657" s="2"/>
      <c r="L1657" s="2"/>
      <c r="M1657" s="1"/>
    </row>
    <row r="1658" spans="1:13" x14ac:dyDescent="0.2">
      <c r="A1658" s="1"/>
      <c r="B1658" s="1"/>
      <c r="C1658" s="16"/>
      <c r="D1658" s="1"/>
      <c r="E1658" s="1"/>
      <c r="F1658" s="1"/>
      <c r="G1658" s="1"/>
      <c r="H1658" s="11"/>
      <c r="I1658" s="11"/>
      <c r="J1658" s="11"/>
      <c r="K1658" s="2"/>
      <c r="L1658" s="2"/>
      <c r="M1658" s="1"/>
    </row>
    <row r="1659" spans="1:13" x14ac:dyDescent="0.2">
      <c r="A1659" s="1"/>
      <c r="B1659" s="1"/>
      <c r="C1659" s="16"/>
      <c r="D1659" s="1"/>
      <c r="E1659" s="1"/>
      <c r="F1659" s="1"/>
      <c r="G1659" s="1"/>
      <c r="H1659" s="11"/>
      <c r="I1659" s="11"/>
      <c r="J1659" s="11"/>
      <c r="K1659" s="2"/>
      <c r="L1659" s="2"/>
      <c r="M1659" s="1"/>
    </row>
    <row r="1660" spans="1:13" x14ac:dyDescent="0.2">
      <c r="A1660" s="1"/>
      <c r="B1660" s="1"/>
      <c r="C1660" s="16"/>
      <c r="D1660" s="1"/>
      <c r="E1660" s="1"/>
      <c r="F1660" s="1"/>
      <c r="G1660" s="1"/>
      <c r="H1660" s="11"/>
      <c r="I1660" s="11"/>
      <c r="J1660" s="11"/>
      <c r="K1660" s="2"/>
      <c r="L1660" s="2"/>
      <c r="M1660" s="1"/>
    </row>
    <row r="1661" spans="1:13" x14ac:dyDescent="0.2">
      <c r="A1661" s="1"/>
      <c r="B1661" s="1"/>
      <c r="C1661" s="16"/>
      <c r="D1661" s="1"/>
      <c r="E1661" s="1"/>
      <c r="F1661" s="1"/>
      <c r="G1661" s="1"/>
      <c r="H1661" s="11"/>
      <c r="I1661" s="11"/>
      <c r="J1661" s="11"/>
      <c r="K1661" s="2"/>
      <c r="L1661" s="2"/>
      <c r="M1661" s="1"/>
    </row>
    <row r="1662" spans="1:13" x14ac:dyDescent="0.2">
      <c r="A1662" s="1"/>
      <c r="B1662" s="1"/>
      <c r="C1662" s="16"/>
      <c r="D1662" s="1"/>
      <c r="E1662" s="1"/>
      <c r="F1662" s="1"/>
      <c r="G1662" s="1"/>
      <c r="H1662" s="11"/>
      <c r="I1662" s="11"/>
      <c r="J1662" s="11"/>
      <c r="K1662" s="2"/>
      <c r="L1662" s="2"/>
      <c r="M1662" s="1"/>
    </row>
    <row r="1663" spans="1:13" x14ac:dyDescent="0.2">
      <c r="A1663" s="1"/>
      <c r="B1663" s="1"/>
      <c r="C1663" s="16"/>
      <c r="D1663" s="1"/>
      <c r="E1663" s="1"/>
      <c r="F1663" s="1"/>
      <c r="G1663" s="1"/>
      <c r="H1663" s="11"/>
      <c r="I1663" s="11"/>
      <c r="J1663" s="11"/>
      <c r="K1663" s="2"/>
      <c r="L1663" s="2"/>
      <c r="M1663" s="1"/>
    </row>
    <row r="1664" spans="1:13" x14ac:dyDescent="0.2">
      <c r="A1664" s="1"/>
      <c r="B1664" s="1"/>
      <c r="C1664" s="16"/>
      <c r="D1664" s="1"/>
      <c r="E1664" s="1"/>
      <c r="F1664" s="1"/>
      <c r="G1664" s="1"/>
      <c r="H1664" s="11"/>
      <c r="I1664" s="11"/>
      <c r="J1664" s="11"/>
      <c r="K1664" s="2"/>
      <c r="L1664" s="2"/>
      <c r="M1664" s="1"/>
    </row>
    <row r="1665" spans="1:13" x14ac:dyDescent="0.2">
      <c r="A1665" s="1"/>
      <c r="B1665" s="1"/>
      <c r="C1665" s="16"/>
      <c r="D1665" s="1"/>
      <c r="E1665" s="1"/>
      <c r="F1665" s="1"/>
      <c r="G1665" s="1"/>
      <c r="H1665" s="11"/>
      <c r="I1665" s="11"/>
      <c r="J1665" s="11"/>
      <c r="K1665" s="2"/>
      <c r="L1665" s="2"/>
      <c r="M1665" s="1"/>
    </row>
    <row r="1666" spans="1:13" x14ac:dyDescent="0.2">
      <c r="A1666" s="1"/>
      <c r="B1666" s="1"/>
      <c r="C1666" s="16"/>
      <c r="D1666" s="1"/>
      <c r="E1666" s="1"/>
      <c r="F1666" s="1"/>
      <c r="G1666" s="1"/>
      <c r="H1666" s="11"/>
      <c r="I1666" s="11"/>
      <c r="J1666" s="11"/>
      <c r="K1666" s="2"/>
      <c r="L1666" s="2"/>
      <c r="M1666" s="1"/>
    </row>
    <row r="1667" spans="1:13" x14ac:dyDescent="0.2">
      <c r="A1667" s="1"/>
      <c r="B1667" s="1"/>
      <c r="C1667" s="16"/>
      <c r="D1667" s="1"/>
      <c r="E1667" s="1"/>
      <c r="F1667" s="1"/>
      <c r="G1667" s="1"/>
      <c r="H1667" s="11"/>
      <c r="I1667" s="11"/>
      <c r="J1667" s="11"/>
      <c r="K1667" s="2"/>
      <c r="L1667" s="2"/>
      <c r="M1667" s="1"/>
    </row>
    <row r="1668" spans="1:13" x14ac:dyDescent="0.2">
      <c r="A1668" s="1"/>
      <c r="B1668" s="1"/>
      <c r="C1668" s="16"/>
      <c r="D1668" s="1"/>
      <c r="E1668" s="1"/>
      <c r="F1668" s="1"/>
      <c r="G1668" s="1"/>
      <c r="H1668" s="11"/>
      <c r="I1668" s="11"/>
      <c r="J1668" s="11"/>
      <c r="K1668" s="2"/>
      <c r="L1668" s="2"/>
      <c r="M1668" s="1"/>
    </row>
    <row r="1669" spans="1:13" x14ac:dyDescent="0.2">
      <c r="A1669" s="1"/>
      <c r="B1669" s="1"/>
      <c r="C1669" s="16"/>
      <c r="D1669" s="1"/>
      <c r="E1669" s="1"/>
      <c r="F1669" s="1"/>
      <c r="G1669" s="1"/>
      <c r="H1669" s="11"/>
      <c r="I1669" s="11"/>
      <c r="J1669" s="11"/>
      <c r="K1669" s="2"/>
      <c r="L1669" s="2"/>
      <c r="M1669" s="1"/>
    </row>
    <row r="1670" spans="1:13" x14ac:dyDescent="0.2">
      <c r="A1670" s="1"/>
      <c r="B1670" s="1"/>
      <c r="C1670" s="16"/>
      <c r="D1670" s="1"/>
      <c r="E1670" s="1"/>
      <c r="F1670" s="1"/>
      <c r="G1670" s="1"/>
      <c r="H1670" s="11"/>
      <c r="I1670" s="11"/>
      <c r="J1670" s="11"/>
      <c r="K1670" s="2"/>
      <c r="L1670" s="2"/>
      <c r="M1670" s="1"/>
    </row>
    <row r="1671" spans="1:13" x14ac:dyDescent="0.2">
      <c r="A1671" s="1"/>
      <c r="B1671" s="1"/>
      <c r="C1671" s="16"/>
      <c r="D1671" s="1"/>
      <c r="E1671" s="1"/>
      <c r="F1671" s="1"/>
      <c r="G1671" s="1"/>
      <c r="H1671" s="11"/>
      <c r="I1671" s="11"/>
      <c r="J1671" s="11"/>
      <c r="K1671" s="2"/>
      <c r="L1671" s="2"/>
      <c r="M1671" s="1"/>
    </row>
    <row r="1672" spans="1:13" x14ac:dyDescent="0.2">
      <c r="A1672" s="1"/>
      <c r="B1672" s="1"/>
      <c r="C1672" s="16"/>
      <c r="D1672" s="1"/>
      <c r="E1672" s="1"/>
      <c r="F1672" s="1"/>
      <c r="G1672" s="1"/>
      <c r="H1672" s="11"/>
      <c r="I1672" s="11"/>
      <c r="J1672" s="11"/>
      <c r="K1672" s="2"/>
      <c r="L1672" s="2"/>
      <c r="M1672" s="1"/>
    </row>
    <row r="1673" spans="1:13" x14ac:dyDescent="0.2">
      <c r="A1673" s="1"/>
      <c r="B1673" s="1"/>
      <c r="C1673" s="16"/>
      <c r="D1673" s="1"/>
      <c r="E1673" s="1"/>
      <c r="F1673" s="1"/>
      <c r="G1673" s="1"/>
      <c r="H1673" s="11"/>
      <c r="I1673" s="11"/>
      <c r="J1673" s="11"/>
      <c r="K1673" s="2"/>
      <c r="L1673" s="2"/>
      <c r="M1673" s="1"/>
    </row>
    <row r="1674" spans="1:13" x14ac:dyDescent="0.2">
      <c r="A1674" s="1"/>
      <c r="B1674" s="1"/>
      <c r="C1674" s="16"/>
      <c r="D1674" s="1"/>
      <c r="E1674" s="1"/>
      <c r="F1674" s="1"/>
      <c r="G1674" s="1"/>
      <c r="H1674" s="11"/>
      <c r="I1674" s="11"/>
      <c r="J1674" s="11"/>
      <c r="K1674" s="2"/>
      <c r="L1674" s="2"/>
      <c r="M1674" s="1"/>
    </row>
    <row r="1675" spans="1:13" x14ac:dyDescent="0.2">
      <c r="A1675" s="1"/>
      <c r="B1675" s="1"/>
      <c r="C1675" s="16"/>
      <c r="D1675" s="1"/>
      <c r="E1675" s="1"/>
      <c r="F1675" s="1"/>
      <c r="G1675" s="1"/>
      <c r="H1675" s="11"/>
      <c r="I1675" s="11"/>
      <c r="J1675" s="11"/>
      <c r="K1675" s="2"/>
      <c r="L1675" s="2"/>
      <c r="M1675" s="1"/>
    </row>
    <row r="1676" spans="1:13" x14ac:dyDescent="0.2">
      <c r="A1676" s="1"/>
      <c r="B1676" s="1"/>
      <c r="C1676" s="16"/>
      <c r="D1676" s="1"/>
      <c r="E1676" s="1"/>
      <c r="F1676" s="1"/>
      <c r="G1676" s="1"/>
      <c r="H1676" s="11"/>
      <c r="I1676" s="11"/>
      <c r="J1676" s="11"/>
      <c r="K1676" s="2"/>
      <c r="L1676" s="2"/>
      <c r="M1676" s="1"/>
    </row>
    <row r="1677" spans="1:13" x14ac:dyDescent="0.2">
      <c r="A1677" s="1"/>
      <c r="B1677" s="1"/>
      <c r="C1677" s="16"/>
      <c r="D1677" s="1"/>
      <c r="E1677" s="1"/>
      <c r="F1677" s="1"/>
      <c r="G1677" s="1"/>
      <c r="H1677" s="11"/>
      <c r="I1677" s="11"/>
      <c r="J1677" s="11"/>
      <c r="K1677" s="2"/>
      <c r="L1677" s="2"/>
      <c r="M1677" s="1"/>
    </row>
    <row r="1678" spans="1:13" x14ac:dyDescent="0.2">
      <c r="A1678" s="1"/>
      <c r="B1678" s="1"/>
      <c r="C1678" s="16"/>
      <c r="D1678" s="1"/>
      <c r="E1678" s="1"/>
      <c r="F1678" s="1"/>
      <c r="G1678" s="1"/>
      <c r="H1678" s="11"/>
      <c r="I1678" s="11"/>
      <c r="J1678" s="11"/>
      <c r="K1678" s="2"/>
      <c r="L1678" s="2"/>
      <c r="M1678" s="1"/>
    </row>
    <row r="1679" spans="1:13" x14ac:dyDescent="0.2">
      <c r="A1679" s="1"/>
      <c r="B1679" s="1"/>
      <c r="C1679" s="16"/>
      <c r="D1679" s="1"/>
      <c r="E1679" s="1"/>
      <c r="F1679" s="1"/>
      <c r="G1679" s="1"/>
      <c r="H1679" s="11"/>
      <c r="I1679" s="11"/>
      <c r="J1679" s="11"/>
      <c r="K1679" s="2"/>
      <c r="L1679" s="2"/>
      <c r="M1679" s="1"/>
    </row>
    <row r="1680" spans="1:13" x14ac:dyDescent="0.2">
      <c r="A1680" s="1"/>
      <c r="B1680" s="1"/>
      <c r="C1680" s="16"/>
      <c r="D1680" s="1"/>
      <c r="E1680" s="1"/>
      <c r="F1680" s="1"/>
      <c r="G1680" s="1"/>
      <c r="H1680" s="11"/>
      <c r="I1680" s="11"/>
      <c r="J1680" s="11"/>
      <c r="K1680" s="2"/>
      <c r="L1680" s="2"/>
      <c r="M1680" s="1"/>
    </row>
    <row r="1681" spans="1:13" x14ac:dyDescent="0.2">
      <c r="A1681" s="1"/>
      <c r="B1681" s="1"/>
      <c r="C1681" s="16"/>
      <c r="D1681" s="1"/>
      <c r="E1681" s="1"/>
      <c r="F1681" s="1"/>
      <c r="G1681" s="1"/>
      <c r="H1681" s="11"/>
      <c r="I1681" s="11"/>
      <c r="J1681" s="11"/>
      <c r="K1681" s="2"/>
      <c r="L1681" s="2"/>
      <c r="M1681" s="1"/>
    </row>
    <row r="1682" spans="1:13" x14ac:dyDescent="0.2">
      <c r="A1682" s="1"/>
      <c r="B1682" s="1"/>
      <c r="C1682" s="16"/>
      <c r="D1682" s="1"/>
      <c r="E1682" s="1"/>
      <c r="F1682" s="1"/>
      <c r="G1682" s="1"/>
      <c r="H1682" s="11"/>
      <c r="I1682" s="11"/>
      <c r="J1682" s="11"/>
      <c r="K1682" s="2"/>
      <c r="L1682" s="2"/>
      <c r="M1682" s="1"/>
    </row>
    <row r="1683" spans="1:13" x14ac:dyDescent="0.2">
      <c r="A1683" s="1"/>
      <c r="B1683" s="1"/>
      <c r="C1683" s="16"/>
      <c r="D1683" s="1"/>
      <c r="E1683" s="1"/>
      <c r="F1683" s="1"/>
      <c r="G1683" s="1"/>
      <c r="H1683" s="11"/>
      <c r="I1683" s="11"/>
      <c r="J1683" s="11"/>
      <c r="K1683" s="2"/>
      <c r="L1683" s="2"/>
      <c r="M1683" s="1"/>
    </row>
    <row r="1684" spans="1:13" x14ac:dyDescent="0.2">
      <c r="A1684" s="1"/>
      <c r="B1684" s="1"/>
      <c r="C1684" s="16"/>
      <c r="D1684" s="1"/>
      <c r="E1684" s="1"/>
      <c r="F1684" s="1"/>
      <c r="G1684" s="1"/>
      <c r="H1684" s="11"/>
      <c r="I1684" s="11"/>
      <c r="J1684" s="11"/>
      <c r="K1684" s="2"/>
      <c r="L1684" s="2"/>
      <c r="M1684" s="1"/>
    </row>
    <row r="1685" spans="1:13" x14ac:dyDescent="0.2">
      <c r="A1685" s="1"/>
      <c r="B1685" s="1"/>
      <c r="C1685" s="16"/>
      <c r="D1685" s="1"/>
      <c r="E1685" s="1"/>
      <c r="F1685" s="1"/>
      <c r="G1685" s="1"/>
      <c r="H1685" s="11"/>
      <c r="I1685" s="11"/>
      <c r="J1685" s="11"/>
      <c r="K1685" s="2"/>
      <c r="L1685" s="2"/>
      <c r="M1685" s="1"/>
    </row>
    <row r="1686" spans="1:13" x14ac:dyDescent="0.2">
      <c r="A1686" s="1"/>
      <c r="B1686" s="1"/>
      <c r="C1686" s="16"/>
      <c r="D1686" s="1"/>
      <c r="E1686" s="1"/>
      <c r="F1686" s="1"/>
      <c r="G1686" s="1"/>
      <c r="H1686" s="11"/>
      <c r="I1686" s="11"/>
      <c r="J1686" s="11"/>
      <c r="K1686" s="2"/>
      <c r="L1686" s="2"/>
      <c r="M1686" s="1"/>
    </row>
    <row r="1687" spans="1:13" x14ac:dyDescent="0.2">
      <c r="A1687" s="1"/>
      <c r="B1687" s="1"/>
      <c r="C1687" s="16"/>
      <c r="D1687" s="1"/>
      <c r="E1687" s="1"/>
      <c r="F1687" s="1"/>
      <c r="G1687" s="1"/>
      <c r="H1687" s="11"/>
      <c r="I1687" s="11"/>
      <c r="J1687" s="11"/>
      <c r="K1687" s="2"/>
      <c r="L1687" s="2"/>
      <c r="M1687" s="1"/>
    </row>
    <row r="1688" spans="1:13" x14ac:dyDescent="0.2">
      <c r="A1688" s="1"/>
      <c r="B1688" s="1"/>
      <c r="C1688" s="16"/>
      <c r="D1688" s="1"/>
      <c r="E1688" s="1"/>
      <c r="F1688" s="1"/>
      <c r="G1688" s="1"/>
      <c r="H1688" s="11"/>
      <c r="I1688" s="11"/>
      <c r="J1688" s="11"/>
      <c r="K1688" s="2"/>
      <c r="L1688" s="2"/>
      <c r="M1688" s="1"/>
    </row>
    <row r="1689" spans="1:13" x14ac:dyDescent="0.2">
      <c r="A1689" s="1"/>
      <c r="B1689" s="1"/>
      <c r="C1689" s="16"/>
      <c r="D1689" s="1"/>
      <c r="E1689" s="1"/>
      <c r="F1689" s="1"/>
      <c r="G1689" s="1"/>
      <c r="H1689" s="11"/>
      <c r="I1689" s="11"/>
      <c r="J1689" s="11"/>
      <c r="K1689" s="2"/>
      <c r="L1689" s="2"/>
      <c r="M1689" s="1"/>
    </row>
    <row r="1690" spans="1:13" x14ac:dyDescent="0.2">
      <c r="A1690" s="1"/>
      <c r="B1690" s="1"/>
      <c r="C1690" s="16"/>
      <c r="D1690" s="1"/>
      <c r="E1690" s="1"/>
      <c r="F1690" s="1"/>
      <c r="G1690" s="1"/>
      <c r="H1690" s="11"/>
      <c r="I1690" s="11"/>
      <c r="J1690" s="11"/>
      <c r="K1690" s="2"/>
      <c r="L1690" s="2"/>
      <c r="M1690" s="1"/>
    </row>
    <row r="1691" spans="1:13" x14ac:dyDescent="0.2">
      <c r="A1691" s="1"/>
      <c r="B1691" s="1"/>
      <c r="C1691" s="16"/>
      <c r="D1691" s="1"/>
      <c r="E1691" s="1"/>
      <c r="F1691" s="1"/>
      <c r="G1691" s="1"/>
      <c r="H1691" s="11"/>
      <c r="I1691" s="11"/>
      <c r="J1691" s="11"/>
      <c r="K1691" s="2"/>
      <c r="L1691" s="2"/>
      <c r="M1691" s="1"/>
    </row>
    <row r="1692" spans="1:13" x14ac:dyDescent="0.2">
      <c r="A1692" s="1"/>
      <c r="B1692" s="1"/>
      <c r="C1692" s="16"/>
      <c r="D1692" s="1"/>
      <c r="E1692" s="1"/>
      <c r="F1692" s="1"/>
      <c r="G1692" s="1"/>
      <c r="H1692" s="11"/>
      <c r="I1692" s="11"/>
      <c r="J1692" s="11"/>
      <c r="K1692" s="2"/>
      <c r="L1692" s="2"/>
      <c r="M1692" s="1"/>
    </row>
    <row r="1693" spans="1:13" x14ac:dyDescent="0.2">
      <c r="A1693" s="1"/>
      <c r="B1693" s="1"/>
      <c r="C1693" s="16"/>
      <c r="D1693" s="1"/>
      <c r="E1693" s="1"/>
      <c r="F1693" s="1"/>
      <c r="G1693" s="1"/>
      <c r="H1693" s="11"/>
      <c r="I1693" s="11"/>
      <c r="J1693" s="11"/>
      <c r="K1693" s="2"/>
      <c r="L1693" s="2"/>
      <c r="M1693" s="1"/>
    </row>
    <row r="1694" spans="1:13" x14ac:dyDescent="0.2">
      <c r="A1694" s="1"/>
      <c r="B1694" s="1"/>
      <c r="C1694" s="16"/>
      <c r="D1694" s="1"/>
      <c r="E1694" s="1"/>
      <c r="F1694" s="1"/>
      <c r="G1694" s="1"/>
      <c r="H1694" s="11"/>
      <c r="I1694" s="11"/>
      <c r="J1694" s="11"/>
      <c r="K1694" s="2"/>
      <c r="L1694" s="2"/>
      <c r="M1694" s="1"/>
    </row>
    <row r="1695" spans="1:13" x14ac:dyDescent="0.2">
      <c r="A1695" s="1"/>
      <c r="B1695" s="1"/>
      <c r="C1695" s="16"/>
      <c r="D1695" s="1"/>
      <c r="E1695" s="1"/>
      <c r="F1695" s="1"/>
      <c r="G1695" s="1"/>
      <c r="H1695" s="11"/>
      <c r="I1695" s="11"/>
      <c r="J1695" s="11"/>
      <c r="K1695" s="2"/>
      <c r="L1695" s="2"/>
      <c r="M1695" s="1"/>
    </row>
    <row r="1696" spans="1:13" x14ac:dyDescent="0.2">
      <c r="A1696" s="1"/>
      <c r="B1696" s="1"/>
      <c r="C1696" s="16"/>
      <c r="D1696" s="1"/>
      <c r="E1696" s="1"/>
      <c r="F1696" s="1"/>
      <c r="G1696" s="1"/>
      <c r="H1696" s="11"/>
      <c r="I1696" s="11"/>
      <c r="J1696" s="11"/>
      <c r="K1696" s="2"/>
      <c r="L1696" s="2"/>
      <c r="M1696" s="1"/>
    </row>
    <row r="1697" spans="1:13" x14ac:dyDescent="0.2">
      <c r="A1697" s="1"/>
      <c r="B1697" s="1"/>
      <c r="C1697" s="16"/>
      <c r="D1697" s="1"/>
      <c r="E1697" s="1"/>
      <c r="F1697" s="1"/>
      <c r="G1697" s="1"/>
      <c r="H1697" s="11"/>
      <c r="I1697" s="11"/>
      <c r="J1697" s="11"/>
      <c r="K1697" s="2"/>
      <c r="L1697" s="2"/>
      <c r="M1697" s="1"/>
    </row>
    <row r="1698" spans="1:13" x14ac:dyDescent="0.2">
      <c r="A1698" s="1"/>
      <c r="B1698" s="1"/>
      <c r="C1698" s="16"/>
      <c r="D1698" s="1"/>
      <c r="E1698" s="1"/>
      <c r="F1698" s="1"/>
      <c r="G1698" s="1"/>
      <c r="H1698" s="11"/>
      <c r="I1698" s="11"/>
      <c r="J1698" s="11"/>
      <c r="K1698" s="2"/>
      <c r="L1698" s="2"/>
      <c r="M1698" s="1"/>
    </row>
    <row r="1699" spans="1:13" x14ac:dyDescent="0.2">
      <c r="A1699" s="1"/>
      <c r="B1699" s="1"/>
      <c r="C1699" s="16"/>
      <c r="D1699" s="1"/>
      <c r="E1699" s="1"/>
      <c r="F1699" s="1"/>
      <c r="G1699" s="1"/>
      <c r="H1699" s="11"/>
      <c r="I1699" s="11"/>
      <c r="J1699" s="11"/>
      <c r="K1699" s="2"/>
      <c r="L1699" s="2"/>
      <c r="M1699" s="1"/>
    </row>
    <row r="1700" spans="1:13" x14ac:dyDescent="0.2">
      <c r="A1700" s="1"/>
      <c r="B1700" s="1"/>
      <c r="C1700" s="16"/>
      <c r="D1700" s="1"/>
      <c r="E1700" s="1"/>
      <c r="F1700" s="1"/>
      <c r="G1700" s="1"/>
      <c r="H1700" s="11"/>
      <c r="I1700" s="11"/>
      <c r="J1700" s="11"/>
      <c r="K1700" s="2"/>
      <c r="L1700" s="2"/>
      <c r="M1700" s="1"/>
    </row>
    <row r="1701" spans="1:13" x14ac:dyDescent="0.2">
      <c r="A1701" s="1"/>
      <c r="B1701" s="1"/>
      <c r="C1701" s="16"/>
      <c r="D1701" s="1"/>
      <c r="E1701" s="1"/>
      <c r="F1701" s="1"/>
      <c r="G1701" s="1"/>
      <c r="H1701" s="11"/>
      <c r="I1701" s="11"/>
      <c r="J1701" s="11"/>
      <c r="K1701" s="2"/>
      <c r="L1701" s="2"/>
      <c r="M1701" s="1"/>
    </row>
    <row r="1702" spans="1:13" x14ac:dyDescent="0.2">
      <c r="A1702" s="1"/>
      <c r="B1702" s="1"/>
      <c r="C1702" s="16"/>
      <c r="D1702" s="1"/>
      <c r="E1702" s="1"/>
      <c r="F1702" s="1"/>
      <c r="G1702" s="1"/>
      <c r="H1702" s="11"/>
      <c r="I1702" s="11"/>
      <c r="J1702" s="11"/>
      <c r="K1702" s="2"/>
      <c r="L1702" s="2"/>
      <c r="M1702" s="1"/>
    </row>
    <row r="1703" spans="1:13" x14ac:dyDescent="0.2">
      <c r="A1703" s="1"/>
      <c r="B1703" s="1"/>
      <c r="C1703" s="16"/>
      <c r="D1703" s="1"/>
      <c r="E1703" s="1"/>
      <c r="F1703" s="1"/>
      <c r="G1703" s="1"/>
      <c r="H1703" s="11"/>
      <c r="I1703" s="11"/>
      <c r="J1703" s="11"/>
      <c r="K1703" s="2"/>
      <c r="L1703" s="2"/>
      <c r="M1703" s="1"/>
    </row>
    <row r="1704" spans="1:13" x14ac:dyDescent="0.2">
      <c r="A1704" s="1"/>
      <c r="B1704" s="1"/>
      <c r="C1704" s="16"/>
      <c r="D1704" s="1"/>
      <c r="E1704" s="1"/>
      <c r="F1704" s="1"/>
      <c r="G1704" s="1"/>
      <c r="H1704" s="11"/>
      <c r="I1704" s="11"/>
      <c r="J1704" s="11"/>
      <c r="K1704" s="2"/>
      <c r="L1704" s="2"/>
      <c r="M1704" s="1"/>
    </row>
    <row r="1705" spans="1:13" x14ac:dyDescent="0.2">
      <c r="A1705" s="1"/>
      <c r="B1705" s="1"/>
      <c r="C1705" s="16"/>
      <c r="D1705" s="1"/>
      <c r="E1705" s="1"/>
      <c r="F1705" s="1"/>
      <c r="G1705" s="1"/>
      <c r="H1705" s="11"/>
      <c r="I1705" s="11"/>
      <c r="J1705" s="11"/>
      <c r="K1705" s="2"/>
      <c r="L1705" s="2"/>
      <c r="M1705" s="1"/>
    </row>
    <row r="1706" spans="1:13" x14ac:dyDescent="0.2">
      <c r="A1706" s="1"/>
      <c r="B1706" s="1"/>
      <c r="C1706" s="16"/>
      <c r="D1706" s="1"/>
      <c r="E1706" s="1"/>
      <c r="F1706" s="1"/>
      <c r="G1706" s="1"/>
      <c r="H1706" s="11"/>
      <c r="I1706" s="11"/>
      <c r="J1706" s="11"/>
      <c r="K1706" s="2"/>
      <c r="L1706" s="2"/>
      <c r="M1706" s="1"/>
    </row>
    <row r="1707" spans="1:13" x14ac:dyDescent="0.2">
      <c r="A1707" s="1"/>
      <c r="B1707" s="1"/>
      <c r="C1707" s="16"/>
      <c r="D1707" s="1"/>
      <c r="E1707" s="1"/>
      <c r="F1707" s="1"/>
      <c r="G1707" s="1"/>
      <c r="H1707" s="11"/>
      <c r="I1707" s="11"/>
      <c r="J1707" s="11"/>
      <c r="K1707" s="2"/>
      <c r="L1707" s="2"/>
      <c r="M1707" s="1"/>
    </row>
    <row r="1708" spans="1:13" x14ac:dyDescent="0.2">
      <c r="A1708" s="1"/>
      <c r="B1708" s="1"/>
      <c r="C1708" s="16"/>
      <c r="D1708" s="1"/>
      <c r="E1708" s="1"/>
      <c r="F1708" s="1"/>
      <c r="G1708" s="1"/>
      <c r="H1708" s="11"/>
      <c r="I1708" s="11"/>
      <c r="J1708" s="11"/>
      <c r="K1708" s="2"/>
      <c r="L1708" s="2"/>
      <c r="M1708" s="1"/>
    </row>
    <row r="1709" spans="1:13" x14ac:dyDescent="0.2">
      <c r="A1709" s="1"/>
      <c r="B1709" s="1"/>
      <c r="C1709" s="16"/>
      <c r="D1709" s="1"/>
      <c r="E1709" s="1"/>
      <c r="F1709" s="1"/>
      <c r="G1709" s="1"/>
      <c r="H1709" s="11"/>
      <c r="I1709" s="11"/>
      <c r="J1709" s="11"/>
      <c r="K1709" s="2"/>
      <c r="L1709" s="2"/>
      <c r="M1709" s="1"/>
    </row>
    <row r="1710" spans="1:13" x14ac:dyDescent="0.2">
      <c r="A1710" s="1"/>
      <c r="B1710" s="1"/>
      <c r="C1710" s="16"/>
      <c r="D1710" s="1"/>
      <c r="E1710" s="1"/>
      <c r="F1710" s="1"/>
      <c r="G1710" s="1"/>
      <c r="H1710" s="11"/>
      <c r="I1710" s="11"/>
      <c r="J1710" s="11"/>
      <c r="K1710" s="2"/>
      <c r="L1710" s="2"/>
      <c r="M1710" s="1"/>
    </row>
    <row r="1711" spans="1:13" x14ac:dyDescent="0.2">
      <c r="A1711" s="1"/>
      <c r="B1711" s="1"/>
      <c r="C1711" s="16"/>
      <c r="D1711" s="1"/>
      <c r="E1711" s="1"/>
      <c r="F1711" s="1"/>
      <c r="G1711" s="1"/>
      <c r="H1711" s="11"/>
      <c r="I1711" s="11"/>
      <c r="J1711" s="11"/>
      <c r="K1711" s="2"/>
      <c r="L1711" s="2"/>
      <c r="M1711" s="1"/>
    </row>
    <row r="1712" spans="1:13" x14ac:dyDescent="0.2">
      <c r="A1712" s="1"/>
      <c r="B1712" s="1"/>
      <c r="C1712" s="16"/>
      <c r="D1712" s="1"/>
      <c r="E1712" s="1"/>
      <c r="F1712" s="1"/>
      <c r="G1712" s="1"/>
      <c r="H1712" s="11"/>
      <c r="I1712" s="11"/>
      <c r="J1712" s="11"/>
      <c r="K1712" s="2"/>
      <c r="L1712" s="2"/>
      <c r="M1712" s="1"/>
    </row>
    <row r="1713" spans="1:13" x14ac:dyDescent="0.2">
      <c r="A1713" s="1"/>
      <c r="B1713" s="1"/>
      <c r="C1713" s="16"/>
      <c r="D1713" s="1"/>
      <c r="E1713" s="1"/>
      <c r="F1713" s="1"/>
      <c r="G1713" s="1"/>
      <c r="H1713" s="11"/>
      <c r="I1713" s="11"/>
      <c r="J1713" s="11"/>
      <c r="K1713" s="2"/>
      <c r="L1713" s="2"/>
      <c r="M1713" s="1"/>
    </row>
    <row r="1714" spans="1:13" x14ac:dyDescent="0.2">
      <c r="A1714" s="1"/>
      <c r="B1714" s="1"/>
      <c r="C1714" s="16"/>
      <c r="D1714" s="1"/>
      <c r="E1714" s="1"/>
      <c r="F1714" s="1"/>
      <c r="G1714" s="1"/>
      <c r="H1714" s="11"/>
      <c r="I1714" s="11"/>
      <c r="J1714" s="11"/>
      <c r="K1714" s="2"/>
      <c r="L1714" s="2"/>
      <c r="M1714" s="1"/>
    </row>
    <row r="1715" spans="1:13" x14ac:dyDescent="0.2">
      <c r="A1715" s="1"/>
      <c r="B1715" s="1"/>
      <c r="C1715" s="16"/>
      <c r="D1715" s="1"/>
      <c r="E1715" s="1"/>
      <c r="F1715" s="1"/>
      <c r="G1715" s="1"/>
      <c r="H1715" s="11"/>
      <c r="I1715" s="11"/>
      <c r="J1715" s="11"/>
      <c r="K1715" s="2"/>
      <c r="L1715" s="2"/>
      <c r="M1715" s="1"/>
    </row>
    <row r="1716" spans="1:13" x14ac:dyDescent="0.2">
      <c r="A1716" s="1"/>
      <c r="B1716" s="1"/>
      <c r="C1716" s="16"/>
      <c r="D1716" s="1"/>
      <c r="E1716" s="1"/>
      <c r="F1716" s="1"/>
      <c r="G1716" s="1"/>
      <c r="H1716" s="11"/>
      <c r="I1716" s="11"/>
      <c r="J1716" s="11"/>
      <c r="K1716" s="2"/>
      <c r="L1716" s="2"/>
      <c r="M1716" s="1"/>
    </row>
    <row r="1717" spans="1:13" x14ac:dyDescent="0.2">
      <c r="A1717" s="1"/>
      <c r="B1717" s="1"/>
      <c r="C1717" s="16"/>
      <c r="D1717" s="1"/>
      <c r="E1717" s="1"/>
      <c r="F1717" s="1"/>
      <c r="G1717" s="1"/>
      <c r="H1717" s="11"/>
      <c r="I1717" s="11"/>
      <c r="J1717" s="11"/>
      <c r="K1717" s="2"/>
      <c r="L1717" s="2"/>
      <c r="M1717" s="1"/>
    </row>
    <row r="1718" spans="1:13" x14ac:dyDescent="0.2">
      <c r="A1718" s="1"/>
      <c r="B1718" s="1"/>
      <c r="C1718" s="16"/>
      <c r="D1718" s="1"/>
      <c r="E1718" s="1"/>
      <c r="F1718" s="1"/>
      <c r="G1718" s="1"/>
      <c r="H1718" s="11"/>
      <c r="I1718" s="11"/>
      <c r="J1718" s="11"/>
      <c r="K1718" s="2"/>
      <c r="L1718" s="2"/>
      <c r="M1718" s="1"/>
    </row>
    <row r="1719" spans="1:13" x14ac:dyDescent="0.2">
      <c r="A1719" s="1"/>
      <c r="B1719" s="1"/>
      <c r="C1719" s="16"/>
      <c r="D1719" s="1"/>
      <c r="E1719" s="1"/>
      <c r="F1719" s="1"/>
      <c r="G1719" s="1"/>
      <c r="H1719" s="11"/>
      <c r="I1719" s="11"/>
      <c r="J1719" s="11"/>
      <c r="K1719" s="2"/>
      <c r="L1719" s="2"/>
      <c r="M1719" s="1"/>
    </row>
    <row r="1720" spans="1:13" x14ac:dyDescent="0.2">
      <c r="A1720" s="1"/>
      <c r="B1720" s="1"/>
      <c r="C1720" s="16"/>
      <c r="D1720" s="1"/>
      <c r="E1720" s="1"/>
      <c r="F1720" s="1"/>
      <c r="G1720" s="1"/>
      <c r="H1720" s="11"/>
      <c r="I1720" s="11"/>
      <c r="J1720" s="11"/>
      <c r="K1720" s="2"/>
      <c r="L1720" s="2"/>
      <c r="M1720" s="1"/>
    </row>
    <row r="1721" spans="1:13" x14ac:dyDescent="0.2">
      <c r="A1721" s="1"/>
      <c r="B1721" s="1"/>
      <c r="C1721" s="16"/>
      <c r="D1721" s="1"/>
      <c r="E1721" s="1"/>
      <c r="F1721" s="1"/>
      <c r="G1721" s="1"/>
      <c r="H1721" s="11"/>
      <c r="I1721" s="11"/>
      <c r="J1721" s="11"/>
      <c r="K1721" s="2"/>
      <c r="L1721" s="2"/>
      <c r="M1721" s="1"/>
    </row>
    <row r="1722" spans="1:13" x14ac:dyDescent="0.2">
      <c r="A1722" s="1"/>
      <c r="B1722" s="1"/>
      <c r="C1722" s="16"/>
      <c r="D1722" s="1"/>
      <c r="E1722" s="1"/>
      <c r="F1722" s="1"/>
      <c r="G1722" s="1"/>
      <c r="H1722" s="11"/>
      <c r="I1722" s="11"/>
      <c r="J1722" s="11"/>
      <c r="K1722" s="2"/>
      <c r="L1722" s="2"/>
      <c r="M1722" s="1"/>
    </row>
    <row r="1723" spans="1:13" x14ac:dyDescent="0.2">
      <c r="A1723" s="1"/>
      <c r="B1723" s="1"/>
      <c r="C1723" s="16"/>
      <c r="D1723" s="1"/>
      <c r="E1723" s="1"/>
      <c r="F1723" s="1"/>
      <c r="G1723" s="1"/>
      <c r="H1723" s="11"/>
      <c r="I1723" s="11"/>
      <c r="J1723" s="11"/>
      <c r="K1723" s="2"/>
      <c r="L1723" s="2"/>
      <c r="M1723" s="1"/>
    </row>
    <row r="1724" spans="1:13" x14ac:dyDescent="0.2">
      <c r="A1724" s="1"/>
      <c r="B1724" s="1"/>
      <c r="C1724" s="16"/>
      <c r="D1724" s="1"/>
      <c r="E1724" s="1"/>
      <c r="F1724" s="1"/>
      <c r="G1724" s="1"/>
      <c r="H1724" s="11"/>
      <c r="I1724" s="11"/>
      <c r="J1724" s="11"/>
      <c r="K1724" s="2"/>
      <c r="L1724" s="2"/>
      <c r="M1724" s="1"/>
    </row>
    <row r="1725" spans="1:13" x14ac:dyDescent="0.2">
      <c r="A1725" s="1"/>
      <c r="B1725" s="1"/>
      <c r="C1725" s="16"/>
      <c r="D1725" s="1"/>
      <c r="E1725" s="1"/>
      <c r="F1725" s="1"/>
      <c r="G1725" s="1"/>
      <c r="H1725" s="11"/>
      <c r="I1725" s="11"/>
      <c r="J1725" s="11"/>
      <c r="K1725" s="2"/>
      <c r="L1725" s="2"/>
      <c r="M1725" s="1"/>
    </row>
    <row r="1726" spans="1:13" x14ac:dyDescent="0.2">
      <c r="A1726" s="1"/>
      <c r="B1726" s="1"/>
      <c r="C1726" s="16"/>
      <c r="D1726" s="1"/>
      <c r="E1726" s="1"/>
      <c r="F1726" s="1"/>
      <c r="G1726" s="1"/>
      <c r="H1726" s="11"/>
      <c r="I1726" s="11"/>
      <c r="J1726" s="11"/>
      <c r="K1726" s="2"/>
      <c r="L1726" s="2"/>
      <c r="M1726" s="1"/>
    </row>
    <row r="1727" spans="1:13" x14ac:dyDescent="0.2">
      <c r="A1727" s="1"/>
      <c r="B1727" s="1"/>
      <c r="C1727" s="16"/>
      <c r="D1727" s="1"/>
      <c r="E1727" s="1"/>
      <c r="F1727" s="1"/>
      <c r="G1727" s="1"/>
      <c r="H1727" s="11"/>
      <c r="I1727" s="11"/>
      <c r="J1727" s="11"/>
      <c r="K1727" s="2"/>
      <c r="L1727" s="2"/>
      <c r="M1727" s="1"/>
    </row>
    <row r="1728" spans="1:13" x14ac:dyDescent="0.2">
      <c r="A1728" s="1"/>
      <c r="B1728" s="1"/>
      <c r="C1728" s="16"/>
      <c r="D1728" s="1"/>
      <c r="E1728" s="1"/>
      <c r="F1728" s="1"/>
      <c r="G1728" s="1"/>
      <c r="H1728" s="11"/>
      <c r="I1728" s="11"/>
      <c r="J1728" s="11"/>
      <c r="K1728" s="2"/>
      <c r="L1728" s="2"/>
      <c r="M1728" s="1"/>
    </row>
    <row r="1729" spans="1:13" x14ac:dyDescent="0.2">
      <c r="A1729" s="1"/>
      <c r="B1729" s="1"/>
      <c r="C1729" s="16"/>
      <c r="D1729" s="1"/>
      <c r="E1729" s="1"/>
      <c r="F1729" s="1"/>
      <c r="G1729" s="1"/>
      <c r="H1729" s="11"/>
      <c r="I1729" s="11"/>
      <c r="J1729" s="11"/>
      <c r="K1729" s="2"/>
      <c r="L1729" s="2"/>
      <c r="M1729" s="1"/>
    </row>
    <row r="1730" spans="1:13" x14ac:dyDescent="0.2">
      <c r="A1730" s="1"/>
      <c r="B1730" s="1"/>
      <c r="C1730" s="16"/>
      <c r="D1730" s="1"/>
      <c r="E1730" s="1"/>
      <c r="F1730" s="1"/>
      <c r="G1730" s="1"/>
      <c r="H1730" s="11"/>
      <c r="I1730" s="11"/>
      <c r="J1730" s="11"/>
      <c r="K1730" s="2"/>
      <c r="L1730" s="2"/>
      <c r="M1730" s="1"/>
    </row>
    <row r="1731" spans="1:13" x14ac:dyDescent="0.2">
      <c r="A1731" s="1"/>
      <c r="B1731" s="1"/>
      <c r="C1731" s="16"/>
      <c r="D1731" s="1"/>
      <c r="E1731" s="1"/>
      <c r="F1731" s="1"/>
      <c r="G1731" s="1"/>
      <c r="H1731" s="11"/>
      <c r="I1731" s="11"/>
      <c r="J1731" s="11"/>
      <c r="K1731" s="2"/>
      <c r="L1731" s="2"/>
      <c r="M1731" s="1"/>
    </row>
    <row r="1732" spans="1:13" x14ac:dyDescent="0.2">
      <c r="A1732" s="1"/>
      <c r="B1732" s="1"/>
      <c r="C1732" s="16"/>
      <c r="D1732" s="1"/>
      <c r="E1732" s="1"/>
      <c r="F1732" s="1"/>
      <c r="G1732" s="1"/>
      <c r="H1732" s="11"/>
      <c r="I1732" s="11"/>
      <c r="J1732" s="11"/>
      <c r="K1732" s="2"/>
      <c r="L1732" s="2"/>
      <c r="M1732" s="1"/>
    </row>
    <row r="1733" spans="1:13" x14ac:dyDescent="0.2">
      <c r="A1733" s="1"/>
      <c r="B1733" s="1"/>
      <c r="C1733" s="16"/>
      <c r="D1733" s="1"/>
      <c r="E1733" s="1"/>
      <c r="F1733" s="1"/>
      <c r="G1733" s="1"/>
      <c r="H1733" s="11"/>
      <c r="I1733" s="11"/>
      <c r="J1733" s="11"/>
      <c r="K1733" s="2"/>
      <c r="L1733" s="2"/>
      <c r="M1733" s="1"/>
    </row>
    <row r="1734" spans="1:13" x14ac:dyDescent="0.2">
      <c r="A1734" s="1"/>
      <c r="B1734" s="1"/>
      <c r="C1734" s="16"/>
      <c r="D1734" s="1"/>
      <c r="E1734" s="1"/>
      <c r="F1734" s="1"/>
      <c r="G1734" s="1"/>
      <c r="H1734" s="11"/>
      <c r="I1734" s="11"/>
      <c r="J1734" s="11"/>
      <c r="K1734" s="2"/>
      <c r="L1734" s="2"/>
      <c r="M1734" s="1"/>
    </row>
    <row r="1735" spans="1:13" x14ac:dyDescent="0.2">
      <c r="A1735" s="1"/>
      <c r="B1735" s="1"/>
      <c r="C1735" s="16"/>
      <c r="D1735" s="1"/>
      <c r="E1735" s="1"/>
      <c r="F1735" s="1"/>
      <c r="G1735" s="1"/>
      <c r="H1735" s="11"/>
      <c r="I1735" s="11"/>
      <c r="J1735" s="11"/>
      <c r="K1735" s="2"/>
      <c r="L1735" s="2"/>
      <c r="M1735" s="1"/>
    </row>
    <row r="1736" spans="1:13" x14ac:dyDescent="0.2">
      <c r="A1736" s="1"/>
      <c r="B1736" s="1"/>
      <c r="C1736" s="16"/>
      <c r="D1736" s="1"/>
      <c r="E1736" s="1"/>
      <c r="F1736" s="1"/>
      <c r="G1736" s="1"/>
      <c r="H1736" s="11"/>
      <c r="I1736" s="11"/>
      <c r="J1736" s="11"/>
      <c r="K1736" s="2"/>
      <c r="L1736" s="2"/>
      <c r="M1736" s="1"/>
    </row>
    <row r="1737" spans="1:13" x14ac:dyDescent="0.2">
      <c r="A1737" s="1"/>
      <c r="B1737" s="1"/>
      <c r="C1737" s="16"/>
      <c r="D1737" s="1"/>
      <c r="E1737" s="1"/>
      <c r="F1737" s="1"/>
      <c r="G1737" s="1"/>
      <c r="H1737" s="11"/>
      <c r="I1737" s="11"/>
      <c r="J1737" s="11"/>
      <c r="K1737" s="2"/>
      <c r="L1737" s="2"/>
      <c r="M1737" s="1"/>
    </row>
    <row r="1738" spans="1:13" x14ac:dyDescent="0.2">
      <c r="A1738" s="1"/>
      <c r="B1738" s="1"/>
      <c r="C1738" s="16"/>
      <c r="D1738" s="1"/>
      <c r="E1738" s="1"/>
      <c r="F1738" s="1"/>
      <c r="G1738" s="1"/>
      <c r="H1738" s="11"/>
      <c r="I1738" s="11"/>
      <c r="J1738" s="11"/>
      <c r="K1738" s="2"/>
      <c r="L1738" s="2"/>
      <c r="M1738" s="1"/>
    </row>
    <row r="1739" spans="1:13" x14ac:dyDescent="0.2">
      <c r="A1739" s="1"/>
      <c r="B1739" s="1"/>
      <c r="C1739" s="16"/>
      <c r="D1739" s="1"/>
      <c r="E1739" s="1"/>
      <c r="F1739" s="1"/>
      <c r="G1739" s="1"/>
      <c r="H1739" s="11"/>
      <c r="I1739" s="11"/>
      <c r="J1739" s="11"/>
      <c r="K1739" s="2"/>
      <c r="L1739" s="2"/>
      <c r="M1739" s="1"/>
    </row>
    <row r="1740" spans="1:13" x14ac:dyDescent="0.2">
      <c r="A1740" s="1"/>
      <c r="B1740" s="1"/>
      <c r="C1740" s="16"/>
      <c r="D1740" s="1"/>
      <c r="E1740" s="1"/>
      <c r="F1740" s="1"/>
      <c r="G1740" s="1"/>
      <c r="H1740" s="11"/>
      <c r="I1740" s="11"/>
      <c r="J1740" s="11"/>
      <c r="K1740" s="2"/>
      <c r="L1740" s="2"/>
      <c r="M1740" s="1"/>
    </row>
    <row r="1741" spans="1:13" x14ac:dyDescent="0.2">
      <c r="A1741" s="1"/>
      <c r="B1741" s="1"/>
      <c r="C1741" s="16"/>
      <c r="D1741" s="1"/>
      <c r="E1741" s="1"/>
      <c r="F1741" s="1"/>
      <c r="G1741" s="1"/>
      <c r="H1741" s="11"/>
      <c r="I1741" s="11"/>
      <c r="J1741" s="11"/>
      <c r="K1741" s="2"/>
      <c r="L1741" s="2"/>
      <c r="M1741" s="1"/>
    </row>
    <row r="1742" spans="1:13" x14ac:dyDescent="0.2">
      <c r="A1742" s="1"/>
      <c r="B1742" s="1"/>
      <c r="C1742" s="16"/>
      <c r="D1742" s="1"/>
      <c r="E1742" s="1"/>
      <c r="F1742" s="1"/>
      <c r="G1742" s="1"/>
      <c r="H1742" s="11"/>
      <c r="I1742" s="11"/>
      <c r="J1742" s="11"/>
      <c r="K1742" s="2"/>
      <c r="L1742" s="2"/>
      <c r="M1742" s="1"/>
    </row>
    <row r="1743" spans="1:13" x14ac:dyDescent="0.2">
      <c r="A1743" s="1"/>
      <c r="B1743" s="1"/>
      <c r="C1743" s="16"/>
      <c r="D1743" s="1"/>
      <c r="E1743" s="1"/>
      <c r="F1743" s="1"/>
      <c r="G1743" s="1"/>
      <c r="H1743" s="11"/>
      <c r="I1743" s="11"/>
      <c r="J1743" s="11"/>
      <c r="K1743" s="2"/>
      <c r="L1743" s="2"/>
      <c r="M1743" s="1"/>
    </row>
    <row r="1744" spans="1:13" x14ac:dyDescent="0.2">
      <c r="A1744" s="1"/>
      <c r="B1744" s="1"/>
      <c r="C1744" s="16"/>
      <c r="D1744" s="1"/>
      <c r="E1744" s="1"/>
      <c r="F1744" s="1"/>
      <c r="G1744" s="1"/>
      <c r="H1744" s="11"/>
      <c r="I1744" s="11"/>
      <c r="J1744" s="11"/>
      <c r="K1744" s="2"/>
      <c r="L1744" s="2"/>
      <c r="M1744" s="1"/>
    </row>
    <row r="1745" spans="1:13" x14ac:dyDescent="0.2">
      <c r="A1745" s="1"/>
      <c r="B1745" s="1"/>
      <c r="C1745" s="16"/>
      <c r="D1745" s="1"/>
      <c r="E1745" s="1"/>
      <c r="F1745" s="1"/>
      <c r="G1745" s="1"/>
      <c r="H1745" s="11"/>
      <c r="I1745" s="11"/>
      <c r="J1745" s="11"/>
      <c r="K1745" s="2"/>
      <c r="L1745" s="2"/>
      <c r="M1745" s="1"/>
    </row>
    <row r="1746" spans="1:13" x14ac:dyDescent="0.2">
      <c r="A1746" s="1"/>
      <c r="B1746" s="1"/>
      <c r="C1746" s="16"/>
      <c r="D1746" s="1"/>
      <c r="E1746" s="1"/>
      <c r="F1746" s="1"/>
      <c r="G1746" s="1"/>
      <c r="H1746" s="11"/>
      <c r="I1746" s="11"/>
      <c r="J1746" s="11"/>
      <c r="K1746" s="2"/>
      <c r="L1746" s="2"/>
      <c r="M1746" s="1"/>
    </row>
    <row r="1747" spans="1:13" x14ac:dyDescent="0.2">
      <c r="A1747" s="1"/>
      <c r="B1747" s="1"/>
      <c r="C1747" s="16"/>
      <c r="D1747" s="1"/>
      <c r="E1747" s="1"/>
      <c r="F1747" s="1"/>
      <c r="G1747" s="1"/>
      <c r="H1747" s="11"/>
      <c r="I1747" s="11"/>
      <c r="J1747" s="11"/>
      <c r="K1747" s="2"/>
      <c r="L1747" s="2"/>
      <c r="M1747" s="1"/>
    </row>
    <row r="1748" spans="1:13" x14ac:dyDescent="0.2">
      <c r="A1748" s="1"/>
      <c r="B1748" s="1"/>
      <c r="C1748" s="16"/>
      <c r="D1748" s="1"/>
      <c r="E1748" s="1"/>
      <c r="F1748" s="1"/>
      <c r="G1748" s="1"/>
      <c r="H1748" s="11"/>
      <c r="I1748" s="11"/>
      <c r="J1748" s="11"/>
      <c r="K1748" s="2"/>
      <c r="L1748" s="2"/>
      <c r="M1748" s="1"/>
    </row>
    <row r="1749" spans="1:13" x14ac:dyDescent="0.2">
      <c r="A1749" s="1"/>
      <c r="B1749" s="1"/>
      <c r="C1749" s="16"/>
      <c r="D1749" s="1"/>
      <c r="E1749" s="1"/>
      <c r="F1749" s="1"/>
      <c r="G1749" s="1"/>
      <c r="H1749" s="11"/>
      <c r="I1749" s="11"/>
      <c r="J1749" s="11"/>
      <c r="K1749" s="2"/>
      <c r="L1749" s="2"/>
      <c r="M1749" s="1"/>
    </row>
    <row r="1750" spans="1:13" x14ac:dyDescent="0.2">
      <c r="A1750" s="1"/>
      <c r="B1750" s="1"/>
      <c r="C1750" s="16"/>
      <c r="D1750" s="1"/>
      <c r="E1750" s="1"/>
      <c r="F1750" s="1"/>
      <c r="G1750" s="1"/>
      <c r="H1750" s="11"/>
      <c r="I1750" s="11"/>
      <c r="J1750" s="11"/>
      <c r="K1750" s="2"/>
      <c r="L1750" s="2"/>
      <c r="M1750" s="1"/>
    </row>
    <row r="1751" spans="1:13" x14ac:dyDescent="0.2">
      <c r="A1751" s="1"/>
      <c r="B1751" s="1"/>
      <c r="C1751" s="16"/>
      <c r="D1751" s="1"/>
      <c r="E1751" s="1"/>
      <c r="F1751" s="1"/>
      <c r="G1751" s="1"/>
      <c r="H1751" s="11"/>
      <c r="I1751" s="11"/>
      <c r="J1751" s="11"/>
      <c r="K1751" s="2"/>
      <c r="L1751" s="2"/>
      <c r="M1751" s="1"/>
    </row>
    <row r="1752" spans="1:13" x14ac:dyDescent="0.2">
      <c r="A1752" s="1"/>
      <c r="B1752" s="1"/>
      <c r="C1752" s="16"/>
      <c r="D1752" s="1"/>
      <c r="E1752" s="1"/>
      <c r="F1752" s="1"/>
      <c r="G1752" s="1"/>
      <c r="H1752" s="11"/>
      <c r="I1752" s="11"/>
      <c r="J1752" s="11"/>
      <c r="K1752" s="2"/>
      <c r="L1752" s="2"/>
      <c r="M1752" s="1"/>
    </row>
    <row r="1753" spans="1:13" x14ac:dyDescent="0.2">
      <c r="A1753" s="1"/>
      <c r="B1753" s="1"/>
      <c r="C1753" s="16"/>
      <c r="D1753" s="1"/>
      <c r="E1753" s="1"/>
      <c r="F1753" s="1"/>
      <c r="G1753" s="1"/>
      <c r="H1753" s="11"/>
      <c r="I1753" s="11"/>
      <c r="J1753" s="11"/>
      <c r="K1753" s="2"/>
      <c r="L1753" s="2"/>
      <c r="M1753" s="1"/>
    </row>
    <row r="1754" spans="1:13" x14ac:dyDescent="0.2">
      <c r="A1754" s="1"/>
      <c r="B1754" s="1"/>
      <c r="C1754" s="16"/>
      <c r="D1754" s="1"/>
      <c r="E1754" s="1"/>
      <c r="F1754" s="1"/>
      <c r="G1754" s="1"/>
      <c r="H1754" s="11"/>
      <c r="I1754" s="11"/>
      <c r="J1754" s="11"/>
      <c r="K1754" s="2"/>
      <c r="L1754" s="2"/>
      <c r="M1754" s="1"/>
    </row>
    <row r="1755" spans="1:13" x14ac:dyDescent="0.2">
      <c r="A1755" s="1"/>
      <c r="B1755" s="1"/>
      <c r="C1755" s="16"/>
      <c r="D1755" s="1"/>
      <c r="E1755" s="1"/>
      <c r="F1755" s="1"/>
      <c r="G1755" s="1"/>
      <c r="H1755" s="11"/>
      <c r="I1755" s="11"/>
      <c r="J1755" s="11"/>
      <c r="K1755" s="2"/>
      <c r="L1755" s="2"/>
      <c r="M1755" s="1"/>
    </row>
    <row r="1756" spans="1:13" x14ac:dyDescent="0.2">
      <c r="A1756" s="1"/>
      <c r="B1756" s="1"/>
      <c r="C1756" s="16"/>
      <c r="D1756" s="1"/>
      <c r="E1756" s="1"/>
      <c r="F1756" s="1"/>
      <c r="G1756" s="1"/>
      <c r="H1756" s="11"/>
      <c r="I1756" s="11"/>
      <c r="J1756" s="11"/>
      <c r="K1756" s="2"/>
      <c r="L1756" s="2"/>
      <c r="M1756" s="1"/>
    </row>
    <row r="1757" spans="1:13" x14ac:dyDescent="0.2">
      <c r="A1757" s="1"/>
      <c r="B1757" s="1"/>
      <c r="C1757" s="16"/>
      <c r="D1757" s="1"/>
      <c r="E1757" s="1"/>
      <c r="F1757" s="1"/>
      <c r="G1757" s="1"/>
      <c r="H1757" s="11"/>
      <c r="I1757" s="11"/>
      <c r="J1757" s="11"/>
      <c r="K1757" s="2"/>
      <c r="L1757" s="2"/>
      <c r="M1757" s="1"/>
    </row>
    <row r="1758" spans="1:13" x14ac:dyDescent="0.2">
      <c r="A1758" s="1"/>
      <c r="B1758" s="1"/>
      <c r="C1758" s="16"/>
      <c r="D1758" s="1"/>
      <c r="E1758" s="1"/>
      <c r="F1758" s="1"/>
      <c r="G1758" s="1"/>
      <c r="H1758" s="11"/>
      <c r="I1758" s="11"/>
      <c r="J1758" s="11"/>
      <c r="K1758" s="2"/>
      <c r="L1758" s="2"/>
      <c r="M1758" s="1"/>
    </row>
    <row r="1759" spans="1:13" x14ac:dyDescent="0.2">
      <c r="A1759" s="1"/>
      <c r="B1759" s="1"/>
      <c r="C1759" s="16"/>
      <c r="D1759" s="1"/>
      <c r="E1759" s="1"/>
      <c r="F1759" s="1"/>
      <c r="G1759" s="1"/>
      <c r="H1759" s="11"/>
      <c r="I1759" s="11"/>
      <c r="J1759" s="11"/>
      <c r="K1759" s="2"/>
      <c r="L1759" s="2"/>
      <c r="M1759" s="1"/>
    </row>
    <row r="1760" spans="1:13" x14ac:dyDescent="0.2">
      <c r="A1760" s="1"/>
      <c r="B1760" s="1"/>
      <c r="C1760" s="16"/>
      <c r="D1760" s="1"/>
      <c r="E1760" s="1"/>
      <c r="F1760" s="1"/>
      <c r="G1760" s="1"/>
      <c r="H1760" s="11"/>
      <c r="I1760" s="11"/>
      <c r="J1760" s="11"/>
      <c r="K1760" s="2"/>
      <c r="L1760" s="2"/>
      <c r="M1760" s="1"/>
    </row>
    <row r="1761" spans="1:13" x14ac:dyDescent="0.2">
      <c r="A1761" s="1"/>
      <c r="B1761" s="1"/>
      <c r="C1761" s="16"/>
      <c r="D1761" s="1"/>
      <c r="E1761" s="1"/>
      <c r="F1761" s="1"/>
      <c r="G1761" s="1"/>
      <c r="H1761" s="11"/>
      <c r="I1761" s="11"/>
      <c r="J1761" s="11"/>
      <c r="K1761" s="2"/>
      <c r="L1761" s="2"/>
      <c r="M1761" s="1"/>
    </row>
    <row r="1762" spans="1:13" x14ac:dyDescent="0.2">
      <c r="A1762" s="1"/>
      <c r="B1762" s="1"/>
      <c r="C1762" s="16"/>
      <c r="D1762" s="1"/>
      <c r="E1762" s="1"/>
      <c r="F1762" s="1"/>
      <c r="G1762" s="1"/>
      <c r="H1762" s="11"/>
      <c r="I1762" s="11"/>
      <c r="J1762" s="11"/>
      <c r="K1762" s="2"/>
      <c r="L1762" s="2"/>
      <c r="M1762" s="1"/>
    </row>
    <row r="1763" spans="1:13" x14ac:dyDescent="0.2">
      <c r="A1763" s="1"/>
      <c r="B1763" s="1"/>
      <c r="C1763" s="16"/>
      <c r="D1763" s="1"/>
      <c r="E1763" s="1"/>
      <c r="F1763" s="1"/>
      <c r="G1763" s="1"/>
      <c r="H1763" s="11"/>
      <c r="I1763" s="11"/>
      <c r="J1763" s="11"/>
      <c r="K1763" s="2"/>
      <c r="L1763" s="2"/>
      <c r="M1763" s="1"/>
    </row>
    <row r="1764" spans="1:13" x14ac:dyDescent="0.2">
      <c r="A1764" s="1"/>
      <c r="B1764" s="1"/>
      <c r="C1764" s="16"/>
      <c r="D1764" s="1"/>
      <c r="E1764" s="1"/>
      <c r="F1764" s="1"/>
      <c r="G1764" s="1"/>
      <c r="H1764" s="11"/>
      <c r="I1764" s="11"/>
      <c r="J1764" s="11"/>
      <c r="K1764" s="2"/>
      <c r="L1764" s="2"/>
      <c r="M1764" s="1"/>
    </row>
    <row r="1765" spans="1:13" x14ac:dyDescent="0.2">
      <c r="A1765" s="1"/>
      <c r="B1765" s="1"/>
      <c r="C1765" s="16"/>
      <c r="D1765" s="1"/>
      <c r="E1765" s="1"/>
      <c r="F1765" s="1"/>
      <c r="G1765" s="1"/>
      <c r="H1765" s="11"/>
      <c r="I1765" s="11"/>
      <c r="J1765" s="11"/>
      <c r="K1765" s="2"/>
      <c r="L1765" s="2"/>
      <c r="M1765" s="1"/>
    </row>
    <row r="1766" spans="1:13" x14ac:dyDescent="0.2">
      <c r="A1766" s="1"/>
      <c r="B1766" s="1"/>
      <c r="C1766" s="16"/>
      <c r="D1766" s="1"/>
      <c r="E1766" s="1"/>
      <c r="F1766" s="1"/>
      <c r="G1766" s="1"/>
      <c r="H1766" s="11"/>
      <c r="I1766" s="11"/>
      <c r="J1766" s="11"/>
      <c r="K1766" s="2"/>
      <c r="L1766" s="2"/>
      <c r="M1766" s="1"/>
    </row>
    <row r="1767" spans="1:13" x14ac:dyDescent="0.2">
      <c r="A1767" s="1"/>
      <c r="B1767" s="1"/>
      <c r="C1767" s="16"/>
      <c r="D1767" s="1"/>
      <c r="E1767" s="1"/>
      <c r="F1767" s="1"/>
      <c r="G1767" s="1"/>
      <c r="H1767" s="11"/>
      <c r="I1767" s="11"/>
      <c r="J1767" s="11"/>
      <c r="K1767" s="2"/>
      <c r="L1767" s="2"/>
      <c r="M1767" s="1"/>
    </row>
    <row r="1768" spans="1:13" x14ac:dyDescent="0.2">
      <c r="A1768" s="1"/>
      <c r="B1768" s="1"/>
      <c r="C1768" s="16"/>
      <c r="D1768" s="1"/>
      <c r="E1768" s="1"/>
      <c r="F1768" s="1"/>
      <c r="G1768" s="1"/>
      <c r="H1768" s="11"/>
      <c r="I1768" s="11"/>
      <c r="J1768" s="11"/>
      <c r="K1768" s="2"/>
      <c r="L1768" s="2"/>
      <c r="M1768" s="1"/>
    </row>
    <row r="1769" spans="1:13" x14ac:dyDescent="0.2">
      <c r="A1769" s="1"/>
      <c r="B1769" s="1"/>
      <c r="C1769" s="16"/>
      <c r="D1769" s="1"/>
      <c r="E1769" s="1"/>
      <c r="F1769" s="1"/>
      <c r="G1769" s="1"/>
      <c r="H1769" s="11"/>
      <c r="I1769" s="11"/>
      <c r="J1769" s="11"/>
      <c r="K1769" s="2"/>
      <c r="L1769" s="2"/>
      <c r="M1769" s="1"/>
    </row>
    <row r="1770" spans="1:13" x14ac:dyDescent="0.2">
      <c r="A1770" s="1"/>
      <c r="B1770" s="1"/>
      <c r="C1770" s="16"/>
      <c r="D1770" s="1"/>
      <c r="E1770" s="1"/>
      <c r="F1770" s="1"/>
      <c r="G1770" s="1"/>
      <c r="H1770" s="11"/>
      <c r="I1770" s="11"/>
      <c r="J1770" s="11"/>
      <c r="K1770" s="2"/>
      <c r="L1770" s="2"/>
      <c r="M1770" s="1"/>
    </row>
    <row r="1771" spans="1:13" x14ac:dyDescent="0.2">
      <c r="A1771" s="1"/>
      <c r="B1771" s="1"/>
      <c r="C1771" s="16"/>
      <c r="D1771" s="1"/>
      <c r="E1771" s="1"/>
      <c r="F1771" s="1"/>
      <c r="G1771" s="1"/>
      <c r="H1771" s="11"/>
      <c r="I1771" s="11"/>
      <c r="J1771" s="11"/>
      <c r="K1771" s="2"/>
      <c r="L1771" s="2"/>
      <c r="M1771" s="1"/>
    </row>
    <row r="1772" spans="1:13" x14ac:dyDescent="0.2">
      <c r="A1772" s="1"/>
      <c r="B1772" s="1"/>
      <c r="C1772" s="16"/>
      <c r="D1772" s="1"/>
      <c r="E1772" s="1"/>
      <c r="F1772" s="1"/>
      <c r="G1772" s="1"/>
      <c r="H1772" s="11"/>
      <c r="I1772" s="11"/>
      <c r="J1772" s="11"/>
      <c r="K1772" s="2"/>
      <c r="L1772" s="2"/>
      <c r="M1772" s="1"/>
    </row>
    <row r="1773" spans="1:13" x14ac:dyDescent="0.2">
      <c r="A1773" s="1"/>
      <c r="B1773" s="1"/>
      <c r="C1773" s="16"/>
      <c r="D1773" s="1"/>
      <c r="E1773" s="1"/>
      <c r="F1773" s="1"/>
      <c r="G1773" s="1"/>
      <c r="H1773" s="11"/>
      <c r="I1773" s="11"/>
      <c r="J1773" s="11"/>
      <c r="K1773" s="2"/>
      <c r="L1773" s="2"/>
      <c r="M1773" s="1"/>
    </row>
    <row r="1774" spans="1:13" x14ac:dyDescent="0.2">
      <c r="A1774" s="1"/>
      <c r="B1774" s="1"/>
      <c r="C1774" s="16"/>
      <c r="D1774" s="1"/>
      <c r="E1774" s="1"/>
      <c r="F1774" s="1"/>
      <c r="G1774" s="1"/>
      <c r="H1774" s="11"/>
      <c r="I1774" s="11"/>
      <c r="J1774" s="11"/>
      <c r="K1774" s="2"/>
      <c r="L1774" s="2"/>
      <c r="M1774" s="1"/>
    </row>
    <row r="1775" spans="1:13" x14ac:dyDescent="0.2">
      <c r="A1775" s="1"/>
      <c r="B1775" s="1"/>
      <c r="C1775" s="16"/>
      <c r="D1775" s="1"/>
      <c r="E1775" s="1"/>
      <c r="F1775" s="1"/>
      <c r="G1775" s="1"/>
      <c r="H1775" s="11"/>
      <c r="I1775" s="11"/>
      <c r="J1775" s="11"/>
      <c r="K1775" s="2"/>
      <c r="L1775" s="2"/>
      <c r="M1775" s="1"/>
    </row>
    <row r="1776" spans="1:13" x14ac:dyDescent="0.2">
      <c r="A1776" s="1"/>
      <c r="B1776" s="1"/>
      <c r="C1776" s="16"/>
      <c r="D1776" s="1"/>
      <c r="E1776" s="1"/>
      <c r="F1776" s="1"/>
      <c r="G1776" s="1"/>
      <c r="H1776" s="11"/>
      <c r="I1776" s="11"/>
      <c r="J1776" s="11"/>
      <c r="K1776" s="2"/>
      <c r="L1776" s="2"/>
      <c r="M1776" s="1"/>
    </row>
    <row r="1777" spans="1:13" x14ac:dyDescent="0.2">
      <c r="A1777" s="1"/>
      <c r="B1777" s="1"/>
      <c r="C1777" s="16"/>
      <c r="D1777" s="1"/>
      <c r="E1777" s="1"/>
      <c r="F1777" s="1"/>
      <c r="G1777" s="1"/>
      <c r="H1777" s="11"/>
      <c r="I1777" s="11"/>
      <c r="J1777" s="11"/>
      <c r="K1777" s="2"/>
      <c r="L1777" s="2"/>
      <c r="M1777" s="1"/>
    </row>
    <row r="1778" spans="1:13" x14ac:dyDescent="0.2">
      <c r="A1778" s="1"/>
      <c r="B1778" s="1"/>
      <c r="C1778" s="16"/>
      <c r="D1778" s="1"/>
      <c r="E1778" s="1"/>
      <c r="F1778" s="1"/>
      <c r="G1778" s="1"/>
      <c r="H1778" s="11"/>
      <c r="I1778" s="11"/>
      <c r="J1778" s="11"/>
      <c r="K1778" s="2"/>
      <c r="L1778" s="2"/>
      <c r="M1778" s="1"/>
    </row>
    <row r="1779" spans="1:13" x14ac:dyDescent="0.2">
      <c r="A1779" s="1"/>
      <c r="B1779" s="1"/>
      <c r="C1779" s="16"/>
      <c r="D1779" s="1"/>
      <c r="E1779" s="1"/>
      <c r="F1779" s="1"/>
      <c r="G1779" s="1"/>
      <c r="H1779" s="11"/>
      <c r="I1779" s="11"/>
      <c r="J1779" s="11"/>
      <c r="K1779" s="2"/>
      <c r="L1779" s="2"/>
      <c r="M1779" s="1"/>
    </row>
    <row r="1780" spans="1:13" x14ac:dyDescent="0.2">
      <c r="A1780" s="1"/>
      <c r="B1780" s="1"/>
      <c r="C1780" s="16"/>
      <c r="D1780" s="1"/>
      <c r="E1780" s="1"/>
      <c r="F1780" s="1"/>
      <c r="G1780" s="1"/>
      <c r="H1780" s="11"/>
      <c r="I1780" s="11"/>
      <c r="J1780" s="11"/>
      <c r="K1780" s="2"/>
      <c r="L1780" s="2"/>
      <c r="M1780" s="1"/>
    </row>
    <row r="1781" spans="1:13" x14ac:dyDescent="0.2">
      <c r="A1781" s="1"/>
      <c r="B1781" s="1"/>
      <c r="C1781" s="16"/>
      <c r="D1781" s="1"/>
      <c r="E1781" s="1"/>
      <c r="F1781" s="1"/>
      <c r="G1781" s="1"/>
      <c r="H1781" s="11"/>
      <c r="I1781" s="11"/>
      <c r="J1781" s="11"/>
      <c r="K1781" s="2"/>
      <c r="L1781" s="2"/>
      <c r="M1781" s="1"/>
    </row>
    <row r="1782" spans="1:13" x14ac:dyDescent="0.2">
      <c r="A1782" s="1"/>
      <c r="B1782" s="1"/>
      <c r="C1782" s="16"/>
      <c r="D1782" s="1"/>
      <c r="E1782" s="1"/>
      <c r="F1782" s="1"/>
      <c r="G1782" s="1"/>
      <c r="H1782" s="11"/>
      <c r="I1782" s="11"/>
      <c r="J1782" s="11"/>
      <c r="K1782" s="2"/>
      <c r="L1782" s="2"/>
      <c r="M1782" s="1"/>
    </row>
    <row r="1783" spans="1:13" x14ac:dyDescent="0.2">
      <c r="A1783" s="1"/>
      <c r="B1783" s="1"/>
      <c r="C1783" s="16"/>
      <c r="D1783" s="1"/>
      <c r="E1783" s="1"/>
      <c r="F1783" s="1"/>
      <c r="G1783" s="1"/>
      <c r="H1783" s="11"/>
      <c r="I1783" s="11"/>
      <c r="J1783" s="11"/>
      <c r="K1783" s="2"/>
      <c r="L1783" s="2"/>
      <c r="M1783" s="1"/>
    </row>
    <row r="1784" spans="1:13" x14ac:dyDescent="0.2">
      <c r="A1784" s="1"/>
      <c r="B1784" s="1"/>
      <c r="C1784" s="16"/>
      <c r="D1784" s="1"/>
      <c r="E1784" s="1"/>
      <c r="F1784" s="1"/>
      <c r="G1784" s="1"/>
      <c r="H1784" s="11"/>
      <c r="I1784" s="11"/>
      <c r="J1784" s="11"/>
      <c r="K1784" s="2"/>
      <c r="L1784" s="2"/>
      <c r="M1784" s="1"/>
    </row>
    <row r="1785" spans="1:13" x14ac:dyDescent="0.2">
      <c r="A1785" s="1"/>
      <c r="B1785" s="1"/>
      <c r="C1785" s="16"/>
      <c r="D1785" s="1"/>
      <c r="E1785" s="1"/>
      <c r="F1785" s="1"/>
      <c r="G1785" s="1"/>
      <c r="H1785" s="11"/>
      <c r="I1785" s="11"/>
      <c r="J1785" s="11"/>
      <c r="K1785" s="2"/>
      <c r="L1785" s="2"/>
      <c r="M1785" s="1"/>
    </row>
    <row r="1786" spans="1:13" x14ac:dyDescent="0.2">
      <c r="A1786" s="1"/>
      <c r="B1786" s="1"/>
      <c r="C1786" s="16"/>
      <c r="D1786" s="1"/>
      <c r="E1786" s="1"/>
      <c r="F1786" s="1"/>
      <c r="G1786" s="1"/>
      <c r="H1786" s="11"/>
      <c r="I1786" s="11"/>
      <c r="J1786" s="11"/>
      <c r="K1786" s="2"/>
      <c r="L1786" s="2"/>
      <c r="M1786" s="1"/>
    </row>
    <row r="1787" spans="1:13" x14ac:dyDescent="0.2">
      <c r="A1787" s="1"/>
      <c r="B1787" s="1"/>
      <c r="C1787" s="16"/>
      <c r="D1787" s="1"/>
      <c r="E1787" s="1"/>
      <c r="F1787" s="1"/>
      <c r="G1787" s="1"/>
      <c r="H1787" s="11"/>
      <c r="I1787" s="11"/>
      <c r="J1787" s="11"/>
      <c r="K1787" s="2"/>
      <c r="L1787" s="2"/>
      <c r="M1787" s="1"/>
    </row>
    <row r="1788" spans="1:13" x14ac:dyDescent="0.2">
      <c r="A1788" s="1"/>
      <c r="B1788" s="1"/>
      <c r="C1788" s="16"/>
      <c r="D1788" s="1"/>
      <c r="E1788" s="1"/>
      <c r="F1788" s="1"/>
      <c r="G1788" s="1"/>
      <c r="H1788" s="11"/>
      <c r="I1788" s="11"/>
      <c r="J1788" s="11"/>
      <c r="K1788" s="2"/>
      <c r="L1788" s="2"/>
      <c r="M1788" s="1"/>
    </row>
    <row r="1789" spans="1:13" x14ac:dyDescent="0.2">
      <c r="A1789" s="1"/>
      <c r="B1789" s="1"/>
      <c r="C1789" s="16"/>
      <c r="D1789" s="1"/>
      <c r="E1789" s="1"/>
      <c r="F1789" s="1"/>
      <c r="G1789" s="1"/>
      <c r="H1789" s="11"/>
      <c r="I1789" s="11"/>
      <c r="J1789" s="11"/>
      <c r="K1789" s="2"/>
      <c r="L1789" s="2"/>
      <c r="M1789" s="1"/>
    </row>
    <row r="1790" spans="1:13" x14ac:dyDescent="0.2">
      <c r="A1790" s="1"/>
      <c r="B1790" s="1"/>
      <c r="C1790" s="16"/>
      <c r="D1790" s="1"/>
      <c r="E1790" s="1"/>
      <c r="F1790" s="1"/>
      <c r="G1790" s="1"/>
      <c r="H1790" s="11"/>
      <c r="I1790" s="11"/>
      <c r="J1790" s="11"/>
      <c r="K1790" s="2"/>
      <c r="L1790" s="2"/>
      <c r="M1790" s="1"/>
    </row>
    <row r="1791" spans="1:13" x14ac:dyDescent="0.2">
      <c r="A1791" s="1"/>
      <c r="B1791" s="1"/>
      <c r="C1791" s="16"/>
      <c r="D1791" s="1"/>
      <c r="E1791" s="1"/>
      <c r="F1791" s="1"/>
      <c r="G1791" s="1"/>
      <c r="H1791" s="11"/>
      <c r="I1791" s="11"/>
      <c r="J1791" s="11"/>
      <c r="K1791" s="2"/>
      <c r="L1791" s="2"/>
      <c r="M1791" s="1"/>
    </row>
    <row r="1792" spans="1:13" x14ac:dyDescent="0.2">
      <c r="A1792" s="1"/>
      <c r="B1792" s="1"/>
      <c r="C1792" s="16"/>
      <c r="D1792" s="1"/>
      <c r="E1792" s="1"/>
      <c r="F1792" s="1"/>
      <c r="G1792" s="1"/>
      <c r="H1792" s="11"/>
      <c r="I1792" s="11"/>
      <c r="J1792" s="11"/>
      <c r="K1792" s="2"/>
      <c r="L1792" s="2"/>
      <c r="M1792" s="1"/>
    </row>
    <row r="1793" spans="1:13" x14ac:dyDescent="0.2">
      <c r="A1793" s="1"/>
      <c r="B1793" s="1"/>
      <c r="C1793" s="16"/>
      <c r="D1793" s="1"/>
      <c r="E1793" s="1"/>
      <c r="F1793" s="1"/>
      <c r="G1793" s="1"/>
      <c r="H1793" s="11"/>
      <c r="I1793" s="11"/>
      <c r="J1793" s="11"/>
      <c r="K1793" s="2"/>
      <c r="L1793" s="2"/>
      <c r="M1793" s="1"/>
    </row>
    <row r="1794" spans="1:13" x14ac:dyDescent="0.2">
      <c r="A1794" s="1"/>
      <c r="B1794" s="1"/>
      <c r="C1794" s="16"/>
      <c r="D1794" s="1"/>
      <c r="E1794" s="1"/>
      <c r="F1794" s="1"/>
      <c r="G1794" s="1"/>
      <c r="H1794" s="11"/>
      <c r="I1794" s="11"/>
      <c r="J1794" s="11"/>
      <c r="K1794" s="2"/>
      <c r="L1794" s="2"/>
      <c r="M1794" s="1"/>
    </row>
    <row r="1795" spans="1:13" x14ac:dyDescent="0.2">
      <c r="A1795" s="1"/>
      <c r="B1795" s="1"/>
      <c r="C1795" s="16"/>
      <c r="D1795" s="1"/>
      <c r="E1795" s="1"/>
      <c r="F1795" s="1"/>
      <c r="G1795" s="1"/>
      <c r="H1795" s="11"/>
      <c r="I1795" s="11"/>
      <c r="J1795" s="11"/>
      <c r="K1795" s="2"/>
      <c r="L1795" s="2"/>
      <c r="M1795" s="1"/>
    </row>
    <row r="1796" spans="1:13" x14ac:dyDescent="0.2">
      <c r="A1796" s="1"/>
      <c r="B1796" s="1"/>
      <c r="C1796" s="16"/>
      <c r="D1796" s="1"/>
      <c r="E1796" s="1"/>
      <c r="F1796" s="1"/>
      <c r="G1796" s="1"/>
      <c r="H1796" s="11"/>
      <c r="I1796" s="11"/>
      <c r="J1796" s="11"/>
      <c r="K1796" s="2"/>
      <c r="L1796" s="2"/>
      <c r="M1796" s="1"/>
    </row>
    <row r="1797" spans="1:13" x14ac:dyDescent="0.2">
      <c r="A1797" s="1"/>
      <c r="B1797" s="1"/>
      <c r="C1797" s="16"/>
      <c r="D1797" s="1"/>
      <c r="E1797" s="1"/>
      <c r="F1797" s="1"/>
      <c r="G1797" s="1"/>
      <c r="H1797" s="11"/>
      <c r="I1797" s="11"/>
      <c r="J1797" s="11"/>
      <c r="K1797" s="2"/>
      <c r="L1797" s="2"/>
      <c r="M1797" s="1"/>
    </row>
    <row r="1798" spans="1:13" x14ac:dyDescent="0.2">
      <c r="A1798" s="1"/>
      <c r="B1798" s="1"/>
      <c r="C1798" s="16"/>
      <c r="D1798" s="1"/>
      <c r="E1798" s="1"/>
      <c r="F1798" s="1"/>
      <c r="G1798" s="1"/>
      <c r="H1798" s="11"/>
      <c r="I1798" s="11"/>
      <c r="J1798" s="11"/>
      <c r="K1798" s="2"/>
      <c r="L1798" s="2"/>
      <c r="M1798" s="1"/>
    </row>
    <row r="1799" spans="1:13" x14ac:dyDescent="0.2">
      <c r="A1799" s="1"/>
      <c r="B1799" s="1"/>
      <c r="C1799" s="16"/>
      <c r="D1799" s="1"/>
      <c r="E1799" s="1"/>
      <c r="F1799" s="1"/>
      <c r="G1799" s="1"/>
      <c r="H1799" s="11"/>
      <c r="I1799" s="11"/>
      <c r="J1799" s="11"/>
      <c r="K1799" s="2"/>
      <c r="L1799" s="2"/>
      <c r="M1799" s="1"/>
    </row>
    <row r="1800" spans="1:13" x14ac:dyDescent="0.2">
      <c r="A1800" s="1"/>
      <c r="B1800" s="1"/>
      <c r="C1800" s="16"/>
      <c r="D1800" s="1"/>
      <c r="E1800" s="1"/>
      <c r="F1800" s="1"/>
      <c r="G1800" s="1"/>
      <c r="H1800" s="11"/>
      <c r="I1800" s="11"/>
      <c r="J1800" s="11"/>
      <c r="K1800" s="2"/>
      <c r="L1800" s="2"/>
      <c r="M1800" s="1"/>
    </row>
    <row r="1801" spans="1:13" x14ac:dyDescent="0.2">
      <c r="A1801" s="1"/>
      <c r="B1801" s="1"/>
      <c r="C1801" s="16"/>
      <c r="D1801" s="1"/>
      <c r="E1801" s="1"/>
      <c r="F1801" s="1"/>
      <c r="G1801" s="1"/>
      <c r="H1801" s="11"/>
      <c r="I1801" s="11"/>
      <c r="J1801" s="11"/>
      <c r="K1801" s="2"/>
      <c r="L1801" s="2"/>
      <c r="M1801" s="1"/>
    </row>
    <row r="1802" spans="1:13" x14ac:dyDescent="0.2">
      <c r="A1802" s="1"/>
      <c r="B1802" s="1"/>
      <c r="C1802" s="16"/>
      <c r="D1802" s="1"/>
      <c r="E1802" s="1"/>
      <c r="F1802" s="1"/>
      <c r="G1802" s="1"/>
      <c r="H1802" s="11"/>
      <c r="I1802" s="11"/>
      <c r="J1802" s="11"/>
      <c r="K1802" s="2"/>
      <c r="L1802" s="2"/>
      <c r="M1802" s="1"/>
    </row>
    <row r="1803" spans="1:13" x14ac:dyDescent="0.2">
      <c r="A1803" s="1"/>
      <c r="B1803" s="1"/>
      <c r="C1803" s="16"/>
      <c r="D1803" s="1"/>
      <c r="E1803" s="1"/>
      <c r="F1803" s="1"/>
      <c r="G1803" s="1"/>
      <c r="H1803" s="11"/>
      <c r="I1803" s="11"/>
      <c r="J1803" s="11"/>
      <c r="K1803" s="2"/>
      <c r="L1803" s="2"/>
      <c r="M1803" s="1"/>
    </row>
    <row r="1804" spans="1:13" x14ac:dyDescent="0.2">
      <c r="A1804" s="1"/>
      <c r="B1804" s="1"/>
      <c r="C1804" s="16"/>
      <c r="D1804" s="1"/>
      <c r="E1804" s="1"/>
      <c r="F1804" s="1"/>
      <c r="G1804" s="1"/>
      <c r="H1804" s="11"/>
      <c r="I1804" s="11"/>
      <c r="J1804" s="11"/>
      <c r="K1804" s="2"/>
      <c r="L1804" s="2"/>
      <c r="M1804" s="1"/>
    </row>
    <row r="1805" spans="1:13" x14ac:dyDescent="0.2">
      <c r="A1805" s="1"/>
      <c r="B1805" s="1"/>
      <c r="C1805" s="16"/>
      <c r="D1805" s="1"/>
      <c r="E1805" s="1"/>
      <c r="F1805" s="1"/>
      <c r="G1805" s="1"/>
      <c r="H1805" s="11"/>
      <c r="I1805" s="11"/>
      <c r="J1805" s="11"/>
      <c r="K1805" s="2"/>
      <c r="L1805" s="2"/>
      <c r="M1805" s="1"/>
    </row>
    <row r="1806" spans="1:13" x14ac:dyDescent="0.2">
      <c r="A1806" s="1"/>
      <c r="B1806" s="1"/>
      <c r="C1806" s="16"/>
      <c r="D1806" s="1"/>
      <c r="E1806" s="1"/>
      <c r="F1806" s="1"/>
      <c r="G1806" s="1"/>
      <c r="H1806" s="11"/>
      <c r="I1806" s="11"/>
      <c r="J1806" s="11"/>
      <c r="K1806" s="2"/>
      <c r="L1806" s="2"/>
      <c r="M1806" s="1"/>
    </row>
    <row r="1807" spans="1:13" x14ac:dyDescent="0.2">
      <c r="A1807" s="1"/>
      <c r="B1807" s="1"/>
      <c r="C1807" s="16"/>
      <c r="D1807" s="1"/>
      <c r="E1807" s="1"/>
      <c r="F1807" s="1"/>
      <c r="G1807" s="1"/>
      <c r="H1807" s="11"/>
      <c r="I1807" s="11"/>
      <c r="J1807" s="11"/>
      <c r="K1807" s="2"/>
      <c r="L1807" s="2"/>
      <c r="M1807" s="1"/>
    </row>
    <row r="1808" spans="1:13" x14ac:dyDescent="0.2">
      <c r="A1808" s="1"/>
      <c r="B1808" s="1"/>
      <c r="C1808" s="16"/>
      <c r="D1808" s="1"/>
      <c r="E1808" s="1"/>
      <c r="F1808" s="1"/>
      <c r="G1808" s="1"/>
      <c r="H1808" s="11"/>
      <c r="I1808" s="11"/>
      <c r="J1808" s="11"/>
      <c r="K1808" s="2"/>
      <c r="L1808" s="2"/>
      <c r="M1808" s="1"/>
    </row>
    <row r="1809" spans="1:13" x14ac:dyDescent="0.2">
      <c r="A1809" s="1"/>
      <c r="B1809" s="1"/>
      <c r="C1809" s="16"/>
      <c r="D1809" s="1"/>
      <c r="E1809" s="1"/>
      <c r="F1809" s="1"/>
      <c r="G1809" s="1"/>
      <c r="H1809" s="11"/>
      <c r="I1809" s="11"/>
      <c r="J1809" s="11"/>
      <c r="K1809" s="2"/>
      <c r="L1809" s="2"/>
      <c r="M1809" s="1"/>
    </row>
    <row r="1810" spans="1:13" x14ac:dyDescent="0.2">
      <c r="A1810" s="1"/>
      <c r="B1810" s="1"/>
      <c r="C1810" s="16"/>
      <c r="D1810" s="1"/>
      <c r="E1810" s="1"/>
      <c r="F1810" s="1"/>
      <c r="G1810" s="1"/>
      <c r="H1810" s="11"/>
      <c r="I1810" s="11"/>
      <c r="J1810" s="11"/>
      <c r="K1810" s="2"/>
      <c r="L1810" s="2"/>
      <c r="M1810" s="1"/>
    </row>
    <row r="1811" spans="1:13" x14ac:dyDescent="0.2">
      <c r="A1811" s="1"/>
      <c r="B1811" s="1"/>
      <c r="C1811" s="16"/>
      <c r="D1811" s="1"/>
      <c r="E1811" s="1"/>
      <c r="F1811" s="1"/>
      <c r="G1811" s="1"/>
      <c r="H1811" s="11"/>
      <c r="I1811" s="11"/>
      <c r="J1811" s="11"/>
      <c r="K1811" s="2"/>
      <c r="L1811" s="2"/>
      <c r="M1811" s="1"/>
    </row>
    <row r="1812" spans="1:13" x14ac:dyDescent="0.2">
      <c r="A1812" s="1"/>
      <c r="B1812" s="1"/>
      <c r="C1812" s="16"/>
      <c r="D1812" s="1"/>
      <c r="E1812" s="1"/>
      <c r="F1812" s="1"/>
      <c r="G1812" s="1"/>
      <c r="H1812" s="11"/>
      <c r="I1812" s="11"/>
      <c r="J1812" s="11"/>
      <c r="K1812" s="2"/>
      <c r="L1812" s="2"/>
      <c r="M1812" s="1"/>
    </row>
    <row r="1813" spans="1:13" x14ac:dyDescent="0.2">
      <c r="A1813" s="1"/>
      <c r="B1813" s="1"/>
      <c r="C1813" s="16"/>
      <c r="D1813" s="1"/>
      <c r="E1813" s="1"/>
      <c r="F1813" s="1"/>
      <c r="G1813" s="1"/>
      <c r="H1813" s="11"/>
      <c r="I1813" s="11"/>
      <c r="J1813" s="11"/>
      <c r="K1813" s="2"/>
      <c r="L1813" s="2"/>
      <c r="M1813" s="1"/>
    </row>
    <row r="1814" spans="1:13" x14ac:dyDescent="0.2">
      <c r="A1814" s="1"/>
      <c r="B1814" s="1"/>
      <c r="C1814" s="16"/>
      <c r="D1814" s="1"/>
      <c r="E1814" s="1"/>
      <c r="F1814" s="1"/>
      <c r="G1814" s="1"/>
      <c r="H1814" s="11"/>
      <c r="I1814" s="11"/>
      <c r="J1814" s="11"/>
      <c r="K1814" s="2"/>
      <c r="L1814" s="2"/>
      <c r="M1814" s="1"/>
    </row>
    <row r="1815" spans="1:13" x14ac:dyDescent="0.2">
      <c r="A1815" s="1"/>
      <c r="B1815" s="1"/>
      <c r="C1815" s="16"/>
      <c r="D1815" s="1"/>
      <c r="E1815" s="1"/>
      <c r="F1815" s="1"/>
      <c r="G1815" s="1"/>
      <c r="H1815" s="11"/>
      <c r="I1815" s="11"/>
      <c r="J1815" s="11"/>
      <c r="K1815" s="2"/>
      <c r="L1815" s="2"/>
      <c r="M1815" s="1"/>
    </row>
    <row r="1816" spans="1:13" x14ac:dyDescent="0.2">
      <c r="A1816" s="1"/>
      <c r="B1816" s="1"/>
      <c r="C1816" s="16"/>
      <c r="D1816" s="1"/>
      <c r="E1816" s="1"/>
      <c r="F1816" s="1"/>
      <c r="G1816" s="1"/>
      <c r="H1816" s="11"/>
      <c r="I1816" s="11"/>
      <c r="J1816" s="11"/>
      <c r="K1816" s="2"/>
      <c r="L1816" s="2"/>
      <c r="M1816" s="1"/>
    </row>
    <row r="1817" spans="1:13" x14ac:dyDescent="0.2">
      <c r="A1817" s="1"/>
      <c r="B1817" s="1"/>
      <c r="C1817" s="16"/>
      <c r="D1817" s="1"/>
      <c r="E1817" s="1"/>
      <c r="F1817" s="1"/>
      <c r="G1817" s="1"/>
      <c r="H1817" s="11"/>
      <c r="I1817" s="11"/>
      <c r="J1817" s="11"/>
      <c r="K1817" s="2"/>
      <c r="L1817" s="2"/>
      <c r="M1817" s="1"/>
    </row>
    <row r="1818" spans="1:13" x14ac:dyDescent="0.2">
      <c r="A1818" s="1"/>
      <c r="B1818" s="1"/>
      <c r="C1818" s="16"/>
      <c r="D1818" s="1"/>
      <c r="E1818" s="1"/>
      <c r="F1818" s="1"/>
      <c r="G1818" s="1"/>
      <c r="H1818" s="11"/>
      <c r="I1818" s="11"/>
      <c r="J1818" s="11"/>
      <c r="K1818" s="2"/>
      <c r="L1818" s="2"/>
      <c r="M1818" s="1"/>
    </row>
    <row r="1819" spans="1:13" x14ac:dyDescent="0.2">
      <c r="A1819" s="1"/>
      <c r="B1819" s="1"/>
      <c r="C1819" s="16"/>
      <c r="D1819" s="1"/>
      <c r="E1819" s="1"/>
      <c r="F1819" s="1"/>
      <c r="G1819" s="1"/>
      <c r="H1819" s="11"/>
      <c r="I1819" s="11"/>
      <c r="J1819" s="11"/>
      <c r="K1819" s="2"/>
      <c r="L1819" s="2"/>
      <c r="M1819" s="1"/>
    </row>
    <row r="1820" spans="1:13" x14ac:dyDescent="0.2">
      <c r="A1820" s="1"/>
      <c r="B1820" s="1"/>
      <c r="C1820" s="16"/>
      <c r="D1820" s="1"/>
      <c r="E1820" s="1"/>
      <c r="F1820" s="1"/>
      <c r="G1820" s="1"/>
      <c r="H1820" s="11"/>
      <c r="I1820" s="11"/>
      <c r="J1820" s="11"/>
      <c r="K1820" s="2"/>
      <c r="L1820" s="2"/>
      <c r="M1820" s="1"/>
    </row>
    <row r="1821" spans="1:13" x14ac:dyDescent="0.2">
      <c r="A1821" s="1"/>
      <c r="B1821" s="1"/>
      <c r="C1821" s="16"/>
      <c r="D1821" s="1"/>
      <c r="E1821" s="1"/>
      <c r="F1821" s="1"/>
      <c r="G1821" s="1"/>
      <c r="H1821" s="11"/>
      <c r="I1821" s="11"/>
      <c r="J1821" s="11"/>
      <c r="K1821" s="2"/>
      <c r="L1821" s="2"/>
      <c r="M1821" s="1"/>
    </row>
    <row r="1822" spans="1:13" x14ac:dyDescent="0.2">
      <c r="A1822" s="1"/>
      <c r="B1822" s="1"/>
      <c r="C1822" s="16"/>
      <c r="D1822" s="1"/>
      <c r="E1822" s="1"/>
      <c r="F1822" s="1"/>
      <c r="G1822" s="1"/>
      <c r="H1822" s="11"/>
      <c r="I1822" s="11"/>
      <c r="J1822" s="11"/>
      <c r="K1822" s="2"/>
      <c r="L1822" s="2"/>
      <c r="M1822" s="1"/>
    </row>
    <row r="1823" spans="1:13" x14ac:dyDescent="0.2">
      <c r="A1823" s="1"/>
      <c r="B1823" s="1"/>
      <c r="C1823" s="16"/>
      <c r="D1823" s="1"/>
      <c r="E1823" s="1"/>
      <c r="F1823" s="1"/>
      <c r="G1823" s="1"/>
      <c r="H1823" s="11"/>
      <c r="I1823" s="11"/>
      <c r="J1823" s="11"/>
      <c r="K1823" s="2"/>
      <c r="L1823" s="2"/>
      <c r="M1823" s="1"/>
    </row>
    <row r="1824" spans="1:13" x14ac:dyDescent="0.2">
      <c r="A1824" s="1"/>
      <c r="B1824" s="1"/>
      <c r="C1824" s="16"/>
      <c r="D1824" s="1"/>
      <c r="E1824" s="1"/>
      <c r="F1824" s="1"/>
      <c r="G1824" s="1"/>
      <c r="H1824" s="11"/>
      <c r="I1824" s="11"/>
      <c r="J1824" s="11"/>
      <c r="K1824" s="2"/>
      <c r="L1824" s="2"/>
      <c r="M1824" s="1"/>
    </row>
    <row r="1825" spans="1:13" x14ac:dyDescent="0.2">
      <c r="A1825" s="1"/>
      <c r="B1825" s="1"/>
      <c r="C1825" s="16"/>
      <c r="D1825" s="1"/>
      <c r="E1825" s="1"/>
      <c r="F1825" s="1"/>
      <c r="G1825" s="1"/>
      <c r="H1825" s="11"/>
      <c r="I1825" s="11"/>
      <c r="J1825" s="11"/>
      <c r="K1825" s="2"/>
      <c r="L1825" s="2"/>
      <c r="M1825" s="1"/>
    </row>
    <row r="1826" spans="1:13" x14ac:dyDescent="0.2">
      <c r="A1826" s="1"/>
      <c r="B1826" s="1"/>
      <c r="C1826" s="16"/>
      <c r="D1826" s="1"/>
      <c r="E1826" s="1"/>
      <c r="F1826" s="1"/>
      <c r="G1826" s="1"/>
      <c r="H1826" s="11"/>
      <c r="I1826" s="11"/>
      <c r="J1826" s="11"/>
      <c r="K1826" s="2"/>
      <c r="L1826" s="2"/>
      <c r="M1826" s="1"/>
    </row>
    <row r="1827" spans="1:13" x14ac:dyDescent="0.2">
      <c r="A1827" s="1"/>
      <c r="B1827" s="1"/>
      <c r="C1827" s="16"/>
      <c r="D1827" s="1"/>
      <c r="E1827" s="1"/>
      <c r="F1827" s="1"/>
      <c r="G1827" s="1"/>
      <c r="H1827" s="11"/>
      <c r="I1827" s="11"/>
      <c r="J1827" s="11"/>
      <c r="K1827" s="2"/>
      <c r="L1827" s="2"/>
      <c r="M1827" s="1"/>
    </row>
    <row r="1828" spans="1:13" x14ac:dyDescent="0.2">
      <c r="A1828" s="1"/>
      <c r="B1828" s="1"/>
      <c r="C1828" s="16"/>
      <c r="D1828" s="1"/>
      <c r="E1828" s="1"/>
      <c r="F1828" s="1"/>
      <c r="G1828" s="1"/>
      <c r="H1828" s="11"/>
      <c r="I1828" s="11"/>
      <c r="J1828" s="11"/>
      <c r="K1828" s="2"/>
      <c r="L1828" s="2"/>
      <c r="M1828" s="1"/>
    </row>
    <row r="1829" spans="1:13" x14ac:dyDescent="0.2">
      <c r="A1829" s="1"/>
      <c r="B1829" s="1"/>
      <c r="C1829" s="16"/>
      <c r="D1829" s="1"/>
      <c r="E1829" s="1"/>
      <c r="F1829" s="1"/>
      <c r="G1829" s="1"/>
      <c r="H1829" s="11"/>
      <c r="I1829" s="11"/>
      <c r="J1829" s="11"/>
      <c r="K1829" s="2"/>
      <c r="L1829" s="2"/>
      <c r="M1829" s="1"/>
    </row>
    <row r="1830" spans="1:13" x14ac:dyDescent="0.2">
      <c r="A1830" s="1"/>
      <c r="B1830" s="1"/>
      <c r="C1830" s="16"/>
      <c r="D1830" s="1"/>
      <c r="E1830" s="1"/>
      <c r="F1830" s="1"/>
      <c r="G1830" s="1"/>
      <c r="H1830" s="11"/>
      <c r="I1830" s="11"/>
      <c r="J1830" s="11"/>
      <c r="K1830" s="2"/>
      <c r="L1830" s="2"/>
      <c r="M1830" s="1"/>
    </row>
    <row r="1831" spans="1:13" x14ac:dyDescent="0.2">
      <c r="A1831" s="1"/>
      <c r="B1831" s="1"/>
      <c r="C1831" s="16"/>
      <c r="D1831" s="1"/>
      <c r="E1831" s="1"/>
      <c r="F1831" s="1"/>
      <c r="G1831" s="1"/>
      <c r="H1831" s="11"/>
      <c r="I1831" s="11"/>
      <c r="J1831" s="11"/>
      <c r="K1831" s="2"/>
      <c r="L1831" s="2"/>
      <c r="M1831" s="1"/>
    </row>
    <row r="1832" spans="1:13" x14ac:dyDescent="0.2">
      <c r="A1832" s="1"/>
      <c r="B1832" s="1"/>
      <c r="C1832" s="16"/>
      <c r="D1832" s="1"/>
      <c r="E1832" s="1"/>
      <c r="F1832" s="1"/>
      <c r="G1832" s="1"/>
      <c r="H1832" s="11"/>
      <c r="I1832" s="11"/>
      <c r="J1832" s="11"/>
      <c r="K1832" s="2"/>
      <c r="L1832" s="2"/>
      <c r="M1832" s="1"/>
    </row>
    <row r="1833" spans="1:13" x14ac:dyDescent="0.2">
      <c r="A1833" s="1"/>
      <c r="B1833" s="1"/>
      <c r="C1833" s="16"/>
      <c r="D1833" s="1"/>
      <c r="E1833" s="1"/>
      <c r="F1833" s="1"/>
      <c r="G1833" s="1"/>
      <c r="H1833" s="11"/>
      <c r="I1833" s="11"/>
      <c r="J1833" s="11"/>
      <c r="K1833" s="2"/>
      <c r="L1833" s="2"/>
      <c r="M1833" s="1"/>
    </row>
    <row r="1834" spans="1:13" x14ac:dyDescent="0.2">
      <c r="A1834" s="1"/>
      <c r="B1834" s="1"/>
      <c r="C1834" s="16"/>
      <c r="D1834" s="1"/>
      <c r="E1834" s="1"/>
      <c r="F1834" s="1"/>
      <c r="G1834" s="1"/>
      <c r="H1834" s="11"/>
      <c r="I1834" s="11"/>
      <c r="J1834" s="11"/>
      <c r="K1834" s="2"/>
      <c r="L1834" s="2"/>
      <c r="M1834" s="1"/>
    </row>
    <row r="1835" spans="1:13" x14ac:dyDescent="0.2">
      <c r="A1835" s="1"/>
      <c r="B1835" s="1"/>
      <c r="C1835" s="16"/>
      <c r="D1835" s="1"/>
      <c r="E1835" s="1"/>
      <c r="F1835" s="1"/>
      <c r="G1835" s="1"/>
      <c r="H1835" s="11"/>
      <c r="I1835" s="11"/>
      <c r="J1835" s="11"/>
      <c r="K1835" s="2"/>
      <c r="L1835" s="2"/>
      <c r="M1835" s="1"/>
    </row>
    <row r="1836" spans="1:13" x14ac:dyDescent="0.2">
      <c r="A1836" s="1"/>
      <c r="B1836" s="1"/>
      <c r="C1836" s="16"/>
      <c r="D1836" s="1"/>
      <c r="E1836" s="1"/>
      <c r="F1836" s="1"/>
      <c r="G1836" s="1"/>
      <c r="H1836" s="11"/>
      <c r="I1836" s="11"/>
      <c r="J1836" s="11"/>
      <c r="K1836" s="2"/>
      <c r="L1836" s="2"/>
      <c r="M1836" s="1"/>
    </row>
    <row r="1837" spans="1:13" x14ac:dyDescent="0.2">
      <c r="A1837" s="1"/>
      <c r="B1837" s="1"/>
      <c r="C1837" s="16"/>
      <c r="D1837" s="1"/>
      <c r="E1837" s="1"/>
      <c r="F1837" s="1"/>
      <c r="G1837" s="1"/>
      <c r="H1837" s="11"/>
      <c r="I1837" s="11"/>
      <c r="J1837" s="11"/>
      <c r="K1837" s="2"/>
      <c r="L1837" s="2"/>
      <c r="M1837" s="1"/>
    </row>
    <row r="1838" spans="1:13" x14ac:dyDescent="0.2">
      <c r="A1838" s="1"/>
      <c r="B1838" s="1"/>
      <c r="C1838" s="16"/>
      <c r="D1838" s="1"/>
      <c r="E1838" s="1"/>
      <c r="F1838" s="1"/>
      <c r="G1838" s="1"/>
      <c r="H1838" s="11"/>
      <c r="I1838" s="11"/>
      <c r="J1838" s="11"/>
      <c r="K1838" s="2"/>
      <c r="L1838" s="2"/>
      <c r="M1838" s="1"/>
    </row>
    <row r="1839" spans="1:13" x14ac:dyDescent="0.2">
      <c r="A1839" s="1"/>
      <c r="B1839" s="1"/>
      <c r="C1839" s="16"/>
      <c r="D1839" s="1"/>
      <c r="E1839" s="1"/>
      <c r="F1839" s="1"/>
      <c r="G1839" s="1"/>
      <c r="H1839" s="11"/>
      <c r="I1839" s="11"/>
      <c r="J1839" s="11"/>
      <c r="K1839" s="2"/>
      <c r="L1839" s="2"/>
      <c r="M1839" s="1"/>
    </row>
    <row r="1840" spans="1:13" x14ac:dyDescent="0.2">
      <c r="A1840" s="1"/>
      <c r="B1840" s="1"/>
      <c r="C1840" s="16"/>
      <c r="D1840" s="1"/>
      <c r="E1840" s="1"/>
      <c r="F1840" s="1"/>
      <c r="G1840" s="1"/>
      <c r="H1840" s="11"/>
      <c r="I1840" s="11"/>
      <c r="J1840" s="11"/>
      <c r="K1840" s="2"/>
      <c r="L1840" s="2"/>
      <c r="M1840" s="1"/>
    </row>
    <row r="1841" spans="1:13" x14ac:dyDescent="0.2">
      <c r="A1841" s="1"/>
      <c r="B1841" s="1"/>
      <c r="C1841" s="16"/>
      <c r="D1841" s="1"/>
      <c r="E1841" s="1"/>
      <c r="F1841" s="1"/>
      <c r="G1841" s="1"/>
      <c r="H1841" s="11"/>
      <c r="I1841" s="11"/>
      <c r="J1841" s="11"/>
      <c r="K1841" s="2"/>
      <c r="L1841" s="2"/>
      <c r="M1841" s="1"/>
    </row>
    <row r="1842" spans="1:13" x14ac:dyDescent="0.2">
      <c r="A1842" s="1"/>
      <c r="B1842" s="1"/>
      <c r="C1842" s="16"/>
      <c r="D1842" s="1"/>
      <c r="E1842" s="1"/>
      <c r="F1842" s="1"/>
      <c r="G1842" s="1"/>
      <c r="H1842" s="11"/>
      <c r="I1842" s="11"/>
      <c r="J1842" s="11"/>
      <c r="K1842" s="2"/>
      <c r="L1842" s="2"/>
      <c r="M1842" s="1"/>
    </row>
    <row r="1843" spans="1:13" x14ac:dyDescent="0.2">
      <c r="A1843" s="1"/>
      <c r="B1843" s="1"/>
      <c r="C1843" s="16"/>
      <c r="D1843" s="1"/>
      <c r="E1843" s="1"/>
      <c r="F1843" s="1"/>
      <c r="G1843" s="1"/>
      <c r="H1843" s="11"/>
      <c r="I1843" s="11"/>
      <c r="J1843" s="11"/>
      <c r="K1843" s="2"/>
      <c r="L1843" s="2"/>
      <c r="M1843" s="1"/>
    </row>
    <row r="1844" spans="1:13" x14ac:dyDescent="0.2">
      <c r="A1844" s="1"/>
      <c r="B1844" s="1"/>
      <c r="C1844" s="16"/>
      <c r="D1844" s="1"/>
      <c r="E1844" s="1"/>
      <c r="F1844" s="1"/>
      <c r="G1844" s="1"/>
      <c r="H1844" s="11"/>
      <c r="I1844" s="11"/>
      <c r="J1844" s="11"/>
      <c r="K1844" s="2"/>
      <c r="L1844" s="2"/>
      <c r="M1844" s="1"/>
    </row>
    <row r="1845" spans="1:13" x14ac:dyDescent="0.2">
      <c r="A1845" s="1"/>
      <c r="B1845" s="1"/>
      <c r="C1845" s="16"/>
      <c r="D1845" s="1"/>
      <c r="E1845" s="1"/>
      <c r="F1845" s="1"/>
      <c r="G1845" s="1"/>
      <c r="H1845" s="11"/>
      <c r="I1845" s="11"/>
      <c r="J1845" s="11"/>
      <c r="K1845" s="2"/>
      <c r="L1845" s="2"/>
      <c r="M1845" s="1"/>
    </row>
    <row r="1846" spans="1:13" x14ac:dyDescent="0.2">
      <c r="A1846" s="1"/>
      <c r="B1846" s="1"/>
      <c r="C1846" s="16"/>
      <c r="D1846" s="1"/>
      <c r="E1846" s="1"/>
      <c r="F1846" s="1"/>
      <c r="G1846" s="1"/>
      <c r="H1846" s="11"/>
      <c r="I1846" s="11"/>
      <c r="J1846" s="11"/>
      <c r="K1846" s="2"/>
      <c r="L1846" s="2"/>
      <c r="M1846" s="1"/>
    </row>
    <row r="1847" spans="1:13" x14ac:dyDescent="0.2">
      <c r="A1847" s="1"/>
      <c r="B1847" s="1"/>
      <c r="C1847" s="16"/>
      <c r="D1847" s="1"/>
      <c r="E1847" s="1"/>
      <c r="F1847" s="1"/>
      <c r="G1847" s="1"/>
      <c r="H1847" s="11"/>
      <c r="I1847" s="11"/>
      <c r="J1847" s="11"/>
      <c r="K1847" s="2"/>
      <c r="L1847" s="2"/>
      <c r="M1847" s="1"/>
    </row>
    <row r="1848" spans="1:13" x14ac:dyDescent="0.2">
      <c r="A1848" s="1"/>
      <c r="B1848" s="1"/>
      <c r="C1848" s="16"/>
      <c r="D1848" s="1"/>
      <c r="E1848" s="1"/>
      <c r="F1848" s="1"/>
      <c r="G1848" s="1"/>
      <c r="H1848" s="11"/>
      <c r="I1848" s="11"/>
      <c r="J1848" s="11"/>
      <c r="K1848" s="2"/>
      <c r="L1848" s="2"/>
      <c r="M1848" s="1"/>
    </row>
    <row r="1849" spans="1:13" x14ac:dyDescent="0.2">
      <c r="A1849" s="1"/>
      <c r="B1849" s="1"/>
      <c r="C1849" s="16"/>
      <c r="D1849" s="1"/>
      <c r="E1849" s="1"/>
      <c r="F1849" s="1"/>
      <c r="G1849" s="1"/>
      <c r="H1849" s="11"/>
      <c r="I1849" s="11"/>
      <c r="J1849" s="11"/>
      <c r="K1849" s="2"/>
      <c r="L1849" s="2"/>
      <c r="M1849" s="1"/>
    </row>
    <row r="1850" spans="1:13" x14ac:dyDescent="0.2">
      <c r="A1850" s="1"/>
      <c r="B1850" s="1"/>
      <c r="C1850" s="16"/>
      <c r="D1850" s="1"/>
      <c r="E1850" s="1"/>
      <c r="F1850" s="1"/>
      <c r="G1850" s="1"/>
      <c r="H1850" s="11"/>
      <c r="I1850" s="11"/>
      <c r="J1850" s="11"/>
      <c r="K1850" s="2"/>
      <c r="L1850" s="2"/>
      <c r="M1850" s="1"/>
    </row>
    <row r="1851" spans="1:13" x14ac:dyDescent="0.2">
      <c r="A1851" s="1"/>
      <c r="B1851" s="1"/>
      <c r="C1851" s="16"/>
      <c r="D1851" s="1"/>
      <c r="E1851" s="1"/>
      <c r="F1851" s="1"/>
      <c r="G1851" s="1"/>
      <c r="H1851" s="11"/>
      <c r="I1851" s="11"/>
      <c r="J1851" s="11"/>
      <c r="K1851" s="2"/>
      <c r="L1851" s="2"/>
      <c r="M1851" s="1"/>
    </row>
    <row r="1852" spans="1:13" x14ac:dyDescent="0.2">
      <c r="A1852" s="1"/>
      <c r="B1852" s="1"/>
      <c r="C1852" s="16"/>
      <c r="D1852" s="1"/>
      <c r="E1852" s="1"/>
      <c r="F1852" s="1"/>
      <c r="G1852" s="1"/>
      <c r="H1852" s="11"/>
      <c r="I1852" s="11"/>
      <c r="J1852" s="11"/>
      <c r="K1852" s="2"/>
      <c r="L1852" s="2"/>
      <c r="M1852" s="1"/>
    </row>
    <row r="1853" spans="1:13" x14ac:dyDescent="0.2">
      <c r="A1853" s="1"/>
      <c r="B1853" s="1"/>
      <c r="C1853" s="16"/>
      <c r="D1853" s="1"/>
      <c r="E1853" s="1"/>
      <c r="F1853" s="1"/>
      <c r="G1853" s="1"/>
      <c r="H1853" s="11"/>
      <c r="I1853" s="11"/>
      <c r="J1853" s="11"/>
      <c r="K1853" s="2"/>
      <c r="L1853" s="2"/>
      <c r="M1853" s="1"/>
    </row>
    <row r="1854" spans="1:13" x14ac:dyDescent="0.2">
      <c r="A1854" s="1"/>
      <c r="B1854" s="1"/>
      <c r="C1854" s="16"/>
      <c r="D1854" s="1"/>
      <c r="E1854" s="1"/>
      <c r="F1854" s="1"/>
      <c r="G1854" s="1"/>
      <c r="H1854" s="11"/>
      <c r="I1854" s="11"/>
      <c r="J1854" s="11"/>
      <c r="K1854" s="2"/>
      <c r="L1854" s="2"/>
      <c r="M1854" s="1"/>
    </row>
    <row r="1855" spans="1:13" x14ac:dyDescent="0.2">
      <c r="A1855" s="1"/>
      <c r="B1855" s="1"/>
      <c r="C1855" s="16"/>
      <c r="D1855" s="1"/>
      <c r="E1855" s="1"/>
      <c r="F1855" s="1"/>
      <c r="G1855" s="1"/>
      <c r="H1855" s="11"/>
      <c r="I1855" s="11"/>
      <c r="J1855" s="11"/>
      <c r="K1855" s="2"/>
      <c r="L1855" s="2"/>
      <c r="M1855" s="1"/>
    </row>
    <row r="1856" spans="1:13" x14ac:dyDescent="0.2">
      <c r="A1856" s="1"/>
      <c r="B1856" s="1"/>
      <c r="C1856" s="16"/>
      <c r="D1856" s="1"/>
      <c r="E1856" s="1"/>
      <c r="F1856" s="1"/>
      <c r="G1856" s="1"/>
      <c r="H1856" s="11"/>
      <c r="I1856" s="11"/>
      <c r="J1856" s="11"/>
      <c r="K1856" s="2"/>
      <c r="L1856" s="2"/>
      <c r="M1856" s="1"/>
    </row>
    <row r="1857" spans="1:13" x14ac:dyDescent="0.2">
      <c r="A1857" s="1"/>
      <c r="B1857" s="1"/>
      <c r="C1857" s="16"/>
      <c r="D1857" s="1"/>
      <c r="E1857" s="1"/>
      <c r="F1857" s="1"/>
      <c r="G1857" s="1"/>
      <c r="H1857" s="11"/>
      <c r="I1857" s="11"/>
      <c r="J1857" s="11"/>
      <c r="K1857" s="2"/>
      <c r="L1857" s="2"/>
      <c r="M1857" s="1"/>
    </row>
    <row r="1858" spans="1:13" x14ac:dyDescent="0.2">
      <c r="A1858" s="1"/>
      <c r="B1858" s="1"/>
      <c r="C1858" s="16"/>
      <c r="D1858" s="1"/>
      <c r="E1858" s="1"/>
      <c r="F1858" s="1"/>
      <c r="G1858" s="1"/>
      <c r="H1858" s="11"/>
      <c r="I1858" s="11"/>
      <c r="J1858" s="11"/>
      <c r="K1858" s="2"/>
      <c r="L1858" s="2"/>
      <c r="M1858" s="1"/>
    </row>
    <row r="1859" spans="1:13" x14ac:dyDescent="0.2">
      <c r="A1859" s="1"/>
      <c r="B1859" s="1"/>
      <c r="C1859" s="16"/>
      <c r="D1859" s="1"/>
      <c r="E1859" s="1"/>
      <c r="F1859" s="1"/>
      <c r="G1859" s="1"/>
      <c r="H1859" s="11"/>
      <c r="I1859" s="11"/>
      <c r="J1859" s="11"/>
      <c r="K1859" s="2"/>
      <c r="L1859" s="2"/>
      <c r="M1859" s="1"/>
    </row>
    <row r="1860" spans="1:13" x14ac:dyDescent="0.2">
      <c r="A1860" s="1"/>
      <c r="B1860" s="1"/>
      <c r="C1860" s="16"/>
      <c r="D1860" s="1"/>
      <c r="E1860" s="1"/>
      <c r="F1860" s="1"/>
      <c r="G1860" s="1"/>
      <c r="H1860" s="11"/>
      <c r="I1860" s="11"/>
      <c r="J1860" s="11"/>
      <c r="K1860" s="2"/>
      <c r="L1860" s="2"/>
      <c r="M1860" s="1"/>
    </row>
    <row r="1861" spans="1:13" x14ac:dyDescent="0.2">
      <c r="A1861" s="1"/>
      <c r="B1861" s="1"/>
      <c r="C1861" s="16"/>
      <c r="D1861" s="1"/>
      <c r="E1861" s="1"/>
      <c r="F1861" s="1"/>
      <c r="G1861" s="1"/>
      <c r="H1861" s="11"/>
      <c r="I1861" s="11"/>
      <c r="J1861" s="11"/>
      <c r="K1861" s="2"/>
      <c r="L1861" s="2"/>
      <c r="M1861" s="1"/>
    </row>
    <row r="1862" spans="1:13" x14ac:dyDescent="0.2">
      <c r="A1862" s="1"/>
      <c r="B1862" s="1"/>
      <c r="C1862" s="16"/>
      <c r="D1862" s="1"/>
      <c r="E1862" s="1"/>
      <c r="F1862" s="1"/>
      <c r="G1862" s="1"/>
      <c r="H1862" s="11"/>
      <c r="I1862" s="11"/>
      <c r="J1862" s="11"/>
      <c r="K1862" s="2"/>
      <c r="L1862" s="2"/>
      <c r="M1862" s="1"/>
    </row>
    <row r="1863" spans="1:13" x14ac:dyDescent="0.2">
      <c r="A1863" s="1"/>
      <c r="B1863" s="1"/>
      <c r="C1863" s="16"/>
      <c r="D1863" s="1"/>
      <c r="E1863" s="1"/>
      <c r="F1863" s="1"/>
      <c r="G1863" s="1"/>
      <c r="H1863" s="11"/>
      <c r="I1863" s="11"/>
      <c r="J1863" s="11"/>
      <c r="K1863" s="2"/>
      <c r="L1863" s="2"/>
      <c r="M1863" s="1"/>
    </row>
    <row r="1864" spans="1:13" x14ac:dyDescent="0.2">
      <c r="A1864" s="1"/>
      <c r="B1864" s="1"/>
      <c r="C1864" s="16"/>
      <c r="D1864" s="1"/>
      <c r="E1864" s="1"/>
      <c r="F1864" s="1"/>
      <c r="G1864" s="1"/>
      <c r="H1864" s="11"/>
      <c r="I1864" s="11"/>
      <c r="J1864" s="11"/>
      <c r="K1864" s="2"/>
      <c r="L1864" s="2"/>
      <c r="M1864" s="1"/>
    </row>
    <row r="1865" spans="1:13" x14ac:dyDescent="0.2">
      <c r="A1865" s="1"/>
      <c r="B1865" s="1"/>
      <c r="C1865" s="16"/>
      <c r="D1865" s="1"/>
      <c r="E1865" s="1"/>
      <c r="F1865" s="1"/>
      <c r="G1865" s="1"/>
      <c r="H1865" s="11"/>
      <c r="I1865" s="11"/>
      <c r="J1865" s="11"/>
      <c r="K1865" s="2"/>
      <c r="L1865" s="2"/>
      <c r="M1865" s="1"/>
    </row>
    <row r="1866" spans="1:13" x14ac:dyDescent="0.2">
      <c r="A1866" s="1"/>
      <c r="B1866" s="1"/>
      <c r="C1866" s="16"/>
      <c r="D1866" s="1"/>
      <c r="E1866" s="1"/>
      <c r="F1866" s="1"/>
      <c r="G1866" s="1"/>
      <c r="H1866" s="11"/>
      <c r="I1866" s="11"/>
      <c r="J1866" s="11"/>
      <c r="K1866" s="2"/>
      <c r="L1866" s="2"/>
      <c r="M1866" s="1"/>
    </row>
    <row r="1867" spans="1:13" x14ac:dyDescent="0.2">
      <c r="A1867" s="1"/>
      <c r="B1867" s="1"/>
      <c r="C1867" s="16"/>
      <c r="D1867" s="1"/>
      <c r="E1867" s="1"/>
      <c r="F1867" s="1"/>
      <c r="G1867" s="1"/>
      <c r="H1867" s="11"/>
      <c r="I1867" s="11"/>
      <c r="J1867" s="11"/>
      <c r="K1867" s="2"/>
      <c r="L1867" s="2"/>
      <c r="M1867" s="1"/>
    </row>
    <row r="1868" spans="1:13" x14ac:dyDescent="0.2">
      <c r="A1868" s="1"/>
      <c r="B1868" s="1"/>
      <c r="C1868" s="16"/>
      <c r="D1868" s="1"/>
      <c r="E1868" s="1"/>
      <c r="F1868" s="1"/>
      <c r="G1868" s="1"/>
      <c r="H1868" s="11"/>
      <c r="I1868" s="11"/>
      <c r="J1868" s="11"/>
      <c r="K1868" s="2"/>
      <c r="L1868" s="2"/>
      <c r="M1868" s="1"/>
    </row>
    <row r="1869" spans="1:13" x14ac:dyDescent="0.2">
      <c r="A1869" s="1"/>
      <c r="B1869" s="1"/>
      <c r="C1869" s="16"/>
      <c r="D1869" s="1"/>
      <c r="E1869" s="1"/>
      <c r="F1869" s="1"/>
      <c r="G1869" s="1"/>
      <c r="H1869" s="11"/>
      <c r="I1869" s="11"/>
      <c r="J1869" s="11"/>
      <c r="K1869" s="2"/>
      <c r="L1869" s="2"/>
      <c r="M1869" s="1"/>
    </row>
    <row r="1870" spans="1:13" x14ac:dyDescent="0.2">
      <c r="A1870" s="1"/>
      <c r="B1870" s="1"/>
      <c r="C1870" s="16"/>
      <c r="D1870" s="1"/>
      <c r="E1870" s="1"/>
      <c r="F1870" s="1"/>
      <c r="G1870" s="1"/>
      <c r="H1870" s="11"/>
      <c r="I1870" s="11"/>
      <c r="J1870" s="11"/>
      <c r="K1870" s="2"/>
      <c r="L1870" s="2"/>
      <c r="M1870" s="1"/>
    </row>
    <row r="1871" spans="1:13" x14ac:dyDescent="0.2">
      <c r="A1871" s="1"/>
      <c r="B1871" s="1"/>
      <c r="C1871" s="16"/>
      <c r="D1871" s="1"/>
      <c r="E1871" s="1"/>
      <c r="F1871" s="1"/>
      <c r="G1871" s="1"/>
      <c r="H1871" s="11"/>
      <c r="I1871" s="11"/>
      <c r="J1871" s="11"/>
      <c r="K1871" s="2"/>
      <c r="L1871" s="2"/>
      <c r="M1871" s="1"/>
    </row>
    <row r="1872" spans="1:13" x14ac:dyDescent="0.2">
      <c r="A1872" s="1"/>
      <c r="B1872" s="1"/>
      <c r="C1872" s="16"/>
      <c r="D1872" s="1"/>
      <c r="E1872" s="1"/>
      <c r="F1872" s="1"/>
      <c r="G1872" s="1"/>
      <c r="H1872" s="11"/>
      <c r="I1872" s="11"/>
      <c r="J1872" s="11"/>
      <c r="K1872" s="2"/>
      <c r="L1872" s="2"/>
      <c r="M1872" s="1"/>
    </row>
    <row r="1873" spans="1:13" x14ac:dyDescent="0.2">
      <c r="A1873" s="1"/>
      <c r="B1873" s="1"/>
      <c r="C1873" s="16"/>
      <c r="D1873" s="1"/>
      <c r="E1873" s="1"/>
      <c r="F1873" s="1"/>
      <c r="G1873" s="1"/>
      <c r="H1873" s="11"/>
      <c r="I1873" s="11"/>
      <c r="J1873" s="11"/>
      <c r="K1873" s="2"/>
      <c r="L1873" s="2"/>
      <c r="M1873" s="1"/>
    </row>
    <row r="1874" spans="1:13" x14ac:dyDescent="0.2">
      <c r="A1874" s="1"/>
      <c r="B1874" s="1"/>
      <c r="C1874" s="16"/>
      <c r="D1874" s="1"/>
      <c r="E1874" s="1"/>
      <c r="F1874" s="1"/>
      <c r="G1874" s="1"/>
      <c r="H1874" s="11"/>
      <c r="I1874" s="11"/>
      <c r="J1874" s="11"/>
      <c r="K1874" s="2"/>
      <c r="L1874" s="2"/>
      <c r="M1874" s="1"/>
    </row>
    <row r="1875" spans="1:13" x14ac:dyDescent="0.2">
      <c r="A1875" s="1"/>
      <c r="B1875" s="1"/>
      <c r="C1875" s="16"/>
      <c r="D1875" s="1"/>
      <c r="E1875" s="1"/>
      <c r="F1875" s="1"/>
      <c r="G1875" s="1"/>
      <c r="H1875" s="11"/>
      <c r="I1875" s="11"/>
      <c r="J1875" s="11"/>
      <c r="K1875" s="2"/>
      <c r="L1875" s="2"/>
      <c r="M1875" s="1"/>
    </row>
    <row r="1876" spans="1:13" x14ac:dyDescent="0.2">
      <c r="A1876" s="1"/>
      <c r="B1876" s="1"/>
      <c r="C1876" s="16"/>
      <c r="D1876" s="1"/>
      <c r="E1876" s="1"/>
      <c r="F1876" s="1"/>
      <c r="G1876" s="1"/>
      <c r="H1876" s="11"/>
      <c r="I1876" s="11"/>
      <c r="J1876" s="11"/>
      <c r="K1876" s="2"/>
      <c r="L1876" s="2"/>
      <c r="M1876" s="1"/>
    </row>
    <row r="1877" spans="1:13" x14ac:dyDescent="0.2">
      <c r="A1877" s="1"/>
      <c r="B1877" s="1"/>
      <c r="C1877" s="16"/>
      <c r="D1877" s="1"/>
      <c r="E1877" s="1"/>
      <c r="F1877" s="1"/>
      <c r="G1877" s="1"/>
      <c r="H1877" s="11"/>
      <c r="I1877" s="11"/>
      <c r="J1877" s="11"/>
      <c r="K1877" s="2"/>
      <c r="L1877" s="2"/>
      <c r="M1877" s="1"/>
    </row>
    <row r="1878" spans="1:13" x14ac:dyDescent="0.2">
      <c r="A1878" s="1"/>
      <c r="B1878" s="1"/>
      <c r="C1878" s="16"/>
      <c r="D1878" s="1"/>
      <c r="E1878" s="1"/>
      <c r="F1878" s="1"/>
      <c r="G1878" s="1"/>
      <c r="H1878" s="11"/>
      <c r="I1878" s="11"/>
      <c r="J1878" s="11"/>
      <c r="K1878" s="2"/>
      <c r="L1878" s="2"/>
      <c r="M1878" s="1"/>
    </row>
    <row r="1879" spans="1:13" x14ac:dyDescent="0.2">
      <c r="A1879" s="1"/>
      <c r="B1879" s="1"/>
      <c r="C1879" s="16"/>
      <c r="D1879" s="1"/>
      <c r="E1879" s="1"/>
      <c r="F1879" s="1"/>
      <c r="G1879" s="1"/>
      <c r="H1879" s="11"/>
      <c r="I1879" s="11"/>
      <c r="J1879" s="11"/>
      <c r="K1879" s="2"/>
      <c r="L1879" s="2"/>
      <c r="M1879" s="1"/>
    </row>
    <row r="1880" spans="1:13" x14ac:dyDescent="0.2">
      <c r="A1880" s="1"/>
      <c r="B1880" s="1"/>
      <c r="C1880" s="16"/>
      <c r="D1880" s="1"/>
      <c r="E1880" s="1"/>
      <c r="F1880" s="1"/>
      <c r="G1880" s="1"/>
      <c r="H1880" s="11"/>
      <c r="I1880" s="11"/>
      <c r="J1880" s="11"/>
      <c r="K1880" s="2"/>
      <c r="L1880" s="2"/>
      <c r="M1880" s="1"/>
    </row>
    <row r="1881" spans="1:13" x14ac:dyDescent="0.2">
      <c r="A1881" s="1"/>
      <c r="B1881" s="1"/>
      <c r="C1881" s="16"/>
      <c r="D1881" s="1"/>
      <c r="E1881" s="1"/>
      <c r="F1881" s="1"/>
      <c r="G1881" s="1"/>
      <c r="H1881" s="11"/>
      <c r="I1881" s="11"/>
      <c r="J1881" s="11"/>
      <c r="K1881" s="2"/>
      <c r="L1881" s="2"/>
      <c r="M1881" s="1"/>
    </row>
    <row r="1882" spans="1:13" x14ac:dyDescent="0.2">
      <c r="A1882" s="1"/>
      <c r="B1882" s="1"/>
      <c r="C1882" s="16"/>
      <c r="D1882" s="1"/>
      <c r="E1882" s="1"/>
      <c r="F1882" s="1"/>
      <c r="G1882" s="1"/>
      <c r="H1882" s="11"/>
      <c r="I1882" s="11"/>
      <c r="J1882" s="11"/>
      <c r="K1882" s="2"/>
      <c r="L1882" s="2"/>
      <c r="M1882" s="1"/>
    </row>
    <row r="1883" spans="1:13" x14ac:dyDescent="0.2">
      <c r="A1883" s="1"/>
      <c r="B1883" s="1"/>
      <c r="C1883" s="16"/>
      <c r="D1883" s="1"/>
      <c r="E1883" s="1"/>
      <c r="F1883" s="1"/>
      <c r="G1883" s="1"/>
      <c r="H1883" s="11"/>
      <c r="I1883" s="11"/>
      <c r="J1883" s="11"/>
      <c r="K1883" s="2"/>
      <c r="L1883" s="2"/>
      <c r="M1883" s="1"/>
    </row>
    <row r="1884" spans="1:13" x14ac:dyDescent="0.2">
      <c r="A1884" s="1"/>
      <c r="B1884" s="1"/>
      <c r="C1884" s="16"/>
      <c r="D1884" s="1"/>
      <c r="E1884" s="1"/>
      <c r="F1884" s="1"/>
      <c r="G1884" s="1"/>
      <c r="H1884" s="11"/>
      <c r="I1884" s="11"/>
      <c r="J1884" s="11"/>
      <c r="K1884" s="2"/>
      <c r="L1884" s="2"/>
      <c r="M1884" s="1"/>
    </row>
    <row r="1885" spans="1:13" x14ac:dyDescent="0.2">
      <c r="A1885" s="1"/>
      <c r="B1885" s="1"/>
      <c r="C1885" s="16"/>
      <c r="D1885" s="1"/>
      <c r="E1885" s="1"/>
      <c r="F1885" s="1"/>
      <c r="G1885" s="1"/>
      <c r="H1885" s="11"/>
      <c r="I1885" s="11"/>
      <c r="J1885" s="11"/>
      <c r="K1885" s="2"/>
      <c r="L1885" s="2"/>
      <c r="M1885" s="1"/>
    </row>
    <row r="1886" spans="1:13" x14ac:dyDescent="0.2">
      <c r="A1886" s="1"/>
      <c r="B1886" s="1"/>
      <c r="C1886" s="16"/>
      <c r="D1886" s="1"/>
      <c r="E1886" s="1"/>
      <c r="F1886" s="1"/>
      <c r="G1886" s="1"/>
      <c r="H1886" s="11"/>
      <c r="I1886" s="11"/>
      <c r="J1886" s="11"/>
      <c r="K1886" s="2"/>
      <c r="L1886" s="2"/>
      <c r="M1886" s="1"/>
    </row>
    <row r="1887" spans="1:13" x14ac:dyDescent="0.2">
      <c r="A1887" s="1"/>
      <c r="B1887" s="1"/>
      <c r="C1887" s="16"/>
      <c r="D1887" s="1"/>
      <c r="E1887" s="1"/>
      <c r="F1887" s="1"/>
      <c r="G1887" s="1"/>
      <c r="H1887" s="11"/>
      <c r="I1887" s="11"/>
      <c r="J1887" s="11"/>
      <c r="K1887" s="2"/>
      <c r="L1887" s="2"/>
      <c r="M1887" s="1"/>
    </row>
    <row r="1888" spans="1:13" x14ac:dyDescent="0.2">
      <c r="A1888" s="1"/>
      <c r="B1888" s="1"/>
      <c r="C1888" s="16"/>
      <c r="D1888" s="1"/>
      <c r="E1888" s="1"/>
      <c r="F1888" s="1"/>
      <c r="G1888" s="1"/>
      <c r="H1888" s="11"/>
      <c r="I1888" s="11"/>
      <c r="J1888" s="11"/>
      <c r="K1888" s="2"/>
      <c r="L1888" s="2"/>
      <c r="M1888" s="1"/>
    </row>
    <row r="1889" spans="1:13" x14ac:dyDescent="0.2">
      <c r="A1889" s="1"/>
      <c r="B1889" s="1"/>
      <c r="C1889" s="16"/>
      <c r="D1889" s="1"/>
      <c r="E1889" s="1"/>
      <c r="F1889" s="1"/>
      <c r="G1889" s="1"/>
      <c r="H1889" s="11"/>
      <c r="I1889" s="11"/>
      <c r="J1889" s="11"/>
      <c r="K1889" s="2"/>
      <c r="L1889" s="2"/>
      <c r="M1889" s="1"/>
    </row>
    <row r="1890" spans="1:13" x14ac:dyDescent="0.2">
      <c r="A1890" s="1"/>
      <c r="B1890" s="1"/>
      <c r="C1890" s="16"/>
      <c r="D1890" s="1"/>
      <c r="E1890" s="1"/>
      <c r="F1890" s="1"/>
      <c r="G1890" s="1"/>
      <c r="H1890" s="11"/>
      <c r="I1890" s="11"/>
      <c r="J1890" s="11"/>
      <c r="K1890" s="2"/>
      <c r="L1890" s="2"/>
      <c r="M1890" s="1"/>
    </row>
    <row r="1891" spans="1:13" x14ac:dyDescent="0.2">
      <c r="A1891" s="1"/>
      <c r="B1891" s="1"/>
      <c r="C1891" s="16"/>
      <c r="D1891" s="1"/>
      <c r="E1891" s="1"/>
      <c r="F1891" s="1"/>
      <c r="G1891" s="1"/>
      <c r="H1891" s="11"/>
      <c r="I1891" s="11"/>
      <c r="J1891" s="11"/>
      <c r="K1891" s="2"/>
      <c r="L1891" s="2"/>
      <c r="M1891" s="1"/>
    </row>
    <row r="1892" spans="1:13" x14ac:dyDescent="0.2">
      <c r="A1892" s="1"/>
      <c r="B1892" s="1"/>
      <c r="C1892" s="16"/>
      <c r="D1892" s="1"/>
      <c r="E1892" s="1"/>
      <c r="F1892" s="1"/>
      <c r="G1892" s="1"/>
      <c r="H1892" s="11"/>
      <c r="I1892" s="11"/>
      <c r="J1892" s="11"/>
      <c r="K1892" s="2"/>
      <c r="L1892" s="2"/>
      <c r="M1892" s="1"/>
    </row>
    <row r="1893" spans="1:13" x14ac:dyDescent="0.2">
      <c r="A1893" s="1"/>
      <c r="B1893" s="1"/>
      <c r="C1893" s="16"/>
      <c r="D1893" s="1"/>
      <c r="E1893" s="1"/>
      <c r="F1893" s="1"/>
      <c r="G1893" s="1"/>
      <c r="H1893" s="11"/>
      <c r="I1893" s="11"/>
      <c r="J1893" s="11"/>
      <c r="K1893" s="2"/>
      <c r="L1893" s="2"/>
      <c r="M1893" s="1"/>
    </row>
    <row r="1894" spans="1:13" x14ac:dyDescent="0.2">
      <c r="A1894" s="1"/>
      <c r="B1894" s="1"/>
      <c r="C1894" s="16"/>
      <c r="D1894" s="1"/>
      <c r="E1894" s="1"/>
      <c r="F1894" s="1"/>
      <c r="G1894" s="1"/>
      <c r="H1894" s="11"/>
      <c r="I1894" s="11"/>
      <c r="J1894" s="11"/>
      <c r="K1894" s="2"/>
      <c r="L1894" s="2"/>
      <c r="M1894" s="1"/>
    </row>
    <row r="1895" spans="1:13" x14ac:dyDescent="0.2">
      <c r="A1895" s="1"/>
      <c r="B1895" s="1"/>
      <c r="C1895" s="16"/>
      <c r="D1895" s="1"/>
      <c r="E1895" s="1"/>
      <c r="F1895" s="1"/>
      <c r="G1895" s="1"/>
      <c r="H1895" s="11"/>
      <c r="I1895" s="11"/>
      <c r="J1895" s="11"/>
      <c r="K1895" s="2"/>
      <c r="L1895" s="2"/>
      <c r="M1895" s="1"/>
    </row>
    <row r="1896" spans="1:13" x14ac:dyDescent="0.2">
      <c r="A1896" s="1"/>
      <c r="B1896" s="1"/>
      <c r="C1896" s="16"/>
      <c r="D1896" s="1"/>
      <c r="E1896" s="1"/>
      <c r="F1896" s="1"/>
      <c r="G1896" s="1"/>
      <c r="H1896" s="11"/>
      <c r="I1896" s="11"/>
      <c r="J1896" s="11"/>
      <c r="K1896" s="2"/>
      <c r="L1896" s="2"/>
      <c r="M1896" s="1"/>
    </row>
    <row r="1897" spans="1:13" x14ac:dyDescent="0.2">
      <c r="A1897" s="1"/>
      <c r="B1897" s="1"/>
      <c r="C1897" s="16"/>
      <c r="D1897" s="1"/>
      <c r="E1897" s="1"/>
      <c r="F1897" s="1"/>
      <c r="G1897" s="1"/>
      <c r="H1897" s="11"/>
      <c r="I1897" s="11"/>
      <c r="J1897" s="11"/>
      <c r="K1897" s="2"/>
      <c r="L1897" s="2"/>
      <c r="M1897" s="1"/>
    </row>
    <row r="1898" spans="1:13" x14ac:dyDescent="0.2">
      <c r="A1898" s="1"/>
      <c r="B1898" s="1"/>
      <c r="C1898" s="16"/>
      <c r="D1898" s="1"/>
      <c r="E1898" s="1"/>
      <c r="F1898" s="1"/>
      <c r="G1898" s="1"/>
      <c r="H1898" s="11"/>
      <c r="I1898" s="11"/>
      <c r="J1898" s="11"/>
      <c r="K1898" s="2"/>
      <c r="L1898" s="2"/>
      <c r="M1898" s="1"/>
    </row>
    <row r="1899" spans="1:13" x14ac:dyDescent="0.2">
      <c r="A1899" s="1"/>
      <c r="B1899" s="1"/>
      <c r="C1899" s="16"/>
      <c r="D1899" s="1"/>
      <c r="E1899" s="1"/>
      <c r="F1899" s="1"/>
      <c r="G1899" s="1"/>
      <c r="H1899" s="11"/>
      <c r="I1899" s="11"/>
      <c r="J1899" s="11"/>
      <c r="K1899" s="2"/>
      <c r="L1899" s="2"/>
      <c r="M1899" s="1"/>
    </row>
    <row r="1900" spans="1:13" x14ac:dyDescent="0.2">
      <c r="A1900" s="1"/>
      <c r="B1900" s="1"/>
      <c r="C1900" s="16"/>
      <c r="D1900" s="1"/>
      <c r="E1900" s="1"/>
      <c r="F1900" s="1"/>
      <c r="G1900" s="1"/>
      <c r="H1900" s="11"/>
      <c r="I1900" s="11"/>
      <c r="J1900" s="11"/>
      <c r="K1900" s="2"/>
      <c r="L1900" s="2"/>
      <c r="M1900" s="1"/>
    </row>
    <row r="1901" spans="1:13" x14ac:dyDescent="0.2">
      <c r="A1901" s="1"/>
      <c r="B1901" s="1"/>
      <c r="C1901" s="16"/>
      <c r="D1901" s="1"/>
      <c r="E1901" s="1"/>
      <c r="F1901" s="1"/>
      <c r="G1901" s="1"/>
      <c r="H1901" s="11"/>
      <c r="I1901" s="11"/>
      <c r="J1901" s="11"/>
      <c r="K1901" s="2"/>
      <c r="L1901" s="2"/>
      <c r="M1901" s="1"/>
    </row>
    <row r="1902" spans="1:13" x14ac:dyDescent="0.2">
      <c r="A1902" s="1"/>
      <c r="B1902" s="1"/>
      <c r="C1902" s="16"/>
      <c r="D1902" s="1"/>
      <c r="E1902" s="1"/>
      <c r="F1902" s="1"/>
      <c r="G1902" s="1"/>
      <c r="H1902" s="11"/>
      <c r="I1902" s="11"/>
      <c r="J1902" s="11"/>
      <c r="K1902" s="2"/>
      <c r="L1902" s="2"/>
      <c r="M1902" s="1"/>
    </row>
    <row r="1903" spans="1:13" x14ac:dyDescent="0.2">
      <c r="A1903" s="1"/>
      <c r="B1903" s="1"/>
      <c r="C1903" s="16"/>
      <c r="D1903" s="1"/>
      <c r="E1903" s="1"/>
      <c r="F1903" s="1"/>
      <c r="G1903" s="1"/>
      <c r="H1903" s="11"/>
      <c r="I1903" s="11"/>
      <c r="J1903" s="11"/>
      <c r="K1903" s="2"/>
      <c r="L1903" s="2"/>
      <c r="M1903" s="1"/>
    </row>
    <row r="1904" spans="1:13" x14ac:dyDescent="0.2">
      <c r="A1904" s="1"/>
      <c r="B1904" s="1"/>
      <c r="C1904" s="16"/>
      <c r="D1904" s="1"/>
      <c r="E1904" s="1"/>
      <c r="F1904" s="1"/>
      <c r="G1904" s="1"/>
      <c r="H1904" s="11"/>
      <c r="I1904" s="11"/>
      <c r="J1904" s="11"/>
      <c r="K1904" s="2"/>
      <c r="L1904" s="2"/>
      <c r="M1904" s="1"/>
    </row>
    <row r="1905" spans="1:13" x14ac:dyDescent="0.2">
      <c r="A1905" s="1"/>
      <c r="B1905" s="1"/>
      <c r="C1905" s="16"/>
      <c r="D1905" s="1"/>
      <c r="E1905" s="1"/>
      <c r="F1905" s="1"/>
      <c r="G1905" s="1"/>
      <c r="H1905" s="11"/>
      <c r="I1905" s="11"/>
      <c r="J1905" s="11"/>
      <c r="K1905" s="2"/>
      <c r="L1905" s="2"/>
      <c r="M1905" s="1"/>
    </row>
    <row r="1906" spans="1:13" x14ac:dyDescent="0.2">
      <c r="A1906" s="1"/>
      <c r="B1906" s="1"/>
      <c r="C1906" s="16"/>
      <c r="D1906" s="1"/>
      <c r="E1906" s="1"/>
      <c r="F1906" s="1"/>
      <c r="G1906" s="1"/>
      <c r="H1906" s="11"/>
      <c r="I1906" s="11"/>
      <c r="J1906" s="11"/>
      <c r="K1906" s="2"/>
      <c r="L1906" s="2"/>
      <c r="M1906" s="1"/>
    </row>
    <row r="1907" spans="1:13" x14ac:dyDescent="0.2">
      <c r="A1907" s="1"/>
      <c r="B1907" s="1"/>
      <c r="C1907" s="16"/>
      <c r="D1907" s="1"/>
      <c r="E1907" s="1"/>
      <c r="F1907" s="1"/>
      <c r="G1907" s="1"/>
      <c r="H1907" s="11"/>
      <c r="I1907" s="11"/>
      <c r="J1907" s="11"/>
      <c r="K1907" s="2"/>
      <c r="L1907" s="2"/>
      <c r="M1907" s="1"/>
    </row>
    <row r="1908" spans="1:13" x14ac:dyDescent="0.2">
      <c r="A1908" s="1"/>
      <c r="B1908" s="1"/>
      <c r="C1908" s="16"/>
      <c r="D1908" s="1"/>
      <c r="E1908" s="1"/>
      <c r="F1908" s="1"/>
      <c r="G1908" s="1"/>
      <c r="H1908" s="11"/>
      <c r="I1908" s="11"/>
      <c r="J1908" s="11"/>
      <c r="K1908" s="2"/>
      <c r="L1908" s="2"/>
      <c r="M1908" s="1"/>
    </row>
    <row r="1909" spans="1:13" x14ac:dyDescent="0.2">
      <c r="A1909" s="1"/>
      <c r="B1909" s="1"/>
      <c r="C1909" s="16"/>
      <c r="D1909" s="1"/>
      <c r="E1909" s="1"/>
      <c r="F1909" s="1"/>
      <c r="G1909" s="1"/>
      <c r="H1909" s="11"/>
      <c r="I1909" s="11"/>
      <c r="J1909" s="11"/>
      <c r="K1909" s="2"/>
      <c r="L1909" s="2"/>
      <c r="M1909" s="1"/>
    </row>
    <row r="1910" spans="1:13" x14ac:dyDescent="0.2">
      <c r="A1910" s="1"/>
      <c r="B1910" s="1"/>
      <c r="C1910" s="16"/>
      <c r="D1910" s="1"/>
      <c r="E1910" s="1"/>
      <c r="F1910" s="1"/>
      <c r="G1910" s="1"/>
      <c r="H1910" s="11"/>
      <c r="I1910" s="11"/>
      <c r="J1910" s="11"/>
      <c r="K1910" s="2"/>
      <c r="L1910" s="2"/>
      <c r="M1910" s="1"/>
    </row>
    <row r="1911" spans="1:13" x14ac:dyDescent="0.2">
      <c r="A1911" s="1"/>
      <c r="B1911" s="1"/>
      <c r="C1911" s="16"/>
      <c r="D1911" s="1"/>
      <c r="E1911" s="1"/>
      <c r="F1911" s="1"/>
      <c r="G1911" s="1"/>
      <c r="H1911" s="11"/>
      <c r="I1911" s="11"/>
      <c r="J1911" s="11"/>
      <c r="K1911" s="2"/>
      <c r="L1911" s="2"/>
      <c r="M1911" s="1"/>
    </row>
    <row r="1912" spans="1:13" x14ac:dyDescent="0.2">
      <c r="A1912" s="1"/>
      <c r="B1912" s="1"/>
      <c r="C1912" s="16"/>
      <c r="D1912" s="1"/>
      <c r="E1912" s="1"/>
      <c r="F1912" s="1"/>
      <c r="G1912" s="1"/>
      <c r="H1912" s="11"/>
      <c r="I1912" s="11"/>
      <c r="J1912" s="11"/>
      <c r="K1912" s="2"/>
      <c r="L1912" s="2"/>
      <c r="M1912" s="1"/>
    </row>
    <row r="1913" spans="1:13" x14ac:dyDescent="0.2">
      <c r="A1913" s="1"/>
      <c r="B1913" s="1"/>
      <c r="C1913" s="16"/>
      <c r="D1913" s="1"/>
      <c r="E1913" s="1"/>
      <c r="F1913" s="1"/>
      <c r="G1913" s="1"/>
      <c r="H1913" s="11"/>
      <c r="I1913" s="11"/>
      <c r="J1913" s="11"/>
      <c r="K1913" s="2"/>
      <c r="L1913" s="2"/>
      <c r="M1913" s="1"/>
    </row>
    <row r="1914" spans="1:13" x14ac:dyDescent="0.2">
      <c r="A1914" s="1"/>
      <c r="B1914" s="1"/>
      <c r="C1914" s="16"/>
      <c r="D1914" s="1"/>
      <c r="E1914" s="1"/>
      <c r="F1914" s="1"/>
      <c r="G1914" s="1"/>
      <c r="H1914" s="11"/>
      <c r="I1914" s="11"/>
      <c r="J1914" s="11"/>
      <c r="K1914" s="2"/>
      <c r="L1914" s="2"/>
      <c r="M1914" s="1"/>
    </row>
    <row r="1915" spans="1:13" x14ac:dyDescent="0.2">
      <c r="A1915" s="1"/>
      <c r="B1915" s="1"/>
      <c r="C1915" s="16"/>
      <c r="D1915" s="1"/>
      <c r="E1915" s="1"/>
      <c r="F1915" s="1"/>
      <c r="G1915" s="1"/>
      <c r="H1915" s="11"/>
      <c r="I1915" s="11"/>
      <c r="J1915" s="11"/>
      <c r="K1915" s="2"/>
      <c r="L1915" s="2"/>
      <c r="M1915" s="1"/>
    </row>
    <row r="1916" spans="1:13" x14ac:dyDescent="0.2">
      <c r="A1916" s="1"/>
      <c r="B1916" s="1"/>
      <c r="C1916" s="16"/>
      <c r="D1916" s="1"/>
      <c r="E1916" s="1"/>
      <c r="F1916" s="1"/>
      <c r="G1916" s="1"/>
      <c r="H1916" s="11"/>
      <c r="I1916" s="11"/>
      <c r="J1916" s="11"/>
      <c r="K1916" s="2"/>
      <c r="L1916" s="2"/>
      <c r="M1916" s="1"/>
    </row>
    <row r="1917" spans="1:13" x14ac:dyDescent="0.2">
      <c r="A1917" s="1"/>
      <c r="B1917" s="1"/>
      <c r="C1917" s="16"/>
      <c r="D1917" s="1"/>
      <c r="E1917" s="1"/>
      <c r="F1917" s="1"/>
      <c r="G1917" s="1"/>
      <c r="H1917" s="11"/>
      <c r="I1917" s="11"/>
      <c r="J1917" s="11"/>
      <c r="K1917" s="2"/>
      <c r="L1917" s="2"/>
      <c r="M1917" s="1"/>
    </row>
    <row r="1918" spans="1:13" x14ac:dyDescent="0.2">
      <c r="A1918" s="1"/>
      <c r="B1918" s="1"/>
      <c r="C1918" s="16"/>
      <c r="D1918" s="1"/>
      <c r="E1918" s="1"/>
      <c r="F1918" s="1"/>
      <c r="G1918" s="1"/>
      <c r="H1918" s="11"/>
      <c r="I1918" s="11"/>
      <c r="J1918" s="11"/>
      <c r="K1918" s="2"/>
      <c r="L1918" s="2"/>
      <c r="M1918" s="1"/>
    </row>
    <row r="1919" spans="1:13" x14ac:dyDescent="0.2">
      <c r="A1919" s="1"/>
      <c r="B1919" s="1"/>
      <c r="C1919" s="16"/>
      <c r="D1919" s="1"/>
      <c r="E1919" s="1"/>
      <c r="F1919" s="1"/>
      <c r="G1919" s="1"/>
      <c r="H1919" s="11"/>
      <c r="I1919" s="11"/>
      <c r="J1919" s="11"/>
      <c r="K1919" s="2"/>
      <c r="L1919" s="2"/>
      <c r="M1919" s="1"/>
    </row>
    <row r="1920" spans="1:13" x14ac:dyDescent="0.2">
      <c r="A1920" s="1"/>
      <c r="B1920" s="1"/>
      <c r="C1920" s="16"/>
      <c r="D1920" s="1"/>
      <c r="E1920" s="1"/>
      <c r="F1920" s="1"/>
      <c r="G1920" s="1"/>
      <c r="H1920" s="11"/>
      <c r="I1920" s="11"/>
      <c r="J1920" s="11"/>
      <c r="K1920" s="2"/>
      <c r="L1920" s="2"/>
      <c r="M1920" s="1"/>
    </row>
    <row r="1921" spans="1:13" x14ac:dyDescent="0.2">
      <c r="A1921" s="1"/>
      <c r="B1921" s="1"/>
      <c r="C1921" s="16"/>
      <c r="D1921" s="1"/>
      <c r="E1921" s="1"/>
      <c r="F1921" s="1"/>
      <c r="G1921" s="1"/>
      <c r="H1921" s="11"/>
      <c r="I1921" s="11"/>
      <c r="J1921" s="11"/>
      <c r="K1921" s="2"/>
      <c r="L1921" s="2"/>
      <c r="M1921" s="1"/>
    </row>
    <row r="1922" spans="1:13" x14ac:dyDescent="0.2">
      <c r="A1922" s="1"/>
      <c r="B1922" s="1"/>
      <c r="C1922" s="16"/>
      <c r="D1922" s="1"/>
      <c r="E1922" s="1"/>
      <c r="F1922" s="1"/>
      <c r="G1922" s="1"/>
      <c r="H1922" s="11"/>
      <c r="I1922" s="11"/>
      <c r="J1922" s="11"/>
      <c r="K1922" s="2"/>
      <c r="L1922" s="2"/>
      <c r="M1922" s="1"/>
    </row>
    <row r="1923" spans="1:13" x14ac:dyDescent="0.2">
      <c r="A1923" s="1"/>
      <c r="B1923" s="1"/>
      <c r="C1923" s="16"/>
      <c r="D1923" s="1"/>
      <c r="E1923" s="1"/>
      <c r="F1923" s="1"/>
      <c r="G1923" s="1"/>
      <c r="H1923" s="11"/>
      <c r="I1923" s="11"/>
      <c r="J1923" s="11"/>
      <c r="K1923" s="2"/>
      <c r="L1923" s="2"/>
      <c r="M1923" s="1"/>
    </row>
    <row r="1924" spans="1:13" x14ac:dyDescent="0.2">
      <c r="A1924" s="1"/>
      <c r="B1924" s="1"/>
      <c r="C1924" s="16"/>
      <c r="D1924" s="1"/>
      <c r="E1924" s="1"/>
      <c r="F1924" s="1"/>
      <c r="G1924" s="1"/>
      <c r="H1924" s="11"/>
      <c r="I1924" s="11"/>
      <c r="J1924" s="11"/>
      <c r="K1924" s="2"/>
      <c r="L1924" s="2"/>
      <c r="M1924" s="1"/>
    </row>
    <row r="1925" spans="1:13" x14ac:dyDescent="0.2">
      <c r="A1925" s="1"/>
      <c r="B1925" s="1"/>
      <c r="C1925" s="16"/>
      <c r="D1925" s="1"/>
      <c r="E1925" s="1"/>
      <c r="F1925" s="1"/>
      <c r="G1925" s="1"/>
      <c r="H1925" s="11"/>
      <c r="I1925" s="11"/>
      <c r="J1925" s="11"/>
      <c r="K1925" s="2"/>
      <c r="L1925" s="2"/>
      <c r="M1925" s="1"/>
    </row>
    <row r="1926" spans="1:13" x14ac:dyDescent="0.2">
      <c r="A1926" s="1"/>
      <c r="B1926" s="1"/>
      <c r="C1926" s="16"/>
      <c r="D1926" s="1"/>
      <c r="E1926" s="1"/>
      <c r="F1926" s="1"/>
      <c r="G1926" s="1"/>
      <c r="H1926" s="11"/>
      <c r="I1926" s="11"/>
      <c r="J1926" s="11"/>
      <c r="K1926" s="2"/>
      <c r="L1926" s="2"/>
      <c r="M1926" s="1"/>
    </row>
    <row r="1927" spans="1:13" x14ac:dyDescent="0.2">
      <c r="A1927" s="1"/>
      <c r="B1927" s="1"/>
      <c r="C1927" s="16"/>
      <c r="D1927" s="1"/>
      <c r="E1927" s="1"/>
      <c r="F1927" s="1"/>
      <c r="G1927" s="1"/>
      <c r="H1927" s="11"/>
      <c r="I1927" s="11"/>
      <c r="J1927" s="11"/>
      <c r="K1927" s="2"/>
      <c r="L1927" s="2"/>
      <c r="M1927" s="1"/>
    </row>
    <row r="1928" spans="1:13" x14ac:dyDescent="0.2">
      <c r="A1928" s="1"/>
      <c r="B1928" s="1"/>
      <c r="C1928" s="16"/>
      <c r="D1928" s="1"/>
      <c r="E1928" s="1"/>
      <c r="F1928" s="1"/>
      <c r="G1928" s="1"/>
      <c r="H1928" s="11"/>
      <c r="I1928" s="11"/>
      <c r="J1928" s="11"/>
      <c r="K1928" s="2"/>
      <c r="L1928" s="2"/>
      <c r="M1928" s="1"/>
    </row>
    <row r="1929" spans="1:13" x14ac:dyDescent="0.2">
      <c r="A1929" s="1"/>
      <c r="B1929" s="1"/>
      <c r="C1929" s="16"/>
      <c r="D1929" s="1"/>
      <c r="E1929" s="1"/>
      <c r="F1929" s="1"/>
      <c r="G1929" s="1"/>
      <c r="H1929" s="11"/>
      <c r="I1929" s="11"/>
      <c r="J1929" s="11"/>
      <c r="K1929" s="2"/>
      <c r="L1929" s="2"/>
      <c r="M1929" s="1"/>
    </row>
    <row r="1930" spans="1:13" x14ac:dyDescent="0.2">
      <c r="A1930" s="1"/>
      <c r="B1930" s="1"/>
      <c r="C1930" s="16"/>
      <c r="D1930" s="1"/>
      <c r="E1930" s="1"/>
      <c r="F1930" s="1"/>
      <c r="G1930" s="1"/>
      <c r="H1930" s="11"/>
      <c r="I1930" s="11"/>
      <c r="J1930" s="11"/>
      <c r="K1930" s="2"/>
      <c r="L1930" s="2"/>
      <c r="M1930" s="1"/>
    </row>
    <row r="1931" spans="1:13" x14ac:dyDescent="0.2">
      <c r="A1931" s="1"/>
      <c r="B1931" s="1"/>
      <c r="C1931" s="16"/>
      <c r="D1931" s="1"/>
      <c r="E1931" s="1"/>
      <c r="F1931" s="1"/>
      <c r="G1931" s="1"/>
      <c r="H1931" s="11"/>
      <c r="I1931" s="11"/>
      <c r="J1931" s="11"/>
      <c r="K1931" s="2"/>
      <c r="L1931" s="2"/>
      <c r="M1931" s="1"/>
    </row>
    <row r="1932" spans="1:13" x14ac:dyDescent="0.2">
      <c r="A1932" s="1"/>
      <c r="B1932" s="1"/>
      <c r="C1932" s="16"/>
      <c r="D1932" s="1"/>
      <c r="E1932" s="1"/>
      <c r="F1932" s="1"/>
      <c r="G1932" s="1"/>
      <c r="H1932" s="11"/>
      <c r="I1932" s="11"/>
      <c r="J1932" s="11"/>
      <c r="K1932" s="2"/>
      <c r="L1932" s="2"/>
      <c r="M1932" s="1"/>
    </row>
    <row r="1933" spans="1:13" x14ac:dyDescent="0.2">
      <c r="A1933" s="1"/>
      <c r="B1933" s="1"/>
      <c r="C1933" s="16"/>
      <c r="D1933" s="1"/>
      <c r="E1933" s="1"/>
      <c r="F1933" s="1"/>
      <c r="G1933" s="1"/>
      <c r="H1933" s="11"/>
      <c r="I1933" s="11"/>
      <c r="J1933" s="11"/>
      <c r="K1933" s="2"/>
      <c r="L1933" s="2"/>
      <c r="M1933" s="1"/>
    </row>
    <row r="1934" spans="1:13" x14ac:dyDescent="0.2">
      <c r="A1934" s="1"/>
      <c r="B1934" s="1"/>
      <c r="C1934" s="16"/>
      <c r="D1934" s="1"/>
      <c r="E1934" s="1"/>
      <c r="F1934" s="1"/>
      <c r="G1934" s="1"/>
      <c r="H1934" s="11"/>
      <c r="I1934" s="11"/>
      <c r="J1934" s="11"/>
      <c r="K1934" s="2"/>
      <c r="L1934" s="2"/>
      <c r="M1934" s="1"/>
    </row>
    <row r="1935" spans="1:13" x14ac:dyDescent="0.2">
      <c r="A1935" s="1"/>
      <c r="B1935" s="1"/>
      <c r="C1935" s="16"/>
      <c r="D1935" s="1"/>
      <c r="E1935" s="1"/>
      <c r="F1935" s="1"/>
      <c r="G1935" s="1"/>
      <c r="H1935" s="11"/>
      <c r="I1935" s="11"/>
      <c r="J1935" s="11"/>
      <c r="K1935" s="2"/>
      <c r="L1935" s="2"/>
      <c r="M1935" s="1"/>
    </row>
    <row r="1936" spans="1:13" x14ac:dyDescent="0.2">
      <c r="A1936" s="1"/>
      <c r="B1936" s="1"/>
      <c r="C1936" s="16"/>
      <c r="D1936" s="1"/>
      <c r="E1936" s="1"/>
      <c r="F1936" s="1"/>
      <c r="G1936" s="1"/>
      <c r="H1936" s="11"/>
      <c r="I1936" s="11"/>
      <c r="J1936" s="11"/>
      <c r="K1936" s="2"/>
      <c r="L1936" s="2"/>
      <c r="M1936" s="1"/>
    </row>
    <row r="1937" spans="1:13" x14ac:dyDescent="0.2">
      <c r="A1937" s="1"/>
      <c r="B1937" s="1"/>
      <c r="C1937" s="16"/>
      <c r="D1937" s="1"/>
      <c r="E1937" s="1"/>
      <c r="F1937" s="1"/>
      <c r="G1937" s="1"/>
      <c r="H1937" s="11"/>
      <c r="I1937" s="11"/>
      <c r="J1937" s="11"/>
      <c r="K1937" s="2"/>
      <c r="L1937" s="2"/>
      <c r="M1937" s="1"/>
    </row>
    <row r="1938" spans="1:13" x14ac:dyDescent="0.2">
      <c r="A1938" s="1"/>
      <c r="B1938" s="1"/>
      <c r="C1938" s="16"/>
      <c r="D1938" s="1"/>
      <c r="E1938" s="1"/>
      <c r="F1938" s="1"/>
      <c r="G1938" s="1"/>
      <c r="H1938" s="11"/>
      <c r="I1938" s="11"/>
      <c r="J1938" s="11"/>
      <c r="K1938" s="2"/>
      <c r="L1938" s="2"/>
      <c r="M1938" s="1"/>
    </row>
    <row r="1939" spans="1:13" x14ac:dyDescent="0.2">
      <c r="A1939" s="1"/>
      <c r="B1939" s="1"/>
      <c r="C1939" s="16"/>
      <c r="D1939" s="1"/>
      <c r="E1939" s="1"/>
      <c r="F1939" s="1"/>
      <c r="G1939" s="1"/>
      <c r="H1939" s="11"/>
      <c r="I1939" s="11"/>
      <c r="J1939" s="11"/>
      <c r="K1939" s="2"/>
      <c r="L1939" s="2"/>
      <c r="M1939" s="1"/>
    </row>
    <row r="1940" spans="1:13" x14ac:dyDescent="0.2">
      <c r="A1940" s="1"/>
      <c r="B1940" s="1"/>
      <c r="C1940" s="16"/>
      <c r="D1940" s="1"/>
      <c r="E1940" s="1"/>
      <c r="F1940" s="1"/>
      <c r="G1940" s="1"/>
      <c r="H1940" s="11"/>
      <c r="I1940" s="11"/>
      <c r="J1940" s="11"/>
      <c r="K1940" s="2"/>
      <c r="L1940" s="2"/>
      <c r="M1940" s="1"/>
    </row>
    <row r="1941" spans="1:13" x14ac:dyDescent="0.2">
      <c r="A1941" s="1"/>
      <c r="B1941" s="1"/>
      <c r="C1941" s="16"/>
      <c r="D1941" s="1"/>
      <c r="E1941" s="1"/>
      <c r="F1941" s="1"/>
      <c r="G1941" s="1"/>
      <c r="H1941" s="11"/>
      <c r="I1941" s="11"/>
      <c r="J1941" s="11"/>
      <c r="K1941" s="2"/>
      <c r="L1941" s="2"/>
      <c r="M1941" s="1"/>
    </row>
    <row r="1942" spans="1:13" x14ac:dyDescent="0.2">
      <c r="A1942" s="1"/>
      <c r="B1942" s="1"/>
      <c r="C1942" s="16"/>
      <c r="D1942" s="1"/>
      <c r="E1942" s="1"/>
      <c r="F1942" s="1"/>
      <c r="G1942" s="1"/>
      <c r="H1942" s="11"/>
      <c r="I1942" s="11"/>
      <c r="J1942" s="11"/>
      <c r="K1942" s="2"/>
      <c r="L1942" s="2"/>
      <c r="M1942" s="1"/>
    </row>
    <row r="1943" spans="1:13" x14ac:dyDescent="0.2">
      <c r="A1943" s="1"/>
      <c r="B1943" s="1"/>
      <c r="C1943" s="16"/>
      <c r="D1943" s="1"/>
      <c r="E1943" s="1"/>
      <c r="F1943" s="1"/>
      <c r="G1943" s="1"/>
      <c r="H1943" s="11"/>
      <c r="I1943" s="11"/>
      <c r="J1943" s="11"/>
      <c r="K1943" s="2"/>
      <c r="L1943" s="2"/>
      <c r="M1943" s="1"/>
    </row>
    <row r="1944" spans="1:13" x14ac:dyDescent="0.2">
      <c r="A1944" s="1"/>
      <c r="B1944" s="1"/>
      <c r="C1944" s="16"/>
      <c r="D1944" s="1"/>
      <c r="E1944" s="1"/>
      <c r="F1944" s="1"/>
      <c r="G1944" s="1"/>
      <c r="H1944" s="11"/>
      <c r="I1944" s="11"/>
      <c r="J1944" s="11"/>
      <c r="K1944" s="2"/>
      <c r="L1944" s="2"/>
      <c r="M1944" s="1"/>
    </row>
    <row r="1945" spans="1:13" x14ac:dyDescent="0.2">
      <c r="A1945" s="1"/>
      <c r="B1945" s="1"/>
      <c r="C1945" s="16"/>
      <c r="D1945" s="1"/>
      <c r="E1945" s="1"/>
      <c r="F1945" s="1"/>
      <c r="G1945" s="1"/>
      <c r="H1945" s="11"/>
      <c r="I1945" s="11"/>
      <c r="J1945" s="11"/>
      <c r="K1945" s="2"/>
      <c r="L1945" s="2"/>
      <c r="M1945" s="1"/>
    </row>
    <row r="1946" spans="1:13" x14ac:dyDescent="0.2">
      <c r="A1946" s="1"/>
      <c r="B1946" s="1"/>
      <c r="C1946" s="16"/>
      <c r="D1946" s="1"/>
      <c r="E1946" s="1"/>
      <c r="F1946" s="1"/>
      <c r="G1946" s="1"/>
      <c r="H1946" s="11"/>
      <c r="I1946" s="11"/>
      <c r="J1946" s="11"/>
      <c r="K1946" s="2"/>
      <c r="L1946" s="2"/>
      <c r="M1946" s="1"/>
    </row>
    <row r="1947" spans="1:13" x14ac:dyDescent="0.2">
      <c r="A1947" s="1"/>
      <c r="B1947" s="1"/>
      <c r="C1947" s="16"/>
      <c r="D1947" s="1"/>
      <c r="E1947" s="1"/>
      <c r="F1947" s="1"/>
      <c r="G1947" s="1"/>
      <c r="H1947" s="11"/>
      <c r="I1947" s="11"/>
      <c r="J1947" s="11"/>
      <c r="K1947" s="2"/>
      <c r="L1947" s="2"/>
      <c r="M1947" s="1"/>
    </row>
    <row r="1948" spans="1:13" x14ac:dyDescent="0.2">
      <c r="A1948" s="1"/>
      <c r="B1948" s="1"/>
      <c r="C1948" s="16"/>
      <c r="D1948" s="1"/>
      <c r="E1948" s="1"/>
      <c r="F1948" s="1"/>
      <c r="G1948" s="1"/>
      <c r="H1948" s="11"/>
      <c r="I1948" s="11"/>
      <c r="J1948" s="11"/>
      <c r="K1948" s="2"/>
      <c r="L1948" s="2"/>
      <c r="M1948" s="1"/>
    </row>
    <row r="1949" spans="1:13" x14ac:dyDescent="0.2">
      <c r="A1949" s="1"/>
      <c r="B1949" s="1"/>
      <c r="C1949" s="16"/>
      <c r="D1949" s="1"/>
      <c r="E1949" s="1"/>
      <c r="F1949" s="1"/>
      <c r="G1949" s="1"/>
      <c r="H1949" s="11"/>
      <c r="I1949" s="11"/>
      <c r="J1949" s="11"/>
      <c r="K1949" s="2"/>
      <c r="L1949" s="2"/>
      <c r="M1949" s="1"/>
    </row>
    <row r="1950" spans="1:13" x14ac:dyDescent="0.2">
      <c r="A1950" s="1"/>
      <c r="B1950" s="1"/>
      <c r="C1950" s="16"/>
      <c r="D1950" s="1"/>
      <c r="E1950" s="1"/>
      <c r="F1950" s="1"/>
      <c r="G1950" s="1"/>
      <c r="H1950" s="11"/>
      <c r="I1950" s="11"/>
      <c r="J1950" s="11"/>
      <c r="K1950" s="2"/>
      <c r="L1950" s="2"/>
      <c r="M1950" s="1"/>
    </row>
    <row r="1951" spans="1:13" x14ac:dyDescent="0.2">
      <c r="A1951" s="1"/>
      <c r="B1951" s="1"/>
      <c r="C1951" s="16"/>
      <c r="D1951" s="1"/>
      <c r="E1951" s="1"/>
      <c r="F1951" s="1"/>
      <c r="G1951" s="1"/>
      <c r="H1951" s="11"/>
      <c r="I1951" s="11"/>
      <c r="J1951" s="11"/>
      <c r="K1951" s="2"/>
      <c r="L1951" s="2"/>
      <c r="M1951" s="1"/>
    </row>
    <row r="1952" spans="1:13" x14ac:dyDescent="0.2">
      <c r="A1952" s="1"/>
      <c r="B1952" s="1"/>
      <c r="C1952" s="16"/>
      <c r="D1952" s="1"/>
      <c r="E1952" s="1"/>
      <c r="F1952" s="1"/>
      <c r="G1952" s="1"/>
      <c r="H1952" s="11"/>
      <c r="I1952" s="11"/>
      <c r="J1952" s="11"/>
      <c r="K1952" s="2"/>
      <c r="L1952" s="2"/>
      <c r="M1952" s="1"/>
    </row>
    <row r="1953" spans="1:13" x14ac:dyDescent="0.2">
      <c r="A1953" s="1"/>
      <c r="B1953" s="1"/>
      <c r="C1953" s="16"/>
      <c r="D1953" s="1"/>
      <c r="E1953" s="1"/>
      <c r="F1953" s="1"/>
      <c r="G1953" s="1"/>
      <c r="H1953" s="11"/>
      <c r="I1953" s="11"/>
      <c r="J1953" s="11"/>
      <c r="K1953" s="2"/>
      <c r="L1953" s="2"/>
      <c r="M1953" s="1"/>
    </row>
    <row r="1954" spans="1:13" x14ac:dyDescent="0.2">
      <c r="A1954" s="1"/>
      <c r="B1954" s="1"/>
      <c r="C1954" s="16"/>
      <c r="D1954" s="1"/>
      <c r="E1954" s="1"/>
      <c r="F1954" s="1"/>
      <c r="G1954" s="1"/>
      <c r="H1954" s="11"/>
      <c r="I1954" s="11"/>
      <c r="J1954" s="11"/>
      <c r="K1954" s="2"/>
      <c r="L1954" s="2"/>
      <c r="M1954" s="1"/>
    </row>
    <row r="1955" spans="1:13" x14ac:dyDescent="0.2">
      <c r="A1955" s="1"/>
      <c r="B1955" s="1"/>
      <c r="C1955" s="16"/>
      <c r="D1955" s="1"/>
      <c r="E1955" s="1"/>
      <c r="F1955" s="1"/>
      <c r="G1955" s="1"/>
      <c r="H1955" s="11"/>
      <c r="I1955" s="11"/>
      <c r="J1955" s="11"/>
      <c r="K1955" s="2"/>
      <c r="L1955" s="2"/>
      <c r="M1955" s="1"/>
    </row>
    <row r="1956" spans="1:13" x14ac:dyDescent="0.2">
      <c r="A1956" s="1"/>
      <c r="B1956" s="1"/>
      <c r="C1956" s="16"/>
      <c r="D1956" s="1"/>
      <c r="E1956" s="1"/>
      <c r="F1956" s="1"/>
      <c r="G1956" s="1"/>
      <c r="H1956" s="11"/>
      <c r="I1956" s="11"/>
      <c r="J1956" s="11"/>
      <c r="K1956" s="2"/>
      <c r="L1956" s="2"/>
      <c r="M1956" s="1"/>
    </row>
    <row r="1957" spans="1:13" x14ac:dyDescent="0.2">
      <c r="A1957" s="1"/>
      <c r="B1957" s="1"/>
      <c r="C1957" s="16"/>
      <c r="D1957" s="1"/>
      <c r="E1957" s="1"/>
      <c r="F1957" s="1"/>
      <c r="G1957" s="1"/>
      <c r="H1957" s="11"/>
      <c r="I1957" s="11"/>
      <c r="J1957" s="11"/>
      <c r="K1957" s="2"/>
      <c r="L1957" s="2"/>
      <c r="M1957" s="1"/>
    </row>
    <row r="1958" spans="1:13" x14ac:dyDescent="0.2">
      <c r="A1958" s="1"/>
      <c r="B1958" s="1"/>
      <c r="C1958" s="16"/>
      <c r="D1958" s="1"/>
      <c r="E1958" s="1"/>
      <c r="F1958" s="1"/>
      <c r="G1958" s="1"/>
      <c r="H1958" s="11"/>
      <c r="I1958" s="11"/>
      <c r="J1958" s="11"/>
      <c r="K1958" s="2"/>
      <c r="L1958" s="2"/>
      <c r="M1958" s="1"/>
    </row>
    <row r="1959" spans="1:13" x14ac:dyDescent="0.2">
      <c r="A1959" s="1"/>
      <c r="B1959" s="1"/>
      <c r="C1959" s="16"/>
      <c r="D1959" s="1"/>
      <c r="E1959" s="1"/>
      <c r="F1959" s="1"/>
      <c r="G1959" s="1"/>
      <c r="H1959" s="11"/>
      <c r="I1959" s="11"/>
      <c r="J1959" s="11"/>
      <c r="K1959" s="2"/>
      <c r="L1959" s="2"/>
      <c r="M1959" s="1"/>
    </row>
    <row r="1960" spans="1:13" x14ac:dyDescent="0.2">
      <c r="A1960" s="1"/>
      <c r="B1960" s="1"/>
      <c r="C1960" s="16"/>
      <c r="D1960" s="1"/>
      <c r="E1960" s="1"/>
      <c r="F1960" s="1"/>
      <c r="G1960" s="1"/>
      <c r="H1960" s="11"/>
      <c r="I1960" s="11"/>
      <c r="J1960" s="11"/>
      <c r="K1960" s="2"/>
      <c r="L1960" s="2"/>
      <c r="M1960" s="1"/>
    </row>
    <row r="1961" spans="1:13" x14ac:dyDescent="0.2">
      <c r="A1961" s="1"/>
      <c r="B1961" s="1"/>
      <c r="C1961" s="16"/>
      <c r="D1961" s="1"/>
      <c r="E1961" s="1"/>
      <c r="F1961" s="1"/>
      <c r="G1961" s="1"/>
      <c r="H1961" s="11"/>
      <c r="I1961" s="11"/>
      <c r="J1961" s="11"/>
      <c r="K1961" s="2"/>
      <c r="L1961" s="2"/>
      <c r="M1961" s="1"/>
    </row>
    <row r="1962" spans="1:13" x14ac:dyDescent="0.2">
      <c r="A1962" s="1"/>
      <c r="B1962" s="1"/>
      <c r="C1962" s="16"/>
      <c r="D1962" s="1"/>
      <c r="E1962" s="1"/>
      <c r="F1962" s="1"/>
      <c r="G1962" s="1"/>
      <c r="H1962" s="11"/>
      <c r="I1962" s="11"/>
      <c r="J1962" s="11"/>
      <c r="K1962" s="2"/>
      <c r="L1962" s="2"/>
      <c r="M1962" s="1"/>
    </row>
    <row r="1963" spans="1:13" x14ac:dyDescent="0.2">
      <c r="A1963" s="1"/>
      <c r="B1963" s="1"/>
      <c r="C1963" s="16"/>
      <c r="D1963" s="1"/>
      <c r="E1963" s="1"/>
      <c r="F1963" s="1"/>
      <c r="G1963" s="1"/>
      <c r="H1963" s="11"/>
      <c r="I1963" s="11"/>
      <c r="J1963" s="11"/>
      <c r="K1963" s="2"/>
      <c r="L1963" s="2"/>
      <c r="M1963" s="1"/>
    </row>
    <row r="1964" spans="1:13" x14ac:dyDescent="0.2">
      <c r="A1964" s="1"/>
      <c r="B1964" s="1"/>
      <c r="C1964" s="16"/>
      <c r="D1964" s="1"/>
      <c r="E1964" s="1"/>
      <c r="F1964" s="1"/>
      <c r="G1964" s="1"/>
      <c r="H1964" s="11"/>
      <c r="I1964" s="11"/>
      <c r="J1964" s="11"/>
      <c r="K1964" s="2"/>
      <c r="L1964" s="2"/>
      <c r="M1964" s="1"/>
    </row>
    <row r="1965" spans="1:13" x14ac:dyDescent="0.2">
      <c r="A1965" s="1"/>
      <c r="B1965" s="1"/>
      <c r="C1965" s="16"/>
      <c r="D1965" s="1"/>
      <c r="E1965" s="1"/>
      <c r="F1965" s="1"/>
      <c r="G1965" s="1"/>
      <c r="H1965" s="11"/>
      <c r="I1965" s="11"/>
      <c r="J1965" s="11"/>
      <c r="K1965" s="2"/>
      <c r="L1965" s="2"/>
      <c r="M1965" s="1"/>
    </row>
    <row r="1966" spans="1:13" x14ac:dyDescent="0.2">
      <c r="A1966" s="1"/>
      <c r="B1966" s="1"/>
      <c r="C1966" s="16"/>
      <c r="D1966" s="1"/>
      <c r="E1966" s="1"/>
      <c r="F1966" s="1"/>
      <c r="G1966" s="1"/>
      <c r="H1966" s="11"/>
      <c r="I1966" s="11"/>
      <c r="J1966" s="11"/>
      <c r="K1966" s="2"/>
      <c r="L1966" s="2"/>
      <c r="M1966" s="1"/>
    </row>
    <row r="1967" spans="1:13" x14ac:dyDescent="0.2">
      <c r="A1967" s="1"/>
      <c r="B1967" s="1"/>
      <c r="C1967" s="16"/>
      <c r="D1967" s="1"/>
      <c r="E1967" s="1"/>
      <c r="F1967" s="1"/>
      <c r="G1967" s="1"/>
      <c r="H1967" s="11"/>
      <c r="I1967" s="11"/>
      <c r="J1967" s="11"/>
      <c r="K1967" s="2"/>
      <c r="L1967" s="2"/>
      <c r="M1967" s="1"/>
    </row>
    <row r="1968" spans="1:13" x14ac:dyDescent="0.2">
      <c r="A1968" s="1"/>
      <c r="B1968" s="1"/>
      <c r="C1968" s="16"/>
      <c r="D1968" s="1"/>
      <c r="E1968" s="1"/>
      <c r="F1968" s="1"/>
      <c r="G1968" s="1"/>
      <c r="H1968" s="11"/>
      <c r="I1968" s="11"/>
      <c r="J1968" s="11"/>
      <c r="K1968" s="2"/>
      <c r="L1968" s="2"/>
      <c r="M1968" s="1"/>
    </row>
    <row r="1969" spans="1:13" x14ac:dyDescent="0.2">
      <c r="A1969" s="1"/>
      <c r="B1969" s="1"/>
      <c r="C1969" s="16"/>
      <c r="D1969" s="1"/>
      <c r="E1969" s="1"/>
      <c r="F1969" s="1"/>
      <c r="G1969" s="1"/>
      <c r="H1969" s="11"/>
      <c r="I1969" s="11"/>
      <c r="J1969" s="11"/>
      <c r="K1969" s="2"/>
      <c r="L1969" s="2"/>
      <c r="M1969" s="1"/>
    </row>
    <row r="1970" spans="1:13" x14ac:dyDescent="0.2">
      <c r="A1970" s="1"/>
      <c r="B1970" s="1"/>
      <c r="C1970" s="16"/>
      <c r="D1970" s="1"/>
      <c r="E1970" s="1"/>
      <c r="F1970" s="1"/>
      <c r="G1970" s="1"/>
      <c r="H1970" s="11"/>
      <c r="I1970" s="11"/>
      <c r="J1970" s="11"/>
      <c r="K1970" s="2"/>
      <c r="L1970" s="2"/>
      <c r="M1970" s="1"/>
    </row>
    <row r="1971" spans="1:13" x14ac:dyDescent="0.2">
      <c r="A1971" s="1"/>
      <c r="B1971" s="1"/>
      <c r="C1971" s="16"/>
      <c r="D1971" s="1"/>
      <c r="E1971" s="1"/>
      <c r="F1971" s="1"/>
      <c r="G1971" s="1"/>
      <c r="H1971" s="11"/>
      <c r="I1971" s="11"/>
      <c r="J1971" s="11"/>
      <c r="K1971" s="2"/>
      <c r="L1971" s="2"/>
      <c r="M1971" s="1"/>
    </row>
    <row r="1972" spans="1:13" x14ac:dyDescent="0.2">
      <c r="A1972" s="1"/>
      <c r="B1972" s="1"/>
      <c r="C1972" s="16"/>
      <c r="D1972" s="1"/>
      <c r="E1972" s="1"/>
      <c r="F1972" s="1"/>
      <c r="G1972" s="1"/>
      <c r="H1972" s="11"/>
      <c r="I1972" s="11"/>
      <c r="J1972" s="11"/>
      <c r="K1972" s="2"/>
      <c r="L1972" s="2"/>
      <c r="M1972" s="1"/>
    </row>
    <row r="1973" spans="1:13" x14ac:dyDescent="0.2">
      <c r="A1973" s="1"/>
      <c r="B1973" s="1"/>
      <c r="C1973" s="16"/>
      <c r="D1973" s="1"/>
      <c r="E1973" s="1"/>
      <c r="F1973" s="1"/>
      <c r="G1973" s="1"/>
      <c r="H1973" s="11"/>
      <c r="I1973" s="11"/>
      <c r="J1973" s="11"/>
      <c r="K1973" s="2"/>
      <c r="L1973" s="2"/>
      <c r="M1973" s="1"/>
    </row>
    <row r="1974" spans="1:13" x14ac:dyDescent="0.2">
      <c r="A1974" s="1"/>
      <c r="B1974" s="1"/>
      <c r="C1974" s="16"/>
      <c r="D1974" s="1"/>
      <c r="E1974" s="1"/>
      <c r="F1974" s="1"/>
      <c r="G1974" s="1"/>
      <c r="H1974" s="11"/>
      <c r="I1974" s="11"/>
      <c r="J1974" s="11"/>
      <c r="K1974" s="2"/>
      <c r="L1974" s="2"/>
      <c r="M1974" s="1"/>
    </row>
    <row r="1975" spans="1:13" x14ac:dyDescent="0.2">
      <c r="A1975" s="1"/>
      <c r="B1975" s="1"/>
      <c r="C1975" s="16"/>
      <c r="D1975" s="1"/>
      <c r="E1975" s="1"/>
      <c r="F1975" s="1"/>
      <c r="G1975" s="1"/>
      <c r="H1975" s="11"/>
      <c r="I1975" s="11"/>
      <c r="J1975" s="11"/>
      <c r="K1975" s="2"/>
      <c r="L1975" s="2"/>
      <c r="M1975" s="1"/>
    </row>
    <row r="1976" spans="1:13" x14ac:dyDescent="0.2">
      <c r="A1976" s="1"/>
      <c r="B1976" s="1"/>
      <c r="C1976" s="16"/>
      <c r="D1976" s="1"/>
      <c r="E1976" s="1"/>
      <c r="F1976" s="1"/>
      <c r="G1976" s="1"/>
      <c r="H1976" s="11"/>
      <c r="I1976" s="11"/>
      <c r="J1976" s="11"/>
      <c r="K1976" s="2"/>
      <c r="L1976" s="2"/>
      <c r="M1976" s="1"/>
    </row>
    <row r="1977" spans="1:13" x14ac:dyDescent="0.2">
      <c r="A1977" s="1"/>
      <c r="B1977" s="1"/>
      <c r="C1977" s="16"/>
      <c r="D1977" s="1"/>
      <c r="E1977" s="1"/>
      <c r="F1977" s="1"/>
      <c r="G1977" s="1"/>
      <c r="H1977" s="11"/>
      <c r="I1977" s="11"/>
      <c r="J1977" s="11"/>
      <c r="K1977" s="2"/>
      <c r="L1977" s="2"/>
      <c r="M1977" s="1"/>
    </row>
    <row r="1978" spans="1:13" x14ac:dyDescent="0.2">
      <c r="A1978" s="1"/>
      <c r="B1978" s="1"/>
      <c r="C1978" s="16"/>
      <c r="D1978" s="1"/>
      <c r="E1978" s="1"/>
      <c r="F1978" s="1"/>
      <c r="G1978" s="1"/>
      <c r="H1978" s="11"/>
      <c r="I1978" s="11"/>
      <c r="J1978" s="11"/>
      <c r="K1978" s="2"/>
      <c r="L1978" s="2"/>
      <c r="M1978" s="1"/>
    </row>
    <row r="1979" spans="1:13" x14ac:dyDescent="0.2">
      <c r="A1979" s="1"/>
      <c r="B1979" s="1"/>
      <c r="C1979" s="16"/>
      <c r="D1979" s="1"/>
      <c r="E1979" s="1"/>
      <c r="F1979" s="1"/>
      <c r="G1979" s="1"/>
      <c r="H1979" s="11"/>
      <c r="I1979" s="11"/>
      <c r="J1979" s="11"/>
      <c r="K1979" s="2"/>
      <c r="L1979" s="2"/>
      <c r="M1979" s="1"/>
    </row>
    <row r="1980" spans="1:13" x14ac:dyDescent="0.2">
      <c r="A1980" s="1"/>
      <c r="B1980" s="1"/>
      <c r="C1980" s="16"/>
      <c r="D1980" s="1"/>
      <c r="E1980" s="1"/>
      <c r="F1980" s="1"/>
      <c r="G1980" s="1"/>
      <c r="H1980" s="11"/>
      <c r="I1980" s="11"/>
      <c r="J1980" s="11"/>
      <c r="K1980" s="2"/>
      <c r="L1980" s="2"/>
      <c r="M1980" s="1"/>
    </row>
    <row r="1981" spans="1:13" x14ac:dyDescent="0.2">
      <c r="A1981" s="1"/>
      <c r="B1981" s="1"/>
      <c r="C1981" s="16"/>
      <c r="D1981" s="1"/>
      <c r="E1981" s="1"/>
      <c r="F1981" s="1"/>
      <c r="G1981" s="1"/>
      <c r="H1981" s="11"/>
      <c r="I1981" s="11"/>
      <c r="J1981" s="11"/>
      <c r="K1981" s="2"/>
      <c r="L1981" s="2"/>
      <c r="M1981" s="1"/>
    </row>
    <row r="1982" spans="1:13" x14ac:dyDescent="0.2">
      <c r="A1982" s="1"/>
      <c r="B1982" s="1"/>
      <c r="C1982" s="16"/>
      <c r="D1982" s="1"/>
      <c r="E1982" s="1"/>
      <c r="F1982" s="1"/>
      <c r="G1982" s="1"/>
      <c r="H1982" s="11"/>
      <c r="I1982" s="11"/>
      <c r="J1982" s="11"/>
      <c r="K1982" s="2"/>
      <c r="L1982" s="2"/>
      <c r="M1982" s="1"/>
    </row>
    <row r="1983" spans="1:13" x14ac:dyDescent="0.2">
      <c r="A1983" s="1"/>
      <c r="B1983" s="1"/>
      <c r="C1983" s="16"/>
      <c r="D1983" s="1"/>
      <c r="E1983" s="1"/>
      <c r="F1983" s="1"/>
      <c r="G1983" s="1"/>
      <c r="H1983" s="11"/>
      <c r="I1983" s="11"/>
      <c r="J1983" s="11"/>
      <c r="K1983" s="2"/>
      <c r="L1983" s="2"/>
      <c r="M1983" s="1"/>
    </row>
    <row r="1984" spans="1:13" x14ac:dyDescent="0.2">
      <c r="A1984" s="1"/>
      <c r="B1984" s="1"/>
      <c r="C1984" s="16"/>
      <c r="D1984" s="1"/>
      <c r="E1984" s="1"/>
      <c r="F1984" s="1"/>
      <c r="G1984" s="1"/>
      <c r="H1984" s="11"/>
      <c r="I1984" s="11"/>
      <c r="J1984" s="11"/>
      <c r="K1984" s="2"/>
      <c r="L1984" s="2"/>
      <c r="M1984" s="1"/>
    </row>
    <row r="1985" spans="1:13" x14ac:dyDescent="0.2">
      <c r="A1985" s="1"/>
      <c r="B1985" s="1"/>
      <c r="C1985" s="16"/>
      <c r="D1985" s="1"/>
      <c r="E1985" s="1"/>
      <c r="F1985" s="1"/>
      <c r="G1985" s="1"/>
      <c r="H1985" s="11"/>
      <c r="I1985" s="11"/>
      <c r="J1985" s="11"/>
      <c r="K1985" s="2"/>
      <c r="L1985" s="2"/>
      <c r="M1985" s="1"/>
    </row>
    <row r="1986" spans="1:13" x14ac:dyDescent="0.2">
      <c r="A1986" s="1"/>
      <c r="B1986" s="1"/>
      <c r="C1986" s="16"/>
      <c r="D1986" s="1"/>
      <c r="E1986" s="1"/>
      <c r="F1986" s="1"/>
      <c r="G1986" s="1"/>
      <c r="H1986" s="11"/>
      <c r="I1986" s="11"/>
      <c r="J1986" s="11"/>
      <c r="K1986" s="2"/>
      <c r="L1986" s="2"/>
      <c r="M1986" s="1"/>
    </row>
    <row r="1987" spans="1:13" x14ac:dyDescent="0.2">
      <c r="A1987" s="1"/>
      <c r="B1987" s="1"/>
      <c r="C1987" s="16"/>
      <c r="D1987" s="1"/>
      <c r="E1987" s="1"/>
      <c r="F1987" s="1"/>
      <c r="G1987" s="1"/>
      <c r="H1987" s="11"/>
      <c r="I1987" s="11"/>
      <c r="J1987" s="11"/>
      <c r="K1987" s="2"/>
      <c r="L1987" s="2"/>
      <c r="M1987" s="1"/>
    </row>
    <row r="1988" spans="1:13" x14ac:dyDescent="0.2">
      <c r="A1988" s="1"/>
      <c r="B1988" s="1"/>
      <c r="C1988" s="16"/>
      <c r="D1988" s="1"/>
      <c r="E1988" s="1"/>
      <c r="F1988" s="1"/>
      <c r="G1988" s="1"/>
      <c r="H1988" s="11"/>
      <c r="I1988" s="11"/>
      <c r="J1988" s="11"/>
      <c r="K1988" s="2"/>
      <c r="L1988" s="2"/>
      <c r="M1988" s="1"/>
    </row>
    <row r="1989" spans="1:13" x14ac:dyDescent="0.2">
      <c r="A1989" s="1"/>
      <c r="B1989" s="1"/>
      <c r="C1989" s="16"/>
      <c r="D1989" s="1"/>
      <c r="E1989" s="1"/>
      <c r="F1989" s="1"/>
      <c r="G1989" s="1"/>
      <c r="H1989" s="11"/>
      <c r="I1989" s="11"/>
      <c r="J1989" s="11"/>
      <c r="K1989" s="2"/>
      <c r="L1989" s="2"/>
      <c r="M1989" s="1"/>
    </row>
    <row r="1990" spans="1:13" x14ac:dyDescent="0.2">
      <c r="A1990" s="1"/>
      <c r="B1990" s="1"/>
      <c r="C1990" s="16"/>
      <c r="D1990" s="1"/>
      <c r="E1990" s="1"/>
      <c r="F1990" s="1"/>
      <c r="G1990" s="1"/>
      <c r="H1990" s="11"/>
      <c r="I1990" s="11"/>
      <c r="J1990" s="11"/>
      <c r="K1990" s="2"/>
      <c r="L1990" s="2"/>
      <c r="M1990" s="1"/>
    </row>
    <row r="1991" spans="1:13" x14ac:dyDescent="0.2">
      <c r="A1991" s="1"/>
      <c r="B1991" s="1"/>
      <c r="C1991" s="16"/>
      <c r="D1991" s="1"/>
      <c r="E1991" s="1"/>
      <c r="F1991" s="1"/>
      <c r="G1991" s="1"/>
      <c r="H1991" s="11"/>
      <c r="I1991" s="11"/>
      <c r="J1991" s="11"/>
      <c r="K1991" s="2"/>
      <c r="L1991" s="2"/>
      <c r="M1991" s="1"/>
    </row>
    <row r="1992" spans="1:13" x14ac:dyDescent="0.2">
      <c r="A1992" s="1"/>
      <c r="B1992" s="1"/>
      <c r="C1992" s="16"/>
      <c r="D1992" s="1"/>
      <c r="E1992" s="1"/>
      <c r="F1992" s="1"/>
      <c r="G1992" s="1"/>
      <c r="H1992" s="11"/>
      <c r="I1992" s="11"/>
      <c r="J1992" s="11"/>
      <c r="K1992" s="2"/>
      <c r="L1992" s="2"/>
      <c r="M1992" s="1"/>
    </row>
    <row r="1993" spans="1:13" x14ac:dyDescent="0.2">
      <c r="A1993" s="1"/>
      <c r="B1993" s="1"/>
      <c r="C1993" s="16"/>
      <c r="D1993" s="1"/>
      <c r="E1993" s="1"/>
      <c r="F1993" s="1"/>
      <c r="G1993" s="1"/>
      <c r="H1993" s="11"/>
      <c r="I1993" s="11"/>
      <c r="J1993" s="11"/>
      <c r="K1993" s="2"/>
      <c r="L1993" s="2"/>
      <c r="M1993" s="1"/>
    </row>
    <row r="1994" spans="1:13" x14ac:dyDescent="0.2">
      <c r="A1994" s="1"/>
      <c r="B1994" s="1"/>
      <c r="C1994" s="16"/>
      <c r="D1994" s="1"/>
      <c r="E1994" s="1"/>
      <c r="F1994" s="1"/>
      <c r="G1994" s="1"/>
      <c r="H1994" s="11"/>
      <c r="I1994" s="11"/>
      <c r="J1994" s="11"/>
      <c r="K1994" s="2"/>
      <c r="L1994" s="2"/>
      <c r="M1994" s="1"/>
    </row>
    <row r="1995" spans="1:13" x14ac:dyDescent="0.2">
      <c r="A1995" s="1"/>
      <c r="B1995" s="1"/>
      <c r="C1995" s="16"/>
      <c r="D1995" s="1"/>
      <c r="E1995" s="1"/>
      <c r="F1995" s="1"/>
      <c r="G1995" s="1"/>
      <c r="H1995" s="11"/>
      <c r="I1995" s="11"/>
      <c r="J1995" s="11"/>
      <c r="K1995" s="2"/>
      <c r="L1995" s="2"/>
      <c r="M1995" s="1"/>
    </row>
    <row r="1996" spans="1:13" x14ac:dyDescent="0.2">
      <c r="A1996" s="1"/>
      <c r="B1996" s="1"/>
      <c r="C1996" s="16"/>
      <c r="D1996" s="1"/>
      <c r="E1996" s="1"/>
      <c r="F1996" s="1"/>
      <c r="G1996" s="1"/>
      <c r="H1996" s="11"/>
      <c r="I1996" s="11"/>
      <c r="J1996" s="11"/>
      <c r="K1996" s="2"/>
      <c r="L1996" s="2"/>
      <c r="M1996" s="1"/>
    </row>
    <row r="1997" spans="1:13" x14ac:dyDescent="0.2">
      <c r="A1997" s="1"/>
      <c r="B1997" s="1"/>
      <c r="C1997" s="16"/>
      <c r="D1997" s="1"/>
      <c r="E1997" s="1"/>
      <c r="F1997" s="1"/>
      <c r="G1997" s="1"/>
      <c r="H1997" s="11"/>
      <c r="I1997" s="11"/>
      <c r="J1997" s="11"/>
      <c r="K1997" s="2"/>
      <c r="L1997" s="2"/>
      <c r="M1997" s="1"/>
    </row>
    <row r="1998" spans="1:13" x14ac:dyDescent="0.2">
      <c r="A1998" s="1"/>
      <c r="B1998" s="1"/>
      <c r="C1998" s="16"/>
      <c r="D1998" s="1"/>
      <c r="E1998" s="1"/>
      <c r="F1998" s="1"/>
      <c r="G1998" s="1"/>
      <c r="H1998" s="11"/>
      <c r="I1998" s="11"/>
      <c r="J1998" s="11"/>
      <c r="K1998" s="2"/>
      <c r="L1998" s="2"/>
      <c r="M1998" s="1"/>
    </row>
    <row r="1999" spans="1:13" x14ac:dyDescent="0.2">
      <c r="A1999" s="1"/>
      <c r="B1999" s="1"/>
      <c r="C1999" s="16"/>
      <c r="D1999" s="1"/>
      <c r="E1999" s="1"/>
      <c r="F1999" s="1"/>
      <c r="G1999" s="1"/>
      <c r="H1999" s="11"/>
      <c r="I1999" s="11"/>
      <c r="J1999" s="11"/>
      <c r="K1999" s="2"/>
      <c r="L1999" s="2"/>
      <c r="M1999" s="1"/>
    </row>
    <row r="2000" spans="1:13" x14ac:dyDescent="0.2">
      <c r="A2000" s="1"/>
      <c r="B2000" s="1"/>
      <c r="C2000" s="16"/>
      <c r="D2000" s="1"/>
      <c r="E2000" s="1"/>
      <c r="F2000" s="1"/>
      <c r="G2000" s="1"/>
      <c r="H2000" s="11"/>
      <c r="I2000" s="11"/>
      <c r="J2000" s="11"/>
      <c r="K2000" s="2"/>
      <c r="L2000" s="2"/>
      <c r="M2000" s="1"/>
    </row>
    <row r="2001" spans="1:13" x14ac:dyDescent="0.2">
      <c r="A2001" s="1"/>
      <c r="B2001" s="1"/>
      <c r="C2001" s="16"/>
      <c r="D2001" s="1"/>
      <c r="E2001" s="1"/>
      <c r="F2001" s="1"/>
      <c r="G2001" s="1"/>
      <c r="H2001" s="11"/>
      <c r="I2001" s="11"/>
      <c r="J2001" s="11"/>
      <c r="K2001" s="2"/>
      <c r="L2001" s="2"/>
      <c r="M2001" s="1"/>
    </row>
    <row r="2002" spans="1:13" x14ac:dyDescent="0.2">
      <c r="A2002" s="1"/>
      <c r="B2002" s="1"/>
      <c r="C2002" s="16"/>
      <c r="D2002" s="1"/>
      <c r="E2002" s="1"/>
      <c r="F2002" s="1"/>
      <c r="G2002" s="1"/>
      <c r="H2002" s="11"/>
      <c r="I2002" s="11"/>
      <c r="J2002" s="11"/>
      <c r="K2002" s="2"/>
      <c r="L2002" s="2"/>
      <c r="M2002" s="1"/>
    </row>
    <row r="2003" spans="1:13" x14ac:dyDescent="0.2">
      <c r="A2003" s="1"/>
      <c r="B2003" s="1"/>
      <c r="C2003" s="16"/>
      <c r="D2003" s="1"/>
      <c r="E2003" s="1"/>
      <c r="F2003" s="1"/>
      <c r="G2003" s="1"/>
      <c r="H2003" s="11"/>
      <c r="I2003" s="11"/>
      <c r="J2003" s="11"/>
      <c r="K2003" s="2"/>
      <c r="L2003" s="2"/>
      <c r="M2003" s="1"/>
    </row>
    <row r="2004" spans="1:13" x14ac:dyDescent="0.2">
      <c r="A2004" s="1"/>
      <c r="B2004" s="1"/>
      <c r="C2004" s="16"/>
      <c r="D2004" s="1"/>
      <c r="E2004" s="1"/>
      <c r="F2004" s="1"/>
      <c r="G2004" s="1"/>
      <c r="H2004" s="11"/>
      <c r="I2004" s="11"/>
      <c r="J2004" s="11"/>
      <c r="K2004" s="2"/>
      <c r="L2004" s="2"/>
      <c r="M2004" s="1"/>
    </row>
    <row r="2005" spans="1:13" x14ac:dyDescent="0.2">
      <c r="A2005" s="1"/>
      <c r="B2005" s="1"/>
      <c r="C2005" s="16"/>
      <c r="D2005" s="1"/>
      <c r="E2005" s="1"/>
      <c r="F2005" s="1"/>
      <c r="G2005" s="1"/>
      <c r="H2005" s="11"/>
      <c r="I2005" s="11"/>
      <c r="J2005" s="11"/>
      <c r="K2005" s="2"/>
      <c r="L2005" s="2"/>
      <c r="M2005" s="1"/>
    </row>
    <row r="2006" spans="1:13" x14ac:dyDescent="0.2">
      <c r="A2006" s="1"/>
      <c r="B2006" s="1"/>
      <c r="C2006" s="16"/>
      <c r="D2006" s="1"/>
      <c r="E2006" s="1"/>
      <c r="F2006" s="1"/>
      <c r="G2006" s="1"/>
      <c r="H2006" s="11"/>
      <c r="I2006" s="11"/>
      <c r="J2006" s="11"/>
      <c r="K2006" s="2"/>
      <c r="L2006" s="2"/>
      <c r="M2006" s="1"/>
    </row>
    <row r="2007" spans="1:13" x14ac:dyDescent="0.2">
      <c r="A2007" s="1"/>
      <c r="B2007" s="1"/>
      <c r="C2007" s="16"/>
      <c r="D2007" s="1"/>
      <c r="E2007" s="1"/>
      <c r="F2007" s="1"/>
      <c r="G2007" s="1"/>
      <c r="H2007" s="11"/>
      <c r="I2007" s="11"/>
      <c r="J2007" s="11"/>
      <c r="K2007" s="2"/>
      <c r="L2007" s="2"/>
      <c r="M2007" s="1"/>
    </row>
    <row r="2008" spans="1:13" x14ac:dyDescent="0.2">
      <c r="A2008" s="1"/>
      <c r="B2008" s="1"/>
      <c r="C2008" s="16"/>
      <c r="D2008" s="1"/>
      <c r="E2008" s="1"/>
      <c r="F2008" s="1"/>
      <c r="G2008" s="1"/>
      <c r="H2008" s="11"/>
      <c r="I2008" s="11"/>
      <c r="J2008" s="11"/>
      <c r="K2008" s="2"/>
      <c r="L2008" s="2"/>
      <c r="M2008" s="1"/>
    </row>
    <row r="2009" spans="1:13" x14ac:dyDescent="0.2">
      <c r="A2009" s="1"/>
      <c r="B2009" s="1"/>
      <c r="C2009" s="16"/>
      <c r="D2009" s="1"/>
      <c r="E2009" s="1"/>
      <c r="F2009" s="1"/>
      <c r="G2009" s="1"/>
      <c r="H2009" s="11"/>
      <c r="I2009" s="11"/>
      <c r="J2009" s="11"/>
      <c r="K2009" s="2"/>
      <c r="L2009" s="2"/>
      <c r="M2009" s="1"/>
    </row>
    <row r="2010" spans="1:13" x14ac:dyDescent="0.2">
      <c r="A2010" s="1"/>
      <c r="B2010" s="1"/>
      <c r="C2010" s="16"/>
      <c r="D2010" s="1"/>
      <c r="E2010" s="1"/>
      <c r="F2010" s="1"/>
      <c r="G2010" s="1"/>
      <c r="H2010" s="11"/>
      <c r="I2010" s="11"/>
      <c r="J2010" s="11"/>
      <c r="K2010" s="2"/>
      <c r="L2010" s="2"/>
      <c r="M2010" s="1"/>
    </row>
    <row r="2011" spans="1:13" x14ac:dyDescent="0.2">
      <c r="A2011" s="1"/>
      <c r="B2011" s="1"/>
      <c r="C2011" s="16"/>
      <c r="D2011" s="1"/>
      <c r="E2011" s="1"/>
      <c r="F2011" s="1"/>
      <c r="G2011" s="1"/>
      <c r="H2011" s="11"/>
      <c r="I2011" s="11"/>
      <c r="J2011" s="11"/>
      <c r="K2011" s="2"/>
      <c r="L2011" s="2"/>
      <c r="M2011" s="1"/>
    </row>
    <row r="2012" spans="1:13" x14ac:dyDescent="0.2">
      <c r="A2012" s="1"/>
      <c r="B2012" s="1"/>
      <c r="C2012" s="16"/>
      <c r="D2012" s="1"/>
      <c r="E2012" s="1"/>
      <c r="F2012" s="1"/>
      <c r="G2012" s="1"/>
      <c r="H2012" s="11"/>
      <c r="I2012" s="11"/>
      <c r="J2012" s="11"/>
      <c r="K2012" s="2"/>
      <c r="L2012" s="2"/>
      <c r="M2012" s="1"/>
    </row>
    <row r="2013" spans="1:13" x14ac:dyDescent="0.2">
      <c r="A2013" s="1"/>
      <c r="B2013" s="1"/>
      <c r="C2013" s="16"/>
      <c r="D2013" s="1"/>
      <c r="E2013" s="1"/>
      <c r="F2013" s="1"/>
      <c r="G2013" s="1"/>
      <c r="H2013" s="11"/>
      <c r="I2013" s="11"/>
      <c r="J2013" s="11"/>
      <c r="K2013" s="2"/>
      <c r="L2013" s="2"/>
      <c r="M2013" s="1"/>
    </row>
    <row r="2014" spans="1:13" x14ac:dyDescent="0.2">
      <c r="A2014" s="1"/>
      <c r="B2014" s="1"/>
      <c r="C2014" s="16"/>
      <c r="D2014" s="1"/>
      <c r="E2014" s="1"/>
      <c r="F2014" s="1"/>
      <c r="G2014" s="1"/>
      <c r="H2014" s="11"/>
      <c r="I2014" s="11"/>
      <c r="J2014" s="11"/>
      <c r="K2014" s="2"/>
      <c r="L2014" s="2"/>
      <c r="M2014" s="1"/>
    </row>
    <row r="2015" spans="1:13" x14ac:dyDescent="0.2">
      <c r="A2015" s="1"/>
      <c r="B2015" s="1"/>
      <c r="C2015" s="16"/>
      <c r="D2015" s="1"/>
      <c r="E2015" s="1"/>
      <c r="F2015" s="1"/>
      <c r="G2015" s="1"/>
      <c r="H2015" s="11"/>
      <c r="I2015" s="11"/>
      <c r="J2015" s="11"/>
      <c r="K2015" s="2"/>
      <c r="L2015" s="2"/>
      <c r="M2015" s="1"/>
    </row>
    <row r="2016" spans="1:13" x14ac:dyDescent="0.2">
      <c r="A2016" s="1"/>
      <c r="B2016" s="1"/>
      <c r="C2016" s="16"/>
      <c r="D2016" s="1"/>
      <c r="E2016" s="1"/>
      <c r="F2016" s="1"/>
      <c r="G2016" s="1"/>
      <c r="H2016" s="11"/>
      <c r="I2016" s="11"/>
      <c r="J2016" s="11"/>
      <c r="K2016" s="2"/>
      <c r="L2016" s="2"/>
      <c r="M2016" s="1"/>
    </row>
    <row r="2017" spans="1:13" x14ac:dyDescent="0.2">
      <c r="A2017" s="1"/>
      <c r="B2017" s="1"/>
      <c r="C2017" s="16"/>
      <c r="D2017" s="1"/>
      <c r="E2017" s="1"/>
      <c r="F2017" s="1"/>
      <c r="G2017" s="1"/>
      <c r="H2017" s="11"/>
      <c r="I2017" s="11"/>
      <c r="J2017" s="11"/>
      <c r="K2017" s="2"/>
      <c r="L2017" s="2"/>
      <c r="M2017" s="1"/>
    </row>
    <row r="2018" spans="1:13" x14ac:dyDescent="0.2">
      <c r="A2018" s="1"/>
      <c r="B2018" s="1"/>
      <c r="C2018" s="16"/>
      <c r="D2018" s="1"/>
      <c r="E2018" s="1"/>
      <c r="F2018" s="1"/>
      <c r="G2018" s="1"/>
      <c r="H2018" s="11"/>
      <c r="I2018" s="11"/>
      <c r="J2018" s="11"/>
      <c r="K2018" s="2"/>
      <c r="L2018" s="2"/>
      <c r="M2018" s="1"/>
    </row>
    <row r="2019" spans="1:13" x14ac:dyDescent="0.2">
      <c r="A2019" s="1"/>
      <c r="B2019" s="1"/>
      <c r="C2019" s="16"/>
      <c r="D2019" s="1"/>
      <c r="E2019" s="1"/>
      <c r="F2019" s="1"/>
      <c r="G2019" s="1"/>
      <c r="H2019" s="11"/>
      <c r="I2019" s="11"/>
      <c r="J2019" s="11"/>
      <c r="K2019" s="2"/>
      <c r="L2019" s="2"/>
      <c r="M2019" s="1"/>
    </row>
    <row r="2020" spans="1:13" x14ac:dyDescent="0.2">
      <c r="A2020" s="1"/>
      <c r="B2020" s="1"/>
      <c r="C2020" s="16"/>
      <c r="D2020" s="1"/>
      <c r="E2020" s="1"/>
      <c r="F2020" s="1"/>
      <c r="G2020" s="1"/>
      <c r="H2020" s="11"/>
      <c r="I2020" s="11"/>
      <c r="J2020" s="11"/>
      <c r="K2020" s="2"/>
      <c r="L2020" s="2"/>
      <c r="M2020" s="1"/>
    </row>
    <row r="2021" spans="1:13" x14ac:dyDescent="0.2">
      <c r="A2021" s="1"/>
      <c r="B2021" s="1"/>
      <c r="C2021" s="16"/>
      <c r="D2021" s="1"/>
      <c r="E2021" s="1"/>
      <c r="F2021" s="1"/>
      <c r="G2021" s="1"/>
      <c r="H2021" s="11"/>
      <c r="I2021" s="11"/>
      <c r="J2021" s="11"/>
      <c r="K2021" s="2"/>
      <c r="L2021" s="2"/>
      <c r="M2021" s="1"/>
    </row>
    <row r="2022" spans="1:13" x14ac:dyDescent="0.2">
      <c r="A2022" s="1"/>
      <c r="B2022" s="1"/>
      <c r="C2022" s="16"/>
      <c r="D2022" s="1"/>
      <c r="E2022" s="1"/>
      <c r="F2022" s="1"/>
      <c r="G2022" s="1"/>
      <c r="H2022" s="11"/>
      <c r="I2022" s="11"/>
      <c r="J2022" s="11"/>
      <c r="K2022" s="2"/>
      <c r="L2022" s="2"/>
      <c r="M2022" s="1"/>
    </row>
    <row r="2023" spans="1:13" x14ac:dyDescent="0.2">
      <c r="A2023" s="1"/>
      <c r="B2023" s="1"/>
      <c r="C2023" s="16"/>
      <c r="D2023" s="1"/>
      <c r="E2023" s="1"/>
      <c r="F2023" s="1"/>
      <c r="G2023" s="1"/>
      <c r="H2023" s="11"/>
      <c r="I2023" s="11"/>
      <c r="J2023" s="11"/>
      <c r="K2023" s="2"/>
      <c r="L2023" s="2"/>
      <c r="M2023" s="1"/>
    </row>
    <row r="2024" spans="1:13" x14ac:dyDescent="0.2">
      <c r="A2024" s="1"/>
      <c r="B2024" s="1"/>
      <c r="C2024" s="16"/>
      <c r="D2024" s="1"/>
      <c r="E2024" s="1"/>
      <c r="F2024" s="1"/>
      <c r="G2024" s="1"/>
      <c r="H2024" s="11"/>
      <c r="I2024" s="11"/>
      <c r="J2024" s="11"/>
      <c r="K2024" s="2"/>
      <c r="L2024" s="2"/>
      <c r="M2024" s="1"/>
    </row>
    <row r="2025" spans="1:13" x14ac:dyDescent="0.2">
      <c r="A2025" s="1"/>
      <c r="B2025" s="1"/>
      <c r="C2025" s="16"/>
      <c r="D2025" s="1"/>
      <c r="E2025" s="1"/>
      <c r="F2025" s="1"/>
      <c r="G2025" s="1"/>
      <c r="H2025" s="11"/>
      <c r="I2025" s="11"/>
      <c r="J2025" s="11"/>
      <c r="K2025" s="2"/>
      <c r="L2025" s="2"/>
      <c r="M2025" s="1"/>
    </row>
    <row r="2026" spans="1:13" x14ac:dyDescent="0.2">
      <c r="A2026" s="1"/>
      <c r="B2026" s="1"/>
      <c r="C2026" s="16"/>
      <c r="D2026" s="1"/>
      <c r="E2026" s="1"/>
      <c r="F2026" s="1"/>
      <c r="G2026" s="1"/>
      <c r="H2026" s="11"/>
      <c r="I2026" s="11"/>
      <c r="J2026" s="11"/>
      <c r="K2026" s="2"/>
      <c r="L2026" s="2"/>
      <c r="M2026" s="1"/>
    </row>
    <row r="2027" spans="1:13" x14ac:dyDescent="0.2">
      <c r="A2027" s="1"/>
      <c r="B2027" s="1"/>
      <c r="C2027" s="16"/>
      <c r="D2027" s="1"/>
      <c r="E2027" s="1"/>
      <c r="F2027" s="1"/>
      <c r="G2027" s="1"/>
      <c r="H2027" s="11"/>
      <c r="I2027" s="11"/>
      <c r="J2027" s="11"/>
      <c r="K2027" s="2"/>
      <c r="L2027" s="2"/>
      <c r="M2027" s="1"/>
    </row>
    <row r="2028" spans="1:13" x14ac:dyDescent="0.2">
      <c r="A2028" s="1"/>
      <c r="B2028" s="1"/>
      <c r="C2028" s="16"/>
      <c r="D2028" s="1"/>
      <c r="E2028" s="1"/>
      <c r="F2028" s="1"/>
      <c r="G2028" s="1"/>
      <c r="H2028" s="11"/>
      <c r="I2028" s="11"/>
      <c r="J2028" s="11"/>
      <c r="K2028" s="2"/>
      <c r="L2028" s="2"/>
      <c r="M2028" s="1"/>
    </row>
    <row r="2029" spans="1:13" x14ac:dyDescent="0.2">
      <c r="A2029" s="1"/>
      <c r="B2029" s="1"/>
      <c r="C2029" s="16"/>
      <c r="D2029" s="1"/>
      <c r="E2029" s="1"/>
      <c r="F2029" s="1"/>
      <c r="G2029" s="1"/>
      <c r="H2029" s="11"/>
      <c r="I2029" s="11"/>
      <c r="J2029" s="11"/>
      <c r="K2029" s="2"/>
      <c r="L2029" s="2"/>
      <c r="M2029" s="1"/>
    </row>
    <row r="2030" spans="1:13" x14ac:dyDescent="0.2">
      <c r="A2030" s="1"/>
      <c r="B2030" s="1"/>
      <c r="C2030" s="16"/>
      <c r="D2030" s="1"/>
      <c r="E2030" s="1"/>
      <c r="F2030" s="1"/>
      <c r="G2030" s="1"/>
      <c r="H2030" s="11"/>
      <c r="I2030" s="11"/>
      <c r="J2030" s="11"/>
      <c r="K2030" s="2"/>
      <c r="L2030" s="2"/>
      <c r="M2030" s="1"/>
    </row>
    <row r="2031" spans="1:13" x14ac:dyDescent="0.2">
      <c r="A2031" s="1"/>
      <c r="B2031" s="1"/>
      <c r="C2031" s="16"/>
      <c r="D2031" s="1"/>
      <c r="E2031" s="1"/>
      <c r="F2031" s="1"/>
      <c r="G2031" s="1"/>
      <c r="H2031" s="11"/>
      <c r="I2031" s="11"/>
      <c r="J2031" s="11"/>
      <c r="K2031" s="2"/>
      <c r="L2031" s="2"/>
      <c r="M2031" s="1"/>
    </row>
    <row r="2032" spans="1:13" x14ac:dyDescent="0.2">
      <c r="A2032" s="1"/>
      <c r="B2032" s="1"/>
      <c r="C2032" s="16"/>
      <c r="D2032" s="1"/>
      <c r="E2032" s="1"/>
      <c r="F2032" s="1"/>
      <c r="G2032" s="1"/>
      <c r="H2032" s="11"/>
      <c r="I2032" s="11"/>
      <c r="J2032" s="11"/>
      <c r="K2032" s="2"/>
      <c r="L2032" s="2"/>
      <c r="M2032" s="1"/>
    </row>
    <row r="2033" spans="1:13" x14ac:dyDescent="0.2">
      <c r="A2033" s="1"/>
      <c r="B2033" s="1"/>
      <c r="C2033" s="16"/>
      <c r="D2033" s="1"/>
      <c r="E2033" s="1"/>
      <c r="F2033" s="1"/>
      <c r="G2033" s="1"/>
      <c r="H2033" s="11"/>
      <c r="I2033" s="11"/>
      <c r="J2033" s="11"/>
      <c r="K2033" s="2"/>
      <c r="L2033" s="2"/>
      <c r="M2033" s="1"/>
    </row>
    <row r="2034" spans="1:13" x14ac:dyDescent="0.2">
      <c r="A2034" s="1"/>
      <c r="B2034" s="1"/>
      <c r="C2034" s="16"/>
      <c r="D2034" s="1"/>
      <c r="E2034" s="1"/>
      <c r="F2034" s="1"/>
      <c r="G2034" s="1"/>
      <c r="H2034" s="11"/>
      <c r="I2034" s="11"/>
      <c r="J2034" s="11"/>
      <c r="K2034" s="2"/>
      <c r="L2034" s="2"/>
      <c r="M2034" s="1"/>
    </row>
    <row r="2035" spans="1:13" x14ac:dyDescent="0.2">
      <c r="A2035" s="1"/>
      <c r="B2035" s="1"/>
      <c r="C2035" s="16"/>
      <c r="D2035" s="1"/>
      <c r="E2035" s="1"/>
      <c r="F2035" s="1"/>
      <c r="G2035" s="1"/>
      <c r="H2035" s="11"/>
      <c r="I2035" s="11"/>
      <c r="J2035" s="11"/>
      <c r="K2035" s="2"/>
      <c r="L2035" s="2"/>
      <c r="M2035" s="1"/>
    </row>
    <row r="2036" spans="1:13" x14ac:dyDescent="0.2">
      <c r="A2036" s="1"/>
      <c r="B2036" s="1"/>
      <c r="C2036" s="16"/>
      <c r="D2036" s="1"/>
      <c r="E2036" s="1"/>
      <c r="F2036" s="1"/>
      <c r="G2036" s="1"/>
      <c r="H2036" s="11"/>
      <c r="I2036" s="11"/>
      <c r="J2036" s="11"/>
      <c r="K2036" s="2"/>
      <c r="L2036" s="2"/>
      <c r="M2036" s="1"/>
    </row>
    <row r="2037" spans="1:13" x14ac:dyDescent="0.2">
      <c r="A2037" s="1"/>
      <c r="B2037" s="1"/>
      <c r="C2037" s="16"/>
      <c r="D2037" s="1"/>
      <c r="E2037" s="1"/>
      <c r="F2037" s="1"/>
      <c r="G2037" s="1"/>
      <c r="H2037" s="11"/>
      <c r="I2037" s="11"/>
      <c r="J2037" s="11"/>
      <c r="K2037" s="2"/>
      <c r="L2037" s="2"/>
      <c r="M2037" s="1"/>
    </row>
    <row r="2038" spans="1:13" x14ac:dyDescent="0.2">
      <c r="A2038" s="1"/>
      <c r="B2038" s="1"/>
      <c r="C2038" s="16"/>
      <c r="D2038" s="1"/>
      <c r="E2038" s="1"/>
      <c r="F2038" s="1"/>
      <c r="G2038" s="1"/>
      <c r="H2038" s="11"/>
      <c r="I2038" s="11"/>
      <c r="J2038" s="11"/>
      <c r="K2038" s="2"/>
      <c r="L2038" s="2"/>
      <c r="M2038" s="1"/>
    </row>
    <row r="2039" spans="1:13" x14ac:dyDescent="0.2">
      <c r="A2039" s="1"/>
      <c r="B2039" s="1"/>
      <c r="C2039" s="16"/>
      <c r="D2039" s="1"/>
      <c r="E2039" s="1"/>
      <c r="F2039" s="1"/>
      <c r="G2039" s="1"/>
      <c r="H2039" s="11"/>
      <c r="I2039" s="11"/>
      <c r="J2039" s="11"/>
      <c r="K2039" s="2"/>
      <c r="L2039" s="2"/>
      <c r="M2039" s="1"/>
    </row>
    <row r="2040" spans="1:13" x14ac:dyDescent="0.2">
      <c r="A2040" s="1"/>
      <c r="B2040" s="1"/>
      <c r="C2040" s="16"/>
      <c r="D2040" s="1"/>
      <c r="E2040" s="1"/>
      <c r="F2040" s="1"/>
      <c r="G2040" s="1"/>
      <c r="H2040" s="11"/>
      <c r="I2040" s="11"/>
      <c r="J2040" s="11"/>
      <c r="K2040" s="2"/>
      <c r="L2040" s="2"/>
      <c r="M2040" s="1"/>
    </row>
    <row r="2041" spans="1:13" x14ac:dyDescent="0.2">
      <c r="A2041" s="1"/>
      <c r="B2041" s="1"/>
      <c r="C2041" s="16"/>
      <c r="D2041" s="1"/>
      <c r="E2041" s="1"/>
      <c r="F2041" s="1"/>
      <c r="G2041" s="1"/>
      <c r="H2041" s="11"/>
      <c r="I2041" s="11"/>
      <c r="J2041" s="11"/>
      <c r="K2041" s="2"/>
      <c r="L2041" s="2"/>
      <c r="M2041" s="1"/>
    </row>
    <row r="2042" spans="1:13" x14ac:dyDescent="0.2">
      <c r="A2042" s="1"/>
      <c r="B2042" s="1"/>
      <c r="C2042" s="16"/>
      <c r="D2042" s="1"/>
      <c r="E2042" s="1"/>
      <c r="F2042" s="1"/>
      <c r="G2042" s="1"/>
      <c r="H2042" s="11"/>
      <c r="I2042" s="11"/>
      <c r="J2042" s="11"/>
      <c r="K2042" s="2"/>
      <c r="L2042" s="2"/>
      <c r="M2042" s="1"/>
    </row>
    <row r="2043" spans="1:13" x14ac:dyDescent="0.2">
      <c r="A2043" s="1"/>
      <c r="B2043" s="1"/>
      <c r="C2043" s="16"/>
      <c r="D2043" s="1"/>
      <c r="E2043" s="1"/>
      <c r="F2043" s="1"/>
      <c r="G2043" s="1"/>
      <c r="H2043" s="11"/>
      <c r="I2043" s="11"/>
      <c r="J2043" s="11"/>
      <c r="K2043" s="2"/>
      <c r="L2043" s="2"/>
      <c r="M2043" s="1"/>
    </row>
    <row r="2044" spans="1:13" x14ac:dyDescent="0.2">
      <c r="A2044" s="1"/>
      <c r="B2044" s="1"/>
      <c r="C2044" s="16"/>
      <c r="D2044" s="1"/>
      <c r="E2044" s="1"/>
      <c r="F2044" s="1"/>
      <c r="G2044" s="1"/>
      <c r="H2044" s="11"/>
      <c r="I2044" s="11"/>
      <c r="J2044" s="11"/>
      <c r="K2044" s="2"/>
      <c r="L2044" s="2"/>
      <c r="M2044" s="1"/>
    </row>
    <row r="2045" spans="1:13" x14ac:dyDescent="0.2">
      <c r="A2045" s="1"/>
      <c r="B2045" s="1"/>
      <c r="C2045" s="16"/>
      <c r="D2045" s="1"/>
      <c r="E2045" s="1"/>
      <c r="F2045" s="1"/>
      <c r="G2045" s="1"/>
      <c r="H2045" s="11"/>
      <c r="I2045" s="11"/>
      <c r="J2045" s="11"/>
      <c r="K2045" s="2"/>
      <c r="L2045" s="2"/>
      <c r="M2045" s="1"/>
    </row>
    <row r="2046" spans="1:13" x14ac:dyDescent="0.2">
      <c r="A2046" s="1"/>
      <c r="B2046" s="1"/>
      <c r="C2046" s="16"/>
      <c r="D2046" s="1"/>
      <c r="E2046" s="1"/>
      <c r="F2046" s="1"/>
      <c r="G2046" s="1"/>
      <c r="H2046" s="11"/>
      <c r="I2046" s="11"/>
      <c r="J2046" s="11"/>
      <c r="K2046" s="2"/>
      <c r="L2046" s="2"/>
      <c r="M2046" s="1"/>
    </row>
    <row r="2047" spans="1:13" x14ac:dyDescent="0.2">
      <c r="A2047" s="1"/>
      <c r="B2047" s="1"/>
      <c r="C2047" s="16"/>
      <c r="D2047" s="1"/>
      <c r="E2047" s="1"/>
      <c r="F2047" s="1"/>
      <c r="G2047" s="1"/>
      <c r="H2047" s="11"/>
      <c r="I2047" s="11"/>
      <c r="J2047" s="11"/>
      <c r="K2047" s="2"/>
      <c r="L2047" s="2"/>
      <c r="M2047" s="1"/>
    </row>
    <row r="2048" spans="1:13" x14ac:dyDescent="0.2">
      <c r="A2048" s="1"/>
      <c r="B2048" s="1"/>
      <c r="C2048" s="16"/>
      <c r="D2048" s="1"/>
      <c r="E2048" s="1"/>
      <c r="F2048" s="1"/>
      <c r="G2048" s="1"/>
      <c r="H2048" s="11"/>
      <c r="I2048" s="11"/>
      <c r="J2048" s="11"/>
      <c r="K2048" s="2"/>
      <c r="L2048" s="2"/>
      <c r="M2048" s="1"/>
    </row>
    <row r="2049" spans="1:13" x14ac:dyDescent="0.2">
      <c r="A2049" s="1"/>
      <c r="B2049" s="1"/>
      <c r="C2049" s="16"/>
      <c r="D2049" s="1"/>
      <c r="E2049" s="1"/>
      <c r="F2049" s="1"/>
      <c r="G2049" s="1"/>
      <c r="H2049" s="11"/>
      <c r="I2049" s="11"/>
      <c r="J2049" s="11"/>
      <c r="K2049" s="2"/>
      <c r="L2049" s="2"/>
      <c r="M2049" s="1"/>
    </row>
    <row r="2050" spans="1:13" x14ac:dyDescent="0.2">
      <c r="A2050" s="1"/>
      <c r="B2050" s="1"/>
      <c r="C2050" s="16"/>
      <c r="D2050" s="1"/>
      <c r="E2050" s="1"/>
      <c r="F2050" s="1"/>
      <c r="G2050" s="1"/>
      <c r="H2050" s="11"/>
      <c r="I2050" s="11"/>
      <c r="J2050" s="11"/>
      <c r="K2050" s="2"/>
      <c r="L2050" s="2"/>
      <c r="M2050" s="1"/>
    </row>
    <row r="2051" spans="1:13" x14ac:dyDescent="0.2">
      <c r="A2051" s="1"/>
      <c r="B2051" s="1"/>
      <c r="C2051" s="16"/>
      <c r="D2051" s="1"/>
      <c r="E2051" s="1"/>
      <c r="F2051" s="1"/>
      <c r="G2051" s="1"/>
      <c r="H2051" s="11"/>
      <c r="I2051" s="11"/>
      <c r="J2051" s="11"/>
      <c r="K2051" s="2"/>
      <c r="L2051" s="2"/>
      <c r="M2051" s="1"/>
    </row>
    <row r="2052" spans="1:13" x14ac:dyDescent="0.2">
      <c r="A2052" s="1"/>
      <c r="B2052" s="1"/>
      <c r="C2052" s="16"/>
      <c r="D2052" s="1"/>
      <c r="E2052" s="1"/>
      <c r="F2052" s="1"/>
      <c r="G2052" s="1"/>
      <c r="H2052" s="11"/>
      <c r="I2052" s="11"/>
      <c r="J2052" s="11"/>
      <c r="K2052" s="2"/>
      <c r="L2052" s="2"/>
      <c r="M2052" s="1"/>
    </row>
    <row r="2053" spans="1:13" x14ac:dyDescent="0.2">
      <c r="A2053" s="1"/>
      <c r="B2053" s="1"/>
      <c r="C2053" s="16"/>
      <c r="D2053" s="1"/>
      <c r="E2053" s="1"/>
      <c r="F2053" s="1"/>
      <c r="G2053" s="1"/>
      <c r="H2053" s="11"/>
      <c r="I2053" s="11"/>
      <c r="J2053" s="11"/>
      <c r="K2053" s="2"/>
      <c r="L2053" s="2"/>
      <c r="M2053" s="1"/>
    </row>
    <row r="2054" spans="1:13" x14ac:dyDescent="0.2">
      <c r="A2054" s="1"/>
      <c r="B2054" s="1"/>
      <c r="C2054" s="16"/>
      <c r="D2054" s="1"/>
      <c r="E2054" s="1"/>
      <c r="F2054" s="1"/>
      <c r="G2054" s="1"/>
      <c r="H2054" s="11"/>
      <c r="I2054" s="11"/>
      <c r="J2054" s="11"/>
      <c r="K2054" s="2"/>
      <c r="L2054" s="2"/>
      <c r="M2054" s="1"/>
    </row>
    <row r="2055" spans="1:13" x14ac:dyDescent="0.2">
      <c r="A2055" s="1"/>
      <c r="B2055" s="1"/>
      <c r="C2055" s="16"/>
      <c r="D2055" s="1"/>
      <c r="E2055" s="1"/>
      <c r="F2055" s="1"/>
      <c r="G2055" s="1"/>
      <c r="H2055" s="11"/>
      <c r="I2055" s="11"/>
      <c r="J2055" s="11"/>
      <c r="K2055" s="2"/>
      <c r="L2055" s="2"/>
      <c r="M2055" s="1"/>
    </row>
    <row r="2056" spans="1:13" x14ac:dyDescent="0.2">
      <c r="A2056" s="1"/>
      <c r="B2056" s="1"/>
      <c r="C2056" s="16"/>
      <c r="D2056" s="1"/>
      <c r="E2056" s="1"/>
      <c r="F2056" s="1"/>
      <c r="G2056" s="1"/>
      <c r="H2056" s="11"/>
      <c r="I2056" s="11"/>
      <c r="J2056" s="11"/>
      <c r="K2056" s="2"/>
      <c r="L2056" s="2"/>
      <c r="M2056" s="1"/>
    </row>
    <row r="2057" spans="1:13" x14ac:dyDescent="0.2">
      <c r="A2057" s="1"/>
      <c r="B2057" s="1"/>
      <c r="C2057" s="16"/>
      <c r="D2057" s="1"/>
      <c r="E2057" s="1"/>
      <c r="F2057" s="1"/>
      <c r="G2057" s="1"/>
      <c r="H2057" s="11"/>
      <c r="I2057" s="11"/>
      <c r="J2057" s="11"/>
      <c r="K2057" s="2"/>
      <c r="L2057" s="2"/>
      <c r="M2057" s="1"/>
    </row>
    <row r="2058" spans="1:13" x14ac:dyDescent="0.2">
      <c r="A2058" s="1"/>
      <c r="B2058" s="1"/>
      <c r="C2058" s="16"/>
      <c r="D2058" s="1"/>
      <c r="E2058" s="1"/>
      <c r="F2058" s="1"/>
      <c r="G2058" s="1"/>
      <c r="H2058" s="11"/>
      <c r="I2058" s="11"/>
      <c r="J2058" s="11"/>
      <c r="K2058" s="2"/>
      <c r="L2058" s="2"/>
      <c r="M2058" s="1"/>
    </row>
    <row r="2059" spans="1:13" x14ac:dyDescent="0.2">
      <c r="A2059" s="1"/>
      <c r="B2059" s="1"/>
      <c r="C2059" s="16"/>
      <c r="D2059" s="1"/>
      <c r="E2059" s="1"/>
      <c r="F2059" s="1"/>
      <c r="G2059" s="1"/>
      <c r="H2059" s="11"/>
      <c r="I2059" s="11"/>
      <c r="J2059" s="11"/>
      <c r="K2059" s="2"/>
      <c r="L2059" s="2"/>
      <c r="M2059" s="1"/>
    </row>
    <row r="2060" spans="1:13" x14ac:dyDescent="0.2">
      <c r="A2060" s="1"/>
      <c r="B2060" s="1"/>
      <c r="C2060" s="16"/>
      <c r="D2060" s="1"/>
      <c r="E2060" s="1"/>
      <c r="F2060" s="1"/>
      <c r="G2060" s="1"/>
      <c r="H2060" s="11"/>
      <c r="I2060" s="11"/>
      <c r="J2060" s="11"/>
      <c r="K2060" s="2"/>
      <c r="L2060" s="2"/>
      <c r="M2060" s="1"/>
    </row>
    <row r="2061" spans="1:13" x14ac:dyDescent="0.2">
      <c r="A2061" s="1"/>
      <c r="B2061" s="1"/>
      <c r="C2061" s="16"/>
      <c r="D2061" s="1"/>
      <c r="E2061" s="1"/>
      <c r="F2061" s="1"/>
      <c r="G2061" s="1"/>
      <c r="H2061" s="11"/>
      <c r="I2061" s="11"/>
      <c r="J2061" s="11"/>
      <c r="K2061" s="2"/>
      <c r="L2061" s="2"/>
      <c r="M2061" s="1"/>
    </row>
    <row r="2062" spans="1:13" x14ac:dyDescent="0.2">
      <c r="A2062" s="1"/>
      <c r="B2062" s="1"/>
      <c r="C2062" s="16"/>
      <c r="D2062" s="1"/>
      <c r="E2062" s="1"/>
      <c r="F2062" s="1"/>
      <c r="G2062" s="1"/>
      <c r="H2062" s="11"/>
      <c r="I2062" s="11"/>
      <c r="J2062" s="11"/>
      <c r="K2062" s="2"/>
      <c r="L2062" s="2"/>
      <c r="M2062" s="1"/>
    </row>
    <row r="2063" spans="1:13" x14ac:dyDescent="0.2">
      <c r="A2063" s="1"/>
      <c r="B2063" s="1"/>
      <c r="C2063" s="16"/>
      <c r="D2063" s="1"/>
      <c r="E2063" s="1"/>
      <c r="F2063" s="1"/>
      <c r="G2063" s="1"/>
      <c r="H2063" s="11"/>
      <c r="I2063" s="11"/>
      <c r="J2063" s="11"/>
      <c r="K2063" s="2"/>
      <c r="L2063" s="2"/>
      <c r="M2063" s="1"/>
    </row>
    <row r="2064" spans="1:13" x14ac:dyDescent="0.2">
      <c r="A2064" s="1"/>
      <c r="B2064" s="1"/>
      <c r="C2064" s="16"/>
      <c r="D2064" s="1"/>
      <c r="E2064" s="1"/>
      <c r="F2064" s="1"/>
      <c r="G2064" s="1"/>
      <c r="H2064" s="11"/>
      <c r="I2064" s="11"/>
      <c r="J2064" s="11"/>
      <c r="K2064" s="2"/>
      <c r="L2064" s="2"/>
      <c r="M2064" s="1"/>
    </row>
    <row r="2065" spans="1:13" x14ac:dyDescent="0.2">
      <c r="A2065" s="1"/>
      <c r="B2065" s="1"/>
      <c r="C2065" s="16"/>
      <c r="D2065" s="1"/>
      <c r="E2065" s="1"/>
      <c r="F2065" s="1"/>
      <c r="G2065" s="1"/>
      <c r="H2065" s="11"/>
      <c r="I2065" s="11"/>
      <c r="J2065" s="11"/>
      <c r="K2065" s="2"/>
      <c r="L2065" s="2"/>
      <c r="M2065" s="1"/>
    </row>
    <row r="2066" spans="1:13" x14ac:dyDescent="0.2">
      <c r="A2066" s="1"/>
      <c r="B2066" s="1"/>
      <c r="C2066" s="16"/>
      <c r="D2066" s="1"/>
      <c r="E2066" s="1"/>
      <c r="F2066" s="1"/>
      <c r="G2066" s="1"/>
      <c r="H2066" s="11"/>
      <c r="I2066" s="11"/>
      <c r="J2066" s="11"/>
      <c r="K2066" s="2"/>
      <c r="L2066" s="2"/>
      <c r="M2066" s="1"/>
    </row>
    <row r="2067" spans="1:13" x14ac:dyDescent="0.2">
      <c r="A2067" s="1"/>
      <c r="B2067" s="1"/>
      <c r="C2067" s="16"/>
      <c r="D2067" s="1"/>
      <c r="E2067" s="1"/>
      <c r="F2067" s="1"/>
      <c r="G2067" s="1"/>
      <c r="H2067" s="11"/>
      <c r="I2067" s="11"/>
      <c r="J2067" s="11"/>
      <c r="K2067" s="2"/>
      <c r="L2067" s="2"/>
      <c r="M2067" s="1"/>
    </row>
    <row r="2068" spans="1:13" x14ac:dyDescent="0.2">
      <c r="A2068" s="1"/>
      <c r="B2068" s="1"/>
      <c r="C2068" s="16"/>
      <c r="D2068" s="1"/>
      <c r="E2068" s="1"/>
      <c r="F2068" s="1"/>
      <c r="G2068" s="1"/>
      <c r="H2068" s="11"/>
      <c r="I2068" s="11"/>
      <c r="J2068" s="11"/>
      <c r="K2068" s="2"/>
      <c r="L2068" s="2"/>
      <c r="M2068" s="1"/>
    </row>
    <row r="2069" spans="1:13" x14ac:dyDescent="0.2">
      <c r="A2069" s="1"/>
      <c r="B2069" s="1"/>
      <c r="C2069" s="16"/>
      <c r="D2069" s="1"/>
      <c r="E2069" s="1"/>
      <c r="F2069" s="1"/>
      <c r="G2069" s="1"/>
      <c r="H2069" s="11"/>
      <c r="I2069" s="11"/>
      <c r="J2069" s="11"/>
      <c r="K2069" s="2"/>
      <c r="L2069" s="2"/>
      <c r="M2069" s="1"/>
    </row>
    <row r="2070" spans="1:13" x14ac:dyDescent="0.2">
      <c r="A2070" s="1"/>
      <c r="B2070" s="1"/>
      <c r="C2070" s="16"/>
      <c r="D2070" s="1"/>
      <c r="E2070" s="1"/>
      <c r="F2070" s="1"/>
      <c r="G2070" s="1"/>
      <c r="H2070" s="11"/>
      <c r="I2070" s="11"/>
      <c r="J2070" s="11"/>
      <c r="K2070" s="2"/>
      <c r="L2070" s="2"/>
      <c r="M2070" s="1"/>
    </row>
    <row r="2071" spans="1:13" x14ac:dyDescent="0.2">
      <c r="A2071" s="1"/>
      <c r="B2071" s="1"/>
      <c r="C2071" s="16"/>
      <c r="D2071" s="1"/>
      <c r="E2071" s="1"/>
      <c r="F2071" s="1"/>
      <c r="G2071" s="1"/>
      <c r="H2071" s="11"/>
      <c r="I2071" s="11"/>
      <c r="J2071" s="11"/>
      <c r="K2071" s="2"/>
      <c r="L2071" s="2"/>
      <c r="M2071" s="1"/>
    </row>
    <row r="2072" spans="1:13" x14ac:dyDescent="0.2">
      <c r="A2072" s="1"/>
      <c r="B2072" s="1"/>
      <c r="C2072" s="16"/>
      <c r="D2072" s="1"/>
      <c r="E2072" s="1"/>
      <c r="F2072" s="1"/>
      <c r="G2072" s="1"/>
      <c r="H2072" s="11"/>
      <c r="I2072" s="11"/>
      <c r="J2072" s="11"/>
      <c r="K2072" s="2"/>
      <c r="L2072" s="2"/>
      <c r="M2072" s="1"/>
    </row>
    <row r="2073" spans="1:13" x14ac:dyDescent="0.2">
      <c r="A2073" s="1"/>
      <c r="B2073" s="1"/>
      <c r="C2073" s="16"/>
      <c r="D2073" s="1"/>
      <c r="E2073" s="1"/>
      <c r="F2073" s="1"/>
      <c r="G2073" s="1"/>
      <c r="H2073" s="11"/>
      <c r="I2073" s="11"/>
      <c r="J2073" s="11"/>
      <c r="K2073" s="2"/>
      <c r="L2073" s="2"/>
      <c r="M2073" s="1"/>
    </row>
    <row r="2074" spans="1:13" x14ac:dyDescent="0.2">
      <c r="A2074" s="1"/>
      <c r="B2074" s="1"/>
      <c r="C2074" s="16"/>
      <c r="D2074" s="1"/>
      <c r="E2074" s="1"/>
      <c r="F2074" s="1"/>
      <c r="G2074" s="1"/>
      <c r="H2074" s="11"/>
      <c r="I2074" s="11"/>
      <c r="J2074" s="11"/>
      <c r="K2074" s="2"/>
      <c r="L2074" s="2"/>
      <c r="M2074" s="1"/>
    </row>
    <row r="2075" spans="1:13" x14ac:dyDescent="0.2">
      <c r="A2075" s="1"/>
      <c r="B2075" s="1"/>
      <c r="C2075" s="16"/>
      <c r="D2075" s="1"/>
      <c r="E2075" s="1"/>
      <c r="F2075" s="1"/>
      <c r="G2075" s="1"/>
      <c r="H2075" s="11"/>
      <c r="I2075" s="11"/>
      <c r="J2075" s="11"/>
      <c r="K2075" s="2"/>
      <c r="L2075" s="2"/>
      <c r="M2075" s="1"/>
    </row>
    <row r="2076" spans="1:13" x14ac:dyDescent="0.2">
      <c r="A2076" s="1"/>
      <c r="B2076" s="1"/>
      <c r="C2076" s="16"/>
      <c r="D2076" s="1"/>
      <c r="E2076" s="1"/>
      <c r="F2076" s="1"/>
      <c r="G2076" s="1"/>
      <c r="H2076" s="11"/>
      <c r="I2076" s="11"/>
      <c r="J2076" s="11"/>
      <c r="K2076" s="2"/>
      <c r="L2076" s="2"/>
      <c r="M2076" s="1"/>
    </row>
    <row r="2077" spans="1:13" x14ac:dyDescent="0.2">
      <c r="A2077" s="1"/>
      <c r="B2077" s="1"/>
      <c r="C2077" s="16"/>
      <c r="D2077" s="1"/>
      <c r="E2077" s="1"/>
      <c r="F2077" s="1"/>
      <c r="G2077" s="1"/>
      <c r="H2077" s="11"/>
      <c r="I2077" s="11"/>
      <c r="J2077" s="11"/>
      <c r="K2077" s="2"/>
      <c r="L2077" s="2"/>
      <c r="M2077" s="1"/>
    </row>
    <row r="2078" spans="1:13" x14ac:dyDescent="0.2">
      <c r="A2078" s="1"/>
      <c r="B2078" s="1"/>
      <c r="C2078" s="16"/>
      <c r="D2078" s="1"/>
      <c r="E2078" s="1"/>
      <c r="F2078" s="1"/>
      <c r="G2078" s="1"/>
      <c r="H2078" s="11"/>
      <c r="I2078" s="11"/>
      <c r="J2078" s="11"/>
      <c r="K2078" s="2"/>
      <c r="L2078" s="2"/>
      <c r="M2078" s="1"/>
    </row>
    <row r="2079" spans="1:13" x14ac:dyDescent="0.2">
      <c r="A2079" s="1"/>
      <c r="B2079" s="1"/>
      <c r="C2079" s="16"/>
      <c r="D2079" s="1"/>
      <c r="E2079" s="1"/>
      <c r="F2079" s="1"/>
      <c r="G2079" s="1"/>
      <c r="H2079" s="11"/>
      <c r="I2079" s="11"/>
      <c r="J2079" s="11"/>
      <c r="K2079" s="2"/>
      <c r="L2079" s="2"/>
      <c r="M2079" s="1"/>
    </row>
    <row r="2080" spans="1:13" x14ac:dyDescent="0.2">
      <c r="A2080" s="1"/>
      <c r="B2080" s="1"/>
      <c r="C2080" s="16"/>
      <c r="D2080" s="1"/>
      <c r="E2080" s="1"/>
      <c r="F2080" s="1"/>
      <c r="G2080" s="1"/>
      <c r="H2080" s="11"/>
      <c r="I2080" s="11"/>
      <c r="J2080" s="11"/>
      <c r="K2080" s="2"/>
      <c r="L2080" s="2"/>
      <c r="M2080" s="1"/>
    </row>
    <row r="2081" spans="1:13" x14ac:dyDescent="0.2">
      <c r="A2081" s="1"/>
      <c r="B2081" s="1"/>
      <c r="C2081" s="16"/>
      <c r="D2081" s="1"/>
      <c r="E2081" s="1"/>
      <c r="F2081" s="1"/>
      <c r="G2081" s="1"/>
      <c r="H2081" s="11"/>
      <c r="I2081" s="11"/>
      <c r="J2081" s="11"/>
      <c r="K2081" s="2"/>
      <c r="L2081" s="2"/>
      <c r="M2081" s="1"/>
    </row>
    <row r="2082" spans="1:13" x14ac:dyDescent="0.2">
      <c r="A2082" s="1"/>
      <c r="B2082" s="1"/>
      <c r="C2082" s="16"/>
      <c r="D2082" s="1"/>
      <c r="E2082" s="1"/>
      <c r="F2082" s="1"/>
      <c r="G2082" s="1"/>
      <c r="H2082" s="11"/>
      <c r="I2082" s="11"/>
      <c r="J2082" s="11"/>
      <c r="K2082" s="2"/>
      <c r="L2082" s="2"/>
      <c r="M2082" s="1"/>
    </row>
    <row r="2083" spans="1:13" x14ac:dyDescent="0.2">
      <c r="A2083" s="1"/>
      <c r="B2083" s="1"/>
      <c r="C2083" s="16"/>
      <c r="D2083" s="1"/>
      <c r="E2083" s="1"/>
      <c r="F2083" s="1"/>
      <c r="G2083" s="1"/>
      <c r="H2083" s="11"/>
      <c r="I2083" s="11"/>
      <c r="J2083" s="11"/>
      <c r="K2083" s="2"/>
      <c r="L2083" s="2"/>
      <c r="M2083" s="1"/>
    </row>
    <row r="2084" spans="1:13" x14ac:dyDescent="0.2">
      <c r="A2084" s="1"/>
      <c r="B2084" s="1"/>
      <c r="C2084" s="16"/>
      <c r="D2084" s="1"/>
      <c r="E2084" s="1"/>
      <c r="F2084" s="1"/>
      <c r="G2084" s="1"/>
      <c r="H2084" s="11"/>
      <c r="I2084" s="11"/>
      <c r="J2084" s="11"/>
      <c r="K2084" s="2"/>
      <c r="L2084" s="2"/>
      <c r="M2084" s="1"/>
    </row>
    <row r="2085" spans="1:13" x14ac:dyDescent="0.2">
      <c r="A2085" s="1"/>
      <c r="B2085" s="1"/>
      <c r="C2085" s="16"/>
      <c r="D2085" s="1"/>
      <c r="E2085" s="1"/>
      <c r="F2085" s="1"/>
      <c r="G2085" s="1"/>
      <c r="H2085" s="11"/>
      <c r="I2085" s="11"/>
      <c r="J2085" s="11"/>
      <c r="K2085" s="2"/>
      <c r="L2085" s="2"/>
      <c r="M2085" s="1"/>
    </row>
    <row r="2086" spans="1:13" x14ac:dyDescent="0.2">
      <c r="A2086" s="1"/>
      <c r="B2086" s="1"/>
      <c r="C2086" s="16"/>
      <c r="D2086" s="1"/>
      <c r="E2086" s="1"/>
      <c r="F2086" s="1"/>
      <c r="G2086" s="1"/>
      <c r="H2086" s="11"/>
      <c r="I2086" s="11"/>
      <c r="J2086" s="11"/>
      <c r="K2086" s="2"/>
      <c r="L2086" s="2"/>
      <c r="M2086" s="1"/>
    </row>
    <row r="2087" spans="1:13" x14ac:dyDescent="0.2">
      <c r="A2087" s="1"/>
      <c r="B2087" s="1"/>
      <c r="C2087" s="16"/>
      <c r="D2087" s="1"/>
      <c r="E2087" s="1"/>
      <c r="F2087" s="1"/>
      <c r="G2087" s="1"/>
      <c r="H2087" s="11"/>
      <c r="I2087" s="11"/>
      <c r="J2087" s="11"/>
      <c r="K2087" s="2"/>
      <c r="L2087" s="2"/>
      <c r="M2087" s="1"/>
    </row>
    <row r="2088" spans="1:13" x14ac:dyDescent="0.2">
      <c r="A2088" s="1"/>
      <c r="B2088" s="1"/>
      <c r="C2088" s="16"/>
      <c r="D2088" s="1"/>
      <c r="E2088" s="1"/>
      <c r="F2088" s="1"/>
      <c r="G2088" s="1"/>
      <c r="H2088" s="11"/>
      <c r="I2088" s="11"/>
      <c r="J2088" s="11"/>
      <c r="K2088" s="2"/>
      <c r="L2088" s="2"/>
      <c r="M2088" s="1"/>
    </row>
    <row r="2089" spans="1:13" x14ac:dyDescent="0.2">
      <c r="A2089" s="1"/>
      <c r="B2089" s="1"/>
      <c r="C2089" s="16"/>
      <c r="D2089" s="1"/>
      <c r="E2089" s="1"/>
      <c r="F2089" s="1"/>
      <c r="G2089" s="1"/>
      <c r="H2089" s="11"/>
      <c r="I2089" s="11"/>
      <c r="J2089" s="11"/>
      <c r="K2089" s="2"/>
      <c r="L2089" s="2"/>
      <c r="M2089" s="1"/>
    </row>
    <row r="2090" spans="1:13" x14ac:dyDescent="0.2">
      <c r="A2090" s="1"/>
      <c r="B2090" s="1"/>
      <c r="C2090" s="16"/>
      <c r="D2090" s="1"/>
      <c r="E2090" s="1"/>
      <c r="F2090" s="1"/>
      <c r="G2090" s="1"/>
      <c r="H2090" s="11"/>
      <c r="I2090" s="11"/>
      <c r="J2090" s="11"/>
      <c r="K2090" s="2"/>
      <c r="L2090" s="2"/>
      <c r="M2090" s="1"/>
    </row>
    <row r="2091" spans="1:13" x14ac:dyDescent="0.2">
      <c r="A2091" s="1"/>
      <c r="B2091" s="1"/>
      <c r="C2091" s="16"/>
      <c r="D2091" s="1"/>
      <c r="E2091" s="1"/>
      <c r="F2091" s="1"/>
      <c r="G2091" s="1"/>
      <c r="H2091" s="11"/>
      <c r="I2091" s="11"/>
      <c r="J2091" s="11"/>
      <c r="K2091" s="2"/>
      <c r="L2091" s="2"/>
      <c r="M2091" s="1"/>
    </row>
    <row r="2092" spans="1:13" x14ac:dyDescent="0.2">
      <c r="A2092" s="1"/>
      <c r="B2092" s="1"/>
      <c r="C2092" s="16"/>
      <c r="D2092" s="1"/>
      <c r="E2092" s="1"/>
      <c r="F2092" s="1"/>
      <c r="G2092" s="1"/>
      <c r="H2092" s="11"/>
      <c r="I2092" s="11"/>
      <c r="J2092" s="11"/>
      <c r="K2092" s="2"/>
      <c r="L2092" s="2"/>
      <c r="M2092" s="1"/>
    </row>
    <row r="2093" spans="1:13" x14ac:dyDescent="0.2">
      <c r="A2093" s="1"/>
      <c r="B2093" s="1"/>
      <c r="C2093" s="16"/>
      <c r="D2093" s="1"/>
      <c r="E2093" s="1"/>
      <c r="F2093" s="1"/>
      <c r="G2093" s="1"/>
      <c r="H2093" s="11"/>
      <c r="I2093" s="11"/>
      <c r="J2093" s="11"/>
      <c r="K2093" s="2"/>
      <c r="L2093" s="2"/>
      <c r="M2093" s="1"/>
    </row>
    <row r="2094" spans="1:13" x14ac:dyDescent="0.2">
      <c r="A2094" s="1"/>
      <c r="B2094" s="1"/>
      <c r="C2094" s="16"/>
      <c r="D2094" s="1"/>
      <c r="E2094" s="1"/>
      <c r="F2094" s="1"/>
      <c r="G2094" s="1"/>
      <c r="H2094" s="11"/>
      <c r="I2094" s="11"/>
      <c r="J2094" s="11"/>
      <c r="K2094" s="2"/>
      <c r="L2094" s="2"/>
      <c r="M2094" s="1"/>
    </row>
    <row r="2095" spans="1:13" x14ac:dyDescent="0.2">
      <c r="A2095" s="1"/>
      <c r="B2095" s="1"/>
      <c r="C2095" s="16"/>
      <c r="D2095" s="1"/>
      <c r="E2095" s="1"/>
      <c r="F2095" s="1"/>
      <c r="G2095" s="1"/>
      <c r="H2095" s="11"/>
      <c r="I2095" s="11"/>
      <c r="J2095" s="11"/>
      <c r="K2095" s="2"/>
      <c r="L2095" s="2"/>
      <c r="M2095" s="1"/>
    </row>
    <row r="2096" spans="1:13" x14ac:dyDescent="0.2">
      <c r="A2096" s="1"/>
      <c r="B2096" s="1"/>
      <c r="C2096" s="16"/>
      <c r="D2096" s="1"/>
      <c r="E2096" s="1"/>
      <c r="F2096" s="1"/>
      <c r="G2096" s="1"/>
      <c r="H2096" s="11"/>
      <c r="I2096" s="11"/>
      <c r="J2096" s="11"/>
      <c r="K2096" s="2"/>
      <c r="L2096" s="2"/>
      <c r="M2096" s="1"/>
    </row>
    <row r="2097" spans="1:13" x14ac:dyDescent="0.2">
      <c r="A2097" s="1"/>
      <c r="B2097" s="1"/>
      <c r="C2097" s="16"/>
      <c r="D2097" s="1"/>
      <c r="E2097" s="1"/>
      <c r="F2097" s="1"/>
      <c r="G2097" s="1"/>
      <c r="H2097" s="11"/>
      <c r="I2097" s="11"/>
      <c r="J2097" s="11"/>
      <c r="K2097" s="2"/>
      <c r="L2097" s="2"/>
      <c r="M2097" s="1"/>
    </row>
    <row r="2098" spans="1:13" x14ac:dyDescent="0.2">
      <c r="A2098" s="1"/>
      <c r="B2098" s="1"/>
      <c r="C2098" s="16"/>
      <c r="D2098" s="1"/>
      <c r="E2098" s="1"/>
      <c r="F2098" s="1"/>
      <c r="G2098" s="1"/>
      <c r="H2098" s="11"/>
      <c r="I2098" s="11"/>
      <c r="J2098" s="11"/>
      <c r="K2098" s="2"/>
      <c r="L2098" s="2"/>
      <c r="M2098" s="1"/>
    </row>
    <row r="2099" spans="1:13" x14ac:dyDescent="0.2">
      <c r="A2099" s="1"/>
      <c r="B2099" s="1"/>
      <c r="C2099" s="16"/>
      <c r="D2099" s="1"/>
      <c r="E2099" s="1"/>
      <c r="F2099" s="1"/>
      <c r="G2099" s="1"/>
      <c r="H2099" s="11"/>
      <c r="I2099" s="11"/>
      <c r="J2099" s="11"/>
      <c r="K2099" s="2"/>
      <c r="L2099" s="2"/>
      <c r="M2099" s="1"/>
    </row>
    <row r="2100" spans="1:13" x14ac:dyDescent="0.2">
      <c r="A2100" s="1"/>
      <c r="B2100" s="1"/>
      <c r="C2100" s="16"/>
      <c r="D2100" s="1"/>
      <c r="E2100" s="1"/>
      <c r="F2100" s="1"/>
      <c r="G2100" s="1"/>
      <c r="H2100" s="11"/>
      <c r="I2100" s="11"/>
      <c r="J2100" s="11"/>
      <c r="K2100" s="2"/>
      <c r="L2100" s="2"/>
      <c r="M2100" s="1"/>
    </row>
    <row r="2101" spans="1:13" x14ac:dyDescent="0.2">
      <c r="A2101" s="1"/>
      <c r="B2101" s="1"/>
      <c r="C2101" s="16"/>
      <c r="D2101" s="1"/>
      <c r="E2101" s="1"/>
      <c r="F2101" s="1"/>
      <c r="G2101" s="1"/>
      <c r="H2101" s="11"/>
      <c r="I2101" s="11"/>
      <c r="J2101" s="11"/>
      <c r="K2101" s="2"/>
      <c r="L2101" s="2"/>
      <c r="M2101" s="1"/>
    </row>
    <row r="2102" spans="1:13" x14ac:dyDescent="0.2">
      <c r="A2102" s="1"/>
      <c r="B2102" s="1"/>
      <c r="C2102" s="16"/>
      <c r="D2102" s="1"/>
      <c r="E2102" s="1"/>
      <c r="F2102" s="1"/>
      <c r="G2102" s="1"/>
      <c r="H2102" s="11"/>
      <c r="I2102" s="11"/>
      <c r="J2102" s="11"/>
      <c r="K2102" s="2"/>
      <c r="L2102" s="2"/>
      <c r="M2102" s="1"/>
    </row>
    <row r="2103" spans="1:13" x14ac:dyDescent="0.2">
      <c r="A2103" s="1"/>
      <c r="B2103" s="1"/>
      <c r="C2103" s="16"/>
      <c r="D2103" s="1"/>
      <c r="E2103" s="1"/>
      <c r="F2103" s="1"/>
      <c r="G2103" s="1"/>
      <c r="H2103" s="11"/>
      <c r="I2103" s="11"/>
      <c r="J2103" s="11"/>
      <c r="K2103" s="2"/>
      <c r="L2103" s="2"/>
      <c r="M2103" s="1"/>
    </row>
    <row r="2104" spans="1:13" x14ac:dyDescent="0.2">
      <c r="A2104" s="1"/>
      <c r="B2104" s="1"/>
      <c r="C2104" s="16"/>
      <c r="D2104" s="1"/>
      <c r="E2104" s="1"/>
      <c r="F2104" s="1"/>
      <c r="G2104" s="1"/>
      <c r="H2104" s="11"/>
      <c r="I2104" s="11"/>
      <c r="J2104" s="11"/>
      <c r="K2104" s="2"/>
      <c r="L2104" s="2"/>
      <c r="M2104" s="1"/>
    </row>
    <row r="2105" spans="1:13" x14ac:dyDescent="0.2">
      <c r="A2105" s="1"/>
      <c r="B2105" s="1"/>
      <c r="C2105" s="16"/>
      <c r="D2105" s="1"/>
      <c r="E2105" s="1"/>
      <c r="F2105" s="1"/>
      <c r="G2105" s="1"/>
      <c r="H2105" s="11"/>
      <c r="I2105" s="11"/>
      <c r="J2105" s="11"/>
      <c r="K2105" s="2"/>
      <c r="L2105" s="2"/>
      <c r="M2105" s="1"/>
    </row>
    <row r="2106" spans="1:13" x14ac:dyDescent="0.2">
      <c r="A2106" s="1"/>
      <c r="B2106" s="1"/>
      <c r="C2106" s="16"/>
      <c r="D2106" s="1"/>
      <c r="E2106" s="1"/>
      <c r="F2106" s="1"/>
      <c r="G2106" s="1"/>
      <c r="H2106" s="11"/>
      <c r="I2106" s="11"/>
      <c r="J2106" s="11"/>
      <c r="K2106" s="2"/>
      <c r="L2106" s="2"/>
      <c r="M2106" s="1"/>
    </row>
    <row r="2107" spans="1:13" x14ac:dyDescent="0.2">
      <c r="A2107" s="1"/>
      <c r="B2107" s="1"/>
      <c r="C2107" s="16"/>
      <c r="D2107" s="1"/>
      <c r="E2107" s="1"/>
      <c r="F2107" s="1"/>
      <c r="G2107" s="1"/>
      <c r="H2107" s="11"/>
      <c r="I2107" s="11"/>
      <c r="J2107" s="11"/>
      <c r="K2107" s="2"/>
      <c r="L2107" s="2"/>
      <c r="M2107" s="1"/>
    </row>
    <row r="2108" spans="1:13" x14ac:dyDescent="0.2">
      <c r="A2108" s="1"/>
      <c r="B2108" s="1"/>
      <c r="C2108" s="16"/>
      <c r="D2108" s="1"/>
      <c r="E2108" s="1"/>
      <c r="F2108" s="1"/>
      <c r="G2108" s="1"/>
      <c r="H2108" s="11"/>
      <c r="I2108" s="11"/>
      <c r="J2108" s="11"/>
      <c r="K2108" s="2"/>
      <c r="L2108" s="2"/>
      <c r="M2108" s="1"/>
    </row>
    <row r="2109" spans="1:13" x14ac:dyDescent="0.2">
      <c r="A2109" s="1"/>
      <c r="B2109" s="1"/>
      <c r="C2109" s="16"/>
      <c r="D2109" s="1"/>
      <c r="E2109" s="1"/>
      <c r="F2109" s="1"/>
      <c r="G2109" s="1"/>
      <c r="H2109" s="11"/>
      <c r="I2109" s="11"/>
      <c r="J2109" s="11"/>
      <c r="K2109" s="2"/>
      <c r="L2109" s="2"/>
      <c r="M2109" s="1"/>
    </row>
    <row r="2110" spans="1:13" x14ac:dyDescent="0.2">
      <c r="A2110" s="1"/>
      <c r="B2110" s="1"/>
      <c r="C2110" s="16"/>
      <c r="D2110" s="1"/>
      <c r="E2110" s="1"/>
      <c r="F2110" s="1"/>
      <c r="G2110" s="1"/>
      <c r="H2110" s="11"/>
      <c r="I2110" s="11"/>
      <c r="J2110" s="11"/>
      <c r="K2110" s="2"/>
      <c r="L2110" s="2"/>
      <c r="M2110" s="1"/>
    </row>
    <row r="2111" spans="1:13" x14ac:dyDescent="0.2">
      <c r="A2111" s="1"/>
      <c r="B2111" s="1"/>
      <c r="C2111" s="16"/>
      <c r="D2111" s="1"/>
      <c r="E2111" s="1"/>
      <c r="F2111" s="1"/>
      <c r="G2111" s="1"/>
      <c r="H2111" s="11"/>
      <c r="I2111" s="11"/>
      <c r="J2111" s="11"/>
      <c r="K2111" s="2"/>
      <c r="L2111" s="2"/>
      <c r="M2111" s="1"/>
    </row>
    <row r="2112" spans="1:13" x14ac:dyDescent="0.2">
      <c r="A2112" s="1"/>
      <c r="B2112" s="1"/>
      <c r="C2112" s="16"/>
      <c r="D2112" s="1"/>
      <c r="E2112" s="1"/>
      <c r="F2112" s="1"/>
      <c r="G2112" s="1"/>
      <c r="H2112" s="11"/>
      <c r="I2112" s="11"/>
      <c r="J2112" s="11"/>
      <c r="K2112" s="2"/>
      <c r="L2112" s="2"/>
      <c r="M2112" s="1"/>
    </row>
    <row r="2113" spans="1:13" x14ac:dyDescent="0.2">
      <c r="A2113" s="1"/>
      <c r="B2113" s="1"/>
      <c r="C2113" s="16"/>
      <c r="D2113" s="1"/>
      <c r="E2113" s="1"/>
      <c r="F2113" s="1"/>
      <c r="G2113" s="1"/>
      <c r="H2113" s="11"/>
      <c r="I2113" s="11"/>
      <c r="J2113" s="11"/>
      <c r="K2113" s="2"/>
      <c r="L2113" s="2"/>
      <c r="M2113" s="1"/>
    </row>
    <row r="2114" spans="1:13" x14ac:dyDescent="0.2">
      <c r="A2114" s="1"/>
      <c r="B2114" s="1"/>
      <c r="C2114" s="16"/>
      <c r="D2114" s="1"/>
      <c r="E2114" s="1"/>
      <c r="F2114" s="1"/>
      <c r="G2114" s="1"/>
      <c r="H2114" s="11"/>
      <c r="I2114" s="11"/>
      <c r="J2114" s="11"/>
      <c r="K2114" s="2"/>
      <c r="L2114" s="2"/>
      <c r="M2114" s="1"/>
    </row>
    <row r="2115" spans="1:13" x14ac:dyDescent="0.2">
      <c r="A2115" s="1"/>
      <c r="B2115" s="1"/>
      <c r="C2115" s="16"/>
      <c r="D2115" s="1"/>
      <c r="E2115" s="1"/>
      <c r="F2115" s="1"/>
      <c r="G2115" s="1"/>
      <c r="H2115" s="11"/>
      <c r="I2115" s="11"/>
      <c r="J2115" s="11"/>
      <c r="K2115" s="2"/>
      <c r="L2115" s="2"/>
      <c r="M2115" s="1"/>
    </row>
    <row r="2116" spans="1:13" x14ac:dyDescent="0.2">
      <c r="A2116" s="1"/>
      <c r="B2116" s="1"/>
      <c r="C2116" s="16"/>
      <c r="D2116" s="1"/>
      <c r="E2116" s="1"/>
      <c r="F2116" s="1"/>
      <c r="G2116" s="1"/>
      <c r="H2116" s="11"/>
      <c r="I2116" s="11"/>
      <c r="J2116" s="11"/>
      <c r="K2116" s="2"/>
      <c r="L2116" s="2"/>
      <c r="M2116" s="1"/>
    </row>
    <row r="2117" spans="1:13" x14ac:dyDescent="0.2">
      <c r="A2117" s="1"/>
      <c r="B2117" s="1"/>
      <c r="C2117" s="16"/>
      <c r="D2117" s="1"/>
      <c r="E2117" s="1"/>
      <c r="F2117" s="1"/>
      <c r="G2117" s="1"/>
      <c r="H2117" s="11"/>
      <c r="I2117" s="11"/>
      <c r="J2117" s="11"/>
      <c r="K2117" s="2"/>
      <c r="L2117" s="2"/>
      <c r="M2117" s="1"/>
    </row>
    <row r="2118" spans="1:13" x14ac:dyDescent="0.2">
      <c r="A2118" s="1"/>
      <c r="B2118" s="1"/>
      <c r="C2118" s="16"/>
      <c r="D2118" s="1"/>
      <c r="E2118" s="1"/>
      <c r="F2118" s="1"/>
      <c r="G2118" s="1"/>
      <c r="H2118" s="11"/>
      <c r="I2118" s="11"/>
      <c r="J2118" s="11"/>
      <c r="K2118" s="2"/>
      <c r="L2118" s="2"/>
      <c r="M2118" s="1"/>
    </row>
    <row r="2119" spans="1:13" x14ac:dyDescent="0.2">
      <c r="A2119" s="1"/>
      <c r="B2119" s="1"/>
      <c r="C2119" s="16"/>
      <c r="D2119" s="1"/>
      <c r="E2119" s="1"/>
      <c r="F2119" s="1"/>
      <c r="G2119" s="1"/>
      <c r="H2119" s="11"/>
      <c r="I2119" s="11"/>
      <c r="J2119" s="11"/>
      <c r="K2119" s="2"/>
      <c r="L2119" s="2"/>
      <c r="M2119" s="1"/>
    </row>
    <row r="2120" spans="1:13" x14ac:dyDescent="0.2">
      <c r="A2120" s="1"/>
      <c r="B2120" s="1"/>
      <c r="C2120" s="16"/>
      <c r="D2120" s="1"/>
      <c r="E2120" s="1"/>
      <c r="F2120" s="1"/>
      <c r="G2120" s="1"/>
      <c r="H2120" s="11"/>
      <c r="I2120" s="11"/>
      <c r="J2120" s="11"/>
      <c r="K2120" s="2"/>
      <c r="L2120" s="2"/>
      <c r="M2120" s="1"/>
    </row>
    <row r="2121" spans="1:13" x14ac:dyDescent="0.2">
      <c r="A2121" s="1"/>
      <c r="B2121" s="1"/>
      <c r="C2121" s="16"/>
      <c r="D2121" s="1"/>
      <c r="E2121" s="1"/>
      <c r="F2121" s="1"/>
      <c r="G2121" s="1"/>
      <c r="H2121" s="11"/>
      <c r="I2121" s="11"/>
      <c r="J2121" s="11"/>
      <c r="K2121" s="2"/>
      <c r="L2121" s="2"/>
      <c r="M2121" s="1"/>
    </row>
    <row r="2122" spans="1:13" x14ac:dyDescent="0.2">
      <c r="A2122" s="1"/>
      <c r="B2122" s="1"/>
      <c r="C2122" s="16"/>
      <c r="D2122" s="1"/>
      <c r="E2122" s="1"/>
      <c r="F2122" s="1"/>
      <c r="G2122" s="1"/>
      <c r="H2122" s="11"/>
      <c r="I2122" s="11"/>
      <c r="J2122" s="11"/>
      <c r="K2122" s="2"/>
      <c r="L2122" s="2"/>
      <c r="M2122" s="1"/>
    </row>
    <row r="2123" spans="1:13" x14ac:dyDescent="0.2">
      <c r="A2123" s="1"/>
      <c r="B2123" s="1"/>
      <c r="C2123" s="16"/>
      <c r="D2123" s="1"/>
      <c r="E2123" s="1"/>
      <c r="F2123" s="1"/>
      <c r="G2123" s="1"/>
      <c r="H2123" s="11"/>
      <c r="I2123" s="11"/>
      <c r="J2123" s="11"/>
      <c r="K2123" s="2"/>
      <c r="L2123" s="2"/>
      <c r="M2123" s="1"/>
    </row>
    <row r="2124" spans="1:13" x14ac:dyDescent="0.2">
      <c r="A2124" s="1"/>
      <c r="B2124" s="1"/>
      <c r="C2124" s="16"/>
      <c r="D2124" s="1"/>
      <c r="E2124" s="1"/>
      <c r="F2124" s="1"/>
      <c r="G2124" s="1"/>
      <c r="H2124" s="11"/>
      <c r="I2124" s="11"/>
      <c r="J2124" s="11"/>
      <c r="K2124" s="2"/>
      <c r="L2124" s="2"/>
      <c r="M2124" s="1"/>
    </row>
    <row r="2125" spans="1:13" x14ac:dyDescent="0.2">
      <c r="A2125" s="1"/>
      <c r="B2125" s="1"/>
      <c r="C2125" s="16"/>
      <c r="D2125" s="1"/>
      <c r="E2125" s="1"/>
      <c r="F2125" s="1"/>
      <c r="G2125" s="1"/>
      <c r="H2125" s="11"/>
      <c r="I2125" s="11"/>
      <c r="J2125" s="11"/>
      <c r="K2125" s="2"/>
      <c r="L2125" s="2"/>
      <c r="M2125" s="1"/>
    </row>
    <row r="2126" spans="1:13" x14ac:dyDescent="0.2">
      <c r="A2126" s="1"/>
      <c r="B2126" s="1"/>
      <c r="C2126" s="16"/>
      <c r="D2126" s="1"/>
      <c r="E2126" s="1"/>
      <c r="F2126" s="1"/>
      <c r="G2126" s="1"/>
      <c r="H2126" s="11"/>
      <c r="I2126" s="11"/>
      <c r="J2126" s="11"/>
      <c r="K2126" s="2"/>
      <c r="L2126" s="2"/>
      <c r="M2126" s="1"/>
    </row>
    <row r="2127" spans="1:13" x14ac:dyDescent="0.2">
      <c r="A2127" s="1"/>
      <c r="B2127" s="1"/>
      <c r="C2127" s="16"/>
      <c r="D2127" s="1"/>
      <c r="E2127" s="1"/>
      <c r="F2127" s="1"/>
      <c r="G2127" s="1"/>
      <c r="H2127" s="11"/>
      <c r="I2127" s="11"/>
      <c r="J2127" s="11"/>
      <c r="K2127" s="2"/>
      <c r="L2127" s="2"/>
      <c r="M2127" s="1"/>
    </row>
    <row r="2128" spans="1:13" x14ac:dyDescent="0.2">
      <c r="A2128" s="1"/>
      <c r="B2128" s="1"/>
      <c r="C2128" s="16"/>
      <c r="D2128" s="1"/>
      <c r="E2128" s="1"/>
      <c r="F2128" s="1"/>
      <c r="G2128" s="1"/>
      <c r="H2128" s="11"/>
      <c r="I2128" s="11"/>
      <c r="J2128" s="11"/>
      <c r="K2128" s="2"/>
      <c r="L2128" s="2"/>
      <c r="M2128" s="1"/>
    </row>
    <row r="2129" spans="1:13" x14ac:dyDescent="0.2">
      <c r="A2129" s="1"/>
      <c r="B2129" s="1"/>
      <c r="C2129" s="16"/>
      <c r="D2129" s="1"/>
      <c r="E2129" s="1"/>
      <c r="F2129" s="1"/>
      <c r="G2129" s="1"/>
      <c r="H2129" s="11"/>
      <c r="I2129" s="11"/>
      <c r="J2129" s="11"/>
      <c r="K2129" s="2"/>
      <c r="L2129" s="2"/>
      <c r="M2129" s="1"/>
    </row>
    <row r="2130" spans="1:13" x14ac:dyDescent="0.2">
      <c r="A2130" s="1"/>
      <c r="B2130" s="1"/>
      <c r="C2130" s="16"/>
      <c r="D2130" s="1"/>
      <c r="E2130" s="1"/>
      <c r="F2130" s="1"/>
      <c r="G2130" s="1"/>
      <c r="H2130" s="11"/>
      <c r="I2130" s="11"/>
      <c r="J2130" s="11"/>
      <c r="K2130" s="2"/>
      <c r="L2130" s="2"/>
      <c r="M2130" s="1"/>
    </row>
    <row r="2131" spans="1:13" x14ac:dyDescent="0.2">
      <c r="A2131" s="1"/>
      <c r="B2131" s="1"/>
      <c r="C2131" s="16"/>
      <c r="D2131" s="1"/>
      <c r="E2131" s="1"/>
      <c r="F2131" s="1"/>
      <c r="G2131" s="1"/>
      <c r="H2131" s="11"/>
      <c r="I2131" s="11"/>
      <c r="J2131" s="11"/>
      <c r="K2131" s="2"/>
      <c r="L2131" s="2"/>
      <c r="M2131" s="1"/>
    </row>
    <row r="2132" spans="1:13" x14ac:dyDescent="0.2">
      <c r="A2132" s="1"/>
      <c r="B2132" s="1"/>
      <c r="C2132" s="16"/>
      <c r="D2132" s="1"/>
      <c r="E2132" s="1"/>
      <c r="F2132" s="1"/>
      <c r="G2132" s="1"/>
      <c r="H2132" s="11"/>
      <c r="I2132" s="11"/>
      <c r="J2132" s="11"/>
      <c r="K2132" s="2"/>
      <c r="L2132" s="2"/>
      <c r="M2132" s="1"/>
    </row>
    <row r="2133" spans="1:13" x14ac:dyDescent="0.2">
      <c r="A2133" s="1"/>
      <c r="B2133" s="1"/>
      <c r="C2133" s="16"/>
      <c r="D2133" s="1"/>
      <c r="E2133" s="1"/>
      <c r="F2133" s="1"/>
      <c r="G2133" s="1"/>
      <c r="H2133" s="11"/>
      <c r="I2133" s="11"/>
      <c r="J2133" s="11"/>
      <c r="K2133" s="2"/>
      <c r="L2133" s="2"/>
      <c r="M2133" s="1"/>
    </row>
    <row r="2134" spans="1:13" x14ac:dyDescent="0.2">
      <c r="A2134" s="1"/>
      <c r="B2134" s="1"/>
      <c r="C2134" s="16"/>
      <c r="D2134" s="1"/>
      <c r="E2134" s="1"/>
      <c r="F2134" s="1"/>
      <c r="G2134" s="1"/>
      <c r="H2134" s="11"/>
      <c r="I2134" s="11"/>
      <c r="J2134" s="11"/>
      <c r="K2134" s="2"/>
      <c r="L2134" s="2"/>
      <c r="M2134" s="1"/>
    </row>
    <row r="2135" spans="1:13" x14ac:dyDescent="0.2">
      <c r="A2135" s="1"/>
      <c r="B2135" s="1"/>
      <c r="C2135" s="16"/>
      <c r="D2135" s="1"/>
      <c r="E2135" s="1"/>
      <c r="F2135" s="1"/>
      <c r="G2135" s="1"/>
      <c r="H2135" s="11"/>
      <c r="I2135" s="11"/>
      <c r="J2135" s="11"/>
      <c r="K2135" s="2"/>
      <c r="L2135" s="2"/>
      <c r="M2135" s="1"/>
    </row>
    <row r="2136" spans="1:13" x14ac:dyDescent="0.2">
      <c r="A2136" s="1"/>
      <c r="B2136" s="1"/>
      <c r="C2136" s="16"/>
      <c r="D2136" s="1"/>
      <c r="E2136" s="1"/>
      <c r="F2136" s="1"/>
      <c r="G2136" s="1"/>
      <c r="H2136" s="11"/>
      <c r="I2136" s="11"/>
      <c r="J2136" s="11"/>
      <c r="K2136" s="2"/>
      <c r="L2136" s="2"/>
      <c r="M2136" s="1"/>
    </row>
    <row r="2137" spans="1:13" x14ac:dyDescent="0.2">
      <c r="A2137" s="1"/>
      <c r="B2137" s="1"/>
      <c r="C2137" s="16"/>
      <c r="D2137" s="1"/>
      <c r="E2137" s="1"/>
      <c r="F2137" s="1"/>
      <c r="G2137" s="1"/>
      <c r="H2137" s="11"/>
      <c r="I2137" s="11"/>
      <c r="J2137" s="11"/>
      <c r="K2137" s="2"/>
      <c r="L2137" s="2"/>
      <c r="M2137" s="1"/>
    </row>
    <row r="2138" spans="1:13" x14ac:dyDescent="0.2">
      <c r="A2138" s="1"/>
      <c r="B2138" s="1"/>
      <c r="C2138" s="16"/>
      <c r="D2138" s="1"/>
      <c r="E2138" s="1"/>
      <c r="F2138" s="1"/>
      <c r="G2138" s="1"/>
      <c r="H2138" s="11"/>
      <c r="I2138" s="11"/>
      <c r="J2138" s="11"/>
      <c r="K2138" s="2"/>
      <c r="L2138" s="2"/>
      <c r="M2138" s="1"/>
    </row>
    <row r="2139" spans="1:13" x14ac:dyDescent="0.2">
      <c r="A2139" s="1"/>
      <c r="B2139" s="1"/>
      <c r="C2139" s="16"/>
      <c r="D2139" s="1"/>
      <c r="E2139" s="1"/>
      <c r="F2139" s="1"/>
      <c r="G2139" s="1"/>
      <c r="H2139" s="11"/>
      <c r="I2139" s="11"/>
      <c r="J2139" s="11"/>
      <c r="K2139" s="2"/>
      <c r="L2139" s="2"/>
      <c r="M2139" s="1"/>
    </row>
    <row r="2140" spans="1:13" x14ac:dyDescent="0.2">
      <c r="A2140" s="1"/>
      <c r="B2140" s="1"/>
      <c r="C2140" s="16"/>
      <c r="D2140" s="1"/>
      <c r="E2140" s="1"/>
      <c r="F2140" s="1"/>
      <c r="G2140" s="1"/>
      <c r="H2140" s="11"/>
      <c r="I2140" s="11"/>
      <c r="J2140" s="11"/>
      <c r="K2140" s="2"/>
      <c r="L2140" s="2"/>
      <c r="M2140" s="1"/>
    </row>
    <row r="2141" spans="1:13" x14ac:dyDescent="0.2">
      <c r="A2141" s="1"/>
      <c r="B2141" s="1"/>
      <c r="C2141" s="16"/>
      <c r="D2141" s="1"/>
      <c r="E2141" s="1"/>
      <c r="F2141" s="1"/>
      <c r="G2141" s="1"/>
      <c r="H2141" s="11"/>
      <c r="I2141" s="11"/>
      <c r="J2141" s="11"/>
      <c r="K2141" s="2"/>
      <c r="L2141" s="2"/>
      <c r="M2141" s="1"/>
    </row>
    <row r="2142" spans="1:13" x14ac:dyDescent="0.2">
      <c r="A2142" s="1"/>
      <c r="B2142" s="1"/>
      <c r="C2142" s="16"/>
      <c r="D2142" s="1"/>
      <c r="E2142" s="1"/>
      <c r="F2142" s="1"/>
      <c r="G2142" s="1"/>
      <c r="H2142" s="11"/>
      <c r="I2142" s="11"/>
      <c r="J2142" s="11"/>
      <c r="K2142" s="2"/>
      <c r="L2142" s="2"/>
      <c r="M2142" s="1"/>
    </row>
    <row r="2143" spans="1:13" x14ac:dyDescent="0.2">
      <c r="A2143" s="1"/>
      <c r="B2143" s="1"/>
      <c r="C2143" s="16"/>
      <c r="D2143" s="1"/>
      <c r="E2143" s="1"/>
      <c r="F2143" s="1"/>
      <c r="G2143" s="1"/>
      <c r="H2143" s="11"/>
      <c r="I2143" s="11"/>
      <c r="J2143" s="11"/>
      <c r="K2143" s="2"/>
      <c r="L2143" s="2"/>
      <c r="M2143" s="1"/>
    </row>
    <row r="2144" spans="1:13" x14ac:dyDescent="0.2">
      <c r="A2144" s="1"/>
      <c r="B2144" s="1"/>
      <c r="C2144" s="16"/>
      <c r="D2144" s="1"/>
      <c r="E2144" s="1"/>
      <c r="F2144" s="1"/>
      <c r="G2144" s="1"/>
      <c r="H2144" s="11"/>
      <c r="I2144" s="11"/>
      <c r="J2144" s="11"/>
      <c r="K2144" s="2"/>
      <c r="L2144" s="2"/>
      <c r="M2144" s="1"/>
    </row>
    <row r="2145" spans="1:13" x14ac:dyDescent="0.2">
      <c r="A2145" s="1"/>
      <c r="B2145" s="1"/>
      <c r="C2145" s="16"/>
      <c r="D2145" s="1"/>
      <c r="E2145" s="1"/>
      <c r="F2145" s="1"/>
      <c r="G2145" s="1"/>
      <c r="H2145" s="11"/>
      <c r="I2145" s="11"/>
      <c r="J2145" s="11"/>
      <c r="K2145" s="2"/>
      <c r="L2145" s="2"/>
      <c r="M2145" s="1"/>
    </row>
    <row r="2146" spans="1:13" x14ac:dyDescent="0.2">
      <c r="A2146" s="1"/>
      <c r="B2146" s="1"/>
      <c r="C2146" s="16"/>
      <c r="D2146" s="1"/>
      <c r="E2146" s="1"/>
      <c r="F2146" s="1"/>
      <c r="G2146" s="1"/>
      <c r="H2146" s="11"/>
      <c r="I2146" s="11"/>
      <c r="J2146" s="11"/>
      <c r="K2146" s="2"/>
      <c r="L2146" s="2"/>
      <c r="M2146" s="1"/>
    </row>
    <row r="2147" spans="1:13" x14ac:dyDescent="0.2">
      <c r="A2147" s="1"/>
      <c r="B2147" s="1"/>
      <c r="C2147" s="16"/>
      <c r="D2147" s="1"/>
      <c r="E2147" s="1"/>
      <c r="F2147" s="1"/>
      <c r="G2147" s="1"/>
      <c r="H2147" s="11"/>
      <c r="I2147" s="11"/>
      <c r="J2147" s="11"/>
      <c r="K2147" s="2"/>
      <c r="L2147" s="2"/>
      <c r="M2147" s="1"/>
    </row>
    <row r="2148" spans="1:13" x14ac:dyDescent="0.2">
      <c r="A2148" s="1"/>
      <c r="B2148" s="1"/>
      <c r="C2148" s="16"/>
      <c r="D2148" s="1"/>
      <c r="E2148" s="1"/>
      <c r="F2148" s="1"/>
      <c r="G2148" s="1"/>
      <c r="H2148" s="11"/>
      <c r="I2148" s="11"/>
      <c r="J2148" s="11"/>
      <c r="K2148" s="2"/>
      <c r="L2148" s="2"/>
      <c r="M2148" s="1"/>
    </row>
    <row r="2149" spans="1:13" x14ac:dyDescent="0.2">
      <c r="A2149" s="1"/>
      <c r="B2149" s="1"/>
      <c r="C2149" s="16"/>
      <c r="D2149" s="1"/>
      <c r="E2149" s="1"/>
      <c r="F2149" s="1"/>
      <c r="G2149" s="1"/>
      <c r="H2149" s="11"/>
      <c r="I2149" s="11"/>
      <c r="J2149" s="11"/>
      <c r="K2149" s="2"/>
      <c r="L2149" s="2"/>
      <c r="M2149" s="1"/>
    </row>
    <row r="2150" spans="1:13" x14ac:dyDescent="0.2">
      <c r="A2150" s="1"/>
      <c r="B2150" s="1"/>
      <c r="C2150" s="16"/>
      <c r="D2150" s="1"/>
      <c r="E2150" s="1"/>
      <c r="F2150" s="1"/>
      <c r="G2150" s="1"/>
      <c r="H2150" s="11"/>
      <c r="I2150" s="11"/>
      <c r="J2150" s="11"/>
      <c r="K2150" s="2"/>
      <c r="L2150" s="2"/>
      <c r="M2150" s="1"/>
    </row>
    <row r="2151" spans="1:13" x14ac:dyDescent="0.2">
      <c r="A2151" s="1"/>
      <c r="B2151" s="1"/>
      <c r="C2151" s="16"/>
      <c r="D2151" s="1"/>
      <c r="E2151" s="1"/>
      <c r="F2151" s="1"/>
      <c r="G2151" s="1"/>
      <c r="H2151" s="11"/>
      <c r="I2151" s="11"/>
      <c r="J2151" s="11"/>
      <c r="K2151" s="2"/>
      <c r="L2151" s="2"/>
      <c r="M2151" s="1"/>
    </row>
    <row r="2152" spans="1:13" x14ac:dyDescent="0.2">
      <c r="A2152" s="1"/>
      <c r="B2152" s="1"/>
      <c r="C2152" s="16"/>
      <c r="D2152" s="1"/>
      <c r="E2152" s="1"/>
      <c r="F2152" s="1"/>
      <c r="G2152" s="1"/>
      <c r="H2152" s="11"/>
      <c r="I2152" s="11"/>
      <c r="J2152" s="11"/>
      <c r="K2152" s="2"/>
      <c r="L2152" s="2"/>
      <c r="M2152" s="1"/>
    </row>
    <row r="2153" spans="1:13" x14ac:dyDescent="0.2">
      <c r="A2153" s="1"/>
      <c r="B2153" s="1"/>
      <c r="C2153" s="16"/>
      <c r="D2153" s="1"/>
      <c r="E2153" s="1"/>
      <c r="F2153" s="1"/>
      <c r="G2153" s="1"/>
      <c r="H2153" s="11"/>
      <c r="I2153" s="11"/>
      <c r="J2153" s="11"/>
      <c r="K2153" s="2"/>
      <c r="L2153" s="2"/>
      <c r="M2153" s="1"/>
    </row>
    <row r="2154" spans="1:13" x14ac:dyDescent="0.2">
      <c r="A2154" s="1"/>
      <c r="B2154" s="1"/>
      <c r="C2154" s="16"/>
      <c r="D2154" s="1"/>
      <c r="E2154" s="1"/>
      <c r="F2154" s="1"/>
      <c r="G2154" s="1"/>
      <c r="H2154" s="11"/>
      <c r="I2154" s="11"/>
      <c r="J2154" s="11"/>
      <c r="K2154" s="2"/>
      <c r="L2154" s="2"/>
      <c r="M2154" s="1"/>
    </row>
    <row r="2155" spans="1:13" x14ac:dyDescent="0.2">
      <c r="A2155" s="1"/>
      <c r="B2155" s="1"/>
      <c r="C2155" s="16"/>
      <c r="D2155" s="1"/>
      <c r="E2155" s="1"/>
      <c r="F2155" s="1"/>
      <c r="G2155" s="1"/>
      <c r="H2155" s="11"/>
      <c r="I2155" s="11"/>
      <c r="J2155" s="11"/>
      <c r="K2155" s="2"/>
      <c r="L2155" s="2"/>
      <c r="M2155" s="1"/>
    </row>
    <row r="2156" spans="1:13" x14ac:dyDescent="0.2">
      <c r="A2156" s="1"/>
      <c r="B2156" s="1"/>
      <c r="C2156" s="16"/>
      <c r="D2156" s="1"/>
      <c r="E2156" s="1"/>
      <c r="F2156" s="1"/>
      <c r="G2156" s="1"/>
      <c r="H2156" s="11"/>
      <c r="I2156" s="11"/>
      <c r="J2156" s="11"/>
      <c r="K2156" s="2"/>
      <c r="L2156" s="2"/>
      <c r="M2156" s="1"/>
    </row>
    <row r="2157" spans="1:13" x14ac:dyDescent="0.2">
      <c r="A2157" s="1"/>
      <c r="B2157" s="1"/>
      <c r="C2157" s="16"/>
      <c r="D2157" s="1"/>
      <c r="E2157" s="1"/>
      <c r="F2157" s="1"/>
      <c r="G2157" s="1"/>
      <c r="H2157" s="11"/>
      <c r="I2157" s="11"/>
      <c r="J2157" s="11"/>
      <c r="K2157" s="2"/>
      <c r="L2157" s="2"/>
      <c r="M2157" s="1"/>
    </row>
    <row r="2158" spans="1:13" x14ac:dyDescent="0.2">
      <c r="A2158" s="1"/>
      <c r="B2158" s="1"/>
      <c r="C2158" s="16"/>
      <c r="D2158" s="1"/>
      <c r="E2158" s="1"/>
      <c r="F2158" s="1"/>
      <c r="G2158" s="1"/>
      <c r="H2158" s="11"/>
      <c r="I2158" s="11"/>
      <c r="J2158" s="11"/>
      <c r="K2158" s="2"/>
      <c r="L2158" s="2"/>
      <c r="M2158" s="1"/>
    </row>
    <row r="2159" spans="1:13" x14ac:dyDescent="0.2">
      <c r="A2159" s="1"/>
      <c r="B2159" s="1"/>
      <c r="C2159" s="16"/>
      <c r="D2159" s="1"/>
      <c r="E2159" s="1"/>
      <c r="F2159" s="1"/>
      <c r="G2159" s="1"/>
      <c r="H2159" s="11"/>
      <c r="I2159" s="11"/>
      <c r="J2159" s="11"/>
      <c r="K2159" s="2"/>
      <c r="L2159" s="2"/>
      <c r="M2159" s="1"/>
    </row>
    <row r="2160" spans="1:13" x14ac:dyDescent="0.2">
      <c r="A2160" s="1"/>
      <c r="B2160" s="1"/>
      <c r="C2160" s="16"/>
      <c r="D2160" s="1"/>
      <c r="E2160" s="1"/>
      <c r="F2160" s="1"/>
      <c r="G2160" s="1"/>
      <c r="H2160" s="11"/>
      <c r="I2160" s="11"/>
      <c r="J2160" s="11"/>
      <c r="K2160" s="2"/>
      <c r="L2160" s="2"/>
      <c r="M2160" s="1"/>
    </row>
    <row r="2161" spans="1:13" x14ac:dyDescent="0.2">
      <c r="A2161" s="1"/>
      <c r="B2161" s="1"/>
      <c r="C2161" s="16"/>
      <c r="D2161" s="1"/>
      <c r="E2161" s="1"/>
      <c r="F2161" s="1"/>
      <c r="G2161" s="1"/>
      <c r="H2161" s="11"/>
      <c r="I2161" s="11"/>
      <c r="J2161" s="11"/>
      <c r="K2161" s="2"/>
      <c r="L2161" s="2"/>
      <c r="M2161" s="1"/>
    </row>
    <row r="2162" spans="1:13" x14ac:dyDescent="0.2">
      <c r="A2162" s="1"/>
      <c r="B2162" s="1"/>
      <c r="C2162" s="16"/>
      <c r="D2162" s="1"/>
      <c r="E2162" s="1"/>
      <c r="F2162" s="1"/>
      <c r="G2162" s="1"/>
      <c r="H2162" s="11"/>
      <c r="I2162" s="11"/>
      <c r="J2162" s="11"/>
      <c r="K2162" s="2"/>
      <c r="L2162" s="2"/>
      <c r="M2162" s="1"/>
    </row>
    <row r="2163" spans="1:13" x14ac:dyDescent="0.2">
      <c r="A2163" s="1"/>
      <c r="B2163" s="1"/>
      <c r="C2163" s="16"/>
      <c r="D2163" s="1"/>
      <c r="E2163" s="1"/>
      <c r="F2163" s="1"/>
      <c r="G2163" s="1"/>
      <c r="H2163" s="11"/>
      <c r="I2163" s="11"/>
      <c r="J2163" s="11"/>
      <c r="K2163" s="2"/>
      <c r="L2163" s="2"/>
      <c r="M2163" s="1"/>
    </row>
    <row r="2164" spans="1:13" x14ac:dyDescent="0.2">
      <c r="A2164" s="1"/>
      <c r="B2164" s="1"/>
      <c r="C2164" s="16"/>
      <c r="D2164" s="1"/>
      <c r="E2164" s="1"/>
      <c r="F2164" s="1"/>
      <c r="G2164" s="1"/>
      <c r="H2164" s="11"/>
      <c r="I2164" s="11"/>
      <c r="J2164" s="11"/>
      <c r="K2164" s="2"/>
      <c r="L2164" s="2"/>
      <c r="M2164" s="1"/>
    </row>
    <row r="2165" spans="1:13" x14ac:dyDescent="0.2">
      <c r="A2165" s="1"/>
      <c r="B2165" s="1"/>
      <c r="C2165" s="16"/>
      <c r="D2165" s="1"/>
      <c r="E2165" s="1"/>
      <c r="F2165" s="1"/>
      <c r="G2165" s="1"/>
      <c r="H2165" s="11"/>
      <c r="I2165" s="11"/>
      <c r="J2165" s="11"/>
      <c r="K2165" s="2"/>
      <c r="L2165" s="2"/>
      <c r="M2165" s="1"/>
    </row>
    <row r="2166" spans="1:13" x14ac:dyDescent="0.2">
      <c r="A2166" s="1"/>
      <c r="B2166" s="1"/>
      <c r="C2166" s="16"/>
      <c r="D2166" s="1"/>
      <c r="E2166" s="1"/>
      <c r="F2166" s="1"/>
      <c r="G2166" s="1"/>
      <c r="H2166" s="11"/>
      <c r="I2166" s="11"/>
      <c r="J2166" s="11"/>
      <c r="K2166" s="2"/>
      <c r="L2166" s="2"/>
      <c r="M2166" s="1"/>
    </row>
    <row r="2167" spans="1:13" x14ac:dyDescent="0.2">
      <c r="A2167" s="1"/>
      <c r="B2167" s="1"/>
      <c r="C2167" s="16"/>
      <c r="D2167" s="1"/>
      <c r="E2167" s="1"/>
      <c r="F2167" s="1"/>
      <c r="G2167" s="1"/>
      <c r="H2167" s="11"/>
      <c r="I2167" s="11"/>
      <c r="J2167" s="11"/>
      <c r="K2167" s="2"/>
      <c r="L2167" s="2"/>
      <c r="M2167" s="1"/>
    </row>
    <row r="2168" spans="1:13" x14ac:dyDescent="0.2">
      <c r="A2168" s="1"/>
      <c r="B2168" s="1"/>
      <c r="C2168" s="16"/>
      <c r="D2168" s="1"/>
      <c r="E2168" s="1"/>
      <c r="F2168" s="1"/>
      <c r="G2168" s="1"/>
      <c r="H2168" s="11"/>
      <c r="I2168" s="11"/>
      <c r="J2168" s="11"/>
      <c r="K2168" s="2"/>
      <c r="L2168" s="2"/>
      <c r="M2168" s="1"/>
    </row>
    <row r="2169" spans="1:13" x14ac:dyDescent="0.2">
      <c r="A2169" s="1"/>
      <c r="B2169" s="1"/>
      <c r="C2169" s="16"/>
      <c r="D2169" s="1"/>
      <c r="E2169" s="1"/>
      <c r="F2169" s="1"/>
      <c r="G2169" s="1"/>
      <c r="H2169" s="11"/>
      <c r="I2169" s="11"/>
      <c r="J2169" s="11"/>
      <c r="K2169" s="2"/>
      <c r="L2169" s="2"/>
      <c r="M2169" s="1"/>
    </row>
    <row r="2170" spans="1:13" x14ac:dyDescent="0.2">
      <c r="A2170" s="1"/>
      <c r="B2170" s="1"/>
      <c r="C2170" s="16"/>
      <c r="D2170" s="1"/>
      <c r="E2170" s="1"/>
      <c r="F2170" s="1"/>
      <c r="G2170" s="1"/>
      <c r="H2170" s="11"/>
      <c r="I2170" s="11"/>
      <c r="J2170" s="11"/>
      <c r="K2170" s="2"/>
      <c r="L2170" s="2"/>
      <c r="M2170" s="1"/>
    </row>
    <row r="2171" spans="1:13" x14ac:dyDescent="0.2">
      <c r="A2171" s="1"/>
      <c r="B2171" s="1"/>
      <c r="C2171" s="16"/>
      <c r="D2171" s="1"/>
      <c r="E2171" s="1"/>
      <c r="F2171" s="1"/>
      <c r="G2171" s="1"/>
      <c r="H2171" s="11"/>
      <c r="I2171" s="11"/>
      <c r="J2171" s="11"/>
      <c r="K2171" s="2"/>
      <c r="L2171" s="2"/>
      <c r="M2171" s="1"/>
    </row>
    <row r="2172" spans="1:13" x14ac:dyDescent="0.2">
      <c r="A2172" s="1"/>
      <c r="B2172" s="1"/>
      <c r="C2172" s="16"/>
      <c r="D2172" s="1"/>
      <c r="E2172" s="1"/>
      <c r="F2172" s="1"/>
      <c r="G2172" s="1"/>
      <c r="H2172" s="11"/>
      <c r="I2172" s="11"/>
      <c r="J2172" s="11"/>
      <c r="K2172" s="2"/>
      <c r="L2172" s="2"/>
      <c r="M2172" s="1"/>
    </row>
    <row r="2173" spans="1:13" x14ac:dyDescent="0.2">
      <c r="A2173" s="1"/>
      <c r="B2173" s="1"/>
      <c r="C2173" s="16"/>
      <c r="D2173" s="1"/>
      <c r="E2173" s="1"/>
      <c r="F2173" s="1"/>
      <c r="G2173" s="1"/>
      <c r="H2173" s="11"/>
      <c r="I2173" s="11"/>
      <c r="J2173" s="11"/>
      <c r="K2173" s="2"/>
      <c r="L2173" s="2"/>
      <c r="M2173" s="1"/>
    </row>
    <row r="2174" spans="1:13" x14ac:dyDescent="0.2">
      <c r="A2174" s="1"/>
      <c r="B2174" s="1"/>
      <c r="C2174" s="16"/>
      <c r="D2174" s="1"/>
      <c r="E2174" s="1"/>
      <c r="F2174" s="1"/>
      <c r="G2174" s="1"/>
      <c r="H2174" s="11"/>
      <c r="I2174" s="11"/>
      <c r="J2174" s="11"/>
      <c r="K2174" s="2"/>
      <c r="L2174" s="2"/>
      <c r="M2174" s="1"/>
    </row>
    <row r="2175" spans="1:13" x14ac:dyDescent="0.2">
      <c r="A2175" s="1"/>
      <c r="B2175" s="1"/>
      <c r="C2175" s="16"/>
      <c r="D2175" s="1"/>
      <c r="E2175" s="1"/>
      <c r="F2175" s="1"/>
      <c r="G2175" s="1"/>
      <c r="H2175" s="11"/>
      <c r="I2175" s="11"/>
      <c r="J2175" s="11"/>
      <c r="K2175" s="2"/>
      <c r="L2175" s="2"/>
      <c r="M2175" s="1"/>
    </row>
    <row r="2176" spans="1:13" x14ac:dyDescent="0.2">
      <c r="A2176" s="1"/>
      <c r="B2176" s="1"/>
      <c r="C2176" s="16"/>
      <c r="D2176" s="1"/>
      <c r="E2176" s="1"/>
      <c r="F2176" s="1"/>
      <c r="G2176" s="1"/>
      <c r="H2176" s="11"/>
      <c r="I2176" s="11"/>
      <c r="J2176" s="11"/>
      <c r="K2176" s="2"/>
      <c r="L2176" s="2"/>
      <c r="M2176" s="1"/>
    </row>
    <row r="2177" spans="1:13" x14ac:dyDescent="0.2">
      <c r="A2177" s="1"/>
      <c r="B2177" s="1"/>
      <c r="C2177" s="16"/>
      <c r="D2177" s="1"/>
      <c r="E2177" s="1"/>
      <c r="F2177" s="1"/>
      <c r="G2177" s="1"/>
      <c r="H2177" s="11"/>
      <c r="I2177" s="11"/>
      <c r="J2177" s="11"/>
      <c r="K2177" s="2"/>
      <c r="L2177" s="2"/>
      <c r="M2177" s="1"/>
    </row>
    <row r="2178" spans="1:13" x14ac:dyDescent="0.2">
      <c r="A2178" s="1"/>
      <c r="B2178" s="1"/>
      <c r="C2178" s="16"/>
      <c r="D2178" s="1"/>
      <c r="E2178" s="1"/>
      <c r="F2178" s="1"/>
      <c r="G2178" s="1"/>
      <c r="H2178" s="11"/>
      <c r="I2178" s="11"/>
      <c r="J2178" s="11"/>
      <c r="K2178" s="2"/>
      <c r="L2178" s="2"/>
      <c r="M2178" s="1"/>
    </row>
    <row r="2179" spans="1:13" x14ac:dyDescent="0.2">
      <c r="A2179" s="1"/>
      <c r="B2179" s="1"/>
      <c r="C2179" s="16"/>
      <c r="D2179" s="1"/>
      <c r="E2179" s="1"/>
      <c r="F2179" s="1"/>
      <c r="G2179" s="1"/>
      <c r="H2179" s="11"/>
      <c r="I2179" s="11"/>
      <c r="J2179" s="11"/>
      <c r="K2179" s="2"/>
      <c r="L2179" s="2"/>
      <c r="M2179" s="1"/>
    </row>
    <row r="2180" spans="1:13" x14ac:dyDescent="0.2">
      <c r="A2180" s="1"/>
      <c r="B2180" s="1"/>
      <c r="C2180" s="16"/>
      <c r="D2180" s="1"/>
      <c r="E2180" s="1"/>
      <c r="F2180" s="1"/>
      <c r="G2180" s="1"/>
      <c r="H2180" s="11"/>
      <c r="I2180" s="11"/>
      <c r="J2180" s="11"/>
      <c r="K2180" s="2"/>
      <c r="L2180" s="2"/>
      <c r="M2180" s="1"/>
    </row>
    <row r="2181" spans="1:13" x14ac:dyDescent="0.2">
      <c r="A2181" s="1"/>
      <c r="B2181" s="1"/>
      <c r="C2181" s="16"/>
      <c r="D2181" s="1"/>
      <c r="E2181" s="1"/>
      <c r="F2181" s="1"/>
      <c r="G2181" s="1"/>
      <c r="H2181" s="11"/>
      <c r="I2181" s="11"/>
      <c r="J2181" s="11"/>
      <c r="K2181" s="2"/>
      <c r="L2181" s="2"/>
      <c r="M2181" s="1"/>
    </row>
    <row r="2182" spans="1:13" x14ac:dyDescent="0.2">
      <c r="A2182" s="1"/>
      <c r="B2182" s="1"/>
      <c r="C2182" s="16"/>
      <c r="D2182" s="1"/>
      <c r="E2182" s="1"/>
      <c r="F2182" s="1"/>
      <c r="G2182" s="1"/>
      <c r="H2182" s="11"/>
      <c r="I2182" s="11"/>
      <c r="J2182" s="11"/>
      <c r="K2182" s="2"/>
      <c r="L2182" s="2"/>
      <c r="M2182" s="1"/>
    </row>
    <row r="2183" spans="1:13" x14ac:dyDescent="0.2">
      <c r="A2183" s="1"/>
      <c r="B2183" s="1"/>
      <c r="C2183" s="16"/>
      <c r="D2183" s="1"/>
      <c r="E2183" s="1"/>
      <c r="F2183" s="1"/>
      <c r="G2183" s="1"/>
      <c r="H2183" s="11"/>
      <c r="I2183" s="11"/>
      <c r="J2183" s="11"/>
      <c r="K2183" s="2"/>
      <c r="L2183" s="2"/>
      <c r="M2183" s="1"/>
    </row>
    <row r="2184" spans="1:13" x14ac:dyDescent="0.2">
      <c r="A2184" s="1"/>
      <c r="B2184" s="1"/>
      <c r="C2184" s="16"/>
      <c r="D2184" s="1"/>
      <c r="E2184" s="1"/>
      <c r="F2184" s="1"/>
      <c r="G2184" s="1"/>
      <c r="H2184" s="11"/>
      <c r="I2184" s="11"/>
      <c r="J2184" s="11"/>
      <c r="K2184" s="2"/>
      <c r="L2184" s="2"/>
      <c r="M2184" s="1"/>
    </row>
    <row r="2185" spans="1:13" x14ac:dyDescent="0.2">
      <c r="A2185" s="1"/>
      <c r="B2185" s="1"/>
      <c r="C2185" s="16"/>
      <c r="D2185" s="1"/>
      <c r="E2185" s="1"/>
      <c r="F2185" s="1"/>
      <c r="G2185" s="1"/>
      <c r="H2185" s="11"/>
      <c r="I2185" s="11"/>
      <c r="J2185" s="11"/>
      <c r="K2185" s="2"/>
      <c r="L2185" s="2"/>
      <c r="M2185" s="1"/>
    </row>
    <row r="2186" spans="1:13" x14ac:dyDescent="0.2">
      <c r="A2186" s="1"/>
      <c r="B2186" s="1"/>
      <c r="C2186" s="16"/>
      <c r="D2186" s="1"/>
      <c r="E2186" s="1"/>
      <c r="F2186" s="1"/>
      <c r="G2186" s="1"/>
      <c r="H2186" s="11"/>
      <c r="I2186" s="11"/>
      <c r="J2186" s="11"/>
      <c r="K2186" s="2"/>
      <c r="L2186" s="2"/>
      <c r="M2186" s="1"/>
    </row>
    <row r="2187" spans="1:13" x14ac:dyDescent="0.2">
      <c r="A2187" s="1"/>
      <c r="B2187" s="1"/>
      <c r="C2187" s="16"/>
      <c r="D2187" s="1"/>
      <c r="E2187" s="1"/>
      <c r="F2187" s="1"/>
      <c r="G2187" s="1"/>
      <c r="H2187" s="11"/>
      <c r="I2187" s="11"/>
      <c r="J2187" s="11"/>
      <c r="K2187" s="2"/>
      <c r="L2187" s="2"/>
      <c r="M2187" s="1"/>
    </row>
    <row r="2188" spans="1:13" x14ac:dyDescent="0.2">
      <c r="A2188" s="1"/>
      <c r="B2188" s="1"/>
      <c r="C2188" s="16"/>
      <c r="D2188" s="1"/>
      <c r="E2188" s="1"/>
      <c r="F2188" s="1"/>
      <c r="G2188" s="1"/>
      <c r="H2188" s="11"/>
      <c r="I2188" s="11"/>
      <c r="J2188" s="11"/>
      <c r="K2188" s="2"/>
      <c r="L2188" s="2"/>
      <c r="M2188" s="1"/>
    </row>
    <row r="2189" spans="1:13" x14ac:dyDescent="0.2">
      <c r="A2189" s="1"/>
      <c r="B2189" s="1"/>
      <c r="C2189" s="16"/>
      <c r="D2189" s="1"/>
      <c r="E2189" s="1"/>
      <c r="F2189" s="1"/>
      <c r="G2189" s="1"/>
      <c r="H2189" s="11"/>
      <c r="I2189" s="11"/>
      <c r="J2189" s="11"/>
      <c r="K2189" s="2"/>
      <c r="L2189" s="2"/>
      <c r="M2189" s="1"/>
    </row>
    <row r="2190" spans="1:13" x14ac:dyDescent="0.2">
      <c r="A2190" s="1"/>
      <c r="B2190" s="1"/>
      <c r="C2190" s="16"/>
      <c r="D2190" s="1"/>
      <c r="E2190" s="1"/>
      <c r="F2190" s="1"/>
      <c r="G2190" s="1"/>
      <c r="H2190" s="11"/>
      <c r="I2190" s="11"/>
      <c r="J2190" s="11"/>
      <c r="K2190" s="2"/>
      <c r="L2190" s="2"/>
      <c r="M2190" s="1"/>
    </row>
    <row r="2191" spans="1:13" x14ac:dyDescent="0.2">
      <c r="A2191" s="1"/>
      <c r="B2191" s="1"/>
      <c r="C2191" s="16"/>
      <c r="D2191" s="1"/>
      <c r="E2191" s="1"/>
      <c r="F2191" s="1"/>
      <c r="G2191" s="1"/>
      <c r="H2191" s="11"/>
      <c r="I2191" s="11"/>
      <c r="J2191" s="11"/>
      <c r="K2191" s="2"/>
      <c r="L2191" s="2"/>
      <c r="M2191" s="1"/>
    </row>
    <row r="2192" spans="1:13" x14ac:dyDescent="0.2">
      <c r="A2192" s="1"/>
      <c r="B2192" s="1"/>
      <c r="C2192" s="16"/>
      <c r="D2192" s="1"/>
      <c r="E2192" s="1"/>
      <c r="F2192" s="1"/>
      <c r="G2192" s="1"/>
      <c r="H2192" s="11"/>
      <c r="I2192" s="11"/>
      <c r="J2192" s="11"/>
      <c r="K2192" s="2"/>
      <c r="L2192" s="2"/>
      <c r="M2192" s="1"/>
    </row>
    <row r="2193" spans="1:13" x14ac:dyDescent="0.2">
      <c r="A2193" s="1"/>
      <c r="B2193" s="1"/>
      <c r="C2193" s="16"/>
      <c r="D2193" s="1"/>
      <c r="E2193" s="1"/>
      <c r="F2193" s="1"/>
      <c r="G2193" s="1"/>
      <c r="H2193" s="11"/>
      <c r="I2193" s="11"/>
      <c r="J2193" s="11"/>
      <c r="K2193" s="2"/>
      <c r="L2193" s="2"/>
      <c r="M2193" s="1"/>
    </row>
    <row r="2194" spans="1:13" x14ac:dyDescent="0.2">
      <c r="A2194" s="1"/>
      <c r="B2194" s="1"/>
      <c r="C2194" s="16"/>
      <c r="D2194" s="1"/>
      <c r="E2194" s="1"/>
      <c r="F2194" s="1"/>
      <c r="G2194" s="1"/>
      <c r="H2194" s="11"/>
      <c r="I2194" s="11"/>
      <c r="J2194" s="11"/>
      <c r="K2194" s="2"/>
      <c r="L2194" s="2"/>
      <c r="M2194" s="1"/>
    </row>
    <row r="2195" spans="1:13" x14ac:dyDescent="0.2">
      <c r="A2195" s="1"/>
      <c r="B2195" s="1"/>
      <c r="C2195" s="16"/>
      <c r="D2195" s="1"/>
      <c r="E2195" s="1"/>
      <c r="F2195" s="1"/>
      <c r="G2195" s="1"/>
      <c r="H2195" s="11"/>
      <c r="I2195" s="11"/>
      <c r="J2195" s="11"/>
      <c r="K2195" s="2"/>
      <c r="L2195" s="2"/>
      <c r="M2195" s="1"/>
    </row>
    <row r="2196" spans="1:13" x14ac:dyDescent="0.2">
      <c r="A2196" s="1"/>
      <c r="B2196" s="1"/>
      <c r="C2196" s="16"/>
      <c r="D2196" s="1"/>
      <c r="E2196" s="1"/>
      <c r="F2196" s="1"/>
      <c r="G2196" s="1"/>
      <c r="H2196" s="11"/>
      <c r="I2196" s="11"/>
      <c r="J2196" s="11"/>
      <c r="K2196" s="2"/>
      <c r="L2196" s="2"/>
      <c r="M2196" s="1"/>
    </row>
    <row r="2197" spans="1:13" x14ac:dyDescent="0.2">
      <c r="A2197" s="1"/>
      <c r="B2197" s="1"/>
      <c r="C2197" s="16"/>
      <c r="D2197" s="1"/>
      <c r="E2197" s="1"/>
      <c r="F2197" s="1"/>
      <c r="G2197" s="1"/>
      <c r="H2197" s="11"/>
      <c r="I2197" s="11"/>
      <c r="J2197" s="11"/>
      <c r="K2197" s="2"/>
      <c r="L2197" s="2"/>
      <c r="M2197" s="1"/>
    </row>
    <row r="2198" spans="1:13" x14ac:dyDescent="0.2">
      <c r="A2198" s="1"/>
      <c r="B2198" s="1"/>
      <c r="C2198" s="16"/>
      <c r="D2198" s="1"/>
      <c r="E2198" s="1"/>
      <c r="F2198" s="1"/>
      <c r="G2198" s="1"/>
      <c r="H2198" s="11"/>
      <c r="I2198" s="11"/>
      <c r="J2198" s="11"/>
      <c r="K2198" s="2"/>
      <c r="L2198" s="2"/>
      <c r="M2198" s="1"/>
    </row>
    <row r="2199" spans="1:13" x14ac:dyDescent="0.2">
      <c r="A2199" s="1"/>
      <c r="B2199" s="1"/>
      <c r="C2199" s="16"/>
      <c r="D2199" s="1"/>
      <c r="E2199" s="1"/>
      <c r="F2199" s="1"/>
      <c r="G2199" s="1"/>
      <c r="H2199" s="11"/>
      <c r="I2199" s="11"/>
      <c r="J2199" s="11"/>
      <c r="K2199" s="2"/>
      <c r="L2199" s="2"/>
      <c r="M2199" s="1"/>
    </row>
    <row r="2200" spans="1:13" x14ac:dyDescent="0.2">
      <c r="A2200" s="1"/>
      <c r="B2200" s="1"/>
      <c r="C2200" s="16"/>
      <c r="D2200" s="1"/>
      <c r="E2200" s="1"/>
      <c r="F2200" s="1"/>
      <c r="G2200" s="1"/>
      <c r="H2200" s="11"/>
      <c r="I2200" s="11"/>
      <c r="J2200" s="11"/>
      <c r="K2200" s="2"/>
      <c r="L2200" s="2"/>
      <c r="M2200" s="1"/>
    </row>
    <row r="2201" spans="1:13" x14ac:dyDescent="0.2">
      <c r="A2201" s="1"/>
      <c r="B2201" s="1"/>
      <c r="C2201" s="16"/>
      <c r="D2201" s="1"/>
      <c r="E2201" s="1"/>
      <c r="F2201" s="1"/>
      <c r="G2201" s="1"/>
      <c r="H2201" s="11"/>
      <c r="I2201" s="11"/>
      <c r="J2201" s="11"/>
      <c r="K2201" s="2"/>
      <c r="L2201" s="2"/>
      <c r="M2201" s="1"/>
    </row>
    <row r="2202" spans="1:13" x14ac:dyDescent="0.2">
      <c r="A2202" s="1"/>
      <c r="B2202" s="1"/>
      <c r="C2202" s="16"/>
      <c r="D2202" s="1"/>
      <c r="E2202" s="1"/>
      <c r="F2202" s="1"/>
      <c r="G2202" s="1"/>
      <c r="H2202" s="11"/>
      <c r="I2202" s="11"/>
      <c r="J2202" s="11"/>
      <c r="K2202" s="2"/>
      <c r="L2202" s="2"/>
      <c r="M2202" s="1"/>
    </row>
    <row r="2203" spans="1:13" x14ac:dyDescent="0.2">
      <c r="A2203" s="1"/>
      <c r="B2203" s="1"/>
      <c r="C2203" s="16"/>
      <c r="D2203" s="1"/>
      <c r="E2203" s="1"/>
      <c r="F2203" s="1"/>
      <c r="G2203" s="1"/>
      <c r="H2203" s="11"/>
      <c r="I2203" s="11"/>
      <c r="J2203" s="11"/>
      <c r="K2203" s="2"/>
      <c r="L2203" s="2"/>
      <c r="M2203" s="1"/>
    </row>
    <row r="2204" spans="1:13" x14ac:dyDescent="0.2">
      <c r="A2204" s="1"/>
      <c r="B2204" s="1"/>
      <c r="C2204" s="16"/>
      <c r="D2204" s="1"/>
      <c r="E2204" s="1"/>
      <c r="F2204" s="1"/>
      <c r="G2204" s="1"/>
      <c r="H2204" s="11"/>
      <c r="I2204" s="11"/>
      <c r="J2204" s="11"/>
      <c r="K2204" s="2"/>
      <c r="L2204" s="2"/>
      <c r="M2204" s="1"/>
    </row>
    <row r="2205" spans="1:13" x14ac:dyDescent="0.2">
      <c r="A2205" s="1"/>
      <c r="B2205" s="1"/>
      <c r="C2205" s="16"/>
      <c r="D2205" s="1"/>
      <c r="E2205" s="1"/>
      <c r="F2205" s="1"/>
      <c r="G2205" s="1"/>
      <c r="H2205" s="11"/>
      <c r="I2205" s="11"/>
      <c r="J2205" s="11"/>
      <c r="K2205" s="2"/>
      <c r="L2205" s="2"/>
      <c r="M2205" s="1"/>
    </row>
    <row r="2206" spans="1:13" x14ac:dyDescent="0.2">
      <c r="A2206" s="1"/>
      <c r="B2206" s="1"/>
      <c r="C2206" s="16"/>
      <c r="D2206" s="1"/>
      <c r="E2206" s="1"/>
      <c r="F2206" s="1"/>
      <c r="G2206" s="1"/>
      <c r="H2206" s="11"/>
      <c r="I2206" s="11"/>
      <c r="J2206" s="11"/>
      <c r="K2206" s="2"/>
      <c r="L2206" s="2"/>
      <c r="M2206" s="1"/>
    </row>
    <row r="2207" spans="1:13" x14ac:dyDescent="0.2">
      <c r="A2207" s="1"/>
      <c r="B2207" s="1"/>
      <c r="C2207" s="16"/>
      <c r="D2207" s="1"/>
      <c r="E2207" s="1"/>
      <c r="F2207" s="1"/>
      <c r="G2207" s="1"/>
      <c r="H2207" s="11"/>
      <c r="I2207" s="11"/>
      <c r="J2207" s="11"/>
      <c r="K2207" s="2"/>
      <c r="L2207" s="2"/>
      <c r="M2207" s="1"/>
    </row>
    <row r="2208" spans="1:13" x14ac:dyDescent="0.2">
      <c r="A2208" s="1"/>
      <c r="B2208" s="1"/>
      <c r="C2208" s="16"/>
      <c r="D2208" s="1"/>
      <c r="E2208" s="1"/>
      <c r="F2208" s="1"/>
      <c r="G2208" s="1"/>
      <c r="H2208" s="11"/>
      <c r="I2208" s="11"/>
      <c r="J2208" s="11"/>
      <c r="K2208" s="2"/>
      <c r="L2208" s="2"/>
      <c r="M2208" s="1"/>
    </row>
    <row r="2209" spans="1:13" x14ac:dyDescent="0.2">
      <c r="A2209" s="1"/>
      <c r="B2209" s="1"/>
      <c r="C2209" s="16"/>
      <c r="D2209" s="1"/>
      <c r="E2209" s="1"/>
      <c r="F2209" s="1"/>
      <c r="G2209" s="1"/>
      <c r="H2209" s="11"/>
      <c r="I2209" s="11"/>
      <c r="J2209" s="11"/>
      <c r="K2209" s="2"/>
      <c r="L2209" s="2"/>
      <c r="M2209" s="1"/>
    </row>
    <row r="2210" spans="1:13" x14ac:dyDescent="0.2">
      <c r="A2210" s="1"/>
      <c r="B2210" s="1"/>
      <c r="C2210" s="16"/>
      <c r="D2210" s="1"/>
      <c r="E2210" s="1"/>
      <c r="F2210" s="1"/>
      <c r="G2210" s="1"/>
      <c r="H2210" s="11"/>
      <c r="I2210" s="11"/>
      <c r="J2210" s="11"/>
      <c r="K2210" s="2"/>
      <c r="L2210" s="2"/>
      <c r="M2210" s="1"/>
    </row>
    <row r="2211" spans="1:13" x14ac:dyDescent="0.2">
      <c r="A2211" s="1"/>
      <c r="B2211" s="1"/>
      <c r="C2211" s="16"/>
      <c r="D2211" s="1"/>
      <c r="E2211" s="1"/>
      <c r="F2211" s="1"/>
      <c r="G2211" s="1"/>
      <c r="H2211" s="11"/>
      <c r="I2211" s="11"/>
      <c r="J2211" s="11"/>
      <c r="K2211" s="2"/>
      <c r="L2211" s="2"/>
      <c r="M2211" s="1"/>
    </row>
    <row r="2212" spans="1:13" x14ac:dyDescent="0.2">
      <c r="A2212" s="1"/>
      <c r="B2212" s="1"/>
      <c r="C2212" s="16"/>
      <c r="D2212" s="1"/>
      <c r="E2212" s="1"/>
      <c r="F2212" s="1"/>
      <c r="G2212" s="1"/>
      <c r="H2212" s="11"/>
      <c r="I2212" s="11"/>
      <c r="J2212" s="11"/>
      <c r="K2212" s="2"/>
      <c r="L2212" s="2"/>
      <c r="M2212" s="1"/>
    </row>
    <row r="2213" spans="1:13" x14ac:dyDescent="0.2">
      <c r="A2213" s="1"/>
      <c r="B2213" s="1"/>
      <c r="C2213" s="16"/>
      <c r="D2213" s="1"/>
      <c r="E2213" s="1"/>
      <c r="F2213" s="1"/>
      <c r="G2213" s="1"/>
      <c r="H2213" s="11"/>
      <c r="I2213" s="11"/>
      <c r="J2213" s="11"/>
      <c r="K2213" s="2"/>
      <c r="L2213" s="2"/>
      <c r="M2213" s="1"/>
    </row>
    <row r="2214" spans="1:13" x14ac:dyDescent="0.2">
      <c r="A2214" s="1"/>
      <c r="B2214" s="1"/>
      <c r="C2214" s="16"/>
      <c r="D2214" s="1"/>
      <c r="E2214" s="1"/>
      <c r="F2214" s="1"/>
      <c r="G2214" s="1"/>
      <c r="H2214" s="11"/>
      <c r="I2214" s="11"/>
      <c r="J2214" s="11"/>
      <c r="K2214" s="2"/>
      <c r="L2214" s="2"/>
      <c r="M2214" s="1"/>
    </row>
    <row r="2215" spans="1:13" x14ac:dyDescent="0.2">
      <c r="A2215" s="1"/>
      <c r="B2215" s="1"/>
      <c r="C2215" s="16"/>
      <c r="D2215" s="1"/>
      <c r="E2215" s="1"/>
      <c r="F2215" s="1"/>
      <c r="G2215" s="1"/>
      <c r="H2215" s="11"/>
      <c r="I2215" s="11"/>
      <c r="J2215" s="11"/>
      <c r="K2215" s="2"/>
      <c r="L2215" s="2"/>
      <c r="M2215" s="1"/>
    </row>
    <row r="2216" spans="1:13" x14ac:dyDescent="0.2">
      <c r="A2216" s="1"/>
      <c r="B2216" s="1"/>
      <c r="C2216" s="16"/>
      <c r="D2216" s="1"/>
      <c r="E2216" s="1"/>
      <c r="F2216" s="1"/>
      <c r="G2216" s="1"/>
      <c r="H2216" s="11"/>
      <c r="I2216" s="11"/>
      <c r="J2216" s="11"/>
      <c r="K2216" s="2"/>
      <c r="L2216" s="2"/>
      <c r="M2216" s="1"/>
    </row>
    <row r="2217" spans="1:13" x14ac:dyDescent="0.2">
      <c r="A2217" s="1"/>
      <c r="B2217" s="1"/>
      <c r="C2217" s="16"/>
      <c r="D2217" s="1"/>
      <c r="E2217" s="1"/>
      <c r="F2217" s="1"/>
      <c r="G2217" s="1"/>
      <c r="H2217" s="11"/>
      <c r="I2217" s="11"/>
      <c r="J2217" s="11"/>
      <c r="K2217" s="2"/>
      <c r="L2217" s="2"/>
      <c r="M2217" s="1"/>
    </row>
    <row r="2218" spans="1:13" x14ac:dyDescent="0.2">
      <c r="A2218" s="1"/>
      <c r="B2218" s="1"/>
      <c r="C2218" s="16"/>
      <c r="D2218" s="1"/>
      <c r="E2218" s="1"/>
      <c r="F2218" s="1"/>
      <c r="G2218" s="1"/>
      <c r="H2218" s="11"/>
      <c r="I2218" s="11"/>
      <c r="J2218" s="11"/>
      <c r="K2218" s="2"/>
      <c r="L2218" s="2"/>
      <c r="M2218" s="1"/>
    </row>
    <row r="2219" spans="1:13" x14ac:dyDescent="0.2">
      <c r="A2219" s="1"/>
      <c r="B2219" s="1"/>
      <c r="C2219" s="16"/>
      <c r="D2219" s="1"/>
      <c r="E2219" s="1"/>
      <c r="F2219" s="1"/>
      <c r="G2219" s="1"/>
      <c r="H2219" s="11"/>
      <c r="I2219" s="11"/>
      <c r="J2219" s="11"/>
      <c r="K2219" s="2"/>
      <c r="L2219" s="2"/>
      <c r="M2219" s="1"/>
    </row>
    <row r="2220" spans="1:13" x14ac:dyDescent="0.2">
      <c r="A2220" s="1"/>
      <c r="B2220" s="1"/>
      <c r="C2220" s="16"/>
      <c r="D2220" s="1"/>
      <c r="E2220" s="1"/>
      <c r="F2220" s="1"/>
      <c r="G2220" s="1"/>
      <c r="H2220" s="11"/>
      <c r="I2220" s="11"/>
      <c r="J2220" s="11"/>
      <c r="K2220" s="2"/>
      <c r="L2220" s="2"/>
      <c r="M2220" s="1"/>
    </row>
    <row r="2221" spans="1:13" x14ac:dyDescent="0.2">
      <c r="A2221" s="1"/>
      <c r="B2221" s="1"/>
      <c r="C2221" s="16"/>
      <c r="D2221" s="1"/>
      <c r="E2221" s="1"/>
      <c r="F2221" s="1"/>
      <c r="G2221" s="1"/>
      <c r="H2221" s="11"/>
      <c r="I2221" s="11"/>
      <c r="J2221" s="11"/>
      <c r="K2221" s="2"/>
      <c r="L2221" s="2"/>
      <c r="M2221" s="1"/>
    </row>
    <row r="2222" spans="1:13" x14ac:dyDescent="0.2">
      <c r="A2222" s="1"/>
      <c r="B2222" s="1"/>
      <c r="C2222" s="16"/>
      <c r="D2222" s="1"/>
      <c r="E2222" s="1"/>
      <c r="F2222" s="1"/>
      <c r="G2222" s="1"/>
      <c r="H2222" s="11"/>
      <c r="I2222" s="11"/>
      <c r="J2222" s="11"/>
      <c r="K2222" s="2"/>
      <c r="L2222" s="2"/>
      <c r="M2222" s="1"/>
    </row>
    <row r="2223" spans="1:13" x14ac:dyDescent="0.2">
      <c r="A2223" s="1"/>
      <c r="B2223" s="1"/>
      <c r="C2223" s="16"/>
      <c r="D2223" s="1"/>
      <c r="E2223" s="1"/>
      <c r="F2223" s="1"/>
      <c r="G2223" s="1"/>
      <c r="H2223" s="11"/>
      <c r="I2223" s="11"/>
      <c r="J2223" s="11"/>
      <c r="K2223" s="2"/>
      <c r="L2223" s="2"/>
      <c r="M2223" s="1"/>
    </row>
    <row r="2224" spans="1:13" x14ac:dyDescent="0.2">
      <c r="A2224" s="1"/>
      <c r="B2224" s="1"/>
      <c r="C2224" s="16"/>
      <c r="D2224" s="1"/>
      <c r="E2224" s="1"/>
      <c r="F2224" s="1"/>
      <c r="G2224" s="1"/>
      <c r="H2224" s="11"/>
      <c r="I2224" s="11"/>
      <c r="J2224" s="11"/>
      <c r="K2224" s="2"/>
      <c r="L2224" s="2"/>
      <c r="M2224" s="1"/>
    </row>
    <row r="2225" spans="1:13" x14ac:dyDescent="0.2">
      <c r="A2225" s="1"/>
      <c r="B2225" s="1"/>
      <c r="C2225" s="16"/>
      <c r="D2225" s="1"/>
      <c r="E2225" s="1"/>
      <c r="F2225" s="1"/>
      <c r="G2225" s="1"/>
      <c r="H2225" s="11"/>
      <c r="I2225" s="11"/>
      <c r="J2225" s="11"/>
      <c r="K2225" s="2"/>
      <c r="L2225" s="2"/>
      <c r="M2225" s="1"/>
    </row>
    <row r="2226" spans="1:13" x14ac:dyDescent="0.2">
      <c r="A2226" s="1"/>
      <c r="B2226" s="1"/>
      <c r="C2226" s="16"/>
      <c r="D2226" s="1"/>
      <c r="E2226" s="1"/>
      <c r="F2226" s="1"/>
      <c r="G2226" s="1"/>
      <c r="H2226" s="11"/>
      <c r="I2226" s="11"/>
      <c r="J2226" s="11"/>
      <c r="K2226" s="2"/>
      <c r="L2226" s="2"/>
      <c r="M2226" s="1"/>
    </row>
    <row r="2227" spans="1:13" x14ac:dyDescent="0.2">
      <c r="A2227" s="1"/>
      <c r="B2227" s="1"/>
      <c r="C2227" s="16"/>
      <c r="D2227" s="1"/>
      <c r="E2227" s="1"/>
      <c r="F2227" s="1"/>
      <c r="G2227" s="1"/>
      <c r="H2227" s="11"/>
      <c r="I2227" s="11"/>
      <c r="J2227" s="11"/>
      <c r="K2227" s="2"/>
      <c r="L2227" s="2"/>
      <c r="M2227" s="1"/>
    </row>
    <row r="2228" spans="1:13" x14ac:dyDescent="0.2">
      <c r="A2228" s="1"/>
      <c r="B2228" s="1"/>
      <c r="C2228" s="16"/>
      <c r="D2228" s="1"/>
      <c r="E2228" s="1"/>
      <c r="F2228" s="1"/>
      <c r="G2228" s="1"/>
      <c r="H2228" s="11"/>
      <c r="I2228" s="11"/>
      <c r="J2228" s="11"/>
      <c r="K2228" s="2"/>
      <c r="L2228" s="2"/>
      <c r="M2228" s="1"/>
    </row>
    <row r="2229" spans="1:13" x14ac:dyDescent="0.2">
      <c r="A2229" s="1"/>
      <c r="B2229" s="1"/>
      <c r="C2229" s="16"/>
      <c r="D2229" s="1"/>
      <c r="E2229" s="1"/>
      <c r="F2229" s="1"/>
      <c r="G2229" s="1"/>
      <c r="H2229" s="11"/>
      <c r="I2229" s="11"/>
      <c r="J2229" s="11"/>
      <c r="K2229" s="2"/>
      <c r="L2229" s="2"/>
      <c r="M2229" s="1"/>
    </row>
    <row r="2230" spans="1:13" x14ac:dyDescent="0.2">
      <c r="A2230" s="1"/>
      <c r="B2230" s="1"/>
      <c r="C2230" s="16"/>
      <c r="D2230" s="1"/>
      <c r="E2230" s="1"/>
      <c r="F2230" s="1"/>
      <c r="G2230" s="1"/>
      <c r="H2230" s="11"/>
      <c r="I2230" s="11"/>
      <c r="J2230" s="11"/>
      <c r="K2230" s="2"/>
      <c r="L2230" s="2"/>
      <c r="M2230" s="1"/>
    </row>
    <row r="2231" spans="1:13" x14ac:dyDescent="0.2">
      <c r="A2231" s="1"/>
      <c r="B2231" s="1"/>
      <c r="C2231" s="16"/>
      <c r="D2231" s="1"/>
      <c r="E2231" s="1"/>
      <c r="F2231" s="1"/>
      <c r="G2231" s="1"/>
      <c r="H2231" s="11"/>
      <c r="I2231" s="11"/>
      <c r="J2231" s="11"/>
      <c r="K2231" s="2"/>
      <c r="L2231" s="2"/>
      <c r="M2231" s="1"/>
    </row>
    <row r="2232" spans="1:13" x14ac:dyDescent="0.2">
      <c r="A2232" s="1"/>
      <c r="B2232" s="1"/>
      <c r="C2232" s="16"/>
      <c r="D2232" s="1"/>
      <c r="E2232" s="1"/>
      <c r="F2232" s="1"/>
      <c r="G2232" s="1"/>
      <c r="H2232" s="11"/>
      <c r="I2232" s="11"/>
      <c r="J2232" s="11"/>
      <c r="K2232" s="2"/>
      <c r="L2232" s="2"/>
      <c r="M2232" s="1"/>
    </row>
    <row r="2233" spans="1:13" x14ac:dyDescent="0.2">
      <c r="A2233" s="1"/>
      <c r="B2233" s="1"/>
      <c r="C2233" s="16"/>
      <c r="D2233" s="1"/>
      <c r="E2233" s="1"/>
      <c r="F2233" s="1"/>
      <c r="G2233" s="1"/>
      <c r="H2233" s="11"/>
      <c r="I2233" s="11"/>
      <c r="J2233" s="11"/>
      <c r="K2233" s="2"/>
      <c r="L2233" s="2"/>
      <c r="M2233" s="1"/>
    </row>
    <row r="2234" spans="1:13" x14ac:dyDescent="0.2">
      <c r="A2234" s="1"/>
      <c r="B2234" s="1"/>
      <c r="C2234" s="16"/>
      <c r="D2234" s="1"/>
      <c r="E2234" s="1"/>
      <c r="F2234" s="1"/>
      <c r="G2234" s="1"/>
      <c r="H2234" s="11"/>
      <c r="I2234" s="11"/>
      <c r="J2234" s="11"/>
      <c r="K2234" s="2"/>
      <c r="L2234" s="2"/>
      <c r="M2234" s="1"/>
    </row>
    <row r="2235" spans="1:13" x14ac:dyDescent="0.2">
      <c r="A2235" s="1"/>
      <c r="B2235" s="1"/>
      <c r="C2235" s="16"/>
      <c r="D2235" s="1"/>
      <c r="E2235" s="1"/>
      <c r="F2235" s="1"/>
      <c r="G2235" s="1"/>
      <c r="H2235" s="11"/>
      <c r="I2235" s="11"/>
      <c r="J2235" s="11"/>
      <c r="K2235" s="2"/>
      <c r="L2235" s="2"/>
      <c r="M2235" s="1"/>
    </row>
    <row r="2236" spans="1:13" x14ac:dyDescent="0.2">
      <c r="A2236" s="1"/>
      <c r="B2236" s="1"/>
      <c r="C2236" s="16"/>
      <c r="D2236" s="1"/>
      <c r="E2236" s="1"/>
      <c r="F2236" s="1"/>
      <c r="G2236" s="1"/>
      <c r="H2236" s="11"/>
      <c r="I2236" s="11"/>
      <c r="J2236" s="11"/>
      <c r="K2236" s="2"/>
      <c r="L2236" s="2"/>
      <c r="M2236" s="1"/>
    </row>
    <row r="2237" spans="1:13" x14ac:dyDescent="0.2">
      <c r="A2237" s="1"/>
      <c r="B2237" s="1"/>
      <c r="C2237" s="16"/>
      <c r="D2237" s="1"/>
      <c r="E2237" s="1"/>
      <c r="F2237" s="1"/>
      <c r="G2237" s="1"/>
      <c r="H2237" s="11"/>
      <c r="I2237" s="11"/>
      <c r="J2237" s="11"/>
      <c r="K2237" s="2"/>
      <c r="L2237" s="2"/>
      <c r="M2237" s="1"/>
    </row>
    <row r="2238" spans="1:13" x14ac:dyDescent="0.2">
      <c r="A2238" s="1"/>
      <c r="B2238" s="1"/>
      <c r="C2238" s="16"/>
      <c r="D2238" s="1"/>
      <c r="E2238" s="1"/>
      <c r="F2238" s="1"/>
      <c r="G2238" s="1"/>
      <c r="H2238" s="11"/>
      <c r="I2238" s="11"/>
      <c r="J2238" s="11"/>
      <c r="K2238" s="2"/>
      <c r="L2238" s="2"/>
      <c r="M2238" s="1"/>
    </row>
    <row r="2239" spans="1:13" x14ac:dyDescent="0.2">
      <c r="A2239" s="1"/>
      <c r="B2239" s="1"/>
      <c r="C2239" s="16"/>
      <c r="D2239" s="1"/>
      <c r="E2239" s="1"/>
      <c r="F2239" s="1"/>
      <c r="G2239" s="1"/>
      <c r="H2239" s="11"/>
      <c r="I2239" s="11"/>
      <c r="J2239" s="11"/>
      <c r="K2239" s="2"/>
      <c r="L2239" s="2"/>
      <c r="M2239" s="1"/>
    </row>
    <row r="2240" spans="1:13" x14ac:dyDescent="0.2">
      <c r="A2240" s="1"/>
      <c r="B2240" s="1"/>
      <c r="C2240" s="16"/>
      <c r="D2240" s="1"/>
      <c r="E2240" s="1"/>
      <c r="F2240" s="1"/>
      <c r="G2240" s="1"/>
      <c r="H2240" s="11"/>
      <c r="I2240" s="11"/>
      <c r="J2240" s="11"/>
      <c r="K2240" s="2"/>
      <c r="L2240" s="2"/>
      <c r="M2240" s="1"/>
    </row>
    <row r="2241" spans="1:13" x14ac:dyDescent="0.2">
      <c r="A2241" s="1"/>
      <c r="B2241" s="1"/>
      <c r="C2241" s="16"/>
      <c r="D2241" s="1"/>
      <c r="E2241" s="1"/>
      <c r="F2241" s="1"/>
      <c r="G2241" s="1"/>
      <c r="H2241" s="11"/>
      <c r="I2241" s="11"/>
      <c r="J2241" s="11"/>
      <c r="K2241" s="2"/>
      <c r="L2241" s="2"/>
      <c r="M2241" s="1"/>
    </row>
    <row r="2242" spans="1:13" x14ac:dyDescent="0.2">
      <c r="A2242" s="1"/>
      <c r="B2242" s="1"/>
      <c r="C2242" s="16"/>
      <c r="D2242" s="1"/>
      <c r="E2242" s="1"/>
      <c r="F2242" s="1"/>
      <c r="G2242" s="1"/>
      <c r="H2242" s="11"/>
      <c r="I2242" s="11"/>
      <c r="J2242" s="11"/>
      <c r="K2242" s="2"/>
      <c r="L2242" s="2"/>
      <c r="M2242" s="1"/>
    </row>
    <row r="2243" spans="1:13" x14ac:dyDescent="0.2">
      <c r="A2243" s="1"/>
      <c r="B2243" s="1"/>
      <c r="C2243" s="16"/>
      <c r="D2243" s="1"/>
      <c r="E2243" s="1"/>
      <c r="F2243" s="1"/>
      <c r="G2243" s="1"/>
      <c r="H2243" s="11"/>
      <c r="I2243" s="11"/>
      <c r="J2243" s="11"/>
      <c r="K2243" s="2"/>
      <c r="L2243" s="2"/>
      <c r="M2243" s="1"/>
    </row>
    <row r="2244" spans="1:13" x14ac:dyDescent="0.2">
      <c r="A2244" s="1"/>
      <c r="B2244" s="1"/>
      <c r="C2244" s="16"/>
      <c r="D2244" s="1"/>
      <c r="E2244" s="1"/>
      <c r="F2244" s="1"/>
      <c r="G2244" s="1"/>
      <c r="H2244" s="11"/>
      <c r="I2244" s="11"/>
      <c r="J2244" s="11"/>
      <c r="K2244" s="2"/>
      <c r="L2244" s="2"/>
      <c r="M2244" s="1"/>
    </row>
    <row r="2245" spans="1:13" x14ac:dyDescent="0.2">
      <c r="A2245" s="1"/>
      <c r="B2245" s="1"/>
      <c r="C2245" s="16"/>
      <c r="D2245" s="1"/>
      <c r="E2245" s="1"/>
      <c r="F2245" s="1"/>
      <c r="G2245" s="1"/>
      <c r="H2245" s="11"/>
      <c r="I2245" s="11"/>
      <c r="J2245" s="11"/>
      <c r="K2245" s="2"/>
      <c r="L2245" s="2"/>
      <c r="M2245" s="1"/>
    </row>
    <row r="2246" spans="1:13" x14ac:dyDescent="0.2">
      <c r="A2246" s="1"/>
      <c r="B2246" s="1"/>
      <c r="C2246" s="16"/>
      <c r="D2246" s="1"/>
      <c r="E2246" s="1"/>
      <c r="F2246" s="1"/>
      <c r="G2246" s="1"/>
      <c r="H2246" s="11"/>
      <c r="I2246" s="11"/>
      <c r="J2246" s="11"/>
      <c r="K2246" s="2"/>
      <c r="L2246" s="2"/>
      <c r="M2246" s="1"/>
    </row>
    <row r="2247" spans="1:13" x14ac:dyDescent="0.2">
      <c r="A2247" s="1"/>
      <c r="B2247" s="1"/>
      <c r="C2247" s="16"/>
      <c r="D2247" s="1"/>
      <c r="E2247" s="1"/>
      <c r="F2247" s="1"/>
      <c r="G2247" s="1"/>
      <c r="H2247" s="11"/>
      <c r="I2247" s="11"/>
      <c r="J2247" s="11"/>
      <c r="K2247" s="2"/>
      <c r="L2247" s="2"/>
      <c r="M2247" s="1"/>
    </row>
    <row r="2248" spans="1:13" x14ac:dyDescent="0.2">
      <c r="A2248" s="1"/>
      <c r="B2248" s="1"/>
      <c r="C2248" s="16"/>
      <c r="D2248" s="1"/>
      <c r="E2248" s="1"/>
      <c r="F2248" s="1"/>
      <c r="G2248" s="1"/>
      <c r="H2248" s="11"/>
      <c r="I2248" s="11"/>
      <c r="J2248" s="11"/>
      <c r="K2248" s="2"/>
      <c r="L2248" s="2"/>
      <c r="M2248" s="1"/>
    </row>
    <row r="2249" spans="1:13" x14ac:dyDescent="0.2">
      <c r="A2249" s="1"/>
      <c r="B2249" s="1"/>
      <c r="C2249" s="16"/>
      <c r="D2249" s="1"/>
      <c r="E2249" s="1"/>
      <c r="F2249" s="1"/>
      <c r="G2249" s="1"/>
      <c r="H2249" s="11"/>
      <c r="I2249" s="11"/>
      <c r="J2249" s="11"/>
      <c r="K2249" s="2"/>
      <c r="L2249" s="2"/>
      <c r="M2249" s="1"/>
    </row>
    <row r="2250" spans="1:13" x14ac:dyDescent="0.2">
      <c r="A2250" s="1"/>
      <c r="B2250" s="1"/>
      <c r="C2250" s="16"/>
      <c r="D2250" s="1"/>
      <c r="E2250" s="1"/>
      <c r="F2250" s="1"/>
      <c r="G2250" s="1"/>
      <c r="H2250" s="11"/>
      <c r="I2250" s="11"/>
      <c r="J2250" s="11"/>
      <c r="K2250" s="2"/>
      <c r="L2250" s="2"/>
      <c r="M2250" s="1"/>
    </row>
    <row r="2251" spans="1:13" x14ac:dyDescent="0.2">
      <c r="A2251" s="1"/>
      <c r="B2251" s="1"/>
      <c r="C2251" s="16"/>
      <c r="D2251" s="1"/>
      <c r="E2251" s="1"/>
      <c r="F2251" s="1"/>
      <c r="G2251" s="1"/>
      <c r="H2251" s="11"/>
      <c r="I2251" s="11"/>
      <c r="J2251" s="11"/>
      <c r="K2251" s="2"/>
      <c r="L2251" s="2"/>
      <c r="M2251" s="1"/>
    </row>
    <row r="2252" spans="1:13" x14ac:dyDescent="0.2">
      <c r="A2252" s="1"/>
      <c r="B2252" s="1"/>
      <c r="C2252" s="16"/>
      <c r="D2252" s="1"/>
      <c r="E2252" s="1"/>
      <c r="F2252" s="1"/>
      <c r="G2252" s="1"/>
      <c r="H2252" s="11"/>
      <c r="I2252" s="11"/>
      <c r="J2252" s="11"/>
      <c r="K2252" s="2"/>
      <c r="L2252" s="2"/>
      <c r="M2252" s="1"/>
    </row>
    <row r="2253" spans="1:13" x14ac:dyDescent="0.2">
      <c r="A2253" s="1"/>
      <c r="B2253" s="1"/>
      <c r="C2253" s="16"/>
      <c r="D2253" s="1"/>
      <c r="E2253" s="1"/>
      <c r="F2253" s="1"/>
      <c r="G2253" s="1"/>
      <c r="H2253" s="11"/>
      <c r="I2253" s="11"/>
      <c r="J2253" s="11"/>
      <c r="K2253" s="2"/>
      <c r="L2253" s="2"/>
      <c r="M2253" s="1"/>
    </row>
    <row r="2254" spans="1:13" x14ac:dyDescent="0.2">
      <c r="A2254" s="1"/>
      <c r="B2254" s="1"/>
      <c r="C2254" s="16"/>
      <c r="D2254" s="1"/>
      <c r="E2254" s="1"/>
      <c r="F2254" s="1"/>
      <c r="G2254" s="1"/>
      <c r="H2254" s="11"/>
      <c r="I2254" s="11"/>
      <c r="J2254" s="11"/>
      <c r="K2254" s="2"/>
      <c r="L2254" s="2"/>
      <c r="M2254" s="1"/>
    </row>
    <row r="2255" spans="1:13" x14ac:dyDescent="0.2">
      <c r="A2255" s="1"/>
      <c r="B2255" s="1"/>
      <c r="C2255" s="16"/>
      <c r="D2255" s="1"/>
      <c r="E2255" s="1"/>
      <c r="F2255" s="1"/>
      <c r="G2255" s="1"/>
      <c r="H2255" s="11"/>
      <c r="I2255" s="11"/>
      <c r="J2255" s="11"/>
      <c r="K2255" s="2"/>
      <c r="L2255" s="2"/>
      <c r="M2255" s="1"/>
    </row>
    <row r="2256" spans="1:13" x14ac:dyDescent="0.2">
      <c r="A2256" s="1"/>
      <c r="B2256" s="1"/>
      <c r="C2256" s="16"/>
      <c r="D2256" s="1"/>
      <c r="E2256" s="1"/>
      <c r="F2256" s="1"/>
      <c r="G2256" s="1"/>
      <c r="H2256" s="11"/>
      <c r="I2256" s="11"/>
      <c r="J2256" s="11"/>
      <c r="K2256" s="2"/>
      <c r="L2256" s="2"/>
      <c r="M2256" s="1"/>
    </row>
    <row r="2257" spans="1:13" x14ac:dyDescent="0.2">
      <c r="A2257" s="1"/>
      <c r="B2257" s="1"/>
      <c r="C2257" s="16"/>
      <c r="D2257" s="1"/>
      <c r="E2257" s="1"/>
      <c r="F2257" s="1"/>
      <c r="G2257" s="1"/>
      <c r="H2257" s="11"/>
      <c r="I2257" s="11"/>
      <c r="J2257" s="11"/>
      <c r="K2257" s="2"/>
      <c r="L2257" s="2"/>
      <c r="M2257" s="1"/>
    </row>
    <row r="2258" spans="1:13" x14ac:dyDescent="0.2">
      <c r="A2258" s="1"/>
      <c r="B2258" s="1"/>
      <c r="C2258" s="16"/>
      <c r="D2258" s="1"/>
      <c r="E2258" s="1"/>
      <c r="F2258" s="1"/>
      <c r="G2258" s="1"/>
      <c r="H2258" s="11"/>
      <c r="I2258" s="11"/>
      <c r="J2258" s="11"/>
      <c r="K2258" s="2"/>
      <c r="L2258" s="2"/>
      <c r="M2258" s="1"/>
    </row>
    <row r="2259" spans="1:13" x14ac:dyDescent="0.2">
      <c r="A2259" s="1"/>
      <c r="B2259" s="1"/>
      <c r="C2259" s="16"/>
      <c r="D2259" s="1"/>
      <c r="E2259" s="1"/>
      <c r="F2259" s="1"/>
      <c r="G2259" s="1"/>
      <c r="H2259" s="11"/>
      <c r="I2259" s="11"/>
      <c r="J2259" s="11"/>
      <c r="K2259" s="2"/>
      <c r="L2259" s="2"/>
      <c r="M2259" s="1"/>
    </row>
    <row r="2260" spans="1:13" x14ac:dyDescent="0.2">
      <c r="A2260" s="1"/>
      <c r="B2260" s="1"/>
      <c r="C2260" s="16"/>
      <c r="D2260" s="1"/>
      <c r="E2260" s="1"/>
      <c r="F2260" s="1"/>
      <c r="G2260" s="1"/>
      <c r="H2260" s="11"/>
      <c r="I2260" s="11"/>
      <c r="J2260" s="11"/>
      <c r="K2260" s="2"/>
      <c r="L2260" s="2"/>
      <c r="M2260" s="1"/>
    </row>
    <row r="2261" spans="1:13" x14ac:dyDescent="0.2">
      <c r="A2261" s="1"/>
      <c r="B2261" s="1"/>
      <c r="C2261" s="16"/>
      <c r="D2261" s="1"/>
      <c r="E2261" s="1"/>
      <c r="F2261" s="1"/>
      <c r="G2261" s="1"/>
      <c r="H2261" s="11"/>
      <c r="I2261" s="11"/>
      <c r="J2261" s="11"/>
      <c r="K2261" s="2"/>
      <c r="L2261" s="2"/>
      <c r="M2261" s="1"/>
    </row>
    <row r="2262" spans="1:13" x14ac:dyDescent="0.2">
      <c r="A2262" s="1"/>
      <c r="B2262" s="1"/>
      <c r="C2262" s="16"/>
      <c r="D2262" s="1"/>
      <c r="E2262" s="1"/>
      <c r="F2262" s="1"/>
      <c r="G2262" s="1"/>
      <c r="H2262" s="11"/>
      <c r="I2262" s="11"/>
      <c r="J2262" s="11"/>
      <c r="K2262" s="2"/>
      <c r="L2262" s="2"/>
      <c r="M2262" s="1"/>
    </row>
    <row r="2263" spans="1:13" x14ac:dyDescent="0.2">
      <c r="A2263" s="1"/>
      <c r="B2263" s="1"/>
      <c r="C2263" s="16"/>
      <c r="D2263" s="1"/>
      <c r="E2263" s="1"/>
      <c r="F2263" s="1"/>
      <c r="G2263" s="1"/>
      <c r="H2263" s="11"/>
      <c r="I2263" s="11"/>
      <c r="J2263" s="11"/>
      <c r="K2263" s="2"/>
      <c r="L2263" s="2"/>
      <c r="M2263" s="1"/>
    </row>
    <row r="2264" spans="1:13" x14ac:dyDescent="0.2">
      <c r="A2264" s="1"/>
      <c r="B2264" s="1"/>
      <c r="C2264" s="16"/>
      <c r="D2264" s="1"/>
      <c r="E2264" s="1"/>
      <c r="F2264" s="1"/>
      <c r="G2264" s="1"/>
      <c r="H2264" s="11"/>
      <c r="I2264" s="11"/>
      <c r="J2264" s="11"/>
      <c r="K2264" s="2"/>
      <c r="L2264" s="2"/>
      <c r="M2264" s="1"/>
    </row>
    <row r="2265" spans="1:13" x14ac:dyDescent="0.2">
      <c r="A2265" s="1"/>
      <c r="B2265" s="1"/>
      <c r="C2265" s="16"/>
      <c r="D2265" s="1"/>
      <c r="E2265" s="1"/>
      <c r="F2265" s="1"/>
      <c r="G2265" s="1"/>
      <c r="H2265" s="11"/>
      <c r="I2265" s="11"/>
      <c r="J2265" s="11"/>
      <c r="K2265" s="2"/>
      <c r="L2265" s="2"/>
      <c r="M2265" s="1"/>
    </row>
    <row r="2266" spans="1:13" x14ac:dyDescent="0.2">
      <c r="A2266" s="1"/>
      <c r="B2266" s="1"/>
      <c r="C2266" s="16"/>
      <c r="D2266" s="1"/>
      <c r="E2266" s="1"/>
      <c r="F2266" s="1"/>
      <c r="G2266" s="1"/>
      <c r="H2266" s="11"/>
      <c r="I2266" s="11"/>
      <c r="J2266" s="11"/>
      <c r="K2266" s="2"/>
      <c r="L2266" s="2"/>
      <c r="M2266" s="1"/>
    </row>
    <row r="2267" spans="1:13" x14ac:dyDescent="0.2">
      <c r="A2267" s="1"/>
      <c r="B2267" s="1"/>
      <c r="C2267" s="16"/>
      <c r="D2267" s="1"/>
      <c r="E2267" s="1"/>
      <c r="F2267" s="1"/>
      <c r="G2267" s="1"/>
      <c r="H2267" s="11"/>
      <c r="I2267" s="11"/>
      <c r="J2267" s="11"/>
      <c r="K2267" s="2"/>
      <c r="L2267" s="2"/>
      <c r="M2267" s="1"/>
    </row>
    <row r="2268" spans="1:13" x14ac:dyDescent="0.2">
      <c r="A2268" s="1"/>
      <c r="B2268" s="1"/>
      <c r="C2268" s="16"/>
      <c r="D2268" s="1"/>
      <c r="E2268" s="1"/>
      <c r="F2268" s="1"/>
      <c r="G2268" s="1"/>
      <c r="H2268" s="11"/>
      <c r="I2268" s="11"/>
      <c r="J2268" s="11"/>
      <c r="K2268" s="2"/>
      <c r="L2268" s="2"/>
      <c r="M2268" s="1"/>
    </row>
    <row r="2269" spans="1:13" x14ac:dyDescent="0.2">
      <c r="A2269" s="1"/>
      <c r="B2269" s="1"/>
      <c r="C2269" s="16"/>
      <c r="D2269" s="1"/>
      <c r="E2269" s="1"/>
      <c r="F2269" s="1"/>
      <c r="G2269" s="1"/>
      <c r="H2269" s="11"/>
      <c r="I2269" s="11"/>
      <c r="J2269" s="11"/>
      <c r="K2269" s="2"/>
      <c r="L2269" s="2"/>
      <c r="M2269" s="1"/>
    </row>
    <row r="2270" spans="1:13" x14ac:dyDescent="0.2">
      <c r="A2270" s="1"/>
      <c r="B2270" s="1"/>
      <c r="C2270" s="16"/>
      <c r="D2270" s="1"/>
      <c r="E2270" s="1"/>
      <c r="F2270" s="1"/>
      <c r="G2270" s="1"/>
      <c r="H2270" s="11"/>
      <c r="I2270" s="11"/>
      <c r="J2270" s="11"/>
      <c r="K2270" s="2"/>
      <c r="L2270" s="2"/>
      <c r="M2270" s="1"/>
    </row>
    <row r="2271" spans="1:13" x14ac:dyDescent="0.2">
      <c r="A2271" s="1"/>
      <c r="B2271" s="1"/>
      <c r="C2271" s="16"/>
      <c r="D2271" s="1"/>
      <c r="E2271" s="1"/>
      <c r="F2271" s="1"/>
      <c r="G2271" s="1"/>
      <c r="H2271" s="11"/>
      <c r="I2271" s="11"/>
      <c r="J2271" s="11"/>
      <c r="K2271" s="2"/>
      <c r="L2271" s="2"/>
      <c r="M2271" s="1"/>
    </row>
    <row r="2272" spans="1:13" x14ac:dyDescent="0.2">
      <c r="A2272" s="1"/>
      <c r="B2272" s="1"/>
      <c r="C2272" s="16"/>
      <c r="D2272" s="1"/>
      <c r="E2272" s="1"/>
      <c r="F2272" s="1"/>
      <c r="G2272" s="1"/>
      <c r="H2272" s="11"/>
      <c r="I2272" s="11"/>
      <c r="J2272" s="11"/>
      <c r="K2272" s="2"/>
      <c r="L2272" s="2"/>
      <c r="M2272" s="1"/>
    </row>
    <row r="2273" spans="1:13" x14ac:dyDescent="0.2">
      <c r="A2273" s="1"/>
      <c r="B2273" s="1"/>
      <c r="C2273" s="16"/>
      <c r="D2273" s="1"/>
      <c r="E2273" s="1"/>
      <c r="F2273" s="1"/>
      <c r="G2273" s="1"/>
      <c r="H2273" s="11"/>
      <c r="I2273" s="11"/>
      <c r="J2273" s="11"/>
      <c r="K2273" s="2"/>
      <c r="L2273" s="2"/>
      <c r="M2273" s="1"/>
    </row>
    <row r="2274" spans="1:13" x14ac:dyDescent="0.2">
      <c r="A2274" s="1"/>
      <c r="B2274" s="1"/>
      <c r="C2274" s="16"/>
      <c r="D2274" s="1"/>
      <c r="E2274" s="1"/>
      <c r="F2274" s="1"/>
      <c r="G2274" s="1"/>
      <c r="H2274" s="11"/>
      <c r="I2274" s="11"/>
      <c r="J2274" s="11"/>
      <c r="K2274" s="2"/>
      <c r="L2274" s="2"/>
      <c r="M2274" s="1"/>
    </row>
    <row r="2275" spans="1:13" x14ac:dyDescent="0.2">
      <c r="A2275" s="1"/>
      <c r="B2275" s="1"/>
      <c r="C2275" s="16"/>
      <c r="D2275" s="1"/>
      <c r="E2275" s="1"/>
      <c r="F2275" s="1"/>
      <c r="G2275" s="1"/>
      <c r="H2275" s="11"/>
      <c r="I2275" s="11"/>
      <c r="J2275" s="11"/>
      <c r="K2275" s="2"/>
      <c r="L2275" s="2"/>
      <c r="M2275" s="1"/>
    </row>
    <row r="2276" spans="1:13" x14ac:dyDescent="0.2">
      <c r="A2276" s="1"/>
      <c r="B2276" s="1"/>
      <c r="C2276" s="16"/>
      <c r="D2276" s="1"/>
      <c r="E2276" s="1"/>
      <c r="F2276" s="1"/>
      <c r="G2276" s="1"/>
      <c r="H2276" s="11"/>
      <c r="I2276" s="11"/>
      <c r="J2276" s="11"/>
      <c r="K2276" s="2"/>
      <c r="L2276" s="2"/>
      <c r="M2276" s="1"/>
    </row>
    <row r="2277" spans="1:13" x14ac:dyDescent="0.2">
      <c r="A2277" s="1"/>
      <c r="B2277" s="1"/>
      <c r="C2277" s="16"/>
      <c r="D2277" s="1"/>
      <c r="E2277" s="1"/>
      <c r="F2277" s="1"/>
      <c r="G2277" s="1"/>
      <c r="H2277" s="11"/>
      <c r="I2277" s="11"/>
      <c r="J2277" s="11"/>
      <c r="K2277" s="2"/>
      <c r="L2277" s="2"/>
      <c r="M2277" s="1"/>
    </row>
    <row r="2278" spans="1:13" x14ac:dyDescent="0.2">
      <c r="A2278" s="1"/>
      <c r="B2278" s="1"/>
      <c r="C2278" s="16"/>
      <c r="D2278" s="1"/>
      <c r="E2278" s="1"/>
      <c r="F2278" s="1"/>
      <c r="G2278" s="1"/>
      <c r="H2278" s="11"/>
      <c r="I2278" s="11"/>
      <c r="J2278" s="11"/>
      <c r="K2278" s="2"/>
      <c r="L2278" s="2"/>
      <c r="M2278" s="1"/>
    </row>
    <row r="2279" spans="1:13" x14ac:dyDescent="0.2">
      <c r="A2279" s="1"/>
      <c r="B2279" s="1"/>
      <c r="C2279" s="16"/>
      <c r="D2279" s="1"/>
      <c r="E2279" s="1"/>
      <c r="F2279" s="1"/>
      <c r="G2279" s="1"/>
      <c r="H2279" s="11"/>
      <c r="I2279" s="11"/>
      <c r="J2279" s="11"/>
      <c r="K2279" s="2"/>
      <c r="L2279" s="2"/>
      <c r="M2279" s="1"/>
    </row>
    <row r="2280" spans="1:13" x14ac:dyDescent="0.2">
      <c r="A2280" s="1"/>
      <c r="B2280" s="1"/>
      <c r="C2280" s="16"/>
      <c r="D2280" s="1"/>
      <c r="E2280" s="1"/>
      <c r="F2280" s="1"/>
      <c r="G2280" s="1"/>
      <c r="H2280" s="11"/>
      <c r="I2280" s="11"/>
      <c r="J2280" s="11"/>
      <c r="K2280" s="2"/>
      <c r="L2280" s="2"/>
      <c r="M2280" s="1"/>
    </row>
    <row r="2281" spans="1:13" x14ac:dyDescent="0.2">
      <c r="A2281" s="1"/>
      <c r="B2281" s="1"/>
      <c r="C2281" s="16"/>
      <c r="D2281" s="1"/>
      <c r="E2281" s="1"/>
      <c r="F2281" s="1"/>
      <c r="G2281" s="1"/>
      <c r="H2281" s="11"/>
      <c r="I2281" s="11"/>
      <c r="J2281" s="11"/>
      <c r="K2281" s="2"/>
      <c r="L2281" s="2"/>
      <c r="M2281" s="1"/>
    </row>
    <row r="2282" spans="1:13" x14ac:dyDescent="0.2">
      <c r="A2282" s="1"/>
      <c r="B2282" s="1"/>
      <c r="C2282" s="16"/>
      <c r="D2282" s="1"/>
      <c r="E2282" s="1"/>
      <c r="F2282" s="1"/>
      <c r="G2282" s="1"/>
      <c r="H2282" s="11"/>
      <c r="I2282" s="11"/>
      <c r="J2282" s="11"/>
      <c r="K2282" s="2"/>
      <c r="L2282" s="2"/>
      <c r="M2282" s="1"/>
    </row>
    <row r="2283" spans="1:13" x14ac:dyDescent="0.2">
      <c r="A2283" s="1"/>
      <c r="B2283" s="1"/>
      <c r="C2283" s="16"/>
      <c r="D2283" s="1"/>
      <c r="E2283" s="1"/>
      <c r="F2283" s="1"/>
      <c r="G2283" s="1"/>
      <c r="H2283" s="11"/>
      <c r="I2283" s="11"/>
      <c r="J2283" s="11"/>
      <c r="K2283" s="2"/>
      <c r="L2283" s="2"/>
      <c r="M2283" s="1"/>
    </row>
    <row r="2284" spans="1:13" x14ac:dyDescent="0.2">
      <c r="A2284" s="1"/>
      <c r="B2284" s="1"/>
      <c r="C2284" s="16"/>
      <c r="D2284" s="1"/>
      <c r="E2284" s="1"/>
      <c r="F2284" s="1"/>
      <c r="G2284" s="1"/>
      <c r="H2284" s="11"/>
      <c r="I2284" s="11"/>
      <c r="J2284" s="11"/>
      <c r="K2284" s="2"/>
      <c r="L2284" s="2"/>
      <c r="M2284" s="1"/>
    </row>
    <row r="2285" spans="1:13" x14ac:dyDescent="0.2">
      <c r="A2285" s="1"/>
      <c r="B2285" s="1"/>
      <c r="C2285" s="16"/>
      <c r="D2285" s="1"/>
      <c r="E2285" s="1"/>
      <c r="F2285" s="1"/>
      <c r="G2285" s="1"/>
      <c r="H2285" s="11"/>
      <c r="I2285" s="11"/>
      <c r="J2285" s="11"/>
      <c r="K2285" s="2"/>
      <c r="L2285" s="2"/>
      <c r="M2285" s="1"/>
    </row>
    <row r="2286" spans="1:13" x14ac:dyDescent="0.2">
      <c r="A2286" s="1"/>
      <c r="B2286" s="1"/>
      <c r="C2286" s="16"/>
      <c r="D2286" s="1"/>
      <c r="E2286" s="1"/>
      <c r="F2286" s="1"/>
      <c r="G2286" s="1"/>
      <c r="H2286" s="11"/>
      <c r="I2286" s="11"/>
      <c r="J2286" s="11"/>
      <c r="K2286" s="2"/>
      <c r="L2286" s="2"/>
      <c r="M2286" s="1"/>
    </row>
    <row r="2287" spans="1:13" x14ac:dyDescent="0.2">
      <c r="A2287" s="1"/>
      <c r="B2287" s="1"/>
      <c r="C2287" s="16"/>
      <c r="D2287" s="1"/>
      <c r="E2287" s="1"/>
      <c r="F2287" s="1"/>
      <c r="G2287" s="1"/>
      <c r="H2287" s="11"/>
      <c r="I2287" s="11"/>
      <c r="J2287" s="11"/>
      <c r="K2287" s="2"/>
      <c r="L2287" s="2"/>
      <c r="M2287" s="1"/>
    </row>
    <row r="2288" spans="1:13" x14ac:dyDescent="0.2">
      <c r="A2288" s="1"/>
      <c r="B2288" s="1"/>
      <c r="C2288" s="16"/>
      <c r="D2288" s="1"/>
      <c r="E2288" s="1"/>
      <c r="F2288" s="1"/>
      <c r="G2288" s="1"/>
      <c r="H2288" s="11"/>
      <c r="I2288" s="11"/>
      <c r="J2288" s="11"/>
      <c r="K2288" s="2"/>
      <c r="L2288" s="2"/>
      <c r="M2288" s="1"/>
    </row>
    <row r="2289" spans="1:13" x14ac:dyDescent="0.2">
      <c r="A2289" s="1"/>
      <c r="B2289" s="1"/>
      <c r="C2289" s="16"/>
      <c r="D2289" s="1"/>
      <c r="E2289" s="1"/>
      <c r="F2289" s="1"/>
      <c r="G2289" s="1"/>
      <c r="H2289" s="11"/>
      <c r="I2289" s="11"/>
      <c r="J2289" s="11"/>
      <c r="K2289" s="2"/>
      <c r="L2289" s="2"/>
      <c r="M2289" s="1"/>
    </row>
    <row r="2290" spans="1:13" x14ac:dyDescent="0.2">
      <c r="A2290" s="1"/>
      <c r="B2290" s="1"/>
      <c r="C2290" s="16"/>
      <c r="D2290" s="1"/>
      <c r="E2290" s="1"/>
      <c r="F2290" s="1"/>
      <c r="G2290" s="1"/>
      <c r="H2290" s="11"/>
      <c r="I2290" s="11"/>
      <c r="J2290" s="11"/>
      <c r="K2290" s="2"/>
      <c r="L2290" s="2"/>
      <c r="M2290" s="1"/>
    </row>
    <row r="2291" spans="1:13" x14ac:dyDescent="0.2">
      <c r="A2291" s="1"/>
      <c r="B2291" s="1"/>
      <c r="C2291" s="16"/>
      <c r="D2291" s="1"/>
      <c r="E2291" s="1"/>
      <c r="F2291" s="1"/>
      <c r="G2291" s="1"/>
      <c r="H2291" s="11"/>
      <c r="I2291" s="11"/>
      <c r="J2291" s="11"/>
      <c r="K2291" s="2"/>
      <c r="L2291" s="2"/>
      <c r="M2291" s="1"/>
    </row>
    <row r="2292" spans="1:13" x14ac:dyDescent="0.2">
      <c r="A2292" s="1"/>
      <c r="B2292" s="1"/>
      <c r="C2292" s="16"/>
      <c r="D2292" s="1"/>
      <c r="E2292" s="1"/>
      <c r="F2292" s="1"/>
      <c r="G2292" s="1"/>
      <c r="H2292" s="11"/>
      <c r="I2292" s="11"/>
      <c r="J2292" s="11"/>
      <c r="K2292" s="2"/>
      <c r="L2292" s="2"/>
      <c r="M2292" s="1"/>
    </row>
    <row r="2293" spans="1:13" x14ac:dyDescent="0.2">
      <c r="A2293" s="1"/>
      <c r="B2293" s="1"/>
      <c r="C2293" s="16"/>
      <c r="D2293" s="1"/>
      <c r="E2293" s="1"/>
      <c r="F2293" s="1"/>
      <c r="G2293" s="1"/>
      <c r="H2293" s="11"/>
      <c r="I2293" s="11"/>
      <c r="J2293" s="11"/>
      <c r="K2293" s="2"/>
      <c r="L2293" s="2"/>
      <c r="M2293" s="1"/>
    </row>
    <row r="2294" spans="1:13" x14ac:dyDescent="0.2">
      <c r="A2294" s="1"/>
      <c r="B2294" s="1"/>
      <c r="C2294" s="16"/>
      <c r="D2294" s="1"/>
      <c r="E2294" s="1"/>
      <c r="F2294" s="1"/>
      <c r="G2294" s="1"/>
      <c r="H2294" s="11"/>
      <c r="I2294" s="11"/>
      <c r="J2294" s="11"/>
      <c r="K2294" s="2"/>
      <c r="L2294" s="2"/>
      <c r="M2294" s="1"/>
    </row>
    <row r="2295" spans="1:13" x14ac:dyDescent="0.2">
      <c r="A2295" s="1"/>
      <c r="B2295" s="1"/>
      <c r="C2295" s="16"/>
      <c r="D2295" s="1"/>
      <c r="E2295" s="1"/>
      <c r="F2295" s="1"/>
      <c r="G2295" s="1"/>
      <c r="H2295" s="11"/>
      <c r="I2295" s="11"/>
      <c r="J2295" s="11"/>
      <c r="K2295" s="2"/>
      <c r="L2295" s="2"/>
      <c r="M2295" s="1"/>
    </row>
    <row r="2296" spans="1:13" x14ac:dyDescent="0.2">
      <c r="A2296" s="1"/>
      <c r="B2296" s="1"/>
      <c r="C2296" s="16"/>
      <c r="D2296" s="1"/>
      <c r="E2296" s="1"/>
      <c r="F2296" s="1"/>
      <c r="G2296" s="1"/>
      <c r="H2296" s="11"/>
      <c r="I2296" s="11"/>
      <c r="J2296" s="11"/>
      <c r="K2296" s="2"/>
      <c r="L2296" s="2"/>
      <c r="M2296" s="1"/>
    </row>
    <row r="2297" spans="1:13" x14ac:dyDescent="0.2">
      <c r="A2297" s="1"/>
      <c r="B2297" s="1"/>
      <c r="C2297" s="16"/>
      <c r="D2297" s="1"/>
      <c r="E2297" s="1"/>
      <c r="F2297" s="1"/>
      <c r="G2297" s="1"/>
      <c r="H2297" s="11"/>
      <c r="I2297" s="11"/>
      <c r="J2297" s="11"/>
      <c r="K2297" s="2"/>
      <c r="L2297" s="2"/>
      <c r="M2297" s="1"/>
    </row>
    <row r="2298" spans="1:13" x14ac:dyDescent="0.2">
      <c r="A2298" s="1"/>
      <c r="B2298" s="1"/>
      <c r="C2298" s="16"/>
      <c r="D2298" s="1"/>
      <c r="E2298" s="1"/>
      <c r="F2298" s="1"/>
      <c r="G2298" s="1"/>
      <c r="H2298" s="11"/>
      <c r="I2298" s="11"/>
      <c r="J2298" s="11"/>
      <c r="K2298" s="2"/>
      <c r="L2298" s="2"/>
      <c r="M2298" s="1"/>
    </row>
    <row r="2299" spans="1:13" x14ac:dyDescent="0.2">
      <c r="A2299" s="1"/>
      <c r="B2299" s="1"/>
      <c r="C2299" s="16"/>
      <c r="D2299" s="1"/>
      <c r="E2299" s="1"/>
      <c r="F2299" s="1"/>
      <c r="G2299" s="1"/>
      <c r="H2299" s="11"/>
      <c r="I2299" s="11"/>
      <c r="J2299" s="11"/>
      <c r="K2299" s="2"/>
      <c r="L2299" s="2"/>
      <c r="M2299" s="1"/>
    </row>
    <row r="2300" spans="1:13" x14ac:dyDescent="0.2">
      <c r="A2300" s="1"/>
      <c r="B2300" s="1"/>
      <c r="C2300" s="16"/>
      <c r="D2300" s="1"/>
      <c r="E2300" s="1"/>
      <c r="F2300" s="1"/>
      <c r="G2300" s="1"/>
      <c r="H2300" s="11"/>
      <c r="I2300" s="11"/>
      <c r="J2300" s="11"/>
      <c r="K2300" s="2"/>
      <c r="L2300" s="2"/>
      <c r="M2300" s="1"/>
    </row>
    <row r="2301" spans="1:13" x14ac:dyDescent="0.2">
      <c r="A2301" s="1"/>
      <c r="B2301" s="1"/>
      <c r="C2301" s="16"/>
      <c r="D2301" s="1"/>
      <c r="E2301" s="1"/>
      <c r="F2301" s="1"/>
      <c r="G2301" s="1"/>
      <c r="H2301" s="11"/>
      <c r="I2301" s="11"/>
      <c r="J2301" s="11"/>
      <c r="K2301" s="2"/>
      <c r="L2301" s="2"/>
      <c r="M2301" s="1"/>
    </row>
    <row r="2302" spans="1:13" x14ac:dyDescent="0.2">
      <c r="A2302" s="1"/>
      <c r="B2302" s="1"/>
      <c r="C2302" s="16"/>
      <c r="D2302" s="1"/>
      <c r="E2302" s="1"/>
      <c r="F2302" s="1"/>
      <c r="G2302" s="1"/>
      <c r="H2302" s="11"/>
      <c r="I2302" s="11"/>
      <c r="J2302" s="11"/>
      <c r="K2302" s="2"/>
      <c r="L2302" s="2"/>
      <c r="M2302" s="1"/>
    </row>
    <row r="2303" spans="1:13" x14ac:dyDescent="0.2">
      <c r="A2303" s="1"/>
      <c r="B2303" s="1"/>
      <c r="C2303" s="16"/>
      <c r="D2303" s="1"/>
      <c r="E2303" s="1"/>
      <c r="F2303" s="1"/>
      <c r="G2303" s="1"/>
      <c r="H2303" s="11"/>
      <c r="I2303" s="11"/>
      <c r="J2303" s="11"/>
      <c r="K2303" s="2"/>
      <c r="L2303" s="2"/>
      <c r="M2303" s="1"/>
    </row>
    <row r="2304" spans="1:13" x14ac:dyDescent="0.2">
      <c r="A2304" s="1"/>
      <c r="B2304" s="1"/>
      <c r="C2304" s="16"/>
      <c r="D2304" s="1"/>
      <c r="E2304" s="1"/>
      <c r="F2304" s="1"/>
      <c r="G2304" s="1"/>
      <c r="H2304" s="11"/>
      <c r="I2304" s="11"/>
      <c r="J2304" s="11"/>
      <c r="K2304" s="2"/>
      <c r="L2304" s="2"/>
      <c r="M2304" s="1"/>
    </row>
    <row r="2305" spans="1:13" x14ac:dyDescent="0.2">
      <c r="A2305" s="1"/>
      <c r="B2305" s="1"/>
      <c r="C2305" s="16"/>
      <c r="D2305" s="1"/>
      <c r="E2305" s="1"/>
      <c r="F2305" s="1"/>
      <c r="G2305" s="1"/>
      <c r="H2305" s="11"/>
      <c r="I2305" s="11"/>
      <c r="J2305" s="11"/>
      <c r="K2305" s="2"/>
      <c r="L2305" s="2"/>
      <c r="M2305" s="1"/>
    </row>
    <row r="2306" spans="1:13" x14ac:dyDescent="0.2">
      <c r="A2306" s="1"/>
      <c r="B2306" s="1"/>
      <c r="C2306" s="16"/>
      <c r="D2306" s="1"/>
      <c r="E2306" s="1"/>
      <c r="F2306" s="1"/>
      <c r="G2306" s="1"/>
      <c r="H2306" s="11"/>
      <c r="I2306" s="11"/>
      <c r="J2306" s="11"/>
      <c r="K2306" s="2"/>
      <c r="L2306" s="2"/>
      <c r="M2306" s="1"/>
    </row>
    <row r="2307" spans="1:13" x14ac:dyDescent="0.2">
      <c r="A2307" s="1"/>
      <c r="B2307" s="1"/>
      <c r="C2307" s="16"/>
      <c r="D2307" s="1"/>
      <c r="E2307" s="1"/>
      <c r="F2307" s="1"/>
      <c r="G2307" s="1"/>
      <c r="H2307" s="11"/>
      <c r="I2307" s="11"/>
      <c r="J2307" s="11"/>
      <c r="K2307" s="2"/>
      <c r="L2307" s="2"/>
      <c r="M2307" s="1"/>
    </row>
    <row r="2308" spans="1:13" x14ac:dyDescent="0.2">
      <c r="A2308" s="1"/>
      <c r="B2308" s="1"/>
      <c r="C2308" s="16"/>
      <c r="D2308" s="1"/>
      <c r="E2308" s="1"/>
      <c r="F2308" s="1"/>
      <c r="G2308" s="1"/>
      <c r="H2308" s="11"/>
      <c r="I2308" s="11"/>
      <c r="J2308" s="11"/>
      <c r="K2308" s="2"/>
      <c r="L2308" s="2"/>
      <c r="M2308" s="1"/>
    </row>
    <row r="2309" spans="1:13" x14ac:dyDescent="0.2">
      <c r="A2309" s="1"/>
      <c r="B2309" s="1"/>
      <c r="C2309" s="16"/>
      <c r="D2309" s="1"/>
      <c r="E2309" s="1"/>
      <c r="F2309" s="1"/>
      <c r="G2309" s="1"/>
      <c r="H2309" s="11"/>
      <c r="I2309" s="11"/>
      <c r="J2309" s="11"/>
      <c r="K2309" s="2"/>
      <c r="L2309" s="2"/>
      <c r="M2309" s="1"/>
    </row>
    <row r="2310" spans="1:13" x14ac:dyDescent="0.2">
      <c r="A2310" s="1"/>
      <c r="B2310" s="1"/>
      <c r="C2310" s="16"/>
      <c r="D2310" s="1"/>
      <c r="E2310" s="1"/>
      <c r="F2310" s="1"/>
      <c r="G2310" s="1"/>
      <c r="H2310" s="11"/>
      <c r="I2310" s="11"/>
      <c r="J2310" s="11"/>
      <c r="K2310" s="2"/>
      <c r="L2310" s="2"/>
      <c r="M2310" s="1"/>
    </row>
    <row r="2311" spans="1:13" x14ac:dyDescent="0.2">
      <c r="A2311" s="1"/>
      <c r="B2311" s="1"/>
      <c r="C2311" s="16"/>
      <c r="D2311" s="1"/>
      <c r="E2311" s="1"/>
      <c r="F2311" s="1"/>
      <c r="G2311" s="1"/>
      <c r="H2311" s="11"/>
      <c r="I2311" s="11"/>
      <c r="J2311" s="11"/>
      <c r="K2311" s="2"/>
      <c r="L2311" s="2"/>
      <c r="M2311" s="1"/>
    </row>
    <row r="2312" spans="1:13" x14ac:dyDescent="0.2">
      <c r="A2312" s="1"/>
      <c r="B2312" s="1"/>
      <c r="C2312" s="16"/>
      <c r="D2312" s="1"/>
      <c r="E2312" s="1"/>
      <c r="F2312" s="1"/>
      <c r="G2312" s="1"/>
      <c r="H2312" s="11"/>
      <c r="I2312" s="11"/>
      <c r="J2312" s="11"/>
      <c r="K2312" s="2"/>
      <c r="L2312" s="2"/>
      <c r="M2312" s="1"/>
    </row>
    <row r="2313" spans="1:13" x14ac:dyDescent="0.2">
      <c r="A2313" s="1"/>
      <c r="B2313" s="1"/>
      <c r="C2313" s="16"/>
      <c r="D2313" s="1"/>
      <c r="E2313" s="1"/>
      <c r="F2313" s="1"/>
      <c r="G2313" s="1"/>
      <c r="H2313" s="11"/>
      <c r="I2313" s="11"/>
      <c r="J2313" s="11"/>
      <c r="K2313" s="2"/>
      <c r="L2313" s="2"/>
      <c r="M2313" s="1"/>
    </row>
    <row r="2314" spans="1:13" x14ac:dyDescent="0.2">
      <c r="A2314" s="1"/>
      <c r="B2314" s="1"/>
      <c r="C2314" s="16"/>
      <c r="D2314" s="1"/>
      <c r="E2314" s="1"/>
      <c r="F2314" s="1"/>
      <c r="G2314" s="1"/>
      <c r="H2314" s="11"/>
      <c r="I2314" s="11"/>
      <c r="J2314" s="11"/>
      <c r="K2314" s="2"/>
      <c r="L2314" s="2"/>
      <c r="M2314" s="1"/>
    </row>
    <row r="2315" spans="1:13" x14ac:dyDescent="0.2">
      <c r="A2315" s="1"/>
      <c r="B2315" s="1"/>
      <c r="C2315" s="16"/>
      <c r="D2315" s="1"/>
      <c r="E2315" s="1"/>
      <c r="F2315" s="1"/>
      <c r="G2315" s="1"/>
      <c r="H2315" s="11"/>
      <c r="I2315" s="11"/>
      <c r="J2315" s="11"/>
      <c r="K2315" s="2"/>
      <c r="L2315" s="2"/>
      <c r="M2315" s="1"/>
    </row>
    <row r="2316" spans="1:13" x14ac:dyDescent="0.2">
      <c r="A2316" s="1"/>
      <c r="B2316" s="1"/>
      <c r="C2316" s="16"/>
      <c r="D2316" s="1"/>
      <c r="E2316" s="1"/>
      <c r="F2316" s="1"/>
      <c r="G2316" s="1"/>
      <c r="H2316" s="11"/>
      <c r="I2316" s="11"/>
      <c r="J2316" s="11"/>
      <c r="K2316" s="2"/>
      <c r="L2316" s="2"/>
      <c r="M2316" s="1"/>
    </row>
    <row r="2317" spans="1:13" x14ac:dyDescent="0.2">
      <c r="A2317" s="1"/>
      <c r="B2317" s="1"/>
      <c r="C2317" s="16"/>
      <c r="D2317" s="1"/>
      <c r="E2317" s="1"/>
      <c r="F2317" s="1"/>
      <c r="G2317" s="1"/>
      <c r="H2317" s="11"/>
      <c r="I2317" s="11"/>
      <c r="J2317" s="11"/>
      <c r="K2317" s="2"/>
      <c r="L2317" s="2"/>
      <c r="M2317" s="1"/>
    </row>
    <row r="2318" spans="1:13" x14ac:dyDescent="0.2">
      <c r="A2318" s="1"/>
      <c r="B2318" s="1"/>
      <c r="C2318" s="16"/>
      <c r="D2318" s="1"/>
      <c r="E2318" s="1"/>
      <c r="F2318" s="1"/>
      <c r="G2318" s="1"/>
      <c r="H2318" s="11"/>
      <c r="I2318" s="11"/>
      <c r="J2318" s="11"/>
      <c r="K2318" s="2"/>
      <c r="L2318" s="2"/>
      <c r="M2318" s="1"/>
    </row>
    <row r="2319" spans="1:13" x14ac:dyDescent="0.2">
      <c r="A2319" s="1"/>
      <c r="B2319" s="1"/>
      <c r="C2319" s="16"/>
      <c r="D2319" s="1"/>
      <c r="E2319" s="1"/>
      <c r="F2319" s="1"/>
      <c r="G2319" s="1"/>
      <c r="H2319" s="11"/>
      <c r="I2319" s="11"/>
      <c r="J2319" s="11"/>
      <c r="K2319" s="2"/>
      <c r="L2319" s="2"/>
      <c r="M2319" s="1"/>
    </row>
    <row r="2320" spans="1:13" x14ac:dyDescent="0.2">
      <c r="A2320" s="1"/>
      <c r="B2320" s="1"/>
      <c r="C2320" s="16"/>
      <c r="D2320" s="1"/>
      <c r="E2320" s="1"/>
      <c r="F2320" s="1"/>
      <c r="G2320" s="1"/>
      <c r="H2320" s="11"/>
      <c r="I2320" s="11"/>
      <c r="J2320" s="11"/>
      <c r="K2320" s="2"/>
      <c r="L2320" s="2"/>
      <c r="M2320" s="1"/>
    </row>
    <row r="2321" spans="1:13" x14ac:dyDescent="0.2">
      <c r="A2321" s="1"/>
      <c r="B2321" s="1"/>
      <c r="C2321" s="16"/>
      <c r="D2321" s="1"/>
      <c r="E2321" s="1"/>
      <c r="F2321" s="1"/>
      <c r="G2321" s="1"/>
      <c r="H2321" s="11"/>
      <c r="I2321" s="11"/>
      <c r="J2321" s="11"/>
      <c r="K2321" s="2"/>
      <c r="L2321" s="2"/>
      <c r="M2321" s="1"/>
    </row>
    <row r="2322" spans="1:13" x14ac:dyDescent="0.2">
      <c r="A2322" s="1"/>
      <c r="B2322" s="1"/>
      <c r="C2322" s="16"/>
      <c r="D2322" s="1"/>
      <c r="E2322" s="1"/>
      <c r="F2322" s="1"/>
      <c r="G2322" s="1"/>
      <c r="H2322" s="11"/>
      <c r="I2322" s="11"/>
      <c r="J2322" s="11"/>
      <c r="K2322" s="2"/>
      <c r="L2322" s="2"/>
      <c r="M2322" s="1"/>
    </row>
    <row r="2323" spans="1:13" x14ac:dyDescent="0.2">
      <c r="A2323" s="1"/>
      <c r="B2323" s="1"/>
      <c r="C2323" s="16"/>
      <c r="D2323" s="1"/>
      <c r="E2323" s="1"/>
      <c r="F2323" s="1"/>
      <c r="G2323" s="1"/>
      <c r="H2323" s="11"/>
      <c r="I2323" s="11"/>
      <c r="J2323" s="11"/>
      <c r="K2323" s="2"/>
      <c r="L2323" s="2"/>
      <c r="M2323" s="1"/>
    </row>
    <row r="2324" spans="1:13" x14ac:dyDescent="0.2">
      <c r="A2324" s="1"/>
      <c r="B2324" s="1"/>
      <c r="C2324" s="16"/>
      <c r="D2324" s="1"/>
      <c r="E2324" s="1"/>
      <c r="F2324" s="1"/>
      <c r="G2324" s="1"/>
      <c r="H2324" s="11"/>
      <c r="I2324" s="11"/>
      <c r="J2324" s="11"/>
      <c r="K2324" s="2"/>
      <c r="L2324" s="2"/>
      <c r="M2324" s="1"/>
    </row>
    <row r="2325" spans="1:13" x14ac:dyDescent="0.2">
      <c r="A2325" s="1"/>
      <c r="B2325" s="1"/>
      <c r="C2325" s="16"/>
      <c r="D2325" s="1"/>
      <c r="E2325" s="1"/>
      <c r="F2325" s="1"/>
      <c r="G2325" s="1"/>
      <c r="H2325" s="11"/>
      <c r="I2325" s="11"/>
      <c r="J2325" s="11"/>
      <c r="K2325" s="2"/>
      <c r="L2325" s="2"/>
      <c r="M2325" s="1"/>
    </row>
    <row r="2326" spans="1:13" x14ac:dyDescent="0.2">
      <c r="A2326" s="1"/>
      <c r="B2326" s="1"/>
      <c r="C2326" s="16"/>
      <c r="D2326" s="1"/>
      <c r="E2326" s="1"/>
      <c r="F2326" s="1"/>
      <c r="G2326" s="1"/>
      <c r="H2326" s="11"/>
      <c r="I2326" s="11"/>
      <c r="J2326" s="11"/>
      <c r="K2326" s="2"/>
      <c r="L2326" s="2"/>
      <c r="M2326" s="1"/>
    </row>
    <row r="2327" spans="1:13" x14ac:dyDescent="0.2">
      <c r="A2327" s="1"/>
      <c r="B2327" s="1"/>
      <c r="C2327" s="16"/>
      <c r="D2327" s="1"/>
      <c r="E2327" s="1"/>
      <c r="F2327" s="1"/>
      <c r="G2327" s="1"/>
      <c r="H2327" s="11"/>
      <c r="I2327" s="11"/>
      <c r="J2327" s="11"/>
      <c r="K2327" s="2"/>
      <c r="L2327" s="2"/>
      <c r="M2327" s="1"/>
    </row>
    <row r="2328" spans="1:13" x14ac:dyDescent="0.2">
      <c r="A2328" s="1"/>
      <c r="B2328" s="1"/>
      <c r="C2328" s="16"/>
      <c r="D2328" s="1"/>
      <c r="E2328" s="1"/>
      <c r="F2328" s="1"/>
      <c r="G2328" s="1"/>
      <c r="H2328" s="11"/>
      <c r="I2328" s="11"/>
      <c r="J2328" s="11"/>
      <c r="K2328" s="2"/>
      <c r="L2328" s="2"/>
      <c r="M2328" s="1"/>
    </row>
    <row r="2329" spans="1:13" x14ac:dyDescent="0.2">
      <c r="A2329" s="1"/>
      <c r="B2329" s="1"/>
      <c r="C2329" s="16"/>
      <c r="D2329" s="1"/>
      <c r="E2329" s="1"/>
      <c r="F2329" s="1"/>
      <c r="G2329" s="1"/>
      <c r="H2329" s="11"/>
      <c r="I2329" s="11"/>
      <c r="J2329" s="11"/>
      <c r="K2329" s="2"/>
      <c r="L2329" s="2"/>
      <c r="M2329" s="1"/>
    </row>
    <row r="2330" spans="1:13" x14ac:dyDescent="0.2">
      <c r="A2330" s="1"/>
      <c r="B2330" s="1"/>
      <c r="C2330" s="16"/>
      <c r="D2330" s="1"/>
      <c r="E2330" s="1"/>
      <c r="F2330" s="1"/>
      <c r="G2330" s="1"/>
      <c r="H2330" s="11"/>
      <c r="I2330" s="11"/>
      <c r="J2330" s="11"/>
      <c r="K2330" s="2"/>
      <c r="L2330" s="2"/>
      <c r="M2330" s="1"/>
    </row>
    <row r="2331" spans="1:13" x14ac:dyDescent="0.2">
      <c r="A2331" s="1"/>
      <c r="B2331" s="1"/>
      <c r="C2331" s="16"/>
      <c r="D2331" s="1"/>
      <c r="E2331" s="1"/>
      <c r="F2331" s="1"/>
      <c r="G2331" s="1"/>
      <c r="H2331" s="11"/>
      <c r="I2331" s="11"/>
      <c r="J2331" s="11"/>
      <c r="K2331" s="2"/>
      <c r="L2331" s="2"/>
      <c r="M2331" s="1"/>
    </row>
    <row r="2332" spans="1:13" x14ac:dyDescent="0.2">
      <c r="A2332" s="1"/>
      <c r="B2332" s="1"/>
      <c r="C2332" s="16"/>
      <c r="D2332" s="1"/>
      <c r="E2332" s="1"/>
      <c r="F2332" s="1"/>
      <c r="G2332" s="1"/>
      <c r="H2332" s="11"/>
      <c r="I2332" s="11"/>
      <c r="J2332" s="11"/>
      <c r="K2332" s="2"/>
      <c r="L2332" s="2"/>
      <c r="M2332" s="1"/>
    </row>
    <row r="2333" spans="1:13" x14ac:dyDescent="0.2">
      <c r="A2333" s="1"/>
      <c r="B2333" s="1"/>
      <c r="C2333" s="16"/>
      <c r="D2333" s="1"/>
      <c r="E2333" s="1"/>
      <c r="F2333" s="1"/>
      <c r="G2333" s="1"/>
      <c r="H2333" s="11"/>
      <c r="I2333" s="11"/>
      <c r="J2333" s="11"/>
      <c r="K2333" s="2"/>
      <c r="L2333" s="2"/>
      <c r="M2333" s="1"/>
    </row>
    <row r="2334" spans="1:13" x14ac:dyDescent="0.2">
      <c r="A2334" s="1"/>
      <c r="B2334" s="1"/>
      <c r="C2334" s="16"/>
      <c r="D2334" s="1"/>
      <c r="E2334" s="1"/>
      <c r="F2334" s="1"/>
      <c r="G2334" s="1"/>
      <c r="H2334" s="11"/>
      <c r="I2334" s="11"/>
      <c r="J2334" s="11"/>
      <c r="K2334" s="2"/>
      <c r="L2334" s="2"/>
      <c r="M2334" s="1"/>
    </row>
    <row r="2335" spans="1:13" x14ac:dyDescent="0.2">
      <c r="A2335" s="1"/>
      <c r="B2335" s="1"/>
      <c r="C2335" s="16"/>
      <c r="D2335" s="1"/>
      <c r="E2335" s="1"/>
      <c r="F2335" s="1"/>
      <c r="G2335" s="1"/>
      <c r="H2335" s="11"/>
      <c r="I2335" s="11"/>
      <c r="J2335" s="11"/>
      <c r="K2335" s="2"/>
      <c r="L2335" s="2"/>
      <c r="M2335" s="1"/>
    </row>
    <row r="2336" spans="1:13" x14ac:dyDescent="0.2">
      <c r="A2336" s="1"/>
      <c r="B2336" s="1"/>
      <c r="C2336" s="16"/>
      <c r="D2336" s="1"/>
      <c r="E2336" s="1"/>
      <c r="F2336" s="1"/>
      <c r="G2336" s="1"/>
      <c r="H2336" s="11"/>
      <c r="I2336" s="11"/>
      <c r="J2336" s="11"/>
      <c r="K2336" s="2"/>
      <c r="L2336" s="2"/>
      <c r="M2336" s="1"/>
    </row>
    <row r="2337" spans="1:13" x14ac:dyDescent="0.2">
      <c r="A2337" s="1"/>
      <c r="B2337" s="1"/>
      <c r="C2337" s="16"/>
      <c r="D2337" s="1"/>
      <c r="E2337" s="1"/>
      <c r="F2337" s="1"/>
      <c r="G2337" s="1"/>
      <c r="H2337" s="11"/>
      <c r="I2337" s="11"/>
      <c r="J2337" s="11"/>
      <c r="K2337" s="2"/>
      <c r="L2337" s="2"/>
      <c r="M2337" s="1"/>
    </row>
    <row r="2338" spans="1:13" x14ac:dyDescent="0.2">
      <c r="A2338" s="1"/>
      <c r="B2338" s="1"/>
      <c r="C2338" s="16"/>
      <c r="D2338" s="1"/>
      <c r="E2338" s="1"/>
      <c r="F2338" s="1"/>
      <c r="G2338" s="1"/>
      <c r="H2338" s="11"/>
      <c r="I2338" s="11"/>
      <c r="J2338" s="11"/>
      <c r="K2338" s="2"/>
      <c r="L2338" s="2"/>
      <c r="M2338" s="1"/>
    </row>
    <row r="2339" spans="1:13" x14ac:dyDescent="0.2">
      <c r="A2339" s="1"/>
      <c r="B2339" s="1"/>
      <c r="C2339" s="16"/>
      <c r="D2339" s="1"/>
      <c r="E2339" s="1"/>
      <c r="F2339" s="1"/>
      <c r="G2339" s="1"/>
      <c r="H2339" s="11"/>
      <c r="I2339" s="11"/>
      <c r="J2339" s="11"/>
      <c r="K2339" s="2"/>
      <c r="L2339" s="2"/>
      <c r="M2339" s="1"/>
    </row>
    <row r="2340" spans="1:13" x14ac:dyDescent="0.2">
      <c r="A2340" s="1"/>
      <c r="B2340" s="1"/>
      <c r="C2340" s="16"/>
      <c r="D2340" s="1"/>
      <c r="E2340" s="1"/>
      <c r="F2340" s="1"/>
      <c r="G2340" s="1"/>
      <c r="H2340" s="11"/>
      <c r="I2340" s="11"/>
      <c r="J2340" s="11"/>
      <c r="K2340" s="2"/>
      <c r="L2340" s="2"/>
      <c r="M2340" s="1"/>
    </row>
    <row r="2341" spans="1:13" x14ac:dyDescent="0.2">
      <c r="A2341" s="1"/>
      <c r="B2341" s="1"/>
      <c r="C2341" s="16"/>
      <c r="D2341" s="1"/>
      <c r="E2341" s="1"/>
      <c r="F2341" s="1"/>
      <c r="G2341" s="1"/>
      <c r="H2341" s="11"/>
      <c r="I2341" s="11"/>
      <c r="J2341" s="11"/>
      <c r="K2341" s="2"/>
      <c r="L2341" s="2"/>
      <c r="M2341" s="1"/>
    </row>
    <row r="2342" spans="1:13" x14ac:dyDescent="0.2">
      <c r="A2342" s="1"/>
      <c r="B2342" s="1"/>
      <c r="C2342" s="16"/>
      <c r="D2342" s="1"/>
      <c r="E2342" s="1"/>
      <c r="F2342" s="1"/>
      <c r="G2342" s="1"/>
      <c r="H2342" s="11"/>
      <c r="I2342" s="11"/>
      <c r="J2342" s="11"/>
      <c r="K2342" s="2"/>
      <c r="L2342" s="2"/>
      <c r="M2342" s="1"/>
    </row>
    <row r="2343" spans="1:13" x14ac:dyDescent="0.2">
      <c r="A2343" s="1"/>
      <c r="B2343" s="1"/>
      <c r="C2343" s="16"/>
      <c r="D2343" s="1"/>
      <c r="E2343" s="1"/>
      <c r="F2343" s="1"/>
      <c r="G2343" s="1"/>
      <c r="H2343" s="11"/>
      <c r="I2343" s="11"/>
      <c r="J2343" s="11"/>
      <c r="K2343" s="2"/>
      <c r="L2343" s="2"/>
      <c r="M2343" s="1"/>
    </row>
    <row r="2344" spans="1:13" x14ac:dyDescent="0.2">
      <c r="A2344" s="1"/>
      <c r="B2344" s="1"/>
      <c r="C2344" s="16"/>
      <c r="D2344" s="1"/>
      <c r="E2344" s="1"/>
      <c r="F2344" s="1"/>
      <c r="G2344" s="1"/>
      <c r="H2344" s="11"/>
      <c r="I2344" s="11"/>
      <c r="J2344" s="11"/>
      <c r="K2344" s="2"/>
      <c r="L2344" s="2"/>
      <c r="M2344" s="1"/>
    </row>
    <row r="2345" spans="1:13" x14ac:dyDescent="0.2">
      <c r="A2345" s="1"/>
      <c r="B2345" s="1"/>
      <c r="C2345" s="16"/>
      <c r="D2345" s="1"/>
      <c r="E2345" s="1"/>
      <c r="F2345" s="1"/>
      <c r="G2345" s="1"/>
      <c r="H2345" s="11"/>
      <c r="I2345" s="11"/>
      <c r="J2345" s="11"/>
      <c r="K2345" s="2"/>
      <c r="L2345" s="2"/>
      <c r="M2345" s="1"/>
    </row>
    <row r="2346" spans="1:13" x14ac:dyDescent="0.2">
      <c r="A2346" s="1"/>
      <c r="B2346" s="1"/>
      <c r="C2346" s="16"/>
      <c r="D2346" s="1"/>
      <c r="E2346" s="1"/>
      <c r="F2346" s="1"/>
      <c r="G2346" s="1"/>
      <c r="H2346" s="11"/>
      <c r="I2346" s="11"/>
      <c r="J2346" s="11"/>
      <c r="K2346" s="2"/>
      <c r="L2346" s="2"/>
      <c r="M2346" s="1"/>
    </row>
    <row r="2347" spans="1:13" x14ac:dyDescent="0.2">
      <c r="A2347" s="1"/>
      <c r="B2347" s="1"/>
      <c r="C2347" s="16"/>
      <c r="D2347" s="1"/>
      <c r="E2347" s="1"/>
      <c r="F2347" s="1"/>
      <c r="G2347" s="1"/>
      <c r="H2347" s="11"/>
      <c r="I2347" s="11"/>
      <c r="J2347" s="11"/>
      <c r="K2347" s="2"/>
      <c r="L2347" s="2"/>
      <c r="M2347" s="1"/>
    </row>
    <row r="2348" spans="1:13" x14ac:dyDescent="0.2">
      <c r="A2348" s="1"/>
      <c r="B2348" s="1"/>
      <c r="C2348" s="16"/>
      <c r="D2348" s="1"/>
      <c r="E2348" s="1"/>
      <c r="F2348" s="1"/>
      <c r="G2348" s="1"/>
      <c r="H2348" s="11"/>
      <c r="I2348" s="11"/>
      <c r="J2348" s="11"/>
      <c r="K2348" s="2"/>
      <c r="L2348" s="2"/>
      <c r="M2348" s="1"/>
    </row>
    <row r="2349" spans="1:13" x14ac:dyDescent="0.2">
      <c r="A2349" s="1"/>
      <c r="B2349" s="1"/>
      <c r="C2349" s="16"/>
      <c r="D2349" s="1"/>
      <c r="E2349" s="1"/>
      <c r="F2349" s="1"/>
      <c r="G2349" s="1"/>
      <c r="H2349" s="11"/>
      <c r="I2349" s="11"/>
      <c r="J2349" s="11"/>
      <c r="K2349" s="2"/>
      <c r="L2349" s="2"/>
      <c r="M2349" s="1"/>
    </row>
    <row r="2350" spans="1:13" x14ac:dyDescent="0.2">
      <c r="A2350" s="1"/>
      <c r="B2350" s="1"/>
      <c r="C2350" s="16"/>
      <c r="D2350" s="1"/>
      <c r="E2350" s="1"/>
      <c r="F2350" s="1"/>
      <c r="G2350" s="1"/>
      <c r="H2350" s="11"/>
      <c r="I2350" s="11"/>
      <c r="J2350" s="11"/>
      <c r="K2350" s="2"/>
      <c r="L2350" s="2"/>
      <c r="M2350" s="1"/>
    </row>
    <row r="2351" spans="1:13" x14ac:dyDescent="0.2">
      <c r="A2351" s="1"/>
      <c r="B2351" s="1"/>
      <c r="C2351" s="16"/>
      <c r="D2351" s="1"/>
      <c r="E2351" s="1"/>
      <c r="F2351" s="1"/>
      <c r="G2351" s="1"/>
      <c r="H2351" s="11"/>
      <c r="I2351" s="11"/>
      <c r="J2351" s="11"/>
      <c r="K2351" s="2"/>
      <c r="L2351" s="2"/>
      <c r="M2351" s="1"/>
    </row>
    <row r="2352" spans="1:13" x14ac:dyDescent="0.2">
      <c r="A2352" s="1"/>
      <c r="B2352" s="1"/>
      <c r="C2352" s="16"/>
      <c r="D2352" s="1"/>
      <c r="E2352" s="1"/>
      <c r="F2352" s="1"/>
      <c r="G2352" s="1"/>
      <c r="H2352" s="11"/>
      <c r="I2352" s="11"/>
      <c r="J2352" s="11"/>
      <c r="K2352" s="2"/>
      <c r="L2352" s="2"/>
      <c r="M2352" s="1"/>
    </row>
    <row r="2353" spans="1:13" x14ac:dyDescent="0.2">
      <c r="A2353" s="1"/>
      <c r="B2353" s="1"/>
      <c r="C2353" s="16"/>
      <c r="D2353" s="1"/>
      <c r="E2353" s="1"/>
      <c r="F2353" s="1"/>
      <c r="G2353" s="1"/>
      <c r="H2353" s="11"/>
      <c r="I2353" s="11"/>
      <c r="J2353" s="11"/>
      <c r="K2353" s="2"/>
      <c r="L2353" s="2"/>
      <c r="M2353" s="1"/>
    </row>
    <row r="2354" spans="1:13" x14ac:dyDescent="0.2">
      <c r="A2354" s="1"/>
      <c r="B2354" s="1"/>
      <c r="C2354" s="16"/>
      <c r="D2354" s="1"/>
      <c r="E2354" s="1"/>
      <c r="F2354" s="1"/>
      <c r="G2354" s="1"/>
      <c r="H2354" s="11"/>
      <c r="I2354" s="11"/>
      <c r="J2354" s="11"/>
      <c r="K2354" s="2"/>
      <c r="L2354" s="2"/>
      <c r="M2354" s="1"/>
    </row>
    <row r="2355" spans="1:13" x14ac:dyDescent="0.2">
      <c r="A2355" s="1"/>
      <c r="B2355" s="1"/>
      <c r="C2355" s="16"/>
      <c r="D2355" s="1"/>
      <c r="E2355" s="1"/>
      <c r="F2355" s="1"/>
      <c r="G2355" s="1"/>
      <c r="H2355" s="11"/>
      <c r="I2355" s="11"/>
      <c r="J2355" s="11"/>
      <c r="K2355" s="2"/>
      <c r="L2355" s="2"/>
      <c r="M2355" s="1"/>
    </row>
    <row r="2356" spans="1:13" x14ac:dyDescent="0.2">
      <c r="A2356" s="1"/>
      <c r="B2356" s="1"/>
      <c r="C2356" s="16"/>
      <c r="D2356" s="1"/>
      <c r="E2356" s="1"/>
      <c r="F2356" s="1"/>
      <c r="G2356" s="1"/>
      <c r="H2356" s="11"/>
      <c r="I2356" s="11"/>
      <c r="J2356" s="11"/>
      <c r="K2356" s="2"/>
      <c r="L2356" s="2"/>
      <c r="M2356" s="1"/>
    </row>
    <row r="2357" spans="1:13" x14ac:dyDescent="0.2">
      <c r="A2357" s="1"/>
      <c r="B2357" s="1"/>
      <c r="C2357" s="16"/>
      <c r="D2357" s="1"/>
      <c r="E2357" s="1"/>
      <c r="F2357" s="1"/>
      <c r="G2357" s="1"/>
      <c r="H2357" s="11"/>
      <c r="I2357" s="11"/>
      <c r="J2357" s="11"/>
      <c r="K2357" s="2"/>
      <c r="L2357" s="2"/>
      <c r="M2357" s="1"/>
    </row>
    <row r="2358" spans="1:13" x14ac:dyDescent="0.2">
      <c r="A2358" s="1"/>
      <c r="B2358" s="1"/>
      <c r="C2358" s="16"/>
      <c r="D2358" s="1"/>
      <c r="E2358" s="1"/>
      <c r="F2358" s="1"/>
      <c r="G2358" s="1"/>
      <c r="H2358" s="11"/>
      <c r="I2358" s="11"/>
      <c r="J2358" s="11"/>
      <c r="K2358" s="2"/>
      <c r="L2358" s="2"/>
      <c r="M2358" s="1"/>
    </row>
    <row r="2359" spans="1:13" x14ac:dyDescent="0.2">
      <c r="A2359" s="1"/>
      <c r="B2359" s="1"/>
      <c r="C2359" s="16"/>
      <c r="D2359" s="1"/>
      <c r="E2359" s="1"/>
      <c r="F2359" s="1"/>
      <c r="G2359" s="1"/>
      <c r="H2359" s="11"/>
      <c r="I2359" s="11"/>
      <c r="J2359" s="11"/>
      <c r="K2359" s="2"/>
      <c r="L2359" s="2"/>
      <c r="M2359" s="1"/>
    </row>
    <row r="2360" spans="1:13" x14ac:dyDescent="0.2">
      <c r="A2360" s="1"/>
      <c r="B2360" s="1"/>
      <c r="C2360" s="16"/>
      <c r="D2360" s="1"/>
      <c r="E2360" s="1"/>
      <c r="F2360" s="1"/>
      <c r="G2360" s="1"/>
      <c r="H2360" s="11"/>
      <c r="I2360" s="11"/>
      <c r="J2360" s="11"/>
      <c r="K2360" s="2"/>
      <c r="L2360" s="2"/>
      <c r="M2360" s="1"/>
    </row>
    <row r="2361" spans="1:13" x14ac:dyDescent="0.2">
      <c r="A2361" s="1"/>
      <c r="B2361" s="1"/>
      <c r="C2361" s="16"/>
      <c r="D2361" s="1"/>
      <c r="E2361" s="1"/>
      <c r="F2361" s="1"/>
      <c r="G2361" s="1"/>
      <c r="H2361" s="11"/>
      <c r="I2361" s="11"/>
      <c r="J2361" s="11"/>
      <c r="K2361" s="2"/>
      <c r="L2361" s="2"/>
      <c r="M2361" s="1"/>
    </row>
    <row r="2362" spans="1:13" x14ac:dyDescent="0.2">
      <c r="A2362" s="1"/>
      <c r="B2362" s="1"/>
      <c r="C2362" s="16"/>
      <c r="D2362" s="1"/>
      <c r="E2362" s="1"/>
      <c r="F2362" s="1"/>
      <c r="G2362" s="1"/>
      <c r="H2362" s="11"/>
      <c r="I2362" s="11"/>
      <c r="J2362" s="11"/>
      <c r="K2362" s="2"/>
      <c r="L2362" s="2"/>
      <c r="M2362" s="1"/>
    </row>
    <row r="2363" spans="1:13" x14ac:dyDescent="0.2">
      <c r="A2363" s="1"/>
      <c r="B2363" s="1"/>
      <c r="C2363" s="16"/>
      <c r="D2363" s="1"/>
      <c r="E2363" s="1"/>
      <c r="F2363" s="1"/>
      <c r="G2363" s="1"/>
      <c r="H2363" s="11"/>
      <c r="I2363" s="11"/>
      <c r="J2363" s="11"/>
      <c r="K2363" s="2"/>
      <c r="L2363" s="2"/>
      <c r="M2363" s="1"/>
    </row>
    <row r="2364" spans="1:13" x14ac:dyDescent="0.2">
      <c r="A2364" s="1"/>
      <c r="B2364" s="1"/>
      <c r="C2364" s="16"/>
      <c r="D2364" s="1"/>
      <c r="E2364" s="1"/>
      <c r="F2364" s="1"/>
      <c r="G2364" s="1"/>
      <c r="H2364" s="11"/>
      <c r="I2364" s="11"/>
      <c r="J2364" s="11"/>
      <c r="K2364" s="2"/>
      <c r="L2364" s="2"/>
      <c r="M2364" s="1"/>
    </row>
    <row r="2365" spans="1:13" x14ac:dyDescent="0.2">
      <c r="A2365" s="1"/>
      <c r="B2365" s="1"/>
      <c r="C2365" s="16"/>
      <c r="D2365" s="1"/>
      <c r="E2365" s="1"/>
      <c r="F2365" s="1"/>
      <c r="G2365" s="1"/>
      <c r="H2365" s="11"/>
      <c r="I2365" s="11"/>
      <c r="J2365" s="11"/>
      <c r="K2365" s="2"/>
      <c r="L2365" s="2"/>
      <c r="M2365" s="1"/>
    </row>
    <row r="2366" spans="1:13" x14ac:dyDescent="0.2">
      <c r="A2366" s="1"/>
      <c r="B2366" s="1"/>
      <c r="C2366" s="16"/>
      <c r="D2366" s="1"/>
      <c r="E2366" s="1"/>
      <c r="F2366" s="1"/>
      <c r="G2366" s="1"/>
      <c r="H2366" s="11"/>
      <c r="I2366" s="11"/>
      <c r="J2366" s="11"/>
      <c r="K2366" s="2"/>
      <c r="L2366" s="2"/>
      <c r="M2366" s="1"/>
    </row>
    <row r="2367" spans="1:13" x14ac:dyDescent="0.2">
      <c r="A2367" s="1"/>
      <c r="B2367" s="1"/>
      <c r="C2367" s="16"/>
      <c r="D2367" s="1"/>
      <c r="E2367" s="1"/>
      <c r="F2367" s="1"/>
      <c r="G2367" s="1"/>
      <c r="H2367" s="11"/>
      <c r="I2367" s="11"/>
      <c r="J2367" s="11"/>
      <c r="K2367" s="2"/>
      <c r="L2367" s="2"/>
      <c r="M2367" s="1"/>
    </row>
    <row r="2368" spans="1:13" x14ac:dyDescent="0.2">
      <c r="A2368" s="1"/>
      <c r="B2368" s="1"/>
      <c r="C2368" s="16"/>
      <c r="D2368" s="1"/>
      <c r="E2368" s="1"/>
      <c r="F2368" s="1"/>
      <c r="G2368" s="1"/>
      <c r="H2368" s="11"/>
      <c r="I2368" s="11"/>
      <c r="J2368" s="11"/>
      <c r="K2368" s="2"/>
      <c r="L2368" s="2"/>
      <c r="M2368" s="1"/>
    </row>
    <row r="2369" spans="1:13" x14ac:dyDescent="0.2">
      <c r="A2369" s="1"/>
      <c r="B2369" s="1"/>
      <c r="C2369" s="16"/>
      <c r="D2369" s="1"/>
      <c r="E2369" s="1"/>
      <c r="F2369" s="1"/>
      <c r="G2369" s="1"/>
      <c r="H2369" s="11"/>
      <c r="I2369" s="11"/>
      <c r="J2369" s="11"/>
      <c r="K2369" s="2"/>
      <c r="L2369" s="2"/>
      <c r="M2369" s="1"/>
    </row>
    <row r="2370" spans="1:13" x14ac:dyDescent="0.2">
      <c r="A2370" s="1"/>
      <c r="B2370" s="1"/>
      <c r="C2370" s="16"/>
      <c r="D2370" s="1"/>
      <c r="E2370" s="1"/>
      <c r="F2370" s="1"/>
      <c r="G2370" s="1"/>
      <c r="H2370" s="11"/>
      <c r="I2370" s="11"/>
      <c r="J2370" s="11"/>
      <c r="K2370" s="2"/>
      <c r="L2370" s="2"/>
      <c r="M2370" s="1"/>
    </row>
    <row r="2371" spans="1:13" x14ac:dyDescent="0.2">
      <c r="A2371" s="1"/>
      <c r="B2371" s="1"/>
      <c r="C2371" s="16"/>
      <c r="D2371" s="1"/>
      <c r="E2371" s="1"/>
      <c r="F2371" s="1"/>
      <c r="G2371" s="1"/>
      <c r="H2371" s="11"/>
      <c r="I2371" s="11"/>
      <c r="J2371" s="11"/>
      <c r="K2371" s="2"/>
      <c r="L2371" s="2"/>
      <c r="M2371" s="1"/>
    </row>
    <row r="2372" spans="1:13" x14ac:dyDescent="0.2">
      <c r="A2372" s="1"/>
      <c r="B2372" s="1"/>
      <c r="C2372" s="16"/>
      <c r="D2372" s="1"/>
      <c r="E2372" s="1"/>
      <c r="F2372" s="1"/>
      <c r="G2372" s="1"/>
      <c r="H2372" s="11"/>
      <c r="I2372" s="11"/>
      <c r="J2372" s="11"/>
      <c r="K2372" s="2"/>
      <c r="L2372" s="2"/>
      <c r="M2372" s="1"/>
    </row>
    <row r="2373" spans="1:13" x14ac:dyDescent="0.2">
      <c r="A2373" s="1"/>
      <c r="B2373" s="1"/>
      <c r="C2373" s="16"/>
      <c r="D2373" s="1"/>
      <c r="E2373" s="1"/>
      <c r="F2373" s="1"/>
      <c r="G2373" s="1"/>
      <c r="H2373" s="11"/>
      <c r="I2373" s="11"/>
      <c r="J2373" s="11"/>
      <c r="K2373" s="2"/>
      <c r="L2373" s="2"/>
      <c r="M2373" s="1"/>
    </row>
    <row r="2374" spans="1:13" x14ac:dyDescent="0.2">
      <c r="A2374" s="1"/>
      <c r="B2374" s="1"/>
      <c r="C2374" s="16"/>
      <c r="D2374" s="1"/>
      <c r="E2374" s="1"/>
      <c r="F2374" s="1"/>
      <c r="G2374" s="1"/>
      <c r="H2374" s="11"/>
      <c r="I2374" s="11"/>
      <c r="J2374" s="11"/>
      <c r="K2374" s="2"/>
      <c r="L2374" s="2"/>
      <c r="M2374" s="1"/>
    </row>
    <row r="2375" spans="1:13" x14ac:dyDescent="0.2">
      <c r="A2375" s="1"/>
      <c r="B2375" s="1"/>
      <c r="C2375" s="16"/>
      <c r="D2375" s="1"/>
      <c r="E2375" s="1"/>
      <c r="F2375" s="1"/>
      <c r="G2375" s="1"/>
      <c r="H2375" s="11"/>
      <c r="I2375" s="11"/>
      <c r="J2375" s="11"/>
      <c r="K2375" s="2"/>
      <c r="L2375" s="2"/>
      <c r="M2375" s="1"/>
    </row>
    <row r="2376" spans="1:13" x14ac:dyDescent="0.2">
      <c r="A2376" s="1"/>
      <c r="B2376" s="1"/>
      <c r="C2376" s="16"/>
      <c r="D2376" s="1"/>
      <c r="E2376" s="1"/>
      <c r="F2376" s="1"/>
      <c r="G2376" s="1"/>
      <c r="H2376" s="11"/>
      <c r="I2376" s="11"/>
      <c r="J2376" s="11"/>
      <c r="K2376" s="2"/>
      <c r="L2376" s="2"/>
      <c r="M2376" s="1"/>
    </row>
    <row r="2377" spans="1:13" x14ac:dyDescent="0.2">
      <c r="A2377" s="1"/>
      <c r="B2377" s="1"/>
      <c r="C2377" s="16"/>
      <c r="D2377" s="1"/>
      <c r="E2377" s="1"/>
      <c r="F2377" s="1"/>
      <c r="G2377" s="1"/>
      <c r="H2377" s="11"/>
      <c r="I2377" s="11"/>
      <c r="J2377" s="11"/>
      <c r="K2377" s="2"/>
      <c r="L2377" s="2"/>
      <c r="M2377" s="1"/>
    </row>
    <row r="2378" spans="1:13" x14ac:dyDescent="0.2">
      <c r="A2378" s="1"/>
      <c r="B2378" s="1"/>
      <c r="C2378" s="16"/>
      <c r="D2378" s="1"/>
      <c r="E2378" s="1"/>
      <c r="F2378" s="1"/>
      <c r="G2378" s="1"/>
      <c r="H2378" s="11"/>
      <c r="I2378" s="11"/>
      <c r="J2378" s="11"/>
      <c r="K2378" s="2"/>
      <c r="L2378" s="2"/>
      <c r="M2378" s="1"/>
    </row>
    <row r="2379" spans="1:13" x14ac:dyDescent="0.2">
      <c r="A2379" s="1"/>
      <c r="B2379" s="1"/>
      <c r="C2379" s="16"/>
      <c r="D2379" s="1"/>
      <c r="E2379" s="1"/>
      <c r="F2379" s="1"/>
      <c r="G2379" s="1"/>
      <c r="H2379" s="11"/>
      <c r="I2379" s="11"/>
      <c r="J2379" s="11"/>
      <c r="K2379" s="2"/>
      <c r="L2379" s="2"/>
      <c r="M2379" s="1"/>
    </row>
    <row r="2380" spans="1:13" x14ac:dyDescent="0.2">
      <c r="A2380" s="1"/>
      <c r="B2380" s="1"/>
      <c r="C2380" s="16"/>
      <c r="D2380" s="1"/>
      <c r="E2380" s="1"/>
      <c r="F2380" s="1"/>
      <c r="G2380" s="1"/>
      <c r="H2380" s="11"/>
      <c r="I2380" s="11"/>
      <c r="J2380" s="11"/>
      <c r="K2380" s="2"/>
      <c r="L2380" s="2"/>
      <c r="M2380" s="1"/>
    </row>
    <row r="2381" spans="1:13" x14ac:dyDescent="0.2">
      <c r="A2381" s="1"/>
      <c r="B2381" s="1"/>
      <c r="C2381" s="16"/>
      <c r="D2381" s="1"/>
      <c r="E2381" s="1"/>
      <c r="F2381" s="1"/>
      <c r="G2381" s="1"/>
      <c r="H2381" s="11"/>
      <c r="I2381" s="11"/>
      <c r="J2381" s="11"/>
      <c r="K2381" s="2"/>
      <c r="L2381" s="2"/>
      <c r="M2381" s="1"/>
    </row>
    <row r="2382" spans="1:13" x14ac:dyDescent="0.2">
      <c r="A2382" s="1"/>
      <c r="B2382" s="1"/>
      <c r="C2382" s="16"/>
      <c r="D2382" s="1"/>
      <c r="E2382" s="1"/>
      <c r="F2382" s="1"/>
      <c r="G2382" s="1"/>
      <c r="H2382" s="11"/>
      <c r="I2382" s="11"/>
      <c r="J2382" s="11"/>
      <c r="K2382" s="2"/>
      <c r="L2382" s="2"/>
      <c r="M2382" s="1"/>
    </row>
    <row r="2383" spans="1:13" x14ac:dyDescent="0.2">
      <c r="A2383" s="1"/>
      <c r="B2383" s="1"/>
      <c r="C2383" s="16"/>
      <c r="D2383" s="1"/>
      <c r="E2383" s="1"/>
      <c r="F2383" s="1"/>
      <c r="G2383" s="1"/>
      <c r="H2383" s="11"/>
      <c r="I2383" s="11"/>
      <c r="J2383" s="11"/>
      <c r="K2383" s="2"/>
      <c r="L2383" s="2"/>
      <c r="M2383" s="1"/>
    </row>
    <row r="2384" spans="1:13" x14ac:dyDescent="0.2">
      <c r="A2384" s="1"/>
      <c r="B2384" s="1"/>
      <c r="C2384" s="16"/>
      <c r="D2384" s="1"/>
      <c r="E2384" s="1"/>
      <c r="F2384" s="1"/>
      <c r="G2384" s="1"/>
      <c r="H2384" s="11"/>
      <c r="I2384" s="11"/>
      <c r="J2384" s="11"/>
      <c r="K2384" s="2"/>
      <c r="L2384" s="2"/>
      <c r="M2384" s="1"/>
    </row>
    <row r="2385" spans="1:13" x14ac:dyDescent="0.2">
      <c r="A2385" s="1"/>
      <c r="B2385" s="1"/>
      <c r="C2385" s="16"/>
      <c r="D2385" s="1"/>
      <c r="E2385" s="1"/>
      <c r="F2385" s="1"/>
      <c r="G2385" s="1"/>
      <c r="H2385" s="11"/>
      <c r="I2385" s="11"/>
      <c r="J2385" s="11"/>
      <c r="K2385" s="2"/>
      <c r="L2385" s="2"/>
      <c r="M2385" s="1"/>
    </row>
    <row r="2386" spans="1:13" x14ac:dyDescent="0.2">
      <c r="A2386" s="1"/>
      <c r="B2386" s="1"/>
      <c r="C2386" s="16"/>
      <c r="D2386" s="1"/>
      <c r="E2386" s="1"/>
      <c r="F2386" s="1"/>
      <c r="G2386" s="1"/>
      <c r="H2386" s="11"/>
      <c r="I2386" s="11"/>
      <c r="J2386" s="11"/>
      <c r="K2386" s="2"/>
      <c r="L2386" s="2"/>
      <c r="M2386" s="1"/>
    </row>
    <row r="2387" spans="1:13" x14ac:dyDescent="0.2">
      <c r="A2387" s="1"/>
      <c r="B2387" s="1"/>
      <c r="C2387" s="16"/>
      <c r="D2387" s="1"/>
      <c r="E2387" s="1"/>
      <c r="F2387" s="1"/>
      <c r="G2387" s="1"/>
      <c r="H2387" s="11"/>
      <c r="I2387" s="11"/>
      <c r="J2387" s="11"/>
      <c r="K2387" s="2"/>
      <c r="L2387" s="2"/>
      <c r="M2387" s="1"/>
    </row>
    <row r="2388" spans="1:13" x14ac:dyDescent="0.2">
      <c r="A2388" s="1"/>
      <c r="B2388" s="1"/>
      <c r="C2388" s="16"/>
      <c r="D2388" s="1"/>
      <c r="E2388" s="1"/>
      <c r="F2388" s="1"/>
      <c r="G2388" s="1"/>
      <c r="H2388" s="11"/>
      <c r="I2388" s="11"/>
      <c r="J2388" s="11"/>
      <c r="K2388" s="2"/>
      <c r="L2388" s="2"/>
      <c r="M2388" s="1"/>
    </row>
    <row r="2389" spans="1:13" x14ac:dyDescent="0.2">
      <c r="A2389" s="1"/>
      <c r="B2389" s="1"/>
      <c r="C2389" s="16"/>
      <c r="D2389" s="1"/>
      <c r="E2389" s="1"/>
      <c r="F2389" s="1"/>
      <c r="G2389" s="1"/>
      <c r="H2389" s="11"/>
      <c r="I2389" s="11"/>
      <c r="J2389" s="11"/>
      <c r="K2389" s="2"/>
      <c r="L2389" s="2"/>
      <c r="M2389" s="1"/>
    </row>
    <row r="2390" spans="1:13" x14ac:dyDescent="0.2">
      <c r="A2390" s="1"/>
      <c r="B2390" s="1"/>
      <c r="C2390" s="16"/>
      <c r="D2390" s="1"/>
      <c r="E2390" s="1"/>
      <c r="F2390" s="1"/>
      <c r="G2390" s="1"/>
      <c r="H2390" s="11"/>
      <c r="I2390" s="11"/>
      <c r="J2390" s="11"/>
      <c r="K2390" s="2"/>
      <c r="L2390" s="2"/>
      <c r="M2390" s="1"/>
    </row>
    <row r="2391" spans="1:13" x14ac:dyDescent="0.2">
      <c r="A2391" s="1"/>
      <c r="B2391" s="1"/>
      <c r="C2391" s="16"/>
      <c r="D2391" s="1"/>
      <c r="E2391" s="1"/>
      <c r="F2391" s="1"/>
      <c r="G2391" s="1"/>
      <c r="H2391" s="11"/>
      <c r="I2391" s="11"/>
      <c r="J2391" s="11"/>
      <c r="K2391" s="2"/>
      <c r="L2391" s="2"/>
      <c r="M2391" s="1"/>
    </row>
    <row r="2392" spans="1:13" x14ac:dyDescent="0.2">
      <c r="A2392" s="1"/>
      <c r="B2392" s="1"/>
      <c r="C2392" s="16"/>
      <c r="D2392" s="1"/>
      <c r="E2392" s="1"/>
      <c r="F2392" s="1"/>
      <c r="G2392" s="1"/>
      <c r="H2392" s="11"/>
      <c r="I2392" s="11"/>
      <c r="J2392" s="11"/>
      <c r="K2392" s="2"/>
      <c r="L2392" s="2"/>
      <c r="M2392" s="1"/>
    </row>
    <row r="2393" spans="1:13" x14ac:dyDescent="0.2">
      <c r="A2393" s="1"/>
      <c r="B2393" s="1"/>
      <c r="C2393" s="16"/>
      <c r="D2393" s="1"/>
      <c r="E2393" s="1"/>
      <c r="F2393" s="1"/>
      <c r="G2393" s="1"/>
      <c r="H2393" s="11"/>
      <c r="I2393" s="11"/>
      <c r="J2393" s="11"/>
      <c r="K2393" s="2"/>
      <c r="L2393" s="2"/>
      <c r="M2393" s="1"/>
    </row>
    <row r="2394" spans="1:13" x14ac:dyDescent="0.2">
      <c r="A2394" s="1"/>
      <c r="B2394" s="1"/>
      <c r="C2394" s="16"/>
      <c r="D2394" s="1"/>
      <c r="E2394" s="1"/>
      <c r="F2394" s="1"/>
      <c r="G2394" s="1"/>
      <c r="H2394" s="11"/>
      <c r="I2394" s="11"/>
      <c r="J2394" s="11"/>
      <c r="K2394" s="2"/>
      <c r="L2394" s="2"/>
      <c r="M2394" s="1"/>
    </row>
    <row r="2395" spans="1:13" x14ac:dyDescent="0.2">
      <c r="A2395" s="1"/>
      <c r="B2395" s="1"/>
      <c r="C2395" s="16"/>
      <c r="D2395" s="1"/>
      <c r="E2395" s="1"/>
      <c r="F2395" s="1"/>
      <c r="G2395" s="1"/>
      <c r="H2395" s="11"/>
      <c r="I2395" s="11"/>
      <c r="J2395" s="11"/>
      <c r="K2395" s="2"/>
      <c r="L2395" s="2"/>
      <c r="M2395" s="1"/>
    </row>
    <row r="2396" spans="1:13" x14ac:dyDescent="0.2">
      <c r="A2396" s="1"/>
      <c r="B2396" s="1"/>
      <c r="C2396" s="16"/>
      <c r="D2396" s="1"/>
      <c r="E2396" s="1"/>
      <c r="F2396" s="1"/>
      <c r="G2396" s="1"/>
      <c r="H2396" s="11"/>
      <c r="I2396" s="11"/>
      <c r="J2396" s="11"/>
      <c r="K2396" s="2"/>
      <c r="L2396" s="2"/>
      <c r="M2396" s="1"/>
    </row>
    <row r="2397" spans="1:13" x14ac:dyDescent="0.2">
      <c r="A2397" s="1"/>
      <c r="B2397" s="1"/>
      <c r="C2397" s="16"/>
      <c r="D2397" s="1"/>
      <c r="E2397" s="1"/>
      <c r="F2397" s="1"/>
      <c r="G2397" s="1"/>
      <c r="H2397" s="11"/>
      <c r="I2397" s="11"/>
      <c r="J2397" s="11"/>
      <c r="K2397" s="2"/>
      <c r="L2397" s="2"/>
      <c r="M2397" s="1"/>
    </row>
    <row r="2398" spans="1:13" x14ac:dyDescent="0.2">
      <c r="A2398" s="1"/>
      <c r="B2398" s="1"/>
      <c r="C2398" s="16"/>
      <c r="D2398" s="1"/>
      <c r="E2398" s="1"/>
      <c r="F2398" s="1"/>
      <c r="G2398" s="1"/>
      <c r="H2398" s="11"/>
      <c r="I2398" s="11"/>
      <c r="J2398" s="11"/>
      <c r="K2398" s="2"/>
      <c r="L2398" s="2"/>
      <c r="M2398" s="1"/>
    </row>
    <row r="2399" spans="1:13" x14ac:dyDescent="0.2">
      <c r="A2399" s="1"/>
      <c r="B2399" s="1"/>
      <c r="C2399" s="16"/>
      <c r="D2399" s="1"/>
      <c r="E2399" s="1"/>
      <c r="F2399" s="1"/>
      <c r="G2399" s="1"/>
      <c r="H2399" s="11"/>
      <c r="I2399" s="11"/>
      <c r="J2399" s="11"/>
      <c r="K2399" s="2"/>
      <c r="L2399" s="2"/>
      <c r="M2399" s="1"/>
    </row>
    <row r="2400" spans="1:13" x14ac:dyDescent="0.2">
      <c r="A2400" s="1"/>
      <c r="B2400" s="1"/>
      <c r="C2400" s="16"/>
      <c r="D2400" s="1"/>
      <c r="E2400" s="1"/>
      <c r="F2400" s="1"/>
      <c r="G2400" s="1"/>
      <c r="H2400" s="11"/>
      <c r="I2400" s="11"/>
      <c r="J2400" s="11"/>
      <c r="K2400" s="2"/>
      <c r="L2400" s="2"/>
      <c r="M2400" s="1"/>
    </row>
    <row r="2401" spans="1:13" x14ac:dyDescent="0.2">
      <c r="A2401" s="1"/>
      <c r="B2401" s="1"/>
      <c r="C2401" s="16"/>
      <c r="D2401" s="1"/>
      <c r="E2401" s="1"/>
      <c r="F2401" s="1"/>
      <c r="G2401" s="1"/>
      <c r="H2401" s="11"/>
      <c r="I2401" s="11"/>
      <c r="J2401" s="11"/>
      <c r="K2401" s="2"/>
      <c r="L2401" s="2"/>
      <c r="M2401" s="1"/>
    </row>
    <row r="2402" spans="1:13" x14ac:dyDescent="0.2">
      <c r="A2402" s="1"/>
      <c r="B2402" s="1"/>
      <c r="C2402" s="16"/>
      <c r="D2402" s="1"/>
      <c r="E2402" s="1"/>
      <c r="F2402" s="1"/>
      <c r="G2402" s="1"/>
      <c r="H2402" s="11"/>
      <c r="I2402" s="11"/>
      <c r="J2402" s="11"/>
      <c r="K2402" s="2"/>
      <c r="L2402" s="2"/>
      <c r="M2402" s="1"/>
    </row>
    <row r="2403" spans="1:13" x14ac:dyDescent="0.2">
      <c r="A2403" s="1"/>
      <c r="B2403" s="1"/>
      <c r="C2403" s="16"/>
      <c r="D2403" s="1"/>
      <c r="E2403" s="1"/>
      <c r="F2403" s="1"/>
      <c r="G2403" s="1"/>
      <c r="H2403" s="11"/>
      <c r="I2403" s="11"/>
      <c r="J2403" s="11"/>
      <c r="K2403" s="2"/>
      <c r="L2403" s="2"/>
      <c r="M2403" s="1"/>
    </row>
    <row r="2404" spans="1:13" x14ac:dyDescent="0.2">
      <c r="A2404" s="1"/>
      <c r="B2404" s="1"/>
      <c r="C2404" s="16"/>
      <c r="D2404" s="1"/>
      <c r="E2404" s="1"/>
      <c r="F2404" s="1"/>
      <c r="G2404" s="1"/>
      <c r="H2404" s="11"/>
      <c r="I2404" s="11"/>
      <c r="J2404" s="11"/>
      <c r="K2404" s="2"/>
      <c r="L2404" s="2"/>
      <c r="M2404" s="1"/>
    </row>
    <row r="2405" spans="1:13" x14ac:dyDescent="0.2">
      <c r="A2405" s="1"/>
      <c r="B2405" s="1"/>
      <c r="C2405" s="16"/>
      <c r="D2405" s="1"/>
      <c r="E2405" s="1"/>
      <c r="F2405" s="1"/>
      <c r="G2405" s="1"/>
      <c r="H2405" s="11"/>
      <c r="I2405" s="11"/>
      <c r="J2405" s="11"/>
      <c r="K2405" s="2"/>
      <c r="L2405" s="2"/>
      <c r="M2405" s="1"/>
    </row>
    <row r="2406" spans="1:13" x14ac:dyDescent="0.2">
      <c r="A2406" s="1"/>
      <c r="B2406" s="1"/>
      <c r="C2406" s="16"/>
      <c r="D2406" s="1"/>
      <c r="E2406" s="1"/>
      <c r="F2406" s="1"/>
      <c r="G2406" s="1"/>
      <c r="H2406" s="11"/>
      <c r="I2406" s="11"/>
      <c r="J2406" s="11"/>
      <c r="K2406" s="2"/>
      <c r="L2406" s="2"/>
      <c r="M2406" s="1"/>
    </row>
    <row r="2407" spans="1:13" x14ac:dyDescent="0.2">
      <c r="A2407" s="1"/>
      <c r="B2407" s="1"/>
      <c r="C2407" s="16"/>
      <c r="D2407" s="1"/>
      <c r="E2407" s="1"/>
      <c r="F2407" s="1"/>
      <c r="G2407" s="1"/>
      <c r="H2407" s="11"/>
      <c r="I2407" s="11"/>
      <c r="J2407" s="11"/>
      <c r="K2407" s="2"/>
      <c r="L2407" s="2"/>
      <c r="M2407" s="1"/>
    </row>
    <row r="2408" spans="1:13" x14ac:dyDescent="0.2">
      <c r="A2408" s="1"/>
      <c r="B2408" s="1"/>
      <c r="C2408" s="16"/>
      <c r="D2408" s="1"/>
      <c r="E2408" s="1"/>
      <c r="F2408" s="1"/>
      <c r="G2408" s="1"/>
      <c r="H2408" s="11"/>
      <c r="I2408" s="11"/>
      <c r="J2408" s="11"/>
      <c r="K2408" s="2"/>
      <c r="L2408" s="2"/>
      <c r="M2408" s="1"/>
    </row>
    <row r="2409" spans="1:13" x14ac:dyDescent="0.2">
      <c r="A2409" s="1"/>
      <c r="B2409" s="1"/>
      <c r="C2409" s="16"/>
      <c r="D2409" s="1"/>
      <c r="E2409" s="1"/>
      <c r="F2409" s="1"/>
      <c r="G2409" s="1"/>
      <c r="H2409" s="11"/>
      <c r="I2409" s="11"/>
      <c r="J2409" s="11"/>
      <c r="K2409" s="2"/>
      <c r="L2409" s="2"/>
      <c r="M2409" s="1"/>
    </row>
    <row r="2410" spans="1:13" x14ac:dyDescent="0.2">
      <c r="A2410" s="1"/>
      <c r="B2410" s="1"/>
      <c r="C2410" s="16"/>
      <c r="D2410" s="1"/>
      <c r="E2410" s="1"/>
      <c r="F2410" s="1"/>
      <c r="G2410" s="1"/>
      <c r="H2410" s="11"/>
      <c r="I2410" s="11"/>
      <c r="J2410" s="11"/>
      <c r="K2410" s="2"/>
      <c r="L2410" s="2"/>
      <c r="M2410" s="1"/>
    </row>
    <row r="2411" spans="1:13" x14ac:dyDescent="0.2">
      <c r="A2411" s="1"/>
      <c r="B2411" s="1"/>
      <c r="C2411" s="16"/>
      <c r="D2411" s="1"/>
      <c r="E2411" s="1"/>
      <c r="F2411" s="1"/>
      <c r="G2411" s="1"/>
      <c r="H2411" s="11"/>
      <c r="I2411" s="11"/>
      <c r="J2411" s="11"/>
      <c r="K2411" s="2"/>
      <c r="L2411" s="2"/>
      <c r="M2411" s="1"/>
    </row>
    <row r="2412" spans="1:13" x14ac:dyDescent="0.2">
      <c r="A2412" s="1"/>
      <c r="B2412" s="1"/>
      <c r="C2412" s="16"/>
      <c r="D2412" s="1"/>
      <c r="E2412" s="1"/>
      <c r="F2412" s="1"/>
      <c r="G2412" s="1"/>
      <c r="H2412" s="11"/>
      <c r="I2412" s="11"/>
      <c r="J2412" s="11"/>
      <c r="K2412" s="2"/>
      <c r="L2412" s="2"/>
      <c r="M2412" s="1"/>
    </row>
    <row r="2413" spans="1:13" x14ac:dyDescent="0.2">
      <c r="A2413" s="1"/>
      <c r="B2413" s="1"/>
      <c r="C2413" s="16"/>
      <c r="D2413" s="1"/>
      <c r="E2413" s="1"/>
      <c r="F2413" s="1"/>
      <c r="G2413" s="1"/>
      <c r="H2413" s="11"/>
      <c r="I2413" s="11"/>
      <c r="J2413" s="11"/>
      <c r="K2413" s="2"/>
      <c r="L2413" s="2"/>
      <c r="M2413" s="1"/>
    </row>
    <row r="2414" spans="1:13" x14ac:dyDescent="0.2">
      <c r="A2414" s="1"/>
      <c r="B2414" s="1"/>
      <c r="C2414" s="16"/>
      <c r="D2414" s="1"/>
      <c r="E2414" s="1"/>
      <c r="F2414" s="1"/>
      <c r="G2414" s="1"/>
      <c r="H2414" s="11"/>
      <c r="I2414" s="11"/>
      <c r="J2414" s="11"/>
      <c r="K2414" s="2"/>
      <c r="L2414" s="2"/>
      <c r="M2414" s="1"/>
    </row>
    <row r="2415" spans="1:13" x14ac:dyDescent="0.2">
      <c r="A2415" s="1"/>
      <c r="B2415" s="1"/>
      <c r="C2415" s="16"/>
      <c r="D2415" s="1"/>
      <c r="E2415" s="1"/>
      <c r="F2415" s="1"/>
      <c r="G2415" s="1"/>
      <c r="H2415" s="11"/>
      <c r="I2415" s="11"/>
      <c r="J2415" s="11"/>
      <c r="K2415" s="2"/>
      <c r="L2415" s="2"/>
      <c r="M2415" s="1"/>
    </row>
    <row r="2416" spans="1:13" x14ac:dyDescent="0.2">
      <c r="A2416" s="1"/>
      <c r="B2416" s="1"/>
      <c r="C2416" s="16"/>
      <c r="D2416" s="1"/>
      <c r="E2416" s="1"/>
      <c r="F2416" s="1"/>
      <c r="G2416" s="1"/>
      <c r="H2416" s="11"/>
      <c r="I2416" s="11"/>
      <c r="J2416" s="11"/>
      <c r="K2416" s="2"/>
      <c r="L2416" s="2"/>
      <c r="M2416" s="1"/>
    </row>
    <row r="2417" spans="1:13" x14ac:dyDescent="0.2">
      <c r="A2417" s="1"/>
      <c r="B2417" s="1"/>
      <c r="C2417" s="16"/>
      <c r="D2417" s="1"/>
      <c r="E2417" s="1"/>
      <c r="F2417" s="1"/>
      <c r="G2417" s="1"/>
      <c r="H2417" s="11"/>
      <c r="I2417" s="11"/>
      <c r="J2417" s="11"/>
      <c r="K2417" s="2"/>
      <c r="L2417" s="2"/>
      <c r="M2417" s="1"/>
    </row>
    <row r="2418" spans="1:13" x14ac:dyDescent="0.2">
      <c r="A2418" s="1"/>
      <c r="B2418" s="1"/>
      <c r="C2418" s="16"/>
      <c r="D2418" s="1"/>
      <c r="E2418" s="1"/>
      <c r="F2418" s="1"/>
      <c r="G2418" s="1"/>
      <c r="H2418" s="11"/>
      <c r="I2418" s="11"/>
      <c r="J2418" s="11"/>
      <c r="K2418" s="2"/>
      <c r="L2418" s="2"/>
      <c r="M2418" s="1"/>
    </row>
    <row r="2419" spans="1:13" x14ac:dyDescent="0.2">
      <c r="A2419" s="1"/>
      <c r="B2419" s="1"/>
      <c r="C2419" s="16"/>
      <c r="D2419" s="1"/>
      <c r="E2419" s="1"/>
      <c r="F2419" s="1"/>
      <c r="G2419" s="1"/>
      <c r="H2419" s="11"/>
      <c r="I2419" s="11"/>
      <c r="J2419" s="11"/>
      <c r="K2419" s="2"/>
      <c r="L2419" s="2"/>
      <c r="M2419" s="1"/>
    </row>
    <row r="2420" spans="1:13" x14ac:dyDescent="0.2">
      <c r="A2420" s="1"/>
      <c r="B2420" s="1"/>
      <c r="C2420" s="16"/>
      <c r="D2420" s="1"/>
      <c r="E2420" s="1"/>
      <c r="F2420" s="1"/>
      <c r="G2420" s="1"/>
      <c r="H2420" s="11"/>
      <c r="I2420" s="11"/>
      <c r="J2420" s="11"/>
      <c r="K2420" s="2"/>
      <c r="L2420" s="2"/>
      <c r="M2420" s="1"/>
    </row>
    <row r="2421" spans="1:13" x14ac:dyDescent="0.2">
      <c r="A2421" s="1"/>
      <c r="B2421" s="1"/>
      <c r="C2421" s="16"/>
      <c r="D2421" s="1"/>
      <c r="E2421" s="1"/>
      <c r="F2421" s="1"/>
      <c r="G2421" s="1"/>
      <c r="H2421" s="11"/>
      <c r="I2421" s="11"/>
      <c r="J2421" s="11"/>
      <c r="K2421" s="2"/>
      <c r="L2421" s="2"/>
      <c r="M2421" s="1"/>
    </row>
    <row r="2422" spans="1:13" x14ac:dyDescent="0.2">
      <c r="A2422" s="1"/>
      <c r="B2422" s="1"/>
      <c r="C2422" s="16"/>
      <c r="D2422" s="1"/>
      <c r="E2422" s="1"/>
      <c r="F2422" s="1"/>
      <c r="G2422" s="1"/>
      <c r="H2422" s="11"/>
      <c r="I2422" s="11"/>
      <c r="J2422" s="11"/>
      <c r="K2422" s="2"/>
      <c r="L2422" s="2"/>
      <c r="M2422" s="1"/>
    </row>
    <row r="2423" spans="1:13" x14ac:dyDescent="0.2">
      <c r="A2423" s="1"/>
      <c r="B2423" s="1"/>
      <c r="C2423" s="16"/>
      <c r="D2423" s="1"/>
      <c r="E2423" s="1"/>
      <c r="F2423" s="1"/>
      <c r="G2423" s="1"/>
      <c r="H2423" s="11"/>
      <c r="I2423" s="11"/>
      <c r="J2423" s="11"/>
      <c r="K2423" s="2"/>
      <c r="L2423" s="2"/>
      <c r="M2423" s="1"/>
    </row>
    <row r="2424" spans="1:13" x14ac:dyDescent="0.2">
      <c r="A2424" s="1"/>
      <c r="B2424" s="1"/>
      <c r="C2424" s="16"/>
      <c r="D2424" s="1"/>
      <c r="E2424" s="1"/>
      <c r="F2424" s="1"/>
      <c r="G2424" s="1"/>
      <c r="H2424" s="11"/>
      <c r="I2424" s="11"/>
      <c r="J2424" s="11"/>
      <c r="K2424" s="2"/>
      <c r="L2424" s="2"/>
      <c r="M2424" s="1"/>
    </row>
    <row r="2425" spans="1:13" x14ac:dyDescent="0.2">
      <c r="A2425" s="1"/>
      <c r="B2425" s="1"/>
      <c r="C2425" s="16"/>
      <c r="D2425" s="1"/>
      <c r="E2425" s="1"/>
      <c r="F2425" s="1"/>
      <c r="G2425" s="1"/>
      <c r="H2425" s="11"/>
      <c r="I2425" s="11"/>
      <c r="J2425" s="11"/>
      <c r="K2425" s="2"/>
      <c r="L2425" s="2"/>
      <c r="M2425" s="1"/>
    </row>
    <row r="2426" spans="1:13" x14ac:dyDescent="0.2">
      <c r="A2426" s="1"/>
      <c r="B2426" s="1"/>
      <c r="C2426" s="16"/>
      <c r="D2426" s="1"/>
      <c r="E2426" s="1"/>
      <c r="F2426" s="1"/>
      <c r="G2426" s="1"/>
      <c r="H2426" s="11"/>
      <c r="I2426" s="11"/>
      <c r="J2426" s="11"/>
      <c r="K2426" s="2"/>
      <c r="L2426" s="2"/>
      <c r="M2426" s="1"/>
    </row>
    <row r="2427" spans="1:13" x14ac:dyDescent="0.2">
      <c r="A2427" s="1"/>
      <c r="B2427" s="1"/>
      <c r="C2427" s="16"/>
      <c r="D2427" s="1"/>
      <c r="E2427" s="1"/>
      <c r="F2427" s="1"/>
      <c r="G2427" s="1"/>
      <c r="H2427" s="11"/>
      <c r="I2427" s="11"/>
      <c r="J2427" s="11"/>
      <c r="K2427" s="2"/>
      <c r="L2427" s="2"/>
      <c r="M2427" s="1"/>
    </row>
    <row r="2428" spans="1:13" x14ac:dyDescent="0.2">
      <c r="A2428" s="1"/>
      <c r="B2428" s="1"/>
      <c r="C2428" s="16"/>
      <c r="D2428" s="1"/>
      <c r="E2428" s="1"/>
      <c r="F2428" s="1"/>
      <c r="G2428" s="1"/>
      <c r="H2428" s="11"/>
      <c r="I2428" s="11"/>
      <c r="J2428" s="11"/>
      <c r="K2428" s="2"/>
      <c r="L2428" s="2"/>
      <c r="M2428" s="1"/>
    </row>
    <row r="2429" spans="1:13" x14ac:dyDescent="0.2">
      <c r="A2429" s="1"/>
      <c r="B2429" s="1"/>
      <c r="C2429" s="16"/>
      <c r="D2429" s="1"/>
      <c r="E2429" s="1"/>
      <c r="F2429" s="1"/>
      <c r="G2429" s="1"/>
      <c r="H2429" s="11"/>
      <c r="I2429" s="11"/>
      <c r="J2429" s="11"/>
      <c r="K2429" s="2"/>
      <c r="L2429" s="2"/>
      <c r="M2429" s="1"/>
    </row>
    <row r="2430" spans="1:13" x14ac:dyDescent="0.2">
      <c r="A2430" s="1"/>
      <c r="B2430" s="1"/>
      <c r="C2430" s="16"/>
      <c r="D2430" s="1"/>
      <c r="E2430" s="1"/>
      <c r="F2430" s="1"/>
      <c r="G2430" s="1"/>
      <c r="H2430" s="11"/>
      <c r="I2430" s="11"/>
      <c r="J2430" s="11"/>
      <c r="K2430" s="2"/>
      <c r="L2430" s="2"/>
      <c r="M2430" s="1"/>
    </row>
    <row r="2431" spans="1:13" x14ac:dyDescent="0.2">
      <c r="A2431" s="1"/>
      <c r="B2431" s="1"/>
      <c r="C2431" s="16"/>
      <c r="D2431" s="1"/>
      <c r="E2431" s="1"/>
      <c r="F2431" s="1"/>
      <c r="G2431" s="1"/>
      <c r="H2431" s="11"/>
      <c r="I2431" s="11"/>
      <c r="J2431" s="11"/>
      <c r="K2431" s="2"/>
      <c r="L2431" s="2"/>
      <c r="M2431" s="1"/>
    </row>
    <row r="2432" spans="1:13" x14ac:dyDescent="0.2">
      <c r="A2432" s="1"/>
      <c r="B2432" s="1"/>
      <c r="C2432" s="16"/>
      <c r="D2432" s="1"/>
      <c r="E2432" s="1"/>
      <c r="F2432" s="1"/>
      <c r="G2432" s="1"/>
      <c r="H2432" s="11"/>
      <c r="I2432" s="11"/>
      <c r="J2432" s="11"/>
      <c r="K2432" s="2"/>
      <c r="L2432" s="2"/>
      <c r="M2432" s="1"/>
    </row>
    <row r="2433" spans="1:13" x14ac:dyDescent="0.2">
      <c r="A2433" s="1"/>
      <c r="B2433" s="1"/>
      <c r="C2433" s="16"/>
      <c r="D2433" s="1"/>
      <c r="E2433" s="1"/>
      <c r="F2433" s="1"/>
      <c r="G2433" s="1"/>
      <c r="H2433" s="11"/>
      <c r="I2433" s="11"/>
      <c r="J2433" s="11"/>
      <c r="K2433" s="2"/>
      <c r="L2433" s="2"/>
      <c r="M2433" s="1"/>
    </row>
    <row r="2434" spans="1:13" x14ac:dyDescent="0.2">
      <c r="A2434" s="1"/>
      <c r="B2434" s="1"/>
      <c r="C2434" s="16"/>
      <c r="D2434" s="1"/>
      <c r="E2434" s="1"/>
      <c r="F2434" s="1"/>
      <c r="G2434" s="1"/>
      <c r="H2434" s="11"/>
      <c r="I2434" s="11"/>
      <c r="J2434" s="11"/>
      <c r="K2434" s="2"/>
      <c r="L2434" s="2"/>
      <c r="M2434" s="1"/>
    </row>
    <row r="2435" spans="1:13" x14ac:dyDescent="0.2">
      <c r="A2435" s="1"/>
      <c r="B2435" s="1"/>
      <c r="C2435" s="16"/>
      <c r="D2435" s="1"/>
      <c r="E2435" s="1"/>
      <c r="F2435" s="1"/>
      <c r="G2435" s="1"/>
      <c r="H2435" s="11"/>
      <c r="I2435" s="11"/>
      <c r="J2435" s="11"/>
      <c r="K2435" s="2"/>
      <c r="L2435" s="2"/>
      <c r="M2435" s="1"/>
    </row>
    <row r="2436" spans="1:13" x14ac:dyDescent="0.2">
      <c r="A2436" s="1"/>
      <c r="B2436" s="1"/>
      <c r="C2436" s="16"/>
      <c r="D2436" s="1"/>
      <c r="E2436" s="1"/>
      <c r="F2436" s="1"/>
      <c r="G2436" s="1"/>
      <c r="H2436" s="11"/>
      <c r="I2436" s="11"/>
      <c r="J2436" s="11"/>
      <c r="K2436" s="2"/>
      <c r="L2436" s="2"/>
      <c r="M2436" s="1"/>
    </row>
    <row r="2437" spans="1:13" x14ac:dyDescent="0.2">
      <c r="A2437" s="1"/>
      <c r="B2437" s="1"/>
      <c r="C2437" s="16"/>
      <c r="D2437" s="1"/>
      <c r="E2437" s="1"/>
      <c r="F2437" s="1"/>
      <c r="G2437" s="1"/>
      <c r="H2437" s="11"/>
      <c r="I2437" s="11"/>
      <c r="J2437" s="11"/>
      <c r="K2437" s="2"/>
      <c r="L2437" s="2"/>
      <c r="M2437" s="1"/>
    </row>
    <row r="2438" spans="1:13" x14ac:dyDescent="0.2">
      <c r="A2438" s="1"/>
      <c r="B2438" s="1"/>
      <c r="C2438" s="16"/>
      <c r="D2438" s="1"/>
      <c r="E2438" s="1"/>
      <c r="F2438" s="1"/>
      <c r="G2438" s="1"/>
      <c r="H2438" s="11"/>
      <c r="I2438" s="11"/>
      <c r="J2438" s="11"/>
      <c r="K2438" s="2"/>
      <c r="L2438" s="2"/>
      <c r="M2438" s="1"/>
    </row>
    <row r="2439" spans="1:13" x14ac:dyDescent="0.2">
      <c r="A2439" s="1"/>
      <c r="B2439" s="1"/>
      <c r="C2439" s="16"/>
      <c r="D2439" s="1"/>
      <c r="E2439" s="1"/>
      <c r="F2439" s="1"/>
      <c r="G2439" s="1"/>
      <c r="H2439" s="11"/>
      <c r="I2439" s="11"/>
      <c r="J2439" s="11"/>
      <c r="K2439" s="2"/>
      <c r="L2439" s="2"/>
      <c r="M2439" s="1"/>
    </row>
    <row r="2440" spans="1:13" x14ac:dyDescent="0.2">
      <c r="A2440" s="1"/>
      <c r="B2440" s="1"/>
      <c r="C2440" s="16"/>
      <c r="D2440" s="1"/>
      <c r="E2440" s="1"/>
      <c r="F2440" s="1"/>
      <c r="G2440" s="1"/>
      <c r="H2440" s="11"/>
      <c r="I2440" s="11"/>
      <c r="J2440" s="11"/>
      <c r="K2440" s="2"/>
      <c r="L2440" s="2"/>
      <c r="M2440" s="1"/>
    </row>
    <row r="2441" spans="1:13" x14ac:dyDescent="0.2">
      <c r="A2441" s="1"/>
      <c r="B2441" s="1"/>
      <c r="C2441" s="16"/>
      <c r="D2441" s="1"/>
      <c r="E2441" s="1"/>
      <c r="F2441" s="1"/>
      <c r="G2441" s="1"/>
      <c r="H2441" s="11"/>
      <c r="I2441" s="11"/>
      <c r="J2441" s="11"/>
      <c r="K2441" s="2"/>
      <c r="L2441" s="2"/>
      <c r="M2441" s="1"/>
    </row>
    <row r="2442" spans="1:13" x14ac:dyDescent="0.2">
      <c r="A2442" s="1"/>
      <c r="B2442" s="1"/>
      <c r="C2442" s="16"/>
      <c r="D2442" s="1"/>
      <c r="E2442" s="1"/>
      <c r="F2442" s="1"/>
      <c r="G2442" s="1"/>
      <c r="H2442" s="11"/>
      <c r="I2442" s="11"/>
      <c r="J2442" s="11"/>
      <c r="K2442" s="2"/>
      <c r="L2442" s="2"/>
      <c r="M2442" s="1"/>
    </row>
    <row r="2443" spans="1:13" x14ac:dyDescent="0.2">
      <c r="A2443" s="1"/>
      <c r="B2443" s="1"/>
      <c r="C2443" s="16"/>
      <c r="D2443" s="1"/>
      <c r="E2443" s="1"/>
      <c r="F2443" s="1"/>
      <c r="G2443" s="1"/>
      <c r="H2443" s="11"/>
      <c r="I2443" s="11"/>
      <c r="J2443" s="11"/>
      <c r="K2443" s="2"/>
      <c r="L2443" s="2"/>
      <c r="M2443" s="1"/>
    </row>
    <row r="2444" spans="1:13" x14ac:dyDescent="0.2">
      <c r="A2444" s="1"/>
      <c r="B2444" s="1"/>
      <c r="C2444" s="16"/>
      <c r="D2444" s="1"/>
      <c r="E2444" s="1"/>
      <c r="F2444" s="1"/>
      <c r="G2444" s="1"/>
      <c r="H2444" s="11"/>
      <c r="I2444" s="11"/>
      <c r="J2444" s="11"/>
      <c r="K2444" s="2"/>
      <c r="L2444" s="2"/>
      <c r="M2444" s="1"/>
    </row>
    <row r="2445" spans="1:13" x14ac:dyDescent="0.2">
      <c r="A2445" s="1"/>
      <c r="B2445" s="1"/>
      <c r="C2445" s="16"/>
      <c r="D2445" s="1"/>
      <c r="E2445" s="1"/>
      <c r="F2445" s="1"/>
      <c r="G2445" s="1"/>
      <c r="H2445" s="11"/>
      <c r="I2445" s="11"/>
      <c r="J2445" s="11"/>
      <c r="K2445" s="2"/>
      <c r="L2445" s="2"/>
      <c r="M2445" s="1"/>
    </row>
    <row r="2446" spans="1:13" x14ac:dyDescent="0.2">
      <c r="A2446" s="1"/>
      <c r="B2446" s="1"/>
      <c r="C2446" s="16"/>
      <c r="D2446" s="1"/>
      <c r="E2446" s="1"/>
      <c r="F2446" s="1"/>
      <c r="G2446" s="1"/>
      <c r="H2446" s="11"/>
      <c r="I2446" s="11"/>
      <c r="J2446" s="11"/>
      <c r="K2446" s="2"/>
      <c r="L2446" s="2"/>
      <c r="M2446" s="1"/>
    </row>
    <row r="2447" spans="1:13" x14ac:dyDescent="0.2">
      <c r="A2447" s="1"/>
      <c r="B2447" s="1"/>
      <c r="C2447" s="16"/>
      <c r="D2447" s="1"/>
      <c r="E2447" s="1"/>
      <c r="F2447" s="1"/>
      <c r="G2447" s="1"/>
      <c r="H2447" s="11"/>
      <c r="I2447" s="11"/>
      <c r="J2447" s="11"/>
      <c r="K2447" s="2"/>
      <c r="L2447" s="2"/>
      <c r="M2447" s="1"/>
    </row>
    <row r="2448" spans="1:13" x14ac:dyDescent="0.2">
      <c r="A2448" s="1"/>
      <c r="B2448" s="1"/>
      <c r="C2448" s="16"/>
      <c r="D2448" s="1"/>
      <c r="E2448" s="1"/>
      <c r="F2448" s="1"/>
      <c r="G2448" s="1"/>
      <c r="H2448" s="11"/>
      <c r="I2448" s="11"/>
      <c r="J2448" s="11"/>
      <c r="K2448" s="2"/>
      <c r="L2448" s="2"/>
      <c r="M2448" s="1"/>
    </row>
    <row r="2449" spans="1:13" x14ac:dyDescent="0.2">
      <c r="A2449" s="1"/>
      <c r="B2449" s="1"/>
      <c r="C2449" s="16"/>
      <c r="D2449" s="1"/>
      <c r="E2449" s="1"/>
      <c r="F2449" s="1"/>
      <c r="G2449" s="1"/>
      <c r="H2449" s="11"/>
      <c r="I2449" s="11"/>
      <c r="J2449" s="11"/>
      <c r="K2449" s="2"/>
      <c r="L2449" s="2"/>
      <c r="M2449" s="1"/>
    </row>
    <row r="2450" spans="1:13" x14ac:dyDescent="0.2">
      <c r="A2450" s="1"/>
      <c r="B2450" s="1"/>
      <c r="C2450" s="16"/>
      <c r="D2450" s="1"/>
      <c r="E2450" s="1"/>
      <c r="F2450" s="1"/>
      <c r="G2450" s="1"/>
      <c r="H2450" s="11"/>
      <c r="I2450" s="11"/>
      <c r="J2450" s="11"/>
      <c r="K2450" s="2"/>
      <c r="L2450" s="2"/>
      <c r="M2450" s="1"/>
    </row>
    <row r="2451" spans="1:13" x14ac:dyDescent="0.2">
      <c r="A2451" s="1"/>
      <c r="B2451" s="1"/>
      <c r="C2451" s="16"/>
      <c r="D2451" s="1"/>
      <c r="E2451" s="1"/>
      <c r="F2451" s="1"/>
      <c r="G2451" s="1"/>
      <c r="H2451" s="11"/>
      <c r="I2451" s="11"/>
      <c r="J2451" s="11"/>
      <c r="K2451" s="2"/>
      <c r="L2451" s="2"/>
      <c r="M2451" s="1"/>
    </row>
    <row r="2452" spans="1:13" x14ac:dyDescent="0.2">
      <c r="A2452" s="1"/>
      <c r="B2452" s="1"/>
      <c r="C2452" s="16"/>
      <c r="D2452" s="1"/>
      <c r="E2452" s="1"/>
      <c r="F2452" s="1"/>
      <c r="G2452" s="1"/>
      <c r="H2452" s="11"/>
      <c r="I2452" s="11"/>
      <c r="J2452" s="11"/>
      <c r="K2452" s="2"/>
      <c r="L2452" s="2"/>
      <c r="M2452" s="1"/>
    </row>
    <row r="2453" spans="1:13" x14ac:dyDescent="0.2">
      <c r="A2453" s="1"/>
      <c r="B2453" s="1"/>
      <c r="C2453" s="16"/>
      <c r="D2453" s="1"/>
      <c r="E2453" s="1"/>
      <c r="F2453" s="1"/>
      <c r="G2453" s="1"/>
      <c r="H2453" s="11"/>
      <c r="I2453" s="11"/>
      <c r="J2453" s="11"/>
      <c r="K2453" s="2"/>
      <c r="L2453" s="2"/>
      <c r="M2453" s="1"/>
    </row>
    <row r="2454" spans="1:13" x14ac:dyDescent="0.2">
      <c r="A2454" s="1"/>
      <c r="B2454" s="1"/>
      <c r="C2454" s="16"/>
      <c r="D2454" s="1"/>
      <c r="E2454" s="1"/>
      <c r="F2454" s="1"/>
      <c r="G2454" s="1"/>
      <c r="H2454" s="11"/>
      <c r="I2454" s="11"/>
      <c r="J2454" s="11"/>
      <c r="K2454" s="2"/>
      <c r="L2454" s="2"/>
      <c r="M2454" s="1"/>
    </row>
    <row r="2455" spans="1:13" x14ac:dyDescent="0.2">
      <c r="A2455" s="1"/>
      <c r="B2455" s="1"/>
      <c r="C2455" s="16"/>
      <c r="D2455" s="1"/>
      <c r="E2455" s="1"/>
      <c r="F2455" s="1"/>
      <c r="G2455" s="1"/>
      <c r="H2455" s="11"/>
      <c r="I2455" s="11"/>
      <c r="J2455" s="11"/>
      <c r="K2455" s="2"/>
      <c r="L2455" s="2"/>
      <c r="M2455" s="1"/>
    </row>
    <row r="2456" spans="1:13" x14ac:dyDescent="0.2">
      <c r="A2456" s="1"/>
      <c r="B2456" s="1"/>
      <c r="C2456" s="16"/>
      <c r="D2456" s="1"/>
      <c r="E2456" s="1"/>
      <c r="F2456" s="1"/>
      <c r="G2456" s="1"/>
      <c r="H2456" s="11"/>
      <c r="I2456" s="11"/>
      <c r="J2456" s="11"/>
      <c r="K2456" s="2"/>
      <c r="L2456" s="2"/>
      <c r="M2456" s="1"/>
    </row>
    <row r="2457" spans="1:13" x14ac:dyDescent="0.2">
      <c r="A2457" s="1"/>
      <c r="B2457" s="1"/>
      <c r="C2457" s="16"/>
      <c r="D2457" s="1"/>
      <c r="E2457" s="1"/>
      <c r="F2457" s="1"/>
      <c r="G2457" s="1"/>
      <c r="H2457" s="11"/>
      <c r="I2457" s="11"/>
      <c r="J2457" s="11"/>
      <c r="K2457" s="2"/>
      <c r="L2457" s="2"/>
      <c r="M2457" s="1"/>
    </row>
    <row r="2458" spans="1:13" x14ac:dyDescent="0.2">
      <c r="A2458" s="1"/>
      <c r="B2458" s="1"/>
      <c r="C2458" s="16"/>
      <c r="D2458" s="1"/>
      <c r="E2458" s="1"/>
      <c r="F2458" s="1"/>
      <c r="G2458" s="1"/>
      <c r="H2458" s="11"/>
      <c r="I2458" s="11"/>
      <c r="J2458" s="11"/>
      <c r="K2458" s="2"/>
      <c r="L2458" s="2"/>
      <c r="M2458" s="1"/>
    </row>
    <row r="2459" spans="1:13" x14ac:dyDescent="0.2">
      <c r="A2459" s="1"/>
      <c r="B2459" s="1"/>
      <c r="C2459" s="16"/>
      <c r="D2459" s="1"/>
      <c r="E2459" s="1"/>
      <c r="F2459" s="1"/>
      <c r="G2459" s="1"/>
      <c r="H2459" s="11"/>
      <c r="I2459" s="11"/>
      <c r="J2459" s="11"/>
      <c r="K2459" s="2"/>
      <c r="L2459" s="2"/>
      <c r="M2459" s="1"/>
    </row>
    <row r="2460" spans="1:13" x14ac:dyDescent="0.2">
      <c r="A2460" s="1"/>
      <c r="B2460" s="1"/>
      <c r="C2460" s="16"/>
      <c r="D2460" s="1"/>
      <c r="E2460" s="1"/>
      <c r="F2460" s="1"/>
      <c r="G2460" s="1"/>
      <c r="H2460" s="11"/>
      <c r="I2460" s="11"/>
      <c r="J2460" s="11"/>
      <c r="K2460" s="2"/>
      <c r="L2460" s="2"/>
      <c r="M2460" s="1"/>
    </row>
    <row r="2461" spans="1:13" x14ac:dyDescent="0.2">
      <c r="A2461" s="1"/>
      <c r="B2461" s="1"/>
      <c r="C2461" s="16"/>
      <c r="D2461" s="1"/>
      <c r="E2461" s="1"/>
      <c r="F2461" s="1"/>
      <c r="G2461" s="1"/>
      <c r="H2461" s="11"/>
      <c r="I2461" s="11"/>
      <c r="J2461" s="11"/>
      <c r="K2461" s="2"/>
      <c r="L2461" s="2"/>
      <c r="M2461" s="1"/>
    </row>
    <row r="2462" spans="1:13" x14ac:dyDescent="0.2">
      <c r="A2462" s="1"/>
      <c r="B2462" s="1"/>
      <c r="C2462" s="16"/>
      <c r="D2462" s="1"/>
      <c r="E2462" s="1"/>
      <c r="F2462" s="1"/>
      <c r="G2462" s="1"/>
      <c r="H2462" s="11"/>
      <c r="I2462" s="11"/>
      <c r="J2462" s="11"/>
      <c r="K2462" s="2"/>
      <c r="L2462" s="2"/>
      <c r="M2462" s="1"/>
    </row>
    <row r="2463" spans="1:13" x14ac:dyDescent="0.2">
      <c r="A2463" s="1"/>
      <c r="B2463" s="1"/>
      <c r="C2463" s="16"/>
      <c r="D2463" s="1"/>
      <c r="E2463" s="1"/>
      <c r="F2463" s="1"/>
      <c r="G2463" s="1"/>
      <c r="H2463" s="11"/>
      <c r="I2463" s="11"/>
      <c r="J2463" s="11"/>
      <c r="K2463" s="2"/>
      <c r="L2463" s="2"/>
      <c r="M2463" s="1"/>
    </row>
    <row r="2464" spans="1:13" x14ac:dyDescent="0.2">
      <c r="A2464" s="1"/>
      <c r="B2464" s="1"/>
      <c r="C2464" s="16"/>
      <c r="D2464" s="1"/>
      <c r="E2464" s="1"/>
      <c r="F2464" s="1"/>
      <c r="G2464" s="1"/>
      <c r="H2464" s="11"/>
      <c r="I2464" s="11"/>
      <c r="J2464" s="11"/>
      <c r="K2464" s="2"/>
      <c r="L2464" s="2"/>
      <c r="M2464" s="1"/>
    </row>
    <row r="2465" spans="1:13" x14ac:dyDescent="0.2">
      <c r="A2465" s="1"/>
      <c r="B2465" s="1"/>
      <c r="C2465" s="16"/>
      <c r="D2465" s="1"/>
      <c r="E2465" s="1"/>
      <c r="F2465" s="1"/>
      <c r="G2465" s="1"/>
      <c r="H2465" s="11"/>
      <c r="I2465" s="11"/>
      <c r="J2465" s="11"/>
      <c r="K2465" s="2"/>
      <c r="L2465" s="2"/>
      <c r="M2465" s="1"/>
    </row>
    <row r="2466" spans="1:13" x14ac:dyDescent="0.2">
      <c r="A2466" s="1"/>
      <c r="B2466" s="1"/>
      <c r="C2466" s="16"/>
      <c r="D2466" s="1"/>
      <c r="E2466" s="1"/>
      <c r="F2466" s="1"/>
      <c r="G2466" s="1"/>
      <c r="H2466" s="11"/>
      <c r="I2466" s="11"/>
      <c r="J2466" s="11"/>
      <c r="K2466" s="2"/>
      <c r="L2466" s="2"/>
      <c r="M2466" s="1"/>
    </row>
    <row r="2467" spans="1:13" x14ac:dyDescent="0.2">
      <c r="A2467" s="1"/>
      <c r="B2467" s="1"/>
      <c r="C2467" s="16"/>
      <c r="D2467" s="1"/>
      <c r="E2467" s="1"/>
      <c r="F2467" s="1"/>
      <c r="G2467" s="1"/>
      <c r="H2467" s="11"/>
      <c r="I2467" s="11"/>
      <c r="J2467" s="11"/>
      <c r="K2467" s="2"/>
      <c r="L2467" s="2"/>
      <c r="M2467" s="1"/>
    </row>
    <row r="2468" spans="1:13" x14ac:dyDescent="0.2">
      <c r="A2468" s="1"/>
      <c r="B2468" s="1"/>
      <c r="C2468" s="16"/>
      <c r="D2468" s="1"/>
      <c r="E2468" s="1"/>
      <c r="F2468" s="1"/>
      <c r="G2468" s="1"/>
      <c r="H2468" s="11"/>
      <c r="I2468" s="11"/>
      <c r="J2468" s="11"/>
      <c r="K2468" s="2"/>
      <c r="L2468" s="2"/>
      <c r="M2468" s="1"/>
    </row>
    <row r="2469" spans="1:13" x14ac:dyDescent="0.2">
      <c r="A2469" s="1"/>
      <c r="B2469" s="1"/>
      <c r="C2469" s="16"/>
      <c r="D2469" s="1"/>
      <c r="E2469" s="1"/>
      <c r="F2469" s="1"/>
      <c r="G2469" s="1"/>
      <c r="H2469" s="11"/>
      <c r="I2469" s="11"/>
      <c r="J2469" s="11"/>
      <c r="K2469" s="2"/>
      <c r="L2469" s="2"/>
      <c r="M2469" s="1"/>
    </row>
    <row r="2470" spans="1:13" x14ac:dyDescent="0.2">
      <c r="A2470" s="1"/>
      <c r="B2470" s="1"/>
      <c r="C2470" s="16"/>
      <c r="D2470" s="1"/>
      <c r="E2470" s="1"/>
      <c r="F2470" s="1"/>
      <c r="G2470" s="1"/>
      <c r="H2470" s="11"/>
      <c r="I2470" s="11"/>
      <c r="J2470" s="11"/>
      <c r="K2470" s="2"/>
      <c r="L2470" s="2"/>
      <c r="M2470" s="1"/>
    </row>
    <row r="2471" spans="1:13" x14ac:dyDescent="0.2">
      <c r="A2471" s="1"/>
      <c r="B2471" s="1"/>
      <c r="C2471" s="16"/>
      <c r="D2471" s="1"/>
      <c r="E2471" s="1"/>
      <c r="F2471" s="1"/>
      <c r="G2471" s="1"/>
      <c r="H2471" s="11"/>
      <c r="I2471" s="11"/>
      <c r="J2471" s="11"/>
      <c r="K2471" s="2"/>
      <c r="L2471" s="2"/>
      <c r="M2471" s="1"/>
    </row>
    <row r="2472" spans="1:13" x14ac:dyDescent="0.2">
      <c r="A2472" s="1"/>
      <c r="B2472" s="1"/>
      <c r="C2472" s="16"/>
      <c r="D2472" s="1"/>
      <c r="E2472" s="1"/>
      <c r="F2472" s="1"/>
      <c r="G2472" s="1"/>
      <c r="H2472" s="11"/>
      <c r="I2472" s="11"/>
      <c r="J2472" s="11"/>
      <c r="K2472" s="2"/>
      <c r="L2472" s="2"/>
      <c r="M2472" s="1"/>
    </row>
    <row r="2473" spans="1:13" x14ac:dyDescent="0.2">
      <c r="A2473" s="1"/>
      <c r="B2473" s="1"/>
      <c r="C2473" s="16"/>
      <c r="D2473" s="1"/>
      <c r="E2473" s="1"/>
      <c r="F2473" s="1"/>
      <c r="G2473" s="1"/>
      <c r="H2473" s="11"/>
      <c r="I2473" s="11"/>
      <c r="J2473" s="11"/>
      <c r="K2473" s="2"/>
      <c r="L2473" s="2"/>
      <c r="M2473" s="1"/>
    </row>
    <row r="2474" spans="1:13" x14ac:dyDescent="0.2">
      <c r="A2474" s="1"/>
      <c r="B2474" s="1"/>
      <c r="C2474" s="16"/>
      <c r="D2474" s="1"/>
      <c r="E2474" s="1"/>
      <c r="F2474" s="1"/>
      <c r="G2474" s="1"/>
      <c r="H2474" s="11"/>
      <c r="I2474" s="11"/>
      <c r="J2474" s="11"/>
      <c r="K2474" s="2"/>
      <c r="L2474" s="2"/>
      <c r="M2474" s="1"/>
    </row>
    <row r="2475" spans="1:13" x14ac:dyDescent="0.2">
      <c r="A2475" s="1"/>
      <c r="B2475" s="1"/>
      <c r="C2475" s="16"/>
      <c r="D2475" s="1"/>
      <c r="E2475" s="1"/>
      <c r="F2475" s="1"/>
      <c r="G2475" s="1"/>
      <c r="H2475" s="11"/>
      <c r="I2475" s="11"/>
      <c r="J2475" s="11"/>
      <c r="K2475" s="2"/>
      <c r="L2475" s="2"/>
      <c r="M2475" s="1"/>
    </row>
    <row r="2476" spans="1:13" x14ac:dyDescent="0.2">
      <c r="A2476" s="1"/>
      <c r="B2476" s="1"/>
      <c r="C2476" s="16"/>
      <c r="D2476" s="1"/>
      <c r="E2476" s="1"/>
      <c r="F2476" s="1"/>
      <c r="G2476" s="1"/>
      <c r="H2476" s="11"/>
      <c r="I2476" s="11"/>
      <c r="J2476" s="11"/>
      <c r="K2476" s="2"/>
      <c r="L2476" s="2"/>
      <c r="M2476" s="1"/>
    </row>
    <row r="2477" spans="1:13" x14ac:dyDescent="0.2">
      <c r="A2477" s="1"/>
      <c r="B2477" s="1"/>
      <c r="C2477" s="16"/>
      <c r="D2477" s="1"/>
      <c r="E2477" s="1"/>
      <c r="F2477" s="1"/>
      <c r="G2477" s="1"/>
      <c r="H2477" s="11"/>
      <c r="I2477" s="11"/>
      <c r="J2477" s="11"/>
      <c r="K2477" s="2"/>
      <c r="L2477" s="2"/>
      <c r="M2477" s="1"/>
    </row>
    <row r="2478" spans="1:13" x14ac:dyDescent="0.2">
      <c r="A2478" s="1"/>
      <c r="B2478" s="1"/>
      <c r="C2478" s="16"/>
      <c r="D2478" s="1"/>
      <c r="E2478" s="1"/>
      <c r="F2478" s="1"/>
      <c r="G2478" s="1"/>
      <c r="H2478" s="11"/>
      <c r="I2478" s="11"/>
      <c r="J2478" s="11"/>
      <c r="K2478" s="2"/>
      <c r="L2478" s="2"/>
      <c r="M2478" s="1"/>
    </row>
    <row r="2479" spans="1:13" x14ac:dyDescent="0.2">
      <c r="A2479" s="1"/>
      <c r="B2479" s="1"/>
      <c r="C2479" s="16"/>
      <c r="D2479" s="1"/>
      <c r="E2479" s="1"/>
      <c r="F2479" s="1"/>
      <c r="G2479" s="1"/>
      <c r="H2479" s="11"/>
      <c r="I2479" s="11"/>
      <c r="J2479" s="11"/>
      <c r="K2479" s="2"/>
      <c r="L2479" s="2"/>
      <c r="M2479" s="1"/>
    </row>
    <row r="2480" spans="1:13" x14ac:dyDescent="0.2">
      <c r="A2480" s="1"/>
      <c r="B2480" s="1"/>
      <c r="C2480" s="16"/>
      <c r="D2480" s="1"/>
      <c r="E2480" s="1"/>
      <c r="F2480" s="1"/>
      <c r="G2480" s="1"/>
      <c r="H2480" s="11"/>
      <c r="I2480" s="11"/>
      <c r="J2480" s="11"/>
      <c r="K2480" s="2"/>
      <c r="L2480" s="2"/>
      <c r="M2480" s="1"/>
    </row>
    <row r="2481" spans="1:13" x14ac:dyDescent="0.2">
      <c r="A2481" s="1"/>
      <c r="B2481" s="1"/>
      <c r="C2481" s="16"/>
      <c r="D2481" s="1"/>
      <c r="E2481" s="1"/>
      <c r="F2481" s="1"/>
      <c r="G2481" s="1"/>
      <c r="H2481" s="11"/>
      <c r="I2481" s="11"/>
      <c r="J2481" s="11"/>
      <c r="K2481" s="2"/>
      <c r="L2481" s="2"/>
      <c r="M2481" s="1"/>
    </row>
    <row r="2482" spans="1:13" x14ac:dyDescent="0.2">
      <c r="A2482" s="1"/>
      <c r="B2482" s="1"/>
      <c r="C2482" s="16"/>
      <c r="D2482" s="1"/>
      <c r="E2482" s="1"/>
      <c r="F2482" s="1"/>
      <c r="G2482" s="1"/>
      <c r="H2482" s="11"/>
      <c r="I2482" s="11"/>
      <c r="J2482" s="11"/>
      <c r="K2482" s="2"/>
      <c r="L2482" s="2"/>
      <c r="M2482" s="1"/>
    </row>
    <row r="2483" spans="1:13" x14ac:dyDescent="0.2">
      <c r="A2483" s="1"/>
      <c r="B2483" s="1"/>
      <c r="C2483" s="16"/>
      <c r="D2483" s="1"/>
      <c r="E2483" s="1"/>
      <c r="F2483" s="1"/>
      <c r="G2483" s="1"/>
      <c r="H2483" s="11"/>
      <c r="I2483" s="11"/>
      <c r="J2483" s="11"/>
      <c r="K2483" s="2"/>
      <c r="L2483" s="2"/>
      <c r="M2483" s="1"/>
    </row>
    <row r="2484" spans="1:13" x14ac:dyDescent="0.2">
      <c r="A2484" s="1"/>
      <c r="B2484" s="1"/>
      <c r="C2484" s="16"/>
      <c r="D2484" s="1"/>
      <c r="E2484" s="1"/>
      <c r="F2484" s="1"/>
      <c r="G2484" s="1"/>
      <c r="H2484" s="11"/>
      <c r="I2484" s="11"/>
      <c r="J2484" s="11"/>
      <c r="K2484" s="2"/>
      <c r="L2484" s="2"/>
      <c r="M2484" s="1"/>
    </row>
    <row r="2485" spans="1:13" x14ac:dyDescent="0.2">
      <c r="A2485" s="1"/>
      <c r="B2485" s="1"/>
      <c r="C2485" s="16"/>
      <c r="D2485" s="1"/>
      <c r="E2485" s="1"/>
      <c r="F2485" s="1"/>
      <c r="G2485" s="1"/>
      <c r="H2485" s="11"/>
      <c r="I2485" s="11"/>
      <c r="J2485" s="11"/>
      <c r="K2485" s="2"/>
      <c r="L2485" s="2"/>
      <c r="M2485" s="1"/>
    </row>
    <row r="2486" spans="1:13" x14ac:dyDescent="0.2">
      <c r="A2486" s="1"/>
      <c r="B2486" s="1"/>
      <c r="C2486" s="16"/>
      <c r="D2486" s="1"/>
      <c r="E2486" s="1"/>
      <c r="F2486" s="1"/>
      <c r="G2486" s="1"/>
      <c r="H2486" s="11"/>
      <c r="I2486" s="11"/>
      <c r="J2486" s="11"/>
      <c r="K2486" s="2"/>
      <c r="L2486" s="2"/>
      <c r="M2486" s="1"/>
    </row>
    <row r="2487" spans="1:13" x14ac:dyDescent="0.2">
      <c r="A2487" s="1"/>
      <c r="B2487" s="1"/>
      <c r="C2487" s="16"/>
      <c r="D2487" s="1"/>
      <c r="E2487" s="1"/>
      <c r="F2487" s="1"/>
      <c r="G2487" s="1"/>
      <c r="H2487" s="11"/>
      <c r="I2487" s="11"/>
      <c r="J2487" s="11"/>
      <c r="K2487" s="2"/>
      <c r="L2487" s="2"/>
      <c r="M2487" s="1"/>
    </row>
    <row r="2488" spans="1:13" x14ac:dyDescent="0.2">
      <c r="A2488" s="1"/>
      <c r="B2488" s="1"/>
      <c r="C2488" s="16"/>
      <c r="D2488" s="1"/>
      <c r="E2488" s="1"/>
      <c r="F2488" s="1"/>
      <c r="G2488" s="1"/>
      <c r="H2488" s="11"/>
      <c r="I2488" s="11"/>
      <c r="J2488" s="11"/>
      <c r="K2488" s="2"/>
      <c r="L2488" s="2"/>
      <c r="M2488" s="1"/>
    </row>
    <row r="2489" spans="1:13" x14ac:dyDescent="0.2">
      <c r="A2489" s="1"/>
      <c r="B2489" s="1"/>
      <c r="C2489" s="16"/>
      <c r="D2489" s="1"/>
      <c r="E2489" s="1"/>
      <c r="F2489" s="1"/>
      <c r="G2489" s="1"/>
      <c r="H2489" s="11"/>
      <c r="I2489" s="11"/>
      <c r="J2489" s="11"/>
      <c r="K2489" s="2"/>
      <c r="L2489" s="2"/>
      <c r="M2489" s="1"/>
    </row>
    <row r="2490" spans="1:13" x14ac:dyDescent="0.2">
      <c r="A2490" s="1"/>
      <c r="B2490" s="1"/>
      <c r="C2490" s="16"/>
      <c r="D2490" s="1"/>
      <c r="E2490" s="1"/>
      <c r="F2490" s="1"/>
      <c r="G2490" s="1"/>
      <c r="H2490" s="11"/>
      <c r="I2490" s="11"/>
      <c r="J2490" s="11"/>
      <c r="K2490" s="2"/>
      <c r="L2490" s="2"/>
      <c r="M2490" s="1"/>
    </row>
    <row r="2491" spans="1:13" x14ac:dyDescent="0.2">
      <c r="A2491" s="1"/>
      <c r="B2491" s="1"/>
      <c r="C2491" s="16"/>
      <c r="D2491" s="1"/>
      <c r="E2491" s="1"/>
      <c r="F2491" s="1"/>
      <c r="G2491" s="1"/>
      <c r="H2491" s="11"/>
      <c r="I2491" s="11"/>
      <c r="J2491" s="11"/>
      <c r="K2491" s="2"/>
      <c r="L2491" s="2"/>
      <c r="M2491" s="1"/>
    </row>
    <row r="2492" spans="1:13" x14ac:dyDescent="0.2">
      <c r="A2492" s="1"/>
      <c r="B2492" s="1"/>
      <c r="C2492" s="16"/>
      <c r="D2492" s="1"/>
      <c r="E2492" s="1"/>
      <c r="F2492" s="1"/>
      <c r="G2492" s="1"/>
      <c r="H2492" s="11"/>
      <c r="I2492" s="11"/>
      <c r="J2492" s="11"/>
      <c r="K2492" s="2"/>
      <c r="L2492" s="2"/>
      <c r="M2492" s="1"/>
    </row>
    <row r="2493" spans="1:13" x14ac:dyDescent="0.2">
      <c r="A2493" s="1"/>
      <c r="B2493" s="1"/>
      <c r="C2493" s="16"/>
      <c r="D2493" s="1"/>
      <c r="E2493" s="1"/>
      <c r="F2493" s="1"/>
      <c r="G2493" s="1"/>
      <c r="H2493" s="11"/>
      <c r="I2493" s="11"/>
      <c r="J2493" s="11"/>
      <c r="K2493" s="2"/>
      <c r="L2493" s="2"/>
      <c r="M2493" s="1"/>
    </row>
    <row r="2494" spans="1:13" x14ac:dyDescent="0.2">
      <c r="A2494" s="1"/>
      <c r="B2494" s="1"/>
      <c r="C2494" s="16"/>
      <c r="D2494" s="1"/>
      <c r="E2494" s="1"/>
      <c r="F2494" s="1"/>
      <c r="G2494" s="1"/>
      <c r="H2494" s="11"/>
      <c r="I2494" s="11"/>
      <c r="J2494" s="11"/>
      <c r="K2494" s="2"/>
      <c r="L2494" s="2"/>
      <c r="M2494" s="1"/>
    </row>
    <row r="2495" spans="1:13" x14ac:dyDescent="0.2">
      <c r="A2495" s="1"/>
      <c r="B2495" s="1"/>
      <c r="C2495" s="16"/>
      <c r="D2495" s="1"/>
      <c r="E2495" s="1"/>
      <c r="F2495" s="1"/>
      <c r="G2495" s="1"/>
      <c r="H2495" s="11"/>
      <c r="I2495" s="11"/>
      <c r="J2495" s="11"/>
      <c r="K2495" s="2"/>
      <c r="L2495" s="2"/>
      <c r="M2495" s="1"/>
    </row>
    <row r="2496" spans="1:13" x14ac:dyDescent="0.2">
      <c r="A2496" s="1"/>
      <c r="B2496" s="1"/>
      <c r="C2496" s="16"/>
      <c r="D2496" s="1"/>
      <c r="E2496" s="1"/>
      <c r="F2496" s="1"/>
      <c r="G2496" s="1"/>
      <c r="H2496" s="11"/>
      <c r="I2496" s="11"/>
      <c r="J2496" s="11"/>
      <c r="K2496" s="2"/>
      <c r="L2496" s="2"/>
      <c r="M2496" s="1"/>
    </row>
    <row r="2497" spans="1:13" x14ac:dyDescent="0.2">
      <c r="A2497" s="1"/>
      <c r="B2497" s="1"/>
      <c r="C2497" s="16"/>
      <c r="D2497" s="1"/>
      <c r="E2497" s="1"/>
      <c r="F2497" s="1"/>
      <c r="G2497" s="1"/>
      <c r="H2497" s="11"/>
      <c r="I2497" s="11"/>
      <c r="J2497" s="11"/>
      <c r="K2497" s="2"/>
      <c r="L2497" s="2"/>
      <c r="M2497" s="1"/>
    </row>
    <row r="2498" spans="1:13" x14ac:dyDescent="0.2">
      <c r="A2498" s="1"/>
      <c r="B2498" s="1"/>
      <c r="C2498" s="16"/>
      <c r="D2498" s="1"/>
      <c r="E2498" s="1"/>
      <c r="F2498" s="1"/>
      <c r="G2498" s="1"/>
      <c r="H2498" s="11"/>
      <c r="I2498" s="11"/>
      <c r="J2498" s="11"/>
      <c r="K2498" s="2"/>
      <c r="L2498" s="2"/>
      <c r="M2498" s="1"/>
    </row>
    <row r="2499" spans="1:13" x14ac:dyDescent="0.2">
      <c r="A2499" s="1"/>
      <c r="B2499" s="1"/>
      <c r="C2499" s="16"/>
      <c r="D2499" s="1"/>
      <c r="E2499" s="1"/>
      <c r="F2499" s="1"/>
      <c r="G2499" s="1"/>
      <c r="H2499" s="11"/>
      <c r="I2499" s="11"/>
      <c r="J2499" s="11"/>
      <c r="K2499" s="2"/>
      <c r="L2499" s="2"/>
      <c r="M2499" s="1"/>
    </row>
    <row r="2500" spans="1:13" x14ac:dyDescent="0.2">
      <c r="A2500" s="1"/>
      <c r="B2500" s="1"/>
      <c r="C2500" s="16"/>
      <c r="D2500" s="1"/>
      <c r="E2500" s="1"/>
      <c r="F2500" s="1"/>
      <c r="G2500" s="1"/>
      <c r="H2500" s="11"/>
      <c r="I2500" s="11"/>
      <c r="J2500" s="11"/>
      <c r="K2500" s="2"/>
      <c r="L2500" s="2"/>
      <c r="M2500" s="1"/>
    </row>
    <row r="2501" spans="1:13" x14ac:dyDescent="0.2">
      <c r="A2501" s="1"/>
      <c r="B2501" s="1"/>
      <c r="C2501" s="16"/>
      <c r="D2501" s="1"/>
      <c r="E2501" s="1"/>
      <c r="F2501" s="1"/>
      <c r="G2501" s="1"/>
      <c r="H2501" s="11"/>
      <c r="I2501" s="11"/>
      <c r="J2501" s="11"/>
      <c r="K2501" s="2"/>
      <c r="L2501" s="2"/>
      <c r="M2501" s="1"/>
    </row>
    <row r="2502" spans="1:13" x14ac:dyDescent="0.2">
      <c r="A2502" s="1"/>
      <c r="B2502" s="1"/>
      <c r="C2502" s="16"/>
      <c r="D2502" s="1"/>
      <c r="E2502" s="1"/>
      <c r="F2502" s="1"/>
      <c r="G2502" s="1"/>
      <c r="H2502" s="11"/>
      <c r="I2502" s="11"/>
      <c r="J2502" s="11"/>
      <c r="K2502" s="2"/>
      <c r="L2502" s="2"/>
      <c r="M2502" s="1"/>
    </row>
    <row r="2503" spans="1:13" x14ac:dyDescent="0.2">
      <c r="A2503" s="1"/>
      <c r="B2503" s="1"/>
      <c r="C2503" s="16"/>
      <c r="D2503" s="1"/>
      <c r="E2503" s="1"/>
      <c r="F2503" s="1"/>
      <c r="G2503" s="1"/>
      <c r="H2503" s="11"/>
      <c r="I2503" s="11"/>
      <c r="J2503" s="11"/>
      <c r="K2503" s="2"/>
      <c r="L2503" s="2"/>
      <c r="M2503" s="1"/>
    </row>
    <row r="2504" spans="1:13" x14ac:dyDescent="0.2">
      <c r="A2504" s="1"/>
      <c r="B2504" s="1"/>
      <c r="C2504" s="16"/>
      <c r="D2504" s="1"/>
      <c r="E2504" s="1"/>
      <c r="F2504" s="1"/>
      <c r="G2504" s="1"/>
      <c r="H2504" s="11"/>
      <c r="I2504" s="11"/>
      <c r="J2504" s="11"/>
      <c r="K2504" s="2"/>
      <c r="L2504" s="2"/>
      <c r="M2504" s="1"/>
    </row>
    <row r="2505" spans="1:13" x14ac:dyDescent="0.2">
      <c r="A2505" s="1"/>
      <c r="B2505" s="1"/>
      <c r="C2505" s="16"/>
      <c r="D2505" s="1"/>
      <c r="E2505" s="1"/>
      <c r="F2505" s="1"/>
      <c r="G2505" s="1"/>
      <c r="H2505" s="11"/>
      <c r="I2505" s="11"/>
      <c r="J2505" s="11"/>
      <c r="K2505" s="2"/>
      <c r="L2505" s="2"/>
      <c r="M2505" s="1"/>
    </row>
    <row r="2506" spans="1:13" x14ac:dyDescent="0.2">
      <c r="A2506" s="1"/>
      <c r="B2506" s="1"/>
      <c r="C2506" s="16"/>
      <c r="D2506" s="1"/>
      <c r="E2506" s="1"/>
      <c r="F2506" s="1"/>
      <c r="G2506" s="1"/>
      <c r="H2506" s="11"/>
      <c r="I2506" s="11"/>
      <c r="J2506" s="11"/>
      <c r="K2506" s="2"/>
      <c r="L2506" s="2"/>
      <c r="M2506" s="1"/>
    </row>
    <row r="2507" spans="1:13" x14ac:dyDescent="0.2">
      <c r="A2507" s="1"/>
      <c r="B2507" s="1"/>
      <c r="C2507" s="16"/>
      <c r="D2507" s="1"/>
      <c r="E2507" s="1"/>
      <c r="F2507" s="1"/>
      <c r="G2507" s="1"/>
      <c r="H2507" s="11"/>
      <c r="I2507" s="11"/>
      <c r="J2507" s="11"/>
      <c r="K2507" s="2"/>
      <c r="L2507" s="2"/>
      <c r="M2507" s="1"/>
    </row>
    <row r="2508" spans="1:13" x14ac:dyDescent="0.2">
      <c r="A2508" s="1"/>
      <c r="B2508" s="1"/>
      <c r="C2508" s="16"/>
      <c r="D2508" s="1"/>
      <c r="E2508" s="1"/>
      <c r="F2508" s="1"/>
      <c r="G2508" s="1"/>
      <c r="H2508" s="11"/>
      <c r="I2508" s="11"/>
      <c r="J2508" s="11"/>
      <c r="K2508" s="2"/>
      <c r="L2508" s="2"/>
      <c r="M2508" s="1"/>
    </row>
    <row r="2509" spans="1:13" x14ac:dyDescent="0.2">
      <c r="A2509" s="1"/>
      <c r="B2509" s="1"/>
      <c r="C2509" s="16"/>
      <c r="D2509" s="1"/>
      <c r="E2509" s="1"/>
      <c r="F2509" s="1"/>
      <c r="G2509" s="1"/>
      <c r="H2509" s="11"/>
      <c r="I2509" s="11"/>
      <c r="J2509" s="11"/>
      <c r="K2509" s="2"/>
      <c r="L2509" s="2"/>
      <c r="M2509" s="1"/>
    </row>
    <row r="2510" spans="1:13" x14ac:dyDescent="0.2">
      <c r="A2510" s="1"/>
      <c r="B2510" s="1"/>
      <c r="C2510" s="16"/>
      <c r="D2510" s="1"/>
      <c r="E2510" s="1"/>
      <c r="F2510" s="1"/>
      <c r="G2510" s="1"/>
      <c r="H2510" s="11"/>
      <c r="I2510" s="11"/>
      <c r="J2510" s="11"/>
      <c r="K2510" s="2"/>
      <c r="L2510" s="2"/>
      <c r="M2510" s="1"/>
    </row>
    <row r="2511" spans="1:13" x14ac:dyDescent="0.2">
      <c r="A2511" s="1"/>
      <c r="B2511" s="1"/>
      <c r="C2511" s="16"/>
      <c r="D2511" s="1"/>
      <c r="E2511" s="1"/>
      <c r="F2511" s="1"/>
      <c r="G2511" s="1"/>
      <c r="H2511" s="11"/>
      <c r="I2511" s="11"/>
      <c r="J2511" s="11"/>
      <c r="K2511" s="2"/>
      <c r="L2511" s="2"/>
      <c r="M2511" s="1"/>
    </row>
    <row r="2512" spans="1:13" x14ac:dyDescent="0.2">
      <c r="A2512" s="1"/>
      <c r="B2512" s="1"/>
      <c r="C2512" s="16"/>
      <c r="D2512" s="1"/>
      <c r="E2512" s="1"/>
      <c r="F2512" s="1"/>
      <c r="G2512" s="1"/>
      <c r="H2512" s="11"/>
      <c r="I2512" s="11"/>
      <c r="J2512" s="11"/>
      <c r="K2512" s="2"/>
      <c r="L2512" s="2"/>
      <c r="M2512" s="1"/>
    </row>
    <row r="2513" spans="1:13" x14ac:dyDescent="0.2">
      <c r="A2513" s="1"/>
      <c r="B2513" s="1"/>
      <c r="C2513" s="16"/>
      <c r="D2513" s="1"/>
      <c r="E2513" s="1"/>
      <c r="F2513" s="1"/>
      <c r="G2513" s="1"/>
      <c r="H2513" s="11"/>
      <c r="I2513" s="11"/>
      <c r="J2513" s="11"/>
      <c r="K2513" s="2"/>
      <c r="L2513" s="2"/>
      <c r="M2513" s="1"/>
    </row>
    <row r="2514" spans="1:13" x14ac:dyDescent="0.2">
      <c r="A2514" s="1"/>
      <c r="B2514" s="1"/>
      <c r="C2514" s="16"/>
      <c r="D2514" s="1"/>
      <c r="E2514" s="1"/>
      <c r="F2514" s="1"/>
      <c r="G2514" s="1"/>
      <c r="H2514" s="11"/>
      <c r="I2514" s="11"/>
      <c r="J2514" s="11"/>
      <c r="K2514" s="2"/>
      <c r="L2514" s="2"/>
      <c r="M2514" s="1"/>
    </row>
    <row r="2515" spans="1:13" x14ac:dyDescent="0.2">
      <c r="A2515" s="1"/>
      <c r="B2515" s="1"/>
      <c r="C2515" s="16"/>
      <c r="D2515" s="1"/>
      <c r="E2515" s="1"/>
      <c r="F2515" s="1"/>
      <c r="G2515" s="1"/>
      <c r="H2515" s="11"/>
      <c r="I2515" s="11"/>
      <c r="J2515" s="11"/>
      <c r="K2515" s="2"/>
      <c r="L2515" s="2"/>
      <c r="M2515" s="1"/>
    </row>
    <row r="2516" spans="1:13" x14ac:dyDescent="0.2">
      <c r="A2516" s="1"/>
      <c r="B2516" s="1"/>
      <c r="C2516" s="16"/>
      <c r="D2516" s="1"/>
      <c r="E2516" s="1"/>
      <c r="F2516" s="1"/>
      <c r="G2516" s="1"/>
      <c r="H2516" s="11"/>
      <c r="I2516" s="11"/>
      <c r="J2516" s="11"/>
      <c r="K2516" s="2"/>
      <c r="L2516" s="2"/>
      <c r="M2516" s="1"/>
    </row>
    <row r="2517" spans="1:13" x14ac:dyDescent="0.2">
      <c r="A2517" s="1"/>
      <c r="B2517" s="1"/>
      <c r="C2517" s="16"/>
      <c r="D2517" s="1"/>
      <c r="E2517" s="1"/>
      <c r="F2517" s="1"/>
      <c r="G2517" s="1"/>
      <c r="H2517" s="11"/>
      <c r="I2517" s="11"/>
      <c r="J2517" s="11"/>
      <c r="K2517" s="2"/>
      <c r="L2517" s="2"/>
      <c r="M2517" s="1"/>
    </row>
    <row r="2518" spans="1:13" x14ac:dyDescent="0.2">
      <c r="A2518" s="1"/>
      <c r="B2518" s="1"/>
      <c r="C2518" s="16"/>
      <c r="D2518" s="1"/>
      <c r="E2518" s="1"/>
      <c r="F2518" s="1"/>
      <c r="G2518" s="1"/>
      <c r="H2518" s="11"/>
      <c r="I2518" s="11"/>
      <c r="J2518" s="11"/>
      <c r="K2518" s="2"/>
      <c r="L2518" s="2"/>
      <c r="M2518" s="1"/>
    </row>
    <row r="2519" spans="1:13" x14ac:dyDescent="0.2">
      <c r="A2519" s="1"/>
      <c r="B2519" s="1"/>
      <c r="C2519" s="16"/>
      <c r="D2519" s="1"/>
      <c r="E2519" s="1"/>
      <c r="F2519" s="1"/>
      <c r="G2519" s="1"/>
      <c r="H2519" s="11"/>
      <c r="I2519" s="11"/>
      <c r="J2519" s="11"/>
      <c r="K2519" s="2"/>
      <c r="L2519" s="2"/>
      <c r="M2519" s="1"/>
    </row>
    <row r="2520" spans="1:13" x14ac:dyDescent="0.2">
      <c r="A2520" s="1"/>
      <c r="B2520" s="1"/>
      <c r="C2520" s="16"/>
      <c r="D2520" s="1"/>
      <c r="E2520" s="1"/>
      <c r="F2520" s="1"/>
      <c r="G2520" s="1"/>
      <c r="H2520" s="11"/>
      <c r="I2520" s="11"/>
      <c r="J2520" s="11"/>
      <c r="K2520" s="2"/>
      <c r="L2520" s="2"/>
      <c r="M2520" s="1"/>
    </row>
    <row r="2521" spans="1:13" x14ac:dyDescent="0.2">
      <c r="A2521" s="1"/>
      <c r="B2521" s="1"/>
      <c r="C2521" s="16"/>
      <c r="D2521" s="1"/>
      <c r="E2521" s="1"/>
      <c r="F2521" s="1"/>
      <c r="G2521" s="1"/>
      <c r="H2521" s="11"/>
      <c r="I2521" s="11"/>
      <c r="J2521" s="11"/>
      <c r="K2521" s="2"/>
      <c r="L2521" s="2"/>
      <c r="M2521" s="1"/>
    </row>
    <row r="2522" spans="1:13" x14ac:dyDescent="0.2">
      <c r="A2522" s="1"/>
      <c r="B2522" s="1"/>
      <c r="C2522" s="16"/>
      <c r="D2522" s="1"/>
      <c r="E2522" s="1"/>
      <c r="F2522" s="1"/>
      <c r="G2522" s="1"/>
      <c r="H2522" s="11"/>
      <c r="I2522" s="11"/>
      <c r="J2522" s="11"/>
      <c r="K2522" s="2"/>
      <c r="L2522" s="2"/>
      <c r="M2522" s="1"/>
    </row>
    <row r="2523" spans="1:13" x14ac:dyDescent="0.2">
      <c r="A2523" s="1"/>
      <c r="B2523" s="1"/>
      <c r="C2523" s="16"/>
      <c r="D2523" s="1"/>
      <c r="E2523" s="1"/>
      <c r="F2523" s="1"/>
      <c r="G2523" s="1"/>
      <c r="H2523" s="11"/>
      <c r="I2523" s="11"/>
      <c r="J2523" s="11"/>
      <c r="K2523" s="2"/>
      <c r="L2523" s="2"/>
      <c r="M2523" s="1"/>
    </row>
    <row r="2524" spans="1:13" x14ac:dyDescent="0.2">
      <c r="A2524" s="1"/>
      <c r="B2524" s="1"/>
      <c r="C2524" s="16"/>
      <c r="D2524" s="1"/>
      <c r="E2524" s="1"/>
      <c r="F2524" s="1"/>
      <c r="G2524" s="1"/>
      <c r="H2524" s="11"/>
      <c r="I2524" s="11"/>
      <c r="J2524" s="11"/>
      <c r="K2524" s="2"/>
      <c r="L2524" s="2"/>
      <c r="M2524" s="1"/>
    </row>
    <row r="2525" spans="1:13" x14ac:dyDescent="0.2">
      <c r="A2525" s="1"/>
      <c r="B2525" s="1"/>
      <c r="C2525" s="16"/>
      <c r="D2525" s="1"/>
      <c r="E2525" s="1"/>
      <c r="F2525" s="1"/>
      <c r="G2525" s="1"/>
      <c r="H2525" s="11"/>
      <c r="I2525" s="11"/>
      <c r="J2525" s="11"/>
      <c r="K2525" s="2"/>
      <c r="L2525" s="2"/>
      <c r="M2525" s="1"/>
    </row>
    <row r="2526" spans="1:13" x14ac:dyDescent="0.2">
      <c r="A2526" s="1"/>
      <c r="B2526" s="1"/>
      <c r="C2526" s="16"/>
      <c r="D2526" s="1"/>
      <c r="E2526" s="1"/>
      <c r="F2526" s="1"/>
      <c r="G2526" s="1"/>
      <c r="H2526" s="11"/>
      <c r="I2526" s="11"/>
      <c r="J2526" s="11"/>
      <c r="K2526" s="2"/>
      <c r="L2526" s="2"/>
      <c r="M2526" s="1"/>
    </row>
    <row r="2527" spans="1:13" x14ac:dyDescent="0.2">
      <c r="A2527" s="1"/>
      <c r="B2527" s="1"/>
      <c r="C2527" s="16"/>
      <c r="D2527" s="1"/>
      <c r="E2527" s="1"/>
      <c r="F2527" s="1"/>
      <c r="G2527" s="1"/>
      <c r="H2527" s="11"/>
      <c r="I2527" s="11"/>
      <c r="J2527" s="11"/>
      <c r="K2527" s="2"/>
      <c r="L2527" s="2"/>
      <c r="M2527" s="1"/>
    </row>
    <row r="2528" spans="1:13" x14ac:dyDescent="0.2">
      <c r="A2528" s="1"/>
      <c r="B2528" s="1"/>
      <c r="C2528" s="16"/>
      <c r="D2528" s="1"/>
      <c r="E2528" s="1"/>
      <c r="F2528" s="1"/>
      <c r="G2528" s="1"/>
      <c r="H2528" s="11"/>
      <c r="I2528" s="11"/>
      <c r="J2528" s="11"/>
      <c r="K2528" s="2"/>
      <c r="L2528" s="2"/>
      <c r="M2528" s="1"/>
    </row>
    <row r="2529" spans="1:13" x14ac:dyDescent="0.2">
      <c r="A2529" s="1"/>
      <c r="B2529" s="1"/>
      <c r="C2529" s="16"/>
      <c r="D2529" s="1"/>
      <c r="E2529" s="1"/>
      <c r="F2529" s="1"/>
      <c r="G2529" s="1"/>
      <c r="H2529" s="11"/>
      <c r="I2529" s="11"/>
      <c r="J2529" s="11"/>
      <c r="K2529" s="2"/>
      <c r="L2529" s="2"/>
      <c r="M2529" s="1"/>
    </row>
    <row r="2530" spans="1:13" x14ac:dyDescent="0.2">
      <c r="A2530" s="1"/>
      <c r="B2530" s="1"/>
      <c r="C2530" s="16"/>
      <c r="D2530" s="1"/>
      <c r="E2530" s="1"/>
      <c r="F2530" s="1"/>
      <c r="G2530" s="1"/>
      <c r="H2530" s="11"/>
      <c r="I2530" s="11"/>
      <c r="J2530" s="11"/>
      <c r="K2530" s="2"/>
      <c r="L2530" s="2"/>
      <c r="M2530" s="1"/>
    </row>
    <row r="2531" spans="1:13" x14ac:dyDescent="0.2">
      <c r="A2531" s="1"/>
      <c r="B2531" s="1"/>
      <c r="C2531" s="16"/>
      <c r="D2531" s="1"/>
      <c r="E2531" s="1"/>
      <c r="F2531" s="1"/>
      <c r="G2531" s="1"/>
      <c r="H2531" s="11"/>
      <c r="I2531" s="11"/>
      <c r="J2531" s="11"/>
      <c r="K2531" s="2"/>
      <c r="L2531" s="2"/>
      <c r="M2531" s="1"/>
    </row>
    <row r="2532" spans="1:13" x14ac:dyDescent="0.2">
      <c r="A2532" s="1"/>
      <c r="B2532" s="1"/>
      <c r="C2532" s="16"/>
      <c r="D2532" s="1"/>
      <c r="E2532" s="1"/>
      <c r="F2532" s="1"/>
      <c r="G2532" s="1"/>
      <c r="H2532" s="11"/>
      <c r="I2532" s="11"/>
      <c r="J2532" s="11"/>
      <c r="K2532" s="2"/>
      <c r="L2532" s="2"/>
      <c r="M2532" s="1"/>
    </row>
    <row r="2533" spans="1:13" x14ac:dyDescent="0.2">
      <c r="A2533" s="1"/>
      <c r="B2533" s="1"/>
      <c r="C2533" s="16"/>
      <c r="D2533" s="1"/>
      <c r="E2533" s="1"/>
      <c r="F2533" s="1"/>
      <c r="G2533" s="1"/>
      <c r="H2533" s="11"/>
      <c r="I2533" s="11"/>
      <c r="J2533" s="11"/>
      <c r="K2533" s="2"/>
      <c r="L2533" s="2"/>
      <c r="M2533" s="1"/>
    </row>
    <row r="2534" spans="1:13" x14ac:dyDescent="0.2">
      <c r="A2534" s="1"/>
      <c r="B2534" s="1"/>
      <c r="C2534" s="16"/>
      <c r="D2534" s="1"/>
      <c r="E2534" s="1"/>
      <c r="F2534" s="1"/>
      <c r="G2534" s="1"/>
      <c r="H2534" s="11"/>
      <c r="I2534" s="11"/>
      <c r="J2534" s="11"/>
      <c r="K2534" s="2"/>
      <c r="L2534" s="2"/>
      <c r="M2534" s="1"/>
    </row>
    <row r="2535" spans="1:13" x14ac:dyDescent="0.2">
      <c r="A2535" s="1"/>
      <c r="B2535" s="1"/>
      <c r="C2535" s="16"/>
      <c r="D2535" s="1"/>
      <c r="E2535" s="1"/>
      <c r="F2535" s="1"/>
      <c r="G2535" s="1"/>
      <c r="H2535" s="11"/>
      <c r="I2535" s="11"/>
      <c r="J2535" s="11"/>
      <c r="K2535" s="2"/>
      <c r="L2535" s="2"/>
      <c r="M2535" s="1"/>
    </row>
    <row r="2536" spans="1:13" x14ac:dyDescent="0.2">
      <c r="A2536" s="1"/>
      <c r="B2536" s="1"/>
      <c r="C2536" s="16"/>
      <c r="D2536" s="1"/>
      <c r="E2536" s="1"/>
      <c r="F2536" s="1"/>
      <c r="G2536" s="1"/>
      <c r="H2536" s="11"/>
      <c r="I2536" s="11"/>
      <c r="J2536" s="11"/>
      <c r="K2536" s="2"/>
      <c r="L2536" s="2"/>
      <c r="M2536" s="1"/>
    </row>
    <row r="2537" spans="1:13" x14ac:dyDescent="0.2">
      <c r="A2537" s="1"/>
      <c r="B2537" s="1"/>
      <c r="C2537" s="16"/>
      <c r="D2537" s="1"/>
      <c r="E2537" s="1"/>
      <c r="F2537" s="1"/>
      <c r="G2537" s="1"/>
      <c r="H2537" s="11"/>
      <c r="I2537" s="11"/>
      <c r="J2537" s="11"/>
      <c r="K2537" s="2"/>
      <c r="L2537" s="2"/>
      <c r="M2537" s="1"/>
    </row>
    <row r="2538" spans="1:13" x14ac:dyDescent="0.2">
      <c r="A2538" s="1"/>
      <c r="B2538" s="1"/>
      <c r="C2538" s="16"/>
      <c r="D2538" s="1"/>
      <c r="E2538" s="1"/>
      <c r="F2538" s="1"/>
      <c r="G2538" s="1"/>
      <c r="H2538" s="11"/>
      <c r="I2538" s="11"/>
      <c r="J2538" s="11"/>
      <c r="K2538" s="2"/>
      <c r="L2538" s="2"/>
      <c r="M2538" s="1"/>
    </row>
    <row r="2539" spans="1:13" x14ac:dyDescent="0.2">
      <c r="A2539" s="1"/>
      <c r="B2539" s="1"/>
      <c r="C2539" s="16"/>
      <c r="D2539" s="1"/>
      <c r="E2539" s="1"/>
      <c r="F2539" s="1"/>
      <c r="G2539" s="1"/>
      <c r="H2539" s="11"/>
      <c r="I2539" s="11"/>
      <c r="J2539" s="11"/>
      <c r="K2539" s="2"/>
      <c r="L2539" s="2"/>
      <c r="M2539" s="1"/>
    </row>
    <row r="2540" spans="1:13" x14ac:dyDescent="0.2">
      <c r="A2540" s="1"/>
      <c r="B2540" s="1"/>
      <c r="C2540" s="16"/>
      <c r="D2540" s="1"/>
      <c r="E2540" s="1"/>
      <c r="F2540" s="1"/>
      <c r="G2540" s="1"/>
      <c r="H2540" s="11"/>
      <c r="I2540" s="11"/>
      <c r="J2540" s="11"/>
      <c r="K2540" s="2"/>
      <c r="L2540" s="2"/>
      <c r="M2540" s="1"/>
    </row>
    <row r="2541" spans="1:13" x14ac:dyDescent="0.2">
      <c r="A2541" s="1"/>
      <c r="B2541" s="1"/>
      <c r="C2541" s="16"/>
      <c r="D2541" s="1"/>
      <c r="E2541" s="1"/>
      <c r="F2541" s="1"/>
      <c r="G2541" s="1"/>
      <c r="H2541" s="11"/>
      <c r="I2541" s="11"/>
      <c r="J2541" s="11"/>
      <c r="K2541" s="2"/>
      <c r="L2541" s="2"/>
      <c r="M2541" s="1"/>
    </row>
    <row r="2542" spans="1:13" x14ac:dyDescent="0.2">
      <c r="A2542" s="1"/>
      <c r="B2542" s="1"/>
      <c r="C2542" s="16"/>
      <c r="D2542" s="1"/>
      <c r="E2542" s="1"/>
      <c r="F2542" s="1"/>
      <c r="G2542" s="1"/>
      <c r="H2542" s="11"/>
      <c r="I2542" s="11"/>
      <c r="J2542" s="11"/>
      <c r="K2542" s="2"/>
      <c r="L2542" s="2"/>
      <c r="M2542" s="1"/>
    </row>
    <row r="2543" spans="1:13" x14ac:dyDescent="0.2">
      <c r="A2543" s="1"/>
      <c r="B2543" s="1"/>
      <c r="C2543" s="16"/>
      <c r="D2543" s="1"/>
      <c r="E2543" s="1"/>
      <c r="F2543" s="1"/>
      <c r="G2543" s="1"/>
      <c r="H2543" s="11"/>
      <c r="I2543" s="11"/>
      <c r="J2543" s="11"/>
      <c r="K2543" s="2"/>
      <c r="L2543" s="2"/>
      <c r="M2543" s="1"/>
    </row>
    <row r="2544" spans="1:13" x14ac:dyDescent="0.2">
      <c r="A2544" s="1"/>
      <c r="B2544" s="1"/>
      <c r="C2544" s="16"/>
      <c r="D2544" s="1"/>
      <c r="E2544" s="1"/>
      <c r="F2544" s="1"/>
      <c r="G2544" s="1"/>
      <c r="H2544" s="11"/>
      <c r="I2544" s="11"/>
      <c r="J2544" s="11"/>
      <c r="K2544" s="2"/>
      <c r="L2544" s="2"/>
      <c r="M2544" s="1"/>
    </row>
    <row r="2545" spans="1:13" x14ac:dyDescent="0.2">
      <c r="A2545" s="1"/>
      <c r="B2545" s="1"/>
      <c r="C2545" s="16"/>
      <c r="D2545" s="1"/>
      <c r="E2545" s="1"/>
      <c r="F2545" s="1"/>
      <c r="G2545" s="1"/>
      <c r="H2545" s="11"/>
      <c r="I2545" s="11"/>
      <c r="J2545" s="11"/>
      <c r="K2545" s="2"/>
      <c r="L2545" s="2"/>
      <c r="M2545" s="1"/>
    </row>
    <row r="2546" spans="1:13" x14ac:dyDescent="0.2">
      <c r="A2546" s="1"/>
      <c r="B2546" s="1"/>
      <c r="C2546" s="16"/>
      <c r="D2546" s="1"/>
      <c r="E2546" s="1"/>
      <c r="F2546" s="1"/>
      <c r="G2546" s="1"/>
      <c r="H2546" s="11"/>
      <c r="I2546" s="11"/>
      <c r="J2546" s="11"/>
      <c r="K2546" s="2"/>
      <c r="L2546" s="2"/>
      <c r="M2546" s="1"/>
    </row>
    <row r="2547" spans="1:13" x14ac:dyDescent="0.2">
      <c r="A2547" s="1"/>
      <c r="B2547" s="1"/>
      <c r="C2547" s="16"/>
      <c r="D2547" s="1"/>
      <c r="E2547" s="1"/>
      <c r="F2547" s="1"/>
      <c r="G2547" s="1"/>
      <c r="H2547" s="11"/>
      <c r="I2547" s="11"/>
      <c r="J2547" s="11"/>
      <c r="K2547" s="2"/>
      <c r="L2547" s="2"/>
      <c r="M2547" s="1"/>
    </row>
    <row r="2548" spans="1:13" x14ac:dyDescent="0.2">
      <c r="A2548" s="1"/>
      <c r="B2548" s="1"/>
      <c r="C2548" s="16"/>
      <c r="D2548" s="1"/>
      <c r="E2548" s="1"/>
      <c r="F2548" s="1"/>
      <c r="G2548" s="1"/>
      <c r="H2548" s="11"/>
      <c r="I2548" s="11"/>
      <c r="J2548" s="11"/>
      <c r="K2548" s="2"/>
      <c r="L2548" s="2"/>
      <c r="M2548" s="1"/>
    </row>
    <row r="2549" spans="1:13" x14ac:dyDescent="0.2">
      <c r="A2549" s="1"/>
      <c r="B2549" s="1"/>
      <c r="C2549" s="16"/>
      <c r="D2549" s="1"/>
      <c r="E2549" s="1"/>
      <c r="F2549" s="1"/>
      <c r="G2549" s="1"/>
      <c r="H2549" s="11"/>
      <c r="I2549" s="11"/>
      <c r="J2549" s="11"/>
      <c r="K2549" s="2"/>
      <c r="L2549" s="2"/>
      <c r="M2549" s="1"/>
    </row>
    <row r="2550" spans="1:13" x14ac:dyDescent="0.2">
      <c r="A2550" s="1"/>
      <c r="B2550" s="1"/>
      <c r="C2550" s="16"/>
      <c r="D2550" s="1"/>
      <c r="E2550" s="1"/>
      <c r="F2550" s="1"/>
      <c r="G2550" s="1"/>
      <c r="H2550" s="11"/>
      <c r="I2550" s="11"/>
      <c r="J2550" s="11"/>
      <c r="K2550" s="2"/>
      <c r="L2550" s="2"/>
      <c r="M2550" s="1"/>
    </row>
    <row r="2551" spans="1:13" x14ac:dyDescent="0.2">
      <c r="A2551" s="1"/>
      <c r="B2551" s="1"/>
      <c r="C2551" s="16"/>
      <c r="D2551" s="1"/>
      <c r="E2551" s="1"/>
      <c r="F2551" s="1"/>
      <c r="G2551" s="1"/>
      <c r="H2551" s="11"/>
      <c r="I2551" s="11"/>
      <c r="J2551" s="11"/>
      <c r="K2551" s="2"/>
      <c r="L2551" s="2"/>
      <c r="M2551" s="1"/>
    </row>
    <row r="2552" spans="1:13" x14ac:dyDescent="0.2">
      <c r="A2552" s="1"/>
      <c r="B2552" s="1"/>
      <c r="C2552" s="16"/>
      <c r="D2552" s="1"/>
      <c r="E2552" s="1"/>
      <c r="F2552" s="1"/>
      <c r="G2552" s="1"/>
      <c r="H2552" s="11"/>
      <c r="I2552" s="11"/>
      <c r="J2552" s="11"/>
      <c r="K2552" s="2"/>
      <c r="L2552" s="2"/>
      <c r="M2552" s="1"/>
    </row>
    <row r="2553" spans="1:13" x14ac:dyDescent="0.2">
      <c r="A2553" s="1"/>
      <c r="B2553" s="1"/>
      <c r="C2553" s="16"/>
      <c r="D2553" s="1"/>
      <c r="E2553" s="1"/>
      <c r="F2553" s="1"/>
      <c r="G2553" s="1"/>
      <c r="H2553" s="11"/>
      <c r="I2553" s="11"/>
      <c r="J2553" s="11"/>
      <c r="K2553" s="2"/>
      <c r="L2553" s="2"/>
      <c r="M2553" s="1"/>
    </row>
    <row r="2554" spans="1:13" x14ac:dyDescent="0.2">
      <c r="A2554" s="1"/>
      <c r="B2554" s="1"/>
      <c r="C2554" s="16"/>
      <c r="D2554" s="1"/>
      <c r="E2554" s="1"/>
      <c r="F2554" s="1"/>
      <c r="G2554" s="1"/>
      <c r="H2554" s="11"/>
      <c r="I2554" s="11"/>
      <c r="J2554" s="11"/>
      <c r="K2554" s="2"/>
      <c r="L2554" s="2"/>
      <c r="M2554" s="1"/>
    </row>
    <row r="2555" spans="1:13" x14ac:dyDescent="0.2">
      <c r="A2555" s="1"/>
      <c r="B2555" s="1"/>
      <c r="C2555" s="16"/>
      <c r="D2555" s="1"/>
      <c r="E2555" s="1"/>
      <c r="F2555" s="1"/>
      <c r="G2555" s="1"/>
      <c r="H2555" s="11"/>
      <c r="I2555" s="11"/>
      <c r="J2555" s="11"/>
      <c r="K2555" s="2"/>
      <c r="L2555" s="2"/>
      <c r="M2555" s="1"/>
    </row>
    <row r="2556" spans="1:13" x14ac:dyDescent="0.2">
      <c r="A2556" s="1"/>
      <c r="B2556" s="1"/>
      <c r="C2556" s="16"/>
      <c r="D2556" s="1"/>
      <c r="E2556" s="1"/>
      <c r="F2556" s="1"/>
      <c r="G2556" s="1"/>
      <c r="H2556" s="11"/>
      <c r="I2556" s="11"/>
      <c r="J2556" s="11"/>
      <c r="K2556" s="2"/>
      <c r="L2556" s="2"/>
      <c r="M2556" s="1"/>
    </row>
    <row r="2557" spans="1:13" x14ac:dyDescent="0.2">
      <c r="A2557" s="1"/>
      <c r="B2557" s="1"/>
      <c r="C2557" s="16"/>
      <c r="D2557" s="1"/>
      <c r="E2557" s="1"/>
      <c r="F2557" s="1"/>
      <c r="G2557" s="1"/>
      <c r="H2557" s="11"/>
      <c r="I2557" s="11"/>
      <c r="J2557" s="11"/>
      <c r="K2557" s="2"/>
      <c r="L2557" s="2"/>
      <c r="M2557" s="1"/>
    </row>
    <row r="2558" spans="1:13" x14ac:dyDescent="0.2">
      <c r="A2558" s="1"/>
      <c r="B2558" s="1"/>
      <c r="C2558" s="16"/>
      <c r="D2558" s="1"/>
      <c r="E2558" s="1"/>
      <c r="F2558" s="1"/>
      <c r="G2558" s="1"/>
      <c r="H2558" s="11"/>
      <c r="I2558" s="11"/>
      <c r="J2558" s="11"/>
      <c r="K2558" s="2"/>
      <c r="L2558" s="2"/>
      <c r="M2558" s="1"/>
    </row>
    <row r="2559" spans="1:13" x14ac:dyDescent="0.2">
      <c r="A2559" s="1"/>
      <c r="B2559" s="1"/>
      <c r="C2559" s="16"/>
      <c r="D2559" s="1"/>
      <c r="E2559" s="1"/>
      <c r="F2559" s="1"/>
      <c r="G2559" s="1"/>
      <c r="H2559" s="11"/>
      <c r="I2559" s="11"/>
      <c r="J2559" s="11"/>
      <c r="K2559" s="2"/>
      <c r="L2559" s="2"/>
      <c r="M2559" s="1"/>
    </row>
    <row r="2560" spans="1:13" x14ac:dyDescent="0.2">
      <c r="A2560" s="1"/>
      <c r="B2560" s="1"/>
      <c r="C2560" s="16"/>
      <c r="D2560" s="1"/>
      <c r="E2560" s="1"/>
      <c r="F2560" s="1"/>
      <c r="G2560" s="1"/>
      <c r="H2560" s="11"/>
      <c r="I2560" s="11"/>
      <c r="J2560" s="11"/>
      <c r="K2560" s="2"/>
      <c r="L2560" s="2"/>
      <c r="M2560" s="1"/>
    </row>
    <row r="2561" spans="1:13" x14ac:dyDescent="0.2">
      <c r="A2561" s="1"/>
      <c r="B2561" s="1"/>
      <c r="C2561" s="16"/>
      <c r="D2561" s="1"/>
      <c r="E2561" s="1"/>
      <c r="F2561" s="1"/>
      <c r="G2561" s="1"/>
      <c r="H2561" s="11"/>
      <c r="I2561" s="11"/>
      <c r="J2561" s="11"/>
      <c r="K2561" s="2"/>
      <c r="L2561" s="2"/>
      <c r="M2561" s="1"/>
    </row>
    <row r="2562" spans="1:13" x14ac:dyDescent="0.2">
      <c r="A2562" s="1"/>
      <c r="B2562" s="1"/>
      <c r="C2562" s="16"/>
      <c r="D2562" s="1"/>
      <c r="E2562" s="1"/>
      <c r="F2562" s="1"/>
      <c r="G2562" s="1"/>
      <c r="H2562" s="11"/>
      <c r="I2562" s="11"/>
      <c r="J2562" s="11"/>
      <c r="K2562" s="2"/>
      <c r="L2562" s="2"/>
      <c r="M2562" s="1"/>
    </row>
    <row r="2563" spans="1:13" x14ac:dyDescent="0.2">
      <c r="A2563" s="1"/>
      <c r="B2563" s="1"/>
      <c r="C2563" s="16"/>
      <c r="D2563" s="1"/>
      <c r="E2563" s="1"/>
      <c r="F2563" s="1"/>
      <c r="G2563" s="1"/>
      <c r="H2563" s="11"/>
      <c r="I2563" s="11"/>
      <c r="J2563" s="11"/>
      <c r="K2563" s="2"/>
      <c r="L2563" s="2"/>
      <c r="M2563" s="1"/>
    </row>
    <row r="2564" spans="1:13" x14ac:dyDescent="0.2">
      <c r="A2564" s="1"/>
      <c r="B2564" s="1"/>
      <c r="C2564" s="16"/>
      <c r="D2564" s="1"/>
      <c r="E2564" s="1"/>
      <c r="F2564" s="1"/>
      <c r="G2564" s="1"/>
      <c r="H2564" s="11"/>
      <c r="I2564" s="11"/>
      <c r="J2564" s="11"/>
      <c r="K2564" s="2"/>
      <c r="L2564" s="2"/>
      <c r="M2564" s="1"/>
    </row>
    <row r="2565" spans="1:13" x14ac:dyDescent="0.2">
      <c r="A2565" s="1"/>
      <c r="B2565" s="1"/>
      <c r="C2565" s="16"/>
      <c r="D2565" s="1"/>
      <c r="E2565" s="1"/>
      <c r="F2565" s="1"/>
      <c r="G2565" s="1"/>
      <c r="H2565" s="11"/>
      <c r="I2565" s="11"/>
      <c r="J2565" s="11"/>
      <c r="K2565" s="2"/>
      <c r="L2565" s="2"/>
      <c r="M2565" s="1"/>
    </row>
    <row r="2566" spans="1:13" x14ac:dyDescent="0.2">
      <c r="A2566" s="1"/>
      <c r="B2566" s="1"/>
      <c r="C2566" s="16"/>
      <c r="D2566" s="1"/>
      <c r="E2566" s="1"/>
      <c r="F2566" s="1"/>
      <c r="G2566" s="1"/>
      <c r="H2566" s="11"/>
      <c r="I2566" s="11"/>
      <c r="J2566" s="11"/>
      <c r="K2566" s="2"/>
      <c r="L2566" s="2"/>
      <c r="M2566" s="1"/>
    </row>
    <row r="2567" spans="1:13" x14ac:dyDescent="0.2">
      <c r="A2567" s="1"/>
      <c r="B2567" s="1"/>
      <c r="C2567" s="16"/>
      <c r="D2567" s="1"/>
      <c r="E2567" s="1"/>
      <c r="F2567" s="1"/>
      <c r="G2567" s="1"/>
      <c r="H2567" s="11"/>
      <c r="I2567" s="11"/>
      <c r="J2567" s="11"/>
      <c r="K2567" s="2"/>
      <c r="L2567" s="2"/>
      <c r="M2567" s="1"/>
    </row>
    <row r="2568" spans="1:13" x14ac:dyDescent="0.2">
      <c r="A2568" s="1"/>
      <c r="B2568" s="1"/>
      <c r="C2568" s="16"/>
      <c r="D2568" s="1"/>
      <c r="E2568" s="1"/>
      <c r="F2568" s="1"/>
      <c r="G2568" s="1"/>
      <c r="H2568" s="11"/>
      <c r="I2568" s="11"/>
      <c r="J2568" s="11"/>
      <c r="K2568" s="2"/>
      <c r="L2568" s="2"/>
      <c r="M2568" s="1"/>
    </row>
    <row r="2569" spans="1:13" x14ac:dyDescent="0.2">
      <c r="A2569" s="1"/>
      <c r="B2569" s="1"/>
      <c r="C2569" s="16"/>
      <c r="D2569" s="1"/>
      <c r="E2569" s="1"/>
      <c r="F2569" s="1"/>
      <c r="G2569" s="1"/>
      <c r="H2569" s="11"/>
      <c r="I2569" s="11"/>
      <c r="J2569" s="11"/>
      <c r="K2569" s="2"/>
      <c r="L2569" s="2"/>
      <c r="M2569" s="1"/>
    </row>
    <row r="2570" spans="1:13" x14ac:dyDescent="0.2">
      <c r="A2570" s="1"/>
      <c r="B2570" s="1"/>
      <c r="C2570" s="16"/>
      <c r="D2570" s="1"/>
      <c r="E2570" s="1"/>
      <c r="F2570" s="1"/>
      <c r="G2570" s="1"/>
      <c r="H2570" s="11"/>
      <c r="I2570" s="11"/>
      <c r="J2570" s="11"/>
      <c r="K2570" s="2"/>
      <c r="L2570" s="2"/>
      <c r="M2570" s="1"/>
    </row>
    <row r="2571" spans="1:13" x14ac:dyDescent="0.2">
      <c r="A2571" s="1"/>
      <c r="B2571" s="1"/>
      <c r="C2571" s="16"/>
      <c r="D2571" s="1"/>
      <c r="E2571" s="1"/>
      <c r="F2571" s="1"/>
      <c r="G2571" s="1"/>
      <c r="H2571" s="11"/>
      <c r="I2571" s="11"/>
      <c r="J2571" s="11"/>
      <c r="K2571" s="2"/>
      <c r="L2571" s="2"/>
      <c r="M2571" s="1"/>
    </row>
    <row r="2572" spans="1:13" x14ac:dyDescent="0.2">
      <c r="A2572" s="1"/>
      <c r="B2572" s="1"/>
      <c r="C2572" s="16"/>
      <c r="D2572" s="1"/>
      <c r="E2572" s="1"/>
      <c r="F2572" s="1"/>
      <c r="G2572" s="1"/>
      <c r="H2572" s="11"/>
      <c r="I2572" s="11"/>
      <c r="J2572" s="11"/>
      <c r="K2572" s="2"/>
      <c r="L2572" s="2"/>
      <c r="M2572" s="1"/>
    </row>
    <row r="2573" spans="1:13" x14ac:dyDescent="0.2">
      <c r="A2573" s="1"/>
      <c r="B2573" s="1"/>
      <c r="C2573" s="16"/>
      <c r="D2573" s="1"/>
      <c r="E2573" s="1"/>
      <c r="F2573" s="1"/>
      <c r="G2573" s="1"/>
      <c r="H2573" s="11"/>
      <c r="I2573" s="11"/>
      <c r="J2573" s="11"/>
      <c r="K2573" s="2"/>
      <c r="L2573" s="2"/>
      <c r="M2573" s="1"/>
    </row>
    <row r="2574" spans="1:13" x14ac:dyDescent="0.2">
      <c r="A2574" s="1"/>
      <c r="B2574" s="1"/>
      <c r="C2574" s="16"/>
      <c r="D2574" s="1"/>
      <c r="E2574" s="1"/>
      <c r="F2574" s="1"/>
      <c r="G2574" s="1"/>
      <c r="H2574" s="11"/>
      <c r="I2574" s="11"/>
      <c r="J2574" s="11"/>
      <c r="K2574" s="2"/>
      <c r="L2574" s="2"/>
      <c r="M2574" s="1"/>
    </row>
    <row r="2575" spans="1:13" x14ac:dyDescent="0.2">
      <c r="A2575" s="1"/>
      <c r="B2575" s="1"/>
      <c r="C2575" s="16"/>
      <c r="D2575" s="1"/>
      <c r="E2575" s="1"/>
      <c r="F2575" s="1"/>
      <c r="G2575" s="1"/>
      <c r="H2575" s="11"/>
      <c r="I2575" s="11"/>
      <c r="J2575" s="11"/>
      <c r="K2575" s="2"/>
      <c r="L2575" s="2"/>
      <c r="M2575" s="1"/>
    </row>
    <row r="2576" spans="1:13" x14ac:dyDescent="0.2">
      <c r="A2576" s="1"/>
      <c r="B2576" s="1"/>
      <c r="C2576" s="16"/>
      <c r="D2576" s="1"/>
      <c r="E2576" s="1"/>
      <c r="F2576" s="1"/>
      <c r="G2576" s="1"/>
      <c r="H2576" s="11"/>
      <c r="I2576" s="11"/>
      <c r="J2576" s="11"/>
      <c r="K2576" s="2"/>
      <c r="L2576" s="2"/>
      <c r="M2576" s="1"/>
    </row>
    <row r="2577" spans="1:13" x14ac:dyDescent="0.2">
      <c r="A2577" s="1"/>
      <c r="B2577" s="1"/>
      <c r="C2577" s="16"/>
      <c r="D2577" s="1"/>
      <c r="E2577" s="1"/>
      <c r="F2577" s="1"/>
      <c r="G2577" s="1"/>
      <c r="H2577" s="11"/>
      <c r="I2577" s="11"/>
      <c r="J2577" s="11"/>
      <c r="K2577" s="2"/>
      <c r="L2577" s="2"/>
      <c r="M2577" s="1"/>
    </row>
    <row r="2578" spans="1:13" x14ac:dyDescent="0.2">
      <c r="A2578" s="1"/>
      <c r="B2578" s="1"/>
      <c r="C2578" s="16"/>
      <c r="D2578" s="1"/>
      <c r="E2578" s="1"/>
      <c r="F2578" s="1"/>
      <c r="G2578" s="1"/>
      <c r="H2578" s="11"/>
      <c r="I2578" s="11"/>
      <c r="J2578" s="11"/>
      <c r="K2578" s="2"/>
      <c r="L2578" s="2"/>
      <c r="M2578" s="1"/>
    </row>
    <row r="2579" spans="1:13" x14ac:dyDescent="0.2">
      <c r="A2579" s="1"/>
      <c r="B2579" s="1"/>
      <c r="C2579" s="16"/>
      <c r="D2579" s="1"/>
      <c r="E2579" s="1"/>
      <c r="F2579" s="1"/>
      <c r="G2579" s="1"/>
      <c r="H2579" s="11"/>
      <c r="I2579" s="11"/>
      <c r="J2579" s="11"/>
      <c r="K2579" s="2"/>
      <c r="L2579" s="2"/>
      <c r="M2579" s="1"/>
    </row>
    <row r="2580" spans="1:13" x14ac:dyDescent="0.2">
      <c r="A2580" s="1"/>
      <c r="B2580" s="1"/>
      <c r="C2580" s="16"/>
      <c r="D2580" s="1"/>
      <c r="E2580" s="1"/>
      <c r="F2580" s="1"/>
      <c r="G2580" s="1"/>
      <c r="H2580" s="11"/>
      <c r="I2580" s="11"/>
      <c r="J2580" s="11"/>
      <c r="K2580" s="2"/>
      <c r="L2580" s="2"/>
      <c r="M2580" s="1"/>
    </row>
    <row r="2581" spans="1:13" x14ac:dyDescent="0.2">
      <c r="A2581" s="1"/>
      <c r="B2581" s="1"/>
      <c r="C2581" s="16"/>
      <c r="D2581" s="1"/>
      <c r="E2581" s="1"/>
      <c r="F2581" s="1"/>
      <c r="G2581" s="1"/>
      <c r="H2581" s="11"/>
      <c r="I2581" s="11"/>
      <c r="J2581" s="11"/>
      <c r="K2581" s="2"/>
      <c r="L2581" s="2"/>
      <c r="M2581" s="1"/>
    </row>
    <row r="2582" spans="1:13" x14ac:dyDescent="0.2">
      <c r="A2582" s="1"/>
      <c r="B2582" s="1"/>
      <c r="C2582" s="16"/>
      <c r="D2582" s="1"/>
      <c r="E2582" s="1"/>
      <c r="F2582" s="1"/>
      <c r="G2582" s="1"/>
      <c r="H2582" s="11"/>
      <c r="I2582" s="11"/>
      <c r="J2582" s="11"/>
      <c r="K2582" s="2"/>
      <c r="L2582" s="2"/>
      <c r="M2582" s="1"/>
    </row>
    <row r="2583" spans="1:13" x14ac:dyDescent="0.2">
      <c r="A2583" s="1"/>
      <c r="B2583" s="1"/>
      <c r="C2583" s="16"/>
      <c r="D2583" s="1"/>
      <c r="E2583" s="1"/>
      <c r="F2583" s="1"/>
      <c r="G2583" s="1"/>
      <c r="H2583" s="11"/>
      <c r="I2583" s="11"/>
      <c r="J2583" s="11"/>
      <c r="K2583" s="2"/>
      <c r="L2583" s="2"/>
      <c r="M2583" s="1"/>
    </row>
    <row r="2584" spans="1:13" x14ac:dyDescent="0.2">
      <c r="A2584" s="1"/>
      <c r="B2584" s="1"/>
      <c r="C2584" s="16"/>
      <c r="D2584" s="1"/>
      <c r="E2584" s="1"/>
      <c r="F2584" s="1"/>
      <c r="G2584" s="1"/>
      <c r="H2584" s="11"/>
      <c r="I2584" s="11"/>
      <c r="J2584" s="11"/>
      <c r="K2584" s="2"/>
      <c r="L2584" s="2"/>
      <c r="M2584" s="1"/>
    </row>
    <row r="2585" spans="1:13" x14ac:dyDescent="0.2">
      <c r="A2585" s="1"/>
      <c r="B2585" s="1"/>
      <c r="C2585" s="16"/>
      <c r="D2585" s="1"/>
      <c r="E2585" s="1"/>
      <c r="F2585" s="1"/>
      <c r="G2585" s="1"/>
      <c r="H2585" s="11"/>
      <c r="I2585" s="11"/>
      <c r="J2585" s="11"/>
      <c r="K2585" s="2"/>
      <c r="L2585" s="2"/>
      <c r="M2585" s="1"/>
    </row>
    <row r="2586" spans="1:13" x14ac:dyDescent="0.2">
      <c r="A2586" s="1"/>
      <c r="B2586" s="1"/>
      <c r="C2586" s="16"/>
      <c r="D2586" s="1"/>
      <c r="E2586" s="1"/>
      <c r="F2586" s="1"/>
      <c r="G2586" s="1"/>
      <c r="H2586" s="11"/>
      <c r="I2586" s="11"/>
      <c r="J2586" s="11"/>
      <c r="K2586" s="2"/>
      <c r="L2586" s="2"/>
      <c r="M2586" s="1"/>
    </row>
    <row r="2587" spans="1:13" x14ac:dyDescent="0.2">
      <c r="A2587" s="1"/>
      <c r="B2587" s="1"/>
      <c r="C2587" s="16"/>
      <c r="D2587" s="1"/>
      <c r="E2587" s="1"/>
      <c r="F2587" s="1"/>
      <c r="G2587" s="1"/>
      <c r="H2587" s="11"/>
      <c r="I2587" s="11"/>
      <c r="J2587" s="11"/>
      <c r="K2587" s="2"/>
      <c r="L2587" s="2"/>
      <c r="M2587" s="1"/>
    </row>
    <row r="2588" spans="1:13" x14ac:dyDescent="0.2">
      <c r="A2588" s="1"/>
      <c r="B2588" s="1"/>
      <c r="C2588" s="16"/>
      <c r="D2588" s="1"/>
      <c r="E2588" s="1"/>
      <c r="F2588" s="1"/>
      <c r="G2588" s="1"/>
      <c r="H2588" s="11"/>
      <c r="I2588" s="11"/>
      <c r="J2588" s="11"/>
      <c r="K2588" s="2"/>
      <c r="L2588" s="2"/>
      <c r="M2588" s="1"/>
    </row>
    <row r="2589" spans="1:13" x14ac:dyDescent="0.2">
      <c r="A2589" s="1"/>
      <c r="B2589" s="1"/>
      <c r="C2589" s="16"/>
      <c r="D2589" s="1"/>
      <c r="E2589" s="1"/>
      <c r="F2589" s="1"/>
      <c r="G2589" s="1"/>
      <c r="H2589" s="11"/>
      <c r="I2589" s="11"/>
      <c r="J2589" s="11"/>
      <c r="K2589" s="2"/>
      <c r="L2589" s="2"/>
      <c r="M2589" s="1"/>
    </row>
    <row r="2590" spans="1:13" x14ac:dyDescent="0.2">
      <c r="A2590" s="1"/>
      <c r="B2590" s="1"/>
      <c r="C2590" s="16"/>
      <c r="D2590" s="1"/>
      <c r="E2590" s="1"/>
      <c r="F2590" s="1"/>
      <c r="G2590" s="1"/>
      <c r="H2590" s="11"/>
      <c r="I2590" s="11"/>
      <c r="J2590" s="11"/>
      <c r="K2590" s="2"/>
      <c r="L2590" s="2"/>
      <c r="M2590" s="1"/>
    </row>
    <row r="2591" spans="1:13" x14ac:dyDescent="0.2">
      <c r="A2591" s="1"/>
      <c r="B2591" s="1"/>
      <c r="C2591" s="16"/>
      <c r="D2591" s="1"/>
      <c r="E2591" s="1"/>
      <c r="F2591" s="1"/>
      <c r="G2591" s="1"/>
      <c r="H2591" s="11"/>
      <c r="I2591" s="11"/>
      <c r="J2591" s="11"/>
      <c r="K2591" s="2"/>
      <c r="L2591" s="2"/>
      <c r="M2591" s="1"/>
    </row>
    <row r="2592" spans="1:13" x14ac:dyDescent="0.2">
      <c r="A2592" s="1"/>
      <c r="B2592" s="1"/>
      <c r="C2592" s="16"/>
      <c r="D2592" s="1"/>
      <c r="E2592" s="1"/>
      <c r="F2592" s="1"/>
      <c r="G2592" s="1"/>
      <c r="H2592" s="11"/>
      <c r="I2592" s="11"/>
      <c r="J2592" s="11"/>
      <c r="K2592" s="2"/>
      <c r="L2592" s="2"/>
      <c r="M2592" s="1"/>
    </row>
    <row r="2593" spans="1:13" x14ac:dyDescent="0.2">
      <c r="A2593" s="1"/>
      <c r="B2593" s="1"/>
      <c r="C2593" s="16"/>
      <c r="D2593" s="1"/>
      <c r="E2593" s="1"/>
      <c r="F2593" s="1"/>
      <c r="G2593" s="1"/>
      <c r="H2593" s="11"/>
      <c r="I2593" s="11"/>
      <c r="J2593" s="11"/>
      <c r="K2593" s="2"/>
      <c r="L2593" s="2"/>
      <c r="M2593" s="1"/>
    </row>
    <row r="2594" spans="1:13" x14ac:dyDescent="0.2">
      <c r="A2594" s="1"/>
      <c r="B2594" s="1"/>
      <c r="C2594" s="16"/>
      <c r="D2594" s="1"/>
      <c r="E2594" s="1"/>
      <c r="F2594" s="1"/>
      <c r="G2594" s="1"/>
      <c r="H2594" s="11"/>
      <c r="I2594" s="11"/>
      <c r="J2594" s="11"/>
      <c r="K2594" s="2"/>
      <c r="L2594" s="2"/>
      <c r="M2594" s="1"/>
    </row>
    <row r="2595" spans="1:13" x14ac:dyDescent="0.2">
      <c r="A2595" s="1"/>
      <c r="B2595" s="1"/>
      <c r="C2595" s="16"/>
      <c r="D2595" s="1"/>
      <c r="E2595" s="1"/>
      <c r="F2595" s="1"/>
      <c r="G2595" s="1"/>
      <c r="H2595" s="11"/>
      <c r="I2595" s="11"/>
      <c r="J2595" s="11"/>
      <c r="K2595" s="2"/>
      <c r="L2595" s="2"/>
      <c r="M2595" s="1"/>
    </row>
    <row r="2596" spans="1:13" x14ac:dyDescent="0.2">
      <c r="A2596" s="1"/>
      <c r="B2596" s="1"/>
      <c r="C2596" s="16"/>
      <c r="D2596" s="1"/>
      <c r="E2596" s="1"/>
      <c r="F2596" s="1"/>
      <c r="G2596" s="1"/>
      <c r="H2596" s="11"/>
      <c r="I2596" s="11"/>
      <c r="J2596" s="11"/>
      <c r="K2596" s="2"/>
      <c r="L2596" s="2"/>
      <c r="M2596" s="1"/>
    </row>
    <row r="2597" spans="1:13" x14ac:dyDescent="0.2">
      <c r="A2597" s="1"/>
      <c r="B2597" s="1"/>
      <c r="C2597" s="16"/>
      <c r="D2597" s="1"/>
      <c r="E2597" s="1"/>
      <c r="F2597" s="1"/>
      <c r="G2597" s="1"/>
      <c r="H2597" s="11"/>
      <c r="I2597" s="11"/>
      <c r="J2597" s="11"/>
      <c r="K2597" s="2"/>
      <c r="L2597" s="2"/>
      <c r="M2597" s="1"/>
    </row>
    <row r="2598" spans="1:13" x14ac:dyDescent="0.2">
      <c r="A2598" s="1"/>
      <c r="B2598" s="1"/>
      <c r="C2598" s="16"/>
      <c r="D2598" s="1"/>
      <c r="E2598" s="1"/>
      <c r="F2598" s="1"/>
      <c r="G2598" s="1"/>
      <c r="H2598" s="11"/>
      <c r="I2598" s="11"/>
      <c r="J2598" s="11"/>
      <c r="K2598" s="2"/>
      <c r="L2598" s="2"/>
      <c r="M2598" s="1"/>
    </row>
    <row r="2599" spans="1:13" x14ac:dyDescent="0.2">
      <c r="A2599" s="1"/>
      <c r="B2599" s="1"/>
      <c r="C2599" s="16"/>
      <c r="D2599" s="1"/>
      <c r="E2599" s="1"/>
      <c r="F2599" s="1"/>
      <c r="G2599" s="1"/>
      <c r="H2599" s="11"/>
      <c r="I2599" s="11"/>
      <c r="J2599" s="11"/>
      <c r="K2599" s="2"/>
      <c r="L2599" s="2"/>
      <c r="M2599" s="1"/>
    </row>
    <row r="2600" spans="1:13" x14ac:dyDescent="0.2">
      <c r="A2600" s="1"/>
      <c r="B2600" s="1"/>
      <c r="C2600" s="16"/>
      <c r="D2600" s="1"/>
      <c r="E2600" s="1"/>
      <c r="F2600" s="1"/>
      <c r="G2600" s="1"/>
      <c r="H2600" s="11"/>
      <c r="I2600" s="11"/>
      <c r="J2600" s="11"/>
      <c r="K2600" s="2"/>
      <c r="L2600" s="2"/>
      <c r="M2600" s="1"/>
    </row>
    <row r="2601" spans="1:13" x14ac:dyDescent="0.2">
      <c r="A2601" s="1"/>
      <c r="B2601" s="1"/>
      <c r="C2601" s="16"/>
      <c r="D2601" s="1"/>
      <c r="E2601" s="1"/>
      <c r="F2601" s="1"/>
      <c r="G2601" s="1"/>
      <c r="H2601" s="11"/>
      <c r="I2601" s="11"/>
      <c r="J2601" s="11"/>
      <c r="K2601" s="2"/>
      <c r="L2601" s="2"/>
      <c r="M2601" s="1"/>
    </row>
    <row r="2602" spans="1:13" x14ac:dyDescent="0.2">
      <c r="A2602" s="1"/>
      <c r="B2602" s="1"/>
      <c r="C2602" s="16"/>
      <c r="D2602" s="1"/>
      <c r="E2602" s="1"/>
      <c r="F2602" s="1"/>
      <c r="G2602" s="1"/>
      <c r="H2602" s="11"/>
      <c r="I2602" s="11"/>
      <c r="J2602" s="11"/>
      <c r="K2602" s="2"/>
      <c r="L2602" s="2"/>
      <c r="M2602" s="1"/>
    </row>
    <row r="2603" spans="1:13" x14ac:dyDescent="0.2">
      <c r="A2603" s="1"/>
      <c r="B2603" s="1"/>
      <c r="C2603" s="16"/>
      <c r="D2603" s="1"/>
      <c r="E2603" s="1"/>
      <c r="F2603" s="1"/>
      <c r="G2603" s="1"/>
      <c r="H2603" s="11"/>
      <c r="I2603" s="11"/>
      <c r="J2603" s="11"/>
      <c r="K2603" s="2"/>
      <c r="L2603" s="2"/>
      <c r="M2603" s="1"/>
    </row>
    <row r="2604" spans="1:13" x14ac:dyDescent="0.2">
      <c r="A2604" s="1"/>
      <c r="B2604" s="1"/>
      <c r="C2604" s="16"/>
      <c r="D2604" s="1"/>
      <c r="E2604" s="1"/>
      <c r="F2604" s="1"/>
      <c r="G2604" s="1"/>
      <c r="H2604" s="11"/>
      <c r="I2604" s="11"/>
      <c r="J2604" s="11"/>
      <c r="K2604" s="2"/>
      <c r="L2604" s="2"/>
      <c r="M2604" s="1"/>
    </row>
    <row r="2605" spans="1:13" x14ac:dyDescent="0.2">
      <c r="A2605" s="1"/>
      <c r="B2605" s="1"/>
      <c r="C2605" s="16"/>
      <c r="D2605" s="1"/>
      <c r="E2605" s="1"/>
      <c r="F2605" s="1"/>
      <c r="G2605" s="1"/>
      <c r="H2605" s="11"/>
      <c r="I2605" s="11"/>
      <c r="J2605" s="11"/>
      <c r="K2605" s="2"/>
      <c r="L2605" s="2"/>
      <c r="M2605" s="1"/>
    </row>
    <row r="2606" spans="1:13" x14ac:dyDescent="0.2">
      <c r="A2606" s="1"/>
      <c r="B2606" s="1"/>
      <c r="C2606" s="16"/>
      <c r="D2606" s="1"/>
      <c r="E2606" s="1"/>
      <c r="F2606" s="1"/>
      <c r="G2606" s="1"/>
      <c r="H2606" s="11"/>
      <c r="I2606" s="11"/>
      <c r="J2606" s="11"/>
      <c r="K2606" s="2"/>
      <c r="L2606" s="2"/>
      <c r="M2606" s="1"/>
    </row>
    <row r="2607" spans="1:13" x14ac:dyDescent="0.2">
      <c r="A2607" s="1"/>
      <c r="B2607" s="1"/>
      <c r="C2607" s="16"/>
      <c r="D2607" s="1"/>
      <c r="E2607" s="1"/>
      <c r="F2607" s="1"/>
      <c r="G2607" s="1"/>
      <c r="H2607" s="11"/>
      <c r="I2607" s="11"/>
      <c r="J2607" s="11"/>
      <c r="K2607" s="2"/>
      <c r="L2607" s="2"/>
      <c r="M2607" s="1"/>
    </row>
    <row r="2608" spans="1:13" x14ac:dyDescent="0.2">
      <c r="A2608" s="1"/>
      <c r="B2608" s="1"/>
      <c r="C2608" s="16"/>
      <c r="D2608" s="1"/>
      <c r="E2608" s="1"/>
      <c r="F2608" s="1"/>
      <c r="G2608" s="1"/>
      <c r="H2608" s="11"/>
      <c r="I2608" s="11"/>
      <c r="J2608" s="11"/>
      <c r="K2608" s="2"/>
      <c r="L2608" s="2"/>
      <c r="M2608" s="1"/>
    </row>
    <row r="2609" spans="1:13" x14ac:dyDescent="0.2">
      <c r="A2609" s="1"/>
      <c r="B2609" s="1"/>
      <c r="C2609" s="16"/>
      <c r="D2609" s="1"/>
      <c r="E2609" s="1"/>
      <c r="F2609" s="1"/>
      <c r="G2609" s="1"/>
      <c r="H2609" s="11"/>
      <c r="I2609" s="11"/>
      <c r="J2609" s="11"/>
      <c r="K2609" s="2"/>
      <c r="L2609" s="2"/>
      <c r="M2609" s="1"/>
    </row>
    <row r="2610" spans="1:13" x14ac:dyDescent="0.2">
      <c r="A2610" s="1"/>
      <c r="B2610" s="1"/>
      <c r="C2610" s="16"/>
      <c r="D2610" s="1"/>
      <c r="E2610" s="1"/>
      <c r="F2610" s="1"/>
      <c r="G2610" s="1"/>
      <c r="H2610" s="11"/>
      <c r="I2610" s="11"/>
      <c r="J2610" s="11"/>
      <c r="K2610" s="2"/>
      <c r="L2610" s="2"/>
      <c r="M2610" s="1"/>
    </row>
    <row r="2611" spans="1:13" x14ac:dyDescent="0.2">
      <c r="A2611" s="1"/>
      <c r="B2611" s="1"/>
      <c r="C2611" s="16"/>
      <c r="D2611" s="1"/>
      <c r="E2611" s="1"/>
      <c r="F2611" s="1"/>
      <c r="G2611" s="1"/>
      <c r="H2611" s="11"/>
      <c r="I2611" s="11"/>
      <c r="J2611" s="11"/>
      <c r="K2611" s="2"/>
      <c r="L2611" s="2"/>
      <c r="M2611" s="1"/>
    </row>
    <row r="2612" spans="1:13" x14ac:dyDescent="0.2">
      <c r="A2612" s="1"/>
      <c r="B2612" s="1"/>
      <c r="C2612" s="16"/>
      <c r="D2612" s="1"/>
      <c r="E2612" s="1"/>
      <c r="F2612" s="1"/>
      <c r="G2612" s="1"/>
      <c r="H2612" s="11"/>
      <c r="I2612" s="11"/>
      <c r="J2612" s="11"/>
      <c r="K2612" s="2"/>
      <c r="L2612" s="2"/>
      <c r="M2612" s="1"/>
    </row>
    <row r="2613" spans="1:13" x14ac:dyDescent="0.2">
      <c r="A2613" s="1"/>
      <c r="B2613" s="1"/>
      <c r="C2613" s="16"/>
      <c r="D2613" s="1"/>
      <c r="E2613" s="1"/>
      <c r="F2613" s="1"/>
      <c r="G2613" s="1"/>
      <c r="H2613" s="11"/>
      <c r="I2613" s="11"/>
      <c r="J2613" s="11"/>
      <c r="K2613" s="2"/>
      <c r="L2613" s="2"/>
      <c r="M2613" s="1"/>
    </row>
    <row r="2614" spans="1:13" x14ac:dyDescent="0.2">
      <c r="A2614" s="1"/>
      <c r="B2614" s="1"/>
      <c r="C2614" s="16"/>
      <c r="D2614" s="1"/>
      <c r="E2614" s="1"/>
      <c r="F2614" s="1"/>
      <c r="G2614" s="1"/>
      <c r="H2614" s="11"/>
      <c r="I2614" s="11"/>
      <c r="J2614" s="11"/>
      <c r="K2614" s="2"/>
      <c r="L2614" s="2"/>
      <c r="M2614" s="1"/>
    </row>
    <row r="2615" spans="1:13" x14ac:dyDescent="0.2">
      <c r="A2615" s="1"/>
      <c r="B2615" s="1"/>
      <c r="C2615" s="16"/>
      <c r="D2615" s="1"/>
      <c r="E2615" s="1"/>
      <c r="F2615" s="1"/>
      <c r="G2615" s="1"/>
      <c r="H2615" s="11"/>
      <c r="I2615" s="11"/>
      <c r="J2615" s="11"/>
      <c r="K2615" s="2"/>
      <c r="L2615" s="2"/>
      <c r="M2615" s="1"/>
    </row>
    <row r="2616" spans="1:13" x14ac:dyDescent="0.2">
      <c r="A2616" s="1"/>
      <c r="B2616" s="1"/>
      <c r="C2616" s="16"/>
      <c r="D2616" s="1"/>
      <c r="E2616" s="1"/>
      <c r="F2616" s="1"/>
      <c r="G2616" s="1"/>
      <c r="H2616" s="11"/>
      <c r="I2616" s="11"/>
      <c r="J2616" s="11"/>
      <c r="K2616" s="2"/>
      <c r="L2616" s="2"/>
      <c r="M2616" s="1"/>
    </row>
    <row r="2617" spans="1:13" x14ac:dyDescent="0.2">
      <c r="A2617" s="1"/>
      <c r="B2617" s="1"/>
      <c r="C2617" s="16"/>
      <c r="D2617" s="1"/>
      <c r="E2617" s="1"/>
      <c r="F2617" s="1"/>
      <c r="G2617" s="1"/>
      <c r="H2617" s="11"/>
      <c r="I2617" s="11"/>
      <c r="J2617" s="11"/>
      <c r="K2617" s="2"/>
      <c r="L2617" s="2"/>
      <c r="M2617" s="1"/>
    </row>
    <row r="2618" spans="1:13" x14ac:dyDescent="0.2">
      <c r="A2618" s="1"/>
      <c r="B2618" s="1"/>
      <c r="C2618" s="16"/>
      <c r="D2618" s="1"/>
      <c r="E2618" s="1"/>
      <c r="F2618" s="1"/>
      <c r="G2618" s="1"/>
      <c r="H2618" s="11"/>
      <c r="I2618" s="11"/>
      <c r="J2618" s="11"/>
      <c r="K2618" s="2"/>
      <c r="L2618" s="2"/>
      <c r="M2618" s="1"/>
    </row>
    <row r="2619" spans="1:13" x14ac:dyDescent="0.2">
      <c r="A2619" s="1"/>
      <c r="B2619" s="1"/>
      <c r="C2619" s="16"/>
      <c r="D2619" s="1"/>
      <c r="E2619" s="1"/>
      <c r="F2619" s="1"/>
      <c r="G2619" s="1"/>
      <c r="H2619" s="11"/>
      <c r="I2619" s="11"/>
      <c r="J2619" s="11"/>
      <c r="K2619" s="2"/>
      <c r="L2619" s="2"/>
      <c r="M2619" s="1"/>
    </row>
    <row r="2620" spans="1:13" x14ac:dyDescent="0.2">
      <c r="A2620" s="1"/>
      <c r="B2620" s="1"/>
      <c r="C2620" s="16"/>
      <c r="D2620" s="1"/>
      <c r="E2620" s="1"/>
      <c r="F2620" s="1"/>
      <c r="G2620" s="1"/>
      <c r="H2620" s="11"/>
      <c r="I2620" s="11"/>
      <c r="J2620" s="11"/>
      <c r="K2620" s="2"/>
      <c r="L2620" s="2"/>
      <c r="M2620" s="1"/>
    </row>
    <row r="2621" spans="1:13" x14ac:dyDescent="0.2">
      <c r="A2621" s="1"/>
      <c r="B2621" s="1"/>
      <c r="C2621" s="16"/>
      <c r="D2621" s="1"/>
      <c r="E2621" s="1"/>
      <c r="F2621" s="1"/>
      <c r="G2621" s="1"/>
      <c r="H2621" s="11"/>
      <c r="I2621" s="11"/>
      <c r="J2621" s="11"/>
      <c r="K2621" s="2"/>
      <c r="L2621" s="2"/>
      <c r="M2621" s="1"/>
    </row>
    <row r="2622" spans="1:13" x14ac:dyDescent="0.2">
      <c r="A2622" s="1"/>
      <c r="B2622" s="1"/>
      <c r="C2622" s="16"/>
      <c r="D2622" s="1"/>
      <c r="E2622" s="1"/>
      <c r="F2622" s="1"/>
      <c r="G2622" s="1"/>
      <c r="H2622" s="11"/>
      <c r="I2622" s="11"/>
      <c r="J2622" s="11"/>
      <c r="K2622" s="2"/>
      <c r="L2622" s="2"/>
      <c r="M2622" s="1"/>
    </row>
    <row r="2623" spans="1:13" x14ac:dyDescent="0.2">
      <c r="A2623" s="1"/>
      <c r="B2623" s="1"/>
      <c r="C2623" s="16"/>
      <c r="D2623" s="1"/>
      <c r="E2623" s="1"/>
      <c r="F2623" s="1"/>
      <c r="G2623" s="1"/>
      <c r="H2623" s="11"/>
      <c r="I2623" s="11"/>
      <c r="J2623" s="11"/>
      <c r="K2623" s="2"/>
      <c r="L2623" s="2"/>
      <c r="M2623" s="1"/>
    </row>
    <row r="2624" spans="1:13" x14ac:dyDescent="0.2">
      <c r="A2624" s="1"/>
      <c r="B2624" s="1"/>
      <c r="C2624" s="16"/>
      <c r="D2624" s="1"/>
      <c r="E2624" s="1"/>
      <c r="F2624" s="1"/>
      <c r="G2624" s="1"/>
      <c r="H2624" s="11"/>
      <c r="I2624" s="11"/>
      <c r="J2624" s="11"/>
      <c r="K2624" s="2"/>
      <c r="L2624" s="2"/>
      <c r="M2624" s="1"/>
    </row>
    <row r="2625" spans="1:13" x14ac:dyDescent="0.2">
      <c r="A2625" s="1"/>
      <c r="B2625" s="1"/>
      <c r="C2625" s="16"/>
      <c r="D2625" s="1"/>
      <c r="E2625" s="1"/>
      <c r="F2625" s="1"/>
      <c r="G2625" s="1"/>
      <c r="H2625" s="11"/>
      <c r="I2625" s="11"/>
      <c r="J2625" s="11"/>
      <c r="K2625" s="2"/>
      <c r="L2625" s="2"/>
      <c r="M2625" s="1"/>
    </row>
    <row r="2626" spans="1:13" x14ac:dyDescent="0.2">
      <c r="A2626" s="1"/>
      <c r="B2626" s="1"/>
      <c r="C2626" s="16"/>
      <c r="D2626" s="1"/>
      <c r="E2626" s="1"/>
      <c r="F2626" s="1"/>
      <c r="G2626" s="1"/>
      <c r="H2626" s="11"/>
      <c r="I2626" s="11"/>
      <c r="J2626" s="11"/>
      <c r="K2626" s="2"/>
      <c r="L2626" s="2"/>
      <c r="M2626" s="1"/>
    </row>
    <row r="2627" spans="1:13" x14ac:dyDescent="0.2">
      <c r="A2627" s="1"/>
      <c r="B2627" s="1"/>
      <c r="C2627" s="16"/>
      <c r="D2627" s="1"/>
      <c r="E2627" s="1"/>
      <c r="F2627" s="1"/>
      <c r="G2627" s="1"/>
      <c r="H2627" s="11"/>
      <c r="I2627" s="11"/>
      <c r="J2627" s="11"/>
      <c r="K2627" s="2"/>
      <c r="L2627" s="2"/>
      <c r="M2627" s="1"/>
    </row>
    <row r="2628" spans="1:13" x14ac:dyDescent="0.2">
      <c r="A2628" s="1"/>
      <c r="B2628" s="1"/>
      <c r="C2628" s="16"/>
      <c r="D2628" s="1"/>
      <c r="E2628" s="1"/>
      <c r="F2628" s="1"/>
      <c r="G2628" s="1"/>
      <c r="H2628" s="11"/>
      <c r="I2628" s="11"/>
      <c r="J2628" s="11"/>
      <c r="K2628" s="2"/>
      <c r="L2628" s="2"/>
      <c r="M2628" s="1"/>
    </row>
    <row r="2629" spans="1:13" x14ac:dyDescent="0.2">
      <c r="A2629" s="1"/>
      <c r="B2629" s="1"/>
      <c r="C2629" s="16"/>
      <c r="D2629" s="1"/>
      <c r="E2629" s="1"/>
      <c r="F2629" s="1"/>
      <c r="G2629" s="1"/>
      <c r="H2629" s="11"/>
      <c r="I2629" s="11"/>
      <c r="J2629" s="11"/>
      <c r="K2629" s="2"/>
      <c r="L2629" s="2"/>
      <c r="M2629" s="1"/>
    </row>
    <row r="2630" spans="1:13" x14ac:dyDescent="0.2">
      <c r="A2630" s="1"/>
      <c r="B2630" s="1"/>
      <c r="C2630" s="16"/>
      <c r="D2630" s="1"/>
      <c r="E2630" s="1"/>
      <c r="F2630" s="1"/>
      <c r="G2630" s="1"/>
      <c r="H2630" s="11"/>
      <c r="I2630" s="11"/>
      <c r="J2630" s="11"/>
      <c r="K2630" s="2"/>
      <c r="L2630" s="2"/>
      <c r="M2630" s="1"/>
    </row>
    <row r="2631" spans="1:13" x14ac:dyDescent="0.2">
      <c r="A2631" s="1"/>
      <c r="B2631" s="1"/>
      <c r="C2631" s="16"/>
      <c r="D2631" s="1"/>
      <c r="E2631" s="1"/>
      <c r="F2631" s="1"/>
      <c r="G2631" s="1"/>
      <c r="H2631" s="11"/>
      <c r="I2631" s="11"/>
      <c r="J2631" s="11"/>
      <c r="K2631" s="2"/>
      <c r="L2631" s="2"/>
      <c r="M2631" s="1"/>
    </row>
    <row r="2632" spans="1:13" x14ac:dyDescent="0.2">
      <c r="A2632" s="1"/>
      <c r="B2632" s="1"/>
      <c r="C2632" s="16"/>
      <c r="D2632" s="1"/>
      <c r="E2632" s="1"/>
      <c r="F2632" s="1"/>
      <c r="G2632" s="1"/>
      <c r="H2632" s="11"/>
      <c r="I2632" s="11"/>
      <c r="J2632" s="11"/>
      <c r="K2632" s="2"/>
      <c r="L2632" s="2"/>
      <c r="M2632" s="1"/>
    </row>
    <row r="2633" spans="1:13" x14ac:dyDescent="0.2">
      <c r="A2633" s="1"/>
      <c r="B2633" s="1"/>
      <c r="C2633" s="16"/>
      <c r="D2633" s="1"/>
      <c r="E2633" s="1"/>
      <c r="F2633" s="1"/>
      <c r="G2633" s="1"/>
      <c r="H2633" s="11"/>
      <c r="I2633" s="11"/>
      <c r="J2633" s="11"/>
      <c r="K2633" s="2"/>
      <c r="L2633" s="2"/>
      <c r="M2633" s="1"/>
    </row>
    <row r="2634" spans="1:13" x14ac:dyDescent="0.2">
      <c r="A2634" s="1"/>
      <c r="B2634" s="1"/>
      <c r="C2634" s="16"/>
      <c r="D2634" s="1"/>
      <c r="E2634" s="1"/>
      <c r="F2634" s="1"/>
      <c r="G2634" s="1"/>
      <c r="H2634" s="11"/>
      <c r="I2634" s="11"/>
      <c r="J2634" s="11"/>
      <c r="K2634" s="2"/>
      <c r="L2634" s="2"/>
      <c r="M2634" s="1"/>
    </row>
    <row r="2635" spans="1:13" x14ac:dyDescent="0.2">
      <c r="A2635" s="1"/>
      <c r="B2635" s="1"/>
      <c r="C2635" s="16"/>
      <c r="D2635" s="1"/>
      <c r="E2635" s="1"/>
      <c r="F2635" s="1"/>
      <c r="G2635" s="1"/>
      <c r="H2635" s="11"/>
      <c r="I2635" s="11"/>
      <c r="J2635" s="11"/>
      <c r="K2635" s="2"/>
      <c r="L2635" s="2"/>
      <c r="M2635" s="1"/>
    </row>
    <row r="2636" spans="1:13" x14ac:dyDescent="0.2">
      <c r="A2636" s="1"/>
      <c r="B2636" s="1"/>
      <c r="C2636" s="16"/>
      <c r="D2636" s="1"/>
      <c r="E2636" s="1"/>
      <c r="F2636" s="1"/>
      <c r="G2636" s="1"/>
      <c r="H2636" s="11"/>
      <c r="I2636" s="11"/>
      <c r="J2636" s="11"/>
      <c r="K2636" s="2"/>
      <c r="L2636" s="2"/>
      <c r="M2636" s="1"/>
    </row>
    <row r="2637" spans="1:13" x14ac:dyDescent="0.2">
      <c r="A2637" s="1"/>
      <c r="B2637" s="1"/>
      <c r="C2637" s="16"/>
      <c r="D2637" s="1"/>
      <c r="E2637" s="1"/>
      <c r="F2637" s="1"/>
      <c r="G2637" s="1"/>
      <c r="H2637" s="11"/>
      <c r="I2637" s="11"/>
      <c r="J2637" s="11"/>
      <c r="K2637" s="2"/>
      <c r="L2637" s="2"/>
      <c r="M2637" s="1"/>
    </row>
    <row r="2638" spans="1:13" x14ac:dyDescent="0.2">
      <c r="A2638" s="1"/>
      <c r="B2638" s="1"/>
      <c r="C2638" s="16"/>
      <c r="D2638" s="1"/>
      <c r="E2638" s="1"/>
      <c r="F2638" s="1"/>
      <c r="G2638" s="1"/>
      <c r="H2638" s="11"/>
      <c r="I2638" s="11"/>
      <c r="J2638" s="11"/>
      <c r="K2638" s="2"/>
      <c r="L2638" s="2"/>
      <c r="M2638" s="1"/>
    </row>
    <row r="2639" spans="1:13" x14ac:dyDescent="0.2">
      <c r="A2639" s="1"/>
      <c r="B2639" s="1"/>
      <c r="C2639" s="16"/>
      <c r="D2639" s="1"/>
      <c r="E2639" s="1"/>
      <c r="F2639" s="1"/>
      <c r="G2639" s="1"/>
      <c r="H2639" s="11"/>
      <c r="I2639" s="11"/>
      <c r="J2639" s="11"/>
      <c r="K2639" s="2"/>
      <c r="L2639" s="2"/>
      <c r="M2639" s="1"/>
    </row>
    <row r="2640" spans="1:13" x14ac:dyDescent="0.2">
      <c r="A2640" s="1"/>
      <c r="B2640" s="1"/>
      <c r="C2640" s="16"/>
      <c r="D2640" s="1"/>
      <c r="E2640" s="1"/>
      <c r="F2640" s="1"/>
      <c r="G2640" s="1"/>
      <c r="H2640" s="11"/>
      <c r="I2640" s="11"/>
      <c r="J2640" s="11"/>
      <c r="K2640" s="2"/>
      <c r="L2640" s="2"/>
      <c r="M2640" s="1"/>
    </row>
    <row r="2641" spans="1:13" x14ac:dyDescent="0.2">
      <c r="A2641" s="1"/>
      <c r="B2641" s="1"/>
      <c r="C2641" s="16"/>
      <c r="D2641" s="1"/>
      <c r="E2641" s="1"/>
      <c r="F2641" s="1"/>
      <c r="G2641" s="1"/>
      <c r="H2641" s="11"/>
      <c r="I2641" s="11"/>
      <c r="J2641" s="11"/>
      <c r="K2641" s="2"/>
      <c r="L2641" s="2"/>
      <c r="M2641" s="1"/>
    </row>
    <row r="2642" spans="1:13" x14ac:dyDescent="0.2">
      <c r="A2642" s="1"/>
      <c r="B2642" s="1"/>
      <c r="C2642" s="16"/>
      <c r="D2642" s="1"/>
      <c r="E2642" s="1"/>
      <c r="F2642" s="1"/>
      <c r="G2642" s="1"/>
      <c r="H2642" s="11"/>
      <c r="I2642" s="11"/>
      <c r="J2642" s="11"/>
      <c r="K2642" s="2"/>
      <c r="L2642" s="2"/>
      <c r="M2642" s="1"/>
    </row>
    <row r="2643" spans="1:13" x14ac:dyDescent="0.2">
      <c r="A2643" s="1"/>
      <c r="B2643" s="1"/>
      <c r="C2643" s="16"/>
      <c r="D2643" s="1"/>
      <c r="E2643" s="1"/>
      <c r="F2643" s="1"/>
      <c r="G2643" s="1"/>
      <c r="H2643" s="11"/>
      <c r="I2643" s="11"/>
      <c r="J2643" s="11"/>
      <c r="K2643" s="2"/>
      <c r="L2643" s="2"/>
      <c r="M2643" s="1"/>
    </row>
    <row r="2644" spans="1:13" x14ac:dyDescent="0.2">
      <c r="A2644" s="1"/>
      <c r="B2644" s="1"/>
      <c r="C2644" s="16"/>
      <c r="D2644" s="1"/>
      <c r="E2644" s="1"/>
      <c r="F2644" s="1"/>
      <c r="G2644" s="1"/>
      <c r="H2644" s="11"/>
      <c r="I2644" s="11"/>
      <c r="J2644" s="11"/>
      <c r="K2644" s="2"/>
      <c r="L2644" s="2"/>
      <c r="M2644" s="1"/>
    </row>
    <row r="2645" spans="1:13" x14ac:dyDescent="0.2">
      <c r="A2645" s="1"/>
      <c r="B2645" s="1"/>
      <c r="C2645" s="16"/>
      <c r="D2645" s="1"/>
      <c r="E2645" s="1"/>
      <c r="F2645" s="1"/>
      <c r="G2645" s="1"/>
      <c r="H2645" s="11"/>
      <c r="I2645" s="11"/>
      <c r="J2645" s="11"/>
      <c r="K2645" s="2"/>
      <c r="L2645" s="2"/>
      <c r="M2645" s="1"/>
    </row>
    <row r="2646" spans="1:13" x14ac:dyDescent="0.2">
      <c r="A2646" s="1"/>
      <c r="B2646" s="1"/>
      <c r="C2646" s="16"/>
      <c r="D2646" s="1"/>
      <c r="E2646" s="1"/>
      <c r="F2646" s="1"/>
      <c r="G2646" s="1"/>
      <c r="H2646" s="11"/>
      <c r="I2646" s="11"/>
      <c r="J2646" s="11"/>
      <c r="K2646" s="2"/>
      <c r="L2646" s="2"/>
      <c r="M2646" s="1"/>
    </row>
    <row r="2647" spans="1:13" x14ac:dyDescent="0.2">
      <c r="A2647" s="1"/>
      <c r="B2647" s="1"/>
      <c r="C2647" s="16"/>
      <c r="D2647" s="1"/>
      <c r="E2647" s="1"/>
      <c r="F2647" s="1"/>
      <c r="G2647" s="1"/>
      <c r="H2647" s="11"/>
      <c r="I2647" s="11"/>
      <c r="J2647" s="11"/>
      <c r="K2647" s="2"/>
      <c r="L2647" s="2"/>
      <c r="M2647" s="1"/>
    </row>
    <row r="2648" spans="1:13" x14ac:dyDescent="0.2">
      <c r="A2648" s="1"/>
      <c r="B2648" s="1"/>
      <c r="C2648" s="16"/>
      <c r="D2648" s="1"/>
      <c r="E2648" s="1"/>
      <c r="F2648" s="1"/>
      <c r="G2648" s="1"/>
      <c r="H2648" s="11"/>
      <c r="I2648" s="11"/>
      <c r="J2648" s="11"/>
      <c r="K2648" s="2"/>
      <c r="L2648" s="2"/>
      <c r="M2648" s="1"/>
    </row>
    <row r="2649" spans="1:13" x14ac:dyDescent="0.2">
      <c r="A2649" s="1"/>
      <c r="B2649" s="1"/>
      <c r="C2649" s="16"/>
      <c r="D2649" s="1"/>
      <c r="E2649" s="1"/>
      <c r="F2649" s="1"/>
      <c r="G2649" s="1"/>
      <c r="H2649" s="11"/>
      <c r="I2649" s="11"/>
      <c r="J2649" s="11"/>
      <c r="K2649" s="2"/>
      <c r="L2649" s="2"/>
      <c r="M2649" s="1"/>
    </row>
    <row r="2650" spans="1:13" x14ac:dyDescent="0.2">
      <c r="A2650" s="1"/>
      <c r="B2650" s="1"/>
      <c r="C2650" s="16"/>
      <c r="D2650" s="1"/>
      <c r="E2650" s="1"/>
      <c r="F2650" s="1"/>
      <c r="G2650" s="1"/>
      <c r="H2650" s="11"/>
      <c r="I2650" s="11"/>
      <c r="J2650" s="11"/>
      <c r="K2650" s="2"/>
      <c r="L2650" s="2"/>
      <c r="M2650" s="1"/>
    </row>
    <row r="2651" spans="1:13" x14ac:dyDescent="0.2">
      <c r="A2651" s="1"/>
      <c r="B2651" s="1"/>
      <c r="C2651" s="16"/>
      <c r="D2651" s="1"/>
      <c r="E2651" s="1"/>
      <c r="F2651" s="1"/>
      <c r="G2651" s="1"/>
      <c r="H2651" s="11"/>
      <c r="I2651" s="11"/>
      <c r="J2651" s="11"/>
      <c r="K2651" s="2"/>
      <c r="L2651" s="2"/>
      <c r="M2651" s="1"/>
    </row>
    <row r="2652" spans="1:13" x14ac:dyDescent="0.2">
      <c r="A2652" s="1"/>
      <c r="B2652" s="1"/>
      <c r="C2652" s="16"/>
      <c r="D2652" s="1"/>
      <c r="E2652" s="1"/>
      <c r="F2652" s="1"/>
      <c r="G2652" s="1"/>
      <c r="H2652" s="11"/>
      <c r="I2652" s="11"/>
      <c r="J2652" s="11"/>
      <c r="K2652" s="2"/>
      <c r="L2652" s="2"/>
      <c r="M2652" s="1"/>
    </row>
    <row r="2653" spans="1:13" x14ac:dyDescent="0.2">
      <c r="A2653" s="1"/>
      <c r="B2653" s="1"/>
      <c r="C2653" s="16"/>
      <c r="D2653" s="1"/>
      <c r="E2653" s="1"/>
      <c r="F2653" s="1"/>
      <c r="G2653" s="1"/>
      <c r="H2653" s="11"/>
      <c r="I2653" s="11"/>
      <c r="J2653" s="11"/>
      <c r="K2653" s="2"/>
      <c r="L2653" s="2"/>
      <c r="M2653" s="1"/>
    </row>
    <row r="2654" spans="1:13" x14ac:dyDescent="0.2">
      <c r="A2654" s="1"/>
      <c r="B2654" s="1"/>
      <c r="C2654" s="16"/>
      <c r="D2654" s="1"/>
      <c r="E2654" s="1"/>
      <c r="F2654" s="1"/>
      <c r="G2654" s="1"/>
      <c r="H2654" s="11"/>
      <c r="I2654" s="11"/>
      <c r="J2654" s="11"/>
      <c r="K2654" s="2"/>
      <c r="L2654" s="2"/>
      <c r="M2654" s="1"/>
    </row>
    <row r="2655" spans="1:13" x14ac:dyDescent="0.2">
      <c r="A2655" s="1"/>
      <c r="B2655" s="1"/>
      <c r="C2655" s="16"/>
      <c r="D2655" s="1"/>
      <c r="E2655" s="1"/>
      <c r="F2655" s="1"/>
      <c r="G2655" s="1"/>
      <c r="H2655" s="11"/>
      <c r="I2655" s="11"/>
      <c r="J2655" s="11"/>
      <c r="K2655" s="2"/>
      <c r="L2655" s="2"/>
      <c r="M2655" s="1"/>
    </row>
    <row r="2656" spans="1:13" x14ac:dyDescent="0.2">
      <c r="A2656" s="1"/>
      <c r="B2656" s="1"/>
      <c r="C2656" s="16"/>
      <c r="D2656" s="1"/>
      <c r="E2656" s="1"/>
      <c r="F2656" s="1"/>
      <c r="G2656" s="1"/>
      <c r="H2656" s="11"/>
      <c r="I2656" s="11"/>
      <c r="J2656" s="11"/>
      <c r="K2656" s="2"/>
      <c r="L2656" s="2"/>
      <c r="M2656" s="1"/>
    </row>
    <row r="2657" spans="1:13" x14ac:dyDescent="0.2">
      <c r="A2657" s="1"/>
      <c r="B2657" s="1"/>
      <c r="C2657" s="16"/>
      <c r="D2657" s="1"/>
      <c r="E2657" s="1"/>
      <c r="F2657" s="1"/>
      <c r="G2657" s="1"/>
      <c r="H2657" s="11"/>
      <c r="I2657" s="11"/>
      <c r="J2657" s="11"/>
      <c r="K2657" s="2"/>
      <c r="L2657" s="2"/>
      <c r="M2657" s="1"/>
    </row>
    <row r="2658" spans="1:13" x14ac:dyDescent="0.2">
      <c r="A2658" s="1"/>
      <c r="B2658" s="1"/>
      <c r="C2658" s="16"/>
      <c r="D2658" s="1"/>
      <c r="E2658" s="1"/>
      <c r="F2658" s="1"/>
      <c r="G2658" s="1"/>
      <c r="H2658" s="11"/>
      <c r="I2658" s="11"/>
      <c r="J2658" s="11"/>
      <c r="K2658" s="2"/>
      <c r="L2658" s="2"/>
      <c r="M2658" s="1"/>
    </row>
    <row r="2659" spans="1:13" x14ac:dyDescent="0.2">
      <c r="A2659" s="1"/>
      <c r="B2659" s="1"/>
      <c r="C2659" s="16"/>
      <c r="D2659" s="1"/>
      <c r="E2659" s="1"/>
      <c r="F2659" s="1"/>
      <c r="G2659" s="1"/>
      <c r="H2659" s="11"/>
      <c r="I2659" s="11"/>
      <c r="J2659" s="11"/>
      <c r="K2659" s="2"/>
      <c r="L2659" s="2"/>
      <c r="M2659" s="1"/>
    </row>
    <row r="2660" spans="1:13" x14ac:dyDescent="0.2">
      <c r="A2660" s="1"/>
      <c r="B2660" s="1"/>
      <c r="C2660" s="16"/>
      <c r="D2660" s="1"/>
      <c r="E2660" s="1"/>
      <c r="F2660" s="1"/>
      <c r="G2660" s="1"/>
      <c r="H2660" s="11"/>
      <c r="I2660" s="11"/>
      <c r="J2660" s="11"/>
      <c r="K2660" s="2"/>
      <c r="L2660" s="2"/>
      <c r="M2660" s="1"/>
    </row>
    <row r="2661" spans="1:13" x14ac:dyDescent="0.2">
      <c r="A2661" s="1"/>
      <c r="B2661" s="1"/>
      <c r="C2661" s="16"/>
      <c r="D2661" s="1"/>
      <c r="E2661" s="1"/>
      <c r="F2661" s="1"/>
      <c r="G2661" s="1"/>
      <c r="H2661" s="11"/>
      <c r="I2661" s="11"/>
      <c r="J2661" s="11"/>
      <c r="K2661" s="2"/>
      <c r="L2661" s="2"/>
      <c r="M2661" s="1"/>
    </row>
    <row r="2662" spans="1:13" x14ac:dyDescent="0.2">
      <c r="A2662" s="1"/>
      <c r="B2662" s="1"/>
      <c r="C2662" s="16"/>
      <c r="D2662" s="1"/>
      <c r="E2662" s="1"/>
      <c r="F2662" s="1"/>
      <c r="G2662" s="1"/>
      <c r="H2662" s="11"/>
      <c r="I2662" s="11"/>
      <c r="J2662" s="11"/>
      <c r="K2662" s="2"/>
      <c r="L2662" s="2"/>
      <c r="M2662" s="1"/>
    </row>
    <row r="2663" spans="1:13" x14ac:dyDescent="0.2">
      <c r="A2663" s="1"/>
      <c r="B2663" s="1"/>
      <c r="C2663" s="16"/>
      <c r="D2663" s="1"/>
      <c r="E2663" s="1"/>
      <c r="F2663" s="1"/>
      <c r="G2663" s="1"/>
      <c r="H2663" s="11"/>
      <c r="I2663" s="11"/>
      <c r="J2663" s="11"/>
      <c r="K2663" s="2"/>
      <c r="L2663" s="2"/>
      <c r="M2663" s="1"/>
    </row>
    <row r="2664" spans="1:13" x14ac:dyDescent="0.2">
      <c r="A2664" s="1"/>
      <c r="B2664" s="1"/>
      <c r="C2664" s="16"/>
      <c r="D2664" s="1"/>
      <c r="E2664" s="1"/>
      <c r="F2664" s="1"/>
      <c r="G2664" s="1"/>
      <c r="H2664" s="11"/>
      <c r="I2664" s="11"/>
      <c r="J2664" s="11"/>
      <c r="K2664" s="2"/>
      <c r="L2664" s="2"/>
      <c r="M2664" s="1"/>
    </row>
    <row r="2665" spans="1:13" x14ac:dyDescent="0.2">
      <c r="A2665" s="1"/>
      <c r="B2665" s="1"/>
      <c r="C2665" s="16"/>
      <c r="D2665" s="1"/>
      <c r="E2665" s="1"/>
      <c r="F2665" s="1"/>
      <c r="G2665" s="1"/>
      <c r="H2665" s="11"/>
      <c r="I2665" s="11"/>
      <c r="J2665" s="11"/>
      <c r="K2665" s="2"/>
      <c r="L2665" s="2"/>
      <c r="M2665" s="1"/>
    </row>
    <row r="2666" spans="1:13" x14ac:dyDescent="0.2">
      <c r="A2666" s="1"/>
      <c r="B2666" s="1"/>
      <c r="C2666" s="16"/>
      <c r="D2666" s="1"/>
      <c r="E2666" s="1"/>
      <c r="F2666" s="1"/>
      <c r="G2666" s="1"/>
      <c r="H2666" s="11"/>
      <c r="I2666" s="11"/>
      <c r="J2666" s="11"/>
      <c r="K2666" s="2"/>
      <c r="L2666" s="2"/>
      <c r="M2666" s="1"/>
    </row>
    <row r="2667" spans="1:13" x14ac:dyDescent="0.2">
      <c r="A2667" s="1"/>
      <c r="B2667" s="1"/>
      <c r="C2667" s="16"/>
      <c r="D2667" s="1"/>
      <c r="E2667" s="1"/>
      <c r="F2667" s="1"/>
      <c r="G2667" s="1"/>
      <c r="H2667" s="11"/>
      <c r="I2667" s="11"/>
      <c r="J2667" s="11"/>
      <c r="K2667" s="2"/>
      <c r="L2667" s="2"/>
      <c r="M2667" s="1"/>
    </row>
    <row r="2668" spans="1:13" x14ac:dyDescent="0.2">
      <c r="A2668" s="1"/>
      <c r="B2668" s="1"/>
      <c r="C2668" s="16"/>
      <c r="D2668" s="1"/>
      <c r="E2668" s="1"/>
      <c r="F2668" s="1"/>
      <c r="G2668" s="1"/>
      <c r="H2668" s="11"/>
      <c r="I2668" s="11"/>
      <c r="J2668" s="11"/>
      <c r="K2668" s="2"/>
      <c r="L2668" s="2"/>
      <c r="M2668" s="1"/>
    </row>
    <row r="2669" spans="1:13" x14ac:dyDescent="0.2">
      <c r="A2669" s="1"/>
      <c r="B2669" s="1"/>
      <c r="C2669" s="16"/>
      <c r="D2669" s="1"/>
      <c r="E2669" s="1"/>
      <c r="F2669" s="1"/>
      <c r="G2669" s="1"/>
      <c r="H2669" s="11"/>
      <c r="I2669" s="11"/>
      <c r="J2669" s="11"/>
      <c r="K2669" s="2"/>
      <c r="L2669" s="2"/>
      <c r="M2669" s="1"/>
    </row>
    <row r="2670" spans="1:13" x14ac:dyDescent="0.2">
      <c r="A2670" s="1"/>
      <c r="B2670" s="1"/>
      <c r="C2670" s="16"/>
      <c r="D2670" s="1"/>
      <c r="E2670" s="1"/>
      <c r="F2670" s="1"/>
      <c r="G2670" s="1"/>
      <c r="H2670" s="11"/>
      <c r="I2670" s="11"/>
      <c r="J2670" s="11"/>
      <c r="K2670" s="2"/>
      <c r="L2670" s="2"/>
      <c r="M2670" s="1"/>
    </row>
    <row r="2671" spans="1:13" x14ac:dyDescent="0.2">
      <c r="A2671" s="1"/>
      <c r="B2671" s="1"/>
      <c r="C2671" s="16"/>
      <c r="D2671" s="1"/>
      <c r="E2671" s="1"/>
      <c r="F2671" s="1"/>
      <c r="G2671" s="1"/>
      <c r="H2671" s="11"/>
      <c r="I2671" s="11"/>
      <c r="J2671" s="11"/>
      <c r="K2671" s="2"/>
      <c r="L2671" s="2"/>
      <c r="M2671" s="1"/>
    </row>
    <row r="2672" spans="1:13" x14ac:dyDescent="0.2">
      <c r="A2672" s="1"/>
      <c r="B2672" s="1"/>
      <c r="C2672" s="16"/>
      <c r="D2672" s="1"/>
      <c r="E2672" s="1"/>
      <c r="F2672" s="1"/>
      <c r="G2672" s="1"/>
      <c r="H2672" s="11"/>
      <c r="I2672" s="11"/>
      <c r="J2672" s="11"/>
      <c r="K2672" s="2"/>
      <c r="L2672" s="2"/>
      <c r="M2672" s="1"/>
    </row>
    <row r="2673" spans="1:13" x14ac:dyDescent="0.2">
      <c r="A2673" s="1"/>
      <c r="B2673" s="1"/>
      <c r="C2673" s="16"/>
      <c r="D2673" s="1"/>
      <c r="E2673" s="1"/>
      <c r="F2673" s="1"/>
      <c r="G2673" s="1"/>
      <c r="H2673" s="11"/>
      <c r="I2673" s="11"/>
      <c r="J2673" s="11"/>
      <c r="K2673" s="2"/>
      <c r="L2673" s="2"/>
      <c r="M2673" s="1"/>
    </row>
    <row r="2674" spans="1:13" x14ac:dyDescent="0.2">
      <c r="A2674" s="1"/>
      <c r="B2674" s="1"/>
      <c r="C2674" s="16"/>
      <c r="D2674" s="1"/>
      <c r="E2674" s="1"/>
      <c r="F2674" s="1"/>
      <c r="G2674" s="1"/>
      <c r="H2674" s="11"/>
      <c r="I2674" s="11"/>
      <c r="J2674" s="11"/>
      <c r="K2674" s="2"/>
      <c r="L2674" s="2"/>
      <c r="M2674" s="1"/>
    </row>
    <row r="2675" spans="1:13" x14ac:dyDescent="0.2">
      <c r="A2675" s="1"/>
      <c r="B2675" s="1"/>
      <c r="C2675" s="16"/>
      <c r="D2675" s="1"/>
      <c r="E2675" s="1"/>
      <c r="F2675" s="1"/>
      <c r="G2675" s="1"/>
      <c r="H2675" s="11"/>
      <c r="I2675" s="11"/>
      <c r="J2675" s="11"/>
      <c r="K2675" s="2"/>
      <c r="L2675" s="2"/>
      <c r="M2675" s="1"/>
    </row>
    <row r="2676" spans="1:13" x14ac:dyDescent="0.2">
      <c r="A2676" s="1"/>
      <c r="B2676" s="1"/>
      <c r="C2676" s="16"/>
      <c r="D2676" s="1"/>
      <c r="E2676" s="1"/>
      <c r="F2676" s="1"/>
      <c r="G2676" s="1"/>
      <c r="H2676" s="11"/>
      <c r="I2676" s="11"/>
      <c r="J2676" s="11"/>
      <c r="K2676" s="2"/>
      <c r="L2676" s="2"/>
      <c r="M2676" s="1"/>
    </row>
    <row r="2677" spans="1:13" x14ac:dyDescent="0.2">
      <c r="A2677" s="1"/>
      <c r="B2677" s="1"/>
      <c r="C2677" s="16"/>
      <c r="D2677" s="1"/>
      <c r="E2677" s="1"/>
      <c r="F2677" s="1"/>
      <c r="G2677" s="1"/>
      <c r="H2677" s="11"/>
      <c r="I2677" s="11"/>
      <c r="J2677" s="11"/>
      <c r="K2677" s="2"/>
      <c r="L2677" s="2"/>
      <c r="M2677" s="1"/>
    </row>
    <row r="2678" spans="1:13" x14ac:dyDescent="0.2">
      <c r="A2678" s="1"/>
      <c r="B2678" s="1"/>
      <c r="C2678" s="16"/>
      <c r="D2678" s="1"/>
      <c r="E2678" s="1"/>
      <c r="F2678" s="1"/>
      <c r="G2678" s="1"/>
      <c r="H2678" s="11"/>
      <c r="I2678" s="11"/>
      <c r="J2678" s="11"/>
      <c r="K2678" s="2"/>
      <c r="L2678" s="2"/>
      <c r="M2678" s="1"/>
    </row>
    <row r="2679" spans="1:13" x14ac:dyDescent="0.2">
      <c r="A2679" s="1"/>
      <c r="B2679" s="1"/>
      <c r="C2679" s="16"/>
      <c r="D2679" s="1"/>
      <c r="E2679" s="1"/>
      <c r="F2679" s="1"/>
      <c r="G2679" s="1"/>
      <c r="H2679" s="11"/>
      <c r="I2679" s="11"/>
      <c r="J2679" s="11"/>
      <c r="K2679" s="2"/>
      <c r="L2679" s="2"/>
      <c r="M2679" s="1"/>
    </row>
    <row r="2680" spans="1:13" x14ac:dyDescent="0.2">
      <c r="A2680" s="1"/>
      <c r="B2680" s="1"/>
      <c r="C2680" s="16"/>
      <c r="D2680" s="1"/>
      <c r="E2680" s="1"/>
      <c r="F2680" s="1"/>
      <c r="G2680" s="1"/>
      <c r="H2680" s="11"/>
      <c r="I2680" s="11"/>
      <c r="J2680" s="11"/>
      <c r="K2680" s="2"/>
      <c r="L2680" s="2"/>
      <c r="M2680" s="1"/>
    </row>
    <row r="2681" spans="1:13" x14ac:dyDescent="0.2">
      <c r="A2681" s="1"/>
      <c r="B2681" s="1"/>
      <c r="C2681" s="16"/>
      <c r="D2681" s="1"/>
      <c r="E2681" s="1"/>
      <c r="F2681" s="1"/>
      <c r="G2681" s="1"/>
      <c r="H2681" s="11"/>
      <c r="I2681" s="11"/>
      <c r="J2681" s="11"/>
      <c r="K2681" s="2"/>
      <c r="L2681" s="2"/>
      <c r="M2681" s="1"/>
    </row>
    <row r="2682" spans="1:13" x14ac:dyDescent="0.2">
      <c r="A2682" s="1"/>
      <c r="B2682" s="1"/>
      <c r="C2682" s="16"/>
      <c r="D2682" s="1"/>
      <c r="E2682" s="1"/>
      <c r="F2682" s="1"/>
      <c r="G2682" s="1"/>
      <c r="H2682" s="11"/>
      <c r="I2682" s="11"/>
      <c r="J2682" s="11"/>
      <c r="K2682" s="2"/>
      <c r="L2682" s="2"/>
      <c r="M2682" s="1"/>
    </row>
    <row r="2683" spans="1:13" x14ac:dyDescent="0.2">
      <c r="A2683" s="1"/>
      <c r="B2683" s="1"/>
      <c r="C2683" s="16"/>
      <c r="D2683" s="1"/>
      <c r="E2683" s="1"/>
      <c r="F2683" s="1"/>
      <c r="G2683" s="1"/>
      <c r="H2683" s="11"/>
      <c r="I2683" s="11"/>
      <c r="J2683" s="11"/>
      <c r="K2683" s="2"/>
      <c r="L2683" s="2"/>
      <c r="M2683" s="1"/>
    </row>
    <row r="2684" spans="1:13" x14ac:dyDescent="0.2">
      <c r="A2684" s="1"/>
      <c r="B2684" s="1"/>
      <c r="C2684" s="16"/>
      <c r="D2684" s="1"/>
      <c r="E2684" s="1"/>
      <c r="F2684" s="1"/>
      <c r="G2684" s="1"/>
      <c r="H2684" s="11"/>
      <c r="I2684" s="11"/>
      <c r="J2684" s="11"/>
      <c r="K2684" s="2"/>
      <c r="L2684" s="2"/>
      <c r="M2684" s="1"/>
    </row>
    <row r="2685" spans="1:13" x14ac:dyDescent="0.2">
      <c r="A2685" s="1"/>
      <c r="B2685" s="1"/>
      <c r="C2685" s="16"/>
      <c r="D2685" s="1"/>
      <c r="E2685" s="1"/>
      <c r="F2685" s="1"/>
      <c r="G2685" s="1"/>
      <c r="H2685" s="11"/>
      <c r="I2685" s="11"/>
      <c r="J2685" s="11"/>
      <c r="K2685" s="2"/>
      <c r="L2685" s="2"/>
      <c r="M2685" s="1"/>
    </row>
    <row r="2686" spans="1:13" x14ac:dyDescent="0.2">
      <c r="A2686" s="1"/>
      <c r="B2686" s="1"/>
      <c r="C2686" s="16"/>
      <c r="D2686" s="1"/>
      <c r="E2686" s="1"/>
      <c r="F2686" s="1"/>
      <c r="G2686" s="1"/>
      <c r="H2686" s="11"/>
      <c r="I2686" s="11"/>
      <c r="J2686" s="11"/>
      <c r="K2686" s="2"/>
      <c r="L2686" s="2"/>
      <c r="M2686" s="1"/>
    </row>
    <row r="2687" spans="1:13" x14ac:dyDescent="0.2">
      <c r="A2687" s="1"/>
      <c r="B2687" s="1"/>
      <c r="C2687" s="16"/>
      <c r="D2687" s="1"/>
      <c r="E2687" s="1"/>
      <c r="F2687" s="1"/>
      <c r="G2687" s="1"/>
      <c r="H2687" s="11"/>
      <c r="I2687" s="11"/>
      <c r="J2687" s="11"/>
      <c r="K2687" s="2"/>
      <c r="L2687" s="2"/>
      <c r="M2687" s="1"/>
    </row>
    <row r="2688" spans="1:13" x14ac:dyDescent="0.2">
      <c r="A2688" s="1"/>
      <c r="B2688" s="1"/>
      <c r="C2688" s="16"/>
      <c r="D2688" s="1"/>
      <c r="E2688" s="1"/>
      <c r="F2688" s="1"/>
      <c r="G2688" s="1"/>
      <c r="H2688" s="11"/>
      <c r="I2688" s="11"/>
      <c r="J2688" s="11"/>
      <c r="K2688" s="2"/>
      <c r="L2688" s="2"/>
      <c r="M2688" s="1"/>
    </row>
    <row r="2689" spans="1:13" x14ac:dyDescent="0.2">
      <c r="A2689" s="1"/>
      <c r="B2689" s="1"/>
      <c r="C2689" s="16"/>
      <c r="D2689" s="1"/>
      <c r="E2689" s="1"/>
      <c r="F2689" s="1"/>
      <c r="G2689" s="1"/>
      <c r="H2689" s="11"/>
      <c r="I2689" s="11"/>
      <c r="J2689" s="11"/>
      <c r="K2689" s="2"/>
      <c r="L2689" s="2"/>
      <c r="M2689" s="1"/>
    </row>
    <row r="2690" spans="1:13" x14ac:dyDescent="0.2">
      <c r="A2690" s="1"/>
      <c r="B2690" s="1"/>
      <c r="C2690" s="16"/>
      <c r="D2690" s="1"/>
      <c r="E2690" s="1"/>
      <c r="F2690" s="1"/>
      <c r="G2690" s="1"/>
      <c r="H2690" s="11"/>
      <c r="I2690" s="11"/>
      <c r="J2690" s="11"/>
      <c r="K2690" s="2"/>
      <c r="L2690" s="2"/>
      <c r="M2690" s="1"/>
    </row>
    <row r="2691" spans="1:13" x14ac:dyDescent="0.2">
      <c r="A2691" s="1"/>
      <c r="B2691" s="1"/>
      <c r="C2691" s="16"/>
      <c r="D2691" s="1"/>
      <c r="E2691" s="1"/>
      <c r="F2691" s="1"/>
      <c r="G2691" s="1"/>
      <c r="H2691" s="11"/>
      <c r="I2691" s="11"/>
      <c r="J2691" s="11"/>
      <c r="K2691" s="2"/>
      <c r="L2691" s="2"/>
      <c r="M2691" s="1"/>
    </row>
    <row r="2692" spans="1:13" x14ac:dyDescent="0.2">
      <c r="A2692" s="1"/>
      <c r="B2692" s="1"/>
      <c r="C2692" s="16"/>
      <c r="D2692" s="1"/>
      <c r="E2692" s="1"/>
      <c r="F2692" s="1"/>
      <c r="G2692" s="1"/>
      <c r="H2692" s="11"/>
      <c r="I2692" s="11"/>
      <c r="J2692" s="11"/>
      <c r="K2692" s="2"/>
      <c r="L2692" s="2"/>
      <c r="M2692" s="1"/>
    </row>
    <row r="2693" spans="1:13" x14ac:dyDescent="0.2">
      <c r="A2693" s="1"/>
      <c r="B2693" s="1"/>
      <c r="C2693" s="16"/>
      <c r="D2693" s="1"/>
      <c r="E2693" s="1"/>
      <c r="F2693" s="1"/>
      <c r="G2693" s="1"/>
      <c r="H2693" s="11"/>
      <c r="I2693" s="11"/>
      <c r="J2693" s="11"/>
      <c r="K2693" s="2"/>
      <c r="L2693" s="2"/>
      <c r="M2693" s="1"/>
    </row>
    <row r="2694" spans="1:13" x14ac:dyDescent="0.2">
      <c r="A2694" s="1"/>
      <c r="B2694" s="1"/>
      <c r="C2694" s="16"/>
      <c r="D2694" s="1"/>
      <c r="E2694" s="1"/>
      <c r="F2694" s="1"/>
      <c r="G2694" s="1"/>
      <c r="H2694" s="11"/>
      <c r="I2694" s="11"/>
      <c r="J2694" s="11"/>
      <c r="K2694" s="2"/>
      <c r="L2694" s="2"/>
      <c r="M2694" s="1"/>
    </row>
    <row r="2695" spans="1:13" x14ac:dyDescent="0.2">
      <c r="A2695" s="1"/>
      <c r="B2695" s="1"/>
      <c r="C2695" s="16"/>
      <c r="D2695" s="1"/>
      <c r="E2695" s="1"/>
      <c r="F2695" s="1"/>
      <c r="G2695" s="1"/>
      <c r="H2695" s="11"/>
      <c r="I2695" s="11"/>
      <c r="J2695" s="11"/>
      <c r="K2695" s="2"/>
      <c r="L2695" s="2"/>
      <c r="M2695" s="1"/>
    </row>
    <row r="2696" spans="1:13" x14ac:dyDescent="0.2">
      <c r="A2696" s="1"/>
      <c r="B2696" s="1"/>
      <c r="C2696" s="16"/>
      <c r="D2696" s="1"/>
      <c r="E2696" s="1"/>
      <c r="F2696" s="1"/>
      <c r="G2696" s="1"/>
      <c r="H2696" s="11"/>
      <c r="I2696" s="11"/>
      <c r="J2696" s="11"/>
      <c r="K2696" s="2"/>
      <c r="L2696" s="2"/>
      <c r="M2696" s="1"/>
    </row>
    <row r="2697" spans="1:13" x14ac:dyDescent="0.2">
      <c r="A2697" s="1"/>
      <c r="B2697" s="1"/>
      <c r="C2697" s="16"/>
      <c r="D2697" s="1"/>
      <c r="E2697" s="1"/>
      <c r="F2697" s="1"/>
      <c r="G2697" s="1"/>
      <c r="H2697" s="11"/>
      <c r="I2697" s="11"/>
      <c r="J2697" s="11"/>
      <c r="K2697" s="2"/>
      <c r="L2697" s="2"/>
      <c r="M2697" s="1"/>
    </row>
    <row r="2698" spans="1:13" x14ac:dyDescent="0.2">
      <c r="A2698" s="1"/>
      <c r="B2698" s="1"/>
      <c r="C2698" s="16"/>
      <c r="D2698" s="1"/>
      <c r="E2698" s="1"/>
      <c r="F2698" s="1"/>
      <c r="G2698" s="1"/>
      <c r="H2698" s="11"/>
      <c r="I2698" s="11"/>
      <c r="J2698" s="11"/>
      <c r="K2698" s="2"/>
      <c r="L2698" s="2"/>
      <c r="M2698" s="1"/>
    </row>
    <row r="2699" spans="1:13" x14ac:dyDescent="0.2">
      <c r="A2699" s="1"/>
      <c r="B2699" s="1"/>
      <c r="C2699" s="16"/>
      <c r="D2699" s="1"/>
      <c r="E2699" s="1"/>
      <c r="F2699" s="1"/>
      <c r="G2699" s="1"/>
      <c r="H2699" s="11"/>
      <c r="I2699" s="11"/>
      <c r="J2699" s="11"/>
      <c r="K2699" s="2"/>
      <c r="L2699" s="2"/>
      <c r="M2699" s="1"/>
    </row>
    <row r="2700" spans="1:13" x14ac:dyDescent="0.2">
      <c r="A2700" s="1"/>
      <c r="B2700" s="1"/>
      <c r="C2700" s="16"/>
      <c r="D2700" s="1"/>
      <c r="E2700" s="1"/>
      <c r="F2700" s="1"/>
      <c r="G2700" s="1"/>
      <c r="H2700" s="11"/>
      <c r="I2700" s="11"/>
      <c r="J2700" s="11"/>
      <c r="K2700" s="2"/>
      <c r="L2700" s="2"/>
      <c r="M2700" s="1"/>
    </row>
    <row r="2701" spans="1:13" x14ac:dyDescent="0.2">
      <c r="A2701" s="1"/>
      <c r="B2701" s="1"/>
      <c r="C2701" s="16"/>
      <c r="D2701" s="1"/>
      <c r="E2701" s="1"/>
      <c r="F2701" s="1"/>
      <c r="G2701" s="1"/>
      <c r="H2701" s="11"/>
      <c r="I2701" s="11"/>
      <c r="J2701" s="11"/>
      <c r="K2701" s="2"/>
      <c r="L2701" s="2"/>
      <c r="M2701" s="1"/>
    </row>
    <row r="2702" spans="1:13" x14ac:dyDescent="0.2">
      <c r="A2702" s="1"/>
      <c r="B2702" s="1"/>
      <c r="C2702" s="16"/>
      <c r="D2702" s="1"/>
      <c r="E2702" s="1"/>
      <c r="F2702" s="1"/>
      <c r="G2702" s="1"/>
      <c r="H2702" s="11"/>
      <c r="I2702" s="11"/>
      <c r="J2702" s="11"/>
      <c r="K2702" s="2"/>
      <c r="L2702" s="2"/>
      <c r="M2702" s="1"/>
    </row>
    <row r="2703" spans="1:13" x14ac:dyDescent="0.2">
      <c r="A2703" s="1"/>
      <c r="B2703" s="1"/>
      <c r="C2703" s="16"/>
      <c r="D2703" s="1"/>
      <c r="E2703" s="1"/>
      <c r="F2703" s="1"/>
      <c r="G2703" s="1"/>
      <c r="H2703" s="11"/>
      <c r="I2703" s="11"/>
      <c r="J2703" s="11"/>
      <c r="K2703" s="2"/>
      <c r="L2703" s="2"/>
      <c r="M2703" s="1"/>
    </row>
    <row r="2704" spans="1:13" x14ac:dyDescent="0.2">
      <c r="A2704" s="1"/>
      <c r="B2704" s="1"/>
      <c r="C2704" s="16"/>
      <c r="D2704" s="1"/>
      <c r="E2704" s="1"/>
      <c r="F2704" s="1"/>
      <c r="G2704" s="1"/>
      <c r="H2704" s="11"/>
      <c r="I2704" s="11"/>
      <c r="J2704" s="11"/>
      <c r="K2704" s="2"/>
      <c r="L2704" s="2"/>
      <c r="M2704" s="1"/>
    </row>
    <row r="2705" spans="1:13" x14ac:dyDescent="0.2">
      <c r="A2705" s="1"/>
      <c r="B2705" s="1"/>
      <c r="C2705" s="16"/>
      <c r="D2705" s="1"/>
      <c r="E2705" s="1"/>
      <c r="F2705" s="1"/>
      <c r="G2705" s="1"/>
      <c r="H2705" s="11"/>
      <c r="I2705" s="11"/>
      <c r="J2705" s="11"/>
      <c r="K2705" s="2"/>
      <c r="L2705" s="2"/>
      <c r="M2705" s="1"/>
    </row>
    <row r="2706" spans="1:13" x14ac:dyDescent="0.2">
      <c r="A2706" s="1"/>
      <c r="B2706" s="1"/>
      <c r="C2706" s="16"/>
      <c r="D2706" s="1"/>
      <c r="E2706" s="1"/>
      <c r="F2706" s="1"/>
      <c r="G2706" s="1"/>
      <c r="H2706" s="11"/>
      <c r="I2706" s="11"/>
      <c r="J2706" s="11"/>
      <c r="K2706" s="2"/>
      <c r="L2706" s="2"/>
      <c r="M2706" s="1"/>
    </row>
    <row r="2707" spans="1:13" x14ac:dyDescent="0.2">
      <c r="A2707" s="1"/>
      <c r="B2707" s="1"/>
      <c r="C2707" s="16"/>
      <c r="D2707" s="1"/>
      <c r="E2707" s="1"/>
      <c r="F2707" s="1"/>
      <c r="G2707" s="1"/>
      <c r="H2707" s="11"/>
      <c r="I2707" s="11"/>
      <c r="J2707" s="11"/>
      <c r="K2707" s="2"/>
      <c r="L2707" s="2"/>
      <c r="M2707" s="1"/>
    </row>
    <row r="2708" spans="1:13" x14ac:dyDescent="0.2">
      <c r="A2708" s="1"/>
      <c r="B2708" s="1"/>
      <c r="C2708" s="16"/>
      <c r="D2708" s="1"/>
      <c r="E2708" s="1"/>
      <c r="F2708" s="1"/>
      <c r="G2708" s="1"/>
      <c r="H2708" s="11"/>
      <c r="I2708" s="11"/>
      <c r="J2708" s="11"/>
      <c r="K2708" s="2"/>
      <c r="L2708" s="2"/>
      <c r="M2708" s="1"/>
    </row>
    <row r="2709" spans="1:13" x14ac:dyDescent="0.2">
      <c r="A2709" s="1"/>
      <c r="B2709" s="1"/>
      <c r="C2709" s="16"/>
      <c r="D2709" s="1"/>
      <c r="E2709" s="1"/>
      <c r="F2709" s="1"/>
      <c r="G2709" s="1"/>
      <c r="H2709" s="11"/>
      <c r="I2709" s="11"/>
      <c r="J2709" s="11"/>
      <c r="K2709" s="2"/>
      <c r="L2709" s="2"/>
      <c r="M2709" s="1"/>
    </row>
    <row r="2710" spans="1:13" x14ac:dyDescent="0.2">
      <c r="A2710" s="1"/>
      <c r="B2710" s="1"/>
      <c r="C2710" s="16"/>
      <c r="D2710" s="1"/>
      <c r="E2710" s="1"/>
      <c r="F2710" s="1"/>
      <c r="G2710" s="1"/>
      <c r="H2710" s="11"/>
      <c r="I2710" s="11"/>
      <c r="J2710" s="11"/>
      <c r="K2710" s="2"/>
      <c r="L2710" s="2"/>
      <c r="M2710" s="1"/>
    </row>
    <row r="2711" spans="1:13" x14ac:dyDescent="0.2">
      <c r="A2711" s="1"/>
      <c r="B2711" s="1"/>
      <c r="C2711" s="16"/>
      <c r="D2711" s="1"/>
      <c r="E2711" s="1"/>
      <c r="F2711" s="1"/>
      <c r="G2711" s="1"/>
      <c r="H2711" s="11"/>
      <c r="I2711" s="11"/>
      <c r="J2711" s="11"/>
      <c r="K2711" s="2"/>
      <c r="L2711" s="2"/>
      <c r="M2711" s="1"/>
    </row>
    <row r="2712" spans="1:13" x14ac:dyDescent="0.2">
      <c r="A2712" s="1"/>
      <c r="B2712" s="1"/>
      <c r="C2712" s="16"/>
      <c r="D2712" s="1"/>
      <c r="E2712" s="1"/>
      <c r="F2712" s="1"/>
      <c r="G2712" s="1"/>
      <c r="H2712" s="11"/>
      <c r="I2712" s="11"/>
      <c r="J2712" s="11"/>
      <c r="K2712" s="2"/>
      <c r="L2712" s="2"/>
      <c r="M2712" s="1"/>
    </row>
    <row r="2713" spans="1:13" x14ac:dyDescent="0.2">
      <c r="A2713" s="1"/>
      <c r="B2713" s="1"/>
      <c r="C2713" s="16"/>
      <c r="D2713" s="1"/>
      <c r="E2713" s="1"/>
      <c r="F2713" s="1"/>
      <c r="G2713" s="1"/>
      <c r="H2713" s="11"/>
      <c r="I2713" s="11"/>
      <c r="J2713" s="11"/>
      <c r="K2713" s="2"/>
      <c r="L2713" s="2"/>
      <c r="M2713" s="1"/>
    </row>
    <row r="2714" spans="1:13" x14ac:dyDescent="0.2">
      <c r="A2714" s="1"/>
      <c r="B2714" s="1"/>
      <c r="C2714" s="16"/>
      <c r="D2714" s="1"/>
      <c r="E2714" s="1"/>
      <c r="F2714" s="1"/>
      <c r="G2714" s="1"/>
      <c r="H2714" s="11"/>
      <c r="I2714" s="11"/>
      <c r="J2714" s="11"/>
      <c r="K2714" s="2"/>
      <c r="L2714" s="2"/>
      <c r="M2714" s="1"/>
    </row>
    <row r="2715" spans="1:13" x14ac:dyDescent="0.2">
      <c r="A2715" s="1"/>
      <c r="B2715" s="1"/>
      <c r="C2715" s="16"/>
      <c r="D2715" s="1"/>
      <c r="E2715" s="1"/>
      <c r="F2715" s="1"/>
      <c r="G2715" s="1"/>
      <c r="H2715" s="11"/>
      <c r="I2715" s="11"/>
      <c r="J2715" s="11"/>
      <c r="K2715" s="2"/>
      <c r="L2715" s="2"/>
      <c r="M2715" s="1"/>
    </row>
    <row r="2716" spans="1:13" x14ac:dyDescent="0.2">
      <c r="A2716" s="1"/>
      <c r="B2716" s="1"/>
      <c r="C2716" s="16"/>
      <c r="D2716" s="1"/>
      <c r="E2716" s="1"/>
      <c r="F2716" s="1"/>
      <c r="G2716" s="1"/>
      <c r="H2716" s="11"/>
      <c r="I2716" s="11"/>
      <c r="J2716" s="11"/>
      <c r="K2716" s="2"/>
      <c r="L2716" s="2"/>
      <c r="M2716" s="1"/>
    </row>
    <row r="2717" spans="1:13" x14ac:dyDescent="0.2">
      <c r="A2717" s="1"/>
      <c r="B2717" s="1"/>
      <c r="C2717" s="16"/>
      <c r="D2717" s="1"/>
      <c r="E2717" s="1"/>
      <c r="F2717" s="1"/>
      <c r="G2717" s="1"/>
      <c r="H2717" s="11"/>
      <c r="I2717" s="11"/>
      <c r="J2717" s="11"/>
      <c r="K2717" s="2"/>
      <c r="L2717" s="2"/>
      <c r="M2717" s="1"/>
    </row>
    <row r="2718" spans="1:13" x14ac:dyDescent="0.2">
      <c r="A2718" s="1"/>
      <c r="B2718" s="1"/>
      <c r="C2718" s="16"/>
      <c r="D2718" s="1"/>
      <c r="E2718" s="1"/>
      <c r="F2718" s="1"/>
      <c r="G2718" s="1"/>
      <c r="H2718" s="11"/>
      <c r="I2718" s="11"/>
      <c r="J2718" s="11"/>
      <c r="K2718" s="2"/>
      <c r="L2718" s="2"/>
      <c r="M2718" s="1"/>
    </row>
    <row r="2719" spans="1:13" x14ac:dyDescent="0.2">
      <c r="A2719" s="1"/>
      <c r="B2719" s="1"/>
      <c r="C2719" s="16"/>
      <c r="D2719" s="1"/>
      <c r="E2719" s="1"/>
      <c r="F2719" s="1"/>
      <c r="G2719" s="1"/>
      <c r="H2719" s="11"/>
      <c r="I2719" s="11"/>
      <c r="J2719" s="11"/>
      <c r="K2719" s="2"/>
      <c r="L2719" s="2"/>
      <c r="M2719" s="1"/>
    </row>
    <row r="2720" spans="1:13" x14ac:dyDescent="0.2">
      <c r="A2720" s="1"/>
      <c r="B2720" s="1"/>
      <c r="C2720" s="16"/>
      <c r="D2720" s="1"/>
      <c r="E2720" s="1"/>
      <c r="F2720" s="1"/>
      <c r="G2720" s="1"/>
      <c r="H2720" s="11"/>
      <c r="I2720" s="11"/>
      <c r="J2720" s="11"/>
      <c r="K2720" s="2"/>
      <c r="L2720" s="2"/>
      <c r="M2720" s="1"/>
    </row>
    <row r="2721" spans="1:13" x14ac:dyDescent="0.2">
      <c r="A2721" s="1"/>
      <c r="B2721" s="1"/>
      <c r="C2721" s="16"/>
      <c r="D2721" s="1"/>
      <c r="E2721" s="1"/>
      <c r="F2721" s="1"/>
      <c r="G2721" s="1"/>
      <c r="H2721" s="11"/>
      <c r="I2721" s="11"/>
      <c r="J2721" s="11"/>
      <c r="K2721" s="2"/>
      <c r="L2721" s="2"/>
      <c r="M2721" s="1"/>
    </row>
    <row r="2722" spans="1:13" x14ac:dyDescent="0.2">
      <c r="A2722" s="1"/>
      <c r="B2722" s="1"/>
      <c r="C2722" s="16"/>
      <c r="D2722" s="1"/>
      <c r="E2722" s="1"/>
      <c r="F2722" s="1"/>
      <c r="G2722" s="1"/>
      <c r="H2722" s="11"/>
      <c r="I2722" s="11"/>
      <c r="J2722" s="11"/>
      <c r="K2722" s="2"/>
      <c r="L2722" s="2"/>
      <c r="M2722" s="1"/>
    </row>
    <row r="2723" spans="1:13" x14ac:dyDescent="0.2">
      <c r="A2723" s="1"/>
      <c r="B2723" s="1"/>
      <c r="C2723" s="16"/>
      <c r="D2723" s="1"/>
      <c r="E2723" s="1"/>
      <c r="F2723" s="1"/>
      <c r="G2723" s="1"/>
      <c r="H2723" s="11"/>
      <c r="I2723" s="11"/>
      <c r="J2723" s="11"/>
      <c r="K2723" s="2"/>
      <c r="L2723" s="2"/>
      <c r="M2723" s="1"/>
    </row>
    <row r="2724" spans="1:13" x14ac:dyDescent="0.2">
      <c r="A2724" s="1"/>
      <c r="B2724" s="1"/>
      <c r="C2724" s="16"/>
      <c r="D2724" s="1"/>
      <c r="E2724" s="1"/>
      <c r="F2724" s="1"/>
      <c r="G2724" s="1"/>
      <c r="H2724" s="11"/>
      <c r="I2724" s="11"/>
      <c r="J2724" s="11"/>
      <c r="K2724" s="2"/>
      <c r="L2724" s="2"/>
      <c r="M2724" s="1"/>
    </row>
    <row r="2725" spans="1:13" x14ac:dyDescent="0.2">
      <c r="A2725" s="1"/>
      <c r="B2725" s="1"/>
      <c r="C2725" s="16"/>
      <c r="D2725" s="1"/>
      <c r="E2725" s="1"/>
      <c r="F2725" s="1"/>
      <c r="G2725" s="1"/>
      <c r="H2725" s="11"/>
      <c r="I2725" s="11"/>
      <c r="J2725" s="11"/>
      <c r="K2725" s="2"/>
      <c r="L2725" s="2"/>
      <c r="M2725" s="1"/>
    </row>
    <row r="2726" spans="1:13" x14ac:dyDescent="0.2">
      <c r="A2726" s="1"/>
      <c r="B2726" s="1"/>
      <c r="C2726" s="16"/>
      <c r="D2726" s="1"/>
      <c r="E2726" s="1"/>
      <c r="F2726" s="1"/>
      <c r="G2726" s="1"/>
      <c r="H2726" s="11"/>
      <c r="I2726" s="11"/>
      <c r="J2726" s="11"/>
      <c r="K2726" s="2"/>
      <c r="L2726" s="2"/>
      <c r="M2726" s="1"/>
    </row>
    <row r="2727" spans="1:13" x14ac:dyDescent="0.2">
      <c r="A2727" s="1"/>
      <c r="B2727" s="1"/>
      <c r="C2727" s="16"/>
      <c r="D2727" s="1"/>
      <c r="E2727" s="1"/>
      <c r="F2727" s="1"/>
      <c r="G2727" s="1"/>
      <c r="H2727" s="11"/>
      <c r="I2727" s="11"/>
      <c r="J2727" s="11"/>
      <c r="K2727" s="2"/>
      <c r="L2727" s="2"/>
      <c r="M2727" s="1"/>
    </row>
    <row r="2728" spans="1:13" x14ac:dyDescent="0.2">
      <c r="A2728" s="1"/>
      <c r="B2728" s="1"/>
      <c r="C2728" s="16"/>
      <c r="D2728" s="1"/>
      <c r="E2728" s="1"/>
      <c r="F2728" s="1"/>
      <c r="G2728" s="1"/>
      <c r="H2728" s="11"/>
      <c r="I2728" s="11"/>
      <c r="J2728" s="11"/>
      <c r="K2728" s="2"/>
      <c r="L2728" s="2"/>
      <c r="M2728" s="1"/>
    </row>
    <row r="2729" spans="1:13" x14ac:dyDescent="0.2">
      <c r="A2729" s="1"/>
      <c r="B2729" s="1"/>
      <c r="C2729" s="16"/>
      <c r="D2729" s="1"/>
      <c r="E2729" s="1"/>
      <c r="F2729" s="1"/>
      <c r="G2729" s="1"/>
      <c r="H2729" s="11"/>
      <c r="I2729" s="11"/>
      <c r="J2729" s="11"/>
      <c r="K2729" s="2"/>
      <c r="L2729" s="2"/>
      <c r="M2729" s="1"/>
    </row>
    <row r="2730" spans="1:13" x14ac:dyDescent="0.2">
      <c r="A2730" s="1"/>
      <c r="B2730" s="1"/>
      <c r="C2730" s="16"/>
      <c r="D2730" s="1"/>
      <c r="E2730" s="1"/>
      <c r="F2730" s="1"/>
      <c r="G2730" s="1"/>
      <c r="H2730" s="11"/>
      <c r="I2730" s="11"/>
      <c r="J2730" s="11"/>
      <c r="K2730" s="2"/>
      <c r="L2730" s="2"/>
      <c r="M2730" s="1"/>
    </row>
    <row r="2731" spans="1:13" x14ac:dyDescent="0.2">
      <c r="A2731" s="1"/>
      <c r="B2731" s="1"/>
      <c r="C2731" s="16"/>
      <c r="D2731" s="1"/>
      <c r="E2731" s="1"/>
      <c r="F2731" s="1"/>
      <c r="G2731" s="1"/>
      <c r="H2731" s="11"/>
      <c r="I2731" s="11"/>
      <c r="J2731" s="11"/>
      <c r="K2731" s="2"/>
      <c r="L2731" s="2"/>
      <c r="M2731" s="1"/>
    </row>
    <row r="2732" spans="1:13" x14ac:dyDescent="0.2">
      <c r="A2732" s="1"/>
      <c r="B2732" s="1"/>
      <c r="C2732" s="16"/>
      <c r="D2732" s="1"/>
      <c r="E2732" s="1"/>
      <c r="F2732" s="1"/>
      <c r="G2732" s="1"/>
      <c r="H2732" s="11"/>
      <c r="I2732" s="11"/>
      <c r="J2732" s="11"/>
      <c r="K2732" s="2"/>
      <c r="L2732" s="2"/>
      <c r="M2732" s="1"/>
    </row>
    <row r="2733" spans="1:13" x14ac:dyDescent="0.2">
      <c r="A2733" s="1"/>
      <c r="B2733" s="1"/>
      <c r="C2733" s="16"/>
      <c r="D2733" s="1"/>
      <c r="E2733" s="1"/>
      <c r="F2733" s="1"/>
      <c r="G2733" s="1"/>
      <c r="H2733" s="11"/>
      <c r="I2733" s="11"/>
      <c r="J2733" s="11"/>
      <c r="K2733" s="2"/>
      <c r="L2733" s="2"/>
      <c r="M2733" s="1"/>
    </row>
    <row r="2734" spans="1:13" x14ac:dyDescent="0.2">
      <c r="A2734" s="1"/>
      <c r="B2734" s="1"/>
      <c r="C2734" s="16"/>
      <c r="D2734" s="1"/>
      <c r="E2734" s="1"/>
      <c r="F2734" s="1"/>
      <c r="G2734" s="1"/>
      <c r="H2734" s="11"/>
      <c r="I2734" s="11"/>
      <c r="J2734" s="11"/>
      <c r="K2734" s="2"/>
      <c r="L2734" s="2"/>
      <c r="M2734" s="1"/>
    </row>
    <row r="2735" spans="1:13" x14ac:dyDescent="0.2">
      <c r="A2735" s="1"/>
      <c r="B2735" s="1"/>
      <c r="C2735" s="16"/>
      <c r="D2735" s="1"/>
      <c r="E2735" s="1"/>
      <c r="F2735" s="1"/>
      <c r="G2735" s="1"/>
      <c r="H2735" s="11"/>
      <c r="I2735" s="11"/>
      <c r="J2735" s="11"/>
      <c r="K2735" s="2"/>
      <c r="L2735" s="2"/>
      <c r="M2735" s="1"/>
    </row>
    <row r="2736" spans="1:13" x14ac:dyDescent="0.2">
      <c r="A2736" s="1"/>
      <c r="B2736" s="1"/>
      <c r="C2736" s="16"/>
      <c r="D2736" s="1"/>
      <c r="E2736" s="1"/>
      <c r="F2736" s="1"/>
      <c r="G2736" s="1"/>
      <c r="H2736" s="11"/>
      <c r="I2736" s="11"/>
      <c r="J2736" s="11"/>
      <c r="K2736" s="2"/>
      <c r="L2736" s="2"/>
      <c r="M2736" s="1"/>
    </row>
    <row r="2737" spans="1:13" x14ac:dyDescent="0.2">
      <c r="A2737" s="1"/>
      <c r="B2737" s="1"/>
      <c r="C2737" s="16"/>
      <c r="D2737" s="1"/>
      <c r="E2737" s="1"/>
      <c r="F2737" s="1"/>
      <c r="G2737" s="1"/>
      <c r="H2737" s="11"/>
      <c r="I2737" s="11"/>
      <c r="J2737" s="11"/>
      <c r="K2737" s="2"/>
      <c r="L2737" s="2"/>
      <c r="M2737" s="1"/>
    </row>
    <row r="2738" spans="1:13" x14ac:dyDescent="0.2">
      <c r="A2738" s="1"/>
      <c r="B2738" s="1"/>
      <c r="C2738" s="16"/>
      <c r="D2738" s="1"/>
      <c r="E2738" s="1"/>
      <c r="F2738" s="1"/>
      <c r="G2738" s="1"/>
      <c r="H2738" s="11"/>
      <c r="I2738" s="11"/>
      <c r="J2738" s="11"/>
      <c r="K2738" s="2"/>
      <c r="L2738" s="2"/>
      <c r="M2738" s="1"/>
    </row>
    <row r="2739" spans="1:13" x14ac:dyDescent="0.2">
      <c r="A2739" s="1"/>
      <c r="B2739" s="1"/>
      <c r="C2739" s="16"/>
      <c r="D2739" s="1"/>
      <c r="E2739" s="1"/>
      <c r="F2739" s="1"/>
      <c r="G2739" s="1"/>
      <c r="H2739" s="11"/>
      <c r="I2739" s="11"/>
      <c r="J2739" s="11"/>
      <c r="K2739" s="2"/>
      <c r="L2739" s="2"/>
      <c r="M2739" s="1"/>
    </row>
    <row r="2740" spans="1:13" x14ac:dyDescent="0.2">
      <c r="A2740" s="1"/>
      <c r="B2740" s="1"/>
      <c r="C2740" s="16"/>
      <c r="D2740" s="1"/>
      <c r="E2740" s="1"/>
      <c r="F2740" s="1"/>
      <c r="G2740" s="1"/>
      <c r="H2740" s="11"/>
      <c r="I2740" s="11"/>
      <c r="J2740" s="11"/>
      <c r="K2740" s="2"/>
      <c r="L2740" s="2"/>
      <c r="M2740" s="1"/>
    </row>
    <row r="2741" spans="1:13" x14ac:dyDescent="0.2">
      <c r="A2741" s="1"/>
      <c r="B2741" s="1"/>
      <c r="C2741" s="16"/>
      <c r="D2741" s="1"/>
      <c r="E2741" s="1"/>
      <c r="F2741" s="1"/>
      <c r="G2741" s="1"/>
      <c r="H2741" s="11"/>
      <c r="I2741" s="11"/>
      <c r="J2741" s="11"/>
      <c r="K2741" s="2"/>
      <c r="L2741" s="2"/>
      <c r="M2741" s="1"/>
    </row>
    <row r="2742" spans="1:13" x14ac:dyDescent="0.2">
      <c r="A2742" s="1"/>
      <c r="B2742" s="1"/>
      <c r="C2742" s="16"/>
      <c r="D2742" s="1"/>
      <c r="E2742" s="1"/>
      <c r="F2742" s="1"/>
      <c r="G2742" s="1"/>
      <c r="H2742" s="11"/>
      <c r="I2742" s="11"/>
      <c r="J2742" s="11"/>
      <c r="K2742" s="2"/>
      <c r="L2742" s="2"/>
      <c r="M2742" s="1"/>
    </row>
    <row r="2743" spans="1:13" x14ac:dyDescent="0.2">
      <c r="A2743" s="1"/>
      <c r="B2743" s="1"/>
      <c r="C2743" s="16"/>
      <c r="D2743" s="1"/>
      <c r="E2743" s="1"/>
      <c r="F2743" s="1"/>
      <c r="G2743" s="1"/>
      <c r="H2743" s="11"/>
      <c r="I2743" s="11"/>
      <c r="J2743" s="11"/>
      <c r="K2743" s="2"/>
      <c r="L2743" s="2"/>
      <c r="M2743" s="1"/>
    </row>
    <row r="2744" spans="1:13" x14ac:dyDescent="0.2">
      <c r="A2744" s="1"/>
      <c r="B2744" s="1"/>
      <c r="C2744" s="16"/>
      <c r="D2744" s="1"/>
      <c r="E2744" s="1"/>
      <c r="F2744" s="1"/>
      <c r="G2744" s="1"/>
      <c r="H2744" s="11"/>
      <c r="I2744" s="11"/>
      <c r="J2744" s="11"/>
      <c r="K2744" s="2"/>
      <c r="L2744" s="2"/>
      <c r="M2744" s="1"/>
    </row>
    <row r="2745" spans="1:13" x14ac:dyDescent="0.2">
      <c r="A2745" s="1"/>
      <c r="B2745" s="1"/>
      <c r="C2745" s="16"/>
      <c r="D2745" s="1"/>
      <c r="E2745" s="1"/>
      <c r="F2745" s="1"/>
      <c r="G2745" s="1"/>
      <c r="H2745" s="11"/>
      <c r="I2745" s="11"/>
      <c r="J2745" s="11"/>
      <c r="K2745" s="2"/>
      <c r="L2745" s="2"/>
      <c r="M2745" s="1"/>
    </row>
    <row r="2746" spans="1:13" x14ac:dyDescent="0.2">
      <c r="A2746" s="1"/>
      <c r="B2746" s="1"/>
      <c r="C2746" s="16"/>
      <c r="D2746" s="1"/>
      <c r="E2746" s="1"/>
      <c r="F2746" s="1"/>
      <c r="G2746" s="1"/>
      <c r="H2746" s="11"/>
      <c r="I2746" s="11"/>
      <c r="J2746" s="11"/>
      <c r="K2746" s="2"/>
      <c r="L2746" s="2"/>
      <c r="M2746" s="1"/>
    </row>
    <row r="2747" spans="1:13" x14ac:dyDescent="0.2">
      <c r="A2747" s="1"/>
      <c r="B2747" s="1"/>
      <c r="C2747" s="16"/>
      <c r="D2747" s="1"/>
      <c r="E2747" s="1"/>
      <c r="F2747" s="1"/>
      <c r="G2747" s="1"/>
      <c r="H2747" s="11"/>
      <c r="I2747" s="11"/>
      <c r="J2747" s="11"/>
      <c r="K2747" s="2"/>
      <c r="L2747" s="2"/>
      <c r="M2747" s="1"/>
    </row>
    <row r="2748" spans="1:13" x14ac:dyDescent="0.2">
      <c r="A2748" s="1"/>
      <c r="B2748" s="1"/>
      <c r="C2748" s="16"/>
      <c r="D2748" s="1"/>
      <c r="E2748" s="1"/>
      <c r="F2748" s="1"/>
      <c r="G2748" s="1"/>
      <c r="H2748" s="11"/>
      <c r="I2748" s="11"/>
      <c r="J2748" s="11"/>
      <c r="K2748" s="2"/>
      <c r="L2748" s="2"/>
      <c r="M2748" s="1"/>
    </row>
    <row r="2749" spans="1:13" x14ac:dyDescent="0.2">
      <c r="A2749" s="1"/>
      <c r="B2749" s="1"/>
      <c r="C2749" s="16"/>
      <c r="D2749" s="1"/>
      <c r="E2749" s="1"/>
      <c r="F2749" s="1"/>
      <c r="G2749" s="1"/>
      <c r="H2749" s="11"/>
      <c r="I2749" s="11"/>
      <c r="J2749" s="11"/>
      <c r="K2749" s="2"/>
      <c r="L2749" s="2"/>
      <c r="M2749" s="1"/>
    </row>
    <row r="2750" spans="1:13" x14ac:dyDescent="0.2">
      <c r="A2750" s="1"/>
      <c r="B2750" s="1"/>
      <c r="C2750" s="16"/>
      <c r="D2750" s="1"/>
      <c r="E2750" s="1"/>
      <c r="F2750" s="1"/>
      <c r="G2750" s="1"/>
      <c r="H2750" s="11"/>
      <c r="I2750" s="11"/>
      <c r="J2750" s="11"/>
      <c r="K2750" s="2"/>
      <c r="L2750" s="2"/>
      <c r="M2750" s="1"/>
    </row>
    <row r="2751" spans="1:13" x14ac:dyDescent="0.2">
      <c r="A2751" s="1"/>
      <c r="B2751" s="1"/>
      <c r="C2751" s="16"/>
      <c r="D2751" s="1"/>
      <c r="E2751" s="1"/>
      <c r="F2751" s="1"/>
      <c r="G2751" s="1"/>
      <c r="H2751" s="11"/>
      <c r="I2751" s="11"/>
      <c r="J2751" s="11"/>
      <c r="K2751" s="2"/>
      <c r="L2751" s="2"/>
      <c r="M2751" s="1"/>
    </row>
    <row r="2752" spans="1:13" x14ac:dyDescent="0.2">
      <c r="A2752" s="1"/>
      <c r="B2752" s="1"/>
      <c r="C2752" s="16"/>
      <c r="D2752" s="1"/>
      <c r="E2752" s="1"/>
      <c r="F2752" s="1"/>
      <c r="G2752" s="1"/>
      <c r="H2752" s="11"/>
      <c r="I2752" s="11"/>
      <c r="J2752" s="11"/>
      <c r="K2752" s="2"/>
      <c r="L2752" s="2"/>
      <c r="M2752" s="1"/>
    </row>
    <row r="2753" spans="1:13" x14ac:dyDescent="0.2">
      <c r="A2753" s="1"/>
      <c r="B2753" s="1"/>
      <c r="C2753" s="16"/>
      <c r="D2753" s="1"/>
      <c r="E2753" s="1"/>
      <c r="F2753" s="1"/>
      <c r="G2753" s="1"/>
      <c r="H2753" s="11"/>
      <c r="I2753" s="11"/>
      <c r="J2753" s="11"/>
      <c r="K2753" s="2"/>
      <c r="L2753" s="2"/>
      <c r="M2753" s="1"/>
    </row>
    <row r="2754" spans="1:13" x14ac:dyDescent="0.2">
      <c r="A2754" s="1"/>
      <c r="B2754" s="1"/>
      <c r="C2754" s="16"/>
      <c r="D2754" s="1"/>
      <c r="E2754" s="1"/>
      <c r="F2754" s="1"/>
      <c r="G2754" s="1"/>
      <c r="H2754" s="11"/>
      <c r="I2754" s="11"/>
      <c r="J2754" s="11"/>
      <c r="K2754" s="2"/>
      <c r="L2754" s="2"/>
      <c r="M2754" s="1"/>
    </row>
    <row r="2755" spans="1:13" x14ac:dyDescent="0.2">
      <c r="A2755" s="1"/>
      <c r="B2755" s="1"/>
      <c r="C2755" s="16"/>
      <c r="D2755" s="1"/>
      <c r="E2755" s="1"/>
      <c r="F2755" s="1"/>
      <c r="G2755" s="1"/>
      <c r="H2755" s="11"/>
      <c r="I2755" s="11"/>
      <c r="J2755" s="11"/>
      <c r="K2755" s="2"/>
      <c r="L2755" s="2"/>
      <c r="M2755" s="1"/>
    </row>
    <row r="2756" spans="1:13" x14ac:dyDescent="0.2">
      <c r="A2756" s="1"/>
      <c r="B2756" s="1"/>
      <c r="C2756" s="16"/>
      <c r="D2756" s="1"/>
      <c r="E2756" s="1"/>
      <c r="F2756" s="1"/>
      <c r="G2756" s="1"/>
      <c r="H2756" s="11"/>
      <c r="I2756" s="11"/>
      <c r="J2756" s="11"/>
      <c r="K2756" s="2"/>
      <c r="L2756" s="2"/>
      <c r="M2756" s="1"/>
    </row>
    <row r="2757" spans="1:13" x14ac:dyDescent="0.2">
      <c r="A2757" s="1"/>
      <c r="B2757" s="1"/>
      <c r="C2757" s="16"/>
      <c r="D2757" s="1"/>
      <c r="E2757" s="1"/>
      <c r="F2757" s="1"/>
      <c r="G2757" s="1"/>
      <c r="H2757" s="11"/>
      <c r="I2757" s="11"/>
      <c r="J2757" s="11"/>
      <c r="K2757" s="2"/>
      <c r="L2757" s="2"/>
      <c r="M2757" s="1"/>
    </row>
    <row r="2758" spans="1:13" x14ac:dyDescent="0.2">
      <c r="A2758" s="1"/>
      <c r="B2758" s="1"/>
      <c r="C2758" s="16"/>
      <c r="D2758" s="1"/>
      <c r="E2758" s="1"/>
      <c r="F2758" s="1"/>
      <c r="G2758" s="1"/>
      <c r="H2758" s="11"/>
      <c r="I2758" s="11"/>
      <c r="J2758" s="11"/>
      <c r="K2758" s="2"/>
      <c r="L2758" s="2"/>
      <c r="M2758" s="1"/>
    </row>
    <row r="2759" spans="1:13" x14ac:dyDescent="0.2">
      <c r="A2759" s="1"/>
      <c r="B2759" s="1"/>
      <c r="C2759" s="16"/>
      <c r="D2759" s="1"/>
      <c r="E2759" s="1"/>
      <c r="F2759" s="1"/>
      <c r="G2759" s="1"/>
      <c r="H2759" s="11"/>
      <c r="I2759" s="11"/>
      <c r="J2759" s="11"/>
      <c r="K2759" s="2"/>
      <c r="L2759" s="2"/>
      <c r="M2759" s="1"/>
    </row>
    <row r="2760" spans="1:13" x14ac:dyDescent="0.2">
      <c r="A2760" s="1"/>
      <c r="B2760" s="1"/>
      <c r="C2760" s="16"/>
      <c r="D2760" s="1"/>
      <c r="E2760" s="1"/>
      <c r="F2760" s="1"/>
      <c r="G2760" s="1"/>
      <c r="H2760" s="11"/>
      <c r="I2760" s="11"/>
      <c r="J2760" s="11"/>
      <c r="K2760" s="2"/>
      <c r="L2760" s="2"/>
      <c r="M2760" s="1"/>
    </row>
    <row r="2761" spans="1:13" x14ac:dyDescent="0.2">
      <c r="A2761" s="1"/>
      <c r="B2761" s="1"/>
      <c r="C2761" s="16"/>
      <c r="D2761" s="1"/>
      <c r="E2761" s="1"/>
      <c r="F2761" s="1"/>
      <c r="G2761" s="1"/>
      <c r="H2761" s="11"/>
      <c r="I2761" s="11"/>
      <c r="J2761" s="11"/>
      <c r="K2761" s="2"/>
      <c r="L2761" s="2"/>
      <c r="M2761" s="1"/>
    </row>
    <row r="2762" spans="1:13" x14ac:dyDescent="0.2">
      <c r="A2762" s="1"/>
      <c r="B2762" s="1"/>
      <c r="C2762" s="16"/>
      <c r="D2762" s="1"/>
      <c r="E2762" s="1"/>
      <c r="F2762" s="1"/>
      <c r="G2762" s="1"/>
      <c r="H2762" s="11"/>
      <c r="I2762" s="11"/>
      <c r="J2762" s="11"/>
      <c r="K2762" s="2"/>
      <c r="L2762" s="2"/>
      <c r="M2762" s="1"/>
    </row>
    <row r="2763" spans="1:13" x14ac:dyDescent="0.2">
      <c r="A2763" s="1"/>
      <c r="B2763" s="1"/>
      <c r="C2763" s="16"/>
      <c r="D2763" s="1"/>
      <c r="E2763" s="1"/>
      <c r="F2763" s="1"/>
      <c r="G2763" s="1"/>
      <c r="H2763" s="11"/>
      <c r="I2763" s="11"/>
      <c r="J2763" s="11"/>
      <c r="K2763" s="2"/>
      <c r="L2763" s="2"/>
      <c r="M2763" s="1"/>
    </row>
    <row r="2764" spans="1:13" x14ac:dyDescent="0.2">
      <c r="A2764" s="1"/>
      <c r="B2764" s="1"/>
      <c r="C2764" s="16"/>
      <c r="D2764" s="1"/>
      <c r="E2764" s="1"/>
      <c r="F2764" s="1"/>
      <c r="G2764" s="1"/>
      <c r="H2764" s="11"/>
      <c r="I2764" s="11"/>
      <c r="J2764" s="11"/>
      <c r="K2764" s="2"/>
      <c r="L2764" s="2"/>
      <c r="M2764" s="1"/>
    </row>
    <row r="2765" spans="1:13" x14ac:dyDescent="0.2">
      <c r="A2765" s="1"/>
      <c r="B2765" s="1"/>
      <c r="C2765" s="16"/>
      <c r="D2765" s="1"/>
      <c r="E2765" s="1"/>
      <c r="F2765" s="1"/>
      <c r="G2765" s="1"/>
      <c r="H2765" s="11"/>
      <c r="I2765" s="11"/>
      <c r="J2765" s="11"/>
      <c r="K2765" s="2"/>
      <c r="L2765" s="2"/>
      <c r="M2765" s="1"/>
    </row>
    <row r="2766" spans="1:13" x14ac:dyDescent="0.2">
      <c r="A2766" s="1"/>
      <c r="B2766" s="1"/>
      <c r="C2766" s="16"/>
      <c r="D2766" s="1"/>
      <c r="E2766" s="1"/>
      <c r="F2766" s="1"/>
      <c r="G2766" s="1"/>
      <c r="H2766" s="11"/>
      <c r="I2766" s="11"/>
      <c r="J2766" s="11"/>
      <c r="K2766" s="2"/>
      <c r="L2766" s="2"/>
      <c r="M2766" s="1"/>
    </row>
    <row r="2767" spans="1:13" x14ac:dyDescent="0.2">
      <c r="A2767" s="1"/>
      <c r="B2767" s="1"/>
      <c r="C2767" s="16"/>
      <c r="D2767" s="1"/>
      <c r="E2767" s="1"/>
      <c r="F2767" s="1"/>
      <c r="G2767" s="1"/>
      <c r="H2767" s="11"/>
      <c r="I2767" s="11"/>
      <c r="J2767" s="11"/>
      <c r="K2767" s="2"/>
      <c r="L2767" s="2"/>
      <c r="M2767" s="1"/>
    </row>
    <row r="2768" spans="1:13" x14ac:dyDescent="0.2">
      <c r="A2768" s="1"/>
      <c r="B2768" s="1"/>
      <c r="C2768" s="16"/>
      <c r="D2768" s="1"/>
      <c r="E2768" s="1"/>
      <c r="F2768" s="1"/>
      <c r="G2768" s="1"/>
      <c r="H2768" s="11"/>
      <c r="I2768" s="11"/>
      <c r="J2768" s="11"/>
      <c r="K2768" s="2"/>
      <c r="L2768" s="2"/>
      <c r="M2768" s="1"/>
    </row>
    <row r="2769" spans="1:13" x14ac:dyDescent="0.2">
      <c r="A2769" s="1"/>
      <c r="B2769" s="1"/>
      <c r="C2769" s="16"/>
      <c r="D2769" s="1"/>
      <c r="E2769" s="1"/>
      <c r="F2769" s="1"/>
      <c r="G2769" s="1"/>
      <c r="H2769" s="11"/>
      <c r="I2769" s="11"/>
      <c r="J2769" s="11"/>
      <c r="K2769" s="2"/>
      <c r="L2769" s="2"/>
      <c r="M2769" s="1"/>
    </row>
    <row r="2770" spans="1:13" x14ac:dyDescent="0.2">
      <c r="A2770" s="1"/>
      <c r="B2770" s="1"/>
      <c r="C2770" s="16"/>
      <c r="D2770" s="1"/>
      <c r="E2770" s="1"/>
      <c r="F2770" s="1"/>
      <c r="G2770" s="1"/>
      <c r="H2770" s="11"/>
      <c r="I2770" s="11"/>
      <c r="J2770" s="11"/>
      <c r="K2770" s="2"/>
      <c r="L2770" s="2"/>
      <c r="M2770" s="1"/>
    </row>
    <row r="2771" spans="1:13" x14ac:dyDescent="0.2">
      <c r="A2771" s="1"/>
      <c r="B2771" s="1"/>
      <c r="C2771" s="16"/>
      <c r="D2771" s="1"/>
      <c r="E2771" s="1"/>
      <c r="F2771" s="1"/>
      <c r="G2771" s="1"/>
      <c r="H2771" s="11"/>
      <c r="I2771" s="11"/>
      <c r="J2771" s="11"/>
      <c r="K2771" s="2"/>
      <c r="L2771" s="2"/>
      <c r="M2771" s="1"/>
    </row>
    <row r="2772" spans="1:13" x14ac:dyDescent="0.2">
      <c r="A2772" s="1"/>
      <c r="B2772" s="1"/>
      <c r="C2772" s="16"/>
      <c r="D2772" s="1"/>
      <c r="E2772" s="1"/>
      <c r="F2772" s="1"/>
      <c r="G2772" s="1"/>
      <c r="H2772" s="11"/>
      <c r="I2772" s="11"/>
      <c r="J2772" s="11"/>
      <c r="K2772" s="2"/>
      <c r="L2772" s="2"/>
      <c r="M2772" s="1"/>
    </row>
    <row r="2773" spans="1:13" x14ac:dyDescent="0.2">
      <c r="A2773" s="1"/>
      <c r="B2773" s="1"/>
      <c r="C2773" s="16"/>
      <c r="D2773" s="1"/>
      <c r="E2773" s="1"/>
      <c r="F2773" s="1"/>
      <c r="G2773" s="1"/>
      <c r="H2773" s="11"/>
      <c r="I2773" s="11"/>
      <c r="J2773" s="11"/>
      <c r="K2773" s="2"/>
      <c r="L2773" s="2"/>
      <c r="M2773" s="1"/>
    </row>
    <row r="2774" spans="1:13" x14ac:dyDescent="0.2">
      <c r="A2774" s="1"/>
      <c r="B2774" s="1"/>
      <c r="C2774" s="16"/>
      <c r="D2774" s="1"/>
      <c r="E2774" s="1"/>
      <c r="F2774" s="1"/>
      <c r="G2774" s="1"/>
      <c r="H2774" s="11"/>
      <c r="I2774" s="11"/>
      <c r="J2774" s="11"/>
      <c r="K2774" s="2"/>
      <c r="L2774" s="2"/>
      <c r="M2774" s="1"/>
    </row>
    <row r="2775" spans="1:13" x14ac:dyDescent="0.2">
      <c r="A2775" s="1"/>
      <c r="B2775" s="1"/>
      <c r="C2775" s="16"/>
      <c r="D2775" s="1"/>
      <c r="E2775" s="1"/>
      <c r="F2775" s="1"/>
      <c r="G2775" s="1"/>
      <c r="H2775" s="11"/>
      <c r="I2775" s="11"/>
      <c r="J2775" s="11"/>
      <c r="K2775" s="2"/>
      <c r="L2775" s="2"/>
      <c r="M2775" s="1"/>
    </row>
    <row r="2776" spans="1:13" x14ac:dyDescent="0.2">
      <c r="A2776" s="1"/>
      <c r="B2776" s="1"/>
      <c r="C2776" s="16"/>
      <c r="D2776" s="1"/>
      <c r="E2776" s="1"/>
      <c r="F2776" s="1"/>
      <c r="G2776" s="1"/>
      <c r="H2776" s="11"/>
      <c r="I2776" s="11"/>
      <c r="J2776" s="11"/>
      <c r="K2776" s="2"/>
      <c r="L2776" s="2"/>
      <c r="M2776" s="1"/>
    </row>
    <row r="2777" spans="1:13" x14ac:dyDescent="0.2">
      <c r="A2777" s="1"/>
      <c r="B2777" s="1"/>
      <c r="C2777" s="16"/>
      <c r="D2777" s="1"/>
      <c r="E2777" s="1"/>
      <c r="F2777" s="1"/>
      <c r="G2777" s="1"/>
      <c r="H2777" s="11"/>
      <c r="I2777" s="11"/>
      <c r="J2777" s="11"/>
      <c r="K2777" s="2"/>
      <c r="L2777" s="2"/>
      <c r="M2777" s="1"/>
    </row>
    <row r="2778" spans="1:13" x14ac:dyDescent="0.2">
      <c r="A2778" s="1"/>
      <c r="B2778" s="1"/>
      <c r="C2778" s="16"/>
      <c r="D2778" s="1"/>
      <c r="E2778" s="1"/>
      <c r="F2778" s="1"/>
      <c r="G2778" s="1"/>
      <c r="H2778" s="11"/>
      <c r="I2778" s="11"/>
      <c r="J2778" s="11"/>
      <c r="K2778" s="2"/>
      <c r="L2778" s="2"/>
      <c r="M2778" s="1"/>
    </row>
    <row r="2779" spans="1:13" x14ac:dyDescent="0.2">
      <c r="A2779" s="1"/>
      <c r="B2779" s="1"/>
      <c r="C2779" s="16"/>
      <c r="D2779" s="1"/>
      <c r="E2779" s="1"/>
      <c r="F2779" s="1"/>
      <c r="G2779" s="1"/>
      <c r="H2779" s="11"/>
      <c r="I2779" s="11"/>
      <c r="J2779" s="11"/>
      <c r="K2779" s="2"/>
      <c r="L2779" s="2"/>
      <c r="M2779" s="1"/>
    </row>
    <row r="2780" spans="1:13" x14ac:dyDescent="0.2">
      <c r="A2780" s="1"/>
      <c r="B2780" s="1"/>
      <c r="C2780" s="16"/>
      <c r="D2780" s="1"/>
      <c r="E2780" s="1"/>
      <c r="F2780" s="1"/>
      <c r="G2780" s="1"/>
      <c r="H2780" s="11"/>
      <c r="I2780" s="11"/>
      <c r="J2780" s="11"/>
      <c r="K2780" s="2"/>
      <c r="L2780" s="2"/>
      <c r="M2780" s="1"/>
    </row>
    <row r="2781" spans="1:13" x14ac:dyDescent="0.2">
      <c r="A2781" s="1"/>
      <c r="B2781" s="1"/>
      <c r="C2781" s="16"/>
      <c r="D2781" s="1"/>
      <c r="E2781" s="1"/>
      <c r="F2781" s="1"/>
      <c r="G2781" s="1"/>
      <c r="H2781" s="11"/>
      <c r="I2781" s="11"/>
      <c r="J2781" s="11"/>
      <c r="K2781" s="2"/>
      <c r="L2781" s="2"/>
      <c r="M2781" s="1"/>
    </row>
    <row r="2782" spans="1:13" x14ac:dyDescent="0.2">
      <c r="A2782" s="1"/>
      <c r="B2782" s="1"/>
      <c r="C2782" s="16"/>
      <c r="D2782" s="1"/>
      <c r="E2782" s="1"/>
      <c r="F2782" s="1"/>
      <c r="G2782" s="1"/>
      <c r="H2782" s="11"/>
      <c r="I2782" s="11"/>
      <c r="J2782" s="11"/>
      <c r="K2782" s="2"/>
      <c r="L2782" s="2"/>
      <c r="M2782" s="1"/>
    </row>
    <row r="2783" spans="1:13" x14ac:dyDescent="0.2">
      <c r="A2783" s="1"/>
      <c r="B2783" s="1"/>
      <c r="C2783" s="16"/>
      <c r="D2783" s="1"/>
      <c r="E2783" s="1"/>
      <c r="F2783" s="1"/>
      <c r="G2783" s="1"/>
      <c r="H2783" s="11"/>
      <c r="I2783" s="11"/>
      <c r="J2783" s="11"/>
      <c r="K2783" s="2"/>
      <c r="L2783" s="2"/>
      <c r="M2783" s="1"/>
    </row>
    <row r="2784" spans="1:13" x14ac:dyDescent="0.2">
      <c r="A2784" s="1"/>
      <c r="B2784" s="1"/>
      <c r="C2784" s="16"/>
      <c r="D2784" s="1"/>
      <c r="E2784" s="1"/>
      <c r="F2784" s="1"/>
      <c r="G2784" s="1"/>
      <c r="H2784" s="11"/>
      <c r="I2784" s="11"/>
      <c r="J2784" s="11"/>
      <c r="K2784" s="2"/>
      <c r="L2784" s="2"/>
      <c r="M2784" s="1"/>
    </row>
    <row r="2785" spans="1:13" x14ac:dyDescent="0.2">
      <c r="A2785" s="1"/>
      <c r="B2785" s="1"/>
      <c r="C2785" s="16"/>
      <c r="D2785" s="1"/>
      <c r="E2785" s="1"/>
      <c r="F2785" s="1"/>
      <c r="G2785" s="1"/>
      <c r="H2785" s="11"/>
      <c r="I2785" s="11"/>
      <c r="J2785" s="11"/>
      <c r="K2785" s="2"/>
      <c r="L2785" s="2"/>
      <c r="M2785" s="1"/>
    </row>
    <row r="2786" spans="1:13" x14ac:dyDescent="0.2">
      <c r="A2786" s="1"/>
      <c r="B2786" s="1"/>
      <c r="C2786" s="16"/>
      <c r="D2786" s="1"/>
      <c r="E2786" s="1"/>
      <c r="F2786" s="1"/>
      <c r="G2786" s="1"/>
      <c r="H2786" s="11"/>
      <c r="I2786" s="11"/>
      <c r="J2786" s="11"/>
      <c r="K2786" s="2"/>
      <c r="L2786" s="2"/>
      <c r="M2786" s="1"/>
    </row>
    <row r="2787" spans="1:13" x14ac:dyDescent="0.2">
      <c r="A2787" s="1"/>
      <c r="B2787" s="1"/>
      <c r="C2787" s="16"/>
      <c r="D2787" s="1"/>
      <c r="E2787" s="1"/>
      <c r="F2787" s="1"/>
      <c r="G2787" s="1"/>
      <c r="H2787" s="11"/>
      <c r="I2787" s="11"/>
      <c r="J2787" s="11"/>
      <c r="K2787" s="2"/>
      <c r="L2787" s="2"/>
      <c r="M2787" s="1"/>
    </row>
    <row r="2788" spans="1:13" x14ac:dyDescent="0.2">
      <c r="A2788" s="1"/>
      <c r="B2788" s="1"/>
      <c r="C2788" s="16"/>
      <c r="D2788" s="1"/>
      <c r="E2788" s="1"/>
      <c r="F2788" s="1"/>
      <c r="G2788" s="1"/>
      <c r="H2788" s="11"/>
      <c r="I2788" s="11"/>
      <c r="J2788" s="11"/>
      <c r="K2788" s="2"/>
      <c r="L2788" s="2"/>
      <c r="M2788" s="1"/>
    </row>
    <row r="2789" spans="1:13" x14ac:dyDescent="0.2">
      <c r="A2789" s="1"/>
      <c r="B2789" s="1"/>
      <c r="C2789" s="16"/>
      <c r="D2789" s="1"/>
      <c r="E2789" s="1"/>
      <c r="F2789" s="1"/>
      <c r="G2789" s="1"/>
      <c r="H2789" s="11"/>
      <c r="I2789" s="11"/>
      <c r="J2789" s="11"/>
      <c r="K2789" s="2"/>
      <c r="L2789" s="2"/>
      <c r="M2789" s="1"/>
    </row>
    <row r="2790" spans="1:13" x14ac:dyDescent="0.2">
      <c r="A2790" s="1"/>
      <c r="B2790" s="1"/>
      <c r="C2790" s="16"/>
      <c r="D2790" s="1"/>
      <c r="E2790" s="1"/>
      <c r="F2790" s="1"/>
      <c r="G2790" s="1"/>
      <c r="H2790" s="11"/>
      <c r="I2790" s="11"/>
      <c r="J2790" s="11"/>
      <c r="K2790" s="2"/>
      <c r="L2790" s="2"/>
      <c r="M2790" s="1"/>
    </row>
    <row r="2791" spans="1:13" x14ac:dyDescent="0.2">
      <c r="A2791" s="1"/>
      <c r="B2791" s="1"/>
      <c r="C2791" s="16"/>
      <c r="D2791" s="1"/>
      <c r="E2791" s="1"/>
      <c r="F2791" s="1"/>
      <c r="G2791" s="1"/>
      <c r="H2791" s="11"/>
      <c r="I2791" s="11"/>
      <c r="J2791" s="11"/>
      <c r="K2791" s="2"/>
      <c r="L2791" s="2"/>
      <c r="M2791" s="1"/>
    </row>
    <row r="2792" spans="1:13" x14ac:dyDescent="0.2">
      <c r="A2792" s="1"/>
      <c r="B2792" s="1"/>
      <c r="C2792" s="16"/>
      <c r="D2792" s="1"/>
      <c r="E2792" s="1"/>
      <c r="F2792" s="1"/>
      <c r="G2792" s="1"/>
      <c r="H2792" s="11"/>
      <c r="I2792" s="11"/>
      <c r="J2792" s="11"/>
      <c r="K2792" s="2"/>
      <c r="L2792" s="2"/>
      <c r="M2792" s="1"/>
    </row>
    <row r="2793" spans="1:13" x14ac:dyDescent="0.2">
      <c r="A2793" s="1"/>
      <c r="B2793" s="1"/>
      <c r="C2793" s="16"/>
      <c r="D2793" s="1"/>
      <c r="E2793" s="1"/>
      <c r="F2793" s="1"/>
      <c r="G2793" s="1"/>
      <c r="H2793" s="11"/>
      <c r="I2793" s="11"/>
      <c r="J2793" s="11"/>
      <c r="K2793" s="2"/>
      <c r="L2793" s="2"/>
      <c r="M2793" s="1"/>
    </row>
    <row r="2794" spans="1:13" x14ac:dyDescent="0.2">
      <c r="A2794" s="1"/>
      <c r="B2794" s="1"/>
      <c r="C2794" s="16"/>
      <c r="D2794" s="1"/>
      <c r="E2794" s="1"/>
      <c r="F2794" s="1"/>
      <c r="G2794" s="1"/>
      <c r="H2794" s="11"/>
      <c r="I2794" s="11"/>
      <c r="J2794" s="11"/>
      <c r="K2794" s="2"/>
      <c r="L2794" s="2"/>
      <c r="M2794" s="1"/>
    </row>
    <row r="2795" spans="1:13" x14ac:dyDescent="0.2">
      <c r="A2795" s="1"/>
      <c r="B2795" s="1"/>
      <c r="C2795" s="16"/>
      <c r="D2795" s="1"/>
      <c r="E2795" s="1"/>
      <c r="F2795" s="1"/>
      <c r="G2795" s="1"/>
      <c r="H2795" s="11"/>
      <c r="I2795" s="11"/>
      <c r="J2795" s="11"/>
      <c r="K2795" s="2"/>
      <c r="L2795" s="2"/>
      <c r="M2795" s="1"/>
    </row>
    <row r="2796" spans="1:13" x14ac:dyDescent="0.2">
      <c r="A2796" s="1"/>
      <c r="B2796" s="1"/>
      <c r="C2796" s="16"/>
      <c r="D2796" s="1"/>
      <c r="E2796" s="1"/>
      <c r="F2796" s="1"/>
      <c r="G2796" s="1"/>
      <c r="H2796" s="11"/>
      <c r="I2796" s="11"/>
      <c r="J2796" s="11"/>
      <c r="K2796" s="2"/>
      <c r="L2796" s="2"/>
      <c r="M2796" s="1"/>
    </row>
    <row r="2797" spans="1:13" x14ac:dyDescent="0.2">
      <c r="A2797" s="1"/>
      <c r="B2797" s="1"/>
      <c r="C2797" s="16"/>
      <c r="D2797" s="1"/>
      <c r="E2797" s="1"/>
      <c r="F2797" s="1"/>
      <c r="G2797" s="1"/>
      <c r="H2797" s="11"/>
      <c r="I2797" s="11"/>
      <c r="J2797" s="11"/>
      <c r="K2797" s="2"/>
      <c r="L2797" s="2"/>
      <c r="M2797" s="1"/>
    </row>
    <row r="2798" spans="1:13" x14ac:dyDescent="0.2">
      <c r="A2798" s="1"/>
      <c r="B2798" s="1"/>
      <c r="C2798" s="16"/>
      <c r="D2798" s="1"/>
      <c r="E2798" s="1"/>
      <c r="F2798" s="1"/>
      <c r="G2798" s="1"/>
      <c r="H2798" s="11"/>
      <c r="I2798" s="11"/>
      <c r="J2798" s="11"/>
      <c r="K2798" s="2"/>
      <c r="L2798" s="2"/>
      <c r="M2798" s="1"/>
    </row>
    <row r="2799" spans="1:13" x14ac:dyDescent="0.2">
      <c r="A2799" s="1"/>
      <c r="B2799" s="1"/>
      <c r="C2799" s="16"/>
      <c r="D2799" s="1"/>
      <c r="E2799" s="1"/>
      <c r="F2799" s="1"/>
      <c r="G2799" s="1"/>
      <c r="H2799" s="11"/>
      <c r="I2799" s="11"/>
      <c r="J2799" s="11"/>
      <c r="K2799" s="2"/>
      <c r="L2799" s="2"/>
      <c r="M2799" s="1"/>
    </row>
    <row r="2800" spans="1:13" x14ac:dyDescent="0.2">
      <c r="A2800" s="1"/>
      <c r="B2800" s="1"/>
      <c r="C2800" s="16"/>
      <c r="D2800" s="1"/>
      <c r="E2800" s="1"/>
      <c r="F2800" s="1"/>
      <c r="G2800" s="1"/>
      <c r="H2800" s="11"/>
      <c r="I2800" s="11"/>
      <c r="J2800" s="11"/>
      <c r="K2800" s="2"/>
      <c r="L2800" s="2"/>
      <c r="M2800" s="1"/>
    </row>
    <row r="2801" spans="1:13" x14ac:dyDescent="0.2">
      <c r="A2801" s="1"/>
      <c r="B2801" s="1"/>
      <c r="C2801" s="16"/>
      <c r="D2801" s="1"/>
      <c r="E2801" s="1"/>
      <c r="F2801" s="1"/>
      <c r="G2801" s="1"/>
      <c r="H2801" s="11"/>
      <c r="I2801" s="11"/>
      <c r="J2801" s="11"/>
      <c r="K2801" s="2"/>
      <c r="L2801" s="2"/>
      <c r="M2801" s="1"/>
    </row>
    <row r="2802" spans="1:13" x14ac:dyDescent="0.2">
      <c r="A2802" s="1"/>
      <c r="B2802" s="1"/>
      <c r="C2802" s="16"/>
      <c r="D2802" s="1"/>
      <c r="E2802" s="1"/>
      <c r="F2802" s="1"/>
      <c r="G2802" s="1"/>
      <c r="H2802" s="11"/>
      <c r="I2802" s="11"/>
      <c r="J2802" s="11"/>
      <c r="K2802" s="2"/>
      <c r="L2802" s="2"/>
      <c r="M2802" s="1"/>
    </row>
    <row r="2803" spans="1:13" x14ac:dyDescent="0.2">
      <c r="A2803" s="1"/>
      <c r="B2803" s="1"/>
      <c r="C2803" s="16"/>
      <c r="D2803" s="1"/>
      <c r="E2803" s="1"/>
      <c r="F2803" s="1"/>
      <c r="G2803" s="1"/>
      <c r="H2803" s="11"/>
      <c r="I2803" s="11"/>
      <c r="J2803" s="11"/>
      <c r="K2803" s="2"/>
      <c r="L2803" s="2"/>
      <c r="M2803" s="1"/>
    </row>
    <row r="2804" spans="1:13" x14ac:dyDescent="0.2">
      <c r="A2804" s="1"/>
      <c r="B2804" s="1"/>
      <c r="C2804" s="16"/>
      <c r="D2804" s="1"/>
      <c r="E2804" s="1"/>
      <c r="F2804" s="1"/>
      <c r="G2804" s="1"/>
      <c r="H2804" s="11"/>
      <c r="I2804" s="11"/>
      <c r="J2804" s="11"/>
      <c r="K2804" s="2"/>
      <c r="L2804" s="2"/>
      <c r="M2804" s="1"/>
    </row>
    <row r="2805" spans="1:13" x14ac:dyDescent="0.2">
      <c r="A2805" s="1"/>
      <c r="B2805" s="1"/>
      <c r="C2805" s="16"/>
      <c r="D2805" s="1"/>
      <c r="E2805" s="1"/>
      <c r="F2805" s="1"/>
      <c r="G2805" s="1"/>
      <c r="H2805" s="11"/>
      <c r="I2805" s="11"/>
      <c r="J2805" s="11"/>
      <c r="K2805" s="2"/>
      <c r="L2805" s="2"/>
      <c r="M2805" s="1"/>
    </row>
    <row r="2806" spans="1:13" x14ac:dyDescent="0.2">
      <c r="A2806" s="1"/>
      <c r="B2806" s="1"/>
      <c r="C2806" s="16"/>
      <c r="D2806" s="1"/>
      <c r="E2806" s="1"/>
      <c r="F2806" s="1"/>
      <c r="G2806" s="1"/>
      <c r="H2806" s="11"/>
      <c r="I2806" s="11"/>
      <c r="J2806" s="11"/>
      <c r="K2806" s="2"/>
      <c r="L2806" s="2"/>
      <c r="M2806" s="1"/>
    </row>
    <row r="2807" spans="1:13" x14ac:dyDescent="0.2">
      <c r="A2807" s="1"/>
      <c r="B2807" s="1"/>
      <c r="C2807" s="16"/>
      <c r="D2807" s="1"/>
      <c r="E2807" s="1"/>
      <c r="F2807" s="1"/>
      <c r="G2807" s="1"/>
      <c r="H2807" s="11"/>
      <c r="I2807" s="11"/>
      <c r="J2807" s="11"/>
      <c r="K2807" s="2"/>
      <c r="L2807" s="2"/>
      <c r="M2807" s="1"/>
    </row>
    <row r="2808" spans="1:13" x14ac:dyDescent="0.2">
      <c r="A2808" s="1"/>
      <c r="B2808" s="1"/>
      <c r="C2808" s="16"/>
      <c r="D2808" s="1"/>
      <c r="E2808" s="1"/>
      <c r="F2808" s="1"/>
      <c r="G2808" s="1"/>
      <c r="H2808" s="11"/>
      <c r="I2808" s="11"/>
      <c r="J2808" s="11"/>
      <c r="K2808" s="2"/>
      <c r="L2808" s="2"/>
      <c r="M2808" s="1"/>
    </row>
    <row r="2809" spans="1:13" x14ac:dyDescent="0.2">
      <c r="A2809" s="1"/>
      <c r="B2809" s="1"/>
      <c r="C2809" s="16"/>
      <c r="D2809" s="1"/>
      <c r="E2809" s="1"/>
      <c r="F2809" s="1"/>
      <c r="G2809" s="1"/>
      <c r="H2809" s="11"/>
      <c r="I2809" s="11"/>
      <c r="J2809" s="11"/>
      <c r="K2809" s="2"/>
      <c r="L2809" s="2"/>
      <c r="M2809" s="1"/>
    </row>
    <row r="2810" spans="1:13" x14ac:dyDescent="0.2">
      <c r="A2810" s="1"/>
      <c r="B2810" s="1"/>
      <c r="C2810" s="16"/>
      <c r="D2810" s="1"/>
      <c r="E2810" s="1"/>
      <c r="F2810" s="1"/>
      <c r="G2810" s="1"/>
      <c r="H2810" s="11"/>
      <c r="I2810" s="11"/>
      <c r="J2810" s="11"/>
      <c r="K2810" s="2"/>
      <c r="L2810" s="2"/>
      <c r="M2810" s="1"/>
    </row>
    <row r="2811" spans="1:13" x14ac:dyDescent="0.2">
      <c r="A2811" s="1"/>
      <c r="B2811" s="1"/>
      <c r="C2811" s="16"/>
      <c r="D2811" s="1"/>
      <c r="E2811" s="1"/>
      <c r="F2811" s="1"/>
      <c r="G2811" s="1"/>
      <c r="H2811" s="11"/>
      <c r="I2811" s="11"/>
      <c r="J2811" s="11"/>
      <c r="K2811" s="2"/>
      <c r="L2811" s="2"/>
      <c r="M2811" s="1"/>
    </row>
    <row r="2812" spans="1:13" x14ac:dyDescent="0.2">
      <c r="A2812" s="1"/>
      <c r="B2812" s="1"/>
      <c r="C2812" s="16"/>
      <c r="D2812" s="1"/>
      <c r="E2812" s="1"/>
      <c r="F2812" s="1"/>
      <c r="G2812" s="1"/>
      <c r="H2812" s="11"/>
      <c r="I2812" s="11"/>
      <c r="J2812" s="11"/>
      <c r="K2812" s="2"/>
      <c r="L2812" s="2"/>
      <c r="M2812" s="1"/>
    </row>
    <row r="2813" spans="1:13" x14ac:dyDescent="0.2">
      <c r="A2813" s="1"/>
      <c r="B2813" s="1"/>
      <c r="C2813" s="16"/>
      <c r="D2813" s="1"/>
      <c r="E2813" s="1"/>
      <c r="F2813" s="1"/>
      <c r="G2813" s="1"/>
      <c r="H2813" s="11"/>
      <c r="I2813" s="11"/>
      <c r="J2813" s="11"/>
      <c r="K2813" s="2"/>
      <c r="L2813" s="2"/>
      <c r="M2813" s="1"/>
    </row>
    <row r="2814" spans="1:13" x14ac:dyDescent="0.2">
      <c r="A2814" s="1"/>
      <c r="B2814" s="1"/>
      <c r="C2814" s="16"/>
      <c r="D2814" s="1"/>
      <c r="E2814" s="1"/>
      <c r="F2814" s="1"/>
      <c r="G2814" s="1"/>
      <c r="H2814" s="11"/>
      <c r="I2814" s="11"/>
      <c r="J2814" s="11"/>
      <c r="K2814" s="2"/>
      <c r="L2814" s="2"/>
      <c r="M2814" s="1"/>
    </row>
    <row r="2815" spans="1:13" x14ac:dyDescent="0.2">
      <c r="A2815" s="1"/>
      <c r="B2815" s="1"/>
      <c r="C2815" s="16"/>
      <c r="D2815" s="1"/>
      <c r="E2815" s="1"/>
      <c r="F2815" s="1"/>
      <c r="G2815" s="1"/>
      <c r="H2815" s="11"/>
      <c r="I2815" s="11"/>
      <c r="J2815" s="11"/>
      <c r="K2815" s="2"/>
      <c r="L2815" s="2"/>
      <c r="M2815" s="1"/>
    </row>
    <row r="2816" spans="1:13" x14ac:dyDescent="0.2">
      <c r="A2816" s="1"/>
      <c r="B2816" s="1"/>
      <c r="C2816" s="16"/>
      <c r="D2816" s="1"/>
      <c r="E2816" s="1"/>
      <c r="F2816" s="1"/>
      <c r="G2816" s="1"/>
      <c r="H2816" s="11"/>
      <c r="I2816" s="11"/>
      <c r="J2816" s="11"/>
      <c r="K2816" s="2"/>
      <c r="L2816" s="2"/>
      <c r="M2816" s="1"/>
    </row>
    <row r="2817" spans="1:13" x14ac:dyDescent="0.2">
      <c r="A2817" s="1"/>
      <c r="B2817" s="1"/>
      <c r="C2817" s="16"/>
      <c r="D2817" s="1"/>
      <c r="E2817" s="1"/>
      <c r="F2817" s="1"/>
      <c r="G2817" s="1"/>
      <c r="H2817" s="11"/>
      <c r="I2817" s="11"/>
      <c r="J2817" s="11"/>
      <c r="K2817" s="2"/>
      <c r="L2817" s="2"/>
      <c r="M2817" s="1"/>
    </row>
    <row r="2818" spans="1:13" x14ac:dyDescent="0.2">
      <c r="A2818" s="1"/>
      <c r="B2818" s="1"/>
      <c r="C2818" s="16"/>
      <c r="D2818" s="1"/>
      <c r="E2818" s="1"/>
      <c r="F2818" s="1"/>
      <c r="G2818" s="1"/>
      <c r="H2818" s="11"/>
      <c r="I2818" s="11"/>
      <c r="J2818" s="11"/>
      <c r="K2818" s="2"/>
      <c r="L2818" s="2"/>
      <c r="M2818" s="1"/>
    </row>
    <row r="2819" spans="1:13" x14ac:dyDescent="0.2">
      <c r="A2819" s="1"/>
      <c r="B2819" s="1"/>
      <c r="C2819" s="16"/>
      <c r="D2819" s="1"/>
      <c r="E2819" s="1"/>
      <c r="F2819" s="1"/>
      <c r="G2819" s="1"/>
      <c r="H2819" s="11"/>
      <c r="I2819" s="11"/>
      <c r="J2819" s="11"/>
      <c r="K2819" s="2"/>
      <c r="L2819" s="2"/>
      <c r="M2819" s="1"/>
    </row>
    <row r="2820" spans="1:13" x14ac:dyDescent="0.2">
      <c r="A2820" s="1"/>
      <c r="B2820" s="1"/>
      <c r="C2820" s="16"/>
      <c r="D2820" s="1"/>
      <c r="E2820" s="1"/>
      <c r="F2820" s="1"/>
      <c r="G2820" s="1"/>
      <c r="H2820" s="11"/>
      <c r="I2820" s="11"/>
      <c r="J2820" s="11"/>
      <c r="K2820" s="2"/>
      <c r="L2820" s="2"/>
      <c r="M2820" s="1"/>
    </row>
    <row r="2821" spans="1:13" x14ac:dyDescent="0.2">
      <c r="A2821" s="1"/>
      <c r="B2821" s="1"/>
      <c r="C2821" s="16"/>
      <c r="D2821" s="1"/>
      <c r="E2821" s="1"/>
      <c r="F2821" s="1"/>
      <c r="G2821" s="1"/>
      <c r="H2821" s="11"/>
      <c r="I2821" s="11"/>
      <c r="J2821" s="11"/>
      <c r="K2821" s="2"/>
      <c r="L2821" s="2"/>
      <c r="M2821" s="1"/>
    </row>
    <row r="2822" spans="1:13" x14ac:dyDescent="0.2">
      <c r="A2822" s="1"/>
      <c r="B2822" s="1"/>
      <c r="C2822" s="16"/>
      <c r="D2822" s="1"/>
      <c r="E2822" s="1"/>
      <c r="F2822" s="1"/>
      <c r="G2822" s="1"/>
      <c r="H2822" s="11"/>
      <c r="I2822" s="11"/>
      <c r="J2822" s="11"/>
      <c r="K2822" s="2"/>
      <c r="L2822" s="2"/>
      <c r="M2822" s="1"/>
    </row>
    <row r="2823" spans="1:13" x14ac:dyDescent="0.2">
      <c r="A2823" s="1"/>
      <c r="B2823" s="1"/>
      <c r="C2823" s="16"/>
      <c r="D2823" s="1"/>
      <c r="E2823" s="1"/>
      <c r="F2823" s="1"/>
      <c r="G2823" s="1"/>
      <c r="H2823" s="11"/>
      <c r="I2823" s="11"/>
      <c r="J2823" s="11"/>
      <c r="K2823" s="2"/>
      <c r="L2823" s="2"/>
      <c r="M2823" s="1"/>
    </row>
    <row r="2824" spans="1:13" x14ac:dyDescent="0.2">
      <c r="A2824" s="1"/>
      <c r="B2824" s="1"/>
      <c r="C2824" s="16"/>
      <c r="D2824" s="1"/>
      <c r="E2824" s="1"/>
      <c r="F2824" s="1"/>
      <c r="G2824" s="1"/>
      <c r="H2824" s="11"/>
      <c r="I2824" s="11"/>
      <c r="J2824" s="11"/>
      <c r="K2824" s="2"/>
      <c r="L2824" s="2"/>
      <c r="M2824" s="1"/>
    </row>
    <row r="2825" spans="1:13" x14ac:dyDescent="0.2">
      <c r="A2825" s="1"/>
      <c r="B2825" s="1"/>
      <c r="C2825" s="16"/>
      <c r="D2825" s="1"/>
      <c r="E2825" s="1"/>
      <c r="F2825" s="1"/>
      <c r="G2825" s="1"/>
      <c r="H2825" s="11"/>
      <c r="I2825" s="11"/>
      <c r="J2825" s="11"/>
      <c r="K2825" s="2"/>
      <c r="L2825" s="2"/>
      <c r="M2825" s="1"/>
    </row>
    <row r="2826" spans="1:13" x14ac:dyDescent="0.2">
      <c r="A2826" s="1"/>
      <c r="B2826" s="1"/>
      <c r="C2826" s="16"/>
      <c r="D2826" s="1"/>
      <c r="E2826" s="1"/>
      <c r="F2826" s="1"/>
      <c r="G2826" s="1"/>
      <c r="H2826" s="11"/>
      <c r="I2826" s="11"/>
      <c r="J2826" s="11"/>
      <c r="K2826" s="2"/>
      <c r="L2826" s="2"/>
      <c r="M2826" s="1"/>
    </row>
    <row r="2827" spans="1:13" x14ac:dyDescent="0.2">
      <c r="A2827" s="1"/>
      <c r="B2827" s="1"/>
      <c r="C2827" s="16"/>
      <c r="D2827" s="1"/>
      <c r="E2827" s="1"/>
      <c r="F2827" s="1"/>
      <c r="G2827" s="1"/>
      <c r="H2827" s="11"/>
      <c r="I2827" s="11"/>
      <c r="J2827" s="11"/>
      <c r="K2827" s="2"/>
      <c r="L2827" s="2"/>
      <c r="M2827" s="1"/>
    </row>
    <row r="2828" spans="1:13" x14ac:dyDescent="0.2">
      <c r="A2828" s="1"/>
      <c r="B2828" s="1"/>
      <c r="C2828" s="16"/>
      <c r="D2828" s="1"/>
      <c r="E2828" s="1"/>
      <c r="F2828" s="1"/>
      <c r="G2828" s="1"/>
      <c r="H2828" s="11"/>
      <c r="I2828" s="11"/>
      <c r="J2828" s="11"/>
      <c r="K2828" s="2"/>
      <c r="L2828" s="2"/>
      <c r="M2828" s="1"/>
    </row>
    <row r="2829" spans="1:13" x14ac:dyDescent="0.2">
      <c r="A2829" s="1"/>
      <c r="B2829" s="1"/>
      <c r="C2829" s="16"/>
      <c r="D2829" s="1"/>
      <c r="E2829" s="1"/>
      <c r="F2829" s="1"/>
      <c r="G2829" s="1"/>
      <c r="H2829" s="11"/>
      <c r="I2829" s="11"/>
      <c r="J2829" s="11"/>
      <c r="K2829" s="2"/>
      <c r="L2829" s="2"/>
      <c r="M2829" s="1"/>
    </row>
    <row r="2830" spans="1:13" x14ac:dyDescent="0.2">
      <c r="A2830" s="1"/>
      <c r="B2830" s="1"/>
      <c r="C2830" s="16"/>
      <c r="D2830" s="1"/>
      <c r="E2830" s="1"/>
      <c r="F2830" s="1"/>
      <c r="G2830" s="1"/>
      <c r="H2830" s="11"/>
      <c r="I2830" s="11"/>
      <c r="J2830" s="11"/>
      <c r="K2830" s="2"/>
      <c r="L2830" s="2"/>
      <c r="M2830" s="1"/>
    </row>
    <row r="2831" spans="1:13" x14ac:dyDescent="0.2">
      <c r="A2831" s="1"/>
      <c r="B2831" s="1"/>
      <c r="C2831" s="16"/>
      <c r="D2831" s="1"/>
      <c r="E2831" s="1"/>
      <c r="F2831" s="1"/>
      <c r="G2831" s="1"/>
      <c r="H2831" s="11"/>
      <c r="I2831" s="11"/>
      <c r="J2831" s="11"/>
      <c r="K2831" s="2"/>
      <c r="L2831" s="2"/>
      <c r="M2831" s="1"/>
    </row>
    <row r="2832" spans="1:13" x14ac:dyDescent="0.2">
      <c r="A2832" s="1"/>
      <c r="B2832" s="1"/>
      <c r="C2832" s="16"/>
      <c r="D2832" s="1"/>
      <c r="E2832" s="1"/>
      <c r="F2832" s="1"/>
      <c r="G2832" s="1"/>
      <c r="H2832" s="11"/>
      <c r="I2832" s="11"/>
      <c r="J2832" s="11"/>
      <c r="K2832" s="2"/>
      <c r="L2832" s="2"/>
      <c r="M2832" s="1"/>
    </row>
    <row r="2833" spans="1:13" x14ac:dyDescent="0.2">
      <c r="A2833" s="1"/>
      <c r="B2833" s="1"/>
      <c r="C2833" s="16"/>
      <c r="D2833" s="1"/>
      <c r="E2833" s="1"/>
      <c r="F2833" s="1"/>
      <c r="G2833" s="1"/>
      <c r="H2833" s="11"/>
      <c r="I2833" s="11"/>
      <c r="J2833" s="11"/>
      <c r="K2833" s="2"/>
      <c r="L2833" s="2"/>
      <c r="M2833" s="1"/>
    </row>
    <row r="2834" spans="1:13" x14ac:dyDescent="0.2">
      <c r="A2834" s="1"/>
      <c r="B2834" s="1"/>
      <c r="C2834" s="16"/>
      <c r="D2834" s="1"/>
      <c r="E2834" s="1"/>
      <c r="F2834" s="1"/>
      <c r="G2834" s="1"/>
      <c r="H2834" s="11"/>
      <c r="I2834" s="11"/>
      <c r="J2834" s="11"/>
      <c r="K2834" s="2"/>
      <c r="L2834" s="2"/>
      <c r="M2834" s="1"/>
    </row>
    <row r="2835" spans="1:13" x14ac:dyDescent="0.2">
      <c r="A2835" s="1"/>
      <c r="B2835" s="1"/>
      <c r="C2835" s="16"/>
      <c r="D2835" s="1"/>
      <c r="E2835" s="1"/>
      <c r="F2835" s="1"/>
      <c r="G2835" s="1"/>
      <c r="H2835" s="11"/>
      <c r="I2835" s="11"/>
      <c r="J2835" s="11"/>
      <c r="K2835" s="2"/>
      <c r="L2835" s="2"/>
      <c r="M2835" s="1"/>
    </row>
    <row r="2836" spans="1:13" x14ac:dyDescent="0.2">
      <c r="A2836" s="1"/>
      <c r="B2836" s="1"/>
      <c r="C2836" s="16"/>
      <c r="D2836" s="1"/>
      <c r="E2836" s="1"/>
      <c r="F2836" s="1"/>
      <c r="G2836" s="1"/>
      <c r="H2836" s="11"/>
      <c r="I2836" s="11"/>
      <c r="J2836" s="11"/>
      <c r="K2836" s="2"/>
      <c r="L2836" s="2"/>
      <c r="M2836" s="1"/>
    </row>
    <row r="2837" spans="1:13" x14ac:dyDescent="0.2">
      <c r="A2837" s="1"/>
      <c r="B2837" s="1"/>
      <c r="C2837" s="16"/>
      <c r="D2837" s="1"/>
      <c r="E2837" s="1"/>
      <c r="F2837" s="1"/>
      <c r="G2837" s="1"/>
      <c r="H2837" s="11"/>
      <c r="I2837" s="11"/>
      <c r="J2837" s="11"/>
      <c r="K2837" s="2"/>
      <c r="L2837" s="2"/>
      <c r="M2837" s="1"/>
    </row>
    <row r="2838" spans="1:13" x14ac:dyDescent="0.2">
      <c r="A2838" s="1"/>
      <c r="B2838" s="1"/>
      <c r="C2838" s="16"/>
      <c r="D2838" s="1"/>
      <c r="E2838" s="1"/>
      <c r="F2838" s="1"/>
      <c r="G2838" s="1"/>
      <c r="H2838" s="11"/>
      <c r="I2838" s="11"/>
      <c r="J2838" s="11"/>
      <c r="K2838" s="2"/>
      <c r="L2838" s="2"/>
      <c r="M2838" s="1"/>
    </row>
    <row r="2839" spans="1:13" x14ac:dyDescent="0.2">
      <c r="A2839" s="1"/>
      <c r="B2839" s="1"/>
      <c r="C2839" s="16"/>
      <c r="D2839" s="1"/>
      <c r="E2839" s="1"/>
      <c r="F2839" s="1"/>
      <c r="G2839" s="1"/>
      <c r="H2839" s="11"/>
      <c r="I2839" s="11"/>
      <c r="J2839" s="11"/>
      <c r="K2839" s="2"/>
      <c r="L2839" s="2"/>
      <c r="M2839" s="1"/>
    </row>
    <row r="2840" spans="1:13" x14ac:dyDescent="0.2">
      <c r="A2840" s="1"/>
      <c r="B2840" s="1"/>
      <c r="C2840" s="16"/>
      <c r="D2840" s="1"/>
      <c r="E2840" s="1"/>
      <c r="F2840" s="1"/>
      <c r="G2840" s="1"/>
      <c r="H2840" s="11"/>
      <c r="I2840" s="11"/>
      <c r="J2840" s="11"/>
      <c r="K2840" s="2"/>
      <c r="L2840" s="2"/>
      <c r="M2840" s="1"/>
    </row>
    <row r="2841" spans="1:13" x14ac:dyDescent="0.2">
      <c r="A2841" s="1"/>
      <c r="B2841" s="1"/>
      <c r="C2841" s="16"/>
      <c r="D2841" s="1"/>
      <c r="E2841" s="1"/>
      <c r="F2841" s="1"/>
      <c r="G2841" s="1"/>
      <c r="H2841" s="11"/>
      <c r="I2841" s="11"/>
      <c r="J2841" s="11"/>
      <c r="K2841" s="2"/>
      <c r="L2841" s="2"/>
      <c r="M2841" s="1"/>
    </row>
    <row r="2842" spans="1:13" x14ac:dyDescent="0.2">
      <c r="A2842" s="1"/>
      <c r="B2842" s="1"/>
      <c r="C2842" s="16"/>
      <c r="D2842" s="1"/>
      <c r="E2842" s="1"/>
      <c r="F2842" s="1"/>
      <c r="G2842" s="1"/>
      <c r="H2842" s="11"/>
      <c r="I2842" s="11"/>
      <c r="J2842" s="11"/>
      <c r="K2842" s="2"/>
      <c r="L2842" s="2"/>
      <c r="M2842" s="1"/>
    </row>
    <row r="2843" spans="1:13" x14ac:dyDescent="0.2">
      <c r="A2843" s="1"/>
      <c r="B2843" s="1"/>
      <c r="C2843" s="16"/>
      <c r="D2843" s="1"/>
      <c r="E2843" s="1"/>
      <c r="F2843" s="1"/>
      <c r="G2843" s="1"/>
      <c r="H2843" s="11"/>
      <c r="I2843" s="11"/>
      <c r="J2843" s="11"/>
      <c r="K2843" s="2"/>
      <c r="L2843" s="2"/>
      <c r="M2843" s="1"/>
    </row>
    <row r="2844" spans="1:13" x14ac:dyDescent="0.2">
      <c r="A2844" s="1"/>
      <c r="B2844" s="1"/>
      <c r="C2844" s="16"/>
      <c r="D2844" s="1"/>
      <c r="E2844" s="1"/>
      <c r="F2844" s="1"/>
      <c r="G2844" s="1"/>
      <c r="H2844" s="11"/>
      <c r="I2844" s="11"/>
      <c r="J2844" s="11"/>
      <c r="K2844" s="2"/>
      <c r="L2844" s="2"/>
      <c r="M2844" s="1"/>
    </row>
    <row r="2845" spans="1:13" x14ac:dyDescent="0.2">
      <c r="A2845" s="1"/>
      <c r="B2845" s="1"/>
      <c r="C2845" s="16"/>
      <c r="D2845" s="1"/>
      <c r="E2845" s="1"/>
      <c r="F2845" s="1"/>
      <c r="G2845" s="1"/>
      <c r="H2845" s="11"/>
      <c r="I2845" s="11"/>
      <c r="J2845" s="11"/>
      <c r="K2845" s="2"/>
      <c r="L2845" s="2"/>
      <c r="M2845" s="1"/>
    </row>
    <row r="2846" spans="1:13" x14ac:dyDescent="0.2">
      <c r="A2846" s="1"/>
      <c r="B2846" s="1"/>
      <c r="C2846" s="16"/>
      <c r="D2846" s="1"/>
      <c r="E2846" s="1"/>
      <c r="F2846" s="1"/>
      <c r="G2846" s="1"/>
      <c r="H2846" s="11"/>
      <c r="I2846" s="11"/>
      <c r="J2846" s="11"/>
      <c r="K2846" s="2"/>
      <c r="L2846" s="2"/>
      <c r="M2846" s="1"/>
    </row>
    <row r="2847" spans="1:13" x14ac:dyDescent="0.2">
      <c r="A2847" s="1"/>
      <c r="B2847" s="1"/>
      <c r="C2847" s="16"/>
      <c r="D2847" s="1"/>
      <c r="E2847" s="1"/>
      <c r="F2847" s="1"/>
      <c r="G2847" s="1"/>
      <c r="H2847" s="11"/>
      <c r="I2847" s="11"/>
      <c r="J2847" s="11"/>
      <c r="K2847" s="2"/>
      <c r="L2847" s="2"/>
      <c r="M2847" s="1"/>
    </row>
    <row r="2848" spans="1:13" x14ac:dyDescent="0.2">
      <c r="A2848" s="1"/>
      <c r="B2848" s="1"/>
      <c r="C2848" s="16"/>
      <c r="D2848" s="1"/>
      <c r="E2848" s="1"/>
      <c r="F2848" s="1"/>
      <c r="G2848" s="1"/>
      <c r="H2848" s="11"/>
      <c r="I2848" s="11"/>
      <c r="J2848" s="11"/>
      <c r="K2848" s="2"/>
      <c r="L2848" s="2"/>
      <c r="M2848" s="1"/>
    </row>
    <row r="2849" spans="1:13" x14ac:dyDescent="0.2">
      <c r="A2849" s="1"/>
      <c r="B2849" s="1"/>
      <c r="C2849" s="16"/>
      <c r="D2849" s="1"/>
      <c r="E2849" s="1"/>
      <c r="F2849" s="1"/>
      <c r="G2849" s="1"/>
      <c r="H2849" s="11"/>
      <c r="I2849" s="11"/>
      <c r="J2849" s="11"/>
      <c r="K2849" s="2"/>
      <c r="L2849" s="2"/>
      <c r="M2849" s="1"/>
    </row>
    <row r="2850" spans="1:13" x14ac:dyDescent="0.2">
      <c r="A2850" s="1"/>
      <c r="B2850" s="1"/>
      <c r="C2850" s="16"/>
      <c r="D2850" s="1"/>
      <c r="E2850" s="1"/>
      <c r="F2850" s="1"/>
      <c r="G2850" s="1"/>
      <c r="H2850" s="11"/>
      <c r="I2850" s="11"/>
      <c r="J2850" s="11"/>
      <c r="K2850" s="2"/>
      <c r="L2850" s="2"/>
      <c r="M2850" s="1"/>
    </row>
    <row r="2851" spans="1:13" x14ac:dyDescent="0.2">
      <c r="A2851" s="1"/>
      <c r="B2851" s="1"/>
      <c r="C2851" s="16"/>
      <c r="D2851" s="1"/>
      <c r="E2851" s="1"/>
      <c r="F2851" s="1"/>
      <c r="G2851" s="1"/>
      <c r="H2851" s="11"/>
      <c r="I2851" s="11"/>
      <c r="J2851" s="11"/>
      <c r="K2851" s="2"/>
      <c r="L2851" s="2"/>
      <c r="M2851" s="1"/>
    </row>
    <row r="2852" spans="1:13" x14ac:dyDescent="0.2">
      <c r="A2852" s="1"/>
      <c r="B2852" s="1"/>
      <c r="C2852" s="16"/>
      <c r="D2852" s="1"/>
      <c r="E2852" s="1"/>
      <c r="F2852" s="1"/>
      <c r="G2852" s="1"/>
      <c r="H2852" s="11"/>
      <c r="I2852" s="11"/>
      <c r="J2852" s="11"/>
      <c r="K2852" s="2"/>
      <c r="L2852" s="2"/>
      <c r="M2852" s="1"/>
    </row>
    <row r="2853" spans="1:13" x14ac:dyDescent="0.2">
      <c r="A2853" s="1"/>
      <c r="B2853" s="1"/>
      <c r="C2853" s="16"/>
      <c r="D2853" s="1"/>
      <c r="E2853" s="1"/>
      <c r="F2853" s="1"/>
      <c r="G2853" s="1"/>
      <c r="H2853" s="11"/>
      <c r="I2853" s="11"/>
      <c r="J2853" s="11"/>
      <c r="K2853" s="2"/>
      <c r="L2853" s="2"/>
      <c r="M2853" s="1"/>
    </row>
    <row r="2854" spans="1:13" x14ac:dyDescent="0.2">
      <c r="A2854" s="1"/>
      <c r="B2854" s="1"/>
      <c r="C2854" s="16"/>
      <c r="D2854" s="1"/>
      <c r="E2854" s="1"/>
      <c r="F2854" s="1"/>
      <c r="G2854" s="1"/>
      <c r="H2854" s="11"/>
      <c r="I2854" s="11"/>
      <c r="J2854" s="11"/>
      <c r="K2854" s="2"/>
      <c r="L2854" s="2"/>
      <c r="M2854" s="1"/>
    </row>
    <row r="2855" spans="1:13" x14ac:dyDescent="0.2">
      <c r="A2855" s="1"/>
      <c r="B2855" s="1"/>
      <c r="C2855" s="16"/>
      <c r="D2855" s="1"/>
      <c r="E2855" s="1"/>
      <c r="F2855" s="1"/>
      <c r="G2855" s="1"/>
      <c r="H2855" s="11"/>
      <c r="I2855" s="11"/>
      <c r="J2855" s="11"/>
      <c r="K2855" s="2"/>
      <c r="L2855" s="2"/>
      <c r="M2855" s="1"/>
    </row>
    <row r="2856" spans="1:13" x14ac:dyDescent="0.2">
      <c r="A2856" s="1"/>
      <c r="B2856" s="1"/>
      <c r="C2856" s="16"/>
      <c r="D2856" s="1"/>
      <c r="E2856" s="1"/>
      <c r="F2856" s="1"/>
      <c r="G2856" s="1"/>
      <c r="H2856" s="11"/>
      <c r="I2856" s="11"/>
      <c r="J2856" s="11"/>
      <c r="K2856" s="2"/>
      <c r="L2856" s="2"/>
      <c r="M2856" s="1"/>
    </row>
    <row r="2857" spans="1:13" x14ac:dyDescent="0.2">
      <c r="A2857" s="1"/>
      <c r="B2857" s="1"/>
      <c r="C2857" s="16"/>
      <c r="D2857" s="1"/>
      <c r="E2857" s="1"/>
      <c r="F2857" s="1"/>
      <c r="G2857" s="1"/>
      <c r="H2857" s="11"/>
      <c r="I2857" s="11"/>
      <c r="J2857" s="11"/>
      <c r="K2857" s="2"/>
      <c r="L2857" s="2"/>
      <c r="M2857" s="1"/>
    </row>
    <row r="2858" spans="1:13" x14ac:dyDescent="0.2">
      <c r="A2858" s="1"/>
      <c r="B2858" s="1"/>
      <c r="C2858" s="16"/>
      <c r="D2858" s="1"/>
      <c r="E2858" s="1"/>
      <c r="F2858" s="1"/>
      <c r="G2858" s="1"/>
      <c r="H2858" s="11"/>
      <c r="I2858" s="11"/>
      <c r="J2858" s="11"/>
      <c r="K2858" s="2"/>
      <c r="L2858" s="2"/>
      <c r="M2858" s="1"/>
    </row>
    <row r="2859" spans="1:13" x14ac:dyDescent="0.2">
      <c r="A2859" s="1"/>
      <c r="B2859" s="1"/>
      <c r="C2859" s="16"/>
      <c r="D2859" s="1"/>
      <c r="E2859" s="1"/>
      <c r="F2859" s="1"/>
      <c r="G2859" s="1"/>
      <c r="H2859" s="11"/>
      <c r="I2859" s="11"/>
      <c r="J2859" s="11"/>
      <c r="K2859" s="2"/>
      <c r="L2859" s="2"/>
      <c r="M2859" s="1"/>
    </row>
    <row r="2860" spans="1:13" x14ac:dyDescent="0.2">
      <c r="A2860" s="1"/>
      <c r="B2860" s="1"/>
      <c r="C2860" s="16"/>
      <c r="D2860" s="1"/>
      <c r="E2860" s="1"/>
      <c r="F2860" s="1"/>
      <c r="G2860" s="1"/>
      <c r="H2860" s="11"/>
      <c r="I2860" s="11"/>
      <c r="J2860" s="11"/>
      <c r="K2860" s="2"/>
      <c r="L2860" s="2"/>
      <c r="M2860" s="1"/>
    </row>
    <row r="2861" spans="1:13" x14ac:dyDescent="0.2">
      <c r="A2861" s="1"/>
      <c r="B2861" s="1"/>
      <c r="C2861" s="16"/>
      <c r="D2861" s="1"/>
      <c r="E2861" s="1"/>
      <c r="F2861" s="1"/>
      <c r="G2861" s="1"/>
      <c r="H2861" s="11"/>
      <c r="I2861" s="11"/>
      <c r="J2861" s="11"/>
      <c r="K2861" s="2"/>
      <c r="L2861" s="2"/>
      <c r="M2861" s="1"/>
    </row>
    <row r="2862" spans="1:13" x14ac:dyDescent="0.2">
      <c r="A2862" s="1"/>
      <c r="B2862" s="1"/>
      <c r="C2862" s="16"/>
      <c r="D2862" s="1"/>
      <c r="E2862" s="1"/>
      <c r="F2862" s="1"/>
      <c r="G2862" s="1"/>
      <c r="H2862" s="11"/>
      <c r="I2862" s="11"/>
      <c r="J2862" s="11"/>
      <c r="K2862" s="2"/>
      <c r="L2862" s="2"/>
      <c r="M2862" s="1"/>
    </row>
    <row r="2863" spans="1:13" x14ac:dyDescent="0.2">
      <c r="A2863" s="1"/>
      <c r="B2863" s="1"/>
      <c r="C2863" s="16"/>
      <c r="D2863" s="1"/>
      <c r="E2863" s="1"/>
      <c r="F2863" s="1"/>
      <c r="G2863" s="1"/>
      <c r="H2863" s="11"/>
      <c r="I2863" s="11"/>
      <c r="J2863" s="11"/>
      <c r="K2863" s="2"/>
      <c r="L2863" s="2"/>
      <c r="M2863" s="1"/>
    </row>
    <row r="2864" spans="1:13" x14ac:dyDescent="0.2">
      <c r="A2864" s="1"/>
      <c r="B2864" s="1"/>
      <c r="C2864" s="16"/>
      <c r="D2864" s="1"/>
      <c r="E2864" s="1"/>
      <c r="F2864" s="1"/>
      <c r="G2864" s="1"/>
      <c r="H2864" s="11"/>
      <c r="I2864" s="11"/>
      <c r="J2864" s="11"/>
      <c r="K2864" s="2"/>
      <c r="L2864" s="2"/>
      <c r="M2864" s="1"/>
    </row>
    <row r="2865" spans="1:13" x14ac:dyDescent="0.2">
      <c r="A2865" s="1"/>
      <c r="B2865" s="1"/>
      <c r="C2865" s="16"/>
      <c r="D2865" s="1"/>
      <c r="E2865" s="1"/>
      <c r="F2865" s="1"/>
      <c r="G2865" s="1"/>
      <c r="H2865" s="11"/>
      <c r="I2865" s="11"/>
      <c r="J2865" s="11"/>
      <c r="K2865" s="2"/>
      <c r="L2865" s="2"/>
      <c r="M2865" s="1"/>
    </row>
    <row r="2866" spans="1:13" x14ac:dyDescent="0.2">
      <c r="A2866" s="1"/>
      <c r="B2866" s="1"/>
      <c r="C2866" s="16"/>
      <c r="D2866" s="1"/>
      <c r="E2866" s="1"/>
      <c r="F2866" s="1"/>
      <c r="G2866" s="1"/>
      <c r="H2866" s="11"/>
      <c r="I2866" s="11"/>
      <c r="J2866" s="11"/>
      <c r="K2866" s="2"/>
      <c r="L2866" s="2"/>
      <c r="M2866" s="1"/>
    </row>
    <row r="2867" spans="1:13" x14ac:dyDescent="0.2">
      <c r="A2867" s="1"/>
      <c r="B2867" s="1"/>
      <c r="C2867" s="16"/>
      <c r="D2867" s="1"/>
      <c r="E2867" s="1"/>
      <c r="F2867" s="1"/>
      <c r="G2867" s="1"/>
      <c r="H2867" s="11"/>
      <c r="I2867" s="11"/>
      <c r="J2867" s="11"/>
      <c r="K2867" s="2"/>
      <c r="L2867" s="2"/>
      <c r="M2867" s="1"/>
    </row>
    <row r="2868" spans="1:13" x14ac:dyDescent="0.2">
      <c r="A2868" s="1"/>
      <c r="B2868" s="1"/>
      <c r="C2868" s="16"/>
      <c r="D2868" s="1"/>
      <c r="E2868" s="1"/>
      <c r="F2868" s="1"/>
      <c r="G2868" s="1"/>
      <c r="H2868" s="11"/>
      <c r="I2868" s="11"/>
      <c r="J2868" s="11"/>
      <c r="K2868" s="2"/>
      <c r="L2868" s="2"/>
      <c r="M2868" s="1"/>
    </row>
    <row r="2869" spans="1:13" x14ac:dyDescent="0.2">
      <c r="A2869" s="1"/>
      <c r="B2869" s="1"/>
      <c r="C2869" s="16"/>
      <c r="D2869" s="1"/>
      <c r="E2869" s="1"/>
      <c r="F2869" s="1"/>
      <c r="G2869" s="1"/>
      <c r="H2869" s="11"/>
      <c r="I2869" s="11"/>
      <c r="J2869" s="11"/>
      <c r="K2869" s="2"/>
      <c r="L2869" s="2"/>
      <c r="M2869" s="1"/>
    </row>
    <row r="2870" spans="1:13" x14ac:dyDescent="0.2">
      <c r="A2870" s="1"/>
      <c r="B2870" s="1"/>
      <c r="C2870" s="16"/>
      <c r="D2870" s="1"/>
      <c r="E2870" s="1"/>
      <c r="F2870" s="1"/>
      <c r="G2870" s="1"/>
      <c r="H2870" s="11"/>
      <c r="I2870" s="11"/>
      <c r="J2870" s="11"/>
      <c r="K2870" s="2"/>
      <c r="L2870" s="2"/>
      <c r="M2870" s="1"/>
    </row>
    <row r="2871" spans="1:13" x14ac:dyDescent="0.2">
      <c r="A2871" s="1"/>
      <c r="B2871" s="1"/>
      <c r="C2871" s="16"/>
      <c r="D2871" s="1"/>
      <c r="E2871" s="1"/>
      <c r="F2871" s="1"/>
      <c r="G2871" s="1"/>
      <c r="H2871" s="11"/>
      <c r="I2871" s="11"/>
      <c r="J2871" s="11"/>
      <c r="K2871" s="2"/>
      <c r="L2871" s="2"/>
      <c r="M2871" s="1"/>
    </row>
    <row r="2872" spans="1:13" x14ac:dyDescent="0.2">
      <c r="A2872" s="1"/>
      <c r="B2872" s="1"/>
      <c r="C2872" s="16"/>
      <c r="D2872" s="1"/>
      <c r="E2872" s="1"/>
      <c r="F2872" s="1"/>
      <c r="G2872" s="1"/>
      <c r="H2872" s="11"/>
      <c r="I2872" s="11"/>
      <c r="J2872" s="11"/>
      <c r="K2872" s="2"/>
      <c r="L2872" s="2"/>
      <c r="M2872" s="1"/>
    </row>
    <row r="2873" spans="1:13" x14ac:dyDescent="0.2">
      <c r="A2873" s="1"/>
      <c r="B2873" s="1"/>
      <c r="C2873" s="16"/>
      <c r="D2873" s="1"/>
      <c r="E2873" s="1"/>
      <c r="F2873" s="1"/>
      <c r="G2873" s="1"/>
      <c r="H2873" s="11"/>
      <c r="I2873" s="11"/>
      <c r="J2873" s="11"/>
      <c r="K2873" s="2"/>
      <c r="L2873" s="2"/>
      <c r="M2873" s="1"/>
    </row>
    <row r="2874" spans="1:13" x14ac:dyDescent="0.2">
      <c r="A2874" s="1"/>
      <c r="B2874" s="1"/>
      <c r="C2874" s="16"/>
      <c r="D2874" s="1"/>
      <c r="E2874" s="1"/>
      <c r="F2874" s="1"/>
      <c r="G2874" s="1"/>
      <c r="H2874" s="11"/>
      <c r="I2874" s="11"/>
      <c r="J2874" s="11"/>
      <c r="K2874" s="2"/>
      <c r="L2874" s="2"/>
      <c r="M2874" s="1"/>
    </row>
    <row r="2875" spans="1:13" x14ac:dyDescent="0.2">
      <c r="A2875" s="1"/>
      <c r="B2875" s="1"/>
      <c r="C2875" s="16"/>
      <c r="D2875" s="1"/>
      <c r="E2875" s="1"/>
      <c r="F2875" s="1"/>
      <c r="G2875" s="1"/>
      <c r="H2875" s="11"/>
      <c r="I2875" s="11"/>
      <c r="J2875" s="11"/>
      <c r="K2875" s="2"/>
      <c r="L2875" s="2"/>
      <c r="M2875" s="1"/>
    </row>
    <row r="2876" spans="1:13" x14ac:dyDescent="0.2">
      <c r="A2876" s="1"/>
      <c r="B2876" s="1"/>
      <c r="C2876" s="16"/>
      <c r="D2876" s="1"/>
      <c r="E2876" s="1"/>
      <c r="F2876" s="1"/>
      <c r="G2876" s="1"/>
      <c r="H2876" s="11"/>
      <c r="I2876" s="11"/>
      <c r="J2876" s="11"/>
      <c r="K2876" s="2"/>
      <c r="L2876" s="2"/>
      <c r="M2876" s="1"/>
    </row>
    <row r="2877" spans="1:13" x14ac:dyDescent="0.2">
      <c r="A2877" s="1"/>
      <c r="B2877" s="1"/>
      <c r="C2877" s="16"/>
      <c r="D2877" s="1"/>
      <c r="E2877" s="1"/>
      <c r="F2877" s="1"/>
      <c r="G2877" s="1"/>
      <c r="H2877" s="11"/>
      <c r="I2877" s="11"/>
      <c r="J2877" s="11"/>
      <c r="K2877" s="2"/>
      <c r="L2877" s="2"/>
      <c r="M2877" s="1"/>
    </row>
    <row r="2878" spans="1:13" x14ac:dyDescent="0.2">
      <c r="A2878" s="1"/>
      <c r="B2878" s="1"/>
      <c r="C2878" s="16"/>
      <c r="D2878" s="1"/>
      <c r="E2878" s="1"/>
      <c r="F2878" s="1"/>
      <c r="G2878" s="1"/>
      <c r="H2878" s="11"/>
      <c r="I2878" s="11"/>
      <c r="J2878" s="11"/>
      <c r="K2878" s="2"/>
      <c r="L2878" s="2"/>
      <c r="M2878" s="1"/>
    </row>
    <row r="2879" spans="1:13" x14ac:dyDescent="0.2">
      <c r="A2879" s="1"/>
      <c r="B2879" s="1"/>
      <c r="C2879" s="16"/>
      <c r="D2879" s="1"/>
      <c r="E2879" s="1"/>
      <c r="F2879" s="1"/>
      <c r="G2879" s="1"/>
      <c r="H2879" s="11"/>
      <c r="I2879" s="11"/>
      <c r="J2879" s="11"/>
      <c r="K2879" s="2"/>
      <c r="L2879" s="2"/>
      <c r="M2879" s="1"/>
    </row>
    <row r="2880" spans="1:13" x14ac:dyDescent="0.2">
      <c r="A2880" s="1"/>
      <c r="B2880" s="1"/>
      <c r="C2880" s="16"/>
      <c r="D2880" s="1"/>
      <c r="E2880" s="1"/>
      <c r="F2880" s="1"/>
      <c r="G2880" s="1"/>
      <c r="H2880" s="11"/>
      <c r="I2880" s="11"/>
      <c r="J2880" s="11"/>
      <c r="K2880" s="2"/>
      <c r="L2880" s="2"/>
      <c r="M2880" s="1"/>
    </row>
    <row r="2881" spans="1:13" x14ac:dyDescent="0.2">
      <c r="A2881" s="1"/>
      <c r="B2881" s="1"/>
      <c r="C2881" s="16"/>
      <c r="D2881" s="1"/>
      <c r="E2881" s="1"/>
      <c r="F2881" s="1"/>
      <c r="G2881" s="1"/>
      <c r="H2881" s="11"/>
      <c r="I2881" s="11"/>
      <c r="J2881" s="11"/>
      <c r="K2881" s="2"/>
      <c r="L2881" s="2"/>
      <c r="M2881" s="1"/>
    </row>
    <row r="2882" spans="1:13" x14ac:dyDescent="0.2">
      <c r="A2882" s="1"/>
      <c r="B2882" s="1"/>
      <c r="C2882" s="16"/>
      <c r="D2882" s="1"/>
      <c r="E2882" s="1"/>
      <c r="F2882" s="1"/>
      <c r="G2882" s="1"/>
      <c r="H2882" s="11"/>
      <c r="I2882" s="11"/>
      <c r="J2882" s="11"/>
      <c r="K2882" s="2"/>
      <c r="L2882" s="2"/>
      <c r="M2882" s="1"/>
    </row>
    <row r="2883" spans="1:13" x14ac:dyDescent="0.2">
      <c r="A2883" s="1"/>
      <c r="B2883" s="1"/>
      <c r="C2883" s="16"/>
      <c r="D2883" s="1"/>
      <c r="E2883" s="1"/>
      <c r="F2883" s="1"/>
      <c r="G2883" s="1"/>
      <c r="H2883" s="11"/>
      <c r="I2883" s="11"/>
      <c r="J2883" s="11"/>
      <c r="K2883" s="2"/>
      <c r="L2883" s="2"/>
      <c r="M2883" s="1"/>
    </row>
    <row r="2884" spans="1:13" x14ac:dyDescent="0.2">
      <c r="A2884" s="1"/>
      <c r="B2884" s="1"/>
      <c r="C2884" s="16"/>
      <c r="D2884" s="1"/>
      <c r="E2884" s="1"/>
      <c r="F2884" s="1"/>
      <c r="G2884" s="1"/>
      <c r="H2884" s="11"/>
      <c r="I2884" s="11"/>
      <c r="J2884" s="11"/>
      <c r="K2884" s="2"/>
      <c r="L2884" s="2"/>
      <c r="M2884" s="1"/>
    </row>
    <row r="2885" spans="1:13" x14ac:dyDescent="0.2">
      <c r="A2885" s="1"/>
      <c r="B2885" s="1"/>
      <c r="C2885" s="16"/>
      <c r="D2885" s="1"/>
      <c r="E2885" s="1"/>
      <c r="F2885" s="1"/>
      <c r="G2885" s="1"/>
      <c r="H2885" s="11"/>
      <c r="I2885" s="11"/>
      <c r="J2885" s="11"/>
      <c r="K2885" s="2"/>
      <c r="L2885" s="2"/>
      <c r="M2885" s="1"/>
    </row>
    <row r="2886" spans="1:13" x14ac:dyDescent="0.2">
      <c r="A2886" s="1"/>
      <c r="B2886" s="1"/>
      <c r="C2886" s="16"/>
      <c r="D2886" s="1"/>
      <c r="E2886" s="1"/>
      <c r="F2886" s="1"/>
      <c r="G2886" s="1"/>
      <c r="H2886" s="11"/>
      <c r="I2886" s="11"/>
      <c r="J2886" s="11"/>
      <c r="K2886" s="2"/>
      <c r="L2886" s="2"/>
      <c r="M2886" s="1"/>
    </row>
    <row r="2887" spans="1:13" x14ac:dyDescent="0.2">
      <c r="A2887" s="1"/>
      <c r="B2887" s="1"/>
      <c r="C2887" s="16"/>
      <c r="D2887" s="1"/>
      <c r="E2887" s="1"/>
      <c r="F2887" s="1"/>
      <c r="G2887" s="1"/>
      <c r="H2887" s="11"/>
      <c r="I2887" s="11"/>
      <c r="J2887" s="11"/>
      <c r="K2887" s="2"/>
      <c r="L2887" s="2"/>
      <c r="M2887" s="1"/>
    </row>
    <row r="2888" spans="1:13" x14ac:dyDescent="0.2">
      <c r="A2888" s="1"/>
      <c r="B2888" s="1"/>
      <c r="C2888" s="16"/>
      <c r="D2888" s="1"/>
      <c r="E2888" s="1"/>
      <c r="F2888" s="1"/>
      <c r="G2888" s="1"/>
      <c r="H2888" s="11"/>
      <c r="I2888" s="11"/>
      <c r="J2888" s="11"/>
      <c r="K2888" s="2"/>
      <c r="L2888" s="2"/>
      <c r="M2888" s="1"/>
    </row>
    <row r="2889" spans="1:13" x14ac:dyDescent="0.2">
      <c r="A2889" s="1"/>
      <c r="B2889" s="1"/>
      <c r="C2889" s="16"/>
      <c r="D2889" s="1"/>
      <c r="E2889" s="1"/>
      <c r="F2889" s="1"/>
      <c r="G2889" s="1"/>
      <c r="H2889" s="11"/>
      <c r="I2889" s="11"/>
      <c r="J2889" s="11"/>
      <c r="K2889" s="2"/>
      <c r="L2889" s="2"/>
      <c r="M2889" s="1"/>
    </row>
    <row r="2890" spans="1:13" x14ac:dyDescent="0.2">
      <c r="A2890" s="1"/>
      <c r="B2890" s="1"/>
      <c r="C2890" s="16"/>
      <c r="D2890" s="1"/>
      <c r="E2890" s="1"/>
      <c r="F2890" s="1"/>
      <c r="G2890" s="1"/>
      <c r="H2890" s="11"/>
      <c r="I2890" s="11"/>
      <c r="J2890" s="11"/>
      <c r="K2890" s="2"/>
      <c r="L2890" s="2"/>
      <c r="M2890" s="1"/>
    </row>
    <row r="2891" spans="1:13" x14ac:dyDescent="0.2">
      <c r="A2891" s="1"/>
      <c r="B2891" s="1"/>
      <c r="C2891" s="16"/>
      <c r="D2891" s="1"/>
      <c r="E2891" s="1"/>
      <c r="F2891" s="1"/>
      <c r="G2891" s="1"/>
      <c r="H2891" s="11"/>
      <c r="I2891" s="11"/>
      <c r="J2891" s="11"/>
      <c r="K2891" s="2"/>
      <c r="L2891" s="2"/>
      <c r="M2891" s="1"/>
    </row>
    <row r="2892" spans="1:13" x14ac:dyDescent="0.2">
      <c r="A2892" s="1"/>
      <c r="B2892" s="1"/>
      <c r="C2892" s="16"/>
      <c r="D2892" s="1"/>
      <c r="E2892" s="1"/>
      <c r="F2892" s="1"/>
      <c r="G2892" s="1"/>
      <c r="H2892" s="11"/>
      <c r="I2892" s="11"/>
      <c r="J2892" s="11"/>
      <c r="K2892" s="2"/>
      <c r="L2892" s="2"/>
      <c r="M2892" s="1"/>
    </row>
    <row r="2893" spans="1:13" x14ac:dyDescent="0.2">
      <c r="A2893" s="1"/>
      <c r="B2893" s="1"/>
      <c r="C2893" s="16"/>
      <c r="D2893" s="1"/>
      <c r="E2893" s="1"/>
      <c r="F2893" s="1"/>
      <c r="G2893" s="1"/>
      <c r="H2893" s="11"/>
      <c r="I2893" s="11"/>
      <c r="J2893" s="11"/>
      <c r="K2893" s="2"/>
      <c r="L2893" s="2"/>
      <c r="M2893" s="1"/>
    </row>
    <row r="2894" spans="1:13" x14ac:dyDescent="0.2">
      <c r="A2894" s="1"/>
      <c r="B2894" s="1"/>
      <c r="C2894" s="16"/>
      <c r="D2894" s="1"/>
      <c r="E2894" s="1"/>
      <c r="F2894" s="1"/>
      <c r="G2894" s="1"/>
      <c r="H2894" s="11"/>
      <c r="I2894" s="11"/>
      <c r="J2894" s="11"/>
      <c r="K2894" s="2"/>
      <c r="L2894" s="2"/>
      <c r="M2894" s="1"/>
    </row>
    <row r="2895" spans="1:13" x14ac:dyDescent="0.2">
      <c r="A2895" s="1"/>
      <c r="B2895" s="1"/>
      <c r="C2895" s="16"/>
      <c r="D2895" s="1"/>
      <c r="E2895" s="1"/>
      <c r="F2895" s="1"/>
      <c r="G2895" s="1"/>
      <c r="H2895" s="11"/>
      <c r="I2895" s="11"/>
      <c r="J2895" s="11"/>
      <c r="K2895" s="2"/>
      <c r="L2895" s="2"/>
      <c r="M2895" s="1"/>
    </row>
    <row r="2896" spans="1:13" x14ac:dyDescent="0.2">
      <c r="A2896" s="1"/>
      <c r="B2896" s="1"/>
      <c r="C2896" s="16"/>
      <c r="D2896" s="1"/>
      <c r="E2896" s="1"/>
      <c r="F2896" s="1"/>
      <c r="G2896" s="1"/>
      <c r="H2896" s="11"/>
      <c r="I2896" s="11"/>
      <c r="J2896" s="11"/>
      <c r="K2896" s="2"/>
      <c r="L2896" s="2"/>
      <c r="M2896" s="1"/>
    </row>
    <row r="2897" spans="1:13" x14ac:dyDescent="0.2">
      <c r="A2897" s="1"/>
      <c r="B2897" s="1"/>
      <c r="C2897" s="16"/>
      <c r="D2897" s="1"/>
      <c r="E2897" s="1"/>
      <c r="F2897" s="1"/>
      <c r="G2897" s="1"/>
      <c r="H2897" s="11"/>
      <c r="I2897" s="11"/>
      <c r="J2897" s="11"/>
      <c r="K2897" s="2"/>
      <c r="L2897" s="2"/>
      <c r="M2897" s="1"/>
    </row>
    <row r="2898" spans="1:13" x14ac:dyDescent="0.2">
      <c r="A2898" s="1"/>
      <c r="B2898" s="1"/>
      <c r="C2898" s="16"/>
      <c r="D2898" s="1"/>
      <c r="E2898" s="1"/>
      <c r="F2898" s="1"/>
      <c r="G2898" s="1"/>
      <c r="H2898" s="11"/>
      <c r="I2898" s="11"/>
      <c r="J2898" s="11"/>
      <c r="K2898" s="2"/>
      <c r="L2898" s="2"/>
      <c r="M2898" s="1"/>
    </row>
    <row r="2899" spans="1:13" x14ac:dyDescent="0.2">
      <c r="A2899" s="1"/>
      <c r="B2899" s="1"/>
      <c r="C2899" s="16"/>
      <c r="D2899" s="1"/>
      <c r="E2899" s="1"/>
      <c r="F2899" s="1"/>
      <c r="G2899" s="1"/>
      <c r="H2899" s="11"/>
      <c r="I2899" s="11"/>
      <c r="J2899" s="11"/>
      <c r="K2899" s="2"/>
      <c r="L2899" s="2"/>
      <c r="M2899" s="1"/>
    </row>
    <row r="2900" spans="1:13" x14ac:dyDescent="0.2">
      <c r="A2900" s="1"/>
      <c r="B2900" s="1"/>
      <c r="C2900" s="16"/>
      <c r="D2900" s="1"/>
      <c r="E2900" s="1"/>
      <c r="F2900" s="1"/>
      <c r="G2900" s="1"/>
      <c r="H2900" s="11"/>
      <c r="I2900" s="11"/>
      <c r="J2900" s="11"/>
      <c r="K2900" s="2"/>
      <c r="L2900" s="2"/>
      <c r="M2900" s="1"/>
    </row>
    <row r="2901" spans="1:13" x14ac:dyDescent="0.2">
      <c r="A2901" s="1"/>
      <c r="B2901" s="1"/>
      <c r="C2901" s="16"/>
      <c r="D2901" s="1"/>
      <c r="E2901" s="1"/>
      <c r="F2901" s="1"/>
      <c r="G2901" s="1"/>
      <c r="H2901" s="11"/>
      <c r="I2901" s="11"/>
      <c r="J2901" s="11"/>
      <c r="K2901" s="2"/>
      <c r="L2901" s="2"/>
      <c r="M2901" s="1"/>
    </row>
    <row r="2902" spans="1:13" x14ac:dyDescent="0.2">
      <c r="A2902" s="1"/>
      <c r="B2902" s="1"/>
      <c r="C2902" s="16"/>
      <c r="D2902" s="1"/>
      <c r="E2902" s="1"/>
      <c r="F2902" s="1"/>
      <c r="G2902" s="1"/>
      <c r="H2902" s="11"/>
      <c r="I2902" s="11"/>
      <c r="J2902" s="11"/>
      <c r="K2902" s="2"/>
      <c r="L2902" s="2"/>
      <c r="M2902" s="1"/>
    </row>
    <row r="2903" spans="1:13" x14ac:dyDescent="0.2">
      <c r="A2903" s="1"/>
      <c r="B2903" s="1"/>
      <c r="C2903" s="16"/>
      <c r="D2903" s="1"/>
      <c r="E2903" s="1"/>
      <c r="F2903" s="1"/>
      <c r="G2903" s="1"/>
      <c r="H2903" s="11"/>
      <c r="I2903" s="11"/>
      <c r="J2903" s="11"/>
      <c r="K2903" s="2"/>
      <c r="L2903" s="2"/>
      <c r="M2903" s="1"/>
    </row>
    <row r="2904" spans="1:13" x14ac:dyDescent="0.2">
      <c r="A2904" s="1"/>
      <c r="B2904" s="1"/>
      <c r="C2904" s="16"/>
      <c r="D2904" s="1"/>
      <c r="E2904" s="1"/>
      <c r="F2904" s="1"/>
      <c r="G2904" s="1"/>
      <c r="H2904" s="11"/>
      <c r="I2904" s="11"/>
      <c r="J2904" s="11"/>
      <c r="K2904" s="2"/>
      <c r="L2904" s="2"/>
      <c r="M2904" s="1"/>
    </row>
    <row r="2905" spans="1:13" x14ac:dyDescent="0.2">
      <c r="A2905" s="1"/>
      <c r="B2905" s="1"/>
      <c r="C2905" s="16"/>
      <c r="D2905" s="1"/>
      <c r="E2905" s="1"/>
      <c r="F2905" s="1"/>
      <c r="G2905" s="1"/>
      <c r="H2905" s="11"/>
      <c r="I2905" s="11"/>
      <c r="J2905" s="11"/>
      <c r="K2905" s="2"/>
      <c r="L2905" s="2"/>
      <c r="M2905" s="1"/>
    </row>
    <row r="2906" spans="1:13" x14ac:dyDescent="0.2">
      <c r="A2906" s="1"/>
      <c r="B2906" s="1"/>
      <c r="C2906" s="16"/>
      <c r="D2906" s="1"/>
      <c r="E2906" s="1"/>
      <c r="F2906" s="1"/>
      <c r="G2906" s="1"/>
      <c r="H2906" s="11"/>
      <c r="I2906" s="11"/>
      <c r="J2906" s="11"/>
      <c r="K2906" s="2"/>
      <c r="L2906" s="2"/>
      <c r="M2906" s="1"/>
    </row>
    <row r="2907" spans="1:13" x14ac:dyDescent="0.2">
      <c r="A2907" s="1"/>
      <c r="B2907" s="1"/>
      <c r="C2907" s="16"/>
      <c r="D2907" s="1"/>
      <c r="E2907" s="1"/>
      <c r="F2907" s="1"/>
      <c r="G2907" s="1"/>
      <c r="H2907" s="11"/>
      <c r="I2907" s="11"/>
      <c r="J2907" s="11"/>
      <c r="K2907" s="2"/>
      <c r="L2907" s="2"/>
      <c r="M2907" s="1"/>
    </row>
    <row r="2908" spans="1:13" x14ac:dyDescent="0.2">
      <c r="A2908" s="1"/>
      <c r="B2908" s="1"/>
      <c r="C2908" s="16"/>
      <c r="D2908" s="1"/>
      <c r="E2908" s="1"/>
      <c r="F2908" s="1"/>
      <c r="G2908" s="1"/>
      <c r="H2908" s="11"/>
      <c r="I2908" s="11"/>
      <c r="J2908" s="11"/>
      <c r="K2908" s="2"/>
      <c r="L2908" s="2"/>
      <c r="M2908" s="1"/>
    </row>
    <row r="2909" spans="1:13" x14ac:dyDescent="0.2">
      <c r="A2909" s="1"/>
      <c r="B2909" s="1"/>
      <c r="C2909" s="16"/>
      <c r="D2909" s="1"/>
      <c r="E2909" s="1"/>
      <c r="F2909" s="1"/>
      <c r="G2909" s="1"/>
      <c r="H2909" s="11"/>
      <c r="I2909" s="11"/>
      <c r="J2909" s="11"/>
      <c r="K2909" s="2"/>
      <c r="L2909" s="2"/>
      <c r="M2909" s="1"/>
    </row>
    <row r="2910" spans="1:13" x14ac:dyDescent="0.2">
      <c r="A2910" s="1"/>
      <c r="B2910" s="1"/>
      <c r="C2910" s="16"/>
      <c r="D2910" s="1"/>
      <c r="E2910" s="1"/>
      <c r="F2910" s="1"/>
      <c r="G2910" s="1"/>
      <c r="H2910" s="11"/>
      <c r="I2910" s="11"/>
      <c r="J2910" s="11"/>
      <c r="K2910" s="2"/>
      <c r="L2910" s="2"/>
      <c r="M2910" s="1"/>
    </row>
    <row r="2911" spans="1:13" x14ac:dyDescent="0.2">
      <c r="A2911" s="1"/>
      <c r="B2911" s="1"/>
      <c r="C2911" s="16"/>
      <c r="D2911" s="1"/>
      <c r="E2911" s="1"/>
      <c r="F2911" s="1"/>
      <c r="G2911" s="1"/>
      <c r="H2911" s="11"/>
      <c r="I2911" s="11"/>
      <c r="J2911" s="11"/>
      <c r="K2911" s="2"/>
      <c r="L2911" s="2"/>
      <c r="M2911" s="1"/>
    </row>
    <row r="2912" spans="1:13" x14ac:dyDescent="0.2">
      <c r="A2912" s="1"/>
      <c r="B2912" s="1"/>
      <c r="C2912" s="16"/>
      <c r="D2912" s="1"/>
      <c r="E2912" s="1"/>
      <c r="F2912" s="1"/>
      <c r="G2912" s="1"/>
      <c r="H2912" s="11"/>
      <c r="I2912" s="11"/>
      <c r="J2912" s="11"/>
      <c r="K2912" s="2"/>
      <c r="L2912" s="2"/>
      <c r="M2912" s="1"/>
    </row>
    <row r="2913" spans="1:13" x14ac:dyDescent="0.2">
      <c r="A2913" s="1"/>
      <c r="B2913" s="1"/>
      <c r="C2913" s="16"/>
      <c r="D2913" s="1"/>
      <c r="E2913" s="1"/>
      <c r="F2913" s="1"/>
      <c r="G2913" s="1"/>
      <c r="H2913" s="11"/>
      <c r="I2913" s="11"/>
      <c r="J2913" s="11"/>
      <c r="K2913" s="2"/>
      <c r="L2913" s="2"/>
      <c r="M2913" s="1"/>
    </row>
    <row r="2914" spans="1:13" x14ac:dyDescent="0.2">
      <c r="A2914" s="1"/>
      <c r="B2914" s="1"/>
      <c r="C2914" s="16"/>
      <c r="D2914" s="1"/>
      <c r="E2914" s="1"/>
      <c r="F2914" s="1"/>
      <c r="G2914" s="1"/>
      <c r="H2914" s="11"/>
      <c r="I2914" s="11"/>
      <c r="J2914" s="11"/>
      <c r="K2914" s="2"/>
      <c r="L2914" s="2"/>
      <c r="M2914" s="1"/>
    </row>
    <row r="2915" spans="1:13" x14ac:dyDescent="0.2">
      <c r="A2915" s="1"/>
      <c r="B2915" s="1"/>
      <c r="C2915" s="16"/>
      <c r="D2915" s="1"/>
      <c r="E2915" s="1"/>
      <c r="F2915" s="1"/>
      <c r="G2915" s="1"/>
      <c r="H2915" s="11"/>
      <c r="I2915" s="11"/>
      <c r="J2915" s="11"/>
      <c r="K2915" s="2"/>
      <c r="L2915" s="2"/>
      <c r="M2915" s="1"/>
    </row>
    <row r="2916" spans="1:13" x14ac:dyDescent="0.2">
      <c r="A2916" s="1"/>
      <c r="B2916" s="1"/>
      <c r="C2916" s="16"/>
      <c r="D2916" s="1"/>
      <c r="E2916" s="1"/>
      <c r="F2916" s="1"/>
      <c r="G2916" s="1"/>
      <c r="H2916" s="11"/>
      <c r="I2916" s="11"/>
      <c r="J2916" s="11"/>
      <c r="K2916" s="2"/>
      <c r="L2916" s="2"/>
      <c r="M2916" s="1"/>
    </row>
    <row r="2917" spans="1:13" x14ac:dyDescent="0.2">
      <c r="A2917" s="1"/>
      <c r="B2917" s="1"/>
      <c r="C2917" s="16"/>
      <c r="D2917" s="1"/>
      <c r="E2917" s="1"/>
      <c r="F2917" s="1"/>
      <c r="G2917" s="1"/>
      <c r="H2917" s="11"/>
      <c r="I2917" s="11"/>
      <c r="J2917" s="11"/>
      <c r="K2917" s="2"/>
      <c r="L2917" s="2"/>
      <c r="M2917" s="1"/>
    </row>
    <row r="2918" spans="1:13" x14ac:dyDescent="0.2">
      <c r="A2918" s="1"/>
      <c r="B2918" s="1"/>
      <c r="C2918" s="16"/>
      <c r="D2918" s="1"/>
      <c r="E2918" s="1"/>
      <c r="F2918" s="1"/>
      <c r="G2918" s="1"/>
      <c r="H2918" s="11"/>
      <c r="I2918" s="11"/>
      <c r="J2918" s="11"/>
      <c r="K2918" s="2"/>
      <c r="L2918" s="2"/>
      <c r="M2918" s="1"/>
    </row>
    <row r="2919" spans="1:13" x14ac:dyDescent="0.2">
      <c r="A2919" s="1"/>
      <c r="B2919" s="1"/>
      <c r="C2919" s="16"/>
      <c r="D2919" s="1"/>
      <c r="E2919" s="1"/>
      <c r="F2919" s="1"/>
      <c r="G2919" s="1"/>
      <c r="H2919" s="11"/>
      <c r="I2919" s="11"/>
      <c r="J2919" s="11"/>
      <c r="K2919" s="2"/>
      <c r="L2919" s="2"/>
      <c r="M2919" s="1"/>
    </row>
    <row r="2920" spans="1:13" x14ac:dyDescent="0.2">
      <c r="A2920" s="1"/>
      <c r="B2920" s="1"/>
      <c r="C2920" s="16"/>
      <c r="D2920" s="1"/>
      <c r="E2920" s="1"/>
      <c r="F2920" s="1"/>
      <c r="G2920" s="1"/>
      <c r="H2920" s="11"/>
      <c r="I2920" s="11"/>
      <c r="J2920" s="11"/>
      <c r="K2920" s="2"/>
      <c r="L2920" s="2"/>
      <c r="M2920" s="1"/>
    </row>
    <row r="2921" spans="1:13" x14ac:dyDescent="0.2">
      <c r="A2921" s="1"/>
      <c r="B2921" s="1"/>
      <c r="C2921" s="16"/>
      <c r="D2921" s="1"/>
      <c r="E2921" s="1"/>
      <c r="F2921" s="1"/>
      <c r="G2921" s="1"/>
      <c r="H2921" s="11"/>
      <c r="I2921" s="11"/>
      <c r="J2921" s="11"/>
      <c r="K2921" s="2"/>
      <c r="L2921" s="2"/>
      <c r="M2921" s="1"/>
    </row>
    <row r="2922" spans="1:13" x14ac:dyDescent="0.2">
      <c r="A2922" s="1"/>
      <c r="B2922" s="1"/>
      <c r="C2922" s="16"/>
      <c r="D2922" s="1"/>
      <c r="E2922" s="1"/>
      <c r="F2922" s="1"/>
      <c r="G2922" s="1"/>
      <c r="H2922" s="11"/>
      <c r="I2922" s="11"/>
      <c r="J2922" s="11"/>
      <c r="K2922" s="2"/>
      <c r="L2922" s="2"/>
      <c r="M2922" s="1"/>
    </row>
    <row r="2923" spans="1:13" x14ac:dyDescent="0.2">
      <c r="A2923" s="1"/>
      <c r="B2923" s="1"/>
      <c r="C2923" s="16"/>
      <c r="D2923" s="1"/>
      <c r="E2923" s="1"/>
      <c r="F2923" s="1"/>
      <c r="G2923" s="1"/>
      <c r="H2923" s="11"/>
      <c r="I2923" s="11"/>
      <c r="J2923" s="11"/>
      <c r="K2923" s="2"/>
      <c r="L2923" s="2"/>
      <c r="M2923" s="1"/>
    </row>
    <row r="2924" spans="1:13" x14ac:dyDescent="0.2">
      <c r="A2924" s="1"/>
      <c r="B2924" s="1"/>
      <c r="C2924" s="16"/>
      <c r="D2924" s="1"/>
      <c r="E2924" s="1"/>
      <c r="F2924" s="1"/>
      <c r="G2924" s="1"/>
      <c r="H2924" s="11"/>
      <c r="I2924" s="11"/>
      <c r="J2924" s="11"/>
      <c r="K2924" s="2"/>
      <c r="L2924" s="2"/>
      <c r="M2924" s="1"/>
    </row>
    <row r="2925" spans="1:13" x14ac:dyDescent="0.2">
      <c r="A2925" s="1"/>
      <c r="B2925" s="1"/>
      <c r="C2925" s="16"/>
      <c r="D2925" s="1"/>
      <c r="E2925" s="1"/>
      <c r="F2925" s="1"/>
      <c r="G2925" s="1"/>
      <c r="H2925" s="11"/>
      <c r="I2925" s="11"/>
      <c r="J2925" s="11"/>
      <c r="K2925" s="2"/>
      <c r="L2925" s="2"/>
      <c r="M2925" s="1"/>
    </row>
    <row r="2926" spans="1:13" x14ac:dyDescent="0.2">
      <c r="A2926" s="1"/>
      <c r="B2926" s="1"/>
      <c r="C2926" s="16"/>
      <c r="D2926" s="1"/>
      <c r="E2926" s="1"/>
      <c r="F2926" s="1"/>
      <c r="G2926" s="1"/>
      <c r="H2926" s="11"/>
      <c r="I2926" s="11"/>
      <c r="J2926" s="11"/>
      <c r="K2926" s="2"/>
      <c r="L2926" s="2"/>
      <c r="M2926" s="1"/>
    </row>
    <row r="2927" spans="1:13" x14ac:dyDescent="0.2">
      <c r="A2927" s="1"/>
      <c r="B2927" s="1"/>
      <c r="C2927" s="16"/>
      <c r="D2927" s="1"/>
      <c r="E2927" s="1"/>
      <c r="F2927" s="1"/>
      <c r="G2927" s="1"/>
      <c r="H2927" s="11"/>
      <c r="I2927" s="11"/>
      <c r="J2927" s="11"/>
      <c r="K2927" s="2"/>
      <c r="L2927" s="2"/>
      <c r="M2927" s="1"/>
    </row>
    <row r="2928" spans="1:13" x14ac:dyDescent="0.2">
      <c r="A2928" s="1"/>
      <c r="B2928" s="1"/>
      <c r="C2928" s="16"/>
      <c r="D2928" s="1"/>
      <c r="E2928" s="1"/>
      <c r="F2928" s="1"/>
      <c r="G2928" s="1"/>
      <c r="H2928" s="11"/>
      <c r="I2928" s="11"/>
      <c r="J2928" s="11"/>
      <c r="K2928" s="2"/>
      <c r="L2928" s="2"/>
      <c r="M2928" s="1"/>
    </row>
    <row r="2929" spans="1:13" x14ac:dyDescent="0.2">
      <c r="A2929" s="1"/>
      <c r="B2929" s="1"/>
      <c r="C2929" s="16"/>
      <c r="D2929" s="1"/>
      <c r="E2929" s="1"/>
      <c r="F2929" s="1"/>
      <c r="G2929" s="1"/>
      <c r="H2929" s="11"/>
      <c r="I2929" s="11"/>
      <c r="J2929" s="11"/>
      <c r="K2929" s="2"/>
      <c r="L2929" s="2"/>
      <c r="M2929" s="1"/>
    </row>
    <row r="2930" spans="1:13" x14ac:dyDescent="0.2">
      <c r="A2930" s="1"/>
      <c r="B2930" s="1"/>
      <c r="C2930" s="16"/>
      <c r="D2930" s="1"/>
      <c r="E2930" s="1"/>
      <c r="F2930" s="1"/>
      <c r="G2930" s="1"/>
      <c r="H2930" s="11"/>
      <c r="I2930" s="11"/>
      <c r="J2930" s="11"/>
      <c r="K2930" s="2"/>
      <c r="L2930" s="2"/>
      <c r="M2930" s="1"/>
    </row>
    <row r="2931" spans="1:13" x14ac:dyDescent="0.2">
      <c r="A2931" s="1"/>
      <c r="B2931" s="1"/>
      <c r="C2931" s="16"/>
      <c r="D2931" s="1"/>
      <c r="E2931" s="1"/>
      <c r="F2931" s="1"/>
      <c r="G2931" s="1"/>
      <c r="H2931" s="11"/>
      <c r="I2931" s="11"/>
      <c r="J2931" s="11"/>
      <c r="K2931" s="2"/>
      <c r="L2931" s="2"/>
      <c r="M2931" s="1"/>
    </row>
    <row r="2932" spans="1:13" x14ac:dyDescent="0.2">
      <c r="A2932" s="1"/>
      <c r="B2932" s="1"/>
      <c r="C2932" s="16"/>
      <c r="D2932" s="1"/>
      <c r="E2932" s="1"/>
      <c r="F2932" s="1"/>
      <c r="G2932" s="1"/>
      <c r="H2932" s="11"/>
      <c r="I2932" s="11"/>
      <c r="J2932" s="11"/>
      <c r="K2932" s="2"/>
      <c r="L2932" s="2"/>
      <c r="M2932" s="1"/>
    </row>
    <row r="2933" spans="1:13" x14ac:dyDescent="0.2">
      <c r="A2933" s="1"/>
      <c r="B2933" s="1"/>
      <c r="C2933" s="16"/>
      <c r="D2933" s="1"/>
      <c r="E2933" s="1"/>
      <c r="F2933" s="1"/>
      <c r="G2933" s="1"/>
      <c r="H2933" s="11"/>
      <c r="I2933" s="11"/>
      <c r="J2933" s="11"/>
      <c r="K2933" s="2"/>
      <c r="L2933" s="2"/>
      <c r="M2933" s="1"/>
    </row>
    <row r="2934" spans="1:13" x14ac:dyDescent="0.2">
      <c r="A2934" s="1"/>
      <c r="B2934" s="1"/>
      <c r="C2934" s="16"/>
      <c r="D2934" s="1"/>
      <c r="E2934" s="1"/>
      <c r="F2934" s="1"/>
      <c r="G2934" s="1"/>
      <c r="H2934" s="11"/>
      <c r="I2934" s="11"/>
      <c r="J2934" s="11"/>
      <c r="K2934" s="2"/>
      <c r="L2934" s="2"/>
      <c r="M2934" s="1"/>
    </row>
    <row r="2935" spans="1:13" x14ac:dyDescent="0.2">
      <c r="A2935" s="1"/>
      <c r="B2935" s="1"/>
      <c r="C2935" s="16"/>
      <c r="D2935" s="1"/>
      <c r="E2935" s="1"/>
      <c r="F2935" s="1"/>
      <c r="G2935" s="1"/>
      <c r="H2935" s="11"/>
      <c r="I2935" s="11"/>
      <c r="J2935" s="11"/>
      <c r="K2935" s="2"/>
      <c r="L2935" s="2"/>
      <c r="M2935" s="1"/>
    </row>
    <row r="2936" spans="1:13" x14ac:dyDescent="0.2">
      <c r="A2936" s="1"/>
      <c r="B2936" s="1"/>
      <c r="C2936" s="16"/>
      <c r="D2936" s="1"/>
      <c r="E2936" s="1"/>
      <c r="F2936" s="1"/>
      <c r="G2936" s="1"/>
      <c r="H2936" s="11"/>
      <c r="I2936" s="11"/>
      <c r="J2936" s="11"/>
      <c r="K2936" s="2"/>
      <c r="L2936" s="2"/>
      <c r="M2936" s="1"/>
    </row>
    <row r="2937" spans="1:13" x14ac:dyDescent="0.2">
      <c r="A2937" s="1"/>
      <c r="B2937" s="1"/>
      <c r="C2937" s="16"/>
      <c r="D2937" s="1"/>
      <c r="E2937" s="1"/>
      <c r="F2937" s="1"/>
      <c r="G2937" s="1"/>
      <c r="H2937" s="11"/>
      <c r="I2937" s="11"/>
      <c r="J2937" s="11"/>
      <c r="K2937" s="2"/>
      <c r="L2937" s="2"/>
      <c r="M2937" s="1"/>
    </row>
    <row r="2938" spans="1:13" x14ac:dyDescent="0.2">
      <c r="A2938" s="1"/>
      <c r="B2938" s="1"/>
      <c r="C2938" s="16"/>
      <c r="D2938" s="1"/>
      <c r="E2938" s="1"/>
      <c r="F2938" s="1"/>
      <c r="G2938" s="1"/>
      <c r="H2938" s="11"/>
      <c r="I2938" s="11"/>
      <c r="J2938" s="11"/>
      <c r="K2938" s="2"/>
      <c r="L2938" s="2"/>
      <c r="M2938" s="1"/>
    </row>
    <row r="2939" spans="1:13" x14ac:dyDescent="0.2">
      <c r="A2939" s="1"/>
      <c r="B2939" s="1"/>
      <c r="C2939" s="16"/>
      <c r="D2939" s="1"/>
      <c r="E2939" s="1"/>
      <c r="F2939" s="1"/>
      <c r="G2939" s="1"/>
      <c r="H2939" s="11"/>
      <c r="I2939" s="11"/>
      <c r="J2939" s="11"/>
      <c r="K2939" s="2"/>
      <c r="L2939" s="2"/>
      <c r="M2939" s="1"/>
    </row>
    <row r="2940" spans="1:13" x14ac:dyDescent="0.2">
      <c r="A2940" s="1"/>
      <c r="B2940" s="1"/>
      <c r="C2940" s="16"/>
      <c r="D2940" s="1"/>
      <c r="E2940" s="1"/>
      <c r="F2940" s="1"/>
      <c r="G2940" s="1"/>
      <c r="H2940" s="11"/>
      <c r="I2940" s="11"/>
      <c r="J2940" s="11"/>
      <c r="K2940" s="2"/>
      <c r="L2940" s="2"/>
      <c r="M2940" s="1"/>
    </row>
    <row r="2941" spans="1:13" x14ac:dyDescent="0.2">
      <c r="A2941" s="1"/>
      <c r="B2941" s="1"/>
      <c r="C2941" s="16"/>
      <c r="D2941" s="1"/>
      <c r="E2941" s="1"/>
      <c r="F2941" s="1"/>
      <c r="G2941" s="1"/>
      <c r="H2941" s="11"/>
      <c r="I2941" s="11"/>
      <c r="J2941" s="11"/>
      <c r="K2941" s="2"/>
      <c r="L2941" s="2"/>
      <c r="M2941" s="1"/>
    </row>
    <row r="2942" spans="1:13" x14ac:dyDescent="0.2">
      <c r="A2942" s="1"/>
      <c r="B2942" s="1"/>
      <c r="C2942" s="16"/>
      <c r="D2942" s="1"/>
      <c r="E2942" s="1"/>
      <c r="F2942" s="1"/>
      <c r="G2942" s="1"/>
      <c r="H2942" s="11"/>
      <c r="I2942" s="11"/>
      <c r="J2942" s="11"/>
      <c r="K2942" s="2"/>
      <c r="L2942" s="2"/>
      <c r="M2942" s="1"/>
    </row>
    <row r="2943" spans="1:13" x14ac:dyDescent="0.2">
      <c r="A2943" s="1"/>
      <c r="B2943" s="1"/>
      <c r="C2943" s="16"/>
      <c r="D2943" s="1"/>
      <c r="E2943" s="1"/>
      <c r="F2943" s="1"/>
      <c r="G2943" s="1"/>
      <c r="H2943" s="11"/>
      <c r="I2943" s="11"/>
      <c r="J2943" s="11"/>
      <c r="K2943" s="2"/>
      <c r="L2943" s="2"/>
      <c r="M2943" s="1"/>
    </row>
    <row r="2944" spans="1:13" x14ac:dyDescent="0.2">
      <c r="A2944" s="1"/>
      <c r="B2944" s="1"/>
      <c r="C2944" s="16"/>
      <c r="D2944" s="1"/>
      <c r="E2944" s="1"/>
      <c r="F2944" s="1"/>
      <c r="G2944" s="1"/>
      <c r="H2944" s="11"/>
      <c r="I2944" s="11"/>
      <c r="J2944" s="11"/>
      <c r="K2944" s="2"/>
      <c r="L2944" s="2"/>
      <c r="M2944" s="1"/>
    </row>
    <row r="2945" spans="1:13" x14ac:dyDescent="0.2">
      <c r="A2945" s="1"/>
      <c r="B2945" s="1"/>
      <c r="C2945" s="16"/>
      <c r="D2945" s="1"/>
      <c r="E2945" s="1"/>
      <c r="F2945" s="1"/>
      <c r="G2945" s="1"/>
      <c r="H2945" s="11"/>
      <c r="I2945" s="11"/>
      <c r="J2945" s="11"/>
      <c r="K2945" s="2"/>
      <c r="L2945" s="2"/>
      <c r="M2945" s="1"/>
    </row>
    <row r="2946" spans="1:13" x14ac:dyDescent="0.2">
      <c r="A2946" s="1"/>
      <c r="B2946" s="1"/>
      <c r="C2946" s="16"/>
      <c r="D2946" s="1"/>
      <c r="E2946" s="1"/>
      <c r="F2946" s="1"/>
      <c r="G2946" s="1"/>
      <c r="H2946" s="11"/>
      <c r="I2946" s="11"/>
      <c r="J2946" s="11"/>
      <c r="K2946" s="2"/>
      <c r="L2946" s="2"/>
      <c r="M2946" s="1"/>
    </row>
    <row r="2947" spans="1:13" x14ac:dyDescent="0.2">
      <c r="A2947" s="1"/>
      <c r="B2947" s="1"/>
      <c r="C2947" s="16"/>
      <c r="D2947" s="1"/>
      <c r="E2947" s="1"/>
      <c r="F2947" s="1"/>
      <c r="G2947" s="1"/>
      <c r="H2947" s="11"/>
      <c r="I2947" s="11"/>
      <c r="J2947" s="11"/>
      <c r="K2947" s="2"/>
      <c r="L2947" s="2"/>
      <c r="M2947" s="1"/>
    </row>
    <row r="2948" spans="1:13" x14ac:dyDescent="0.2">
      <c r="A2948" s="1"/>
      <c r="B2948" s="1"/>
      <c r="C2948" s="16"/>
      <c r="D2948" s="1"/>
      <c r="E2948" s="1"/>
      <c r="F2948" s="1"/>
      <c r="G2948" s="1"/>
      <c r="H2948" s="11"/>
      <c r="I2948" s="11"/>
      <c r="J2948" s="11"/>
      <c r="K2948" s="2"/>
      <c r="L2948" s="2"/>
      <c r="M2948" s="1"/>
    </row>
    <row r="2949" spans="1:13" x14ac:dyDescent="0.2">
      <c r="A2949" s="1"/>
      <c r="B2949" s="1"/>
      <c r="C2949" s="16"/>
      <c r="D2949" s="1"/>
      <c r="E2949" s="1"/>
      <c r="F2949" s="1"/>
      <c r="G2949" s="1"/>
      <c r="H2949" s="11"/>
      <c r="I2949" s="11"/>
      <c r="J2949" s="11"/>
      <c r="K2949" s="2"/>
      <c r="L2949" s="2"/>
      <c r="M2949" s="1"/>
    </row>
    <row r="2950" spans="1:13" x14ac:dyDescent="0.2">
      <c r="A2950" s="1"/>
      <c r="B2950" s="1"/>
      <c r="C2950" s="16"/>
      <c r="D2950" s="1"/>
      <c r="E2950" s="1"/>
      <c r="F2950" s="1"/>
      <c r="G2950" s="1"/>
      <c r="H2950" s="11"/>
      <c r="I2950" s="11"/>
      <c r="J2950" s="11"/>
      <c r="K2950" s="2"/>
      <c r="L2950" s="2"/>
      <c r="M2950" s="1"/>
    </row>
    <row r="2951" spans="1:13" x14ac:dyDescent="0.2">
      <c r="A2951" s="1"/>
      <c r="B2951" s="1"/>
      <c r="C2951" s="16"/>
      <c r="D2951" s="1"/>
      <c r="E2951" s="1"/>
      <c r="F2951" s="1"/>
      <c r="G2951" s="1"/>
      <c r="H2951" s="11"/>
      <c r="I2951" s="11"/>
      <c r="J2951" s="11"/>
      <c r="K2951" s="2"/>
      <c r="L2951" s="2"/>
      <c r="M2951" s="1"/>
    </row>
    <row r="2952" spans="1:13" x14ac:dyDescent="0.2">
      <c r="A2952" s="1"/>
      <c r="B2952" s="1"/>
      <c r="C2952" s="16"/>
      <c r="D2952" s="1"/>
      <c r="E2952" s="1"/>
      <c r="F2952" s="1"/>
      <c r="G2952" s="1"/>
      <c r="H2952" s="11"/>
      <c r="I2952" s="11"/>
      <c r="J2952" s="11"/>
      <c r="K2952" s="2"/>
      <c r="L2952" s="2"/>
      <c r="M2952" s="1"/>
    </row>
    <row r="2953" spans="1:13" x14ac:dyDescent="0.2">
      <c r="A2953" s="1"/>
      <c r="B2953" s="1"/>
      <c r="C2953" s="16"/>
      <c r="D2953" s="1"/>
      <c r="E2953" s="1"/>
      <c r="F2953" s="1"/>
      <c r="G2953" s="1"/>
      <c r="H2953" s="11"/>
      <c r="I2953" s="11"/>
      <c r="J2953" s="11"/>
      <c r="K2953" s="2"/>
      <c r="L2953" s="2"/>
      <c r="M2953" s="1"/>
    </row>
    <row r="2954" spans="1:13" x14ac:dyDescent="0.2">
      <c r="A2954" s="1"/>
      <c r="B2954" s="1"/>
      <c r="C2954" s="16"/>
      <c r="D2954" s="1"/>
      <c r="E2954" s="1"/>
      <c r="F2954" s="1"/>
      <c r="G2954" s="1"/>
      <c r="H2954" s="11"/>
      <c r="I2954" s="11"/>
      <c r="J2954" s="11"/>
      <c r="K2954" s="2"/>
      <c r="L2954" s="2"/>
      <c r="M2954" s="1"/>
    </row>
    <row r="2955" spans="1:13" x14ac:dyDescent="0.2">
      <c r="A2955" s="1"/>
      <c r="B2955" s="1"/>
      <c r="C2955" s="16"/>
      <c r="D2955" s="1"/>
      <c r="E2955" s="1"/>
      <c r="F2955" s="1"/>
      <c r="G2955" s="1"/>
      <c r="H2955" s="11"/>
      <c r="I2955" s="11"/>
      <c r="J2955" s="11"/>
      <c r="K2955" s="2"/>
      <c r="L2955" s="2"/>
      <c r="M2955" s="1"/>
    </row>
    <row r="2956" spans="1:13" x14ac:dyDescent="0.2">
      <c r="A2956" s="1"/>
      <c r="B2956" s="1"/>
      <c r="C2956" s="16"/>
      <c r="D2956" s="1"/>
      <c r="E2956" s="1"/>
      <c r="F2956" s="1"/>
      <c r="G2956" s="1"/>
      <c r="H2956" s="11"/>
      <c r="I2956" s="11"/>
      <c r="J2956" s="11"/>
      <c r="K2956" s="2"/>
      <c r="L2956" s="2"/>
      <c r="M2956" s="1"/>
    </row>
    <row r="2957" spans="1:13" x14ac:dyDescent="0.2">
      <c r="A2957" s="1"/>
      <c r="B2957" s="1"/>
      <c r="C2957" s="16"/>
      <c r="D2957" s="1"/>
      <c r="E2957" s="1"/>
      <c r="F2957" s="1"/>
      <c r="G2957" s="1"/>
      <c r="H2957" s="11"/>
      <c r="I2957" s="11"/>
      <c r="J2957" s="11"/>
      <c r="K2957" s="2"/>
      <c r="L2957" s="2"/>
      <c r="M2957" s="1"/>
    </row>
    <row r="2958" spans="1:13" x14ac:dyDescent="0.2">
      <c r="A2958" s="1"/>
      <c r="B2958" s="1"/>
      <c r="C2958" s="16"/>
      <c r="D2958" s="1"/>
      <c r="E2958" s="1"/>
      <c r="F2958" s="1"/>
      <c r="G2958" s="1"/>
      <c r="H2958" s="11"/>
      <c r="I2958" s="11"/>
      <c r="J2958" s="11"/>
      <c r="K2958" s="2"/>
      <c r="L2958" s="2"/>
      <c r="M2958" s="1"/>
    </row>
    <row r="2959" spans="1:13" x14ac:dyDescent="0.2">
      <c r="A2959" s="1"/>
      <c r="B2959" s="1"/>
      <c r="C2959" s="16"/>
      <c r="D2959" s="1"/>
      <c r="E2959" s="1"/>
      <c r="F2959" s="1"/>
      <c r="G2959" s="1"/>
      <c r="H2959" s="11"/>
      <c r="I2959" s="11"/>
      <c r="J2959" s="11"/>
      <c r="K2959" s="2"/>
      <c r="L2959" s="2"/>
      <c r="M2959" s="1"/>
    </row>
    <row r="2960" spans="1:13" x14ac:dyDescent="0.2">
      <c r="A2960" s="1"/>
      <c r="B2960" s="1"/>
      <c r="C2960" s="16"/>
      <c r="D2960" s="1"/>
      <c r="E2960" s="1"/>
      <c r="F2960" s="1"/>
      <c r="G2960" s="1"/>
      <c r="H2960" s="11"/>
      <c r="I2960" s="11"/>
      <c r="J2960" s="11"/>
      <c r="K2960" s="2"/>
      <c r="L2960" s="2"/>
      <c r="M2960" s="1"/>
    </row>
    <row r="2961" spans="1:13" x14ac:dyDescent="0.2">
      <c r="A2961" s="1"/>
      <c r="B2961" s="1"/>
      <c r="C2961" s="16"/>
      <c r="D2961" s="1"/>
      <c r="E2961" s="1"/>
      <c r="F2961" s="1"/>
      <c r="G2961" s="1"/>
      <c r="H2961" s="11"/>
      <c r="I2961" s="11"/>
      <c r="J2961" s="11"/>
      <c r="K2961" s="2"/>
      <c r="L2961" s="2"/>
      <c r="M2961" s="1"/>
    </row>
    <row r="2962" spans="1:13" x14ac:dyDescent="0.2">
      <c r="A2962" s="1"/>
      <c r="B2962" s="1"/>
      <c r="C2962" s="16"/>
      <c r="D2962" s="1"/>
      <c r="E2962" s="1"/>
      <c r="F2962" s="1"/>
      <c r="G2962" s="1"/>
      <c r="H2962" s="11"/>
      <c r="I2962" s="11"/>
      <c r="J2962" s="11"/>
      <c r="K2962" s="2"/>
      <c r="L2962" s="2"/>
      <c r="M2962" s="1"/>
    </row>
    <row r="2963" spans="1:13" x14ac:dyDescent="0.2">
      <c r="A2963" s="1"/>
      <c r="B2963" s="1"/>
      <c r="C2963" s="16"/>
      <c r="D2963" s="1"/>
      <c r="E2963" s="1"/>
      <c r="F2963" s="1"/>
      <c r="G2963" s="1"/>
      <c r="H2963" s="11"/>
      <c r="I2963" s="11"/>
      <c r="J2963" s="11"/>
      <c r="K2963" s="2"/>
      <c r="L2963" s="2"/>
      <c r="M2963" s="1"/>
    </row>
    <row r="2964" spans="1:13" x14ac:dyDescent="0.2">
      <c r="A2964" s="1"/>
      <c r="B2964" s="1"/>
      <c r="C2964" s="16"/>
      <c r="D2964" s="1"/>
      <c r="E2964" s="1"/>
      <c r="F2964" s="1"/>
      <c r="G2964" s="1"/>
      <c r="H2964" s="11"/>
      <c r="I2964" s="11"/>
      <c r="J2964" s="11"/>
      <c r="K2964" s="2"/>
      <c r="L2964" s="2"/>
      <c r="M2964" s="1"/>
    </row>
    <row r="2965" spans="1:13" x14ac:dyDescent="0.2">
      <c r="A2965" s="1"/>
      <c r="B2965" s="1"/>
      <c r="C2965" s="16"/>
      <c r="D2965" s="1"/>
      <c r="E2965" s="1"/>
      <c r="F2965" s="1"/>
      <c r="G2965" s="1"/>
      <c r="H2965" s="11"/>
      <c r="I2965" s="11"/>
      <c r="J2965" s="11"/>
      <c r="K2965" s="2"/>
      <c r="L2965" s="2"/>
      <c r="M2965" s="1"/>
    </row>
    <row r="2966" spans="1:13" x14ac:dyDescent="0.2">
      <c r="A2966" s="1"/>
      <c r="B2966" s="1"/>
      <c r="C2966" s="16"/>
      <c r="D2966" s="1"/>
      <c r="E2966" s="1"/>
      <c r="F2966" s="1"/>
      <c r="G2966" s="1"/>
      <c r="H2966" s="11"/>
      <c r="I2966" s="11"/>
      <c r="J2966" s="11"/>
      <c r="K2966" s="2"/>
      <c r="L2966" s="2"/>
      <c r="M2966" s="1"/>
    </row>
    <row r="2967" spans="1:13" x14ac:dyDescent="0.2">
      <c r="A2967" s="1"/>
      <c r="B2967" s="1"/>
      <c r="C2967" s="16"/>
      <c r="D2967" s="1"/>
      <c r="E2967" s="1"/>
      <c r="F2967" s="1"/>
      <c r="G2967" s="1"/>
      <c r="H2967" s="11"/>
      <c r="I2967" s="11"/>
      <c r="J2967" s="11"/>
      <c r="K2967" s="2"/>
      <c r="L2967" s="2"/>
      <c r="M2967" s="1"/>
    </row>
    <row r="2968" spans="1:13" x14ac:dyDescent="0.2">
      <c r="A2968" s="1"/>
      <c r="B2968" s="1"/>
      <c r="C2968" s="16"/>
      <c r="D2968" s="1"/>
      <c r="E2968" s="1"/>
      <c r="F2968" s="1"/>
      <c r="G2968" s="1"/>
      <c r="H2968" s="11"/>
      <c r="I2968" s="11"/>
      <c r="J2968" s="11"/>
      <c r="K2968" s="2"/>
      <c r="L2968" s="2"/>
      <c r="M2968" s="1"/>
    </row>
    <row r="2969" spans="1:13" x14ac:dyDescent="0.2">
      <c r="A2969" s="1"/>
      <c r="B2969" s="1"/>
      <c r="C2969" s="16"/>
      <c r="D2969" s="1"/>
      <c r="E2969" s="1"/>
      <c r="F2969" s="1"/>
      <c r="G2969" s="1"/>
      <c r="H2969" s="11"/>
      <c r="I2969" s="11"/>
      <c r="J2969" s="11"/>
      <c r="K2969" s="2"/>
      <c r="L2969" s="2"/>
      <c r="M2969" s="1"/>
    </row>
    <row r="2970" spans="1:13" x14ac:dyDescent="0.2">
      <c r="A2970" s="1"/>
      <c r="B2970" s="1"/>
      <c r="C2970" s="16"/>
      <c r="D2970" s="1"/>
      <c r="E2970" s="1"/>
      <c r="F2970" s="1"/>
      <c r="G2970" s="1"/>
      <c r="H2970" s="11"/>
      <c r="I2970" s="11"/>
      <c r="J2970" s="11"/>
      <c r="K2970" s="2"/>
      <c r="L2970" s="2"/>
      <c r="M2970" s="1"/>
    </row>
    <row r="2971" spans="1:13" x14ac:dyDescent="0.2">
      <c r="A2971" s="1"/>
      <c r="B2971" s="1"/>
      <c r="C2971" s="16"/>
      <c r="D2971" s="1"/>
      <c r="E2971" s="1"/>
      <c r="F2971" s="1"/>
      <c r="G2971" s="1"/>
      <c r="H2971" s="11"/>
      <c r="I2971" s="11"/>
      <c r="J2971" s="11"/>
      <c r="K2971" s="2"/>
      <c r="L2971" s="2"/>
      <c r="M2971" s="1"/>
    </row>
    <row r="2972" spans="1:13" x14ac:dyDescent="0.2">
      <c r="A2972" s="1"/>
      <c r="B2972" s="1"/>
      <c r="C2972" s="16"/>
      <c r="D2972" s="1"/>
      <c r="E2972" s="1"/>
      <c r="F2972" s="1"/>
      <c r="G2972" s="1"/>
      <c r="H2972" s="11"/>
      <c r="I2972" s="11"/>
      <c r="J2972" s="11"/>
      <c r="K2972" s="2"/>
      <c r="L2972" s="2"/>
      <c r="M2972" s="1"/>
    </row>
    <row r="2973" spans="1:13" x14ac:dyDescent="0.2">
      <c r="A2973" s="1"/>
      <c r="B2973" s="1"/>
      <c r="C2973" s="16"/>
      <c r="D2973" s="1"/>
      <c r="E2973" s="1"/>
      <c r="F2973" s="1"/>
      <c r="G2973" s="1"/>
      <c r="H2973" s="11"/>
      <c r="I2973" s="11"/>
      <c r="J2973" s="11"/>
      <c r="K2973" s="2"/>
      <c r="L2973" s="2"/>
      <c r="M2973" s="1"/>
    </row>
    <row r="2974" spans="1:13" x14ac:dyDescent="0.2">
      <c r="A2974" s="1"/>
      <c r="B2974" s="1"/>
      <c r="C2974" s="16"/>
      <c r="D2974" s="1"/>
      <c r="E2974" s="1"/>
      <c r="F2974" s="1"/>
      <c r="G2974" s="1"/>
      <c r="H2974" s="11"/>
      <c r="I2974" s="11"/>
      <c r="J2974" s="11"/>
      <c r="K2974" s="2"/>
      <c r="L2974" s="2"/>
      <c r="M2974" s="1"/>
    </row>
    <row r="2975" spans="1:13" x14ac:dyDescent="0.2">
      <c r="A2975" s="1"/>
      <c r="B2975" s="1"/>
      <c r="C2975" s="16"/>
      <c r="D2975" s="1"/>
      <c r="E2975" s="1"/>
      <c r="F2975" s="1"/>
      <c r="G2975" s="1"/>
      <c r="H2975" s="11"/>
      <c r="I2975" s="11"/>
      <c r="J2975" s="11"/>
      <c r="K2975" s="2"/>
      <c r="L2975" s="2"/>
      <c r="M2975" s="1"/>
    </row>
    <row r="2976" spans="1:13" x14ac:dyDescent="0.2">
      <c r="A2976" s="1"/>
      <c r="B2976" s="1"/>
      <c r="C2976" s="16"/>
      <c r="D2976" s="1"/>
      <c r="E2976" s="1"/>
      <c r="F2976" s="1"/>
      <c r="G2976" s="1"/>
      <c r="H2976" s="11"/>
      <c r="I2976" s="11"/>
      <c r="J2976" s="11"/>
      <c r="K2976" s="2"/>
      <c r="L2976" s="2"/>
      <c r="M2976" s="1"/>
    </row>
    <row r="2977" spans="1:13" x14ac:dyDescent="0.2">
      <c r="A2977" s="1"/>
      <c r="B2977" s="1"/>
      <c r="C2977" s="16"/>
      <c r="D2977" s="1"/>
      <c r="E2977" s="1"/>
      <c r="F2977" s="1"/>
      <c r="G2977" s="1"/>
      <c r="H2977" s="11"/>
      <c r="I2977" s="11"/>
      <c r="J2977" s="11"/>
      <c r="K2977" s="2"/>
      <c r="L2977" s="2"/>
      <c r="M2977" s="1"/>
    </row>
    <row r="2978" spans="1:13" x14ac:dyDescent="0.2">
      <c r="A2978" s="1"/>
      <c r="B2978" s="1"/>
      <c r="C2978" s="16"/>
      <c r="D2978" s="1"/>
      <c r="E2978" s="1"/>
      <c r="F2978" s="1"/>
      <c r="G2978" s="1"/>
      <c r="H2978" s="11"/>
      <c r="I2978" s="11"/>
      <c r="J2978" s="11"/>
      <c r="K2978" s="2"/>
      <c r="L2978" s="2"/>
      <c r="M2978" s="1"/>
    </row>
    <row r="2979" spans="1:13" x14ac:dyDescent="0.2">
      <c r="A2979" s="1"/>
      <c r="B2979" s="1"/>
      <c r="C2979" s="16"/>
      <c r="D2979" s="1"/>
      <c r="E2979" s="1"/>
      <c r="F2979" s="1"/>
      <c r="G2979" s="1"/>
      <c r="H2979" s="11"/>
      <c r="I2979" s="11"/>
      <c r="J2979" s="11"/>
      <c r="K2979" s="2"/>
      <c r="L2979" s="2"/>
      <c r="M2979" s="1"/>
    </row>
    <row r="2980" spans="1:13" x14ac:dyDescent="0.2">
      <c r="A2980" s="1"/>
      <c r="B2980" s="1"/>
      <c r="C2980" s="16"/>
      <c r="D2980" s="1"/>
      <c r="E2980" s="1"/>
      <c r="F2980" s="1"/>
      <c r="G2980" s="1"/>
      <c r="H2980" s="11"/>
      <c r="I2980" s="11"/>
      <c r="J2980" s="11"/>
      <c r="K2980" s="2"/>
      <c r="L2980" s="2"/>
      <c r="M2980" s="1"/>
    </row>
    <row r="2981" spans="1:13" x14ac:dyDescent="0.2">
      <c r="A2981" s="1"/>
      <c r="B2981" s="1"/>
      <c r="C2981" s="16"/>
      <c r="D2981" s="1"/>
      <c r="E2981" s="1"/>
      <c r="F2981" s="1"/>
      <c r="G2981" s="1"/>
      <c r="H2981" s="11"/>
      <c r="I2981" s="11"/>
      <c r="J2981" s="11"/>
      <c r="K2981" s="2"/>
      <c r="L2981" s="2"/>
      <c r="M2981" s="1"/>
    </row>
    <row r="2982" spans="1:13" x14ac:dyDescent="0.2">
      <c r="A2982" s="1"/>
      <c r="B2982" s="1"/>
      <c r="C2982" s="16"/>
      <c r="D2982" s="1"/>
      <c r="E2982" s="1"/>
      <c r="F2982" s="1"/>
      <c r="G2982" s="1"/>
      <c r="H2982" s="11"/>
      <c r="I2982" s="11"/>
      <c r="J2982" s="11"/>
      <c r="K2982" s="2"/>
      <c r="L2982" s="2"/>
      <c r="M2982" s="1"/>
    </row>
    <row r="2983" spans="1:13" x14ac:dyDescent="0.2">
      <c r="A2983" s="1"/>
      <c r="B2983" s="1"/>
      <c r="C2983" s="16"/>
      <c r="D2983" s="1"/>
      <c r="E2983" s="1"/>
      <c r="F2983" s="1"/>
      <c r="G2983" s="1"/>
      <c r="H2983" s="11"/>
      <c r="I2983" s="11"/>
      <c r="J2983" s="11"/>
      <c r="K2983" s="2"/>
      <c r="L2983" s="2"/>
      <c r="M2983" s="1"/>
    </row>
    <row r="2984" spans="1:13" x14ac:dyDescent="0.2">
      <c r="A2984" s="1"/>
      <c r="B2984" s="1"/>
      <c r="C2984" s="16"/>
      <c r="D2984" s="1"/>
      <c r="E2984" s="1"/>
      <c r="F2984" s="1"/>
      <c r="G2984" s="1"/>
      <c r="H2984" s="11"/>
      <c r="I2984" s="11"/>
      <c r="J2984" s="11"/>
      <c r="K2984" s="2"/>
      <c r="L2984" s="2"/>
      <c r="M2984" s="1"/>
    </row>
    <row r="2985" spans="1:13" x14ac:dyDescent="0.2">
      <c r="A2985" s="1"/>
      <c r="B2985" s="1"/>
      <c r="C2985" s="16"/>
      <c r="D2985" s="1"/>
      <c r="E2985" s="1"/>
      <c r="F2985" s="1"/>
      <c r="G2985" s="1"/>
      <c r="H2985" s="11"/>
      <c r="I2985" s="11"/>
      <c r="J2985" s="11"/>
      <c r="K2985" s="2"/>
      <c r="L2985" s="2"/>
      <c r="M2985" s="1"/>
    </row>
    <row r="2986" spans="1:13" x14ac:dyDescent="0.2">
      <c r="A2986" s="1"/>
      <c r="B2986" s="1"/>
      <c r="C2986" s="16"/>
      <c r="D2986" s="1"/>
      <c r="E2986" s="1"/>
      <c r="F2986" s="1"/>
      <c r="G2986" s="1"/>
      <c r="H2986" s="11"/>
      <c r="I2986" s="11"/>
      <c r="J2986" s="11"/>
      <c r="K2986" s="2"/>
      <c r="L2986" s="2"/>
      <c r="M2986" s="1"/>
    </row>
    <row r="2987" spans="1:13" x14ac:dyDescent="0.2">
      <c r="A2987" s="1"/>
      <c r="B2987" s="1"/>
      <c r="C2987" s="16"/>
      <c r="D2987" s="1"/>
      <c r="E2987" s="1"/>
      <c r="F2987" s="1"/>
      <c r="G2987" s="1"/>
      <c r="H2987" s="11"/>
      <c r="I2987" s="11"/>
      <c r="J2987" s="11"/>
      <c r="K2987" s="2"/>
      <c r="L2987" s="2"/>
      <c r="M2987" s="1"/>
    </row>
    <row r="2988" spans="1:13" x14ac:dyDescent="0.2">
      <c r="A2988" s="1"/>
      <c r="B2988" s="1"/>
      <c r="C2988" s="16"/>
      <c r="D2988" s="1"/>
      <c r="E2988" s="1"/>
      <c r="F2988" s="1"/>
      <c r="G2988" s="1"/>
      <c r="H2988" s="11"/>
      <c r="I2988" s="11"/>
      <c r="J2988" s="11"/>
      <c r="K2988" s="2"/>
      <c r="L2988" s="2"/>
      <c r="M2988" s="1"/>
    </row>
    <row r="2989" spans="1:13" x14ac:dyDescent="0.2">
      <c r="A2989" s="1"/>
      <c r="B2989" s="1"/>
      <c r="C2989" s="16"/>
      <c r="D2989" s="1"/>
      <c r="E2989" s="1"/>
      <c r="F2989" s="1"/>
      <c r="G2989" s="1"/>
      <c r="H2989" s="11"/>
      <c r="I2989" s="11"/>
      <c r="J2989" s="11"/>
      <c r="K2989" s="2"/>
      <c r="L2989" s="2"/>
      <c r="M2989" s="1"/>
    </row>
    <row r="2990" spans="1:13" x14ac:dyDescent="0.2">
      <c r="A2990" s="1"/>
      <c r="B2990" s="1"/>
      <c r="C2990" s="16"/>
      <c r="D2990" s="1"/>
      <c r="E2990" s="1"/>
      <c r="F2990" s="1"/>
      <c r="G2990" s="1"/>
      <c r="H2990" s="11"/>
      <c r="I2990" s="11"/>
      <c r="J2990" s="11"/>
      <c r="K2990" s="2"/>
      <c r="L2990" s="2"/>
      <c r="M2990" s="1"/>
    </row>
    <row r="2991" spans="1:13" x14ac:dyDescent="0.2">
      <c r="A2991" s="1"/>
      <c r="B2991" s="1"/>
      <c r="C2991" s="16"/>
      <c r="D2991" s="1"/>
      <c r="E2991" s="1"/>
      <c r="F2991" s="1"/>
      <c r="G2991" s="1"/>
      <c r="H2991" s="11"/>
      <c r="I2991" s="11"/>
      <c r="J2991" s="11"/>
      <c r="K2991" s="2"/>
      <c r="L2991" s="2"/>
      <c r="M2991" s="1"/>
    </row>
    <row r="2992" spans="1:13" x14ac:dyDescent="0.2">
      <c r="A2992" s="1"/>
      <c r="B2992" s="1"/>
      <c r="C2992" s="16"/>
      <c r="D2992" s="1"/>
      <c r="E2992" s="1"/>
      <c r="F2992" s="1"/>
      <c r="G2992" s="1"/>
      <c r="H2992" s="11"/>
      <c r="I2992" s="11"/>
      <c r="J2992" s="11"/>
      <c r="K2992" s="2"/>
      <c r="L2992" s="2"/>
      <c r="M2992" s="1"/>
    </row>
    <row r="2993" spans="1:13" x14ac:dyDescent="0.2">
      <c r="A2993" s="1"/>
      <c r="B2993" s="1"/>
      <c r="C2993" s="16"/>
      <c r="D2993" s="1"/>
      <c r="E2993" s="1"/>
      <c r="F2993" s="1"/>
      <c r="G2993" s="1"/>
      <c r="H2993" s="11"/>
      <c r="I2993" s="11"/>
      <c r="J2993" s="11"/>
      <c r="K2993" s="2"/>
      <c r="L2993" s="2"/>
      <c r="M2993" s="1"/>
    </row>
    <row r="2994" spans="1:13" x14ac:dyDescent="0.2">
      <c r="A2994" s="1"/>
      <c r="B2994" s="1"/>
      <c r="C2994" s="16"/>
      <c r="D2994" s="1"/>
      <c r="E2994" s="1"/>
      <c r="F2994" s="1"/>
      <c r="G2994" s="1"/>
      <c r="H2994" s="11"/>
      <c r="I2994" s="11"/>
      <c r="J2994" s="11"/>
      <c r="K2994" s="2"/>
      <c r="L2994" s="2"/>
      <c r="M2994" s="1"/>
    </row>
    <row r="2995" spans="1:13" x14ac:dyDescent="0.2">
      <c r="A2995" s="1"/>
      <c r="B2995" s="1"/>
      <c r="C2995" s="16"/>
      <c r="D2995" s="1"/>
      <c r="E2995" s="1"/>
      <c r="F2995" s="1"/>
      <c r="G2995" s="1"/>
      <c r="H2995" s="11"/>
      <c r="I2995" s="11"/>
      <c r="J2995" s="11"/>
      <c r="K2995" s="2"/>
      <c r="L2995" s="2"/>
      <c r="M2995" s="1"/>
    </row>
    <row r="2996" spans="1:13" x14ac:dyDescent="0.2">
      <c r="A2996" s="1"/>
      <c r="B2996" s="1"/>
      <c r="C2996" s="16"/>
      <c r="D2996" s="1"/>
      <c r="E2996" s="1"/>
      <c r="F2996" s="1"/>
      <c r="G2996" s="1"/>
      <c r="H2996" s="11"/>
      <c r="I2996" s="11"/>
      <c r="J2996" s="11"/>
      <c r="K2996" s="2"/>
      <c r="L2996" s="2"/>
      <c r="M2996" s="1"/>
    </row>
    <row r="2997" spans="1:13" x14ac:dyDescent="0.2">
      <c r="A2997" s="1"/>
      <c r="B2997" s="1"/>
      <c r="C2997" s="16"/>
      <c r="D2997" s="1"/>
      <c r="E2997" s="1"/>
      <c r="F2997" s="1"/>
      <c r="G2997" s="1"/>
      <c r="H2997" s="11"/>
      <c r="I2997" s="11"/>
      <c r="J2997" s="11"/>
      <c r="K2997" s="2"/>
      <c r="L2997" s="2"/>
      <c r="M2997" s="1"/>
    </row>
    <row r="2998" spans="1:13" x14ac:dyDescent="0.2">
      <c r="A2998" s="1"/>
      <c r="B2998" s="1"/>
      <c r="C2998" s="16"/>
      <c r="D2998" s="1"/>
      <c r="E2998" s="1"/>
      <c r="F2998" s="1"/>
      <c r="G2998" s="1"/>
      <c r="H2998" s="11"/>
      <c r="I2998" s="11"/>
      <c r="J2998" s="11"/>
      <c r="K2998" s="2"/>
      <c r="L2998" s="2"/>
      <c r="M2998" s="1"/>
    </row>
    <row r="2999" spans="1:13" x14ac:dyDescent="0.2">
      <c r="A2999" s="1"/>
      <c r="B2999" s="1"/>
      <c r="C2999" s="16"/>
      <c r="D2999" s="1"/>
      <c r="E2999" s="1"/>
      <c r="F2999" s="1"/>
      <c r="G2999" s="1"/>
      <c r="H2999" s="11"/>
      <c r="I2999" s="11"/>
      <c r="J2999" s="11"/>
      <c r="K2999" s="2"/>
      <c r="L2999" s="2"/>
      <c r="M2999" s="1"/>
    </row>
    <row r="3000" spans="1:13" x14ac:dyDescent="0.2">
      <c r="A3000" s="1"/>
      <c r="B3000" s="1"/>
      <c r="C3000" s="16"/>
      <c r="D3000" s="1"/>
      <c r="E3000" s="1"/>
      <c r="F3000" s="1"/>
      <c r="G3000" s="1"/>
      <c r="H3000" s="11"/>
      <c r="I3000" s="11"/>
      <c r="J3000" s="11"/>
      <c r="K3000" s="2"/>
      <c r="L3000" s="2"/>
      <c r="M3000" s="1"/>
    </row>
    <row r="3001" spans="1:13" x14ac:dyDescent="0.2">
      <c r="A3001" s="1"/>
      <c r="B3001" s="1"/>
      <c r="C3001" s="16"/>
      <c r="D3001" s="1"/>
      <c r="E3001" s="1"/>
      <c r="F3001" s="1"/>
      <c r="G3001" s="1"/>
      <c r="H3001" s="11"/>
      <c r="I3001" s="11"/>
      <c r="J3001" s="11"/>
      <c r="K3001" s="2"/>
      <c r="L3001" s="2"/>
      <c r="M3001" s="1"/>
    </row>
    <row r="3002" spans="1:13" x14ac:dyDescent="0.2">
      <c r="A3002" s="1"/>
      <c r="B3002" s="1"/>
      <c r="C3002" s="16"/>
      <c r="D3002" s="1"/>
      <c r="E3002" s="1"/>
      <c r="F3002" s="1"/>
      <c r="G3002" s="1"/>
      <c r="H3002" s="11"/>
      <c r="I3002" s="11"/>
      <c r="J3002" s="11"/>
      <c r="K3002" s="2"/>
      <c r="L3002" s="2"/>
      <c r="M3002" s="1"/>
    </row>
    <row r="3003" spans="1:13" x14ac:dyDescent="0.2">
      <c r="A3003" s="1"/>
      <c r="B3003" s="1"/>
      <c r="C3003" s="16"/>
      <c r="D3003" s="1"/>
      <c r="E3003" s="1"/>
      <c r="F3003" s="1"/>
      <c r="G3003" s="1"/>
      <c r="H3003" s="11"/>
      <c r="I3003" s="11"/>
      <c r="J3003" s="11"/>
      <c r="K3003" s="2"/>
      <c r="L3003" s="2"/>
      <c r="M3003" s="1"/>
    </row>
    <row r="3004" spans="1:13" x14ac:dyDescent="0.2">
      <c r="A3004" s="1"/>
      <c r="B3004" s="1"/>
      <c r="C3004" s="16"/>
      <c r="D3004" s="1"/>
      <c r="E3004" s="1"/>
      <c r="F3004" s="1"/>
      <c r="G3004" s="1"/>
      <c r="H3004" s="11"/>
      <c r="I3004" s="11"/>
      <c r="J3004" s="11"/>
      <c r="K3004" s="2"/>
      <c r="L3004" s="2"/>
      <c r="M3004" s="1"/>
    </row>
    <row r="3005" spans="1:13" x14ac:dyDescent="0.2">
      <c r="A3005" s="1"/>
      <c r="B3005" s="1"/>
      <c r="C3005" s="16"/>
      <c r="D3005" s="1"/>
      <c r="E3005" s="1"/>
      <c r="F3005" s="1"/>
      <c r="G3005" s="1"/>
      <c r="H3005" s="11"/>
      <c r="I3005" s="11"/>
      <c r="J3005" s="11"/>
      <c r="K3005" s="2"/>
      <c r="L3005" s="2"/>
      <c r="M3005" s="1"/>
    </row>
    <row r="3006" spans="1:13" x14ac:dyDescent="0.2">
      <c r="A3006" s="1"/>
      <c r="B3006" s="1"/>
      <c r="C3006" s="16"/>
      <c r="D3006" s="1"/>
      <c r="E3006" s="1"/>
      <c r="F3006" s="1"/>
      <c r="G3006" s="1"/>
      <c r="H3006" s="11"/>
      <c r="I3006" s="11"/>
      <c r="J3006" s="11"/>
      <c r="K3006" s="2"/>
      <c r="L3006" s="2"/>
      <c r="M3006" s="1"/>
    </row>
    <row r="3007" spans="1:13" x14ac:dyDescent="0.2">
      <c r="A3007" s="1"/>
      <c r="B3007" s="1"/>
      <c r="C3007" s="16"/>
      <c r="D3007" s="1"/>
      <c r="E3007" s="1"/>
      <c r="F3007" s="1"/>
      <c r="G3007" s="1"/>
      <c r="H3007" s="11"/>
      <c r="I3007" s="11"/>
      <c r="J3007" s="11"/>
      <c r="K3007" s="2"/>
      <c r="L3007" s="2"/>
      <c r="M3007" s="1"/>
    </row>
    <row r="3008" spans="1:13" x14ac:dyDescent="0.2">
      <c r="A3008" s="1"/>
      <c r="B3008" s="1"/>
      <c r="C3008" s="16"/>
      <c r="D3008" s="1"/>
      <c r="E3008" s="1"/>
      <c r="F3008" s="1"/>
      <c r="G3008" s="1"/>
      <c r="H3008" s="11"/>
      <c r="I3008" s="11"/>
      <c r="J3008" s="11"/>
      <c r="K3008" s="2"/>
      <c r="L3008" s="2"/>
      <c r="M3008" s="1"/>
    </row>
    <row r="3009" spans="1:13" x14ac:dyDescent="0.2">
      <c r="A3009" s="1"/>
      <c r="B3009" s="1"/>
      <c r="C3009" s="16"/>
      <c r="D3009" s="1"/>
      <c r="E3009" s="1"/>
      <c r="F3009" s="1"/>
      <c r="G3009" s="1"/>
      <c r="H3009" s="11"/>
      <c r="I3009" s="11"/>
      <c r="J3009" s="11"/>
      <c r="K3009" s="2"/>
      <c r="L3009" s="2"/>
      <c r="M3009" s="1"/>
    </row>
    <row r="3010" spans="1:13" x14ac:dyDescent="0.2">
      <c r="A3010" s="1"/>
      <c r="B3010" s="1"/>
      <c r="C3010" s="16"/>
      <c r="D3010" s="1"/>
      <c r="E3010" s="1"/>
      <c r="F3010" s="1"/>
      <c r="G3010" s="1"/>
      <c r="H3010" s="11"/>
      <c r="I3010" s="11"/>
      <c r="J3010" s="11"/>
      <c r="K3010" s="2"/>
      <c r="L3010" s="2"/>
      <c r="M3010" s="1"/>
    </row>
    <row r="3011" spans="1:13" x14ac:dyDescent="0.2">
      <c r="A3011" s="1"/>
      <c r="B3011" s="1"/>
      <c r="C3011" s="16"/>
      <c r="D3011" s="1"/>
      <c r="E3011" s="1"/>
      <c r="F3011" s="1"/>
      <c r="G3011" s="1"/>
      <c r="H3011" s="11"/>
      <c r="I3011" s="11"/>
      <c r="J3011" s="11"/>
      <c r="K3011" s="2"/>
      <c r="L3011" s="2"/>
      <c r="M3011" s="1"/>
    </row>
    <row r="3012" spans="1:13" x14ac:dyDescent="0.2">
      <c r="A3012" s="1"/>
      <c r="B3012" s="1"/>
      <c r="C3012" s="16"/>
      <c r="D3012" s="1"/>
      <c r="E3012" s="1"/>
      <c r="F3012" s="1"/>
      <c r="G3012" s="1"/>
      <c r="H3012" s="11"/>
      <c r="I3012" s="11"/>
      <c r="J3012" s="11"/>
      <c r="K3012" s="2"/>
      <c r="L3012" s="2"/>
      <c r="M3012" s="1"/>
    </row>
    <row r="3013" spans="1:13" x14ac:dyDescent="0.2">
      <c r="A3013" s="1"/>
      <c r="B3013" s="1"/>
      <c r="C3013" s="16"/>
      <c r="D3013" s="1"/>
      <c r="E3013" s="1"/>
      <c r="F3013" s="1"/>
      <c r="G3013" s="1"/>
      <c r="H3013" s="11"/>
      <c r="I3013" s="11"/>
      <c r="J3013" s="11"/>
      <c r="K3013" s="2"/>
      <c r="L3013" s="2"/>
      <c r="M3013" s="1"/>
    </row>
    <row r="3014" spans="1:13" x14ac:dyDescent="0.2">
      <c r="A3014" s="1"/>
      <c r="B3014" s="1"/>
      <c r="C3014" s="16"/>
      <c r="D3014" s="1"/>
      <c r="E3014" s="1"/>
      <c r="F3014" s="1"/>
      <c r="G3014" s="1"/>
      <c r="H3014" s="11"/>
      <c r="I3014" s="11"/>
      <c r="J3014" s="11"/>
      <c r="K3014" s="2"/>
      <c r="L3014" s="2"/>
      <c r="M3014" s="1"/>
    </row>
    <row r="3015" spans="1:13" x14ac:dyDescent="0.2">
      <c r="A3015" s="1"/>
      <c r="B3015" s="1"/>
      <c r="C3015" s="16"/>
      <c r="D3015" s="1"/>
      <c r="E3015" s="1"/>
      <c r="F3015" s="1"/>
      <c r="G3015" s="1"/>
      <c r="H3015" s="11"/>
      <c r="I3015" s="11"/>
      <c r="J3015" s="11"/>
      <c r="K3015" s="2"/>
      <c r="L3015" s="2"/>
      <c r="M3015" s="1"/>
    </row>
    <row r="3016" spans="1:13" x14ac:dyDescent="0.2">
      <c r="A3016" s="1"/>
      <c r="B3016" s="1"/>
      <c r="C3016" s="16"/>
      <c r="D3016" s="1"/>
      <c r="E3016" s="1"/>
      <c r="F3016" s="1"/>
      <c r="G3016" s="1"/>
      <c r="H3016" s="11"/>
      <c r="I3016" s="11"/>
      <c r="J3016" s="11"/>
      <c r="K3016" s="2"/>
      <c r="L3016" s="2"/>
      <c r="M3016" s="1"/>
    </row>
    <row r="3017" spans="1:13" x14ac:dyDescent="0.2">
      <c r="A3017" s="1"/>
      <c r="B3017" s="1"/>
      <c r="C3017" s="16"/>
      <c r="D3017" s="1"/>
      <c r="E3017" s="1"/>
      <c r="F3017" s="1"/>
      <c r="G3017" s="1"/>
      <c r="H3017" s="11"/>
      <c r="I3017" s="11"/>
      <c r="J3017" s="11"/>
      <c r="K3017" s="2"/>
      <c r="L3017" s="2"/>
      <c r="M3017" s="1"/>
    </row>
    <row r="3018" spans="1:13" x14ac:dyDescent="0.2">
      <c r="A3018" s="1"/>
      <c r="B3018" s="1"/>
      <c r="C3018" s="16"/>
      <c r="D3018" s="1"/>
      <c r="E3018" s="1"/>
      <c r="F3018" s="1"/>
      <c r="G3018" s="1"/>
      <c r="H3018" s="11"/>
      <c r="I3018" s="11"/>
      <c r="J3018" s="11"/>
      <c r="K3018" s="2"/>
      <c r="L3018" s="2"/>
      <c r="M3018" s="1"/>
    </row>
    <row r="3019" spans="1:13" x14ac:dyDescent="0.2">
      <c r="A3019" s="1"/>
      <c r="B3019" s="1"/>
      <c r="C3019" s="16"/>
      <c r="D3019" s="1"/>
      <c r="E3019" s="1"/>
      <c r="F3019" s="1"/>
      <c r="G3019" s="1"/>
      <c r="H3019" s="11"/>
      <c r="I3019" s="11"/>
      <c r="J3019" s="11"/>
      <c r="K3019" s="2"/>
      <c r="L3019" s="2"/>
      <c r="M3019" s="1"/>
    </row>
    <row r="3020" spans="1:13" x14ac:dyDescent="0.2">
      <c r="A3020" s="1"/>
      <c r="B3020" s="1"/>
      <c r="C3020" s="16"/>
      <c r="D3020" s="1"/>
      <c r="E3020" s="1"/>
      <c r="F3020" s="1"/>
      <c r="G3020" s="1"/>
      <c r="H3020" s="11"/>
      <c r="I3020" s="11"/>
      <c r="J3020" s="11"/>
      <c r="K3020" s="2"/>
      <c r="L3020" s="2"/>
      <c r="M3020" s="1"/>
    </row>
    <row r="3021" spans="1:13" x14ac:dyDescent="0.2">
      <c r="A3021" s="1"/>
      <c r="B3021" s="1"/>
      <c r="C3021" s="16"/>
      <c r="D3021" s="1"/>
      <c r="E3021" s="1"/>
      <c r="F3021" s="1"/>
      <c r="G3021" s="1"/>
      <c r="H3021" s="11"/>
      <c r="I3021" s="11"/>
      <c r="J3021" s="11"/>
      <c r="K3021" s="2"/>
      <c r="L3021" s="2"/>
      <c r="M3021" s="1"/>
    </row>
    <row r="3022" spans="1:13" x14ac:dyDescent="0.2">
      <c r="A3022" s="1"/>
      <c r="B3022" s="1"/>
      <c r="C3022" s="16"/>
      <c r="D3022" s="1"/>
      <c r="E3022" s="1"/>
      <c r="F3022" s="1"/>
      <c r="G3022" s="1"/>
      <c r="H3022" s="11"/>
      <c r="I3022" s="11"/>
      <c r="J3022" s="11"/>
      <c r="K3022" s="2"/>
      <c r="L3022" s="2"/>
      <c r="M3022" s="1"/>
    </row>
    <row r="3023" spans="1:13" x14ac:dyDescent="0.2">
      <c r="A3023" s="1"/>
      <c r="B3023" s="1"/>
      <c r="C3023" s="16"/>
      <c r="D3023" s="1"/>
      <c r="E3023" s="1"/>
      <c r="F3023" s="1"/>
      <c r="G3023" s="1"/>
      <c r="H3023" s="11"/>
      <c r="I3023" s="11"/>
      <c r="J3023" s="11"/>
      <c r="K3023" s="2"/>
      <c r="L3023" s="2"/>
      <c r="M3023" s="1"/>
    </row>
    <row r="3024" spans="1:13" x14ac:dyDescent="0.2">
      <c r="A3024" s="1"/>
      <c r="B3024" s="1"/>
      <c r="C3024" s="16"/>
      <c r="D3024" s="1"/>
      <c r="E3024" s="1"/>
      <c r="F3024" s="1"/>
      <c r="G3024" s="1"/>
      <c r="H3024" s="11"/>
      <c r="I3024" s="11"/>
      <c r="J3024" s="11"/>
      <c r="K3024" s="2"/>
      <c r="L3024" s="2"/>
      <c r="M3024" s="1"/>
    </row>
    <row r="3025" spans="1:13" x14ac:dyDescent="0.2">
      <c r="A3025" s="1"/>
      <c r="B3025" s="1"/>
      <c r="C3025" s="16"/>
      <c r="D3025" s="1"/>
      <c r="E3025" s="1"/>
      <c r="F3025" s="1"/>
      <c r="G3025" s="1"/>
      <c r="H3025" s="11"/>
      <c r="I3025" s="11"/>
      <c r="J3025" s="11"/>
      <c r="K3025" s="2"/>
      <c r="L3025" s="2"/>
      <c r="M3025" s="1"/>
    </row>
    <row r="3026" spans="1:13" x14ac:dyDescent="0.2">
      <c r="A3026" s="1"/>
      <c r="B3026" s="1"/>
      <c r="C3026" s="16"/>
      <c r="D3026" s="1"/>
      <c r="E3026" s="1"/>
      <c r="F3026" s="1"/>
      <c r="G3026" s="1"/>
      <c r="H3026" s="11"/>
      <c r="I3026" s="11"/>
      <c r="J3026" s="11"/>
      <c r="K3026" s="2"/>
      <c r="L3026" s="2"/>
      <c r="M3026" s="1"/>
    </row>
    <row r="3027" spans="1:13" x14ac:dyDescent="0.2">
      <c r="A3027" s="1"/>
      <c r="B3027" s="1"/>
      <c r="C3027" s="16"/>
      <c r="D3027" s="1"/>
      <c r="E3027" s="1"/>
      <c r="F3027" s="1"/>
      <c r="G3027" s="1"/>
      <c r="H3027" s="11"/>
      <c r="I3027" s="11"/>
      <c r="J3027" s="11"/>
      <c r="K3027" s="2"/>
      <c r="L3027" s="2"/>
      <c r="M3027" s="1"/>
    </row>
    <row r="3028" spans="1:13" x14ac:dyDescent="0.2">
      <c r="A3028" s="1"/>
      <c r="B3028" s="1"/>
      <c r="C3028" s="16"/>
      <c r="D3028" s="1"/>
      <c r="E3028" s="1"/>
      <c r="F3028" s="1"/>
      <c r="G3028" s="1"/>
      <c r="H3028" s="11"/>
      <c r="I3028" s="11"/>
      <c r="J3028" s="11"/>
      <c r="K3028" s="2"/>
      <c r="L3028" s="2"/>
      <c r="M3028" s="1"/>
    </row>
    <row r="3029" spans="1:13" x14ac:dyDescent="0.2">
      <c r="A3029" s="1"/>
      <c r="B3029" s="1"/>
      <c r="C3029" s="16"/>
      <c r="D3029" s="1"/>
      <c r="E3029" s="1"/>
      <c r="F3029" s="1"/>
      <c r="G3029" s="1"/>
      <c r="H3029" s="11"/>
      <c r="I3029" s="11"/>
      <c r="J3029" s="11"/>
      <c r="K3029" s="2"/>
      <c r="L3029" s="2"/>
      <c r="M3029" s="1"/>
    </row>
    <row r="3030" spans="1:13" x14ac:dyDescent="0.2">
      <c r="A3030" s="1"/>
      <c r="B3030" s="1"/>
      <c r="C3030" s="16"/>
      <c r="D3030" s="1"/>
      <c r="E3030" s="1"/>
      <c r="F3030" s="1"/>
      <c r="G3030" s="1"/>
      <c r="H3030" s="11"/>
      <c r="I3030" s="11"/>
      <c r="J3030" s="11"/>
      <c r="K3030" s="2"/>
      <c r="L3030" s="2"/>
      <c r="M3030" s="1"/>
    </row>
    <row r="3031" spans="1:13" x14ac:dyDescent="0.2">
      <c r="A3031" s="1"/>
      <c r="B3031" s="1"/>
      <c r="C3031" s="16"/>
      <c r="D3031" s="1"/>
      <c r="E3031" s="1"/>
      <c r="F3031" s="1"/>
      <c r="G3031" s="1"/>
      <c r="H3031" s="11"/>
      <c r="I3031" s="11"/>
      <c r="J3031" s="11"/>
      <c r="K3031" s="2"/>
      <c r="L3031" s="2"/>
      <c r="M3031" s="1"/>
    </row>
    <row r="3032" spans="1:13" x14ac:dyDescent="0.2">
      <c r="A3032" s="1"/>
      <c r="B3032" s="1"/>
      <c r="C3032" s="16"/>
      <c r="D3032" s="1"/>
      <c r="E3032" s="1"/>
      <c r="F3032" s="1"/>
      <c r="G3032" s="1"/>
      <c r="H3032" s="11"/>
      <c r="I3032" s="11"/>
      <c r="J3032" s="11"/>
      <c r="K3032" s="2"/>
      <c r="L3032" s="2"/>
      <c r="M3032" s="1"/>
    </row>
    <row r="3033" spans="1:13" x14ac:dyDescent="0.2">
      <c r="A3033" s="1"/>
      <c r="B3033" s="1"/>
      <c r="C3033" s="16"/>
      <c r="D3033" s="1"/>
      <c r="E3033" s="1"/>
      <c r="F3033" s="1"/>
      <c r="G3033" s="1"/>
      <c r="H3033" s="11"/>
      <c r="I3033" s="11"/>
      <c r="J3033" s="11"/>
      <c r="K3033" s="2"/>
      <c r="L3033" s="2"/>
      <c r="M3033" s="1"/>
    </row>
    <row r="3034" spans="1:13" x14ac:dyDescent="0.2">
      <c r="A3034" s="1"/>
      <c r="B3034" s="1"/>
      <c r="C3034" s="16"/>
      <c r="D3034" s="1"/>
      <c r="E3034" s="1"/>
      <c r="F3034" s="1"/>
      <c r="G3034" s="1"/>
      <c r="H3034" s="11"/>
      <c r="I3034" s="11"/>
      <c r="J3034" s="11"/>
      <c r="K3034" s="2"/>
      <c r="L3034" s="2"/>
      <c r="M3034" s="1"/>
    </row>
    <row r="3035" spans="1:13" x14ac:dyDescent="0.2">
      <c r="A3035" s="1"/>
      <c r="B3035" s="1"/>
      <c r="C3035" s="16"/>
      <c r="D3035" s="1"/>
      <c r="E3035" s="1"/>
      <c r="F3035" s="1"/>
      <c r="G3035" s="1"/>
      <c r="H3035" s="11"/>
      <c r="I3035" s="11"/>
      <c r="J3035" s="11"/>
      <c r="K3035" s="2"/>
      <c r="L3035" s="2"/>
      <c r="M3035" s="1"/>
    </row>
    <row r="3036" spans="1:13" x14ac:dyDescent="0.2">
      <c r="A3036" s="1"/>
      <c r="B3036" s="1"/>
      <c r="C3036" s="16"/>
      <c r="D3036" s="1"/>
      <c r="E3036" s="1"/>
      <c r="F3036" s="1"/>
      <c r="G3036" s="1"/>
      <c r="H3036" s="11"/>
      <c r="I3036" s="11"/>
      <c r="J3036" s="11"/>
      <c r="K3036" s="2"/>
      <c r="L3036" s="2"/>
      <c r="M3036" s="1"/>
    </row>
    <row r="3037" spans="1:13" x14ac:dyDescent="0.2">
      <c r="A3037" s="1"/>
      <c r="B3037" s="1"/>
      <c r="C3037" s="16"/>
      <c r="D3037" s="1"/>
      <c r="E3037" s="1"/>
      <c r="F3037" s="1"/>
      <c r="G3037" s="1"/>
      <c r="H3037" s="11"/>
      <c r="I3037" s="11"/>
      <c r="J3037" s="11"/>
      <c r="K3037" s="2"/>
      <c r="L3037" s="2"/>
      <c r="M3037" s="1"/>
    </row>
    <row r="3038" spans="1:13" x14ac:dyDescent="0.2">
      <c r="A3038" s="1"/>
      <c r="B3038" s="1"/>
      <c r="C3038" s="16"/>
      <c r="D3038" s="1"/>
      <c r="E3038" s="1"/>
      <c r="F3038" s="1"/>
      <c r="G3038" s="1"/>
      <c r="H3038" s="11"/>
      <c r="I3038" s="11"/>
      <c r="J3038" s="11"/>
      <c r="K3038" s="2"/>
      <c r="L3038" s="2"/>
      <c r="M3038" s="1"/>
    </row>
    <row r="3039" spans="1:13" x14ac:dyDescent="0.2">
      <c r="A3039" s="1"/>
      <c r="B3039" s="1"/>
      <c r="C3039" s="16"/>
      <c r="D3039" s="1"/>
      <c r="E3039" s="1"/>
      <c r="F3039" s="1"/>
      <c r="G3039" s="1"/>
      <c r="H3039" s="11"/>
      <c r="I3039" s="11"/>
      <c r="J3039" s="11"/>
      <c r="K3039" s="2"/>
      <c r="L3039" s="2"/>
      <c r="M3039" s="1"/>
    </row>
    <row r="3040" spans="1:13" x14ac:dyDescent="0.2">
      <c r="A3040" s="1"/>
      <c r="B3040" s="1"/>
      <c r="C3040" s="16"/>
      <c r="D3040" s="1"/>
      <c r="E3040" s="1"/>
      <c r="F3040" s="1"/>
      <c r="G3040" s="1"/>
      <c r="H3040" s="11"/>
      <c r="I3040" s="11"/>
      <c r="J3040" s="11"/>
      <c r="K3040" s="2"/>
      <c r="L3040" s="2"/>
      <c r="M3040" s="1"/>
    </row>
    <row r="3041" spans="1:13" x14ac:dyDescent="0.2">
      <c r="A3041" s="1"/>
      <c r="B3041" s="1"/>
      <c r="C3041" s="16"/>
      <c r="D3041" s="1"/>
      <c r="E3041" s="1"/>
      <c r="F3041" s="1"/>
      <c r="G3041" s="1"/>
      <c r="H3041" s="11"/>
      <c r="I3041" s="11"/>
      <c r="J3041" s="11"/>
      <c r="K3041" s="2"/>
      <c r="L3041" s="2"/>
      <c r="M3041" s="1"/>
    </row>
    <row r="3042" spans="1:13" x14ac:dyDescent="0.2">
      <c r="A3042" s="1"/>
      <c r="B3042" s="1"/>
      <c r="C3042" s="16"/>
      <c r="D3042" s="1"/>
      <c r="E3042" s="1"/>
      <c r="F3042" s="1"/>
      <c r="G3042" s="1"/>
      <c r="H3042" s="11"/>
      <c r="I3042" s="11"/>
      <c r="J3042" s="11"/>
      <c r="K3042" s="2"/>
      <c r="L3042" s="2"/>
      <c r="M3042" s="1"/>
    </row>
    <row r="3043" spans="1:13" x14ac:dyDescent="0.2">
      <c r="A3043" s="1"/>
      <c r="B3043" s="1"/>
      <c r="C3043" s="16"/>
      <c r="D3043" s="1"/>
      <c r="E3043" s="1"/>
      <c r="F3043" s="1"/>
      <c r="G3043" s="1"/>
      <c r="H3043" s="11"/>
      <c r="I3043" s="11"/>
      <c r="J3043" s="11"/>
      <c r="K3043" s="2"/>
      <c r="L3043" s="2"/>
      <c r="M3043" s="1"/>
    </row>
    <row r="3044" spans="1:13" x14ac:dyDescent="0.2">
      <c r="A3044" s="1"/>
      <c r="B3044" s="1"/>
      <c r="C3044" s="16"/>
      <c r="D3044" s="1"/>
      <c r="E3044" s="1"/>
      <c r="F3044" s="1"/>
      <c r="G3044" s="1"/>
      <c r="H3044" s="11"/>
      <c r="I3044" s="11"/>
      <c r="J3044" s="11"/>
      <c r="K3044" s="2"/>
      <c r="L3044" s="2"/>
      <c r="M3044" s="1"/>
    </row>
    <row r="3045" spans="1:13" x14ac:dyDescent="0.2">
      <c r="A3045" s="1"/>
      <c r="B3045" s="1"/>
      <c r="C3045" s="16"/>
      <c r="D3045" s="1"/>
      <c r="E3045" s="1"/>
      <c r="F3045" s="1"/>
      <c r="G3045" s="1"/>
      <c r="H3045" s="11"/>
      <c r="I3045" s="11"/>
      <c r="J3045" s="11"/>
      <c r="K3045" s="2"/>
      <c r="L3045" s="2"/>
      <c r="M3045" s="1"/>
    </row>
    <row r="3046" spans="1:13" x14ac:dyDescent="0.2">
      <c r="A3046" s="1"/>
      <c r="B3046" s="1"/>
      <c r="C3046" s="16"/>
      <c r="D3046" s="1"/>
      <c r="E3046" s="1"/>
      <c r="F3046" s="1"/>
      <c r="G3046" s="1"/>
      <c r="H3046" s="11"/>
      <c r="I3046" s="11"/>
      <c r="J3046" s="11"/>
      <c r="K3046" s="2"/>
      <c r="L3046" s="2"/>
      <c r="M3046" s="1"/>
    </row>
    <row r="3047" spans="1:13" x14ac:dyDescent="0.2">
      <c r="A3047" s="1"/>
      <c r="B3047" s="1"/>
      <c r="C3047" s="16"/>
      <c r="D3047" s="1"/>
      <c r="E3047" s="1"/>
      <c r="F3047" s="1"/>
      <c r="G3047" s="1"/>
      <c r="H3047" s="11"/>
      <c r="I3047" s="11"/>
      <c r="J3047" s="11"/>
      <c r="K3047" s="2"/>
      <c r="L3047" s="2"/>
      <c r="M3047" s="1"/>
    </row>
    <row r="3048" spans="1:13" x14ac:dyDescent="0.2">
      <c r="A3048" s="1"/>
      <c r="B3048" s="1"/>
      <c r="C3048" s="16"/>
      <c r="D3048" s="1"/>
      <c r="E3048" s="1"/>
      <c r="F3048" s="1"/>
      <c r="G3048" s="1"/>
      <c r="H3048" s="11"/>
      <c r="I3048" s="11"/>
      <c r="J3048" s="11"/>
      <c r="K3048" s="2"/>
      <c r="L3048" s="2"/>
      <c r="M3048" s="1"/>
    </row>
    <row r="3049" spans="1:13" x14ac:dyDescent="0.2">
      <c r="A3049" s="1"/>
      <c r="B3049" s="1"/>
      <c r="C3049" s="16"/>
      <c r="D3049" s="1"/>
      <c r="E3049" s="1"/>
      <c r="F3049" s="1"/>
      <c r="G3049" s="1"/>
      <c r="H3049" s="11"/>
      <c r="I3049" s="11"/>
      <c r="J3049" s="11"/>
      <c r="K3049" s="2"/>
      <c r="L3049" s="2"/>
      <c r="M3049" s="1"/>
    </row>
    <row r="3050" spans="1:13" x14ac:dyDescent="0.2">
      <c r="A3050" s="1"/>
      <c r="B3050" s="1"/>
      <c r="C3050" s="16"/>
      <c r="D3050" s="1"/>
      <c r="E3050" s="1"/>
      <c r="F3050" s="1"/>
      <c r="G3050" s="1"/>
      <c r="H3050" s="11"/>
      <c r="I3050" s="11"/>
      <c r="J3050" s="11"/>
      <c r="K3050" s="2"/>
      <c r="L3050" s="2"/>
      <c r="M3050" s="1"/>
    </row>
    <row r="3051" spans="1:13" x14ac:dyDescent="0.2">
      <c r="A3051" s="1"/>
      <c r="B3051" s="1"/>
      <c r="C3051" s="16"/>
      <c r="D3051" s="1"/>
      <c r="E3051" s="1"/>
      <c r="F3051" s="1"/>
      <c r="G3051" s="1"/>
      <c r="H3051" s="11"/>
      <c r="I3051" s="11"/>
      <c r="J3051" s="11"/>
      <c r="K3051" s="2"/>
      <c r="L3051" s="2"/>
      <c r="M3051" s="1"/>
    </row>
    <row r="3052" spans="1:13" x14ac:dyDescent="0.2">
      <c r="A3052" s="1"/>
      <c r="B3052" s="1"/>
      <c r="C3052" s="16"/>
      <c r="D3052" s="1"/>
      <c r="E3052" s="1"/>
      <c r="F3052" s="1"/>
      <c r="G3052" s="1"/>
      <c r="H3052" s="11"/>
      <c r="I3052" s="11"/>
      <c r="J3052" s="11"/>
      <c r="K3052" s="2"/>
      <c r="L3052" s="2"/>
      <c r="M3052" s="1"/>
    </row>
    <row r="3053" spans="1:13" x14ac:dyDescent="0.2">
      <c r="A3053" s="1"/>
      <c r="B3053" s="1"/>
      <c r="C3053" s="16"/>
      <c r="D3053" s="1"/>
      <c r="E3053" s="1"/>
      <c r="F3053" s="1"/>
      <c r="G3053" s="1"/>
      <c r="H3053" s="11"/>
      <c r="I3053" s="11"/>
      <c r="J3053" s="11"/>
      <c r="K3053" s="2"/>
      <c r="L3053" s="2"/>
      <c r="M3053" s="1"/>
    </row>
    <row r="3054" spans="1:13" x14ac:dyDescent="0.2">
      <c r="A3054" s="1"/>
      <c r="B3054" s="1"/>
      <c r="C3054" s="16"/>
      <c r="D3054" s="1"/>
      <c r="E3054" s="1"/>
      <c r="F3054" s="1"/>
      <c r="G3054" s="1"/>
      <c r="H3054" s="11"/>
      <c r="I3054" s="11"/>
      <c r="J3054" s="11"/>
      <c r="K3054" s="2"/>
      <c r="L3054" s="2"/>
      <c r="M3054" s="1"/>
    </row>
    <row r="3055" spans="1:13" x14ac:dyDescent="0.2">
      <c r="A3055" s="1"/>
      <c r="B3055" s="1"/>
      <c r="C3055" s="16"/>
      <c r="D3055" s="1"/>
      <c r="E3055" s="1"/>
      <c r="F3055" s="1"/>
      <c r="G3055" s="1"/>
      <c r="H3055" s="11"/>
      <c r="I3055" s="11"/>
      <c r="J3055" s="11"/>
      <c r="K3055" s="2"/>
      <c r="L3055" s="2"/>
      <c r="M3055" s="1"/>
    </row>
    <row r="3056" spans="1:13" x14ac:dyDescent="0.2">
      <c r="A3056" s="1"/>
      <c r="B3056" s="1"/>
      <c r="C3056" s="16"/>
      <c r="D3056" s="1"/>
      <c r="E3056" s="1"/>
      <c r="F3056" s="1"/>
      <c r="G3056" s="1"/>
      <c r="H3056" s="11"/>
      <c r="I3056" s="11"/>
      <c r="J3056" s="11"/>
      <c r="K3056" s="2"/>
      <c r="L3056" s="2"/>
      <c r="M3056" s="1"/>
    </row>
    <row r="3057" spans="1:13" x14ac:dyDescent="0.2">
      <c r="A3057" s="1"/>
      <c r="B3057" s="1"/>
      <c r="C3057" s="16"/>
      <c r="D3057" s="1"/>
      <c r="E3057" s="1"/>
      <c r="F3057" s="1"/>
      <c r="G3057" s="1"/>
      <c r="H3057" s="11"/>
      <c r="I3057" s="11"/>
      <c r="J3057" s="11"/>
      <c r="K3057" s="2"/>
      <c r="L3057" s="2"/>
      <c r="M3057" s="1"/>
    </row>
    <row r="3058" spans="1:13" x14ac:dyDescent="0.2">
      <c r="A3058" s="1"/>
      <c r="B3058" s="1"/>
      <c r="C3058" s="16"/>
      <c r="D3058" s="1"/>
      <c r="E3058" s="1"/>
      <c r="F3058" s="1"/>
      <c r="G3058" s="1"/>
      <c r="H3058" s="11"/>
      <c r="I3058" s="11"/>
      <c r="J3058" s="11"/>
      <c r="K3058" s="2"/>
      <c r="L3058" s="2"/>
      <c r="M3058" s="1"/>
    </row>
    <row r="3059" spans="1:13" x14ac:dyDescent="0.2">
      <c r="A3059" s="1"/>
      <c r="B3059" s="1"/>
      <c r="C3059" s="16"/>
      <c r="D3059" s="1"/>
      <c r="E3059" s="1"/>
      <c r="F3059" s="1"/>
      <c r="G3059" s="1"/>
      <c r="H3059" s="11"/>
      <c r="I3059" s="11"/>
      <c r="J3059" s="11"/>
      <c r="K3059" s="2"/>
      <c r="L3059" s="2"/>
      <c r="M3059" s="1"/>
    </row>
    <row r="3060" spans="1:13" x14ac:dyDescent="0.2">
      <c r="A3060" s="1"/>
      <c r="B3060" s="1"/>
      <c r="C3060" s="16"/>
      <c r="D3060" s="1"/>
      <c r="E3060" s="1"/>
      <c r="F3060" s="1"/>
      <c r="G3060" s="1"/>
      <c r="H3060" s="11"/>
      <c r="I3060" s="11"/>
      <c r="J3060" s="11"/>
      <c r="K3060" s="2"/>
      <c r="L3060" s="2"/>
      <c r="M3060" s="1"/>
    </row>
    <row r="3061" spans="1:13" x14ac:dyDescent="0.2">
      <c r="A3061" s="1"/>
      <c r="B3061" s="1"/>
      <c r="C3061" s="16"/>
      <c r="D3061" s="1"/>
      <c r="E3061" s="1"/>
      <c r="F3061" s="1"/>
      <c r="G3061" s="1"/>
      <c r="H3061" s="11"/>
      <c r="I3061" s="11"/>
      <c r="J3061" s="11"/>
      <c r="K3061" s="2"/>
      <c r="L3061" s="2"/>
      <c r="M3061" s="1"/>
    </row>
    <row r="3062" spans="1:13" x14ac:dyDescent="0.2">
      <c r="A3062" s="1"/>
      <c r="B3062" s="1"/>
      <c r="C3062" s="16"/>
      <c r="D3062" s="1"/>
      <c r="E3062" s="1"/>
      <c r="F3062" s="1"/>
      <c r="G3062" s="1"/>
      <c r="H3062" s="11"/>
      <c r="I3062" s="11"/>
      <c r="J3062" s="11"/>
      <c r="K3062" s="2"/>
      <c r="L3062" s="2"/>
      <c r="M3062" s="1"/>
    </row>
    <row r="3063" spans="1:13" x14ac:dyDescent="0.2">
      <c r="A3063" s="1"/>
      <c r="B3063" s="1"/>
      <c r="C3063" s="16"/>
      <c r="D3063" s="1"/>
      <c r="E3063" s="1"/>
      <c r="F3063" s="1"/>
      <c r="G3063" s="1"/>
      <c r="H3063" s="11"/>
      <c r="I3063" s="11"/>
      <c r="J3063" s="11"/>
      <c r="K3063" s="2"/>
      <c r="L3063" s="2"/>
      <c r="M3063" s="1"/>
    </row>
    <row r="3064" spans="1:13" x14ac:dyDescent="0.2">
      <c r="A3064" s="1"/>
      <c r="B3064" s="1"/>
      <c r="C3064" s="16"/>
      <c r="D3064" s="1"/>
      <c r="E3064" s="1"/>
      <c r="F3064" s="1"/>
      <c r="G3064" s="1"/>
      <c r="H3064" s="11"/>
      <c r="I3064" s="11"/>
      <c r="J3064" s="11"/>
      <c r="K3064" s="2"/>
      <c r="L3064" s="2"/>
      <c r="M3064" s="1"/>
    </row>
    <row r="3065" spans="1:13" x14ac:dyDescent="0.2">
      <c r="A3065" s="1"/>
      <c r="B3065" s="1"/>
      <c r="C3065" s="16"/>
      <c r="D3065" s="1"/>
      <c r="E3065" s="1"/>
      <c r="F3065" s="1"/>
      <c r="G3065" s="1"/>
      <c r="H3065" s="11"/>
      <c r="I3065" s="11"/>
      <c r="J3065" s="11"/>
      <c r="K3065" s="2"/>
      <c r="L3065" s="2"/>
      <c r="M3065" s="1"/>
    </row>
    <row r="3066" spans="1:13" x14ac:dyDescent="0.2">
      <c r="A3066" s="1"/>
      <c r="B3066" s="1"/>
      <c r="C3066" s="16"/>
      <c r="D3066" s="1"/>
      <c r="E3066" s="1"/>
      <c r="F3066" s="1"/>
      <c r="G3066" s="1"/>
      <c r="H3066" s="11"/>
      <c r="I3066" s="11"/>
      <c r="J3066" s="11"/>
      <c r="K3066" s="2"/>
      <c r="L3066" s="2"/>
      <c r="M3066" s="1"/>
    </row>
    <row r="3067" spans="1:13" x14ac:dyDescent="0.2">
      <c r="A3067" s="1"/>
      <c r="B3067" s="1"/>
      <c r="C3067" s="16"/>
      <c r="D3067" s="1"/>
      <c r="E3067" s="1"/>
      <c r="F3067" s="1"/>
      <c r="G3067" s="1"/>
      <c r="H3067" s="11"/>
      <c r="I3067" s="11"/>
      <c r="J3067" s="11"/>
      <c r="K3067" s="2"/>
      <c r="L3067" s="2"/>
      <c r="M3067" s="1"/>
    </row>
    <row r="3068" spans="1:13" x14ac:dyDescent="0.2">
      <c r="A3068" s="1"/>
      <c r="B3068" s="1"/>
      <c r="C3068" s="16"/>
      <c r="D3068" s="1"/>
      <c r="E3068" s="1"/>
      <c r="F3068" s="1"/>
      <c r="G3068" s="1"/>
      <c r="H3068" s="11"/>
      <c r="I3068" s="11"/>
      <c r="J3068" s="11"/>
      <c r="K3068" s="2"/>
      <c r="L3068" s="2"/>
      <c r="M3068" s="1"/>
    </row>
    <row r="3069" spans="1:13" x14ac:dyDescent="0.2">
      <c r="A3069" s="1"/>
      <c r="B3069" s="1"/>
      <c r="C3069" s="16"/>
      <c r="D3069" s="1"/>
      <c r="E3069" s="1"/>
      <c r="F3069" s="1"/>
      <c r="G3069" s="1"/>
      <c r="H3069" s="11"/>
      <c r="I3069" s="11"/>
      <c r="J3069" s="11"/>
      <c r="K3069" s="2"/>
      <c r="L3069" s="2"/>
      <c r="M3069" s="1"/>
    </row>
    <row r="3070" spans="1:13" x14ac:dyDescent="0.2">
      <c r="A3070" s="1"/>
      <c r="B3070" s="1"/>
      <c r="C3070" s="16"/>
      <c r="D3070" s="1"/>
      <c r="E3070" s="1"/>
      <c r="F3070" s="1"/>
      <c r="G3070" s="1"/>
      <c r="H3070" s="11"/>
      <c r="I3070" s="11"/>
      <c r="J3070" s="11"/>
      <c r="K3070" s="2"/>
      <c r="L3070" s="2"/>
      <c r="M3070" s="1"/>
    </row>
    <row r="3071" spans="1:13" x14ac:dyDescent="0.2">
      <c r="A3071" s="1"/>
      <c r="B3071" s="1"/>
      <c r="C3071" s="16"/>
      <c r="D3071" s="1"/>
      <c r="E3071" s="1"/>
      <c r="F3071" s="1"/>
      <c r="G3071" s="1"/>
      <c r="H3071" s="11"/>
      <c r="I3071" s="11"/>
      <c r="J3071" s="11"/>
      <c r="K3071" s="2"/>
      <c r="L3071" s="2"/>
      <c r="M3071" s="1"/>
    </row>
    <row r="3072" spans="1:13" x14ac:dyDescent="0.2">
      <c r="A3072" s="1"/>
      <c r="B3072" s="1"/>
      <c r="C3072" s="16"/>
      <c r="D3072" s="1"/>
      <c r="E3072" s="1"/>
      <c r="F3072" s="1"/>
      <c r="G3072" s="1"/>
      <c r="H3072" s="11"/>
      <c r="I3072" s="11"/>
      <c r="J3072" s="11"/>
      <c r="K3072" s="2"/>
      <c r="L3072" s="2"/>
      <c r="M3072" s="1"/>
    </row>
    <row r="3073" spans="1:13" x14ac:dyDescent="0.2">
      <c r="A3073" s="1"/>
      <c r="B3073" s="1"/>
      <c r="C3073" s="16"/>
      <c r="D3073" s="1"/>
      <c r="E3073" s="1"/>
      <c r="F3073" s="1"/>
      <c r="G3073" s="1"/>
      <c r="H3073" s="11"/>
      <c r="I3073" s="11"/>
      <c r="J3073" s="11"/>
      <c r="K3073" s="2"/>
      <c r="L3073" s="2"/>
      <c r="M3073" s="1"/>
    </row>
    <row r="3074" spans="1:13" x14ac:dyDescent="0.2">
      <c r="A3074" s="1"/>
      <c r="B3074" s="1"/>
      <c r="C3074" s="16"/>
      <c r="D3074" s="1"/>
      <c r="E3074" s="1"/>
      <c r="F3074" s="1"/>
      <c r="G3074" s="1"/>
      <c r="H3074" s="11"/>
      <c r="I3074" s="11"/>
      <c r="J3074" s="11"/>
      <c r="K3074" s="2"/>
      <c r="L3074" s="2"/>
      <c r="M3074" s="1"/>
    </row>
    <row r="3075" spans="1:13" x14ac:dyDescent="0.2">
      <c r="A3075" s="1"/>
      <c r="B3075" s="1"/>
      <c r="C3075" s="16"/>
      <c r="D3075" s="1"/>
      <c r="E3075" s="1"/>
      <c r="F3075" s="1"/>
      <c r="G3075" s="1"/>
      <c r="H3075" s="11"/>
      <c r="I3075" s="11"/>
      <c r="J3075" s="11"/>
      <c r="K3075" s="2"/>
      <c r="L3075" s="2"/>
      <c r="M3075" s="1"/>
    </row>
    <row r="3076" spans="1:13" x14ac:dyDescent="0.2">
      <c r="A3076" s="1"/>
      <c r="B3076" s="1"/>
      <c r="C3076" s="16"/>
      <c r="D3076" s="1"/>
      <c r="E3076" s="1"/>
      <c r="F3076" s="1"/>
      <c r="G3076" s="1"/>
      <c r="H3076" s="11"/>
      <c r="I3076" s="11"/>
      <c r="J3076" s="11"/>
      <c r="K3076" s="2"/>
      <c r="L3076" s="2"/>
      <c r="M3076" s="1"/>
    </row>
    <row r="3077" spans="1:13" x14ac:dyDescent="0.2">
      <c r="A3077" s="1"/>
      <c r="B3077" s="1"/>
      <c r="C3077" s="16"/>
      <c r="D3077" s="1"/>
      <c r="E3077" s="1"/>
      <c r="F3077" s="1"/>
      <c r="G3077" s="1"/>
      <c r="H3077" s="11"/>
      <c r="I3077" s="11"/>
      <c r="J3077" s="11"/>
      <c r="K3077" s="2"/>
      <c r="L3077" s="2"/>
      <c r="M3077" s="1"/>
    </row>
    <row r="3078" spans="1:13" x14ac:dyDescent="0.2">
      <c r="A3078" s="1"/>
      <c r="B3078" s="1"/>
      <c r="C3078" s="16"/>
      <c r="D3078" s="1"/>
      <c r="E3078" s="1"/>
      <c r="F3078" s="1"/>
      <c r="G3078" s="1"/>
      <c r="H3078" s="11"/>
      <c r="I3078" s="11"/>
      <c r="J3078" s="11"/>
      <c r="K3078" s="2"/>
      <c r="L3078" s="2"/>
      <c r="M3078" s="1"/>
    </row>
    <row r="3079" spans="1:13" x14ac:dyDescent="0.2">
      <c r="A3079" s="1"/>
      <c r="B3079" s="1"/>
      <c r="C3079" s="16"/>
      <c r="D3079" s="1"/>
      <c r="E3079" s="1"/>
      <c r="F3079" s="1"/>
      <c r="G3079" s="1"/>
      <c r="H3079" s="11"/>
      <c r="I3079" s="11"/>
      <c r="J3079" s="11"/>
      <c r="K3079" s="2"/>
      <c r="L3079" s="2"/>
      <c r="M3079" s="1"/>
    </row>
    <row r="3080" spans="1:13" x14ac:dyDescent="0.2">
      <c r="A3080" s="1"/>
      <c r="B3080" s="1"/>
      <c r="C3080" s="16"/>
      <c r="D3080" s="1"/>
      <c r="E3080" s="1"/>
      <c r="F3080" s="1"/>
      <c r="G3080" s="1"/>
      <c r="H3080" s="11"/>
      <c r="I3080" s="11"/>
      <c r="J3080" s="11"/>
      <c r="K3080" s="2"/>
      <c r="L3080" s="2"/>
      <c r="M3080" s="1"/>
    </row>
    <row r="3081" spans="1:13" x14ac:dyDescent="0.2">
      <c r="A3081" s="1"/>
      <c r="B3081" s="1"/>
      <c r="C3081" s="16"/>
      <c r="D3081" s="1"/>
      <c r="E3081" s="1"/>
      <c r="F3081" s="1"/>
      <c r="G3081" s="1"/>
      <c r="H3081" s="11"/>
      <c r="I3081" s="11"/>
      <c r="J3081" s="11"/>
      <c r="K3081" s="2"/>
      <c r="L3081" s="2"/>
      <c r="M3081" s="1"/>
    </row>
    <row r="3082" spans="1:13" x14ac:dyDescent="0.2">
      <c r="A3082" s="1"/>
      <c r="B3082" s="1"/>
      <c r="C3082" s="16"/>
      <c r="D3082" s="1"/>
      <c r="E3082" s="1"/>
      <c r="F3082" s="1"/>
      <c r="G3082" s="1"/>
      <c r="H3082" s="11"/>
      <c r="I3082" s="11"/>
      <c r="J3082" s="11"/>
      <c r="K3082" s="2"/>
      <c r="L3082" s="2"/>
      <c r="M3082" s="1"/>
    </row>
    <row r="3083" spans="1:13" x14ac:dyDescent="0.2">
      <c r="A3083" s="1"/>
      <c r="B3083" s="1"/>
      <c r="C3083" s="16"/>
      <c r="D3083" s="1"/>
      <c r="E3083" s="1"/>
      <c r="F3083" s="1"/>
      <c r="G3083" s="1"/>
      <c r="H3083" s="11"/>
      <c r="I3083" s="11"/>
      <c r="J3083" s="11"/>
      <c r="K3083" s="2"/>
      <c r="L3083" s="2"/>
      <c r="M3083" s="1"/>
    </row>
    <row r="3084" spans="1:13" x14ac:dyDescent="0.2">
      <c r="A3084" s="1"/>
      <c r="B3084" s="1"/>
      <c r="C3084" s="16"/>
      <c r="D3084" s="1"/>
      <c r="E3084" s="1"/>
      <c r="F3084" s="1"/>
      <c r="G3084" s="1"/>
      <c r="H3084" s="11"/>
      <c r="I3084" s="11"/>
      <c r="J3084" s="11"/>
      <c r="K3084" s="2"/>
      <c r="L3084" s="2"/>
      <c r="M3084" s="1"/>
    </row>
    <row r="3085" spans="1:13" x14ac:dyDescent="0.2">
      <c r="A3085" s="1"/>
      <c r="B3085" s="1"/>
      <c r="C3085" s="16"/>
      <c r="D3085" s="1"/>
      <c r="E3085" s="1"/>
      <c r="F3085" s="1"/>
      <c r="G3085" s="1"/>
      <c r="H3085" s="11"/>
      <c r="I3085" s="11"/>
      <c r="J3085" s="11"/>
      <c r="K3085" s="2"/>
      <c r="L3085" s="2"/>
      <c r="M3085" s="1"/>
    </row>
    <row r="3086" spans="1:13" x14ac:dyDescent="0.2">
      <c r="A3086" s="1"/>
      <c r="B3086" s="1"/>
      <c r="C3086" s="16"/>
      <c r="D3086" s="1"/>
      <c r="E3086" s="1"/>
      <c r="F3086" s="1"/>
      <c r="G3086" s="1"/>
      <c r="H3086" s="11"/>
      <c r="I3086" s="11"/>
      <c r="J3086" s="11"/>
      <c r="K3086" s="2"/>
      <c r="L3086" s="2"/>
      <c r="M3086" s="1"/>
    </row>
    <row r="3087" spans="1:13" x14ac:dyDescent="0.2">
      <c r="A3087" s="1"/>
      <c r="B3087" s="1"/>
      <c r="C3087" s="16"/>
      <c r="D3087" s="1"/>
      <c r="E3087" s="1"/>
      <c r="F3087" s="1"/>
      <c r="G3087" s="1"/>
      <c r="H3087" s="11"/>
      <c r="I3087" s="11"/>
      <c r="J3087" s="11"/>
      <c r="K3087" s="2"/>
      <c r="L3087" s="2"/>
      <c r="M3087" s="1"/>
    </row>
    <row r="3088" spans="1:13" x14ac:dyDescent="0.2">
      <c r="A3088" s="1"/>
      <c r="B3088" s="1"/>
      <c r="C3088" s="16"/>
      <c r="D3088" s="1"/>
      <c r="E3088" s="1"/>
      <c r="F3088" s="1"/>
      <c r="G3088" s="1"/>
      <c r="H3088" s="11"/>
      <c r="I3088" s="11"/>
      <c r="J3088" s="11"/>
      <c r="K3088" s="2"/>
      <c r="L3088" s="2"/>
      <c r="M3088" s="1"/>
    </row>
    <row r="3089" spans="1:13" x14ac:dyDescent="0.2">
      <c r="A3089" s="1"/>
      <c r="B3089" s="1"/>
      <c r="C3089" s="16"/>
      <c r="D3089" s="1"/>
      <c r="E3089" s="1"/>
      <c r="F3089" s="1"/>
      <c r="G3089" s="1"/>
      <c r="H3089" s="11"/>
      <c r="I3089" s="11"/>
      <c r="J3089" s="11"/>
      <c r="K3089" s="2"/>
      <c r="L3089" s="2"/>
      <c r="M3089" s="1"/>
    </row>
    <row r="3090" spans="1:13" x14ac:dyDescent="0.2">
      <c r="A3090" s="1"/>
      <c r="B3090" s="1"/>
      <c r="C3090" s="16"/>
      <c r="D3090" s="1"/>
      <c r="E3090" s="1"/>
      <c r="F3090" s="1"/>
      <c r="G3090" s="1"/>
      <c r="H3090" s="11"/>
      <c r="I3090" s="11"/>
      <c r="J3090" s="11"/>
      <c r="K3090" s="2"/>
      <c r="L3090" s="2"/>
      <c r="M3090" s="1"/>
    </row>
    <row r="3091" spans="1:13" x14ac:dyDescent="0.2">
      <c r="A3091" s="1"/>
      <c r="B3091" s="1"/>
      <c r="C3091" s="16"/>
      <c r="D3091" s="1"/>
      <c r="E3091" s="1"/>
      <c r="F3091" s="1"/>
      <c r="G3091" s="1"/>
      <c r="H3091" s="11"/>
      <c r="I3091" s="11"/>
      <c r="J3091" s="11"/>
      <c r="K3091" s="2"/>
      <c r="L3091" s="2"/>
      <c r="M3091" s="1"/>
    </row>
    <row r="3092" spans="1:13" x14ac:dyDescent="0.2">
      <c r="A3092" s="1"/>
      <c r="B3092" s="1"/>
      <c r="C3092" s="16"/>
      <c r="D3092" s="1"/>
      <c r="E3092" s="1"/>
      <c r="F3092" s="1"/>
      <c r="G3092" s="1"/>
      <c r="H3092" s="11"/>
      <c r="I3092" s="11"/>
      <c r="J3092" s="11"/>
      <c r="K3092" s="2"/>
      <c r="L3092" s="2"/>
      <c r="M3092" s="1"/>
    </row>
    <row r="3093" spans="1:13" x14ac:dyDescent="0.2">
      <c r="A3093" s="1"/>
      <c r="B3093" s="1"/>
      <c r="C3093" s="16"/>
      <c r="D3093" s="1"/>
      <c r="E3093" s="1"/>
      <c r="F3093" s="1"/>
      <c r="G3093" s="1"/>
      <c r="H3093" s="11"/>
      <c r="I3093" s="11"/>
      <c r="J3093" s="11"/>
      <c r="K3093" s="2"/>
      <c r="L3093" s="2"/>
      <c r="M3093" s="1"/>
    </row>
    <row r="3094" spans="1:13" x14ac:dyDescent="0.2">
      <c r="A3094" s="1"/>
      <c r="B3094" s="1"/>
      <c r="C3094" s="16"/>
      <c r="D3094" s="1"/>
      <c r="E3094" s="1"/>
      <c r="F3094" s="1"/>
      <c r="G3094" s="1"/>
      <c r="H3094" s="11"/>
      <c r="I3094" s="11"/>
      <c r="J3094" s="11"/>
      <c r="K3094" s="2"/>
      <c r="L3094" s="2"/>
      <c r="M3094" s="1"/>
    </row>
    <row r="3095" spans="1:13" x14ac:dyDescent="0.2">
      <c r="A3095" s="1"/>
      <c r="B3095" s="1"/>
      <c r="C3095" s="16"/>
      <c r="D3095" s="1"/>
      <c r="E3095" s="1"/>
      <c r="F3095" s="1"/>
      <c r="G3095" s="1"/>
      <c r="H3095" s="11"/>
      <c r="I3095" s="11"/>
      <c r="J3095" s="11"/>
      <c r="K3095" s="2"/>
      <c r="L3095" s="2"/>
      <c r="M3095" s="1"/>
    </row>
    <row r="3096" spans="1:13" x14ac:dyDescent="0.2">
      <c r="A3096" s="1"/>
      <c r="B3096" s="1"/>
      <c r="C3096" s="16"/>
      <c r="D3096" s="1"/>
      <c r="E3096" s="1"/>
      <c r="F3096" s="1"/>
      <c r="G3096" s="1"/>
      <c r="H3096" s="11"/>
      <c r="I3096" s="11"/>
      <c r="J3096" s="11"/>
      <c r="K3096" s="2"/>
      <c r="L3096" s="2"/>
      <c r="M3096" s="1"/>
    </row>
    <row r="3097" spans="1:13" x14ac:dyDescent="0.2">
      <c r="A3097" s="1"/>
      <c r="B3097" s="1"/>
      <c r="C3097" s="16"/>
      <c r="D3097" s="1"/>
      <c r="E3097" s="1"/>
      <c r="F3097" s="1"/>
      <c r="G3097" s="1"/>
      <c r="H3097" s="11"/>
      <c r="I3097" s="11"/>
      <c r="J3097" s="11"/>
      <c r="K3097" s="2"/>
      <c r="L3097" s="2"/>
      <c r="M3097" s="1"/>
    </row>
    <row r="3098" spans="1:13" x14ac:dyDescent="0.2">
      <c r="A3098" s="1"/>
      <c r="B3098" s="1"/>
      <c r="C3098" s="16"/>
      <c r="D3098" s="1"/>
      <c r="E3098" s="1"/>
      <c r="F3098" s="1"/>
      <c r="G3098" s="1"/>
      <c r="H3098" s="11"/>
      <c r="I3098" s="11"/>
      <c r="J3098" s="11"/>
      <c r="K3098" s="2"/>
      <c r="L3098" s="2"/>
      <c r="M3098" s="1"/>
    </row>
    <row r="3099" spans="1:13" x14ac:dyDescent="0.2">
      <c r="A3099" s="1"/>
      <c r="B3099" s="1"/>
      <c r="C3099" s="16"/>
      <c r="D3099" s="1"/>
      <c r="E3099" s="1"/>
      <c r="F3099" s="1"/>
      <c r="G3099" s="1"/>
      <c r="H3099" s="11"/>
      <c r="I3099" s="11"/>
      <c r="J3099" s="11"/>
      <c r="K3099" s="2"/>
      <c r="L3099" s="2"/>
      <c r="M3099" s="1"/>
    </row>
    <row r="3100" spans="1:13" x14ac:dyDescent="0.2">
      <c r="A3100" s="1"/>
      <c r="B3100" s="1"/>
      <c r="C3100" s="16"/>
      <c r="D3100" s="1"/>
      <c r="E3100" s="1"/>
      <c r="F3100" s="1"/>
      <c r="G3100" s="1"/>
      <c r="H3100" s="11"/>
      <c r="I3100" s="11"/>
      <c r="J3100" s="11"/>
      <c r="K3100" s="2"/>
      <c r="L3100" s="2"/>
      <c r="M3100" s="1"/>
    </row>
    <row r="3101" spans="1:13" x14ac:dyDescent="0.2">
      <c r="A3101" s="1"/>
      <c r="B3101" s="1"/>
      <c r="C3101" s="16"/>
      <c r="D3101" s="1"/>
      <c r="E3101" s="1"/>
      <c r="F3101" s="1"/>
      <c r="G3101" s="1"/>
      <c r="H3101" s="11"/>
      <c r="I3101" s="11"/>
      <c r="J3101" s="11"/>
      <c r="K3101" s="2"/>
      <c r="L3101" s="2"/>
      <c r="M3101" s="1"/>
    </row>
    <row r="3102" spans="1:13" x14ac:dyDescent="0.2">
      <c r="A3102" s="1"/>
      <c r="B3102" s="1"/>
      <c r="C3102" s="16"/>
      <c r="D3102" s="1"/>
      <c r="E3102" s="1"/>
      <c r="F3102" s="1"/>
      <c r="G3102" s="1"/>
      <c r="H3102" s="11"/>
      <c r="I3102" s="11"/>
      <c r="J3102" s="11"/>
      <c r="K3102" s="2"/>
      <c r="L3102" s="2"/>
      <c r="M3102" s="1"/>
    </row>
    <row r="3103" spans="1:13" x14ac:dyDescent="0.2">
      <c r="A3103" s="1"/>
      <c r="B3103" s="1"/>
      <c r="C3103" s="16"/>
      <c r="D3103" s="1"/>
      <c r="E3103" s="1"/>
      <c r="F3103" s="1"/>
      <c r="G3103" s="1"/>
      <c r="H3103" s="11"/>
      <c r="I3103" s="11"/>
      <c r="J3103" s="11"/>
      <c r="K3103" s="2"/>
      <c r="L3103" s="2"/>
      <c r="M3103" s="1"/>
    </row>
    <row r="3104" spans="1:13" x14ac:dyDescent="0.2">
      <c r="A3104" s="1"/>
      <c r="B3104" s="1"/>
      <c r="C3104" s="16"/>
      <c r="D3104" s="1"/>
      <c r="E3104" s="1"/>
      <c r="F3104" s="1"/>
      <c r="G3104" s="1"/>
      <c r="H3104" s="11"/>
      <c r="I3104" s="11"/>
      <c r="J3104" s="11"/>
      <c r="K3104" s="2"/>
      <c r="L3104" s="2"/>
      <c r="M3104" s="1"/>
    </row>
    <row r="3105" spans="1:13" x14ac:dyDescent="0.2">
      <c r="A3105" s="1"/>
      <c r="B3105" s="1"/>
      <c r="C3105" s="16"/>
      <c r="D3105" s="1"/>
      <c r="E3105" s="1"/>
      <c r="F3105" s="1"/>
      <c r="G3105" s="1"/>
      <c r="H3105" s="11"/>
      <c r="I3105" s="11"/>
      <c r="J3105" s="11"/>
      <c r="K3105" s="2"/>
      <c r="L3105" s="2"/>
      <c r="M3105" s="1"/>
    </row>
    <row r="3106" spans="1:13" x14ac:dyDescent="0.2">
      <c r="A3106" s="1"/>
      <c r="B3106" s="1"/>
      <c r="C3106" s="16"/>
      <c r="D3106" s="1"/>
      <c r="E3106" s="1"/>
      <c r="F3106" s="1"/>
      <c r="G3106" s="1"/>
      <c r="H3106" s="11"/>
      <c r="I3106" s="11"/>
      <c r="J3106" s="11"/>
      <c r="K3106" s="2"/>
      <c r="L3106" s="2"/>
      <c r="M3106" s="1"/>
    </row>
    <row r="3107" spans="1:13" x14ac:dyDescent="0.2">
      <c r="A3107" s="1"/>
      <c r="B3107" s="1"/>
      <c r="C3107" s="16"/>
      <c r="D3107" s="1"/>
      <c r="E3107" s="1"/>
      <c r="F3107" s="1"/>
      <c r="G3107" s="1"/>
      <c r="H3107" s="11"/>
      <c r="I3107" s="11"/>
      <c r="J3107" s="11"/>
      <c r="K3107" s="2"/>
      <c r="L3107" s="2"/>
      <c r="M3107" s="1"/>
    </row>
    <row r="3108" spans="1:13" x14ac:dyDescent="0.2">
      <c r="A3108" s="1"/>
      <c r="B3108" s="1"/>
      <c r="C3108" s="16"/>
      <c r="D3108" s="1"/>
      <c r="E3108" s="1"/>
      <c r="F3108" s="1"/>
      <c r="G3108" s="1"/>
      <c r="H3108" s="11"/>
      <c r="I3108" s="11"/>
      <c r="J3108" s="11"/>
      <c r="K3108" s="2"/>
      <c r="L3108" s="2"/>
      <c r="M3108" s="1"/>
    </row>
    <row r="3109" spans="1:13" x14ac:dyDescent="0.2">
      <c r="A3109" s="1"/>
      <c r="B3109" s="1"/>
      <c r="C3109" s="16"/>
      <c r="D3109" s="1"/>
      <c r="E3109" s="1"/>
      <c r="F3109" s="1"/>
      <c r="G3109" s="1"/>
      <c r="H3109" s="11"/>
      <c r="I3109" s="11"/>
      <c r="J3109" s="11"/>
      <c r="K3109" s="2"/>
      <c r="L3109" s="2"/>
      <c r="M3109" s="1"/>
    </row>
    <row r="3110" spans="1:13" x14ac:dyDescent="0.2">
      <c r="A3110" s="1"/>
      <c r="B3110" s="1"/>
      <c r="C3110" s="16"/>
      <c r="D3110" s="1"/>
      <c r="E3110" s="1"/>
      <c r="F3110" s="1"/>
      <c r="G3110" s="1"/>
      <c r="H3110" s="11"/>
      <c r="I3110" s="11"/>
      <c r="J3110" s="11"/>
      <c r="K3110" s="2"/>
      <c r="L3110" s="2"/>
      <c r="M3110" s="1"/>
    </row>
    <row r="3111" spans="1:13" x14ac:dyDescent="0.2">
      <c r="A3111" s="1"/>
      <c r="B3111" s="1"/>
      <c r="C3111" s="16"/>
      <c r="D3111" s="1"/>
      <c r="E3111" s="1"/>
      <c r="F3111" s="1"/>
      <c r="G3111" s="1"/>
      <c r="H3111" s="11"/>
      <c r="I3111" s="11"/>
      <c r="J3111" s="11"/>
      <c r="K3111" s="2"/>
      <c r="L3111" s="2"/>
      <c r="M3111" s="1"/>
    </row>
    <row r="3112" spans="1:13" x14ac:dyDescent="0.2">
      <c r="A3112" s="1"/>
      <c r="B3112" s="1"/>
      <c r="C3112" s="16"/>
      <c r="D3112" s="1"/>
      <c r="E3112" s="1"/>
      <c r="F3112" s="1"/>
      <c r="G3112" s="1"/>
      <c r="H3112" s="11"/>
      <c r="I3112" s="11"/>
      <c r="J3112" s="11"/>
      <c r="K3112" s="2"/>
      <c r="L3112" s="2"/>
      <c r="M3112" s="1"/>
    </row>
    <row r="3113" spans="1:13" x14ac:dyDescent="0.2">
      <c r="A3113" s="1"/>
      <c r="B3113" s="1"/>
      <c r="C3113" s="16"/>
      <c r="D3113" s="1"/>
      <c r="E3113" s="1"/>
      <c r="F3113" s="1"/>
      <c r="G3113" s="1"/>
      <c r="H3113" s="11"/>
      <c r="I3113" s="11"/>
      <c r="J3113" s="11"/>
      <c r="K3113" s="2"/>
      <c r="L3113" s="2"/>
      <c r="M3113" s="1"/>
    </row>
    <row r="3114" spans="1:13" x14ac:dyDescent="0.2">
      <c r="A3114" s="1"/>
      <c r="B3114" s="1"/>
      <c r="C3114" s="16"/>
      <c r="D3114" s="1"/>
      <c r="E3114" s="1"/>
      <c r="F3114" s="1"/>
      <c r="G3114" s="1"/>
      <c r="H3114" s="11"/>
      <c r="I3114" s="11"/>
      <c r="J3114" s="11"/>
      <c r="K3114" s="2"/>
      <c r="L3114" s="2"/>
      <c r="M3114" s="1"/>
    </row>
    <row r="3115" spans="1:13" x14ac:dyDescent="0.2">
      <c r="A3115" s="1"/>
      <c r="B3115" s="1"/>
      <c r="C3115" s="16"/>
      <c r="D3115" s="1"/>
      <c r="E3115" s="1"/>
      <c r="F3115" s="1"/>
      <c r="G3115" s="1"/>
      <c r="H3115" s="11"/>
      <c r="I3115" s="11"/>
      <c r="J3115" s="11"/>
      <c r="K3115" s="2"/>
      <c r="L3115" s="2"/>
      <c r="M3115" s="1"/>
    </row>
    <row r="3116" spans="1:13" x14ac:dyDescent="0.2">
      <c r="A3116" s="1"/>
      <c r="B3116" s="1"/>
      <c r="C3116" s="16"/>
      <c r="D3116" s="1"/>
      <c r="E3116" s="1"/>
      <c r="F3116" s="1"/>
      <c r="G3116" s="1"/>
      <c r="H3116" s="11"/>
      <c r="I3116" s="11"/>
      <c r="J3116" s="11"/>
      <c r="K3116" s="2"/>
      <c r="L3116" s="2"/>
      <c r="M3116" s="1"/>
    </row>
    <row r="3117" spans="1:13" x14ac:dyDescent="0.2">
      <c r="A3117" s="1"/>
      <c r="B3117" s="1"/>
      <c r="C3117" s="16"/>
      <c r="D3117" s="1"/>
      <c r="E3117" s="1"/>
      <c r="F3117" s="1"/>
      <c r="G3117" s="1"/>
      <c r="H3117" s="11"/>
      <c r="I3117" s="11"/>
      <c r="J3117" s="11"/>
      <c r="K3117" s="2"/>
      <c r="L3117" s="2"/>
      <c r="M3117" s="1"/>
    </row>
    <row r="3118" spans="1:13" x14ac:dyDescent="0.2">
      <c r="A3118" s="1"/>
      <c r="B3118" s="1"/>
      <c r="C3118" s="16"/>
      <c r="D3118" s="1"/>
      <c r="E3118" s="1"/>
      <c r="F3118" s="1"/>
      <c r="G3118" s="1"/>
      <c r="H3118" s="11"/>
      <c r="I3118" s="11"/>
      <c r="J3118" s="11"/>
      <c r="K3118" s="2"/>
      <c r="L3118" s="2"/>
      <c r="M3118" s="1"/>
    </row>
    <row r="3119" spans="1:13" x14ac:dyDescent="0.2">
      <c r="A3119" s="1"/>
      <c r="B3119" s="1"/>
      <c r="C3119" s="16"/>
      <c r="D3119" s="1"/>
      <c r="E3119" s="1"/>
      <c r="F3119" s="1"/>
      <c r="G3119" s="1"/>
      <c r="H3119" s="11"/>
      <c r="I3119" s="11"/>
      <c r="J3119" s="11"/>
      <c r="K3119" s="2"/>
      <c r="L3119" s="2"/>
      <c r="M3119" s="1"/>
    </row>
    <row r="3120" spans="1:13" x14ac:dyDescent="0.2">
      <c r="A3120" s="1"/>
      <c r="B3120" s="1"/>
      <c r="C3120" s="16"/>
      <c r="D3120" s="1"/>
      <c r="E3120" s="1"/>
      <c r="F3120" s="1"/>
      <c r="G3120" s="1"/>
      <c r="H3120" s="11"/>
      <c r="I3120" s="11"/>
      <c r="J3120" s="11"/>
      <c r="K3120" s="2"/>
      <c r="L3120" s="2"/>
      <c r="M3120" s="1"/>
    </row>
    <row r="3121" spans="1:13" x14ac:dyDescent="0.2">
      <c r="A3121" s="1"/>
      <c r="B3121" s="1"/>
      <c r="C3121" s="16"/>
      <c r="D3121" s="1"/>
      <c r="E3121" s="1"/>
      <c r="F3121" s="1"/>
      <c r="G3121" s="1"/>
      <c r="H3121" s="11"/>
      <c r="I3121" s="11"/>
      <c r="J3121" s="11"/>
      <c r="K3121" s="2"/>
      <c r="L3121" s="2"/>
      <c r="M3121" s="1"/>
    </row>
    <row r="3122" spans="1:13" x14ac:dyDescent="0.2">
      <c r="A3122" s="1"/>
      <c r="B3122" s="1"/>
      <c r="C3122" s="16"/>
      <c r="D3122" s="1"/>
      <c r="E3122" s="1"/>
      <c r="F3122" s="1"/>
      <c r="G3122" s="1"/>
      <c r="H3122" s="11"/>
      <c r="I3122" s="11"/>
      <c r="J3122" s="11"/>
      <c r="K3122" s="2"/>
      <c r="L3122" s="2"/>
      <c r="M3122" s="1"/>
    </row>
    <row r="3123" spans="1:13" x14ac:dyDescent="0.2">
      <c r="A3123" s="1"/>
      <c r="B3123" s="1"/>
      <c r="C3123" s="16"/>
      <c r="D3123" s="1"/>
      <c r="E3123" s="1"/>
      <c r="F3123" s="1"/>
      <c r="G3123" s="1"/>
      <c r="H3123" s="11"/>
      <c r="I3123" s="11"/>
      <c r="J3123" s="11"/>
      <c r="K3123" s="2"/>
      <c r="L3123" s="2"/>
      <c r="M3123" s="1"/>
    </row>
    <row r="3124" spans="1:13" x14ac:dyDescent="0.2">
      <c r="A3124" s="1"/>
      <c r="B3124" s="1"/>
      <c r="C3124" s="16"/>
      <c r="D3124" s="1"/>
      <c r="E3124" s="1"/>
      <c r="F3124" s="1"/>
      <c r="G3124" s="1"/>
      <c r="H3124" s="11"/>
      <c r="I3124" s="11"/>
      <c r="J3124" s="11"/>
      <c r="K3124" s="2"/>
      <c r="L3124" s="2"/>
      <c r="M3124" s="1"/>
    </row>
    <row r="3125" spans="1:13" x14ac:dyDescent="0.2">
      <c r="A3125" s="1"/>
      <c r="B3125" s="1"/>
      <c r="C3125" s="16"/>
      <c r="D3125" s="1"/>
      <c r="E3125" s="1"/>
      <c r="F3125" s="1"/>
      <c r="G3125" s="1"/>
      <c r="H3125" s="11"/>
      <c r="I3125" s="11"/>
      <c r="J3125" s="11"/>
      <c r="K3125" s="2"/>
      <c r="L3125" s="2"/>
      <c r="M3125" s="1"/>
    </row>
    <row r="3126" spans="1:13" x14ac:dyDescent="0.2">
      <c r="A3126" s="1"/>
      <c r="B3126" s="1"/>
      <c r="C3126" s="16"/>
      <c r="D3126" s="1"/>
      <c r="E3126" s="1"/>
      <c r="F3126" s="1"/>
      <c r="G3126" s="1"/>
      <c r="H3126" s="11"/>
      <c r="I3126" s="11"/>
      <c r="J3126" s="11"/>
      <c r="K3126" s="2"/>
      <c r="L3126" s="2"/>
      <c r="M3126" s="1"/>
    </row>
    <row r="3127" spans="1:13" x14ac:dyDescent="0.2">
      <c r="A3127" s="1"/>
      <c r="B3127" s="1"/>
      <c r="C3127" s="16"/>
      <c r="D3127" s="1"/>
      <c r="E3127" s="1"/>
      <c r="F3127" s="1"/>
      <c r="G3127" s="1"/>
      <c r="H3127" s="11"/>
      <c r="I3127" s="11"/>
      <c r="J3127" s="11"/>
      <c r="K3127" s="2"/>
      <c r="L3127" s="2"/>
      <c r="M3127" s="1"/>
    </row>
    <row r="3128" spans="1:13" x14ac:dyDescent="0.2">
      <c r="A3128" s="1"/>
      <c r="B3128" s="1"/>
      <c r="C3128" s="16"/>
      <c r="D3128" s="1"/>
      <c r="E3128" s="1"/>
      <c r="F3128" s="1"/>
      <c r="G3128" s="1"/>
      <c r="H3128" s="11"/>
      <c r="I3128" s="11"/>
      <c r="J3128" s="11"/>
      <c r="K3128" s="2"/>
      <c r="L3128" s="2"/>
      <c r="M3128" s="1"/>
    </row>
    <row r="3129" spans="1:13" x14ac:dyDescent="0.2">
      <c r="A3129" s="1"/>
      <c r="B3129" s="1"/>
      <c r="C3129" s="16"/>
      <c r="D3129" s="1"/>
      <c r="E3129" s="1"/>
      <c r="F3129" s="1"/>
      <c r="G3129" s="1"/>
      <c r="H3129" s="11"/>
      <c r="I3129" s="11"/>
      <c r="J3129" s="11"/>
      <c r="K3129" s="2"/>
      <c r="L3129" s="2"/>
      <c r="M3129" s="1"/>
    </row>
    <row r="3130" spans="1:13" x14ac:dyDescent="0.2">
      <c r="A3130" s="1"/>
      <c r="B3130" s="1"/>
      <c r="C3130" s="16"/>
      <c r="D3130" s="1"/>
      <c r="E3130" s="1"/>
      <c r="F3130" s="1"/>
      <c r="G3130" s="1"/>
      <c r="H3130" s="11"/>
      <c r="I3130" s="11"/>
      <c r="J3130" s="11"/>
      <c r="K3130" s="2"/>
      <c r="L3130" s="2"/>
      <c r="M3130" s="1"/>
    </row>
    <row r="3131" spans="1:13" x14ac:dyDescent="0.2">
      <c r="A3131" s="1"/>
      <c r="B3131" s="1"/>
      <c r="C3131" s="16"/>
      <c r="D3131" s="1"/>
      <c r="E3131" s="1"/>
      <c r="F3131" s="1"/>
      <c r="G3131" s="1"/>
      <c r="H3131" s="11"/>
      <c r="I3131" s="11"/>
      <c r="J3131" s="11"/>
      <c r="K3131" s="2"/>
      <c r="L3131" s="2"/>
      <c r="M3131" s="1"/>
    </row>
    <row r="3132" spans="1:13" x14ac:dyDescent="0.2">
      <c r="A3132" s="1"/>
      <c r="B3132" s="1"/>
      <c r="C3132" s="16"/>
      <c r="D3132" s="1"/>
      <c r="E3132" s="1"/>
      <c r="F3132" s="1"/>
      <c r="G3132" s="1"/>
      <c r="H3132" s="11"/>
      <c r="I3132" s="11"/>
      <c r="J3132" s="11"/>
      <c r="K3132" s="2"/>
      <c r="L3132" s="2"/>
      <c r="M3132" s="1"/>
    </row>
    <row r="3133" spans="1:13" x14ac:dyDescent="0.2">
      <c r="A3133" s="1"/>
      <c r="B3133" s="1"/>
      <c r="C3133" s="16"/>
      <c r="D3133" s="1"/>
      <c r="E3133" s="1"/>
      <c r="F3133" s="1"/>
      <c r="G3133" s="1"/>
      <c r="H3133" s="11"/>
      <c r="I3133" s="11"/>
      <c r="J3133" s="11"/>
      <c r="K3133" s="2"/>
      <c r="L3133" s="2"/>
      <c r="M3133" s="1"/>
    </row>
    <row r="3134" spans="1:13" x14ac:dyDescent="0.2">
      <c r="A3134" s="1"/>
      <c r="B3134" s="1"/>
      <c r="C3134" s="16"/>
      <c r="D3134" s="1"/>
      <c r="E3134" s="1"/>
      <c r="F3134" s="1"/>
      <c r="G3134" s="1"/>
      <c r="H3134" s="11"/>
      <c r="I3134" s="11"/>
      <c r="J3134" s="11"/>
      <c r="K3134" s="2"/>
      <c r="L3134" s="2"/>
      <c r="M3134" s="1"/>
    </row>
    <row r="3135" spans="1:13" x14ac:dyDescent="0.2">
      <c r="A3135" s="1"/>
      <c r="B3135" s="1"/>
      <c r="C3135" s="16"/>
      <c r="D3135" s="1"/>
      <c r="E3135" s="1"/>
      <c r="F3135" s="1"/>
      <c r="G3135" s="1"/>
      <c r="H3135" s="11"/>
      <c r="I3135" s="11"/>
      <c r="J3135" s="11"/>
      <c r="K3135" s="2"/>
      <c r="L3135" s="2"/>
      <c r="M3135" s="1"/>
    </row>
    <row r="3136" spans="1:13" x14ac:dyDescent="0.2">
      <c r="A3136" s="1"/>
      <c r="B3136" s="1"/>
      <c r="C3136" s="16"/>
      <c r="D3136" s="1"/>
      <c r="E3136" s="1"/>
      <c r="F3136" s="1"/>
      <c r="G3136" s="1"/>
      <c r="H3136" s="11"/>
      <c r="I3136" s="11"/>
      <c r="J3136" s="11"/>
      <c r="K3136" s="2"/>
      <c r="L3136" s="2"/>
      <c r="M3136" s="1"/>
    </row>
    <row r="3137" spans="1:13" x14ac:dyDescent="0.2">
      <c r="A3137" s="1"/>
      <c r="B3137" s="1"/>
      <c r="C3137" s="16"/>
      <c r="D3137" s="1"/>
      <c r="E3137" s="1"/>
      <c r="F3137" s="1"/>
      <c r="G3137" s="1"/>
      <c r="H3137" s="11"/>
      <c r="I3137" s="11"/>
      <c r="J3137" s="11"/>
      <c r="K3137" s="2"/>
      <c r="L3137" s="2"/>
      <c r="M3137" s="1"/>
    </row>
    <row r="3138" spans="1:13" x14ac:dyDescent="0.2">
      <c r="A3138" s="1"/>
      <c r="B3138" s="1"/>
      <c r="C3138" s="16"/>
      <c r="D3138" s="1"/>
      <c r="E3138" s="1"/>
      <c r="F3138" s="1"/>
      <c r="G3138" s="1"/>
      <c r="H3138" s="11"/>
      <c r="I3138" s="11"/>
      <c r="J3138" s="11"/>
      <c r="K3138" s="2"/>
      <c r="L3138" s="2"/>
      <c r="M3138" s="1"/>
    </row>
    <row r="3139" spans="1:13" x14ac:dyDescent="0.2">
      <c r="A3139" s="1"/>
      <c r="B3139" s="1"/>
      <c r="C3139" s="16"/>
      <c r="D3139" s="1"/>
      <c r="E3139" s="1"/>
      <c r="F3139" s="1"/>
      <c r="G3139" s="1"/>
      <c r="H3139" s="11"/>
      <c r="I3139" s="11"/>
      <c r="J3139" s="11"/>
      <c r="K3139" s="2"/>
      <c r="L3139" s="2"/>
      <c r="M3139" s="1"/>
    </row>
    <row r="3140" spans="1:13" x14ac:dyDescent="0.2">
      <c r="A3140" s="1"/>
      <c r="B3140" s="1"/>
      <c r="C3140" s="16"/>
      <c r="D3140" s="1"/>
      <c r="E3140" s="1"/>
      <c r="F3140" s="1"/>
      <c r="G3140" s="1"/>
      <c r="H3140" s="11"/>
      <c r="I3140" s="11"/>
      <c r="J3140" s="11"/>
      <c r="K3140" s="2"/>
      <c r="L3140" s="2"/>
      <c r="M3140" s="1"/>
    </row>
    <row r="3141" spans="1:13" x14ac:dyDescent="0.2">
      <c r="A3141" s="1"/>
      <c r="B3141" s="1"/>
      <c r="C3141" s="16"/>
      <c r="D3141" s="1"/>
      <c r="E3141" s="1"/>
      <c r="F3141" s="1"/>
      <c r="G3141" s="1"/>
      <c r="H3141" s="11"/>
      <c r="I3141" s="11"/>
      <c r="J3141" s="11"/>
      <c r="K3141" s="2"/>
      <c r="L3141" s="2"/>
      <c r="M3141" s="1"/>
    </row>
    <row r="3142" spans="1:13" x14ac:dyDescent="0.2">
      <c r="A3142" s="1"/>
      <c r="B3142" s="1"/>
      <c r="C3142" s="16"/>
      <c r="D3142" s="1"/>
      <c r="E3142" s="1"/>
      <c r="F3142" s="1"/>
      <c r="G3142" s="1"/>
      <c r="H3142" s="11"/>
      <c r="I3142" s="11"/>
      <c r="J3142" s="11"/>
      <c r="K3142" s="2"/>
      <c r="L3142" s="2"/>
      <c r="M3142" s="1"/>
    </row>
    <row r="3143" spans="1:13" x14ac:dyDescent="0.2">
      <c r="A3143" s="1"/>
      <c r="B3143" s="1"/>
      <c r="C3143" s="16"/>
      <c r="D3143" s="1"/>
      <c r="E3143" s="1"/>
      <c r="F3143" s="1"/>
      <c r="G3143" s="1"/>
      <c r="H3143" s="11"/>
      <c r="I3143" s="11"/>
      <c r="J3143" s="11"/>
      <c r="K3143" s="2"/>
      <c r="L3143" s="2"/>
      <c r="M3143" s="1"/>
    </row>
    <row r="3144" spans="1:13" x14ac:dyDescent="0.2">
      <c r="A3144" s="1"/>
      <c r="B3144" s="1"/>
      <c r="C3144" s="16"/>
      <c r="D3144" s="1"/>
      <c r="E3144" s="1"/>
      <c r="F3144" s="1"/>
      <c r="G3144" s="1"/>
      <c r="H3144" s="11"/>
      <c r="I3144" s="11"/>
      <c r="J3144" s="11"/>
      <c r="K3144" s="2"/>
      <c r="L3144" s="2"/>
      <c r="M3144" s="1"/>
    </row>
    <row r="3145" spans="1:13" x14ac:dyDescent="0.2">
      <c r="A3145" s="1"/>
      <c r="B3145" s="1"/>
      <c r="C3145" s="16"/>
      <c r="D3145" s="1"/>
      <c r="E3145" s="1"/>
      <c r="F3145" s="1"/>
      <c r="G3145" s="1"/>
      <c r="H3145" s="11"/>
      <c r="I3145" s="11"/>
      <c r="J3145" s="11"/>
      <c r="K3145" s="2"/>
      <c r="L3145" s="2"/>
      <c r="M3145" s="1"/>
    </row>
    <row r="3146" spans="1:13" x14ac:dyDescent="0.2">
      <c r="A3146" s="1"/>
      <c r="B3146" s="1"/>
      <c r="C3146" s="16"/>
      <c r="D3146" s="1"/>
      <c r="E3146" s="1"/>
      <c r="F3146" s="1"/>
      <c r="G3146" s="1"/>
      <c r="H3146" s="11"/>
      <c r="I3146" s="11"/>
      <c r="J3146" s="11"/>
      <c r="K3146" s="2"/>
      <c r="L3146" s="2"/>
      <c r="M3146" s="1"/>
    </row>
    <row r="3147" spans="1:13" x14ac:dyDescent="0.2">
      <c r="A3147" s="1"/>
      <c r="B3147" s="1"/>
      <c r="C3147" s="16"/>
      <c r="D3147" s="1"/>
      <c r="E3147" s="1"/>
      <c r="F3147" s="1"/>
      <c r="G3147" s="1"/>
      <c r="H3147" s="11"/>
      <c r="I3147" s="11"/>
      <c r="J3147" s="11"/>
      <c r="K3147" s="2"/>
      <c r="L3147" s="2"/>
      <c r="M3147" s="1"/>
    </row>
    <row r="3148" spans="1:13" x14ac:dyDescent="0.2">
      <c r="A3148" s="1"/>
      <c r="B3148" s="1"/>
      <c r="C3148" s="16"/>
      <c r="D3148" s="1"/>
      <c r="E3148" s="1"/>
      <c r="F3148" s="1"/>
      <c r="G3148" s="1"/>
      <c r="H3148" s="11"/>
      <c r="I3148" s="11"/>
      <c r="J3148" s="11"/>
      <c r="K3148" s="2"/>
      <c r="L3148" s="2"/>
      <c r="M3148" s="1"/>
    </row>
    <row r="3149" spans="1:13" x14ac:dyDescent="0.2">
      <c r="A3149" s="1"/>
      <c r="B3149" s="1"/>
      <c r="C3149" s="16"/>
      <c r="D3149" s="1"/>
      <c r="E3149" s="1"/>
      <c r="F3149" s="1"/>
      <c r="G3149" s="1"/>
      <c r="H3149" s="11"/>
      <c r="I3149" s="11"/>
      <c r="J3149" s="11"/>
      <c r="K3149" s="2"/>
      <c r="L3149" s="2"/>
      <c r="M3149" s="1"/>
    </row>
    <row r="3150" spans="1:13" x14ac:dyDescent="0.2">
      <c r="A3150" s="1"/>
      <c r="B3150" s="1"/>
      <c r="C3150" s="16"/>
      <c r="D3150" s="1"/>
      <c r="E3150" s="1"/>
      <c r="F3150" s="1"/>
      <c r="G3150" s="1"/>
      <c r="H3150" s="11"/>
      <c r="I3150" s="11"/>
      <c r="J3150" s="11"/>
      <c r="K3150" s="2"/>
      <c r="L3150" s="2"/>
      <c r="M3150" s="1"/>
    </row>
    <row r="3151" spans="1:13" x14ac:dyDescent="0.2">
      <c r="A3151" s="1"/>
      <c r="B3151" s="1"/>
      <c r="C3151" s="16"/>
      <c r="D3151" s="1"/>
      <c r="E3151" s="1"/>
      <c r="F3151" s="1"/>
      <c r="G3151" s="1"/>
      <c r="H3151" s="11"/>
      <c r="I3151" s="11"/>
      <c r="J3151" s="11"/>
      <c r="K3151" s="2"/>
      <c r="L3151" s="2"/>
      <c r="M3151" s="1"/>
    </row>
    <row r="3152" spans="1:13" x14ac:dyDescent="0.2">
      <c r="A3152" s="1"/>
      <c r="B3152" s="1"/>
      <c r="C3152" s="16"/>
      <c r="D3152" s="1"/>
      <c r="E3152" s="1"/>
      <c r="F3152" s="1"/>
      <c r="G3152" s="1"/>
      <c r="H3152" s="11"/>
      <c r="I3152" s="11"/>
      <c r="J3152" s="11"/>
      <c r="K3152" s="2"/>
      <c r="L3152" s="2"/>
      <c r="M3152" s="1"/>
    </row>
    <row r="3153" spans="1:13" x14ac:dyDescent="0.2">
      <c r="A3153" s="1"/>
      <c r="B3153" s="1"/>
      <c r="C3153" s="16"/>
      <c r="D3153" s="1"/>
      <c r="E3153" s="1"/>
      <c r="F3153" s="1"/>
      <c r="G3153" s="1"/>
      <c r="H3153" s="11"/>
      <c r="I3153" s="11"/>
      <c r="J3153" s="11"/>
      <c r="K3153" s="2"/>
      <c r="L3153" s="2"/>
      <c r="M3153" s="1"/>
    </row>
    <row r="3154" spans="1:13" x14ac:dyDescent="0.2">
      <c r="A3154" s="1"/>
      <c r="B3154" s="1"/>
      <c r="C3154" s="16"/>
      <c r="D3154" s="1"/>
      <c r="E3154" s="1"/>
      <c r="F3154" s="1"/>
      <c r="G3154" s="1"/>
      <c r="H3154" s="11"/>
      <c r="I3154" s="11"/>
      <c r="J3154" s="11"/>
      <c r="K3154" s="2"/>
      <c r="L3154" s="2"/>
      <c r="M3154" s="1"/>
    </row>
    <row r="3155" spans="1:13" x14ac:dyDescent="0.2">
      <c r="A3155" s="1"/>
      <c r="B3155" s="1"/>
      <c r="C3155" s="16"/>
      <c r="D3155" s="1"/>
      <c r="E3155" s="1"/>
      <c r="F3155" s="1"/>
      <c r="G3155" s="1"/>
      <c r="H3155" s="11"/>
      <c r="I3155" s="11"/>
      <c r="J3155" s="11"/>
      <c r="K3155" s="2"/>
      <c r="L3155" s="2"/>
      <c r="M3155" s="1"/>
    </row>
    <row r="3156" spans="1:13" x14ac:dyDescent="0.2">
      <c r="A3156" s="1"/>
      <c r="B3156" s="1"/>
      <c r="C3156" s="16"/>
      <c r="D3156" s="1"/>
      <c r="E3156" s="1"/>
      <c r="F3156" s="1"/>
      <c r="G3156" s="1"/>
      <c r="H3156" s="11"/>
      <c r="I3156" s="11"/>
      <c r="J3156" s="11"/>
      <c r="K3156" s="2"/>
      <c r="L3156" s="2"/>
      <c r="M3156" s="1"/>
    </row>
    <row r="3157" spans="1:13" x14ac:dyDescent="0.2">
      <c r="A3157" s="1"/>
      <c r="B3157" s="1"/>
      <c r="C3157" s="16"/>
      <c r="D3157" s="1"/>
      <c r="E3157" s="1"/>
      <c r="F3157" s="1"/>
      <c r="G3157" s="1"/>
      <c r="H3157" s="11"/>
      <c r="I3157" s="11"/>
      <c r="J3157" s="11"/>
      <c r="K3157" s="2"/>
      <c r="L3157" s="2"/>
      <c r="M3157" s="1"/>
    </row>
    <row r="3158" spans="1:13" x14ac:dyDescent="0.2">
      <c r="A3158" s="1"/>
      <c r="B3158" s="1"/>
      <c r="C3158" s="16"/>
      <c r="D3158" s="1"/>
      <c r="E3158" s="1"/>
      <c r="F3158" s="1"/>
      <c r="G3158" s="1"/>
      <c r="H3158" s="11"/>
      <c r="I3158" s="11"/>
      <c r="J3158" s="11"/>
      <c r="K3158" s="2"/>
      <c r="L3158" s="2"/>
      <c r="M3158" s="1"/>
    </row>
    <row r="3159" spans="1:13" x14ac:dyDescent="0.2">
      <c r="A3159" s="1"/>
      <c r="B3159" s="1"/>
      <c r="C3159" s="16"/>
      <c r="D3159" s="1"/>
      <c r="E3159" s="1"/>
      <c r="F3159" s="1"/>
      <c r="G3159" s="1"/>
      <c r="H3159" s="11"/>
      <c r="I3159" s="11"/>
      <c r="J3159" s="11"/>
      <c r="K3159" s="2"/>
      <c r="L3159" s="2"/>
      <c r="M3159" s="1"/>
    </row>
    <row r="3160" spans="1:13" x14ac:dyDescent="0.2">
      <c r="A3160" s="1"/>
      <c r="B3160" s="1"/>
      <c r="C3160" s="16"/>
      <c r="D3160" s="1"/>
      <c r="E3160" s="1"/>
      <c r="F3160" s="1"/>
      <c r="G3160" s="1"/>
      <c r="H3160" s="11"/>
      <c r="I3160" s="11"/>
      <c r="J3160" s="11"/>
      <c r="K3160" s="2"/>
      <c r="L3160" s="2"/>
      <c r="M3160" s="1"/>
    </row>
    <row r="3161" spans="1:13" x14ac:dyDescent="0.2">
      <c r="A3161" s="1"/>
      <c r="B3161" s="1"/>
      <c r="C3161" s="16"/>
      <c r="D3161" s="1"/>
      <c r="E3161" s="1"/>
      <c r="F3161" s="1"/>
      <c r="G3161" s="1"/>
      <c r="H3161" s="11"/>
      <c r="I3161" s="11"/>
      <c r="J3161" s="11"/>
      <c r="K3161" s="2"/>
      <c r="L3161" s="2"/>
      <c r="M3161" s="1"/>
    </row>
    <row r="3162" spans="1:13" x14ac:dyDescent="0.2">
      <c r="A3162" s="1"/>
      <c r="B3162" s="1"/>
      <c r="C3162" s="16"/>
      <c r="D3162" s="1"/>
      <c r="E3162" s="1"/>
      <c r="F3162" s="1"/>
      <c r="G3162" s="1"/>
      <c r="H3162" s="11"/>
      <c r="I3162" s="11"/>
      <c r="J3162" s="11"/>
      <c r="K3162" s="2"/>
      <c r="L3162" s="2"/>
      <c r="M3162" s="1"/>
    </row>
    <row r="3163" spans="1:13" x14ac:dyDescent="0.2">
      <c r="A3163" s="1"/>
      <c r="B3163" s="1"/>
      <c r="C3163" s="16"/>
      <c r="D3163" s="1"/>
      <c r="E3163" s="1"/>
      <c r="F3163" s="1"/>
      <c r="G3163" s="1"/>
      <c r="H3163" s="11"/>
      <c r="I3163" s="11"/>
      <c r="J3163" s="11"/>
      <c r="K3163" s="2"/>
      <c r="L3163" s="2"/>
      <c r="M3163" s="1"/>
    </row>
    <row r="3164" spans="1:13" x14ac:dyDescent="0.2">
      <c r="A3164" s="1"/>
      <c r="B3164" s="1"/>
      <c r="C3164" s="16"/>
      <c r="D3164" s="1"/>
      <c r="E3164" s="1"/>
      <c r="F3164" s="1"/>
      <c r="G3164" s="1"/>
      <c r="H3164" s="11"/>
      <c r="I3164" s="11"/>
      <c r="J3164" s="11"/>
      <c r="K3164" s="2"/>
      <c r="L3164" s="2"/>
      <c r="M3164" s="1"/>
    </row>
    <row r="3165" spans="1:13" x14ac:dyDescent="0.2">
      <c r="A3165" s="1"/>
      <c r="B3165" s="1"/>
      <c r="C3165" s="16"/>
      <c r="D3165" s="1"/>
      <c r="E3165" s="1"/>
      <c r="F3165" s="1"/>
      <c r="G3165" s="1"/>
      <c r="H3165" s="11"/>
      <c r="I3165" s="11"/>
      <c r="J3165" s="11"/>
      <c r="K3165" s="2"/>
      <c r="L3165" s="2"/>
      <c r="M3165" s="1"/>
    </row>
    <row r="3166" spans="1:13" x14ac:dyDescent="0.2">
      <c r="A3166" s="1"/>
      <c r="B3166" s="1"/>
      <c r="C3166" s="16"/>
      <c r="D3166" s="1"/>
      <c r="E3166" s="1"/>
      <c r="F3166" s="1"/>
      <c r="G3166" s="1"/>
      <c r="H3166" s="11"/>
      <c r="I3166" s="11"/>
      <c r="J3166" s="11"/>
      <c r="K3166" s="2"/>
      <c r="L3166" s="2"/>
      <c r="M3166" s="1"/>
    </row>
    <row r="3167" spans="1:13" x14ac:dyDescent="0.2">
      <c r="A3167" s="1"/>
      <c r="B3167" s="1"/>
      <c r="C3167" s="16"/>
      <c r="D3167" s="1"/>
      <c r="E3167" s="1"/>
      <c r="F3167" s="1"/>
      <c r="G3167" s="1"/>
      <c r="H3167" s="11"/>
      <c r="I3167" s="11"/>
      <c r="J3167" s="11"/>
      <c r="K3167" s="2"/>
      <c r="L3167" s="2"/>
      <c r="M3167" s="1"/>
    </row>
    <row r="3168" spans="1:13" x14ac:dyDescent="0.2">
      <c r="A3168" s="1"/>
      <c r="B3168" s="1"/>
      <c r="C3168" s="16"/>
      <c r="D3168" s="1"/>
      <c r="E3168" s="1"/>
      <c r="F3168" s="1"/>
      <c r="G3168" s="1"/>
      <c r="H3168" s="11"/>
      <c r="I3168" s="11"/>
      <c r="J3168" s="11"/>
      <c r="K3168" s="2"/>
      <c r="L3168" s="2"/>
      <c r="M3168" s="1"/>
    </row>
    <row r="3169" spans="1:13" x14ac:dyDescent="0.2">
      <c r="A3169" s="1"/>
      <c r="B3169" s="1"/>
      <c r="C3169" s="16"/>
      <c r="D3169" s="1"/>
      <c r="E3169" s="1"/>
      <c r="F3169" s="1"/>
      <c r="G3169" s="1"/>
      <c r="H3169" s="11"/>
      <c r="I3169" s="11"/>
      <c r="J3169" s="11"/>
      <c r="K3169" s="2"/>
      <c r="L3169" s="2"/>
      <c r="M3169" s="1"/>
    </row>
    <row r="3170" spans="1:13" x14ac:dyDescent="0.2">
      <c r="A3170" s="1"/>
      <c r="B3170" s="1"/>
      <c r="C3170" s="16"/>
      <c r="D3170" s="1"/>
      <c r="E3170" s="1"/>
      <c r="F3170" s="1"/>
      <c r="G3170" s="1"/>
      <c r="H3170" s="11"/>
      <c r="I3170" s="11"/>
      <c r="J3170" s="11"/>
      <c r="K3170" s="2"/>
      <c r="L3170" s="2"/>
      <c r="M3170" s="1"/>
    </row>
    <row r="3171" spans="1:13" x14ac:dyDescent="0.2">
      <c r="A3171" s="1"/>
      <c r="B3171" s="1"/>
      <c r="C3171" s="16"/>
      <c r="D3171" s="1"/>
      <c r="E3171" s="1"/>
      <c r="F3171" s="1"/>
      <c r="G3171" s="1"/>
      <c r="H3171" s="11"/>
      <c r="I3171" s="11"/>
      <c r="J3171" s="11"/>
      <c r="K3171" s="2"/>
      <c r="L3171" s="2"/>
      <c r="M3171" s="1"/>
    </row>
    <row r="3172" spans="1:13" x14ac:dyDescent="0.2">
      <c r="A3172" s="1"/>
      <c r="B3172" s="1"/>
      <c r="C3172" s="16"/>
      <c r="D3172" s="1"/>
      <c r="E3172" s="1"/>
      <c r="F3172" s="1"/>
      <c r="G3172" s="1"/>
      <c r="H3172" s="11"/>
      <c r="I3172" s="11"/>
      <c r="J3172" s="11"/>
      <c r="K3172" s="2"/>
      <c r="L3172" s="2"/>
      <c r="M3172" s="1"/>
    </row>
    <row r="3173" spans="1:13" x14ac:dyDescent="0.2">
      <c r="A3173" s="1"/>
      <c r="B3173" s="1"/>
      <c r="C3173" s="16"/>
      <c r="D3173" s="1"/>
      <c r="E3173" s="1"/>
      <c r="F3173" s="1"/>
      <c r="G3173" s="1"/>
      <c r="H3173" s="11"/>
      <c r="I3173" s="11"/>
      <c r="J3173" s="11"/>
      <c r="K3173" s="2"/>
      <c r="L3173" s="2"/>
      <c r="M3173" s="1"/>
    </row>
    <row r="3174" spans="1:13" x14ac:dyDescent="0.2">
      <c r="A3174" s="1"/>
      <c r="B3174" s="1"/>
      <c r="C3174" s="16"/>
      <c r="D3174" s="1"/>
      <c r="E3174" s="1"/>
      <c r="F3174" s="1"/>
      <c r="G3174" s="1"/>
      <c r="H3174" s="11"/>
      <c r="I3174" s="11"/>
      <c r="J3174" s="11"/>
      <c r="K3174" s="2"/>
      <c r="L3174" s="2"/>
      <c r="M3174" s="1"/>
    </row>
    <row r="3175" spans="1:13" x14ac:dyDescent="0.2">
      <c r="A3175" s="1"/>
      <c r="B3175" s="1"/>
      <c r="C3175" s="16"/>
      <c r="D3175" s="1"/>
      <c r="E3175" s="1"/>
      <c r="F3175" s="1"/>
      <c r="G3175" s="1"/>
      <c r="H3175" s="11"/>
      <c r="I3175" s="11"/>
      <c r="J3175" s="11"/>
      <c r="K3175" s="2"/>
      <c r="L3175" s="2"/>
      <c r="M3175" s="1"/>
    </row>
    <row r="3176" spans="1:13" x14ac:dyDescent="0.2">
      <c r="A3176" s="1"/>
      <c r="B3176" s="1"/>
      <c r="C3176" s="16"/>
      <c r="D3176" s="1"/>
      <c r="E3176" s="1"/>
      <c r="F3176" s="1"/>
      <c r="G3176" s="1"/>
      <c r="H3176" s="11"/>
      <c r="I3176" s="11"/>
      <c r="J3176" s="11"/>
      <c r="K3176" s="2"/>
      <c r="L3176" s="2"/>
      <c r="M3176" s="1"/>
    </row>
    <row r="3177" spans="1:13" x14ac:dyDescent="0.2">
      <c r="A3177" s="1"/>
      <c r="B3177" s="1"/>
      <c r="C3177" s="16"/>
      <c r="D3177" s="1"/>
      <c r="E3177" s="1"/>
      <c r="F3177" s="1"/>
      <c r="G3177" s="1"/>
      <c r="H3177" s="11"/>
      <c r="I3177" s="11"/>
      <c r="J3177" s="11"/>
      <c r="K3177" s="2"/>
      <c r="L3177" s="2"/>
      <c r="M3177" s="1"/>
    </row>
    <row r="3178" spans="1:13" x14ac:dyDescent="0.2">
      <c r="A3178" s="1"/>
      <c r="B3178" s="1"/>
      <c r="C3178" s="16"/>
      <c r="D3178" s="1"/>
      <c r="E3178" s="1"/>
      <c r="F3178" s="1"/>
      <c r="G3178" s="1"/>
      <c r="H3178" s="11"/>
      <c r="I3178" s="11"/>
      <c r="J3178" s="11"/>
      <c r="K3178" s="2"/>
      <c r="L3178" s="2"/>
      <c r="M3178" s="1"/>
    </row>
    <row r="3179" spans="1:13" x14ac:dyDescent="0.2">
      <c r="A3179" s="1"/>
      <c r="B3179" s="1"/>
      <c r="C3179" s="16"/>
      <c r="D3179" s="1"/>
      <c r="E3179" s="1"/>
      <c r="F3179" s="1"/>
      <c r="G3179" s="1"/>
      <c r="H3179" s="11"/>
      <c r="I3179" s="11"/>
      <c r="J3179" s="11"/>
      <c r="K3179" s="2"/>
      <c r="L3179" s="2"/>
      <c r="M3179" s="1"/>
    </row>
    <row r="3180" spans="1:13" x14ac:dyDescent="0.2">
      <c r="A3180" s="1"/>
      <c r="B3180" s="1"/>
      <c r="C3180" s="16"/>
      <c r="D3180" s="1"/>
      <c r="E3180" s="1"/>
      <c r="F3180" s="1"/>
      <c r="G3180" s="1"/>
      <c r="H3180" s="11"/>
      <c r="I3180" s="11"/>
      <c r="J3180" s="11"/>
      <c r="K3180" s="2"/>
      <c r="L3180" s="2"/>
      <c r="M3180" s="1"/>
    </row>
    <row r="3181" spans="1:13" x14ac:dyDescent="0.2">
      <c r="A3181" s="1"/>
      <c r="B3181" s="1"/>
      <c r="C3181" s="16"/>
      <c r="D3181" s="1"/>
      <c r="E3181" s="1"/>
      <c r="F3181" s="1"/>
      <c r="G3181" s="1"/>
      <c r="H3181" s="11"/>
      <c r="I3181" s="11"/>
      <c r="J3181" s="11"/>
      <c r="K3181" s="2"/>
      <c r="L3181" s="2"/>
      <c r="M3181" s="1"/>
    </row>
    <row r="3182" spans="1:13" x14ac:dyDescent="0.2">
      <c r="A3182" s="1"/>
      <c r="B3182" s="1"/>
      <c r="C3182" s="16"/>
      <c r="D3182" s="1"/>
      <c r="E3182" s="1"/>
      <c r="F3182" s="1"/>
      <c r="G3182" s="1"/>
      <c r="H3182" s="11"/>
      <c r="I3182" s="11"/>
      <c r="J3182" s="11"/>
      <c r="K3182" s="2"/>
      <c r="L3182" s="2"/>
      <c r="M3182" s="1"/>
    </row>
    <row r="3183" spans="1:13" x14ac:dyDescent="0.2">
      <c r="A3183" s="1"/>
      <c r="B3183" s="1"/>
      <c r="C3183" s="16"/>
      <c r="D3183" s="1"/>
      <c r="E3183" s="1"/>
      <c r="F3183" s="1"/>
      <c r="G3183" s="1"/>
      <c r="H3183" s="11"/>
      <c r="I3183" s="11"/>
      <c r="J3183" s="11"/>
      <c r="K3183" s="2"/>
      <c r="L3183" s="2"/>
      <c r="M3183" s="1"/>
    </row>
    <row r="3184" spans="1:13" x14ac:dyDescent="0.2">
      <c r="A3184" s="1"/>
      <c r="B3184" s="1"/>
      <c r="C3184" s="16"/>
      <c r="D3184" s="1"/>
      <c r="E3184" s="1"/>
      <c r="F3184" s="1"/>
      <c r="G3184" s="1"/>
      <c r="H3184" s="11"/>
      <c r="I3184" s="11"/>
      <c r="J3184" s="11"/>
      <c r="K3184" s="2"/>
      <c r="L3184" s="2"/>
      <c r="M3184" s="1"/>
    </row>
    <row r="3185" spans="1:13" x14ac:dyDescent="0.2">
      <c r="A3185" s="1"/>
      <c r="B3185" s="1"/>
      <c r="C3185" s="16"/>
      <c r="D3185" s="1"/>
      <c r="E3185" s="1"/>
      <c r="F3185" s="1"/>
      <c r="G3185" s="1"/>
      <c r="H3185" s="11"/>
      <c r="I3185" s="11"/>
      <c r="J3185" s="11"/>
      <c r="K3185" s="2"/>
      <c r="L3185" s="2"/>
      <c r="M3185" s="1"/>
    </row>
    <row r="3186" spans="1:13" x14ac:dyDescent="0.2">
      <c r="A3186" s="1"/>
      <c r="B3186" s="1"/>
      <c r="C3186" s="16"/>
      <c r="D3186" s="1"/>
      <c r="E3186" s="1"/>
      <c r="F3186" s="1"/>
      <c r="G3186" s="1"/>
      <c r="H3186" s="11"/>
      <c r="I3186" s="11"/>
      <c r="J3186" s="11"/>
      <c r="K3186" s="2"/>
      <c r="L3186" s="2"/>
      <c r="M3186" s="1"/>
    </row>
    <row r="3187" spans="1:13" x14ac:dyDescent="0.2">
      <c r="A3187" s="1"/>
      <c r="B3187" s="1"/>
      <c r="C3187" s="16"/>
      <c r="D3187" s="1"/>
      <c r="E3187" s="1"/>
      <c r="F3187" s="1"/>
      <c r="G3187" s="1"/>
      <c r="H3187" s="11"/>
      <c r="I3187" s="11"/>
      <c r="J3187" s="11"/>
      <c r="K3187" s="2"/>
      <c r="L3187" s="2"/>
      <c r="M3187" s="1"/>
    </row>
    <row r="3188" spans="1:13" x14ac:dyDescent="0.2">
      <c r="A3188" s="1"/>
      <c r="B3188" s="1"/>
      <c r="C3188" s="16"/>
      <c r="D3188" s="1"/>
      <c r="E3188" s="1"/>
      <c r="F3188" s="1"/>
      <c r="G3188" s="1"/>
      <c r="H3188" s="11"/>
      <c r="I3188" s="11"/>
      <c r="J3188" s="11"/>
      <c r="K3188" s="2"/>
      <c r="L3188" s="2"/>
      <c r="M3188" s="1"/>
    </row>
    <row r="3189" spans="1:13" x14ac:dyDescent="0.2">
      <c r="A3189" s="1"/>
      <c r="B3189" s="1"/>
      <c r="C3189" s="16"/>
      <c r="D3189" s="1"/>
      <c r="E3189" s="1"/>
      <c r="F3189" s="1"/>
      <c r="G3189" s="1"/>
      <c r="H3189" s="11"/>
      <c r="I3189" s="11"/>
      <c r="J3189" s="11"/>
      <c r="K3189" s="2"/>
      <c r="L3189" s="2"/>
      <c r="M3189" s="1"/>
    </row>
    <row r="3190" spans="1:13" x14ac:dyDescent="0.2">
      <c r="A3190" s="1"/>
      <c r="B3190" s="1"/>
      <c r="C3190" s="16"/>
      <c r="D3190" s="1"/>
      <c r="E3190" s="1"/>
      <c r="F3190" s="1"/>
      <c r="G3190" s="1"/>
      <c r="H3190" s="11"/>
      <c r="I3190" s="11"/>
      <c r="J3190" s="11"/>
      <c r="K3190" s="2"/>
      <c r="L3190" s="2"/>
      <c r="M3190" s="1"/>
    </row>
    <row r="3191" spans="1:13" x14ac:dyDescent="0.2">
      <c r="A3191" s="1"/>
      <c r="B3191" s="1"/>
      <c r="C3191" s="16"/>
      <c r="D3191" s="1"/>
      <c r="E3191" s="1"/>
      <c r="F3191" s="1"/>
      <c r="G3191" s="1"/>
      <c r="H3191" s="11"/>
      <c r="I3191" s="11"/>
      <c r="J3191" s="11"/>
      <c r="K3191" s="2"/>
      <c r="L3191" s="2"/>
      <c r="M3191" s="1"/>
    </row>
    <row r="3192" spans="1:13" x14ac:dyDescent="0.2">
      <c r="A3192" s="1"/>
      <c r="B3192" s="1"/>
      <c r="C3192" s="16"/>
      <c r="D3192" s="1"/>
      <c r="E3192" s="1"/>
      <c r="F3192" s="1"/>
      <c r="G3192" s="1"/>
      <c r="H3192" s="11"/>
      <c r="I3192" s="11"/>
      <c r="J3192" s="11"/>
      <c r="K3192" s="2"/>
      <c r="L3192" s="2"/>
      <c r="M3192" s="1"/>
    </row>
    <row r="3193" spans="1:13" x14ac:dyDescent="0.2">
      <c r="A3193" s="1"/>
      <c r="B3193" s="1"/>
      <c r="C3193" s="16"/>
      <c r="D3193" s="1"/>
      <c r="E3193" s="1"/>
      <c r="F3193" s="1"/>
      <c r="G3193" s="1"/>
      <c r="H3193" s="11"/>
      <c r="I3193" s="11"/>
      <c r="J3193" s="11"/>
      <c r="K3193" s="2"/>
      <c r="L3193" s="2"/>
      <c r="M3193" s="1"/>
    </row>
    <row r="3194" spans="1:13" x14ac:dyDescent="0.2">
      <c r="A3194" s="1"/>
      <c r="B3194" s="1"/>
      <c r="C3194" s="16"/>
      <c r="D3194" s="1"/>
      <c r="E3194" s="1"/>
      <c r="F3194" s="1"/>
      <c r="G3194" s="1"/>
      <c r="H3194" s="11"/>
      <c r="I3194" s="11"/>
      <c r="J3194" s="11"/>
      <c r="K3194" s="2"/>
      <c r="L3194" s="2"/>
      <c r="M3194" s="1"/>
    </row>
    <row r="3195" spans="1:13" x14ac:dyDescent="0.2">
      <c r="A3195" s="1"/>
      <c r="B3195" s="1"/>
      <c r="C3195" s="16"/>
      <c r="D3195" s="1"/>
      <c r="E3195" s="1"/>
      <c r="F3195" s="1"/>
      <c r="G3195" s="1"/>
      <c r="H3195" s="11"/>
      <c r="I3195" s="11"/>
      <c r="J3195" s="11"/>
      <c r="K3195" s="2"/>
      <c r="L3195" s="2"/>
      <c r="M3195" s="1"/>
    </row>
    <row r="3196" spans="1:13" x14ac:dyDescent="0.2">
      <c r="A3196" s="1"/>
      <c r="B3196" s="1"/>
      <c r="C3196" s="16"/>
      <c r="D3196" s="1"/>
      <c r="E3196" s="1"/>
      <c r="F3196" s="1"/>
      <c r="G3196" s="1"/>
      <c r="H3196" s="11"/>
      <c r="I3196" s="11"/>
      <c r="J3196" s="11"/>
      <c r="K3196" s="2"/>
      <c r="L3196" s="2"/>
      <c r="M3196" s="1"/>
    </row>
    <row r="3197" spans="1:13" x14ac:dyDescent="0.2">
      <c r="A3197" s="1"/>
      <c r="B3197" s="1"/>
      <c r="C3197" s="16"/>
      <c r="D3197" s="1"/>
      <c r="E3197" s="1"/>
      <c r="F3197" s="1"/>
      <c r="G3197" s="1"/>
      <c r="H3197" s="11"/>
      <c r="I3197" s="11"/>
      <c r="J3197" s="11"/>
      <c r="K3197" s="2"/>
      <c r="L3197" s="2"/>
      <c r="M3197" s="1"/>
    </row>
    <row r="3198" spans="1:13" x14ac:dyDescent="0.2">
      <c r="A3198" s="1"/>
      <c r="B3198" s="1"/>
      <c r="C3198" s="16"/>
      <c r="D3198" s="1"/>
      <c r="E3198" s="1"/>
      <c r="F3198" s="1"/>
      <c r="G3198" s="1"/>
      <c r="H3198" s="11"/>
      <c r="I3198" s="11"/>
      <c r="J3198" s="11"/>
      <c r="K3198" s="2"/>
      <c r="L3198" s="2"/>
      <c r="M3198" s="1"/>
    </row>
    <row r="3199" spans="1:13" x14ac:dyDescent="0.2">
      <c r="A3199" s="1"/>
      <c r="B3199" s="1"/>
      <c r="C3199" s="16"/>
      <c r="D3199" s="1"/>
      <c r="E3199" s="1"/>
      <c r="F3199" s="1"/>
      <c r="G3199" s="1"/>
      <c r="H3199" s="11"/>
      <c r="I3199" s="11"/>
      <c r="J3199" s="11"/>
      <c r="K3199" s="2"/>
      <c r="L3199" s="2"/>
      <c r="M3199" s="1"/>
    </row>
    <row r="3200" spans="1:13" x14ac:dyDescent="0.2">
      <c r="A3200" s="1"/>
      <c r="B3200" s="1"/>
      <c r="C3200" s="16"/>
      <c r="D3200" s="1"/>
      <c r="E3200" s="1"/>
      <c r="F3200" s="1"/>
      <c r="G3200" s="1"/>
      <c r="H3200" s="11"/>
      <c r="I3200" s="11"/>
      <c r="J3200" s="11"/>
      <c r="K3200" s="2"/>
      <c r="L3200" s="2"/>
      <c r="M3200" s="1"/>
    </row>
    <row r="3201" spans="1:13" x14ac:dyDescent="0.2">
      <c r="A3201" s="1"/>
      <c r="B3201" s="1"/>
      <c r="C3201" s="16"/>
      <c r="D3201" s="1"/>
      <c r="E3201" s="1"/>
      <c r="F3201" s="1"/>
      <c r="G3201" s="1"/>
      <c r="H3201" s="11"/>
      <c r="I3201" s="11"/>
      <c r="J3201" s="11"/>
      <c r="K3201" s="2"/>
      <c r="L3201" s="2"/>
      <c r="M3201" s="1"/>
    </row>
    <row r="3202" spans="1:13" x14ac:dyDescent="0.2">
      <c r="A3202" s="1"/>
      <c r="B3202" s="1"/>
      <c r="C3202" s="16"/>
      <c r="D3202" s="1"/>
      <c r="E3202" s="1"/>
      <c r="F3202" s="1"/>
      <c r="G3202" s="1"/>
      <c r="H3202" s="11"/>
      <c r="I3202" s="11"/>
      <c r="J3202" s="11"/>
      <c r="K3202" s="2"/>
      <c r="L3202" s="2"/>
      <c r="M3202" s="1"/>
    </row>
    <row r="3203" spans="1:13" x14ac:dyDescent="0.2">
      <c r="A3203" s="1"/>
      <c r="B3203" s="1"/>
      <c r="C3203" s="16"/>
      <c r="D3203" s="1"/>
      <c r="E3203" s="1"/>
      <c r="F3203" s="1"/>
      <c r="G3203" s="1"/>
      <c r="H3203" s="11"/>
      <c r="I3203" s="11"/>
      <c r="J3203" s="11"/>
      <c r="K3203" s="2"/>
      <c r="L3203" s="2"/>
      <c r="M3203" s="1"/>
    </row>
    <row r="3204" spans="1:13" x14ac:dyDescent="0.2">
      <c r="A3204" s="1"/>
      <c r="B3204" s="1"/>
      <c r="C3204" s="16"/>
      <c r="D3204" s="1"/>
      <c r="E3204" s="1"/>
      <c r="F3204" s="1"/>
      <c r="G3204" s="1"/>
      <c r="H3204" s="11"/>
      <c r="I3204" s="11"/>
      <c r="J3204" s="11"/>
      <c r="K3204" s="2"/>
      <c r="L3204" s="2"/>
      <c r="M3204" s="1"/>
    </row>
    <row r="3205" spans="1:13" x14ac:dyDescent="0.2">
      <c r="A3205" s="1"/>
      <c r="B3205" s="1"/>
      <c r="C3205" s="16"/>
      <c r="D3205" s="1"/>
      <c r="E3205" s="1"/>
      <c r="F3205" s="1"/>
      <c r="G3205" s="1"/>
      <c r="H3205" s="11"/>
      <c r="I3205" s="11"/>
      <c r="J3205" s="11"/>
      <c r="K3205" s="2"/>
      <c r="L3205" s="2"/>
      <c r="M3205" s="1"/>
    </row>
    <row r="3206" spans="1:13" x14ac:dyDescent="0.2">
      <c r="A3206" s="1"/>
      <c r="B3206" s="1"/>
      <c r="C3206" s="16"/>
      <c r="D3206" s="1"/>
      <c r="E3206" s="1"/>
      <c r="F3206" s="1"/>
      <c r="G3206" s="1"/>
      <c r="H3206" s="11"/>
      <c r="I3206" s="11"/>
      <c r="J3206" s="11"/>
      <c r="K3206" s="2"/>
      <c r="L3206" s="2"/>
      <c r="M3206" s="1"/>
    </row>
    <row r="3207" spans="1:13" x14ac:dyDescent="0.2">
      <c r="A3207" s="1"/>
      <c r="B3207" s="1"/>
      <c r="C3207" s="16"/>
      <c r="D3207" s="1"/>
      <c r="E3207" s="1"/>
      <c r="F3207" s="1"/>
      <c r="G3207" s="1"/>
      <c r="H3207" s="11"/>
      <c r="I3207" s="11"/>
      <c r="J3207" s="11"/>
      <c r="K3207" s="2"/>
      <c r="L3207" s="2"/>
      <c r="M3207" s="1"/>
    </row>
    <row r="3208" spans="1:13" x14ac:dyDescent="0.2">
      <c r="A3208" s="1"/>
      <c r="B3208" s="1"/>
      <c r="C3208" s="16"/>
      <c r="D3208" s="1"/>
      <c r="E3208" s="1"/>
      <c r="F3208" s="1"/>
      <c r="G3208" s="1"/>
      <c r="H3208" s="11"/>
      <c r="I3208" s="11"/>
      <c r="J3208" s="11"/>
      <c r="K3208" s="2"/>
      <c r="L3208" s="2"/>
      <c r="M3208" s="1"/>
    </row>
    <row r="3209" spans="1:13" x14ac:dyDescent="0.2">
      <c r="A3209" s="1"/>
      <c r="B3209" s="1"/>
      <c r="C3209" s="16"/>
      <c r="D3209" s="1"/>
      <c r="E3209" s="1"/>
      <c r="F3209" s="1"/>
      <c r="G3209" s="1"/>
      <c r="H3209" s="11"/>
      <c r="I3209" s="11"/>
      <c r="J3209" s="11"/>
      <c r="K3209" s="2"/>
      <c r="L3209" s="2"/>
      <c r="M3209" s="1"/>
    </row>
    <row r="3210" spans="1:13" x14ac:dyDescent="0.2">
      <c r="A3210" s="1"/>
      <c r="B3210" s="1"/>
      <c r="C3210" s="16"/>
      <c r="D3210" s="1"/>
      <c r="E3210" s="1"/>
      <c r="F3210" s="1"/>
      <c r="G3210" s="1"/>
      <c r="H3210" s="11"/>
      <c r="I3210" s="11"/>
      <c r="J3210" s="11"/>
      <c r="K3210" s="2"/>
      <c r="L3210" s="2"/>
      <c r="M3210" s="1"/>
    </row>
    <row r="3211" spans="1:13" x14ac:dyDescent="0.2">
      <c r="A3211" s="1"/>
      <c r="B3211" s="1"/>
      <c r="C3211" s="16"/>
      <c r="D3211" s="1"/>
      <c r="E3211" s="1"/>
      <c r="F3211" s="1"/>
      <c r="G3211" s="1"/>
      <c r="H3211" s="11"/>
      <c r="I3211" s="11"/>
      <c r="J3211" s="11"/>
      <c r="K3211" s="2"/>
      <c r="L3211" s="2"/>
      <c r="M3211" s="1"/>
    </row>
    <row r="3212" spans="1:13" x14ac:dyDescent="0.2">
      <c r="A3212" s="1"/>
      <c r="B3212" s="1"/>
      <c r="C3212" s="16"/>
      <c r="D3212" s="1"/>
      <c r="E3212" s="1"/>
      <c r="F3212" s="1"/>
      <c r="G3212" s="1"/>
      <c r="H3212" s="11"/>
      <c r="I3212" s="11"/>
      <c r="J3212" s="11"/>
      <c r="K3212" s="2"/>
      <c r="L3212" s="2"/>
      <c r="M3212" s="1"/>
    </row>
    <row r="3213" spans="1:13" x14ac:dyDescent="0.2">
      <c r="A3213" s="1"/>
      <c r="B3213" s="1"/>
      <c r="C3213" s="16"/>
      <c r="D3213" s="1"/>
      <c r="E3213" s="1"/>
      <c r="F3213" s="1"/>
      <c r="G3213" s="1"/>
      <c r="H3213" s="11"/>
      <c r="I3213" s="11"/>
      <c r="J3213" s="11"/>
      <c r="K3213" s="2"/>
      <c r="L3213" s="2"/>
      <c r="M3213" s="1"/>
    </row>
    <row r="3214" spans="1:13" x14ac:dyDescent="0.2">
      <c r="A3214" s="1"/>
      <c r="B3214" s="1"/>
      <c r="C3214" s="16"/>
      <c r="D3214" s="1"/>
      <c r="E3214" s="1"/>
      <c r="F3214" s="1"/>
      <c r="G3214" s="1"/>
      <c r="H3214" s="11"/>
      <c r="I3214" s="11"/>
      <c r="J3214" s="11"/>
      <c r="K3214" s="2"/>
      <c r="L3214" s="2"/>
      <c r="M3214" s="1"/>
    </row>
    <row r="3215" spans="1:13" x14ac:dyDescent="0.2">
      <c r="A3215" s="1"/>
      <c r="B3215" s="1"/>
      <c r="C3215" s="16"/>
      <c r="D3215" s="1"/>
      <c r="E3215" s="1"/>
      <c r="F3215" s="1"/>
      <c r="G3215" s="1"/>
      <c r="H3215" s="11"/>
      <c r="I3215" s="11"/>
      <c r="J3215" s="11"/>
      <c r="K3215" s="2"/>
      <c r="L3215" s="2"/>
      <c r="M3215" s="1"/>
    </row>
    <row r="3216" spans="1:13" x14ac:dyDescent="0.2">
      <c r="A3216" s="1"/>
      <c r="B3216" s="1"/>
      <c r="C3216" s="16"/>
      <c r="D3216" s="1"/>
      <c r="E3216" s="1"/>
      <c r="F3216" s="1"/>
      <c r="G3216" s="1"/>
      <c r="H3216" s="11"/>
      <c r="I3216" s="11"/>
      <c r="J3216" s="11"/>
      <c r="K3216" s="2"/>
      <c r="L3216" s="2"/>
      <c r="M3216" s="1"/>
    </row>
    <row r="3217" spans="1:13" x14ac:dyDescent="0.2">
      <c r="A3217" s="1"/>
      <c r="B3217" s="1"/>
      <c r="C3217" s="16"/>
      <c r="D3217" s="1"/>
      <c r="E3217" s="1"/>
      <c r="F3217" s="1"/>
      <c r="G3217" s="1"/>
      <c r="H3217" s="11"/>
      <c r="I3217" s="11"/>
      <c r="J3217" s="11"/>
      <c r="K3217" s="2"/>
      <c r="L3217" s="2"/>
      <c r="M3217" s="1"/>
    </row>
    <row r="3218" spans="1:13" x14ac:dyDescent="0.2">
      <c r="A3218" s="1"/>
      <c r="B3218" s="1"/>
      <c r="C3218" s="16"/>
      <c r="D3218" s="1"/>
      <c r="E3218" s="1"/>
      <c r="F3218" s="1"/>
      <c r="G3218" s="1"/>
      <c r="H3218" s="11"/>
      <c r="I3218" s="11"/>
      <c r="J3218" s="11"/>
      <c r="K3218" s="2"/>
      <c r="L3218" s="2"/>
      <c r="M3218" s="1"/>
    </row>
    <row r="3219" spans="1:13" x14ac:dyDescent="0.2">
      <c r="A3219" s="1"/>
      <c r="B3219" s="1"/>
      <c r="C3219" s="16"/>
      <c r="D3219" s="1"/>
      <c r="E3219" s="1"/>
      <c r="F3219" s="1"/>
      <c r="G3219" s="1"/>
      <c r="H3219" s="11"/>
      <c r="I3219" s="11"/>
      <c r="J3219" s="11"/>
      <c r="K3219" s="2"/>
      <c r="L3219" s="2"/>
      <c r="M3219" s="1"/>
    </row>
    <row r="3220" spans="1:13" x14ac:dyDescent="0.2">
      <c r="A3220" s="1"/>
      <c r="B3220" s="1"/>
      <c r="C3220" s="16"/>
      <c r="D3220" s="1"/>
      <c r="E3220" s="1"/>
      <c r="F3220" s="1"/>
      <c r="G3220" s="1"/>
      <c r="H3220" s="11"/>
      <c r="I3220" s="11"/>
      <c r="J3220" s="11"/>
      <c r="K3220" s="2"/>
      <c r="L3220" s="2"/>
      <c r="M3220" s="1"/>
    </row>
    <row r="3221" spans="1:13" x14ac:dyDescent="0.2">
      <c r="A3221" s="1"/>
      <c r="B3221" s="1"/>
      <c r="C3221" s="16"/>
      <c r="D3221" s="1"/>
      <c r="E3221" s="1"/>
      <c r="F3221" s="1"/>
      <c r="G3221" s="1"/>
      <c r="H3221" s="11"/>
      <c r="I3221" s="11"/>
      <c r="J3221" s="11"/>
      <c r="K3221" s="2"/>
      <c r="L3221" s="2"/>
      <c r="M3221" s="1"/>
    </row>
    <row r="3222" spans="1:13" x14ac:dyDescent="0.2">
      <c r="A3222" s="1"/>
      <c r="B3222" s="1"/>
      <c r="C3222" s="16"/>
      <c r="D3222" s="1"/>
      <c r="E3222" s="1"/>
      <c r="F3222" s="1"/>
      <c r="G3222" s="1"/>
      <c r="H3222" s="11"/>
      <c r="I3222" s="11"/>
      <c r="J3222" s="11"/>
      <c r="K3222" s="2"/>
      <c r="L3222" s="2"/>
      <c r="M3222" s="1"/>
    </row>
    <row r="3223" spans="1:13" x14ac:dyDescent="0.2">
      <c r="A3223" s="1"/>
      <c r="B3223" s="1"/>
      <c r="C3223" s="16"/>
      <c r="D3223" s="1"/>
      <c r="E3223" s="1"/>
      <c r="F3223" s="1"/>
      <c r="G3223" s="1"/>
      <c r="H3223" s="11"/>
      <c r="I3223" s="11"/>
      <c r="J3223" s="11"/>
      <c r="K3223" s="2"/>
      <c r="L3223" s="2"/>
      <c r="M3223" s="1"/>
    </row>
    <row r="3224" spans="1:13" x14ac:dyDescent="0.2">
      <c r="A3224" s="1"/>
      <c r="B3224" s="1"/>
      <c r="C3224" s="16"/>
      <c r="D3224" s="1"/>
      <c r="E3224" s="1"/>
      <c r="F3224" s="1"/>
      <c r="G3224" s="1"/>
      <c r="H3224" s="11"/>
      <c r="I3224" s="11"/>
      <c r="J3224" s="11"/>
      <c r="K3224" s="2"/>
      <c r="L3224" s="2"/>
      <c r="M3224" s="1"/>
    </row>
    <row r="3225" spans="1:13" x14ac:dyDescent="0.2">
      <c r="A3225" s="1"/>
      <c r="B3225" s="1"/>
      <c r="C3225" s="16"/>
      <c r="D3225" s="1"/>
      <c r="E3225" s="1"/>
      <c r="F3225" s="1"/>
      <c r="G3225" s="1"/>
      <c r="H3225" s="11"/>
      <c r="I3225" s="11"/>
      <c r="J3225" s="11"/>
      <c r="K3225" s="2"/>
      <c r="L3225" s="2"/>
      <c r="M3225" s="1"/>
    </row>
    <row r="3226" spans="1:13" x14ac:dyDescent="0.2">
      <c r="A3226" s="1"/>
      <c r="B3226" s="1"/>
      <c r="C3226" s="16"/>
      <c r="D3226" s="1"/>
      <c r="E3226" s="1"/>
      <c r="F3226" s="1"/>
      <c r="G3226" s="1"/>
      <c r="H3226" s="11"/>
      <c r="I3226" s="11"/>
      <c r="J3226" s="11"/>
      <c r="K3226" s="2"/>
      <c r="L3226" s="2"/>
      <c r="M3226" s="1"/>
    </row>
    <row r="3227" spans="1:13" x14ac:dyDescent="0.2">
      <c r="A3227" s="1"/>
      <c r="B3227" s="1"/>
      <c r="C3227" s="16"/>
      <c r="D3227" s="1"/>
      <c r="E3227" s="1"/>
      <c r="F3227" s="1"/>
      <c r="G3227" s="1"/>
      <c r="H3227" s="11"/>
      <c r="I3227" s="11"/>
      <c r="J3227" s="11"/>
      <c r="K3227" s="2"/>
      <c r="L3227" s="2"/>
      <c r="M3227" s="1"/>
    </row>
    <row r="3228" spans="1:13" x14ac:dyDescent="0.2">
      <c r="A3228" s="1"/>
      <c r="B3228" s="1"/>
      <c r="C3228" s="16"/>
      <c r="D3228" s="1"/>
      <c r="E3228" s="1"/>
      <c r="F3228" s="1"/>
      <c r="G3228" s="1"/>
      <c r="H3228" s="11"/>
      <c r="I3228" s="11"/>
      <c r="J3228" s="11"/>
      <c r="K3228" s="2"/>
      <c r="L3228" s="2"/>
      <c r="M3228" s="1"/>
    </row>
    <row r="3229" spans="1:13" x14ac:dyDescent="0.2">
      <c r="A3229" s="1"/>
      <c r="B3229" s="1"/>
      <c r="C3229" s="16"/>
      <c r="D3229" s="1"/>
      <c r="E3229" s="1"/>
      <c r="F3229" s="1"/>
      <c r="G3229" s="1"/>
      <c r="H3229" s="11"/>
      <c r="I3229" s="11"/>
      <c r="J3229" s="11"/>
      <c r="K3229" s="2"/>
      <c r="L3229" s="2"/>
      <c r="M3229" s="1"/>
    </row>
    <row r="3230" spans="1:13" x14ac:dyDescent="0.2">
      <c r="A3230" s="1"/>
      <c r="B3230" s="1"/>
      <c r="C3230" s="16"/>
      <c r="D3230" s="1"/>
      <c r="E3230" s="1"/>
      <c r="F3230" s="1"/>
      <c r="G3230" s="1"/>
      <c r="H3230" s="11"/>
      <c r="I3230" s="11"/>
      <c r="J3230" s="11"/>
      <c r="K3230" s="2"/>
      <c r="L3230" s="2"/>
      <c r="M3230" s="1"/>
    </row>
    <row r="3231" spans="1:13" x14ac:dyDescent="0.2">
      <c r="A3231" s="1"/>
      <c r="B3231" s="1"/>
      <c r="C3231" s="16"/>
      <c r="D3231" s="1"/>
      <c r="E3231" s="1"/>
      <c r="F3231" s="1"/>
      <c r="G3231" s="1"/>
      <c r="H3231" s="11"/>
      <c r="I3231" s="11"/>
      <c r="J3231" s="11"/>
      <c r="K3231" s="2"/>
      <c r="L3231" s="2"/>
      <c r="M3231" s="1"/>
    </row>
    <row r="3232" spans="1:13" x14ac:dyDescent="0.2">
      <c r="A3232" s="1"/>
      <c r="B3232" s="1"/>
      <c r="C3232" s="16"/>
      <c r="D3232" s="1"/>
      <c r="E3232" s="1"/>
      <c r="F3232" s="1"/>
      <c r="G3232" s="1"/>
      <c r="H3232" s="11"/>
      <c r="I3232" s="11"/>
      <c r="J3232" s="11"/>
      <c r="K3232" s="2"/>
      <c r="L3232" s="2"/>
      <c r="M3232" s="1"/>
    </row>
    <row r="3233" spans="1:13" x14ac:dyDescent="0.2">
      <c r="A3233" s="1"/>
      <c r="B3233" s="1"/>
      <c r="C3233" s="16"/>
      <c r="D3233" s="1"/>
      <c r="E3233" s="1"/>
      <c r="F3233" s="1"/>
      <c r="G3233" s="1"/>
      <c r="H3233" s="11"/>
      <c r="I3233" s="11"/>
      <c r="J3233" s="11"/>
      <c r="K3233" s="2"/>
      <c r="L3233" s="2"/>
      <c r="M3233" s="1"/>
    </row>
    <row r="3234" spans="1:13" x14ac:dyDescent="0.2">
      <c r="A3234" s="1"/>
      <c r="B3234" s="1"/>
      <c r="C3234" s="16"/>
      <c r="D3234" s="1"/>
      <c r="E3234" s="1"/>
      <c r="F3234" s="1"/>
      <c r="G3234" s="1"/>
      <c r="H3234" s="11"/>
      <c r="I3234" s="11"/>
      <c r="J3234" s="11"/>
      <c r="K3234" s="2"/>
      <c r="L3234" s="2"/>
      <c r="M3234" s="1"/>
    </row>
    <row r="3235" spans="1:13" x14ac:dyDescent="0.2">
      <c r="A3235" s="1"/>
      <c r="B3235" s="1"/>
      <c r="C3235" s="16"/>
      <c r="D3235" s="1"/>
      <c r="E3235" s="1"/>
      <c r="F3235" s="1"/>
      <c r="G3235" s="1"/>
      <c r="H3235" s="11"/>
      <c r="I3235" s="11"/>
      <c r="J3235" s="11"/>
      <c r="K3235" s="2"/>
      <c r="L3235" s="2"/>
      <c r="M3235" s="1"/>
    </row>
    <row r="3236" spans="1:13" x14ac:dyDescent="0.2">
      <c r="A3236" s="1"/>
      <c r="B3236" s="1"/>
      <c r="C3236" s="16"/>
      <c r="D3236" s="1"/>
      <c r="E3236" s="1"/>
      <c r="F3236" s="1"/>
      <c r="G3236" s="1"/>
      <c r="H3236" s="11"/>
      <c r="I3236" s="11"/>
      <c r="J3236" s="11"/>
      <c r="K3236" s="2"/>
      <c r="L3236" s="2"/>
      <c r="M3236" s="1"/>
    </row>
    <row r="3237" spans="1:13" x14ac:dyDescent="0.2">
      <c r="A3237" s="1"/>
      <c r="B3237" s="1"/>
      <c r="C3237" s="16"/>
      <c r="D3237" s="1"/>
      <c r="E3237" s="1"/>
      <c r="F3237" s="1"/>
      <c r="G3237" s="1"/>
      <c r="H3237" s="11"/>
      <c r="I3237" s="11"/>
      <c r="J3237" s="11"/>
      <c r="K3237" s="2"/>
      <c r="L3237" s="2"/>
      <c r="M3237" s="1"/>
    </row>
    <row r="3238" spans="1:13" x14ac:dyDescent="0.2">
      <c r="A3238" s="1"/>
      <c r="B3238" s="1"/>
      <c r="C3238" s="16"/>
      <c r="D3238" s="1"/>
      <c r="E3238" s="1"/>
      <c r="F3238" s="1"/>
      <c r="G3238" s="1"/>
      <c r="H3238" s="11"/>
      <c r="I3238" s="11"/>
      <c r="J3238" s="11"/>
      <c r="K3238" s="2"/>
      <c r="L3238" s="2"/>
      <c r="M3238" s="1"/>
    </row>
    <row r="3239" spans="1:13" x14ac:dyDescent="0.2">
      <c r="A3239" s="1"/>
      <c r="B3239" s="1"/>
      <c r="C3239" s="16"/>
      <c r="D3239" s="1"/>
      <c r="E3239" s="1"/>
      <c r="F3239" s="1"/>
      <c r="G3239" s="1"/>
      <c r="H3239" s="11"/>
      <c r="I3239" s="11"/>
      <c r="J3239" s="11"/>
      <c r="K3239" s="2"/>
      <c r="L3239" s="2"/>
      <c r="M3239" s="1"/>
    </row>
    <row r="3240" spans="1:13" x14ac:dyDescent="0.2">
      <c r="A3240" s="1"/>
      <c r="B3240" s="1"/>
      <c r="C3240" s="16"/>
      <c r="D3240" s="1"/>
      <c r="E3240" s="1"/>
      <c r="F3240" s="1"/>
      <c r="G3240" s="1"/>
      <c r="H3240" s="11"/>
      <c r="I3240" s="11"/>
      <c r="J3240" s="11"/>
      <c r="K3240" s="2"/>
      <c r="L3240" s="2"/>
      <c r="M3240" s="1"/>
    </row>
    <row r="3241" spans="1:13" x14ac:dyDescent="0.2">
      <c r="A3241" s="1"/>
      <c r="B3241" s="1"/>
      <c r="C3241" s="16"/>
      <c r="D3241" s="1"/>
      <c r="E3241" s="1"/>
      <c r="F3241" s="1"/>
      <c r="G3241" s="1"/>
      <c r="H3241" s="11"/>
      <c r="I3241" s="11"/>
      <c r="J3241" s="11"/>
      <c r="K3241" s="2"/>
      <c r="L3241" s="2"/>
      <c r="M3241" s="1"/>
    </row>
    <row r="3242" spans="1:13" x14ac:dyDescent="0.2">
      <c r="A3242" s="1"/>
      <c r="B3242" s="1"/>
      <c r="C3242" s="16"/>
      <c r="D3242" s="1"/>
      <c r="E3242" s="1"/>
      <c r="F3242" s="1"/>
      <c r="G3242" s="1"/>
      <c r="H3242" s="11"/>
      <c r="I3242" s="11"/>
      <c r="J3242" s="11"/>
      <c r="K3242" s="2"/>
      <c r="L3242" s="2"/>
      <c r="M3242" s="1"/>
    </row>
    <row r="3243" spans="1:13" x14ac:dyDescent="0.2">
      <c r="A3243" s="1"/>
      <c r="B3243" s="1"/>
      <c r="C3243" s="16"/>
      <c r="D3243" s="1"/>
      <c r="E3243" s="1"/>
      <c r="F3243" s="1"/>
      <c r="G3243" s="1"/>
      <c r="H3243" s="11"/>
      <c r="I3243" s="11"/>
      <c r="J3243" s="11"/>
      <c r="K3243" s="2"/>
      <c r="L3243" s="2"/>
      <c r="M3243" s="1"/>
    </row>
    <row r="3244" spans="1:13" x14ac:dyDescent="0.2">
      <c r="A3244" s="1"/>
      <c r="B3244" s="1"/>
      <c r="C3244" s="16"/>
      <c r="D3244" s="1"/>
      <c r="E3244" s="1"/>
      <c r="F3244" s="1"/>
      <c r="G3244" s="1"/>
      <c r="H3244" s="11"/>
      <c r="I3244" s="11"/>
      <c r="J3244" s="11"/>
      <c r="K3244" s="2"/>
      <c r="L3244" s="2"/>
      <c r="M3244" s="1"/>
    </row>
    <row r="3245" spans="1:13" x14ac:dyDescent="0.2">
      <c r="A3245" s="1"/>
      <c r="B3245" s="1"/>
      <c r="C3245" s="16"/>
      <c r="D3245" s="1"/>
      <c r="E3245" s="1"/>
      <c r="F3245" s="1"/>
      <c r="G3245" s="1"/>
      <c r="H3245" s="11"/>
      <c r="I3245" s="11"/>
      <c r="J3245" s="11"/>
      <c r="K3245" s="2"/>
      <c r="L3245" s="2"/>
      <c r="M3245" s="1"/>
    </row>
    <row r="3246" spans="1:13" x14ac:dyDescent="0.2">
      <c r="A3246" s="1"/>
      <c r="B3246" s="1"/>
      <c r="C3246" s="16"/>
      <c r="D3246" s="1"/>
      <c r="E3246" s="1"/>
      <c r="F3246" s="1"/>
      <c r="G3246" s="1"/>
      <c r="H3246" s="11"/>
      <c r="I3246" s="11"/>
      <c r="J3246" s="11"/>
      <c r="K3246" s="2"/>
      <c r="L3246" s="2"/>
      <c r="M3246" s="1"/>
    </row>
    <row r="3247" spans="1:13" x14ac:dyDescent="0.2">
      <c r="A3247" s="1"/>
      <c r="B3247" s="1"/>
      <c r="C3247" s="16"/>
      <c r="D3247" s="1"/>
      <c r="E3247" s="1"/>
      <c r="F3247" s="1"/>
      <c r="G3247" s="1"/>
      <c r="H3247" s="11"/>
      <c r="I3247" s="11"/>
      <c r="J3247" s="11"/>
      <c r="K3247" s="2"/>
      <c r="L3247" s="2"/>
      <c r="M3247" s="1"/>
    </row>
    <row r="3248" spans="1:13" x14ac:dyDescent="0.2">
      <c r="A3248" s="1"/>
      <c r="B3248" s="1"/>
      <c r="C3248" s="16"/>
      <c r="D3248" s="1"/>
      <c r="E3248" s="1"/>
      <c r="F3248" s="1"/>
      <c r="G3248" s="1"/>
      <c r="H3248" s="11"/>
      <c r="I3248" s="11"/>
      <c r="J3248" s="11"/>
      <c r="K3248" s="2"/>
      <c r="L3248" s="2"/>
      <c r="M3248" s="1"/>
    </row>
    <row r="3249" spans="1:13" x14ac:dyDescent="0.2">
      <c r="A3249" s="1"/>
      <c r="B3249" s="1"/>
      <c r="C3249" s="16"/>
      <c r="D3249" s="1"/>
      <c r="E3249" s="1"/>
      <c r="F3249" s="1"/>
      <c r="G3249" s="1"/>
      <c r="H3249" s="11"/>
      <c r="I3249" s="11"/>
      <c r="J3249" s="11"/>
      <c r="K3249" s="2"/>
      <c r="L3249" s="2"/>
      <c r="M3249" s="1"/>
    </row>
    <row r="3250" spans="1:13" x14ac:dyDescent="0.2">
      <c r="A3250" s="1"/>
      <c r="B3250" s="1"/>
      <c r="C3250" s="16"/>
      <c r="D3250" s="1"/>
      <c r="E3250" s="1"/>
      <c r="F3250" s="1"/>
      <c r="G3250" s="1"/>
      <c r="H3250" s="11"/>
      <c r="I3250" s="11"/>
      <c r="J3250" s="11"/>
      <c r="K3250" s="2"/>
      <c r="L3250" s="2"/>
      <c r="M3250" s="1"/>
    </row>
    <row r="3251" spans="1:13" x14ac:dyDescent="0.2">
      <c r="A3251" s="1"/>
      <c r="B3251" s="1"/>
      <c r="C3251" s="16"/>
      <c r="D3251" s="1"/>
      <c r="E3251" s="1"/>
      <c r="F3251" s="1"/>
      <c r="G3251" s="1"/>
      <c r="H3251" s="11"/>
      <c r="I3251" s="11"/>
      <c r="J3251" s="11"/>
      <c r="K3251" s="2"/>
      <c r="L3251" s="2"/>
      <c r="M3251" s="1"/>
    </row>
    <row r="3252" spans="1:13" x14ac:dyDescent="0.2">
      <c r="A3252" s="1"/>
      <c r="B3252" s="1"/>
      <c r="C3252" s="16"/>
      <c r="D3252" s="1"/>
      <c r="E3252" s="1"/>
      <c r="F3252" s="1"/>
      <c r="G3252" s="1"/>
      <c r="H3252" s="11"/>
      <c r="I3252" s="11"/>
      <c r="J3252" s="11"/>
      <c r="K3252" s="2"/>
      <c r="L3252" s="2"/>
      <c r="M3252" s="1"/>
    </row>
    <row r="3253" spans="1:13" x14ac:dyDescent="0.2">
      <c r="A3253" s="1"/>
      <c r="B3253" s="1"/>
      <c r="C3253" s="16"/>
      <c r="D3253" s="1"/>
      <c r="E3253" s="1"/>
      <c r="F3253" s="1"/>
      <c r="G3253" s="1"/>
      <c r="H3253" s="11"/>
      <c r="I3253" s="11"/>
      <c r="J3253" s="11"/>
      <c r="K3253" s="2"/>
      <c r="L3253" s="2"/>
      <c r="M3253" s="1"/>
    </row>
    <row r="3254" spans="1:13" x14ac:dyDescent="0.2">
      <c r="A3254" s="1"/>
      <c r="B3254" s="1"/>
      <c r="C3254" s="16"/>
      <c r="D3254" s="1"/>
      <c r="E3254" s="1"/>
      <c r="F3254" s="1"/>
      <c r="G3254" s="1"/>
      <c r="H3254" s="11"/>
      <c r="I3254" s="11"/>
      <c r="J3254" s="11"/>
      <c r="K3254" s="2"/>
      <c r="L3254" s="2"/>
      <c r="M3254" s="1"/>
    </row>
    <row r="3255" spans="1:13" x14ac:dyDescent="0.2">
      <c r="A3255" s="1"/>
      <c r="B3255" s="1"/>
      <c r="C3255" s="16"/>
      <c r="D3255" s="1"/>
      <c r="E3255" s="1"/>
      <c r="F3255" s="1"/>
      <c r="G3255" s="1"/>
      <c r="H3255" s="11"/>
      <c r="I3255" s="11"/>
      <c r="J3255" s="11"/>
      <c r="K3255" s="2"/>
      <c r="L3255" s="2"/>
      <c r="M3255" s="1"/>
    </row>
    <row r="3256" spans="1:13" x14ac:dyDescent="0.2">
      <c r="A3256" s="1"/>
      <c r="B3256" s="1"/>
      <c r="C3256" s="16"/>
      <c r="D3256" s="1"/>
      <c r="E3256" s="1"/>
      <c r="F3256" s="1"/>
      <c r="G3256" s="1"/>
      <c r="H3256" s="11"/>
      <c r="I3256" s="11"/>
      <c r="J3256" s="11"/>
      <c r="K3256" s="2"/>
      <c r="L3256" s="2"/>
      <c r="M3256" s="1"/>
    </row>
    <row r="3257" spans="1:13" x14ac:dyDescent="0.2">
      <c r="A3257" s="1"/>
      <c r="B3257" s="1"/>
      <c r="C3257" s="16"/>
      <c r="D3257" s="1"/>
      <c r="E3257" s="1"/>
      <c r="F3257" s="1"/>
      <c r="G3257" s="1"/>
      <c r="H3257" s="11"/>
      <c r="I3257" s="11"/>
      <c r="J3257" s="11"/>
      <c r="K3257" s="2"/>
      <c r="L3257" s="2"/>
      <c r="M3257" s="1"/>
    </row>
    <row r="3258" spans="1:13" x14ac:dyDescent="0.2">
      <c r="A3258" s="1"/>
      <c r="B3258" s="1"/>
      <c r="C3258" s="16"/>
      <c r="D3258" s="1"/>
      <c r="E3258" s="1"/>
      <c r="F3258" s="1"/>
      <c r="G3258" s="1"/>
      <c r="H3258" s="11"/>
      <c r="I3258" s="11"/>
      <c r="J3258" s="11"/>
      <c r="K3258" s="2"/>
      <c r="L3258" s="2"/>
      <c r="M3258" s="1"/>
    </row>
    <row r="3259" spans="1:13" x14ac:dyDescent="0.2">
      <c r="A3259" s="1"/>
      <c r="B3259" s="1"/>
      <c r="C3259" s="16"/>
      <c r="D3259" s="1"/>
      <c r="E3259" s="1"/>
      <c r="F3259" s="1"/>
      <c r="G3259" s="1"/>
      <c r="H3259" s="11"/>
      <c r="I3259" s="11"/>
      <c r="J3259" s="11"/>
      <c r="K3259" s="2"/>
      <c r="L3259" s="2"/>
      <c r="M3259" s="1"/>
    </row>
    <row r="3260" spans="1:13" x14ac:dyDescent="0.2">
      <c r="A3260" s="1"/>
      <c r="B3260" s="1"/>
      <c r="C3260" s="16"/>
      <c r="D3260" s="1"/>
      <c r="E3260" s="1"/>
      <c r="F3260" s="1"/>
      <c r="G3260" s="1"/>
      <c r="H3260" s="11"/>
      <c r="I3260" s="11"/>
      <c r="J3260" s="11"/>
      <c r="K3260" s="2"/>
      <c r="L3260" s="2"/>
      <c r="M3260" s="1"/>
    </row>
    <row r="3261" spans="1:13" x14ac:dyDescent="0.2">
      <c r="A3261" s="1"/>
      <c r="B3261" s="1"/>
      <c r="C3261" s="16"/>
      <c r="D3261" s="1"/>
      <c r="E3261" s="1"/>
      <c r="F3261" s="1"/>
      <c r="G3261" s="1"/>
      <c r="H3261" s="11"/>
      <c r="I3261" s="11"/>
      <c r="J3261" s="11"/>
      <c r="K3261" s="2"/>
      <c r="L3261" s="2"/>
      <c r="M3261" s="1"/>
    </row>
    <row r="3262" spans="1:13" x14ac:dyDescent="0.2">
      <c r="A3262" s="1"/>
      <c r="B3262" s="1"/>
      <c r="C3262" s="16"/>
      <c r="D3262" s="1"/>
      <c r="E3262" s="1"/>
      <c r="F3262" s="1"/>
      <c r="G3262" s="1"/>
      <c r="H3262" s="11"/>
      <c r="I3262" s="11"/>
      <c r="J3262" s="11"/>
      <c r="K3262" s="2"/>
      <c r="L3262" s="2"/>
      <c r="M3262" s="1"/>
    </row>
    <row r="3263" spans="1:13" x14ac:dyDescent="0.2">
      <c r="A3263" s="1"/>
      <c r="B3263" s="1"/>
      <c r="C3263" s="16"/>
      <c r="D3263" s="1"/>
      <c r="E3263" s="1"/>
      <c r="F3263" s="1"/>
      <c r="G3263" s="1"/>
      <c r="H3263" s="11"/>
      <c r="I3263" s="11"/>
      <c r="J3263" s="11"/>
      <c r="K3263" s="2"/>
      <c r="L3263" s="2"/>
      <c r="M3263" s="1"/>
    </row>
    <row r="3264" spans="1:13" x14ac:dyDescent="0.2">
      <c r="A3264" s="1"/>
      <c r="B3264" s="1"/>
      <c r="C3264" s="16"/>
      <c r="D3264" s="1"/>
      <c r="E3264" s="1"/>
      <c r="F3264" s="1"/>
      <c r="G3264" s="1"/>
      <c r="H3264" s="11"/>
      <c r="I3264" s="11"/>
      <c r="J3264" s="11"/>
      <c r="K3264" s="2"/>
      <c r="L3264" s="2"/>
      <c r="M3264" s="1"/>
    </row>
    <row r="3265" spans="1:13" x14ac:dyDescent="0.2">
      <c r="A3265" s="1"/>
      <c r="B3265" s="1"/>
      <c r="C3265" s="16"/>
      <c r="D3265" s="1"/>
      <c r="E3265" s="1"/>
      <c r="F3265" s="1"/>
      <c r="G3265" s="1"/>
      <c r="H3265" s="11"/>
      <c r="I3265" s="11"/>
      <c r="J3265" s="11"/>
      <c r="K3265" s="2"/>
      <c r="L3265" s="2"/>
      <c r="M3265" s="1"/>
    </row>
    <row r="3266" spans="1:13" x14ac:dyDescent="0.2">
      <c r="A3266" s="1"/>
      <c r="B3266" s="1"/>
      <c r="C3266" s="16"/>
      <c r="D3266" s="1"/>
      <c r="E3266" s="1"/>
      <c r="F3266" s="1"/>
      <c r="G3266" s="1"/>
      <c r="H3266" s="11"/>
      <c r="I3266" s="11"/>
      <c r="J3266" s="11"/>
      <c r="K3266" s="2"/>
      <c r="L3266" s="2"/>
      <c r="M3266" s="1"/>
    </row>
    <row r="3267" spans="1:13" x14ac:dyDescent="0.2">
      <c r="A3267" s="1"/>
      <c r="B3267" s="1"/>
      <c r="C3267" s="16"/>
      <c r="D3267" s="1"/>
      <c r="E3267" s="1"/>
      <c r="F3267" s="1"/>
      <c r="G3267" s="1"/>
      <c r="H3267" s="11"/>
      <c r="I3267" s="11"/>
      <c r="J3267" s="11"/>
      <c r="K3267" s="2"/>
      <c r="L3267" s="2"/>
      <c r="M3267" s="1"/>
    </row>
    <row r="3268" spans="1:13" x14ac:dyDescent="0.2">
      <c r="A3268" s="1"/>
      <c r="B3268" s="1"/>
      <c r="C3268" s="16"/>
      <c r="D3268" s="1"/>
      <c r="E3268" s="1"/>
      <c r="F3268" s="1"/>
      <c r="G3268" s="1"/>
      <c r="H3268" s="11"/>
      <c r="I3268" s="11"/>
      <c r="J3268" s="11"/>
      <c r="K3268" s="2"/>
      <c r="L3268" s="2"/>
      <c r="M3268" s="1"/>
    </row>
    <row r="3269" spans="1:13" x14ac:dyDescent="0.2">
      <c r="A3269" s="1"/>
      <c r="B3269" s="1"/>
      <c r="C3269" s="16"/>
      <c r="D3269" s="1"/>
      <c r="E3269" s="1"/>
      <c r="F3269" s="1"/>
      <c r="G3269" s="1"/>
      <c r="H3269" s="11"/>
      <c r="I3269" s="11"/>
      <c r="J3269" s="11"/>
      <c r="K3269" s="2"/>
      <c r="L3269" s="2"/>
      <c r="M3269" s="1"/>
    </row>
    <row r="3270" spans="1:13" x14ac:dyDescent="0.2">
      <c r="A3270" s="1"/>
      <c r="B3270" s="1"/>
      <c r="C3270" s="16"/>
      <c r="D3270" s="1"/>
      <c r="E3270" s="1"/>
      <c r="F3270" s="1"/>
      <c r="G3270" s="1"/>
      <c r="H3270" s="11"/>
      <c r="I3270" s="11"/>
      <c r="J3270" s="11"/>
      <c r="K3270" s="2"/>
      <c r="L3270" s="2"/>
      <c r="M3270" s="1"/>
    </row>
    <row r="3271" spans="1:13" x14ac:dyDescent="0.2">
      <c r="A3271" s="1"/>
      <c r="B3271" s="1"/>
      <c r="C3271" s="16"/>
      <c r="D3271" s="1"/>
      <c r="E3271" s="1"/>
      <c r="F3271" s="1"/>
      <c r="G3271" s="1"/>
      <c r="H3271" s="11"/>
      <c r="I3271" s="11"/>
      <c r="J3271" s="11"/>
      <c r="K3271" s="2"/>
      <c r="L3271" s="2"/>
      <c r="M3271" s="1"/>
    </row>
    <row r="3272" spans="1:13" x14ac:dyDescent="0.2">
      <c r="A3272" s="1"/>
      <c r="B3272" s="1"/>
      <c r="C3272" s="16"/>
      <c r="D3272" s="1"/>
      <c r="E3272" s="1"/>
      <c r="F3272" s="1"/>
      <c r="G3272" s="1"/>
      <c r="H3272" s="11"/>
      <c r="I3272" s="11"/>
      <c r="J3272" s="11"/>
      <c r="K3272" s="2"/>
      <c r="L3272" s="2"/>
      <c r="M3272" s="1"/>
    </row>
    <row r="3273" spans="1:13" x14ac:dyDescent="0.2">
      <c r="A3273" s="1"/>
      <c r="B3273" s="1"/>
      <c r="C3273" s="16"/>
      <c r="D3273" s="1"/>
      <c r="E3273" s="1"/>
      <c r="F3273" s="1"/>
      <c r="G3273" s="1"/>
      <c r="H3273" s="11"/>
      <c r="I3273" s="11"/>
      <c r="J3273" s="11"/>
      <c r="K3273" s="2"/>
      <c r="L3273" s="2"/>
      <c r="M3273" s="1"/>
    </row>
    <row r="3274" spans="1:13" x14ac:dyDescent="0.2">
      <c r="A3274" s="1"/>
      <c r="B3274" s="1"/>
      <c r="C3274" s="16"/>
      <c r="D3274" s="1"/>
      <c r="E3274" s="1"/>
      <c r="F3274" s="1"/>
      <c r="G3274" s="1"/>
      <c r="H3274" s="11"/>
      <c r="I3274" s="11"/>
      <c r="J3274" s="11"/>
      <c r="K3274" s="2"/>
      <c r="L3274" s="2"/>
      <c r="M3274" s="1"/>
    </row>
    <row r="3275" spans="1:13" x14ac:dyDescent="0.2">
      <c r="A3275" s="1"/>
      <c r="B3275" s="1"/>
      <c r="C3275" s="16"/>
      <c r="D3275" s="1"/>
      <c r="E3275" s="1"/>
      <c r="F3275" s="1"/>
      <c r="G3275" s="1"/>
      <c r="H3275" s="11"/>
      <c r="I3275" s="11"/>
      <c r="J3275" s="11"/>
      <c r="K3275" s="2"/>
      <c r="L3275" s="2"/>
      <c r="M3275" s="1"/>
    </row>
    <row r="3276" spans="1:13" x14ac:dyDescent="0.2">
      <c r="A3276" s="1"/>
      <c r="B3276" s="1"/>
      <c r="C3276" s="16"/>
      <c r="D3276" s="1"/>
      <c r="E3276" s="1"/>
      <c r="F3276" s="1"/>
      <c r="G3276" s="1"/>
      <c r="H3276" s="11"/>
      <c r="I3276" s="11"/>
      <c r="J3276" s="11"/>
      <c r="K3276" s="2"/>
      <c r="L3276" s="2"/>
      <c r="M3276" s="1"/>
    </row>
    <row r="3277" spans="1:13" x14ac:dyDescent="0.2">
      <c r="A3277" s="1"/>
      <c r="B3277" s="1"/>
      <c r="C3277" s="16"/>
      <c r="D3277" s="1"/>
      <c r="E3277" s="1"/>
      <c r="F3277" s="1"/>
      <c r="G3277" s="1"/>
      <c r="H3277" s="11"/>
      <c r="I3277" s="11"/>
      <c r="J3277" s="11"/>
      <c r="K3277" s="2"/>
      <c r="L3277" s="2"/>
      <c r="M3277" s="1"/>
    </row>
    <row r="3278" spans="1:13" x14ac:dyDescent="0.2">
      <c r="A3278" s="1"/>
      <c r="B3278" s="1"/>
      <c r="C3278" s="16"/>
      <c r="D3278" s="1"/>
      <c r="E3278" s="1"/>
      <c r="F3278" s="1"/>
      <c r="G3278" s="1"/>
      <c r="H3278" s="11"/>
      <c r="I3278" s="11"/>
      <c r="J3278" s="11"/>
      <c r="K3278" s="2"/>
      <c r="L3278" s="2"/>
      <c r="M3278" s="1"/>
    </row>
    <row r="3279" spans="1:13" x14ac:dyDescent="0.2">
      <c r="A3279" s="1"/>
      <c r="B3279" s="1"/>
      <c r="C3279" s="16"/>
      <c r="D3279" s="1"/>
      <c r="E3279" s="1"/>
      <c r="F3279" s="1"/>
      <c r="G3279" s="1"/>
      <c r="H3279" s="11"/>
      <c r="I3279" s="11"/>
      <c r="J3279" s="11"/>
      <c r="K3279" s="2"/>
      <c r="L3279" s="2"/>
      <c r="M3279" s="1"/>
    </row>
    <row r="3280" spans="1:13" x14ac:dyDescent="0.2">
      <c r="A3280" s="1"/>
      <c r="B3280" s="1"/>
      <c r="C3280" s="16"/>
      <c r="D3280" s="1"/>
      <c r="E3280" s="1"/>
      <c r="F3280" s="1"/>
      <c r="G3280" s="1"/>
      <c r="H3280" s="11"/>
      <c r="I3280" s="11"/>
      <c r="J3280" s="11"/>
      <c r="K3280" s="2"/>
      <c r="L3280" s="2"/>
      <c r="M3280" s="1"/>
    </row>
    <row r="3281" spans="1:13" x14ac:dyDescent="0.2">
      <c r="A3281" s="1"/>
      <c r="B3281" s="1"/>
      <c r="C3281" s="16"/>
      <c r="D3281" s="1"/>
      <c r="E3281" s="1"/>
      <c r="F3281" s="1"/>
      <c r="G3281" s="1"/>
      <c r="H3281" s="11"/>
      <c r="I3281" s="11"/>
      <c r="J3281" s="11"/>
      <c r="K3281" s="2"/>
      <c r="L3281" s="2"/>
      <c r="M3281" s="1"/>
    </row>
    <row r="3282" spans="1:13" x14ac:dyDescent="0.2">
      <c r="A3282" s="1"/>
      <c r="B3282" s="1"/>
      <c r="C3282" s="16"/>
      <c r="D3282" s="1"/>
      <c r="E3282" s="1"/>
      <c r="F3282" s="1"/>
      <c r="G3282" s="1"/>
      <c r="H3282" s="11"/>
      <c r="I3282" s="11"/>
      <c r="J3282" s="11"/>
      <c r="K3282" s="2"/>
      <c r="L3282" s="2"/>
      <c r="M3282" s="1"/>
    </row>
    <row r="3283" spans="1:13" x14ac:dyDescent="0.2">
      <c r="A3283" s="1"/>
      <c r="B3283" s="1"/>
      <c r="C3283" s="16"/>
      <c r="D3283" s="1"/>
      <c r="E3283" s="1"/>
      <c r="F3283" s="1"/>
      <c r="G3283" s="1"/>
      <c r="H3283" s="11"/>
      <c r="I3283" s="11"/>
      <c r="J3283" s="11"/>
      <c r="K3283" s="2"/>
      <c r="L3283" s="2"/>
      <c r="M3283" s="1"/>
    </row>
    <row r="3284" spans="1:13" x14ac:dyDescent="0.2">
      <c r="A3284" s="1"/>
      <c r="B3284" s="1"/>
      <c r="C3284" s="16"/>
      <c r="D3284" s="1"/>
      <c r="E3284" s="1"/>
      <c r="F3284" s="1"/>
      <c r="G3284" s="1"/>
      <c r="H3284" s="11"/>
      <c r="I3284" s="11"/>
      <c r="J3284" s="11"/>
      <c r="K3284" s="2"/>
      <c r="L3284" s="2"/>
      <c r="M3284" s="1"/>
    </row>
    <row r="3285" spans="1:13" x14ac:dyDescent="0.2">
      <c r="A3285" s="1"/>
      <c r="B3285" s="1"/>
      <c r="C3285" s="16"/>
      <c r="D3285" s="1"/>
      <c r="E3285" s="1"/>
      <c r="F3285" s="1"/>
      <c r="G3285" s="1"/>
      <c r="H3285" s="11"/>
      <c r="I3285" s="11"/>
      <c r="J3285" s="11"/>
      <c r="K3285" s="2"/>
      <c r="L3285" s="2"/>
      <c r="M3285" s="1"/>
    </row>
    <row r="3286" spans="1:13" x14ac:dyDescent="0.2">
      <c r="A3286" s="1"/>
      <c r="B3286" s="1"/>
      <c r="C3286" s="16"/>
      <c r="D3286" s="1"/>
      <c r="E3286" s="1"/>
      <c r="F3286" s="1"/>
      <c r="G3286" s="1"/>
      <c r="H3286" s="11"/>
      <c r="I3286" s="11"/>
      <c r="J3286" s="11"/>
      <c r="K3286" s="2"/>
      <c r="L3286" s="2"/>
      <c r="M3286" s="1"/>
    </row>
    <row r="3287" spans="1:13" x14ac:dyDescent="0.2">
      <c r="A3287" s="1"/>
      <c r="B3287" s="1"/>
      <c r="C3287" s="16"/>
      <c r="D3287" s="1"/>
      <c r="E3287" s="1"/>
      <c r="F3287" s="1"/>
      <c r="G3287" s="1"/>
      <c r="H3287" s="11"/>
      <c r="I3287" s="11"/>
      <c r="J3287" s="11"/>
      <c r="K3287" s="2"/>
      <c r="L3287" s="2"/>
      <c r="M3287" s="1"/>
    </row>
    <row r="3288" spans="1:13" x14ac:dyDescent="0.2">
      <c r="A3288" s="1"/>
      <c r="B3288" s="1"/>
      <c r="C3288" s="16"/>
      <c r="D3288" s="1"/>
      <c r="E3288" s="1"/>
      <c r="F3288" s="1"/>
      <c r="G3288" s="1"/>
      <c r="H3288" s="11"/>
      <c r="I3288" s="11"/>
      <c r="J3288" s="11"/>
      <c r="K3288" s="2"/>
      <c r="L3288" s="2"/>
      <c r="M3288" s="1"/>
    </row>
    <row r="3289" spans="1:13" x14ac:dyDescent="0.2">
      <c r="A3289" s="1"/>
      <c r="B3289" s="1"/>
      <c r="C3289" s="16"/>
      <c r="D3289" s="1"/>
      <c r="E3289" s="1"/>
      <c r="F3289" s="1"/>
      <c r="G3289" s="1"/>
      <c r="H3289" s="11"/>
      <c r="I3289" s="11"/>
      <c r="J3289" s="11"/>
      <c r="K3289" s="2"/>
      <c r="L3289" s="2"/>
      <c r="M3289" s="1"/>
    </row>
    <row r="3290" spans="1:13" x14ac:dyDescent="0.2">
      <c r="A3290" s="1"/>
      <c r="B3290" s="1"/>
      <c r="C3290" s="16"/>
      <c r="D3290" s="1"/>
      <c r="E3290" s="1"/>
      <c r="F3290" s="1"/>
      <c r="G3290" s="1"/>
      <c r="H3290" s="11"/>
      <c r="I3290" s="11"/>
      <c r="J3290" s="11"/>
      <c r="K3290" s="2"/>
      <c r="L3290" s="2"/>
      <c r="M3290" s="1"/>
    </row>
    <row r="3291" spans="1:13" x14ac:dyDescent="0.2">
      <c r="A3291" s="1"/>
      <c r="B3291" s="1"/>
      <c r="C3291" s="16"/>
      <c r="D3291" s="1"/>
      <c r="E3291" s="1"/>
      <c r="F3291" s="1"/>
      <c r="G3291" s="1"/>
      <c r="H3291" s="11"/>
      <c r="I3291" s="11"/>
      <c r="J3291" s="11"/>
      <c r="K3291" s="2"/>
      <c r="L3291" s="2"/>
      <c r="M3291" s="1"/>
    </row>
    <row r="3292" spans="1:13" x14ac:dyDescent="0.2">
      <c r="A3292" s="1"/>
      <c r="B3292" s="1"/>
      <c r="C3292" s="16"/>
      <c r="D3292" s="1"/>
      <c r="E3292" s="1"/>
      <c r="F3292" s="1"/>
      <c r="G3292" s="1"/>
      <c r="H3292" s="11"/>
      <c r="I3292" s="11"/>
      <c r="J3292" s="11"/>
      <c r="K3292" s="2"/>
      <c r="L3292" s="2"/>
      <c r="M3292" s="1"/>
    </row>
    <row r="3293" spans="1:13" x14ac:dyDescent="0.2">
      <c r="A3293" s="1"/>
      <c r="B3293" s="1"/>
      <c r="C3293" s="16"/>
      <c r="D3293" s="1"/>
      <c r="E3293" s="1"/>
      <c r="F3293" s="1"/>
      <c r="G3293" s="1"/>
      <c r="H3293" s="11"/>
      <c r="I3293" s="11"/>
      <c r="J3293" s="11"/>
      <c r="K3293" s="2"/>
      <c r="L3293" s="2"/>
      <c r="M3293" s="1"/>
    </row>
    <row r="3294" spans="1:13" x14ac:dyDescent="0.2">
      <c r="A3294" s="1"/>
      <c r="B3294" s="1"/>
      <c r="C3294" s="16"/>
      <c r="D3294" s="1"/>
      <c r="E3294" s="1"/>
      <c r="F3294" s="1"/>
      <c r="G3294" s="1"/>
      <c r="H3294" s="11"/>
      <c r="I3294" s="11"/>
      <c r="J3294" s="11"/>
      <c r="K3294" s="2"/>
      <c r="L3294" s="2"/>
      <c r="M3294" s="1"/>
    </row>
    <row r="3295" spans="1:13" x14ac:dyDescent="0.2">
      <c r="A3295" s="1"/>
      <c r="B3295" s="1"/>
      <c r="C3295" s="16"/>
      <c r="D3295" s="1"/>
      <c r="E3295" s="1"/>
      <c r="F3295" s="1"/>
      <c r="G3295" s="1"/>
      <c r="H3295" s="11"/>
      <c r="I3295" s="11"/>
      <c r="J3295" s="11"/>
      <c r="K3295" s="2"/>
      <c r="L3295" s="2"/>
      <c r="M3295" s="1"/>
    </row>
    <row r="3296" spans="1:13" x14ac:dyDescent="0.2">
      <c r="A3296" s="1"/>
      <c r="B3296" s="1"/>
      <c r="C3296" s="16"/>
      <c r="D3296" s="1"/>
      <c r="E3296" s="1"/>
      <c r="F3296" s="1"/>
      <c r="G3296" s="1"/>
      <c r="H3296" s="11"/>
      <c r="I3296" s="11"/>
      <c r="J3296" s="11"/>
      <c r="K3296" s="2"/>
      <c r="L3296" s="2"/>
      <c r="M3296" s="1"/>
    </row>
    <row r="3297" spans="1:13" x14ac:dyDescent="0.2">
      <c r="A3297" s="1"/>
      <c r="B3297" s="1"/>
      <c r="C3297" s="16"/>
      <c r="D3297" s="1"/>
      <c r="E3297" s="1"/>
      <c r="F3297" s="1"/>
      <c r="G3297" s="1"/>
      <c r="H3297" s="11"/>
      <c r="I3297" s="11"/>
      <c r="J3297" s="11"/>
      <c r="K3297" s="2"/>
      <c r="L3297" s="2"/>
      <c r="M3297" s="1"/>
    </row>
    <row r="3298" spans="1:13" x14ac:dyDescent="0.2">
      <c r="A3298" s="1"/>
      <c r="B3298" s="1"/>
      <c r="C3298" s="16"/>
      <c r="D3298" s="1"/>
      <c r="E3298" s="1"/>
      <c r="F3298" s="1"/>
      <c r="G3298" s="1"/>
      <c r="H3298" s="11"/>
      <c r="I3298" s="11"/>
      <c r="J3298" s="11"/>
      <c r="K3298" s="2"/>
      <c r="L3298" s="2"/>
      <c r="M3298" s="1"/>
    </row>
    <row r="3299" spans="1:13" x14ac:dyDescent="0.2">
      <c r="A3299" s="1"/>
      <c r="B3299" s="1"/>
      <c r="C3299" s="16"/>
      <c r="D3299" s="1"/>
      <c r="E3299" s="1"/>
      <c r="F3299" s="1"/>
      <c r="G3299" s="1"/>
      <c r="H3299" s="11"/>
      <c r="I3299" s="11"/>
      <c r="J3299" s="11"/>
      <c r="K3299" s="2"/>
      <c r="L3299" s="2"/>
      <c r="M3299" s="1"/>
    </row>
    <row r="3300" spans="1:13" x14ac:dyDescent="0.2">
      <c r="A3300" s="1"/>
      <c r="B3300" s="1"/>
      <c r="C3300" s="16"/>
      <c r="D3300" s="1"/>
      <c r="E3300" s="1"/>
      <c r="F3300" s="1"/>
      <c r="G3300" s="1"/>
      <c r="H3300" s="11"/>
      <c r="I3300" s="11"/>
      <c r="J3300" s="11"/>
      <c r="K3300" s="2"/>
      <c r="L3300" s="2"/>
      <c r="M3300" s="1"/>
    </row>
    <row r="3301" spans="1:13" x14ac:dyDescent="0.2">
      <c r="A3301" s="1"/>
      <c r="B3301" s="1"/>
      <c r="C3301" s="16"/>
      <c r="D3301" s="1"/>
      <c r="E3301" s="1"/>
      <c r="F3301" s="1"/>
      <c r="G3301" s="1"/>
      <c r="H3301" s="11"/>
      <c r="I3301" s="11"/>
      <c r="J3301" s="11"/>
      <c r="K3301" s="2"/>
      <c r="L3301" s="2"/>
      <c r="M3301" s="1"/>
    </row>
    <row r="3302" spans="1:13" x14ac:dyDescent="0.2">
      <c r="A3302" s="1"/>
      <c r="B3302" s="1"/>
      <c r="C3302" s="16"/>
      <c r="D3302" s="1"/>
      <c r="E3302" s="1"/>
      <c r="F3302" s="1"/>
      <c r="G3302" s="1"/>
      <c r="H3302" s="11"/>
      <c r="I3302" s="11"/>
      <c r="J3302" s="11"/>
      <c r="K3302" s="2"/>
      <c r="L3302" s="2"/>
      <c r="M3302" s="1"/>
    </row>
    <row r="3303" spans="1:13" x14ac:dyDescent="0.2">
      <c r="A3303" s="1"/>
      <c r="B3303" s="1"/>
      <c r="C3303" s="16"/>
      <c r="D3303" s="1"/>
      <c r="E3303" s="1"/>
      <c r="F3303" s="1"/>
      <c r="G3303" s="1"/>
      <c r="H3303" s="11"/>
      <c r="I3303" s="11"/>
      <c r="J3303" s="11"/>
      <c r="K3303" s="2"/>
      <c r="L3303" s="2"/>
      <c r="M3303" s="1"/>
    </row>
    <row r="3304" spans="1:13" x14ac:dyDescent="0.2">
      <c r="A3304" s="1"/>
      <c r="B3304" s="1"/>
      <c r="C3304" s="16"/>
      <c r="D3304" s="1"/>
      <c r="E3304" s="1"/>
      <c r="F3304" s="1"/>
      <c r="G3304" s="1"/>
      <c r="H3304" s="11"/>
      <c r="I3304" s="11"/>
      <c r="J3304" s="11"/>
      <c r="K3304" s="2"/>
      <c r="L3304" s="2"/>
      <c r="M3304" s="1"/>
    </row>
    <row r="3305" spans="1:13" x14ac:dyDescent="0.2">
      <c r="A3305" s="1"/>
      <c r="B3305" s="1"/>
      <c r="C3305" s="16"/>
      <c r="D3305" s="1"/>
      <c r="E3305" s="1"/>
      <c r="F3305" s="1"/>
      <c r="G3305" s="1"/>
      <c r="H3305" s="11"/>
      <c r="I3305" s="11"/>
      <c r="J3305" s="11"/>
      <c r="K3305" s="2"/>
      <c r="L3305" s="2"/>
      <c r="M3305" s="1"/>
    </row>
    <row r="3306" spans="1:13" x14ac:dyDescent="0.2">
      <c r="A3306" s="1"/>
      <c r="B3306" s="1"/>
      <c r="C3306" s="16"/>
      <c r="D3306" s="1"/>
      <c r="E3306" s="1"/>
      <c r="F3306" s="1"/>
      <c r="G3306" s="1"/>
      <c r="H3306" s="11"/>
      <c r="I3306" s="11"/>
      <c r="J3306" s="11"/>
      <c r="K3306" s="2"/>
      <c r="L3306" s="2"/>
      <c r="M3306" s="1"/>
    </row>
    <row r="3307" spans="1:13" x14ac:dyDescent="0.2">
      <c r="A3307" s="1"/>
      <c r="B3307" s="1"/>
      <c r="C3307" s="16"/>
      <c r="D3307" s="1"/>
      <c r="E3307" s="1"/>
      <c r="F3307" s="1"/>
      <c r="G3307" s="1"/>
      <c r="H3307" s="11"/>
      <c r="I3307" s="11"/>
      <c r="J3307" s="11"/>
      <c r="K3307" s="2"/>
      <c r="L3307" s="2"/>
      <c r="M3307" s="1"/>
    </row>
    <row r="3308" spans="1:13" x14ac:dyDescent="0.2">
      <c r="A3308" s="1"/>
      <c r="B3308" s="1"/>
      <c r="C3308" s="16"/>
      <c r="D3308" s="1"/>
      <c r="E3308" s="1"/>
      <c r="F3308" s="1"/>
      <c r="G3308" s="1"/>
      <c r="H3308" s="11"/>
      <c r="I3308" s="11"/>
      <c r="J3308" s="11"/>
      <c r="K3308" s="2"/>
      <c r="L3308" s="2"/>
      <c r="M3308" s="1"/>
    </row>
    <row r="3309" spans="1:13" x14ac:dyDescent="0.2">
      <c r="A3309" s="1"/>
      <c r="B3309" s="1"/>
      <c r="C3309" s="16"/>
      <c r="D3309" s="1"/>
      <c r="E3309" s="1"/>
      <c r="F3309" s="1"/>
      <c r="G3309" s="1"/>
      <c r="H3309" s="11"/>
      <c r="I3309" s="11"/>
      <c r="J3309" s="11"/>
      <c r="K3309" s="2"/>
      <c r="L3309" s="2"/>
      <c r="M3309" s="1"/>
    </row>
    <row r="3310" spans="1:13" x14ac:dyDescent="0.2">
      <c r="A3310" s="1"/>
      <c r="B3310" s="1"/>
      <c r="C3310" s="16"/>
      <c r="D3310" s="1"/>
      <c r="E3310" s="1"/>
      <c r="F3310" s="1"/>
      <c r="G3310" s="1"/>
      <c r="H3310" s="11"/>
      <c r="I3310" s="11"/>
      <c r="J3310" s="11"/>
      <c r="K3310" s="2"/>
      <c r="L3310" s="2"/>
      <c r="M3310" s="1"/>
    </row>
    <row r="3311" spans="1:13" x14ac:dyDescent="0.2">
      <c r="A3311" s="1"/>
      <c r="B3311" s="1"/>
      <c r="C3311" s="16"/>
      <c r="D3311" s="1"/>
      <c r="E3311" s="1"/>
      <c r="F3311" s="1"/>
      <c r="G3311" s="1"/>
      <c r="H3311" s="11"/>
      <c r="I3311" s="11"/>
      <c r="J3311" s="11"/>
      <c r="K3311" s="2"/>
      <c r="L3311" s="2"/>
      <c r="M3311" s="1"/>
    </row>
    <row r="3312" spans="1:13" x14ac:dyDescent="0.2">
      <c r="A3312" s="1"/>
      <c r="B3312" s="1"/>
      <c r="C3312" s="16"/>
      <c r="D3312" s="1"/>
      <c r="E3312" s="1"/>
      <c r="F3312" s="1"/>
      <c r="G3312" s="1"/>
      <c r="H3312" s="11"/>
      <c r="I3312" s="11"/>
      <c r="J3312" s="11"/>
      <c r="K3312" s="2"/>
      <c r="L3312" s="2"/>
      <c r="M3312" s="1"/>
    </row>
    <row r="3313" spans="1:13" x14ac:dyDescent="0.2">
      <c r="A3313" s="1"/>
      <c r="B3313" s="1"/>
      <c r="C3313" s="16"/>
      <c r="D3313" s="1"/>
      <c r="E3313" s="1"/>
      <c r="F3313" s="1"/>
      <c r="G3313" s="1"/>
      <c r="H3313" s="11"/>
      <c r="I3313" s="11"/>
      <c r="J3313" s="11"/>
      <c r="K3313" s="2"/>
      <c r="L3313" s="2"/>
      <c r="M3313" s="1"/>
    </row>
    <row r="3314" spans="1:13" x14ac:dyDescent="0.2">
      <c r="A3314" s="1"/>
      <c r="B3314" s="1"/>
      <c r="C3314" s="16"/>
      <c r="D3314" s="1"/>
      <c r="E3314" s="1"/>
      <c r="F3314" s="1"/>
      <c r="G3314" s="1"/>
      <c r="H3314" s="11"/>
      <c r="I3314" s="11"/>
      <c r="J3314" s="11"/>
      <c r="K3314" s="2"/>
      <c r="L3314" s="2"/>
      <c r="M3314" s="1"/>
    </row>
    <row r="3315" spans="1:13" x14ac:dyDescent="0.2">
      <c r="A3315" s="1"/>
      <c r="B3315" s="1"/>
      <c r="C3315" s="16"/>
      <c r="D3315" s="1"/>
      <c r="E3315" s="1"/>
      <c r="F3315" s="1"/>
      <c r="G3315" s="1"/>
      <c r="H3315" s="11"/>
      <c r="I3315" s="11"/>
      <c r="J3315" s="11"/>
      <c r="K3315" s="2"/>
      <c r="L3315" s="2"/>
      <c r="M3315" s="1"/>
    </row>
    <row r="3316" spans="1:13" x14ac:dyDescent="0.2">
      <c r="A3316" s="1"/>
      <c r="B3316" s="1"/>
      <c r="C3316" s="16"/>
      <c r="D3316" s="1"/>
      <c r="E3316" s="1"/>
      <c r="F3316" s="1"/>
      <c r="G3316" s="1"/>
      <c r="H3316" s="11"/>
      <c r="I3316" s="11"/>
      <c r="J3316" s="11"/>
      <c r="K3316" s="2"/>
      <c r="L3316" s="2"/>
      <c r="M3316" s="1"/>
    </row>
    <row r="3317" spans="1:13" x14ac:dyDescent="0.2">
      <c r="A3317" s="1"/>
      <c r="B3317" s="1"/>
      <c r="C3317" s="16"/>
      <c r="D3317" s="1"/>
      <c r="E3317" s="1"/>
      <c r="F3317" s="1"/>
      <c r="G3317" s="1"/>
      <c r="H3317" s="11"/>
      <c r="I3317" s="11"/>
      <c r="J3317" s="11"/>
      <c r="K3317" s="2"/>
      <c r="L3317" s="2"/>
      <c r="M3317" s="1"/>
    </row>
    <row r="3318" spans="1:13" x14ac:dyDescent="0.2">
      <c r="A3318" s="1"/>
      <c r="B3318" s="1"/>
      <c r="C3318" s="16"/>
      <c r="D3318" s="1"/>
      <c r="E3318" s="1"/>
      <c r="F3318" s="1"/>
      <c r="G3318" s="1"/>
      <c r="H3318" s="11"/>
      <c r="I3318" s="11"/>
      <c r="J3318" s="11"/>
      <c r="K3318" s="2"/>
      <c r="L3318" s="2"/>
      <c r="M3318" s="1"/>
    </row>
    <row r="3319" spans="1:13" x14ac:dyDescent="0.2">
      <c r="A3319" s="1"/>
      <c r="B3319" s="1"/>
      <c r="C3319" s="16"/>
      <c r="D3319" s="1"/>
      <c r="E3319" s="1"/>
      <c r="F3319" s="1"/>
      <c r="G3319" s="1"/>
      <c r="H3319" s="11"/>
      <c r="I3319" s="11"/>
      <c r="J3319" s="11"/>
      <c r="K3319" s="2"/>
      <c r="L3319" s="2"/>
      <c r="M3319" s="1"/>
    </row>
    <row r="3320" spans="1:13" x14ac:dyDescent="0.2">
      <c r="A3320" s="1"/>
      <c r="B3320" s="1"/>
      <c r="C3320" s="16"/>
      <c r="D3320" s="1"/>
      <c r="E3320" s="1"/>
      <c r="F3320" s="1"/>
      <c r="G3320" s="1"/>
      <c r="H3320" s="11"/>
      <c r="I3320" s="11"/>
      <c r="J3320" s="11"/>
      <c r="K3320" s="2"/>
      <c r="L3320" s="2"/>
      <c r="M3320" s="1"/>
    </row>
    <row r="3321" spans="1:13" x14ac:dyDescent="0.2">
      <c r="A3321" s="1"/>
      <c r="B3321" s="1"/>
      <c r="C3321" s="16"/>
      <c r="D3321" s="1"/>
      <c r="E3321" s="1"/>
      <c r="F3321" s="1"/>
      <c r="G3321" s="1"/>
      <c r="H3321" s="11"/>
      <c r="I3321" s="11"/>
      <c r="J3321" s="11"/>
      <c r="K3321" s="2"/>
      <c r="L3321" s="2"/>
      <c r="M3321" s="1"/>
    </row>
    <row r="3322" spans="1:13" x14ac:dyDescent="0.2">
      <c r="A3322" s="1"/>
      <c r="B3322" s="1"/>
      <c r="C3322" s="16"/>
      <c r="D3322" s="1"/>
      <c r="E3322" s="1"/>
      <c r="F3322" s="1"/>
      <c r="G3322" s="1"/>
      <c r="H3322" s="11"/>
      <c r="I3322" s="11"/>
      <c r="J3322" s="11"/>
      <c r="K3322" s="2"/>
      <c r="L3322" s="2"/>
      <c r="M3322" s="1"/>
    </row>
    <row r="3323" spans="1:13" x14ac:dyDescent="0.2">
      <c r="A3323" s="1"/>
      <c r="B3323" s="1"/>
      <c r="C3323" s="16"/>
      <c r="D3323" s="1"/>
      <c r="E3323" s="1"/>
      <c r="F3323" s="1"/>
      <c r="G3323" s="1"/>
      <c r="H3323" s="11"/>
      <c r="I3323" s="11"/>
      <c r="J3323" s="11"/>
      <c r="K3323" s="2"/>
      <c r="L3323" s="2"/>
      <c r="M3323" s="1"/>
    </row>
    <row r="3324" spans="1:13" x14ac:dyDescent="0.2">
      <c r="A3324" s="1"/>
      <c r="B3324" s="1"/>
      <c r="C3324" s="16"/>
      <c r="D3324" s="1"/>
      <c r="E3324" s="1"/>
      <c r="F3324" s="1"/>
      <c r="G3324" s="1"/>
      <c r="H3324" s="11"/>
      <c r="I3324" s="11"/>
      <c r="J3324" s="11"/>
      <c r="K3324" s="2"/>
      <c r="L3324" s="2"/>
      <c r="M3324" s="1"/>
    </row>
    <row r="3325" spans="1:13" x14ac:dyDescent="0.2">
      <c r="A3325" s="1"/>
      <c r="B3325" s="1"/>
      <c r="C3325" s="16"/>
      <c r="D3325" s="1"/>
      <c r="E3325" s="1"/>
      <c r="F3325" s="1"/>
      <c r="G3325" s="1"/>
      <c r="H3325" s="11"/>
      <c r="I3325" s="11"/>
      <c r="J3325" s="11"/>
      <c r="K3325" s="2"/>
      <c r="L3325" s="2"/>
      <c r="M3325" s="1"/>
    </row>
    <row r="3326" spans="1:13" x14ac:dyDescent="0.2">
      <c r="A3326" s="1"/>
      <c r="B3326" s="1"/>
      <c r="C3326" s="16"/>
      <c r="D3326" s="1"/>
      <c r="E3326" s="1"/>
      <c r="F3326" s="1"/>
      <c r="G3326" s="1"/>
      <c r="H3326" s="11"/>
      <c r="I3326" s="11"/>
      <c r="J3326" s="11"/>
      <c r="K3326" s="2"/>
      <c r="L3326" s="2"/>
      <c r="M3326" s="1"/>
    </row>
    <row r="3327" spans="1:13" x14ac:dyDescent="0.2">
      <c r="A3327" s="1"/>
      <c r="B3327" s="1"/>
      <c r="C3327" s="16"/>
      <c r="D3327" s="1"/>
      <c r="E3327" s="1"/>
      <c r="F3327" s="1"/>
      <c r="G3327" s="1"/>
      <c r="H3327" s="11"/>
      <c r="I3327" s="11"/>
      <c r="J3327" s="11"/>
      <c r="K3327" s="2"/>
      <c r="L3327" s="2"/>
      <c r="M3327" s="1"/>
    </row>
    <row r="3328" spans="1:13" x14ac:dyDescent="0.2">
      <c r="A3328" s="1"/>
      <c r="B3328" s="1"/>
      <c r="C3328" s="16"/>
      <c r="D3328" s="1"/>
      <c r="E3328" s="1"/>
      <c r="F3328" s="1"/>
      <c r="G3328" s="1"/>
      <c r="H3328" s="11"/>
      <c r="I3328" s="11"/>
      <c r="J3328" s="11"/>
      <c r="K3328" s="2"/>
      <c r="L3328" s="2"/>
      <c r="M3328" s="1"/>
    </row>
    <row r="3329" spans="1:13" x14ac:dyDescent="0.2">
      <c r="A3329" s="1"/>
      <c r="B3329" s="1"/>
      <c r="C3329" s="16"/>
      <c r="D3329" s="1"/>
      <c r="E3329" s="1"/>
      <c r="F3329" s="1"/>
      <c r="G3329" s="1"/>
      <c r="H3329" s="11"/>
      <c r="I3329" s="11"/>
      <c r="J3329" s="11"/>
      <c r="K3329" s="2"/>
      <c r="L3329" s="2"/>
      <c r="M3329" s="1"/>
    </row>
    <row r="3330" spans="1:13" x14ac:dyDescent="0.2">
      <c r="A3330" s="1"/>
      <c r="B3330" s="1"/>
      <c r="C3330" s="16"/>
      <c r="D3330" s="1"/>
      <c r="E3330" s="1"/>
      <c r="F3330" s="1"/>
      <c r="G3330" s="1"/>
      <c r="H3330" s="11"/>
      <c r="I3330" s="11"/>
      <c r="J3330" s="11"/>
      <c r="K3330" s="2"/>
      <c r="L3330" s="2"/>
      <c r="M3330" s="1"/>
    </row>
    <row r="3331" spans="1:13" x14ac:dyDescent="0.2">
      <c r="A3331" s="1"/>
      <c r="B3331" s="1"/>
      <c r="C3331" s="16"/>
      <c r="D3331" s="1"/>
      <c r="E3331" s="1"/>
      <c r="F3331" s="1"/>
      <c r="G3331" s="1"/>
      <c r="H3331" s="11"/>
      <c r="I3331" s="11"/>
      <c r="J3331" s="11"/>
      <c r="K3331" s="2"/>
      <c r="L3331" s="2"/>
      <c r="M3331" s="1"/>
    </row>
    <row r="3332" spans="1:13" x14ac:dyDescent="0.2">
      <c r="A3332" s="1"/>
      <c r="B3332" s="1"/>
      <c r="C3332" s="16"/>
      <c r="D3332" s="1"/>
      <c r="E3332" s="1"/>
      <c r="F3332" s="1"/>
      <c r="G3332" s="1"/>
      <c r="H3332" s="11"/>
      <c r="I3332" s="11"/>
      <c r="J3332" s="11"/>
      <c r="K3332" s="2"/>
      <c r="L3332" s="2"/>
      <c r="M3332" s="1"/>
    </row>
    <row r="3333" spans="1:13" x14ac:dyDescent="0.2">
      <c r="A3333" s="1"/>
      <c r="B3333" s="1"/>
      <c r="C3333" s="16"/>
      <c r="D3333" s="1"/>
      <c r="E3333" s="1"/>
      <c r="F3333" s="1"/>
      <c r="G3333" s="1"/>
      <c r="H3333" s="11"/>
      <c r="I3333" s="11"/>
      <c r="J3333" s="11"/>
      <c r="K3333" s="2"/>
      <c r="L3333" s="2"/>
      <c r="M3333" s="1"/>
    </row>
    <row r="3334" spans="1:13" x14ac:dyDescent="0.2">
      <c r="A3334" s="1"/>
      <c r="B3334" s="1"/>
      <c r="C3334" s="16"/>
      <c r="D3334" s="1"/>
      <c r="E3334" s="1"/>
      <c r="F3334" s="1"/>
      <c r="G3334" s="1"/>
      <c r="H3334" s="11"/>
      <c r="I3334" s="11"/>
      <c r="J3334" s="11"/>
      <c r="K3334" s="2"/>
      <c r="L3334" s="2"/>
      <c r="M3334" s="1"/>
    </row>
    <row r="3335" spans="1:13" x14ac:dyDescent="0.2">
      <c r="A3335" s="1"/>
      <c r="B3335" s="1"/>
      <c r="C3335" s="16"/>
      <c r="D3335" s="1"/>
      <c r="E3335" s="1"/>
      <c r="F3335" s="1"/>
      <c r="G3335" s="1"/>
      <c r="H3335" s="11"/>
      <c r="I3335" s="11"/>
      <c r="J3335" s="11"/>
      <c r="K3335" s="2"/>
      <c r="L3335" s="2"/>
      <c r="M3335" s="1"/>
    </row>
    <row r="3336" spans="1:13" x14ac:dyDescent="0.2">
      <c r="A3336" s="1"/>
      <c r="B3336" s="1"/>
      <c r="C3336" s="16"/>
      <c r="D3336" s="1"/>
      <c r="E3336" s="1"/>
      <c r="F3336" s="1"/>
      <c r="G3336" s="1"/>
      <c r="H3336" s="11"/>
      <c r="I3336" s="11"/>
      <c r="J3336" s="11"/>
      <c r="K3336" s="2"/>
      <c r="L3336" s="2"/>
      <c r="M3336" s="1"/>
    </row>
    <row r="3337" spans="1:13" x14ac:dyDescent="0.2">
      <c r="A3337" s="1"/>
      <c r="B3337" s="1"/>
      <c r="C3337" s="16"/>
      <c r="D3337" s="1"/>
      <c r="E3337" s="1"/>
      <c r="F3337" s="1"/>
      <c r="G3337" s="1"/>
      <c r="H3337" s="11"/>
      <c r="I3337" s="11"/>
      <c r="J3337" s="11"/>
      <c r="K3337" s="2"/>
      <c r="L3337" s="2"/>
      <c r="M3337" s="1"/>
    </row>
    <row r="3338" spans="1:13" x14ac:dyDescent="0.2">
      <c r="A3338" s="1"/>
      <c r="B3338" s="1"/>
      <c r="C3338" s="16"/>
      <c r="D3338" s="1"/>
      <c r="E3338" s="1"/>
      <c r="F3338" s="1"/>
      <c r="G3338" s="1"/>
      <c r="H3338" s="11"/>
      <c r="I3338" s="11"/>
      <c r="J3338" s="11"/>
      <c r="K3338" s="2"/>
      <c r="L3338" s="2"/>
      <c r="M3338" s="1"/>
    </row>
    <row r="3339" spans="1:13" x14ac:dyDescent="0.2">
      <c r="A3339" s="1"/>
      <c r="B3339" s="1"/>
      <c r="C3339" s="16"/>
      <c r="D3339" s="1"/>
      <c r="E3339" s="1"/>
      <c r="F3339" s="1"/>
      <c r="G3339" s="1"/>
      <c r="H3339" s="11"/>
      <c r="I3339" s="11"/>
      <c r="J3339" s="11"/>
      <c r="K3339" s="2"/>
      <c r="L3339" s="2"/>
      <c r="M3339" s="1"/>
    </row>
    <row r="3340" spans="1:13" x14ac:dyDescent="0.2">
      <c r="A3340" s="1"/>
      <c r="B3340" s="1"/>
      <c r="C3340" s="16"/>
      <c r="D3340" s="1"/>
      <c r="E3340" s="1"/>
      <c r="F3340" s="1"/>
      <c r="G3340" s="1"/>
      <c r="H3340" s="11"/>
      <c r="I3340" s="11"/>
      <c r="J3340" s="11"/>
      <c r="K3340" s="2"/>
      <c r="L3340" s="2"/>
      <c r="M3340" s="1"/>
    </row>
    <row r="3341" spans="1:13" x14ac:dyDescent="0.2">
      <c r="A3341" s="1"/>
      <c r="B3341" s="1"/>
      <c r="C3341" s="16"/>
      <c r="D3341" s="1"/>
      <c r="E3341" s="1"/>
      <c r="F3341" s="1"/>
      <c r="G3341" s="1"/>
      <c r="H3341" s="11"/>
      <c r="I3341" s="11"/>
      <c r="J3341" s="11"/>
      <c r="K3341" s="2"/>
      <c r="L3341" s="2"/>
      <c r="M3341" s="1"/>
    </row>
    <row r="3342" spans="1:13" x14ac:dyDescent="0.2">
      <c r="A3342" s="1"/>
      <c r="B3342" s="1"/>
      <c r="C3342" s="16"/>
      <c r="D3342" s="1"/>
      <c r="E3342" s="1"/>
      <c r="F3342" s="1"/>
      <c r="G3342" s="1"/>
      <c r="H3342" s="11"/>
      <c r="I3342" s="11"/>
      <c r="J3342" s="11"/>
      <c r="K3342" s="2"/>
      <c r="L3342" s="2"/>
      <c r="M3342" s="1"/>
    </row>
    <row r="3343" spans="1:13" x14ac:dyDescent="0.2">
      <c r="A3343" s="1"/>
      <c r="B3343" s="1"/>
      <c r="C3343" s="16"/>
      <c r="D3343" s="1"/>
      <c r="E3343" s="1"/>
      <c r="F3343" s="1"/>
      <c r="G3343" s="1"/>
      <c r="H3343" s="11"/>
      <c r="I3343" s="11"/>
      <c r="J3343" s="11"/>
      <c r="K3343" s="2"/>
      <c r="L3343" s="2"/>
      <c r="M3343" s="1"/>
    </row>
    <row r="3344" spans="1:13" x14ac:dyDescent="0.2">
      <c r="A3344" s="1"/>
      <c r="B3344" s="1"/>
      <c r="C3344" s="16"/>
      <c r="D3344" s="1"/>
      <c r="E3344" s="1"/>
      <c r="F3344" s="1"/>
      <c r="G3344" s="1"/>
      <c r="H3344" s="11"/>
      <c r="I3344" s="11"/>
      <c r="J3344" s="11"/>
      <c r="K3344" s="2"/>
      <c r="L3344" s="2"/>
      <c r="M3344" s="1"/>
    </row>
    <row r="3345" spans="1:13" x14ac:dyDescent="0.2">
      <c r="A3345" s="1"/>
      <c r="B3345" s="1"/>
      <c r="C3345" s="16"/>
      <c r="D3345" s="1"/>
      <c r="E3345" s="1"/>
      <c r="F3345" s="1"/>
      <c r="G3345" s="1"/>
      <c r="H3345" s="11"/>
      <c r="I3345" s="11"/>
      <c r="J3345" s="11"/>
      <c r="K3345" s="2"/>
      <c r="L3345" s="2"/>
      <c r="M3345" s="1"/>
    </row>
    <row r="3346" spans="1:13" x14ac:dyDescent="0.2">
      <c r="A3346" s="1"/>
      <c r="B3346" s="1"/>
      <c r="C3346" s="16"/>
      <c r="D3346" s="1"/>
      <c r="E3346" s="1"/>
      <c r="F3346" s="1"/>
      <c r="G3346" s="1"/>
      <c r="H3346" s="11"/>
      <c r="I3346" s="11"/>
      <c r="J3346" s="11"/>
      <c r="K3346" s="2"/>
      <c r="L3346" s="2"/>
      <c r="M3346" s="1"/>
    </row>
    <row r="3347" spans="1:13" x14ac:dyDescent="0.2">
      <c r="A3347" s="1"/>
      <c r="B3347" s="1"/>
      <c r="C3347" s="16"/>
      <c r="D3347" s="1"/>
      <c r="E3347" s="1"/>
      <c r="F3347" s="1"/>
      <c r="G3347" s="1"/>
      <c r="H3347" s="11"/>
      <c r="I3347" s="11"/>
      <c r="J3347" s="11"/>
      <c r="K3347" s="2"/>
      <c r="L3347" s="2"/>
      <c r="M3347" s="1"/>
    </row>
    <row r="3348" spans="1:13" x14ac:dyDescent="0.2">
      <c r="A3348" s="1"/>
      <c r="B3348" s="1"/>
      <c r="C3348" s="16"/>
      <c r="D3348" s="1"/>
      <c r="E3348" s="1"/>
      <c r="F3348" s="1"/>
      <c r="G3348" s="1"/>
      <c r="H3348" s="11"/>
      <c r="I3348" s="11"/>
      <c r="J3348" s="11"/>
      <c r="K3348" s="2"/>
      <c r="L3348" s="2"/>
      <c r="M3348" s="1"/>
    </row>
    <row r="3349" spans="1:13" x14ac:dyDescent="0.2">
      <c r="A3349" s="1"/>
      <c r="B3349" s="1"/>
      <c r="C3349" s="16"/>
      <c r="D3349" s="1"/>
      <c r="E3349" s="1"/>
      <c r="F3349" s="1"/>
      <c r="G3349" s="1"/>
      <c r="H3349" s="11"/>
      <c r="I3349" s="11"/>
      <c r="J3349" s="11"/>
      <c r="K3349" s="2"/>
      <c r="L3349" s="2"/>
      <c r="M3349" s="1"/>
    </row>
    <row r="3350" spans="1:13" x14ac:dyDescent="0.2">
      <c r="A3350" s="1"/>
      <c r="B3350" s="1"/>
      <c r="C3350" s="16"/>
      <c r="D3350" s="1"/>
      <c r="E3350" s="1"/>
      <c r="F3350" s="1"/>
      <c r="G3350" s="1"/>
      <c r="H3350" s="11"/>
      <c r="I3350" s="11"/>
      <c r="J3350" s="11"/>
      <c r="K3350" s="2"/>
      <c r="L3350" s="2"/>
      <c r="M3350" s="1"/>
    </row>
    <row r="3351" spans="1:13" x14ac:dyDescent="0.2">
      <c r="A3351" s="1"/>
      <c r="B3351" s="1"/>
      <c r="C3351" s="16"/>
      <c r="D3351" s="1"/>
      <c r="E3351" s="1"/>
      <c r="F3351" s="1"/>
      <c r="G3351" s="1"/>
      <c r="H3351" s="11"/>
      <c r="I3351" s="11"/>
      <c r="J3351" s="11"/>
      <c r="K3351" s="2"/>
      <c r="L3351" s="2"/>
      <c r="M3351" s="1"/>
    </row>
    <row r="3352" spans="1:13" x14ac:dyDescent="0.2">
      <c r="A3352" s="1"/>
      <c r="B3352" s="1"/>
      <c r="C3352" s="16"/>
      <c r="D3352" s="1"/>
      <c r="E3352" s="1"/>
      <c r="F3352" s="1"/>
      <c r="G3352" s="1"/>
      <c r="H3352" s="11"/>
      <c r="I3352" s="11"/>
      <c r="J3352" s="11"/>
      <c r="K3352" s="2"/>
      <c r="L3352" s="2"/>
      <c r="M3352" s="1"/>
    </row>
    <row r="3353" spans="1:13" x14ac:dyDescent="0.2">
      <c r="A3353" s="1"/>
      <c r="B3353" s="1"/>
      <c r="C3353" s="16"/>
      <c r="D3353" s="1"/>
      <c r="E3353" s="1"/>
      <c r="F3353" s="1"/>
      <c r="G3353" s="1"/>
      <c r="H3353" s="11"/>
      <c r="I3353" s="11"/>
      <c r="J3353" s="11"/>
      <c r="K3353" s="2"/>
      <c r="L3353" s="2"/>
      <c r="M3353" s="1"/>
    </row>
    <row r="3354" spans="1:13" x14ac:dyDescent="0.2">
      <c r="A3354" s="1"/>
      <c r="B3354" s="1"/>
      <c r="C3354" s="16"/>
      <c r="D3354" s="1"/>
      <c r="E3354" s="1"/>
      <c r="F3354" s="1"/>
      <c r="G3354" s="1"/>
      <c r="H3354" s="11"/>
      <c r="I3354" s="11"/>
      <c r="J3354" s="11"/>
      <c r="K3354" s="2"/>
      <c r="L3354" s="2"/>
      <c r="M3354" s="1"/>
    </row>
    <row r="3355" spans="1:13" x14ac:dyDescent="0.2">
      <c r="A3355" s="1"/>
      <c r="B3355" s="1"/>
      <c r="C3355" s="16"/>
      <c r="D3355" s="1"/>
      <c r="E3355" s="1"/>
      <c r="F3355" s="1"/>
      <c r="G3355" s="1"/>
      <c r="H3355" s="11"/>
      <c r="I3355" s="11"/>
      <c r="J3355" s="11"/>
      <c r="K3355" s="2"/>
      <c r="L3355" s="2"/>
      <c r="M3355" s="1"/>
    </row>
    <row r="3356" spans="1:13" x14ac:dyDescent="0.2">
      <c r="A3356" s="1"/>
      <c r="B3356" s="1"/>
      <c r="C3356" s="16"/>
      <c r="D3356" s="1"/>
      <c r="E3356" s="1"/>
      <c r="F3356" s="1"/>
      <c r="G3356" s="1"/>
      <c r="H3356" s="11"/>
      <c r="I3356" s="11"/>
      <c r="J3356" s="11"/>
      <c r="K3356" s="2"/>
      <c r="L3356" s="2"/>
      <c r="M3356" s="1"/>
    </row>
    <row r="3357" spans="1:13" x14ac:dyDescent="0.2">
      <c r="A3357" s="1"/>
      <c r="B3357" s="1"/>
      <c r="C3357" s="16"/>
      <c r="D3357" s="1"/>
      <c r="E3357" s="1"/>
      <c r="F3357" s="1"/>
      <c r="G3357" s="1"/>
      <c r="H3357" s="11"/>
      <c r="I3357" s="11"/>
      <c r="J3357" s="11"/>
      <c r="K3357" s="2"/>
      <c r="L3357" s="2"/>
      <c r="M3357" s="1"/>
    </row>
    <row r="3358" spans="1:13" x14ac:dyDescent="0.2">
      <c r="A3358" s="1"/>
      <c r="B3358" s="1"/>
      <c r="C3358" s="16"/>
      <c r="D3358" s="1"/>
      <c r="E3358" s="1"/>
      <c r="F3358" s="1"/>
      <c r="G3358" s="1"/>
      <c r="H3358" s="11"/>
      <c r="I3358" s="11"/>
      <c r="J3358" s="11"/>
      <c r="K3358" s="2"/>
      <c r="L3358" s="2"/>
      <c r="M3358" s="1"/>
    </row>
    <row r="3359" spans="1:13" x14ac:dyDescent="0.2">
      <c r="A3359" s="1"/>
      <c r="B3359" s="1"/>
      <c r="C3359" s="16"/>
      <c r="D3359" s="1"/>
      <c r="E3359" s="1"/>
      <c r="F3359" s="1"/>
      <c r="G3359" s="1"/>
      <c r="H3359" s="11"/>
      <c r="I3359" s="11"/>
      <c r="J3359" s="11"/>
      <c r="K3359" s="2"/>
      <c r="L3359" s="2"/>
      <c r="M3359" s="1"/>
    </row>
    <row r="3360" spans="1:13" x14ac:dyDescent="0.2">
      <c r="A3360" s="1"/>
      <c r="B3360" s="1"/>
      <c r="C3360" s="16"/>
      <c r="D3360" s="1"/>
      <c r="E3360" s="1"/>
      <c r="F3360" s="1"/>
      <c r="G3360" s="1"/>
      <c r="H3360" s="11"/>
      <c r="I3360" s="11"/>
      <c r="J3360" s="11"/>
      <c r="K3360" s="2"/>
      <c r="L3360" s="2"/>
      <c r="M3360" s="1"/>
    </row>
    <row r="3361" spans="1:13" x14ac:dyDescent="0.2">
      <c r="A3361" s="1"/>
      <c r="B3361" s="1"/>
      <c r="C3361" s="16"/>
      <c r="D3361" s="1"/>
      <c r="E3361" s="1"/>
      <c r="F3361" s="1"/>
      <c r="G3361" s="1"/>
      <c r="H3361" s="11"/>
      <c r="I3361" s="11"/>
      <c r="J3361" s="11"/>
      <c r="K3361" s="2"/>
      <c r="L3361" s="2"/>
      <c r="M3361" s="1"/>
    </row>
    <row r="3362" spans="1:13" x14ac:dyDescent="0.2">
      <c r="A3362" s="1"/>
      <c r="B3362" s="1"/>
      <c r="C3362" s="16"/>
      <c r="D3362" s="1"/>
      <c r="E3362" s="1"/>
      <c r="F3362" s="1"/>
      <c r="G3362" s="1"/>
      <c r="H3362" s="11"/>
      <c r="I3362" s="11"/>
      <c r="J3362" s="11"/>
      <c r="K3362" s="2"/>
      <c r="L3362" s="2"/>
      <c r="M3362" s="1"/>
    </row>
    <row r="3363" spans="1:13" x14ac:dyDescent="0.2">
      <c r="A3363" s="1"/>
      <c r="B3363" s="1"/>
      <c r="C3363" s="16"/>
      <c r="D3363" s="1"/>
      <c r="E3363" s="1"/>
      <c r="F3363" s="1"/>
      <c r="G3363" s="1"/>
      <c r="H3363" s="11"/>
      <c r="I3363" s="11"/>
      <c r="J3363" s="11"/>
      <c r="K3363" s="2"/>
      <c r="L3363" s="2"/>
      <c r="M3363" s="1"/>
    </row>
    <row r="3364" spans="1:13" x14ac:dyDescent="0.2">
      <c r="A3364" s="1"/>
      <c r="B3364" s="1"/>
      <c r="C3364" s="16"/>
      <c r="D3364" s="1"/>
      <c r="E3364" s="1"/>
      <c r="F3364" s="1"/>
      <c r="G3364" s="1"/>
      <c r="H3364" s="11"/>
      <c r="I3364" s="11"/>
      <c r="J3364" s="11"/>
      <c r="K3364" s="2"/>
      <c r="L3364" s="2"/>
      <c r="M3364" s="1"/>
    </row>
    <row r="3365" spans="1:13" x14ac:dyDescent="0.2">
      <c r="A3365" s="1"/>
      <c r="B3365" s="1"/>
      <c r="C3365" s="16"/>
      <c r="D3365" s="1"/>
      <c r="E3365" s="1"/>
      <c r="F3365" s="1"/>
      <c r="G3365" s="1"/>
      <c r="H3365" s="11"/>
      <c r="I3365" s="11"/>
      <c r="J3365" s="11"/>
      <c r="K3365" s="2"/>
      <c r="L3365" s="2"/>
      <c r="M3365" s="1"/>
    </row>
    <row r="3366" spans="1:13" x14ac:dyDescent="0.2">
      <c r="A3366" s="1"/>
      <c r="B3366" s="1"/>
      <c r="C3366" s="16"/>
      <c r="D3366" s="1"/>
      <c r="E3366" s="1"/>
      <c r="F3366" s="1"/>
      <c r="G3366" s="1"/>
      <c r="H3366" s="11"/>
      <c r="I3366" s="11"/>
      <c r="J3366" s="11"/>
      <c r="K3366" s="2"/>
      <c r="L3366" s="2"/>
      <c r="M3366" s="1"/>
    </row>
    <row r="3367" spans="1:13" x14ac:dyDescent="0.2">
      <c r="A3367" s="1"/>
      <c r="B3367" s="1"/>
      <c r="C3367" s="16"/>
      <c r="D3367" s="1"/>
      <c r="E3367" s="1"/>
      <c r="F3367" s="1"/>
      <c r="G3367" s="1"/>
      <c r="H3367" s="11"/>
      <c r="I3367" s="11"/>
      <c r="J3367" s="11"/>
      <c r="K3367" s="2"/>
      <c r="L3367" s="2"/>
      <c r="M3367" s="1"/>
    </row>
    <row r="3368" spans="1:13" x14ac:dyDescent="0.2">
      <c r="A3368" s="1"/>
      <c r="B3368" s="1"/>
      <c r="C3368" s="16"/>
      <c r="D3368" s="1"/>
      <c r="E3368" s="1"/>
      <c r="F3368" s="1"/>
      <c r="G3368" s="1"/>
      <c r="H3368" s="11"/>
      <c r="I3368" s="11"/>
      <c r="J3368" s="11"/>
      <c r="K3368" s="2"/>
      <c r="L3368" s="2"/>
      <c r="M3368" s="1"/>
    </row>
    <row r="3369" spans="1:13" x14ac:dyDescent="0.2">
      <c r="A3369" s="1"/>
      <c r="B3369" s="1"/>
      <c r="C3369" s="16"/>
      <c r="D3369" s="1"/>
      <c r="E3369" s="1"/>
      <c r="F3369" s="1"/>
      <c r="G3369" s="1"/>
      <c r="H3369" s="11"/>
      <c r="I3369" s="11"/>
      <c r="J3369" s="11"/>
      <c r="K3369" s="2"/>
      <c r="L3369" s="2"/>
      <c r="M3369" s="1"/>
    </row>
    <row r="3370" spans="1:13" x14ac:dyDescent="0.2">
      <c r="A3370" s="1"/>
      <c r="B3370" s="1"/>
      <c r="C3370" s="16"/>
      <c r="D3370" s="1"/>
      <c r="E3370" s="1"/>
      <c r="F3370" s="1"/>
      <c r="G3370" s="1"/>
      <c r="H3370" s="11"/>
      <c r="I3370" s="11"/>
      <c r="J3370" s="11"/>
      <c r="K3370" s="2"/>
      <c r="L3370" s="2"/>
      <c r="M3370" s="1"/>
    </row>
    <row r="3371" spans="1:13" x14ac:dyDescent="0.2">
      <c r="A3371" s="1"/>
      <c r="B3371" s="1"/>
      <c r="C3371" s="16"/>
      <c r="D3371" s="1"/>
      <c r="E3371" s="1"/>
      <c r="F3371" s="1"/>
      <c r="G3371" s="1"/>
      <c r="H3371" s="11"/>
      <c r="I3371" s="11"/>
      <c r="J3371" s="11"/>
      <c r="K3371" s="2"/>
      <c r="L3371" s="2"/>
      <c r="M3371" s="1"/>
    </row>
    <row r="3372" spans="1:13" x14ac:dyDescent="0.2">
      <c r="A3372" s="1"/>
      <c r="B3372" s="1"/>
      <c r="C3372" s="16"/>
      <c r="D3372" s="1"/>
      <c r="E3372" s="1"/>
      <c r="F3372" s="1"/>
      <c r="G3372" s="1"/>
      <c r="H3372" s="11"/>
      <c r="I3372" s="11"/>
      <c r="J3372" s="11"/>
      <c r="K3372" s="2"/>
      <c r="L3372" s="2"/>
      <c r="M3372" s="1"/>
    </row>
    <row r="3373" spans="1:13" x14ac:dyDescent="0.2">
      <c r="A3373" s="1"/>
      <c r="B3373" s="1"/>
      <c r="C3373" s="16"/>
      <c r="D3373" s="1"/>
      <c r="E3373" s="1"/>
      <c r="F3373" s="1"/>
      <c r="G3373" s="1"/>
      <c r="H3373" s="11"/>
      <c r="I3373" s="11"/>
      <c r="J3373" s="11"/>
      <c r="K3373" s="2"/>
      <c r="L3373" s="2"/>
      <c r="M3373" s="1"/>
    </row>
    <row r="3374" spans="1:13" x14ac:dyDescent="0.2">
      <c r="A3374" s="1"/>
      <c r="B3374" s="1"/>
      <c r="C3374" s="16"/>
      <c r="D3374" s="1"/>
      <c r="E3374" s="1"/>
      <c r="F3374" s="1"/>
      <c r="G3374" s="1"/>
      <c r="H3374" s="11"/>
      <c r="I3374" s="11"/>
      <c r="J3374" s="11"/>
      <c r="K3374" s="2"/>
      <c r="L3374" s="2"/>
      <c r="M3374" s="1"/>
    </row>
    <row r="3375" spans="1:13" x14ac:dyDescent="0.2">
      <c r="A3375" s="1"/>
      <c r="B3375" s="1"/>
      <c r="C3375" s="16"/>
      <c r="D3375" s="1"/>
      <c r="E3375" s="1"/>
      <c r="F3375" s="1"/>
      <c r="G3375" s="1"/>
      <c r="H3375" s="11"/>
      <c r="I3375" s="11"/>
      <c r="J3375" s="11"/>
      <c r="K3375" s="2"/>
      <c r="L3375" s="2"/>
      <c r="M3375" s="1"/>
    </row>
    <row r="3376" spans="1:13" x14ac:dyDescent="0.2">
      <c r="A3376" s="1"/>
      <c r="B3376" s="1"/>
      <c r="C3376" s="16"/>
      <c r="D3376" s="1"/>
      <c r="E3376" s="1"/>
      <c r="F3376" s="1"/>
      <c r="G3376" s="1"/>
      <c r="H3376" s="11"/>
      <c r="I3376" s="11"/>
      <c r="J3376" s="11"/>
      <c r="K3376" s="2"/>
      <c r="L3376" s="2"/>
      <c r="M3376" s="1"/>
    </row>
    <row r="3377" spans="1:13" x14ac:dyDescent="0.2">
      <c r="A3377" s="1"/>
      <c r="B3377" s="1"/>
      <c r="C3377" s="16"/>
      <c r="D3377" s="1"/>
      <c r="E3377" s="1"/>
      <c r="F3377" s="1"/>
      <c r="G3377" s="1"/>
      <c r="H3377" s="11"/>
      <c r="I3377" s="11"/>
      <c r="J3377" s="11"/>
      <c r="K3377" s="2"/>
      <c r="L3377" s="2"/>
      <c r="M3377" s="1"/>
    </row>
    <row r="3378" spans="1:13" x14ac:dyDescent="0.2">
      <c r="A3378" s="1"/>
      <c r="B3378" s="1"/>
      <c r="C3378" s="16"/>
      <c r="D3378" s="1"/>
      <c r="E3378" s="1"/>
      <c r="F3378" s="1"/>
      <c r="G3378" s="1"/>
      <c r="H3378" s="11"/>
      <c r="I3378" s="11"/>
      <c r="J3378" s="11"/>
      <c r="K3378" s="2"/>
      <c r="L3378" s="2"/>
      <c r="M3378" s="1"/>
    </row>
    <row r="3379" spans="1:13" x14ac:dyDescent="0.2">
      <c r="A3379" s="1"/>
      <c r="B3379" s="1"/>
      <c r="C3379" s="16"/>
      <c r="D3379" s="1"/>
      <c r="E3379" s="1"/>
      <c r="F3379" s="1"/>
      <c r="G3379" s="1"/>
      <c r="H3379" s="11"/>
      <c r="I3379" s="11"/>
      <c r="J3379" s="11"/>
      <c r="K3379" s="2"/>
      <c r="L3379" s="2"/>
      <c r="M3379" s="1"/>
    </row>
    <row r="3380" spans="1:13" x14ac:dyDescent="0.2">
      <c r="A3380" s="1"/>
      <c r="B3380" s="1"/>
      <c r="C3380" s="16"/>
      <c r="D3380" s="1"/>
      <c r="E3380" s="1"/>
      <c r="F3380" s="1"/>
      <c r="G3380" s="1"/>
      <c r="H3380" s="11"/>
      <c r="I3380" s="11"/>
      <c r="J3380" s="11"/>
      <c r="K3380" s="2"/>
      <c r="L3380" s="2"/>
      <c r="M3380" s="1"/>
    </row>
    <row r="3381" spans="1:13" x14ac:dyDescent="0.2">
      <c r="A3381" s="1"/>
      <c r="B3381" s="1"/>
      <c r="C3381" s="16"/>
      <c r="D3381" s="1"/>
      <c r="E3381" s="1"/>
      <c r="F3381" s="1"/>
      <c r="G3381" s="1"/>
      <c r="H3381" s="11"/>
      <c r="I3381" s="11"/>
      <c r="J3381" s="11"/>
      <c r="K3381" s="2"/>
      <c r="L3381" s="2"/>
      <c r="M3381" s="1"/>
    </row>
    <row r="3382" spans="1:13" x14ac:dyDescent="0.2">
      <c r="A3382" s="1"/>
      <c r="B3382" s="1"/>
      <c r="C3382" s="16"/>
      <c r="D3382" s="1"/>
      <c r="E3382" s="1"/>
      <c r="F3382" s="1"/>
      <c r="G3382" s="1"/>
      <c r="H3382" s="11"/>
      <c r="I3382" s="11"/>
      <c r="J3382" s="11"/>
      <c r="K3382" s="2"/>
      <c r="L3382" s="2"/>
      <c r="M3382" s="1"/>
    </row>
    <row r="3383" spans="1:13" x14ac:dyDescent="0.2">
      <c r="A3383" s="1"/>
      <c r="B3383" s="1"/>
      <c r="C3383" s="16"/>
      <c r="D3383" s="1"/>
      <c r="E3383" s="1"/>
      <c r="F3383" s="1"/>
      <c r="G3383" s="1"/>
      <c r="H3383" s="11"/>
      <c r="I3383" s="11"/>
      <c r="J3383" s="11"/>
      <c r="K3383" s="2"/>
      <c r="L3383" s="2"/>
      <c r="M3383" s="1"/>
    </row>
    <row r="3384" spans="1:13" x14ac:dyDescent="0.2">
      <c r="A3384" s="1"/>
      <c r="B3384" s="1"/>
      <c r="C3384" s="16"/>
      <c r="D3384" s="1"/>
      <c r="E3384" s="1"/>
      <c r="F3384" s="1"/>
      <c r="G3384" s="1"/>
      <c r="H3384" s="11"/>
      <c r="I3384" s="11"/>
      <c r="J3384" s="11"/>
      <c r="K3384" s="2"/>
      <c r="L3384" s="2"/>
      <c r="M3384" s="1"/>
    </row>
    <row r="3385" spans="1:13" x14ac:dyDescent="0.2">
      <c r="A3385" s="1"/>
      <c r="B3385" s="1"/>
      <c r="C3385" s="16"/>
      <c r="D3385" s="1"/>
      <c r="E3385" s="1"/>
      <c r="F3385" s="1"/>
      <c r="G3385" s="1"/>
      <c r="H3385" s="11"/>
      <c r="I3385" s="11"/>
      <c r="J3385" s="11"/>
      <c r="K3385" s="2"/>
      <c r="L3385" s="2"/>
      <c r="M3385" s="1"/>
    </row>
    <row r="3386" spans="1:13" x14ac:dyDescent="0.2">
      <c r="A3386" s="1"/>
      <c r="B3386" s="1"/>
      <c r="C3386" s="16"/>
      <c r="D3386" s="1"/>
      <c r="E3386" s="1"/>
      <c r="F3386" s="1"/>
      <c r="G3386" s="1"/>
      <c r="H3386" s="11"/>
      <c r="I3386" s="11"/>
      <c r="J3386" s="11"/>
      <c r="K3386" s="2"/>
      <c r="L3386" s="2"/>
      <c r="M3386" s="1"/>
    </row>
    <row r="3387" spans="1:13" x14ac:dyDescent="0.2">
      <c r="A3387" s="1"/>
      <c r="B3387" s="1"/>
      <c r="C3387" s="16"/>
      <c r="D3387" s="1"/>
      <c r="E3387" s="1"/>
      <c r="F3387" s="1"/>
      <c r="G3387" s="1"/>
      <c r="H3387" s="11"/>
      <c r="I3387" s="11"/>
      <c r="J3387" s="11"/>
      <c r="K3387" s="2"/>
      <c r="L3387" s="2"/>
      <c r="M3387" s="1"/>
    </row>
    <row r="3388" spans="1:13" x14ac:dyDescent="0.2">
      <c r="A3388" s="1"/>
      <c r="B3388" s="1"/>
      <c r="C3388" s="16"/>
      <c r="D3388" s="1"/>
      <c r="E3388" s="1"/>
      <c r="F3388" s="1"/>
      <c r="G3388" s="1"/>
      <c r="H3388" s="11"/>
      <c r="I3388" s="11"/>
      <c r="J3388" s="11"/>
      <c r="K3388" s="2"/>
      <c r="L3388" s="2"/>
      <c r="M3388" s="1"/>
    </row>
    <row r="3389" spans="1:13" x14ac:dyDescent="0.2">
      <c r="A3389" s="1"/>
      <c r="B3389" s="1"/>
      <c r="C3389" s="16"/>
      <c r="D3389" s="1"/>
      <c r="E3389" s="1"/>
      <c r="F3389" s="1"/>
      <c r="G3389" s="1"/>
      <c r="H3389" s="11"/>
      <c r="I3389" s="11"/>
      <c r="J3389" s="11"/>
      <c r="K3389" s="2"/>
      <c r="L3389" s="2"/>
      <c r="M3389" s="1"/>
    </row>
    <row r="3390" spans="1:13" x14ac:dyDescent="0.2">
      <c r="A3390" s="1"/>
      <c r="B3390" s="1"/>
      <c r="C3390" s="16"/>
      <c r="D3390" s="1"/>
      <c r="E3390" s="1"/>
      <c r="F3390" s="1"/>
      <c r="G3390" s="1"/>
      <c r="H3390" s="11"/>
      <c r="I3390" s="11"/>
      <c r="J3390" s="11"/>
      <c r="K3390" s="2"/>
      <c r="L3390" s="2"/>
      <c r="M3390" s="1"/>
    </row>
    <row r="3391" spans="1:13" x14ac:dyDescent="0.2">
      <c r="A3391" s="1"/>
      <c r="B3391" s="1"/>
      <c r="C3391" s="16"/>
      <c r="D3391" s="1"/>
      <c r="E3391" s="1"/>
      <c r="F3391" s="1"/>
      <c r="G3391" s="1"/>
      <c r="H3391" s="11"/>
      <c r="I3391" s="11"/>
      <c r="J3391" s="11"/>
      <c r="K3391" s="2"/>
      <c r="L3391" s="2"/>
      <c r="M3391" s="1"/>
    </row>
    <row r="3392" spans="1:13" x14ac:dyDescent="0.2">
      <c r="A3392" s="1"/>
      <c r="B3392" s="1"/>
      <c r="C3392" s="16"/>
      <c r="D3392" s="1"/>
      <c r="E3392" s="1"/>
      <c r="F3392" s="1"/>
      <c r="G3392" s="1"/>
      <c r="H3392" s="11"/>
      <c r="I3392" s="11"/>
      <c r="J3392" s="11"/>
      <c r="K3392" s="2"/>
      <c r="L3392" s="2"/>
      <c r="M3392" s="1"/>
    </row>
    <row r="3393" spans="1:13" x14ac:dyDescent="0.2">
      <c r="A3393" s="1"/>
      <c r="B3393" s="1"/>
      <c r="C3393" s="16"/>
      <c r="D3393" s="1"/>
      <c r="E3393" s="1"/>
      <c r="F3393" s="1"/>
      <c r="G3393" s="1"/>
      <c r="H3393" s="11"/>
      <c r="I3393" s="11"/>
      <c r="J3393" s="11"/>
      <c r="K3393" s="2"/>
      <c r="L3393" s="2"/>
      <c r="M3393" s="1"/>
    </row>
    <row r="3394" spans="1:13" x14ac:dyDescent="0.2">
      <c r="A3394" s="1"/>
      <c r="B3394" s="1"/>
      <c r="C3394" s="16"/>
      <c r="D3394" s="1"/>
      <c r="E3394" s="1"/>
      <c r="F3394" s="1"/>
      <c r="G3394" s="1"/>
      <c r="H3394" s="11"/>
      <c r="I3394" s="11"/>
      <c r="J3394" s="11"/>
      <c r="K3394" s="2"/>
      <c r="L3394" s="2"/>
      <c r="M3394" s="1"/>
    </row>
    <row r="3395" spans="1:13" x14ac:dyDescent="0.2">
      <c r="A3395" s="1"/>
      <c r="B3395" s="1"/>
      <c r="C3395" s="16"/>
      <c r="D3395" s="1"/>
      <c r="E3395" s="1"/>
      <c r="F3395" s="1"/>
      <c r="G3395" s="1"/>
      <c r="H3395" s="11"/>
      <c r="I3395" s="11"/>
      <c r="J3395" s="11"/>
      <c r="K3395" s="2"/>
      <c r="L3395" s="2"/>
      <c r="M3395" s="1"/>
    </row>
    <row r="3396" spans="1:13" x14ac:dyDescent="0.2">
      <c r="A3396" s="1"/>
      <c r="B3396" s="1"/>
      <c r="C3396" s="16"/>
      <c r="D3396" s="1"/>
      <c r="E3396" s="1"/>
      <c r="F3396" s="1"/>
      <c r="G3396" s="1"/>
      <c r="H3396" s="11"/>
      <c r="I3396" s="11"/>
      <c r="J3396" s="11"/>
      <c r="K3396" s="2"/>
      <c r="L3396" s="2"/>
      <c r="M3396" s="1"/>
    </row>
    <row r="3397" spans="1:13" x14ac:dyDescent="0.2">
      <c r="A3397" s="1"/>
      <c r="B3397" s="1"/>
      <c r="C3397" s="16"/>
      <c r="D3397" s="1"/>
      <c r="E3397" s="1"/>
      <c r="F3397" s="1"/>
      <c r="G3397" s="1"/>
      <c r="H3397" s="11"/>
      <c r="I3397" s="11"/>
      <c r="J3397" s="11"/>
      <c r="K3397" s="2"/>
      <c r="L3397" s="2"/>
      <c r="M3397" s="1"/>
    </row>
    <row r="3398" spans="1:13" x14ac:dyDescent="0.2">
      <c r="A3398" s="1"/>
      <c r="B3398" s="1"/>
      <c r="C3398" s="16"/>
      <c r="D3398" s="1"/>
      <c r="E3398" s="1"/>
      <c r="F3398" s="1"/>
      <c r="G3398" s="1"/>
      <c r="H3398" s="11"/>
      <c r="I3398" s="11"/>
      <c r="J3398" s="11"/>
      <c r="K3398" s="2"/>
      <c r="L3398" s="2"/>
      <c r="M3398" s="1"/>
    </row>
    <row r="3399" spans="1:13" x14ac:dyDescent="0.2">
      <c r="A3399" s="1"/>
      <c r="B3399" s="1"/>
      <c r="C3399" s="16"/>
      <c r="D3399" s="1"/>
      <c r="E3399" s="1"/>
      <c r="F3399" s="1"/>
      <c r="G3399" s="1"/>
      <c r="H3399" s="11"/>
      <c r="I3399" s="11"/>
      <c r="J3399" s="11"/>
      <c r="K3399" s="2"/>
      <c r="L3399" s="2"/>
      <c r="M3399" s="1"/>
    </row>
    <row r="3400" spans="1:13" x14ac:dyDescent="0.2">
      <c r="A3400" s="1"/>
      <c r="B3400" s="1"/>
      <c r="C3400" s="16"/>
      <c r="D3400" s="1"/>
      <c r="E3400" s="1"/>
      <c r="F3400" s="1"/>
      <c r="G3400" s="1"/>
      <c r="H3400" s="11"/>
      <c r="I3400" s="11"/>
      <c r="J3400" s="11"/>
      <c r="K3400" s="2"/>
      <c r="L3400" s="2"/>
      <c r="M3400" s="1"/>
    </row>
    <row r="3401" spans="1:13" x14ac:dyDescent="0.2">
      <c r="A3401" s="1"/>
      <c r="B3401" s="1"/>
      <c r="C3401" s="16"/>
      <c r="D3401" s="1"/>
      <c r="E3401" s="1"/>
      <c r="F3401" s="1"/>
      <c r="G3401" s="1"/>
      <c r="H3401" s="11"/>
      <c r="I3401" s="11"/>
      <c r="J3401" s="11"/>
      <c r="K3401" s="2"/>
      <c r="L3401" s="2"/>
      <c r="M3401" s="1"/>
    </row>
    <row r="3402" spans="1:13" x14ac:dyDescent="0.2">
      <c r="A3402" s="1"/>
      <c r="B3402" s="1"/>
      <c r="C3402" s="16"/>
      <c r="D3402" s="1"/>
      <c r="E3402" s="1"/>
      <c r="F3402" s="1"/>
      <c r="G3402" s="1"/>
      <c r="H3402" s="11"/>
      <c r="I3402" s="11"/>
      <c r="J3402" s="11"/>
      <c r="K3402" s="2"/>
      <c r="L3402" s="2"/>
      <c r="M3402" s="1"/>
    </row>
    <row r="3403" spans="1:13" x14ac:dyDescent="0.2">
      <c r="A3403" s="1"/>
      <c r="B3403" s="1"/>
      <c r="C3403" s="16"/>
      <c r="D3403" s="1"/>
      <c r="E3403" s="1"/>
      <c r="F3403" s="1"/>
      <c r="G3403" s="1"/>
      <c r="H3403" s="11"/>
      <c r="I3403" s="11"/>
      <c r="J3403" s="11"/>
      <c r="K3403" s="2"/>
      <c r="L3403" s="2"/>
      <c r="M3403" s="1"/>
    </row>
    <row r="3404" spans="1:13" x14ac:dyDescent="0.2">
      <c r="A3404" s="1"/>
      <c r="B3404" s="1"/>
      <c r="C3404" s="16"/>
      <c r="D3404" s="1"/>
      <c r="E3404" s="1"/>
      <c r="F3404" s="1"/>
      <c r="G3404" s="1"/>
      <c r="H3404" s="11"/>
      <c r="I3404" s="11"/>
      <c r="J3404" s="11"/>
      <c r="K3404" s="2"/>
      <c r="L3404" s="2"/>
      <c r="M3404" s="1"/>
    </row>
    <row r="3405" spans="1:13" x14ac:dyDescent="0.2">
      <c r="A3405" s="1"/>
      <c r="B3405" s="1"/>
      <c r="C3405" s="16"/>
      <c r="D3405" s="1"/>
      <c r="E3405" s="1"/>
      <c r="F3405" s="1"/>
      <c r="G3405" s="1"/>
      <c r="H3405" s="11"/>
      <c r="I3405" s="11"/>
      <c r="J3405" s="11"/>
      <c r="K3405" s="2"/>
      <c r="L3405" s="2"/>
      <c r="M3405" s="1"/>
    </row>
    <row r="3406" spans="1:13" x14ac:dyDescent="0.2">
      <c r="A3406" s="1"/>
      <c r="B3406" s="1"/>
      <c r="C3406" s="16"/>
      <c r="D3406" s="1"/>
      <c r="E3406" s="1"/>
      <c r="F3406" s="1"/>
      <c r="G3406" s="1"/>
      <c r="H3406" s="11"/>
      <c r="I3406" s="11"/>
      <c r="J3406" s="11"/>
      <c r="K3406" s="2"/>
      <c r="L3406" s="2"/>
      <c r="M3406" s="1"/>
    </row>
    <row r="3407" spans="1:13" x14ac:dyDescent="0.2">
      <c r="A3407" s="1"/>
      <c r="B3407" s="1"/>
      <c r="C3407" s="16"/>
      <c r="D3407" s="1"/>
      <c r="E3407" s="1"/>
      <c r="F3407" s="1"/>
      <c r="G3407" s="1"/>
      <c r="H3407" s="11"/>
      <c r="I3407" s="11"/>
      <c r="J3407" s="11"/>
      <c r="K3407" s="2"/>
      <c r="L3407" s="2"/>
      <c r="M3407" s="1"/>
    </row>
    <row r="3408" spans="1:13" x14ac:dyDescent="0.2">
      <c r="A3408" s="1"/>
      <c r="B3408" s="1"/>
      <c r="C3408" s="16"/>
      <c r="D3408" s="1"/>
      <c r="E3408" s="1"/>
      <c r="F3408" s="1"/>
      <c r="G3408" s="1"/>
      <c r="H3408" s="11"/>
      <c r="I3408" s="11"/>
      <c r="J3408" s="11"/>
      <c r="K3408" s="2"/>
      <c r="L3408" s="2"/>
      <c r="M3408" s="1"/>
    </row>
    <row r="3409" spans="1:13" x14ac:dyDescent="0.2">
      <c r="A3409" s="1"/>
      <c r="B3409" s="1"/>
      <c r="C3409" s="16"/>
      <c r="D3409" s="1"/>
      <c r="E3409" s="1"/>
      <c r="F3409" s="1"/>
      <c r="G3409" s="1"/>
      <c r="H3409" s="11"/>
      <c r="I3409" s="11"/>
      <c r="J3409" s="11"/>
      <c r="K3409" s="2"/>
      <c r="L3409" s="2"/>
      <c r="M3409" s="1"/>
    </row>
    <row r="3410" spans="1:13" x14ac:dyDescent="0.2">
      <c r="A3410" s="1"/>
      <c r="B3410" s="1"/>
      <c r="C3410" s="16"/>
      <c r="D3410" s="1"/>
      <c r="E3410" s="1"/>
      <c r="F3410" s="1"/>
      <c r="G3410" s="1"/>
      <c r="H3410" s="11"/>
      <c r="I3410" s="11"/>
      <c r="J3410" s="11"/>
      <c r="K3410" s="2"/>
      <c r="L3410" s="2"/>
      <c r="M3410" s="1"/>
    </row>
    <row r="3411" spans="1:13" x14ac:dyDescent="0.2">
      <c r="A3411" s="1"/>
      <c r="B3411" s="1"/>
      <c r="C3411" s="16"/>
      <c r="D3411" s="1"/>
      <c r="E3411" s="1"/>
      <c r="F3411" s="1"/>
      <c r="G3411" s="1"/>
      <c r="H3411" s="11"/>
      <c r="I3411" s="11"/>
      <c r="J3411" s="11"/>
      <c r="K3411" s="2"/>
      <c r="L3411" s="2"/>
      <c r="M3411" s="1"/>
    </row>
    <row r="3412" spans="1:13" x14ac:dyDescent="0.2">
      <c r="A3412" s="1"/>
      <c r="B3412" s="1"/>
      <c r="C3412" s="16"/>
      <c r="D3412" s="1"/>
      <c r="E3412" s="1"/>
      <c r="F3412" s="1"/>
      <c r="G3412" s="1"/>
      <c r="H3412" s="11"/>
      <c r="I3412" s="11"/>
      <c r="J3412" s="11"/>
      <c r="K3412" s="2"/>
      <c r="L3412" s="2"/>
      <c r="M3412" s="1"/>
    </row>
    <row r="3413" spans="1:13" x14ac:dyDescent="0.2">
      <c r="A3413" s="1"/>
      <c r="B3413" s="1"/>
      <c r="C3413" s="16"/>
      <c r="D3413" s="1"/>
      <c r="E3413" s="1"/>
      <c r="F3413" s="1"/>
      <c r="G3413" s="1"/>
      <c r="H3413" s="11"/>
      <c r="I3413" s="11"/>
      <c r="J3413" s="11"/>
      <c r="K3413" s="2"/>
      <c r="L3413" s="2"/>
      <c r="M3413" s="1"/>
    </row>
    <row r="3414" spans="1:13" x14ac:dyDescent="0.2">
      <c r="A3414" s="1"/>
      <c r="B3414" s="1"/>
      <c r="C3414" s="16"/>
      <c r="D3414" s="1"/>
      <c r="E3414" s="1"/>
      <c r="F3414" s="1"/>
      <c r="G3414" s="1"/>
      <c r="H3414" s="11"/>
      <c r="I3414" s="11"/>
      <c r="J3414" s="11"/>
      <c r="K3414" s="2"/>
      <c r="L3414" s="2"/>
      <c r="M3414" s="1"/>
    </row>
    <row r="3415" spans="1:13" x14ac:dyDescent="0.2">
      <c r="A3415" s="1"/>
      <c r="B3415" s="1"/>
      <c r="C3415" s="16"/>
      <c r="D3415" s="1"/>
      <c r="E3415" s="1"/>
      <c r="F3415" s="1"/>
      <c r="G3415" s="1"/>
      <c r="H3415" s="11"/>
      <c r="I3415" s="11"/>
      <c r="J3415" s="11"/>
      <c r="K3415" s="2"/>
      <c r="L3415" s="2"/>
      <c r="M3415" s="1"/>
    </row>
    <row r="3416" spans="1:13" x14ac:dyDescent="0.2">
      <c r="A3416" s="1"/>
      <c r="B3416" s="1"/>
      <c r="C3416" s="16"/>
      <c r="D3416" s="1"/>
      <c r="E3416" s="1"/>
      <c r="F3416" s="1"/>
      <c r="G3416" s="1"/>
      <c r="H3416" s="11"/>
      <c r="I3416" s="11"/>
      <c r="J3416" s="11"/>
      <c r="K3416" s="2"/>
      <c r="L3416" s="2"/>
      <c r="M3416" s="1"/>
    </row>
    <row r="3417" spans="1:13" x14ac:dyDescent="0.2">
      <c r="A3417" s="1"/>
      <c r="B3417" s="1"/>
      <c r="C3417" s="16"/>
      <c r="D3417" s="1"/>
      <c r="E3417" s="1"/>
      <c r="F3417" s="1"/>
      <c r="G3417" s="1"/>
      <c r="H3417" s="11"/>
      <c r="I3417" s="11"/>
      <c r="J3417" s="11"/>
      <c r="K3417" s="2"/>
      <c r="L3417" s="2"/>
      <c r="M3417" s="1"/>
    </row>
    <row r="3418" spans="1:13" x14ac:dyDescent="0.2">
      <c r="A3418" s="1"/>
      <c r="B3418" s="1"/>
      <c r="C3418" s="16"/>
      <c r="D3418" s="1"/>
      <c r="E3418" s="1"/>
      <c r="F3418" s="1"/>
      <c r="G3418" s="1"/>
      <c r="H3418" s="11"/>
      <c r="I3418" s="11"/>
      <c r="J3418" s="11"/>
      <c r="K3418" s="2"/>
      <c r="L3418" s="2"/>
      <c r="M3418" s="1"/>
    </row>
    <row r="3419" spans="1:13" x14ac:dyDescent="0.2">
      <c r="A3419" s="1"/>
      <c r="B3419" s="1"/>
      <c r="C3419" s="16"/>
      <c r="D3419" s="1"/>
      <c r="E3419" s="1"/>
      <c r="F3419" s="1"/>
      <c r="G3419" s="1"/>
      <c r="H3419" s="11"/>
      <c r="I3419" s="11"/>
      <c r="J3419" s="11"/>
      <c r="K3419" s="2"/>
      <c r="L3419" s="2"/>
      <c r="M3419" s="1"/>
    </row>
    <row r="3420" spans="1:13" x14ac:dyDescent="0.2">
      <c r="A3420" s="1"/>
      <c r="B3420" s="1"/>
      <c r="C3420" s="16"/>
      <c r="D3420" s="1"/>
      <c r="E3420" s="1"/>
      <c r="F3420" s="1"/>
      <c r="G3420" s="1"/>
      <c r="H3420" s="11"/>
      <c r="I3420" s="11"/>
      <c r="J3420" s="11"/>
      <c r="K3420" s="2"/>
      <c r="L3420" s="2"/>
      <c r="M3420" s="1"/>
    </row>
    <row r="3421" spans="1:13" x14ac:dyDescent="0.2">
      <c r="A3421" s="1"/>
      <c r="B3421" s="1"/>
      <c r="C3421" s="16"/>
      <c r="D3421" s="1"/>
      <c r="E3421" s="1"/>
      <c r="F3421" s="1"/>
      <c r="G3421" s="1"/>
      <c r="H3421" s="11"/>
      <c r="I3421" s="11"/>
      <c r="J3421" s="11"/>
      <c r="K3421" s="2"/>
      <c r="L3421" s="2"/>
      <c r="M3421" s="1"/>
    </row>
    <row r="3422" spans="1:13" x14ac:dyDescent="0.2">
      <c r="A3422" s="1"/>
      <c r="B3422" s="1"/>
      <c r="C3422" s="16"/>
      <c r="D3422" s="1"/>
      <c r="E3422" s="1"/>
      <c r="F3422" s="1"/>
      <c r="G3422" s="1"/>
      <c r="H3422" s="11"/>
      <c r="I3422" s="11"/>
      <c r="J3422" s="11"/>
      <c r="K3422" s="2"/>
      <c r="L3422" s="2"/>
      <c r="M3422" s="1"/>
    </row>
    <row r="3423" spans="1:13" x14ac:dyDescent="0.2">
      <c r="A3423" s="1"/>
      <c r="B3423" s="1"/>
      <c r="C3423" s="16"/>
      <c r="D3423" s="1"/>
      <c r="E3423" s="1"/>
      <c r="F3423" s="1"/>
      <c r="G3423" s="1"/>
      <c r="H3423" s="11"/>
      <c r="I3423" s="11"/>
      <c r="J3423" s="11"/>
      <c r="K3423" s="2"/>
      <c r="L3423" s="2"/>
      <c r="M3423" s="1"/>
    </row>
    <row r="3424" spans="1:13" x14ac:dyDescent="0.2">
      <c r="A3424" s="1"/>
      <c r="B3424" s="1"/>
      <c r="C3424" s="16"/>
      <c r="D3424" s="1"/>
      <c r="E3424" s="1"/>
      <c r="F3424" s="1"/>
      <c r="G3424" s="1"/>
      <c r="H3424" s="11"/>
      <c r="I3424" s="11"/>
      <c r="J3424" s="11"/>
      <c r="K3424" s="2"/>
      <c r="L3424" s="2"/>
      <c r="M3424" s="1"/>
    </row>
    <row r="3425" spans="1:13" x14ac:dyDescent="0.2">
      <c r="A3425" s="1"/>
      <c r="B3425" s="1"/>
      <c r="C3425" s="16"/>
      <c r="D3425" s="1"/>
      <c r="E3425" s="1"/>
      <c r="F3425" s="1"/>
      <c r="G3425" s="1"/>
      <c r="H3425" s="11"/>
      <c r="I3425" s="11"/>
      <c r="J3425" s="11"/>
      <c r="K3425" s="2"/>
      <c r="L3425" s="2"/>
      <c r="M3425" s="1"/>
    </row>
    <row r="3426" spans="1:13" x14ac:dyDescent="0.2">
      <c r="A3426" s="1"/>
      <c r="B3426" s="1"/>
      <c r="C3426" s="16"/>
      <c r="D3426" s="1"/>
      <c r="E3426" s="1"/>
      <c r="F3426" s="1"/>
      <c r="G3426" s="1"/>
      <c r="H3426" s="11"/>
      <c r="I3426" s="11"/>
      <c r="J3426" s="11"/>
      <c r="K3426" s="2"/>
      <c r="L3426" s="2"/>
      <c r="M3426" s="1"/>
    </row>
    <row r="3427" spans="1:13" x14ac:dyDescent="0.2">
      <c r="A3427" s="1"/>
      <c r="B3427" s="1"/>
      <c r="C3427" s="16"/>
      <c r="D3427" s="1"/>
      <c r="E3427" s="1"/>
      <c r="F3427" s="1"/>
      <c r="G3427" s="1"/>
      <c r="H3427" s="11"/>
      <c r="I3427" s="11"/>
      <c r="J3427" s="11"/>
      <c r="K3427" s="2"/>
      <c r="L3427" s="2"/>
      <c r="M3427" s="1"/>
    </row>
    <row r="3428" spans="1:13" x14ac:dyDescent="0.2">
      <c r="A3428" s="1"/>
      <c r="B3428" s="1"/>
      <c r="C3428" s="16"/>
      <c r="D3428" s="1"/>
      <c r="E3428" s="1"/>
      <c r="F3428" s="1"/>
      <c r="G3428" s="1"/>
      <c r="H3428" s="11"/>
      <c r="I3428" s="11"/>
      <c r="J3428" s="11"/>
      <c r="K3428" s="2"/>
      <c r="L3428" s="2"/>
      <c r="M3428" s="1"/>
    </row>
    <row r="3429" spans="1:13" x14ac:dyDescent="0.2">
      <c r="A3429" s="1"/>
      <c r="B3429" s="1"/>
      <c r="C3429" s="16"/>
      <c r="D3429" s="1"/>
      <c r="E3429" s="1"/>
      <c r="F3429" s="1"/>
      <c r="G3429" s="1"/>
      <c r="H3429" s="11"/>
      <c r="I3429" s="11"/>
      <c r="J3429" s="11"/>
      <c r="K3429" s="2"/>
      <c r="L3429" s="2"/>
      <c r="M3429" s="1"/>
    </row>
    <row r="3430" spans="1:13" x14ac:dyDescent="0.2">
      <c r="A3430" s="1"/>
      <c r="B3430" s="1"/>
      <c r="C3430" s="16"/>
      <c r="D3430" s="1"/>
      <c r="E3430" s="1"/>
      <c r="F3430" s="1"/>
      <c r="G3430" s="1"/>
      <c r="H3430" s="11"/>
      <c r="I3430" s="11"/>
      <c r="J3430" s="11"/>
      <c r="K3430" s="2"/>
      <c r="L3430" s="2"/>
      <c r="M3430" s="1"/>
    </row>
    <row r="3431" spans="1:13" x14ac:dyDescent="0.2">
      <c r="A3431" s="1"/>
      <c r="B3431" s="1"/>
      <c r="C3431" s="16"/>
      <c r="D3431" s="1"/>
      <c r="E3431" s="1"/>
      <c r="F3431" s="1"/>
      <c r="G3431" s="1"/>
      <c r="H3431" s="11"/>
      <c r="I3431" s="11"/>
      <c r="J3431" s="11"/>
      <c r="K3431" s="2"/>
      <c r="L3431" s="2"/>
      <c r="M3431" s="1"/>
    </row>
    <row r="3432" spans="1:13" x14ac:dyDescent="0.2">
      <c r="A3432" s="1"/>
      <c r="B3432" s="1"/>
      <c r="C3432" s="16"/>
      <c r="D3432" s="1"/>
      <c r="E3432" s="1"/>
      <c r="F3432" s="1"/>
      <c r="G3432" s="1"/>
      <c r="H3432" s="11"/>
      <c r="I3432" s="11"/>
      <c r="J3432" s="11"/>
      <c r="K3432" s="2"/>
      <c r="L3432" s="2"/>
      <c r="M3432" s="1"/>
    </row>
    <row r="3433" spans="1:13" x14ac:dyDescent="0.2">
      <c r="A3433" s="1"/>
      <c r="B3433" s="1"/>
      <c r="C3433" s="16"/>
      <c r="D3433" s="1"/>
      <c r="E3433" s="1"/>
      <c r="F3433" s="1"/>
      <c r="G3433" s="1"/>
      <c r="H3433" s="11"/>
      <c r="I3433" s="11"/>
      <c r="J3433" s="11"/>
      <c r="K3433" s="2"/>
      <c r="L3433" s="2"/>
      <c r="M3433" s="1"/>
    </row>
    <row r="3434" spans="1:13" x14ac:dyDescent="0.2">
      <c r="A3434" s="1"/>
      <c r="B3434" s="1"/>
      <c r="C3434" s="16"/>
      <c r="D3434" s="1"/>
      <c r="E3434" s="1"/>
      <c r="F3434" s="1"/>
      <c r="G3434" s="1"/>
      <c r="H3434" s="11"/>
      <c r="I3434" s="11"/>
      <c r="J3434" s="11"/>
      <c r="K3434" s="2"/>
      <c r="L3434" s="2"/>
      <c r="M3434" s="1"/>
    </row>
    <row r="3435" spans="1:13" x14ac:dyDescent="0.2">
      <c r="A3435" s="1"/>
      <c r="B3435" s="1"/>
      <c r="C3435" s="16"/>
      <c r="D3435" s="1"/>
      <c r="E3435" s="1"/>
      <c r="F3435" s="1"/>
      <c r="G3435" s="1"/>
      <c r="H3435" s="11"/>
      <c r="I3435" s="11"/>
      <c r="J3435" s="11"/>
      <c r="K3435" s="2"/>
      <c r="L3435" s="2"/>
      <c r="M3435" s="1"/>
    </row>
    <row r="3436" spans="1:13" x14ac:dyDescent="0.2">
      <c r="A3436" s="1"/>
      <c r="B3436" s="1"/>
      <c r="C3436" s="16"/>
      <c r="D3436" s="1"/>
      <c r="E3436" s="1"/>
      <c r="F3436" s="1"/>
      <c r="G3436" s="1"/>
      <c r="H3436" s="11"/>
      <c r="I3436" s="11"/>
      <c r="J3436" s="11"/>
      <c r="K3436" s="2"/>
      <c r="L3436" s="2"/>
      <c r="M3436" s="1"/>
    </row>
    <row r="3437" spans="1:13" x14ac:dyDescent="0.2">
      <c r="A3437" s="1"/>
      <c r="B3437" s="1"/>
      <c r="C3437" s="16"/>
      <c r="D3437" s="1"/>
      <c r="E3437" s="1"/>
      <c r="F3437" s="1"/>
      <c r="G3437" s="1"/>
      <c r="H3437" s="11"/>
      <c r="I3437" s="11"/>
      <c r="J3437" s="11"/>
      <c r="K3437" s="2"/>
      <c r="L3437" s="2"/>
      <c r="M3437" s="1"/>
    </row>
    <row r="3438" spans="1:13" x14ac:dyDescent="0.2">
      <c r="A3438" s="1"/>
      <c r="B3438" s="1"/>
      <c r="C3438" s="16"/>
      <c r="D3438" s="1"/>
      <c r="E3438" s="1"/>
      <c r="F3438" s="1"/>
      <c r="G3438" s="1"/>
      <c r="H3438" s="11"/>
      <c r="I3438" s="11"/>
      <c r="J3438" s="11"/>
      <c r="K3438" s="2"/>
      <c r="L3438" s="2"/>
      <c r="M3438" s="1"/>
    </row>
    <row r="3439" spans="1:13" x14ac:dyDescent="0.2">
      <c r="A3439" s="1"/>
      <c r="B3439" s="1"/>
      <c r="C3439" s="16"/>
      <c r="D3439" s="1"/>
      <c r="E3439" s="1"/>
      <c r="F3439" s="1"/>
      <c r="G3439" s="1"/>
      <c r="H3439" s="11"/>
      <c r="I3439" s="11"/>
      <c r="J3439" s="11"/>
      <c r="K3439" s="2"/>
      <c r="L3439" s="2"/>
      <c r="M3439" s="1"/>
    </row>
    <row r="3440" spans="1:13" x14ac:dyDescent="0.2">
      <c r="A3440" s="1"/>
      <c r="B3440" s="1"/>
      <c r="C3440" s="16"/>
      <c r="D3440" s="1"/>
      <c r="E3440" s="1"/>
      <c r="F3440" s="1"/>
      <c r="G3440" s="1"/>
      <c r="H3440" s="11"/>
      <c r="I3440" s="11"/>
      <c r="J3440" s="11"/>
      <c r="K3440" s="2"/>
      <c r="L3440" s="2"/>
      <c r="M3440" s="1"/>
    </row>
    <row r="3441" spans="1:13" x14ac:dyDescent="0.2">
      <c r="A3441" s="1"/>
      <c r="B3441" s="1"/>
      <c r="C3441" s="16"/>
      <c r="D3441" s="1"/>
      <c r="E3441" s="1"/>
      <c r="F3441" s="1"/>
      <c r="G3441" s="1"/>
      <c r="H3441" s="11"/>
      <c r="I3441" s="11"/>
      <c r="J3441" s="11"/>
      <c r="K3441" s="2"/>
      <c r="L3441" s="2"/>
      <c r="M3441" s="1"/>
    </row>
    <row r="3442" spans="1:13" x14ac:dyDescent="0.2">
      <c r="A3442" s="1"/>
      <c r="B3442" s="1"/>
      <c r="C3442" s="16"/>
      <c r="D3442" s="1"/>
      <c r="E3442" s="1"/>
      <c r="F3442" s="1"/>
      <c r="G3442" s="1"/>
      <c r="H3442" s="11"/>
      <c r="I3442" s="11"/>
      <c r="J3442" s="11"/>
      <c r="K3442" s="2"/>
      <c r="L3442" s="2"/>
      <c r="M3442" s="1"/>
    </row>
    <row r="3443" spans="1:13" x14ac:dyDescent="0.2">
      <c r="A3443" s="1"/>
      <c r="B3443" s="1"/>
      <c r="C3443" s="16"/>
      <c r="D3443" s="1"/>
      <c r="E3443" s="1"/>
      <c r="F3443" s="1"/>
      <c r="G3443" s="1"/>
      <c r="H3443" s="11"/>
      <c r="I3443" s="11"/>
      <c r="J3443" s="11"/>
      <c r="K3443" s="2"/>
      <c r="L3443" s="2"/>
      <c r="M3443" s="1"/>
    </row>
    <row r="3444" spans="1:13" x14ac:dyDescent="0.2">
      <c r="A3444" s="1"/>
      <c r="B3444" s="1"/>
      <c r="C3444" s="16"/>
      <c r="D3444" s="1"/>
      <c r="E3444" s="1"/>
      <c r="F3444" s="1"/>
      <c r="G3444" s="1"/>
      <c r="H3444" s="11"/>
      <c r="I3444" s="11"/>
      <c r="J3444" s="11"/>
      <c r="K3444" s="2"/>
      <c r="L3444" s="2"/>
      <c r="M3444" s="1"/>
    </row>
    <row r="3445" spans="1:13" x14ac:dyDescent="0.2">
      <c r="A3445" s="1"/>
      <c r="B3445" s="1"/>
      <c r="C3445" s="16"/>
      <c r="D3445" s="1"/>
      <c r="E3445" s="1"/>
      <c r="F3445" s="1"/>
      <c r="G3445" s="1"/>
      <c r="H3445" s="11"/>
      <c r="I3445" s="11"/>
      <c r="J3445" s="11"/>
      <c r="K3445" s="2"/>
      <c r="L3445" s="2"/>
      <c r="M3445" s="1"/>
    </row>
    <row r="3446" spans="1:13" x14ac:dyDescent="0.2">
      <c r="A3446" s="1"/>
      <c r="B3446" s="1"/>
      <c r="C3446" s="16"/>
      <c r="D3446" s="1"/>
      <c r="E3446" s="1"/>
      <c r="F3446" s="1"/>
      <c r="G3446" s="1"/>
      <c r="H3446" s="11"/>
      <c r="I3446" s="11"/>
      <c r="J3446" s="11"/>
      <c r="K3446" s="2"/>
      <c r="L3446" s="2"/>
      <c r="M3446" s="1"/>
    </row>
    <row r="3447" spans="1:13" x14ac:dyDescent="0.2">
      <c r="A3447" s="1"/>
      <c r="B3447" s="1"/>
      <c r="C3447" s="16"/>
      <c r="D3447" s="1"/>
      <c r="E3447" s="1"/>
      <c r="F3447" s="1"/>
      <c r="G3447" s="1"/>
      <c r="H3447" s="11"/>
      <c r="I3447" s="11"/>
      <c r="J3447" s="11"/>
      <c r="K3447" s="2"/>
      <c r="L3447" s="2"/>
      <c r="M3447" s="1"/>
    </row>
    <row r="3448" spans="1:13" x14ac:dyDescent="0.2">
      <c r="A3448" s="1"/>
      <c r="B3448" s="1"/>
      <c r="C3448" s="16"/>
      <c r="D3448" s="1"/>
      <c r="E3448" s="1"/>
      <c r="F3448" s="1"/>
      <c r="G3448" s="1"/>
      <c r="H3448" s="11"/>
      <c r="I3448" s="11"/>
      <c r="J3448" s="11"/>
      <c r="K3448" s="2"/>
      <c r="L3448" s="2"/>
      <c r="M3448" s="1"/>
    </row>
    <row r="3449" spans="1:13" x14ac:dyDescent="0.2">
      <c r="A3449" s="1"/>
      <c r="B3449" s="1"/>
      <c r="C3449" s="16"/>
      <c r="D3449" s="1"/>
      <c r="E3449" s="1"/>
      <c r="F3449" s="1"/>
      <c r="G3449" s="1"/>
      <c r="H3449" s="11"/>
      <c r="I3449" s="11"/>
      <c r="J3449" s="11"/>
      <c r="K3449" s="2"/>
      <c r="L3449" s="2"/>
      <c r="M3449" s="1"/>
    </row>
    <row r="3450" spans="1:13" x14ac:dyDescent="0.2">
      <c r="A3450" s="1"/>
      <c r="B3450" s="1"/>
      <c r="C3450" s="16"/>
      <c r="D3450" s="1"/>
      <c r="E3450" s="1"/>
      <c r="F3450" s="1"/>
      <c r="G3450" s="1"/>
      <c r="H3450" s="11"/>
      <c r="I3450" s="11"/>
      <c r="J3450" s="11"/>
      <c r="K3450" s="2"/>
      <c r="L3450" s="2"/>
      <c r="M3450" s="1"/>
    </row>
    <row r="3451" spans="1:13" x14ac:dyDescent="0.2">
      <c r="A3451" s="1"/>
      <c r="B3451" s="1"/>
      <c r="C3451" s="16"/>
      <c r="D3451" s="1"/>
      <c r="E3451" s="1"/>
      <c r="F3451" s="1"/>
      <c r="G3451" s="1"/>
      <c r="H3451" s="11"/>
      <c r="I3451" s="11"/>
      <c r="J3451" s="11"/>
      <c r="K3451" s="2"/>
      <c r="L3451" s="2"/>
      <c r="M3451" s="1"/>
    </row>
    <row r="3452" spans="1:13" x14ac:dyDescent="0.2">
      <c r="A3452" s="1"/>
      <c r="B3452" s="1"/>
      <c r="C3452" s="16"/>
      <c r="D3452" s="1"/>
      <c r="E3452" s="1"/>
      <c r="F3452" s="1"/>
      <c r="G3452" s="1"/>
      <c r="H3452" s="11"/>
      <c r="I3452" s="11"/>
      <c r="J3452" s="11"/>
      <c r="K3452" s="2"/>
      <c r="L3452" s="2"/>
      <c r="M3452" s="1"/>
    </row>
    <row r="3453" spans="1:13" x14ac:dyDescent="0.2">
      <c r="A3453" s="1"/>
      <c r="B3453" s="1"/>
      <c r="C3453" s="16"/>
      <c r="D3453" s="1"/>
      <c r="E3453" s="1"/>
      <c r="F3453" s="1"/>
      <c r="G3453" s="1"/>
      <c r="H3453" s="11"/>
      <c r="I3453" s="11"/>
      <c r="J3453" s="11"/>
      <c r="K3453" s="2"/>
      <c r="L3453" s="2"/>
      <c r="M3453" s="1"/>
    </row>
    <row r="3454" spans="1:13" x14ac:dyDescent="0.2">
      <c r="A3454" s="1"/>
      <c r="B3454" s="1"/>
      <c r="C3454" s="16"/>
      <c r="D3454" s="1"/>
      <c r="E3454" s="1"/>
      <c r="F3454" s="1"/>
      <c r="G3454" s="1"/>
      <c r="H3454" s="11"/>
      <c r="I3454" s="11"/>
      <c r="J3454" s="11"/>
      <c r="K3454" s="2"/>
      <c r="L3454" s="2"/>
      <c r="M3454" s="1"/>
    </row>
    <row r="3455" spans="1:13" x14ac:dyDescent="0.2">
      <c r="A3455" s="1"/>
      <c r="B3455" s="1"/>
      <c r="C3455" s="16"/>
      <c r="D3455" s="1"/>
      <c r="E3455" s="1"/>
      <c r="F3455" s="1"/>
      <c r="G3455" s="1"/>
      <c r="H3455" s="11"/>
      <c r="I3455" s="11"/>
      <c r="J3455" s="11"/>
      <c r="K3455" s="2"/>
      <c r="L3455" s="2"/>
      <c r="M3455" s="1"/>
    </row>
    <row r="3456" spans="1:13" x14ac:dyDescent="0.2">
      <c r="A3456" s="1"/>
      <c r="B3456" s="1"/>
      <c r="C3456" s="16"/>
      <c r="D3456" s="1"/>
      <c r="E3456" s="1"/>
      <c r="F3456" s="1"/>
      <c r="G3456" s="1"/>
      <c r="H3456" s="11"/>
      <c r="I3456" s="11"/>
      <c r="J3456" s="11"/>
      <c r="K3456" s="2"/>
      <c r="L3456" s="2"/>
      <c r="M3456" s="1"/>
    </row>
    <row r="3457" spans="1:13" x14ac:dyDescent="0.2">
      <c r="A3457" s="1"/>
      <c r="B3457" s="1"/>
      <c r="C3457" s="16"/>
      <c r="D3457" s="1"/>
      <c r="E3457" s="1"/>
      <c r="F3457" s="1"/>
      <c r="G3457" s="1"/>
      <c r="H3457" s="11"/>
      <c r="I3457" s="11"/>
      <c r="J3457" s="11"/>
      <c r="K3457" s="2"/>
      <c r="L3457" s="2"/>
      <c r="M3457" s="1"/>
    </row>
    <row r="3458" spans="1:13" x14ac:dyDescent="0.2">
      <c r="A3458" s="1"/>
      <c r="B3458" s="1"/>
      <c r="C3458" s="16"/>
      <c r="D3458" s="1"/>
      <c r="E3458" s="1"/>
      <c r="F3458" s="1"/>
      <c r="G3458" s="1"/>
      <c r="H3458" s="11"/>
      <c r="I3458" s="11"/>
      <c r="J3458" s="11"/>
      <c r="K3458" s="2"/>
      <c r="L3458" s="2"/>
      <c r="M3458" s="1"/>
    </row>
    <row r="3459" spans="1:13" x14ac:dyDescent="0.2">
      <c r="A3459" s="1"/>
      <c r="B3459" s="1"/>
      <c r="C3459" s="16"/>
      <c r="D3459" s="1"/>
      <c r="E3459" s="1"/>
      <c r="F3459" s="1"/>
      <c r="G3459" s="1"/>
      <c r="H3459" s="11"/>
      <c r="I3459" s="11"/>
      <c r="J3459" s="11"/>
      <c r="K3459" s="2"/>
      <c r="L3459" s="2"/>
      <c r="M3459" s="1"/>
    </row>
    <row r="3460" spans="1:13" x14ac:dyDescent="0.2">
      <c r="A3460" s="1"/>
      <c r="B3460" s="1"/>
      <c r="C3460" s="16"/>
      <c r="D3460" s="1"/>
      <c r="E3460" s="1"/>
      <c r="F3460" s="1"/>
      <c r="G3460" s="1"/>
      <c r="H3460" s="11"/>
      <c r="I3460" s="11"/>
      <c r="J3460" s="11"/>
      <c r="K3460" s="2"/>
      <c r="L3460" s="2"/>
      <c r="M3460" s="1"/>
    </row>
    <row r="3461" spans="1:13" x14ac:dyDescent="0.2">
      <c r="A3461" s="1"/>
      <c r="B3461" s="1"/>
      <c r="C3461" s="16"/>
      <c r="D3461" s="1"/>
      <c r="E3461" s="1"/>
      <c r="F3461" s="1"/>
      <c r="G3461" s="1"/>
      <c r="H3461" s="11"/>
      <c r="I3461" s="11"/>
      <c r="J3461" s="11"/>
      <c r="K3461" s="2"/>
      <c r="L3461" s="2"/>
      <c r="M3461" s="1"/>
    </row>
    <row r="3462" spans="1:13" x14ac:dyDescent="0.2">
      <c r="A3462" s="1"/>
      <c r="B3462" s="1"/>
      <c r="C3462" s="16"/>
      <c r="D3462" s="1"/>
      <c r="E3462" s="1"/>
      <c r="F3462" s="1"/>
      <c r="G3462" s="1"/>
      <c r="H3462" s="11"/>
      <c r="I3462" s="11"/>
      <c r="J3462" s="11"/>
      <c r="K3462" s="2"/>
      <c r="L3462" s="2"/>
      <c r="M3462" s="1"/>
    </row>
    <row r="3463" spans="1:13" x14ac:dyDescent="0.2">
      <c r="A3463" s="1"/>
      <c r="B3463" s="1"/>
      <c r="C3463" s="16"/>
      <c r="D3463" s="1"/>
      <c r="E3463" s="1"/>
      <c r="F3463" s="1"/>
      <c r="G3463" s="1"/>
      <c r="H3463" s="11"/>
      <c r="I3463" s="11"/>
      <c r="J3463" s="11"/>
      <c r="K3463" s="2"/>
      <c r="L3463" s="2"/>
      <c r="M3463" s="1"/>
    </row>
    <row r="3464" spans="1:13" x14ac:dyDescent="0.2">
      <c r="A3464" s="1"/>
      <c r="B3464" s="1"/>
      <c r="C3464" s="16"/>
      <c r="D3464" s="1"/>
      <c r="E3464" s="1"/>
      <c r="F3464" s="1"/>
      <c r="G3464" s="1"/>
      <c r="H3464" s="11"/>
      <c r="I3464" s="11"/>
      <c r="J3464" s="11"/>
      <c r="K3464" s="2"/>
      <c r="L3464" s="2"/>
      <c r="M3464" s="1"/>
    </row>
    <row r="3465" spans="1:13" x14ac:dyDescent="0.2">
      <c r="A3465" s="1"/>
      <c r="B3465" s="1"/>
      <c r="C3465" s="16"/>
      <c r="D3465" s="1"/>
      <c r="E3465" s="1"/>
      <c r="F3465" s="1"/>
      <c r="G3465" s="1"/>
      <c r="H3465" s="11"/>
      <c r="I3465" s="11"/>
      <c r="J3465" s="11"/>
      <c r="K3465" s="2"/>
      <c r="L3465" s="2"/>
      <c r="M3465" s="1"/>
    </row>
    <row r="3466" spans="1:13" x14ac:dyDescent="0.2">
      <c r="A3466" s="1"/>
      <c r="B3466" s="1"/>
      <c r="C3466" s="16"/>
      <c r="D3466" s="1"/>
      <c r="E3466" s="1"/>
      <c r="F3466" s="1"/>
      <c r="G3466" s="1"/>
      <c r="H3466" s="11"/>
      <c r="I3466" s="11"/>
      <c r="J3466" s="11"/>
      <c r="K3466" s="2"/>
      <c r="L3466" s="2"/>
      <c r="M3466" s="1"/>
    </row>
    <row r="3467" spans="1:13" x14ac:dyDescent="0.2">
      <c r="A3467" s="1"/>
      <c r="B3467" s="1"/>
      <c r="C3467" s="16"/>
      <c r="D3467" s="1"/>
      <c r="E3467" s="1"/>
      <c r="F3467" s="1"/>
      <c r="G3467" s="1"/>
      <c r="H3467" s="11"/>
      <c r="I3467" s="11"/>
      <c r="J3467" s="11"/>
      <c r="K3467" s="2"/>
      <c r="L3467" s="2"/>
      <c r="M3467" s="1"/>
    </row>
    <row r="3468" spans="1:13" x14ac:dyDescent="0.2">
      <c r="A3468" s="1"/>
      <c r="B3468" s="1"/>
      <c r="C3468" s="16"/>
      <c r="D3468" s="1"/>
      <c r="E3468" s="1"/>
      <c r="F3468" s="1"/>
      <c r="G3468" s="1"/>
      <c r="H3468" s="11"/>
      <c r="I3468" s="11"/>
      <c r="J3468" s="11"/>
      <c r="K3468" s="2"/>
      <c r="L3468" s="2"/>
      <c r="M3468" s="1"/>
    </row>
    <row r="3469" spans="1:13" x14ac:dyDescent="0.2">
      <c r="A3469" s="1"/>
      <c r="B3469" s="1"/>
      <c r="C3469" s="16"/>
      <c r="D3469" s="1"/>
      <c r="E3469" s="1"/>
      <c r="F3469" s="1"/>
      <c r="G3469" s="1"/>
      <c r="H3469" s="11"/>
      <c r="I3469" s="11"/>
      <c r="J3469" s="11"/>
      <c r="K3469" s="2"/>
      <c r="L3469" s="2"/>
      <c r="M3469" s="1"/>
    </row>
    <row r="3470" spans="1:13" x14ac:dyDescent="0.2">
      <c r="A3470" s="1"/>
      <c r="B3470" s="1"/>
      <c r="C3470" s="16"/>
      <c r="D3470" s="1"/>
      <c r="E3470" s="1"/>
      <c r="F3470" s="1"/>
      <c r="G3470" s="1"/>
      <c r="H3470" s="11"/>
      <c r="I3470" s="11"/>
      <c r="J3470" s="11"/>
      <c r="K3470" s="2"/>
      <c r="L3470" s="2"/>
      <c r="M3470" s="1"/>
    </row>
    <row r="3471" spans="1:13" x14ac:dyDescent="0.2">
      <c r="A3471" s="1"/>
      <c r="B3471" s="1"/>
      <c r="C3471" s="16"/>
      <c r="D3471" s="1"/>
      <c r="E3471" s="1"/>
      <c r="F3471" s="1"/>
      <c r="G3471" s="1"/>
      <c r="H3471" s="11"/>
      <c r="I3471" s="11"/>
      <c r="J3471" s="11"/>
      <c r="K3471" s="2"/>
      <c r="L3471" s="2"/>
      <c r="M3471" s="1"/>
    </row>
    <row r="3472" spans="1:13" x14ac:dyDescent="0.2">
      <c r="A3472" s="1"/>
      <c r="B3472" s="1"/>
      <c r="C3472" s="16"/>
      <c r="D3472" s="1"/>
      <c r="E3472" s="1"/>
      <c r="F3472" s="1"/>
      <c r="G3472" s="1"/>
      <c r="H3472" s="11"/>
      <c r="I3472" s="11"/>
      <c r="J3472" s="11"/>
      <c r="K3472" s="2"/>
      <c r="L3472" s="2"/>
      <c r="M3472" s="1"/>
    </row>
    <row r="3473" spans="1:13" x14ac:dyDescent="0.2">
      <c r="A3473" s="1"/>
      <c r="B3473" s="1"/>
      <c r="C3473" s="16"/>
      <c r="D3473" s="1"/>
      <c r="E3473" s="1"/>
      <c r="F3473" s="1"/>
      <c r="G3473" s="1"/>
      <c r="H3473" s="11"/>
      <c r="I3473" s="11"/>
      <c r="J3473" s="11"/>
      <c r="K3473" s="2"/>
      <c r="L3473" s="2"/>
      <c r="M3473" s="1"/>
    </row>
    <row r="3474" spans="1:13" x14ac:dyDescent="0.2">
      <c r="A3474" s="1"/>
      <c r="B3474" s="1"/>
      <c r="C3474" s="16"/>
      <c r="D3474" s="1"/>
      <c r="E3474" s="1"/>
      <c r="F3474" s="1"/>
      <c r="G3474" s="1"/>
      <c r="H3474" s="11"/>
      <c r="I3474" s="11"/>
      <c r="J3474" s="11"/>
      <c r="K3474" s="2"/>
      <c r="L3474" s="2"/>
      <c r="M3474" s="1"/>
    </row>
    <row r="3475" spans="1:13" x14ac:dyDescent="0.2">
      <c r="A3475" s="1"/>
      <c r="B3475" s="1"/>
      <c r="C3475" s="16"/>
      <c r="D3475" s="1"/>
      <c r="E3475" s="1"/>
      <c r="F3475" s="1"/>
      <c r="G3475" s="1"/>
      <c r="H3475" s="11"/>
      <c r="I3475" s="11"/>
      <c r="J3475" s="11"/>
      <c r="K3475" s="2"/>
      <c r="L3475" s="2"/>
      <c r="M3475" s="1"/>
    </row>
    <row r="3476" spans="1:13" x14ac:dyDescent="0.2">
      <c r="A3476" s="1"/>
      <c r="B3476" s="1"/>
      <c r="C3476" s="16"/>
      <c r="D3476" s="1"/>
      <c r="E3476" s="1"/>
      <c r="F3476" s="1"/>
      <c r="G3476" s="1"/>
      <c r="H3476" s="11"/>
      <c r="I3476" s="11"/>
      <c r="J3476" s="11"/>
      <c r="K3476" s="2"/>
      <c r="L3476" s="2"/>
      <c r="M3476" s="1"/>
    </row>
    <row r="3477" spans="1:13" x14ac:dyDescent="0.2">
      <c r="A3477" s="1"/>
      <c r="B3477" s="1"/>
      <c r="C3477" s="16"/>
      <c r="D3477" s="1"/>
      <c r="E3477" s="1"/>
      <c r="F3477" s="1"/>
      <c r="G3477" s="1"/>
      <c r="H3477" s="11"/>
      <c r="I3477" s="11"/>
      <c r="J3477" s="11"/>
      <c r="K3477" s="2"/>
      <c r="L3477" s="2"/>
      <c r="M3477" s="1"/>
    </row>
    <row r="3478" spans="1:13" x14ac:dyDescent="0.2">
      <c r="A3478" s="1"/>
      <c r="B3478" s="1"/>
      <c r="C3478" s="16"/>
      <c r="D3478" s="1"/>
      <c r="E3478" s="1"/>
      <c r="F3478" s="1"/>
      <c r="G3478" s="1"/>
      <c r="H3478" s="11"/>
      <c r="I3478" s="11"/>
      <c r="J3478" s="11"/>
      <c r="K3478" s="2"/>
      <c r="L3478" s="2"/>
      <c r="M3478" s="1"/>
    </row>
    <row r="3479" spans="1:13" x14ac:dyDescent="0.2">
      <c r="A3479" s="1"/>
      <c r="B3479" s="1"/>
      <c r="C3479" s="16"/>
      <c r="D3479" s="1"/>
      <c r="E3479" s="1"/>
      <c r="F3479" s="1"/>
      <c r="G3479" s="1"/>
      <c r="H3479" s="11"/>
      <c r="I3479" s="11"/>
      <c r="J3479" s="11"/>
      <c r="K3479" s="2"/>
      <c r="L3479" s="2"/>
      <c r="M3479" s="1"/>
    </row>
    <row r="3480" spans="1:13" x14ac:dyDescent="0.2">
      <c r="A3480" s="1"/>
      <c r="B3480" s="1"/>
      <c r="C3480" s="16"/>
      <c r="D3480" s="1"/>
      <c r="E3480" s="1"/>
      <c r="F3480" s="1"/>
      <c r="G3480" s="1"/>
      <c r="H3480" s="11"/>
      <c r="I3480" s="11"/>
      <c r="J3480" s="11"/>
      <c r="K3480" s="2"/>
      <c r="L3480" s="2"/>
      <c r="M3480" s="1"/>
    </row>
    <row r="3481" spans="1:13" x14ac:dyDescent="0.2">
      <c r="A3481" s="1"/>
      <c r="B3481" s="1"/>
      <c r="C3481" s="16"/>
      <c r="D3481" s="1"/>
      <c r="E3481" s="1"/>
      <c r="F3481" s="1"/>
      <c r="G3481" s="1"/>
      <c r="H3481" s="11"/>
      <c r="I3481" s="11"/>
      <c r="J3481" s="11"/>
      <c r="K3481" s="2"/>
      <c r="L3481" s="2"/>
      <c r="M3481" s="1"/>
    </row>
    <row r="3482" spans="1:13" x14ac:dyDescent="0.2">
      <c r="A3482" s="1"/>
      <c r="B3482" s="1"/>
      <c r="C3482" s="16"/>
      <c r="D3482" s="1"/>
      <c r="E3482" s="1"/>
      <c r="F3482" s="1"/>
      <c r="G3482" s="1"/>
      <c r="H3482" s="11"/>
      <c r="I3482" s="11"/>
      <c r="J3482" s="11"/>
      <c r="K3482" s="2"/>
      <c r="L3482" s="2"/>
      <c r="M3482" s="1"/>
    </row>
    <row r="3483" spans="1:13" x14ac:dyDescent="0.2">
      <c r="A3483" s="1"/>
      <c r="B3483" s="1"/>
      <c r="C3483" s="16"/>
      <c r="D3483" s="1"/>
      <c r="E3483" s="1"/>
      <c r="F3483" s="1"/>
      <c r="G3483" s="1"/>
      <c r="H3483" s="11"/>
      <c r="I3483" s="11"/>
      <c r="J3483" s="11"/>
      <c r="K3483" s="2"/>
      <c r="L3483" s="2"/>
      <c r="M3483" s="1"/>
    </row>
    <row r="3484" spans="1:13" x14ac:dyDescent="0.2">
      <c r="A3484" s="1"/>
      <c r="B3484" s="1"/>
      <c r="C3484" s="16"/>
      <c r="D3484" s="1"/>
      <c r="E3484" s="1"/>
      <c r="F3484" s="1"/>
      <c r="G3484" s="1"/>
      <c r="H3484" s="11"/>
      <c r="I3484" s="11"/>
      <c r="J3484" s="11"/>
      <c r="K3484" s="2"/>
      <c r="L3484" s="2"/>
      <c r="M3484" s="1"/>
    </row>
    <row r="3485" spans="1:13" x14ac:dyDescent="0.2">
      <c r="A3485" s="1"/>
      <c r="B3485" s="1"/>
      <c r="C3485" s="16"/>
      <c r="D3485" s="1"/>
      <c r="E3485" s="1"/>
      <c r="F3485" s="1"/>
      <c r="G3485" s="1"/>
      <c r="H3485" s="11"/>
      <c r="I3485" s="11"/>
      <c r="J3485" s="11"/>
      <c r="K3485" s="2"/>
      <c r="L3485" s="2"/>
      <c r="M3485" s="1"/>
    </row>
    <row r="3486" spans="1:13" x14ac:dyDescent="0.2">
      <c r="A3486" s="1"/>
      <c r="B3486" s="1"/>
      <c r="C3486" s="16"/>
      <c r="D3486" s="1"/>
      <c r="E3486" s="1"/>
      <c r="F3486" s="1"/>
      <c r="G3486" s="1"/>
      <c r="H3486" s="11"/>
      <c r="I3486" s="11"/>
      <c r="J3486" s="11"/>
      <c r="K3486" s="2"/>
      <c r="L3486" s="2"/>
      <c r="M3486" s="1"/>
    </row>
    <row r="3487" spans="1:13" x14ac:dyDescent="0.2">
      <c r="A3487" s="1"/>
      <c r="B3487" s="1"/>
      <c r="C3487" s="16"/>
      <c r="D3487" s="1"/>
      <c r="E3487" s="1"/>
      <c r="F3487" s="1"/>
      <c r="G3487" s="1"/>
      <c r="H3487" s="11"/>
      <c r="I3487" s="11"/>
      <c r="J3487" s="11"/>
      <c r="K3487" s="2"/>
      <c r="L3487" s="2"/>
      <c r="M3487" s="1"/>
    </row>
    <row r="3488" spans="1:13" x14ac:dyDescent="0.2">
      <c r="A3488" s="1"/>
      <c r="B3488" s="1"/>
      <c r="C3488" s="16"/>
      <c r="D3488" s="1"/>
      <c r="E3488" s="1"/>
      <c r="F3488" s="1"/>
      <c r="G3488" s="1"/>
      <c r="H3488" s="11"/>
      <c r="I3488" s="11"/>
      <c r="J3488" s="11"/>
      <c r="K3488" s="2"/>
      <c r="L3488" s="2"/>
      <c r="M3488" s="1"/>
    </row>
    <row r="3489" spans="1:13" x14ac:dyDescent="0.2">
      <c r="A3489" s="1"/>
      <c r="B3489" s="1"/>
      <c r="C3489" s="16"/>
      <c r="D3489" s="1"/>
      <c r="E3489" s="1"/>
      <c r="F3489" s="1"/>
      <c r="G3489" s="1"/>
      <c r="H3489" s="11"/>
      <c r="I3489" s="11"/>
      <c r="J3489" s="11"/>
      <c r="K3489" s="2"/>
      <c r="L3489" s="2"/>
      <c r="M3489" s="1"/>
    </row>
    <row r="3490" spans="1:13" x14ac:dyDescent="0.2">
      <c r="A3490" s="1"/>
      <c r="B3490" s="1"/>
      <c r="C3490" s="16"/>
      <c r="D3490" s="1"/>
      <c r="E3490" s="1"/>
      <c r="F3490" s="1"/>
      <c r="G3490" s="1"/>
      <c r="H3490" s="11"/>
      <c r="I3490" s="11"/>
      <c r="J3490" s="11"/>
      <c r="K3490" s="2"/>
      <c r="L3490" s="2"/>
      <c r="M3490" s="1"/>
    </row>
    <row r="3491" spans="1:13" x14ac:dyDescent="0.2">
      <c r="A3491" s="1"/>
      <c r="B3491" s="1"/>
      <c r="C3491" s="16"/>
      <c r="D3491" s="1"/>
      <c r="E3491" s="1"/>
      <c r="F3491" s="1"/>
      <c r="G3491" s="1"/>
      <c r="H3491" s="11"/>
      <c r="I3491" s="11"/>
      <c r="J3491" s="11"/>
      <c r="K3491" s="2"/>
      <c r="L3491" s="2"/>
      <c r="M3491" s="1"/>
    </row>
    <row r="3492" spans="1:13" x14ac:dyDescent="0.2">
      <c r="A3492" s="1"/>
      <c r="B3492" s="1"/>
      <c r="C3492" s="16"/>
      <c r="D3492" s="1"/>
      <c r="E3492" s="1"/>
      <c r="F3492" s="1"/>
      <c r="G3492" s="1"/>
      <c r="H3492" s="11"/>
      <c r="I3492" s="11"/>
      <c r="J3492" s="11"/>
      <c r="K3492" s="2"/>
      <c r="L3492" s="2"/>
      <c r="M3492" s="1"/>
    </row>
    <row r="3493" spans="1:13" x14ac:dyDescent="0.2">
      <c r="A3493" s="1"/>
      <c r="B3493" s="1"/>
      <c r="C3493" s="16"/>
      <c r="D3493" s="1"/>
      <c r="E3493" s="1"/>
      <c r="F3493" s="1"/>
      <c r="G3493" s="1"/>
      <c r="H3493" s="11"/>
      <c r="I3493" s="11"/>
      <c r="J3493" s="11"/>
      <c r="K3493" s="2"/>
      <c r="L3493" s="2"/>
      <c r="M3493" s="1"/>
    </row>
    <row r="3494" spans="1:13" x14ac:dyDescent="0.2">
      <c r="A3494" s="1"/>
      <c r="B3494" s="1"/>
      <c r="C3494" s="16"/>
      <c r="D3494" s="1"/>
      <c r="E3494" s="1"/>
      <c r="F3494" s="1"/>
      <c r="G3494" s="1"/>
      <c r="H3494" s="11"/>
      <c r="I3494" s="11"/>
      <c r="J3494" s="11"/>
      <c r="K3494" s="2"/>
      <c r="L3494" s="2"/>
      <c r="M3494" s="1"/>
    </row>
    <row r="3495" spans="1:13" x14ac:dyDescent="0.2">
      <c r="A3495" s="1"/>
      <c r="B3495" s="1"/>
      <c r="C3495" s="16"/>
      <c r="D3495" s="1"/>
      <c r="E3495" s="1"/>
      <c r="F3495" s="1"/>
      <c r="G3495" s="1"/>
      <c r="H3495" s="11"/>
      <c r="I3495" s="11"/>
      <c r="J3495" s="11"/>
      <c r="K3495" s="2"/>
      <c r="L3495" s="2"/>
      <c r="M3495" s="1"/>
    </row>
    <row r="3496" spans="1:13" x14ac:dyDescent="0.2">
      <c r="A3496" s="1"/>
      <c r="B3496" s="1"/>
      <c r="C3496" s="16"/>
      <c r="D3496" s="1"/>
      <c r="E3496" s="1"/>
      <c r="F3496" s="1"/>
      <c r="G3496" s="1"/>
      <c r="H3496" s="11"/>
      <c r="I3496" s="11"/>
      <c r="J3496" s="11"/>
      <c r="K3496" s="2"/>
      <c r="L3496" s="2"/>
      <c r="M3496" s="1"/>
    </row>
    <row r="3497" spans="1:13" x14ac:dyDescent="0.2">
      <c r="A3497" s="1"/>
      <c r="B3497" s="1"/>
      <c r="C3497" s="16"/>
      <c r="D3497" s="1"/>
      <c r="E3497" s="1"/>
      <c r="F3497" s="1"/>
      <c r="G3497" s="1"/>
      <c r="H3497" s="11"/>
      <c r="I3497" s="11"/>
      <c r="J3497" s="11"/>
      <c r="K3497" s="2"/>
      <c r="L3497" s="2"/>
      <c r="M3497" s="1"/>
    </row>
    <row r="3498" spans="1:13" x14ac:dyDescent="0.2">
      <c r="A3498" s="1"/>
      <c r="B3498" s="1"/>
      <c r="C3498" s="16"/>
      <c r="D3498" s="1"/>
      <c r="E3498" s="1"/>
      <c r="F3498" s="1"/>
      <c r="G3498" s="1"/>
      <c r="H3498" s="11"/>
      <c r="I3498" s="11"/>
      <c r="J3498" s="11"/>
      <c r="K3498" s="2"/>
      <c r="L3498" s="2"/>
      <c r="M3498" s="1"/>
    </row>
    <row r="3499" spans="1:13" x14ac:dyDescent="0.2">
      <c r="A3499" s="1"/>
      <c r="B3499" s="1"/>
      <c r="C3499" s="16"/>
      <c r="D3499" s="1"/>
      <c r="E3499" s="1"/>
      <c r="F3499" s="1"/>
      <c r="G3499" s="1"/>
      <c r="H3499" s="11"/>
      <c r="I3499" s="11"/>
      <c r="J3499" s="11"/>
      <c r="K3499" s="2"/>
      <c r="L3499" s="2"/>
      <c r="M3499" s="1"/>
    </row>
    <row r="3500" spans="1:13" x14ac:dyDescent="0.2">
      <c r="A3500" s="1"/>
      <c r="B3500" s="1"/>
      <c r="C3500" s="16"/>
      <c r="D3500" s="1"/>
      <c r="E3500" s="1"/>
      <c r="F3500" s="1"/>
      <c r="G3500" s="1"/>
      <c r="H3500" s="11"/>
      <c r="I3500" s="11"/>
      <c r="J3500" s="11"/>
      <c r="K3500" s="2"/>
      <c r="L3500" s="2"/>
      <c r="M3500" s="1"/>
    </row>
    <row r="3501" spans="1:13" x14ac:dyDescent="0.2">
      <c r="A3501" s="1"/>
      <c r="B3501" s="1"/>
      <c r="C3501" s="16"/>
      <c r="D3501" s="1"/>
      <c r="E3501" s="1"/>
      <c r="F3501" s="1"/>
      <c r="G3501" s="1"/>
      <c r="H3501" s="11"/>
      <c r="I3501" s="11"/>
      <c r="J3501" s="11"/>
      <c r="K3501" s="2"/>
      <c r="L3501" s="2"/>
      <c r="M3501" s="1"/>
    </row>
    <row r="3502" spans="1:13" x14ac:dyDescent="0.2">
      <c r="A3502" s="1"/>
      <c r="B3502" s="1"/>
      <c r="C3502" s="16"/>
      <c r="D3502" s="1"/>
      <c r="E3502" s="1"/>
      <c r="F3502" s="1"/>
      <c r="G3502" s="1"/>
      <c r="H3502" s="11"/>
      <c r="I3502" s="11"/>
      <c r="J3502" s="11"/>
      <c r="K3502" s="2"/>
      <c r="L3502" s="2"/>
      <c r="M3502" s="1"/>
    </row>
    <row r="3503" spans="1:13" x14ac:dyDescent="0.2">
      <c r="A3503" s="1"/>
      <c r="B3503" s="1"/>
      <c r="C3503" s="16"/>
      <c r="D3503" s="1"/>
      <c r="E3503" s="1"/>
      <c r="F3503" s="1"/>
      <c r="G3503" s="1"/>
      <c r="H3503" s="11"/>
      <c r="I3503" s="11"/>
      <c r="J3503" s="11"/>
      <c r="K3503" s="2"/>
      <c r="L3503" s="2"/>
      <c r="M3503" s="1"/>
    </row>
    <row r="3504" spans="1:13" x14ac:dyDescent="0.2">
      <c r="A3504" s="1"/>
      <c r="B3504" s="1"/>
      <c r="C3504" s="16"/>
      <c r="D3504" s="1"/>
      <c r="E3504" s="1"/>
      <c r="F3504" s="1"/>
      <c r="G3504" s="1"/>
      <c r="H3504" s="11"/>
      <c r="I3504" s="11"/>
      <c r="J3504" s="11"/>
      <c r="K3504" s="2"/>
      <c r="L3504" s="2"/>
      <c r="M3504" s="1"/>
    </row>
    <row r="3505" spans="1:13" x14ac:dyDescent="0.2">
      <c r="A3505" s="1"/>
      <c r="B3505" s="1"/>
      <c r="C3505" s="16"/>
      <c r="D3505" s="1"/>
      <c r="E3505" s="1"/>
      <c r="F3505" s="1"/>
      <c r="G3505" s="1"/>
      <c r="H3505" s="11"/>
      <c r="I3505" s="11"/>
      <c r="J3505" s="11"/>
      <c r="K3505" s="2"/>
      <c r="L3505" s="2"/>
      <c r="M3505" s="1"/>
    </row>
    <row r="3506" spans="1:13" x14ac:dyDescent="0.2">
      <c r="A3506" s="1"/>
      <c r="B3506" s="1"/>
      <c r="C3506" s="16"/>
      <c r="D3506" s="1"/>
      <c r="E3506" s="1"/>
      <c r="F3506" s="1"/>
      <c r="G3506" s="1"/>
      <c r="H3506" s="11"/>
      <c r="I3506" s="11"/>
      <c r="J3506" s="11"/>
      <c r="K3506" s="2"/>
      <c r="L3506" s="2"/>
      <c r="M3506" s="1"/>
    </row>
    <row r="3507" spans="1:13" x14ac:dyDescent="0.2">
      <c r="A3507" s="1"/>
      <c r="B3507" s="1"/>
      <c r="C3507" s="16"/>
      <c r="D3507" s="1"/>
      <c r="E3507" s="1"/>
      <c r="F3507" s="1"/>
      <c r="G3507" s="1"/>
      <c r="H3507" s="11"/>
      <c r="I3507" s="11"/>
      <c r="J3507" s="11"/>
      <c r="K3507" s="2"/>
      <c r="L3507" s="2"/>
      <c r="M3507" s="1"/>
    </row>
    <row r="3508" spans="1:13" x14ac:dyDescent="0.2">
      <c r="A3508" s="1"/>
      <c r="B3508" s="1"/>
      <c r="C3508" s="16"/>
      <c r="D3508" s="1"/>
      <c r="E3508" s="1"/>
      <c r="F3508" s="1"/>
      <c r="G3508" s="1"/>
      <c r="H3508" s="11"/>
      <c r="I3508" s="11"/>
      <c r="J3508" s="11"/>
      <c r="K3508" s="2"/>
      <c r="L3508" s="2"/>
      <c r="M3508" s="1"/>
    </row>
    <row r="3509" spans="1:13" x14ac:dyDescent="0.2">
      <c r="A3509" s="1"/>
      <c r="B3509" s="1"/>
      <c r="C3509" s="16"/>
      <c r="D3509" s="1"/>
      <c r="E3509" s="1"/>
      <c r="F3509" s="1"/>
      <c r="G3509" s="1"/>
      <c r="H3509" s="11"/>
      <c r="I3509" s="11"/>
      <c r="J3509" s="11"/>
      <c r="K3509" s="2"/>
      <c r="L3509" s="2"/>
      <c r="M3509" s="1"/>
    </row>
    <row r="3510" spans="1:13" x14ac:dyDescent="0.2">
      <c r="A3510" s="1"/>
      <c r="B3510" s="1"/>
      <c r="C3510" s="16"/>
      <c r="D3510" s="1"/>
      <c r="E3510" s="1"/>
      <c r="F3510" s="1"/>
      <c r="G3510" s="1"/>
      <c r="H3510" s="11"/>
      <c r="I3510" s="11"/>
      <c r="J3510" s="11"/>
      <c r="K3510" s="2"/>
      <c r="L3510" s="2"/>
      <c r="M3510" s="1"/>
    </row>
    <row r="3511" spans="1:13" x14ac:dyDescent="0.2">
      <c r="A3511" s="1"/>
      <c r="B3511" s="1"/>
      <c r="C3511" s="16"/>
      <c r="D3511" s="1"/>
      <c r="E3511" s="1"/>
      <c r="F3511" s="1"/>
      <c r="G3511" s="1"/>
      <c r="H3511" s="11"/>
      <c r="I3511" s="11"/>
      <c r="J3511" s="11"/>
      <c r="K3511" s="2"/>
      <c r="L3511" s="2"/>
      <c r="M3511" s="1"/>
    </row>
    <row r="3512" spans="1:13" x14ac:dyDescent="0.2">
      <c r="A3512" s="1"/>
      <c r="B3512" s="1"/>
      <c r="C3512" s="16"/>
      <c r="D3512" s="1"/>
      <c r="E3512" s="1"/>
      <c r="F3512" s="1"/>
      <c r="G3512" s="1"/>
      <c r="H3512" s="11"/>
      <c r="I3512" s="11"/>
      <c r="J3512" s="11"/>
      <c r="K3512" s="2"/>
      <c r="L3512" s="2"/>
      <c r="M3512" s="1"/>
    </row>
    <row r="3513" spans="1:13" x14ac:dyDescent="0.2">
      <c r="A3513" s="1"/>
      <c r="B3513" s="1"/>
      <c r="C3513" s="16"/>
      <c r="D3513" s="1"/>
      <c r="E3513" s="1"/>
      <c r="F3513" s="1"/>
      <c r="G3513" s="1"/>
      <c r="H3513" s="11"/>
      <c r="I3513" s="11"/>
      <c r="J3513" s="11"/>
      <c r="K3513" s="2"/>
      <c r="L3513" s="2"/>
      <c r="M3513" s="1"/>
    </row>
    <row r="3514" spans="1:13" x14ac:dyDescent="0.2">
      <c r="A3514" s="1"/>
      <c r="B3514" s="1"/>
      <c r="C3514" s="16"/>
      <c r="D3514" s="1"/>
      <c r="E3514" s="1"/>
      <c r="F3514" s="1"/>
      <c r="G3514" s="1"/>
      <c r="H3514" s="11"/>
      <c r="I3514" s="11"/>
      <c r="J3514" s="11"/>
      <c r="K3514" s="2"/>
      <c r="L3514" s="2"/>
      <c r="M3514" s="1"/>
    </row>
    <row r="3515" spans="1:13" x14ac:dyDescent="0.2">
      <c r="A3515" s="1"/>
      <c r="B3515" s="1"/>
      <c r="C3515" s="16"/>
      <c r="D3515" s="1"/>
      <c r="E3515" s="1"/>
      <c r="F3515" s="1"/>
      <c r="G3515" s="1"/>
      <c r="H3515" s="11"/>
      <c r="I3515" s="11"/>
      <c r="J3515" s="11"/>
      <c r="K3515" s="2"/>
      <c r="L3515" s="2"/>
      <c r="M3515" s="1"/>
    </row>
    <row r="3516" spans="1:13" x14ac:dyDescent="0.2">
      <c r="A3516" s="1"/>
      <c r="B3516" s="1"/>
      <c r="C3516" s="16"/>
      <c r="D3516" s="1"/>
      <c r="E3516" s="1"/>
      <c r="F3516" s="1"/>
      <c r="G3516" s="1"/>
      <c r="H3516" s="11"/>
      <c r="I3516" s="11"/>
      <c r="J3516" s="11"/>
      <c r="K3516" s="2"/>
      <c r="L3516" s="2"/>
      <c r="M3516" s="1"/>
    </row>
    <row r="3517" spans="1:13" x14ac:dyDescent="0.2">
      <c r="A3517" s="1"/>
      <c r="B3517" s="1"/>
      <c r="C3517" s="16"/>
      <c r="D3517" s="1"/>
      <c r="E3517" s="1"/>
      <c r="F3517" s="1"/>
      <c r="G3517" s="1"/>
      <c r="H3517" s="11"/>
      <c r="I3517" s="11"/>
      <c r="J3517" s="11"/>
      <c r="K3517" s="2"/>
      <c r="L3517" s="2"/>
      <c r="M3517" s="1"/>
    </row>
    <row r="3518" spans="1:13" x14ac:dyDescent="0.2">
      <c r="A3518" s="1"/>
      <c r="B3518" s="1"/>
      <c r="C3518" s="16"/>
      <c r="D3518" s="1"/>
      <c r="E3518" s="1"/>
      <c r="F3518" s="1"/>
      <c r="G3518" s="1"/>
      <c r="H3518" s="11"/>
      <c r="I3518" s="11"/>
      <c r="J3518" s="11"/>
      <c r="K3518" s="2"/>
      <c r="L3518" s="2"/>
      <c r="M3518" s="1"/>
    </row>
    <row r="3519" spans="1:13" x14ac:dyDescent="0.2">
      <c r="A3519" s="1"/>
      <c r="B3519" s="1"/>
      <c r="C3519" s="16"/>
      <c r="D3519" s="1"/>
      <c r="E3519" s="1"/>
      <c r="F3519" s="1"/>
      <c r="G3519" s="1"/>
      <c r="H3519" s="11"/>
      <c r="I3519" s="11"/>
      <c r="J3519" s="11"/>
      <c r="K3519" s="2"/>
      <c r="L3519" s="2"/>
      <c r="M3519" s="1"/>
    </row>
    <row r="3520" spans="1:13" x14ac:dyDescent="0.2">
      <c r="A3520" s="1"/>
      <c r="B3520" s="1"/>
      <c r="C3520" s="16"/>
      <c r="D3520" s="1"/>
      <c r="E3520" s="1"/>
      <c r="F3520" s="1"/>
      <c r="G3520" s="1"/>
      <c r="H3520" s="11"/>
      <c r="I3520" s="11"/>
      <c r="J3520" s="11"/>
      <c r="K3520" s="2"/>
      <c r="L3520" s="2"/>
      <c r="M3520" s="1"/>
    </row>
    <row r="3521" spans="1:13" x14ac:dyDescent="0.2">
      <c r="A3521" s="1"/>
      <c r="B3521" s="1"/>
      <c r="C3521" s="16"/>
      <c r="D3521" s="1"/>
      <c r="E3521" s="1"/>
      <c r="F3521" s="1"/>
      <c r="G3521" s="1"/>
      <c r="H3521" s="11"/>
      <c r="I3521" s="11"/>
      <c r="J3521" s="11"/>
      <c r="K3521" s="2"/>
      <c r="L3521" s="2"/>
      <c r="M3521" s="1"/>
    </row>
    <row r="3522" spans="1:13" x14ac:dyDescent="0.2">
      <c r="A3522" s="1"/>
      <c r="B3522" s="1"/>
      <c r="C3522" s="16"/>
      <c r="D3522" s="1"/>
      <c r="E3522" s="1"/>
      <c r="F3522" s="1"/>
      <c r="G3522" s="1"/>
      <c r="H3522" s="11"/>
      <c r="I3522" s="11"/>
      <c r="J3522" s="11"/>
      <c r="K3522" s="2"/>
      <c r="L3522" s="2"/>
      <c r="M3522" s="1"/>
    </row>
    <row r="3523" spans="1:13" x14ac:dyDescent="0.2">
      <c r="A3523" s="1"/>
      <c r="B3523" s="1"/>
      <c r="C3523" s="16"/>
      <c r="D3523" s="1"/>
      <c r="E3523" s="1"/>
      <c r="F3523" s="1"/>
      <c r="G3523" s="1"/>
      <c r="H3523" s="11"/>
      <c r="I3523" s="11"/>
      <c r="J3523" s="11"/>
      <c r="K3523" s="2"/>
      <c r="L3523" s="2"/>
      <c r="M3523" s="1"/>
    </row>
    <row r="3524" spans="1:13" x14ac:dyDescent="0.2">
      <c r="A3524" s="1"/>
      <c r="B3524" s="1"/>
      <c r="C3524" s="16"/>
      <c r="D3524" s="1"/>
      <c r="E3524" s="1"/>
      <c r="F3524" s="1"/>
      <c r="G3524" s="1"/>
      <c r="H3524" s="11"/>
      <c r="I3524" s="11"/>
      <c r="J3524" s="11"/>
      <c r="K3524" s="2"/>
      <c r="L3524" s="2"/>
      <c r="M3524" s="1"/>
    </row>
    <row r="3525" spans="1:13" x14ac:dyDescent="0.2">
      <c r="A3525" s="1"/>
      <c r="B3525" s="1"/>
      <c r="C3525" s="16"/>
      <c r="D3525" s="1"/>
      <c r="E3525" s="1"/>
      <c r="F3525" s="1"/>
      <c r="G3525" s="1"/>
      <c r="H3525" s="11"/>
      <c r="I3525" s="11"/>
      <c r="J3525" s="11"/>
      <c r="K3525" s="2"/>
      <c r="L3525" s="2"/>
      <c r="M3525" s="1"/>
    </row>
    <row r="3526" spans="1:13" x14ac:dyDescent="0.2">
      <c r="A3526" s="1"/>
      <c r="B3526" s="1"/>
      <c r="C3526" s="16"/>
      <c r="D3526" s="1"/>
      <c r="E3526" s="1"/>
      <c r="F3526" s="1"/>
      <c r="G3526" s="1"/>
      <c r="H3526" s="11"/>
      <c r="I3526" s="11"/>
      <c r="J3526" s="11"/>
      <c r="K3526" s="2"/>
      <c r="L3526" s="2"/>
      <c r="M3526" s="1"/>
    </row>
    <row r="3527" spans="1:13" x14ac:dyDescent="0.2">
      <c r="A3527" s="1"/>
      <c r="B3527" s="1"/>
      <c r="C3527" s="16"/>
      <c r="D3527" s="1"/>
      <c r="E3527" s="1"/>
      <c r="F3527" s="1"/>
      <c r="G3527" s="1"/>
      <c r="H3527" s="11"/>
      <c r="I3527" s="11"/>
      <c r="J3527" s="11"/>
      <c r="K3527" s="2"/>
      <c r="L3527" s="2"/>
      <c r="M3527" s="1"/>
    </row>
    <row r="3528" spans="1:13" x14ac:dyDescent="0.2">
      <c r="A3528" s="1"/>
      <c r="B3528" s="1"/>
      <c r="C3528" s="16"/>
      <c r="D3528" s="1"/>
      <c r="E3528" s="1"/>
      <c r="F3528" s="1"/>
      <c r="G3528" s="1"/>
      <c r="H3528" s="11"/>
      <c r="I3528" s="11"/>
      <c r="J3528" s="11"/>
      <c r="K3528" s="2"/>
      <c r="L3528" s="2"/>
      <c r="M3528" s="1"/>
    </row>
    <row r="3529" spans="1:13" x14ac:dyDescent="0.2">
      <c r="A3529" s="1"/>
      <c r="B3529" s="1"/>
      <c r="C3529" s="16"/>
      <c r="D3529" s="1"/>
      <c r="E3529" s="1"/>
      <c r="F3529" s="1"/>
      <c r="G3529" s="1"/>
      <c r="H3529" s="11"/>
      <c r="I3529" s="11"/>
      <c r="J3529" s="11"/>
      <c r="K3529" s="2"/>
      <c r="L3529" s="2"/>
      <c r="M3529" s="1"/>
    </row>
    <row r="3530" spans="1:13" x14ac:dyDescent="0.2">
      <c r="A3530" s="1"/>
      <c r="B3530" s="1"/>
      <c r="C3530" s="16"/>
      <c r="D3530" s="1"/>
      <c r="E3530" s="1"/>
      <c r="F3530" s="1"/>
      <c r="G3530" s="1"/>
      <c r="H3530" s="11"/>
      <c r="I3530" s="11"/>
      <c r="J3530" s="11"/>
      <c r="K3530" s="2"/>
      <c r="L3530" s="2"/>
      <c r="M3530" s="1"/>
    </row>
    <row r="3531" spans="1:13" x14ac:dyDescent="0.2">
      <c r="A3531" s="1"/>
      <c r="B3531" s="1"/>
      <c r="C3531" s="16"/>
      <c r="D3531" s="1"/>
      <c r="E3531" s="1"/>
      <c r="F3531" s="1"/>
      <c r="G3531" s="1"/>
      <c r="H3531" s="11"/>
      <c r="I3531" s="11"/>
      <c r="J3531" s="11"/>
      <c r="K3531" s="2"/>
      <c r="L3531" s="2"/>
      <c r="M3531" s="1"/>
    </row>
    <row r="3532" spans="1:13" x14ac:dyDescent="0.2">
      <c r="A3532" s="1"/>
      <c r="B3532" s="1"/>
      <c r="C3532" s="16"/>
      <c r="D3532" s="1"/>
      <c r="E3532" s="1"/>
      <c r="F3532" s="1"/>
      <c r="G3532" s="1"/>
      <c r="H3532" s="11"/>
      <c r="I3532" s="11"/>
      <c r="J3532" s="11"/>
      <c r="K3532" s="2"/>
      <c r="L3532" s="2"/>
      <c r="M3532" s="1"/>
    </row>
    <row r="3533" spans="1:13" x14ac:dyDescent="0.2">
      <c r="A3533" s="1"/>
      <c r="B3533" s="1"/>
      <c r="C3533" s="16"/>
      <c r="D3533" s="1"/>
      <c r="E3533" s="1"/>
      <c r="F3533" s="1"/>
      <c r="G3533" s="1"/>
      <c r="H3533" s="11"/>
      <c r="I3533" s="11"/>
      <c r="J3533" s="11"/>
      <c r="K3533" s="2"/>
      <c r="L3533" s="2"/>
      <c r="M3533" s="1"/>
    </row>
    <row r="3534" spans="1:13" x14ac:dyDescent="0.2">
      <c r="A3534" s="1"/>
      <c r="B3534" s="1"/>
      <c r="C3534" s="16"/>
      <c r="D3534" s="1"/>
      <c r="E3534" s="1"/>
      <c r="F3534" s="1"/>
      <c r="G3534" s="1"/>
      <c r="H3534" s="11"/>
      <c r="I3534" s="11"/>
      <c r="J3534" s="11"/>
      <c r="K3534" s="2"/>
      <c r="L3534" s="2"/>
      <c r="M3534" s="1"/>
    </row>
    <row r="3535" spans="1:13" x14ac:dyDescent="0.2">
      <c r="A3535" s="1"/>
      <c r="B3535" s="1"/>
      <c r="C3535" s="16"/>
      <c r="D3535" s="1"/>
      <c r="E3535" s="1"/>
      <c r="F3535" s="1"/>
      <c r="G3535" s="1"/>
      <c r="H3535" s="11"/>
      <c r="I3535" s="11"/>
      <c r="J3535" s="11"/>
      <c r="K3535" s="2"/>
      <c r="L3535" s="2"/>
      <c r="M3535" s="1"/>
    </row>
    <row r="3536" spans="1:13" x14ac:dyDescent="0.2">
      <c r="A3536" s="1"/>
      <c r="B3536" s="1"/>
      <c r="C3536" s="16"/>
      <c r="D3536" s="1"/>
      <c r="E3536" s="1"/>
      <c r="F3536" s="1"/>
      <c r="G3536" s="1"/>
      <c r="H3536" s="11"/>
      <c r="I3536" s="11"/>
      <c r="J3536" s="11"/>
      <c r="K3536" s="2"/>
      <c r="L3536" s="2"/>
      <c r="M3536" s="1"/>
    </row>
    <row r="3537" spans="1:13" x14ac:dyDescent="0.2">
      <c r="A3537" s="1"/>
      <c r="B3537" s="1"/>
      <c r="C3537" s="16"/>
      <c r="D3537" s="1"/>
      <c r="E3537" s="1"/>
      <c r="F3537" s="1"/>
      <c r="G3537" s="1"/>
      <c r="H3537" s="11"/>
      <c r="I3537" s="11"/>
      <c r="J3537" s="11"/>
      <c r="K3537" s="2"/>
      <c r="L3537" s="2"/>
      <c r="M3537" s="1"/>
    </row>
    <row r="3538" spans="1:13" x14ac:dyDescent="0.2">
      <c r="A3538" s="1"/>
      <c r="B3538" s="1"/>
      <c r="C3538" s="16"/>
      <c r="D3538" s="1"/>
      <c r="E3538" s="1"/>
      <c r="F3538" s="1"/>
      <c r="G3538" s="1"/>
      <c r="H3538" s="11"/>
      <c r="I3538" s="11"/>
      <c r="J3538" s="11"/>
      <c r="K3538" s="2"/>
      <c r="L3538" s="2"/>
      <c r="M3538" s="1"/>
    </row>
    <row r="3539" spans="1:13" x14ac:dyDescent="0.2">
      <c r="A3539" s="1"/>
      <c r="B3539" s="1"/>
      <c r="C3539" s="16"/>
      <c r="D3539" s="1"/>
      <c r="E3539" s="1"/>
      <c r="F3539" s="1"/>
      <c r="G3539" s="1"/>
      <c r="H3539" s="11"/>
      <c r="I3539" s="11"/>
      <c r="J3539" s="11"/>
      <c r="K3539" s="2"/>
      <c r="L3539" s="2"/>
      <c r="M3539" s="1"/>
    </row>
    <row r="3540" spans="1:13" x14ac:dyDescent="0.2">
      <c r="A3540" s="1"/>
      <c r="B3540" s="1"/>
      <c r="C3540" s="16"/>
      <c r="D3540" s="1"/>
      <c r="E3540" s="1"/>
      <c r="F3540" s="1"/>
      <c r="G3540" s="1"/>
      <c r="H3540" s="11"/>
      <c r="I3540" s="11"/>
      <c r="J3540" s="11"/>
      <c r="K3540" s="2"/>
      <c r="L3540" s="2"/>
      <c r="M3540" s="1"/>
    </row>
    <row r="3541" spans="1:13" x14ac:dyDescent="0.2">
      <c r="A3541" s="1"/>
      <c r="B3541" s="1"/>
      <c r="C3541" s="16"/>
      <c r="D3541" s="1"/>
      <c r="E3541" s="1"/>
      <c r="F3541" s="1"/>
      <c r="G3541" s="1"/>
      <c r="H3541" s="11"/>
      <c r="I3541" s="11"/>
      <c r="J3541" s="11"/>
      <c r="K3541" s="2"/>
      <c r="L3541" s="2"/>
      <c r="M3541" s="1"/>
    </row>
    <row r="3542" spans="1:13" x14ac:dyDescent="0.2">
      <c r="A3542" s="1"/>
      <c r="B3542" s="1"/>
      <c r="C3542" s="16"/>
      <c r="D3542" s="1"/>
      <c r="E3542" s="1"/>
      <c r="F3542" s="1"/>
      <c r="G3542" s="1"/>
      <c r="H3542" s="11"/>
      <c r="I3542" s="11"/>
      <c r="J3542" s="11"/>
      <c r="K3542" s="2"/>
      <c r="L3542" s="2"/>
      <c r="M3542" s="1"/>
    </row>
    <row r="3543" spans="1:13" x14ac:dyDescent="0.2">
      <c r="A3543" s="1"/>
      <c r="B3543" s="1"/>
      <c r="C3543" s="16"/>
      <c r="D3543" s="1"/>
      <c r="E3543" s="1"/>
      <c r="F3543" s="1"/>
      <c r="G3543" s="1"/>
      <c r="H3543" s="11"/>
      <c r="I3543" s="11"/>
      <c r="J3543" s="11"/>
      <c r="K3543" s="2"/>
      <c r="L3543" s="2"/>
      <c r="M3543" s="1"/>
    </row>
    <row r="3544" spans="1:13" x14ac:dyDescent="0.2">
      <c r="A3544" s="1"/>
      <c r="B3544" s="1"/>
      <c r="C3544" s="16"/>
      <c r="D3544" s="1"/>
      <c r="E3544" s="1"/>
      <c r="F3544" s="1"/>
      <c r="G3544" s="1"/>
      <c r="H3544" s="11"/>
      <c r="I3544" s="11"/>
      <c r="J3544" s="11"/>
      <c r="K3544" s="2"/>
      <c r="L3544" s="2"/>
      <c r="M3544" s="1"/>
    </row>
    <row r="3545" spans="1:13" x14ac:dyDescent="0.2">
      <c r="A3545" s="1"/>
      <c r="B3545" s="1"/>
      <c r="C3545" s="16"/>
      <c r="D3545" s="1"/>
      <c r="E3545" s="1"/>
      <c r="F3545" s="1"/>
      <c r="G3545" s="1"/>
      <c r="H3545" s="11"/>
      <c r="I3545" s="11"/>
      <c r="J3545" s="11"/>
      <c r="K3545" s="2"/>
      <c r="L3545" s="2"/>
      <c r="M3545" s="1"/>
    </row>
    <row r="3546" spans="1:13" x14ac:dyDescent="0.2">
      <c r="A3546" s="1"/>
      <c r="B3546" s="1"/>
      <c r="C3546" s="16"/>
      <c r="D3546" s="1"/>
      <c r="E3546" s="1"/>
      <c r="F3546" s="1"/>
      <c r="G3546" s="1"/>
      <c r="H3546" s="11"/>
      <c r="I3546" s="11"/>
      <c r="J3546" s="11"/>
      <c r="K3546" s="2"/>
      <c r="L3546" s="2"/>
      <c r="M3546" s="1"/>
    </row>
    <row r="3547" spans="1:13" x14ac:dyDescent="0.2">
      <c r="A3547" s="1"/>
      <c r="B3547" s="1"/>
      <c r="C3547" s="16"/>
      <c r="D3547" s="1"/>
      <c r="E3547" s="1"/>
      <c r="F3547" s="1"/>
      <c r="G3547" s="1"/>
      <c r="H3547" s="11"/>
      <c r="I3547" s="11"/>
      <c r="J3547" s="11"/>
      <c r="K3547" s="2"/>
      <c r="L3547" s="2"/>
      <c r="M3547" s="1"/>
    </row>
    <row r="3548" spans="1:13" x14ac:dyDescent="0.2">
      <c r="A3548" s="1"/>
      <c r="B3548" s="1"/>
      <c r="C3548" s="16"/>
      <c r="D3548" s="1"/>
      <c r="E3548" s="1"/>
      <c r="F3548" s="1"/>
      <c r="G3548" s="1"/>
      <c r="H3548" s="11"/>
      <c r="I3548" s="11"/>
      <c r="J3548" s="11"/>
      <c r="K3548" s="2"/>
      <c r="L3548" s="2"/>
      <c r="M3548" s="1"/>
    </row>
    <row r="3549" spans="1:13" x14ac:dyDescent="0.2">
      <c r="A3549" s="1"/>
      <c r="B3549" s="1"/>
      <c r="C3549" s="16"/>
      <c r="D3549" s="1"/>
      <c r="E3549" s="1"/>
      <c r="F3549" s="1"/>
      <c r="G3549" s="1"/>
      <c r="H3549" s="11"/>
      <c r="I3549" s="11"/>
      <c r="J3549" s="11"/>
      <c r="K3549" s="2"/>
      <c r="L3549" s="2"/>
      <c r="M3549" s="1"/>
    </row>
    <row r="3550" spans="1:13" x14ac:dyDescent="0.2">
      <c r="A3550" s="1"/>
      <c r="B3550" s="1"/>
      <c r="C3550" s="16"/>
      <c r="D3550" s="1"/>
      <c r="E3550" s="1"/>
      <c r="F3550" s="1"/>
      <c r="G3550" s="1"/>
      <c r="H3550" s="11"/>
      <c r="I3550" s="11"/>
      <c r="J3550" s="11"/>
      <c r="K3550" s="2"/>
      <c r="L3550" s="2"/>
      <c r="M3550" s="1"/>
    </row>
    <row r="3551" spans="1:13" x14ac:dyDescent="0.2">
      <c r="A3551" s="1"/>
      <c r="B3551" s="1"/>
      <c r="C3551" s="16"/>
      <c r="D3551" s="1"/>
      <c r="E3551" s="1"/>
      <c r="F3551" s="1"/>
      <c r="G3551" s="1"/>
      <c r="H3551" s="11"/>
      <c r="I3551" s="11"/>
      <c r="J3551" s="11"/>
      <c r="K3551" s="2"/>
      <c r="L3551" s="2"/>
      <c r="M3551" s="1"/>
    </row>
    <row r="3552" spans="1:13" x14ac:dyDescent="0.2">
      <c r="A3552" s="1"/>
      <c r="B3552" s="1"/>
      <c r="C3552" s="16"/>
      <c r="D3552" s="1"/>
      <c r="E3552" s="1"/>
      <c r="F3552" s="1"/>
      <c r="G3552" s="1"/>
      <c r="H3552" s="11"/>
      <c r="I3552" s="11"/>
      <c r="J3552" s="11"/>
      <c r="K3552" s="2"/>
      <c r="L3552" s="2"/>
      <c r="M3552" s="1"/>
    </row>
    <row r="3553" spans="1:13" x14ac:dyDescent="0.2">
      <c r="A3553" s="1"/>
      <c r="B3553" s="1"/>
      <c r="C3553" s="16"/>
      <c r="D3553" s="1"/>
      <c r="E3553" s="1"/>
      <c r="F3553" s="1"/>
      <c r="G3553" s="1"/>
      <c r="H3553" s="11"/>
      <c r="I3553" s="11"/>
      <c r="J3553" s="11"/>
      <c r="K3553" s="2"/>
      <c r="L3553" s="2"/>
      <c r="M3553" s="1"/>
    </row>
    <row r="3554" spans="1:13" x14ac:dyDescent="0.2">
      <c r="A3554" s="1"/>
      <c r="B3554" s="1"/>
      <c r="C3554" s="16"/>
      <c r="D3554" s="1"/>
      <c r="E3554" s="1"/>
      <c r="F3554" s="1"/>
      <c r="G3554" s="1"/>
      <c r="H3554" s="11"/>
      <c r="I3554" s="11"/>
      <c r="J3554" s="11"/>
      <c r="K3554" s="2"/>
      <c r="L3554" s="2"/>
      <c r="M3554" s="1"/>
    </row>
    <row r="3555" spans="1:13" x14ac:dyDescent="0.2">
      <c r="A3555" s="1"/>
      <c r="B3555" s="1"/>
      <c r="C3555" s="16"/>
      <c r="D3555" s="1"/>
      <c r="E3555" s="1"/>
      <c r="F3555" s="1"/>
      <c r="G3555" s="1"/>
      <c r="H3555" s="11"/>
      <c r="I3555" s="11"/>
      <c r="J3555" s="11"/>
      <c r="K3555" s="2"/>
      <c r="L3555" s="2"/>
      <c r="M3555" s="1"/>
    </row>
    <row r="3556" spans="1:13" x14ac:dyDescent="0.2">
      <c r="A3556" s="1"/>
      <c r="B3556" s="1"/>
      <c r="C3556" s="16"/>
      <c r="D3556" s="1"/>
      <c r="E3556" s="1"/>
      <c r="F3556" s="1"/>
      <c r="G3556" s="1"/>
      <c r="H3556" s="11"/>
      <c r="I3556" s="11"/>
      <c r="J3556" s="11"/>
      <c r="K3556" s="2"/>
      <c r="L3556" s="2"/>
      <c r="M3556" s="1"/>
    </row>
    <row r="3557" spans="1:13" x14ac:dyDescent="0.2">
      <c r="A3557" s="1"/>
      <c r="B3557" s="1"/>
      <c r="C3557" s="16"/>
      <c r="D3557" s="1"/>
      <c r="E3557" s="1"/>
      <c r="F3557" s="1"/>
      <c r="G3557" s="1"/>
      <c r="H3557" s="11"/>
      <c r="I3557" s="11"/>
      <c r="J3557" s="11"/>
      <c r="K3557" s="2"/>
      <c r="L3557" s="2"/>
      <c r="M3557" s="1"/>
    </row>
    <row r="3558" spans="1:13" x14ac:dyDescent="0.2">
      <c r="A3558" s="1"/>
      <c r="B3558" s="1"/>
      <c r="C3558" s="16"/>
      <c r="D3558" s="1"/>
      <c r="E3558" s="1"/>
      <c r="F3558" s="1"/>
      <c r="G3558" s="1"/>
      <c r="H3558" s="11"/>
      <c r="I3558" s="11"/>
      <c r="J3558" s="11"/>
      <c r="K3558" s="2"/>
      <c r="L3558" s="2"/>
      <c r="M3558" s="1"/>
    </row>
    <row r="3559" spans="1:13" x14ac:dyDescent="0.2">
      <c r="A3559" s="1"/>
      <c r="B3559" s="1"/>
      <c r="C3559" s="16"/>
      <c r="D3559" s="1"/>
      <c r="E3559" s="1"/>
      <c r="F3559" s="1"/>
      <c r="G3559" s="1"/>
      <c r="H3559" s="11"/>
      <c r="I3559" s="11"/>
      <c r="J3559" s="11"/>
      <c r="K3559" s="2"/>
      <c r="L3559" s="2"/>
      <c r="M3559" s="1"/>
    </row>
    <row r="3560" spans="1:13" x14ac:dyDescent="0.2">
      <c r="A3560" s="1"/>
      <c r="B3560" s="1"/>
      <c r="C3560" s="16"/>
      <c r="D3560" s="1"/>
      <c r="E3560" s="1"/>
      <c r="F3560" s="1"/>
      <c r="G3560" s="1"/>
      <c r="H3560" s="11"/>
      <c r="I3560" s="11"/>
      <c r="J3560" s="11"/>
      <c r="K3560" s="2"/>
      <c r="L3560" s="2"/>
      <c r="M3560" s="1"/>
    </row>
    <row r="3561" spans="1:13" x14ac:dyDescent="0.2">
      <c r="A3561" s="1"/>
      <c r="B3561" s="1"/>
      <c r="C3561" s="16"/>
      <c r="D3561" s="1"/>
      <c r="E3561" s="1"/>
      <c r="F3561" s="1"/>
      <c r="G3561" s="1"/>
      <c r="H3561" s="11"/>
      <c r="I3561" s="11"/>
      <c r="J3561" s="11"/>
      <c r="K3561" s="2"/>
      <c r="L3561" s="2"/>
      <c r="M3561" s="1"/>
    </row>
    <row r="3562" spans="1:13" x14ac:dyDescent="0.2">
      <c r="A3562" s="1"/>
      <c r="B3562" s="1"/>
      <c r="C3562" s="16"/>
      <c r="D3562" s="1"/>
      <c r="E3562" s="1"/>
      <c r="F3562" s="1"/>
      <c r="G3562" s="1"/>
      <c r="H3562" s="11"/>
      <c r="I3562" s="11"/>
      <c r="J3562" s="11"/>
      <c r="K3562" s="2"/>
      <c r="L3562" s="2"/>
      <c r="M3562" s="1"/>
    </row>
    <row r="3563" spans="1:13" x14ac:dyDescent="0.2">
      <c r="A3563" s="1"/>
      <c r="B3563" s="1"/>
      <c r="C3563" s="16"/>
      <c r="D3563" s="1"/>
      <c r="E3563" s="1"/>
      <c r="F3563" s="1"/>
      <c r="G3563" s="1"/>
      <c r="H3563" s="11"/>
      <c r="I3563" s="11"/>
      <c r="J3563" s="11"/>
      <c r="K3563" s="2"/>
      <c r="L3563" s="2"/>
      <c r="M3563" s="1"/>
    </row>
    <row r="3564" spans="1:13" x14ac:dyDescent="0.2">
      <c r="A3564" s="1"/>
      <c r="B3564" s="1"/>
      <c r="C3564" s="16"/>
      <c r="D3564" s="1"/>
      <c r="E3564" s="1"/>
      <c r="F3564" s="1"/>
      <c r="G3564" s="1"/>
      <c r="H3564" s="11"/>
      <c r="I3564" s="11"/>
      <c r="J3564" s="11"/>
      <c r="K3564" s="2"/>
      <c r="L3564" s="2"/>
      <c r="M3564" s="1"/>
    </row>
    <row r="3565" spans="1:13" x14ac:dyDescent="0.2">
      <c r="A3565" s="1"/>
      <c r="B3565" s="1"/>
      <c r="C3565" s="16"/>
      <c r="D3565" s="1"/>
      <c r="E3565" s="1"/>
      <c r="F3565" s="1"/>
      <c r="G3565" s="1"/>
      <c r="H3565" s="11"/>
      <c r="I3565" s="11"/>
      <c r="J3565" s="11"/>
      <c r="K3565" s="2"/>
      <c r="L3565" s="2"/>
      <c r="M3565" s="1"/>
    </row>
    <row r="3566" spans="1:13" x14ac:dyDescent="0.2">
      <c r="A3566" s="1"/>
      <c r="B3566" s="1"/>
      <c r="C3566" s="16"/>
      <c r="D3566" s="1"/>
      <c r="E3566" s="1"/>
      <c r="F3566" s="1"/>
      <c r="G3566" s="1"/>
      <c r="H3566" s="11"/>
      <c r="I3566" s="11"/>
      <c r="J3566" s="11"/>
      <c r="K3566" s="2"/>
      <c r="L3566" s="2"/>
      <c r="M3566" s="1"/>
    </row>
    <row r="3567" spans="1:13" x14ac:dyDescent="0.2">
      <c r="A3567" s="1"/>
      <c r="B3567" s="1"/>
      <c r="C3567" s="16"/>
      <c r="D3567" s="1"/>
      <c r="E3567" s="1"/>
      <c r="F3567" s="1"/>
      <c r="G3567" s="1"/>
      <c r="H3567" s="11"/>
      <c r="I3567" s="11"/>
      <c r="J3567" s="11"/>
      <c r="K3567" s="2"/>
      <c r="L3567" s="2"/>
      <c r="M3567" s="1"/>
    </row>
    <row r="3568" spans="1:13" x14ac:dyDescent="0.2">
      <c r="A3568" s="1"/>
      <c r="B3568" s="1"/>
      <c r="C3568" s="16"/>
      <c r="D3568" s="1"/>
      <c r="E3568" s="1"/>
      <c r="F3568" s="1"/>
      <c r="G3568" s="1"/>
      <c r="H3568" s="11"/>
      <c r="I3568" s="11"/>
      <c r="J3568" s="11"/>
      <c r="K3568" s="2"/>
      <c r="L3568" s="2"/>
      <c r="M3568" s="1"/>
    </row>
    <row r="3569" spans="1:13" x14ac:dyDescent="0.2">
      <c r="A3569" s="1"/>
      <c r="B3569" s="1"/>
      <c r="C3569" s="16"/>
      <c r="D3569" s="1"/>
      <c r="E3569" s="1"/>
      <c r="F3569" s="1"/>
      <c r="G3569" s="1"/>
      <c r="H3569" s="11"/>
      <c r="I3569" s="11"/>
      <c r="J3569" s="11"/>
      <c r="K3569" s="2"/>
      <c r="L3569" s="2"/>
      <c r="M3569" s="1"/>
    </row>
    <row r="3570" spans="1:13" x14ac:dyDescent="0.2">
      <c r="A3570" s="1"/>
      <c r="B3570" s="1"/>
      <c r="C3570" s="16"/>
      <c r="D3570" s="1"/>
      <c r="E3570" s="1"/>
      <c r="F3570" s="1"/>
      <c r="G3570" s="1"/>
      <c r="H3570" s="11"/>
      <c r="I3570" s="11"/>
      <c r="J3570" s="11"/>
      <c r="K3570" s="2"/>
      <c r="L3570" s="2"/>
      <c r="M3570" s="1"/>
    </row>
    <row r="3571" spans="1:13" x14ac:dyDescent="0.2">
      <c r="A3571" s="1"/>
      <c r="B3571" s="1"/>
      <c r="C3571" s="16"/>
      <c r="D3571" s="1"/>
      <c r="E3571" s="1"/>
      <c r="F3571" s="1"/>
      <c r="G3571" s="1"/>
      <c r="H3571" s="11"/>
      <c r="I3571" s="11"/>
      <c r="J3571" s="11"/>
      <c r="K3571" s="2"/>
      <c r="L3571" s="2"/>
      <c r="M3571" s="1"/>
    </row>
    <row r="3572" spans="1:13" x14ac:dyDescent="0.2">
      <c r="A3572" s="1"/>
      <c r="B3572" s="1"/>
      <c r="C3572" s="16"/>
      <c r="D3572" s="1"/>
      <c r="E3572" s="1"/>
      <c r="F3572" s="1"/>
      <c r="G3572" s="1"/>
      <c r="H3572" s="11"/>
      <c r="I3572" s="11"/>
      <c r="J3572" s="11"/>
      <c r="K3572" s="2"/>
      <c r="L3572" s="2"/>
      <c r="M3572" s="1"/>
    </row>
    <row r="3573" spans="1:13" x14ac:dyDescent="0.2">
      <c r="A3573" s="1"/>
      <c r="B3573" s="1"/>
      <c r="C3573" s="16"/>
      <c r="D3573" s="1"/>
      <c r="E3573" s="1"/>
      <c r="F3573" s="1"/>
      <c r="G3573" s="1"/>
      <c r="H3573" s="11"/>
      <c r="I3573" s="11"/>
      <c r="J3573" s="11"/>
      <c r="K3573" s="2"/>
      <c r="L3573" s="2"/>
      <c r="M3573" s="1"/>
    </row>
    <row r="3574" spans="1:13" x14ac:dyDescent="0.2">
      <c r="A3574" s="1"/>
      <c r="B3574" s="1"/>
      <c r="C3574" s="16"/>
      <c r="D3574" s="1"/>
      <c r="E3574" s="1"/>
      <c r="F3574" s="1"/>
      <c r="G3574" s="1"/>
      <c r="H3574" s="11"/>
      <c r="I3574" s="11"/>
      <c r="J3574" s="11"/>
      <c r="K3574" s="2"/>
      <c r="L3574" s="2"/>
      <c r="M3574" s="1"/>
    </row>
    <row r="3575" spans="1:13" x14ac:dyDescent="0.2">
      <c r="A3575" s="1"/>
      <c r="B3575" s="1"/>
      <c r="C3575" s="16"/>
      <c r="D3575" s="1"/>
      <c r="E3575" s="1"/>
      <c r="F3575" s="1"/>
      <c r="G3575" s="1"/>
      <c r="H3575" s="11"/>
      <c r="I3575" s="11"/>
      <c r="J3575" s="11"/>
      <c r="K3575" s="2"/>
      <c r="L3575" s="2"/>
      <c r="M3575" s="1"/>
    </row>
    <row r="3576" spans="1:13" x14ac:dyDescent="0.2">
      <c r="A3576" s="1"/>
      <c r="B3576" s="1"/>
      <c r="C3576" s="16"/>
      <c r="D3576" s="1"/>
      <c r="E3576" s="1"/>
      <c r="F3576" s="1"/>
      <c r="G3576" s="1"/>
      <c r="H3576" s="11"/>
      <c r="I3576" s="11"/>
      <c r="J3576" s="11"/>
      <c r="K3576" s="2"/>
      <c r="L3576" s="2"/>
      <c r="M3576" s="1"/>
    </row>
    <row r="3577" spans="1:13" x14ac:dyDescent="0.2">
      <c r="A3577" s="1"/>
      <c r="B3577" s="1"/>
      <c r="C3577" s="16"/>
      <c r="D3577" s="1"/>
      <c r="E3577" s="1"/>
      <c r="F3577" s="1"/>
      <c r="G3577" s="1"/>
      <c r="H3577" s="11"/>
      <c r="I3577" s="11"/>
      <c r="J3577" s="11"/>
      <c r="K3577" s="2"/>
      <c r="L3577" s="2"/>
      <c r="M3577" s="1"/>
    </row>
    <row r="3578" spans="1:13" x14ac:dyDescent="0.2">
      <c r="A3578" s="1"/>
      <c r="B3578" s="1"/>
      <c r="C3578" s="16"/>
      <c r="D3578" s="1"/>
      <c r="E3578" s="1"/>
      <c r="F3578" s="1"/>
      <c r="G3578" s="1"/>
      <c r="H3578" s="11"/>
      <c r="I3578" s="11"/>
      <c r="J3578" s="11"/>
      <c r="K3578" s="2"/>
      <c r="L3578" s="2"/>
      <c r="M3578" s="1"/>
    </row>
    <row r="3579" spans="1:13" x14ac:dyDescent="0.2">
      <c r="A3579" s="1"/>
      <c r="B3579" s="1"/>
      <c r="C3579" s="16"/>
      <c r="D3579" s="1"/>
      <c r="E3579" s="1"/>
      <c r="F3579" s="1"/>
      <c r="G3579" s="1"/>
      <c r="H3579" s="11"/>
      <c r="I3579" s="11"/>
      <c r="J3579" s="11"/>
      <c r="K3579" s="2"/>
      <c r="L3579" s="2"/>
      <c r="M3579" s="1"/>
    </row>
    <row r="3580" spans="1:13" x14ac:dyDescent="0.2">
      <c r="A3580" s="1"/>
      <c r="B3580" s="1"/>
      <c r="C3580" s="16"/>
      <c r="D3580" s="1"/>
      <c r="E3580" s="1"/>
      <c r="F3580" s="1"/>
      <c r="G3580" s="1"/>
      <c r="H3580" s="11"/>
      <c r="I3580" s="11"/>
      <c r="J3580" s="11"/>
      <c r="K3580" s="2"/>
      <c r="L3580" s="2"/>
      <c r="M3580" s="1"/>
    </row>
    <row r="3581" spans="1:13" x14ac:dyDescent="0.2">
      <c r="A3581" s="1"/>
      <c r="B3581" s="1"/>
      <c r="C3581" s="16"/>
      <c r="D3581" s="1"/>
      <c r="E3581" s="1"/>
      <c r="F3581" s="1"/>
      <c r="G3581" s="1"/>
      <c r="H3581" s="11"/>
      <c r="I3581" s="11"/>
      <c r="J3581" s="11"/>
      <c r="K3581" s="2"/>
      <c r="L3581" s="2"/>
      <c r="M3581" s="1"/>
    </row>
    <row r="3582" spans="1:13" x14ac:dyDescent="0.2">
      <c r="A3582" s="1"/>
      <c r="B3582" s="1"/>
      <c r="C3582" s="16"/>
      <c r="D3582" s="1"/>
      <c r="E3582" s="1"/>
      <c r="F3582" s="1"/>
      <c r="G3582" s="1"/>
      <c r="H3582" s="11"/>
      <c r="I3582" s="11"/>
      <c r="J3582" s="11"/>
      <c r="K3582" s="2"/>
      <c r="L3582" s="2"/>
      <c r="M3582" s="1"/>
    </row>
    <row r="3583" spans="1:13" x14ac:dyDescent="0.2">
      <c r="A3583" s="1"/>
      <c r="B3583" s="1"/>
      <c r="C3583" s="16"/>
      <c r="D3583" s="1"/>
      <c r="E3583" s="1"/>
      <c r="F3583" s="1"/>
      <c r="G3583" s="1"/>
      <c r="H3583" s="11"/>
      <c r="I3583" s="11"/>
      <c r="J3583" s="11"/>
      <c r="K3583" s="2"/>
      <c r="L3583" s="2"/>
      <c r="M3583" s="1"/>
    </row>
    <row r="3584" spans="1:13" x14ac:dyDescent="0.2">
      <c r="A3584" s="1"/>
      <c r="B3584" s="1"/>
      <c r="C3584" s="16"/>
      <c r="D3584" s="1"/>
      <c r="E3584" s="1"/>
      <c r="F3584" s="1"/>
      <c r="G3584" s="1"/>
      <c r="H3584" s="11"/>
      <c r="I3584" s="11"/>
      <c r="J3584" s="11"/>
      <c r="K3584" s="2"/>
      <c r="L3584" s="2"/>
      <c r="M3584" s="1"/>
    </row>
    <row r="3585" spans="1:13" x14ac:dyDescent="0.2">
      <c r="A3585" s="1"/>
      <c r="B3585" s="1"/>
      <c r="C3585" s="16"/>
      <c r="D3585" s="1"/>
      <c r="E3585" s="1"/>
      <c r="F3585" s="1"/>
      <c r="G3585" s="1"/>
      <c r="H3585" s="11"/>
      <c r="I3585" s="11"/>
      <c r="J3585" s="11"/>
      <c r="K3585" s="2"/>
      <c r="L3585" s="2"/>
      <c r="M3585" s="1"/>
    </row>
    <row r="3586" spans="1:13" x14ac:dyDescent="0.2">
      <c r="A3586" s="1"/>
      <c r="B3586" s="1"/>
      <c r="C3586" s="16"/>
      <c r="D3586" s="1"/>
      <c r="E3586" s="1"/>
      <c r="F3586" s="1"/>
      <c r="G3586" s="1"/>
      <c r="H3586" s="11"/>
      <c r="I3586" s="11"/>
      <c r="J3586" s="11"/>
      <c r="K3586" s="2"/>
      <c r="L3586" s="2"/>
      <c r="M3586" s="1"/>
    </row>
    <row r="3587" spans="1:13" x14ac:dyDescent="0.2">
      <c r="A3587" s="1"/>
      <c r="B3587" s="1"/>
      <c r="C3587" s="16"/>
      <c r="D3587" s="1"/>
      <c r="E3587" s="1"/>
      <c r="F3587" s="1"/>
      <c r="G3587" s="1"/>
      <c r="H3587" s="11"/>
      <c r="I3587" s="11"/>
      <c r="J3587" s="11"/>
      <c r="K3587" s="2"/>
      <c r="L3587" s="2"/>
      <c r="M3587" s="1"/>
    </row>
    <row r="3588" spans="1:13" x14ac:dyDescent="0.2">
      <c r="A3588" s="1"/>
      <c r="B3588" s="1"/>
      <c r="C3588" s="16"/>
      <c r="D3588" s="1"/>
      <c r="E3588" s="1"/>
      <c r="F3588" s="1"/>
      <c r="G3588" s="1"/>
      <c r="H3588" s="11"/>
      <c r="I3588" s="11"/>
      <c r="J3588" s="11"/>
      <c r="K3588" s="2"/>
      <c r="L3588" s="2"/>
      <c r="M3588" s="1"/>
    </row>
    <row r="3589" spans="1:13" x14ac:dyDescent="0.2">
      <c r="A3589" s="1"/>
      <c r="B3589" s="1"/>
      <c r="C3589" s="16"/>
      <c r="D3589" s="1"/>
      <c r="E3589" s="1"/>
      <c r="F3589" s="1"/>
      <c r="G3589" s="1"/>
      <c r="H3589" s="11"/>
      <c r="I3589" s="11"/>
      <c r="J3589" s="11"/>
      <c r="K3589" s="2"/>
      <c r="L3589" s="2"/>
      <c r="M3589" s="1"/>
    </row>
    <row r="3590" spans="1:13" x14ac:dyDescent="0.2">
      <c r="A3590" s="1"/>
      <c r="B3590" s="1"/>
      <c r="C3590" s="16"/>
      <c r="D3590" s="1"/>
      <c r="E3590" s="1"/>
      <c r="F3590" s="1"/>
      <c r="G3590" s="1"/>
      <c r="H3590" s="11"/>
      <c r="I3590" s="11"/>
      <c r="J3590" s="11"/>
      <c r="K3590" s="2"/>
      <c r="L3590" s="2"/>
      <c r="M3590" s="1"/>
    </row>
    <row r="3591" spans="1:13" x14ac:dyDescent="0.2">
      <c r="A3591" s="1"/>
      <c r="B3591" s="1"/>
      <c r="C3591" s="16"/>
      <c r="D3591" s="1"/>
      <c r="E3591" s="1"/>
      <c r="F3591" s="1"/>
      <c r="G3591" s="1"/>
      <c r="H3591" s="11"/>
      <c r="I3591" s="11"/>
      <c r="J3591" s="11"/>
      <c r="K3591" s="2"/>
      <c r="L3591" s="2"/>
      <c r="M3591" s="1"/>
    </row>
    <row r="3592" spans="1:13" x14ac:dyDescent="0.2">
      <c r="A3592" s="1"/>
      <c r="B3592" s="1"/>
      <c r="C3592" s="16"/>
      <c r="D3592" s="1"/>
      <c r="E3592" s="1"/>
      <c r="F3592" s="1"/>
      <c r="G3592" s="1"/>
      <c r="H3592" s="11"/>
      <c r="I3592" s="11"/>
      <c r="J3592" s="11"/>
      <c r="K3592" s="2"/>
      <c r="L3592" s="2"/>
      <c r="M3592" s="1"/>
    </row>
    <row r="3593" spans="1:13" x14ac:dyDescent="0.2">
      <c r="A3593" s="1"/>
      <c r="B3593" s="1"/>
      <c r="C3593" s="16"/>
      <c r="D3593" s="1"/>
      <c r="E3593" s="1"/>
      <c r="F3593" s="1"/>
      <c r="G3593" s="1"/>
      <c r="H3593" s="11"/>
      <c r="I3593" s="11"/>
      <c r="J3593" s="11"/>
      <c r="K3593" s="2"/>
      <c r="L3593" s="2"/>
      <c r="M3593" s="1"/>
    </row>
    <row r="3594" spans="1:13" x14ac:dyDescent="0.2">
      <c r="A3594" s="1"/>
      <c r="B3594" s="1"/>
      <c r="C3594" s="16"/>
      <c r="D3594" s="1"/>
      <c r="E3594" s="1"/>
      <c r="F3594" s="1"/>
      <c r="G3594" s="1"/>
      <c r="H3594" s="11"/>
      <c r="I3594" s="11"/>
      <c r="J3594" s="11"/>
      <c r="K3594" s="2"/>
      <c r="L3594" s="2"/>
      <c r="M3594" s="1"/>
    </row>
    <row r="3595" spans="1:13" x14ac:dyDescent="0.2">
      <c r="A3595" s="1"/>
      <c r="B3595" s="1"/>
      <c r="C3595" s="16"/>
      <c r="D3595" s="1"/>
      <c r="E3595" s="1"/>
      <c r="F3595" s="1"/>
      <c r="G3595" s="1"/>
      <c r="H3595" s="11"/>
      <c r="I3595" s="11"/>
      <c r="J3595" s="11"/>
      <c r="K3595" s="2"/>
      <c r="L3595" s="2"/>
      <c r="M3595" s="1"/>
    </row>
    <row r="3596" spans="1:13" x14ac:dyDescent="0.2">
      <c r="A3596" s="1"/>
      <c r="B3596" s="1"/>
      <c r="C3596" s="16"/>
      <c r="D3596" s="1"/>
      <c r="E3596" s="1"/>
      <c r="F3596" s="1"/>
      <c r="G3596" s="1"/>
      <c r="H3596" s="11"/>
      <c r="I3596" s="11"/>
      <c r="J3596" s="11"/>
      <c r="K3596" s="2"/>
      <c r="L3596" s="2"/>
      <c r="M3596" s="1"/>
    </row>
    <row r="3597" spans="1:13" x14ac:dyDescent="0.2">
      <c r="A3597" s="1"/>
      <c r="B3597" s="1"/>
      <c r="C3597" s="16"/>
      <c r="D3597" s="1"/>
      <c r="E3597" s="1"/>
      <c r="F3597" s="1"/>
      <c r="G3597" s="1"/>
      <c r="H3597" s="11"/>
      <c r="I3597" s="11"/>
      <c r="J3597" s="11"/>
      <c r="K3597" s="2"/>
      <c r="L3597" s="2"/>
      <c r="M3597" s="1"/>
    </row>
    <row r="3598" spans="1:13" x14ac:dyDescent="0.2">
      <c r="A3598" s="1"/>
      <c r="B3598" s="1"/>
      <c r="C3598" s="16"/>
      <c r="D3598" s="1"/>
      <c r="E3598" s="1"/>
      <c r="F3598" s="1"/>
      <c r="G3598" s="1"/>
      <c r="H3598" s="11"/>
      <c r="I3598" s="11"/>
      <c r="J3598" s="11"/>
      <c r="K3598" s="2"/>
      <c r="L3598" s="2"/>
      <c r="M3598" s="1"/>
    </row>
    <row r="3599" spans="1:13" x14ac:dyDescent="0.2">
      <c r="A3599" s="1"/>
      <c r="B3599" s="1"/>
      <c r="C3599" s="16"/>
      <c r="D3599" s="1"/>
      <c r="E3599" s="1"/>
      <c r="F3599" s="1"/>
      <c r="G3599" s="1"/>
      <c r="H3599" s="11"/>
      <c r="I3599" s="11"/>
      <c r="J3599" s="11"/>
      <c r="K3599" s="2"/>
      <c r="L3599" s="2"/>
      <c r="M3599" s="1"/>
    </row>
    <row r="3600" spans="1:13" x14ac:dyDescent="0.2">
      <c r="A3600" s="1"/>
      <c r="B3600" s="1"/>
      <c r="C3600" s="16"/>
      <c r="D3600" s="1"/>
      <c r="E3600" s="1"/>
      <c r="F3600" s="1"/>
      <c r="G3600" s="1"/>
      <c r="H3600" s="11"/>
      <c r="I3600" s="11"/>
      <c r="J3600" s="11"/>
      <c r="K3600" s="2"/>
      <c r="L3600" s="2"/>
      <c r="M3600" s="1"/>
    </row>
    <row r="3601" spans="1:13" x14ac:dyDescent="0.2">
      <c r="A3601" s="1"/>
      <c r="B3601" s="1"/>
      <c r="C3601" s="16"/>
      <c r="D3601" s="1"/>
      <c r="E3601" s="1"/>
      <c r="F3601" s="1"/>
      <c r="G3601" s="1"/>
      <c r="H3601" s="11"/>
      <c r="I3601" s="11"/>
      <c r="J3601" s="11"/>
      <c r="K3601" s="2"/>
      <c r="L3601" s="2"/>
      <c r="M3601" s="1"/>
    </row>
    <row r="3602" spans="1:13" x14ac:dyDescent="0.2">
      <c r="A3602" s="1"/>
      <c r="B3602" s="1"/>
      <c r="C3602" s="16"/>
      <c r="D3602" s="1"/>
      <c r="E3602" s="1"/>
      <c r="F3602" s="1"/>
      <c r="G3602" s="1"/>
      <c r="H3602" s="11"/>
      <c r="I3602" s="11"/>
      <c r="J3602" s="11"/>
      <c r="K3602" s="2"/>
      <c r="L3602" s="2"/>
      <c r="M3602" s="1"/>
    </row>
    <row r="3603" spans="1:13" x14ac:dyDescent="0.2">
      <c r="A3603" s="1"/>
      <c r="B3603" s="1"/>
      <c r="C3603" s="16"/>
      <c r="D3603" s="1"/>
      <c r="E3603" s="1"/>
      <c r="F3603" s="1"/>
      <c r="G3603" s="1"/>
      <c r="H3603" s="11"/>
      <c r="I3603" s="11"/>
      <c r="J3603" s="11"/>
      <c r="K3603" s="2"/>
      <c r="L3603" s="2"/>
      <c r="M3603" s="1"/>
    </row>
    <row r="3604" spans="1:13" x14ac:dyDescent="0.2">
      <c r="A3604" s="1"/>
      <c r="B3604" s="1"/>
      <c r="C3604" s="16"/>
      <c r="D3604" s="1"/>
      <c r="E3604" s="1"/>
      <c r="F3604" s="1"/>
      <c r="G3604" s="1"/>
      <c r="H3604" s="11"/>
      <c r="I3604" s="11"/>
      <c r="J3604" s="11"/>
      <c r="K3604" s="2"/>
      <c r="L3604" s="2"/>
      <c r="M3604" s="1"/>
    </row>
    <row r="3605" spans="1:13" x14ac:dyDescent="0.2">
      <c r="A3605" s="1"/>
      <c r="B3605" s="1"/>
      <c r="C3605" s="16"/>
      <c r="D3605" s="1"/>
      <c r="E3605" s="1"/>
      <c r="F3605" s="1"/>
      <c r="G3605" s="1"/>
      <c r="H3605" s="11"/>
      <c r="I3605" s="11"/>
      <c r="J3605" s="11"/>
      <c r="K3605" s="2"/>
      <c r="L3605" s="2"/>
      <c r="M3605" s="1"/>
    </row>
    <row r="3606" spans="1:13" x14ac:dyDescent="0.2">
      <c r="A3606" s="1"/>
      <c r="B3606" s="1"/>
      <c r="C3606" s="16"/>
      <c r="D3606" s="1"/>
      <c r="E3606" s="1"/>
      <c r="F3606" s="1"/>
      <c r="G3606" s="1"/>
      <c r="H3606" s="11"/>
      <c r="I3606" s="11"/>
      <c r="J3606" s="11"/>
      <c r="K3606" s="2"/>
      <c r="L3606" s="2"/>
      <c r="M3606" s="1"/>
    </row>
    <row r="3607" spans="1:13" x14ac:dyDescent="0.2">
      <c r="A3607" s="1"/>
      <c r="B3607" s="1"/>
      <c r="C3607" s="16"/>
      <c r="D3607" s="1"/>
      <c r="E3607" s="1"/>
      <c r="F3607" s="1"/>
      <c r="G3607" s="1"/>
      <c r="H3607" s="11"/>
      <c r="I3607" s="11"/>
      <c r="J3607" s="11"/>
      <c r="K3607" s="2"/>
      <c r="L3607" s="2"/>
      <c r="M3607" s="1"/>
    </row>
    <row r="3608" spans="1:13" x14ac:dyDescent="0.2">
      <c r="A3608" s="1"/>
      <c r="B3608" s="1"/>
      <c r="C3608" s="16"/>
      <c r="D3608" s="1"/>
      <c r="E3608" s="1"/>
      <c r="F3608" s="1"/>
      <c r="G3608" s="1"/>
      <c r="H3608" s="11"/>
      <c r="I3608" s="11"/>
      <c r="J3608" s="11"/>
      <c r="K3608" s="2"/>
      <c r="L3608" s="2"/>
      <c r="M3608" s="1"/>
    </row>
    <row r="3609" spans="1:13" x14ac:dyDescent="0.2">
      <c r="A3609" s="1"/>
      <c r="B3609" s="1"/>
      <c r="C3609" s="16"/>
      <c r="D3609" s="1"/>
      <c r="E3609" s="1"/>
      <c r="F3609" s="1"/>
      <c r="G3609" s="1"/>
      <c r="H3609" s="11"/>
      <c r="I3609" s="11"/>
      <c r="J3609" s="11"/>
      <c r="K3609" s="2"/>
      <c r="L3609" s="2"/>
      <c r="M3609" s="1"/>
    </row>
    <row r="3610" spans="1:13" x14ac:dyDescent="0.2">
      <c r="A3610" s="1"/>
      <c r="B3610" s="1"/>
      <c r="C3610" s="16"/>
      <c r="D3610" s="1"/>
      <c r="E3610" s="1"/>
      <c r="F3610" s="1"/>
      <c r="G3610" s="1"/>
      <c r="H3610" s="11"/>
      <c r="I3610" s="11"/>
      <c r="J3610" s="11"/>
      <c r="K3610" s="2"/>
      <c r="L3610" s="2"/>
      <c r="M3610" s="1"/>
    </row>
    <row r="3611" spans="1:13" x14ac:dyDescent="0.2">
      <c r="A3611" s="1"/>
      <c r="B3611" s="1"/>
      <c r="C3611" s="16"/>
      <c r="D3611" s="1"/>
      <c r="E3611" s="1"/>
      <c r="F3611" s="1"/>
      <c r="G3611" s="1"/>
      <c r="H3611" s="11"/>
      <c r="I3611" s="11"/>
      <c r="J3611" s="11"/>
      <c r="K3611" s="2"/>
      <c r="L3611" s="2"/>
      <c r="M3611" s="1"/>
    </row>
    <row r="3612" spans="1:13" x14ac:dyDescent="0.2">
      <c r="A3612" s="1"/>
      <c r="B3612" s="1"/>
      <c r="C3612" s="16"/>
      <c r="D3612" s="1"/>
      <c r="E3612" s="1"/>
      <c r="F3612" s="1"/>
      <c r="G3612" s="1"/>
      <c r="H3612" s="11"/>
      <c r="I3612" s="11"/>
      <c r="J3612" s="11"/>
      <c r="K3612" s="2"/>
      <c r="L3612" s="2"/>
      <c r="M3612" s="1"/>
    </row>
    <row r="3613" spans="1:13" x14ac:dyDescent="0.2">
      <c r="A3613" s="1"/>
      <c r="B3613" s="1"/>
      <c r="C3613" s="16"/>
      <c r="D3613" s="1"/>
      <c r="E3613" s="1"/>
      <c r="F3613" s="1"/>
      <c r="G3613" s="1"/>
      <c r="H3613" s="11"/>
      <c r="I3613" s="11"/>
      <c r="J3613" s="11"/>
      <c r="K3613" s="2"/>
      <c r="L3613" s="2"/>
      <c r="M3613" s="1"/>
    </row>
    <row r="3614" spans="1:13" x14ac:dyDescent="0.2">
      <c r="A3614" s="1"/>
      <c r="B3614" s="1"/>
      <c r="C3614" s="16"/>
      <c r="D3614" s="1"/>
      <c r="E3614" s="1"/>
      <c r="F3614" s="1"/>
      <c r="G3614" s="1"/>
      <c r="H3614" s="11"/>
      <c r="I3614" s="11"/>
      <c r="J3614" s="11"/>
      <c r="K3614" s="2"/>
      <c r="L3614" s="2"/>
      <c r="M3614" s="1"/>
    </row>
    <row r="3615" spans="1:13" x14ac:dyDescent="0.2">
      <c r="A3615" s="1"/>
      <c r="B3615" s="1"/>
      <c r="C3615" s="16"/>
      <c r="D3615" s="1"/>
      <c r="E3615" s="1"/>
      <c r="F3615" s="1"/>
      <c r="G3615" s="1"/>
      <c r="H3615" s="11"/>
      <c r="I3615" s="11"/>
      <c r="J3615" s="11"/>
      <c r="K3615" s="2"/>
      <c r="L3615" s="2"/>
      <c r="M3615" s="1"/>
    </row>
    <row r="3616" spans="1:13" x14ac:dyDescent="0.2">
      <c r="A3616" s="1"/>
      <c r="B3616" s="1"/>
      <c r="C3616" s="16"/>
      <c r="D3616" s="1"/>
      <c r="E3616" s="1"/>
      <c r="F3616" s="1"/>
      <c r="G3616" s="1"/>
      <c r="H3616" s="11"/>
      <c r="I3616" s="11"/>
      <c r="J3616" s="11"/>
      <c r="K3616" s="2"/>
      <c r="L3616" s="2"/>
      <c r="M3616" s="1"/>
    </row>
    <row r="3617" spans="1:13" x14ac:dyDescent="0.2">
      <c r="A3617" s="1"/>
      <c r="B3617" s="1"/>
      <c r="C3617" s="16"/>
      <c r="D3617" s="1"/>
      <c r="E3617" s="1"/>
      <c r="F3617" s="1"/>
      <c r="G3617" s="1"/>
      <c r="H3617" s="11"/>
      <c r="I3617" s="11"/>
      <c r="J3617" s="11"/>
      <c r="K3617" s="2"/>
      <c r="L3617" s="2"/>
      <c r="M3617" s="1"/>
    </row>
    <row r="3618" spans="1:13" x14ac:dyDescent="0.2">
      <c r="A3618" s="1"/>
      <c r="B3618" s="1"/>
      <c r="C3618" s="16"/>
      <c r="D3618" s="1"/>
      <c r="E3618" s="1"/>
      <c r="F3618" s="1"/>
      <c r="G3618" s="1"/>
      <c r="H3618" s="11"/>
      <c r="I3618" s="11"/>
      <c r="J3618" s="11"/>
      <c r="K3618" s="2"/>
      <c r="L3618" s="2"/>
      <c r="M3618" s="1"/>
    </row>
    <row r="3619" spans="1:13" x14ac:dyDescent="0.2">
      <c r="A3619" s="1"/>
      <c r="B3619" s="1"/>
      <c r="C3619" s="16"/>
      <c r="D3619" s="1"/>
      <c r="E3619" s="1"/>
      <c r="F3619" s="1"/>
      <c r="G3619" s="1"/>
      <c r="H3619" s="11"/>
      <c r="I3619" s="11"/>
      <c r="J3619" s="11"/>
      <c r="K3619" s="2"/>
      <c r="L3619" s="2"/>
      <c r="M3619" s="1"/>
    </row>
    <row r="3620" spans="1:13" x14ac:dyDescent="0.2">
      <c r="A3620" s="1"/>
      <c r="B3620" s="1"/>
      <c r="C3620" s="16"/>
      <c r="D3620" s="1"/>
      <c r="E3620" s="1"/>
      <c r="F3620" s="1"/>
      <c r="G3620" s="1"/>
      <c r="H3620" s="11"/>
      <c r="I3620" s="11"/>
      <c r="J3620" s="11"/>
      <c r="K3620" s="2"/>
      <c r="L3620" s="2"/>
      <c r="M3620" s="1"/>
    </row>
    <row r="3621" spans="1:13" x14ac:dyDescent="0.2">
      <c r="A3621" s="1"/>
      <c r="B3621" s="1"/>
      <c r="C3621" s="16"/>
      <c r="D3621" s="1"/>
      <c r="E3621" s="1"/>
      <c r="F3621" s="1"/>
      <c r="G3621" s="1"/>
      <c r="H3621" s="11"/>
      <c r="I3621" s="11"/>
      <c r="J3621" s="11"/>
      <c r="K3621" s="2"/>
      <c r="L3621" s="2"/>
      <c r="M3621" s="1"/>
    </row>
    <row r="3622" spans="1:13" x14ac:dyDescent="0.2">
      <c r="A3622" s="1"/>
      <c r="B3622" s="1"/>
      <c r="C3622" s="16"/>
      <c r="D3622" s="1"/>
      <c r="E3622" s="1"/>
      <c r="F3622" s="1"/>
      <c r="G3622" s="1"/>
      <c r="H3622" s="11"/>
      <c r="I3622" s="11"/>
      <c r="J3622" s="11"/>
      <c r="K3622" s="2"/>
      <c r="L3622" s="2"/>
      <c r="M3622" s="1"/>
    </row>
    <row r="3623" spans="1:13" x14ac:dyDescent="0.2">
      <c r="A3623" s="1"/>
      <c r="B3623" s="1"/>
      <c r="C3623" s="16"/>
      <c r="D3623" s="1"/>
      <c r="E3623" s="1"/>
      <c r="F3623" s="1"/>
      <c r="G3623" s="1"/>
      <c r="H3623" s="11"/>
      <c r="I3623" s="11"/>
      <c r="J3623" s="11"/>
      <c r="K3623" s="2"/>
      <c r="L3623" s="2"/>
      <c r="M3623" s="1"/>
    </row>
    <row r="3624" spans="1:13" x14ac:dyDescent="0.2">
      <c r="A3624" s="1"/>
      <c r="B3624" s="1"/>
      <c r="C3624" s="16"/>
      <c r="D3624" s="1"/>
      <c r="E3624" s="1"/>
      <c r="F3624" s="1"/>
      <c r="G3624" s="1"/>
      <c r="H3624" s="11"/>
      <c r="I3624" s="11"/>
      <c r="J3624" s="11"/>
      <c r="K3624" s="2"/>
      <c r="L3624" s="2"/>
      <c r="M3624" s="1"/>
    </row>
    <row r="3625" spans="1:13" x14ac:dyDescent="0.2">
      <c r="A3625" s="1"/>
      <c r="B3625" s="1"/>
      <c r="C3625" s="16"/>
      <c r="D3625" s="1"/>
      <c r="E3625" s="1"/>
      <c r="F3625" s="1"/>
      <c r="G3625" s="1"/>
      <c r="H3625" s="11"/>
      <c r="I3625" s="11"/>
      <c r="J3625" s="11"/>
      <c r="K3625" s="2"/>
      <c r="L3625" s="2"/>
      <c r="M3625" s="1"/>
    </row>
    <row r="3626" spans="1:13" x14ac:dyDescent="0.2">
      <c r="A3626" s="1"/>
      <c r="B3626" s="1"/>
      <c r="C3626" s="16"/>
      <c r="D3626" s="1"/>
      <c r="E3626" s="1"/>
      <c r="F3626" s="1"/>
      <c r="G3626" s="1"/>
      <c r="H3626" s="11"/>
      <c r="I3626" s="11"/>
      <c r="J3626" s="11"/>
      <c r="K3626" s="2"/>
      <c r="L3626" s="2"/>
      <c r="M3626" s="1"/>
    </row>
    <row r="3627" spans="1:13" x14ac:dyDescent="0.2">
      <c r="A3627" s="1"/>
      <c r="B3627" s="1"/>
      <c r="C3627" s="16"/>
      <c r="D3627" s="1"/>
      <c r="E3627" s="1"/>
      <c r="F3627" s="1"/>
      <c r="G3627" s="1"/>
      <c r="H3627" s="11"/>
      <c r="I3627" s="11"/>
      <c r="J3627" s="11"/>
      <c r="K3627" s="2"/>
      <c r="L3627" s="2"/>
      <c r="M3627" s="1"/>
    </row>
    <row r="3628" spans="1:13" x14ac:dyDescent="0.2">
      <c r="A3628" s="1"/>
      <c r="B3628" s="1"/>
      <c r="C3628" s="16"/>
      <c r="D3628" s="1"/>
      <c r="E3628" s="1"/>
      <c r="F3628" s="1"/>
      <c r="G3628" s="1"/>
      <c r="H3628" s="11"/>
      <c r="I3628" s="11"/>
      <c r="J3628" s="11"/>
      <c r="K3628" s="2"/>
      <c r="L3628" s="2"/>
      <c r="M3628" s="1"/>
    </row>
    <row r="3629" spans="1:13" x14ac:dyDescent="0.2">
      <c r="A3629" s="1"/>
      <c r="B3629" s="1"/>
      <c r="C3629" s="16"/>
      <c r="D3629" s="1"/>
      <c r="E3629" s="1"/>
      <c r="F3629" s="1"/>
      <c r="G3629" s="1"/>
      <c r="H3629" s="11"/>
      <c r="I3629" s="11"/>
      <c r="J3629" s="11"/>
      <c r="K3629" s="2"/>
      <c r="L3629" s="2"/>
      <c r="M3629" s="1"/>
    </row>
    <row r="3630" spans="1:13" x14ac:dyDescent="0.2">
      <c r="A3630" s="1"/>
      <c r="B3630" s="1"/>
      <c r="C3630" s="16"/>
      <c r="D3630" s="1"/>
      <c r="E3630" s="1"/>
      <c r="F3630" s="1"/>
      <c r="G3630" s="1"/>
      <c r="H3630" s="11"/>
      <c r="I3630" s="11"/>
      <c r="J3630" s="11"/>
      <c r="K3630" s="2"/>
      <c r="L3630" s="2"/>
      <c r="M3630" s="1"/>
    </row>
    <row r="3631" spans="1:13" x14ac:dyDescent="0.2">
      <c r="A3631" s="1"/>
      <c r="B3631" s="1"/>
      <c r="C3631" s="16"/>
      <c r="D3631" s="1"/>
      <c r="E3631" s="1"/>
      <c r="F3631" s="1"/>
      <c r="G3631" s="1"/>
      <c r="H3631" s="11"/>
      <c r="I3631" s="11"/>
      <c r="J3631" s="11"/>
      <c r="K3631" s="2"/>
      <c r="L3631" s="2"/>
      <c r="M3631" s="1"/>
    </row>
    <row r="3632" spans="1:13" x14ac:dyDescent="0.2">
      <c r="A3632" s="1"/>
      <c r="B3632" s="1"/>
      <c r="C3632" s="16"/>
      <c r="D3632" s="1"/>
      <c r="E3632" s="1"/>
      <c r="F3632" s="1"/>
      <c r="G3632" s="1"/>
      <c r="H3632" s="11"/>
      <c r="I3632" s="11"/>
      <c r="J3632" s="11"/>
      <c r="K3632" s="2"/>
      <c r="L3632" s="2"/>
      <c r="M3632" s="1"/>
    </row>
    <row r="3633" spans="1:13" x14ac:dyDescent="0.2">
      <c r="A3633" s="1"/>
      <c r="B3633" s="1"/>
      <c r="C3633" s="16"/>
      <c r="D3633" s="1"/>
      <c r="E3633" s="1"/>
      <c r="F3633" s="1"/>
      <c r="G3633" s="1"/>
      <c r="H3633" s="11"/>
      <c r="I3633" s="11"/>
      <c r="J3633" s="11"/>
      <c r="K3633" s="2"/>
      <c r="L3633" s="2"/>
      <c r="M3633" s="1"/>
    </row>
    <row r="3634" spans="1:13" x14ac:dyDescent="0.2">
      <c r="A3634" s="1"/>
      <c r="B3634" s="1"/>
      <c r="C3634" s="16"/>
      <c r="D3634" s="1"/>
      <c r="E3634" s="1"/>
      <c r="F3634" s="1"/>
      <c r="G3634" s="1"/>
      <c r="H3634" s="11"/>
      <c r="I3634" s="11"/>
      <c r="J3634" s="11"/>
      <c r="K3634" s="2"/>
      <c r="L3634" s="2"/>
      <c r="M3634" s="1"/>
    </row>
    <row r="3635" spans="1:13" x14ac:dyDescent="0.2">
      <c r="A3635" s="1"/>
      <c r="B3635" s="1"/>
      <c r="C3635" s="16"/>
      <c r="D3635" s="1"/>
      <c r="E3635" s="1"/>
      <c r="F3635" s="1"/>
      <c r="G3635" s="1"/>
      <c r="H3635" s="11"/>
      <c r="I3635" s="11"/>
      <c r="J3635" s="11"/>
      <c r="K3635" s="2"/>
      <c r="L3635" s="2"/>
      <c r="M3635" s="1"/>
    </row>
    <row r="3636" spans="1:13" x14ac:dyDescent="0.2">
      <c r="A3636" s="1"/>
      <c r="B3636" s="1"/>
      <c r="C3636" s="16"/>
      <c r="D3636" s="1"/>
      <c r="E3636" s="1"/>
      <c r="F3636" s="1"/>
      <c r="G3636" s="1"/>
      <c r="H3636" s="11"/>
      <c r="I3636" s="11"/>
      <c r="J3636" s="11"/>
      <c r="K3636" s="2"/>
      <c r="L3636" s="2"/>
      <c r="M3636" s="1"/>
    </row>
    <row r="3637" spans="1:13" x14ac:dyDescent="0.2">
      <c r="A3637" s="1"/>
      <c r="B3637" s="1"/>
      <c r="C3637" s="16"/>
      <c r="D3637" s="1"/>
      <c r="E3637" s="1"/>
      <c r="F3637" s="1"/>
      <c r="G3637" s="1"/>
      <c r="H3637" s="11"/>
      <c r="I3637" s="11"/>
      <c r="J3637" s="11"/>
      <c r="K3637" s="2"/>
      <c r="L3637" s="2"/>
      <c r="M3637" s="1"/>
    </row>
    <row r="3638" spans="1:13" x14ac:dyDescent="0.2">
      <c r="A3638" s="1"/>
      <c r="B3638" s="1"/>
      <c r="C3638" s="16"/>
      <c r="D3638" s="1"/>
      <c r="E3638" s="1"/>
      <c r="F3638" s="1"/>
      <c r="G3638" s="1"/>
      <c r="H3638" s="11"/>
      <c r="I3638" s="11"/>
      <c r="J3638" s="11"/>
      <c r="K3638" s="2"/>
      <c r="L3638" s="2"/>
      <c r="M3638" s="1"/>
    </row>
    <row r="3639" spans="1:13" x14ac:dyDescent="0.2">
      <c r="A3639" s="1"/>
      <c r="B3639" s="1"/>
      <c r="C3639" s="16"/>
      <c r="D3639" s="1"/>
      <c r="E3639" s="1"/>
      <c r="F3639" s="1"/>
      <c r="G3639" s="1"/>
      <c r="H3639" s="11"/>
      <c r="I3639" s="11"/>
      <c r="J3639" s="11"/>
      <c r="K3639" s="2"/>
      <c r="L3639" s="2"/>
      <c r="M3639" s="1"/>
    </row>
    <row r="3640" spans="1:13" x14ac:dyDescent="0.2">
      <c r="A3640" s="1"/>
      <c r="B3640" s="1"/>
      <c r="C3640" s="16"/>
      <c r="D3640" s="1"/>
      <c r="E3640" s="1"/>
      <c r="F3640" s="1"/>
      <c r="G3640" s="1"/>
      <c r="H3640" s="11"/>
      <c r="I3640" s="11"/>
      <c r="J3640" s="11"/>
      <c r="K3640" s="2"/>
      <c r="L3640" s="2"/>
      <c r="M3640" s="1"/>
    </row>
    <row r="3641" spans="1:13" x14ac:dyDescent="0.2">
      <c r="A3641" s="1"/>
      <c r="B3641" s="1"/>
      <c r="C3641" s="16"/>
      <c r="D3641" s="1"/>
      <c r="E3641" s="1"/>
      <c r="F3641" s="1"/>
      <c r="G3641" s="1"/>
      <c r="H3641" s="11"/>
      <c r="I3641" s="11"/>
      <c r="J3641" s="11"/>
      <c r="K3641" s="2"/>
      <c r="L3641" s="2"/>
      <c r="M3641" s="1"/>
    </row>
    <row r="3642" spans="1:13" x14ac:dyDescent="0.2">
      <c r="A3642" s="1"/>
      <c r="B3642" s="1"/>
      <c r="C3642" s="16"/>
      <c r="D3642" s="1"/>
      <c r="E3642" s="1"/>
      <c r="F3642" s="1"/>
      <c r="G3642" s="1"/>
      <c r="H3642" s="11"/>
      <c r="I3642" s="11"/>
      <c r="J3642" s="11"/>
      <c r="K3642" s="2"/>
      <c r="L3642" s="2"/>
      <c r="M3642" s="1"/>
    </row>
    <row r="3643" spans="1:13" x14ac:dyDescent="0.2">
      <c r="A3643" s="1"/>
      <c r="B3643" s="1"/>
      <c r="C3643" s="16"/>
      <c r="D3643" s="1"/>
      <c r="E3643" s="1"/>
      <c r="F3643" s="1"/>
      <c r="G3643" s="1"/>
      <c r="H3643" s="11"/>
      <c r="I3643" s="11"/>
      <c r="J3643" s="11"/>
      <c r="K3643" s="2"/>
      <c r="L3643" s="2"/>
      <c r="M3643" s="1"/>
    </row>
    <row r="3644" spans="1:13" x14ac:dyDescent="0.2">
      <c r="A3644" s="1"/>
      <c r="B3644" s="1"/>
      <c r="C3644" s="16"/>
      <c r="D3644" s="1"/>
      <c r="E3644" s="1"/>
      <c r="F3644" s="1"/>
      <c r="G3644" s="1"/>
      <c r="H3644" s="11"/>
      <c r="I3644" s="11"/>
      <c r="J3644" s="11"/>
      <c r="K3644" s="2"/>
      <c r="L3644" s="2"/>
      <c r="M3644" s="1"/>
    </row>
    <row r="3645" spans="1:13" x14ac:dyDescent="0.2">
      <c r="A3645" s="1"/>
      <c r="B3645" s="1"/>
      <c r="C3645" s="16"/>
      <c r="D3645" s="1"/>
      <c r="E3645" s="1"/>
      <c r="F3645" s="1"/>
      <c r="G3645" s="1"/>
      <c r="H3645" s="11"/>
      <c r="I3645" s="11"/>
      <c r="J3645" s="11"/>
      <c r="K3645" s="2"/>
      <c r="L3645" s="2"/>
      <c r="M3645" s="1"/>
    </row>
    <row r="3646" spans="1:13" x14ac:dyDescent="0.2">
      <c r="A3646" s="1"/>
      <c r="B3646" s="1"/>
      <c r="C3646" s="16"/>
      <c r="D3646" s="1"/>
      <c r="E3646" s="1"/>
      <c r="F3646" s="1"/>
      <c r="G3646" s="1"/>
      <c r="H3646" s="11"/>
      <c r="I3646" s="11"/>
      <c r="J3646" s="11"/>
      <c r="K3646" s="2"/>
      <c r="L3646" s="2"/>
      <c r="M3646" s="1"/>
    </row>
    <row r="3647" spans="1:13" x14ac:dyDescent="0.2">
      <c r="A3647" s="1"/>
      <c r="B3647" s="1"/>
      <c r="C3647" s="16"/>
      <c r="D3647" s="1"/>
      <c r="E3647" s="1"/>
      <c r="F3647" s="1"/>
      <c r="G3647" s="1"/>
      <c r="H3647" s="11"/>
      <c r="I3647" s="11"/>
      <c r="J3647" s="11"/>
      <c r="K3647" s="2"/>
      <c r="L3647" s="2"/>
      <c r="M3647" s="1"/>
    </row>
    <row r="3648" spans="1:13" x14ac:dyDescent="0.2">
      <c r="A3648" s="1"/>
      <c r="B3648" s="1"/>
      <c r="C3648" s="16"/>
      <c r="D3648" s="1"/>
      <c r="E3648" s="1"/>
      <c r="F3648" s="1"/>
      <c r="G3648" s="1"/>
      <c r="H3648" s="11"/>
      <c r="I3648" s="11"/>
      <c r="J3648" s="11"/>
      <c r="K3648" s="2"/>
      <c r="L3648" s="2"/>
      <c r="M3648" s="1"/>
    </row>
    <row r="3649" spans="1:13" x14ac:dyDescent="0.2">
      <c r="A3649" s="1"/>
      <c r="B3649" s="1"/>
      <c r="C3649" s="16"/>
      <c r="D3649" s="1"/>
      <c r="E3649" s="1"/>
      <c r="F3649" s="1"/>
      <c r="G3649" s="1"/>
      <c r="H3649" s="11"/>
      <c r="I3649" s="11"/>
      <c r="J3649" s="11"/>
      <c r="K3649" s="2"/>
      <c r="L3649" s="2"/>
      <c r="M3649" s="1"/>
    </row>
    <row r="3650" spans="1:13" x14ac:dyDescent="0.2">
      <c r="A3650" s="1"/>
      <c r="B3650" s="1"/>
      <c r="C3650" s="16"/>
      <c r="D3650" s="1"/>
      <c r="E3650" s="1"/>
      <c r="F3650" s="1"/>
      <c r="G3650" s="1"/>
      <c r="H3650" s="11"/>
      <c r="I3650" s="11"/>
      <c r="J3650" s="11"/>
      <c r="K3650" s="2"/>
      <c r="L3650" s="2"/>
      <c r="M3650" s="1"/>
    </row>
    <row r="3651" spans="1:13" x14ac:dyDescent="0.2">
      <c r="A3651" s="1"/>
      <c r="B3651" s="1"/>
      <c r="C3651" s="16"/>
      <c r="D3651" s="1"/>
      <c r="E3651" s="1"/>
      <c r="F3651" s="1"/>
      <c r="G3651" s="1"/>
      <c r="H3651" s="11"/>
      <c r="I3651" s="11"/>
      <c r="J3651" s="11"/>
      <c r="K3651" s="2"/>
      <c r="L3651" s="2"/>
      <c r="M3651" s="1"/>
    </row>
    <row r="3652" spans="1:13" x14ac:dyDescent="0.2">
      <c r="A3652" s="1"/>
      <c r="B3652" s="1"/>
      <c r="C3652" s="16"/>
      <c r="D3652" s="1"/>
      <c r="E3652" s="1"/>
      <c r="F3652" s="1"/>
      <c r="G3652" s="1"/>
      <c r="H3652" s="11"/>
      <c r="I3652" s="11"/>
      <c r="J3652" s="11"/>
      <c r="K3652" s="2"/>
      <c r="L3652" s="2"/>
      <c r="M3652" s="1"/>
    </row>
    <row r="3653" spans="1:13" x14ac:dyDescent="0.2">
      <c r="A3653" s="1"/>
      <c r="B3653" s="1"/>
      <c r="C3653" s="16"/>
      <c r="D3653" s="1"/>
      <c r="E3653" s="1"/>
      <c r="F3653" s="1"/>
      <c r="G3653" s="1"/>
      <c r="H3653" s="11"/>
      <c r="I3653" s="11"/>
      <c r="J3653" s="11"/>
      <c r="K3653" s="2"/>
      <c r="L3653" s="2"/>
      <c r="M3653" s="1"/>
    </row>
    <row r="3654" spans="1:13" x14ac:dyDescent="0.2">
      <c r="A3654" s="1"/>
      <c r="B3654" s="1"/>
      <c r="C3654" s="16"/>
      <c r="D3654" s="1"/>
      <c r="E3654" s="1"/>
      <c r="F3654" s="1"/>
      <c r="G3654" s="1"/>
      <c r="H3654" s="11"/>
      <c r="I3654" s="11"/>
      <c r="J3654" s="11"/>
      <c r="K3654" s="2"/>
      <c r="L3654" s="2"/>
      <c r="M3654" s="1"/>
    </row>
    <row r="3655" spans="1:13" x14ac:dyDescent="0.2">
      <c r="A3655" s="1"/>
      <c r="B3655" s="1"/>
      <c r="C3655" s="16"/>
      <c r="D3655" s="1"/>
      <c r="E3655" s="1"/>
      <c r="F3655" s="1"/>
      <c r="G3655" s="1"/>
      <c r="H3655" s="11"/>
      <c r="I3655" s="11"/>
      <c r="J3655" s="11"/>
      <c r="K3655" s="2"/>
      <c r="L3655" s="2"/>
      <c r="M3655" s="1"/>
    </row>
    <row r="3656" spans="1:13" x14ac:dyDescent="0.2">
      <c r="A3656" s="1"/>
      <c r="B3656" s="1"/>
      <c r="C3656" s="16"/>
      <c r="D3656" s="1"/>
      <c r="E3656" s="1"/>
      <c r="F3656" s="1"/>
      <c r="G3656" s="1"/>
      <c r="H3656" s="11"/>
      <c r="I3656" s="11"/>
      <c r="J3656" s="11"/>
      <c r="K3656" s="2"/>
      <c r="L3656" s="2"/>
      <c r="M3656" s="1"/>
    </row>
    <row r="3657" spans="1:13" x14ac:dyDescent="0.2">
      <c r="A3657" s="1"/>
      <c r="B3657" s="1"/>
      <c r="C3657" s="16"/>
      <c r="D3657" s="1"/>
      <c r="E3657" s="1"/>
      <c r="F3657" s="1"/>
      <c r="G3657" s="1"/>
      <c r="H3657" s="11"/>
      <c r="I3657" s="11"/>
      <c r="J3657" s="11"/>
      <c r="K3657" s="2"/>
      <c r="L3657" s="2"/>
      <c r="M3657" s="1"/>
    </row>
    <row r="3658" spans="1:13" x14ac:dyDescent="0.2">
      <c r="A3658" s="1"/>
      <c r="B3658" s="1"/>
      <c r="C3658" s="16"/>
      <c r="D3658" s="1"/>
      <c r="E3658" s="1"/>
      <c r="F3658" s="1"/>
      <c r="G3658" s="1"/>
      <c r="H3658" s="11"/>
      <c r="I3658" s="11"/>
      <c r="J3658" s="11"/>
      <c r="K3658" s="2"/>
      <c r="L3658" s="2"/>
      <c r="M3658" s="1"/>
    </row>
    <row r="3659" spans="1:13" x14ac:dyDescent="0.2">
      <c r="A3659" s="1"/>
      <c r="B3659" s="1"/>
      <c r="C3659" s="16"/>
      <c r="D3659" s="1"/>
      <c r="E3659" s="1"/>
      <c r="F3659" s="1"/>
      <c r="G3659" s="1"/>
      <c r="H3659" s="11"/>
      <c r="I3659" s="11"/>
      <c r="J3659" s="11"/>
      <c r="K3659" s="2"/>
      <c r="L3659" s="2"/>
      <c r="M3659" s="1"/>
    </row>
    <row r="3660" spans="1:13" x14ac:dyDescent="0.2">
      <c r="A3660" s="1"/>
      <c r="B3660" s="1"/>
      <c r="C3660" s="16"/>
      <c r="D3660" s="1"/>
      <c r="E3660" s="1"/>
      <c r="F3660" s="1"/>
      <c r="G3660" s="1"/>
      <c r="H3660" s="11"/>
      <c r="I3660" s="11"/>
      <c r="J3660" s="11"/>
      <c r="K3660" s="2"/>
      <c r="L3660" s="2"/>
      <c r="M3660" s="1"/>
    </row>
    <row r="3661" spans="1:13" x14ac:dyDescent="0.2">
      <c r="A3661" s="1"/>
      <c r="B3661" s="1"/>
      <c r="C3661" s="16"/>
      <c r="D3661" s="1"/>
      <c r="E3661" s="1"/>
      <c r="F3661" s="1"/>
      <c r="G3661" s="1"/>
      <c r="H3661" s="11"/>
      <c r="I3661" s="11"/>
      <c r="J3661" s="11"/>
      <c r="K3661" s="2"/>
      <c r="L3661" s="2"/>
      <c r="M3661" s="1"/>
    </row>
    <row r="3662" spans="1:13" x14ac:dyDescent="0.2">
      <c r="A3662" s="1"/>
      <c r="B3662" s="1"/>
      <c r="C3662" s="16"/>
      <c r="D3662" s="1"/>
      <c r="E3662" s="1"/>
      <c r="F3662" s="1"/>
      <c r="G3662" s="1"/>
      <c r="H3662" s="11"/>
      <c r="I3662" s="11"/>
      <c r="J3662" s="11"/>
      <c r="K3662" s="2"/>
      <c r="L3662" s="2"/>
      <c r="M3662" s="1"/>
    </row>
    <row r="3663" spans="1:13" x14ac:dyDescent="0.2">
      <c r="A3663" s="1"/>
      <c r="B3663" s="1"/>
      <c r="C3663" s="16"/>
      <c r="D3663" s="1"/>
      <c r="E3663" s="1"/>
      <c r="F3663" s="1"/>
      <c r="G3663" s="1"/>
      <c r="H3663" s="11"/>
      <c r="I3663" s="11"/>
      <c r="J3663" s="11"/>
      <c r="K3663" s="2"/>
      <c r="L3663" s="2"/>
      <c r="M3663" s="1"/>
    </row>
    <row r="3664" spans="1:13" x14ac:dyDescent="0.2">
      <c r="A3664" s="1"/>
      <c r="B3664" s="1"/>
      <c r="C3664" s="16"/>
      <c r="D3664" s="1"/>
      <c r="E3664" s="1"/>
      <c r="F3664" s="1"/>
      <c r="G3664" s="1"/>
      <c r="H3664" s="11"/>
      <c r="I3664" s="11"/>
      <c r="J3664" s="11"/>
      <c r="K3664" s="2"/>
      <c r="L3664" s="2"/>
      <c r="M3664" s="1"/>
    </row>
    <row r="3665" spans="1:13" x14ac:dyDescent="0.2">
      <c r="A3665" s="1"/>
      <c r="B3665" s="1"/>
      <c r="C3665" s="16"/>
      <c r="D3665" s="1"/>
      <c r="E3665" s="1"/>
      <c r="F3665" s="1"/>
      <c r="G3665" s="1"/>
      <c r="H3665" s="11"/>
      <c r="I3665" s="11"/>
      <c r="J3665" s="11"/>
      <c r="K3665" s="2"/>
      <c r="L3665" s="2"/>
      <c r="M3665" s="1"/>
    </row>
    <row r="3666" spans="1:13" x14ac:dyDescent="0.2">
      <c r="A3666" s="1"/>
      <c r="B3666" s="1"/>
      <c r="C3666" s="16"/>
      <c r="D3666" s="1"/>
      <c r="E3666" s="1"/>
      <c r="F3666" s="1"/>
      <c r="G3666" s="1"/>
      <c r="H3666" s="11"/>
      <c r="I3666" s="11"/>
      <c r="J3666" s="11"/>
      <c r="K3666" s="2"/>
      <c r="L3666" s="2"/>
      <c r="M3666" s="1"/>
    </row>
    <row r="3667" spans="1:13" x14ac:dyDescent="0.2">
      <c r="A3667" s="1"/>
      <c r="B3667" s="1"/>
      <c r="C3667" s="16"/>
      <c r="D3667" s="1"/>
      <c r="E3667" s="1"/>
      <c r="F3667" s="1"/>
      <c r="G3667" s="1"/>
      <c r="H3667" s="11"/>
      <c r="I3667" s="11"/>
      <c r="J3667" s="11"/>
      <c r="K3667" s="2"/>
      <c r="L3667" s="2"/>
      <c r="M3667" s="1"/>
    </row>
    <row r="3668" spans="1:13" x14ac:dyDescent="0.2">
      <c r="A3668" s="1"/>
      <c r="B3668" s="1"/>
      <c r="C3668" s="16"/>
      <c r="D3668" s="1"/>
      <c r="E3668" s="1"/>
      <c r="F3668" s="1"/>
      <c r="G3668" s="1"/>
      <c r="H3668" s="11"/>
      <c r="I3668" s="11"/>
      <c r="J3668" s="11"/>
      <c r="K3668" s="2"/>
      <c r="L3668" s="2"/>
      <c r="M3668" s="1"/>
    </row>
    <row r="3669" spans="1:13" x14ac:dyDescent="0.2">
      <c r="A3669" s="1"/>
      <c r="B3669" s="1"/>
      <c r="C3669" s="16"/>
      <c r="D3669" s="1"/>
      <c r="E3669" s="1"/>
      <c r="F3669" s="1"/>
      <c r="G3669" s="1"/>
      <c r="H3669" s="11"/>
      <c r="I3669" s="11"/>
      <c r="J3669" s="11"/>
      <c r="K3669" s="2"/>
      <c r="L3669" s="2"/>
      <c r="M3669" s="1"/>
    </row>
    <row r="3670" spans="1:13" x14ac:dyDescent="0.2">
      <c r="A3670" s="1"/>
      <c r="B3670" s="1"/>
      <c r="C3670" s="16"/>
      <c r="D3670" s="1"/>
      <c r="E3670" s="1"/>
      <c r="F3670" s="1"/>
      <c r="G3670" s="1"/>
      <c r="H3670" s="11"/>
      <c r="I3670" s="11"/>
      <c r="J3670" s="11"/>
      <c r="K3670" s="2"/>
      <c r="L3670" s="2"/>
      <c r="M3670" s="1"/>
    </row>
    <row r="3671" spans="1:13" x14ac:dyDescent="0.2">
      <c r="A3671" s="1"/>
      <c r="B3671" s="1"/>
      <c r="C3671" s="16"/>
      <c r="D3671" s="1"/>
      <c r="E3671" s="1"/>
      <c r="F3671" s="1"/>
      <c r="G3671" s="1"/>
      <c r="H3671" s="11"/>
      <c r="I3671" s="11"/>
      <c r="J3671" s="11"/>
      <c r="K3671" s="2"/>
      <c r="L3671" s="2"/>
      <c r="M3671" s="1"/>
    </row>
    <row r="3672" spans="1:13" x14ac:dyDescent="0.2">
      <c r="A3672" s="1"/>
      <c r="B3672" s="1"/>
      <c r="C3672" s="16"/>
      <c r="D3672" s="1"/>
      <c r="E3672" s="1"/>
      <c r="F3672" s="1"/>
      <c r="G3672" s="1"/>
      <c r="H3672" s="11"/>
      <c r="I3672" s="11"/>
      <c r="J3672" s="11"/>
      <c r="K3672" s="2"/>
      <c r="L3672" s="2"/>
      <c r="M3672" s="1"/>
    </row>
    <row r="3673" spans="1:13" x14ac:dyDescent="0.2">
      <c r="A3673" s="1"/>
      <c r="B3673" s="1"/>
      <c r="C3673" s="16"/>
      <c r="D3673" s="1"/>
      <c r="E3673" s="1"/>
      <c r="F3673" s="1"/>
      <c r="G3673" s="1"/>
      <c r="H3673" s="11"/>
      <c r="I3673" s="11"/>
      <c r="J3673" s="11"/>
      <c r="K3673" s="2"/>
      <c r="L3673" s="2"/>
      <c r="M3673" s="1"/>
    </row>
    <row r="3674" spans="1:13" x14ac:dyDescent="0.2">
      <c r="A3674" s="1"/>
      <c r="B3674" s="1"/>
      <c r="C3674" s="16"/>
      <c r="D3674" s="1"/>
      <c r="E3674" s="1"/>
      <c r="F3674" s="1"/>
      <c r="G3674" s="1"/>
      <c r="H3674" s="11"/>
      <c r="I3674" s="11"/>
      <c r="J3674" s="11"/>
      <c r="K3674" s="2"/>
      <c r="L3674" s="2"/>
      <c r="M3674" s="1"/>
    </row>
    <row r="3675" spans="1:13" x14ac:dyDescent="0.2">
      <c r="A3675" s="1"/>
      <c r="B3675" s="1"/>
      <c r="C3675" s="16"/>
      <c r="D3675" s="1"/>
      <c r="E3675" s="1"/>
      <c r="F3675" s="1"/>
      <c r="G3675" s="1"/>
      <c r="H3675" s="11"/>
      <c r="I3675" s="11"/>
      <c r="J3675" s="11"/>
      <c r="K3675" s="2"/>
      <c r="L3675" s="2"/>
      <c r="M3675" s="1"/>
    </row>
    <row r="3676" spans="1:13" x14ac:dyDescent="0.2">
      <c r="A3676" s="1"/>
      <c r="B3676" s="1"/>
      <c r="C3676" s="16"/>
      <c r="D3676" s="1"/>
      <c r="E3676" s="1"/>
      <c r="F3676" s="1"/>
      <c r="G3676" s="1"/>
      <c r="H3676" s="11"/>
      <c r="I3676" s="11"/>
      <c r="J3676" s="11"/>
      <c r="K3676" s="2"/>
      <c r="L3676" s="2"/>
      <c r="M3676" s="1"/>
    </row>
    <row r="3677" spans="1:13" x14ac:dyDescent="0.2">
      <c r="A3677" s="1"/>
      <c r="B3677" s="1"/>
      <c r="C3677" s="16"/>
      <c r="D3677" s="1"/>
      <c r="E3677" s="1"/>
      <c r="F3677" s="1"/>
      <c r="G3677" s="1"/>
      <c r="H3677" s="11"/>
      <c r="I3677" s="11"/>
      <c r="J3677" s="11"/>
      <c r="K3677" s="2"/>
      <c r="L3677" s="2"/>
      <c r="M3677" s="1"/>
    </row>
    <row r="3678" spans="1:13" x14ac:dyDescent="0.2">
      <c r="A3678" s="1"/>
      <c r="B3678" s="1"/>
      <c r="C3678" s="16"/>
      <c r="D3678" s="1"/>
      <c r="E3678" s="1"/>
      <c r="F3678" s="1"/>
      <c r="G3678" s="1"/>
      <c r="H3678" s="11"/>
      <c r="I3678" s="11"/>
      <c r="J3678" s="11"/>
      <c r="K3678" s="2"/>
      <c r="L3678" s="2"/>
      <c r="M3678" s="1"/>
    </row>
    <row r="3679" spans="1:13" x14ac:dyDescent="0.2">
      <c r="A3679" s="1"/>
      <c r="B3679" s="1"/>
      <c r="C3679" s="16"/>
      <c r="D3679" s="1"/>
      <c r="E3679" s="1"/>
      <c r="F3679" s="1"/>
      <c r="G3679" s="1"/>
      <c r="H3679" s="11"/>
      <c r="I3679" s="11"/>
      <c r="J3679" s="11"/>
      <c r="K3679" s="2"/>
      <c r="L3679" s="2"/>
      <c r="M3679" s="1"/>
    </row>
    <row r="3680" spans="1:13" x14ac:dyDescent="0.2">
      <c r="A3680" s="1"/>
      <c r="B3680" s="1"/>
      <c r="C3680" s="16"/>
      <c r="D3680" s="1"/>
      <c r="E3680" s="1"/>
      <c r="F3680" s="1"/>
      <c r="G3680" s="1"/>
      <c r="H3680" s="11"/>
      <c r="I3680" s="11"/>
      <c r="J3680" s="11"/>
      <c r="K3680" s="2"/>
      <c r="L3680" s="2"/>
      <c r="M3680" s="1"/>
    </row>
    <row r="3681" spans="1:13" x14ac:dyDescent="0.2">
      <c r="A3681" s="1"/>
      <c r="B3681" s="1"/>
      <c r="C3681" s="16"/>
      <c r="D3681" s="1"/>
      <c r="E3681" s="1"/>
      <c r="F3681" s="1"/>
      <c r="G3681" s="1"/>
      <c r="H3681" s="11"/>
      <c r="I3681" s="11"/>
      <c r="J3681" s="11"/>
      <c r="K3681" s="2"/>
      <c r="L3681" s="2"/>
      <c r="M3681" s="1"/>
    </row>
    <row r="3682" spans="1:13" x14ac:dyDescent="0.2">
      <c r="A3682" s="1"/>
      <c r="B3682" s="1"/>
      <c r="C3682" s="16"/>
      <c r="D3682" s="1"/>
      <c r="E3682" s="1"/>
      <c r="F3682" s="1"/>
      <c r="G3682" s="1"/>
      <c r="H3682" s="11"/>
      <c r="I3682" s="11"/>
      <c r="J3682" s="11"/>
      <c r="K3682" s="2"/>
      <c r="L3682" s="2"/>
      <c r="M3682" s="1"/>
    </row>
    <row r="3683" spans="1:13" x14ac:dyDescent="0.2">
      <c r="A3683" s="1"/>
      <c r="B3683" s="1"/>
      <c r="C3683" s="16"/>
      <c r="D3683" s="1"/>
      <c r="E3683" s="1"/>
      <c r="F3683" s="1"/>
      <c r="G3683" s="1"/>
      <c r="H3683" s="11"/>
      <c r="I3683" s="11"/>
      <c r="J3683" s="11"/>
      <c r="K3683" s="2"/>
      <c r="L3683" s="2"/>
      <c r="M3683" s="1"/>
    </row>
    <row r="3684" spans="1:13" x14ac:dyDescent="0.2">
      <c r="A3684" s="1"/>
      <c r="B3684" s="1"/>
      <c r="C3684" s="16"/>
      <c r="D3684" s="1"/>
      <c r="E3684" s="1"/>
      <c r="F3684" s="1"/>
      <c r="G3684" s="1"/>
      <c r="H3684" s="11"/>
      <c r="I3684" s="11"/>
      <c r="J3684" s="11"/>
      <c r="K3684" s="2"/>
      <c r="L3684" s="2"/>
      <c r="M3684" s="1"/>
    </row>
    <row r="3685" spans="1:13" x14ac:dyDescent="0.2">
      <c r="A3685" s="1"/>
      <c r="B3685" s="1"/>
      <c r="C3685" s="16"/>
      <c r="D3685" s="1"/>
      <c r="E3685" s="1"/>
      <c r="F3685" s="1"/>
      <c r="G3685" s="1"/>
      <c r="H3685" s="11"/>
      <c r="I3685" s="11"/>
      <c r="J3685" s="11"/>
      <c r="K3685" s="2"/>
      <c r="L3685" s="2"/>
      <c r="M3685" s="1"/>
    </row>
    <row r="3686" spans="1:13" x14ac:dyDescent="0.2">
      <c r="A3686" s="1"/>
      <c r="B3686" s="1"/>
      <c r="C3686" s="16"/>
      <c r="D3686" s="1"/>
      <c r="E3686" s="1"/>
      <c r="F3686" s="1"/>
      <c r="G3686" s="1"/>
      <c r="H3686" s="11"/>
      <c r="I3686" s="11"/>
      <c r="J3686" s="11"/>
      <c r="K3686" s="2"/>
      <c r="L3686" s="2"/>
      <c r="M3686" s="1"/>
    </row>
    <row r="3687" spans="1:13" x14ac:dyDescent="0.2">
      <c r="A3687" s="1"/>
      <c r="B3687" s="1"/>
      <c r="C3687" s="16"/>
      <c r="D3687" s="1"/>
      <c r="E3687" s="1"/>
      <c r="F3687" s="1"/>
      <c r="G3687" s="1"/>
      <c r="H3687" s="11"/>
      <c r="I3687" s="11"/>
      <c r="J3687" s="11"/>
      <c r="K3687" s="2"/>
      <c r="L3687" s="2"/>
      <c r="M3687" s="1"/>
    </row>
    <row r="3688" spans="1:13" x14ac:dyDescent="0.2">
      <c r="A3688" s="1"/>
      <c r="B3688" s="1"/>
      <c r="C3688" s="16"/>
      <c r="D3688" s="1"/>
      <c r="E3688" s="1"/>
      <c r="F3688" s="1"/>
      <c r="G3688" s="1"/>
      <c r="H3688" s="11"/>
      <c r="I3688" s="11"/>
      <c r="J3688" s="11"/>
      <c r="K3688" s="2"/>
      <c r="L3688" s="2"/>
      <c r="M3688" s="1"/>
    </row>
    <row r="3689" spans="1:13" x14ac:dyDescent="0.2">
      <c r="A3689" s="1"/>
      <c r="B3689" s="1"/>
      <c r="C3689" s="16"/>
      <c r="D3689" s="1"/>
      <c r="E3689" s="1"/>
      <c r="F3689" s="1"/>
      <c r="G3689" s="1"/>
      <c r="H3689" s="11"/>
      <c r="I3689" s="11"/>
      <c r="J3689" s="11"/>
      <c r="K3689" s="2"/>
      <c r="L3689" s="2"/>
      <c r="M3689" s="1"/>
    </row>
    <row r="3690" spans="1:13" x14ac:dyDescent="0.2">
      <c r="A3690" s="1"/>
      <c r="B3690" s="1"/>
      <c r="C3690" s="16"/>
      <c r="D3690" s="1"/>
      <c r="E3690" s="1"/>
      <c r="F3690" s="1"/>
      <c r="G3690" s="1"/>
      <c r="H3690" s="11"/>
      <c r="I3690" s="11"/>
      <c r="J3690" s="11"/>
      <c r="K3690" s="2"/>
      <c r="L3690" s="2"/>
      <c r="M3690" s="1"/>
    </row>
    <row r="3691" spans="1:13" x14ac:dyDescent="0.2">
      <c r="A3691" s="1"/>
      <c r="B3691" s="1"/>
      <c r="C3691" s="16"/>
      <c r="D3691" s="1"/>
      <c r="E3691" s="1"/>
      <c r="F3691" s="1"/>
      <c r="G3691" s="1"/>
      <c r="H3691" s="11"/>
      <c r="I3691" s="11"/>
      <c r="J3691" s="11"/>
      <c r="K3691" s="2"/>
      <c r="L3691" s="2"/>
      <c r="M3691" s="1"/>
    </row>
    <row r="3692" spans="1:13" x14ac:dyDescent="0.2">
      <c r="A3692" s="1"/>
      <c r="B3692" s="1"/>
      <c r="C3692" s="16"/>
      <c r="D3692" s="1"/>
      <c r="E3692" s="1"/>
      <c r="F3692" s="1"/>
      <c r="G3692" s="1"/>
      <c r="H3692" s="11"/>
      <c r="I3692" s="11"/>
      <c r="J3692" s="11"/>
      <c r="K3692" s="2"/>
      <c r="L3692" s="2"/>
      <c r="M3692" s="1"/>
    </row>
    <row r="3693" spans="1:13" x14ac:dyDescent="0.2">
      <c r="A3693" s="1"/>
      <c r="B3693" s="1"/>
      <c r="C3693" s="16"/>
      <c r="D3693" s="1"/>
      <c r="E3693" s="1"/>
      <c r="F3693" s="1"/>
      <c r="G3693" s="1"/>
      <c r="H3693" s="11"/>
      <c r="I3693" s="11"/>
      <c r="J3693" s="11"/>
      <c r="K3693" s="2"/>
      <c r="L3693" s="2"/>
      <c r="M3693" s="1"/>
    </row>
    <row r="3694" spans="1:13" x14ac:dyDescent="0.2">
      <c r="A3694" s="1"/>
      <c r="B3694" s="1"/>
      <c r="C3694" s="16"/>
      <c r="D3694" s="1"/>
      <c r="E3694" s="1"/>
      <c r="F3694" s="1"/>
      <c r="G3694" s="1"/>
      <c r="H3694" s="11"/>
      <c r="I3694" s="11"/>
      <c r="J3694" s="11"/>
      <c r="K3694" s="2"/>
      <c r="L3694" s="2"/>
      <c r="M3694" s="1"/>
    </row>
    <row r="3695" spans="1:13" x14ac:dyDescent="0.2">
      <c r="A3695" s="1"/>
      <c r="B3695" s="1"/>
      <c r="C3695" s="16"/>
      <c r="D3695" s="1"/>
      <c r="E3695" s="1"/>
      <c r="F3695" s="1"/>
      <c r="G3695" s="1"/>
      <c r="H3695" s="11"/>
      <c r="I3695" s="11"/>
      <c r="J3695" s="11"/>
      <c r="K3695" s="2"/>
      <c r="L3695" s="2"/>
      <c r="M3695" s="1"/>
    </row>
    <row r="3696" spans="1:13" x14ac:dyDescent="0.2">
      <c r="A3696" s="1"/>
      <c r="B3696" s="1"/>
      <c r="C3696" s="16"/>
      <c r="D3696" s="1"/>
      <c r="E3696" s="1"/>
      <c r="F3696" s="1"/>
      <c r="G3696" s="1"/>
      <c r="H3696" s="11"/>
      <c r="I3696" s="11"/>
      <c r="J3696" s="11"/>
      <c r="K3696" s="2"/>
      <c r="L3696" s="2"/>
      <c r="M3696" s="1"/>
    </row>
    <row r="3697" spans="1:13" x14ac:dyDescent="0.2">
      <c r="A3697" s="1"/>
      <c r="B3697" s="1"/>
      <c r="C3697" s="16"/>
      <c r="D3697" s="1"/>
      <c r="E3697" s="1"/>
      <c r="F3697" s="1"/>
      <c r="G3697" s="1"/>
      <c r="H3697" s="11"/>
      <c r="I3697" s="11"/>
      <c r="J3697" s="11"/>
      <c r="K3697" s="2"/>
      <c r="L3697" s="2"/>
      <c r="M3697" s="1"/>
    </row>
    <row r="3698" spans="1:13" x14ac:dyDescent="0.2">
      <c r="A3698" s="1"/>
      <c r="B3698" s="1"/>
      <c r="C3698" s="16"/>
      <c r="D3698" s="1"/>
      <c r="E3698" s="1"/>
      <c r="F3698" s="1"/>
      <c r="G3698" s="1"/>
      <c r="H3698" s="11"/>
      <c r="I3698" s="11"/>
      <c r="J3698" s="11"/>
      <c r="K3698" s="2"/>
      <c r="L3698" s="2"/>
      <c r="M3698" s="1"/>
    </row>
    <row r="3699" spans="1:13" x14ac:dyDescent="0.2">
      <c r="A3699" s="1"/>
      <c r="B3699" s="1"/>
      <c r="C3699" s="16"/>
      <c r="D3699" s="1"/>
      <c r="E3699" s="1"/>
      <c r="F3699" s="1"/>
      <c r="G3699" s="1"/>
      <c r="H3699" s="11"/>
      <c r="I3699" s="11"/>
      <c r="J3699" s="11"/>
      <c r="K3699" s="2"/>
      <c r="L3699" s="2"/>
      <c r="M3699" s="1"/>
    </row>
    <row r="3700" spans="1:13" x14ac:dyDescent="0.2">
      <c r="A3700" s="1"/>
      <c r="B3700" s="1"/>
      <c r="C3700" s="16"/>
      <c r="D3700" s="1"/>
      <c r="E3700" s="1"/>
      <c r="F3700" s="1"/>
      <c r="G3700" s="1"/>
      <c r="H3700" s="11"/>
      <c r="I3700" s="11"/>
      <c r="J3700" s="11"/>
      <c r="K3700" s="2"/>
      <c r="L3700" s="2"/>
      <c r="M3700" s="1"/>
    </row>
    <row r="3701" spans="1:13" x14ac:dyDescent="0.2">
      <c r="A3701" s="1"/>
      <c r="B3701" s="1"/>
      <c r="C3701" s="16"/>
      <c r="D3701" s="1"/>
      <c r="E3701" s="1"/>
      <c r="F3701" s="1"/>
      <c r="G3701" s="1"/>
      <c r="H3701" s="11"/>
      <c r="I3701" s="11"/>
      <c r="J3701" s="11"/>
      <c r="K3701" s="2"/>
      <c r="L3701" s="2"/>
      <c r="M3701" s="1"/>
    </row>
    <row r="3702" spans="1:13" x14ac:dyDescent="0.2">
      <c r="A3702" s="1"/>
      <c r="B3702" s="1"/>
      <c r="C3702" s="16"/>
      <c r="D3702" s="1"/>
      <c r="E3702" s="1"/>
      <c r="F3702" s="1"/>
      <c r="G3702" s="1"/>
      <c r="H3702" s="11"/>
      <c r="I3702" s="11"/>
      <c r="J3702" s="11"/>
      <c r="K3702" s="2"/>
      <c r="L3702" s="2"/>
      <c r="M3702" s="1"/>
    </row>
    <row r="3703" spans="1:13" x14ac:dyDescent="0.2">
      <c r="A3703" s="1"/>
      <c r="B3703" s="1"/>
      <c r="C3703" s="16"/>
      <c r="D3703" s="1"/>
      <c r="E3703" s="1"/>
      <c r="F3703" s="1"/>
      <c r="G3703" s="1"/>
      <c r="H3703" s="11"/>
      <c r="I3703" s="11"/>
      <c r="J3703" s="11"/>
      <c r="K3703" s="2"/>
      <c r="L3703" s="2"/>
      <c r="M3703" s="1"/>
    </row>
    <row r="3704" spans="1:13" x14ac:dyDescent="0.2">
      <c r="A3704" s="1"/>
      <c r="B3704" s="1"/>
      <c r="C3704" s="16"/>
      <c r="D3704" s="1"/>
      <c r="E3704" s="1"/>
      <c r="F3704" s="1"/>
      <c r="G3704" s="1"/>
      <c r="H3704" s="11"/>
      <c r="I3704" s="11"/>
      <c r="J3704" s="11"/>
      <c r="K3704" s="2"/>
      <c r="L3704" s="2"/>
      <c r="M3704" s="1"/>
    </row>
    <row r="3705" spans="1:13" x14ac:dyDescent="0.2">
      <c r="A3705" s="1"/>
      <c r="B3705" s="1"/>
      <c r="C3705" s="16"/>
      <c r="D3705" s="1"/>
      <c r="E3705" s="1"/>
      <c r="F3705" s="1"/>
      <c r="G3705" s="1"/>
      <c r="H3705" s="11"/>
      <c r="I3705" s="11"/>
      <c r="J3705" s="11"/>
      <c r="K3705" s="2"/>
      <c r="L3705" s="2"/>
      <c r="M3705" s="1"/>
    </row>
    <row r="3706" spans="1:13" x14ac:dyDescent="0.2">
      <c r="A3706" s="1"/>
      <c r="B3706" s="1"/>
      <c r="C3706" s="16"/>
      <c r="D3706" s="1"/>
      <c r="E3706" s="1"/>
      <c r="F3706" s="1"/>
      <c r="G3706" s="1"/>
      <c r="H3706" s="11"/>
      <c r="I3706" s="11"/>
      <c r="J3706" s="11"/>
      <c r="K3706" s="2"/>
      <c r="L3706" s="2"/>
      <c r="M3706" s="1"/>
    </row>
    <row r="3707" spans="1:13" x14ac:dyDescent="0.2">
      <c r="A3707" s="1"/>
      <c r="B3707" s="1"/>
      <c r="C3707" s="16"/>
      <c r="D3707" s="1"/>
      <c r="E3707" s="1"/>
      <c r="F3707" s="1"/>
      <c r="G3707" s="1"/>
      <c r="H3707" s="11"/>
      <c r="I3707" s="11"/>
      <c r="J3707" s="11"/>
      <c r="K3707" s="2"/>
      <c r="L3707" s="2"/>
      <c r="M3707" s="1"/>
    </row>
    <row r="3708" spans="1:13" x14ac:dyDescent="0.2">
      <c r="A3708" s="1"/>
      <c r="B3708" s="1"/>
      <c r="C3708" s="16"/>
      <c r="D3708" s="1"/>
      <c r="E3708" s="1"/>
      <c r="F3708" s="1"/>
      <c r="G3708" s="1"/>
      <c r="H3708" s="11"/>
      <c r="I3708" s="11"/>
      <c r="J3708" s="11"/>
      <c r="K3708" s="2"/>
      <c r="L3708" s="2"/>
      <c r="M3708" s="1"/>
    </row>
    <row r="3709" spans="1:13" x14ac:dyDescent="0.2">
      <c r="A3709" s="1"/>
      <c r="B3709" s="1"/>
      <c r="C3709" s="16"/>
      <c r="D3709" s="1"/>
      <c r="E3709" s="1"/>
      <c r="F3709" s="1"/>
      <c r="G3709" s="1"/>
      <c r="H3709" s="11"/>
      <c r="I3709" s="11"/>
      <c r="J3709" s="11"/>
      <c r="K3709" s="2"/>
      <c r="L3709" s="2"/>
      <c r="M3709" s="1"/>
    </row>
    <row r="3710" spans="1:13" x14ac:dyDescent="0.2">
      <c r="A3710" s="1"/>
      <c r="B3710" s="1"/>
      <c r="C3710" s="16"/>
      <c r="D3710" s="1"/>
      <c r="E3710" s="1"/>
      <c r="F3710" s="1"/>
      <c r="G3710" s="1"/>
      <c r="H3710" s="11"/>
      <c r="I3710" s="11"/>
      <c r="J3710" s="11"/>
      <c r="K3710" s="2"/>
      <c r="L3710" s="2"/>
      <c r="M3710" s="1"/>
    </row>
    <row r="3711" spans="1:13" x14ac:dyDescent="0.2">
      <c r="A3711" s="1"/>
      <c r="B3711" s="1"/>
      <c r="C3711" s="16"/>
      <c r="D3711" s="1"/>
      <c r="E3711" s="1"/>
      <c r="F3711" s="1"/>
      <c r="G3711" s="1"/>
      <c r="H3711" s="11"/>
      <c r="I3711" s="11"/>
      <c r="J3711" s="11"/>
      <c r="K3711" s="2"/>
      <c r="L3711" s="2"/>
      <c r="M3711" s="1"/>
    </row>
    <row r="3712" spans="1:13" x14ac:dyDescent="0.2">
      <c r="A3712" s="1"/>
      <c r="B3712" s="1"/>
      <c r="C3712" s="16"/>
      <c r="D3712" s="1"/>
      <c r="E3712" s="1"/>
      <c r="F3712" s="1"/>
      <c r="G3712" s="1"/>
      <c r="H3712" s="11"/>
      <c r="I3712" s="11"/>
      <c r="J3712" s="11"/>
      <c r="K3712" s="2"/>
      <c r="L3712" s="2"/>
      <c r="M3712" s="1"/>
    </row>
    <row r="3713" spans="1:13" x14ac:dyDescent="0.2">
      <c r="A3713" s="1"/>
      <c r="B3713" s="1"/>
      <c r="C3713" s="16"/>
      <c r="D3713" s="1"/>
      <c r="E3713" s="1"/>
      <c r="F3713" s="1"/>
      <c r="G3713" s="1"/>
      <c r="H3713" s="11"/>
      <c r="I3713" s="11"/>
      <c r="J3713" s="11"/>
      <c r="K3713" s="2"/>
      <c r="L3713" s="2"/>
      <c r="M3713" s="1"/>
    </row>
    <row r="3714" spans="1:13" x14ac:dyDescent="0.2">
      <c r="A3714" s="1"/>
      <c r="B3714" s="1"/>
      <c r="C3714" s="16"/>
      <c r="D3714" s="1"/>
      <c r="E3714" s="1"/>
      <c r="F3714" s="1"/>
      <c r="G3714" s="1"/>
      <c r="H3714" s="11"/>
      <c r="I3714" s="11"/>
      <c r="J3714" s="11"/>
      <c r="K3714" s="2"/>
      <c r="L3714" s="2"/>
      <c r="M3714" s="1"/>
    </row>
    <row r="3715" spans="1:13" x14ac:dyDescent="0.2">
      <c r="A3715" s="1"/>
      <c r="B3715" s="1"/>
      <c r="C3715" s="16"/>
      <c r="D3715" s="1"/>
      <c r="E3715" s="1"/>
      <c r="F3715" s="1"/>
      <c r="G3715" s="1"/>
      <c r="H3715" s="11"/>
      <c r="I3715" s="11"/>
      <c r="J3715" s="11"/>
      <c r="K3715" s="2"/>
      <c r="L3715" s="2"/>
      <c r="M3715" s="1"/>
    </row>
    <row r="3716" spans="1:13" x14ac:dyDescent="0.2">
      <c r="A3716" s="1"/>
      <c r="B3716" s="1"/>
      <c r="C3716" s="16"/>
      <c r="D3716" s="1"/>
      <c r="E3716" s="1"/>
      <c r="F3716" s="1"/>
      <c r="G3716" s="1"/>
      <c r="H3716" s="11"/>
      <c r="I3716" s="11"/>
      <c r="J3716" s="11"/>
      <c r="K3716" s="2"/>
      <c r="L3716" s="2"/>
      <c r="M3716" s="1"/>
    </row>
    <row r="3717" spans="1:13" x14ac:dyDescent="0.2">
      <c r="A3717" s="1"/>
      <c r="B3717" s="1"/>
      <c r="C3717" s="16"/>
      <c r="D3717" s="1"/>
      <c r="E3717" s="1"/>
      <c r="F3717" s="1"/>
      <c r="G3717" s="1"/>
      <c r="H3717" s="11"/>
      <c r="I3717" s="11"/>
      <c r="J3717" s="11"/>
      <c r="K3717" s="2"/>
      <c r="L3717" s="2"/>
      <c r="M3717" s="1"/>
    </row>
    <row r="3718" spans="1:13" x14ac:dyDescent="0.2">
      <c r="A3718" s="1"/>
      <c r="B3718" s="1"/>
      <c r="C3718" s="16"/>
      <c r="D3718" s="1"/>
      <c r="E3718" s="1"/>
      <c r="F3718" s="1"/>
      <c r="G3718" s="1"/>
      <c r="H3718" s="11"/>
      <c r="I3718" s="11"/>
      <c r="J3718" s="11"/>
      <c r="K3718" s="2"/>
      <c r="L3718" s="2"/>
      <c r="M3718" s="1"/>
    </row>
    <row r="3719" spans="1:13" x14ac:dyDescent="0.2">
      <c r="A3719" s="1"/>
      <c r="B3719" s="1"/>
      <c r="C3719" s="16"/>
      <c r="D3719" s="1"/>
      <c r="E3719" s="1"/>
      <c r="F3719" s="1"/>
      <c r="G3719" s="1"/>
      <c r="H3719" s="11"/>
      <c r="I3719" s="11"/>
      <c r="J3719" s="11"/>
      <c r="K3719" s="2"/>
      <c r="L3719" s="2"/>
      <c r="M3719" s="1"/>
    </row>
    <row r="3720" spans="1:13" x14ac:dyDescent="0.2">
      <c r="A3720" s="1"/>
      <c r="B3720" s="1"/>
      <c r="C3720" s="16"/>
      <c r="D3720" s="1"/>
      <c r="E3720" s="1"/>
      <c r="F3720" s="1"/>
      <c r="G3720" s="1"/>
      <c r="H3720" s="11"/>
      <c r="I3720" s="11"/>
      <c r="J3720" s="11"/>
      <c r="K3720" s="2"/>
      <c r="L3720" s="2"/>
      <c r="M3720" s="1"/>
    </row>
    <row r="3721" spans="1:13" x14ac:dyDescent="0.2">
      <c r="A3721" s="1"/>
      <c r="B3721" s="1"/>
      <c r="C3721" s="16"/>
      <c r="D3721" s="1"/>
      <c r="E3721" s="1"/>
      <c r="F3721" s="1"/>
      <c r="G3721" s="1"/>
      <c r="H3721" s="11"/>
      <c r="I3721" s="11"/>
      <c r="J3721" s="11"/>
      <c r="K3721" s="2"/>
      <c r="L3721" s="2"/>
      <c r="M3721" s="1"/>
    </row>
    <row r="3722" spans="1:13" x14ac:dyDescent="0.2">
      <c r="A3722" s="1"/>
      <c r="B3722" s="1"/>
      <c r="C3722" s="16"/>
      <c r="D3722" s="1"/>
      <c r="E3722" s="1"/>
      <c r="F3722" s="1"/>
      <c r="G3722" s="1"/>
      <c r="H3722" s="11"/>
      <c r="I3722" s="11"/>
      <c r="J3722" s="11"/>
      <c r="K3722" s="2"/>
      <c r="L3722" s="2"/>
      <c r="M3722" s="1"/>
    </row>
    <row r="3723" spans="1:13" x14ac:dyDescent="0.2">
      <c r="A3723" s="1"/>
      <c r="B3723" s="1"/>
      <c r="C3723" s="16"/>
      <c r="D3723" s="1"/>
      <c r="E3723" s="1"/>
      <c r="F3723" s="1"/>
      <c r="G3723" s="1"/>
      <c r="H3723" s="11"/>
      <c r="I3723" s="11"/>
      <c r="J3723" s="11"/>
      <c r="K3723" s="2"/>
      <c r="L3723" s="2"/>
      <c r="M3723" s="1"/>
    </row>
    <row r="3724" spans="1:13" x14ac:dyDescent="0.2">
      <c r="A3724" s="1"/>
      <c r="B3724" s="1"/>
      <c r="C3724" s="16"/>
      <c r="D3724" s="1"/>
      <c r="E3724" s="1"/>
      <c r="F3724" s="1"/>
      <c r="G3724" s="1"/>
      <c r="H3724" s="11"/>
      <c r="I3724" s="11"/>
      <c r="J3724" s="11"/>
      <c r="K3724" s="2"/>
      <c r="L3724" s="2"/>
      <c r="M3724" s="1"/>
    </row>
    <row r="3725" spans="1:13" x14ac:dyDescent="0.2">
      <c r="A3725" s="1"/>
      <c r="B3725" s="1"/>
      <c r="C3725" s="16"/>
      <c r="D3725" s="1"/>
      <c r="E3725" s="1"/>
      <c r="F3725" s="1"/>
      <c r="G3725" s="1"/>
      <c r="H3725" s="11"/>
      <c r="I3725" s="11"/>
      <c r="J3725" s="11"/>
      <c r="K3725" s="2"/>
      <c r="L3725" s="2"/>
      <c r="M3725" s="1"/>
    </row>
    <row r="3726" spans="1:13" x14ac:dyDescent="0.2">
      <c r="A3726" s="1"/>
      <c r="B3726" s="1"/>
      <c r="C3726" s="16"/>
      <c r="D3726" s="1"/>
      <c r="E3726" s="1"/>
      <c r="F3726" s="1"/>
      <c r="G3726" s="1"/>
      <c r="H3726" s="11"/>
      <c r="I3726" s="11"/>
      <c r="J3726" s="11"/>
      <c r="K3726" s="2"/>
      <c r="L3726" s="2"/>
      <c r="M3726" s="1"/>
    </row>
    <row r="3727" spans="1:13" x14ac:dyDescent="0.2">
      <c r="A3727" s="1"/>
      <c r="B3727" s="1"/>
      <c r="C3727" s="16"/>
      <c r="D3727" s="1"/>
      <c r="E3727" s="1"/>
      <c r="F3727" s="1"/>
      <c r="G3727" s="1"/>
      <c r="H3727" s="11"/>
      <c r="I3727" s="11"/>
      <c r="J3727" s="11"/>
      <c r="K3727" s="2"/>
      <c r="L3727" s="2"/>
      <c r="M3727" s="1"/>
    </row>
    <row r="3728" spans="1:13" x14ac:dyDescent="0.2">
      <c r="A3728" s="1"/>
      <c r="B3728" s="1"/>
      <c r="C3728" s="16"/>
      <c r="D3728" s="1"/>
      <c r="E3728" s="1"/>
      <c r="F3728" s="1"/>
      <c r="G3728" s="1"/>
      <c r="H3728" s="11"/>
      <c r="I3728" s="11"/>
      <c r="J3728" s="11"/>
      <c r="K3728" s="2"/>
      <c r="L3728" s="2"/>
      <c r="M3728" s="1"/>
    </row>
    <row r="3729" spans="1:13" x14ac:dyDescent="0.2">
      <c r="A3729" s="1"/>
      <c r="B3729" s="1"/>
      <c r="C3729" s="16"/>
      <c r="D3729" s="1"/>
      <c r="E3729" s="1"/>
      <c r="F3729" s="1"/>
      <c r="G3729" s="1"/>
      <c r="H3729" s="11"/>
      <c r="I3729" s="11"/>
      <c r="J3729" s="11"/>
      <c r="K3729" s="2"/>
      <c r="L3729" s="2"/>
      <c r="M3729" s="1"/>
    </row>
    <row r="3730" spans="1:13" x14ac:dyDescent="0.2">
      <c r="A3730" s="1"/>
      <c r="B3730" s="1"/>
      <c r="C3730" s="16"/>
      <c r="D3730" s="1"/>
      <c r="E3730" s="1"/>
      <c r="F3730" s="1"/>
      <c r="G3730" s="1"/>
      <c r="H3730" s="11"/>
      <c r="I3730" s="11"/>
      <c r="J3730" s="11"/>
      <c r="K3730" s="2"/>
      <c r="L3730" s="2"/>
      <c r="M3730" s="1"/>
    </row>
    <row r="3731" spans="1:13" x14ac:dyDescent="0.2">
      <c r="A3731" s="1"/>
      <c r="B3731" s="1"/>
      <c r="C3731" s="16"/>
      <c r="D3731" s="1"/>
      <c r="E3731" s="1"/>
      <c r="F3731" s="1"/>
      <c r="G3731" s="1"/>
      <c r="H3731" s="11"/>
      <c r="I3731" s="11"/>
      <c r="J3731" s="11"/>
      <c r="K3731" s="2"/>
      <c r="L3731" s="2"/>
      <c r="M3731" s="1"/>
    </row>
    <row r="3732" spans="1:13" x14ac:dyDescent="0.2">
      <c r="A3732" s="1"/>
      <c r="B3732" s="1"/>
      <c r="C3732" s="16"/>
      <c r="D3732" s="1"/>
      <c r="E3732" s="1"/>
      <c r="F3732" s="1"/>
      <c r="G3732" s="1"/>
      <c r="H3732" s="11"/>
      <c r="I3732" s="11"/>
      <c r="J3732" s="11"/>
      <c r="K3732" s="2"/>
      <c r="L3732" s="2"/>
      <c r="M3732" s="1"/>
    </row>
    <row r="3733" spans="1:13" x14ac:dyDescent="0.2">
      <c r="A3733" s="1"/>
      <c r="B3733" s="1"/>
      <c r="C3733" s="16"/>
      <c r="D3733" s="1"/>
      <c r="E3733" s="1"/>
      <c r="F3733" s="1"/>
      <c r="G3733" s="1"/>
      <c r="H3733" s="11"/>
      <c r="I3733" s="11"/>
      <c r="J3733" s="11"/>
      <c r="K3733" s="2"/>
      <c r="L3733" s="2"/>
      <c r="M3733" s="1"/>
    </row>
    <row r="3734" spans="1:13" x14ac:dyDescent="0.2">
      <c r="A3734" s="1"/>
      <c r="B3734" s="1"/>
      <c r="C3734" s="16"/>
      <c r="D3734" s="1"/>
      <c r="E3734" s="1"/>
      <c r="F3734" s="1"/>
      <c r="G3734" s="1"/>
      <c r="H3734" s="11"/>
      <c r="I3734" s="11"/>
      <c r="J3734" s="11"/>
      <c r="K3734" s="2"/>
      <c r="L3734" s="2"/>
      <c r="M3734" s="1"/>
    </row>
    <row r="3735" spans="1:13" x14ac:dyDescent="0.2">
      <c r="A3735" s="1"/>
      <c r="B3735" s="1"/>
      <c r="C3735" s="16"/>
      <c r="D3735" s="1"/>
      <c r="E3735" s="1"/>
      <c r="F3735" s="1"/>
      <c r="G3735" s="1"/>
      <c r="H3735" s="11"/>
      <c r="I3735" s="11"/>
      <c r="J3735" s="11"/>
      <c r="K3735" s="2"/>
      <c r="L3735" s="2"/>
      <c r="M3735" s="1"/>
    </row>
    <row r="3736" spans="1:13" x14ac:dyDescent="0.2">
      <c r="A3736" s="1"/>
      <c r="B3736" s="1"/>
      <c r="C3736" s="16"/>
      <c r="D3736" s="1"/>
      <c r="E3736" s="1"/>
      <c r="F3736" s="1"/>
      <c r="G3736" s="1"/>
      <c r="H3736" s="11"/>
      <c r="I3736" s="11"/>
      <c r="J3736" s="11"/>
      <c r="K3736" s="2"/>
      <c r="L3736" s="2"/>
      <c r="M3736" s="1"/>
    </row>
    <row r="3737" spans="1:13" x14ac:dyDescent="0.2">
      <c r="A3737" s="1"/>
      <c r="B3737" s="1"/>
      <c r="C3737" s="16"/>
      <c r="D3737" s="1"/>
      <c r="E3737" s="1"/>
      <c r="F3737" s="1"/>
      <c r="G3737" s="1"/>
      <c r="H3737" s="11"/>
      <c r="I3737" s="11"/>
      <c r="J3737" s="11"/>
      <c r="K3737" s="2"/>
      <c r="L3737" s="2"/>
      <c r="M3737" s="1"/>
    </row>
    <row r="3738" spans="1:13" x14ac:dyDescent="0.2">
      <c r="A3738" s="1"/>
      <c r="B3738" s="1"/>
      <c r="C3738" s="16"/>
      <c r="D3738" s="1"/>
      <c r="E3738" s="1"/>
      <c r="F3738" s="1"/>
      <c r="G3738" s="1"/>
      <c r="H3738" s="11"/>
      <c r="I3738" s="11"/>
      <c r="J3738" s="11"/>
      <c r="K3738" s="2"/>
      <c r="L3738" s="2"/>
      <c r="M3738" s="1"/>
    </row>
    <row r="3739" spans="1:13" x14ac:dyDescent="0.2">
      <c r="A3739" s="1"/>
      <c r="B3739" s="1"/>
      <c r="C3739" s="16"/>
      <c r="D3739" s="1"/>
      <c r="E3739" s="1"/>
      <c r="F3739" s="1"/>
      <c r="G3739" s="1"/>
      <c r="H3739" s="11"/>
      <c r="I3739" s="11"/>
      <c r="J3739" s="11"/>
      <c r="K3739" s="2"/>
      <c r="L3739" s="2"/>
      <c r="M3739" s="1"/>
    </row>
    <row r="3740" spans="1:13" x14ac:dyDescent="0.2">
      <c r="A3740" s="1"/>
      <c r="B3740" s="1"/>
      <c r="C3740" s="16"/>
      <c r="D3740" s="1"/>
      <c r="E3740" s="1"/>
      <c r="F3740" s="1"/>
      <c r="G3740" s="1"/>
      <c r="H3740" s="11"/>
      <c r="I3740" s="11"/>
      <c r="J3740" s="11"/>
      <c r="K3740" s="2"/>
      <c r="L3740" s="2"/>
      <c r="M3740" s="1"/>
    </row>
    <row r="3741" spans="1:13" x14ac:dyDescent="0.2">
      <c r="A3741" s="1"/>
      <c r="B3741" s="1"/>
      <c r="C3741" s="16"/>
      <c r="D3741" s="1"/>
      <c r="E3741" s="1"/>
      <c r="F3741" s="1"/>
      <c r="G3741" s="1"/>
      <c r="H3741" s="11"/>
      <c r="I3741" s="11"/>
      <c r="J3741" s="11"/>
      <c r="K3741" s="2"/>
      <c r="L3741" s="2"/>
      <c r="M3741" s="1"/>
    </row>
    <row r="3742" spans="1:13" x14ac:dyDescent="0.2">
      <c r="A3742" s="1"/>
      <c r="B3742" s="1"/>
      <c r="C3742" s="16"/>
      <c r="D3742" s="1"/>
      <c r="E3742" s="1"/>
      <c r="F3742" s="1"/>
      <c r="G3742" s="1"/>
      <c r="H3742" s="11"/>
      <c r="I3742" s="11"/>
      <c r="J3742" s="11"/>
      <c r="K3742" s="2"/>
      <c r="L3742" s="2"/>
      <c r="M3742" s="1"/>
    </row>
    <row r="3743" spans="1:13" x14ac:dyDescent="0.2">
      <c r="A3743" s="1"/>
      <c r="B3743" s="1"/>
      <c r="C3743" s="16"/>
      <c r="D3743" s="1"/>
      <c r="E3743" s="1"/>
      <c r="F3743" s="1"/>
      <c r="G3743" s="1"/>
      <c r="H3743" s="11"/>
      <c r="I3743" s="11"/>
      <c r="J3743" s="11"/>
      <c r="K3743" s="2"/>
      <c r="L3743" s="2"/>
      <c r="M3743" s="1"/>
    </row>
    <row r="3744" spans="1:13" x14ac:dyDescent="0.2">
      <c r="A3744" s="1"/>
      <c r="B3744" s="1"/>
      <c r="C3744" s="16"/>
      <c r="D3744" s="1"/>
      <c r="E3744" s="1"/>
      <c r="F3744" s="1"/>
      <c r="G3744" s="1"/>
      <c r="H3744" s="11"/>
      <c r="I3744" s="11"/>
      <c r="J3744" s="11"/>
      <c r="K3744" s="2"/>
      <c r="L3744" s="2"/>
      <c r="M3744" s="1"/>
    </row>
    <row r="3745" spans="1:13" x14ac:dyDescent="0.2">
      <c r="A3745" s="1"/>
      <c r="B3745" s="1"/>
      <c r="C3745" s="16"/>
      <c r="D3745" s="1"/>
      <c r="E3745" s="1"/>
      <c r="F3745" s="1"/>
      <c r="G3745" s="1"/>
      <c r="H3745" s="11"/>
      <c r="I3745" s="11"/>
      <c r="J3745" s="11"/>
      <c r="K3745" s="2"/>
      <c r="L3745" s="2"/>
      <c r="M3745" s="1"/>
    </row>
    <row r="3746" spans="1:13" x14ac:dyDescent="0.2">
      <c r="A3746" s="1"/>
      <c r="B3746" s="1"/>
      <c r="C3746" s="16"/>
      <c r="D3746" s="1"/>
      <c r="E3746" s="1"/>
      <c r="F3746" s="1"/>
      <c r="G3746" s="1"/>
      <c r="H3746" s="11"/>
      <c r="I3746" s="11"/>
      <c r="J3746" s="11"/>
      <c r="K3746" s="2"/>
      <c r="L3746" s="2"/>
      <c r="M3746" s="1"/>
    </row>
    <row r="3747" spans="1:13" x14ac:dyDescent="0.2">
      <c r="A3747" s="1"/>
      <c r="B3747" s="1"/>
      <c r="C3747" s="16"/>
      <c r="D3747" s="1"/>
      <c r="E3747" s="1"/>
      <c r="F3747" s="1"/>
      <c r="G3747" s="1"/>
      <c r="H3747" s="11"/>
      <c r="I3747" s="11"/>
      <c r="J3747" s="11"/>
      <c r="K3747" s="2"/>
      <c r="L3747" s="2"/>
      <c r="M3747" s="1"/>
    </row>
    <row r="3748" spans="1:13" x14ac:dyDescent="0.2">
      <c r="A3748" s="1"/>
      <c r="B3748" s="1"/>
      <c r="C3748" s="16"/>
      <c r="D3748" s="1"/>
      <c r="E3748" s="1"/>
      <c r="F3748" s="1"/>
      <c r="G3748" s="1"/>
      <c r="H3748" s="11"/>
      <c r="I3748" s="11"/>
      <c r="J3748" s="11"/>
      <c r="K3748" s="2"/>
      <c r="L3748" s="2"/>
      <c r="M3748" s="1"/>
    </row>
    <row r="3749" spans="1:13" x14ac:dyDescent="0.2">
      <c r="A3749" s="1"/>
      <c r="B3749" s="1"/>
      <c r="C3749" s="16"/>
      <c r="D3749" s="1"/>
      <c r="E3749" s="1"/>
      <c r="F3749" s="1"/>
      <c r="G3749" s="1"/>
      <c r="H3749" s="11"/>
      <c r="I3749" s="11"/>
      <c r="J3749" s="11"/>
      <c r="K3749" s="2"/>
      <c r="L3749" s="2"/>
      <c r="M3749" s="1"/>
    </row>
    <row r="3750" spans="1:13" x14ac:dyDescent="0.2">
      <c r="A3750" s="1"/>
      <c r="B3750" s="1"/>
      <c r="C3750" s="16"/>
      <c r="D3750" s="1"/>
      <c r="E3750" s="1"/>
      <c r="F3750" s="1"/>
      <c r="G3750" s="1"/>
      <c r="H3750" s="11"/>
      <c r="I3750" s="11"/>
      <c r="J3750" s="11"/>
      <c r="K3750" s="2"/>
      <c r="L3750" s="2"/>
      <c r="M3750" s="1"/>
    </row>
    <row r="3751" spans="1:13" x14ac:dyDescent="0.2">
      <c r="A3751" s="1"/>
      <c r="B3751" s="1"/>
      <c r="C3751" s="16"/>
      <c r="D3751" s="1"/>
      <c r="E3751" s="1"/>
      <c r="F3751" s="1"/>
      <c r="G3751" s="1"/>
      <c r="H3751" s="11"/>
      <c r="I3751" s="11"/>
      <c r="J3751" s="11"/>
      <c r="K3751" s="2"/>
      <c r="L3751" s="2"/>
      <c r="M3751" s="1"/>
    </row>
    <row r="3752" spans="1:13" x14ac:dyDescent="0.2">
      <c r="A3752" s="1"/>
      <c r="B3752" s="1"/>
      <c r="C3752" s="16"/>
      <c r="D3752" s="1"/>
      <c r="E3752" s="1"/>
      <c r="F3752" s="1"/>
      <c r="G3752" s="1"/>
      <c r="H3752" s="11"/>
      <c r="I3752" s="11"/>
      <c r="J3752" s="11"/>
      <c r="K3752" s="2"/>
      <c r="L3752" s="2"/>
      <c r="M3752" s="1"/>
    </row>
    <row r="3753" spans="1:13" x14ac:dyDescent="0.2">
      <c r="A3753" s="1"/>
      <c r="B3753" s="1"/>
      <c r="C3753" s="16"/>
      <c r="D3753" s="1"/>
      <c r="E3753" s="1"/>
      <c r="F3753" s="1"/>
      <c r="G3753" s="1"/>
      <c r="H3753" s="11"/>
      <c r="I3753" s="11"/>
      <c r="J3753" s="11"/>
      <c r="K3753" s="2"/>
      <c r="L3753" s="2"/>
      <c r="M3753" s="1"/>
    </row>
    <row r="3754" spans="1:13" x14ac:dyDescent="0.2">
      <c r="A3754" s="1"/>
      <c r="B3754" s="1"/>
      <c r="C3754" s="16"/>
      <c r="D3754" s="1"/>
      <c r="E3754" s="1"/>
      <c r="F3754" s="1"/>
      <c r="G3754" s="1"/>
      <c r="H3754" s="11"/>
      <c r="I3754" s="11"/>
      <c r="J3754" s="11"/>
      <c r="K3754" s="2"/>
      <c r="L3754" s="2"/>
      <c r="M3754" s="1"/>
    </row>
    <row r="3755" spans="1:13" x14ac:dyDescent="0.2">
      <c r="A3755" s="1"/>
      <c r="B3755" s="1"/>
      <c r="C3755" s="16"/>
      <c r="D3755" s="1"/>
      <c r="E3755" s="1"/>
      <c r="F3755" s="1"/>
      <c r="G3755" s="1"/>
      <c r="H3755" s="11"/>
      <c r="I3755" s="11"/>
      <c r="J3755" s="11"/>
      <c r="K3755" s="2"/>
      <c r="L3755" s="2"/>
      <c r="M3755" s="1"/>
    </row>
    <row r="3756" spans="1:13" x14ac:dyDescent="0.2">
      <c r="A3756" s="1"/>
      <c r="B3756" s="1"/>
      <c r="C3756" s="16"/>
      <c r="D3756" s="1"/>
      <c r="E3756" s="1"/>
      <c r="F3756" s="1"/>
      <c r="G3756" s="1"/>
      <c r="H3756" s="11"/>
      <c r="I3756" s="11"/>
      <c r="J3756" s="11"/>
      <c r="K3756" s="2"/>
      <c r="L3756" s="2"/>
      <c r="M3756" s="1"/>
    </row>
    <row r="3757" spans="1:13" x14ac:dyDescent="0.2">
      <c r="A3757" s="1"/>
      <c r="B3757" s="1"/>
      <c r="C3757" s="16"/>
      <c r="D3757" s="1"/>
      <c r="E3757" s="1"/>
      <c r="F3757" s="1"/>
      <c r="G3757" s="1"/>
      <c r="H3757" s="11"/>
      <c r="I3757" s="11"/>
      <c r="J3757" s="11"/>
      <c r="K3757" s="2"/>
      <c r="L3757" s="2"/>
      <c r="M3757" s="1"/>
    </row>
    <row r="3758" spans="1:13" x14ac:dyDescent="0.2">
      <c r="A3758" s="1"/>
      <c r="B3758" s="1"/>
      <c r="C3758" s="16"/>
      <c r="D3758" s="1"/>
      <c r="E3758" s="1"/>
      <c r="F3758" s="1"/>
      <c r="G3758" s="1"/>
      <c r="H3758" s="11"/>
      <c r="I3758" s="11"/>
      <c r="J3758" s="11"/>
      <c r="K3758" s="2"/>
      <c r="L3758" s="2"/>
      <c r="M3758" s="1"/>
    </row>
    <row r="3759" spans="1:13" x14ac:dyDescent="0.2">
      <c r="A3759" s="1"/>
      <c r="B3759" s="1"/>
      <c r="C3759" s="16"/>
      <c r="D3759" s="1"/>
      <c r="E3759" s="1"/>
      <c r="F3759" s="1"/>
      <c r="G3759" s="1"/>
      <c r="H3759" s="11"/>
      <c r="I3759" s="11"/>
      <c r="J3759" s="11"/>
      <c r="K3759" s="2"/>
      <c r="L3759" s="2"/>
      <c r="M3759" s="1"/>
    </row>
    <row r="3760" spans="1:13" x14ac:dyDescent="0.2">
      <c r="A3760" s="1"/>
      <c r="B3760" s="1"/>
      <c r="C3760" s="16"/>
      <c r="D3760" s="1"/>
      <c r="E3760" s="1"/>
      <c r="F3760" s="1"/>
      <c r="G3760" s="1"/>
      <c r="H3760" s="11"/>
      <c r="I3760" s="11"/>
      <c r="J3760" s="11"/>
      <c r="K3760" s="2"/>
      <c r="L3760" s="2"/>
      <c r="M3760" s="1"/>
    </row>
    <row r="3761" spans="1:13" x14ac:dyDescent="0.2">
      <c r="A3761" s="1"/>
      <c r="B3761" s="1"/>
      <c r="C3761" s="16"/>
      <c r="D3761" s="1"/>
      <c r="E3761" s="1"/>
      <c r="F3761" s="1"/>
      <c r="G3761" s="1"/>
      <c r="H3761" s="11"/>
      <c r="I3761" s="11"/>
      <c r="J3761" s="11"/>
      <c r="K3761" s="2"/>
      <c r="L3761" s="2"/>
      <c r="M3761" s="1"/>
    </row>
    <row r="3762" spans="1:13" x14ac:dyDescent="0.2">
      <c r="A3762" s="1"/>
      <c r="B3762" s="1"/>
      <c r="C3762" s="16"/>
      <c r="D3762" s="1"/>
      <c r="E3762" s="1"/>
      <c r="F3762" s="1"/>
      <c r="G3762" s="1"/>
      <c r="H3762" s="11"/>
      <c r="I3762" s="11"/>
      <c r="J3762" s="11"/>
      <c r="K3762" s="2"/>
      <c r="L3762" s="2"/>
      <c r="M3762" s="1"/>
    </row>
    <row r="3763" spans="1:13" x14ac:dyDescent="0.2">
      <c r="A3763" s="1"/>
      <c r="B3763" s="1"/>
      <c r="C3763" s="16"/>
      <c r="D3763" s="1"/>
      <c r="E3763" s="1"/>
      <c r="F3763" s="1"/>
      <c r="G3763" s="1"/>
      <c r="H3763" s="11"/>
      <c r="I3763" s="11"/>
      <c r="J3763" s="11"/>
      <c r="K3763" s="2"/>
      <c r="L3763" s="2"/>
      <c r="M3763" s="1"/>
    </row>
    <row r="3764" spans="1:13" x14ac:dyDescent="0.2">
      <c r="A3764" s="1"/>
      <c r="B3764" s="1"/>
      <c r="C3764" s="16"/>
      <c r="D3764" s="1"/>
      <c r="E3764" s="1"/>
      <c r="F3764" s="1"/>
      <c r="G3764" s="1"/>
      <c r="H3764" s="11"/>
      <c r="I3764" s="11"/>
      <c r="J3764" s="11"/>
      <c r="K3764" s="2"/>
      <c r="L3764" s="2"/>
      <c r="M3764" s="1"/>
    </row>
    <row r="3765" spans="1:13" x14ac:dyDescent="0.2">
      <c r="A3765" s="1"/>
      <c r="B3765" s="1"/>
      <c r="C3765" s="16"/>
      <c r="D3765" s="1"/>
      <c r="E3765" s="1"/>
      <c r="F3765" s="1"/>
      <c r="G3765" s="1"/>
      <c r="H3765" s="11"/>
      <c r="I3765" s="11"/>
      <c r="J3765" s="11"/>
      <c r="K3765" s="2"/>
      <c r="L3765" s="2"/>
      <c r="M3765" s="1"/>
    </row>
    <row r="3766" spans="1:13" x14ac:dyDescent="0.2">
      <c r="A3766" s="1"/>
      <c r="B3766" s="1"/>
      <c r="C3766" s="16"/>
      <c r="D3766" s="1"/>
      <c r="E3766" s="1"/>
      <c r="F3766" s="1"/>
      <c r="G3766" s="1"/>
      <c r="H3766" s="11"/>
      <c r="I3766" s="11"/>
      <c r="J3766" s="11"/>
      <c r="K3766" s="2"/>
      <c r="L3766" s="2"/>
      <c r="M3766" s="1"/>
    </row>
    <row r="3767" spans="1:13" x14ac:dyDescent="0.2">
      <c r="A3767" s="1"/>
      <c r="B3767" s="1"/>
      <c r="C3767" s="16"/>
      <c r="D3767" s="1"/>
      <c r="E3767" s="1"/>
      <c r="F3767" s="1"/>
      <c r="G3767" s="1"/>
      <c r="H3767" s="11"/>
      <c r="I3767" s="11"/>
      <c r="J3767" s="11"/>
      <c r="K3767" s="2"/>
      <c r="L3767" s="2"/>
      <c r="M3767" s="1"/>
    </row>
    <row r="3768" spans="1:13" x14ac:dyDescent="0.2">
      <c r="A3768" s="1"/>
      <c r="B3768" s="1"/>
      <c r="C3768" s="16"/>
      <c r="D3768" s="1"/>
      <c r="E3768" s="1"/>
      <c r="F3768" s="1"/>
      <c r="G3768" s="1"/>
      <c r="H3768" s="11"/>
      <c r="I3768" s="11"/>
      <c r="J3768" s="11"/>
      <c r="K3768" s="2"/>
      <c r="L3768" s="2"/>
      <c r="M3768" s="1"/>
    </row>
    <row r="3769" spans="1:13" x14ac:dyDescent="0.2">
      <c r="A3769" s="1"/>
      <c r="B3769" s="1"/>
      <c r="C3769" s="16"/>
      <c r="D3769" s="1"/>
      <c r="E3769" s="1"/>
      <c r="F3769" s="1"/>
      <c r="G3769" s="1"/>
      <c r="H3769" s="11"/>
      <c r="I3769" s="11"/>
      <c r="J3769" s="11"/>
      <c r="K3769" s="2"/>
      <c r="L3769" s="2"/>
      <c r="M3769" s="1"/>
    </row>
    <row r="3770" spans="1:13" x14ac:dyDescent="0.2">
      <c r="A3770" s="1"/>
      <c r="B3770" s="1"/>
      <c r="C3770" s="16"/>
      <c r="D3770" s="1"/>
      <c r="E3770" s="1"/>
      <c r="F3770" s="1"/>
      <c r="G3770" s="1"/>
      <c r="H3770" s="11"/>
      <c r="I3770" s="11"/>
      <c r="J3770" s="11"/>
      <c r="K3770" s="2"/>
      <c r="L3770" s="2"/>
      <c r="M3770" s="1"/>
    </row>
    <row r="3771" spans="1:13" x14ac:dyDescent="0.2">
      <c r="A3771" s="1"/>
      <c r="B3771" s="1"/>
      <c r="C3771" s="16"/>
      <c r="D3771" s="1"/>
      <c r="E3771" s="1"/>
      <c r="F3771" s="1"/>
      <c r="G3771" s="1"/>
      <c r="H3771" s="11"/>
      <c r="I3771" s="11"/>
      <c r="J3771" s="11"/>
      <c r="K3771" s="2"/>
      <c r="L3771" s="2"/>
      <c r="M3771" s="1"/>
    </row>
    <row r="3772" spans="1:13" x14ac:dyDescent="0.2">
      <c r="A3772" s="1"/>
      <c r="B3772" s="1"/>
      <c r="C3772" s="16"/>
      <c r="D3772" s="1"/>
      <c r="E3772" s="1"/>
      <c r="F3772" s="1"/>
      <c r="G3772" s="1"/>
      <c r="H3772" s="11"/>
      <c r="I3772" s="11"/>
      <c r="J3772" s="11"/>
      <c r="K3772" s="2"/>
      <c r="L3772" s="2"/>
      <c r="M3772" s="1"/>
    </row>
    <row r="3773" spans="1:13" x14ac:dyDescent="0.2">
      <c r="A3773" s="1"/>
      <c r="B3773" s="1"/>
      <c r="C3773" s="16"/>
      <c r="D3773" s="1"/>
      <c r="E3773" s="1"/>
      <c r="F3773" s="1"/>
      <c r="G3773" s="1"/>
      <c r="H3773" s="11"/>
      <c r="I3773" s="11"/>
      <c r="J3773" s="11"/>
      <c r="K3773" s="2"/>
      <c r="L3773" s="2"/>
      <c r="M3773" s="1"/>
    </row>
    <row r="3774" spans="1:13" x14ac:dyDescent="0.2">
      <c r="A3774" s="1"/>
      <c r="B3774" s="1"/>
      <c r="C3774" s="16"/>
      <c r="D3774" s="1"/>
      <c r="E3774" s="1"/>
      <c r="F3774" s="1"/>
      <c r="G3774" s="1"/>
      <c r="H3774" s="11"/>
      <c r="I3774" s="11"/>
      <c r="J3774" s="11"/>
      <c r="K3774" s="2"/>
      <c r="L3774" s="2"/>
      <c r="M3774" s="1"/>
    </row>
    <row r="3775" spans="1:13" x14ac:dyDescent="0.2">
      <c r="A3775" s="1"/>
      <c r="B3775" s="1"/>
      <c r="C3775" s="16"/>
      <c r="D3775" s="1"/>
      <c r="E3775" s="1"/>
      <c r="F3775" s="1"/>
      <c r="G3775" s="1"/>
      <c r="H3775" s="11"/>
      <c r="I3775" s="11"/>
      <c r="J3775" s="11"/>
      <c r="K3775" s="2"/>
      <c r="L3775" s="2"/>
      <c r="M3775" s="1"/>
    </row>
    <row r="3776" spans="1:13" x14ac:dyDescent="0.2">
      <c r="A3776" s="1"/>
      <c r="B3776" s="1"/>
      <c r="C3776" s="16"/>
      <c r="D3776" s="1"/>
      <c r="E3776" s="1"/>
      <c r="F3776" s="1"/>
      <c r="G3776" s="1"/>
      <c r="H3776" s="11"/>
      <c r="I3776" s="11"/>
      <c r="J3776" s="11"/>
      <c r="K3776" s="2"/>
      <c r="L3776" s="2"/>
      <c r="M3776" s="1"/>
    </row>
    <row r="3777" spans="1:13" x14ac:dyDescent="0.2">
      <c r="A3777" s="1"/>
      <c r="B3777" s="1"/>
      <c r="C3777" s="16"/>
      <c r="D3777" s="1"/>
      <c r="E3777" s="1"/>
      <c r="F3777" s="1"/>
      <c r="G3777" s="1"/>
      <c r="H3777" s="11"/>
      <c r="I3777" s="11"/>
      <c r="J3777" s="11"/>
      <c r="K3777" s="2"/>
      <c r="L3777" s="2"/>
      <c r="M3777" s="1"/>
    </row>
    <row r="3778" spans="1:13" x14ac:dyDescent="0.2">
      <c r="A3778" s="1"/>
      <c r="B3778" s="1"/>
      <c r="C3778" s="16"/>
      <c r="D3778" s="1"/>
      <c r="E3778" s="1"/>
      <c r="F3778" s="1"/>
      <c r="G3778" s="1"/>
      <c r="H3778" s="11"/>
      <c r="I3778" s="11"/>
      <c r="J3778" s="11"/>
      <c r="K3778" s="2"/>
      <c r="L3778" s="2"/>
      <c r="M3778" s="1"/>
    </row>
    <row r="3779" spans="1:13" x14ac:dyDescent="0.2">
      <c r="A3779" s="1"/>
      <c r="B3779" s="1"/>
      <c r="C3779" s="16"/>
      <c r="D3779" s="1"/>
      <c r="E3779" s="1"/>
      <c r="F3779" s="1"/>
      <c r="G3779" s="1"/>
      <c r="H3779" s="11"/>
      <c r="I3779" s="11"/>
      <c r="J3779" s="11"/>
      <c r="K3779" s="2"/>
      <c r="L3779" s="2"/>
      <c r="M3779" s="1"/>
    </row>
    <row r="3780" spans="1:13" x14ac:dyDescent="0.2">
      <c r="A3780" s="1"/>
      <c r="B3780" s="1"/>
      <c r="C3780" s="16"/>
      <c r="D3780" s="1"/>
      <c r="E3780" s="1"/>
      <c r="F3780" s="1"/>
      <c r="G3780" s="1"/>
      <c r="H3780" s="11"/>
      <c r="I3780" s="11"/>
      <c r="J3780" s="11"/>
      <c r="K3780" s="2"/>
      <c r="L3780" s="2"/>
      <c r="M3780" s="1"/>
    </row>
    <row r="3781" spans="1:13" x14ac:dyDescent="0.2">
      <c r="A3781" s="1"/>
      <c r="B3781" s="1"/>
      <c r="C3781" s="16"/>
      <c r="D3781" s="1"/>
      <c r="E3781" s="1"/>
      <c r="F3781" s="1"/>
      <c r="G3781" s="1"/>
      <c r="H3781" s="11"/>
      <c r="I3781" s="11"/>
      <c r="J3781" s="11"/>
      <c r="K3781" s="2"/>
      <c r="L3781" s="2"/>
      <c r="M3781" s="1"/>
    </row>
    <row r="3782" spans="1:13" x14ac:dyDescent="0.2">
      <c r="A3782" s="1"/>
      <c r="B3782" s="1"/>
      <c r="C3782" s="16"/>
      <c r="D3782" s="1"/>
      <c r="E3782" s="1"/>
      <c r="F3782" s="1"/>
      <c r="G3782" s="1"/>
      <c r="H3782" s="11"/>
      <c r="I3782" s="11"/>
      <c r="J3782" s="11"/>
      <c r="K3782" s="2"/>
      <c r="L3782" s="2"/>
      <c r="M3782" s="1"/>
    </row>
    <row r="3783" spans="1:13" x14ac:dyDescent="0.2">
      <c r="A3783" s="1"/>
      <c r="B3783" s="1"/>
      <c r="C3783" s="16"/>
      <c r="D3783" s="1"/>
      <c r="E3783" s="1"/>
      <c r="F3783" s="1"/>
      <c r="G3783" s="1"/>
      <c r="H3783" s="11"/>
      <c r="I3783" s="11"/>
      <c r="J3783" s="11"/>
      <c r="K3783" s="2"/>
      <c r="L3783" s="2"/>
      <c r="M3783" s="1"/>
    </row>
    <row r="3784" spans="1:13" x14ac:dyDescent="0.2">
      <c r="A3784" s="1"/>
      <c r="B3784" s="1"/>
      <c r="C3784" s="16"/>
      <c r="D3784" s="1"/>
      <c r="E3784" s="1"/>
      <c r="F3784" s="1"/>
      <c r="G3784" s="1"/>
      <c r="H3784" s="11"/>
      <c r="I3784" s="11"/>
      <c r="J3784" s="11"/>
      <c r="K3784" s="2"/>
      <c r="L3784" s="2"/>
      <c r="M3784" s="1"/>
    </row>
    <row r="3785" spans="1:13" x14ac:dyDescent="0.2">
      <c r="A3785" s="1"/>
      <c r="B3785" s="1"/>
      <c r="C3785" s="16"/>
      <c r="D3785" s="1"/>
      <c r="E3785" s="1"/>
      <c r="F3785" s="1"/>
      <c r="G3785" s="1"/>
      <c r="H3785" s="11"/>
      <c r="I3785" s="11"/>
      <c r="J3785" s="11"/>
      <c r="K3785" s="2"/>
      <c r="L3785" s="2"/>
      <c r="M3785" s="1"/>
    </row>
    <row r="3786" spans="1:13" x14ac:dyDescent="0.2">
      <c r="A3786" s="1"/>
      <c r="B3786" s="1"/>
      <c r="C3786" s="16"/>
      <c r="D3786" s="1"/>
      <c r="E3786" s="1"/>
      <c r="F3786" s="1"/>
      <c r="G3786" s="1"/>
      <c r="H3786" s="11"/>
      <c r="I3786" s="11"/>
      <c r="J3786" s="11"/>
      <c r="K3786" s="2"/>
      <c r="L3786" s="2"/>
      <c r="M3786" s="1"/>
    </row>
    <row r="3787" spans="1:13" x14ac:dyDescent="0.2">
      <c r="A3787" s="1"/>
      <c r="B3787" s="1"/>
      <c r="C3787" s="16"/>
      <c r="D3787" s="1"/>
      <c r="E3787" s="1"/>
      <c r="F3787" s="1"/>
      <c r="G3787" s="1"/>
      <c r="H3787" s="11"/>
      <c r="I3787" s="11"/>
      <c r="J3787" s="11"/>
      <c r="K3787" s="2"/>
      <c r="L3787" s="2"/>
      <c r="M3787" s="1"/>
    </row>
    <row r="3788" spans="1:13" x14ac:dyDescent="0.2">
      <c r="A3788" s="1"/>
      <c r="B3788" s="1"/>
      <c r="C3788" s="16"/>
      <c r="D3788" s="1"/>
      <c r="E3788" s="1"/>
      <c r="F3788" s="1"/>
      <c r="G3788" s="1"/>
      <c r="H3788" s="11"/>
      <c r="I3788" s="11"/>
      <c r="J3788" s="11"/>
      <c r="K3788" s="2"/>
      <c r="L3788" s="2"/>
      <c r="M3788" s="1"/>
    </row>
    <row r="3789" spans="1:13" x14ac:dyDescent="0.2">
      <c r="A3789" s="1"/>
      <c r="B3789" s="1"/>
      <c r="C3789" s="16"/>
      <c r="D3789" s="1"/>
      <c r="E3789" s="1"/>
      <c r="F3789" s="1"/>
      <c r="G3789" s="1"/>
      <c r="H3789" s="11"/>
      <c r="I3789" s="11"/>
      <c r="J3789" s="11"/>
      <c r="K3789" s="2"/>
      <c r="L3789" s="2"/>
      <c r="M3789" s="1"/>
    </row>
    <row r="3790" spans="1:13" x14ac:dyDescent="0.2">
      <c r="A3790" s="1"/>
      <c r="B3790" s="1"/>
      <c r="C3790" s="16"/>
      <c r="D3790" s="1"/>
      <c r="E3790" s="1"/>
      <c r="F3790" s="1"/>
      <c r="G3790" s="1"/>
      <c r="H3790" s="11"/>
      <c r="I3790" s="11"/>
      <c r="J3790" s="11"/>
      <c r="K3790" s="2"/>
      <c r="L3790" s="2"/>
      <c r="M3790" s="1"/>
    </row>
    <row r="3791" spans="1:13" x14ac:dyDescent="0.2">
      <c r="A3791" s="1"/>
      <c r="B3791" s="1"/>
      <c r="C3791" s="16"/>
      <c r="D3791" s="1"/>
      <c r="E3791" s="1"/>
      <c r="F3791" s="1"/>
      <c r="G3791" s="1"/>
      <c r="H3791" s="11"/>
      <c r="I3791" s="11"/>
      <c r="J3791" s="11"/>
      <c r="K3791" s="2"/>
      <c r="L3791" s="2"/>
      <c r="M3791" s="1"/>
    </row>
    <row r="3792" spans="1:13" x14ac:dyDescent="0.2">
      <c r="A3792" s="1"/>
      <c r="B3792" s="1"/>
      <c r="C3792" s="16"/>
      <c r="D3792" s="1"/>
      <c r="E3792" s="1"/>
      <c r="F3792" s="1"/>
      <c r="G3792" s="1"/>
      <c r="H3792" s="11"/>
      <c r="I3792" s="11"/>
      <c r="J3792" s="11"/>
      <c r="K3792" s="2"/>
      <c r="L3792" s="2"/>
      <c r="M3792" s="1"/>
    </row>
    <row r="3793" spans="1:13" x14ac:dyDescent="0.2">
      <c r="A3793" s="1"/>
      <c r="B3793" s="1"/>
      <c r="C3793" s="16"/>
      <c r="D3793" s="1"/>
      <c r="E3793" s="1"/>
      <c r="F3793" s="1"/>
      <c r="G3793" s="1"/>
      <c r="H3793" s="11"/>
      <c r="I3793" s="11"/>
      <c r="J3793" s="11"/>
      <c r="K3793" s="2"/>
      <c r="L3793" s="2"/>
      <c r="M3793" s="1"/>
    </row>
    <row r="3794" spans="1:13" x14ac:dyDescent="0.2">
      <c r="A3794" s="1"/>
      <c r="B3794" s="1"/>
      <c r="C3794" s="16"/>
      <c r="D3794" s="1"/>
      <c r="E3794" s="1"/>
      <c r="F3794" s="1"/>
      <c r="G3794" s="1"/>
      <c r="H3794" s="11"/>
      <c r="I3794" s="11"/>
      <c r="J3794" s="11"/>
      <c r="K3794" s="2"/>
      <c r="L3794" s="2"/>
      <c r="M3794" s="1"/>
    </row>
    <row r="3795" spans="1:13" x14ac:dyDescent="0.2">
      <c r="A3795" s="1"/>
      <c r="B3795" s="1"/>
      <c r="C3795" s="16"/>
      <c r="D3795" s="1"/>
      <c r="E3795" s="1"/>
      <c r="F3795" s="1"/>
      <c r="G3795" s="1"/>
      <c r="H3795" s="11"/>
      <c r="I3795" s="11"/>
      <c r="J3795" s="11"/>
      <c r="K3795" s="2"/>
      <c r="L3795" s="2"/>
      <c r="M3795" s="1"/>
    </row>
    <row r="3796" spans="1:13" x14ac:dyDescent="0.2">
      <c r="A3796" s="1"/>
      <c r="B3796" s="1"/>
      <c r="C3796" s="16"/>
      <c r="D3796" s="1"/>
      <c r="E3796" s="1"/>
      <c r="F3796" s="1"/>
      <c r="G3796" s="1"/>
      <c r="H3796" s="11"/>
      <c r="I3796" s="11"/>
      <c r="J3796" s="11"/>
      <c r="K3796" s="2"/>
      <c r="L3796" s="2"/>
      <c r="M3796" s="1"/>
    </row>
    <row r="3797" spans="1:13" x14ac:dyDescent="0.2">
      <c r="A3797" s="1"/>
      <c r="B3797" s="1"/>
      <c r="C3797" s="16"/>
      <c r="D3797" s="1"/>
      <c r="E3797" s="1"/>
      <c r="F3797" s="1"/>
      <c r="G3797" s="1"/>
      <c r="H3797" s="11"/>
      <c r="I3797" s="11"/>
      <c r="J3797" s="11"/>
      <c r="K3797" s="2"/>
      <c r="L3797" s="2"/>
      <c r="M3797" s="1"/>
    </row>
    <row r="3798" spans="1:13" x14ac:dyDescent="0.2">
      <c r="A3798" s="1"/>
      <c r="B3798" s="1"/>
      <c r="C3798" s="16"/>
      <c r="D3798" s="1"/>
      <c r="E3798" s="1"/>
      <c r="F3798" s="1"/>
      <c r="G3798" s="1"/>
      <c r="H3798" s="11"/>
      <c r="I3798" s="11"/>
      <c r="J3798" s="11"/>
      <c r="K3798" s="2"/>
      <c r="L3798" s="2"/>
      <c r="M3798" s="1"/>
    </row>
    <row r="3799" spans="1:13" x14ac:dyDescent="0.2">
      <c r="A3799" s="1"/>
      <c r="B3799" s="1"/>
      <c r="C3799" s="16"/>
      <c r="D3799" s="1"/>
      <c r="E3799" s="1"/>
      <c r="F3799" s="1"/>
      <c r="G3799" s="1"/>
      <c r="H3799" s="11"/>
      <c r="I3799" s="11"/>
      <c r="J3799" s="11"/>
      <c r="K3799" s="2"/>
      <c r="L3799" s="2"/>
      <c r="M3799" s="1"/>
    </row>
    <row r="3800" spans="1:13" x14ac:dyDescent="0.2">
      <c r="A3800" s="1"/>
      <c r="B3800" s="1"/>
      <c r="C3800" s="16"/>
      <c r="D3800" s="1"/>
      <c r="E3800" s="1"/>
      <c r="F3800" s="1"/>
      <c r="G3800" s="1"/>
      <c r="H3800" s="11"/>
      <c r="I3800" s="11"/>
      <c r="J3800" s="11"/>
      <c r="K3800" s="2"/>
      <c r="L3800" s="2"/>
      <c r="M3800" s="1"/>
    </row>
    <row r="3801" spans="1:13" x14ac:dyDescent="0.2">
      <c r="A3801" s="1"/>
      <c r="B3801" s="1"/>
      <c r="C3801" s="16"/>
      <c r="D3801" s="1"/>
      <c r="E3801" s="1"/>
      <c r="F3801" s="1"/>
      <c r="G3801" s="1"/>
      <c r="H3801" s="11"/>
      <c r="I3801" s="11"/>
      <c r="J3801" s="11"/>
      <c r="K3801" s="2"/>
      <c r="L3801" s="2"/>
      <c r="M3801" s="1"/>
    </row>
    <row r="3802" spans="1:13" x14ac:dyDescent="0.2">
      <c r="A3802" s="1"/>
      <c r="B3802" s="1"/>
      <c r="C3802" s="16"/>
      <c r="D3802" s="1"/>
      <c r="E3802" s="1"/>
      <c r="F3802" s="1"/>
      <c r="G3802" s="1"/>
      <c r="H3802" s="11"/>
      <c r="I3802" s="11"/>
      <c r="J3802" s="11"/>
      <c r="K3802" s="2"/>
      <c r="L3802" s="2"/>
      <c r="M3802" s="1"/>
    </row>
    <row r="3803" spans="1:13" x14ac:dyDescent="0.2">
      <c r="A3803" s="1"/>
      <c r="B3803" s="1"/>
      <c r="C3803" s="16"/>
      <c r="D3803" s="1"/>
      <c r="E3803" s="1"/>
      <c r="F3803" s="1"/>
      <c r="G3803" s="1"/>
      <c r="H3803" s="11"/>
      <c r="I3803" s="11"/>
      <c r="J3803" s="11"/>
      <c r="K3803" s="2"/>
      <c r="L3803" s="2"/>
      <c r="M3803" s="1"/>
    </row>
    <row r="3804" spans="1:13" x14ac:dyDescent="0.2">
      <c r="A3804" s="1"/>
      <c r="B3804" s="1"/>
      <c r="C3804" s="16"/>
      <c r="D3804" s="1"/>
      <c r="E3804" s="1"/>
      <c r="F3804" s="1"/>
      <c r="G3804" s="1"/>
      <c r="H3804" s="11"/>
      <c r="I3804" s="11"/>
      <c r="J3804" s="11"/>
      <c r="K3804" s="2"/>
      <c r="L3804" s="2"/>
      <c r="M3804" s="1"/>
    </row>
    <row r="3805" spans="1:13" x14ac:dyDescent="0.2">
      <c r="A3805" s="1"/>
      <c r="B3805" s="1"/>
      <c r="C3805" s="16"/>
      <c r="D3805" s="1"/>
      <c r="E3805" s="1"/>
      <c r="F3805" s="1"/>
      <c r="G3805" s="1"/>
      <c r="H3805" s="11"/>
      <c r="I3805" s="11"/>
      <c r="J3805" s="11"/>
      <c r="K3805" s="2"/>
      <c r="L3805" s="2"/>
      <c r="M3805" s="1"/>
    </row>
    <row r="3806" spans="1:13" x14ac:dyDescent="0.2">
      <c r="A3806" s="1"/>
      <c r="B3806" s="1"/>
      <c r="C3806" s="16"/>
      <c r="D3806" s="1"/>
      <c r="E3806" s="1"/>
      <c r="F3806" s="1"/>
      <c r="G3806" s="1"/>
      <c r="H3806" s="11"/>
      <c r="I3806" s="11"/>
      <c r="J3806" s="11"/>
      <c r="K3806" s="2"/>
      <c r="L3806" s="2"/>
      <c r="M3806" s="1"/>
    </row>
    <row r="3807" spans="1:13" x14ac:dyDescent="0.2">
      <c r="A3807" s="1"/>
      <c r="B3807" s="1"/>
      <c r="C3807" s="16"/>
      <c r="D3807" s="1"/>
      <c r="E3807" s="1"/>
      <c r="F3807" s="1"/>
      <c r="G3807" s="1"/>
      <c r="H3807" s="11"/>
      <c r="I3807" s="11"/>
      <c r="J3807" s="11"/>
      <c r="K3807" s="2"/>
      <c r="L3807" s="2"/>
      <c r="M3807" s="1"/>
    </row>
    <row r="3808" spans="1:13" x14ac:dyDescent="0.2">
      <c r="A3808" s="1"/>
      <c r="B3808" s="1"/>
      <c r="C3808" s="16"/>
      <c r="D3808" s="1"/>
      <c r="E3808" s="1"/>
      <c r="F3808" s="1"/>
      <c r="G3808" s="1"/>
      <c r="H3808" s="11"/>
      <c r="I3808" s="11"/>
      <c r="J3808" s="11"/>
      <c r="K3808" s="2"/>
      <c r="L3808" s="2"/>
      <c r="M3808" s="1"/>
    </row>
    <row r="3809" spans="1:13" x14ac:dyDescent="0.2">
      <c r="A3809" s="1"/>
      <c r="B3809" s="1"/>
      <c r="C3809" s="16"/>
      <c r="D3809" s="1"/>
      <c r="E3809" s="1"/>
      <c r="F3809" s="1"/>
      <c r="G3809" s="1"/>
      <c r="H3809" s="11"/>
      <c r="I3809" s="11"/>
      <c r="J3809" s="11"/>
      <c r="K3809" s="2"/>
      <c r="L3809" s="2"/>
      <c r="M3809" s="1"/>
    </row>
    <row r="3810" spans="1:13" x14ac:dyDescent="0.2">
      <c r="A3810" s="1"/>
      <c r="B3810" s="1"/>
      <c r="C3810" s="16"/>
      <c r="D3810" s="1"/>
      <c r="E3810" s="1"/>
      <c r="F3810" s="1"/>
      <c r="G3810" s="1"/>
      <c r="H3810" s="11"/>
      <c r="I3810" s="11"/>
      <c r="J3810" s="11"/>
      <c r="K3810" s="2"/>
      <c r="L3810" s="2"/>
      <c r="M3810" s="1"/>
    </row>
    <row r="3811" spans="1:13" x14ac:dyDescent="0.2">
      <c r="A3811" s="1"/>
      <c r="B3811" s="1"/>
      <c r="C3811" s="16"/>
      <c r="D3811" s="1"/>
      <c r="E3811" s="1"/>
      <c r="F3811" s="1"/>
      <c r="G3811" s="1"/>
      <c r="H3811" s="11"/>
      <c r="I3811" s="11"/>
      <c r="J3811" s="11"/>
      <c r="K3811" s="2"/>
      <c r="L3811" s="2"/>
      <c r="M3811" s="1"/>
    </row>
    <row r="3812" spans="1:13" x14ac:dyDescent="0.2">
      <c r="A3812" s="1"/>
      <c r="B3812" s="1"/>
      <c r="C3812" s="16"/>
      <c r="D3812" s="1"/>
      <c r="E3812" s="1"/>
      <c r="F3812" s="1"/>
      <c r="G3812" s="1"/>
      <c r="H3812" s="11"/>
      <c r="I3812" s="11"/>
      <c r="J3812" s="11"/>
      <c r="K3812" s="2"/>
      <c r="L3812" s="2"/>
      <c r="M3812" s="1"/>
    </row>
    <row r="3813" spans="1:13" x14ac:dyDescent="0.2">
      <c r="A3813" s="1"/>
      <c r="B3813" s="1"/>
      <c r="C3813" s="16"/>
      <c r="D3813" s="1"/>
      <c r="E3813" s="1"/>
      <c r="F3813" s="1"/>
      <c r="G3813" s="1"/>
      <c r="H3813" s="11"/>
      <c r="I3813" s="11"/>
      <c r="J3813" s="11"/>
      <c r="K3813" s="2"/>
      <c r="L3813" s="2"/>
      <c r="M3813" s="1"/>
    </row>
    <row r="3814" spans="1:13" x14ac:dyDescent="0.2">
      <c r="A3814" s="1"/>
      <c r="B3814" s="1"/>
      <c r="C3814" s="16"/>
      <c r="D3814" s="1"/>
      <c r="E3814" s="1"/>
      <c r="F3814" s="1"/>
      <c r="G3814" s="1"/>
      <c r="H3814" s="11"/>
      <c r="I3814" s="11"/>
      <c r="J3814" s="11"/>
      <c r="K3814" s="2"/>
      <c r="L3814" s="2"/>
      <c r="M3814" s="1"/>
    </row>
    <row r="3815" spans="1:13" x14ac:dyDescent="0.2">
      <c r="A3815" s="1"/>
      <c r="B3815" s="1"/>
      <c r="C3815" s="16"/>
      <c r="D3815" s="1"/>
      <c r="E3815" s="1"/>
      <c r="F3815" s="1"/>
      <c r="G3815" s="1"/>
      <c r="H3815" s="11"/>
      <c r="I3815" s="11"/>
      <c r="J3815" s="11"/>
      <c r="K3815" s="2"/>
      <c r="L3815" s="2"/>
      <c r="M3815" s="1"/>
    </row>
    <row r="3816" spans="1:13" x14ac:dyDescent="0.2">
      <c r="A3816" s="1"/>
      <c r="B3816" s="1"/>
      <c r="C3816" s="16"/>
      <c r="D3816" s="1"/>
      <c r="E3816" s="1"/>
      <c r="F3816" s="1"/>
      <c r="G3816" s="1"/>
      <c r="H3816" s="11"/>
      <c r="I3816" s="11"/>
      <c r="J3816" s="11"/>
      <c r="K3816" s="2"/>
      <c r="L3816" s="2"/>
      <c r="M3816" s="1"/>
    </row>
    <row r="3817" spans="1:13" x14ac:dyDescent="0.2">
      <c r="A3817" s="1"/>
      <c r="B3817" s="1"/>
      <c r="C3817" s="16"/>
      <c r="D3817" s="1"/>
      <c r="E3817" s="1"/>
      <c r="F3817" s="1"/>
      <c r="G3817" s="1"/>
      <c r="H3817" s="11"/>
      <c r="I3817" s="11"/>
      <c r="J3817" s="11"/>
      <c r="K3817" s="2"/>
      <c r="L3817" s="2"/>
      <c r="M3817" s="1"/>
    </row>
    <row r="3818" spans="1:13" x14ac:dyDescent="0.2">
      <c r="A3818" s="1"/>
      <c r="B3818" s="1"/>
      <c r="C3818" s="16"/>
      <c r="D3818" s="1"/>
      <c r="E3818" s="1"/>
      <c r="F3818" s="1"/>
      <c r="G3818" s="1"/>
      <c r="H3818" s="11"/>
      <c r="I3818" s="11"/>
      <c r="J3818" s="11"/>
      <c r="K3818" s="2"/>
      <c r="L3818" s="2"/>
      <c r="M3818" s="1"/>
    </row>
    <row r="3819" spans="1:13" x14ac:dyDescent="0.2">
      <c r="A3819" s="1"/>
      <c r="B3819" s="1"/>
      <c r="C3819" s="16"/>
      <c r="D3819" s="1"/>
      <c r="E3819" s="1"/>
      <c r="F3819" s="1"/>
      <c r="G3819" s="1"/>
      <c r="H3819" s="11"/>
      <c r="I3819" s="11"/>
      <c r="J3819" s="11"/>
      <c r="K3819" s="2"/>
      <c r="L3819" s="2"/>
      <c r="M3819" s="1"/>
    </row>
    <row r="3820" spans="1:13" x14ac:dyDescent="0.2">
      <c r="A3820" s="1"/>
      <c r="B3820" s="1"/>
      <c r="C3820" s="16"/>
      <c r="D3820" s="1"/>
      <c r="E3820" s="1"/>
      <c r="F3820" s="1"/>
      <c r="G3820" s="1"/>
      <c r="H3820" s="11"/>
      <c r="I3820" s="11"/>
      <c r="J3820" s="11"/>
      <c r="K3820" s="2"/>
      <c r="L3820" s="2"/>
      <c r="M3820" s="1"/>
    </row>
    <row r="3821" spans="1:13" x14ac:dyDescent="0.2">
      <c r="A3821" s="1"/>
      <c r="B3821" s="1"/>
      <c r="C3821" s="16"/>
      <c r="D3821" s="1"/>
      <c r="E3821" s="1"/>
      <c r="F3821" s="1"/>
      <c r="G3821" s="1"/>
      <c r="H3821" s="11"/>
      <c r="I3821" s="11"/>
      <c r="J3821" s="11"/>
      <c r="K3821" s="2"/>
      <c r="L3821" s="2"/>
      <c r="M3821" s="1"/>
    </row>
    <row r="3822" spans="1:13" x14ac:dyDescent="0.2">
      <c r="A3822" s="1"/>
      <c r="B3822" s="1"/>
      <c r="C3822" s="16"/>
      <c r="D3822" s="1"/>
      <c r="E3822" s="1"/>
      <c r="F3822" s="1"/>
      <c r="G3822" s="1"/>
      <c r="H3822" s="11"/>
      <c r="I3822" s="11"/>
      <c r="J3822" s="11"/>
      <c r="K3822" s="2"/>
      <c r="L3822" s="2"/>
      <c r="M3822" s="1"/>
    </row>
    <row r="3823" spans="1:13" x14ac:dyDescent="0.2">
      <c r="A3823" s="1"/>
      <c r="B3823" s="1"/>
      <c r="C3823" s="16"/>
      <c r="D3823" s="1"/>
      <c r="E3823" s="1"/>
      <c r="F3823" s="1"/>
      <c r="G3823" s="1"/>
      <c r="H3823" s="11"/>
      <c r="I3823" s="11"/>
      <c r="J3823" s="11"/>
      <c r="K3823" s="2"/>
      <c r="L3823" s="2"/>
      <c r="M3823" s="1"/>
    </row>
    <row r="3824" spans="1:13" x14ac:dyDescent="0.2">
      <c r="A3824" s="1"/>
      <c r="B3824" s="1"/>
      <c r="C3824" s="16"/>
      <c r="D3824" s="1"/>
      <c r="E3824" s="1"/>
      <c r="F3824" s="1"/>
      <c r="G3824" s="1"/>
      <c r="H3824" s="11"/>
      <c r="I3824" s="11"/>
      <c r="J3824" s="11"/>
      <c r="K3824" s="2"/>
      <c r="L3824" s="2"/>
      <c r="M3824" s="1"/>
    </row>
    <row r="3825" spans="1:13" x14ac:dyDescent="0.2">
      <c r="A3825" s="1"/>
      <c r="B3825" s="1"/>
      <c r="C3825" s="16"/>
      <c r="D3825" s="1"/>
      <c r="E3825" s="1"/>
      <c r="F3825" s="1"/>
      <c r="G3825" s="1"/>
      <c r="H3825" s="11"/>
      <c r="I3825" s="11"/>
      <c r="J3825" s="11"/>
      <c r="K3825" s="2"/>
      <c r="L3825" s="2"/>
      <c r="M3825" s="1"/>
    </row>
    <row r="3826" spans="1:13" x14ac:dyDescent="0.2">
      <c r="A3826" s="1"/>
      <c r="B3826" s="1"/>
      <c r="C3826" s="16"/>
      <c r="D3826" s="1"/>
      <c r="E3826" s="1"/>
      <c r="F3826" s="1"/>
      <c r="G3826" s="1"/>
      <c r="H3826" s="11"/>
      <c r="I3826" s="11"/>
      <c r="J3826" s="11"/>
      <c r="K3826" s="2"/>
      <c r="L3826" s="2"/>
      <c r="M3826" s="1"/>
    </row>
    <row r="3827" spans="1:13" x14ac:dyDescent="0.2">
      <c r="A3827" s="1"/>
      <c r="B3827" s="1"/>
      <c r="C3827" s="16"/>
      <c r="D3827" s="1"/>
      <c r="E3827" s="1"/>
      <c r="F3827" s="1"/>
      <c r="G3827" s="1"/>
      <c r="H3827" s="11"/>
      <c r="I3827" s="11"/>
      <c r="J3827" s="11"/>
      <c r="K3827" s="2"/>
      <c r="L3827" s="2"/>
      <c r="M3827" s="1"/>
    </row>
    <row r="3828" spans="1:13" x14ac:dyDescent="0.2">
      <c r="A3828" s="1"/>
      <c r="B3828" s="1"/>
      <c r="C3828" s="16"/>
      <c r="D3828" s="1"/>
      <c r="E3828" s="1"/>
      <c r="F3828" s="1"/>
      <c r="G3828" s="1"/>
      <c r="H3828" s="11"/>
      <c r="I3828" s="11"/>
      <c r="J3828" s="11"/>
      <c r="K3828" s="2"/>
      <c r="L3828" s="2"/>
      <c r="M3828" s="1"/>
    </row>
    <row r="3829" spans="1:13" x14ac:dyDescent="0.2">
      <c r="A3829" s="1"/>
      <c r="B3829" s="1"/>
      <c r="C3829" s="16"/>
      <c r="D3829" s="1"/>
      <c r="E3829" s="1"/>
      <c r="F3829" s="1"/>
      <c r="G3829" s="1"/>
      <c r="H3829" s="11"/>
      <c r="I3829" s="11"/>
      <c r="J3829" s="11"/>
      <c r="K3829" s="2"/>
      <c r="L3829" s="2"/>
      <c r="M3829" s="1"/>
    </row>
    <row r="3830" spans="1:13" x14ac:dyDescent="0.2">
      <c r="A3830" s="1"/>
      <c r="B3830" s="1"/>
      <c r="C3830" s="16"/>
      <c r="D3830" s="1"/>
      <c r="E3830" s="1"/>
      <c r="F3830" s="1"/>
      <c r="G3830" s="1"/>
      <c r="H3830" s="11"/>
      <c r="I3830" s="11"/>
      <c r="J3830" s="11"/>
      <c r="K3830" s="2"/>
      <c r="L3830" s="2"/>
      <c r="M3830" s="1"/>
    </row>
    <row r="3831" spans="1:13" x14ac:dyDescent="0.2">
      <c r="A3831" s="1"/>
      <c r="B3831" s="1"/>
      <c r="C3831" s="16"/>
      <c r="D3831" s="1"/>
      <c r="E3831" s="1"/>
      <c r="F3831" s="1"/>
      <c r="G3831" s="1"/>
      <c r="H3831" s="11"/>
      <c r="I3831" s="11"/>
      <c r="J3831" s="11"/>
      <c r="K3831" s="2"/>
      <c r="L3831" s="2"/>
      <c r="M3831" s="1"/>
    </row>
    <row r="3832" spans="1:13" x14ac:dyDescent="0.2">
      <c r="A3832" s="1"/>
      <c r="B3832" s="1"/>
      <c r="C3832" s="16"/>
      <c r="D3832" s="1"/>
      <c r="E3832" s="1"/>
      <c r="F3832" s="1"/>
      <c r="G3832" s="1"/>
      <c r="H3832" s="11"/>
      <c r="I3832" s="11"/>
      <c r="J3832" s="11"/>
      <c r="K3832" s="2"/>
      <c r="L3832" s="2"/>
      <c r="M3832" s="1"/>
    </row>
    <row r="3833" spans="1:13" x14ac:dyDescent="0.2">
      <c r="A3833" s="1"/>
      <c r="B3833" s="1"/>
      <c r="C3833" s="16"/>
      <c r="D3833" s="1"/>
      <c r="E3833" s="1"/>
      <c r="F3833" s="1"/>
      <c r="G3833" s="1"/>
      <c r="H3833" s="11"/>
      <c r="I3833" s="11"/>
      <c r="J3833" s="11"/>
      <c r="K3833" s="2"/>
      <c r="L3833" s="2"/>
      <c r="M3833" s="1"/>
    </row>
    <row r="3834" spans="1:13" x14ac:dyDescent="0.2">
      <c r="A3834" s="1"/>
      <c r="B3834" s="1"/>
      <c r="C3834" s="16"/>
      <c r="D3834" s="1"/>
      <c r="E3834" s="1"/>
      <c r="F3834" s="1"/>
      <c r="G3834" s="1"/>
      <c r="H3834" s="11"/>
      <c r="I3834" s="11"/>
      <c r="J3834" s="11"/>
      <c r="K3834" s="2"/>
      <c r="L3834" s="2"/>
      <c r="M3834" s="1"/>
    </row>
    <row r="3835" spans="1:13" x14ac:dyDescent="0.2">
      <c r="A3835" s="1"/>
      <c r="B3835" s="1"/>
      <c r="C3835" s="16"/>
      <c r="D3835" s="1"/>
      <c r="E3835" s="1"/>
      <c r="F3835" s="1"/>
      <c r="G3835" s="1"/>
      <c r="H3835" s="11"/>
      <c r="I3835" s="11"/>
      <c r="J3835" s="11"/>
      <c r="K3835" s="2"/>
      <c r="L3835" s="2"/>
      <c r="M3835" s="1"/>
    </row>
    <row r="3836" spans="1:13" x14ac:dyDescent="0.2">
      <c r="A3836" s="1"/>
      <c r="B3836" s="1"/>
      <c r="C3836" s="16"/>
      <c r="D3836" s="1"/>
      <c r="E3836" s="1"/>
      <c r="F3836" s="1"/>
      <c r="G3836" s="1"/>
      <c r="H3836" s="11"/>
      <c r="I3836" s="11"/>
      <c r="J3836" s="11"/>
      <c r="K3836" s="2"/>
      <c r="L3836" s="2"/>
      <c r="M3836" s="1"/>
    </row>
    <row r="3837" spans="1:13" x14ac:dyDescent="0.2">
      <c r="A3837" s="1"/>
      <c r="B3837" s="1"/>
      <c r="C3837" s="16"/>
      <c r="D3837" s="1"/>
      <c r="E3837" s="1"/>
      <c r="F3837" s="1"/>
      <c r="G3837" s="1"/>
      <c r="H3837" s="11"/>
      <c r="I3837" s="11"/>
      <c r="J3837" s="11"/>
      <c r="K3837" s="2"/>
      <c r="L3837" s="2"/>
      <c r="M3837" s="1"/>
    </row>
    <row r="3838" spans="1:13" x14ac:dyDescent="0.2">
      <c r="A3838" s="1"/>
      <c r="B3838" s="1"/>
      <c r="C3838" s="16"/>
      <c r="D3838" s="1"/>
      <c r="E3838" s="1"/>
      <c r="F3838" s="1"/>
      <c r="G3838" s="1"/>
      <c r="H3838" s="11"/>
      <c r="I3838" s="11"/>
      <c r="J3838" s="11"/>
      <c r="K3838" s="2"/>
      <c r="L3838" s="2"/>
      <c r="M3838" s="1"/>
    </row>
    <row r="3839" spans="1:13" x14ac:dyDescent="0.2">
      <c r="A3839" s="1"/>
      <c r="B3839" s="1"/>
      <c r="C3839" s="16"/>
      <c r="D3839" s="1"/>
      <c r="E3839" s="1"/>
      <c r="F3839" s="1"/>
      <c r="G3839" s="1"/>
      <c r="H3839" s="11"/>
      <c r="I3839" s="11"/>
      <c r="J3839" s="11"/>
      <c r="K3839" s="2"/>
      <c r="L3839" s="2"/>
      <c r="M3839" s="1"/>
    </row>
    <row r="3840" spans="1:13" x14ac:dyDescent="0.2">
      <c r="A3840" s="1"/>
      <c r="B3840" s="1"/>
      <c r="C3840" s="16"/>
      <c r="D3840" s="1"/>
      <c r="E3840" s="1"/>
      <c r="F3840" s="1"/>
      <c r="G3840" s="1"/>
      <c r="H3840" s="11"/>
      <c r="I3840" s="11"/>
      <c r="J3840" s="11"/>
      <c r="K3840" s="2"/>
      <c r="L3840" s="2"/>
      <c r="M3840" s="1"/>
    </row>
    <row r="3841" spans="1:13" x14ac:dyDescent="0.2">
      <c r="A3841" s="1"/>
      <c r="B3841" s="1"/>
      <c r="C3841" s="16"/>
      <c r="D3841" s="1"/>
      <c r="E3841" s="1"/>
      <c r="F3841" s="1"/>
      <c r="G3841" s="1"/>
      <c r="H3841" s="11"/>
      <c r="I3841" s="11"/>
      <c r="J3841" s="11"/>
      <c r="K3841" s="2"/>
      <c r="L3841" s="2"/>
      <c r="M3841" s="1"/>
    </row>
    <row r="3842" spans="1:13" x14ac:dyDescent="0.2">
      <c r="A3842" s="1"/>
      <c r="B3842" s="1"/>
      <c r="C3842" s="16"/>
      <c r="D3842" s="1"/>
      <c r="E3842" s="1"/>
      <c r="F3842" s="1"/>
      <c r="G3842" s="1"/>
      <c r="H3842" s="11"/>
      <c r="I3842" s="11"/>
      <c r="J3842" s="11"/>
      <c r="K3842" s="2"/>
      <c r="L3842" s="2"/>
      <c r="M3842" s="1"/>
    </row>
    <row r="3843" spans="1:13" x14ac:dyDescent="0.2">
      <c r="A3843" s="1"/>
      <c r="B3843" s="1"/>
      <c r="C3843" s="16"/>
      <c r="D3843" s="1"/>
      <c r="E3843" s="1"/>
      <c r="F3843" s="1"/>
      <c r="G3843" s="1"/>
      <c r="H3843" s="11"/>
      <c r="I3843" s="11"/>
      <c r="J3843" s="11"/>
      <c r="K3843" s="2"/>
      <c r="L3843" s="2"/>
      <c r="M3843" s="1"/>
    </row>
    <row r="3844" spans="1:13" x14ac:dyDescent="0.2">
      <c r="A3844" s="1"/>
      <c r="B3844" s="1"/>
      <c r="C3844" s="16"/>
      <c r="D3844" s="1"/>
      <c r="E3844" s="1"/>
      <c r="F3844" s="1"/>
      <c r="G3844" s="1"/>
      <c r="H3844" s="11"/>
      <c r="I3844" s="11"/>
      <c r="J3844" s="11"/>
      <c r="K3844" s="2"/>
      <c r="L3844" s="2"/>
      <c r="M3844" s="1"/>
    </row>
    <row r="3845" spans="1:13" x14ac:dyDescent="0.2">
      <c r="A3845" s="1"/>
      <c r="B3845" s="1"/>
      <c r="C3845" s="16"/>
      <c r="D3845" s="1"/>
      <c r="E3845" s="1"/>
      <c r="F3845" s="1"/>
      <c r="G3845" s="1"/>
      <c r="H3845" s="11"/>
      <c r="I3845" s="11"/>
      <c r="J3845" s="11"/>
      <c r="K3845" s="2"/>
      <c r="L3845" s="2"/>
      <c r="M3845" s="1"/>
    </row>
    <row r="3846" spans="1:13" x14ac:dyDescent="0.2">
      <c r="A3846" s="1"/>
      <c r="B3846" s="1"/>
      <c r="C3846" s="16"/>
      <c r="D3846" s="1"/>
      <c r="E3846" s="1"/>
      <c r="F3846" s="1"/>
      <c r="G3846" s="1"/>
      <c r="H3846" s="11"/>
      <c r="I3846" s="11"/>
      <c r="J3846" s="11"/>
      <c r="K3846" s="2"/>
      <c r="L3846" s="2"/>
      <c r="M3846" s="1"/>
    </row>
    <row r="3847" spans="1:13" x14ac:dyDescent="0.2">
      <c r="A3847" s="1"/>
      <c r="B3847" s="1"/>
      <c r="C3847" s="16"/>
      <c r="D3847" s="1"/>
      <c r="E3847" s="1"/>
      <c r="F3847" s="1"/>
      <c r="G3847" s="1"/>
      <c r="H3847" s="11"/>
      <c r="I3847" s="11"/>
      <c r="J3847" s="11"/>
      <c r="K3847" s="2"/>
      <c r="L3847" s="2"/>
      <c r="M3847" s="1"/>
    </row>
    <row r="3848" spans="1:13" x14ac:dyDescent="0.2">
      <c r="A3848" s="1"/>
      <c r="B3848" s="1"/>
      <c r="C3848" s="16"/>
      <c r="D3848" s="1"/>
      <c r="E3848" s="1"/>
      <c r="F3848" s="1"/>
      <c r="G3848" s="1"/>
      <c r="H3848" s="11"/>
      <c r="I3848" s="11"/>
      <c r="J3848" s="11"/>
      <c r="K3848" s="2"/>
      <c r="L3848" s="2"/>
      <c r="M3848" s="1"/>
    </row>
    <row r="3849" spans="1:13" x14ac:dyDescent="0.2">
      <c r="A3849" s="1"/>
      <c r="B3849" s="1"/>
      <c r="C3849" s="16"/>
      <c r="D3849" s="1"/>
      <c r="E3849" s="1"/>
      <c r="F3849" s="1"/>
      <c r="G3849" s="1"/>
      <c r="H3849" s="11"/>
      <c r="I3849" s="11"/>
      <c r="J3849" s="11"/>
      <c r="K3849" s="2"/>
      <c r="L3849" s="2"/>
      <c r="M3849" s="1"/>
    </row>
    <row r="3850" spans="1:13" x14ac:dyDescent="0.2">
      <c r="A3850" s="1"/>
      <c r="B3850" s="1"/>
      <c r="C3850" s="16"/>
      <c r="D3850" s="1"/>
      <c r="E3850" s="1"/>
      <c r="F3850" s="1"/>
      <c r="G3850" s="1"/>
      <c r="H3850" s="11"/>
      <c r="I3850" s="11"/>
      <c r="J3850" s="11"/>
      <c r="K3850" s="2"/>
      <c r="L3850" s="2"/>
      <c r="M3850" s="1"/>
    </row>
    <row r="3851" spans="1:13" x14ac:dyDescent="0.2">
      <c r="A3851" s="1"/>
      <c r="B3851" s="1"/>
      <c r="C3851" s="16"/>
      <c r="D3851" s="1"/>
      <c r="E3851" s="1"/>
      <c r="F3851" s="1"/>
      <c r="G3851" s="1"/>
      <c r="H3851" s="11"/>
      <c r="I3851" s="11"/>
      <c r="J3851" s="11"/>
      <c r="K3851" s="2"/>
      <c r="L3851" s="2"/>
      <c r="M3851" s="1"/>
    </row>
    <row r="3852" spans="1:13" x14ac:dyDescent="0.2">
      <c r="A3852" s="1"/>
      <c r="B3852" s="1"/>
      <c r="C3852" s="16"/>
      <c r="D3852" s="1"/>
      <c r="E3852" s="1"/>
      <c r="F3852" s="1"/>
      <c r="G3852" s="1"/>
      <c r="H3852" s="11"/>
      <c r="I3852" s="11"/>
      <c r="J3852" s="11"/>
      <c r="K3852" s="2"/>
      <c r="L3852" s="2"/>
      <c r="M3852" s="1"/>
    </row>
    <row r="3853" spans="1:13" x14ac:dyDescent="0.2">
      <c r="A3853" s="1"/>
      <c r="B3853" s="1"/>
      <c r="C3853" s="16"/>
      <c r="D3853" s="1"/>
      <c r="E3853" s="1"/>
      <c r="F3853" s="1"/>
      <c r="G3853" s="1"/>
      <c r="H3853" s="11"/>
      <c r="I3853" s="11"/>
      <c r="J3853" s="11"/>
      <c r="K3853" s="2"/>
      <c r="L3853" s="2"/>
      <c r="M3853" s="1"/>
    </row>
    <row r="3854" spans="1:13" x14ac:dyDescent="0.2">
      <c r="A3854" s="1"/>
      <c r="B3854" s="1"/>
      <c r="C3854" s="16"/>
      <c r="D3854" s="1"/>
      <c r="E3854" s="1"/>
      <c r="F3854" s="1"/>
      <c r="G3854" s="1"/>
      <c r="H3854" s="11"/>
      <c r="I3854" s="11"/>
      <c r="J3854" s="11"/>
      <c r="K3854" s="2"/>
      <c r="L3854" s="2"/>
      <c r="M3854" s="1"/>
    </row>
    <row r="3855" spans="1:13" x14ac:dyDescent="0.2">
      <c r="A3855" s="1"/>
      <c r="B3855" s="1"/>
      <c r="C3855" s="16"/>
      <c r="D3855" s="1"/>
      <c r="E3855" s="1"/>
      <c r="F3855" s="1"/>
      <c r="G3855" s="1"/>
      <c r="H3855" s="11"/>
      <c r="I3855" s="11"/>
      <c r="J3855" s="11"/>
      <c r="K3855" s="2"/>
      <c r="L3855" s="2"/>
      <c r="M3855" s="1"/>
    </row>
    <row r="3856" spans="1:13" x14ac:dyDescent="0.2">
      <c r="A3856" s="1"/>
      <c r="B3856" s="1"/>
      <c r="C3856" s="16"/>
      <c r="D3856" s="1"/>
      <c r="E3856" s="1"/>
      <c r="F3856" s="1"/>
      <c r="G3856" s="1"/>
      <c r="H3856" s="11"/>
      <c r="I3856" s="11"/>
      <c r="J3856" s="11"/>
      <c r="K3856" s="2"/>
      <c r="L3856" s="2"/>
      <c r="M3856" s="1"/>
    </row>
    <row r="3857" spans="1:13" x14ac:dyDescent="0.2">
      <c r="A3857" s="1"/>
      <c r="B3857" s="1"/>
      <c r="C3857" s="16"/>
      <c r="D3857" s="1"/>
      <c r="E3857" s="1"/>
      <c r="F3857" s="1"/>
      <c r="G3857" s="1"/>
      <c r="H3857" s="11"/>
      <c r="I3857" s="11"/>
      <c r="J3857" s="11"/>
      <c r="K3857" s="2"/>
      <c r="L3857" s="2"/>
      <c r="M3857" s="1"/>
    </row>
    <row r="3858" spans="1:13" x14ac:dyDescent="0.2">
      <c r="A3858" s="1"/>
      <c r="B3858" s="1"/>
      <c r="C3858" s="16"/>
      <c r="D3858" s="1"/>
      <c r="E3858" s="1"/>
      <c r="F3858" s="1"/>
      <c r="G3858" s="1"/>
      <c r="H3858" s="11"/>
      <c r="I3858" s="11"/>
      <c r="J3858" s="11"/>
      <c r="K3858" s="2"/>
      <c r="L3858" s="2"/>
      <c r="M3858" s="1"/>
    </row>
    <row r="3859" spans="1:13" x14ac:dyDescent="0.2">
      <c r="A3859" s="1"/>
      <c r="B3859" s="1"/>
      <c r="C3859" s="16"/>
      <c r="D3859" s="1"/>
      <c r="E3859" s="1"/>
      <c r="F3859" s="1"/>
      <c r="G3859" s="1"/>
      <c r="H3859" s="11"/>
      <c r="I3859" s="11"/>
      <c r="J3859" s="11"/>
      <c r="K3859" s="2"/>
      <c r="L3859" s="2"/>
      <c r="M3859" s="1"/>
    </row>
    <row r="3860" spans="1:13" x14ac:dyDescent="0.2">
      <c r="A3860" s="1"/>
      <c r="B3860" s="1"/>
      <c r="C3860" s="16"/>
      <c r="D3860" s="1"/>
      <c r="E3860" s="1"/>
      <c r="F3860" s="1"/>
      <c r="G3860" s="1"/>
      <c r="H3860" s="11"/>
      <c r="I3860" s="11"/>
      <c r="J3860" s="11"/>
      <c r="K3860" s="2"/>
      <c r="L3860" s="2"/>
      <c r="M3860" s="1"/>
    </row>
    <row r="3861" spans="1:13" x14ac:dyDescent="0.2">
      <c r="A3861" s="1"/>
      <c r="B3861" s="1"/>
      <c r="C3861" s="16"/>
      <c r="D3861" s="1"/>
      <c r="E3861" s="1"/>
      <c r="F3861" s="1"/>
      <c r="G3861" s="1"/>
      <c r="H3861" s="11"/>
      <c r="I3861" s="11"/>
      <c r="J3861" s="11"/>
      <c r="K3861" s="2"/>
      <c r="L3861" s="2"/>
      <c r="M3861" s="1"/>
    </row>
    <row r="3862" spans="1:13" x14ac:dyDescent="0.2">
      <c r="A3862" s="1"/>
      <c r="B3862" s="1"/>
      <c r="C3862" s="16"/>
      <c r="D3862" s="1"/>
      <c r="E3862" s="1"/>
      <c r="F3862" s="1"/>
      <c r="G3862" s="1"/>
      <c r="H3862" s="11"/>
      <c r="I3862" s="11"/>
      <c r="J3862" s="11"/>
      <c r="K3862" s="2"/>
      <c r="L3862" s="2"/>
      <c r="M3862" s="1"/>
    </row>
    <row r="3863" spans="1:13" x14ac:dyDescent="0.2">
      <c r="A3863" s="1"/>
      <c r="B3863" s="1"/>
      <c r="C3863" s="16"/>
      <c r="D3863" s="1"/>
      <c r="E3863" s="1"/>
      <c r="F3863" s="1"/>
      <c r="G3863" s="1"/>
      <c r="H3863" s="11"/>
      <c r="I3863" s="11"/>
      <c r="J3863" s="11"/>
      <c r="K3863" s="2"/>
      <c r="L3863" s="2"/>
      <c r="M3863" s="1"/>
    </row>
    <row r="3864" spans="1:13" x14ac:dyDescent="0.2">
      <c r="A3864" s="1"/>
      <c r="B3864" s="1"/>
      <c r="C3864" s="16"/>
      <c r="D3864" s="1"/>
      <c r="E3864" s="1"/>
      <c r="F3864" s="1"/>
      <c r="G3864" s="1"/>
      <c r="H3864" s="11"/>
      <c r="I3864" s="11"/>
      <c r="J3864" s="11"/>
      <c r="K3864" s="2"/>
      <c r="L3864" s="2"/>
      <c r="M3864" s="1"/>
    </row>
    <row r="3865" spans="1:13" x14ac:dyDescent="0.2">
      <c r="A3865" s="1"/>
      <c r="B3865" s="1"/>
      <c r="C3865" s="16"/>
      <c r="D3865" s="1"/>
      <c r="E3865" s="1"/>
      <c r="F3865" s="1"/>
      <c r="G3865" s="1"/>
      <c r="H3865" s="11"/>
      <c r="I3865" s="11"/>
      <c r="J3865" s="11"/>
      <c r="K3865" s="2"/>
      <c r="L3865" s="2"/>
      <c r="M3865" s="1"/>
    </row>
    <row r="3866" spans="1:13" x14ac:dyDescent="0.2">
      <c r="A3866" s="1"/>
      <c r="B3866" s="1"/>
      <c r="C3866" s="16"/>
      <c r="D3866" s="1"/>
      <c r="E3866" s="1"/>
      <c r="F3866" s="1"/>
      <c r="G3866" s="1"/>
      <c r="H3866" s="11"/>
      <c r="I3866" s="11"/>
      <c r="J3866" s="11"/>
      <c r="K3866" s="2"/>
      <c r="L3866" s="2"/>
      <c r="M3866" s="1"/>
    </row>
    <row r="3867" spans="1:13" x14ac:dyDescent="0.2">
      <c r="A3867" s="1"/>
      <c r="B3867" s="1"/>
      <c r="C3867" s="16"/>
      <c r="D3867" s="1"/>
      <c r="E3867" s="1"/>
      <c r="F3867" s="1"/>
      <c r="G3867" s="1"/>
      <c r="H3867" s="11"/>
      <c r="I3867" s="11"/>
      <c r="J3867" s="11"/>
      <c r="K3867" s="2"/>
      <c r="L3867" s="2"/>
      <c r="M3867" s="1"/>
    </row>
    <row r="3868" spans="1:13" x14ac:dyDescent="0.2">
      <c r="A3868" s="1"/>
      <c r="B3868" s="1"/>
      <c r="C3868" s="16"/>
      <c r="D3868" s="1"/>
      <c r="E3868" s="1"/>
      <c r="F3868" s="1"/>
      <c r="G3868" s="1"/>
      <c r="H3868" s="11"/>
      <c r="I3868" s="11"/>
      <c r="J3868" s="11"/>
      <c r="K3868" s="2"/>
      <c r="L3868" s="2"/>
      <c r="M3868" s="1"/>
    </row>
    <row r="3869" spans="1:13" x14ac:dyDescent="0.2">
      <c r="A3869" s="1"/>
      <c r="B3869" s="1"/>
      <c r="C3869" s="16"/>
      <c r="D3869" s="1"/>
      <c r="E3869" s="1"/>
      <c r="F3869" s="1"/>
      <c r="G3869" s="1"/>
      <c r="H3869" s="11"/>
      <c r="I3869" s="11"/>
      <c r="J3869" s="11"/>
      <c r="K3869" s="2"/>
      <c r="L3869" s="2"/>
      <c r="M3869" s="1"/>
    </row>
    <row r="3870" spans="1:13" x14ac:dyDescent="0.2">
      <c r="A3870" s="1"/>
      <c r="B3870" s="1"/>
      <c r="C3870" s="16"/>
      <c r="D3870" s="1"/>
      <c r="E3870" s="1"/>
      <c r="F3870" s="1"/>
      <c r="G3870" s="1"/>
      <c r="H3870" s="11"/>
      <c r="I3870" s="11"/>
      <c r="J3870" s="11"/>
      <c r="K3870" s="2"/>
      <c r="L3870" s="2"/>
      <c r="M3870" s="1"/>
    </row>
    <row r="3871" spans="1:13" x14ac:dyDescent="0.2">
      <c r="A3871" s="1"/>
      <c r="B3871" s="1"/>
      <c r="C3871" s="16"/>
      <c r="D3871" s="1"/>
      <c r="E3871" s="1"/>
      <c r="F3871" s="1"/>
      <c r="G3871" s="1"/>
      <c r="H3871" s="11"/>
      <c r="I3871" s="11"/>
      <c r="J3871" s="11"/>
      <c r="K3871" s="2"/>
      <c r="L3871" s="2"/>
      <c r="M3871" s="1"/>
    </row>
    <row r="3872" spans="1:13" x14ac:dyDescent="0.2">
      <c r="A3872" s="1"/>
      <c r="B3872" s="1"/>
      <c r="C3872" s="16"/>
      <c r="D3872" s="1"/>
      <c r="E3872" s="1"/>
      <c r="F3872" s="1"/>
      <c r="G3872" s="1"/>
      <c r="H3872" s="11"/>
      <c r="I3872" s="11"/>
      <c r="J3872" s="11"/>
      <c r="K3872" s="2"/>
      <c r="L3872" s="2"/>
      <c r="M3872" s="1"/>
    </row>
    <row r="3873" spans="1:13" x14ac:dyDescent="0.2">
      <c r="A3873" s="1"/>
      <c r="B3873" s="1"/>
      <c r="C3873" s="16"/>
      <c r="D3873" s="1"/>
      <c r="E3873" s="1"/>
      <c r="F3873" s="1"/>
      <c r="G3873" s="1"/>
      <c r="H3873" s="11"/>
      <c r="I3873" s="11"/>
      <c r="J3873" s="11"/>
      <c r="K3873" s="2"/>
      <c r="L3873" s="2"/>
      <c r="M3873" s="1"/>
    </row>
    <row r="3874" spans="1:13" x14ac:dyDescent="0.2">
      <c r="A3874" s="1"/>
      <c r="B3874" s="1"/>
      <c r="C3874" s="16"/>
      <c r="D3874" s="1"/>
      <c r="E3874" s="1"/>
      <c r="F3874" s="1"/>
      <c r="G3874" s="1"/>
      <c r="H3874" s="11"/>
      <c r="I3874" s="11"/>
      <c r="J3874" s="11"/>
      <c r="K3874" s="2"/>
      <c r="L3874" s="2"/>
      <c r="M3874" s="1"/>
    </row>
    <row r="3875" spans="1:13" x14ac:dyDescent="0.2">
      <c r="A3875" s="1"/>
      <c r="B3875" s="1"/>
      <c r="C3875" s="16"/>
      <c r="D3875" s="1"/>
      <c r="E3875" s="1"/>
      <c r="F3875" s="1"/>
      <c r="G3875" s="1"/>
      <c r="H3875" s="11"/>
      <c r="I3875" s="11"/>
      <c r="J3875" s="11"/>
      <c r="K3875" s="2"/>
      <c r="L3875" s="2"/>
      <c r="M3875" s="1"/>
    </row>
    <row r="3876" spans="1:13" x14ac:dyDescent="0.2">
      <c r="A3876" s="1"/>
      <c r="B3876" s="1"/>
      <c r="C3876" s="16"/>
      <c r="D3876" s="1"/>
      <c r="E3876" s="1"/>
      <c r="F3876" s="1"/>
      <c r="G3876" s="1"/>
      <c r="H3876" s="11"/>
      <c r="I3876" s="11"/>
      <c r="J3876" s="11"/>
      <c r="K3876" s="2"/>
      <c r="L3876" s="2"/>
      <c r="M3876" s="1"/>
    </row>
    <row r="3877" spans="1:13" x14ac:dyDescent="0.2">
      <c r="A3877" s="1"/>
      <c r="B3877" s="1"/>
      <c r="C3877" s="16"/>
      <c r="D3877" s="1"/>
      <c r="E3877" s="1"/>
      <c r="F3877" s="1"/>
      <c r="G3877" s="1"/>
      <c r="H3877" s="11"/>
      <c r="I3877" s="11"/>
      <c r="J3877" s="11"/>
      <c r="K3877" s="2"/>
      <c r="L3877" s="2"/>
      <c r="M3877" s="1"/>
    </row>
    <row r="3878" spans="1:13" x14ac:dyDescent="0.2">
      <c r="A3878" s="1"/>
      <c r="B3878" s="1"/>
      <c r="C3878" s="16"/>
      <c r="D3878" s="1"/>
      <c r="E3878" s="1"/>
      <c r="F3878" s="1"/>
      <c r="G3878" s="1"/>
      <c r="H3878" s="11"/>
      <c r="I3878" s="11"/>
      <c r="J3878" s="11"/>
      <c r="K3878" s="2"/>
      <c r="L3878" s="2"/>
      <c r="M3878" s="1"/>
    </row>
    <row r="3879" spans="1:13" x14ac:dyDescent="0.2">
      <c r="A3879" s="1"/>
      <c r="B3879" s="1"/>
      <c r="C3879" s="16"/>
      <c r="D3879" s="1"/>
      <c r="E3879" s="1"/>
      <c r="F3879" s="1"/>
      <c r="G3879" s="1"/>
      <c r="H3879" s="11"/>
      <c r="I3879" s="11"/>
      <c r="J3879" s="11"/>
      <c r="K3879" s="2"/>
      <c r="L3879" s="2"/>
      <c r="M3879" s="1"/>
    </row>
    <row r="3880" spans="1:13" x14ac:dyDescent="0.2">
      <c r="A3880" s="1"/>
      <c r="B3880" s="1"/>
      <c r="C3880" s="16"/>
      <c r="D3880" s="1"/>
      <c r="E3880" s="1"/>
      <c r="F3880" s="1"/>
      <c r="G3880" s="1"/>
      <c r="H3880" s="11"/>
      <c r="I3880" s="11"/>
      <c r="J3880" s="11"/>
      <c r="K3880" s="2"/>
      <c r="L3880" s="2"/>
      <c r="M3880" s="1"/>
    </row>
    <row r="3881" spans="1:13" x14ac:dyDescent="0.2">
      <c r="A3881" s="1"/>
      <c r="B3881" s="1"/>
      <c r="C3881" s="16"/>
      <c r="D3881" s="1"/>
      <c r="E3881" s="1"/>
      <c r="F3881" s="1"/>
      <c r="G3881" s="1"/>
      <c r="H3881" s="11"/>
      <c r="I3881" s="11"/>
      <c r="J3881" s="11"/>
      <c r="K3881" s="2"/>
      <c r="L3881" s="2"/>
      <c r="M3881" s="1"/>
    </row>
    <row r="3882" spans="1:13" x14ac:dyDescent="0.2">
      <c r="A3882" s="1"/>
      <c r="B3882" s="1"/>
      <c r="C3882" s="16"/>
      <c r="D3882" s="1"/>
      <c r="E3882" s="1"/>
      <c r="F3882" s="1"/>
      <c r="G3882" s="1"/>
      <c r="H3882" s="11"/>
      <c r="I3882" s="11"/>
      <c r="J3882" s="11"/>
      <c r="K3882" s="2"/>
      <c r="L3882" s="2"/>
      <c r="M3882" s="1"/>
    </row>
    <row r="3883" spans="1:13" x14ac:dyDescent="0.2">
      <c r="A3883" s="1"/>
      <c r="B3883" s="1"/>
      <c r="C3883" s="16"/>
      <c r="D3883" s="1"/>
      <c r="E3883" s="1"/>
      <c r="F3883" s="1"/>
      <c r="G3883" s="1"/>
      <c r="H3883" s="11"/>
      <c r="I3883" s="11"/>
      <c r="J3883" s="11"/>
      <c r="K3883" s="2"/>
      <c r="L3883" s="2"/>
      <c r="M3883" s="1"/>
    </row>
    <row r="3884" spans="1:13" x14ac:dyDescent="0.2">
      <c r="A3884" s="1"/>
      <c r="B3884" s="1"/>
      <c r="C3884" s="16"/>
      <c r="D3884" s="1"/>
      <c r="E3884" s="1"/>
      <c r="F3884" s="1"/>
      <c r="G3884" s="1"/>
      <c r="H3884" s="11"/>
      <c r="I3884" s="11"/>
      <c r="J3884" s="11"/>
      <c r="K3884" s="2"/>
      <c r="L3884" s="2"/>
      <c r="M3884" s="1"/>
    </row>
    <row r="3885" spans="1:13" x14ac:dyDescent="0.2">
      <c r="A3885" s="1"/>
      <c r="B3885" s="1"/>
      <c r="C3885" s="16"/>
      <c r="D3885" s="1"/>
      <c r="E3885" s="1"/>
      <c r="F3885" s="1"/>
      <c r="G3885" s="1"/>
      <c r="H3885" s="11"/>
      <c r="I3885" s="11"/>
      <c r="J3885" s="11"/>
      <c r="K3885" s="2"/>
      <c r="L3885" s="2"/>
      <c r="M3885" s="1"/>
    </row>
    <row r="3886" spans="1:13" x14ac:dyDescent="0.2">
      <c r="A3886" s="1"/>
      <c r="B3886" s="1"/>
      <c r="C3886" s="16"/>
      <c r="D3886" s="1"/>
      <c r="E3886" s="1"/>
      <c r="F3886" s="1"/>
      <c r="G3886" s="1"/>
      <c r="H3886" s="11"/>
      <c r="I3886" s="11"/>
      <c r="J3886" s="11"/>
      <c r="K3886" s="2"/>
      <c r="L3886" s="2"/>
      <c r="M3886" s="1"/>
    </row>
    <row r="3887" spans="1:13" x14ac:dyDescent="0.2">
      <c r="A3887" s="1"/>
      <c r="B3887" s="1"/>
      <c r="C3887" s="16"/>
      <c r="D3887" s="1"/>
      <c r="E3887" s="1"/>
      <c r="F3887" s="1"/>
      <c r="G3887" s="1"/>
      <c r="H3887" s="11"/>
      <c r="I3887" s="11"/>
      <c r="J3887" s="11"/>
      <c r="K3887" s="2"/>
      <c r="L3887" s="2"/>
      <c r="M3887" s="1"/>
    </row>
    <row r="3888" spans="1:13" x14ac:dyDescent="0.2">
      <c r="A3888" s="1"/>
      <c r="B3888" s="1"/>
      <c r="C3888" s="16"/>
      <c r="D3888" s="1"/>
      <c r="E3888" s="1"/>
      <c r="F3888" s="1"/>
      <c r="G3888" s="1"/>
      <c r="H3888" s="11"/>
      <c r="I3888" s="11"/>
      <c r="J3888" s="11"/>
      <c r="K3888" s="2"/>
      <c r="L3888" s="2"/>
      <c r="M3888" s="1"/>
    </row>
    <row r="3889" spans="1:13" x14ac:dyDescent="0.2">
      <c r="A3889" s="1"/>
      <c r="B3889" s="1"/>
      <c r="C3889" s="16"/>
      <c r="D3889" s="1"/>
      <c r="E3889" s="1"/>
      <c r="F3889" s="1"/>
      <c r="G3889" s="1"/>
      <c r="H3889" s="11"/>
      <c r="I3889" s="11"/>
      <c r="J3889" s="11"/>
      <c r="K3889" s="2"/>
      <c r="L3889" s="2"/>
      <c r="M3889" s="1"/>
    </row>
    <row r="3890" spans="1:13" x14ac:dyDescent="0.2">
      <c r="A3890" s="1"/>
      <c r="B3890" s="1"/>
      <c r="C3890" s="16"/>
      <c r="D3890" s="1"/>
      <c r="E3890" s="1"/>
      <c r="F3890" s="1"/>
      <c r="G3890" s="1"/>
      <c r="H3890" s="11"/>
      <c r="I3890" s="11"/>
      <c r="J3890" s="11"/>
      <c r="K3890" s="2"/>
      <c r="L3890" s="2"/>
      <c r="M3890" s="1"/>
    </row>
    <row r="3891" spans="1:13" x14ac:dyDescent="0.2">
      <c r="A3891" s="1"/>
      <c r="B3891" s="1"/>
      <c r="C3891" s="16"/>
      <c r="D3891" s="1"/>
      <c r="E3891" s="1"/>
      <c r="F3891" s="1"/>
      <c r="G3891" s="1"/>
      <c r="H3891" s="11"/>
      <c r="I3891" s="11"/>
      <c r="J3891" s="11"/>
      <c r="K3891" s="2"/>
      <c r="L3891" s="2"/>
      <c r="M3891" s="1"/>
    </row>
    <row r="3892" spans="1:13" x14ac:dyDescent="0.2">
      <c r="A3892" s="1"/>
      <c r="B3892" s="1"/>
      <c r="C3892" s="16"/>
      <c r="D3892" s="1"/>
      <c r="E3892" s="1"/>
      <c r="F3892" s="1"/>
      <c r="G3892" s="1"/>
      <c r="H3892" s="11"/>
      <c r="I3892" s="11"/>
      <c r="J3892" s="11"/>
      <c r="K3892" s="2"/>
      <c r="L3892" s="2"/>
      <c r="M3892" s="1"/>
    </row>
    <row r="3893" spans="1:13" x14ac:dyDescent="0.2">
      <c r="A3893" s="1"/>
      <c r="B3893" s="1"/>
      <c r="C3893" s="16"/>
      <c r="D3893" s="1"/>
      <c r="E3893" s="1"/>
      <c r="F3893" s="1"/>
      <c r="G3893" s="1"/>
      <c r="H3893" s="11"/>
      <c r="I3893" s="11"/>
      <c r="J3893" s="11"/>
      <c r="K3893" s="2"/>
      <c r="L3893" s="2"/>
      <c r="M3893" s="1"/>
    </row>
    <row r="3894" spans="1:13" x14ac:dyDescent="0.2">
      <c r="A3894" s="1"/>
      <c r="B3894" s="1"/>
      <c r="C3894" s="16"/>
      <c r="D3894" s="1"/>
      <c r="E3894" s="1"/>
      <c r="F3894" s="1"/>
      <c r="G3894" s="1"/>
      <c r="H3894" s="11"/>
      <c r="I3894" s="11"/>
      <c r="J3894" s="11"/>
      <c r="K3894" s="2"/>
      <c r="L3894" s="2"/>
      <c r="M3894" s="1"/>
    </row>
    <row r="3895" spans="1:13" x14ac:dyDescent="0.2">
      <c r="A3895" s="1"/>
      <c r="B3895" s="1"/>
      <c r="C3895" s="16"/>
      <c r="D3895" s="1"/>
      <c r="E3895" s="1"/>
      <c r="F3895" s="1"/>
      <c r="G3895" s="1"/>
      <c r="H3895" s="11"/>
      <c r="I3895" s="11"/>
      <c r="J3895" s="11"/>
      <c r="K3895" s="2"/>
      <c r="L3895" s="2"/>
      <c r="M3895" s="1"/>
    </row>
    <row r="3896" spans="1:13" x14ac:dyDescent="0.2">
      <c r="A3896" s="1"/>
      <c r="B3896" s="1"/>
      <c r="C3896" s="16"/>
      <c r="D3896" s="1"/>
      <c r="E3896" s="1"/>
      <c r="F3896" s="1"/>
      <c r="G3896" s="1"/>
      <c r="H3896" s="11"/>
      <c r="I3896" s="11"/>
      <c r="J3896" s="11"/>
      <c r="K3896" s="2"/>
      <c r="L3896" s="2"/>
      <c r="M3896" s="1"/>
    </row>
    <row r="3897" spans="1:13" x14ac:dyDescent="0.2">
      <c r="A3897" s="1"/>
      <c r="B3897" s="1"/>
      <c r="C3897" s="16"/>
      <c r="D3897" s="1"/>
      <c r="E3897" s="1"/>
      <c r="F3897" s="1"/>
      <c r="G3897" s="1"/>
      <c r="H3897" s="11"/>
      <c r="I3897" s="11"/>
      <c r="J3897" s="11"/>
      <c r="K3897" s="2"/>
      <c r="L3897" s="2"/>
      <c r="M3897" s="1"/>
    </row>
    <row r="3898" spans="1:13" x14ac:dyDescent="0.2">
      <c r="A3898" s="1"/>
      <c r="B3898" s="1"/>
      <c r="C3898" s="16"/>
      <c r="D3898" s="1"/>
      <c r="E3898" s="1"/>
      <c r="F3898" s="1"/>
      <c r="G3898" s="1"/>
      <c r="H3898" s="11"/>
      <c r="I3898" s="11"/>
      <c r="J3898" s="11"/>
      <c r="K3898" s="2"/>
      <c r="L3898" s="2"/>
      <c r="M3898" s="1"/>
    </row>
    <row r="3899" spans="1:13" x14ac:dyDescent="0.2">
      <c r="A3899" s="1"/>
      <c r="B3899" s="1"/>
      <c r="C3899" s="16"/>
      <c r="D3899" s="1"/>
      <c r="E3899" s="1"/>
      <c r="F3899" s="1"/>
      <c r="G3899" s="1"/>
      <c r="H3899" s="11"/>
      <c r="I3899" s="11"/>
      <c r="J3899" s="11"/>
      <c r="K3899" s="2"/>
      <c r="L3899" s="2"/>
      <c r="M3899" s="1"/>
    </row>
    <row r="3900" spans="1:13" x14ac:dyDescent="0.2">
      <c r="A3900" s="1"/>
      <c r="B3900" s="1"/>
      <c r="C3900" s="16"/>
      <c r="D3900" s="1"/>
      <c r="E3900" s="1"/>
      <c r="F3900" s="1"/>
      <c r="G3900" s="1"/>
      <c r="H3900" s="11"/>
      <c r="I3900" s="11"/>
      <c r="J3900" s="11"/>
      <c r="K3900" s="2"/>
      <c r="L3900" s="2"/>
      <c r="M3900" s="1"/>
    </row>
    <row r="3901" spans="1:13" x14ac:dyDescent="0.2">
      <c r="A3901" s="1"/>
      <c r="B3901" s="1"/>
      <c r="C3901" s="16"/>
      <c r="D3901" s="1"/>
      <c r="E3901" s="1"/>
      <c r="F3901" s="1"/>
      <c r="G3901" s="1"/>
      <c r="H3901" s="11"/>
      <c r="I3901" s="11"/>
      <c r="J3901" s="11"/>
      <c r="K3901" s="2"/>
      <c r="L3901" s="2"/>
      <c r="M3901" s="1"/>
    </row>
    <row r="3902" spans="1:13" x14ac:dyDescent="0.2">
      <c r="A3902" s="1"/>
      <c r="B3902" s="1"/>
      <c r="C3902" s="16"/>
      <c r="D3902" s="1"/>
      <c r="E3902" s="1"/>
      <c r="F3902" s="1"/>
      <c r="G3902" s="1"/>
      <c r="H3902" s="11"/>
      <c r="I3902" s="11"/>
      <c r="J3902" s="11"/>
      <c r="K3902" s="2"/>
      <c r="L3902" s="2"/>
      <c r="M3902" s="1"/>
    </row>
    <row r="3903" spans="1:13" x14ac:dyDescent="0.2">
      <c r="A3903" s="1"/>
      <c r="B3903" s="1"/>
      <c r="C3903" s="16"/>
      <c r="D3903" s="1"/>
      <c r="E3903" s="1"/>
      <c r="F3903" s="1"/>
      <c r="G3903" s="1"/>
      <c r="H3903" s="11"/>
      <c r="I3903" s="11"/>
      <c r="J3903" s="11"/>
      <c r="K3903" s="2"/>
      <c r="L3903" s="2"/>
      <c r="M3903" s="1"/>
    </row>
    <row r="3904" spans="1:13" x14ac:dyDescent="0.2">
      <c r="A3904" s="1"/>
      <c r="B3904" s="1"/>
      <c r="C3904" s="16"/>
      <c r="D3904" s="1"/>
      <c r="E3904" s="1"/>
      <c r="F3904" s="1"/>
      <c r="G3904" s="1"/>
      <c r="H3904" s="11"/>
      <c r="I3904" s="11"/>
      <c r="J3904" s="11"/>
      <c r="K3904" s="2"/>
      <c r="L3904" s="2"/>
      <c r="M3904" s="1"/>
    </row>
    <row r="3905" spans="1:13" x14ac:dyDescent="0.2">
      <c r="A3905" s="1"/>
      <c r="B3905" s="1"/>
      <c r="C3905" s="16"/>
      <c r="D3905" s="1"/>
      <c r="E3905" s="1"/>
      <c r="F3905" s="1"/>
      <c r="G3905" s="1"/>
      <c r="H3905" s="11"/>
      <c r="I3905" s="11"/>
      <c r="J3905" s="11"/>
      <c r="K3905" s="2"/>
      <c r="L3905" s="2"/>
      <c r="M3905" s="1"/>
    </row>
    <row r="3906" spans="1:13" x14ac:dyDescent="0.2">
      <c r="A3906" s="1"/>
      <c r="B3906" s="1"/>
      <c r="C3906" s="16"/>
      <c r="D3906" s="1"/>
      <c r="E3906" s="1"/>
      <c r="F3906" s="1"/>
      <c r="G3906" s="1"/>
      <c r="H3906" s="11"/>
      <c r="I3906" s="11"/>
      <c r="J3906" s="11"/>
      <c r="K3906" s="2"/>
      <c r="L3906" s="2"/>
      <c r="M3906" s="1"/>
    </row>
    <row r="3907" spans="1:13" x14ac:dyDescent="0.2">
      <c r="A3907" s="1"/>
      <c r="B3907" s="1"/>
      <c r="C3907" s="16"/>
      <c r="D3907" s="1"/>
      <c r="E3907" s="1"/>
      <c r="F3907" s="1"/>
      <c r="G3907" s="1"/>
      <c r="H3907" s="11"/>
      <c r="I3907" s="11"/>
      <c r="J3907" s="11"/>
      <c r="K3907" s="2"/>
      <c r="L3907" s="2"/>
      <c r="M3907" s="1"/>
    </row>
    <row r="3908" spans="1:13" x14ac:dyDescent="0.2">
      <c r="A3908" s="1"/>
      <c r="B3908" s="1"/>
      <c r="C3908" s="16"/>
      <c r="D3908" s="1"/>
      <c r="E3908" s="1"/>
      <c r="F3908" s="1"/>
      <c r="G3908" s="1"/>
      <c r="H3908" s="11"/>
      <c r="I3908" s="11"/>
      <c r="J3908" s="11"/>
      <c r="K3908" s="2"/>
      <c r="L3908" s="2"/>
      <c r="M3908" s="1"/>
    </row>
    <row r="3909" spans="1:13" x14ac:dyDescent="0.2">
      <c r="A3909" s="1"/>
      <c r="B3909" s="1"/>
      <c r="C3909" s="16"/>
      <c r="D3909" s="1"/>
      <c r="E3909" s="1"/>
      <c r="F3909" s="1"/>
      <c r="G3909" s="1"/>
      <c r="H3909" s="11"/>
      <c r="I3909" s="11"/>
      <c r="J3909" s="11"/>
      <c r="K3909" s="2"/>
      <c r="L3909" s="2"/>
      <c r="M3909" s="1"/>
    </row>
    <row r="3910" spans="1:13" x14ac:dyDescent="0.2">
      <c r="A3910" s="1"/>
      <c r="B3910" s="1"/>
      <c r="C3910" s="16"/>
      <c r="D3910" s="1"/>
      <c r="E3910" s="1"/>
      <c r="F3910" s="1"/>
      <c r="G3910" s="1"/>
      <c r="H3910" s="11"/>
      <c r="I3910" s="11"/>
      <c r="J3910" s="11"/>
      <c r="K3910" s="2"/>
      <c r="L3910" s="2"/>
      <c r="M3910" s="1"/>
    </row>
    <row r="3911" spans="1:13" x14ac:dyDescent="0.2">
      <c r="A3911" s="1"/>
      <c r="B3911" s="1"/>
      <c r="C3911" s="16"/>
      <c r="D3911" s="1"/>
      <c r="E3911" s="1"/>
      <c r="F3911" s="1"/>
      <c r="G3911" s="1"/>
      <c r="H3911" s="11"/>
      <c r="I3911" s="11"/>
      <c r="J3911" s="11"/>
      <c r="K3911" s="2"/>
      <c r="L3911" s="2"/>
      <c r="M3911" s="1"/>
    </row>
    <row r="3912" spans="1:13" x14ac:dyDescent="0.2">
      <c r="A3912" s="1"/>
      <c r="B3912" s="1"/>
      <c r="C3912" s="16"/>
      <c r="D3912" s="1"/>
      <c r="E3912" s="1"/>
      <c r="F3912" s="1"/>
      <c r="G3912" s="1"/>
      <c r="H3912" s="11"/>
      <c r="I3912" s="11"/>
      <c r="J3912" s="11"/>
      <c r="K3912" s="2"/>
      <c r="L3912" s="2"/>
      <c r="M3912" s="1"/>
    </row>
    <row r="3913" spans="1:13" x14ac:dyDescent="0.2">
      <c r="A3913" s="1"/>
      <c r="B3913" s="1"/>
      <c r="C3913" s="16"/>
      <c r="D3913" s="1"/>
      <c r="E3913" s="1"/>
      <c r="F3913" s="1"/>
      <c r="G3913" s="1"/>
      <c r="H3913" s="11"/>
      <c r="I3913" s="11"/>
      <c r="J3913" s="11"/>
      <c r="K3913" s="2"/>
      <c r="L3913" s="2"/>
      <c r="M3913" s="1"/>
    </row>
    <row r="3914" spans="1:13" x14ac:dyDescent="0.2">
      <c r="A3914" s="1"/>
      <c r="B3914" s="1"/>
      <c r="C3914" s="16"/>
      <c r="D3914" s="1"/>
      <c r="E3914" s="1"/>
      <c r="F3914" s="1"/>
      <c r="G3914" s="1"/>
      <c r="H3914" s="11"/>
      <c r="I3914" s="11"/>
      <c r="J3914" s="11"/>
      <c r="K3914" s="2"/>
      <c r="L3914" s="2"/>
      <c r="M3914" s="1"/>
    </row>
    <row r="3915" spans="1:13" x14ac:dyDescent="0.2">
      <c r="A3915" s="1"/>
      <c r="B3915" s="1"/>
      <c r="C3915" s="16"/>
      <c r="D3915" s="1"/>
      <c r="E3915" s="1"/>
      <c r="F3915" s="1"/>
      <c r="G3915" s="1"/>
      <c r="H3915" s="11"/>
      <c r="I3915" s="11"/>
      <c r="J3915" s="11"/>
      <c r="K3915" s="2"/>
      <c r="L3915" s="2"/>
      <c r="M3915" s="1"/>
    </row>
    <row r="3916" spans="1:13" x14ac:dyDescent="0.2">
      <c r="A3916" s="1"/>
      <c r="B3916" s="1"/>
      <c r="C3916" s="16"/>
      <c r="D3916" s="1"/>
      <c r="E3916" s="1"/>
      <c r="F3916" s="1"/>
      <c r="G3916" s="1"/>
      <c r="H3916" s="11"/>
      <c r="I3916" s="11"/>
      <c r="J3916" s="11"/>
      <c r="K3916" s="2"/>
      <c r="L3916" s="2"/>
      <c r="M3916" s="1"/>
    </row>
    <row r="3917" spans="1:13" x14ac:dyDescent="0.2">
      <c r="A3917" s="1"/>
      <c r="B3917" s="1"/>
      <c r="C3917" s="16"/>
      <c r="D3917" s="1"/>
      <c r="E3917" s="1"/>
      <c r="F3917" s="1"/>
      <c r="G3917" s="1"/>
      <c r="H3917" s="11"/>
      <c r="I3917" s="11"/>
      <c r="J3917" s="11"/>
      <c r="K3917" s="2"/>
      <c r="L3917" s="2"/>
      <c r="M3917" s="1"/>
    </row>
    <row r="3918" spans="1:13" x14ac:dyDescent="0.2">
      <c r="A3918" s="1"/>
      <c r="B3918" s="1"/>
      <c r="C3918" s="16"/>
      <c r="D3918" s="1"/>
      <c r="E3918" s="1"/>
      <c r="F3918" s="1"/>
      <c r="G3918" s="1"/>
      <c r="H3918" s="11"/>
      <c r="I3918" s="11"/>
      <c r="J3918" s="11"/>
      <c r="K3918" s="2"/>
      <c r="L3918" s="2"/>
      <c r="M3918" s="1"/>
    </row>
    <row r="3919" spans="1:13" x14ac:dyDescent="0.2">
      <c r="A3919" s="1"/>
      <c r="B3919" s="1"/>
      <c r="C3919" s="16"/>
      <c r="D3919" s="1"/>
      <c r="E3919" s="1"/>
      <c r="F3919" s="1"/>
      <c r="G3919" s="1"/>
      <c r="H3919" s="11"/>
      <c r="I3919" s="11"/>
      <c r="J3919" s="11"/>
      <c r="K3919" s="2"/>
      <c r="L3919" s="2"/>
      <c r="M3919" s="1"/>
    </row>
    <row r="3920" spans="1:13" x14ac:dyDescent="0.2">
      <c r="A3920" s="1"/>
      <c r="B3920" s="1"/>
      <c r="C3920" s="16"/>
      <c r="D3920" s="1"/>
      <c r="E3920" s="1"/>
      <c r="F3920" s="1"/>
      <c r="G3920" s="1"/>
      <c r="H3920" s="11"/>
      <c r="I3920" s="11"/>
      <c r="J3920" s="11"/>
      <c r="K3920" s="2"/>
      <c r="L3920" s="2"/>
      <c r="M3920" s="1"/>
    </row>
    <row r="3921" spans="1:13" x14ac:dyDescent="0.2">
      <c r="A3921" s="1"/>
      <c r="B3921" s="1"/>
      <c r="C3921" s="16"/>
      <c r="D3921" s="1"/>
      <c r="E3921" s="1"/>
      <c r="F3921" s="1"/>
      <c r="G3921" s="1"/>
      <c r="H3921" s="11"/>
      <c r="I3921" s="11"/>
      <c r="J3921" s="11"/>
      <c r="K3921" s="2"/>
      <c r="L3921" s="2"/>
      <c r="M3921" s="1"/>
    </row>
    <row r="3922" spans="1:13" x14ac:dyDescent="0.2">
      <c r="A3922" s="1"/>
      <c r="B3922" s="1"/>
      <c r="C3922" s="16"/>
      <c r="D3922" s="1"/>
      <c r="E3922" s="1"/>
      <c r="F3922" s="1"/>
      <c r="G3922" s="1"/>
      <c r="H3922" s="11"/>
      <c r="I3922" s="11"/>
      <c r="J3922" s="11"/>
      <c r="K3922" s="2"/>
      <c r="L3922" s="2"/>
      <c r="M3922" s="1"/>
    </row>
    <row r="3923" spans="1:13" x14ac:dyDescent="0.2">
      <c r="A3923" s="1"/>
      <c r="B3923" s="1"/>
      <c r="C3923" s="16"/>
      <c r="D3923" s="1"/>
      <c r="E3923" s="1"/>
      <c r="F3923" s="1"/>
      <c r="G3923" s="1"/>
      <c r="H3923" s="11"/>
      <c r="I3923" s="11"/>
      <c r="J3923" s="11"/>
      <c r="K3923" s="2"/>
      <c r="L3923" s="2"/>
      <c r="M3923" s="1"/>
    </row>
    <row r="3924" spans="1:13" x14ac:dyDescent="0.2">
      <c r="A3924" s="1"/>
      <c r="B3924" s="1"/>
      <c r="C3924" s="16"/>
      <c r="D3924" s="1"/>
      <c r="E3924" s="1"/>
      <c r="F3924" s="1"/>
      <c r="G3924" s="1"/>
      <c r="H3924" s="11"/>
      <c r="I3924" s="11"/>
      <c r="J3924" s="11"/>
      <c r="K3924" s="2"/>
      <c r="L3924" s="2"/>
      <c r="M3924" s="1"/>
    </row>
    <row r="3925" spans="1:13" x14ac:dyDescent="0.2">
      <c r="A3925" s="1"/>
      <c r="B3925" s="1"/>
      <c r="C3925" s="16"/>
      <c r="D3925" s="1"/>
      <c r="E3925" s="1"/>
      <c r="F3925" s="1"/>
      <c r="G3925" s="1"/>
      <c r="H3925" s="11"/>
      <c r="I3925" s="11"/>
      <c r="J3925" s="11"/>
      <c r="K3925" s="2"/>
      <c r="L3925" s="2"/>
      <c r="M3925" s="1"/>
    </row>
    <row r="3926" spans="1:13" x14ac:dyDescent="0.2">
      <c r="A3926" s="1"/>
      <c r="B3926" s="1"/>
      <c r="C3926" s="16"/>
      <c r="D3926" s="1"/>
      <c r="E3926" s="1"/>
      <c r="F3926" s="1"/>
      <c r="G3926" s="1"/>
      <c r="H3926" s="11"/>
      <c r="I3926" s="11"/>
      <c r="J3926" s="11"/>
      <c r="K3926" s="2"/>
      <c r="L3926" s="2"/>
      <c r="M3926" s="1"/>
    </row>
    <row r="3927" spans="1:13" x14ac:dyDescent="0.2">
      <c r="A3927" s="1"/>
      <c r="B3927" s="1"/>
      <c r="C3927" s="16"/>
      <c r="D3927" s="1"/>
      <c r="E3927" s="1"/>
      <c r="F3927" s="1"/>
      <c r="G3927" s="1"/>
      <c r="H3927" s="11"/>
      <c r="I3927" s="11"/>
      <c r="J3927" s="11"/>
      <c r="K3927" s="2"/>
      <c r="L3927" s="2"/>
      <c r="M3927" s="1"/>
    </row>
    <row r="3928" spans="1:13" x14ac:dyDescent="0.2">
      <c r="A3928" s="1"/>
      <c r="B3928" s="1"/>
      <c r="C3928" s="16"/>
      <c r="D3928" s="1"/>
      <c r="E3928" s="1"/>
      <c r="F3928" s="1"/>
      <c r="G3928" s="1"/>
      <c r="H3928" s="11"/>
      <c r="I3928" s="11"/>
      <c r="J3928" s="11"/>
      <c r="K3928" s="2"/>
      <c r="L3928" s="2"/>
      <c r="M3928" s="1"/>
    </row>
    <row r="3929" spans="1:13" x14ac:dyDescent="0.2">
      <c r="A3929" s="1"/>
      <c r="B3929" s="1"/>
      <c r="C3929" s="16"/>
      <c r="D3929" s="1"/>
      <c r="E3929" s="1"/>
      <c r="F3929" s="1"/>
      <c r="G3929" s="1"/>
      <c r="H3929" s="11"/>
      <c r="I3929" s="11"/>
      <c r="J3929" s="11"/>
      <c r="K3929" s="2"/>
      <c r="L3929" s="2"/>
      <c r="M3929" s="1"/>
    </row>
    <row r="3930" spans="1:13" x14ac:dyDescent="0.2">
      <c r="A3930" s="1"/>
      <c r="B3930" s="1"/>
      <c r="C3930" s="16"/>
      <c r="D3930" s="1"/>
      <c r="E3930" s="1"/>
      <c r="F3930" s="1"/>
      <c r="G3930" s="1"/>
      <c r="H3930" s="11"/>
      <c r="I3930" s="11"/>
      <c r="J3930" s="11"/>
      <c r="K3930" s="2"/>
      <c r="L3930" s="2"/>
      <c r="M3930" s="1"/>
    </row>
    <row r="3931" spans="1:13" x14ac:dyDescent="0.2">
      <c r="A3931" s="1"/>
      <c r="B3931" s="1"/>
      <c r="C3931" s="16"/>
      <c r="D3931" s="1"/>
      <c r="E3931" s="1"/>
      <c r="F3931" s="1"/>
      <c r="G3931" s="1"/>
      <c r="H3931" s="11"/>
      <c r="I3931" s="11"/>
      <c r="J3931" s="11"/>
      <c r="K3931" s="2"/>
      <c r="L3931" s="2"/>
      <c r="M3931" s="1"/>
    </row>
    <row r="3932" spans="1:13" x14ac:dyDescent="0.2">
      <c r="A3932" s="1"/>
      <c r="B3932" s="1"/>
      <c r="C3932" s="16"/>
      <c r="D3932" s="1"/>
      <c r="E3932" s="1"/>
      <c r="F3932" s="1"/>
      <c r="G3932" s="1"/>
      <c r="H3932" s="11"/>
      <c r="I3932" s="11"/>
      <c r="J3932" s="11"/>
      <c r="K3932" s="2"/>
      <c r="L3932" s="2"/>
      <c r="M3932" s="1"/>
    </row>
    <row r="3933" spans="1:13" x14ac:dyDescent="0.2">
      <c r="A3933" s="1"/>
      <c r="B3933" s="1"/>
      <c r="C3933" s="16"/>
      <c r="D3933" s="1"/>
      <c r="E3933" s="1"/>
      <c r="F3933" s="1"/>
      <c r="G3933" s="1"/>
      <c r="H3933" s="11"/>
      <c r="I3933" s="11"/>
      <c r="J3933" s="11"/>
      <c r="K3933" s="2"/>
      <c r="L3933" s="2"/>
      <c r="M3933" s="1"/>
    </row>
    <row r="3934" spans="1:13" x14ac:dyDescent="0.2">
      <c r="A3934" s="1"/>
      <c r="B3934" s="1"/>
      <c r="C3934" s="16"/>
      <c r="D3934" s="1"/>
      <c r="E3934" s="1"/>
      <c r="F3934" s="1"/>
      <c r="G3934" s="1"/>
      <c r="H3934" s="11"/>
      <c r="I3934" s="11"/>
      <c r="J3934" s="11"/>
      <c r="K3934" s="2"/>
      <c r="L3934" s="2"/>
      <c r="M3934" s="1"/>
    </row>
    <row r="3935" spans="1:13" x14ac:dyDescent="0.2">
      <c r="A3935" s="1"/>
      <c r="B3935" s="1"/>
      <c r="C3935" s="16"/>
      <c r="D3935" s="1"/>
      <c r="E3935" s="1"/>
      <c r="F3935" s="1"/>
      <c r="G3935" s="1"/>
      <c r="H3935" s="11"/>
      <c r="I3935" s="11"/>
      <c r="J3935" s="11"/>
      <c r="K3935" s="2"/>
      <c r="L3935" s="2"/>
      <c r="M3935" s="1"/>
    </row>
    <row r="3936" spans="1:13" x14ac:dyDescent="0.2">
      <c r="A3936" s="1"/>
      <c r="B3936" s="1"/>
      <c r="C3936" s="16"/>
      <c r="D3936" s="1"/>
      <c r="E3936" s="1"/>
      <c r="F3936" s="1"/>
      <c r="G3936" s="1"/>
      <c r="H3936" s="11"/>
      <c r="I3936" s="11"/>
      <c r="J3936" s="11"/>
      <c r="K3936" s="2"/>
      <c r="L3936" s="2"/>
      <c r="M3936" s="1"/>
    </row>
    <row r="3937" spans="1:13" x14ac:dyDescent="0.2">
      <c r="A3937" s="1"/>
      <c r="B3937" s="1"/>
      <c r="C3937" s="16"/>
      <c r="D3937" s="1"/>
      <c r="E3937" s="1"/>
      <c r="F3937" s="1"/>
      <c r="G3937" s="1"/>
      <c r="H3937" s="11"/>
      <c r="I3937" s="11"/>
      <c r="J3937" s="11"/>
      <c r="K3937" s="2"/>
      <c r="L3937" s="2"/>
      <c r="M3937" s="1"/>
    </row>
    <row r="3938" spans="1:13" x14ac:dyDescent="0.2">
      <c r="A3938" s="1"/>
      <c r="B3938" s="1"/>
      <c r="C3938" s="16"/>
      <c r="D3938" s="1"/>
      <c r="E3938" s="1"/>
      <c r="F3938" s="1"/>
      <c r="G3938" s="1"/>
      <c r="H3938" s="11"/>
      <c r="I3938" s="11"/>
      <c r="J3938" s="11"/>
      <c r="K3938" s="2"/>
      <c r="L3938" s="2"/>
      <c r="M3938" s="1"/>
    </row>
    <row r="3939" spans="1:13" x14ac:dyDescent="0.2">
      <c r="A3939" s="1"/>
      <c r="B3939" s="1"/>
      <c r="C3939" s="16"/>
      <c r="D3939" s="1"/>
      <c r="E3939" s="1"/>
      <c r="F3939" s="1"/>
      <c r="G3939" s="1"/>
      <c r="H3939" s="11"/>
      <c r="I3939" s="11"/>
      <c r="J3939" s="11"/>
      <c r="K3939" s="2"/>
      <c r="L3939" s="2"/>
      <c r="M3939" s="1"/>
    </row>
    <row r="3940" spans="1:13" x14ac:dyDescent="0.2">
      <c r="A3940" s="1"/>
      <c r="B3940" s="1"/>
      <c r="C3940" s="16"/>
      <c r="D3940" s="1"/>
      <c r="E3940" s="1"/>
      <c r="F3940" s="1"/>
      <c r="G3940" s="1"/>
      <c r="H3940" s="11"/>
      <c r="I3940" s="11"/>
      <c r="J3940" s="11"/>
      <c r="K3940" s="2"/>
      <c r="L3940" s="2"/>
      <c r="M3940" s="1"/>
    </row>
    <row r="3941" spans="1:13" x14ac:dyDescent="0.2">
      <c r="A3941" s="1"/>
      <c r="B3941" s="1"/>
      <c r="C3941" s="16"/>
      <c r="D3941" s="1"/>
      <c r="E3941" s="1"/>
      <c r="F3941" s="1"/>
      <c r="G3941" s="1"/>
      <c r="H3941" s="11"/>
      <c r="I3941" s="11"/>
      <c r="J3941" s="11"/>
      <c r="K3941" s="2"/>
      <c r="L3941" s="2"/>
      <c r="M3941" s="1"/>
    </row>
    <row r="3942" spans="1:13" x14ac:dyDescent="0.2">
      <c r="A3942" s="1"/>
      <c r="B3942" s="1"/>
      <c r="C3942" s="16"/>
      <c r="D3942" s="1"/>
      <c r="E3942" s="1"/>
      <c r="F3942" s="1"/>
      <c r="G3942" s="1"/>
      <c r="H3942" s="11"/>
      <c r="I3942" s="11"/>
      <c r="J3942" s="11"/>
      <c r="K3942" s="2"/>
      <c r="L3942" s="2"/>
      <c r="M3942" s="1"/>
    </row>
    <row r="3943" spans="1:13" x14ac:dyDescent="0.2">
      <c r="A3943" s="1"/>
      <c r="B3943" s="1"/>
      <c r="C3943" s="16"/>
      <c r="D3943" s="1"/>
      <c r="E3943" s="1"/>
      <c r="F3943" s="1"/>
      <c r="G3943" s="1"/>
      <c r="H3943" s="11"/>
      <c r="I3943" s="11"/>
      <c r="J3943" s="11"/>
      <c r="K3943" s="2"/>
      <c r="L3943" s="2"/>
      <c r="M3943" s="1"/>
    </row>
    <row r="3944" spans="1:13" x14ac:dyDescent="0.2">
      <c r="A3944" s="1"/>
      <c r="B3944" s="1"/>
      <c r="C3944" s="16"/>
      <c r="D3944" s="1"/>
      <c r="E3944" s="1"/>
      <c r="F3944" s="1"/>
      <c r="G3944" s="1"/>
      <c r="H3944" s="11"/>
      <c r="I3944" s="11"/>
      <c r="J3944" s="11"/>
      <c r="K3944" s="2"/>
      <c r="L3944" s="2"/>
      <c r="M3944" s="1"/>
    </row>
    <row r="3945" spans="1:13" x14ac:dyDescent="0.2">
      <c r="A3945" s="1"/>
      <c r="B3945" s="1"/>
      <c r="C3945" s="16"/>
      <c r="D3945" s="1"/>
      <c r="E3945" s="1"/>
      <c r="F3945" s="1"/>
      <c r="G3945" s="1"/>
      <c r="H3945" s="11"/>
      <c r="I3945" s="11"/>
      <c r="J3945" s="11"/>
      <c r="K3945" s="2"/>
      <c r="L3945" s="2"/>
      <c r="M3945" s="1"/>
    </row>
    <row r="3946" spans="1:13" x14ac:dyDescent="0.2">
      <c r="A3946" s="1"/>
      <c r="B3946" s="1"/>
      <c r="C3946" s="16"/>
      <c r="D3946" s="1"/>
      <c r="E3946" s="1"/>
      <c r="F3946" s="1"/>
      <c r="G3946" s="1"/>
      <c r="H3946" s="11"/>
      <c r="I3946" s="11"/>
      <c r="J3946" s="11"/>
      <c r="K3946" s="2"/>
      <c r="L3946" s="2"/>
      <c r="M3946" s="1"/>
    </row>
    <row r="3947" spans="1:13" x14ac:dyDescent="0.2">
      <c r="A3947" s="1"/>
      <c r="B3947" s="1"/>
      <c r="C3947" s="16"/>
      <c r="D3947" s="1"/>
      <c r="E3947" s="1"/>
      <c r="F3947" s="1"/>
      <c r="G3947" s="1"/>
      <c r="H3947" s="11"/>
      <c r="I3947" s="11"/>
      <c r="J3947" s="11"/>
      <c r="K3947" s="2"/>
      <c r="L3947" s="2"/>
      <c r="M3947" s="1"/>
    </row>
    <row r="3948" spans="1:13" x14ac:dyDescent="0.2">
      <c r="A3948" s="1"/>
      <c r="B3948" s="1"/>
      <c r="C3948" s="16"/>
      <c r="D3948" s="1"/>
      <c r="E3948" s="1"/>
      <c r="F3948" s="1"/>
      <c r="G3948" s="1"/>
      <c r="H3948" s="11"/>
      <c r="I3948" s="11"/>
      <c r="J3948" s="11"/>
      <c r="K3948" s="2"/>
      <c r="L3948" s="2"/>
      <c r="M3948" s="1"/>
    </row>
    <row r="3949" spans="1:13" x14ac:dyDescent="0.2">
      <c r="A3949" s="1"/>
      <c r="B3949" s="1"/>
      <c r="C3949" s="16"/>
      <c r="D3949" s="1"/>
      <c r="E3949" s="1"/>
      <c r="F3949" s="1"/>
      <c r="G3949" s="1"/>
      <c r="H3949" s="11"/>
      <c r="I3949" s="11"/>
      <c r="J3949" s="11"/>
      <c r="K3949" s="2"/>
      <c r="L3949" s="2"/>
      <c r="M3949" s="1"/>
    </row>
    <row r="3950" spans="1:13" x14ac:dyDescent="0.2">
      <c r="A3950" s="1"/>
      <c r="B3950" s="1"/>
      <c r="C3950" s="16"/>
      <c r="D3950" s="1"/>
      <c r="E3950" s="1"/>
      <c r="F3950" s="1"/>
      <c r="G3950" s="1"/>
      <c r="H3950" s="11"/>
      <c r="I3950" s="11"/>
      <c r="J3950" s="11"/>
      <c r="K3950" s="2"/>
      <c r="L3950" s="2"/>
      <c r="M3950" s="1"/>
    </row>
    <row r="3951" spans="1:13" x14ac:dyDescent="0.2">
      <c r="A3951" s="1"/>
      <c r="B3951" s="1"/>
      <c r="C3951" s="16"/>
      <c r="D3951" s="1"/>
      <c r="E3951" s="1"/>
      <c r="F3951" s="1"/>
      <c r="G3951" s="1"/>
      <c r="H3951" s="11"/>
      <c r="I3951" s="11"/>
      <c r="J3951" s="11"/>
      <c r="K3951" s="2"/>
      <c r="L3951" s="2"/>
      <c r="M3951" s="1"/>
    </row>
    <row r="3952" spans="1:13" x14ac:dyDescent="0.2">
      <c r="A3952" s="1"/>
      <c r="B3952" s="1"/>
      <c r="C3952" s="16"/>
      <c r="D3952" s="1"/>
      <c r="E3952" s="1"/>
      <c r="F3952" s="1"/>
      <c r="G3952" s="1"/>
      <c r="H3952" s="11"/>
      <c r="I3952" s="11"/>
      <c r="J3952" s="11"/>
      <c r="K3952" s="2"/>
      <c r="L3952" s="2"/>
      <c r="M3952" s="1"/>
    </row>
    <row r="3953" spans="1:13" x14ac:dyDescent="0.2">
      <c r="A3953" s="1"/>
      <c r="B3953" s="1"/>
      <c r="C3953" s="16"/>
      <c r="D3953" s="1"/>
      <c r="E3953" s="1"/>
      <c r="F3953" s="1"/>
      <c r="G3953" s="1"/>
      <c r="H3953" s="11"/>
      <c r="I3953" s="11"/>
      <c r="J3953" s="11"/>
      <c r="K3953" s="2"/>
      <c r="L3953" s="2"/>
      <c r="M3953" s="1"/>
    </row>
    <row r="3954" spans="1:13" x14ac:dyDescent="0.2">
      <c r="A3954" s="1"/>
      <c r="B3954" s="1"/>
      <c r="C3954" s="16"/>
      <c r="D3954" s="1"/>
      <c r="E3954" s="1"/>
      <c r="F3954" s="1"/>
      <c r="G3954" s="1"/>
      <c r="H3954" s="11"/>
      <c r="I3954" s="11"/>
      <c r="J3954" s="11"/>
      <c r="K3954" s="2"/>
      <c r="L3954" s="2"/>
      <c r="M3954" s="1"/>
    </row>
    <row r="3955" spans="1:13" x14ac:dyDescent="0.2">
      <c r="A3955" s="1"/>
      <c r="B3955" s="1"/>
      <c r="C3955" s="16"/>
      <c r="D3955" s="1"/>
      <c r="E3955" s="1"/>
      <c r="F3955" s="1"/>
      <c r="G3955" s="1"/>
      <c r="H3955" s="11"/>
      <c r="I3955" s="11"/>
      <c r="J3955" s="11"/>
      <c r="K3955" s="2"/>
      <c r="L3955" s="2"/>
      <c r="M3955" s="1"/>
    </row>
    <row r="3956" spans="1:13" x14ac:dyDescent="0.2">
      <c r="A3956" s="1"/>
      <c r="B3956" s="1"/>
      <c r="C3956" s="16"/>
      <c r="D3956" s="1"/>
      <c r="E3956" s="1"/>
      <c r="F3956" s="1"/>
      <c r="G3956" s="1"/>
      <c r="H3956" s="11"/>
      <c r="I3956" s="11"/>
      <c r="J3956" s="11"/>
      <c r="K3956" s="2"/>
      <c r="L3956" s="2"/>
      <c r="M3956" s="1"/>
    </row>
    <row r="3957" spans="1:13" x14ac:dyDescent="0.2">
      <c r="A3957" s="1"/>
      <c r="B3957" s="1"/>
      <c r="C3957" s="16"/>
      <c r="D3957" s="1"/>
      <c r="E3957" s="1"/>
      <c r="F3957" s="1"/>
      <c r="G3957" s="1"/>
      <c r="H3957" s="11"/>
      <c r="I3957" s="11"/>
      <c r="J3957" s="11"/>
      <c r="K3957" s="2"/>
      <c r="L3957" s="2"/>
      <c r="M3957" s="1"/>
    </row>
    <row r="3958" spans="1:13" x14ac:dyDescent="0.2">
      <c r="A3958" s="1"/>
      <c r="B3958" s="1"/>
      <c r="C3958" s="16"/>
      <c r="D3958" s="1"/>
      <c r="E3958" s="1"/>
      <c r="F3958" s="1"/>
      <c r="G3958" s="1"/>
      <c r="H3958" s="11"/>
      <c r="I3958" s="11"/>
      <c r="J3958" s="11"/>
      <c r="K3958" s="2"/>
      <c r="L3958" s="2"/>
      <c r="M3958" s="1"/>
    </row>
    <row r="3959" spans="1:13" x14ac:dyDescent="0.2">
      <c r="A3959" s="1"/>
      <c r="B3959" s="1"/>
      <c r="C3959" s="16"/>
      <c r="D3959" s="1"/>
      <c r="E3959" s="1"/>
      <c r="F3959" s="1"/>
      <c r="G3959" s="1"/>
      <c r="H3959" s="11"/>
      <c r="I3959" s="11"/>
      <c r="J3959" s="11"/>
      <c r="K3959" s="2"/>
      <c r="L3959" s="2"/>
      <c r="M3959" s="1"/>
    </row>
    <row r="3960" spans="1:13" x14ac:dyDescent="0.2">
      <c r="A3960" s="1"/>
      <c r="B3960" s="1"/>
      <c r="C3960" s="16"/>
      <c r="D3960" s="1"/>
      <c r="E3960" s="1"/>
      <c r="F3960" s="1"/>
      <c r="G3960" s="1"/>
      <c r="H3960" s="11"/>
      <c r="I3960" s="11"/>
      <c r="J3960" s="11"/>
      <c r="K3960" s="2"/>
      <c r="L3960" s="2"/>
      <c r="M3960" s="1"/>
    </row>
    <row r="3961" spans="1:13" x14ac:dyDescent="0.2">
      <c r="A3961" s="1"/>
      <c r="B3961" s="1"/>
      <c r="C3961" s="16"/>
      <c r="D3961" s="1"/>
      <c r="E3961" s="1"/>
      <c r="F3961" s="1"/>
      <c r="G3961" s="1"/>
      <c r="H3961" s="11"/>
      <c r="I3961" s="11"/>
      <c r="J3961" s="11"/>
      <c r="K3961" s="2"/>
      <c r="L3961" s="2"/>
      <c r="M3961" s="1"/>
    </row>
    <row r="3962" spans="1:13" x14ac:dyDescent="0.2">
      <c r="A3962" s="1"/>
      <c r="B3962" s="1"/>
      <c r="C3962" s="16"/>
      <c r="D3962" s="1"/>
      <c r="E3962" s="1"/>
      <c r="F3962" s="1"/>
      <c r="G3962" s="1"/>
      <c r="H3962" s="11"/>
      <c r="I3962" s="11"/>
      <c r="J3962" s="11"/>
      <c r="K3962" s="2"/>
      <c r="L3962" s="2"/>
      <c r="M3962" s="1"/>
    </row>
    <row r="3963" spans="1:13" x14ac:dyDescent="0.2">
      <c r="A3963" s="1"/>
      <c r="B3963" s="1"/>
      <c r="C3963" s="16"/>
      <c r="D3963" s="1"/>
      <c r="E3963" s="1"/>
      <c r="F3963" s="1"/>
      <c r="G3963" s="1"/>
      <c r="H3963" s="11"/>
      <c r="I3963" s="11"/>
      <c r="J3963" s="11"/>
      <c r="K3963" s="2"/>
      <c r="L3963" s="2"/>
      <c r="M3963" s="1"/>
    </row>
    <row r="3964" spans="1:13" x14ac:dyDescent="0.2">
      <c r="A3964" s="1"/>
      <c r="B3964" s="1"/>
      <c r="C3964" s="16"/>
      <c r="D3964" s="1"/>
      <c r="E3964" s="1"/>
      <c r="F3964" s="1"/>
      <c r="G3964" s="1"/>
      <c r="H3964" s="11"/>
      <c r="I3964" s="11"/>
      <c r="J3964" s="11"/>
      <c r="K3964" s="2"/>
      <c r="L3964" s="2"/>
      <c r="M3964" s="1"/>
    </row>
    <row r="3965" spans="1:13" x14ac:dyDescent="0.2">
      <c r="A3965" s="1"/>
      <c r="B3965" s="1"/>
      <c r="C3965" s="16"/>
      <c r="D3965" s="1"/>
      <c r="E3965" s="1"/>
      <c r="F3965" s="1"/>
      <c r="G3965" s="1"/>
      <c r="H3965" s="11"/>
      <c r="I3965" s="11"/>
      <c r="J3965" s="11"/>
      <c r="K3965" s="2"/>
      <c r="L3965" s="2"/>
      <c r="M3965" s="1"/>
    </row>
    <row r="3966" spans="1:13" x14ac:dyDescent="0.2">
      <c r="A3966" s="1"/>
      <c r="B3966" s="1"/>
      <c r="C3966" s="16"/>
      <c r="D3966" s="1"/>
      <c r="E3966" s="1"/>
      <c r="F3966" s="1"/>
      <c r="G3966" s="1"/>
      <c r="H3966" s="11"/>
      <c r="I3966" s="11"/>
      <c r="J3966" s="11"/>
      <c r="K3966" s="2"/>
      <c r="L3966" s="2"/>
      <c r="M3966" s="1"/>
    </row>
    <row r="3967" spans="1:13" x14ac:dyDescent="0.2">
      <c r="A3967" s="1"/>
      <c r="B3967" s="1"/>
      <c r="C3967" s="16"/>
      <c r="D3967" s="1"/>
      <c r="E3967" s="1"/>
      <c r="F3967" s="1"/>
      <c r="G3967" s="1"/>
      <c r="H3967" s="11"/>
      <c r="I3967" s="11"/>
      <c r="J3967" s="11"/>
      <c r="K3967" s="2"/>
      <c r="L3967" s="2"/>
      <c r="M3967" s="1"/>
    </row>
    <row r="3968" spans="1:13" x14ac:dyDescent="0.2">
      <c r="A3968" s="1"/>
      <c r="B3968" s="1"/>
      <c r="C3968" s="16"/>
      <c r="D3968" s="1"/>
      <c r="E3968" s="1"/>
      <c r="F3968" s="1"/>
      <c r="G3968" s="1"/>
      <c r="H3968" s="11"/>
      <c r="I3968" s="11"/>
      <c r="J3968" s="11"/>
      <c r="K3968" s="2"/>
      <c r="L3968" s="2"/>
      <c r="M3968" s="1"/>
    </row>
    <row r="3969" spans="1:13" x14ac:dyDescent="0.2">
      <c r="A3969" s="1"/>
      <c r="B3969" s="1"/>
      <c r="C3969" s="16"/>
      <c r="D3969" s="1"/>
      <c r="E3969" s="1"/>
      <c r="F3969" s="1"/>
      <c r="G3969" s="1"/>
      <c r="H3969" s="11"/>
      <c r="I3969" s="11"/>
      <c r="J3969" s="11"/>
      <c r="K3969" s="2"/>
      <c r="L3969" s="2"/>
      <c r="M3969" s="1"/>
    </row>
    <row r="3970" spans="1:13" x14ac:dyDescent="0.2">
      <c r="A3970" s="1"/>
      <c r="B3970" s="1"/>
      <c r="C3970" s="16"/>
      <c r="D3970" s="1"/>
      <c r="E3970" s="1"/>
      <c r="F3970" s="1"/>
      <c r="G3970" s="1"/>
      <c r="H3970" s="11"/>
      <c r="I3970" s="11"/>
      <c r="J3970" s="11"/>
      <c r="K3970" s="2"/>
      <c r="L3970" s="2"/>
      <c r="M3970" s="1"/>
    </row>
    <row r="3971" spans="1:13" x14ac:dyDescent="0.2">
      <c r="A3971" s="1"/>
      <c r="B3971" s="1"/>
      <c r="C3971" s="16"/>
      <c r="D3971" s="1"/>
      <c r="E3971" s="1"/>
      <c r="F3971" s="1"/>
      <c r="G3971" s="1"/>
      <c r="H3971" s="11"/>
      <c r="I3971" s="11"/>
      <c r="J3971" s="11"/>
      <c r="K3971" s="2"/>
      <c r="L3971" s="2"/>
      <c r="M3971" s="1"/>
    </row>
    <row r="3972" spans="1:13" x14ac:dyDescent="0.2">
      <c r="A3972" s="1"/>
      <c r="B3972" s="1"/>
      <c r="C3972" s="16"/>
      <c r="D3972" s="1"/>
      <c r="E3972" s="1"/>
      <c r="F3972" s="1"/>
      <c r="G3972" s="1"/>
      <c r="H3972" s="11"/>
      <c r="I3972" s="11"/>
      <c r="J3972" s="11"/>
      <c r="K3972" s="2"/>
      <c r="L3972" s="2"/>
      <c r="M3972" s="1"/>
    </row>
    <row r="3973" spans="1:13" x14ac:dyDescent="0.2">
      <c r="A3973" s="1"/>
      <c r="B3973" s="1"/>
      <c r="C3973" s="16"/>
      <c r="D3973" s="1"/>
      <c r="E3973" s="1"/>
      <c r="F3973" s="1"/>
      <c r="G3973" s="1"/>
      <c r="H3973" s="11"/>
      <c r="I3973" s="11"/>
      <c r="J3973" s="11"/>
      <c r="K3973" s="2"/>
      <c r="L3973" s="2"/>
      <c r="M3973" s="1"/>
    </row>
    <row r="3974" spans="1:13" x14ac:dyDescent="0.2">
      <c r="A3974" s="1"/>
      <c r="B3974" s="1"/>
      <c r="C3974" s="16"/>
      <c r="D3974" s="1"/>
      <c r="E3974" s="1"/>
      <c r="F3974" s="1"/>
      <c r="G3974" s="1"/>
      <c r="H3974" s="11"/>
      <c r="I3974" s="11"/>
      <c r="J3974" s="11"/>
      <c r="K3974" s="2"/>
      <c r="L3974" s="2"/>
      <c r="M3974" s="1"/>
    </row>
    <row r="3975" spans="1:13" x14ac:dyDescent="0.2">
      <c r="A3975" s="1"/>
      <c r="B3975" s="1"/>
      <c r="C3975" s="16"/>
      <c r="D3975" s="1"/>
      <c r="E3975" s="1"/>
      <c r="F3975" s="1"/>
      <c r="G3975" s="1"/>
      <c r="H3975" s="11"/>
      <c r="I3975" s="11"/>
      <c r="J3975" s="11"/>
      <c r="K3975" s="2"/>
      <c r="L3975" s="2"/>
      <c r="M3975" s="1"/>
    </row>
    <row r="3976" spans="1:13" x14ac:dyDescent="0.2">
      <c r="A3976" s="1"/>
      <c r="B3976" s="1"/>
      <c r="C3976" s="16"/>
      <c r="D3976" s="1"/>
      <c r="E3976" s="1"/>
      <c r="F3976" s="1"/>
      <c r="G3976" s="1"/>
      <c r="H3976" s="11"/>
      <c r="I3976" s="11"/>
      <c r="J3976" s="11"/>
      <c r="K3976" s="2"/>
      <c r="L3976" s="2"/>
      <c r="M3976" s="1"/>
    </row>
    <row r="3977" spans="1:13" x14ac:dyDescent="0.2">
      <c r="A3977" s="1"/>
      <c r="B3977" s="1"/>
      <c r="C3977" s="16"/>
      <c r="D3977" s="1"/>
      <c r="E3977" s="1"/>
      <c r="F3977" s="1"/>
      <c r="G3977" s="1"/>
      <c r="H3977" s="11"/>
      <c r="I3977" s="11"/>
      <c r="J3977" s="11"/>
      <c r="K3977" s="2"/>
      <c r="L3977" s="2"/>
      <c r="M3977" s="1"/>
    </row>
    <row r="3978" spans="1:13" x14ac:dyDescent="0.2">
      <c r="A3978" s="1"/>
      <c r="B3978" s="1"/>
      <c r="C3978" s="16"/>
      <c r="D3978" s="1"/>
      <c r="E3978" s="1"/>
      <c r="F3978" s="1"/>
      <c r="G3978" s="1"/>
      <c r="H3978" s="11"/>
      <c r="I3978" s="11"/>
      <c r="J3978" s="11"/>
      <c r="K3978" s="2"/>
      <c r="L3978" s="2"/>
      <c r="M3978" s="1"/>
    </row>
    <row r="3979" spans="1:13" x14ac:dyDescent="0.2">
      <c r="A3979" s="1"/>
      <c r="B3979" s="1"/>
      <c r="C3979" s="16"/>
      <c r="D3979" s="1"/>
      <c r="E3979" s="1"/>
      <c r="F3979" s="1"/>
      <c r="G3979" s="1"/>
      <c r="H3979" s="11"/>
      <c r="I3979" s="11"/>
      <c r="J3979" s="11"/>
      <c r="K3979" s="2"/>
      <c r="L3979" s="2"/>
      <c r="M3979" s="1"/>
    </row>
    <row r="3980" spans="1:13" x14ac:dyDescent="0.2">
      <c r="A3980" s="1"/>
      <c r="B3980" s="1"/>
      <c r="C3980" s="16"/>
      <c r="D3980" s="1"/>
      <c r="E3980" s="1"/>
      <c r="F3980" s="1"/>
      <c r="G3980" s="1"/>
      <c r="H3980" s="11"/>
      <c r="I3980" s="11"/>
      <c r="J3980" s="11"/>
      <c r="K3980" s="2"/>
      <c r="L3980" s="2"/>
      <c r="M3980" s="1"/>
    </row>
    <row r="3981" spans="1:13" x14ac:dyDescent="0.2">
      <c r="A3981" s="1"/>
      <c r="B3981" s="1"/>
      <c r="C3981" s="16"/>
      <c r="D3981" s="1"/>
      <c r="E3981" s="1"/>
      <c r="F3981" s="1"/>
      <c r="G3981" s="1"/>
      <c r="H3981" s="11"/>
      <c r="I3981" s="11"/>
      <c r="J3981" s="11"/>
      <c r="K3981" s="2"/>
      <c r="L3981" s="2"/>
      <c r="M3981" s="1"/>
    </row>
    <row r="3982" spans="1:13" x14ac:dyDescent="0.2">
      <c r="A3982" s="1"/>
      <c r="B3982" s="1"/>
      <c r="C3982" s="16"/>
      <c r="D3982" s="1"/>
      <c r="E3982" s="1"/>
      <c r="F3982" s="1"/>
      <c r="G3982" s="1"/>
      <c r="H3982" s="11"/>
      <c r="I3982" s="11"/>
      <c r="J3982" s="11"/>
      <c r="K3982" s="2"/>
      <c r="L3982" s="2"/>
      <c r="M3982" s="1"/>
    </row>
    <row r="3983" spans="1:13" x14ac:dyDescent="0.2">
      <c r="A3983" s="1"/>
      <c r="B3983" s="1"/>
      <c r="C3983" s="16"/>
      <c r="D3983" s="1"/>
      <c r="E3983" s="1"/>
      <c r="F3983" s="1"/>
      <c r="G3983" s="1"/>
      <c r="H3983" s="11"/>
      <c r="I3983" s="11"/>
      <c r="J3983" s="11"/>
      <c r="K3983" s="2"/>
      <c r="L3983" s="2"/>
      <c r="M3983" s="1"/>
    </row>
    <row r="3984" spans="1:13" x14ac:dyDescent="0.2">
      <c r="A3984" s="1"/>
      <c r="B3984" s="1"/>
      <c r="C3984" s="16"/>
      <c r="D3984" s="1"/>
      <c r="E3984" s="1"/>
      <c r="F3984" s="1"/>
      <c r="G3984" s="1"/>
      <c r="H3984" s="11"/>
      <c r="I3984" s="11"/>
      <c r="J3984" s="11"/>
      <c r="K3984" s="2"/>
      <c r="L3984" s="2"/>
      <c r="M3984" s="1"/>
    </row>
    <row r="3985" spans="1:13" x14ac:dyDescent="0.2">
      <c r="A3985" s="1"/>
      <c r="B3985" s="1"/>
      <c r="C3985" s="16"/>
      <c r="D3985" s="1"/>
      <c r="E3985" s="1"/>
      <c r="F3985" s="1"/>
      <c r="G3985" s="1"/>
      <c r="H3985" s="11"/>
      <c r="I3985" s="11"/>
      <c r="J3985" s="11"/>
      <c r="K3985" s="2"/>
      <c r="L3985" s="2"/>
      <c r="M3985" s="1"/>
    </row>
    <row r="3986" spans="1:13" x14ac:dyDescent="0.2">
      <c r="A3986" s="1"/>
      <c r="B3986" s="1"/>
      <c r="C3986" s="16"/>
      <c r="D3986" s="1"/>
      <c r="E3986" s="1"/>
      <c r="F3986" s="1"/>
      <c r="G3986" s="1"/>
      <c r="H3986" s="11"/>
      <c r="I3986" s="11"/>
      <c r="J3986" s="11"/>
      <c r="K3986" s="2"/>
      <c r="L3986" s="2"/>
      <c r="M3986" s="1"/>
    </row>
    <row r="3987" spans="1:13" x14ac:dyDescent="0.2">
      <c r="A3987" s="1"/>
      <c r="B3987" s="1"/>
      <c r="C3987" s="16"/>
      <c r="D3987" s="1"/>
      <c r="E3987" s="1"/>
      <c r="F3987" s="1"/>
      <c r="G3987" s="1"/>
      <c r="H3987" s="11"/>
      <c r="I3987" s="11"/>
      <c r="J3987" s="11"/>
      <c r="K3987" s="2"/>
      <c r="L3987" s="2"/>
      <c r="M3987" s="1"/>
    </row>
    <row r="3988" spans="1:13" x14ac:dyDescent="0.2">
      <c r="A3988" s="1"/>
      <c r="B3988" s="1"/>
      <c r="C3988" s="16"/>
      <c r="D3988" s="1"/>
      <c r="E3988" s="1"/>
      <c r="F3988" s="1"/>
      <c r="G3988" s="1"/>
      <c r="H3988" s="11"/>
      <c r="I3988" s="11"/>
      <c r="J3988" s="11"/>
      <c r="K3988" s="2"/>
      <c r="L3988" s="2"/>
      <c r="M3988" s="1"/>
    </row>
    <row r="3989" spans="1:13" x14ac:dyDescent="0.2">
      <c r="A3989" s="1"/>
      <c r="B3989" s="1"/>
      <c r="C3989" s="16"/>
      <c r="D3989" s="1"/>
      <c r="E3989" s="1"/>
      <c r="F3989" s="1"/>
      <c r="G3989" s="1"/>
      <c r="H3989" s="11"/>
      <c r="I3989" s="11"/>
      <c r="J3989" s="11"/>
      <c r="K3989" s="2"/>
      <c r="L3989" s="2"/>
      <c r="M3989" s="1"/>
    </row>
    <row r="3990" spans="1:13" x14ac:dyDescent="0.2">
      <c r="A3990" s="1"/>
      <c r="B3990" s="1"/>
      <c r="C3990" s="16"/>
      <c r="D3990" s="1"/>
      <c r="E3990" s="1"/>
      <c r="F3990" s="1"/>
      <c r="G3990" s="1"/>
      <c r="H3990" s="11"/>
      <c r="I3990" s="11"/>
      <c r="J3990" s="11"/>
      <c r="K3990" s="2"/>
      <c r="L3990" s="2"/>
      <c r="M3990" s="1"/>
    </row>
    <row r="3991" spans="1:13" x14ac:dyDescent="0.2">
      <c r="A3991" s="1"/>
      <c r="B3991" s="1"/>
      <c r="C3991" s="16"/>
      <c r="D3991" s="1"/>
      <c r="E3991" s="1"/>
      <c r="F3991" s="1"/>
      <c r="G3991" s="1"/>
      <c r="H3991" s="11"/>
      <c r="I3991" s="11"/>
      <c r="J3991" s="11"/>
      <c r="K3991" s="2"/>
      <c r="L3991" s="2"/>
      <c r="M3991" s="1"/>
    </row>
    <row r="3992" spans="1:13" x14ac:dyDescent="0.2">
      <c r="A3992" s="1"/>
      <c r="B3992" s="1"/>
      <c r="C3992" s="16"/>
      <c r="D3992" s="1"/>
      <c r="E3992" s="1"/>
      <c r="F3992" s="1"/>
      <c r="G3992" s="1"/>
      <c r="H3992" s="11"/>
      <c r="I3992" s="11"/>
      <c r="J3992" s="11"/>
      <c r="K3992" s="2"/>
      <c r="L3992" s="2"/>
      <c r="M3992" s="1"/>
    </row>
    <row r="3993" spans="1:13" x14ac:dyDescent="0.2">
      <c r="A3993" s="1"/>
      <c r="B3993" s="1"/>
      <c r="C3993" s="16"/>
      <c r="D3993" s="1"/>
      <c r="E3993" s="1"/>
      <c r="F3993" s="1"/>
      <c r="G3993" s="1"/>
      <c r="H3993" s="11"/>
      <c r="I3993" s="11"/>
      <c r="J3993" s="11"/>
      <c r="K3993" s="2"/>
      <c r="L3993" s="2"/>
      <c r="M3993" s="1"/>
    </row>
    <row r="3994" spans="1:13" x14ac:dyDescent="0.2">
      <c r="A3994" s="1"/>
      <c r="B3994" s="1"/>
      <c r="C3994" s="16"/>
      <c r="D3994" s="1"/>
      <c r="E3994" s="1"/>
      <c r="F3994" s="1"/>
      <c r="G3994" s="1"/>
      <c r="H3994" s="11"/>
      <c r="I3994" s="11"/>
      <c r="J3994" s="11"/>
      <c r="K3994" s="2"/>
      <c r="L3994" s="2"/>
      <c r="M3994" s="1"/>
    </row>
    <row r="3995" spans="1:13" x14ac:dyDescent="0.2">
      <c r="A3995" s="1"/>
      <c r="B3995" s="1"/>
      <c r="C3995" s="16"/>
      <c r="D3995" s="1"/>
      <c r="E3995" s="1"/>
      <c r="F3995" s="1"/>
      <c r="G3995" s="1"/>
      <c r="H3995" s="11"/>
      <c r="I3995" s="11"/>
      <c r="J3995" s="11"/>
      <c r="K3995" s="2"/>
      <c r="L3995" s="2"/>
      <c r="M3995" s="1"/>
    </row>
    <row r="3996" spans="1:13" x14ac:dyDescent="0.2">
      <c r="A3996" s="1"/>
      <c r="B3996" s="1"/>
      <c r="C3996" s="16"/>
      <c r="D3996" s="1"/>
      <c r="E3996" s="1"/>
      <c r="F3996" s="1"/>
      <c r="G3996" s="1"/>
      <c r="H3996" s="11"/>
      <c r="I3996" s="11"/>
      <c r="J3996" s="11"/>
      <c r="K3996" s="2"/>
      <c r="L3996" s="2"/>
      <c r="M3996" s="1"/>
    </row>
    <row r="3997" spans="1:13" x14ac:dyDescent="0.2">
      <c r="A3997" s="1"/>
      <c r="B3997" s="1"/>
      <c r="C3997" s="16"/>
      <c r="D3997" s="1"/>
      <c r="E3997" s="1"/>
      <c r="F3997" s="1"/>
      <c r="G3997" s="1"/>
      <c r="H3997" s="11"/>
      <c r="I3997" s="11"/>
      <c r="J3997" s="11"/>
      <c r="K3997" s="2"/>
      <c r="L3997" s="2"/>
      <c r="M3997" s="1"/>
    </row>
    <row r="3998" spans="1:13" x14ac:dyDescent="0.2">
      <c r="A3998" s="1"/>
      <c r="B3998" s="1"/>
      <c r="C3998" s="16"/>
      <c r="D3998" s="1"/>
      <c r="E3998" s="1"/>
      <c r="F3998" s="1"/>
      <c r="G3998" s="1"/>
      <c r="H3998" s="11"/>
      <c r="I3998" s="11"/>
      <c r="J3998" s="11"/>
      <c r="K3998" s="2"/>
      <c r="L3998" s="2"/>
      <c r="M3998" s="1"/>
    </row>
    <row r="3999" spans="1:13" x14ac:dyDescent="0.2">
      <c r="A3999" s="1"/>
      <c r="B3999" s="1"/>
      <c r="C3999" s="16"/>
      <c r="D3999" s="1"/>
      <c r="E3999" s="1"/>
      <c r="F3999" s="1"/>
      <c r="G3999" s="1"/>
      <c r="H3999" s="11"/>
      <c r="I3999" s="11"/>
      <c r="J3999" s="11"/>
      <c r="K3999" s="2"/>
      <c r="L3999" s="2"/>
      <c r="M3999" s="1"/>
    </row>
    <row r="4000" spans="1:13" x14ac:dyDescent="0.2">
      <c r="A4000" s="1"/>
      <c r="B4000" s="1"/>
      <c r="C4000" s="16"/>
      <c r="D4000" s="1"/>
      <c r="E4000" s="1"/>
      <c r="F4000" s="1"/>
      <c r="G4000" s="1"/>
      <c r="H4000" s="11"/>
      <c r="I4000" s="11"/>
      <c r="J4000" s="11"/>
      <c r="K4000" s="2"/>
      <c r="L4000" s="2"/>
      <c r="M4000" s="1"/>
    </row>
    <row r="4001" spans="1:13" x14ac:dyDescent="0.2">
      <c r="A4001" s="1"/>
      <c r="B4001" s="1"/>
      <c r="C4001" s="16"/>
      <c r="D4001" s="1"/>
      <c r="E4001" s="1"/>
      <c r="F4001" s="1"/>
      <c r="G4001" s="1"/>
      <c r="H4001" s="11"/>
      <c r="I4001" s="11"/>
      <c r="J4001" s="11"/>
      <c r="K4001" s="2"/>
      <c r="L4001" s="2"/>
      <c r="M4001" s="1"/>
    </row>
    <row r="4002" spans="1:13" x14ac:dyDescent="0.2">
      <c r="A4002" s="1"/>
      <c r="B4002" s="1"/>
      <c r="C4002" s="16"/>
      <c r="D4002" s="1"/>
      <c r="E4002" s="1"/>
      <c r="F4002" s="1"/>
      <c r="G4002" s="1"/>
      <c r="H4002" s="11"/>
      <c r="I4002" s="11"/>
      <c r="J4002" s="11"/>
      <c r="K4002" s="2"/>
      <c r="L4002" s="2"/>
      <c r="M4002" s="1"/>
    </row>
    <row r="4003" spans="1:13" x14ac:dyDescent="0.2">
      <c r="A4003" s="1"/>
      <c r="B4003" s="1"/>
      <c r="C4003" s="16"/>
      <c r="D4003" s="1"/>
      <c r="E4003" s="1"/>
      <c r="F4003" s="1"/>
      <c r="G4003" s="1"/>
      <c r="H4003" s="11"/>
      <c r="I4003" s="11"/>
      <c r="J4003" s="11"/>
      <c r="K4003" s="2"/>
      <c r="L4003" s="2"/>
      <c r="M4003" s="1"/>
    </row>
    <row r="4004" spans="1:13" x14ac:dyDescent="0.2">
      <c r="A4004" s="1"/>
      <c r="B4004" s="1"/>
      <c r="C4004" s="16"/>
      <c r="D4004" s="1"/>
      <c r="E4004" s="1"/>
      <c r="F4004" s="1"/>
      <c r="G4004" s="1"/>
      <c r="H4004" s="11"/>
      <c r="I4004" s="11"/>
      <c r="J4004" s="11"/>
      <c r="K4004" s="2"/>
      <c r="L4004" s="2"/>
      <c r="M4004" s="1"/>
    </row>
    <row r="4005" spans="1:13" x14ac:dyDescent="0.2">
      <c r="A4005" s="1"/>
      <c r="B4005" s="1"/>
      <c r="C4005" s="16"/>
      <c r="D4005" s="1"/>
      <c r="E4005" s="1"/>
      <c r="F4005" s="1"/>
      <c r="G4005" s="1"/>
      <c r="H4005" s="11"/>
      <c r="I4005" s="11"/>
      <c r="J4005" s="11"/>
      <c r="K4005" s="2"/>
      <c r="L4005" s="2"/>
      <c r="M4005" s="1"/>
    </row>
    <row r="4006" spans="1:13" x14ac:dyDescent="0.2">
      <c r="A4006" s="1"/>
      <c r="B4006" s="1"/>
      <c r="C4006" s="16"/>
      <c r="D4006" s="1"/>
      <c r="E4006" s="1"/>
      <c r="F4006" s="1"/>
      <c r="G4006" s="1"/>
      <c r="H4006" s="11"/>
      <c r="I4006" s="11"/>
      <c r="J4006" s="11"/>
      <c r="K4006" s="2"/>
      <c r="L4006" s="2"/>
      <c r="M4006" s="1"/>
    </row>
    <row r="4007" spans="1:13" x14ac:dyDescent="0.2">
      <c r="A4007" s="1"/>
      <c r="B4007" s="1"/>
      <c r="C4007" s="16"/>
      <c r="D4007" s="1"/>
      <c r="E4007" s="1"/>
      <c r="F4007" s="1"/>
      <c r="G4007" s="1"/>
      <c r="H4007" s="11"/>
      <c r="I4007" s="11"/>
      <c r="J4007" s="11"/>
      <c r="K4007" s="2"/>
      <c r="L4007" s="2"/>
      <c r="M4007" s="1"/>
    </row>
    <row r="4008" spans="1:13" x14ac:dyDescent="0.2">
      <c r="A4008" s="1"/>
      <c r="B4008" s="1"/>
      <c r="C4008" s="16"/>
      <c r="D4008" s="1"/>
      <c r="E4008" s="1"/>
      <c r="F4008" s="1"/>
      <c r="G4008" s="1"/>
      <c r="H4008" s="11"/>
      <c r="I4008" s="11"/>
      <c r="J4008" s="11"/>
      <c r="K4008" s="2"/>
      <c r="L4008" s="2"/>
      <c r="M4008" s="1"/>
    </row>
    <row r="4009" spans="1:13" x14ac:dyDescent="0.2">
      <c r="A4009" s="1"/>
      <c r="B4009" s="1"/>
      <c r="C4009" s="16"/>
      <c r="D4009" s="1"/>
      <c r="E4009" s="1"/>
      <c r="F4009" s="1"/>
      <c r="G4009" s="1"/>
      <c r="H4009" s="11"/>
      <c r="I4009" s="11"/>
      <c r="J4009" s="11"/>
      <c r="K4009" s="2"/>
      <c r="L4009" s="2"/>
      <c r="M4009" s="1"/>
    </row>
    <row r="4010" spans="1:13" x14ac:dyDescent="0.2">
      <c r="A4010" s="1"/>
      <c r="B4010" s="1"/>
      <c r="C4010" s="16"/>
      <c r="D4010" s="1"/>
      <c r="E4010" s="1"/>
      <c r="F4010" s="1"/>
      <c r="G4010" s="1"/>
      <c r="H4010" s="11"/>
      <c r="I4010" s="11"/>
      <c r="J4010" s="11"/>
      <c r="K4010" s="2"/>
      <c r="L4010" s="2"/>
      <c r="M4010" s="1"/>
    </row>
    <row r="4011" spans="1:13" x14ac:dyDescent="0.2">
      <c r="A4011" s="1"/>
      <c r="B4011" s="1"/>
      <c r="C4011" s="16"/>
      <c r="D4011" s="1"/>
      <c r="E4011" s="1"/>
      <c r="F4011" s="1"/>
      <c r="G4011" s="1"/>
      <c r="H4011" s="11"/>
      <c r="I4011" s="11"/>
      <c r="J4011" s="11"/>
      <c r="K4011" s="2"/>
      <c r="L4011" s="2"/>
      <c r="M4011" s="1"/>
    </row>
    <row r="4012" spans="1:13" x14ac:dyDescent="0.2">
      <c r="A4012" s="1"/>
      <c r="B4012" s="1"/>
      <c r="C4012" s="16"/>
      <c r="D4012" s="1"/>
      <c r="E4012" s="1"/>
      <c r="F4012" s="1"/>
      <c r="G4012" s="1"/>
      <c r="H4012" s="11"/>
      <c r="I4012" s="11"/>
      <c r="J4012" s="11"/>
      <c r="K4012" s="2"/>
      <c r="L4012" s="2"/>
      <c r="M4012" s="1"/>
    </row>
    <row r="4013" spans="1:13" x14ac:dyDescent="0.2">
      <c r="A4013" s="1"/>
      <c r="B4013" s="1"/>
      <c r="C4013" s="16"/>
      <c r="D4013" s="1"/>
      <c r="E4013" s="1"/>
      <c r="F4013" s="1"/>
      <c r="G4013" s="1"/>
      <c r="H4013" s="11"/>
      <c r="I4013" s="11"/>
      <c r="J4013" s="11"/>
      <c r="K4013" s="2"/>
      <c r="L4013" s="2"/>
      <c r="M4013" s="1"/>
    </row>
    <row r="4014" spans="1:13" x14ac:dyDescent="0.2">
      <c r="A4014" s="1"/>
      <c r="B4014" s="1"/>
      <c r="C4014" s="16"/>
      <c r="D4014" s="1"/>
      <c r="E4014" s="1"/>
      <c r="F4014" s="1"/>
      <c r="G4014" s="1"/>
      <c r="H4014" s="11"/>
      <c r="I4014" s="11"/>
      <c r="J4014" s="11"/>
      <c r="K4014" s="2"/>
      <c r="L4014" s="2"/>
      <c r="M4014" s="1"/>
    </row>
    <row r="4015" spans="1:13" x14ac:dyDescent="0.2">
      <c r="A4015" s="1"/>
      <c r="B4015" s="1"/>
      <c r="C4015" s="16"/>
      <c r="D4015" s="1"/>
      <c r="E4015" s="1"/>
      <c r="F4015" s="1"/>
      <c r="G4015" s="1"/>
      <c r="H4015" s="11"/>
      <c r="I4015" s="11"/>
      <c r="J4015" s="11"/>
      <c r="K4015" s="2"/>
      <c r="L4015" s="2"/>
      <c r="M4015" s="1"/>
    </row>
    <row r="4016" spans="1:13" x14ac:dyDescent="0.2">
      <c r="A4016" s="1"/>
      <c r="B4016" s="1"/>
      <c r="C4016" s="16"/>
      <c r="D4016" s="1"/>
      <c r="E4016" s="1"/>
      <c r="F4016" s="1"/>
      <c r="G4016" s="1"/>
      <c r="H4016" s="11"/>
      <c r="I4016" s="11"/>
      <c r="J4016" s="11"/>
      <c r="K4016" s="2"/>
      <c r="L4016" s="2"/>
      <c r="M4016" s="1"/>
    </row>
    <row r="4017" spans="1:13" x14ac:dyDescent="0.2">
      <c r="A4017" s="1"/>
      <c r="B4017" s="1"/>
      <c r="C4017" s="16"/>
      <c r="D4017" s="1"/>
      <c r="E4017" s="1"/>
      <c r="F4017" s="1"/>
      <c r="G4017" s="1"/>
      <c r="H4017" s="11"/>
      <c r="I4017" s="11"/>
      <c r="J4017" s="11"/>
      <c r="K4017" s="2"/>
      <c r="L4017" s="2"/>
      <c r="M4017" s="1"/>
    </row>
    <row r="4018" spans="1:13" x14ac:dyDescent="0.2">
      <c r="A4018" s="1"/>
      <c r="B4018" s="1"/>
      <c r="C4018" s="16"/>
      <c r="D4018" s="1"/>
      <c r="E4018" s="1"/>
      <c r="F4018" s="1"/>
      <c r="G4018" s="1"/>
      <c r="H4018" s="11"/>
      <c r="I4018" s="11"/>
      <c r="J4018" s="11"/>
      <c r="K4018" s="2"/>
      <c r="L4018" s="2"/>
      <c r="M4018" s="1"/>
    </row>
    <row r="4019" spans="1:13" x14ac:dyDescent="0.2">
      <c r="A4019" s="1"/>
      <c r="B4019" s="1"/>
      <c r="C4019" s="16"/>
      <c r="D4019" s="1"/>
      <c r="E4019" s="1"/>
      <c r="F4019" s="1"/>
      <c r="G4019" s="1"/>
      <c r="H4019" s="11"/>
      <c r="I4019" s="11"/>
      <c r="J4019" s="11"/>
      <c r="K4019" s="2"/>
      <c r="L4019" s="2"/>
      <c r="M4019" s="1"/>
    </row>
    <row r="4020" spans="1:13" x14ac:dyDescent="0.2">
      <c r="A4020" s="1"/>
      <c r="B4020" s="1"/>
      <c r="C4020" s="16"/>
      <c r="D4020" s="1"/>
      <c r="E4020" s="1"/>
      <c r="F4020" s="1"/>
      <c r="G4020" s="1"/>
      <c r="H4020" s="11"/>
      <c r="I4020" s="11"/>
      <c r="J4020" s="11"/>
      <c r="K4020" s="2"/>
      <c r="L4020" s="2"/>
      <c r="M4020" s="1"/>
    </row>
    <row r="4021" spans="1:13" x14ac:dyDescent="0.2">
      <c r="A4021" s="1"/>
      <c r="B4021" s="1"/>
      <c r="C4021" s="16"/>
      <c r="D4021" s="1"/>
      <c r="E4021" s="1"/>
      <c r="F4021" s="1"/>
      <c r="G4021" s="1"/>
      <c r="H4021" s="11"/>
      <c r="I4021" s="11"/>
      <c r="J4021" s="11"/>
      <c r="K4021" s="2"/>
      <c r="L4021" s="2"/>
      <c r="M4021" s="1"/>
    </row>
    <row r="4022" spans="1:13" x14ac:dyDescent="0.2">
      <c r="A4022" s="1"/>
      <c r="B4022" s="1"/>
      <c r="C4022" s="16"/>
      <c r="D4022" s="1"/>
      <c r="E4022" s="1"/>
      <c r="F4022" s="1"/>
      <c r="G4022" s="1"/>
      <c r="H4022" s="11"/>
      <c r="I4022" s="11"/>
      <c r="J4022" s="11"/>
      <c r="K4022" s="2"/>
      <c r="L4022" s="2"/>
      <c r="M4022" s="1"/>
    </row>
    <row r="4023" spans="1:13" x14ac:dyDescent="0.2">
      <c r="A4023" s="1"/>
      <c r="B4023" s="1"/>
      <c r="C4023" s="16"/>
      <c r="D4023" s="1"/>
      <c r="E4023" s="1"/>
      <c r="F4023" s="1"/>
      <c r="G4023" s="1"/>
      <c r="H4023" s="11"/>
      <c r="I4023" s="11"/>
      <c r="J4023" s="11"/>
      <c r="K4023" s="2"/>
      <c r="L4023" s="2"/>
      <c r="M4023" s="1"/>
    </row>
    <row r="4024" spans="1:13" x14ac:dyDescent="0.2">
      <c r="A4024" s="1"/>
      <c r="B4024" s="1"/>
      <c r="C4024" s="16"/>
      <c r="D4024" s="1"/>
      <c r="E4024" s="1"/>
      <c r="F4024" s="1"/>
      <c r="G4024" s="1"/>
      <c r="H4024" s="11"/>
      <c r="I4024" s="11"/>
      <c r="J4024" s="11"/>
      <c r="K4024" s="2"/>
      <c r="L4024" s="2"/>
      <c r="M4024" s="1"/>
    </row>
    <row r="4025" spans="1:13" x14ac:dyDescent="0.2">
      <c r="A4025" s="1"/>
      <c r="B4025" s="1"/>
      <c r="C4025" s="16"/>
      <c r="D4025" s="1"/>
      <c r="E4025" s="1"/>
      <c r="F4025" s="1"/>
      <c r="G4025" s="1"/>
      <c r="H4025" s="11"/>
      <c r="I4025" s="11"/>
      <c r="J4025" s="11"/>
      <c r="K4025" s="2"/>
      <c r="L4025" s="2"/>
      <c r="M4025" s="1"/>
    </row>
    <row r="4026" spans="1:13" x14ac:dyDescent="0.2">
      <c r="A4026" s="1"/>
      <c r="B4026" s="1"/>
      <c r="C4026" s="16"/>
      <c r="D4026" s="1"/>
      <c r="E4026" s="1"/>
      <c r="F4026" s="1"/>
      <c r="G4026" s="1"/>
      <c r="H4026" s="11"/>
      <c r="I4026" s="11"/>
      <c r="J4026" s="11"/>
      <c r="K4026" s="2"/>
      <c r="L4026" s="2"/>
      <c r="M4026" s="1"/>
    </row>
    <row r="4027" spans="1:13" x14ac:dyDescent="0.2">
      <c r="A4027" s="1"/>
      <c r="B4027" s="1"/>
      <c r="C4027" s="16"/>
      <c r="D4027" s="1"/>
      <c r="E4027" s="1"/>
      <c r="F4027" s="1"/>
      <c r="G4027" s="1"/>
      <c r="H4027" s="11"/>
      <c r="I4027" s="11"/>
      <c r="J4027" s="11"/>
      <c r="K4027" s="2"/>
      <c r="L4027" s="2"/>
      <c r="M4027" s="1"/>
    </row>
    <row r="4028" spans="1:13" x14ac:dyDescent="0.2">
      <c r="A4028" s="1"/>
      <c r="B4028" s="1"/>
      <c r="C4028" s="16"/>
      <c r="D4028" s="1"/>
      <c r="E4028" s="1"/>
      <c r="F4028" s="1"/>
      <c r="G4028" s="1"/>
      <c r="H4028" s="11"/>
      <c r="I4028" s="11"/>
      <c r="J4028" s="11"/>
      <c r="K4028" s="2"/>
      <c r="L4028" s="2"/>
      <c r="M4028" s="1"/>
    </row>
    <row r="4029" spans="1:13" x14ac:dyDescent="0.2">
      <c r="A4029" s="1"/>
      <c r="B4029" s="1"/>
      <c r="C4029" s="16"/>
      <c r="D4029" s="1"/>
      <c r="E4029" s="1"/>
      <c r="F4029" s="1"/>
      <c r="G4029" s="1"/>
      <c r="H4029" s="11"/>
      <c r="I4029" s="11"/>
      <c r="J4029" s="11"/>
      <c r="K4029" s="2"/>
      <c r="L4029" s="2"/>
      <c r="M4029" s="1"/>
    </row>
    <row r="4030" spans="1:13" x14ac:dyDescent="0.2">
      <c r="A4030" s="1"/>
      <c r="B4030" s="1"/>
      <c r="C4030" s="16"/>
      <c r="D4030" s="1"/>
      <c r="E4030" s="1"/>
      <c r="F4030" s="1"/>
      <c r="G4030" s="1"/>
      <c r="H4030" s="11"/>
      <c r="I4030" s="11"/>
      <c r="J4030" s="11"/>
      <c r="K4030" s="2"/>
      <c r="L4030" s="2"/>
      <c r="M4030" s="1"/>
    </row>
    <row r="4031" spans="1:13" x14ac:dyDescent="0.2">
      <c r="A4031" s="1"/>
      <c r="B4031" s="1"/>
      <c r="C4031" s="16"/>
      <c r="D4031" s="1"/>
      <c r="E4031" s="1"/>
      <c r="F4031" s="1"/>
      <c r="G4031" s="1"/>
      <c r="H4031" s="11"/>
      <c r="I4031" s="11"/>
      <c r="J4031" s="11"/>
      <c r="K4031" s="2"/>
      <c r="L4031" s="2"/>
      <c r="M4031" s="1"/>
    </row>
    <row r="4032" spans="1:13" x14ac:dyDescent="0.2">
      <c r="A4032" s="1"/>
      <c r="B4032" s="1"/>
      <c r="C4032" s="16"/>
      <c r="D4032" s="1"/>
      <c r="E4032" s="1"/>
      <c r="F4032" s="1"/>
      <c r="G4032" s="1"/>
      <c r="H4032" s="11"/>
      <c r="I4032" s="11"/>
      <c r="J4032" s="11"/>
      <c r="K4032" s="2"/>
      <c r="L4032" s="2"/>
      <c r="M4032" s="1"/>
    </row>
    <row r="4033" spans="1:13" x14ac:dyDescent="0.2">
      <c r="A4033" s="1"/>
      <c r="B4033" s="1"/>
      <c r="C4033" s="16"/>
      <c r="D4033" s="1"/>
      <c r="E4033" s="1"/>
      <c r="F4033" s="1"/>
      <c r="G4033" s="1"/>
      <c r="H4033" s="11"/>
      <c r="I4033" s="11"/>
      <c r="J4033" s="11"/>
      <c r="K4033" s="2"/>
      <c r="L4033" s="2"/>
      <c r="M4033" s="1"/>
    </row>
    <row r="4034" spans="1:13" x14ac:dyDescent="0.2">
      <c r="A4034" s="1"/>
      <c r="B4034" s="1"/>
      <c r="C4034" s="16"/>
      <c r="D4034" s="1"/>
      <c r="E4034" s="1"/>
      <c r="F4034" s="1"/>
      <c r="G4034" s="1"/>
      <c r="H4034" s="11"/>
      <c r="I4034" s="11"/>
      <c r="J4034" s="11"/>
      <c r="K4034" s="2"/>
      <c r="L4034" s="2"/>
      <c r="M4034" s="1"/>
    </row>
    <row r="4035" spans="1:13" x14ac:dyDescent="0.2">
      <c r="A4035" s="1"/>
      <c r="B4035" s="1"/>
      <c r="C4035" s="16"/>
      <c r="D4035" s="1"/>
      <c r="E4035" s="1"/>
      <c r="F4035" s="1"/>
      <c r="G4035" s="1"/>
      <c r="H4035" s="11"/>
      <c r="I4035" s="11"/>
      <c r="J4035" s="11"/>
      <c r="K4035" s="2"/>
      <c r="L4035" s="2"/>
      <c r="M4035" s="1"/>
    </row>
    <row r="4036" spans="1:13" x14ac:dyDescent="0.2">
      <c r="A4036" s="1"/>
      <c r="B4036" s="1"/>
      <c r="C4036" s="16"/>
      <c r="D4036" s="1"/>
      <c r="E4036" s="1"/>
      <c r="F4036" s="1"/>
      <c r="G4036" s="1"/>
      <c r="H4036" s="11"/>
      <c r="I4036" s="11"/>
      <c r="J4036" s="11"/>
      <c r="K4036" s="2"/>
      <c r="L4036" s="2"/>
      <c r="M4036" s="1"/>
    </row>
    <row r="4037" spans="1:13" x14ac:dyDescent="0.2">
      <c r="A4037" s="1"/>
      <c r="B4037" s="1"/>
      <c r="C4037" s="16"/>
      <c r="D4037" s="1"/>
      <c r="E4037" s="1"/>
      <c r="F4037" s="1"/>
      <c r="G4037" s="1"/>
      <c r="H4037" s="11"/>
      <c r="I4037" s="11"/>
      <c r="J4037" s="11"/>
      <c r="K4037" s="2"/>
      <c r="L4037" s="2"/>
      <c r="M4037" s="1"/>
    </row>
    <row r="4038" spans="1:13" x14ac:dyDescent="0.2">
      <c r="A4038" s="1"/>
      <c r="B4038" s="1"/>
      <c r="C4038" s="16"/>
      <c r="D4038" s="1"/>
      <c r="E4038" s="1"/>
      <c r="F4038" s="1"/>
      <c r="G4038" s="1"/>
      <c r="H4038" s="11"/>
      <c r="I4038" s="11"/>
      <c r="J4038" s="11"/>
      <c r="K4038" s="2"/>
      <c r="L4038" s="2"/>
      <c r="M4038" s="1"/>
    </row>
    <row r="4039" spans="1:13" x14ac:dyDescent="0.2">
      <c r="A4039" s="1"/>
      <c r="B4039" s="1"/>
      <c r="C4039" s="16"/>
      <c r="D4039" s="1"/>
      <c r="E4039" s="1"/>
      <c r="F4039" s="1"/>
      <c r="G4039" s="1"/>
      <c r="H4039" s="11"/>
      <c r="I4039" s="11"/>
      <c r="J4039" s="11"/>
      <c r="K4039" s="2"/>
      <c r="L4039" s="2"/>
      <c r="M4039" s="1"/>
    </row>
    <row r="4040" spans="1:13" x14ac:dyDescent="0.2">
      <c r="A4040" s="1"/>
      <c r="B4040" s="1"/>
      <c r="C4040" s="16"/>
      <c r="D4040" s="1"/>
      <c r="E4040" s="1"/>
      <c r="F4040" s="1"/>
      <c r="G4040" s="1"/>
      <c r="H4040" s="11"/>
      <c r="I4040" s="11"/>
      <c r="J4040" s="11"/>
      <c r="K4040" s="2"/>
      <c r="L4040" s="2"/>
      <c r="M4040" s="1"/>
    </row>
    <row r="4041" spans="1:13" x14ac:dyDescent="0.2">
      <c r="A4041" s="1"/>
      <c r="B4041" s="1"/>
      <c r="C4041" s="16"/>
      <c r="D4041" s="1"/>
      <c r="E4041" s="1"/>
      <c r="F4041" s="1"/>
      <c r="G4041" s="1"/>
      <c r="H4041" s="11"/>
      <c r="I4041" s="11"/>
      <c r="J4041" s="11"/>
      <c r="K4041" s="2"/>
      <c r="L4041" s="2"/>
      <c r="M4041" s="1"/>
    </row>
    <row r="4042" spans="1:13" x14ac:dyDescent="0.2">
      <c r="A4042" s="1"/>
      <c r="B4042" s="1"/>
      <c r="C4042" s="16"/>
      <c r="D4042" s="1"/>
      <c r="E4042" s="1"/>
      <c r="F4042" s="1"/>
      <c r="G4042" s="1"/>
      <c r="H4042" s="11"/>
      <c r="I4042" s="11"/>
      <c r="J4042" s="11"/>
      <c r="K4042" s="2"/>
      <c r="L4042" s="2"/>
      <c r="M4042" s="1"/>
    </row>
    <row r="4043" spans="1:13" x14ac:dyDescent="0.2">
      <c r="A4043" s="1"/>
      <c r="B4043" s="1"/>
      <c r="C4043" s="16"/>
      <c r="D4043" s="1"/>
      <c r="E4043" s="1"/>
      <c r="F4043" s="1"/>
      <c r="G4043" s="1"/>
      <c r="H4043" s="11"/>
      <c r="I4043" s="11"/>
      <c r="J4043" s="11"/>
      <c r="K4043" s="2"/>
      <c r="L4043" s="2"/>
      <c r="M4043" s="1"/>
    </row>
    <row r="4044" spans="1:13" x14ac:dyDescent="0.2">
      <c r="A4044" s="1"/>
      <c r="B4044" s="1"/>
      <c r="C4044" s="16"/>
      <c r="D4044" s="1"/>
      <c r="E4044" s="1"/>
      <c r="F4044" s="1"/>
      <c r="G4044" s="1"/>
      <c r="H4044" s="11"/>
      <c r="I4044" s="11"/>
      <c r="J4044" s="11"/>
      <c r="K4044" s="2"/>
      <c r="L4044" s="2"/>
      <c r="M4044" s="1"/>
    </row>
    <row r="4045" spans="1:13" x14ac:dyDescent="0.2">
      <c r="A4045" s="1"/>
      <c r="B4045" s="1"/>
      <c r="C4045" s="16"/>
      <c r="D4045" s="1"/>
      <c r="E4045" s="1"/>
      <c r="F4045" s="1"/>
      <c r="G4045" s="1"/>
      <c r="H4045" s="11"/>
      <c r="I4045" s="11"/>
      <c r="J4045" s="11"/>
      <c r="K4045" s="2"/>
      <c r="L4045" s="2"/>
      <c r="M4045" s="1"/>
    </row>
    <row r="4046" spans="1:13" x14ac:dyDescent="0.2">
      <c r="A4046" s="1"/>
      <c r="B4046" s="1"/>
      <c r="C4046" s="16"/>
      <c r="D4046" s="1"/>
      <c r="E4046" s="1"/>
      <c r="F4046" s="1"/>
      <c r="G4046" s="1"/>
      <c r="H4046" s="11"/>
      <c r="I4046" s="11"/>
      <c r="J4046" s="11"/>
      <c r="K4046" s="2"/>
      <c r="L4046" s="2"/>
      <c r="M4046" s="1"/>
    </row>
    <row r="4047" spans="1:13" x14ac:dyDescent="0.2">
      <c r="A4047" s="1"/>
      <c r="B4047" s="1"/>
      <c r="C4047" s="16"/>
      <c r="D4047" s="1"/>
      <c r="E4047" s="1"/>
      <c r="F4047" s="1"/>
      <c r="G4047" s="1"/>
      <c r="H4047" s="11"/>
      <c r="I4047" s="11"/>
      <c r="J4047" s="11"/>
      <c r="K4047" s="2"/>
      <c r="L4047" s="2"/>
      <c r="M4047" s="1"/>
    </row>
    <row r="4048" spans="1:13" x14ac:dyDescent="0.2">
      <c r="A4048" s="1"/>
      <c r="B4048" s="1"/>
      <c r="C4048" s="16"/>
      <c r="D4048" s="1"/>
      <c r="E4048" s="1"/>
      <c r="F4048" s="1"/>
      <c r="G4048" s="1"/>
      <c r="H4048" s="11"/>
      <c r="I4048" s="11"/>
      <c r="J4048" s="11"/>
      <c r="K4048" s="2"/>
      <c r="L4048" s="2"/>
      <c r="M4048" s="1"/>
    </row>
    <row r="4049" spans="1:13" x14ac:dyDescent="0.2">
      <c r="A4049" s="1"/>
      <c r="B4049" s="1"/>
      <c r="C4049" s="16"/>
      <c r="D4049" s="1"/>
      <c r="E4049" s="1"/>
      <c r="F4049" s="1"/>
      <c r="G4049" s="1"/>
      <c r="H4049" s="11"/>
      <c r="I4049" s="11"/>
      <c r="J4049" s="11"/>
      <c r="K4049" s="2"/>
      <c r="L4049" s="2"/>
      <c r="M4049" s="1"/>
    </row>
    <row r="4050" spans="1:13" x14ac:dyDescent="0.2">
      <c r="A4050" s="1"/>
      <c r="B4050" s="1"/>
      <c r="C4050" s="16"/>
      <c r="D4050" s="1"/>
      <c r="E4050" s="1"/>
      <c r="F4050" s="1"/>
      <c r="G4050" s="1"/>
      <c r="H4050" s="11"/>
      <c r="I4050" s="11"/>
      <c r="J4050" s="11"/>
      <c r="K4050" s="2"/>
      <c r="L4050" s="2"/>
      <c r="M4050" s="1"/>
    </row>
    <row r="4051" spans="1:13" x14ac:dyDescent="0.2">
      <c r="A4051" s="1"/>
      <c r="B4051" s="1"/>
      <c r="C4051" s="16"/>
      <c r="D4051" s="1"/>
      <c r="E4051" s="1"/>
      <c r="F4051" s="1"/>
      <c r="G4051" s="1"/>
      <c r="H4051" s="11"/>
      <c r="I4051" s="11"/>
      <c r="J4051" s="11"/>
      <c r="K4051" s="2"/>
      <c r="L4051" s="2"/>
      <c r="M4051" s="1"/>
    </row>
    <row r="4052" spans="1:13" x14ac:dyDescent="0.2">
      <c r="A4052" s="1"/>
      <c r="B4052" s="1"/>
      <c r="C4052" s="16"/>
      <c r="D4052" s="1"/>
      <c r="E4052" s="1"/>
      <c r="F4052" s="1"/>
      <c r="G4052" s="1"/>
      <c r="H4052" s="11"/>
      <c r="I4052" s="11"/>
      <c r="J4052" s="11"/>
      <c r="K4052" s="2"/>
      <c r="L4052" s="2"/>
      <c r="M4052" s="1"/>
    </row>
    <row r="4053" spans="1:13" x14ac:dyDescent="0.2">
      <c r="A4053" s="1"/>
      <c r="B4053" s="1"/>
      <c r="C4053" s="16"/>
      <c r="D4053" s="1"/>
      <c r="E4053" s="1"/>
      <c r="F4053" s="1"/>
      <c r="G4053" s="1"/>
      <c r="H4053" s="11"/>
      <c r="I4053" s="11"/>
      <c r="J4053" s="11"/>
      <c r="K4053" s="2"/>
      <c r="L4053" s="2"/>
      <c r="M4053" s="1"/>
    </row>
    <row r="4054" spans="1:13" x14ac:dyDescent="0.2">
      <c r="A4054" s="1"/>
      <c r="B4054" s="1"/>
      <c r="C4054" s="16"/>
      <c r="D4054" s="1"/>
      <c r="E4054" s="1"/>
      <c r="F4054" s="1"/>
      <c r="G4054" s="1"/>
      <c r="H4054" s="11"/>
      <c r="I4054" s="11"/>
      <c r="J4054" s="11"/>
      <c r="K4054" s="2"/>
      <c r="L4054" s="2"/>
      <c r="M4054" s="1"/>
    </row>
    <row r="4055" spans="1:13" x14ac:dyDescent="0.2">
      <c r="A4055" s="1"/>
      <c r="B4055" s="1"/>
      <c r="C4055" s="16"/>
      <c r="D4055" s="1"/>
      <c r="E4055" s="1"/>
      <c r="F4055" s="1"/>
      <c r="G4055" s="1"/>
      <c r="H4055" s="11"/>
      <c r="I4055" s="11"/>
      <c r="J4055" s="11"/>
      <c r="K4055" s="2"/>
      <c r="L4055" s="2"/>
      <c r="M4055" s="1"/>
    </row>
    <row r="4056" spans="1:13" x14ac:dyDescent="0.2">
      <c r="A4056" s="1"/>
      <c r="B4056" s="1"/>
      <c r="C4056" s="16"/>
      <c r="D4056" s="1"/>
      <c r="E4056" s="1"/>
      <c r="F4056" s="1"/>
      <c r="G4056" s="1"/>
      <c r="H4056" s="11"/>
      <c r="I4056" s="11"/>
      <c r="J4056" s="11"/>
      <c r="K4056" s="2"/>
      <c r="L4056" s="2"/>
      <c r="M4056" s="1"/>
    </row>
    <row r="4057" spans="1:13" x14ac:dyDescent="0.2">
      <c r="A4057" s="1"/>
      <c r="B4057" s="1"/>
      <c r="C4057" s="16"/>
      <c r="D4057" s="1"/>
      <c r="E4057" s="1"/>
      <c r="F4057" s="1"/>
      <c r="G4057" s="1"/>
      <c r="H4057" s="11"/>
      <c r="I4057" s="11"/>
      <c r="J4057" s="11"/>
      <c r="K4057" s="2"/>
      <c r="L4057" s="2"/>
      <c r="M4057" s="1"/>
    </row>
    <row r="4058" spans="1:13" x14ac:dyDescent="0.2">
      <c r="A4058" s="1"/>
      <c r="B4058" s="1"/>
      <c r="C4058" s="16"/>
      <c r="D4058" s="1"/>
      <c r="E4058" s="1"/>
      <c r="F4058" s="1"/>
      <c r="G4058" s="1"/>
      <c r="H4058" s="11"/>
      <c r="I4058" s="11"/>
      <c r="J4058" s="11"/>
      <c r="K4058" s="2"/>
      <c r="L4058" s="2"/>
      <c r="M4058" s="1"/>
    </row>
    <row r="4059" spans="1:13" x14ac:dyDescent="0.2">
      <c r="A4059" s="1"/>
      <c r="B4059" s="1"/>
      <c r="C4059" s="16"/>
      <c r="D4059" s="1"/>
      <c r="E4059" s="1"/>
      <c r="F4059" s="1"/>
      <c r="G4059" s="1"/>
      <c r="H4059" s="11"/>
      <c r="I4059" s="11"/>
      <c r="J4059" s="11"/>
      <c r="K4059" s="2"/>
      <c r="L4059" s="2"/>
      <c r="M4059" s="1"/>
    </row>
    <row r="4060" spans="1:13" x14ac:dyDescent="0.2">
      <c r="A4060" s="1"/>
      <c r="B4060" s="1"/>
      <c r="C4060" s="16"/>
      <c r="D4060" s="1"/>
      <c r="E4060" s="1"/>
      <c r="F4060" s="1"/>
      <c r="G4060" s="1"/>
      <c r="H4060" s="11"/>
      <c r="I4060" s="11"/>
      <c r="J4060" s="11"/>
      <c r="K4060" s="2"/>
      <c r="L4060" s="2"/>
      <c r="M4060" s="1"/>
    </row>
    <row r="4061" spans="1:13" x14ac:dyDescent="0.2">
      <c r="A4061" s="1"/>
      <c r="B4061" s="1"/>
      <c r="C4061" s="16"/>
      <c r="D4061" s="1"/>
      <c r="E4061" s="1"/>
      <c r="F4061" s="1"/>
      <c r="G4061" s="1"/>
      <c r="H4061" s="11"/>
      <c r="I4061" s="11"/>
      <c r="J4061" s="11"/>
      <c r="K4061" s="2"/>
      <c r="L4061" s="2"/>
      <c r="M4061" s="1"/>
    </row>
    <row r="4062" spans="1:13" x14ac:dyDescent="0.2">
      <c r="A4062" s="1"/>
      <c r="B4062" s="1"/>
      <c r="C4062" s="16"/>
      <c r="D4062" s="1"/>
      <c r="E4062" s="1"/>
      <c r="F4062" s="1"/>
      <c r="G4062" s="1"/>
      <c r="H4062" s="11"/>
      <c r="I4062" s="11"/>
      <c r="J4062" s="11"/>
      <c r="K4062" s="2"/>
      <c r="L4062" s="2"/>
      <c r="M4062" s="1"/>
    </row>
    <row r="4063" spans="1:13" x14ac:dyDescent="0.2">
      <c r="A4063" s="1"/>
      <c r="B4063" s="1"/>
      <c r="C4063" s="16"/>
      <c r="D4063" s="1"/>
      <c r="E4063" s="1"/>
      <c r="F4063" s="1"/>
      <c r="G4063" s="1"/>
      <c r="H4063" s="11"/>
      <c r="I4063" s="11"/>
      <c r="J4063" s="11"/>
      <c r="K4063" s="2"/>
      <c r="L4063" s="2"/>
      <c r="M4063" s="1"/>
    </row>
    <row r="4064" spans="1:13" x14ac:dyDescent="0.2">
      <c r="A4064" s="1"/>
      <c r="B4064" s="1"/>
      <c r="C4064" s="16"/>
      <c r="D4064" s="1"/>
      <c r="E4064" s="1"/>
      <c r="F4064" s="1"/>
      <c r="G4064" s="1"/>
      <c r="H4064" s="11"/>
      <c r="I4064" s="11"/>
      <c r="J4064" s="11"/>
      <c r="K4064" s="2"/>
      <c r="L4064" s="2"/>
      <c r="M4064" s="1"/>
    </row>
    <row r="4065" spans="1:13" x14ac:dyDescent="0.2">
      <c r="A4065" s="1"/>
      <c r="B4065" s="1"/>
      <c r="C4065" s="16"/>
      <c r="D4065" s="1"/>
      <c r="E4065" s="1"/>
      <c r="F4065" s="1"/>
      <c r="G4065" s="1"/>
      <c r="H4065" s="11"/>
      <c r="I4065" s="11"/>
      <c r="J4065" s="11"/>
      <c r="K4065" s="2"/>
      <c r="L4065" s="2"/>
      <c r="M4065" s="1"/>
    </row>
    <row r="4066" spans="1:13" x14ac:dyDescent="0.2">
      <c r="A4066" s="1"/>
      <c r="B4066" s="1"/>
      <c r="C4066" s="16"/>
      <c r="D4066" s="1"/>
      <c r="E4066" s="1"/>
      <c r="F4066" s="1"/>
      <c r="G4066" s="1"/>
      <c r="H4066" s="11"/>
      <c r="I4066" s="11"/>
      <c r="J4066" s="11"/>
      <c r="K4066" s="2"/>
      <c r="L4066" s="2"/>
      <c r="M4066" s="1"/>
    </row>
    <row r="4067" spans="1:13" x14ac:dyDescent="0.2">
      <c r="A4067" s="1"/>
      <c r="B4067" s="1"/>
      <c r="C4067" s="16"/>
      <c r="D4067" s="1"/>
      <c r="E4067" s="1"/>
      <c r="F4067" s="1"/>
      <c r="G4067" s="1"/>
      <c r="H4067" s="11"/>
      <c r="I4067" s="11"/>
      <c r="J4067" s="11"/>
      <c r="K4067" s="2"/>
      <c r="L4067" s="2"/>
      <c r="M4067" s="1"/>
    </row>
    <row r="4068" spans="1:13" x14ac:dyDescent="0.2">
      <c r="A4068" s="1"/>
      <c r="B4068" s="1"/>
      <c r="C4068" s="16"/>
      <c r="D4068" s="1"/>
      <c r="E4068" s="1"/>
      <c r="F4068" s="1"/>
      <c r="G4068" s="1"/>
      <c r="H4068" s="11"/>
      <c r="I4068" s="11"/>
      <c r="J4068" s="11"/>
      <c r="K4068" s="2"/>
      <c r="L4068" s="2"/>
      <c r="M4068" s="1"/>
    </row>
    <row r="4069" spans="1:13" x14ac:dyDescent="0.2">
      <c r="A4069" s="1"/>
      <c r="B4069" s="1"/>
      <c r="C4069" s="16"/>
      <c r="D4069" s="1"/>
      <c r="E4069" s="1"/>
      <c r="F4069" s="1"/>
      <c r="G4069" s="1"/>
      <c r="H4069" s="11"/>
      <c r="I4069" s="11"/>
      <c r="J4069" s="11"/>
      <c r="K4069" s="2"/>
      <c r="L4069" s="2"/>
      <c r="M4069" s="1"/>
    </row>
    <row r="4070" spans="1:13" x14ac:dyDescent="0.2">
      <c r="A4070" s="1"/>
      <c r="B4070" s="1"/>
      <c r="C4070" s="16"/>
      <c r="D4070" s="1"/>
      <c r="E4070" s="1"/>
      <c r="F4070" s="1"/>
      <c r="G4070" s="1"/>
      <c r="H4070" s="11"/>
      <c r="I4070" s="11"/>
      <c r="J4070" s="11"/>
      <c r="K4070" s="2"/>
      <c r="L4070" s="2"/>
      <c r="M4070" s="1"/>
    </row>
    <row r="4071" spans="1:13" x14ac:dyDescent="0.2">
      <c r="A4071" s="1"/>
      <c r="B4071" s="1"/>
      <c r="C4071" s="16"/>
      <c r="D4071" s="1"/>
      <c r="E4071" s="1"/>
      <c r="F4071" s="1"/>
      <c r="G4071" s="1"/>
      <c r="H4071" s="11"/>
      <c r="I4071" s="11"/>
      <c r="J4071" s="11"/>
      <c r="K4071" s="2"/>
      <c r="L4071" s="2"/>
      <c r="M4071" s="1"/>
    </row>
    <row r="4072" spans="1:13" x14ac:dyDescent="0.2">
      <c r="A4072" s="1"/>
      <c r="B4072" s="1"/>
      <c r="C4072" s="16"/>
      <c r="D4072" s="1"/>
      <c r="E4072" s="1"/>
      <c r="F4072" s="1"/>
      <c r="G4072" s="1"/>
      <c r="H4072" s="11"/>
      <c r="I4072" s="11"/>
      <c r="J4072" s="11"/>
      <c r="K4072" s="2"/>
      <c r="L4072" s="2"/>
      <c r="M4072" s="1"/>
    </row>
    <row r="4073" spans="1:13" x14ac:dyDescent="0.2">
      <c r="A4073" s="1"/>
      <c r="B4073" s="1"/>
      <c r="C4073" s="16"/>
      <c r="D4073" s="1"/>
      <c r="E4073" s="1"/>
      <c r="F4073" s="1"/>
      <c r="G4073" s="1"/>
      <c r="H4073" s="11"/>
      <c r="I4073" s="11"/>
      <c r="J4073" s="11"/>
      <c r="K4073" s="2"/>
      <c r="L4073" s="2"/>
      <c r="M4073" s="1"/>
    </row>
    <row r="4074" spans="1:13" x14ac:dyDescent="0.2">
      <c r="A4074" s="1"/>
      <c r="B4074" s="1"/>
      <c r="C4074" s="16"/>
      <c r="D4074" s="1"/>
      <c r="E4074" s="1"/>
      <c r="F4074" s="1"/>
      <c r="G4074" s="1"/>
      <c r="H4074" s="11"/>
      <c r="I4074" s="11"/>
      <c r="J4074" s="11"/>
      <c r="K4074" s="2"/>
      <c r="L4074" s="2"/>
      <c r="M4074" s="1"/>
    </row>
    <row r="4075" spans="1:13" x14ac:dyDescent="0.2">
      <c r="A4075" s="1"/>
      <c r="B4075" s="1"/>
      <c r="C4075" s="16"/>
      <c r="D4075" s="1"/>
      <c r="E4075" s="1"/>
      <c r="F4075" s="1"/>
      <c r="G4075" s="1"/>
      <c r="H4075" s="11"/>
      <c r="I4075" s="11"/>
      <c r="J4075" s="11"/>
      <c r="K4075" s="2"/>
      <c r="L4075" s="2"/>
      <c r="M4075" s="1"/>
    </row>
    <row r="4076" spans="1:13" x14ac:dyDescent="0.2">
      <c r="A4076" s="1"/>
      <c r="B4076" s="1"/>
      <c r="C4076" s="16"/>
      <c r="D4076" s="1"/>
      <c r="E4076" s="1"/>
      <c r="F4076" s="1"/>
      <c r="G4076" s="1"/>
      <c r="H4076" s="11"/>
      <c r="I4076" s="11"/>
      <c r="J4076" s="11"/>
      <c r="K4076" s="2"/>
      <c r="L4076" s="2"/>
      <c r="M4076" s="1"/>
    </row>
    <row r="4077" spans="1:13" x14ac:dyDescent="0.2">
      <c r="A4077" s="1"/>
      <c r="B4077" s="1"/>
      <c r="C4077" s="16"/>
      <c r="D4077" s="1"/>
      <c r="E4077" s="1"/>
      <c r="F4077" s="1"/>
      <c r="G4077" s="1"/>
      <c r="H4077" s="11"/>
      <c r="I4077" s="11"/>
      <c r="J4077" s="11"/>
      <c r="K4077" s="2"/>
      <c r="L4077" s="2"/>
      <c r="M4077" s="1"/>
    </row>
    <row r="4078" spans="1:13" x14ac:dyDescent="0.2">
      <c r="A4078" s="1"/>
      <c r="B4078" s="1"/>
      <c r="C4078" s="16"/>
      <c r="D4078" s="1"/>
      <c r="E4078" s="1"/>
      <c r="F4078" s="1"/>
      <c r="G4078" s="1"/>
      <c r="H4078" s="11"/>
      <c r="I4078" s="11"/>
      <c r="J4078" s="11"/>
      <c r="K4078" s="2"/>
      <c r="L4078" s="2"/>
      <c r="M4078" s="1"/>
    </row>
    <row r="4079" spans="1:13" x14ac:dyDescent="0.2">
      <c r="A4079" s="1"/>
      <c r="B4079" s="1"/>
      <c r="C4079" s="16"/>
      <c r="D4079" s="1"/>
      <c r="E4079" s="1"/>
      <c r="F4079" s="1"/>
      <c r="G4079" s="1"/>
      <c r="H4079" s="11"/>
      <c r="I4079" s="11"/>
      <c r="J4079" s="11"/>
      <c r="K4079" s="2"/>
      <c r="L4079" s="2"/>
      <c r="M4079" s="1"/>
    </row>
    <row r="4080" spans="1:13" x14ac:dyDescent="0.2">
      <c r="A4080" s="1"/>
      <c r="B4080" s="1"/>
      <c r="C4080" s="16"/>
      <c r="D4080" s="1"/>
      <c r="E4080" s="1"/>
      <c r="F4080" s="1"/>
      <c r="G4080" s="1"/>
      <c r="H4080" s="11"/>
      <c r="I4080" s="11"/>
      <c r="J4080" s="11"/>
      <c r="K4080" s="2"/>
      <c r="L4080" s="2"/>
      <c r="M4080" s="1"/>
    </row>
    <row r="4081" spans="1:13" x14ac:dyDescent="0.2">
      <c r="A4081" s="1"/>
      <c r="B4081" s="1"/>
      <c r="C4081" s="16"/>
      <c r="D4081" s="1"/>
      <c r="E4081" s="1"/>
      <c r="F4081" s="1"/>
      <c r="G4081" s="1"/>
      <c r="H4081" s="11"/>
      <c r="I4081" s="11"/>
      <c r="J4081" s="11"/>
      <c r="K4081" s="2"/>
      <c r="L4081" s="2"/>
      <c r="M4081" s="1"/>
    </row>
    <row r="4082" spans="1:13" x14ac:dyDescent="0.2">
      <c r="A4082" s="1"/>
      <c r="B4082" s="1"/>
      <c r="C4082" s="16"/>
      <c r="D4082" s="1"/>
      <c r="E4082" s="1"/>
      <c r="F4082" s="1"/>
      <c r="G4082" s="1"/>
      <c r="H4082" s="11"/>
      <c r="I4082" s="11"/>
      <c r="J4082" s="11"/>
      <c r="K4082" s="2"/>
      <c r="L4082" s="2"/>
      <c r="M4082" s="1"/>
    </row>
    <row r="4083" spans="1:13" x14ac:dyDescent="0.2">
      <c r="A4083" s="1"/>
      <c r="B4083" s="1"/>
      <c r="C4083" s="16"/>
      <c r="D4083" s="1"/>
      <c r="E4083" s="1"/>
      <c r="F4083" s="1"/>
      <c r="G4083" s="1"/>
      <c r="H4083" s="11"/>
      <c r="I4083" s="11"/>
      <c r="J4083" s="11"/>
      <c r="K4083" s="2"/>
      <c r="L4083" s="2"/>
      <c r="M4083" s="1"/>
    </row>
    <row r="4084" spans="1:13" x14ac:dyDescent="0.2">
      <c r="A4084" s="1"/>
      <c r="B4084" s="1"/>
      <c r="C4084" s="16"/>
      <c r="D4084" s="1"/>
      <c r="E4084" s="1"/>
      <c r="F4084" s="1"/>
      <c r="G4084" s="1"/>
      <c r="H4084" s="11"/>
      <c r="I4084" s="11"/>
      <c r="J4084" s="11"/>
      <c r="K4084" s="2"/>
      <c r="L4084" s="2"/>
      <c r="M4084" s="1"/>
    </row>
    <row r="4085" spans="1:13" x14ac:dyDescent="0.2">
      <c r="A4085" s="1"/>
      <c r="B4085" s="1"/>
      <c r="C4085" s="16"/>
      <c r="D4085" s="1"/>
      <c r="E4085" s="1"/>
      <c r="F4085" s="1"/>
      <c r="G4085" s="1"/>
      <c r="H4085" s="11"/>
      <c r="I4085" s="11"/>
      <c r="J4085" s="11"/>
      <c r="K4085" s="2"/>
      <c r="L4085" s="2"/>
      <c r="M4085" s="1"/>
    </row>
    <row r="4086" spans="1:13" x14ac:dyDescent="0.2">
      <c r="A4086" s="1"/>
      <c r="B4086" s="1"/>
      <c r="C4086" s="16"/>
      <c r="D4086" s="1"/>
      <c r="E4086" s="1"/>
      <c r="F4086" s="1"/>
      <c r="G4086" s="1"/>
      <c r="H4086" s="11"/>
      <c r="I4086" s="11"/>
      <c r="J4086" s="11"/>
      <c r="K4086" s="2"/>
      <c r="L4086" s="2"/>
      <c r="M4086" s="1"/>
    </row>
    <row r="4087" spans="1:13" x14ac:dyDescent="0.2">
      <c r="A4087" s="1"/>
      <c r="B4087" s="1"/>
      <c r="C4087" s="16"/>
      <c r="D4087" s="1"/>
      <c r="E4087" s="1"/>
      <c r="F4087" s="1"/>
      <c r="G4087" s="1"/>
      <c r="H4087" s="11"/>
      <c r="I4087" s="11"/>
      <c r="J4087" s="11"/>
      <c r="K4087" s="2"/>
      <c r="L4087" s="2"/>
      <c r="M4087" s="1"/>
    </row>
    <row r="4088" spans="1:13" x14ac:dyDescent="0.2">
      <c r="A4088" s="1"/>
      <c r="B4088" s="1"/>
      <c r="C4088" s="16"/>
      <c r="D4088" s="1"/>
      <c r="E4088" s="1"/>
      <c r="F4088" s="1"/>
      <c r="G4088" s="1"/>
      <c r="H4088" s="11"/>
      <c r="I4088" s="11"/>
      <c r="J4088" s="11"/>
      <c r="K4088" s="2"/>
      <c r="L4088" s="2"/>
      <c r="M4088" s="1"/>
    </row>
    <row r="4089" spans="1:13" x14ac:dyDescent="0.2">
      <c r="A4089" s="1"/>
      <c r="B4089" s="1"/>
      <c r="C4089" s="16"/>
      <c r="D4089" s="1"/>
      <c r="E4089" s="1"/>
      <c r="F4089" s="1"/>
      <c r="G4089" s="1"/>
      <c r="H4089" s="11"/>
      <c r="I4089" s="11"/>
      <c r="J4089" s="11"/>
      <c r="K4089" s="2"/>
      <c r="L4089" s="2"/>
      <c r="M4089" s="1"/>
    </row>
    <row r="4090" spans="1:13" x14ac:dyDescent="0.2">
      <c r="A4090" s="1"/>
      <c r="B4090" s="1"/>
      <c r="C4090" s="16"/>
      <c r="D4090" s="1"/>
      <c r="E4090" s="1"/>
      <c r="F4090" s="1"/>
      <c r="G4090" s="1"/>
      <c r="H4090" s="11"/>
      <c r="I4090" s="11"/>
      <c r="J4090" s="11"/>
      <c r="K4090" s="2"/>
      <c r="L4090" s="2"/>
      <c r="M4090" s="1"/>
    </row>
    <row r="4091" spans="1:13" x14ac:dyDescent="0.2">
      <c r="A4091" s="1"/>
      <c r="B4091" s="1"/>
      <c r="C4091" s="16"/>
      <c r="D4091" s="1"/>
      <c r="E4091" s="1"/>
      <c r="F4091" s="1"/>
      <c r="G4091" s="1"/>
      <c r="H4091" s="11"/>
      <c r="I4091" s="11"/>
      <c r="J4091" s="11"/>
      <c r="K4091" s="2"/>
      <c r="L4091" s="2"/>
      <c r="M4091" s="1"/>
    </row>
    <row r="4092" spans="1:13" x14ac:dyDescent="0.2">
      <c r="A4092" s="1"/>
      <c r="B4092" s="1"/>
      <c r="C4092" s="16"/>
      <c r="D4092" s="1"/>
      <c r="E4092" s="1"/>
      <c r="F4092" s="1"/>
      <c r="G4092" s="1"/>
      <c r="H4092" s="11"/>
      <c r="I4092" s="11"/>
      <c r="J4092" s="11"/>
      <c r="K4092" s="2"/>
      <c r="L4092" s="2"/>
      <c r="M4092" s="1"/>
    </row>
    <row r="4093" spans="1:13" x14ac:dyDescent="0.2">
      <c r="A4093" s="1"/>
      <c r="B4093" s="1"/>
      <c r="C4093" s="16"/>
      <c r="D4093" s="1"/>
      <c r="E4093" s="1"/>
      <c r="F4093" s="1"/>
      <c r="G4093" s="1"/>
      <c r="H4093" s="11"/>
      <c r="I4093" s="11"/>
      <c r="J4093" s="11"/>
      <c r="K4093" s="2"/>
      <c r="L4093" s="2"/>
      <c r="M4093" s="1"/>
    </row>
    <row r="4094" spans="1:13" x14ac:dyDescent="0.2">
      <c r="A4094" s="1"/>
      <c r="B4094" s="1"/>
      <c r="C4094" s="16"/>
      <c r="D4094" s="1"/>
      <c r="E4094" s="1"/>
      <c r="F4094" s="1"/>
      <c r="G4094" s="1"/>
      <c r="H4094" s="11"/>
      <c r="I4094" s="11"/>
      <c r="J4094" s="11"/>
      <c r="K4094" s="2"/>
      <c r="L4094" s="2"/>
      <c r="M4094" s="1"/>
    </row>
    <row r="4095" spans="1:13" x14ac:dyDescent="0.2">
      <c r="A4095" s="1"/>
      <c r="B4095" s="1"/>
      <c r="C4095" s="16"/>
      <c r="D4095" s="1"/>
      <c r="E4095" s="1"/>
      <c r="F4095" s="1"/>
      <c r="G4095" s="1"/>
      <c r="H4095" s="11"/>
      <c r="I4095" s="11"/>
      <c r="J4095" s="11"/>
      <c r="K4095" s="2"/>
      <c r="L4095" s="2"/>
      <c r="M4095" s="1"/>
    </row>
    <row r="4096" spans="1:13" x14ac:dyDescent="0.2">
      <c r="A4096" s="1"/>
      <c r="B4096" s="1"/>
      <c r="C4096" s="16"/>
      <c r="D4096" s="1"/>
      <c r="E4096" s="1"/>
      <c r="F4096" s="1"/>
      <c r="G4096" s="1"/>
      <c r="H4096" s="11"/>
      <c r="I4096" s="11"/>
      <c r="J4096" s="11"/>
      <c r="K4096" s="2"/>
      <c r="L4096" s="2"/>
      <c r="M4096" s="1"/>
    </row>
    <row r="4097" spans="1:13" x14ac:dyDescent="0.2">
      <c r="A4097" s="1"/>
      <c r="B4097" s="1"/>
      <c r="C4097" s="16"/>
      <c r="D4097" s="1"/>
      <c r="E4097" s="1"/>
      <c r="F4097" s="1"/>
      <c r="G4097" s="1"/>
      <c r="H4097" s="11"/>
      <c r="I4097" s="11"/>
      <c r="J4097" s="11"/>
      <c r="K4097" s="2"/>
      <c r="L4097" s="2"/>
      <c r="M4097" s="1"/>
    </row>
    <row r="4098" spans="1:13" x14ac:dyDescent="0.2">
      <c r="A4098" s="1"/>
      <c r="B4098" s="1"/>
      <c r="C4098" s="16"/>
      <c r="D4098" s="1"/>
      <c r="E4098" s="1"/>
      <c r="F4098" s="1"/>
      <c r="G4098" s="1"/>
      <c r="H4098" s="11"/>
      <c r="I4098" s="11"/>
      <c r="J4098" s="11"/>
      <c r="K4098" s="2"/>
      <c r="L4098" s="2"/>
      <c r="M4098" s="1"/>
    </row>
    <row r="4099" spans="1:13" x14ac:dyDescent="0.2">
      <c r="A4099" s="1"/>
      <c r="B4099" s="1"/>
      <c r="C4099" s="16"/>
      <c r="D4099" s="1"/>
      <c r="E4099" s="1"/>
      <c r="F4099" s="1"/>
      <c r="G4099" s="1"/>
      <c r="H4099" s="11"/>
      <c r="I4099" s="11"/>
      <c r="J4099" s="11"/>
      <c r="K4099" s="2"/>
      <c r="L4099" s="2"/>
      <c r="M4099" s="1"/>
    </row>
    <row r="4100" spans="1:13" x14ac:dyDescent="0.2">
      <c r="A4100" s="1"/>
      <c r="B4100" s="1"/>
      <c r="C4100" s="16"/>
      <c r="D4100" s="1"/>
      <c r="E4100" s="1"/>
      <c r="F4100" s="1"/>
      <c r="G4100" s="1"/>
      <c r="H4100" s="11"/>
      <c r="I4100" s="11"/>
      <c r="J4100" s="11"/>
      <c r="K4100" s="2"/>
      <c r="L4100" s="2"/>
      <c r="M4100" s="1"/>
    </row>
    <row r="4101" spans="1:13" x14ac:dyDescent="0.2">
      <c r="A4101" s="1"/>
      <c r="B4101" s="1"/>
      <c r="C4101" s="16"/>
      <c r="D4101" s="1"/>
      <c r="E4101" s="1"/>
      <c r="F4101" s="1"/>
      <c r="G4101" s="1"/>
      <c r="H4101" s="11"/>
      <c r="I4101" s="11"/>
      <c r="J4101" s="11"/>
      <c r="K4101" s="2"/>
      <c r="L4101" s="2"/>
      <c r="M4101" s="1"/>
    </row>
    <row r="4102" spans="1:13" x14ac:dyDescent="0.2">
      <c r="A4102" s="1"/>
      <c r="B4102" s="1"/>
      <c r="C4102" s="16"/>
      <c r="D4102" s="1"/>
      <c r="E4102" s="1"/>
      <c r="F4102" s="1"/>
      <c r="G4102" s="1"/>
      <c r="H4102" s="11"/>
      <c r="I4102" s="11"/>
      <c r="J4102" s="11"/>
      <c r="K4102" s="2"/>
      <c r="L4102" s="2"/>
      <c r="M4102" s="1"/>
    </row>
    <row r="4103" spans="1:13" x14ac:dyDescent="0.2">
      <c r="A4103" s="1"/>
      <c r="B4103" s="1"/>
      <c r="C4103" s="16"/>
      <c r="D4103" s="1"/>
      <c r="E4103" s="1"/>
      <c r="F4103" s="1"/>
      <c r="G4103" s="1"/>
      <c r="H4103" s="11"/>
      <c r="I4103" s="11"/>
      <c r="J4103" s="11"/>
      <c r="K4103" s="2"/>
      <c r="L4103" s="2"/>
      <c r="M4103" s="1"/>
    </row>
    <row r="4104" spans="1:13" x14ac:dyDescent="0.2">
      <c r="A4104" s="1"/>
      <c r="B4104" s="1"/>
      <c r="C4104" s="16"/>
      <c r="D4104" s="1"/>
      <c r="E4104" s="1"/>
      <c r="F4104" s="1"/>
      <c r="G4104" s="1"/>
      <c r="H4104" s="11"/>
      <c r="I4104" s="11"/>
      <c r="J4104" s="11"/>
      <c r="K4104" s="2"/>
      <c r="L4104" s="2"/>
      <c r="M4104" s="1"/>
    </row>
    <row r="4105" spans="1:13" x14ac:dyDescent="0.2">
      <c r="A4105" s="1"/>
      <c r="B4105" s="1"/>
      <c r="C4105" s="16"/>
      <c r="D4105" s="1"/>
      <c r="E4105" s="1"/>
      <c r="F4105" s="1"/>
      <c r="G4105" s="1"/>
      <c r="H4105" s="11"/>
      <c r="I4105" s="11"/>
      <c r="J4105" s="11"/>
      <c r="K4105" s="2"/>
      <c r="L4105" s="2"/>
      <c r="M4105" s="1"/>
    </row>
    <row r="4106" spans="1:13" x14ac:dyDescent="0.2">
      <c r="A4106" s="1"/>
      <c r="B4106" s="1"/>
      <c r="C4106" s="16"/>
      <c r="D4106" s="1"/>
      <c r="E4106" s="1"/>
      <c r="F4106" s="1"/>
      <c r="G4106" s="1"/>
      <c r="H4106" s="11"/>
      <c r="I4106" s="11"/>
      <c r="J4106" s="11"/>
      <c r="K4106" s="2"/>
      <c r="L4106" s="2"/>
      <c r="M4106" s="1"/>
    </row>
    <row r="4107" spans="1:13" x14ac:dyDescent="0.2">
      <c r="A4107" s="1"/>
      <c r="B4107" s="1"/>
      <c r="C4107" s="16"/>
      <c r="D4107" s="1"/>
      <c r="E4107" s="1"/>
      <c r="F4107" s="1"/>
      <c r="G4107" s="1"/>
      <c r="H4107" s="11"/>
      <c r="I4107" s="11"/>
      <c r="J4107" s="11"/>
      <c r="K4107" s="2"/>
      <c r="L4107" s="2"/>
      <c r="M4107" s="1"/>
    </row>
    <row r="4108" spans="1:13" x14ac:dyDescent="0.2">
      <c r="A4108" s="1"/>
      <c r="B4108" s="1"/>
      <c r="C4108" s="16"/>
      <c r="D4108" s="1"/>
      <c r="E4108" s="1"/>
      <c r="F4108" s="1"/>
      <c r="G4108" s="1"/>
      <c r="H4108" s="11"/>
      <c r="I4108" s="11"/>
      <c r="J4108" s="11"/>
      <c r="K4108" s="2"/>
      <c r="L4108" s="2"/>
      <c r="M4108" s="1"/>
    </row>
    <row r="4109" spans="1:13" x14ac:dyDescent="0.2">
      <c r="A4109" s="1"/>
      <c r="B4109" s="1"/>
      <c r="C4109" s="16"/>
      <c r="D4109" s="1"/>
      <c r="E4109" s="1"/>
      <c r="F4109" s="1"/>
      <c r="G4109" s="1"/>
      <c r="H4109" s="11"/>
      <c r="I4109" s="11"/>
      <c r="J4109" s="11"/>
      <c r="K4109" s="2"/>
      <c r="L4109" s="2"/>
      <c r="M4109" s="1"/>
    </row>
    <row r="4110" spans="1:13" x14ac:dyDescent="0.2">
      <c r="A4110" s="1"/>
      <c r="B4110" s="1"/>
      <c r="C4110" s="16"/>
      <c r="D4110" s="1"/>
      <c r="E4110" s="1"/>
      <c r="F4110" s="1"/>
      <c r="G4110" s="1"/>
      <c r="H4110" s="11"/>
      <c r="I4110" s="11"/>
      <c r="J4110" s="11"/>
      <c r="K4110" s="2"/>
      <c r="L4110" s="2"/>
      <c r="M4110" s="1"/>
    </row>
    <row r="4111" spans="1:13" x14ac:dyDescent="0.2">
      <c r="A4111" s="1"/>
      <c r="B4111" s="1"/>
      <c r="C4111" s="16"/>
      <c r="D4111" s="1"/>
      <c r="E4111" s="1"/>
      <c r="F4111" s="1"/>
      <c r="G4111" s="1"/>
      <c r="H4111" s="11"/>
      <c r="I4111" s="11"/>
      <c r="J4111" s="11"/>
      <c r="K4111" s="2"/>
      <c r="L4111" s="2"/>
      <c r="M4111" s="1"/>
    </row>
    <row r="4112" spans="1:13" x14ac:dyDescent="0.2">
      <c r="A4112" s="1"/>
      <c r="B4112" s="1"/>
      <c r="C4112" s="16"/>
      <c r="D4112" s="1"/>
      <c r="E4112" s="1"/>
      <c r="F4112" s="1"/>
      <c r="G4112" s="1"/>
      <c r="H4112" s="11"/>
      <c r="I4112" s="11"/>
      <c r="J4112" s="11"/>
      <c r="K4112" s="2"/>
      <c r="L4112" s="2"/>
      <c r="M4112" s="1"/>
    </row>
    <row r="4113" spans="1:13" x14ac:dyDescent="0.2">
      <c r="A4113" s="1"/>
      <c r="B4113" s="1"/>
      <c r="C4113" s="16"/>
      <c r="D4113" s="1"/>
      <c r="E4113" s="1"/>
      <c r="F4113" s="1"/>
      <c r="G4113" s="1"/>
      <c r="H4113" s="11"/>
      <c r="I4113" s="11"/>
      <c r="J4113" s="11"/>
      <c r="K4113" s="2"/>
      <c r="L4113" s="2"/>
      <c r="M4113" s="1"/>
    </row>
    <row r="4114" spans="1:13" x14ac:dyDescent="0.2">
      <c r="A4114" s="1"/>
      <c r="B4114" s="1"/>
      <c r="C4114" s="16"/>
      <c r="D4114" s="1"/>
      <c r="E4114" s="1"/>
      <c r="F4114" s="1"/>
      <c r="G4114" s="1"/>
      <c r="H4114" s="11"/>
      <c r="I4114" s="11"/>
      <c r="J4114" s="11"/>
      <c r="K4114" s="2"/>
      <c r="L4114" s="2"/>
      <c r="M4114" s="1"/>
    </row>
    <row r="4115" spans="1:13" x14ac:dyDescent="0.2">
      <c r="A4115" s="1"/>
      <c r="B4115" s="1"/>
      <c r="C4115" s="16"/>
      <c r="D4115" s="1"/>
      <c r="E4115" s="1"/>
      <c r="F4115" s="1"/>
      <c r="G4115" s="1"/>
      <c r="H4115" s="11"/>
      <c r="I4115" s="11"/>
      <c r="J4115" s="11"/>
      <c r="K4115" s="2"/>
      <c r="L4115" s="2"/>
      <c r="M4115" s="1"/>
    </row>
    <row r="4116" spans="1:13" x14ac:dyDescent="0.2">
      <c r="A4116" s="1"/>
      <c r="B4116" s="1"/>
      <c r="C4116" s="16"/>
      <c r="D4116" s="1"/>
      <c r="E4116" s="1"/>
      <c r="F4116" s="1"/>
      <c r="G4116" s="1"/>
      <c r="H4116" s="11"/>
      <c r="I4116" s="11"/>
      <c r="J4116" s="11"/>
      <c r="K4116" s="2"/>
      <c r="L4116" s="2"/>
      <c r="M4116" s="1"/>
    </row>
    <row r="4117" spans="1:13" x14ac:dyDescent="0.2">
      <c r="A4117" s="1"/>
      <c r="B4117" s="1"/>
      <c r="C4117" s="16"/>
      <c r="D4117" s="1"/>
      <c r="E4117" s="1"/>
      <c r="F4117" s="1"/>
      <c r="G4117" s="1"/>
      <c r="H4117" s="11"/>
      <c r="I4117" s="11"/>
      <c r="J4117" s="11"/>
      <c r="K4117" s="2"/>
      <c r="L4117" s="2"/>
      <c r="M4117" s="1"/>
    </row>
    <row r="4118" spans="1:13" x14ac:dyDescent="0.2">
      <c r="A4118" s="1"/>
      <c r="B4118" s="1"/>
      <c r="C4118" s="16"/>
      <c r="D4118" s="1"/>
      <c r="E4118" s="1"/>
      <c r="F4118" s="1"/>
      <c r="G4118" s="1"/>
      <c r="H4118" s="11"/>
      <c r="I4118" s="11"/>
      <c r="J4118" s="11"/>
      <c r="K4118" s="2"/>
      <c r="L4118" s="2"/>
      <c r="M4118" s="1"/>
    </row>
    <row r="4119" spans="1:13" x14ac:dyDescent="0.2">
      <c r="A4119" s="1"/>
      <c r="B4119" s="1"/>
      <c r="C4119" s="16"/>
      <c r="D4119" s="1"/>
      <c r="E4119" s="1"/>
      <c r="F4119" s="1"/>
      <c r="G4119" s="1"/>
      <c r="H4119" s="11"/>
      <c r="I4119" s="11"/>
      <c r="J4119" s="11"/>
      <c r="K4119" s="2"/>
      <c r="L4119" s="2"/>
      <c r="M4119" s="1"/>
    </row>
    <row r="4120" spans="1:13" x14ac:dyDescent="0.2">
      <c r="A4120" s="1"/>
      <c r="B4120" s="1"/>
      <c r="C4120" s="16"/>
      <c r="D4120" s="1"/>
      <c r="E4120" s="1"/>
      <c r="F4120" s="1"/>
      <c r="G4120" s="1"/>
      <c r="H4120" s="11"/>
      <c r="I4120" s="11"/>
      <c r="J4120" s="11"/>
      <c r="K4120" s="2"/>
      <c r="L4120" s="2"/>
      <c r="M4120" s="1"/>
    </row>
    <row r="4121" spans="1:13" x14ac:dyDescent="0.2">
      <c r="A4121" s="1"/>
      <c r="B4121" s="1"/>
      <c r="C4121" s="16"/>
      <c r="D4121" s="1"/>
      <c r="E4121" s="1"/>
      <c r="F4121" s="1"/>
      <c r="G4121" s="1"/>
      <c r="H4121" s="11"/>
      <c r="I4121" s="11"/>
      <c r="J4121" s="11"/>
      <c r="K4121" s="2"/>
      <c r="L4121" s="2"/>
      <c r="M4121" s="1"/>
    </row>
    <row r="4122" spans="1:13" x14ac:dyDescent="0.2">
      <c r="A4122" s="1"/>
      <c r="B4122" s="1"/>
      <c r="C4122" s="16"/>
      <c r="D4122" s="1"/>
      <c r="E4122" s="1"/>
      <c r="F4122" s="1"/>
      <c r="G4122" s="1"/>
      <c r="H4122" s="11"/>
      <c r="I4122" s="11"/>
      <c r="J4122" s="11"/>
      <c r="K4122" s="2"/>
      <c r="L4122" s="2"/>
      <c r="M4122" s="1"/>
    </row>
    <row r="4123" spans="1:13" x14ac:dyDescent="0.2">
      <c r="A4123" s="1"/>
      <c r="B4123" s="1"/>
      <c r="C4123" s="16"/>
      <c r="D4123" s="1"/>
      <c r="E4123" s="1"/>
      <c r="F4123" s="1"/>
      <c r="G4123" s="1"/>
      <c r="H4123" s="11"/>
      <c r="I4123" s="11"/>
      <c r="J4123" s="11"/>
      <c r="K4123" s="2"/>
      <c r="L4123" s="2"/>
      <c r="M4123" s="1"/>
    </row>
    <row r="4124" spans="1:13" x14ac:dyDescent="0.2">
      <c r="A4124" s="1"/>
      <c r="B4124" s="1"/>
      <c r="C4124" s="16"/>
      <c r="D4124" s="1"/>
      <c r="E4124" s="1"/>
      <c r="F4124" s="1"/>
      <c r="G4124" s="1"/>
      <c r="H4124" s="11"/>
      <c r="I4124" s="11"/>
      <c r="J4124" s="11"/>
      <c r="K4124" s="2"/>
      <c r="L4124" s="2"/>
      <c r="M4124" s="1"/>
    </row>
    <row r="4125" spans="1:13" x14ac:dyDescent="0.2">
      <c r="A4125" s="1"/>
      <c r="B4125" s="1"/>
      <c r="C4125" s="16"/>
      <c r="D4125" s="1"/>
      <c r="E4125" s="1"/>
      <c r="F4125" s="1"/>
      <c r="G4125" s="1"/>
      <c r="H4125" s="11"/>
      <c r="I4125" s="11"/>
      <c r="J4125" s="11"/>
      <c r="K4125" s="2"/>
      <c r="L4125" s="2"/>
      <c r="M4125" s="1"/>
    </row>
    <row r="4126" spans="1:13" x14ac:dyDescent="0.2">
      <c r="A4126" s="1"/>
      <c r="B4126" s="1"/>
      <c r="C4126" s="16"/>
      <c r="D4126" s="1"/>
      <c r="E4126" s="1"/>
      <c r="F4126" s="1"/>
      <c r="G4126" s="1"/>
      <c r="H4126" s="11"/>
      <c r="I4126" s="11"/>
      <c r="J4126" s="11"/>
      <c r="K4126" s="2"/>
      <c r="L4126" s="2"/>
      <c r="M4126" s="1"/>
    </row>
    <row r="4127" spans="1:13" x14ac:dyDescent="0.2">
      <c r="A4127" s="1"/>
      <c r="B4127" s="1"/>
      <c r="C4127" s="16"/>
      <c r="D4127" s="1"/>
      <c r="E4127" s="1"/>
      <c r="F4127" s="1"/>
      <c r="G4127" s="1"/>
      <c r="H4127" s="11"/>
      <c r="I4127" s="11"/>
      <c r="J4127" s="11"/>
      <c r="K4127" s="2"/>
      <c r="L4127" s="2"/>
      <c r="M4127" s="1"/>
    </row>
    <row r="4128" spans="1:13" x14ac:dyDescent="0.2">
      <c r="A4128" s="1"/>
      <c r="B4128" s="1"/>
      <c r="C4128" s="16"/>
      <c r="D4128" s="1"/>
      <c r="E4128" s="1"/>
      <c r="F4128" s="1"/>
      <c r="G4128" s="1"/>
      <c r="H4128" s="11"/>
      <c r="I4128" s="11"/>
      <c r="J4128" s="11"/>
      <c r="K4128" s="2"/>
      <c r="L4128" s="2"/>
      <c r="M4128" s="1"/>
    </row>
    <row r="4129" spans="1:13" x14ac:dyDescent="0.2">
      <c r="A4129" s="1"/>
      <c r="B4129" s="1"/>
      <c r="C4129" s="16"/>
      <c r="D4129" s="1"/>
      <c r="E4129" s="1"/>
      <c r="F4129" s="1"/>
      <c r="G4129" s="1"/>
      <c r="H4129" s="11"/>
      <c r="I4129" s="11"/>
      <c r="J4129" s="11"/>
      <c r="K4129" s="2"/>
      <c r="L4129" s="2"/>
      <c r="M4129" s="1"/>
    </row>
    <row r="4130" spans="1:13" x14ac:dyDescent="0.2">
      <c r="A4130" s="1"/>
      <c r="B4130" s="1"/>
      <c r="C4130" s="16"/>
      <c r="D4130" s="1"/>
      <c r="E4130" s="1"/>
      <c r="F4130" s="1"/>
      <c r="G4130" s="1"/>
      <c r="H4130" s="11"/>
      <c r="I4130" s="11"/>
      <c r="J4130" s="11"/>
      <c r="K4130" s="2"/>
      <c r="L4130" s="2"/>
      <c r="M4130" s="1"/>
    </row>
    <row r="4131" spans="1:13" x14ac:dyDescent="0.2">
      <c r="A4131" s="1"/>
      <c r="B4131" s="1"/>
      <c r="C4131" s="16"/>
      <c r="D4131" s="1"/>
      <c r="E4131" s="1"/>
      <c r="F4131" s="1"/>
      <c r="G4131" s="1"/>
      <c r="H4131" s="11"/>
      <c r="I4131" s="11"/>
      <c r="J4131" s="11"/>
      <c r="K4131" s="2"/>
      <c r="L4131" s="2"/>
      <c r="M4131" s="1"/>
    </row>
    <row r="4132" spans="1:13" x14ac:dyDescent="0.2">
      <c r="A4132" s="1"/>
      <c r="B4132" s="1"/>
      <c r="C4132" s="16"/>
      <c r="D4132" s="1"/>
      <c r="E4132" s="1"/>
      <c r="F4132" s="1"/>
      <c r="G4132" s="1"/>
      <c r="H4132" s="11"/>
      <c r="I4132" s="11"/>
      <c r="J4132" s="11"/>
      <c r="K4132" s="2"/>
      <c r="L4132" s="2"/>
      <c r="M4132" s="1"/>
    </row>
    <row r="4133" spans="1:13" x14ac:dyDescent="0.2">
      <c r="A4133" s="1"/>
      <c r="B4133" s="1"/>
      <c r="C4133" s="16"/>
      <c r="D4133" s="1"/>
      <c r="E4133" s="1"/>
      <c r="F4133" s="1"/>
      <c r="G4133" s="1"/>
      <c r="H4133" s="11"/>
      <c r="I4133" s="11"/>
      <c r="J4133" s="11"/>
      <c r="K4133" s="2"/>
      <c r="L4133" s="2"/>
      <c r="M4133" s="1"/>
    </row>
    <row r="4134" spans="1:13" x14ac:dyDescent="0.2">
      <c r="A4134" s="1"/>
      <c r="B4134" s="1"/>
      <c r="C4134" s="16"/>
      <c r="D4134" s="1"/>
      <c r="E4134" s="1"/>
      <c r="F4134" s="1"/>
      <c r="G4134" s="1"/>
      <c r="H4134" s="11"/>
      <c r="I4134" s="11"/>
      <c r="J4134" s="11"/>
      <c r="K4134" s="2"/>
      <c r="L4134" s="2"/>
      <c r="M4134" s="1"/>
    </row>
    <row r="4135" spans="1:13" x14ac:dyDescent="0.2">
      <c r="A4135" s="1"/>
      <c r="B4135" s="1"/>
      <c r="C4135" s="16"/>
      <c r="D4135" s="1"/>
      <c r="E4135" s="1"/>
      <c r="F4135" s="1"/>
      <c r="G4135" s="1"/>
      <c r="H4135" s="11"/>
      <c r="I4135" s="11"/>
      <c r="J4135" s="11"/>
      <c r="K4135" s="2"/>
      <c r="L4135" s="2"/>
      <c r="M4135" s="1"/>
    </row>
    <row r="4136" spans="1:13" x14ac:dyDescent="0.2">
      <c r="A4136" s="1"/>
      <c r="B4136" s="1"/>
      <c r="C4136" s="16"/>
      <c r="D4136" s="1"/>
      <c r="E4136" s="1"/>
      <c r="F4136" s="1"/>
      <c r="G4136" s="1"/>
      <c r="H4136" s="11"/>
      <c r="I4136" s="11"/>
      <c r="J4136" s="11"/>
      <c r="K4136" s="2"/>
      <c r="L4136" s="2"/>
      <c r="M4136" s="1"/>
    </row>
    <row r="4137" spans="1:13" x14ac:dyDescent="0.2">
      <c r="A4137" s="1"/>
      <c r="B4137" s="1"/>
      <c r="C4137" s="16"/>
      <c r="D4137" s="1"/>
      <c r="E4137" s="1"/>
      <c r="F4137" s="1"/>
      <c r="G4137" s="1"/>
      <c r="H4137" s="11"/>
      <c r="I4137" s="11"/>
      <c r="J4137" s="11"/>
      <c r="K4137" s="2"/>
      <c r="L4137" s="2"/>
      <c r="M4137" s="1"/>
    </row>
    <row r="4138" spans="1:13" x14ac:dyDescent="0.2">
      <c r="A4138" s="1"/>
      <c r="B4138" s="1"/>
      <c r="C4138" s="16"/>
      <c r="D4138" s="1"/>
      <c r="E4138" s="1"/>
      <c r="F4138" s="1"/>
      <c r="G4138" s="1"/>
      <c r="H4138" s="11"/>
      <c r="I4138" s="11"/>
      <c r="J4138" s="11"/>
      <c r="K4138" s="2"/>
      <c r="L4138" s="2"/>
      <c r="M4138" s="1"/>
    </row>
    <row r="4139" spans="1:13" x14ac:dyDescent="0.2">
      <c r="A4139" s="1"/>
      <c r="B4139" s="1"/>
      <c r="C4139" s="16"/>
      <c r="D4139" s="1"/>
      <c r="E4139" s="1"/>
      <c r="F4139" s="1"/>
      <c r="G4139" s="1"/>
      <c r="H4139" s="11"/>
      <c r="I4139" s="11"/>
      <c r="J4139" s="11"/>
      <c r="K4139" s="2"/>
      <c r="L4139" s="2"/>
      <c r="M4139" s="1"/>
    </row>
    <row r="4140" spans="1:13" x14ac:dyDescent="0.2">
      <c r="A4140" s="1"/>
      <c r="B4140" s="1"/>
      <c r="C4140" s="16"/>
      <c r="D4140" s="1"/>
      <c r="E4140" s="1"/>
      <c r="F4140" s="1"/>
      <c r="G4140" s="1"/>
      <c r="H4140" s="11"/>
      <c r="I4140" s="11"/>
      <c r="J4140" s="11"/>
      <c r="K4140" s="2"/>
      <c r="L4140" s="2"/>
      <c r="M4140" s="1"/>
    </row>
    <row r="4141" spans="1:13" x14ac:dyDescent="0.2">
      <c r="A4141" s="1"/>
      <c r="B4141" s="1"/>
      <c r="C4141" s="16"/>
      <c r="D4141" s="1"/>
      <c r="E4141" s="1"/>
      <c r="F4141" s="1"/>
      <c r="G4141" s="1"/>
      <c r="H4141" s="11"/>
      <c r="I4141" s="11"/>
      <c r="J4141" s="11"/>
      <c r="K4141" s="2"/>
      <c r="L4141" s="2"/>
      <c r="M4141" s="1"/>
    </row>
    <row r="4142" spans="1:13" x14ac:dyDescent="0.2">
      <c r="A4142" s="1"/>
      <c r="B4142" s="1"/>
      <c r="C4142" s="16"/>
      <c r="D4142" s="1"/>
      <c r="E4142" s="1"/>
      <c r="F4142" s="1"/>
      <c r="G4142" s="1"/>
      <c r="H4142" s="11"/>
      <c r="I4142" s="11"/>
      <c r="J4142" s="11"/>
      <c r="K4142" s="2"/>
      <c r="L4142" s="2"/>
      <c r="M4142" s="1"/>
    </row>
    <row r="4143" spans="1:13" x14ac:dyDescent="0.2">
      <c r="A4143" s="1"/>
      <c r="B4143" s="1"/>
      <c r="C4143" s="16"/>
      <c r="D4143" s="1"/>
      <c r="E4143" s="1"/>
      <c r="F4143" s="1"/>
      <c r="G4143" s="1"/>
      <c r="H4143" s="11"/>
      <c r="I4143" s="11"/>
      <c r="J4143" s="11"/>
      <c r="K4143" s="2"/>
      <c r="L4143" s="2"/>
      <c r="M4143" s="1"/>
    </row>
    <row r="4144" spans="1:13" x14ac:dyDescent="0.2">
      <c r="A4144" s="1"/>
      <c r="B4144" s="1"/>
      <c r="C4144" s="16"/>
      <c r="D4144" s="1"/>
      <c r="E4144" s="1"/>
      <c r="F4144" s="1"/>
      <c r="G4144" s="1"/>
      <c r="H4144" s="11"/>
      <c r="I4144" s="11"/>
      <c r="J4144" s="11"/>
      <c r="K4144" s="2"/>
      <c r="L4144" s="2"/>
      <c r="M4144" s="1"/>
    </row>
    <row r="4145" spans="1:13" x14ac:dyDescent="0.2">
      <c r="A4145" s="1"/>
      <c r="B4145" s="1"/>
      <c r="C4145" s="16"/>
      <c r="D4145" s="1"/>
      <c r="E4145" s="1"/>
      <c r="F4145" s="1"/>
      <c r="G4145" s="1"/>
      <c r="H4145" s="11"/>
      <c r="I4145" s="11"/>
      <c r="J4145" s="11"/>
      <c r="K4145" s="2"/>
      <c r="L4145" s="2"/>
      <c r="M4145" s="1"/>
    </row>
    <row r="4146" spans="1:13" x14ac:dyDescent="0.2">
      <c r="A4146" s="1"/>
      <c r="B4146" s="1"/>
      <c r="C4146" s="16"/>
      <c r="D4146" s="1"/>
      <c r="E4146" s="1"/>
      <c r="F4146" s="1"/>
      <c r="G4146" s="1"/>
      <c r="H4146" s="11"/>
      <c r="I4146" s="11"/>
      <c r="J4146" s="11"/>
      <c r="K4146" s="2"/>
      <c r="L4146" s="2"/>
      <c r="M4146" s="1"/>
    </row>
    <row r="4147" spans="1:13" x14ac:dyDescent="0.2">
      <c r="A4147" s="1"/>
      <c r="B4147" s="1"/>
      <c r="C4147" s="16"/>
      <c r="D4147" s="1"/>
      <c r="E4147" s="1"/>
      <c r="F4147" s="1"/>
      <c r="G4147" s="1"/>
      <c r="H4147" s="11"/>
      <c r="I4147" s="11"/>
      <c r="J4147" s="11"/>
      <c r="K4147" s="2"/>
      <c r="L4147" s="2"/>
      <c r="M4147" s="1"/>
    </row>
    <row r="4148" spans="1:13" x14ac:dyDescent="0.2">
      <c r="A4148" s="1"/>
      <c r="B4148" s="1"/>
      <c r="C4148" s="16"/>
      <c r="D4148" s="1"/>
      <c r="E4148" s="1"/>
      <c r="F4148" s="1"/>
      <c r="G4148" s="1"/>
      <c r="H4148" s="11"/>
      <c r="I4148" s="11"/>
      <c r="J4148" s="11"/>
      <c r="K4148" s="2"/>
      <c r="L4148" s="2"/>
      <c r="M4148" s="1"/>
    </row>
    <row r="4149" spans="1:13" x14ac:dyDescent="0.2">
      <c r="A4149" s="1"/>
      <c r="B4149" s="1"/>
      <c r="C4149" s="16"/>
      <c r="D4149" s="1"/>
      <c r="E4149" s="1"/>
      <c r="F4149" s="1"/>
      <c r="G4149" s="1"/>
      <c r="H4149" s="11"/>
      <c r="I4149" s="11"/>
      <c r="J4149" s="11"/>
      <c r="K4149" s="2"/>
      <c r="L4149" s="2"/>
      <c r="M4149" s="1"/>
    </row>
    <row r="4150" spans="1:13" x14ac:dyDescent="0.2">
      <c r="A4150" s="1"/>
      <c r="B4150" s="1"/>
      <c r="C4150" s="16"/>
      <c r="D4150" s="1"/>
      <c r="E4150" s="1"/>
      <c r="F4150" s="1"/>
      <c r="G4150" s="1"/>
      <c r="H4150" s="11"/>
      <c r="I4150" s="11"/>
      <c r="J4150" s="11"/>
      <c r="K4150" s="2"/>
      <c r="L4150" s="2"/>
      <c r="M4150" s="1"/>
    </row>
    <row r="4151" spans="1:13" x14ac:dyDescent="0.2">
      <c r="A4151" s="1"/>
      <c r="B4151" s="1"/>
      <c r="C4151" s="16"/>
      <c r="D4151" s="1"/>
      <c r="E4151" s="1"/>
      <c r="F4151" s="1"/>
      <c r="G4151" s="1"/>
      <c r="H4151" s="11"/>
      <c r="I4151" s="11"/>
      <c r="J4151" s="11"/>
      <c r="K4151" s="2"/>
      <c r="L4151" s="2"/>
      <c r="M4151" s="1"/>
    </row>
    <row r="4152" spans="1:13" x14ac:dyDescent="0.2">
      <c r="A4152" s="1"/>
      <c r="B4152" s="1"/>
      <c r="C4152" s="16"/>
      <c r="D4152" s="1"/>
      <c r="E4152" s="1"/>
      <c r="F4152" s="1"/>
      <c r="G4152" s="1"/>
      <c r="H4152" s="11"/>
      <c r="I4152" s="11"/>
      <c r="J4152" s="11"/>
      <c r="K4152" s="2"/>
      <c r="L4152" s="2"/>
      <c r="M4152" s="1"/>
    </row>
    <row r="4153" spans="1:13" x14ac:dyDescent="0.2">
      <c r="A4153" s="1"/>
      <c r="B4153" s="1"/>
      <c r="C4153" s="16"/>
      <c r="D4153" s="1"/>
      <c r="E4153" s="1"/>
      <c r="F4153" s="1"/>
      <c r="G4153" s="1"/>
      <c r="H4153" s="11"/>
      <c r="I4153" s="11"/>
      <c r="J4153" s="11"/>
      <c r="K4153" s="2"/>
      <c r="L4153" s="2"/>
      <c r="M4153" s="1"/>
    </row>
    <row r="4154" spans="1:13" x14ac:dyDescent="0.2">
      <c r="A4154" s="1"/>
      <c r="B4154" s="1"/>
      <c r="C4154" s="16"/>
      <c r="D4154" s="1"/>
      <c r="E4154" s="1"/>
      <c r="F4154" s="1"/>
      <c r="G4154" s="1"/>
      <c r="H4154" s="11"/>
      <c r="I4154" s="11"/>
      <c r="J4154" s="11"/>
      <c r="K4154" s="2"/>
      <c r="L4154" s="2"/>
      <c r="M4154" s="1"/>
    </row>
    <row r="4155" spans="1:13" x14ac:dyDescent="0.2">
      <c r="A4155" s="1"/>
      <c r="B4155" s="1"/>
      <c r="C4155" s="16"/>
      <c r="D4155" s="1"/>
      <c r="E4155" s="1"/>
      <c r="F4155" s="1"/>
      <c r="G4155" s="1"/>
      <c r="H4155" s="11"/>
      <c r="I4155" s="11"/>
      <c r="J4155" s="11"/>
      <c r="K4155" s="2"/>
      <c r="L4155" s="2"/>
      <c r="M4155" s="1"/>
    </row>
    <row r="4156" spans="1:13" x14ac:dyDescent="0.2">
      <c r="A4156" s="1"/>
      <c r="B4156" s="1"/>
      <c r="C4156" s="16"/>
      <c r="D4156" s="1"/>
      <c r="E4156" s="1"/>
      <c r="F4156" s="1"/>
      <c r="G4156" s="1"/>
      <c r="H4156" s="11"/>
      <c r="I4156" s="11"/>
      <c r="J4156" s="11"/>
      <c r="K4156" s="2"/>
      <c r="L4156" s="2"/>
      <c r="M4156" s="1"/>
    </row>
    <row r="4157" spans="1:13" x14ac:dyDescent="0.2">
      <c r="A4157" s="1"/>
      <c r="B4157" s="1"/>
      <c r="C4157" s="16"/>
      <c r="D4157" s="1"/>
      <c r="E4157" s="1"/>
      <c r="F4157" s="1"/>
      <c r="G4157" s="1"/>
      <c r="H4157" s="11"/>
      <c r="I4157" s="11"/>
      <c r="J4157" s="11"/>
      <c r="K4157" s="2"/>
      <c r="L4157" s="2"/>
      <c r="M4157" s="1"/>
    </row>
    <row r="4158" spans="1:13" x14ac:dyDescent="0.2">
      <c r="A4158" s="1"/>
      <c r="B4158" s="1"/>
      <c r="C4158" s="16"/>
      <c r="D4158" s="1"/>
      <c r="E4158" s="1"/>
      <c r="F4158" s="1"/>
      <c r="G4158" s="1"/>
      <c r="H4158" s="11"/>
      <c r="I4158" s="11"/>
      <c r="J4158" s="11"/>
      <c r="K4158" s="2"/>
      <c r="L4158" s="2"/>
      <c r="M4158" s="1"/>
    </row>
    <row r="4159" spans="1:13" x14ac:dyDescent="0.2">
      <c r="A4159" s="1"/>
      <c r="B4159" s="1"/>
      <c r="C4159" s="16"/>
      <c r="D4159" s="1"/>
      <c r="E4159" s="1"/>
      <c r="F4159" s="1"/>
      <c r="G4159" s="1"/>
      <c r="H4159" s="11"/>
      <c r="I4159" s="11"/>
      <c r="J4159" s="11"/>
      <c r="K4159" s="2"/>
      <c r="L4159" s="2"/>
      <c r="M4159" s="1"/>
    </row>
    <row r="4160" spans="1:13" x14ac:dyDescent="0.2">
      <c r="A4160" s="1"/>
      <c r="B4160" s="1"/>
      <c r="C4160" s="16"/>
      <c r="D4160" s="1"/>
      <c r="E4160" s="1"/>
      <c r="F4160" s="1"/>
      <c r="G4160" s="1"/>
      <c r="H4160" s="11"/>
      <c r="I4160" s="11"/>
      <c r="J4160" s="11"/>
      <c r="K4160" s="2"/>
      <c r="L4160" s="2"/>
      <c r="M4160" s="1"/>
    </row>
    <row r="4161" spans="1:13" x14ac:dyDescent="0.2">
      <c r="A4161" s="1"/>
      <c r="B4161" s="1"/>
      <c r="C4161" s="16"/>
      <c r="D4161" s="1"/>
      <c r="E4161" s="1"/>
      <c r="F4161" s="1"/>
      <c r="G4161" s="1"/>
      <c r="H4161" s="11"/>
      <c r="I4161" s="11"/>
      <c r="J4161" s="11"/>
      <c r="K4161" s="2"/>
      <c r="L4161" s="2"/>
      <c r="M4161" s="1"/>
    </row>
    <row r="4162" spans="1:13" x14ac:dyDescent="0.2">
      <c r="A4162" s="1"/>
      <c r="B4162" s="1"/>
      <c r="C4162" s="16"/>
      <c r="D4162" s="1"/>
      <c r="E4162" s="1"/>
      <c r="F4162" s="1"/>
      <c r="G4162" s="1"/>
      <c r="H4162" s="11"/>
      <c r="I4162" s="11"/>
      <c r="J4162" s="11"/>
      <c r="K4162" s="2"/>
      <c r="L4162" s="2"/>
      <c r="M4162" s="1"/>
    </row>
    <row r="4163" spans="1:13" x14ac:dyDescent="0.2">
      <c r="A4163" s="1"/>
      <c r="B4163" s="1"/>
      <c r="C4163" s="16"/>
      <c r="D4163" s="1"/>
      <c r="E4163" s="1"/>
      <c r="F4163" s="1"/>
      <c r="G4163" s="1"/>
      <c r="H4163" s="11"/>
      <c r="I4163" s="11"/>
      <c r="J4163" s="11"/>
      <c r="K4163" s="2"/>
      <c r="L4163" s="2"/>
      <c r="M4163" s="1"/>
    </row>
    <row r="4164" spans="1:13" x14ac:dyDescent="0.2">
      <c r="A4164" s="1"/>
      <c r="B4164" s="1"/>
      <c r="C4164" s="16"/>
      <c r="D4164" s="1"/>
      <c r="E4164" s="1"/>
      <c r="F4164" s="1"/>
      <c r="G4164" s="1"/>
      <c r="H4164" s="11"/>
      <c r="I4164" s="11"/>
      <c r="J4164" s="11"/>
      <c r="K4164" s="2"/>
      <c r="L4164" s="2"/>
      <c r="M4164" s="1"/>
    </row>
    <row r="4165" spans="1:13" x14ac:dyDescent="0.2">
      <c r="A4165" s="1"/>
      <c r="B4165" s="1"/>
      <c r="C4165" s="16"/>
      <c r="D4165" s="1"/>
      <c r="E4165" s="1"/>
      <c r="F4165" s="1"/>
      <c r="G4165" s="1"/>
      <c r="H4165" s="11"/>
      <c r="I4165" s="11"/>
      <c r="J4165" s="11"/>
      <c r="K4165" s="2"/>
      <c r="L4165" s="2"/>
      <c r="M4165" s="1"/>
    </row>
    <row r="4166" spans="1:13" x14ac:dyDescent="0.2">
      <c r="A4166" s="1"/>
      <c r="B4166" s="1"/>
      <c r="C4166" s="16"/>
      <c r="D4166" s="1"/>
      <c r="E4166" s="1"/>
      <c r="F4166" s="1"/>
      <c r="G4166" s="1"/>
      <c r="H4166" s="11"/>
      <c r="I4166" s="11"/>
      <c r="J4166" s="11"/>
      <c r="K4166" s="2"/>
      <c r="L4166" s="2"/>
      <c r="M4166" s="1"/>
    </row>
    <row r="4167" spans="1:13" x14ac:dyDescent="0.2">
      <c r="A4167" s="1"/>
      <c r="B4167" s="1"/>
      <c r="C4167" s="16"/>
      <c r="D4167" s="1"/>
      <c r="E4167" s="1"/>
      <c r="F4167" s="1"/>
      <c r="G4167" s="1"/>
      <c r="H4167" s="11"/>
      <c r="I4167" s="11"/>
      <c r="J4167" s="11"/>
      <c r="K4167" s="2"/>
      <c r="L4167" s="2"/>
      <c r="M4167" s="1"/>
    </row>
    <row r="4168" spans="1:13" x14ac:dyDescent="0.2">
      <c r="A4168" s="1"/>
      <c r="B4168" s="1"/>
      <c r="C4168" s="16"/>
      <c r="D4168" s="1"/>
      <c r="E4168" s="1"/>
      <c r="F4168" s="1"/>
      <c r="G4168" s="1"/>
      <c r="H4168" s="11"/>
      <c r="I4168" s="11"/>
      <c r="J4168" s="11"/>
      <c r="K4168" s="2"/>
      <c r="L4168" s="2"/>
      <c r="M4168" s="1"/>
    </row>
    <row r="4169" spans="1:13" x14ac:dyDescent="0.2">
      <c r="A4169" s="1"/>
      <c r="B4169" s="1"/>
      <c r="C4169" s="16"/>
      <c r="D4169" s="1"/>
      <c r="E4169" s="1"/>
      <c r="F4169" s="1"/>
      <c r="G4169" s="1"/>
      <c r="H4169" s="11"/>
      <c r="I4169" s="11"/>
      <c r="J4169" s="11"/>
      <c r="K4169" s="2"/>
      <c r="L4169" s="2"/>
      <c r="M4169" s="1"/>
    </row>
    <row r="4170" spans="1:13" x14ac:dyDescent="0.2">
      <c r="A4170" s="1"/>
      <c r="B4170" s="1"/>
      <c r="C4170" s="16"/>
      <c r="D4170" s="1"/>
      <c r="E4170" s="1"/>
      <c r="F4170" s="1"/>
      <c r="G4170" s="1"/>
      <c r="H4170" s="11"/>
      <c r="I4170" s="11"/>
      <c r="J4170" s="11"/>
      <c r="K4170" s="2"/>
      <c r="L4170" s="2"/>
      <c r="M4170" s="1"/>
    </row>
    <row r="4171" spans="1:13" x14ac:dyDescent="0.2">
      <c r="A4171" s="1"/>
      <c r="B4171" s="1"/>
      <c r="C4171" s="16"/>
      <c r="D4171" s="1"/>
      <c r="E4171" s="1"/>
      <c r="F4171" s="1"/>
      <c r="G4171" s="1"/>
      <c r="H4171" s="11"/>
      <c r="I4171" s="11"/>
      <c r="J4171" s="11"/>
      <c r="K4171" s="2"/>
      <c r="L4171" s="2"/>
      <c r="M4171" s="1"/>
    </row>
    <row r="4172" spans="1:13" x14ac:dyDescent="0.2">
      <c r="A4172" s="1"/>
      <c r="B4172" s="1"/>
      <c r="C4172" s="16"/>
      <c r="D4172" s="1"/>
      <c r="E4172" s="1"/>
      <c r="F4172" s="1"/>
      <c r="G4172" s="1"/>
      <c r="H4172" s="11"/>
      <c r="I4172" s="11"/>
      <c r="J4172" s="11"/>
      <c r="K4172" s="2"/>
      <c r="L4172" s="2"/>
      <c r="M4172" s="1"/>
    </row>
    <row r="4173" spans="1:13" x14ac:dyDescent="0.2">
      <c r="A4173" s="1"/>
      <c r="B4173" s="1"/>
      <c r="C4173" s="16"/>
      <c r="D4173" s="1"/>
      <c r="E4173" s="1"/>
      <c r="F4173" s="1"/>
      <c r="G4173" s="1"/>
      <c r="H4173" s="11"/>
      <c r="I4173" s="11"/>
      <c r="J4173" s="11"/>
      <c r="K4173" s="2"/>
      <c r="L4173" s="2"/>
      <c r="M4173" s="1"/>
    </row>
    <row r="4174" spans="1:13" x14ac:dyDescent="0.2">
      <c r="A4174" s="1"/>
      <c r="B4174" s="1"/>
      <c r="C4174" s="16"/>
      <c r="D4174" s="1"/>
      <c r="E4174" s="1"/>
      <c r="F4174" s="1"/>
      <c r="G4174" s="1"/>
      <c r="H4174" s="11"/>
      <c r="I4174" s="11"/>
      <c r="J4174" s="11"/>
      <c r="K4174" s="2"/>
      <c r="L4174" s="2"/>
      <c r="M4174" s="1"/>
    </row>
    <row r="4175" spans="1:13" x14ac:dyDescent="0.2">
      <c r="A4175" s="1"/>
      <c r="B4175" s="1"/>
      <c r="C4175" s="16"/>
      <c r="D4175" s="1"/>
      <c r="E4175" s="1"/>
      <c r="F4175" s="1"/>
      <c r="G4175" s="1"/>
      <c r="H4175" s="11"/>
      <c r="I4175" s="11"/>
      <c r="J4175" s="11"/>
      <c r="K4175" s="2"/>
      <c r="L4175" s="2"/>
      <c r="M4175" s="1"/>
    </row>
    <row r="4176" spans="1:13" x14ac:dyDescent="0.2">
      <c r="A4176" s="1"/>
      <c r="B4176" s="1"/>
      <c r="C4176" s="16"/>
      <c r="D4176" s="1"/>
      <c r="E4176" s="1"/>
      <c r="F4176" s="1"/>
      <c r="G4176" s="1"/>
      <c r="H4176" s="11"/>
      <c r="I4176" s="11"/>
      <c r="J4176" s="11"/>
      <c r="K4176" s="2"/>
      <c r="L4176" s="2"/>
      <c r="M4176" s="1"/>
    </row>
    <row r="4177" spans="1:13" x14ac:dyDescent="0.2">
      <c r="A4177" s="1"/>
      <c r="B4177" s="1"/>
      <c r="C4177" s="16"/>
      <c r="D4177" s="1"/>
      <c r="E4177" s="1"/>
      <c r="F4177" s="1"/>
      <c r="G4177" s="1"/>
      <c r="H4177" s="11"/>
      <c r="I4177" s="11"/>
      <c r="J4177" s="11"/>
      <c r="K4177" s="2"/>
      <c r="L4177" s="2"/>
      <c r="M4177" s="1"/>
    </row>
    <row r="4178" spans="1:13" x14ac:dyDescent="0.2">
      <c r="A4178" s="1"/>
      <c r="B4178" s="1"/>
      <c r="C4178" s="16"/>
      <c r="D4178" s="1"/>
      <c r="E4178" s="1"/>
      <c r="F4178" s="1"/>
      <c r="G4178" s="1"/>
      <c r="H4178" s="11"/>
      <c r="I4178" s="11"/>
      <c r="J4178" s="11"/>
      <c r="K4178" s="2"/>
      <c r="L4178" s="2"/>
      <c r="M4178" s="1"/>
    </row>
    <row r="4179" spans="1:13" x14ac:dyDescent="0.2">
      <c r="A4179" s="1"/>
      <c r="B4179" s="1"/>
      <c r="C4179" s="16"/>
      <c r="D4179" s="1"/>
      <c r="E4179" s="1"/>
      <c r="F4179" s="1"/>
      <c r="G4179" s="1"/>
      <c r="H4179" s="11"/>
      <c r="I4179" s="11"/>
      <c r="J4179" s="11"/>
      <c r="K4179" s="2"/>
      <c r="L4179" s="2"/>
      <c r="M4179" s="1"/>
    </row>
    <row r="4180" spans="1:13" x14ac:dyDescent="0.2">
      <c r="A4180" s="1"/>
      <c r="B4180" s="1"/>
      <c r="C4180" s="16"/>
      <c r="D4180" s="1"/>
      <c r="E4180" s="1"/>
      <c r="F4180" s="1"/>
      <c r="G4180" s="1"/>
      <c r="H4180" s="11"/>
      <c r="I4180" s="11"/>
      <c r="J4180" s="11"/>
      <c r="K4180" s="2"/>
      <c r="L4180" s="2"/>
      <c r="M4180" s="1"/>
    </row>
    <row r="4181" spans="1:13" x14ac:dyDescent="0.2">
      <c r="A4181" s="1"/>
      <c r="B4181" s="1"/>
      <c r="C4181" s="16"/>
      <c r="D4181" s="1"/>
      <c r="E4181" s="1"/>
      <c r="F4181" s="1"/>
      <c r="G4181" s="1"/>
      <c r="H4181" s="11"/>
      <c r="I4181" s="11"/>
      <c r="J4181" s="11"/>
      <c r="K4181" s="2"/>
      <c r="L4181" s="2"/>
      <c r="M4181" s="1"/>
    </row>
    <row r="4182" spans="1:13" x14ac:dyDescent="0.2">
      <c r="A4182" s="1"/>
      <c r="B4182" s="1"/>
      <c r="C4182" s="16"/>
      <c r="D4182" s="1"/>
      <c r="E4182" s="1"/>
      <c r="F4182" s="1"/>
      <c r="G4182" s="1"/>
      <c r="H4182" s="11"/>
      <c r="I4182" s="11"/>
      <c r="J4182" s="11"/>
      <c r="K4182" s="2"/>
      <c r="L4182" s="2"/>
      <c r="M4182" s="1"/>
    </row>
    <row r="4183" spans="1:13" x14ac:dyDescent="0.2">
      <c r="A4183" s="1"/>
      <c r="B4183" s="1"/>
      <c r="C4183" s="16"/>
      <c r="D4183" s="1"/>
      <c r="E4183" s="1"/>
      <c r="F4183" s="1"/>
      <c r="G4183" s="1"/>
      <c r="H4183" s="11"/>
      <c r="I4183" s="11"/>
      <c r="J4183" s="11"/>
      <c r="K4183" s="2"/>
      <c r="L4183" s="2"/>
      <c r="M4183" s="1"/>
    </row>
    <row r="4184" spans="1:13" x14ac:dyDescent="0.2">
      <c r="A4184" s="1"/>
      <c r="B4184" s="1"/>
      <c r="C4184" s="16"/>
      <c r="D4184" s="1"/>
      <c r="E4184" s="1"/>
      <c r="F4184" s="1"/>
      <c r="G4184" s="1"/>
      <c r="H4184" s="11"/>
      <c r="I4184" s="11"/>
      <c r="J4184" s="11"/>
      <c r="K4184" s="2"/>
      <c r="L4184" s="2"/>
      <c r="M4184" s="1"/>
    </row>
    <row r="4185" spans="1:13" x14ac:dyDescent="0.2">
      <c r="A4185" s="1"/>
      <c r="B4185" s="1"/>
      <c r="C4185" s="16"/>
      <c r="D4185" s="1"/>
      <c r="E4185" s="1"/>
      <c r="F4185" s="1"/>
      <c r="G4185" s="1"/>
      <c r="H4185" s="11"/>
      <c r="I4185" s="11"/>
      <c r="J4185" s="11"/>
      <c r="K4185" s="2"/>
      <c r="L4185" s="2"/>
      <c r="M4185" s="1"/>
    </row>
    <row r="4186" spans="1:13" x14ac:dyDescent="0.2">
      <c r="A4186" s="1"/>
      <c r="B4186" s="1"/>
      <c r="C4186" s="16"/>
      <c r="D4186" s="1"/>
      <c r="E4186" s="1"/>
      <c r="F4186" s="1"/>
      <c r="G4186" s="1"/>
      <c r="H4186" s="11"/>
      <c r="I4186" s="11"/>
      <c r="J4186" s="11"/>
      <c r="K4186" s="2"/>
      <c r="L4186" s="2"/>
      <c r="M4186" s="1"/>
    </row>
    <row r="4187" spans="1:13" x14ac:dyDescent="0.2">
      <c r="A4187" s="1"/>
      <c r="B4187" s="1"/>
      <c r="C4187" s="16"/>
      <c r="D4187" s="1"/>
      <c r="E4187" s="1"/>
      <c r="F4187" s="1"/>
      <c r="G4187" s="1"/>
      <c r="H4187" s="11"/>
      <c r="I4187" s="11"/>
      <c r="J4187" s="11"/>
      <c r="K4187" s="2"/>
      <c r="L4187" s="2"/>
      <c r="M4187" s="1"/>
    </row>
    <row r="4188" spans="1:13" x14ac:dyDescent="0.2">
      <c r="A4188" s="1"/>
      <c r="B4188" s="1"/>
      <c r="C4188" s="16"/>
      <c r="D4188" s="1"/>
      <c r="E4188" s="1"/>
      <c r="F4188" s="1"/>
      <c r="G4188" s="1"/>
      <c r="H4188" s="11"/>
      <c r="I4188" s="11"/>
      <c r="J4188" s="11"/>
      <c r="K4188" s="2"/>
      <c r="L4188" s="2"/>
      <c r="M4188" s="1"/>
    </row>
    <row r="4189" spans="1:13" x14ac:dyDescent="0.2">
      <c r="A4189" s="1"/>
      <c r="B4189" s="1"/>
      <c r="C4189" s="16"/>
      <c r="D4189" s="1"/>
      <c r="E4189" s="1"/>
      <c r="F4189" s="1"/>
      <c r="G4189" s="1"/>
      <c r="H4189" s="11"/>
      <c r="I4189" s="11"/>
      <c r="J4189" s="11"/>
      <c r="K4189" s="2"/>
      <c r="L4189" s="2"/>
      <c r="M4189" s="1"/>
    </row>
    <row r="4190" spans="1:13" x14ac:dyDescent="0.2">
      <c r="A4190" s="1"/>
      <c r="B4190" s="1"/>
      <c r="C4190" s="16"/>
      <c r="D4190" s="1"/>
      <c r="E4190" s="1"/>
      <c r="F4190" s="1"/>
      <c r="G4190" s="1"/>
      <c r="H4190" s="11"/>
      <c r="I4190" s="11"/>
      <c r="J4190" s="11"/>
      <c r="K4190" s="2"/>
      <c r="L4190" s="2"/>
      <c r="M4190" s="1"/>
    </row>
    <row r="4191" spans="1:13" x14ac:dyDescent="0.2">
      <c r="A4191" s="1"/>
      <c r="B4191" s="1"/>
      <c r="C4191" s="16"/>
      <c r="D4191" s="1"/>
      <c r="E4191" s="1"/>
      <c r="F4191" s="1"/>
      <c r="G4191" s="1"/>
      <c r="H4191" s="11"/>
      <c r="I4191" s="11"/>
      <c r="J4191" s="11"/>
      <c r="K4191" s="2"/>
      <c r="L4191" s="2"/>
      <c r="M4191" s="1"/>
    </row>
    <row r="4192" spans="1:13" x14ac:dyDescent="0.2">
      <c r="A4192" s="1"/>
      <c r="B4192" s="1"/>
      <c r="C4192" s="16"/>
      <c r="D4192" s="1"/>
      <c r="E4192" s="1"/>
      <c r="F4192" s="1"/>
      <c r="G4192" s="1"/>
      <c r="H4192" s="11"/>
      <c r="I4192" s="11"/>
      <c r="J4192" s="11"/>
      <c r="K4192" s="2"/>
      <c r="L4192" s="2"/>
      <c r="M4192" s="1"/>
    </row>
    <row r="4193" spans="1:13" x14ac:dyDescent="0.2">
      <c r="A4193" s="1"/>
      <c r="B4193" s="1"/>
      <c r="C4193" s="16"/>
      <c r="D4193" s="1"/>
      <c r="E4193" s="1"/>
      <c r="F4193" s="1"/>
      <c r="G4193" s="1"/>
      <c r="H4193" s="11"/>
      <c r="I4193" s="11"/>
      <c r="J4193" s="11"/>
      <c r="K4193" s="2"/>
      <c r="L4193" s="2"/>
      <c r="M4193" s="1"/>
    </row>
    <row r="4194" spans="1:13" x14ac:dyDescent="0.2">
      <c r="A4194" s="1"/>
      <c r="B4194" s="1"/>
      <c r="C4194" s="16"/>
      <c r="D4194" s="1"/>
      <c r="E4194" s="1"/>
      <c r="F4194" s="1"/>
      <c r="G4194" s="1"/>
      <c r="H4194" s="11"/>
      <c r="I4194" s="11"/>
      <c r="J4194" s="11"/>
      <c r="K4194" s="2"/>
      <c r="L4194" s="2"/>
      <c r="M4194" s="1"/>
    </row>
    <row r="4195" spans="1:13" x14ac:dyDescent="0.2">
      <c r="A4195" s="1"/>
      <c r="B4195" s="1"/>
      <c r="C4195" s="16"/>
      <c r="D4195" s="1"/>
      <c r="E4195" s="1"/>
      <c r="F4195" s="1"/>
      <c r="G4195" s="1"/>
      <c r="H4195" s="11"/>
      <c r="I4195" s="11"/>
      <c r="J4195" s="11"/>
      <c r="K4195" s="2"/>
      <c r="L4195" s="2"/>
      <c r="M4195" s="1"/>
    </row>
    <row r="4196" spans="1:13" x14ac:dyDescent="0.2">
      <c r="A4196" s="1"/>
      <c r="B4196" s="1"/>
      <c r="C4196" s="16"/>
      <c r="D4196" s="1"/>
      <c r="E4196" s="1"/>
      <c r="F4196" s="1"/>
      <c r="G4196" s="1"/>
      <c r="H4196" s="11"/>
      <c r="I4196" s="11"/>
      <c r="J4196" s="11"/>
      <c r="K4196" s="2"/>
      <c r="L4196" s="2"/>
      <c r="M4196" s="1"/>
    </row>
    <row r="4197" spans="1:13" x14ac:dyDescent="0.2">
      <c r="A4197" s="1"/>
      <c r="B4197" s="1"/>
      <c r="C4197" s="16"/>
      <c r="D4197" s="1"/>
      <c r="E4197" s="1"/>
      <c r="F4197" s="1"/>
      <c r="G4197" s="1"/>
      <c r="H4197" s="11"/>
      <c r="I4197" s="11"/>
      <c r="J4197" s="11"/>
      <c r="K4197" s="2"/>
      <c r="L4197" s="2"/>
      <c r="M4197" s="1"/>
    </row>
    <row r="4198" spans="1:13" x14ac:dyDescent="0.2">
      <c r="A4198" s="1"/>
      <c r="B4198" s="1"/>
      <c r="C4198" s="16"/>
      <c r="D4198" s="1"/>
      <c r="E4198" s="1"/>
      <c r="F4198" s="1"/>
      <c r="G4198" s="1"/>
      <c r="H4198" s="11"/>
      <c r="I4198" s="11"/>
      <c r="J4198" s="11"/>
      <c r="K4198" s="2"/>
      <c r="L4198" s="2"/>
      <c r="M4198" s="1"/>
    </row>
    <row r="4199" spans="1:13" x14ac:dyDescent="0.2">
      <c r="A4199" s="1"/>
      <c r="B4199" s="1"/>
      <c r="C4199" s="16"/>
      <c r="D4199" s="1"/>
      <c r="E4199" s="1"/>
      <c r="F4199" s="1"/>
      <c r="G4199" s="1"/>
      <c r="H4199" s="11"/>
      <c r="I4199" s="11"/>
      <c r="J4199" s="11"/>
      <c r="K4199" s="2"/>
      <c r="L4199" s="2"/>
      <c r="M4199" s="1"/>
    </row>
    <row r="4200" spans="1:13" x14ac:dyDescent="0.2">
      <c r="A4200" s="1"/>
      <c r="B4200" s="1"/>
      <c r="C4200" s="16"/>
      <c r="D4200" s="1"/>
      <c r="E4200" s="1"/>
      <c r="F4200" s="1"/>
      <c r="G4200" s="1"/>
      <c r="H4200" s="11"/>
      <c r="I4200" s="11"/>
      <c r="J4200" s="11"/>
      <c r="K4200" s="2"/>
      <c r="L4200" s="2"/>
      <c r="M4200" s="1"/>
    </row>
    <row r="4201" spans="1:13" x14ac:dyDescent="0.2">
      <c r="A4201" s="1"/>
      <c r="B4201" s="1"/>
      <c r="C4201" s="16"/>
      <c r="D4201" s="1"/>
      <c r="E4201" s="1"/>
      <c r="F4201" s="1"/>
      <c r="G4201" s="1"/>
      <c r="H4201" s="11"/>
      <c r="I4201" s="11"/>
      <c r="J4201" s="11"/>
      <c r="K4201" s="2"/>
      <c r="L4201" s="2"/>
      <c r="M4201" s="1"/>
    </row>
    <row r="4202" spans="1:13" x14ac:dyDescent="0.2">
      <c r="A4202" s="1"/>
      <c r="B4202" s="1"/>
      <c r="C4202" s="16"/>
      <c r="D4202" s="1"/>
      <c r="E4202" s="1"/>
      <c r="F4202" s="1"/>
      <c r="G4202" s="1"/>
      <c r="H4202" s="11"/>
      <c r="I4202" s="11"/>
      <c r="J4202" s="11"/>
      <c r="K4202" s="2"/>
      <c r="L4202" s="2"/>
      <c r="M4202" s="1"/>
    </row>
    <row r="4203" spans="1:13" x14ac:dyDescent="0.2">
      <c r="A4203" s="1"/>
      <c r="B4203" s="1"/>
      <c r="C4203" s="16"/>
      <c r="D4203" s="1"/>
      <c r="E4203" s="1"/>
      <c r="F4203" s="1"/>
      <c r="G4203" s="1"/>
      <c r="H4203" s="11"/>
      <c r="I4203" s="11"/>
      <c r="J4203" s="11"/>
      <c r="K4203" s="2"/>
      <c r="L4203" s="2"/>
      <c r="M4203" s="1"/>
    </row>
    <row r="4204" spans="1:13" x14ac:dyDescent="0.2">
      <c r="A4204" s="1"/>
      <c r="B4204" s="1"/>
      <c r="C4204" s="16"/>
      <c r="D4204" s="1"/>
      <c r="E4204" s="1"/>
      <c r="F4204" s="1"/>
      <c r="G4204" s="1"/>
      <c r="H4204" s="11"/>
      <c r="I4204" s="11"/>
      <c r="J4204" s="11"/>
      <c r="K4204" s="2"/>
      <c r="L4204" s="2"/>
      <c r="M4204" s="1"/>
    </row>
    <row r="4205" spans="1:13" x14ac:dyDescent="0.2">
      <c r="A4205" s="1"/>
      <c r="B4205" s="1"/>
      <c r="C4205" s="16"/>
      <c r="D4205" s="1"/>
      <c r="E4205" s="1"/>
      <c r="F4205" s="1"/>
      <c r="G4205" s="1"/>
      <c r="H4205" s="11"/>
      <c r="I4205" s="11"/>
      <c r="J4205" s="11"/>
      <c r="K4205" s="2"/>
      <c r="L4205" s="2"/>
      <c r="M4205" s="1"/>
    </row>
    <row r="4206" spans="1:13" x14ac:dyDescent="0.2">
      <c r="A4206" s="1"/>
      <c r="B4206" s="1"/>
      <c r="C4206" s="16"/>
      <c r="D4206" s="1"/>
      <c r="E4206" s="1"/>
      <c r="F4206" s="1"/>
      <c r="G4206" s="1"/>
      <c r="H4206" s="11"/>
      <c r="I4206" s="11"/>
      <c r="J4206" s="11"/>
      <c r="K4206" s="2"/>
      <c r="L4206" s="2"/>
      <c r="M4206" s="1"/>
    </row>
    <row r="4207" spans="1:13" x14ac:dyDescent="0.2">
      <c r="A4207" s="1"/>
      <c r="B4207" s="1"/>
      <c r="C4207" s="16"/>
      <c r="D4207" s="1"/>
      <c r="E4207" s="1"/>
      <c r="F4207" s="1"/>
      <c r="G4207" s="1"/>
      <c r="H4207" s="11"/>
      <c r="I4207" s="11"/>
      <c r="J4207" s="11"/>
      <c r="K4207" s="2"/>
      <c r="L4207" s="2"/>
      <c r="M4207" s="1"/>
    </row>
    <row r="4208" spans="1:13" x14ac:dyDescent="0.2">
      <c r="A4208" s="1"/>
      <c r="B4208" s="1"/>
      <c r="C4208" s="16"/>
      <c r="D4208" s="1"/>
      <c r="E4208" s="1"/>
      <c r="F4208" s="1"/>
      <c r="G4208" s="1"/>
      <c r="H4208" s="11"/>
      <c r="I4208" s="11"/>
      <c r="J4208" s="11"/>
      <c r="K4208" s="2"/>
      <c r="L4208" s="2"/>
      <c r="M4208" s="1"/>
    </row>
    <row r="4209" spans="1:13" x14ac:dyDescent="0.2">
      <c r="A4209" s="1"/>
      <c r="B4209" s="1"/>
      <c r="C4209" s="16"/>
      <c r="D4209" s="1"/>
      <c r="E4209" s="1"/>
      <c r="F4209" s="1"/>
      <c r="G4209" s="1"/>
      <c r="H4209" s="11"/>
      <c r="I4209" s="11"/>
      <c r="J4209" s="11"/>
      <c r="K4209" s="2"/>
      <c r="L4209" s="2"/>
      <c r="M4209" s="1"/>
    </row>
    <row r="4210" spans="1:13" x14ac:dyDescent="0.2">
      <c r="A4210" s="1"/>
      <c r="B4210" s="1"/>
      <c r="C4210" s="16"/>
      <c r="D4210" s="1"/>
      <c r="E4210" s="1"/>
      <c r="F4210" s="1"/>
      <c r="G4210" s="1"/>
      <c r="H4210" s="11"/>
      <c r="I4210" s="11"/>
      <c r="J4210" s="11"/>
      <c r="K4210" s="2"/>
      <c r="L4210" s="2"/>
      <c r="M4210" s="1"/>
    </row>
    <row r="4211" spans="1:13" x14ac:dyDescent="0.2">
      <c r="A4211" s="1"/>
      <c r="B4211" s="1"/>
      <c r="C4211" s="16"/>
      <c r="D4211" s="1"/>
      <c r="E4211" s="1"/>
      <c r="F4211" s="1"/>
      <c r="G4211" s="1"/>
      <c r="H4211" s="11"/>
      <c r="I4211" s="11"/>
      <c r="J4211" s="11"/>
      <c r="K4211" s="2"/>
      <c r="L4211" s="2"/>
      <c r="M4211" s="1"/>
    </row>
    <row r="4212" spans="1:13" x14ac:dyDescent="0.2">
      <c r="A4212" s="1"/>
      <c r="B4212" s="1"/>
      <c r="C4212" s="16"/>
      <c r="D4212" s="1"/>
      <c r="E4212" s="1"/>
      <c r="F4212" s="1"/>
      <c r="G4212" s="1"/>
      <c r="H4212" s="11"/>
      <c r="I4212" s="11"/>
      <c r="J4212" s="11"/>
      <c r="K4212" s="2"/>
      <c r="L4212" s="2"/>
      <c r="M4212" s="1"/>
    </row>
    <row r="4213" spans="1:13" x14ac:dyDescent="0.2">
      <c r="A4213" s="1"/>
      <c r="B4213" s="1"/>
      <c r="C4213" s="16"/>
      <c r="D4213" s="1"/>
      <c r="E4213" s="1"/>
      <c r="F4213" s="1"/>
      <c r="G4213" s="1"/>
      <c r="H4213" s="11"/>
      <c r="I4213" s="11"/>
      <c r="J4213" s="11"/>
      <c r="K4213" s="2"/>
      <c r="L4213" s="2"/>
      <c r="M4213" s="1"/>
    </row>
    <row r="4214" spans="1:13" x14ac:dyDescent="0.2">
      <c r="A4214" s="1"/>
      <c r="B4214" s="1"/>
      <c r="C4214" s="16"/>
      <c r="D4214" s="1"/>
      <c r="E4214" s="1"/>
      <c r="F4214" s="1"/>
      <c r="G4214" s="1"/>
      <c r="H4214" s="11"/>
      <c r="I4214" s="11"/>
      <c r="J4214" s="11"/>
      <c r="K4214" s="2"/>
      <c r="L4214" s="2"/>
      <c r="M4214" s="1"/>
    </row>
    <row r="4215" spans="1:13" x14ac:dyDescent="0.2">
      <c r="A4215" s="1"/>
      <c r="B4215" s="1"/>
      <c r="C4215" s="16"/>
      <c r="D4215" s="1"/>
      <c r="E4215" s="1"/>
      <c r="F4215" s="1"/>
      <c r="G4215" s="1"/>
      <c r="H4215" s="11"/>
      <c r="I4215" s="11"/>
      <c r="J4215" s="11"/>
      <c r="K4215" s="2"/>
      <c r="L4215" s="2"/>
      <c r="M4215" s="1"/>
    </row>
    <row r="4216" spans="1:13" x14ac:dyDescent="0.2">
      <c r="A4216" s="1"/>
      <c r="B4216" s="1"/>
      <c r="C4216" s="16"/>
      <c r="D4216" s="1"/>
      <c r="E4216" s="1"/>
      <c r="F4216" s="1"/>
      <c r="G4216" s="1"/>
      <c r="H4216" s="11"/>
      <c r="I4216" s="11"/>
      <c r="J4216" s="11"/>
      <c r="K4216" s="2"/>
      <c r="L4216" s="2"/>
      <c r="M4216" s="1"/>
    </row>
    <row r="4217" spans="1:13" x14ac:dyDescent="0.2">
      <c r="A4217" s="1"/>
      <c r="B4217" s="1"/>
      <c r="C4217" s="16"/>
      <c r="D4217" s="1"/>
      <c r="E4217" s="1"/>
      <c r="F4217" s="1"/>
      <c r="G4217" s="1"/>
      <c r="H4217" s="11"/>
      <c r="I4217" s="11"/>
      <c r="J4217" s="11"/>
      <c r="K4217" s="2"/>
      <c r="L4217" s="2"/>
      <c r="M4217" s="1"/>
    </row>
    <row r="4218" spans="1:13" x14ac:dyDescent="0.2">
      <c r="A4218" s="1"/>
      <c r="B4218" s="1"/>
      <c r="C4218" s="16"/>
      <c r="D4218" s="1"/>
      <c r="E4218" s="1"/>
      <c r="F4218" s="1"/>
      <c r="G4218" s="1"/>
      <c r="H4218" s="11"/>
      <c r="I4218" s="11"/>
      <c r="J4218" s="11"/>
      <c r="K4218" s="2"/>
      <c r="L4218" s="2"/>
      <c r="M4218" s="1"/>
    </row>
    <row r="4219" spans="1:13" x14ac:dyDescent="0.2">
      <c r="A4219" s="1"/>
      <c r="B4219" s="1"/>
      <c r="C4219" s="16"/>
      <c r="D4219" s="1"/>
      <c r="E4219" s="1"/>
      <c r="F4219" s="1"/>
      <c r="G4219" s="1"/>
      <c r="H4219" s="11"/>
      <c r="I4219" s="11"/>
      <c r="J4219" s="11"/>
      <c r="K4219" s="2"/>
      <c r="L4219" s="2"/>
      <c r="M4219" s="1"/>
    </row>
    <row r="4220" spans="1:13" x14ac:dyDescent="0.2">
      <c r="A4220" s="1"/>
      <c r="B4220" s="1"/>
      <c r="C4220" s="16"/>
      <c r="D4220" s="1"/>
      <c r="E4220" s="1"/>
      <c r="F4220" s="1"/>
      <c r="G4220" s="1"/>
      <c r="H4220" s="11"/>
      <c r="I4220" s="11"/>
      <c r="J4220" s="11"/>
      <c r="K4220" s="2"/>
      <c r="L4220" s="2"/>
      <c r="M4220" s="1"/>
    </row>
    <row r="4221" spans="1:13" x14ac:dyDescent="0.2">
      <c r="A4221" s="1"/>
      <c r="B4221" s="1"/>
      <c r="C4221" s="16"/>
      <c r="D4221" s="1"/>
      <c r="E4221" s="1"/>
      <c r="F4221" s="1"/>
      <c r="G4221" s="1"/>
      <c r="H4221" s="11"/>
      <c r="I4221" s="11"/>
      <c r="J4221" s="11"/>
      <c r="K4221" s="2"/>
      <c r="L4221" s="2"/>
      <c r="M4221" s="1"/>
    </row>
    <row r="4222" spans="1:13" x14ac:dyDescent="0.2">
      <c r="A4222" s="1"/>
      <c r="B4222" s="1"/>
      <c r="C4222" s="16"/>
      <c r="D4222" s="1"/>
      <c r="E4222" s="1"/>
      <c r="F4222" s="1"/>
      <c r="G4222" s="1"/>
      <c r="H4222" s="11"/>
      <c r="I4222" s="11"/>
      <c r="J4222" s="11"/>
      <c r="K4222" s="2"/>
      <c r="L4222" s="2"/>
      <c r="M4222" s="1"/>
    </row>
    <row r="4223" spans="1:13" x14ac:dyDescent="0.2">
      <c r="A4223" s="1"/>
      <c r="B4223" s="1"/>
      <c r="C4223" s="16"/>
      <c r="D4223" s="1"/>
      <c r="E4223" s="1"/>
      <c r="F4223" s="1"/>
      <c r="G4223" s="1"/>
      <c r="H4223" s="11"/>
      <c r="I4223" s="11"/>
      <c r="J4223" s="11"/>
      <c r="K4223" s="2"/>
      <c r="L4223" s="2"/>
      <c r="M4223" s="1"/>
    </row>
    <row r="4224" spans="1:13" x14ac:dyDescent="0.2">
      <c r="A4224" s="1"/>
      <c r="B4224" s="1"/>
      <c r="C4224" s="16"/>
      <c r="D4224" s="1"/>
      <c r="E4224" s="1"/>
      <c r="F4224" s="1"/>
      <c r="G4224" s="1"/>
      <c r="H4224" s="11"/>
      <c r="I4224" s="11"/>
      <c r="J4224" s="11"/>
      <c r="K4224" s="2"/>
      <c r="L4224" s="2"/>
      <c r="M4224" s="1"/>
    </row>
    <row r="4225" spans="1:13" x14ac:dyDescent="0.2">
      <c r="A4225" s="1"/>
      <c r="B4225" s="1"/>
      <c r="C4225" s="16"/>
      <c r="D4225" s="1"/>
      <c r="E4225" s="1"/>
      <c r="F4225" s="1"/>
      <c r="G4225" s="1"/>
      <c r="H4225" s="11"/>
      <c r="I4225" s="11"/>
      <c r="J4225" s="11"/>
      <c r="K4225" s="2"/>
      <c r="L4225" s="2"/>
      <c r="M4225" s="1"/>
    </row>
    <row r="4226" spans="1:13" x14ac:dyDescent="0.2">
      <c r="A4226" s="1"/>
      <c r="B4226" s="1"/>
      <c r="C4226" s="16"/>
      <c r="D4226" s="1"/>
      <c r="E4226" s="1"/>
      <c r="F4226" s="1"/>
      <c r="G4226" s="1"/>
      <c r="H4226" s="11"/>
      <c r="I4226" s="11"/>
      <c r="J4226" s="11"/>
      <c r="K4226" s="2"/>
      <c r="L4226" s="2"/>
      <c r="M4226" s="1"/>
    </row>
    <row r="4227" spans="1:13" x14ac:dyDescent="0.2">
      <c r="A4227" s="1"/>
      <c r="B4227" s="1"/>
      <c r="C4227" s="16"/>
      <c r="D4227" s="1"/>
      <c r="E4227" s="1"/>
      <c r="F4227" s="1"/>
      <c r="G4227" s="1"/>
      <c r="H4227" s="11"/>
      <c r="I4227" s="11"/>
      <c r="J4227" s="11"/>
      <c r="K4227" s="2"/>
      <c r="L4227" s="2"/>
      <c r="M4227" s="1"/>
    </row>
    <row r="4228" spans="1:13" x14ac:dyDescent="0.2">
      <c r="A4228" s="1"/>
      <c r="B4228" s="1"/>
      <c r="C4228" s="16"/>
      <c r="D4228" s="1"/>
      <c r="E4228" s="1"/>
      <c r="F4228" s="1"/>
      <c r="G4228" s="1"/>
      <c r="H4228" s="11"/>
      <c r="I4228" s="11"/>
      <c r="J4228" s="11"/>
      <c r="K4228" s="2"/>
      <c r="L4228" s="2"/>
      <c r="M4228" s="1"/>
    </row>
    <row r="4229" spans="1:13" x14ac:dyDescent="0.2">
      <c r="A4229" s="1"/>
      <c r="B4229" s="1"/>
      <c r="C4229" s="16"/>
      <c r="D4229" s="1"/>
      <c r="E4229" s="1"/>
      <c r="F4229" s="1"/>
      <c r="G4229" s="1"/>
      <c r="H4229" s="11"/>
      <c r="I4229" s="11"/>
      <c r="J4229" s="11"/>
      <c r="K4229" s="2"/>
      <c r="L4229" s="2"/>
      <c r="M4229" s="1"/>
    </row>
    <row r="4230" spans="1:13" x14ac:dyDescent="0.2">
      <c r="A4230" s="1"/>
      <c r="B4230" s="1"/>
      <c r="C4230" s="16"/>
      <c r="D4230" s="1"/>
      <c r="E4230" s="1"/>
      <c r="F4230" s="1"/>
      <c r="G4230" s="1"/>
      <c r="H4230" s="11"/>
      <c r="I4230" s="11"/>
      <c r="J4230" s="11"/>
      <c r="K4230" s="2"/>
      <c r="L4230" s="2"/>
      <c r="M4230" s="1"/>
    </row>
    <row r="4231" spans="1:13" x14ac:dyDescent="0.2">
      <c r="A4231" s="1"/>
      <c r="B4231" s="1"/>
      <c r="C4231" s="16"/>
      <c r="D4231" s="1"/>
      <c r="E4231" s="1"/>
      <c r="F4231" s="1"/>
      <c r="G4231" s="1"/>
      <c r="H4231" s="11"/>
      <c r="I4231" s="11"/>
      <c r="J4231" s="11"/>
      <c r="K4231" s="2"/>
      <c r="L4231" s="2"/>
      <c r="M4231" s="1"/>
    </row>
    <row r="4232" spans="1:13" x14ac:dyDescent="0.2">
      <c r="A4232" s="1"/>
      <c r="B4232" s="1"/>
      <c r="C4232" s="16"/>
      <c r="D4232" s="1"/>
      <c r="E4232" s="1"/>
      <c r="F4232" s="1"/>
      <c r="G4232" s="1"/>
      <c r="H4232" s="11"/>
      <c r="I4232" s="11"/>
      <c r="J4232" s="11"/>
      <c r="K4232" s="2"/>
      <c r="L4232" s="2"/>
      <c r="M4232" s="1"/>
    </row>
    <row r="4233" spans="1:13" x14ac:dyDescent="0.2">
      <c r="A4233" s="1"/>
      <c r="B4233" s="1"/>
      <c r="C4233" s="16"/>
      <c r="D4233" s="1"/>
      <c r="E4233" s="1"/>
      <c r="F4233" s="1"/>
      <c r="G4233" s="1"/>
      <c r="H4233" s="11"/>
      <c r="I4233" s="11"/>
      <c r="J4233" s="11"/>
      <c r="K4233" s="2"/>
      <c r="L4233" s="2"/>
      <c r="M4233" s="1"/>
    </row>
    <row r="4234" spans="1:13" x14ac:dyDescent="0.2">
      <c r="A4234" s="1"/>
      <c r="B4234" s="1"/>
      <c r="C4234" s="16"/>
      <c r="D4234" s="1"/>
      <c r="E4234" s="1"/>
      <c r="F4234" s="1"/>
      <c r="G4234" s="1"/>
      <c r="H4234" s="11"/>
      <c r="I4234" s="11"/>
      <c r="J4234" s="11"/>
      <c r="K4234" s="2"/>
      <c r="L4234" s="2"/>
      <c r="M4234" s="1"/>
    </row>
    <row r="4235" spans="1:13" x14ac:dyDescent="0.2">
      <c r="A4235" s="1"/>
      <c r="B4235" s="1"/>
      <c r="C4235" s="16"/>
      <c r="D4235" s="1"/>
      <c r="E4235" s="1"/>
      <c r="F4235" s="1"/>
      <c r="G4235" s="1"/>
      <c r="H4235" s="11"/>
      <c r="I4235" s="11"/>
      <c r="J4235" s="11"/>
      <c r="K4235" s="2"/>
      <c r="L4235" s="2"/>
      <c r="M4235" s="1"/>
    </row>
    <row r="4236" spans="1:13" x14ac:dyDescent="0.2">
      <c r="A4236" s="1"/>
      <c r="B4236" s="1"/>
      <c r="C4236" s="16"/>
      <c r="D4236" s="1"/>
      <c r="E4236" s="1"/>
      <c r="F4236" s="1"/>
      <c r="G4236" s="1"/>
      <c r="H4236" s="11"/>
      <c r="I4236" s="11"/>
      <c r="J4236" s="11"/>
      <c r="K4236" s="2"/>
      <c r="L4236" s="2"/>
      <c r="M4236" s="1"/>
    </row>
    <row r="4237" spans="1:13" x14ac:dyDescent="0.2">
      <c r="A4237" s="1"/>
      <c r="B4237" s="1"/>
      <c r="C4237" s="16"/>
      <c r="D4237" s="1"/>
      <c r="E4237" s="1"/>
      <c r="F4237" s="1"/>
      <c r="G4237" s="1"/>
      <c r="H4237" s="11"/>
      <c r="I4237" s="11"/>
      <c r="J4237" s="11"/>
      <c r="K4237" s="2"/>
      <c r="L4237" s="2"/>
      <c r="M4237" s="1"/>
    </row>
    <row r="4238" spans="1:13" x14ac:dyDescent="0.2">
      <c r="A4238" s="1"/>
      <c r="B4238" s="1"/>
      <c r="C4238" s="16"/>
      <c r="D4238" s="1"/>
      <c r="E4238" s="1"/>
      <c r="F4238" s="1"/>
      <c r="G4238" s="1"/>
      <c r="H4238" s="11"/>
      <c r="I4238" s="11"/>
      <c r="J4238" s="11"/>
      <c r="K4238" s="2"/>
      <c r="L4238" s="2"/>
      <c r="M4238" s="1"/>
    </row>
    <row r="4239" spans="1:13" x14ac:dyDescent="0.2">
      <c r="A4239" s="1"/>
      <c r="B4239" s="1"/>
      <c r="C4239" s="16"/>
      <c r="D4239" s="1"/>
      <c r="E4239" s="1"/>
      <c r="F4239" s="1"/>
      <c r="G4239" s="1"/>
      <c r="H4239" s="11"/>
      <c r="I4239" s="11"/>
      <c r="J4239" s="11"/>
      <c r="K4239" s="2"/>
      <c r="L4239" s="2"/>
      <c r="M4239" s="1"/>
    </row>
    <row r="4240" spans="1:13" x14ac:dyDescent="0.2">
      <c r="A4240" s="1"/>
      <c r="B4240" s="1"/>
      <c r="C4240" s="16"/>
      <c r="D4240" s="1"/>
      <c r="E4240" s="1"/>
      <c r="F4240" s="1"/>
      <c r="G4240" s="1"/>
      <c r="H4240" s="11"/>
      <c r="I4240" s="11"/>
      <c r="J4240" s="11"/>
      <c r="K4240" s="2"/>
      <c r="L4240" s="2"/>
      <c r="M4240" s="1"/>
    </row>
    <row r="4241" spans="1:13" x14ac:dyDescent="0.2">
      <c r="A4241" s="1"/>
      <c r="B4241" s="1"/>
      <c r="C4241" s="16"/>
      <c r="D4241" s="1"/>
      <c r="E4241" s="1"/>
      <c r="F4241" s="1"/>
      <c r="G4241" s="1"/>
      <c r="H4241" s="11"/>
      <c r="I4241" s="11"/>
      <c r="J4241" s="11"/>
      <c r="K4241" s="2"/>
      <c r="L4241" s="2"/>
      <c r="M4241" s="1"/>
    </row>
    <row r="4242" spans="1:13" x14ac:dyDescent="0.2">
      <c r="A4242" s="1"/>
      <c r="B4242" s="1"/>
      <c r="C4242" s="16"/>
      <c r="D4242" s="1"/>
      <c r="E4242" s="1"/>
      <c r="F4242" s="1"/>
      <c r="G4242" s="1"/>
      <c r="H4242" s="11"/>
      <c r="I4242" s="11"/>
      <c r="J4242" s="11"/>
      <c r="K4242" s="2"/>
      <c r="L4242" s="2"/>
      <c r="M4242" s="1"/>
    </row>
    <row r="4243" spans="1:13" x14ac:dyDescent="0.2">
      <c r="A4243" s="1"/>
      <c r="B4243" s="1"/>
      <c r="C4243" s="16"/>
      <c r="D4243" s="1"/>
      <c r="E4243" s="1"/>
      <c r="F4243" s="1"/>
      <c r="G4243" s="1"/>
      <c r="H4243" s="11"/>
      <c r="I4243" s="11"/>
      <c r="J4243" s="11"/>
      <c r="K4243" s="2"/>
      <c r="L4243" s="2"/>
      <c r="M4243" s="1"/>
    </row>
    <row r="4244" spans="1:13" x14ac:dyDescent="0.2">
      <c r="A4244" s="1"/>
      <c r="B4244" s="1"/>
      <c r="C4244" s="16"/>
      <c r="D4244" s="1"/>
      <c r="E4244" s="1"/>
      <c r="F4244" s="1"/>
      <c r="G4244" s="1"/>
      <c r="H4244" s="11"/>
      <c r="I4244" s="11"/>
      <c r="J4244" s="11"/>
      <c r="K4244" s="2"/>
      <c r="L4244" s="2"/>
      <c r="M4244" s="1"/>
    </row>
    <row r="4245" spans="1:13" x14ac:dyDescent="0.2">
      <c r="A4245" s="1"/>
      <c r="B4245" s="1"/>
      <c r="C4245" s="16"/>
      <c r="D4245" s="1"/>
      <c r="E4245" s="1"/>
      <c r="F4245" s="1"/>
      <c r="G4245" s="1"/>
      <c r="H4245" s="11"/>
      <c r="I4245" s="11"/>
      <c r="J4245" s="11"/>
      <c r="K4245" s="2"/>
      <c r="L4245" s="2"/>
      <c r="M4245" s="1"/>
    </row>
    <row r="4246" spans="1:13" x14ac:dyDescent="0.2">
      <c r="A4246" s="1"/>
      <c r="B4246" s="1"/>
      <c r="C4246" s="16"/>
      <c r="D4246" s="1"/>
      <c r="E4246" s="1"/>
      <c r="F4246" s="1"/>
      <c r="G4246" s="1"/>
      <c r="H4246" s="11"/>
      <c r="I4246" s="11"/>
      <c r="J4246" s="11"/>
      <c r="K4246" s="2"/>
      <c r="L4246" s="2"/>
      <c r="M4246" s="1"/>
    </row>
    <row r="4247" spans="1:13" x14ac:dyDescent="0.2">
      <c r="A4247" s="1"/>
      <c r="B4247" s="1"/>
      <c r="C4247" s="16"/>
      <c r="D4247" s="1"/>
      <c r="E4247" s="1"/>
      <c r="F4247" s="1"/>
      <c r="G4247" s="1"/>
      <c r="H4247" s="11"/>
      <c r="I4247" s="11"/>
      <c r="J4247" s="11"/>
      <c r="K4247" s="2"/>
      <c r="L4247" s="2"/>
      <c r="M4247" s="1"/>
    </row>
    <row r="4248" spans="1:13" x14ac:dyDescent="0.2">
      <c r="A4248" s="1"/>
      <c r="B4248" s="1"/>
      <c r="C4248" s="16"/>
      <c r="D4248" s="1"/>
      <c r="E4248" s="1"/>
      <c r="F4248" s="1"/>
      <c r="G4248" s="1"/>
      <c r="H4248" s="11"/>
      <c r="I4248" s="11"/>
      <c r="J4248" s="11"/>
      <c r="K4248" s="2"/>
      <c r="L4248" s="2"/>
      <c r="M4248" s="1"/>
    </row>
    <row r="4249" spans="1:13" x14ac:dyDescent="0.2">
      <c r="A4249" s="1"/>
      <c r="B4249" s="1"/>
      <c r="C4249" s="16"/>
      <c r="D4249" s="1"/>
      <c r="E4249" s="1"/>
      <c r="F4249" s="1"/>
      <c r="G4249" s="1"/>
      <c r="H4249" s="11"/>
      <c r="I4249" s="11"/>
      <c r="J4249" s="11"/>
      <c r="K4249" s="2"/>
      <c r="L4249" s="2"/>
      <c r="M4249" s="1"/>
    </row>
    <row r="4250" spans="1:13" x14ac:dyDescent="0.2">
      <c r="A4250" s="1"/>
      <c r="B4250" s="1"/>
      <c r="C4250" s="16"/>
      <c r="D4250" s="1"/>
      <c r="E4250" s="1"/>
      <c r="F4250" s="1"/>
      <c r="G4250" s="1"/>
      <c r="H4250" s="11"/>
      <c r="I4250" s="11"/>
      <c r="J4250" s="11"/>
      <c r="K4250" s="2"/>
      <c r="L4250" s="2"/>
      <c r="M4250" s="1"/>
    </row>
    <row r="4251" spans="1:13" x14ac:dyDescent="0.2">
      <c r="A4251" s="1"/>
      <c r="B4251" s="1"/>
      <c r="C4251" s="16"/>
      <c r="D4251" s="1"/>
      <c r="E4251" s="1"/>
      <c r="F4251" s="1"/>
      <c r="G4251" s="1"/>
      <c r="H4251" s="11"/>
      <c r="I4251" s="11"/>
      <c r="J4251" s="11"/>
      <c r="K4251" s="2"/>
      <c r="L4251" s="2"/>
      <c r="M4251" s="1"/>
    </row>
    <row r="4252" spans="1:13" x14ac:dyDescent="0.2">
      <c r="A4252" s="1"/>
      <c r="B4252" s="1"/>
      <c r="C4252" s="16"/>
      <c r="D4252" s="1"/>
      <c r="E4252" s="1"/>
      <c r="F4252" s="1"/>
      <c r="G4252" s="1"/>
      <c r="H4252" s="11"/>
      <c r="I4252" s="11"/>
      <c r="J4252" s="11"/>
      <c r="K4252" s="2"/>
      <c r="L4252" s="2"/>
      <c r="M4252" s="1"/>
    </row>
    <row r="4253" spans="1:13" x14ac:dyDescent="0.2">
      <c r="A4253" s="1"/>
      <c r="B4253" s="1"/>
      <c r="C4253" s="16"/>
      <c r="D4253" s="1"/>
      <c r="E4253" s="1"/>
      <c r="F4253" s="1"/>
      <c r="G4253" s="1"/>
      <c r="H4253" s="11"/>
      <c r="I4253" s="11"/>
      <c r="J4253" s="11"/>
      <c r="K4253" s="2"/>
      <c r="L4253" s="2"/>
      <c r="M4253" s="1"/>
    </row>
    <row r="4254" spans="1:13" x14ac:dyDescent="0.2">
      <c r="A4254" s="1"/>
      <c r="B4254" s="1"/>
      <c r="C4254" s="16"/>
      <c r="D4254" s="1"/>
      <c r="E4254" s="1"/>
      <c r="F4254" s="1"/>
      <c r="G4254" s="1"/>
      <c r="H4254" s="11"/>
      <c r="I4254" s="11"/>
      <c r="J4254" s="11"/>
      <c r="K4254" s="2"/>
      <c r="L4254" s="2"/>
      <c r="M4254" s="1"/>
    </row>
    <row r="4255" spans="1:13" x14ac:dyDescent="0.2">
      <c r="A4255" s="1"/>
      <c r="B4255" s="1"/>
      <c r="C4255" s="16"/>
      <c r="D4255" s="1"/>
      <c r="E4255" s="1"/>
      <c r="F4255" s="1"/>
      <c r="G4255" s="1"/>
      <c r="H4255" s="11"/>
      <c r="I4255" s="11"/>
      <c r="J4255" s="11"/>
      <c r="K4255" s="2"/>
      <c r="L4255" s="2"/>
      <c r="M4255" s="1"/>
    </row>
    <row r="4256" spans="1:13" x14ac:dyDescent="0.2">
      <c r="A4256" s="1"/>
      <c r="B4256" s="1"/>
      <c r="C4256" s="16"/>
      <c r="D4256" s="1"/>
      <c r="E4256" s="1"/>
      <c r="F4256" s="1"/>
      <c r="G4256" s="1"/>
      <c r="H4256" s="11"/>
      <c r="I4256" s="11"/>
      <c r="J4256" s="11"/>
      <c r="K4256" s="2"/>
      <c r="L4256" s="2"/>
      <c r="M4256" s="1"/>
    </row>
    <row r="4257" spans="1:13" x14ac:dyDescent="0.2">
      <c r="A4257" s="1"/>
      <c r="B4257" s="1"/>
      <c r="C4257" s="16"/>
      <c r="D4257" s="1"/>
      <c r="E4257" s="1"/>
      <c r="F4257" s="1"/>
      <c r="G4257" s="1"/>
      <c r="H4257" s="11"/>
      <c r="I4257" s="11"/>
      <c r="J4257" s="11"/>
      <c r="K4257" s="2"/>
      <c r="L4257" s="2"/>
      <c r="M4257" s="1"/>
    </row>
    <row r="4258" spans="1:13" x14ac:dyDescent="0.2">
      <c r="A4258" s="1"/>
      <c r="B4258" s="1"/>
      <c r="C4258" s="16"/>
      <c r="D4258" s="1"/>
      <c r="E4258" s="1"/>
      <c r="F4258" s="1"/>
      <c r="G4258" s="1"/>
      <c r="H4258" s="11"/>
      <c r="I4258" s="11"/>
      <c r="J4258" s="11"/>
      <c r="K4258" s="2"/>
      <c r="L4258" s="2"/>
      <c r="M4258" s="1"/>
    </row>
    <row r="4259" spans="1:13" x14ac:dyDescent="0.2">
      <c r="A4259" s="1"/>
      <c r="B4259" s="1"/>
      <c r="C4259" s="16"/>
      <c r="D4259" s="1"/>
      <c r="E4259" s="1"/>
      <c r="F4259" s="1"/>
      <c r="G4259" s="1"/>
      <c r="H4259" s="11"/>
      <c r="I4259" s="11"/>
      <c r="J4259" s="11"/>
      <c r="K4259" s="2"/>
      <c r="L4259" s="2"/>
      <c r="M4259" s="1"/>
    </row>
    <row r="4260" spans="1:13" x14ac:dyDescent="0.2">
      <c r="A4260" s="1"/>
      <c r="B4260" s="1"/>
      <c r="C4260" s="16"/>
      <c r="D4260" s="1"/>
      <c r="E4260" s="1"/>
      <c r="F4260" s="1"/>
      <c r="G4260" s="1"/>
      <c r="H4260" s="11"/>
      <c r="I4260" s="11"/>
      <c r="J4260" s="11"/>
      <c r="K4260" s="2"/>
      <c r="L4260" s="2"/>
      <c r="M4260" s="1"/>
    </row>
    <row r="4261" spans="1:13" x14ac:dyDescent="0.2">
      <c r="A4261" s="1"/>
      <c r="B4261" s="1"/>
      <c r="C4261" s="16"/>
      <c r="D4261" s="1"/>
      <c r="E4261" s="1"/>
      <c r="F4261" s="1"/>
      <c r="G4261" s="1"/>
      <c r="H4261" s="11"/>
      <c r="I4261" s="11"/>
      <c r="J4261" s="11"/>
      <c r="K4261" s="2"/>
      <c r="L4261" s="2"/>
      <c r="M4261" s="1"/>
    </row>
    <row r="4262" spans="1:13" x14ac:dyDescent="0.2">
      <c r="A4262" s="1"/>
      <c r="B4262" s="1"/>
      <c r="C4262" s="16"/>
      <c r="D4262" s="1"/>
      <c r="E4262" s="1"/>
      <c r="F4262" s="1"/>
      <c r="G4262" s="1"/>
      <c r="H4262" s="11"/>
      <c r="I4262" s="11"/>
      <c r="J4262" s="11"/>
      <c r="K4262" s="2"/>
      <c r="L4262" s="2"/>
      <c r="M4262" s="1"/>
    </row>
    <row r="4263" spans="1:13" x14ac:dyDescent="0.2">
      <c r="A4263" s="1"/>
      <c r="B4263" s="1"/>
      <c r="C4263" s="16"/>
      <c r="D4263" s="1"/>
      <c r="E4263" s="1"/>
      <c r="F4263" s="1"/>
      <c r="G4263" s="1"/>
      <c r="H4263" s="11"/>
      <c r="I4263" s="11"/>
      <c r="J4263" s="11"/>
      <c r="K4263" s="2"/>
      <c r="L4263" s="2"/>
      <c r="M4263" s="1"/>
    </row>
    <row r="4264" spans="1:13" x14ac:dyDescent="0.2">
      <c r="A4264" s="1"/>
      <c r="B4264" s="1"/>
      <c r="C4264" s="16"/>
      <c r="D4264" s="1"/>
      <c r="E4264" s="1"/>
      <c r="F4264" s="1"/>
      <c r="G4264" s="1"/>
      <c r="H4264" s="11"/>
      <c r="I4264" s="11"/>
      <c r="J4264" s="11"/>
      <c r="K4264" s="2"/>
      <c r="L4264" s="2"/>
      <c r="M4264" s="1"/>
    </row>
    <row r="4265" spans="1:13" x14ac:dyDescent="0.2">
      <c r="A4265" s="1"/>
      <c r="B4265" s="1"/>
      <c r="C4265" s="16"/>
      <c r="D4265" s="1"/>
      <c r="E4265" s="1"/>
      <c r="F4265" s="1"/>
      <c r="G4265" s="1"/>
      <c r="H4265" s="11"/>
      <c r="I4265" s="11"/>
      <c r="J4265" s="11"/>
      <c r="K4265" s="2"/>
      <c r="L4265" s="2"/>
      <c r="M4265" s="1"/>
    </row>
    <row r="4266" spans="1:13" x14ac:dyDescent="0.2">
      <c r="A4266" s="1"/>
      <c r="B4266" s="1"/>
      <c r="C4266" s="16"/>
      <c r="D4266" s="1"/>
      <c r="E4266" s="1"/>
      <c r="F4266" s="1"/>
      <c r="G4266" s="1"/>
      <c r="H4266" s="11"/>
      <c r="I4266" s="11"/>
      <c r="J4266" s="11"/>
      <c r="K4266" s="2"/>
      <c r="L4266" s="2"/>
      <c r="M4266" s="1"/>
    </row>
    <row r="4267" spans="1:13" x14ac:dyDescent="0.2">
      <c r="A4267" s="1"/>
      <c r="B4267" s="1"/>
      <c r="C4267" s="16"/>
      <c r="D4267" s="1"/>
      <c r="E4267" s="1"/>
      <c r="F4267" s="1"/>
      <c r="G4267" s="1"/>
      <c r="H4267" s="11"/>
      <c r="I4267" s="11"/>
      <c r="J4267" s="11"/>
      <c r="K4267" s="2"/>
      <c r="L4267" s="2"/>
      <c r="M4267" s="1"/>
    </row>
    <row r="4268" spans="1:13" x14ac:dyDescent="0.2">
      <c r="A4268" s="1"/>
      <c r="B4268" s="1"/>
      <c r="C4268" s="16"/>
      <c r="D4268" s="1"/>
      <c r="E4268" s="1"/>
      <c r="F4268" s="1"/>
      <c r="G4268" s="1"/>
      <c r="H4268" s="11"/>
      <c r="I4268" s="11"/>
      <c r="J4268" s="11"/>
      <c r="K4268" s="2"/>
      <c r="L4268" s="2"/>
      <c r="M4268" s="1"/>
    </row>
    <row r="4269" spans="1:13" x14ac:dyDescent="0.2">
      <c r="A4269" s="1"/>
      <c r="B4269" s="1"/>
      <c r="C4269" s="16"/>
      <c r="D4269" s="1"/>
      <c r="E4269" s="1"/>
      <c r="F4269" s="1"/>
      <c r="G4269" s="1"/>
      <c r="H4269" s="11"/>
      <c r="I4269" s="11"/>
      <c r="J4269" s="11"/>
      <c r="K4269" s="2"/>
      <c r="L4269" s="2"/>
      <c r="M4269" s="1"/>
    </row>
    <row r="4270" spans="1:13" x14ac:dyDescent="0.2">
      <c r="A4270" s="1"/>
      <c r="B4270" s="1"/>
      <c r="C4270" s="16"/>
      <c r="D4270" s="1"/>
      <c r="E4270" s="1"/>
      <c r="F4270" s="1"/>
      <c r="G4270" s="1"/>
      <c r="H4270" s="11"/>
      <c r="I4270" s="11"/>
      <c r="J4270" s="11"/>
      <c r="K4270" s="2"/>
      <c r="L4270" s="2"/>
      <c r="M4270" s="1"/>
    </row>
    <row r="4271" spans="1:13" x14ac:dyDescent="0.2">
      <c r="A4271" s="1"/>
      <c r="B4271" s="1"/>
      <c r="C4271" s="16"/>
      <c r="D4271" s="1"/>
      <c r="E4271" s="1"/>
      <c r="F4271" s="1"/>
      <c r="G4271" s="1"/>
      <c r="H4271" s="11"/>
      <c r="I4271" s="11"/>
      <c r="J4271" s="11"/>
      <c r="K4271" s="2"/>
      <c r="L4271" s="2"/>
      <c r="M4271" s="1"/>
    </row>
    <row r="4272" spans="1:13" x14ac:dyDescent="0.2">
      <c r="A4272" s="1"/>
      <c r="B4272" s="1"/>
      <c r="C4272" s="16"/>
      <c r="D4272" s="1"/>
      <c r="E4272" s="1"/>
      <c r="F4272" s="1"/>
      <c r="G4272" s="1"/>
      <c r="H4272" s="11"/>
      <c r="I4272" s="11"/>
      <c r="J4272" s="11"/>
      <c r="K4272" s="2"/>
      <c r="L4272" s="2"/>
      <c r="M4272" s="1"/>
    </row>
    <row r="4273" spans="1:13" x14ac:dyDescent="0.2">
      <c r="A4273" s="1"/>
      <c r="B4273" s="1"/>
      <c r="C4273" s="16"/>
      <c r="D4273" s="1"/>
      <c r="E4273" s="1"/>
      <c r="F4273" s="1"/>
      <c r="G4273" s="1"/>
      <c r="H4273" s="11"/>
      <c r="I4273" s="11"/>
      <c r="J4273" s="11"/>
      <c r="K4273" s="2"/>
      <c r="L4273" s="2"/>
      <c r="M4273" s="1"/>
    </row>
    <row r="4274" spans="1:13" x14ac:dyDescent="0.2">
      <c r="A4274" s="1"/>
      <c r="B4274" s="1"/>
      <c r="C4274" s="16"/>
      <c r="D4274" s="1"/>
      <c r="E4274" s="1"/>
      <c r="F4274" s="1"/>
      <c r="G4274" s="1"/>
      <c r="H4274" s="11"/>
      <c r="I4274" s="11"/>
      <c r="J4274" s="11"/>
      <c r="K4274" s="2"/>
      <c r="L4274" s="2"/>
      <c r="M4274" s="1"/>
    </row>
    <row r="4275" spans="1:13" x14ac:dyDescent="0.2">
      <c r="A4275" s="1"/>
      <c r="B4275" s="1"/>
      <c r="C4275" s="16"/>
      <c r="D4275" s="1"/>
      <c r="E4275" s="1"/>
      <c r="F4275" s="1"/>
      <c r="G4275" s="1"/>
      <c r="H4275" s="11"/>
      <c r="I4275" s="11"/>
      <c r="J4275" s="11"/>
      <c r="K4275" s="2"/>
      <c r="L4275" s="2"/>
      <c r="M4275" s="1"/>
    </row>
    <row r="4276" spans="1:13" x14ac:dyDescent="0.2">
      <c r="A4276" s="1"/>
      <c r="B4276" s="1"/>
      <c r="C4276" s="16"/>
      <c r="D4276" s="1"/>
      <c r="E4276" s="1"/>
      <c r="F4276" s="1"/>
      <c r="G4276" s="1"/>
      <c r="H4276" s="11"/>
      <c r="I4276" s="11"/>
      <c r="J4276" s="11"/>
      <c r="K4276" s="2"/>
      <c r="L4276" s="2"/>
      <c r="M4276" s="1"/>
    </row>
    <row r="4277" spans="1:13" x14ac:dyDescent="0.2">
      <c r="A4277" s="1"/>
      <c r="B4277" s="1"/>
      <c r="C4277" s="16"/>
      <c r="D4277" s="1"/>
      <c r="E4277" s="1"/>
      <c r="F4277" s="1"/>
      <c r="G4277" s="1"/>
      <c r="H4277" s="11"/>
      <c r="I4277" s="11"/>
      <c r="J4277" s="11"/>
      <c r="K4277" s="2"/>
      <c r="L4277" s="2"/>
      <c r="M4277" s="1"/>
    </row>
    <row r="4278" spans="1:13" x14ac:dyDescent="0.2">
      <c r="A4278" s="1"/>
      <c r="B4278" s="1"/>
      <c r="C4278" s="16"/>
      <c r="D4278" s="1"/>
      <c r="E4278" s="1"/>
      <c r="F4278" s="1"/>
      <c r="G4278" s="1"/>
      <c r="H4278" s="11"/>
      <c r="I4278" s="11"/>
      <c r="J4278" s="11"/>
      <c r="K4278" s="2"/>
      <c r="L4278" s="2"/>
      <c r="M4278" s="1"/>
    </row>
    <row r="4279" spans="1:13" x14ac:dyDescent="0.2">
      <c r="A4279" s="1"/>
      <c r="B4279" s="1"/>
      <c r="C4279" s="16"/>
      <c r="D4279" s="1"/>
      <c r="E4279" s="1"/>
      <c r="F4279" s="1"/>
      <c r="G4279" s="1"/>
      <c r="H4279" s="11"/>
      <c r="I4279" s="11"/>
      <c r="J4279" s="11"/>
      <c r="K4279" s="2"/>
      <c r="L4279" s="2"/>
      <c r="M4279" s="1"/>
    </row>
    <row r="4280" spans="1:13" x14ac:dyDescent="0.2">
      <c r="A4280" s="1"/>
      <c r="B4280" s="1"/>
      <c r="C4280" s="16"/>
      <c r="D4280" s="1"/>
      <c r="E4280" s="1"/>
      <c r="F4280" s="1"/>
      <c r="G4280" s="1"/>
      <c r="H4280" s="11"/>
      <c r="I4280" s="11"/>
      <c r="J4280" s="11"/>
      <c r="K4280" s="2"/>
      <c r="L4280" s="2"/>
      <c r="M4280" s="1"/>
    </row>
    <row r="4281" spans="1:13" x14ac:dyDescent="0.2">
      <c r="A4281" s="1"/>
      <c r="B4281" s="1"/>
      <c r="C4281" s="16"/>
      <c r="D4281" s="1"/>
      <c r="E4281" s="1"/>
      <c r="F4281" s="1"/>
      <c r="G4281" s="1"/>
      <c r="H4281" s="11"/>
      <c r="I4281" s="11"/>
      <c r="J4281" s="11"/>
      <c r="K4281" s="2"/>
      <c r="L4281" s="2"/>
      <c r="M4281" s="1"/>
    </row>
    <row r="4282" spans="1:13" x14ac:dyDescent="0.2">
      <c r="A4282" s="1"/>
      <c r="B4282" s="1"/>
      <c r="C4282" s="16"/>
      <c r="D4282" s="1"/>
      <c r="E4282" s="1"/>
      <c r="F4282" s="1"/>
      <c r="G4282" s="1"/>
      <c r="H4282" s="11"/>
      <c r="I4282" s="11"/>
      <c r="J4282" s="11"/>
      <c r="K4282" s="2"/>
      <c r="L4282" s="2"/>
      <c r="M4282" s="1"/>
    </row>
    <row r="4283" spans="1:13" x14ac:dyDescent="0.2">
      <c r="A4283" s="1"/>
      <c r="B4283" s="1"/>
      <c r="C4283" s="16"/>
      <c r="D4283" s="1"/>
      <c r="E4283" s="1"/>
      <c r="F4283" s="1"/>
      <c r="G4283" s="1"/>
      <c r="H4283" s="11"/>
      <c r="I4283" s="11"/>
      <c r="J4283" s="11"/>
      <c r="K4283" s="2"/>
      <c r="L4283" s="2"/>
      <c r="M4283" s="1"/>
    </row>
    <row r="4284" spans="1:13" x14ac:dyDescent="0.2">
      <c r="A4284" s="1"/>
      <c r="B4284" s="1"/>
      <c r="C4284" s="16"/>
      <c r="D4284" s="1"/>
      <c r="E4284" s="1"/>
      <c r="F4284" s="1"/>
      <c r="G4284" s="1"/>
      <c r="H4284" s="11"/>
      <c r="I4284" s="11"/>
      <c r="J4284" s="11"/>
      <c r="K4284" s="2"/>
      <c r="L4284" s="2"/>
      <c r="M4284" s="1"/>
    </row>
    <row r="4285" spans="1:13" x14ac:dyDescent="0.2">
      <c r="A4285" s="1"/>
      <c r="B4285" s="1"/>
      <c r="C4285" s="16"/>
      <c r="D4285" s="1"/>
      <c r="E4285" s="1"/>
      <c r="F4285" s="1"/>
      <c r="G4285" s="1"/>
      <c r="H4285" s="11"/>
      <c r="I4285" s="11"/>
      <c r="J4285" s="11"/>
      <c r="K4285" s="2"/>
      <c r="L4285" s="2"/>
      <c r="M4285" s="1"/>
    </row>
    <row r="4286" spans="1:13" x14ac:dyDescent="0.2">
      <c r="A4286" s="1"/>
      <c r="B4286" s="1"/>
      <c r="C4286" s="16"/>
      <c r="D4286" s="1"/>
      <c r="E4286" s="1"/>
      <c r="F4286" s="1"/>
      <c r="G4286" s="1"/>
      <c r="H4286" s="11"/>
      <c r="I4286" s="11"/>
      <c r="J4286" s="11"/>
      <c r="K4286" s="2"/>
      <c r="L4286" s="2"/>
      <c r="M4286" s="1"/>
    </row>
    <row r="4287" spans="1:13" x14ac:dyDescent="0.2">
      <c r="A4287" s="1"/>
      <c r="B4287" s="1"/>
      <c r="C4287" s="16"/>
      <c r="D4287" s="1"/>
      <c r="E4287" s="1"/>
      <c r="F4287" s="1"/>
      <c r="G4287" s="1"/>
      <c r="H4287" s="11"/>
      <c r="I4287" s="11"/>
      <c r="J4287" s="11"/>
      <c r="K4287" s="2"/>
      <c r="L4287" s="2"/>
      <c r="M4287" s="1"/>
    </row>
    <row r="4288" spans="1:13" x14ac:dyDescent="0.2">
      <c r="A4288" s="1"/>
      <c r="B4288" s="1"/>
      <c r="C4288" s="16"/>
      <c r="D4288" s="1"/>
      <c r="E4288" s="1"/>
      <c r="F4288" s="1"/>
      <c r="G4288" s="1"/>
      <c r="H4288" s="11"/>
      <c r="I4288" s="11"/>
      <c r="J4288" s="11"/>
      <c r="K4288" s="2"/>
      <c r="L4288" s="2"/>
      <c r="M4288" s="1"/>
    </row>
    <row r="4289" spans="1:13" x14ac:dyDescent="0.2">
      <c r="A4289" s="1"/>
      <c r="B4289" s="1"/>
      <c r="C4289" s="16"/>
      <c r="D4289" s="1"/>
      <c r="E4289" s="1"/>
      <c r="F4289" s="1"/>
      <c r="G4289" s="1"/>
      <c r="H4289" s="11"/>
      <c r="I4289" s="11"/>
      <c r="J4289" s="11"/>
      <c r="K4289" s="2"/>
      <c r="L4289" s="2"/>
      <c r="M4289" s="1"/>
    </row>
    <row r="4290" spans="1:13" x14ac:dyDescent="0.2">
      <c r="A4290" s="1"/>
      <c r="B4290" s="1"/>
      <c r="C4290" s="16"/>
      <c r="D4290" s="1"/>
      <c r="E4290" s="1"/>
      <c r="F4290" s="1"/>
      <c r="G4290" s="1"/>
      <c r="H4290" s="11"/>
      <c r="I4290" s="11"/>
      <c r="J4290" s="11"/>
      <c r="K4290" s="2"/>
      <c r="L4290" s="2"/>
      <c r="M4290" s="1"/>
    </row>
    <row r="4291" spans="1:13" x14ac:dyDescent="0.2">
      <c r="A4291" s="1"/>
      <c r="B4291" s="1"/>
      <c r="C4291" s="16"/>
      <c r="D4291" s="1"/>
      <c r="E4291" s="1"/>
      <c r="F4291" s="1"/>
      <c r="G4291" s="1"/>
      <c r="H4291" s="11"/>
      <c r="I4291" s="11"/>
      <c r="J4291" s="11"/>
      <c r="K4291" s="2"/>
      <c r="L4291" s="2"/>
      <c r="M4291" s="1"/>
    </row>
    <row r="4292" spans="1:13" x14ac:dyDescent="0.2">
      <c r="A4292" s="1"/>
      <c r="B4292" s="1"/>
      <c r="C4292" s="16"/>
      <c r="D4292" s="1"/>
      <c r="E4292" s="1"/>
      <c r="F4292" s="1"/>
      <c r="G4292" s="1"/>
      <c r="H4292" s="11"/>
      <c r="I4292" s="11"/>
      <c r="J4292" s="11"/>
      <c r="K4292" s="2"/>
      <c r="L4292" s="2"/>
      <c r="M4292" s="1"/>
    </row>
    <row r="4293" spans="1:13" x14ac:dyDescent="0.2">
      <c r="A4293" s="1"/>
      <c r="B4293" s="1"/>
      <c r="C4293" s="16"/>
      <c r="D4293" s="1"/>
      <c r="E4293" s="1"/>
      <c r="F4293" s="1"/>
      <c r="G4293" s="1"/>
      <c r="H4293" s="11"/>
      <c r="I4293" s="11"/>
      <c r="J4293" s="11"/>
      <c r="K4293" s="2"/>
      <c r="L4293" s="2"/>
      <c r="M4293" s="1"/>
    </row>
    <row r="4294" spans="1:13" x14ac:dyDescent="0.2">
      <c r="A4294" s="1"/>
      <c r="B4294" s="1"/>
      <c r="C4294" s="16"/>
      <c r="D4294" s="1"/>
      <c r="E4294" s="1"/>
      <c r="F4294" s="1"/>
      <c r="G4294" s="1"/>
      <c r="H4294" s="11"/>
      <c r="I4294" s="11"/>
      <c r="J4294" s="11"/>
      <c r="K4294" s="2"/>
      <c r="L4294" s="2"/>
      <c r="M4294" s="1"/>
    </row>
    <row r="4295" spans="1:13" x14ac:dyDescent="0.2">
      <c r="A4295" s="1"/>
      <c r="B4295" s="1"/>
      <c r="C4295" s="16"/>
      <c r="D4295" s="1"/>
      <c r="E4295" s="1"/>
      <c r="F4295" s="1"/>
      <c r="G4295" s="1"/>
      <c r="H4295" s="11"/>
      <c r="I4295" s="11"/>
      <c r="J4295" s="11"/>
      <c r="K4295" s="2"/>
      <c r="L4295" s="2"/>
      <c r="M4295" s="1"/>
    </row>
    <row r="4296" spans="1:13" x14ac:dyDescent="0.2">
      <c r="A4296" s="1"/>
      <c r="B4296" s="1"/>
      <c r="C4296" s="16"/>
      <c r="D4296" s="1"/>
      <c r="E4296" s="1"/>
      <c r="F4296" s="1"/>
      <c r="G4296" s="1"/>
      <c r="H4296" s="11"/>
      <c r="I4296" s="11"/>
      <c r="J4296" s="11"/>
      <c r="K4296" s="2"/>
      <c r="L4296" s="2"/>
      <c r="M4296" s="1"/>
    </row>
    <row r="4297" spans="1:13" x14ac:dyDescent="0.2">
      <c r="A4297" s="1"/>
      <c r="B4297" s="1"/>
      <c r="C4297" s="16"/>
      <c r="D4297" s="1"/>
      <c r="E4297" s="1"/>
      <c r="F4297" s="1"/>
      <c r="G4297" s="1"/>
      <c r="H4297" s="11"/>
      <c r="I4297" s="11"/>
      <c r="J4297" s="11"/>
      <c r="K4297" s="2"/>
      <c r="L4297" s="2"/>
      <c r="M4297" s="1"/>
    </row>
    <row r="4298" spans="1:13" x14ac:dyDescent="0.2">
      <c r="A4298" s="1"/>
      <c r="B4298" s="1"/>
      <c r="C4298" s="16"/>
      <c r="D4298" s="1"/>
      <c r="E4298" s="1"/>
      <c r="F4298" s="1"/>
      <c r="G4298" s="1"/>
      <c r="H4298" s="11"/>
      <c r="I4298" s="11"/>
      <c r="J4298" s="11"/>
      <c r="K4298" s="2"/>
      <c r="L4298" s="2"/>
      <c r="M4298" s="1"/>
    </row>
    <row r="4299" spans="1:13" x14ac:dyDescent="0.2">
      <c r="A4299" s="1"/>
      <c r="B4299" s="1"/>
      <c r="C4299" s="16"/>
      <c r="D4299" s="1"/>
      <c r="E4299" s="1"/>
      <c r="F4299" s="1"/>
      <c r="G4299" s="1"/>
      <c r="H4299" s="11"/>
      <c r="I4299" s="11"/>
      <c r="J4299" s="11"/>
      <c r="K4299" s="2"/>
      <c r="L4299" s="2"/>
      <c r="M4299" s="1"/>
    </row>
    <row r="4300" spans="1:13" x14ac:dyDescent="0.2">
      <c r="A4300" s="1"/>
      <c r="B4300" s="1"/>
      <c r="C4300" s="16"/>
      <c r="D4300" s="1"/>
      <c r="E4300" s="1"/>
      <c r="F4300" s="1"/>
      <c r="G4300" s="1"/>
      <c r="H4300" s="11"/>
      <c r="I4300" s="11"/>
      <c r="J4300" s="11"/>
      <c r="K4300" s="2"/>
      <c r="L4300" s="2"/>
      <c r="M4300" s="1"/>
    </row>
    <row r="4301" spans="1:13" x14ac:dyDescent="0.2">
      <c r="A4301" s="1"/>
      <c r="B4301" s="1"/>
      <c r="C4301" s="16"/>
      <c r="D4301" s="1"/>
      <c r="E4301" s="1"/>
      <c r="F4301" s="1"/>
      <c r="G4301" s="1"/>
      <c r="H4301" s="11"/>
      <c r="I4301" s="11"/>
      <c r="J4301" s="11"/>
      <c r="K4301" s="2"/>
      <c r="L4301" s="2"/>
      <c r="M4301" s="1"/>
    </row>
    <row r="4302" spans="1:13" x14ac:dyDescent="0.2">
      <c r="A4302" s="1"/>
      <c r="B4302" s="1"/>
      <c r="C4302" s="16"/>
      <c r="D4302" s="1"/>
      <c r="E4302" s="1"/>
      <c r="F4302" s="1"/>
      <c r="G4302" s="1"/>
      <c r="H4302" s="11"/>
      <c r="I4302" s="11"/>
      <c r="J4302" s="11"/>
      <c r="K4302" s="2"/>
      <c r="L4302" s="2"/>
      <c r="M4302" s="1"/>
    </row>
    <row r="4303" spans="1:13" x14ac:dyDescent="0.2">
      <c r="A4303" s="1"/>
      <c r="B4303" s="1"/>
      <c r="C4303" s="16"/>
      <c r="D4303" s="1"/>
      <c r="E4303" s="1"/>
      <c r="F4303" s="1"/>
      <c r="G4303" s="1"/>
      <c r="H4303" s="11"/>
      <c r="I4303" s="11"/>
      <c r="J4303" s="11"/>
      <c r="K4303" s="2"/>
      <c r="L4303" s="2"/>
      <c r="M4303" s="1"/>
    </row>
    <row r="4304" spans="1:13" x14ac:dyDescent="0.2">
      <c r="A4304" s="1"/>
      <c r="B4304" s="1"/>
      <c r="C4304" s="16"/>
      <c r="D4304" s="1"/>
      <c r="E4304" s="1"/>
      <c r="F4304" s="1"/>
      <c r="G4304" s="1"/>
      <c r="H4304" s="11"/>
      <c r="I4304" s="11"/>
      <c r="J4304" s="11"/>
      <c r="K4304" s="2"/>
      <c r="L4304" s="2"/>
      <c r="M4304" s="1"/>
    </row>
    <row r="4305" spans="1:13" x14ac:dyDescent="0.2">
      <c r="A4305" s="1"/>
      <c r="B4305" s="1"/>
      <c r="C4305" s="16"/>
      <c r="D4305" s="1"/>
      <c r="E4305" s="1"/>
      <c r="F4305" s="1"/>
      <c r="G4305" s="1"/>
      <c r="H4305" s="11"/>
      <c r="I4305" s="11"/>
      <c r="J4305" s="11"/>
      <c r="K4305" s="2"/>
      <c r="L4305" s="2"/>
      <c r="M4305" s="1"/>
    </row>
    <row r="4306" spans="1:13" x14ac:dyDescent="0.2">
      <c r="A4306" s="1"/>
      <c r="B4306" s="1"/>
      <c r="C4306" s="16"/>
      <c r="D4306" s="1"/>
      <c r="E4306" s="1"/>
      <c r="F4306" s="1"/>
      <c r="G4306" s="1"/>
      <c r="H4306" s="11"/>
      <c r="I4306" s="11"/>
      <c r="J4306" s="11"/>
      <c r="K4306" s="2"/>
      <c r="L4306" s="2"/>
      <c r="M4306" s="1"/>
    </row>
    <row r="4307" spans="1:13" x14ac:dyDescent="0.2">
      <c r="A4307" s="1"/>
      <c r="B4307" s="1"/>
      <c r="C4307" s="16"/>
      <c r="D4307" s="1"/>
      <c r="E4307" s="1"/>
      <c r="F4307" s="1"/>
      <c r="G4307" s="1"/>
      <c r="H4307" s="11"/>
      <c r="I4307" s="11"/>
      <c r="J4307" s="11"/>
      <c r="K4307" s="2"/>
      <c r="L4307" s="2"/>
      <c r="M4307" s="1"/>
    </row>
    <row r="4308" spans="1:13" x14ac:dyDescent="0.2">
      <c r="A4308" s="1"/>
      <c r="B4308" s="1"/>
      <c r="C4308" s="16"/>
      <c r="D4308" s="1"/>
      <c r="E4308" s="1"/>
      <c r="F4308" s="1"/>
      <c r="G4308" s="1"/>
      <c r="H4308" s="11"/>
      <c r="I4308" s="11"/>
      <c r="J4308" s="11"/>
      <c r="K4308" s="2"/>
      <c r="L4308" s="2"/>
      <c r="M4308" s="1"/>
    </row>
    <row r="4309" spans="1:13" x14ac:dyDescent="0.2">
      <c r="A4309" s="1"/>
      <c r="B4309" s="1"/>
      <c r="C4309" s="16"/>
      <c r="D4309" s="1"/>
      <c r="E4309" s="1"/>
      <c r="F4309" s="1"/>
      <c r="G4309" s="1"/>
      <c r="H4309" s="11"/>
      <c r="I4309" s="11"/>
      <c r="J4309" s="11"/>
      <c r="K4309" s="2"/>
      <c r="L4309" s="2"/>
      <c r="M4309" s="1"/>
    </row>
    <row r="4310" spans="1:13" x14ac:dyDescent="0.2">
      <c r="A4310" s="1"/>
      <c r="B4310" s="1"/>
      <c r="C4310" s="16"/>
      <c r="D4310" s="1"/>
      <c r="E4310" s="1"/>
      <c r="F4310" s="1"/>
      <c r="G4310" s="1"/>
      <c r="H4310" s="11"/>
      <c r="I4310" s="11"/>
      <c r="J4310" s="11"/>
      <c r="K4310" s="2"/>
      <c r="L4310" s="2"/>
      <c r="M4310" s="1"/>
    </row>
    <row r="4311" spans="1:13" x14ac:dyDescent="0.2">
      <c r="A4311" s="1"/>
      <c r="B4311" s="1"/>
      <c r="C4311" s="16"/>
      <c r="D4311" s="1"/>
      <c r="E4311" s="1"/>
      <c r="F4311" s="1"/>
      <c r="G4311" s="1"/>
      <c r="H4311" s="11"/>
      <c r="I4311" s="11"/>
      <c r="J4311" s="11"/>
      <c r="K4311" s="2"/>
      <c r="L4311" s="2"/>
      <c r="M4311" s="1"/>
    </row>
    <row r="4312" spans="1:13" x14ac:dyDescent="0.2">
      <c r="A4312" s="1"/>
      <c r="B4312" s="1"/>
      <c r="C4312" s="16"/>
      <c r="D4312" s="1"/>
      <c r="E4312" s="1"/>
      <c r="F4312" s="1"/>
      <c r="G4312" s="1"/>
      <c r="H4312" s="11"/>
      <c r="I4312" s="11"/>
      <c r="J4312" s="11"/>
      <c r="K4312" s="2"/>
      <c r="L4312" s="2"/>
      <c r="M4312" s="1"/>
    </row>
    <row r="4313" spans="1:13" x14ac:dyDescent="0.2">
      <c r="A4313" s="1"/>
      <c r="B4313" s="1"/>
      <c r="C4313" s="16"/>
      <c r="D4313" s="1"/>
      <c r="E4313" s="1"/>
      <c r="F4313" s="1"/>
      <c r="G4313" s="1"/>
      <c r="H4313" s="11"/>
      <c r="I4313" s="11"/>
      <c r="J4313" s="11"/>
      <c r="K4313" s="2"/>
      <c r="L4313" s="2"/>
      <c r="M4313" s="1"/>
    </row>
    <row r="4314" spans="1:13" x14ac:dyDescent="0.2">
      <c r="A4314" s="1"/>
      <c r="B4314" s="1"/>
      <c r="C4314" s="16"/>
      <c r="D4314" s="1"/>
      <c r="E4314" s="1"/>
      <c r="F4314" s="1"/>
      <c r="G4314" s="1"/>
      <c r="H4314" s="11"/>
      <c r="I4314" s="11"/>
      <c r="J4314" s="11"/>
      <c r="K4314" s="2"/>
      <c r="L4314" s="2"/>
      <c r="M4314" s="1"/>
    </row>
    <row r="4315" spans="1:13" x14ac:dyDescent="0.2">
      <c r="A4315" s="1"/>
      <c r="B4315" s="1"/>
      <c r="C4315" s="16"/>
      <c r="D4315" s="1"/>
      <c r="E4315" s="1"/>
      <c r="F4315" s="1"/>
      <c r="G4315" s="1"/>
      <c r="H4315" s="11"/>
      <c r="I4315" s="11"/>
      <c r="J4315" s="11"/>
      <c r="K4315" s="2"/>
      <c r="L4315" s="2"/>
      <c r="M4315" s="1"/>
    </row>
    <row r="4316" spans="1:13" x14ac:dyDescent="0.2">
      <c r="A4316" s="1"/>
      <c r="B4316" s="1"/>
      <c r="C4316" s="16"/>
      <c r="D4316" s="1"/>
      <c r="E4316" s="1"/>
      <c r="F4316" s="1"/>
      <c r="G4316" s="1"/>
      <c r="H4316" s="11"/>
      <c r="I4316" s="11"/>
      <c r="J4316" s="11"/>
      <c r="K4316" s="2"/>
      <c r="L4316" s="2"/>
      <c r="M4316" s="1"/>
    </row>
    <row r="4317" spans="1:13" x14ac:dyDescent="0.2">
      <c r="A4317" s="1"/>
      <c r="B4317" s="1"/>
      <c r="C4317" s="16"/>
      <c r="D4317" s="1"/>
      <c r="E4317" s="1"/>
      <c r="F4317" s="1"/>
      <c r="G4317" s="1"/>
      <c r="H4317" s="11"/>
      <c r="I4317" s="11"/>
      <c r="J4317" s="11"/>
      <c r="K4317" s="2"/>
      <c r="L4317" s="2"/>
      <c r="M4317" s="1"/>
    </row>
    <row r="4318" spans="1:13" x14ac:dyDescent="0.2">
      <c r="A4318" s="1"/>
      <c r="B4318" s="1"/>
      <c r="C4318" s="16"/>
      <c r="D4318" s="1"/>
      <c r="E4318" s="1"/>
      <c r="F4318" s="1"/>
      <c r="G4318" s="1"/>
      <c r="H4318" s="11"/>
      <c r="I4318" s="11"/>
      <c r="J4318" s="11"/>
      <c r="K4318" s="2"/>
      <c r="L4318" s="2"/>
      <c r="M4318" s="1"/>
    </row>
    <row r="4319" spans="1:13" x14ac:dyDescent="0.2">
      <c r="A4319" s="1"/>
      <c r="B4319" s="1"/>
      <c r="C4319" s="16"/>
      <c r="D4319" s="1"/>
      <c r="E4319" s="1"/>
      <c r="F4319" s="1"/>
      <c r="G4319" s="1"/>
      <c r="H4319" s="11"/>
      <c r="I4319" s="11"/>
      <c r="J4319" s="11"/>
      <c r="K4319" s="2"/>
      <c r="L4319" s="2"/>
      <c r="M4319" s="1"/>
    </row>
    <row r="4320" spans="1:13" x14ac:dyDescent="0.2">
      <c r="A4320" s="1"/>
      <c r="B4320" s="1"/>
      <c r="C4320" s="16"/>
      <c r="D4320" s="1"/>
      <c r="E4320" s="1"/>
      <c r="F4320" s="1"/>
      <c r="G4320" s="1"/>
      <c r="H4320" s="11"/>
      <c r="I4320" s="11"/>
      <c r="J4320" s="11"/>
      <c r="K4320" s="2"/>
      <c r="L4320" s="2"/>
      <c r="M4320" s="1"/>
    </row>
    <row r="4321" spans="1:13" x14ac:dyDescent="0.2">
      <c r="A4321" s="1"/>
      <c r="B4321" s="1"/>
      <c r="C4321" s="16"/>
      <c r="D4321" s="1"/>
      <c r="E4321" s="1"/>
      <c r="F4321" s="1"/>
      <c r="G4321" s="1"/>
      <c r="H4321" s="11"/>
      <c r="I4321" s="11"/>
      <c r="J4321" s="11"/>
      <c r="K4321" s="2"/>
      <c r="L4321" s="2"/>
      <c r="M4321" s="1"/>
    </row>
    <row r="4322" spans="1:13" x14ac:dyDescent="0.2">
      <c r="A4322" s="1"/>
      <c r="B4322" s="1"/>
      <c r="C4322" s="16"/>
      <c r="D4322" s="1"/>
      <c r="E4322" s="1"/>
      <c r="F4322" s="1"/>
      <c r="G4322" s="1"/>
      <c r="H4322" s="11"/>
      <c r="I4322" s="11"/>
      <c r="J4322" s="11"/>
      <c r="K4322" s="2"/>
      <c r="L4322" s="2"/>
      <c r="M4322" s="1"/>
    </row>
    <row r="4323" spans="1:13" x14ac:dyDescent="0.2">
      <c r="A4323" s="1"/>
      <c r="B4323" s="1"/>
      <c r="C4323" s="16"/>
      <c r="D4323" s="1"/>
      <c r="E4323" s="1"/>
      <c r="F4323" s="1"/>
      <c r="G4323" s="1"/>
      <c r="H4323" s="11"/>
      <c r="I4323" s="11"/>
      <c r="J4323" s="11"/>
      <c r="K4323" s="2"/>
      <c r="L4323" s="2"/>
      <c r="M4323" s="1"/>
    </row>
    <row r="4324" spans="1:13" x14ac:dyDescent="0.2">
      <c r="A4324" s="1"/>
      <c r="B4324" s="1"/>
      <c r="C4324" s="16"/>
      <c r="D4324" s="1"/>
      <c r="E4324" s="1"/>
      <c r="F4324" s="1"/>
      <c r="G4324" s="1"/>
      <c r="H4324" s="11"/>
      <c r="I4324" s="11"/>
      <c r="J4324" s="11"/>
      <c r="K4324" s="2"/>
      <c r="L4324" s="2"/>
      <c r="M4324" s="1"/>
    </row>
    <row r="4325" spans="1:13" x14ac:dyDescent="0.2">
      <c r="A4325" s="1"/>
      <c r="B4325" s="1"/>
      <c r="C4325" s="16"/>
      <c r="D4325" s="1"/>
      <c r="E4325" s="1"/>
      <c r="F4325" s="1"/>
      <c r="G4325" s="1"/>
      <c r="H4325" s="11"/>
      <c r="I4325" s="11"/>
      <c r="J4325" s="11"/>
      <c r="K4325" s="2"/>
      <c r="L4325" s="2"/>
      <c r="M4325" s="1"/>
    </row>
    <row r="4326" spans="1:13" x14ac:dyDescent="0.2">
      <c r="A4326" s="1"/>
      <c r="B4326" s="1"/>
      <c r="C4326" s="16"/>
      <c r="D4326" s="1"/>
      <c r="E4326" s="1"/>
      <c r="F4326" s="1"/>
      <c r="G4326" s="1"/>
      <c r="H4326" s="11"/>
      <c r="I4326" s="11"/>
      <c r="J4326" s="11"/>
      <c r="K4326" s="2"/>
      <c r="L4326" s="2"/>
      <c r="M4326" s="1"/>
    </row>
    <row r="4327" spans="1:13" x14ac:dyDescent="0.2">
      <c r="A4327" s="1"/>
      <c r="B4327" s="1"/>
      <c r="C4327" s="16"/>
      <c r="D4327" s="1"/>
      <c r="E4327" s="1"/>
      <c r="F4327" s="1"/>
      <c r="G4327" s="1"/>
      <c r="H4327" s="11"/>
      <c r="I4327" s="11"/>
      <c r="J4327" s="11"/>
      <c r="K4327" s="2"/>
      <c r="L4327" s="2"/>
      <c r="M4327" s="1"/>
    </row>
    <row r="4328" spans="1:13" x14ac:dyDescent="0.2">
      <c r="A4328" s="1"/>
      <c r="B4328" s="1"/>
      <c r="C4328" s="16"/>
      <c r="D4328" s="1"/>
      <c r="E4328" s="1"/>
      <c r="F4328" s="1"/>
      <c r="G4328" s="1"/>
      <c r="H4328" s="11"/>
      <c r="I4328" s="11"/>
      <c r="J4328" s="11"/>
      <c r="K4328" s="2"/>
      <c r="L4328" s="2"/>
      <c r="M4328" s="1"/>
    </row>
    <row r="4329" spans="1:13" x14ac:dyDescent="0.2">
      <c r="A4329" s="1"/>
      <c r="B4329" s="1"/>
      <c r="C4329" s="16"/>
      <c r="D4329" s="1"/>
      <c r="E4329" s="1"/>
      <c r="F4329" s="1"/>
      <c r="G4329" s="1"/>
      <c r="H4329" s="11"/>
      <c r="I4329" s="11"/>
      <c r="J4329" s="11"/>
      <c r="K4329" s="2"/>
      <c r="L4329" s="2"/>
      <c r="M4329" s="1"/>
    </row>
    <row r="4330" spans="1:13" x14ac:dyDescent="0.2">
      <c r="A4330" s="1"/>
      <c r="B4330" s="1"/>
      <c r="C4330" s="16"/>
      <c r="D4330" s="1"/>
      <c r="E4330" s="1"/>
      <c r="F4330" s="1"/>
      <c r="G4330" s="1"/>
      <c r="H4330" s="11"/>
      <c r="I4330" s="11"/>
      <c r="J4330" s="11"/>
      <c r="K4330" s="2"/>
      <c r="L4330" s="2"/>
      <c r="M4330" s="1"/>
    </row>
    <row r="4331" spans="1:13" x14ac:dyDescent="0.2">
      <c r="A4331" s="1"/>
      <c r="B4331" s="1"/>
      <c r="C4331" s="16"/>
      <c r="D4331" s="1"/>
      <c r="E4331" s="1"/>
      <c r="F4331" s="1"/>
      <c r="G4331" s="1"/>
      <c r="H4331" s="11"/>
      <c r="I4331" s="11"/>
      <c r="J4331" s="11"/>
      <c r="K4331" s="2"/>
      <c r="L4331" s="2"/>
      <c r="M4331" s="1"/>
    </row>
    <row r="4332" spans="1:13" x14ac:dyDescent="0.2">
      <c r="A4332" s="1"/>
      <c r="B4332" s="1"/>
      <c r="C4332" s="16"/>
      <c r="D4332" s="1"/>
      <c r="E4332" s="1"/>
      <c r="F4332" s="1"/>
      <c r="G4332" s="1"/>
      <c r="H4332" s="11"/>
      <c r="I4332" s="11"/>
      <c r="J4332" s="11"/>
      <c r="K4332" s="2"/>
      <c r="L4332" s="2"/>
      <c r="M4332" s="1"/>
    </row>
    <row r="4333" spans="1:13" x14ac:dyDescent="0.2">
      <c r="A4333" s="1"/>
      <c r="B4333" s="1"/>
      <c r="C4333" s="16"/>
      <c r="D4333" s="1"/>
      <c r="E4333" s="1"/>
      <c r="F4333" s="1"/>
      <c r="G4333" s="1"/>
      <c r="H4333" s="11"/>
      <c r="I4333" s="11"/>
      <c r="J4333" s="11"/>
      <c r="K4333" s="2"/>
      <c r="L4333" s="2"/>
      <c r="M4333" s="1"/>
    </row>
    <row r="4334" spans="1:13" x14ac:dyDescent="0.2">
      <c r="A4334" s="1"/>
      <c r="B4334" s="1"/>
      <c r="C4334" s="16"/>
      <c r="D4334" s="1"/>
      <c r="E4334" s="1"/>
      <c r="F4334" s="1"/>
      <c r="G4334" s="1"/>
      <c r="H4334" s="11"/>
      <c r="I4334" s="11"/>
      <c r="J4334" s="11"/>
      <c r="K4334" s="2"/>
      <c r="L4334" s="2"/>
      <c r="M4334" s="1"/>
    </row>
    <row r="4335" spans="1:13" x14ac:dyDescent="0.2">
      <c r="A4335" s="1"/>
      <c r="B4335" s="1"/>
      <c r="C4335" s="16"/>
      <c r="D4335" s="1"/>
      <c r="E4335" s="1"/>
      <c r="F4335" s="1"/>
      <c r="G4335" s="1"/>
      <c r="H4335" s="11"/>
      <c r="I4335" s="11"/>
      <c r="J4335" s="11"/>
      <c r="K4335" s="2"/>
      <c r="L4335" s="2"/>
      <c r="M4335" s="1"/>
    </row>
    <row r="4336" spans="1:13" x14ac:dyDescent="0.2">
      <c r="A4336" s="1"/>
      <c r="B4336" s="1"/>
      <c r="C4336" s="16"/>
      <c r="D4336" s="1"/>
      <c r="E4336" s="1"/>
      <c r="F4336" s="1"/>
      <c r="G4336" s="1"/>
      <c r="H4336" s="11"/>
      <c r="I4336" s="11"/>
      <c r="J4336" s="11"/>
      <c r="K4336" s="2"/>
      <c r="L4336" s="2"/>
      <c r="M4336" s="1"/>
    </row>
    <row r="4337" spans="1:13" x14ac:dyDescent="0.2">
      <c r="A4337" s="1"/>
      <c r="B4337" s="1"/>
      <c r="C4337" s="16"/>
      <c r="D4337" s="1"/>
      <c r="E4337" s="1"/>
      <c r="F4337" s="1"/>
      <c r="G4337" s="1"/>
      <c r="H4337" s="11"/>
      <c r="I4337" s="11"/>
      <c r="J4337" s="11"/>
      <c r="K4337" s="2"/>
      <c r="L4337" s="2"/>
      <c r="M4337" s="1"/>
    </row>
    <row r="4338" spans="1:13" x14ac:dyDescent="0.2">
      <c r="A4338" s="1"/>
      <c r="B4338" s="1"/>
      <c r="C4338" s="16"/>
      <c r="D4338" s="1"/>
      <c r="E4338" s="1"/>
      <c r="F4338" s="1"/>
      <c r="G4338" s="1"/>
      <c r="H4338" s="11"/>
      <c r="I4338" s="11"/>
      <c r="J4338" s="11"/>
      <c r="K4338" s="2"/>
      <c r="L4338" s="2"/>
      <c r="M4338" s="1"/>
    </row>
    <row r="4339" spans="1:13" x14ac:dyDescent="0.2">
      <c r="A4339" s="1"/>
      <c r="B4339" s="1"/>
      <c r="C4339" s="16"/>
      <c r="D4339" s="1"/>
      <c r="E4339" s="1"/>
      <c r="F4339" s="1"/>
      <c r="G4339" s="1"/>
      <c r="H4339" s="11"/>
      <c r="I4339" s="11"/>
      <c r="J4339" s="11"/>
      <c r="K4339" s="2"/>
      <c r="L4339" s="2"/>
      <c r="M4339" s="1"/>
    </row>
    <row r="4340" spans="1:13" x14ac:dyDescent="0.2">
      <c r="A4340" s="1"/>
      <c r="B4340" s="1"/>
      <c r="C4340" s="16"/>
      <c r="D4340" s="1"/>
      <c r="E4340" s="1"/>
      <c r="F4340" s="1"/>
      <c r="G4340" s="1"/>
      <c r="H4340" s="11"/>
      <c r="I4340" s="11"/>
      <c r="J4340" s="11"/>
      <c r="K4340" s="2"/>
      <c r="L4340" s="2"/>
      <c r="M4340" s="1"/>
    </row>
    <row r="4341" spans="1:13" x14ac:dyDescent="0.2">
      <c r="A4341" s="1"/>
      <c r="B4341" s="1"/>
      <c r="C4341" s="16"/>
      <c r="D4341" s="1"/>
      <c r="E4341" s="1"/>
      <c r="F4341" s="1"/>
      <c r="G4341" s="1"/>
      <c r="H4341" s="11"/>
      <c r="I4341" s="11"/>
      <c r="J4341" s="11"/>
      <c r="K4341" s="2"/>
      <c r="L4341" s="2"/>
      <c r="M4341" s="1"/>
    </row>
    <row r="4342" spans="1:13" x14ac:dyDescent="0.2">
      <c r="A4342" s="1"/>
      <c r="B4342" s="1"/>
      <c r="C4342" s="16"/>
      <c r="D4342" s="1"/>
      <c r="E4342" s="1"/>
      <c r="F4342" s="1"/>
      <c r="G4342" s="1"/>
      <c r="H4342" s="11"/>
      <c r="I4342" s="11"/>
      <c r="J4342" s="11"/>
      <c r="K4342" s="2"/>
      <c r="L4342" s="2"/>
      <c r="M4342" s="1"/>
    </row>
    <row r="4343" spans="1:13" x14ac:dyDescent="0.2">
      <c r="A4343" s="1"/>
      <c r="B4343" s="1"/>
      <c r="C4343" s="16"/>
      <c r="D4343" s="1"/>
      <c r="E4343" s="1"/>
      <c r="F4343" s="1"/>
      <c r="G4343" s="1"/>
      <c r="H4343" s="11"/>
      <c r="I4343" s="11"/>
      <c r="J4343" s="11"/>
      <c r="K4343" s="2"/>
      <c r="L4343" s="2"/>
      <c r="M4343" s="1"/>
    </row>
    <row r="4344" spans="1:13" x14ac:dyDescent="0.2">
      <c r="A4344" s="1"/>
      <c r="B4344" s="1"/>
      <c r="C4344" s="16"/>
      <c r="D4344" s="1"/>
      <c r="E4344" s="1"/>
      <c r="F4344" s="1"/>
      <c r="G4344" s="1"/>
      <c r="H4344" s="11"/>
      <c r="I4344" s="11"/>
      <c r="J4344" s="11"/>
      <c r="K4344" s="2"/>
      <c r="L4344" s="2"/>
      <c r="M4344" s="1"/>
    </row>
    <row r="4345" spans="1:13" x14ac:dyDescent="0.2">
      <c r="A4345" s="1"/>
      <c r="B4345" s="1"/>
      <c r="C4345" s="16"/>
      <c r="D4345" s="1"/>
      <c r="E4345" s="1"/>
      <c r="F4345" s="1"/>
      <c r="G4345" s="1"/>
      <c r="H4345" s="11"/>
      <c r="I4345" s="11"/>
      <c r="J4345" s="11"/>
      <c r="K4345" s="2"/>
      <c r="L4345" s="2"/>
      <c r="M4345" s="1"/>
    </row>
    <row r="4346" spans="1:13" x14ac:dyDescent="0.2">
      <c r="A4346" s="1"/>
      <c r="B4346" s="1"/>
      <c r="C4346" s="16"/>
      <c r="D4346" s="1"/>
      <c r="E4346" s="1"/>
      <c r="F4346" s="1"/>
      <c r="G4346" s="1"/>
      <c r="H4346" s="11"/>
      <c r="I4346" s="11"/>
      <c r="J4346" s="11"/>
      <c r="K4346" s="2"/>
      <c r="L4346" s="2"/>
      <c r="M4346" s="1"/>
    </row>
    <row r="4347" spans="1:13" x14ac:dyDescent="0.2">
      <c r="A4347" s="1"/>
      <c r="B4347" s="1"/>
      <c r="C4347" s="16"/>
      <c r="D4347" s="1"/>
      <c r="E4347" s="1"/>
      <c r="F4347" s="1"/>
      <c r="G4347" s="1"/>
      <c r="H4347" s="11"/>
      <c r="I4347" s="11"/>
      <c r="J4347" s="11"/>
      <c r="K4347" s="2"/>
      <c r="L4347" s="2"/>
      <c r="M4347" s="1"/>
    </row>
    <row r="4348" spans="1:13" x14ac:dyDescent="0.2">
      <c r="A4348" s="1"/>
      <c r="B4348" s="1"/>
      <c r="C4348" s="16"/>
      <c r="D4348" s="1"/>
      <c r="E4348" s="1"/>
      <c r="F4348" s="1"/>
      <c r="G4348" s="1"/>
      <c r="H4348" s="11"/>
      <c r="I4348" s="11"/>
      <c r="J4348" s="11"/>
      <c r="K4348" s="2"/>
      <c r="L4348" s="2"/>
      <c r="M4348" s="1"/>
    </row>
    <row r="4349" spans="1:13" x14ac:dyDescent="0.2">
      <c r="A4349" s="1"/>
      <c r="B4349" s="1"/>
      <c r="C4349" s="16"/>
      <c r="D4349" s="1"/>
      <c r="E4349" s="1"/>
      <c r="F4349" s="1"/>
      <c r="G4349" s="1"/>
      <c r="H4349" s="11"/>
      <c r="I4349" s="11"/>
      <c r="J4349" s="11"/>
      <c r="K4349" s="2"/>
      <c r="L4349" s="2"/>
      <c r="M4349" s="1"/>
    </row>
    <row r="4350" spans="1:13" x14ac:dyDescent="0.2">
      <c r="A4350" s="1"/>
      <c r="B4350" s="1"/>
      <c r="C4350" s="16"/>
      <c r="D4350" s="1"/>
      <c r="E4350" s="1"/>
      <c r="F4350" s="1"/>
      <c r="G4350" s="1"/>
      <c r="H4350" s="11"/>
      <c r="I4350" s="11"/>
      <c r="J4350" s="11"/>
      <c r="K4350" s="2"/>
      <c r="L4350" s="2"/>
      <c r="M4350" s="1"/>
    </row>
    <row r="4351" spans="1:13" x14ac:dyDescent="0.2">
      <c r="A4351" s="1"/>
      <c r="B4351" s="1"/>
      <c r="C4351" s="16"/>
      <c r="D4351" s="1"/>
      <c r="E4351" s="1"/>
      <c r="F4351" s="1"/>
      <c r="G4351" s="1"/>
      <c r="H4351" s="11"/>
      <c r="I4351" s="11"/>
      <c r="J4351" s="11"/>
      <c r="K4351" s="2"/>
      <c r="L4351" s="2"/>
      <c r="M4351" s="1"/>
    </row>
    <row r="4352" spans="1:13" x14ac:dyDescent="0.2">
      <c r="A4352" s="1"/>
      <c r="B4352" s="1"/>
      <c r="C4352" s="16"/>
      <c r="D4352" s="1"/>
      <c r="E4352" s="1"/>
      <c r="F4352" s="1"/>
      <c r="G4352" s="1"/>
      <c r="H4352" s="11"/>
      <c r="I4352" s="11"/>
      <c r="J4352" s="11"/>
      <c r="K4352" s="2"/>
      <c r="L4352" s="2"/>
      <c r="M4352" s="1"/>
    </row>
    <row r="4353" spans="1:13" x14ac:dyDescent="0.2">
      <c r="A4353" s="1"/>
      <c r="B4353" s="1"/>
      <c r="C4353" s="16"/>
      <c r="D4353" s="1"/>
      <c r="E4353" s="1"/>
      <c r="F4353" s="1"/>
      <c r="G4353" s="1"/>
      <c r="H4353" s="11"/>
      <c r="I4353" s="11"/>
      <c r="J4353" s="11"/>
      <c r="K4353" s="2"/>
      <c r="L4353" s="2"/>
      <c r="M4353" s="1"/>
    </row>
    <row r="4354" spans="1:13" x14ac:dyDescent="0.2">
      <c r="A4354" s="1"/>
      <c r="B4354" s="1"/>
      <c r="C4354" s="16"/>
      <c r="D4354" s="1"/>
      <c r="E4354" s="1"/>
      <c r="F4354" s="1"/>
      <c r="G4354" s="1"/>
      <c r="H4354" s="11"/>
      <c r="I4354" s="11"/>
      <c r="J4354" s="11"/>
      <c r="K4354" s="2"/>
      <c r="L4354" s="2"/>
      <c r="M4354" s="1"/>
    </row>
    <row r="4355" spans="1:13" x14ac:dyDescent="0.2">
      <c r="A4355" s="1"/>
      <c r="B4355" s="1"/>
      <c r="C4355" s="16"/>
      <c r="D4355" s="1"/>
      <c r="E4355" s="1"/>
      <c r="F4355" s="1"/>
      <c r="G4355" s="1"/>
      <c r="H4355" s="11"/>
      <c r="I4355" s="11"/>
      <c r="J4355" s="11"/>
      <c r="K4355" s="2"/>
      <c r="L4355" s="2"/>
      <c r="M4355" s="1"/>
    </row>
    <row r="4356" spans="1:13" x14ac:dyDescent="0.2">
      <c r="A4356" s="1"/>
      <c r="B4356" s="1"/>
      <c r="C4356" s="16"/>
      <c r="D4356" s="1"/>
      <c r="E4356" s="1"/>
      <c r="F4356" s="1"/>
      <c r="G4356" s="1"/>
      <c r="H4356" s="11"/>
      <c r="I4356" s="11"/>
      <c r="J4356" s="11"/>
      <c r="K4356" s="2"/>
      <c r="L4356" s="2"/>
      <c r="M4356" s="1"/>
    </row>
    <row r="4357" spans="1:13" x14ac:dyDescent="0.2">
      <c r="A4357" s="1"/>
      <c r="B4357" s="1"/>
      <c r="C4357" s="16"/>
      <c r="D4357" s="1"/>
      <c r="E4357" s="1"/>
      <c r="F4357" s="1"/>
      <c r="G4357" s="1"/>
      <c r="H4357" s="11"/>
      <c r="I4357" s="11"/>
      <c r="J4357" s="11"/>
      <c r="K4357" s="2"/>
      <c r="L4357" s="2"/>
      <c r="M4357" s="1"/>
    </row>
    <row r="4358" spans="1:13" x14ac:dyDescent="0.2">
      <c r="A4358" s="1"/>
      <c r="B4358" s="1"/>
      <c r="C4358" s="16"/>
      <c r="D4358" s="1"/>
      <c r="E4358" s="1"/>
      <c r="F4358" s="1"/>
      <c r="G4358" s="1"/>
      <c r="H4358" s="11"/>
      <c r="I4358" s="11"/>
      <c r="J4358" s="11"/>
      <c r="K4358" s="2"/>
      <c r="L4358" s="2"/>
      <c r="M4358" s="1"/>
    </row>
    <row r="4359" spans="1:13" x14ac:dyDescent="0.2">
      <c r="A4359" s="1"/>
      <c r="B4359" s="1"/>
      <c r="C4359" s="16"/>
      <c r="D4359" s="1"/>
      <c r="E4359" s="1"/>
      <c r="F4359" s="1"/>
      <c r="G4359" s="1"/>
      <c r="H4359" s="11"/>
      <c r="I4359" s="11"/>
      <c r="J4359" s="11"/>
      <c r="K4359" s="2"/>
      <c r="L4359" s="2"/>
      <c r="M4359" s="1"/>
    </row>
    <row r="4360" spans="1:13" x14ac:dyDescent="0.2">
      <c r="A4360" s="1"/>
      <c r="B4360" s="1"/>
      <c r="C4360" s="16"/>
      <c r="D4360" s="1"/>
      <c r="E4360" s="1"/>
      <c r="F4360" s="1"/>
      <c r="G4360" s="1"/>
      <c r="H4360" s="11"/>
      <c r="I4360" s="11"/>
      <c r="J4360" s="11"/>
      <c r="K4360" s="2"/>
      <c r="L4360" s="2"/>
      <c r="M4360" s="1"/>
    </row>
    <row r="4361" spans="1:13" x14ac:dyDescent="0.2">
      <c r="A4361" s="1"/>
      <c r="B4361" s="1"/>
      <c r="C4361" s="16"/>
      <c r="D4361" s="1"/>
      <c r="E4361" s="1"/>
      <c r="F4361" s="1"/>
      <c r="G4361" s="1"/>
      <c r="H4361" s="11"/>
      <c r="I4361" s="11"/>
      <c r="J4361" s="11"/>
      <c r="K4361" s="2"/>
      <c r="L4361" s="2"/>
      <c r="M4361" s="1"/>
    </row>
    <row r="4362" spans="1:13" x14ac:dyDescent="0.2">
      <c r="A4362" s="1"/>
      <c r="B4362" s="1"/>
      <c r="C4362" s="16"/>
      <c r="D4362" s="1"/>
      <c r="E4362" s="1"/>
      <c r="F4362" s="1"/>
      <c r="G4362" s="1"/>
      <c r="H4362" s="11"/>
      <c r="I4362" s="11"/>
      <c r="J4362" s="11"/>
      <c r="K4362" s="2"/>
      <c r="L4362" s="2"/>
      <c r="M4362" s="1"/>
    </row>
    <row r="4363" spans="1:13" x14ac:dyDescent="0.2">
      <c r="A4363" s="1"/>
      <c r="B4363" s="1"/>
      <c r="C4363" s="16"/>
      <c r="D4363" s="1"/>
      <c r="E4363" s="1"/>
      <c r="F4363" s="1"/>
      <c r="G4363" s="1"/>
      <c r="H4363" s="11"/>
      <c r="I4363" s="11"/>
      <c r="J4363" s="11"/>
      <c r="K4363" s="2"/>
      <c r="L4363" s="2"/>
      <c r="M4363" s="1"/>
    </row>
    <row r="4364" spans="1:13" x14ac:dyDescent="0.2">
      <c r="A4364" s="1"/>
      <c r="B4364" s="1"/>
      <c r="C4364" s="16"/>
      <c r="D4364" s="1"/>
      <c r="E4364" s="1"/>
      <c r="F4364" s="1"/>
      <c r="G4364" s="1"/>
      <c r="H4364" s="11"/>
      <c r="I4364" s="11"/>
      <c r="J4364" s="11"/>
      <c r="K4364" s="2"/>
      <c r="L4364" s="2"/>
      <c r="M4364" s="1"/>
    </row>
    <row r="4365" spans="1:13" x14ac:dyDescent="0.2">
      <c r="A4365" s="1"/>
      <c r="B4365" s="1"/>
      <c r="C4365" s="16"/>
      <c r="D4365" s="1"/>
      <c r="E4365" s="1"/>
      <c r="F4365" s="1"/>
      <c r="G4365" s="1"/>
      <c r="H4365" s="11"/>
      <c r="I4365" s="11"/>
      <c r="J4365" s="11"/>
      <c r="K4365" s="2"/>
      <c r="L4365" s="2"/>
      <c r="M4365" s="1"/>
    </row>
    <row r="4366" spans="1:13" x14ac:dyDescent="0.2">
      <c r="A4366" s="1"/>
      <c r="B4366" s="1"/>
      <c r="C4366" s="16"/>
      <c r="D4366" s="1"/>
      <c r="E4366" s="1"/>
      <c r="F4366" s="1"/>
      <c r="G4366" s="1"/>
      <c r="H4366" s="11"/>
      <c r="I4366" s="11"/>
      <c r="J4366" s="11"/>
      <c r="K4366" s="2"/>
      <c r="L4366" s="2"/>
      <c r="M4366" s="1"/>
    </row>
    <row r="4367" spans="1:13" x14ac:dyDescent="0.2">
      <c r="A4367" s="1"/>
      <c r="B4367" s="1"/>
      <c r="C4367" s="16"/>
      <c r="D4367" s="1"/>
      <c r="E4367" s="1"/>
      <c r="F4367" s="1"/>
      <c r="G4367" s="1"/>
      <c r="H4367" s="11"/>
      <c r="I4367" s="11"/>
      <c r="J4367" s="11"/>
      <c r="K4367" s="2"/>
      <c r="L4367" s="2"/>
      <c r="M4367" s="1"/>
    </row>
    <row r="4368" spans="1:13" x14ac:dyDescent="0.2">
      <c r="A4368" s="1"/>
      <c r="B4368" s="1"/>
      <c r="C4368" s="16"/>
      <c r="D4368" s="1"/>
      <c r="E4368" s="1"/>
      <c r="F4368" s="1"/>
      <c r="G4368" s="1"/>
      <c r="H4368" s="11"/>
      <c r="I4368" s="11"/>
      <c r="J4368" s="11"/>
      <c r="K4368" s="2"/>
      <c r="L4368" s="2"/>
      <c r="M4368" s="1"/>
    </row>
    <row r="4369" spans="1:13" x14ac:dyDescent="0.2">
      <c r="A4369" s="1"/>
      <c r="B4369" s="1"/>
      <c r="C4369" s="16"/>
      <c r="D4369" s="1"/>
      <c r="E4369" s="1"/>
      <c r="F4369" s="1"/>
      <c r="G4369" s="1"/>
      <c r="H4369" s="11"/>
      <c r="I4369" s="11"/>
      <c r="J4369" s="11"/>
      <c r="K4369" s="2"/>
      <c r="L4369" s="2"/>
      <c r="M4369" s="1"/>
    </row>
    <row r="4370" spans="1:13" x14ac:dyDescent="0.2">
      <c r="A4370" s="1"/>
      <c r="B4370" s="1"/>
      <c r="C4370" s="16"/>
      <c r="D4370" s="1"/>
      <c r="E4370" s="1"/>
      <c r="F4370" s="1"/>
      <c r="G4370" s="1"/>
      <c r="H4370" s="11"/>
      <c r="I4370" s="11"/>
      <c r="J4370" s="11"/>
      <c r="K4370" s="2"/>
      <c r="L4370" s="2"/>
      <c r="M4370" s="1"/>
    </row>
    <row r="4371" spans="1:13" x14ac:dyDescent="0.2">
      <c r="A4371" s="1"/>
      <c r="B4371" s="1"/>
      <c r="C4371" s="16"/>
      <c r="D4371" s="1"/>
      <c r="E4371" s="1"/>
      <c r="F4371" s="1"/>
      <c r="G4371" s="1"/>
      <c r="H4371" s="11"/>
      <c r="I4371" s="11"/>
      <c r="J4371" s="11"/>
      <c r="K4371" s="2"/>
      <c r="L4371" s="2"/>
      <c r="M4371" s="1"/>
    </row>
    <row r="4372" spans="1:13" x14ac:dyDescent="0.2">
      <c r="A4372" s="1"/>
      <c r="B4372" s="1"/>
      <c r="C4372" s="16"/>
      <c r="D4372" s="1"/>
      <c r="E4372" s="1"/>
      <c r="F4372" s="1"/>
      <c r="G4372" s="1"/>
      <c r="H4372" s="11"/>
      <c r="I4372" s="11"/>
      <c r="J4372" s="11"/>
      <c r="K4372" s="2"/>
      <c r="L4372" s="2"/>
      <c r="M4372" s="1"/>
    </row>
    <row r="4373" spans="1:13" x14ac:dyDescent="0.2">
      <c r="A4373" s="1"/>
      <c r="B4373" s="1"/>
      <c r="C4373" s="16"/>
      <c r="D4373" s="1"/>
      <c r="E4373" s="1"/>
      <c r="F4373" s="1"/>
      <c r="G4373" s="1"/>
      <c r="H4373" s="11"/>
      <c r="I4373" s="11"/>
      <c r="J4373" s="11"/>
      <c r="K4373" s="2"/>
      <c r="L4373" s="2"/>
      <c r="M4373" s="1"/>
    </row>
    <row r="4374" spans="1:13" x14ac:dyDescent="0.2">
      <c r="A4374" s="1"/>
      <c r="B4374" s="1"/>
      <c r="C4374" s="16"/>
      <c r="D4374" s="1"/>
      <c r="E4374" s="1"/>
      <c r="F4374" s="1"/>
      <c r="G4374" s="1"/>
      <c r="H4374" s="11"/>
      <c r="I4374" s="11"/>
      <c r="J4374" s="11"/>
      <c r="K4374" s="2"/>
      <c r="L4374" s="2"/>
      <c r="M4374" s="1"/>
    </row>
    <row r="4375" spans="1:13" x14ac:dyDescent="0.2">
      <c r="A4375" s="1"/>
      <c r="B4375" s="1"/>
      <c r="C4375" s="16"/>
      <c r="D4375" s="1"/>
      <c r="E4375" s="1"/>
      <c r="F4375" s="1"/>
      <c r="G4375" s="1"/>
      <c r="H4375" s="11"/>
      <c r="I4375" s="11"/>
      <c r="J4375" s="11"/>
      <c r="K4375" s="2"/>
      <c r="L4375" s="2"/>
      <c r="M4375" s="1"/>
    </row>
    <row r="4376" spans="1:13" x14ac:dyDescent="0.2">
      <c r="A4376" s="1"/>
      <c r="B4376" s="1"/>
      <c r="C4376" s="16"/>
      <c r="D4376" s="1"/>
      <c r="E4376" s="1"/>
      <c r="F4376" s="1"/>
      <c r="G4376" s="1"/>
      <c r="H4376" s="11"/>
      <c r="I4376" s="11"/>
      <c r="J4376" s="11"/>
      <c r="K4376" s="2"/>
      <c r="L4376" s="2"/>
      <c r="M4376" s="1"/>
    </row>
    <row r="4377" spans="1:13" x14ac:dyDescent="0.2">
      <c r="A4377" s="1"/>
      <c r="B4377" s="1"/>
      <c r="C4377" s="16"/>
      <c r="D4377" s="1"/>
      <c r="E4377" s="1"/>
      <c r="F4377" s="1"/>
      <c r="G4377" s="1"/>
      <c r="H4377" s="11"/>
      <c r="I4377" s="11"/>
      <c r="J4377" s="11"/>
      <c r="K4377" s="2"/>
      <c r="L4377" s="2"/>
      <c r="M4377" s="1"/>
    </row>
    <row r="4378" spans="1:13" x14ac:dyDescent="0.2">
      <c r="A4378" s="1"/>
      <c r="B4378" s="1"/>
      <c r="C4378" s="16"/>
      <c r="D4378" s="1"/>
      <c r="E4378" s="1"/>
      <c r="F4378" s="1"/>
      <c r="G4378" s="1"/>
      <c r="H4378" s="11"/>
      <c r="I4378" s="11"/>
      <c r="J4378" s="11"/>
      <c r="K4378" s="2"/>
      <c r="L4378" s="2"/>
      <c r="M4378" s="1"/>
    </row>
    <row r="4379" spans="1:13" x14ac:dyDescent="0.2">
      <c r="A4379" s="1"/>
      <c r="B4379" s="1"/>
      <c r="C4379" s="16"/>
      <c r="D4379" s="1"/>
      <c r="E4379" s="1"/>
      <c r="F4379" s="1"/>
      <c r="G4379" s="1"/>
      <c r="H4379" s="11"/>
      <c r="I4379" s="11"/>
      <c r="J4379" s="11"/>
      <c r="K4379" s="2"/>
      <c r="L4379" s="2"/>
      <c r="M4379" s="1"/>
    </row>
    <row r="4380" spans="1:13" x14ac:dyDescent="0.2">
      <c r="A4380" s="1"/>
      <c r="B4380" s="1"/>
      <c r="C4380" s="16"/>
      <c r="D4380" s="1"/>
      <c r="E4380" s="1"/>
      <c r="F4380" s="1"/>
      <c r="G4380" s="1"/>
      <c r="H4380" s="11"/>
      <c r="I4380" s="11"/>
      <c r="J4380" s="11"/>
      <c r="K4380" s="2"/>
      <c r="L4380" s="2"/>
      <c r="M4380" s="1"/>
    </row>
    <row r="4381" spans="1:13" x14ac:dyDescent="0.2">
      <c r="A4381" s="1"/>
      <c r="B4381" s="1"/>
      <c r="C4381" s="16"/>
      <c r="D4381" s="1"/>
      <c r="E4381" s="1"/>
      <c r="F4381" s="1"/>
      <c r="G4381" s="1"/>
      <c r="H4381" s="11"/>
      <c r="I4381" s="11"/>
      <c r="J4381" s="11"/>
      <c r="K4381" s="2"/>
      <c r="L4381" s="2"/>
      <c r="M4381" s="1"/>
    </row>
    <row r="4382" spans="1:13" x14ac:dyDescent="0.2">
      <c r="A4382" s="1"/>
      <c r="B4382" s="1"/>
      <c r="C4382" s="16"/>
      <c r="D4382" s="1"/>
      <c r="E4382" s="1"/>
      <c r="F4382" s="1"/>
      <c r="G4382" s="1"/>
      <c r="H4382" s="11"/>
      <c r="I4382" s="11"/>
      <c r="J4382" s="11"/>
      <c r="K4382" s="2"/>
      <c r="L4382" s="2"/>
      <c r="M4382" s="1"/>
    </row>
    <row r="4383" spans="1:13" x14ac:dyDescent="0.2">
      <c r="A4383" s="1"/>
      <c r="B4383" s="1"/>
      <c r="C4383" s="16"/>
      <c r="D4383" s="1"/>
      <c r="E4383" s="1"/>
      <c r="F4383" s="1"/>
      <c r="G4383" s="1"/>
      <c r="H4383" s="11"/>
      <c r="I4383" s="11"/>
      <c r="J4383" s="11"/>
      <c r="K4383" s="2"/>
      <c r="L4383" s="2"/>
      <c r="M4383" s="1"/>
    </row>
    <row r="4384" spans="1:13" x14ac:dyDescent="0.2">
      <c r="A4384" s="1"/>
      <c r="B4384" s="1"/>
      <c r="C4384" s="16"/>
      <c r="D4384" s="1"/>
      <c r="E4384" s="1"/>
      <c r="F4384" s="1"/>
      <c r="G4384" s="1"/>
      <c r="H4384" s="11"/>
      <c r="I4384" s="11"/>
      <c r="J4384" s="11"/>
      <c r="K4384" s="2"/>
      <c r="L4384" s="2"/>
      <c r="M4384" s="1"/>
    </row>
    <row r="4385" spans="1:13" x14ac:dyDescent="0.2">
      <c r="A4385" s="1"/>
      <c r="B4385" s="1"/>
      <c r="C4385" s="16"/>
      <c r="D4385" s="1"/>
      <c r="E4385" s="1"/>
      <c r="F4385" s="1"/>
      <c r="G4385" s="1"/>
      <c r="H4385" s="11"/>
      <c r="I4385" s="11"/>
      <c r="J4385" s="11"/>
      <c r="K4385" s="2"/>
      <c r="L4385" s="2"/>
      <c r="M4385" s="1"/>
    </row>
    <row r="4386" spans="1:13" x14ac:dyDescent="0.2">
      <c r="A4386" s="1"/>
      <c r="B4386" s="1"/>
      <c r="C4386" s="16"/>
      <c r="D4386" s="1"/>
      <c r="E4386" s="1"/>
      <c r="F4386" s="1"/>
      <c r="G4386" s="1"/>
      <c r="H4386" s="11"/>
      <c r="I4386" s="11"/>
      <c r="J4386" s="11"/>
      <c r="K4386" s="2"/>
      <c r="L4386" s="2"/>
      <c r="M4386" s="1"/>
    </row>
    <row r="4387" spans="1:13" x14ac:dyDescent="0.2">
      <c r="A4387" s="1"/>
      <c r="B4387" s="1"/>
      <c r="C4387" s="16"/>
      <c r="D4387" s="1"/>
      <c r="E4387" s="1"/>
      <c r="F4387" s="1"/>
      <c r="G4387" s="1"/>
      <c r="H4387" s="11"/>
      <c r="I4387" s="11"/>
      <c r="J4387" s="11"/>
      <c r="K4387" s="2"/>
      <c r="L4387" s="2"/>
      <c r="M4387" s="1"/>
    </row>
    <row r="4388" spans="1:13" x14ac:dyDescent="0.2">
      <c r="A4388" s="1"/>
      <c r="B4388" s="1"/>
      <c r="C4388" s="16"/>
      <c r="D4388" s="1"/>
      <c r="E4388" s="1"/>
      <c r="F4388" s="1"/>
      <c r="G4388" s="1"/>
      <c r="H4388" s="11"/>
      <c r="I4388" s="11"/>
      <c r="J4388" s="11"/>
      <c r="K4388" s="2"/>
      <c r="L4388" s="2"/>
      <c r="M4388" s="1"/>
    </row>
    <row r="4389" spans="1:13" x14ac:dyDescent="0.2">
      <c r="A4389" s="1"/>
      <c r="B4389" s="1"/>
      <c r="C4389" s="16"/>
      <c r="D4389" s="1"/>
      <c r="E4389" s="1"/>
      <c r="F4389" s="1"/>
      <c r="G4389" s="1"/>
      <c r="H4389" s="11"/>
      <c r="I4389" s="11"/>
      <c r="J4389" s="11"/>
      <c r="K4389" s="2"/>
      <c r="L4389" s="2"/>
      <c r="M4389" s="1"/>
    </row>
    <row r="4390" spans="1:13" x14ac:dyDescent="0.2">
      <c r="A4390" s="1"/>
      <c r="B4390" s="1"/>
      <c r="C4390" s="16"/>
      <c r="D4390" s="1"/>
      <c r="E4390" s="1"/>
      <c r="F4390" s="1"/>
      <c r="G4390" s="1"/>
      <c r="H4390" s="11"/>
      <c r="I4390" s="11"/>
      <c r="J4390" s="11"/>
      <c r="K4390" s="2"/>
      <c r="L4390" s="2"/>
      <c r="M4390" s="1"/>
    </row>
    <row r="4391" spans="1:13" x14ac:dyDescent="0.2">
      <c r="A4391" s="1"/>
      <c r="B4391" s="1"/>
      <c r="C4391" s="16"/>
      <c r="D4391" s="1"/>
      <c r="E4391" s="1"/>
      <c r="F4391" s="1"/>
      <c r="G4391" s="1"/>
      <c r="H4391" s="11"/>
      <c r="I4391" s="11"/>
      <c r="J4391" s="11"/>
      <c r="K4391" s="2"/>
      <c r="L4391" s="2"/>
      <c r="M4391" s="1"/>
    </row>
    <row r="4392" spans="1:13" x14ac:dyDescent="0.2">
      <c r="A4392" s="1"/>
      <c r="B4392" s="1"/>
      <c r="C4392" s="16"/>
      <c r="D4392" s="1"/>
      <c r="E4392" s="1"/>
      <c r="F4392" s="1"/>
      <c r="G4392" s="1"/>
      <c r="H4392" s="11"/>
      <c r="I4392" s="11"/>
      <c r="J4392" s="11"/>
      <c r="K4392" s="2"/>
      <c r="L4392" s="2"/>
      <c r="M4392" s="1"/>
    </row>
    <row r="4393" spans="1:13" x14ac:dyDescent="0.2">
      <c r="A4393" s="1"/>
      <c r="B4393" s="1"/>
      <c r="C4393" s="16"/>
      <c r="D4393" s="1"/>
      <c r="E4393" s="1"/>
      <c r="F4393" s="1"/>
      <c r="G4393" s="1"/>
      <c r="H4393" s="11"/>
      <c r="I4393" s="11"/>
      <c r="J4393" s="11"/>
      <c r="K4393" s="2"/>
      <c r="L4393" s="2"/>
      <c r="M4393" s="1"/>
    </row>
    <row r="4394" spans="1:13" x14ac:dyDescent="0.2">
      <c r="A4394" s="1"/>
      <c r="B4394" s="1"/>
      <c r="C4394" s="16"/>
      <c r="D4394" s="1"/>
      <c r="E4394" s="1"/>
      <c r="F4394" s="1"/>
      <c r="G4394" s="1"/>
      <c r="H4394" s="11"/>
      <c r="I4394" s="11"/>
      <c r="J4394" s="11"/>
      <c r="K4394" s="2"/>
      <c r="L4394" s="2"/>
      <c r="M4394" s="1"/>
    </row>
    <row r="4395" spans="1:13" x14ac:dyDescent="0.2">
      <c r="A4395" s="1"/>
      <c r="B4395" s="1"/>
      <c r="C4395" s="16"/>
      <c r="D4395" s="1"/>
      <c r="E4395" s="1"/>
      <c r="F4395" s="1"/>
      <c r="G4395" s="1"/>
      <c r="H4395" s="11"/>
      <c r="I4395" s="11"/>
      <c r="J4395" s="11"/>
      <c r="K4395" s="2"/>
      <c r="L4395" s="2"/>
      <c r="M4395" s="1"/>
    </row>
    <row r="4396" spans="1:13" x14ac:dyDescent="0.2">
      <c r="A4396" s="1"/>
      <c r="B4396" s="1"/>
      <c r="C4396" s="16"/>
      <c r="D4396" s="1"/>
      <c r="E4396" s="1"/>
      <c r="F4396" s="1"/>
      <c r="G4396" s="1"/>
      <c r="H4396" s="11"/>
      <c r="I4396" s="11"/>
      <c r="J4396" s="11"/>
      <c r="K4396" s="2"/>
      <c r="L4396" s="2"/>
      <c r="M4396" s="1"/>
    </row>
    <row r="4397" spans="1:13" x14ac:dyDescent="0.2">
      <c r="A4397" s="1"/>
      <c r="B4397" s="1"/>
      <c r="C4397" s="16"/>
      <c r="D4397" s="1"/>
      <c r="E4397" s="1"/>
      <c r="F4397" s="1"/>
      <c r="G4397" s="1"/>
      <c r="H4397" s="11"/>
      <c r="I4397" s="11"/>
      <c r="J4397" s="11"/>
      <c r="K4397" s="2"/>
      <c r="L4397" s="2"/>
      <c r="M4397" s="1"/>
    </row>
    <row r="4398" spans="1:13" x14ac:dyDescent="0.2">
      <c r="A4398" s="1"/>
      <c r="B4398" s="1"/>
      <c r="C4398" s="16"/>
      <c r="D4398" s="1"/>
      <c r="E4398" s="1"/>
      <c r="F4398" s="1"/>
      <c r="G4398" s="1"/>
      <c r="H4398" s="11"/>
      <c r="I4398" s="11"/>
      <c r="J4398" s="11"/>
      <c r="K4398" s="2"/>
      <c r="L4398" s="2"/>
      <c r="M4398" s="1"/>
    </row>
    <row r="4399" spans="1:13" x14ac:dyDescent="0.2">
      <c r="A4399" s="1"/>
      <c r="B4399" s="1"/>
      <c r="C4399" s="16"/>
      <c r="D4399" s="1"/>
      <c r="E4399" s="1"/>
      <c r="F4399" s="1"/>
      <c r="G4399" s="1"/>
      <c r="H4399" s="11"/>
      <c r="I4399" s="11"/>
      <c r="J4399" s="11"/>
      <c r="K4399" s="2"/>
      <c r="L4399" s="2"/>
      <c r="M4399" s="1"/>
    </row>
    <row r="4400" spans="1:13" x14ac:dyDescent="0.2">
      <c r="A4400" s="1"/>
      <c r="B4400" s="1"/>
      <c r="C4400" s="16"/>
      <c r="D4400" s="1"/>
      <c r="E4400" s="1"/>
      <c r="F4400" s="1"/>
      <c r="G4400" s="1"/>
      <c r="H4400" s="11"/>
      <c r="I4400" s="11"/>
      <c r="J4400" s="11"/>
      <c r="K4400" s="2"/>
      <c r="L4400" s="2"/>
      <c r="M4400" s="1"/>
    </row>
    <row r="4401" spans="1:13" x14ac:dyDescent="0.2">
      <c r="A4401" s="1"/>
      <c r="B4401" s="1"/>
      <c r="C4401" s="16"/>
      <c r="D4401" s="1"/>
      <c r="E4401" s="1"/>
      <c r="F4401" s="1"/>
      <c r="G4401" s="1"/>
      <c r="H4401" s="11"/>
      <c r="I4401" s="11"/>
      <c r="J4401" s="11"/>
      <c r="K4401" s="2"/>
      <c r="L4401" s="2"/>
      <c r="M4401" s="1"/>
    </row>
    <row r="4402" spans="1:13" x14ac:dyDescent="0.2">
      <c r="A4402" s="1"/>
      <c r="B4402" s="1"/>
      <c r="C4402" s="16"/>
      <c r="D4402" s="1"/>
      <c r="E4402" s="1"/>
      <c r="F4402" s="1"/>
      <c r="G4402" s="1"/>
      <c r="H4402" s="11"/>
      <c r="I4402" s="11"/>
      <c r="J4402" s="11"/>
      <c r="K4402" s="2"/>
      <c r="L4402" s="2"/>
      <c r="M4402" s="1"/>
    </row>
    <row r="4403" spans="1:13" x14ac:dyDescent="0.2">
      <c r="A4403" s="1"/>
      <c r="B4403" s="1"/>
      <c r="C4403" s="16"/>
      <c r="D4403" s="1"/>
      <c r="E4403" s="1"/>
      <c r="F4403" s="1"/>
      <c r="G4403" s="1"/>
      <c r="H4403" s="11"/>
      <c r="I4403" s="11"/>
      <c r="J4403" s="11"/>
      <c r="K4403" s="2"/>
      <c r="L4403" s="2"/>
      <c r="M4403" s="1"/>
    </row>
    <row r="4404" spans="1:13" x14ac:dyDescent="0.2">
      <c r="A4404" s="1"/>
      <c r="B4404" s="1"/>
      <c r="C4404" s="16"/>
      <c r="D4404" s="1"/>
      <c r="E4404" s="1"/>
      <c r="F4404" s="1"/>
      <c r="G4404" s="1"/>
      <c r="H4404" s="11"/>
      <c r="I4404" s="11"/>
      <c r="J4404" s="11"/>
      <c r="K4404" s="2"/>
      <c r="L4404" s="2"/>
      <c r="M4404" s="1"/>
    </row>
    <row r="4405" spans="1:13" x14ac:dyDescent="0.2">
      <c r="A4405" s="1"/>
      <c r="B4405" s="1"/>
      <c r="C4405" s="16"/>
      <c r="D4405" s="1"/>
      <c r="E4405" s="1"/>
      <c r="F4405" s="1"/>
      <c r="G4405" s="1"/>
      <c r="H4405" s="11"/>
      <c r="I4405" s="11"/>
      <c r="J4405" s="11"/>
      <c r="K4405" s="2"/>
      <c r="L4405" s="2"/>
      <c r="M4405" s="1"/>
    </row>
    <row r="4406" spans="1:13" x14ac:dyDescent="0.2">
      <c r="A4406" s="1"/>
      <c r="B4406" s="1"/>
      <c r="C4406" s="16"/>
      <c r="D4406" s="1"/>
      <c r="E4406" s="1"/>
      <c r="F4406" s="1"/>
      <c r="G4406" s="1"/>
      <c r="H4406" s="11"/>
      <c r="I4406" s="11"/>
      <c r="J4406" s="11"/>
      <c r="K4406" s="2"/>
      <c r="L4406" s="2"/>
      <c r="M4406" s="1"/>
    </row>
    <row r="4407" spans="1:13" x14ac:dyDescent="0.2">
      <c r="A4407" s="1"/>
      <c r="B4407" s="1"/>
      <c r="C4407" s="16"/>
      <c r="D4407" s="1"/>
      <c r="E4407" s="1"/>
      <c r="F4407" s="1"/>
      <c r="G4407" s="1"/>
      <c r="H4407" s="11"/>
      <c r="I4407" s="11"/>
      <c r="J4407" s="11"/>
      <c r="K4407" s="2"/>
      <c r="L4407" s="2"/>
      <c r="M4407" s="1"/>
    </row>
    <row r="4408" spans="1:13" x14ac:dyDescent="0.2">
      <c r="A4408" s="1"/>
      <c r="B4408" s="1"/>
      <c r="C4408" s="16"/>
      <c r="D4408" s="1"/>
      <c r="E4408" s="1"/>
      <c r="F4408" s="1"/>
      <c r="G4408" s="1"/>
      <c r="H4408" s="11"/>
      <c r="I4408" s="11"/>
      <c r="J4408" s="11"/>
      <c r="K4408" s="2"/>
      <c r="L4408" s="2"/>
      <c r="M4408" s="1"/>
    </row>
    <row r="4409" spans="1:13" x14ac:dyDescent="0.2">
      <c r="A4409" s="1"/>
      <c r="B4409" s="1"/>
      <c r="C4409" s="16"/>
      <c r="D4409" s="1"/>
      <c r="E4409" s="1"/>
      <c r="F4409" s="1"/>
      <c r="G4409" s="1"/>
      <c r="H4409" s="11"/>
      <c r="I4409" s="11"/>
      <c r="J4409" s="11"/>
      <c r="K4409" s="2"/>
      <c r="L4409" s="2"/>
      <c r="M4409" s="1"/>
    </row>
    <row r="4410" spans="1:13" x14ac:dyDescent="0.2">
      <c r="A4410" s="1"/>
      <c r="B4410" s="1"/>
      <c r="C4410" s="16"/>
      <c r="D4410" s="1"/>
      <c r="E4410" s="1"/>
      <c r="F4410" s="1"/>
      <c r="G4410" s="1"/>
      <c r="H4410" s="11"/>
      <c r="I4410" s="11"/>
      <c r="J4410" s="11"/>
      <c r="K4410" s="2"/>
      <c r="L4410" s="2"/>
      <c r="M4410" s="1"/>
    </row>
    <row r="4411" spans="1:13" x14ac:dyDescent="0.2">
      <c r="A4411" s="1"/>
      <c r="B4411" s="1"/>
      <c r="C4411" s="16"/>
      <c r="D4411" s="1"/>
      <c r="E4411" s="1"/>
      <c r="F4411" s="1"/>
      <c r="G4411" s="1"/>
      <c r="H4411" s="11"/>
      <c r="I4411" s="11"/>
      <c r="J4411" s="11"/>
      <c r="K4411" s="2"/>
      <c r="L4411" s="2"/>
      <c r="M4411" s="1"/>
    </row>
    <row r="4412" spans="1:13" x14ac:dyDescent="0.2">
      <c r="A4412" s="1"/>
      <c r="B4412" s="1"/>
      <c r="C4412" s="16"/>
      <c r="D4412" s="1"/>
      <c r="E4412" s="1"/>
      <c r="F4412" s="1"/>
      <c r="G4412" s="1"/>
      <c r="H4412" s="11"/>
      <c r="I4412" s="11"/>
      <c r="J4412" s="11"/>
      <c r="K4412" s="2"/>
      <c r="L4412" s="2"/>
      <c r="M4412" s="1"/>
    </row>
    <row r="4413" spans="1:13" x14ac:dyDescent="0.2">
      <c r="A4413" s="1"/>
      <c r="B4413" s="1"/>
      <c r="C4413" s="16"/>
      <c r="D4413" s="1"/>
      <c r="E4413" s="1"/>
      <c r="F4413" s="1"/>
      <c r="G4413" s="1"/>
      <c r="H4413" s="11"/>
      <c r="I4413" s="11"/>
      <c r="J4413" s="11"/>
      <c r="K4413" s="2"/>
      <c r="L4413" s="2"/>
      <c r="M4413" s="1"/>
    </row>
    <row r="4414" spans="1:13" x14ac:dyDescent="0.2">
      <c r="A4414" s="1"/>
      <c r="B4414" s="1"/>
      <c r="C4414" s="16"/>
      <c r="D4414" s="1"/>
      <c r="E4414" s="1"/>
      <c r="F4414" s="1"/>
      <c r="G4414" s="1"/>
      <c r="H4414" s="11"/>
      <c r="I4414" s="11"/>
      <c r="J4414" s="11"/>
      <c r="K4414" s="2"/>
      <c r="L4414" s="2"/>
      <c r="M4414" s="1"/>
    </row>
    <row r="4415" spans="1:13" x14ac:dyDescent="0.2">
      <c r="A4415" s="1"/>
      <c r="B4415" s="1"/>
      <c r="C4415" s="16"/>
      <c r="D4415" s="1"/>
      <c r="E4415" s="1"/>
      <c r="F4415" s="1"/>
      <c r="G4415" s="1"/>
      <c r="H4415" s="11"/>
      <c r="I4415" s="11"/>
      <c r="J4415" s="11"/>
      <c r="K4415" s="2"/>
      <c r="L4415" s="2"/>
      <c r="M4415" s="1"/>
    </row>
    <row r="4416" spans="1:13" x14ac:dyDescent="0.2">
      <c r="A4416" s="1"/>
      <c r="B4416" s="1"/>
      <c r="C4416" s="16"/>
      <c r="D4416" s="1"/>
      <c r="E4416" s="1"/>
      <c r="F4416" s="1"/>
      <c r="G4416" s="1"/>
      <c r="H4416" s="11"/>
      <c r="I4416" s="11"/>
      <c r="J4416" s="11"/>
      <c r="K4416" s="2"/>
      <c r="L4416" s="2"/>
      <c r="M4416" s="1"/>
    </row>
    <row r="4417" spans="1:13" x14ac:dyDescent="0.2">
      <c r="A4417" s="1"/>
      <c r="B4417" s="1"/>
      <c r="C4417" s="16"/>
      <c r="D4417" s="1"/>
      <c r="E4417" s="1"/>
      <c r="F4417" s="1"/>
      <c r="G4417" s="1"/>
      <c r="H4417" s="11"/>
      <c r="I4417" s="11"/>
      <c r="J4417" s="11"/>
      <c r="K4417" s="2"/>
      <c r="L4417" s="2"/>
      <c r="M4417" s="1"/>
    </row>
    <row r="4418" spans="1:13" x14ac:dyDescent="0.2">
      <c r="A4418" s="1"/>
      <c r="B4418" s="1"/>
      <c r="C4418" s="16"/>
      <c r="D4418" s="1"/>
      <c r="E4418" s="1"/>
      <c r="F4418" s="1"/>
      <c r="G4418" s="1"/>
      <c r="H4418" s="11"/>
      <c r="I4418" s="11"/>
      <c r="J4418" s="11"/>
      <c r="K4418" s="2"/>
      <c r="L4418" s="2"/>
      <c r="M4418" s="1"/>
    </row>
    <row r="4419" spans="1:13" x14ac:dyDescent="0.2">
      <c r="A4419" s="1"/>
      <c r="B4419" s="1"/>
      <c r="C4419" s="16"/>
      <c r="D4419" s="1"/>
      <c r="E4419" s="1"/>
      <c r="F4419" s="1"/>
      <c r="G4419" s="1"/>
      <c r="H4419" s="11"/>
      <c r="I4419" s="11"/>
      <c r="J4419" s="11"/>
      <c r="K4419" s="2"/>
      <c r="L4419" s="2"/>
      <c r="M4419" s="1"/>
    </row>
    <row r="4420" spans="1:13" x14ac:dyDescent="0.2">
      <c r="A4420" s="1"/>
      <c r="B4420" s="1"/>
      <c r="C4420" s="16"/>
      <c r="D4420" s="1"/>
      <c r="E4420" s="1"/>
      <c r="F4420" s="1"/>
      <c r="G4420" s="1"/>
      <c r="H4420" s="11"/>
      <c r="I4420" s="11"/>
      <c r="J4420" s="11"/>
      <c r="K4420" s="2"/>
      <c r="L4420" s="2"/>
      <c r="M4420" s="1"/>
    </row>
    <row r="4421" spans="1:13" x14ac:dyDescent="0.2">
      <c r="A4421" s="1"/>
      <c r="B4421" s="1"/>
      <c r="C4421" s="16"/>
      <c r="D4421" s="1"/>
      <c r="E4421" s="1"/>
      <c r="F4421" s="1"/>
      <c r="G4421" s="1"/>
      <c r="H4421" s="11"/>
      <c r="I4421" s="11"/>
      <c r="J4421" s="11"/>
      <c r="K4421" s="2"/>
      <c r="L4421" s="2"/>
      <c r="M4421" s="1"/>
    </row>
    <row r="4422" spans="1:13" x14ac:dyDescent="0.2">
      <c r="A4422" s="1"/>
      <c r="B4422" s="1"/>
      <c r="C4422" s="16"/>
      <c r="D4422" s="1"/>
      <c r="E4422" s="1"/>
      <c r="F4422" s="1"/>
      <c r="G4422" s="1"/>
      <c r="H4422" s="11"/>
      <c r="I4422" s="11"/>
      <c r="J4422" s="11"/>
      <c r="K4422" s="2"/>
      <c r="L4422" s="2"/>
      <c r="M4422" s="1"/>
    </row>
    <row r="4423" spans="1:13" x14ac:dyDescent="0.2">
      <c r="A4423" s="1"/>
      <c r="B4423" s="1"/>
      <c r="C4423" s="16"/>
      <c r="D4423" s="1"/>
      <c r="E4423" s="1"/>
      <c r="F4423" s="1"/>
      <c r="G4423" s="1"/>
      <c r="H4423" s="11"/>
      <c r="I4423" s="11"/>
      <c r="J4423" s="11"/>
      <c r="K4423" s="2"/>
      <c r="L4423" s="2"/>
      <c r="M4423" s="1"/>
    </row>
    <row r="4424" spans="1:13" x14ac:dyDescent="0.2">
      <c r="A4424" s="1"/>
      <c r="B4424" s="1"/>
      <c r="C4424" s="16"/>
      <c r="D4424" s="1"/>
      <c r="E4424" s="1"/>
      <c r="F4424" s="1"/>
      <c r="G4424" s="1"/>
      <c r="H4424" s="11"/>
      <c r="I4424" s="11"/>
      <c r="J4424" s="11"/>
      <c r="K4424" s="2"/>
      <c r="L4424" s="2"/>
      <c r="M4424" s="1"/>
    </row>
    <row r="4425" spans="1:13" x14ac:dyDescent="0.2">
      <c r="A4425" s="1"/>
      <c r="B4425" s="1"/>
      <c r="C4425" s="16"/>
      <c r="D4425" s="1"/>
      <c r="E4425" s="1"/>
      <c r="F4425" s="1"/>
      <c r="G4425" s="1"/>
      <c r="H4425" s="11"/>
      <c r="I4425" s="11"/>
      <c r="J4425" s="11"/>
      <c r="K4425" s="2"/>
      <c r="L4425" s="2"/>
      <c r="M4425" s="1"/>
    </row>
    <row r="4426" spans="1:13" x14ac:dyDescent="0.2">
      <c r="A4426" s="1"/>
      <c r="B4426" s="1"/>
      <c r="C4426" s="16"/>
      <c r="D4426" s="1"/>
      <c r="E4426" s="1"/>
      <c r="F4426" s="1"/>
      <c r="G4426" s="1"/>
      <c r="H4426" s="11"/>
      <c r="I4426" s="11"/>
      <c r="J4426" s="11"/>
      <c r="K4426" s="2"/>
      <c r="L4426" s="2"/>
      <c r="M4426" s="1"/>
    </row>
    <row r="4427" spans="1:13" x14ac:dyDescent="0.2">
      <c r="A4427" s="1"/>
      <c r="B4427" s="1"/>
      <c r="C4427" s="16"/>
      <c r="D4427" s="1"/>
      <c r="E4427" s="1"/>
      <c r="F4427" s="1"/>
      <c r="G4427" s="1"/>
      <c r="H4427" s="11"/>
      <c r="I4427" s="11"/>
      <c r="J4427" s="11"/>
      <c r="K4427" s="2"/>
      <c r="L4427" s="2"/>
      <c r="M4427" s="1"/>
    </row>
    <row r="4428" spans="1:13" x14ac:dyDescent="0.2">
      <c r="A4428" s="1"/>
      <c r="B4428" s="1"/>
      <c r="C4428" s="16"/>
      <c r="D4428" s="1"/>
      <c r="E4428" s="1"/>
      <c r="F4428" s="1"/>
      <c r="G4428" s="1"/>
      <c r="H4428" s="11"/>
      <c r="I4428" s="11"/>
      <c r="J4428" s="11"/>
      <c r="K4428" s="2"/>
      <c r="L4428" s="2"/>
      <c r="M4428" s="1"/>
    </row>
    <row r="4429" spans="1:13" x14ac:dyDescent="0.2">
      <c r="A4429" s="1"/>
      <c r="B4429" s="1"/>
      <c r="C4429" s="16"/>
      <c r="D4429" s="1"/>
      <c r="E4429" s="1"/>
      <c r="F4429" s="1"/>
      <c r="G4429" s="1"/>
      <c r="H4429" s="11"/>
      <c r="I4429" s="11"/>
      <c r="J4429" s="11"/>
      <c r="K4429" s="2"/>
      <c r="L4429" s="2"/>
      <c r="M4429" s="1"/>
    </row>
    <row r="4430" spans="1:13" x14ac:dyDescent="0.2">
      <c r="A4430" s="1"/>
      <c r="B4430" s="1"/>
      <c r="C4430" s="16"/>
      <c r="D4430" s="1"/>
      <c r="E4430" s="1"/>
      <c r="F4430" s="1"/>
      <c r="G4430" s="1"/>
      <c r="H4430" s="11"/>
      <c r="I4430" s="11"/>
      <c r="J4430" s="11"/>
      <c r="K4430" s="2"/>
      <c r="L4430" s="2"/>
      <c r="M4430" s="1"/>
    </row>
    <row r="4431" spans="1:13" x14ac:dyDescent="0.2">
      <c r="A4431" s="1"/>
      <c r="B4431" s="1"/>
      <c r="C4431" s="16"/>
      <c r="D4431" s="1"/>
      <c r="E4431" s="1"/>
      <c r="F4431" s="1"/>
      <c r="G4431" s="1"/>
      <c r="H4431" s="11"/>
      <c r="I4431" s="11"/>
      <c r="J4431" s="11"/>
      <c r="K4431" s="2"/>
      <c r="L4431" s="2"/>
      <c r="M4431" s="1"/>
    </row>
    <row r="4432" spans="1:13" x14ac:dyDescent="0.2">
      <c r="A4432" s="1"/>
      <c r="B4432" s="1"/>
      <c r="C4432" s="16"/>
      <c r="D4432" s="1"/>
      <c r="E4432" s="1"/>
      <c r="F4432" s="1"/>
      <c r="G4432" s="1"/>
      <c r="H4432" s="11"/>
      <c r="I4432" s="11"/>
      <c r="J4432" s="11"/>
      <c r="K4432" s="2"/>
      <c r="L4432" s="2"/>
      <c r="M4432" s="1"/>
    </row>
    <row r="4433" spans="1:13" x14ac:dyDescent="0.2">
      <c r="A4433" s="1"/>
      <c r="B4433" s="1"/>
      <c r="C4433" s="16"/>
      <c r="D4433" s="1"/>
      <c r="E4433" s="1"/>
      <c r="F4433" s="1"/>
      <c r="G4433" s="1"/>
      <c r="H4433" s="11"/>
      <c r="I4433" s="11"/>
      <c r="J4433" s="11"/>
      <c r="K4433" s="2"/>
      <c r="L4433" s="2"/>
      <c r="M4433" s="1"/>
    </row>
    <row r="4434" spans="1:13" x14ac:dyDescent="0.2">
      <c r="A4434" s="1"/>
      <c r="B4434" s="1"/>
      <c r="C4434" s="16"/>
      <c r="D4434" s="1"/>
      <c r="E4434" s="1"/>
      <c r="F4434" s="1"/>
      <c r="G4434" s="1"/>
      <c r="H4434" s="11"/>
      <c r="I4434" s="11"/>
      <c r="J4434" s="11"/>
      <c r="K4434" s="2"/>
      <c r="L4434" s="2"/>
      <c r="M4434" s="1"/>
    </row>
    <row r="4435" spans="1:13" x14ac:dyDescent="0.2">
      <c r="A4435" s="1"/>
      <c r="B4435" s="1"/>
      <c r="C4435" s="16"/>
      <c r="D4435" s="1"/>
      <c r="E4435" s="1"/>
      <c r="F4435" s="1"/>
      <c r="G4435" s="1"/>
      <c r="H4435" s="11"/>
      <c r="I4435" s="11"/>
      <c r="J4435" s="11"/>
      <c r="K4435" s="2"/>
      <c r="L4435" s="2"/>
      <c r="M4435" s="1"/>
    </row>
    <row r="4436" spans="1:13" x14ac:dyDescent="0.2">
      <c r="A4436" s="1"/>
      <c r="B4436" s="1"/>
      <c r="C4436" s="16"/>
      <c r="D4436" s="1"/>
      <c r="E4436" s="1"/>
      <c r="F4436" s="1"/>
      <c r="G4436" s="1"/>
      <c r="H4436" s="11"/>
      <c r="I4436" s="11"/>
      <c r="J4436" s="11"/>
      <c r="K4436" s="2"/>
      <c r="L4436" s="2"/>
      <c r="M4436" s="1"/>
    </row>
    <row r="4437" spans="1:13" x14ac:dyDescent="0.2">
      <c r="A4437" s="1"/>
      <c r="B4437" s="1"/>
      <c r="C4437" s="16"/>
      <c r="D4437" s="1"/>
      <c r="E4437" s="1"/>
      <c r="F4437" s="1"/>
      <c r="G4437" s="1"/>
      <c r="H4437" s="11"/>
      <c r="I4437" s="11"/>
      <c r="J4437" s="11"/>
      <c r="K4437" s="2"/>
      <c r="L4437" s="2"/>
      <c r="M4437" s="1"/>
    </row>
    <row r="4438" spans="1:13" x14ac:dyDescent="0.2">
      <c r="A4438" s="1"/>
      <c r="B4438" s="1"/>
      <c r="C4438" s="16"/>
      <c r="D4438" s="1"/>
      <c r="E4438" s="1"/>
      <c r="F4438" s="1"/>
      <c r="G4438" s="1"/>
      <c r="H4438" s="11"/>
      <c r="I4438" s="11"/>
      <c r="J4438" s="11"/>
      <c r="K4438" s="2"/>
      <c r="L4438" s="2"/>
      <c r="M4438" s="1"/>
    </row>
    <row r="4439" spans="1:13" x14ac:dyDescent="0.2">
      <c r="A4439" s="1"/>
      <c r="B4439" s="1"/>
      <c r="C4439" s="16"/>
      <c r="D4439" s="1"/>
      <c r="E4439" s="1"/>
      <c r="F4439" s="1"/>
      <c r="G4439" s="1"/>
      <c r="H4439" s="11"/>
      <c r="I4439" s="11"/>
      <c r="J4439" s="11"/>
      <c r="K4439" s="2"/>
      <c r="L4439" s="2"/>
      <c r="M4439" s="1"/>
    </row>
    <row r="4440" spans="1:13" x14ac:dyDescent="0.2">
      <c r="A4440" s="1"/>
      <c r="B4440" s="1"/>
      <c r="C4440" s="16"/>
      <c r="D4440" s="1"/>
      <c r="E4440" s="1"/>
      <c r="F4440" s="1"/>
      <c r="G4440" s="1"/>
      <c r="H4440" s="11"/>
      <c r="I4440" s="11"/>
      <c r="J4440" s="11"/>
      <c r="K4440" s="2"/>
      <c r="L4440" s="2"/>
      <c r="M4440" s="1"/>
    </row>
    <row r="4441" spans="1:13" x14ac:dyDescent="0.2">
      <c r="A4441" s="1"/>
      <c r="B4441" s="1"/>
      <c r="C4441" s="16"/>
      <c r="D4441" s="1"/>
      <c r="E4441" s="1"/>
      <c r="F4441" s="1"/>
      <c r="G4441" s="1"/>
      <c r="H4441" s="11"/>
      <c r="I4441" s="11"/>
      <c r="J4441" s="11"/>
      <c r="K4441" s="2"/>
      <c r="L4441" s="2"/>
      <c r="M4441" s="1"/>
    </row>
    <row r="4442" spans="1:13" x14ac:dyDescent="0.2">
      <c r="A4442" s="1"/>
      <c r="B4442" s="1"/>
      <c r="C4442" s="16"/>
      <c r="D4442" s="1"/>
      <c r="E4442" s="1"/>
      <c r="F4442" s="1"/>
      <c r="G4442" s="1"/>
      <c r="H4442" s="11"/>
      <c r="I4442" s="11"/>
      <c r="J4442" s="11"/>
      <c r="K4442" s="2"/>
      <c r="L4442" s="2"/>
      <c r="M4442" s="1"/>
    </row>
    <row r="4443" spans="1:13" x14ac:dyDescent="0.2">
      <c r="A4443" s="1"/>
      <c r="B4443" s="1"/>
      <c r="C4443" s="16"/>
      <c r="D4443" s="1"/>
      <c r="E4443" s="1"/>
      <c r="F4443" s="1"/>
      <c r="G4443" s="1"/>
      <c r="H4443" s="11"/>
      <c r="I4443" s="11"/>
      <c r="J4443" s="11"/>
      <c r="K4443" s="2"/>
      <c r="L4443" s="2"/>
      <c r="M4443" s="1"/>
    </row>
    <row r="4444" spans="1:13" x14ac:dyDescent="0.2">
      <c r="A4444" s="1"/>
      <c r="B4444" s="1"/>
      <c r="C4444" s="16"/>
      <c r="D4444" s="1"/>
      <c r="E4444" s="1"/>
      <c r="F4444" s="1"/>
      <c r="G4444" s="1"/>
      <c r="H4444" s="11"/>
      <c r="I4444" s="11"/>
      <c r="J4444" s="11"/>
      <c r="K4444" s="2"/>
      <c r="L4444" s="2"/>
      <c r="M4444" s="1"/>
    </row>
    <row r="4445" spans="1:13" x14ac:dyDescent="0.2">
      <c r="A4445" s="1"/>
      <c r="B4445" s="1"/>
      <c r="C4445" s="16"/>
      <c r="D4445" s="1"/>
      <c r="E4445" s="1"/>
      <c r="F4445" s="1"/>
      <c r="G4445" s="1"/>
      <c r="H4445" s="11"/>
      <c r="I4445" s="11"/>
      <c r="J4445" s="11"/>
      <c r="K4445" s="2"/>
      <c r="L4445" s="2"/>
      <c r="M4445" s="1"/>
    </row>
    <row r="4446" spans="1:13" x14ac:dyDescent="0.2">
      <c r="A4446" s="1"/>
      <c r="B4446" s="1"/>
      <c r="C4446" s="16"/>
      <c r="D4446" s="1"/>
      <c r="E4446" s="1"/>
      <c r="F4446" s="1"/>
      <c r="G4446" s="1"/>
      <c r="H4446" s="11"/>
      <c r="I4446" s="11"/>
      <c r="J4446" s="11"/>
      <c r="K4446" s="2"/>
      <c r="L4446" s="2"/>
      <c r="M4446" s="1"/>
    </row>
    <row r="4447" spans="1:13" x14ac:dyDescent="0.2">
      <c r="A4447" s="1"/>
      <c r="B4447" s="1"/>
      <c r="C4447" s="16"/>
      <c r="D4447" s="1"/>
      <c r="E4447" s="1"/>
      <c r="F4447" s="1"/>
      <c r="G4447" s="1"/>
      <c r="H4447" s="11"/>
      <c r="I4447" s="11"/>
      <c r="J4447" s="11"/>
      <c r="K4447" s="2"/>
      <c r="L4447" s="2"/>
      <c r="M4447" s="1"/>
    </row>
    <row r="4448" spans="1:13" x14ac:dyDescent="0.2">
      <c r="A4448" s="1"/>
      <c r="B4448" s="1"/>
      <c r="C4448" s="16"/>
      <c r="D4448" s="1"/>
      <c r="E4448" s="1"/>
      <c r="F4448" s="1"/>
      <c r="G4448" s="1"/>
      <c r="H4448" s="11"/>
      <c r="I4448" s="11"/>
      <c r="J4448" s="11"/>
      <c r="K4448" s="2"/>
      <c r="L4448" s="2"/>
      <c r="M4448" s="1"/>
    </row>
    <row r="4449" spans="1:13" x14ac:dyDescent="0.2">
      <c r="A4449" s="1"/>
      <c r="B4449" s="1"/>
      <c r="C4449" s="16"/>
      <c r="D4449" s="1"/>
      <c r="E4449" s="1"/>
      <c r="F4449" s="1"/>
      <c r="G4449" s="1"/>
      <c r="H4449" s="11"/>
      <c r="I4449" s="11"/>
      <c r="J4449" s="11"/>
      <c r="K4449" s="2"/>
      <c r="L4449" s="2"/>
      <c r="M4449" s="1"/>
    </row>
    <row r="4450" spans="1:13" x14ac:dyDescent="0.2">
      <c r="A4450" s="1"/>
      <c r="B4450" s="1"/>
      <c r="C4450" s="16"/>
      <c r="D4450" s="1"/>
      <c r="E4450" s="1"/>
      <c r="F4450" s="1"/>
      <c r="G4450" s="1"/>
      <c r="H4450" s="11"/>
      <c r="I4450" s="11"/>
      <c r="J4450" s="11"/>
      <c r="K4450" s="2"/>
      <c r="L4450" s="2"/>
      <c r="M4450" s="1"/>
    </row>
    <row r="4451" spans="1:13" x14ac:dyDescent="0.2">
      <c r="A4451" s="1"/>
      <c r="B4451" s="1"/>
      <c r="C4451" s="16"/>
      <c r="D4451" s="1"/>
      <c r="E4451" s="1"/>
      <c r="F4451" s="1"/>
      <c r="G4451" s="1"/>
      <c r="H4451" s="11"/>
      <c r="I4451" s="11"/>
      <c r="J4451" s="11"/>
      <c r="K4451" s="2"/>
      <c r="L4451" s="2"/>
      <c r="M4451" s="1"/>
    </row>
    <row r="4452" spans="1:13" x14ac:dyDescent="0.2">
      <c r="A4452" s="1"/>
      <c r="B4452" s="1"/>
      <c r="C4452" s="16"/>
      <c r="D4452" s="1"/>
      <c r="E4452" s="1"/>
      <c r="F4452" s="1"/>
      <c r="G4452" s="1"/>
      <c r="H4452" s="11"/>
      <c r="I4452" s="11"/>
      <c r="J4452" s="11"/>
      <c r="K4452" s="2"/>
      <c r="L4452" s="2"/>
      <c r="M4452" s="1"/>
    </row>
    <row r="4453" spans="1:13" x14ac:dyDescent="0.2">
      <c r="A4453" s="1"/>
      <c r="B4453" s="1"/>
      <c r="C4453" s="16"/>
      <c r="D4453" s="1"/>
      <c r="E4453" s="1"/>
      <c r="F4453" s="1"/>
      <c r="G4453" s="1"/>
      <c r="H4453" s="11"/>
      <c r="I4453" s="11"/>
      <c r="J4453" s="11"/>
      <c r="K4453" s="2"/>
      <c r="L4453" s="2"/>
      <c r="M4453" s="1"/>
    </row>
    <row r="4454" spans="1:13" x14ac:dyDescent="0.2">
      <c r="A4454" s="1"/>
      <c r="B4454" s="1"/>
      <c r="C4454" s="16"/>
      <c r="D4454" s="1"/>
      <c r="E4454" s="1"/>
      <c r="F4454" s="1"/>
      <c r="G4454" s="1"/>
      <c r="H4454" s="11"/>
      <c r="I4454" s="11"/>
      <c r="J4454" s="11"/>
      <c r="K4454" s="2"/>
      <c r="L4454" s="2"/>
      <c r="M4454" s="1"/>
    </row>
    <row r="4455" spans="1:13" x14ac:dyDescent="0.2">
      <c r="A4455" s="1"/>
      <c r="B4455" s="1"/>
      <c r="C4455" s="16"/>
      <c r="D4455" s="1"/>
      <c r="E4455" s="1"/>
      <c r="F4455" s="1"/>
      <c r="G4455" s="1"/>
      <c r="H4455" s="11"/>
      <c r="I4455" s="11"/>
      <c r="J4455" s="11"/>
      <c r="K4455" s="2"/>
      <c r="L4455" s="2"/>
      <c r="M4455" s="1"/>
    </row>
    <row r="4456" spans="1:13" x14ac:dyDescent="0.2">
      <c r="A4456" s="1"/>
      <c r="B4456" s="1"/>
      <c r="C4456" s="16"/>
      <c r="D4456" s="1"/>
      <c r="E4456" s="1"/>
      <c r="F4456" s="1"/>
      <c r="G4456" s="1"/>
      <c r="H4456" s="11"/>
      <c r="I4456" s="11"/>
      <c r="J4456" s="11"/>
      <c r="K4456" s="2"/>
      <c r="L4456" s="2"/>
      <c r="M4456" s="1"/>
    </row>
    <row r="4457" spans="1:13" x14ac:dyDescent="0.2">
      <c r="A4457" s="1"/>
      <c r="B4457" s="1"/>
      <c r="C4457" s="16"/>
      <c r="D4457" s="1"/>
      <c r="E4457" s="1"/>
      <c r="F4457" s="1"/>
      <c r="G4457" s="1"/>
      <c r="H4457" s="11"/>
      <c r="I4457" s="11"/>
      <c r="J4457" s="11"/>
      <c r="K4457" s="2"/>
      <c r="L4457" s="2"/>
      <c r="M4457" s="1"/>
    </row>
    <row r="4458" spans="1:13" x14ac:dyDescent="0.2">
      <c r="A4458" s="1"/>
      <c r="B4458" s="1"/>
      <c r="C4458" s="16"/>
      <c r="D4458" s="1"/>
      <c r="E4458" s="1"/>
      <c r="F4458" s="1"/>
      <c r="G4458" s="1"/>
      <c r="H4458" s="11"/>
      <c r="I4458" s="11"/>
      <c r="J4458" s="11"/>
      <c r="K4458" s="2"/>
      <c r="L4458" s="2"/>
      <c r="M4458" s="1"/>
    </row>
    <row r="4459" spans="1:13" x14ac:dyDescent="0.2">
      <c r="A4459" s="1"/>
      <c r="B4459" s="1"/>
      <c r="C4459" s="16"/>
      <c r="D4459" s="1"/>
      <c r="E4459" s="1"/>
      <c r="F4459" s="1"/>
      <c r="G4459" s="1"/>
      <c r="H4459" s="11"/>
      <c r="I4459" s="11"/>
      <c r="J4459" s="11"/>
      <c r="K4459" s="2"/>
      <c r="L4459" s="2"/>
      <c r="M4459" s="1"/>
    </row>
    <row r="4460" spans="1:13" x14ac:dyDescent="0.2">
      <c r="A4460" s="1"/>
      <c r="B4460" s="1"/>
      <c r="C4460" s="16"/>
      <c r="D4460" s="1"/>
      <c r="E4460" s="1"/>
      <c r="F4460" s="1"/>
      <c r="G4460" s="1"/>
      <c r="H4460" s="11"/>
      <c r="I4460" s="11"/>
      <c r="J4460" s="11"/>
      <c r="K4460" s="2"/>
      <c r="L4460" s="2"/>
      <c r="M4460" s="1"/>
    </row>
    <row r="4461" spans="1:13" x14ac:dyDescent="0.2">
      <c r="A4461" s="1"/>
      <c r="B4461" s="1"/>
      <c r="C4461" s="16"/>
      <c r="D4461" s="1"/>
      <c r="E4461" s="1"/>
      <c r="F4461" s="1"/>
      <c r="G4461" s="1"/>
      <c r="H4461" s="11"/>
      <c r="I4461" s="11"/>
      <c r="J4461" s="11"/>
      <c r="K4461" s="2"/>
      <c r="L4461" s="2"/>
      <c r="M4461" s="1"/>
    </row>
    <row r="4462" spans="1:13" x14ac:dyDescent="0.2">
      <c r="A4462" s="1"/>
      <c r="B4462" s="1"/>
      <c r="C4462" s="16"/>
      <c r="D4462" s="1"/>
      <c r="E4462" s="1"/>
      <c r="F4462" s="1"/>
      <c r="G4462" s="1"/>
      <c r="H4462" s="11"/>
      <c r="I4462" s="11"/>
      <c r="J4462" s="11"/>
      <c r="K4462" s="2"/>
      <c r="L4462" s="2"/>
      <c r="M4462" s="1"/>
    </row>
    <row r="4463" spans="1:13" x14ac:dyDescent="0.2">
      <c r="A4463" s="1"/>
      <c r="B4463" s="1"/>
      <c r="C4463" s="16"/>
      <c r="D4463" s="1"/>
      <c r="E4463" s="1"/>
      <c r="F4463" s="1"/>
      <c r="G4463" s="1"/>
      <c r="H4463" s="11"/>
      <c r="I4463" s="11"/>
      <c r="J4463" s="11"/>
      <c r="K4463" s="2"/>
      <c r="L4463" s="2"/>
      <c r="M4463" s="1"/>
    </row>
    <row r="4464" spans="1:13" x14ac:dyDescent="0.2">
      <c r="A4464" s="1"/>
      <c r="B4464" s="1"/>
      <c r="C4464" s="16"/>
      <c r="D4464" s="1"/>
      <c r="E4464" s="1"/>
      <c r="F4464" s="1"/>
      <c r="G4464" s="1"/>
      <c r="H4464" s="11"/>
      <c r="I4464" s="11"/>
      <c r="J4464" s="11"/>
      <c r="K4464" s="2"/>
      <c r="L4464" s="2"/>
      <c r="M4464" s="1"/>
    </row>
    <row r="4465" spans="1:13" x14ac:dyDescent="0.2">
      <c r="A4465" s="1"/>
      <c r="B4465" s="1"/>
      <c r="C4465" s="16"/>
      <c r="D4465" s="1"/>
      <c r="E4465" s="1"/>
      <c r="F4465" s="1"/>
      <c r="G4465" s="1"/>
      <c r="H4465" s="11"/>
      <c r="I4465" s="11"/>
      <c r="J4465" s="11"/>
      <c r="K4465" s="2"/>
      <c r="L4465" s="2"/>
      <c r="M4465" s="1"/>
    </row>
    <row r="4466" spans="1:13" x14ac:dyDescent="0.2">
      <c r="A4466" s="1"/>
      <c r="B4466" s="1"/>
      <c r="C4466" s="16"/>
      <c r="D4466" s="1"/>
      <c r="E4466" s="1"/>
      <c r="F4466" s="1"/>
      <c r="G4466" s="1"/>
      <c r="H4466" s="11"/>
      <c r="I4466" s="11"/>
      <c r="J4466" s="11"/>
      <c r="K4466" s="2"/>
      <c r="L4466" s="2"/>
      <c r="M4466" s="1"/>
    </row>
    <row r="4467" spans="1:13" x14ac:dyDescent="0.2">
      <c r="A4467" s="1"/>
      <c r="B4467" s="1"/>
      <c r="C4467" s="16"/>
      <c r="D4467" s="1"/>
      <c r="E4467" s="1"/>
      <c r="F4467" s="1"/>
      <c r="G4467" s="1"/>
      <c r="H4467" s="11"/>
      <c r="I4467" s="11"/>
      <c r="J4467" s="11"/>
      <c r="K4467" s="2"/>
      <c r="L4467" s="2"/>
      <c r="M4467" s="1"/>
    </row>
    <row r="4468" spans="1:13" x14ac:dyDescent="0.2">
      <c r="A4468" s="1"/>
      <c r="B4468" s="1"/>
      <c r="C4468" s="16"/>
      <c r="D4468" s="1"/>
      <c r="E4468" s="1"/>
      <c r="F4468" s="1"/>
      <c r="G4468" s="1"/>
      <c r="H4468" s="11"/>
      <c r="I4468" s="11"/>
      <c r="J4468" s="11"/>
      <c r="K4468" s="2"/>
      <c r="L4468" s="2"/>
      <c r="M4468" s="1"/>
    </row>
    <row r="4469" spans="1:13" x14ac:dyDescent="0.2">
      <c r="A4469" s="1"/>
      <c r="B4469" s="1"/>
      <c r="C4469" s="16"/>
      <c r="D4469" s="1"/>
      <c r="E4469" s="1"/>
      <c r="F4469" s="1"/>
      <c r="G4469" s="1"/>
      <c r="H4469" s="11"/>
      <c r="I4469" s="11"/>
      <c r="J4469" s="11"/>
      <c r="K4469" s="2"/>
      <c r="L4469" s="2"/>
      <c r="M4469" s="1"/>
    </row>
    <row r="4470" spans="1:13" x14ac:dyDescent="0.2">
      <c r="A4470" s="1"/>
      <c r="B4470" s="1"/>
      <c r="C4470" s="16"/>
      <c r="D4470" s="1"/>
      <c r="E4470" s="1"/>
      <c r="F4470" s="1"/>
      <c r="G4470" s="1"/>
      <c r="H4470" s="11"/>
      <c r="I4470" s="11"/>
      <c r="J4470" s="11"/>
      <c r="K4470" s="2"/>
      <c r="L4470" s="2"/>
      <c r="M4470" s="1"/>
    </row>
    <row r="4471" spans="1:13" x14ac:dyDescent="0.2">
      <c r="A4471" s="1"/>
      <c r="B4471" s="1"/>
      <c r="C4471" s="16"/>
      <c r="D4471" s="1"/>
      <c r="E4471" s="1"/>
      <c r="F4471" s="1"/>
      <c r="G4471" s="1"/>
      <c r="H4471" s="11"/>
      <c r="I4471" s="11"/>
      <c r="J4471" s="11"/>
      <c r="K4471" s="2"/>
      <c r="L4471" s="2"/>
      <c r="M4471" s="1"/>
    </row>
    <row r="4472" spans="1:13" x14ac:dyDescent="0.2">
      <c r="A4472" s="1"/>
      <c r="B4472" s="1"/>
      <c r="C4472" s="16"/>
      <c r="D4472" s="1"/>
      <c r="E4472" s="1"/>
      <c r="F4472" s="1"/>
      <c r="G4472" s="1"/>
      <c r="H4472" s="11"/>
      <c r="I4472" s="11"/>
      <c r="J4472" s="11"/>
      <c r="K4472" s="2"/>
      <c r="L4472" s="2"/>
      <c r="M4472" s="1"/>
    </row>
    <row r="4473" spans="1:13" x14ac:dyDescent="0.2">
      <c r="A4473" s="1"/>
      <c r="B4473" s="1"/>
      <c r="C4473" s="16"/>
      <c r="D4473" s="1"/>
      <c r="E4473" s="1"/>
      <c r="F4473" s="1"/>
      <c r="G4473" s="1"/>
      <c r="H4473" s="11"/>
      <c r="I4473" s="11"/>
      <c r="J4473" s="11"/>
      <c r="K4473" s="2"/>
      <c r="L4473" s="2"/>
      <c r="M4473" s="1"/>
    </row>
    <row r="4474" spans="1:13" x14ac:dyDescent="0.2">
      <c r="A4474" s="1"/>
      <c r="B4474" s="1"/>
      <c r="C4474" s="16"/>
      <c r="D4474" s="1"/>
      <c r="E4474" s="1"/>
      <c r="F4474" s="1"/>
      <c r="G4474" s="1"/>
      <c r="H4474" s="11"/>
      <c r="I4474" s="11"/>
      <c r="J4474" s="11"/>
      <c r="K4474" s="2"/>
      <c r="L4474" s="2"/>
      <c r="M4474" s="1"/>
    </row>
    <row r="4475" spans="1:13" x14ac:dyDescent="0.2">
      <c r="A4475" s="1"/>
      <c r="B4475" s="1"/>
      <c r="C4475" s="16"/>
      <c r="D4475" s="1"/>
      <c r="E4475" s="1"/>
      <c r="F4475" s="1"/>
      <c r="G4475" s="1"/>
      <c r="H4475" s="11"/>
      <c r="I4475" s="11"/>
      <c r="J4475" s="11"/>
      <c r="K4475" s="2"/>
      <c r="L4475" s="2"/>
      <c r="M4475" s="1"/>
    </row>
    <row r="4476" spans="1:13" x14ac:dyDescent="0.2">
      <c r="A4476" s="1"/>
      <c r="B4476" s="1"/>
      <c r="C4476" s="16"/>
      <c r="D4476" s="1"/>
      <c r="E4476" s="1"/>
      <c r="F4476" s="1"/>
      <c r="G4476" s="1"/>
      <c r="H4476" s="11"/>
      <c r="I4476" s="11"/>
      <c r="J4476" s="11"/>
      <c r="K4476" s="2"/>
      <c r="L4476" s="2"/>
      <c r="M4476" s="1"/>
    </row>
    <row r="4477" spans="1:13" x14ac:dyDescent="0.2">
      <c r="A4477" s="1"/>
      <c r="B4477" s="1"/>
      <c r="C4477" s="16"/>
      <c r="D4477" s="1"/>
      <c r="E4477" s="1"/>
      <c r="F4477" s="1"/>
      <c r="G4477" s="1"/>
      <c r="H4477" s="11"/>
      <c r="I4477" s="11"/>
      <c r="J4477" s="11"/>
      <c r="K4477" s="2"/>
      <c r="L4477" s="2"/>
      <c r="M4477" s="1"/>
    </row>
    <row r="4478" spans="1:13" x14ac:dyDescent="0.2">
      <c r="A4478" s="1"/>
      <c r="B4478" s="1"/>
      <c r="C4478" s="16"/>
      <c r="D4478" s="1"/>
      <c r="E4478" s="1"/>
      <c r="F4478" s="1"/>
      <c r="G4478" s="1"/>
      <c r="H4478" s="11"/>
      <c r="I4478" s="11"/>
      <c r="J4478" s="11"/>
      <c r="K4478" s="2"/>
      <c r="L4478" s="2"/>
      <c r="M4478" s="1"/>
    </row>
    <row r="4479" spans="1:13" x14ac:dyDescent="0.2">
      <c r="A4479" s="1"/>
      <c r="B4479" s="1"/>
      <c r="C4479" s="16"/>
      <c r="D4479" s="1"/>
      <c r="E4479" s="1"/>
      <c r="F4479" s="1"/>
      <c r="G4479" s="1"/>
      <c r="H4479" s="11"/>
      <c r="I4479" s="11"/>
      <c r="J4479" s="11"/>
      <c r="K4479" s="2"/>
      <c r="L4479" s="2"/>
      <c r="M4479" s="1"/>
    </row>
    <row r="4480" spans="1:13" x14ac:dyDescent="0.2">
      <c r="A4480" s="1"/>
      <c r="B4480" s="1"/>
      <c r="C4480" s="16"/>
      <c r="D4480" s="1"/>
      <c r="E4480" s="1"/>
      <c r="F4480" s="1"/>
      <c r="G4480" s="1"/>
      <c r="H4480" s="11"/>
      <c r="I4480" s="11"/>
      <c r="J4480" s="11"/>
      <c r="K4480" s="2"/>
      <c r="L4480" s="2"/>
      <c r="M4480" s="1"/>
    </row>
    <row r="4481" spans="1:13" x14ac:dyDescent="0.2">
      <c r="A4481" s="1"/>
      <c r="B4481" s="1"/>
      <c r="C4481" s="16"/>
      <c r="D4481" s="1"/>
      <c r="E4481" s="1"/>
      <c r="F4481" s="1"/>
      <c r="G4481" s="1"/>
      <c r="H4481" s="11"/>
      <c r="I4481" s="11"/>
      <c r="J4481" s="11"/>
      <c r="K4481" s="2"/>
      <c r="L4481" s="2"/>
      <c r="M4481" s="1"/>
    </row>
    <row r="4482" spans="1:13" x14ac:dyDescent="0.2">
      <c r="A4482" s="1"/>
      <c r="B4482" s="1"/>
      <c r="C4482" s="16"/>
      <c r="D4482" s="1"/>
      <c r="E4482" s="1"/>
      <c r="F4482" s="1"/>
      <c r="G4482" s="1"/>
      <c r="H4482" s="11"/>
      <c r="I4482" s="11"/>
      <c r="J4482" s="11"/>
      <c r="K4482" s="2"/>
      <c r="L4482" s="2"/>
      <c r="M4482" s="1"/>
    </row>
    <row r="4483" spans="1:13" x14ac:dyDescent="0.2">
      <c r="A4483" s="1"/>
      <c r="B4483" s="1"/>
      <c r="C4483" s="16"/>
      <c r="D4483" s="1"/>
      <c r="E4483" s="1"/>
      <c r="F4483" s="1"/>
      <c r="G4483" s="1"/>
      <c r="H4483" s="11"/>
      <c r="I4483" s="11"/>
      <c r="J4483" s="11"/>
      <c r="K4483" s="2"/>
      <c r="L4483" s="2"/>
      <c r="M4483" s="1"/>
    </row>
    <row r="4484" spans="1:13" x14ac:dyDescent="0.2">
      <c r="A4484" s="1"/>
      <c r="B4484" s="1"/>
      <c r="C4484" s="16"/>
      <c r="D4484" s="1"/>
      <c r="E4484" s="1"/>
      <c r="F4484" s="1"/>
      <c r="G4484" s="1"/>
      <c r="H4484" s="11"/>
      <c r="I4484" s="11"/>
      <c r="J4484" s="11"/>
      <c r="K4484" s="2"/>
      <c r="L4484" s="2"/>
      <c r="M4484" s="1"/>
    </row>
    <row r="4485" spans="1:13" x14ac:dyDescent="0.2">
      <c r="A4485" s="1"/>
      <c r="B4485" s="1"/>
      <c r="C4485" s="16"/>
      <c r="D4485" s="1"/>
      <c r="E4485" s="1"/>
      <c r="F4485" s="1"/>
      <c r="G4485" s="1"/>
      <c r="H4485" s="11"/>
      <c r="I4485" s="11"/>
      <c r="J4485" s="11"/>
      <c r="K4485" s="2"/>
      <c r="L4485" s="2"/>
      <c r="M4485" s="1"/>
    </row>
    <row r="4486" spans="1:13" x14ac:dyDescent="0.2">
      <c r="A4486" s="1"/>
      <c r="B4486" s="1"/>
      <c r="C4486" s="16"/>
      <c r="D4486" s="1"/>
      <c r="E4486" s="1"/>
      <c r="F4486" s="1"/>
      <c r="G4486" s="1"/>
      <c r="H4486" s="11"/>
      <c r="I4486" s="11"/>
      <c r="J4486" s="11"/>
      <c r="K4486" s="2"/>
      <c r="L4486" s="2"/>
      <c r="M4486" s="1"/>
    </row>
    <row r="4487" spans="1:13" x14ac:dyDescent="0.2">
      <c r="A4487" s="1"/>
      <c r="B4487" s="1"/>
      <c r="C4487" s="16"/>
      <c r="D4487" s="1"/>
      <c r="E4487" s="1"/>
      <c r="F4487" s="1"/>
      <c r="G4487" s="1"/>
      <c r="H4487" s="11"/>
      <c r="I4487" s="11"/>
      <c r="J4487" s="11"/>
      <c r="K4487" s="2"/>
      <c r="L4487" s="2"/>
      <c r="M4487" s="1"/>
    </row>
    <row r="4488" spans="1:13" x14ac:dyDescent="0.2">
      <c r="A4488" s="1"/>
      <c r="B4488" s="1"/>
      <c r="C4488" s="16"/>
      <c r="D4488" s="1"/>
      <c r="E4488" s="1"/>
      <c r="F4488" s="1"/>
      <c r="G4488" s="1"/>
      <c r="H4488" s="11"/>
      <c r="I4488" s="11"/>
      <c r="J4488" s="11"/>
      <c r="K4488" s="2"/>
      <c r="L4488" s="2"/>
      <c r="M4488" s="1"/>
    </row>
    <row r="4489" spans="1:13" x14ac:dyDescent="0.2">
      <c r="A4489" s="1"/>
      <c r="B4489" s="1"/>
      <c r="C4489" s="16"/>
      <c r="D4489" s="1"/>
      <c r="E4489" s="1"/>
      <c r="F4489" s="1"/>
      <c r="G4489" s="1"/>
      <c r="H4489" s="11"/>
      <c r="I4489" s="11"/>
      <c r="J4489" s="11"/>
      <c r="K4489" s="2"/>
      <c r="L4489" s="2"/>
      <c r="M4489" s="1"/>
    </row>
    <row r="4490" spans="1:13" x14ac:dyDescent="0.2">
      <c r="A4490" s="1"/>
      <c r="B4490" s="1"/>
      <c r="C4490" s="16"/>
      <c r="D4490" s="1"/>
      <c r="E4490" s="1"/>
      <c r="F4490" s="1"/>
      <c r="G4490" s="1"/>
      <c r="H4490" s="11"/>
      <c r="I4490" s="11"/>
      <c r="J4490" s="11"/>
      <c r="K4490" s="2"/>
      <c r="L4490" s="2"/>
      <c r="M4490" s="1"/>
    </row>
    <row r="4491" spans="1:13" x14ac:dyDescent="0.2">
      <c r="A4491" s="1"/>
      <c r="B4491" s="1"/>
      <c r="C4491" s="16"/>
      <c r="D4491" s="1"/>
      <c r="E4491" s="1"/>
      <c r="F4491" s="1"/>
      <c r="G4491" s="1"/>
      <c r="H4491" s="11"/>
      <c r="I4491" s="11"/>
      <c r="J4491" s="11"/>
      <c r="K4491" s="2"/>
      <c r="L4491" s="2"/>
      <c r="M4491" s="1"/>
    </row>
    <row r="4492" spans="1:13" x14ac:dyDescent="0.2">
      <c r="A4492" s="1"/>
      <c r="B4492" s="1"/>
      <c r="C4492" s="16"/>
      <c r="D4492" s="1"/>
      <c r="E4492" s="1"/>
      <c r="F4492" s="1"/>
      <c r="G4492" s="1"/>
      <c r="H4492" s="11"/>
      <c r="I4492" s="11"/>
      <c r="J4492" s="11"/>
      <c r="K4492" s="2"/>
      <c r="L4492" s="2"/>
      <c r="M4492" s="1"/>
    </row>
    <row r="4493" spans="1:13" x14ac:dyDescent="0.2">
      <c r="A4493" s="1"/>
      <c r="B4493" s="1"/>
      <c r="C4493" s="16"/>
      <c r="D4493" s="1"/>
      <c r="E4493" s="1"/>
      <c r="F4493" s="1"/>
      <c r="G4493" s="1"/>
      <c r="H4493" s="11"/>
      <c r="I4493" s="11"/>
      <c r="J4493" s="11"/>
      <c r="K4493" s="2"/>
      <c r="L4493" s="2"/>
      <c r="M4493" s="1"/>
    </row>
    <row r="4494" spans="1:13" x14ac:dyDescent="0.2">
      <c r="A4494" s="1"/>
      <c r="B4494" s="1"/>
      <c r="C4494" s="16"/>
      <c r="D4494" s="1"/>
      <c r="E4494" s="1"/>
      <c r="F4494" s="1"/>
      <c r="G4494" s="1"/>
      <c r="H4494" s="11"/>
      <c r="I4494" s="11"/>
      <c r="J4494" s="11"/>
      <c r="K4494" s="2"/>
      <c r="L4494" s="2"/>
      <c r="M4494" s="1"/>
    </row>
    <row r="4495" spans="1:13" x14ac:dyDescent="0.2">
      <c r="A4495" s="1"/>
      <c r="B4495" s="1"/>
      <c r="C4495" s="16"/>
      <c r="D4495" s="1"/>
      <c r="E4495" s="1"/>
      <c r="F4495" s="1"/>
      <c r="G4495" s="1"/>
      <c r="H4495" s="11"/>
      <c r="I4495" s="11"/>
      <c r="J4495" s="11"/>
      <c r="K4495" s="2"/>
      <c r="L4495" s="2"/>
      <c r="M4495" s="1"/>
    </row>
    <row r="4496" spans="1:13" x14ac:dyDescent="0.2">
      <c r="A4496" s="1"/>
      <c r="B4496" s="1"/>
      <c r="C4496" s="16"/>
      <c r="D4496" s="1"/>
      <c r="E4496" s="1"/>
      <c r="F4496" s="1"/>
      <c r="G4496" s="1"/>
      <c r="H4496" s="11"/>
      <c r="I4496" s="11"/>
      <c r="J4496" s="11"/>
      <c r="K4496" s="2"/>
      <c r="L4496" s="2"/>
      <c r="M4496" s="1"/>
    </row>
    <row r="4497" spans="1:13" x14ac:dyDescent="0.2">
      <c r="A4497" s="1"/>
      <c r="B4497" s="1"/>
      <c r="C4497" s="16"/>
      <c r="D4497" s="1"/>
      <c r="E4497" s="1"/>
      <c r="F4497" s="1"/>
      <c r="G4497" s="1"/>
      <c r="H4497" s="11"/>
      <c r="I4497" s="11"/>
      <c r="J4497" s="11"/>
      <c r="K4497" s="2"/>
      <c r="L4497" s="2"/>
      <c r="M4497" s="1"/>
    </row>
    <row r="4498" spans="1:13" x14ac:dyDescent="0.2">
      <c r="A4498" s="1"/>
      <c r="B4498" s="1"/>
      <c r="C4498" s="16"/>
      <c r="D4498" s="1"/>
      <c r="E4498" s="1"/>
      <c r="F4498" s="1"/>
      <c r="G4498" s="1"/>
      <c r="H4498" s="11"/>
      <c r="I4498" s="11"/>
      <c r="J4498" s="11"/>
      <c r="K4498" s="2"/>
      <c r="L4498" s="2"/>
      <c r="M4498" s="1"/>
    </row>
    <row r="4499" spans="1:13" x14ac:dyDescent="0.2">
      <c r="A4499" s="1"/>
      <c r="B4499" s="1"/>
      <c r="C4499" s="16"/>
      <c r="D4499" s="1"/>
      <c r="E4499" s="1"/>
      <c r="F4499" s="1"/>
      <c r="G4499" s="1"/>
      <c r="H4499" s="11"/>
      <c r="I4499" s="11"/>
      <c r="J4499" s="11"/>
      <c r="K4499" s="2"/>
      <c r="L4499" s="2"/>
      <c r="M4499" s="1"/>
    </row>
    <row r="4500" spans="1:13" x14ac:dyDescent="0.2">
      <c r="A4500" s="1"/>
      <c r="B4500" s="1"/>
      <c r="C4500" s="16"/>
      <c r="D4500" s="1"/>
      <c r="E4500" s="1"/>
      <c r="F4500" s="1"/>
      <c r="G4500" s="1"/>
      <c r="H4500" s="11"/>
      <c r="I4500" s="11"/>
      <c r="J4500" s="11"/>
      <c r="K4500" s="2"/>
      <c r="L4500" s="2"/>
      <c r="M4500" s="1"/>
    </row>
    <row r="4501" spans="1:13" x14ac:dyDescent="0.2">
      <c r="A4501" s="1"/>
      <c r="B4501" s="1"/>
      <c r="C4501" s="16"/>
      <c r="D4501" s="1"/>
      <c r="E4501" s="1"/>
      <c r="F4501" s="1"/>
      <c r="G4501" s="1"/>
      <c r="H4501" s="11"/>
      <c r="I4501" s="11"/>
      <c r="J4501" s="11"/>
      <c r="K4501" s="2"/>
      <c r="L4501" s="2"/>
      <c r="M4501" s="1"/>
    </row>
    <row r="4502" spans="1:13" x14ac:dyDescent="0.2">
      <c r="A4502" s="1"/>
      <c r="B4502" s="1"/>
      <c r="C4502" s="16"/>
      <c r="D4502" s="1"/>
      <c r="E4502" s="1"/>
      <c r="F4502" s="1"/>
      <c r="G4502" s="1"/>
      <c r="H4502" s="11"/>
      <c r="I4502" s="11"/>
      <c r="J4502" s="11"/>
      <c r="K4502" s="2"/>
      <c r="L4502" s="2"/>
      <c r="M4502" s="1"/>
    </row>
    <row r="4503" spans="1:13" x14ac:dyDescent="0.2">
      <c r="A4503" s="1"/>
      <c r="B4503" s="1"/>
      <c r="C4503" s="16"/>
      <c r="D4503" s="1"/>
      <c r="E4503" s="1"/>
      <c r="F4503" s="1"/>
      <c r="G4503" s="1"/>
      <c r="H4503" s="11"/>
      <c r="I4503" s="11"/>
      <c r="J4503" s="11"/>
      <c r="K4503" s="2"/>
      <c r="L4503" s="2"/>
      <c r="M4503" s="1"/>
    </row>
    <row r="4504" spans="1:13" x14ac:dyDescent="0.2">
      <c r="A4504" s="1"/>
      <c r="B4504" s="1"/>
      <c r="C4504" s="16"/>
      <c r="D4504" s="1"/>
      <c r="E4504" s="1"/>
      <c r="F4504" s="1"/>
      <c r="G4504" s="1"/>
      <c r="H4504" s="11"/>
      <c r="I4504" s="11"/>
      <c r="J4504" s="11"/>
      <c r="K4504" s="2"/>
      <c r="L4504" s="2"/>
      <c r="M4504" s="1"/>
    </row>
    <row r="4505" spans="1:13" x14ac:dyDescent="0.2">
      <c r="A4505" s="1"/>
      <c r="B4505" s="1"/>
      <c r="C4505" s="16"/>
      <c r="D4505" s="1"/>
      <c r="E4505" s="1"/>
      <c r="F4505" s="1"/>
      <c r="G4505" s="1"/>
      <c r="H4505" s="11"/>
      <c r="I4505" s="11"/>
      <c r="J4505" s="11"/>
      <c r="K4505" s="2"/>
      <c r="L4505" s="2"/>
      <c r="M4505" s="1"/>
    </row>
    <row r="4506" spans="1:13" x14ac:dyDescent="0.2">
      <c r="A4506" s="1"/>
      <c r="B4506" s="1"/>
      <c r="C4506" s="16"/>
      <c r="D4506" s="1"/>
      <c r="E4506" s="1"/>
      <c r="F4506" s="1"/>
      <c r="G4506" s="1"/>
      <c r="H4506" s="11"/>
      <c r="I4506" s="11"/>
      <c r="J4506" s="11"/>
      <c r="K4506" s="2"/>
      <c r="L4506" s="2"/>
      <c r="M4506" s="1"/>
    </row>
    <row r="4507" spans="1:13" x14ac:dyDescent="0.2">
      <c r="A4507" s="1"/>
      <c r="B4507" s="1"/>
      <c r="C4507" s="16"/>
      <c r="D4507" s="1"/>
      <c r="E4507" s="1"/>
      <c r="F4507" s="1"/>
      <c r="G4507" s="1"/>
      <c r="H4507" s="11"/>
      <c r="I4507" s="11"/>
      <c r="J4507" s="11"/>
      <c r="K4507" s="2"/>
      <c r="L4507" s="2"/>
      <c r="M4507" s="1"/>
    </row>
    <row r="4508" spans="1:13" x14ac:dyDescent="0.2">
      <c r="A4508" s="1"/>
      <c r="B4508" s="1"/>
      <c r="C4508" s="16"/>
      <c r="D4508" s="1"/>
      <c r="E4508" s="1"/>
      <c r="F4508" s="1"/>
      <c r="G4508" s="1"/>
      <c r="H4508" s="11"/>
      <c r="I4508" s="11"/>
      <c r="J4508" s="11"/>
      <c r="K4508" s="2"/>
      <c r="L4508" s="2"/>
      <c r="M4508" s="1"/>
    </row>
    <row r="4509" spans="1:13" x14ac:dyDescent="0.2">
      <c r="A4509" s="1"/>
      <c r="B4509" s="1"/>
      <c r="C4509" s="16"/>
      <c r="D4509" s="1"/>
      <c r="E4509" s="1"/>
      <c r="F4509" s="1"/>
      <c r="G4509" s="1"/>
      <c r="H4509" s="11"/>
      <c r="I4509" s="11"/>
      <c r="J4509" s="11"/>
      <c r="K4509" s="2"/>
      <c r="L4509" s="2"/>
      <c r="M4509" s="1"/>
    </row>
    <row r="4510" spans="1:13" x14ac:dyDescent="0.2">
      <c r="A4510" s="1"/>
      <c r="B4510" s="1"/>
      <c r="C4510" s="16"/>
      <c r="D4510" s="1"/>
      <c r="E4510" s="1"/>
      <c r="F4510" s="1"/>
      <c r="G4510" s="1"/>
      <c r="H4510" s="11"/>
      <c r="I4510" s="11"/>
      <c r="J4510" s="11"/>
      <c r="K4510" s="2"/>
      <c r="L4510" s="2"/>
      <c r="M4510" s="1"/>
    </row>
    <row r="4511" spans="1:13" x14ac:dyDescent="0.2">
      <c r="A4511" s="1"/>
      <c r="B4511" s="1"/>
      <c r="C4511" s="16"/>
      <c r="D4511" s="1"/>
      <c r="E4511" s="1"/>
      <c r="F4511" s="1"/>
      <c r="G4511" s="1"/>
      <c r="H4511" s="11"/>
      <c r="I4511" s="11"/>
      <c r="J4511" s="11"/>
      <c r="K4511" s="2"/>
      <c r="L4511" s="2"/>
      <c r="M4511" s="1"/>
    </row>
    <row r="4512" spans="1:13" x14ac:dyDescent="0.2">
      <c r="A4512" s="1"/>
      <c r="B4512" s="1"/>
      <c r="C4512" s="16"/>
      <c r="D4512" s="1"/>
      <c r="E4512" s="1"/>
      <c r="F4512" s="1"/>
      <c r="G4512" s="1"/>
      <c r="H4512" s="11"/>
      <c r="I4512" s="11"/>
      <c r="J4512" s="11"/>
      <c r="K4512" s="2"/>
      <c r="L4512" s="2"/>
      <c r="M4512" s="1"/>
    </row>
    <row r="4513" spans="1:13" x14ac:dyDescent="0.2">
      <c r="A4513" s="1"/>
      <c r="B4513" s="1"/>
      <c r="C4513" s="16"/>
      <c r="D4513" s="1"/>
      <c r="E4513" s="1"/>
      <c r="F4513" s="1"/>
      <c r="G4513" s="1"/>
      <c r="H4513" s="11"/>
      <c r="I4513" s="11"/>
      <c r="J4513" s="11"/>
      <c r="K4513" s="2"/>
      <c r="L4513" s="2"/>
      <c r="M4513" s="1"/>
    </row>
    <row r="4514" spans="1:13" x14ac:dyDescent="0.2">
      <c r="A4514" s="1"/>
      <c r="B4514" s="1"/>
      <c r="C4514" s="16"/>
      <c r="D4514" s="1"/>
      <c r="E4514" s="1"/>
      <c r="F4514" s="1"/>
      <c r="G4514" s="1"/>
      <c r="H4514" s="11"/>
      <c r="I4514" s="11"/>
      <c r="J4514" s="11"/>
      <c r="K4514" s="2"/>
      <c r="L4514" s="2"/>
      <c r="M4514" s="1"/>
    </row>
    <row r="4515" spans="1:13" x14ac:dyDescent="0.2">
      <c r="A4515" s="1"/>
      <c r="B4515" s="1"/>
      <c r="C4515" s="16"/>
      <c r="D4515" s="1"/>
      <c r="E4515" s="1"/>
      <c r="F4515" s="1"/>
      <c r="G4515" s="1"/>
      <c r="H4515" s="11"/>
      <c r="I4515" s="11"/>
      <c r="J4515" s="11"/>
      <c r="K4515" s="2"/>
      <c r="L4515" s="2"/>
      <c r="M4515" s="1"/>
    </row>
    <row r="4516" spans="1:13" x14ac:dyDescent="0.2">
      <c r="A4516" s="1"/>
      <c r="B4516" s="1"/>
      <c r="C4516" s="16"/>
      <c r="D4516" s="1"/>
      <c r="E4516" s="1"/>
      <c r="F4516" s="1"/>
      <c r="G4516" s="1"/>
      <c r="H4516" s="11"/>
      <c r="I4516" s="11"/>
      <c r="J4516" s="11"/>
      <c r="K4516" s="2"/>
      <c r="L4516" s="2"/>
      <c r="M4516" s="1"/>
    </row>
    <row r="4517" spans="1:13" x14ac:dyDescent="0.2">
      <c r="A4517" s="1"/>
      <c r="B4517" s="1"/>
      <c r="C4517" s="16"/>
      <c r="D4517" s="1"/>
      <c r="E4517" s="1"/>
      <c r="F4517" s="1"/>
      <c r="G4517" s="1"/>
      <c r="H4517" s="11"/>
      <c r="I4517" s="11"/>
      <c r="J4517" s="11"/>
      <c r="K4517" s="2"/>
      <c r="L4517" s="2"/>
      <c r="M4517" s="1"/>
    </row>
    <row r="4518" spans="1:13" x14ac:dyDescent="0.2">
      <c r="A4518" s="1"/>
      <c r="B4518" s="1"/>
      <c r="C4518" s="16"/>
      <c r="D4518" s="1"/>
      <c r="E4518" s="1"/>
      <c r="F4518" s="1"/>
      <c r="G4518" s="1"/>
      <c r="H4518" s="11"/>
      <c r="I4518" s="11"/>
      <c r="J4518" s="11"/>
      <c r="K4518" s="2"/>
      <c r="L4518" s="2"/>
      <c r="M4518" s="1"/>
    </row>
    <row r="4519" spans="1:13" x14ac:dyDescent="0.2">
      <c r="A4519" s="1"/>
      <c r="B4519" s="1"/>
      <c r="C4519" s="16"/>
      <c r="D4519" s="1"/>
      <c r="E4519" s="1"/>
      <c r="F4519" s="1"/>
      <c r="G4519" s="1"/>
      <c r="H4519" s="11"/>
      <c r="I4519" s="11"/>
      <c r="J4519" s="11"/>
      <c r="K4519" s="2"/>
      <c r="L4519" s="2"/>
      <c r="M4519" s="1"/>
    </row>
    <row r="4520" spans="1:13" x14ac:dyDescent="0.2">
      <c r="A4520" s="1"/>
      <c r="B4520" s="1"/>
      <c r="C4520" s="16"/>
      <c r="D4520" s="1"/>
      <c r="E4520" s="1"/>
      <c r="F4520" s="1"/>
      <c r="G4520" s="1"/>
      <c r="H4520" s="11"/>
      <c r="I4520" s="11"/>
      <c r="J4520" s="11"/>
      <c r="K4520" s="2"/>
      <c r="L4520" s="2"/>
      <c r="M4520" s="1"/>
    </row>
    <row r="4521" spans="1:13" x14ac:dyDescent="0.2">
      <c r="A4521" s="1"/>
      <c r="B4521" s="1"/>
      <c r="C4521" s="16"/>
      <c r="D4521" s="1"/>
      <c r="E4521" s="1"/>
      <c r="F4521" s="1"/>
      <c r="G4521" s="1"/>
      <c r="H4521" s="11"/>
      <c r="I4521" s="11"/>
      <c r="J4521" s="11"/>
      <c r="K4521" s="2"/>
      <c r="L4521" s="2"/>
      <c r="M4521" s="1"/>
    </row>
    <row r="4522" spans="1:13" x14ac:dyDescent="0.2">
      <c r="A4522" s="1"/>
      <c r="B4522" s="1"/>
      <c r="C4522" s="16"/>
      <c r="D4522" s="1"/>
      <c r="E4522" s="1"/>
      <c r="F4522" s="1"/>
      <c r="G4522" s="1"/>
      <c r="H4522" s="11"/>
      <c r="I4522" s="11"/>
      <c r="J4522" s="11"/>
      <c r="K4522" s="2"/>
      <c r="L4522" s="2"/>
      <c r="M4522" s="1"/>
    </row>
    <row r="4523" spans="1:13" x14ac:dyDescent="0.2">
      <c r="A4523" s="1"/>
      <c r="B4523" s="1"/>
      <c r="C4523" s="16"/>
      <c r="D4523" s="1"/>
      <c r="E4523" s="1"/>
      <c r="F4523" s="1"/>
      <c r="G4523" s="1"/>
      <c r="H4523" s="11"/>
      <c r="I4523" s="11"/>
      <c r="J4523" s="11"/>
      <c r="K4523" s="2"/>
      <c r="L4523" s="2"/>
      <c r="M4523" s="1"/>
    </row>
    <row r="4524" spans="1:13" x14ac:dyDescent="0.2">
      <c r="A4524" s="1"/>
      <c r="B4524" s="1"/>
      <c r="C4524" s="16"/>
      <c r="D4524" s="1"/>
      <c r="E4524" s="1"/>
      <c r="F4524" s="1"/>
      <c r="G4524" s="1"/>
      <c r="H4524" s="11"/>
      <c r="I4524" s="11"/>
      <c r="J4524" s="11"/>
      <c r="K4524" s="2"/>
      <c r="L4524" s="2"/>
      <c r="M4524" s="1"/>
    </row>
    <row r="4525" spans="1:13" x14ac:dyDescent="0.2">
      <c r="A4525" s="1"/>
      <c r="B4525" s="1"/>
      <c r="C4525" s="16"/>
      <c r="D4525" s="1"/>
      <c r="E4525" s="1"/>
      <c r="F4525" s="1"/>
      <c r="G4525" s="1"/>
      <c r="H4525" s="11"/>
      <c r="I4525" s="11"/>
      <c r="J4525" s="11"/>
      <c r="K4525" s="2"/>
      <c r="L4525" s="2"/>
      <c r="M4525" s="1"/>
    </row>
    <row r="4526" spans="1:13" x14ac:dyDescent="0.2">
      <c r="A4526" s="1"/>
      <c r="B4526" s="1"/>
      <c r="C4526" s="16"/>
      <c r="D4526" s="1"/>
      <c r="E4526" s="1"/>
      <c r="F4526" s="1"/>
      <c r="G4526" s="1"/>
      <c r="H4526" s="11"/>
      <c r="I4526" s="11"/>
      <c r="J4526" s="11"/>
      <c r="K4526" s="2"/>
      <c r="L4526" s="2"/>
      <c r="M4526" s="1"/>
    </row>
    <row r="4527" spans="1:13" x14ac:dyDescent="0.2">
      <c r="A4527" s="1"/>
      <c r="B4527" s="1"/>
      <c r="C4527" s="16"/>
      <c r="D4527" s="1"/>
      <c r="E4527" s="1"/>
      <c r="F4527" s="1"/>
      <c r="G4527" s="1"/>
      <c r="H4527" s="11"/>
      <c r="I4527" s="11"/>
      <c r="J4527" s="11"/>
      <c r="K4527" s="2"/>
      <c r="L4527" s="2"/>
      <c r="M4527" s="1"/>
    </row>
    <row r="4528" spans="1:13" x14ac:dyDescent="0.2">
      <c r="A4528" s="1"/>
      <c r="B4528" s="1"/>
      <c r="C4528" s="16"/>
      <c r="D4528" s="1"/>
      <c r="E4528" s="1"/>
      <c r="F4528" s="1"/>
      <c r="G4528" s="1"/>
      <c r="H4528" s="11"/>
      <c r="I4528" s="11"/>
      <c r="J4528" s="11"/>
      <c r="K4528" s="2"/>
      <c r="L4528" s="2"/>
      <c r="M4528" s="1"/>
    </row>
    <row r="4529" spans="1:13" x14ac:dyDescent="0.2">
      <c r="A4529" s="1"/>
      <c r="B4529" s="1"/>
      <c r="C4529" s="16"/>
      <c r="D4529" s="1"/>
      <c r="E4529" s="1"/>
      <c r="F4529" s="1"/>
      <c r="G4529" s="1"/>
      <c r="H4529" s="11"/>
      <c r="I4529" s="11"/>
      <c r="J4529" s="11"/>
      <c r="K4529" s="2"/>
      <c r="L4529" s="2"/>
      <c r="M4529" s="1"/>
    </row>
    <row r="4530" spans="1:13" x14ac:dyDescent="0.2">
      <c r="A4530" s="1"/>
      <c r="B4530" s="1"/>
      <c r="C4530" s="16"/>
      <c r="D4530" s="1"/>
      <c r="E4530" s="1"/>
      <c r="F4530" s="1"/>
      <c r="G4530" s="1"/>
      <c r="H4530" s="11"/>
      <c r="I4530" s="11"/>
      <c r="J4530" s="11"/>
      <c r="K4530" s="2"/>
      <c r="L4530" s="2"/>
      <c r="M4530" s="1"/>
    </row>
    <row r="4531" spans="1:13" x14ac:dyDescent="0.2">
      <c r="A4531" s="1"/>
      <c r="B4531" s="1"/>
      <c r="C4531" s="16"/>
      <c r="D4531" s="1"/>
      <c r="E4531" s="1"/>
      <c r="F4531" s="1"/>
      <c r="G4531" s="1"/>
      <c r="H4531" s="11"/>
      <c r="I4531" s="11"/>
      <c r="J4531" s="11"/>
      <c r="K4531" s="2"/>
      <c r="L4531" s="2"/>
      <c r="M4531" s="1"/>
    </row>
    <row r="4532" spans="1:13" x14ac:dyDescent="0.2">
      <c r="A4532" s="1"/>
      <c r="B4532" s="1"/>
      <c r="C4532" s="16"/>
      <c r="D4532" s="1"/>
      <c r="E4532" s="1"/>
      <c r="F4532" s="1"/>
      <c r="G4532" s="1"/>
      <c r="H4532" s="11"/>
      <c r="I4532" s="11"/>
      <c r="J4532" s="11"/>
      <c r="K4532" s="2"/>
      <c r="L4532" s="2"/>
      <c r="M4532" s="1"/>
    </row>
    <row r="4533" spans="1:13" x14ac:dyDescent="0.2">
      <c r="A4533" s="1"/>
      <c r="B4533" s="1"/>
      <c r="C4533" s="16"/>
      <c r="D4533" s="1"/>
      <c r="E4533" s="1"/>
      <c r="F4533" s="1"/>
      <c r="G4533" s="1"/>
      <c r="H4533" s="11"/>
      <c r="I4533" s="11"/>
      <c r="J4533" s="11"/>
      <c r="K4533" s="2"/>
      <c r="L4533" s="2"/>
      <c r="M4533" s="1"/>
    </row>
    <row r="4534" spans="1:13" x14ac:dyDescent="0.2">
      <c r="A4534" s="1"/>
      <c r="B4534" s="1"/>
      <c r="C4534" s="16"/>
      <c r="D4534" s="1"/>
      <c r="E4534" s="1"/>
      <c r="F4534" s="1"/>
      <c r="G4534" s="1"/>
      <c r="H4534" s="11"/>
      <c r="I4534" s="11"/>
      <c r="J4534" s="11"/>
      <c r="K4534" s="2"/>
      <c r="L4534" s="2"/>
      <c r="M4534" s="1"/>
    </row>
    <row r="4535" spans="1:13" x14ac:dyDescent="0.2">
      <c r="A4535" s="1"/>
      <c r="B4535" s="1"/>
      <c r="C4535" s="16"/>
      <c r="D4535" s="1"/>
      <c r="E4535" s="1"/>
      <c r="F4535" s="1"/>
      <c r="G4535" s="1"/>
      <c r="H4535" s="11"/>
      <c r="I4535" s="11"/>
      <c r="J4535" s="11"/>
      <c r="K4535" s="2"/>
      <c r="L4535" s="2"/>
      <c r="M4535" s="1"/>
    </row>
    <row r="4536" spans="1:13" x14ac:dyDescent="0.2">
      <c r="A4536" s="1"/>
      <c r="B4536" s="1"/>
      <c r="C4536" s="16"/>
      <c r="D4536" s="1"/>
      <c r="E4536" s="1"/>
      <c r="F4536" s="1"/>
      <c r="G4536" s="1"/>
      <c r="H4536" s="11"/>
      <c r="I4536" s="11"/>
      <c r="J4536" s="11"/>
      <c r="K4536" s="2"/>
      <c r="L4536" s="2"/>
      <c r="M4536" s="1"/>
    </row>
    <row r="4537" spans="1:13" x14ac:dyDescent="0.2">
      <c r="A4537" s="1"/>
      <c r="B4537" s="1"/>
      <c r="C4537" s="16"/>
      <c r="D4537" s="1"/>
      <c r="E4537" s="1"/>
      <c r="F4537" s="1"/>
      <c r="G4537" s="1"/>
      <c r="H4537" s="11"/>
      <c r="I4537" s="11"/>
      <c r="J4537" s="11"/>
      <c r="K4537" s="2"/>
      <c r="L4537" s="2"/>
      <c r="M4537" s="1"/>
    </row>
    <row r="4538" spans="1:13" x14ac:dyDescent="0.2">
      <c r="A4538" s="1"/>
      <c r="B4538" s="1"/>
      <c r="C4538" s="16"/>
      <c r="D4538" s="1"/>
      <c r="E4538" s="1"/>
      <c r="F4538" s="1"/>
      <c r="G4538" s="1"/>
      <c r="H4538" s="11"/>
      <c r="I4538" s="11"/>
      <c r="J4538" s="11"/>
      <c r="K4538" s="2"/>
      <c r="L4538" s="2"/>
      <c r="M4538" s="1"/>
    </row>
    <row r="4539" spans="1:13" x14ac:dyDescent="0.2">
      <c r="A4539" s="1"/>
      <c r="B4539" s="1"/>
      <c r="C4539" s="16"/>
      <c r="D4539" s="1"/>
      <c r="E4539" s="1"/>
      <c r="F4539" s="1"/>
      <c r="G4539" s="1"/>
      <c r="H4539" s="11"/>
      <c r="I4539" s="11"/>
      <c r="J4539" s="11"/>
      <c r="K4539" s="2"/>
      <c r="L4539" s="2"/>
      <c r="M4539" s="1"/>
    </row>
    <row r="4540" spans="1:13" x14ac:dyDescent="0.2">
      <c r="A4540" s="1"/>
      <c r="B4540" s="1"/>
      <c r="C4540" s="16"/>
      <c r="D4540" s="1"/>
      <c r="E4540" s="1"/>
      <c r="F4540" s="1"/>
      <c r="G4540" s="1"/>
      <c r="H4540" s="11"/>
      <c r="I4540" s="11"/>
      <c r="J4540" s="11"/>
      <c r="K4540" s="2"/>
      <c r="L4540" s="2"/>
      <c r="M4540" s="1"/>
    </row>
    <row r="4541" spans="1:13" x14ac:dyDescent="0.2">
      <c r="A4541" s="1"/>
      <c r="B4541" s="1"/>
      <c r="C4541" s="16"/>
      <c r="D4541" s="1"/>
      <c r="E4541" s="1"/>
      <c r="F4541" s="1"/>
      <c r="G4541" s="1"/>
      <c r="H4541" s="11"/>
      <c r="I4541" s="11"/>
      <c r="J4541" s="11"/>
      <c r="K4541" s="2"/>
      <c r="L4541" s="2"/>
      <c r="M4541" s="1"/>
    </row>
    <row r="4542" spans="1:13" x14ac:dyDescent="0.2">
      <c r="A4542" s="1"/>
      <c r="B4542" s="1"/>
      <c r="C4542" s="16"/>
      <c r="D4542" s="1"/>
      <c r="E4542" s="1"/>
      <c r="F4542" s="1"/>
      <c r="G4542" s="1"/>
      <c r="H4542" s="11"/>
      <c r="I4542" s="11"/>
      <c r="J4542" s="11"/>
      <c r="K4542" s="2"/>
      <c r="L4542" s="2"/>
      <c r="M4542" s="1"/>
    </row>
    <row r="4543" spans="1:13" x14ac:dyDescent="0.2">
      <c r="A4543" s="1"/>
      <c r="B4543" s="1"/>
      <c r="C4543" s="16"/>
      <c r="D4543" s="1"/>
      <c r="E4543" s="1"/>
      <c r="F4543" s="1"/>
      <c r="G4543" s="1"/>
      <c r="H4543" s="11"/>
      <c r="I4543" s="11"/>
      <c r="J4543" s="11"/>
      <c r="K4543" s="2"/>
      <c r="L4543" s="2"/>
      <c r="M4543" s="1"/>
    </row>
    <row r="4544" spans="1:13" x14ac:dyDescent="0.2">
      <c r="A4544" s="1"/>
      <c r="B4544" s="1"/>
      <c r="C4544" s="16"/>
      <c r="D4544" s="1"/>
      <c r="E4544" s="1"/>
      <c r="F4544" s="1"/>
      <c r="G4544" s="1"/>
      <c r="H4544" s="11"/>
      <c r="I4544" s="11"/>
      <c r="J4544" s="11"/>
      <c r="K4544" s="2"/>
      <c r="L4544" s="2"/>
      <c r="M4544" s="1"/>
    </row>
    <row r="4545" spans="1:13" x14ac:dyDescent="0.2">
      <c r="A4545" s="1"/>
      <c r="B4545" s="1"/>
      <c r="C4545" s="16"/>
      <c r="D4545" s="1"/>
      <c r="E4545" s="1"/>
      <c r="F4545" s="1"/>
      <c r="G4545" s="1"/>
      <c r="H4545" s="11"/>
      <c r="I4545" s="11"/>
      <c r="J4545" s="11"/>
      <c r="K4545" s="2"/>
      <c r="L4545" s="2"/>
      <c r="M4545" s="1"/>
    </row>
    <row r="4546" spans="1:13" x14ac:dyDescent="0.2">
      <c r="A4546" s="1"/>
      <c r="B4546" s="1"/>
      <c r="C4546" s="16"/>
      <c r="D4546" s="1"/>
      <c r="E4546" s="1"/>
      <c r="F4546" s="1"/>
      <c r="G4546" s="1"/>
      <c r="H4546" s="11"/>
      <c r="I4546" s="11"/>
      <c r="J4546" s="11"/>
      <c r="K4546" s="2"/>
      <c r="L4546" s="2"/>
      <c r="M4546" s="1"/>
    </row>
    <row r="4547" spans="1:13" x14ac:dyDescent="0.2">
      <c r="A4547" s="1"/>
      <c r="B4547" s="1"/>
      <c r="C4547" s="16"/>
      <c r="D4547" s="1"/>
      <c r="E4547" s="1"/>
      <c r="F4547" s="1"/>
      <c r="G4547" s="1"/>
      <c r="H4547" s="11"/>
      <c r="I4547" s="11"/>
      <c r="J4547" s="11"/>
      <c r="K4547" s="2"/>
      <c r="L4547" s="2"/>
      <c r="M4547" s="1"/>
    </row>
    <row r="4548" spans="1:13" x14ac:dyDescent="0.2">
      <c r="A4548" s="1"/>
      <c r="B4548" s="1"/>
      <c r="C4548" s="16"/>
      <c r="D4548" s="1"/>
      <c r="E4548" s="1"/>
      <c r="F4548" s="1"/>
      <c r="G4548" s="1"/>
      <c r="H4548" s="11"/>
      <c r="I4548" s="11"/>
      <c r="J4548" s="11"/>
      <c r="K4548" s="2"/>
      <c r="L4548" s="2"/>
      <c r="M4548" s="1"/>
    </row>
    <row r="4549" spans="1:13" x14ac:dyDescent="0.2">
      <c r="A4549" s="1"/>
      <c r="B4549" s="1"/>
      <c r="C4549" s="16"/>
      <c r="D4549" s="1"/>
      <c r="E4549" s="1"/>
      <c r="F4549" s="1"/>
      <c r="G4549" s="1"/>
      <c r="H4549" s="11"/>
      <c r="I4549" s="11"/>
      <c r="J4549" s="11"/>
      <c r="K4549" s="2"/>
      <c r="L4549" s="2"/>
      <c r="M4549" s="1"/>
    </row>
    <row r="4550" spans="1:13" x14ac:dyDescent="0.2">
      <c r="A4550" s="1"/>
      <c r="B4550" s="1"/>
      <c r="C4550" s="16"/>
      <c r="D4550" s="1"/>
      <c r="E4550" s="1"/>
      <c r="F4550" s="1"/>
      <c r="G4550" s="1"/>
      <c r="H4550" s="11"/>
      <c r="I4550" s="11"/>
      <c r="J4550" s="11"/>
      <c r="K4550" s="2"/>
      <c r="L4550" s="2"/>
      <c r="M4550" s="1"/>
    </row>
    <row r="4551" spans="1:13" x14ac:dyDescent="0.2">
      <c r="A4551" s="1"/>
      <c r="B4551" s="1"/>
      <c r="C4551" s="16"/>
      <c r="D4551" s="1"/>
      <c r="E4551" s="1"/>
      <c r="F4551" s="1"/>
      <c r="G4551" s="1"/>
      <c r="H4551" s="11"/>
      <c r="I4551" s="11"/>
      <c r="J4551" s="11"/>
      <c r="K4551" s="2"/>
      <c r="L4551" s="2"/>
      <c r="M4551" s="1"/>
    </row>
    <row r="4552" spans="1:13" x14ac:dyDescent="0.2">
      <c r="A4552" s="1"/>
      <c r="B4552" s="1"/>
      <c r="C4552" s="16"/>
      <c r="D4552" s="1"/>
      <c r="E4552" s="1"/>
      <c r="F4552" s="1"/>
      <c r="G4552" s="1"/>
      <c r="H4552" s="11"/>
      <c r="I4552" s="11"/>
      <c r="J4552" s="11"/>
      <c r="K4552" s="2"/>
      <c r="L4552" s="2"/>
      <c r="M4552" s="1"/>
    </row>
    <row r="4553" spans="1:13" x14ac:dyDescent="0.2">
      <c r="A4553" s="1"/>
      <c r="B4553" s="1"/>
      <c r="C4553" s="16"/>
      <c r="D4553" s="1"/>
      <c r="E4553" s="1"/>
      <c r="F4553" s="1"/>
      <c r="G4553" s="1"/>
      <c r="H4553" s="11"/>
      <c r="I4553" s="11"/>
      <c r="J4553" s="11"/>
      <c r="K4553" s="2"/>
      <c r="L4553" s="2"/>
      <c r="M4553" s="1"/>
    </row>
    <row r="4554" spans="1:13" x14ac:dyDescent="0.2">
      <c r="A4554" s="1"/>
      <c r="B4554" s="1"/>
      <c r="C4554" s="16"/>
      <c r="D4554" s="1"/>
      <c r="E4554" s="1"/>
      <c r="F4554" s="1"/>
      <c r="G4554" s="1"/>
      <c r="H4554" s="11"/>
      <c r="I4554" s="11"/>
      <c r="J4554" s="11"/>
      <c r="K4554" s="2"/>
      <c r="L4554" s="2"/>
      <c r="M4554" s="1"/>
    </row>
    <row r="4555" spans="1:13" x14ac:dyDescent="0.2">
      <c r="A4555" s="1"/>
      <c r="B4555" s="1"/>
      <c r="C4555" s="16"/>
      <c r="D4555" s="1"/>
      <c r="E4555" s="1"/>
      <c r="F4555" s="1"/>
      <c r="G4555" s="1"/>
      <c r="H4555" s="11"/>
      <c r="I4555" s="11"/>
      <c r="J4555" s="11"/>
      <c r="K4555" s="2"/>
      <c r="L4555" s="2"/>
      <c r="M4555" s="1"/>
    </row>
    <row r="4556" spans="1:13" x14ac:dyDescent="0.2">
      <c r="A4556" s="1"/>
      <c r="B4556" s="1"/>
      <c r="C4556" s="16"/>
      <c r="D4556" s="1"/>
      <c r="E4556" s="1"/>
      <c r="F4556" s="1"/>
      <c r="G4556" s="1"/>
      <c r="H4556" s="11"/>
      <c r="I4556" s="11"/>
      <c r="J4556" s="11"/>
      <c r="K4556" s="2"/>
      <c r="L4556" s="2"/>
      <c r="M4556" s="1"/>
    </row>
    <row r="4557" spans="1:13" x14ac:dyDescent="0.2">
      <c r="A4557" s="1"/>
      <c r="B4557" s="1"/>
      <c r="C4557" s="16"/>
      <c r="D4557" s="1"/>
      <c r="E4557" s="1"/>
      <c r="F4557" s="1"/>
      <c r="G4557" s="1"/>
      <c r="H4557" s="11"/>
      <c r="I4557" s="11"/>
      <c r="J4557" s="11"/>
      <c r="K4557" s="2"/>
      <c r="L4557" s="2"/>
      <c r="M4557" s="1"/>
    </row>
    <row r="4558" spans="1:13" x14ac:dyDescent="0.2">
      <c r="A4558" s="1"/>
      <c r="B4558" s="1"/>
      <c r="C4558" s="16"/>
      <c r="D4558" s="1"/>
      <c r="E4558" s="1"/>
      <c r="F4558" s="1"/>
      <c r="G4558" s="1"/>
      <c r="H4558" s="11"/>
      <c r="I4558" s="11"/>
      <c r="J4558" s="11"/>
      <c r="K4558" s="2"/>
      <c r="L4558" s="2"/>
      <c r="M4558" s="1"/>
    </row>
    <row r="4559" spans="1:13" x14ac:dyDescent="0.2">
      <c r="A4559" s="1"/>
      <c r="B4559" s="1"/>
      <c r="C4559" s="16"/>
      <c r="D4559" s="1"/>
      <c r="E4559" s="1"/>
      <c r="F4559" s="1"/>
      <c r="G4559" s="1"/>
      <c r="H4559" s="11"/>
      <c r="I4559" s="11"/>
      <c r="J4559" s="11"/>
      <c r="K4559" s="2"/>
      <c r="L4559" s="2"/>
      <c r="M4559" s="1"/>
    </row>
    <row r="4560" spans="1:13" x14ac:dyDescent="0.2">
      <c r="A4560" s="1"/>
      <c r="B4560" s="1"/>
      <c r="C4560" s="16"/>
      <c r="D4560" s="1"/>
      <c r="E4560" s="1"/>
      <c r="F4560" s="1"/>
      <c r="G4560" s="1"/>
      <c r="H4560" s="11"/>
      <c r="I4560" s="11"/>
      <c r="J4560" s="11"/>
      <c r="K4560" s="2"/>
      <c r="L4560" s="2"/>
      <c r="M4560" s="1"/>
    </row>
    <row r="4561" spans="1:13" x14ac:dyDescent="0.2">
      <c r="A4561" s="1"/>
      <c r="B4561" s="1"/>
      <c r="C4561" s="16"/>
      <c r="D4561" s="1"/>
      <c r="E4561" s="1"/>
      <c r="F4561" s="1"/>
      <c r="G4561" s="1"/>
      <c r="H4561" s="11"/>
      <c r="I4561" s="11"/>
      <c r="J4561" s="11"/>
      <c r="K4561" s="2"/>
      <c r="L4561" s="2"/>
      <c r="M4561" s="1"/>
    </row>
    <row r="4562" spans="1:13" x14ac:dyDescent="0.2">
      <c r="A4562" s="1"/>
      <c r="B4562" s="1"/>
      <c r="C4562" s="16"/>
      <c r="D4562" s="1"/>
      <c r="E4562" s="1"/>
      <c r="F4562" s="1"/>
      <c r="G4562" s="1"/>
      <c r="H4562" s="11"/>
      <c r="I4562" s="11"/>
      <c r="J4562" s="11"/>
      <c r="K4562" s="2"/>
      <c r="L4562" s="2"/>
      <c r="M4562" s="1"/>
    </row>
    <row r="4563" spans="1:13" x14ac:dyDescent="0.2">
      <c r="A4563" s="1"/>
      <c r="B4563" s="1"/>
      <c r="C4563" s="16"/>
      <c r="D4563" s="1"/>
      <c r="E4563" s="1"/>
      <c r="F4563" s="1"/>
      <c r="G4563" s="1"/>
      <c r="H4563" s="11"/>
      <c r="I4563" s="11"/>
      <c r="J4563" s="11"/>
      <c r="K4563" s="2"/>
      <c r="L4563" s="2"/>
      <c r="M4563" s="1"/>
    </row>
    <row r="4564" spans="1:13" x14ac:dyDescent="0.2">
      <c r="A4564" s="1"/>
      <c r="B4564" s="1"/>
      <c r="C4564" s="16"/>
      <c r="D4564" s="1"/>
      <c r="E4564" s="1"/>
      <c r="F4564" s="1"/>
      <c r="G4564" s="1"/>
      <c r="H4564" s="11"/>
      <c r="I4564" s="11"/>
      <c r="J4564" s="11"/>
      <c r="K4564" s="2"/>
      <c r="L4564" s="2"/>
      <c r="M4564" s="1"/>
    </row>
    <row r="4565" spans="1:13" x14ac:dyDescent="0.2">
      <c r="A4565" s="1"/>
      <c r="B4565" s="1"/>
      <c r="C4565" s="16"/>
      <c r="D4565" s="1"/>
      <c r="E4565" s="1"/>
      <c r="F4565" s="1"/>
      <c r="G4565" s="1"/>
      <c r="H4565" s="11"/>
      <c r="I4565" s="11"/>
      <c r="J4565" s="11"/>
      <c r="K4565" s="2"/>
      <c r="L4565" s="2"/>
      <c r="M4565" s="1"/>
    </row>
    <row r="4566" spans="1:13" x14ac:dyDescent="0.2">
      <c r="A4566" s="1"/>
      <c r="B4566" s="1"/>
      <c r="C4566" s="16"/>
      <c r="D4566" s="1"/>
      <c r="E4566" s="1"/>
      <c r="F4566" s="1"/>
      <c r="G4566" s="1"/>
      <c r="H4566" s="11"/>
      <c r="I4566" s="11"/>
      <c r="J4566" s="11"/>
      <c r="K4566" s="2"/>
      <c r="L4566" s="2"/>
      <c r="M4566" s="1"/>
    </row>
    <row r="4567" spans="1:13" x14ac:dyDescent="0.2">
      <c r="A4567" s="1"/>
      <c r="B4567" s="1"/>
      <c r="C4567" s="16"/>
      <c r="D4567" s="1"/>
      <c r="E4567" s="1"/>
      <c r="F4567" s="1"/>
      <c r="G4567" s="1"/>
      <c r="H4567" s="11"/>
      <c r="I4567" s="11"/>
      <c r="J4567" s="11"/>
      <c r="K4567" s="2"/>
      <c r="L4567" s="2"/>
      <c r="M4567" s="1"/>
    </row>
    <row r="4568" spans="1:13" x14ac:dyDescent="0.2">
      <c r="A4568" s="1"/>
      <c r="B4568" s="1"/>
      <c r="C4568" s="16"/>
      <c r="D4568" s="1"/>
      <c r="E4568" s="1"/>
      <c r="F4568" s="1"/>
      <c r="G4568" s="1"/>
      <c r="H4568" s="11"/>
      <c r="I4568" s="11"/>
      <c r="J4568" s="11"/>
      <c r="K4568" s="2"/>
      <c r="L4568" s="2"/>
      <c r="M4568" s="1"/>
    </row>
    <row r="4569" spans="1:13" x14ac:dyDescent="0.2">
      <c r="A4569" s="1"/>
      <c r="B4569" s="1"/>
      <c r="C4569" s="16"/>
      <c r="D4569" s="1"/>
      <c r="E4569" s="1"/>
      <c r="F4569" s="1"/>
      <c r="G4569" s="1"/>
      <c r="H4569" s="11"/>
      <c r="I4569" s="11"/>
      <c r="J4569" s="11"/>
      <c r="K4569" s="2"/>
      <c r="L4569" s="2"/>
      <c r="M4569" s="1"/>
    </row>
    <row r="4570" spans="1:13" x14ac:dyDescent="0.2">
      <c r="A4570" s="1"/>
      <c r="B4570" s="1"/>
      <c r="C4570" s="16"/>
      <c r="D4570" s="1"/>
      <c r="E4570" s="1"/>
      <c r="F4570" s="1"/>
      <c r="G4570" s="1"/>
      <c r="H4570" s="11"/>
      <c r="I4570" s="11"/>
      <c r="J4570" s="11"/>
      <c r="K4570" s="2"/>
      <c r="L4570" s="2"/>
      <c r="M4570" s="1"/>
    </row>
    <row r="4571" spans="1:13" x14ac:dyDescent="0.2">
      <c r="A4571" s="1"/>
      <c r="B4571" s="1"/>
      <c r="C4571" s="16"/>
      <c r="D4571" s="1"/>
      <c r="E4571" s="1"/>
      <c r="F4571" s="1"/>
      <c r="G4571" s="1"/>
      <c r="H4571" s="11"/>
      <c r="I4571" s="11"/>
      <c r="J4571" s="11"/>
      <c r="K4571" s="2"/>
      <c r="L4571" s="2"/>
      <c r="M4571" s="1"/>
    </row>
    <row r="4572" spans="1:13" x14ac:dyDescent="0.2">
      <c r="A4572" s="1"/>
      <c r="B4572" s="1"/>
      <c r="C4572" s="16"/>
      <c r="D4572" s="1"/>
      <c r="E4572" s="1"/>
      <c r="F4572" s="1"/>
      <c r="G4572" s="1"/>
      <c r="H4572" s="11"/>
      <c r="I4572" s="11"/>
      <c r="J4572" s="11"/>
      <c r="K4572" s="2"/>
      <c r="L4572" s="2"/>
      <c r="M4572" s="1"/>
    </row>
    <row r="4573" spans="1:13" x14ac:dyDescent="0.2">
      <c r="A4573" s="1"/>
      <c r="B4573" s="1"/>
      <c r="C4573" s="16"/>
      <c r="D4573" s="1"/>
      <c r="E4573" s="1"/>
      <c r="F4573" s="1"/>
      <c r="G4573" s="1"/>
      <c r="H4573" s="11"/>
      <c r="I4573" s="11"/>
      <c r="J4573" s="11"/>
      <c r="K4573" s="2"/>
      <c r="L4573" s="2"/>
      <c r="M4573" s="1"/>
    </row>
    <row r="4574" spans="1:13" x14ac:dyDescent="0.2">
      <c r="A4574" s="1"/>
      <c r="B4574" s="1"/>
      <c r="C4574" s="16"/>
      <c r="D4574" s="1"/>
      <c r="E4574" s="1"/>
      <c r="F4574" s="1"/>
      <c r="G4574" s="1"/>
      <c r="H4574" s="11"/>
      <c r="I4574" s="11"/>
      <c r="J4574" s="11"/>
      <c r="K4574" s="2"/>
      <c r="L4574" s="2"/>
      <c r="M4574" s="1"/>
    </row>
    <row r="4575" spans="1:13" x14ac:dyDescent="0.2">
      <c r="A4575" s="1"/>
      <c r="B4575" s="1"/>
      <c r="C4575" s="16"/>
      <c r="D4575" s="1"/>
      <c r="E4575" s="1"/>
      <c r="F4575" s="1"/>
      <c r="G4575" s="1"/>
      <c r="H4575" s="11"/>
      <c r="I4575" s="11"/>
      <c r="J4575" s="11"/>
      <c r="K4575" s="2"/>
      <c r="L4575" s="2"/>
      <c r="M4575" s="1"/>
    </row>
    <row r="4576" spans="1:13" x14ac:dyDescent="0.2">
      <c r="A4576" s="1"/>
      <c r="B4576" s="1"/>
      <c r="C4576" s="16"/>
      <c r="D4576" s="1"/>
      <c r="E4576" s="1"/>
      <c r="F4576" s="1"/>
      <c r="G4576" s="1"/>
      <c r="H4576" s="11"/>
      <c r="I4576" s="11"/>
      <c r="J4576" s="11"/>
      <c r="K4576" s="2"/>
      <c r="L4576" s="2"/>
      <c r="M4576" s="1"/>
    </row>
    <row r="4577" spans="1:13" x14ac:dyDescent="0.2">
      <c r="A4577" s="1"/>
      <c r="B4577" s="1"/>
      <c r="C4577" s="16"/>
      <c r="D4577" s="1"/>
      <c r="E4577" s="1"/>
      <c r="F4577" s="1"/>
      <c r="G4577" s="1"/>
      <c r="H4577" s="11"/>
      <c r="I4577" s="11"/>
      <c r="J4577" s="11"/>
      <c r="K4577" s="2"/>
      <c r="L4577" s="2"/>
      <c r="M4577" s="1"/>
    </row>
    <row r="4578" spans="1:13" x14ac:dyDescent="0.2">
      <c r="A4578" s="1"/>
      <c r="B4578" s="1"/>
      <c r="C4578" s="16"/>
      <c r="D4578" s="1"/>
      <c r="E4578" s="1"/>
      <c r="F4578" s="1"/>
      <c r="G4578" s="1"/>
      <c r="H4578" s="11"/>
      <c r="I4578" s="11"/>
      <c r="J4578" s="11"/>
      <c r="K4578" s="2"/>
      <c r="L4578" s="2"/>
      <c r="M4578" s="1"/>
    </row>
    <row r="4579" spans="1:13" x14ac:dyDescent="0.2">
      <c r="A4579" s="1"/>
      <c r="B4579" s="1"/>
      <c r="C4579" s="16"/>
      <c r="D4579" s="1"/>
      <c r="E4579" s="1"/>
      <c r="F4579" s="1"/>
      <c r="G4579" s="1"/>
      <c r="H4579" s="11"/>
      <c r="I4579" s="11"/>
      <c r="J4579" s="11"/>
      <c r="K4579" s="2"/>
      <c r="L4579" s="2"/>
      <c r="M4579" s="1"/>
    </row>
    <row r="4580" spans="1:13" x14ac:dyDescent="0.2">
      <c r="A4580" s="1"/>
      <c r="B4580" s="1"/>
      <c r="C4580" s="16"/>
      <c r="D4580" s="1"/>
      <c r="E4580" s="1"/>
      <c r="F4580" s="1"/>
      <c r="G4580" s="1"/>
      <c r="H4580" s="11"/>
      <c r="I4580" s="11"/>
      <c r="J4580" s="11"/>
      <c r="K4580" s="2"/>
      <c r="L4580" s="2"/>
      <c r="M4580" s="1"/>
    </row>
    <row r="4581" spans="1:13" x14ac:dyDescent="0.2">
      <c r="A4581" s="1"/>
      <c r="B4581" s="1"/>
      <c r="C4581" s="16"/>
      <c r="D4581" s="1"/>
      <c r="E4581" s="1"/>
      <c r="F4581" s="1"/>
      <c r="G4581" s="1"/>
      <c r="H4581" s="11"/>
      <c r="I4581" s="11"/>
      <c r="J4581" s="11"/>
      <c r="K4581" s="2"/>
      <c r="L4581" s="2"/>
      <c r="M4581" s="1"/>
    </row>
    <row r="4582" spans="1:13" x14ac:dyDescent="0.2">
      <c r="A4582" s="1"/>
      <c r="B4582" s="1"/>
      <c r="C4582" s="16"/>
      <c r="D4582" s="1"/>
      <c r="E4582" s="1"/>
      <c r="F4582" s="1"/>
      <c r="G4582" s="1"/>
      <c r="H4582" s="11"/>
      <c r="I4582" s="11"/>
      <c r="J4582" s="11"/>
      <c r="K4582" s="2"/>
      <c r="L4582" s="2"/>
      <c r="M4582" s="1"/>
    </row>
    <row r="4583" spans="1:13" x14ac:dyDescent="0.2">
      <c r="A4583" s="1"/>
      <c r="B4583" s="1"/>
      <c r="C4583" s="16"/>
      <c r="D4583" s="1"/>
      <c r="E4583" s="1"/>
      <c r="F4583" s="1"/>
      <c r="G4583" s="1"/>
      <c r="H4583" s="11"/>
      <c r="I4583" s="11"/>
      <c r="J4583" s="11"/>
      <c r="K4583" s="2"/>
      <c r="L4583" s="2"/>
      <c r="M4583" s="1"/>
    </row>
    <row r="4584" spans="1:13" x14ac:dyDescent="0.2">
      <c r="A4584" s="1"/>
      <c r="B4584" s="1"/>
      <c r="C4584" s="16"/>
      <c r="D4584" s="1"/>
      <c r="E4584" s="1"/>
      <c r="F4584" s="1"/>
      <c r="G4584" s="1"/>
      <c r="H4584" s="11"/>
      <c r="I4584" s="11"/>
      <c r="J4584" s="11"/>
      <c r="K4584" s="2"/>
      <c r="L4584" s="2"/>
      <c r="M4584" s="1"/>
    </row>
    <row r="4585" spans="1:13" x14ac:dyDescent="0.2">
      <c r="A4585" s="1"/>
      <c r="B4585" s="1"/>
      <c r="C4585" s="16"/>
      <c r="D4585" s="1"/>
      <c r="E4585" s="1"/>
      <c r="F4585" s="1"/>
      <c r="G4585" s="1"/>
      <c r="H4585" s="11"/>
      <c r="I4585" s="11"/>
      <c r="J4585" s="11"/>
      <c r="K4585" s="2"/>
      <c r="L4585" s="2"/>
      <c r="M4585" s="1"/>
    </row>
    <row r="4586" spans="1:13" x14ac:dyDescent="0.2">
      <c r="A4586" s="1"/>
      <c r="B4586" s="1"/>
      <c r="C4586" s="16"/>
      <c r="D4586" s="1"/>
      <c r="E4586" s="1"/>
      <c r="F4586" s="1"/>
      <c r="G4586" s="1"/>
      <c r="H4586" s="11"/>
      <c r="I4586" s="11"/>
      <c r="J4586" s="11"/>
      <c r="K4586" s="2"/>
      <c r="L4586" s="2"/>
      <c r="M4586" s="1"/>
    </row>
    <row r="4587" spans="1:13" x14ac:dyDescent="0.2">
      <c r="A4587" s="1"/>
      <c r="B4587" s="1"/>
      <c r="C4587" s="16"/>
      <c r="D4587" s="1"/>
      <c r="E4587" s="1"/>
      <c r="F4587" s="1"/>
      <c r="G4587" s="1"/>
      <c r="H4587" s="11"/>
      <c r="I4587" s="11"/>
      <c r="J4587" s="11"/>
      <c r="K4587" s="2"/>
      <c r="L4587" s="2"/>
      <c r="M4587" s="1"/>
    </row>
    <row r="4588" spans="1:13" x14ac:dyDescent="0.2">
      <c r="A4588" s="1"/>
      <c r="B4588" s="1"/>
      <c r="C4588" s="16"/>
      <c r="D4588" s="1"/>
      <c r="E4588" s="1"/>
      <c r="F4588" s="1"/>
      <c r="G4588" s="1"/>
      <c r="H4588" s="11"/>
      <c r="I4588" s="11"/>
      <c r="J4588" s="11"/>
      <c r="K4588" s="2"/>
      <c r="L4588" s="2"/>
      <c r="M4588" s="1"/>
    </row>
    <row r="4589" spans="1:13" x14ac:dyDescent="0.2">
      <c r="A4589" s="1"/>
      <c r="B4589" s="1"/>
      <c r="C4589" s="16"/>
      <c r="D4589" s="1"/>
      <c r="E4589" s="1"/>
      <c r="F4589" s="1"/>
      <c r="G4589" s="1"/>
      <c r="H4589" s="11"/>
      <c r="I4589" s="11"/>
      <c r="J4589" s="11"/>
      <c r="K4589" s="2"/>
      <c r="L4589" s="2"/>
      <c r="M4589" s="1"/>
    </row>
    <row r="4590" spans="1:13" x14ac:dyDescent="0.2">
      <c r="A4590" s="1"/>
      <c r="B4590" s="1"/>
      <c r="C4590" s="16"/>
      <c r="D4590" s="1"/>
      <c r="E4590" s="1"/>
      <c r="F4590" s="1"/>
      <c r="G4590" s="1"/>
      <c r="H4590" s="11"/>
      <c r="I4590" s="11"/>
      <c r="J4590" s="11"/>
      <c r="K4590" s="2"/>
      <c r="L4590" s="2"/>
      <c r="M4590" s="1"/>
    </row>
    <row r="4591" spans="1:13" x14ac:dyDescent="0.2">
      <c r="A4591" s="1"/>
      <c r="B4591" s="1"/>
      <c r="C4591" s="16"/>
      <c r="D4591" s="1"/>
      <c r="E4591" s="1"/>
      <c r="F4591" s="1"/>
      <c r="G4591" s="1"/>
      <c r="H4591" s="11"/>
      <c r="I4591" s="11"/>
      <c r="J4591" s="11"/>
      <c r="K4591" s="2"/>
      <c r="L4591" s="2"/>
      <c r="M4591" s="1"/>
    </row>
    <row r="4592" spans="1:13" x14ac:dyDescent="0.2">
      <c r="C4592" s="17"/>
    </row>
    <row r="4593" spans="3:3" x14ac:dyDescent="0.2">
      <c r="C4593" s="17"/>
    </row>
    <row r="4594" spans="3:3" x14ac:dyDescent="0.2">
      <c r="C4594" s="17"/>
    </row>
    <row r="4595" spans="3:3" x14ac:dyDescent="0.2">
      <c r="C4595" s="17"/>
    </row>
    <row r="4596" spans="3:3" x14ac:dyDescent="0.2">
      <c r="C4596" s="17"/>
    </row>
    <row r="4597" spans="3:3" x14ac:dyDescent="0.2">
      <c r="C4597" s="17"/>
    </row>
    <row r="4598" spans="3:3" x14ac:dyDescent="0.2">
      <c r="C4598" s="17"/>
    </row>
    <row r="4599" spans="3:3" x14ac:dyDescent="0.2">
      <c r="C4599" s="17"/>
    </row>
    <row r="4600" spans="3:3" x14ac:dyDescent="0.2">
      <c r="C4600" s="17"/>
    </row>
    <row r="4601" spans="3:3" x14ac:dyDescent="0.2">
      <c r="C4601" s="17"/>
    </row>
    <row r="4602" spans="3:3" x14ac:dyDescent="0.2">
      <c r="C4602" s="17"/>
    </row>
    <row r="4603" spans="3:3" x14ac:dyDescent="0.2">
      <c r="C4603" s="17"/>
    </row>
    <row r="4604" spans="3:3" x14ac:dyDescent="0.2">
      <c r="C4604" s="17"/>
    </row>
    <row r="4605" spans="3:3" x14ac:dyDescent="0.2">
      <c r="C4605" s="17"/>
    </row>
    <row r="4606" spans="3:3" x14ac:dyDescent="0.2">
      <c r="C4606" s="17"/>
    </row>
    <row r="4607" spans="3:3" x14ac:dyDescent="0.2">
      <c r="C4607" s="17"/>
    </row>
    <row r="4608" spans="3:3" x14ac:dyDescent="0.2">
      <c r="C4608" s="17"/>
    </row>
    <row r="4609" spans="3:3" x14ac:dyDescent="0.2">
      <c r="C4609" s="17"/>
    </row>
    <row r="4610" spans="3:3" x14ac:dyDescent="0.2">
      <c r="C4610" s="17"/>
    </row>
    <row r="4611" spans="3:3" x14ac:dyDescent="0.2">
      <c r="C4611" s="17"/>
    </row>
    <row r="4612" spans="3:3" x14ac:dyDescent="0.2">
      <c r="C4612" s="17"/>
    </row>
    <row r="4613" spans="3:3" x14ac:dyDescent="0.2">
      <c r="C4613" s="17"/>
    </row>
    <row r="4614" spans="3:3" x14ac:dyDescent="0.2">
      <c r="C4614" s="17"/>
    </row>
    <row r="4615" spans="3:3" x14ac:dyDescent="0.2">
      <c r="C4615" s="17"/>
    </row>
    <row r="4616" spans="3:3" x14ac:dyDescent="0.2">
      <c r="C4616" s="17"/>
    </row>
    <row r="4617" spans="3:3" x14ac:dyDescent="0.2">
      <c r="C4617" s="17"/>
    </row>
    <row r="4618" spans="3:3" x14ac:dyDescent="0.2">
      <c r="C4618" s="17"/>
    </row>
    <row r="4619" spans="3:3" x14ac:dyDescent="0.2">
      <c r="C4619" s="17"/>
    </row>
    <row r="4620" spans="3:3" x14ac:dyDescent="0.2">
      <c r="C4620" s="17"/>
    </row>
    <row r="4621" spans="3:3" x14ac:dyDescent="0.2">
      <c r="C4621" s="17"/>
    </row>
    <row r="4622" spans="3:3" x14ac:dyDescent="0.2">
      <c r="C4622" s="17"/>
    </row>
    <row r="4623" spans="3:3" x14ac:dyDescent="0.2">
      <c r="C4623" s="17"/>
    </row>
    <row r="4624" spans="3:3" x14ac:dyDescent="0.2">
      <c r="C4624" s="17"/>
    </row>
    <row r="4625" spans="3:3" x14ac:dyDescent="0.2">
      <c r="C4625" s="17"/>
    </row>
    <row r="4626" spans="3:3" x14ac:dyDescent="0.2">
      <c r="C4626" s="17"/>
    </row>
    <row r="4627" spans="3:3" x14ac:dyDescent="0.2">
      <c r="C4627" s="17"/>
    </row>
    <row r="4628" spans="3:3" x14ac:dyDescent="0.2">
      <c r="C4628" s="17"/>
    </row>
    <row r="4629" spans="3:3" x14ac:dyDescent="0.2">
      <c r="C4629" s="17"/>
    </row>
    <row r="4630" spans="3:3" x14ac:dyDescent="0.2">
      <c r="C4630" s="17"/>
    </row>
    <row r="4631" spans="3:3" x14ac:dyDescent="0.2">
      <c r="C4631" s="17"/>
    </row>
    <row r="4632" spans="3:3" x14ac:dyDescent="0.2">
      <c r="C4632" s="17"/>
    </row>
    <row r="4633" spans="3:3" x14ac:dyDescent="0.2">
      <c r="C4633" s="17"/>
    </row>
    <row r="4634" spans="3:3" x14ac:dyDescent="0.2">
      <c r="C4634" s="17"/>
    </row>
    <row r="4635" spans="3:3" x14ac:dyDescent="0.2">
      <c r="C4635" s="17"/>
    </row>
    <row r="4636" spans="3:3" x14ac:dyDescent="0.2">
      <c r="C4636" s="17"/>
    </row>
    <row r="4637" spans="3:3" x14ac:dyDescent="0.2">
      <c r="C4637" s="17"/>
    </row>
    <row r="4638" spans="3:3" x14ac:dyDescent="0.2">
      <c r="C4638" s="17"/>
    </row>
    <row r="4639" spans="3:3" x14ac:dyDescent="0.2">
      <c r="C4639" s="17"/>
    </row>
    <row r="4640" spans="3:3" x14ac:dyDescent="0.2">
      <c r="C4640" s="17"/>
    </row>
    <row r="4641" spans="3:3" x14ac:dyDescent="0.2">
      <c r="C4641" s="17"/>
    </row>
    <row r="4642" spans="3:3" x14ac:dyDescent="0.2">
      <c r="C4642" s="17"/>
    </row>
    <row r="4643" spans="3:3" x14ac:dyDescent="0.2">
      <c r="C4643" s="17"/>
    </row>
    <row r="4644" spans="3:3" x14ac:dyDescent="0.2">
      <c r="C4644" s="17"/>
    </row>
    <row r="4645" spans="3:3" x14ac:dyDescent="0.2">
      <c r="C4645" s="17"/>
    </row>
    <row r="4646" spans="3:3" x14ac:dyDescent="0.2">
      <c r="C4646" s="17"/>
    </row>
    <row r="4647" spans="3:3" x14ac:dyDescent="0.2">
      <c r="C4647" s="17"/>
    </row>
    <row r="4648" spans="3:3" x14ac:dyDescent="0.2">
      <c r="C4648" s="17"/>
    </row>
    <row r="4649" spans="3:3" x14ac:dyDescent="0.2">
      <c r="C4649" s="17"/>
    </row>
    <row r="4650" spans="3:3" x14ac:dyDescent="0.2">
      <c r="C4650" s="17"/>
    </row>
    <row r="4651" spans="3:3" x14ac:dyDescent="0.2">
      <c r="C4651" s="17"/>
    </row>
    <row r="4652" spans="3:3" x14ac:dyDescent="0.2">
      <c r="C4652" s="17"/>
    </row>
    <row r="4653" spans="3:3" x14ac:dyDescent="0.2">
      <c r="C4653" s="17"/>
    </row>
    <row r="4654" spans="3:3" x14ac:dyDescent="0.2">
      <c r="C4654" s="17"/>
    </row>
    <row r="4655" spans="3:3" x14ac:dyDescent="0.2">
      <c r="C4655" s="17"/>
    </row>
    <row r="4656" spans="3:3" x14ac:dyDescent="0.2">
      <c r="C4656" s="17"/>
    </row>
    <row r="4657" spans="3:3" x14ac:dyDescent="0.2">
      <c r="C4657" s="17"/>
    </row>
    <row r="4658" spans="3:3" x14ac:dyDescent="0.2">
      <c r="C4658" s="17"/>
    </row>
    <row r="4659" spans="3:3" x14ac:dyDescent="0.2">
      <c r="C4659" s="17"/>
    </row>
    <row r="4660" spans="3:3" x14ac:dyDescent="0.2">
      <c r="C4660" s="17"/>
    </row>
    <row r="4661" spans="3:3" x14ac:dyDescent="0.2">
      <c r="C4661" s="17"/>
    </row>
    <row r="4662" spans="3:3" x14ac:dyDescent="0.2">
      <c r="C4662" s="17"/>
    </row>
    <row r="4663" spans="3:3" x14ac:dyDescent="0.2">
      <c r="C4663" s="17"/>
    </row>
    <row r="4664" spans="3:3" x14ac:dyDescent="0.2">
      <c r="C4664" s="17"/>
    </row>
    <row r="4665" spans="3:3" x14ac:dyDescent="0.2">
      <c r="C4665" s="17"/>
    </row>
    <row r="4666" spans="3:3" x14ac:dyDescent="0.2">
      <c r="C4666" s="17"/>
    </row>
    <row r="4667" spans="3:3" x14ac:dyDescent="0.2">
      <c r="C4667" s="17"/>
    </row>
    <row r="4668" spans="3:3" x14ac:dyDescent="0.2">
      <c r="C4668" s="17"/>
    </row>
    <row r="4669" spans="3:3" x14ac:dyDescent="0.2">
      <c r="C4669" s="17"/>
    </row>
    <row r="4670" spans="3:3" x14ac:dyDescent="0.2">
      <c r="C4670" s="17"/>
    </row>
    <row r="4671" spans="3:3" x14ac:dyDescent="0.2">
      <c r="C4671" s="17"/>
    </row>
    <row r="4672" spans="3:3" x14ac:dyDescent="0.2">
      <c r="C4672" s="17"/>
    </row>
    <row r="4673" spans="3:3" x14ac:dyDescent="0.2">
      <c r="C4673" s="17"/>
    </row>
    <row r="4674" spans="3:3" x14ac:dyDescent="0.2">
      <c r="C4674" s="17"/>
    </row>
    <row r="4675" spans="3:3" x14ac:dyDescent="0.2">
      <c r="C4675" s="17"/>
    </row>
    <row r="4676" spans="3:3" x14ac:dyDescent="0.2">
      <c r="C4676" s="17"/>
    </row>
    <row r="4677" spans="3:3" x14ac:dyDescent="0.2">
      <c r="C4677" s="17"/>
    </row>
    <row r="4678" spans="3:3" x14ac:dyDescent="0.2">
      <c r="C4678" s="17"/>
    </row>
    <row r="4679" spans="3:3" x14ac:dyDescent="0.2">
      <c r="C4679" s="17"/>
    </row>
    <row r="4680" spans="3:3" x14ac:dyDescent="0.2">
      <c r="C4680" s="17"/>
    </row>
    <row r="4681" spans="3:3" x14ac:dyDescent="0.2">
      <c r="C4681" s="17"/>
    </row>
    <row r="4682" spans="3:3" x14ac:dyDescent="0.2">
      <c r="C4682" s="17"/>
    </row>
    <row r="4683" spans="3:3" x14ac:dyDescent="0.2">
      <c r="C4683" s="17"/>
    </row>
    <row r="4684" spans="3:3" x14ac:dyDescent="0.2">
      <c r="C4684" s="17"/>
    </row>
    <row r="4685" spans="3:3" x14ac:dyDescent="0.2">
      <c r="C4685" s="17"/>
    </row>
    <row r="4686" spans="3:3" x14ac:dyDescent="0.2">
      <c r="C4686" s="17"/>
    </row>
    <row r="4687" spans="3:3" x14ac:dyDescent="0.2">
      <c r="C4687" s="17"/>
    </row>
    <row r="4688" spans="3:3" x14ac:dyDescent="0.2">
      <c r="C4688" s="17"/>
    </row>
    <row r="4689" spans="3:3" x14ac:dyDescent="0.2">
      <c r="C4689" s="17"/>
    </row>
    <row r="4690" spans="3:3" x14ac:dyDescent="0.2">
      <c r="C4690" s="17"/>
    </row>
    <row r="4691" spans="3:3" x14ac:dyDescent="0.2">
      <c r="C4691" s="17"/>
    </row>
    <row r="4692" spans="3:3" x14ac:dyDescent="0.2">
      <c r="C4692" s="17"/>
    </row>
    <row r="4693" spans="3:3" x14ac:dyDescent="0.2">
      <c r="C4693" s="17"/>
    </row>
    <row r="4694" spans="3:3" x14ac:dyDescent="0.2">
      <c r="C4694" s="17"/>
    </row>
    <row r="4695" spans="3:3" x14ac:dyDescent="0.2">
      <c r="C4695" s="17"/>
    </row>
    <row r="4696" spans="3:3" x14ac:dyDescent="0.2">
      <c r="C4696" s="17"/>
    </row>
    <row r="4697" spans="3:3" x14ac:dyDescent="0.2">
      <c r="C4697" s="17"/>
    </row>
    <row r="4698" spans="3:3" x14ac:dyDescent="0.2">
      <c r="C4698" s="17"/>
    </row>
    <row r="4699" spans="3:3" x14ac:dyDescent="0.2">
      <c r="C4699" s="17"/>
    </row>
    <row r="4700" spans="3:3" x14ac:dyDescent="0.2">
      <c r="C4700" s="17"/>
    </row>
    <row r="4701" spans="3:3" x14ac:dyDescent="0.2">
      <c r="C4701" s="17"/>
    </row>
    <row r="4702" spans="3:3" x14ac:dyDescent="0.2">
      <c r="C4702" s="17"/>
    </row>
    <row r="4703" spans="3:3" x14ac:dyDescent="0.2">
      <c r="C4703" s="17"/>
    </row>
    <row r="4704" spans="3:3" x14ac:dyDescent="0.2">
      <c r="C4704" s="17"/>
    </row>
    <row r="4705" spans="3:3" x14ac:dyDescent="0.2">
      <c r="C4705" s="17"/>
    </row>
    <row r="4706" spans="3:3" x14ac:dyDescent="0.2">
      <c r="C4706" s="17"/>
    </row>
    <row r="4707" spans="3:3" x14ac:dyDescent="0.2">
      <c r="C4707" s="17"/>
    </row>
    <row r="4708" spans="3:3" x14ac:dyDescent="0.2">
      <c r="C4708" s="17"/>
    </row>
    <row r="4709" spans="3:3" x14ac:dyDescent="0.2">
      <c r="C4709" s="17"/>
    </row>
    <row r="4710" spans="3:3" x14ac:dyDescent="0.2">
      <c r="C4710" s="17"/>
    </row>
    <row r="4711" spans="3:3" x14ac:dyDescent="0.2">
      <c r="C4711" s="17"/>
    </row>
    <row r="4712" spans="3:3" x14ac:dyDescent="0.2">
      <c r="C4712" s="17"/>
    </row>
    <row r="4713" spans="3:3" x14ac:dyDescent="0.2">
      <c r="C4713" s="17"/>
    </row>
    <row r="4714" spans="3:3" x14ac:dyDescent="0.2">
      <c r="C4714" s="17"/>
    </row>
    <row r="4715" spans="3:3" x14ac:dyDescent="0.2">
      <c r="C4715" s="17"/>
    </row>
    <row r="4716" spans="3:3" x14ac:dyDescent="0.2">
      <c r="C4716" s="17"/>
    </row>
    <row r="4717" spans="3:3" x14ac:dyDescent="0.2">
      <c r="C4717" s="17"/>
    </row>
    <row r="4718" spans="3:3" x14ac:dyDescent="0.2">
      <c r="C4718" s="17"/>
    </row>
    <row r="4719" spans="3:3" x14ac:dyDescent="0.2">
      <c r="C4719" s="17"/>
    </row>
    <row r="4720" spans="3:3" x14ac:dyDescent="0.2">
      <c r="C4720" s="17"/>
    </row>
    <row r="4721" spans="3:3" x14ac:dyDescent="0.2">
      <c r="C4721" s="17"/>
    </row>
    <row r="4722" spans="3:3" x14ac:dyDescent="0.2">
      <c r="C4722" s="17"/>
    </row>
    <row r="4723" spans="3:3" x14ac:dyDescent="0.2">
      <c r="C4723" s="17"/>
    </row>
    <row r="4724" spans="3:3" x14ac:dyDescent="0.2">
      <c r="C4724" s="17"/>
    </row>
    <row r="4725" spans="3:3" x14ac:dyDescent="0.2">
      <c r="C4725" s="17"/>
    </row>
    <row r="4726" spans="3:3" x14ac:dyDescent="0.2">
      <c r="C4726" s="17"/>
    </row>
    <row r="4727" spans="3:3" x14ac:dyDescent="0.2">
      <c r="C4727" s="17"/>
    </row>
    <row r="4728" spans="3:3" x14ac:dyDescent="0.2">
      <c r="C4728" s="17"/>
    </row>
    <row r="4729" spans="3:3" x14ac:dyDescent="0.2">
      <c r="C4729" s="17"/>
    </row>
    <row r="4730" spans="3:3" x14ac:dyDescent="0.2">
      <c r="C4730" s="17"/>
    </row>
    <row r="4731" spans="3:3" x14ac:dyDescent="0.2">
      <c r="C4731" s="17"/>
    </row>
    <row r="4732" spans="3:3" x14ac:dyDescent="0.2">
      <c r="C4732" s="17"/>
    </row>
    <row r="4733" spans="3:3" x14ac:dyDescent="0.2">
      <c r="C4733" s="17"/>
    </row>
    <row r="4734" spans="3:3" x14ac:dyDescent="0.2">
      <c r="C4734" s="17"/>
    </row>
    <row r="4735" spans="3:3" x14ac:dyDescent="0.2">
      <c r="C4735" s="17"/>
    </row>
    <row r="4736" spans="3:3" x14ac:dyDescent="0.2">
      <c r="C4736" s="17"/>
    </row>
    <row r="4737" spans="3:3" x14ac:dyDescent="0.2">
      <c r="C4737" s="17"/>
    </row>
    <row r="4738" spans="3:3" x14ac:dyDescent="0.2">
      <c r="C4738" s="17"/>
    </row>
    <row r="4739" spans="3:3" x14ac:dyDescent="0.2">
      <c r="C4739" s="17"/>
    </row>
    <row r="4740" spans="3:3" x14ac:dyDescent="0.2">
      <c r="C4740" s="17"/>
    </row>
    <row r="4741" spans="3:3" x14ac:dyDescent="0.2">
      <c r="C4741" s="17"/>
    </row>
    <row r="4742" spans="3:3" x14ac:dyDescent="0.2">
      <c r="C4742" s="17"/>
    </row>
    <row r="4743" spans="3:3" x14ac:dyDescent="0.2">
      <c r="C4743" s="17"/>
    </row>
    <row r="4744" spans="3:3" x14ac:dyDescent="0.2">
      <c r="C4744" s="17"/>
    </row>
    <row r="4745" spans="3:3" x14ac:dyDescent="0.2">
      <c r="C4745" s="17"/>
    </row>
    <row r="4746" spans="3:3" x14ac:dyDescent="0.2">
      <c r="C4746" s="17"/>
    </row>
    <row r="4747" spans="3:3" x14ac:dyDescent="0.2">
      <c r="C4747" s="17"/>
    </row>
    <row r="4748" spans="3:3" x14ac:dyDescent="0.2">
      <c r="C4748" s="17"/>
    </row>
    <row r="4749" spans="3:3" x14ac:dyDescent="0.2">
      <c r="C4749" s="17"/>
    </row>
    <row r="4750" spans="3:3" x14ac:dyDescent="0.2">
      <c r="C4750" s="17"/>
    </row>
    <row r="4751" spans="3:3" x14ac:dyDescent="0.2">
      <c r="C4751" s="17"/>
    </row>
    <row r="4752" spans="3:3" x14ac:dyDescent="0.2">
      <c r="C4752" s="17"/>
    </row>
    <row r="4753" spans="3:3" x14ac:dyDescent="0.2">
      <c r="C4753" s="17"/>
    </row>
    <row r="4754" spans="3:3" x14ac:dyDescent="0.2">
      <c r="C4754" s="17"/>
    </row>
    <row r="4755" spans="3:3" x14ac:dyDescent="0.2">
      <c r="C4755" s="17"/>
    </row>
    <row r="4756" spans="3:3" x14ac:dyDescent="0.2">
      <c r="C4756" s="17"/>
    </row>
    <row r="4757" spans="3:3" x14ac:dyDescent="0.2">
      <c r="C4757" s="17"/>
    </row>
    <row r="4758" spans="3:3" x14ac:dyDescent="0.2">
      <c r="C4758" s="17"/>
    </row>
    <row r="4759" spans="3:3" x14ac:dyDescent="0.2">
      <c r="C4759" s="17"/>
    </row>
    <row r="4760" spans="3:3" x14ac:dyDescent="0.2">
      <c r="C4760" s="17"/>
    </row>
    <row r="4761" spans="3:3" x14ac:dyDescent="0.2">
      <c r="C4761" s="17"/>
    </row>
    <row r="4762" spans="3:3" x14ac:dyDescent="0.2">
      <c r="C4762" s="17"/>
    </row>
    <row r="4763" spans="3:3" x14ac:dyDescent="0.2">
      <c r="C4763" s="17"/>
    </row>
    <row r="4764" spans="3:3" x14ac:dyDescent="0.2">
      <c r="C4764" s="17"/>
    </row>
    <row r="4765" spans="3:3" x14ac:dyDescent="0.2">
      <c r="C4765" s="17"/>
    </row>
    <row r="4766" spans="3:3" x14ac:dyDescent="0.2">
      <c r="C4766" s="17"/>
    </row>
    <row r="4767" spans="3:3" x14ac:dyDescent="0.2">
      <c r="C4767" s="17"/>
    </row>
    <row r="4768" spans="3:3" x14ac:dyDescent="0.2">
      <c r="C4768" s="17"/>
    </row>
    <row r="4769" spans="3:3" x14ac:dyDescent="0.2">
      <c r="C4769" s="17"/>
    </row>
    <row r="4770" spans="3:3" x14ac:dyDescent="0.2">
      <c r="C4770" s="17"/>
    </row>
    <row r="4771" spans="3:3" x14ac:dyDescent="0.2">
      <c r="C4771" s="17"/>
    </row>
    <row r="4772" spans="3:3" x14ac:dyDescent="0.2">
      <c r="C4772" s="17"/>
    </row>
    <row r="4773" spans="3:3" x14ac:dyDescent="0.2">
      <c r="C4773" s="17"/>
    </row>
    <row r="4774" spans="3:3" x14ac:dyDescent="0.2">
      <c r="C4774" s="17"/>
    </row>
    <row r="4775" spans="3:3" x14ac:dyDescent="0.2">
      <c r="C4775" s="17"/>
    </row>
    <row r="4776" spans="3:3" x14ac:dyDescent="0.2">
      <c r="C4776" s="17"/>
    </row>
    <row r="4777" spans="3:3" x14ac:dyDescent="0.2">
      <c r="C4777" s="17"/>
    </row>
    <row r="4778" spans="3:3" x14ac:dyDescent="0.2">
      <c r="C4778" s="17"/>
    </row>
    <row r="4779" spans="3:3" x14ac:dyDescent="0.2">
      <c r="C4779" s="17"/>
    </row>
    <row r="4780" spans="3:3" x14ac:dyDescent="0.2">
      <c r="C4780" s="17"/>
    </row>
    <row r="4781" spans="3:3" x14ac:dyDescent="0.2">
      <c r="C4781" s="17"/>
    </row>
    <row r="4782" spans="3:3" x14ac:dyDescent="0.2">
      <c r="C4782" s="17"/>
    </row>
    <row r="4783" spans="3:3" x14ac:dyDescent="0.2">
      <c r="C4783" s="17"/>
    </row>
    <row r="4784" spans="3:3" x14ac:dyDescent="0.2">
      <c r="C4784" s="17"/>
    </row>
    <row r="4785" spans="3:3" x14ac:dyDescent="0.2">
      <c r="C4785" s="17"/>
    </row>
    <row r="4786" spans="3:3" x14ac:dyDescent="0.2">
      <c r="C4786" s="17"/>
    </row>
    <row r="4787" spans="3:3" x14ac:dyDescent="0.2">
      <c r="C4787" s="17"/>
    </row>
    <row r="4788" spans="3:3" x14ac:dyDescent="0.2">
      <c r="C4788" s="17"/>
    </row>
    <row r="4789" spans="3:3" x14ac:dyDescent="0.2">
      <c r="C4789" s="17"/>
    </row>
    <row r="4790" spans="3:3" x14ac:dyDescent="0.2">
      <c r="C4790" s="17"/>
    </row>
    <row r="4791" spans="3:3" x14ac:dyDescent="0.2">
      <c r="C4791" s="17"/>
    </row>
    <row r="4792" spans="3:3" x14ac:dyDescent="0.2">
      <c r="C4792" s="17"/>
    </row>
    <row r="4793" spans="3:3" x14ac:dyDescent="0.2">
      <c r="C4793" s="17"/>
    </row>
    <row r="4794" spans="3:3" x14ac:dyDescent="0.2">
      <c r="C4794" s="17"/>
    </row>
    <row r="4795" spans="3:3" x14ac:dyDescent="0.2">
      <c r="C4795" s="17"/>
    </row>
    <row r="4796" spans="3:3" x14ac:dyDescent="0.2">
      <c r="C4796" s="17"/>
    </row>
    <row r="4797" spans="3:3" x14ac:dyDescent="0.2">
      <c r="C4797" s="17"/>
    </row>
    <row r="4798" spans="3:3" x14ac:dyDescent="0.2">
      <c r="C4798" s="17"/>
    </row>
    <row r="4799" spans="3:3" x14ac:dyDescent="0.2">
      <c r="C4799" s="17"/>
    </row>
    <row r="4800" spans="3:3" x14ac:dyDescent="0.2">
      <c r="C4800" s="17"/>
    </row>
    <row r="4801" spans="3:3" x14ac:dyDescent="0.2">
      <c r="C4801" s="17"/>
    </row>
    <row r="4802" spans="3:3" x14ac:dyDescent="0.2">
      <c r="C4802" s="17"/>
    </row>
    <row r="4803" spans="3:3" x14ac:dyDescent="0.2">
      <c r="C4803" s="17"/>
    </row>
    <row r="4804" spans="3:3" x14ac:dyDescent="0.2">
      <c r="C4804" s="17"/>
    </row>
    <row r="4805" spans="3:3" x14ac:dyDescent="0.2">
      <c r="C4805" s="17"/>
    </row>
    <row r="4806" spans="3:3" x14ac:dyDescent="0.2">
      <c r="C4806" s="17"/>
    </row>
    <row r="4807" spans="3:3" x14ac:dyDescent="0.2">
      <c r="C4807" s="17"/>
    </row>
    <row r="4808" spans="3:3" x14ac:dyDescent="0.2">
      <c r="C4808" s="17"/>
    </row>
    <row r="4809" spans="3:3" x14ac:dyDescent="0.2">
      <c r="C4809" s="17"/>
    </row>
    <row r="4810" spans="3:3" x14ac:dyDescent="0.2">
      <c r="C4810" s="17"/>
    </row>
    <row r="4811" spans="3:3" x14ac:dyDescent="0.2">
      <c r="C4811" s="17"/>
    </row>
    <row r="4812" spans="3:3" x14ac:dyDescent="0.2">
      <c r="C4812" s="17"/>
    </row>
    <row r="4813" spans="3:3" x14ac:dyDescent="0.2">
      <c r="C4813" s="17"/>
    </row>
    <row r="4814" spans="3:3" x14ac:dyDescent="0.2">
      <c r="C4814" s="17"/>
    </row>
    <row r="4815" spans="3:3" x14ac:dyDescent="0.2">
      <c r="C4815" s="17"/>
    </row>
    <row r="4816" spans="3:3" x14ac:dyDescent="0.2">
      <c r="C4816" s="17"/>
    </row>
    <row r="4817" spans="3:3" x14ac:dyDescent="0.2">
      <c r="C4817" s="17"/>
    </row>
    <row r="4818" spans="3:3" x14ac:dyDescent="0.2">
      <c r="C4818" s="17"/>
    </row>
    <row r="4819" spans="3:3" x14ac:dyDescent="0.2">
      <c r="C4819" s="17"/>
    </row>
    <row r="4820" spans="3:3" x14ac:dyDescent="0.2">
      <c r="C4820" s="17"/>
    </row>
    <row r="4821" spans="3:3" x14ac:dyDescent="0.2">
      <c r="C4821" s="17"/>
    </row>
    <row r="4822" spans="3:3" x14ac:dyDescent="0.2">
      <c r="C4822" s="17"/>
    </row>
    <row r="4823" spans="3:3" x14ac:dyDescent="0.2">
      <c r="C4823" s="17"/>
    </row>
    <row r="4824" spans="3:3" x14ac:dyDescent="0.2">
      <c r="C4824" s="17"/>
    </row>
    <row r="4825" spans="3:3" x14ac:dyDescent="0.2">
      <c r="C4825" s="17"/>
    </row>
    <row r="4826" spans="3:3" x14ac:dyDescent="0.2">
      <c r="C4826" s="17"/>
    </row>
    <row r="4827" spans="3:3" x14ac:dyDescent="0.2">
      <c r="C4827" s="17"/>
    </row>
    <row r="4828" spans="3:3" x14ac:dyDescent="0.2">
      <c r="C4828" s="17"/>
    </row>
    <row r="4829" spans="3:3" x14ac:dyDescent="0.2">
      <c r="C4829" s="17"/>
    </row>
    <row r="4830" spans="3:3" x14ac:dyDescent="0.2">
      <c r="C4830" s="17"/>
    </row>
    <row r="4831" spans="3:3" x14ac:dyDescent="0.2">
      <c r="C4831" s="17"/>
    </row>
    <row r="4832" spans="3:3" x14ac:dyDescent="0.2">
      <c r="C4832" s="17"/>
    </row>
    <row r="4833" spans="3:3" x14ac:dyDescent="0.2">
      <c r="C4833" s="17"/>
    </row>
    <row r="4834" spans="3:3" x14ac:dyDescent="0.2">
      <c r="C4834" s="17"/>
    </row>
    <row r="4835" spans="3:3" x14ac:dyDescent="0.2">
      <c r="C4835" s="17"/>
    </row>
    <row r="4836" spans="3:3" x14ac:dyDescent="0.2">
      <c r="C4836" s="17"/>
    </row>
    <row r="4837" spans="3:3" x14ac:dyDescent="0.2">
      <c r="C4837" s="17"/>
    </row>
    <row r="4838" spans="3:3" x14ac:dyDescent="0.2">
      <c r="C4838" s="17"/>
    </row>
    <row r="4839" spans="3:3" x14ac:dyDescent="0.2">
      <c r="C4839" s="17"/>
    </row>
    <row r="4840" spans="3:3" x14ac:dyDescent="0.2">
      <c r="C4840" s="17"/>
    </row>
    <row r="4841" spans="3:3" x14ac:dyDescent="0.2">
      <c r="C4841" s="17"/>
    </row>
    <row r="4842" spans="3:3" x14ac:dyDescent="0.2">
      <c r="C4842" s="17"/>
    </row>
    <row r="4843" spans="3:3" x14ac:dyDescent="0.2">
      <c r="C4843" s="17"/>
    </row>
    <row r="4844" spans="3:3" x14ac:dyDescent="0.2">
      <c r="C4844" s="17"/>
    </row>
    <row r="4845" spans="3:3" x14ac:dyDescent="0.2">
      <c r="C4845" s="17"/>
    </row>
    <row r="4846" spans="3:3" x14ac:dyDescent="0.2">
      <c r="C4846" s="17"/>
    </row>
    <row r="4847" spans="3:3" x14ac:dyDescent="0.2">
      <c r="C4847" s="17"/>
    </row>
    <row r="4848" spans="3:3" x14ac:dyDescent="0.2">
      <c r="C4848" s="17"/>
    </row>
    <row r="4849" spans="3:3" x14ac:dyDescent="0.2">
      <c r="C4849" s="17"/>
    </row>
    <row r="4850" spans="3:3" x14ac:dyDescent="0.2">
      <c r="C4850" s="17"/>
    </row>
    <row r="4851" spans="3:3" x14ac:dyDescent="0.2">
      <c r="C4851" s="17"/>
    </row>
    <row r="4852" spans="3:3" x14ac:dyDescent="0.2">
      <c r="C4852" s="17"/>
    </row>
    <row r="4853" spans="3:3" x14ac:dyDescent="0.2">
      <c r="C4853" s="17"/>
    </row>
    <row r="4854" spans="3:3" x14ac:dyDescent="0.2">
      <c r="C4854" s="17"/>
    </row>
    <row r="4855" spans="3:3" x14ac:dyDescent="0.2">
      <c r="C4855" s="17"/>
    </row>
    <row r="4856" spans="3:3" x14ac:dyDescent="0.2">
      <c r="C4856" s="17"/>
    </row>
    <row r="4857" spans="3:3" x14ac:dyDescent="0.2">
      <c r="C4857" s="17"/>
    </row>
    <row r="4858" spans="3:3" x14ac:dyDescent="0.2">
      <c r="C4858" s="17"/>
    </row>
    <row r="4859" spans="3:3" x14ac:dyDescent="0.2">
      <c r="C4859" s="17"/>
    </row>
    <row r="4860" spans="3:3" x14ac:dyDescent="0.2">
      <c r="C4860" s="17"/>
    </row>
    <row r="4861" spans="3:3" x14ac:dyDescent="0.2">
      <c r="C4861" s="17"/>
    </row>
    <row r="4862" spans="3:3" x14ac:dyDescent="0.2">
      <c r="C4862" s="17"/>
    </row>
    <row r="4863" spans="3:3" x14ac:dyDescent="0.2">
      <c r="C4863" s="17"/>
    </row>
    <row r="4864" spans="3:3" x14ac:dyDescent="0.2">
      <c r="C4864" s="17"/>
    </row>
    <row r="4865" spans="3:3" x14ac:dyDescent="0.2">
      <c r="C4865" s="17"/>
    </row>
    <row r="4866" spans="3:3" x14ac:dyDescent="0.2">
      <c r="C4866" s="17"/>
    </row>
    <row r="4867" spans="3:3" x14ac:dyDescent="0.2">
      <c r="C4867" s="17"/>
    </row>
    <row r="4868" spans="3:3" x14ac:dyDescent="0.2">
      <c r="C4868" s="17"/>
    </row>
    <row r="4869" spans="3:3" x14ac:dyDescent="0.2">
      <c r="C4869" s="17"/>
    </row>
    <row r="4870" spans="3:3" x14ac:dyDescent="0.2">
      <c r="C4870" s="17"/>
    </row>
    <row r="4871" spans="3:3" x14ac:dyDescent="0.2">
      <c r="C4871" s="17"/>
    </row>
    <row r="4872" spans="3:3" x14ac:dyDescent="0.2">
      <c r="C4872" s="17"/>
    </row>
    <row r="4873" spans="3:3" x14ac:dyDescent="0.2">
      <c r="C4873" s="17"/>
    </row>
    <row r="4874" spans="3:3" x14ac:dyDescent="0.2">
      <c r="C4874" s="17"/>
    </row>
    <row r="4875" spans="3:3" x14ac:dyDescent="0.2">
      <c r="C4875" s="17"/>
    </row>
    <row r="4876" spans="3:3" x14ac:dyDescent="0.2">
      <c r="C4876" s="17"/>
    </row>
    <row r="4877" spans="3:3" x14ac:dyDescent="0.2">
      <c r="C4877" s="17"/>
    </row>
    <row r="4878" spans="3:3" x14ac:dyDescent="0.2">
      <c r="C4878" s="17"/>
    </row>
    <row r="4879" spans="3:3" x14ac:dyDescent="0.2">
      <c r="C4879" s="17"/>
    </row>
    <row r="4880" spans="3:3" x14ac:dyDescent="0.2">
      <c r="C4880" s="17"/>
    </row>
    <row r="4881" spans="3:3" x14ac:dyDescent="0.2">
      <c r="C4881" s="17"/>
    </row>
    <row r="4882" spans="3:3" x14ac:dyDescent="0.2">
      <c r="C4882" s="17"/>
    </row>
    <row r="4883" spans="3:3" x14ac:dyDescent="0.2">
      <c r="C4883" s="17"/>
    </row>
    <row r="4884" spans="3:3" x14ac:dyDescent="0.2">
      <c r="C4884" s="17"/>
    </row>
    <row r="4885" spans="3:3" x14ac:dyDescent="0.2">
      <c r="C4885" s="17"/>
    </row>
    <row r="4886" spans="3:3" x14ac:dyDescent="0.2">
      <c r="C4886" s="17"/>
    </row>
    <row r="4887" spans="3:3" x14ac:dyDescent="0.2">
      <c r="C4887" s="17"/>
    </row>
    <row r="4888" spans="3:3" x14ac:dyDescent="0.2">
      <c r="C4888" s="17"/>
    </row>
    <row r="4889" spans="3:3" x14ac:dyDescent="0.2">
      <c r="C4889" s="17"/>
    </row>
    <row r="4890" spans="3:3" x14ac:dyDescent="0.2">
      <c r="C4890" s="17"/>
    </row>
    <row r="4891" spans="3:3" x14ac:dyDescent="0.2">
      <c r="C4891" s="17"/>
    </row>
    <row r="4892" spans="3:3" x14ac:dyDescent="0.2">
      <c r="C4892" s="17"/>
    </row>
    <row r="4893" spans="3:3" x14ac:dyDescent="0.2">
      <c r="C4893" s="17"/>
    </row>
    <row r="4894" spans="3:3" x14ac:dyDescent="0.2">
      <c r="C4894" s="17"/>
    </row>
    <row r="4895" spans="3:3" x14ac:dyDescent="0.2">
      <c r="C4895" s="17"/>
    </row>
    <row r="4896" spans="3:3" x14ac:dyDescent="0.2">
      <c r="C4896" s="17"/>
    </row>
    <row r="4897" spans="3:3" x14ac:dyDescent="0.2">
      <c r="C4897" s="17"/>
    </row>
    <row r="4898" spans="3:3" x14ac:dyDescent="0.2">
      <c r="C4898" s="17"/>
    </row>
    <row r="4899" spans="3:3" x14ac:dyDescent="0.2">
      <c r="C4899" s="17"/>
    </row>
    <row r="4900" spans="3:3" x14ac:dyDescent="0.2">
      <c r="C4900" s="17"/>
    </row>
    <row r="4901" spans="3:3" x14ac:dyDescent="0.2">
      <c r="C4901" s="17"/>
    </row>
    <row r="4902" spans="3:3" x14ac:dyDescent="0.2">
      <c r="C4902" s="17"/>
    </row>
    <row r="4903" spans="3:3" x14ac:dyDescent="0.2">
      <c r="C4903" s="17"/>
    </row>
    <row r="4904" spans="3:3" x14ac:dyDescent="0.2">
      <c r="C4904" s="17"/>
    </row>
    <row r="4905" spans="3:3" x14ac:dyDescent="0.2">
      <c r="C4905" s="17"/>
    </row>
    <row r="4906" spans="3:3" x14ac:dyDescent="0.2">
      <c r="C4906" s="17"/>
    </row>
    <row r="4907" spans="3:3" x14ac:dyDescent="0.2">
      <c r="C4907" s="17"/>
    </row>
    <row r="4908" spans="3:3" x14ac:dyDescent="0.2">
      <c r="C4908" s="17"/>
    </row>
    <row r="4909" spans="3:3" x14ac:dyDescent="0.2">
      <c r="C4909" s="17"/>
    </row>
    <row r="4910" spans="3:3" x14ac:dyDescent="0.2">
      <c r="C4910" s="17"/>
    </row>
    <row r="4911" spans="3:3" x14ac:dyDescent="0.2">
      <c r="C4911" s="17"/>
    </row>
    <row r="4912" spans="3:3" x14ac:dyDescent="0.2">
      <c r="C4912" s="17"/>
    </row>
    <row r="4913" spans="3:3" x14ac:dyDescent="0.2">
      <c r="C4913" s="17"/>
    </row>
    <row r="4914" spans="3:3" x14ac:dyDescent="0.2">
      <c r="C4914" s="17"/>
    </row>
    <row r="4915" spans="3:3" x14ac:dyDescent="0.2">
      <c r="C4915" s="17"/>
    </row>
    <row r="4916" spans="3:3" x14ac:dyDescent="0.2">
      <c r="C4916" s="17"/>
    </row>
    <row r="4917" spans="3:3" x14ac:dyDescent="0.2">
      <c r="C4917" s="17"/>
    </row>
    <row r="4918" spans="3:3" x14ac:dyDescent="0.2">
      <c r="C4918" s="17"/>
    </row>
    <row r="4919" spans="3:3" x14ac:dyDescent="0.2">
      <c r="C4919" s="17"/>
    </row>
    <row r="4920" spans="3:3" x14ac:dyDescent="0.2">
      <c r="C4920" s="17"/>
    </row>
    <row r="4921" spans="3:3" x14ac:dyDescent="0.2">
      <c r="C4921" s="17"/>
    </row>
    <row r="4922" spans="3:3" x14ac:dyDescent="0.2">
      <c r="C4922" s="17"/>
    </row>
    <row r="4923" spans="3:3" x14ac:dyDescent="0.2">
      <c r="C4923" s="17"/>
    </row>
    <row r="4924" spans="3:3" x14ac:dyDescent="0.2">
      <c r="C4924" s="17"/>
    </row>
    <row r="4925" spans="3:3" x14ac:dyDescent="0.2">
      <c r="C4925" s="17"/>
    </row>
    <row r="4926" spans="3:3" x14ac:dyDescent="0.2">
      <c r="C4926" s="17"/>
    </row>
    <row r="4927" spans="3:3" x14ac:dyDescent="0.2">
      <c r="C4927" s="17"/>
    </row>
    <row r="4928" spans="3:3" x14ac:dyDescent="0.2">
      <c r="C4928" s="17"/>
    </row>
    <row r="4929" spans="3:3" x14ac:dyDescent="0.2">
      <c r="C4929" s="17"/>
    </row>
    <row r="4930" spans="3:3" x14ac:dyDescent="0.2">
      <c r="C4930" s="17"/>
    </row>
    <row r="4931" spans="3:3" x14ac:dyDescent="0.2">
      <c r="C4931" s="17"/>
    </row>
    <row r="4932" spans="3:3" x14ac:dyDescent="0.2">
      <c r="C4932" s="17"/>
    </row>
    <row r="4933" spans="3:3" x14ac:dyDescent="0.2">
      <c r="C4933" s="17"/>
    </row>
    <row r="4934" spans="3:3" x14ac:dyDescent="0.2">
      <c r="C4934" s="17"/>
    </row>
    <row r="4935" spans="3:3" x14ac:dyDescent="0.2">
      <c r="C4935" s="17"/>
    </row>
    <row r="4936" spans="3:3" x14ac:dyDescent="0.2">
      <c r="C4936" s="17"/>
    </row>
    <row r="4937" spans="3:3" x14ac:dyDescent="0.2">
      <c r="C4937" s="17"/>
    </row>
    <row r="4938" spans="3:3" x14ac:dyDescent="0.2">
      <c r="C4938" s="17"/>
    </row>
    <row r="4939" spans="3:3" x14ac:dyDescent="0.2">
      <c r="C4939" s="17"/>
    </row>
    <row r="4940" spans="3:3" x14ac:dyDescent="0.2">
      <c r="C4940" s="17"/>
    </row>
    <row r="4941" spans="3:3" x14ac:dyDescent="0.2">
      <c r="C4941" s="17"/>
    </row>
    <row r="4942" spans="3:3" x14ac:dyDescent="0.2">
      <c r="C4942" s="17"/>
    </row>
    <row r="4943" spans="3:3" x14ac:dyDescent="0.2">
      <c r="C4943" s="17"/>
    </row>
    <row r="4944" spans="3:3" x14ac:dyDescent="0.2">
      <c r="C4944" s="17"/>
    </row>
    <row r="4945" spans="3:3" x14ac:dyDescent="0.2">
      <c r="C4945" s="17"/>
    </row>
    <row r="4946" spans="3:3" x14ac:dyDescent="0.2">
      <c r="C4946" s="17"/>
    </row>
    <row r="4947" spans="3:3" x14ac:dyDescent="0.2">
      <c r="C4947" s="17"/>
    </row>
    <row r="4948" spans="3:3" x14ac:dyDescent="0.2">
      <c r="C4948" s="17"/>
    </row>
    <row r="4949" spans="3:3" x14ac:dyDescent="0.2">
      <c r="C4949" s="17"/>
    </row>
    <row r="4950" spans="3:3" x14ac:dyDescent="0.2">
      <c r="C4950" s="17"/>
    </row>
    <row r="4951" spans="3:3" x14ac:dyDescent="0.2">
      <c r="C4951" s="17"/>
    </row>
    <row r="4952" spans="3:3" x14ac:dyDescent="0.2">
      <c r="C4952" s="17"/>
    </row>
    <row r="4953" spans="3:3" x14ac:dyDescent="0.2">
      <c r="C4953" s="17"/>
    </row>
    <row r="4954" spans="3:3" x14ac:dyDescent="0.2">
      <c r="C4954" s="17"/>
    </row>
    <row r="4955" spans="3:3" x14ac:dyDescent="0.2">
      <c r="C4955" s="17"/>
    </row>
    <row r="4956" spans="3:3" x14ac:dyDescent="0.2">
      <c r="C4956" s="17"/>
    </row>
    <row r="4957" spans="3:3" x14ac:dyDescent="0.2">
      <c r="C4957" s="17"/>
    </row>
    <row r="4958" spans="3:3" x14ac:dyDescent="0.2">
      <c r="C4958" s="17"/>
    </row>
    <row r="4959" spans="3:3" x14ac:dyDescent="0.2">
      <c r="C4959" s="17"/>
    </row>
    <row r="4960" spans="3:3" x14ac:dyDescent="0.2">
      <c r="C4960" s="17"/>
    </row>
    <row r="4961" spans="3:3" x14ac:dyDescent="0.2">
      <c r="C4961" s="17"/>
    </row>
    <row r="4962" spans="3:3" x14ac:dyDescent="0.2">
      <c r="C4962" s="17"/>
    </row>
    <row r="4963" spans="3:3" x14ac:dyDescent="0.2">
      <c r="C4963" s="17"/>
    </row>
    <row r="4964" spans="3:3" x14ac:dyDescent="0.2">
      <c r="C4964" s="17"/>
    </row>
    <row r="4965" spans="3:3" x14ac:dyDescent="0.2">
      <c r="C4965" s="17"/>
    </row>
    <row r="4966" spans="3:3" x14ac:dyDescent="0.2">
      <c r="C4966" s="17"/>
    </row>
    <row r="4967" spans="3:3" x14ac:dyDescent="0.2">
      <c r="C4967" s="17"/>
    </row>
    <row r="4968" spans="3:3" x14ac:dyDescent="0.2">
      <c r="C4968" s="17"/>
    </row>
    <row r="4969" spans="3:3" x14ac:dyDescent="0.2">
      <c r="C4969" s="17"/>
    </row>
  </sheetData>
  <hyperlinks>
    <hyperlink ref="M332" r:id="rId1" xr:uid="{63239060-E0DA-4C43-8D87-0DF9DDFBEE99}"/>
    <hyperlink ref="M271" r:id="rId2" xr:uid="{65F275FF-4A37-4C48-A0CF-4C24D173C46B}"/>
    <hyperlink ref="M10" r:id="rId3" xr:uid="{9EC2A491-1C91-6B41-8133-9287EA18073F}"/>
    <hyperlink ref="M86" r:id="rId4" xr:uid="{7E890037-1BDE-FD45-A4D4-344727E0A324}"/>
    <hyperlink ref="M88" r:id="rId5" xr:uid="{D7001E43-86ED-2F41-89EB-3842100A388E}"/>
    <hyperlink ref="M142" r:id="rId6" xr:uid="{ADBD2580-15D7-A640-8648-39260C2EFC32}"/>
    <hyperlink ref="M146" r:id="rId7" xr:uid="{DE085727-D19C-C84D-BAC7-6D3F29F7E0F9}"/>
    <hyperlink ref="M186" r:id="rId8" xr:uid="{C182A7D2-EC45-3D47-904B-50351ADEB812}"/>
    <hyperlink ref="M247" r:id="rId9" xr:uid="{510B63B4-9962-1E4E-8D60-36B5B5B11F16}"/>
    <hyperlink ref="M351" r:id="rId10" xr:uid="{BC8CB292-361D-4947-A342-2159C0EFDBB7}"/>
  </hyperlink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A40C0-1D93-B249-91FD-8D26FCE42664}">
  <dimension ref="A1:K31"/>
  <sheetViews>
    <sheetView workbookViewId="0">
      <selection activeCell="F48" sqref="F48"/>
    </sheetView>
  </sheetViews>
  <sheetFormatPr baseColWidth="10" defaultRowHeight="16" x14ac:dyDescent="0.2"/>
  <cols>
    <col min="1" max="1" width="26.1640625" style="13" bestFit="1" customWidth="1"/>
    <col min="2" max="2" width="42.1640625" bestFit="1" customWidth="1"/>
    <col min="4" max="4" width="20.5" style="13" customWidth="1"/>
    <col min="5" max="5" width="44.1640625" bestFit="1" customWidth="1"/>
    <col min="7" max="7" width="26.1640625" style="13" bestFit="1" customWidth="1"/>
    <col min="8" max="8" width="62.33203125" bestFit="1" customWidth="1"/>
    <col min="10" max="10" width="31.83203125" style="13" bestFit="1" customWidth="1"/>
    <col min="11" max="11" width="47" bestFit="1" customWidth="1"/>
  </cols>
  <sheetData>
    <row r="1" spans="1:11" x14ac:dyDescent="0.2">
      <c r="A1" s="13" t="s">
        <v>1405</v>
      </c>
      <c r="D1" s="13" t="s">
        <v>1406</v>
      </c>
      <c r="G1" s="13" t="s">
        <v>1407</v>
      </c>
      <c r="J1" s="13" t="s">
        <v>1408</v>
      </c>
    </row>
    <row r="2" spans="1:11" x14ac:dyDescent="0.2">
      <c r="A2" s="15" t="s">
        <v>1304</v>
      </c>
      <c r="B2" t="s">
        <v>1305</v>
      </c>
      <c r="D2" s="15" t="s">
        <v>1339</v>
      </c>
      <c r="E2" s="17" t="s">
        <v>1340</v>
      </c>
      <c r="G2" s="13" t="s">
        <v>1358</v>
      </c>
      <c r="H2" t="s">
        <v>1359</v>
      </c>
      <c r="J2" s="15" t="s">
        <v>1308</v>
      </c>
      <c r="K2" t="s">
        <v>1309</v>
      </c>
    </row>
    <row r="3" spans="1:11" x14ac:dyDescent="0.2">
      <c r="A3" s="15" t="s">
        <v>1306</v>
      </c>
      <c r="B3" t="s">
        <v>1307</v>
      </c>
      <c r="D3" s="15" t="s">
        <v>1341</v>
      </c>
      <c r="E3" s="17" t="s">
        <v>1342</v>
      </c>
      <c r="G3" s="13" t="s">
        <v>1390</v>
      </c>
      <c r="H3" s="18" t="s">
        <v>1391</v>
      </c>
      <c r="J3" s="15" t="s">
        <v>1316</v>
      </c>
      <c r="K3" t="s">
        <v>1397</v>
      </c>
    </row>
    <row r="4" spans="1:11" x14ac:dyDescent="0.2">
      <c r="A4" s="15" t="s">
        <v>1312</v>
      </c>
      <c r="B4" t="s">
        <v>1313</v>
      </c>
      <c r="D4" s="15" t="s">
        <v>1343</v>
      </c>
      <c r="E4" s="17" t="s">
        <v>1344</v>
      </c>
      <c r="G4" s="13" t="s">
        <v>1395</v>
      </c>
      <c r="H4" s="18" t="s">
        <v>1396</v>
      </c>
      <c r="J4" s="15" t="s">
        <v>1317</v>
      </c>
      <c r="K4" t="s">
        <v>1318</v>
      </c>
    </row>
    <row r="5" spans="1:11" x14ac:dyDescent="0.2">
      <c r="A5" s="15" t="s">
        <v>1302</v>
      </c>
      <c r="B5" t="s">
        <v>1303</v>
      </c>
      <c r="D5" s="15" t="s">
        <v>1310</v>
      </c>
      <c r="E5" s="17" t="s">
        <v>1311</v>
      </c>
      <c r="G5" s="13" t="s">
        <v>1393</v>
      </c>
      <c r="H5" s="18" t="s">
        <v>1394</v>
      </c>
      <c r="J5" s="15" t="s">
        <v>1319</v>
      </c>
      <c r="K5" t="s">
        <v>1320</v>
      </c>
    </row>
    <row r="6" spans="1:11" x14ac:dyDescent="0.2">
      <c r="A6" s="15" t="s">
        <v>1363</v>
      </c>
      <c r="B6" t="s">
        <v>1364</v>
      </c>
      <c r="D6" s="15" t="s">
        <v>1328</v>
      </c>
      <c r="E6" s="17" t="s">
        <v>1329</v>
      </c>
      <c r="J6" s="15" t="s">
        <v>1345</v>
      </c>
      <c r="K6" t="s">
        <v>1346</v>
      </c>
    </row>
    <row r="7" spans="1:11" x14ac:dyDescent="0.2">
      <c r="A7" s="15" t="s">
        <v>1365</v>
      </c>
      <c r="B7" t="s">
        <v>1365</v>
      </c>
      <c r="D7" s="15" t="s">
        <v>1337</v>
      </c>
      <c r="E7" s="17" t="s">
        <v>1338</v>
      </c>
      <c r="J7" s="15" t="s">
        <v>1347</v>
      </c>
      <c r="K7" t="s">
        <v>1348</v>
      </c>
    </row>
    <row r="8" spans="1:11" x14ac:dyDescent="0.2">
      <c r="A8" s="13" t="s">
        <v>1366</v>
      </c>
      <c r="B8" t="s">
        <v>1366</v>
      </c>
      <c r="J8" s="15" t="s">
        <v>1349</v>
      </c>
      <c r="K8" t="s">
        <v>1350</v>
      </c>
    </row>
    <row r="9" spans="1:11" x14ac:dyDescent="0.2">
      <c r="A9" s="13" t="s">
        <v>1367</v>
      </c>
      <c r="B9" t="s">
        <v>1367</v>
      </c>
      <c r="D9" s="15"/>
      <c r="E9" s="18"/>
      <c r="J9" s="15" t="s">
        <v>1351</v>
      </c>
      <c r="K9" t="s">
        <v>1352</v>
      </c>
    </row>
    <row r="10" spans="1:11" x14ac:dyDescent="0.2">
      <c r="A10" s="13" t="s">
        <v>1368</v>
      </c>
      <c r="B10" t="s">
        <v>1368</v>
      </c>
      <c r="D10" s="15"/>
      <c r="E10" s="18"/>
      <c r="J10" s="15" t="s">
        <v>1353</v>
      </c>
      <c r="K10" t="s">
        <v>1354</v>
      </c>
    </row>
    <row r="11" spans="1:11" x14ac:dyDescent="0.2">
      <c r="A11" s="13" t="s">
        <v>1369</v>
      </c>
      <c r="B11" t="s">
        <v>1369</v>
      </c>
      <c r="D11" s="15"/>
      <c r="E11" s="18"/>
      <c r="J11" s="15" t="s">
        <v>1398</v>
      </c>
      <c r="K11" t="s">
        <v>1399</v>
      </c>
    </row>
    <row r="12" spans="1:11" x14ac:dyDescent="0.2">
      <c r="A12" s="13" t="s">
        <v>1333</v>
      </c>
      <c r="B12" t="s">
        <v>1334</v>
      </c>
      <c r="J12" s="15" t="s">
        <v>1355</v>
      </c>
      <c r="K12" t="s">
        <v>1356</v>
      </c>
    </row>
    <row r="13" spans="1:11" x14ac:dyDescent="0.2">
      <c r="A13" s="13" t="s">
        <v>1335</v>
      </c>
      <c r="B13" t="s">
        <v>1336</v>
      </c>
      <c r="J13" s="15" t="s">
        <v>1400</v>
      </c>
      <c r="K13" t="s">
        <v>1357</v>
      </c>
    </row>
    <row r="14" spans="1:11" x14ac:dyDescent="0.2">
      <c r="A14" s="13" t="s">
        <v>1332</v>
      </c>
      <c r="B14" t="s">
        <v>1372</v>
      </c>
      <c r="J14" s="15" t="s">
        <v>1360</v>
      </c>
      <c r="K14" t="s">
        <v>1360</v>
      </c>
    </row>
    <row r="15" spans="1:11" x14ac:dyDescent="0.2">
      <c r="A15" s="13" t="s">
        <v>1386</v>
      </c>
      <c r="B15" t="s">
        <v>1387</v>
      </c>
      <c r="J15" s="15" t="s">
        <v>1361</v>
      </c>
      <c r="K15" t="s">
        <v>1361</v>
      </c>
    </row>
    <row r="16" spans="1:11" x14ac:dyDescent="0.2">
      <c r="A16" s="13" t="s">
        <v>1389</v>
      </c>
      <c r="B16" t="s">
        <v>1388</v>
      </c>
      <c r="J16" s="15" t="s">
        <v>1362</v>
      </c>
      <c r="K16" t="s">
        <v>1362</v>
      </c>
    </row>
    <row r="17" spans="4:11" x14ac:dyDescent="0.2">
      <c r="D17" s="13" t="s">
        <v>1409</v>
      </c>
      <c r="J17" s="15" t="s">
        <v>1330</v>
      </c>
      <c r="K17" t="s">
        <v>1331</v>
      </c>
    </row>
    <row r="18" spans="4:11" x14ac:dyDescent="0.2">
      <c r="D18" s="14" t="s">
        <v>1322</v>
      </c>
      <c r="E18" s="12" t="s">
        <v>1323</v>
      </c>
      <c r="J18" s="15" t="s">
        <v>1370</v>
      </c>
      <c r="K18" t="s">
        <v>1371</v>
      </c>
    </row>
    <row r="19" spans="4:11" x14ac:dyDescent="0.2">
      <c r="D19" s="14" t="s">
        <v>1324</v>
      </c>
      <c r="E19" s="12" t="s">
        <v>1325</v>
      </c>
    </row>
    <row r="20" spans="4:11" x14ac:dyDescent="0.2">
      <c r="D20" s="14" t="s">
        <v>1326</v>
      </c>
      <c r="E20" s="12" t="s">
        <v>1327</v>
      </c>
    </row>
    <row r="23" spans="4:11" x14ac:dyDescent="0.2">
      <c r="J23" s="13" t="s">
        <v>1409</v>
      </c>
    </row>
    <row r="24" spans="4:11" x14ac:dyDescent="0.2">
      <c r="J24" s="14" t="s">
        <v>1373</v>
      </c>
      <c r="K24" s="12" t="s">
        <v>1374</v>
      </c>
    </row>
    <row r="25" spans="4:11" x14ac:dyDescent="0.2">
      <c r="J25" s="14" t="s">
        <v>1375</v>
      </c>
      <c r="K25" s="12" t="s">
        <v>1376</v>
      </c>
    </row>
    <row r="26" spans="4:11" x14ac:dyDescent="0.2">
      <c r="J26" s="14" t="s">
        <v>1314</v>
      </c>
      <c r="K26" s="12" t="s">
        <v>1315</v>
      </c>
    </row>
    <row r="27" spans="4:11" x14ac:dyDescent="0.2">
      <c r="J27" s="14" t="s">
        <v>1377</v>
      </c>
      <c r="K27" s="12" t="s">
        <v>1378</v>
      </c>
    </row>
    <row r="28" spans="4:11" x14ac:dyDescent="0.2">
      <c r="J28" s="14" t="s">
        <v>1379</v>
      </c>
      <c r="K28" s="12" t="s">
        <v>1381</v>
      </c>
    </row>
    <row r="29" spans="4:11" x14ac:dyDescent="0.2">
      <c r="J29" s="14" t="s">
        <v>1382</v>
      </c>
      <c r="K29" s="12" t="s">
        <v>1383</v>
      </c>
    </row>
    <row r="30" spans="4:11" x14ac:dyDescent="0.2">
      <c r="J30" s="14" t="s">
        <v>1384</v>
      </c>
      <c r="K30" s="12" t="s">
        <v>1385</v>
      </c>
    </row>
    <row r="31" spans="4:11" x14ac:dyDescent="0.2">
      <c r="J31" s="14" t="s">
        <v>1321</v>
      </c>
      <c r="K31" s="12" t="s">
        <v>1380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81429-7BC7-B543-8CEC-6064DAE55887}">
  <dimension ref="A1:CT425"/>
  <sheetViews>
    <sheetView topLeftCell="A82" zoomScaleNormal="100" workbookViewId="0">
      <selection activeCell="P24" sqref="P24"/>
    </sheetView>
  </sheetViews>
  <sheetFormatPr baseColWidth="10" defaultRowHeight="16" x14ac:dyDescent="0.2"/>
  <cols>
    <col min="2" max="2" width="33.5" bestFit="1" customWidth="1"/>
    <col min="3" max="3" width="33.5" customWidth="1"/>
    <col min="14" max="14" width="45.1640625" bestFit="1" customWidth="1"/>
    <col min="15" max="15" width="23.6640625" bestFit="1" customWidth="1"/>
    <col min="16" max="16" width="23.5" bestFit="1" customWidth="1"/>
    <col min="17" max="17" width="27.83203125" bestFit="1" customWidth="1"/>
    <col min="18" max="18" width="24.6640625" bestFit="1" customWidth="1"/>
    <col min="19" max="19" width="22" bestFit="1" customWidth="1"/>
    <col min="20" max="20" width="19" bestFit="1" customWidth="1"/>
    <col min="21" max="21" width="15" bestFit="1" customWidth="1"/>
    <col min="22" max="22" width="15.6640625" bestFit="1" customWidth="1"/>
    <col min="23" max="23" width="16.6640625" bestFit="1" customWidth="1"/>
    <col min="24" max="24" width="16.1640625" bestFit="1" customWidth="1"/>
    <col min="25" max="25" width="16.33203125" bestFit="1" customWidth="1"/>
    <col min="26" max="26" width="24.1640625" bestFit="1" customWidth="1"/>
    <col min="27" max="27" width="17.83203125" bestFit="1" customWidth="1"/>
    <col min="28" max="28" width="38.33203125" bestFit="1" customWidth="1"/>
    <col min="29" max="29" width="20.5" bestFit="1" customWidth="1"/>
    <col min="30" max="30" width="31.5" bestFit="1" customWidth="1"/>
    <col min="31" max="31" width="24.5" bestFit="1" customWidth="1"/>
    <col min="32" max="32" width="35.33203125" bestFit="1" customWidth="1"/>
    <col min="33" max="33" width="23.6640625" bestFit="1" customWidth="1"/>
    <col min="34" max="34" width="20.33203125" bestFit="1" customWidth="1"/>
    <col min="35" max="35" width="31.33203125" bestFit="1" customWidth="1"/>
    <col min="36" max="36" width="27.1640625" bestFit="1" customWidth="1"/>
    <col min="37" max="37" width="25.5" bestFit="1" customWidth="1"/>
    <col min="38" max="38" width="35.5" bestFit="1" customWidth="1"/>
    <col min="39" max="39" width="23" bestFit="1" customWidth="1"/>
    <col min="40" max="40" width="31.1640625" bestFit="1" customWidth="1"/>
    <col min="41" max="41" width="22.6640625" bestFit="1" customWidth="1"/>
    <col min="42" max="42" width="23.5" bestFit="1" customWidth="1"/>
    <col min="43" max="43" width="17.6640625" bestFit="1" customWidth="1"/>
    <col min="44" max="44" width="16" bestFit="1" customWidth="1"/>
    <col min="45" max="45" width="23" bestFit="1" customWidth="1"/>
    <col min="46" max="46" width="17" bestFit="1" customWidth="1"/>
    <col min="47" max="47" width="31" bestFit="1" customWidth="1"/>
    <col min="48" max="48" width="37.83203125" bestFit="1" customWidth="1"/>
    <col min="49" max="49" width="21.6640625" bestFit="1" customWidth="1"/>
    <col min="50" max="50" width="34.83203125" bestFit="1" customWidth="1"/>
    <col min="51" max="51" width="24" bestFit="1" customWidth="1"/>
    <col min="52" max="52" width="23.1640625" bestFit="1" customWidth="1"/>
    <col min="53" max="53" width="23.5" bestFit="1" customWidth="1"/>
    <col min="54" max="54" width="16" bestFit="1" customWidth="1"/>
    <col min="55" max="55" width="20.1640625" bestFit="1" customWidth="1"/>
    <col min="56" max="56" width="17.83203125" bestFit="1" customWidth="1"/>
    <col min="57" max="57" width="15.33203125" bestFit="1" customWidth="1"/>
    <col min="58" max="58" width="27.33203125" bestFit="1" customWidth="1"/>
    <col min="59" max="59" width="25.5" bestFit="1" customWidth="1"/>
    <col min="60" max="60" width="17.1640625" bestFit="1" customWidth="1"/>
    <col min="61" max="61" width="22.83203125" bestFit="1" customWidth="1"/>
    <col min="62" max="62" width="25.33203125" bestFit="1" customWidth="1"/>
    <col min="63" max="63" width="32.1640625" bestFit="1" customWidth="1"/>
    <col min="64" max="64" width="26.6640625" bestFit="1" customWidth="1"/>
    <col min="65" max="65" width="29.83203125" bestFit="1" customWidth="1"/>
    <col min="66" max="66" width="46.5" bestFit="1" customWidth="1"/>
    <col min="67" max="67" width="34" bestFit="1" customWidth="1"/>
    <col min="68" max="68" width="48.5" bestFit="1" customWidth="1"/>
    <col min="69" max="69" width="26.33203125" bestFit="1" customWidth="1"/>
    <col min="70" max="70" width="22.83203125" bestFit="1" customWidth="1"/>
    <col min="71" max="71" width="16.6640625" bestFit="1" customWidth="1"/>
    <col min="72" max="72" width="22.33203125" bestFit="1" customWidth="1"/>
    <col min="73" max="73" width="24.83203125" bestFit="1" customWidth="1"/>
    <col min="74" max="74" width="26.1640625" bestFit="1" customWidth="1"/>
    <col min="75" max="75" width="18.5" bestFit="1" customWidth="1"/>
    <col min="76" max="76" width="18.33203125" bestFit="1" customWidth="1"/>
    <col min="77" max="77" width="15" bestFit="1" customWidth="1"/>
    <col min="78" max="78" width="30.1640625" bestFit="1" customWidth="1"/>
    <col min="79" max="79" width="23.1640625" bestFit="1" customWidth="1"/>
    <col min="80" max="80" width="29.33203125" bestFit="1" customWidth="1"/>
    <col min="81" max="81" width="33.5" bestFit="1" customWidth="1"/>
    <col min="82" max="82" width="46" bestFit="1" customWidth="1"/>
    <col min="83" max="83" width="48" bestFit="1" customWidth="1"/>
    <col min="84" max="84" width="25.83203125" bestFit="1" customWidth="1"/>
    <col min="85" max="85" width="26.1640625" bestFit="1" customWidth="1"/>
    <col min="86" max="86" width="16.1640625" bestFit="1" customWidth="1"/>
    <col min="87" max="87" width="16.83203125" bestFit="1" customWidth="1"/>
    <col min="88" max="88" width="38.1640625" bestFit="1" customWidth="1"/>
    <col min="89" max="89" width="15.83203125" bestFit="1" customWidth="1"/>
    <col min="90" max="90" width="24.5" bestFit="1" customWidth="1"/>
    <col min="91" max="91" width="19.83203125" bestFit="1" customWidth="1"/>
    <col min="92" max="92" width="16" bestFit="1" customWidth="1"/>
    <col min="93" max="93" width="18.5" bestFit="1" customWidth="1"/>
    <col min="94" max="94" width="15" bestFit="1" customWidth="1"/>
    <col min="95" max="95" width="29.33203125" bestFit="1" customWidth="1"/>
    <col min="96" max="96" width="17.33203125" bestFit="1" customWidth="1"/>
    <col min="97" max="97" width="16" bestFit="1" customWidth="1"/>
    <col min="98" max="98" width="23.6640625" bestFit="1" customWidth="1"/>
  </cols>
  <sheetData>
    <row r="1" spans="1:9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1410</v>
      </c>
      <c r="L1" t="s">
        <v>1411</v>
      </c>
      <c r="M1" t="s">
        <v>12</v>
      </c>
      <c r="N1" s="39" t="s">
        <v>1412</v>
      </c>
      <c r="O1" s="40" t="s">
        <v>1413</v>
      </c>
      <c r="P1" s="41" t="s">
        <v>1414</v>
      </c>
      <c r="Q1" s="39" t="s">
        <v>1415</v>
      </c>
      <c r="R1" s="40" t="s">
        <v>1416</v>
      </c>
      <c r="S1" s="41" t="s">
        <v>1417</v>
      </c>
      <c r="T1" s="42" t="s">
        <v>1418</v>
      </c>
      <c r="U1" s="39" t="s">
        <v>1419</v>
      </c>
      <c r="V1" s="40" t="s">
        <v>1420</v>
      </c>
      <c r="W1" s="40" t="s">
        <v>1421</v>
      </c>
      <c r="X1" s="40" t="s">
        <v>1422</v>
      </c>
      <c r="Y1" s="41" t="s">
        <v>1423</v>
      </c>
      <c r="Z1" s="42" t="s">
        <v>1424</v>
      </c>
      <c r="AA1" s="42" t="s">
        <v>1425</v>
      </c>
      <c r="AB1" s="42" t="s">
        <v>1426</v>
      </c>
      <c r="AC1" s="42" t="s">
        <v>1427</v>
      </c>
      <c r="AD1" s="42" t="s">
        <v>1428</v>
      </c>
      <c r="AE1" s="42" t="s">
        <v>1429</v>
      </c>
      <c r="AF1" s="42" t="s">
        <v>1430</v>
      </c>
      <c r="AG1" s="42" t="s">
        <v>1431</v>
      </c>
      <c r="AH1" s="42" t="s">
        <v>1432</v>
      </c>
      <c r="AI1" s="39" t="s">
        <v>1433</v>
      </c>
      <c r="AJ1" s="40" t="s">
        <v>1434</v>
      </c>
      <c r="AK1" s="41" t="s">
        <v>1435</v>
      </c>
      <c r="AL1" s="39" t="s">
        <v>1436</v>
      </c>
      <c r="AM1" s="40" t="s">
        <v>1437</v>
      </c>
      <c r="AN1" s="40" t="s">
        <v>1438</v>
      </c>
      <c r="AO1" s="41" t="s">
        <v>1439</v>
      </c>
      <c r="AP1" s="39" t="s">
        <v>1440</v>
      </c>
      <c r="AQ1" s="40" t="s">
        <v>1441</v>
      </c>
      <c r="AR1" s="40" t="s">
        <v>1442</v>
      </c>
      <c r="AS1" s="40" t="s">
        <v>1443</v>
      </c>
      <c r="AT1" s="40" t="s">
        <v>1444</v>
      </c>
      <c r="AU1" s="40" t="s">
        <v>1445</v>
      </c>
      <c r="AV1" s="40" t="s">
        <v>1446</v>
      </c>
      <c r="AW1" s="40" t="s">
        <v>1447</v>
      </c>
      <c r="AX1" s="40" t="s">
        <v>1448</v>
      </c>
      <c r="AY1" s="40" t="s">
        <v>1449</v>
      </c>
      <c r="AZ1" s="41" t="s">
        <v>1450</v>
      </c>
      <c r="BA1" s="42" t="s">
        <v>1451</v>
      </c>
      <c r="BB1" s="42" t="s">
        <v>1452</v>
      </c>
      <c r="BC1" s="39" t="s">
        <v>1453</v>
      </c>
      <c r="BD1" s="40" t="s">
        <v>1454</v>
      </c>
      <c r="BE1" s="40" t="s">
        <v>1455</v>
      </c>
      <c r="BF1" s="40" t="s">
        <v>1456</v>
      </c>
      <c r="BG1" s="41" t="s">
        <v>1457</v>
      </c>
      <c r="BH1" s="39" t="s">
        <v>1458</v>
      </c>
      <c r="BI1" s="40" t="s">
        <v>1459</v>
      </c>
      <c r="BJ1" s="40" t="s">
        <v>1460</v>
      </c>
      <c r="BK1" s="41" t="s">
        <v>1461</v>
      </c>
      <c r="BL1" s="39" t="s">
        <v>1462</v>
      </c>
      <c r="BM1" s="40" t="s">
        <v>1463</v>
      </c>
      <c r="BN1" s="40" t="s">
        <v>1464</v>
      </c>
      <c r="BO1" s="40" t="s">
        <v>1465</v>
      </c>
      <c r="BP1" s="40" t="s">
        <v>1466</v>
      </c>
      <c r="BQ1" s="41" t="s">
        <v>1467</v>
      </c>
      <c r="BR1" s="42" t="s">
        <v>1468</v>
      </c>
      <c r="BS1" s="39" t="s">
        <v>1469</v>
      </c>
      <c r="BT1" s="40" t="s">
        <v>1470</v>
      </c>
      <c r="BU1" s="41" t="s">
        <v>1471</v>
      </c>
      <c r="BV1" s="39" t="s">
        <v>1472</v>
      </c>
      <c r="BW1" s="40" t="s">
        <v>1473</v>
      </c>
      <c r="BX1" s="40" t="s">
        <v>1474</v>
      </c>
      <c r="BY1" s="40" t="s">
        <v>1475</v>
      </c>
      <c r="BZ1" s="40" t="s">
        <v>1476</v>
      </c>
      <c r="CA1" s="40" t="s">
        <v>1477</v>
      </c>
      <c r="CB1" s="40" t="s">
        <v>1478</v>
      </c>
      <c r="CC1" s="40" t="s">
        <v>1479</v>
      </c>
      <c r="CD1" s="40" t="s">
        <v>1480</v>
      </c>
      <c r="CE1" s="40" t="s">
        <v>1481</v>
      </c>
      <c r="CF1" s="41" t="s">
        <v>1482</v>
      </c>
      <c r="CG1" s="42" t="s">
        <v>1483</v>
      </c>
      <c r="CH1" s="52" t="s">
        <v>1484</v>
      </c>
      <c r="CI1" s="42" t="s">
        <v>1485</v>
      </c>
      <c r="CJ1" s="39" t="s">
        <v>1486</v>
      </c>
      <c r="CK1" s="40" t="s">
        <v>1487</v>
      </c>
      <c r="CL1" s="40" t="s">
        <v>1488</v>
      </c>
      <c r="CM1" s="41" t="s">
        <v>1489</v>
      </c>
      <c r="CN1" s="43" t="s">
        <v>1490</v>
      </c>
      <c r="CO1" s="40" t="s">
        <v>1491</v>
      </c>
      <c r="CP1" s="41" t="s">
        <v>1492</v>
      </c>
      <c r="CQ1" s="43" t="s">
        <v>1493</v>
      </c>
      <c r="CR1" s="40" t="s">
        <v>1494</v>
      </c>
      <c r="CS1" s="44" t="s">
        <v>1495</v>
      </c>
      <c r="CT1" s="42" t="s">
        <v>1496</v>
      </c>
    </row>
    <row r="2" spans="1:98" x14ac:dyDescent="0.2">
      <c r="A2" s="63" t="s">
        <v>54</v>
      </c>
      <c r="B2" s="63" t="s">
        <v>55</v>
      </c>
      <c r="C2" s="63" t="str">
        <f>VLOOKUP(A2,'[1]S&amp;P 500 Wikipedia'!A:D,3,FALSE)</f>
        <v>Health Care</v>
      </c>
      <c r="D2" s="63">
        <v>45846</v>
      </c>
      <c r="E2" s="63" t="s">
        <v>16</v>
      </c>
      <c r="F2" s="63">
        <v>2017</v>
      </c>
      <c r="G2" s="63" t="s">
        <v>17</v>
      </c>
      <c r="H2" s="64">
        <v>43039</v>
      </c>
      <c r="I2" s="64">
        <v>43090</v>
      </c>
      <c r="J2" s="64">
        <v>43454</v>
      </c>
      <c r="K2" s="63">
        <v>324000000</v>
      </c>
      <c r="L2" s="63">
        <v>327000000</v>
      </c>
      <c r="M2" s="63" t="s">
        <v>1602</v>
      </c>
      <c r="N2" s="47">
        <v>2678000000</v>
      </c>
      <c r="O2" s="65">
        <v>2678000000</v>
      </c>
      <c r="P2" s="53"/>
      <c r="Q2" s="47">
        <v>724000000</v>
      </c>
      <c r="R2" s="65">
        <v>724000000</v>
      </c>
      <c r="S2" s="53"/>
      <c r="T2" s="48"/>
      <c r="U2" s="47">
        <v>575000000</v>
      </c>
      <c r="V2" s="65"/>
      <c r="W2" s="65"/>
      <c r="X2" s="65"/>
      <c r="Y2" s="53"/>
      <c r="Z2" s="48">
        <v>192000000</v>
      </c>
      <c r="AA2" s="48"/>
      <c r="AB2" s="48"/>
      <c r="AC2" s="48"/>
      <c r="AD2" s="48"/>
      <c r="AE2" s="48"/>
      <c r="AF2" s="48"/>
      <c r="AG2" s="48">
        <v>192000000</v>
      </c>
      <c r="AH2" s="48">
        <v>4169000000</v>
      </c>
      <c r="AI2" s="47">
        <v>757000000</v>
      </c>
      <c r="AJ2" s="65"/>
      <c r="AK2" s="53"/>
      <c r="AL2" s="47">
        <v>138000000</v>
      </c>
      <c r="AM2" s="65"/>
      <c r="AN2" s="65"/>
      <c r="AO2" s="53"/>
      <c r="AP2" s="47">
        <v>3362000000</v>
      </c>
      <c r="AQ2" s="65"/>
      <c r="AR2" s="65">
        <v>2607000000</v>
      </c>
      <c r="AS2" s="65">
        <v>361000000</v>
      </c>
      <c r="AT2" s="65"/>
      <c r="AU2" s="65"/>
      <c r="AV2" s="65"/>
      <c r="AW2" s="65"/>
      <c r="AX2" s="65"/>
      <c r="AY2" s="65"/>
      <c r="AZ2" s="53">
        <v>394000000</v>
      </c>
      <c r="BA2" s="48">
        <v>4257000000</v>
      </c>
      <c r="BB2" s="48">
        <v>8426000000</v>
      </c>
      <c r="BC2" s="47">
        <v>305000000</v>
      </c>
      <c r="BD2" s="65">
        <v>305000000</v>
      </c>
      <c r="BE2" s="65"/>
      <c r="BF2" s="65"/>
      <c r="BG2" s="53"/>
      <c r="BH2" s="47">
        <v>210000000</v>
      </c>
      <c r="BI2" s="65"/>
      <c r="BJ2" s="65"/>
      <c r="BK2" s="53"/>
      <c r="BL2" s="47">
        <v>748000000</v>
      </c>
      <c r="BM2" s="65">
        <v>291000000</v>
      </c>
      <c r="BN2" s="65"/>
      <c r="BO2" s="65"/>
      <c r="BP2" s="65"/>
      <c r="BQ2" s="53">
        <v>457000000</v>
      </c>
      <c r="BR2" s="48">
        <v>1263000000</v>
      </c>
      <c r="BS2" s="47">
        <v>1801000000</v>
      </c>
      <c r="BT2" s="65"/>
      <c r="BU2" s="53"/>
      <c r="BV2" s="47">
        <v>527000000</v>
      </c>
      <c r="BW2" s="65"/>
      <c r="BX2" s="65">
        <v>234000000</v>
      </c>
      <c r="BY2" s="65"/>
      <c r="BZ2" s="65">
        <v>234000000</v>
      </c>
      <c r="CA2" s="65"/>
      <c r="CB2" s="65"/>
      <c r="CC2" s="65"/>
      <c r="CD2" s="65"/>
      <c r="CE2" s="65"/>
      <c r="CF2" s="53">
        <v>293000000</v>
      </c>
      <c r="CG2" s="48">
        <v>2328000000</v>
      </c>
      <c r="CH2" s="74">
        <v>3591000000</v>
      </c>
      <c r="CI2" s="48">
        <v>0</v>
      </c>
      <c r="CJ2" s="47">
        <v>5303000000</v>
      </c>
      <c r="CK2" s="65">
        <v>3000000</v>
      </c>
      <c r="CL2" s="65">
        <v>5300000000</v>
      </c>
      <c r="CM2" s="53"/>
      <c r="CN2" s="38"/>
      <c r="CO2" s="65">
        <v>-126000000</v>
      </c>
      <c r="CP2" s="53">
        <v>-346000000</v>
      </c>
      <c r="CQ2" s="38">
        <v>4831000000</v>
      </c>
      <c r="CR2" s="65">
        <v>4000000</v>
      </c>
      <c r="CS2" s="51">
        <v>4835000000</v>
      </c>
      <c r="CT2" s="48">
        <v>8426000000</v>
      </c>
    </row>
    <row r="3" spans="1:98" x14ac:dyDescent="0.2">
      <c r="A3" s="63" t="s">
        <v>99</v>
      </c>
      <c r="B3" s="63" t="s">
        <v>100</v>
      </c>
      <c r="C3" s="63" t="str">
        <f>VLOOKUP(A3,'[1]S&amp;P 500 Wikipedia'!A:D,3,FALSE)</f>
        <v>Industrials</v>
      </c>
      <c r="D3" s="63">
        <v>68568</v>
      </c>
      <c r="E3" s="63" t="s">
        <v>16</v>
      </c>
      <c r="F3" s="63">
        <v>2017</v>
      </c>
      <c r="G3" s="63" t="s">
        <v>17</v>
      </c>
      <c r="H3" s="64">
        <v>43100</v>
      </c>
      <c r="I3" s="64">
        <v>43152</v>
      </c>
      <c r="J3" s="64">
        <v>43216</v>
      </c>
      <c r="K3" s="63">
        <v>477164000</v>
      </c>
      <c r="L3" s="63">
        <v>479381000</v>
      </c>
      <c r="M3" s="63" t="s">
        <v>2402</v>
      </c>
      <c r="N3" s="47">
        <v>5066000000</v>
      </c>
      <c r="O3" s="65">
        <v>295000000</v>
      </c>
      <c r="P3" s="53">
        <v>4771000000</v>
      </c>
      <c r="Q3" s="47">
        <v>1752000000</v>
      </c>
      <c r="R3" s="65">
        <v>1752000000</v>
      </c>
      <c r="S3" s="53"/>
      <c r="T3" s="48"/>
      <c r="U3" s="47">
        <v>1359000000</v>
      </c>
      <c r="V3" s="65"/>
      <c r="W3" s="65"/>
      <c r="X3" s="65"/>
      <c r="Y3" s="53"/>
      <c r="Z3" s="48">
        <v>969000000</v>
      </c>
      <c r="AA3" s="48">
        <v>651000000</v>
      </c>
      <c r="AB3" s="48"/>
      <c r="AC3" s="48"/>
      <c r="AD3" s="48"/>
      <c r="AE3" s="48"/>
      <c r="AF3" s="48"/>
      <c r="AG3" s="48">
        <v>318000000</v>
      </c>
      <c r="AH3" s="48">
        <v>9146000000</v>
      </c>
      <c r="AI3" s="47">
        <v>34156000000</v>
      </c>
      <c r="AJ3" s="65">
        <v>49802000000</v>
      </c>
      <c r="AK3" s="53">
        <v>-15646000000</v>
      </c>
      <c r="AL3" s="47"/>
      <c r="AM3" s="65"/>
      <c r="AN3" s="65"/>
      <c r="AO3" s="53"/>
      <c r="AP3" s="47">
        <v>9483000000</v>
      </c>
      <c r="AQ3" s="65">
        <v>2203000000</v>
      </c>
      <c r="AR3" s="65">
        <v>4091000000</v>
      </c>
      <c r="AS3" s="65"/>
      <c r="AT3" s="65"/>
      <c r="AU3" s="65">
        <v>1816000000</v>
      </c>
      <c r="AV3" s="65"/>
      <c r="AW3" s="65"/>
      <c r="AX3" s="65"/>
      <c r="AY3" s="65"/>
      <c r="AZ3" s="53">
        <v>1373000000</v>
      </c>
      <c r="BA3" s="48">
        <v>43639000000</v>
      </c>
      <c r="BB3" s="48">
        <v>52785000000</v>
      </c>
      <c r="BC3" s="47">
        <v>5641000000</v>
      </c>
      <c r="BD3" s="65">
        <v>1688000000</v>
      </c>
      <c r="BE3" s="65"/>
      <c r="BF3" s="65"/>
      <c r="BG3" s="53">
        <v>3953000000</v>
      </c>
      <c r="BH3" s="47">
        <v>2554000000</v>
      </c>
      <c r="BI3" s="65"/>
      <c r="BJ3" s="65"/>
      <c r="BK3" s="53"/>
      <c r="BL3" s="47">
        <v>7163000000</v>
      </c>
      <c r="BM3" s="65"/>
      <c r="BN3" s="65"/>
      <c r="BO3" s="65"/>
      <c r="BP3" s="65"/>
      <c r="BQ3" s="53">
        <v>7163000000</v>
      </c>
      <c r="BR3" s="48">
        <v>15358000000</v>
      </c>
      <c r="BS3" s="47">
        <v>22511000000</v>
      </c>
      <c r="BT3" s="65"/>
      <c r="BU3" s="53"/>
      <c r="BV3" s="47">
        <v>15696000000</v>
      </c>
      <c r="BW3" s="65"/>
      <c r="BX3" s="65">
        <v>7497000000</v>
      </c>
      <c r="BY3" s="65"/>
      <c r="BZ3" s="65"/>
      <c r="CA3" s="65"/>
      <c r="CB3" s="65"/>
      <c r="CC3" s="65"/>
      <c r="CD3" s="65"/>
      <c r="CE3" s="65"/>
      <c r="CF3" s="53">
        <v>8199000000</v>
      </c>
      <c r="CG3" s="48">
        <v>38207000000</v>
      </c>
      <c r="CH3" s="74">
        <v>53565000000</v>
      </c>
      <c r="CI3" s="48"/>
      <c r="CJ3" s="47">
        <v>5719000000</v>
      </c>
      <c r="CK3" s="65"/>
      <c r="CL3" s="65"/>
      <c r="CM3" s="53"/>
      <c r="CN3" s="38"/>
      <c r="CO3" s="65">
        <v>-1345000000</v>
      </c>
      <c r="CP3" s="53">
        <v>-5154000000</v>
      </c>
      <c r="CQ3" s="38">
        <v>-780000000</v>
      </c>
      <c r="CR3" s="65"/>
      <c r="CS3" s="51">
        <v>-780000000</v>
      </c>
      <c r="CT3" s="48">
        <v>52785000000</v>
      </c>
    </row>
    <row r="4" spans="1:98" x14ac:dyDescent="0.2">
      <c r="A4" s="63" t="s">
        <v>43</v>
      </c>
      <c r="B4" s="63" t="s">
        <v>44</v>
      </c>
      <c r="C4" s="63" t="str">
        <f>VLOOKUP(A4,'[1]S&amp;P 500 Wikipedia'!A:D,3,FALSE)</f>
        <v>Consumer Discretionary</v>
      </c>
      <c r="D4" s="63">
        <v>184955</v>
      </c>
      <c r="E4" s="63" t="s">
        <v>16</v>
      </c>
      <c r="F4" s="63">
        <v>2017</v>
      </c>
      <c r="G4" s="63" t="s">
        <v>17</v>
      </c>
      <c r="H4" s="64">
        <v>43100</v>
      </c>
      <c r="I4" s="64">
        <v>43152</v>
      </c>
      <c r="J4" s="64">
        <v>43326</v>
      </c>
      <c r="K4" s="63">
        <v>73888000</v>
      </c>
      <c r="L4" s="63">
        <v>74148000</v>
      </c>
      <c r="M4" s="63" t="s">
        <v>2403</v>
      </c>
      <c r="N4" s="47">
        <v>546937000</v>
      </c>
      <c r="O4" s="65">
        <v>546937000</v>
      </c>
      <c r="P4" s="53"/>
      <c r="Q4" s="47">
        <v>606357000</v>
      </c>
      <c r="R4" s="65">
        <v>606357000</v>
      </c>
      <c r="S4" s="53"/>
      <c r="T4" s="48"/>
      <c r="U4" s="47">
        <v>4168492000</v>
      </c>
      <c r="V4" s="65"/>
      <c r="W4" s="65"/>
      <c r="X4" s="65"/>
      <c r="Y4" s="53"/>
      <c r="Z4" s="48">
        <v>105106000</v>
      </c>
      <c r="AA4" s="48"/>
      <c r="AB4" s="48"/>
      <c r="AC4" s="48"/>
      <c r="AD4" s="48"/>
      <c r="AE4" s="48"/>
      <c r="AF4" s="48"/>
      <c r="AG4" s="48">
        <v>105106000</v>
      </c>
      <c r="AH4" s="48">
        <v>5426892000</v>
      </c>
      <c r="AI4" s="47">
        <v>1394138000</v>
      </c>
      <c r="AJ4" s="65"/>
      <c r="AK4" s="53"/>
      <c r="AL4" s="47"/>
      <c r="AM4" s="65"/>
      <c r="AN4" s="65"/>
      <c r="AO4" s="53"/>
      <c r="AP4" s="47">
        <v>1661271000</v>
      </c>
      <c r="AQ4" s="65">
        <v>597674000</v>
      </c>
      <c r="AR4" s="65">
        <v>994293000</v>
      </c>
      <c r="AS4" s="65"/>
      <c r="AT4" s="65"/>
      <c r="AU4" s="65"/>
      <c r="AV4" s="65"/>
      <c r="AW4" s="65"/>
      <c r="AX4" s="65"/>
      <c r="AY4" s="65"/>
      <c r="AZ4" s="53">
        <v>69304000</v>
      </c>
      <c r="BA4" s="48">
        <v>3055409000</v>
      </c>
      <c r="BB4" s="48">
        <v>8482301000</v>
      </c>
      <c r="BC4" s="47">
        <v>3428130000</v>
      </c>
      <c r="BD4" s="65">
        <v>2894582000</v>
      </c>
      <c r="BE4" s="65"/>
      <c r="BF4" s="65"/>
      <c r="BG4" s="53">
        <v>533548000</v>
      </c>
      <c r="BH4" s="47"/>
      <c r="BI4" s="65"/>
      <c r="BJ4" s="65"/>
      <c r="BK4" s="53"/>
      <c r="BL4" s="47">
        <v>51967000</v>
      </c>
      <c r="BM4" s="65"/>
      <c r="BN4" s="65"/>
      <c r="BO4" s="65"/>
      <c r="BP4" s="65"/>
      <c r="BQ4" s="53"/>
      <c r="BR4" s="48">
        <v>3480097000</v>
      </c>
      <c r="BS4" s="47">
        <v>1044327000</v>
      </c>
      <c r="BT4" s="65"/>
      <c r="BU4" s="53"/>
      <c r="BV4" s="47">
        <v>542681000</v>
      </c>
      <c r="BW4" s="65"/>
      <c r="BX4" s="65"/>
      <c r="BY4" s="65"/>
      <c r="BZ4" s="65"/>
      <c r="CA4" s="65"/>
      <c r="CB4" s="65"/>
      <c r="CC4" s="65">
        <v>303620000</v>
      </c>
      <c r="CD4" s="65"/>
      <c r="CE4" s="65"/>
      <c r="CF4" s="53">
        <v>239061000</v>
      </c>
      <c r="CG4" s="48">
        <v>1587008000</v>
      </c>
      <c r="CH4" s="74">
        <v>5067105000</v>
      </c>
      <c r="CI4" s="48">
        <v>0</v>
      </c>
      <c r="CJ4" s="47">
        <v>664654000</v>
      </c>
      <c r="CK4" s="65"/>
      <c r="CL4" s="65"/>
      <c r="CM4" s="53"/>
      <c r="CN4" s="38">
        <v>-144600000</v>
      </c>
      <c r="CO4" s="65">
        <v>2920096000</v>
      </c>
      <c r="CP4" s="53">
        <v>-24954000</v>
      </c>
      <c r="CQ4" s="38">
        <v>3415196000</v>
      </c>
      <c r="CR4" s="65"/>
      <c r="CS4" s="51">
        <v>3415196000</v>
      </c>
      <c r="CT4" s="48">
        <v>8482301000</v>
      </c>
    </row>
    <row r="5" spans="1:98" x14ac:dyDescent="0.2">
      <c r="A5" s="63" t="s">
        <v>140</v>
      </c>
      <c r="B5" s="63" t="s">
        <v>141</v>
      </c>
      <c r="C5" s="63" t="str">
        <f>VLOOKUP(A5,'[1]S&amp;P 500 Wikipedia'!A:D,3,FALSE)</f>
        <v>Information Technology</v>
      </c>
      <c r="D5" s="63">
        <v>111052</v>
      </c>
      <c r="E5" s="63" t="s">
        <v>16</v>
      </c>
      <c r="F5" s="63">
        <v>2017</v>
      </c>
      <c r="G5" s="63" t="s">
        <v>17</v>
      </c>
      <c r="H5" s="64">
        <v>43008</v>
      </c>
      <c r="I5" s="64">
        <v>43041</v>
      </c>
      <c r="J5" s="64">
        <v>43409</v>
      </c>
      <c r="K5" s="63">
        <v>20597712000</v>
      </c>
      <c r="L5" s="63">
        <v>20734344000</v>
      </c>
      <c r="M5" s="63" t="s">
        <v>1604</v>
      </c>
      <c r="N5" s="47">
        <v>74181000000</v>
      </c>
      <c r="O5" s="65">
        <v>20289000000</v>
      </c>
      <c r="P5" s="53">
        <v>53892000000</v>
      </c>
      <c r="Q5" s="47">
        <v>17874000000</v>
      </c>
      <c r="R5" s="65">
        <v>17874000000</v>
      </c>
      <c r="S5" s="53"/>
      <c r="T5" s="48"/>
      <c r="U5" s="47">
        <v>4855000000</v>
      </c>
      <c r="V5" s="65"/>
      <c r="W5" s="65"/>
      <c r="X5" s="65"/>
      <c r="Y5" s="53"/>
      <c r="Z5" s="48">
        <v>31735000000</v>
      </c>
      <c r="AA5" s="48"/>
      <c r="AB5" s="48"/>
      <c r="AC5" s="48"/>
      <c r="AD5" s="48"/>
      <c r="AE5" s="48"/>
      <c r="AF5" s="48"/>
      <c r="AG5" s="48">
        <v>31735000000</v>
      </c>
      <c r="AH5" s="48">
        <v>128645000000</v>
      </c>
      <c r="AI5" s="47">
        <v>33783000000</v>
      </c>
      <c r="AJ5" s="65"/>
      <c r="AK5" s="53"/>
      <c r="AL5" s="47">
        <v>194714000000</v>
      </c>
      <c r="AM5" s="65"/>
      <c r="AN5" s="65">
        <v>194714000000</v>
      </c>
      <c r="AO5" s="53"/>
      <c r="AP5" s="47">
        <v>18177000000</v>
      </c>
      <c r="AQ5" s="65"/>
      <c r="AR5" s="65"/>
      <c r="AS5" s="65"/>
      <c r="AT5" s="65"/>
      <c r="AU5" s="65"/>
      <c r="AV5" s="65"/>
      <c r="AW5" s="65"/>
      <c r="AX5" s="65"/>
      <c r="AY5" s="65"/>
      <c r="AZ5" s="53">
        <v>18177000000</v>
      </c>
      <c r="BA5" s="48">
        <v>246674000000</v>
      </c>
      <c r="BB5" s="48">
        <v>375319000000</v>
      </c>
      <c r="BC5" s="47">
        <v>44242000000</v>
      </c>
      <c r="BD5" s="65">
        <v>44242000000</v>
      </c>
      <c r="BE5" s="65"/>
      <c r="BF5" s="65"/>
      <c r="BG5" s="53"/>
      <c r="BH5" s="47">
        <v>18473000000</v>
      </c>
      <c r="BI5" s="65">
        <v>11977000000</v>
      </c>
      <c r="BJ5" s="65"/>
      <c r="BK5" s="53">
        <v>6496000000</v>
      </c>
      <c r="BL5" s="47">
        <v>38099000000</v>
      </c>
      <c r="BM5" s="65">
        <v>7548000000</v>
      </c>
      <c r="BN5" s="65"/>
      <c r="BO5" s="65"/>
      <c r="BP5" s="65"/>
      <c r="BQ5" s="53">
        <v>30551000000</v>
      </c>
      <c r="BR5" s="48">
        <v>100814000000</v>
      </c>
      <c r="BS5" s="47">
        <v>97207000000</v>
      </c>
      <c r="BT5" s="65"/>
      <c r="BU5" s="53"/>
      <c r="BV5" s="47">
        <v>43251000000</v>
      </c>
      <c r="BW5" s="65"/>
      <c r="BX5" s="65"/>
      <c r="BY5" s="65"/>
      <c r="BZ5" s="65"/>
      <c r="CA5" s="65"/>
      <c r="CB5" s="65">
        <v>2836000000</v>
      </c>
      <c r="CC5" s="65"/>
      <c r="CD5" s="65"/>
      <c r="CE5" s="65"/>
      <c r="CF5" s="53">
        <v>40415000000</v>
      </c>
      <c r="CG5" s="48">
        <v>140458000000</v>
      </c>
      <c r="CH5" s="74">
        <v>241272000000</v>
      </c>
      <c r="CI5" s="48"/>
      <c r="CJ5" s="47">
        <v>35867000000</v>
      </c>
      <c r="CK5" s="65">
        <v>35867000000</v>
      </c>
      <c r="CL5" s="65"/>
      <c r="CM5" s="53"/>
      <c r="CN5" s="38"/>
      <c r="CO5" s="65">
        <v>98330000000</v>
      </c>
      <c r="CP5" s="53">
        <v>-150000000</v>
      </c>
      <c r="CQ5" s="38">
        <v>134047000000</v>
      </c>
      <c r="CR5" s="65"/>
      <c r="CS5" s="51">
        <v>134047000000</v>
      </c>
      <c r="CT5" s="48">
        <v>375319000000</v>
      </c>
    </row>
    <row r="6" spans="1:98" x14ac:dyDescent="0.2">
      <c r="A6" s="63" t="s">
        <v>26</v>
      </c>
      <c r="B6" s="63" t="s">
        <v>27</v>
      </c>
      <c r="C6" s="63" t="str">
        <f>VLOOKUP(A6,'[1]S&amp;P 500 Wikipedia'!A:D,3,FALSE)</f>
        <v>Health Care</v>
      </c>
      <c r="D6" s="63">
        <v>61199</v>
      </c>
      <c r="E6" s="63" t="s">
        <v>16</v>
      </c>
      <c r="F6" s="63">
        <v>2017</v>
      </c>
      <c r="G6" s="63" t="s">
        <v>17</v>
      </c>
      <c r="H6" s="64">
        <v>43100</v>
      </c>
      <c r="I6" s="64">
        <v>43147</v>
      </c>
      <c r="J6" s="64">
        <v>43411</v>
      </c>
      <c r="K6" s="63">
        <v>1595000000</v>
      </c>
      <c r="L6" s="63">
        <v>1606000000</v>
      </c>
      <c r="M6" s="63" t="s">
        <v>2404</v>
      </c>
      <c r="N6" s="47">
        <v>9789000000</v>
      </c>
      <c r="O6" s="65">
        <v>9303000000</v>
      </c>
      <c r="P6" s="53">
        <v>486000000</v>
      </c>
      <c r="Q6" s="47">
        <v>5088000000</v>
      </c>
      <c r="R6" s="65">
        <v>5088000000</v>
      </c>
      <c r="S6" s="53"/>
      <c r="T6" s="48"/>
      <c r="U6" s="47">
        <v>1605000000</v>
      </c>
      <c r="V6" s="65"/>
      <c r="W6" s="65"/>
      <c r="X6" s="65"/>
      <c r="Y6" s="53"/>
      <c r="Z6" s="48">
        <v>4741000000</v>
      </c>
      <c r="AA6" s="48">
        <v>4741000000</v>
      </c>
      <c r="AB6" s="48"/>
      <c r="AC6" s="48"/>
      <c r="AD6" s="48"/>
      <c r="AE6" s="48"/>
      <c r="AF6" s="48"/>
      <c r="AG6" s="48"/>
      <c r="AH6" s="48">
        <v>21223000000</v>
      </c>
      <c r="AI6" s="47">
        <v>2803000000</v>
      </c>
      <c r="AJ6" s="65"/>
      <c r="AK6" s="53"/>
      <c r="AL6" s="47">
        <v>2090000000</v>
      </c>
      <c r="AM6" s="65"/>
      <c r="AN6" s="65"/>
      <c r="AO6" s="53"/>
      <c r="AP6" s="47">
        <v>44670000000</v>
      </c>
      <c r="AQ6" s="65">
        <v>27559000000</v>
      </c>
      <c r="AR6" s="65">
        <v>15785000000</v>
      </c>
      <c r="AS6" s="65"/>
      <c r="AT6" s="65"/>
      <c r="AU6" s="65"/>
      <c r="AV6" s="65"/>
      <c r="AW6" s="65"/>
      <c r="AX6" s="65"/>
      <c r="AY6" s="65"/>
      <c r="AZ6" s="53">
        <v>1326000000</v>
      </c>
      <c r="BA6" s="48">
        <v>49563000000</v>
      </c>
      <c r="BB6" s="48">
        <v>70786000000</v>
      </c>
      <c r="BC6" s="47">
        <v>10226000000</v>
      </c>
      <c r="BD6" s="65"/>
      <c r="BE6" s="65"/>
      <c r="BF6" s="65"/>
      <c r="BG6" s="53"/>
      <c r="BH6" s="47">
        <v>6415000000</v>
      </c>
      <c r="BI6" s="65"/>
      <c r="BJ6" s="65"/>
      <c r="BK6" s="53"/>
      <c r="BL6" s="47"/>
      <c r="BM6" s="65"/>
      <c r="BN6" s="65"/>
      <c r="BO6" s="65"/>
      <c r="BP6" s="65"/>
      <c r="BQ6" s="53"/>
      <c r="BR6" s="48">
        <v>16641000000</v>
      </c>
      <c r="BS6" s="47">
        <v>30953000000</v>
      </c>
      <c r="BT6" s="65"/>
      <c r="BU6" s="53"/>
      <c r="BV6" s="47">
        <v>18095000000</v>
      </c>
      <c r="BW6" s="65"/>
      <c r="BX6" s="65"/>
      <c r="BY6" s="65"/>
      <c r="BZ6" s="65"/>
      <c r="CA6" s="65"/>
      <c r="CB6" s="65"/>
      <c r="CC6" s="65">
        <v>2490000000</v>
      </c>
      <c r="CD6" s="65"/>
      <c r="CE6" s="65"/>
      <c r="CF6" s="53">
        <v>15605000000</v>
      </c>
      <c r="CG6" s="48">
        <v>49048000000</v>
      </c>
      <c r="CH6" s="74">
        <v>65689000000</v>
      </c>
      <c r="CI6" s="48"/>
      <c r="CJ6" s="47">
        <v>14288000000</v>
      </c>
      <c r="CK6" s="65"/>
      <c r="CL6" s="65"/>
      <c r="CM6" s="53"/>
      <c r="CN6" s="38">
        <v>-11923000000</v>
      </c>
      <c r="CO6" s="65">
        <v>5459000000</v>
      </c>
      <c r="CP6" s="53">
        <v>-2727000000</v>
      </c>
      <c r="CQ6" s="38">
        <v>5097000000</v>
      </c>
      <c r="CR6" s="65"/>
      <c r="CS6" s="51">
        <v>5097000000</v>
      </c>
      <c r="CT6" s="48">
        <v>70786000000</v>
      </c>
    </row>
    <row r="7" spans="1:98" x14ac:dyDescent="0.2">
      <c r="A7" s="63" t="s">
        <v>115</v>
      </c>
      <c r="B7" s="63" t="s">
        <v>116</v>
      </c>
      <c r="C7" s="63" t="str">
        <f>VLOOKUP(A7,'[1]S&amp;P 500 Wikipedia'!A:D,3,FALSE)</f>
        <v>Health Care</v>
      </c>
      <c r="D7" s="63">
        <v>187024</v>
      </c>
      <c r="E7" s="63" t="s">
        <v>16</v>
      </c>
      <c r="F7" s="63">
        <v>2017</v>
      </c>
      <c r="G7" s="63" t="s">
        <v>17</v>
      </c>
      <c r="H7" s="64">
        <v>43008</v>
      </c>
      <c r="I7" s="64">
        <v>43060</v>
      </c>
      <c r="J7" s="64">
        <v>43424</v>
      </c>
      <c r="K7" s="63">
        <v>218513000</v>
      </c>
      <c r="L7" s="63">
        <v>221335000</v>
      </c>
      <c r="M7" s="63" t="s">
        <v>1605</v>
      </c>
      <c r="N7" s="47">
        <v>2435115000</v>
      </c>
      <c r="O7" s="65">
        <v>2435115000</v>
      </c>
      <c r="P7" s="53"/>
      <c r="Q7" s="47">
        <v>10303324000</v>
      </c>
      <c r="R7" s="65">
        <v>10303324000</v>
      </c>
      <c r="S7" s="53"/>
      <c r="T7" s="48"/>
      <c r="U7" s="47">
        <v>11461428000</v>
      </c>
      <c r="V7" s="65"/>
      <c r="W7" s="65"/>
      <c r="X7" s="65"/>
      <c r="Y7" s="53"/>
      <c r="Z7" s="48">
        <v>103432000</v>
      </c>
      <c r="AA7" s="48">
        <v>103432000</v>
      </c>
      <c r="AB7" s="48"/>
      <c r="AC7" s="48"/>
      <c r="AD7" s="48"/>
      <c r="AE7" s="48"/>
      <c r="AF7" s="48"/>
      <c r="AG7" s="48"/>
      <c r="AH7" s="48">
        <v>24303299000</v>
      </c>
      <c r="AI7" s="47">
        <v>1797945000</v>
      </c>
      <c r="AJ7" s="65">
        <v>3091205000</v>
      </c>
      <c r="AK7" s="53">
        <v>-1293260000</v>
      </c>
      <c r="AL7" s="47"/>
      <c r="AM7" s="65"/>
      <c r="AN7" s="65"/>
      <c r="AO7" s="53"/>
      <c r="AP7" s="47">
        <v>9215226000</v>
      </c>
      <c r="AQ7" s="65"/>
      <c r="AR7" s="65">
        <v>6044281000</v>
      </c>
      <c r="AS7" s="65">
        <v>2833281000</v>
      </c>
      <c r="AT7" s="65"/>
      <c r="AU7" s="65"/>
      <c r="AV7" s="65"/>
      <c r="AW7" s="65"/>
      <c r="AX7" s="65"/>
      <c r="AY7" s="65"/>
      <c r="AZ7" s="53">
        <v>337664000</v>
      </c>
      <c r="BA7" s="48">
        <v>11013171000</v>
      </c>
      <c r="BB7" s="48">
        <v>35316470000</v>
      </c>
      <c r="BC7" s="47">
        <v>26806044000</v>
      </c>
      <c r="BD7" s="65">
        <v>25404042000</v>
      </c>
      <c r="BE7" s="65"/>
      <c r="BF7" s="65"/>
      <c r="BG7" s="53">
        <v>1402002000</v>
      </c>
      <c r="BH7" s="47">
        <v>12121000</v>
      </c>
      <c r="BI7" s="65"/>
      <c r="BJ7" s="65"/>
      <c r="BK7" s="53"/>
      <c r="BL7" s="47"/>
      <c r="BM7" s="65"/>
      <c r="BN7" s="65"/>
      <c r="BO7" s="65"/>
      <c r="BP7" s="65"/>
      <c r="BQ7" s="53"/>
      <c r="BR7" s="48">
        <v>26818165000</v>
      </c>
      <c r="BS7" s="47">
        <v>3781569000</v>
      </c>
      <c r="BT7" s="65"/>
      <c r="BU7" s="53"/>
      <c r="BV7" s="47">
        <v>2652275000</v>
      </c>
      <c r="BW7" s="65"/>
      <c r="BX7" s="65"/>
      <c r="BY7" s="65"/>
      <c r="BZ7" s="65"/>
      <c r="CA7" s="65"/>
      <c r="CB7" s="65"/>
      <c r="CC7" s="65">
        <v>2492612000</v>
      </c>
      <c r="CD7" s="65"/>
      <c r="CE7" s="65"/>
      <c r="CF7" s="53">
        <v>159663000</v>
      </c>
      <c r="CG7" s="48">
        <v>6433844000</v>
      </c>
      <c r="CH7" s="74">
        <v>33252009000</v>
      </c>
      <c r="CI7" s="48"/>
      <c r="CJ7" s="47">
        <v>4520441000</v>
      </c>
      <c r="CK7" s="65"/>
      <c r="CL7" s="65"/>
      <c r="CM7" s="53"/>
      <c r="CN7" s="38">
        <v>-4755348000</v>
      </c>
      <c r="CO7" s="65">
        <v>2395218000</v>
      </c>
      <c r="CP7" s="53">
        <v>-95850000</v>
      </c>
      <c r="CQ7" s="38">
        <v>2064461000</v>
      </c>
      <c r="CR7" s="65">
        <v>0</v>
      </c>
      <c r="CS7" s="51">
        <v>2064461000</v>
      </c>
      <c r="CT7" s="48">
        <v>35316470000</v>
      </c>
    </row>
    <row r="8" spans="1:98" x14ac:dyDescent="0.2">
      <c r="A8" s="63" t="s">
        <v>29</v>
      </c>
      <c r="B8" s="63" t="s">
        <v>30</v>
      </c>
      <c r="C8" s="63" t="str">
        <f>VLOOKUP(A8,'[1]S&amp;P 500 Wikipedia'!A:D,3,FALSE)</f>
        <v>Health Care</v>
      </c>
      <c r="D8" s="63">
        <v>445587</v>
      </c>
      <c r="E8" s="63" t="s">
        <v>16</v>
      </c>
      <c r="F8" s="63">
        <v>2017</v>
      </c>
      <c r="G8" s="63" t="s">
        <v>17</v>
      </c>
      <c r="H8" s="64">
        <v>43190</v>
      </c>
      <c r="I8" s="64">
        <v>43244</v>
      </c>
      <c r="J8" s="64">
        <v>43244</v>
      </c>
      <c r="K8" s="63">
        <v>44329000</v>
      </c>
      <c r="L8" s="63">
        <v>46221000</v>
      </c>
      <c r="M8" s="63" t="s">
        <v>2043</v>
      </c>
      <c r="N8" s="47">
        <v>362249000</v>
      </c>
      <c r="O8" s="65">
        <v>42975000</v>
      </c>
      <c r="P8" s="53">
        <v>319274000</v>
      </c>
      <c r="Q8" s="47">
        <v>70010000</v>
      </c>
      <c r="R8" s="65">
        <v>70010000</v>
      </c>
      <c r="S8" s="53"/>
      <c r="T8" s="48"/>
      <c r="U8" s="47">
        <v>50204000</v>
      </c>
      <c r="V8" s="65"/>
      <c r="W8" s="65"/>
      <c r="X8" s="65"/>
      <c r="Y8" s="53"/>
      <c r="Z8" s="48">
        <v>11808000</v>
      </c>
      <c r="AA8" s="48">
        <v>11808000</v>
      </c>
      <c r="AB8" s="48"/>
      <c r="AC8" s="48"/>
      <c r="AD8" s="48"/>
      <c r="AE8" s="48"/>
      <c r="AF8" s="48"/>
      <c r="AG8" s="48"/>
      <c r="AH8" s="48">
        <v>494271000</v>
      </c>
      <c r="AI8" s="47">
        <v>117167000</v>
      </c>
      <c r="AJ8" s="65"/>
      <c r="AK8" s="53"/>
      <c r="AL8" s="47">
        <v>37502000</v>
      </c>
      <c r="AM8" s="65"/>
      <c r="AN8" s="65"/>
      <c r="AO8" s="53"/>
      <c r="AP8" s="47">
        <v>137435000</v>
      </c>
      <c r="AQ8" s="65">
        <v>16705000</v>
      </c>
      <c r="AR8" s="65">
        <v>35808000</v>
      </c>
      <c r="AS8" s="65"/>
      <c r="AT8" s="65"/>
      <c r="AU8" s="65">
        <v>70746000</v>
      </c>
      <c r="AV8" s="65"/>
      <c r="AW8" s="65"/>
      <c r="AX8" s="65"/>
      <c r="AY8" s="65"/>
      <c r="AZ8" s="53">
        <v>14176000</v>
      </c>
      <c r="BA8" s="48">
        <v>292104000</v>
      </c>
      <c r="BB8" s="48">
        <v>786375000</v>
      </c>
      <c r="BC8" s="47">
        <v>69712000</v>
      </c>
      <c r="BD8" s="65">
        <v>23565000</v>
      </c>
      <c r="BE8" s="65"/>
      <c r="BF8" s="65"/>
      <c r="BG8" s="53">
        <v>46147000</v>
      </c>
      <c r="BH8" s="47"/>
      <c r="BI8" s="65"/>
      <c r="BJ8" s="65"/>
      <c r="BK8" s="53"/>
      <c r="BL8" s="47">
        <v>14970000</v>
      </c>
      <c r="BM8" s="65">
        <v>14970000</v>
      </c>
      <c r="BN8" s="65"/>
      <c r="BO8" s="65"/>
      <c r="BP8" s="65"/>
      <c r="BQ8" s="53"/>
      <c r="BR8" s="48">
        <v>84682000</v>
      </c>
      <c r="BS8" s="47"/>
      <c r="BT8" s="65"/>
      <c r="BU8" s="53"/>
      <c r="BV8" s="47">
        <v>12169000</v>
      </c>
      <c r="BW8" s="65"/>
      <c r="BX8" s="65"/>
      <c r="BY8" s="65"/>
      <c r="BZ8" s="65"/>
      <c r="CA8" s="65"/>
      <c r="CB8" s="65"/>
      <c r="CC8" s="65">
        <v>903000</v>
      </c>
      <c r="CD8" s="65"/>
      <c r="CE8" s="65"/>
      <c r="CF8" s="53">
        <v>11266000</v>
      </c>
      <c r="CG8" s="48">
        <v>12169000</v>
      </c>
      <c r="CH8" s="74">
        <v>96851000</v>
      </c>
      <c r="CI8" s="48">
        <v>0</v>
      </c>
      <c r="CJ8" s="47">
        <v>620349000</v>
      </c>
      <c r="CK8" s="65"/>
      <c r="CL8" s="65"/>
      <c r="CM8" s="53"/>
      <c r="CN8" s="38">
        <v>-67078000</v>
      </c>
      <c r="CO8" s="65">
        <v>140457000</v>
      </c>
      <c r="CP8" s="53">
        <v>-4204000</v>
      </c>
      <c r="CQ8" s="38">
        <v>689524000</v>
      </c>
      <c r="CR8" s="65"/>
      <c r="CS8" s="51">
        <v>689524000</v>
      </c>
      <c r="CT8" s="48">
        <v>786375000</v>
      </c>
    </row>
    <row r="9" spans="1:98" x14ac:dyDescent="0.2">
      <c r="A9" s="63" t="s">
        <v>22</v>
      </c>
      <c r="B9" s="63" t="s">
        <v>23</v>
      </c>
      <c r="C9" s="63" t="str">
        <f>VLOOKUP(A9,'[1]S&amp;P 500 Wikipedia'!A:D,3,FALSE)</f>
        <v>Health Care</v>
      </c>
      <c r="D9" s="63">
        <v>63877</v>
      </c>
      <c r="E9" s="63" t="s">
        <v>16</v>
      </c>
      <c r="F9" s="63">
        <v>2017</v>
      </c>
      <c r="G9" s="63" t="s">
        <v>17</v>
      </c>
      <c r="H9" s="64">
        <v>43100</v>
      </c>
      <c r="I9" s="64">
        <v>43147</v>
      </c>
      <c r="J9" s="64">
        <v>43222</v>
      </c>
      <c r="K9" s="63">
        <v>1748363000</v>
      </c>
      <c r="L9" s="63">
        <v>1757766000</v>
      </c>
      <c r="M9" s="63" t="s">
        <v>2405</v>
      </c>
      <c r="N9" s="47">
        <v>9610000000</v>
      </c>
      <c r="O9" s="65">
        <v>9407000000</v>
      </c>
      <c r="P9" s="53">
        <v>203000000</v>
      </c>
      <c r="Q9" s="47">
        <v>5249000000</v>
      </c>
      <c r="R9" s="65">
        <v>5249000000</v>
      </c>
      <c r="S9" s="53"/>
      <c r="T9" s="48"/>
      <c r="U9" s="47">
        <v>3601000000</v>
      </c>
      <c r="V9" s="65"/>
      <c r="W9" s="65"/>
      <c r="X9" s="65"/>
      <c r="Y9" s="53"/>
      <c r="Z9" s="48">
        <v>1687000000</v>
      </c>
      <c r="AA9" s="48">
        <v>1667000000</v>
      </c>
      <c r="AB9" s="48"/>
      <c r="AC9" s="48">
        <v>20000000</v>
      </c>
      <c r="AD9" s="48"/>
      <c r="AE9" s="48"/>
      <c r="AF9" s="48"/>
      <c r="AG9" s="48"/>
      <c r="AH9" s="48">
        <v>20147000000</v>
      </c>
      <c r="AI9" s="47">
        <v>7607000000</v>
      </c>
      <c r="AJ9" s="65">
        <v>15265000000</v>
      </c>
      <c r="AK9" s="53">
        <v>-7658000000</v>
      </c>
      <c r="AL9" s="47">
        <v>883000000</v>
      </c>
      <c r="AM9" s="65"/>
      <c r="AN9" s="65"/>
      <c r="AO9" s="53"/>
      <c r="AP9" s="47">
        <v>47613000000</v>
      </c>
      <c r="AQ9" s="65">
        <v>21473000000</v>
      </c>
      <c r="AR9" s="65">
        <v>24020000000</v>
      </c>
      <c r="AS9" s="65"/>
      <c r="AT9" s="65"/>
      <c r="AU9" s="65"/>
      <c r="AV9" s="65"/>
      <c r="AW9" s="65"/>
      <c r="AX9" s="65"/>
      <c r="AY9" s="65"/>
      <c r="AZ9" s="53">
        <v>2120000000</v>
      </c>
      <c r="BA9" s="48">
        <v>56103000000</v>
      </c>
      <c r="BB9" s="48">
        <v>76250000000</v>
      </c>
      <c r="BC9" s="47">
        <v>8198000000</v>
      </c>
      <c r="BD9" s="65">
        <v>2402000000</v>
      </c>
      <c r="BE9" s="65"/>
      <c r="BF9" s="65"/>
      <c r="BG9" s="53">
        <v>5796000000</v>
      </c>
      <c r="BH9" s="47">
        <v>714000000</v>
      </c>
      <c r="BI9" s="65">
        <v>206000000</v>
      </c>
      <c r="BJ9" s="65"/>
      <c r="BK9" s="53">
        <v>508000000</v>
      </c>
      <c r="BL9" s="47"/>
      <c r="BM9" s="65"/>
      <c r="BN9" s="65"/>
      <c r="BO9" s="65"/>
      <c r="BP9" s="65"/>
      <c r="BQ9" s="53"/>
      <c r="BR9" s="48">
        <v>8912000000</v>
      </c>
      <c r="BS9" s="47">
        <v>27210000000</v>
      </c>
      <c r="BT9" s="65"/>
      <c r="BU9" s="53"/>
      <c r="BV9" s="47">
        <v>9030000000</v>
      </c>
      <c r="BW9" s="65"/>
      <c r="BX9" s="65"/>
      <c r="BY9" s="65"/>
      <c r="BZ9" s="65"/>
      <c r="CA9" s="65"/>
      <c r="CB9" s="65"/>
      <c r="CC9" s="65"/>
      <c r="CD9" s="65"/>
      <c r="CE9" s="65"/>
      <c r="CF9" s="53">
        <v>9030000000</v>
      </c>
      <c r="CG9" s="48">
        <v>36240000000</v>
      </c>
      <c r="CH9" s="74">
        <v>45152000000</v>
      </c>
      <c r="CI9" s="48">
        <v>0</v>
      </c>
      <c r="CJ9" s="47">
        <v>23206000000</v>
      </c>
      <c r="CK9" s="65"/>
      <c r="CL9" s="65"/>
      <c r="CM9" s="53"/>
      <c r="CN9" s="38">
        <v>-10225000000</v>
      </c>
      <c r="CO9" s="65">
        <v>23978000000</v>
      </c>
      <c r="CP9" s="53">
        <v>-6062000000</v>
      </c>
      <c r="CQ9" s="38">
        <v>30897000000</v>
      </c>
      <c r="CR9" s="65">
        <v>201000000</v>
      </c>
      <c r="CS9" s="51">
        <v>31098000000</v>
      </c>
      <c r="CT9" s="48">
        <v>76250000000</v>
      </c>
    </row>
    <row r="10" spans="1:98" x14ac:dyDescent="0.2">
      <c r="A10" s="63" t="s">
        <v>32</v>
      </c>
      <c r="B10" s="63" t="s">
        <v>33</v>
      </c>
      <c r="C10" s="63" t="str">
        <f>VLOOKUP(A10,'[1]S&amp;P 500 Wikipedia'!A:D,3,FALSE)</f>
        <v>Information Technology</v>
      </c>
      <c r="D10" s="63">
        <v>61372</v>
      </c>
      <c r="E10" s="63" t="s">
        <v>16</v>
      </c>
      <c r="F10" s="63">
        <v>2017</v>
      </c>
      <c r="G10" s="63" t="s">
        <v>17</v>
      </c>
      <c r="H10" s="64">
        <v>42978</v>
      </c>
      <c r="I10" s="64">
        <v>43034</v>
      </c>
      <c r="J10" s="64">
        <v>43090</v>
      </c>
      <c r="K10" s="63">
        <v>617410484</v>
      </c>
      <c r="L10" s="63">
        <v>658250278</v>
      </c>
      <c r="M10" s="63" t="s">
        <v>2406</v>
      </c>
      <c r="N10" s="47">
        <v>4129871000</v>
      </c>
      <c r="O10" s="65">
        <v>4126860000</v>
      </c>
      <c r="P10" s="53">
        <v>3011000</v>
      </c>
      <c r="Q10" s="35">
        <v>0</v>
      </c>
      <c r="R10" s="36">
        <v>0</v>
      </c>
      <c r="S10" s="53"/>
      <c r="T10" s="48"/>
      <c r="U10" s="47"/>
      <c r="V10" s="65"/>
      <c r="W10" s="65"/>
      <c r="X10" s="65"/>
      <c r="Y10" s="53"/>
      <c r="Z10" s="37">
        <v>7967418000</v>
      </c>
      <c r="AA10" s="48"/>
      <c r="AB10" s="48"/>
      <c r="AC10" s="48"/>
      <c r="AD10" s="48"/>
      <c r="AE10" s="48"/>
      <c r="AF10" s="48"/>
      <c r="AG10" s="37">
        <v>7967418000</v>
      </c>
      <c r="AH10" s="48">
        <v>12097289000</v>
      </c>
      <c r="AI10" s="47">
        <v>1140598000</v>
      </c>
      <c r="AJ10" s="65"/>
      <c r="AK10" s="53"/>
      <c r="AL10" s="47">
        <v>211610000</v>
      </c>
      <c r="AM10" s="65"/>
      <c r="AN10" s="65"/>
      <c r="AO10" s="53"/>
      <c r="AP10" s="47">
        <v>9240393000</v>
      </c>
      <c r="AQ10" s="65"/>
      <c r="AR10" s="65">
        <v>5002352000</v>
      </c>
      <c r="AS10" s="65"/>
      <c r="AT10" s="65"/>
      <c r="AU10" s="65">
        <v>2214901000</v>
      </c>
      <c r="AV10" s="65"/>
      <c r="AW10" s="65"/>
      <c r="AX10" s="65"/>
      <c r="AY10" s="65"/>
      <c r="AZ10" s="53">
        <v>2023140000</v>
      </c>
      <c r="BA10" s="48">
        <v>10592601000</v>
      </c>
      <c r="BB10" s="48">
        <v>22689890000</v>
      </c>
      <c r="BC10" s="47">
        <v>6677305000</v>
      </c>
      <c r="BD10" s="65">
        <v>1525065000</v>
      </c>
      <c r="BE10" s="65"/>
      <c r="BF10" s="65"/>
      <c r="BG10" s="53">
        <v>5152240000</v>
      </c>
      <c r="BH10" s="47">
        <v>2907000</v>
      </c>
      <c r="BI10" s="65"/>
      <c r="BJ10" s="65"/>
      <c r="BK10" s="53"/>
      <c r="BL10" s="47">
        <v>3144067000</v>
      </c>
      <c r="BM10" s="65">
        <v>2669520000</v>
      </c>
      <c r="BN10" s="65"/>
      <c r="BO10" s="65"/>
      <c r="BP10" s="65"/>
      <c r="BQ10" s="53">
        <v>474547000</v>
      </c>
      <c r="BR10" s="48">
        <v>9824279000</v>
      </c>
      <c r="BS10" s="47">
        <v>22163000</v>
      </c>
      <c r="BT10" s="65"/>
      <c r="BU10" s="53"/>
      <c r="BV10" s="47">
        <v>3133248000</v>
      </c>
      <c r="BW10" s="65">
        <v>663248000</v>
      </c>
      <c r="BX10" s="65">
        <v>1408759000</v>
      </c>
      <c r="BY10" s="65"/>
      <c r="BZ10" s="65"/>
      <c r="CA10" s="65"/>
      <c r="CB10" s="65"/>
      <c r="CC10" s="65">
        <v>711878000</v>
      </c>
      <c r="CD10" s="65"/>
      <c r="CE10" s="65"/>
      <c r="CF10" s="53">
        <v>349363000</v>
      </c>
      <c r="CG10" s="48">
        <v>3155411000</v>
      </c>
      <c r="CH10" s="74">
        <v>12979690000</v>
      </c>
      <c r="CI10" s="48"/>
      <c r="CJ10" s="47">
        <v>3516470000</v>
      </c>
      <c r="CK10" s="65">
        <v>71000</v>
      </c>
      <c r="CL10" s="65">
        <v>3516399000</v>
      </c>
      <c r="CM10" s="53"/>
      <c r="CN10" s="38">
        <v>-1649090000</v>
      </c>
      <c r="CO10" s="65">
        <v>7081855000</v>
      </c>
      <c r="CP10" s="53">
        <v>242000</v>
      </c>
      <c r="CQ10" s="38">
        <v>8949477000</v>
      </c>
      <c r="CR10" s="65">
        <v>760723000</v>
      </c>
      <c r="CS10" s="51">
        <v>9710200000</v>
      </c>
      <c r="CT10" s="48">
        <v>22689890000</v>
      </c>
    </row>
    <row r="11" spans="1:98" x14ac:dyDescent="0.2">
      <c r="A11" s="63" t="s">
        <v>40</v>
      </c>
      <c r="B11" s="63" t="s">
        <v>41</v>
      </c>
      <c r="C11" s="63" t="str">
        <f>VLOOKUP(A11,'[1]S&amp;P 500 Wikipedia'!A:D,3,FALSE)</f>
        <v>Information Technology</v>
      </c>
      <c r="D11" s="63">
        <v>14099</v>
      </c>
      <c r="E11" s="63" t="s">
        <v>16</v>
      </c>
      <c r="F11" s="63">
        <v>2017</v>
      </c>
      <c r="G11" s="63" t="s">
        <v>17</v>
      </c>
      <c r="H11" s="64">
        <v>43100</v>
      </c>
      <c r="I11" s="64">
        <v>43122</v>
      </c>
      <c r="J11" s="64">
        <v>43122</v>
      </c>
      <c r="K11" s="63">
        <v>492119000</v>
      </c>
      <c r="L11" s="63">
        <v>502882000</v>
      </c>
      <c r="M11" s="63" t="s">
        <v>2046</v>
      </c>
      <c r="N11" s="47">
        <v>5819774000</v>
      </c>
      <c r="O11" s="65">
        <v>2306072000</v>
      </c>
      <c r="P11" s="53">
        <v>3513702000</v>
      </c>
      <c r="Q11" s="47">
        <v>1217968000</v>
      </c>
      <c r="R11" s="65">
        <v>1217968000</v>
      </c>
      <c r="S11" s="53"/>
      <c r="T11" s="48"/>
      <c r="U11" s="47"/>
      <c r="V11" s="65"/>
      <c r="W11" s="65"/>
      <c r="X11" s="65"/>
      <c r="Y11" s="53"/>
      <c r="Z11" s="48">
        <v>210071000</v>
      </c>
      <c r="AA11" s="48">
        <v>210071000</v>
      </c>
      <c r="AB11" s="48"/>
      <c r="AC11" s="48"/>
      <c r="AD11" s="48"/>
      <c r="AE11" s="48"/>
      <c r="AF11" s="48"/>
      <c r="AG11" s="48"/>
      <c r="AH11" s="48">
        <v>7247813000</v>
      </c>
      <c r="AI11" s="47">
        <v>936976000</v>
      </c>
      <c r="AJ11" s="65"/>
      <c r="AK11" s="53"/>
      <c r="AL11" s="47">
        <v>0</v>
      </c>
      <c r="AM11" s="65"/>
      <c r="AN11" s="65"/>
      <c r="AO11" s="53">
        <v>0</v>
      </c>
      <c r="AP11" s="47">
        <v>6350767000</v>
      </c>
      <c r="AQ11" s="65">
        <v>385658000</v>
      </c>
      <c r="AR11" s="65">
        <v>5821561000</v>
      </c>
      <c r="AS11" s="65"/>
      <c r="AT11" s="65"/>
      <c r="AU11" s="65"/>
      <c r="AV11" s="65"/>
      <c r="AW11" s="65"/>
      <c r="AX11" s="65"/>
      <c r="AY11" s="65"/>
      <c r="AZ11" s="53">
        <v>143548000</v>
      </c>
      <c r="BA11" s="48">
        <v>7287743000</v>
      </c>
      <c r="BB11" s="48">
        <v>14535556000</v>
      </c>
      <c r="BC11" s="47">
        <v>1121507000</v>
      </c>
      <c r="BD11" s="65">
        <v>113538000</v>
      </c>
      <c r="BE11" s="65"/>
      <c r="BF11" s="65"/>
      <c r="BG11" s="53">
        <v>1007969000</v>
      </c>
      <c r="BH11" s="47"/>
      <c r="BI11" s="65"/>
      <c r="BJ11" s="65"/>
      <c r="BK11" s="53"/>
      <c r="BL11" s="47">
        <v>2405950000</v>
      </c>
      <c r="BM11" s="65">
        <v>2405950000</v>
      </c>
      <c r="BN11" s="65"/>
      <c r="BO11" s="65"/>
      <c r="BP11" s="65"/>
      <c r="BQ11" s="53"/>
      <c r="BR11" s="48">
        <v>3527457000</v>
      </c>
      <c r="BS11" s="47">
        <v>1881421000</v>
      </c>
      <c r="BT11" s="65"/>
      <c r="BU11" s="53"/>
      <c r="BV11" s="47">
        <v>666809000</v>
      </c>
      <c r="BW11" s="65"/>
      <c r="BX11" s="65"/>
      <c r="BY11" s="65"/>
      <c r="BZ11" s="65"/>
      <c r="CA11" s="65"/>
      <c r="CB11" s="65">
        <v>88592000</v>
      </c>
      <c r="CC11" s="65">
        <v>279941000</v>
      </c>
      <c r="CD11" s="65"/>
      <c r="CE11" s="65"/>
      <c r="CF11" s="53">
        <v>298276000</v>
      </c>
      <c r="CG11" s="48">
        <v>2548230000</v>
      </c>
      <c r="CH11" s="74">
        <v>6075687000</v>
      </c>
      <c r="CI11" s="48">
        <v>0</v>
      </c>
      <c r="CJ11" s="47">
        <v>5082256000</v>
      </c>
      <c r="CK11" s="65">
        <v>61000</v>
      </c>
      <c r="CL11" s="65">
        <v>5082195000</v>
      </c>
      <c r="CM11" s="53"/>
      <c r="CN11" s="38">
        <v>-6084436000</v>
      </c>
      <c r="CO11" s="65">
        <v>9573870000</v>
      </c>
      <c r="CP11" s="53">
        <v>-111821000</v>
      </c>
      <c r="CQ11" s="38">
        <v>8459869000</v>
      </c>
      <c r="CR11" s="65"/>
      <c r="CS11" s="51">
        <v>8459869000</v>
      </c>
      <c r="CT11" s="48">
        <v>14535556000</v>
      </c>
    </row>
    <row r="12" spans="1:98" x14ac:dyDescent="0.2">
      <c r="A12" s="63" t="s">
        <v>127</v>
      </c>
      <c r="B12" s="63" t="s">
        <v>128</v>
      </c>
      <c r="C12" s="63" t="str">
        <f>VLOOKUP(A12,'[1]S&amp;P 500 Wikipedia'!A:D,3,FALSE)</f>
        <v>Information Technology</v>
      </c>
      <c r="D12" s="63">
        <v>65917</v>
      </c>
      <c r="E12" s="63" t="s">
        <v>16</v>
      </c>
      <c r="F12" s="63">
        <v>2017</v>
      </c>
      <c r="G12" s="63" t="s">
        <v>17</v>
      </c>
      <c r="H12" s="64">
        <v>43039</v>
      </c>
      <c r="I12" s="64">
        <v>43061</v>
      </c>
      <c r="J12" s="64">
        <v>43061</v>
      </c>
      <c r="K12" s="63">
        <v>368067000</v>
      </c>
      <c r="L12" s="63">
        <v>372047000</v>
      </c>
      <c r="M12" s="63" t="s">
        <v>2047</v>
      </c>
      <c r="N12" s="47">
        <v>1047838000</v>
      </c>
      <c r="O12" s="65">
        <v>1047838000</v>
      </c>
      <c r="P12" s="53">
        <v>0</v>
      </c>
      <c r="Q12" s="47">
        <v>688953000</v>
      </c>
      <c r="R12" s="65">
        <v>688953000</v>
      </c>
      <c r="S12" s="53"/>
      <c r="T12" s="48"/>
      <c r="U12" s="47">
        <v>550816000</v>
      </c>
      <c r="V12" s="65"/>
      <c r="W12" s="65"/>
      <c r="X12" s="65"/>
      <c r="Y12" s="53"/>
      <c r="Z12" s="48">
        <v>63731000</v>
      </c>
      <c r="AA12" s="48">
        <v>60209000</v>
      </c>
      <c r="AB12" s="48"/>
      <c r="AC12" s="48"/>
      <c r="AD12" s="48"/>
      <c r="AE12" s="48">
        <v>3522000</v>
      </c>
      <c r="AF12" s="48"/>
      <c r="AG12" s="48"/>
      <c r="AH12" s="48">
        <v>2351338000</v>
      </c>
      <c r="AI12" s="47">
        <v>1107304000</v>
      </c>
      <c r="AJ12" s="65">
        <v>3304427000</v>
      </c>
      <c r="AK12" s="53">
        <v>-2197123000</v>
      </c>
      <c r="AL12" s="47">
        <v>24838000</v>
      </c>
      <c r="AM12" s="65"/>
      <c r="AN12" s="65"/>
      <c r="AO12" s="53"/>
      <c r="AP12" s="47">
        <v>17657814000</v>
      </c>
      <c r="AQ12" s="65">
        <v>5319425000</v>
      </c>
      <c r="AR12" s="65">
        <v>12217455000</v>
      </c>
      <c r="AS12" s="65"/>
      <c r="AT12" s="65"/>
      <c r="AU12" s="65">
        <v>32322000</v>
      </c>
      <c r="AV12" s="65"/>
      <c r="AW12" s="65"/>
      <c r="AX12" s="65"/>
      <c r="AY12" s="65"/>
      <c r="AZ12" s="53">
        <v>88612000</v>
      </c>
      <c r="BA12" s="48">
        <v>18789956000</v>
      </c>
      <c r="BB12" s="48">
        <v>21141294000</v>
      </c>
      <c r="BC12" s="47">
        <v>822360000</v>
      </c>
      <c r="BD12" s="65">
        <v>236629000</v>
      </c>
      <c r="BE12" s="65">
        <v>86905000</v>
      </c>
      <c r="BF12" s="65"/>
      <c r="BG12" s="53">
        <v>498826000</v>
      </c>
      <c r="BH12" s="47">
        <v>300000000</v>
      </c>
      <c r="BI12" s="65"/>
      <c r="BJ12" s="65"/>
      <c r="BK12" s="53"/>
      <c r="BL12" s="47">
        <v>473972000</v>
      </c>
      <c r="BM12" s="65">
        <v>473972000</v>
      </c>
      <c r="BN12" s="65"/>
      <c r="BO12" s="65"/>
      <c r="BP12" s="65"/>
      <c r="BQ12" s="53"/>
      <c r="BR12" s="48">
        <v>1596332000</v>
      </c>
      <c r="BS12" s="47">
        <v>7551084000</v>
      </c>
      <c r="BT12" s="65"/>
      <c r="BU12" s="53"/>
      <c r="BV12" s="47">
        <v>1832338000</v>
      </c>
      <c r="BW12" s="65"/>
      <c r="BX12" s="65"/>
      <c r="BY12" s="65"/>
      <c r="BZ12" s="65"/>
      <c r="CA12" s="65">
        <v>32572000</v>
      </c>
      <c r="CB12" s="65"/>
      <c r="CC12" s="65">
        <v>1674683000</v>
      </c>
      <c r="CD12" s="65"/>
      <c r="CE12" s="65"/>
      <c r="CF12" s="53">
        <v>125083000</v>
      </c>
      <c r="CG12" s="48">
        <v>9383422000</v>
      </c>
      <c r="CH12" s="74">
        <v>10979754000</v>
      </c>
      <c r="CI12" s="48">
        <v>0</v>
      </c>
      <c r="CJ12" s="47">
        <v>5311960000</v>
      </c>
      <c r="CK12" s="65">
        <v>61441000</v>
      </c>
      <c r="CL12" s="65">
        <v>5250519000</v>
      </c>
      <c r="CM12" s="53"/>
      <c r="CN12" s="38"/>
      <c r="CO12" s="65">
        <v>4910939000</v>
      </c>
      <c r="CP12" s="53">
        <v>-61359000</v>
      </c>
      <c r="CQ12" s="38">
        <v>10161540000</v>
      </c>
      <c r="CR12" s="65"/>
      <c r="CS12" s="51">
        <v>10161540000</v>
      </c>
      <c r="CT12" s="48">
        <v>21141294000</v>
      </c>
    </row>
    <row r="13" spans="1:98" x14ac:dyDescent="0.2">
      <c r="A13" s="63" t="s">
        <v>149</v>
      </c>
      <c r="B13" s="63" t="s">
        <v>150</v>
      </c>
      <c r="C13" s="63" t="str">
        <f>VLOOKUP(A13,'[1]S&amp;P 500 Wikipedia'!A:D,3,FALSE)</f>
        <v>Consumer Staples</v>
      </c>
      <c r="D13" s="63">
        <v>66997</v>
      </c>
      <c r="E13" s="63" t="s">
        <v>16</v>
      </c>
      <c r="F13" s="63">
        <v>2017</v>
      </c>
      <c r="G13" s="63" t="s">
        <v>17</v>
      </c>
      <c r="H13" s="64">
        <v>43100</v>
      </c>
      <c r="I13" s="64">
        <v>43147</v>
      </c>
      <c r="J13" s="64">
        <v>43147</v>
      </c>
      <c r="K13" s="63">
        <v>563000000</v>
      </c>
      <c r="L13" s="63">
        <v>566000000</v>
      </c>
      <c r="M13" s="63" t="s">
        <v>2048</v>
      </c>
      <c r="N13" s="47">
        <v>804000000</v>
      </c>
      <c r="O13" s="65">
        <v>804000000</v>
      </c>
      <c r="P13" s="53">
        <v>0</v>
      </c>
      <c r="Q13" s="47">
        <v>1947000000</v>
      </c>
      <c r="R13" s="65">
        <v>1947000000</v>
      </c>
      <c r="S13" s="53"/>
      <c r="T13" s="48"/>
      <c r="U13" s="47">
        <v>9173000000</v>
      </c>
      <c r="V13" s="65"/>
      <c r="W13" s="65"/>
      <c r="X13" s="65"/>
      <c r="Y13" s="53"/>
      <c r="Z13" s="48">
        <v>8001000000</v>
      </c>
      <c r="AA13" s="48"/>
      <c r="AB13" s="48"/>
      <c r="AC13" s="48"/>
      <c r="AD13" s="48"/>
      <c r="AE13" s="48"/>
      <c r="AF13" s="48"/>
      <c r="AG13" s="48">
        <v>8001000000</v>
      </c>
      <c r="AH13" s="48">
        <v>19925000000</v>
      </c>
      <c r="AI13" s="47">
        <v>10138000000</v>
      </c>
      <c r="AJ13" s="65">
        <v>24793000000</v>
      </c>
      <c r="AK13" s="53">
        <v>-14655000000</v>
      </c>
      <c r="AL13" s="47">
        <v>5180000000</v>
      </c>
      <c r="AM13" s="65">
        <v>5088000000</v>
      </c>
      <c r="AN13" s="65">
        <v>92000000</v>
      </c>
      <c r="AO13" s="53"/>
      <c r="AP13" s="47">
        <v>4720000000</v>
      </c>
      <c r="AQ13" s="65"/>
      <c r="AR13" s="65">
        <v>3918000000</v>
      </c>
      <c r="AS13" s="65"/>
      <c r="AT13" s="65"/>
      <c r="AU13" s="65"/>
      <c r="AV13" s="65"/>
      <c r="AW13" s="65"/>
      <c r="AX13" s="65"/>
      <c r="AY13" s="65"/>
      <c r="AZ13" s="53">
        <v>802000000</v>
      </c>
      <c r="BA13" s="48">
        <v>20038000000</v>
      </c>
      <c r="BB13" s="48">
        <v>39963000000</v>
      </c>
      <c r="BC13" s="47">
        <v>8867000000</v>
      </c>
      <c r="BD13" s="65">
        <v>3894000000</v>
      </c>
      <c r="BE13" s="65"/>
      <c r="BF13" s="65"/>
      <c r="BG13" s="53">
        <v>4973000000</v>
      </c>
      <c r="BH13" s="47">
        <v>870000000</v>
      </c>
      <c r="BI13" s="65">
        <v>857000000</v>
      </c>
      <c r="BJ13" s="65"/>
      <c r="BK13" s="53">
        <v>13000000</v>
      </c>
      <c r="BL13" s="47">
        <v>2833000000</v>
      </c>
      <c r="BM13" s="65"/>
      <c r="BN13" s="65"/>
      <c r="BO13" s="65"/>
      <c r="BP13" s="65"/>
      <c r="BQ13" s="53">
        <v>2833000000</v>
      </c>
      <c r="BR13" s="48">
        <v>12570000000</v>
      </c>
      <c r="BS13" s="47">
        <v>6623000000</v>
      </c>
      <c r="BT13" s="65">
        <v>6623000000</v>
      </c>
      <c r="BU13" s="53"/>
      <c r="BV13" s="47">
        <v>2395000000</v>
      </c>
      <c r="BW13" s="65"/>
      <c r="BX13" s="65"/>
      <c r="BY13" s="65"/>
      <c r="BZ13" s="65"/>
      <c r="CA13" s="65"/>
      <c r="CB13" s="65"/>
      <c r="CC13" s="65">
        <v>1053000000</v>
      </c>
      <c r="CD13" s="65"/>
      <c r="CE13" s="65"/>
      <c r="CF13" s="53">
        <v>1342000000</v>
      </c>
      <c r="CG13" s="48">
        <v>9018000000</v>
      </c>
      <c r="CH13" s="74">
        <v>21588000000</v>
      </c>
      <c r="CI13" s="48"/>
      <c r="CJ13" s="47">
        <v>2398000000</v>
      </c>
      <c r="CK13" s="65">
        <v>2398000000</v>
      </c>
      <c r="CL13" s="65"/>
      <c r="CM13" s="53"/>
      <c r="CN13" s="38"/>
      <c r="CO13" s="65">
        <v>17552000000</v>
      </c>
      <c r="CP13" s="53">
        <v>-1637000000</v>
      </c>
      <c r="CQ13" s="38">
        <v>18313000000</v>
      </c>
      <c r="CR13" s="65">
        <v>62000000</v>
      </c>
      <c r="CS13" s="51">
        <v>18375000000</v>
      </c>
      <c r="CT13" s="48">
        <v>39963000000</v>
      </c>
    </row>
    <row r="14" spans="1:98" x14ac:dyDescent="0.2">
      <c r="A14" s="63" t="s">
        <v>167</v>
      </c>
      <c r="B14" s="63" t="s">
        <v>168</v>
      </c>
      <c r="C14" s="63" t="str">
        <f>VLOOKUP(A14,'[1]S&amp;P 500 Wikipedia'!A:D,3,FALSE)</f>
        <v>Information Technology</v>
      </c>
      <c r="D14" s="63">
        <v>591496</v>
      </c>
      <c r="E14" s="63" t="s">
        <v>16</v>
      </c>
      <c r="F14" s="63">
        <v>2018</v>
      </c>
      <c r="G14" s="63" t="s">
        <v>17</v>
      </c>
      <c r="H14" s="64">
        <v>43281</v>
      </c>
      <c r="I14" s="64">
        <v>43315</v>
      </c>
      <c r="J14" s="64">
        <v>43405</v>
      </c>
      <c r="K14" s="63">
        <v>437900000</v>
      </c>
      <c r="L14" s="63">
        <v>441100000</v>
      </c>
      <c r="M14" s="63" t="s">
        <v>2407</v>
      </c>
      <c r="N14" s="47">
        <v>2170000000</v>
      </c>
      <c r="O14" s="65">
        <v>2170000000</v>
      </c>
      <c r="P14" s="53"/>
      <c r="Q14" s="47">
        <v>1984200000</v>
      </c>
      <c r="R14" s="65">
        <v>1984200000</v>
      </c>
      <c r="S14" s="53"/>
      <c r="T14" s="48"/>
      <c r="U14" s="47"/>
      <c r="V14" s="65"/>
      <c r="W14" s="65"/>
      <c r="X14" s="65"/>
      <c r="Y14" s="53"/>
      <c r="Z14" s="48">
        <v>27669100000</v>
      </c>
      <c r="AA14" s="48"/>
      <c r="AB14" s="48"/>
      <c r="AC14" s="48"/>
      <c r="AD14" s="48"/>
      <c r="AE14" s="48"/>
      <c r="AF14" s="48"/>
      <c r="AG14" s="48">
        <v>27669100000</v>
      </c>
      <c r="AH14" s="48">
        <v>31823300000</v>
      </c>
      <c r="AI14" s="47">
        <v>793700000</v>
      </c>
      <c r="AJ14" s="65"/>
      <c r="AK14" s="53"/>
      <c r="AL14" s="47">
        <v>25500000</v>
      </c>
      <c r="AM14" s="65"/>
      <c r="AN14" s="65"/>
      <c r="AO14" s="53"/>
      <c r="AP14" s="47">
        <v>6206600000</v>
      </c>
      <c r="AQ14" s="65">
        <v>886400000</v>
      </c>
      <c r="AR14" s="65">
        <v>2243500000</v>
      </c>
      <c r="AS14" s="65"/>
      <c r="AT14" s="65"/>
      <c r="AU14" s="65"/>
      <c r="AV14" s="65"/>
      <c r="AW14" s="65"/>
      <c r="AX14" s="65"/>
      <c r="AY14" s="65"/>
      <c r="AZ14" s="53">
        <v>3076700000</v>
      </c>
      <c r="BA14" s="48">
        <v>7025800000</v>
      </c>
      <c r="BB14" s="48">
        <v>38849100000</v>
      </c>
      <c r="BC14" s="47">
        <v>2693500000</v>
      </c>
      <c r="BD14" s="65">
        <v>135400000</v>
      </c>
      <c r="BE14" s="65">
        <v>43900000</v>
      </c>
      <c r="BF14" s="65">
        <v>298900000</v>
      </c>
      <c r="BG14" s="53">
        <v>2215300000</v>
      </c>
      <c r="BH14" s="47"/>
      <c r="BI14" s="65"/>
      <c r="BJ14" s="65"/>
      <c r="BK14" s="53"/>
      <c r="BL14" s="47">
        <v>27719200000</v>
      </c>
      <c r="BM14" s="65">
        <v>225700000</v>
      </c>
      <c r="BN14" s="65"/>
      <c r="BO14" s="65"/>
      <c r="BP14" s="65"/>
      <c r="BQ14" s="53">
        <v>27493500000</v>
      </c>
      <c r="BR14" s="48">
        <v>30412700000</v>
      </c>
      <c r="BS14" s="47">
        <v>2002400000</v>
      </c>
      <c r="BT14" s="65"/>
      <c r="BU14" s="53"/>
      <c r="BV14" s="47">
        <v>1698100000</v>
      </c>
      <c r="BW14" s="65"/>
      <c r="BX14" s="65"/>
      <c r="BY14" s="65"/>
      <c r="BZ14" s="65"/>
      <c r="CA14" s="65"/>
      <c r="CB14" s="65">
        <v>448100000</v>
      </c>
      <c r="CC14" s="65">
        <v>522000000</v>
      </c>
      <c r="CD14" s="65"/>
      <c r="CE14" s="65"/>
      <c r="CF14" s="53">
        <v>728000000</v>
      </c>
      <c r="CG14" s="48">
        <v>3700500000</v>
      </c>
      <c r="CH14" s="74">
        <v>34113200000</v>
      </c>
      <c r="CI14" s="48">
        <v>0</v>
      </c>
      <c r="CJ14" s="47">
        <v>1078700000</v>
      </c>
      <c r="CK14" s="65"/>
      <c r="CL14" s="65"/>
      <c r="CM14" s="53"/>
      <c r="CN14" s="38">
        <v>-12209600000</v>
      </c>
      <c r="CO14" s="65">
        <v>16546600000</v>
      </c>
      <c r="CP14" s="53">
        <v>-679800000</v>
      </c>
      <c r="CQ14" s="38">
        <v>4735900000</v>
      </c>
      <c r="CR14" s="65"/>
      <c r="CS14" s="51">
        <v>4735900000</v>
      </c>
      <c r="CT14" s="48">
        <v>38849100000</v>
      </c>
    </row>
    <row r="15" spans="1:98" x14ac:dyDescent="0.2">
      <c r="A15" s="63" t="s">
        <v>164</v>
      </c>
      <c r="B15" s="63" t="s">
        <v>165</v>
      </c>
      <c r="C15" s="63" t="str">
        <f>VLOOKUP(A15,'[1]S&amp;P 500 Wikipedia'!A:D,3,FALSE)</f>
        <v>Information Technology</v>
      </c>
      <c r="D15" s="63">
        <v>185035</v>
      </c>
      <c r="E15" s="63" t="s">
        <v>16</v>
      </c>
      <c r="F15" s="63">
        <v>2017</v>
      </c>
      <c r="G15" s="63" t="s">
        <v>17</v>
      </c>
      <c r="H15" s="64">
        <v>43131</v>
      </c>
      <c r="I15" s="64">
        <v>43181</v>
      </c>
      <c r="J15" s="64">
        <v>43342</v>
      </c>
      <c r="K15" s="63">
        <v>212600000</v>
      </c>
      <c r="L15" s="63">
        <v>208100000</v>
      </c>
      <c r="M15" s="63" t="s">
        <v>2408</v>
      </c>
      <c r="N15" s="47">
        <v>1323200000</v>
      </c>
      <c r="O15" s="65">
        <v>1078000000</v>
      </c>
      <c r="P15" s="53">
        <v>245200000</v>
      </c>
      <c r="Q15" s="47">
        <v>438200000</v>
      </c>
      <c r="R15" s="65">
        <v>438200000</v>
      </c>
      <c r="S15" s="53"/>
      <c r="T15" s="48"/>
      <c r="U15" s="47"/>
      <c r="V15" s="65"/>
      <c r="W15" s="65"/>
      <c r="X15" s="65"/>
      <c r="Y15" s="53"/>
      <c r="Z15" s="48">
        <v>116500000</v>
      </c>
      <c r="AA15" s="48">
        <v>116500000</v>
      </c>
      <c r="AB15" s="48"/>
      <c r="AC15" s="48"/>
      <c r="AD15" s="48"/>
      <c r="AE15" s="48"/>
      <c r="AF15" s="48"/>
      <c r="AG15" s="48"/>
      <c r="AH15" s="48">
        <v>1877900000</v>
      </c>
      <c r="AI15" s="47">
        <v>145000000</v>
      </c>
      <c r="AJ15" s="65">
        <v>145000000</v>
      </c>
      <c r="AK15" s="53"/>
      <c r="AL15" s="47">
        <v>190800000</v>
      </c>
      <c r="AM15" s="65"/>
      <c r="AN15" s="65"/>
      <c r="AO15" s="53"/>
      <c r="AP15" s="47">
        <v>1899900000</v>
      </c>
      <c r="AQ15" s="65">
        <v>27100000</v>
      </c>
      <c r="AR15" s="65">
        <v>1620200000</v>
      </c>
      <c r="AS15" s="65"/>
      <c r="AT15" s="65"/>
      <c r="AU15" s="65">
        <v>81700000</v>
      </c>
      <c r="AV15" s="65"/>
      <c r="AW15" s="65"/>
      <c r="AX15" s="65"/>
      <c r="AY15" s="65"/>
      <c r="AZ15" s="53">
        <v>170900000</v>
      </c>
      <c r="BA15" s="48">
        <v>2235700000</v>
      </c>
      <c r="BB15" s="48">
        <v>4113600000</v>
      </c>
      <c r="BC15" s="47">
        <v>571600000</v>
      </c>
      <c r="BD15" s="65">
        <v>94700000</v>
      </c>
      <c r="BE15" s="65">
        <v>28000000</v>
      </c>
      <c r="BF15" s="65"/>
      <c r="BG15" s="53">
        <v>448900000</v>
      </c>
      <c r="BH15" s="47"/>
      <c r="BI15" s="65"/>
      <c r="BJ15" s="65"/>
      <c r="BK15" s="53"/>
      <c r="BL15" s="47">
        <v>1551600000</v>
      </c>
      <c r="BM15" s="65">
        <v>1551600000</v>
      </c>
      <c r="BN15" s="65"/>
      <c r="BO15" s="65"/>
      <c r="BP15" s="65"/>
      <c r="BQ15" s="53"/>
      <c r="BR15" s="48">
        <v>2123200000</v>
      </c>
      <c r="BS15" s="47">
        <v>1586000000</v>
      </c>
      <c r="BT15" s="65"/>
      <c r="BU15" s="53"/>
      <c r="BV15" s="47">
        <v>660400000</v>
      </c>
      <c r="BW15" s="65">
        <v>403500000</v>
      </c>
      <c r="BX15" s="65"/>
      <c r="BY15" s="65"/>
      <c r="BZ15" s="65"/>
      <c r="CA15" s="65"/>
      <c r="CB15" s="65"/>
      <c r="CC15" s="65">
        <v>108200000</v>
      </c>
      <c r="CD15" s="65"/>
      <c r="CE15" s="65"/>
      <c r="CF15" s="53">
        <v>148700000</v>
      </c>
      <c r="CG15" s="48">
        <v>2246400000</v>
      </c>
      <c r="CH15" s="74">
        <v>4369600000</v>
      </c>
      <c r="CI15" s="48"/>
      <c r="CJ15" s="47">
        <v>1952700000</v>
      </c>
      <c r="CK15" s="65"/>
      <c r="CL15" s="65"/>
      <c r="CM15" s="53"/>
      <c r="CN15" s="38"/>
      <c r="CO15" s="65">
        <v>-2084900000</v>
      </c>
      <c r="CP15" s="53">
        <v>-123800000</v>
      </c>
      <c r="CQ15" s="38">
        <v>-256000000</v>
      </c>
      <c r="CR15" s="65"/>
      <c r="CS15" s="51">
        <v>-256000000</v>
      </c>
      <c r="CT15" s="48">
        <v>4113600000</v>
      </c>
    </row>
    <row r="16" spans="1:98" x14ac:dyDescent="0.2">
      <c r="A16" s="63" t="s">
        <v>96</v>
      </c>
      <c r="B16" s="63" t="s">
        <v>97</v>
      </c>
      <c r="C16" s="63" t="str">
        <f>VLOOKUP(A16,'[1]S&amp;P 500 Wikipedia'!A:D,3,FALSE)</f>
        <v>Utilities</v>
      </c>
      <c r="D16" s="63">
        <v>68703</v>
      </c>
      <c r="E16" s="63" t="s">
        <v>16</v>
      </c>
      <c r="F16" s="63">
        <v>2017</v>
      </c>
      <c r="G16" s="63" t="s">
        <v>17</v>
      </c>
      <c r="H16" s="64">
        <v>43100</v>
      </c>
      <c r="I16" s="64">
        <v>43159</v>
      </c>
      <c r="J16" s="64">
        <v>43320</v>
      </c>
      <c r="K16" s="63">
        <v>242600000</v>
      </c>
      <c r="L16" s="63">
        <v>244800000</v>
      </c>
      <c r="M16" s="63" t="s">
        <v>2409</v>
      </c>
      <c r="N16" s="47">
        <v>10000000</v>
      </c>
      <c r="O16" s="65">
        <v>10000000</v>
      </c>
      <c r="P16" s="53"/>
      <c r="Q16" s="47">
        <v>515000000</v>
      </c>
      <c r="R16" s="65">
        <v>445000000</v>
      </c>
      <c r="S16" s="53">
        <v>70000000</v>
      </c>
      <c r="T16" s="48"/>
      <c r="U16" s="47">
        <v>522000000</v>
      </c>
      <c r="V16" s="65"/>
      <c r="W16" s="65"/>
      <c r="X16" s="65"/>
      <c r="Y16" s="53"/>
      <c r="Z16" s="48">
        <v>565000000</v>
      </c>
      <c r="AA16" s="48"/>
      <c r="AB16" s="48"/>
      <c r="AC16" s="48"/>
      <c r="AD16" s="48"/>
      <c r="AE16" s="48"/>
      <c r="AF16" s="48"/>
      <c r="AG16" s="48">
        <v>565000000</v>
      </c>
      <c r="AH16" s="48">
        <v>1612000000</v>
      </c>
      <c r="AI16" s="47">
        <v>21466000000</v>
      </c>
      <c r="AJ16" s="65">
        <v>21466000000</v>
      </c>
      <c r="AK16" s="53"/>
      <c r="AL16" s="47"/>
      <c r="AM16" s="65"/>
      <c r="AN16" s="65"/>
      <c r="AO16" s="53"/>
      <c r="AP16" s="47">
        <v>2867000000</v>
      </c>
      <c r="AQ16" s="65"/>
      <c r="AR16" s="65">
        <v>411000000</v>
      </c>
      <c r="AS16" s="65"/>
      <c r="AT16" s="65"/>
      <c r="AU16" s="65"/>
      <c r="AV16" s="65"/>
      <c r="AW16" s="65"/>
      <c r="AX16" s="65"/>
      <c r="AY16" s="65"/>
      <c r="AZ16" s="53">
        <v>2456000000</v>
      </c>
      <c r="BA16" s="48">
        <v>24333000000</v>
      </c>
      <c r="BB16" s="48">
        <v>25945000000</v>
      </c>
      <c r="BC16" s="47">
        <v>1001000000</v>
      </c>
      <c r="BD16" s="65">
        <v>902000000</v>
      </c>
      <c r="BE16" s="65"/>
      <c r="BF16" s="65">
        <v>99000000</v>
      </c>
      <c r="BG16" s="53"/>
      <c r="BH16" s="47">
        <v>1325000000</v>
      </c>
      <c r="BI16" s="65">
        <v>484000000</v>
      </c>
      <c r="BJ16" s="65"/>
      <c r="BK16" s="53">
        <v>841000000</v>
      </c>
      <c r="BL16" s="47">
        <v>614000000</v>
      </c>
      <c r="BM16" s="65"/>
      <c r="BN16" s="65"/>
      <c r="BO16" s="65">
        <v>52000000</v>
      </c>
      <c r="BP16" s="65"/>
      <c r="BQ16" s="53">
        <v>562000000</v>
      </c>
      <c r="BR16" s="48">
        <v>2940000000</v>
      </c>
      <c r="BS16" s="47">
        <v>7094000000</v>
      </c>
      <c r="BT16" s="65">
        <v>7094000000</v>
      </c>
      <c r="BU16" s="53"/>
      <c r="BV16" s="47">
        <v>8585000000</v>
      </c>
      <c r="BW16" s="65"/>
      <c r="BX16" s="65">
        <v>545000000</v>
      </c>
      <c r="BY16" s="65"/>
      <c r="BZ16" s="65"/>
      <c r="CA16" s="65"/>
      <c r="CB16" s="65"/>
      <c r="CC16" s="65">
        <v>2555000000</v>
      </c>
      <c r="CD16" s="65"/>
      <c r="CE16" s="65"/>
      <c r="CF16" s="53">
        <v>5485000000</v>
      </c>
      <c r="CG16" s="48">
        <v>15679000000</v>
      </c>
      <c r="CH16" s="74">
        <v>18619000000</v>
      </c>
      <c r="CI16" s="48"/>
      <c r="CJ16" s="47">
        <v>5542000000</v>
      </c>
      <c r="CK16" s="65"/>
      <c r="CL16" s="65"/>
      <c r="CM16" s="53"/>
      <c r="CN16" s="38"/>
      <c r="CO16" s="65">
        <v>1660000000</v>
      </c>
      <c r="CP16" s="53">
        <v>-18000000</v>
      </c>
      <c r="CQ16" s="38">
        <v>7184000000</v>
      </c>
      <c r="CR16" s="65">
        <v>142000000</v>
      </c>
      <c r="CS16" s="51">
        <v>7326000000</v>
      </c>
      <c r="CT16" s="48">
        <v>25945000000</v>
      </c>
    </row>
    <row r="17" spans="1:98" x14ac:dyDescent="0.2">
      <c r="A17" s="63" t="s">
        <v>102</v>
      </c>
      <c r="B17" s="63" t="s">
        <v>103</v>
      </c>
      <c r="C17" s="63" t="str">
        <f>VLOOKUP(A17,'[1]S&amp;P 500 Wikipedia'!A:D,3,FALSE)</f>
        <v>Utilities</v>
      </c>
      <c r="D17" s="63">
        <v>66050</v>
      </c>
      <c r="E17" s="63" t="s">
        <v>16</v>
      </c>
      <c r="F17" s="63">
        <v>2017</v>
      </c>
      <c r="G17" s="63" t="s">
        <v>17</v>
      </c>
      <c r="H17" s="64">
        <v>43100</v>
      </c>
      <c r="I17" s="64">
        <v>43154</v>
      </c>
      <c r="J17" s="64">
        <v>43307</v>
      </c>
      <c r="K17" s="63">
        <v>491915088</v>
      </c>
      <c r="L17" s="63">
        <v>492812293</v>
      </c>
      <c r="M17" s="63" t="s">
        <v>2410</v>
      </c>
      <c r="N17" s="47">
        <v>376300000</v>
      </c>
      <c r="O17" s="65">
        <v>214600000</v>
      </c>
      <c r="P17" s="53">
        <v>161700000</v>
      </c>
      <c r="Q17" s="47">
        <v>1891000000</v>
      </c>
      <c r="R17" s="65">
        <v>1891000000</v>
      </c>
      <c r="S17" s="53"/>
      <c r="T17" s="48"/>
      <c r="U17" s="47">
        <v>953200000</v>
      </c>
      <c r="V17" s="65"/>
      <c r="W17" s="65"/>
      <c r="X17" s="65"/>
      <c r="Y17" s="53"/>
      <c r="Z17" s="48">
        <v>1032600000</v>
      </c>
      <c r="AA17" s="48">
        <v>310400000</v>
      </c>
      <c r="AB17" s="48">
        <v>126200000</v>
      </c>
      <c r="AC17" s="48"/>
      <c r="AD17" s="48"/>
      <c r="AE17" s="48"/>
      <c r="AF17" s="48"/>
      <c r="AG17" s="48">
        <v>596000000</v>
      </c>
      <c r="AH17" s="48">
        <v>4253100000</v>
      </c>
      <c r="AI17" s="47">
        <v>50261500000</v>
      </c>
      <c r="AJ17" s="65">
        <v>67428500000</v>
      </c>
      <c r="AK17" s="53">
        <v>-17167000000</v>
      </c>
      <c r="AL17" s="47"/>
      <c r="AM17" s="65"/>
      <c r="AN17" s="65"/>
      <c r="AO17" s="53"/>
      <c r="AP17" s="47">
        <v>10214500000</v>
      </c>
      <c r="AQ17" s="65"/>
      <c r="AR17" s="65">
        <v>52500000</v>
      </c>
      <c r="AS17" s="65"/>
      <c r="AT17" s="65"/>
      <c r="AU17" s="65"/>
      <c r="AV17" s="65"/>
      <c r="AW17" s="65"/>
      <c r="AX17" s="65"/>
      <c r="AY17" s="65"/>
      <c r="AZ17" s="53">
        <v>10162000000</v>
      </c>
      <c r="BA17" s="48">
        <v>60476000000</v>
      </c>
      <c r="BB17" s="48">
        <v>64729100000</v>
      </c>
      <c r="BC17" s="47">
        <v>2299800000</v>
      </c>
      <c r="BD17" s="65">
        <v>2065300000</v>
      </c>
      <c r="BE17" s="65"/>
      <c r="BF17" s="65">
        <v>234500000</v>
      </c>
      <c r="BG17" s="53"/>
      <c r="BH17" s="47">
        <v>3392300000</v>
      </c>
      <c r="BI17" s="65">
        <v>1638600000</v>
      </c>
      <c r="BJ17" s="65"/>
      <c r="BK17" s="53">
        <v>1753700000</v>
      </c>
      <c r="BL17" s="47">
        <v>2579200000</v>
      </c>
      <c r="BM17" s="65"/>
      <c r="BN17" s="65">
        <v>61600000</v>
      </c>
      <c r="BO17" s="65">
        <v>1115500000</v>
      </c>
      <c r="BP17" s="65"/>
      <c r="BQ17" s="53">
        <v>1402100000</v>
      </c>
      <c r="BR17" s="48">
        <v>8271300000</v>
      </c>
      <c r="BS17" s="47">
        <v>19419600000</v>
      </c>
      <c r="BT17" s="65"/>
      <c r="BU17" s="53"/>
      <c r="BV17" s="47">
        <v>18712700000</v>
      </c>
      <c r="BW17" s="65"/>
      <c r="BX17" s="65"/>
      <c r="BY17" s="65"/>
      <c r="BZ17" s="65"/>
      <c r="CA17" s="65"/>
      <c r="CB17" s="65"/>
      <c r="CC17" s="65">
        <v>6813900000</v>
      </c>
      <c r="CD17" s="65"/>
      <c r="CE17" s="65"/>
      <c r="CF17" s="53">
        <v>11898800000</v>
      </c>
      <c r="CG17" s="48">
        <v>38132300000</v>
      </c>
      <c r="CH17" s="74">
        <v>46403600000</v>
      </c>
      <c r="CI17" s="48"/>
      <c r="CJ17" s="47">
        <v>9728100000</v>
      </c>
      <c r="CK17" s="65"/>
      <c r="CL17" s="65"/>
      <c r="CM17" s="53"/>
      <c r="CN17" s="38"/>
      <c r="CO17" s="65">
        <v>8626700000</v>
      </c>
      <c r="CP17" s="53">
        <v>-55900000</v>
      </c>
      <c r="CQ17" s="38">
        <v>18298900000</v>
      </c>
      <c r="CR17" s="65">
        <v>26600000</v>
      </c>
      <c r="CS17" s="51">
        <v>18325500000</v>
      </c>
      <c r="CT17" s="48">
        <v>64729100000</v>
      </c>
    </row>
    <row r="18" spans="1:98" x14ac:dyDescent="0.2">
      <c r="A18" s="63" t="s">
        <v>50</v>
      </c>
      <c r="B18" s="63" t="s">
        <v>51</v>
      </c>
      <c r="C18" s="63" t="str">
        <f>VLOOKUP(A18,'[1]S&amp;P 500 Wikipedia'!A:D,3,FALSE)</f>
        <v>Utilities</v>
      </c>
      <c r="D18" s="63">
        <v>62329</v>
      </c>
      <c r="E18" s="63" t="s">
        <v>16</v>
      </c>
      <c r="F18" s="63">
        <v>2017</v>
      </c>
      <c r="G18" s="63" t="s">
        <v>17</v>
      </c>
      <c r="H18" s="64">
        <v>43100</v>
      </c>
      <c r="I18" s="64">
        <v>43158</v>
      </c>
      <c r="J18" s="64">
        <v>43319</v>
      </c>
      <c r="K18" s="63">
        <v>661000000</v>
      </c>
      <c r="L18" s="63">
        <v>656000000</v>
      </c>
      <c r="M18" s="63" t="s">
        <v>2411</v>
      </c>
      <c r="N18" s="47">
        <v>1373000000</v>
      </c>
      <c r="O18" s="65">
        <v>949000000</v>
      </c>
      <c r="P18" s="53">
        <v>424000000</v>
      </c>
      <c r="Q18" s="47">
        <v>1463000000</v>
      </c>
      <c r="R18" s="65">
        <v>1463000000</v>
      </c>
      <c r="S18" s="53"/>
      <c r="T18" s="48"/>
      <c r="U18" s="47">
        <v>562000000</v>
      </c>
      <c r="V18" s="65"/>
      <c r="W18" s="65"/>
      <c r="X18" s="65"/>
      <c r="Y18" s="53"/>
      <c r="Z18" s="48">
        <v>3000000000</v>
      </c>
      <c r="AA18" s="48">
        <v>62000000</v>
      </c>
      <c r="AB18" s="48"/>
      <c r="AC18" s="48">
        <v>2034000000</v>
      </c>
      <c r="AD18" s="48"/>
      <c r="AE18" s="48"/>
      <c r="AF18" s="48"/>
      <c r="AG18" s="48">
        <v>904000000</v>
      </c>
      <c r="AH18" s="48">
        <v>6398000000</v>
      </c>
      <c r="AI18" s="47">
        <v>20296000000</v>
      </c>
      <c r="AJ18" s="65">
        <v>28238000000</v>
      </c>
      <c r="AK18" s="53">
        <v>-7942000000</v>
      </c>
      <c r="AL18" s="47"/>
      <c r="AM18" s="65"/>
      <c r="AN18" s="65"/>
      <c r="AO18" s="53"/>
      <c r="AP18" s="47">
        <v>6418000000</v>
      </c>
      <c r="AQ18" s="65"/>
      <c r="AR18" s="65">
        <v>1059000000</v>
      </c>
      <c r="AS18" s="65">
        <v>366000000</v>
      </c>
      <c r="AT18" s="65"/>
      <c r="AU18" s="65">
        <v>130000000</v>
      </c>
      <c r="AV18" s="65"/>
      <c r="AW18" s="65"/>
      <c r="AX18" s="65"/>
      <c r="AY18" s="65">
        <v>1197000000</v>
      </c>
      <c r="AZ18" s="53">
        <v>3666000000</v>
      </c>
      <c r="BA18" s="48">
        <v>26714000000</v>
      </c>
      <c r="BB18" s="48">
        <v>33112000000</v>
      </c>
      <c r="BC18" s="47">
        <v>2831000000</v>
      </c>
      <c r="BD18" s="65">
        <v>1371000000</v>
      </c>
      <c r="BE18" s="65"/>
      <c r="BF18" s="65">
        <v>228000000</v>
      </c>
      <c r="BG18" s="53">
        <v>1232000000</v>
      </c>
      <c r="BH18" s="47">
        <v>2164000000</v>
      </c>
      <c r="BI18" s="65">
        <v>2164000000</v>
      </c>
      <c r="BJ18" s="65"/>
      <c r="BK18" s="53"/>
      <c r="BL18" s="47">
        <v>1033000000</v>
      </c>
      <c r="BM18" s="65"/>
      <c r="BN18" s="65"/>
      <c r="BO18" s="65"/>
      <c r="BP18" s="65"/>
      <c r="BQ18" s="53">
        <v>1033000000</v>
      </c>
      <c r="BR18" s="48">
        <v>6028000000</v>
      </c>
      <c r="BS18" s="47">
        <v>17801000000</v>
      </c>
      <c r="BT18" s="65">
        <v>17801000000</v>
      </c>
      <c r="BU18" s="53"/>
      <c r="BV18" s="47">
        <v>3601000000</v>
      </c>
      <c r="BW18" s="65"/>
      <c r="BX18" s="65"/>
      <c r="BY18" s="65"/>
      <c r="BZ18" s="65"/>
      <c r="CA18" s="65"/>
      <c r="CB18" s="65"/>
      <c r="CC18" s="65">
        <v>1006000000</v>
      </c>
      <c r="CD18" s="65"/>
      <c r="CE18" s="65"/>
      <c r="CF18" s="53">
        <v>2595000000</v>
      </c>
      <c r="CG18" s="48">
        <v>21402000000</v>
      </c>
      <c r="CH18" s="74">
        <v>27430000000</v>
      </c>
      <c r="CI18" s="48"/>
      <c r="CJ18" s="47">
        <v>8509000000</v>
      </c>
      <c r="CK18" s="65">
        <v>8000000</v>
      </c>
      <c r="CL18" s="65">
        <v>8501000000</v>
      </c>
      <c r="CM18" s="53"/>
      <c r="CN18" s="38">
        <v>-1892000000</v>
      </c>
      <c r="CO18" s="65">
        <v>-2276000000</v>
      </c>
      <c r="CP18" s="53">
        <v>-1876000000</v>
      </c>
      <c r="CQ18" s="38">
        <v>2465000000</v>
      </c>
      <c r="CR18" s="65">
        <v>3217000000</v>
      </c>
      <c r="CS18" s="51">
        <v>5682000000</v>
      </c>
      <c r="CT18" s="48">
        <v>33112000000</v>
      </c>
    </row>
    <row r="19" spans="1:98" x14ac:dyDescent="0.2">
      <c r="A19" s="63" t="s">
        <v>155</v>
      </c>
      <c r="B19" s="63" t="s">
        <v>156</v>
      </c>
      <c r="C19" s="63" t="str">
        <f>VLOOKUP(A19,'[1]S&amp;P 500 Wikipedia'!A:D,3,FALSE)</f>
        <v>Financials</v>
      </c>
      <c r="D19" s="63">
        <v>66898</v>
      </c>
      <c r="E19" s="63" t="s">
        <v>16</v>
      </c>
      <c r="F19" s="63">
        <v>2017</v>
      </c>
      <c r="G19" s="63" t="s">
        <v>17</v>
      </c>
      <c r="H19" s="64">
        <v>43100</v>
      </c>
      <c r="I19" s="64">
        <v>43143</v>
      </c>
      <c r="J19" s="64">
        <v>43308</v>
      </c>
      <c r="K19" s="63">
        <v>181100000</v>
      </c>
      <c r="L19" s="63">
        <v>181100000</v>
      </c>
      <c r="M19" s="63" t="s">
        <v>2412</v>
      </c>
      <c r="N19" s="47">
        <v>681200000</v>
      </c>
      <c r="O19" s="65">
        <v>681200000</v>
      </c>
      <c r="P19" s="53"/>
      <c r="Q19" s="47"/>
      <c r="R19" s="65"/>
      <c r="S19" s="53"/>
      <c r="T19" s="48"/>
      <c r="U19" s="47"/>
      <c r="V19" s="65"/>
      <c r="W19" s="65"/>
      <c r="X19" s="65"/>
      <c r="Y19" s="53"/>
      <c r="Z19" s="48">
        <v>6588200000</v>
      </c>
      <c r="AA19" s="48"/>
      <c r="AB19" s="48"/>
      <c r="AC19" s="48"/>
      <c r="AD19" s="48"/>
      <c r="AE19" s="48"/>
      <c r="AF19" s="48"/>
      <c r="AG19" s="48">
        <v>6588200000</v>
      </c>
      <c r="AH19" s="48">
        <v>7269400000</v>
      </c>
      <c r="AI19" s="47">
        <v>412200000</v>
      </c>
      <c r="AJ19" s="65"/>
      <c r="AK19" s="53"/>
      <c r="AL19" s="47"/>
      <c r="AM19" s="65"/>
      <c r="AN19" s="65"/>
      <c r="AO19" s="53"/>
      <c r="AP19" s="47">
        <v>7228100000</v>
      </c>
      <c r="AQ19" s="65">
        <v>1644600000</v>
      </c>
      <c r="AR19" s="65">
        <v>4164800000</v>
      </c>
      <c r="AS19" s="65"/>
      <c r="AT19" s="65"/>
      <c r="AU19" s="65">
        <v>851600000</v>
      </c>
      <c r="AV19" s="65"/>
      <c r="AW19" s="65"/>
      <c r="AX19" s="65"/>
      <c r="AY19" s="65"/>
      <c r="AZ19" s="53">
        <v>567100000</v>
      </c>
      <c r="BA19" s="48">
        <v>7640300000</v>
      </c>
      <c r="BB19" s="48">
        <v>14909700000</v>
      </c>
      <c r="BC19" s="47">
        <v>5933800000</v>
      </c>
      <c r="BD19" s="65"/>
      <c r="BE19" s="65"/>
      <c r="BF19" s="65"/>
      <c r="BG19" s="53">
        <v>5933800000</v>
      </c>
      <c r="BH19" s="47">
        <v>290000000</v>
      </c>
      <c r="BI19" s="65"/>
      <c r="BJ19" s="65"/>
      <c r="BK19" s="53"/>
      <c r="BL19" s="47">
        <v>506400000</v>
      </c>
      <c r="BM19" s="65">
        <v>355300000</v>
      </c>
      <c r="BN19" s="65"/>
      <c r="BO19" s="65"/>
      <c r="BP19" s="65"/>
      <c r="BQ19" s="53">
        <v>151100000</v>
      </c>
      <c r="BR19" s="48">
        <v>6730200000</v>
      </c>
      <c r="BS19" s="47">
        <v>2691900000</v>
      </c>
      <c r="BT19" s="65"/>
      <c r="BU19" s="53"/>
      <c r="BV19" s="47">
        <v>1187900000</v>
      </c>
      <c r="BW19" s="65"/>
      <c r="BX19" s="65"/>
      <c r="BY19" s="65"/>
      <c r="BZ19" s="65"/>
      <c r="CA19" s="65"/>
      <c r="CB19" s="65">
        <v>75300000</v>
      </c>
      <c r="CC19" s="65"/>
      <c r="CD19" s="65"/>
      <c r="CE19" s="65"/>
      <c r="CF19" s="53">
        <v>1112600000</v>
      </c>
      <c r="CG19" s="48">
        <v>3879800000</v>
      </c>
      <c r="CH19" s="74">
        <v>10610000000</v>
      </c>
      <c r="CI19" s="48"/>
      <c r="CJ19" s="47">
        <v>3569200000</v>
      </c>
      <c r="CK19" s="65">
        <v>181000000</v>
      </c>
      <c r="CL19" s="65">
        <v>3388200000</v>
      </c>
      <c r="CM19" s="53"/>
      <c r="CN19" s="38"/>
      <c r="CO19" s="65">
        <v>1221800000</v>
      </c>
      <c r="CP19" s="53">
        <v>-555400000</v>
      </c>
      <c r="CQ19" s="38">
        <v>4235600000</v>
      </c>
      <c r="CR19" s="65">
        <v>64100000</v>
      </c>
      <c r="CS19" s="51">
        <v>4299700000</v>
      </c>
      <c r="CT19" s="48">
        <v>14909700000</v>
      </c>
    </row>
    <row r="20" spans="1:98" x14ac:dyDescent="0.2">
      <c r="A20" s="63" t="s">
        <v>61</v>
      </c>
      <c r="B20" s="63" t="s">
        <v>62</v>
      </c>
      <c r="C20" s="63" t="str">
        <f>VLOOKUP(A20,'[1]S&amp;P 500 Wikipedia'!A:D,3,FALSE)</f>
        <v>Information Technology</v>
      </c>
      <c r="D20" s="63">
        <v>69211</v>
      </c>
      <c r="E20" s="63" t="s">
        <v>16</v>
      </c>
      <c r="F20" s="63">
        <v>2017</v>
      </c>
      <c r="G20" s="63" t="s">
        <v>17</v>
      </c>
      <c r="H20" s="64">
        <v>43100</v>
      </c>
      <c r="I20" s="64">
        <v>43160</v>
      </c>
      <c r="J20" s="64">
        <v>43320</v>
      </c>
      <c r="K20" s="63">
        <v>169428000</v>
      </c>
      <c r="L20" s="63">
        <v>170729000</v>
      </c>
      <c r="M20" s="63" t="s">
        <v>2413</v>
      </c>
      <c r="N20" s="47">
        <v>711936000</v>
      </c>
      <c r="O20" s="65">
        <v>313382000</v>
      </c>
      <c r="P20" s="53">
        <v>398554000</v>
      </c>
      <c r="Q20" s="47">
        <v>461457000</v>
      </c>
      <c r="R20" s="65">
        <v>461457000</v>
      </c>
      <c r="S20" s="53"/>
      <c r="T20" s="48"/>
      <c r="U20" s="47"/>
      <c r="V20" s="65"/>
      <c r="W20" s="65"/>
      <c r="X20" s="65"/>
      <c r="Y20" s="53"/>
      <c r="Z20" s="48">
        <v>172853000</v>
      </c>
      <c r="AA20" s="48">
        <v>172853000</v>
      </c>
      <c r="AB20" s="48"/>
      <c r="AC20" s="48"/>
      <c r="AD20" s="48"/>
      <c r="AE20" s="48"/>
      <c r="AF20" s="48"/>
      <c r="AG20" s="48"/>
      <c r="AH20" s="48">
        <v>1346246000</v>
      </c>
      <c r="AI20" s="47">
        <v>862535000</v>
      </c>
      <c r="AJ20" s="65">
        <v>862535000</v>
      </c>
      <c r="AK20" s="53"/>
      <c r="AL20" s="47">
        <v>567592000</v>
      </c>
      <c r="AM20" s="65"/>
      <c r="AN20" s="65">
        <v>567592000</v>
      </c>
      <c r="AO20" s="53"/>
      <c r="AP20" s="47">
        <v>1872543000</v>
      </c>
      <c r="AQ20" s="65">
        <v>201259000</v>
      </c>
      <c r="AR20" s="65">
        <v>1498688000</v>
      </c>
      <c r="AS20" s="65"/>
      <c r="AT20" s="65"/>
      <c r="AU20" s="65">
        <v>36231000</v>
      </c>
      <c r="AV20" s="65"/>
      <c r="AW20" s="65"/>
      <c r="AX20" s="65"/>
      <c r="AY20" s="65"/>
      <c r="AZ20" s="53">
        <v>136365000</v>
      </c>
      <c r="BA20" s="48">
        <v>3302670000</v>
      </c>
      <c r="BB20" s="48">
        <v>4648916000</v>
      </c>
      <c r="BC20" s="47">
        <v>364021000</v>
      </c>
      <c r="BD20" s="65">
        <v>80278000</v>
      </c>
      <c r="BE20" s="65"/>
      <c r="BF20" s="65"/>
      <c r="BG20" s="53">
        <v>283743000</v>
      </c>
      <c r="BH20" s="47">
        <v>0</v>
      </c>
      <c r="BI20" s="65"/>
      <c r="BJ20" s="65"/>
      <c r="BK20" s="53"/>
      <c r="BL20" s="47">
        <v>92673000</v>
      </c>
      <c r="BM20" s="65">
        <v>70495000</v>
      </c>
      <c r="BN20" s="65"/>
      <c r="BO20" s="65"/>
      <c r="BP20" s="65"/>
      <c r="BQ20" s="53">
        <v>22178000</v>
      </c>
      <c r="BR20" s="48">
        <v>456694000</v>
      </c>
      <c r="BS20" s="47">
        <v>662913000</v>
      </c>
      <c r="BT20" s="65"/>
      <c r="BU20" s="53"/>
      <c r="BV20" s="47">
        <v>166840000</v>
      </c>
      <c r="BW20" s="65">
        <v>6062000</v>
      </c>
      <c r="BX20" s="65"/>
      <c r="BY20" s="65"/>
      <c r="BZ20" s="65"/>
      <c r="CA20" s="65"/>
      <c r="CB20" s="65"/>
      <c r="CC20" s="65">
        <v>17823000</v>
      </c>
      <c r="CD20" s="65"/>
      <c r="CE20" s="65"/>
      <c r="CF20" s="53">
        <v>142955000</v>
      </c>
      <c r="CG20" s="48">
        <v>829753000</v>
      </c>
      <c r="CH20" s="74">
        <v>1286447000</v>
      </c>
      <c r="CI20" s="48">
        <v>0</v>
      </c>
      <c r="CJ20" s="47">
        <v>4075061000</v>
      </c>
      <c r="CK20" s="65">
        <v>1699000</v>
      </c>
      <c r="CL20" s="65">
        <v>4073362000</v>
      </c>
      <c r="CM20" s="53"/>
      <c r="CN20" s="38">
        <v>0</v>
      </c>
      <c r="CO20" s="65">
        <v>-690662000</v>
      </c>
      <c r="CP20" s="53">
        <v>-21930000</v>
      </c>
      <c r="CQ20" s="38">
        <v>3362469000</v>
      </c>
      <c r="CR20" s="65"/>
      <c r="CS20" s="51">
        <v>3362469000</v>
      </c>
      <c r="CT20" s="48">
        <v>4648916000</v>
      </c>
    </row>
    <row r="21" spans="1:98" x14ac:dyDescent="0.2">
      <c r="A21" s="63" t="s">
        <v>67</v>
      </c>
      <c r="B21" s="63" t="s">
        <v>68</v>
      </c>
      <c r="C21" s="63" t="str">
        <f>VLOOKUP(A21,'[1]S&amp;P 500 Wikipedia'!A:D,3,FALSE)</f>
        <v>Materials</v>
      </c>
      <c r="D21" s="63">
        <v>132877</v>
      </c>
      <c r="E21" s="63" t="s">
        <v>16</v>
      </c>
      <c r="F21" s="63">
        <v>2017</v>
      </c>
      <c r="G21" s="63" t="s">
        <v>17</v>
      </c>
      <c r="H21" s="64">
        <v>43100</v>
      </c>
      <c r="I21" s="64">
        <v>43159</v>
      </c>
      <c r="J21" s="64">
        <v>43159</v>
      </c>
      <c r="K21" s="63">
        <v>110508000</v>
      </c>
      <c r="L21" s="63">
        <v>112151000</v>
      </c>
      <c r="M21" s="63" t="s">
        <v>2056</v>
      </c>
      <c r="N21" s="47">
        <v>1137303000</v>
      </c>
      <c r="O21" s="65">
        <v>1137303000</v>
      </c>
      <c r="P21" s="53"/>
      <c r="Q21" s="47">
        <v>534326000</v>
      </c>
      <c r="R21" s="65">
        <v>534326000</v>
      </c>
      <c r="S21" s="53"/>
      <c r="T21" s="48"/>
      <c r="U21" s="47">
        <v>592781000</v>
      </c>
      <c r="V21" s="65"/>
      <c r="W21" s="65"/>
      <c r="X21" s="65"/>
      <c r="Y21" s="53"/>
      <c r="Z21" s="48">
        <v>213153000</v>
      </c>
      <c r="AA21" s="48"/>
      <c r="AB21" s="48"/>
      <c r="AC21" s="48">
        <v>39152000</v>
      </c>
      <c r="AD21" s="48"/>
      <c r="AE21" s="48"/>
      <c r="AF21" s="48"/>
      <c r="AG21" s="48">
        <v>174001000</v>
      </c>
      <c r="AH21" s="48">
        <v>2477563000</v>
      </c>
      <c r="AI21" s="47">
        <v>2493310000</v>
      </c>
      <c r="AJ21" s="65">
        <v>4124335000</v>
      </c>
      <c r="AK21" s="53">
        <v>-1631025000</v>
      </c>
      <c r="AL21" s="47">
        <v>534064000</v>
      </c>
      <c r="AM21" s="65"/>
      <c r="AN21" s="65"/>
      <c r="AO21" s="53"/>
      <c r="AP21" s="47">
        <v>2245835000</v>
      </c>
      <c r="AQ21" s="65">
        <v>421503000</v>
      </c>
      <c r="AR21" s="65">
        <v>1610355000</v>
      </c>
      <c r="AS21" s="65"/>
      <c r="AT21" s="65"/>
      <c r="AU21" s="65"/>
      <c r="AV21" s="65"/>
      <c r="AW21" s="65"/>
      <c r="AX21" s="65"/>
      <c r="AY21" s="65"/>
      <c r="AZ21" s="53">
        <v>213977000</v>
      </c>
      <c r="BA21" s="48">
        <v>5273209000</v>
      </c>
      <c r="BB21" s="48">
        <v>7750772000</v>
      </c>
      <c r="BC21" s="47">
        <v>776975000</v>
      </c>
      <c r="BD21" s="65">
        <v>418537000</v>
      </c>
      <c r="BE21" s="65">
        <v>54937000</v>
      </c>
      <c r="BF21" s="65">
        <v>35165000</v>
      </c>
      <c r="BG21" s="53">
        <v>268336000</v>
      </c>
      <c r="BH21" s="47">
        <v>422012000</v>
      </c>
      <c r="BI21" s="65"/>
      <c r="BJ21" s="65"/>
      <c r="BK21" s="53"/>
      <c r="BL21" s="47">
        <v>1938000</v>
      </c>
      <c r="BM21" s="65"/>
      <c r="BN21" s="65"/>
      <c r="BO21" s="65"/>
      <c r="BP21" s="65"/>
      <c r="BQ21" s="53">
        <v>1938000</v>
      </c>
      <c r="BR21" s="48">
        <v>1200925000</v>
      </c>
      <c r="BS21" s="47">
        <v>1415360000</v>
      </c>
      <c r="BT21" s="65"/>
      <c r="BU21" s="53"/>
      <c r="BV21" s="47">
        <v>1316791000</v>
      </c>
      <c r="BW21" s="65"/>
      <c r="BX21" s="65">
        <v>346614000</v>
      </c>
      <c r="BY21" s="65">
        <v>294611000</v>
      </c>
      <c r="BZ21" s="65">
        <v>52003000</v>
      </c>
      <c r="CA21" s="65"/>
      <c r="CB21" s="65"/>
      <c r="CC21" s="65">
        <v>370389000</v>
      </c>
      <c r="CD21" s="65"/>
      <c r="CE21" s="65"/>
      <c r="CF21" s="53">
        <v>599788000</v>
      </c>
      <c r="CG21" s="48">
        <v>2732151000</v>
      </c>
      <c r="CH21" s="74">
        <v>3933076000</v>
      </c>
      <c r="CI21" s="48"/>
      <c r="CJ21" s="47">
        <v>1865054000</v>
      </c>
      <c r="CK21" s="65">
        <v>1105000</v>
      </c>
      <c r="CL21" s="65">
        <v>1863949000</v>
      </c>
      <c r="CM21" s="53"/>
      <c r="CN21" s="38"/>
      <c r="CO21" s="65">
        <v>2035163000</v>
      </c>
      <c r="CP21" s="53">
        <v>-225668000</v>
      </c>
      <c r="CQ21" s="38">
        <v>3674549000</v>
      </c>
      <c r="CR21" s="65">
        <v>143147000</v>
      </c>
      <c r="CS21" s="51">
        <v>3817696000</v>
      </c>
      <c r="CT21" s="48">
        <v>7750772000</v>
      </c>
    </row>
    <row r="22" spans="1:98" x14ac:dyDescent="0.2">
      <c r="A22" s="63" t="s">
        <v>77</v>
      </c>
      <c r="B22" s="63" t="s">
        <v>78</v>
      </c>
      <c r="C22" s="63" t="str">
        <f>VLOOKUP(A22,'[1]S&amp;P 500 Wikipedia'!A:D,3,FALSE)</f>
        <v>Health Care</v>
      </c>
      <c r="D22" s="63">
        <v>445691</v>
      </c>
      <c r="E22" s="63" t="s">
        <v>16</v>
      </c>
      <c r="F22" s="63">
        <v>2017</v>
      </c>
      <c r="G22" s="63" t="s">
        <v>17</v>
      </c>
      <c r="H22" s="64">
        <v>43100</v>
      </c>
      <c r="I22" s="64">
        <v>43159</v>
      </c>
      <c r="J22" s="64">
        <v>43314</v>
      </c>
      <c r="K22" s="63">
        <v>80085000</v>
      </c>
      <c r="L22" s="63">
        <v>82374000</v>
      </c>
      <c r="M22" s="63" t="s">
        <v>2414</v>
      </c>
      <c r="N22" s="47">
        <v>721542000</v>
      </c>
      <c r="O22" s="65">
        <v>449511000</v>
      </c>
      <c r="P22" s="53">
        <v>272031000</v>
      </c>
      <c r="Q22" s="47">
        <v>324189000</v>
      </c>
      <c r="R22" s="65">
        <v>324189000</v>
      </c>
      <c r="S22" s="53"/>
      <c r="T22" s="48"/>
      <c r="U22" s="47">
        <v>31688000</v>
      </c>
      <c r="V22" s="65"/>
      <c r="W22" s="65"/>
      <c r="X22" s="65"/>
      <c r="Y22" s="53"/>
      <c r="Z22" s="48">
        <v>80948000</v>
      </c>
      <c r="AA22" s="48">
        <v>80948000</v>
      </c>
      <c r="AB22" s="48"/>
      <c r="AC22" s="48"/>
      <c r="AD22" s="48"/>
      <c r="AE22" s="48"/>
      <c r="AF22" s="48"/>
      <c r="AG22" s="48"/>
      <c r="AH22" s="48">
        <v>1158367000</v>
      </c>
      <c r="AI22" s="47">
        <v>348793000</v>
      </c>
      <c r="AJ22" s="65"/>
      <c r="AK22" s="53"/>
      <c r="AL22" s="47">
        <v>94554000</v>
      </c>
      <c r="AM22" s="65"/>
      <c r="AN22" s="65"/>
      <c r="AO22" s="53"/>
      <c r="AP22" s="47">
        <v>182295000</v>
      </c>
      <c r="AQ22" s="65">
        <v>89068000</v>
      </c>
      <c r="AR22" s="65"/>
      <c r="AS22" s="65"/>
      <c r="AT22" s="65"/>
      <c r="AU22" s="65">
        <v>49334000</v>
      </c>
      <c r="AV22" s="65"/>
      <c r="AW22" s="65"/>
      <c r="AX22" s="65"/>
      <c r="AY22" s="65"/>
      <c r="AZ22" s="53">
        <v>43893000</v>
      </c>
      <c r="BA22" s="48">
        <v>625642000</v>
      </c>
      <c r="BB22" s="48">
        <v>1784009000</v>
      </c>
      <c r="BC22" s="47">
        <v>232338000</v>
      </c>
      <c r="BD22" s="65">
        <v>36776000</v>
      </c>
      <c r="BE22" s="65"/>
      <c r="BF22" s="65"/>
      <c r="BG22" s="53">
        <v>195562000</v>
      </c>
      <c r="BH22" s="47"/>
      <c r="BI22" s="65"/>
      <c r="BJ22" s="65"/>
      <c r="BK22" s="53"/>
      <c r="BL22" s="47">
        <v>267713000</v>
      </c>
      <c r="BM22" s="65">
        <v>267713000</v>
      </c>
      <c r="BN22" s="65"/>
      <c r="BO22" s="65"/>
      <c r="BP22" s="65"/>
      <c r="BQ22" s="53"/>
      <c r="BR22" s="48">
        <v>500051000</v>
      </c>
      <c r="BS22" s="47"/>
      <c r="BT22" s="65"/>
      <c r="BU22" s="53"/>
      <c r="BV22" s="47">
        <v>129670000</v>
      </c>
      <c r="BW22" s="65"/>
      <c r="BX22" s="65"/>
      <c r="BY22" s="65"/>
      <c r="BZ22" s="65"/>
      <c r="CA22" s="65"/>
      <c r="CB22" s="65"/>
      <c r="CC22" s="65"/>
      <c r="CD22" s="65"/>
      <c r="CE22" s="65"/>
      <c r="CF22" s="53">
        <v>129670000</v>
      </c>
      <c r="CG22" s="48">
        <v>129670000</v>
      </c>
      <c r="CH22" s="74">
        <v>629721000</v>
      </c>
      <c r="CI22" s="48">
        <v>0</v>
      </c>
      <c r="CJ22" s="47">
        <v>886443000</v>
      </c>
      <c r="CK22" s="65"/>
      <c r="CL22" s="65"/>
      <c r="CM22" s="53"/>
      <c r="CN22" s="38"/>
      <c r="CO22" s="65">
        <v>267274000</v>
      </c>
      <c r="CP22" s="53">
        <v>571000</v>
      </c>
      <c r="CQ22" s="38">
        <v>1154288000</v>
      </c>
      <c r="CR22" s="65"/>
      <c r="CS22" s="51">
        <v>1154288000</v>
      </c>
      <c r="CT22" s="48">
        <v>1784009000</v>
      </c>
    </row>
    <row r="23" spans="1:98" x14ac:dyDescent="0.2">
      <c r="A23" s="63" t="s">
        <v>64</v>
      </c>
      <c r="B23" s="63" t="s">
        <v>65</v>
      </c>
      <c r="C23" s="63" t="str">
        <f>VLOOKUP(A23,'[1]S&amp;P 500 Wikipedia'!A:D,3,FALSE)</f>
        <v>Industrials</v>
      </c>
      <c r="D23" s="63">
        <v>65470</v>
      </c>
      <c r="E23" s="63" t="s">
        <v>16</v>
      </c>
      <c r="F23" s="63">
        <v>2017</v>
      </c>
      <c r="G23" s="63" t="s">
        <v>17</v>
      </c>
      <c r="H23" s="64">
        <v>43100</v>
      </c>
      <c r="I23" s="64">
        <v>43146</v>
      </c>
      <c r="J23" s="64">
        <v>43146</v>
      </c>
      <c r="K23" s="63">
        <v>122309000</v>
      </c>
      <c r="L23" s="63">
        <v>122565000</v>
      </c>
      <c r="M23" s="63" t="s">
        <v>2058</v>
      </c>
      <c r="N23" s="47">
        <v>1621000000</v>
      </c>
      <c r="O23" s="65">
        <v>194000000</v>
      </c>
      <c r="P23" s="53">
        <v>1427000000</v>
      </c>
      <c r="Q23" s="47">
        <v>341000000</v>
      </c>
      <c r="R23" s="65">
        <v>341000000</v>
      </c>
      <c r="S23" s="53"/>
      <c r="T23" s="48"/>
      <c r="U23" s="47">
        <v>57000000</v>
      </c>
      <c r="V23" s="65"/>
      <c r="W23" s="65"/>
      <c r="X23" s="65"/>
      <c r="Y23" s="53"/>
      <c r="Z23" s="48">
        <v>127000000</v>
      </c>
      <c r="AA23" s="48">
        <v>127000000</v>
      </c>
      <c r="AB23" s="48"/>
      <c r="AC23" s="48"/>
      <c r="AD23" s="48"/>
      <c r="AE23" s="48"/>
      <c r="AF23" s="48"/>
      <c r="AG23" s="48"/>
      <c r="AH23" s="48">
        <v>2146000000</v>
      </c>
      <c r="AI23" s="47">
        <v>6284000000</v>
      </c>
      <c r="AJ23" s="65">
        <v>9275000000</v>
      </c>
      <c r="AK23" s="53">
        <v>-2991000000</v>
      </c>
      <c r="AL23" s="47"/>
      <c r="AM23" s="65"/>
      <c r="AN23" s="65"/>
      <c r="AO23" s="53"/>
      <c r="AP23" s="47">
        <v>2310000000</v>
      </c>
      <c r="AQ23" s="65">
        <v>133000000</v>
      </c>
      <c r="AR23" s="65">
        <v>1943000000</v>
      </c>
      <c r="AS23" s="65"/>
      <c r="AT23" s="65"/>
      <c r="AU23" s="65"/>
      <c r="AV23" s="65"/>
      <c r="AW23" s="65"/>
      <c r="AX23" s="65"/>
      <c r="AY23" s="65"/>
      <c r="AZ23" s="53">
        <v>234000000</v>
      </c>
      <c r="BA23" s="48">
        <v>8594000000</v>
      </c>
      <c r="BB23" s="48">
        <v>10740000000</v>
      </c>
      <c r="BC23" s="47">
        <v>1456000000</v>
      </c>
      <c r="BD23" s="65">
        <v>120000000</v>
      </c>
      <c r="BE23" s="65"/>
      <c r="BF23" s="65"/>
      <c r="BG23" s="53">
        <v>1336000000</v>
      </c>
      <c r="BH23" s="47">
        <v>307000000</v>
      </c>
      <c r="BI23" s="65"/>
      <c r="BJ23" s="65"/>
      <c r="BK23" s="53">
        <v>307000000</v>
      </c>
      <c r="BL23" s="47">
        <v>937000000</v>
      </c>
      <c r="BM23" s="65"/>
      <c r="BN23" s="65"/>
      <c r="BO23" s="65"/>
      <c r="BP23" s="65"/>
      <c r="BQ23" s="53">
        <v>937000000</v>
      </c>
      <c r="BR23" s="48">
        <v>2700000000</v>
      </c>
      <c r="BS23" s="47">
        <v>2262000000</v>
      </c>
      <c r="BT23" s="65"/>
      <c r="BU23" s="53"/>
      <c r="BV23" s="47">
        <v>2057000000</v>
      </c>
      <c r="BW23" s="65"/>
      <c r="BX23" s="65">
        <v>453000000</v>
      </c>
      <c r="BY23" s="65"/>
      <c r="BZ23" s="65"/>
      <c r="CA23" s="65"/>
      <c r="CB23" s="65">
        <v>699000000</v>
      </c>
      <c r="CC23" s="65">
        <v>454000000</v>
      </c>
      <c r="CD23" s="65"/>
      <c r="CE23" s="65"/>
      <c r="CF23" s="53">
        <v>451000000</v>
      </c>
      <c r="CG23" s="48">
        <v>4319000000</v>
      </c>
      <c r="CH23" s="74">
        <v>7019000000</v>
      </c>
      <c r="CI23" s="48">
        <v>0</v>
      </c>
      <c r="CJ23" s="47">
        <v>165000000</v>
      </c>
      <c r="CK23" s="65">
        <v>1000000</v>
      </c>
      <c r="CL23" s="65">
        <v>164000000</v>
      </c>
      <c r="CM23" s="53"/>
      <c r="CN23" s="38">
        <v>-518000000</v>
      </c>
      <c r="CO23" s="65">
        <v>4454000000</v>
      </c>
      <c r="CP23" s="53">
        <v>-380000000</v>
      </c>
      <c r="CQ23" s="38">
        <v>3721000000</v>
      </c>
      <c r="CR23" s="65"/>
      <c r="CS23" s="51">
        <v>3721000000</v>
      </c>
      <c r="CT23" s="48">
        <v>10740000000</v>
      </c>
    </row>
    <row r="24" spans="1:98" x14ac:dyDescent="0.2">
      <c r="A24" s="63" t="s">
        <v>80</v>
      </c>
      <c r="B24" s="63" t="s">
        <v>81</v>
      </c>
      <c r="C24" s="63" t="str">
        <f>VLOOKUP(A24,'[1]S&amp;P 500 Wikipedia'!A:D,3,FALSE)</f>
        <v>Industrials</v>
      </c>
      <c r="D24" s="63">
        <v>69109</v>
      </c>
      <c r="E24" s="63" t="s">
        <v>16</v>
      </c>
      <c r="F24" s="63">
        <v>2017</v>
      </c>
      <c r="G24" s="63" t="s">
        <v>17</v>
      </c>
      <c r="H24" s="64">
        <v>43100</v>
      </c>
      <c r="I24" s="64">
        <v>43151</v>
      </c>
      <c r="J24" s="64">
        <v>43515</v>
      </c>
      <c r="K24" s="63">
        <v>94900000</v>
      </c>
      <c r="L24" s="63">
        <v>96200000</v>
      </c>
      <c r="M24" s="63" t="s">
        <v>1615</v>
      </c>
      <c r="N24" s="47">
        <v>466200000</v>
      </c>
      <c r="O24" s="65">
        <v>466200000</v>
      </c>
      <c r="P24" s="53"/>
      <c r="Q24" s="47">
        <v>296600000</v>
      </c>
      <c r="R24" s="65"/>
      <c r="S24" s="53"/>
      <c r="T24" s="48"/>
      <c r="U24" s="47">
        <v>239800000</v>
      </c>
      <c r="V24" s="65"/>
      <c r="W24" s="65"/>
      <c r="X24" s="65"/>
      <c r="Y24" s="53"/>
      <c r="Z24" s="48">
        <v>17900000</v>
      </c>
      <c r="AA24" s="48"/>
      <c r="AB24" s="48"/>
      <c r="AC24" s="48">
        <v>900000</v>
      </c>
      <c r="AD24" s="48"/>
      <c r="AE24" s="48"/>
      <c r="AF24" s="48"/>
      <c r="AG24" s="48">
        <v>17000000</v>
      </c>
      <c r="AH24" s="48">
        <v>1020500000</v>
      </c>
      <c r="AI24" s="47">
        <v>252200000</v>
      </c>
      <c r="AJ24" s="65"/>
      <c r="AK24" s="53"/>
      <c r="AL24" s="47"/>
      <c r="AM24" s="65"/>
      <c r="AN24" s="65"/>
      <c r="AO24" s="53"/>
      <c r="AP24" s="47">
        <v>1269300000</v>
      </c>
      <c r="AQ24" s="65">
        <v>394300000</v>
      </c>
      <c r="AR24" s="65">
        <v>761200000</v>
      </c>
      <c r="AS24" s="65"/>
      <c r="AT24" s="65"/>
      <c r="AU24" s="65">
        <v>47600000</v>
      </c>
      <c r="AV24" s="65"/>
      <c r="AW24" s="65"/>
      <c r="AX24" s="65"/>
      <c r="AY24" s="65"/>
      <c r="AZ24" s="53">
        <v>66200000</v>
      </c>
      <c r="BA24" s="48">
        <v>1521500000</v>
      </c>
      <c r="BB24" s="48">
        <v>2542000000</v>
      </c>
      <c r="BC24" s="47">
        <v>322900000</v>
      </c>
      <c r="BD24" s="65">
        <v>188300000</v>
      </c>
      <c r="BE24" s="65"/>
      <c r="BF24" s="65"/>
      <c r="BG24" s="53">
        <v>134600000</v>
      </c>
      <c r="BH24" s="47">
        <v>35000000</v>
      </c>
      <c r="BI24" s="65">
        <v>35000000</v>
      </c>
      <c r="BJ24" s="65"/>
      <c r="BK24" s="53"/>
      <c r="BL24" s="47">
        <v>18200000</v>
      </c>
      <c r="BM24" s="65"/>
      <c r="BN24" s="65"/>
      <c r="BO24" s="65">
        <v>18200000</v>
      </c>
      <c r="BP24" s="65"/>
      <c r="BQ24" s="53"/>
      <c r="BR24" s="48">
        <v>376100000</v>
      </c>
      <c r="BS24" s="47">
        <v>1442300000</v>
      </c>
      <c r="BT24" s="65"/>
      <c r="BU24" s="53"/>
      <c r="BV24" s="47">
        <v>318100000</v>
      </c>
      <c r="BW24" s="65"/>
      <c r="BX24" s="65">
        <v>85900000</v>
      </c>
      <c r="BY24" s="65"/>
      <c r="BZ24" s="65"/>
      <c r="CA24" s="65">
        <v>84700000</v>
      </c>
      <c r="CB24" s="65"/>
      <c r="CC24" s="65">
        <v>123600000</v>
      </c>
      <c r="CD24" s="65"/>
      <c r="CE24" s="65"/>
      <c r="CF24" s="53">
        <v>23900000</v>
      </c>
      <c r="CG24" s="48">
        <v>1760400000</v>
      </c>
      <c r="CH24" s="74">
        <v>2136500000</v>
      </c>
      <c r="CI24" s="48"/>
      <c r="CJ24" s="47">
        <v>10100000</v>
      </c>
      <c r="CK24" s="65">
        <v>1000000</v>
      </c>
      <c r="CL24" s="65">
        <v>9100000</v>
      </c>
      <c r="CM24" s="53"/>
      <c r="CN24" s="38"/>
      <c r="CO24" s="65">
        <v>391500000</v>
      </c>
      <c r="CP24" s="53"/>
      <c r="CQ24" s="38">
        <v>401600000</v>
      </c>
      <c r="CR24" s="65">
        <v>3900000</v>
      </c>
      <c r="CS24" s="51">
        <v>405500000</v>
      </c>
      <c r="CT24" s="48">
        <v>2542000000</v>
      </c>
    </row>
    <row r="25" spans="1:98" x14ac:dyDescent="0.2">
      <c r="A25" s="63" t="s">
        <v>74</v>
      </c>
      <c r="B25" s="63" t="s">
        <v>75</v>
      </c>
      <c r="C25" s="63" t="str">
        <f>VLOOKUP(A25,'[1]S&amp;P 500 Wikipedia'!A:D,3,FALSE)</f>
        <v>Health Care</v>
      </c>
      <c r="D25" s="63">
        <v>65359</v>
      </c>
      <c r="E25" s="63" t="s">
        <v>16</v>
      </c>
      <c r="F25" s="63">
        <v>2017</v>
      </c>
      <c r="G25" s="63" t="s">
        <v>17</v>
      </c>
      <c r="H25" s="64">
        <v>43100</v>
      </c>
      <c r="I25" s="64">
        <v>43139</v>
      </c>
      <c r="J25" s="64">
        <v>43216</v>
      </c>
      <c r="K25" s="63">
        <v>224600000</v>
      </c>
      <c r="L25" s="63">
        <v>225600000</v>
      </c>
      <c r="M25" s="63" t="s">
        <v>2415</v>
      </c>
      <c r="N25" s="47">
        <v>1474100000</v>
      </c>
      <c r="O25" s="65">
        <v>584400000</v>
      </c>
      <c r="P25" s="53">
        <v>889700000</v>
      </c>
      <c r="Q25" s="47">
        <v>726500000</v>
      </c>
      <c r="R25" s="65">
        <v>726500000</v>
      </c>
      <c r="S25" s="53"/>
      <c r="T25" s="48"/>
      <c r="U25" s="47">
        <v>460400000</v>
      </c>
      <c r="V25" s="65"/>
      <c r="W25" s="65"/>
      <c r="X25" s="65"/>
      <c r="Y25" s="53"/>
      <c r="Z25" s="48">
        <v>292900000</v>
      </c>
      <c r="AA25" s="48">
        <v>292900000</v>
      </c>
      <c r="AB25" s="48"/>
      <c r="AC25" s="48"/>
      <c r="AD25" s="48"/>
      <c r="AE25" s="48"/>
      <c r="AF25" s="48"/>
      <c r="AG25" s="48"/>
      <c r="AH25" s="48">
        <v>2953900000</v>
      </c>
      <c r="AI25" s="47">
        <v>1325400000</v>
      </c>
      <c r="AJ25" s="65"/>
      <c r="AK25" s="53"/>
      <c r="AL25" s="47"/>
      <c r="AM25" s="65"/>
      <c r="AN25" s="65"/>
      <c r="AO25" s="53"/>
      <c r="AP25" s="47">
        <v>9304000000</v>
      </c>
      <c r="AQ25" s="65">
        <v>3954400000</v>
      </c>
      <c r="AR25" s="65">
        <v>5037400000</v>
      </c>
      <c r="AS25" s="65"/>
      <c r="AT25" s="65"/>
      <c r="AU25" s="65"/>
      <c r="AV25" s="65"/>
      <c r="AW25" s="65"/>
      <c r="AX25" s="65"/>
      <c r="AY25" s="65"/>
      <c r="AZ25" s="53">
        <v>312200000</v>
      </c>
      <c r="BA25" s="48">
        <v>10629400000</v>
      </c>
      <c r="BB25" s="48">
        <v>13583300000</v>
      </c>
      <c r="BC25" s="47">
        <v>710200000</v>
      </c>
      <c r="BD25" s="65">
        <v>70800000</v>
      </c>
      <c r="BE25" s="65"/>
      <c r="BF25" s="65"/>
      <c r="BG25" s="53">
        <v>639400000</v>
      </c>
      <c r="BH25" s="47">
        <v>167400000</v>
      </c>
      <c r="BI25" s="65"/>
      <c r="BJ25" s="65"/>
      <c r="BK25" s="53">
        <v>167400000</v>
      </c>
      <c r="BL25" s="47">
        <v>74900000</v>
      </c>
      <c r="BM25" s="65"/>
      <c r="BN25" s="65"/>
      <c r="BO25" s="65"/>
      <c r="BP25" s="65"/>
      <c r="BQ25" s="53">
        <v>74900000</v>
      </c>
      <c r="BR25" s="48">
        <v>952500000</v>
      </c>
      <c r="BS25" s="47">
        <v>3063600000</v>
      </c>
      <c r="BT25" s="65"/>
      <c r="BU25" s="53"/>
      <c r="BV25" s="47">
        <v>674100000</v>
      </c>
      <c r="BW25" s="65"/>
      <c r="BX25" s="65"/>
      <c r="BY25" s="65"/>
      <c r="BZ25" s="65"/>
      <c r="CA25" s="65"/>
      <c r="CB25" s="65"/>
      <c r="CC25" s="65">
        <v>365000000</v>
      </c>
      <c r="CD25" s="65"/>
      <c r="CE25" s="65"/>
      <c r="CF25" s="53">
        <v>309100000</v>
      </c>
      <c r="CG25" s="48">
        <v>3737700000</v>
      </c>
      <c r="CH25" s="74">
        <v>4690200000</v>
      </c>
      <c r="CI25" s="48"/>
      <c r="CJ25" s="47">
        <v>8290300000</v>
      </c>
      <c r="CK25" s="65">
        <v>0</v>
      </c>
      <c r="CL25" s="65">
        <v>8290300000</v>
      </c>
      <c r="CM25" s="53"/>
      <c r="CN25" s="38">
        <v>-1604900000</v>
      </c>
      <c r="CO25" s="65">
        <v>2242100000</v>
      </c>
      <c r="CP25" s="53">
        <v>-34400000</v>
      </c>
      <c r="CQ25" s="38">
        <v>8893100000</v>
      </c>
      <c r="CR25" s="65"/>
      <c r="CS25" s="51">
        <v>8893100000</v>
      </c>
      <c r="CT25" s="48">
        <v>13583300000</v>
      </c>
    </row>
    <row r="26" spans="1:98" x14ac:dyDescent="0.2">
      <c r="A26" s="63" t="s">
        <v>143</v>
      </c>
      <c r="B26" s="63" t="s">
        <v>144</v>
      </c>
      <c r="C26" s="63" t="str">
        <f>VLOOKUP(A26,'[1]S&amp;P 500 Wikipedia'!A:D,3,FALSE)</f>
        <v>Information Technology</v>
      </c>
      <c r="D26" s="63">
        <v>67102</v>
      </c>
      <c r="E26" s="63" t="s">
        <v>16</v>
      </c>
      <c r="F26" s="63">
        <v>2017</v>
      </c>
      <c r="G26" s="63" t="s">
        <v>17</v>
      </c>
      <c r="H26" s="64">
        <v>43039</v>
      </c>
      <c r="I26" s="64">
        <v>43084</v>
      </c>
      <c r="J26" s="64">
        <v>43084</v>
      </c>
      <c r="K26" s="63">
        <v>1065000000</v>
      </c>
      <c r="L26" s="63">
        <v>1077000000</v>
      </c>
      <c r="M26" s="63" t="s">
        <v>2060</v>
      </c>
      <c r="N26" s="47">
        <v>7276000000</v>
      </c>
      <c r="O26" s="65">
        <v>5010000000</v>
      </c>
      <c r="P26" s="53">
        <v>2266000000</v>
      </c>
      <c r="Q26" s="47">
        <v>2338000000</v>
      </c>
      <c r="R26" s="65">
        <v>2338000000</v>
      </c>
      <c r="S26" s="53"/>
      <c r="T26" s="48"/>
      <c r="U26" s="47">
        <v>2930000000</v>
      </c>
      <c r="V26" s="65"/>
      <c r="W26" s="65"/>
      <c r="X26" s="65"/>
      <c r="Y26" s="53"/>
      <c r="Z26" s="48">
        <v>374000000</v>
      </c>
      <c r="AA26" s="48"/>
      <c r="AB26" s="48"/>
      <c r="AC26" s="48"/>
      <c r="AD26" s="48"/>
      <c r="AE26" s="48"/>
      <c r="AF26" s="48"/>
      <c r="AG26" s="48">
        <v>374000000</v>
      </c>
      <c r="AH26" s="48">
        <v>12918000000</v>
      </c>
      <c r="AI26" s="47">
        <v>1066000000</v>
      </c>
      <c r="AJ26" s="65"/>
      <c r="AK26" s="53"/>
      <c r="AL26" s="47">
        <v>1143000000</v>
      </c>
      <c r="AM26" s="65">
        <v>1143000000</v>
      </c>
      <c r="AN26" s="65"/>
      <c r="AO26" s="53"/>
      <c r="AP26" s="47">
        <v>4292000000</v>
      </c>
      <c r="AQ26" s="65">
        <v>412000000</v>
      </c>
      <c r="AR26" s="65">
        <v>3368000000</v>
      </c>
      <c r="AS26" s="65"/>
      <c r="AT26" s="65"/>
      <c r="AU26" s="65">
        <v>512000000</v>
      </c>
      <c r="AV26" s="65"/>
      <c r="AW26" s="65"/>
      <c r="AX26" s="65"/>
      <c r="AY26" s="65"/>
      <c r="AZ26" s="53"/>
      <c r="BA26" s="48">
        <v>6501000000</v>
      </c>
      <c r="BB26" s="48">
        <v>19419000000</v>
      </c>
      <c r="BC26" s="47">
        <v>2450000000</v>
      </c>
      <c r="BD26" s="65">
        <v>2450000000</v>
      </c>
      <c r="BE26" s="65"/>
      <c r="BF26" s="65"/>
      <c r="BG26" s="53"/>
      <c r="BH26" s="47"/>
      <c r="BI26" s="65"/>
      <c r="BJ26" s="65"/>
      <c r="BK26" s="53"/>
      <c r="BL26" s="47">
        <v>1665000000</v>
      </c>
      <c r="BM26" s="65">
        <v>1665000000</v>
      </c>
      <c r="BN26" s="65"/>
      <c r="BO26" s="65"/>
      <c r="BP26" s="65"/>
      <c r="BQ26" s="53"/>
      <c r="BR26" s="48">
        <v>4115000000</v>
      </c>
      <c r="BS26" s="47">
        <v>5304000000</v>
      </c>
      <c r="BT26" s="65"/>
      <c r="BU26" s="53"/>
      <c r="BV26" s="47">
        <v>651000000</v>
      </c>
      <c r="BW26" s="65"/>
      <c r="BX26" s="65"/>
      <c r="BY26" s="65"/>
      <c r="BZ26" s="65"/>
      <c r="CA26" s="65"/>
      <c r="CB26" s="65"/>
      <c r="CC26" s="65"/>
      <c r="CD26" s="65"/>
      <c r="CE26" s="65"/>
      <c r="CF26" s="53">
        <v>651000000</v>
      </c>
      <c r="CG26" s="48">
        <v>5955000000</v>
      </c>
      <c r="CH26" s="74">
        <v>10070000000</v>
      </c>
      <c r="CI26" s="48">
        <v>0</v>
      </c>
      <c r="CJ26" s="47">
        <v>7067000000</v>
      </c>
      <c r="CK26" s="65">
        <v>11000000</v>
      </c>
      <c r="CL26" s="65">
        <v>7056000000</v>
      </c>
      <c r="CM26" s="53"/>
      <c r="CN26" s="38">
        <v>-15912000000</v>
      </c>
      <c r="CO26" s="65">
        <v>18258000000</v>
      </c>
      <c r="CP26" s="53">
        <v>-64000000</v>
      </c>
      <c r="CQ26" s="38">
        <v>9349000000</v>
      </c>
      <c r="CR26" s="65"/>
      <c r="CS26" s="51">
        <v>9349000000</v>
      </c>
      <c r="CT26" s="48">
        <v>19419000000</v>
      </c>
    </row>
    <row r="27" spans="1:98" x14ac:dyDescent="0.2">
      <c r="A27" s="63" t="s">
        <v>47</v>
      </c>
      <c r="B27" s="63" t="s">
        <v>48</v>
      </c>
      <c r="C27" s="63" t="str">
        <f>VLOOKUP(A27,'[1]S&amp;P 500 Wikipedia'!A:D,3,FALSE)</f>
        <v>Information Technology</v>
      </c>
      <c r="D27" s="63">
        <v>191397</v>
      </c>
      <c r="E27" s="63" t="s">
        <v>16</v>
      </c>
      <c r="F27" s="63">
        <v>2017</v>
      </c>
      <c r="G27" s="63" t="s">
        <v>17</v>
      </c>
      <c r="H27" s="64">
        <v>43100</v>
      </c>
      <c r="I27" s="64">
        <v>43158</v>
      </c>
      <c r="J27" s="64">
        <v>43158</v>
      </c>
      <c r="K27" s="63">
        <v>967000000</v>
      </c>
      <c r="L27" s="63">
        <v>1230000000</v>
      </c>
      <c r="M27" s="63" t="s">
        <v>2061</v>
      </c>
      <c r="N27" s="47">
        <v>1185000000</v>
      </c>
      <c r="O27" s="65">
        <v>1185000000</v>
      </c>
      <c r="P27" s="53"/>
      <c r="Q27" s="47">
        <v>400000000</v>
      </c>
      <c r="R27" s="65">
        <v>400000000</v>
      </c>
      <c r="S27" s="53"/>
      <c r="T27" s="48"/>
      <c r="U27" s="47">
        <v>739000000</v>
      </c>
      <c r="V27" s="65"/>
      <c r="W27" s="65"/>
      <c r="X27" s="65"/>
      <c r="Y27" s="53"/>
      <c r="Z27" s="48">
        <v>298000000</v>
      </c>
      <c r="AA27" s="48">
        <v>77000000</v>
      </c>
      <c r="AB27" s="48"/>
      <c r="AC27" s="48"/>
      <c r="AD27" s="48"/>
      <c r="AE27" s="48"/>
      <c r="AF27" s="48"/>
      <c r="AG27" s="48">
        <v>221000000</v>
      </c>
      <c r="AH27" s="48">
        <v>2622000000</v>
      </c>
      <c r="AI27" s="47">
        <v>261000000</v>
      </c>
      <c r="AJ27" s="65"/>
      <c r="AK27" s="53"/>
      <c r="AL27" s="47">
        <v>58000000</v>
      </c>
      <c r="AM27" s="65"/>
      <c r="AN27" s="65"/>
      <c r="AO27" s="53"/>
      <c r="AP27" s="47">
        <v>599000000</v>
      </c>
      <c r="AQ27" s="65"/>
      <c r="AR27" s="65">
        <v>289000000</v>
      </c>
      <c r="AS27" s="65"/>
      <c r="AT27" s="65"/>
      <c r="AU27" s="65"/>
      <c r="AV27" s="65"/>
      <c r="AW27" s="65"/>
      <c r="AX27" s="65"/>
      <c r="AY27" s="65"/>
      <c r="AZ27" s="53">
        <v>310000000</v>
      </c>
      <c r="BA27" s="48">
        <v>918000000</v>
      </c>
      <c r="BB27" s="48">
        <v>3540000000</v>
      </c>
      <c r="BC27" s="47">
        <v>1337000000</v>
      </c>
      <c r="BD27" s="65">
        <v>384000000</v>
      </c>
      <c r="BE27" s="65"/>
      <c r="BF27" s="65"/>
      <c r="BG27" s="53">
        <v>953000000</v>
      </c>
      <c r="BH27" s="47">
        <v>70000000</v>
      </c>
      <c r="BI27" s="65"/>
      <c r="BJ27" s="65"/>
      <c r="BK27" s="53"/>
      <c r="BL27" s="47">
        <v>79000000</v>
      </c>
      <c r="BM27" s="65">
        <v>22000000</v>
      </c>
      <c r="BN27" s="65"/>
      <c r="BO27" s="65"/>
      <c r="BP27" s="65"/>
      <c r="BQ27" s="53">
        <v>57000000</v>
      </c>
      <c r="BR27" s="48">
        <v>1486000000</v>
      </c>
      <c r="BS27" s="47">
        <v>1325000000</v>
      </c>
      <c r="BT27" s="65"/>
      <c r="BU27" s="53"/>
      <c r="BV27" s="47">
        <v>118000000</v>
      </c>
      <c r="BW27" s="65"/>
      <c r="BX27" s="65"/>
      <c r="BY27" s="65"/>
      <c r="BZ27" s="65"/>
      <c r="CA27" s="65"/>
      <c r="CB27" s="65"/>
      <c r="CC27" s="65"/>
      <c r="CD27" s="65"/>
      <c r="CE27" s="65"/>
      <c r="CF27" s="53">
        <v>118000000</v>
      </c>
      <c r="CG27" s="48">
        <v>1443000000</v>
      </c>
      <c r="CH27" s="74">
        <v>2929000000</v>
      </c>
      <c r="CI27" s="48"/>
      <c r="CJ27" s="47">
        <v>8473000000</v>
      </c>
      <c r="CK27" s="65"/>
      <c r="CL27" s="65"/>
      <c r="CM27" s="53"/>
      <c r="CN27" s="38">
        <v>-108000000</v>
      </c>
      <c r="CO27" s="65">
        <v>-7760000000</v>
      </c>
      <c r="CP27" s="53">
        <v>6000000</v>
      </c>
      <c r="CQ27" s="38">
        <v>611000000</v>
      </c>
      <c r="CR27" s="65"/>
      <c r="CS27" s="51">
        <v>611000000</v>
      </c>
      <c r="CT27" s="48">
        <v>3540000000</v>
      </c>
    </row>
    <row r="28" spans="1:98" x14ac:dyDescent="0.2">
      <c r="A28" s="63" t="s">
        <v>118</v>
      </c>
      <c r="B28" s="63" t="s">
        <v>119</v>
      </c>
      <c r="C28" s="63" t="str">
        <f>VLOOKUP(A28,'[1]S&amp;P 500 Wikipedia'!A:D,3,FALSE)</f>
        <v>Industrials</v>
      </c>
      <c r="D28" s="63">
        <v>67669</v>
      </c>
      <c r="E28" s="63" t="s">
        <v>16</v>
      </c>
      <c r="F28" s="63">
        <v>2017</v>
      </c>
      <c r="G28" s="63" t="s">
        <v>17</v>
      </c>
      <c r="H28" s="64">
        <v>43100</v>
      </c>
      <c r="I28" s="64">
        <v>43153</v>
      </c>
      <c r="J28" s="64">
        <v>43314</v>
      </c>
      <c r="K28" s="63">
        <v>230771000</v>
      </c>
      <c r="L28" s="63">
        <v>232535000</v>
      </c>
      <c r="M28" s="63" t="s">
        <v>2416</v>
      </c>
      <c r="N28" s="47">
        <v>646300000</v>
      </c>
      <c r="O28" s="65">
        <v>646300000</v>
      </c>
      <c r="P28" s="53"/>
      <c r="Q28" s="47">
        <v>668176000</v>
      </c>
      <c r="R28" s="65">
        <v>668176000</v>
      </c>
      <c r="S28" s="53"/>
      <c r="T28" s="48"/>
      <c r="U28" s="47">
        <v>540504000</v>
      </c>
      <c r="V28" s="65"/>
      <c r="W28" s="65"/>
      <c r="X28" s="65"/>
      <c r="Y28" s="53"/>
      <c r="Z28" s="48">
        <v>79675000</v>
      </c>
      <c r="AA28" s="48"/>
      <c r="AB28" s="48"/>
      <c r="AC28" s="48"/>
      <c r="AD28" s="48"/>
      <c r="AE28" s="48"/>
      <c r="AF28" s="48"/>
      <c r="AG28" s="48">
        <v>79675000</v>
      </c>
      <c r="AH28" s="48">
        <v>1934655000</v>
      </c>
      <c r="AI28" s="47">
        <v>493296000</v>
      </c>
      <c r="AJ28" s="65"/>
      <c r="AK28" s="53"/>
      <c r="AL28" s="47">
        <v>239129000</v>
      </c>
      <c r="AM28" s="65"/>
      <c r="AN28" s="65"/>
      <c r="AO28" s="53"/>
      <c r="AP28" s="47">
        <v>5128984000</v>
      </c>
      <c r="AQ28" s="65"/>
      <c r="AR28" s="65">
        <v>3115619000</v>
      </c>
      <c r="AS28" s="65">
        <v>2013365000</v>
      </c>
      <c r="AT28" s="65"/>
      <c r="AU28" s="65"/>
      <c r="AV28" s="65"/>
      <c r="AW28" s="65"/>
      <c r="AX28" s="65"/>
      <c r="AY28" s="65"/>
      <c r="AZ28" s="53"/>
      <c r="BA28" s="48">
        <v>5861409000</v>
      </c>
      <c r="BB28" s="48">
        <v>7796064000</v>
      </c>
      <c r="BC28" s="47">
        <v>830540000</v>
      </c>
      <c r="BD28" s="65">
        <v>437329000</v>
      </c>
      <c r="BE28" s="65"/>
      <c r="BF28" s="65"/>
      <c r="BG28" s="53">
        <v>393211000</v>
      </c>
      <c r="BH28" s="47">
        <v>308123000</v>
      </c>
      <c r="BI28" s="65"/>
      <c r="BJ28" s="65"/>
      <c r="BK28" s="53"/>
      <c r="BL28" s="47"/>
      <c r="BM28" s="65"/>
      <c r="BN28" s="65"/>
      <c r="BO28" s="65"/>
      <c r="BP28" s="65"/>
      <c r="BQ28" s="53"/>
      <c r="BR28" s="48">
        <v>1138663000</v>
      </c>
      <c r="BS28" s="47">
        <v>1866166000</v>
      </c>
      <c r="BT28" s="65"/>
      <c r="BU28" s="53"/>
      <c r="BV28" s="47">
        <v>763602000</v>
      </c>
      <c r="BW28" s="65"/>
      <c r="BX28" s="65"/>
      <c r="BY28" s="65"/>
      <c r="BZ28" s="65"/>
      <c r="CA28" s="65"/>
      <c r="CB28" s="65"/>
      <c r="CC28" s="65">
        <v>512526000</v>
      </c>
      <c r="CD28" s="65"/>
      <c r="CE28" s="65"/>
      <c r="CF28" s="53">
        <v>251076000</v>
      </c>
      <c r="CG28" s="48">
        <v>2629768000</v>
      </c>
      <c r="CH28" s="74">
        <v>3768431000</v>
      </c>
      <c r="CI28" s="48"/>
      <c r="CJ28" s="47">
        <v>663525000</v>
      </c>
      <c r="CK28" s="65"/>
      <c r="CL28" s="65"/>
      <c r="CM28" s="53"/>
      <c r="CN28" s="38">
        <v>-1209135000</v>
      </c>
      <c r="CO28" s="65">
        <v>5002419000</v>
      </c>
      <c r="CP28" s="53">
        <v>-429176000</v>
      </c>
      <c r="CQ28" s="38">
        <v>4027633000</v>
      </c>
      <c r="CR28" s="65"/>
      <c r="CS28" s="51">
        <v>4027633000</v>
      </c>
      <c r="CT28" s="48">
        <v>7796064000</v>
      </c>
    </row>
    <row r="29" spans="1:98" x14ac:dyDescent="0.2">
      <c r="A29" s="63" t="s">
        <v>121</v>
      </c>
      <c r="B29" s="63" t="s">
        <v>122</v>
      </c>
      <c r="C29" s="63" t="str">
        <f>VLOOKUP(A29,'[1]S&amp;P 500 Wikipedia'!A:D,3,FALSE)</f>
        <v>Health Care</v>
      </c>
      <c r="D29" s="63">
        <v>65735</v>
      </c>
      <c r="E29" s="63" t="s">
        <v>16</v>
      </c>
      <c r="F29" s="63">
        <v>2017</v>
      </c>
      <c r="G29" s="63" t="s">
        <v>17</v>
      </c>
      <c r="H29" s="64">
        <v>43100</v>
      </c>
      <c r="I29" s="64">
        <v>43144</v>
      </c>
      <c r="J29" s="64">
        <v>43144</v>
      </c>
      <c r="K29" s="63">
        <v>725000000</v>
      </c>
      <c r="L29" s="63">
        <v>728000000</v>
      </c>
      <c r="M29" s="63" t="s">
        <v>2063</v>
      </c>
      <c r="N29" s="47">
        <v>41678000000</v>
      </c>
      <c r="O29" s="65">
        <v>3800000000</v>
      </c>
      <c r="P29" s="53">
        <v>37878000000</v>
      </c>
      <c r="Q29" s="47">
        <v>3237000000</v>
      </c>
      <c r="R29" s="65">
        <v>3237000000</v>
      </c>
      <c r="S29" s="53"/>
      <c r="T29" s="48"/>
      <c r="U29" s="47">
        <v>2834000000</v>
      </c>
      <c r="V29" s="65"/>
      <c r="W29" s="65"/>
      <c r="X29" s="65"/>
      <c r="Y29" s="53"/>
      <c r="Z29" s="48">
        <v>1727000000</v>
      </c>
      <c r="AA29" s="48"/>
      <c r="AB29" s="48"/>
      <c r="AC29" s="48"/>
      <c r="AD29" s="48"/>
      <c r="AE29" s="48"/>
      <c r="AF29" s="48"/>
      <c r="AG29" s="48">
        <v>1727000000</v>
      </c>
      <c r="AH29" s="48">
        <v>49476000000</v>
      </c>
      <c r="AI29" s="47">
        <v>4989000000</v>
      </c>
      <c r="AJ29" s="65"/>
      <c r="AK29" s="53"/>
      <c r="AL29" s="47"/>
      <c r="AM29" s="65"/>
      <c r="AN29" s="65"/>
      <c r="AO29" s="53"/>
      <c r="AP29" s="47">
        <v>25489000000</v>
      </c>
      <c r="AQ29" s="65">
        <v>8609000000</v>
      </c>
      <c r="AR29" s="65">
        <v>14761000000</v>
      </c>
      <c r="AS29" s="65"/>
      <c r="AT29" s="65"/>
      <c r="AU29" s="65"/>
      <c r="AV29" s="65"/>
      <c r="AW29" s="65"/>
      <c r="AX29" s="65"/>
      <c r="AY29" s="65"/>
      <c r="AZ29" s="53">
        <v>2119000000</v>
      </c>
      <c r="BA29" s="48">
        <v>30478000000</v>
      </c>
      <c r="BB29" s="48">
        <v>79954000000</v>
      </c>
      <c r="BC29" s="47">
        <v>7868000000</v>
      </c>
      <c r="BD29" s="65">
        <v>1352000000</v>
      </c>
      <c r="BE29" s="65"/>
      <c r="BF29" s="65"/>
      <c r="BG29" s="53">
        <v>6516000000</v>
      </c>
      <c r="BH29" s="47">
        <v>1152000000</v>
      </c>
      <c r="BI29" s="65"/>
      <c r="BJ29" s="65"/>
      <c r="BK29" s="53"/>
      <c r="BL29" s="47"/>
      <c r="BM29" s="65"/>
      <c r="BN29" s="65"/>
      <c r="BO29" s="65"/>
      <c r="BP29" s="65"/>
      <c r="BQ29" s="53"/>
      <c r="BR29" s="48">
        <v>9020000000</v>
      </c>
      <c r="BS29" s="47">
        <v>34190000000</v>
      </c>
      <c r="BT29" s="65"/>
      <c r="BU29" s="53"/>
      <c r="BV29" s="47">
        <v>11503000000</v>
      </c>
      <c r="BW29" s="65"/>
      <c r="BX29" s="65"/>
      <c r="BY29" s="65"/>
      <c r="BZ29" s="65"/>
      <c r="CA29" s="65"/>
      <c r="CB29" s="65"/>
      <c r="CC29" s="65">
        <v>1166000000</v>
      </c>
      <c r="CD29" s="65"/>
      <c r="CE29" s="65"/>
      <c r="CF29" s="53">
        <v>10337000000</v>
      </c>
      <c r="CG29" s="48">
        <v>45693000000</v>
      </c>
      <c r="CH29" s="74">
        <v>54713000000</v>
      </c>
      <c r="CI29" s="48"/>
      <c r="CJ29" s="47">
        <v>30992000000</v>
      </c>
      <c r="CK29" s="65"/>
      <c r="CL29" s="65"/>
      <c r="CM29" s="53"/>
      <c r="CN29" s="38"/>
      <c r="CO29" s="65">
        <v>-5072000000</v>
      </c>
      <c r="CP29" s="53">
        <v>-679000000</v>
      </c>
      <c r="CQ29" s="38">
        <v>25241000000</v>
      </c>
      <c r="CR29" s="65"/>
      <c r="CS29" s="51">
        <v>25241000000</v>
      </c>
      <c r="CT29" s="48">
        <v>79954000000</v>
      </c>
    </row>
    <row r="30" spans="1:98" x14ac:dyDescent="0.2">
      <c r="A30" s="63" t="s">
        <v>111</v>
      </c>
      <c r="B30" s="63" t="s">
        <v>112</v>
      </c>
      <c r="C30" s="63" t="str">
        <f>VLOOKUP(A30,'[1]S&amp;P 500 Wikipedia'!A:D,3,FALSE)</f>
        <v>Financials</v>
      </c>
      <c r="D30" s="63">
        <v>67872</v>
      </c>
      <c r="E30" s="63" t="s">
        <v>16</v>
      </c>
      <c r="F30" s="63">
        <v>2017</v>
      </c>
      <c r="G30" s="63" t="s">
        <v>17</v>
      </c>
      <c r="H30" s="64">
        <v>43100</v>
      </c>
      <c r="I30" s="64">
        <v>43154</v>
      </c>
      <c r="J30" s="64">
        <v>43154</v>
      </c>
      <c r="K30" s="63">
        <v>150800000</v>
      </c>
      <c r="L30" s="63">
        <v>153800000</v>
      </c>
      <c r="M30" s="63" t="s">
        <v>2064</v>
      </c>
      <c r="N30" s="47">
        <v>40676000000</v>
      </c>
      <c r="O30" s="65">
        <v>2620000000</v>
      </c>
      <c r="P30" s="53">
        <v>38056000000</v>
      </c>
      <c r="Q30" s="47">
        <v>5785000000</v>
      </c>
      <c r="R30" s="65">
        <v>5785000000</v>
      </c>
      <c r="S30" s="53"/>
      <c r="T30" s="48"/>
      <c r="U30" s="47"/>
      <c r="V30" s="65"/>
      <c r="W30" s="65"/>
      <c r="X30" s="65"/>
      <c r="Y30" s="53"/>
      <c r="Z30" s="48">
        <v>10494000000</v>
      </c>
      <c r="AA30" s="48"/>
      <c r="AB30" s="48"/>
      <c r="AC30" s="48"/>
      <c r="AD30" s="48"/>
      <c r="AE30" s="48"/>
      <c r="AF30" s="48"/>
      <c r="AG30" s="48">
        <v>10494000000</v>
      </c>
      <c r="AH30" s="48">
        <v>56955000000</v>
      </c>
      <c r="AI30" s="47"/>
      <c r="AJ30" s="65"/>
      <c r="AK30" s="53"/>
      <c r="AL30" s="47"/>
      <c r="AM30" s="65"/>
      <c r="AN30" s="65"/>
      <c r="AO30" s="53"/>
      <c r="AP30" s="47">
        <v>90515000000</v>
      </c>
      <c r="AQ30" s="65"/>
      <c r="AR30" s="65"/>
      <c r="AS30" s="65"/>
      <c r="AT30" s="65"/>
      <c r="AU30" s="65"/>
      <c r="AV30" s="65"/>
      <c r="AW30" s="65"/>
      <c r="AX30" s="65"/>
      <c r="AY30" s="65"/>
      <c r="AZ30" s="53">
        <v>90515000000</v>
      </c>
      <c r="BA30" s="48">
        <v>90515000000</v>
      </c>
      <c r="BB30" s="48">
        <v>147470000000</v>
      </c>
      <c r="BC30" s="47">
        <v>136173000000</v>
      </c>
      <c r="BD30" s="65">
        <v>1960000000</v>
      </c>
      <c r="BE30" s="65"/>
      <c r="BF30" s="65"/>
      <c r="BG30" s="53">
        <v>134213000000</v>
      </c>
      <c r="BH30" s="47">
        <v>200000000</v>
      </c>
      <c r="BI30" s="65"/>
      <c r="BJ30" s="65"/>
      <c r="BK30" s="53"/>
      <c r="BL30" s="47"/>
      <c r="BM30" s="65"/>
      <c r="BN30" s="65"/>
      <c r="BO30" s="65"/>
      <c r="BP30" s="65"/>
      <c r="BQ30" s="53"/>
      <c r="BR30" s="48">
        <v>136373000000</v>
      </c>
      <c r="BS30" s="47">
        <v>5099000000</v>
      </c>
      <c r="BT30" s="65"/>
      <c r="BU30" s="53"/>
      <c r="BV30" s="47"/>
      <c r="BW30" s="65"/>
      <c r="BX30" s="65"/>
      <c r="BY30" s="65"/>
      <c r="BZ30" s="65"/>
      <c r="CA30" s="65"/>
      <c r="CB30" s="65"/>
      <c r="CC30" s="65"/>
      <c r="CD30" s="65"/>
      <c r="CE30" s="65"/>
      <c r="CF30" s="53"/>
      <c r="CG30" s="48">
        <v>5099000000</v>
      </c>
      <c r="CH30" s="74">
        <v>141472000000</v>
      </c>
      <c r="CI30" s="48"/>
      <c r="CJ30" s="47">
        <v>8088000000</v>
      </c>
      <c r="CK30" s="65"/>
      <c r="CL30" s="65"/>
      <c r="CM30" s="53"/>
      <c r="CN30" s="38">
        <v>-13648000000</v>
      </c>
      <c r="CO30" s="65">
        <v>11329000000</v>
      </c>
      <c r="CP30" s="53">
        <v>229000000</v>
      </c>
      <c r="CQ30" s="38">
        <v>5998000000</v>
      </c>
      <c r="CR30" s="65"/>
      <c r="CS30" s="51">
        <v>5998000000</v>
      </c>
      <c r="CT30" s="48">
        <v>147470000000</v>
      </c>
    </row>
    <row r="31" spans="1:98" x14ac:dyDescent="0.2">
      <c r="A31" s="63" t="s">
        <v>105</v>
      </c>
      <c r="B31" s="63" t="s">
        <v>106</v>
      </c>
      <c r="C31" s="63" t="str">
        <f>VLOOKUP(A31,'[1]S&amp;P 500 Wikipedia'!A:D,3,FALSE)</f>
        <v>Real Estate</v>
      </c>
      <c r="D31" s="63">
        <v>68339</v>
      </c>
      <c r="E31" s="63" t="s">
        <v>16</v>
      </c>
      <c r="F31" s="63">
        <v>2017</v>
      </c>
      <c r="G31" s="63" t="s">
        <v>17</v>
      </c>
      <c r="H31" s="64">
        <v>43100</v>
      </c>
      <c r="I31" s="64">
        <v>43159</v>
      </c>
      <c r="J31" s="64">
        <v>43312</v>
      </c>
      <c r="K31" s="63">
        <v>428866000</v>
      </c>
      <c r="L31" s="63">
        <v>433235000</v>
      </c>
      <c r="M31" s="63" t="s">
        <v>2417</v>
      </c>
      <c r="N31" s="47">
        <v>803100000</v>
      </c>
      <c r="O31" s="65">
        <v>802100000</v>
      </c>
      <c r="P31" s="53">
        <v>1000000</v>
      </c>
      <c r="Q31" s="47">
        <v>513600000</v>
      </c>
      <c r="R31" s="65">
        <v>513600000</v>
      </c>
      <c r="S31" s="53"/>
      <c r="T31" s="48"/>
      <c r="U31" s="47"/>
      <c r="V31" s="65"/>
      <c r="W31" s="65"/>
      <c r="X31" s="65"/>
      <c r="Y31" s="53"/>
      <c r="Z31" s="48">
        <v>721400000</v>
      </c>
      <c r="AA31" s="48">
        <v>568600000</v>
      </c>
      <c r="AB31" s="48"/>
      <c r="AC31" s="48"/>
      <c r="AD31" s="48"/>
      <c r="AE31" s="48"/>
      <c r="AF31" s="48"/>
      <c r="AG31" s="48">
        <v>152800000</v>
      </c>
      <c r="AH31" s="48">
        <v>2038100000</v>
      </c>
      <c r="AI31" s="47">
        <v>11101000000</v>
      </c>
      <c r="AJ31" s="65"/>
      <c r="AK31" s="53"/>
      <c r="AL31" s="47"/>
      <c r="AM31" s="65"/>
      <c r="AN31" s="65"/>
      <c r="AO31" s="53"/>
      <c r="AP31" s="47">
        <v>20075200000</v>
      </c>
      <c r="AQ31" s="65"/>
      <c r="AR31" s="65">
        <v>5638400000</v>
      </c>
      <c r="AS31" s="65">
        <v>11783300000</v>
      </c>
      <c r="AT31" s="65"/>
      <c r="AU31" s="65">
        <v>204400000</v>
      </c>
      <c r="AV31" s="65"/>
      <c r="AW31" s="65"/>
      <c r="AX31" s="65"/>
      <c r="AY31" s="65"/>
      <c r="AZ31" s="53">
        <v>2449100000</v>
      </c>
      <c r="BA31" s="48">
        <v>31176200000</v>
      </c>
      <c r="BB31" s="48">
        <v>33214300000</v>
      </c>
      <c r="BC31" s="47">
        <v>1468500000</v>
      </c>
      <c r="BD31" s="65">
        <v>142900000</v>
      </c>
      <c r="BE31" s="65"/>
      <c r="BF31" s="65">
        <v>166900000</v>
      </c>
      <c r="BG31" s="53">
        <v>1158700000</v>
      </c>
      <c r="BH31" s="47">
        <v>774800000</v>
      </c>
      <c r="BI31" s="65"/>
      <c r="BJ31" s="65"/>
      <c r="BK31" s="53">
        <v>774800000</v>
      </c>
      <c r="BL31" s="47">
        <v>268800000</v>
      </c>
      <c r="BM31" s="65">
        <v>268800000</v>
      </c>
      <c r="BN31" s="65"/>
      <c r="BO31" s="65"/>
      <c r="BP31" s="65"/>
      <c r="BQ31" s="53"/>
      <c r="BR31" s="48">
        <v>2512100000</v>
      </c>
      <c r="BS31" s="47">
        <v>19430300000</v>
      </c>
      <c r="BT31" s="65">
        <v>19430300000</v>
      </c>
      <c r="BU31" s="53"/>
      <c r="BV31" s="47">
        <v>3317600000</v>
      </c>
      <c r="BW31" s="65"/>
      <c r="BX31" s="65"/>
      <c r="BY31" s="65"/>
      <c r="BZ31" s="65"/>
      <c r="CA31" s="65"/>
      <c r="CB31" s="65"/>
      <c r="CC31" s="65">
        <v>898100000</v>
      </c>
      <c r="CD31" s="65"/>
      <c r="CE31" s="65"/>
      <c r="CF31" s="53">
        <v>2419500000</v>
      </c>
      <c r="CG31" s="48">
        <v>22747900000</v>
      </c>
      <c r="CH31" s="74">
        <v>25260000000</v>
      </c>
      <c r="CI31" s="48"/>
      <c r="CJ31" s="47">
        <v>10251900000</v>
      </c>
      <c r="CK31" s="65">
        <v>4400000</v>
      </c>
      <c r="CL31" s="65">
        <v>10247500000</v>
      </c>
      <c r="CM31" s="53"/>
      <c r="CN31" s="38">
        <v>-974000000</v>
      </c>
      <c r="CO31" s="65">
        <v>-1058100000</v>
      </c>
      <c r="CP31" s="53">
        <v>-1978300000</v>
      </c>
      <c r="CQ31" s="38">
        <v>6241500000</v>
      </c>
      <c r="CR31" s="65">
        <v>1712800000</v>
      </c>
      <c r="CS31" s="51">
        <v>7954300000</v>
      </c>
      <c r="CT31" s="48">
        <v>33214300000</v>
      </c>
    </row>
    <row r="32" spans="1:98" x14ac:dyDescent="0.2">
      <c r="A32" s="63" t="s">
        <v>93</v>
      </c>
      <c r="B32" s="63" t="s">
        <v>94</v>
      </c>
      <c r="C32" s="63" t="str">
        <f>VLOOKUP(A32,'[1]S&amp;P 500 Wikipedia'!A:D,3,FALSE)</f>
        <v>Consumer Discretionary</v>
      </c>
      <c r="D32" s="63">
        <v>62747</v>
      </c>
      <c r="E32" s="63" t="s">
        <v>16</v>
      </c>
      <c r="F32" s="63">
        <v>2017</v>
      </c>
      <c r="G32" s="63" t="s">
        <v>17</v>
      </c>
      <c r="H32" s="64">
        <v>43100</v>
      </c>
      <c r="I32" s="64">
        <v>43133</v>
      </c>
      <c r="J32" s="64">
        <v>43133</v>
      </c>
      <c r="K32" s="63">
        <v>483000000</v>
      </c>
      <c r="L32" s="63">
        <v>496000000</v>
      </c>
      <c r="M32" s="63" t="s">
        <v>2066</v>
      </c>
      <c r="N32" s="47">
        <v>30986000000</v>
      </c>
      <c r="O32" s="65">
        <v>20522000000</v>
      </c>
      <c r="P32" s="53">
        <v>10464000000</v>
      </c>
      <c r="Q32" s="47">
        <v>13164000000</v>
      </c>
      <c r="R32" s="65"/>
      <c r="S32" s="53"/>
      <c r="T32" s="48"/>
      <c r="U32" s="47">
        <v>16047000000</v>
      </c>
      <c r="V32" s="65"/>
      <c r="W32" s="65"/>
      <c r="X32" s="65"/>
      <c r="Y32" s="53"/>
      <c r="Z32" s="48"/>
      <c r="AA32" s="48"/>
      <c r="AB32" s="48"/>
      <c r="AC32" s="48"/>
      <c r="AD32" s="48"/>
      <c r="AE32" s="48"/>
      <c r="AF32" s="48"/>
      <c r="AG32" s="48"/>
      <c r="AH32" s="48">
        <v>60197000000</v>
      </c>
      <c r="AI32" s="47">
        <v>48866000000</v>
      </c>
      <c r="AJ32" s="65"/>
      <c r="AK32" s="53"/>
      <c r="AL32" s="47"/>
      <c r="AM32" s="65"/>
      <c r="AN32" s="65"/>
      <c r="AO32" s="53"/>
      <c r="AP32" s="47">
        <v>22247000000</v>
      </c>
      <c r="AQ32" s="65"/>
      <c r="AR32" s="65">
        <v>13350000000</v>
      </c>
      <c r="AS32" s="65"/>
      <c r="AT32" s="65"/>
      <c r="AU32" s="65"/>
      <c r="AV32" s="65"/>
      <c r="AW32" s="65"/>
      <c r="AX32" s="65"/>
      <c r="AY32" s="65"/>
      <c r="AZ32" s="53">
        <v>8897000000</v>
      </c>
      <c r="BA32" s="48">
        <v>71113000000</v>
      </c>
      <c r="BB32" s="48">
        <v>131310000000</v>
      </c>
      <c r="BC32" s="47">
        <v>52786000000</v>
      </c>
      <c r="BD32" s="65">
        <v>34616000000</v>
      </c>
      <c r="BE32" s="65"/>
      <c r="BF32" s="65"/>
      <c r="BG32" s="53">
        <v>18170000000</v>
      </c>
      <c r="BH32" s="47"/>
      <c r="BI32" s="65"/>
      <c r="BJ32" s="65"/>
      <c r="BK32" s="53"/>
      <c r="BL32" s="47">
        <v>5097000000</v>
      </c>
      <c r="BM32" s="65">
        <v>5097000000</v>
      </c>
      <c r="BN32" s="65"/>
      <c r="BO32" s="65"/>
      <c r="BP32" s="65"/>
      <c r="BQ32" s="53"/>
      <c r="BR32" s="48">
        <v>57883000000</v>
      </c>
      <c r="BS32" s="47">
        <v>24743000000</v>
      </c>
      <c r="BT32" s="65"/>
      <c r="BU32" s="53"/>
      <c r="BV32" s="47">
        <v>20975000000</v>
      </c>
      <c r="BW32" s="65"/>
      <c r="BX32" s="65"/>
      <c r="BY32" s="65"/>
      <c r="BZ32" s="65"/>
      <c r="CA32" s="65"/>
      <c r="CB32" s="65"/>
      <c r="CC32" s="65"/>
      <c r="CD32" s="65"/>
      <c r="CE32" s="65"/>
      <c r="CF32" s="53">
        <v>20975000000</v>
      </c>
      <c r="CG32" s="48">
        <v>45718000000</v>
      </c>
      <c r="CH32" s="74">
        <v>103601000000</v>
      </c>
      <c r="CI32" s="48">
        <v>0</v>
      </c>
      <c r="CJ32" s="47">
        <v>21394000000</v>
      </c>
      <c r="CK32" s="65">
        <v>5000000</v>
      </c>
      <c r="CL32" s="65">
        <v>21389000000</v>
      </c>
      <c r="CM32" s="53"/>
      <c r="CN32" s="38">
        <v>-1837000000</v>
      </c>
      <c r="CO32" s="65">
        <v>8636000000</v>
      </c>
      <c r="CP32" s="53">
        <v>-484000000</v>
      </c>
      <c r="CQ32" s="38">
        <v>27709000000</v>
      </c>
      <c r="CR32" s="65"/>
      <c r="CS32" s="51">
        <v>27709000000</v>
      </c>
      <c r="CT32" s="48">
        <v>131310000000</v>
      </c>
    </row>
    <row r="33" spans="1:98" x14ac:dyDescent="0.2">
      <c r="A33" s="63" t="s">
        <v>152</v>
      </c>
      <c r="B33" s="63" t="s">
        <v>153</v>
      </c>
      <c r="C33" s="63" t="str">
        <f>VLOOKUP(A33,'[1]S&amp;P 500 Wikipedia'!A:D,3,FALSE)</f>
        <v>Information Technology</v>
      </c>
      <c r="D33" s="63">
        <v>536189</v>
      </c>
      <c r="E33" s="63" t="s">
        <v>16</v>
      </c>
      <c r="F33" s="63">
        <v>2017</v>
      </c>
      <c r="G33" s="63" t="s">
        <v>17</v>
      </c>
      <c r="H33" s="64">
        <v>43100</v>
      </c>
      <c r="I33" s="64">
        <v>43151</v>
      </c>
      <c r="J33" s="64">
        <v>43151</v>
      </c>
      <c r="K33" s="63">
        <v>73338000</v>
      </c>
      <c r="L33" s="63">
        <v>80314000</v>
      </c>
      <c r="M33" s="63" t="s">
        <v>2067</v>
      </c>
      <c r="N33" s="47">
        <v>1535555000</v>
      </c>
      <c r="O33" s="65">
        <v>859192000</v>
      </c>
      <c r="P33" s="53">
        <v>676363000</v>
      </c>
      <c r="Q33" s="47">
        <v>247346000</v>
      </c>
      <c r="R33" s="65">
        <v>247346000</v>
      </c>
      <c r="S33" s="53"/>
      <c r="T33" s="48"/>
      <c r="U33" s="47">
        <v>306198000</v>
      </c>
      <c r="V33" s="65"/>
      <c r="W33" s="65"/>
      <c r="X33" s="65"/>
      <c r="Y33" s="53"/>
      <c r="Z33" s="48">
        <v>177330000</v>
      </c>
      <c r="AA33" s="48">
        <v>177330000</v>
      </c>
      <c r="AB33" s="48"/>
      <c r="AC33" s="48"/>
      <c r="AD33" s="48"/>
      <c r="AE33" s="48"/>
      <c r="AF33" s="48"/>
      <c r="AG33" s="48"/>
      <c r="AH33" s="48">
        <v>2266429000</v>
      </c>
      <c r="AI33" s="47">
        <v>74279000</v>
      </c>
      <c r="AJ33" s="65"/>
      <c r="AK33" s="53"/>
      <c r="AL33" s="47">
        <v>36136000</v>
      </c>
      <c r="AM33" s="65"/>
      <c r="AN33" s="65"/>
      <c r="AO33" s="53"/>
      <c r="AP33" s="47">
        <v>84016000</v>
      </c>
      <c r="AQ33" s="65"/>
      <c r="AR33" s="65"/>
      <c r="AS33" s="65"/>
      <c r="AT33" s="65"/>
      <c r="AU33" s="65">
        <v>65125000</v>
      </c>
      <c r="AV33" s="65"/>
      <c r="AW33" s="65"/>
      <c r="AX33" s="65"/>
      <c r="AY33" s="65"/>
      <c r="AZ33" s="53">
        <v>18891000</v>
      </c>
      <c r="BA33" s="48">
        <v>194431000</v>
      </c>
      <c r="BB33" s="48">
        <v>2460860000</v>
      </c>
      <c r="BC33" s="47">
        <v>186027000</v>
      </c>
      <c r="BD33" s="65">
        <v>52200000</v>
      </c>
      <c r="BE33" s="65"/>
      <c r="BF33" s="65"/>
      <c r="BG33" s="53">
        <v>133827000</v>
      </c>
      <c r="BH33" s="47"/>
      <c r="BI33" s="65"/>
      <c r="BJ33" s="65"/>
      <c r="BK33" s="53"/>
      <c r="BL33" s="47">
        <v>343878000</v>
      </c>
      <c r="BM33" s="65">
        <v>327706000</v>
      </c>
      <c r="BN33" s="65"/>
      <c r="BO33" s="65"/>
      <c r="BP33" s="65"/>
      <c r="BQ33" s="53">
        <v>16172000</v>
      </c>
      <c r="BR33" s="48">
        <v>529905000</v>
      </c>
      <c r="BS33" s="47"/>
      <c r="BT33" s="65"/>
      <c r="BU33" s="53"/>
      <c r="BV33" s="47">
        <v>269041000</v>
      </c>
      <c r="BW33" s="65"/>
      <c r="BX33" s="65"/>
      <c r="BY33" s="65"/>
      <c r="BZ33" s="65"/>
      <c r="CA33" s="65"/>
      <c r="CB33" s="65">
        <v>187556000</v>
      </c>
      <c r="CC33" s="65">
        <v>34067000</v>
      </c>
      <c r="CD33" s="65"/>
      <c r="CE33" s="65"/>
      <c r="CF33" s="53">
        <v>47418000</v>
      </c>
      <c r="CG33" s="48">
        <v>269041000</v>
      </c>
      <c r="CH33" s="74">
        <v>798946000</v>
      </c>
      <c r="CI33" s="48">
        <v>0</v>
      </c>
      <c r="CJ33" s="47">
        <v>804738000</v>
      </c>
      <c r="CK33" s="65"/>
      <c r="CL33" s="65"/>
      <c r="CM33" s="53"/>
      <c r="CN33" s="38"/>
      <c r="CO33" s="65">
        <v>859114000</v>
      </c>
      <c r="CP33" s="53">
        <v>-1938000</v>
      </c>
      <c r="CQ33" s="38">
        <v>1661914000</v>
      </c>
      <c r="CR33" s="65"/>
      <c r="CS33" s="51">
        <v>1661914000</v>
      </c>
      <c r="CT33" s="48">
        <v>2460860000</v>
      </c>
    </row>
    <row r="34" spans="1:98" x14ac:dyDescent="0.2">
      <c r="A34" s="63" t="s">
        <v>130</v>
      </c>
      <c r="B34" s="63" t="s">
        <v>131</v>
      </c>
      <c r="C34" s="63" t="str">
        <f>VLOOKUP(A34,'[1]S&amp;P 500 Wikipedia'!A:D,3,FALSE)</f>
        <v>Information Technology</v>
      </c>
      <c r="D34" s="63">
        <v>126145</v>
      </c>
      <c r="E34" s="63" t="s">
        <v>16</v>
      </c>
      <c r="F34" s="63">
        <v>2017</v>
      </c>
      <c r="G34" s="63" t="s">
        <v>17</v>
      </c>
      <c r="H34" s="64">
        <v>43100</v>
      </c>
      <c r="I34" s="64">
        <v>43153</v>
      </c>
      <c r="J34" s="64">
        <v>43153</v>
      </c>
      <c r="K34" s="63">
        <v>84555000</v>
      </c>
      <c r="L34" s="63">
        <v>86709000</v>
      </c>
      <c r="M34" s="63" t="s">
        <v>2068</v>
      </c>
      <c r="N34" s="47">
        <v>881787000</v>
      </c>
      <c r="O34" s="65">
        <v>881501000</v>
      </c>
      <c r="P34" s="53">
        <v>286000</v>
      </c>
      <c r="Q34" s="47">
        <v>124659000</v>
      </c>
      <c r="R34" s="65">
        <v>124659000</v>
      </c>
      <c r="S34" s="53"/>
      <c r="T34" s="48"/>
      <c r="U34" s="47"/>
      <c r="V34" s="65"/>
      <c r="W34" s="65"/>
      <c r="X34" s="65"/>
      <c r="Y34" s="53"/>
      <c r="Z34" s="48">
        <v>263820000</v>
      </c>
      <c r="AA34" s="48"/>
      <c r="AB34" s="48"/>
      <c r="AC34" s="48"/>
      <c r="AD34" s="48"/>
      <c r="AE34" s="48"/>
      <c r="AF34" s="48"/>
      <c r="AG34" s="48">
        <v>263820000</v>
      </c>
      <c r="AH34" s="48">
        <v>1270266000</v>
      </c>
      <c r="AI34" s="47">
        <v>57096000</v>
      </c>
      <c r="AJ34" s="65"/>
      <c r="AK34" s="53"/>
      <c r="AL34" s="47"/>
      <c r="AM34" s="65"/>
      <c r="AN34" s="65"/>
      <c r="AO34" s="53"/>
      <c r="AP34" s="47">
        <v>1614261000</v>
      </c>
      <c r="AQ34" s="65"/>
      <c r="AR34" s="65">
        <v>1378553000</v>
      </c>
      <c r="AS34" s="65">
        <v>157625000</v>
      </c>
      <c r="AT34" s="65"/>
      <c r="AU34" s="65">
        <v>42111000</v>
      </c>
      <c r="AV34" s="65"/>
      <c r="AW34" s="65"/>
      <c r="AX34" s="65"/>
      <c r="AY34" s="65"/>
      <c r="AZ34" s="53">
        <v>35972000</v>
      </c>
      <c r="BA34" s="48">
        <v>1671357000</v>
      </c>
      <c r="BB34" s="48">
        <v>2941623000</v>
      </c>
      <c r="BC34" s="47">
        <v>168062000</v>
      </c>
      <c r="BD34" s="65">
        <v>6042000</v>
      </c>
      <c r="BE34" s="65">
        <v>5760000</v>
      </c>
      <c r="BF34" s="65"/>
      <c r="BG34" s="53">
        <v>156260000</v>
      </c>
      <c r="BH34" s="47"/>
      <c r="BI34" s="65"/>
      <c r="BJ34" s="65"/>
      <c r="BK34" s="53"/>
      <c r="BL34" s="47">
        <v>440491000</v>
      </c>
      <c r="BM34" s="65">
        <v>440491000</v>
      </c>
      <c r="BN34" s="65"/>
      <c r="BO34" s="65"/>
      <c r="BP34" s="65"/>
      <c r="BQ34" s="53"/>
      <c r="BR34" s="48">
        <v>608553000</v>
      </c>
      <c r="BS34" s="47"/>
      <c r="BT34" s="65"/>
      <c r="BU34" s="53"/>
      <c r="BV34" s="47">
        <v>87239000</v>
      </c>
      <c r="BW34" s="65"/>
      <c r="BX34" s="65"/>
      <c r="BY34" s="65"/>
      <c r="BZ34" s="65"/>
      <c r="CA34" s="65"/>
      <c r="CB34" s="65"/>
      <c r="CC34" s="65">
        <v>1461000</v>
      </c>
      <c r="CD34" s="65"/>
      <c r="CE34" s="65"/>
      <c r="CF34" s="53">
        <v>85778000</v>
      </c>
      <c r="CG34" s="48">
        <v>87239000</v>
      </c>
      <c r="CH34" s="74">
        <v>695792000</v>
      </c>
      <c r="CI34" s="48">
        <v>0</v>
      </c>
      <c r="CJ34" s="47">
        <v>874289000</v>
      </c>
      <c r="CK34" s="65"/>
      <c r="CL34" s="65"/>
      <c r="CM34" s="53"/>
      <c r="CN34" s="38">
        <v>-907530000</v>
      </c>
      <c r="CO34" s="65">
        <v>2316916000</v>
      </c>
      <c r="CP34" s="53">
        <v>-37844000</v>
      </c>
      <c r="CQ34" s="38">
        <v>2245831000</v>
      </c>
      <c r="CR34" s="65"/>
      <c r="CS34" s="51">
        <v>2245831000</v>
      </c>
      <c r="CT34" s="48">
        <v>2941623000</v>
      </c>
    </row>
    <row r="35" spans="1:98" x14ac:dyDescent="0.2">
      <c r="A35" s="63" t="s">
        <v>133</v>
      </c>
      <c r="B35" s="63" t="s">
        <v>134</v>
      </c>
      <c r="C35" s="63" t="str">
        <f>VLOOKUP(A35,'[1]S&amp;P 500 Wikipedia'!A:D,3,FALSE)</f>
        <v>Financials</v>
      </c>
      <c r="D35" s="63">
        <v>67471</v>
      </c>
      <c r="E35" s="63" t="s">
        <v>16</v>
      </c>
      <c r="F35" s="63">
        <v>2017</v>
      </c>
      <c r="G35" s="63" t="s">
        <v>17</v>
      </c>
      <c r="H35" s="64">
        <v>43100</v>
      </c>
      <c r="I35" s="64">
        <v>43151</v>
      </c>
      <c r="J35" s="64">
        <v>43151</v>
      </c>
      <c r="K35" s="63">
        <v>251200000</v>
      </c>
      <c r="L35" s="63">
        <v>256100000</v>
      </c>
      <c r="M35" s="63" t="s">
        <v>2069</v>
      </c>
      <c r="N35" s="47">
        <v>1285000000</v>
      </c>
      <c r="O35" s="65">
        <v>756000000</v>
      </c>
      <c r="P35" s="53">
        <v>529000000</v>
      </c>
      <c r="Q35" s="47">
        <v>2478000000</v>
      </c>
      <c r="R35" s="65">
        <v>2478000000</v>
      </c>
      <c r="S35" s="53"/>
      <c r="T35" s="48"/>
      <c r="U35" s="47"/>
      <c r="V35" s="65"/>
      <c r="W35" s="65"/>
      <c r="X35" s="65"/>
      <c r="Y35" s="53"/>
      <c r="Z35" s="48">
        <v>9914000000</v>
      </c>
      <c r="AA35" s="48"/>
      <c r="AB35" s="48"/>
      <c r="AC35" s="48"/>
      <c r="AD35" s="48"/>
      <c r="AE35" s="48"/>
      <c r="AF35" s="48">
        <v>0</v>
      </c>
      <c r="AG35" s="48">
        <v>9914000000</v>
      </c>
      <c r="AH35" s="48">
        <v>13677000000</v>
      </c>
      <c r="AI35" s="47">
        <v>564000000</v>
      </c>
      <c r="AJ35" s="65">
        <v>564000000</v>
      </c>
      <c r="AK35" s="53"/>
      <c r="AL35" s="47"/>
      <c r="AM35" s="65"/>
      <c r="AN35" s="65"/>
      <c r="AO35" s="53"/>
      <c r="AP35" s="47">
        <v>11847000000</v>
      </c>
      <c r="AQ35" s="65">
        <v>1733000000</v>
      </c>
      <c r="AR35" s="65">
        <v>8358000000</v>
      </c>
      <c r="AS35" s="65"/>
      <c r="AT35" s="65"/>
      <c r="AU35" s="65">
        <v>389000000</v>
      </c>
      <c r="AV35" s="65"/>
      <c r="AW35" s="65"/>
      <c r="AX35" s="65">
        <v>0</v>
      </c>
      <c r="AY35" s="65"/>
      <c r="AZ35" s="53">
        <v>1367000000</v>
      </c>
      <c r="BA35" s="48">
        <v>12411000000</v>
      </c>
      <c r="BB35" s="48">
        <v>26088000000</v>
      </c>
      <c r="BC35" s="47">
        <v>11586000000</v>
      </c>
      <c r="BD35" s="65">
        <v>9625000000</v>
      </c>
      <c r="BE35" s="65"/>
      <c r="BF35" s="65"/>
      <c r="BG35" s="53">
        <v>1961000000</v>
      </c>
      <c r="BH35" s="47">
        <v>299000000</v>
      </c>
      <c r="BI35" s="65"/>
      <c r="BJ35" s="65"/>
      <c r="BK35" s="53"/>
      <c r="BL35" s="47">
        <v>870000000</v>
      </c>
      <c r="BM35" s="65"/>
      <c r="BN35" s="65"/>
      <c r="BO35" s="65"/>
      <c r="BP35" s="65">
        <v>0</v>
      </c>
      <c r="BQ35" s="53">
        <v>870000000</v>
      </c>
      <c r="BR35" s="48">
        <v>12755000000</v>
      </c>
      <c r="BS35" s="47">
        <v>5667000000</v>
      </c>
      <c r="BT35" s="65"/>
      <c r="BU35" s="53"/>
      <c r="BV35" s="47">
        <v>3018000000</v>
      </c>
      <c r="BW35" s="65"/>
      <c r="BX35" s="65">
        <v>1789000000</v>
      </c>
      <c r="BY35" s="65"/>
      <c r="BZ35" s="65"/>
      <c r="CA35" s="65"/>
      <c r="CB35" s="65"/>
      <c r="CC35" s="65">
        <v>127000000</v>
      </c>
      <c r="CD35" s="65"/>
      <c r="CE35" s="65">
        <v>0</v>
      </c>
      <c r="CF35" s="53">
        <v>1102000000</v>
      </c>
      <c r="CG35" s="48">
        <v>8685000000</v>
      </c>
      <c r="CH35" s="74">
        <v>21440000000</v>
      </c>
      <c r="CI35" s="48"/>
      <c r="CJ35" s="47">
        <v>5777000000</v>
      </c>
      <c r="CK35" s="65">
        <v>2000000</v>
      </c>
      <c r="CL35" s="65">
        <v>5775000000</v>
      </c>
      <c r="CM35" s="53"/>
      <c r="CN35" s="38"/>
      <c r="CO35" s="65">
        <v>2302000000</v>
      </c>
      <c r="CP35" s="53">
        <v>-3496000000</v>
      </c>
      <c r="CQ35" s="38">
        <v>4583000000</v>
      </c>
      <c r="CR35" s="65">
        <v>65000000</v>
      </c>
      <c r="CS35" s="51">
        <v>4648000000</v>
      </c>
      <c r="CT35" s="48">
        <v>26088000000</v>
      </c>
    </row>
    <row r="36" spans="1:98" x14ac:dyDescent="0.2">
      <c r="A36" s="63" t="s">
        <v>19</v>
      </c>
      <c r="B36" s="63" t="s">
        <v>20</v>
      </c>
      <c r="C36" s="63" t="str">
        <f>VLOOKUP(A36,'[1]S&amp;P 500 Wikipedia'!A:D,3,FALSE)</f>
        <v>Industrials</v>
      </c>
      <c r="D36" s="63">
        <v>445771</v>
      </c>
      <c r="E36" s="63" t="s">
        <v>16</v>
      </c>
      <c r="F36" s="63">
        <v>2017</v>
      </c>
      <c r="G36" s="63" t="s">
        <v>17</v>
      </c>
      <c r="H36" s="64">
        <v>43100</v>
      </c>
      <c r="I36" s="64">
        <v>43147</v>
      </c>
      <c r="J36" s="64">
        <v>43412</v>
      </c>
      <c r="K36" s="63">
        <v>171845200</v>
      </c>
      <c r="L36" s="63">
        <v>173755645</v>
      </c>
      <c r="M36" s="63" t="s">
        <v>2418</v>
      </c>
      <c r="N36" s="47">
        <v>820000000</v>
      </c>
      <c r="O36" s="65">
        <v>346600000</v>
      </c>
      <c r="P36" s="53">
        <v>473400000</v>
      </c>
      <c r="Q36" s="47">
        <v>592700000</v>
      </c>
      <c r="R36" s="65"/>
      <c r="S36" s="53"/>
      <c r="T36" s="48"/>
      <c r="U36" s="47">
        <v>297000000</v>
      </c>
      <c r="V36" s="65"/>
      <c r="W36" s="65"/>
      <c r="X36" s="65"/>
      <c r="Y36" s="53"/>
      <c r="Z36" s="48">
        <v>57200000</v>
      </c>
      <c r="AA36" s="48"/>
      <c r="AB36" s="48"/>
      <c r="AC36" s="48"/>
      <c r="AD36" s="48"/>
      <c r="AE36" s="48"/>
      <c r="AF36" s="48"/>
      <c r="AG36" s="48">
        <v>57200000</v>
      </c>
      <c r="AH36" s="48">
        <v>1766900000</v>
      </c>
      <c r="AI36" s="47">
        <v>528900000</v>
      </c>
      <c r="AJ36" s="65">
        <v>1060100000</v>
      </c>
      <c r="AK36" s="53">
        <v>-531200000</v>
      </c>
      <c r="AL36" s="47"/>
      <c r="AM36" s="65"/>
      <c r="AN36" s="65"/>
      <c r="AO36" s="53"/>
      <c r="AP36" s="47">
        <v>901600000</v>
      </c>
      <c r="AQ36" s="65"/>
      <c r="AR36" s="65">
        <v>516700000</v>
      </c>
      <c r="AS36" s="65">
        <v>308700000</v>
      </c>
      <c r="AT36" s="65"/>
      <c r="AU36" s="65"/>
      <c r="AV36" s="65"/>
      <c r="AW36" s="65"/>
      <c r="AX36" s="65"/>
      <c r="AY36" s="65"/>
      <c r="AZ36" s="53">
        <v>76200000</v>
      </c>
      <c r="BA36" s="48">
        <v>1430500000</v>
      </c>
      <c r="BB36" s="48">
        <v>3197400000</v>
      </c>
      <c r="BC36" s="47">
        <v>741800000</v>
      </c>
      <c r="BD36" s="65">
        <v>535000000</v>
      </c>
      <c r="BE36" s="65"/>
      <c r="BF36" s="65"/>
      <c r="BG36" s="53">
        <v>206800000</v>
      </c>
      <c r="BH36" s="47">
        <v>7500000</v>
      </c>
      <c r="BI36" s="65"/>
      <c r="BJ36" s="65"/>
      <c r="BK36" s="53"/>
      <c r="BL36" s="47">
        <v>44500000</v>
      </c>
      <c r="BM36" s="65"/>
      <c r="BN36" s="65"/>
      <c r="BO36" s="65"/>
      <c r="BP36" s="65"/>
      <c r="BQ36" s="53">
        <v>44500000</v>
      </c>
      <c r="BR36" s="48">
        <v>793800000</v>
      </c>
      <c r="BS36" s="47">
        <v>402900000</v>
      </c>
      <c r="BT36" s="65"/>
      <c r="BU36" s="53"/>
      <c r="BV36" s="47">
        <v>355800000</v>
      </c>
      <c r="BW36" s="65"/>
      <c r="BX36" s="65">
        <v>48100000</v>
      </c>
      <c r="BY36" s="65">
        <v>48100000</v>
      </c>
      <c r="BZ36" s="65"/>
      <c r="CA36" s="65"/>
      <c r="CB36" s="65"/>
      <c r="CC36" s="65"/>
      <c r="CD36" s="65"/>
      <c r="CE36" s="65"/>
      <c r="CF36" s="53">
        <v>307700000</v>
      </c>
      <c r="CG36" s="48">
        <v>758700000</v>
      </c>
      <c r="CH36" s="74">
        <v>1552500000</v>
      </c>
      <c r="CI36" s="48"/>
      <c r="CJ36" s="47">
        <v>782200000</v>
      </c>
      <c r="CK36" s="65"/>
      <c r="CL36" s="65"/>
      <c r="CM36" s="53"/>
      <c r="CN36" s="38">
        <v>-626500000</v>
      </c>
      <c r="CO36" s="65">
        <v>1788700000</v>
      </c>
      <c r="CP36" s="53">
        <v>-299500000</v>
      </c>
      <c r="CQ36" s="38">
        <v>1644900000</v>
      </c>
      <c r="CR36" s="65"/>
      <c r="CS36" s="51">
        <v>1644900000</v>
      </c>
      <c r="CT36" s="48">
        <v>3197400000</v>
      </c>
    </row>
    <row r="37" spans="1:98" x14ac:dyDescent="0.2">
      <c r="A37" s="63" t="s">
        <v>136</v>
      </c>
      <c r="B37" s="63" t="s">
        <v>137</v>
      </c>
      <c r="C37" s="63" t="str">
        <f>VLOOKUP(A37,'[1]S&amp;P 500 Wikipedia'!A:D,3,FALSE)</f>
        <v>Energy</v>
      </c>
      <c r="D37" s="63">
        <v>254576</v>
      </c>
      <c r="E37" s="63" t="s">
        <v>16</v>
      </c>
      <c r="F37" s="63">
        <v>2017</v>
      </c>
      <c r="G37" s="63" t="s">
        <v>17</v>
      </c>
      <c r="H37" s="64">
        <v>43100</v>
      </c>
      <c r="I37" s="64">
        <v>43154</v>
      </c>
      <c r="J37" s="64">
        <v>43223</v>
      </c>
      <c r="K37" s="63">
        <v>382000000</v>
      </c>
      <c r="L37" s="63">
        <v>383000000</v>
      </c>
      <c r="M37" s="63" t="s">
        <v>2419</v>
      </c>
      <c r="N37" s="47">
        <v>1668000000</v>
      </c>
      <c r="O37" s="65">
        <v>1668000000</v>
      </c>
      <c r="P37" s="53"/>
      <c r="Q37" s="47">
        <v>1345000000</v>
      </c>
      <c r="R37" s="65">
        <v>1345000000</v>
      </c>
      <c r="S37" s="53"/>
      <c r="T37" s="48"/>
      <c r="U37" s="47">
        <v>368000000</v>
      </c>
      <c r="V37" s="65"/>
      <c r="W37" s="65"/>
      <c r="X37" s="65"/>
      <c r="Y37" s="53"/>
      <c r="Z37" s="48">
        <v>344000000</v>
      </c>
      <c r="AA37" s="48">
        <v>137000000</v>
      </c>
      <c r="AB37" s="48"/>
      <c r="AC37" s="48"/>
      <c r="AD37" s="48"/>
      <c r="AE37" s="48"/>
      <c r="AF37" s="48"/>
      <c r="AG37" s="48">
        <v>207000000</v>
      </c>
      <c r="AH37" s="48">
        <v>3725000000</v>
      </c>
      <c r="AI37" s="47">
        <v>17759000000</v>
      </c>
      <c r="AJ37" s="65">
        <v>43402000000</v>
      </c>
      <c r="AK37" s="53">
        <v>-25643000000</v>
      </c>
      <c r="AL37" s="47"/>
      <c r="AM37" s="65"/>
      <c r="AN37" s="65"/>
      <c r="AO37" s="53"/>
      <c r="AP37" s="47">
        <v>438000000</v>
      </c>
      <c r="AQ37" s="65"/>
      <c r="AR37" s="65"/>
      <c r="AS37" s="65"/>
      <c r="AT37" s="65"/>
      <c r="AU37" s="65"/>
      <c r="AV37" s="65"/>
      <c r="AW37" s="65"/>
      <c r="AX37" s="65"/>
      <c r="AY37" s="65"/>
      <c r="AZ37" s="53">
        <v>438000000</v>
      </c>
      <c r="BA37" s="48">
        <v>18197000000</v>
      </c>
      <c r="BB37" s="48">
        <v>21922000000</v>
      </c>
      <c r="BC37" s="47">
        <v>641000000</v>
      </c>
      <c r="BD37" s="65">
        <v>641000000</v>
      </c>
      <c r="BE37" s="65"/>
      <c r="BF37" s="65"/>
      <c r="BG37" s="53"/>
      <c r="BH37" s="47">
        <v>550000000</v>
      </c>
      <c r="BI37" s="65"/>
      <c r="BJ37" s="65"/>
      <c r="BK37" s="53"/>
      <c r="BL37" s="47">
        <v>1373000000</v>
      </c>
      <c r="BM37" s="65"/>
      <c r="BN37" s="65"/>
      <c r="BO37" s="65"/>
      <c r="BP37" s="65"/>
      <c r="BQ37" s="53">
        <v>1373000000</v>
      </c>
      <c r="BR37" s="48">
        <v>2564000000</v>
      </c>
      <c r="BS37" s="47">
        <v>7934000000</v>
      </c>
      <c r="BT37" s="65"/>
      <c r="BU37" s="53"/>
      <c r="BV37" s="47">
        <v>2633000000</v>
      </c>
      <c r="BW37" s="65"/>
      <c r="BX37" s="65"/>
      <c r="BY37" s="65"/>
      <c r="BZ37" s="65"/>
      <c r="CA37" s="65"/>
      <c r="CB37" s="65"/>
      <c r="CC37" s="65">
        <v>545000000</v>
      </c>
      <c r="CD37" s="65"/>
      <c r="CE37" s="65"/>
      <c r="CF37" s="53">
        <v>2088000000</v>
      </c>
      <c r="CG37" s="48">
        <v>10567000000</v>
      </c>
      <c r="CH37" s="74">
        <v>13131000000</v>
      </c>
      <c r="CI37" s="48"/>
      <c r="CJ37" s="47">
        <v>12387000000</v>
      </c>
      <c r="CK37" s="65"/>
      <c r="CL37" s="65"/>
      <c r="CM37" s="53"/>
      <c r="CN37" s="38">
        <v>-2887000000</v>
      </c>
      <c r="CO37" s="65">
        <v>-2088000000</v>
      </c>
      <c r="CP37" s="53">
        <v>4000000</v>
      </c>
      <c r="CQ37" s="38">
        <v>7416000000</v>
      </c>
      <c r="CR37" s="65">
        <v>1375000000</v>
      </c>
      <c r="CS37" s="51">
        <v>8791000000</v>
      </c>
      <c r="CT37" s="48">
        <v>21922000000</v>
      </c>
    </row>
    <row r="38" spans="1:98" x14ac:dyDescent="0.2">
      <c r="A38" s="63" t="s">
        <v>57</v>
      </c>
      <c r="B38" s="63" t="s">
        <v>58</v>
      </c>
      <c r="C38" s="63" t="str">
        <f>VLOOKUP(A38,'[1]S&amp;P 500 Wikipedia'!A:D,3,FALSE)</f>
        <v>Materials</v>
      </c>
      <c r="D38" s="63">
        <v>185217</v>
      </c>
      <c r="E38" s="63" t="s">
        <v>16</v>
      </c>
      <c r="F38" s="63">
        <v>2017</v>
      </c>
      <c r="G38" s="63" t="s">
        <v>17</v>
      </c>
      <c r="H38" s="64">
        <v>43008</v>
      </c>
      <c r="I38" s="64">
        <v>43055</v>
      </c>
      <c r="J38" s="64">
        <v>43424</v>
      </c>
      <c r="K38" s="63">
        <v>218300000</v>
      </c>
      <c r="L38" s="63">
        <v>220000000</v>
      </c>
      <c r="M38" s="63" t="s">
        <v>1626</v>
      </c>
      <c r="N38" s="47">
        <v>3677600000</v>
      </c>
      <c r="O38" s="65">
        <v>3273600000</v>
      </c>
      <c r="P38" s="53">
        <v>404000000</v>
      </c>
      <c r="Q38" s="47">
        <v>1174000000</v>
      </c>
      <c r="R38" s="65">
        <v>1174000000</v>
      </c>
      <c r="S38" s="53"/>
      <c r="T38" s="48"/>
      <c r="U38" s="47">
        <v>335400000</v>
      </c>
      <c r="V38" s="65"/>
      <c r="W38" s="65"/>
      <c r="X38" s="65"/>
      <c r="Y38" s="53"/>
      <c r="Z38" s="48">
        <v>689700000</v>
      </c>
      <c r="AA38" s="48">
        <v>191400000</v>
      </c>
      <c r="AB38" s="48"/>
      <c r="AC38" s="48"/>
      <c r="AD38" s="48"/>
      <c r="AE38" s="48"/>
      <c r="AF38" s="48">
        <v>10200000</v>
      </c>
      <c r="AG38" s="48">
        <v>488100000</v>
      </c>
      <c r="AH38" s="48">
        <v>5876700000</v>
      </c>
      <c r="AI38" s="47">
        <v>8440200000</v>
      </c>
      <c r="AJ38" s="65"/>
      <c r="AK38" s="53"/>
      <c r="AL38" s="47">
        <v>2418700000</v>
      </c>
      <c r="AM38" s="65"/>
      <c r="AN38" s="65"/>
      <c r="AO38" s="53"/>
      <c r="AP38" s="47">
        <v>1731600000</v>
      </c>
      <c r="AQ38" s="65">
        <v>368300000</v>
      </c>
      <c r="AR38" s="65">
        <v>721500000</v>
      </c>
      <c r="AS38" s="65"/>
      <c r="AT38" s="65"/>
      <c r="AU38" s="65"/>
      <c r="AV38" s="65"/>
      <c r="AW38" s="65"/>
      <c r="AX38" s="65"/>
      <c r="AY38" s="65"/>
      <c r="AZ38" s="53">
        <v>641800000</v>
      </c>
      <c r="BA38" s="48">
        <v>12590500000</v>
      </c>
      <c r="BB38" s="48">
        <v>18467200000</v>
      </c>
      <c r="BC38" s="47">
        <v>1912900000</v>
      </c>
      <c r="BD38" s="65">
        <v>1814300000</v>
      </c>
      <c r="BE38" s="65">
        <v>98600000</v>
      </c>
      <c r="BF38" s="65"/>
      <c r="BG38" s="53"/>
      <c r="BH38" s="47">
        <v>560400000</v>
      </c>
      <c r="BI38" s="65">
        <v>144000000</v>
      </c>
      <c r="BJ38" s="65"/>
      <c r="BK38" s="53">
        <v>416400000</v>
      </c>
      <c r="BL38" s="47">
        <v>15700000</v>
      </c>
      <c r="BM38" s="65"/>
      <c r="BN38" s="65"/>
      <c r="BO38" s="65"/>
      <c r="BP38" s="65">
        <v>15700000</v>
      </c>
      <c r="BQ38" s="53"/>
      <c r="BR38" s="48">
        <v>2489000000</v>
      </c>
      <c r="BS38" s="47">
        <v>3402400000</v>
      </c>
      <c r="BT38" s="65"/>
      <c r="BU38" s="53"/>
      <c r="BV38" s="47">
        <v>2390300000</v>
      </c>
      <c r="BW38" s="65"/>
      <c r="BX38" s="65"/>
      <c r="BY38" s="65"/>
      <c r="BZ38" s="65"/>
      <c r="CA38" s="65"/>
      <c r="CB38" s="65"/>
      <c r="CC38" s="65">
        <v>778400000</v>
      </c>
      <c r="CD38" s="65"/>
      <c r="CE38" s="65"/>
      <c r="CF38" s="53">
        <v>1611900000</v>
      </c>
      <c r="CG38" s="48">
        <v>5792700000</v>
      </c>
      <c r="CH38" s="74">
        <v>8281700000</v>
      </c>
      <c r="CI38" s="48"/>
      <c r="CJ38" s="47">
        <v>1250500000</v>
      </c>
      <c r="CK38" s="65">
        <v>249400000</v>
      </c>
      <c r="CL38" s="65">
        <v>1001100000</v>
      </c>
      <c r="CM38" s="53"/>
      <c r="CN38" s="38">
        <v>-2163500000</v>
      </c>
      <c r="CO38" s="65">
        <v>12846600000</v>
      </c>
      <c r="CP38" s="53">
        <v>-1847400000</v>
      </c>
      <c r="CQ38" s="38">
        <v>10086200000</v>
      </c>
      <c r="CR38" s="65">
        <v>99300000</v>
      </c>
      <c r="CS38" s="51">
        <v>10185500000</v>
      </c>
      <c r="CT38" s="48">
        <v>18467200000</v>
      </c>
    </row>
    <row r="39" spans="1:98" x14ac:dyDescent="0.2">
      <c r="A39" s="63" t="s">
        <v>124</v>
      </c>
      <c r="B39" s="63" t="s">
        <v>125</v>
      </c>
      <c r="C39" s="63" t="str">
        <f>VLOOKUP(A39,'[1]S&amp;P 500 Wikipedia'!A:D,3,FALSE)</f>
        <v>Information Technology</v>
      </c>
      <c r="D39" s="63">
        <v>65820</v>
      </c>
      <c r="E39" s="63" t="s">
        <v>16</v>
      </c>
      <c r="F39" s="63">
        <v>2017</v>
      </c>
      <c r="G39" s="63" t="s">
        <v>17</v>
      </c>
      <c r="H39" s="64">
        <v>43100</v>
      </c>
      <c r="I39" s="64">
        <v>43152</v>
      </c>
      <c r="J39" s="64">
        <v>43312</v>
      </c>
      <c r="K39" s="63">
        <v>305400000</v>
      </c>
      <c r="L39" s="63">
        <v>317800000</v>
      </c>
      <c r="M39" s="63" t="s">
        <v>2420</v>
      </c>
      <c r="N39" s="47">
        <v>1753700000</v>
      </c>
      <c r="O39" s="65">
        <v>1719100000</v>
      </c>
      <c r="P39" s="53">
        <v>34600000</v>
      </c>
      <c r="Q39" s="47">
        <v>1598600000</v>
      </c>
      <c r="R39" s="65">
        <v>1598600000</v>
      </c>
      <c r="S39" s="53"/>
      <c r="T39" s="48"/>
      <c r="U39" s="47">
        <v>1106900000</v>
      </c>
      <c r="V39" s="65"/>
      <c r="W39" s="65"/>
      <c r="X39" s="65"/>
      <c r="Y39" s="53"/>
      <c r="Z39" s="48">
        <v>196800000</v>
      </c>
      <c r="AA39" s="48"/>
      <c r="AB39" s="48"/>
      <c r="AC39" s="48"/>
      <c r="AD39" s="48"/>
      <c r="AE39" s="48"/>
      <c r="AF39" s="48"/>
      <c r="AG39" s="48">
        <v>196800000</v>
      </c>
      <c r="AH39" s="48">
        <v>4656000000</v>
      </c>
      <c r="AI39" s="47">
        <v>816800000</v>
      </c>
      <c r="AJ39" s="65"/>
      <c r="AK39" s="53"/>
      <c r="AL39" s="47"/>
      <c r="AM39" s="65"/>
      <c r="AN39" s="65"/>
      <c r="AO39" s="53"/>
      <c r="AP39" s="47">
        <v>4531100000</v>
      </c>
      <c r="AQ39" s="65">
        <v>488500000</v>
      </c>
      <c r="AR39" s="65">
        <v>4042600000</v>
      </c>
      <c r="AS39" s="65"/>
      <c r="AT39" s="65"/>
      <c r="AU39" s="65"/>
      <c r="AV39" s="65"/>
      <c r="AW39" s="65"/>
      <c r="AX39" s="65"/>
      <c r="AY39" s="65"/>
      <c r="AZ39" s="53"/>
      <c r="BA39" s="48">
        <v>5347900000</v>
      </c>
      <c r="BB39" s="48">
        <v>10003900000</v>
      </c>
      <c r="BC39" s="47">
        <v>1239500000</v>
      </c>
      <c r="BD39" s="65">
        <v>875600000</v>
      </c>
      <c r="BE39" s="65">
        <v>154200000</v>
      </c>
      <c r="BF39" s="65"/>
      <c r="BG39" s="53">
        <v>209700000</v>
      </c>
      <c r="BH39" s="47">
        <v>1100000</v>
      </c>
      <c r="BI39" s="65"/>
      <c r="BJ39" s="65"/>
      <c r="BK39" s="53"/>
      <c r="BL39" s="47">
        <v>338800000</v>
      </c>
      <c r="BM39" s="65"/>
      <c r="BN39" s="65"/>
      <c r="BO39" s="65"/>
      <c r="BP39" s="65"/>
      <c r="BQ39" s="53">
        <v>338800000</v>
      </c>
      <c r="BR39" s="48">
        <v>1579400000</v>
      </c>
      <c r="BS39" s="47">
        <v>3541500000</v>
      </c>
      <c r="BT39" s="65"/>
      <c r="BU39" s="53"/>
      <c r="BV39" s="47">
        <v>839600000</v>
      </c>
      <c r="BW39" s="65"/>
      <c r="BX39" s="65">
        <v>272000000</v>
      </c>
      <c r="BY39" s="65"/>
      <c r="BZ39" s="65"/>
      <c r="CA39" s="65"/>
      <c r="CB39" s="65"/>
      <c r="CC39" s="65">
        <v>241200000</v>
      </c>
      <c r="CD39" s="65"/>
      <c r="CE39" s="65"/>
      <c r="CF39" s="53">
        <v>326400000</v>
      </c>
      <c r="CG39" s="48">
        <v>4381100000</v>
      </c>
      <c r="CH39" s="74">
        <v>5960500000</v>
      </c>
      <c r="CI39" s="48"/>
      <c r="CJ39" s="47">
        <v>1249300000</v>
      </c>
      <c r="CK39" s="65"/>
      <c r="CL39" s="65"/>
      <c r="CM39" s="53"/>
      <c r="CN39" s="38"/>
      <c r="CO39" s="65">
        <v>2941500000</v>
      </c>
      <c r="CP39" s="53">
        <v>-201000000</v>
      </c>
      <c r="CQ39" s="38">
        <v>3989800000</v>
      </c>
      <c r="CR39" s="65">
        <v>53600000</v>
      </c>
      <c r="CS39" s="51">
        <v>4043400000</v>
      </c>
      <c r="CT39" s="48">
        <v>10003900000</v>
      </c>
    </row>
    <row r="40" spans="1:98" x14ac:dyDescent="0.2">
      <c r="A40" s="63" t="s">
        <v>146</v>
      </c>
      <c r="B40" s="63" t="s">
        <v>147</v>
      </c>
      <c r="C40" s="63" t="str">
        <f>VLOOKUP(A40,'[1]S&amp;P 500 Wikipedia'!A:D,3,FALSE)</f>
        <v>Consumer Discretionary</v>
      </c>
      <c r="D40" s="63">
        <v>378125</v>
      </c>
      <c r="E40" s="63" t="s">
        <v>16</v>
      </c>
      <c r="F40" s="63">
        <v>2017</v>
      </c>
      <c r="G40" s="63" t="s">
        <v>17</v>
      </c>
      <c r="H40" s="64">
        <v>43100</v>
      </c>
      <c r="I40" s="64">
        <v>43136</v>
      </c>
      <c r="J40" s="64">
        <v>43136</v>
      </c>
      <c r="K40" s="63">
        <v>265790000</v>
      </c>
      <c r="L40" s="63">
        <v>267390000</v>
      </c>
      <c r="M40" s="63" t="s">
        <v>2073</v>
      </c>
      <c r="N40" s="47">
        <v>1596000000</v>
      </c>
      <c r="O40" s="65">
        <v>1596000000</v>
      </c>
      <c r="P40" s="53"/>
      <c r="Q40" s="47">
        <v>2440000000</v>
      </c>
      <c r="R40" s="65">
        <v>2440000000</v>
      </c>
      <c r="S40" s="53"/>
      <c r="T40" s="48"/>
      <c r="U40" s="47">
        <v>1083000000</v>
      </c>
      <c r="V40" s="65"/>
      <c r="W40" s="65"/>
      <c r="X40" s="65"/>
      <c r="Y40" s="53"/>
      <c r="Z40" s="48">
        <v>522000000</v>
      </c>
      <c r="AA40" s="48"/>
      <c r="AB40" s="48"/>
      <c r="AC40" s="48">
        <v>0</v>
      </c>
      <c r="AD40" s="48"/>
      <c r="AE40" s="48"/>
      <c r="AF40" s="48"/>
      <c r="AG40" s="48">
        <v>522000000</v>
      </c>
      <c r="AH40" s="48">
        <v>5641000000</v>
      </c>
      <c r="AI40" s="47">
        <v>2804000000</v>
      </c>
      <c r="AJ40" s="65">
        <v>2804000000</v>
      </c>
      <c r="AK40" s="53"/>
      <c r="AL40" s="47"/>
      <c r="AM40" s="65"/>
      <c r="AN40" s="65"/>
      <c r="AO40" s="53"/>
      <c r="AP40" s="47">
        <v>3724000000</v>
      </c>
      <c r="AQ40" s="65">
        <v>1219000000</v>
      </c>
      <c r="AR40" s="65">
        <v>1944000000</v>
      </c>
      <c r="AS40" s="65"/>
      <c r="AT40" s="65"/>
      <c r="AU40" s="65"/>
      <c r="AV40" s="65"/>
      <c r="AW40" s="65"/>
      <c r="AX40" s="65"/>
      <c r="AY40" s="65">
        <v>91000000</v>
      </c>
      <c r="AZ40" s="53">
        <v>470000000</v>
      </c>
      <c r="BA40" s="48">
        <v>6528000000</v>
      </c>
      <c r="BB40" s="48">
        <v>12169000000</v>
      </c>
      <c r="BC40" s="47">
        <v>3523000000</v>
      </c>
      <c r="BD40" s="65">
        <v>2227000000</v>
      </c>
      <c r="BE40" s="65"/>
      <c r="BF40" s="65"/>
      <c r="BG40" s="53">
        <v>1296000000</v>
      </c>
      <c r="BH40" s="47">
        <v>17000000</v>
      </c>
      <c r="BI40" s="65"/>
      <c r="BJ40" s="65"/>
      <c r="BK40" s="53"/>
      <c r="BL40" s="47">
        <v>0</v>
      </c>
      <c r="BM40" s="65"/>
      <c r="BN40" s="65"/>
      <c r="BO40" s="65"/>
      <c r="BP40" s="65"/>
      <c r="BQ40" s="53">
        <v>0</v>
      </c>
      <c r="BR40" s="48">
        <v>3540000000</v>
      </c>
      <c r="BS40" s="47">
        <v>4132000000</v>
      </c>
      <c r="BT40" s="65"/>
      <c r="BU40" s="53"/>
      <c r="BV40" s="47">
        <v>980000000</v>
      </c>
      <c r="BW40" s="65"/>
      <c r="BX40" s="65">
        <v>454000000</v>
      </c>
      <c r="BY40" s="65"/>
      <c r="BZ40" s="65"/>
      <c r="CA40" s="65"/>
      <c r="CB40" s="65"/>
      <c r="CC40" s="65"/>
      <c r="CD40" s="65"/>
      <c r="CE40" s="65"/>
      <c r="CF40" s="53">
        <v>526000000</v>
      </c>
      <c r="CG40" s="48">
        <v>5112000000</v>
      </c>
      <c r="CH40" s="74">
        <v>8652000000</v>
      </c>
      <c r="CI40" s="48">
        <v>0</v>
      </c>
      <c r="CJ40" s="47">
        <v>1652000000</v>
      </c>
      <c r="CK40" s="65">
        <v>3000000</v>
      </c>
      <c r="CL40" s="65">
        <v>1649000000</v>
      </c>
      <c r="CM40" s="53"/>
      <c r="CN40" s="38"/>
      <c r="CO40" s="65">
        <v>2118000000</v>
      </c>
      <c r="CP40" s="53">
        <v>-471000000</v>
      </c>
      <c r="CQ40" s="38">
        <v>3299000000</v>
      </c>
      <c r="CR40" s="65">
        <v>218000000</v>
      </c>
      <c r="CS40" s="51">
        <v>3517000000</v>
      </c>
      <c r="CT40" s="48">
        <v>12169000000</v>
      </c>
    </row>
    <row r="41" spans="1:98" x14ac:dyDescent="0.2">
      <c r="A41" s="63" t="s">
        <v>70</v>
      </c>
      <c r="B41" s="63" t="s">
        <v>71</v>
      </c>
      <c r="C41" s="63" t="str">
        <f>VLOOKUP(A41,'[1]S&amp;P 500 Wikipedia'!A:D,3,FALSE)</f>
        <v>Real Estate</v>
      </c>
      <c r="D41" s="63">
        <v>445788</v>
      </c>
      <c r="E41" s="63" t="s">
        <v>16</v>
      </c>
      <c r="F41" s="63">
        <v>2017</v>
      </c>
      <c r="G41" s="63" t="s">
        <v>17</v>
      </c>
      <c r="H41" s="64">
        <v>43100</v>
      </c>
      <c r="I41" s="64">
        <v>43130</v>
      </c>
      <c r="J41" s="64">
        <v>43312</v>
      </c>
      <c r="K41" s="63">
        <v>95224000</v>
      </c>
      <c r="L41" s="63">
        <v>96011000</v>
      </c>
      <c r="M41" s="63" t="s">
        <v>2421</v>
      </c>
      <c r="N41" s="47">
        <v>254381000</v>
      </c>
      <c r="O41" s="65">
        <v>254381000</v>
      </c>
      <c r="P41" s="53"/>
      <c r="Q41" s="47">
        <v>10262000</v>
      </c>
      <c r="R41" s="65">
        <v>10262000</v>
      </c>
      <c r="S41" s="53"/>
      <c r="T41" s="48"/>
      <c r="U41" s="47"/>
      <c r="V41" s="65"/>
      <c r="W41" s="65"/>
      <c r="X41" s="65"/>
      <c r="Y41" s="53"/>
      <c r="Z41" s="48">
        <v>22805000</v>
      </c>
      <c r="AA41" s="48"/>
      <c r="AB41" s="48"/>
      <c r="AC41" s="48"/>
      <c r="AD41" s="48"/>
      <c r="AE41" s="48"/>
      <c r="AF41" s="48"/>
      <c r="AG41" s="48">
        <v>22805000</v>
      </c>
      <c r="AH41" s="48">
        <v>287448000</v>
      </c>
      <c r="AI41" s="47">
        <v>10298019000</v>
      </c>
      <c r="AJ41" s="65"/>
      <c r="AK41" s="53"/>
      <c r="AL41" s="47">
        <v>523254000</v>
      </c>
      <c r="AM41" s="65"/>
      <c r="AN41" s="65"/>
      <c r="AO41" s="53"/>
      <c r="AP41" s="47">
        <v>995232000</v>
      </c>
      <c r="AQ41" s="65"/>
      <c r="AR41" s="65"/>
      <c r="AS41" s="65"/>
      <c r="AT41" s="65"/>
      <c r="AU41" s="65"/>
      <c r="AV41" s="65"/>
      <c r="AW41" s="65"/>
      <c r="AX41" s="65"/>
      <c r="AY41" s="65">
        <v>110618000</v>
      </c>
      <c r="AZ41" s="53">
        <v>884614000</v>
      </c>
      <c r="BA41" s="48">
        <v>11816505000</v>
      </c>
      <c r="BB41" s="48">
        <v>12103953000</v>
      </c>
      <c r="BC41" s="47">
        <v>855977000</v>
      </c>
      <c r="BD41" s="65">
        <v>763832000</v>
      </c>
      <c r="BE41" s="65"/>
      <c r="BF41" s="65">
        <v>92145000</v>
      </c>
      <c r="BG41" s="53"/>
      <c r="BH41" s="47">
        <v>771061000</v>
      </c>
      <c r="BI41" s="65"/>
      <c r="BJ41" s="65"/>
      <c r="BK41" s="53"/>
      <c r="BL41" s="47"/>
      <c r="BM41" s="65"/>
      <c r="BN41" s="65"/>
      <c r="BO41" s="65"/>
      <c r="BP41" s="65"/>
      <c r="BQ41" s="53"/>
      <c r="BR41" s="48">
        <v>1627038000</v>
      </c>
      <c r="BS41" s="47">
        <v>3993746000</v>
      </c>
      <c r="BT41" s="65"/>
      <c r="BU41" s="53"/>
      <c r="BV41" s="47">
        <v>0</v>
      </c>
      <c r="BW41" s="65"/>
      <c r="BX41" s="65"/>
      <c r="BY41" s="65"/>
      <c r="BZ41" s="65"/>
      <c r="CA41" s="65"/>
      <c r="CB41" s="65"/>
      <c r="CC41" s="65"/>
      <c r="CD41" s="65"/>
      <c r="CE41" s="65"/>
      <c r="CF41" s="53">
        <v>0</v>
      </c>
      <c r="CG41" s="48">
        <v>3993746000</v>
      </c>
      <c r="CH41" s="74">
        <v>5620784000</v>
      </c>
      <c r="CI41" s="48">
        <v>74386000</v>
      </c>
      <c r="CJ41" s="47">
        <v>5825256000</v>
      </c>
      <c r="CK41" s="65"/>
      <c r="CL41" s="65"/>
      <c r="CM41" s="53"/>
      <c r="CN41" s="38"/>
      <c r="CO41" s="65"/>
      <c r="CP41" s="53">
        <v>50024000</v>
      </c>
      <c r="CQ41" s="38">
        <v>5949666000</v>
      </c>
      <c r="CR41" s="65">
        <v>533503000</v>
      </c>
      <c r="CS41" s="51">
        <v>6483169000</v>
      </c>
      <c r="CT41" s="48">
        <v>12103953000</v>
      </c>
    </row>
    <row r="42" spans="1:98" x14ac:dyDescent="0.2">
      <c r="A42" s="63" t="s">
        <v>161</v>
      </c>
      <c r="B42" s="63" t="s">
        <v>162</v>
      </c>
      <c r="C42" s="63" t="str">
        <f>VLOOKUP(A42,'[1]S&amp;P 500 Wikipedia'!A:D,3,FALSE)</f>
        <v>Utilities</v>
      </c>
      <c r="D42" s="63">
        <v>445830</v>
      </c>
      <c r="E42" s="63" t="s">
        <v>16</v>
      </c>
      <c r="F42" s="63">
        <v>2017</v>
      </c>
      <c r="G42" s="63" t="s">
        <v>17</v>
      </c>
      <c r="H42" s="64">
        <v>43008</v>
      </c>
      <c r="I42" s="64">
        <v>43052</v>
      </c>
      <c r="J42" s="64">
        <v>43417</v>
      </c>
      <c r="K42" s="63">
        <v>106817000</v>
      </c>
      <c r="L42" s="63">
        <v>106817000</v>
      </c>
      <c r="M42" s="63" t="s">
        <v>1629</v>
      </c>
      <c r="N42" s="47">
        <v>26409000</v>
      </c>
      <c r="O42" s="65">
        <v>26409000</v>
      </c>
      <c r="P42" s="53"/>
      <c r="Q42" s="47">
        <v>222263000</v>
      </c>
      <c r="R42" s="65">
        <v>222263000</v>
      </c>
      <c r="S42" s="53"/>
      <c r="T42" s="48"/>
      <c r="U42" s="47"/>
      <c r="V42" s="65"/>
      <c r="W42" s="65"/>
      <c r="X42" s="65"/>
      <c r="Y42" s="53"/>
      <c r="Z42" s="48">
        <v>290974000</v>
      </c>
      <c r="AA42" s="48"/>
      <c r="AB42" s="48"/>
      <c r="AC42" s="48"/>
      <c r="AD42" s="48"/>
      <c r="AE42" s="48"/>
      <c r="AF42" s="48"/>
      <c r="AG42" s="48">
        <v>290974000</v>
      </c>
      <c r="AH42" s="48">
        <v>539646000</v>
      </c>
      <c r="AI42" s="47">
        <v>9259182000</v>
      </c>
      <c r="AJ42" s="65">
        <v>11301304000</v>
      </c>
      <c r="AK42" s="53">
        <v>-2042122000</v>
      </c>
      <c r="AL42" s="47"/>
      <c r="AM42" s="65"/>
      <c r="AN42" s="65"/>
      <c r="AO42" s="53"/>
      <c r="AP42" s="47">
        <v>950768000</v>
      </c>
      <c r="AQ42" s="65"/>
      <c r="AR42" s="65">
        <v>730132000</v>
      </c>
      <c r="AS42" s="65"/>
      <c r="AT42" s="65"/>
      <c r="AU42" s="65"/>
      <c r="AV42" s="65"/>
      <c r="AW42" s="65"/>
      <c r="AX42" s="65"/>
      <c r="AY42" s="65"/>
      <c r="AZ42" s="53">
        <v>220636000</v>
      </c>
      <c r="BA42" s="48">
        <v>10209950000</v>
      </c>
      <c r="BB42" s="48">
        <v>10749596000</v>
      </c>
      <c r="BC42" s="47">
        <v>233050000</v>
      </c>
      <c r="BD42" s="65"/>
      <c r="BE42" s="65"/>
      <c r="BF42" s="65"/>
      <c r="BG42" s="53"/>
      <c r="BH42" s="47">
        <v>447745000</v>
      </c>
      <c r="BI42" s="65"/>
      <c r="BJ42" s="65"/>
      <c r="BK42" s="53"/>
      <c r="BL42" s="47">
        <v>332648000</v>
      </c>
      <c r="BM42" s="65"/>
      <c r="BN42" s="65"/>
      <c r="BO42" s="65"/>
      <c r="BP42" s="65"/>
      <c r="BQ42" s="53">
        <v>332648000</v>
      </c>
      <c r="BR42" s="48">
        <v>1013443000</v>
      </c>
      <c r="BS42" s="47">
        <v>3067045000</v>
      </c>
      <c r="BT42" s="65"/>
      <c r="BU42" s="53"/>
      <c r="BV42" s="47">
        <v>2770442000</v>
      </c>
      <c r="BW42" s="65"/>
      <c r="BX42" s="65">
        <v>230588000</v>
      </c>
      <c r="BY42" s="65"/>
      <c r="BZ42" s="65"/>
      <c r="CA42" s="65"/>
      <c r="CB42" s="65"/>
      <c r="CC42" s="65">
        <v>1878699000</v>
      </c>
      <c r="CD42" s="65"/>
      <c r="CE42" s="65"/>
      <c r="CF42" s="53">
        <v>661155000</v>
      </c>
      <c r="CG42" s="48">
        <v>5837487000</v>
      </c>
      <c r="CH42" s="74">
        <v>6850930000</v>
      </c>
      <c r="CI42" s="48"/>
      <c r="CJ42" s="47">
        <v>2536896000</v>
      </c>
      <c r="CK42" s="65"/>
      <c r="CL42" s="65"/>
      <c r="CM42" s="53"/>
      <c r="CN42" s="38"/>
      <c r="CO42" s="65">
        <v>1467024000</v>
      </c>
      <c r="CP42" s="53">
        <v>-105254000</v>
      </c>
      <c r="CQ42" s="38">
        <v>3898666000</v>
      </c>
      <c r="CR42" s="65"/>
      <c r="CS42" s="51">
        <v>3898666000</v>
      </c>
      <c r="CT42" s="48">
        <v>10749596000</v>
      </c>
    </row>
    <row r="43" spans="1:98" x14ac:dyDescent="0.2">
      <c r="A43" s="63" t="s">
        <v>36</v>
      </c>
      <c r="B43" s="63" t="s">
        <v>37</v>
      </c>
      <c r="C43" s="63" t="str">
        <f>VLOOKUP(A43,'[1]S&amp;P 500 Wikipedia'!A:D,3,FALSE)</f>
        <v>Communication Services</v>
      </c>
      <c r="D43" s="63">
        <v>243</v>
      </c>
      <c r="E43" s="63" t="s">
        <v>16</v>
      </c>
      <c r="F43" s="63">
        <v>2017</v>
      </c>
      <c r="G43" s="63" t="s">
        <v>17</v>
      </c>
      <c r="H43" s="64">
        <v>43100</v>
      </c>
      <c r="I43" s="64">
        <v>43158</v>
      </c>
      <c r="J43" s="64">
        <v>43223</v>
      </c>
      <c r="K43" s="63">
        <v>758000000</v>
      </c>
      <c r="L43" s="63">
        <v>773000000</v>
      </c>
      <c r="M43" s="63" t="s">
        <v>2422</v>
      </c>
      <c r="N43" s="47">
        <v>4713000000</v>
      </c>
      <c r="O43" s="65">
        <v>4713000000</v>
      </c>
      <c r="P43" s="53"/>
      <c r="Q43" s="47">
        <v>918000000</v>
      </c>
      <c r="R43" s="65">
        <v>918000000</v>
      </c>
      <c r="S43" s="53"/>
      <c r="T43" s="48"/>
      <c r="U43" s="47">
        <v>46000000</v>
      </c>
      <c r="V43" s="65"/>
      <c r="W43" s="65"/>
      <c r="X43" s="65"/>
      <c r="Y43" s="53"/>
      <c r="Z43" s="48">
        <v>843000000</v>
      </c>
      <c r="AA43" s="48"/>
      <c r="AB43" s="48"/>
      <c r="AC43" s="48"/>
      <c r="AD43" s="48"/>
      <c r="AE43" s="48"/>
      <c r="AF43" s="48"/>
      <c r="AG43" s="48">
        <v>843000000</v>
      </c>
      <c r="AH43" s="48">
        <v>6520000000</v>
      </c>
      <c r="AI43" s="47">
        <v>294000000</v>
      </c>
      <c r="AJ43" s="65"/>
      <c r="AK43" s="53"/>
      <c r="AL43" s="47"/>
      <c r="AM43" s="65"/>
      <c r="AN43" s="65"/>
      <c r="AO43" s="53"/>
      <c r="AP43" s="47">
        <v>11854000000</v>
      </c>
      <c r="AQ43" s="65">
        <v>1106000000</v>
      </c>
      <c r="AR43" s="65">
        <v>9763000000</v>
      </c>
      <c r="AS43" s="65"/>
      <c r="AT43" s="65"/>
      <c r="AU43" s="65">
        <v>459000000</v>
      </c>
      <c r="AV43" s="65"/>
      <c r="AW43" s="65"/>
      <c r="AX43" s="65"/>
      <c r="AY43" s="65"/>
      <c r="AZ43" s="53">
        <v>526000000</v>
      </c>
      <c r="BA43" s="48">
        <v>12148000000</v>
      </c>
      <c r="BB43" s="48">
        <v>18668000000</v>
      </c>
      <c r="BC43" s="47">
        <v>1734000000</v>
      </c>
      <c r="BD43" s="65">
        <v>323000000</v>
      </c>
      <c r="BE43" s="65"/>
      <c r="BF43" s="65"/>
      <c r="BG43" s="53">
        <v>1411000000</v>
      </c>
      <c r="BH43" s="47"/>
      <c r="BI43" s="65"/>
      <c r="BJ43" s="65"/>
      <c r="BK43" s="53"/>
      <c r="BL43" s="47">
        <v>1929000000</v>
      </c>
      <c r="BM43" s="65"/>
      <c r="BN43" s="65"/>
      <c r="BO43" s="65"/>
      <c r="BP43" s="65"/>
      <c r="BQ43" s="53"/>
      <c r="BR43" s="48">
        <v>3663000000</v>
      </c>
      <c r="BS43" s="47">
        <v>4390000000</v>
      </c>
      <c r="BT43" s="65"/>
      <c r="BU43" s="53"/>
      <c r="BV43" s="47">
        <v>1153000000</v>
      </c>
      <c r="BW43" s="65"/>
      <c r="BX43" s="65"/>
      <c r="BY43" s="65"/>
      <c r="BZ43" s="65"/>
      <c r="CA43" s="65"/>
      <c r="CB43" s="65"/>
      <c r="CC43" s="65">
        <v>21000000</v>
      </c>
      <c r="CD43" s="65"/>
      <c r="CE43" s="65"/>
      <c r="CF43" s="53">
        <v>1132000000</v>
      </c>
      <c r="CG43" s="48">
        <v>5543000000</v>
      </c>
      <c r="CH43" s="74">
        <v>9206000000</v>
      </c>
      <c r="CI43" s="48"/>
      <c r="CJ43" s="47">
        <v>10747000000</v>
      </c>
      <c r="CK43" s="65">
        <v>0</v>
      </c>
      <c r="CL43" s="65">
        <v>10747000000</v>
      </c>
      <c r="CM43" s="53"/>
      <c r="CN43" s="38">
        <v>-5563000000</v>
      </c>
      <c r="CO43" s="65">
        <v>4916000000</v>
      </c>
      <c r="CP43" s="53">
        <v>-638000000</v>
      </c>
      <c r="CQ43" s="38">
        <v>9462000000</v>
      </c>
      <c r="CR43" s="65"/>
      <c r="CS43" s="51">
        <v>9462000000</v>
      </c>
      <c r="CT43" s="48">
        <v>18668000000</v>
      </c>
    </row>
    <row r="44" spans="1:98" x14ac:dyDescent="0.2">
      <c r="A44" s="63" t="s">
        <v>173</v>
      </c>
      <c r="B44" s="63" t="s">
        <v>174</v>
      </c>
      <c r="C44" s="63" t="str">
        <f>VLOOKUP(A44,'[1]S&amp;P 500 Wikipedia'!A:D,3,FALSE)</f>
        <v>Real Estate</v>
      </c>
      <c r="D44" s="63">
        <v>66223</v>
      </c>
      <c r="E44" s="63" t="s">
        <v>16</v>
      </c>
      <c r="F44" s="63">
        <v>2017</v>
      </c>
      <c r="G44" s="63" t="s">
        <v>17</v>
      </c>
      <c r="H44" s="64">
        <v>43100</v>
      </c>
      <c r="I44" s="64">
        <v>43154</v>
      </c>
      <c r="J44" s="64">
        <v>43224</v>
      </c>
      <c r="K44" s="63">
        <v>137730341</v>
      </c>
      <c r="L44" s="63">
        <v>138255305</v>
      </c>
      <c r="M44" s="63" t="s">
        <v>2423</v>
      </c>
      <c r="N44" s="47">
        <v>99774000</v>
      </c>
      <c r="O44" s="65">
        <v>99774000</v>
      </c>
      <c r="P44" s="53"/>
      <c r="Q44" s="47"/>
      <c r="R44" s="65"/>
      <c r="S44" s="53"/>
      <c r="T44" s="48"/>
      <c r="U44" s="47"/>
      <c r="V44" s="65"/>
      <c r="W44" s="65"/>
      <c r="X44" s="65"/>
      <c r="Y44" s="53"/>
      <c r="Z44" s="48">
        <v>134818000</v>
      </c>
      <c r="AA44" s="48"/>
      <c r="AB44" s="48"/>
      <c r="AC44" s="48"/>
      <c r="AD44" s="48"/>
      <c r="AE44" s="48"/>
      <c r="AF44" s="48"/>
      <c r="AG44" s="48">
        <v>134818000</v>
      </c>
      <c r="AH44" s="48">
        <v>234592000</v>
      </c>
      <c r="AI44" s="47">
        <v>1374664000</v>
      </c>
      <c r="AJ44" s="65">
        <v>1374664000</v>
      </c>
      <c r="AK44" s="53"/>
      <c r="AL44" s="47">
        <v>16342893000</v>
      </c>
      <c r="AM44" s="65">
        <v>16342893000</v>
      </c>
      <c r="AN44" s="65"/>
      <c r="AO44" s="53"/>
      <c r="AP44" s="47">
        <v>462672000</v>
      </c>
      <c r="AQ44" s="65"/>
      <c r="AR44" s="65"/>
      <c r="AS44" s="65"/>
      <c r="AT44" s="65"/>
      <c r="AU44" s="65"/>
      <c r="AV44" s="65"/>
      <c r="AW44" s="65"/>
      <c r="AX44" s="65"/>
      <c r="AY44" s="65">
        <v>163475000</v>
      </c>
      <c r="AZ44" s="53">
        <v>299197000</v>
      </c>
      <c r="BA44" s="48">
        <v>18180229000</v>
      </c>
      <c r="BB44" s="48">
        <v>18414821000</v>
      </c>
      <c r="BC44" s="47">
        <v>504283000</v>
      </c>
      <c r="BD44" s="65"/>
      <c r="BE44" s="65"/>
      <c r="BF44" s="65"/>
      <c r="BG44" s="53">
        <v>504283000</v>
      </c>
      <c r="BH44" s="47">
        <v>1476706000</v>
      </c>
      <c r="BI44" s="65"/>
      <c r="BJ44" s="65"/>
      <c r="BK44" s="53"/>
      <c r="BL44" s="47">
        <v>5938141000</v>
      </c>
      <c r="BM44" s="65"/>
      <c r="BN44" s="65"/>
      <c r="BO44" s="65"/>
      <c r="BP44" s="65"/>
      <c r="BQ44" s="53">
        <v>5938141000</v>
      </c>
      <c r="BR44" s="48">
        <v>7919130000</v>
      </c>
      <c r="BS44" s="47"/>
      <c r="BT44" s="65"/>
      <c r="BU44" s="53"/>
      <c r="BV44" s="47">
        <v>101589000</v>
      </c>
      <c r="BW44" s="65"/>
      <c r="BX44" s="65"/>
      <c r="BY44" s="65"/>
      <c r="BZ44" s="65"/>
      <c r="CA44" s="65"/>
      <c r="CB44" s="65"/>
      <c r="CC44" s="65"/>
      <c r="CD44" s="65"/>
      <c r="CE44" s="65"/>
      <c r="CF44" s="53"/>
      <c r="CG44" s="48">
        <v>101589000</v>
      </c>
      <c r="CH44" s="74">
        <v>8020719000</v>
      </c>
      <c r="CI44" s="48">
        <v>0</v>
      </c>
      <c r="CJ44" s="47">
        <v>10236856000</v>
      </c>
      <c r="CK44" s="65"/>
      <c r="CL44" s="65"/>
      <c r="CM44" s="53"/>
      <c r="CN44" s="38"/>
      <c r="CO44" s="65">
        <v>188609000</v>
      </c>
      <c r="CP44" s="53">
        <v>-37419000</v>
      </c>
      <c r="CQ44" s="38">
        <v>10388046000</v>
      </c>
      <c r="CR44" s="65">
        <v>6056000</v>
      </c>
      <c r="CS44" s="51">
        <v>10394102000</v>
      </c>
      <c r="CT44" s="48">
        <v>18414821000</v>
      </c>
    </row>
    <row r="45" spans="1:98" x14ac:dyDescent="0.2">
      <c r="A45" s="63" t="s">
        <v>224</v>
      </c>
      <c r="B45" s="63" t="s">
        <v>225</v>
      </c>
      <c r="C45" s="63" t="str">
        <f>VLOOKUP(A45,'[1]S&amp;P 500 Wikipedia'!A:D,3,FALSE)</f>
        <v>Information Technology</v>
      </c>
      <c r="D45" s="63">
        <v>686523</v>
      </c>
      <c r="E45" s="63" t="s">
        <v>16</v>
      </c>
      <c r="F45" s="63">
        <v>2017</v>
      </c>
      <c r="G45" s="63" t="s">
        <v>17</v>
      </c>
      <c r="H45" s="64">
        <v>43069</v>
      </c>
      <c r="I45" s="64">
        <v>43082</v>
      </c>
      <c r="J45" s="64">
        <v>43455</v>
      </c>
      <c r="K45" s="63">
        <v>411000000</v>
      </c>
      <c r="L45" s="63">
        <v>358000000</v>
      </c>
      <c r="M45" s="63" t="s">
        <v>1632</v>
      </c>
      <c r="N45" s="47">
        <v>11204000000</v>
      </c>
      <c r="O45" s="65">
        <v>11204000000</v>
      </c>
      <c r="P45" s="53"/>
      <c r="Q45" s="47">
        <v>2448000000</v>
      </c>
      <c r="R45" s="65">
        <v>2448000000</v>
      </c>
      <c r="S45" s="53"/>
      <c r="T45" s="48"/>
      <c r="U45" s="47">
        <v>1447000000</v>
      </c>
      <c r="V45" s="65"/>
      <c r="W45" s="65"/>
      <c r="X45" s="65"/>
      <c r="Y45" s="53"/>
      <c r="Z45" s="48">
        <v>724000000</v>
      </c>
      <c r="AA45" s="48"/>
      <c r="AB45" s="48"/>
      <c r="AC45" s="48"/>
      <c r="AD45" s="48"/>
      <c r="AE45" s="48"/>
      <c r="AF45" s="48"/>
      <c r="AG45" s="48">
        <v>724000000</v>
      </c>
      <c r="AH45" s="48">
        <v>15823000000</v>
      </c>
      <c r="AI45" s="47">
        <v>2599000000</v>
      </c>
      <c r="AJ45" s="65"/>
      <c r="AK45" s="53"/>
      <c r="AL45" s="47"/>
      <c r="AM45" s="65"/>
      <c r="AN45" s="65"/>
      <c r="AO45" s="53"/>
      <c r="AP45" s="47">
        <v>35996000000</v>
      </c>
      <c r="AQ45" s="65">
        <v>10832000000</v>
      </c>
      <c r="AR45" s="65">
        <v>24706000000</v>
      </c>
      <c r="AS45" s="65"/>
      <c r="AT45" s="65"/>
      <c r="AU45" s="65"/>
      <c r="AV45" s="65"/>
      <c r="AW45" s="65"/>
      <c r="AX45" s="65"/>
      <c r="AY45" s="65"/>
      <c r="AZ45" s="53">
        <v>458000000</v>
      </c>
      <c r="BA45" s="48">
        <v>38595000000</v>
      </c>
      <c r="BB45" s="48">
        <v>54418000000</v>
      </c>
      <c r="BC45" s="47">
        <v>1731000000</v>
      </c>
      <c r="BD45" s="65">
        <v>1105000000</v>
      </c>
      <c r="BE45" s="65"/>
      <c r="BF45" s="65"/>
      <c r="BG45" s="53">
        <v>626000000</v>
      </c>
      <c r="BH45" s="47">
        <v>117000000</v>
      </c>
      <c r="BI45" s="65"/>
      <c r="BJ45" s="65"/>
      <c r="BK45" s="53"/>
      <c r="BL45" s="47">
        <v>681000000</v>
      </c>
      <c r="BM45" s="65"/>
      <c r="BN45" s="65"/>
      <c r="BO45" s="65"/>
      <c r="BP45" s="65"/>
      <c r="BQ45" s="53">
        <v>681000000</v>
      </c>
      <c r="BR45" s="48">
        <v>2529000000</v>
      </c>
      <c r="BS45" s="47">
        <v>17431000000</v>
      </c>
      <c r="BT45" s="65"/>
      <c r="BU45" s="53"/>
      <c r="BV45" s="47">
        <v>11272000000</v>
      </c>
      <c r="BW45" s="65"/>
      <c r="BX45" s="65"/>
      <c r="BY45" s="65"/>
      <c r="BZ45" s="65"/>
      <c r="CA45" s="65"/>
      <c r="CB45" s="65"/>
      <c r="CC45" s="65"/>
      <c r="CD45" s="65"/>
      <c r="CE45" s="65"/>
      <c r="CF45" s="53">
        <v>11272000000</v>
      </c>
      <c r="CG45" s="48">
        <v>28703000000</v>
      </c>
      <c r="CH45" s="74">
        <v>31232000000</v>
      </c>
      <c r="CI45" s="48">
        <v>0</v>
      </c>
      <c r="CJ45" s="47">
        <v>20505000000</v>
      </c>
      <c r="CK45" s="65"/>
      <c r="CL45" s="65"/>
      <c r="CM45" s="53"/>
      <c r="CN45" s="38"/>
      <c r="CO45" s="65">
        <v>-129000000</v>
      </c>
      <c r="CP45" s="53">
        <v>-91000000</v>
      </c>
      <c r="CQ45" s="38">
        <v>20285000000</v>
      </c>
      <c r="CR45" s="65">
        <v>2901000000</v>
      </c>
      <c r="CS45" s="51">
        <v>23186000000</v>
      </c>
      <c r="CT45" s="48">
        <v>54418000000</v>
      </c>
    </row>
    <row r="46" spans="1:98" x14ac:dyDescent="0.2">
      <c r="A46" s="63" t="s">
        <v>176</v>
      </c>
      <c r="B46" s="63" t="s">
        <v>177</v>
      </c>
      <c r="C46" s="63" t="str">
        <f>VLOOKUP(A46,'[1]S&amp;P 500 Wikipedia'!A:D,3,FALSE)</f>
        <v>Materials</v>
      </c>
      <c r="D46" s="63">
        <v>66346</v>
      </c>
      <c r="E46" s="63" t="s">
        <v>16</v>
      </c>
      <c r="F46" s="63">
        <v>2017</v>
      </c>
      <c r="G46" s="63" t="s">
        <v>17</v>
      </c>
      <c r="H46" s="64">
        <v>43100</v>
      </c>
      <c r="I46" s="64">
        <v>43152</v>
      </c>
      <c r="J46" s="64">
        <v>43221</v>
      </c>
      <c r="K46" s="63">
        <v>88000000</v>
      </c>
      <c r="L46" s="63">
        <v>90600000</v>
      </c>
      <c r="M46" s="63" t="s">
        <v>2424</v>
      </c>
      <c r="N46" s="47">
        <v>224400000</v>
      </c>
      <c r="O46" s="65">
        <v>224400000</v>
      </c>
      <c r="P46" s="53"/>
      <c r="Q46" s="47">
        <v>1180300000</v>
      </c>
      <c r="R46" s="65">
        <v>1180300000</v>
      </c>
      <c r="S46" s="53"/>
      <c r="T46" s="48"/>
      <c r="U46" s="47">
        <v>609600000</v>
      </c>
      <c r="V46" s="65"/>
      <c r="W46" s="65"/>
      <c r="X46" s="65"/>
      <c r="Y46" s="53"/>
      <c r="Z46" s="48">
        <v>223600000</v>
      </c>
      <c r="AA46" s="48"/>
      <c r="AB46" s="48"/>
      <c r="AC46" s="48">
        <v>6300000</v>
      </c>
      <c r="AD46" s="48"/>
      <c r="AE46" s="48"/>
      <c r="AF46" s="48"/>
      <c r="AG46" s="48">
        <v>217300000</v>
      </c>
      <c r="AH46" s="48">
        <v>2237900000</v>
      </c>
      <c r="AI46" s="47">
        <v>1097900000</v>
      </c>
      <c r="AJ46" s="65"/>
      <c r="AK46" s="53"/>
      <c r="AL46" s="47"/>
      <c r="AM46" s="65"/>
      <c r="AN46" s="65"/>
      <c r="AO46" s="53"/>
      <c r="AP46" s="47">
        <v>1801100000</v>
      </c>
      <c r="AQ46" s="65"/>
      <c r="AR46" s="65">
        <v>985100000</v>
      </c>
      <c r="AS46" s="65">
        <v>166300000</v>
      </c>
      <c r="AT46" s="65"/>
      <c r="AU46" s="65">
        <v>196300000</v>
      </c>
      <c r="AV46" s="65"/>
      <c r="AW46" s="65"/>
      <c r="AX46" s="65"/>
      <c r="AY46" s="65"/>
      <c r="AZ46" s="53">
        <v>453400000</v>
      </c>
      <c r="BA46" s="48">
        <v>2899000000</v>
      </c>
      <c r="BB46" s="48">
        <v>5136900000</v>
      </c>
      <c r="BC46" s="47">
        <v>1706400000</v>
      </c>
      <c r="BD46" s="65">
        <v>1007200000</v>
      </c>
      <c r="BE46" s="65"/>
      <c r="BF46" s="65"/>
      <c r="BG46" s="53">
        <v>699200000</v>
      </c>
      <c r="BH46" s="47">
        <v>265400000</v>
      </c>
      <c r="BI46" s="65"/>
      <c r="BJ46" s="65"/>
      <c r="BK46" s="53">
        <v>265400000</v>
      </c>
      <c r="BL46" s="47"/>
      <c r="BM46" s="65"/>
      <c r="BN46" s="65"/>
      <c r="BO46" s="65"/>
      <c r="BP46" s="65"/>
      <c r="BQ46" s="53"/>
      <c r="BR46" s="48">
        <v>1971800000</v>
      </c>
      <c r="BS46" s="47">
        <v>1489600000</v>
      </c>
      <c r="BT46" s="65"/>
      <c r="BU46" s="53"/>
      <c r="BV46" s="47">
        <v>629300000</v>
      </c>
      <c r="BW46" s="65"/>
      <c r="BX46" s="65"/>
      <c r="BY46" s="65"/>
      <c r="BZ46" s="65"/>
      <c r="CA46" s="65"/>
      <c r="CB46" s="65"/>
      <c r="CC46" s="65"/>
      <c r="CD46" s="65"/>
      <c r="CE46" s="65"/>
      <c r="CF46" s="53"/>
      <c r="CG46" s="48">
        <v>2118900000</v>
      </c>
      <c r="CH46" s="74">
        <v>4090700000</v>
      </c>
      <c r="CI46" s="48"/>
      <c r="CJ46" s="47">
        <v>986700000</v>
      </c>
      <c r="CK46" s="65"/>
      <c r="CL46" s="65"/>
      <c r="CM46" s="53"/>
      <c r="CN46" s="38">
        <v>-1856700000</v>
      </c>
      <c r="CO46" s="65">
        <v>2596700000</v>
      </c>
      <c r="CP46" s="53">
        <v>-680500000</v>
      </c>
      <c r="CQ46" s="38">
        <v>1046200000</v>
      </c>
      <c r="CR46" s="65"/>
      <c r="CS46" s="51">
        <v>1046200000</v>
      </c>
      <c r="CT46" s="48">
        <v>5136900000</v>
      </c>
    </row>
    <row r="47" spans="1:98" x14ac:dyDescent="0.2">
      <c r="A47" s="63" t="s">
        <v>108</v>
      </c>
      <c r="B47" s="63" t="s">
        <v>109</v>
      </c>
      <c r="C47" s="63" t="str">
        <f>VLOOKUP(A47,'[1]S&amp;P 500 Wikipedia'!A:D,3,FALSE)</f>
        <v>Utilities</v>
      </c>
      <c r="D47" s="63">
        <v>168302</v>
      </c>
      <c r="E47" s="63" t="s">
        <v>16</v>
      </c>
      <c r="F47" s="63">
        <v>2017</v>
      </c>
      <c r="G47" s="63" t="s">
        <v>17</v>
      </c>
      <c r="H47" s="64">
        <v>43100</v>
      </c>
      <c r="I47" s="64">
        <v>43151</v>
      </c>
      <c r="J47" s="64">
        <v>43404</v>
      </c>
      <c r="K47" s="63">
        <v>178000000</v>
      </c>
      <c r="L47" s="63">
        <v>179000000</v>
      </c>
      <c r="M47" s="63" t="s">
        <v>2425</v>
      </c>
      <c r="N47" s="47">
        <v>55000000</v>
      </c>
      <c r="O47" s="65">
        <v>55000000</v>
      </c>
      <c r="P47" s="53"/>
      <c r="Q47" s="47">
        <v>272000000</v>
      </c>
      <c r="R47" s="65">
        <v>272000000</v>
      </c>
      <c r="S47" s="53"/>
      <c r="T47" s="48">
        <v>212000000</v>
      </c>
      <c r="U47" s="47">
        <v>41000000</v>
      </c>
      <c r="V47" s="65"/>
      <c r="W47" s="65"/>
      <c r="X47" s="65"/>
      <c r="Y47" s="53"/>
      <c r="Z47" s="48">
        <v>140000000</v>
      </c>
      <c r="AA47" s="48"/>
      <c r="AB47" s="48"/>
      <c r="AC47" s="48"/>
      <c r="AD47" s="48"/>
      <c r="AE47" s="48"/>
      <c r="AF47" s="48"/>
      <c r="AG47" s="48">
        <v>140000000</v>
      </c>
      <c r="AH47" s="48">
        <v>720000000</v>
      </c>
      <c r="AI47" s="47">
        <v>16246000000</v>
      </c>
      <c r="AJ47" s="65">
        <v>21716000000</v>
      </c>
      <c r="AK47" s="53">
        <v>-5470000000</v>
      </c>
      <c r="AL47" s="47"/>
      <c r="AM47" s="65"/>
      <c r="AN47" s="65"/>
      <c r="AO47" s="53"/>
      <c r="AP47" s="47">
        <v>2516000000</v>
      </c>
      <c r="AQ47" s="65"/>
      <c r="AR47" s="65">
        <v>1379000000</v>
      </c>
      <c r="AS47" s="65"/>
      <c r="AT47" s="65"/>
      <c r="AU47" s="65"/>
      <c r="AV47" s="65"/>
      <c r="AW47" s="65"/>
      <c r="AX47" s="65"/>
      <c r="AY47" s="65"/>
      <c r="AZ47" s="53">
        <v>1137000000</v>
      </c>
      <c r="BA47" s="48">
        <v>18762000000</v>
      </c>
      <c r="BB47" s="48">
        <v>19482000000</v>
      </c>
      <c r="BC47" s="47">
        <v>931000000</v>
      </c>
      <c r="BD47" s="65">
        <v>195000000</v>
      </c>
      <c r="BE47" s="65">
        <v>33000000</v>
      </c>
      <c r="BF47" s="65">
        <v>73000000</v>
      </c>
      <c r="BG47" s="53">
        <v>630000000</v>
      </c>
      <c r="BH47" s="47">
        <v>1227000000</v>
      </c>
      <c r="BI47" s="65">
        <v>905000000</v>
      </c>
      <c r="BJ47" s="65"/>
      <c r="BK47" s="53">
        <v>322000000</v>
      </c>
      <c r="BL47" s="47">
        <v>167000000</v>
      </c>
      <c r="BM47" s="65"/>
      <c r="BN47" s="65"/>
      <c r="BO47" s="65"/>
      <c r="BP47" s="65"/>
      <c r="BQ47" s="53">
        <v>167000000</v>
      </c>
      <c r="BR47" s="48">
        <v>2325000000</v>
      </c>
      <c r="BS47" s="47">
        <v>6490000000</v>
      </c>
      <c r="BT47" s="65"/>
      <c r="BU47" s="53"/>
      <c r="BV47" s="47">
        <v>5274000000</v>
      </c>
      <c r="BW47" s="65"/>
      <c r="BX47" s="65">
        <v>424000000</v>
      </c>
      <c r="BY47" s="65"/>
      <c r="BZ47" s="65"/>
      <c r="CA47" s="65"/>
      <c r="CB47" s="65"/>
      <c r="CC47" s="65">
        <v>1551000000</v>
      </c>
      <c r="CD47" s="65"/>
      <c r="CE47" s="65"/>
      <c r="CF47" s="53">
        <v>3299000000</v>
      </c>
      <c r="CG47" s="48">
        <v>11764000000</v>
      </c>
      <c r="CH47" s="74">
        <v>14089000000</v>
      </c>
      <c r="CI47" s="48">
        <v>8000000</v>
      </c>
      <c r="CJ47" s="47">
        <v>6434000000</v>
      </c>
      <c r="CK47" s="65"/>
      <c r="CL47" s="65"/>
      <c r="CM47" s="53"/>
      <c r="CN47" s="38">
        <v>-247000000</v>
      </c>
      <c r="CO47" s="65">
        <v>-723000000</v>
      </c>
      <c r="CP47" s="53">
        <v>-79000000</v>
      </c>
      <c r="CQ47" s="38">
        <v>5393000000</v>
      </c>
      <c r="CR47" s="65"/>
      <c r="CS47" s="51">
        <v>5393000000</v>
      </c>
      <c r="CT47" s="48">
        <v>19482000000</v>
      </c>
    </row>
    <row r="48" spans="1:98" x14ac:dyDescent="0.2">
      <c r="A48" s="63" t="s">
        <v>170</v>
      </c>
      <c r="B48" s="63" t="s">
        <v>171</v>
      </c>
      <c r="C48" s="63" t="str">
        <f>VLOOKUP(A48,'[1]S&amp;P 500 Wikipedia'!A:D,3,FALSE)</f>
        <v>Consumer Discretionary</v>
      </c>
      <c r="D48" s="63">
        <v>58197</v>
      </c>
      <c r="E48" s="63" t="s">
        <v>16</v>
      </c>
      <c r="F48" s="63">
        <v>2017</v>
      </c>
      <c r="G48" s="63" t="s">
        <v>17</v>
      </c>
      <c r="H48" s="64">
        <v>42978</v>
      </c>
      <c r="I48" s="64">
        <v>43033</v>
      </c>
      <c r="J48" s="64">
        <v>43397</v>
      </c>
      <c r="K48" s="63">
        <v>27805000</v>
      </c>
      <c r="L48" s="63">
        <v>28212000</v>
      </c>
      <c r="M48" s="63" t="s">
        <v>2426</v>
      </c>
      <c r="N48" s="47">
        <v>293270000</v>
      </c>
      <c r="O48" s="65">
        <v>293270000</v>
      </c>
      <c r="P48" s="53"/>
      <c r="Q48" s="47">
        <v>280733000</v>
      </c>
      <c r="R48" s="65">
        <v>280733000</v>
      </c>
      <c r="S48" s="53"/>
      <c r="T48" s="48"/>
      <c r="U48" s="47">
        <v>3882086000</v>
      </c>
      <c r="V48" s="65"/>
      <c r="W48" s="65"/>
      <c r="X48" s="65"/>
      <c r="Y48" s="53"/>
      <c r="Z48" s="48">
        <v>155166000</v>
      </c>
      <c r="AA48" s="48"/>
      <c r="AB48" s="48"/>
      <c r="AC48" s="48"/>
      <c r="AD48" s="48"/>
      <c r="AE48" s="48"/>
      <c r="AF48" s="48"/>
      <c r="AG48" s="48">
        <v>155166000</v>
      </c>
      <c r="AH48" s="48">
        <v>4611255000</v>
      </c>
      <c r="AI48" s="47">
        <v>4031018000</v>
      </c>
      <c r="AJ48" s="65">
        <v>6873193000</v>
      </c>
      <c r="AK48" s="53">
        <v>-2842175000</v>
      </c>
      <c r="AL48" s="47"/>
      <c r="AM48" s="65"/>
      <c r="AN48" s="65"/>
      <c r="AO48" s="53"/>
      <c r="AP48" s="47">
        <v>617508000</v>
      </c>
      <c r="AQ48" s="65"/>
      <c r="AR48" s="65">
        <v>391887000</v>
      </c>
      <c r="AS48" s="65"/>
      <c r="AT48" s="65"/>
      <c r="AU48" s="65">
        <v>35308000</v>
      </c>
      <c r="AV48" s="65"/>
      <c r="AW48" s="65"/>
      <c r="AX48" s="65"/>
      <c r="AY48" s="65"/>
      <c r="AZ48" s="53">
        <v>190313000</v>
      </c>
      <c r="BA48" s="48">
        <v>4648526000</v>
      </c>
      <c r="BB48" s="48">
        <v>9259781000</v>
      </c>
      <c r="BC48" s="47">
        <v>4766301000</v>
      </c>
      <c r="BD48" s="65">
        <v>4168940000</v>
      </c>
      <c r="BE48" s="65">
        <v>34011000</v>
      </c>
      <c r="BF48" s="65"/>
      <c r="BG48" s="53">
        <v>563350000</v>
      </c>
      <c r="BH48" s="47"/>
      <c r="BI48" s="65"/>
      <c r="BJ48" s="65"/>
      <c r="BK48" s="53"/>
      <c r="BL48" s="47"/>
      <c r="BM48" s="65"/>
      <c r="BN48" s="65"/>
      <c r="BO48" s="65"/>
      <c r="BP48" s="65"/>
      <c r="BQ48" s="53"/>
      <c r="BR48" s="48">
        <v>4766301000</v>
      </c>
      <c r="BS48" s="47">
        <v>5081238000</v>
      </c>
      <c r="BT48" s="65"/>
      <c r="BU48" s="53"/>
      <c r="BV48" s="47">
        <v>840619000</v>
      </c>
      <c r="BW48" s="65"/>
      <c r="BX48" s="65"/>
      <c r="BY48" s="65"/>
      <c r="BZ48" s="65"/>
      <c r="CA48" s="65"/>
      <c r="CB48" s="65"/>
      <c r="CC48" s="65">
        <v>371111000</v>
      </c>
      <c r="CD48" s="65"/>
      <c r="CE48" s="65"/>
      <c r="CF48" s="53">
        <v>469508000</v>
      </c>
      <c r="CG48" s="48">
        <v>5921857000</v>
      </c>
      <c r="CH48" s="74">
        <v>10688158000</v>
      </c>
      <c r="CI48" s="48">
        <v>0</v>
      </c>
      <c r="CJ48" s="47">
        <v>1086958000</v>
      </c>
      <c r="CK48" s="65"/>
      <c r="CL48" s="65"/>
      <c r="CM48" s="53"/>
      <c r="CN48" s="38">
        <v>-618391000</v>
      </c>
      <c r="CO48" s="65">
        <v>-1642387000</v>
      </c>
      <c r="CP48" s="53">
        <v>-254557000</v>
      </c>
      <c r="CQ48" s="38">
        <v>-1428377000</v>
      </c>
      <c r="CR48" s="65"/>
      <c r="CS48" s="51">
        <v>-1428377000</v>
      </c>
      <c r="CT48" s="48">
        <v>9259781000</v>
      </c>
    </row>
    <row r="49" spans="1:98" x14ac:dyDescent="0.2">
      <c r="A49" s="63" t="s">
        <v>206</v>
      </c>
      <c r="B49" s="63" t="s">
        <v>207</v>
      </c>
      <c r="C49" s="63" t="str">
        <f>VLOOKUP(A49,'[1]S&amp;P 500 Wikipedia'!A:D,3,FALSE)</f>
        <v>Industrials</v>
      </c>
      <c r="D49" s="63">
        <v>70844</v>
      </c>
      <c r="E49" s="63" t="s">
        <v>16</v>
      </c>
      <c r="F49" s="63">
        <v>2017</v>
      </c>
      <c r="G49" s="63" t="s">
        <v>17</v>
      </c>
      <c r="H49" s="64">
        <v>43100</v>
      </c>
      <c r="I49" s="64">
        <v>43143</v>
      </c>
      <c r="J49" s="64">
        <v>43143</v>
      </c>
      <c r="K49" s="63">
        <v>597600000</v>
      </c>
      <c r="L49" s="63">
        <v>605100000</v>
      </c>
      <c r="M49" s="63" t="s">
        <v>2079</v>
      </c>
      <c r="N49" s="47">
        <v>9992000000</v>
      </c>
      <c r="O49" s="65">
        <v>8813000000</v>
      </c>
      <c r="P49" s="53">
        <v>1179000000</v>
      </c>
      <c r="Q49" s="47">
        <v>10516000000</v>
      </c>
      <c r="R49" s="65">
        <v>10516000000</v>
      </c>
      <c r="S49" s="53"/>
      <c r="T49" s="48"/>
      <c r="U49" s="47">
        <v>44344000000</v>
      </c>
      <c r="V49" s="65"/>
      <c r="W49" s="65"/>
      <c r="X49" s="65"/>
      <c r="Y49" s="53"/>
      <c r="Z49" s="48">
        <v>309000000</v>
      </c>
      <c r="AA49" s="48"/>
      <c r="AB49" s="48"/>
      <c r="AC49" s="48"/>
      <c r="AD49" s="48"/>
      <c r="AE49" s="48"/>
      <c r="AF49" s="48"/>
      <c r="AG49" s="48">
        <v>309000000</v>
      </c>
      <c r="AH49" s="48">
        <v>65161000000</v>
      </c>
      <c r="AI49" s="47">
        <v>12672000000</v>
      </c>
      <c r="AJ49" s="65"/>
      <c r="AK49" s="53"/>
      <c r="AL49" s="47">
        <v>1260000000</v>
      </c>
      <c r="AM49" s="65"/>
      <c r="AN49" s="65"/>
      <c r="AO49" s="53"/>
      <c r="AP49" s="47">
        <v>13240000000</v>
      </c>
      <c r="AQ49" s="65">
        <v>2573000000</v>
      </c>
      <c r="AR49" s="65">
        <v>5559000000</v>
      </c>
      <c r="AS49" s="65"/>
      <c r="AT49" s="65"/>
      <c r="AU49" s="65">
        <v>341000000</v>
      </c>
      <c r="AV49" s="65"/>
      <c r="AW49" s="65"/>
      <c r="AX49" s="65"/>
      <c r="AY49" s="65"/>
      <c r="AZ49" s="53">
        <v>4767000000</v>
      </c>
      <c r="BA49" s="48">
        <v>27172000000</v>
      </c>
      <c r="BB49" s="48">
        <v>92333000000</v>
      </c>
      <c r="BC49" s="47">
        <v>27494000000</v>
      </c>
      <c r="BD49" s="65">
        <v>12202000000</v>
      </c>
      <c r="BE49" s="65"/>
      <c r="BF49" s="65"/>
      <c r="BG49" s="53">
        <v>15292000000</v>
      </c>
      <c r="BH49" s="47">
        <v>1335000000</v>
      </c>
      <c r="BI49" s="65"/>
      <c r="BJ49" s="65"/>
      <c r="BK49" s="53"/>
      <c r="BL49" s="47">
        <v>27440000000</v>
      </c>
      <c r="BM49" s="65">
        <v>27440000000</v>
      </c>
      <c r="BN49" s="65"/>
      <c r="BO49" s="65"/>
      <c r="BP49" s="65"/>
      <c r="BQ49" s="53"/>
      <c r="BR49" s="48">
        <v>56269000000</v>
      </c>
      <c r="BS49" s="47">
        <v>9782000000</v>
      </c>
      <c r="BT49" s="65"/>
      <c r="BU49" s="53"/>
      <c r="BV49" s="47">
        <v>25870000000</v>
      </c>
      <c r="BW49" s="65"/>
      <c r="BX49" s="65">
        <v>22016000000</v>
      </c>
      <c r="BY49" s="65">
        <v>16471000000</v>
      </c>
      <c r="BZ49" s="65">
        <v>5545000000</v>
      </c>
      <c r="CA49" s="65"/>
      <c r="CB49" s="65"/>
      <c r="CC49" s="65">
        <v>1839000000</v>
      </c>
      <c r="CD49" s="65"/>
      <c r="CE49" s="65"/>
      <c r="CF49" s="53">
        <v>2015000000</v>
      </c>
      <c r="CG49" s="48">
        <v>35652000000</v>
      </c>
      <c r="CH49" s="74">
        <v>91921000000</v>
      </c>
      <c r="CI49" s="48"/>
      <c r="CJ49" s="47">
        <v>11865000000</v>
      </c>
      <c r="CK49" s="65">
        <v>5061000000</v>
      </c>
      <c r="CL49" s="65">
        <v>6804000000</v>
      </c>
      <c r="CM49" s="53"/>
      <c r="CN49" s="38">
        <v>-43454000000</v>
      </c>
      <c r="CO49" s="65">
        <v>45320000000</v>
      </c>
      <c r="CP49" s="53">
        <v>-13376000000</v>
      </c>
      <c r="CQ49" s="38">
        <v>355000000</v>
      </c>
      <c r="CR49" s="65">
        <v>57000000</v>
      </c>
      <c r="CS49" s="51">
        <v>412000000</v>
      </c>
      <c r="CT49" s="48">
        <v>92333000000</v>
      </c>
    </row>
    <row r="50" spans="1:98" x14ac:dyDescent="0.2">
      <c r="A50" s="63" t="s">
        <v>185</v>
      </c>
      <c r="B50" s="63" t="s">
        <v>186</v>
      </c>
      <c r="C50" s="63" t="str">
        <f>VLOOKUP(A50,'[1]S&amp;P 500 Wikipedia'!A:D,3,FALSE)</f>
        <v>Health Care</v>
      </c>
      <c r="D50" s="63">
        <v>254808</v>
      </c>
      <c r="E50" s="63" t="s">
        <v>16</v>
      </c>
      <c r="F50" s="63">
        <v>2017</v>
      </c>
      <c r="G50" s="63" t="s">
        <v>17</v>
      </c>
      <c r="H50" s="64">
        <v>43100</v>
      </c>
      <c r="I50" s="64">
        <v>43154</v>
      </c>
      <c r="J50" s="64">
        <v>43229</v>
      </c>
      <c r="K50" s="63">
        <v>542000000</v>
      </c>
      <c r="L50" s="63">
        <v>557000000</v>
      </c>
      <c r="M50" s="63" t="s">
        <v>2427</v>
      </c>
      <c r="N50" s="47">
        <v>3394000000</v>
      </c>
      <c r="O50" s="65">
        <v>3394000000</v>
      </c>
      <c r="P50" s="53"/>
      <c r="Q50" s="47">
        <v>1793000000</v>
      </c>
      <c r="R50" s="65"/>
      <c r="S50" s="53"/>
      <c r="T50" s="48"/>
      <c r="U50" s="47">
        <v>1475000000</v>
      </c>
      <c r="V50" s="65"/>
      <c r="W50" s="65"/>
      <c r="X50" s="65"/>
      <c r="Y50" s="53"/>
      <c r="Z50" s="48">
        <v>601000000</v>
      </c>
      <c r="AA50" s="48">
        <v>601000000</v>
      </c>
      <c r="AB50" s="48"/>
      <c r="AC50" s="48"/>
      <c r="AD50" s="48"/>
      <c r="AE50" s="48"/>
      <c r="AF50" s="48"/>
      <c r="AG50" s="48"/>
      <c r="AH50" s="48">
        <v>7263000000</v>
      </c>
      <c r="AI50" s="47">
        <v>4588000000</v>
      </c>
      <c r="AJ50" s="65"/>
      <c r="AK50" s="53"/>
      <c r="AL50" s="47"/>
      <c r="AM50" s="65"/>
      <c r="AN50" s="65"/>
      <c r="AO50" s="53"/>
      <c r="AP50" s="47">
        <v>5260000000</v>
      </c>
      <c r="AQ50" s="65"/>
      <c r="AR50" s="65">
        <v>3099000000</v>
      </c>
      <c r="AS50" s="65">
        <v>1374000000</v>
      </c>
      <c r="AT50" s="65"/>
      <c r="AU50" s="65"/>
      <c r="AV50" s="65"/>
      <c r="AW50" s="65"/>
      <c r="AX50" s="65"/>
      <c r="AY50" s="65"/>
      <c r="AZ50" s="53">
        <v>787000000</v>
      </c>
      <c r="BA50" s="48">
        <v>9848000000</v>
      </c>
      <c r="BB50" s="48">
        <v>17111000000</v>
      </c>
      <c r="BC50" s="47">
        <v>2733000000</v>
      </c>
      <c r="BD50" s="65"/>
      <c r="BE50" s="65"/>
      <c r="BF50" s="65"/>
      <c r="BG50" s="53"/>
      <c r="BH50" s="47">
        <v>3000000</v>
      </c>
      <c r="BI50" s="65"/>
      <c r="BJ50" s="65"/>
      <c r="BK50" s="53">
        <v>3000000</v>
      </c>
      <c r="BL50" s="47">
        <v>85000000</v>
      </c>
      <c r="BM50" s="65"/>
      <c r="BN50" s="65"/>
      <c r="BO50" s="65">
        <v>85000000</v>
      </c>
      <c r="BP50" s="65"/>
      <c r="BQ50" s="53"/>
      <c r="BR50" s="48">
        <v>2821000000</v>
      </c>
      <c r="BS50" s="47">
        <v>3509000000</v>
      </c>
      <c r="BT50" s="65"/>
      <c r="BU50" s="53"/>
      <c r="BV50" s="47">
        <v>1665000000</v>
      </c>
      <c r="BW50" s="65"/>
      <c r="BX50" s="65"/>
      <c r="BY50" s="65"/>
      <c r="BZ50" s="65"/>
      <c r="CA50" s="65"/>
      <c r="CB50" s="65"/>
      <c r="CC50" s="65"/>
      <c r="CD50" s="65"/>
      <c r="CE50" s="65"/>
      <c r="CF50" s="53">
        <v>1665000000</v>
      </c>
      <c r="CG50" s="48">
        <v>5174000000</v>
      </c>
      <c r="CH50" s="74">
        <v>7995000000</v>
      </c>
      <c r="CI50" s="48"/>
      <c r="CJ50" s="47">
        <v>6623000000</v>
      </c>
      <c r="CK50" s="65">
        <v>683000000</v>
      </c>
      <c r="CL50" s="65">
        <v>5940000000</v>
      </c>
      <c r="CM50" s="53"/>
      <c r="CN50" s="38">
        <v>-7981000000</v>
      </c>
      <c r="CO50" s="65">
        <v>14483000000</v>
      </c>
      <c r="CP50" s="53">
        <v>-4001000000</v>
      </c>
      <c r="CQ50" s="38">
        <v>9124000000</v>
      </c>
      <c r="CR50" s="65">
        <v>-8000000</v>
      </c>
      <c r="CS50" s="51">
        <v>9116000000</v>
      </c>
      <c r="CT50" s="48">
        <v>17111000000</v>
      </c>
    </row>
    <row r="51" spans="1:98" x14ac:dyDescent="0.2">
      <c r="A51" s="63" t="s">
        <v>194</v>
      </c>
      <c r="B51" s="63" t="s">
        <v>195</v>
      </c>
      <c r="C51" s="63" t="str">
        <f>VLOOKUP(A51,'[1]S&amp;P 500 Wikipedia'!A:D,3,FALSE)</f>
        <v>Consumer Discretionary</v>
      </c>
      <c r="D51" s="63">
        <v>71192</v>
      </c>
      <c r="E51" s="63" t="s">
        <v>16</v>
      </c>
      <c r="F51" s="63">
        <v>2017</v>
      </c>
      <c r="G51" s="63" t="s">
        <v>17</v>
      </c>
      <c r="H51" s="64">
        <v>43159</v>
      </c>
      <c r="I51" s="64">
        <v>43192</v>
      </c>
      <c r="J51" s="64">
        <v>43353</v>
      </c>
      <c r="K51" s="63">
        <v>241000000</v>
      </c>
      <c r="L51" s="63">
        <v>258800000</v>
      </c>
      <c r="M51" s="63" t="s">
        <v>2428</v>
      </c>
      <c r="N51" s="47">
        <v>3133000000</v>
      </c>
      <c r="O51" s="65">
        <v>1101000000</v>
      </c>
      <c r="P51" s="53">
        <v>2032000000</v>
      </c>
      <c r="Q51" s="47">
        <v>1049000000</v>
      </c>
      <c r="R51" s="65">
        <v>1049000000</v>
      </c>
      <c r="S51" s="53"/>
      <c r="T51" s="48"/>
      <c r="U51" s="47">
        <v>5209000000</v>
      </c>
      <c r="V51" s="65"/>
      <c r="W51" s="65"/>
      <c r="X51" s="65"/>
      <c r="Y51" s="53"/>
      <c r="Z51" s="48">
        <v>438000000</v>
      </c>
      <c r="AA51" s="48"/>
      <c r="AB51" s="48"/>
      <c r="AC51" s="48"/>
      <c r="AD51" s="48"/>
      <c r="AE51" s="48"/>
      <c r="AF51" s="48"/>
      <c r="AG51" s="48">
        <v>438000000</v>
      </c>
      <c r="AH51" s="48">
        <v>9829000000</v>
      </c>
      <c r="AI51" s="47">
        <v>2421000000</v>
      </c>
      <c r="AJ51" s="65"/>
      <c r="AK51" s="53"/>
      <c r="AL51" s="47"/>
      <c r="AM51" s="65"/>
      <c r="AN51" s="65"/>
      <c r="AO51" s="53"/>
      <c r="AP51" s="47">
        <v>799000000</v>
      </c>
      <c r="AQ51" s="65"/>
      <c r="AR51" s="65">
        <v>425000000</v>
      </c>
      <c r="AS51" s="65"/>
      <c r="AT51" s="65"/>
      <c r="AU51" s="65"/>
      <c r="AV51" s="65"/>
      <c r="AW51" s="65"/>
      <c r="AX51" s="65"/>
      <c r="AY51" s="65"/>
      <c r="AZ51" s="53">
        <v>374000000</v>
      </c>
      <c r="BA51" s="48">
        <v>3220000000</v>
      </c>
      <c r="BB51" s="48">
        <v>13049000000</v>
      </c>
      <c r="BC51" s="47">
        <v>6435000000</v>
      </c>
      <c r="BD51" s="65">
        <v>4873000000</v>
      </c>
      <c r="BE51" s="65">
        <v>137000000</v>
      </c>
      <c r="BF51" s="65"/>
      <c r="BG51" s="53">
        <v>1425000000</v>
      </c>
      <c r="BH51" s="47">
        <v>544000000</v>
      </c>
      <c r="BI51" s="65"/>
      <c r="BJ51" s="65"/>
      <c r="BK51" s="53">
        <v>544000000</v>
      </c>
      <c r="BL51" s="47">
        <v>838000000</v>
      </c>
      <c r="BM51" s="65">
        <v>453000000</v>
      </c>
      <c r="BN51" s="65"/>
      <c r="BO51" s="65"/>
      <c r="BP51" s="65"/>
      <c r="BQ51" s="53">
        <v>385000000</v>
      </c>
      <c r="BR51" s="48">
        <v>7817000000</v>
      </c>
      <c r="BS51" s="47">
        <v>811000000</v>
      </c>
      <c r="BT51" s="65"/>
      <c r="BU51" s="53"/>
      <c r="BV51" s="47">
        <v>809000000</v>
      </c>
      <c r="BW51" s="65"/>
      <c r="BX51" s="65"/>
      <c r="BY51" s="65"/>
      <c r="BZ51" s="65"/>
      <c r="CA51" s="65"/>
      <c r="CB51" s="65"/>
      <c r="CC51" s="65"/>
      <c r="CD51" s="65"/>
      <c r="CE51" s="65"/>
      <c r="CF51" s="53">
        <v>809000000</v>
      </c>
      <c r="CG51" s="48">
        <v>1620000000</v>
      </c>
      <c r="CH51" s="74">
        <v>9437000000</v>
      </c>
      <c r="CI51" s="48">
        <v>0</v>
      </c>
      <c r="CJ51" s="47">
        <v>28000000</v>
      </c>
      <c r="CK51" s="65">
        <v>28000000</v>
      </c>
      <c r="CL51" s="65"/>
      <c r="CM51" s="53"/>
      <c r="CN51" s="38"/>
      <c r="CO51" s="65">
        <v>3270000000</v>
      </c>
      <c r="CP51" s="53">
        <v>314000000</v>
      </c>
      <c r="CQ51" s="38">
        <v>3612000000</v>
      </c>
      <c r="CR51" s="65"/>
      <c r="CS51" s="51">
        <v>3612000000</v>
      </c>
      <c r="CT51" s="48">
        <v>13049000000</v>
      </c>
    </row>
    <row r="52" spans="1:98" x14ac:dyDescent="0.2">
      <c r="A52" s="63" t="s">
        <v>188</v>
      </c>
      <c r="B52" s="63" t="s">
        <v>189</v>
      </c>
      <c r="C52" s="63" t="str">
        <f>VLOOKUP(A52,'[1]S&amp;P 500 Wikipedia'!A:D,3,FALSE)</f>
        <v>Health Care</v>
      </c>
      <c r="D52" s="63">
        <v>71373</v>
      </c>
      <c r="E52" s="63" t="s">
        <v>16</v>
      </c>
      <c r="F52" s="63">
        <v>2017</v>
      </c>
      <c r="G52" s="63" t="s">
        <v>17</v>
      </c>
      <c r="H52" s="64">
        <v>43008</v>
      </c>
      <c r="I52" s="64">
        <v>43061</v>
      </c>
      <c r="J52" s="64">
        <v>43061</v>
      </c>
      <c r="K52" s="63">
        <v>228318000</v>
      </c>
      <c r="L52" s="63">
        <v>237940000</v>
      </c>
      <c r="M52" s="63" t="s">
        <v>2082</v>
      </c>
      <c r="N52" s="47">
        <v>14200000000</v>
      </c>
      <c r="O52" s="65">
        <v>14179000000</v>
      </c>
      <c r="P52" s="53">
        <v>21000000</v>
      </c>
      <c r="Q52" s="47">
        <v>1744000000</v>
      </c>
      <c r="R52" s="65">
        <v>1744000000</v>
      </c>
      <c r="S52" s="53"/>
      <c r="T52" s="48"/>
      <c r="U52" s="47">
        <v>1818000000</v>
      </c>
      <c r="V52" s="65"/>
      <c r="W52" s="65"/>
      <c r="X52" s="65"/>
      <c r="Y52" s="53"/>
      <c r="Z52" s="48">
        <v>872000000</v>
      </c>
      <c r="AA52" s="48">
        <v>856000000</v>
      </c>
      <c r="AB52" s="48"/>
      <c r="AC52" s="48">
        <v>0</v>
      </c>
      <c r="AD52" s="48"/>
      <c r="AE52" s="48"/>
      <c r="AF52" s="48"/>
      <c r="AG52" s="48">
        <v>16000000</v>
      </c>
      <c r="AH52" s="48">
        <v>18634000000</v>
      </c>
      <c r="AI52" s="47">
        <v>4638000000</v>
      </c>
      <c r="AJ52" s="65"/>
      <c r="AK52" s="53"/>
      <c r="AL52" s="47"/>
      <c r="AM52" s="65"/>
      <c r="AN52" s="65"/>
      <c r="AO52" s="53"/>
      <c r="AP52" s="47">
        <v>14462000000</v>
      </c>
      <c r="AQ52" s="65">
        <v>5308000000</v>
      </c>
      <c r="AR52" s="65">
        <v>7563000000</v>
      </c>
      <c r="AS52" s="65">
        <v>585000000</v>
      </c>
      <c r="AT52" s="65"/>
      <c r="AU52" s="65"/>
      <c r="AV52" s="65"/>
      <c r="AW52" s="65"/>
      <c r="AX52" s="65"/>
      <c r="AY52" s="65"/>
      <c r="AZ52" s="53">
        <v>1006000000</v>
      </c>
      <c r="BA52" s="48">
        <v>19100000000</v>
      </c>
      <c r="BB52" s="48">
        <v>37734000000</v>
      </c>
      <c r="BC52" s="47">
        <v>3139000000</v>
      </c>
      <c r="BD52" s="65">
        <v>797000000</v>
      </c>
      <c r="BE52" s="65">
        <v>176000000</v>
      </c>
      <c r="BF52" s="65"/>
      <c r="BG52" s="53">
        <v>2166000000</v>
      </c>
      <c r="BH52" s="47">
        <v>203000000</v>
      </c>
      <c r="BI52" s="65"/>
      <c r="BJ52" s="65"/>
      <c r="BK52" s="53"/>
      <c r="BL52" s="47">
        <v>0</v>
      </c>
      <c r="BM52" s="65"/>
      <c r="BN52" s="65"/>
      <c r="BO52" s="65"/>
      <c r="BP52" s="65"/>
      <c r="BQ52" s="53"/>
      <c r="BR52" s="48">
        <v>3342000000</v>
      </c>
      <c r="BS52" s="47">
        <v>18667000000</v>
      </c>
      <c r="BT52" s="65"/>
      <c r="BU52" s="53"/>
      <c r="BV52" s="47">
        <v>2777000000</v>
      </c>
      <c r="BW52" s="65"/>
      <c r="BX52" s="65">
        <v>1168000000</v>
      </c>
      <c r="BY52" s="65"/>
      <c r="BZ52" s="65"/>
      <c r="CA52" s="65"/>
      <c r="CB52" s="65"/>
      <c r="CC52" s="65">
        <v>1609000000</v>
      </c>
      <c r="CD52" s="65"/>
      <c r="CE52" s="65"/>
      <c r="CF52" s="53">
        <v>0</v>
      </c>
      <c r="CG52" s="48">
        <v>21444000000</v>
      </c>
      <c r="CH52" s="74">
        <v>24786000000</v>
      </c>
      <c r="CI52" s="48">
        <v>2000000</v>
      </c>
      <c r="CJ52" s="47">
        <v>9985000000</v>
      </c>
      <c r="CK52" s="65">
        <v>347000000</v>
      </c>
      <c r="CL52" s="65">
        <v>9619000000</v>
      </c>
      <c r="CM52" s="53">
        <v>19000000</v>
      </c>
      <c r="CN52" s="38">
        <v>-8427000000</v>
      </c>
      <c r="CO52" s="65">
        <v>13111000000</v>
      </c>
      <c r="CP52" s="53">
        <v>-1723000000</v>
      </c>
      <c r="CQ52" s="38">
        <v>12948000000</v>
      </c>
      <c r="CR52" s="65"/>
      <c r="CS52" s="51">
        <v>12948000000</v>
      </c>
      <c r="CT52" s="48">
        <v>37734000000</v>
      </c>
    </row>
    <row r="53" spans="1:98" x14ac:dyDescent="0.2">
      <c r="A53" s="63" t="s">
        <v>230</v>
      </c>
      <c r="B53" s="63" t="s">
        <v>231</v>
      </c>
      <c r="C53" s="63" t="str">
        <f>VLOOKUP(A53,'[1]S&amp;P 500 Wikipedia'!A:D,3,FALSE)</f>
        <v>Consumer Staples</v>
      </c>
      <c r="D53" s="63">
        <v>185450</v>
      </c>
      <c r="E53" s="63" t="s">
        <v>16</v>
      </c>
      <c r="F53" s="63">
        <v>2018</v>
      </c>
      <c r="G53" s="63" t="s">
        <v>17</v>
      </c>
      <c r="H53" s="64">
        <v>43220</v>
      </c>
      <c r="I53" s="64">
        <v>43264</v>
      </c>
      <c r="J53" s="64">
        <v>43629</v>
      </c>
      <c r="K53" s="63">
        <v>480717000</v>
      </c>
      <c r="L53" s="63">
        <v>486480000</v>
      </c>
      <c r="M53" s="63" t="s">
        <v>1636</v>
      </c>
      <c r="N53" s="47">
        <v>239000000</v>
      </c>
      <c r="O53" s="65">
        <v>239000000</v>
      </c>
      <c r="P53" s="53"/>
      <c r="Q53" s="47">
        <v>639000000</v>
      </c>
      <c r="R53" s="65">
        <v>639000000</v>
      </c>
      <c r="S53" s="53"/>
      <c r="T53" s="48"/>
      <c r="U53" s="47">
        <v>432000000</v>
      </c>
      <c r="V53" s="65"/>
      <c r="W53" s="65"/>
      <c r="X53" s="65"/>
      <c r="Y53" s="53"/>
      <c r="Z53" s="48">
        <v>1245000000</v>
      </c>
      <c r="AA53" s="48"/>
      <c r="AB53" s="48"/>
      <c r="AC53" s="48"/>
      <c r="AD53" s="48"/>
      <c r="AE53" s="48"/>
      <c r="AF53" s="48"/>
      <c r="AG53" s="48">
        <v>1245000000</v>
      </c>
      <c r="AH53" s="48">
        <v>2555000000</v>
      </c>
      <c r="AI53" s="47">
        <v>780000000</v>
      </c>
      <c r="AJ53" s="65"/>
      <c r="AK53" s="53"/>
      <c r="AL53" s="47"/>
      <c r="AM53" s="65"/>
      <c r="AN53" s="65"/>
      <c r="AO53" s="53"/>
      <c r="AP53" s="47">
        <v>1641000000</v>
      </c>
      <c r="AQ53" s="65">
        <v>670000000</v>
      </c>
      <c r="AR53" s="65">
        <v>763000000</v>
      </c>
      <c r="AS53" s="65"/>
      <c r="AT53" s="65"/>
      <c r="AU53" s="65">
        <v>16000000</v>
      </c>
      <c r="AV53" s="65"/>
      <c r="AW53" s="65"/>
      <c r="AX53" s="65"/>
      <c r="AY53" s="65"/>
      <c r="AZ53" s="53">
        <v>192000000</v>
      </c>
      <c r="BA53" s="48">
        <v>2421000000</v>
      </c>
      <c r="BB53" s="48">
        <v>4976000000</v>
      </c>
      <c r="BC53" s="47">
        <v>606000000</v>
      </c>
      <c r="BD53" s="65">
        <v>581000000</v>
      </c>
      <c r="BE53" s="65">
        <v>25000000</v>
      </c>
      <c r="BF53" s="65"/>
      <c r="BG53" s="53"/>
      <c r="BH53" s="47">
        <v>215000000</v>
      </c>
      <c r="BI53" s="65"/>
      <c r="BJ53" s="65"/>
      <c r="BK53" s="53"/>
      <c r="BL53" s="47"/>
      <c r="BM53" s="65"/>
      <c r="BN53" s="65"/>
      <c r="BO53" s="65"/>
      <c r="BP53" s="65"/>
      <c r="BQ53" s="53"/>
      <c r="BR53" s="48">
        <v>821000000</v>
      </c>
      <c r="BS53" s="47">
        <v>2341000000</v>
      </c>
      <c r="BT53" s="65"/>
      <c r="BU53" s="53"/>
      <c r="BV53" s="47">
        <v>498000000</v>
      </c>
      <c r="BW53" s="65"/>
      <c r="BX53" s="65">
        <v>191000000</v>
      </c>
      <c r="BY53" s="65"/>
      <c r="BZ53" s="65"/>
      <c r="CA53" s="65"/>
      <c r="CB53" s="65"/>
      <c r="CC53" s="65">
        <v>85000000</v>
      </c>
      <c r="CD53" s="65"/>
      <c r="CE53" s="65"/>
      <c r="CF53" s="53">
        <v>222000000</v>
      </c>
      <c r="CG53" s="48">
        <v>2839000000</v>
      </c>
      <c r="CH53" s="74">
        <v>3660000000</v>
      </c>
      <c r="CI53" s="48"/>
      <c r="CJ53" s="47">
        <v>76000000</v>
      </c>
      <c r="CK53" s="65"/>
      <c r="CL53" s="65"/>
      <c r="CM53" s="53"/>
      <c r="CN53" s="38">
        <v>-112000000</v>
      </c>
      <c r="CO53" s="65">
        <v>1730000000</v>
      </c>
      <c r="CP53" s="53">
        <v>-378000000</v>
      </c>
      <c r="CQ53" s="38">
        <v>1316000000</v>
      </c>
      <c r="CR53" s="65"/>
      <c r="CS53" s="51">
        <v>1316000000</v>
      </c>
      <c r="CT53" s="48">
        <v>4976000000</v>
      </c>
    </row>
    <row r="54" spans="1:98" x14ac:dyDescent="0.2">
      <c r="A54" s="63" t="s">
        <v>179</v>
      </c>
      <c r="B54" s="63" t="s">
        <v>180</v>
      </c>
      <c r="C54" s="63" t="str">
        <f>VLOOKUP(A54,'[1]S&amp;P 500 Wikipedia'!A:D,3,FALSE)</f>
        <v>Energy</v>
      </c>
      <c r="D54" s="63">
        <v>679135</v>
      </c>
      <c r="E54" s="63" t="s">
        <v>16</v>
      </c>
      <c r="F54" s="63">
        <v>2017</v>
      </c>
      <c r="G54" s="63" t="s">
        <v>17</v>
      </c>
      <c r="H54" s="64">
        <v>43100</v>
      </c>
      <c r="I54" s="64">
        <v>43127</v>
      </c>
      <c r="J54" s="64">
        <v>43311</v>
      </c>
      <c r="K54" s="63">
        <v>424000000</v>
      </c>
      <c r="L54" s="63">
        <v>424000000</v>
      </c>
      <c r="M54" s="63" t="s">
        <v>2429</v>
      </c>
      <c r="N54" s="47">
        <v>7030000000</v>
      </c>
      <c r="O54" s="65">
        <v>7030000000</v>
      </c>
      <c r="P54" s="53"/>
      <c r="Q54" s="47">
        <v>6015000000</v>
      </c>
      <c r="R54" s="65">
        <v>6015000000</v>
      </c>
      <c r="S54" s="53"/>
      <c r="T54" s="48"/>
      <c r="U54" s="47">
        <v>4507000000</v>
      </c>
      <c r="V54" s="65"/>
      <c r="W54" s="65"/>
      <c r="X54" s="65"/>
      <c r="Y54" s="53"/>
      <c r="Z54" s="48">
        <v>872000000</v>
      </c>
      <c r="AA54" s="48"/>
      <c r="AB54" s="48"/>
      <c r="AC54" s="48"/>
      <c r="AD54" s="48"/>
      <c r="AE54" s="48"/>
      <c r="AF54" s="48"/>
      <c r="AG54" s="48">
        <v>872000000</v>
      </c>
      <c r="AH54" s="48">
        <v>18424000000</v>
      </c>
      <c r="AI54" s="47">
        <v>6959000000</v>
      </c>
      <c r="AJ54" s="65"/>
      <c r="AK54" s="53"/>
      <c r="AL54" s="47"/>
      <c r="AM54" s="65"/>
      <c r="AN54" s="65"/>
      <c r="AO54" s="53"/>
      <c r="AP54" s="47">
        <v>31117000000</v>
      </c>
      <c r="AQ54" s="65"/>
      <c r="AR54" s="65">
        <v>19927000000</v>
      </c>
      <c r="AS54" s="65">
        <v>6358000000</v>
      </c>
      <c r="AT54" s="65"/>
      <c r="AU54" s="65">
        <v>715000000</v>
      </c>
      <c r="AV54" s="65"/>
      <c r="AW54" s="65"/>
      <c r="AX54" s="65"/>
      <c r="AY54" s="65"/>
      <c r="AZ54" s="53">
        <v>4117000000</v>
      </c>
      <c r="BA54" s="48">
        <v>38076000000</v>
      </c>
      <c r="BB54" s="48">
        <v>56500000000</v>
      </c>
      <c r="BC54" s="47">
        <v>3377000000</v>
      </c>
      <c r="BD54" s="65">
        <v>3377000000</v>
      </c>
      <c r="BE54" s="65"/>
      <c r="BF54" s="65"/>
      <c r="BG54" s="53"/>
      <c r="BH54" s="47">
        <v>2037000000</v>
      </c>
      <c r="BI54" s="65"/>
      <c r="BJ54" s="65"/>
      <c r="BK54" s="53"/>
      <c r="BL54" s="47">
        <v>3813000000</v>
      </c>
      <c r="BM54" s="65"/>
      <c r="BN54" s="65"/>
      <c r="BO54" s="65"/>
      <c r="BP54" s="65"/>
      <c r="BQ54" s="53">
        <v>3813000000</v>
      </c>
      <c r="BR54" s="48">
        <v>9227000000</v>
      </c>
      <c r="BS54" s="47">
        <v>6312000000</v>
      </c>
      <c r="BT54" s="65"/>
      <c r="BU54" s="53"/>
      <c r="BV54" s="47">
        <v>2551000000</v>
      </c>
      <c r="BW54" s="65"/>
      <c r="BX54" s="65">
        <v>1172000000</v>
      </c>
      <c r="BY54" s="65"/>
      <c r="BZ54" s="65"/>
      <c r="CA54" s="65"/>
      <c r="CB54" s="65"/>
      <c r="CC54" s="65">
        <v>490000000</v>
      </c>
      <c r="CD54" s="65"/>
      <c r="CE54" s="65"/>
      <c r="CF54" s="53">
        <v>889000000</v>
      </c>
      <c r="CG54" s="48">
        <v>8863000000</v>
      </c>
      <c r="CH54" s="74">
        <v>18090000000</v>
      </c>
      <c r="CI54" s="48"/>
      <c r="CJ54" s="47">
        <v>15083000000</v>
      </c>
      <c r="CK54" s="65"/>
      <c r="CL54" s="65"/>
      <c r="CM54" s="53"/>
      <c r="CN54" s="38"/>
      <c r="CO54" s="65">
        <v>-103000000</v>
      </c>
      <c r="CP54" s="53">
        <v>-703000000</v>
      </c>
      <c r="CQ54" s="38">
        <v>14277000000</v>
      </c>
      <c r="CR54" s="65">
        <v>24133000000</v>
      </c>
      <c r="CS54" s="51">
        <v>38410000000</v>
      </c>
      <c r="CT54" s="48">
        <v>56500000000</v>
      </c>
    </row>
    <row r="55" spans="1:98" x14ac:dyDescent="0.2">
      <c r="A55" s="63" t="s">
        <v>200</v>
      </c>
      <c r="B55" s="63" t="s">
        <v>201</v>
      </c>
      <c r="C55" s="63" t="str">
        <f>VLOOKUP(A55,'[1]S&amp;P 500 Wikipedia'!A:D,3,FALSE)</f>
        <v>Health Care</v>
      </c>
      <c r="D55" s="63">
        <v>71079</v>
      </c>
      <c r="E55" s="63" t="s">
        <v>16</v>
      </c>
      <c r="F55" s="63">
        <v>2017</v>
      </c>
      <c r="G55" s="63" t="s">
        <v>17</v>
      </c>
      <c r="H55" s="64">
        <v>43100</v>
      </c>
      <c r="I55" s="64">
        <v>43132</v>
      </c>
      <c r="J55" s="64">
        <v>43305</v>
      </c>
      <c r="K55" s="63">
        <v>211500000</v>
      </c>
      <c r="L55" s="63">
        <v>212100000</v>
      </c>
      <c r="M55" s="63" t="s">
        <v>2430</v>
      </c>
      <c r="N55" s="47">
        <v>3689000000</v>
      </c>
      <c r="O55" s="65">
        <v>1573800000</v>
      </c>
      <c r="P55" s="53">
        <v>2115200000</v>
      </c>
      <c r="Q55" s="47">
        <v>1787000000</v>
      </c>
      <c r="R55" s="65">
        <v>1787000000</v>
      </c>
      <c r="S55" s="53"/>
      <c r="T55" s="48"/>
      <c r="U55" s="47">
        <v>902700000</v>
      </c>
      <c r="V55" s="65"/>
      <c r="W55" s="65"/>
      <c r="X55" s="65"/>
      <c r="Y55" s="53"/>
      <c r="Z55" s="48">
        <v>1494600000</v>
      </c>
      <c r="AA55" s="48"/>
      <c r="AB55" s="48"/>
      <c r="AC55" s="48"/>
      <c r="AD55" s="48"/>
      <c r="AE55" s="48"/>
      <c r="AF55" s="48"/>
      <c r="AG55" s="48">
        <v>1494600000</v>
      </c>
      <c r="AH55" s="48">
        <v>7873300000</v>
      </c>
      <c r="AI55" s="47">
        <v>3182400000</v>
      </c>
      <c r="AJ55" s="65"/>
      <c r="AK55" s="53"/>
      <c r="AL55" s="47">
        <v>3057300000</v>
      </c>
      <c r="AM55" s="65"/>
      <c r="AN55" s="65"/>
      <c r="AO55" s="53"/>
      <c r="AP55" s="47">
        <v>9539600000</v>
      </c>
      <c r="AQ55" s="65">
        <v>3879600000</v>
      </c>
      <c r="AR55" s="65">
        <v>4632500000</v>
      </c>
      <c r="AS55" s="65"/>
      <c r="AT55" s="65"/>
      <c r="AU55" s="65">
        <v>595900000</v>
      </c>
      <c r="AV55" s="65"/>
      <c r="AW55" s="65"/>
      <c r="AX55" s="65"/>
      <c r="AY55" s="65"/>
      <c r="AZ55" s="53">
        <v>431600000</v>
      </c>
      <c r="BA55" s="48">
        <v>15779300000</v>
      </c>
      <c r="BB55" s="48">
        <v>23652600000</v>
      </c>
      <c r="BC55" s="47">
        <v>395500000</v>
      </c>
      <c r="BD55" s="65">
        <v>395500000</v>
      </c>
      <c r="BE55" s="65"/>
      <c r="BF55" s="65"/>
      <c r="BG55" s="53"/>
      <c r="BH55" s="47">
        <v>3200000</v>
      </c>
      <c r="BI55" s="65"/>
      <c r="BJ55" s="65"/>
      <c r="BK55" s="53"/>
      <c r="BL55" s="47">
        <v>2969500000</v>
      </c>
      <c r="BM55" s="65"/>
      <c r="BN55" s="65"/>
      <c r="BO55" s="65"/>
      <c r="BP55" s="65"/>
      <c r="BQ55" s="53">
        <v>2969500000</v>
      </c>
      <c r="BR55" s="48">
        <v>3368200000</v>
      </c>
      <c r="BS55" s="47">
        <v>5935000000</v>
      </c>
      <c r="BT55" s="65"/>
      <c r="BU55" s="53"/>
      <c r="BV55" s="47">
        <v>1751300000</v>
      </c>
      <c r="BW55" s="65"/>
      <c r="BX55" s="65"/>
      <c r="BY55" s="65"/>
      <c r="BZ55" s="65"/>
      <c r="CA55" s="65"/>
      <c r="CB55" s="65"/>
      <c r="CC55" s="65">
        <v>122600000</v>
      </c>
      <c r="CD55" s="65"/>
      <c r="CE55" s="65"/>
      <c r="CF55" s="53">
        <v>1628700000</v>
      </c>
      <c r="CG55" s="48">
        <v>7686300000</v>
      </c>
      <c r="CH55" s="74">
        <v>11054500000</v>
      </c>
      <c r="CI55" s="48">
        <v>0</v>
      </c>
      <c r="CJ55" s="47">
        <v>97900000</v>
      </c>
      <c r="CK55" s="65"/>
      <c r="CL55" s="65"/>
      <c r="CM55" s="53"/>
      <c r="CN55" s="38">
        <v>-2977100000</v>
      </c>
      <c r="CO55" s="65">
        <v>15810400000</v>
      </c>
      <c r="CP55" s="53">
        <v>-318400000</v>
      </c>
      <c r="CQ55" s="38">
        <v>12612800000</v>
      </c>
      <c r="CR55" s="65">
        <v>-14700000</v>
      </c>
      <c r="CS55" s="51">
        <v>12598100000</v>
      </c>
      <c r="CT55" s="48">
        <v>23652600000</v>
      </c>
    </row>
    <row r="56" spans="1:98" x14ac:dyDescent="0.2">
      <c r="A56" s="63" t="s">
        <v>197</v>
      </c>
      <c r="B56" s="63" t="s">
        <v>198</v>
      </c>
      <c r="C56" s="63" t="str">
        <f>VLOOKUP(A56,'[1]S&amp;P 500 Wikipedia'!A:D,3,FALSE)</f>
        <v>Health Care</v>
      </c>
      <c r="D56" s="63">
        <v>130356</v>
      </c>
      <c r="E56" s="63" t="s">
        <v>16</v>
      </c>
      <c r="F56" s="63">
        <v>2017</v>
      </c>
      <c r="G56" s="63" t="s">
        <v>17</v>
      </c>
      <c r="H56" s="64">
        <v>43100</v>
      </c>
      <c r="I56" s="64">
        <v>43206</v>
      </c>
      <c r="J56" s="64">
        <v>43230</v>
      </c>
      <c r="K56" s="63">
        <v>29767000</v>
      </c>
      <c r="L56" s="63">
        <v>30167000</v>
      </c>
      <c r="M56" s="63" t="s">
        <v>2431</v>
      </c>
      <c r="N56" s="47">
        <v>754978000</v>
      </c>
      <c r="O56" s="65">
        <v>383824000</v>
      </c>
      <c r="P56" s="53">
        <v>371154000</v>
      </c>
      <c r="Q56" s="47">
        <v>464847000</v>
      </c>
      <c r="R56" s="65">
        <v>464847000</v>
      </c>
      <c r="S56" s="53"/>
      <c r="T56" s="48"/>
      <c r="U56" s="47">
        <v>594804000</v>
      </c>
      <c r="V56" s="65"/>
      <c r="W56" s="65"/>
      <c r="X56" s="65"/>
      <c r="Y56" s="53"/>
      <c r="Z56" s="48">
        <v>162020000</v>
      </c>
      <c r="AA56" s="48"/>
      <c r="AB56" s="48"/>
      <c r="AC56" s="48"/>
      <c r="AD56" s="48"/>
      <c r="AE56" s="48"/>
      <c r="AF56" s="48"/>
      <c r="AG56" s="48">
        <v>162020000</v>
      </c>
      <c r="AH56" s="48">
        <v>1976649000</v>
      </c>
      <c r="AI56" s="47">
        <v>493496000</v>
      </c>
      <c r="AJ56" s="65">
        <v>1305150000</v>
      </c>
      <c r="AK56" s="53">
        <v>-811654000</v>
      </c>
      <c r="AL56" s="47">
        <v>1027736000</v>
      </c>
      <c r="AM56" s="65"/>
      <c r="AN56" s="65"/>
      <c r="AO56" s="53"/>
      <c r="AP56" s="47">
        <v>775131000</v>
      </c>
      <c r="AQ56" s="65">
        <v>174113000</v>
      </c>
      <c r="AR56" s="65">
        <v>506069000</v>
      </c>
      <c r="AS56" s="65"/>
      <c r="AT56" s="65"/>
      <c r="AU56" s="65"/>
      <c r="AV56" s="65"/>
      <c r="AW56" s="65"/>
      <c r="AX56" s="65"/>
      <c r="AY56" s="65"/>
      <c r="AZ56" s="53">
        <v>94949000</v>
      </c>
      <c r="BA56" s="48">
        <v>2296363000</v>
      </c>
      <c r="BB56" s="48">
        <v>4273012000</v>
      </c>
      <c r="BC56" s="47">
        <v>346755000</v>
      </c>
      <c r="BD56" s="65">
        <v>306814000</v>
      </c>
      <c r="BE56" s="65"/>
      <c r="BF56" s="65"/>
      <c r="BG56" s="53">
        <v>39941000</v>
      </c>
      <c r="BH56" s="47"/>
      <c r="BI56" s="65"/>
      <c r="BJ56" s="65"/>
      <c r="BK56" s="53"/>
      <c r="BL56" s="47">
        <v>155941000</v>
      </c>
      <c r="BM56" s="65"/>
      <c r="BN56" s="65">
        <v>420000</v>
      </c>
      <c r="BO56" s="65"/>
      <c r="BP56" s="65"/>
      <c r="BQ56" s="53">
        <v>155521000</v>
      </c>
      <c r="BR56" s="48">
        <v>502696000</v>
      </c>
      <c r="BS56" s="47">
        <v>434581000</v>
      </c>
      <c r="BT56" s="65"/>
      <c r="BU56" s="53"/>
      <c r="BV56" s="47">
        <v>405485000</v>
      </c>
      <c r="BW56" s="65"/>
      <c r="BX56" s="65"/>
      <c r="BY56" s="65"/>
      <c r="BZ56" s="65"/>
      <c r="CA56" s="65"/>
      <c r="CB56" s="65"/>
      <c r="CC56" s="65">
        <v>222209000</v>
      </c>
      <c r="CD56" s="65"/>
      <c r="CE56" s="65"/>
      <c r="CF56" s="53">
        <v>183276000</v>
      </c>
      <c r="CG56" s="48">
        <v>840066000</v>
      </c>
      <c r="CH56" s="74">
        <v>1342762000</v>
      </c>
      <c r="CI56" s="48"/>
      <c r="CJ56" s="47">
        <v>361234000</v>
      </c>
      <c r="CK56" s="65"/>
      <c r="CL56" s="65"/>
      <c r="CM56" s="53"/>
      <c r="CN56" s="38">
        <v>-217000</v>
      </c>
      <c r="CO56" s="65">
        <v>1830439000</v>
      </c>
      <c r="CP56" s="53">
        <v>738794000</v>
      </c>
      <c r="CQ56" s="38">
        <v>2930250000</v>
      </c>
      <c r="CR56" s="65"/>
      <c r="CS56" s="51">
        <v>2930250000</v>
      </c>
      <c r="CT56" s="48">
        <v>4273012000</v>
      </c>
    </row>
    <row r="57" spans="1:98" x14ac:dyDescent="0.2">
      <c r="A57" s="63" t="s">
        <v>209</v>
      </c>
      <c r="B57" s="63" t="s">
        <v>210</v>
      </c>
      <c r="C57" s="63" t="str">
        <f>VLOOKUP(A57,'[1]S&amp;P 500 Wikipedia'!A:D,3,FALSE)</f>
        <v>Consumer Discretionary</v>
      </c>
      <c r="D57" s="63">
        <v>261036</v>
      </c>
      <c r="E57" s="63" t="s">
        <v>16</v>
      </c>
      <c r="F57" s="63">
        <v>2017</v>
      </c>
      <c r="G57" s="63" t="s">
        <v>17</v>
      </c>
      <c r="H57" s="64">
        <v>43100</v>
      </c>
      <c r="I57" s="64">
        <v>43158</v>
      </c>
      <c r="J57" s="64">
        <v>43321</v>
      </c>
      <c r="K57" s="63">
        <v>48672000</v>
      </c>
      <c r="L57" s="63">
        <v>49763000</v>
      </c>
      <c r="M57" s="63" t="s">
        <v>2432</v>
      </c>
      <c r="N57" s="47">
        <v>7401477000</v>
      </c>
      <c r="O57" s="65">
        <v>2541604000</v>
      </c>
      <c r="P57" s="53">
        <v>4859873000</v>
      </c>
      <c r="Q57" s="47">
        <v>1217801000</v>
      </c>
      <c r="R57" s="65">
        <v>1217801000</v>
      </c>
      <c r="S57" s="53"/>
      <c r="T57" s="48"/>
      <c r="U57" s="47"/>
      <c r="V57" s="65"/>
      <c r="W57" s="65"/>
      <c r="X57" s="65"/>
      <c r="Y57" s="53"/>
      <c r="Z57" s="48">
        <v>415527000</v>
      </c>
      <c r="AA57" s="48">
        <v>415527000</v>
      </c>
      <c r="AB57" s="48"/>
      <c r="AC57" s="48"/>
      <c r="AD57" s="48"/>
      <c r="AE57" s="48"/>
      <c r="AF57" s="48"/>
      <c r="AG57" s="48"/>
      <c r="AH57" s="48">
        <v>9034805000</v>
      </c>
      <c r="AI57" s="47">
        <v>480081000</v>
      </c>
      <c r="AJ57" s="65"/>
      <c r="AK57" s="53"/>
      <c r="AL57" s="47">
        <v>10872527000</v>
      </c>
      <c r="AM57" s="65"/>
      <c r="AN57" s="65"/>
      <c r="AO57" s="53"/>
      <c r="AP57" s="47">
        <v>5063850000</v>
      </c>
      <c r="AQ57" s="65">
        <v>2176823000</v>
      </c>
      <c r="AR57" s="65">
        <v>2737671000</v>
      </c>
      <c r="AS57" s="65"/>
      <c r="AT57" s="65"/>
      <c r="AU57" s="65"/>
      <c r="AV57" s="65"/>
      <c r="AW57" s="65"/>
      <c r="AX57" s="65"/>
      <c r="AY57" s="65"/>
      <c r="AZ57" s="53">
        <v>149356000</v>
      </c>
      <c r="BA57" s="48">
        <v>16416458000</v>
      </c>
      <c r="BB57" s="48">
        <v>25451263000</v>
      </c>
      <c r="BC57" s="47">
        <v>1806503000</v>
      </c>
      <c r="BD57" s="65">
        <v>667523000</v>
      </c>
      <c r="BE57" s="65"/>
      <c r="BF57" s="65"/>
      <c r="BG57" s="53">
        <v>1138980000</v>
      </c>
      <c r="BH57" s="47"/>
      <c r="BI57" s="65"/>
      <c r="BJ57" s="65"/>
      <c r="BK57" s="53"/>
      <c r="BL57" s="47">
        <v>1691365000</v>
      </c>
      <c r="BM57" s="65">
        <v>980455000</v>
      </c>
      <c r="BN57" s="65"/>
      <c r="BO57" s="65"/>
      <c r="BP57" s="65"/>
      <c r="BQ57" s="53">
        <v>710910000</v>
      </c>
      <c r="BR57" s="48">
        <v>3497868000</v>
      </c>
      <c r="BS57" s="47">
        <v>10063597000</v>
      </c>
      <c r="BT57" s="65"/>
      <c r="BU57" s="53"/>
      <c r="BV57" s="47">
        <v>629200000</v>
      </c>
      <c r="BW57" s="65"/>
      <c r="BX57" s="65"/>
      <c r="BY57" s="65"/>
      <c r="BZ57" s="65"/>
      <c r="CA57" s="65"/>
      <c r="CB57" s="65"/>
      <c r="CC57" s="65">
        <v>481139000</v>
      </c>
      <c r="CD57" s="65"/>
      <c r="CE57" s="65"/>
      <c r="CF57" s="53">
        <v>148061000</v>
      </c>
      <c r="CG57" s="48">
        <v>10692797000</v>
      </c>
      <c r="CH57" s="74">
        <v>14190665000</v>
      </c>
      <c r="CI57" s="48"/>
      <c r="CJ57" s="47">
        <v>5783576000</v>
      </c>
      <c r="CK57" s="65"/>
      <c r="CL57" s="65"/>
      <c r="CM57" s="53"/>
      <c r="CN57" s="38">
        <v>-8698829000</v>
      </c>
      <c r="CO57" s="65">
        <v>13938869000</v>
      </c>
      <c r="CP57" s="53">
        <v>236982000</v>
      </c>
      <c r="CQ57" s="38">
        <v>11260598000</v>
      </c>
      <c r="CR57" s="65"/>
      <c r="CS57" s="51">
        <v>11260598000</v>
      </c>
      <c r="CT57" s="48">
        <v>25451263000</v>
      </c>
    </row>
    <row r="58" spans="1:98" x14ac:dyDescent="0.2">
      <c r="A58" s="63" t="s">
        <v>203</v>
      </c>
      <c r="B58" s="63" t="s">
        <v>204</v>
      </c>
      <c r="C58" s="63" t="str">
        <f>VLOOKUP(A58,'[1]S&amp;P 500 Wikipedia'!A:D,3,FALSE)</f>
        <v>Financials</v>
      </c>
      <c r="D58" s="63">
        <v>914</v>
      </c>
      <c r="E58" s="63" t="s">
        <v>16</v>
      </c>
      <c r="F58" s="63">
        <v>2017</v>
      </c>
      <c r="G58" s="63" t="s">
        <v>17</v>
      </c>
      <c r="H58" s="64">
        <v>43159</v>
      </c>
      <c r="I58" s="64">
        <v>43159</v>
      </c>
      <c r="J58" s="64">
        <v>43229</v>
      </c>
      <c r="K58" s="63">
        <v>161250624</v>
      </c>
      <c r="L58" s="63">
        <v>164880550</v>
      </c>
      <c r="M58" s="63" t="s">
        <v>2433</v>
      </c>
      <c r="N58" s="47">
        <v>7038000000</v>
      </c>
      <c r="O58" s="65">
        <v>7038000000</v>
      </c>
      <c r="P58" s="53"/>
      <c r="Q58" s="47">
        <v>2699000000</v>
      </c>
      <c r="R58" s="65">
        <v>2699000000</v>
      </c>
      <c r="S58" s="53"/>
      <c r="T58" s="48"/>
      <c r="U58" s="47"/>
      <c r="V58" s="65"/>
      <c r="W58" s="65"/>
      <c r="X58" s="65"/>
      <c r="Y58" s="53"/>
      <c r="Z58" s="48">
        <v>174127000000</v>
      </c>
      <c r="AA58" s="48"/>
      <c r="AB58" s="48"/>
      <c r="AC58" s="48"/>
      <c r="AD58" s="48"/>
      <c r="AE58" s="48"/>
      <c r="AF58" s="48"/>
      <c r="AG58" s="48">
        <v>174127000000</v>
      </c>
      <c r="AH58" s="48">
        <v>183864000000</v>
      </c>
      <c r="AI58" s="47">
        <v>592000000</v>
      </c>
      <c r="AJ58" s="65"/>
      <c r="AK58" s="53"/>
      <c r="AL58" s="47">
        <v>3474000000</v>
      </c>
      <c r="AM58" s="65">
        <v>3474000000</v>
      </c>
      <c r="AN58" s="65"/>
      <c r="AO58" s="53"/>
      <c r="AP58" s="47">
        <v>32311000000</v>
      </c>
      <c r="AQ58" s="65">
        <v>17389000000</v>
      </c>
      <c r="AR58" s="65">
        <v>13220000000</v>
      </c>
      <c r="AS58" s="65"/>
      <c r="AT58" s="65"/>
      <c r="AU58" s="65"/>
      <c r="AV58" s="65"/>
      <c r="AW58" s="65"/>
      <c r="AX58" s="65"/>
      <c r="AY58" s="65"/>
      <c r="AZ58" s="53">
        <v>1702000000</v>
      </c>
      <c r="BA58" s="48">
        <v>36377000000</v>
      </c>
      <c r="BB58" s="48">
        <v>220241000000</v>
      </c>
      <c r="BC58" s="47">
        <v>3314000000</v>
      </c>
      <c r="BD58" s="65">
        <v>1161000000</v>
      </c>
      <c r="BE58" s="65"/>
      <c r="BF58" s="65"/>
      <c r="BG58" s="53">
        <v>2153000000</v>
      </c>
      <c r="BH58" s="47"/>
      <c r="BI58" s="65"/>
      <c r="BJ58" s="65"/>
      <c r="BK58" s="53"/>
      <c r="BL58" s="47">
        <v>155459000000</v>
      </c>
      <c r="BM58" s="65"/>
      <c r="BN58" s="65"/>
      <c r="BO58" s="65">
        <v>3527000000</v>
      </c>
      <c r="BP58" s="65"/>
      <c r="BQ58" s="53">
        <v>151932000000</v>
      </c>
      <c r="BR58" s="48">
        <v>158773000000</v>
      </c>
      <c r="BS58" s="47">
        <v>5014000000</v>
      </c>
      <c r="BT58" s="65">
        <v>5014000000</v>
      </c>
      <c r="BU58" s="53"/>
      <c r="BV58" s="47">
        <v>24190000000</v>
      </c>
      <c r="BW58" s="65"/>
      <c r="BX58" s="65"/>
      <c r="BY58" s="65"/>
      <c r="BZ58" s="65"/>
      <c r="CA58" s="65"/>
      <c r="CB58" s="65"/>
      <c r="CC58" s="65"/>
      <c r="CD58" s="65"/>
      <c r="CE58" s="65"/>
      <c r="CF58" s="53">
        <v>24190000000</v>
      </c>
      <c r="CG58" s="48">
        <v>29204000000</v>
      </c>
      <c r="CH58" s="74">
        <v>187977000000</v>
      </c>
      <c r="CI58" s="48">
        <v>0</v>
      </c>
      <c r="CJ58" s="47">
        <v>19258000000</v>
      </c>
      <c r="CK58" s="65">
        <v>2000000</v>
      </c>
      <c r="CL58" s="65">
        <v>19256000000</v>
      </c>
      <c r="CM58" s="53"/>
      <c r="CN58" s="38">
        <v>-3967000000</v>
      </c>
      <c r="CO58" s="65">
        <v>16939000000</v>
      </c>
      <c r="CP58" s="53">
        <v>-432000000</v>
      </c>
      <c r="CQ58" s="38">
        <v>31798000000</v>
      </c>
      <c r="CR58" s="65">
        <v>466000000</v>
      </c>
      <c r="CS58" s="51">
        <v>32264000000</v>
      </c>
      <c r="CT58" s="48">
        <v>220241000000</v>
      </c>
    </row>
    <row r="59" spans="1:98" x14ac:dyDescent="0.2">
      <c r="A59" s="63" t="s">
        <v>182</v>
      </c>
      <c r="B59" s="63" t="s">
        <v>183</v>
      </c>
      <c r="C59" s="63" t="str">
        <f>VLOOKUP(A59,'[1]S&amp;P 500 Wikipedia'!A:D,3,FALSE)</f>
        <v>Materials</v>
      </c>
      <c r="D59" s="63">
        <v>247618</v>
      </c>
      <c r="E59" s="63" t="s">
        <v>16</v>
      </c>
      <c r="F59" s="63">
        <v>2017</v>
      </c>
      <c r="G59" s="63" t="s">
        <v>17</v>
      </c>
      <c r="H59" s="64">
        <v>43100</v>
      </c>
      <c r="I59" s="64">
        <v>43160</v>
      </c>
      <c r="J59" s="64">
        <v>43224</v>
      </c>
      <c r="K59" s="63">
        <v>349635000</v>
      </c>
      <c r="L59" s="63">
        <v>352471000</v>
      </c>
      <c r="M59" s="63" t="s">
        <v>2434</v>
      </c>
      <c r="N59" s="47">
        <v>448000000</v>
      </c>
      <c r="O59" s="65">
        <v>448000000</v>
      </c>
      <c r="P59" s="53"/>
      <c r="Q59" s="47">
        <v>1634000000</v>
      </c>
      <c r="R59" s="65">
        <v>1634000000</v>
      </c>
      <c r="S59" s="53"/>
      <c r="T59" s="48"/>
      <c r="U59" s="47">
        <v>1526000000</v>
      </c>
      <c r="V59" s="65"/>
      <c r="W59" s="65"/>
      <c r="X59" s="65"/>
      <c r="Y59" s="53"/>
      <c r="Z59" s="48">
        <v>150000000</v>
      </c>
      <c r="AA59" s="48"/>
      <c r="AB59" s="48"/>
      <c r="AC59" s="48"/>
      <c r="AD59" s="48"/>
      <c r="AE59" s="48"/>
      <c r="AF59" s="48"/>
      <c r="AG59" s="48">
        <v>150000000</v>
      </c>
      <c r="AH59" s="48">
        <v>3758000000</v>
      </c>
      <c r="AI59" s="47">
        <v>4610000000</v>
      </c>
      <c r="AJ59" s="65"/>
      <c r="AK59" s="53"/>
      <c r="AL59" s="47"/>
      <c r="AM59" s="65"/>
      <c r="AN59" s="65"/>
      <c r="AO59" s="53"/>
      <c r="AP59" s="47">
        <v>8801000000</v>
      </c>
      <c r="AQ59" s="65">
        <v>2462000000</v>
      </c>
      <c r="AR59" s="65">
        <v>4933000000</v>
      </c>
      <c r="AS59" s="65">
        <v>1406000000</v>
      </c>
      <c r="AT59" s="65"/>
      <c r="AU59" s="65"/>
      <c r="AV59" s="65"/>
      <c r="AW59" s="65"/>
      <c r="AX59" s="65"/>
      <c r="AY59" s="65"/>
      <c r="AZ59" s="53"/>
      <c r="BA59" s="48">
        <v>13411000000</v>
      </c>
      <c r="BB59" s="48">
        <v>17169000000</v>
      </c>
      <c r="BC59" s="47">
        <v>3114000000</v>
      </c>
      <c r="BD59" s="65">
        <v>2762000000</v>
      </c>
      <c r="BE59" s="65"/>
      <c r="BF59" s="65"/>
      <c r="BG59" s="53">
        <v>352000000</v>
      </c>
      <c r="BH59" s="47">
        <v>453000000</v>
      </c>
      <c r="BI59" s="65"/>
      <c r="BJ59" s="65"/>
      <c r="BK59" s="53"/>
      <c r="BL59" s="47">
        <v>540000000</v>
      </c>
      <c r="BM59" s="65"/>
      <c r="BN59" s="65"/>
      <c r="BO59" s="65"/>
      <c r="BP59" s="65"/>
      <c r="BQ59" s="53">
        <v>540000000</v>
      </c>
      <c r="BR59" s="48">
        <v>4107000000</v>
      </c>
      <c r="BS59" s="47">
        <v>6518000000</v>
      </c>
      <c r="BT59" s="65"/>
      <c r="BU59" s="53"/>
      <c r="BV59" s="47">
        <v>2498000000</v>
      </c>
      <c r="BW59" s="65"/>
      <c r="BX59" s="65">
        <v>1463000000</v>
      </c>
      <c r="BY59" s="65"/>
      <c r="BZ59" s="65"/>
      <c r="CA59" s="65"/>
      <c r="CB59" s="65"/>
      <c r="CC59" s="65">
        <v>1035000000</v>
      </c>
      <c r="CD59" s="65"/>
      <c r="CE59" s="65"/>
      <c r="CF59" s="53"/>
      <c r="CG59" s="48">
        <v>9016000000</v>
      </c>
      <c r="CH59" s="74">
        <v>13123000000</v>
      </c>
      <c r="CI59" s="48"/>
      <c r="CJ59" s="47">
        <v>1084000000</v>
      </c>
      <c r="CK59" s="65"/>
      <c r="CL59" s="65"/>
      <c r="CM59" s="53"/>
      <c r="CN59" s="38">
        <v>-1474000000</v>
      </c>
      <c r="CO59" s="65">
        <v>4987000000</v>
      </c>
      <c r="CP59" s="53">
        <v>-656000000</v>
      </c>
      <c r="CQ59" s="38">
        <v>3941000000</v>
      </c>
      <c r="CR59" s="65">
        <v>105000000</v>
      </c>
      <c r="CS59" s="51">
        <v>4046000000</v>
      </c>
      <c r="CT59" s="48">
        <v>17169000000</v>
      </c>
    </row>
    <row r="60" spans="1:98" x14ac:dyDescent="0.2">
      <c r="A60" s="63" t="s">
        <v>221</v>
      </c>
      <c r="B60" s="63" t="s">
        <v>222</v>
      </c>
      <c r="C60" s="63" t="str">
        <f>VLOOKUP(A60,'[1]S&amp;P 500 Wikipedia'!A:D,3,FALSE)</f>
        <v>Health Care</v>
      </c>
      <c r="D60" s="63">
        <v>255210</v>
      </c>
      <c r="E60" s="63" t="s">
        <v>16</v>
      </c>
      <c r="F60" s="63">
        <v>2017</v>
      </c>
      <c r="G60" s="63" t="s">
        <v>17</v>
      </c>
      <c r="H60" s="64">
        <v>43100</v>
      </c>
      <c r="I60" s="64">
        <v>43144</v>
      </c>
      <c r="J60" s="64">
        <v>43144</v>
      </c>
      <c r="K60" s="63">
        <v>1635000000</v>
      </c>
      <c r="L60" s="63">
        <v>1642000000</v>
      </c>
      <c r="M60" s="63" t="s">
        <v>2089</v>
      </c>
      <c r="N60" s="47">
        <v>6812000000</v>
      </c>
      <c r="O60" s="65">
        <v>5421000000</v>
      </c>
      <c r="P60" s="53">
        <v>1391000000</v>
      </c>
      <c r="Q60" s="47">
        <v>6300000000</v>
      </c>
      <c r="R60" s="65"/>
      <c r="S60" s="53"/>
      <c r="T60" s="48"/>
      <c r="U60" s="47">
        <v>1166000000</v>
      </c>
      <c r="V60" s="65"/>
      <c r="W60" s="65"/>
      <c r="X60" s="65"/>
      <c r="Y60" s="53"/>
      <c r="Z60" s="48">
        <v>576000000</v>
      </c>
      <c r="AA60" s="48">
        <v>576000000</v>
      </c>
      <c r="AB60" s="48"/>
      <c r="AC60" s="48"/>
      <c r="AD60" s="48"/>
      <c r="AE60" s="48"/>
      <c r="AF60" s="48"/>
      <c r="AG60" s="48"/>
      <c r="AH60" s="48">
        <v>14854000000</v>
      </c>
      <c r="AI60" s="47">
        <v>5001000000</v>
      </c>
      <c r="AJ60" s="65"/>
      <c r="AK60" s="53"/>
      <c r="AL60" s="47">
        <v>2480000000</v>
      </c>
      <c r="AM60" s="65"/>
      <c r="AN60" s="65">
        <v>2480000000</v>
      </c>
      <c r="AO60" s="53"/>
      <c r="AP60" s="47">
        <v>11216000000</v>
      </c>
      <c r="AQ60" s="65"/>
      <c r="AR60" s="65">
        <v>6863000000</v>
      </c>
      <c r="AS60" s="65">
        <v>1210000000</v>
      </c>
      <c r="AT60" s="65"/>
      <c r="AU60" s="65">
        <v>1610000000</v>
      </c>
      <c r="AV60" s="65"/>
      <c r="AW60" s="65"/>
      <c r="AX60" s="65"/>
      <c r="AY60" s="65"/>
      <c r="AZ60" s="53">
        <v>1533000000</v>
      </c>
      <c r="BA60" s="48">
        <v>18697000000</v>
      </c>
      <c r="BB60" s="48">
        <v>33551000000</v>
      </c>
      <c r="BC60" s="47">
        <v>8493000000</v>
      </c>
      <c r="BD60" s="65">
        <v>2248000000</v>
      </c>
      <c r="BE60" s="65">
        <v>231000000</v>
      </c>
      <c r="BF60" s="65"/>
      <c r="BG60" s="53">
        <v>6014000000</v>
      </c>
      <c r="BH60" s="47">
        <v>987000000</v>
      </c>
      <c r="BI60" s="65">
        <v>987000000</v>
      </c>
      <c r="BJ60" s="65"/>
      <c r="BK60" s="53"/>
      <c r="BL60" s="47">
        <v>83000000</v>
      </c>
      <c r="BM60" s="65">
        <v>83000000</v>
      </c>
      <c r="BN60" s="65"/>
      <c r="BO60" s="65"/>
      <c r="BP60" s="65"/>
      <c r="BQ60" s="53"/>
      <c r="BR60" s="48">
        <v>9563000000</v>
      </c>
      <c r="BS60" s="47">
        <v>6975000000</v>
      </c>
      <c r="BT60" s="65"/>
      <c r="BU60" s="53"/>
      <c r="BV60" s="47">
        <v>5166000000</v>
      </c>
      <c r="BW60" s="65"/>
      <c r="BX60" s="65"/>
      <c r="BY60" s="65"/>
      <c r="BZ60" s="65"/>
      <c r="CA60" s="65"/>
      <c r="CB60" s="65">
        <v>454000000</v>
      </c>
      <c r="CC60" s="65">
        <v>3548000000</v>
      </c>
      <c r="CD60" s="65"/>
      <c r="CE60" s="65"/>
      <c r="CF60" s="53">
        <v>1164000000</v>
      </c>
      <c r="CG60" s="48">
        <v>12141000000</v>
      </c>
      <c r="CH60" s="74">
        <v>21704000000</v>
      </c>
      <c r="CI60" s="48">
        <v>0</v>
      </c>
      <c r="CJ60" s="47">
        <v>2119000000</v>
      </c>
      <c r="CK60" s="65">
        <v>221000000</v>
      </c>
      <c r="CL60" s="65">
        <v>1898000000</v>
      </c>
      <c r="CM60" s="53"/>
      <c r="CN60" s="38">
        <v>-19249000000</v>
      </c>
      <c r="CO60" s="65">
        <v>31160000000</v>
      </c>
      <c r="CP60" s="53">
        <v>-2289000000</v>
      </c>
      <c r="CQ60" s="38">
        <v>11741000000</v>
      </c>
      <c r="CR60" s="65">
        <v>106000000</v>
      </c>
      <c r="CS60" s="51">
        <v>11847000000</v>
      </c>
      <c r="CT60" s="48">
        <v>33551000000</v>
      </c>
    </row>
    <row r="61" spans="1:98" x14ac:dyDescent="0.2">
      <c r="A61" s="63" t="s">
        <v>227</v>
      </c>
      <c r="B61" s="63" t="s">
        <v>228</v>
      </c>
      <c r="C61" s="63" t="str">
        <f>VLOOKUP(A61,'[1]S&amp;P 500 Wikipedia'!A:D,3,FALSE)</f>
        <v>Information Technology</v>
      </c>
      <c r="D61" s="63">
        <v>143497</v>
      </c>
      <c r="E61" s="63" t="s">
        <v>16</v>
      </c>
      <c r="F61" s="63">
        <v>2018</v>
      </c>
      <c r="G61" s="63" t="s">
        <v>17</v>
      </c>
      <c r="H61" s="64">
        <v>43281</v>
      </c>
      <c r="I61" s="64">
        <v>43319</v>
      </c>
      <c r="J61" s="64">
        <v>43319</v>
      </c>
      <c r="K61" s="63">
        <v>117200000</v>
      </c>
      <c r="L61" s="63">
        <v>120600000</v>
      </c>
      <c r="M61" s="63" t="s">
        <v>2090</v>
      </c>
      <c r="N61" s="47">
        <v>263900000</v>
      </c>
      <c r="O61" s="65">
        <v>263900000</v>
      </c>
      <c r="P61" s="53"/>
      <c r="Q61" s="47">
        <v>615000000</v>
      </c>
      <c r="R61" s="65">
        <v>615000000</v>
      </c>
      <c r="S61" s="53"/>
      <c r="T61" s="48"/>
      <c r="U61" s="47"/>
      <c r="V61" s="65"/>
      <c r="W61" s="65"/>
      <c r="X61" s="65"/>
      <c r="Y61" s="53"/>
      <c r="Z61" s="48">
        <v>112200000</v>
      </c>
      <c r="AA61" s="48"/>
      <c r="AB61" s="48"/>
      <c r="AC61" s="48"/>
      <c r="AD61" s="48"/>
      <c r="AE61" s="48"/>
      <c r="AF61" s="48"/>
      <c r="AG61" s="48">
        <v>112200000</v>
      </c>
      <c r="AH61" s="48">
        <v>991100000</v>
      </c>
      <c r="AI61" s="47">
        <v>204100000</v>
      </c>
      <c r="AJ61" s="65"/>
      <c r="AK61" s="53"/>
      <c r="AL61" s="47"/>
      <c r="AM61" s="65"/>
      <c r="AN61" s="65"/>
      <c r="AO61" s="53"/>
      <c r="AP61" s="47">
        <v>2109500000</v>
      </c>
      <c r="AQ61" s="65">
        <v>494100000</v>
      </c>
      <c r="AR61" s="65">
        <v>1254900000</v>
      </c>
      <c r="AS61" s="65"/>
      <c r="AT61" s="65"/>
      <c r="AU61" s="65"/>
      <c r="AV61" s="65"/>
      <c r="AW61" s="65"/>
      <c r="AX61" s="65"/>
      <c r="AY61" s="65"/>
      <c r="AZ61" s="53">
        <v>360500000</v>
      </c>
      <c r="BA61" s="48">
        <v>2313600000</v>
      </c>
      <c r="BB61" s="48">
        <v>3304700000</v>
      </c>
      <c r="BC61" s="47">
        <v>671000000</v>
      </c>
      <c r="BD61" s="65">
        <v>191800000</v>
      </c>
      <c r="BE61" s="65"/>
      <c r="BF61" s="65"/>
      <c r="BG61" s="53">
        <v>479200000</v>
      </c>
      <c r="BH61" s="47"/>
      <c r="BI61" s="65"/>
      <c r="BJ61" s="65"/>
      <c r="BK61" s="53"/>
      <c r="BL61" s="47">
        <v>106300000</v>
      </c>
      <c r="BM61" s="65">
        <v>106300000</v>
      </c>
      <c r="BN61" s="65"/>
      <c r="BO61" s="65"/>
      <c r="BP61" s="65"/>
      <c r="BQ61" s="53"/>
      <c r="BR61" s="48">
        <v>777300000</v>
      </c>
      <c r="BS61" s="47">
        <v>1053400000</v>
      </c>
      <c r="BT61" s="65"/>
      <c r="BU61" s="53"/>
      <c r="BV61" s="47">
        <v>379600000</v>
      </c>
      <c r="BW61" s="65"/>
      <c r="BX61" s="65"/>
      <c r="BY61" s="65"/>
      <c r="BZ61" s="65"/>
      <c r="CA61" s="65"/>
      <c r="CB61" s="65">
        <v>75200000</v>
      </c>
      <c r="CC61" s="65">
        <v>57900000</v>
      </c>
      <c r="CD61" s="65"/>
      <c r="CE61" s="65"/>
      <c r="CF61" s="53">
        <v>246500000</v>
      </c>
      <c r="CG61" s="48">
        <v>1433000000</v>
      </c>
      <c r="CH61" s="74">
        <v>2210300000</v>
      </c>
      <c r="CI61" s="48">
        <v>0</v>
      </c>
      <c r="CJ61" s="47">
        <v>1050100000</v>
      </c>
      <c r="CK61" s="65"/>
      <c r="CL61" s="65"/>
      <c r="CM61" s="53"/>
      <c r="CN61" s="38">
        <v>-1630800000</v>
      </c>
      <c r="CO61" s="65">
        <v>1727000000</v>
      </c>
      <c r="CP61" s="53">
        <v>-51900000</v>
      </c>
      <c r="CQ61" s="38">
        <v>1094400000</v>
      </c>
      <c r="CR61" s="65"/>
      <c r="CS61" s="51">
        <v>1094400000</v>
      </c>
      <c r="CT61" s="48">
        <v>3304700000</v>
      </c>
    </row>
    <row r="62" spans="1:98" x14ac:dyDescent="0.2">
      <c r="A62" s="63" t="s">
        <v>191</v>
      </c>
      <c r="B62" s="63" t="s">
        <v>192</v>
      </c>
      <c r="C62" s="63" t="str">
        <f>VLOOKUP(A62,'[1]S&amp;P 500 Wikipedia'!A:D,3,FALSE)</f>
        <v>Financials</v>
      </c>
      <c r="D62" s="63">
        <v>71306</v>
      </c>
      <c r="E62" s="63" t="s">
        <v>16</v>
      </c>
      <c r="F62" s="63">
        <v>2017</v>
      </c>
      <c r="G62" s="63" t="s">
        <v>17</v>
      </c>
      <c r="H62" s="64">
        <v>43100</v>
      </c>
      <c r="I62" s="64">
        <v>43157</v>
      </c>
      <c r="J62" s="64">
        <v>43227</v>
      </c>
      <c r="K62" s="63">
        <v>4050505</v>
      </c>
      <c r="L62" s="63">
        <v>4050505</v>
      </c>
      <c r="M62" s="63" t="s">
        <v>2435</v>
      </c>
      <c r="N62" s="47">
        <v>115954000000</v>
      </c>
      <c r="O62" s="65">
        <v>31583000000</v>
      </c>
      <c r="P62" s="53">
        <v>84371000000</v>
      </c>
      <c r="Q62" s="47">
        <v>42326000000</v>
      </c>
      <c r="R62" s="65"/>
      <c r="S62" s="53"/>
      <c r="T62" s="48"/>
      <c r="U62" s="47">
        <v>16187000000</v>
      </c>
      <c r="V62" s="65"/>
      <c r="W62" s="65"/>
      <c r="X62" s="65"/>
      <c r="Y62" s="53"/>
      <c r="Z62" s="48"/>
      <c r="AA62" s="48"/>
      <c r="AB62" s="48"/>
      <c r="AC62" s="48"/>
      <c r="AD62" s="48"/>
      <c r="AE62" s="48"/>
      <c r="AF62" s="48"/>
      <c r="AG62" s="48"/>
      <c r="AH62" s="48">
        <v>174467000000</v>
      </c>
      <c r="AI62" s="47">
        <v>158219000000</v>
      </c>
      <c r="AJ62" s="65"/>
      <c r="AK62" s="53"/>
      <c r="AL62" s="47">
        <v>203014000000</v>
      </c>
      <c r="AM62" s="65">
        <v>203014000000</v>
      </c>
      <c r="AN62" s="65"/>
      <c r="AO62" s="53"/>
      <c r="AP62" s="47">
        <v>166395000000</v>
      </c>
      <c r="AQ62" s="65"/>
      <c r="AR62" s="65">
        <v>81258000000</v>
      </c>
      <c r="AS62" s="65">
        <v>32518000000</v>
      </c>
      <c r="AT62" s="65"/>
      <c r="AU62" s="65"/>
      <c r="AV62" s="65"/>
      <c r="AW62" s="65"/>
      <c r="AX62" s="65"/>
      <c r="AY62" s="65"/>
      <c r="AZ62" s="53">
        <v>52619000000</v>
      </c>
      <c r="BA62" s="48">
        <v>527628000000</v>
      </c>
      <c r="BB62" s="48">
        <v>702095000000</v>
      </c>
      <c r="BC62" s="47">
        <v>35903000000</v>
      </c>
      <c r="BD62" s="65"/>
      <c r="BE62" s="65"/>
      <c r="BF62" s="65"/>
      <c r="BG62" s="53"/>
      <c r="BH62" s="47"/>
      <c r="BI62" s="65"/>
      <c r="BJ62" s="65"/>
      <c r="BK62" s="53"/>
      <c r="BL62" s="47">
        <v>42937000000</v>
      </c>
      <c r="BM62" s="65"/>
      <c r="BN62" s="65"/>
      <c r="BO62" s="65"/>
      <c r="BP62" s="65"/>
      <c r="BQ62" s="53">
        <v>42937000000</v>
      </c>
      <c r="BR62" s="48">
        <v>78840000000</v>
      </c>
      <c r="BS62" s="47">
        <v>102587000000</v>
      </c>
      <c r="BT62" s="65"/>
      <c r="BU62" s="53"/>
      <c r="BV62" s="47">
        <v>168714000000</v>
      </c>
      <c r="BW62" s="65"/>
      <c r="BX62" s="65"/>
      <c r="BY62" s="65"/>
      <c r="BZ62" s="65"/>
      <c r="CA62" s="65"/>
      <c r="CB62" s="65"/>
      <c r="CC62" s="65">
        <v>56607000000</v>
      </c>
      <c r="CD62" s="65">
        <v>2172000000</v>
      </c>
      <c r="CE62" s="65"/>
      <c r="CF62" s="53">
        <v>109935000000</v>
      </c>
      <c r="CG62" s="48">
        <v>271301000000</v>
      </c>
      <c r="CH62" s="74">
        <v>350141000000</v>
      </c>
      <c r="CI62" s="48"/>
      <c r="CJ62" s="47">
        <v>35702000000</v>
      </c>
      <c r="CK62" s="65"/>
      <c r="CL62" s="65"/>
      <c r="CM62" s="53"/>
      <c r="CN62" s="38">
        <v>-1763000000</v>
      </c>
      <c r="CO62" s="65">
        <v>255786000000</v>
      </c>
      <c r="CP62" s="53">
        <v>58571000000</v>
      </c>
      <c r="CQ62" s="38">
        <v>348296000000</v>
      </c>
      <c r="CR62" s="65">
        <v>3658000000</v>
      </c>
      <c r="CS62" s="51">
        <v>351954000000</v>
      </c>
      <c r="CT62" s="48">
        <v>702095000000</v>
      </c>
    </row>
    <row r="63" spans="1:98" x14ac:dyDescent="0.2">
      <c r="A63" s="63" t="s">
        <v>218</v>
      </c>
      <c r="B63" s="63" t="s">
        <v>219</v>
      </c>
      <c r="C63" s="63" t="str">
        <f>VLOOKUP(A63,'[1]S&amp;P 500 Wikipedia'!A:D,3,FALSE)</f>
        <v>Health Care</v>
      </c>
      <c r="D63" s="63">
        <v>239516</v>
      </c>
      <c r="E63" s="63" t="s">
        <v>16</v>
      </c>
      <c r="F63" s="63">
        <v>2017</v>
      </c>
      <c r="G63" s="63" t="s">
        <v>17</v>
      </c>
      <c r="H63" s="64">
        <v>43100</v>
      </c>
      <c r="I63" s="64">
        <v>43151</v>
      </c>
      <c r="J63" s="64">
        <v>43151</v>
      </c>
      <c r="K63" s="63">
        <v>1373200000</v>
      </c>
      <c r="L63" s="63">
        <v>1395400000</v>
      </c>
      <c r="M63" s="63" t="s">
        <v>2092</v>
      </c>
      <c r="N63" s="47">
        <v>188000000</v>
      </c>
      <c r="O63" s="65">
        <v>188000000</v>
      </c>
      <c r="P63" s="53"/>
      <c r="Q63" s="47">
        <v>1548000000</v>
      </c>
      <c r="R63" s="65">
        <v>1548000000</v>
      </c>
      <c r="S63" s="53"/>
      <c r="T63" s="48"/>
      <c r="U63" s="47">
        <v>1078000000</v>
      </c>
      <c r="V63" s="65"/>
      <c r="W63" s="65"/>
      <c r="X63" s="65"/>
      <c r="Y63" s="53"/>
      <c r="Z63" s="48">
        <v>1008000000</v>
      </c>
      <c r="AA63" s="48"/>
      <c r="AB63" s="48"/>
      <c r="AC63" s="48"/>
      <c r="AD63" s="48">
        <v>66000000</v>
      </c>
      <c r="AE63" s="48"/>
      <c r="AF63" s="48"/>
      <c r="AG63" s="48">
        <v>942000000</v>
      </c>
      <c r="AH63" s="48">
        <v>3822000000</v>
      </c>
      <c r="AI63" s="47">
        <v>1697000000</v>
      </c>
      <c r="AJ63" s="65"/>
      <c r="AK63" s="53"/>
      <c r="AL63" s="47"/>
      <c r="AM63" s="65"/>
      <c r="AN63" s="65"/>
      <c r="AO63" s="53"/>
      <c r="AP63" s="47">
        <v>13523000000</v>
      </c>
      <c r="AQ63" s="65"/>
      <c r="AR63" s="65">
        <v>6998000000</v>
      </c>
      <c r="AS63" s="65">
        <v>5837000000</v>
      </c>
      <c r="AT63" s="65"/>
      <c r="AU63" s="65"/>
      <c r="AV63" s="65"/>
      <c r="AW63" s="65"/>
      <c r="AX63" s="65"/>
      <c r="AY63" s="65"/>
      <c r="AZ63" s="53">
        <v>688000000</v>
      </c>
      <c r="BA63" s="48">
        <v>15220000000</v>
      </c>
      <c r="BB63" s="48">
        <v>19042000000</v>
      </c>
      <c r="BC63" s="47">
        <v>2986000000</v>
      </c>
      <c r="BD63" s="65">
        <v>530000000</v>
      </c>
      <c r="BE63" s="65"/>
      <c r="BF63" s="65"/>
      <c r="BG63" s="53">
        <v>2456000000</v>
      </c>
      <c r="BH63" s="47">
        <v>1801000000</v>
      </c>
      <c r="BI63" s="65"/>
      <c r="BJ63" s="65"/>
      <c r="BK63" s="53"/>
      <c r="BL63" s="47">
        <v>867000000</v>
      </c>
      <c r="BM63" s="65"/>
      <c r="BN63" s="65"/>
      <c r="BO63" s="65"/>
      <c r="BP63" s="65"/>
      <c r="BQ63" s="53">
        <v>867000000</v>
      </c>
      <c r="BR63" s="48">
        <v>5654000000</v>
      </c>
      <c r="BS63" s="47">
        <v>3815000000</v>
      </c>
      <c r="BT63" s="65"/>
      <c r="BU63" s="53"/>
      <c r="BV63" s="47">
        <v>2561000000</v>
      </c>
      <c r="BW63" s="65"/>
      <c r="BX63" s="65"/>
      <c r="BY63" s="65"/>
      <c r="BZ63" s="65"/>
      <c r="CA63" s="65"/>
      <c r="CB63" s="65"/>
      <c r="CC63" s="65">
        <v>191000000</v>
      </c>
      <c r="CD63" s="65"/>
      <c r="CE63" s="65"/>
      <c r="CF63" s="53">
        <v>2370000000</v>
      </c>
      <c r="CG63" s="48">
        <v>6376000000</v>
      </c>
      <c r="CH63" s="74">
        <v>12030000000</v>
      </c>
      <c r="CI63" s="48">
        <v>0</v>
      </c>
      <c r="CJ63" s="47">
        <v>17177000000</v>
      </c>
      <c r="CK63" s="65">
        <v>16000000</v>
      </c>
      <c r="CL63" s="65">
        <v>17161000000</v>
      </c>
      <c r="CM63" s="53"/>
      <c r="CN63" s="38">
        <v>-1717000000</v>
      </c>
      <c r="CO63" s="65">
        <v>-8390000000</v>
      </c>
      <c r="CP63" s="53">
        <v>-59000000</v>
      </c>
      <c r="CQ63" s="38">
        <v>7011000000</v>
      </c>
      <c r="CR63" s="65"/>
      <c r="CS63" s="51">
        <v>7011000000</v>
      </c>
      <c r="CT63" s="48">
        <v>19041000000</v>
      </c>
    </row>
    <row r="64" spans="1:98" x14ac:dyDescent="0.2">
      <c r="A64" s="63" t="s">
        <v>212</v>
      </c>
      <c r="B64" s="63" t="s">
        <v>213</v>
      </c>
      <c r="C64" s="63" t="str">
        <f>VLOOKUP(A64,'[1]S&amp;P 500 Wikipedia'!A:D,3,FALSE)</f>
        <v>Consumer Discretionary</v>
      </c>
      <c r="D64" s="63">
        <v>70746</v>
      </c>
      <c r="E64" s="63" t="s">
        <v>16</v>
      </c>
      <c r="F64" s="63">
        <v>2017</v>
      </c>
      <c r="G64" s="63" t="s">
        <v>17</v>
      </c>
      <c r="H64" s="64">
        <v>43100</v>
      </c>
      <c r="I64" s="64">
        <v>43139</v>
      </c>
      <c r="J64" s="64">
        <v>43139</v>
      </c>
      <c r="K64" s="63">
        <v>209745000</v>
      </c>
      <c r="L64" s="63">
        <v>211465000</v>
      </c>
      <c r="M64" s="63" t="s">
        <v>2093</v>
      </c>
      <c r="N64" s="47">
        <v>545300000</v>
      </c>
      <c r="O64" s="65">
        <v>545300000</v>
      </c>
      <c r="P64" s="53"/>
      <c r="Q64" s="47">
        <v>2018900000</v>
      </c>
      <c r="R64" s="65">
        <v>2018900000</v>
      </c>
      <c r="S64" s="53"/>
      <c r="T64" s="48"/>
      <c r="U64" s="47">
        <v>766300000</v>
      </c>
      <c r="V64" s="65"/>
      <c r="W64" s="65"/>
      <c r="X64" s="65"/>
      <c r="Y64" s="53"/>
      <c r="Z64" s="48">
        <v>145400000</v>
      </c>
      <c r="AA64" s="48">
        <v>145400000</v>
      </c>
      <c r="AB64" s="48"/>
      <c r="AC64" s="48"/>
      <c r="AD64" s="48"/>
      <c r="AE64" s="48"/>
      <c r="AF64" s="48"/>
      <c r="AG64" s="48"/>
      <c r="AH64" s="48">
        <v>3475900000</v>
      </c>
      <c r="AI64" s="47">
        <v>2863800000</v>
      </c>
      <c r="AJ64" s="65"/>
      <c r="AK64" s="53"/>
      <c r="AL64" s="47">
        <v>547400000</v>
      </c>
      <c r="AM64" s="65"/>
      <c r="AN64" s="65"/>
      <c r="AO64" s="53"/>
      <c r="AP64" s="47">
        <v>2900500000</v>
      </c>
      <c r="AQ64" s="65"/>
      <c r="AR64" s="65">
        <v>1881800000</v>
      </c>
      <c r="AS64" s="65">
        <v>492700000</v>
      </c>
      <c r="AT64" s="65"/>
      <c r="AU64" s="65"/>
      <c r="AV64" s="65"/>
      <c r="AW64" s="65"/>
      <c r="AX64" s="65"/>
      <c r="AY64" s="65"/>
      <c r="AZ64" s="53">
        <v>526000000</v>
      </c>
      <c r="BA64" s="48">
        <v>6311700000</v>
      </c>
      <c r="BB64" s="48">
        <v>9787600000</v>
      </c>
      <c r="BC64" s="47">
        <v>2311100000</v>
      </c>
      <c r="BD64" s="65">
        <v>2270300000</v>
      </c>
      <c r="BE64" s="65">
        <v>40800000</v>
      </c>
      <c r="BF64" s="65"/>
      <c r="BG64" s="53"/>
      <c r="BH64" s="47">
        <v>84600000</v>
      </c>
      <c r="BI64" s="65">
        <v>84600000</v>
      </c>
      <c r="BJ64" s="65"/>
      <c r="BK64" s="53"/>
      <c r="BL64" s="47">
        <v>29500000</v>
      </c>
      <c r="BM64" s="65"/>
      <c r="BN64" s="65"/>
      <c r="BO64" s="65"/>
      <c r="BP64" s="65"/>
      <c r="BQ64" s="53">
        <v>29500000</v>
      </c>
      <c r="BR64" s="48">
        <v>2425200000</v>
      </c>
      <c r="BS64" s="47">
        <v>2103700000</v>
      </c>
      <c r="BT64" s="65"/>
      <c r="BU64" s="53"/>
      <c r="BV64" s="47">
        <v>1432800000</v>
      </c>
      <c r="BW64" s="65"/>
      <c r="BX64" s="65">
        <v>301600000</v>
      </c>
      <c r="BY64" s="65"/>
      <c r="BZ64" s="65"/>
      <c r="CA64" s="65"/>
      <c r="CB64" s="65"/>
      <c r="CC64" s="65"/>
      <c r="CD64" s="65"/>
      <c r="CE64" s="65"/>
      <c r="CF64" s="53">
        <v>1131200000</v>
      </c>
      <c r="CG64" s="48">
        <v>3536500000</v>
      </c>
      <c r="CH64" s="74">
        <v>5961700000</v>
      </c>
      <c r="CI64" s="48"/>
      <c r="CJ64" s="47">
        <v>1121200000</v>
      </c>
      <c r="CK64" s="65">
        <v>2500000</v>
      </c>
      <c r="CL64" s="65">
        <v>1118700000</v>
      </c>
      <c r="CM64" s="53"/>
      <c r="CN64" s="38">
        <v>-1445400000</v>
      </c>
      <c r="CO64" s="65">
        <v>4531000000</v>
      </c>
      <c r="CP64" s="53">
        <v>-490000000</v>
      </c>
      <c r="CQ64" s="38">
        <v>3716800000</v>
      </c>
      <c r="CR64" s="65">
        <v>109100000</v>
      </c>
      <c r="CS64" s="51">
        <v>3825900000</v>
      </c>
      <c r="CT64" s="48">
        <v>9787600000</v>
      </c>
    </row>
    <row r="65" spans="1:98" x14ac:dyDescent="0.2">
      <c r="A65" s="63" t="s">
        <v>215</v>
      </c>
      <c r="B65" s="63" t="s">
        <v>216</v>
      </c>
      <c r="C65" s="63" t="str">
        <f>VLOOKUP(A65,'[1]S&amp;P 500 Wikipedia'!A:D,3,FALSE)</f>
        <v>Real Estate</v>
      </c>
      <c r="D65" s="63">
        <v>70579</v>
      </c>
      <c r="E65" s="63" t="s">
        <v>16</v>
      </c>
      <c r="F65" s="63">
        <v>2017</v>
      </c>
      <c r="G65" s="63" t="s">
        <v>17</v>
      </c>
      <c r="H65" s="64">
        <v>43100</v>
      </c>
      <c r="I65" s="64">
        <v>43159</v>
      </c>
      <c r="J65" s="64">
        <v>43159</v>
      </c>
      <c r="K65" s="63">
        <v>154368000</v>
      </c>
      <c r="L65" s="63">
        <v>154532000</v>
      </c>
      <c r="M65" s="63" t="s">
        <v>2094</v>
      </c>
      <c r="N65" s="47">
        <v>434767000</v>
      </c>
      <c r="O65" s="65">
        <v>434767000</v>
      </c>
      <c r="P65" s="53"/>
      <c r="Q65" s="47">
        <v>92186000</v>
      </c>
      <c r="R65" s="65"/>
      <c r="S65" s="53"/>
      <c r="T65" s="48"/>
      <c r="U65" s="47"/>
      <c r="V65" s="65"/>
      <c r="W65" s="65"/>
      <c r="X65" s="65"/>
      <c r="Y65" s="53"/>
      <c r="Z65" s="48">
        <v>70602000</v>
      </c>
      <c r="AA65" s="48"/>
      <c r="AB65" s="48"/>
      <c r="AC65" s="48"/>
      <c r="AD65" s="48"/>
      <c r="AE65" s="48"/>
      <c r="AF65" s="48"/>
      <c r="AG65" s="48">
        <v>70602000</v>
      </c>
      <c r="AH65" s="48">
        <v>597555000</v>
      </c>
      <c r="AI65" s="47">
        <v>16507008000</v>
      </c>
      <c r="AJ65" s="65">
        <v>21096642000</v>
      </c>
      <c r="AK65" s="53">
        <v>-4589634000</v>
      </c>
      <c r="AL65" s="47">
        <v>29161000</v>
      </c>
      <c r="AM65" s="65"/>
      <c r="AN65" s="65"/>
      <c r="AO65" s="53"/>
      <c r="AP65" s="47">
        <v>2238509000</v>
      </c>
      <c r="AQ65" s="65"/>
      <c r="AR65" s="65"/>
      <c r="AS65" s="65"/>
      <c r="AT65" s="65">
        <v>77971000</v>
      </c>
      <c r="AU65" s="65"/>
      <c r="AV65" s="65"/>
      <c r="AW65" s="65"/>
      <c r="AX65" s="65"/>
      <c r="AY65" s="65">
        <v>619925000</v>
      </c>
      <c r="AZ65" s="53">
        <v>1540613000</v>
      </c>
      <c r="BA65" s="48">
        <v>18774678000</v>
      </c>
      <c r="BB65" s="48">
        <v>19372233000</v>
      </c>
      <c r="BC65" s="47">
        <v>554186000</v>
      </c>
      <c r="BD65" s="65">
        <v>331500000</v>
      </c>
      <c r="BE65" s="65"/>
      <c r="BF65" s="65">
        <v>222686000</v>
      </c>
      <c r="BG65" s="53"/>
      <c r="BH65" s="47">
        <v>10226611000</v>
      </c>
      <c r="BI65" s="65">
        <v>10226611000</v>
      </c>
      <c r="BJ65" s="65"/>
      <c r="BK65" s="53"/>
      <c r="BL65" s="47">
        <v>488980000</v>
      </c>
      <c r="BM65" s="65"/>
      <c r="BN65" s="65"/>
      <c r="BO65" s="65"/>
      <c r="BP65" s="65"/>
      <c r="BQ65" s="53">
        <v>488980000</v>
      </c>
      <c r="BR65" s="48">
        <v>11269777000</v>
      </c>
      <c r="BS65" s="47">
        <v>0</v>
      </c>
      <c r="BT65" s="65"/>
      <c r="BU65" s="53"/>
      <c r="BV65" s="47">
        <v>0</v>
      </c>
      <c r="BW65" s="65"/>
      <c r="BX65" s="65"/>
      <c r="BY65" s="65"/>
      <c r="BZ65" s="65"/>
      <c r="CA65" s="65"/>
      <c r="CB65" s="65"/>
      <c r="CC65" s="65"/>
      <c r="CD65" s="65"/>
      <c r="CE65" s="65"/>
      <c r="CF65" s="53">
        <v>0</v>
      </c>
      <c r="CG65" s="48">
        <v>0</v>
      </c>
      <c r="CH65" s="74">
        <v>11269777000</v>
      </c>
      <c r="CI65" s="48">
        <v>200000000</v>
      </c>
      <c r="CJ65" s="47">
        <v>6379451000</v>
      </c>
      <c r="CK65" s="65">
        <v>1543000</v>
      </c>
      <c r="CL65" s="65">
        <v>6377908000</v>
      </c>
      <c r="CM65" s="53"/>
      <c r="CN65" s="38">
        <v>-2722000</v>
      </c>
      <c r="CO65" s="65">
        <v>-712343000</v>
      </c>
      <c r="CP65" s="53">
        <v>-50429000</v>
      </c>
      <c r="CQ65" s="38">
        <v>5813957000</v>
      </c>
      <c r="CR65" s="65">
        <v>2288499000</v>
      </c>
      <c r="CS65" s="51">
        <v>8102456000</v>
      </c>
      <c r="CT65" s="48">
        <v>19372233000</v>
      </c>
    </row>
    <row r="66" spans="1:98" x14ac:dyDescent="0.2">
      <c r="A66" s="63" t="s">
        <v>322</v>
      </c>
      <c r="B66" s="63" t="s">
        <v>323</v>
      </c>
      <c r="C66" s="63" t="str">
        <f>VLOOKUP(A66,'[1]S&amp;P 500 Wikipedia'!A:D,3,FALSE)</f>
        <v>Consumer Staples</v>
      </c>
      <c r="D66" s="63">
        <v>326285</v>
      </c>
      <c r="E66" s="63" t="s">
        <v>16</v>
      </c>
      <c r="F66" s="63">
        <v>2018</v>
      </c>
      <c r="G66" s="63" t="s">
        <v>17</v>
      </c>
      <c r="H66" s="64">
        <v>43251</v>
      </c>
      <c r="I66" s="64">
        <v>43301</v>
      </c>
      <c r="J66" s="64">
        <v>43375</v>
      </c>
      <c r="K66" s="63">
        <v>394900000</v>
      </c>
      <c r="L66" s="63">
        <v>397500000</v>
      </c>
      <c r="M66" s="63" t="s">
        <v>2436</v>
      </c>
      <c r="N66" s="47">
        <v>128000000</v>
      </c>
      <c r="O66" s="65">
        <v>128000000</v>
      </c>
      <c r="P66" s="53"/>
      <c r="Q66" s="47">
        <v>582600000</v>
      </c>
      <c r="R66" s="65">
        <v>582600000</v>
      </c>
      <c r="S66" s="53"/>
      <c r="T66" s="48"/>
      <c r="U66" s="47">
        <v>997100000</v>
      </c>
      <c r="V66" s="65"/>
      <c r="W66" s="65"/>
      <c r="X66" s="65"/>
      <c r="Y66" s="53"/>
      <c r="Z66" s="48">
        <v>231200000</v>
      </c>
      <c r="AA66" s="48">
        <v>186800000</v>
      </c>
      <c r="AB66" s="48"/>
      <c r="AC66" s="48">
        <v>44400000</v>
      </c>
      <c r="AD66" s="48"/>
      <c r="AE66" s="48"/>
      <c r="AF66" s="48"/>
      <c r="AG66" s="48"/>
      <c r="AH66" s="48">
        <v>1938900000</v>
      </c>
      <c r="AI66" s="47">
        <v>1620100000</v>
      </c>
      <c r="AJ66" s="65">
        <v>4062200000</v>
      </c>
      <c r="AK66" s="53">
        <v>-2442100000</v>
      </c>
      <c r="AL66" s="47"/>
      <c r="AM66" s="65"/>
      <c r="AN66" s="65"/>
      <c r="AO66" s="53"/>
      <c r="AP66" s="47">
        <v>6830500000</v>
      </c>
      <c r="AQ66" s="65">
        <v>1284500000</v>
      </c>
      <c r="AR66" s="65">
        <v>4502500000</v>
      </c>
      <c r="AS66" s="65"/>
      <c r="AT66" s="65"/>
      <c r="AU66" s="65"/>
      <c r="AV66" s="65"/>
      <c r="AW66" s="65"/>
      <c r="AX66" s="65"/>
      <c r="AY66" s="65"/>
      <c r="AZ66" s="53">
        <v>1043500000</v>
      </c>
      <c r="BA66" s="48">
        <v>8450600000</v>
      </c>
      <c r="BB66" s="48">
        <v>10389500000</v>
      </c>
      <c r="BC66" s="47">
        <v>1751900000</v>
      </c>
      <c r="BD66" s="65">
        <v>915100000</v>
      </c>
      <c r="BE66" s="65"/>
      <c r="BF66" s="65"/>
      <c r="BG66" s="53">
        <v>836800000</v>
      </c>
      <c r="BH66" s="47">
        <v>584300000</v>
      </c>
      <c r="BI66" s="65">
        <v>277300000</v>
      </c>
      <c r="BJ66" s="65"/>
      <c r="BK66" s="53">
        <v>307000000</v>
      </c>
      <c r="BL66" s="47"/>
      <c r="BM66" s="65"/>
      <c r="BN66" s="65"/>
      <c r="BO66" s="65"/>
      <c r="BP66" s="65"/>
      <c r="BQ66" s="53"/>
      <c r="BR66" s="48">
        <v>2336200000</v>
      </c>
      <c r="BS66" s="47">
        <v>3231500000</v>
      </c>
      <c r="BT66" s="65">
        <v>3231500000</v>
      </c>
      <c r="BU66" s="53"/>
      <c r="BV66" s="47">
        <v>1065200000</v>
      </c>
      <c r="BW66" s="65"/>
      <c r="BX66" s="65"/>
      <c r="BY66" s="65"/>
      <c r="BZ66" s="65"/>
      <c r="CA66" s="65"/>
      <c r="CB66" s="65"/>
      <c r="CC66" s="65"/>
      <c r="CD66" s="65"/>
      <c r="CE66" s="65"/>
      <c r="CF66" s="53">
        <v>1065200000</v>
      </c>
      <c r="CG66" s="48">
        <v>4296700000</v>
      </c>
      <c r="CH66" s="74">
        <v>6632900000</v>
      </c>
      <c r="CI66" s="48"/>
      <c r="CJ66" s="47">
        <v>4019700000</v>
      </c>
      <c r="CK66" s="65">
        <v>2839700000</v>
      </c>
      <c r="CL66" s="65">
        <v>1180000000</v>
      </c>
      <c r="CM66" s="53"/>
      <c r="CN66" s="38">
        <v>-4977900000</v>
      </c>
      <c r="CO66" s="65">
        <v>4744900000</v>
      </c>
      <c r="CP66" s="53">
        <v>-110500000</v>
      </c>
      <c r="CQ66" s="38">
        <v>3676200000</v>
      </c>
      <c r="CR66" s="65">
        <v>80400000</v>
      </c>
      <c r="CS66" s="51">
        <v>3756600000</v>
      </c>
      <c r="CT66" s="48">
        <v>10389500000</v>
      </c>
    </row>
    <row r="67" spans="1:98" x14ac:dyDescent="0.2">
      <c r="A67" s="63" t="s">
        <v>245</v>
      </c>
      <c r="B67" s="63" t="s">
        <v>246</v>
      </c>
      <c r="C67" s="63" t="str">
        <f>VLOOKUP(A67,'[1]S&amp;P 500 Wikipedia'!A:D,3,FALSE)</f>
        <v>Health Care</v>
      </c>
      <c r="D67" s="63">
        <v>159950</v>
      </c>
      <c r="E67" s="63" t="s">
        <v>16</v>
      </c>
      <c r="F67" s="63">
        <v>2018</v>
      </c>
      <c r="G67" s="63" t="s">
        <v>17</v>
      </c>
      <c r="H67" s="64">
        <v>43281</v>
      </c>
      <c r="I67" s="64">
        <v>43334</v>
      </c>
      <c r="J67" s="64">
        <v>43334</v>
      </c>
      <c r="K67" s="63">
        <v>308000000</v>
      </c>
      <c r="L67" s="63">
        <v>311000000</v>
      </c>
      <c r="M67" s="63" t="s">
        <v>2096</v>
      </c>
      <c r="N67" s="47">
        <v>1763000000</v>
      </c>
      <c r="O67" s="65">
        <v>1763000000</v>
      </c>
      <c r="P67" s="53"/>
      <c r="Q67" s="47">
        <v>7800000000</v>
      </c>
      <c r="R67" s="65">
        <v>7800000000</v>
      </c>
      <c r="S67" s="53"/>
      <c r="T67" s="48"/>
      <c r="U67" s="47">
        <v>12308000000</v>
      </c>
      <c r="V67" s="65"/>
      <c r="W67" s="65"/>
      <c r="X67" s="65"/>
      <c r="Y67" s="53"/>
      <c r="Z67" s="48">
        <v>2682000000</v>
      </c>
      <c r="AA67" s="48">
        <v>1926000000</v>
      </c>
      <c r="AB67" s="48"/>
      <c r="AC67" s="48">
        <v>756000000</v>
      </c>
      <c r="AD67" s="48"/>
      <c r="AE67" s="48"/>
      <c r="AF67" s="48"/>
      <c r="AG67" s="48"/>
      <c r="AH67" s="48">
        <v>24553000000</v>
      </c>
      <c r="AI67" s="47">
        <v>2487000000</v>
      </c>
      <c r="AJ67" s="65"/>
      <c r="AK67" s="53"/>
      <c r="AL67" s="47"/>
      <c r="AM67" s="65"/>
      <c r="AN67" s="65"/>
      <c r="AO67" s="53"/>
      <c r="AP67" s="47">
        <v>12911000000</v>
      </c>
      <c r="AQ67" s="65"/>
      <c r="AR67" s="65">
        <v>12229000000</v>
      </c>
      <c r="AS67" s="65"/>
      <c r="AT67" s="65"/>
      <c r="AU67" s="65"/>
      <c r="AV67" s="65"/>
      <c r="AW67" s="65"/>
      <c r="AX67" s="65"/>
      <c r="AY67" s="65"/>
      <c r="AZ67" s="53">
        <v>682000000</v>
      </c>
      <c r="BA67" s="48">
        <v>15398000000</v>
      </c>
      <c r="BB67" s="48">
        <v>39951000000</v>
      </c>
      <c r="BC67" s="47">
        <v>21679000000</v>
      </c>
      <c r="BD67" s="65">
        <v>19677000000</v>
      </c>
      <c r="BE67" s="65"/>
      <c r="BF67" s="65"/>
      <c r="BG67" s="53">
        <v>2002000000</v>
      </c>
      <c r="BH67" s="47">
        <v>1001000000</v>
      </c>
      <c r="BI67" s="65"/>
      <c r="BJ67" s="65"/>
      <c r="BK67" s="53"/>
      <c r="BL67" s="47">
        <v>213000000</v>
      </c>
      <c r="BM67" s="65"/>
      <c r="BN67" s="65"/>
      <c r="BO67" s="65"/>
      <c r="BP67" s="65"/>
      <c r="BQ67" s="53"/>
      <c r="BR67" s="48">
        <v>22893000000</v>
      </c>
      <c r="BS67" s="47">
        <v>8012000000</v>
      </c>
      <c r="BT67" s="65"/>
      <c r="BU67" s="53"/>
      <c r="BV67" s="47">
        <v>2975000000</v>
      </c>
      <c r="BW67" s="65"/>
      <c r="BX67" s="65"/>
      <c r="BY67" s="65"/>
      <c r="BZ67" s="65"/>
      <c r="CA67" s="65"/>
      <c r="CB67" s="65"/>
      <c r="CC67" s="65"/>
      <c r="CD67" s="65"/>
      <c r="CE67" s="65"/>
      <c r="CF67" s="53"/>
      <c r="CG67" s="48">
        <v>10987000000</v>
      </c>
      <c r="CH67" s="74">
        <v>33880000000</v>
      </c>
      <c r="CI67" s="48">
        <v>0</v>
      </c>
      <c r="CJ67" s="47">
        <v>2730000000</v>
      </c>
      <c r="CK67" s="65"/>
      <c r="CL67" s="65"/>
      <c r="CM67" s="53"/>
      <c r="CN67" s="38">
        <v>-1224000000</v>
      </c>
      <c r="CO67" s="65">
        <v>4645000000</v>
      </c>
      <c r="CP67" s="53">
        <v>-92000000</v>
      </c>
      <c r="CQ67" s="38">
        <v>6059000000</v>
      </c>
      <c r="CR67" s="65">
        <v>12000000</v>
      </c>
      <c r="CS67" s="51">
        <v>6071000000</v>
      </c>
      <c r="CT67" s="48">
        <v>39951000000</v>
      </c>
    </row>
    <row r="68" spans="1:98" x14ac:dyDescent="0.2">
      <c r="A68" s="63" t="s">
        <v>254</v>
      </c>
      <c r="B68" s="63" t="s">
        <v>255</v>
      </c>
      <c r="C68" s="63" t="str">
        <f>VLOOKUP(A68,'[1]S&amp;P 500 Wikipedia'!A:D,3,FALSE)</f>
        <v>Industrials</v>
      </c>
      <c r="D68" s="63">
        <v>253953</v>
      </c>
      <c r="E68" s="63" t="s">
        <v>16</v>
      </c>
      <c r="F68" s="63">
        <v>2017</v>
      </c>
      <c r="G68" s="63" t="s">
        <v>17</v>
      </c>
      <c r="H68" s="64">
        <v>43100</v>
      </c>
      <c r="I68" s="64">
        <v>43146</v>
      </c>
      <c r="J68" s="64">
        <v>43146</v>
      </c>
      <c r="K68" s="63">
        <v>596600000</v>
      </c>
      <c r="L68" s="63">
        <v>608500000</v>
      </c>
      <c r="M68" s="63" t="s">
        <v>2097</v>
      </c>
      <c r="N68" s="47">
        <v>8261000000</v>
      </c>
      <c r="O68" s="65">
        <v>8261000000</v>
      </c>
      <c r="P68" s="53"/>
      <c r="Q68" s="47">
        <v>7436000000</v>
      </c>
      <c r="R68" s="65">
        <v>7436000000</v>
      </c>
      <c r="S68" s="53"/>
      <c r="T68" s="48"/>
      <c r="U68" s="47">
        <v>10018000000</v>
      </c>
      <c r="V68" s="65"/>
      <c r="W68" s="65"/>
      <c r="X68" s="65"/>
      <c r="Y68" s="53"/>
      <c r="Z68" s="48">
        <v>10529000000</v>
      </c>
      <c r="AA68" s="48">
        <v>1772000000</v>
      </c>
      <c r="AB68" s="48"/>
      <c r="AC68" s="48"/>
      <c r="AD68" s="48"/>
      <c r="AE68" s="48"/>
      <c r="AF68" s="48"/>
      <c r="AG68" s="48">
        <v>8757000000</v>
      </c>
      <c r="AH68" s="48">
        <v>36244000000</v>
      </c>
      <c r="AI68" s="47">
        <v>14155000000</v>
      </c>
      <c r="AJ68" s="65"/>
      <c r="AK68" s="53"/>
      <c r="AL68" s="47">
        <v>990000000</v>
      </c>
      <c r="AM68" s="65"/>
      <c r="AN68" s="65"/>
      <c r="AO68" s="53"/>
      <c r="AP68" s="47">
        <v>25573000000</v>
      </c>
      <c r="AQ68" s="65">
        <v>2111000000</v>
      </c>
      <c r="AR68" s="65">
        <v>6200000000</v>
      </c>
      <c r="AS68" s="65"/>
      <c r="AT68" s="65"/>
      <c r="AU68" s="65">
        <v>1693000000</v>
      </c>
      <c r="AV68" s="65"/>
      <c r="AW68" s="65"/>
      <c r="AX68" s="65"/>
      <c r="AY68" s="65"/>
      <c r="AZ68" s="53">
        <v>15569000000</v>
      </c>
      <c r="BA68" s="48">
        <v>40718000000</v>
      </c>
      <c r="BB68" s="48">
        <v>76962000000</v>
      </c>
      <c r="BC68" s="47">
        <v>12738000000</v>
      </c>
      <c r="BD68" s="65">
        <v>6487000000</v>
      </c>
      <c r="BE68" s="65"/>
      <c r="BF68" s="65">
        <v>466000000</v>
      </c>
      <c r="BG68" s="53">
        <v>5785000000</v>
      </c>
      <c r="BH68" s="47">
        <v>11024000000</v>
      </c>
      <c r="BI68" s="65"/>
      <c r="BJ68" s="65"/>
      <c r="BK68" s="53"/>
      <c r="BL68" s="47">
        <v>3169000000</v>
      </c>
      <c r="BM68" s="65">
        <v>1193000000</v>
      </c>
      <c r="BN68" s="65"/>
      <c r="BO68" s="65"/>
      <c r="BP68" s="65"/>
      <c r="BQ68" s="53">
        <v>1976000000</v>
      </c>
      <c r="BR68" s="48">
        <v>26931000000</v>
      </c>
      <c r="BS68" s="47">
        <v>15918000000</v>
      </c>
      <c r="BT68" s="65"/>
      <c r="BU68" s="53"/>
      <c r="BV68" s="47">
        <v>20347000000</v>
      </c>
      <c r="BW68" s="65"/>
      <c r="BX68" s="65">
        <v>8365000000</v>
      </c>
      <c r="BY68" s="65"/>
      <c r="BZ68" s="65"/>
      <c r="CA68" s="65"/>
      <c r="CB68" s="65"/>
      <c r="CC68" s="65"/>
      <c r="CD68" s="65"/>
      <c r="CE68" s="65"/>
      <c r="CF68" s="53">
        <v>11982000000</v>
      </c>
      <c r="CG68" s="48">
        <v>36265000000</v>
      </c>
      <c r="CH68" s="74">
        <v>63196000000</v>
      </c>
      <c r="CI68" s="48"/>
      <c r="CJ68" s="47">
        <v>5593000000</v>
      </c>
      <c r="CK68" s="65"/>
      <c r="CL68" s="65"/>
      <c r="CM68" s="53"/>
      <c r="CN68" s="38">
        <v>-17005000000</v>
      </c>
      <c r="CO68" s="65">
        <v>26301000000</v>
      </c>
      <c r="CP68" s="53">
        <v>-1192000000</v>
      </c>
      <c r="CQ68" s="38">
        <v>13697000000</v>
      </c>
      <c r="CR68" s="65">
        <v>69000000</v>
      </c>
      <c r="CS68" s="51">
        <v>13766000000</v>
      </c>
      <c r="CT68" s="48">
        <v>76962000000</v>
      </c>
    </row>
    <row r="69" spans="1:98" x14ac:dyDescent="0.2">
      <c r="A69" s="63" t="s">
        <v>260</v>
      </c>
      <c r="B69" s="63" t="s">
        <v>261</v>
      </c>
      <c r="C69" s="63" t="str">
        <f>VLOOKUP(A69,'[1]S&amp;P 500 Wikipedia'!A:D,3,FALSE)</f>
        <v>Real Estate</v>
      </c>
      <c r="D69" s="63">
        <v>378105</v>
      </c>
      <c r="E69" s="63" t="s">
        <v>16</v>
      </c>
      <c r="F69" s="63">
        <v>2017</v>
      </c>
      <c r="G69" s="63" t="s">
        <v>17</v>
      </c>
      <c r="H69" s="64">
        <v>43100</v>
      </c>
      <c r="I69" s="64">
        <v>43160</v>
      </c>
      <c r="J69" s="64">
        <v>43321</v>
      </c>
      <c r="K69" s="63">
        <v>338800759</v>
      </c>
      <c r="L69" s="63">
        <v>341374611</v>
      </c>
      <c r="M69" s="63" t="s">
        <v>2437</v>
      </c>
      <c r="N69" s="47">
        <v>751774000</v>
      </c>
      <c r="O69" s="65">
        <v>751774000</v>
      </c>
      <c r="P69" s="53"/>
      <c r="Q69" s="47">
        <v>3112289000</v>
      </c>
      <c r="R69" s="65">
        <v>3112289000</v>
      </c>
      <c r="S69" s="53"/>
      <c r="T69" s="48"/>
      <c r="U69" s="47"/>
      <c r="V69" s="65"/>
      <c r="W69" s="65"/>
      <c r="X69" s="65"/>
      <c r="Y69" s="53"/>
      <c r="Z69" s="48">
        <v>1766521000</v>
      </c>
      <c r="AA69" s="48">
        <v>215336000</v>
      </c>
      <c r="AB69" s="48"/>
      <c r="AC69" s="48"/>
      <c r="AD69" s="48"/>
      <c r="AE69" s="48">
        <v>49628000</v>
      </c>
      <c r="AF69" s="48"/>
      <c r="AG69" s="48">
        <v>1501557000</v>
      </c>
      <c r="AH69" s="48">
        <v>5630584000</v>
      </c>
      <c r="AI69" s="47">
        <v>617739000</v>
      </c>
      <c r="AJ69" s="65"/>
      <c r="AK69" s="53"/>
      <c r="AL69" s="47"/>
      <c r="AM69" s="65"/>
      <c r="AN69" s="65"/>
      <c r="AO69" s="53"/>
      <c r="AP69" s="47">
        <v>5470073000</v>
      </c>
      <c r="AQ69" s="65"/>
      <c r="AR69" s="65">
        <v>3254740000</v>
      </c>
      <c r="AS69" s="65">
        <v>1399112000</v>
      </c>
      <c r="AT69" s="65"/>
      <c r="AU69" s="65">
        <v>98746000</v>
      </c>
      <c r="AV69" s="65"/>
      <c r="AW69" s="65"/>
      <c r="AX69" s="65"/>
      <c r="AY69" s="65">
        <v>238001000</v>
      </c>
      <c r="AZ69" s="53">
        <v>479474000</v>
      </c>
      <c r="BA69" s="48">
        <v>6087812000</v>
      </c>
      <c r="BB69" s="48">
        <v>11718396000</v>
      </c>
      <c r="BC69" s="47">
        <v>3627085000</v>
      </c>
      <c r="BD69" s="65">
        <v>1573672000</v>
      </c>
      <c r="BE69" s="65">
        <v>70634000</v>
      </c>
      <c r="BF69" s="65"/>
      <c r="BG69" s="53">
        <v>1982779000</v>
      </c>
      <c r="BH69" s="47">
        <v>910790000</v>
      </c>
      <c r="BI69" s="65">
        <v>910782000</v>
      </c>
      <c r="BJ69" s="65"/>
      <c r="BK69" s="53">
        <v>8000</v>
      </c>
      <c r="BL69" s="47">
        <v>175069000</v>
      </c>
      <c r="BM69" s="65"/>
      <c r="BN69" s="65"/>
      <c r="BO69" s="65"/>
      <c r="BP69" s="65"/>
      <c r="BQ69" s="53">
        <v>175069000</v>
      </c>
      <c r="BR69" s="48">
        <v>4712944000</v>
      </c>
      <c r="BS69" s="47">
        <v>1999603000</v>
      </c>
      <c r="BT69" s="65">
        <v>1999603000</v>
      </c>
      <c r="BU69" s="53"/>
      <c r="BV69" s="47">
        <v>831235000</v>
      </c>
      <c r="BW69" s="65"/>
      <c r="BX69" s="65"/>
      <c r="BY69" s="65"/>
      <c r="BZ69" s="65"/>
      <c r="CA69" s="65"/>
      <c r="CB69" s="65"/>
      <c r="CC69" s="65">
        <v>288010000</v>
      </c>
      <c r="CD69" s="65"/>
      <c r="CE69" s="65"/>
      <c r="CF69" s="53">
        <v>543225000</v>
      </c>
      <c r="CG69" s="48">
        <v>2830838000</v>
      </c>
      <c r="CH69" s="74">
        <v>7543782000</v>
      </c>
      <c r="CI69" s="48"/>
      <c r="CJ69" s="47">
        <v>1223903000</v>
      </c>
      <c r="CK69" s="65">
        <v>3395000</v>
      </c>
      <c r="CL69" s="65">
        <v>1220508000</v>
      </c>
      <c r="CM69" s="53"/>
      <c r="CN69" s="38"/>
      <c r="CO69" s="65">
        <v>3443007000</v>
      </c>
      <c r="CP69" s="53">
        <v>-552414000</v>
      </c>
      <c r="CQ69" s="38">
        <v>4114496000</v>
      </c>
      <c r="CR69" s="65">
        <v>60118000</v>
      </c>
      <c r="CS69" s="51">
        <v>4174614000</v>
      </c>
      <c r="CT69" s="48">
        <v>11718396000</v>
      </c>
    </row>
    <row r="70" spans="1:98" x14ac:dyDescent="0.2">
      <c r="A70" s="63" t="s">
        <v>257</v>
      </c>
      <c r="B70" s="63" t="s">
        <v>258</v>
      </c>
      <c r="C70" s="63" t="str">
        <f>VLOOKUP(A70,'[1]S&amp;P 500 Wikipedia'!A:D,3,FALSE)</f>
        <v>Financials</v>
      </c>
      <c r="D70" s="63">
        <v>120616</v>
      </c>
      <c r="E70" s="63" t="s">
        <v>16</v>
      </c>
      <c r="F70" s="63">
        <v>2017</v>
      </c>
      <c r="G70" s="63" t="s">
        <v>17</v>
      </c>
      <c r="H70" s="64">
        <v>43100</v>
      </c>
      <c r="I70" s="64">
        <v>43153</v>
      </c>
      <c r="J70" s="64">
        <v>43224</v>
      </c>
      <c r="K70" s="63">
        <v>112500000</v>
      </c>
      <c r="L70" s="63">
        <v>112900000</v>
      </c>
      <c r="M70" s="63" t="s">
        <v>2438</v>
      </c>
      <c r="N70" s="47">
        <v>190800000</v>
      </c>
      <c r="O70" s="65">
        <v>143500000</v>
      </c>
      <c r="P70" s="53">
        <v>47300000</v>
      </c>
      <c r="Q70" s="47">
        <v>217300000</v>
      </c>
      <c r="R70" s="65">
        <v>217300000</v>
      </c>
      <c r="S70" s="53"/>
      <c r="T70" s="48"/>
      <c r="U70" s="47"/>
      <c r="V70" s="65"/>
      <c r="W70" s="65"/>
      <c r="X70" s="65"/>
      <c r="Y70" s="53"/>
      <c r="Z70" s="48">
        <v>26600000</v>
      </c>
      <c r="AA70" s="48"/>
      <c r="AB70" s="48"/>
      <c r="AC70" s="48"/>
      <c r="AD70" s="48"/>
      <c r="AE70" s="48">
        <v>17200000</v>
      </c>
      <c r="AF70" s="48"/>
      <c r="AG70" s="48">
        <v>9400000</v>
      </c>
      <c r="AH70" s="48">
        <v>434700000</v>
      </c>
      <c r="AI70" s="47">
        <v>73900000</v>
      </c>
      <c r="AJ70" s="65">
        <v>73900000</v>
      </c>
      <c r="AK70" s="53"/>
      <c r="AL70" s="47"/>
      <c r="AM70" s="65"/>
      <c r="AN70" s="65"/>
      <c r="AO70" s="53"/>
      <c r="AP70" s="47">
        <v>4757100000</v>
      </c>
      <c r="AQ70" s="65">
        <v>1902600000</v>
      </c>
      <c r="AR70" s="65">
        <v>2707400000</v>
      </c>
      <c r="AS70" s="65"/>
      <c r="AT70" s="65"/>
      <c r="AU70" s="65"/>
      <c r="AV70" s="65"/>
      <c r="AW70" s="65"/>
      <c r="AX70" s="65"/>
      <c r="AY70" s="65">
        <v>82700000</v>
      </c>
      <c r="AZ70" s="53">
        <v>64400000</v>
      </c>
      <c r="BA70" s="48">
        <v>4831000000</v>
      </c>
      <c r="BB70" s="48">
        <v>5265700000</v>
      </c>
      <c r="BC70" s="47">
        <v>156400000</v>
      </c>
      <c r="BD70" s="65">
        <v>153800000</v>
      </c>
      <c r="BE70" s="65">
        <v>2600000</v>
      </c>
      <c r="BF70" s="65"/>
      <c r="BG70" s="53"/>
      <c r="BH70" s="47"/>
      <c r="BI70" s="65"/>
      <c r="BJ70" s="65"/>
      <c r="BK70" s="53"/>
      <c r="BL70" s="47">
        <v>177600000</v>
      </c>
      <c r="BM70" s="65">
        <v>15400000</v>
      </c>
      <c r="BN70" s="65"/>
      <c r="BO70" s="65"/>
      <c r="BP70" s="65"/>
      <c r="BQ70" s="53">
        <v>162200000</v>
      </c>
      <c r="BR70" s="48">
        <v>334000000</v>
      </c>
      <c r="BS70" s="47">
        <v>1237900000</v>
      </c>
      <c r="BT70" s="65"/>
      <c r="BU70" s="53"/>
      <c r="BV70" s="47">
        <v>573800000</v>
      </c>
      <c r="BW70" s="65"/>
      <c r="BX70" s="65"/>
      <c r="BY70" s="65"/>
      <c r="BZ70" s="65"/>
      <c r="CA70" s="65"/>
      <c r="CB70" s="65"/>
      <c r="CC70" s="65">
        <v>567000000</v>
      </c>
      <c r="CD70" s="65"/>
      <c r="CE70" s="65"/>
      <c r="CF70" s="53">
        <v>6800000</v>
      </c>
      <c r="CG70" s="48">
        <v>1811700000</v>
      </c>
      <c r="CH70" s="74">
        <v>2145700000</v>
      </c>
      <c r="CI70" s="48">
        <v>0</v>
      </c>
      <c r="CJ70" s="47">
        <v>2624900000</v>
      </c>
      <c r="CK70" s="65"/>
      <c r="CL70" s="65"/>
      <c r="CM70" s="53"/>
      <c r="CN70" s="38">
        <v>-558300000</v>
      </c>
      <c r="CO70" s="65">
        <v>993300000</v>
      </c>
      <c r="CP70" s="53">
        <v>50700000</v>
      </c>
      <c r="CQ70" s="38">
        <v>3110600000</v>
      </c>
      <c r="CR70" s="65">
        <v>9400000</v>
      </c>
      <c r="CS70" s="51">
        <v>3120000000</v>
      </c>
      <c r="CT70" s="48">
        <v>5265700000</v>
      </c>
    </row>
    <row r="71" spans="1:98" x14ac:dyDescent="0.2">
      <c r="A71" s="63" t="s">
        <v>349</v>
      </c>
      <c r="B71" s="63" t="s">
        <v>350</v>
      </c>
      <c r="C71" s="63" t="str">
        <f>VLOOKUP(A71,'[1]S&amp;P 500 Wikipedia'!A:D,3,FALSE)</f>
        <v>Real Estate</v>
      </c>
      <c r="D71" s="63">
        <v>378122</v>
      </c>
      <c r="E71" s="63" t="s">
        <v>16</v>
      </c>
      <c r="F71" s="63">
        <v>2017</v>
      </c>
      <c r="G71" s="63" t="s">
        <v>17</v>
      </c>
      <c r="H71" s="64">
        <v>43100</v>
      </c>
      <c r="I71" s="64">
        <v>43157</v>
      </c>
      <c r="J71" s="64">
        <v>43318</v>
      </c>
      <c r="K71" s="63">
        <v>406276000</v>
      </c>
      <c r="L71" s="63">
        <v>408290000</v>
      </c>
      <c r="M71" s="63" t="s">
        <v>2439</v>
      </c>
      <c r="N71" s="47">
        <v>314000000</v>
      </c>
      <c r="O71" s="65">
        <v>314000000</v>
      </c>
      <c r="P71" s="53"/>
      <c r="Q71" s="47">
        <v>398000000</v>
      </c>
      <c r="R71" s="65">
        <v>398000000</v>
      </c>
      <c r="S71" s="53"/>
      <c r="T71" s="48"/>
      <c r="U71" s="47"/>
      <c r="V71" s="65"/>
      <c r="W71" s="65"/>
      <c r="X71" s="65"/>
      <c r="Y71" s="53"/>
      <c r="Z71" s="48">
        <v>422000000</v>
      </c>
      <c r="AA71" s="48">
        <v>162000000</v>
      </c>
      <c r="AB71" s="48"/>
      <c r="AC71" s="48"/>
      <c r="AD71" s="48"/>
      <c r="AE71" s="48"/>
      <c r="AF71" s="48"/>
      <c r="AG71" s="48">
        <v>260000000</v>
      </c>
      <c r="AH71" s="48">
        <v>1134000000</v>
      </c>
      <c r="AI71" s="47">
        <v>12933000000</v>
      </c>
      <c r="AJ71" s="65"/>
      <c r="AK71" s="53"/>
      <c r="AL71" s="47"/>
      <c r="AM71" s="65"/>
      <c r="AN71" s="65"/>
      <c r="AO71" s="53"/>
      <c r="AP71" s="47">
        <v>18162000000</v>
      </c>
      <c r="AQ71" s="65"/>
      <c r="AR71" s="65">
        <v>10021000000</v>
      </c>
      <c r="AS71" s="65">
        <v>5962000000</v>
      </c>
      <c r="AT71" s="65"/>
      <c r="AU71" s="65"/>
      <c r="AV71" s="65"/>
      <c r="AW71" s="65"/>
      <c r="AX71" s="65"/>
      <c r="AY71" s="65"/>
      <c r="AZ71" s="53">
        <v>2179000000</v>
      </c>
      <c r="BA71" s="48">
        <v>31095000000</v>
      </c>
      <c r="BB71" s="48">
        <v>32229000000</v>
      </c>
      <c r="BC71" s="47">
        <v>381000000</v>
      </c>
      <c r="BD71" s="65">
        <v>249000000</v>
      </c>
      <c r="BE71" s="65"/>
      <c r="BF71" s="65"/>
      <c r="BG71" s="53">
        <v>132000000</v>
      </c>
      <c r="BH71" s="47">
        <v>115000000</v>
      </c>
      <c r="BI71" s="65"/>
      <c r="BJ71" s="65"/>
      <c r="BK71" s="53"/>
      <c r="BL71" s="47">
        <v>796000000</v>
      </c>
      <c r="BM71" s="65">
        <v>457000000</v>
      </c>
      <c r="BN71" s="65"/>
      <c r="BO71" s="65"/>
      <c r="BP71" s="65"/>
      <c r="BQ71" s="53">
        <v>339000000</v>
      </c>
      <c r="BR71" s="48">
        <v>1292000000</v>
      </c>
      <c r="BS71" s="47">
        <v>16044000000</v>
      </c>
      <c r="BT71" s="65">
        <v>16044000000</v>
      </c>
      <c r="BU71" s="53"/>
      <c r="BV71" s="47">
        <v>2554000000</v>
      </c>
      <c r="BW71" s="65"/>
      <c r="BX71" s="65"/>
      <c r="BY71" s="65"/>
      <c r="BZ71" s="65"/>
      <c r="CA71" s="65"/>
      <c r="CB71" s="65"/>
      <c r="CC71" s="65"/>
      <c r="CD71" s="65"/>
      <c r="CE71" s="65"/>
      <c r="CF71" s="53">
        <v>2554000000</v>
      </c>
      <c r="CG71" s="48">
        <v>18598000000</v>
      </c>
      <c r="CH71" s="74">
        <v>19890000000</v>
      </c>
      <c r="CI71" s="48">
        <v>0</v>
      </c>
      <c r="CJ71" s="47">
        <v>16848000000</v>
      </c>
      <c r="CK71" s="65">
        <v>4000000</v>
      </c>
      <c r="CL71" s="65">
        <v>16844000000</v>
      </c>
      <c r="CM71" s="53"/>
      <c r="CN71" s="38"/>
      <c r="CO71" s="65">
        <v>-4505000000</v>
      </c>
      <c r="CP71" s="53">
        <v>-4000000</v>
      </c>
      <c r="CQ71" s="38">
        <v>12339000000</v>
      </c>
      <c r="CR71" s="65"/>
      <c r="CS71" s="51">
        <v>12339000000</v>
      </c>
      <c r="CT71" s="48">
        <v>32229000000</v>
      </c>
    </row>
    <row r="72" spans="1:98" x14ac:dyDescent="0.2">
      <c r="A72" s="63" t="s">
        <v>251</v>
      </c>
      <c r="B72" s="63" t="s">
        <v>252</v>
      </c>
      <c r="C72" s="63" t="str">
        <f>VLOOKUP(A72,'[1]S&amp;P 500 Wikipedia'!A:D,3,FALSE)</f>
        <v>Consumer Discretionary</v>
      </c>
      <c r="D72" s="63">
        <v>288836</v>
      </c>
      <c r="E72" s="63" t="s">
        <v>16</v>
      </c>
      <c r="F72" s="63">
        <v>2017</v>
      </c>
      <c r="G72" s="63" t="s">
        <v>17</v>
      </c>
      <c r="H72" s="64">
        <v>43069</v>
      </c>
      <c r="I72" s="64">
        <v>43129</v>
      </c>
      <c r="J72" s="64">
        <v>43129</v>
      </c>
      <c r="K72" s="63">
        <v>716000000</v>
      </c>
      <c r="L72" s="63">
        <v>719000000</v>
      </c>
      <c r="M72" s="63" t="s">
        <v>2101</v>
      </c>
      <c r="N72" s="47">
        <v>395000000</v>
      </c>
      <c r="O72" s="65">
        <v>395000000</v>
      </c>
      <c r="P72" s="53"/>
      <c r="Q72" s="47">
        <v>312000000</v>
      </c>
      <c r="R72" s="65">
        <v>312000000</v>
      </c>
      <c r="S72" s="53"/>
      <c r="T72" s="48"/>
      <c r="U72" s="47">
        <v>387000000</v>
      </c>
      <c r="V72" s="65"/>
      <c r="W72" s="65"/>
      <c r="X72" s="65"/>
      <c r="Y72" s="53"/>
      <c r="Z72" s="48">
        <v>502000000</v>
      </c>
      <c r="AA72" s="48">
        <v>502000000</v>
      </c>
      <c r="AB72" s="48"/>
      <c r="AC72" s="48"/>
      <c r="AD72" s="48"/>
      <c r="AE72" s="48"/>
      <c r="AF72" s="48"/>
      <c r="AG72" s="48"/>
      <c r="AH72" s="48">
        <v>1596000000</v>
      </c>
      <c r="AI72" s="47">
        <v>34430000000</v>
      </c>
      <c r="AJ72" s="65"/>
      <c r="AK72" s="53"/>
      <c r="AL72" s="47"/>
      <c r="AM72" s="65"/>
      <c r="AN72" s="65"/>
      <c r="AO72" s="53"/>
      <c r="AP72" s="47">
        <v>4752000000</v>
      </c>
      <c r="AQ72" s="65"/>
      <c r="AR72" s="65">
        <v>2967000000</v>
      </c>
      <c r="AS72" s="65">
        <v>1200000000</v>
      </c>
      <c r="AT72" s="65"/>
      <c r="AU72" s="65"/>
      <c r="AV72" s="65"/>
      <c r="AW72" s="65"/>
      <c r="AX72" s="65"/>
      <c r="AY72" s="65"/>
      <c r="AZ72" s="53">
        <v>585000000</v>
      </c>
      <c r="BA72" s="48">
        <v>39182000000</v>
      </c>
      <c r="BB72" s="48">
        <v>40778000000</v>
      </c>
      <c r="BC72" s="47">
        <v>2639000000</v>
      </c>
      <c r="BD72" s="65">
        <v>762000000</v>
      </c>
      <c r="BE72" s="65"/>
      <c r="BF72" s="65"/>
      <c r="BG72" s="53">
        <v>1877000000</v>
      </c>
      <c r="BH72" s="47">
        <v>2202000000</v>
      </c>
      <c r="BI72" s="65">
        <v>485000000</v>
      </c>
      <c r="BJ72" s="65"/>
      <c r="BK72" s="53">
        <v>1717000000</v>
      </c>
      <c r="BL72" s="47">
        <v>3958000000</v>
      </c>
      <c r="BM72" s="65"/>
      <c r="BN72" s="65"/>
      <c r="BO72" s="65"/>
      <c r="BP72" s="65"/>
      <c r="BQ72" s="53">
        <v>3958000000</v>
      </c>
      <c r="BR72" s="48">
        <v>8799000000</v>
      </c>
      <c r="BS72" s="47">
        <v>6993000000</v>
      </c>
      <c r="BT72" s="65"/>
      <c r="BU72" s="53"/>
      <c r="BV72" s="47">
        <v>769000000</v>
      </c>
      <c r="BW72" s="65"/>
      <c r="BX72" s="65"/>
      <c r="BY72" s="65"/>
      <c r="BZ72" s="65"/>
      <c r="CA72" s="65"/>
      <c r="CB72" s="65"/>
      <c r="CC72" s="65"/>
      <c r="CD72" s="65"/>
      <c r="CE72" s="65"/>
      <c r="CF72" s="53">
        <v>769000000</v>
      </c>
      <c r="CG72" s="48">
        <v>7762000000</v>
      </c>
      <c r="CH72" s="74">
        <v>16561000000</v>
      </c>
      <c r="CI72" s="48"/>
      <c r="CJ72" s="47">
        <v>9055000000</v>
      </c>
      <c r="CK72" s="65">
        <v>365000000</v>
      </c>
      <c r="CL72" s="65">
        <v>8690000000</v>
      </c>
      <c r="CM72" s="53"/>
      <c r="CN72" s="38">
        <v>-6349000000</v>
      </c>
      <c r="CO72" s="65">
        <v>23292000000</v>
      </c>
      <c r="CP72" s="53">
        <v>-1782000000</v>
      </c>
      <c r="CQ72" s="38">
        <v>24216000000</v>
      </c>
      <c r="CR72" s="65"/>
      <c r="CS72" s="51">
        <v>24216000000</v>
      </c>
      <c r="CT72" s="48">
        <v>40777000000</v>
      </c>
    </row>
    <row r="73" spans="1:98" x14ac:dyDescent="0.2">
      <c r="A73" s="63" t="s">
        <v>239</v>
      </c>
      <c r="B73" s="63" t="s">
        <v>240</v>
      </c>
      <c r="C73" s="63" t="str">
        <f>VLOOKUP(A73,'[1]S&amp;P 500 Wikipedia'!A:D,3,FALSE)</f>
        <v>Information Technology</v>
      </c>
      <c r="D73" s="63">
        <v>107614</v>
      </c>
      <c r="E73" s="63" t="s">
        <v>16</v>
      </c>
      <c r="F73" s="63">
        <v>2017</v>
      </c>
      <c r="G73" s="63" t="s">
        <v>17</v>
      </c>
      <c r="H73" s="64">
        <v>43100</v>
      </c>
      <c r="I73" s="64">
        <v>43151</v>
      </c>
      <c r="J73" s="64">
        <v>43395</v>
      </c>
      <c r="K73" s="63">
        <v>273172000</v>
      </c>
      <c r="L73" s="63">
        <v>282222000</v>
      </c>
      <c r="M73" s="63" t="s">
        <v>2440</v>
      </c>
      <c r="N73" s="47">
        <v>692542000</v>
      </c>
      <c r="O73" s="65">
        <v>688087000</v>
      </c>
      <c r="P73" s="53">
        <v>4455000</v>
      </c>
      <c r="Q73" s="47">
        <v>190426000</v>
      </c>
      <c r="R73" s="65">
        <v>190426000</v>
      </c>
      <c r="S73" s="53"/>
      <c r="T73" s="48"/>
      <c r="U73" s="47">
        <v>33209000</v>
      </c>
      <c r="V73" s="65"/>
      <c r="W73" s="65"/>
      <c r="X73" s="65"/>
      <c r="Y73" s="53"/>
      <c r="Z73" s="48">
        <v>63811000</v>
      </c>
      <c r="AA73" s="48">
        <v>63811000</v>
      </c>
      <c r="AB73" s="48"/>
      <c r="AC73" s="48"/>
      <c r="AD73" s="48"/>
      <c r="AE73" s="48"/>
      <c r="AF73" s="48"/>
      <c r="AG73" s="48"/>
      <c r="AH73" s="48">
        <v>979988000</v>
      </c>
      <c r="AI73" s="47">
        <v>251342000</v>
      </c>
      <c r="AJ73" s="65"/>
      <c r="AK73" s="53"/>
      <c r="AL73" s="47">
        <v>12239000</v>
      </c>
      <c r="AM73" s="65"/>
      <c r="AN73" s="65"/>
      <c r="AO73" s="53"/>
      <c r="AP73" s="47">
        <v>1175145000</v>
      </c>
      <c r="AQ73" s="65">
        <v>278835000</v>
      </c>
      <c r="AR73" s="65">
        <v>666009000</v>
      </c>
      <c r="AS73" s="65"/>
      <c r="AT73" s="65"/>
      <c r="AU73" s="65"/>
      <c r="AV73" s="65"/>
      <c r="AW73" s="65"/>
      <c r="AX73" s="65"/>
      <c r="AY73" s="65"/>
      <c r="AZ73" s="53">
        <v>230301000</v>
      </c>
      <c r="BA73" s="48">
        <v>1438726000</v>
      </c>
      <c r="BB73" s="48">
        <v>2418714000</v>
      </c>
      <c r="BC73" s="47">
        <v>221101000</v>
      </c>
      <c r="BD73" s="65"/>
      <c r="BE73" s="65"/>
      <c r="BF73" s="65"/>
      <c r="BG73" s="53"/>
      <c r="BH73" s="47"/>
      <c r="BI73" s="65"/>
      <c r="BJ73" s="65"/>
      <c r="BK73" s="53"/>
      <c r="BL73" s="47">
        <v>421297000</v>
      </c>
      <c r="BM73" s="65">
        <v>336297000</v>
      </c>
      <c r="BN73" s="65"/>
      <c r="BO73" s="65"/>
      <c r="BP73" s="65"/>
      <c r="BQ73" s="53">
        <v>85000000</v>
      </c>
      <c r="BR73" s="48">
        <v>642398000</v>
      </c>
      <c r="BS73" s="47">
        <v>644369000</v>
      </c>
      <c r="BT73" s="65"/>
      <c r="BU73" s="53"/>
      <c r="BV73" s="47">
        <v>142745000</v>
      </c>
      <c r="BW73" s="65"/>
      <c r="BX73" s="65"/>
      <c r="BY73" s="65"/>
      <c r="BZ73" s="65"/>
      <c r="CA73" s="65"/>
      <c r="CB73" s="65">
        <v>61513000</v>
      </c>
      <c r="CC73" s="65"/>
      <c r="CD73" s="65"/>
      <c r="CE73" s="65"/>
      <c r="CF73" s="53">
        <v>81232000</v>
      </c>
      <c r="CG73" s="48">
        <v>787114000</v>
      </c>
      <c r="CH73" s="74">
        <v>1429512000</v>
      </c>
      <c r="CI73" s="48"/>
      <c r="CJ73" s="47">
        <v>1829950000</v>
      </c>
      <c r="CK73" s="65"/>
      <c r="CL73" s="65"/>
      <c r="CM73" s="53"/>
      <c r="CN73" s="38">
        <v>-1178121000</v>
      </c>
      <c r="CO73" s="65">
        <v>341003000</v>
      </c>
      <c r="CP73" s="53">
        <v>-3630000</v>
      </c>
      <c r="CQ73" s="38">
        <v>989202000</v>
      </c>
      <c r="CR73" s="65"/>
      <c r="CS73" s="51">
        <v>989202000</v>
      </c>
      <c r="CT73" s="48">
        <v>2418714000</v>
      </c>
    </row>
    <row r="74" spans="1:98" x14ac:dyDescent="0.2">
      <c r="A74" s="63" t="s">
        <v>263</v>
      </c>
      <c r="B74" s="63" t="s">
        <v>263</v>
      </c>
      <c r="C74" s="63" t="str">
        <f>VLOOKUP(A74,'[1]S&amp;P 500 Wikipedia'!A:D,3,FALSE)</f>
        <v>Information Technology</v>
      </c>
      <c r="D74" s="63">
        <v>683318</v>
      </c>
      <c r="E74" s="63" t="s">
        <v>16</v>
      </c>
      <c r="F74" s="63">
        <v>2017</v>
      </c>
      <c r="G74" s="63" t="s">
        <v>17</v>
      </c>
      <c r="H74" s="64">
        <v>43100</v>
      </c>
      <c r="I74" s="64">
        <v>43160</v>
      </c>
      <c r="J74" s="64">
        <v>43223</v>
      </c>
      <c r="K74" s="63">
        <v>152400000</v>
      </c>
      <c r="L74" s="63">
        <v>154800000</v>
      </c>
      <c r="M74" s="63" t="s">
        <v>2441</v>
      </c>
      <c r="N74" s="47">
        <v>144200000</v>
      </c>
      <c r="O74" s="65">
        <v>144200000</v>
      </c>
      <c r="P74" s="53"/>
      <c r="Q74" s="47">
        <v>2329300000</v>
      </c>
      <c r="R74" s="65">
        <v>2329300000</v>
      </c>
      <c r="S74" s="53"/>
      <c r="T74" s="48"/>
      <c r="U74" s="47">
        <v>411500000</v>
      </c>
      <c r="V74" s="65"/>
      <c r="W74" s="65"/>
      <c r="X74" s="65"/>
      <c r="Y74" s="53"/>
      <c r="Z74" s="48">
        <v>511300000</v>
      </c>
      <c r="AA74" s="48">
        <v>168300000</v>
      </c>
      <c r="AB74" s="48"/>
      <c r="AC74" s="48"/>
      <c r="AD74" s="48"/>
      <c r="AE74" s="48"/>
      <c r="AF74" s="48"/>
      <c r="AG74" s="48">
        <v>343000000</v>
      </c>
      <c r="AH74" s="48">
        <v>3396300000</v>
      </c>
      <c r="AI74" s="47">
        <v>161100000</v>
      </c>
      <c r="AJ74" s="65"/>
      <c r="AK74" s="53"/>
      <c r="AL74" s="47"/>
      <c r="AM74" s="65"/>
      <c r="AN74" s="65"/>
      <c r="AO74" s="53"/>
      <c r="AP74" s="47">
        <v>3409300000</v>
      </c>
      <c r="AQ74" s="65"/>
      <c r="AR74" s="65">
        <v>2479600000</v>
      </c>
      <c r="AS74" s="65">
        <v>897000000</v>
      </c>
      <c r="AT74" s="65"/>
      <c r="AU74" s="65"/>
      <c r="AV74" s="65"/>
      <c r="AW74" s="65"/>
      <c r="AX74" s="65"/>
      <c r="AY74" s="65"/>
      <c r="AZ74" s="53">
        <v>32700000</v>
      </c>
      <c r="BA74" s="48">
        <v>3570400000</v>
      </c>
      <c r="BB74" s="48">
        <v>6966700000</v>
      </c>
      <c r="BC74" s="47">
        <v>1983000000</v>
      </c>
      <c r="BD74" s="65">
        <v>1317700000</v>
      </c>
      <c r="BE74" s="65">
        <v>16200000</v>
      </c>
      <c r="BF74" s="65">
        <v>21600000</v>
      </c>
      <c r="BG74" s="53">
        <v>627500000</v>
      </c>
      <c r="BH74" s="47">
        <v>25500000</v>
      </c>
      <c r="BI74" s="65"/>
      <c r="BJ74" s="65"/>
      <c r="BK74" s="53"/>
      <c r="BL74" s="47">
        <v>513600000</v>
      </c>
      <c r="BM74" s="65"/>
      <c r="BN74" s="65"/>
      <c r="BO74" s="65"/>
      <c r="BP74" s="65"/>
      <c r="BQ74" s="53">
        <v>513600000</v>
      </c>
      <c r="BR74" s="48">
        <v>2522100000</v>
      </c>
      <c r="BS74" s="47">
        <v>3210000000</v>
      </c>
      <c r="BT74" s="65"/>
      <c r="BU74" s="53"/>
      <c r="BV74" s="47">
        <v>249000000</v>
      </c>
      <c r="BW74" s="65"/>
      <c r="BX74" s="65"/>
      <c r="BY74" s="65"/>
      <c r="BZ74" s="65"/>
      <c r="CA74" s="65"/>
      <c r="CB74" s="65"/>
      <c r="CC74" s="65">
        <v>196300000</v>
      </c>
      <c r="CD74" s="65"/>
      <c r="CE74" s="65"/>
      <c r="CF74" s="53">
        <v>52700000</v>
      </c>
      <c r="CG74" s="48">
        <v>3459000000</v>
      </c>
      <c r="CH74" s="74">
        <v>5981100000</v>
      </c>
      <c r="CI74" s="48">
        <v>0</v>
      </c>
      <c r="CJ74" s="47">
        <v>2913100000</v>
      </c>
      <c r="CK74" s="65"/>
      <c r="CL74" s="65"/>
      <c r="CM74" s="53"/>
      <c r="CN74" s="38">
        <v>0</v>
      </c>
      <c r="CO74" s="65">
        <v>-1831600000</v>
      </c>
      <c r="CP74" s="53">
        <v>-95900000</v>
      </c>
      <c r="CQ74" s="38">
        <v>985600000</v>
      </c>
      <c r="CR74" s="65"/>
      <c r="CS74" s="51">
        <v>985600000</v>
      </c>
      <c r="CT74" s="48">
        <v>6966700000</v>
      </c>
    </row>
    <row r="75" spans="1:98" x14ac:dyDescent="0.2">
      <c r="A75" s="63" t="s">
        <v>265</v>
      </c>
      <c r="B75" s="63" t="s">
        <v>266</v>
      </c>
      <c r="C75" s="63" t="str">
        <f>VLOOKUP(A75,'[1]S&amp;P 500 Wikipedia'!A:D,3,FALSE)</f>
        <v>Materials</v>
      </c>
      <c r="D75" s="63">
        <v>109593</v>
      </c>
      <c r="E75" s="63" t="s">
        <v>16</v>
      </c>
      <c r="F75" s="63">
        <v>2017</v>
      </c>
      <c r="G75" s="63" t="s">
        <v>17</v>
      </c>
      <c r="H75" s="64">
        <v>43100</v>
      </c>
      <c r="I75" s="64">
        <v>43140</v>
      </c>
      <c r="J75" s="64">
        <v>43140</v>
      </c>
      <c r="K75" s="63">
        <v>135768010</v>
      </c>
      <c r="L75" s="63">
        <v>136290829</v>
      </c>
      <c r="M75" s="63" t="s">
        <v>2104</v>
      </c>
      <c r="N75" s="47">
        <v>608000000</v>
      </c>
      <c r="O75" s="65">
        <v>576000000</v>
      </c>
      <c r="P75" s="53">
        <v>32000000</v>
      </c>
      <c r="Q75" s="47">
        <v>986000000</v>
      </c>
      <c r="R75" s="65">
        <v>986000000</v>
      </c>
      <c r="S75" s="53"/>
      <c r="T75" s="48"/>
      <c r="U75" s="47">
        <v>900000000</v>
      </c>
      <c r="V75" s="65"/>
      <c r="W75" s="65"/>
      <c r="X75" s="65"/>
      <c r="Y75" s="53"/>
      <c r="Z75" s="48">
        <v>298000000</v>
      </c>
      <c r="AA75" s="48"/>
      <c r="AB75" s="48"/>
      <c r="AC75" s="48"/>
      <c r="AD75" s="48"/>
      <c r="AE75" s="48"/>
      <c r="AF75" s="48"/>
      <c r="AG75" s="48">
        <v>298000000</v>
      </c>
      <c r="AH75" s="48">
        <v>2792000000</v>
      </c>
      <c r="AI75" s="47">
        <v>3762000000</v>
      </c>
      <c r="AJ75" s="65"/>
      <c r="AK75" s="53"/>
      <c r="AL75" s="47"/>
      <c r="AM75" s="65"/>
      <c r="AN75" s="65"/>
      <c r="AO75" s="53"/>
      <c r="AP75" s="47">
        <v>2984000000</v>
      </c>
      <c r="AQ75" s="65">
        <v>301000000</v>
      </c>
      <c r="AR75" s="65">
        <v>1003000000</v>
      </c>
      <c r="AS75" s="65"/>
      <c r="AT75" s="65"/>
      <c r="AU75" s="65">
        <v>366000000</v>
      </c>
      <c r="AV75" s="65"/>
      <c r="AW75" s="65"/>
      <c r="AX75" s="65"/>
      <c r="AY75" s="65">
        <v>976000000</v>
      </c>
      <c r="AZ75" s="53">
        <v>338000000</v>
      </c>
      <c r="BA75" s="48">
        <v>6746000000</v>
      </c>
      <c r="BB75" s="48">
        <v>9538000000</v>
      </c>
      <c r="BC75" s="47">
        <v>879000000</v>
      </c>
      <c r="BD75" s="65">
        <v>807000000</v>
      </c>
      <c r="BE75" s="65">
        <v>72000000</v>
      </c>
      <c r="BF75" s="65"/>
      <c r="BG75" s="53"/>
      <c r="BH75" s="47">
        <v>326000000</v>
      </c>
      <c r="BI75" s="65"/>
      <c r="BJ75" s="65"/>
      <c r="BK75" s="53"/>
      <c r="BL75" s="47">
        <v>354000000</v>
      </c>
      <c r="BM75" s="65"/>
      <c r="BN75" s="65"/>
      <c r="BO75" s="65"/>
      <c r="BP75" s="65"/>
      <c r="BQ75" s="53">
        <v>354000000</v>
      </c>
      <c r="BR75" s="48">
        <v>1559000000</v>
      </c>
      <c r="BS75" s="47">
        <v>3315000000</v>
      </c>
      <c r="BT75" s="65"/>
      <c r="BU75" s="53"/>
      <c r="BV75" s="47">
        <v>1365000000</v>
      </c>
      <c r="BW75" s="65"/>
      <c r="BX75" s="65">
        <v>585000000</v>
      </c>
      <c r="BY75" s="65"/>
      <c r="BZ75" s="65"/>
      <c r="CA75" s="65"/>
      <c r="CB75" s="65"/>
      <c r="CC75" s="65">
        <v>211000000</v>
      </c>
      <c r="CD75" s="65"/>
      <c r="CE75" s="65"/>
      <c r="CF75" s="53">
        <v>569000000</v>
      </c>
      <c r="CG75" s="48">
        <v>4680000000</v>
      </c>
      <c r="CH75" s="74">
        <v>6239000000</v>
      </c>
      <c r="CI75" s="48">
        <v>0</v>
      </c>
      <c r="CJ75" s="47">
        <v>175000000</v>
      </c>
      <c r="CK75" s="65"/>
      <c r="CL75" s="65"/>
      <c r="CM75" s="53"/>
      <c r="CN75" s="38">
        <v>-2031000000</v>
      </c>
      <c r="CO75" s="65">
        <v>4920000000</v>
      </c>
      <c r="CP75" s="53">
        <v>-177000000</v>
      </c>
      <c r="CQ75" s="38">
        <v>2887000000</v>
      </c>
      <c r="CR75" s="65">
        <v>412000000</v>
      </c>
      <c r="CS75" s="51">
        <v>3299000000</v>
      </c>
      <c r="CT75" s="48">
        <v>9538000000</v>
      </c>
    </row>
    <row r="76" spans="1:98" x14ac:dyDescent="0.2">
      <c r="A76" s="63" t="s">
        <v>277</v>
      </c>
      <c r="B76" s="63" t="s">
        <v>278</v>
      </c>
      <c r="C76" s="63" t="str">
        <f>VLOOKUP(A76,'[1]S&amp;P 500 Wikipedia'!A:D,3,FALSE)</f>
        <v>Health Care</v>
      </c>
      <c r="D76" s="63">
        <v>259186</v>
      </c>
      <c r="E76" s="63" t="s">
        <v>16</v>
      </c>
      <c r="F76" s="63">
        <v>2017</v>
      </c>
      <c r="G76" s="63" t="s">
        <v>17</v>
      </c>
      <c r="H76" s="64">
        <v>43100</v>
      </c>
      <c r="I76" s="64">
        <v>43143</v>
      </c>
      <c r="J76" s="64">
        <v>43143</v>
      </c>
      <c r="K76" s="63">
        <v>332470000</v>
      </c>
      <c r="L76" s="63">
        <v>339128000</v>
      </c>
      <c r="M76" s="63" t="s">
        <v>2105</v>
      </c>
      <c r="N76" s="47">
        <v>805767000</v>
      </c>
      <c r="O76" s="65">
        <v>370923000</v>
      </c>
      <c r="P76" s="53">
        <v>434844000</v>
      </c>
      <c r="Q76" s="47">
        <v>1042781000</v>
      </c>
      <c r="R76" s="65">
        <v>1042781000</v>
      </c>
      <c r="S76" s="53"/>
      <c r="T76" s="48"/>
      <c r="U76" s="47">
        <v>15749000</v>
      </c>
      <c r="V76" s="65"/>
      <c r="W76" s="65"/>
      <c r="X76" s="65"/>
      <c r="Y76" s="53"/>
      <c r="Z76" s="48">
        <v>515930000</v>
      </c>
      <c r="AA76" s="48">
        <v>515930000</v>
      </c>
      <c r="AB76" s="48"/>
      <c r="AC76" s="48"/>
      <c r="AD76" s="48"/>
      <c r="AE76" s="48"/>
      <c r="AF76" s="48"/>
      <c r="AG76" s="48"/>
      <c r="AH76" s="48">
        <v>2380227000</v>
      </c>
      <c r="AI76" s="47">
        <v>1603319000</v>
      </c>
      <c r="AJ76" s="65"/>
      <c r="AK76" s="53"/>
      <c r="AL76" s="47">
        <v>196837000</v>
      </c>
      <c r="AM76" s="65"/>
      <c r="AN76" s="65"/>
      <c r="AO76" s="53"/>
      <c r="AP76" s="47">
        <v>2288928000</v>
      </c>
      <c r="AQ76" s="65">
        <v>479753000</v>
      </c>
      <c r="AR76" s="65">
        <v>853005000</v>
      </c>
      <c r="AS76" s="65"/>
      <c r="AT76" s="65"/>
      <c r="AU76" s="65"/>
      <c r="AV76" s="65"/>
      <c r="AW76" s="65"/>
      <c r="AX76" s="65"/>
      <c r="AY76" s="65"/>
      <c r="AZ76" s="53">
        <v>956170000</v>
      </c>
      <c r="BA76" s="48">
        <v>4089084000</v>
      </c>
      <c r="BB76" s="48">
        <v>6469311000</v>
      </c>
      <c r="BC76" s="47">
        <v>466673000</v>
      </c>
      <c r="BD76" s="65">
        <v>218996000</v>
      </c>
      <c r="BE76" s="65"/>
      <c r="BF76" s="65"/>
      <c r="BG76" s="53">
        <v>247677000</v>
      </c>
      <c r="BH76" s="47">
        <v>11585000</v>
      </c>
      <c r="BI76" s="65"/>
      <c r="BJ76" s="65"/>
      <c r="BK76" s="53"/>
      <c r="BL76" s="47">
        <v>311337000</v>
      </c>
      <c r="BM76" s="65">
        <v>311337000</v>
      </c>
      <c r="BN76" s="65"/>
      <c r="BO76" s="65"/>
      <c r="BP76" s="65"/>
      <c r="BQ76" s="53"/>
      <c r="BR76" s="48">
        <v>789595000</v>
      </c>
      <c r="BS76" s="47">
        <v>515130000</v>
      </c>
      <c r="BT76" s="65"/>
      <c r="BU76" s="53"/>
      <c r="BV76" s="47">
        <v>379238000</v>
      </c>
      <c r="BW76" s="65"/>
      <c r="BX76" s="65"/>
      <c r="BY76" s="65"/>
      <c r="BZ76" s="65"/>
      <c r="CA76" s="65"/>
      <c r="CB76" s="65">
        <v>13564000</v>
      </c>
      <c r="CC76" s="65">
        <v>365674000</v>
      </c>
      <c r="CD76" s="65"/>
      <c r="CE76" s="65"/>
      <c r="CF76" s="53"/>
      <c r="CG76" s="48">
        <v>894368000</v>
      </c>
      <c r="CH76" s="74">
        <v>1683963000</v>
      </c>
      <c r="CI76" s="48"/>
      <c r="CJ76" s="47">
        <v>1383963000</v>
      </c>
      <c r="CK76" s="65"/>
      <c r="CL76" s="65"/>
      <c r="CM76" s="53"/>
      <c r="CN76" s="38">
        <v>-1464099000</v>
      </c>
      <c r="CO76" s="65">
        <v>4938866000</v>
      </c>
      <c r="CP76" s="53">
        <v>-73382000</v>
      </c>
      <c r="CQ76" s="38">
        <v>4785348000</v>
      </c>
      <c r="CR76" s="65"/>
      <c r="CS76" s="51">
        <v>4785348000</v>
      </c>
      <c r="CT76" s="48">
        <v>6469311000</v>
      </c>
    </row>
    <row r="77" spans="1:98" x14ac:dyDescent="0.2">
      <c r="A77" s="63" t="s">
        <v>280</v>
      </c>
      <c r="B77" s="63" t="s">
        <v>281</v>
      </c>
      <c r="C77" s="63" t="str">
        <f>VLOOKUP(A77,'[1]S&amp;P 500 Wikipedia'!A:D,3,FALSE)</f>
        <v>Materials</v>
      </c>
      <c r="D77" s="63">
        <v>119051</v>
      </c>
      <c r="E77" s="63" t="s">
        <v>16</v>
      </c>
      <c r="F77" s="63">
        <v>2017</v>
      </c>
      <c r="G77" s="63" t="s">
        <v>17</v>
      </c>
      <c r="H77" s="64">
        <v>43100</v>
      </c>
      <c r="I77" s="64">
        <v>43153</v>
      </c>
      <c r="J77" s="64">
        <v>43314</v>
      </c>
      <c r="K77" s="63">
        <v>234200000</v>
      </c>
      <c r="L77" s="63">
        <v>235600000</v>
      </c>
      <c r="M77" s="63" t="s">
        <v>2442</v>
      </c>
      <c r="N77" s="47">
        <v>835000000</v>
      </c>
      <c r="O77" s="65">
        <v>835000000</v>
      </c>
      <c r="P77" s="53"/>
      <c r="Q77" s="47">
        <v>307000000</v>
      </c>
      <c r="R77" s="65">
        <v>307000000</v>
      </c>
      <c r="S77" s="53"/>
      <c r="T77" s="48"/>
      <c r="U77" s="47">
        <v>275000000</v>
      </c>
      <c r="V77" s="65"/>
      <c r="W77" s="65"/>
      <c r="X77" s="65"/>
      <c r="Y77" s="53"/>
      <c r="Z77" s="48">
        <v>48000000</v>
      </c>
      <c r="AA77" s="48"/>
      <c r="AB77" s="48"/>
      <c r="AC77" s="48"/>
      <c r="AD77" s="48"/>
      <c r="AE77" s="48">
        <v>33000000</v>
      </c>
      <c r="AF77" s="48"/>
      <c r="AG77" s="48">
        <v>15000000</v>
      </c>
      <c r="AH77" s="48">
        <v>1465000000</v>
      </c>
      <c r="AI77" s="47">
        <v>9175000000</v>
      </c>
      <c r="AJ77" s="65"/>
      <c r="AK77" s="53"/>
      <c r="AL77" s="47"/>
      <c r="AM77" s="65"/>
      <c r="AN77" s="65"/>
      <c r="AO77" s="53"/>
      <c r="AP77" s="47">
        <v>2823000000</v>
      </c>
      <c r="AQ77" s="65"/>
      <c r="AR77" s="65">
        <v>2371000000</v>
      </c>
      <c r="AS77" s="65"/>
      <c r="AT77" s="65"/>
      <c r="AU77" s="65"/>
      <c r="AV77" s="65"/>
      <c r="AW77" s="65"/>
      <c r="AX77" s="65"/>
      <c r="AY77" s="65">
        <v>108000000</v>
      </c>
      <c r="AZ77" s="53">
        <v>344000000</v>
      </c>
      <c r="BA77" s="48">
        <v>11998000000</v>
      </c>
      <c r="BB77" s="48">
        <v>13463000000</v>
      </c>
      <c r="BC77" s="47">
        <v>563000000</v>
      </c>
      <c r="BD77" s="65">
        <v>472000000</v>
      </c>
      <c r="BE77" s="65">
        <v>2000000</v>
      </c>
      <c r="BF77" s="65"/>
      <c r="BG77" s="53">
        <v>89000000</v>
      </c>
      <c r="BH77" s="47"/>
      <c r="BI77" s="65"/>
      <c r="BJ77" s="65"/>
      <c r="BK77" s="53"/>
      <c r="BL77" s="47">
        <v>17000000</v>
      </c>
      <c r="BM77" s="65"/>
      <c r="BN77" s="65"/>
      <c r="BO77" s="65"/>
      <c r="BP77" s="65"/>
      <c r="BQ77" s="53">
        <v>17000000</v>
      </c>
      <c r="BR77" s="48">
        <v>580000000</v>
      </c>
      <c r="BS77" s="47">
        <v>4692000000</v>
      </c>
      <c r="BT77" s="65">
        <v>4692000000</v>
      </c>
      <c r="BU77" s="53"/>
      <c r="BV77" s="47">
        <v>1507000000</v>
      </c>
      <c r="BW77" s="65"/>
      <c r="BX77" s="65"/>
      <c r="BY77" s="65"/>
      <c r="BZ77" s="65"/>
      <c r="CA77" s="65"/>
      <c r="CB77" s="65"/>
      <c r="CC77" s="65">
        <v>1047000000</v>
      </c>
      <c r="CD77" s="65"/>
      <c r="CE77" s="65"/>
      <c r="CF77" s="53">
        <v>460000000</v>
      </c>
      <c r="CG77" s="48">
        <v>6199000000</v>
      </c>
      <c r="CH77" s="74">
        <v>6779000000</v>
      </c>
      <c r="CI77" s="48">
        <v>0</v>
      </c>
      <c r="CJ77" s="47">
        <v>1399000000</v>
      </c>
      <c r="CK77" s="65">
        <v>2000000</v>
      </c>
      <c r="CL77" s="65">
        <v>1397000000</v>
      </c>
      <c r="CM77" s="53"/>
      <c r="CN77" s="38">
        <v>0</v>
      </c>
      <c r="CO77" s="65">
        <v>2443000000</v>
      </c>
      <c r="CP77" s="53">
        <v>-263000000</v>
      </c>
      <c r="CQ77" s="38">
        <v>3579000000</v>
      </c>
      <c r="CR77" s="65">
        <v>3105000000</v>
      </c>
      <c r="CS77" s="51">
        <v>6684000000</v>
      </c>
      <c r="CT77" s="48">
        <v>13463000000</v>
      </c>
    </row>
    <row r="78" spans="1:98" x14ac:dyDescent="0.2">
      <c r="A78" s="63" t="s">
        <v>292</v>
      </c>
      <c r="B78" s="63" t="s">
        <v>293</v>
      </c>
      <c r="C78" s="63" t="str">
        <f>VLOOKUP(A78,'[1]S&amp;P 500 Wikipedia'!A:D,3,FALSE)</f>
        <v>Consumer Staples</v>
      </c>
      <c r="D78" s="63">
        <v>378113</v>
      </c>
      <c r="E78" s="63" t="s">
        <v>16</v>
      </c>
      <c r="F78" s="63">
        <v>2017</v>
      </c>
      <c r="G78" s="63" t="s">
        <v>17</v>
      </c>
      <c r="H78" s="64">
        <v>43100</v>
      </c>
      <c r="I78" s="64">
        <v>43154</v>
      </c>
      <c r="J78" s="64">
        <v>43223</v>
      </c>
      <c r="K78" s="63">
        <v>248800000</v>
      </c>
      <c r="L78" s="63">
        <v>253800000</v>
      </c>
      <c r="M78" s="63" t="s">
        <v>2443</v>
      </c>
      <c r="N78" s="47">
        <v>278900000</v>
      </c>
      <c r="O78" s="65">
        <v>278900000</v>
      </c>
      <c r="P78" s="53"/>
      <c r="Q78" s="47">
        <v>345900000</v>
      </c>
      <c r="R78" s="65">
        <v>345900000</v>
      </c>
      <c r="S78" s="53"/>
      <c r="T78" s="48"/>
      <c r="U78" s="47">
        <v>330700000</v>
      </c>
      <c r="V78" s="65"/>
      <c r="W78" s="65"/>
      <c r="X78" s="65"/>
      <c r="Y78" s="53"/>
      <c r="Z78" s="48">
        <v>44700000</v>
      </c>
      <c r="AA78" s="48"/>
      <c r="AB78" s="48"/>
      <c r="AC78" s="48"/>
      <c r="AD78" s="48"/>
      <c r="AE78" s="48"/>
      <c r="AF78" s="48"/>
      <c r="AG78" s="48">
        <v>44700000</v>
      </c>
      <c r="AH78" s="48">
        <v>1000200000</v>
      </c>
      <c r="AI78" s="47">
        <v>607700000</v>
      </c>
      <c r="AJ78" s="65"/>
      <c r="AK78" s="53"/>
      <c r="AL78" s="47"/>
      <c r="AM78" s="65"/>
      <c r="AN78" s="65"/>
      <c r="AO78" s="53"/>
      <c r="AP78" s="47">
        <v>4406900000</v>
      </c>
      <c r="AQ78" s="65"/>
      <c r="AR78" s="65">
        <v>1958900000</v>
      </c>
      <c r="AS78" s="65">
        <v>2320500000</v>
      </c>
      <c r="AT78" s="65"/>
      <c r="AU78" s="65"/>
      <c r="AV78" s="65"/>
      <c r="AW78" s="65"/>
      <c r="AX78" s="65"/>
      <c r="AY78" s="65">
        <v>9300000</v>
      </c>
      <c r="AZ78" s="53">
        <v>118200000</v>
      </c>
      <c r="BA78" s="48">
        <v>5014600000</v>
      </c>
      <c r="BB78" s="48">
        <v>6014800000</v>
      </c>
      <c r="BC78" s="47">
        <v>664100000</v>
      </c>
      <c r="BD78" s="65"/>
      <c r="BE78" s="65"/>
      <c r="BF78" s="65"/>
      <c r="BG78" s="53">
        <v>664100000</v>
      </c>
      <c r="BH78" s="47">
        <v>270900000</v>
      </c>
      <c r="BI78" s="65"/>
      <c r="BJ78" s="65"/>
      <c r="BK78" s="53"/>
      <c r="BL78" s="47"/>
      <c r="BM78" s="65"/>
      <c r="BN78" s="65"/>
      <c r="BO78" s="65"/>
      <c r="BP78" s="65"/>
      <c r="BQ78" s="53"/>
      <c r="BR78" s="48">
        <v>935000000</v>
      </c>
      <c r="BS78" s="47">
        <v>2103400000</v>
      </c>
      <c r="BT78" s="65"/>
      <c r="BU78" s="53"/>
      <c r="BV78" s="47">
        <v>758400000</v>
      </c>
      <c r="BW78" s="65"/>
      <c r="BX78" s="65"/>
      <c r="BY78" s="65"/>
      <c r="BZ78" s="65"/>
      <c r="CA78" s="65"/>
      <c r="CB78" s="65"/>
      <c r="CC78" s="65">
        <v>561200000</v>
      </c>
      <c r="CD78" s="65"/>
      <c r="CE78" s="65"/>
      <c r="CF78" s="53">
        <v>197200000</v>
      </c>
      <c r="CG78" s="48">
        <v>2861800000</v>
      </c>
      <c r="CH78" s="74">
        <v>3796800000</v>
      </c>
      <c r="CI78" s="48">
        <v>0</v>
      </c>
      <c r="CJ78" s="47">
        <v>557400000</v>
      </c>
      <c r="CK78" s="65"/>
      <c r="CL78" s="65"/>
      <c r="CM78" s="53"/>
      <c r="CN78" s="38">
        <v>-1782000000</v>
      </c>
      <c r="CO78" s="65">
        <v>3479000000</v>
      </c>
      <c r="CP78" s="53">
        <v>-36400000</v>
      </c>
      <c r="CQ78" s="38">
        <v>2218000000</v>
      </c>
      <c r="CR78" s="65"/>
      <c r="CS78" s="51">
        <v>2218000000</v>
      </c>
      <c r="CT78" s="48">
        <v>6014800000</v>
      </c>
    </row>
    <row r="79" spans="1:98" x14ac:dyDescent="0.2">
      <c r="A79" s="63" t="s">
        <v>233</v>
      </c>
      <c r="B79" s="63" t="s">
        <v>234</v>
      </c>
      <c r="C79" s="63" t="str">
        <f>VLOOKUP(A79,'[1]S&amp;P 500 Wikipedia'!A:D,3,FALSE)</f>
        <v>Industrials</v>
      </c>
      <c r="D79" s="63">
        <v>378101</v>
      </c>
      <c r="E79" s="63" t="s">
        <v>16</v>
      </c>
      <c r="F79" s="63">
        <v>2017</v>
      </c>
      <c r="G79" s="63" t="s">
        <v>17</v>
      </c>
      <c r="H79" s="64">
        <v>43100</v>
      </c>
      <c r="I79" s="64">
        <v>43159</v>
      </c>
      <c r="J79" s="64">
        <v>43229</v>
      </c>
      <c r="K79" s="63">
        <v>139473000</v>
      </c>
      <c r="L79" s="63">
        <v>141061000</v>
      </c>
      <c r="M79" s="63" t="s">
        <v>2444</v>
      </c>
      <c r="N79" s="47">
        <v>333890000</v>
      </c>
      <c r="O79" s="65">
        <v>333890000</v>
      </c>
      <c r="P79" s="53"/>
      <c r="Q79" s="47">
        <v>2113930000</v>
      </c>
      <c r="R79" s="65">
        <v>2113930000</v>
      </c>
      <c r="S79" s="53"/>
      <c r="T79" s="48"/>
      <c r="U79" s="47"/>
      <c r="V79" s="65"/>
      <c r="W79" s="65"/>
      <c r="X79" s="65"/>
      <c r="Y79" s="53"/>
      <c r="Z79" s="48">
        <v>63116000</v>
      </c>
      <c r="AA79" s="48">
        <v>63116000</v>
      </c>
      <c r="AB79" s="48"/>
      <c r="AC79" s="48"/>
      <c r="AD79" s="48"/>
      <c r="AE79" s="48"/>
      <c r="AF79" s="48"/>
      <c r="AG79" s="48">
        <v>0</v>
      </c>
      <c r="AH79" s="48">
        <v>2510936000</v>
      </c>
      <c r="AI79" s="47">
        <v>230326000</v>
      </c>
      <c r="AJ79" s="65"/>
      <c r="AK79" s="53"/>
      <c r="AL79" s="47"/>
      <c r="AM79" s="65"/>
      <c r="AN79" s="65"/>
      <c r="AO79" s="53"/>
      <c r="AP79" s="47">
        <v>1494572000</v>
      </c>
      <c r="AQ79" s="65"/>
      <c r="AR79" s="65">
        <v>1275816000</v>
      </c>
      <c r="AS79" s="65">
        <v>151585000</v>
      </c>
      <c r="AT79" s="65"/>
      <c r="AU79" s="65">
        <v>6870000</v>
      </c>
      <c r="AV79" s="65"/>
      <c r="AW79" s="65"/>
      <c r="AX79" s="65"/>
      <c r="AY79" s="65"/>
      <c r="AZ79" s="53">
        <v>60301000</v>
      </c>
      <c r="BA79" s="48">
        <v>1724898000</v>
      </c>
      <c r="BB79" s="48">
        <v>4235834000</v>
      </c>
      <c r="BC79" s="47">
        <v>1070774000</v>
      </c>
      <c r="BD79" s="65">
        <v>1000305000</v>
      </c>
      <c r="BE79" s="65">
        <v>12240000</v>
      </c>
      <c r="BF79" s="65"/>
      <c r="BG79" s="53">
        <v>58229000</v>
      </c>
      <c r="BH79" s="47">
        <v>715000000</v>
      </c>
      <c r="BI79" s="65"/>
      <c r="BJ79" s="65"/>
      <c r="BK79" s="53"/>
      <c r="BL79" s="47">
        <v>201675000</v>
      </c>
      <c r="BM79" s="65"/>
      <c r="BN79" s="65"/>
      <c r="BO79" s="65"/>
      <c r="BP79" s="65"/>
      <c r="BQ79" s="53">
        <v>201675000</v>
      </c>
      <c r="BR79" s="48">
        <v>1987449000</v>
      </c>
      <c r="BS79" s="47">
        <v>750000000</v>
      </c>
      <c r="BT79" s="65"/>
      <c r="BU79" s="53"/>
      <c r="BV79" s="47">
        <v>72640000</v>
      </c>
      <c r="BW79" s="65"/>
      <c r="BX79" s="65"/>
      <c r="BY79" s="65"/>
      <c r="BZ79" s="65"/>
      <c r="CA79" s="65"/>
      <c r="CB79" s="65"/>
      <c r="CC79" s="65">
        <v>72039000</v>
      </c>
      <c r="CD79" s="65"/>
      <c r="CE79" s="65"/>
      <c r="CF79" s="53">
        <v>601000</v>
      </c>
      <c r="CG79" s="48">
        <v>822640000</v>
      </c>
      <c r="CH79" s="74">
        <v>2810089000</v>
      </c>
      <c r="CI79" s="48">
        <v>0</v>
      </c>
      <c r="CJ79" s="47">
        <v>458234000</v>
      </c>
      <c r="CK79" s="65">
        <v>13954000</v>
      </c>
      <c r="CL79" s="65">
        <v>444280000</v>
      </c>
      <c r="CM79" s="53"/>
      <c r="CN79" s="38">
        <v>-2451122000</v>
      </c>
      <c r="CO79" s="65">
        <v>3437093000</v>
      </c>
      <c r="CP79" s="53">
        <v>-18460000</v>
      </c>
      <c r="CQ79" s="38">
        <v>1425745000</v>
      </c>
      <c r="CR79" s="65"/>
      <c r="CS79" s="51">
        <v>1425745000</v>
      </c>
      <c r="CT79" s="48">
        <v>4235834000</v>
      </c>
    </row>
    <row r="80" spans="1:98" x14ac:dyDescent="0.2">
      <c r="A80" s="63" t="s">
        <v>283</v>
      </c>
      <c r="B80" s="63" t="s">
        <v>284</v>
      </c>
      <c r="C80" s="63" t="str">
        <f>VLOOKUP(A80,'[1]S&amp;P 500 Wikipedia'!A:D,3,FALSE)</f>
        <v>Communication Services</v>
      </c>
      <c r="D80" s="63">
        <v>378110</v>
      </c>
      <c r="E80" s="63" t="s">
        <v>16</v>
      </c>
      <c r="F80" s="63">
        <v>2017</v>
      </c>
      <c r="G80" s="63" t="s">
        <v>17</v>
      </c>
      <c r="H80" s="64">
        <v>43100</v>
      </c>
      <c r="I80" s="64">
        <v>43133</v>
      </c>
      <c r="J80" s="64">
        <v>43312</v>
      </c>
      <c r="K80" s="63">
        <v>240493327</v>
      </c>
      <c r="L80" s="63">
        <v>387965203</v>
      </c>
      <c r="M80" s="63" t="s">
        <v>2445</v>
      </c>
      <c r="N80" s="47">
        <v>621000000</v>
      </c>
      <c r="O80" s="65">
        <v>621000000</v>
      </c>
      <c r="P80" s="53"/>
      <c r="Q80" s="47">
        <v>1635000000</v>
      </c>
      <c r="R80" s="65">
        <v>1635000000</v>
      </c>
      <c r="S80" s="53"/>
      <c r="T80" s="48"/>
      <c r="U80" s="47"/>
      <c r="V80" s="65"/>
      <c r="W80" s="65"/>
      <c r="X80" s="65"/>
      <c r="Y80" s="53"/>
      <c r="Z80" s="48">
        <v>299000000</v>
      </c>
      <c r="AA80" s="48">
        <v>299000000</v>
      </c>
      <c r="AB80" s="48"/>
      <c r="AC80" s="48"/>
      <c r="AD80" s="48"/>
      <c r="AE80" s="48"/>
      <c r="AF80" s="48"/>
      <c r="AG80" s="48"/>
      <c r="AH80" s="48">
        <v>2555000000</v>
      </c>
      <c r="AI80" s="47">
        <v>33888000000</v>
      </c>
      <c r="AJ80" s="65"/>
      <c r="AK80" s="53"/>
      <c r="AL80" s="47"/>
      <c r="AM80" s="65"/>
      <c r="AN80" s="65"/>
      <c r="AO80" s="53"/>
      <c r="AP80" s="47">
        <v>110180000000</v>
      </c>
      <c r="AQ80" s="65">
        <v>11951000000</v>
      </c>
      <c r="AR80" s="65">
        <v>29554000000</v>
      </c>
      <c r="AS80" s="65"/>
      <c r="AT80" s="65"/>
      <c r="AU80" s="65"/>
      <c r="AV80" s="65"/>
      <c r="AW80" s="65"/>
      <c r="AX80" s="65"/>
      <c r="AY80" s="65"/>
      <c r="AZ80" s="53">
        <v>68675000000</v>
      </c>
      <c r="BA80" s="48">
        <v>144068000000</v>
      </c>
      <c r="BB80" s="48">
        <v>146623000000</v>
      </c>
      <c r="BC80" s="47">
        <v>9045000000</v>
      </c>
      <c r="BD80" s="65"/>
      <c r="BE80" s="65"/>
      <c r="BF80" s="65"/>
      <c r="BG80" s="53"/>
      <c r="BH80" s="47">
        <v>2045000000</v>
      </c>
      <c r="BI80" s="65"/>
      <c r="BJ80" s="65"/>
      <c r="BK80" s="53"/>
      <c r="BL80" s="47"/>
      <c r="BM80" s="65"/>
      <c r="BN80" s="65"/>
      <c r="BO80" s="65"/>
      <c r="BP80" s="65"/>
      <c r="BQ80" s="53"/>
      <c r="BR80" s="48">
        <v>11090000000</v>
      </c>
      <c r="BS80" s="47">
        <v>68186000000</v>
      </c>
      <c r="BT80" s="65"/>
      <c r="BU80" s="53"/>
      <c r="BV80" s="47">
        <v>19816000000</v>
      </c>
      <c r="BW80" s="65"/>
      <c r="BX80" s="65"/>
      <c r="BY80" s="65"/>
      <c r="BZ80" s="65"/>
      <c r="CA80" s="65"/>
      <c r="CB80" s="65"/>
      <c r="CC80" s="65">
        <v>17314000000</v>
      </c>
      <c r="CD80" s="65"/>
      <c r="CE80" s="65"/>
      <c r="CF80" s="53">
        <v>2502000000</v>
      </c>
      <c r="CG80" s="48">
        <v>88002000000</v>
      </c>
      <c r="CH80" s="74">
        <v>99092000000</v>
      </c>
      <c r="CI80" s="48">
        <v>0</v>
      </c>
      <c r="CJ80" s="47">
        <v>35253000000</v>
      </c>
      <c r="CK80" s="65"/>
      <c r="CL80" s="65">
        <v>35253000000</v>
      </c>
      <c r="CM80" s="53"/>
      <c r="CN80" s="38">
        <v>0</v>
      </c>
      <c r="CO80" s="65">
        <v>3832000000</v>
      </c>
      <c r="CP80" s="53">
        <v>-1000000</v>
      </c>
      <c r="CQ80" s="38">
        <v>39084000000</v>
      </c>
      <c r="CR80" s="65">
        <v>8447000000</v>
      </c>
      <c r="CS80" s="51">
        <v>47531000000</v>
      </c>
      <c r="CT80" s="48">
        <v>146623000000</v>
      </c>
    </row>
    <row r="81" spans="1:98" x14ac:dyDescent="0.2">
      <c r="A81" s="63" t="s">
        <v>316</v>
      </c>
      <c r="B81" s="63" t="s">
        <v>317</v>
      </c>
      <c r="C81" s="63" t="str">
        <f>VLOOKUP(A81,'[1]S&amp;P 500 Wikipedia'!A:D,3,FALSE)</f>
        <v>Consumer Staples</v>
      </c>
      <c r="D81" s="63">
        <v>255327</v>
      </c>
      <c r="E81" s="63" t="s">
        <v>16</v>
      </c>
      <c r="F81" s="63">
        <v>2017</v>
      </c>
      <c r="G81" s="63" t="s">
        <v>17</v>
      </c>
      <c r="H81" s="64">
        <v>43100</v>
      </c>
      <c r="I81" s="64">
        <v>43146</v>
      </c>
      <c r="J81" s="64">
        <v>43146</v>
      </c>
      <c r="K81" s="63">
        <v>878000000</v>
      </c>
      <c r="L81" s="63">
        <v>883100000</v>
      </c>
      <c r="M81" s="63" t="s">
        <v>2110</v>
      </c>
      <c r="N81" s="47">
        <v>1535000000</v>
      </c>
      <c r="O81" s="65">
        <v>1535000000</v>
      </c>
      <c r="P81" s="53"/>
      <c r="Q81" s="47">
        <v>1480000000</v>
      </c>
      <c r="R81" s="65">
        <v>1480000000</v>
      </c>
      <c r="S81" s="53"/>
      <c r="T81" s="48"/>
      <c r="U81" s="47">
        <v>1221000000</v>
      </c>
      <c r="V81" s="65"/>
      <c r="W81" s="65"/>
      <c r="X81" s="65"/>
      <c r="Y81" s="53"/>
      <c r="Z81" s="48">
        <v>403000000</v>
      </c>
      <c r="AA81" s="48"/>
      <c r="AB81" s="48"/>
      <c r="AC81" s="48"/>
      <c r="AD81" s="48"/>
      <c r="AE81" s="48"/>
      <c r="AF81" s="48"/>
      <c r="AG81" s="48"/>
      <c r="AH81" s="48">
        <v>4639000000</v>
      </c>
      <c r="AI81" s="47">
        <v>4072000000</v>
      </c>
      <c r="AJ81" s="65"/>
      <c r="AK81" s="53"/>
      <c r="AL81" s="47"/>
      <c r="AM81" s="65"/>
      <c r="AN81" s="65"/>
      <c r="AO81" s="53"/>
      <c r="AP81" s="47">
        <v>3965000000</v>
      </c>
      <c r="AQ81" s="65"/>
      <c r="AR81" s="65">
        <v>2218000000</v>
      </c>
      <c r="AS81" s="65">
        <v>1341000000</v>
      </c>
      <c r="AT81" s="65"/>
      <c r="AU81" s="65">
        <v>188000000</v>
      </c>
      <c r="AV81" s="65"/>
      <c r="AW81" s="65"/>
      <c r="AX81" s="65"/>
      <c r="AY81" s="65"/>
      <c r="AZ81" s="53">
        <v>218000000</v>
      </c>
      <c r="BA81" s="48">
        <v>8037000000</v>
      </c>
      <c r="BB81" s="48">
        <v>12676000000</v>
      </c>
      <c r="BC81" s="47">
        <v>1566000000</v>
      </c>
      <c r="BD81" s="65">
        <v>1212000000</v>
      </c>
      <c r="BE81" s="65">
        <v>354000000</v>
      </c>
      <c r="BF81" s="65"/>
      <c r="BG81" s="53"/>
      <c r="BH81" s="47">
        <v>11000000</v>
      </c>
      <c r="BI81" s="65">
        <v>11000000</v>
      </c>
      <c r="BJ81" s="65"/>
      <c r="BK81" s="53">
        <v>0</v>
      </c>
      <c r="BL81" s="47">
        <v>1831000000</v>
      </c>
      <c r="BM81" s="65"/>
      <c r="BN81" s="65"/>
      <c r="BO81" s="65"/>
      <c r="BP81" s="65"/>
      <c r="BQ81" s="53"/>
      <c r="BR81" s="48">
        <v>3408000000</v>
      </c>
      <c r="BS81" s="47">
        <v>6566000000</v>
      </c>
      <c r="BT81" s="65"/>
      <c r="BU81" s="53"/>
      <c r="BV81" s="47">
        <v>2459000000</v>
      </c>
      <c r="BW81" s="65"/>
      <c r="BX81" s="65"/>
      <c r="BY81" s="65"/>
      <c r="BZ81" s="65"/>
      <c r="CA81" s="65"/>
      <c r="CB81" s="65"/>
      <c r="CC81" s="65">
        <v>204000000</v>
      </c>
      <c r="CD81" s="65"/>
      <c r="CE81" s="65"/>
      <c r="CF81" s="53">
        <v>2255000000</v>
      </c>
      <c r="CG81" s="48">
        <v>9025000000</v>
      </c>
      <c r="CH81" s="74">
        <v>12433000000</v>
      </c>
      <c r="CI81" s="48"/>
      <c r="CJ81" s="47">
        <v>3450000000</v>
      </c>
      <c r="CK81" s="65">
        <v>1466000000</v>
      </c>
      <c r="CL81" s="65">
        <v>1984000000</v>
      </c>
      <c r="CM81" s="53"/>
      <c r="CN81" s="38">
        <v>-20181000000</v>
      </c>
      <c r="CO81" s="65">
        <v>20531000000</v>
      </c>
      <c r="CP81" s="53">
        <v>-3860000000</v>
      </c>
      <c r="CQ81" s="38">
        <v>-60000000</v>
      </c>
      <c r="CR81" s="65">
        <v>303000000</v>
      </c>
      <c r="CS81" s="51">
        <v>243000000</v>
      </c>
      <c r="CT81" s="48">
        <v>12676000000</v>
      </c>
    </row>
    <row r="82" spans="1:98" x14ac:dyDescent="0.2">
      <c r="A82" s="63" t="s">
        <v>1126</v>
      </c>
      <c r="B82" s="63" t="s">
        <v>1127</v>
      </c>
      <c r="C82" s="63" t="str">
        <f>VLOOKUP(A82,'[1]S&amp;P 500 Wikipedia'!A:D,3,FALSE)</f>
        <v>Consumer Staples</v>
      </c>
      <c r="D82" s="63">
        <v>218764</v>
      </c>
      <c r="E82" s="63" t="s">
        <v>16</v>
      </c>
      <c r="F82" s="63">
        <v>2018</v>
      </c>
      <c r="G82" s="63" t="s">
        <v>17</v>
      </c>
      <c r="H82" s="64">
        <v>43281</v>
      </c>
      <c r="I82" s="64">
        <v>43326</v>
      </c>
      <c r="J82" s="64">
        <v>43326</v>
      </c>
      <c r="K82" s="63">
        <v>129100000</v>
      </c>
      <c r="L82" s="63">
        <v>131260000</v>
      </c>
      <c r="M82" s="63" t="s">
        <v>2111</v>
      </c>
      <c r="N82" s="47">
        <v>131000000</v>
      </c>
      <c r="O82" s="65">
        <v>131000000</v>
      </c>
      <c r="P82" s="53"/>
      <c r="Q82" s="47">
        <v>600000000</v>
      </c>
      <c r="R82" s="65">
        <v>600000000</v>
      </c>
      <c r="S82" s="53"/>
      <c r="T82" s="48"/>
      <c r="U82" s="47">
        <v>506000000</v>
      </c>
      <c r="V82" s="65"/>
      <c r="W82" s="65"/>
      <c r="X82" s="65"/>
      <c r="Y82" s="53"/>
      <c r="Z82" s="48">
        <v>74000000</v>
      </c>
      <c r="AA82" s="48">
        <v>74000000</v>
      </c>
      <c r="AB82" s="48"/>
      <c r="AC82" s="48"/>
      <c r="AD82" s="48"/>
      <c r="AE82" s="48"/>
      <c r="AF82" s="48"/>
      <c r="AG82" s="48"/>
      <c r="AH82" s="48">
        <v>1311000000</v>
      </c>
      <c r="AI82" s="47">
        <v>996000000</v>
      </c>
      <c r="AJ82" s="65"/>
      <c r="AK82" s="53"/>
      <c r="AL82" s="47"/>
      <c r="AM82" s="65"/>
      <c r="AN82" s="65"/>
      <c r="AO82" s="53"/>
      <c r="AP82" s="47">
        <v>2753000000</v>
      </c>
      <c r="AQ82" s="65">
        <v>795000000</v>
      </c>
      <c r="AR82" s="65">
        <v>1602000000</v>
      </c>
      <c r="AS82" s="65">
        <v>134000000</v>
      </c>
      <c r="AT82" s="65"/>
      <c r="AU82" s="65"/>
      <c r="AV82" s="65"/>
      <c r="AW82" s="65"/>
      <c r="AX82" s="65"/>
      <c r="AY82" s="65"/>
      <c r="AZ82" s="53">
        <v>222000000</v>
      </c>
      <c r="BA82" s="48">
        <v>3749000000</v>
      </c>
      <c r="BB82" s="48">
        <v>5060000000</v>
      </c>
      <c r="BC82" s="47">
        <v>1001000000</v>
      </c>
      <c r="BD82" s="65"/>
      <c r="BE82" s="65"/>
      <c r="BF82" s="65"/>
      <c r="BG82" s="53">
        <v>1001000000</v>
      </c>
      <c r="BH82" s="47">
        <v>199000000</v>
      </c>
      <c r="BI82" s="65">
        <v>199000000</v>
      </c>
      <c r="BJ82" s="65"/>
      <c r="BK82" s="53">
        <v>0</v>
      </c>
      <c r="BL82" s="47"/>
      <c r="BM82" s="65"/>
      <c r="BN82" s="65"/>
      <c r="BO82" s="65"/>
      <c r="BP82" s="65"/>
      <c r="BQ82" s="53"/>
      <c r="BR82" s="48">
        <v>1200000000</v>
      </c>
      <c r="BS82" s="47">
        <v>2284000000</v>
      </c>
      <c r="BT82" s="65"/>
      <c r="BU82" s="53"/>
      <c r="BV82" s="47">
        <v>850000000</v>
      </c>
      <c r="BW82" s="65"/>
      <c r="BX82" s="65"/>
      <c r="BY82" s="65"/>
      <c r="BZ82" s="65"/>
      <c r="CA82" s="65"/>
      <c r="CB82" s="65"/>
      <c r="CC82" s="65">
        <v>72000000</v>
      </c>
      <c r="CD82" s="65"/>
      <c r="CE82" s="65"/>
      <c r="CF82" s="53">
        <v>778000000</v>
      </c>
      <c r="CG82" s="48">
        <v>3134000000</v>
      </c>
      <c r="CH82" s="74">
        <v>4334000000</v>
      </c>
      <c r="CI82" s="48">
        <v>0</v>
      </c>
      <c r="CJ82" s="47">
        <v>1134000000</v>
      </c>
      <c r="CK82" s="65">
        <v>159000000</v>
      </c>
      <c r="CL82" s="65">
        <v>975000000</v>
      </c>
      <c r="CM82" s="53"/>
      <c r="CN82" s="38">
        <v>-2658000000</v>
      </c>
      <c r="CO82" s="65">
        <v>2797000000</v>
      </c>
      <c r="CP82" s="53">
        <v>-547000000</v>
      </c>
      <c r="CQ82" s="38">
        <v>726000000</v>
      </c>
      <c r="CR82" s="65"/>
      <c r="CS82" s="51">
        <v>726000000</v>
      </c>
      <c r="CT82" s="48">
        <v>5060000000</v>
      </c>
    </row>
    <row r="83" spans="1:98" x14ac:dyDescent="0.2">
      <c r="A83" s="63" t="s">
        <v>319</v>
      </c>
      <c r="B83" s="63" t="s">
        <v>320</v>
      </c>
      <c r="C83" s="63" t="str">
        <f>VLOOKUP(A83,'[1]S&amp;P 500 Wikipedia'!A:D,3,FALSE)</f>
        <v>Communication Services</v>
      </c>
      <c r="D83" s="63">
        <v>106366</v>
      </c>
      <c r="E83" s="63" t="s">
        <v>16</v>
      </c>
      <c r="F83" s="63">
        <v>2017</v>
      </c>
      <c r="G83" s="63" t="s">
        <v>17</v>
      </c>
      <c r="H83" s="64">
        <v>43100</v>
      </c>
      <c r="I83" s="64">
        <v>43131</v>
      </c>
      <c r="J83" s="64">
        <v>43307</v>
      </c>
      <c r="K83" s="63">
        <v>4659000000</v>
      </c>
      <c r="L83" s="63">
        <v>4726000000</v>
      </c>
      <c r="M83" s="63" t="s">
        <v>2446</v>
      </c>
      <c r="N83" s="47">
        <v>3428000000</v>
      </c>
      <c r="O83" s="65">
        <v>3428000000</v>
      </c>
      <c r="P83" s="53"/>
      <c r="Q83" s="47">
        <v>8834000000</v>
      </c>
      <c r="R83" s="65">
        <v>8834000000</v>
      </c>
      <c r="S83" s="53"/>
      <c r="T83" s="48"/>
      <c r="U83" s="47"/>
      <c r="V83" s="65"/>
      <c r="W83" s="65"/>
      <c r="X83" s="65"/>
      <c r="Y83" s="53"/>
      <c r="Z83" s="48">
        <v>4081000000</v>
      </c>
      <c r="AA83" s="48"/>
      <c r="AB83" s="48"/>
      <c r="AC83" s="48"/>
      <c r="AD83" s="48"/>
      <c r="AE83" s="48"/>
      <c r="AF83" s="48"/>
      <c r="AG83" s="48">
        <v>4081000000</v>
      </c>
      <c r="AH83" s="48">
        <v>16343000000</v>
      </c>
      <c r="AI83" s="47">
        <v>38470000000</v>
      </c>
      <c r="AJ83" s="65"/>
      <c r="AK83" s="53"/>
      <c r="AL83" s="47">
        <v>6931000000</v>
      </c>
      <c r="AM83" s="65"/>
      <c r="AN83" s="65"/>
      <c r="AO83" s="53"/>
      <c r="AP83" s="47">
        <v>125718000000</v>
      </c>
      <c r="AQ83" s="65">
        <v>59364000000</v>
      </c>
      <c r="AR83" s="65">
        <v>36780000000</v>
      </c>
      <c r="AS83" s="65">
        <v>18133000000</v>
      </c>
      <c r="AT83" s="65"/>
      <c r="AU83" s="65"/>
      <c r="AV83" s="65"/>
      <c r="AW83" s="65"/>
      <c r="AX83" s="65"/>
      <c r="AY83" s="65"/>
      <c r="AZ83" s="53">
        <v>11441000000</v>
      </c>
      <c r="BA83" s="48">
        <v>171119000000</v>
      </c>
      <c r="BB83" s="48">
        <v>187462000000</v>
      </c>
      <c r="BC83" s="47">
        <v>15172000000</v>
      </c>
      <c r="BD83" s="65">
        <v>6908000000</v>
      </c>
      <c r="BE83" s="65"/>
      <c r="BF83" s="65"/>
      <c r="BG83" s="53">
        <v>8264000000</v>
      </c>
      <c r="BH83" s="47">
        <v>5134000000</v>
      </c>
      <c r="BI83" s="65"/>
      <c r="BJ83" s="65"/>
      <c r="BK83" s="53"/>
      <c r="BL83" s="47">
        <v>1687000000</v>
      </c>
      <c r="BM83" s="65">
        <v>1687000000</v>
      </c>
      <c r="BN83" s="65"/>
      <c r="BO83" s="65"/>
      <c r="BP83" s="65"/>
      <c r="BQ83" s="53"/>
      <c r="BR83" s="48">
        <v>21993000000</v>
      </c>
      <c r="BS83" s="47">
        <v>59422000000</v>
      </c>
      <c r="BT83" s="65"/>
      <c r="BU83" s="53"/>
      <c r="BV83" s="47">
        <v>35231000000</v>
      </c>
      <c r="BW83" s="65"/>
      <c r="BX83" s="65"/>
      <c r="BY83" s="65"/>
      <c r="BZ83" s="65"/>
      <c r="CA83" s="65"/>
      <c r="CB83" s="65"/>
      <c r="CC83" s="65">
        <v>24259000000</v>
      </c>
      <c r="CD83" s="65"/>
      <c r="CE83" s="65"/>
      <c r="CF83" s="53">
        <v>10972000000</v>
      </c>
      <c r="CG83" s="48">
        <v>94653000000</v>
      </c>
      <c r="CH83" s="74">
        <v>116646000000</v>
      </c>
      <c r="CI83" s="48">
        <v>0</v>
      </c>
      <c r="CJ83" s="47">
        <v>37552000000</v>
      </c>
      <c r="CK83" s="65"/>
      <c r="CL83" s="65"/>
      <c r="CM83" s="53"/>
      <c r="CN83" s="38">
        <v>-7517000000</v>
      </c>
      <c r="CO83" s="65">
        <v>38202000000</v>
      </c>
      <c r="CP83" s="53">
        <v>379000000</v>
      </c>
      <c r="CQ83" s="38">
        <v>68616000000</v>
      </c>
      <c r="CR83" s="65">
        <v>2200000000</v>
      </c>
      <c r="CS83" s="51">
        <v>70816000000</v>
      </c>
      <c r="CT83" s="48">
        <v>187462000000</v>
      </c>
    </row>
    <row r="84" spans="1:98" x14ac:dyDescent="0.2">
      <c r="A84" s="63" t="s">
        <v>304</v>
      </c>
      <c r="B84" s="63" t="s">
        <v>305</v>
      </c>
      <c r="C84" s="63" t="str">
        <f>VLOOKUP(A84,'[1]S&amp;P 500 Wikipedia'!A:D,3,FALSE)</f>
        <v>Financials</v>
      </c>
      <c r="D84" s="63">
        <v>378116</v>
      </c>
      <c r="E84" s="63" t="s">
        <v>16</v>
      </c>
      <c r="F84" s="63">
        <v>2017</v>
      </c>
      <c r="G84" s="63" t="s">
        <v>17</v>
      </c>
      <c r="H84" s="64">
        <v>43100</v>
      </c>
      <c r="I84" s="64">
        <v>43160</v>
      </c>
      <c r="J84" s="64">
        <v>43313</v>
      </c>
      <c r="K84" s="63">
        <v>339162000</v>
      </c>
      <c r="L84" s="63">
        <v>340609000</v>
      </c>
      <c r="M84" s="63" t="s">
        <v>2447</v>
      </c>
      <c r="N84" s="47">
        <v>1993700000</v>
      </c>
      <c r="O84" s="65">
        <v>1903600000</v>
      </c>
      <c r="P84" s="53">
        <v>90100000</v>
      </c>
      <c r="Q84" s="47">
        <v>359700000</v>
      </c>
      <c r="R84" s="65">
        <v>359700000</v>
      </c>
      <c r="S84" s="53"/>
      <c r="T84" s="48"/>
      <c r="U84" s="47"/>
      <c r="V84" s="65"/>
      <c r="W84" s="65"/>
      <c r="X84" s="65"/>
      <c r="Y84" s="53"/>
      <c r="Z84" s="48">
        <v>44553100000</v>
      </c>
      <c r="AA84" s="48"/>
      <c r="AB84" s="48"/>
      <c r="AC84" s="48"/>
      <c r="AD84" s="48"/>
      <c r="AE84" s="48"/>
      <c r="AF84" s="48"/>
      <c r="AG84" s="48">
        <v>44553100000</v>
      </c>
      <c r="AH84" s="48">
        <v>46906500000</v>
      </c>
      <c r="AI84" s="47">
        <v>399700000</v>
      </c>
      <c r="AJ84" s="65">
        <v>399700000</v>
      </c>
      <c r="AK84" s="53"/>
      <c r="AL84" s="47"/>
      <c r="AM84" s="65"/>
      <c r="AN84" s="65"/>
      <c r="AO84" s="53"/>
      <c r="AP84" s="47">
        <v>28485000000</v>
      </c>
      <c r="AQ84" s="65">
        <v>19521600000</v>
      </c>
      <c r="AR84" s="65">
        <v>7569000000</v>
      </c>
      <c r="AS84" s="65"/>
      <c r="AT84" s="65"/>
      <c r="AU84" s="65"/>
      <c r="AV84" s="65"/>
      <c r="AW84" s="65"/>
      <c r="AX84" s="65"/>
      <c r="AY84" s="65"/>
      <c r="AZ84" s="53">
        <v>1394400000</v>
      </c>
      <c r="BA84" s="48">
        <v>28884700000</v>
      </c>
      <c r="BB84" s="48">
        <v>75791200000</v>
      </c>
      <c r="BC84" s="47">
        <v>31300000</v>
      </c>
      <c r="BD84" s="65">
        <v>31300000</v>
      </c>
      <c r="BE84" s="65"/>
      <c r="BF84" s="65"/>
      <c r="BG84" s="53"/>
      <c r="BH84" s="47"/>
      <c r="BI84" s="65"/>
      <c r="BJ84" s="65"/>
      <c r="BK84" s="53"/>
      <c r="BL84" s="47">
        <v>1456300000</v>
      </c>
      <c r="BM84" s="65"/>
      <c r="BN84" s="65"/>
      <c r="BO84" s="65"/>
      <c r="BP84" s="65"/>
      <c r="BQ84" s="53">
        <v>1456300000</v>
      </c>
      <c r="BR84" s="48">
        <v>1487600000</v>
      </c>
      <c r="BS84" s="47">
        <v>2233100000</v>
      </c>
      <c r="BT84" s="65"/>
      <c r="BU84" s="53"/>
      <c r="BV84" s="47">
        <v>49658700000</v>
      </c>
      <c r="BW84" s="65"/>
      <c r="BX84" s="65"/>
      <c r="BY84" s="65"/>
      <c r="BZ84" s="65"/>
      <c r="CA84" s="65"/>
      <c r="CB84" s="65"/>
      <c r="CC84" s="65">
        <v>4857700000</v>
      </c>
      <c r="CD84" s="65"/>
      <c r="CE84" s="65"/>
      <c r="CF84" s="53">
        <v>44801000000</v>
      </c>
      <c r="CG84" s="48">
        <v>51891800000</v>
      </c>
      <c r="CH84" s="74">
        <v>53379400000</v>
      </c>
      <c r="CI84" s="48">
        <v>0</v>
      </c>
      <c r="CJ84" s="47">
        <v>17900300000</v>
      </c>
      <c r="CK84" s="65">
        <v>3400000</v>
      </c>
      <c r="CL84" s="65">
        <v>17896900000</v>
      </c>
      <c r="CM84" s="53"/>
      <c r="CN84" s="38"/>
      <c r="CO84" s="65">
        <v>4497200000</v>
      </c>
      <c r="CP84" s="53">
        <v>14300000</v>
      </c>
      <c r="CQ84" s="38">
        <v>22411800000</v>
      </c>
      <c r="CR84" s="65"/>
      <c r="CS84" s="51">
        <v>22411800000</v>
      </c>
      <c r="CT84" s="48">
        <v>75791200000</v>
      </c>
    </row>
    <row r="85" spans="1:98" x14ac:dyDescent="0.2">
      <c r="A85" s="63" t="s">
        <v>289</v>
      </c>
      <c r="B85" s="63" t="s">
        <v>290</v>
      </c>
      <c r="C85" s="63" t="str">
        <f>VLOOKUP(A85,'[1]S&amp;P 500 Wikipedia'!A:D,3,FALSE)</f>
        <v>Consumer Discretionary</v>
      </c>
      <c r="D85" s="63">
        <v>80874</v>
      </c>
      <c r="E85" s="63" t="s">
        <v>16</v>
      </c>
      <c r="F85" s="63">
        <v>2017</v>
      </c>
      <c r="G85" s="63" t="s">
        <v>17</v>
      </c>
      <c r="H85" s="64">
        <v>43100</v>
      </c>
      <c r="I85" s="64">
        <v>43139</v>
      </c>
      <c r="J85" s="64">
        <v>43308</v>
      </c>
      <c r="K85" s="63">
        <v>28150000</v>
      </c>
      <c r="L85" s="63">
        <v>28155000</v>
      </c>
      <c r="M85" s="63" t="s">
        <v>2448</v>
      </c>
      <c r="N85" s="47">
        <v>508951000</v>
      </c>
      <c r="O85" s="65">
        <v>184569000</v>
      </c>
      <c r="P85" s="53">
        <v>324382000</v>
      </c>
      <c r="Q85" s="47">
        <v>40453000</v>
      </c>
      <c r="R85" s="65">
        <v>40453000</v>
      </c>
      <c r="S85" s="53"/>
      <c r="T85" s="48"/>
      <c r="U85" s="47">
        <v>19860000</v>
      </c>
      <c r="V85" s="65"/>
      <c r="W85" s="65"/>
      <c r="X85" s="65"/>
      <c r="Y85" s="53"/>
      <c r="Z85" s="48">
        <v>60271000</v>
      </c>
      <c r="AA85" s="48">
        <v>50918000</v>
      </c>
      <c r="AB85" s="48"/>
      <c r="AC85" s="48"/>
      <c r="AD85" s="48"/>
      <c r="AE85" s="48">
        <v>9353000</v>
      </c>
      <c r="AF85" s="48"/>
      <c r="AG85" s="48"/>
      <c r="AH85" s="48">
        <v>629535000</v>
      </c>
      <c r="AI85" s="47">
        <v>1338366000</v>
      </c>
      <c r="AJ85" s="65">
        <v>1338366000</v>
      </c>
      <c r="AK85" s="53"/>
      <c r="AL85" s="47"/>
      <c r="AM85" s="65"/>
      <c r="AN85" s="65"/>
      <c r="AO85" s="53"/>
      <c r="AP85" s="47">
        <v>77791000</v>
      </c>
      <c r="AQ85" s="65"/>
      <c r="AR85" s="65">
        <v>21939000</v>
      </c>
      <c r="AS85" s="65"/>
      <c r="AT85" s="65"/>
      <c r="AU85" s="65"/>
      <c r="AV85" s="65"/>
      <c r="AW85" s="65"/>
      <c r="AX85" s="65"/>
      <c r="AY85" s="65"/>
      <c r="AZ85" s="53">
        <v>55852000</v>
      </c>
      <c r="BA85" s="48">
        <v>1416157000</v>
      </c>
      <c r="BB85" s="48">
        <v>2045692000</v>
      </c>
      <c r="BC85" s="47">
        <v>323893000</v>
      </c>
      <c r="BD85" s="65">
        <v>82028000</v>
      </c>
      <c r="BE85" s="65"/>
      <c r="BF85" s="65"/>
      <c r="BG85" s="53">
        <v>241865000</v>
      </c>
      <c r="BH85" s="47"/>
      <c r="BI85" s="65"/>
      <c r="BJ85" s="65"/>
      <c r="BK85" s="53"/>
      <c r="BL85" s="47"/>
      <c r="BM85" s="65"/>
      <c r="BN85" s="65"/>
      <c r="BO85" s="65"/>
      <c r="BP85" s="65"/>
      <c r="BQ85" s="53"/>
      <c r="BR85" s="48">
        <v>323893000</v>
      </c>
      <c r="BS85" s="47"/>
      <c r="BT85" s="65"/>
      <c r="BU85" s="53"/>
      <c r="BV85" s="47">
        <v>357354000</v>
      </c>
      <c r="BW85" s="65"/>
      <c r="BX85" s="65"/>
      <c r="BY85" s="65"/>
      <c r="BZ85" s="65"/>
      <c r="CA85" s="65"/>
      <c r="CB85" s="65"/>
      <c r="CC85" s="65">
        <v>814000</v>
      </c>
      <c r="CD85" s="65"/>
      <c r="CE85" s="65"/>
      <c r="CF85" s="53">
        <v>356540000</v>
      </c>
      <c r="CG85" s="48">
        <v>357354000</v>
      </c>
      <c r="CH85" s="74">
        <v>681247000</v>
      </c>
      <c r="CI85" s="48">
        <v>0</v>
      </c>
      <c r="CJ85" s="47">
        <v>1305449000</v>
      </c>
      <c r="CK85" s="65">
        <v>359000</v>
      </c>
      <c r="CL85" s="65">
        <v>1305090000</v>
      </c>
      <c r="CM85" s="53"/>
      <c r="CN85" s="38">
        <v>-2334409000</v>
      </c>
      <c r="CO85" s="65">
        <v>2397064000</v>
      </c>
      <c r="CP85" s="53">
        <v>-3659000</v>
      </c>
      <c r="CQ85" s="38">
        <v>1364445000</v>
      </c>
      <c r="CR85" s="65"/>
      <c r="CS85" s="51">
        <v>1364445000</v>
      </c>
      <c r="CT85" s="48">
        <v>2045692000</v>
      </c>
    </row>
    <row r="86" spans="1:98" x14ac:dyDescent="0.2">
      <c r="A86" s="63" t="s">
        <v>355</v>
      </c>
      <c r="B86" s="63" t="s">
        <v>356</v>
      </c>
      <c r="C86" s="63" t="str">
        <f>VLOOKUP(A86,'[1]S&amp;P 500 Wikipedia'!A:D,3,FALSE)</f>
        <v>Industrials</v>
      </c>
      <c r="D86" s="63">
        <v>120498</v>
      </c>
      <c r="E86" s="63" t="s">
        <v>16</v>
      </c>
      <c r="F86" s="63">
        <v>2017</v>
      </c>
      <c r="G86" s="63" t="s">
        <v>17</v>
      </c>
      <c r="H86" s="64">
        <v>43100</v>
      </c>
      <c r="I86" s="64">
        <v>43145</v>
      </c>
      <c r="J86" s="64">
        <v>43145</v>
      </c>
      <c r="K86" s="63">
        <v>165401280</v>
      </c>
      <c r="L86" s="63">
        <v>166283460</v>
      </c>
      <c r="M86" s="63" t="s">
        <v>2115</v>
      </c>
      <c r="N86" s="47">
        <v>1567000000</v>
      </c>
      <c r="O86" s="65">
        <v>1369000000</v>
      </c>
      <c r="P86" s="53">
        <v>198000000</v>
      </c>
      <c r="Q86" s="35">
        <v>3311000000</v>
      </c>
      <c r="R86" s="36">
        <v>3311000000</v>
      </c>
      <c r="S86" s="53"/>
      <c r="T86" s="48"/>
      <c r="U86" s="47">
        <v>3166000000</v>
      </c>
      <c r="V86" s="65"/>
      <c r="W86" s="65"/>
      <c r="X86" s="65"/>
      <c r="Y86" s="53"/>
      <c r="Z86" s="37">
        <v>884000000</v>
      </c>
      <c r="AA86" s="48">
        <v>577000000</v>
      </c>
      <c r="AB86" s="48"/>
      <c r="AC86" s="48"/>
      <c r="AD86" s="48"/>
      <c r="AE86" s="48"/>
      <c r="AF86" s="48"/>
      <c r="AG86" s="37">
        <v>307000000</v>
      </c>
      <c r="AH86" s="48">
        <v>8928000000</v>
      </c>
      <c r="AI86" s="47">
        <v>3927000000</v>
      </c>
      <c r="AJ86" s="65"/>
      <c r="AK86" s="53"/>
      <c r="AL86" s="47"/>
      <c r="AM86" s="65"/>
      <c r="AN86" s="65"/>
      <c r="AO86" s="53"/>
      <c r="AP86" s="47">
        <v>5220000000</v>
      </c>
      <c r="AQ86" s="65"/>
      <c r="AR86" s="65">
        <v>1082000000</v>
      </c>
      <c r="AS86" s="65">
        <v>973000000</v>
      </c>
      <c r="AT86" s="65"/>
      <c r="AU86" s="65"/>
      <c r="AV86" s="65"/>
      <c r="AW86" s="65">
        <v>1043000000</v>
      </c>
      <c r="AX86" s="65"/>
      <c r="AY86" s="65">
        <v>1156000000</v>
      </c>
      <c r="AZ86" s="53">
        <v>966000000</v>
      </c>
      <c r="BA86" s="48">
        <v>9147000000</v>
      </c>
      <c r="BB86" s="48">
        <v>18075000000</v>
      </c>
      <c r="BC86" s="47">
        <v>4305000000</v>
      </c>
      <c r="BD86" s="65">
        <v>2579000000</v>
      </c>
      <c r="BE86" s="65"/>
      <c r="BF86" s="65"/>
      <c r="BG86" s="53">
        <v>1726000000</v>
      </c>
      <c r="BH86" s="47">
        <v>418000000</v>
      </c>
      <c r="BI86" s="65">
        <v>355000000</v>
      </c>
      <c r="BJ86" s="65"/>
      <c r="BK86" s="53">
        <v>63000000</v>
      </c>
      <c r="BL86" s="47">
        <v>954000000</v>
      </c>
      <c r="BM86" s="65">
        <v>500000000</v>
      </c>
      <c r="BN86" s="65"/>
      <c r="BO86" s="65"/>
      <c r="BP86" s="65"/>
      <c r="BQ86" s="53">
        <v>454000000</v>
      </c>
      <c r="BR86" s="48">
        <v>5677000000</v>
      </c>
      <c r="BS86" s="47">
        <v>1588000000</v>
      </c>
      <c r="BT86" s="65"/>
      <c r="BU86" s="53"/>
      <c r="BV86" s="47">
        <v>2646000000</v>
      </c>
      <c r="BW86" s="65"/>
      <c r="BX86" s="65">
        <v>619000000</v>
      </c>
      <c r="BY86" s="65">
        <v>330000000</v>
      </c>
      <c r="BZ86" s="65">
        <v>289000000</v>
      </c>
      <c r="CA86" s="65"/>
      <c r="CB86" s="65"/>
      <c r="CC86" s="65"/>
      <c r="CD86" s="65"/>
      <c r="CE86" s="65"/>
      <c r="CF86" s="53">
        <v>2027000000</v>
      </c>
      <c r="CG86" s="48">
        <v>4234000000</v>
      </c>
      <c r="CH86" s="74">
        <v>9911000000</v>
      </c>
      <c r="CI86" s="48"/>
      <c r="CJ86" s="47">
        <v>2203000000</v>
      </c>
      <c r="CK86" s="65">
        <v>2203000000</v>
      </c>
      <c r="CL86" s="65"/>
      <c r="CM86" s="53"/>
      <c r="CN86" s="38">
        <v>-4905000000</v>
      </c>
      <c r="CO86" s="65">
        <v>11464000000</v>
      </c>
      <c r="CP86" s="53">
        <v>-1503000000</v>
      </c>
      <c r="CQ86" s="38">
        <v>7259000000</v>
      </c>
      <c r="CR86" s="65">
        <v>905000000</v>
      </c>
      <c r="CS86" s="51">
        <v>8164000000</v>
      </c>
      <c r="CT86" s="48">
        <v>18075000000</v>
      </c>
    </row>
    <row r="87" spans="1:98" x14ac:dyDescent="0.2">
      <c r="A87" s="63" t="s">
        <v>307</v>
      </c>
      <c r="B87" s="63" t="s">
        <v>308</v>
      </c>
      <c r="C87" s="63" t="str">
        <f>VLOOKUP(A87,'[1]S&amp;P 500 Wikipedia'!A:D,3,FALSE)</f>
        <v>Utilities</v>
      </c>
      <c r="D87" s="63">
        <v>378117</v>
      </c>
      <c r="E87" s="63" t="s">
        <v>16</v>
      </c>
      <c r="F87" s="63">
        <v>2017</v>
      </c>
      <c r="G87" s="63" t="s">
        <v>17</v>
      </c>
      <c r="H87" s="64">
        <v>43100</v>
      </c>
      <c r="I87" s="64">
        <v>43145</v>
      </c>
      <c r="J87" s="64">
        <v>43501</v>
      </c>
      <c r="K87" s="63">
        <v>281400000</v>
      </c>
      <c r="L87" s="63">
        <v>281400000</v>
      </c>
      <c r="M87" s="63" t="s">
        <v>1660</v>
      </c>
      <c r="N87" s="47">
        <v>182000000</v>
      </c>
      <c r="O87" s="65">
        <v>182000000</v>
      </c>
      <c r="P87" s="53"/>
      <c r="Q87" s="47">
        <v>1230000000</v>
      </c>
      <c r="R87" s="65">
        <v>1032000000</v>
      </c>
      <c r="S87" s="53">
        <v>198000000</v>
      </c>
      <c r="T87" s="48"/>
      <c r="U87" s="47">
        <v>133000000</v>
      </c>
      <c r="V87" s="65"/>
      <c r="W87" s="65"/>
      <c r="X87" s="65"/>
      <c r="Y87" s="53"/>
      <c r="Z87" s="48">
        <v>930000000</v>
      </c>
      <c r="AA87" s="48">
        <v>83000000</v>
      </c>
      <c r="AB87" s="48"/>
      <c r="AC87" s="48">
        <v>2000000</v>
      </c>
      <c r="AD87" s="48">
        <v>257000000</v>
      </c>
      <c r="AE87" s="48"/>
      <c r="AF87" s="48"/>
      <c r="AG87" s="48">
        <v>588000000</v>
      </c>
      <c r="AH87" s="48">
        <v>2475000000</v>
      </c>
      <c r="AI87" s="47">
        <v>16761000000</v>
      </c>
      <c r="AJ87" s="65">
        <v>23271000000</v>
      </c>
      <c r="AK87" s="53">
        <v>-6510000000</v>
      </c>
      <c r="AL87" s="47">
        <v>64000000</v>
      </c>
      <c r="AM87" s="65">
        <v>64000000</v>
      </c>
      <c r="AN87" s="65"/>
      <c r="AO87" s="53"/>
      <c r="AP87" s="47">
        <v>3750000000</v>
      </c>
      <c r="AQ87" s="65"/>
      <c r="AR87" s="65"/>
      <c r="AS87" s="65"/>
      <c r="AT87" s="65"/>
      <c r="AU87" s="65"/>
      <c r="AV87" s="65"/>
      <c r="AW87" s="65"/>
      <c r="AX87" s="65"/>
      <c r="AY87" s="65"/>
      <c r="AZ87" s="53">
        <v>3750000000</v>
      </c>
      <c r="BA87" s="48">
        <v>20575000000</v>
      </c>
      <c r="BB87" s="48">
        <v>23050000000</v>
      </c>
      <c r="BC87" s="47">
        <v>956000000</v>
      </c>
      <c r="BD87" s="65">
        <v>725000000</v>
      </c>
      <c r="BE87" s="65"/>
      <c r="BF87" s="65"/>
      <c r="BG87" s="53">
        <v>231000000</v>
      </c>
      <c r="BH87" s="47">
        <v>1103000000</v>
      </c>
      <c r="BI87" s="65"/>
      <c r="BJ87" s="65"/>
      <c r="BK87" s="53"/>
      <c r="BL87" s="47">
        <v>725000000</v>
      </c>
      <c r="BM87" s="65"/>
      <c r="BN87" s="65"/>
      <c r="BO87" s="65">
        <v>360000000</v>
      </c>
      <c r="BP87" s="65"/>
      <c r="BQ87" s="53">
        <v>365000000</v>
      </c>
      <c r="BR87" s="48">
        <v>2784000000</v>
      </c>
      <c r="BS87" s="47">
        <v>9214000000</v>
      </c>
      <c r="BT87" s="65">
        <v>9123000000</v>
      </c>
      <c r="BU87" s="53">
        <v>91000000</v>
      </c>
      <c r="BV87" s="47">
        <v>6574000000</v>
      </c>
      <c r="BW87" s="65"/>
      <c r="BX87" s="65"/>
      <c r="BY87" s="65"/>
      <c r="BZ87" s="65"/>
      <c r="CA87" s="65"/>
      <c r="CB87" s="65"/>
      <c r="CC87" s="65">
        <v>1356000000</v>
      </c>
      <c r="CD87" s="65"/>
      <c r="CE87" s="65"/>
      <c r="CF87" s="53">
        <v>5218000000</v>
      </c>
      <c r="CG87" s="48">
        <v>15788000000</v>
      </c>
      <c r="CH87" s="74">
        <v>18572000000</v>
      </c>
      <c r="CI87" s="48"/>
      <c r="CJ87" s="47">
        <v>5022000000</v>
      </c>
      <c r="CK87" s="65">
        <v>3000000</v>
      </c>
      <c r="CL87" s="65">
        <v>5019000000</v>
      </c>
      <c r="CM87" s="53"/>
      <c r="CN87" s="38"/>
      <c r="CO87" s="65">
        <v>-531000000</v>
      </c>
      <c r="CP87" s="53">
        <v>-50000000</v>
      </c>
      <c r="CQ87" s="38">
        <v>4441000000</v>
      </c>
      <c r="CR87" s="65">
        <v>37000000</v>
      </c>
      <c r="CS87" s="51">
        <v>4478000000</v>
      </c>
      <c r="CT87" s="48">
        <v>23050000000</v>
      </c>
    </row>
    <row r="88" spans="1:98" x14ac:dyDescent="0.2">
      <c r="A88" s="63" t="s">
        <v>268</v>
      </c>
      <c r="B88" s="63" t="s">
        <v>269</v>
      </c>
      <c r="C88" s="63" t="str">
        <f>VLOOKUP(A88,'[1]S&amp;P 500 Wikipedia'!A:D,3,FALSE)</f>
        <v>Health Care</v>
      </c>
      <c r="D88" s="63">
        <v>378107</v>
      </c>
      <c r="E88" s="63" t="s">
        <v>16</v>
      </c>
      <c r="F88" s="63">
        <v>2017</v>
      </c>
      <c r="G88" s="63" t="s">
        <v>17</v>
      </c>
      <c r="H88" s="64">
        <v>43100</v>
      </c>
      <c r="I88" s="64">
        <v>43151</v>
      </c>
      <c r="J88" s="64">
        <v>43305</v>
      </c>
      <c r="K88" s="63">
        <v>345538064</v>
      </c>
      <c r="L88" s="63">
        <v>355273420</v>
      </c>
      <c r="M88" s="63" t="s">
        <v>2449</v>
      </c>
      <c r="N88" s="47">
        <v>4603000000</v>
      </c>
      <c r="O88" s="65">
        <v>4072000000</v>
      </c>
      <c r="P88" s="53">
        <v>531000000</v>
      </c>
      <c r="Q88" s="35">
        <v>3413000000</v>
      </c>
      <c r="R88" s="36">
        <v>3413000000</v>
      </c>
      <c r="S88" s="53"/>
      <c r="T88" s="48"/>
      <c r="U88" s="47"/>
      <c r="V88" s="65"/>
      <c r="W88" s="65"/>
      <c r="X88" s="65"/>
      <c r="Y88" s="53"/>
      <c r="Z88" s="37">
        <v>687000000</v>
      </c>
      <c r="AA88" s="48"/>
      <c r="AB88" s="48"/>
      <c r="AC88" s="48"/>
      <c r="AD88" s="48"/>
      <c r="AE88" s="48"/>
      <c r="AF88" s="48"/>
      <c r="AG88" s="37">
        <v>687000000</v>
      </c>
      <c r="AH88" s="48">
        <v>8703000000</v>
      </c>
      <c r="AI88" s="47">
        <v>1104000000</v>
      </c>
      <c r="AJ88" s="65">
        <v>1104000000</v>
      </c>
      <c r="AK88" s="53"/>
      <c r="AL88" s="47">
        <v>5312000000</v>
      </c>
      <c r="AM88" s="65"/>
      <c r="AN88" s="65"/>
      <c r="AO88" s="53"/>
      <c r="AP88" s="47">
        <v>6736000000</v>
      </c>
      <c r="AQ88" s="65">
        <v>1398000000</v>
      </c>
      <c r="AR88" s="65">
        <v>4749000000</v>
      </c>
      <c r="AS88" s="65"/>
      <c r="AT88" s="65"/>
      <c r="AU88" s="65"/>
      <c r="AV88" s="65"/>
      <c r="AW88" s="65"/>
      <c r="AX88" s="65"/>
      <c r="AY88" s="65"/>
      <c r="AZ88" s="53">
        <v>589000000</v>
      </c>
      <c r="BA88" s="48">
        <v>13152000000</v>
      </c>
      <c r="BB88" s="48">
        <v>21855000000</v>
      </c>
      <c r="BC88" s="47">
        <v>4714000000</v>
      </c>
      <c r="BD88" s="65">
        <v>4165000000</v>
      </c>
      <c r="BE88" s="65"/>
      <c r="BF88" s="65"/>
      <c r="BG88" s="53">
        <v>549000000</v>
      </c>
      <c r="BH88" s="47">
        <v>4000000</v>
      </c>
      <c r="BI88" s="65"/>
      <c r="BJ88" s="65"/>
      <c r="BK88" s="53">
        <v>4000000</v>
      </c>
      <c r="BL88" s="47">
        <v>4614000000</v>
      </c>
      <c r="BM88" s="65">
        <v>328000000</v>
      </c>
      <c r="BN88" s="65"/>
      <c r="BO88" s="65"/>
      <c r="BP88" s="65"/>
      <c r="BQ88" s="53">
        <v>4286000000</v>
      </c>
      <c r="BR88" s="48">
        <v>9332000000</v>
      </c>
      <c r="BS88" s="47">
        <v>4695000000</v>
      </c>
      <c r="BT88" s="65"/>
      <c r="BU88" s="53"/>
      <c r="BV88" s="47">
        <v>952000000</v>
      </c>
      <c r="BW88" s="65"/>
      <c r="BX88" s="65"/>
      <c r="BY88" s="65"/>
      <c r="BZ88" s="65"/>
      <c r="CA88" s="65"/>
      <c r="CB88" s="65"/>
      <c r="CC88" s="65"/>
      <c r="CD88" s="65"/>
      <c r="CE88" s="65"/>
      <c r="CF88" s="53">
        <v>952000000</v>
      </c>
      <c r="CG88" s="48">
        <v>5647000000</v>
      </c>
      <c r="CH88" s="74">
        <v>14979000000</v>
      </c>
      <c r="CI88" s="48">
        <v>0</v>
      </c>
      <c r="CJ88" s="47">
        <v>4349000000</v>
      </c>
      <c r="CK88" s="65">
        <v>0</v>
      </c>
      <c r="CL88" s="65">
        <v>4349000000</v>
      </c>
      <c r="CM88" s="53"/>
      <c r="CN88" s="38">
        <v>-244000000</v>
      </c>
      <c r="CO88" s="65">
        <v>2748000000</v>
      </c>
      <c r="CP88" s="53">
        <v>-3000000</v>
      </c>
      <c r="CQ88" s="38">
        <v>6850000000</v>
      </c>
      <c r="CR88" s="65">
        <v>26000000</v>
      </c>
      <c r="CS88" s="51">
        <v>6876000000</v>
      </c>
      <c r="CT88" s="48">
        <v>21855000000</v>
      </c>
    </row>
    <row r="89" spans="1:98" x14ac:dyDescent="0.2">
      <c r="A89" s="63" t="s">
        <v>271</v>
      </c>
      <c r="B89" s="63" t="s">
        <v>272</v>
      </c>
      <c r="C89" s="63" t="str">
        <f>VLOOKUP(A89,'[1]S&amp;P 500 Wikipedia'!A:D,3,FALSE)</f>
        <v>Utilities</v>
      </c>
      <c r="D89" s="63">
        <v>378108</v>
      </c>
      <c r="E89" s="63" t="s">
        <v>16</v>
      </c>
      <c r="F89" s="63">
        <v>2017</v>
      </c>
      <c r="G89" s="63" t="s">
        <v>17</v>
      </c>
      <c r="H89" s="64">
        <v>43100</v>
      </c>
      <c r="I89" s="64">
        <v>43153</v>
      </c>
      <c r="J89" s="64">
        <v>43315</v>
      </c>
      <c r="K89" s="63">
        <v>431040000</v>
      </c>
      <c r="L89" s="63">
        <v>436001000</v>
      </c>
      <c r="M89" s="63" t="s">
        <v>2450</v>
      </c>
      <c r="N89" s="47">
        <v>1220000000</v>
      </c>
      <c r="O89" s="65">
        <v>260000000</v>
      </c>
      <c r="P89" s="53">
        <v>960000000</v>
      </c>
      <c r="Q89" s="47">
        <v>1000000000</v>
      </c>
      <c r="R89" s="65">
        <v>1000000000</v>
      </c>
      <c r="S89" s="53"/>
      <c r="T89" s="48"/>
      <c r="U89" s="47">
        <v>397000000</v>
      </c>
      <c r="V89" s="65">
        <v>175000000</v>
      </c>
      <c r="W89" s="65"/>
      <c r="X89" s="65"/>
      <c r="Y89" s="53">
        <v>222000000</v>
      </c>
      <c r="Z89" s="48">
        <v>778000000</v>
      </c>
      <c r="AA89" s="48">
        <v>241000000</v>
      </c>
      <c r="AB89" s="48">
        <v>110000000</v>
      </c>
      <c r="AC89" s="48"/>
      <c r="AD89" s="48"/>
      <c r="AE89" s="48">
        <v>0</v>
      </c>
      <c r="AF89" s="48"/>
      <c r="AG89" s="48">
        <v>427000000</v>
      </c>
      <c r="AH89" s="48">
        <v>3395000000</v>
      </c>
      <c r="AI89" s="47">
        <v>13057000000</v>
      </c>
      <c r="AJ89" s="65">
        <v>19031000000</v>
      </c>
      <c r="AK89" s="53">
        <v>-5974000000</v>
      </c>
      <c r="AL89" s="47"/>
      <c r="AM89" s="65"/>
      <c r="AN89" s="65"/>
      <c r="AO89" s="53"/>
      <c r="AP89" s="47">
        <v>6284000000</v>
      </c>
      <c r="AQ89" s="65"/>
      <c r="AR89" s="65">
        <v>867000000</v>
      </c>
      <c r="AS89" s="65"/>
      <c r="AT89" s="65"/>
      <c r="AU89" s="65"/>
      <c r="AV89" s="65">
        <v>44000000</v>
      </c>
      <c r="AW89" s="65"/>
      <c r="AX89" s="65"/>
      <c r="AY89" s="65">
        <v>2835000000</v>
      </c>
      <c r="AZ89" s="53">
        <v>2538000000</v>
      </c>
      <c r="BA89" s="48">
        <v>19341000000</v>
      </c>
      <c r="BB89" s="48">
        <v>22736000000</v>
      </c>
      <c r="BC89" s="47">
        <v>1264000000</v>
      </c>
      <c r="BD89" s="65">
        <v>963000000</v>
      </c>
      <c r="BE89" s="65"/>
      <c r="BF89" s="65">
        <v>120000000</v>
      </c>
      <c r="BG89" s="53">
        <v>181000000</v>
      </c>
      <c r="BH89" s="47">
        <v>645000000</v>
      </c>
      <c r="BI89" s="65">
        <v>39000000</v>
      </c>
      <c r="BJ89" s="65"/>
      <c r="BK89" s="53">
        <v>606000000</v>
      </c>
      <c r="BL89" s="47">
        <v>1160000000</v>
      </c>
      <c r="BM89" s="65"/>
      <c r="BN89" s="65">
        <v>688000000</v>
      </c>
      <c r="BO89" s="65"/>
      <c r="BP89" s="65"/>
      <c r="BQ89" s="53">
        <v>472000000</v>
      </c>
      <c r="BR89" s="48">
        <v>3069000000</v>
      </c>
      <c r="BS89" s="47">
        <v>6761000000</v>
      </c>
      <c r="BT89" s="65"/>
      <c r="BU89" s="53"/>
      <c r="BV89" s="47">
        <v>8218000000</v>
      </c>
      <c r="BW89" s="65"/>
      <c r="BX89" s="65">
        <v>785000000</v>
      </c>
      <c r="BY89" s="65"/>
      <c r="BZ89" s="65"/>
      <c r="CA89" s="65"/>
      <c r="CB89" s="65"/>
      <c r="CC89" s="65">
        <v>3174000000</v>
      </c>
      <c r="CD89" s="65">
        <v>4000000</v>
      </c>
      <c r="CE89" s="65"/>
      <c r="CF89" s="53">
        <v>4255000000</v>
      </c>
      <c r="CG89" s="48">
        <v>14979000000</v>
      </c>
      <c r="CH89" s="74">
        <v>18048000000</v>
      </c>
      <c r="CI89" s="48">
        <v>0</v>
      </c>
      <c r="CJ89" s="47">
        <v>4213000000</v>
      </c>
      <c r="CK89" s="65">
        <v>4000000</v>
      </c>
      <c r="CL89" s="65">
        <v>4209000000</v>
      </c>
      <c r="CM89" s="53"/>
      <c r="CN89" s="38"/>
      <c r="CO89" s="65">
        <v>543000000</v>
      </c>
      <c r="CP89" s="53">
        <v>-68000000</v>
      </c>
      <c r="CQ89" s="38">
        <v>4688000000</v>
      </c>
      <c r="CR89" s="65"/>
      <c r="CS89" s="51">
        <v>4688000000</v>
      </c>
      <c r="CT89" s="48">
        <v>22736000000</v>
      </c>
    </row>
    <row r="90" spans="1:98" x14ac:dyDescent="0.2">
      <c r="A90" s="63" t="s">
        <v>236</v>
      </c>
      <c r="B90" s="63" t="s">
        <v>237</v>
      </c>
      <c r="C90" s="63" t="str">
        <f>VLOOKUP(A90,'[1]S&amp;P 500 Wikipedia'!A:D,3,FALSE)</f>
        <v>Energy</v>
      </c>
      <c r="D90" s="63">
        <v>378102</v>
      </c>
      <c r="E90" s="63" t="s">
        <v>16</v>
      </c>
      <c r="F90" s="63">
        <v>2017</v>
      </c>
      <c r="G90" s="63" t="s">
        <v>17</v>
      </c>
      <c r="H90" s="64">
        <v>43100</v>
      </c>
      <c r="I90" s="64">
        <v>43160</v>
      </c>
      <c r="J90" s="64">
        <v>43161</v>
      </c>
      <c r="K90" s="63">
        <v>462326000</v>
      </c>
      <c r="L90" s="63">
        <v>463791000</v>
      </c>
      <c r="M90" s="63" t="s">
        <v>2118</v>
      </c>
      <c r="N90" s="47">
        <v>480047000</v>
      </c>
      <c r="O90" s="65">
        <v>480047000</v>
      </c>
      <c r="P90" s="53"/>
      <c r="Q90" s="47">
        <v>216004000</v>
      </c>
      <c r="R90" s="65">
        <v>216004000</v>
      </c>
      <c r="S90" s="53"/>
      <c r="T90" s="48"/>
      <c r="U90" s="47">
        <v>8006000</v>
      </c>
      <c r="V90" s="65"/>
      <c r="W90" s="65"/>
      <c r="X90" s="65"/>
      <c r="Y90" s="53"/>
      <c r="Z90" s="48">
        <v>60900000</v>
      </c>
      <c r="AA90" s="48"/>
      <c r="AB90" s="48"/>
      <c r="AC90" s="48">
        <v>1440000</v>
      </c>
      <c r="AD90" s="48"/>
      <c r="AE90" s="48">
        <v>56666000</v>
      </c>
      <c r="AF90" s="48"/>
      <c r="AG90" s="48">
        <v>2794000</v>
      </c>
      <c r="AH90" s="48">
        <v>764957000</v>
      </c>
      <c r="AI90" s="47">
        <v>3072204000</v>
      </c>
      <c r="AJ90" s="65"/>
      <c r="AK90" s="53"/>
      <c r="AL90" s="47"/>
      <c r="AM90" s="65"/>
      <c r="AN90" s="65"/>
      <c r="AO90" s="53"/>
      <c r="AP90" s="47">
        <v>890183000</v>
      </c>
      <c r="AQ90" s="65"/>
      <c r="AR90" s="65"/>
      <c r="AS90" s="65"/>
      <c r="AT90" s="65"/>
      <c r="AU90" s="65"/>
      <c r="AV90" s="65"/>
      <c r="AW90" s="65"/>
      <c r="AX90" s="65">
        <v>778855000</v>
      </c>
      <c r="AY90" s="65">
        <v>86077000</v>
      </c>
      <c r="AZ90" s="53">
        <v>25251000</v>
      </c>
      <c r="BA90" s="48">
        <v>3962387000</v>
      </c>
      <c r="BB90" s="48">
        <v>4727344000</v>
      </c>
      <c r="BC90" s="47">
        <v>293061000</v>
      </c>
      <c r="BD90" s="65">
        <v>238045000</v>
      </c>
      <c r="BE90" s="65"/>
      <c r="BF90" s="65">
        <v>27575000</v>
      </c>
      <c r="BG90" s="53">
        <v>27441000</v>
      </c>
      <c r="BH90" s="47">
        <v>304000000</v>
      </c>
      <c r="BI90" s="65"/>
      <c r="BJ90" s="65"/>
      <c r="BK90" s="53">
        <v>304000000</v>
      </c>
      <c r="BL90" s="47">
        <v>30637000</v>
      </c>
      <c r="BM90" s="65"/>
      <c r="BN90" s="65">
        <v>30637000</v>
      </c>
      <c r="BO90" s="65"/>
      <c r="BP90" s="65"/>
      <c r="BQ90" s="53"/>
      <c r="BR90" s="48">
        <v>627698000</v>
      </c>
      <c r="BS90" s="47">
        <v>1217891000</v>
      </c>
      <c r="BT90" s="65"/>
      <c r="BU90" s="53"/>
      <c r="BV90" s="47">
        <v>357850000</v>
      </c>
      <c r="BW90" s="65"/>
      <c r="BX90" s="65">
        <v>29396000</v>
      </c>
      <c r="BY90" s="65"/>
      <c r="BZ90" s="65"/>
      <c r="CA90" s="65"/>
      <c r="CB90" s="65"/>
      <c r="CC90" s="65">
        <v>227030000</v>
      </c>
      <c r="CD90" s="65"/>
      <c r="CE90" s="65"/>
      <c r="CF90" s="53">
        <v>101424000</v>
      </c>
      <c r="CG90" s="48">
        <v>1575741000</v>
      </c>
      <c r="CH90" s="74">
        <v>2203439000</v>
      </c>
      <c r="CI90" s="48"/>
      <c r="CJ90" s="47">
        <v>1789974000</v>
      </c>
      <c r="CK90" s="65">
        <v>47555000</v>
      </c>
      <c r="CL90" s="65">
        <v>1742419000</v>
      </c>
      <c r="CM90" s="53"/>
      <c r="CN90" s="38">
        <v>-430576000</v>
      </c>
      <c r="CO90" s="65">
        <v>1162430000</v>
      </c>
      <c r="CP90" s="53">
        <v>2077000</v>
      </c>
      <c r="CQ90" s="38">
        <v>2523905000</v>
      </c>
      <c r="CR90" s="65"/>
      <c r="CS90" s="51">
        <v>2523905000</v>
      </c>
      <c r="CT90" s="48">
        <v>4727344000</v>
      </c>
    </row>
    <row r="91" spans="1:98" x14ac:dyDescent="0.2">
      <c r="A91" s="63" t="s">
        <v>1129</v>
      </c>
      <c r="B91" s="63" t="s">
        <v>1130</v>
      </c>
      <c r="C91" s="63" t="str">
        <f>VLOOKUP(A91,'[1]S&amp;P 500 Wikipedia'!A:D,3,FALSE)</f>
        <v>Health Care</v>
      </c>
      <c r="D91" s="63">
        <v>186450</v>
      </c>
      <c r="E91" s="63" t="s">
        <v>16</v>
      </c>
      <c r="F91" s="63">
        <v>2017</v>
      </c>
      <c r="G91" s="63" t="s">
        <v>17</v>
      </c>
      <c r="H91" s="64">
        <v>43039</v>
      </c>
      <c r="I91" s="64">
        <v>43091</v>
      </c>
      <c r="J91" s="64">
        <v>43091</v>
      </c>
      <c r="K91" s="63">
        <v>48900000</v>
      </c>
      <c r="L91" s="63">
        <v>49901000</v>
      </c>
      <c r="M91" s="63" t="s">
        <v>2119</v>
      </c>
      <c r="N91" s="47">
        <v>88800000</v>
      </c>
      <c r="O91" s="65">
        <v>88800000</v>
      </c>
      <c r="P91" s="53"/>
      <c r="Q91" s="47">
        <v>316600000</v>
      </c>
      <c r="R91" s="65">
        <v>316600000</v>
      </c>
      <c r="S91" s="53"/>
      <c r="T91" s="48"/>
      <c r="U91" s="47">
        <v>454100000</v>
      </c>
      <c r="V91" s="65"/>
      <c r="W91" s="65"/>
      <c r="X91" s="65"/>
      <c r="Y91" s="53"/>
      <c r="Z91" s="48">
        <v>93700000</v>
      </c>
      <c r="AA91" s="48">
        <v>93700000</v>
      </c>
      <c r="AB91" s="48"/>
      <c r="AC91" s="48"/>
      <c r="AD91" s="48">
        <v>0</v>
      </c>
      <c r="AE91" s="48"/>
      <c r="AF91" s="48"/>
      <c r="AG91" s="48"/>
      <c r="AH91" s="48">
        <v>953200000</v>
      </c>
      <c r="AI91" s="47">
        <v>910100000</v>
      </c>
      <c r="AJ91" s="65">
        <v>1757500000</v>
      </c>
      <c r="AK91" s="53">
        <v>-847400000</v>
      </c>
      <c r="AL91" s="47"/>
      <c r="AM91" s="65"/>
      <c r="AN91" s="65"/>
      <c r="AO91" s="53"/>
      <c r="AP91" s="47">
        <v>2995400000</v>
      </c>
      <c r="AQ91" s="65"/>
      <c r="AR91" s="65">
        <v>2354800000</v>
      </c>
      <c r="AS91" s="65">
        <v>504700000</v>
      </c>
      <c r="AT91" s="65"/>
      <c r="AU91" s="65">
        <v>60300000</v>
      </c>
      <c r="AV91" s="65"/>
      <c r="AW91" s="65"/>
      <c r="AX91" s="65"/>
      <c r="AY91" s="65"/>
      <c r="AZ91" s="53">
        <v>75600000</v>
      </c>
      <c r="BA91" s="48">
        <v>3905500000</v>
      </c>
      <c r="BB91" s="48">
        <v>4858700000</v>
      </c>
      <c r="BC91" s="47">
        <v>142100000</v>
      </c>
      <c r="BD91" s="65">
        <v>142100000</v>
      </c>
      <c r="BE91" s="65"/>
      <c r="BF91" s="65"/>
      <c r="BG91" s="53"/>
      <c r="BH91" s="47">
        <v>23400000</v>
      </c>
      <c r="BI91" s="65">
        <v>23400000</v>
      </c>
      <c r="BJ91" s="65"/>
      <c r="BK91" s="53"/>
      <c r="BL91" s="47">
        <v>230600000</v>
      </c>
      <c r="BM91" s="65"/>
      <c r="BN91" s="65"/>
      <c r="BO91" s="65"/>
      <c r="BP91" s="65"/>
      <c r="BQ91" s="53">
        <v>230600000</v>
      </c>
      <c r="BR91" s="48">
        <v>396100000</v>
      </c>
      <c r="BS91" s="47">
        <v>1149300000</v>
      </c>
      <c r="BT91" s="65"/>
      <c r="BU91" s="53"/>
      <c r="BV91" s="47">
        <v>137500000</v>
      </c>
      <c r="BW91" s="65"/>
      <c r="BX91" s="65"/>
      <c r="BY91" s="65"/>
      <c r="BZ91" s="65"/>
      <c r="CA91" s="65"/>
      <c r="CB91" s="65"/>
      <c r="CC91" s="65">
        <v>38800000</v>
      </c>
      <c r="CD91" s="65"/>
      <c r="CE91" s="65"/>
      <c r="CF91" s="53">
        <v>98700000</v>
      </c>
      <c r="CG91" s="48">
        <v>1286800000</v>
      </c>
      <c r="CH91" s="74">
        <v>1682900000</v>
      </c>
      <c r="CI91" s="48">
        <v>0</v>
      </c>
      <c r="CJ91" s="47">
        <v>1531900000</v>
      </c>
      <c r="CK91" s="65">
        <v>5200000</v>
      </c>
      <c r="CL91" s="65">
        <v>1526700000</v>
      </c>
      <c r="CM91" s="53"/>
      <c r="CN91" s="38">
        <v>-415100000</v>
      </c>
      <c r="CO91" s="65">
        <v>2434200000</v>
      </c>
      <c r="CP91" s="53">
        <v>-375300000</v>
      </c>
      <c r="CQ91" s="38">
        <v>3175700000</v>
      </c>
      <c r="CR91" s="65">
        <v>100000</v>
      </c>
      <c r="CS91" s="51">
        <v>3175800000</v>
      </c>
      <c r="CT91" s="48">
        <v>4858700000</v>
      </c>
    </row>
    <row r="92" spans="1:98" x14ac:dyDescent="0.2">
      <c r="A92" s="63" t="s">
        <v>328</v>
      </c>
      <c r="B92" s="63" t="s">
        <v>329</v>
      </c>
      <c r="C92" s="63" t="str">
        <f>VLOOKUP(A92,'[1]S&amp;P 500 Wikipedia'!A:D,3,FALSE)</f>
        <v>Energy</v>
      </c>
      <c r="D92" s="63">
        <v>378120</v>
      </c>
      <c r="E92" s="63" t="s">
        <v>16</v>
      </c>
      <c r="F92" s="63">
        <v>2017</v>
      </c>
      <c r="G92" s="63" t="s">
        <v>17</v>
      </c>
      <c r="H92" s="64">
        <v>43100</v>
      </c>
      <c r="I92" s="64">
        <v>43151</v>
      </c>
      <c r="J92" s="64">
        <v>43151</v>
      </c>
      <c r="K92" s="63">
        <v>1191587000</v>
      </c>
      <c r="L92" s="63">
        <v>1183258000</v>
      </c>
      <c r="M92" s="63" t="s">
        <v>2120</v>
      </c>
      <c r="N92" s="47">
        <v>10097000000</v>
      </c>
      <c r="O92" s="65">
        <v>6325000000</v>
      </c>
      <c r="P92" s="53">
        <v>3772000000</v>
      </c>
      <c r="Q92" s="47">
        <v>4179000000</v>
      </c>
      <c r="R92" s="65"/>
      <c r="S92" s="53"/>
      <c r="T92" s="48"/>
      <c r="U92" s="47">
        <v>1060000000</v>
      </c>
      <c r="V92" s="65"/>
      <c r="W92" s="65"/>
      <c r="X92" s="65"/>
      <c r="Y92" s="53"/>
      <c r="Z92" s="48">
        <v>1176000000</v>
      </c>
      <c r="AA92" s="48">
        <v>1035000000</v>
      </c>
      <c r="AB92" s="48"/>
      <c r="AC92" s="48"/>
      <c r="AD92" s="48"/>
      <c r="AE92" s="48"/>
      <c r="AF92" s="48"/>
      <c r="AG92" s="48">
        <v>141000000</v>
      </c>
      <c r="AH92" s="48">
        <v>16512000000</v>
      </c>
      <c r="AI92" s="47">
        <v>45683000000</v>
      </c>
      <c r="AJ92" s="65"/>
      <c r="AK92" s="53"/>
      <c r="AL92" s="47">
        <v>9599000000</v>
      </c>
      <c r="AM92" s="65"/>
      <c r="AN92" s="65"/>
      <c r="AO92" s="53"/>
      <c r="AP92" s="47">
        <v>1568000000</v>
      </c>
      <c r="AQ92" s="65"/>
      <c r="AR92" s="65"/>
      <c r="AS92" s="65"/>
      <c r="AT92" s="65"/>
      <c r="AU92" s="65"/>
      <c r="AV92" s="65"/>
      <c r="AW92" s="65"/>
      <c r="AX92" s="65"/>
      <c r="AY92" s="65">
        <v>461000000</v>
      </c>
      <c r="AZ92" s="53">
        <v>1107000000</v>
      </c>
      <c r="BA92" s="48">
        <v>56850000000</v>
      </c>
      <c r="BB92" s="48">
        <v>73362000000</v>
      </c>
      <c r="BC92" s="47">
        <v>5068000000</v>
      </c>
      <c r="BD92" s="65">
        <v>4009000000</v>
      </c>
      <c r="BE92" s="65">
        <v>1038000000</v>
      </c>
      <c r="BF92" s="65"/>
      <c r="BG92" s="53">
        <v>21000000</v>
      </c>
      <c r="BH92" s="47">
        <v>2575000000</v>
      </c>
      <c r="BI92" s="65"/>
      <c r="BJ92" s="65"/>
      <c r="BK92" s="53"/>
      <c r="BL92" s="47">
        <v>1754000000</v>
      </c>
      <c r="BM92" s="65"/>
      <c r="BN92" s="65"/>
      <c r="BO92" s="65"/>
      <c r="BP92" s="65"/>
      <c r="BQ92" s="53">
        <v>1754000000</v>
      </c>
      <c r="BR92" s="48">
        <v>9397000000</v>
      </c>
      <c r="BS92" s="47">
        <v>17128000000</v>
      </c>
      <c r="BT92" s="65"/>
      <c r="BU92" s="53"/>
      <c r="BV92" s="47">
        <v>16036000000</v>
      </c>
      <c r="BW92" s="65"/>
      <c r="BX92" s="65">
        <v>1854000000</v>
      </c>
      <c r="BY92" s="65"/>
      <c r="BZ92" s="65"/>
      <c r="CA92" s="65"/>
      <c r="CB92" s="65"/>
      <c r="CC92" s="65">
        <v>5282000000</v>
      </c>
      <c r="CD92" s="65"/>
      <c r="CE92" s="65"/>
      <c r="CF92" s="53">
        <v>8900000000</v>
      </c>
      <c r="CG92" s="48">
        <v>33164000000</v>
      </c>
      <c r="CH92" s="74">
        <v>42561000000</v>
      </c>
      <c r="CI92" s="48"/>
      <c r="CJ92" s="47">
        <v>46640000000</v>
      </c>
      <c r="CK92" s="65">
        <v>18000000</v>
      </c>
      <c r="CL92" s="65"/>
      <c r="CM92" s="53">
        <v>46622000000</v>
      </c>
      <c r="CN92" s="38">
        <v>-39906000000</v>
      </c>
      <c r="CO92" s="65">
        <v>29391000000</v>
      </c>
      <c r="CP92" s="53">
        <v>-5518000000</v>
      </c>
      <c r="CQ92" s="38">
        <v>30607000000</v>
      </c>
      <c r="CR92" s="65">
        <v>194000000</v>
      </c>
      <c r="CS92" s="51">
        <v>30801000000</v>
      </c>
      <c r="CT92" s="48">
        <v>73362000000</v>
      </c>
    </row>
    <row r="93" spans="1:98" x14ac:dyDescent="0.2">
      <c r="A93" s="63" t="s">
        <v>343</v>
      </c>
      <c r="B93" s="63" t="s">
        <v>344</v>
      </c>
      <c r="C93" s="63" t="str">
        <f>VLOOKUP(A93,'[1]S&amp;P 500 Wikipedia'!A:D,3,FALSE)</f>
        <v>Consumer Staples</v>
      </c>
      <c r="D93" s="63">
        <v>217867</v>
      </c>
      <c r="E93" s="63" t="s">
        <v>16</v>
      </c>
      <c r="F93" s="63">
        <v>2017</v>
      </c>
      <c r="G93" s="63" t="s">
        <v>17</v>
      </c>
      <c r="H93" s="64">
        <v>43008</v>
      </c>
      <c r="I93" s="64">
        <v>43026</v>
      </c>
      <c r="J93" s="64">
        <v>43026</v>
      </c>
      <c r="K93" s="63">
        <v>437797000</v>
      </c>
      <c r="L93" s="63">
        <v>441510000</v>
      </c>
      <c r="M93" s="63" t="s">
        <v>2121</v>
      </c>
      <c r="N93" s="47">
        <v>5779000000</v>
      </c>
      <c r="O93" s="65">
        <v>4546000000</v>
      </c>
      <c r="P93" s="53">
        <v>1233000000</v>
      </c>
      <c r="Q93" s="47">
        <v>1432000000</v>
      </c>
      <c r="R93" s="65">
        <v>1432000000</v>
      </c>
      <c r="S93" s="53"/>
      <c r="T93" s="48"/>
      <c r="U93" s="47">
        <v>9834000000</v>
      </c>
      <c r="V93" s="65"/>
      <c r="W93" s="65"/>
      <c r="X93" s="65"/>
      <c r="Y93" s="53"/>
      <c r="Z93" s="48">
        <v>272000000</v>
      </c>
      <c r="AA93" s="48"/>
      <c r="AB93" s="48"/>
      <c r="AC93" s="48"/>
      <c r="AD93" s="48"/>
      <c r="AE93" s="48"/>
      <c r="AF93" s="48"/>
      <c r="AG93" s="48"/>
      <c r="AH93" s="48">
        <v>17317000000</v>
      </c>
      <c r="AI93" s="47">
        <v>18161000000</v>
      </c>
      <c r="AJ93" s="65">
        <v>28341000000</v>
      </c>
      <c r="AK93" s="53">
        <v>-10180000000</v>
      </c>
      <c r="AL93" s="47"/>
      <c r="AM93" s="65"/>
      <c r="AN93" s="65"/>
      <c r="AO93" s="53"/>
      <c r="AP93" s="47">
        <v>869000000</v>
      </c>
      <c r="AQ93" s="65"/>
      <c r="AR93" s="65"/>
      <c r="AS93" s="65"/>
      <c r="AT93" s="65"/>
      <c r="AU93" s="65"/>
      <c r="AV93" s="65"/>
      <c r="AW93" s="65"/>
      <c r="AX93" s="65"/>
      <c r="AY93" s="65"/>
      <c r="AZ93" s="53"/>
      <c r="BA93" s="48">
        <v>19030000000</v>
      </c>
      <c r="BB93" s="48">
        <v>36347000000</v>
      </c>
      <c r="BC93" s="47">
        <v>12311000000</v>
      </c>
      <c r="BD93" s="65">
        <v>9608000000</v>
      </c>
      <c r="BE93" s="65"/>
      <c r="BF93" s="65"/>
      <c r="BG93" s="53">
        <v>2703000000</v>
      </c>
      <c r="BH93" s="47">
        <v>86000000</v>
      </c>
      <c r="BI93" s="65"/>
      <c r="BJ93" s="65"/>
      <c r="BK93" s="53">
        <v>86000000</v>
      </c>
      <c r="BL93" s="47">
        <v>5098000000</v>
      </c>
      <c r="BM93" s="65"/>
      <c r="BN93" s="65"/>
      <c r="BO93" s="65"/>
      <c r="BP93" s="65"/>
      <c r="BQ93" s="53">
        <v>5098000000</v>
      </c>
      <c r="BR93" s="48">
        <v>17495000000</v>
      </c>
      <c r="BS93" s="47">
        <v>6573000000</v>
      </c>
      <c r="BT93" s="65">
        <v>6573000000</v>
      </c>
      <c r="BU93" s="53"/>
      <c r="BV93" s="47">
        <v>1200000000</v>
      </c>
      <c r="BW93" s="65"/>
      <c r="BX93" s="65"/>
      <c r="BY93" s="65"/>
      <c r="BZ93" s="65"/>
      <c r="CA93" s="65"/>
      <c r="CB93" s="65"/>
      <c r="CC93" s="65"/>
      <c r="CD93" s="65"/>
      <c r="CE93" s="65"/>
      <c r="CF93" s="53">
        <v>1200000000</v>
      </c>
      <c r="CG93" s="48">
        <v>7773000000</v>
      </c>
      <c r="CH93" s="74">
        <v>25268000000</v>
      </c>
      <c r="CI93" s="48">
        <v>0</v>
      </c>
      <c r="CJ93" s="47">
        <v>5804000000</v>
      </c>
      <c r="CK93" s="65">
        <v>4000000</v>
      </c>
      <c r="CL93" s="65">
        <v>5800000000</v>
      </c>
      <c r="CM93" s="53"/>
      <c r="CN93" s="38"/>
      <c r="CO93" s="65">
        <v>5988000000</v>
      </c>
      <c r="CP93" s="53">
        <v>-1014000000</v>
      </c>
      <c r="CQ93" s="38">
        <v>10778000000</v>
      </c>
      <c r="CR93" s="65">
        <v>301000000</v>
      </c>
      <c r="CS93" s="51">
        <v>11079000000</v>
      </c>
      <c r="CT93" s="48">
        <v>36347000000</v>
      </c>
    </row>
    <row r="94" spans="1:98" x14ac:dyDescent="0.2">
      <c r="A94" s="63" t="s">
        <v>346</v>
      </c>
      <c r="B94" s="63" t="s">
        <v>347</v>
      </c>
      <c r="C94" s="63" t="str">
        <f>VLOOKUP(A94,'[1]S&amp;P 500 Wikipedia'!A:D,3,FALSE)</f>
        <v>Consumer Staples</v>
      </c>
      <c r="D94" s="63">
        <v>376164</v>
      </c>
      <c r="E94" s="63" t="s">
        <v>16</v>
      </c>
      <c r="F94" s="63">
        <v>2018</v>
      </c>
      <c r="G94" s="63" t="s">
        <v>17</v>
      </c>
      <c r="H94" s="64">
        <v>43281</v>
      </c>
      <c r="I94" s="64">
        <v>43333</v>
      </c>
      <c r="J94" s="64">
        <v>43411</v>
      </c>
      <c r="K94" s="63">
        <v>750500000</v>
      </c>
      <c r="L94" s="63">
        <v>747400000</v>
      </c>
      <c r="M94" s="63" t="s">
        <v>2451</v>
      </c>
      <c r="N94" s="47">
        <v>331600000</v>
      </c>
      <c r="O94" s="65">
        <v>331600000</v>
      </c>
      <c r="P94" s="53"/>
      <c r="Q94" s="47">
        <v>1536000000</v>
      </c>
      <c r="R94" s="65">
        <v>1536000000</v>
      </c>
      <c r="S94" s="53"/>
      <c r="T94" s="48"/>
      <c r="U94" s="47">
        <v>1148900000</v>
      </c>
      <c r="V94" s="65"/>
      <c r="W94" s="65"/>
      <c r="X94" s="65"/>
      <c r="Y94" s="53"/>
      <c r="Z94" s="48">
        <v>634500000</v>
      </c>
      <c r="AA94" s="48">
        <v>603900000</v>
      </c>
      <c r="AB94" s="48"/>
      <c r="AC94" s="48"/>
      <c r="AD94" s="48"/>
      <c r="AE94" s="48"/>
      <c r="AF94" s="48"/>
      <c r="AG94" s="48">
        <v>30600000</v>
      </c>
      <c r="AH94" s="48">
        <v>3651000000</v>
      </c>
      <c r="AI94" s="47">
        <v>1680800000</v>
      </c>
      <c r="AJ94" s="65"/>
      <c r="AK94" s="53"/>
      <c r="AL94" s="47"/>
      <c r="AM94" s="65"/>
      <c r="AN94" s="65"/>
      <c r="AO94" s="53"/>
      <c r="AP94" s="47">
        <v>17298400000</v>
      </c>
      <c r="AQ94" s="65"/>
      <c r="AR94" s="65">
        <v>8607100000</v>
      </c>
      <c r="AS94" s="65">
        <v>8284400000</v>
      </c>
      <c r="AT94" s="65"/>
      <c r="AU94" s="65">
        <v>107400000</v>
      </c>
      <c r="AV94" s="65"/>
      <c r="AW94" s="65"/>
      <c r="AX94" s="65"/>
      <c r="AY94" s="65"/>
      <c r="AZ94" s="53">
        <v>299500000</v>
      </c>
      <c r="BA94" s="48">
        <v>18979200000</v>
      </c>
      <c r="BB94" s="48">
        <v>22630200000</v>
      </c>
      <c r="BC94" s="47">
        <v>3825100000</v>
      </c>
      <c r="BD94" s="65">
        <v>1928600000</v>
      </c>
      <c r="BE94" s="65">
        <v>52100000</v>
      </c>
      <c r="BF94" s="65"/>
      <c r="BG94" s="53">
        <v>1844400000</v>
      </c>
      <c r="BH94" s="47">
        <v>218900000</v>
      </c>
      <c r="BI94" s="65"/>
      <c r="BJ94" s="65"/>
      <c r="BK94" s="53"/>
      <c r="BL94" s="47"/>
      <c r="BM94" s="65"/>
      <c r="BN94" s="65"/>
      <c r="BO94" s="65"/>
      <c r="BP94" s="65"/>
      <c r="BQ94" s="53"/>
      <c r="BR94" s="48">
        <v>4044000000</v>
      </c>
      <c r="BS94" s="47">
        <v>7305400000</v>
      </c>
      <c r="BT94" s="65"/>
      <c r="BU94" s="53"/>
      <c r="BV94" s="47">
        <v>1764300000</v>
      </c>
      <c r="BW94" s="65"/>
      <c r="BX94" s="65">
        <v>533300000</v>
      </c>
      <c r="BY94" s="65"/>
      <c r="BZ94" s="65"/>
      <c r="CA94" s="65"/>
      <c r="CB94" s="65"/>
      <c r="CC94" s="65">
        <v>842500000</v>
      </c>
      <c r="CD94" s="65"/>
      <c r="CE94" s="65"/>
      <c r="CF94" s="53">
        <v>388500000</v>
      </c>
      <c r="CG94" s="48">
        <v>9069700000</v>
      </c>
      <c r="CH94" s="74">
        <v>13113700000</v>
      </c>
      <c r="CI94" s="48">
        <v>0</v>
      </c>
      <c r="CJ94" s="47">
        <v>10758900000</v>
      </c>
      <c r="CK94" s="65">
        <v>8100000</v>
      </c>
      <c r="CL94" s="65">
        <v>10750800000</v>
      </c>
      <c r="CM94" s="53"/>
      <c r="CN94" s="38">
        <v>-1441800000</v>
      </c>
      <c r="CO94" s="65">
        <v>-626200000</v>
      </c>
      <c r="CP94" s="53">
        <v>158800000</v>
      </c>
      <c r="CQ94" s="38">
        <v>8849700000</v>
      </c>
      <c r="CR94" s="65">
        <v>666800000</v>
      </c>
      <c r="CS94" s="51">
        <v>9516500000</v>
      </c>
      <c r="CT94" s="48">
        <v>22630200000</v>
      </c>
    </row>
    <row r="95" spans="1:98" x14ac:dyDescent="0.2">
      <c r="A95" s="63" t="s">
        <v>242</v>
      </c>
      <c r="B95" s="63" t="s">
        <v>243</v>
      </c>
      <c r="C95" s="63" t="str">
        <f>VLOOKUP(A95,'[1]S&amp;P 500 Wikipedia'!A:D,3,FALSE)</f>
        <v>Consumer Staples</v>
      </c>
      <c r="D95" s="63">
        <v>249099</v>
      </c>
      <c r="E95" s="63" t="s">
        <v>16</v>
      </c>
      <c r="F95" s="63">
        <v>2017</v>
      </c>
      <c r="G95" s="63" t="s">
        <v>17</v>
      </c>
      <c r="H95" s="64">
        <v>42947</v>
      </c>
      <c r="I95" s="64">
        <v>43005</v>
      </c>
      <c r="J95" s="64">
        <v>43370</v>
      </c>
      <c r="K95" s="63">
        <v>302000000</v>
      </c>
      <c r="L95" s="63">
        <v>303000000</v>
      </c>
      <c r="M95" s="63" t="s">
        <v>2452</v>
      </c>
      <c r="N95" s="47">
        <v>319000000</v>
      </c>
      <c r="O95" s="65">
        <v>319000000</v>
      </c>
      <c r="P95" s="53"/>
      <c r="Q95" s="47">
        <v>605000000</v>
      </c>
      <c r="R95" s="65">
        <v>605000000</v>
      </c>
      <c r="S95" s="53"/>
      <c r="T95" s="48"/>
      <c r="U95" s="47">
        <v>902000000</v>
      </c>
      <c r="V95" s="65"/>
      <c r="W95" s="65"/>
      <c r="X95" s="65"/>
      <c r="Y95" s="53"/>
      <c r="Z95" s="48">
        <v>74000000</v>
      </c>
      <c r="AA95" s="48"/>
      <c r="AB95" s="48"/>
      <c r="AC95" s="48"/>
      <c r="AD95" s="48"/>
      <c r="AE95" s="48"/>
      <c r="AF95" s="48"/>
      <c r="AG95" s="48">
        <v>74000000</v>
      </c>
      <c r="AH95" s="48">
        <v>1900000000</v>
      </c>
      <c r="AI95" s="47">
        <v>2454000000</v>
      </c>
      <c r="AJ95" s="65">
        <v>2454000000</v>
      </c>
      <c r="AK95" s="53"/>
      <c r="AL95" s="47"/>
      <c r="AM95" s="65"/>
      <c r="AN95" s="65"/>
      <c r="AO95" s="53"/>
      <c r="AP95" s="47">
        <v>3372000000</v>
      </c>
      <c r="AQ95" s="65"/>
      <c r="AR95" s="65">
        <v>2115000000</v>
      </c>
      <c r="AS95" s="65">
        <v>1118000000</v>
      </c>
      <c r="AT95" s="65"/>
      <c r="AU95" s="65"/>
      <c r="AV95" s="65"/>
      <c r="AW95" s="65"/>
      <c r="AX95" s="65"/>
      <c r="AY95" s="65"/>
      <c r="AZ95" s="53">
        <v>139000000</v>
      </c>
      <c r="BA95" s="48">
        <v>5826000000</v>
      </c>
      <c r="BB95" s="48">
        <v>7726000000</v>
      </c>
      <c r="BC95" s="47">
        <v>1358000000</v>
      </c>
      <c r="BD95" s="65"/>
      <c r="BE95" s="65">
        <v>20000000</v>
      </c>
      <c r="BF95" s="65">
        <v>111000000</v>
      </c>
      <c r="BG95" s="53">
        <v>1227000000</v>
      </c>
      <c r="BH95" s="47">
        <v>1037000000</v>
      </c>
      <c r="BI95" s="65"/>
      <c r="BJ95" s="65"/>
      <c r="BK95" s="53"/>
      <c r="BL95" s="47"/>
      <c r="BM95" s="65"/>
      <c r="BN95" s="65"/>
      <c r="BO95" s="65"/>
      <c r="BP95" s="65"/>
      <c r="BQ95" s="53"/>
      <c r="BR95" s="48">
        <v>2395000000</v>
      </c>
      <c r="BS95" s="47">
        <v>2499000000</v>
      </c>
      <c r="BT95" s="65"/>
      <c r="BU95" s="53"/>
      <c r="BV95" s="47">
        <v>1187000000</v>
      </c>
      <c r="BW95" s="65"/>
      <c r="BX95" s="65"/>
      <c r="BY95" s="65"/>
      <c r="BZ95" s="65"/>
      <c r="CA95" s="65"/>
      <c r="CB95" s="65"/>
      <c r="CC95" s="65">
        <v>490000000</v>
      </c>
      <c r="CD95" s="65"/>
      <c r="CE95" s="65"/>
      <c r="CF95" s="53">
        <v>697000000</v>
      </c>
      <c r="CG95" s="48">
        <v>3686000000</v>
      </c>
      <c r="CH95" s="74">
        <v>6081000000</v>
      </c>
      <c r="CI95" s="48">
        <v>0</v>
      </c>
      <c r="CJ95" s="47">
        <v>371000000</v>
      </c>
      <c r="CK95" s="65"/>
      <c r="CL95" s="65"/>
      <c r="CM95" s="53"/>
      <c r="CN95" s="38">
        <v>-1066000000</v>
      </c>
      <c r="CO95" s="65">
        <v>2385000000</v>
      </c>
      <c r="CP95" s="53">
        <v>-53000000</v>
      </c>
      <c r="CQ95" s="38">
        <v>1637000000</v>
      </c>
      <c r="CR95" s="65">
        <v>8000000</v>
      </c>
      <c r="CS95" s="51">
        <v>1645000000</v>
      </c>
      <c r="CT95" s="48">
        <v>7726000000</v>
      </c>
    </row>
    <row r="96" spans="1:98" x14ac:dyDescent="0.2">
      <c r="A96" s="63" t="s">
        <v>337</v>
      </c>
      <c r="B96" s="63" t="s">
        <v>338</v>
      </c>
      <c r="C96" s="63" t="str">
        <f>VLOOKUP(A96,'[1]S&amp;P 500 Wikipedia'!A:D,3,FALSE)</f>
        <v>Industrials</v>
      </c>
      <c r="D96" s="63">
        <v>287342</v>
      </c>
      <c r="E96" s="63" t="s">
        <v>16</v>
      </c>
      <c r="F96" s="63">
        <v>2017</v>
      </c>
      <c r="G96" s="63" t="s">
        <v>17</v>
      </c>
      <c r="H96" s="64">
        <v>42947</v>
      </c>
      <c r="I96" s="64">
        <v>43006</v>
      </c>
      <c r="J96" s="64">
        <v>43067</v>
      </c>
      <c r="K96" s="63">
        <v>230246000</v>
      </c>
      <c r="L96" s="63">
        <v>237595000</v>
      </c>
      <c r="M96" s="63" t="s">
        <v>2453</v>
      </c>
      <c r="N96" s="47">
        <v>210100000</v>
      </c>
      <c r="O96" s="65">
        <v>210100000</v>
      </c>
      <c r="P96" s="53"/>
      <c r="Q96" s="47">
        <v>311846000</v>
      </c>
      <c r="R96" s="65">
        <v>311846000</v>
      </c>
      <c r="S96" s="53"/>
      <c r="T96" s="48"/>
      <c r="U96" s="47">
        <v>10163000</v>
      </c>
      <c r="V96" s="65"/>
      <c r="W96" s="65"/>
      <c r="X96" s="65"/>
      <c r="Y96" s="53"/>
      <c r="Z96" s="48">
        <v>55152000</v>
      </c>
      <c r="AA96" s="48">
        <v>17616000</v>
      </c>
      <c r="AB96" s="48"/>
      <c r="AC96" s="48"/>
      <c r="AD96" s="48"/>
      <c r="AE96" s="48">
        <v>6418000</v>
      </c>
      <c r="AF96" s="48"/>
      <c r="AG96" s="48">
        <v>31118000</v>
      </c>
      <c r="AH96" s="48">
        <v>587261000</v>
      </c>
      <c r="AI96" s="47">
        <v>944056000</v>
      </c>
      <c r="AJ96" s="65"/>
      <c r="AK96" s="53"/>
      <c r="AL96" s="47"/>
      <c r="AM96" s="65"/>
      <c r="AN96" s="65"/>
      <c r="AO96" s="53"/>
      <c r="AP96" s="47">
        <v>451184000</v>
      </c>
      <c r="AQ96" s="65">
        <v>75938000</v>
      </c>
      <c r="AR96" s="65">
        <v>340243000</v>
      </c>
      <c r="AS96" s="65"/>
      <c r="AT96" s="65"/>
      <c r="AU96" s="65">
        <v>1287000</v>
      </c>
      <c r="AV96" s="65"/>
      <c r="AW96" s="65"/>
      <c r="AX96" s="65"/>
      <c r="AY96" s="65"/>
      <c r="AZ96" s="53">
        <v>33716000</v>
      </c>
      <c r="BA96" s="48">
        <v>1395240000</v>
      </c>
      <c r="BB96" s="48">
        <v>1982501000</v>
      </c>
      <c r="BC96" s="47">
        <v>214887000</v>
      </c>
      <c r="BD96" s="65"/>
      <c r="BE96" s="65">
        <v>6472000</v>
      </c>
      <c r="BF96" s="65"/>
      <c r="BG96" s="53">
        <v>208415000</v>
      </c>
      <c r="BH96" s="47">
        <v>82155000</v>
      </c>
      <c r="BI96" s="65"/>
      <c r="BJ96" s="65"/>
      <c r="BK96" s="53"/>
      <c r="BL96" s="47">
        <v>5111000</v>
      </c>
      <c r="BM96" s="65">
        <v>5019000</v>
      </c>
      <c r="BN96" s="65"/>
      <c r="BO96" s="65">
        <v>92000</v>
      </c>
      <c r="BP96" s="65"/>
      <c r="BQ96" s="53"/>
      <c r="BR96" s="48">
        <v>302153000</v>
      </c>
      <c r="BS96" s="47">
        <v>550883000</v>
      </c>
      <c r="BT96" s="65"/>
      <c r="BU96" s="53"/>
      <c r="BV96" s="47">
        <v>30865000</v>
      </c>
      <c r="BW96" s="65"/>
      <c r="BX96" s="65"/>
      <c r="BY96" s="65"/>
      <c r="BZ96" s="65"/>
      <c r="CA96" s="65"/>
      <c r="CB96" s="65"/>
      <c r="CC96" s="65">
        <v>3192000</v>
      </c>
      <c r="CD96" s="65"/>
      <c r="CE96" s="65"/>
      <c r="CF96" s="53">
        <v>27673000</v>
      </c>
      <c r="CG96" s="48">
        <v>581748000</v>
      </c>
      <c r="CH96" s="74">
        <v>883901000</v>
      </c>
      <c r="CI96" s="48">
        <v>0</v>
      </c>
      <c r="CJ96" s="47">
        <v>453372000</v>
      </c>
      <c r="CK96" s="65"/>
      <c r="CL96" s="65"/>
      <c r="CM96" s="53"/>
      <c r="CN96" s="38"/>
      <c r="CO96" s="65">
        <v>745370000</v>
      </c>
      <c r="CP96" s="53">
        <v>-100676000</v>
      </c>
      <c r="CQ96" s="38">
        <v>1098066000</v>
      </c>
      <c r="CR96" s="65">
        <v>534000</v>
      </c>
      <c r="CS96" s="51">
        <v>1098600000</v>
      </c>
      <c r="CT96" s="48">
        <v>1982501000</v>
      </c>
    </row>
    <row r="97" spans="1:98" x14ac:dyDescent="0.2">
      <c r="A97" s="63" t="s">
        <v>1039</v>
      </c>
      <c r="B97" s="63" t="s">
        <v>1040</v>
      </c>
      <c r="C97" s="63" t="str">
        <f>VLOOKUP(A97,'[1]S&amp;P 500 Wikipedia'!A:D,3,FALSE)</f>
        <v>Information Technology</v>
      </c>
      <c r="D97" s="63">
        <v>85017</v>
      </c>
      <c r="E97" s="63" t="s">
        <v>16</v>
      </c>
      <c r="F97" s="63">
        <v>2017</v>
      </c>
      <c r="G97" s="63" t="s">
        <v>17</v>
      </c>
      <c r="H97" s="64">
        <v>43131</v>
      </c>
      <c r="I97" s="64">
        <v>43168</v>
      </c>
      <c r="J97" s="64">
        <v>43343</v>
      </c>
      <c r="K97" s="63">
        <v>724018000</v>
      </c>
      <c r="L97" s="63">
        <v>764726000</v>
      </c>
      <c r="M97" s="63" t="s">
        <v>2454</v>
      </c>
      <c r="N97" s="47">
        <v>4521000000</v>
      </c>
      <c r="O97" s="65">
        <v>2543000000</v>
      </c>
      <c r="P97" s="53">
        <v>1978000000</v>
      </c>
      <c r="Q97" s="47">
        <v>3921000000</v>
      </c>
      <c r="R97" s="65">
        <v>3921000000</v>
      </c>
      <c r="S97" s="53"/>
      <c r="T97" s="48"/>
      <c r="U97" s="47"/>
      <c r="V97" s="65"/>
      <c r="W97" s="65"/>
      <c r="X97" s="65"/>
      <c r="Y97" s="53"/>
      <c r="Z97" s="48">
        <v>1142000000</v>
      </c>
      <c r="AA97" s="48">
        <v>471000000</v>
      </c>
      <c r="AB97" s="48"/>
      <c r="AC97" s="48"/>
      <c r="AD97" s="48"/>
      <c r="AE97" s="48"/>
      <c r="AF97" s="48"/>
      <c r="AG97" s="48">
        <v>671000000</v>
      </c>
      <c r="AH97" s="48">
        <v>9584000000</v>
      </c>
      <c r="AI97" s="47">
        <v>1947000000</v>
      </c>
      <c r="AJ97" s="65"/>
      <c r="AK97" s="53"/>
      <c r="AL97" s="47">
        <v>677000000</v>
      </c>
      <c r="AM97" s="65">
        <v>677000000</v>
      </c>
      <c r="AN97" s="65"/>
      <c r="AO97" s="53"/>
      <c r="AP97" s="47">
        <v>9776000000</v>
      </c>
      <c r="AQ97" s="65">
        <v>973000000</v>
      </c>
      <c r="AR97" s="65">
        <v>7314000000</v>
      </c>
      <c r="AS97" s="65"/>
      <c r="AT97" s="65"/>
      <c r="AU97" s="65"/>
      <c r="AV97" s="65"/>
      <c r="AW97" s="65"/>
      <c r="AX97" s="65"/>
      <c r="AY97" s="65"/>
      <c r="AZ97" s="53">
        <v>1489000000</v>
      </c>
      <c r="BA97" s="48">
        <v>12400000000</v>
      </c>
      <c r="BB97" s="48">
        <v>21984000000</v>
      </c>
      <c r="BC97" s="47">
        <v>2047000000</v>
      </c>
      <c r="BD97" s="65">
        <v>2047000000</v>
      </c>
      <c r="BE97" s="65"/>
      <c r="BF97" s="65"/>
      <c r="BG97" s="53"/>
      <c r="BH97" s="47"/>
      <c r="BI97" s="65"/>
      <c r="BJ97" s="65"/>
      <c r="BK97" s="53"/>
      <c r="BL97" s="47">
        <v>6995000000</v>
      </c>
      <c r="BM97" s="65"/>
      <c r="BN97" s="65"/>
      <c r="BO97" s="65"/>
      <c r="BP97" s="65"/>
      <c r="BQ97" s="53">
        <v>6995000000</v>
      </c>
      <c r="BR97" s="48">
        <v>9042000000</v>
      </c>
      <c r="BS97" s="47">
        <v>1720000000</v>
      </c>
      <c r="BT97" s="65"/>
      <c r="BU97" s="53"/>
      <c r="BV97" s="47">
        <v>846000000</v>
      </c>
      <c r="BW97" s="65"/>
      <c r="BX97" s="65"/>
      <c r="BY97" s="65"/>
      <c r="BZ97" s="65"/>
      <c r="CA97" s="65"/>
      <c r="CB97" s="65"/>
      <c r="CC97" s="65"/>
      <c r="CD97" s="65"/>
      <c r="CE97" s="65"/>
      <c r="CF97" s="53">
        <v>846000000</v>
      </c>
      <c r="CG97" s="48">
        <v>2566000000</v>
      </c>
      <c r="CH97" s="74">
        <v>11608000000</v>
      </c>
      <c r="CI97" s="48"/>
      <c r="CJ97" s="47">
        <v>9753000000</v>
      </c>
      <c r="CK97" s="65"/>
      <c r="CL97" s="65"/>
      <c r="CM97" s="53"/>
      <c r="CN97" s="38"/>
      <c r="CO97" s="65">
        <v>635000000</v>
      </c>
      <c r="CP97" s="53">
        <v>-12000000</v>
      </c>
      <c r="CQ97" s="38">
        <v>10376000000</v>
      </c>
      <c r="CR97" s="65"/>
      <c r="CS97" s="51">
        <v>10376000000</v>
      </c>
      <c r="CT97" s="48">
        <v>21984000000</v>
      </c>
    </row>
    <row r="98" spans="1:98" x14ac:dyDescent="0.2">
      <c r="A98" s="63" t="s">
        <v>298</v>
      </c>
      <c r="B98" s="63" t="s">
        <v>299</v>
      </c>
      <c r="C98" s="63" t="str">
        <f>VLOOKUP(A98,'[1]S&amp;P 500 Wikipedia'!A:D,3,FALSE)</f>
        <v>Information Technology</v>
      </c>
      <c r="D98" s="63">
        <v>82202</v>
      </c>
      <c r="E98" s="63" t="s">
        <v>16</v>
      </c>
      <c r="F98" s="63">
        <v>2018</v>
      </c>
      <c r="G98" s="63" t="s">
        <v>17</v>
      </c>
      <c r="H98" s="64">
        <v>43312</v>
      </c>
      <c r="I98" s="64">
        <v>43349</v>
      </c>
      <c r="J98" s="64">
        <v>43349</v>
      </c>
      <c r="K98" s="63">
        <v>4674000000</v>
      </c>
      <c r="L98" s="63">
        <v>4762000000</v>
      </c>
      <c r="M98" s="63" t="s">
        <v>2125</v>
      </c>
      <c r="N98" s="47">
        <v>46548000000</v>
      </c>
      <c r="O98" s="65">
        <v>8934000000</v>
      </c>
      <c r="P98" s="53">
        <v>37614000000</v>
      </c>
      <c r="Q98" s="47">
        <v>5554000000</v>
      </c>
      <c r="R98" s="65">
        <v>5554000000</v>
      </c>
      <c r="S98" s="53"/>
      <c r="T98" s="48"/>
      <c r="U98" s="47">
        <v>1846000000</v>
      </c>
      <c r="V98" s="65"/>
      <c r="W98" s="65"/>
      <c r="X98" s="65"/>
      <c r="Y98" s="53"/>
      <c r="Z98" s="48">
        <v>7889000000</v>
      </c>
      <c r="AA98" s="48"/>
      <c r="AB98" s="48"/>
      <c r="AC98" s="48"/>
      <c r="AD98" s="48"/>
      <c r="AE98" s="48"/>
      <c r="AF98" s="48"/>
      <c r="AG98" s="48">
        <v>7889000000</v>
      </c>
      <c r="AH98" s="48">
        <v>61837000000</v>
      </c>
      <c r="AI98" s="47">
        <v>3006000000</v>
      </c>
      <c r="AJ98" s="65"/>
      <c r="AK98" s="53"/>
      <c r="AL98" s="47"/>
      <c r="AM98" s="65"/>
      <c r="AN98" s="65"/>
      <c r="AO98" s="53"/>
      <c r="AP98" s="47">
        <v>43941000000</v>
      </c>
      <c r="AQ98" s="65">
        <v>2552000000</v>
      </c>
      <c r="AR98" s="65">
        <v>31706000000</v>
      </c>
      <c r="AS98" s="65"/>
      <c r="AT98" s="65"/>
      <c r="AU98" s="65">
        <v>3219000000</v>
      </c>
      <c r="AV98" s="65"/>
      <c r="AW98" s="65"/>
      <c r="AX98" s="65"/>
      <c r="AY98" s="65"/>
      <c r="AZ98" s="53">
        <v>6464000000</v>
      </c>
      <c r="BA98" s="48">
        <v>46947000000</v>
      </c>
      <c r="BB98" s="48">
        <v>108784000000</v>
      </c>
      <c r="BC98" s="47">
        <v>5894000000</v>
      </c>
      <c r="BD98" s="65">
        <v>1904000000</v>
      </c>
      <c r="BE98" s="65">
        <v>1004000000</v>
      </c>
      <c r="BF98" s="65"/>
      <c r="BG98" s="53">
        <v>2986000000</v>
      </c>
      <c r="BH98" s="47">
        <v>5238000000</v>
      </c>
      <c r="BI98" s="65"/>
      <c r="BJ98" s="65"/>
      <c r="BK98" s="53"/>
      <c r="BL98" s="47">
        <v>15903000000</v>
      </c>
      <c r="BM98" s="65">
        <v>11490000000</v>
      </c>
      <c r="BN98" s="65"/>
      <c r="BO98" s="65"/>
      <c r="BP98" s="65"/>
      <c r="BQ98" s="53">
        <v>4413000000</v>
      </c>
      <c r="BR98" s="48">
        <v>27035000000</v>
      </c>
      <c r="BS98" s="47">
        <v>20331000000</v>
      </c>
      <c r="BT98" s="65"/>
      <c r="BU98" s="53"/>
      <c r="BV98" s="47">
        <v>18214000000</v>
      </c>
      <c r="BW98" s="65"/>
      <c r="BX98" s="65"/>
      <c r="BY98" s="65"/>
      <c r="BZ98" s="65"/>
      <c r="CA98" s="65"/>
      <c r="CB98" s="65">
        <v>8195000000</v>
      </c>
      <c r="CC98" s="65">
        <v>8585000000</v>
      </c>
      <c r="CD98" s="65"/>
      <c r="CE98" s="65"/>
      <c r="CF98" s="53">
        <v>1434000000</v>
      </c>
      <c r="CG98" s="48">
        <v>38545000000</v>
      </c>
      <c r="CH98" s="74">
        <v>65580000000</v>
      </c>
      <c r="CI98" s="48">
        <v>0</v>
      </c>
      <c r="CJ98" s="47">
        <v>42820000000</v>
      </c>
      <c r="CK98" s="65"/>
      <c r="CL98" s="65"/>
      <c r="CM98" s="53"/>
      <c r="CN98" s="38"/>
      <c r="CO98" s="65">
        <v>1233000000</v>
      </c>
      <c r="CP98" s="53">
        <v>-849000000</v>
      </c>
      <c r="CQ98" s="38">
        <v>43204000000</v>
      </c>
      <c r="CR98" s="65">
        <v>0</v>
      </c>
      <c r="CS98" s="51">
        <v>43204000000</v>
      </c>
      <c r="CT98" s="48">
        <v>108784000000</v>
      </c>
    </row>
    <row r="99" spans="1:98" x14ac:dyDescent="0.2">
      <c r="A99" s="63" t="s">
        <v>352</v>
      </c>
      <c r="B99" s="63" t="s">
        <v>353</v>
      </c>
      <c r="C99" s="63" t="str">
        <f>VLOOKUP(A99,'[1]S&amp;P 500 Wikipedia'!A:D,3,FALSE)</f>
        <v>Industrials</v>
      </c>
      <c r="D99" s="63">
        <v>248102</v>
      </c>
      <c r="E99" s="63" t="s">
        <v>16</v>
      </c>
      <c r="F99" s="63">
        <v>2017</v>
      </c>
      <c r="G99" s="63" t="s">
        <v>17</v>
      </c>
      <c r="H99" s="64">
        <v>43100</v>
      </c>
      <c r="I99" s="64">
        <v>43138</v>
      </c>
      <c r="J99" s="64">
        <v>43299</v>
      </c>
      <c r="K99" s="63">
        <v>895000000</v>
      </c>
      <c r="L99" s="63">
        <v>897000000</v>
      </c>
      <c r="M99" s="63" t="s">
        <v>2455</v>
      </c>
      <c r="N99" s="47">
        <v>419000000</v>
      </c>
      <c r="O99" s="65">
        <v>401000000</v>
      </c>
      <c r="P99" s="53">
        <v>18000000</v>
      </c>
      <c r="Q99" s="47">
        <v>970000000</v>
      </c>
      <c r="R99" s="65">
        <v>970000000</v>
      </c>
      <c r="S99" s="53"/>
      <c r="T99" s="48"/>
      <c r="U99" s="47">
        <v>372000000</v>
      </c>
      <c r="V99" s="65"/>
      <c r="W99" s="65"/>
      <c r="X99" s="65"/>
      <c r="Y99" s="53"/>
      <c r="Z99" s="48">
        <v>154000000</v>
      </c>
      <c r="AA99" s="48"/>
      <c r="AB99" s="48"/>
      <c r="AC99" s="48"/>
      <c r="AD99" s="48"/>
      <c r="AE99" s="48"/>
      <c r="AF99" s="48"/>
      <c r="AG99" s="48">
        <v>154000000</v>
      </c>
      <c r="AH99" s="48">
        <v>1915000000</v>
      </c>
      <c r="AI99" s="47">
        <v>31764000000</v>
      </c>
      <c r="AJ99" s="65">
        <v>44324000000</v>
      </c>
      <c r="AK99" s="53">
        <v>-12560000000</v>
      </c>
      <c r="AL99" s="47"/>
      <c r="AM99" s="65"/>
      <c r="AN99" s="65"/>
      <c r="AO99" s="53"/>
      <c r="AP99" s="47">
        <v>2060000000</v>
      </c>
      <c r="AQ99" s="65"/>
      <c r="AR99" s="65"/>
      <c r="AS99" s="65"/>
      <c r="AT99" s="65"/>
      <c r="AU99" s="65"/>
      <c r="AV99" s="65"/>
      <c r="AW99" s="65"/>
      <c r="AX99" s="65"/>
      <c r="AY99" s="65">
        <v>1686000000</v>
      </c>
      <c r="AZ99" s="53">
        <v>374000000</v>
      </c>
      <c r="BA99" s="48">
        <v>33824000000</v>
      </c>
      <c r="BB99" s="48">
        <v>35739000000</v>
      </c>
      <c r="BC99" s="47">
        <v>1606000000</v>
      </c>
      <c r="BD99" s="65">
        <v>847000000</v>
      </c>
      <c r="BE99" s="65">
        <v>157000000</v>
      </c>
      <c r="BF99" s="65"/>
      <c r="BG99" s="53">
        <v>602000000</v>
      </c>
      <c r="BH99" s="47">
        <v>19000000</v>
      </c>
      <c r="BI99" s="65"/>
      <c r="BJ99" s="65"/>
      <c r="BK99" s="53"/>
      <c r="BL99" s="47">
        <v>269000000</v>
      </c>
      <c r="BM99" s="65"/>
      <c r="BN99" s="65"/>
      <c r="BO99" s="65"/>
      <c r="BP99" s="65"/>
      <c r="BQ99" s="53">
        <v>269000000</v>
      </c>
      <c r="BR99" s="48">
        <v>1894000000</v>
      </c>
      <c r="BS99" s="47">
        <v>11790000000</v>
      </c>
      <c r="BT99" s="65"/>
      <c r="BU99" s="53"/>
      <c r="BV99" s="47">
        <v>7334000000</v>
      </c>
      <c r="BW99" s="65"/>
      <c r="BX99" s="65"/>
      <c r="BY99" s="65"/>
      <c r="BZ99" s="65"/>
      <c r="CA99" s="65"/>
      <c r="CB99" s="65"/>
      <c r="CC99" s="65">
        <v>6418000000</v>
      </c>
      <c r="CD99" s="65"/>
      <c r="CE99" s="65"/>
      <c r="CF99" s="53">
        <v>916000000</v>
      </c>
      <c r="CG99" s="48">
        <v>19124000000</v>
      </c>
      <c r="CH99" s="74">
        <v>21018000000</v>
      </c>
      <c r="CI99" s="48"/>
      <c r="CJ99" s="47">
        <v>1107000000</v>
      </c>
      <c r="CK99" s="65">
        <v>890000000</v>
      </c>
      <c r="CL99" s="65"/>
      <c r="CM99" s="53">
        <v>217000000</v>
      </c>
      <c r="CN99" s="38"/>
      <c r="CO99" s="65">
        <v>14084000000</v>
      </c>
      <c r="CP99" s="53">
        <v>-486000000</v>
      </c>
      <c r="CQ99" s="38">
        <v>14705000000</v>
      </c>
      <c r="CR99" s="65">
        <v>16000000</v>
      </c>
      <c r="CS99" s="51">
        <v>14721000000</v>
      </c>
      <c r="CT99" s="48">
        <v>35739000000</v>
      </c>
    </row>
    <row r="100" spans="1:98" x14ac:dyDescent="0.2">
      <c r="A100" s="63" t="s">
        <v>295</v>
      </c>
      <c r="B100" s="63" t="s">
        <v>296</v>
      </c>
      <c r="C100" s="63" t="str">
        <f>VLOOKUP(A100,'[1]S&amp;P 500 Wikipedia'!A:D,3,FALSE)</f>
        <v>Industrials</v>
      </c>
      <c r="D100" s="63">
        <v>331923</v>
      </c>
      <c r="E100" s="63" t="s">
        <v>16</v>
      </c>
      <c r="F100" s="63">
        <v>2018</v>
      </c>
      <c r="G100" s="63" t="s">
        <v>17</v>
      </c>
      <c r="H100" s="64">
        <v>43251</v>
      </c>
      <c r="I100" s="64">
        <v>43308</v>
      </c>
      <c r="J100" s="64">
        <v>43378</v>
      </c>
      <c r="K100" s="63">
        <v>107734000</v>
      </c>
      <c r="L100" s="63">
        <v>110710000</v>
      </c>
      <c r="M100" s="63" t="s">
        <v>2456</v>
      </c>
      <c r="N100" s="47">
        <v>138724000</v>
      </c>
      <c r="O100" s="65">
        <v>138724000</v>
      </c>
      <c r="P100" s="53"/>
      <c r="Q100" s="47">
        <v>804583000</v>
      </c>
      <c r="R100" s="65">
        <v>804583000</v>
      </c>
      <c r="S100" s="53"/>
      <c r="T100" s="48"/>
      <c r="U100" s="47">
        <v>280347000</v>
      </c>
      <c r="V100" s="65"/>
      <c r="W100" s="65"/>
      <c r="X100" s="65"/>
      <c r="Y100" s="53"/>
      <c r="Z100" s="48">
        <v>754278000</v>
      </c>
      <c r="AA100" s="48">
        <v>32383000</v>
      </c>
      <c r="AB100" s="48"/>
      <c r="AC100" s="48"/>
      <c r="AD100" s="48"/>
      <c r="AE100" s="48">
        <v>19634000</v>
      </c>
      <c r="AF100" s="48"/>
      <c r="AG100" s="48">
        <v>702261000</v>
      </c>
      <c r="AH100" s="48">
        <v>1977932000</v>
      </c>
      <c r="AI100" s="47">
        <v>1382730000</v>
      </c>
      <c r="AJ100" s="65"/>
      <c r="AK100" s="53"/>
      <c r="AL100" s="47">
        <v>175581000</v>
      </c>
      <c r="AM100" s="65"/>
      <c r="AN100" s="65"/>
      <c r="AO100" s="53"/>
      <c r="AP100" s="47">
        <v>3421971000</v>
      </c>
      <c r="AQ100" s="65"/>
      <c r="AR100" s="65">
        <v>2846888000</v>
      </c>
      <c r="AS100" s="65"/>
      <c r="AT100" s="65"/>
      <c r="AU100" s="65"/>
      <c r="AV100" s="65"/>
      <c r="AW100" s="65"/>
      <c r="AX100" s="65"/>
      <c r="AY100" s="65"/>
      <c r="AZ100" s="53">
        <v>575083000</v>
      </c>
      <c r="BA100" s="48">
        <v>4980282000</v>
      </c>
      <c r="BB100" s="48">
        <v>6958214000</v>
      </c>
      <c r="BC100" s="47">
        <v>775857000</v>
      </c>
      <c r="BD100" s="65">
        <v>215074000</v>
      </c>
      <c r="BE100" s="65"/>
      <c r="BF100" s="65"/>
      <c r="BG100" s="53">
        <v>560783000</v>
      </c>
      <c r="BH100" s="47"/>
      <c r="BI100" s="65"/>
      <c r="BJ100" s="65"/>
      <c r="BK100" s="53"/>
      <c r="BL100" s="47"/>
      <c r="BM100" s="65"/>
      <c r="BN100" s="65"/>
      <c r="BO100" s="65"/>
      <c r="BP100" s="65"/>
      <c r="BQ100" s="53"/>
      <c r="BR100" s="48">
        <v>775857000</v>
      </c>
      <c r="BS100" s="47">
        <v>2535309000</v>
      </c>
      <c r="BT100" s="65"/>
      <c r="BU100" s="53"/>
      <c r="BV100" s="47">
        <v>630522000</v>
      </c>
      <c r="BW100" s="65"/>
      <c r="BX100" s="65"/>
      <c r="BY100" s="65"/>
      <c r="BZ100" s="65"/>
      <c r="CA100" s="65"/>
      <c r="CB100" s="65"/>
      <c r="CC100" s="65">
        <v>352581000</v>
      </c>
      <c r="CD100" s="65"/>
      <c r="CE100" s="65"/>
      <c r="CF100" s="53">
        <v>277941000</v>
      </c>
      <c r="CG100" s="48">
        <v>3165831000</v>
      </c>
      <c r="CH100" s="74">
        <v>3941688000</v>
      </c>
      <c r="CI100" s="48">
        <v>0</v>
      </c>
      <c r="CJ100" s="47">
        <v>863675000</v>
      </c>
      <c r="CK100" s="65"/>
      <c r="CL100" s="65">
        <v>245211000</v>
      </c>
      <c r="CM100" s="53">
        <v>618464000</v>
      </c>
      <c r="CN100" s="38">
        <v>-3701319000</v>
      </c>
      <c r="CO100" s="65">
        <v>5837827000</v>
      </c>
      <c r="CP100" s="53">
        <v>16343000</v>
      </c>
      <c r="CQ100" s="38">
        <v>3016526000</v>
      </c>
      <c r="CR100" s="65"/>
      <c r="CS100" s="51">
        <v>3016526000</v>
      </c>
      <c r="CT100" s="48">
        <v>6958214000</v>
      </c>
    </row>
    <row r="101" spans="1:98" x14ac:dyDescent="0.2">
      <c r="A101" s="63" t="s">
        <v>274</v>
      </c>
      <c r="B101" s="63" t="s">
        <v>275</v>
      </c>
      <c r="C101" s="63" t="str">
        <f>VLOOKUP(A101,'[1]S&amp;P 500 Wikipedia'!A:D,3,FALSE)</f>
        <v>Communication Services</v>
      </c>
      <c r="D101" s="63">
        <v>373834</v>
      </c>
      <c r="E101" s="63" t="s">
        <v>16</v>
      </c>
      <c r="F101" s="63">
        <v>2017</v>
      </c>
      <c r="G101" s="63" t="s">
        <v>17</v>
      </c>
      <c r="H101" s="64">
        <v>43100</v>
      </c>
      <c r="I101" s="64">
        <v>43160</v>
      </c>
      <c r="J101" s="64">
        <v>43535</v>
      </c>
      <c r="K101" s="63">
        <v>887892000</v>
      </c>
      <c r="L101" s="63">
        <v>889136000</v>
      </c>
      <c r="M101" s="63" t="s">
        <v>1670</v>
      </c>
      <c r="N101" s="47">
        <v>551000000</v>
      </c>
      <c r="O101" s="65">
        <v>551000000</v>
      </c>
      <c r="P101" s="53"/>
      <c r="Q101" s="47">
        <v>2557000000</v>
      </c>
      <c r="R101" s="65">
        <v>2557000000</v>
      </c>
      <c r="S101" s="53"/>
      <c r="T101" s="48"/>
      <c r="U101" s="47"/>
      <c r="V101" s="65"/>
      <c r="W101" s="65"/>
      <c r="X101" s="65"/>
      <c r="Y101" s="53"/>
      <c r="Z101" s="48">
        <v>1086000000</v>
      </c>
      <c r="AA101" s="48"/>
      <c r="AB101" s="48"/>
      <c r="AC101" s="48">
        <v>140000000</v>
      </c>
      <c r="AD101" s="48"/>
      <c r="AE101" s="48"/>
      <c r="AF101" s="48"/>
      <c r="AG101" s="48">
        <v>946000000</v>
      </c>
      <c r="AH101" s="48">
        <v>4194000000</v>
      </c>
      <c r="AI101" s="47">
        <v>26852000000</v>
      </c>
      <c r="AJ101" s="65">
        <v>51204000000</v>
      </c>
      <c r="AK101" s="53">
        <v>-24352000000</v>
      </c>
      <c r="AL101" s="47"/>
      <c r="AM101" s="65"/>
      <c r="AN101" s="65"/>
      <c r="AO101" s="53"/>
      <c r="AP101" s="47">
        <v>44565000000</v>
      </c>
      <c r="AQ101" s="65">
        <v>10876000000</v>
      </c>
      <c r="AR101" s="65">
        <v>30475000000</v>
      </c>
      <c r="AS101" s="65">
        <v>1897000000</v>
      </c>
      <c r="AT101" s="65"/>
      <c r="AU101" s="65"/>
      <c r="AV101" s="65"/>
      <c r="AW101" s="65"/>
      <c r="AX101" s="65"/>
      <c r="AY101" s="65"/>
      <c r="AZ101" s="53">
        <v>1317000000</v>
      </c>
      <c r="BA101" s="48">
        <v>71417000000</v>
      </c>
      <c r="BB101" s="48">
        <v>75611000000</v>
      </c>
      <c r="BC101" s="47">
        <v>1555000000</v>
      </c>
      <c r="BD101" s="65">
        <v>1555000000</v>
      </c>
      <c r="BE101" s="65"/>
      <c r="BF101" s="65"/>
      <c r="BG101" s="53"/>
      <c r="BH101" s="47">
        <v>443000000</v>
      </c>
      <c r="BI101" s="65"/>
      <c r="BJ101" s="65"/>
      <c r="BK101" s="53">
        <v>443000000</v>
      </c>
      <c r="BL101" s="47">
        <v>2859000000</v>
      </c>
      <c r="BM101" s="65"/>
      <c r="BN101" s="65"/>
      <c r="BO101" s="65">
        <v>370000000</v>
      </c>
      <c r="BP101" s="65"/>
      <c r="BQ101" s="53">
        <v>2489000000</v>
      </c>
      <c r="BR101" s="48">
        <v>4857000000</v>
      </c>
      <c r="BS101" s="47">
        <v>37283000000</v>
      </c>
      <c r="BT101" s="65"/>
      <c r="BU101" s="53"/>
      <c r="BV101" s="47">
        <v>9980000000</v>
      </c>
      <c r="BW101" s="65"/>
      <c r="BX101" s="65">
        <v>5178000000</v>
      </c>
      <c r="BY101" s="65"/>
      <c r="BZ101" s="65"/>
      <c r="CA101" s="65"/>
      <c r="CB101" s="65"/>
      <c r="CC101" s="65">
        <v>2413000000</v>
      </c>
      <c r="CD101" s="65"/>
      <c r="CE101" s="65"/>
      <c r="CF101" s="53">
        <v>2389000000</v>
      </c>
      <c r="CG101" s="48">
        <v>47263000000</v>
      </c>
      <c r="CH101" s="74">
        <v>52120000000</v>
      </c>
      <c r="CI101" s="48">
        <v>0</v>
      </c>
      <c r="CJ101" s="47">
        <v>24383000000</v>
      </c>
      <c r="CK101" s="65">
        <v>1069000000</v>
      </c>
      <c r="CL101" s="65">
        <v>23314000000</v>
      </c>
      <c r="CM101" s="53"/>
      <c r="CN101" s="38"/>
      <c r="CO101" s="65">
        <v>1103000000</v>
      </c>
      <c r="CP101" s="53">
        <v>-1995000000</v>
      </c>
      <c r="CQ101" s="38">
        <v>23491000000</v>
      </c>
      <c r="CR101" s="65"/>
      <c r="CS101" s="51">
        <v>23491000000</v>
      </c>
      <c r="CT101" s="48">
        <v>75611000000</v>
      </c>
    </row>
    <row r="102" spans="1:98" x14ac:dyDescent="0.2">
      <c r="A102" s="63" t="s">
        <v>313</v>
      </c>
      <c r="B102" s="63" t="s">
        <v>314</v>
      </c>
      <c r="C102" s="63" t="str">
        <f>VLOOKUP(A102,'[1]S&amp;P 500 Wikipedia'!A:D,3,FALSE)</f>
        <v>Information Technology</v>
      </c>
      <c r="D102" s="63">
        <v>128066</v>
      </c>
      <c r="E102" s="63" t="s">
        <v>16</v>
      </c>
      <c r="F102" s="63">
        <v>2017</v>
      </c>
      <c r="G102" s="63" t="s">
        <v>17</v>
      </c>
      <c r="H102" s="64">
        <v>43100</v>
      </c>
      <c r="I102" s="64">
        <v>43158</v>
      </c>
      <c r="J102" s="64">
        <v>43314</v>
      </c>
      <c r="K102" s="63">
        <v>588000000</v>
      </c>
      <c r="L102" s="63">
        <v>590000000</v>
      </c>
      <c r="M102" s="63" t="s">
        <v>2457</v>
      </c>
      <c r="N102" s="47">
        <v>5056000000</v>
      </c>
      <c r="O102" s="65">
        <v>1925000000</v>
      </c>
      <c r="P102" s="53">
        <v>3131000000</v>
      </c>
      <c r="Q102" s="47">
        <v>2865000000</v>
      </c>
      <c r="R102" s="65">
        <v>2865000000</v>
      </c>
      <c r="S102" s="53"/>
      <c r="T102" s="48"/>
      <c r="U102" s="47"/>
      <c r="V102" s="65"/>
      <c r="W102" s="65"/>
      <c r="X102" s="65"/>
      <c r="Y102" s="53"/>
      <c r="Z102" s="48">
        <v>1190000000</v>
      </c>
      <c r="AA102" s="48"/>
      <c r="AB102" s="48"/>
      <c r="AC102" s="48"/>
      <c r="AD102" s="48"/>
      <c r="AE102" s="48"/>
      <c r="AF102" s="48"/>
      <c r="AG102" s="48">
        <v>1190000000</v>
      </c>
      <c r="AH102" s="48">
        <v>9111000000</v>
      </c>
      <c r="AI102" s="47">
        <v>1324000000</v>
      </c>
      <c r="AJ102" s="65"/>
      <c r="AK102" s="53"/>
      <c r="AL102" s="47">
        <v>235000000</v>
      </c>
      <c r="AM102" s="65">
        <v>235000000</v>
      </c>
      <c r="AN102" s="65"/>
      <c r="AO102" s="53"/>
      <c r="AP102" s="47">
        <v>4551000000</v>
      </c>
      <c r="AQ102" s="65">
        <v>981000000</v>
      </c>
      <c r="AR102" s="65">
        <v>2704000000</v>
      </c>
      <c r="AS102" s="65"/>
      <c r="AT102" s="65"/>
      <c r="AU102" s="65">
        <v>418000000</v>
      </c>
      <c r="AV102" s="65"/>
      <c r="AW102" s="65"/>
      <c r="AX102" s="65"/>
      <c r="AY102" s="65"/>
      <c r="AZ102" s="53">
        <v>448000000</v>
      </c>
      <c r="BA102" s="48">
        <v>6110000000</v>
      </c>
      <c r="BB102" s="48">
        <v>15221000000</v>
      </c>
      <c r="BC102" s="47">
        <v>2281000000</v>
      </c>
      <c r="BD102" s="65">
        <v>210000000</v>
      </c>
      <c r="BE102" s="65"/>
      <c r="BF102" s="65"/>
      <c r="BG102" s="53">
        <v>2071000000</v>
      </c>
      <c r="BH102" s="47">
        <v>175000000</v>
      </c>
      <c r="BI102" s="65">
        <v>175000000</v>
      </c>
      <c r="BJ102" s="65"/>
      <c r="BK102" s="53"/>
      <c r="BL102" s="47">
        <v>383000000</v>
      </c>
      <c r="BM102" s="65">
        <v>383000000</v>
      </c>
      <c r="BN102" s="65"/>
      <c r="BO102" s="65"/>
      <c r="BP102" s="65"/>
      <c r="BQ102" s="53"/>
      <c r="BR102" s="48">
        <v>2839000000</v>
      </c>
      <c r="BS102" s="47">
        <v>698000000</v>
      </c>
      <c r="BT102" s="65"/>
      <c r="BU102" s="53"/>
      <c r="BV102" s="47">
        <v>1015000000</v>
      </c>
      <c r="BW102" s="65"/>
      <c r="BX102" s="65"/>
      <c r="BY102" s="65"/>
      <c r="BZ102" s="65"/>
      <c r="CA102" s="65"/>
      <c r="CB102" s="65">
        <v>104000000</v>
      </c>
      <c r="CC102" s="65">
        <v>146000000</v>
      </c>
      <c r="CD102" s="65"/>
      <c r="CE102" s="65"/>
      <c r="CF102" s="53">
        <v>765000000</v>
      </c>
      <c r="CG102" s="48">
        <v>1713000000</v>
      </c>
      <c r="CH102" s="74">
        <v>4552000000</v>
      </c>
      <c r="CI102" s="48">
        <v>0</v>
      </c>
      <c r="CJ102" s="47">
        <v>55000000</v>
      </c>
      <c r="CK102" s="65">
        <v>6000000</v>
      </c>
      <c r="CL102" s="65">
        <v>49000000</v>
      </c>
      <c r="CM102" s="53"/>
      <c r="CN102" s="38"/>
      <c r="CO102" s="65">
        <v>10544000000</v>
      </c>
      <c r="CP102" s="53">
        <v>70000000</v>
      </c>
      <c r="CQ102" s="38">
        <v>10669000000</v>
      </c>
      <c r="CR102" s="65"/>
      <c r="CS102" s="51">
        <v>10669000000</v>
      </c>
      <c r="CT102" s="48">
        <v>15221000000</v>
      </c>
    </row>
    <row r="103" spans="1:98" x14ac:dyDescent="0.2">
      <c r="A103" s="63" t="s">
        <v>301</v>
      </c>
      <c r="B103" s="63" t="s">
        <v>302</v>
      </c>
      <c r="C103" s="63" t="str">
        <f>VLOOKUP(A103,'[1]S&amp;P 500 Wikipedia'!A:D,3,FALSE)</f>
        <v>Information Technology</v>
      </c>
      <c r="D103" s="63">
        <v>131663</v>
      </c>
      <c r="E103" s="63" t="s">
        <v>16</v>
      </c>
      <c r="F103" s="63">
        <v>2017</v>
      </c>
      <c r="G103" s="63" t="s">
        <v>17</v>
      </c>
      <c r="H103" s="64">
        <v>43100</v>
      </c>
      <c r="I103" s="64">
        <v>43147</v>
      </c>
      <c r="J103" s="64">
        <v>43147</v>
      </c>
      <c r="K103" s="63">
        <v>147501000</v>
      </c>
      <c r="L103" s="63">
        <v>152980000</v>
      </c>
      <c r="M103" s="63" t="s">
        <v>2129</v>
      </c>
      <c r="N103" s="47">
        <v>1747646000</v>
      </c>
      <c r="O103" s="65">
        <v>1115130000</v>
      </c>
      <c r="P103" s="53">
        <v>632516000</v>
      </c>
      <c r="Q103" s="47">
        <v>712535000</v>
      </c>
      <c r="R103" s="65">
        <v>712535000</v>
      </c>
      <c r="S103" s="53"/>
      <c r="T103" s="48"/>
      <c r="U103" s="47">
        <v>13912000</v>
      </c>
      <c r="V103" s="65"/>
      <c r="W103" s="65"/>
      <c r="X103" s="65"/>
      <c r="Y103" s="53"/>
      <c r="Z103" s="48">
        <v>147330000</v>
      </c>
      <c r="AA103" s="48">
        <v>147330000</v>
      </c>
      <c r="AB103" s="48"/>
      <c r="AC103" s="48"/>
      <c r="AD103" s="48"/>
      <c r="AE103" s="48"/>
      <c r="AF103" s="48">
        <v>0</v>
      </c>
      <c r="AG103" s="48"/>
      <c r="AH103" s="48">
        <v>2621423000</v>
      </c>
      <c r="AI103" s="47">
        <v>252932000</v>
      </c>
      <c r="AJ103" s="65"/>
      <c r="AK103" s="53"/>
      <c r="AL103" s="47">
        <v>984328000</v>
      </c>
      <c r="AM103" s="65"/>
      <c r="AN103" s="65">
        <v>984328000</v>
      </c>
      <c r="AO103" s="53"/>
      <c r="AP103" s="47">
        <v>1961493000</v>
      </c>
      <c r="AQ103" s="65"/>
      <c r="AR103" s="65">
        <v>1614494000</v>
      </c>
      <c r="AS103" s="65">
        <v>141952000</v>
      </c>
      <c r="AT103" s="65"/>
      <c r="AU103" s="65">
        <v>152362000</v>
      </c>
      <c r="AV103" s="65"/>
      <c r="AW103" s="65"/>
      <c r="AX103" s="65">
        <v>0</v>
      </c>
      <c r="AY103" s="65"/>
      <c r="AZ103" s="53">
        <v>52685000</v>
      </c>
      <c r="BA103" s="48">
        <v>3198753000</v>
      </c>
      <c r="BB103" s="48">
        <v>5820176000</v>
      </c>
      <c r="BC103" s="47">
        <v>378605000</v>
      </c>
      <c r="BD103" s="65">
        <v>66893000</v>
      </c>
      <c r="BE103" s="65">
        <v>34033000</v>
      </c>
      <c r="BF103" s="65"/>
      <c r="BG103" s="53">
        <v>277679000</v>
      </c>
      <c r="BH103" s="47"/>
      <c r="BI103" s="65"/>
      <c r="BJ103" s="65"/>
      <c r="BK103" s="53"/>
      <c r="BL103" s="47">
        <v>1308474000</v>
      </c>
      <c r="BM103" s="65">
        <v>1308474000</v>
      </c>
      <c r="BN103" s="65"/>
      <c r="BO103" s="65"/>
      <c r="BP103" s="65"/>
      <c r="BQ103" s="53"/>
      <c r="BR103" s="48">
        <v>1687079000</v>
      </c>
      <c r="BS103" s="47">
        <v>2127474000</v>
      </c>
      <c r="BT103" s="65">
        <v>2127474000</v>
      </c>
      <c r="BU103" s="53"/>
      <c r="BV103" s="47">
        <v>1013162000</v>
      </c>
      <c r="BW103" s="65"/>
      <c r="BX103" s="65"/>
      <c r="BY103" s="65"/>
      <c r="BZ103" s="65"/>
      <c r="CA103" s="65"/>
      <c r="CB103" s="65">
        <v>555769000</v>
      </c>
      <c r="CC103" s="65"/>
      <c r="CD103" s="65"/>
      <c r="CE103" s="65">
        <v>0</v>
      </c>
      <c r="CF103" s="53">
        <v>457393000</v>
      </c>
      <c r="CG103" s="48">
        <v>3140636000</v>
      </c>
      <c r="CH103" s="74">
        <v>4827715000</v>
      </c>
      <c r="CI103" s="48">
        <v>0</v>
      </c>
      <c r="CJ103" s="47">
        <v>4883976000</v>
      </c>
      <c r="CK103" s="65">
        <v>306000</v>
      </c>
      <c r="CL103" s="65">
        <v>4883670000</v>
      </c>
      <c r="CM103" s="53"/>
      <c r="CN103" s="38">
        <v>-7390193000</v>
      </c>
      <c r="CO103" s="65">
        <v>3509484000</v>
      </c>
      <c r="CP103" s="53">
        <v>-10806000</v>
      </c>
      <c r="CQ103" s="38">
        <v>992461000</v>
      </c>
      <c r="CR103" s="65"/>
      <c r="CS103" s="51">
        <v>992461000</v>
      </c>
      <c r="CT103" s="48">
        <v>5820176000</v>
      </c>
    </row>
    <row r="104" spans="1:98" x14ac:dyDescent="0.2">
      <c r="A104" s="63" t="s">
        <v>358</v>
      </c>
      <c r="B104" s="63" t="s">
        <v>359</v>
      </c>
      <c r="C104" s="63" t="str">
        <f>VLOOKUP(A104,'[1]S&amp;P 500 Wikipedia'!A:D,3,FALSE)</f>
        <v>Health Care</v>
      </c>
      <c r="D104" s="63">
        <v>256275</v>
      </c>
      <c r="E104" s="63" t="s">
        <v>16</v>
      </c>
      <c r="F104" s="63">
        <v>2017</v>
      </c>
      <c r="G104" s="63" t="s">
        <v>17</v>
      </c>
      <c r="H104" s="64">
        <v>43100</v>
      </c>
      <c r="I104" s="64">
        <v>43145</v>
      </c>
      <c r="J104" s="64">
        <v>43524</v>
      </c>
      <c r="K104" s="63">
        <v>1015000000</v>
      </c>
      <c r="L104" s="63">
        <v>1017000000</v>
      </c>
      <c r="M104" s="63" t="s">
        <v>1673</v>
      </c>
      <c r="N104" s="47">
        <v>1807000000</v>
      </c>
      <c r="O104" s="65">
        <v>1696000000</v>
      </c>
      <c r="P104" s="53">
        <v>111000000</v>
      </c>
      <c r="Q104" s="47">
        <v>13181000000</v>
      </c>
      <c r="R104" s="65">
        <v>13181000000</v>
      </c>
      <c r="S104" s="53"/>
      <c r="T104" s="48"/>
      <c r="U104" s="47">
        <v>15296000000</v>
      </c>
      <c r="V104" s="65"/>
      <c r="W104" s="65"/>
      <c r="X104" s="65"/>
      <c r="Y104" s="53"/>
      <c r="Z104" s="48">
        <v>945000000</v>
      </c>
      <c r="AA104" s="48"/>
      <c r="AB104" s="48"/>
      <c r="AC104" s="48"/>
      <c r="AD104" s="48"/>
      <c r="AE104" s="48"/>
      <c r="AF104" s="48"/>
      <c r="AG104" s="48">
        <v>945000000</v>
      </c>
      <c r="AH104" s="48">
        <v>31229000000</v>
      </c>
      <c r="AI104" s="47">
        <v>10292000000</v>
      </c>
      <c r="AJ104" s="65"/>
      <c r="AK104" s="53"/>
      <c r="AL104" s="47">
        <v>112000000</v>
      </c>
      <c r="AM104" s="65"/>
      <c r="AN104" s="65"/>
      <c r="AO104" s="53"/>
      <c r="AP104" s="47">
        <v>53498000000</v>
      </c>
      <c r="AQ104" s="65">
        <v>13630000000</v>
      </c>
      <c r="AR104" s="65">
        <v>38451000000</v>
      </c>
      <c r="AS104" s="65"/>
      <c r="AT104" s="65"/>
      <c r="AU104" s="65"/>
      <c r="AV104" s="65"/>
      <c r="AW104" s="65"/>
      <c r="AX104" s="65"/>
      <c r="AY104" s="65"/>
      <c r="AZ104" s="53">
        <v>1417000000</v>
      </c>
      <c r="BA104" s="48">
        <v>63902000000</v>
      </c>
      <c r="BB104" s="48">
        <v>95131000000</v>
      </c>
      <c r="BC104" s="47">
        <v>25799000000</v>
      </c>
      <c r="BD104" s="65">
        <v>8863000000</v>
      </c>
      <c r="BE104" s="65"/>
      <c r="BF104" s="65"/>
      <c r="BG104" s="53">
        <v>16936000000</v>
      </c>
      <c r="BH104" s="47">
        <v>4821000000</v>
      </c>
      <c r="BI104" s="65"/>
      <c r="BJ104" s="65"/>
      <c r="BK104" s="53"/>
      <c r="BL104" s="47">
        <v>28000000</v>
      </c>
      <c r="BM104" s="65"/>
      <c r="BN104" s="65"/>
      <c r="BO104" s="65"/>
      <c r="BP104" s="65"/>
      <c r="BQ104" s="53">
        <v>28000000</v>
      </c>
      <c r="BR104" s="48">
        <v>30648000000</v>
      </c>
      <c r="BS104" s="47">
        <v>22181000000</v>
      </c>
      <c r="BT104" s="65"/>
      <c r="BU104" s="53"/>
      <c r="BV104" s="47">
        <v>4607000000</v>
      </c>
      <c r="BW104" s="65"/>
      <c r="BX104" s="65"/>
      <c r="BY104" s="65"/>
      <c r="BZ104" s="65"/>
      <c r="CA104" s="65"/>
      <c r="CB104" s="65"/>
      <c r="CC104" s="65">
        <v>2996000000</v>
      </c>
      <c r="CD104" s="65"/>
      <c r="CE104" s="65"/>
      <c r="CF104" s="53">
        <v>1611000000</v>
      </c>
      <c r="CG104" s="48">
        <v>26788000000</v>
      </c>
      <c r="CH104" s="74">
        <v>57436000000</v>
      </c>
      <c r="CI104" s="48">
        <v>0</v>
      </c>
      <c r="CJ104" s="47">
        <v>32096000000</v>
      </c>
      <c r="CK104" s="65"/>
      <c r="CL104" s="65"/>
      <c r="CM104" s="53"/>
      <c r="CN104" s="38">
        <v>-37796000000</v>
      </c>
      <c r="CO104" s="65">
        <v>43556000000</v>
      </c>
      <c r="CP104" s="53">
        <v>-165000000</v>
      </c>
      <c r="CQ104" s="38">
        <v>37691000000</v>
      </c>
      <c r="CR104" s="65">
        <v>4000000</v>
      </c>
      <c r="CS104" s="51">
        <v>37695000000</v>
      </c>
      <c r="CT104" s="48">
        <v>95131000000</v>
      </c>
    </row>
    <row r="105" spans="1:98" x14ac:dyDescent="0.2">
      <c r="A105" s="63" t="s">
        <v>286</v>
      </c>
      <c r="B105" s="63" t="s">
        <v>287</v>
      </c>
      <c r="C105" s="63" t="str">
        <f>VLOOKUP(A105,'[1]S&amp;P 500 Wikipedia'!A:D,3,FALSE)</f>
        <v>Energy</v>
      </c>
      <c r="D105" s="63">
        <v>248396</v>
      </c>
      <c r="E105" s="63" t="s">
        <v>16</v>
      </c>
      <c r="F105" s="63">
        <v>2017</v>
      </c>
      <c r="G105" s="63" t="s">
        <v>17</v>
      </c>
      <c r="H105" s="64">
        <v>43100</v>
      </c>
      <c r="I105" s="64">
        <v>43153</v>
      </c>
      <c r="J105" s="64">
        <v>43223</v>
      </c>
      <c r="K105" s="63">
        <v>1888959000</v>
      </c>
      <c r="L105" s="63">
        <v>1907714000</v>
      </c>
      <c r="M105" s="63" t="s">
        <v>2458</v>
      </c>
      <c r="N105" s="47">
        <v>4822000000</v>
      </c>
      <c r="O105" s="65">
        <v>4813000000</v>
      </c>
      <c r="P105" s="53">
        <v>9000000</v>
      </c>
      <c r="Q105" s="47">
        <v>15353000000</v>
      </c>
      <c r="R105" s="65"/>
      <c r="S105" s="53"/>
      <c r="T105" s="48"/>
      <c r="U105" s="47">
        <v>5585000000</v>
      </c>
      <c r="V105" s="65">
        <v>5585000000</v>
      </c>
      <c r="W105" s="65"/>
      <c r="X105" s="65"/>
      <c r="Y105" s="53"/>
      <c r="Z105" s="48">
        <v>2800000000</v>
      </c>
      <c r="AA105" s="48">
        <v>2800000000</v>
      </c>
      <c r="AB105" s="48"/>
      <c r="AC105" s="48"/>
      <c r="AD105" s="48"/>
      <c r="AE105" s="48"/>
      <c r="AF105" s="48"/>
      <c r="AG105" s="48"/>
      <c r="AH105" s="48">
        <v>28560000000</v>
      </c>
      <c r="AI105" s="47">
        <v>177712000000</v>
      </c>
      <c r="AJ105" s="65">
        <v>344485000000</v>
      </c>
      <c r="AK105" s="53">
        <v>-166773000000</v>
      </c>
      <c r="AL105" s="47">
        <v>35346000000</v>
      </c>
      <c r="AM105" s="65">
        <v>32497000000</v>
      </c>
      <c r="AN105" s="65"/>
      <c r="AO105" s="53">
        <v>2849000000</v>
      </c>
      <c r="AP105" s="47">
        <v>12188000000</v>
      </c>
      <c r="AQ105" s="65"/>
      <c r="AR105" s="65">
        <v>4531000000</v>
      </c>
      <c r="AS105" s="65"/>
      <c r="AT105" s="65"/>
      <c r="AU105" s="65"/>
      <c r="AV105" s="65"/>
      <c r="AW105" s="65"/>
      <c r="AX105" s="65"/>
      <c r="AY105" s="65"/>
      <c r="AZ105" s="53">
        <v>7657000000</v>
      </c>
      <c r="BA105" s="48">
        <v>225246000000</v>
      </c>
      <c r="BB105" s="48">
        <v>253806000000</v>
      </c>
      <c r="BC105" s="47">
        <v>20945000000</v>
      </c>
      <c r="BD105" s="65">
        <v>14565000000</v>
      </c>
      <c r="BE105" s="65">
        <v>1113000000</v>
      </c>
      <c r="BF105" s="65"/>
      <c r="BG105" s="53">
        <v>5267000000</v>
      </c>
      <c r="BH105" s="47">
        <v>5192000000</v>
      </c>
      <c r="BI105" s="65"/>
      <c r="BJ105" s="65"/>
      <c r="BK105" s="53"/>
      <c r="BL105" s="47">
        <v>1600000000</v>
      </c>
      <c r="BM105" s="65"/>
      <c r="BN105" s="65"/>
      <c r="BO105" s="65">
        <v>1600000000</v>
      </c>
      <c r="BP105" s="65"/>
      <c r="BQ105" s="53"/>
      <c r="BR105" s="48">
        <v>27737000000</v>
      </c>
      <c r="BS105" s="47">
        <v>33571000000</v>
      </c>
      <c r="BT105" s="65">
        <v>33477000000</v>
      </c>
      <c r="BU105" s="53">
        <v>94000000</v>
      </c>
      <c r="BV105" s="47">
        <v>43179000000</v>
      </c>
      <c r="BW105" s="65"/>
      <c r="BX105" s="65"/>
      <c r="BY105" s="65"/>
      <c r="BZ105" s="65"/>
      <c r="CA105" s="65"/>
      <c r="CB105" s="65"/>
      <c r="CC105" s="65"/>
      <c r="CD105" s="65"/>
      <c r="CE105" s="65"/>
      <c r="CF105" s="53"/>
      <c r="CG105" s="48">
        <v>76750000000</v>
      </c>
      <c r="CH105" s="74">
        <v>104487000000</v>
      </c>
      <c r="CI105" s="48">
        <v>0</v>
      </c>
      <c r="CJ105" s="47">
        <v>18440000000</v>
      </c>
      <c r="CK105" s="65"/>
      <c r="CL105" s="65"/>
      <c r="CM105" s="53"/>
      <c r="CN105" s="38">
        <v>-40833000000</v>
      </c>
      <c r="CO105" s="65">
        <v>174106000000</v>
      </c>
      <c r="CP105" s="53">
        <v>-3589000000</v>
      </c>
      <c r="CQ105" s="38">
        <v>148124000000</v>
      </c>
      <c r="CR105" s="65">
        <v>1195000000</v>
      </c>
      <c r="CS105" s="51">
        <v>149319000000</v>
      </c>
      <c r="CT105" s="48">
        <v>253806000000</v>
      </c>
    </row>
    <row r="106" spans="1:98" x14ac:dyDescent="0.2">
      <c r="A106" s="63" t="s">
        <v>325</v>
      </c>
      <c r="B106" s="63" t="s">
        <v>326</v>
      </c>
      <c r="C106" s="63" t="str">
        <f>VLOOKUP(A106,'[1]S&amp;P 500 Wikipedia'!A:D,3,FALSE)</f>
        <v>Energy</v>
      </c>
      <c r="D106" s="63">
        <v>378119</v>
      </c>
      <c r="E106" s="63" t="s">
        <v>16</v>
      </c>
      <c r="F106" s="63">
        <v>2017</v>
      </c>
      <c r="G106" s="63" t="s">
        <v>17</v>
      </c>
      <c r="H106" s="64">
        <v>43100</v>
      </c>
      <c r="I106" s="64">
        <v>43152</v>
      </c>
      <c r="J106" s="64">
        <v>43314</v>
      </c>
      <c r="K106" s="63">
        <v>147581000</v>
      </c>
      <c r="L106" s="63">
        <v>148950000</v>
      </c>
      <c r="M106" s="63" t="s">
        <v>2459</v>
      </c>
      <c r="N106" s="47">
        <v>0</v>
      </c>
      <c r="O106" s="65">
        <v>0</v>
      </c>
      <c r="P106" s="53"/>
      <c r="Q106" s="47">
        <v>331000000</v>
      </c>
      <c r="R106" s="65">
        <v>331000000</v>
      </c>
      <c r="S106" s="53"/>
      <c r="T106" s="48"/>
      <c r="U106" s="47"/>
      <c r="V106" s="65"/>
      <c r="W106" s="65"/>
      <c r="X106" s="65"/>
      <c r="Y106" s="53"/>
      <c r="Z106" s="48">
        <v>247000000</v>
      </c>
      <c r="AA106" s="48">
        <v>35000000</v>
      </c>
      <c r="AB106" s="48">
        <v>0</v>
      </c>
      <c r="AC106" s="48"/>
      <c r="AD106" s="48"/>
      <c r="AE106" s="48"/>
      <c r="AF106" s="48"/>
      <c r="AG106" s="48">
        <v>212000000</v>
      </c>
      <c r="AH106" s="48">
        <v>578000000</v>
      </c>
      <c r="AI106" s="47">
        <v>13041000000</v>
      </c>
      <c r="AJ106" s="65">
        <v>21501000000</v>
      </c>
      <c r="AK106" s="53">
        <v>-8460000000</v>
      </c>
      <c r="AL106" s="47"/>
      <c r="AM106" s="65"/>
      <c r="AN106" s="65"/>
      <c r="AO106" s="53"/>
      <c r="AP106" s="47">
        <v>113000000</v>
      </c>
      <c r="AQ106" s="65">
        <v>26000000</v>
      </c>
      <c r="AR106" s="65"/>
      <c r="AS106" s="65"/>
      <c r="AT106" s="65"/>
      <c r="AU106" s="65"/>
      <c r="AV106" s="65"/>
      <c r="AW106" s="65"/>
      <c r="AX106" s="65"/>
      <c r="AY106" s="65"/>
      <c r="AZ106" s="53">
        <v>87000000</v>
      </c>
      <c r="BA106" s="48">
        <v>13154000000</v>
      </c>
      <c r="BB106" s="48">
        <v>13732000000</v>
      </c>
      <c r="BC106" s="47">
        <v>489000000</v>
      </c>
      <c r="BD106" s="65">
        <v>43000000</v>
      </c>
      <c r="BE106" s="65"/>
      <c r="BF106" s="65"/>
      <c r="BG106" s="53">
        <v>446000000</v>
      </c>
      <c r="BH106" s="47"/>
      <c r="BI106" s="65"/>
      <c r="BJ106" s="65"/>
      <c r="BK106" s="53"/>
      <c r="BL106" s="47">
        <v>676000000</v>
      </c>
      <c r="BM106" s="65">
        <v>183000000</v>
      </c>
      <c r="BN106" s="65">
        <v>277000000</v>
      </c>
      <c r="BO106" s="65"/>
      <c r="BP106" s="65"/>
      <c r="BQ106" s="53">
        <v>216000000</v>
      </c>
      <c r="BR106" s="48">
        <v>1165000000</v>
      </c>
      <c r="BS106" s="47">
        <v>2691000000</v>
      </c>
      <c r="BT106" s="65"/>
      <c r="BU106" s="53"/>
      <c r="BV106" s="47">
        <v>961000000</v>
      </c>
      <c r="BW106" s="65"/>
      <c r="BX106" s="65"/>
      <c r="BY106" s="65"/>
      <c r="BZ106" s="65"/>
      <c r="CA106" s="65"/>
      <c r="CB106" s="65"/>
      <c r="CC106" s="65">
        <v>687000000</v>
      </c>
      <c r="CD106" s="65">
        <v>102000000</v>
      </c>
      <c r="CE106" s="65"/>
      <c r="CF106" s="53">
        <v>172000000</v>
      </c>
      <c r="CG106" s="48">
        <v>3652000000</v>
      </c>
      <c r="CH106" s="74">
        <v>4817000000</v>
      </c>
      <c r="CI106" s="48"/>
      <c r="CJ106" s="47">
        <v>7142000000</v>
      </c>
      <c r="CK106" s="65">
        <v>0</v>
      </c>
      <c r="CL106" s="65">
        <v>7142000000</v>
      </c>
      <c r="CM106" s="53"/>
      <c r="CN106" s="38">
        <v>-67000000</v>
      </c>
      <c r="CO106" s="65">
        <v>1840000000</v>
      </c>
      <c r="CP106" s="53"/>
      <c r="CQ106" s="38">
        <v>8915000000</v>
      </c>
      <c r="CR106" s="65"/>
      <c r="CS106" s="51">
        <v>8915000000</v>
      </c>
      <c r="CT106" s="48">
        <v>13732000000</v>
      </c>
    </row>
    <row r="107" spans="1:98" x14ac:dyDescent="0.2">
      <c r="A107" s="63" t="s">
        <v>397</v>
      </c>
      <c r="B107" s="63" t="s">
        <v>398</v>
      </c>
      <c r="C107" s="63" t="str">
        <f>VLOOKUP(A107,'[1]S&amp;P 500 Wikipedia'!A:D,3,FALSE)</f>
        <v>Utilities</v>
      </c>
      <c r="D107" s="63">
        <v>189087</v>
      </c>
      <c r="E107" s="63" t="s">
        <v>16</v>
      </c>
      <c r="F107" s="63">
        <v>2017</v>
      </c>
      <c r="G107" s="63" t="s">
        <v>17</v>
      </c>
      <c r="H107" s="64">
        <v>43100</v>
      </c>
      <c r="I107" s="64">
        <v>43158</v>
      </c>
      <c r="J107" s="64">
        <v>43224</v>
      </c>
      <c r="K107" s="63">
        <v>644200000</v>
      </c>
      <c r="L107" s="63">
        <v>644200000</v>
      </c>
      <c r="M107" s="63" t="s">
        <v>2460</v>
      </c>
      <c r="N107" s="47">
        <v>120000000</v>
      </c>
      <c r="O107" s="65">
        <v>120000000</v>
      </c>
      <c r="P107" s="53"/>
      <c r="Q107" s="47">
        <v>1660000000</v>
      </c>
      <c r="R107" s="65">
        <v>1660000000</v>
      </c>
      <c r="S107" s="53"/>
      <c r="T107" s="48"/>
      <c r="U107" s="47">
        <v>1477000000</v>
      </c>
      <c r="V107" s="65"/>
      <c r="W107" s="65"/>
      <c r="X107" s="65"/>
      <c r="Y107" s="53"/>
      <c r="Z107" s="48">
        <v>1077000000</v>
      </c>
      <c r="AA107" s="48"/>
      <c r="AB107" s="48"/>
      <c r="AC107" s="48"/>
      <c r="AD107" s="48"/>
      <c r="AE107" s="48"/>
      <c r="AF107" s="48"/>
      <c r="AG107" s="48">
        <v>1077000000</v>
      </c>
      <c r="AH107" s="48">
        <v>4334000000</v>
      </c>
      <c r="AI107" s="47">
        <v>53758000000</v>
      </c>
      <c r="AJ107" s="65">
        <v>74823000000</v>
      </c>
      <c r="AK107" s="53">
        <v>-21065000000</v>
      </c>
      <c r="AL107" s="47"/>
      <c r="AM107" s="65"/>
      <c r="AN107" s="65"/>
      <c r="AO107" s="53"/>
      <c r="AP107" s="47">
        <v>18493000000</v>
      </c>
      <c r="AQ107" s="65"/>
      <c r="AR107" s="65">
        <v>6405000000</v>
      </c>
      <c r="AS107" s="65"/>
      <c r="AT107" s="65"/>
      <c r="AU107" s="65"/>
      <c r="AV107" s="65"/>
      <c r="AW107" s="65"/>
      <c r="AX107" s="65"/>
      <c r="AY107" s="65">
        <v>1544000000</v>
      </c>
      <c r="AZ107" s="53">
        <v>10544000000</v>
      </c>
      <c r="BA107" s="48">
        <v>72251000000</v>
      </c>
      <c r="BB107" s="48">
        <v>76585000000</v>
      </c>
      <c r="BC107" s="47">
        <v>875000000</v>
      </c>
      <c r="BD107" s="65">
        <v>875000000</v>
      </c>
      <c r="BE107" s="65"/>
      <c r="BF107" s="65"/>
      <c r="BG107" s="53"/>
      <c r="BH107" s="47">
        <v>6376000000</v>
      </c>
      <c r="BI107" s="65">
        <v>3298000000</v>
      </c>
      <c r="BJ107" s="65"/>
      <c r="BK107" s="53">
        <v>3078000000</v>
      </c>
      <c r="BL107" s="47">
        <v>2385000000</v>
      </c>
      <c r="BM107" s="65"/>
      <c r="BN107" s="65"/>
      <c r="BO107" s="65"/>
      <c r="BP107" s="65"/>
      <c r="BQ107" s="53">
        <v>2385000000</v>
      </c>
      <c r="BR107" s="48">
        <v>9636000000</v>
      </c>
      <c r="BS107" s="47">
        <v>30948000000</v>
      </c>
      <c r="BT107" s="65">
        <v>30948000000</v>
      </c>
      <c r="BU107" s="53"/>
      <c r="BV107" s="47">
        <v>16631000000</v>
      </c>
      <c r="BW107" s="65"/>
      <c r="BX107" s="65"/>
      <c r="BY107" s="65"/>
      <c r="BZ107" s="65"/>
      <c r="CA107" s="65"/>
      <c r="CB107" s="65"/>
      <c r="CC107" s="65">
        <v>4523000000</v>
      </c>
      <c r="CD107" s="65"/>
      <c r="CE107" s="65"/>
      <c r="CF107" s="53">
        <v>12108000000</v>
      </c>
      <c r="CG107" s="48">
        <v>47579000000</v>
      </c>
      <c r="CH107" s="74">
        <v>57215000000</v>
      </c>
      <c r="CI107" s="48"/>
      <c r="CJ107" s="47">
        <v>9865000000</v>
      </c>
      <c r="CK107" s="65">
        <v>9865000000</v>
      </c>
      <c r="CL107" s="65"/>
      <c r="CM107" s="53"/>
      <c r="CN107" s="38"/>
      <c r="CO107" s="65">
        <v>7936000000</v>
      </c>
      <c r="CP107" s="53">
        <v>-659000000</v>
      </c>
      <c r="CQ107" s="38">
        <v>17142000000</v>
      </c>
      <c r="CR107" s="65">
        <v>2228000000</v>
      </c>
      <c r="CS107" s="51">
        <v>19370000000</v>
      </c>
      <c r="CT107" s="48">
        <v>76585000000</v>
      </c>
    </row>
    <row r="108" spans="1:98" x14ac:dyDescent="0.2">
      <c r="A108" s="63" t="s">
        <v>373</v>
      </c>
      <c r="B108" s="63" t="s">
        <v>374</v>
      </c>
      <c r="C108" s="63" t="str">
        <f>VLOOKUP(A108,'[1]S&amp;P 500 Wikipedia'!A:D,3,FALSE)</f>
        <v>Industrials</v>
      </c>
      <c r="D108" s="63">
        <v>231789</v>
      </c>
      <c r="E108" s="63" t="s">
        <v>16</v>
      </c>
      <c r="F108" s="63">
        <v>2017</v>
      </c>
      <c r="G108" s="63" t="s">
        <v>17</v>
      </c>
      <c r="H108" s="64">
        <v>43100</v>
      </c>
      <c r="I108" s="64">
        <v>43154</v>
      </c>
      <c r="J108" s="64">
        <v>43202</v>
      </c>
      <c r="K108" s="63">
        <v>708000000</v>
      </c>
      <c r="L108" s="63">
        <v>711000000</v>
      </c>
      <c r="M108" s="63" t="s">
        <v>2461</v>
      </c>
      <c r="N108" s="47">
        <v>2639000000</v>
      </c>
      <c r="O108" s="65">
        <v>1814000000</v>
      </c>
      <c r="P108" s="53">
        <v>825000000</v>
      </c>
      <c r="Q108" s="47">
        <v>2377000000</v>
      </c>
      <c r="R108" s="65">
        <v>2377000000</v>
      </c>
      <c r="S108" s="53"/>
      <c r="T108" s="48"/>
      <c r="U108" s="47">
        <v>1329000000</v>
      </c>
      <c r="V108" s="65"/>
      <c r="W108" s="65"/>
      <c r="X108" s="65"/>
      <c r="Y108" s="53"/>
      <c r="Z108" s="48">
        <v>1499000000</v>
      </c>
      <c r="AA108" s="48">
        <v>1499000000</v>
      </c>
      <c r="AB108" s="48"/>
      <c r="AC108" s="48"/>
      <c r="AD108" s="48"/>
      <c r="AE108" s="48"/>
      <c r="AF108" s="48"/>
      <c r="AG108" s="48"/>
      <c r="AH108" s="48">
        <v>7844000000</v>
      </c>
      <c r="AI108" s="47">
        <v>26563000000</v>
      </c>
      <c r="AJ108" s="65"/>
      <c r="AK108" s="53"/>
      <c r="AL108" s="47"/>
      <c r="AM108" s="65"/>
      <c r="AN108" s="65"/>
      <c r="AO108" s="53"/>
      <c r="AP108" s="47">
        <v>19304000000</v>
      </c>
      <c r="AQ108" s="65">
        <v>4847000000</v>
      </c>
      <c r="AR108" s="65">
        <v>9794000000</v>
      </c>
      <c r="AS108" s="65"/>
      <c r="AT108" s="65"/>
      <c r="AU108" s="65">
        <v>1354000000</v>
      </c>
      <c r="AV108" s="65"/>
      <c r="AW108" s="65"/>
      <c r="AX108" s="65"/>
      <c r="AY108" s="65"/>
      <c r="AZ108" s="53">
        <v>3309000000</v>
      </c>
      <c r="BA108" s="48">
        <v>45867000000</v>
      </c>
      <c r="BB108" s="48">
        <v>53711000000</v>
      </c>
      <c r="BC108" s="47">
        <v>8564000000</v>
      </c>
      <c r="BD108" s="65">
        <v>3674000000</v>
      </c>
      <c r="BE108" s="65"/>
      <c r="BF108" s="65"/>
      <c r="BG108" s="53">
        <v>4890000000</v>
      </c>
      <c r="BH108" s="47">
        <v>3309000000</v>
      </c>
      <c r="BI108" s="65"/>
      <c r="BJ108" s="65"/>
      <c r="BK108" s="53"/>
      <c r="BL108" s="47">
        <v>7126000000</v>
      </c>
      <c r="BM108" s="65">
        <v>2762000000</v>
      </c>
      <c r="BN108" s="65"/>
      <c r="BO108" s="65"/>
      <c r="BP108" s="65"/>
      <c r="BQ108" s="53">
        <v>4364000000</v>
      </c>
      <c r="BR108" s="48">
        <v>18999000000</v>
      </c>
      <c r="BS108" s="47">
        <v>6592000000</v>
      </c>
      <c r="BT108" s="65"/>
      <c r="BU108" s="53"/>
      <c r="BV108" s="47">
        <v>15590000000</v>
      </c>
      <c r="BW108" s="65"/>
      <c r="BX108" s="65">
        <v>9810000000</v>
      </c>
      <c r="BY108" s="65"/>
      <c r="BZ108" s="65"/>
      <c r="CA108" s="65"/>
      <c r="CB108" s="65"/>
      <c r="CC108" s="65"/>
      <c r="CD108" s="65"/>
      <c r="CE108" s="65"/>
      <c r="CF108" s="53">
        <v>5780000000</v>
      </c>
      <c r="CG108" s="48">
        <v>22182000000</v>
      </c>
      <c r="CH108" s="74">
        <v>41181000000</v>
      </c>
      <c r="CI108" s="48"/>
      <c r="CJ108" s="47">
        <v>12053000000</v>
      </c>
      <c r="CK108" s="65">
        <v>0</v>
      </c>
      <c r="CL108" s="65">
        <v>12053000000</v>
      </c>
      <c r="CM108" s="53"/>
      <c r="CN108" s="38">
        <v>-158000000</v>
      </c>
      <c r="CO108" s="65">
        <v>8256000000</v>
      </c>
      <c r="CP108" s="53">
        <v>-7621000000</v>
      </c>
      <c r="CQ108" s="38">
        <v>12530000000</v>
      </c>
      <c r="CR108" s="65"/>
      <c r="CS108" s="51">
        <v>12530000000</v>
      </c>
      <c r="CT108" s="48">
        <v>53711000000</v>
      </c>
    </row>
    <row r="109" spans="1:98" x14ac:dyDescent="0.2">
      <c r="A109" s="63" t="s">
        <v>418</v>
      </c>
      <c r="B109" s="63" t="s">
        <v>419</v>
      </c>
      <c r="C109" s="63" t="str">
        <f>VLOOKUP(A109,'[1]S&amp;P 500 Wikipedia'!A:D,3,FALSE)</f>
        <v>Materials</v>
      </c>
      <c r="D109" s="63">
        <v>546332</v>
      </c>
      <c r="E109" s="63" t="s">
        <v>16</v>
      </c>
      <c r="F109" s="63">
        <v>2017</v>
      </c>
      <c r="G109" s="63" t="s">
        <v>17</v>
      </c>
      <c r="H109" s="64">
        <v>43100</v>
      </c>
      <c r="I109" s="64">
        <v>43134</v>
      </c>
      <c r="J109" s="64">
        <v>43224</v>
      </c>
      <c r="K109" s="63">
        <v>2327100000</v>
      </c>
      <c r="L109" s="63">
        <v>2346000000</v>
      </c>
      <c r="M109" s="63" t="s">
        <v>2462</v>
      </c>
      <c r="N109" s="47">
        <v>14394000000</v>
      </c>
      <c r="O109" s="65">
        <v>13438000000</v>
      </c>
      <c r="P109" s="53">
        <v>956000000</v>
      </c>
      <c r="Q109" s="47">
        <v>11314000000</v>
      </c>
      <c r="R109" s="65">
        <v>11314000000</v>
      </c>
      <c r="S109" s="53"/>
      <c r="T109" s="48"/>
      <c r="U109" s="47">
        <v>16992000000</v>
      </c>
      <c r="V109" s="65"/>
      <c r="W109" s="65"/>
      <c r="X109" s="65"/>
      <c r="Y109" s="53"/>
      <c r="Z109" s="48">
        <v>7193000000</v>
      </c>
      <c r="AA109" s="48"/>
      <c r="AB109" s="48"/>
      <c r="AC109" s="48"/>
      <c r="AD109" s="48"/>
      <c r="AE109" s="48"/>
      <c r="AF109" s="48"/>
      <c r="AG109" s="48">
        <v>7193000000</v>
      </c>
      <c r="AH109" s="48">
        <v>49893000000</v>
      </c>
      <c r="AI109" s="47">
        <v>36247000000</v>
      </c>
      <c r="AJ109" s="65">
        <v>73304000000</v>
      </c>
      <c r="AK109" s="53">
        <v>-37057000000</v>
      </c>
      <c r="AL109" s="47">
        <v>8580000000</v>
      </c>
      <c r="AM109" s="65"/>
      <c r="AN109" s="65"/>
      <c r="AO109" s="53"/>
      <c r="AP109" s="47">
        <v>97444000000</v>
      </c>
      <c r="AQ109" s="65"/>
      <c r="AR109" s="65">
        <v>59527000000</v>
      </c>
      <c r="AS109" s="65">
        <v>33274000000</v>
      </c>
      <c r="AT109" s="65"/>
      <c r="AU109" s="65">
        <v>1869000000</v>
      </c>
      <c r="AV109" s="65"/>
      <c r="AW109" s="65"/>
      <c r="AX109" s="65"/>
      <c r="AY109" s="65"/>
      <c r="AZ109" s="53">
        <v>2774000000</v>
      </c>
      <c r="BA109" s="48">
        <v>142271000000</v>
      </c>
      <c r="BB109" s="48">
        <v>192164000000</v>
      </c>
      <c r="BC109" s="47">
        <v>22113000000</v>
      </c>
      <c r="BD109" s="65">
        <v>9134000000</v>
      </c>
      <c r="BE109" s="65">
        <v>843000000</v>
      </c>
      <c r="BF109" s="65"/>
      <c r="BG109" s="53">
        <v>12136000000</v>
      </c>
      <c r="BH109" s="47">
        <v>4015000000</v>
      </c>
      <c r="BI109" s="65"/>
      <c r="BJ109" s="65"/>
      <c r="BK109" s="53"/>
      <c r="BL109" s="47"/>
      <c r="BM109" s="65"/>
      <c r="BN109" s="65"/>
      <c r="BO109" s="65"/>
      <c r="BP109" s="65"/>
      <c r="BQ109" s="53"/>
      <c r="BR109" s="48">
        <v>26128000000</v>
      </c>
      <c r="BS109" s="47">
        <v>30056000000</v>
      </c>
      <c r="BT109" s="65"/>
      <c r="BU109" s="53"/>
      <c r="BV109" s="47">
        <v>34053000000</v>
      </c>
      <c r="BW109" s="65"/>
      <c r="BX109" s="65">
        <v>18581000000</v>
      </c>
      <c r="BY109" s="65"/>
      <c r="BZ109" s="65"/>
      <c r="CA109" s="65"/>
      <c r="CB109" s="65"/>
      <c r="CC109" s="65">
        <v>6266000000</v>
      </c>
      <c r="CD109" s="65"/>
      <c r="CE109" s="65"/>
      <c r="CF109" s="53">
        <v>9206000000</v>
      </c>
      <c r="CG109" s="48">
        <v>64109000000</v>
      </c>
      <c r="CH109" s="74">
        <v>90237000000</v>
      </c>
      <c r="CI109" s="48"/>
      <c r="CJ109" s="47">
        <v>81280000000</v>
      </c>
      <c r="CK109" s="65"/>
      <c r="CL109" s="65"/>
      <c r="CM109" s="53"/>
      <c r="CN109" s="38">
        <v>-1000000000</v>
      </c>
      <c r="CO109" s="65">
        <v>29211000000</v>
      </c>
      <c r="CP109" s="53">
        <v>-9161000000</v>
      </c>
      <c r="CQ109" s="38">
        <v>100330000000</v>
      </c>
      <c r="CR109" s="65">
        <v>1597000000</v>
      </c>
      <c r="CS109" s="51">
        <v>101927000000</v>
      </c>
      <c r="CT109" s="48">
        <v>192164000000</v>
      </c>
    </row>
    <row r="110" spans="1:98" x14ac:dyDescent="0.2">
      <c r="A110" s="63" t="s">
        <v>370</v>
      </c>
      <c r="B110" s="63" t="s">
        <v>371</v>
      </c>
      <c r="C110" s="63" t="str">
        <f>VLOOKUP(A110,'[1]S&amp;P 500 Wikipedia'!A:D,3,FALSE)</f>
        <v>Industrials</v>
      </c>
      <c r="D110" s="63">
        <v>373449</v>
      </c>
      <c r="E110" s="63" t="s">
        <v>16</v>
      </c>
      <c r="F110" s="63">
        <v>2017</v>
      </c>
      <c r="G110" s="63" t="s">
        <v>17</v>
      </c>
      <c r="H110" s="64">
        <v>43039</v>
      </c>
      <c r="I110" s="64">
        <v>43087</v>
      </c>
      <c r="J110" s="64">
        <v>43087</v>
      </c>
      <c r="K110" s="63">
        <v>321300000</v>
      </c>
      <c r="L110" s="63">
        <v>325800000</v>
      </c>
      <c r="M110" s="63" t="s">
        <v>2134</v>
      </c>
      <c r="N110" s="47">
        <v>9786500000</v>
      </c>
      <c r="O110" s="65">
        <v>9334900000</v>
      </c>
      <c r="P110" s="53">
        <v>451600000</v>
      </c>
      <c r="Q110" s="47">
        <v>3924900000</v>
      </c>
      <c r="R110" s="65"/>
      <c r="S110" s="53"/>
      <c r="T110" s="48"/>
      <c r="U110" s="47">
        <v>3904100000</v>
      </c>
      <c r="V110" s="65"/>
      <c r="W110" s="65"/>
      <c r="X110" s="65"/>
      <c r="Y110" s="53"/>
      <c r="Z110" s="48">
        <v>30498800000</v>
      </c>
      <c r="AA110" s="48"/>
      <c r="AB110" s="48"/>
      <c r="AC110" s="48"/>
      <c r="AD110" s="48"/>
      <c r="AE110" s="48"/>
      <c r="AF110" s="48"/>
      <c r="AG110" s="48">
        <v>30498800000</v>
      </c>
      <c r="AH110" s="48">
        <v>48114300000</v>
      </c>
      <c r="AI110" s="47">
        <v>11661400000</v>
      </c>
      <c r="AJ110" s="65"/>
      <c r="AK110" s="53"/>
      <c r="AL110" s="47"/>
      <c r="AM110" s="65"/>
      <c r="AN110" s="65"/>
      <c r="AO110" s="53"/>
      <c r="AP110" s="47">
        <v>6010600000</v>
      </c>
      <c r="AQ110" s="65"/>
      <c r="AR110" s="65">
        <v>1033300000</v>
      </c>
      <c r="AS110" s="65">
        <v>218000000</v>
      </c>
      <c r="AT110" s="65"/>
      <c r="AU110" s="65">
        <v>2415000000</v>
      </c>
      <c r="AV110" s="65"/>
      <c r="AW110" s="65"/>
      <c r="AX110" s="65"/>
      <c r="AY110" s="65">
        <v>182500000</v>
      </c>
      <c r="AZ110" s="53">
        <v>2161800000</v>
      </c>
      <c r="BA110" s="48">
        <v>17672000000</v>
      </c>
      <c r="BB110" s="48">
        <v>65786300000</v>
      </c>
      <c r="BC110" s="47">
        <v>8417000000</v>
      </c>
      <c r="BD110" s="65"/>
      <c r="BE110" s="65"/>
      <c r="BF110" s="65"/>
      <c r="BG110" s="53"/>
      <c r="BH110" s="47">
        <v>14154000000</v>
      </c>
      <c r="BI110" s="65"/>
      <c r="BJ110" s="65"/>
      <c r="BK110" s="53"/>
      <c r="BL110" s="47">
        <v>7749500000</v>
      </c>
      <c r="BM110" s="65"/>
      <c r="BN110" s="65"/>
      <c r="BO110" s="65">
        <v>209700000</v>
      </c>
      <c r="BP110" s="65"/>
      <c r="BQ110" s="53">
        <v>7539800000</v>
      </c>
      <c r="BR110" s="48">
        <v>30320500000</v>
      </c>
      <c r="BS110" s="47">
        <v>25891300000</v>
      </c>
      <c r="BT110" s="65"/>
      <c r="BU110" s="53"/>
      <c r="BV110" s="47">
        <v>0</v>
      </c>
      <c r="BW110" s="65"/>
      <c r="BX110" s="65"/>
      <c r="BY110" s="65"/>
      <c r="BZ110" s="65"/>
      <c r="CA110" s="65"/>
      <c r="CB110" s="65"/>
      <c r="CC110" s="65"/>
      <c r="CD110" s="65"/>
      <c r="CE110" s="65"/>
      <c r="CF110" s="53">
        <v>0</v>
      </c>
      <c r="CG110" s="48">
        <v>25891300000</v>
      </c>
      <c r="CH110" s="74">
        <v>56211800000</v>
      </c>
      <c r="CI110" s="48"/>
      <c r="CJ110" s="47">
        <v>4280500000</v>
      </c>
      <c r="CK110" s="65">
        <v>4280500000</v>
      </c>
      <c r="CL110" s="65"/>
      <c r="CM110" s="53"/>
      <c r="CN110" s="38">
        <v>-15460800000</v>
      </c>
      <c r="CO110" s="65">
        <v>25301300000</v>
      </c>
      <c r="CP110" s="53">
        <v>-4563700000</v>
      </c>
      <c r="CQ110" s="38">
        <v>9557300000</v>
      </c>
      <c r="CR110" s="65">
        <v>17200000</v>
      </c>
      <c r="CS110" s="51">
        <v>9574500000</v>
      </c>
      <c r="CT110" s="48">
        <v>65786300000</v>
      </c>
    </row>
    <row r="111" spans="1:98" x14ac:dyDescent="0.2">
      <c r="A111" s="63" t="s">
        <v>391</v>
      </c>
      <c r="B111" s="63" t="s">
        <v>392</v>
      </c>
      <c r="C111" s="63" t="str">
        <f>VLOOKUP(A111,'[1]S&amp;P 500 Wikipedia'!A:D,3,FALSE)</f>
        <v>Consumer Discretionary</v>
      </c>
      <c r="D111" s="63">
        <v>80798</v>
      </c>
      <c r="E111" s="63" t="s">
        <v>16</v>
      </c>
      <c r="F111" s="63">
        <v>2017</v>
      </c>
      <c r="G111" s="63" t="s">
        <v>17</v>
      </c>
      <c r="H111" s="64">
        <v>43159</v>
      </c>
      <c r="I111" s="64">
        <v>43182</v>
      </c>
      <c r="J111" s="64">
        <v>43251</v>
      </c>
      <c r="K111" s="63">
        <v>270303000</v>
      </c>
      <c r="L111" s="63">
        <v>271220000</v>
      </c>
      <c r="M111" s="63" t="s">
        <v>2463</v>
      </c>
      <c r="N111" s="47">
        <v>267441000</v>
      </c>
      <c r="O111" s="65">
        <v>267441000</v>
      </c>
      <c r="P111" s="53"/>
      <c r="Q111" s="47"/>
      <c r="R111" s="65"/>
      <c r="S111" s="53"/>
      <c r="T111" s="48"/>
      <c r="U111" s="47">
        <v>3609025000</v>
      </c>
      <c r="V111" s="65"/>
      <c r="W111" s="65"/>
      <c r="X111" s="65"/>
      <c r="Y111" s="53"/>
      <c r="Z111" s="48">
        <v>371386000</v>
      </c>
      <c r="AA111" s="48">
        <v>263121000</v>
      </c>
      <c r="AB111" s="48"/>
      <c r="AC111" s="48"/>
      <c r="AD111" s="48"/>
      <c r="AE111" s="48">
        <v>108265000</v>
      </c>
      <c r="AF111" s="48"/>
      <c r="AG111" s="48"/>
      <c r="AH111" s="48">
        <v>4247852000</v>
      </c>
      <c r="AI111" s="47">
        <v>2701282000</v>
      </c>
      <c r="AJ111" s="65"/>
      <c r="AK111" s="53"/>
      <c r="AL111" s="47"/>
      <c r="AM111" s="65"/>
      <c r="AN111" s="65"/>
      <c r="AO111" s="53"/>
      <c r="AP111" s="47">
        <v>5567777000</v>
      </c>
      <c r="AQ111" s="65"/>
      <c r="AR111" s="65">
        <v>4338589000</v>
      </c>
      <c r="AS111" s="65">
        <v>1200428000</v>
      </c>
      <c r="AT111" s="65"/>
      <c r="AU111" s="65"/>
      <c r="AV111" s="65"/>
      <c r="AW111" s="65"/>
      <c r="AX111" s="65"/>
      <c r="AY111" s="65"/>
      <c r="AZ111" s="53">
        <v>28760000</v>
      </c>
      <c r="BA111" s="48">
        <v>8269059000</v>
      </c>
      <c r="BB111" s="48">
        <v>12516911000</v>
      </c>
      <c r="BC111" s="47">
        <v>2563533000</v>
      </c>
      <c r="BD111" s="65">
        <v>2009771000</v>
      </c>
      <c r="BE111" s="65">
        <v>4104000</v>
      </c>
      <c r="BF111" s="65"/>
      <c r="BG111" s="53">
        <v>549658000</v>
      </c>
      <c r="BH111" s="47">
        <v>401345000</v>
      </c>
      <c r="BI111" s="65"/>
      <c r="BJ111" s="65"/>
      <c r="BK111" s="53"/>
      <c r="BL111" s="47"/>
      <c r="BM111" s="65"/>
      <c r="BN111" s="65"/>
      <c r="BO111" s="65"/>
      <c r="BP111" s="65"/>
      <c r="BQ111" s="53"/>
      <c r="BR111" s="48">
        <v>2964878000</v>
      </c>
      <c r="BS111" s="47">
        <v>2604613000</v>
      </c>
      <c r="BT111" s="65"/>
      <c r="BU111" s="53"/>
      <c r="BV111" s="47">
        <v>821646000</v>
      </c>
      <c r="BW111" s="65"/>
      <c r="BX111" s="65"/>
      <c r="BY111" s="65"/>
      <c r="BZ111" s="65"/>
      <c r="CA111" s="65"/>
      <c r="CB111" s="65"/>
      <c r="CC111" s="65">
        <v>515702000</v>
      </c>
      <c r="CD111" s="65"/>
      <c r="CE111" s="65"/>
      <c r="CF111" s="53">
        <v>305944000</v>
      </c>
      <c r="CG111" s="48">
        <v>3426259000</v>
      </c>
      <c r="CH111" s="74">
        <v>6391137000</v>
      </c>
      <c r="CI111" s="48">
        <v>0</v>
      </c>
      <c r="CJ111" s="47">
        <v>3431603000</v>
      </c>
      <c r="CK111" s="65"/>
      <c r="CL111" s="65">
        <v>3196462000</v>
      </c>
      <c r="CM111" s="53">
        <v>235141000</v>
      </c>
      <c r="CN111" s="38"/>
      <c r="CO111" s="65">
        <v>2698352000</v>
      </c>
      <c r="CP111" s="53">
        <v>-4181000</v>
      </c>
      <c r="CQ111" s="38">
        <v>6125774000</v>
      </c>
      <c r="CR111" s="65"/>
      <c r="CS111" s="51">
        <v>6125774000</v>
      </c>
      <c r="CT111" s="48">
        <v>12516911000</v>
      </c>
    </row>
    <row r="112" spans="1:98" x14ac:dyDescent="0.2">
      <c r="A112" s="63" t="s">
        <v>1000</v>
      </c>
      <c r="B112" s="63" t="s">
        <v>1001</v>
      </c>
      <c r="C112" s="63" t="str">
        <f>VLOOKUP(A112,'[1]S&amp;P 500 Wikipedia'!A:D,3,FALSE)</f>
        <v>Health Care</v>
      </c>
      <c r="D112" s="63">
        <v>341807</v>
      </c>
      <c r="E112" s="63" t="s">
        <v>16</v>
      </c>
      <c r="F112" s="63">
        <v>2017</v>
      </c>
      <c r="G112" s="63" t="s">
        <v>17</v>
      </c>
      <c r="H112" s="64">
        <v>43100</v>
      </c>
      <c r="I112" s="64">
        <v>43154</v>
      </c>
      <c r="J112" s="64">
        <v>43210</v>
      </c>
      <c r="K112" s="63">
        <v>137000000</v>
      </c>
      <c r="L112" s="63">
        <v>139000000</v>
      </c>
      <c r="M112" s="63" t="s">
        <v>2464</v>
      </c>
      <c r="N112" s="47">
        <v>137000000</v>
      </c>
      <c r="O112" s="65">
        <v>137000000</v>
      </c>
      <c r="P112" s="53"/>
      <c r="Q112" s="47">
        <v>924000000</v>
      </c>
      <c r="R112" s="65">
        <v>924000000</v>
      </c>
      <c r="S112" s="53"/>
      <c r="T112" s="48"/>
      <c r="U112" s="47">
        <v>95000000</v>
      </c>
      <c r="V112" s="65"/>
      <c r="W112" s="65"/>
      <c r="X112" s="65"/>
      <c r="Y112" s="53"/>
      <c r="Z112" s="48">
        <v>150000000</v>
      </c>
      <c r="AA112" s="48">
        <v>150000000</v>
      </c>
      <c r="AB112" s="48"/>
      <c r="AC112" s="48"/>
      <c r="AD112" s="48"/>
      <c r="AE112" s="48"/>
      <c r="AF112" s="48"/>
      <c r="AG112" s="48"/>
      <c r="AH112" s="48">
        <v>1306000000</v>
      </c>
      <c r="AI112" s="47">
        <v>1145000000</v>
      </c>
      <c r="AJ112" s="65"/>
      <c r="AK112" s="53"/>
      <c r="AL112" s="47">
        <v>462000000</v>
      </c>
      <c r="AM112" s="65"/>
      <c r="AN112" s="65"/>
      <c r="AO112" s="53"/>
      <c r="AP112" s="47">
        <v>7590000000</v>
      </c>
      <c r="AQ112" s="65">
        <v>1119000000</v>
      </c>
      <c r="AR112" s="65">
        <v>6335000000</v>
      </c>
      <c r="AS112" s="65"/>
      <c r="AT112" s="65"/>
      <c r="AU112" s="65"/>
      <c r="AV112" s="65"/>
      <c r="AW112" s="65"/>
      <c r="AX112" s="65"/>
      <c r="AY112" s="65"/>
      <c r="AZ112" s="53">
        <v>136000000</v>
      </c>
      <c r="BA112" s="48">
        <v>9197000000</v>
      </c>
      <c r="BB112" s="48">
        <v>10503000000</v>
      </c>
      <c r="BC112" s="47">
        <v>1021000000</v>
      </c>
      <c r="BD112" s="65">
        <v>1021000000</v>
      </c>
      <c r="BE112" s="65"/>
      <c r="BF112" s="65"/>
      <c r="BG112" s="53"/>
      <c r="BH112" s="47">
        <v>36000000</v>
      </c>
      <c r="BI112" s="65"/>
      <c r="BJ112" s="65"/>
      <c r="BK112" s="53"/>
      <c r="BL112" s="47"/>
      <c r="BM112" s="65"/>
      <c r="BN112" s="65"/>
      <c r="BO112" s="65"/>
      <c r="BP112" s="65"/>
      <c r="BQ112" s="53"/>
      <c r="BR112" s="48">
        <v>1057000000</v>
      </c>
      <c r="BS112" s="47">
        <v>3748000000</v>
      </c>
      <c r="BT112" s="65"/>
      <c r="BU112" s="53"/>
      <c r="BV112" s="47">
        <v>663000000</v>
      </c>
      <c r="BW112" s="65"/>
      <c r="BX112" s="65"/>
      <c r="BY112" s="65"/>
      <c r="BZ112" s="65"/>
      <c r="CA112" s="65"/>
      <c r="CB112" s="65"/>
      <c r="CC112" s="65"/>
      <c r="CD112" s="65"/>
      <c r="CE112" s="65"/>
      <c r="CF112" s="53">
        <v>663000000</v>
      </c>
      <c r="CG112" s="48">
        <v>4411000000</v>
      </c>
      <c r="CH112" s="74">
        <v>5468000000</v>
      </c>
      <c r="CI112" s="48"/>
      <c r="CJ112" s="47">
        <v>2614000000</v>
      </c>
      <c r="CK112" s="65"/>
      <c r="CL112" s="65"/>
      <c r="CM112" s="53"/>
      <c r="CN112" s="38">
        <v>-4783000000</v>
      </c>
      <c r="CO112" s="65">
        <v>7138000000</v>
      </c>
      <c r="CP112" s="53">
        <v>-48000000</v>
      </c>
      <c r="CQ112" s="38">
        <v>4921000000</v>
      </c>
      <c r="CR112" s="65">
        <v>114000000</v>
      </c>
      <c r="CS112" s="51">
        <v>5035000000</v>
      </c>
      <c r="CT112" s="48">
        <v>10503000000</v>
      </c>
    </row>
    <row r="113" spans="1:98" x14ac:dyDescent="0.2">
      <c r="A113" s="63" t="s">
        <v>361</v>
      </c>
      <c r="B113" s="63" t="s">
        <v>362</v>
      </c>
      <c r="C113" s="63" t="str">
        <f>VLOOKUP(A113,'[1]S&amp;P 500 Wikipedia'!A:D,3,FALSE)</f>
        <v>Health Care</v>
      </c>
      <c r="D113" s="63">
        <v>89750</v>
      </c>
      <c r="E113" s="63" t="s">
        <v>16</v>
      </c>
      <c r="F113" s="63">
        <v>2017</v>
      </c>
      <c r="G113" s="63" t="s">
        <v>17</v>
      </c>
      <c r="H113" s="64">
        <v>43100</v>
      </c>
      <c r="I113" s="64">
        <v>43152</v>
      </c>
      <c r="J113" s="64">
        <v>43300</v>
      </c>
      <c r="K113" s="63">
        <v>697300000</v>
      </c>
      <c r="L113" s="63">
        <v>707700000</v>
      </c>
      <c r="M113" s="63" t="s">
        <v>2465</v>
      </c>
      <c r="N113" s="47">
        <v>630300000</v>
      </c>
      <c r="O113" s="65">
        <v>630300000</v>
      </c>
      <c r="P113" s="53"/>
      <c r="Q113" s="47">
        <v>3521800000</v>
      </c>
      <c r="R113" s="65">
        <v>3521800000</v>
      </c>
      <c r="S113" s="53"/>
      <c r="T113" s="48"/>
      <c r="U113" s="47">
        <v>1840800000</v>
      </c>
      <c r="V113" s="65">
        <v>548600000</v>
      </c>
      <c r="W113" s="65">
        <v>309700000</v>
      </c>
      <c r="X113" s="65">
        <v>982500000</v>
      </c>
      <c r="Y113" s="53"/>
      <c r="Z113" s="48">
        <v>857100000</v>
      </c>
      <c r="AA113" s="48">
        <v>857100000</v>
      </c>
      <c r="AB113" s="48"/>
      <c r="AC113" s="48"/>
      <c r="AD113" s="48"/>
      <c r="AE113" s="48"/>
      <c r="AF113" s="48"/>
      <c r="AG113" s="48"/>
      <c r="AH113" s="48">
        <v>6850000000</v>
      </c>
      <c r="AI113" s="47">
        <v>2454600000</v>
      </c>
      <c r="AJ113" s="65"/>
      <c r="AK113" s="53"/>
      <c r="AL113" s="47"/>
      <c r="AM113" s="65"/>
      <c r="AN113" s="65"/>
      <c r="AO113" s="53"/>
      <c r="AP113" s="47">
        <v>37344000000</v>
      </c>
      <c r="AQ113" s="65"/>
      <c r="AR113" s="65">
        <v>25138600000</v>
      </c>
      <c r="AS113" s="65">
        <v>11667100000</v>
      </c>
      <c r="AT113" s="65"/>
      <c r="AU113" s="65"/>
      <c r="AV113" s="65"/>
      <c r="AW113" s="65"/>
      <c r="AX113" s="65"/>
      <c r="AY113" s="65"/>
      <c r="AZ113" s="53">
        <v>538300000</v>
      </c>
      <c r="BA113" s="48">
        <v>39798600000</v>
      </c>
      <c r="BB113" s="48">
        <v>46648600000</v>
      </c>
      <c r="BC113" s="47">
        <v>4597600000</v>
      </c>
      <c r="BD113" s="65">
        <v>1509900000</v>
      </c>
      <c r="BE113" s="65"/>
      <c r="BF113" s="65"/>
      <c r="BG113" s="53">
        <v>3087700000</v>
      </c>
      <c r="BH113" s="47">
        <v>194700000</v>
      </c>
      <c r="BI113" s="65"/>
      <c r="BJ113" s="65"/>
      <c r="BK113" s="53"/>
      <c r="BL113" s="47"/>
      <c r="BM113" s="65"/>
      <c r="BN113" s="65"/>
      <c r="BO113" s="65"/>
      <c r="BP113" s="65"/>
      <c r="BQ113" s="53"/>
      <c r="BR113" s="48">
        <v>4792300000</v>
      </c>
      <c r="BS113" s="47">
        <v>10327400000</v>
      </c>
      <c r="BT113" s="65"/>
      <c r="BU113" s="53"/>
      <c r="BV113" s="47">
        <v>5161100000</v>
      </c>
      <c r="BW113" s="65"/>
      <c r="BX113" s="65"/>
      <c r="BY113" s="65"/>
      <c r="BZ113" s="65"/>
      <c r="CA113" s="65"/>
      <c r="CB113" s="65"/>
      <c r="CC113" s="65"/>
      <c r="CD113" s="65"/>
      <c r="CE113" s="65"/>
      <c r="CF113" s="53">
        <v>5161100000</v>
      </c>
      <c r="CG113" s="48">
        <v>15488500000</v>
      </c>
      <c r="CH113" s="74">
        <v>20280800000</v>
      </c>
      <c r="CI113" s="48"/>
      <c r="CJ113" s="47">
        <v>5546300000</v>
      </c>
      <c r="CK113" s="65">
        <v>8100000</v>
      </c>
      <c r="CL113" s="65">
        <v>5538200000</v>
      </c>
      <c r="CM113" s="53"/>
      <c r="CN113" s="38"/>
      <c r="CO113" s="65">
        <v>22806100000</v>
      </c>
      <c r="CP113" s="53">
        <v>-1994200000</v>
      </c>
      <c r="CQ113" s="38">
        <v>26358200000</v>
      </c>
      <c r="CR113" s="65">
        <v>9600000</v>
      </c>
      <c r="CS113" s="51">
        <v>26367800000</v>
      </c>
      <c r="CT113" s="48">
        <v>46648600000</v>
      </c>
    </row>
    <row r="114" spans="1:98" x14ac:dyDescent="0.2">
      <c r="A114" s="63" t="s">
        <v>1138</v>
      </c>
      <c r="B114" s="63" t="s">
        <v>1139</v>
      </c>
      <c r="C114" s="63" t="str">
        <f>VLOOKUP(A114,'[1]S&amp;P 500 Wikipedia'!A:D,3,FALSE)</f>
        <v>Communication Services</v>
      </c>
      <c r="D114" s="63">
        <v>261356</v>
      </c>
      <c r="E114" s="63" t="s">
        <v>16</v>
      </c>
      <c r="F114" s="63">
        <v>2017</v>
      </c>
      <c r="G114" s="63" t="s">
        <v>17</v>
      </c>
      <c r="H114" s="64">
        <v>43039</v>
      </c>
      <c r="I114" s="64">
        <v>43061</v>
      </c>
      <c r="J114" s="64">
        <v>43061</v>
      </c>
      <c r="K114" s="63">
        <v>1538000000</v>
      </c>
      <c r="L114" s="63">
        <v>1546000000</v>
      </c>
      <c r="M114" s="63" t="s">
        <v>2138</v>
      </c>
      <c r="N114" s="47">
        <v>4017000000</v>
      </c>
      <c r="O114" s="65">
        <v>4017000000</v>
      </c>
      <c r="P114" s="53"/>
      <c r="Q114" s="47">
        <v>8633000000</v>
      </c>
      <c r="R114" s="65"/>
      <c r="S114" s="53"/>
      <c r="T114" s="48"/>
      <c r="U114" s="47">
        <v>1373000000</v>
      </c>
      <c r="V114" s="65"/>
      <c r="W114" s="65"/>
      <c r="X114" s="65"/>
      <c r="Y114" s="53"/>
      <c r="Z114" s="48">
        <v>1866000000</v>
      </c>
      <c r="AA114" s="48"/>
      <c r="AB114" s="48"/>
      <c r="AC114" s="48"/>
      <c r="AD114" s="48"/>
      <c r="AE114" s="48"/>
      <c r="AF114" s="48"/>
      <c r="AG114" s="48">
        <v>1866000000</v>
      </c>
      <c r="AH114" s="48">
        <v>15889000000</v>
      </c>
      <c r="AI114" s="47">
        <v>28406000000</v>
      </c>
      <c r="AJ114" s="65">
        <v>57443000000</v>
      </c>
      <c r="AK114" s="53">
        <v>-29037000000</v>
      </c>
      <c r="AL114" s="47">
        <v>3202000000</v>
      </c>
      <c r="AM114" s="65"/>
      <c r="AN114" s="65"/>
      <c r="AO114" s="53"/>
      <c r="AP114" s="47">
        <v>48292000000</v>
      </c>
      <c r="AQ114" s="65">
        <v>6995000000</v>
      </c>
      <c r="AR114" s="65">
        <v>31426000000</v>
      </c>
      <c r="AS114" s="65"/>
      <c r="AT114" s="65"/>
      <c r="AU114" s="65"/>
      <c r="AV114" s="65"/>
      <c r="AW114" s="65"/>
      <c r="AX114" s="65"/>
      <c r="AY114" s="65"/>
      <c r="AZ114" s="53">
        <v>9871000000</v>
      </c>
      <c r="BA114" s="48">
        <v>79900000000</v>
      </c>
      <c r="BB114" s="48">
        <v>95789000000</v>
      </c>
      <c r="BC114" s="47">
        <v>8855000000</v>
      </c>
      <c r="BD114" s="65">
        <v>8855000000</v>
      </c>
      <c r="BE114" s="65"/>
      <c r="BF114" s="65"/>
      <c r="BG114" s="53"/>
      <c r="BH114" s="47">
        <v>6172000000</v>
      </c>
      <c r="BI114" s="65"/>
      <c r="BJ114" s="65"/>
      <c r="BK114" s="53"/>
      <c r="BL114" s="47">
        <v>4568000000</v>
      </c>
      <c r="BM114" s="65">
        <v>4568000000</v>
      </c>
      <c r="BN114" s="65"/>
      <c r="BO114" s="65"/>
      <c r="BP114" s="65"/>
      <c r="BQ114" s="53"/>
      <c r="BR114" s="48">
        <v>19595000000</v>
      </c>
      <c r="BS114" s="47">
        <v>19119000000</v>
      </c>
      <c r="BT114" s="65"/>
      <c r="BU114" s="53"/>
      <c r="BV114" s="47">
        <v>10923000000</v>
      </c>
      <c r="BW114" s="65"/>
      <c r="BX114" s="65"/>
      <c r="BY114" s="65"/>
      <c r="BZ114" s="65"/>
      <c r="CA114" s="65"/>
      <c r="CB114" s="65"/>
      <c r="CC114" s="65">
        <v>4480000000</v>
      </c>
      <c r="CD114" s="65"/>
      <c r="CE114" s="65"/>
      <c r="CF114" s="53">
        <v>6443000000</v>
      </c>
      <c r="CG114" s="48">
        <v>30042000000</v>
      </c>
      <c r="CH114" s="74">
        <v>49637000000</v>
      </c>
      <c r="CI114" s="48">
        <v>0</v>
      </c>
      <c r="CJ114" s="47">
        <v>36248000000</v>
      </c>
      <c r="CK114" s="65"/>
      <c r="CL114" s="65"/>
      <c r="CM114" s="53"/>
      <c r="CN114" s="38">
        <v>-64011000000</v>
      </c>
      <c r="CO114" s="65">
        <v>72606000000</v>
      </c>
      <c r="CP114" s="53">
        <v>-3528000000</v>
      </c>
      <c r="CQ114" s="38">
        <v>41315000000</v>
      </c>
      <c r="CR114" s="65">
        <v>4837000000</v>
      </c>
      <c r="CS114" s="51">
        <v>46152000000</v>
      </c>
      <c r="CT114" s="48">
        <v>95789000000</v>
      </c>
    </row>
    <row r="115" spans="1:98" x14ac:dyDescent="0.2">
      <c r="A115" s="63" t="s">
        <v>385</v>
      </c>
      <c r="B115" s="63" t="s">
        <v>386</v>
      </c>
      <c r="C115" s="63" t="str">
        <f>VLOOKUP(A115,'[1]S&amp;P 500 Wikipedia'!A:D,3,FALSE)</f>
        <v>Communication Services</v>
      </c>
      <c r="D115" s="63">
        <v>120376</v>
      </c>
      <c r="E115" s="63" t="s">
        <v>16</v>
      </c>
      <c r="F115" s="63">
        <v>2017</v>
      </c>
      <c r="G115" s="63" t="s">
        <v>17</v>
      </c>
      <c r="H115" s="64">
        <v>43100</v>
      </c>
      <c r="I115" s="64">
        <v>43159</v>
      </c>
      <c r="J115" s="64">
        <v>43320</v>
      </c>
      <c r="K115" s="63">
        <v>6000000</v>
      </c>
      <c r="L115" s="63">
        <v>6000000</v>
      </c>
      <c r="M115" s="63" t="s">
        <v>2466</v>
      </c>
      <c r="N115" s="47">
        <v>7309000000</v>
      </c>
      <c r="O115" s="65">
        <v>7309000000</v>
      </c>
      <c r="P115" s="53"/>
      <c r="Q115" s="47">
        <v>1838000000</v>
      </c>
      <c r="R115" s="65">
        <v>1838000000</v>
      </c>
      <c r="S115" s="53"/>
      <c r="T115" s="48"/>
      <c r="U115" s="47"/>
      <c r="V115" s="65"/>
      <c r="W115" s="65"/>
      <c r="X115" s="65"/>
      <c r="Y115" s="53"/>
      <c r="Z115" s="48">
        <v>844000000</v>
      </c>
      <c r="AA115" s="48">
        <v>434000000</v>
      </c>
      <c r="AB115" s="48"/>
      <c r="AC115" s="48"/>
      <c r="AD115" s="48"/>
      <c r="AE115" s="48"/>
      <c r="AF115" s="48"/>
      <c r="AG115" s="48">
        <v>410000000</v>
      </c>
      <c r="AH115" s="48">
        <v>9991000000</v>
      </c>
      <c r="AI115" s="47">
        <v>597000000</v>
      </c>
      <c r="AJ115" s="65"/>
      <c r="AK115" s="53"/>
      <c r="AL115" s="47"/>
      <c r="AM115" s="65"/>
      <c r="AN115" s="65"/>
      <c r="AO115" s="53"/>
      <c r="AP115" s="47">
        <v>11967000000</v>
      </c>
      <c r="AQ115" s="65">
        <v>1770000000</v>
      </c>
      <c r="AR115" s="65">
        <v>7073000000</v>
      </c>
      <c r="AS115" s="65"/>
      <c r="AT115" s="65"/>
      <c r="AU115" s="65"/>
      <c r="AV115" s="65"/>
      <c r="AW115" s="65"/>
      <c r="AX115" s="65"/>
      <c r="AY115" s="65">
        <v>335000000</v>
      </c>
      <c r="AZ115" s="53">
        <v>2789000000</v>
      </c>
      <c r="BA115" s="48">
        <v>12564000000</v>
      </c>
      <c r="BB115" s="48">
        <v>22555000000</v>
      </c>
      <c r="BC115" s="47">
        <v>1586000000</v>
      </c>
      <c r="BD115" s="65">
        <v>277000000</v>
      </c>
      <c r="BE115" s="65"/>
      <c r="BF115" s="65"/>
      <c r="BG115" s="53">
        <v>1309000000</v>
      </c>
      <c r="BH115" s="47">
        <v>30000000</v>
      </c>
      <c r="BI115" s="65"/>
      <c r="BJ115" s="65"/>
      <c r="BK115" s="53"/>
      <c r="BL115" s="47">
        <v>255000000</v>
      </c>
      <c r="BM115" s="65">
        <v>255000000</v>
      </c>
      <c r="BN115" s="65"/>
      <c r="BO115" s="65"/>
      <c r="BP115" s="65"/>
      <c r="BQ115" s="53"/>
      <c r="BR115" s="48">
        <v>1871000000</v>
      </c>
      <c r="BS115" s="47">
        <v>14755000000</v>
      </c>
      <c r="BT115" s="65"/>
      <c r="BU115" s="53"/>
      <c r="BV115" s="47">
        <v>906000000</v>
      </c>
      <c r="BW115" s="65"/>
      <c r="BX115" s="65"/>
      <c r="BY115" s="65"/>
      <c r="BZ115" s="65"/>
      <c r="CA115" s="65"/>
      <c r="CB115" s="65"/>
      <c r="CC115" s="65">
        <v>319000000</v>
      </c>
      <c r="CD115" s="65"/>
      <c r="CE115" s="65"/>
      <c r="CF115" s="53">
        <v>587000000</v>
      </c>
      <c r="CG115" s="48">
        <v>15661000000</v>
      </c>
      <c r="CH115" s="74">
        <v>17532000000</v>
      </c>
      <c r="CI115" s="48"/>
      <c r="CJ115" s="47">
        <v>7300000000</v>
      </c>
      <c r="CK115" s="65">
        <v>5000000</v>
      </c>
      <c r="CL115" s="65">
        <v>7295000000</v>
      </c>
      <c r="CM115" s="53"/>
      <c r="CN115" s="38">
        <v>-6737000000</v>
      </c>
      <c r="CO115" s="65">
        <v>4632000000</v>
      </c>
      <c r="CP115" s="53">
        <v>-585000000</v>
      </c>
      <c r="CQ115" s="38">
        <v>4610000000</v>
      </c>
      <c r="CR115" s="65">
        <v>413000000</v>
      </c>
      <c r="CS115" s="51">
        <v>5023000000</v>
      </c>
      <c r="CT115" s="48">
        <v>22555000000</v>
      </c>
    </row>
    <row r="116" spans="1:98" x14ac:dyDescent="0.2">
      <c r="A116" s="63" t="s">
        <v>388</v>
      </c>
      <c r="B116" s="63" t="s">
        <v>389</v>
      </c>
      <c r="C116" s="63" t="str">
        <f>VLOOKUP(A116,'[1]S&amp;P 500 Wikipedia'!A:D,3,FALSE)</f>
        <v>Communication Services</v>
      </c>
      <c r="D116" s="63">
        <v>741324</v>
      </c>
      <c r="E116" s="63" t="s">
        <v>16</v>
      </c>
      <c r="F116" s="63">
        <v>2017</v>
      </c>
      <c r="G116" s="63" t="s">
        <v>17</v>
      </c>
      <c r="H116" s="64">
        <v>43100</v>
      </c>
      <c r="I116" s="64">
        <v>43152</v>
      </c>
      <c r="J116" s="64">
        <v>43315</v>
      </c>
      <c r="K116" s="63">
        <v>466413000</v>
      </c>
      <c r="L116" s="63">
        <v>583760000</v>
      </c>
      <c r="M116" s="63" t="s">
        <v>2467</v>
      </c>
      <c r="N116" s="47">
        <v>1980673000</v>
      </c>
      <c r="O116" s="65">
        <v>1479508000</v>
      </c>
      <c r="P116" s="53">
        <v>501165000</v>
      </c>
      <c r="Q116" s="47">
        <v>653948000</v>
      </c>
      <c r="R116" s="65">
        <v>653948000</v>
      </c>
      <c r="S116" s="53"/>
      <c r="T116" s="48"/>
      <c r="U116" s="47">
        <v>321008000</v>
      </c>
      <c r="V116" s="65"/>
      <c r="W116" s="65"/>
      <c r="X116" s="65"/>
      <c r="Y116" s="53"/>
      <c r="Z116" s="48">
        <v>329394000</v>
      </c>
      <c r="AA116" s="48"/>
      <c r="AB116" s="48"/>
      <c r="AC116" s="48"/>
      <c r="AD116" s="48"/>
      <c r="AE116" s="48"/>
      <c r="AF116" s="48"/>
      <c r="AG116" s="48">
        <v>329394000</v>
      </c>
      <c r="AH116" s="48">
        <v>3285023000</v>
      </c>
      <c r="AI116" s="47">
        <v>2183661000</v>
      </c>
      <c r="AJ116" s="65"/>
      <c r="AK116" s="53"/>
      <c r="AL116" s="47">
        <v>113460000</v>
      </c>
      <c r="AM116" s="65"/>
      <c r="AN116" s="65"/>
      <c r="AO116" s="53"/>
      <c r="AP116" s="47">
        <v>24191622000</v>
      </c>
      <c r="AQ116" s="65"/>
      <c r="AR116" s="65"/>
      <c r="AS116" s="65"/>
      <c r="AT116" s="65"/>
      <c r="AU116" s="65"/>
      <c r="AV116" s="65"/>
      <c r="AW116" s="65"/>
      <c r="AX116" s="65"/>
      <c r="AY116" s="65"/>
      <c r="AZ116" s="53">
        <v>24191622000</v>
      </c>
      <c r="BA116" s="48">
        <v>26488743000</v>
      </c>
      <c r="BB116" s="48">
        <v>29773766000</v>
      </c>
      <c r="BC116" s="47">
        <v>3050406000</v>
      </c>
      <c r="BD116" s="65">
        <v>393305000</v>
      </c>
      <c r="BE116" s="65"/>
      <c r="BF116" s="65">
        <v>282006000</v>
      </c>
      <c r="BG116" s="53">
        <v>2375095000</v>
      </c>
      <c r="BH116" s="47">
        <v>1068524000</v>
      </c>
      <c r="BI116" s="65"/>
      <c r="BJ116" s="65"/>
      <c r="BK116" s="53"/>
      <c r="BL116" s="47">
        <v>709074000</v>
      </c>
      <c r="BM116" s="65">
        <v>709074000</v>
      </c>
      <c r="BN116" s="65"/>
      <c r="BO116" s="65"/>
      <c r="BP116" s="65"/>
      <c r="BQ116" s="53"/>
      <c r="BR116" s="48">
        <v>4828004000</v>
      </c>
      <c r="BS116" s="47">
        <v>15134441000</v>
      </c>
      <c r="BT116" s="65"/>
      <c r="BU116" s="53"/>
      <c r="BV116" s="47">
        <v>2490025000</v>
      </c>
      <c r="BW116" s="65"/>
      <c r="BX116" s="65"/>
      <c r="BY116" s="65"/>
      <c r="BZ116" s="65"/>
      <c r="CA116" s="65"/>
      <c r="CB116" s="65"/>
      <c r="CC116" s="65">
        <v>2019538000</v>
      </c>
      <c r="CD116" s="65"/>
      <c r="CE116" s="65"/>
      <c r="CF116" s="53">
        <v>470487000</v>
      </c>
      <c r="CG116" s="48">
        <v>17624466000</v>
      </c>
      <c r="CH116" s="74">
        <v>22452470000</v>
      </c>
      <c r="CI116" s="48"/>
      <c r="CJ116" s="47">
        <v>3301152000</v>
      </c>
      <c r="CK116" s="65"/>
      <c r="CL116" s="65"/>
      <c r="CM116" s="53"/>
      <c r="CN116" s="38"/>
      <c r="CO116" s="65">
        <v>3635380000</v>
      </c>
      <c r="CP116" s="53">
        <v>882000</v>
      </c>
      <c r="CQ116" s="38">
        <v>6937414000</v>
      </c>
      <c r="CR116" s="65">
        <v>383882000</v>
      </c>
      <c r="CS116" s="51">
        <v>7321296000</v>
      </c>
      <c r="CT116" s="48">
        <v>29773766000</v>
      </c>
    </row>
    <row r="117" spans="1:98" x14ac:dyDescent="0.2">
      <c r="A117" s="63" t="s">
        <v>394</v>
      </c>
      <c r="B117" s="63" t="s">
        <v>395</v>
      </c>
      <c r="C117" s="63" t="str">
        <f>VLOOKUP(A117,'[1]S&amp;P 500 Wikipedia'!A:D,3,FALSE)</f>
        <v>Consumer Discretionary</v>
      </c>
      <c r="D117" s="63">
        <v>378128</v>
      </c>
      <c r="E117" s="63" t="s">
        <v>16</v>
      </c>
      <c r="F117" s="63">
        <v>2017</v>
      </c>
      <c r="G117" s="63" t="s">
        <v>17</v>
      </c>
      <c r="H117" s="64">
        <v>43159</v>
      </c>
      <c r="I117" s="64">
        <v>43175</v>
      </c>
      <c r="J117" s="64">
        <v>43185</v>
      </c>
      <c r="K117" s="63">
        <v>237300000</v>
      </c>
      <c r="L117" s="63">
        <v>238300000</v>
      </c>
      <c r="M117" s="63" t="s">
        <v>2141</v>
      </c>
      <c r="N117" s="47">
        <v>1097800000</v>
      </c>
      <c r="O117" s="65">
        <v>1097800000</v>
      </c>
      <c r="P117" s="53">
        <v>0</v>
      </c>
      <c r="Q117" s="47"/>
      <c r="R117" s="65"/>
      <c r="S117" s="53"/>
      <c r="T117" s="48"/>
      <c r="U117" s="47">
        <v>3169300000</v>
      </c>
      <c r="V117" s="65"/>
      <c r="W117" s="65"/>
      <c r="X117" s="65"/>
      <c r="Y117" s="53"/>
      <c r="Z117" s="48">
        <v>309200000</v>
      </c>
      <c r="AA117" s="48"/>
      <c r="AB117" s="48"/>
      <c r="AC117" s="48"/>
      <c r="AD117" s="48"/>
      <c r="AE117" s="48"/>
      <c r="AF117" s="48"/>
      <c r="AG117" s="48">
        <v>309200000</v>
      </c>
      <c r="AH117" s="48">
        <v>4576300000</v>
      </c>
      <c r="AI117" s="47">
        <v>3200700000</v>
      </c>
      <c r="AJ117" s="65"/>
      <c r="AK117" s="53"/>
      <c r="AL117" s="47"/>
      <c r="AM117" s="65"/>
      <c r="AN117" s="65"/>
      <c r="AO117" s="53"/>
      <c r="AP117" s="47">
        <v>8555800000</v>
      </c>
      <c r="AQ117" s="65">
        <v>3475300000</v>
      </c>
      <c r="AR117" s="65">
        <v>5025200000</v>
      </c>
      <c r="AS117" s="65">
        <v>4800000</v>
      </c>
      <c r="AT117" s="65"/>
      <c r="AU117" s="65"/>
      <c r="AV117" s="65"/>
      <c r="AW117" s="65"/>
      <c r="AX117" s="65"/>
      <c r="AY117" s="65"/>
      <c r="AZ117" s="53">
        <v>50500000</v>
      </c>
      <c r="BA117" s="48">
        <v>11756500000</v>
      </c>
      <c r="BB117" s="48">
        <v>16332800000</v>
      </c>
      <c r="BC117" s="47">
        <v>1206300000</v>
      </c>
      <c r="BD117" s="65">
        <v>1174800000</v>
      </c>
      <c r="BE117" s="65">
        <v>31500000</v>
      </c>
      <c r="BF117" s="65"/>
      <c r="BG117" s="53"/>
      <c r="BH117" s="47">
        <v>915900000</v>
      </c>
      <c r="BI117" s="65"/>
      <c r="BJ117" s="65"/>
      <c r="BK117" s="53">
        <v>915900000</v>
      </c>
      <c r="BL117" s="47">
        <v>736900000</v>
      </c>
      <c r="BM117" s="65"/>
      <c r="BN117" s="65"/>
      <c r="BO117" s="65"/>
      <c r="BP117" s="65"/>
      <c r="BQ117" s="53">
        <v>736900000</v>
      </c>
      <c r="BR117" s="48">
        <v>2859100000</v>
      </c>
      <c r="BS117" s="47">
        <v>4862100000</v>
      </c>
      <c r="BT117" s="65">
        <v>4762100000</v>
      </c>
      <c r="BU117" s="53">
        <v>100000000</v>
      </c>
      <c r="BV117" s="47">
        <v>1429300000</v>
      </c>
      <c r="BW117" s="65"/>
      <c r="BX117" s="65"/>
      <c r="BY117" s="65"/>
      <c r="BZ117" s="65"/>
      <c r="CA117" s="65"/>
      <c r="CB117" s="65"/>
      <c r="CC117" s="65">
        <v>1029000000</v>
      </c>
      <c r="CD117" s="65"/>
      <c r="CE117" s="65"/>
      <c r="CF117" s="53">
        <v>400300000</v>
      </c>
      <c r="CG117" s="48">
        <v>6291400000</v>
      </c>
      <c r="CH117" s="74">
        <v>9150500000</v>
      </c>
      <c r="CI117" s="48"/>
      <c r="CJ117" s="47">
        <v>2547700000</v>
      </c>
      <c r="CK117" s="65">
        <v>2400000</v>
      </c>
      <c r="CL117" s="65">
        <v>2545300000</v>
      </c>
      <c r="CM117" s="53"/>
      <c r="CN117" s="38"/>
      <c r="CO117" s="65">
        <v>4666900000</v>
      </c>
      <c r="CP117" s="53">
        <v>-32300000</v>
      </c>
      <c r="CQ117" s="38">
        <v>7182300000</v>
      </c>
      <c r="CR117" s="65"/>
      <c r="CS117" s="51">
        <v>7182300000</v>
      </c>
      <c r="CT117" s="48">
        <v>16332800000</v>
      </c>
    </row>
    <row r="118" spans="1:98" x14ac:dyDescent="0.2">
      <c r="A118" s="63" t="s">
        <v>403</v>
      </c>
      <c r="B118" s="63" t="s">
        <v>404</v>
      </c>
      <c r="C118" s="63" t="str">
        <f>VLOOKUP(A118,'[1]S&amp;P 500 Wikipedia'!A:D,3,FALSE)</f>
        <v>Industrials</v>
      </c>
      <c r="D118" s="63">
        <v>336327</v>
      </c>
      <c r="E118" s="63" t="s">
        <v>16</v>
      </c>
      <c r="F118" s="63">
        <v>2017</v>
      </c>
      <c r="G118" s="63" t="s">
        <v>17</v>
      </c>
      <c r="H118" s="64">
        <v>43100</v>
      </c>
      <c r="I118" s="64">
        <v>43147</v>
      </c>
      <c r="J118" s="64">
        <v>43147</v>
      </c>
      <c r="K118" s="63">
        <v>192806120</v>
      </c>
      <c r="L118" s="63">
        <v>196234142</v>
      </c>
      <c r="M118" s="63" t="s">
        <v>2142</v>
      </c>
      <c r="N118" s="47">
        <v>753964000</v>
      </c>
      <c r="O118" s="65">
        <v>753964000</v>
      </c>
      <c r="P118" s="53"/>
      <c r="Q118" s="47">
        <v>1385567000</v>
      </c>
      <c r="R118" s="65">
        <v>1385567000</v>
      </c>
      <c r="S118" s="53"/>
      <c r="T118" s="48"/>
      <c r="U118" s="47">
        <v>878635000</v>
      </c>
      <c r="V118" s="65"/>
      <c r="W118" s="65"/>
      <c r="X118" s="65"/>
      <c r="Y118" s="53"/>
      <c r="Z118" s="48">
        <v>188954000</v>
      </c>
      <c r="AA118" s="48">
        <v>188954000</v>
      </c>
      <c r="AB118" s="48"/>
      <c r="AC118" s="48"/>
      <c r="AD118" s="48"/>
      <c r="AE118" s="48"/>
      <c r="AF118" s="48"/>
      <c r="AG118" s="48"/>
      <c r="AH118" s="48">
        <v>3207120000</v>
      </c>
      <c r="AI118" s="47">
        <v>999772000</v>
      </c>
      <c r="AJ118" s="65"/>
      <c r="AK118" s="53"/>
      <c r="AL118" s="47"/>
      <c r="AM118" s="65"/>
      <c r="AN118" s="65"/>
      <c r="AO118" s="53"/>
      <c r="AP118" s="47">
        <v>6450761000</v>
      </c>
      <c r="AQ118" s="65">
        <v>1609927000</v>
      </c>
      <c r="AR118" s="65">
        <v>4591912000</v>
      </c>
      <c r="AS118" s="65"/>
      <c r="AT118" s="65"/>
      <c r="AU118" s="65"/>
      <c r="AV118" s="65"/>
      <c r="AW118" s="65"/>
      <c r="AX118" s="65"/>
      <c r="AY118" s="65"/>
      <c r="AZ118" s="53">
        <v>248922000</v>
      </c>
      <c r="BA118" s="48">
        <v>7450533000</v>
      </c>
      <c r="BB118" s="48">
        <v>10657653000</v>
      </c>
      <c r="BC118" s="47">
        <v>1360992000</v>
      </c>
      <c r="BD118" s="65">
        <v>979446000</v>
      </c>
      <c r="BE118" s="65">
        <v>21242000</v>
      </c>
      <c r="BF118" s="65"/>
      <c r="BG118" s="53">
        <v>360304000</v>
      </c>
      <c r="BH118" s="47">
        <v>581102000</v>
      </c>
      <c r="BI118" s="65"/>
      <c r="BJ118" s="65"/>
      <c r="BK118" s="53"/>
      <c r="BL118" s="47">
        <v>356099000</v>
      </c>
      <c r="BM118" s="65"/>
      <c r="BN118" s="65"/>
      <c r="BO118" s="65"/>
      <c r="BP118" s="65"/>
      <c r="BQ118" s="53">
        <v>356099000</v>
      </c>
      <c r="BR118" s="48">
        <v>2298193000</v>
      </c>
      <c r="BS118" s="47">
        <v>2986702000</v>
      </c>
      <c r="BT118" s="65"/>
      <c r="BU118" s="53"/>
      <c r="BV118" s="47">
        <v>989578000</v>
      </c>
      <c r="BW118" s="65"/>
      <c r="BX118" s="65"/>
      <c r="BY118" s="65"/>
      <c r="BZ118" s="65"/>
      <c r="CA118" s="65"/>
      <c r="CB118" s="65"/>
      <c r="CC118" s="65">
        <v>438841000</v>
      </c>
      <c r="CD118" s="65"/>
      <c r="CE118" s="65"/>
      <c r="CF118" s="53">
        <v>550737000</v>
      </c>
      <c r="CG118" s="48">
        <v>3976280000</v>
      </c>
      <c r="CH118" s="74">
        <v>6274473000</v>
      </c>
      <c r="CI118" s="48">
        <v>0</v>
      </c>
      <c r="CJ118" s="47">
        <v>1199477000</v>
      </c>
      <c r="CK118" s="65"/>
      <c r="CL118" s="65"/>
      <c r="CM118" s="53"/>
      <c r="CN118" s="38">
        <v>-5077039000</v>
      </c>
      <c r="CO118" s="65">
        <v>8455501000</v>
      </c>
      <c r="CP118" s="53">
        <v>-194759000</v>
      </c>
      <c r="CQ118" s="38">
        <v>4383180000</v>
      </c>
      <c r="CR118" s="65"/>
      <c r="CS118" s="51">
        <v>4383180000</v>
      </c>
      <c r="CT118" s="48">
        <v>10657653000</v>
      </c>
    </row>
    <row r="119" spans="1:98" x14ac:dyDescent="0.2">
      <c r="A119" s="63" t="s">
        <v>406</v>
      </c>
      <c r="B119" s="63" t="s">
        <v>407</v>
      </c>
      <c r="C119" s="63" t="str">
        <f>VLOOKUP(A119,'[1]S&amp;P 500 Wikipedia'!A:D,3,FALSE)</f>
        <v>Materials</v>
      </c>
      <c r="D119" s="63">
        <v>378129</v>
      </c>
      <c r="E119" s="63" t="s">
        <v>16</v>
      </c>
      <c r="F119" s="63">
        <v>2017</v>
      </c>
      <c r="G119" s="63" t="s">
        <v>17</v>
      </c>
      <c r="H119" s="64">
        <v>43100</v>
      </c>
      <c r="I119" s="64">
        <v>43146</v>
      </c>
      <c r="J119" s="64">
        <v>43146</v>
      </c>
      <c r="K119" s="63">
        <v>744800000</v>
      </c>
      <c r="L119" s="63">
        <v>744800000</v>
      </c>
      <c r="M119" s="63" t="s">
        <v>2143</v>
      </c>
      <c r="N119" s="47">
        <v>6192000000</v>
      </c>
      <c r="O119" s="65">
        <v>6188000000</v>
      </c>
      <c r="P119" s="53">
        <v>4000000</v>
      </c>
      <c r="Q119" s="47">
        <v>7338000000</v>
      </c>
      <c r="R119" s="65">
        <v>7338000000</v>
      </c>
      <c r="S119" s="53"/>
      <c r="T119" s="48"/>
      <c r="U119" s="47">
        <v>8376000000</v>
      </c>
      <c r="V119" s="65"/>
      <c r="W119" s="65"/>
      <c r="X119" s="65"/>
      <c r="Y119" s="53"/>
      <c r="Z119" s="48">
        <v>5338000000</v>
      </c>
      <c r="AA119" s="48"/>
      <c r="AB119" s="48"/>
      <c r="AC119" s="48"/>
      <c r="AD119" s="48"/>
      <c r="AE119" s="48"/>
      <c r="AF119" s="48"/>
      <c r="AG119" s="48">
        <v>5338000000</v>
      </c>
      <c r="AH119" s="48">
        <v>27244000000</v>
      </c>
      <c r="AI119" s="47">
        <v>23812000000</v>
      </c>
      <c r="AJ119" s="65">
        <v>60426000000</v>
      </c>
      <c r="AK119" s="53">
        <v>-36614000000</v>
      </c>
      <c r="AL119" s="47">
        <v>6846000000</v>
      </c>
      <c r="AM119" s="65">
        <v>6252000000</v>
      </c>
      <c r="AN119" s="65"/>
      <c r="AO119" s="53">
        <v>594000000</v>
      </c>
      <c r="AP119" s="47">
        <v>22038000000</v>
      </c>
      <c r="AQ119" s="65"/>
      <c r="AR119" s="65">
        <v>13938000000</v>
      </c>
      <c r="AS119" s="65">
        <v>5549000000</v>
      </c>
      <c r="AT119" s="65"/>
      <c r="AU119" s="65">
        <v>1722000000</v>
      </c>
      <c r="AV119" s="65"/>
      <c r="AW119" s="65"/>
      <c r="AX119" s="65"/>
      <c r="AY119" s="65"/>
      <c r="AZ119" s="53">
        <v>829000000</v>
      </c>
      <c r="BA119" s="48">
        <v>52696000000</v>
      </c>
      <c r="BB119" s="48">
        <v>79940000000</v>
      </c>
      <c r="BC119" s="47">
        <v>13141000000</v>
      </c>
      <c r="BD119" s="65">
        <v>5360000000</v>
      </c>
      <c r="BE119" s="65">
        <v>694000000</v>
      </c>
      <c r="BF119" s="65"/>
      <c r="BG119" s="53">
        <v>7087000000</v>
      </c>
      <c r="BH119" s="47">
        <v>1236000000</v>
      </c>
      <c r="BI119" s="65"/>
      <c r="BJ119" s="65"/>
      <c r="BK119" s="53"/>
      <c r="BL119" s="47"/>
      <c r="BM119" s="65"/>
      <c r="BN119" s="65"/>
      <c r="BO119" s="65"/>
      <c r="BP119" s="65"/>
      <c r="BQ119" s="53"/>
      <c r="BR119" s="48">
        <v>14377000000</v>
      </c>
      <c r="BS119" s="47">
        <v>19765000000</v>
      </c>
      <c r="BT119" s="65"/>
      <c r="BU119" s="53"/>
      <c r="BV119" s="47">
        <v>18789000000</v>
      </c>
      <c r="BW119" s="65"/>
      <c r="BX119" s="65">
        <v>10794000000</v>
      </c>
      <c r="BY119" s="65"/>
      <c r="BZ119" s="65"/>
      <c r="CA119" s="65"/>
      <c r="CB119" s="65"/>
      <c r="CC119" s="65">
        <v>764000000</v>
      </c>
      <c r="CD119" s="65"/>
      <c r="CE119" s="65"/>
      <c r="CF119" s="53">
        <v>7231000000</v>
      </c>
      <c r="CG119" s="48">
        <v>38554000000</v>
      </c>
      <c r="CH119" s="74">
        <v>52931000000</v>
      </c>
      <c r="CI119" s="48"/>
      <c r="CJ119" s="47">
        <v>6553000000</v>
      </c>
      <c r="CK119" s="65"/>
      <c r="CL119" s="65"/>
      <c r="CM119" s="53"/>
      <c r="CN119" s="38">
        <v>0</v>
      </c>
      <c r="CO119" s="65">
        <v>28050000000</v>
      </c>
      <c r="CP119" s="53">
        <v>-8780000000</v>
      </c>
      <c r="CQ119" s="38">
        <v>25823000000</v>
      </c>
      <c r="CR119" s="65">
        <v>1186000000</v>
      </c>
      <c r="CS119" s="51">
        <v>27009000000</v>
      </c>
      <c r="CT119" s="48">
        <v>79940000000</v>
      </c>
    </row>
    <row r="120" spans="1:98" x14ac:dyDescent="0.2">
      <c r="A120" s="63" t="s">
        <v>400</v>
      </c>
      <c r="B120" s="63" t="s">
        <v>401</v>
      </c>
      <c r="C120" s="63" t="str">
        <f>VLOOKUP(A120,'[1]S&amp;P 500 Wikipedia'!A:D,3,FALSE)</f>
        <v>Consumer Discretionary</v>
      </c>
      <c r="D120" s="63">
        <v>338660</v>
      </c>
      <c r="E120" s="63" t="s">
        <v>16</v>
      </c>
      <c r="F120" s="63">
        <v>2017</v>
      </c>
      <c r="G120" s="63" t="s">
        <v>17</v>
      </c>
      <c r="H120" s="64">
        <v>43100</v>
      </c>
      <c r="I120" s="64">
        <v>43151</v>
      </c>
      <c r="J120" s="64">
        <v>43216</v>
      </c>
      <c r="K120" s="63">
        <v>41971456</v>
      </c>
      <c r="L120" s="63">
        <v>43512704</v>
      </c>
      <c r="M120" s="63" t="s">
        <v>2468</v>
      </c>
      <c r="N120" s="47">
        <v>35768000</v>
      </c>
      <c r="O120" s="65">
        <v>35768000</v>
      </c>
      <c r="P120" s="53"/>
      <c r="Q120" s="47">
        <v>173677000</v>
      </c>
      <c r="R120" s="65">
        <v>173677000</v>
      </c>
      <c r="S120" s="53"/>
      <c r="T120" s="48"/>
      <c r="U120" s="47">
        <v>39961000</v>
      </c>
      <c r="V120" s="65"/>
      <c r="W120" s="65"/>
      <c r="X120" s="65"/>
      <c r="Y120" s="53"/>
      <c r="Z120" s="48">
        <v>330374000</v>
      </c>
      <c r="AA120" s="48">
        <v>18389000</v>
      </c>
      <c r="AB120" s="48"/>
      <c r="AC120" s="48"/>
      <c r="AD120" s="48"/>
      <c r="AE120" s="48"/>
      <c r="AF120" s="48"/>
      <c r="AG120" s="48">
        <v>311985000</v>
      </c>
      <c r="AH120" s="48">
        <v>579780000</v>
      </c>
      <c r="AI120" s="47">
        <v>169586000</v>
      </c>
      <c r="AJ120" s="65">
        <v>406865000</v>
      </c>
      <c r="AK120" s="53">
        <v>-237279000</v>
      </c>
      <c r="AL120" s="47"/>
      <c r="AM120" s="65"/>
      <c r="AN120" s="65"/>
      <c r="AO120" s="53"/>
      <c r="AP120" s="47">
        <v>87387000</v>
      </c>
      <c r="AQ120" s="65">
        <v>52823000</v>
      </c>
      <c r="AR120" s="65">
        <v>15423000</v>
      </c>
      <c r="AS120" s="65"/>
      <c r="AT120" s="65"/>
      <c r="AU120" s="65">
        <v>2750000</v>
      </c>
      <c r="AV120" s="65"/>
      <c r="AW120" s="65"/>
      <c r="AX120" s="65"/>
      <c r="AY120" s="65"/>
      <c r="AZ120" s="53">
        <v>16391000</v>
      </c>
      <c r="BA120" s="48">
        <v>256973000</v>
      </c>
      <c r="BB120" s="48">
        <v>836753000</v>
      </c>
      <c r="BC120" s="47">
        <v>224984000</v>
      </c>
      <c r="BD120" s="65">
        <v>106894000</v>
      </c>
      <c r="BE120" s="65"/>
      <c r="BF120" s="65">
        <v>536000</v>
      </c>
      <c r="BG120" s="53">
        <v>117554000</v>
      </c>
      <c r="BH120" s="47">
        <v>32324000</v>
      </c>
      <c r="BI120" s="65"/>
      <c r="BJ120" s="65"/>
      <c r="BK120" s="53"/>
      <c r="BL120" s="47">
        <v>140977000</v>
      </c>
      <c r="BM120" s="65"/>
      <c r="BN120" s="65"/>
      <c r="BO120" s="65"/>
      <c r="BP120" s="65"/>
      <c r="BQ120" s="53">
        <v>140977000</v>
      </c>
      <c r="BR120" s="48">
        <v>398285000</v>
      </c>
      <c r="BS120" s="47">
        <v>3121490000</v>
      </c>
      <c r="BT120" s="65"/>
      <c r="BU120" s="53"/>
      <c r="BV120" s="47">
        <v>52362000</v>
      </c>
      <c r="BW120" s="65"/>
      <c r="BX120" s="65"/>
      <c r="BY120" s="65"/>
      <c r="BZ120" s="65"/>
      <c r="CA120" s="65"/>
      <c r="CB120" s="65"/>
      <c r="CC120" s="65"/>
      <c r="CD120" s="65"/>
      <c r="CE120" s="65"/>
      <c r="CF120" s="53">
        <v>52362000</v>
      </c>
      <c r="CG120" s="48">
        <v>3173852000</v>
      </c>
      <c r="CH120" s="74">
        <v>3572137000</v>
      </c>
      <c r="CI120" s="48"/>
      <c r="CJ120" s="47">
        <v>6083000</v>
      </c>
      <c r="CK120" s="65"/>
      <c r="CL120" s="65"/>
      <c r="CM120" s="53"/>
      <c r="CN120" s="38"/>
      <c r="CO120" s="65">
        <v>-2739437000</v>
      </c>
      <c r="CP120" s="53">
        <v>-2030000</v>
      </c>
      <c r="CQ120" s="38">
        <v>-2735384000</v>
      </c>
      <c r="CR120" s="65"/>
      <c r="CS120" s="51">
        <v>-2735384000</v>
      </c>
      <c r="CT120" s="48">
        <v>836753000</v>
      </c>
    </row>
    <row r="121" spans="1:98" x14ac:dyDescent="0.2">
      <c r="A121" s="63" t="s">
        <v>415</v>
      </c>
      <c r="B121" s="63" t="s">
        <v>416</v>
      </c>
      <c r="C121" s="63" t="str">
        <f>VLOOKUP(A121,'[1]S&amp;P 500 Wikipedia'!A:D,3,FALSE)</f>
        <v>Real Estate</v>
      </c>
      <c r="D121" s="63">
        <v>446513</v>
      </c>
      <c r="E121" s="63" t="s">
        <v>16</v>
      </c>
      <c r="F121" s="63">
        <v>2017</v>
      </c>
      <c r="G121" s="63" t="s">
        <v>17</v>
      </c>
      <c r="H121" s="64">
        <v>43100</v>
      </c>
      <c r="I121" s="64">
        <v>43147</v>
      </c>
      <c r="J121" s="64">
        <v>43308</v>
      </c>
      <c r="K121" s="63">
        <v>356214000</v>
      </c>
      <c r="L121" s="63">
        <v>363261000</v>
      </c>
      <c r="M121" s="63" t="s">
        <v>2469</v>
      </c>
      <c r="N121" s="47">
        <v>67562000</v>
      </c>
      <c r="O121" s="65">
        <v>67562000</v>
      </c>
      <c r="P121" s="53"/>
      <c r="Q121" s="47">
        <v>19427000</v>
      </c>
      <c r="R121" s="65">
        <v>19427000</v>
      </c>
      <c r="S121" s="53"/>
      <c r="T121" s="48"/>
      <c r="U121" s="47"/>
      <c r="V121" s="65"/>
      <c r="W121" s="65"/>
      <c r="X121" s="65"/>
      <c r="Y121" s="53"/>
      <c r="Z121" s="48">
        <v>129885000</v>
      </c>
      <c r="AA121" s="48"/>
      <c r="AB121" s="48"/>
      <c r="AC121" s="48"/>
      <c r="AD121" s="48"/>
      <c r="AE121" s="48"/>
      <c r="AF121" s="48"/>
      <c r="AG121" s="48">
        <v>129885000</v>
      </c>
      <c r="AH121" s="48">
        <v>216874000</v>
      </c>
      <c r="AI121" s="47">
        <v>6154543000</v>
      </c>
      <c r="AJ121" s="65">
        <v>7348448000</v>
      </c>
      <c r="AK121" s="53">
        <v>-1193905000</v>
      </c>
      <c r="AL121" s="47"/>
      <c r="AM121" s="65"/>
      <c r="AN121" s="65"/>
      <c r="AO121" s="53"/>
      <c r="AP121" s="47">
        <v>1016779000</v>
      </c>
      <c r="AQ121" s="65"/>
      <c r="AR121" s="65"/>
      <c r="AS121" s="65"/>
      <c r="AT121" s="65"/>
      <c r="AU121" s="65"/>
      <c r="AV121" s="65"/>
      <c r="AW121" s="65"/>
      <c r="AX121" s="65"/>
      <c r="AY121" s="65"/>
      <c r="AZ121" s="53">
        <v>1016779000</v>
      </c>
      <c r="BA121" s="48">
        <v>7171322000</v>
      </c>
      <c r="BB121" s="48">
        <v>7388196000</v>
      </c>
      <c r="BC121" s="47">
        <v>85285000</v>
      </c>
      <c r="BD121" s="65"/>
      <c r="BE121" s="65"/>
      <c r="BF121" s="65">
        <v>17911000</v>
      </c>
      <c r="BG121" s="53">
        <v>67374000</v>
      </c>
      <c r="BH121" s="47"/>
      <c r="BI121" s="65"/>
      <c r="BJ121" s="65"/>
      <c r="BK121" s="53"/>
      <c r="BL121" s="47">
        <v>305642000</v>
      </c>
      <c r="BM121" s="65"/>
      <c r="BN121" s="65"/>
      <c r="BO121" s="65"/>
      <c r="BP121" s="65"/>
      <c r="BQ121" s="53">
        <v>305642000</v>
      </c>
      <c r="BR121" s="48">
        <v>390927000</v>
      </c>
      <c r="BS121" s="47">
        <v>2422891000</v>
      </c>
      <c r="BT121" s="65"/>
      <c r="BU121" s="53"/>
      <c r="BV121" s="47"/>
      <c r="BW121" s="65"/>
      <c r="BX121" s="65"/>
      <c r="BY121" s="65"/>
      <c r="BZ121" s="65"/>
      <c r="CA121" s="65"/>
      <c r="CB121" s="65"/>
      <c r="CC121" s="65"/>
      <c r="CD121" s="65"/>
      <c r="CE121" s="65"/>
      <c r="CF121" s="53"/>
      <c r="CG121" s="48">
        <v>2422891000</v>
      </c>
      <c r="CH121" s="74">
        <v>2813818000</v>
      </c>
      <c r="CI121" s="48"/>
      <c r="CJ121" s="47">
        <v>5208880000</v>
      </c>
      <c r="CK121" s="65"/>
      <c r="CL121" s="65"/>
      <c r="CM121" s="53"/>
      <c r="CN121" s="38"/>
      <c r="CO121" s="65"/>
      <c r="CP121" s="53">
        <v>-676036000</v>
      </c>
      <c r="CQ121" s="38">
        <v>4532844000</v>
      </c>
      <c r="CR121" s="65">
        <v>41534000</v>
      </c>
      <c r="CS121" s="51">
        <v>4574378000</v>
      </c>
      <c r="CT121" s="48">
        <v>7388196000</v>
      </c>
    </row>
    <row r="122" spans="1:98" x14ac:dyDescent="0.2">
      <c r="A122" s="63" t="s">
        <v>364</v>
      </c>
      <c r="B122" s="63" t="s">
        <v>365</v>
      </c>
      <c r="C122" s="63" t="str">
        <f>VLOOKUP(A122,'[1]S&amp;P 500 Wikipedia'!A:D,3,FALSE)</f>
        <v>Consumer Discretionary</v>
      </c>
      <c r="D122" s="63">
        <v>108420</v>
      </c>
      <c r="E122" s="63" t="s">
        <v>16</v>
      </c>
      <c r="F122" s="63">
        <v>2018</v>
      </c>
      <c r="G122" s="63" t="s">
        <v>17</v>
      </c>
      <c r="H122" s="64">
        <v>43251</v>
      </c>
      <c r="I122" s="64">
        <v>43301</v>
      </c>
      <c r="J122" s="64">
        <v>43301</v>
      </c>
      <c r="K122" s="63">
        <v>123600000</v>
      </c>
      <c r="L122" s="63">
        <v>125500000</v>
      </c>
      <c r="M122" s="63" t="s">
        <v>2146</v>
      </c>
      <c r="N122" s="47">
        <v>146900000</v>
      </c>
      <c r="O122" s="65">
        <v>146900000</v>
      </c>
      <c r="P122" s="53"/>
      <c r="Q122" s="47">
        <v>83700000</v>
      </c>
      <c r="R122" s="65">
        <v>83700000</v>
      </c>
      <c r="S122" s="53"/>
      <c r="T122" s="48"/>
      <c r="U122" s="47">
        <v>205300000</v>
      </c>
      <c r="V122" s="65"/>
      <c r="W122" s="65"/>
      <c r="X122" s="65"/>
      <c r="Y122" s="53"/>
      <c r="Z122" s="48">
        <v>117700000</v>
      </c>
      <c r="AA122" s="48">
        <v>89900000</v>
      </c>
      <c r="AB122" s="48"/>
      <c r="AC122" s="48">
        <v>11900000</v>
      </c>
      <c r="AD122" s="48"/>
      <c r="AE122" s="48">
        <v>15900000</v>
      </c>
      <c r="AF122" s="48"/>
      <c r="AG122" s="48"/>
      <c r="AH122" s="48">
        <v>553600000</v>
      </c>
      <c r="AI122" s="47">
        <v>2429800000</v>
      </c>
      <c r="AJ122" s="65"/>
      <c r="AK122" s="53"/>
      <c r="AL122" s="47"/>
      <c r="AM122" s="65"/>
      <c r="AN122" s="65"/>
      <c r="AO122" s="53"/>
      <c r="AP122" s="47">
        <v>2486200000</v>
      </c>
      <c r="AQ122" s="65">
        <v>950800000</v>
      </c>
      <c r="AR122" s="65">
        <v>1183700000</v>
      </c>
      <c r="AS122" s="65"/>
      <c r="AT122" s="65"/>
      <c r="AU122" s="65"/>
      <c r="AV122" s="65"/>
      <c r="AW122" s="65"/>
      <c r="AX122" s="65"/>
      <c r="AY122" s="65"/>
      <c r="AZ122" s="53">
        <v>351700000</v>
      </c>
      <c r="BA122" s="48">
        <v>4916000000</v>
      </c>
      <c r="BB122" s="48">
        <v>5469600000</v>
      </c>
      <c r="BC122" s="47">
        <v>511100000</v>
      </c>
      <c r="BD122" s="65">
        <v>277000000</v>
      </c>
      <c r="BE122" s="65">
        <v>56600000</v>
      </c>
      <c r="BF122" s="65"/>
      <c r="BG122" s="53">
        <v>177500000</v>
      </c>
      <c r="BH122" s="47"/>
      <c r="BI122" s="65"/>
      <c r="BJ122" s="65"/>
      <c r="BK122" s="53"/>
      <c r="BL122" s="47">
        <v>873400000</v>
      </c>
      <c r="BM122" s="65">
        <v>415800000</v>
      </c>
      <c r="BN122" s="65"/>
      <c r="BO122" s="65"/>
      <c r="BP122" s="65"/>
      <c r="BQ122" s="53">
        <v>457600000</v>
      </c>
      <c r="BR122" s="48">
        <v>1384500000</v>
      </c>
      <c r="BS122" s="47">
        <v>926500000</v>
      </c>
      <c r="BT122" s="65">
        <v>926500000</v>
      </c>
      <c r="BU122" s="53"/>
      <c r="BV122" s="47">
        <v>963800000</v>
      </c>
      <c r="BW122" s="65"/>
      <c r="BX122" s="65"/>
      <c r="BY122" s="65"/>
      <c r="BZ122" s="65"/>
      <c r="CA122" s="65"/>
      <c r="CB122" s="65"/>
      <c r="CC122" s="65">
        <v>114000000</v>
      </c>
      <c r="CD122" s="65"/>
      <c r="CE122" s="65"/>
      <c r="CF122" s="53">
        <v>849800000</v>
      </c>
      <c r="CG122" s="48">
        <v>1890300000</v>
      </c>
      <c r="CH122" s="74">
        <v>3274800000</v>
      </c>
      <c r="CI122" s="48">
        <v>0</v>
      </c>
      <c r="CJ122" s="47">
        <v>1631900000</v>
      </c>
      <c r="CK122" s="65"/>
      <c r="CL122" s="65"/>
      <c r="CM122" s="53"/>
      <c r="CN122" s="38">
        <v>-7800000</v>
      </c>
      <c r="CO122" s="65">
        <v>657600000</v>
      </c>
      <c r="CP122" s="53">
        <v>-86900000</v>
      </c>
      <c r="CQ122" s="38">
        <v>2194800000</v>
      </c>
      <c r="CR122" s="65"/>
      <c r="CS122" s="51">
        <v>2194800000</v>
      </c>
      <c r="CT122" s="48">
        <v>5469600000</v>
      </c>
    </row>
    <row r="123" spans="1:98" x14ac:dyDescent="0.2">
      <c r="A123" s="63" t="s">
        <v>409</v>
      </c>
      <c r="B123" s="63" t="s">
        <v>410</v>
      </c>
      <c r="C123" s="63" t="str">
        <f>VLOOKUP(A123,'[1]S&amp;P 500 Wikipedia'!A:D,3,FALSE)</f>
        <v>Utilities</v>
      </c>
      <c r="D123" s="63">
        <v>378131</v>
      </c>
      <c r="E123" s="63" t="s">
        <v>16</v>
      </c>
      <c r="F123" s="63">
        <v>2017</v>
      </c>
      <c r="G123" s="63" t="s">
        <v>17</v>
      </c>
      <c r="H123" s="64">
        <v>43100</v>
      </c>
      <c r="I123" s="64">
        <v>43147</v>
      </c>
      <c r="J123" s="64">
        <v>43147</v>
      </c>
      <c r="K123" s="63">
        <v>179000000</v>
      </c>
      <c r="L123" s="63">
        <v>179000000</v>
      </c>
      <c r="M123" s="63" t="s">
        <v>2147</v>
      </c>
      <c r="N123" s="47">
        <v>66000000</v>
      </c>
      <c r="O123" s="65">
        <v>66000000</v>
      </c>
      <c r="P123" s="53"/>
      <c r="Q123" s="47">
        <v>1758000000</v>
      </c>
      <c r="R123" s="65">
        <v>1758000000</v>
      </c>
      <c r="S123" s="53"/>
      <c r="T123" s="48"/>
      <c r="U123" s="47">
        <v>380000000</v>
      </c>
      <c r="V123" s="65"/>
      <c r="W123" s="65"/>
      <c r="X123" s="65"/>
      <c r="Y123" s="53"/>
      <c r="Z123" s="48">
        <v>877000000</v>
      </c>
      <c r="AA123" s="48"/>
      <c r="AB123" s="48">
        <v>103000000</v>
      </c>
      <c r="AC123" s="48"/>
      <c r="AD123" s="48"/>
      <c r="AE123" s="48"/>
      <c r="AF123" s="48"/>
      <c r="AG123" s="48">
        <v>774000000</v>
      </c>
      <c r="AH123" s="48">
        <v>3081000000</v>
      </c>
      <c r="AI123" s="47">
        <v>20721000000</v>
      </c>
      <c r="AJ123" s="65">
        <v>31424000000</v>
      </c>
      <c r="AK123" s="53">
        <v>-10703000000</v>
      </c>
      <c r="AL123" s="47"/>
      <c r="AM123" s="65"/>
      <c r="AN123" s="65"/>
      <c r="AO123" s="53"/>
      <c r="AP123" s="47">
        <v>9965000000</v>
      </c>
      <c r="AQ123" s="65">
        <v>867000000</v>
      </c>
      <c r="AR123" s="65">
        <v>2293000000</v>
      </c>
      <c r="AS123" s="65"/>
      <c r="AT123" s="65"/>
      <c r="AU123" s="65"/>
      <c r="AV123" s="65">
        <v>51000000</v>
      </c>
      <c r="AW123" s="65"/>
      <c r="AX123" s="65"/>
      <c r="AY123" s="65"/>
      <c r="AZ123" s="53">
        <v>6754000000</v>
      </c>
      <c r="BA123" s="48">
        <v>30686000000</v>
      </c>
      <c r="BB123" s="48">
        <v>33767000000</v>
      </c>
      <c r="BC123" s="47">
        <v>1440000000</v>
      </c>
      <c r="BD123" s="65">
        <v>1171000000</v>
      </c>
      <c r="BE123" s="65"/>
      <c r="BF123" s="65">
        <v>158000000</v>
      </c>
      <c r="BG123" s="53">
        <v>111000000</v>
      </c>
      <c r="BH123" s="47">
        <v>730000000</v>
      </c>
      <c r="BI123" s="65">
        <v>621000000</v>
      </c>
      <c r="BJ123" s="65"/>
      <c r="BK123" s="53">
        <v>109000000</v>
      </c>
      <c r="BL123" s="47">
        <v>642000000</v>
      </c>
      <c r="BM123" s="65"/>
      <c r="BN123" s="65">
        <v>99000000</v>
      </c>
      <c r="BO123" s="65"/>
      <c r="BP123" s="65"/>
      <c r="BQ123" s="53">
        <v>543000000</v>
      </c>
      <c r="BR123" s="48">
        <v>2812000000</v>
      </c>
      <c r="BS123" s="47">
        <v>12185000000</v>
      </c>
      <c r="BT123" s="65">
        <v>12184000000</v>
      </c>
      <c r="BU123" s="53">
        <v>1000000</v>
      </c>
      <c r="BV123" s="47">
        <v>8780000000</v>
      </c>
      <c r="BW123" s="65"/>
      <c r="BX123" s="65">
        <v>985000000</v>
      </c>
      <c r="BY123" s="65">
        <v>924000000</v>
      </c>
      <c r="BZ123" s="65">
        <v>61000000</v>
      </c>
      <c r="CA123" s="65"/>
      <c r="CB123" s="65"/>
      <c r="CC123" s="65">
        <v>2010000000</v>
      </c>
      <c r="CD123" s="65">
        <v>47000000</v>
      </c>
      <c r="CE123" s="65"/>
      <c r="CF123" s="53">
        <v>5738000000</v>
      </c>
      <c r="CG123" s="48">
        <v>20965000000</v>
      </c>
      <c r="CH123" s="74">
        <v>23777000000</v>
      </c>
      <c r="CI123" s="48"/>
      <c r="CJ123" s="47">
        <v>3989000000</v>
      </c>
      <c r="CK123" s="65"/>
      <c r="CL123" s="65"/>
      <c r="CM123" s="53"/>
      <c r="CN123" s="38"/>
      <c r="CO123" s="65">
        <v>5643000000</v>
      </c>
      <c r="CP123" s="53">
        <v>-120000000</v>
      </c>
      <c r="CQ123" s="38">
        <v>9512000000</v>
      </c>
      <c r="CR123" s="65">
        <v>478000000</v>
      </c>
      <c r="CS123" s="51">
        <v>9990000000</v>
      </c>
      <c r="CT123" s="48">
        <v>33767000000</v>
      </c>
    </row>
    <row r="124" spans="1:98" x14ac:dyDescent="0.2">
      <c r="A124" s="63" t="s">
        <v>412</v>
      </c>
      <c r="B124" s="63" t="s">
        <v>413</v>
      </c>
      <c r="C124" s="63" t="str">
        <f>VLOOKUP(A124,'[1]S&amp;P 500 Wikipedia'!A:D,3,FALSE)</f>
        <v>Utilities</v>
      </c>
      <c r="D124" s="63">
        <v>191249</v>
      </c>
      <c r="E124" s="63" t="s">
        <v>16</v>
      </c>
      <c r="F124" s="63">
        <v>2017</v>
      </c>
      <c r="G124" s="63" t="s">
        <v>17</v>
      </c>
      <c r="H124" s="64">
        <v>43100</v>
      </c>
      <c r="I124" s="64">
        <v>43152</v>
      </c>
      <c r="J124" s="64">
        <v>43314</v>
      </c>
      <c r="K124" s="63">
        <v>700000000</v>
      </c>
      <c r="L124" s="63">
        <v>700000000</v>
      </c>
      <c r="M124" s="63" t="s">
        <v>2470</v>
      </c>
      <c r="N124" s="47">
        <v>358000000</v>
      </c>
      <c r="O124" s="65">
        <v>358000000</v>
      </c>
      <c r="P124" s="53"/>
      <c r="Q124" s="47">
        <v>779000000</v>
      </c>
      <c r="R124" s="65">
        <v>779000000</v>
      </c>
      <c r="S124" s="53"/>
      <c r="T124" s="48"/>
      <c r="U124" s="47">
        <v>3250000000</v>
      </c>
      <c r="V124" s="65"/>
      <c r="W124" s="65"/>
      <c r="X124" s="65"/>
      <c r="Y124" s="53"/>
      <c r="Z124" s="48">
        <v>4066000000</v>
      </c>
      <c r="AA124" s="48"/>
      <c r="AB124" s="48"/>
      <c r="AC124" s="48"/>
      <c r="AD124" s="48"/>
      <c r="AE124" s="48"/>
      <c r="AF124" s="48"/>
      <c r="AG124" s="48">
        <v>4066000000</v>
      </c>
      <c r="AH124" s="48">
        <v>8453000000</v>
      </c>
      <c r="AI124" s="47">
        <v>86391000000</v>
      </c>
      <c r="AJ124" s="65">
        <v>127928000000</v>
      </c>
      <c r="AK124" s="53">
        <v>-41537000000</v>
      </c>
      <c r="AL124" s="47">
        <v>30628000000</v>
      </c>
      <c r="AM124" s="65">
        <v>30628000000</v>
      </c>
      <c r="AN124" s="65"/>
      <c r="AO124" s="53"/>
      <c r="AP124" s="47">
        <v>12442000000</v>
      </c>
      <c r="AQ124" s="65"/>
      <c r="AR124" s="65"/>
      <c r="AS124" s="65"/>
      <c r="AT124" s="65"/>
      <c r="AU124" s="65"/>
      <c r="AV124" s="65"/>
      <c r="AW124" s="65"/>
      <c r="AX124" s="65"/>
      <c r="AY124" s="65"/>
      <c r="AZ124" s="53">
        <v>12442000000</v>
      </c>
      <c r="BA124" s="48">
        <v>129461000000</v>
      </c>
      <c r="BB124" s="48">
        <v>137914000000</v>
      </c>
      <c r="BC124" s="47">
        <v>4119000000</v>
      </c>
      <c r="BD124" s="65">
        <v>3043000000</v>
      </c>
      <c r="BE124" s="65"/>
      <c r="BF124" s="65">
        <v>525000000</v>
      </c>
      <c r="BG124" s="53">
        <v>551000000</v>
      </c>
      <c r="BH124" s="47">
        <v>5407000000</v>
      </c>
      <c r="BI124" s="65"/>
      <c r="BJ124" s="65"/>
      <c r="BK124" s="53"/>
      <c r="BL124" s="47">
        <v>2956000000</v>
      </c>
      <c r="BM124" s="65"/>
      <c r="BN124" s="65"/>
      <c r="BO124" s="65"/>
      <c r="BP124" s="65"/>
      <c r="BQ124" s="53">
        <v>2956000000</v>
      </c>
      <c r="BR124" s="48">
        <v>12482000000</v>
      </c>
      <c r="BS124" s="47">
        <v>49035000000</v>
      </c>
      <c r="BT124" s="65"/>
      <c r="BU124" s="53"/>
      <c r="BV124" s="47">
        <v>34660000000</v>
      </c>
      <c r="BW124" s="65"/>
      <c r="BX124" s="65">
        <v>1103000000</v>
      </c>
      <c r="BY124" s="65"/>
      <c r="BZ124" s="65"/>
      <c r="CA124" s="65"/>
      <c r="CB124" s="65"/>
      <c r="CC124" s="65">
        <v>6621000000</v>
      </c>
      <c r="CD124" s="65"/>
      <c r="CE124" s="65"/>
      <c r="CF124" s="53">
        <v>26936000000</v>
      </c>
      <c r="CG124" s="48">
        <v>83695000000</v>
      </c>
      <c r="CH124" s="74">
        <v>96177000000</v>
      </c>
      <c r="CI124" s="48"/>
      <c r="CJ124" s="47">
        <v>38793000000</v>
      </c>
      <c r="CK124" s="65">
        <v>1000000</v>
      </c>
      <c r="CL124" s="65">
        <v>38792000000</v>
      </c>
      <c r="CM124" s="53"/>
      <c r="CN124" s="38"/>
      <c r="CO124" s="65">
        <v>3013000000</v>
      </c>
      <c r="CP124" s="53">
        <v>-67000000</v>
      </c>
      <c r="CQ124" s="38">
        <v>41739000000</v>
      </c>
      <c r="CR124" s="65">
        <v>-2000000</v>
      </c>
      <c r="CS124" s="51">
        <v>41737000000</v>
      </c>
      <c r="CT124" s="48">
        <v>137914000000</v>
      </c>
    </row>
    <row r="125" spans="1:98" x14ac:dyDescent="0.2">
      <c r="A125" s="63" t="s">
        <v>367</v>
      </c>
      <c r="B125" s="63" t="s">
        <v>368</v>
      </c>
      <c r="C125" s="63" t="str">
        <f>VLOOKUP(A125,'[1]S&amp;P 500 Wikipedia'!A:D,3,FALSE)</f>
        <v>Health Care</v>
      </c>
      <c r="D125" s="63">
        <v>349826</v>
      </c>
      <c r="E125" s="63" t="s">
        <v>16</v>
      </c>
      <c r="F125" s="63">
        <v>2017</v>
      </c>
      <c r="G125" s="63" t="s">
        <v>17</v>
      </c>
      <c r="H125" s="64">
        <v>43100</v>
      </c>
      <c r="I125" s="64">
        <v>43154</v>
      </c>
      <c r="J125" s="64">
        <v>43154</v>
      </c>
      <c r="K125" s="63">
        <v>182153363</v>
      </c>
      <c r="L125" s="63">
        <v>187243017</v>
      </c>
      <c r="M125" s="63" t="s">
        <v>2149</v>
      </c>
      <c r="N125" s="47">
        <v>551750000</v>
      </c>
      <c r="O125" s="65">
        <v>508234000</v>
      </c>
      <c r="P125" s="53">
        <v>43516000</v>
      </c>
      <c r="Q125" s="47">
        <v>1714750000</v>
      </c>
      <c r="R125" s="65">
        <v>1714750000</v>
      </c>
      <c r="S125" s="53"/>
      <c r="T125" s="48"/>
      <c r="U125" s="47">
        <v>181799000</v>
      </c>
      <c r="V125" s="65"/>
      <c r="W125" s="65"/>
      <c r="X125" s="65"/>
      <c r="Y125" s="53"/>
      <c r="Z125" s="48">
        <v>6296059000</v>
      </c>
      <c r="AA125" s="48"/>
      <c r="AB125" s="48"/>
      <c r="AC125" s="48">
        <v>5761642000</v>
      </c>
      <c r="AD125" s="48"/>
      <c r="AE125" s="48">
        <v>49440000</v>
      </c>
      <c r="AF125" s="48"/>
      <c r="AG125" s="48">
        <v>484977000</v>
      </c>
      <c r="AH125" s="48">
        <v>8744358000</v>
      </c>
      <c r="AI125" s="47">
        <v>3149213000</v>
      </c>
      <c r="AJ125" s="65"/>
      <c r="AK125" s="53"/>
      <c r="AL125" s="47">
        <v>37695000</v>
      </c>
      <c r="AM125" s="65"/>
      <c r="AN125" s="65"/>
      <c r="AO125" s="53"/>
      <c r="AP125" s="47">
        <v>7016927000</v>
      </c>
      <c r="AQ125" s="65">
        <v>113827000</v>
      </c>
      <c r="AR125" s="65">
        <v>6610279000</v>
      </c>
      <c r="AS125" s="65"/>
      <c r="AT125" s="65"/>
      <c r="AU125" s="65"/>
      <c r="AV125" s="65"/>
      <c r="AW125" s="65"/>
      <c r="AX125" s="65"/>
      <c r="AY125" s="65">
        <v>245534000</v>
      </c>
      <c r="AZ125" s="53">
        <v>47287000</v>
      </c>
      <c r="BA125" s="48">
        <v>10203835000</v>
      </c>
      <c r="BB125" s="48">
        <v>18948193000</v>
      </c>
      <c r="BC125" s="47">
        <v>1125232000</v>
      </c>
      <c r="BD125" s="65">
        <v>509116000</v>
      </c>
      <c r="BE125" s="65">
        <v>0</v>
      </c>
      <c r="BF125" s="65"/>
      <c r="BG125" s="53">
        <v>616116000</v>
      </c>
      <c r="BH125" s="47">
        <v>178213000</v>
      </c>
      <c r="BI125" s="65"/>
      <c r="BJ125" s="65"/>
      <c r="BK125" s="53">
        <v>178213000</v>
      </c>
      <c r="BL125" s="47">
        <v>1737732000</v>
      </c>
      <c r="BM125" s="65"/>
      <c r="BN125" s="65"/>
      <c r="BO125" s="65"/>
      <c r="BP125" s="65"/>
      <c r="BQ125" s="53">
        <v>1737732000</v>
      </c>
      <c r="BR125" s="48">
        <v>3041177000</v>
      </c>
      <c r="BS125" s="47">
        <v>9158018000</v>
      </c>
      <c r="BT125" s="65"/>
      <c r="BU125" s="53"/>
      <c r="BV125" s="47">
        <v>851572000</v>
      </c>
      <c r="BW125" s="65"/>
      <c r="BX125" s="65"/>
      <c r="BY125" s="65"/>
      <c r="BZ125" s="65"/>
      <c r="CA125" s="65"/>
      <c r="CB125" s="65"/>
      <c r="CC125" s="65">
        <v>486247000</v>
      </c>
      <c r="CD125" s="65"/>
      <c r="CE125" s="65"/>
      <c r="CF125" s="53">
        <v>365325000</v>
      </c>
      <c r="CG125" s="48">
        <v>10009590000</v>
      </c>
      <c r="CH125" s="74">
        <v>13050767000</v>
      </c>
      <c r="CI125" s="48">
        <v>0</v>
      </c>
      <c r="CJ125" s="47">
        <v>1043081000</v>
      </c>
      <c r="CK125" s="65"/>
      <c r="CL125" s="65"/>
      <c r="CM125" s="53"/>
      <c r="CN125" s="38"/>
      <c r="CO125" s="65">
        <v>3633713000</v>
      </c>
      <c r="CP125" s="53">
        <v>13235000</v>
      </c>
      <c r="CQ125" s="38">
        <v>4690029000</v>
      </c>
      <c r="CR125" s="65">
        <v>1207397000</v>
      </c>
      <c r="CS125" s="51">
        <v>5897426000</v>
      </c>
      <c r="CT125" s="48">
        <v>18948193000</v>
      </c>
    </row>
    <row r="126" spans="1:98" x14ac:dyDescent="0.2">
      <c r="A126" s="63" t="s">
        <v>379</v>
      </c>
      <c r="B126" s="63" t="s">
        <v>380</v>
      </c>
      <c r="C126" s="63" t="str">
        <f>VLOOKUP(A126,'[1]S&amp;P 500 Wikipedia'!A:D,3,FALSE)</f>
        <v>Energy</v>
      </c>
      <c r="D126" s="63">
        <v>122079</v>
      </c>
      <c r="E126" s="63" t="s">
        <v>16</v>
      </c>
      <c r="F126" s="63">
        <v>2017</v>
      </c>
      <c r="G126" s="63" t="s">
        <v>17</v>
      </c>
      <c r="H126" s="64">
        <v>43100</v>
      </c>
      <c r="I126" s="64">
        <v>43152</v>
      </c>
      <c r="J126" s="64">
        <v>43313</v>
      </c>
      <c r="K126" s="63">
        <v>521000000</v>
      </c>
      <c r="L126" s="63">
        <v>524000000</v>
      </c>
      <c r="M126" s="63" t="s">
        <v>2471</v>
      </c>
      <c r="N126" s="47">
        <v>2642000000</v>
      </c>
      <c r="O126" s="65">
        <v>2642000000</v>
      </c>
      <c r="P126" s="53"/>
      <c r="Q126" s="47">
        <v>989000000</v>
      </c>
      <c r="R126" s="65">
        <v>989000000</v>
      </c>
      <c r="S126" s="53"/>
      <c r="T126" s="48"/>
      <c r="U126" s="47"/>
      <c r="V126" s="65"/>
      <c r="W126" s="65"/>
      <c r="X126" s="65"/>
      <c r="Y126" s="53"/>
      <c r="Z126" s="48">
        <v>1160000000</v>
      </c>
      <c r="AA126" s="48"/>
      <c r="AB126" s="48"/>
      <c r="AC126" s="48">
        <v>760000000</v>
      </c>
      <c r="AD126" s="48"/>
      <c r="AE126" s="48"/>
      <c r="AF126" s="48"/>
      <c r="AG126" s="48">
        <v>400000000</v>
      </c>
      <c r="AH126" s="48">
        <v>4791000000</v>
      </c>
      <c r="AI126" s="47">
        <v>14584000000</v>
      </c>
      <c r="AJ126" s="65"/>
      <c r="AK126" s="53"/>
      <c r="AL126" s="47"/>
      <c r="AM126" s="65"/>
      <c r="AN126" s="65"/>
      <c r="AO126" s="53"/>
      <c r="AP126" s="47">
        <v>10866000000</v>
      </c>
      <c r="AQ126" s="65"/>
      <c r="AR126" s="65">
        <v>841000000</v>
      </c>
      <c r="AS126" s="65"/>
      <c r="AT126" s="65"/>
      <c r="AU126" s="65"/>
      <c r="AV126" s="65"/>
      <c r="AW126" s="65"/>
      <c r="AX126" s="65"/>
      <c r="AY126" s="65"/>
      <c r="AZ126" s="53">
        <v>10025000000</v>
      </c>
      <c r="BA126" s="48">
        <v>25450000000</v>
      </c>
      <c r="BB126" s="48">
        <v>30241000000</v>
      </c>
      <c r="BC126" s="47">
        <v>633000000</v>
      </c>
      <c r="BD126" s="65">
        <v>633000000</v>
      </c>
      <c r="BE126" s="65"/>
      <c r="BF126" s="65"/>
      <c r="BG126" s="53"/>
      <c r="BH126" s="47">
        <v>115000000</v>
      </c>
      <c r="BI126" s="65"/>
      <c r="BJ126" s="65"/>
      <c r="BK126" s="53"/>
      <c r="BL126" s="47">
        <v>2567000000</v>
      </c>
      <c r="BM126" s="65"/>
      <c r="BN126" s="65"/>
      <c r="BO126" s="65"/>
      <c r="BP126" s="65"/>
      <c r="BQ126" s="53">
        <v>2567000000</v>
      </c>
      <c r="BR126" s="48">
        <v>3315000000</v>
      </c>
      <c r="BS126" s="47">
        <v>6749000000</v>
      </c>
      <c r="BT126" s="65"/>
      <c r="BU126" s="53"/>
      <c r="BV126" s="47">
        <v>6073000000</v>
      </c>
      <c r="BW126" s="65"/>
      <c r="BX126" s="65"/>
      <c r="BY126" s="65"/>
      <c r="BZ126" s="65"/>
      <c r="CA126" s="65"/>
      <c r="CB126" s="65"/>
      <c r="CC126" s="65">
        <v>489000000</v>
      </c>
      <c r="CD126" s="65"/>
      <c r="CE126" s="65"/>
      <c r="CF126" s="53">
        <v>5584000000</v>
      </c>
      <c r="CG126" s="48">
        <v>12822000000</v>
      </c>
      <c r="CH126" s="74">
        <v>16137000000</v>
      </c>
      <c r="CI126" s="48"/>
      <c r="CJ126" s="47">
        <v>7386000000</v>
      </c>
      <c r="CK126" s="65"/>
      <c r="CL126" s="65"/>
      <c r="CM126" s="53"/>
      <c r="CN126" s="38"/>
      <c r="CO126" s="65">
        <v>702000000</v>
      </c>
      <c r="CP126" s="53">
        <v>1166000000</v>
      </c>
      <c r="CQ126" s="38">
        <v>9254000000</v>
      </c>
      <c r="CR126" s="65">
        <v>4850000000</v>
      </c>
      <c r="CS126" s="51">
        <v>14104000000</v>
      </c>
      <c r="CT126" s="48">
        <v>30241000000</v>
      </c>
    </row>
    <row r="127" spans="1:98" x14ac:dyDescent="0.2">
      <c r="A127" s="63" t="s">
        <v>421</v>
      </c>
      <c r="B127" s="63" t="s">
        <v>422</v>
      </c>
      <c r="C127" s="63" t="str">
        <f>VLOOKUP(A127,'[1]S&amp;P 500 Wikipedia'!A:D,3,FALSE)</f>
        <v>Information Technology</v>
      </c>
      <c r="D127" s="63">
        <v>740485</v>
      </c>
      <c r="E127" s="63" t="s">
        <v>16</v>
      </c>
      <c r="F127" s="63">
        <v>2017</v>
      </c>
      <c r="G127" s="63" t="s">
        <v>17</v>
      </c>
      <c r="H127" s="64">
        <v>43190</v>
      </c>
      <c r="I127" s="64">
        <v>43249</v>
      </c>
      <c r="J127" s="64">
        <v>43412</v>
      </c>
      <c r="K127" s="63">
        <v>285640000</v>
      </c>
      <c r="L127" s="63">
        <v>290550000</v>
      </c>
      <c r="M127" s="63" t="s">
        <v>2472</v>
      </c>
      <c r="N127" s="47">
        <v>2593000000</v>
      </c>
      <c r="O127" s="65">
        <v>2593000000</v>
      </c>
      <c r="P127" s="53"/>
      <c r="Q127" s="47">
        <v>5481000000</v>
      </c>
      <c r="R127" s="65">
        <v>5481000000</v>
      </c>
      <c r="S127" s="53"/>
      <c r="T127" s="48"/>
      <c r="U127" s="47"/>
      <c r="V127" s="65"/>
      <c r="W127" s="65"/>
      <c r="X127" s="65"/>
      <c r="Y127" s="53"/>
      <c r="Z127" s="48">
        <v>1546000000</v>
      </c>
      <c r="AA127" s="48">
        <v>496000000</v>
      </c>
      <c r="AB127" s="48"/>
      <c r="AC127" s="48"/>
      <c r="AD127" s="48"/>
      <c r="AE127" s="48"/>
      <c r="AF127" s="48">
        <v>581000000</v>
      </c>
      <c r="AG127" s="48">
        <v>469000000</v>
      </c>
      <c r="AH127" s="48">
        <v>9620000000</v>
      </c>
      <c r="AI127" s="47">
        <v>3363000000</v>
      </c>
      <c r="AJ127" s="65">
        <v>3363000000</v>
      </c>
      <c r="AK127" s="53"/>
      <c r="AL127" s="47"/>
      <c r="AM127" s="65"/>
      <c r="AN127" s="65"/>
      <c r="AO127" s="53"/>
      <c r="AP127" s="47">
        <v>20938000000</v>
      </c>
      <c r="AQ127" s="65">
        <v>7179000000</v>
      </c>
      <c r="AR127" s="65">
        <v>7619000000</v>
      </c>
      <c r="AS127" s="65"/>
      <c r="AT127" s="65"/>
      <c r="AU127" s="65">
        <v>373000000</v>
      </c>
      <c r="AV127" s="65"/>
      <c r="AW127" s="65"/>
      <c r="AX127" s="65">
        <v>3363000000</v>
      </c>
      <c r="AY127" s="65"/>
      <c r="AZ127" s="53">
        <v>2404000000</v>
      </c>
      <c r="BA127" s="48">
        <v>24301000000</v>
      </c>
      <c r="BB127" s="48">
        <v>33921000000</v>
      </c>
      <c r="BC127" s="47">
        <v>5504000000</v>
      </c>
      <c r="BD127" s="65">
        <v>1513000000</v>
      </c>
      <c r="BE127" s="65"/>
      <c r="BF127" s="65"/>
      <c r="BG127" s="53">
        <v>3991000000</v>
      </c>
      <c r="BH127" s="47">
        <v>1918000000</v>
      </c>
      <c r="BI127" s="65"/>
      <c r="BJ127" s="65"/>
      <c r="BK127" s="53"/>
      <c r="BL127" s="47">
        <v>2430000000</v>
      </c>
      <c r="BM127" s="65"/>
      <c r="BN127" s="65"/>
      <c r="BO127" s="65"/>
      <c r="BP127" s="65">
        <v>789000000</v>
      </c>
      <c r="BQ127" s="53">
        <v>1641000000</v>
      </c>
      <c r="BR127" s="48">
        <v>9852000000</v>
      </c>
      <c r="BS127" s="47">
        <v>6092000000</v>
      </c>
      <c r="BT127" s="65"/>
      <c r="BU127" s="53"/>
      <c r="BV127" s="47">
        <v>4140000000</v>
      </c>
      <c r="BW127" s="65"/>
      <c r="BX127" s="65"/>
      <c r="BY127" s="65"/>
      <c r="BZ127" s="65"/>
      <c r="CA127" s="65"/>
      <c r="CB127" s="65"/>
      <c r="CC127" s="65"/>
      <c r="CD127" s="65"/>
      <c r="CE127" s="65">
        <v>456000000</v>
      </c>
      <c r="CF127" s="53">
        <v>3684000000</v>
      </c>
      <c r="CG127" s="48">
        <v>10232000000</v>
      </c>
      <c r="CH127" s="74">
        <v>20084000000</v>
      </c>
      <c r="CI127" s="48">
        <v>0</v>
      </c>
      <c r="CJ127" s="47">
        <v>12213000000</v>
      </c>
      <c r="CK127" s="65"/>
      <c r="CL127" s="65"/>
      <c r="CM127" s="53"/>
      <c r="CN127" s="38">
        <v>-85000000</v>
      </c>
      <c r="CO127" s="65">
        <v>1301000000</v>
      </c>
      <c r="CP127" s="53">
        <v>58000000</v>
      </c>
      <c r="CQ127" s="38">
        <v>13487000000</v>
      </c>
      <c r="CR127" s="65">
        <v>350000000</v>
      </c>
      <c r="CS127" s="51">
        <v>13837000000</v>
      </c>
      <c r="CT127" s="48">
        <v>33921000000</v>
      </c>
    </row>
    <row r="128" spans="1:98" x14ac:dyDescent="0.2">
      <c r="A128" s="63" t="s">
        <v>382</v>
      </c>
      <c r="B128" s="63" t="s">
        <v>383</v>
      </c>
      <c r="C128" s="63" t="str">
        <f>VLOOKUP(A128,'[1]S&amp;P 500 Wikipedia'!A:D,3,FALSE)</f>
        <v>Health Care</v>
      </c>
      <c r="D128" s="63">
        <v>352596</v>
      </c>
      <c r="E128" s="63" t="s">
        <v>16</v>
      </c>
      <c r="F128" s="63">
        <v>2017</v>
      </c>
      <c r="G128" s="63" t="s">
        <v>17</v>
      </c>
      <c r="H128" s="64">
        <v>43100</v>
      </c>
      <c r="I128" s="64">
        <v>43132</v>
      </c>
      <c r="J128" s="64">
        <v>43313</v>
      </c>
      <c r="K128" s="63">
        <v>86900000</v>
      </c>
      <c r="L128" s="63">
        <v>85900000</v>
      </c>
      <c r="M128" s="63" t="s">
        <v>2473</v>
      </c>
      <c r="N128" s="47">
        <v>548600000</v>
      </c>
      <c r="O128" s="65">
        <v>441500000</v>
      </c>
      <c r="P128" s="53">
        <v>107100000</v>
      </c>
      <c r="Q128" s="47">
        <v>134300000</v>
      </c>
      <c r="R128" s="65">
        <v>134300000</v>
      </c>
      <c r="S128" s="53"/>
      <c r="T128" s="48"/>
      <c r="U128" s="47">
        <v>45200000</v>
      </c>
      <c r="V128" s="65"/>
      <c r="W128" s="65"/>
      <c r="X128" s="65"/>
      <c r="Y128" s="53"/>
      <c r="Z128" s="48">
        <v>16600000</v>
      </c>
      <c r="AA128" s="48">
        <v>16600000</v>
      </c>
      <c r="AB128" s="48"/>
      <c r="AC128" s="48"/>
      <c r="AD128" s="48"/>
      <c r="AE128" s="48"/>
      <c r="AF128" s="48"/>
      <c r="AG128" s="48"/>
      <c r="AH128" s="48">
        <v>744700000</v>
      </c>
      <c r="AI128" s="47">
        <v>145600000</v>
      </c>
      <c r="AJ128" s="65"/>
      <c r="AK128" s="53"/>
      <c r="AL128" s="47"/>
      <c r="AM128" s="65"/>
      <c r="AN128" s="65"/>
      <c r="AO128" s="53"/>
      <c r="AP128" s="47">
        <v>13800000</v>
      </c>
      <c r="AQ128" s="65"/>
      <c r="AR128" s="65">
        <v>12100000</v>
      </c>
      <c r="AS128" s="65"/>
      <c r="AT128" s="65"/>
      <c r="AU128" s="65"/>
      <c r="AV128" s="65"/>
      <c r="AW128" s="65"/>
      <c r="AX128" s="65"/>
      <c r="AY128" s="65"/>
      <c r="AZ128" s="53">
        <v>1700000</v>
      </c>
      <c r="BA128" s="48">
        <v>159400000</v>
      </c>
      <c r="BB128" s="48">
        <v>904100000</v>
      </c>
      <c r="BC128" s="47">
        <v>135700000</v>
      </c>
      <c r="BD128" s="65">
        <v>87200000</v>
      </c>
      <c r="BE128" s="65"/>
      <c r="BF128" s="65"/>
      <c r="BG128" s="53">
        <v>48500000</v>
      </c>
      <c r="BH128" s="47"/>
      <c r="BI128" s="65"/>
      <c r="BJ128" s="65"/>
      <c r="BK128" s="53"/>
      <c r="BL128" s="47">
        <v>3200000</v>
      </c>
      <c r="BM128" s="65">
        <v>3200000</v>
      </c>
      <c r="BN128" s="65"/>
      <c r="BO128" s="65"/>
      <c r="BP128" s="65"/>
      <c r="BQ128" s="53"/>
      <c r="BR128" s="48">
        <v>138900000</v>
      </c>
      <c r="BS128" s="47">
        <v>327600000</v>
      </c>
      <c r="BT128" s="65"/>
      <c r="BU128" s="53"/>
      <c r="BV128" s="47">
        <v>18200000</v>
      </c>
      <c r="BW128" s="65"/>
      <c r="BX128" s="65"/>
      <c r="BY128" s="65"/>
      <c r="BZ128" s="65"/>
      <c r="CA128" s="65"/>
      <c r="CB128" s="65"/>
      <c r="CC128" s="65"/>
      <c r="CD128" s="65"/>
      <c r="CE128" s="65"/>
      <c r="CF128" s="53">
        <v>18200000</v>
      </c>
      <c r="CG128" s="48">
        <v>345800000</v>
      </c>
      <c r="CH128" s="74">
        <v>484700000</v>
      </c>
      <c r="CI128" s="48">
        <v>0</v>
      </c>
      <c r="CJ128" s="47">
        <v>1093800000</v>
      </c>
      <c r="CK128" s="65"/>
      <c r="CL128" s="65"/>
      <c r="CM128" s="53"/>
      <c r="CN128" s="38"/>
      <c r="CO128" s="65">
        <v>-671800000</v>
      </c>
      <c r="CP128" s="53">
        <v>-2600000</v>
      </c>
      <c r="CQ128" s="38">
        <v>419400000</v>
      </c>
      <c r="CR128" s="65"/>
      <c r="CS128" s="51">
        <v>419400000</v>
      </c>
      <c r="CT128" s="48">
        <v>904100000</v>
      </c>
    </row>
    <row r="129" spans="1:98" x14ac:dyDescent="0.2">
      <c r="A129" s="63" t="s">
        <v>442</v>
      </c>
      <c r="B129" s="63" t="s">
        <v>443</v>
      </c>
      <c r="C129" s="63" t="str">
        <f>VLOOKUP(A129,'[1]S&amp;P 500 Wikipedia'!A:D,3,FALSE)</f>
        <v>Communication Services</v>
      </c>
      <c r="D129" s="63">
        <v>372651</v>
      </c>
      <c r="E129" s="63" t="s">
        <v>16</v>
      </c>
      <c r="F129" s="63">
        <v>2017</v>
      </c>
      <c r="G129" s="63" t="s">
        <v>17</v>
      </c>
      <c r="H129" s="64">
        <v>43190</v>
      </c>
      <c r="I129" s="64">
        <v>43243</v>
      </c>
      <c r="J129" s="64">
        <v>43243</v>
      </c>
      <c r="K129" s="63">
        <v>307000000</v>
      </c>
      <c r="L129" s="63">
        <v>337000000</v>
      </c>
      <c r="M129" s="63" t="s">
        <v>2153</v>
      </c>
      <c r="N129" s="47">
        <v>5331000000</v>
      </c>
      <c r="O129" s="65">
        <v>4258000000</v>
      </c>
      <c r="P129" s="53">
        <v>1073000000</v>
      </c>
      <c r="Q129" s="47">
        <v>385000000</v>
      </c>
      <c r="R129" s="65">
        <v>385000000</v>
      </c>
      <c r="S129" s="53"/>
      <c r="T129" s="48"/>
      <c r="U129" s="47"/>
      <c r="V129" s="65"/>
      <c r="W129" s="65"/>
      <c r="X129" s="65"/>
      <c r="Y129" s="53"/>
      <c r="Z129" s="48">
        <v>288000000</v>
      </c>
      <c r="AA129" s="48"/>
      <c r="AB129" s="48"/>
      <c r="AC129" s="48"/>
      <c r="AD129" s="48"/>
      <c r="AE129" s="48"/>
      <c r="AF129" s="48"/>
      <c r="AG129" s="48">
        <v>288000000</v>
      </c>
      <c r="AH129" s="48">
        <v>6004000000</v>
      </c>
      <c r="AI129" s="47">
        <v>453000000</v>
      </c>
      <c r="AJ129" s="65"/>
      <c r="AK129" s="53"/>
      <c r="AL129" s="47"/>
      <c r="AM129" s="65"/>
      <c r="AN129" s="65"/>
      <c r="AO129" s="53"/>
      <c r="AP129" s="47">
        <v>2127000000</v>
      </c>
      <c r="AQ129" s="65">
        <v>71000000</v>
      </c>
      <c r="AR129" s="65">
        <v>1883000000</v>
      </c>
      <c r="AS129" s="65"/>
      <c r="AT129" s="65"/>
      <c r="AU129" s="65">
        <v>84000000</v>
      </c>
      <c r="AV129" s="65"/>
      <c r="AW129" s="65"/>
      <c r="AX129" s="65"/>
      <c r="AY129" s="65"/>
      <c r="AZ129" s="53">
        <v>89000000</v>
      </c>
      <c r="BA129" s="48">
        <v>2580000000</v>
      </c>
      <c r="BB129" s="48">
        <v>8584000000</v>
      </c>
      <c r="BC129" s="47">
        <v>869000000</v>
      </c>
      <c r="BD129" s="65">
        <v>48000000</v>
      </c>
      <c r="BE129" s="65"/>
      <c r="BF129" s="65"/>
      <c r="BG129" s="53">
        <v>821000000</v>
      </c>
      <c r="BH129" s="47"/>
      <c r="BI129" s="65"/>
      <c r="BJ129" s="65"/>
      <c r="BK129" s="53"/>
      <c r="BL129" s="47">
        <v>1622000000</v>
      </c>
      <c r="BM129" s="65">
        <v>1622000000</v>
      </c>
      <c r="BN129" s="65"/>
      <c r="BO129" s="65"/>
      <c r="BP129" s="65"/>
      <c r="BQ129" s="53"/>
      <c r="BR129" s="48">
        <v>2491000000</v>
      </c>
      <c r="BS129" s="47">
        <v>992000000</v>
      </c>
      <c r="BT129" s="65"/>
      <c r="BU129" s="53"/>
      <c r="BV129" s="47">
        <v>506000000</v>
      </c>
      <c r="BW129" s="65"/>
      <c r="BX129" s="65"/>
      <c r="BY129" s="65"/>
      <c r="BZ129" s="65"/>
      <c r="CA129" s="65"/>
      <c r="CB129" s="65"/>
      <c r="CC129" s="65">
        <v>1000000</v>
      </c>
      <c r="CD129" s="65"/>
      <c r="CE129" s="65"/>
      <c r="CF129" s="53">
        <v>505000000</v>
      </c>
      <c r="CG129" s="48">
        <v>1498000000</v>
      </c>
      <c r="CH129" s="74">
        <v>3989000000</v>
      </c>
      <c r="CI129" s="48">
        <v>0</v>
      </c>
      <c r="CJ129" s="47">
        <v>660000000</v>
      </c>
      <c r="CK129" s="65"/>
      <c r="CL129" s="65"/>
      <c r="CM129" s="53"/>
      <c r="CN129" s="38"/>
      <c r="CO129" s="65">
        <v>4062000000</v>
      </c>
      <c r="CP129" s="53">
        <v>-127000000</v>
      </c>
      <c r="CQ129" s="38">
        <v>4595000000</v>
      </c>
      <c r="CR129" s="65"/>
      <c r="CS129" s="51">
        <v>4595000000</v>
      </c>
      <c r="CT129" s="48">
        <v>8584000000</v>
      </c>
    </row>
    <row r="130" spans="1:98" x14ac:dyDescent="0.2">
      <c r="A130" s="63" t="s">
        <v>430</v>
      </c>
      <c r="B130" s="63" t="s">
        <v>431</v>
      </c>
      <c r="C130" s="63" t="str">
        <f>VLOOKUP(A130,'[1]S&amp;P 500 Wikipedia'!A:D,3,FALSE)</f>
        <v>Consumer Discretionary</v>
      </c>
      <c r="D130" s="63">
        <v>104109</v>
      </c>
      <c r="E130" s="63" t="s">
        <v>16</v>
      </c>
      <c r="F130" s="63">
        <v>2017</v>
      </c>
      <c r="G130" s="63" t="s">
        <v>17</v>
      </c>
      <c r="H130" s="64">
        <v>43100</v>
      </c>
      <c r="I130" s="64">
        <v>43136</v>
      </c>
      <c r="J130" s="64">
        <v>43300</v>
      </c>
      <c r="K130" s="63">
        <v>1035000000</v>
      </c>
      <c r="L130" s="63">
        <v>985000000</v>
      </c>
      <c r="M130" s="63" t="s">
        <v>2474</v>
      </c>
      <c r="N130" s="47">
        <v>5863000000</v>
      </c>
      <c r="O130" s="65">
        <v>2120000000</v>
      </c>
      <c r="P130" s="53">
        <v>3743000000</v>
      </c>
      <c r="Q130" s="47">
        <v>696000000</v>
      </c>
      <c r="R130" s="65">
        <v>696000000</v>
      </c>
      <c r="S130" s="53"/>
      <c r="T130" s="48"/>
      <c r="U130" s="47"/>
      <c r="V130" s="65"/>
      <c r="W130" s="65"/>
      <c r="X130" s="65"/>
      <c r="Y130" s="53"/>
      <c r="Z130" s="48">
        <v>1185000000</v>
      </c>
      <c r="AA130" s="48"/>
      <c r="AB130" s="48"/>
      <c r="AC130" s="48"/>
      <c r="AD130" s="48"/>
      <c r="AE130" s="48"/>
      <c r="AF130" s="48"/>
      <c r="AG130" s="48">
        <v>1185000000</v>
      </c>
      <c r="AH130" s="48">
        <v>7744000000</v>
      </c>
      <c r="AI130" s="47">
        <v>1597000000</v>
      </c>
      <c r="AJ130" s="65"/>
      <c r="AK130" s="53"/>
      <c r="AL130" s="47">
        <v>6331000000</v>
      </c>
      <c r="AM130" s="65"/>
      <c r="AN130" s="65"/>
      <c r="AO130" s="53"/>
      <c r="AP130" s="47">
        <v>10314000000</v>
      </c>
      <c r="AQ130" s="65">
        <v>69000000</v>
      </c>
      <c r="AR130" s="65">
        <v>4773000000</v>
      </c>
      <c r="AS130" s="65"/>
      <c r="AT130" s="65"/>
      <c r="AU130" s="65">
        <v>5199000000</v>
      </c>
      <c r="AV130" s="65"/>
      <c r="AW130" s="65"/>
      <c r="AX130" s="65"/>
      <c r="AY130" s="65"/>
      <c r="AZ130" s="53">
        <v>273000000</v>
      </c>
      <c r="BA130" s="48">
        <v>18242000000</v>
      </c>
      <c r="BB130" s="48">
        <v>25986000000</v>
      </c>
      <c r="BC130" s="47">
        <v>507000000</v>
      </c>
      <c r="BD130" s="65">
        <v>330000000</v>
      </c>
      <c r="BE130" s="65"/>
      <c r="BF130" s="65"/>
      <c r="BG130" s="53">
        <v>177000000</v>
      </c>
      <c r="BH130" s="47">
        <v>781000000</v>
      </c>
      <c r="BI130" s="65"/>
      <c r="BJ130" s="65"/>
      <c r="BK130" s="53"/>
      <c r="BL130" s="47">
        <v>2271000000</v>
      </c>
      <c r="BM130" s="65">
        <v>137000000</v>
      </c>
      <c r="BN130" s="65"/>
      <c r="BO130" s="65"/>
      <c r="BP130" s="65"/>
      <c r="BQ130" s="53">
        <v>2134000000</v>
      </c>
      <c r="BR130" s="48">
        <v>3559000000</v>
      </c>
      <c r="BS130" s="47">
        <v>9234000000</v>
      </c>
      <c r="BT130" s="65"/>
      <c r="BU130" s="53"/>
      <c r="BV130" s="47">
        <v>5144000000</v>
      </c>
      <c r="BW130" s="65"/>
      <c r="BX130" s="65"/>
      <c r="BY130" s="65"/>
      <c r="BZ130" s="65"/>
      <c r="CA130" s="65"/>
      <c r="CB130" s="65"/>
      <c r="CC130" s="65">
        <v>3424000000</v>
      </c>
      <c r="CD130" s="65"/>
      <c r="CE130" s="65"/>
      <c r="CF130" s="53">
        <v>1720000000</v>
      </c>
      <c r="CG130" s="48">
        <v>14378000000</v>
      </c>
      <c r="CH130" s="74">
        <v>17937000000</v>
      </c>
      <c r="CI130" s="48"/>
      <c r="CJ130" s="47">
        <v>15295000000</v>
      </c>
      <c r="CK130" s="65"/>
      <c r="CL130" s="65"/>
      <c r="CM130" s="53"/>
      <c r="CN130" s="38">
        <v>-21892000000</v>
      </c>
      <c r="CO130" s="65">
        <v>13929000000</v>
      </c>
      <c r="CP130" s="53">
        <v>717000000</v>
      </c>
      <c r="CQ130" s="38">
        <v>8049000000</v>
      </c>
      <c r="CR130" s="65"/>
      <c r="CS130" s="51">
        <v>8049000000</v>
      </c>
      <c r="CT130" s="48">
        <v>25986000000</v>
      </c>
    </row>
    <row r="131" spans="1:98" x14ac:dyDescent="0.2">
      <c r="A131" s="63" t="s">
        <v>433</v>
      </c>
      <c r="B131" s="63" t="s">
        <v>434</v>
      </c>
      <c r="C131" s="63" t="str">
        <f>VLOOKUP(A131,'[1]S&amp;P 500 Wikipedia'!A:D,3,FALSE)</f>
        <v>Materials</v>
      </c>
      <c r="D131" s="63">
        <v>378133</v>
      </c>
      <c r="E131" s="63" t="s">
        <v>16</v>
      </c>
      <c r="F131" s="63">
        <v>2017</v>
      </c>
      <c r="G131" s="63" t="s">
        <v>17</v>
      </c>
      <c r="H131" s="64">
        <v>43100</v>
      </c>
      <c r="I131" s="64">
        <v>43154</v>
      </c>
      <c r="J131" s="64">
        <v>43223</v>
      </c>
      <c r="K131" s="63">
        <v>289000000</v>
      </c>
      <c r="L131" s="63">
        <v>293500000</v>
      </c>
      <c r="M131" s="63" t="s">
        <v>2475</v>
      </c>
      <c r="N131" s="47">
        <v>211400000</v>
      </c>
      <c r="O131" s="65">
        <v>211400000</v>
      </c>
      <c r="P131" s="53"/>
      <c r="Q131" s="47">
        <v>2571400000</v>
      </c>
      <c r="R131" s="65">
        <v>2571400000</v>
      </c>
      <c r="S131" s="53"/>
      <c r="T131" s="48"/>
      <c r="U131" s="47">
        <v>1446500000</v>
      </c>
      <c r="V131" s="65"/>
      <c r="W131" s="65"/>
      <c r="X131" s="65"/>
      <c r="Y131" s="53"/>
      <c r="Z131" s="48">
        <v>365000000</v>
      </c>
      <c r="AA131" s="48"/>
      <c r="AB131" s="48"/>
      <c r="AC131" s="48"/>
      <c r="AD131" s="48"/>
      <c r="AE131" s="48"/>
      <c r="AF131" s="48"/>
      <c r="AG131" s="48">
        <v>365000000</v>
      </c>
      <c r="AH131" s="48">
        <v>4594300000</v>
      </c>
      <c r="AI131" s="47">
        <v>3707100000</v>
      </c>
      <c r="AJ131" s="65"/>
      <c r="AK131" s="53"/>
      <c r="AL131" s="47"/>
      <c r="AM131" s="65"/>
      <c r="AN131" s="65"/>
      <c r="AO131" s="53"/>
      <c r="AP131" s="47">
        <v>11662100000</v>
      </c>
      <c r="AQ131" s="65"/>
      <c r="AR131" s="65">
        <v>7167100000</v>
      </c>
      <c r="AS131" s="65">
        <v>4017600000</v>
      </c>
      <c r="AT131" s="65"/>
      <c r="AU131" s="65"/>
      <c r="AV131" s="65"/>
      <c r="AW131" s="65"/>
      <c r="AX131" s="65"/>
      <c r="AY131" s="65"/>
      <c r="AZ131" s="53">
        <v>477400000</v>
      </c>
      <c r="BA131" s="48">
        <v>15369200000</v>
      </c>
      <c r="BB131" s="48">
        <v>19963500000</v>
      </c>
      <c r="BC131" s="47">
        <v>1360700000</v>
      </c>
      <c r="BD131" s="65">
        <v>1177100000</v>
      </c>
      <c r="BE131" s="65">
        <v>183600000</v>
      </c>
      <c r="BF131" s="65"/>
      <c r="BG131" s="53"/>
      <c r="BH131" s="47">
        <v>564400000</v>
      </c>
      <c r="BI131" s="65"/>
      <c r="BJ131" s="65"/>
      <c r="BK131" s="53"/>
      <c r="BL131" s="47">
        <v>1550100000</v>
      </c>
      <c r="BM131" s="65"/>
      <c r="BN131" s="65"/>
      <c r="BO131" s="65"/>
      <c r="BP131" s="65"/>
      <c r="BQ131" s="53">
        <v>1550100000</v>
      </c>
      <c r="BR131" s="48">
        <v>3475200000</v>
      </c>
      <c r="BS131" s="47">
        <v>6758300000</v>
      </c>
      <c r="BT131" s="65"/>
      <c r="BU131" s="53"/>
      <c r="BV131" s="47">
        <v>2076200000</v>
      </c>
      <c r="BW131" s="65"/>
      <c r="BX131" s="65">
        <v>1025500000</v>
      </c>
      <c r="BY131" s="65"/>
      <c r="BZ131" s="65"/>
      <c r="CA131" s="65"/>
      <c r="CB131" s="65"/>
      <c r="CC131" s="65">
        <v>635400000</v>
      </c>
      <c r="CD131" s="65"/>
      <c r="CE131" s="65"/>
      <c r="CF131" s="53">
        <v>415300000</v>
      </c>
      <c r="CG131" s="48">
        <v>8834500000</v>
      </c>
      <c r="CH131" s="74">
        <v>12309700000</v>
      </c>
      <c r="CI131" s="48"/>
      <c r="CJ131" s="47">
        <v>5790400000</v>
      </c>
      <c r="CK131" s="65"/>
      <c r="CL131" s="65"/>
      <c r="CM131" s="53"/>
      <c r="CN131" s="38">
        <v>-4575000000</v>
      </c>
      <c r="CO131" s="65">
        <v>8011600000</v>
      </c>
      <c r="CP131" s="53">
        <v>-1643400000</v>
      </c>
      <c r="CQ131" s="38">
        <v>7583600000</v>
      </c>
      <c r="CR131" s="65">
        <v>70200000</v>
      </c>
      <c r="CS131" s="51">
        <v>7653800000</v>
      </c>
      <c r="CT131" s="48">
        <v>19963500000</v>
      </c>
    </row>
    <row r="132" spans="1:98" x14ac:dyDescent="0.2">
      <c r="A132" s="63" t="s">
        <v>331</v>
      </c>
      <c r="B132" s="63" t="s">
        <v>332</v>
      </c>
      <c r="C132" s="63" t="str">
        <f>VLOOKUP(A132,'[1]S&amp;P 500 Wikipedia'!A:D,3,FALSE)</f>
        <v>Utilities</v>
      </c>
      <c r="D132" s="63">
        <v>378121</v>
      </c>
      <c r="E132" s="63" t="s">
        <v>16</v>
      </c>
      <c r="F132" s="63">
        <v>2017</v>
      </c>
      <c r="G132" s="63" t="s">
        <v>17</v>
      </c>
      <c r="H132" s="64">
        <v>43100</v>
      </c>
      <c r="I132" s="64">
        <v>43146</v>
      </c>
      <c r="J132" s="64">
        <v>43223</v>
      </c>
      <c r="K132" s="63">
        <v>310100000</v>
      </c>
      <c r="L132" s="63">
        <v>312800000</v>
      </c>
      <c r="M132" s="63" t="s">
        <v>2476</v>
      </c>
      <c r="N132" s="47">
        <v>797000000</v>
      </c>
      <c r="O132" s="65">
        <v>797000000</v>
      </c>
      <c r="P132" s="53"/>
      <c r="Q132" s="47">
        <v>1103000000</v>
      </c>
      <c r="R132" s="65">
        <v>1103000000</v>
      </c>
      <c r="S132" s="53"/>
      <c r="T132" s="48"/>
      <c r="U132" s="47"/>
      <c r="V132" s="65"/>
      <c r="W132" s="65"/>
      <c r="X132" s="65"/>
      <c r="Y132" s="53"/>
      <c r="Z132" s="48">
        <v>1637000000</v>
      </c>
      <c r="AA132" s="48">
        <v>178000000</v>
      </c>
      <c r="AB132" s="48"/>
      <c r="AC132" s="48"/>
      <c r="AD132" s="48"/>
      <c r="AE132" s="48">
        <v>76000000</v>
      </c>
      <c r="AF132" s="48"/>
      <c r="AG132" s="48">
        <v>1383000000</v>
      </c>
      <c r="AH132" s="48">
        <v>3537000000</v>
      </c>
      <c r="AI132" s="47">
        <v>37600000000</v>
      </c>
      <c r="AJ132" s="65">
        <v>46663000000</v>
      </c>
      <c r="AK132" s="53">
        <v>-9063000000</v>
      </c>
      <c r="AL132" s="47">
        <v>2001000000</v>
      </c>
      <c r="AM132" s="65"/>
      <c r="AN132" s="65"/>
      <c r="AO132" s="53"/>
      <c r="AP132" s="47">
        <v>4973000000</v>
      </c>
      <c r="AQ132" s="65">
        <v>131000000</v>
      </c>
      <c r="AR132" s="65">
        <v>428000000</v>
      </c>
      <c r="AS132" s="65"/>
      <c r="AT132" s="65"/>
      <c r="AU132" s="65"/>
      <c r="AV132" s="65"/>
      <c r="AW132" s="65"/>
      <c r="AX132" s="65"/>
      <c r="AY132" s="65"/>
      <c r="AZ132" s="53">
        <v>4414000000</v>
      </c>
      <c r="BA132" s="48">
        <v>44574000000</v>
      </c>
      <c r="BB132" s="48">
        <v>48111000000</v>
      </c>
      <c r="BC132" s="47">
        <v>1534000000</v>
      </c>
      <c r="BD132" s="65">
        <v>1286000000</v>
      </c>
      <c r="BE132" s="65"/>
      <c r="BF132" s="65"/>
      <c r="BG132" s="53">
        <v>248000000</v>
      </c>
      <c r="BH132" s="47">
        <v>1298000000</v>
      </c>
      <c r="BI132" s="65"/>
      <c r="BJ132" s="65"/>
      <c r="BK132" s="53">
        <v>1298000000</v>
      </c>
      <c r="BL132" s="47">
        <v>2070000000</v>
      </c>
      <c r="BM132" s="65">
        <v>346000000</v>
      </c>
      <c r="BN132" s="65">
        <v>17000000</v>
      </c>
      <c r="BO132" s="65">
        <v>108000000</v>
      </c>
      <c r="BP132" s="65"/>
      <c r="BQ132" s="53">
        <v>1599000000</v>
      </c>
      <c r="BR132" s="48">
        <v>4902000000</v>
      </c>
      <c r="BS132" s="47">
        <v>14731000000</v>
      </c>
      <c r="BT132" s="65">
        <v>14731000000</v>
      </c>
      <c r="BU132" s="53"/>
      <c r="BV132" s="47">
        <v>13053000000</v>
      </c>
      <c r="BW132" s="65"/>
      <c r="BX132" s="65">
        <v>1443000000</v>
      </c>
      <c r="BY132" s="65"/>
      <c r="BZ132" s="65"/>
      <c r="CA132" s="65"/>
      <c r="CB132" s="65"/>
      <c r="CC132" s="65">
        <v>5495000000</v>
      </c>
      <c r="CD132" s="65">
        <v>38000000</v>
      </c>
      <c r="CE132" s="65"/>
      <c r="CF132" s="53">
        <v>6077000000</v>
      </c>
      <c r="CG132" s="48">
        <v>27784000000</v>
      </c>
      <c r="CH132" s="74">
        <v>32686000000</v>
      </c>
      <c r="CI132" s="48"/>
      <c r="CJ132" s="47">
        <v>15418000000</v>
      </c>
      <c r="CK132" s="65">
        <v>15418000000</v>
      </c>
      <c r="CL132" s="65"/>
      <c r="CM132" s="53"/>
      <c r="CN132" s="38"/>
      <c r="CO132" s="65"/>
      <c r="CP132" s="53"/>
      <c r="CQ132" s="38">
        <v>15418000000</v>
      </c>
      <c r="CR132" s="65">
        <v>7000000</v>
      </c>
      <c r="CS132" s="51">
        <v>15425000000</v>
      </c>
      <c r="CT132" s="48">
        <v>48111000000</v>
      </c>
    </row>
    <row r="133" spans="1:98" x14ac:dyDescent="0.2">
      <c r="A133" s="63" t="s">
        <v>454</v>
      </c>
      <c r="B133" s="63" t="s">
        <v>455</v>
      </c>
      <c r="C133" s="63" t="str">
        <f>VLOOKUP(A133,'[1]S&amp;P 500 Wikipedia'!A:D,3,FALSE)</f>
        <v>Industrials</v>
      </c>
      <c r="D133" s="63">
        <v>378137</v>
      </c>
      <c r="E133" s="63" t="s">
        <v>16</v>
      </c>
      <c r="F133" s="63">
        <v>2017</v>
      </c>
      <c r="G133" s="63" t="s">
        <v>17</v>
      </c>
      <c r="H133" s="64">
        <v>43100</v>
      </c>
      <c r="I133" s="64">
        <v>43160</v>
      </c>
      <c r="J133" s="64">
        <v>43216</v>
      </c>
      <c r="K133" s="63">
        <v>120000000</v>
      </c>
      <c r="L133" s="63">
        <v>120800000</v>
      </c>
      <c r="M133" s="63" t="s">
        <v>2477</v>
      </c>
      <c r="N133" s="47">
        <v>336400000</v>
      </c>
      <c r="O133" s="65">
        <v>336400000</v>
      </c>
      <c r="P133" s="53"/>
      <c r="Q133" s="47">
        <v>444800000</v>
      </c>
      <c r="R133" s="65">
        <v>444800000</v>
      </c>
      <c r="S133" s="53"/>
      <c r="T133" s="48"/>
      <c r="U133" s="47"/>
      <c r="V133" s="65"/>
      <c r="W133" s="65"/>
      <c r="X133" s="65"/>
      <c r="Y133" s="53"/>
      <c r="Z133" s="48">
        <v>217200000</v>
      </c>
      <c r="AA133" s="48">
        <v>94300000</v>
      </c>
      <c r="AB133" s="48"/>
      <c r="AC133" s="48"/>
      <c r="AD133" s="48"/>
      <c r="AE133" s="48"/>
      <c r="AF133" s="48"/>
      <c r="AG133" s="48">
        <v>122900000</v>
      </c>
      <c r="AH133" s="48">
        <v>998400000</v>
      </c>
      <c r="AI133" s="47">
        <v>567000000</v>
      </c>
      <c r="AJ133" s="65">
        <v>947000000</v>
      </c>
      <c r="AK133" s="53">
        <v>-380000000</v>
      </c>
      <c r="AL133" s="47"/>
      <c r="AM133" s="65"/>
      <c r="AN133" s="65"/>
      <c r="AO133" s="53"/>
      <c r="AP133" s="47">
        <v>5668000000</v>
      </c>
      <c r="AQ133" s="65">
        <v>1342000000</v>
      </c>
      <c r="AR133" s="65">
        <v>4184000000</v>
      </c>
      <c r="AS133" s="65"/>
      <c r="AT133" s="65"/>
      <c r="AU133" s="65"/>
      <c r="AV133" s="65"/>
      <c r="AW133" s="65"/>
      <c r="AX133" s="65"/>
      <c r="AY133" s="65"/>
      <c r="AZ133" s="53">
        <v>142000000</v>
      </c>
      <c r="BA133" s="48">
        <v>6235000000</v>
      </c>
      <c r="BB133" s="48">
        <v>7233400000</v>
      </c>
      <c r="BC133" s="47">
        <v>390600000</v>
      </c>
      <c r="BD133" s="65">
        <v>110300000</v>
      </c>
      <c r="BE133" s="65"/>
      <c r="BF133" s="65"/>
      <c r="BG133" s="53">
        <v>280300000</v>
      </c>
      <c r="BH133" s="47">
        <v>965300000</v>
      </c>
      <c r="BI133" s="65"/>
      <c r="BJ133" s="65"/>
      <c r="BK133" s="53"/>
      <c r="BL133" s="47">
        <v>317600000</v>
      </c>
      <c r="BM133" s="65">
        <v>108400000</v>
      </c>
      <c r="BN133" s="65"/>
      <c r="BO133" s="65"/>
      <c r="BP133" s="65"/>
      <c r="BQ133" s="53">
        <v>209200000</v>
      </c>
      <c r="BR133" s="48">
        <v>1673500000</v>
      </c>
      <c r="BS133" s="47">
        <v>1739000000</v>
      </c>
      <c r="BT133" s="65"/>
      <c r="BU133" s="53"/>
      <c r="BV133" s="47">
        <v>581900000</v>
      </c>
      <c r="BW133" s="65"/>
      <c r="BX133" s="65">
        <v>175800000</v>
      </c>
      <c r="BY133" s="65"/>
      <c r="BZ133" s="65"/>
      <c r="CA133" s="65"/>
      <c r="CB133" s="65"/>
      <c r="CC133" s="65">
        <v>305100000</v>
      </c>
      <c r="CD133" s="65"/>
      <c r="CE133" s="65"/>
      <c r="CF133" s="53">
        <v>101000000</v>
      </c>
      <c r="CG133" s="48">
        <v>2320900000</v>
      </c>
      <c r="CH133" s="74">
        <v>3994400000</v>
      </c>
      <c r="CI133" s="48">
        <v>0</v>
      </c>
      <c r="CJ133" s="47">
        <v>1563400000</v>
      </c>
      <c r="CK133" s="65"/>
      <c r="CL133" s="65"/>
      <c r="CM133" s="53"/>
      <c r="CN133" s="38">
        <v>-2577600000</v>
      </c>
      <c r="CO133" s="65">
        <v>4600600000</v>
      </c>
      <c r="CP133" s="53">
        <v>-412000000</v>
      </c>
      <c r="CQ133" s="38">
        <v>3174400000</v>
      </c>
      <c r="CR133" s="65">
        <v>64600000</v>
      </c>
      <c r="CS133" s="51">
        <v>3239000000</v>
      </c>
      <c r="CT133" s="48">
        <v>7233400000</v>
      </c>
    </row>
    <row r="134" spans="1:98" x14ac:dyDescent="0.2">
      <c r="A134" s="63" t="s">
        <v>436</v>
      </c>
      <c r="B134" s="63" t="s">
        <v>437</v>
      </c>
      <c r="C134" s="63" t="str">
        <f>VLOOKUP(A134,'[1]S&amp;P 500 Wikipedia'!A:D,3,FALSE)</f>
        <v>Utilities</v>
      </c>
      <c r="D134" s="63">
        <v>378134</v>
      </c>
      <c r="E134" s="63" t="s">
        <v>16</v>
      </c>
      <c r="F134" s="63">
        <v>2017</v>
      </c>
      <c r="G134" s="63" t="s">
        <v>17</v>
      </c>
      <c r="H134" s="64">
        <v>43100</v>
      </c>
      <c r="I134" s="64">
        <v>43153</v>
      </c>
      <c r="J134" s="64">
        <v>43153</v>
      </c>
      <c r="K134" s="63">
        <v>326000000</v>
      </c>
      <c r="L134" s="63">
        <v>326000000</v>
      </c>
      <c r="M134" s="63" t="s">
        <v>2158</v>
      </c>
      <c r="N134" s="47">
        <v>1091000000</v>
      </c>
      <c r="O134" s="65">
        <v>1091000000</v>
      </c>
      <c r="P134" s="53"/>
      <c r="Q134" s="47">
        <v>717000000</v>
      </c>
      <c r="R134" s="65">
        <v>717000000</v>
      </c>
      <c r="S134" s="53"/>
      <c r="T134" s="48">
        <v>212000000</v>
      </c>
      <c r="U134" s="47">
        <v>242000000</v>
      </c>
      <c r="V134" s="65"/>
      <c r="W134" s="65"/>
      <c r="X134" s="65"/>
      <c r="Y134" s="53"/>
      <c r="Z134" s="48">
        <v>1467000000</v>
      </c>
      <c r="AA134" s="48">
        <v>233000000</v>
      </c>
      <c r="AB134" s="48">
        <v>105000000</v>
      </c>
      <c r="AC134" s="48"/>
      <c r="AD134" s="48"/>
      <c r="AE134" s="48">
        <v>224000000</v>
      </c>
      <c r="AF134" s="48"/>
      <c r="AG134" s="48">
        <v>905000000</v>
      </c>
      <c r="AH134" s="48">
        <v>3729000000</v>
      </c>
      <c r="AI134" s="47">
        <v>39050000000</v>
      </c>
      <c r="AJ134" s="65"/>
      <c r="AK134" s="53"/>
      <c r="AL134" s="47"/>
      <c r="AM134" s="65"/>
      <c r="AN134" s="65"/>
      <c r="AO134" s="53"/>
      <c r="AP134" s="47">
        <v>9801000000</v>
      </c>
      <c r="AQ134" s="65"/>
      <c r="AR134" s="65"/>
      <c r="AS134" s="65"/>
      <c r="AT134" s="65"/>
      <c r="AU134" s="65"/>
      <c r="AV134" s="65"/>
      <c r="AW134" s="65"/>
      <c r="AX134" s="65"/>
      <c r="AY134" s="65"/>
      <c r="AZ134" s="53">
        <v>9801000000</v>
      </c>
      <c r="BA134" s="48">
        <v>48851000000</v>
      </c>
      <c r="BB134" s="48">
        <v>52580000000</v>
      </c>
      <c r="BC134" s="47">
        <v>1503000000</v>
      </c>
      <c r="BD134" s="65">
        <v>1503000000</v>
      </c>
      <c r="BE134" s="65"/>
      <c r="BF134" s="65"/>
      <c r="BG134" s="53"/>
      <c r="BH134" s="47">
        <v>2874000000</v>
      </c>
      <c r="BI134" s="65"/>
      <c r="BJ134" s="65"/>
      <c r="BK134" s="53"/>
      <c r="BL134" s="47">
        <v>2691000000</v>
      </c>
      <c r="BM134" s="65"/>
      <c r="BN134" s="65">
        <v>1000000</v>
      </c>
      <c r="BO134" s="65">
        <v>23000000</v>
      </c>
      <c r="BP134" s="65"/>
      <c r="BQ134" s="53">
        <v>2667000000</v>
      </c>
      <c r="BR134" s="48">
        <v>7068000000</v>
      </c>
      <c r="BS134" s="47">
        <v>11642000000</v>
      </c>
      <c r="BT134" s="65"/>
      <c r="BU134" s="53"/>
      <c r="BV134" s="47">
        <v>19985000000</v>
      </c>
      <c r="BW134" s="65"/>
      <c r="BX134" s="65">
        <v>943000000</v>
      </c>
      <c r="BY134" s="65"/>
      <c r="BZ134" s="65"/>
      <c r="CA134" s="65"/>
      <c r="CB134" s="65"/>
      <c r="CC134" s="65">
        <v>4567000000</v>
      </c>
      <c r="CD134" s="65"/>
      <c r="CE134" s="65"/>
      <c r="CF134" s="53">
        <v>14475000000</v>
      </c>
      <c r="CG134" s="48">
        <v>31627000000</v>
      </c>
      <c r="CH134" s="74">
        <v>38695000000</v>
      </c>
      <c r="CI134" s="48"/>
      <c r="CJ134" s="47">
        <v>2526000000</v>
      </c>
      <c r="CK134" s="65"/>
      <c r="CL134" s="65"/>
      <c r="CM134" s="53"/>
      <c r="CN134" s="38"/>
      <c r="CO134" s="65">
        <v>9188000000</v>
      </c>
      <c r="CP134" s="53">
        <v>-43000000</v>
      </c>
      <c r="CQ134" s="38">
        <v>11671000000</v>
      </c>
      <c r="CR134" s="65">
        <v>2212000000</v>
      </c>
      <c r="CS134" s="51">
        <v>13883000000</v>
      </c>
      <c r="CT134" s="48">
        <v>52578000000</v>
      </c>
    </row>
    <row r="135" spans="1:98" x14ac:dyDescent="0.2">
      <c r="A135" s="63" t="s">
        <v>466</v>
      </c>
      <c r="B135" s="63" t="s">
        <v>467</v>
      </c>
      <c r="C135" s="63" t="str">
        <f>VLOOKUP(A135,'[1]S&amp;P 500 Wikipedia'!A:D,3,FALSE)</f>
        <v>Consumer Staples</v>
      </c>
      <c r="D135" s="63">
        <v>172930</v>
      </c>
      <c r="E135" s="63" t="s">
        <v>16</v>
      </c>
      <c r="F135" s="63">
        <v>2018</v>
      </c>
      <c r="G135" s="63" t="s">
        <v>17</v>
      </c>
      <c r="H135" s="64">
        <v>43281</v>
      </c>
      <c r="I135" s="64">
        <v>43336</v>
      </c>
      <c r="J135" s="64">
        <v>43336</v>
      </c>
      <c r="K135" s="63">
        <v>367000000</v>
      </c>
      <c r="L135" s="63">
        <v>375600000</v>
      </c>
      <c r="M135" s="63" t="s">
        <v>2159</v>
      </c>
      <c r="N135" s="47">
        <v>2715000000</v>
      </c>
      <c r="O135" s="65">
        <v>2181000000</v>
      </c>
      <c r="P135" s="53">
        <v>534000000</v>
      </c>
      <c r="Q135" s="47">
        <v>1487000000</v>
      </c>
      <c r="R135" s="65">
        <v>1487000000</v>
      </c>
      <c r="S135" s="53"/>
      <c r="T135" s="48"/>
      <c r="U135" s="47">
        <v>1618000000</v>
      </c>
      <c r="V135" s="65"/>
      <c r="W135" s="65"/>
      <c r="X135" s="65"/>
      <c r="Y135" s="53"/>
      <c r="Z135" s="48">
        <v>348000000</v>
      </c>
      <c r="AA135" s="48">
        <v>348000000</v>
      </c>
      <c r="AB135" s="48"/>
      <c r="AC135" s="48"/>
      <c r="AD135" s="48"/>
      <c r="AE135" s="48"/>
      <c r="AF135" s="48"/>
      <c r="AG135" s="48"/>
      <c r="AH135" s="48">
        <v>6168000000</v>
      </c>
      <c r="AI135" s="47">
        <v>1823000000</v>
      </c>
      <c r="AJ135" s="65"/>
      <c r="AK135" s="53"/>
      <c r="AL135" s="47">
        <v>843000000</v>
      </c>
      <c r="AM135" s="65"/>
      <c r="AN135" s="65"/>
      <c r="AO135" s="53"/>
      <c r="AP135" s="47">
        <v>3733000000</v>
      </c>
      <c r="AQ135" s="65"/>
      <c r="AR135" s="65">
        <v>1926000000</v>
      </c>
      <c r="AS135" s="65">
        <v>1276000000</v>
      </c>
      <c r="AT135" s="65"/>
      <c r="AU135" s="65"/>
      <c r="AV135" s="65"/>
      <c r="AW135" s="65"/>
      <c r="AX135" s="65"/>
      <c r="AY135" s="65"/>
      <c r="AZ135" s="53">
        <v>531000000</v>
      </c>
      <c r="BA135" s="48">
        <v>6399000000</v>
      </c>
      <c r="BB135" s="48">
        <v>12567000000</v>
      </c>
      <c r="BC135" s="47">
        <v>3127000000</v>
      </c>
      <c r="BD135" s="65">
        <v>1182000000</v>
      </c>
      <c r="BE135" s="65"/>
      <c r="BF135" s="65"/>
      <c r="BG135" s="53">
        <v>1945000000</v>
      </c>
      <c r="BH135" s="47">
        <v>183000000</v>
      </c>
      <c r="BI135" s="65"/>
      <c r="BJ135" s="65"/>
      <c r="BK135" s="53"/>
      <c r="BL135" s="47"/>
      <c r="BM135" s="65"/>
      <c r="BN135" s="65"/>
      <c r="BO135" s="65"/>
      <c r="BP135" s="65"/>
      <c r="BQ135" s="53"/>
      <c r="BR135" s="48">
        <v>3310000000</v>
      </c>
      <c r="BS135" s="47">
        <v>3361000000</v>
      </c>
      <c r="BT135" s="65"/>
      <c r="BU135" s="53"/>
      <c r="BV135" s="47">
        <v>1186000000</v>
      </c>
      <c r="BW135" s="65"/>
      <c r="BX135" s="65"/>
      <c r="BY135" s="65"/>
      <c r="BZ135" s="65"/>
      <c r="CA135" s="65"/>
      <c r="CB135" s="65"/>
      <c r="CC135" s="65"/>
      <c r="CD135" s="65"/>
      <c r="CE135" s="65"/>
      <c r="CF135" s="53">
        <v>1186000000</v>
      </c>
      <c r="CG135" s="48">
        <v>4547000000</v>
      </c>
      <c r="CH135" s="74">
        <v>7857000000</v>
      </c>
      <c r="CI135" s="48"/>
      <c r="CJ135" s="47">
        <v>3978000000</v>
      </c>
      <c r="CK135" s="65">
        <v>6000000</v>
      </c>
      <c r="CL135" s="65">
        <v>3972000000</v>
      </c>
      <c r="CM135" s="53"/>
      <c r="CN135" s="38">
        <v>-7896000000</v>
      </c>
      <c r="CO135" s="65">
        <v>9040000000</v>
      </c>
      <c r="CP135" s="53">
        <v>-434000000</v>
      </c>
      <c r="CQ135" s="38">
        <v>4688000000</v>
      </c>
      <c r="CR135" s="65">
        <v>22000000</v>
      </c>
      <c r="CS135" s="51">
        <v>4710000000</v>
      </c>
      <c r="CT135" s="48">
        <v>12567000000</v>
      </c>
    </row>
    <row r="136" spans="1:98" x14ac:dyDescent="0.2">
      <c r="A136" s="63" t="s">
        <v>424</v>
      </c>
      <c r="B136" s="63" t="s">
        <v>425</v>
      </c>
      <c r="C136" s="63" t="str">
        <f>VLOOKUP(A136,'[1]S&amp;P 500 Wikipedia'!A:D,3,FALSE)</f>
        <v>Materials</v>
      </c>
      <c r="D136" s="63">
        <v>122948</v>
      </c>
      <c r="E136" s="63" t="s">
        <v>16</v>
      </c>
      <c r="F136" s="63">
        <v>2017</v>
      </c>
      <c r="G136" s="63" t="s">
        <v>17</v>
      </c>
      <c r="H136" s="64">
        <v>43100</v>
      </c>
      <c r="I136" s="64">
        <v>43160</v>
      </c>
      <c r="J136" s="64">
        <v>43160</v>
      </c>
      <c r="K136" s="63">
        <v>143400000</v>
      </c>
      <c r="L136" s="63">
        <v>145300000</v>
      </c>
      <c r="M136" s="63" t="s">
        <v>2160</v>
      </c>
      <c r="N136" s="47">
        <v>191000000</v>
      </c>
      <c r="O136" s="65">
        <v>191000000</v>
      </c>
      <c r="P136" s="53"/>
      <c r="Q136" s="47">
        <v>1026000000</v>
      </c>
      <c r="R136" s="65">
        <v>1026000000</v>
      </c>
      <c r="S136" s="53"/>
      <c r="T136" s="48"/>
      <c r="U136" s="47">
        <v>1509000000</v>
      </c>
      <c r="V136" s="65"/>
      <c r="W136" s="65"/>
      <c r="X136" s="65"/>
      <c r="Y136" s="53"/>
      <c r="Z136" s="48">
        <v>417000000</v>
      </c>
      <c r="AA136" s="48"/>
      <c r="AB136" s="48"/>
      <c r="AC136" s="48"/>
      <c r="AD136" s="48"/>
      <c r="AE136" s="48"/>
      <c r="AF136" s="48"/>
      <c r="AG136" s="48">
        <v>417000000</v>
      </c>
      <c r="AH136" s="48">
        <v>3143000000</v>
      </c>
      <c r="AI136" s="47">
        <v>5607000000</v>
      </c>
      <c r="AJ136" s="65">
        <v>12370000000</v>
      </c>
      <c r="AK136" s="53">
        <v>-6763000000</v>
      </c>
      <c r="AL136" s="47"/>
      <c r="AM136" s="65"/>
      <c r="AN136" s="65"/>
      <c r="AO136" s="53"/>
      <c r="AP136" s="47">
        <v>7249000000</v>
      </c>
      <c r="AQ136" s="65">
        <v>2373000000</v>
      </c>
      <c r="AR136" s="65">
        <v>4527000000</v>
      </c>
      <c r="AS136" s="65"/>
      <c r="AT136" s="65"/>
      <c r="AU136" s="65"/>
      <c r="AV136" s="65"/>
      <c r="AW136" s="65"/>
      <c r="AX136" s="65"/>
      <c r="AY136" s="65"/>
      <c r="AZ136" s="53">
        <v>349000000</v>
      </c>
      <c r="BA136" s="48">
        <v>12856000000</v>
      </c>
      <c r="BB136" s="48">
        <v>15999000000</v>
      </c>
      <c r="BC136" s="47">
        <v>1589000000</v>
      </c>
      <c r="BD136" s="65"/>
      <c r="BE136" s="65"/>
      <c r="BF136" s="65"/>
      <c r="BG136" s="53">
        <v>1589000000</v>
      </c>
      <c r="BH136" s="47">
        <v>393000000</v>
      </c>
      <c r="BI136" s="65"/>
      <c r="BJ136" s="65"/>
      <c r="BK136" s="53"/>
      <c r="BL136" s="47"/>
      <c r="BM136" s="65"/>
      <c r="BN136" s="65"/>
      <c r="BO136" s="65"/>
      <c r="BP136" s="65"/>
      <c r="BQ136" s="53"/>
      <c r="BR136" s="48">
        <v>1982000000</v>
      </c>
      <c r="BS136" s="47">
        <v>6147000000</v>
      </c>
      <c r="BT136" s="65"/>
      <c r="BU136" s="53"/>
      <c r="BV136" s="47">
        <v>2390000000</v>
      </c>
      <c r="BW136" s="65"/>
      <c r="BX136" s="65"/>
      <c r="BY136" s="65"/>
      <c r="BZ136" s="65"/>
      <c r="CA136" s="65"/>
      <c r="CB136" s="65"/>
      <c r="CC136" s="65">
        <v>893000000</v>
      </c>
      <c r="CD136" s="65"/>
      <c r="CE136" s="65"/>
      <c r="CF136" s="53">
        <v>1497000000</v>
      </c>
      <c r="CG136" s="48">
        <v>8537000000</v>
      </c>
      <c r="CH136" s="74">
        <v>10519000000</v>
      </c>
      <c r="CI136" s="48"/>
      <c r="CJ136" s="47">
        <v>1985000000</v>
      </c>
      <c r="CK136" s="65"/>
      <c r="CL136" s="65"/>
      <c r="CM136" s="53"/>
      <c r="CN136" s="38">
        <v>-3175000000</v>
      </c>
      <c r="CO136" s="65">
        <v>6802000000</v>
      </c>
      <c r="CP136" s="53">
        <v>-209000000</v>
      </c>
      <c r="CQ136" s="38">
        <v>5403000000</v>
      </c>
      <c r="CR136" s="65">
        <v>77000000</v>
      </c>
      <c r="CS136" s="51">
        <v>5480000000</v>
      </c>
      <c r="CT136" s="48">
        <v>15999000000</v>
      </c>
    </row>
    <row r="137" spans="1:98" x14ac:dyDescent="0.2">
      <c r="A137" s="63" t="s">
        <v>445</v>
      </c>
      <c r="B137" s="63" t="s">
        <v>446</v>
      </c>
      <c r="C137" s="63" t="str">
        <f>VLOOKUP(A137,'[1]S&amp;P 500 Wikipedia'!A:D,3,FALSE)</f>
        <v>Industrials</v>
      </c>
      <c r="D137" s="63">
        <v>255983</v>
      </c>
      <c r="E137" s="63" t="s">
        <v>16</v>
      </c>
      <c r="F137" s="63">
        <v>2017</v>
      </c>
      <c r="G137" s="63" t="s">
        <v>17</v>
      </c>
      <c r="H137" s="64">
        <v>43008</v>
      </c>
      <c r="I137" s="64">
        <v>43059</v>
      </c>
      <c r="J137" s="64">
        <v>43059</v>
      </c>
      <c r="K137" s="63">
        <v>639200000</v>
      </c>
      <c r="L137" s="63">
        <v>640700000</v>
      </c>
      <c r="M137" s="63" t="s">
        <v>2161</v>
      </c>
      <c r="N137" s="47">
        <v>3062000000</v>
      </c>
      <c r="O137" s="65">
        <v>3062000000</v>
      </c>
      <c r="P137" s="53"/>
      <c r="Q137" s="47">
        <v>3072000000</v>
      </c>
      <c r="R137" s="65">
        <v>3072000000</v>
      </c>
      <c r="S137" s="53"/>
      <c r="T137" s="48"/>
      <c r="U137" s="47">
        <v>1696000000</v>
      </c>
      <c r="V137" s="65"/>
      <c r="W137" s="65"/>
      <c r="X137" s="65"/>
      <c r="Y137" s="53"/>
      <c r="Z137" s="48">
        <v>422000000</v>
      </c>
      <c r="AA137" s="48"/>
      <c r="AB137" s="48"/>
      <c r="AC137" s="48">
        <v>73000000</v>
      </c>
      <c r="AD137" s="48"/>
      <c r="AE137" s="48"/>
      <c r="AF137" s="48"/>
      <c r="AG137" s="48">
        <v>349000000</v>
      </c>
      <c r="AH137" s="48">
        <v>8252000000</v>
      </c>
      <c r="AI137" s="47">
        <v>3321000000</v>
      </c>
      <c r="AJ137" s="65"/>
      <c r="AK137" s="53"/>
      <c r="AL137" s="47"/>
      <c r="AM137" s="65"/>
      <c r="AN137" s="65"/>
      <c r="AO137" s="53"/>
      <c r="AP137" s="47">
        <v>8016000000</v>
      </c>
      <c r="AQ137" s="65"/>
      <c r="AR137" s="65">
        <v>5316000000</v>
      </c>
      <c r="AS137" s="65">
        <v>1890000000</v>
      </c>
      <c r="AT137" s="65"/>
      <c r="AU137" s="65"/>
      <c r="AV137" s="65"/>
      <c r="AW137" s="65"/>
      <c r="AX137" s="65"/>
      <c r="AY137" s="65"/>
      <c r="AZ137" s="53">
        <v>810000000</v>
      </c>
      <c r="BA137" s="48">
        <v>11337000000</v>
      </c>
      <c r="BB137" s="48">
        <v>19589000000</v>
      </c>
      <c r="BC137" s="47">
        <v>4127000000</v>
      </c>
      <c r="BD137" s="65">
        <v>1776000000</v>
      </c>
      <c r="BE137" s="65">
        <v>65000000</v>
      </c>
      <c r="BF137" s="65"/>
      <c r="BG137" s="53">
        <v>2286000000</v>
      </c>
      <c r="BH137" s="47">
        <v>862000000</v>
      </c>
      <c r="BI137" s="65"/>
      <c r="BJ137" s="65"/>
      <c r="BK137" s="53"/>
      <c r="BL137" s="47">
        <v>56000000</v>
      </c>
      <c r="BM137" s="65"/>
      <c r="BN137" s="65"/>
      <c r="BO137" s="65"/>
      <c r="BP137" s="65"/>
      <c r="BQ137" s="53">
        <v>56000000</v>
      </c>
      <c r="BR137" s="48">
        <v>5045000000</v>
      </c>
      <c r="BS137" s="47">
        <v>3794000000</v>
      </c>
      <c r="BT137" s="65"/>
      <c r="BU137" s="53"/>
      <c r="BV137" s="47">
        <v>1980000000</v>
      </c>
      <c r="BW137" s="65"/>
      <c r="BX137" s="65"/>
      <c r="BY137" s="65"/>
      <c r="BZ137" s="65"/>
      <c r="CA137" s="65"/>
      <c r="CB137" s="65"/>
      <c r="CC137" s="65"/>
      <c r="CD137" s="65"/>
      <c r="CE137" s="65"/>
      <c r="CF137" s="53">
        <v>1980000000</v>
      </c>
      <c r="CG137" s="48">
        <v>5774000000</v>
      </c>
      <c r="CH137" s="74">
        <v>10819000000</v>
      </c>
      <c r="CI137" s="48"/>
      <c r="CJ137" s="47">
        <v>774000000</v>
      </c>
      <c r="CK137" s="65">
        <v>477000000</v>
      </c>
      <c r="CL137" s="65">
        <v>297000000</v>
      </c>
      <c r="CM137" s="53"/>
      <c r="CN137" s="38">
        <v>-13032000000</v>
      </c>
      <c r="CO137" s="65">
        <v>21995000000</v>
      </c>
      <c r="CP137" s="53">
        <v>-1019000000</v>
      </c>
      <c r="CQ137" s="38">
        <v>8718000000</v>
      </c>
      <c r="CR137" s="65">
        <v>52000000</v>
      </c>
      <c r="CS137" s="51">
        <v>8770000000</v>
      </c>
      <c r="CT137" s="48">
        <v>19589000000</v>
      </c>
    </row>
    <row r="138" spans="1:98" x14ac:dyDescent="0.2">
      <c r="A138" s="63" t="s">
        <v>451</v>
      </c>
      <c r="B138" s="63" t="s">
        <v>452</v>
      </c>
      <c r="C138" s="63" t="str">
        <f>VLOOKUP(A138,'[1]S&amp;P 500 Wikipedia'!A:D,3,FALSE)</f>
        <v>Energy</v>
      </c>
      <c r="D138" s="63">
        <v>100699</v>
      </c>
      <c r="E138" s="63" t="s">
        <v>16</v>
      </c>
      <c r="F138" s="63">
        <v>2017</v>
      </c>
      <c r="G138" s="63" t="s">
        <v>17</v>
      </c>
      <c r="H138" s="64">
        <v>43100</v>
      </c>
      <c r="I138" s="64">
        <v>43158</v>
      </c>
      <c r="J138" s="64">
        <v>43223</v>
      </c>
      <c r="K138" s="63">
        <v>575323000</v>
      </c>
      <c r="L138" s="63">
        <v>578960000</v>
      </c>
      <c r="M138" s="63" t="s">
        <v>2478</v>
      </c>
      <c r="N138" s="47">
        <v>834228000</v>
      </c>
      <c r="O138" s="65">
        <v>834228000</v>
      </c>
      <c r="P138" s="53"/>
      <c r="Q138" s="47">
        <v>1597494000</v>
      </c>
      <c r="R138" s="65">
        <v>1597494000</v>
      </c>
      <c r="S138" s="53"/>
      <c r="T138" s="48"/>
      <c r="U138" s="47">
        <v>483865000</v>
      </c>
      <c r="V138" s="65"/>
      <c r="W138" s="65"/>
      <c r="X138" s="65"/>
      <c r="Y138" s="53"/>
      <c r="Z138" s="48">
        <v>363521000</v>
      </c>
      <c r="AA138" s="48"/>
      <c r="AB138" s="48">
        <v>7699000</v>
      </c>
      <c r="AC138" s="48"/>
      <c r="AD138" s="48"/>
      <c r="AE138" s="48">
        <v>113357000</v>
      </c>
      <c r="AF138" s="48"/>
      <c r="AG138" s="48">
        <v>242465000</v>
      </c>
      <c r="AH138" s="48">
        <v>3279108000</v>
      </c>
      <c r="AI138" s="47">
        <v>25665037000</v>
      </c>
      <c r="AJ138" s="65">
        <v>56516500000</v>
      </c>
      <c r="AK138" s="53">
        <v>-30851463000</v>
      </c>
      <c r="AL138" s="47"/>
      <c r="AM138" s="65"/>
      <c r="AN138" s="65"/>
      <c r="AO138" s="53"/>
      <c r="AP138" s="47">
        <v>888933000</v>
      </c>
      <c r="AQ138" s="65"/>
      <c r="AR138" s="65"/>
      <c r="AS138" s="65"/>
      <c r="AT138" s="65"/>
      <c r="AU138" s="65">
        <v>17506000</v>
      </c>
      <c r="AV138" s="65"/>
      <c r="AW138" s="65"/>
      <c r="AX138" s="65"/>
      <c r="AY138" s="65"/>
      <c r="AZ138" s="53">
        <v>871427000</v>
      </c>
      <c r="BA138" s="48">
        <v>26553970000</v>
      </c>
      <c r="BB138" s="48">
        <v>29833078000</v>
      </c>
      <c r="BC138" s="47">
        <v>2092415000</v>
      </c>
      <c r="BD138" s="65">
        <v>1847131000</v>
      </c>
      <c r="BE138" s="65"/>
      <c r="BF138" s="65"/>
      <c r="BG138" s="53">
        <v>245284000</v>
      </c>
      <c r="BH138" s="47">
        <v>356235000</v>
      </c>
      <c r="BI138" s="65"/>
      <c r="BJ138" s="65"/>
      <c r="BK138" s="53"/>
      <c r="BL138" s="47">
        <v>276892000</v>
      </c>
      <c r="BM138" s="65"/>
      <c r="BN138" s="65">
        <v>50429000</v>
      </c>
      <c r="BO138" s="65"/>
      <c r="BP138" s="65"/>
      <c r="BQ138" s="53">
        <v>226463000</v>
      </c>
      <c r="BR138" s="48">
        <v>2725542000</v>
      </c>
      <c r="BS138" s="47">
        <v>6030836000</v>
      </c>
      <c r="BT138" s="65"/>
      <c r="BU138" s="53"/>
      <c r="BV138" s="47">
        <v>4793427000</v>
      </c>
      <c r="BW138" s="65"/>
      <c r="BX138" s="65"/>
      <c r="BY138" s="65"/>
      <c r="BZ138" s="65"/>
      <c r="CA138" s="65"/>
      <c r="CB138" s="65"/>
      <c r="CC138" s="65">
        <v>3518214000</v>
      </c>
      <c r="CD138" s="65"/>
      <c r="CE138" s="65"/>
      <c r="CF138" s="53">
        <v>1275213000</v>
      </c>
      <c r="CG138" s="48">
        <v>10824263000</v>
      </c>
      <c r="CH138" s="74">
        <v>13549805000</v>
      </c>
      <c r="CI138" s="48"/>
      <c r="CJ138" s="47">
        <v>5742335000</v>
      </c>
      <c r="CK138" s="65"/>
      <c r="CL138" s="65"/>
      <c r="CM138" s="53"/>
      <c r="CN138" s="38">
        <v>-33298000</v>
      </c>
      <c r="CO138" s="65">
        <v>10593533000</v>
      </c>
      <c r="CP138" s="53">
        <v>-19297000</v>
      </c>
      <c r="CQ138" s="38">
        <v>16283273000</v>
      </c>
      <c r="CR138" s="65"/>
      <c r="CS138" s="51">
        <v>16283273000</v>
      </c>
      <c r="CT138" s="48">
        <v>29833078000</v>
      </c>
    </row>
    <row r="139" spans="1:98" x14ac:dyDescent="0.2">
      <c r="A139" s="63" t="s">
        <v>457</v>
      </c>
      <c r="B139" s="63" t="s">
        <v>458</v>
      </c>
      <c r="C139" s="63" t="str">
        <f>VLOOKUP(A139,'[1]S&amp;P 500 Wikipedia'!A:D,3,FALSE)</f>
        <v>Real Estate</v>
      </c>
      <c r="D139" s="63">
        <v>378138</v>
      </c>
      <c r="E139" s="63" t="s">
        <v>16</v>
      </c>
      <c r="F139" s="63">
        <v>2017</v>
      </c>
      <c r="G139" s="63" t="s">
        <v>17</v>
      </c>
      <c r="H139" s="64">
        <v>43100</v>
      </c>
      <c r="I139" s="64">
        <v>43157</v>
      </c>
      <c r="J139" s="64">
        <v>43320</v>
      </c>
      <c r="K139" s="63">
        <v>78665000</v>
      </c>
      <c r="L139" s="63">
        <v>79546000</v>
      </c>
      <c r="M139" s="63" t="s">
        <v>2479</v>
      </c>
      <c r="N139" s="47">
        <v>1440788000</v>
      </c>
      <c r="O139" s="65">
        <v>1412517000</v>
      </c>
      <c r="P139" s="53">
        <v>28271000</v>
      </c>
      <c r="Q139" s="47">
        <v>576313000</v>
      </c>
      <c r="R139" s="65">
        <v>576313000</v>
      </c>
      <c r="S139" s="53"/>
      <c r="T139" s="48"/>
      <c r="U139" s="47"/>
      <c r="V139" s="65"/>
      <c r="W139" s="65"/>
      <c r="X139" s="65"/>
      <c r="Y139" s="53"/>
      <c r="Z139" s="48">
        <v>232027000</v>
      </c>
      <c r="AA139" s="48"/>
      <c r="AB139" s="48"/>
      <c r="AC139" s="48"/>
      <c r="AD139" s="48"/>
      <c r="AE139" s="48"/>
      <c r="AF139" s="48"/>
      <c r="AG139" s="48">
        <v>232027000</v>
      </c>
      <c r="AH139" s="48">
        <v>2249128000</v>
      </c>
      <c r="AI139" s="47">
        <v>9394602000</v>
      </c>
      <c r="AJ139" s="65"/>
      <c r="AK139" s="53"/>
      <c r="AL139" s="47">
        <v>9243000</v>
      </c>
      <c r="AM139" s="65"/>
      <c r="AN139" s="65"/>
      <c r="AO139" s="53"/>
      <c r="AP139" s="47">
        <v>7038484000</v>
      </c>
      <c r="AQ139" s="65">
        <v>2384972000</v>
      </c>
      <c r="AR139" s="65">
        <v>4411762000</v>
      </c>
      <c r="AS139" s="65"/>
      <c r="AT139" s="65"/>
      <c r="AU139" s="65"/>
      <c r="AV139" s="65"/>
      <c r="AW139" s="65"/>
      <c r="AX139" s="65"/>
      <c r="AY139" s="65"/>
      <c r="AZ139" s="53">
        <v>241750000</v>
      </c>
      <c r="BA139" s="48">
        <v>16442329000</v>
      </c>
      <c r="BB139" s="48">
        <v>18691457000</v>
      </c>
      <c r="BC139" s="47">
        <v>939624000</v>
      </c>
      <c r="BD139" s="65">
        <v>719257000</v>
      </c>
      <c r="BE139" s="65"/>
      <c r="BF139" s="65"/>
      <c r="BG139" s="53">
        <v>220367000</v>
      </c>
      <c r="BH139" s="47">
        <v>143196000</v>
      </c>
      <c r="BI139" s="65"/>
      <c r="BJ139" s="65"/>
      <c r="BK139" s="53"/>
      <c r="BL139" s="47">
        <v>159914000</v>
      </c>
      <c r="BM139" s="65"/>
      <c r="BN139" s="65"/>
      <c r="BO139" s="65"/>
      <c r="BP139" s="65"/>
      <c r="BQ139" s="53">
        <v>159914000</v>
      </c>
      <c r="BR139" s="48">
        <v>1242734000</v>
      </c>
      <c r="BS139" s="47">
        <v>9937223000</v>
      </c>
      <c r="BT139" s="65"/>
      <c r="BU139" s="53"/>
      <c r="BV139" s="47">
        <v>-1931082000</v>
      </c>
      <c r="BW139" s="65"/>
      <c r="BX139" s="65"/>
      <c r="BY139" s="65"/>
      <c r="BZ139" s="65"/>
      <c r="CA139" s="65"/>
      <c r="CB139" s="65"/>
      <c r="CC139" s="65"/>
      <c r="CD139" s="65"/>
      <c r="CE139" s="65"/>
      <c r="CF139" s="53">
        <v>-1931082000</v>
      </c>
      <c r="CG139" s="48">
        <v>8006141000</v>
      </c>
      <c r="CH139" s="74">
        <v>9248875000</v>
      </c>
      <c r="CI139" s="48"/>
      <c r="CJ139" s="47">
        <v>10121402000</v>
      </c>
      <c r="CK139" s="65"/>
      <c r="CL139" s="65"/>
      <c r="CM139" s="53"/>
      <c r="CN139" s="38">
        <v>-146320000</v>
      </c>
      <c r="CO139" s="65">
        <v>252689000</v>
      </c>
      <c r="CP139" s="53">
        <v>-785189000</v>
      </c>
      <c r="CQ139" s="38">
        <v>9442582000</v>
      </c>
      <c r="CR139" s="65"/>
      <c r="CS139" s="51">
        <v>9442582000</v>
      </c>
      <c r="CT139" s="48">
        <v>18691457000</v>
      </c>
    </row>
    <row r="140" spans="1:98" x14ac:dyDescent="0.2">
      <c r="A140" s="63" t="s">
        <v>460</v>
      </c>
      <c r="B140" s="63" t="s">
        <v>461</v>
      </c>
      <c r="C140" s="63" t="str">
        <f>VLOOKUP(A140,'[1]S&amp;P 500 Wikipedia'!A:D,3,FALSE)</f>
        <v>Real Estate</v>
      </c>
      <c r="D140" s="63">
        <v>421306</v>
      </c>
      <c r="E140" s="63" t="s">
        <v>16</v>
      </c>
      <c r="F140" s="63">
        <v>2016</v>
      </c>
      <c r="G140" s="63" t="s">
        <v>17</v>
      </c>
      <c r="H140" s="64">
        <v>42735</v>
      </c>
      <c r="I140" s="64">
        <v>42768</v>
      </c>
      <c r="J140" s="64">
        <v>43153</v>
      </c>
      <c r="K140" s="63">
        <v>365260000</v>
      </c>
      <c r="L140" s="63">
        <v>381287000</v>
      </c>
      <c r="M140" s="63" t="s">
        <v>2480</v>
      </c>
      <c r="N140" s="47">
        <v>77207000</v>
      </c>
      <c r="O140" s="65">
        <v>77207000</v>
      </c>
      <c r="P140" s="53"/>
      <c r="Q140" s="47"/>
      <c r="R140" s="65"/>
      <c r="S140" s="53"/>
      <c r="T140" s="48"/>
      <c r="U140" s="47"/>
      <c r="V140" s="65"/>
      <c r="W140" s="65"/>
      <c r="X140" s="65"/>
      <c r="Y140" s="53"/>
      <c r="Z140" s="48">
        <v>141881000</v>
      </c>
      <c r="AA140" s="48"/>
      <c r="AB140" s="48"/>
      <c r="AC140" s="48"/>
      <c r="AD140" s="48"/>
      <c r="AE140" s="48"/>
      <c r="AF140" s="48"/>
      <c r="AG140" s="48">
        <v>141881000</v>
      </c>
      <c r="AH140" s="48">
        <v>219088000</v>
      </c>
      <c r="AI140" s="47">
        <v>20026036000</v>
      </c>
      <c r="AJ140" s="65">
        <v>25386425000</v>
      </c>
      <c r="AK140" s="53">
        <v>-5360389000</v>
      </c>
      <c r="AL140" s="47"/>
      <c r="AM140" s="65"/>
      <c r="AN140" s="65"/>
      <c r="AO140" s="53"/>
      <c r="AP140" s="47">
        <v>459024000</v>
      </c>
      <c r="AQ140" s="65"/>
      <c r="AR140" s="65"/>
      <c r="AS140" s="65"/>
      <c r="AT140" s="65"/>
      <c r="AU140" s="65"/>
      <c r="AV140" s="65"/>
      <c r="AW140" s="65"/>
      <c r="AX140" s="65"/>
      <c r="AY140" s="65">
        <v>60141000</v>
      </c>
      <c r="AZ140" s="53">
        <v>398883000</v>
      </c>
      <c r="BA140" s="48">
        <v>20485060000</v>
      </c>
      <c r="BB140" s="48">
        <v>20704148000</v>
      </c>
      <c r="BC140" s="47">
        <v>400724000</v>
      </c>
      <c r="BD140" s="65">
        <v>147482000</v>
      </c>
      <c r="BE140" s="65"/>
      <c r="BF140" s="65">
        <v>60946000</v>
      </c>
      <c r="BG140" s="53">
        <v>192296000</v>
      </c>
      <c r="BH140" s="47">
        <v>4139179000</v>
      </c>
      <c r="BI140" s="65">
        <v>4139179000</v>
      </c>
      <c r="BJ140" s="65"/>
      <c r="BK140" s="53"/>
      <c r="BL140" s="47">
        <v>350466000</v>
      </c>
      <c r="BM140" s="65"/>
      <c r="BN140" s="65"/>
      <c r="BO140" s="65"/>
      <c r="BP140" s="65"/>
      <c r="BQ140" s="53">
        <v>350466000</v>
      </c>
      <c r="BR140" s="48">
        <v>4890369000</v>
      </c>
      <c r="BS140" s="47">
        <v>4848079000</v>
      </c>
      <c r="BT140" s="65"/>
      <c r="BU140" s="53"/>
      <c r="BV140" s="47">
        <v>62624000</v>
      </c>
      <c r="BW140" s="65"/>
      <c r="BX140" s="65"/>
      <c r="BY140" s="65"/>
      <c r="BZ140" s="65"/>
      <c r="CA140" s="65"/>
      <c r="CB140" s="65"/>
      <c r="CC140" s="65"/>
      <c r="CD140" s="65"/>
      <c r="CE140" s="65"/>
      <c r="CF140" s="53">
        <v>62624000</v>
      </c>
      <c r="CG140" s="48">
        <v>4910703000</v>
      </c>
      <c r="CH140" s="74">
        <v>9801072000</v>
      </c>
      <c r="CI140" s="48">
        <v>37280000</v>
      </c>
      <c r="CJ140" s="47">
        <v>8762081000</v>
      </c>
      <c r="CK140" s="65"/>
      <c r="CL140" s="65"/>
      <c r="CM140" s="53"/>
      <c r="CN140" s="38"/>
      <c r="CO140" s="65">
        <v>1543626000</v>
      </c>
      <c r="CP140" s="53">
        <v>-113909000</v>
      </c>
      <c r="CQ140" s="38">
        <v>10229078000</v>
      </c>
      <c r="CR140" s="65">
        <v>673998000</v>
      </c>
      <c r="CS140" s="51">
        <v>10903076000</v>
      </c>
      <c r="CT140" s="48">
        <v>20704148000</v>
      </c>
    </row>
    <row r="141" spans="1:98" x14ac:dyDescent="0.2">
      <c r="A141" s="63" t="s">
        <v>472</v>
      </c>
      <c r="B141" s="63" t="s">
        <v>473</v>
      </c>
      <c r="C141" s="63" t="str">
        <f>VLOOKUP(A141,'[1]S&amp;P 500 Wikipedia'!A:D,3,FALSE)</f>
        <v>Utilities</v>
      </c>
      <c r="D141" s="63">
        <v>378141</v>
      </c>
      <c r="E141" s="63" t="s">
        <v>16</v>
      </c>
      <c r="F141" s="63">
        <v>2017</v>
      </c>
      <c r="G141" s="63" t="s">
        <v>17</v>
      </c>
      <c r="H141" s="64">
        <v>43100</v>
      </c>
      <c r="I141" s="64">
        <v>43157</v>
      </c>
      <c r="J141" s="64">
        <v>43410</v>
      </c>
      <c r="K141" s="63">
        <v>317396843</v>
      </c>
      <c r="L141" s="63">
        <v>318105194</v>
      </c>
      <c r="M141" s="63" t="s">
        <v>2481</v>
      </c>
      <c r="N141" s="47">
        <v>38165000</v>
      </c>
      <c r="O141" s="65">
        <v>38165000</v>
      </c>
      <c r="P141" s="53"/>
      <c r="Q141" s="47">
        <v>925083000</v>
      </c>
      <c r="R141" s="65">
        <v>925083000</v>
      </c>
      <c r="S141" s="53"/>
      <c r="T141" s="48"/>
      <c r="U141" s="47">
        <v>223063000</v>
      </c>
      <c r="V141" s="65"/>
      <c r="W141" s="65"/>
      <c r="X141" s="65"/>
      <c r="Y141" s="53"/>
      <c r="Z141" s="48">
        <v>1081238000</v>
      </c>
      <c r="AA141" s="48">
        <v>138009000</v>
      </c>
      <c r="AB141" s="48"/>
      <c r="AC141" s="48"/>
      <c r="AD141" s="48"/>
      <c r="AE141" s="48"/>
      <c r="AF141" s="48"/>
      <c r="AG141" s="48">
        <v>943229000</v>
      </c>
      <c r="AH141" s="48">
        <v>2267549000</v>
      </c>
      <c r="AI141" s="47">
        <v>23617463000</v>
      </c>
      <c r="AJ141" s="65"/>
      <c r="AK141" s="53"/>
      <c r="AL141" s="47">
        <v>585419000</v>
      </c>
      <c r="AM141" s="65"/>
      <c r="AN141" s="65">
        <v>585419000</v>
      </c>
      <c r="AO141" s="53"/>
      <c r="AP141" s="47">
        <v>9749955000</v>
      </c>
      <c r="AQ141" s="65"/>
      <c r="AR141" s="65">
        <v>4427266000</v>
      </c>
      <c r="AS141" s="65"/>
      <c r="AT141" s="65"/>
      <c r="AU141" s="65"/>
      <c r="AV141" s="65"/>
      <c r="AW141" s="65"/>
      <c r="AX141" s="65"/>
      <c r="AY141" s="65"/>
      <c r="AZ141" s="53">
        <v>5322689000</v>
      </c>
      <c r="BA141" s="48">
        <v>33952837000</v>
      </c>
      <c r="BB141" s="48">
        <v>36220386000</v>
      </c>
      <c r="BC141" s="47">
        <v>2173121000</v>
      </c>
      <c r="BD141" s="65">
        <v>1085034000</v>
      </c>
      <c r="BE141" s="65"/>
      <c r="BF141" s="65"/>
      <c r="BG141" s="53">
        <v>1088087000</v>
      </c>
      <c r="BH141" s="47">
        <v>549631000</v>
      </c>
      <c r="BI141" s="65"/>
      <c r="BJ141" s="65"/>
      <c r="BK141" s="53">
        <v>549631000</v>
      </c>
      <c r="BL141" s="47">
        <v>866293000</v>
      </c>
      <c r="BM141" s="65"/>
      <c r="BN141" s="65"/>
      <c r="BO141" s="65"/>
      <c r="BP141" s="65"/>
      <c r="BQ141" s="53">
        <v>866293000</v>
      </c>
      <c r="BR141" s="48">
        <v>3589045000</v>
      </c>
      <c r="BS141" s="47">
        <v>11775889000</v>
      </c>
      <c r="BT141" s="65">
        <v>11775889000</v>
      </c>
      <c r="BU141" s="53"/>
      <c r="BV141" s="47">
        <v>9613640000</v>
      </c>
      <c r="BW141" s="65"/>
      <c r="BX141" s="65">
        <v>1228091000</v>
      </c>
      <c r="BY141" s="65"/>
      <c r="BZ141" s="65"/>
      <c r="CA141" s="65"/>
      <c r="CB141" s="65"/>
      <c r="CC141" s="65">
        <v>3297518000</v>
      </c>
      <c r="CD141" s="65">
        <v>377257000</v>
      </c>
      <c r="CE141" s="65"/>
      <c r="CF141" s="53">
        <v>4710774000</v>
      </c>
      <c r="CG141" s="48">
        <v>21389529000</v>
      </c>
      <c r="CH141" s="74">
        <v>24978574000</v>
      </c>
      <c r="CI141" s="48"/>
      <c r="CJ141" s="47">
        <v>7909332000</v>
      </c>
      <c r="CK141" s="65">
        <v>1669392000</v>
      </c>
      <c r="CL141" s="65">
        <v>6239940000</v>
      </c>
      <c r="CM141" s="53"/>
      <c r="CN141" s="38">
        <v>-317771000</v>
      </c>
      <c r="CO141" s="65">
        <v>3561084000</v>
      </c>
      <c r="CP141" s="53">
        <v>-66403000</v>
      </c>
      <c r="CQ141" s="38">
        <v>11086242000</v>
      </c>
      <c r="CR141" s="65">
        <v>155570000</v>
      </c>
      <c r="CS141" s="51">
        <v>11241812000</v>
      </c>
      <c r="CT141" s="48">
        <v>36220386000</v>
      </c>
    </row>
    <row r="142" spans="1:98" x14ac:dyDescent="0.2">
      <c r="A142" s="63" t="s">
        <v>463</v>
      </c>
      <c r="B142" s="63" t="s">
        <v>464</v>
      </c>
      <c r="C142" s="63" t="str">
        <f>VLOOKUP(A142,'[1]S&amp;P 500 Wikipedia'!A:D,3,FALSE)</f>
        <v>Real Estate</v>
      </c>
      <c r="D142" s="63">
        <v>378140</v>
      </c>
      <c r="E142" s="63" t="s">
        <v>16</v>
      </c>
      <c r="F142" s="63">
        <v>2017</v>
      </c>
      <c r="G142" s="63" t="s">
        <v>17</v>
      </c>
      <c r="H142" s="64">
        <v>43100</v>
      </c>
      <c r="I142" s="64">
        <v>43153</v>
      </c>
      <c r="J142" s="64">
        <v>43153</v>
      </c>
      <c r="K142" s="63">
        <v>66043166</v>
      </c>
      <c r="L142" s="63">
        <v>65835553</v>
      </c>
      <c r="M142" s="75" t="s">
        <v>2165</v>
      </c>
      <c r="N142" s="47">
        <v>44620000</v>
      </c>
      <c r="O142" s="65">
        <v>44620000</v>
      </c>
      <c r="P142" s="53"/>
      <c r="Q142" s="47">
        <v>100926000</v>
      </c>
      <c r="R142" s="65"/>
      <c r="S142" s="53">
        <v>100926000</v>
      </c>
      <c r="T142" s="48"/>
      <c r="U142" s="47"/>
      <c r="V142" s="65"/>
      <c r="W142" s="65"/>
      <c r="X142" s="65"/>
      <c r="Y142" s="53"/>
      <c r="Z142" s="48">
        <v>16506000</v>
      </c>
      <c r="AA142" s="48"/>
      <c r="AB142" s="48"/>
      <c r="AC142" s="48"/>
      <c r="AD142" s="48"/>
      <c r="AE142" s="48"/>
      <c r="AF142" s="48"/>
      <c r="AG142" s="48">
        <v>16506000</v>
      </c>
      <c r="AH142" s="48">
        <v>162052000</v>
      </c>
      <c r="AI142" s="47">
        <v>10935269000</v>
      </c>
      <c r="AJ142" s="65">
        <v>13704566000</v>
      </c>
      <c r="AK142" s="53">
        <v>-2769297000</v>
      </c>
      <c r="AL142" s="47">
        <v>190004000</v>
      </c>
      <c r="AM142" s="65"/>
      <c r="AN142" s="65">
        <v>190004000</v>
      </c>
      <c r="AO142" s="53"/>
      <c r="AP142" s="47">
        <v>1208381000</v>
      </c>
      <c r="AQ142" s="65"/>
      <c r="AR142" s="65"/>
      <c r="AS142" s="65"/>
      <c r="AT142" s="65">
        <v>52397000</v>
      </c>
      <c r="AU142" s="65"/>
      <c r="AV142" s="65"/>
      <c r="AW142" s="65"/>
      <c r="AX142" s="65"/>
      <c r="AY142" s="65">
        <v>1155984000</v>
      </c>
      <c r="AZ142" s="53"/>
      <c r="BA142" s="48">
        <v>12333654000</v>
      </c>
      <c r="BB142" s="48">
        <v>12495706000</v>
      </c>
      <c r="BC142" s="47">
        <v>248921000</v>
      </c>
      <c r="BD142" s="65">
        <v>127501000</v>
      </c>
      <c r="BE142" s="65"/>
      <c r="BF142" s="65">
        <v>121420000</v>
      </c>
      <c r="BG142" s="53"/>
      <c r="BH142" s="47">
        <v>5510126000</v>
      </c>
      <c r="BI142" s="65">
        <v>5510126000</v>
      </c>
      <c r="BJ142" s="65"/>
      <c r="BK142" s="53"/>
      <c r="BL142" s="47">
        <v>300628000</v>
      </c>
      <c r="BM142" s="65"/>
      <c r="BN142" s="65"/>
      <c r="BO142" s="65"/>
      <c r="BP142" s="65"/>
      <c r="BQ142" s="53">
        <v>300628000</v>
      </c>
      <c r="BR142" s="48">
        <v>6059675000</v>
      </c>
      <c r="BS142" s="47"/>
      <c r="BT142" s="65"/>
      <c r="BU142" s="53"/>
      <c r="BV142" s="47">
        <v>0</v>
      </c>
      <c r="BW142" s="65"/>
      <c r="BX142" s="65"/>
      <c r="BY142" s="65"/>
      <c r="BZ142" s="65"/>
      <c r="CA142" s="65"/>
      <c r="CB142" s="65"/>
      <c r="CC142" s="65"/>
      <c r="CD142" s="65"/>
      <c r="CE142" s="65"/>
      <c r="CF142" s="53">
        <v>0</v>
      </c>
      <c r="CG142" s="48">
        <v>0</v>
      </c>
      <c r="CH142" s="74">
        <v>6059675000</v>
      </c>
      <c r="CI142" s="48"/>
      <c r="CJ142" s="47">
        <v>7129578000</v>
      </c>
      <c r="CK142" s="65">
        <v>7000</v>
      </c>
      <c r="CL142" s="65">
        <v>7129571000</v>
      </c>
      <c r="CM142" s="53"/>
      <c r="CN142" s="38"/>
      <c r="CO142" s="65"/>
      <c r="CP142" s="53">
        <v>-852172000</v>
      </c>
      <c r="CQ142" s="38">
        <v>6277406000</v>
      </c>
      <c r="CR142" s="65">
        <v>158625000</v>
      </c>
      <c r="CS142" s="51">
        <v>6436031000</v>
      </c>
      <c r="CT142" s="48">
        <v>12495706000</v>
      </c>
    </row>
    <row r="143" spans="1:98" x14ac:dyDescent="0.2">
      <c r="A143" s="63" t="s">
        <v>427</v>
      </c>
      <c r="B143" s="63" t="s">
        <v>428</v>
      </c>
      <c r="C143" s="63" t="str">
        <f>VLOOKUP(A143,'[1]S&amp;P 500 Wikipedia'!A:D,3,FALSE)</f>
        <v>Industrials</v>
      </c>
      <c r="D143" s="63">
        <v>124922</v>
      </c>
      <c r="E143" s="63" t="s">
        <v>16</v>
      </c>
      <c r="F143" s="63">
        <v>2017</v>
      </c>
      <c r="G143" s="63" t="s">
        <v>17</v>
      </c>
      <c r="H143" s="64">
        <v>43100</v>
      </c>
      <c r="I143" s="64">
        <v>43159</v>
      </c>
      <c r="J143" s="64">
        <v>43312</v>
      </c>
      <c r="K143" s="63">
        <v>440300000</v>
      </c>
      <c r="L143" s="63">
        <v>443200000</v>
      </c>
      <c r="M143" s="63" t="s">
        <v>2482</v>
      </c>
      <c r="N143" s="47">
        <v>1095000000</v>
      </c>
      <c r="O143" s="65">
        <v>561000000</v>
      </c>
      <c r="P143" s="53">
        <v>534000000</v>
      </c>
      <c r="Q143" s="47">
        <v>3943000000</v>
      </c>
      <c r="R143" s="65">
        <v>3943000000</v>
      </c>
      <c r="S143" s="53"/>
      <c r="T143" s="48"/>
      <c r="U143" s="47">
        <v>2620000000</v>
      </c>
      <c r="V143" s="65"/>
      <c r="W143" s="65"/>
      <c r="X143" s="65"/>
      <c r="Y143" s="53"/>
      <c r="Z143" s="48">
        <v>679000000</v>
      </c>
      <c r="AA143" s="48">
        <v>679000000</v>
      </c>
      <c r="AB143" s="48"/>
      <c r="AC143" s="48"/>
      <c r="AD143" s="48"/>
      <c r="AE143" s="48"/>
      <c r="AF143" s="48"/>
      <c r="AG143" s="48"/>
      <c r="AH143" s="48">
        <v>8337000000</v>
      </c>
      <c r="AI143" s="47">
        <v>3502000000</v>
      </c>
      <c r="AJ143" s="65">
        <v>8505000000</v>
      </c>
      <c r="AK143" s="53">
        <v>-5003000000</v>
      </c>
      <c r="AL143" s="47"/>
      <c r="AM143" s="65"/>
      <c r="AN143" s="65"/>
      <c r="AO143" s="53"/>
      <c r="AP143" s="47">
        <v>20784000000</v>
      </c>
      <c r="AQ143" s="65"/>
      <c r="AR143" s="65">
        <v>13568000000</v>
      </c>
      <c r="AS143" s="65">
        <v>5265000000</v>
      </c>
      <c r="AT143" s="65"/>
      <c r="AU143" s="65">
        <v>253000000</v>
      </c>
      <c r="AV143" s="65"/>
      <c r="AW143" s="65"/>
      <c r="AX143" s="65"/>
      <c r="AY143" s="65"/>
      <c r="AZ143" s="53">
        <v>1698000000</v>
      </c>
      <c r="BA143" s="48">
        <v>24286000000</v>
      </c>
      <c r="BB143" s="48">
        <v>32623000000</v>
      </c>
      <c r="BC143" s="47">
        <v>2619000000</v>
      </c>
      <c r="BD143" s="65">
        <v>2166000000</v>
      </c>
      <c r="BE143" s="65"/>
      <c r="BF143" s="65"/>
      <c r="BG143" s="53">
        <v>453000000</v>
      </c>
      <c r="BH143" s="47">
        <v>584000000</v>
      </c>
      <c r="BI143" s="65">
        <v>6000000</v>
      </c>
      <c r="BJ143" s="65"/>
      <c r="BK143" s="53">
        <v>578000000</v>
      </c>
      <c r="BL143" s="47">
        <v>1872000000</v>
      </c>
      <c r="BM143" s="65"/>
      <c r="BN143" s="65"/>
      <c r="BO143" s="65"/>
      <c r="BP143" s="65"/>
      <c r="BQ143" s="53">
        <v>1872000000</v>
      </c>
      <c r="BR143" s="48">
        <v>5075000000</v>
      </c>
      <c r="BS143" s="47">
        <v>7167000000</v>
      </c>
      <c r="BT143" s="65"/>
      <c r="BU143" s="53"/>
      <c r="BV143" s="47">
        <v>3091000000</v>
      </c>
      <c r="BW143" s="65"/>
      <c r="BX143" s="65">
        <v>1588000000</v>
      </c>
      <c r="BY143" s="65">
        <v>1226000000</v>
      </c>
      <c r="BZ143" s="65">
        <v>362000000</v>
      </c>
      <c r="CA143" s="65"/>
      <c r="CB143" s="65"/>
      <c r="CC143" s="65">
        <v>538000000</v>
      </c>
      <c r="CD143" s="65"/>
      <c r="CE143" s="65"/>
      <c r="CF143" s="53">
        <v>965000000</v>
      </c>
      <c r="CG143" s="48">
        <v>10258000000</v>
      </c>
      <c r="CH143" s="74">
        <v>15333000000</v>
      </c>
      <c r="CI143" s="48"/>
      <c r="CJ143" s="47"/>
      <c r="CK143" s="65"/>
      <c r="CL143" s="65"/>
      <c r="CM143" s="53"/>
      <c r="CN143" s="38"/>
      <c r="CO143" s="65"/>
      <c r="CP143" s="53"/>
      <c r="CQ143" s="38">
        <v>17253000000</v>
      </c>
      <c r="CR143" s="65">
        <v>37000000</v>
      </c>
      <c r="CS143" s="51">
        <v>17290000000</v>
      </c>
      <c r="CT143" s="48">
        <v>32623000000</v>
      </c>
    </row>
    <row r="144" spans="1:98" x14ac:dyDescent="0.2">
      <c r="A144" s="63" t="s">
        <v>448</v>
      </c>
      <c r="B144" s="63" t="s">
        <v>449</v>
      </c>
      <c r="C144" s="63" t="str">
        <f>VLOOKUP(A144,'[1]S&amp;P 500 Wikipedia'!A:D,3,FALSE)</f>
        <v>Utilities</v>
      </c>
      <c r="D144" s="63">
        <v>354347</v>
      </c>
      <c r="E144" s="63" t="s">
        <v>16</v>
      </c>
      <c r="F144" s="63">
        <v>2017</v>
      </c>
      <c r="G144" s="63" t="s">
        <v>17</v>
      </c>
      <c r="H144" s="64">
        <v>43100</v>
      </c>
      <c r="I144" s="64">
        <v>43157</v>
      </c>
      <c r="J144" s="64">
        <v>43522</v>
      </c>
      <c r="K144" s="63">
        <v>180252125</v>
      </c>
      <c r="L144" s="63">
        <v>181423253</v>
      </c>
      <c r="M144" s="63" t="s">
        <v>1697</v>
      </c>
      <c r="N144" s="47">
        <v>781273000</v>
      </c>
      <c r="O144" s="65">
        <v>781273000</v>
      </c>
      <c r="P144" s="53"/>
      <c r="Q144" s="47">
        <v>1212950000</v>
      </c>
      <c r="R144" s="65">
        <v>1212950000</v>
      </c>
      <c r="S144" s="53"/>
      <c r="T144" s="48"/>
      <c r="U144" s="47">
        <v>905865000</v>
      </c>
      <c r="V144" s="65">
        <v>905865000</v>
      </c>
      <c r="W144" s="65"/>
      <c r="X144" s="65"/>
      <c r="Y144" s="53"/>
      <c r="Z144" s="48">
        <v>385243000</v>
      </c>
      <c r="AA144" s="48">
        <v>156333000</v>
      </c>
      <c r="AB144" s="48"/>
      <c r="AC144" s="48"/>
      <c r="AD144" s="48"/>
      <c r="AE144" s="48"/>
      <c r="AF144" s="48"/>
      <c r="AG144" s="48">
        <v>228910000</v>
      </c>
      <c r="AH144" s="48">
        <v>3285331000</v>
      </c>
      <c r="AI144" s="47">
        <v>29664360000</v>
      </c>
      <c r="AJ144" s="65">
        <v>51264784000</v>
      </c>
      <c r="AK144" s="53">
        <v>-21600424000</v>
      </c>
      <c r="AL144" s="47">
        <v>7915033000</v>
      </c>
      <c r="AM144" s="65">
        <v>7915033000</v>
      </c>
      <c r="AN144" s="65"/>
      <c r="AO144" s="53"/>
      <c r="AP144" s="47">
        <v>5842425000</v>
      </c>
      <c r="AQ144" s="65"/>
      <c r="AR144" s="65">
        <v>377172000</v>
      </c>
      <c r="AS144" s="65"/>
      <c r="AT144" s="65"/>
      <c r="AU144" s="65">
        <v>178204000</v>
      </c>
      <c r="AV144" s="65"/>
      <c r="AW144" s="65"/>
      <c r="AX144" s="65"/>
      <c r="AY144" s="65"/>
      <c r="AZ144" s="53">
        <v>5287049000</v>
      </c>
      <c r="BA144" s="48">
        <v>43421818000</v>
      </c>
      <c r="BB144" s="48">
        <v>46707149000</v>
      </c>
      <c r="BC144" s="47">
        <v>1855155000</v>
      </c>
      <c r="BD144" s="65">
        <v>1452216000</v>
      </c>
      <c r="BE144" s="65"/>
      <c r="BF144" s="65">
        <v>187972000</v>
      </c>
      <c r="BG144" s="53">
        <v>214967000</v>
      </c>
      <c r="BH144" s="47">
        <v>2339817000</v>
      </c>
      <c r="BI144" s="65">
        <v>1578308000</v>
      </c>
      <c r="BJ144" s="65">
        <v>1502000</v>
      </c>
      <c r="BK144" s="53">
        <v>760007000</v>
      </c>
      <c r="BL144" s="47">
        <v>841235000</v>
      </c>
      <c r="BM144" s="65"/>
      <c r="BN144" s="65"/>
      <c r="BO144" s="65"/>
      <c r="BP144" s="65"/>
      <c r="BQ144" s="53">
        <v>841235000</v>
      </c>
      <c r="BR144" s="48">
        <v>5036207000</v>
      </c>
      <c r="BS144" s="47">
        <v>14337274000</v>
      </c>
      <c r="BT144" s="65">
        <v>14315259000</v>
      </c>
      <c r="BU144" s="53">
        <v>22015000</v>
      </c>
      <c r="BV144" s="47">
        <v>19143350000</v>
      </c>
      <c r="BW144" s="65"/>
      <c r="BX144" s="65">
        <v>2910654000</v>
      </c>
      <c r="BY144" s="65"/>
      <c r="BZ144" s="65"/>
      <c r="CA144" s="65"/>
      <c r="CB144" s="65"/>
      <c r="CC144" s="65">
        <v>4686137000</v>
      </c>
      <c r="CD144" s="65"/>
      <c r="CE144" s="65"/>
      <c r="CF144" s="53">
        <v>11546559000</v>
      </c>
      <c r="CG144" s="48">
        <v>33480624000</v>
      </c>
      <c r="CH144" s="74">
        <v>38516831000</v>
      </c>
      <c r="CI144" s="48">
        <v>197803000</v>
      </c>
      <c r="CJ144" s="47">
        <v>5435981000</v>
      </c>
      <c r="CK144" s="65"/>
      <c r="CL144" s="65"/>
      <c r="CM144" s="53"/>
      <c r="CN144" s="38">
        <v>-5397637000</v>
      </c>
      <c r="CO144" s="65">
        <v>7977702000</v>
      </c>
      <c r="CP144" s="53">
        <v>-23531000</v>
      </c>
      <c r="CQ144" s="38">
        <v>8190318000</v>
      </c>
      <c r="CR144" s="65"/>
      <c r="CS144" s="51">
        <v>8190318000</v>
      </c>
      <c r="CT144" s="48">
        <v>46707149000</v>
      </c>
    </row>
    <row r="145" spans="1:98" x14ac:dyDescent="0.2">
      <c r="A145" s="63" t="s">
        <v>439</v>
      </c>
      <c r="B145" s="63" t="s">
        <v>440</v>
      </c>
      <c r="C145" s="63" t="str">
        <f>VLOOKUP(A145,'[1]S&amp;P 500 Wikipedia'!A:D,3,FALSE)</f>
        <v>Health Care</v>
      </c>
      <c r="D145" s="63">
        <v>108955</v>
      </c>
      <c r="E145" s="63" t="s">
        <v>16</v>
      </c>
      <c r="F145" s="63">
        <v>2017</v>
      </c>
      <c r="G145" s="63" t="s">
        <v>17</v>
      </c>
      <c r="H145" s="64">
        <v>43100</v>
      </c>
      <c r="I145" s="64">
        <v>43147</v>
      </c>
      <c r="J145" s="64">
        <v>43308</v>
      </c>
      <c r="K145" s="63">
        <v>631800000</v>
      </c>
      <c r="L145" s="63">
        <v>645900000</v>
      </c>
      <c r="M145" s="63" t="s">
        <v>2483</v>
      </c>
      <c r="N145" s="47">
        <v>1337500000</v>
      </c>
      <c r="O145" s="65">
        <v>818300000</v>
      </c>
      <c r="P145" s="53">
        <v>519200000</v>
      </c>
      <c r="Q145" s="47">
        <v>438700000</v>
      </c>
      <c r="R145" s="65">
        <v>438700000</v>
      </c>
      <c r="S145" s="53"/>
      <c r="T145" s="48"/>
      <c r="U145" s="47">
        <v>554900000</v>
      </c>
      <c r="V145" s="65"/>
      <c r="W145" s="65"/>
      <c r="X145" s="65"/>
      <c r="Y145" s="53"/>
      <c r="Z145" s="48">
        <v>218100000</v>
      </c>
      <c r="AA145" s="48">
        <v>60600000</v>
      </c>
      <c r="AB145" s="48"/>
      <c r="AC145" s="48"/>
      <c r="AD145" s="48"/>
      <c r="AE145" s="48"/>
      <c r="AF145" s="48"/>
      <c r="AG145" s="48">
        <v>157500000</v>
      </c>
      <c r="AH145" s="48">
        <v>2549200000</v>
      </c>
      <c r="AI145" s="47">
        <v>679700000</v>
      </c>
      <c r="AJ145" s="65"/>
      <c r="AK145" s="53"/>
      <c r="AL145" s="47">
        <v>567000000</v>
      </c>
      <c r="AM145" s="65"/>
      <c r="AN145" s="65"/>
      <c r="AO145" s="53"/>
      <c r="AP145" s="47">
        <v>1870500000</v>
      </c>
      <c r="AQ145" s="65"/>
      <c r="AR145" s="65">
        <v>1126500000</v>
      </c>
      <c r="AS145" s="65">
        <v>468000000</v>
      </c>
      <c r="AT145" s="65"/>
      <c r="AU145" s="65">
        <v>167100000</v>
      </c>
      <c r="AV145" s="65"/>
      <c r="AW145" s="65"/>
      <c r="AX145" s="65"/>
      <c r="AY145" s="65"/>
      <c r="AZ145" s="53">
        <v>108900000</v>
      </c>
      <c r="BA145" s="48">
        <v>3117200000</v>
      </c>
      <c r="BB145" s="48">
        <v>5666400000</v>
      </c>
      <c r="BC145" s="47">
        <v>770300000</v>
      </c>
      <c r="BD145" s="65">
        <v>770300000</v>
      </c>
      <c r="BE145" s="65"/>
      <c r="BF145" s="65"/>
      <c r="BG145" s="53"/>
      <c r="BH145" s="47">
        <v>598000000</v>
      </c>
      <c r="BI145" s="65"/>
      <c r="BJ145" s="65"/>
      <c r="BK145" s="53"/>
      <c r="BL145" s="47">
        <v>51700000</v>
      </c>
      <c r="BM145" s="65"/>
      <c r="BN145" s="65"/>
      <c r="BO145" s="65"/>
      <c r="BP145" s="65"/>
      <c r="BQ145" s="53">
        <v>51700000</v>
      </c>
      <c r="BR145" s="48">
        <v>1420000000</v>
      </c>
      <c r="BS145" s="47">
        <v>438400000</v>
      </c>
      <c r="BT145" s="65"/>
      <c r="BU145" s="53"/>
      <c r="BV145" s="47">
        <v>851800000</v>
      </c>
      <c r="BW145" s="65"/>
      <c r="BX145" s="65"/>
      <c r="BY145" s="65"/>
      <c r="BZ145" s="65"/>
      <c r="CA145" s="65"/>
      <c r="CB145" s="65"/>
      <c r="CC145" s="65"/>
      <c r="CD145" s="65"/>
      <c r="CE145" s="65"/>
      <c r="CF145" s="53">
        <v>851800000</v>
      </c>
      <c r="CG145" s="48">
        <v>1290200000</v>
      </c>
      <c r="CH145" s="74">
        <v>2710200000</v>
      </c>
      <c r="CI145" s="48">
        <v>0</v>
      </c>
      <c r="CJ145" s="47">
        <v>1378900000</v>
      </c>
      <c r="CK145" s="65"/>
      <c r="CL145" s="65"/>
      <c r="CM145" s="53"/>
      <c r="CN145" s="38">
        <v>-252100000</v>
      </c>
      <c r="CO145" s="65">
        <v>1962100000</v>
      </c>
      <c r="CP145" s="53">
        <v>-132700000</v>
      </c>
      <c r="CQ145" s="38">
        <v>2956200000</v>
      </c>
      <c r="CR145" s="65"/>
      <c r="CS145" s="51">
        <v>2956200000</v>
      </c>
      <c r="CT145" s="48">
        <v>5666400000</v>
      </c>
    </row>
    <row r="146" spans="1:98" x14ac:dyDescent="0.2">
      <c r="A146" s="63" t="s">
        <v>475</v>
      </c>
      <c r="B146" s="63" t="s">
        <v>476</v>
      </c>
      <c r="C146" s="63" t="str">
        <f>VLOOKUP(A146,'[1]S&amp;P 500 Wikipedia'!A:D,3,FALSE)</f>
        <v>Utilities</v>
      </c>
      <c r="D146" s="63">
        <v>378142</v>
      </c>
      <c r="E146" s="63" t="s">
        <v>16</v>
      </c>
      <c r="F146" s="63">
        <v>2017</v>
      </c>
      <c r="G146" s="63" t="s">
        <v>17</v>
      </c>
      <c r="H146" s="64">
        <v>43100</v>
      </c>
      <c r="I146" s="64">
        <v>43140</v>
      </c>
      <c r="J146" s="64">
        <v>43504</v>
      </c>
      <c r="K146" s="63">
        <v>964000000</v>
      </c>
      <c r="L146" s="63">
        <v>965000000</v>
      </c>
      <c r="M146" s="63" t="s">
        <v>1699</v>
      </c>
      <c r="N146" s="47">
        <v>898000000</v>
      </c>
      <c r="O146" s="65">
        <v>898000000</v>
      </c>
      <c r="P146" s="53"/>
      <c r="Q146" s="35">
        <v>5577000000</v>
      </c>
      <c r="R146" s="36">
        <v>5577000000</v>
      </c>
      <c r="S146" s="53"/>
      <c r="T146" s="48"/>
      <c r="U146" s="47">
        <v>1651000000</v>
      </c>
      <c r="V146" s="65">
        <v>1311000000</v>
      </c>
      <c r="W146" s="65"/>
      <c r="X146" s="65"/>
      <c r="Y146" s="53">
        <v>340000000</v>
      </c>
      <c r="Z146" s="37">
        <v>3770000000</v>
      </c>
      <c r="AA146" s="48"/>
      <c r="AB146" s="48">
        <v>976000000</v>
      </c>
      <c r="AC146" s="48">
        <v>0</v>
      </c>
      <c r="AD146" s="48"/>
      <c r="AE146" s="48"/>
      <c r="AF146" s="48"/>
      <c r="AG146" s="37">
        <v>2794000000</v>
      </c>
      <c r="AH146" s="48">
        <v>11896000000</v>
      </c>
      <c r="AI146" s="47">
        <v>74202000000</v>
      </c>
      <c r="AJ146" s="65"/>
      <c r="AK146" s="53"/>
      <c r="AL146" s="47">
        <v>640000000</v>
      </c>
      <c r="AM146" s="65"/>
      <c r="AN146" s="65"/>
      <c r="AO146" s="53"/>
      <c r="AP146" s="47">
        <v>30032000000</v>
      </c>
      <c r="AQ146" s="65"/>
      <c r="AR146" s="65">
        <v>6677000000</v>
      </c>
      <c r="AS146" s="65"/>
      <c r="AT146" s="65"/>
      <c r="AU146" s="65"/>
      <c r="AV146" s="65">
        <v>337000000</v>
      </c>
      <c r="AW146" s="65"/>
      <c r="AX146" s="65"/>
      <c r="AY146" s="65"/>
      <c r="AZ146" s="53">
        <v>23018000000</v>
      </c>
      <c r="BA146" s="48">
        <v>104874000000</v>
      </c>
      <c r="BB146" s="48">
        <v>116770000000</v>
      </c>
      <c r="BC146" s="47">
        <v>5374000000</v>
      </c>
      <c r="BD146" s="65">
        <v>3532000000</v>
      </c>
      <c r="BE146" s="65"/>
      <c r="BF146" s="65"/>
      <c r="BG146" s="53">
        <v>1842000000</v>
      </c>
      <c r="BH146" s="47">
        <v>3017000000</v>
      </c>
      <c r="BI146" s="65">
        <v>929000000</v>
      </c>
      <c r="BJ146" s="65"/>
      <c r="BK146" s="53">
        <v>2088000000</v>
      </c>
      <c r="BL146" s="47">
        <v>2407000000</v>
      </c>
      <c r="BM146" s="65"/>
      <c r="BN146" s="65">
        <v>232000000</v>
      </c>
      <c r="BO146" s="65"/>
      <c r="BP146" s="65"/>
      <c r="BQ146" s="53">
        <v>2175000000</v>
      </c>
      <c r="BR146" s="48">
        <v>10798000000</v>
      </c>
      <c r="BS146" s="47">
        <v>32176000000</v>
      </c>
      <c r="BT146" s="65"/>
      <c r="BU146" s="53"/>
      <c r="BV146" s="47">
        <v>41609000000</v>
      </c>
      <c r="BW146" s="65"/>
      <c r="BX146" s="65">
        <v>5829000000</v>
      </c>
      <c r="BY146" s="65">
        <v>3736000000</v>
      </c>
      <c r="BZ146" s="65">
        <v>2093000000</v>
      </c>
      <c r="CA146" s="65"/>
      <c r="CB146" s="65"/>
      <c r="CC146" s="65">
        <v>11235000000</v>
      </c>
      <c r="CD146" s="65">
        <v>409000000</v>
      </c>
      <c r="CE146" s="65"/>
      <c r="CF146" s="53">
        <v>24136000000</v>
      </c>
      <c r="CG146" s="48">
        <v>73785000000</v>
      </c>
      <c r="CH146" s="74">
        <v>84583000000</v>
      </c>
      <c r="CI146" s="48"/>
      <c r="CJ146" s="47">
        <v>18964000000</v>
      </c>
      <c r="CK146" s="65"/>
      <c r="CL146" s="65"/>
      <c r="CM146" s="53"/>
      <c r="CN146" s="38">
        <v>-123000000</v>
      </c>
      <c r="CO146" s="65">
        <v>14081000000</v>
      </c>
      <c r="CP146" s="53">
        <v>-3026000000</v>
      </c>
      <c r="CQ146" s="38">
        <v>29896000000</v>
      </c>
      <c r="CR146" s="65">
        <v>2291000000</v>
      </c>
      <c r="CS146" s="51">
        <v>32187000000</v>
      </c>
      <c r="CT146" s="48">
        <v>116770000000</v>
      </c>
    </row>
    <row r="147" spans="1:98" x14ac:dyDescent="0.2">
      <c r="A147" s="63" t="s">
        <v>481</v>
      </c>
      <c r="B147" s="63" t="s">
        <v>482</v>
      </c>
      <c r="C147" s="63" t="str">
        <f>VLOOKUP(A147,'[1]S&amp;P 500 Wikipedia'!A:D,3,FALSE)</f>
        <v>Industrials</v>
      </c>
      <c r="D147" s="63">
        <v>378143</v>
      </c>
      <c r="E147" s="63" t="s">
        <v>16</v>
      </c>
      <c r="F147" s="63">
        <v>2017</v>
      </c>
      <c r="G147" s="63" t="s">
        <v>17</v>
      </c>
      <c r="H147" s="64">
        <v>43100</v>
      </c>
      <c r="I147" s="64">
        <v>43154</v>
      </c>
      <c r="J147" s="64">
        <v>43154</v>
      </c>
      <c r="K147" s="63">
        <v>177498000</v>
      </c>
      <c r="L147" s="63">
        <v>180749000</v>
      </c>
      <c r="M147" s="63" t="s">
        <v>2168</v>
      </c>
      <c r="N147" s="47">
        <v>1051099000</v>
      </c>
      <c r="O147" s="65">
        <v>1051099000</v>
      </c>
      <c r="P147" s="53"/>
      <c r="Q147" s="47">
        <v>1414741000</v>
      </c>
      <c r="R147" s="65">
        <v>1414741000</v>
      </c>
      <c r="S147" s="53"/>
      <c r="T147" s="48"/>
      <c r="U147" s="47"/>
      <c r="V147" s="65"/>
      <c r="W147" s="65"/>
      <c r="X147" s="65"/>
      <c r="Y147" s="53"/>
      <c r="Z147" s="48">
        <v>75612000</v>
      </c>
      <c r="AA147" s="48"/>
      <c r="AB147" s="48"/>
      <c r="AC147" s="48"/>
      <c r="AD147" s="48"/>
      <c r="AE147" s="48"/>
      <c r="AF147" s="48"/>
      <c r="AG147" s="48">
        <v>75612000</v>
      </c>
      <c r="AH147" s="48">
        <v>2541452000</v>
      </c>
      <c r="AI147" s="47">
        <v>525203000</v>
      </c>
      <c r="AJ147" s="65"/>
      <c r="AK147" s="53"/>
      <c r="AL147" s="47"/>
      <c r="AM147" s="65"/>
      <c r="AN147" s="65"/>
      <c r="AO147" s="53"/>
      <c r="AP147" s="47">
        <v>50353000</v>
      </c>
      <c r="AQ147" s="65"/>
      <c r="AR147" s="65">
        <v>7927000</v>
      </c>
      <c r="AS147" s="65"/>
      <c r="AT147" s="65"/>
      <c r="AU147" s="65">
        <v>13207000</v>
      </c>
      <c r="AV147" s="65"/>
      <c r="AW147" s="65"/>
      <c r="AX147" s="65"/>
      <c r="AY147" s="65"/>
      <c r="AZ147" s="53">
        <v>29219000</v>
      </c>
      <c r="BA147" s="48">
        <v>575556000</v>
      </c>
      <c r="BB147" s="48">
        <v>3117008000</v>
      </c>
      <c r="BC147" s="47">
        <v>1093119000</v>
      </c>
      <c r="BD147" s="65">
        <v>866305000</v>
      </c>
      <c r="BE147" s="65"/>
      <c r="BF147" s="65"/>
      <c r="BG147" s="53">
        <v>226814000</v>
      </c>
      <c r="BH147" s="47"/>
      <c r="BI147" s="65"/>
      <c r="BJ147" s="65"/>
      <c r="BK147" s="53"/>
      <c r="BL147" s="47"/>
      <c r="BM147" s="65"/>
      <c r="BN147" s="65"/>
      <c r="BO147" s="65"/>
      <c r="BP147" s="65"/>
      <c r="BQ147" s="53"/>
      <c r="BR147" s="48">
        <v>1093119000</v>
      </c>
      <c r="BS147" s="47"/>
      <c r="BT147" s="65"/>
      <c r="BU147" s="53"/>
      <c r="BV147" s="47">
        <v>29516000</v>
      </c>
      <c r="BW147" s="65"/>
      <c r="BX147" s="65"/>
      <c r="BY147" s="65"/>
      <c r="BZ147" s="65"/>
      <c r="CA147" s="65"/>
      <c r="CB147" s="65"/>
      <c r="CC147" s="65">
        <v>29516000</v>
      </c>
      <c r="CD147" s="65"/>
      <c r="CE147" s="65"/>
      <c r="CF147" s="53">
        <v>0</v>
      </c>
      <c r="CG147" s="48">
        <v>29516000</v>
      </c>
      <c r="CH147" s="74">
        <v>1122635000</v>
      </c>
      <c r="CI147" s="48">
        <v>0</v>
      </c>
      <c r="CJ147" s="47">
        <v>2310000</v>
      </c>
      <c r="CK147" s="65"/>
      <c r="CL147" s="65"/>
      <c r="CM147" s="53"/>
      <c r="CN147" s="38"/>
      <c r="CO147" s="65">
        <v>2063512000</v>
      </c>
      <c r="CP147" s="53">
        <v>-73964000</v>
      </c>
      <c r="CQ147" s="38">
        <v>1991858000</v>
      </c>
      <c r="CR147" s="65">
        <v>2515000</v>
      </c>
      <c r="CS147" s="51">
        <v>1994373000</v>
      </c>
      <c r="CT147" s="48">
        <v>3117008000</v>
      </c>
    </row>
    <row r="148" spans="1:98" x14ac:dyDescent="0.2">
      <c r="A148" s="63" t="s">
        <v>478</v>
      </c>
      <c r="B148" s="63" t="s">
        <v>479</v>
      </c>
      <c r="C148" s="63" t="str">
        <f>VLOOKUP(A148,'[1]S&amp;P 500 Wikipedia'!A:D,3,FALSE)</f>
        <v>Consumer Discretionary</v>
      </c>
      <c r="D148" s="63">
        <v>112653</v>
      </c>
      <c r="E148" s="63" t="s">
        <v>16</v>
      </c>
      <c r="F148" s="63">
        <v>2017</v>
      </c>
      <c r="G148" s="63" t="s">
        <v>17</v>
      </c>
      <c r="H148" s="64">
        <v>43100</v>
      </c>
      <c r="I148" s="64">
        <v>43140</v>
      </c>
      <c r="J148" s="64">
        <v>43308</v>
      </c>
      <c r="K148" s="63">
        <v>152275000</v>
      </c>
      <c r="L148" s="63">
        <v>160216000</v>
      </c>
      <c r="M148" s="63" t="s">
        <v>2484</v>
      </c>
      <c r="N148" s="47">
        <v>3315000000</v>
      </c>
      <c r="O148" s="65">
        <v>2847000000</v>
      </c>
      <c r="P148" s="53">
        <v>468000000</v>
      </c>
      <c r="Q148" s="47">
        <v>1866000000</v>
      </c>
      <c r="R148" s="65">
        <v>1866000000</v>
      </c>
      <c r="S148" s="53"/>
      <c r="T148" s="48"/>
      <c r="U148" s="47"/>
      <c r="V148" s="65"/>
      <c r="W148" s="65"/>
      <c r="X148" s="65"/>
      <c r="Y148" s="53"/>
      <c r="Z148" s="48">
        <v>359000000</v>
      </c>
      <c r="AA148" s="48">
        <v>269000000</v>
      </c>
      <c r="AB148" s="48"/>
      <c r="AC148" s="48"/>
      <c r="AD148" s="48"/>
      <c r="AE148" s="48">
        <v>21000000</v>
      </c>
      <c r="AF148" s="48"/>
      <c r="AG148" s="48">
        <v>69000000</v>
      </c>
      <c r="AH148" s="48">
        <v>5540000000</v>
      </c>
      <c r="AI148" s="47">
        <v>1575000000</v>
      </c>
      <c r="AJ148" s="65"/>
      <c r="AK148" s="53"/>
      <c r="AL148" s="47">
        <v>845000000</v>
      </c>
      <c r="AM148" s="65"/>
      <c r="AN148" s="65"/>
      <c r="AO148" s="53"/>
      <c r="AP148" s="47">
        <v>10556000000</v>
      </c>
      <c r="AQ148" s="65">
        <v>2309000000</v>
      </c>
      <c r="AR148" s="65">
        <v>8229000000</v>
      </c>
      <c r="AS148" s="65"/>
      <c r="AT148" s="65"/>
      <c r="AU148" s="65">
        <v>18000000</v>
      </c>
      <c r="AV148" s="65"/>
      <c r="AW148" s="65"/>
      <c r="AX148" s="65"/>
      <c r="AY148" s="65"/>
      <c r="AZ148" s="53"/>
      <c r="BA148" s="48">
        <v>12976000000</v>
      </c>
      <c r="BB148" s="48">
        <v>18516000000</v>
      </c>
      <c r="BC148" s="47">
        <v>3834000000</v>
      </c>
      <c r="BD148" s="65">
        <v>698000000</v>
      </c>
      <c r="BE148" s="65">
        <v>33000000</v>
      </c>
      <c r="BF148" s="65"/>
      <c r="BG148" s="53">
        <v>3103000000</v>
      </c>
      <c r="BH148" s="47">
        <v>500000000</v>
      </c>
      <c r="BI148" s="65"/>
      <c r="BJ148" s="65"/>
      <c r="BK148" s="53"/>
      <c r="BL148" s="47">
        <v>3545000000</v>
      </c>
      <c r="BM148" s="65">
        <v>3545000000</v>
      </c>
      <c r="BN148" s="65"/>
      <c r="BO148" s="65"/>
      <c r="BP148" s="65"/>
      <c r="BQ148" s="53"/>
      <c r="BR148" s="48">
        <v>7879000000</v>
      </c>
      <c r="BS148" s="47">
        <v>3749000000</v>
      </c>
      <c r="BT148" s="65"/>
      <c r="BU148" s="53"/>
      <c r="BV148" s="47">
        <v>737000000</v>
      </c>
      <c r="BW148" s="65"/>
      <c r="BX148" s="65"/>
      <c r="BY148" s="65"/>
      <c r="BZ148" s="65"/>
      <c r="CA148" s="65"/>
      <c r="CB148" s="65"/>
      <c r="CC148" s="65">
        <v>329000000</v>
      </c>
      <c r="CD148" s="65"/>
      <c r="CE148" s="65"/>
      <c r="CF148" s="53">
        <v>408000000</v>
      </c>
      <c r="CG148" s="48">
        <v>4486000000</v>
      </c>
      <c r="CH148" s="74">
        <v>12365000000</v>
      </c>
      <c r="CI148" s="48"/>
      <c r="CJ148" s="47">
        <v>9163000000</v>
      </c>
      <c r="CK148" s="65"/>
      <c r="CL148" s="65">
        <v>9163000000</v>
      </c>
      <c r="CM148" s="53"/>
      <c r="CN148" s="38">
        <v>-4822000000</v>
      </c>
      <c r="CO148" s="65">
        <v>331000000</v>
      </c>
      <c r="CP148" s="53">
        <v>-149000000</v>
      </c>
      <c r="CQ148" s="38">
        <v>4523000000</v>
      </c>
      <c r="CR148" s="65">
        <v>1628000000</v>
      </c>
      <c r="CS148" s="51">
        <v>6151000000</v>
      </c>
      <c r="CT148" s="48">
        <v>18516000000</v>
      </c>
    </row>
    <row r="149" spans="1:98" x14ac:dyDescent="0.2">
      <c r="A149" s="63" t="s">
        <v>484</v>
      </c>
      <c r="B149" s="63" t="s">
        <v>485</v>
      </c>
      <c r="C149" s="63" t="str">
        <f>VLOOKUP(A149,'[1]S&amp;P 500 Wikipedia'!A:D,3,FALSE)</f>
        <v>Real Estate</v>
      </c>
      <c r="D149" s="63">
        <v>130051</v>
      </c>
      <c r="E149" s="63" t="s">
        <v>16</v>
      </c>
      <c r="F149" s="63">
        <v>2017</v>
      </c>
      <c r="G149" s="63" t="s">
        <v>17</v>
      </c>
      <c r="H149" s="64">
        <v>43100</v>
      </c>
      <c r="I149" s="64">
        <v>43160</v>
      </c>
      <c r="J149" s="64">
        <v>43321</v>
      </c>
      <c r="K149" s="63">
        <v>126875248</v>
      </c>
      <c r="L149" s="63">
        <v>138176565</v>
      </c>
      <c r="M149" s="63" t="s">
        <v>2485</v>
      </c>
      <c r="N149" s="47">
        <v>55683000</v>
      </c>
      <c r="O149" s="65">
        <v>55683000</v>
      </c>
      <c r="P149" s="53"/>
      <c r="Q149" s="47"/>
      <c r="R149" s="65"/>
      <c r="S149" s="53"/>
      <c r="T149" s="48"/>
      <c r="U149" s="47"/>
      <c r="V149" s="65"/>
      <c r="W149" s="65"/>
      <c r="X149" s="65"/>
      <c r="Y149" s="53"/>
      <c r="Z149" s="48">
        <v>30361000</v>
      </c>
      <c r="AA149" s="48"/>
      <c r="AB149" s="48"/>
      <c r="AC149" s="48"/>
      <c r="AD149" s="48"/>
      <c r="AE149" s="48"/>
      <c r="AF149" s="48"/>
      <c r="AG149" s="48">
        <v>30361000</v>
      </c>
      <c r="AH149" s="48">
        <v>86044000</v>
      </c>
      <c r="AI149" s="47">
        <v>7132431000</v>
      </c>
      <c r="AJ149" s="65">
        <v>7132431000</v>
      </c>
      <c r="AK149" s="53"/>
      <c r="AL149" s="47"/>
      <c r="AM149" s="65"/>
      <c r="AN149" s="65"/>
      <c r="AO149" s="53"/>
      <c r="AP149" s="47">
        <v>242478000</v>
      </c>
      <c r="AQ149" s="65"/>
      <c r="AR149" s="65"/>
      <c r="AS149" s="65"/>
      <c r="AT149" s="65"/>
      <c r="AU149" s="65"/>
      <c r="AV149" s="65"/>
      <c r="AW149" s="65"/>
      <c r="AX149" s="65"/>
      <c r="AY149" s="65">
        <v>75907000</v>
      </c>
      <c r="AZ149" s="53">
        <v>166571000</v>
      </c>
      <c r="BA149" s="48">
        <v>7374909000</v>
      </c>
      <c r="BB149" s="48">
        <v>7460953000</v>
      </c>
      <c r="BC149" s="47">
        <v>3952028000</v>
      </c>
      <c r="BD149" s="65">
        <v>96087000</v>
      </c>
      <c r="BE149" s="65"/>
      <c r="BF149" s="65"/>
      <c r="BG149" s="53">
        <v>3855941000</v>
      </c>
      <c r="BH149" s="47">
        <v>94000000</v>
      </c>
      <c r="BI149" s="65">
        <v>94000000</v>
      </c>
      <c r="BJ149" s="65"/>
      <c r="BK149" s="53"/>
      <c r="BL149" s="47">
        <v>81026000</v>
      </c>
      <c r="BM149" s="65"/>
      <c r="BN149" s="65"/>
      <c r="BO149" s="65"/>
      <c r="BP149" s="65"/>
      <c r="BQ149" s="53">
        <v>81026000</v>
      </c>
      <c r="BR149" s="48">
        <v>4127054000</v>
      </c>
      <c r="BS149" s="47">
        <v>604276000</v>
      </c>
      <c r="BT149" s="65"/>
      <c r="BU149" s="53"/>
      <c r="BV149" s="47">
        <v>5816000</v>
      </c>
      <c r="BW149" s="65"/>
      <c r="BX149" s="65"/>
      <c r="BY149" s="65"/>
      <c r="BZ149" s="65"/>
      <c r="CA149" s="65"/>
      <c r="CB149" s="65"/>
      <c r="CC149" s="65"/>
      <c r="CD149" s="65"/>
      <c r="CE149" s="65"/>
      <c r="CF149" s="53">
        <v>5816000</v>
      </c>
      <c r="CG149" s="48">
        <v>610092000</v>
      </c>
      <c r="CH149" s="74">
        <v>4737146000</v>
      </c>
      <c r="CI149" s="48">
        <v>0</v>
      </c>
      <c r="CJ149" s="47">
        <v>2570745000</v>
      </c>
      <c r="CK149" s="65">
        <v>1260000</v>
      </c>
      <c r="CL149" s="65">
        <v>2569485000</v>
      </c>
      <c r="CM149" s="53"/>
      <c r="CN149" s="38"/>
      <c r="CO149" s="65">
        <v>-253284000</v>
      </c>
      <c r="CP149" s="53">
        <v>33290000</v>
      </c>
      <c r="CQ149" s="38">
        <v>2350751000</v>
      </c>
      <c r="CR149" s="65">
        <v>373056000</v>
      </c>
      <c r="CS149" s="51">
        <v>2723807000</v>
      </c>
      <c r="CT149" s="48">
        <v>7460953000</v>
      </c>
    </row>
    <row r="150" spans="1:98" x14ac:dyDescent="0.2">
      <c r="A150" s="63" t="s">
        <v>523</v>
      </c>
      <c r="B150" s="63" t="s">
        <v>524</v>
      </c>
      <c r="C150" s="63" t="str">
        <f>VLOOKUP(A150,'[1]S&amp;P 500 Wikipedia'!A:D,3,FALSE)</f>
        <v>Consumer Discretionary</v>
      </c>
      <c r="D150" s="63">
        <v>249937</v>
      </c>
      <c r="E150" s="63" t="s">
        <v>16</v>
      </c>
      <c r="F150" s="63">
        <v>2017</v>
      </c>
      <c r="G150" s="63" t="s">
        <v>17</v>
      </c>
      <c r="H150" s="64">
        <v>43100</v>
      </c>
      <c r="I150" s="64">
        <v>43139</v>
      </c>
      <c r="J150" s="64">
        <v>43216</v>
      </c>
      <c r="K150" s="63">
        <v>3975000000</v>
      </c>
      <c r="L150" s="63">
        <v>4001000000</v>
      </c>
      <c r="M150" s="63" t="s">
        <v>2486</v>
      </c>
      <c r="N150" s="47">
        <v>38927000000</v>
      </c>
      <c r="O150" s="65">
        <v>18492000000</v>
      </c>
      <c r="P150" s="53">
        <v>20435000000</v>
      </c>
      <c r="Q150" s="47">
        <v>62809000000</v>
      </c>
      <c r="R150" s="65">
        <v>10599000000</v>
      </c>
      <c r="S150" s="53">
        <v>52210000000</v>
      </c>
      <c r="T150" s="48"/>
      <c r="U150" s="47">
        <v>11176000000</v>
      </c>
      <c r="V150" s="65"/>
      <c r="W150" s="65"/>
      <c r="X150" s="65"/>
      <c r="Y150" s="53"/>
      <c r="Z150" s="48">
        <v>3889000000</v>
      </c>
      <c r="AA150" s="48"/>
      <c r="AB150" s="48"/>
      <c r="AC150" s="48"/>
      <c r="AD150" s="48"/>
      <c r="AE150" s="48"/>
      <c r="AF150" s="48"/>
      <c r="AG150" s="48">
        <v>3889000000</v>
      </c>
      <c r="AH150" s="48">
        <v>116801000000</v>
      </c>
      <c r="AI150" s="47">
        <v>63562000000</v>
      </c>
      <c r="AJ150" s="65">
        <v>63562000000</v>
      </c>
      <c r="AK150" s="53"/>
      <c r="AL150" s="47">
        <v>56182000000</v>
      </c>
      <c r="AM150" s="65"/>
      <c r="AN150" s="65"/>
      <c r="AO150" s="53">
        <v>56182000000</v>
      </c>
      <c r="AP150" s="47">
        <v>21951000000</v>
      </c>
      <c r="AQ150" s="65"/>
      <c r="AR150" s="65"/>
      <c r="AS150" s="65"/>
      <c r="AT150" s="65"/>
      <c r="AU150" s="65">
        <v>10762000000</v>
      </c>
      <c r="AV150" s="65"/>
      <c r="AW150" s="65"/>
      <c r="AX150" s="65"/>
      <c r="AY150" s="65">
        <v>3085000000</v>
      </c>
      <c r="AZ150" s="53">
        <v>8104000000</v>
      </c>
      <c r="BA150" s="48">
        <v>141695000000</v>
      </c>
      <c r="BB150" s="48">
        <v>258496000000</v>
      </c>
      <c r="BC150" s="47">
        <v>23282000000</v>
      </c>
      <c r="BD150" s="65"/>
      <c r="BE150" s="65"/>
      <c r="BF150" s="65"/>
      <c r="BG150" s="53"/>
      <c r="BH150" s="47">
        <v>51621000000</v>
      </c>
      <c r="BI150" s="65">
        <v>51621000000</v>
      </c>
      <c r="BJ150" s="65"/>
      <c r="BK150" s="53"/>
      <c r="BL150" s="47">
        <v>19697000000</v>
      </c>
      <c r="BM150" s="65"/>
      <c r="BN150" s="65"/>
      <c r="BO150" s="65"/>
      <c r="BP150" s="65"/>
      <c r="BQ150" s="53">
        <v>19697000000</v>
      </c>
      <c r="BR150" s="48">
        <v>94600000000</v>
      </c>
      <c r="BS150" s="47">
        <v>102666000000</v>
      </c>
      <c r="BT150" s="65"/>
      <c r="BU150" s="53"/>
      <c r="BV150" s="47">
        <v>25526000000</v>
      </c>
      <c r="BW150" s="65"/>
      <c r="BX150" s="65"/>
      <c r="BY150" s="65"/>
      <c r="BZ150" s="65"/>
      <c r="CA150" s="65"/>
      <c r="CB150" s="65"/>
      <c r="CC150" s="65">
        <v>815000000</v>
      </c>
      <c r="CD150" s="65"/>
      <c r="CE150" s="65"/>
      <c r="CF150" s="53">
        <v>24711000000</v>
      </c>
      <c r="CG150" s="48">
        <v>128192000000</v>
      </c>
      <c r="CH150" s="74">
        <v>222792000000</v>
      </c>
      <c r="CI150" s="48"/>
      <c r="CJ150" s="47">
        <v>21884000000</v>
      </c>
      <c r="CK150" s="65"/>
      <c r="CL150" s="65"/>
      <c r="CM150" s="53"/>
      <c r="CN150" s="38">
        <v>-1253000000</v>
      </c>
      <c r="CO150" s="65">
        <v>21906000000</v>
      </c>
      <c r="CP150" s="53">
        <v>-6959000000</v>
      </c>
      <c r="CQ150" s="38">
        <v>35578000000</v>
      </c>
      <c r="CR150" s="65">
        <v>126000000</v>
      </c>
      <c r="CS150" s="51">
        <v>35704000000</v>
      </c>
      <c r="CT150" s="48">
        <v>258496000000</v>
      </c>
    </row>
    <row r="151" spans="1:98" x14ac:dyDescent="0.2">
      <c r="A151" s="63" t="s">
        <v>496</v>
      </c>
      <c r="B151" s="63" t="s">
        <v>497</v>
      </c>
      <c r="C151" s="63" t="str">
        <f>VLOOKUP(A151,'[1]S&amp;P 500 Wikipedia'!A:D,3,FALSE)</f>
        <v>Industrials</v>
      </c>
      <c r="D151" s="63">
        <v>339017</v>
      </c>
      <c r="E151" s="63" t="s">
        <v>16</v>
      </c>
      <c r="F151" s="63">
        <v>2017</v>
      </c>
      <c r="G151" s="63" t="s">
        <v>17</v>
      </c>
      <c r="H151" s="64">
        <v>43100</v>
      </c>
      <c r="I151" s="64">
        <v>43136</v>
      </c>
      <c r="J151" s="64">
        <v>43136</v>
      </c>
      <c r="K151" s="63">
        <v>574958660</v>
      </c>
      <c r="L151" s="63">
        <v>575095970</v>
      </c>
      <c r="M151" s="63" t="s">
        <v>2172</v>
      </c>
      <c r="N151" s="47">
        <v>116900000</v>
      </c>
      <c r="O151" s="65">
        <v>116900000</v>
      </c>
      <c r="P151" s="53"/>
      <c r="Q151" s="47">
        <v>607800000</v>
      </c>
      <c r="R151" s="65">
        <v>607800000</v>
      </c>
      <c r="S151" s="53"/>
      <c r="T151" s="48"/>
      <c r="U151" s="47">
        <v>1092900000</v>
      </c>
      <c r="V151" s="65"/>
      <c r="W151" s="65"/>
      <c r="X151" s="65"/>
      <c r="Y151" s="53"/>
      <c r="Z151" s="48">
        <v>118100000</v>
      </c>
      <c r="AA151" s="48"/>
      <c r="AB151" s="48"/>
      <c r="AC151" s="48"/>
      <c r="AD151" s="48"/>
      <c r="AE151" s="48">
        <v>0</v>
      </c>
      <c r="AF151" s="48"/>
      <c r="AG151" s="48">
        <v>118100000</v>
      </c>
      <c r="AH151" s="48">
        <v>1935700000</v>
      </c>
      <c r="AI151" s="47">
        <v>893600000</v>
      </c>
      <c r="AJ151" s="65"/>
      <c r="AK151" s="53"/>
      <c r="AL151" s="47"/>
      <c r="AM151" s="65"/>
      <c r="AN151" s="65"/>
      <c r="AO151" s="53"/>
      <c r="AP151" s="47">
        <v>81200000</v>
      </c>
      <c r="AQ151" s="65"/>
      <c r="AR151" s="65"/>
      <c r="AS151" s="65"/>
      <c r="AT151" s="65"/>
      <c r="AU151" s="65"/>
      <c r="AV151" s="65"/>
      <c r="AW151" s="65"/>
      <c r="AX151" s="65"/>
      <c r="AY151" s="65"/>
      <c r="AZ151" s="53">
        <v>81200000</v>
      </c>
      <c r="BA151" s="48">
        <v>974800000</v>
      </c>
      <c r="BB151" s="48">
        <v>2910500000</v>
      </c>
      <c r="BC151" s="47">
        <v>348000000</v>
      </c>
      <c r="BD151" s="65">
        <v>147500000</v>
      </c>
      <c r="BE151" s="65">
        <v>6500000</v>
      </c>
      <c r="BF151" s="65"/>
      <c r="BG151" s="53">
        <v>194000000</v>
      </c>
      <c r="BH151" s="47">
        <v>3000000</v>
      </c>
      <c r="BI151" s="65"/>
      <c r="BJ151" s="65"/>
      <c r="BK151" s="53"/>
      <c r="BL151" s="47"/>
      <c r="BM151" s="65"/>
      <c r="BN151" s="65"/>
      <c r="BO151" s="65"/>
      <c r="BP151" s="65"/>
      <c r="BQ151" s="53"/>
      <c r="BR151" s="48">
        <v>351000000</v>
      </c>
      <c r="BS151" s="47">
        <v>412000000</v>
      </c>
      <c r="BT151" s="65"/>
      <c r="BU151" s="53"/>
      <c r="BV151" s="47">
        <v>50600000</v>
      </c>
      <c r="BW151" s="65"/>
      <c r="BX151" s="65"/>
      <c r="BY151" s="65"/>
      <c r="BZ151" s="65"/>
      <c r="CA151" s="65"/>
      <c r="CB151" s="65"/>
      <c r="CC151" s="65">
        <v>50600000</v>
      </c>
      <c r="CD151" s="65"/>
      <c r="CE151" s="65"/>
      <c r="CF151" s="53">
        <v>0</v>
      </c>
      <c r="CG151" s="48">
        <v>462600000</v>
      </c>
      <c r="CH151" s="74">
        <v>813600000</v>
      </c>
      <c r="CI151" s="48">
        <v>0</v>
      </c>
      <c r="CJ151" s="47">
        <v>11400000</v>
      </c>
      <c r="CK151" s="65"/>
      <c r="CL151" s="65"/>
      <c r="CM151" s="53"/>
      <c r="CN151" s="38"/>
      <c r="CO151" s="65">
        <v>2110600000</v>
      </c>
      <c r="CP151" s="53">
        <v>-25100000</v>
      </c>
      <c r="CQ151" s="38">
        <v>2096900000</v>
      </c>
      <c r="CR151" s="65"/>
      <c r="CS151" s="51">
        <v>2096900000</v>
      </c>
      <c r="CT151" s="48">
        <v>2910500000</v>
      </c>
    </row>
    <row r="152" spans="1:98" x14ac:dyDescent="0.2">
      <c r="A152" s="63" t="s">
        <v>493</v>
      </c>
      <c r="B152" s="63" t="s">
        <v>494</v>
      </c>
      <c r="C152" s="63" t="str">
        <f>VLOOKUP(A152,'[1]S&amp;P 500 Wikipedia'!A:D,3,FALSE)</f>
        <v>Communication Services</v>
      </c>
      <c r="D152" s="63">
        <v>121021</v>
      </c>
      <c r="E152" s="63" t="s">
        <v>16</v>
      </c>
      <c r="F152" s="63">
        <v>2017</v>
      </c>
      <c r="G152" s="63" t="s">
        <v>17</v>
      </c>
      <c r="H152" s="64">
        <v>43100</v>
      </c>
      <c r="I152" s="64">
        <v>43132</v>
      </c>
      <c r="J152" s="64">
        <v>43132</v>
      </c>
      <c r="K152" s="63">
        <v>2909000000</v>
      </c>
      <c r="L152" s="63">
        <v>2973000000</v>
      </c>
      <c r="M152" s="63" t="s">
        <v>2173</v>
      </c>
      <c r="N152" s="47">
        <v>41711000000</v>
      </c>
      <c r="O152" s="65">
        <v>8079000000</v>
      </c>
      <c r="P152" s="53">
        <v>33632000000</v>
      </c>
      <c r="Q152" s="47">
        <v>5832000000</v>
      </c>
      <c r="R152" s="65">
        <v>5832000000</v>
      </c>
      <c r="S152" s="53"/>
      <c r="T152" s="48"/>
      <c r="U152" s="47"/>
      <c r="V152" s="65"/>
      <c r="W152" s="65"/>
      <c r="X152" s="65"/>
      <c r="Y152" s="53"/>
      <c r="Z152" s="48">
        <v>1020000000</v>
      </c>
      <c r="AA152" s="48">
        <v>1020000000</v>
      </c>
      <c r="AB152" s="48"/>
      <c r="AC152" s="48"/>
      <c r="AD152" s="48"/>
      <c r="AE152" s="48"/>
      <c r="AF152" s="48"/>
      <c r="AG152" s="48"/>
      <c r="AH152" s="48">
        <v>48563000000</v>
      </c>
      <c r="AI152" s="47">
        <v>13721000000</v>
      </c>
      <c r="AJ152" s="65"/>
      <c r="AK152" s="53"/>
      <c r="AL152" s="47"/>
      <c r="AM152" s="65"/>
      <c r="AN152" s="65"/>
      <c r="AO152" s="53"/>
      <c r="AP152" s="47">
        <v>22240000000</v>
      </c>
      <c r="AQ152" s="65">
        <v>1884000000</v>
      </c>
      <c r="AR152" s="65">
        <v>18221000000</v>
      </c>
      <c r="AS152" s="65"/>
      <c r="AT152" s="65"/>
      <c r="AU152" s="65"/>
      <c r="AV152" s="65"/>
      <c r="AW152" s="65"/>
      <c r="AX152" s="65"/>
      <c r="AY152" s="65"/>
      <c r="AZ152" s="53">
        <v>2135000000</v>
      </c>
      <c r="BA152" s="48">
        <v>35961000000</v>
      </c>
      <c r="BB152" s="48">
        <v>84524000000</v>
      </c>
      <c r="BC152" s="47">
        <v>3662000000</v>
      </c>
      <c r="BD152" s="65">
        <v>380000000</v>
      </c>
      <c r="BE152" s="65"/>
      <c r="BF152" s="65">
        <v>390000000</v>
      </c>
      <c r="BG152" s="53">
        <v>2892000000</v>
      </c>
      <c r="BH152" s="47"/>
      <c r="BI152" s="65"/>
      <c r="BJ152" s="65"/>
      <c r="BK152" s="53"/>
      <c r="BL152" s="47">
        <v>98000000</v>
      </c>
      <c r="BM152" s="65">
        <v>98000000</v>
      </c>
      <c r="BN152" s="65"/>
      <c r="BO152" s="65"/>
      <c r="BP152" s="65"/>
      <c r="BQ152" s="53"/>
      <c r="BR152" s="48">
        <v>3760000000</v>
      </c>
      <c r="BS152" s="47"/>
      <c r="BT152" s="65"/>
      <c r="BU152" s="53"/>
      <c r="BV152" s="47">
        <v>6417000000</v>
      </c>
      <c r="BW152" s="65"/>
      <c r="BX152" s="65"/>
      <c r="BY152" s="65"/>
      <c r="BZ152" s="65"/>
      <c r="CA152" s="65"/>
      <c r="CB152" s="65"/>
      <c r="CC152" s="65"/>
      <c r="CD152" s="65"/>
      <c r="CE152" s="65"/>
      <c r="CF152" s="53">
        <v>6417000000</v>
      </c>
      <c r="CG152" s="48">
        <v>6417000000</v>
      </c>
      <c r="CH152" s="74">
        <v>10177000000</v>
      </c>
      <c r="CI152" s="48"/>
      <c r="CJ152" s="47">
        <v>40584000000</v>
      </c>
      <c r="CK152" s="65"/>
      <c r="CL152" s="65"/>
      <c r="CM152" s="53"/>
      <c r="CN152" s="38"/>
      <c r="CO152" s="65">
        <v>33990000000</v>
      </c>
      <c r="CP152" s="53">
        <v>-227000000</v>
      </c>
      <c r="CQ152" s="38">
        <v>74347000000</v>
      </c>
      <c r="CR152" s="65"/>
      <c r="CS152" s="51">
        <v>74347000000</v>
      </c>
      <c r="CT152" s="48">
        <v>84524000000</v>
      </c>
    </row>
    <row r="153" spans="1:98" x14ac:dyDescent="0.2">
      <c r="A153" s="63" t="s">
        <v>532</v>
      </c>
      <c r="B153" s="63" t="s">
        <v>533</v>
      </c>
      <c r="C153" s="63" t="str">
        <f>VLOOKUP(A153,'[1]S&amp;P 500 Wikipedia'!A:D,3,FALSE)</f>
        <v>Industrials</v>
      </c>
      <c r="D153" s="63">
        <v>378152</v>
      </c>
      <c r="E153" s="63" t="s">
        <v>16</v>
      </c>
      <c r="F153" s="63">
        <v>2017</v>
      </c>
      <c r="G153" s="63" t="s">
        <v>17</v>
      </c>
      <c r="H153" s="64">
        <v>43100</v>
      </c>
      <c r="I153" s="64">
        <v>43159</v>
      </c>
      <c r="J153" s="64">
        <v>43312</v>
      </c>
      <c r="K153" s="63">
        <v>151800000</v>
      </c>
      <c r="L153" s="63">
        <v>154500000</v>
      </c>
      <c r="M153" s="63" t="s">
        <v>2487</v>
      </c>
      <c r="N153" s="47">
        <v>323000000</v>
      </c>
      <c r="O153" s="65">
        <v>323000000</v>
      </c>
      <c r="P153" s="53"/>
      <c r="Q153" s="47">
        <v>555300000</v>
      </c>
      <c r="R153" s="65">
        <v>555300000</v>
      </c>
      <c r="S153" s="53"/>
      <c r="T153" s="48"/>
      <c r="U153" s="47">
        <v>580800000</v>
      </c>
      <c r="V153" s="65"/>
      <c r="W153" s="65"/>
      <c r="X153" s="65"/>
      <c r="Y153" s="53"/>
      <c r="Z153" s="48">
        <v>142600000</v>
      </c>
      <c r="AA153" s="48"/>
      <c r="AB153" s="48"/>
      <c r="AC153" s="48"/>
      <c r="AD153" s="48"/>
      <c r="AE153" s="48"/>
      <c r="AF153" s="48"/>
      <c r="AG153" s="48">
        <v>142600000</v>
      </c>
      <c r="AH153" s="48">
        <v>1601700000</v>
      </c>
      <c r="AI153" s="47">
        <v>740000000</v>
      </c>
      <c r="AJ153" s="65"/>
      <c r="AK153" s="53"/>
      <c r="AL153" s="47"/>
      <c r="AM153" s="65"/>
      <c r="AN153" s="65"/>
      <c r="AO153" s="53"/>
      <c r="AP153" s="47">
        <v>3169700000</v>
      </c>
      <c r="AQ153" s="65"/>
      <c r="AR153" s="65">
        <v>1912000000</v>
      </c>
      <c r="AS153" s="65">
        <v>1162400000</v>
      </c>
      <c r="AT153" s="65"/>
      <c r="AU153" s="65"/>
      <c r="AV153" s="65"/>
      <c r="AW153" s="65"/>
      <c r="AX153" s="65"/>
      <c r="AY153" s="65"/>
      <c r="AZ153" s="53">
        <v>95300000</v>
      </c>
      <c r="BA153" s="48">
        <v>3909700000</v>
      </c>
      <c r="BB153" s="48">
        <v>5511400000</v>
      </c>
      <c r="BC153" s="47">
        <v>428800000</v>
      </c>
      <c r="BD153" s="65">
        <v>428800000</v>
      </c>
      <c r="BE153" s="65"/>
      <c r="BF153" s="65"/>
      <c r="BG153" s="53"/>
      <c r="BH153" s="47"/>
      <c r="BI153" s="65"/>
      <c r="BJ153" s="65"/>
      <c r="BK153" s="53"/>
      <c r="BL153" s="47">
        <v>478000000</v>
      </c>
      <c r="BM153" s="65"/>
      <c r="BN153" s="65"/>
      <c r="BO153" s="65"/>
      <c r="BP153" s="65"/>
      <c r="BQ153" s="53">
        <v>478000000</v>
      </c>
      <c r="BR153" s="48">
        <v>906800000</v>
      </c>
      <c r="BS153" s="47">
        <v>1507600000</v>
      </c>
      <c r="BT153" s="65"/>
      <c r="BU153" s="53"/>
      <c r="BV153" s="47">
        <v>495900000</v>
      </c>
      <c r="BW153" s="65"/>
      <c r="BX153" s="65">
        <v>175900000</v>
      </c>
      <c r="BY153" s="65"/>
      <c r="BZ153" s="65"/>
      <c r="CA153" s="65"/>
      <c r="CB153" s="65"/>
      <c r="CC153" s="65">
        <v>166800000</v>
      </c>
      <c r="CD153" s="65"/>
      <c r="CE153" s="65"/>
      <c r="CF153" s="53">
        <v>153200000</v>
      </c>
      <c r="CG153" s="48">
        <v>2003500000</v>
      </c>
      <c r="CH153" s="74">
        <v>2910300000</v>
      </c>
      <c r="CI153" s="48"/>
      <c r="CJ153" s="47">
        <v>2726600000</v>
      </c>
      <c r="CK153" s="65"/>
      <c r="CL153" s="65"/>
      <c r="CM153" s="53"/>
      <c r="CN153" s="38">
        <v>-1262100000</v>
      </c>
      <c r="CO153" s="65">
        <v>1174200000</v>
      </c>
      <c r="CP153" s="53">
        <v>-39200000</v>
      </c>
      <c r="CQ153" s="38">
        <v>2599500000</v>
      </c>
      <c r="CR153" s="65">
        <v>1600000</v>
      </c>
      <c r="CS153" s="51">
        <v>2601100000</v>
      </c>
      <c r="CT153" s="48">
        <v>5511400000</v>
      </c>
    </row>
    <row r="154" spans="1:98" x14ac:dyDescent="0.2">
      <c r="A154" s="63" t="s">
        <v>538</v>
      </c>
      <c r="B154" s="63" t="s">
        <v>539</v>
      </c>
      <c r="C154" s="63" t="str">
        <f>VLOOKUP(A154,'[1]S&amp;P 500 Wikipedia'!A:D,3,FALSE)</f>
        <v>Materials</v>
      </c>
      <c r="D154" s="63">
        <v>378154</v>
      </c>
      <c r="E154" s="63" t="s">
        <v>16</v>
      </c>
      <c r="F154" s="63">
        <v>2017</v>
      </c>
      <c r="G154" s="63" t="s">
        <v>17</v>
      </c>
      <c r="H154" s="64">
        <v>43100</v>
      </c>
      <c r="I154" s="64">
        <v>43151</v>
      </c>
      <c r="J154" s="64">
        <v>43413</v>
      </c>
      <c r="K154" s="63">
        <v>1447000000</v>
      </c>
      <c r="L154" s="63">
        <v>1455000000</v>
      </c>
      <c r="M154" s="63" t="s">
        <v>2488</v>
      </c>
      <c r="N154" s="47">
        <v>4447000000</v>
      </c>
      <c r="O154" s="65">
        <v>4447000000</v>
      </c>
      <c r="P154" s="53"/>
      <c r="Q154" s="47">
        <v>1246000000</v>
      </c>
      <c r="R154" s="65">
        <v>1246000000</v>
      </c>
      <c r="S154" s="53"/>
      <c r="T154" s="48"/>
      <c r="U154" s="47">
        <v>2727000000</v>
      </c>
      <c r="V154" s="65"/>
      <c r="W154" s="65"/>
      <c r="X154" s="65"/>
      <c r="Y154" s="53"/>
      <c r="Z154" s="48">
        <v>2269000000</v>
      </c>
      <c r="AA154" s="48"/>
      <c r="AB154" s="48"/>
      <c r="AC154" s="48">
        <v>508000000</v>
      </c>
      <c r="AD154" s="48"/>
      <c r="AE154" s="48">
        <v>325000000</v>
      </c>
      <c r="AF154" s="48"/>
      <c r="AG154" s="48">
        <v>1436000000</v>
      </c>
      <c r="AH154" s="48">
        <v>10689000000</v>
      </c>
      <c r="AI154" s="47">
        <v>22934000000</v>
      </c>
      <c r="AJ154" s="65">
        <v>22934000000</v>
      </c>
      <c r="AK154" s="53"/>
      <c r="AL154" s="47"/>
      <c r="AM154" s="65"/>
      <c r="AN154" s="65"/>
      <c r="AO154" s="53"/>
      <c r="AP154" s="47">
        <v>3679000000</v>
      </c>
      <c r="AQ154" s="65"/>
      <c r="AR154" s="65"/>
      <c r="AS154" s="65"/>
      <c r="AT154" s="65"/>
      <c r="AU154" s="65"/>
      <c r="AV154" s="65"/>
      <c r="AW154" s="65"/>
      <c r="AX154" s="65"/>
      <c r="AY154" s="65"/>
      <c r="AZ154" s="53">
        <v>3679000000</v>
      </c>
      <c r="BA154" s="48">
        <v>26613000000</v>
      </c>
      <c r="BB154" s="48">
        <v>37302000000</v>
      </c>
      <c r="BC154" s="47">
        <v>2886000000</v>
      </c>
      <c r="BD154" s="65"/>
      <c r="BE154" s="65">
        <v>565000000</v>
      </c>
      <c r="BF154" s="65">
        <v>0</v>
      </c>
      <c r="BG154" s="53">
        <v>2321000000</v>
      </c>
      <c r="BH154" s="47">
        <v>1414000000</v>
      </c>
      <c r="BI154" s="65"/>
      <c r="BJ154" s="65"/>
      <c r="BK154" s="53">
        <v>1414000000</v>
      </c>
      <c r="BL154" s="47">
        <v>711000000</v>
      </c>
      <c r="BM154" s="65"/>
      <c r="BN154" s="65"/>
      <c r="BO154" s="65"/>
      <c r="BP154" s="65"/>
      <c r="BQ154" s="53">
        <v>711000000</v>
      </c>
      <c r="BR154" s="48">
        <v>5011000000</v>
      </c>
      <c r="BS154" s="47">
        <v>11703000000</v>
      </c>
      <c r="BT154" s="65">
        <v>11703000000</v>
      </c>
      <c r="BU154" s="53"/>
      <c r="BV154" s="47">
        <v>9292000000</v>
      </c>
      <c r="BW154" s="65"/>
      <c r="BX154" s="65"/>
      <c r="BY154" s="65"/>
      <c r="BZ154" s="65"/>
      <c r="CA154" s="65"/>
      <c r="CB154" s="65"/>
      <c r="CC154" s="65">
        <v>3649000000</v>
      </c>
      <c r="CD154" s="65"/>
      <c r="CE154" s="65"/>
      <c r="CF154" s="53">
        <v>5643000000</v>
      </c>
      <c r="CG154" s="48">
        <v>20995000000</v>
      </c>
      <c r="CH154" s="74">
        <v>26006000000</v>
      </c>
      <c r="CI154" s="48"/>
      <c r="CJ154" s="47">
        <v>26909000000</v>
      </c>
      <c r="CK154" s="65"/>
      <c r="CL154" s="65"/>
      <c r="CM154" s="53"/>
      <c r="CN154" s="38">
        <v>-3723000000</v>
      </c>
      <c r="CO154" s="65">
        <v>-14722000000</v>
      </c>
      <c r="CP154" s="53">
        <v>-487000000</v>
      </c>
      <c r="CQ154" s="38">
        <v>7977000000</v>
      </c>
      <c r="CR154" s="65">
        <v>3319000000</v>
      </c>
      <c r="CS154" s="51">
        <v>11296000000</v>
      </c>
      <c r="CT154" s="48">
        <v>37302000000</v>
      </c>
    </row>
    <row r="155" spans="1:98" x14ac:dyDescent="0.2">
      <c r="A155" s="63" t="s">
        <v>502</v>
      </c>
      <c r="B155" s="63" t="s">
        <v>503</v>
      </c>
      <c r="C155" s="63" t="str">
        <f>VLOOKUP(A155,'[1]S&amp;P 500 Wikipedia'!A:D,3,FALSE)</f>
        <v>Industrials</v>
      </c>
      <c r="D155" s="63">
        <v>259098</v>
      </c>
      <c r="E155" s="63" t="s">
        <v>16</v>
      </c>
      <c r="F155" s="63">
        <v>2018</v>
      </c>
      <c r="G155" s="63" t="s">
        <v>17</v>
      </c>
      <c r="H155" s="64">
        <v>43251</v>
      </c>
      <c r="I155" s="64">
        <v>43297</v>
      </c>
      <c r="J155" s="64">
        <v>43297</v>
      </c>
      <c r="K155" s="63">
        <v>264000000</v>
      </c>
      <c r="L155" s="63">
        <v>271000000</v>
      </c>
      <c r="M155" s="63" t="s">
        <v>2176</v>
      </c>
      <c r="N155" s="47">
        <v>3265000000</v>
      </c>
      <c r="O155" s="65">
        <v>3265000000</v>
      </c>
      <c r="P155" s="53"/>
      <c r="Q155" s="47">
        <v>8481000000</v>
      </c>
      <c r="R155" s="65">
        <v>8481000000</v>
      </c>
      <c r="S155" s="53"/>
      <c r="T155" s="48"/>
      <c r="U155" s="47"/>
      <c r="V155" s="65"/>
      <c r="W155" s="65"/>
      <c r="X155" s="65"/>
      <c r="Y155" s="53"/>
      <c r="Z155" s="48">
        <v>1595000000</v>
      </c>
      <c r="AA155" s="48">
        <v>1070000000</v>
      </c>
      <c r="AB155" s="48"/>
      <c r="AC155" s="48"/>
      <c r="AD155" s="48"/>
      <c r="AE155" s="48"/>
      <c r="AF155" s="48"/>
      <c r="AG155" s="48">
        <v>525000000</v>
      </c>
      <c r="AH155" s="48">
        <v>13341000000</v>
      </c>
      <c r="AI155" s="47">
        <v>28154000000</v>
      </c>
      <c r="AJ155" s="65">
        <v>55121000000</v>
      </c>
      <c r="AK155" s="53">
        <v>-26967000000</v>
      </c>
      <c r="AL155" s="47"/>
      <c r="AM155" s="65"/>
      <c r="AN155" s="65"/>
      <c r="AO155" s="53"/>
      <c r="AP155" s="47">
        <v>10835000000</v>
      </c>
      <c r="AQ155" s="65"/>
      <c r="AR155" s="65">
        <v>6973000000</v>
      </c>
      <c r="AS155" s="65"/>
      <c r="AT155" s="65"/>
      <c r="AU155" s="65"/>
      <c r="AV155" s="65"/>
      <c r="AW155" s="65"/>
      <c r="AX155" s="65"/>
      <c r="AY155" s="65"/>
      <c r="AZ155" s="53">
        <v>3862000000</v>
      </c>
      <c r="BA155" s="48">
        <v>38989000000</v>
      </c>
      <c r="BB155" s="48">
        <v>52330000000</v>
      </c>
      <c r="BC155" s="47">
        <v>8285000000</v>
      </c>
      <c r="BD155" s="65">
        <v>2977000000</v>
      </c>
      <c r="BE155" s="65"/>
      <c r="BF155" s="65"/>
      <c r="BG155" s="53">
        <v>5308000000</v>
      </c>
      <c r="BH155" s="47">
        <v>1342000000</v>
      </c>
      <c r="BI155" s="65"/>
      <c r="BJ155" s="65"/>
      <c r="BK155" s="53"/>
      <c r="BL155" s="47"/>
      <c r="BM155" s="65"/>
      <c r="BN155" s="65"/>
      <c r="BO155" s="65"/>
      <c r="BP155" s="65"/>
      <c r="BQ155" s="53"/>
      <c r="BR155" s="48">
        <v>9627000000</v>
      </c>
      <c r="BS155" s="47">
        <v>15243000000</v>
      </c>
      <c r="BT155" s="65"/>
      <c r="BU155" s="53"/>
      <c r="BV155" s="47">
        <v>8044000000</v>
      </c>
      <c r="BW155" s="65"/>
      <c r="BX155" s="65">
        <v>2187000000</v>
      </c>
      <c r="BY155" s="65"/>
      <c r="BZ155" s="65"/>
      <c r="CA155" s="65"/>
      <c r="CB155" s="65"/>
      <c r="CC155" s="65">
        <v>2867000000</v>
      </c>
      <c r="CD155" s="65"/>
      <c r="CE155" s="65"/>
      <c r="CF155" s="53">
        <v>2990000000</v>
      </c>
      <c r="CG155" s="48">
        <v>23287000000</v>
      </c>
      <c r="CH155" s="74">
        <v>32914000000</v>
      </c>
      <c r="CI155" s="48"/>
      <c r="CJ155" s="47">
        <v>3149000000</v>
      </c>
      <c r="CK155" s="65"/>
      <c r="CL155" s="65"/>
      <c r="CM155" s="53"/>
      <c r="CN155" s="38">
        <v>-7978000000</v>
      </c>
      <c r="CO155" s="65">
        <v>24823000000</v>
      </c>
      <c r="CP155" s="53">
        <v>-578000000</v>
      </c>
      <c r="CQ155" s="38">
        <v>19416000000</v>
      </c>
      <c r="CR155" s="65"/>
      <c r="CS155" s="51">
        <v>19416000000</v>
      </c>
      <c r="CT155" s="48">
        <v>52330000000</v>
      </c>
    </row>
    <row r="156" spans="1:98" x14ac:dyDescent="0.2">
      <c r="A156" s="63" t="s">
        <v>490</v>
      </c>
      <c r="B156" s="63" t="s">
        <v>491</v>
      </c>
      <c r="C156" s="63" t="str">
        <f>VLOOKUP(A156,'[1]S&amp;P 500 Wikipedia'!A:D,3,FALSE)</f>
        <v>Information Technology</v>
      </c>
      <c r="D156" s="63">
        <v>60283</v>
      </c>
      <c r="E156" s="63" t="s">
        <v>16</v>
      </c>
      <c r="F156" s="63">
        <v>2017</v>
      </c>
      <c r="G156" s="63" t="s">
        <v>17</v>
      </c>
      <c r="H156" s="64">
        <v>43008</v>
      </c>
      <c r="I156" s="64">
        <v>43042</v>
      </c>
      <c r="J156" s="64">
        <v>43425</v>
      </c>
      <c r="K156" s="63">
        <v>63083000</v>
      </c>
      <c r="L156" s="63">
        <v>64066000</v>
      </c>
      <c r="M156" s="63" t="s">
        <v>1704</v>
      </c>
      <c r="N156" s="47">
        <v>1016928000</v>
      </c>
      <c r="O156" s="65">
        <v>673228000</v>
      </c>
      <c r="P156" s="53">
        <v>343700000</v>
      </c>
      <c r="Q156" s="47">
        <v>291924000</v>
      </c>
      <c r="R156" s="65">
        <v>291924000</v>
      </c>
      <c r="S156" s="53"/>
      <c r="T156" s="48"/>
      <c r="U156" s="47">
        <v>29834000</v>
      </c>
      <c r="V156" s="65"/>
      <c r="W156" s="65"/>
      <c r="X156" s="65"/>
      <c r="Y156" s="53"/>
      <c r="Z156" s="48">
        <v>67538000</v>
      </c>
      <c r="AA156" s="48"/>
      <c r="AB156" s="48"/>
      <c r="AC156" s="48"/>
      <c r="AD156" s="48"/>
      <c r="AE156" s="48"/>
      <c r="AF156" s="48"/>
      <c r="AG156" s="48">
        <v>67538000</v>
      </c>
      <c r="AH156" s="48">
        <v>1406224000</v>
      </c>
      <c r="AI156" s="47">
        <v>122420000</v>
      </c>
      <c r="AJ156" s="65"/>
      <c r="AK156" s="53"/>
      <c r="AL156" s="47">
        <v>284802000</v>
      </c>
      <c r="AM156" s="65"/>
      <c r="AN156" s="65"/>
      <c r="AO156" s="53"/>
      <c r="AP156" s="47">
        <v>663043000</v>
      </c>
      <c r="AQ156" s="65"/>
      <c r="AR156" s="65">
        <v>555965000</v>
      </c>
      <c r="AS156" s="65"/>
      <c r="AT156" s="65"/>
      <c r="AU156" s="65">
        <v>53303000</v>
      </c>
      <c r="AV156" s="65"/>
      <c r="AW156" s="65"/>
      <c r="AX156" s="65"/>
      <c r="AY156" s="65"/>
      <c r="AZ156" s="53">
        <v>53775000</v>
      </c>
      <c r="BA156" s="48">
        <v>1070265000</v>
      </c>
      <c r="BB156" s="48">
        <v>2476489000</v>
      </c>
      <c r="BC156" s="47">
        <v>238139000</v>
      </c>
      <c r="BD156" s="65">
        <v>50760000</v>
      </c>
      <c r="BE156" s="65"/>
      <c r="BF156" s="65"/>
      <c r="BG156" s="53">
        <v>187379000</v>
      </c>
      <c r="BH156" s="47"/>
      <c r="BI156" s="65"/>
      <c r="BJ156" s="65"/>
      <c r="BK156" s="53"/>
      <c r="BL156" s="47">
        <v>696404000</v>
      </c>
      <c r="BM156" s="65">
        <v>696404000</v>
      </c>
      <c r="BN156" s="65"/>
      <c r="BO156" s="65"/>
      <c r="BP156" s="65"/>
      <c r="BQ156" s="53"/>
      <c r="BR156" s="48">
        <v>934543000</v>
      </c>
      <c r="BS156" s="47"/>
      <c r="BT156" s="65"/>
      <c r="BU156" s="53"/>
      <c r="BV156" s="47">
        <v>312554000</v>
      </c>
      <c r="BW156" s="65"/>
      <c r="BX156" s="65"/>
      <c r="BY156" s="65"/>
      <c r="BZ156" s="65"/>
      <c r="CA156" s="65"/>
      <c r="CB156" s="65">
        <v>267902000</v>
      </c>
      <c r="CC156" s="65">
        <v>63000</v>
      </c>
      <c r="CD156" s="65"/>
      <c r="CE156" s="65"/>
      <c r="CF156" s="53">
        <v>44589000</v>
      </c>
      <c r="CG156" s="48">
        <v>312554000</v>
      </c>
      <c r="CH156" s="74">
        <v>1247097000</v>
      </c>
      <c r="CI156" s="48">
        <v>0</v>
      </c>
      <c r="CJ156" s="47">
        <v>17627000</v>
      </c>
      <c r="CK156" s="65"/>
      <c r="CL156" s="65"/>
      <c r="CM156" s="53"/>
      <c r="CN156" s="38"/>
      <c r="CO156" s="65">
        <v>1229762000</v>
      </c>
      <c r="CP156" s="53">
        <v>-17997000</v>
      </c>
      <c r="CQ156" s="38">
        <v>1229392000</v>
      </c>
      <c r="CR156" s="65"/>
      <c r="CS156" s="51">
        <v>1229392000</v>
      </c>
      <c r="CT156" s="48">
        <v>2476489000</v>
      </c>
    </row>
    <row r="157" spans="1:98" x14ac:dyDescent="0.2">
      <c r="A157" s="63" t="s">
        <v>505</v>
      </c>
      <c r="B157" s="63" t="s">
        <v>506</v>
      </c>
      <c r="C157" s="63" t="str">
        <f>VLOOKUP(A157,'[1]S&amp;P 500 Wikipedia'!A:D,3,FALSE)</f>
        <v>Information Technology</v>
      </c>
      <c r="D157" s="63">
        <v>88558</v>
      </c>
      <c r="E157" s="63" t="s">
        <v>16</v>
      </c>
      <c r="F157" s="63">
        <v>2017</v>
      </c>
      <c r="G157" s="63" t="s">
        <v>17</v>
      </c>
      <c r="H157" s="64">
        <v>43100</v>
      </c>
      <c r="I157" s="64">
        <v>43153</v>
      </c>
      <c r="J157" s="64">
        <v>43312</v>
      </c>
      <c r="K157" s="63">
        <v>331000000</v>
      </c>
      <c r="L157" s="63">
        <v>341000000</v>
      </c>
      <c r="M157" s="63" t="s">
        <v>2489</v>
      </c>
      <c r="N157" s="47">
        <v>665000000</v>
      </c>
      <c r="O157" s="65">
        <v>665000000</v>
      </c>
      <c r="P157" s="53"/>
      <c r="Q157" s="47">
        <v>1624000000</v>
      </c>
      <c r="R157" s="65">
        <v>1624000000</v>
      </c>
      <c r="S157" s="53"/>
      <c r="T157" s="48"/>
      <c r="U157" s="47"/>
      <c r="V157" s="65"/>
      <c r="W157" s="65"/>
      <c r="X157" s="65"/>
      <c r="Y157" s="53"/>
      <c r="Z157" s="48">
        <v>1399000000</v>
      </c>
      <c r="AA157" s="48">
        <v>253000000</v>
      </c>
      <c r="AB157" s="48"/>
      <c r="AC157" s="48"/>
      <c r="AD157" s="48"/>
      <c r="AE157" s="48"/>
      <c r="AF157" s="48"/>
      <c r="AG157" s="48">
        <v>1146000000</v>
      </c>
      <c r="AH157" s="48">
        <v>3688000000</v>
      </c>
      <c r="AI157" s="47">
        <v>610000000</v>
      </c>
      <c r="AJ157" s="65"/>
      <c r="AK157" s="53"/>
      <c r="AL157" s="47"/>
      <c r="AM157" s="65"/>
      <c r="AN157" s="65"/>
      <c r="AO157" s="53"/>
      <c r="AP157" s="47">
        <v>20228000000</v>
      </c>
      <c r="AQ157" s="65">
        <v>5613000000</v>
      </c>
      <c r="AR157" s="65">
        <v>13730000000</v>
      </c>
      <c r="AS157" s="65"/>
      <c r="AT157" s="65"/>
      <c r="AU157" s="65"/>
      <c r="AV157" s="65"/>
      <c r="AW157" s="65"/>
      <c r="AX157" s="65"/>
      <c r="AY157" s="65"/>
      <c r="AZ157" s="53">
        <v>885000000</v>
      </c>
      <c r="BA157" s="48">
        <v>20838000000</v>
      </c>
      <c r="BB157" s="48">
        <v>24526000000</v>
      </c>
      <c r="BC157" s="47">
        <v>1241000000</v>
      </c>
      <c r="BD157" s="65"/>
      <c r="BE157" s="65"/>
      <c r="BF157" s="65"/>
      <c r="BG157" s="53">
        <v>1241000000</v>
      </c>
      <c r="BH157" s="47">
        <v>1045000000</v>
      </c>
      <c r="BI157" s="65"/>
      <c r="BJ157" s="65"/>
      <c r="BK157" s="53"/>
      <c r="BL157" s="47">
        <v>1725000000</v>
      </c>
      <c r="BM157" s="65">
        <v>776000000</v>
      </c>
      <c r="BN157" s="65"/>
      <c r="BO157" s="65"/>
      <c r="BP157" s="65"/>
      <c r="BQ157" s="53">
        <v>949000000</v>
      </c>
      <c r="BR157" s="48">
        <v>4011000000</v>
      </c>
      <c r="BS157" s="47">
        <v>7718000000</v>
      </c>
      <c r="BT157" s="65"/>
      <c r="BU157" s="53"/>
      <c r="BV157" s="47">
        <v>1977000000</v>
      </c>
      <c r="BW157" s="65"/>
      <c r="BX157" s="65"/>
      <c r="BY157" s="65"/>
      <c r="BZ157" s="65"/>
      <c r="CA157" s="65"/>
      <c r="CB157" s="65">
        <v>106000000</v>
      </c>
      <c r="CC157" s="65">
        <v>1468000000</v>
      </c>
      <c r="CD157" s="65"/>
      <c r="CE157" s="65"/>
      <c r="CF157" s="53">
        <v>403000000</v>
      </c>
      <c r="CG157" s="48">
        <v>9695000000</v>
      </c>
      <c r="CH157" s="74">
        <v>13706000000</v>
      </c>
      <c r="CI157" s="48">
        <v>0</v>
      </c>
      <c r="CJ157" s="47">
        <v>10538000000</v>
      </c>
      <c r="CK157" s="65"/>
      <c r="CL157" s="65"/>
      <c r="CM157" s="53"/>
      <c r="CN157" s="38">
        <v>-3604000000</v>
      </c>
      <c r="CO157" s="65">
        <v>4109000000</v>
      </c>
      <c r="CP157" s="53">
        <v>-332000000</v>
      </c>
      <c r="CQ157" s="38">
        <v>10711000000</v>
      </c>
      <c r="CR157" s="65">
        <v>109000000</v>
      </c>
      <c r="CS157" s="51">
        <v>10820000000</v>
      </c>
      <c r="CT157" s="48">
        <v>24526000000</v>
      </c>
    </row>
    <row r="158" spans="1:98" x14ac:dyDescent="0.2">
      <c r="A158" s="63" t="s">
        <v>508</v>
      </c>
      <c r="B158" s="63" t="s">
        <v>509</v>
      </c>
      <c r="C158" s="63" t="str">
        <f>VLOOKUP(A158,'[1]S&amp;P 500 Wikipedia'!A:D,3,FALSE)</f>
        <v>Information Technology</v>
      </c>
      <c r="D158" s="63">
        <v>378146</v>
      </c>
      <c r="E158" s="63" t="s">
        <v>16</v>
      </c>
      <c r="F158" s="63">
        <v>2017</v>
      </c>
      <c r="G158" s="63" t="s">
        <v>17</v>
      </c>
      <c r="H158" s="64">
        <v>43100</v>
      </c>
      <c r="I158" s="64">
        <v>43153</v>
      </c>
      <c r="J158" s="64">
        <v>43405</v>
      </c>
      <c r="K158" s="63">
        <v>416000000</v>
      </c>
      <c r="L158" s="63">
        <v>424800000</v>
      </c>
      <c r="M158" s="63" t="s">
        <v>2490</v>
      </c>
      <c r="N158" s="47">
        <v>325000000</v>
      </c>
      <c r="O158" s="65">
        <v>325000000</v>
      </c>
      <c r="P158" s="53"/>
      <c r="Q158" s="47">
        <v>997000000</v>
      </c>
      <c r="R158" s="65">
        <v>997000000</v>
      </c>
      <c r="S158" s="53"/>
      <c r="T158" s="48"/>
      <c r="U158" s="47"/>
      <c r="V158" s="65"/>
      <c r="W158" s="65"/>
      <c r="X158" s="65"/>
      <c r="Y158" s="53"/>
      <c r="Z158" s="48">
        <v>653000000</v>
      </c>
      <c r="AA158" s="48">
        <v>603000000</v>
      </c>
      <c r="AB158" s="48"/>
      <c r="AC158" s="48">
        <v>50000000</v>
      </c>
      <c r="AD158" s="48"/>
      <c r="AE158" s="48"/>
      <c r="AF158" s="48"/>
      <c r="AG158" s="48"/>
      <c r="AH158" s="48">
        <v>1975000000</v>
      </c>
      <c r="AI158" s="47">
        <v>390000000</v>
      </c>
      <c r="AJ158" s="65"/>
      <c r="AK158" s="53"/>
      <c r="AL158" s="47"/>
      <c r="AM158" s="65"/>
      <c r="AN158" s="65"/>
      <c r="AO158" s="53"/>
      <c r="AP158" s="47">
        <v>7924000000</v>
      </c>
      <c r="AQ158" s="65">
        <v>1882000000</v>
      </c>
      <c r="AR158" s="65">
        <v>5590000000</v>
      </c>
      <c r="AS158" s="65"/>
      <c r="AT158" s="65"/>
      <c r="AU158" s="65"/>
      <c r="AV158" s="65"/>
      <c r="AW158" s="65"/>
      <c r="AX158" s="65"/>
      <c r="AY158" s="65"/>
      <c r="AZ158" s="53">
        <v>452000000</v>
      </c>
      <c r="BA158" s="48">
        <v>8314000000</v>
      </c>
      <c r="BB158" s="48">
        <v>10289000000</v>
      </c>
      <c r="BC158" s="47">
        <v>1359000000</v>
      </c>
      <c r="BD158" s="65">
        <v>1359000000</v>
      </c>
      <c r="BE158" s="65"/>
      <c r="BF158" s="65"/>
      <c r="BG158" s="53"/>
      <c r="BH158" s="47">
        <v>3000000</v>
      </c>
      <c r="BI158" s="65"/>
      <c r="BJ158" s="65"/>
      <c r="BK158" s="53"/>
      <c r="BL158" s="47">
        <v>576000000</v>
      </c>
      <c r="BM158" s="65"/>
      <c r="BN158" s="65"/>
      <c r="BO158" s="65"/>
      <c r="BP158" s="65"/>
      <c r="BQ158" s="53">
        <v>576000000</v>
      </c>
      <c r="BR158" s="48">
        <v>1938000000</v>
      </c>
      <c r="BS158" s="47">
        <v>4897000000</v>
      </c>
      <c r="BT158" s="65"/>
      <c r="BU158" s="53"/>
      <c r="BV158" s="47">
        <v>723000000</v>
      </c>
      <c r="BW158" s="65"/>
      <c r="BX158" s="65"/>
      <c r="BY158" s="65"/>
      <c r="BZ158" s="65"/>
      <c r="CA158" s="65"/>
      <c r="CB158" s="65"/>
      <c r="CC158" s="65">
        <v>552000000</v>
      </c>
      <c r="CD158" s="65"/>
      <c r="CE158" s="65"/>
      <c r="CF158" s="53">
        <v>171000000</v>
      </c>
      <c r="CG158" s="48">
        <v>5620000000</v>
      </c>
      <c r="CH158" s="74">
        <v>7558000000</v>
      </c>
      <c r="CI158" s="48">
        <v>0</v>
      </c>
      <c r="CJ158" s="47">
        <v>1039000000</v>
      </c>
      <c r="CK158" s="65"/>
      <c r="CL158" s="65"/>
      <c r="CM158" s="53"/>
      <c r="CN158" s="38">
        <v>-8494000000</v>
      </c>
      <c r="CO158" s="65">
        <v>10240000000</v>
      </c>
      <c r="CP158" s="53">
        <v>-54000000</v>
      </c>
      <c r="CQ158" s="38">
        <v>2731000000</v>
      </c>
      <c r="CR158" s="65"/>
      <c r="CS158" s="51">
        <v>2731000000</v>
      </c>
      <c r="CT158" s="48">
        <v>10289000000</v>
      </c>
    </row>
    <row r="159" spans="1:98" x14ac:dyDescent="0.2">
      <c r="A159" s="63" t="s">
        <v>514</v>
      </c>
      <c r="B159" s="63" t="s">
        <v>515</v>
      </c>
      <c r="C159" s="63" t="str">
        <f>VLOOKUP(A159,'[1]S&amp;P 500 Wikipedia'!A:D,3,FALSE)</f>
        <v>Information Technology</v>
      </c>
      <c r="D159" s="63">
        <v>367930</v>
      </c>
      <c r="E159" s="63" t="s">
        <v>16</v>
      </c>
      <c r="F159" s="63">
        <v>2017</v>
      </c>
      <c r="G159" s="63" t="s">
        <v>17</v>
      </c>
      <c r="H159" s="64">
        <v>43100</v>
      </c>
      <c r="I159" s="64">
        <v>43154</v>
      </c>
      <c r="J159" s="64">
        <v>43524</v>
      </c>
      <c r="K159" s="63">
        <v>138751000</v>
      </c>
      <c r="L159" s="63">
        <v>142477000</v>
      </c>
      <c r="M159" s="63" t="s">
        <v>1707</v>
      </c>
      <c r="N159" s="47">
        <v>519090000</v>
      </c>
      <c r="O159" s="65">
        <v>519090000</v>
      </c>
      <c r="P159" s="53"/>
      <c r="Q159" s="47">
        <v>346687000</v>
      </c>
      <c r="R159" s="65">
        <v>346687000</v>
      </c>
      <c r="S159" s="53"/>
      <c r="T159" s="48"/>
      <c r="U159" s="47">
        <v>372183000</v>
      </c>
      <c r="V159" s="65"/>
      <c r="W159" s="65"/>
      <c r="X159" s="65"/>
      <c r="Y159" s="53"/>
      <c r="Z159" s="48">
        <v>149259000</v>
      </c>
      <c r="AA159" s="48">
        <v>81915000</v>
      </c>
      <c r="AB159" s="48"/>
      <c r="AC159" s="48"/>
      <c r="AD159" s="48"/>
      <c r="AE159" s="48"/>
      <c r="AF159" s="48">
        <v>67344000</v>
      </c>
      <c r="AG159" s="48"/>
      <c r="AH159" s="48">
        <v>1387219000</v>
      </c>
      <c r="AI159" s="47">
        <v>263996000</v>
      </c>
      <c r="AJ159" s="65"/>
      <c r="AK159" s="53"/>
      <c r="AL159" s="47"/>
      <c r="AM159" s="65"/>
      <c r="AN159" s="65"/>
      <c r="AO159" s="53"/>
      <c r="AP159" s="47">
        <v>1158811000</v>
      </c>
      <c r="AQ159" s="65">
        <v>168130000</v>
      </c>
      <c r="AR159" s="65">
        <v>909811000</v>
      </c>
      <c r="AS159" s="65"/>
      <c r="AT159" s="65"/>
      <c r="AU159" s="65">
        <v>21001000</v>
      </c>
      <c r="AV159" s="65"/>
      <c r="AW159" s="65"/>
      <c r="AX159" s="65"/>
      <c r="AY159" s="65"/>
      <c r="AZ159" s="53">
        <v>59869000</v>
      </c>
      <c r="BA159" s="48">
        <v>1422807000</v>
      </c>
      <c r="BB159" s="48">
        <v>2810026000</v>
      </c>
      <c r="BC159" s="47">
        <v>293948000</v>
      </c>
      <c r="BD159" s="65">
        <v>106389000</v>
      </c>
      <c r="BE159" s="65">
        <v>64136000</v>
      </c>
      <c r="BF159" s="65"/>
      <c r="BG159" s="53">
        <v>123423000</v>
      </c>
      <c r="BH159" s="47"/>
      <c r="BI159" s="65"/>
      <c r="BJ159" s="65"/>
      <c r="BK159" s="53"/>
      <c r="BL159" s="47">
        <v>100985000</v>
      </c>
      <c r="BM159" s="65">
        <v>25614000</v>
      </c>
      <c r="BN159" s="65"/>
      <c r="BO159" s="65"/>
      <c r="BP159" s="65">
        <v>39544000</v>
      </c>
      <c r="BQ159" s="53">
        <v>35827000</v>
      </c>
      <c r="BR159" s="48">
        <v>394933000</v>
      </c>
      <c r="BS159" s="47">
        <v>420684000</v>
      </c>
      <c r="BT159" s="65"/>
      <c r="BU159" s="53"/>
      <c r="BV159" s="47">
        <v>159851000</v>
      </c>
      <c r="BW159" s="65"/>
      <c r="BX159" s="65"/>
      <c r="BY159" s="65"/>
      <c r="BZ159" s="65"/>
      <c r="CA159" s="65"/>
      <c r="CB159" s="65"/>
      <c r="CC159" s="65">
        <v>12496000</v>
      </c>
      <c r="CD159" s="65"/>
      <c r="CE159" s="65"/>
      <c r="CF159" s="53">
        <v>147355000</v>
      </c>
      <c r="CG159" s="48">
        <v>580535000</v>
      </c>
      <c r="CH159" s="74">
        <v>975468000</v>
      </c>
      <c r="CI159" s="48">
        <v>0</v>
      </c>
      <c r="CJ159" s="47">
        <v>91162000</v>
      </c>
      <c r="CK159" s="65"/>
      <c r="CL159" s="65"/>
      <c r="CM159" s="53"/>
      <c r="CN159" s="38"/>
      <c r="CO159" s="65">
        <v>1856756000</v>
      </c>
      <c r="CP159" s="53">
        <v>-113360000</v>
      </c>
      <c r="CQ159" s="38">
        <v>1834558000</v>
      </c>
      <c r="CR159" s="65"/>
      <c r="CS159" s="51">
        <v>1834558000</v>
      </c>
      <c r="CT159" s="48">
        <v>2810026000</v>
      </c>
    </row>
    <row r="160" spans="1:98" x14ac:dyDescent="0.2">
      <c r="A160" s="63" t="s">
        <v>517</v>
      </c>
      <c r="B160" s="63" t="s">
        <v>518</v>
      </c>
      <c r="C160" s="63" t="str">
        <f>VLOOKUP(A160,'[1]S&amp;P 500 Wikipedia'!A:D,3,FALSE)</f>
        <v>Industrials</v>
      </c>
      <c r="D160" s="63">
        <v>378147</v>
      </c>
      <c r="E160" s="63" t="s">
        <v>16</v>
      </c>
      <c r="F160" s="63">
        <v>2017</v>
      </c>
      <c r="G160" s="63" t="s">
        <v>17</v>
      </c>
      <c r="H160" s="64">
        <v>43100</v>
      </c>
      <c r="I160" s="64">
        <v>43159</v>
      </c>
      <c r="J160" s="64">
        <v>43230</v>
      </c>
      <c r="K160" s="63">
        <v>130758000</v>
      </c>
      <c r="L160" s="63">
        <v>131420000</v>
      </c>
      <c r="M160" s="63" t="s">
        <v>2491</v>
      </c>
      <c r="N160" s="47">
        <v>703445000</v>
      </c>
      <c r="O160" s="65">
        <v>703445000</v>
      </c>
      <c r="P160" s="53"/>
      <c r="Q160" s="47">
        <v>856711000</v>
      </c>
      <c r="R160" s="65">
        <v>856711000</v>
      </c>
      <c r="S160" s="53"/>
      <c r="T160" s="48"/>
      <c r="U160" s="47">
        <v>884273000</v>
      </c>
      <c r="V160" s="65"/>
      <c r="W160" s="65"/>
      <c r="X160" s="65"/>
      <c r="Y160" s="53"/>
      <c r="Z160" s="48">
        <v>114316000</v>
      </c>
      <c r="AA160" s="48">
        <v>114316000</v>
      </c>
      <c r="AB160" s="48"/>
      <c r="AC160" s="48"/>
      <c r="AD160" s="48"/>
      <c r="AE160" s="48"/>
      <c r="AF160" s="48"/>
      <c r="AG160" s="48">
        <v>0</v>
      </c>
      <c r="AH160" s="48">
        <v>2558745000</v>
      </c>
      <c r="AI160" s="47">
        <v>671796000</v>
      </c>
      <c r="AJ160" s="65"/>
      <c r="AK160" s="53"/>
      <c r="AL160" s="47"/>
      <c r="AM160" s="65"/>
      <c r="AN160" s="65"/>
      <c r="AO160" s="53"/>
      <c r="AP160" s="47">
        <v>1679933000</v>
      </c>
      <c r="AQ160" s="65"/>
      <c r="AR160" s="65">
        <v>1218188000</v>
      </c>
      <c r="AS160" s="65">
        <v>210049000</v>
      </c>
      <c r="AT160" s="65"/>
      <c r="AU160" s="65">
        <v>51974000</v>
      </c>
      <c r="AV160" s="65"/>
      <c r="AW160" s="65"/>
      <c r="AX160" s="65"/>
      <c r="AY160" s="65"/>
      <c r="AZ160" s="53">
        <v>199722000</v>
      </c>
      <c r="BA160" s="48">
        <v>2351729000</v>
      </c>
      <c r="BB160" s="48">
        <v>4910474000</v>
      </c>
      <c r="BC160" s="47">
        <v>1167309000</v>
      </c>
      <c r="BD160" s="65">
        <v>443113000</v>
      </c>
      <c r="BE160" s="65"/>
      <c r="BF160" s="65"/>
      <c r="BG160" s="53">
        <v>724196000</v>
      </c>
      <c r="BH160" s="47">
        <v>75599000</v>
      </c>
      <c r="BI160" s="65"/>
      <c r="BJ160" s="65"/>
      <c r="BK160" s="53"/>
      <c r="BL160" s="47">
        <v>0</v>
      </c>
      <c r="BM160" s="65"/>
      <c r="BN160" s="65"/>
      <c r="BO160" s="65"/>
      <c r="BP160" s="65"/>
      <c r="BQ160" s="53">
        <v>0</v>
      </c>
      <c r="BR160" s="48">
        <v>1242908000</v>
      </c>
      <c r="BS160" s="47">
        <v>1499658000</v>
      </c>
      <c r="BT160" s="65"/>
      <c r="BU160" s="53"/>
      <c r="BV160" s="47">
        <v>496954000</v>
      </c>
      <c r="BW160" s="65"/>
      <c r="BX160" s="65"/>
      <c r="BY160" s="65"/>
      <c r="BZ160" s="65"/>
      <c r="CA160" s="65"/>
      <c r="CB160" s="65"/>
      <c r="CC160" s="65"/>
      <c r="CD160" s="65"/>
      <c r="CE160" s="65"/>
      <c r="CF160" s="53">
        <v>496954000</v>
      </c>
      <c r="CG160" s="48">
        <v>1996612000</v>
      </c>
      <c r="CH160" s="74">
        <v>3239520000</v>
      </c>
      <c r="CI160" s="48"/>
      <c r="CJ160" s="47">
        <v>709317000</v>
      </c>
      <c r="CK160" s="65"/>
      <c r="CL160" s="65"/>
      <c r="CM160" s="53"/>
      <c r="CN160" s="38">
        <v>-2059558000</v>
      </c>
      <c r="CO160" s="65">
        <v>3503947000</v>
      </c>
      <c r="CP160" s="53">
        <v>-499119000</v>
      </c>
      <c r="CQ160" s="38">
        <v>1654587000</v>
      </c>
      <c r="CR160" s="65">
        <v>16367000</v>
      </c>
      <c r="CS160" s="51">
        <v>1670954000</v>
      </c>
      <c r="CT160" s="48">
        <v>4910474000</v>
      </c>
    </row>
    <row r="161" spans="1:98" x14ac:dyDescent="0.2">
      <c r="A161" s="63" t="s">
        <v>511</v>
      </c>
      <c r="B161" s="63" t="s">
        <v>512</v>
      </c>
      <c r="C161" s="63" t="str">
        <f>VLOOKUP(A161,'[1]S&amp;P 500 Wikipedia'!A:D,3,FALSE)</f>
        <v>Information Technology</v>
      </c>
      <c r="D161" s="63">
        <v>740486</v>
      </c>
      <c r="E161" s="63" t="s">
        <v>16</v>
      </c>
      <c r="F161" s="63">
        <v>2017</v>
      </c>
      <c r="G161" s="63" t="s">
        <v>17</v>
      </c>
      <c r="H161" s="64">
        <v>43100</v>
      </c>
      <c r="I161" s="64">
        <v>43160</v>
      </c>
      <c r="J161" s="64">
        <v>43321</v>
      </c>
      <c r="K161" s="63">
        <v>89644000</v>
      </c>
      <c r="L161" s="63">
        <v>92592000</v>
      </c>
      <c r="M161" s="63" t="s">
        <v>2492</v>
      </c>
      <c r="N161" s="47">
        <v>913595000</v>
      </c>
      <c r="O161" s="65">
        <v>913595000</v>
      </c>
      <c r="P161" s="53"/>
      <c r="Q161" s="47">
        <v>1420011000</v>
      </c>
      <c r="R161" s="65"/>
      <c r="S161" s="53"/>
      <c r="T161" s="48"/>
      <c r="U161" s="47"/>
      <c r="V161" s="65"/>
      <c r="W161" s="65"/>
      <c r="X161" s="65"/>
      <c r="Y161" s="53"/>
      <c r="Z161" s="48">
        <v>1216095000</v>
      </c>
      <c r="AA161" s="48">
        <v>187820000</v>
      </c>
      <c r="AB161" s="48"/>
      <c r="AC161" s="48"/>
      <c r="AD161" s="48"/>
      <c r="AE161" s="48"/>
      <c r="AF161" s="48"/>
      <c r="AG161" s="48">
        <v>1028275000</v>
      </c>
      <c r="AH161" s="48">
        <v>3549701000</v>
      </c>
      <c r="AI161" s="47">
        <v>180057000</v>
      </c>
      <c r="AJ161" s="65"/>
      <c r="AK161" s="53"/>
      <c r="AL161" s="47">
        <v>32859000</v>
      </c>
      <c r="AM161" s="65"/>
      <c r="AN161" s="65"/>
      <c r="AO161" s="53"/>
      <c r="AP161" s="47">
        <v>7555742000</v>
      </c>
      <c r="AQ161" s="65"/>
      <c r="AR161" s="65">
        <v>4715823000</v>
      </c>
      <c r="AS161" s="65">
        <v>2724957000</v>
      </c>
      <c r="AT161" s="65"/>
      <c r="AU161" s="65"/>
      <c r="AV161" s="65"/>
      <c r="AW161" s="65"/>
      <c r="AX161" s="65"/>
      <c r="AY161" s="65"/>
      <c r="AZ161" s="53">
        <v>114962000</v>
      </c>
      <c r="BA161" s="48">
        <v>7768658000</v>
      </c>
      <c r="BB161" s="48">
        <v>11318359000</v>
      </c>
      <c r="BC161" s="47">
        <v>2481298000</v>
      </c>
      <c r="BD161" s="65">
        <v>1437314000</v>
      </c>
      <c r="BE161" s="65"/>
      <c r="BF161" s="65"/>
      <c r="BG161" s="53">
        <v>1043984000</v>
      </c>
      <c r="BH161" s="47">
        <v>811000000</v>
      </c>
      <c r="BI161" s="65"/>
      <c r="BJ161" s="65"/>
      <c r="BK161" s="53"/>
      <c r="BL161" s="47">
        <v>803204000</v>
      </c>
      <c r="BM161" s="65"/>
      <c r="BN161" s="65"/>
      <c r="BO161" s="65"/>
      <c r="BP161" s="65"/>
      <c r="BQ161" s="53">
        <v>803204000</v>
      </c>
      <c r="BR161" s="48">
        <v>4095502000</v>
      </c>
      <c r="BS161" s="47">
        <v>2902104000</v>
      </c>
      <c r="BT161" s="65"/>
      <c r="BU161" s="53"/>
      <c r="BV161" s="47">
        <v>644231000</v>
      </c>
      <c r="BW161" s="65"/>
      <c r="BX161" s="65"/>
      <c r="BY161" s="65"/>
      <c r="BZ161" s="65"/>
      <c r="CA161" s="65"/>
      <c r="CB161" s="65"/>
      <c r="CC161" s="65">
        <v>518912000</v>
      </c>
      <c r="CD161" s="65"/>
      <c r="CE161" s="65"/>
      <c r="CF161" s="53">
        <v>125319000</v>
      </c>
      <c r="CG161" s="48">
        <v>3546335000</v>
      </c>
      <c r="CH161" s="74">
        <v>7641837000</v>
      </c>
      <c r="CI161" s="48"/>
      <c r="CJ161" s="47">
        <v>2214346000</v>
      </c>
      <c r="CK161" s="65"/>
      <c r="CL161" s="65"/>
      <c r="CM161" s="53"/>
      <c r="CN161" s="38">
        <v>-944888000</v>
      </c>
      <c r="CO161" s="65">
        <v>2958921000</v>
      </c>
      <c r="CP161" s="53">
        <v>-551857000</v>
      </c>
      <c r="CQ161" s="38">
        <v>3676522000</v>
      </c>
      <c r="CR161" s="65"/>
      <c r="CS161" s="51">
        <v>3676522000</v>
      </c>
      <c r="CT161" s="48">
        <v>11318359000</v>
      </c>
    </row>
    <row r="162" spans="1:98" x14ac:dyDescent="0.2">
      <c r="A162" s="63" t="s">
        <v>520</v>
      </c>
      <c r="B162" s="63" t="s">
        <v>521</v>
      </c>
      <c r="C162" s="63" t="str">
        <f>VLOOKUP(A162,'[1]S&amp;P 500 Wikipedia'!A:D,3,FALSE)</f>
        <v>Materials</v>
      </c>
      <c r="D162" s="63">
        <v>378149</v>
      </c>
      <c r="E162" s="63" t="s">
        <v>16</v>
      </c>
      <c r="F162" s="63">
        <v>2017</v>
      </c>
      <c r="G162" s="63" t="s">
        <v>17</v>
      </c>
      <c r="H162" s="64">
        <v>43100</v>
      </c>
      <c r="I162" s="64">
        <v>43159</v>
      </c>
      <c r="J162" s="64">
        <v>43223</v>
      </c>
      <c r="K162" s="63">
        <v>155016238</v>
      </c>
      <c r="L162" s="63">
        <v>150337364</v>
      </c>
      <c r="M162" s="63" t="s">
        <v>2493</v>
      </c>
      <c r="N162" s="47">
        <v>283000000</v>
      </c>
      <c r="O162" s="65">
        <v>283000000</v>
      </c>
      <c r="P162" s="53"/>
      <c r="Q162" s="47">
        <v>2043500000</v>
      </c>
      <c r="R162" s="65">
        <v>2043500000</v>
      </c>
      <c r="S162" s="53"/>
      <c r="T162" s="48"/>
      <c r="U162" s="47">
        <v>992500000</v>
      </c>
      <c r="V162" s="65"/>
      <c r="W162" s="65"/>
      <c r="X162" s="65"/>
      <c r="Y162" s="53"/>
      <c r="Z162" s="48">
        <v>333700000</v>
      </c>
      <c r="AA162" s="48">
        <v>326400000</v>
      </c>
      <c r="AB162" s="48"/>
      <c r="AC162" s="48"/>
      <c r="AD162" s="48"/>
      <c r="AE162" s="48"/>
      <c r="AF162" s="48">
        <v>7300000</v>
      </c>
      <c r="AG162" s="48"/>
      <c r="AH162" s="48">
        <v>3652700000</v>
      </c>
      <c r="AI162" s="47">
        <v>1025200000</v>
      </c>
      <c r="AJ162" s="65"/>
      <c r="AK162" s="53"/>
      <c r="AL162" s="47"/>
      <c r="AM162" s="65"/>
      <c r="AN162" s="65"/>
      <c r="AO162" s="53"/>
      <c r="AP162" s="47">
        <v>4528400000</v>
      </c>
      <c r="AQ162" s="65"/>
      <c r="AR162" s="65">
        <v>1198900000</v>
      </c>
      <c r="AS162" s="65">
        <v>2631800000</v>
      </c>
      <c r="AT162" s="65"/>
      <c r="AU162" s="65">
        <v>252700000</v>
      </c>
      <c r="AV162" s="65"/>
      <c r="AW162" s="65"/>
      <c r="AX162" s="65"/>
      <c r="AY162" s="65">
        <v>1400000</v>
      </c>
      <c r="AZ162" s="53">
        <v>443600000</v>
      </c>
      <c r="BA162" s="48">
        <v>5553600000</v>
      </c>
      <c r="BB162" s="48">
        <v>9206300000</v>
      </c>
      <c r="BC162" s="47">
        <v>1583400000</v>
      </c>
      <c r="BD162" s="65">
        <v>714200000</v>
      </c>
      <c r="BE162" s="65">
        <v>99200000</v>
      </c>
      <c r="BF162" s="65"/>
      <c r="BG162" s="53">
        <v>770000000</v>
      </c>
      <c r="BH162" s="47">
        <v>192600000</v>
      </c>
      <c r="BI162" s="65"/>
      <c r="BJ162" s="65"/>
      <c r="BK162" s="53"/>
      <c r="BL162" s="47">
        <v>433400000</v>
      </c>
      <c r="BM162" s="65"/>
      <c r="BN162" s="65"/>
      <c r="BO162" s="65"/>
      <c r="BP162" s="65">
        <v>1300000</v>
      </c>
      <c r="BQ162" s="53">
        <v>432100000</v>
      </c>
      <c r="BR162" s="48">
        <v>2209400000</v>
      </c>
      <c r="BS162" s="47">
        <v>2993000000</v>
      </c>
      <c r="BT162" s="65"/>
      <c r="BU162" s="53"/>
      <c r="BV162" s="47">
        <v>1296800000</v>
      </c>
      <c r="BW162" s="65"/>
      <c r="BX162" s="65">
        <v>59300000</v>
      </c>
      <c r="BY162" s="65"/>
      <c r="BZ162" s="65"/>
      <c r="CA162" s="65"/>
      <c r="CB162" s="65"/>
      <c r="CC162" s="65">
        <v>173200000</v>
      </c>
      <c r="CD162" s="65"/>
      <c r="CE162" s="65"/>
      <c r="CF162" s="53">
        <v>1064300000</v>
      </c>
      <c r="CG162" s="48">
        <v>4289800000</v>
      </c>
      <c r="CH162" s="74">
        <v>6499200000</v>
      </c>
      <c r="CI162" s="48">
        <v>0</v>
      </c>
      <c r="CJ162" s="47">
        <v>469300000</v>
      </c>
      <c r="CK162" s="65"/>
      <c r="CL162" s="65"/>
      <c r="CM162" s="53"/>
      <c r="CN162" s="38">
        <v>-1499600000</v>
      </c>
      <c r="CO162" s="65">
        <v>3952400000</v>
      </c>
      <c r="CP162" s="53">
        <v>-240300000</v>
      </c>
      <c r="CQ162" s="38">
        <v>2681800000</v>
      </c>
      <c r="CR162" s="65">
        <v>25300000</v>
      </c>
      <c r="CS162" s="51">
        <v>2707100000</v>
      </c>
      <c r="CT162" s="48">
        <v>9206300000</v>
      </c>
    </row>
    <row r="163" spans="1:98" x14ac:dyDescent="0.2">
      <c r="A163" s="63" t="s">
        <v>535</v>
      </c>
      <c r="B163" s="63" t="s">
        <v>536</v>
      </c>
      <c r="C163" s="63" t="str">
        <f>VLOOKUP(A163,'[1]S&amp;P 500 Wikipedia'!A:D,3,FALSE)</f>
        <v>Communication Services</v>
      </c>
      <c r="D163" s="63">
        <v>885908</v>
      </c>
      <c r="E163" s="63" t="s">
        <v>16</v>
      </c>
      <c r="F163" s="63">
        <v>2018</v>
      </c>
      <c r="G163" s="63" t="s">
        <v>17</v>
      </c>
      <c r="H163" s="64">
        <v>43281</v>
      </c>
      <c r="I163" s="64">
        <v>43321</v>
      </c>
      <c r="J163" s="64">
        <v>43542</v>
      </c>
      <c r="K163" s="63">
        <v>621000000</v>
      </c>
      <c r="L163" s="63">
        <v>621000000</v>
      </c>
      <c r="M163" s="63" t="s">
        <v>2494</v>
      </c>
      <c r="N163" s="47">
        <v>2500000000</v>
      </c>
      <c r="O163" s="65">
        <v>2500000000</v>
      </c>
      <c r="P163" s="53"/>
      <c r="Q163" s="47">
        <v>1833000000</v>
      </c>
      <c r="R163" s="65">
        <v>1833000000</v>
      </c>
      <c r="S163" s="53"/>
      <c r="T163" s="48"/>
      <c r="U163" s="47">
        <v>1180000000</v>
      </c>
      <c r="V163" s="65"/>
      <c r="W163" s="65"/>
      <c r="X163" s="65"/>
      <c r="Y163" s="53"/>
      <c r="Z163" s="48">
        <v>67000000</v>
      </c>
      <c r="AA163" s="48"/>
      <c r="AB163" s="48"/>
      <c r="AC163" s="48"/>
      <c r="AD163" s="48"/>
      <c r="AE163" s="48"/>
      <c r="AF163" s="48"/>
      <c r="AG163" s="48">
        <v>67000000</v>
      </c>
      <c r="AH163" s="48">
        <v>5580000000</v>
      </c>
      <c r="AI163" s="47">
        <v>1169000000</v>
      </c>
      <c r="AJ163" s="65"/>
      <c r="AK163" s="53"/>
      <c r="AL163" s="47"/>
      <c r="AM163" s="65"/>
      <c r="AN163" s="65"/>
      <c r="AO163" s="53"/>
      <c r="AP163" s="47">
        <v>6372000000</v>
      </c>
      <c r="AQ163" s="65">
        <v>2866000000</v>
      </c>
      <c r="AR163" s="65">
        <v>2747000000</v>
      </c>
      <c r="AS163" s="65"/>
      <c r="AT163" s="65"/>
      <c r="AU163" s="65"/>
      <c r="AV163" s="65"/>
      <c r="AW163" s="65"/>
      <c r="AX163" s="65"/>
      <c r="AY163" s="65"/>
      <c r="AZ163" s="53">
        <v>759000000</v>
      </c>
      <c r="BA163" s="48">
        <v>7541000000</v>
      </c>
      <c r="BB163" s="48">
        <v>13121000000</v>
      </c>
      <c r="BC163" s="47">
        <v>1759000000</v>
      </c>
      <c r="BD163" s="65"/>
      <c r="BE163" s="65"/>
      <c r="BF163" s="65"/>
      <c r="BG163" s="53">
        <v>1759000000</v>
      </c>
      <c r="BH163" s="47"/>
      <c r="BI163" s="65"/>
      <c r="BJ163" s="65"/>
      <c r="BK163" s="53"/>
      <c r="BL163" s="47"/>
      <c r="BM163" s="65"/>
      <c r="BN163" s="65"/>
      <c r="BO163" s="65"/>
      <c r="BP163" s="65"/>
      <c r="BQ163" s="53"/>
      <c r="BR163" s="48">
        <v>1759000000</v>
      </c>
      <c r="BS163" s="47"/>
      <c r="BT163" s="65"/>
      <c r="BU163" s="53"/>
      <c r="BV163" s="47">
        <v>1493000000</v>
      </c>
      <c r="BW163" s="65"/>
      <c r="BX163" s="65"/>
      <c r="BY163" s="65"/>
      <c r="BZ163" s="65"/>
      <c r="CA163" s="65"/>
      <c r="CB163" s="65"/>
      <c r="CC163" s="65">
        <v>1071000000</v>
      </c>
      <c r="CD163" s="65"/>
      <c r="CE163" s="65"/>
      <c r="CF163" s="53">
        <v>422000000</v>
      </c>
      <c r="CG163" s="48">
        <v>1493000000</v>
      </c>
      <c r="CH163" s="74">
        <v>3252000000</v>
      </c>
      <c r="CI163" s="48"/>
      <c r="CJ163" s="47">
        <v>9513000000</v>
      </c>
      <c r="CK163" s="65"/>
      <c r="CL163" s="65"/>
      <c r="CM163" s="53"/>
      <c r="CN163" s="38"/>
      <c r="CO163" s="65"/>
      <c r="CP163" s="53">
        <v>81000000</v>
      </c>
      <c r="CQ163" s="38">
        <v>9594000000</v>
      </c>
      <c r="CR163" s="65">
        <v>275000000</v>
      </c>
      <c r="CS163" s="51">
        <v>9869000000</v>
      </c>
      <c r="CT163" s="48">
        <v>13121000000</v>
      </c>
    </row>
    <row r="164" spans="1:98" x14ac:dyDescent="0.2">
      <c r="A164" s="63" t="s">
        <v>499</v>
      </c>
      <c r="B164" s="63" t="s">
        <v>500</v>
      </c>
      <c r="C164" s="63" t="str">
        <f>VLOOKUP(A164,'[1]S&amp;P 500 Wikipedia'!A:D,3,FALSE)</f>
        <v>Real Estate</v>
      </c>
      <c r="D164" s="63">
        <v>378144</v>
      </c>
      <c r="E164" s="63" t="s">
        <v>16</v>
      </c>
      <c r="F164" s="63">
        <v>2017</v>
      </c>
      <c r="G164" s="63" t="s">
        <v>17</v>
      </c>
      <c r="H164" s="64">
        <v>43100</v>
      </c>
      <c r="I164" s="64">
        <v>43144</v>
      </c>
      <c r="J164" s="64">
        <v>43144</v>
      </c>
      <c r="K164" s="63">
        <v>72514000</v>
      </c>
      <c r="L164" s="63">
        <v>72597000</v>
      </c>
      <c r="M164" s="63" t="s">
        <v>2181</v>
      </c>
      <c r="N164" s="47">
        <v>15188000</v>
      </c>
      <c r="O164" s="65">
        <v>15188000</v>
      </c>
      <c r="P164" s="53"/>
      <c r="Q164" s="47">
        <v>209877000</v>
      </c>
      <c r="R164" s="65"/>
      <c r="S164" s="53"/>
      <c r="T164" s="48"/>
      <c r="U164" s="47"/>
      <c r="V164" s="65"/>
      <c r="W164" s="65"/>
      <c r="X164" s="65"/>
      <c r="Y164" s="53"/>
      <c r="Z164" s="48"/>
      <c r="AA164" s="48"/>
      <c r="AB164" s="48"/>
      <c r="AC164" s="48"/>
      <c r="AD164" s="48"/>
      <c r="AE164" s="48"/>
      <c r="AF164" s="48"/>
      <c r="AG164" s="48"/>
      <c r="AH164" s="48">
        <v>225065000</v>
      </c>
      <c r="AI164" s="47">
        <v>5758517000</v>
      </c>
      <c r="AJ164" s="65">
        <v>7635061000</v>
      </c>
      <c r="AK164" s="53">
        <v>-1876544000</v>
      </c>
      <c r="AL164" s="47">
        <v>30429000</v>
      </c>
      <c r="AM164" s="65"/>
      <c r="AN164" s="65"/>
      <c r="AO164" s="53">
        <v>30429000</v>
      </c>
      <c r="AP164" s="47">
        <v>261744000</v>
      </c>
      <c r="AQ164" s="65"/>
      <c r="AR164" s="65"/>
      <c r="AS164" s="65"/>
      <c r="AT164" s="65">
        <v>237803000</v>
      </c>
      <c r="AU164" s="65"/>
      <c r="AV164" s="65"/>
      <c r="AW164" s="65"/>
      <c r="AX164" s="65"/>
      <c r="AY164" s="65">
        <v>23941000</v>
      </c>
      <c r="AZ164" s="53"/>
      <c r="BA164" s="48">
        <v>6050690000</v>
      </c>
      <c r="BB164" s="48">
        <v>6275755000</v>
      </c>
      <c r="BC164" s="47">
        <v>592528000</v>
      </c>
      <c r="BD164" s="65">
        <v>196332000</v>
      </c>
      <c r="BE164" s="65"/>
      <c r="BF164" s="65">
        <v>75931000</v>
      </c>
      <c r="BG164" s="53">
        <v>320265000</v>
      </c>
      <c r="BH164" s="47">
        <v>2892945000</v>
      </c>
      <c r="BI164" s="65">
        <v>2892945000</v>
      </c>
      <c r="BJ164" s="65"/>
      <c r="BK164" s="53"/>
      <c r="BL164" s="47"/>
      <c r="BM164" s="65"/>
      <c r="BN164" s="65"/>
      <c r="BO164" s="65"/>
      <c r="BP164" s="65"/>
      <c r="BQ164" s="53"/>
      <c r="BR164" s="48">
        <v>3485473000</v>
      </c>
      <c r="BS164" s="47">
        <v>71556000</v>
      </c>
      <c r="BT164" s="65"/>
      <c r="BU164" s="53"/>
      <c r="BV164" s="47">
        <v>186055000</v>
      </c>
      <c r="BW164" s="65"/>
      <c r="BX164" s="65"/>
      <c r="BY164" s="65"/>
      <c r="BZ164" s="65"/>
      <c r="CA164" s="65"/>
      <c r="CB164" s="65"/>
      <c r="CC164" s="65"/>
      <c r="CD164" s="65"/>
      <c r="CE164" s="65"/>
      <c r="CF164" s="53">
        <v>186055000</v>
      </c>
      <c r="CG164" s="48">
        <v>257611000</v>
      </c>
      <c r="CH164" s="74">
        <v>3743084000</v>
      </c>
      <c r="CI164" s="48">
        <v>159997000</v>
      </c>
      <c r="CJ164" s="47">
        <v>2856054000</v>
      </c>
      <c r="CK164" s="65">
        <v>733000</v>
      </c>
      <c r="CL164" s="65">
        <v>2855321000</v>
      </c>
      <c r="CM164" s="53"/>
      <c r="CN164" s="38"/>
      <c r="CO164" s="65"/>
      <c r="CP164" s="53">
        <v>-749345000</v>
      </c>
      <c r="CQ164" s="38">
        <v>2266706000</v>
      </c>
      <c r="CR164" s="65">
        <v>265965000</v>
      </c>
      <c r="CS164" s="51">
        <v>2532671000</v>
      </c>
      <c r="CT164" s="48">
        <v>6275755000</v>
      </c>
    </row>
    <row r="165" spans="1:98" x14ac:dyDescent="0.2">
      <c r="A165" s="63" t="s">
        <v>1117</v>
      </c>
      <c r="B165" s="63" t="s">
        <v>1118</v>
      </c>
      <c r="C165" s="63" t="str">
        <f>VLOOKUP(A165,'[1]S&amp;P 500 Wikipedia'!A:D,3,FALSE)</f>
        <v>Energy</v>
      </c>
      <c r="D165" s="63">
        <v>637893</v>
      </c>
      <c r="E165" s="63" t="s">
        <v>16</v>
      </c>
      <c r="F165" s="63">
        <v>2017</v>
      </c>
      <c r="G165" s="63" t="s">
        <v>17</v>
      </c>
      <c r="H165" s="64">
        <v>43100</v>
      </c>
      <c r="I165" s="64">
        <v>43192</v>
      </c>
      <c r="J165" s="64">
        <v>43318</v>
      </c>
      <c r="K165" s="63">
        <v>466300000</v>
      </c>
      <c r="L165" s="63">
        <v>468500000</v>
      </c>
      <c r="M165" s="63" t="s">
        <v>2495</v>
      </c>
      <c r="N165" s="47">
        <v>6737400000</v>
      </c>
      <c r="O165" s="65">
        <v>6737400000</v>
      </c>
      <c r="P165" s="53"/>
      <c r="Q165" s="47">
        <v>1484400000</v>
      </c>
      <c r="R165" s="65">
        <v>1484400000</v>
      </c>
      <c r="S165" s="53"/>
      <c r="T165" s="48"/>
      <c r="U165" s="47">
        <v>1378300000</v>
      </c>
      <c r="V165" s="65"/>
      <c r="W165" s="65"/>
      <c r="X165" s="65"/>
      <c r="Y165" s="53"/>
      <c r="Z165" s="48">
        <v>3377000000</v>
      </c>
      <c r="AA165" s="48"/>
      <c r="AB165" s="48">
        <v>78300000</v>
      </c>
      <c r="AC165" s="48"/>
      <c r="AD165" s="48"/>
      <c r="AE165" s="48">
        <v>337000000</v>
      </c>
      <c r="AF165" s="48"/>
      <c r="AG165" s="48">
        <v>2961700000</v>
      </c>
      <c r="AH165" s="48">
        <v>12977100000</v>
      </c>
      <c r="AI165" s="47">
        <v>3871500000</v>
      </c>
      <c r="AJ165" s="65"/>
      <c r="AK165" s="53"/>
      <c r="AL165" s="47">
        <v>272500000</v>
      </c>
      <c r="AM165" s="65"/>
      <c r="AN165" s="65"/>
      <c r="AO165" s="53"/>
      <c r="AP165" s="47">
        <v>11142600000</v>
      </c>
      <c r="AQ165" s="65">
        <v>1333800000</v>
      </c>
      <c r="AR165" s="65">
        <v>8929800000</v>
      </c>
      <c r="AS165" s="65"/>
      <c r="AT165" s="65"/>
      <c r="AU165" s="65">
        <v>454700000</v>
      </c>
      <c r="AV165" s="65">
        <v>94900000</v>
      </c>
      <c r="AW165" s="65"/>
      <c r="AX165" s="65"/>
      <c r="AY165" s="65"/>
      <c r="AZ165" s="53">
        <v>329400000</v>
      </c>
      <c r="BA165" s="48">
        <v>15286600000</v>
      </c>
      <c r="BB165" s="48">
        <v>28263700000</v>
      </c>
      <c r="BC165" s="47">
        <v>4681200000</v>
      </c>
      <c r="BD165" s="65">
        <v>3958700000</v>
      </c>
      <c r="BE165" s="65">
        <v>320300000</v>
      </c>
      <c r="BF165" s="65"/>
      <c r="BG165" s="53">
        <v>402200000</v>
      </c>
      <c r="BH165" s="47">
        <v>77100000</v>
      </c>
      <c r="BI165" s="65"/>
      <c r="BJ165" s="65"/>
      <c r="BK165" s="53"/>
      <c r="BL165" s="47">
        <v>5071100000</v>
      </c>
      <c r="BM165" s="65"/>
      <c r="BN165" s="65">
        <v>69000000</v>
      </c>
      <c r="BO165" s="65"/>
      <c r="BP165" s="65"/>
      <c r="BQ165" s="53">
        <v>5002100000</v>
      </c>
      <c r="BR165" s="48">
        <v>9829400000</v>
      </c>
      <c r="BS165" s="47">
        <v>3777900000</v>
      </c>
      <c r="BT165" s="65"/>
      <c r="BU165" s="53"/>
      <c r="BV165" s="47">
        <v>1247000000</v>
      </c>
      <c r="BW165" s="65"/>
      <c r="BX165" s="65">
        <v>282000000</v>
      </c>
      <c r="BY165" s="65"/>
      <c r="BZ165" s="65"/>
      <c r="CA165" s="65"/>
      <c r="CB165" s="65"/>
      <c r="CC165" s="65">
        <v>419700000</v>
      </c>
      <c r="CD165" s="65">
        <v>68100000</v>
      </c>
      <c r="CE165" s="65"/>
      <c r="CF165" s="53">
        <v>477200000</v>
      </c>
      <c r="CG165" s="48">
        <v>5024900000</v>
      </c>
      <c r="CH165" s="74">
        <v>14854300000</v>
      </c>
      <c r="CI165" s="48"/>
      <c r="CJ165" s="47">
        <v>10943600000</v>
      </c>
      <c r="CK165" s="65"/>
      <c r="CL165" s="65"/>
      <c r="CM165" s="53"/>
      <c r="CN165" s="38"/>
      <c r="CO165" s="65">
        <v>3448000000</v>
      </c>
      <c r="CP165" s="53">
        <v>-1003700000</v>
      </c>
      <c r="CQ165" s="38">
        <v>13387900000</v>
      </c>
      <c r="CR165" s="65">
        <v>21500000</v>
      </c>
      <c r="CS165" s="51">
        <v>13409400000</v>
      </c>
      <c r="CT165" s="48">
        <v>28263700000</v>
      </c>
    </row>
    <row r="166" spans="1:98" x14ac:dyDescent="0.2">
      <c r="A166" s="63" t="s">
        <v>526</v>
      </c>
      <c r="B166" s="63" t="s">
        <v>527</v>
      </c>
      <c r="C166" s="63" t="str">
        <f>VLOOKUP(A166,'[1]S&amp;P 500 Wikipedia'!A:D,3,FALSE)</f>
        <v>Information Technology</v>
      </c>
      <c r="D166" s="63">
        <v>130256</v>
      </c>
      <c r="E166" s="63" t="s">
        <v>16</v>
      </c>
      <c r="F166" s="63">
        <v>2017</v>
      </c>
      <c r="G166" s="63" t="s">
        <v>17</v>
      </c>
      <c r="H166" s="64">
        <v>43100</v>
      </c>
      <c r="I166" s="64">
        <v>43157</v>
      </c>
      <c r="J166" s="64">
        <v>43319</v>
      </c>
      <c r="K166" s="63">
        <v>171511000</v>
      </c>
      <c r="L166" s="63">
        <v>175364000</v>
      </c>
      <c r="M166" s="63" t="s">
        <v>2496</v>
      </c>
      <c r="N166" s="47">
        <v>1251300000</v>
      </c>
      <c r="O166" s="65">
        <v>811000000</v>
      </c>
      <c r="P166" s="53">
        <v>440300000</v>
      </c>
      <c r="Q166" s="47">
        <v>348200000</v>
      </c>
      <c r="R166" s="65">
        <v>348200000</v>
      </c>
      <c r="S166" s="53"/>
      <c r="T166" s="48"/>
      <c r="U166" s="47">
        <v>77300000</v>
      </c>
      <c r="V166" s="65"/>
      <c r="W166" s="65"/>
      <c r="X166" s="65"/>
      <c r="Y166" s="53"/>
      <c r="Z166" s="48">
        <v>40000000</v>
      </c>
      <c r="AA166" s="48">
        <v>40000000</v>
      </c>
      <c r="AB166" s="48"/>
      <c r="AC166" s="48"/>
      <c r="AD166" s="48"/>
      <c r="AE166" s="48"/>
      <c r="AF166" s="48"/>
      <c r="AG166" s="48"/>
      <c r="AH166" s="48">
        <v>1716800000</v>
      </c>
      <c r="AI166" s="47">
        <v>245400000</v>
      </c>
      <c r="AJ166" s="65"/>
      <c r="AK166" s="53"/>
      <c r="AL166" s="47">
        <v>98000000</v>
      </c>
      <c r="AM166" s="65"/>
      <c r="AN166" s="65"/>
      <c r="AO166" s="53"/>
      <c r="AP166" s="47">
        <v>197700000</v>
      </c>
      <c r="AQ166" s="65"/>
      <c r="AR166" s="65">
        <v>14600000</v>
      </c>
      <c r="AS166" s="65">
        <v>16300000</v>
      </c>
      <c r="AT166" s="65"/>
      <c r="AU166" s="65">
        <v>146900000</v>
      </c>
      <c r="AV166" s="65"/>
      <c r="AW166" s="65"/>
      <c r="AX166" s="65"/>
      <c r="AY166" s="65"/>
      <c r="AZ166" s="53">
        <v>19900000</v>
      </c>
      <c r="BA166" s="48">
        <v>541100000</v>
      </c>
      <c r="BB166" s="48">
        <v>2257900000</v>
      </c>
      <c r="BC166" s="47">
        <v>233400000</v>
      </c>
      <c r="BD166" s="65">
        <v>70000000</v>
      </c>
      <c r="BE166" s="65">
        <v>21400000</v>
      </c>
      <c r="BF166" s="65"/>
      <c r="BG166" s="53">
        <v>142000000</v>
      </c>
      <c r="BH166" s="47"/>
      <c r="BI166" s="65"/>
      <c r="BJ166" s="65"/>
      <c r="BK166" s="53"/>
      <c r="BL166" s="47">
        <v>793800000</v>
      </c>
      <c r="BM166" s="65">
        <v>793800000</v>
      </c>
      <c r="BN166" s="65"/>
      <c r="BO166" s="65"/>
      <c r="BP166" s="65"/>
      <c r="BQ166" s="53"/>
      <c r="BR166" s="48">
        <v>1027200000</v>
      </c>
      <c r="BS166" s="47"/>
      <c r="BT166" s="65"/>
      <c r="BU166" s="53"/>
      <c r="BV166" s="47">
        <v>641300000</v>
      </c>
      <c r="BW166" s="65"/>
      <c r="BX166" s="65"/>
      <c r="BY166" s="65"/>
      <c r="BZ166" s="65"/>
      <c r="CA166" s="65"/>
      <c r="CB166" s="65">
        <v>542500000</v>
      </c>
      <c r="CC166" s="65"/>
      <c r="CD166" s="65"/>
      <c r="CE166" s="65"/>
      <c r="CF166" s="53">
        <v>98800000</v>
      </c>
      <c r="CG166" s="48">
        <v>641300000</v>
      </c>
      <c r="CH166" s="74">
        <v>1668500000</v>
      </c>
      <c r="CI166" s="48"/>
      <c r="CJ166" s="47">
        <v>909800000</v>
      </c>
      <c r="CK166" s="65"/>
      <c r="CL166" s="65"/>
      <c r="CM166" s="53"/>
      <c r="CN166" s="38"/>
      <c r="CO166" s="65">
        <v>-319600000</v>
      </c>
      <c r="CP166" s="53">
        <v>-800000</v>
      </c>
      <c r="CQ166" s="38">
        <v>589400000</v>
      </c>
      <c r="CR166" s="65"/>
      <c r="CS166" s="51">
        <v>589400000</v>
      </c>
      <c r="CT166" s="48">
        <v>2257900000</v>
      </c>
    </row>
    <row r="167" spans="1:98" x14ac:dyDescent="0.2">
      <c r="A167" s="63" t="s">
        <v>529</v>
      </c>
      <c r="B167" s="63" t="s">
        <v>530</v>
      </c>
      <c r="C167" s="63" t="str">
        <f>VLOOKUP(A167,'[1]S&amp;P 500 Wikipedia'!A:D,3,FALSE)</f>
        <v>Industrials</v>
      </c>
      <c r="D167" s="63">
        <v>378151</v>
      </c>
      <c r="E167" s="63" t="s">
        <v>16</v>
      </c>
      <c r="F167" s="63">
        <v>2017</v>
      </c>
      <c r="G167" s="63" t="s">
        <v>17</v>
      </c>
      <c r="H167" s="64">
        <v>43100</v>
      </c>
      <c r="I167" s="64">
        <v>43159</v>
      </c>
      <c r="J167" s="64">
        <v>43398</v>
      </c>
      <c r="K167" s="63">
        <v>348100000</v>
      </c>
      <c r="L167" s="63">
        <v>353800000</v>
      </c>
      <c r="M167" s="63" t="s">
        <v>2497</v>
      </c>
      <c r="N167" s="47">
        <v>962100000</v>
      </c>
      <c r="O167" s="65">
        <v>962100000</v>
      </c>
      <c r="P167" s="53"/>
      <c r="Q167" s="47">
        <v>1143600000</v>
      </c>
      <c r="R167" s="65">
        <v>1143600000</v>
      </c>
      <c r="S167" s="53"/>
      <c r="T167" s="48"/>
      <c r="U167" s="47">
        <v>580600000</v>
      </c>
      <c r="V167" s="65">
        <v>284500000</v>
      </c>
      <c r="W167" s="65">
        <v>78900000</v>
      </c>
      <c r="X167" s="65">
        <v>217200000</v>
      </c>
      <c r="Y167" s="53"/>
      <c r="Z167" s="48">
        <v>250500000</v>
      </c>
      <c r="AA167" s="48">
        <v>250500000</v>
      </c>
      <c r="AB167" s="48"/>
      <c r="AC167" s="48"/>
      <c r="AD167" s="48"/>
      <c r="AE167" s="48"/>
      <c r="AF167" s="48"/>
      <c r="AG167" s="48"/>
      <c r="AH167" s="48">
        <v>2936800000</v>
      </c>
      <c r="AI167" s="47">
        <v>712500000</v>
      </c>
      <c r="AJ167" s="65"/>
      <c r="AK167" s="53"/>
      <c r="AL167" s="47"/>
      <c r="AM167" s="65"/>
      <c r="AN167" s="65"/>
      <c r="AO167" s="53"/>
      <c r="AP167" s="47">
        <v>6851300000</v>
      </c>
      <c r="AQ167" s="65"/>
      <c r="AR167" s="65">
        <v>5098500000</v>
      </c>
      <c r="AS167" s="65">
        <v>1276000000</v>
      </c>
      <c r="AT167" s="65"/>
      <c r="AU167" s="65"/>
      <c r="AV167" s="65"/>
      <c r="AW167" s="65"/>
      <c r="AX167" s="65"/>
      <c r="AY167" s="65"/>
      <c r="AZ167" s="53">
        <v>476800000</v>
      </c>
      <c r="BA167" s="48">
        <v>7563800000</v>
      </c>
      <c r="BB167" s="48">
        <v>10500600000</v>
      </c>
      <c r="BC167" s="47">
        <v>1602300000</v>
      </c>
      <c r="BD167" s="65">
        <v>727500000</v>
      </c>
      <c r="BE167" s="65"/>
      <c r="BF167" s="65"/>
      <c r="BG167" s="53">
        <v>874800000</v>
      </c>
      <c r="BH167" s="47">
        <v>0</v>
      </c>
      <c r="BI167" s="65"/>
      <c r="BJ167" s="65"/>
      <c r="BK167" s="53"/>
      <c r="BL167" s="47"/>
      <c r="BM167" s="65"/>
      <c r="BN167" s="65"/>
      <c r="BO167" s="65"/>
      <c r="BP167" s="65"/>
      <c r="BQ167" s="53"/>
      <c r="BR167" s="48">
        <v>1602300000</v>
      </c>
      <c r="BS167" s="47">
        <v>4056200000</v>
      </c>
      <c r="BT167" s="65"/>
      <c r="BU167" s="53"/>
      <c r="BV167" s="47">
        <v>1033900000</v>
      </c>
      <c r="BW167" s="65"/>
      <c r="BX167" s="65"/>
      <c r="BY167" s="65"/>
      <c r="BZ167" s="65"/>
      <c r="CA167" s="65"/>
      <c r="CB167" s="65"/>
      <c r="CC167" s="65"/>
      <c r="CD167" s="65"/>
      <c r="CE167" s="65"/>
      <c r="CF167" s="53">
        <v>1033900000</v>
      </c>
      <c r="CG167" s="48">
        <v>5090100000</v>
      </c>
      <c r="CH167" s="74">
        <v>6692400000</v>
      </c>
      <c r="CI167" s="48">
        <v>0</v>
      </c>
      <c r="CJ167" s="47">
        <v>2447600000</v>
      </c>
      <c r="CK167" s="65"/>
      <c r="CL167" s="65"/>
      <c r="CM167" s="53"/>
      <c r="CN167" s="38"/>
      <c r="CO167" s="65">
        <v>1350300000</v>
      </c>
      <c r="CP167" s="53">
        <v>-7600000</v>
      </c>
      <c r="CQ167" s="38">
        <v>3790300000</v>
      </c>
      <c r="CR167" s="65">
        <v>17900000</v>
      </c>
      <c r="CS167" s="51">
        <v>3808200000</v>
      </c>
      <c r="CT167" s="48">
        <v>10500600000</v>
      </c>
    </row>
    <row r="168" spans="1:98" x14ac:dyDescent="0.2">
      <c r="A168" s="63" t="s">
        <v>550</v>
      </c>
      <c r="B168" s="63" t="s">
        <v>551</v>
      </c>
      <c r="C168" s="63" t="str">
        <f>VLOOKUP(A168,'[1]S&amp;P 500 Wikipedia'!A:D,3,FALSE)</f>
        <v>Industrials</v>
      </c>
      <c r="D168" s="63">
        <v>234391</v>
      </c>
      <c r="E168" s="63" t="s">
        <v>16</v>
      </c>
      <c r="F168" s="63">
        <v>2017</v>
      </c>
      <c r="G168" s="63" t="s">
        <v>17</v>
      </c>
      <c r="H168" s="64">
        <v>43100</v>
      </c>
      <c r="I168" s="64">
        <v>43143</v>
      </c>
      <c r="J168" s="64">
        <v>43143</v>
      </c>
      <c r="K168" s="63">
        <v>296982000</v>
      </c>
      <c r="L168" s="63">
        <v>302165000</v>
      </c>
      <c r="M168" s="63" t="s">
        <v>2185</v>
      </c>
      <c r="N168" s="47">
        <v>2983000000</v>
      </c>
      <c r="O168" s="65">
        <v>2983000000</v>
      </c>
      <c r="P168" s="53"/>
      <c r="Q168" s="47">
        <v>3617000000</v>
      </c>
      <c r="R168" s="65">
        <v>3617000000</v>
      </c>
      <c r="S168" s="53"/>
      <c r="T168" s="48"/>
      <c r="U168" s="47">
        <v>5303000000</v>
      </c>
      <c r="V168" s="65"/>
      <c r="W168" s="65"/>
      <c r="X168" s="65"/>
      <c r="Y168" s="53"/>
      <c r="Z168" s="48">
        <v>6425000000</v>
      </c>
      <c r="AA168" s="48"/>
      <c r="AB168" s="48"/>
      <c r="AC168" s="48"/>
      <c r="AD168" s="48"/>
      <c r="AE168" s="48"/>
      <c r="AF168" s="48"/>
      <c r="AG168" s="48">
        <v>6425000000</v>
      </c>
      <c r="AH168" s="48">
        <v>18328000000</v>
      </c>
      <c r="AI168" s="47">
        <v>3517000000</v>
      </c>
      <c r="AJ168" s="65"/>
      <c r="AK168" s="53"/>
      <c r="AL168" s="47"/>
      <c r="AM168" s="65"/>
      <c r="AN168" s="65"/>
      <c r="AO168" s="53"/>
      <c r="AP168" s="47">
        <v>13201000000</v>
      </c>
      <c r="AQ168" s="65">
        <v>702000000</v>
      </c>
      <c r="AR168" s="65">
        <v>11914000000</v>
      </c>
      <c r="AS168" s="65"/>
      <c r="AT168" s="65"/>
      <c r="AU168" s="65"/>
      <c r="AV168" s="65"/>
      <c r="AW168" s="65"/>
      <c r="AX168" s="65"/>
      <c r="AY168" s="65"/>
      <c r="AZ168" s="53">
        <v>585000000</v>
      </c>
      <c r="BA168" s="48">
        <v>16718000000</v>
      </c>
      <c r="BB168" s="48">
        <v>35046000000</v>
      </c>
      <c r="BC168" s="47">
        <v>3207000000</v>
      </c>
      <c r="BD168" s="65">
        <v>3207000000</v>
      </c>
      <c r="BE168" s="65"/>
      <c r="BF168" s="65"/>
      <c r="BG168" s="53"/>
      <c r="BH168" s="47">
        <v>2000000</v>
      </c>
      <c r="BI168" s="65"/>
      <c r="BJ168" s="65"/>
      <c r="BK168" s="53"/>
      <c r="BL168" s="47">
        <v>9890000000</v>
      </c>
      <c r="BM168" s="65"/>
      <c r="BN168" s="65"/>
      <c r="BO168" s="65"/>
      <c r="BP168" s="65"/>
      <c r="BQ168" s="53">
        <v>9890000000</v>
      </c>
      <c r="BR168" s="48">
        <v>13099000000</v>
      </c>
      <c r="BS168" s="47">
        <v>3980000000</v>
      </c>
      <c r="BT168" s="65"/>
      <c r="BU168" s="53"/>
      <c r="BV168" s="47">
        <v>6532000000</v>
      </c>
      <c r="BW168" s="65"/>
      <c r="BX168" s="65"/>
      <c r="BY168" s="65"/>
      <c r="BZ168" s="65"/>
      <c r="CA168" s="65"/>
      <c r="CB168" s="65"/>
      <c r="CC168" s="65"/>
      <c r="CD168" s="65"/>
      <c r="CE168" s="65"/>
      <c r="CF168" s="53">
        <v>6532000000</v>
      </c>
      <c r="CG168" s="48">
        <v>10512000000</v>
      </c>
      <c r="CH168" s="74">
        <v>23611000000</v>
      </c>
      <c r="CI168" s="48"/>
      <c r="CJ168" s="47">
        <v>3354000000</v>
      </c>
      <c r="CK168" s="65"/>
      <c r="CL168" s="65"/>
      <c r="CM168" s="53"/>
      <c r="CN168" s="38">
        <v>-15543000000</v>
      </c>
      <c r="CO168" s="65">
        <v>26444000000</v>
      </c>
      <c r="CP168" s="53">
        <v>-2820000000</v>
      </c>
      <c r="CQ168" s="38">
        <v>11435000000</v>
      </c>
      <c r="CR168" s="65"/>
      <c r="CS168" s="51">
        <v>11435000000</v>
      </c>
      <c r="CT168" s="48">
        <v>35046000000</v>
      </c>
    </row>
    <row r="169" spans="1:98" x14ac:dyDescent="0.2">
      <c r="A169" s="63" t="s">
        <v>553</v>
      </c>
      <c r="B169" s="63" t="s">
        <v>554</v>
      </c>
      <c r="C169" s="63" t="str">
        <f>VLOOKUP(A169,'[1]S&amp;P 500 Wikipedia'!A:D,3,FALSE)</f>
        <v>Industrials</v>
      </c>
      <c r="D169" s="63">
        <v>244314</v>
      </c>
      <c r="E169" s="63" t="s">
        <v>16</v>
      </c>
      <c r="F169" s="63">
        <v>2017</v>
      </c>
      <c r="G169" s="63" t="s">
        <v>17</v>
      </c>
      <c r="H169" s="64">
        <v>43100</v>
      </c>
      <c r="I169" s="64">
        <v>43154</v>
      </c>
      <c r="J169" s="64">
        <v>43154</v>
      </c>
      <c r="K169" s="63">
        <v>8698000000</v>
      </c>
      <c r="L169" s="63">
        <v>8445000000</v>
      </c>
      <c r="M169" s="63" t="s">
        <v>2186</v>
      </c>
      <c r="N169" s="47">
        <v>81995000000</v>
      </c>
      <c r="O169" s="65">
        <v>43299000000</v>
      </c>
      <c r="P169" s="53">
        <v>38696000000</v>
      </c>
      <c r="Q169" s="47">
        <v>41075000000</v>
      </c>
      <c r="R169" s="65">
        <v>24438000000</v>
      </c>
      <c r="S169" s="53">
        <v>16637000000</v>
      </c>
      <c r="T169" s="48"/>
      <c r="U169" s="47">
        <v>21923000000</v>
      </c>
      <c r="V169" s="65"/>
      <c r="W169" s="65"/>
      <c r="X169" s="65"/>
      <c r="Y169" s="53"/>
      <c r="Z169" s="48">
        <v>5912000000</v>
      </c>
      <c r="AA169" s="48"/>
      <c r="AB169" s="48"/>
      <c r="AC169" s="48"/>
      <c r="AD169" s="48"/>
      <c r="AE169" s="48"/>
      <c r="AF169" s="48">
        <v>5912000000</v>
      </c>
      <c r="AG169" s="48">
        <v>0</v>
      </c>
      <c r="AH169" s="48">
        <v>150905000000</v>
      </c>
      <c r="AI169" s="47">
        <v>53874000000</v>
      </c>
      <c r="AJ169" s="65"/>
      <c r="AK169" s="53"/>
      <c r="AL169" s="47">
        <v>0</v>
      </c>
      <c r="AM169" s="65"/>
      <c r="AN169" s="65"/>
      <c r="AO169" s="53"/>
      <c r="AP169" s="47">
        <v>173164000000</v>
      </c>
      <c r="AQ169" s="65"/>
      <c r="AR169" s="65">
        <v>83968000000</v>
      </c>
      <c r="AS169" s="65">
        <v>20273000000</v>
      </c>
      <c r="AT169" s="65"/>
      <c r="AU169" s="65">
        <v>6207000000</v>
      </c>
      <c r="AV169" s="65"/>
      <c r="AW169" s="65"/>
      <c r="AX169" s="65"/>
      <c r="AY169" s="65"/>
      <c r="AZ169" s="53">
        <v>62716000000</v>
      </c>
      <c r="BA169" s="48">
        <v>227038000000</v>
      </c>
      <c r="BB169" s="48">
        <v>377943000000</v>
      </c>
      <c r="BC169" s="47">
        <v>16205000000</v>
      </c>
      <c r="BD169" s="65">
        <v>15153000000</v>
      </c>
      <c r="BE169" s="65"/>
      <c r="BF169" s="65">
        <v>1052000000</v>
      </c>
      <c r="BG169" s="53"/>
      <c r="BH169" s="47">
        <v>24036000000</v>
      </c>
      <c r="BI169" s="65"/>
      <c r="BJ169" s="65"/>
      <c r="BK169" s="53"/>
      <c r="BL169" s="47">
        <v>102115000000</v>
      </c>
      <c r="BM169" s="65"/>
      <c r="BN169" s="65"/>
      <c r="BO169" s="65"/>
      <c r="BP169" s="65">
        <v>706000000</v>
      </c>
      <c r="BQ169" s="53">
        <v>101409000000</v>
      </c>
      <c r="BR169" s="48">
        <v>142356000000</v>
      </c>
      <c r="BS169" s="47">
        <v>108575000000</v>
      </c>
      <c r="BT169" s="65"/>
      <c r="BU169" s="53"/>
      <c r="BV169" s="47">
        <v>41630000000</v>
      </c>
      <c r="BW169" s="65"/>
      <c r="BX169" s="65"/>
      <c r="BY169" s="65"/>
      <c r="BZ169" s="65"/>
      <c r="CA169" s="65"/>
      <c r="CB169" s="65"/>
      <c r="CC169" s="65"/>
      <c r="CD169" s="65"/>
      <c r="CE169" s="65"/>
      <c r="CF169" s="53">
        <v>41630000000</v>
      </c>
      <c r="CG169" s="48">
        <v>150205000000</v>
      </c>
      <c r="CH169" s="74">
        <v>292561000000</v>
      </c>
      <c r="CI169" s="48">
        <v>6000000</v>
      </c>
      <c r="CJ169" s="47">
        <v>37873000000</v>
      </c>
      <c r="CK169" s="65"/>
      <c r="CL169" s="65"/>
      <c r="CM169" s="53"/>
      <c r="CN169" s="38">
        <v>-84902000000</v>
      </c>
      <c r="CO169" s="65">
        <v>125682000000</v>
      </c>
      <c r="CP169" s="53">
        <v>-14396000000</v>
      </c>
      <c r="CQ169" s="38">
        <v>64263000000</v>
      </c>
      <c r="CR169" s="65">
        <v>21122000000</v>
      </c>
      <c r="CS169" s="51">
        <v>85385000000</v>
      </c>
      <c r="CT169" s="48">
        <v>377946000000</v>
      </c>
    </row>
    <row r="170" spans="1:98" x14ac:dyDescent="0.2">
      <c r="A170" s="63" t="s">
        <v>565</v>
      </c>
      <c r="B170" s="63" t="s">
        <v>566</v>
      </c>
      <c r="C170" s="63" t="str">
        <f>VLOOKUP(A170,'[1]S&amp;P 500 Wikipedia'!A:D,3,FALSE)</f>
        <v>Health Care</v>
      </c>
      <c r="D170" s="63">
        <v>239284</v>
      </c>
      <c r="E170" s="63" t="s">
        <v>16</v>
      </c>
      <c r="F170" s="63">
        <v>2017</v>
      </c>
      <c r="G170" s="63" t="s">
        <v>17</v>
      </c>
      <c r="H170" s="64">
        <v>43100</v>
      </c>
      <c r="I170" s="64">
        <v>43158</v>
      </c>
      <c r="J170" s="64">
        <v>43158</v>
      </c>
      <c r="K170" s="63">
        <v>1307000000</v>
      </c>
      <c r="L170" s="63">
        <v>1320000000</v>
      </c>
      <c r="M170" s="63" t="s">
        <v>2187</v>
      </c>
      <c r="N170" s="47">
        <v>25510000000</v>
      </c>
      <c r="O170" s="65">
        <v>7588000000</v>
      </c>
      <c r="P170" s="53">
        <v>17922000000</v>
      </c>
      <c r="Q170" s="47">
        <v>3851000000</v>
      </c>
      <c r="R170" s="65">
        <v>3851000000</v>
      </c>
      <c r="S170" s="53"/>
      <c r="T170" s="48"/>
      <c r="U170" s="47">
        <v>801000000</v>
      </c>
      <c r="V170" s="65"/>
      <c r="W170" s="65"/>
      <c r="X170" s="65"/>
      <c r="Y170" s="53"/>
      <c r="Z170" s="48">
        <v>1661000000</v>
      </c>
      <c r="AA170" s="48">
        <v>1661000000</v>
      </c>
      <c r="AB170" s="48"/>
      <c r="AC170" s="48"/>
      <c r="AD170" s="48"/>
      <c r="AE170" s="48"/>
      <c r="AF170" s="48"/>
      <c r="AG170" s="48"/>
      <c r="AH170" s="48">
        <v>31823000000</v>
      </c>
      <c r="AI170" s="47">
        <v>3295000000</v>
      </c>
      <c r="AJ170" s="65"/>
      <c r="AK170" s="53"/>
      <c r="AL170" s="47">
        <v>11184000000</v>
      </c>
      <c r="AM170" s="65"/>
      <c r="AN170" s="65"/>
      <c r="AO170" s="53"/>
      <c r="AP170" s="47">
        <v>23981000000</v>
      </c>
      <c r="AQ170" s="65">
        <v>17100000000</v>
      </c>
      <c r="AR170" s="65">
        <v>4159000000</v>
      </c>
      <c r="AS170" s="65"/>
      <c r="AT170" s="65"/>
      <c r="AU170" s="65"/>
      <c r="AV170" s="65"/>
      <c r="AW170" s="65"/>
      <c r="AX170" s="65"/>
      <c r="AY170" s="65"/>
      <c r="AZ170" s="53">
        <v>2722000000</v>
      </c>
      <c r="BA170" s="48">
        <v>38460000000</v>
      </c>
      <c r="BB170" s="48">
        <v>70283000000</v>
      </c>
      <c r="BC170" s="47">
        <v>8888000000</v>
      </c>
      <c r="BD170" s="65">
        <v>814000000</v>
      </c>
      <c r="BE170" s="65"/>
      <c r="BF170" s="65"/>
      <c r="BG170" s="53">
        <v>8074000000</v>
      </c>
      <c r="BH170" s="47">
        <v>2747000000</v>
      </c>
      <c r="BI170" s="65"/>
      <c r="BJ170" s="65"/>
      <c r="BK170" s="53"/>
      <c r="BL170" s="47"/>
      <c r="BM170" s="65"/>
      <c r="BN170" s="65"/>
      <c r="BO170" s="65"/>
      <c r="BP170" s="65"/>
      <c r="BQ170" s="53"/>
      <c r="BR170" s="48">
        <v>11635000000</v>
      </c>
      <c r="BS170" s="47">
        <v>30795000000</v>
      </c>
      <c r="BT170" s="65"/>
      <c r="BU170" s="53"/>
      <c r="BV170" s="47">
        <v>7352000000</v>
      </c>
      <c r="BW170" s="65"/>
      <c r="BX170" s="65"/>
      <c r="BY170" s="65"/>
      <c r="BZ170" s="65"/>
      <c r="CA170" s="65"/>
      <c r="CB170" s="65"/>
      <c r="CC170" s="65"/>
      <c r="CD170" s="65"/>
      <c r="CE170" s="65"/>
      <c r="CF170" s="53">
        <v>7352000000</v>
      </c>
      <c r="CG170" s="48">
        <v>38147000000</v>
      </c>
      <c r="CH170" s="74">
        <v>49782000000</v>
      </c>
      <c r="CI170" s="48">
        <v>0</v>
      </c>
      <c r="CJ170" s="47">
        <v>1265000000</v>
      </c>
      <c r="CK170" s="65"/>
      <c r="CL170" s="65"/>
      <c r="CM170" s="53"/>
      <c r="CN170" s="38"/>
      <c r="CO170" s="65">
        <v>19012000000</v>
      </c>
      <c r="CP170" s="53">
        <v>165000000</v>
      </c>
      <c r="CQ170" s="38">
        <v>20442000000</v>
      </c>
      <c r="CR170" s="65">
        <v>59000000</v>
      </c>
      <c r="CS170" s="51">
        <v>20501000000</v>
      </c>
      <c r="CT170" s="48">
        <v>70283000000</v>
      </c>
    </row>
    <row r="171" spans="1:98" x14ac:dyDescent="0.2">
      <c r="A171" s="63" t="s">
        <v>556</v>
      </c>
      <c r="B171" s="63" t="s">
        <v>557</v>
      </c>
      <c r="C171" s="63" t="str">
        <f>VLOOKUP(A171,'[1]S&amp;P 500 Wikipedia'!A:D,3,FALSE)</f>
        <v>Consumer Staples</v>
      </c>
      <c r="D171" s="63">
        <v>78526</v>
      </c>
      <c r="E171" s="63" t="s">
        <v>16</v>
      </c>
      <c r="F171" s="63">
        <v>2018</v>
      </c>
      <c r="G171" s="63" t="s">
        <v>17</v>
      </c>
      <c r="H171" s="64">
        <v>43251</v>
      </c>
      <c r="I171" s="64">
        <v>43280</v>
      </c>
      <c r="J171" s="64">
        <v>43280</v>
      </c>
      <c r="K171" s="63">
        <v>586900000</v>
      </c>
      <c r="L171" s="63">
        <v>592900000</v>
      </c>
      <c r="M171" s="63" t="s">
        <v>2188</v>
      </c>
      <c r="N171" s="47">
        <v>399000000</v>
      </c>
      <c r="O171" s="65">
        <v>399000000</v>
      </c>
      <c r="P171" s="53"/>
      <c r="Q171" s="47">
        <v>1684200000</v>
      </c>
      <c r="R171" s="65"/>
      <c r="S171" s="53"/>
      <c r="T171" s="48"/>
      <c r="U171" s="47">
        <v>1642200000</v>
      </c>
      <c r="V171" s="65"/>
      <c r="W171" s="65"/>
      <c r="X171" s="65"/>
      <c r="Y171" s="53"/>
      <c r="Z171" s="48">
        <v>398300000</v>
      </c>
      <c r="AA171" s="48">
        <v>398300000</v>
      </c>
      <c r="AB171" s="48"/>
      <c r="AC171" s="48"/>
      <c r="AD171" s="48"/>
      <c r="AE171" s="48"/>
      <c r="AF171" s="48"/>
      <c r="AG171" s="48"/>
      <c r="AH171" s="48">
        <v>4123700000</v>
      </c>
      <c r="AI171" s="47">
        <v>4047200000</v>
      </c>
      <c r="AJ171" s="65"/>
      <c r="AK171" s="53"/>
      <c r="AL171" s="47"/>
      <c r="AM171" s="65"/>
      <c r="AN171" s="65"/>
      <c r="AO171" s="53"/>
      <c r="AP171" s="47">
        <v>22453100000</v>
      </c>
      <c r="AQ171" s="65"/>
      <c r="AR171" s="65">
        <v>14065000000</v>
      </c>
      <c r="AS171" s="65">
        <v>7445100000</v>
      </c>
      <c r="AT171" s="65"/>
      <c r="AU171" s="65"/>
      <c r="AV171" s="65"/>
      <c r="AW171" s="65"/>
      <c r="AX171" s="65"/>
      <c r="AY171" s="65"/>
      <c r="AZ171" s="53">
        <v>943000000</v>
      </c>
      <c r="BA171" s="48">
        <v>26500300000</v>
      </c>
      <c r="BB171" s="48">
        <v>30624000000</v>
      </c>
      <c r="BC171" s="47">
        <v>2746200000</v>
      </c>
      <c r="BD171" s="65">
        <v>2746200000</v>
      </c>
      <c r="BE171" s="65"/>
      <c r="BF171" s="65"/>
      <c r="BG171" s="53"/>
      <c r="BH171" s="47">
        <v>3149900000</v>
      </c>
      <c r="BI171" s="65"/>
      <c r="BJ171" s="65"/>
      <c r="BK171" s="53"/>
      <c r="BL171" s="47">
        <v>1445800000</v>
      </c>
      <c r="BM171" s="65"/>
      <c r="BN171" s="65"/>
      <c r="BO171" s="65"/>
      <c r="BP171" s="65"/>
      <c r="BQ171" s="53">
        <v>1445800000</v>
      </c>
      <c r="BR171" s="48">
        <v>7341900000</v>
      </c>
      <c r="BS171" s="47">
        <v>12668700000</v>
      </c>
      <c r="BT171" s="65"/>
      <c r="BU171" s="53"/>
      <c r="BV171" s="47">
        <v>4121000000</v>
      </c>
      <c r="BW171" s="65"/>
      <c r="BX171" s="65"/>
      <c r="BY171" s="65"/>
      <c r="BZ171" s="65"/>
      <c r="CA171" s="65"/>
      <c r="CB171" s="65"/>
      <c r="CC171" s="65">
        <v>2003800000</v>
      </c>
      <c r="CD171" s="65"/>
      <c r="CE171" s="65"/>
      <c r="CF171" s="53">
        <v>2117200000</v>
      </c>
      <c r="CG171" s="48">
        <v>16789700000</v>
      </c>
      <c r="CH171" s="74">
        <v>24131600000</v>
      </c>
      <c r="CI171" s="48"/>
      <c r="CJ171" s="47">
        <v>1278000000</v>
      </c>
      <c r="CK171" s="65"/>
      <c r="CL171" s="65"/>
      <c r="CM171" s="53"/>
      <c r="CN171" s="38">
        <v>-7167500000</v>
      </c>
      <c r="CO171" s="65">
        <v>14459600000</v>
      </c>
      <c r="CP171" s="53">
        <v>-2429000000</v>
      </c>
      <c r="CQ171" s="38">
        <v>6141100000</v>
      </c>
      <c r="CR171" s="65">
        <v>351300000</v>
      </c>
      <c r="CS171" s="51">
        <v>6492400000</v>
      </c>
      <c r="CT171" s="48">
        <v>30624000000</v>
      </c>
    </row>
    <row r="172" spans="1:98" x14ac:dyDescent="0.2">
      <c r="A172" s="63" t="s">
        <v>340</v>
      </c>
      <c r="B172" s="63" t="s">
        <v>341</v>
      </c>
      <c r="C172" s="63" t="str">
        <f>VLOOKUP(A172,'[1]S&amp;P 500 Wikipedia'!A:D,3,FALSE)</f>
        <v>Information Technology</v>
      </c>
      <c r="D172" s="63">
        <v>261761</v>
      </c>
      <c r="E172" s="63" t="s">
        <v>16</v>
      </c>
      <c r="F172" s="63">
        <v>2017</v>
      </c>
      <c r="G172" s="63" t="s">
        <v>17</v>
      </c>
      <c r="H172" s="64">
        <v>43100</v>
      </c>
      <c r="I172" s="64">
        <v>43146</v>
      </c>
      <c r="J172" s="64">
        <v>43146</v>
      </c>
      <c r="K172" s="63">
        <v>864000000</v>
      </c>
      <c r="L172" s="63">
        <v>601000000</v>
      </c>
      <c r="M172" s="63" t="s">
        <v>2189</v>
      </c>
      <c r="N172" s="47">
        <v>4317000000</v>
      </c>
      <c r="O172" s="65">
        <v>4317000000</v>
      </c>
      <c r="P172" s="53"/>
      <c r="Q172" s="47">
        <v>1807000000</v>
      </c>
      <c r="R172" s="65">
        <v>1807000000</v>
      </c>
      <c r="S172" s="53"/>
      <c r="T172" s="48"/>
      <c r="U172" s="47">
        <v>1712000000</v>
      </c>
      <c r="V172" s="65"/>
      <c r="W172" s="65"/>
      <c r="X172" s="65"/>
      <c r="Y172" s="53"/>
      <c r="Z172" s="48">
        <v>991000000</v>
      </c>
      <c r="AA172" s="48"/>
      <c r="AB172" s="48"/>
      <c r="AC172" s="48"/>
      <c r="AD172" s="48"/>
      <c r="AE172" s="48"/>
      <c r="AF172" s="48"/>
      <c r="AG172" s="48">
        <v>991000000</v>
      </c>
      <c r="AH172" s="48">
        <v>8827000000</v>
      </c>
      <c r="AI172" s="47">
        <v>14017000000</v>
      </c>
      <c r="AJ172" s="65"/>
      <c r="AK172" s="53"/>
      <c r="AL172" s="47">
        <v>340000000</v>
      </c>
      <c r="AM172" s="65"/>
      <c r="AN172" s="65"/>
      <c r="AO172" s="53"/>
      <c r="AP172" s="47">
        <v>4310000000</v>
      </c>
      <c r="AQ172" s="65"/>
      <c r="AR172" s="65">
        <v>1694000000</v>
      </c>
      <c r="AS172" s="65">
        <v>869000000</v>
      </c>
      <c r="AT172" s="65"/>
      <c r="AU172" s="65">
        <v>813000000</v>
      </c>
      <c r="AV172" s="65"/>
      <c r="AW172" s="65"/>
      <c r="AX172" s="65"/>
      <c r="AY172" s="65"/>
      <c r="AZ172" s="53">
        <v>934000000</v>
      </c>
      <c r="BA172" s="48">
        <v>18667000000</v>
      </c>
      <c r="BB172" s="48">
        <v>27494000000</v>
      </c>
      <c r="BC172" s="47">
        <v>2830000000</v>
      </c>
      <c r="BD172" s="65">
        <v>1439000000</v>
      </c>
      <c r="BE172" s="65"/>
      <c r="BF172" s="65"/>
      <c r="BG172" s="53">
        <v>1391000000</v>
      </c>
      <c r="BH172" s="47">
        <v>379000000</v>
      </c>
      <c r="BI172" s="65"/>
      <c r="BJ172" s="65"/>
      <c r="BK172" s="53"/>
      <c r="BL172" s="47"/>
      <c r="BM172" s="65"/>
      <c r="BN172" s="65"/>
      <c r="BO172" s="65"/>
      <c r="BP172" s="65"/>
      <c r="BQ172" s="53"/>
      <c r="BR172" s="48">
        <v>3209000000</v>
      </c>
      <c r="BS172" s="47">
        <v>4749000000</v>
      </c>
      <c r="BT172" s="65"/>
      <c r="BU172" s="53"/>
      <c r="BV172" s="47">
        <v>3766000000</v>
      </c>
      <c r="BW172" s="65"/>
      <c r="BX172" s="65">
        <v>749000000</v>
      </c>
      <c r="BY172" s="65"/>
      <c r="BZ172" s="65"/>
      <c r="CA172" s="65"/>
      <c r="CB172" s="65"/>
      <c r="CC172" s="65"/>
      <c r="CD172" s="65"/>
      <c r="CE172" s="65"/>
      <c r="CF172" s="53">
        <v>3017000000</v>
      </c>
      <c r="CG172" s="48">
        <v>8515000000</v>
      </c>
      <c r="CH172" s="74">
        <v>11724000000</v>
      </c>
      <c r="CI172" s="48">
        <v>2300000000</v>
      </c>
      <c r="CJ172" s="47">
        <v>14943000000</v>
      </c>
      <c r="CK172" s="65"/>
      <c r="CL172" s="65"/>
      <c r="CM172" s="53"/>
      <c r="CN172" s="38">
        <v>-16633000000</v>
      </c>
      <c r="CO172" s="65">
        <v>15930000000</v>
      </c>
      <c r="CP172" s="53">
        <v>-842000000</v>
      </c>
      <c r="CQ172" s="38">
        <v>15698000000</v>
      </c>
      <c r="CR172" s="65">
        <v>72000000</v>
      </c>
      <c r="CS172" s="51">
        <v>15770000000</v>
      </c>
      <c r="CT172" s="48">
        <v>27494000000</v>
      </c>
    </row>
    <row r="173" spans="1:98" x14ac:dyDescent="0.2">
      <c r="A173" s="63" t="s">
        <v>559</v>
      </c>
      <c r="B173" s="63" t="s">
        <v>560</v>
      </c>
      <c r="C173" s="63" t="str">
        <f>VLOOKUP(A173,'[1]S&amp;P 500 Wikipedia'!A:D,3,FALSE)</f>
        <v>Consumer Discretionary</v>
      </c>
      <c r="D173" s="63">
        <v>125620</v>
      </c>
      <c r="E173" s="63" t="s">
        <v>16</v>
      </c>
      <c r="F173" s="63">
        <v>2017</v>
      </c>
      <c r="G173" s="63" t="s">
        <v>17</v>
      </c>
      <c r="H173" s="64">
        <v>43100</v>
      </c>
      <c r="I173" s="64">
        <v>43137</v>
      </c>
      <c r="J173" s="64">
        <v>43306</v>
      </c>
      <c r="K173" s="63">
        <v>1413000000</v>
      </c>
      <c r="L173" s="63">
        <v>1445000000</v>
      </c>
      <c r="M173" s="63" t="s">
        <v>2498</v>
      </c>
      <c r="N173" s="47">
        <v>23825000000</v>
      </c>
      <c r="O173" s="65">
        <v>15512000000</v>
      </c>
      <c r="P173" s="53">
        <v>8313000000</v>
      </c>
      <c r="Q173" s="47">
        <v>8164000000</v>
      </c>
      <c r="R173" s="65"/>
      <c r="S173" s="53"/>
      <c r="T173" s="48"/>
      <c r="U173" s="47">
        <v>10663000000</v>
      </c>
      <c r="V173" s="65"/>
      <c r="W173" s="65"/>
      <c r="X173" s="65"/>
      <c r="Y173" s="53"/>
      <c r="Z173" s="48">
        <v>26092000000</v>
      </c>
      <c r="AA173" s="48"/>
      <c r="AB173" s="48"/>
      <c r="AC173" s="48"/>
      <c r="AD173" s="48"/>
      <c r="AE173" s="48"/>
      <c r="AF173" s="48"/>
      <c r="AG173" s="48">
        <v>26092000000</v>
      </c>
      <c r="AH173" s="48">
        <v>68744000000</v>
      </c>
      <c r="AI173" s="47">
        <v>79135000000</v>
      </c>
      <c r="AJ173" s="65">
        <v>79135000000</v>
      </c>
      <c r="AK173" s="53"/>
      <c r="AL173" s="47"/>
      <c r="AM173" s="65"/>
      <c r="AN173" s="65"/>
      <c r="AO173" s="53"/>
      <c r="AP173" s="47">
        <v>64603000000</v>
      </c>
      <c r="AQ173" s="65">
        <v>5849000000</v>
      </c>
      <c r="AR173" s="65"/>
      <c r="AS173" s="65"/>
      <c r="AT173" s="65"/>
      <c r="AU173" s="65">
        <v>23544000000</v>
      </c>
      <c r="AV173" s="65"/>
      <c r="AW173" s="65"/>
      <c r="AX173" s="65"/>
      <c r="AY173" s="65">
        <v>9073000000</v>
      </c>
      <c r="AZ173" s="53">
        <v>26137000000</v>
      </c>
      <c r="BA173" s="48">
        <v>143738000000</v>
      </c>
      <c r="BB173" s="48">
        <v>212482000000</v>
      </c>
      <c r="BC173" s="47">
        <v>49925000000</v>
      </c>
      <c r="BD173" s="65">
        <v>23929000000</v>
      </c>
      <c r="BE173" s="65"/>
      <c r="BF173" s="65"/>
      <c r="BG173" s="53">
        <v>25996000000</v>
      </c>
      <c r="BH173" s="47">
        <v>26965000000</v>
      </c>
      <c r="BI173" s="65"/>
      <c r="BJ173" s="65"/>
      <c r="BK173" s="53"/>
      <c r="BL173" s="47"/>
      <c r="BM173" s="65"/>
      <c r="BN173" s="65"/>
      <c r="BO173" s="65"/>
      <c r="BP173" s="65"/>
      <c r="BQ173" s="53"/>
      <c r="BR173" s="48">
        <v>76890000000</v>
      </c>
      <c r="BS173" s="47">
        <v>67254000000</v>
      </c>
      <c r="BT173" s="65"/>
      <c r="BU173" s="53"/>
      <c r="BV173" s="47">
        <v>32138000000</v>
      </c>
      <c r="BW173" s="65"/>
      <c r="BX173" s="65">
        <v>19744000000</v>
      </c>
      <c r="BY173" s="65"/>
      <c r="BZ173" s="65"/>
      <c r="CA173" s="65"/>
      <c r="CB173" s="65"/>
      <c r="CC173" s="65"/>
      <c r="CD173" s="65"/>
      <c r="CE173" s="65"/>
      <c r="CF173" s="53">
        <v>12394000000</v>
      </c>
      <c r="CG173" s="48">
        <v>99392000000</v>
      </c>
      <c r="CH173" s="74">
        <v>176282000000</v>
      </c>
      <c r="CI173" s="48"/>
      <c r="CJ173" s="47">
        <v>25385000000</v>
      </c>
      <c r="CK173" s="65"/>
      <c r="CL173" s="65"/>
      <c r="CM173" s="53"/>
      <c r="CN173" s="38"/>
      <c r="CO173" s="65">
        <v>17627000000</v>
      </c>
      <c r="CP173" s="53">
        <v>-8011000000</v>
      </c>
      <c r="CQ173" s="38">
        <v>35001000000</v>
      </c>
      <c r="CR173" s="65">
        <v>1199000000</v>
      </c>
      <c r="CS173" s="51">
        <v>36200000000</v>
      </c>
      <c r="CT173" s="48">
        <v>212482000000</v>
      </c>
    </row>
    <row r="174" spans="1:98" x14ac:dyDescent="0.2">
      <c r="A174" s="63" t="s">
        <v>86</v>
      </c>
      <c r="B174" s="63" t="s">
        <v>87</v>
      </c>
      <c r="C174" s="63" t="str">
        <f>VLOOKUP(A174,'[1]S&amp;P 500 Wikipedia'!A:D,3,FALSE)</f>
        <v>Communication Services</v>
      </c>
      <c r="D174" s="63">
        <v>18</v>
      </c>
      <c r="E174" s="63" t="s">
        <v>16</v>
      </c>
      <c r="F174" s="63">
        <v>2017</v>
      </c>
      <c r="G174" s="63" t="s">
        <v>17</v>
      </c>
      <c r="H174" s="64">
        <v>43100</v>
      </c>
      <c r="I174" s="64">
        <v>43137</v>
      </c>
      <c r="J174" s="64">
        <v>43137</v>
      </c>
      <c r="K174" s="63">
        <v>694605000</v>
      </c>
      <c r="L174" s="63">
        <v>752153000</v>
      </c>
      <c r="M174" s="63" t="s">
        <v>2191</v>
      </c>
      <c r="N174" s="47">
        <v>101871000000</v>
      </c>
      <c r="O174" s="65">
        <v>10715000000</v>
      </c>
      <c r="P174" s="53">
        <v>91156000000</v>
      </c>
      <c r="Q174" s="47">
        <v>18336000000</v>
      </c>
      <c r="R174" s="65">
        <v>18336000000</v>
      </c>
      <c r="S174" s="53"/>
      <c r="T174" s="48"/>
      <c r="U174" s="47">
        <v>749000000</v>
      </c>
      <c r="V174" s="65"/>
      <c r="W174" s="65"/>
      <c r="X174" s="65"/>
      <c r="Y174" s="53"/>
      <c r="Z174" s="48">
        <v>3352000000</v>
      </c>
      <c r="AA174" s="48">
        <v>2983000000</v>
      </c>
      <c r="AB174" s="48"/>
      <c r="AC174" s="48"/>
      <c r="AD174" s="48"/>
      <c r="AE174" s="48">
        <v>369000000</v>
      </c>
      <c r="AF174" s="48"/>
      <c r="AG174" s="48"/>
      <c r="AH174" s="48">
        <v>124308000000</v>
      </c>
      <c r="AI174" s="47">
        <v>42383000000</v>
      </c>
      <c r="AJ174" s="65"/>
      <c r="AK174" s="53"/>
      <c r="AL174" s="47">
        <v>7813000000</v>
      </c>
      <c r="AM174" s="65"/>
      <c r="AN174" s="65"/>
      <c r="AO174" s="53"/>
      <c r="AP174" s="47">
        <v>22791000000</v>
      </c>
      <c r="AQ174" s="65"/>
      <c r="AR174" s="65">
        <v>16747000000</v>
      </c>
      <c r="AS174" s="65">
        <v>2692000000</v>
      </c>
      <c r="AT174" s="65"/>
      <c r="AU174" s="65">
        <v>680000000</v>
      </c>
      <c r="AV174" s="65"/>
      <c r="AW174" s="65"/>
      <c r="AX174" s="65"/>
      <c r="AY174" s="65"/>
      <c r="AZ174" s="53">
        <v>2672000000</v>
      </c>
      <c r="BA174" s="48">
        <v>72987000000</v>
      </c>
      <c r="BB174" s="48">
        <v>197295000000</v>
      </c>
      <c r="BC174" s="47">
        <v>22751000000</v>
      </c>
      <c r="BD174" s="65">
        <v>3137000000</v>
      </c>
      <c r="BE174" s="65">
        <v>881000000</v>
      </c>
      <c r="BF174" s="65"/>
      <c r="BG174" s="53">
        <v>18733000000</v>
      </c>
      <c r="BH174" s="47"/>
      <c r="BI174" s="65"/>
      <c r="BJ174" s="65"/>
      <c r="BK174" s="53"/>
      <c r="BL174" s="47">
        <v>1432000000</v>
      </c>
      <c r="BM174" s="65">
        <v>1432000000</v>
      </c>
      <c r="BN174" s="65"/>
      <c r="BO174" s="65"/>
      <c r="BP174" s="65"/>
      <c r="BQ174" s="53"/>
      <c r="BR174" s="48">
        <v>24183000000</v>
      </c>
      <c r="BS174" s="47">
        <v>3969000000</v>
      </c>
      <c r="BT174" s="65"/>
      <c r="BU174" s="53"/>
      <c r="BV174" s="47">
        <v>16641000000</v>
      </c>
      <c r="BW174" s="65"/>
      <c r="BX174" s="65"/>
      <c r="BY174" s="65"/>
      <c r="BZ174" s="65"/>
      <c r="CA174" s="65"/>
      <c r="CB174" s="65">
        <v>340000000</v>
      </c>
      <c r="CC174" s="65">
        <v>13242000000</v>
      </c>
      <c r="CD174" s="65"/>
      <c r="CE174" s="65"/>
      <c r="CF174" s="53">
        <v>3059000000</v>
      </c>
      <c r="CG174" s="48">
        <v>20610000000</v>
      </c>
      <c r="CH174" s="74">
        <v>44793000000</v>
      </c>
      <c r="CI174" s="48">
        <v>0</v>
      </c>
      <c r="CJ174" s="47">
        <v>40247000000</v>
      </c>
      <c r="CK174" s="65"/>
      <c r="CL174" s="65"/>
      <c r="CM174" s="53"/>
      <c r="CN174" s="38"/>
      <c r="CO174" s="65">
        <v>113247000000</v>
      </c>
      <c r="CP174" s="53">
        <v>-992000000</v>
      </c>
      <c r="CQ174" s="38">
        <v>152502000000</v>
      </c>
      <c r="CR174" s="65"/>
      <c r="CS174" s="51">
        <v>152502000000</v>
      </c>
      <c r="CT174" s="48">
        <v>197295000000</v>
      </c>
    </row>
    <row r="175" spans="1:98" x14ac:dyDescent="0.2">
      <c r="A175" s="63" t="s">
        <v>562</v>
      </c>
      <c r="B175" s="63" t="s">
        <v>563</v>
      </c>
      <c r="C175" s="63" t="str">
        <f>VLOOKUP(A175,'[1]S&amp;P 500 Wikipedia'!A:D,3,FALSE)</f>
        <v>Consumer Discretionary</v>
      </c>
      <c r="D175" s="63">
        <v>115285</v>
      </c>
      <c r="E175" s="63" t="s">
        <v>16</v>
      </c>
      <c r="F175" s="63">
        <v>2017</v>
      </c>
      <c r="G175" s="63" t="s">
        <v>17</v>
      </c>
      <c r="H175" s="64">
        <v>43100</v>
      </c>
      <c r="I175" s="64">
        <v>43158</v>
      </c>
      <c r="J175" s="64">
        <v>43216</v>
      </c>
      <c r="K175" s="63">
        <v>146607000</v>
      </c>
      <c r="L175" s="63">
        <v>147144000</v>
      </c>
      <c r="M175" s="63" t="s">
        <v>2499</v>
      </c>
      <c r="N175" s="47">
        <v>314899000</v>
      </c>
      <c r="O175" s="65">
        <v>314899000</v>
      </c>
      <c r="P175" s="53"/>
      <c r="Q175" s="47">
        <v>2421563000</v>
      </c>
      <c r="R175" s="65">
        <v>2421563000</v>
      </c>
      <c r="S175" s="53"/>
      <c r="T175" s="48"/>
      <c r="U175" s="47">
        <v>3771089000</v>
      </c>
      <c r="V175" s="65"/>
      <c r="W175" s="65"/>
      <c r="X175" s="65"/>
      <c r="Y175" s="53"/>
      <c r="Z175" s="48">
        <v>805342000</v>
      </c>
      <c r="AA175" s="48">
        <v>805342000</v>
      </c>
      <c r="AB175" s="48"/>
      <c r="AC175" s="48"/>
      <c r="AD175" s="48"/>
      <c r="AE175" s="48"/>
      <c r="AF175" s="48"/>
      <c r="AG175" s="48"/>
      <c r="AH175" s="48">
        <v>7312893000</v>
      </c>
      <c r="AI175" s="47">
        <v>936702000</v>
      </c>
      <c r="AJ175" s="65"/>
      <c r="AK175" s="53"/>
      <c r="AL175" s="47"/>
      <c r="AM175" s="65"/>
      <c r="AN175" s="65"/>
      <c r="AO175" s="53"/>
      <c r="AP175" s="47">
        <v>4162786000</v>
      </c>
      <c r="AQ175" s="65"/>
      <c r="AR175" s="65">
        <v>2153988000</v>
      </c>
      <c r="AS175" s="65">
        <v>1400392000</v>
      </c>
      <c r="AT175" s="65"/>
      <c r="AU175" s="65">
        <v>40158000</v>
      </c>
      <c r="AV175" s="65"/>
      <c r="AW175" s="65"/>
      <c r="AX175" s="65"/>
      <c r="AY175" s="65"/>
      <c r="AZ175" s="53">
        <v>568248000</v>
      </c>
      <c r="BA175" s="48">
        <v>5099488000</v>
      </c>
      <c r="BB175" s="48">
        <v>12412381000</v>
      </c>
      <c r="BC175" s="47">
        <v>3744595000</v>
      </c>
      <c r="BD175" s="65">
        <v>3634859000</v>
      </c>
      <c r="BE175" s="65">
        <v>10736000</v>
      </c>
      <c r="BF175" s="65">
        <v>99000000</v>
      </c>
      <c r="BG175" s="53"/>
      <c r="BH175" s="47">
        <v>694989000</v>
      </c>
      <c r="BI175" s="65"/>
      <c r="BJ175" s="65"/>
      <c r="BK175" s="53"/>
      <c r="BL175" s="47">
        <v>1034441000</v>
      </c>
      <c r="BM175" s="65"/>
      <c r="BN175" s="65"/>
      <c r="BO175" s="65"/>
      <c r="BP175" s="65"/>
      <c r="BQ175" s="53">
        <v>1034441000</v>
      </c>
      <c r="BR175" s="48">
        <v>5474025000</v>
      </c>
      <c r="BS175" s="47">
        <v>2550020000</v>
      </c>
      <c r="BT175" s="65"/>
      <c r="BU175" s="53"/>
      <c r="BV175" s="47">
        <v>924180000</v>
      </c>
      <c r="BW175" s="65"/>
      <c r="BX175" s="65">
        <v>229868000</v>
      </c>
      <c r="BY175" s="65"/>
      <c r="BZ175" s="65"/>
      <c r="CA175" s="65"/>
      <c r="CB175" s="65"/>
      <c r="CC175" s="65">
        <v>193308000</v>
      </c>
      <c r="CD175" s="65"/>
      <c r="CE175" s="65"/>
      <c r="CF175" s="53">
        <v>501004000</v>
      </c>
      <c r="CG175" s="48">
        <v>3474200000</v>
      </c>
      <c r="CH175" s="74">
        <v>8948225000</v>
      </c>
      <c r="CI175" s="48">
        <v>0</v>
      </c>
      <c r="CJ175" s="47">
        <v>214779000</v>
      </c>
      <c r="CK175" s="65"/>
      <c r="CL175" s="65"/>
      <c r="CM175" s="53"/>
      <c r="CN175" s="38"/>
      <c r="CO175" s="65">
        <v>4049965000</v>
      </c>
      <c r="CP175" s="53">
        <v>-852592000</v>
      </c>
      <c r="CQ175" s="38">
        <v>3412152000</v>
      </c>
      <c r="CR175" s="65">
        <v>52004000</v>
      </c>
      <c r="CS175" s="51">
        <v>3464156000</v>
      </c>
      <c r="CT175" s="48">
        <v>12412381000</v>
      </c>
    </row>
    <row r="176" spans="1:98" x14ac:dyDescent="0.2">
      <c r="A176" s="63" t="s">
        <v>568</v>
      </c>
      <c r="B176" s="63" t="s">
        <v>569</v>
      </c>
      <c r="C176" s="63" t="str">
        <f>VLOOKUP(A176,'[1]S&amp;P 500 Wikipedia'!A:D,3,FALSE)</f>
        <v>Information Technology</v>
      </c>
      <c r="D176" s="63">
        <v>182201</v>
      </c>
      <c r="E176" s="63" t="s">
        <v>16</v>
      </c>
      <c r="F176" s="63">
        <v>2017</v>
      </c>
      <c r="G176" s="63" t="s">
        <v>17</v>
      </c>
      <c r="H176" s="64">
        <v>43100</v>
      </c>
      <c r="I176" s="64">
        <v>43154</v>
      </c>
      <c r="J176" s="64">
        <v>43314</v>
      </c>
      <c r="K176" s="63">
        <v>157622000</v>
      </c>
      <c r="L176" s="63">
        <v>158280000</v>
      </c>
      <c r="M176" s="63" t="s">
        <v>2500</v>
      </c>
      <c r="N176" s="47">
        <v>1335855000</v>
      </c>
      <c r="O176" s="65">
        <v>1335855000</v>
      </c>
      <c r="P176" s="53"/>
      <c r="Q176" s="47">
        <v>301887000</v>
      </c>
      <c r="R176" s="65">
        <v>301887000</v>
      </c>
      <c r="S176" s="53"/>
      <c r="T176" s="48"/>
      <c r="U176" s="47"/>
      <c r="V176" s="65"/>
      <c r="W176" s="65"/>
      <c r="X176" s="65"/>
      <c r="Y176" s="53"/>
      <c r="Z176" s="48">
        <v>2665837000</v>
      </c>
      <c r="AA176" s="48">
        <v>206545000</v>
      </c>
      <c r="AB176" s="48"/>
      <c r="AC176" s="48"/>
      <c r="AD176" s="48"/>
      <c r="AE176" s="48"/>
      <c r="AF176" s="48"/>
      <c r="AG176" s="48">
        <v>2459292000</v>
      </c>
      <c r="AH176" s="48">
        <v>4303579000</v>
      </c>
      <c r="AI176" s="47">
        <v>588348000</v>
      </c>
      <c r="AJ176" s="65"/>
      <c r="AK176" s="53"/>
      <c r="AL176" s="47"/>
      <c r="AM176" s="65"/>
      <c r="AN176" s="65"/>
      <c r="AO176" s="53"/>
      <c r="AP176" s="47">
        <v>8106142000</v>
      </c>
      <c r="AQ176" s="65"/>
      <c r="AR176" s="65">
        <v>5703992000</v>
      </c>
      <c r="AS176" s="65">
        <v>2181707000</v>
      </c>
      <c r="AT176" s="65"/>
      <c r="AU176" s="65">
        <v>13146000</v>
      </c>
      <c r="AV176" s="65"/>
      <c r="AW176" s="65"/>
      <c r="AX176" s="65"/>
      <c r="AY176" s="65"/>
      <c r="AZ176" s="53">
        <v>207297000</v>
      </c>
      <c r="BA176" s="48">
        <v>8694490000</v>
      </c>
      <c r="BB176" s="48">
        <v>12998069000</v>
      </c>
      <c r="BC176" s="47">
        <v>1039607000</v>
      </c>
      <c r="BD176" s="65"/>
      <c r="BE176" s="65"/>
      <c r="BF176" s="65"/>
      <c r="BG176" s="53">
        <v>1039607000</v>
      </c>
      <c r="BH176" s="47">
        <v>100308000</v>
      </c>
      <c r="BI176" s="65"/>
      <c r="BJ176" s="65"/>
      <c r="BK176" s="53"/>
      <c r="BL176" s="47">
        <v>2675675000</v>
      </c>
      <c r="BM176" s="65"/>
      <c r="BN176" s="65">
        <v>2040509000</v>
      </c>
      <c r="BO176" s="65"/>
      <c r="BP176" s="65"/>
      <c r="BQ176" s="53">
        <v>635166000</v>
      </c>
      <c r="BR176" s="48">
        <v>3815590000</v>
      </c>
      <c r="BS176" s="47">
        <v>4559408000</v>
      </c>
      <c r="BT176" s="65"/>
      <c r="BU176" s="53"/>
      <c r="BV176" s="47">
        <v>657840000</v>
      </c>
      <c r="BW176" s="65"/>
      <c r="BX176" s="65"/>
      <c r="BY176" s="65"/>
      <c r="BZ176" s="65"/>
      <c r="CA176" s="65"/>
      <c r="CB176" s="65"/>
      <c r="CC176" s="65">
        <v>436879000</v>
      </c>
      <c r="CD176" s="65"/>
      <c r="CE176" s="65"/>
      <c r="CF176" s="53">
        <v>220961000</v>
      </c>
      <c r="CG176" s="48">
        <v>5217248000</v>
      </c>
      <c r="CH176" s="74">
        <v>9032838000</v>
      </c>
      <c r="CI176" s="48">
        <v>0</v>
      </c>
      <c r="CJ176" s="47">
        <v>2379774000</v>
      </c>
      <c r="CK176" s="65"/>
      <c r="CL176" s="65"/>
      <c r="CM176" s="53"/>
      <c r="CN176" s="38"/>
      <c r="CO176" s="65">
        <v>1597897000</v>
      </c>
      <c r="CP176" s="53">
        <v>-183144000</v>
      </c>
      <c r="CQ176" s="38">
        <v>3794527000</v>
      </c>
      <c r="CR176" s="65">
        <v>170704000</v>
      </c>
      <c r="CS176" s="51">
        <v>3965231000</v>
      </c>
      <c r="CT176" s="48">
        <v>12998069000</v>
      </c>
    </row>
    <row r="177" spans="1:98" x14ac:dyDescent="0.2">
      <c r="A177" s="63" t="s">
        <v>541</v>
      </c>
      <c r="B177" s="63" t="s">
        <v>542</v>
      </c>
      <c r="C177" s="63" t="str">
        <f>VLOOKUP(A177,'[1]S&amp;P 500 Wikipedia'!A:D,3,FALSE)</f>
        <v>Consumer Discretionary</v>
      </c>
      <c r="D177" s="63">
        <v>250974</v>
      </c>
      <c r="E177" s="63" t="s">
        <v>16</v>
      </c>
      <c r="F177" s="63">
        <v>2017</v>
      </c>
      <c r="G177" s="63" t="s">
        <v>17</v>
      </c>
      <c r="H177" s="64">
        <v>43159</v>
      </c>
      <c r="I177" s="64">
        <v>43179</v>
      </c>
      <c r="J177" s="64">
        <v>43252</v>
      </c>
      <c r="K177" s="63">
        <v>387000000</v>
      </c>
      <c r="L177" s="63">
        <v>395000000</v>
      </c>
      <c r="M177" s="63" t="s">
        <v>2501</v>
      </c>
      <c r="N177" s="47">
        <v>1783000000</v>
      </c>
      <c r="O177" s="65">
        <v>1783000000</v>
      </c>
      <c r="P177" s="53">
        <v>0</v>
      </c>
      <c r="Q177" s="47"/>
      <c r="R177" s="65"/>
      <c r="S177" s="53"/>
      <c r="T177" s="48"/>
      <c r="U177" s="47">
        <v>1997000000</v>
      </c>
      <c r="V177" s="65"/>
      <c r="W177" s="65"/>
      <c r="X177" s="65"/>
      <c r="Y177" s="53"/>
      <c r="Z177" s="48">
        <v>788000000</v>
      </c>
      <c r="AA177" s="48"/>
      <c r="AB177" s="48"/>
      <c r="AC177" s="48"/>
      <c r="AD177" s="48"/>
      <c r="AE177" s="48"/>
      <c r="AF177" s="48"/>
      <c r="AG177" s="48">
        <v>788000000</v>
      </c>
      <c r="AH177" s="48">
        <v>4568000000</v>
      </c>
      <c r="AI177" s="47">
        <v>2805000000</v>
      </c>
      <c r="AJ177" s="65"/>
      <c r="AK177" s="53"/>
      <c r="AL177" s="47"/>
      <c r="AM177" s="65"/>
      <c r="AN177" s="65"/>
      <c r="AO177" s="53"/>
      <c r="AP177" s="47">
        <v>616000000</v>
      </c>
      <c r="AQ177" s="65"/>
      <c r="AR177" s="65"/>
      <c r="AS177" s="65"/>
      <c r="AT177" s="65"/>
      <c r="AU177" s="65"/>
      <c r="AV177" s="65"/>
      <c r="AW177" s="65"/>
      <c r="AX177" s="65"/>
      <c r="AY177" s="65"/>
      <c r="AZ177" s="53">
        <v>616000000</v>
      </c>
      <c r="BA177" s="48">
        <v>3421000000</v>
      </c>
      <c r="BB177" s="48">
        <v>7989000000</v>
      </c>
      <c r="BC177" s="47">
        <v>2461000000</v>
      </c>
      <c r="BD177" s="65">
        <v>1181000000</v>
      </c>
      <c r="BE177" s="65">
        <v>10000000</v>
      </c>
      <c r="BF177" s="65"/>
      <c r="BG177" s="53">
        <v>1270000000</v>
      </c>
      <c r="BH177" s="47">
        <v>0</v>
      </c>
      <c r="BI177" s="65"/>
      <c r="BJ177" s="65"/>
      <c r="BK177" s="53"/>
      <c r="BL177" s="47"/>
      <c r="BM177" s="65"/>
      <c r="BN177" s="65"/>
      <c r="BO177" s="65"/>
      <c r="BP177" s="65"/>
      <c r="BQ177" s="53"/>
      <c r="BR177" s="48">
        <v>2461000000</v>
      </c>
      <c r="BS177" s="47">
        <v>1249000000</v>
      </c>
      <c r="BT177" s="65"/>
      <c r="BU177" s="53"/>
      <c r="BV177" s="47">
        <v>1135000000</v>
      </c>
      <c r="BW177" s="65"/>
      <c r="BX177" s="65"/>
      <c r="BY177" s="65"/>
      <c r="BZ177" s="65"/>
      <c r="CA177" s="65"/>
      <c r="CB177" s="65"/>
      <c r="CC177" s="65"/>
      <c r="CD177" s="65"/>
      <c r="CE177" s="65"/>
      <c r="CF177" s="53">
        <v>1135000000</v>
      </c>
      <c r="CG177" s="48">
        <v>2384000000</v>
      </c>
      <c r="CH177" s="74">
        <v>4845000000</v>
      </c>
      <c r="CI177" s="48"/>
      <c r="CJ177" s="47">
        <v>27000000</v>
      </c>
      <c r="CK177" s="65"/>
      <c r="CL177" s="65"/>
      <c r="CM177" s="53"/>
      <c r="CN177" s="38"/>
      <c r="CO177" s="65">
        <v>3081000000</v>
      </c>
      <c r="CP177" s="53">
        <v>36000000</v>
      </c>
      <c r="CQ177" s="38">
        <v>3144000000</v>
      </c>
      <c r="CR177" s="65"/>
      <c r="CS177" s="51">
        <v>3144000000</v>
      </c>
      <c r="CT177" s="48">
        <v>7989000000</v>
      </c>
    </row>
    <row r="178" spans="1:98" x14ac:dyDescent="0.2">
      <c r="A178" s="63" t="s">
        <v>544</v>
      </c>
      <c r="B178" s="63" t="s">
        <v>545</v>
      </c>
      <c r="C178" s="63" t="str">
        <f>VLOOKUP(A178,'[1]S&amp;P 500 Wikipedia'!A:D,3,FALSE)</f>
        <v>Consumer Discretionary</v>
      </c>
      <c r="D178" s="63">
        <v>388839</v>
      </c>
      <c r="E178" s="63" t="s">
        <v>16</v>
      </c>
      <c r="F178" s="63">
        <v>2017</v>
      </c>
      <c r="G178" s="63" t="s">
        <v>17</v>
      </c>
      <c r="H178" s="64">
        <v>43100</v>
      </c>
      <c r="I178" s="64">
        <v>43152</v>
      </c>
      <c r="J178" s="64">
        <v>43313</v>
      </c>
      <c r="K178" s="63">
        <v>187606000</v>
      </c>
      <c r="L178" s="63">
        <v>188915000</v>
      </c>
      <c r="M178" s="63" t="s">
        <v>2502</v>
      </c>
      <c r="N178" s="47">
        <v>1053175000</v>
      </c>
      <c r="O178" s="65">
        <v>891488000</v>
      </c>
      <c r="P178" s="53">
        <v>161687000</v>
      </c>
      <c r="Q178" s="47">
        <v>590882000</v>
      </c>
      <c r="R178" s="65">
        <v>590882000</v>
      </c>
      <c r="S178" s="53"/>
      <c r="T178" s="48"/>
      <c r="U178" s="47">
        <v>517644000</v>
      </c>
      <c r="V178" s="65"/>
      <c r="W178" s="65"/>
      <c r="X178" s="65"/>
      <c r="Y178" s="53"/>
      <c r="Z178" s="48">
        <v>184437000</v>
      </c>
      <c r="AA178" s="48">
        <v>153912000</v>
      </c>
      <c r="AB178" s="48"/>
      <c r="AC178" s="48"/>
      <c r="AD178" s="48"/>
      <c r="AE178" s="48"/>
      <c r="AF178" s="48"/>
      <c r="AG178" s="48">
        <v>30525000</v>
      </c>
      <c r="AH178" s="48">
        <v>2346138000</v>
      </c>
      <c r="AI178" s="47">
        <v>595684000</v>
      </c>
      <c r="AJ178" s="65"/>
      <c r="AK178" s="53"/>
      <c r="AL178" s="47">
        <v>1260033000</v>
      </c>
      <c r="AM178" s="65"/>
      <c r="AN178" s="65"/>
      <c r="AO178" s="53"/>
      <c r="AP178" s="47">
        <v>746434000</v>
      </c>
      <c r="AQ178" s="65">
        <v>409801000</v>
      </c>
      <c r="AR178" s="65"/>
      <c r="AS178" s="65"/>
      <c r="AT178" s="65"/>
      <c r="AU178" s="65">
        <v>195981000</v>
      </c>
      <c r="AV178" s="65"/>
      <c r="AW178" s="65"/>
      <c r="AX178" s="65"/>
      <c r="AY178" s="65"/>
      <c r="AZ178" s="53">
        <v>140652000</v>
      </c>
      <c r="BA178" s="48">
        <v>2602151000</v>
      </c>
      <c r="BB178" s="48">
        <v>4948289000</v>
      </c>
      <c r="BC178" s="47">
        <v>688975000</v>
      </c>
      <c r="BD178" s="65">
        <v>169640000</v>
      </c>
      <c r="BE178" s="65"/>
      <c r="BF178" s="65">
        <v>95975000</v>
      </c>
      <c r="BG178" s="53">
        <v>423360000</v>
      </c>
      <c r="BH178" s="47"/>
      <c r="BI178" s="65"/>
      <c r="BJ178" s="65"/>
      <c r="BK178" s="53"/>
      <c r="BL178" s="47">
        <v>103140000</v>
      </c>
      <c r="BM178" s="65">
        <v>103140000</v>
      </c>
      <c r="BN178" s="65"/>
      <c r="BO178" s="65"/>
      <c r="BP178" s="65"/>
      <c r="BQ178" s="53"/>
      <c r="BR178" s="48">
        <v>792115000</v>
      </c>
      <c r="BS178" s="47"/>
      <c r="BT178" s="65"/>
      <c r="BU178" s="53"/>
      <c r="BV178" s="47">
        <v>303755000</v>
      </c>
      <c r="BW178" s="65"/>
      <c r="BX178" s="65"/>
      <c r="BY178" s="65"/>
      <c r="BZ178" s="65"/>
      <c r="CA178" s="65"/>
      <c r="CB178" s="65">
        <v>87060000</v>
      </c>
      <c r="CC178" s="65">
        <v>76612000</v>
      </c>
      <c r="CD178" s="65"/>
      <c r="CE178" s="65"/>
      <c r="CF178" s="53">
        <v>140083000</v>
      </c>
      <c r="CG178" s="48">
        <v>303755000</v>
      </c>
      <c r="CH178" s="74">
        <v>1095870000</v>
      </c>
      <c r="CI178" s="48"/>
      <c r="CJ178" s="47">
        <v>1846365000</v>
      </c>
      <c r="CK178" s="65"/>
      <c r="CL178" s="65"/>
      <c r="CM178" s="53"/>
      <c r="CN178" s="38">
        <v>-468818000</v>
      </c>
      <c r="CO178" s="65">
        <v>2418444000</v>
      </c>
      <c r="CP178" s="53">
        <v>56428000</v>
      </c>
      <c r="CQ178" s="38">
        <v>3852419000</v>
      </c>
      <c r="CR178" s="65"/>
      <c r="CS178" s="51">
        <v>3852419000</v>
      </c>
      <c r="CT178" s="48">
        <v>4948289000</v>
      </c>
    </row>
    <row r="179" spans="1:98" x14ac:dyDescent="0.2">
      <c r="A179" s="63" t="s">
        <v>571</v>
      </c>
      <c r="B179" s="63" t="s">
        <v>572</v>
      </c>
      <c r="C179" s="63" t="str">
        <f>VLOOKUP(A179,'[1]S&amp;P 500 Wikipedia'!A:D,3,FALSE)</f>
        <v>Industrials</v>
      </c>
      <c r="D179" s="63">
        <v>504823</v>
      </c>
      <c r="E179" s="63" t="s">
        <v>16</v>
      </c>
      <c r="F179" s="63">
        <v>2017</v>
      </c>
      <c r="G179" s="63" t="s">
        <v>17</v>
      </c>
      <c r="H179" s="64">
        <v>43100</v>
      </c>
      <c r="I179" s="64">
        <v>43157</v>
      </c>
      <c r="J179" s="64">
        <v>43307</v>
      </c>
      <c r="K179" s="63">
        <v>56650579</v>
      </c>
      <c r="L179" s="63">
        <v>56921126</v>
      </c>
      <c r="M179" s="63" t="s">
        <v>2503</v>
      </c>
      <c r="N179" s="47">
        <v>326876000</v>
      </c>
      <c r="O179" s="65">
        <v>326876000</v>
      </c>
      <c r="P179" s="53"/>
      <c r="Q179" s="47">
        <v>1325186000</v>
      </c>
      <c r="R179" s="65">
        <v>1325186000</v>
      </c>
      <c r="S179" s="53"/>
      <c r="T179" s="48"/>
      <c r="U179" s="47">
        <v>1429199000</v>
      </c>
      <c r="V179" s="65"/>
      <c r="W179" s="65"/>
      <c r="X179" s="65"/>
      <c r="Y179" s="53"/>
      <c r="Z179" s="48">
        <v>124728000</v>
      </c>
      <c r="AA179" s="48">
        <v>86667000</v>
      </c>
      <c r="AB179" s="48"/>
      <c r="AC179" s="48"/>
      <c r="AD179" s="48"/>
      <c r="AE179" s="48">
        <v>38061000</v>
      </c>
      <c r="AF179" s="48"/>
      <c r="AG179" s="48"/>
      <c r="AH179" s="48">
        <v>3205989000</v>
      </c>
      <c r="AI179" s="47">
        <v>1391967000</v>
      </c>
      <c r="AJ179" s="65"/>
      <c r="AK179" s="53"/>
      <c r="AL179" s="47"/>
      <c r="AM179" s="65"/>
      <c r="AN179" s="65"/>
      <c r="AO179" s="53"/>
      <c r="AP179" s="47">
        <v>1206298000</v>
      </c>
      <c r="AQ179" s="65">
        <v>569115000</v>
      </c>
      <c r="AR179" s="65">
        <v>543903000</v>
      </c>
      <c r="AS179" s="65"/>
      <c r="AT179" s="65"/>
      <c r="AU179" s="65">
        <v>22362000</v>
      </c>
      <c r="AV179" s="65"/>
      <c r="AW179" s="65"/>
      <c r="AX179" s="65"/>
      <c r="AY179" s="65"/>
      <c r="AZ179" s="53">
        <v>70918000</v>
      </c>
      <c r="BA179" s="48">
        <v>2598265000</v>
      </c>
      <c r="BB179" s="48">
        <v>5804254000</v>
      </c>
      <c r="BC179" s="47">
        <v>1412349000</v>
      </c>
      <c r="BD179" s="65">
        <v>731582000</v>
      </c>
      <c r="BE179" s="65">
        <v>19759000</v>
      </c>
      <c r="BF179" s="65"/>
      <c r="BG179" s="53">
        <v>661008000</v>
      </c>
      <c r="BH179" s="47">
        <v>94312000</v>
      </c>
      <c r="BI179" s="65"/>
      <c r="BJ179" s="65"/>
      <c r="BK179" s="53"/>
      <c r="BL179" s="47"/>
      <c r="BM179" s="65"/>
      <c r="BN179" s="65"/>
      <c r="BO179" s="65"/>
      <c r="BP179" s="65"/>
      <c r="BQ179" s="53"/>
      <c r="BR179" s="48">
        <v>1506661000</v>
      </c>
      <c r="BS179" s="47">
        <v>2248036000</v>
      </c>
      <c r="BT179" s="65"/>
      <c r="BU179" s="53"/>
      <c r="BV179" s="47">
        <v>221824000</v>
      </c>
      <c r="BW179" s="65"/>
      <c r="BX179" s="65">
        <v>110114000</v>
      </c>
      <c r="BY179" s="65"/>
      <c r="BZ179" s="65">
        <v>110114000</v>
      </c>
      <c r="CA179" s="65"/>
      <c r="CB179" s="65"/>
      <c r="CC179" s="65">
        <v>111710000</v>
      </c>
      <c r="CD179" s="65"/>
      <c r="CE179" s="65"/>
      <c r="CF179" s="53"/>
      <c r="CG179" s="48">
        <v>2469860000</v>
      </c>
      <c r="CH179" s="74">
        <v>3976521000</v>
      </c>
      <c r="CI179" s="48">
        <v>0</v>
      </c>
      <c r="CJ179" s="47">
        <v>1095323000</v>
      </c>
      <c r="CK179" s="65"/>
      <c r="CL179" s="65"/>
      <c r="CM179" s="53"/>
      <c r="CN179" s="38">
        <v>-6675709000</v>
      </c>
      <c r="CO179" s="65">
        <v>7405192000</v>
      </c>
      <c r="CP179" s="53">
        <v>-134674000</v>
      </c>
      <c r="CQ179" s="38">
        <v>1690132000</v>
      </c>
      <c r="CR179" s="65">
        <v>137601000</v>
      </c>
      <c r="CS179" s="51">
        <v>1827733000</v>
      </c>
      <c r="CT179" s="48">
        <v>5804254000</v>
      </c>
    </row>
    <row r="180" spans="1:98" x14ac:dyDescent="0.2">
      <c r="A180" s="63" t="s">
        <v>577</v>
      </c>
      <c r="B180" s="63" t="s">
        <v>578</v>
      </c>
      <c r="C180" s="63" t="str">
        <f>VLOOKUP(A180,'[1]S&amp;P 500 Wikipedia'!A:D,3,FALSE)</f>
        <v>Energy</v>
      </c>
      <c r="D180" s="63">
        <v>378158</v>
      </c>
      <c r="E180" s="63" t="s">
        <v>16</v>
      </c>
      <c r="F180" s="63">
        <v>2017</v>
      </c>
      <c r="G180" s="63" t="s">
        <v>17</v>
      </c>
      <c r="H180" s="64">
        <v>43100</v>
      </c>
      <c r="I180" s="64">
        <v>43140</v>
      </c>
      <c r="J180" s="64">
        <v>43140</v>
      </c>
      <c r="K180" s="63">
        <v>872000000</v>
      </c>
      <c r="L180" s="63">
        <v>869000000</v>
      </c>
      <c r="M180" s="63" t="s">
        <v>2197</v>
      </c>
      <c r="N180" s="47">
        <v>2337000000</v>
      </c>
      <c r="O180" s="65">
        <v>2337000000</v>
      </c>
      <c r="P180" s="53"/>
      <c r="Q180" s="47">
        <v>5036000000</v>
      </c>
      <c r="R180" s="65">
        <v>5036000000</v>
      </c>
      <c r="S180" s="53"/>
      <c r="T180" s="48"/>
      <c r="U180" s="47">
        <v>2396000000</v>
      </c>
      <c r="V180" s="65"/>
      <c r="W180" s="65"/>
      <c r="X180" s="65"/>
      <c r="Y180" s="53"/>
      <c r="Z180" s="48">
        <v>1008000000</v>
      </c>
      <c r="AA180" s="48"/>
      <c r="AB180" s="48"/>
      <c r="AC180" s="48"/>
      <c r="AD180" s="48"/>
      <c r="AE180" s="48">
        <v>133000000</v>
      </c>
      <c r="AF180" s="48"/>
      <c r="AG180" s="48">
        <v>875000000</v>
      </c>
      <c r="AH180" s="48">
        <v>10777000000</v>
      </c>
      <c r="AI180" s="47">
        <v>8521000000</v>
      </c>
      <c r="AJ180" s="65"/>
      <c r="AK180" s="53"/>
      <c r="AL180" s="47"/>
      <c r="AM180" s="65"/>
      <c r="AN180" s="65"/>
      <c r="AO180" s="53"/>
      <c r="AP180" s="47">
        <v>5787000000</v>
      </c>
      <c r="AQ180" s="65"/>
      <c r="AR180" s="65">
        <v>2693000000</v>
      </c>
      <c r="AS180" s="65"/>
      <c r="AT180" s="65"/>
      <c r="AU180" s="65">
        <v>1230000000</v>
      </c>
      <c r="AV180" s="65"/>
      <c r="AW180" s="65"/>
      <c r="AX180" s="65"/>
      <c r="AY180" s="65"/>
      <c r="AZ180" s="53">
        <v>1864000000</v>
      </c>
      <c r="BA180" s="48">
        <v>14308000000</v>
      </c>
      <c r="BB180" s="48">
        <v>25085000000</v>
      </c>
      <c r="BC180" s="47">
        <v>3300000000</v>
      </c>
      <c r="BD180" s="65">
        <v>2554000000</v>
      </c>
      <c r="BE180" s="65"/>
      <c r="BF180" s="65"/>
      <c r="BG180" s="53">
        <v>746000000</v>
      </c>
      <c r="BH180" s="47">
        <v>512000000</v>
      </c>
      <c r="BI180" s="65"/>
      <c r="BJ180" s="65"/>
      <c r="BK180" s="53"/>
      <c r="BL180" s="47">
        <v>1050000000</v>
      </c>
      <c r="BM180" s="65">
        <v>257000000</v>
      </c>
      <c r="BN180" s="65"/>
      <c r="BO180" s="65"/>
      <c r="BP180" s="65"/>
      <c r="BQ180" s="53">
        <v>793000000</v>
      </c>
      <c r="BR180" s="48">
        <v>4862000000</v>
      </c>
      <c r="BS180" s="47">
        <v>10430000000</v>
      </c>
      <c r="BT180" s="65"/>
      <c r="BU180" s="53"/>
      <c r="BV180" s="47">
        <v>1444000000</v>
      </c>
      <c r="BW180" s="65"/>
      <c r="BX180" s="65"/>
      <c r="BY180" s="65"/>
      <c r="BZ180" s="65"/>
      <c r="CA180" s="65">
        <v>609000000</v>
      </c>
      <c r="CB180" s="65"/>
      <c r="CC180" s="65"/>
      <c r="CD180" s="65"/>
      <c r="CE180" s="65"/>
      <c r="CF180" s="53">
        <v>835000000</v>
      </c>
      <c r="CG180" s="48">
        <v>11874000000</v>
      </c>
      <c r="CH180" s="74">
        <v>16736000000</v>
      </c>
      <c r="CI180" s="48"/>
      <c r="CJ180" s="47">
        <v>2880000000</v>
      </c>
      <c r="CK180" s="65"/>
      <c r="CL180" s="65"/>
      <c r="CM180" s="53"/>
      <c r="CN180" s="38">
        <v>-6757000000</v>
      </c>
      <c r="CO180" s="65">
        <v>12668000000</v>
      </c>
      <c r="CP180" s="53">
        <v>-469000000</v>
      </c>
      <c r="CQ180" s="38">
        <v>8322000000</v>
      </c>
      <c r="CR180" s="65">
        <v>27000000</v>
      </c>
      <c r="CS180" s="51">
        <v>8349000000</v>
      </c>
      <c r="CT180" s="48">
        <v>25085000000</v>
      </c>
    </row>
    <row r="181" spans="1:98" x14ac:dyDescent="0.2">
      <c r="A181" s="63" t="s">
        <v>583</v>
      </c>
      <c r="B181" s="63" t="s">
        <v>584</v>
      </c>
      <c r="C181" s="63" t="str">
        <f>VLOOKUP(A181,'[1]S&amp;P 500 Wikipedia'!A:D,3,FALSE)</f>
        <v>Consumer Discretionary</v>
      </c>
      <c r="D181" s="63">
        <v>249756</v>
      </c>
      <c r="E181" s="63" t="s">
        <v>16</v>
      </c>
      <c r="F181" s="63">
        <v>2017</v>
      </c>
      <c r="G181" s="63" t="s">
        <v>17</v>
      </c>
      <c r="H181" s="64">
        <v>43100</v>
      </c>
      <c r="I181" s="64">
        <v>43157</v>
      </c>
      <c r="J181" s="64">
        <v>43222</v>
      </c>
      <c r="K181" s="63">
        <v>124541000</v>
      </c>
      <c r="L181" s="63">
        <v>122494000</v>
      </c>
      <c r="M181" s="63" t="s">
        <v>2504</v>
      </c>
      <c r="N181" s="47">
        <v>1581234000</v>
      </c>
      <c r="O181" s="65">
        <v>1581234000</v>
      </c>
      <c r="P181" s="53"/>
      <c r="Q181" s="47">
        <v>1405399000</v>
      </c>
      <c r="R181" s="65">
        <v>1405399000</v>
      </c>
      <c r="S181" s="53"/>
      <c r="T181" s="48"/>
      <c r="U181" s="47">
        <v>433293000</v>
      </c>
      <c r="V181" s="65"/>
      <c r="W181" s="65"/>
      <c r="X181" s="65"/>
      <c r="Y181" s="53"/>
      <c r="Z181" s="48">
        <v>214000000</v>
      </c>
      <c r="AA181" s="48">
        <v>214000000</v>
      </c>
      <c r="AB181" s="48"/>
      <c r="AC181" s="48"/>
      <c r="AD181" s="48"/>
      <c r="AE181" s="48"/>
      <c r="AF181" s="48"/>
      <c r="AG181" s="48"/>
      <c r="AH181" s="48">
        <v>3633926000</v>
      </c>
      <c r="AI181" s="47">
        <v>259710000</v>
      </c>
      <c r="AJ181" s="65"/>
      <c r="AK181" s="53"/>
      <c r="AL181" s="47"/>
      <c r="AM181" s="65"/>
      <c r="AN181" s="65"/>
      <c r="AO181" s="53"/>
      <c r="AP181" s="47">
        <v>1396347000</v>
      </c>
      <c r="AQ181" s="65"/>
      <c r="AR181" s="65">
        <v>573063000</v>
      </c>
      <c r="AS181" s="65">
        <v>217382000</v>
      </c>
      <c r="AT181" s="65"/>
      <c r="AU181" s="65"/>
      <c r="AV181" s="65"/>
      <c r="AW181" s="65"/>
      <c r="AX181" s="65"/>
      <c r="AY181" s="65"/>
      <c r="AZ181" s="53">
        <v>605902000</v>
      </c>
      <c r="BA181" s="48">
        <v>1656057000</v>
      </c>
      <c r="BB181" s="48">
        <v>5289983000</v>
      </c>
      <c r="BC181" s="47">
        <v>1096740000</v>
      </c>
      <c r="BD181" s="65">
        <v>348476000</v>
      </c>
      <c r="BE181" s="65"/>
      <c r="BF181" s="65"/>
      <c r="BG181" s="53">
        <v>748264000</v>
      </c>
      <c r="BH181" s="47">
        <v>154957000</v>
      </c>
      <c r="BI181" s="65">
        <v>154957000</v>
      </c>
      <c r="BJ181" s="65"/>
      <c r="BK181" s="53">
        <v>0</v>
      </c>
      <c r="BL181" s="47"/>
      <c r="BM181" s="65"/>
      <c r="BN181" s="65"/>
      <c r="BO181" s="65"/>
      <c r="BP181" s="65"/>
      <c r="BQ181" s="53"/>
      <c r="BR181" s="48">
        <v>1251697000</v>
      </c>
      <c r="BS181" s="47">
        <v>1693609000</v>
      </c>
      <c r="BT181" s="65"/>
      <c r="BU181" s="53"/>
      <c r="BV181" s="47">
        <v>514720000</v>
      </c>
      <c r="BW181" s="65"/>
      <c r="BX181" s="65"/>
      <c r="BY181" s="65"/>
      <c r="BZ181" s="65"/>
      <c r="CA181" s="65"/>
      <c r="CB181" s="65"/>
      <c r="CC181" s="65"/>
      <c r="CD181" s="65"/>
      <c r="CE181" s="65"/>
      <c r="CF181" s="53">
        <v>514720000</v>
      </c>
      <c r="CG181" s="48">
        <v>2208329000</v>
      </c>
      <c r="CH181" s="74">
        <v>3460026000</v>
      </c>
      <c r="CI181" s="48">
        <v>0</v>
      </c>
      <c r="CJ181" s="47">
        <v>1155452000</v>
      </c>
      <c r="CK181" s="65">
        <v>104847000</v>
      </c>
      <c r="CL181" s="65">
        <v>1050605000</v>
      </c>
      <c r="CM181" s="53"/>
      <c r="CN181" s="38">
        <v>-3346292000</v>
      </c>
      <c r="CO181" s="65">
        <v>4260222000</v>
      </c>
      <c r="CP181" s="53">
        <v>-239425000</v>
      </c>
      <c r="CQ181" s="38">
        <v>1829957000</v>
      </c>
      <c r="CR181" s="65"/>
      <c r="CS181" s="51">
        <v>1829957000</v>
      </c>
      <c r="CT181" s="48">
        <v>5289983000</v>
      </c>
    </row>
    <row r="182" spans="1:98" x14ac:dyDescent="0.2">
      <c r="A182" s="63" t="s">
        <v>580</v>
      </c>
      <c r="B182" s="63" t="s">
        <v>581</v>
      </c>
      <c r="C182" s="63" t="str">
        <f>VLOOKUP(A182,'[1]S&amp;P 500 Wikipedia'!A:D,3,FALSE)</f>
        <v>Consumer Discretionary</v>
      </c>
      <c r="D182" s="63">
        <v>331419</v>
      </c>
      <c r="E182" s="63" t="s">
        <v>16</v>
      </c>
      <c r="F182" s="63">
        <v>2017</v>
      </c>
      <c r="G182" s="63" t="s">
        <v>17</v>
      </c>
      <c r="H182" s="64">
        <v>43100</v>
      </c>
      <c r="I182" s="64">
        <v>43140</v>
      </c>
      <c r="J182" s="64">
        <v>43140</v>
      </c>
      <c r="K182" s="63">
        <v>365508000</v>
      </c>
      <c r="L182" s="63">
        <v>366301000</v>
      </c>
      <c r="M182" s="63" t="s">
        <v>2199</v>
      </c>
      <c r="N182" s="47">
        <v>421566000</v>
      </c>
      <c r="O182" s="65">
        <v>421566000</v>
      </c>
      <c r="P182" s="53"/>
      <c r="Q182" s="47">
        <v>903318000</v>
      </c>
      <c r="R182" s="65">
        <v>903318000</v>
      </c>
      <c r="S182" s="53"/>
      <c r="T182" s="48"/>
      <c r="U182" s="47">
        <v>1874990000</v>
      </c>
      <c r="V182" s="65"/>
      <c r="W182" s="65"/>
      <c r="X182" s="65"/>
      <c r="Y182" s="53"/>
      <c r="Z182" s="48">
        <v>186496000</v>
      </c>
      <c r="AA182" s="48"/>
      <c r="AB182" s="48"/>
      <c r="AC182" s="48"/>
      <c r="AD182" s="48"/>
      <c r="AE182" s="48"/>
      <c r="AF182" s="48">
        <v>0</v>
      </c>
      <c r="AG182" s="48">
        <v>186496000</v>
      </c>
      <c r="AH182" s="48">
        <v>3386370000</v>
      </c>
      <c r="AI182" s="47">
        <v>623991000</v>
      </c>
      <c r="AJ182" s="65">
        <v>623991000</v>
      </c>
      <c r="AK182" s="53"/>
      <c r="AL182" s="47"/>
      <c r="AM182" s="65"/>
      <c r="AN182" s="65"/>
      <c r="AO182" s="53"/>
      <c r="AP182" s="47">
        <v>2884414000</v>
      </c>
      <c r="AQ182" s="65">
        <v>1402857000</v>
      </c>
      <c r="AR182" s="65">
        <v>1167007000</v>
      </c>
      <c r="AS182" s="65"/>
      <c r="AT182" s="65"/>
      <c r="AU182" s="65">
        <v>234932000</v>
      </c>
      <c r="AV182" s="65"/>
      <c r="AW182" s="65"/>
      <c r="AX182" s="65"/>
      <c r="AY182" s="65"/>
      <c r="AZ182" s="53">
        <v>79618000</v>
      </c>
      <c r="BA182" s="48">
        <v>3508405000</v>
      </c>
      <c r="BB182" s="48">
        <v>6894775000</v>
      </c>
      <c r="BC182" s="47">
        <v>867649000</v>
      </c>
      <c r="BD182" s="65">
        <v>867649000</v>
      </c>
      <c r="BE182" s="65"/>
      <c r="BF182" s="65"/>
      <c r="BG182" s="53"/>
      <c r="BH182" s="47">
        <v>261462000</v>
      </c>
      <c r="BI182" s="65"/>
      <c r="BJ182" s="65"/>
      <c r="BK182" s="53"/>
      <c r="BL182" s="47">
        <v>649634000</v>
      </c>
      <c r="BM182" s="65"/>
      <c r="BN182" s="65"/>
      <c r="BO182" s="65"/>
      <c r="BP182" s="65">
        <v>0</v>
      </c>
      <c r="BQ182" s="53">
        <v>649634000</v>
      </c>
      <c r="BR182" s="48">
        <v>1778745000</v>
      </c>
      <c r="BS182" s="47">
        <v>3702054000</v>
      </c>
      <c r="BT182" s="65"/>
      <c r="BU182" s="53"/>
      <c r="BV182" s="47">
        <v>727774000</v>
      </c>
      <c r="BW182" s="65"/>
      <c r="BX182" s="65">
        <v>405238000</v>
      </c>
      <c r="BY182" s="65"/>
      <c r="BZ182" s="65"/>
      <c r="CA182" s="65"/>
      <c r="CB182" s="65"/>
      <c r="CC182" s="65">
        <v>137226000</v>
      </c>
      <c r="CD182" s="65"/>
      <c r="CE182" s="65"/>
      <c r="CF182" s="53">
        <v>185310000</v>
      </c>
      <c r="CG182" s="48">
        <v>4429828000</v>
      </c>
      <c r="CH182" s="74">
        <v>6208573000</v>
      </c>
      <c r="CI182" s="48">
        <v>0</v>
      </c>
      <c r="CJ182" s="47">
        <v>275063000</v>
      </c>
      <c r="CK182" s="65"/>
      <c r="CL182" s="65"/>
      <c r="CM182" s="53"/>
      <c r="CN182" s="38"/>
      <c r="CO182" s="65">
        <v>850345000</v>
      </c>
      <c r="CP182" s="53">
        <v>-439206000</v>
      </c>
      <c r="CQ182" s="38">
        <v>686202000</v>
      </c>
      <c r="CR182" s="65"/>
      <c r="CS182" s="51">
        <v>686202000</v>
      </c>
      <c r="CT182" s="48">
        <v>6894775000</v>
      </c>
    </row>
    <row r="183" spans="1:98" x14ac:dyDescent="0.2">
      <c r="A183" s="63" t="s">
        <v>586</v>
      </c>
      <c r="B183" s="63" t="s">
        <v>587</v>
      </c>
      <c r="C183" s="63" t="str">
        <f>VLOOKUP(A183,'[1]S&amp;P 500 Wikipedia'!A:D,3,FALSE)</f>
        <v>Health Care</v>
      </c>
      <c r="D183" s="63">
        <v>378161</v>
      </c>
      <c r="E183" s="63" t="s">
        <v>16</v>
      </c>
      <c r="F183" s="63">
        <v>2017</v>
      </c>
      <c r="G183" s="63" t="s">
        <v>17</v>
      </c>
      <c r="H183" s="64">
        <v>43100</v>
      </c>
      <c r="I183" s="64">
        <v>43154</v>
      </c>
      <c r="J183" s="64">
        <v>43154</v>
      </c>
      <c r="K183" s="63">
        <v>352914000</v>
      </c>
      <c r="L183" s="63">
        <v>363732000</v>
      </c>
      <c r="M183" s="63" t="s">
        <v>2200</v>
      </c>
      <c r="N183" s="47">
        <v>732000000</v>
      </c>
      <c r="O183" s="65">
        <v>732000000</v>
      </c>
      <c r="P183" s="53"/>
      <c r="Q183" s="47">
        <v>6501000000</v>
      </c>
      <c r="R183" s="65">
        <v>6501000000</v>
      </c>
      <c r="S183" s="53"/>
      <c r="T183" s="48"/>
      <c r="U183" s="47">
        <v>1573000000</v>
      </c>
      <c r="V183" s="65"/>
      <c r="W183" s="65"/>
      <c r="X183" s="65"/>
      <c r="Y183" s="53"/>
      <c r="Z183" s="48">
        <v>1171000000</v>
      </c>
      <c r="AA183" s="48"/>
      <c r="AB183" s="48"/>
      <c r="AC183" s="48"/>
      <c r="AD183" s="48"/>
      <c r="AE183" s="48"/>
      <c r="AF183" s="48"/>
      <c r="AG183" s="48">
        <v>1171000000</v>
      </c>
      <c r="AH183" s="48">
        <v>9977000000</v>
      </c>
      <c r="AI183" s="47">
        <v>17895000000</v>
      </c>
      <c r="AJ183" s="65">
        <v>40084000000</v>
      </c>
      <c r="AK183" s="53">
        <v>-22189000000</v>
      </c>
      <c r="AL183" s="47">
        <v>617000000</v>
      </c>
      <c r="AM183" s="65"/>
      <c r="AN183" s="65"/>
      <c r="AO183" s="53"/>
      <c r="AP183" s="47">
        <v>8104000000</v>
      </c>
      <c r="AQ183" s="65">
        <v>7394000000</v>
      </c>
      <c r="AR183" s="65"/>
      <c r="AS183" s="65"/>
      <c r="AT183" s="65"/>
      <c r="AU183" s="65"/>
      <c r="AV183" s="65"/>
      <c r="AW183" s="65"/>
      <c r="AX183" s="65"/>
      <c r="AY183" s="65"/>
      <c r="AZ183" s="53">
        <v>710000000</v>
      </c>
      <c r="BA183" s="48">
        <v>26616000000</v>
      </c>
      <c r="BB183" s="48">
        <v>36593000000</v>
      </c>
      <c r="BC183" s="47">
        <v>5958000000</v>
      </c>
      <c r="BD183" s="65">
        <v>2606000000</v>
      </c>
      <c r="BE183" s="65"/>
      <c r="BF183" s="65"/>
      <c r="BG183" s="53">
        <v>3352000000</v>
      </c>
      <c r="BH183" s="47">
        <v>200000000</v>
      </c>
      <c r="BI183" s="65"/>
      <c r="BJ183" s="65"/>
      <c r="BK183" s="53"/>
      <c r="BL183" s="47"/>
      <c r="BM183" s="65"/>
      <c r="BN183" s="65"/>
      <c r="BO183" s="65"/>
      <c r="BP183" s="65"/>
      <c r="BQ183" s="53"/>
      <c r="BR183" s="48">
        <v>6158000000</v>
      </c>
      <c r="BS183" s="47">
        <v>32858000000</v>
      </c>
      <c r="BT183" s="65"/>
      <c r="BU183" s="53"/>
      <c r="BV183" s="47">
        <v>2572000000</v>
      </c>
      <c r="BW183" s="65"/>
      <c r="BX183" s="65"/>
      <c r="BY183" s="65"/>
      <c r="BZ183" s="65"/>
      <c r="CA183" s="65"/>
      <c r="CB183" s="65"/>
      <c r="CC183" s="65"/>
      <c r="CD183" s="65"/>
      <c r="CE183" s="65"/>
      <c r="CF183" s="53">
        <v>2572000000</v>
      </c>
      <c r="CG183" s="48">
        <v>35430000000</v>
      </c>
      <c r="CH183" s="74">
        <v>41588000000</v>
      </c>
      <c r="CI183" s="48"/>
      <c r="CJ183" s="47">
        <v>4000000</v>
      </c>
      <c r="CK183" s="65"/>
      <c r="CL183" s="65"/>
      <c r="CM183" s="53"/>
      <c r="CN183" s="38"/>
      <c r="CO183" s="65">
        <v>-6532000000</v>
      </c>
      <c r="CP183" s="53">
        <v>-278000000</v>
      </c>
      <c r="CQ183" s="38">
        <v>-6806000000</v>
      </c>
      <c r="CR183" s="65">
        <v>1811000000</v>
      </c>
      <c r="CS183" s="51">
        <v>-4995000000</v>
      </c>
      <c r="CT183" s="48">
        <v>36593000000</v>
      </c>
    </row>
    <row r="184" spans="1:98" x14ac:dyDescent="0.2">
      <c r="A184" s="63" t="s">
        <v>589</v>
      </c>
      <c r="B184" s="63" t="s">
        <v>590</v>
      </c>
      <c r="C184" s="63" t="str">
        <f>VLOOKUP(A184,'[1]S&amp;P 500 Wikipedia'!A:D,3,FALSE)</f>
        <v>Real Estate</v>
      </c>
      <c r="D184" s="63">
        <v>378162</v>
      </c>
      <c r="E184" s="63" t="s">
        <v>16</v>
      </c>
      <c r="F184" s="63">
        <v>2017</v>
      </c>
      <c r="G184" s="63" t="s">
        <v>17</v>
      </c>
      <c r="H184" s="64">
        <v>43100</v>
      </c>
      <c r="I184" s="64">
        <v>43144</v>
      </c>
      <c r="J184" s="64">
        <v>43510</v>
      </c>
      <c r="K184" s="63">
        <v>469116000</v>
      </c>
      <c r="L184" s="63">
        <v>462753000</v>
      </c>
      <c r="M184" s="63" t="s">
        <v>1726</v>
      </c>
      <c r="N184" s="47">
        <v>55306000</v>
      </c>
      <c r="O184" s="65">
        <v>55306000</v>
      </c>
      <c r="P184" s="53"/>
      <c r="Q184" s="47">
        <v>354059000</v>
      </c>
      <c r="R184" s="65">
        <v>354059000</v>
      </c>
      <c r="S184" s="53"/>
      <c r="T184" s="48"/>
      <c r="U184" s="47"/>
      <c r="V184" s="65"/>
      <c r="W184" s="65"/>
      <c r="X184" s="65"/>
      <c r="Y184" s="53"/>
      <c r="Z184" s="48">
        <v>741249000</v>
      </c>
      <c r="AA184" s="48"/>
      <c r="AB184" s="48"/>
      <c r="AC184" s="48"/>
      <c r="AD184" s="48"/>
      <c r="AE184" s="48"/>
      <c r="AF184" s="48"/>
      <c r="AG184" s="48">
        <v>741249000</v>
      </c>
      <c r="AH184" s="48">
        <v>1150614000</v>
      </c>
      <c r="AI184" s="47">
        <v>10731878000</v>
      </c>
      <c r="AJ184" s="65">
        <v>13473573000</v>
      </c>
      <c r="AK184" s="53">
        <v>-2741695000</v>
      </c>
      <c r="AL184" s="47"/>
      <c r="AM184" s="65"/>
      <c r="AN184" s="65"/>
      <c r="AO184" s="53"/>
      <c r="AP184" s="47">
        <v>2205969000</v>
      </c>
      <c r="AQ184" s="65">
        <v>410082000</v>
      </c>
      <c r="AR184" s="65"/>
      <c r="AS184" s="65"/>
      <c r="AT184" s="65"/>
      <c r="AU184" s="65"/>
      <c r="AV184" s="65"/>
      <c r="AW184" s="65"/>
      <c r="AX184" s="65">
        <v>417014000</v>
      </c>
      <c r="AY184" s="65">
        <v>800840000</v>
      </c>
      <c r="AZ184" s="53">
        <v>578033000</v>
      </c>
      <c r="BA184" s="48">
        <v>12937847000</v>
      </c>
      <c r="BB184" s="48">
        <v>14088461000</v>
      </c>
      <c r="BC184" s="47">
        <v>401738000</v>
      </c>
      <c r="BD184" s="65"/>
      <c r="BE184" s="65"/>
      <c r="BF184" s="65"/>
      <c r="BG184" s="53"/>
      <c r="BH184" s="47">
        <v>1017076000</v>
      </c>
      <c r="BI184" s="65">
        <v>1017076000</v>
      </c>
      <c r="BJ184" s="65"/>
      <c r="BK184" s="53"/>
      <c r="BL184" s="47">
        <v>144709000</v>
      </c>
      <c r="BM184" s="65">
        <v>144709000</v>
      </c>
      <c r="BN184" s="65"/>
      <c r="BO184" s="65"/>
      <c r="BP184" s="65"/>
      <c r="BQ184" s="53"/>
      <c r="BR184" s="48">
        <v>1563523000</v>
      </c>
      <c r="BS184" s="47">
        <v>6863390000</v>
      </c>
      <c r="BT184" s="65">
        <v>6863390000</v>
      </c>
      <c r="BU184" s="53"/>
      <c r="BV184" s="47">
        <v>66610000</v>
      </c>
      <c r="BW184" s="65"/>
      <c r="BX184" s="65"/>
      <c r="BY184" s="65"/>
      <c r="BZ184" s="65"/>
      <c r="CA184" s="65"/>
      <c r="CB184" s="65"/>
      <c r="CC184" s="65"/>
      <c r="CD184" s="65"/>
      <c r="CE184" s="65"/>
      <c r="CF184" s="53"/>
      <c r="CG184" s="48">
        <v>6930000000</v>
      </c>
      <c r="CH184" s="74">
        <v>8493523000</v>
      </c>
      <c r="CI184" s="48"/>
      <c r="CJ184" s="47">
        <v>8695549000</v>
      </c>
      <c r="CK184" s="65">
        <v>469436000</v>
      </c>
      <c r="CL184" s="65">
        <v>8226113000</v>
      </c>
      <c r="CM184" s="53"/>
      <c r="CN184" s="38"/>
      <c r="CO184" s="65"/>
      <c r="CP184" s="53">
        <v>-3394544000</v>
      </c>
      <c r="CQ184" s="38">
        <v>5301005000</v>
      </c>
      <c r="CR184" s="65">
        <v>293933000</v>
      </c>
      <c r="CS184" s="51">
        <v>5594938000</v>
      </c>
      <c r="CT184" s="48">
        <v>14088461000</v>
      </c>
    </row>
    <row r="185" spans="1:98" x14ac:dyDescent="0.2">
      <c r="A185" s="63" t="s">
        <v>610</v>
      </c>
      <c r="B185" s="63" t="s">
        <v>611</v>
      </c>
      <c r="C185" s="63" t="str">
        <f>VLOOKUP(A185,'[1]S&amp;P 500 Wikipedia'!A:D,3,FALSE)</f>
        <v>Consumer Discretionary</v>
      </c>
      <c r="D185" s="63">
        <v>261673</v>
      </c>
      <c r="E185" s="63" t="s">
        <v>16</v>
      </c>
      <c r="F185" s="63">
        <v>2017</v>
      </c>
      <c r="G185" s="63" t="s">
        <v>17</v>
      </c>
      <c r="H185" s="64">
        <v>43159</v>
      </c>
      <c r="I185" s="64">
        <v>43159</v>
      </c>
      <c r="J185" s="64">
        <v>43333</v>
      </c>
      <c r="K185" s="63">
        <v>1210000000</v>
      </c>
      <c r="L185" s="63">
        <v>1215000000</v>
      </c>
      <c r="M185" s="63" t="s">
        <v>2505</v>
      </c>
      <c r="N185" s="47">
        <v>3595000000</v>
      </c>
      <c r="O185" s="65">
        <v>3595000000</v>
      </c>
      <c r="P185" s="53"/>
      <c r="Q185" s="47">
        <v>1952000000</v>
      </c>
      <c r="R185" s="65">
        <v>1952000000</v>
      </c>
      <c r="S185" s="53"/>
      <c r="T185" s="48"/>
      <c r="U185" s="47">
        <v>12748000000</v>
      </c>
      <c r="V185" s="65"/>
      <c r="W185" s="65"/>
      <c r="X185" s="65"/>
      <c r="Y185" s="53"/>
      <c r="Z185" s="48">
        <v>638000000</v>
      </c>
      <c r="AA185" s="48"/>
      <c r="AB185" s="48"/>
      <c r="AC185" s="48"/>
      <c r="AD185" s="48"/>
      <c r="AE185" s="48"/>
      <c r="AF185" s="48"/>
      <c r="AG185" s="48">
        <v>638000000</v>
      </c>
      <c r="AH185" s="48">
        <v>18933000000</v>
      </c>
      <c r="AI185" s="47">
        <v>22075000000</v>
      </c>
      <c r="AJ185" s="65"/>
      <c r="AK185" s="53"/>
      <c r="AL185" s="47"/>
      <c r="AM185" s="65"/>
      <c r="AN185" s="65"/>
      <c r="AO185" s="53"/>
      <c r="AP185" s="47">
        <v>3521000000</v>
      </c>
      <c r="AQ185" s="65"/>
      <c r="AR185" s="65">
        <v>2275000000</v>
      </c>
      <c r="AS185" s="65"/>
      <c r="AT185" s="65"/>
      <c r="AU185" s="65"/>
      <c r="AV185" s="65"/>
      <c r="AW185" s="65"/>
      <c r="AX185" s="65"/>
      <c r="AY185" s="65"/>
      <c r="AZ185" s="53">
        <v>1246000000</v>
      </c>
      <c r="BA185" s="48">
        <v>25596000000</v>
      </c>
      <c r="BB185" s="48">
        <v>44529000000</v>
      </c>
      <c r="BC185" s="47">
        <v>11628000000</v>
      </c>
      <c r="BD185" s="65">
        <v>7244000000</v>
      </c>
      <c r="BE185" s="65"/>
      <c r="BF185" s="65"/>
      <c r="BG185" s="53">
        <v>4384000000</v>
      </c>
      <c r="BH185" s="47">
        <v>2761000000</v>
      </c>
      <c r="BI185" s="65"/>
      <c r="BJ185" s="65"/>
      <c r="BK185" s="53"/>
      <c r="BL185" s="47">
        <v>1805000000</v>
      </c>
      <c r="BM185" s="65">
        <v>1805000000</v>
      </c>
      <c r="BN185" s="65"/>
      <c r="BO185" s="65"/>
      <c r="BP185" s="65"/>
      <c r="BQ185" s="53"/>
      <c r="BR185" s="48">
        <v>16194000000</v>
      </c>
      <c r="BS185" s="47">
        <v>24267000000</v>
      </c>
      <c r="BT185" s="65"/>
      <c r="BU185" s="53"/>
      <c r="BV185" s="47">
        <v>2614000000</v>
      </c>
      <c r="BW185" s="65"/>
      <c r="BX185" s="65"/>
      <c r="BY185" s="65"/>
      <c r="BZ185" s="65"/>
      <c r="CA185" s="65"/>
      <c r="CB185" s="65"/>
      <c r="CC185" s="65"/>
      <c r="CD185" s="65"/>
      <c r="CE185" s="65"/>
      <c r="CF185" s="53">
        <v>2614000000</v>
      </c>
      <c r="CG185" s="48">
        <v>26881000000</v>
      </c>
      <c r="CH185" s="74">
        <v>43075000000</v>
      </c>
      <c r="CI185" s="48"/>
      <c r="CJ185" s="47">
        <v>10281000000</v>
      </c>
      <c r="CK185" s="65"/>
      <c r="CL185" s="65"/>
      <c r="CM185" s="53"/>
      <c r="CN185" s="38">
        <v>-48196000000</v>
      </c>
      <c r="CO185" s="65">
        <v>39935000000</v>
      </c>
      <c r="CP185" s="53">
        <v>-566000000</v>
      </c>
      <c r="CQ185" s="38">
        <v>1454000000</v>
      </c>
      <c r="CR185" s="65"/>
      <c r="CS185" s="51">
        <v>1454000000</v>
      </c>
      <c r="CT185" s="48">
        <v>44529000000</v>
      </c>
    </row>
    <row r="186" spans="1:98" x14ac:dyDescent="0.2">
      <c r="A186" s="63" t="s">
        <v>595</v>
      </c>
      <c r="B186" s="63" t="s">
        <v>596</v>
      </c>
      <c r="C186" s="63" t="str">
        <f>VLOOKUP(A186,'[1]S&amp;P 500 Wikipedia'!A:D,3,FALSE)</f>
        <v>Energy</v>
      </c>
      <c r="D186" s="63">
        <v>378163</v>
      </c>
      <c r="E186" s="63" t="s">
        <v>16</v>
      </c>
      <c r="F186" s="63">
        <v>2017</v>
      </c>
      <c r="G186" s="63" t="s">
        <v>17</v>
      </c>
      <c r="H186" s="64">
        <v>43100</v>
      </c>
      <c r="I186" s="64">
        <v>43152</v>
      </c>
      <c r="J186" s="64">
        <v>43221</v>
      </c>
      <c r="K186" s="63">
        <v>313600000</v>
      </c>
      <c r="L186" s="63">
        <v>313600000</v>
      </c>
      <c r="M186" s="75" t="s">
        <v>2506</v>
      </c>
      <c r="N186" s="47">
        <v>4847000000</v>
      </c>
      <c r="O186" s="65">
        <v>4847000000</v>
      </c>
      <c r="P186" s="53"/>
      <c r="Q186" s="35">
        <v>1024000000</v>
      </c>
      <c r="R186" s="36">
        <v>1024000000</v>
      </c>
      <c r="S186" s="53"/>
      <c r="T186" s="48"/>
      <c r="U186" s="47">
        <v>232000000</v>
      </c>
      <c r="V186" s="65"/>
      <c r="W186" s="65"/>
      <c r="X186" s="65"/>
      <c r="Y186" s="53"/>
      <c r="Z186" s="37">
        <v>54000000</v>
      </c>
      <c r="AA186" s="48"/>
      <c r="AB186" s="48"/>
      <c r="AC186" s="48"/>
      <c r="AD186" s="48"/>
      <c r="AE186" s="48"/>
      <c r="AF186" s="48"/>
      <c r="AG186" s="37">
        <v>54000000</v>
      </c>
      <c r="AH186" s="48">
        <v>6157000000</v>
      </c>
      <c r="AI186" s="47">
        <v>16192000000</v>
      </c>
      <c r="AJ186" s="65">
        <v>32504000000</v>
      </c>
      <c r="AK186" s="53">
        <v>-16312000000</v>
      </c>
      <c r="AL186" s="47"/>
      <c r="AM186" s="65"/>
      <c r="AN186" s="65"/>
      <c r="AO186" s="53"/>
      <c r="AP186" s="47">
        <v>763000000</v>
      </c>
      <c r="AQ186" s="65"/>
      <c r="AR186" s="65">
        <v>360000000</v>
      </c>
      <c r="AS186" s="65"/>
      <c r="AT186" s="65"/>
      <c r="AU186" s="65">
        <v>21000000</v>
      </c>
      <c r="AV186" s="65"/>
      <c r="AW186" s="65"/>
      <c r="AX186" s="65"/>
      <c r="AY186" s="65"/>
      <c r="AZ186" s="53">
        <v>382000000</v>
      </c>
      <c r="BA186" s="48">
        <v>16955000000</v>
      </c>
      <c r="BB186" s="48">
        <v>23112000000</v>
      </c>
      <c r="BC186" s="47">
        <v>1855000000</v>
      </c>
      <c r="BD186" s="65">
        <v>435000000</v>
      </c>
      <c r="BE186" s="65"/>
      <c r="BF186" s="65"/>
      <c r="BG186" s="53">
        <v>1420000000</v>
      </c>
      <c r="BH186" s="47">
        <v>580000000</v>
      </c>
      <c r="BI186" s="65"/>
      <c r="BJ186" s="65"/>
      <c r="BK186" s="53"/>
      <c r="BL186" s="47"/>
      <c r="BM186" s="65"/>
      <c r="BN186" s="65"/>
      <c r="BO186" s="65"/>
      <c r="BP186" s="65"/>
      <c r="BQ186" s="53"/>
      <c r="BR186" s="48">
        <v>2435000000</v>
      </c>
      <c r="BS186" s="47">
        <v>6397000000</v>
      </c>
      <c r="BT186" s="65"/>
      <c r="BU186" s="53"/>
      <c r="BV186" s="47">
        <v>1926000000</v>
      </c>
      <c r="BW186" s="65"/>
      <c r="BX186" s="65"/>
      <c r="BY186" s="65"/>
      <c r="BZ186" s="65"/>
      <c r="CA186" s="65"/>
      <c r="CB186" s="65"/>
      <c r="CC186" s="65">
        <v>429000000</v>
      </c>
      <c r="CD186" s="65"/>
      <c r="CE186" s="65"/>
      <c r="CF186" s="53">
        <v>1497000000</v>
      </c>
      <c r="CG186" s="48">
        <v>8323000000</v>
      </c>
      <c r="CH186" s="74">
        <v>10758000000</v>
      </c>
      <c r="CI186" s="48">
        <v>1000000</v>
      </c>
      <c r="CJ186" s="47">
        <v>6139000000</v>
      </c>
      <c r="CK186" s="65"/>
      <c r="CL186" s="65"/>
      <c r="CM186" s="53"/>
      <c r="CN186" s="38"/>
      <c r="CO186" s="65">
        <v>5597000000</v>
      </c>
      <c r="CP186" s="53">
        <v>-686000000</v>
      </c>
      <c r="CQ186" s="38">
        <v>11051000000</v>
      </c>
      <c r="CR186" s="65">
        <v>1303000000</v>
      </c>
      <c r="CS186" s="51">
        <v>12354000000</v>
      </c>
      <c r="CT186" s="48">
        <v>23112000000</v>
      </c>
    </row>
    <row r="187" spans="1:98" x14ac:dyDescent="0.2">
      <c r="A187" s="63" t="s">
        <v>604</v>
      </c>
      <c r="B187" s="63" t="s">
        <v>605</v>
      </c>
      <c r="C187" s="63" t="str">
        <f>VLOOKUP(A187,'[1]S&amp;P 500 Wikipedia'!A:D,3,FALSE)</f>
        <v>Energy</v>
      </c>
      <c r="D187" s="63">
        <v>684316</v>
      </c>
      <c r="E187" s="63" t="s">
        <v>16</v>
      </c>
      <c r="F187" s="63">
        <v>2015</v>
      </c>
      <c r="G187" s="63" t="s">
        <v>17</v>
      </c>
      <c r="H187" s="64">
        <v>42369</v>
      </c>
      <c r="I187" s="64">
        <v>42424</v>
      </c>
      <c r="J187" s="64">
        <v>42788</v>
      </c>
      <c r="K187" s="63">
        <v>181292000</v>
      </c>
      <c r="L187" s="63">
        <v>181841000</v>
      </c>
      <c r="M187" s="63" t="s">
        <v>2507</v>
      </c>
      <c r="N187" s="47">
        <v>210552000</v>
      </c>
      <c r="O187" s="65">
        <v>66533000</v>
      </c>
      <c r="P187" s="53">
        <v>144019000</v>
      </c>
      <c r="Q187" s="47">
        <v>351978000</v>
      </c>
      <c r="R187" s="65">
        <v>351978000</v>
      </c>
      <c r="S187" s="53"/>
      <c r="T187" s="48"/>
      <c r="U187" s="47">
        <v>841869000</v>
      </c>
      <c r="V187" s="65"/>
      <c r="W187" s="65"/>
      <c r="X187" s="65"/>
      <c r="Y187" s="53"/>
      <c r="Z187" s="48">
        <v>43666000</v>
      </c>
      <c r="AA187" s="48">
        <v>43666000</v>
      </c>
      <c r="AB187" s="48"/>
      <c r="AC187" s="48"/>
      <c r="AD187" s="48"/>
      <c r="AE187" s="48">
        <v>0</v>
      </c>
      <c r="AF187" s="48"/>
      <c r="AG187" s="48"/>
      <c r="AH187" s="48">
        <v>1448065000</v>
      </c>
      <c r="AI187" s="47">
        <v>4115662000</v>
      </c>
      <c r="AJ187" s="65">
        <v>5490189000</v>
      </c>
      <c r="AK187" s="53">
        <v>-1374527000</v>
      </c>
      <c r="AL187" s="47"/>
      <c r="AM187" s="65"/>
      <c r="AN187" s="65"/>
      <c r="AO187" s="53"/>
      <c r="AP187" s="47">
        <v>2824572000</v>
      </c>
      <c r="AQ187" s="65">
        <v>260918000</v>
      </c>
      <c r="AR187" s="65">
        <v>2331781000</v>
      </c>
      <c r="AS187" s="65"/>
      <c r="AT187" s="65"/>
      <c r="AU187" s="65"/>
      <c r="AV187" s="65"/>
      <c r="AW187" s="65"/>
      <c r="AX187" s="65"/>
      <c r="AY187" s="65"/>
      <c r="AZ187" s="53">
        <v>231873000</v>
      </c>
      <c r="BA187" s="48">
        <v>6940234000</v>
      </c>
      <c r="BB187" s="48">
        <v>8388299000</v>
      </c>
      <c r="BC187" s="47">
        <v>860615000</v>
      </c>
      <c r="BD187" s="65">
        <v>716490000</v>
      </c>
      <c r="BE187" s="65">
        <v>8142000</v>
      </c>
      <c r="BF187" s="65"/>
      <c r="BG187" s="53">
        <v>135983000</v>
      </c>
      <c r="BH187" s="47"/>
      <c r="BI187" s="65"/>
      <c r="BJ187" s="65"/>
      <c r="BK187" s="53"/>
      <c r="BL187" s="47"/>
      <c r="BM187" s="65"/>
      <c r="BN187" s="65"/>
      <c r="BO187" s="65"/>
      <c r="BP187" s="65"/>
      <c r="BQ187" s="53"/>
      <c r="BR187" s="48">
        <v>860615000</v>
      </c>
      <c r="BS187" s="47">
        <v>1040040000</v>
      </c>
      <c r="BT187" s="65"/>
      <c r="BU187" s="53"/>
      <c r="BV187" s="47">
        <v>677871000</v>
      </c>
      <c r="BW187" s="65"/>
      <c r="BX187" s="65"/>
      <c r="BY187" s="65"/>
      <c r="BZ187" s="65"/>
      <c r="CA187" s="65"/>
      <c r="CB187" s="65"/>
      <c r="CC187" s="65">
        <v>497906000</v>
      </c>
      <c r="CD187" s="65"/>
      <c r="CE187" s="65"/>
      <c r="CF187" s="53">
        <v>179965000</v>
      </c>
      <c r="CG187" s="48">
        <v>1717911000</v>
      </c>
      <c r="CH187" s="74">
        <v>2578526000</v>
      </c>
      <c r="CI187" s="48">
        <v>0</v>
      </c>
      <c r="CJ187" s="47">
        <v>4013612000</v>
      </c>
      <c r="CK187" s="65"/>
      <c r="CL187" s="65"/>
      <c r="CM187" s="53"/>
      <c r="CN187" s="38">
        <v>-2027231000</v>
      </c>
      <c r="CO187" s="65">
        <v>3271189000</v>
      </c>
      <c r="CP187" s="53">
        <v>-4155000</v>
      </c>
      <c r="CQ187" s="38">
        <v>5253415000</v>
      </c>
      <c r="CR187" s="65">
        <v>556358000</v>
      </c>
      <c r="CS187" s="51">
        <v>5809773000</v>
      </c>
      <c r="CT187" s="48">
        <v>8388299000</v>
      </c>
    </row>
    <row r="188" spans="1:98" x14ac:dyDescent="0.2">
      <c r="A188" s="63" t="s">
        <v>625</v>
      </c>
      <c r="B188" s="63" t="s">
        <v>626</v>
      </c>
      <c r="C188" s="63" t="str">
        <f>VLOOKUP(A188,'[1]S&amp;P 500 Wikipedia'!A:D,3,FALSE)</f>
        <v>Industrials</v>
      </c>
      <c r="D188" s="63">
        <v>903401</v>
      </c>
      <c r="E188" s="63" t="s">
        <v>16</v>
      </c>
      <c r="F188" s="63">
        <v>2017</v>
      </c>
      <c r="G188" s="63" t="s">
        <v>17</v>
      </c>
      <c r="H188" s="64">
        <v>43100</v>
      </c>
      <c r="I188" s="64">
        <v>43146</v>
      </c>
      <c r="J188" s="64">
        <v>43510</v>
      </c>
      <c r="K188" s="63">
        <v>45400000</v>
      </c>
      <c r="L188" s="63">
        <v>45500000</v>
      </c>
      <c r="M188" s="63" t="s">
        <v>1727</v>
      </c>
      <c r="N188" s="47">
        <v>701000000</v>
      </c>
      <c r="O188" s="65">
        <v>701000000</v>
      </c>
      <c r="P188" s="53"/>
      <c r="Q188" s="47">
        <v>429000000</v>
      </c>
      <c r="R188" s="65">
        <v>429000000</v>
      </c>
      <c r="S188" s="53"/>
      <c r="T188" s="48"/>
      <c r="U188" s="47">
        <v>183000000</v>
      </c>
      <c r="V188" s="65"/>
      <c r="W188" s="65"/>
      <c r="X188" s="65"/>
      <c r="Y188" s="53"/>
      <c r="Z188" s="48">
        <v>882000000</v>
      </c>
      <c r="AA188" s="48">
        <v>123000000</v>
      </c>
      <c r="AB188" s="48"/>
      <c r="AC188" s="48"/>
      <c r="AD188" s="48"/>
      <c r="AE188" s="48"/>
      <c r="AF188" s="48"/>
      <c r="AG188" s="48">
        <v>759000000</v>
      </c>
      <c r="AH188" s="48">
        <v>2195000000</v>
      </c>
      <c r="AI188" s="47">
        <v>2215000000</v>
      </c>
      <c r="AJ188" s="65"/>
      <c r="AK188" s="53"/>
      <c r="AL188" s="47"/>
      <c r="AM188" s="65"/>
      <c r="AN188" s="65"/>
      <c r="AO188" s="53"/>
      <c r="AP188" s="47">
        <v>1964000000</v>
      </c>
      <c r="AQ188" s="65">
        <v>508000000</v>
      </c>
      <c r="AR188" s="65">
        <v>1217000000</v>
      </c>
      <c r="AS188" s="65"/>
      <c r="AT188" s="65"/>
      <c r="AU188" s="65">
        <v>114000000</v>
      </c>
      <c r="AV188" s="65"/>
      <c r="AW188" s="65"/>
      <c r="AX188" s="65"/>
      <c r="AY188" s="65"/>
      <c r="AZ188" s="53">
        <v>125000000</v>
      </c>
      <c r="BA188" s="48">
        <v>4179000000</v>
      </c>
      <c r="BB188" s="48">
        <v>6374000000</v>
      </c>
      <c r="BC188" s="47">
        <v>856000000</v>
      </c>
      <c r="BD188" s="65">
        <v>375000000</v>
      </c>
      <c r="BE188" s="65"/>
      <c r="BF188" s="65"/>
      <c r="BG188" s="53">
        <v>481000000</v>
      </c>
      <c r="BH188" s="47"/>
      <c r="BI188" s="65"/>
      <c r="BJ188" s="65"/>
      <c r="BK188" s="53"/>
      <c r="BL188" s="47">
        <v>535000000</v>
      </c>
      <c r="BM188" s="65"/>
      <c r="BN188" s="65"/>
      <c r="BO188" s="65"/>
      <c r="BP188" s="65"/>
      <c r="BQ188" s="53">
        <v>535000000</v>
      </c>
      <c r="BR188" s="48">
        <v>1391000000</v>
      </c>
      <c r="BS188" s="47">
        <v>1279000000</v>
      </c>
      <c r="BT188" s="65"/>
      <c r="BU188" s="53"/>
      <c r="BV188" s="47">
        <v>1946000000</v>
      </c>
      <c r="BW188" s="65"/>
      <c r="BX188" s="65">
        <v>1336000000</v>
      </c>
      <c r="BY188" s="65">
        <v>922000000</v>
      </c>
      <c r="BZ188" s="65">
        <v>414000000</v>
      </c>
      <c r="CA188" s="65"/>
      <c r="CB188" s="65"/>
      <c r="CC188" s="65"/>
      <c r="CD188" s="65"/>
      <c r="CE188" s="65"/>
      <c r="CF188" s="53">
        <v>610000000</v>
      </c>
      <c r="CG188" s="48">
        <v>3225000000</v>
      </c>
      <c r="CH188" s="74">
        <v>4616000000</v>
      </c>
      <c r="CI188" s="48"/>
      <c r="CJ188" s="47">
        <v>1943000000</v>
      </c>
      <c r="CK188" s="65"/>
      <c r="CL188" s="65"/>
      <c r="CM188" s="53"/>
      <c r="CN188" s="38">
        <v>-972000000</v>
      </c>
      <c r="CO188" s="65">
        <v>1687000000</v>
      </c>
      <c r="CP188" s="53">
        <v>-900000000</v>
      </c>
      <c r="CQ188" s="38">
        <v>1758000000</v>
      </c>
      <c r="CR188" s="65"/>
      <c r="CS188" s="51">
        <v>1758000000</v>
      </c>
      <c r="CT188" s="48">
        <v>6374000000</v>
      </c>
    </row>
    <row r="189" spans="1:98" x14ac:dyDescent="0.2">
      <c r="A189" s="63" t="s">
        <v>601</v>
      </c>
      <c r="B189" s="63" t="s">
        <v>602</v>
      </c>
      <c r="C189" s="63" t="str">
        <f>VLOOKUP(A189,'[1]S&amp;P 500 Wikipedia'!A:D,3,FALSE)</f>
        <v>Consumer Discretionary</v>
      </c>
      <c r="D189" s="63">
        <v>740329</v>
      </c>
      <c r="E189" s="63" t="s">
        <v>16</v>
      </c>
      <c r="F189" s="63">
        <v>2017</v>
      </c>
      <c r="G189" s="63" t="s">
        <v>17</v>
      </c>
      <c r="H189" s="64">
        <v>43100</v>
      </c>
      <c r="I189" s="64">
        <v>43145</v>
      </c>
      <c r="J189" s="64">
        <v>43509</v>
      </c>
      <c r="K189" s="63">
        <v>317000000</v>
      </c>
      <c r="L189" s="63">
        <v>323000000</v>
      </c>
      <c r="M189" s="63" t="s">
        <v>1728</v>
      </c>
      <c r="N189" s="47">
        <v>570000000</v>
      </c>
      <c r="O189" s="65">
        <v>570000000</v>
      </c>
      <c r="P189" s="53"/>
      <c r="Q189" s="47">
        <v>1005000000</v>
      </c>
      <c r="R189" s="65">
        <v>1005000000</v>
      </c>
      <c r="S189" s="53"/>
      <c r="T189" s="48"/>
      <c r="U189" s="47"/>
      <c r="V189" s="65"/>
      <c r="W189" s="65"/>
      <c r="X189" s="65"/>
      <c r="Y189" s="53"/>
      <c r="Z189" s="48">
        <v>432000000</v>
      </c>
      <c r="AA189" s="48">
        <v>127000000</v>
      </c>
      <c r="AB189" s="48"/>
      <c r="AC189" s="48"/>
      <c r="AD189" s="48"/>
      <c r="AE189" s="48">
        <v>36000000</v>
      </c>
      <c r="AF189" s="48"/>
      <c r="AG189" s="48">
        <v>269000000</v>
      </c>
      <c r="AH189" s="48">
        <v>2007000000</v>
      </c>
      <c r="AI189" s="47">
        <v>353000000</v>
      </c>
      <c r="AJ189" s="65"/>
      <c r="AK189" s="53"/>
      <c r="AL189" s="47"/>
      <c r="AM189" s="65"/>
      <c r="AN189" s="65"/>
      <c r="AO189" s="53"/>
      <c r="AP189" s="47">
        <v>11868000000</v>
      </c>
      <c r="AQ189" s="65">
        <v>5843000000</v>
      </c>
      <c r="AR189" s="65">
        <v>5190000000</v>
      </c>
      <c r="AS189" s="65">
        <v>433000000</v>
      </c>
      <c r="AT189" s="65"/>
      <c r="AU189" s="65">
        <v>111000000</v>
      </c>
      <c r="AV189" s="65"/>
      <c r="AW189" s="65"/>
      <c r="AX189" s="65"/>
      <c r="AY189" s="65"/>
      <c r="AZ189" s="53">
        <v>291000000</v>
      </c>
      <c r="BA189" s="48">
        <v>12221000000</v>
      </c>
      <c r="BB189" s="48">
        <v>14228000000</v>
      </c>
      <c r="BC189" s="47">
        <v>1428000000</v>
      </c>
      <c r="BD189" s="65">
        <v>1416000000</v>
      </c>
      <c r="BE189" s="65">
        <v>12000000</v>
      </c>
      <c r="BF189" s="65"/>
      <c r="BG189" s="53"/>
      <c r="BH189" s="47">
        <v>46000000</v>
      </c>
      <c r="BI189" s="65"/>
      <c r="BJ189" s="65"/>
      <c r="BK189" s="53"/>
      <c r="BL189" s="47">
        <v>988000000</v>
      </c>
      <c r="BM189" s="65">
        <v>366000000</v>
      </c>
      <c r="BN189" s="65"/>
      <c r="BO189" s="65"/>
      <c r="BP189" s="65"/>
      <c r="BQ189" s="53">
        <v>622000000</v>
      </c>
      <c r="BR189" s="48">
        <v>2462000000</v>
      </c>
      <c r="BS189" s="47">
        <v>6556000000</v>
      </c>
      <c r="BT189" s="65"/>
      <c r="BU189" s="53"/>
      <c r="BV189" s="47">
        <v>3519000000</v>
      </c>
      <c r="BW189" s="65"/>
      <c r="BX189" s="65"/>
      <c r="BY189" s="65"/>
      <c r="BZ189" s="65"/>
      <c r="CA189" s="65"/>
      <c r="CB189" s="65">
        <v>829000000</v>
      </c>
      <c r="CC189" s="65">
        <v>931000000</v>
      </c>
      <c r="CD189" s="65"/>
      <c r="CE189" s="65"/>
      <c r="CF189" s="53">
        <v>1759000000</v>
      </c>
      <c r="CG189" s="48">
        <v>10075000000</v>
      </c>
      <c r="CH189" s="74">
        <v>12537000000</v>
      </c>
      <c r="CI189" s="48">
        <v>0</v>
      </c>
      <c r="CJ189" s="47">
        <v>10301000000</v>
      </c>
      <c r="CK189" s="65"/>
      <c r="CL189" s="65"/>
      <c r="CM189" s="53"/>
      <c r="CN189" s="38">
        <v>-891000000</v>
      </c>
      <c r="CO189" s="65">
        <v>-6981000000</v>
      </c>
      <c r="CP189" s="53">
        <v>-741000000</v>
      </c>
      <c r="CQ189" s="38">
        <v>1688000000</v>
      </c>
      <c r="CR189" s="65">
        <v>3000000</v>
      </c>
      <c r="CS189" s="51">
        <v>1691000000</v>
      </c>
      <c r="CT189" s="48">
        <v>14228000000</v>
      </c>
    </row>
    <row r="190" spans="1:98" x14ac:dyDescent="0.2">
      <c r="A190" s="63" t="s">
        <v>607</v>
      </c>
      <c r="B190" s="63" t="s">
        <v>608</v>
      </c>
      <c r="C190" s="63" t="str">
        <f>VLOOKUP(A190,'[1]S&amp;P 500 Wikipedia'!A:D,3,FALSE)</f>
        <v>Health Care</v>
      </c>
      <c r="D190" s="63">
        <v>362221</v>
      </c>
      <c r="E190" s="63" t="s">
        <v>16</v>
      </c>
      <c r="F190" s="63">
        <v>2017</v>
      </c>
      <c r="G190" s="63" t="s">
        <v>17</v>
      </c>
      <c r="H190" s="64">
        <v>43008</v>
      </c>
      <c r="I190" s="64">
        <v>43060</v>
      </c>
      <c r="J190" s="64">
        <v>43060</v>
      </c>
      <c r="K190" s="63">
        <v>279542000</v>
      </c>
      <c r="L190" s="63">
        <v>284740000</v>
      </c>
      <c r="M190" s="63" t="s">
        <v>2203</v>
      </c>
      <c r="N190" s="47">
        <v>540600000</v>
      </c>
      <c r="O190" s="65">
        <v>540600000</v>
      </c>
      <c r="P190" s="53"/>
      <c r="Q190" s="47">
        <v>533500000</v>
      </c>
      <c r="R190" s="65">
        <v>533500000</v>
      </c>
      <c r="S190" s="53"/>
      <c r="T190" s="48"/>
      <c r="U190" s="47">
        <v>331600000</v>
      </c>
      <c r="V190" s="65"/>
      <c r="W190" s="65"/>
      <c r="X190" s="65"/>
      <c r="Y190" s="53"/>
      <c r="Z190" s="48">
        <v>72900000</v>
      </c>
      <c r="AA190" s="48">
        <v>50500000</v>
      </c>
      <c r="AB190" s="48"/>
      <c r="AC190" s="48"/>
      <c r="AD190" s="48"/>
      <c r="AE190" s="48">
        <v>22400000</v>
      </c>
      <c r="AF190" s="48"/>
      <c r="AG190" s="48"/>
      <c r="AH190" s="48">
        <v>1478600000</v>
      </c>
      <c r="AI190" s="47">
        <v>491200000</v>
      </c>
      <c r="AJ190" s="65"/>
      <c r="AK190" s="53"/>
      <c r="AL190" s="47"/>
      <c r="AM190" s="65"/>
      <c r="AN190" s="65"/>
      <c r="AO190" s="53"/>
      <c r="AP190" s="47">
        <v>6009800000</v>
      </c>
      <c r="AQ190" s="65">
        <v>2741600000</v>
      </c>
      <c r="AR190" s="65">
        <v>3171200000</v>
      </c>
      <c r="AS190" s="65"/>
      <c r="AT190" s="65"/>
      <c r="AU190" s="65"/>
      <c r="AV190" s="65"/>
      <c r="AW190" s="65"/>
      <c r="AX190" s="65"/>
      <c r="AY190" s="65"/>
      <c r="AZ190" s="53">
        <v>97000000</v>
      </c>
      <c r="BA190" s="48">
        <v>6501000000</v>
      </c>
      <c r="BB190" s="48">
        <v>7979600000</v>
      </c>
      <c r="BC190" s="47">
        <v>541900000</v>
      </c>
      <c r="BD190" s="65">
        <v>166600000</v>
      </c>
      <c r="BE190" s="65"/>
      <c r="BF190" s="65"/>
      <c r="BG190" s="53">
        <v>375300000</v>
      </c>
      <c r="BH190" s="47">
        <v>1152400000</v>
      </c>
      <c r="BI190" s="65"/>
      <c r="BJ190" s="65"/>
      <c r="BK190" s="53"/>
      <c r="BL190" s="47">
        <v>171200000</v>
      </c>
      <c r="BM190" s="65">
        <v>171200000</v>
      </c>
      <c r="BN190" s="65"/>
      <c r="BO190" s="65"/>
      <c r="BP190" s="65"/>
      <c r="BQ190" s="53"/>
      <c r="BR190" s="48">
        <v>1865500000</v>
      </c>
      <c r="BS190" s="47">
        <v>2194800000</v>
      </c>
      <c r="BT190" s="65"/>
      <c r="BU190" s="53"/>
      <c r="BV190" s="47">
        <v>1134600000</v>
      </c>
      <c r="BW190" s="65"/>
      <c r="BX190" s="65"/>
      <c r="BY190" s="65"/>
      <c r="BZ190" s="65"/>
      <c r="CA190" s="65"/>
      <c r="CB190" s="65">
        <v>20800000</v>
      </c>
      <c r="CC190" s="65">
        <v>973600000</v>
      </c>
      <c r="CD190" s="65"/>
      <c r="CE190" s="65"/>
      <c r="CF190" s="53">
        <v>140200000</v>
      </c>
      <c r="CG190" s="48">
        <v>3329400000</v>
      </c>
      <c r="CH190" s="74">
        <v>5194900000</v>
      </c>
      <c r="CI190" s="48">
        <v>0</v>
      </c>
      <c r="CJ190" s="47">
        <v>5633700000</v>
      </c>
      <c r="CK190" s="65"/>
      <c r="CL190" s="65"/>
      <c r="CM190" s="53"/>
      <c r="CN190" s="38">
        <v>-450100000</v>
      </c>
      <c r="CO190" s="65">
        <v>-2382700000</v>
      </c>
      <c r="CP190" s="53">
        <v>-16200000</v>
      </c>
      <c r="CQ190" s="38">
        <v>2784700000</v>
      </c>
      <c r="CR190" s="65"/>
      <c r="CS190" s="51">
        <v>2784700000</v>
      </c>
      <c r="CT190" s="48">
        <v>7979600000</v>
      </c>
    </row>
    <row r="191" spans="1:98" x14ac:dyDescent="0.2">
      <c r="A191" s="63" t="s">
        <v>613</v>
      </c>
      <c r="B191" s="63" t="s">
        <v>614</v>
      </c>
      <c r="C191" s="63" t="str">
        <f>VLOOKUP(A191,'[1]S&amp;P 500 Wikipedia'!A:D,3,FALSE)</f>
        <v>Industrials</v>
      </c>
      <c r="D191" s="63">
        <v>105257</v>
      </c>
      <c r="E191" s="63" t="s">
        <v>16</v>
      </c>
      <c r="F191" s="63">
        <v>2017</v>
      </c>
      <c r="G191" s="63" t="s">
        <v>17</v>
      </c>
      <c r="H191" s="64">
        <v>43100</v>
      </c>
      <c r="I191" s="64">
        <v>43140</v>
      </c>
      <c r="J191" s="64">
        <v>43392</v>
      </c>
      <c r="K191" s="63">
        <v>791799833</v>
      </c>
      <c r="L191" s="63">
        <v>802442023</v>
      </c>
      <c r="M191" s="63" t="s">
        <v>2508</v>
      </c>
      <c r="N191" s="47">
        <v>10817000000</v>
      </c>
      <c r="O191" s="65">
        <v>7059000000</v>
      </c>
      <c r="P191" s="53">
        <v>3758000000</v>
      </c>
      <c r="Q191" s="47">
        <v>8866000000</v>
      </c>
      <c r="R191" s="65"/>
      <c r="S191" s="53"/>
      <c r="T191" s="48"/>
      <c r="U191" s="47">
        <v>4613000000</v>
      </c>
      <c r="V191" s="65"/>
      <c r="W191" s="65"/>
      <c r="X191" s="65"/>
      <c r="Y191" s="53"/>
      <c r="Z191" s="48">
        <v>1706000000</v>
      </c>
      <c r="AA191" s="48"/>
      <c r="AB191" s="48"/>
      <c r="AC191" s="48"/>
      <c r="AD191" s="48"/>
      <c r="AE191" s="48"/>
      <c r="AF191" s="48"/>
      <c r="AG191" s="48">
        <v>1706000000</v>
      </c>
      <c r="AH191" s="48">
        <v>26002000000</v>
      </c>
      <c r="AI191" s="47">
        <v>5926000000</v>
      </c>
      <c r="AJ191" s="65"/>
      <c r="AK191" s="53"/>
      <c r="AL191" s="47">
        <v>667000000</v>
      </c>
      <c r="AM191" s="65"/>
      <c r="AN191" s="65"/>
      <c r="AO191" s="53"/>
      <c r="AP191" s="47">
        <v>26875000000</v>
      </c>
      <c r="AQ191" s="65"/>
      <c r="AR191" s="65">
        <v>18277000000</v>
      </c>
      <c r="AS191" s="65">
        <v>4496000000</v>
      </c>
      <c r="AT191" s="65"/>
      <c r="AU191" s="65">
        <v>251000000</v>
      </c>
      <c r="AV191" s="65"/>
      <c r="AW191" s="65"/>
      <c r="AX191" s="65"/>
      <c r="AY191" s="65"/>
      <c r="AZ191" s="53">
        <v>3851000000</v>
      </c>
      <c r="BA191" s="48">
        <v>33468000000</v>
      </c>
      <c r="BB191" s="48">
        <v>59470000000</v>
      </c>
      <c r="BC191" s="47">
        <v>13552000000</v>
      </c>
      <c r="BD191" s="65">
        <v>6584000000</v>
      </c>
      <c r="BE191" s="65"/>
      <c r="BF191" s="65"/>
      <c r="BG191" s="53">
        <v>6968000000</v>
      </c>
      <c r="BH191" s="47">
        <v>5309000000</v>
      </c>
      <c r="BI191" s="65"/>
      <c r="BJ191" s="65"/>
      <c r="BK191" s="53"/>
      <c r="BL191" s="47"/>
      <c r="BM191" s="65"/>
      <c r="BN191" s="65"/>
      <c r="BO191" s="65"/>
      <c r="BP191" s="65"/>
      <c r="BQ191" s="53"/>
      <c r="BR191" s="48">
        <v>18861000000</v>
      </c>
      <c r="BS191" s="47">
        <v>12573000000</v>
      </c>
      <c r="BT191" s="65"/>
      <c r="BU191" s="53"/>
      <c r="BV191" s="47">
        <v>11366000000</v>
      </c>
      <c r="BW191" s="65"/>
      <c r="BX191" s="65">
        <v>512000000</v>
      </c>
      <c r="BY191" s="65"/>
      <c r="BZ191" s="65">
        <v>512000000</v>
      </c>
      <c r="CA191" s="65"/>
      <c r="CB191" s="65"/>
      <c r="CC191" s="65">
        <v>2664000000</v>
      </c>
      <c r="CD191" s="65"/>
      <c r="CE191" s="65"/>
      <c r="CF191" s="53">
        <v>8190000000</v>
      </c>
      <c r="CG191" s="48">
        <v>23939000000</v>
      </c>
      <c r="CH191" s="74">
        <v>42800000000</v>
      </c>
      <c r="CI191" s="48"/>
      <c r="CJ191" s="47">
        <v>7170000000</v>
      </c>
      <c r="CK191" s="65"/>
      <c r="CL191" s="65"/>
      <c r="CM191" s="53"/>
      <c r="CN191" s="38">
        <v>-15914000000</v>
      </c>
      <c r="CO191" s="65">
        <v>27481000000</v>
      </c>
      <c r="CP191" s="53">
        <v>-2235000000</v>
      </c>
      <c r="CQ191" s="38">
        <v>16502000000</v>
      </c>
      <c r="CR191" s="65">
        <v>168000000</v>
      </c>
      <c r="CS191" s="51">
        <v>16670000000</v>
      </c>
      <c r="CT191" s="48">
        <v>59470000000</v>
      </c>
    </row>
    <row r="192" spans="1:98" x14ac:dyDescent="0.2">
      <c r="A192" s="63" t="s">
        <v>598</v>
      </c>
      <c r="B192" s="63" t="s">
        <v>599</v>
      </c>
      <c r="C192" s="63" t="str">
        <f>VLOOKUP(A192,'[1]S&amp;P 500 Wikipedia'!A:D,3,FALSE)</f>
        <v>Information Technology</v>
      </c>
      <c r="D192" s="63">
        <v>47023</v>
      </c>
      <c r="E192" s="63" t="s">
        <v>16</v>
      </c>
      <c r="F192" s="63">
        <v>2017</v>
      </c>
      <c r="G192" s="63" t="s">
        <v>17</v>
      </c>
      <c r="H192" s="64">
        <v>43039</v>
      </c>
      <c r="I192" s="64">
        <v>43084</v>
      </c>
      <c r="J192" s="64">
        <v>43347</v>
      </c>
      <c r="K192" s="63">
        <v>1616000000</v>
      </c>
      <c r="L192" s="63">
        <v>1671000000</v>
      </c>
      <c r="M192" s="63" t="s">
        <v>2509</v>
      </c>
      <c r="N192" s="47">
        <v>9579000000</v>
      </c>
      <c r="O192" s="65">
        <v>9579000000</v>
      </c>
      <c r="P192" s="53"/>
      <c r="Q192" s="47">
        <v>3073000000</v>
      </c>
      <c r="R192" s="65">
        <v>3073000000</v>
      </c>
      <c r="S192" s="53"/>
      <c r="T192" s="48"/>
      <c r="U192" s="47">
        <v>2315000000</v>
      </c>
      <c r="V192" s="65"/>
      <c r="W192" s="65"/>
      <c r="X192" s="65"/>
      <c r="Y192" s="53"/>
      <c r="Z192" s="48">
        <v>6477000000</v>
      </c>
      <c r="AA192" s="48"/>
      <c r="AB192" s="48"/>
      <c r="AC192" s="48">
        <v>14000000</v>
      </c>
      <c r="AD192" s="48"/>
      <c r="AE192" s="48"/>
      <c r="AF192" s="48"/>
      <c r="AG192" s="48">
        <v>6463000000</v>
      </c>
      <c r="AH192" s="48">
        <v>21444000000</v>
      </c>
      <c r="AI192" s="47">
        <v>6269000000</v>
      </c>
      <c r="AJ192" s="65"/>
      <c r="AK192" s="53"/>
      <c r="AL192" s="47">
        <v>2535000000</v>
      </c>
      <c r="AM192" s="65"/>
      <c r="AN192" s="65"/>
      <c r="AO192" s="53"/>
      <c r="AP192" s="47">
        <v>31158000000</v>
      </c>
      <c r="AQ192" s="65">
        <v>1042000000</v>
      </c>
      <c r="AR192" s="65">
        <v>17516000000</v>
      </c>
      <c r="AS192" s="65"/>
      <c r="AT192" s="65"/>
      <c r="AU192" s="65"/>
      <c r="AV192" s="65"/>
      <c r="AW192" s="65"/>
      <c r="AX192" s="65"/>
      <c r="AY192" s="65"/>
      <c r="AZ192" s="53">
        <v>12600000000</v>
      </c>
      <c r="BA192" s="48">
        <v>39962000000</v>
      </c>
      <c r="BB192" s="48">
        <v>61406000000</v>
      </c>
      <c r="BC192" s="47">
        <v>6501000000</v>
      </c>
      <c r="BD192" s="65">
        <v>6072000000</v>
      </c>
      <c r="BE192" s="65"/>
      <c r="BF192" s="65"/>
      <c r="BG192" s="53">
        <v>429000000</v>
      </c>
      <c r="BH192" s="47">
        <v>3850000000</v>
      </c>
      <c r="BI192" s="65"/>
      <c r="BJ192" s="65"/>
      <c r="BK192" s="53"/>
      <c r="BL192" s="47">
        <v>8573000000</v>
      </c>
      <c r="BM192" s="65">
        <v>3128000000</v>
      </c>
      <c r="BN192" s="65"/>
      <c r="BO192" s="65"/>
      <c r="BP192" s="65"/>
      <c r="BQ192" s="53">
        <v>5445000000</v>
      </c>
      <c r="BR192" s="48">
        <v>18924000000</v>
      </c>
      <c r="BS192" s="47">
        <v>10182000000</v>
      </c>
      <c r="BT192" s="65"/>
      <c r="BU192" s="53"/>
      <c r="BV192" s="47">
        <v>8795000000</v>
      </c>
      <c r="BW192" s="65"/>
      <c r="BX192" s="65"/>
      <c r="BY192" s="65"/>
      <c r="BZ192" s="65"/>
      <c r="CA192" s="65"/>
      <c r="CB192" s="65"/>
      <c r="CC192" s="65"/>
      <c r="CD192" s="65"/>
      <c r="CE192" s="65"/>
      <c r="CF192" s="53">
        <v>8795000000</v>
      </c>
      <c r="CG192" s="48">
        <v>18977000000</v>
      </c>
      <c r="CH192" s="74">
        <v>37901000000</v>
      </c>
      <c r="CI192" s="48">
        <v>0</v>
      </c>
      <c r="CJ192" s="47">
        <v>33599000000</v>
      </c>
      <c r="CK192" s="65"/>
      <c r="CL192" s="65"/>
      <c r="CM192" s="53"/>
      <c r="CN192" s="38"/>
      <c r="CO192" s="65">
        <v>-7238000000</v>
      </c>
      <c r="CP192" s="53">
        <v>-2895000000</v>
      </c>
      <c r="CQ192" s="38">
        <v>23466000000</v>
      </c>
      <c r="CR192" s="65">
        <v>39000000</v>
      </c>
      <c r="CS192" s="51">
        <v>23505000000</v>
      </c>
      <c r="CT192" s="48">
        <v>61406000000</v>
      </c>
    </row>
    <row r="193" spans="1:98" x14ac:dyDescent="0.2">
      <c r="A193" s="63" t="s">
        <v>622</v>
      </c>
      <c r="B193" s="63" t="s">
        <v>623</v>
      </c>
      <c r="C193" s="63" t="str">
        <f>VLOOKUP(A193,'[1]S&amp;P 500 Wikipedia'!A:D,3,FALSE)</f>
        <v>Information Technology</v>
      </c>
      <c r="D193" s="63">
        <v>184360</v>
      </c>
      <c r="E193" s="63" t="s">
        <v>16</v>
      </c>
      <c r="F193" s="63">
        <v>2017</v>
      </c>
      <c r="G193" s="63" t="s">
        <v>17</v>
      </c>
      <c r="H193" s="64">
        <v>43039</v>
      </c>
      <c r="I193" s="64">
        <v>43084</v>
      </c>
      <c r="J193" s="64">
        <v>43084</v>
      </c>
      <c r="K193" s="63">
        <v>1679000000</v>
      </c>
      <c r="L193" s="63">
        <v>1683000000</v>
      </c>
      <c r="M193" s="63" t="s">
        <v>2206</v>
      </c>
      <c r="N193" s="47">
        <v>6997000000</v>
      </c>
      <c r="O193" s="65">
        <v>6997000000</v>
      </c>
      <c r="P193" s="53"/>
      <c r="Q193" s="47">
        <v>4414000000</v>
      </c>
      <c r="R193" s="65">
        <v>4414000000</v>
      </c>
      <c r="S193" s="53"/>
      <c r="T193" s="48"/>
      <c r="U193" s="47">
        <v>5786000000</v>
      </c>
      <c r="V193" s="65"/>
      <c r="W193" s="65"/>
      <c r="X193" s="65"/>
      <c r="Y193" s="53"/>
      <c r="Z193" s="48">
        <v>5121000000</v>
      </c>
      <c r="AA193" s="48"/>
      <c r="AB193" s="48"/>
      <c r="AC193" s="48"/>
      <c r="AD193" s="48"/>
      <c r="AE193" s="48"/>
      <c r="AF193" s="48"/>
      <c r="AG193" s="48">
        <v>5121000000</v>
      </c>
      <c r="AH193" s="48">
        <v>22318000000</v>
      </c>
      <c r="AI193" s="47">
        <v>1878000000</v>
      </c>
      <c r="AJ193" s="65"/>
      <c r="AK193" s="53"/>
      <c r="AL193" s="47"/>
      <c r="AM193" s="65"/>
      <c r="AN193" s="65"/>
      <c r="AO193" s="53"/>
      <c r="AP193" s="47">
        <v>8717000000</v>
      </c>
      <c r="AQ193" s="65"/>
      <c r="AR193" s="65">
        <v>5622000000</v>
      </c>
      <c r="AS193" s="65"/>
      <c r="AT193" s="65"/>
      <c r="AU193" s="65"/>
      <c r="AV193" s="65"/>
      <c r="AW193" s="65"/>
      <c r="AX193" s="65"/>
      <c r="AY193" s="65"/>
      <c r="AZ193" s="53">
        <v>3095000000</v>
      </c>
      <c r="BA193" s="48">
        <v>10595000000</v>
      </c>
      <c r="BB193" s="48">
        <v>32913000000</v>
      </c>
      <c r="BC193" s="47">
        <v>13493000000</v>
      </c>
      <c r="BD193" s="65">
        <v>13279000000</v>
      </c>
      <c r="BE193" s="65"/>
      <c r="BF193" s="65"/>
      <c r="BG193" s="53">
        <v>214000000</v>
      </c>
      <c r="BH193" s="47">
        <v>1072000000</v>
      </c>
      <c r="BI193" s="65"/>
      <c r="BJ193" s="65"/>
      <c r="BK193" s="53"/>
      <c r="BL193" s="47">
        <v>7847000000</v>
      </c>
      <c r="BM193" s="65">
        <v>1012000000</v>
      </c>
      <c r="BN193" s="65"/>
      <c r="BO193" s="65"/>
      <c r="BP193" s="65"/>
      <c r="BQ193" s="53">
        <v>6835000000</v>
      </c>
      <c r="BR193" s="48">
        <v>22412000000</v>
      </c>
      <c r="BS193" s="47">
        <v>6747000000</v>
      </c>
      <c r="BT193" s="65"/>
      <c r="BU193" s="53"/>
      <c r="BV193" s="47">
        <v>7162000000</v>
      </c>
      <c r="BW193" s="65"/>
      <c r="BX193" s="65"/>
      <c r="BY193" s="65"/>
      <c r="BZ193" s="65"/>
      <c r="CA193" s="65"/>
      <c r="CB193" s="65"/>
      <c r="CC193" s="65"/>
      <c r="CD193" s="65"/>
      <c r="CE193" s="65"/>
      <c r="CF193" s="53">
        <v>7162000000</v>
      </c>
      <c r="CG193" s="48">
        <v>13909000000</v>
      </c>
      <c r="CH193" s="74">
        <v>36321000000</v>
      </c>
      <c r="CI193" s="48">
        <v>0</v>
      </c>
      <c r="CJ193" s="47">
        <v>396000000</v>
      </c>
      <c r="CK193" s="65"/>
      <c r="CL193" s="65"/>
      <c r="CM193" s="53"/>
      <c r="CN193" s="38"/>
      <c r="CO193" s="65">
        <v>-2386000000</v>
      </c>
      <c r="CP193" s="53">
        <v>-1418000000</v>
      </c>
      <c r="CQ193" s="38">
        <v>-3408000000</v>
      </c>
      <c r="CR193" s="65"/>
      <c r="CS193" s="51">
        <v>-3408000000</v>
      </c>
      <c r="CT193" s="48">
        <v>32913000000</v>
      </c>
    </row>
    <row r="194" spans="1:98" x14ac:dyDescent="0.2">
      <c r="A194" s="63" t="s">
        <v>574</v>
      </c>
      <c r="B194" s="63" t="s">
        <v>575</v>
      </c>
      <c r="C194" s="63" t="str">
        <f>VLOOKUP(A194,'[1]S&amp;P 500 Wikipedia'!A:D,3,FALSE)</f>
        <v>Consumer Discretionary</v>
      </c>
      <c r="D194" s="63">
        <v>506954</v>
      </c>
      <c r="E194" s="63" t="s">
        <v>16</v>
      </c>
      <c r="F194" s="63">
        <v>2018</v>
      </c>
      <c r="G194" s="63" t="s">
        <v>17</v>
      </c>
      <c r="H194" s="64">
        <v>43220</v>
      </c>
      <c r="I194" s="64">
        <v>43266</v>
      </c>
      <c r="J194" s="64">
        <v>43630</v>
      </c>
      <c r="K194" s="63">
        <v>209216000</v>
      </c>
      <c r="L194" s="63">
        <v>214772000</v>
      </c>
      <c r="M194" s="63" t="s">
        <v>1733</v>
      </c>
      <c r="N194" s="47">
        <v>1544944000</v>
      </c>
      <c r="O194" s="65">
        <v>1544944000</v>
      </c>
      <c r="P194" s="53"/>
      <c r="Q194" s="47">
        <v>146774000</v>
      </c>
      <c r="R194" s="65">
        <v>146774000</v>
      </c>
      <c r="S194" s="53"/>
      <c r="T194" s="48"/>
      <c r="U194" s="47"/>
      <c r="V194" s="65"/>
      <c r="W194" s="65"/>
      <c r="X194" s="65"/>
      <c r="Y194" s="53"/>
      <c r="Z194" s="48">
        <v>199995000</v>
      </c>
      <c r="AA194" s="48">
        <v>81261000</v>
      </c>
      <c r="AB194" s="48"/>
      <c r="AC194" s="48"/>
      <c r="AD194" s="48"/>
      <c r="AE194" s="48"/>
      <c r="AF194" s="48"/>
      <c r="AG194" s="48">
        <v>118734000</v>
      </c>
      <c r="AH194" s="48">
        <v>1891713000</v>
      </c>
      <c r="AI194" s="47">
        <v>231888000</v>
      </c>
      <c r="AJ194" s="65">
        <v>231888000</v>
      </c>
      <c r="AK194" s="53"/>
      <c r="AL194" s="47"/>
      <c r="AM194" s="65"/>
      <c r="AN194" s="65"/>
      <c r="AO194" s="53"/>
      <c r="AP194" s="47">
        <v>1017348000</v>
      </c>
      <c r="AQ194" s="65">
        <v>373981000</v>
      </c>
      <c r="AR194" s="65">
        <v>507871000</v>
      </c>
      <c r="AS194" s="65"/>
      <c r="AT194" s="65"/>
      <c r="AU194" s="65">
        <v>34095000</v>
      </c>
      <c r="AV194" s="65"/>
      <c r="AW194" s="65"/>
      <c r="AX194" s="65"/>
      <c r="AY194" s="65"/>
      <c r="AZ194" s="53">
        <v>101401000</v>
      </c>
      <c r="BA194" s="48">
        <v>1249236000</v>
      </c>
      <c r="BB194" s="48">
        <v>3140949000</v>
      </c>
      <c r="BC194" s="47">
        <v>842625000</v>
      </c>
      <c r="BD194" s="65">
        <v>438076000</v>
      </c>
      <c r="BE194" s="65">
        <v>263050000</v>
      </c>
      <c r="BF194" s="65"/>
      <c r="BG194" s="53">
        <v>141499000</v>
      </c>
      <c r="BH194" s="47">
        <v>1026000</v>
      </c>
      <c r="BI194" s="65"/>
      <c r="BJ194" s="65"/>
      <c r="BK194" s="53"/>
      <c r="BL194" s="47"/>
      <c r="BM194" s="65"/>
      <c r="BN194" s="65"/>
      <c r="BO194" s="65"/>
      <c r="BP194" s="65"/>
      <c r="BQ194" s="53"/>
      <c r="BR194" s="48">
        <v>843651000</v>
      </c>
      <c r="BS194" s="47">
        <v>1494609000</v>
      </c>
      <c r="BT194" s="65"/>
      <c r="BU194" s="53"/>
      <c r="BV194" s="47">
        <v>408978000</v>
      </c>
      <c r="BW194" s="65"/>
      <c r="BX194" s="65"/>
      <c r="BY194" s="65"/>
      <c r="BZ194" s="65"/>
      <c r="CA194" s="65"/>
      <c r="CB194" s="65"/>
      <c r="CC194" s="65">
        <v>229430000</v>
      </c>
      <c r="CD194" s="65"/>
      <c r="CE194" s="65"/>
      <c r="CF194" s="53">
        <v>179548000</v>
      </c>
      <c r="CG194" s="48">
        <v>1903587000</v>
      </c>
      <c r="CH194" s="74">
        <v>2747238000</v>
      </c>
      <c r="CI194" s="48"/>
      <c r="CJ194" s="47">
        <v>762712000</v>
      </c>
      <c r="CK194" s="65"/>
      <c r="CL194" s="65"/>
      <c r="CM194" s="53"/>
      <c r="CN194" s="38">
        <v>-717678000</v>
      </c>
      <c r="CO194" s="65">
        <v>362980000</v>
      </c>
      <c r="CP194" s="53">
        <v>-14303000</v>
      </c>
      <c r="CQ194" s="38">
        <v>393711000</v>
      </c>
      <c r="CR194" s="65"/>
      <c r="CS194" s="51">
        <v>393711000</v>
      </c>
      <c r="CT194" s="48">
        <v>3140949000</v>
      </c>
    </row>
    <row r="195" spans="1:98" x14ac:dyDescent="0.2">
      <c r="A195" s="63" t="s">
        <v>616</v>
      </c>
      <c r="B195" s="63" t="s">
        <v>617</v>
      </c>
      <c r="C195" s="63" t="str">
        <f>VLOOKUP(A195,'[1]S&amp;P 500 Wikipedia'!A:D,3,FALSE)</f>
        <v>Consumer Staples</v>
      </c>
      <c r="D195" s="63">
        <v>375369</v>
      </c>
      <c r="E195" s="63" t="s">
        <v>16</v>
      </c>
      <c r="F195" s="63">
        <v>2017</v>
      </c>
      <c r="G195" s="63" t="s">
        <v>17</v>
      </c>
      <c r="H195" s="64">
        <v>43039</v>
      </c>
      <c r="I195" s="64">
        <v>43089</v>
      </c>
      <c r="J195" s="64">
        <v>43089</v>
      </c>
      <c r="K195" s="63">
        <v>527990000</v>
      </c>
      <c r="L195" s="63">
        <v>537951000</v>
      </c>
      <c r="M195" s="63" t="s">
        <v>2207</v>
      </c>
      <c r="N195" s="47">
        <v>444122000</v>
      </c>
      <c r="O195" s="65">
        <v>444122000</v>
      </c>
      <c r="P195" s="53"/>
      <c r="Q195" s="47">
        <v>618351000</v>
      </c>
      <c r="R195" s="65">
        <v>618351000</v>
      </c>
      <c r="S195" s="53"/>
      <c r="T195" s="48"/>
      <c r="U195" s="47">
        <v>921022000</v>
      </c>
      <c r="V195" s="65"/>
      <c r="W195" s="65"/>
      <c r="X195" s="65"/>
      <c r="Y195" s="53"/>
      <c r="Z195" s="48">
        <v>43028000</v>
      </c>
      <c r="AA195" s="48">
        <v>16144000</v>
      </c>
      <c r="AB195" s="48"/>
      <c r="AC195" s="48"/>
      <c r="AD195" s="48"/>
      <c r="AE195" s="48">
        <v>22346000</v>
      </c>
      <c r="AF195" s="48"/>
      <c r="AG195" s="48">
        <v>4538000</v>
      </c>
      <c r="AH195" s="48">
        <v>2026523000</v>
      </c>
      <c r="AI195" s="47">
        <v>1203251000</v>
      </c>
      <c r="AJ195" s="65">
        <v>2776705000</v>
      </c>
      <c r="AK195" s="53">
        <v>-1573454000</v>
      </c>
      <c r="AL195" s="47"/>
      <c r="AM195" s="65"/>
      <c r="AN195" s="65"/>
      <c r="AO195" s="53"/>
      <c r="AP195" s="47">
        <v>3746134000</v>
      </c>
      <c r="AQ195" s="65"/>
      <c r="AR195" s="65">
        <v>2119813000</v>
      </c>
      <c r="AS195" s="65">
        <v>1027014000</v>
      </c>
      <c r="AT195" s="65"/>
      <c r="AU195" s="65"/>
      <c r="AV195" s="65"/>
      <c r="AW195" s="65">
        <v>171990000</v>
      </c>
      <c r="AX195" s="65"/>
      <c r="AY195" s="65">
        <v>242369000</v>
      </c>
      <c r="AZ195" s="53">
        <v>184948000</v>
      </c>
      <c r="BA195" s="48">
        <v>4949385000</v>
      </c>
      <c r="BB195" s="48">
        <v>6975908000</v>
      </c>
      <c r="BC195" s="47">
        <v>1058212000</v>
      </c>
      <c r="BD195" s="65">
        <v>552714000</v>
      </c>
      <c r="BE195" s="65">
        <v>525000</v>
      </c>
      <c r="BF195" s="65">
        <v>90287000</v>
      </c>
      <c r="BG195" s="53">
        <v>414686000</v>
      </c>
      <c r="BH195" s="47"/>
      <c r="BI195" s="65"/>
      <c r="BJ195" s="65"/>
      <c r="BK195" s="53"/>
      <c r="BL195" s="47"/>
      <c r="BM195" s="65"/>
      <c r="BN195" s="65"/>
      <c r="BO195" s="65"/>
      <c r="BP195" s="65"/>
      <c r="BQ195" s="53"/>
      <c r="BR195" s="48">
        <v>1058212000</v>
      </c>
      <c r="BS195" s="47">
        <v>250000000</v>
      </c>
      <c r="BT195" s="65"/>
      <c r="BU195" s="53"/>
      <c r="BV195" s="47">
        <v>727999000</v>
      </c>
      <c r="BW195" s="65"/>
      <c r="BX195" s="65">
        <v>530249000</v>
      </c>
      <c r="BY195" s="65"/>
      <c r="BZ195" s="65"/>
      <c r="CA195" s="65"/>
      <c r="CB195" s="65"/>
      <c r="CC195" s="65">
        <v>98410000</v>
      </c>
      <c r="CD195" s="65"/>
      <c r="CE195" s="65"/>
      <c r="CF195" s="53">
        <v>99340000</v>
      </c>
      <c r="CG195" s="48">
        <v>977999000</v>
      </c>
      <c r="CH195" s="74">
        <v>2036211000</v>
      </c>
      <c r="CI195" s="48">
        <v>0</v>
      </c>
      <c r="CJ195" s="47">
        <v>21411000</v>
      </c>
      <c r="CK195" s="65">
        <v>7741000</v>
      </c>
      <c r="CL195" s="65">
        <v>13670000</v>
      </c>
      <c r="CM195" s="53"/>
      <c r="CN195" s="38"/>
      <c r="CO195" s="65">
        <v>5162571000</v>
      </c>
      <c r="CP195" s="53">
        <v>-248075000</v>
      </c>
      <c r="CQ195" s="38">
        <v>4935907000</v>
      </c>
      <c r="CR195" s="65">
        <v>3790000</v>
      </c>
      <c r="CS195" s="51">
        <v>4939697000</v>
      </c>
      <c r="CT195" s="48">
        <v>6975908000</v>
      </c>
    </row>
    <row r="196" spans="1:98" x14ac:dyDescent="0.2">
      <c r="A196" s="63" t="s">
        <v>592</v>
      </c>
      <c r="B196" s="63" t="s">
        <v>593</v>
      </c>
      <c r="C196" s="63" t="str">
        <f>VLOOKUP(A196,'[1]S&amp;P 500 Wikipedia'!A:D,3,FALSE)</f>
        <v>Health Care</v>
      </c>
      <c r="D196" s="63">
        <v>378104</v>
      </c>
      <c r="E196" s="63" t="s">
        <v>16</v>
      </c>
      <c r="F196" s="63">
        <v>2017</v>
      </c>
      <c r="G196" s="63" t="s">
        <v>17</v>
      </c>
      <c r="H196" s="64">
        <v>43100</v>
      </c>
      <c r="I196" s="64">
        <v>43145</v>
      </c>
      <c r="J196" s="64">
        <v>43516</v>
      </c>
      <c r="K196" s="63">
        <v>197331750</v>
      </c>
      <c r="L196" s="63">
        <v>198551925</v>
      </c>
      <c r="M196" s="63" t="s">
        <v>1888</v>
      </c>
      <c r="N196" s="47">
        <v>174658000</v>
      </c>
      <c r="O196" s="65">
        <v>174658000</v>
      </c>
      <c r="P196" s="53"/>
      <c r="Q196" s="47">
        <v>1522807000</v>
      </c>
      <c r="R196" s="65">
        <v>1522807000</v>
      </c>
      <c r="S196" s="53"/>
      <c r="T196" s="48"/>
      <c r="U196" s="47">
        <v>1933803000</v>
      </c>
      <c r="V196" s="65"/>
      <c r="W196" s="65"/>
      <c r="X196" s="65"/>
      <c r="Y196" s="53"/>
      <c r="Z196" s="48">
        <v>454752000</v>
      </c>
      <c r="AA196" s="48">
        <v>454752000</v>
      </c>
      <c r="AB196" s="48"/>
      <c r="AC196" s="48"/>
      <c r="AD196" s="48"/>
      <c r="AE196" s="48"/>
      <c r="AF196" s="48"/>
      <c r="AG196" s="48"/>
      <c r="AH196" s="48">
        <v>4086020000</v>
      </c>
      <c r="AI196" s="47">
        <v>375001000</v>
      </c>
      <c r="AJ196" s="65"/>
      <c r="AK196" s="53"/>
      <c r="AL196" s="47">
        <v>432002000</v>
      </c>
      <c r="AM196" s="65"/>
      <c r="AN196" s="65"/>
      <c r="AO196" s="53"/>
      <c r="AP196" s="47">
        <v>2970972000</v>
      </c>
      <c r="AQ196" s="65">
        <v>669641000</v>
      </c>
      <c r="AR196" s="65">
        <v>2301331000</v>
      </c>
      <c r="AS196" s="65"/>
      <c r="AT196" s="65"/>
      <c r="AU196" s="65"/>
      <c r="AV196" s="65"/>
      <c r="AW196" s="65"/>
      <c r="AX196" s="65"/>
      <c r="AY196" s="65"/>
      <c r="AZ196" s="53"/>
      <c r="BA196" s="48">
        <v>3777975000</v>
      </c>
      <c r="BB196" s="48">
        <v>7863995000</v>
      </c>
      <c r="BC196" s="47">
        <v>1341885000</v>
      </c>
      <c r="BD196" s="65">
        <v>1153012000</v>
      </c>
      <c r="BE196" s="65">
        <v>188873000</v>
      </c>
      <c r="BF196" s="65"/>
      <c r="BG196" s="53"/>
      <c r="BH196" s="47">
        <v>16659000</v>
      </c>
      <c r="BI196" s="65"/>
      <c r="BJ196" s="65"/>
      <c r="BK196" s="53">
        <v>16659000</v>
      </c>
      <c r="BL196" s="47">
        <v>1470431000</v>
      </c>
      <c r="BM196" s="65"/>
      <c r="BN196" s="65"/>
      <c r="BO196" s="65"/>
      <c r="BP196" s="65"/>
      <c r="BQ196" s="53">
        <v>1470431000</v>
      </c>
      <c r="BR196" s="48">
        <v>2828975000</v>
      </c>
      <c r="BS196" s="47">
        <v>907756000</v>
      </c>
      <c r="BT196" s="65"/>
      <c r="BU196" s="53"/>
      <c r="BV196" s="47">
        <v>470716000</v>
      </c>
      <c r="BW196" s="65"/>
      <c r="BX196" s="65"/>
      <c r="BY196" s="65"/>
      <c r="BZ196" s="65"/>
      <c r="CA196" s="65"/>
      <c r="CB196" s="65"/>
      <c r="CC196" s="65">
        <v>50431000</v>
      </c>
      <c r="CD196" s="65"/>
      <c r="CE196" s="65"/>
      <c r="CF196" s="53">
        <v>420285000</v>
      </c>
      <c r="CG196" s="48">
        <v>1378472000</v>
      </c>
      <c r="CH196" s="74">
        <v>4207447000</v>
      </c>
      <c r="CI196" s="48">
        <v>0</v>
      </c>
      <c r="CJ196" s="47">
        <v>1537000</v>
      </c>
      <c r="CK196" s="65">
        <v>1537000</v>
      </c>
      <c r="CL196" s="65"/>
      <c r="CM196" s="53"/>
      <c r="CN196" s="38"/>
      <c r="CO196" s="65">
        <v>2940029000</v>
      </c>
      <c r="CP196" s="53">
        <v>-130067000</v>
      </c>
      <c r="CQ196" s="38">
        <v>2811499000</v>
      </c>
      <c r="CR196" s="65">
        <v>845049000</v>
      </c>
      <c r="CS196" s="51">
        <v>3656548000</v>
      </c>
      <c r="CT196" s="48">
        <v>7863995000</v>
      </c>
    </row>
    <row r="197" spans="1:98" x14ac:dyDescent="0.2">
      <c r="A197" s="63" t="s">
        <v>619</v>
      </c>
      <c r="B197" s="63" t="s">
        <v>620</v>
      </c>
      <c r="C197" s="63" t="str">
        <f>VLOOKUP(A197,'[1]S&amp;P 500 Wikipedia'!A:D,3,FALSE)</f>
        <v>Real Estate</v>
      </c>
      <c r="D197" s="63">
        <v>346970</v>
      </c>
      <c r="E197" s="63" t="s">
        <v>16</v>
      </c>
      <c r="F197" s="63">
        <v>2017</v>
      </c>
      <c r="G197" s="63" t="s">
        <v>17</v>
      </c>
      <c r="H197" s="64">
        <v>43100</v>
      </c>
      <c r="I197" s="64">
        <v>43158</v>
      </c>
      <c r="J197" s="64">
        <v>43522</v>
      </c>
      <c r="K197" s="63">
        <v>739000000</v>
      </c>
      <c r="L197" s="63">
        <v>740400000</v>
      </c>
      <c r="M197" s="63" t="s">
        <v>1735</v>
      </c>
      <c r="N197" s="47">
        <v>913000000</v>
      </c>
      <c r="O197" s="65">
        <v>913000000</v>
      </c>
      <c r="P197" s="53"/>
      <c r="Q197" s="47"/>
      <c r="R197" s="65"/>
      <c r="S197" s="53"/>
      <c r="T197" s="48"/>
      <c r="U197" s="47"/>
      <c r="V197" s="65"/>
      <c r="W197" s="65"/>
      <c r="X197" s="65"/>
      <c r="Y197" s="53"/>
      <c r="Z197" s="48">
        <v>329000000</v>
      </c>
      <c r="AA197" s="48"/>
      <c r="AB197" s="48"/>
      <c r="AC197" s="48">
        <v>250000000</v>
      </c>
      <c r="AD197" s="48"/>
      <c r="AE197" s="48"/>
      <c r="AF197" s="48"/>
      <c r="AG197" s="48">
        <v>79000000</v>
      </c>
      <c r="AH197" s="48">
        <v>1242000000</v>
      </c>
      <c r="AI197" s="47">
        <v>9887000000</v>
      </c>
      <c r="AJ197" s="65"/>
      <c r="AK197" s="53"/>
      <c r="AL197" s="47"/>
      <c r="AM197" s="65"/>
      <c r="AN197" s="65"/>
      <c r="AO197" s="53"/>
      <c r="AP197" s="47">
        <v>564000000</v>
      </c>
      <c r="AQ197" s="65"/>
      <c r="AR197" s="65"/>
      <c r="AS197" s="65"/>
      <c r="AT197" s="65"/>
      <c r="AU197" s="65"/>
      <c r="AV197" s="65"/>
      <c r="AW197" s="65"/>
      <c r="AX197" s="65"/>
      <c r="AY197" s="65">
        <v>327000000</v>
      </c>
      <c r="AZ197" s="53">
        <v>237000000</v>
      </c>
      <c r="BA197" s="48">
        <v>10451000000</v>
      </c>
      <c r="BB197" s="48">
        <v>11693000000</v>
      </c>
      <c r="BC197" s="47">
        <v>283000000</v>
      </c>
      <c r="BD197" s="65">
        <v>283000000</v>
      </c>
      <c r="BE197" s="65"/>
      <c r="BF197" s="65"/>
      <c r="BG197" s="53"/>
      <c r="BH197" s="47"/>
      <c r="BI197" s="65"/>
      <c r="BJ197" s="65"/>
      <c r="BK197" s="53"/>
      <c r="BL197" s="47">
        <v>287000000</v>
      </c>
      <c r="BM197" s="65"/>
      <c r="BN197" s="65"/>
      <c r="BO197" s="65"/>
      <c r="BP197" s="65"/>
      <c r="BQ197" s="53">
        <v>287000000</v>
      </c>
      <c r="BR197" s="48">
        <v>570000000</v>
      </c>
      <c r="BS197" s="47">
        <v>3954000000</v>
      </c>
      <c r="BT197" s="65">
        <v>3954000000</v>
      </c>
      <c r="BU197" s="53"/>
      <c r="BV197" s="47"/>
      <c r="BW197" s="65"/>
      <c r="BX197" s="65"/>
      <c r="BY197" s="65"/>
      <c r="BZ197" s="65"/>
      <c r="CA197" s="65"/>
      <c r="CB197" s="65"/>
      <c r="CC197" s="65"/>
      <c r="CD197" s="65"/>
      <c r="CE197" s="65"/>
      <c r="CF197" s="53"/>
      <c r="CG197" s="48">
        <v>3954000000</v>
      </c>
      <c r="CH197" s="74">
        <v>4524000000</v>
      </c>
      <c r="CI197" s="48"/>
      <c r="CJ197" s="47">
        <v>8104000000</v>
      </c>
      <c r="CK197" s="65">
        <v>7000000</v>
      </c>
      <c r="CL197" s="65">
        <v>8097000000</v>
      </c>
      <c r="CM197" s="53"/>
      <c r="CN197" s="38"/>
      <c r="CO197" s="65">
        <v>-1071000000</v>
      </c>
      <c r="CP197" s="53">
        <v>-60000000</v>
      </c>
      <c r="CQ197" s="38">
        <v>6973000000</v>
      </c>
      <c r="CR197" s="65">
        <v>196000000</v>
      </c>
      <c r="CS197" s="51">
        <v>7169000000</v>
      </c>
      <c r="CT197" s="48">
        <v>11693000000</v>
      </c>
    </row>
    <row r="198" spans="1:98" x14ac:dyDescent="0.2">
      <c r="A198" s="63" t="s">
        <v>1132</v>
      </c>
      <c r="B198" s="63" t="s">
        <v>1133</v>
      </c>
      <c r="C198" s="63" t="str">
        <f>VLOOKUP(A198,'[1]S&amp;P 500 Wikipedia'!A:D,3,FALSE)</f>
        <v>Consumer Staples</v>
      </c>
      <c r="D198" s="63">
        <v>248677</v>
      </c>
      <c r="E198" s="63" t="s">
        <v>16</v>
      </c>
      <c r="F198" s="63">
        <v>2017</v>
      </c>
      <c r="G198" s="63" t="s">
        <v>17</v>
      </c>
      <c r="H198" s="64">
        <v>43100</v>
      </c>
      <c r="I198" s="64">
        <v>43158</v>
      </c>
      <c r="J198" s="64">
        <v>43216</v>
      </c>
      <c r="K198" s="63">
        <v>218731000</v>
      </c>
      <c r="L198" s="63">
        <v>210319000</v>
      </c>
      <c r="M198" s="63" t="s">
        <v>2510</v>
      </c>
      <c r="N198" s="47">
        <v>380179000</v>
      </c>
      <c r="O198" s="65">
        <v>380179000</v>
      </c>
      <c r="P198" s="53"/>
      <c r="Q198" s="47">
        <v>588262000</v>
      </c>
      <c r="R198" s="65">
        <v>588262000</v>
      </c>
      <c r="S198" s="53"/>
      <c r="T198" s="48"/>
      <c r="U198" s="47">
        <v>752836000</v>
      </c>
      <c r="V198" s="65"/>
      <c r="W198" s="65"/>
      <c r="X198" s="65"/>
      <c r="Y198" s="53"/>
      <c r="Z198" s="48">
        <v>280633000</v>
      </c>
      <c r="AA198" s="48">
        <v>280633000</v>
      </c>
      <c r="AB198" s="48"/>
      <c r="AC198" s="48"/>
      <c r="AD198" s="48"/>
      <c r="AE198" s="48"/>
      <c r="AF198" s="48"/>
      <c r="AG198" s="48"/>
      <c r="AH198" s="48">
        <v>2001910000</v>
      </c>
      <c r="AI198" s="47">
        <v>2106697000</v>
      </c>
      <c r="AJ198" s="65"/>
      <c r="AK198" s="53"/>
      <c r="AL198" s="47"/>
      <c r="AM198" s="65"/>
      <c r="AN198" s="65"/>
      <c r="AO198" s="53"/>
      <c r="AP198" s="47">
        <v>1445119000</v>
      </c>
      <c r="AQ198" s="65"/>
      <c r="AR198" s="65">
        <v>821061000</v>
      </c>
      <c r="AS198" s="65">
        <v>369156000</v>
      </c>
      <c r="AT198" s="65"/>
      <c r="AU198" s="65">
        <v>3023000</v>
      </c>
      <c r="AV198" s="65"/>
      <c r="AW198" s="65"/>
      <c r="AX198" s="65"/>
      <c r="AY198" s="65"/>
      <c r="AZ198" s="53">
        <v>251879000</v>
      </c>
      <c r="BA198" s="48">
        <v>3551816000</v>
      </c>
      <c r="BB198" s="48">
        <v>5553726000</v>
      </c>
      <c r="BC198" s="47">
        <v>1217086000</v>
      </c>
      <c r="BD198" s="65">
        <v>523229000</v>
      </c>
      <c r="BE198" s="65">
        <v>17723000</v>
      </c>
      <c r="BF198" s="65"/>
      <c r="BG198" s="53">
        <v>676134000</v>
      </c>
      <c r="BH198" s="47">
        <v>859457000</v>
      </c>
      <c r="BI198" s="65"/>
      <c r="BJ198" s="65"/>
      <c r="BK198" s="53"/>
      <c r="BL198" s="47"/>
      <c r="BM198" s="65"/>
      <c r="BN198" s="65"/>
      <c r="BO198" s="65"/>
      <c r="BP198" s="65"/>
      <c r="BQ198" s="53"/>
      <c r="BR198" s="48">
        <v>2076543000</v>
      </c>
      <c r="BS198" s="47">
        <v>2061023000</v>
      </c>
      <c r="BT198" s="65"/>
      <c r="BU198" s="53"/>
      <c r="BV198" s="47">
        <v>484595000</v>
      </c>
      <c r="BW198" s="65"/>
      <c r="BX198" s="65"/>
      <c r="BY198" s="65"/>
      <c r="BZ198" s="65"/>
      <c r="CA198" s="65"/>
      <c r="CB198" s="65"/>
      <c r="CC198" s="65">
        <v>45656000</v>
      </c>
      <c r="CD198" s="65"/>
      <c r="CE198" s="65"/>
      <c r="CF198" s="53">
        <v>438939000</v>
      </c>
      <c r="CG198" s="48">
        <v>2545618000</v>
      </c>
      <c r="CH198" s="74">
        <v>4622161000</v>
      </c>
      <c r="CI198" s="48">
        <v>0</v>
      </c>
      <c r="CJ198" s="47">
        <v>1284879000</v>
      </c>
      <c r="CK198" s="65"/>
      <c r="CL198" s="65"/>
      <c r="CM198" s="53"/>
      <c r="CN198" s="38">
        <v>-6426877000</v>
      </c>
      <c r="CO198" s="65">
        <v>6371082000</v>
      </c>
      <c r="CP198" s="53">
        <v>-313746000</v>
      </c>
      <c r="CQ198" s="38">
        <v>915338000</v>
      </c>
      <c r="CR198" s="65">
        <v>16227000</v>
      </c>
      <c r="CS198" s="51">
        <v>931565000</v>
      </c>
      <c r="CT198" s="48">
        <v>5553726000</v>
      </c>
    </row>
    <row r="199" spans="1:98" x14ac:dyDescent="0.2">
      <c r="A199" s="63" t="s">
        <v>655</v>
      </c>
      <c r="B199" s="63" t="s">
        <v>656</v>
      </c>
      <c r="C199" s="63" t="str">
        <f>VLOOKUP(A199,'[1]S&amp;P 500 Wikipedia'!A:D,3,FALSE)</f>
        <v>Information Technology</v>
      </c>
      <c r="D199" s="63">
        <v>69543</v>
      </c>
      <c r="E199" s="63" t="s">
        <v>16</v>
      </c>
      <c r="F199" s="63">
        <v>2017</v>
      </c>
      <c r="G199" s="63" t="s">
        <v>17</v>
      </c>
      <c r="H199" s="64">
        <v>43100</v>
      </c>
      <c r="I199" s="64">
        <v>43158</v>
      </c>
      <c r="J199" s="64">
        <v>43158</v>
      </c>
      <c r="K199" s="63">
        <v>924575739</v>
      </c>
      <c r="L199" s="63">
        <v>928915071</v>
      </c>
      <c r="M199" s="63" t="s">
        <v>2209</v>
      </c>
      <c r="N199" s="47">
        <v>12580000000</v>
      </c>
      <c r="O199" s="65">
        <v>11972000000</v>
      </c>
      <c r="P199" s="53">
        <v>608000000</v>
      </c>
      <c r="Q199" s="47">
        <v>8928000000</v>
      </c>
      <c r="R199" s="65"/>
      <c r="S199" s="53"/>
      <c r="T199" s="48"/>
      <c r="U199" s="47">
        <v>1583000000</v>
      </c>
      <c r="V199" s="65"/>
      <c r="W199" s="65"/>
      <c r="X199" s="65"/>
      <c r="Y199" s="53"/>
      <c r="Z199" s="48">
        <v>26644000000</v>
      </c>
      <c r="AA199" s="48">
        <v>3942000000</v>
      </c>
      <c r="AB199" s="48"/>
      <c r="AC199" s="48"/>
      <c r="AD199" s="48"/>
      <c r="AE199" s="48"/>
      <c r="AF199" s="48"/>
      <c r="AG199" s="48">
        <v>22702000000</v>
      </c>
      <c r="AH199" s="48">
        <v>49735000000</v>
      </c>
      <c r="AI199" s="47">
        <v>11116000000</v>
      </c>
      <c r="AJ199" s="65">
        <v>32331000000</v>
      </c>
      <c r="AK199" s="53">
        <v>-21215000000</v>
      </c>
      <c r="AL199" s="47">
        <v>4919000000</v>
      </c>
      <c r="AM199" s="65"/>
      <c r="AN199" s="65"/>
      <c r="AO199" s="53"/>
      <c r="AP199" s="47">
        <v>59585000000</v>
      </c>
      <c r="AQ199" s="65">
        <v>3742000000</v>
      </c>
      <c r="AR199" s="65">
        <v>36788000000</v>
      </c>
      <c r="AS199" s="65"/>
      <c r="AT199" s="65"/>
      <c r="AU199" s="65">
        <v>4862000000</v>
      </c>
      <c r="AV199" s="65"/>
      <c r="AW199" s="65">
        <v>4643000000</v>
      </c>
      <c r="AX199" s="65"/>
      <c r="AY199" s="65"/>
      <c r="AZ199" s="53">
        <v>9550000000</v>
      </c>
      <c r="BA199" s="48">
        <v>75620000000</v>
      </c>
      <c r="BB199" s="48">
        <v>125355000000</v>
      </c>
      <c r="BC199" s="47">
        <v>6451000000</v>
      </c>
      <c r="BD199" s="65">
        <v>6451000000</v>
      </c>
      <c r="BE199" s="65"/>
      <c r="BF199" s="65"/>
      <c r="BG199" s="53"/>
      <c r="BH199" s="47">
        <v>6987000000</v>
      </c>
      <c r="BI199" s="65"/>
      <c r="BJ199" s="65"/>
      <c r="BK199" s="53"/>
      <c r="BL199" s="47">
        <v>23925000000</v>
      </c>
      <c r="BM199" s="65">
        <v>11552000000</v>
      </c>
      <c r="BN199" s="65"/>
      <c r="BO199" s="65">
        <v>4219000000</v>
      </c>
      <c r="BP199" s="65"/>
      <c r="BQ199" s="53">
        <v>8154000000</v>
      </c>
      <c r="BR199" s="48">
        <v>37363000000</v>
      </c>
      <c r="BS199" s="47">
        <v>39837000000</v>
      </c>
      <c r="BT199" s="65"/>
      <c r="BU199" s="53"/>
      <c r="BV199" s="47">
        <v>30431000000</v>
      </c>
      <c r="BW199" s="65"/>
      <c r="BX199" s="65">
        <v>16720000000</v>
      </c>
      <c r="BY199" s="65"/>
      <c r="BZ199" s="65"/>
      <c r="CA199" s="65"/>
      <c r="CB199" s="65">
        <v>3746000000</v>
      </c>
      <c r="CC199" s="65"/>
      <c r="CD199" s="65"/>
      <c r="CE199" s="65"/>
      <c r="CF199" s="53">
        <v>9965000000</v>
      </c>
      <c r="CG199" s="48">
        <v>70268000000</v>
      </c>
      <c r="CH199" s="74">
        <v>107631000000</v>
      </c>
      <c r="CI199" s="48"/>
      <c r="CJ199" s="47">
        <v>54566000000</v>
      </c>
      <c r="CK199" s="65"/>
      <c r="CL199" s="65"/>
      <c r="CM199" s="53"/>
      <c r="CN199" s="38">
        <v>-163507000000</v>
      </c>
      <c r="CO199" s="65">
        <v>153126000000</v>
      </c>
      <c r="CP199" s="53">
        <v>-26592000000</v>
      </c>
      <c r="CQ199" s="38">
        <v>17593000000</v>
      </c>
      <c r="CR199" s="65">
        <v>131000000</v>
      </c>
      <c r="CS199" s="51">
        <v>17724000000</v>
      </c>
      <c r="CT199" s="48">
        <v>125355000000</v>
      </c>
    </row>
    <row r="200" spans="1:98" x14ac:dyDescent="0.2">
      <c r="A200" s="63" t="s">
        <v>652</v>
      </c>
      <c r="B200" s="63" t="s">
        <v>653</v>
      </c>
      <c r="C200" s="63" t="str">
        <f>VLOOKUP(A200,'[1]S&amp;P 500 Wikipedia'!A:D,3,FALSE)</f>
        <v>Financials</v>
      </c>
      <c r="D200" s="63">
        <v>378167</v>
      </c>
      <c r="E200" s="63" t="s">
        <v>16</v>
      </c>
      <c r="F200" s="63">
        <v>2017</v>
      </c>
      <c r="G200" s="63" t="s">
        <v>17</v>
      </c>
      <c r="H200" s="64">
        <v>43100</v>
      </c>
      <c r="I200" s="64">
        <v>43138</v>
      </c>
      <c r="J200" s="64">
        <v>43314</v>
      </c>
      <c r="K200" s="63">
        <v>583000000</v>
      </c>
      <c r="L200" s="63">
        <v>590000000</v>
      </c>
      <c r="M200" s="63" t="s">
        <v>2511</v>
      </c>
      <c r="N200" s="47">
        <v>535000000</v>
      </c>
      <c r="O200" s="65">
        <v>535000000</v>
      </c>
      <c r="P200" s="53"/>
      <c r="Q200" s="47">
        <v>903000000</v>
      </c>
      <c r="R200" s="65">
        <v>903000000</v>
      </c>
      <c r="S200" s="53"/>
      <c r="T200" s="48"/>
      <c r="U200" s="47"/>
      <c r="V200" s="65"/>
      <c r="W200" s="65"/>
      <c r="X200" s="65"/>
      <c r="Y200" s="53"/>
      <c r="Z200" s="48">
        <v>52124000000</v>
      </c>
      <c r="AA200" s="48">
        <v>133000000</v>
      </c>
      <c r="AB200" s="48"/>
      <c r="AC200" s="48"/>
      <c r="AD200" s="48"/>
      <c r="AE200" s="48"/>
      <c r="AF200" s="48"/>
      <c r="AG200" s="48">
        <v>51991000000</v>
      </c>
      <c r="AH200" s="48">
        <v>53562000000</v>
      </c>
      <c r="AI200" s="47">
        <v>1246000000</v>
      </c>
      <c r="AJ200" s="65"/>
      <c r="AK200" s="53"/>
      <c r="AL200" s="47"/>
      <c r="AM200" s="65"/>
      <c r="AN200" s="65"/>
      <c r="AO200" s="53"/>
      <c r="AP200" s="47">
        <v>23456000000</v>
      </c>
      <c r="AQ200" s="65"/>
      <c r="AR200" s="65">
        <v>12216000000</v>
      </c>
      <c r="AS200" s="65">
        <v>10269000000</v>
      </c>
      <c r="AT200" s="65"/>
      <c r="AU200" s="65"/>
      <c r="AV200" s="65"/>
      <c r="AW200" s="65"/>
      <c r="AX200" s="65"/>
      <c r="AY200" s="65"/>
      <c r="AZ200" s="53">
        <v>971000000</v>
      </c>
      <c r="BA200" s="48">
        <v>24702000000</v>
      </c>
      <c r="BB200" s="48">
        <v>78264000000</v>
      </c>
      <c r="BC200" s="47">
        <v>817000000</v>
      </c>
      <c r="BD200" s="65">
        <v>462000000</v>
      </c>
      <c r="BE200" s="65"/>
      <c r="BF200" s="65"/>
      <c r="BG200" s="53">
        <v>355000000</v>
      </c>
      <c r="BH200" s="47">
        <v>1833000000</v>
      </c>
      <c r="BI200" s="65"/>
      <c r="BJ200" s="65"/>
      <c r="BK200" s="53">
        <v>1833000000</v>
      </c>
      <c r="BL200" s="47">
        <v>51525000000</v>
      </c>
      <c r="BM200" s="65">
        <v>125000000</v>
      </c>
      <c r="BN200" s="65"/>
      <c r="BO200" s="65"/>
      <c r="BP200" s="65"/>
      <c r="BQ200" s="53">
        <v>51400000000</v>
      </c>
      <c r="BR200" s="48">
        <v>54175000000</v>
      </c>
      <c r="BS200" s="47">
        <v>4267000000</v>
      </c>
      <c r="BT200" s="65">
        <v>4267000000</v>
      </c>
      <c r="BU200" s="53"/>
      <c r="BV200" s="47">
        <v>2837000000</v>
      </c>
      <c r="BW200" s="65"/>
      <c r="BX200" s="65">
        <v>243000000</v>
      </c>
      <c r="BY200" s="65"/>
      <c r="BZ200" s="65"/>
      <c r="CA200" s="65"/>
      <c r="CB200" s="65"/>
      <c r="CC200" s="65">
        <v>2298000000</v>
      </c>
      <c r="CD200" s="65"/>
      <c r="CE200" s="65"/>
      <c r="CF200" s="53">
        <v>296000000</v>
      </c>
      <c r="CG200" s="48">
        <v>7104000000</v>
      </c>
      <c r="CH200" s="74">
        <v>61279000000</v>
      </c>
      <c r="CI200" s="48">
        <v>0</v>
      </c>
      <c r="CJ200" s="47">
        <v>11398000000</v>
      </c>
      <c r="CK200" s="65">
        <v>6000000</v>
      </c>
      <c r="CL200" s="65">
        <v>11392000000</v>
      </c>
      <c r="CM200" s="53"/>
      <c r="CN200" s="38">
        <v>-1076000000</v>
      </c>
      <c r="CO200" s="65">
        <v>6858000000</v>
      </c>
      <c r="CP200" s="53">
        <v>-223000000</v>
      </c>
      <c r="CQ200" s="38">
        <v>16957000000</v>
      </c>
      <c r="CR200" s="65">
        <v>28000000</v>
      </c>
      <c r="CS200" s="51">
        <v>16985000000</v>
      </c>
      <c r="CT200" s="48">
        <v>78264000000</v>
      </c>
    </row>
    <row r="201" spans="1:98" x14ac:dyDescent="0.2">
      <c r="A201" s="63" t="s">
        <v>631</v>
      </c>
      <c r="B201" s="63" t="s">
        <v>632</v>
      </c>
      <c r="C201" s="63" t="str">
        <f>VLOOKUP(A201,'[1]S&amp;P 500 Wikipedia'!A:D,3,FALSE)</f>
        <v>Health Care</v>
      </c>
      <c r="D201" s="63">
        <v>447447</v>
      </c>
      <c r="E201" s="63" t="s">
        <v>16</v>
      </c>
      <c r="F201" s="63">
        <v>2017</v>
      </c>
      <c r="G201" s="63" t="s">
        <v>17</v>
      </c>
      <c r="H201" s="64">
        <v>43100</v>
      </c>
      <c r="I201" s="64">
        <v>43147</v>
      </c>
      <c r="J201" s="64">
        <v>43511</v>
      </c>
      <c r="K201" s="63">
        <v>87418000</v>
      </c>
      <c r="L201" s="63">
        <v>89140000</v>
      </c>
      <c r="M201" s="63" t="s">
        <v>1738</v>
      </c>
      <c r="N201" s="47">
        <v>471930000</v>
      </c>
      <c r="O201" s="65">
        <v>187675000</v>
      </c>
      <c r="P201" s="53">
        <v>284255000</v>
      </c>
      <c r="Q201" s="47">
        <v>234597000</v>
      </c>
      <c r="R201" s="65">
        <v>234597000</v>
      </c>
      <c r="S201" s="53"/>
      <c r="T201" s="48"/>
      <c r="U201" s="47">
        <v>164318000</v>
      </c>
      <c r="V201" s="65"/>
      <c r="W201" s="65"/>
      <c r="X201" s="65"/>
      <c r="Y201" s="53"/>
      <c r="Z201" s="48">
        <v>101140000</v>
      </c>
      <c r="AA201" s="48"/>
      <c r="AB201" s="48"/>
      <c r="AC201" s="48"/>
      <c r="AD201" s="48"/>
      <c r="AE201" s="48"/>
      <c r="AF201" s="48"/>
      <c r="AG201" s="48">
        <v>101140000</v>
      </c>
      <c r="AH201" s="48">
        <v>971985000</v>
      </c>
      <c r="AI201" s="47">
        <v>379096000</v>
      </c>
      <c r="AJ201" s="65"/>
      <c r="AK201" s="53"/>
      <c r="AL201" s="47"/>
      <c r="AM201" s="65"/>
      <c r="AN201" s="65"/>
      <c r="AO201" s="53"/>
      <c r="AP201" s="47">
        <v>362335000</v>
      </c>
      <c r="AQ201" s="65">
        <v>43846000</v>
      </c>
      <c r="AR201" s="65">
        <v>199873000</v>
      </c>
      <c r="AS201" s="65"/>
      <c r="AT201" s="65"/>
      <c r="AU201" s="65"/>
      <c r="AV201" s="65"/>
      <c r="AW201" s="65"/>
      <c r="AX201" s="65"/>
      <c r="AY201" s="65"/>
      <c r="AZ201" s="53">
        <v>118616000</v>
      </c>
      <c r="BA201" s="48">
        <v>741431000</v>
      </c>
      <c r="BB201" s="48">
        <v>1713416000</v>
      </c>
      <c r="BC201" s="47">
        <v>320386000</v>
      </c>
      <c r="BD201" s="65">
        <v>66968000</v>
      </c>
      <c r="BE201" s="65"/>
      <c r="BF201" s="65"/>
      <c r="BG201" s="53">
        <v>253418000</v>
      </c>
      <c r="BH201" s="47"/>
      <c r="BI201" s="65"/>
      <c r="BJ201" s="65"/>
      <c r="BK201" s="53"/>
      <c r="BL201" s="47">
        <v>684181000</v>
      </c>
      <c r="BM201" s="65">
        <v>29181000</v>
      </c>
      <c r="BN201" s="65"/>
      <c r="BO201" s="65"/>
      <c r="BP201" s="65"/>
      <c r="BQ201" s="53">
        <v>655000000</v>
      </c>
      <c r="BR201" s="48">
        <v>1004567000</v>
      </c>
      <c r="BS201" s="47">
        <v>606075000</v>
      </c>
      <c r="BT201" s="65"/>
      <c r="BU201" s="53"/>
      <c r="BV201" s="47">
        <v>156616000</v>
      </c>
      <c r="BW201" s="65"/>
      <c r="BX201" s="65"/>
      <c r="BY201" s="65"/>
      <c r="BZ201" s="65"/>
      <c r="CA201" s="65"/>
      <c r="CB201" s="65">
        <v>35545000</v>
      </c>
      <c r="CC201" s="65">
        <v>25353000</v>
      </c>
      <c r="CD201" s="65"/>
      <c r="CE201" s="65"/>
      <c r="CF201" s="53">
        <v>95718000</v>
      </c>
      <c r="CG201" s="48">
        <v>762691000</v>
      </c>
      <c r="CH201" s="74">
        <v>1767258000</v>
      </c>
      <c r="CI201" s="48"/>
      <c r="CJ201" s="47">
        <v>1090347000</v>
      </c>
      <c r="CK201" s="65"/>
      <c r="CL201" s="65"/>
      <c r="CM201" s="53"/>
      <c r="CN201" s="38">
        <v>-1911528000</v>
      </c>
      <c r="CO201" s="65">
        <v>803545000</v>
      </c>
      <c r="CP201" s="53">
        <v>-36470000</v>
      </c>
      <c r="CQ201" s="38">
        <v>-54106000</v>
      </c>
      <c r="CR201" s="65">
        <v>264000</v>
      </c>
      <c r="CS201" s="51">
        <v>-53842000</v>
      </c>
      <c r="CT201" s="48">
        <v>1713416000</v>
      </c>
    </row>
    <row r="202" spans="1:98" x14ac:dyDescent="0.2">
      <c r="A202" s="63" t="s">
        <v>628</v>
      </c>
      <c r="B202" s="63" t="s">
        <v>629</v>
      </c>
      <c r="C202" s="63" t="str">
        <f>VLOOKUP(A202,'[1]S&amp;P 500 Wikipedia'!A:D,3,FALSE)</f>
        <v>Industrials</v>
      </c>
      <c r="D202" s="63">
        <v>824090</v>
      </c>
      <c r="E202" s="63" t="s">
        <v>16</v>
      </c>
      <c r="F202" s="63">
        <v>2017</v>
      </c>
      <c r="G202" s="63" t="s">
        <v>17</v>
      </c>
      <c r="H202" s="64">
        <v>43100</v>
      </c>
      <c r="I202" s="64">
        <v>43153</v>
      </c>
      <c r="J202" s="64">
        <v>43397</v>
      </c>
      <c r="K202" s="63">
        <v>76284000</v>
      </c>
      <c r="L202" s="63">
        <v>77595000</v>
      </c>
      <c r="M202" s="63" t="s">
        <v>2512</v>
      </c>
      <c r="N202" s="47">
        <v>375950000</v>
      </c>
      <c r="O202" s="65">
        <v>375950000</v>
      </c>
      <c r="P202" s="53"/>
      <c r="Q202" s="47">
        <v>294166000</v>
      </c>
      <c r="R202" s="65">
        <v>294166000</v>
      </c>
      <c r="S202" s="53"/>
      <c r="T202" s="48"/>
      <c r="U202" s="47">
        <v>259724000</v>
      </c>
      <c r="V202" s="65"/>
      <c r="W202" s="65"/>
      <c r="X202" s="65"/>
      <c r="Y202" s="53"/>
      <c r="Z202" s="48">
        <v>74203000</v>
      </c>
      <c r="AA202" s="48"/>
      <c r="AB202" s="48"/>
      <c r="AC202" s="48"/>
      <c r="AD202" s="48"/>
      <c r="AE202" s="48"/>
      <c r="AF202" s="48"/>
      <c r="AG202" s="48">
        <v>74203000</v>
      </c>
      <c r="AH202" s="48">
        <v>1004043000</v>
      </c>
      <c r="AI202" s="47">
        <v>258350000</v>
      </c>
      <c r="AJ202" s="65"/>
      <c r="AK202" s="53"/>
      <c r="AL202" s="47"/>
      <c r="AM202" s="65"/>
      <c r="AN202" s="65"/>
      <c r="AO202" s="53"/>
      <c r="AP202" s="47">
        <v>2137235000</v>
      </c>
      <c r="AQ202" s="65"/>
      <c r="AR202" s="65">
        <v>1704158000</v>
      </c>
      <c r="AS202" s="65">
        <v>414746000</v>
      </c>
      <c r="AT202" s="65"/>
      <c r="AU202" s="65"/>
      <c r="AV202" s="65"/>
      <c r="AW202" s="65"/>
      <c r="AX202" s="65"/>
      <c r="AY202" s="65"/>
      <c r="AZ202" s="53">
        <v>18331000</v>
      </c>
      <c r="BA202" s="48">
        <v>2395585000</v>
      </c>
      <c r="BB202" s="48">
        <v>3399628000</v>
      </c>
      <c r="BC202" s="47">
        <v>360717000</v>
      </c>
      <c r="BD202" s="65">
        <v>147067000</v>
      </c>
      <c r="BE202" s="65"/>
      <c r="BF202" s="65">
        <v>28945000</v>
      </c>
      <c r="BG202" s="53">
        <v>184705000</v>
      </c>
      <c r="BH202" s="47">
        <v>258000</v>
      </c>
      <c r="BI202" s="65"/>
      <c r="BJ202" s="65"/>
      <c r="BK202" s="53"/>
      <c r="BL202" s="47"/>
      <c r="BM202" s="65"/>
      <c r="BN202" s="65"/>
      <c r="BO202" s="65"/>
      <c r="BP202" s="65"/>
      <c r="BQ202" s="53"/>
      <c r="BR202" s="48">
        <v>360975000</v>
      </c>
      <c r="BS202" s="47">
        <v>858788000</v>
      </c>
      <c r="BT202" s="65"/>
      <c r="BU202" s="53"/>
      <c r="BV202" s="47">
        <v>293323000</v>
      </c>
      <c r="BW202" s="65"/>
      <c r="BX202" s="65"/>
      <c r="BY202" s="65"/>
      <c r="BZ202" s="65"/>
      <c r="CA202" s="65"/>
      <c r="CB202" s="65"/>
      <c r="CC202" s="65">
        <v>137638000</v>
      </c>
      <c r="CD202" s="65"/>
      <c r="CE202" s="65"/>
      <c r="CF202" s="53">
        <v>155685000</v>
      </c>
      <c r="CG202" s="48">
        <v>1152111000</v>
      </c>
      <c r="CH202" s="74">
        <v>1513086000</v>
      </c>
      <c r="CI202" s="48">
        <v>0</v>
      </c>
      <c r="CJ202" s="47">
        <v>717808000</v>
      </c>
      <c r="CK202" s="65"/>
      <c r="CL202" s="65"/>
      <c r="CM202" s="53"/>
      <c r="CN202" s="38">
        <v>-799674000</v>
      </c>
      <c r="CO202" s="65">
        <v>2057915000</v>
      </c>
      <c r="CP202" s="53">
        <v>-89507000</v>
      </c>
      <c r="CQ202" s="38">
        <v>1886542000</v>
      </c>
      <c r="CR202" s="65"/>
      <c r="CS202" s="51">
        <v>1886542000</v>
      </c>
      <c r="CT202" s="48">
        <v>3399628000</v>
      </c>
    </row>
    <row r="203" spans="1:98" x14ac:dyDescent="0.2">
      <c r="A203" s="63" t="s">
        <v>658</v>
      </c>
      <c r="B203" s="63" t="s">
        <v>659</v>
      </c>
      <c r="C203" s="63" t="str">
        <f>VLOOKUP(A203,'[1]S&amp;P 500 Wikipedia'!A:D,3,FALSE)</f>
        <v>Materials</v>
      </c>
      <c r="D203" s="63">
        <v>378169</v>
      </c>
      <c r="E203" s="63" t="s">
        <v>16</v>
      </c>
      <c r="F203" s="63">
        <v>2017</v>
      </c>
      <c r="G203" s="63" t="s">
        <v>17</v>
      </c>
      <c r="H203" s="64">
        <v>43100</v>
      </c>
      <c r="I203" s="64">
        <v>43158</v>
      </c>
      <c r="J203" s="64">
        <v>43227</v>
      </c>
      <c r="K203" s="63">
        <v>79047000</v>
      </c>
      <c r="L203" s="63">
        <v>79404000</v>
      </c>
      <c r="M203" s="63" t="s">
        <v>2513</v>
      </c>
      <c r="N203" s="47">
        <v>368046000</v>
      </c>
      <c r="O203" s="65">
        <v>368046000</v>
      </c>
      <c r="P203" s="53"/>
      <c r="Q203" s="47">
        <v>663663000</v>
      </c>
      <c r="R203" s="65">
        <v>663663000</v>
      </c>
      <c r="S203" s="53"/>
      <c r="T203" s="48"/>
      <c r="U203" s="47">
        <v>649448000</v>
      </c>
      <c r="V203" s="65"/>
      <c r="W203" s="65"/>
      <c r="X203" s="65"/>
      <c r="Y203" s="53"/>
      <c r="Z203" s="48">
        <v>215387000</v>
      </c>
      <c r="AA203" s="48">
        <v>215387000</v>
      </c>
      <c r="AB203" s="48"/>
      <c r="AC203" s="48"/>
      <c r="AD203" s="48"/>
      <c r="AE203" s="48"/>
      <c r="AF203" s="48"/>
      <c r="AG203" s="48"/>
      <c r="AH203" s="48">
        <v>1896544000</v>
      </c>
      <c r="AI203" s="47">
        <v>880580000</v>
      </c>
      <c r="AJ203" s="65">
        <v>2090755000</v>
      </c>
      <c r="AK203" s="53">
        <v>-1210175000</v>
      </c>
      <c r="AL203" s="47"/>
      <c r="AM203" s="65"/>
      <c r="AN203" s="65"/>
      <c r="AO203" s="53"/>
      <c r="AP203" s="47">
        <v>1821802000</v>
      </c>
      <c r="AQ203" s="65"/>
      <c r="AR203" s="65">
        <v>1156288000</v>
      </c>
      <c r="AS203" s="65">
        <v>415787000</v>
      </c>
      <c r="AT203" s="65"/>
      <c r="AU203" s="65">
        <v>99777000</v>
      </c>
      <c r="AV203" s="65"/>
      <c r="AW203" s="65"/>
      <c r="AX203" s="65"/>
      <c r="AY203" s="65"/>
      <c r="AZ203" s="53">
        <v>149950000</v>
      </c>
      <c r="BA203" s="48">
        <v>2702382000</v>
      </c>
      <c r="BB203" s="48">
        <v>4598926000</v>
      </c>
      <c r="BC203" s="47">
        <v>480969000</v>
      </c>
      <c r="BD203" s="65">
        <v>338188000</v>
      </c>
      <c r="BE203" s="65"/>
      <c r="BF203" s="65">
        <v>54420000</v>
      </c>
      <c r="BG203" s="53">
        <v>88361000</v>
      </c>
      <c r="BH203" s="47">
        <v>6966000</v>
      </c>
      <c r="BI203" s="65"/>
      <c r="BJ203" s="65"/>
      <c r="BK203" s="53"/>
      <c r="BL203" s="47">
        <v>280833000</v>
      </c>
      <c r="BM203" s="65"/>
      <c r="BN203" s="65"/>
      <c r="BO203" s="65"/>
      <c r="BP203" s="65"/>
      <c r="BQ203" s="53">
        <v>280833000</v>
      </c>
      <c r="BR203" s="48">
        <v>768768000</v>
      </c>
      <c r="BS203" s="47">
        <v>1632186000</v>
      </c>
      <c r="BT203" s="65"/>
      <c r="BU203" s="53"/>
      <c r="BV203" s="47">
        <v>508678000</v>
      </c>
      <c r="BW203" s="65"/>
      <c r="BX203" s="65">
        <v>228936000</v>
      </c>
      <c r="BY203" s="65"/>
      <c r="BZ203" s="65"/>
      <c r="CA203" s="65"/>
      <c r="CB203" s="65"/>
      <c r="CC203" s="65"/>
      <c r="CD203" s="65"/>
      <c r="CE203" s="65"/>
      <c r="CF203" s="53">
        <v>279742000</v>
      </c>
      <c r="CG203" s="48">
        <v>2140864000</v>
      </c>
      <c r="CH203" s="74">
        <v>2909632000</v>
      </c>
      <c r="CI203" s="48"/>
      <c r="CJ203" s="47">
        <v>177297000</v>
      </c>
      <c r="CK203" s="65"/>
      <c r="CL203" s="65"/>
      <c r="CM203" s="53"/>
      <c r="CN203" s="38">
        <v>-1726234000</v>
      </c>
      <c r="CO203" s="65">
        <v>3870621000</v>
      </c>
      <c r="CP203" s="53">
        <v>-637482000</v>
      </c>
      <c r="CQ203" s="38">
        <v>1684202000</v>
      </c>
      <c r="CR203" s="65">
        <v>5092000</v>
      </c>
      <c r="CS203" s="51">
        <v>1689294000</v>
      </c>
      <c r="CT203" s="48">
        <v>4598926000</v>
      </c>
    </row>
    <row r="204" spans="1:98" x14ac:dyDescent="0.2">
      <c r="A204" s="63" t="s">
        <v>640</v>
      </c>
      <c r="B204" s="63" t="s">
        <v>641</v>
      </c>
      <c r="C204" s="63" t="str">
        <f>VLOOKUP(A204,'[1]S&amp;P 500 Wikipedia'!A:D,3,FALSE)</f>
        <v>Health Care</v>
      </c>
      <c r="D204" s="63">
        <v>86933</v>
      </c>
      <c r="E204" s="63" t="s">
        <v>16</v>
      </c>
      <c r="F204" s="63">
        <v>2017</v>
      </c>
      <c r="G204" s="63" t="s">
        <v>17</v>
      </c>
      <c r="H204" s="64">
        <v>43100</v>
      </c>
      <c r="I204" s="64">
        <v>43144</v>
      </c>
      <c r="J204" s="64">
        <v>43144</v>
      </c>
      <c r="K204" s="63">
        <v>146000000</v>
      </c>
      <c r="L204" s="63">
        <v>150000000</v>
      </c>
      <c r="M204" s="63" t="s">
        <v>2213</v>
      </c>
      <c r="N204" s="47">
        <v>2145000000</v>
      </c>
      <c r="O204" s="65">
        <v>1225000000</v>
      </c>
      <c r="P204" s="53">
        <v>920000000</v>
      </c>
      <c r="Q204" s="47">
        <v>411000000</v>
      </c>
      <c r="R204" s="65">
        <v>411000000</v>
      </c>
      <c r="S204" s="53"/>
      <c r="T204" s="48"/>
      <c r="U204" s="47">
        <v>333000000</v>
      </c>
      <c r="V204" s="65"/>
      <c r="W204" s="65"/>
      <c r="X204" s="65"/>
      <c r="Y204" s="53"/>
      <c r="Z204" s="48">
        <v>91000000</v>
      </c>
      <c r="AA204" s="48">
        <v>91000000</v>
      </c>
      <c r="AB204" s="48"/>
      <c r="AC204" s="48"/>
      <c r="AD204" s="48"/>
      <c r="AE204" s="48"/>
      <c r="AF204" s="48"/>
      <c r="AG204" s="48"/>
      <c r="AH204" s="48">
        <v>2980000000</v>
      </c>
      <c r="AI204" s="47">
        <v>931000000</v>
      </c>
      <c r="AJ204" s="65"/>
      <c r="AK204" s="53"/>
      <c r="AL204" s="47"/>
      <c r="AM204" s="65"/>
      <c r="AN204" s="65"/>
      <c r="AO204" s="53"/>
      <c r="AP204" s="47">
        <v>1346000000</v>
      </c>
      <c r="AQ204" s="65">
        <v>175000000</v>
      </c>
      <c r="AR204" s="65">
        <v>771000000</v>
      </c>
      <c r="AS204" s="65"/>
      <c r="AT204" s="65"/>
      <c r="AU204" s="65">
        <v>88000000</v>
      </c>
      <c r="AV204" s="65"/>
      <c r="AW204" s="65"/>
      <c r="AX204" s="65"/>
      <c r="AY204" s="65"/>
      <c r="AZ204" s="53">
        <v>312000000</v>
      </c>
      <c r="BA204" s="48">
        <v>2277000000</v>
      </c>
      <c r="BB204" s="48">
        <v>5257000000</v>
      </c>
      <c r="BC204" s="47">
        <v>592000000</v>
      </c>
      <c r="BD204" s="65">
        <v>160000000</v>
      </c>
      <c r="BE204" s="65"/>
      <c r="BF204" s="65"/>
      <c r="BG204" s="53">
        <v>432000000</v>
      </c>
      <c r="BH204" s="47">
        <v>10000000</v>
      </c>
      <c r="BI204" s="65"/>
      <c r="BJ204" s="65"/>
      <c r="BK204" s="53"/>
      <c r="BL204" s="47">
        <v>144000000</v>
      </c>
      <c r="BM204" s="65"/>
      <c r="BN204" s="65"/>
      <c r="BO204" s="65"/>
      <c r="BP204" s="65"/>
      <c r="BQ204" s="53">
        <v>144000000</v>
      </c>
      <c r="BR204" s="48">
        <v>746000000</v>
      </c>
      <c r="BS204" s="47">
        <v>1182000000</v>
      </c>
      <c r="BT204" s="65"/>
      <c r="BU204" s="53"/>
      <c r="BV204" s="47">
        <v>360000000</v>
      </c>
      <c r="BW204" s="65"/>
      <c r="BX204" s="65"/>
      <c r="BY204" s="65"/>
      <c r="BZ204" s="65"/>
      <c r="CA204" s="65"/>
      <c r="CB204" s="65"/>
      <c r="CC204" s="65"/>
      <c r="CD204" s="65"/>
      <c r="CE204" s="65"/>
      <c r="CF204" s="53">
        <v>360000000</v>
      </c>
      <c r="CG204" s="48">
        <v>1542000000</v>
      </c>
      <c r="CH204" s="74">
        <v>2288000000</v>
      </c>
      <c r="CI204" s="48">
        <v>0</v>
      </c>
      <c r="CJ204" s="47">
        <v>2835000000</v>
      </c>
      <c r="CK204" s="65"/>
      <c r="CL204" s="65"/>
      <c r="CM204" s="53"/>
      <c r="CN204" s="38">
        <v>-2341000000</v>
      </c>
      <c r="CO204" s="65">
        <v>2256000000</v>
      </c>
      <c r="CP204" s="53">
        <v>-1000000</v>
      </c>
      <c r="CQ204" s="38">
        <v>2749000000</v>
      </c>
      <c r="CR204" s="65">
        <v>220000000</v>
      </c>
      <c r="CS204" s="51">
        <v>2969000000</v>
      </c>
      <c r="CT204" s="48">
        <v>5257000000</v>
      </c>
    </row>
    <row r="205" spans="1:98" x14ac:dyDescent="0.2">
      <c r="A205" s="63" t="s">
        <v>643</v>
      </c>
      <c r="B205" s="63" t="s">
        <v>644</v>
      </c>
      <c r="C205" s="63" t="str">
        <f>VLOOKUP(A205,'[1]S&amp;P 500 Wikipedia'!A:D,3,FALSE)</f>
        <v>Health Care</v>
      </c>
      <c r="D205" s="63">
        <v>671924</v>
      </c>
      <c r="E205" s="63" t="s">
        <v>16</v>
      </c>
      <c r="F205" s="63">
        <v>2017</v>
      </c>
      <c r="G205" s="63" t="s">
        <v>17</v>
      </c>
      <c r="H205" s="64">
        <v>43100</v>
      </c>
      <c r="I205" s="64">
        <v>43146</v>
      </c>
      <c r="J205" s="64">
        <v>43221</v>
      </c>
      <c r="K205" s="63">
        <v>211123000</v>
      </c>
      <c r="L205" s="63">
        <v>205309000</v>
      </c>
      <c r="M205" s="63" t="s">
        <v>2514</v>
      </c>
      <c r="N205" s="47">
        <v>1169645000</v>
      </c>
      <c r="O205" s="65">
        <v>899509000</v>
      </c>
      <c r="P205" s="53">
        <v>270136000</v>
      </c>
      <c r="Q205" s="47">
        <v>266299000</v>
      </c>
      <c r="R205" s="65">
        <v>266299000</v>
      </c>
      <c r="S205" s="53"/>
      <c r="T205" s="48"/>
      <c r="U205" s="47">
        <v>6482000</v>
      </c>
      <c r="V205" s="65"/>
      <c r="W205" s="65"/>
      <c r="X205" s="65"/>
      <c r="Y205" s="53"/>
      <c r="Z205" s="48">
        <v>62428000</v>
      </c>
      <c r="AA205" s="48">
        <v>62428000</v>
      </c>
      <c r="AB205" s="48"/>
      <c r="AC205" s="48"/>
      <c r="AD205" s="48"/>
      <c r="AE205" s="48"/>
      <c r="AF205" s="48"/>
      <c r="AG205" s="48"/>
      <c r="AH205" s="48">
        <v>1504854000</v>
      </c>
      <c r="AI205" s="47">
        <v>259763000</v>
      </c>
      <c r="AJ205" s="65"/>
      <c r="AK205" s="53"/>
      <c r="AL205" s="47">
        <v>134356000</v>
      </c>
      <c r="AM205" s="65"/>
      <c r="AN205" s="65"/>
      <c r="AO205" s="53"/>
      <c r="AP205" s="47">
        <v>403609000</v>
      </c>
      <c r="AQ205" s="65"/>
      <c r="AR205" s="65">
        <v>155593000</v>
      </c>
      <c r="AS205" s="65">
        <v>236901000</v>
      </c>
      <c r="AT205" s="65"/>
      <c r="AU205" s="65"/>
      <c r="AV205" s="65"/>
      <c r="AW205" s="65"/>
      <c r="AX205" s="65"/>
      <c r="AY205" s="65"/>
      <c r="AZ205" s="53">
        <v>11115000</v>
      </c>
      <c r="BA205" s="48">
        <v>797728000</v>
      </c>
      <c r="BB205" s="48">
        <v>2302582000</v>
      </c>
      <c r="BC205" s="47">
        <v>341155000</v>
      </c>
      <c r="BD205" s="65">
        <v>67671000</v>
      </c>
      <c r="BE205" s="65"/>
      <c r="BF205" s="65">
        <v>33000</v>
      </c>
      <c r="BG205" s="53">
        <v>273451000</v>
      </c>
      <c r="BH205" s="47">
        <v>7393000</v>
      </c>
      <c r="BI205" s="65"/>
      <c r="BJ205" s="65"/>
      <c r="BK205" s="53"/>
      <c r="BL205" s="47">
        <v>26848000</v>
      </c>
      <c r="BM205" s="65"/>
      <c r="BN205" s="65"/>
      <c r="BO205" s="65"/>
      <c r="BP205" s="65"/>
      <c r="BQ205" s="53">
        <v>26848000</v>
      </c>
      <c r="BR205" s="48">
        <v>375396000</v>
      </c>
      <c r="BS205" s="47">
        <v>16608000</v>
      </c>
      <c r="BT205" s="65"/>
      <c r="BU205" s="53"/>
      <c r="BV205" s="47">
        <v>279949000</v>
      </c>
      <c r="BW205" s="65"/>
      <c r="BX205" s="65"/>
      <c r="BY205" s="65"/>
      <c r="BZ205" s="65"/>
      <c r="CA205" s="65"/>
      <c r="CB205" s="65"/>
      <c r="CC205" s="65"/>
      <c r="CD205" s="65"/>
      <c r="CE205" s="65"/>
      <c r="CF205" s="53">
        <v>279949000</v>
      </c>
      <c r="CG205" s="48">
        <v>296557000</v>
      </c>
      <c r="CH205" s="74">
        <v>671953000</v>
      </c>
      <c r="CI205" s="48">
        <v>0</v>
      </c>
      <c r="CJ205" s="47">
        <v>3627644000</v>
      </c>
      <c r="CK205" s="65"/>
      <c r="CL205" s="65"/>
      <c r="CM205" s="53"/>
      <c r="CN205" s="38"/>
      <c r="CO205" s="65">
        <v>-1990005000</v>
      </c>
      <c r="CP205" s="53">
        <v>-7010000</v>
      </c>
      <c r="CQ205" s="38">
        <v>1630629000</v>
      </c>
      <c r="CR205" s="65"/>
      <c r="CS205" s="51">
        <v>1630629000</v>
      </c>
      <c r="CT205" s="48">
        <v>2302582000</v>
      </c>
    </row>
    <row r="206" spans="1:98" x14ac:dyDescent="0.2">
      <c r="A206" s="63" t="s">
        <v>634</v>
      </c>
      <c r="B206" s="63" t="s">
        <v>635</v>
      </c>
      <c r="C206" s="63" t="str">
        <f>VLOOKUP(A206,'[1]S&amp;P 500 Wikipedia'!A:D,3,FALSE)</f>
        <v>Industrials</v>
      </c>
      <c r="D206" s="63">
        <v>330628</v>
      </c>
      <c r="E206" s="63" t="s">
        <v>16</v>
      </c>
      <c r="F206" s="63">
        <v>2017</v>
      </c>
      <c r="G206" s="63" t="s">
        <v>17</v>
      </c>
      <c r="H206" s="64">
        <v>43069</v>
      </c>
      <c r="I206" s="64">
        <v>43123</v>
      </c>
      <c r="J206" s="64">
        <v>43123</v>
      </c>
      <c r="K206" s="63">
        <v>397700000</v>
      </c>
      <c r="L206" s="63">
        <v>412800000</v>
      </c>
      <c r="M206" s="63" t="s">
        <v>2215</v>
      </c>
      <c r="N206" s="47">
        <v>133800000</v>
      </c>
      <c r="O206" s="65">
        <v>133800000</v>
      </c>
      <c r="P206" s="53"/>
      <c r="Q206" s="47">
        <v>693500000</v>
      </c>
      <c r="R206" s="65">
        <v>693500000</v>
      </c>
      <c r="S206" s="53"/>
      <c r="T206" s="48"/>
      <c r="U206" s="47"/>
      <c r="V206" s="65"/>
      <c r="W206" s="65"/>
      <c r="X206" s="65"/>
      <c r="Y206" s="53"/>
      <c r="Z206" s="48">
        <v>187700000</v>
      </c>
      <c r="AA206" s="48"/>
      <c r="AB206" s="48"/>
      <c r="AC206" s="48"/>
      <c r="AD206" s="48"/>
      <c r="AE206" s="48">
        <v>31900000</v>
      </c>
      <c r="AF206" s="48"/>
      <c r="AG206" s="48">
        <v>155800000</v>
      </c>
      <c r="AH206" s="48">
        <v>1015000000</v>
      </c>
      <c r="AI206" s="47">
        <v>531300000</v>
      </c>
      <c r="AJ206" s="65"/>
      <c r="AK206" s="53"/>
      <c r="AL206" s="47"/>
      <c r="AM206" s="65"/>
      <c r="AN206" s="65"/>
      <c r="AO206" s="53"/>
      <c r="AP206" s="47">
        <v>13008100000</v>
      </c>
      <c r="AQ206" s="65">
        <v>4188300000</v>
      </c>
      <c r="AR206" s="65">
        <v>8778500000</v>
      </c>
      <c r="AS206" s="65"/>
      <c r="AT206" s="65"/>
      <c r="AU206" s="65">
        <v>7100000</v>
      </c>
      <c r="AV206" s="65"/>
      <c r="AW206" s="65"/>
      <c r="AX206" s="65"/>
      <c r="AY206" s="65"/>
      <c r="AZ206" s="53">
        <v>34200000</v>
      </c>
      <c r="BA206" s="48">
        <v>13539400000</v>
      </c>
      <c r="BB206" s="48">
        <v>14554400000</v>
      </c>
      <c r="BC206" s="47">
        <v>539300000</v>
      </c>
      <c r="BD206" s="65">
        <v>53400000</v>
      </c>
      <c r="BE206" s="65"/>
      <c r="BF206" s="65"/>
      <c r="BG206" s="53">
        <v>485900000</v>
      </c>
      <c r="BH206" s="47">
        <v>576000000</v>
      </c>
      <c r="BI206" s="65"/>
      <c r="BJ206" s="65"/>
      <c r="BK206" s="53"/>
      <c r="BL206" s="47">
        <v>790800000</v>
      </c>
      <c r="BM206" s="65">
        <v>790800000</v>
      </c>
      <c r="BN206" s="65"/>
      <c r="BO206" s="65"/>
      <c r="BP206" s="65"/>
      <c r="BQ206" s="53"/>
      <c r="BR206" s="48">
        <v>1906100000</v>
      </c>
      <c r="BS206" s="47">
        <v>3617300000</v>
      </c>
      <c r="BT206" s="65"/>
      <c r="BU206" s="53"/>
      <c r="BV206" s="47">
        <v>1007500000</v>
      </c>
      <c r="BW206" s="65"/>
      <c r="BX206" s="65"/>
      <c r="BY206" s="65"/>
      <c r="BZ206" s="65"/>
      <c r="CA206" s="65"/>
      <c r="CB206" s="65"/>
      <c r="CC206" s="65">
        <v>869800000</v>
      </c>
      <c r="CD206" s="65"/>
      <c r="CE206" s="65"/>
      <c r="CF206" s="53">
        <v>137700000</v>
      </c>
      <c r="CG206" s="48">
        <v>4624800000</v>
      </c>
      <c r="CH206" s="74">
        <v>6530900000</v>
      </c>
      <c r="CI206" s="48"/>
      <c r="CJ206" s="47">
        <v>7616800000</v>
      </c>
      <c r="CK206" s="65"/>
      <c r="CL206" s="65"/>
      <c r="CM206" s="53"/>
      <c r="CN206" s="38">
        <v>-1745000000</v>
      </c>
      <c r="CO206" s="65">
        <v>2217600000</v>
      </c>
      <c r="CP206" s="53">
        <v>-85000000</v>
      </c>
      <c r="CQ206" s="38">
        <v>8004400000</v>
      </c>
      <c r="CR206" s="65">
        <v>19100000</v>
      </c>
      <c r="CS206" s="51">
        <v>8023500000</v>
      </c>
      <c r="CT206" s="48">
        <v>14554400000</v>
      </c>
    </row>
    <row r="207" spans="1:98" x14ac:dyDescent="0.2">
      <c r="A207" s="63" t="s">
        <v>649</v>
      </c>
      <c r="B207" s="63" t="s">
        <v>650</v>
      </c>
      <c r="C207" s="63" t="str">
        <f>VLOOKUP(A207,'[1]S&amp;P 500 Wikipedia'!A:D,3,FALSE)</f>
        <v>Information Technology</v>
      </c>
      <c r="D207" s="63">
        <v>85652</v>
      </c>
      <c r="E207" s="63" t="s">
        <v>16</v>
      </c>
      <c r="F207" s="63">
        <v>2017</v>
      </c>
      <c r="G207" s="63" t="s">
        <v>17</v>
      </c>
      <c r="H207" s="64">
        <v>43100</v>
      </c>
      <c r="I207" s="64">
        <v>43147</v>
      </c>
      <c r="J207" s="64">
        <v>43497</v>
      </c>
      <c r="K207" s="63">
        <v>4683000000</v>
      </c>
      <c r="L207" s="63">
        <v>4793000000</v>
      </c>
      <c r="M207" s="63" t="s">
        <v>1742</v>
      </c>
      <c r="N207" s="47">
        <v>5247000000</v>
      </c>
      <c r="O207" s="65">
        <v>3433000000</v>
      </c>
      <c r="P207" s="53">
        <v>1814000000</v>
      </c>
      <c r="Q207" s="47">
        <v>5607000000</v>
      </c>
      <c r="R207" s="65">
        <v>5607000000</v>
      </c>
      <c r="S207" s="53"/>
      <c r="T207" s="48"/>
      <c r="U207" s="47">
        <v>6983000000</v>
      </c>
      <c r="V207" s="65"/>
      <c r="W207" s="65"/>
      <c r="X207" s="65"/>
      <c r="Y207" s="53"/>
      <c r="Z207" s="48">
        <v>11663000000</v>
      </c>
      <c r="AA207" s="48"/>
      <c r="AB207" s="48"/>
      <c r="AC207" s="48"/>
      <c r="AD207" s="48"/>
      <c r="AE207" s="48"/>
      <c r="AF207" s="48"/>
      <c r="AG207" s="48">
        <v>11663000000</v>
      </c>
      <c r="AH207" s="48">
        <v>29500000000</v>
      </c>
      <c r="AI207" s="47">
        <v>41109000000</v>
      </c>
      <c r="AJ207" s="65"/>
      <c r="AK207" s="53"/>
      <c r="AL207" s="47">
        <v>12291000000</v>
      </c>
      <c r="AM207" s="65"/>
      <c r="AN207" s="65"/>
      <c r="AO207" s="53"/>
      <c r="AP207" s="47">
        <v>40349000000</v>
      </c>
      <c r="AQ207" s="65">
        <v>12745000000</v>
      </c>
      <c r="AR207" s="65">
        <v>24389000000</v>
      </c>
      <c r="AS207" s="65"/>
      <c r="AT207" s="65"/>
      <c r="AU207" s="65"/>
      <c r="AV207" s="65"/>
      <c r="AW207" s="65"/>
      <c r="AX207" s="65"/>
      <c r="AY207" s="65"/>
      <c r="AZ207" s="53">
        <v>3215000000</v>
      </c>
      <c r="BA207" s="48">
        <v>93749000000</v>
      </c>
      <c r="BB207" s="48">
        <v>123249000000</v>
      </c>
      <c r="BC207" s="47">
        <v>6454000000</v>
      </c>
      <c r="BD207" s="65">
        <v>2928000000</v>
      </c>
      <c r="BE207" s="65"/>
      <c r="BF207" s="65"/>
      <c r="BG207" s="53">
        <v>3526000000</v>
      </c>
      <c r="BH207" s="47">
        <v>1776000000</v>
      </c>
      <c r="BI207" s="65"/>
      <c r="BJ207" s="65"/>
      <c r="BK207" s="53"/>
      <c r="BL207" s="47">
        <v>9191000000</v>
      </c>
      <c r="BM207" s="65">
        <v>1656000000</v>
      </c>
      <c r="BN207" s="65"/>
      <c r="BO207" s="65"/>
      <c r="BP207" s="65"/>
      <c r="BQ207" s="53">
        <v>7535000000</v>
      </c>
      <c r="BR207" s="48">
        <v>17421000000</v>
      </c>
      <c r="BS207" s="47">
        <v>25037000000</v>
      </c>
      <c r="BT207" s="65"/>
      <c r="BU207" s="53"/>
      <c r="BV207" s="47">
        <v>11772000000</v>
      </c>
      <c r="BW207" s="65"/>
      <c r="BX207" s="65"/>
      <c r="BY207" s="65"/>
      <c r="BZ207" s="65"/>
      <c r="CA207" s="65"/>
      <c r="CB207" s="65"/>
      <c r="CC207" s="65">
        <v>7115000000</v>
      </c>
      <c r="CD207" s="65"/>
      <c r="CE207" s="65"/>
      <c r="CF207" s="53">
        <v>4657000000</v>
      </c>
      <c r="CG207" s="48">
        <v>36809000000</v>
      </c>
      <c r="CH207" s="74">
        <v>54230000000</v>
      </c>
      <c r="CI207" s="48">
        <v>0</v>
      </c>
      <c r="CJ207" s="47">
        <v>26074000000</v>
      </c>
      <c r="CK207" s="65"/>
      <c r="CL207" s="65"/>
      <c r="CM207" s="53"/>
      <c r="CN207" s="38"/>
      <c r="CO207" s="65">
        <v>42083000000</v>
      </c>
      <c r="CP207" s="53">
        <v>862000000</v>
      </c>
      <c r="CQ207" s="38">
        <v>69019000000</v>
      </c>
      <c r="CR207" s="65"/>
      <c r="CS207" s="51">
        <v>69019000000</v>
      </c>
      <c r="CT207" s="48">
        <v>123249000000</v>
      </c>
    </row>
    <row r="208" spans="1:98" x14ac:dyDescent="0.2">
      <c r="A208" s="63" t="s">
        <v>667</v>
      </c>
      <c r="B208" s="63" t="s">
        <v>668</v>
      </c>
      <c r="C208" s="63" t="str">
        <f>VLOOKUP(A208,'[1]S&amp;P 500 Wikipedia'!A:D,3,FALSE)</f>
        <v>Information Technology</v>
      </c>
      <c r="D208" s="63">
        <v>183557</v>
      </c>
      <c r="E208" s="63" t="s">
        <v>16</v>
      </c>
      <c r="F208" s="63">
        <v>2017</v>
      </c>
      <c r="G208" s="63" t="s">
        <v>17</v>
      </c>
      <c r="H208" s="64">
        <v>42947</v>
      </c>
      <c r="I208" s="64">
        <v>42979</v>
      </c>
      <c r="J208" s="64">
        <v>43059</v>
      </c>
      <c r="K208" s="63">
        <v>257000000</v>
      </c>
      <c r="L208" s="63">
        <v>266000000</v>
      </c>
      <c r="M208" s="63" t="s">
        <v>2515</v>
      </c>
      <c r="N208" s="47">
        <v>777000000</v>
      </c>
      <c r="O208" s="65">
        <v>529000000</v>
      </c>
      <c r="P208" s="53">
        <v>248000000</v>
      </c>
      <c r="Q208" s="47">
        <v>103000000</v>
      </c>
      <c r="R208" s="65">
        <v>103000000</v>
      </c>
      <c r="S208" s="53"/>
      <c r="T208" s="48"/>
      <c r="U208" s="47"/>
      <c r="V208" s="65"/>
      <c r="W208" s="65"/>
      <c r="X208" s="65"/>
      <c r="Y208" s="53"/>
      <c r="Z208" s="48">
        <v>535000000</v>
      </c>
      <c r="AA208" s="48">
        <v>100000000</v>
      </c>
      <c r="AB208" s="48"/>
      <c r="AC208" s="48"/>
      <c r="AD208" s="48"/>
      <c r="AE208" s="48">
        <v>63000000</v>
      </c>
      <c r="AF208" s="48"/>
      <c r="AG208" s="48">
        <v>372000000</v>
      </c>
      <c r="AH208" s="48">
        <v>1415000000</v>
      </c>
      <c r="AI208" s="47">
        <v>1030000000</v>
      </c>
      <c r="AJ208" s="65"/>
      <c r="AK208" s="53"/>
      <c r="AL208" s="47">
        <v>31000000</v>
      </c>
      <c r="AM208" s="65"/>
      <c r="AN208" s="65"/>
      <c r="AO208" s="53"/>
      <c r="AP208" s="47">
        <v>1592000000</v>
      </c>
      <c r="AQ208" s="65">
        <v>22000000</v>
      </c>
      <c r="AR208" s="65">
        <v>1295000000</v>
      </c>
      <c r="AS208" s="65"/>
      <c r="AT208" s="65"/>
      <c r="AU208" s="65">
        <v>132000000</v>
      </c>
      <c r="AV208" s="65"/>
      <c r="AW208" s="65"/>
      <c r="AX208" s="65"/>
      <c r="AY208" s="65"/>
      <c r="AZ208" s="53">
        <v>143000000</v>
      </c>
      <c r="BA208" s="48">
        <v>2653000000</v>
      </c>
      <c r="BB208" s="48">
        <v>4068000000</v>
      </c>
      <c r="BC208" s="47">
        <v>457000000</v>
      </c>
      <c r="BD208" s="65">
        <v>157000000</v>
      </c>
      <c r="BE208" s="65"/>
      <c r="BF208" s="65"/>
      <c r="BG208" s="53">
        <v>300000000</v>
      </c>
      <c r="BH208" s="47">
        <v>50000000</v>
      </c>
      <c r="BI208" s="65"/>
      <c r="BJ208" s="65"/>
      <c r="BK208" s="53"/>
      <c r="BL208" s="47">
        <v>1437000000</v>
      </c>
      <c r="BM208" s="65">
        <v>887000000</v>
      </c>
      <c r="BN208" s="65"/>
      <c r="BO208" s="65"/>
      <c r="BP208" s="65"/>
      <c r="BQ208" s="53">
        <v>550000000</v>
      </c>
      <c r="BR208" s="48">
        <v>1944000000</v>
      </c>
      <c r="BS208" s="47">
        <v>438000000</v>
      </c>
      <c r="BT208" s="65"/>
      <c r="BU208" s="53"/>
      <c r="BV208" s="47">
        <v>332000000</v>
      </c>
      <c r="BW208" s="65"/>
      <c r="BX208" s="65"/>
      <c r="BY208" s="65"/>
      <c r="BZ208" s="65"/>
      <c r="CA208" s="65"/>
      <c r="CB208" s="65">
        <v>202000000</v>
      </c>
      <c r="CC208" s="65"/>
      <c r="CD208" s="65"/>
      <c r="CE208" s="65"/>
      <c r="CF208" s="53">
        <v>130000000</v>
      </c>
      <c r="CG208" s="48">
        <v>770000000</v>
      </c>
      <c r="CH208" s="74">
        <v>2714000000</v>
      </c>
      <c r="CI208" s="48">
        <v>0</v>
      </c>
      <c r="CJ208" s="47">
        <v>4857000000</v>
      </c>
      <c r="CK208" s="65"/>
      <c r="CL208" s="65">
        <v>4857000000</v>
      </c>
      <c r="CM208" s="53"/>
      <c r="CN208" s="38">
        <v>-10778000000</v>
      </c>
      <c r="CO208" s="65">
        <v>7297000000</v>
      </c>
      <c r="CP208" s="53">
        <v>-22000000</v>
      </c>
      <c r="CQ208" s="38">
        <v>1354000000</v>
      </c>
      <c r="CR208" s="65"/>
      <c r="CS208" s="51">
        <v>1354000000</v>
      </c>
      <c r="CT208" s="48">
        <v>4068000000</v>
      </c>
    </row>
    <row r="209" spans="1:98" x14ac:dyDescent="0.2">
      <c r="A209" s="63" t="s">
        <v>661</v>
      </c>
      <c r="B209" s="63" t="s">
        <v>662</v>
      </c>
      <c r="C209" s="63" t="str">
        <f>VLOOKUP(A209,'[1]S&amp;P 500 Wikipedia'!A:D,3,FALSE)</f>
        <v>Materials</v>
      </c>
      <c r="D209" s="63">
        <v>261549</v>
      </c>
      <c r="E209" s="63" t="s">
        <v>16</v>
      </c>
      <c r="F209" s="63">
        <v>2017</v>
      </c>
      <c r="G209" s="63" t="s">
        <v>17</v>
      </c>
      <c r="H209" s="64">
        <v>43100</v>
      </c>
      <c r="I209" s="64">
        <v>43153</v>
      </c>
      <c r="J209" s="64">
        <v>43228</v>
      </c>
      <c r="K209" s="63">
        <v>412900000</v>
      </c>
      <c r="L209" s="63">
        <v>421000000</v>
      </c>
      <c r="M209" s="63" t="s">
        <v>2516</v>
      </c>
      <c r="N209" s="47">
        <v>1018000000</v>
      </c>
      <c r="O209" s="65">
        <v>1018000000</v>
      </c>
      <c r="P209" s="53"/>
      <c r="Q209" s="47">
        <v>3287000000</v>
      </c>
      <c r="R209" s="65"/>
      <c r="S209" s="53"/>
      <c r="T209" s="48"/>
      <c r="U209" s="47">
        <v>2313000000</v>
      </c>
      <c r="V209" s="65"/>
      <c r="W209" s="65"/>
      <c r="X209" s="65"/>
      <c r="Y209" s="53"/>
      <c r="Z209" s="48">
        <v>1659000000</v>
      </c>
      <c r="AA209" s="48"/>
      <c r="AB209" s="48"/>
      <c r="AC209" s="48">
        <v>1377000000</v>
      </c>
      <c r="AD209" s="48"/>
      <c r="AE209" s="48"/>
      <c r="AF209" s="48"/>
      <c r="AG209" s="48">
        <v>282000000</v>
      </c>
      <c r="AH209" s="48">
        <v>8277000000</v>
      </c>
      <c r="AI209" s="47">
        <v>13713000000</v>
      </c>
      <c r="AJ209" s="65">
        <v>13713000000</v>
      </c>
      <c r="AK209" s="53"/>
      <c r="AL209" s="47">
        <v>390000000</v>
      </c>
      <c r="AM209" s="65"/>
      <c r="AN209" s="65"/>
      <c r="AO209" s="53"/>
      <c r="AP209" s="47">
        <v>11523000000</v>
      </c>
      <c r="AQ209" s="65"/>
      <c r="AR209" s="65">
        <v>3411000000</v>
      </c>
      <c r="AS209" s="65"/>
      <c r="AT209" s="65"/>
      <c r="AU209" s="65"/>
      <c r="AV209" s="65"/>
      <c r="AW209" s="65"/>
      <c r="AX209" s="65"/>
      <c r="AY209" s="65"/>
      <c r="AZ209" s="53">
        <v>8112000000</v>
      </c>
      <c r="BA209" s="48">
        <v>25626000000</v>
      </c>
      <c r="BB209" s="48">
        <v>33903000000</v>
      </c>
      <c r="BC209" s="47">
        <v>3986000000</v>
      </c>
      <c r="BD209" s="65">
        <v>2458000000</v>
      </c>
      <c r="BE209" s="65"/>
      <c r="BF209" s="65"/>
      <c r="BG209" s="53">
        <v>1528000000</v>
      </c>
      <c r="BH209" s="47">
        <v>311000000</v>
      </c>
      <c r="BI209" s="65"/>
      <c r="BJ209" s="65"/>
      <c r="BK209" s="53"/>
      <c r="BL209" s="47">
        <v>805000000</v>
      </c>
      <c r="BM209" s="65"/>
      <c r="BN209" s="65"/>
      <c r="BO209" s="65"/>
      <c r="BP209" s="65"/>
      <c r="BQ209" s="53">
        <v>805000000</v>
      </c>
      <c r="BR209" s="48">
        <v>5102000000</v>
      </c>
      <c r="BS209" s="47">
        <v>17137000000</v>
      </c>
      <c r="BT209" s="65"/>
      <c r="BU209" s="53"/>
      <c r="BV209" s="47">
        <v>5123000000</v>
      </c>
      <c r="BW209" s="65"/>
      <c r="BX209" s="65">
        <v>2265000000</v>
      </c>
      <c r="BY209" s="65">
        <v>1939000000</v>
      </c>
      <c r="BZ209" s="65">
        <v>326000000</v>
      </c>
      <c r="CA209" s="65"/>
      <c r="CB209" s="65"/>
      <c r="CC209" s="65">
        <v>2291000000</v>
      </c>
      <c r="CD209" s="65"/>
      <c r="CE209" s="65"/>
      <c r="CF209" s="53">
        <v>567000000</v>
      </c>
      <c r="CG209" s="48">
        <v>22260000000</v>
      </c>
      <c r="CH209" s="74">
        <v>27362000000</v>
      </c>
      <c r="CI209" s="48"/>
      <c r="CJ209" s="47">
        <v>6655000000</v>
      </c>
      <c r="CK209" s="65">
        <v>449000000</v>
      </c>
      <c r="CL209" s="65">
        <v>6206000000</v>
      </c>
      <c r="CM209" s="53"/>
      <c r="CN209" s="38">
        <v>-1680000000</v>
      </c>
      <c r="CO209" s="65">
        <v>6180000000</v>
      </c>
      <c r="CP209" s="53">
        <v>-4633000000</v>
      </c>
      <c r="CQ209" s="38">
        <v>6522000000</v>
      </c>
      <c r="CR209" s="65">
        <v>19000000</v>
      </c>
      <c r="CS209" s="51">
        <v>6541000000</v>
      </c>
      <c r="CT209" s="48">
        <v>33903000000</v>
      </c>
    </row>
    <row r="210" spans="1:98" x14ac:dyDescent="0.2">
      <c r="A210" s="63" t="s">
        <v>664</v>
      </c>
      <c r="B210" s="63" t="s">
        <v>665</v>
      </c>
      <c r="C210" s="63" t="str">
        <f>VLOOKUP(A210,'[1]S&amp;P 500 Wikipedia'!A:D,3,FALSE)</f>
        <v>Communication Services</v>
      </c>
      <c r="D210" s="63">
        <v>378168</v>
      </c>
      <c r="E210" s="63" t="s">
        <v>16</v>
      </c>
      <c r="F210" s="63">
        <v>2017</v>
      </c>
      <c r="G210" s="63" t="s">
        <v>17</v>
      </c>
      <c r="H210" s="64">
        <v>43100</v>
      </c>
      <c r="I210" s="64">
        <v>43157</v>
      </c>
      <c r="J210" s="64">
        <v>43217</v>
      </c>
      <c r="K210" s="63">
        <v>384900000</v>
      </c>
      <c r="L210" s="63">
        <v>392400000</v>
      </c>
      <c r="M210" s="63" t="s">
        <v>2517</v>
      </c>
      <c r="N210" s="47">
        <v>790900000</v>
      </c>
      <c r="O210" s="65">
        <v>790900000</v>
      </c>
      <c r="P210" s="53"/>
      <c r="Q210" s="47">
        <v>4585000000</v>
      </c>
      <c r="R210" s="65">
        <v>4585000000</v>
      </c>
      <c r="S210" s="53"/>
      <c r="T210" s="48"/>
      <c r="U210" s="47"/>
      <c r="V210" s="65"/>
      <c r="W210" s="65"/>
      <c r="X210" s="65"/>
      <c r="Y210" s="53"/>
      <c r="Z210" s="48">
        <v>2099600000</v>
      </c>
      <c r="AA210" s="48"/>
      <c r="AB210" s="48"/>
      <c r="AC210" s="48">
        <v>5700000</v>
      </c>
      <c r="AD210" s="48"/>
      <c r="AE210" s="48"/>
      <c r="AF210" s="48"/>
      <c r="AG210" s="48">
        <v>2093900000</v>
      </c>
      <c r="AH210" s="48">
        <v>7475500000</v>
      </c>
      <c r="AI210" s="47">
        <v>650400000</v>
      </c>
      <c r="AJ210" s="65"/>
      <c r="AK210" s="53"/>
      <c r="AL210" s="47"/>
      <c r="AM210" s="65"/>
      <c r="AN210" s="65"/>
      <c r="AO210" s="53"/>
      <c r="AP210" s="47">
        <v>4578800000</v>
      </c>
      <c r="AQ210" s="65"/>
      <c r="AR210" s="65">
        <v>3820400000</v>
      </c>
      <c r="AS210" s="65"/>
      <c r="AT210" s="65"/>
      <c r="AU210" s="65">
        <v>234000000</v>
      </c>
      <c r="AV210" s="65"/>
      <c r="AW210" s="65"/>
      <c r="AX210" s="65"/>
      <c r="AY210" s="65"/>
      <c r="AZ210" s="53">
        <v>524400000</v>
      </c>
      <c r="BA210" s="48">
        <v>5229200000</v>
      </c>
      <c r="BB210" s="48">
        <v>12704700000</v>
      </c>
      <c r="BC210" s="47">
        <v>7094900000</v>
      </c>
      <c r="BD210" s="65">
        <v>6420200000</v>
      </c>
      <c r="BE210" s="65"/>
      <c r="BF210" s="65"/>
      <c r="BG210" s="53">
        <v>674700000</v>
      </c>
      <c r="BH210" s="47">
        <v>86900000</v>
      </c>
      <c r="BI210" s="65"/>
      <c r="BJ210" s="65"/>
      <c r="BK210" s="53"/>
      <c r="BL210" s="47">
        <v>493500000</v>
      </c>
      <c r="BM210" s="65"/>
      <c r="BN210" s="65"/>
      <c r="BO210" s="65"/>
      <c r="BP210" s="65">
        <v>8800000</v>
      </c>
      <c r="BQ210" s="53">
        <v>484700000</v>
      </c>
      <c r="BR210" s="48">
        <v>7675300000</v>
      </c>
      <c r="BS210" s="47">
        <v>1285600000</v>
      </c>
      <c r="BT210" s="65"/>
      <c r="BU210" s="53"/>
      <c r="BV210" s="47">
        <v>1245400000</v>
      </c>
      <c r="BW210" s="65"/>
      <c r="BX210" s="65"/>
      <c r="BY210" s="65"/>
      <c r="BZ210" s="65"/>
      <c r="CA210" s="65">
        <v>476600000</v>
      </c>
      <c r="CB210" s="65"/>
      <c r="CC210" s="65"/>
      <c r="CD210" s="65"/>
      <c r="CE210" s="65"/>
      <c r="CF210" s="53">
        <v>768800000</v>
      </c>
      <c r="CG210" s="48">
        <v>2531000000</v>
      </c>
      <c r="CH210" s="74">
        <v>10206300000</v>
      </c>
      <c r="CI210" s="48"/>
      <c r="CJ210" s="47">
        <v>993800000</v>
      </c>
      <c r="CK210" s="65"/>
      <c r="CL210" s="65"/>
      <c r="CM210" s="53"/>
      <c r="CN210" s="38">
        <v>-59000000</v>
      </c>
      <c r="CO210" s="65">
        <v>2104500000</v>
      </c>
      <c r="CP210" s="53">
        <v>-827800000</v>
      </c>
      <c r="CQ210" s="38">
        <v>2211500000</v>
      </c>
      <c r="CR210" s="65">
        <v>286900000</v>
      </c>
      <c r="CS210" s="51">
        <v>2498400000</v>
      </c>
      <c r="CT210" s="48">
        <v>12704700000</v>
      </c>
    </row>
    <row r="211" spans="1:98" x14ac:dyDescent="0.2">
      <c r="A211" s="63" t="s">
        <v>676</v>
      </c>
      <c r="B211" s="63" t="s">
        <v>677</v>
      </c>
      <c r="C211" s="63" t="str">
        <f>VLOOKUP(A211,'[1]S&amp;P 500 Wikipedia'!A:D,3,FALSE)</f>
        <v>Information Technology</v>
      </c>
      <c r="D211" s="63">
        <v>570971</v>
      </c>
      <c r="E211" s="63" t="s">
        <v>16</v>
      </c>
      <c r="F211" s="63">
        <v>2017</v>
      </c>
      <c r="G211" s="63" t="s">
        <v>17</v>
      </c>
      <c r="H211" s="64">
        <v>43100</v>
      </c>
      <c r="I211" s="64">
        <v>43159</v>
      </c>
      <c r="J211" s="64">
        <v>43321</v>
      </c>
      <c r="K211" s="63">
        <v>53792000</v>
      </c>
      <c r="L211" s="63">
        <v>55257000</v>
      </c>
      <c r="M211" s="63" t="s">
        <v>2518</v>
      </c>
      <c r="N211" s="47">
        <v>1116157000</v>
      </c>
      <c r="O211" s="65">
        <v>909900000</v>
      </c>
      <c r="P211" s="53">
        <v>206257000</v>
      </c>
      <c r="Q211" s="47">
        <v>237278000</v>
      </c>
      <c r="R211" s="65">
        <v>237278000</v>
      </c>
      <c r="S211" s="53"/>
      <c r="T211" s="48"/>
      <c r="U211" s="47">
        <v>307712000</v>
      </c>
      <c r="V211" s="65"/>
      <c r="W211" s="65"/>
      <c r="X211" s="65"/>
      <c r="Y211" s="53"/>
      <c r="Z211" s="48">
        <v>92863000</v>
      </c>
      <c r="AA211" s="48">
        <v>47919000</v>
      </c>
      <c r="AB211" s="48"/>
      <c r="AC211" s="48"/>
      <c r="AD211" s="48"/>
      <c r="AE211" s="48">
        <v>44944000</v>
      </c>
      <c r="AF211" s="48"/>
      <c r="AG211" s="48"/>
      <c r="AH211" s="48">
        <v>1754010000</v>
      </c>
      <c r="AI211" s="47">
        <v>460206000</v>
      </c>
      <c r="AJ211" s="65"/>
      <c r="AK211" s="53"/>
      <c r="AL211" s="47"/>
      <c r="AM211" s="65"/>
      <c r="AN211" s="65"/>
      <c r="AO211" s="53"/>
      <c r="AP211" s="47">
        <v>153039000</v>
      </c>
      <c r="AQ211" s="65">
        <v>51223000</v>
      </c>
      <c r="AR211" s="65">
        <v>55831000</v>
      </c>
      <c r="AS211" s="65"/>
      <c r="AT211" s="65"/>
      <c r="AU211" s="65">
        <v>26976000</v>
      </c>
      <c r="AV211" s="65"/>
      <c r="AW211" s="65"/>
      <c r="AX211" s="65"/>
      <c r="AY211" s="65"/>
      <c r="AZ211" s="53">
        <v>19009000</v>
      </c>
      <c r="BA211" s="48">
        <v>613245000</v>
      </c>
      <c r="BB211" s="48">
        <v>2367255000</v>
      </c>
      <c r="BC211" s="47">
        <v>195299000</v>
      </c>
      <c r="BD211" s="65">
        <v>35109000</v>
      </c>
      <c r="BE211" s="65">
        <v>15773000</v>
      </c>
      <c r="BF211" s="65"/>
      <c r="BG211" s="53">
        <v>144417000</v>
      </c>
      <c r="BH211" s="47">
        <v>3604000</v>
      </c>
      <c r="BI211" s="65"/>
      <c r="BJ211" s="65"/>
      <c r="BK211" s="53"/>
      <c r="BL211" s="47"/>
      <c r="BM211" s="65"/>
      <c r="BN211" s="65"/>
      <c r="BO211" s="65"/>
      <c r="BP211" s="65"/>
      <c r="BQ211" s="53"/>
      <c r="BR211" s="48">
        <v>198903000</v>
      </c>
      <c r="BS211" s="47">
        <v>45378000</v>
      </c>
      <c r="BT211" s="65"/>
      <c r="BU211" s="53"/>
      <c r="BV211" s="47">
        <v>100652000</v>
      </c>
      <c r="BW211" s="65"/>
      <c r="BX211" s="65"/>
      <c r="BY211" s="65"/>
      <c r="BZ211" s="65"/>
      <c r="CA211" s="65"/>
      <c r="CB211" s="65"/>
      <c r="CC211" s="65">
        <v>100652000</v>
      </c>
      <c r="CD211" s="65"/>
      <c r="CE211" s="65"/>
      <c r="CF211" s="53">
        <v>0</v>
      </c>
      <c r="CG211" s="48">
        <v>146030000</v>
      </c>
      <c r="CH211" s="74">
        <v>344933000</v>
      </c>
      <c r="CI211" s="48"/>
      <c r="CJ211" s="47">
        <v>704732000</v>
      </c>
      <c r="CK211" s="65"/>
      <c r="CL211" s="65"/>
      <c r="CM211" s="53"/>
      <c r="CN211" s="38">
        <v>-48933000</v>
      </c>
      <c r="CO211" s="65">
        <v>1443867000</v>
      </c>
      <c r="CP211" s="53">
        <v>-77344000</v>
      </c>
      <c r="CQ211" s="38">
        <v>2022322000</v>
      </c>
      <c r="CR211" s="65"/>
      <c r="CS211" s="51">
        <v>2022322000</v>
      </c>
      <c r="CT211" s="48">
        <v>2367255000</v>
      </c>
    </row>
    <row r="212" spans="1:98" x14ac:dyDescent="0.2">
      <c r="A212" s="63" t="s">
        <v>679</v>
      </c>
      <c r="B212" s="63" t="s">
        <v>680</v>
      </c>
      <c r="C212" s="63" t="str">
        <f>VLOOKUP(A212,'[1]S&amp;P 500 Wikipedia'!A:D,3,FALSE)</f>
        <v>Health Care</v>
      </c>
      <c r="D212" s="63">
        <v>744724</v>
      </c>
      <c r="E212" s="63" t="s">
        <v>16</v>
      </c>
      <c r="F212" s="63">
        <v>2017</v>
      </c>
      <c r="G212" s="63" t="s">
        <v>17</v>
      </c>
      <c r="H212" s="64">
        <v>43100</v>
      </c>
      <c r="I212" s="64">
        <v>43147</v>
      </c>
      <c r="J212" s="64">
        <v>43308</v>
      </c>
      <c r="K212" s="63">
        <v>209200000</v>
      </c>
      <c r="L212" s="63">
        <v>214200000</v>
      </c>
      <c r="M212" s="63" t="s">
        <v>2519</v>
      </c>
      <c r="N212" s="47">
        <v>1005000000</v>
      </c>
      <c r="O212" s="65">
        <v>959000000</v>
      </c>
      <c r="P212" s="53">
        <v>46000000</v>
      </c>
      <c r="Q212" s="47">
        <v>2097000000</v>
      </c>
      <c r="R212" s="65">
        <v>2097000000</v>
      </c>
      <c r="S212" s="53"/>
      <c r="T212" s="48"/>
      <c r="U212" s="47"/>
      <c r="V212" s="65"/>
      <c r="W212" s="65"/>
      <c r="X212" s="65"/>
      <c r="Y212" s="53"/>
      <c r="Z212" s="48">
        <v>452000000</v>
      </c>
      <c r="AA212" s="48">
        <v>146000000</v>
      </c>
      <c r="AB212" s="48"/>
      <c r="AC212" s="48"/>
      <c r="AD212" s="48"/>
      <c r="AE212" s="48">
        <v>47000000</v>
      </c>
      <c r="AF212" s="48"/>
      <c r="AG212" s="48">
        <v>259000000</v>
      </c>
      <c r="AH212" s="48">
        <v>3554000000</v>
      </c>
      <c r="AI212" s="47">
        <v>440000000</v>
      </c>
      <c r="AJ212" s="65"/>
      <c r="AK212" s="53"/>
      <c r="AL212" s="47">
        <v>78000000</v>
      </c>
      <c r="AM212" s="65"/>
      <c r="AN212" s="65"/>
      <c r="AO212" s="53"/>
      <c r="AP212" s="47">
        <v>18785000000</v>
      </c>
      <c r="AQ212" s="65"/>
      <c r="AR212" s="65">
        <v>11850000000</v>
      </c>
      <c r="AS212" s="65">
        <v>6591000000</v>
      </c>
      <c r="AT212" s="65"/>
      <c r="AU212" s="65">
        <v>109000000</v>
      </c>
      <c r="AV212" s="65"/>
      <c r="AW212" s="65"/>
      <c r="AX212" s="65"/>
      <c r="AY212" s="65"/>
      <c r="AZ212" s="53">
        <v>235000000</v>
      </c>
      <c r="BA212" s="48">
        <v>19303000000</v>
      </c>
      <c r="BB212" s="48">
        <v>22857000000</v>
      </c>
      <c r="BC212" s="47">
        <v>2058000000</v>
      </c>
      <c r="BD212" s="65">
        <v>1986000000</v>
      </c>
      <c r="BE212" s="65">
        <v>72000000</v>
      </c>
      <c r="BF212" s="65"/>
      <c r="BG212" s="53"/>
      <c r="BH212" s="47">
        <v>103000000</v>
      </c>
      <c r="BI212" s="65"/>
      <c r="BJ212" s="65"/>
      <c r="BK212" s="53"/>
      <c r="BL212" s="47">
        <v>995000000</v>
      </c>
      <c r="BM212" s="65">
        <v>985000000</v>
      </c>
      <c r="BN212" s="65"/>
      <c r="BO212" s="65"/>
      <c r="BP212" s="65"/>
      <c r="BQ212" s="53">
        <v>10000000</v>
      </c>
      <c r="BR212" s="48">
        <v>3156000000</v>
      </c>
      <c r="BS212" s="47">
        <v>10122000000</v>
      </c>
      <c r="BT212" s="65"/>
      <c r="BU212" s="53"/>
      <c r="BV212" s="47">
        <v>1335000000</v>
      </c>
      <c r="BW212" s="65"/>
      <c r="BX212" s="65"/>
      <c r="BY212" s="65"/>
      <c r="BZ212" s="65"/>
      <c r="CA212" s="65"/>
      <c r="CB212" s="65"/>
      <c r="CC212" s="65">
        <v>895000000</v>
      </c>
      <c r="CD212" s="65"/>
      <c r="CE212" s="65"/>
      <c r="CF212" s="53">
        <v>440000000</v>
      </c>
      <c r="CG212" s="48">
        <v>11457000000</v>
      </c>
      <c r="CH212" s="74">
        <v>14613000000</v>
      </c>
      <c r="CI212" s="48"/>
      <c r="CJ212" s="47">
        <v>10782000000</v>
      </c>
      <c r="CK212" s="65"/>
      <c r="CL212" s="65"/>
      <c r="CM212" s="53"/>
      <c r="CN212" s="38">
        <v>-3374000000</v>
      </c>
      <c r="CO212" s="65">
        <v>538000000</v>
      </c>
      <c r="CP212" s="53">
        <v>49000000</v>
      </c>
      <c r="CQ212" s="38">
        <v>7995000000</v>
      </c>
      <c r="CR212" s="65">
        <v>249000000</v>
      </c>
      <c r="CS212" s="51">
        <v>8244000000</v>
      </c>
      <c r="CT212" s="48">
        <v>22857000000</v>
      </c>
    </row>
    <row r="213" spans="1:98" x14ac:dyDescent="0.2">
      <c r="A213" s="63" t="s">
        <v>646</v>
      </c>
      <c r="B213" s="63" t="s">
        <v>647</v>
      </c>
      <c r="C213" s="63" t="str">
        <f>VLOOKUP(A213,'[1]S&amp;P 500 Wikipedia'!A:D,3,FALSE)</f>
        <v>Industrials</v>
      </c>
      <c r="D213" s="63">
        <v>378166</v>
      </c>
      <c r="E213" s="63" t="s">
        <v>16</v>
      </c>
      <c r="F213" s="63">
        <v>2017</v>
      </c>
      <c r="G213" s="63" t="s">
        <v>17</v>
      </c>
      <c r="H213" s="64">
        <v>43100</v>
      </c>
      <c r="I213" s="64">
        <v>43143</v>
      </c>
      <c r="J213" s="64">
        <v>43215</v>
      </c>
      <c r="K213" s="63">
        <v>250500000</v>
      </c>
      <c r="L213" s="63">
        <v>253400000</v>
      </c>
      <c r="M213" s="63" t="s">
        <v>2520</v>
      </c>
      <c r="N213" s="47">
        <v>1549400000</v>
      </c>
      <c r="O213" s="65">
        <v>1549400000</v>
      </c>
      <c r="P213" s="53"/>
      <c r="Q213" s="47">
        <v>2477400000</v>
      </c>
      <c r="R213" s="65"/>
      <c r="S213" s="53"/>
      <c r="T213" s="48"/>
      <c r="U213" s="47">
        <v>1555400000</v>
      </c>
      <c r="V213" s="65"/>
      <c r="W213" s="65"/>
      <c r="X213" s="65"/>
      <c r="Y213" s="53"/>
      <c r="Z213" s="48">
        <v>536900000</v>
      </c>
      <c r="AA213" s="48"/>
      <c r="AB213" s="48"/>
      <c r="AC213" s="48"/>
      <c r="AD213" s="48"/>
      <c r="AE213" s="48"/>
      <c r="AF213" s="48"/>
      <c r="AG213" s="48">
        <v>536900000</v>
      </c>
      <c r="AH213" s="48">
        <v>6119100000</v>
      </c>
      <c r="AI213" s="47">
        <v>1551300000</v>
      </c>
      <c r="AJ213" s="65"/>
      <c r="AK213" s="53"/>
      <c r="AL213" s="47"/>
      <c r="AM213" s="65"/>
      <c r="AN213" s="65"/>
      <c r="AO213" s="53"/>
      <c r="AP213" s="47">
        <v>10502900000</v>
      </c>
      <c r="AQ213" s="65">
        <v>3742900000</v>
      </c>
      <c r="AR213" s="65">
        <v>5935700000</v>
      </c>
      <c r="AS213" s="65"/>
      <c r="AT213" s="65"/>
      <c r="AU213" s="65"/>
      <c r="AV213" s="65"/>
      <c r="AW213" s="65"/>
      <c r="AX213" s="65"/>
      <c r="AY213" s="65"/>
      <c r="AZ213" s="53">
        <v>824300000</v>
      </c>
      <c r="BA213" s="48">
        <v>12054200000</v>
      </c>
      <c r="BB213" s="48">
        <v>18173300000</v>
      </c>
      <c r="BC213" s="47">
        <v>3721000000</v>
      </c>
      <c r="BD213" s="65">
        <v>1556100000</v>
      </c>
      <c r="BE213" s="65"/>
      <c r="BF213" s="65"/>
      <c r="BG213" s="53">
        <v>2164900000</v>
      </c>
      <c r="BH213" s="47">
        <v>1107000000</v>
      </c>
      <c r="BI213" s="65"/>
      <c r="BJ213" s="65"/>
      <c r="BK213" s="53"/>
      <c r="BL213" s="47"/>
      <c r="BM213" s="65"/>
      <c r="BN213" s="65"/>
      <c r="BO213" s="65"/>
      <c r="BP213" s="65"/>
      <c r="BQ213" s="53"/>
      <c r="BR213" s="48">
        <v>4828000000</v>
      </c>
      <c r="BS213" s="47">
        <v>2957000000</v>
      </c>
      <c r="BT213" s="65"/>
      <c r="BU213" s="53"/>
      <c r="BV213" s="47">
        <v>3181400000</v>
      </c>
      <c r="BW213" s="65"/>
      <c r="BX213" s="65">
        <v>1285300000</v>
      </c>
      <c r="BY213" s="65"/>
      <c r="BZ213" s="65"/>
      <c r="CA213" s="65"/>
      <c r="CB213" s="65"/>
      <c r="CC213" s="65">
        <v>757500000</v>
      </c>
      <c r="CD213" s="65"/>
      <c r="CE213" s="65"/>
      <c r="CF213" s="53">
        <v>1138600000</v>
      </c>
      <c r="CG213" s="48">
        <v>6138400000</v>
      </c>
      <c r="CH213" s="74">
        <v>10966400000</v>
      </c>
      <c r="CI213" s="48"/>
      <c r="CJ213" s="47">
        <v>735300000</v>
      </c>
      <c r="CK213" s="65"/>
      <c r="CL213" s="65"/>
      <c r="CM213" s="53"/>
      <c r="CN213" s="38">
        <v>-1719400000</v>
      </c>
      <c r="CO213" s="65">
        <v>8903200000</v>
      </c>
      <c r="CP213" s="53">
        <v>-778800000</v>
      </c>
      <c r="CQ213" s="38">
        <v>7140300000</v>
      </c>
      <c r="CR213" s="65">
        <v>66600000</v>
      </c>
      <c r="CS213" s="51">
        <v>7206900000</v>
      </c>
      <c r="CT213" s="48">
        <v>18173300000</v>
      </c>
    </row>
    <row r="214" spans="1:98" x14ac:dyDescent="0.2">
      <c r="A214" s="63" t="s">
        <v>682</v>
      </c>
      <c r="B214" s="63" t="s">
        <v>683</v>
      </c>
      <c r="C214" s="63" t="str">
        <f>VLOOKUP(A214,'[1]S&amp;P 500 Wikipedia'!A:D,3,FALSE)</f>
        <v>Real Estate</v>
      </c>
      <c r="D214" s="63">
        <v>378171</v>
      </c>
      <c r="E214" s="63" t="s">
        <v>16</v>
      </c>
      <c r="F214" s="63">
        <v>2017</v>
      </c>
      <c r="G214" s="63" t="s">
        <v>17</v>
      </c>
      <c r="H214" s="64">
        <v>43100</v>
      </c>
      <c r="I214" s="64">
        <v>43147</v>
      </c>
      <c r="J214" s="64">
        <v>43510</v>
      </c>
      <c r="K214" s="63">
        <v>270322000</v>
      </c>
      <c r="L214" s="63">
        <v>271500932</v>
      </c>
      <c r="M214" s="63" t="s">
        <v>1749</v>
      </c>
      <c r="N214" s="47">
        <v>925699000</v>
      </c>
      <c r="O214" s="65">
        <v>925699000</v>
      </c>
      <c r="P214" s="53"/>
      <c r="Q214" s="47">
        <v>835742000</v>
      </c>
      <c r="R214" s="65">
        <v>835742000</v>
      </c>
      <c r="S214" s="53"/>
      <c r="T214" s="48"/>
      <c r="U214" s="47"/>
      <c r="V214" s="65"/>
      <c r="W214" s="65"/>
      <c r="X214" s="65"/>
      <c r="Y214" s="53"/>
      <c r="Z214" s="48">
        <v>188874000</v>
      </c>
      <c r="AA214" s="48">
        <v>188874000</v>
      </c>
      <c r="AB214" s="48"/>
      <c r="AC214" s="48"/>
      <c r="AD214" s="48"/>
      <c r="AE214" s="48"/>
      <c r="AF214" s="48"/>
      <c r="AG214" s="48"/>
      <c r="AH214" s="48">
        <v>1950315000</v>
      </c>
      <c r="AI214" s="47">
        <v>3417679000</v>
      </c>
      <c r="AJ214" s="65">
        <v>6251100000</v>
      </c>
      <c r="AK214" s="53">
        <v>-2833421000</v>
      </c>
      <c r="AL214" s="47"/>
      <c r="AM214" s="65"/>
      <c r="AN214" s="65"/>
      <c r="AO214" s="53"/>
      <c r="AP214" s="47">
        <v>5604408000</v>
      </c>
      <c r="AQ214" s="65">
        <v>1400547000</v>
      </c>
      <c r="AR214" s="65">
        <v>4070267000</v>
      </c>
      <c r="AS214" s="65"/>
      <c r="AT214" s="65"/>
      <c r="AU214" s="65"/>
      <c r="AV214" s="65"/>
      <c r="AW214" s="65"/>
      <c r="AX214" s="65"/>
      <c r="AY214" s="65"/>
      <c r="AZ214" s="53">
        <v>133594000</v>
      </c>
      <c r="BA214" s="48">
        <v>9022087000</v>
      </c>
      <c r="BB214" s="48">
        <v>10972402000</v>
      </c>
      <c r="BC214" s="47">
        <v>942283000</v>
      </c>
      <c r="BD214" s="65">
        <v>289137000</v>
      </c>
      <c r="BE214" s="65"/>
      <c r="BF214" s="65"/>
      <c r="BG214" s="53">
        <v>653146000</v>
      </c>
      <c r="BH214" s="47">
        <v>146300000</v>
      </c>
      <c r="BI214" s="65"/>
      <c r="BJ214" s="65"/>
      <c r="BK214" s="53"/>
      <c r="BL214" s="47">
        <v>241590000</v>
      </c>
      <c r="BM214" s="65">
        <v>241590000</v>
      </c>
      <c r="BN214" s="65"/>
      <c r="BO214" s="65"/>
      <c r="BP214" s="65"/>
      <c r="BQ214" s="53"/>
      <c r="BR214" s="48">
        <v>1330173000</v>
      </c>
      <c r="BS214" s="47">
        <v>6896971000</v>
      </c>
      <c r="BT214" s="65"/>
      <c r="BU214" s="53"/>
      <c r="BV214" s="47">
        <v>354998000</v>
      </c>
      <c r="BW214" s="65">
        <v>126231000</v>
      </c>
      <c r="BX214" s="65"/>
      <c r="BY214" s="65"/>
      <c r="BZ214" s="65"/>
      <c r="CA214" s="65"/>
      <c r="CB214" s="65"/>
      <c r="CC214" s="65">
        <v>155728000</v>
      </c>
      <c r="CD214" s="65"/>
      <c r="CE214" s="65"/>
      <c r="CF214" s="53">
        <v>73039000</v>
      </c>
      <c r="CG214" s="48">
        <v>7251969000</v>
      </c>
      <c r="CH214" s="74">
        <v>8582142000</v>
      </c>
      <c r="CI214" s="48">
        <v>0</v>
      </c>
      <c r="CJ214" s="47">
        <v>4167393000</v>
      </c>
      <c r="CK214" s="65">
        <v>2831000</v>
      </c>
      <c r="CL214" s="65">
        <v>4164562000</v>
      </c>
      <c r="CM214" s="53"/>
      <c r="CN214" s="38"/>
      <c r="CO214" s="65"/>
      <c r="CP214" s="53">
        <v>-1869955000</v>
      </c>
      <c r="CQ214" s="38">
        <v>2297438000</v>
      </c>
      <c r="CR214" s="65">
        <v>92822000</v>
      </c>
      <c r="CS214" s="51">
        <v>2390260000</v>
      </c>
      <c r="CT214" s="48">
        <v>10972402000</v>
      </c>
    </row>
    <row r="215" spans="1:98" x14ac:dyDescent="0.2">
      <c r="A215" s="63" t="s">
        <v>670</v>
      </c>
      <c r="B215" s="63" t="s">
        <v>671</v>
      </c>
      <c r="C215" s="63" t="str">
        <f>VLOOKUP(A215,'[1]S&amp;P 500 Wikipedia'!A:D,3,FALSE)</f>
        <v>Health Care</v>
      </c>
      <c r="D215" s="63">
        <v>103498</v>
      </c>
      <c r="E215" s="63" t="s">
        <v>16</v>
      </c>
      <c r="F215" s="63">
        <v>2017</v>
      </c>
      <c r="G215" s="63" t="s">
        <v>17</v>
      </c>
      <c r="H215" s="64">
        <v>43100</v>
      </c>
      <c r="I215" s="64">
        <v>43133</v>
      </c>
      <c r="J215" s="64">
        <v>43301</v>
      </c>
      <c r="K215" s="63">
        <v>112100000</v>
      </c>
      <c r="L215" s="63">
        <v>117700000</v>
      </c>
      <c r="M215" s="63" t="s">
        <v>2521</v>
      </c>
      <c r="N215" s="47">
        <v>1960600000</v>
      </c>
      <c r="O215" s="65">
        <v>648200000</v>
      </c>
      <c r="P215" s="53">
        <v>1312400000</v>
      </c>
      <c r="Q215" s="47">
        <v>507900000</v>
      </c>
      <c r="R215" s="65">
        <v>507900000</v>
      </c>
      <c r="S215" s="53"/>
      <c r="T215" s="48"/>
      <c r="U215" s="47">
        <v>241200000</v>
      </c>
      <c r="V215" s="65"/>
      <c r="W215" s="65"/>
      <c r="X215" s="65"/>
      <c r="Y215" s="53"/>
      <c r="Z215" s="48">
        <v>99200000</v>
      </c>
      <c r="AA215" s="48">
        <v>99200000</v>
      </c>
      <c r="AB215" s="48"/>
      <c r="AC215" s="48"/>
      <c r="AD215" s="48"/>
      <c r="AE215" s="48"/>
      <c r="AF215" s="48"/>
      <c r="AG215" s="48"/>
      <c r="AH215" s="48">
        <v>2808900000</v>
      </c>
      <c r="AI215" s="47">
        <v>613100000</v>
      </c>
      <c r="AJ215" s="65"/>
      <c r="AK215" s="53"/>
      <c r="AL215" s="47">
        <v>1885900000</v>
      </c>
      <c r="AM215" s="65"/>
      <c r="AN215" s="65"/>
      <c r="AO215" s="53"/>
      <c r="AP215" s="47">
        <v>468900000</v>
      </c>
      <c r="AQ215" s="65">
        <v>195800000</v>
      </c>
      <c r="AR215" s="65">
        <v>201100000</v>
      </c>
      <c r="AS215" s="65"/>
      <c r="AT215" s="65"/>
      <c r="AU215" s="65">
        <v>72000000</v>
      </c>
      <c r="AV215" s="65"/>
      <c r="AW215" s="65"/>
      <c r="AX215" s="65"/>
      <c r="AY215" s="65"/>
      <c r="AZ215" s="53"/>
      <c r="BA215" s="48">
        <v>2967900000</v>
      </c>
      <c r="BB215" s="48">
        <v>5776800000</v>
      </c>
      <c r="BC215" s="47">
        <v>419000000</v>
      </c>
      <c r="BD215" s="65">
        <v>82500000</v>
      </c>
      <c r="BE215" s="65"/>
      <c r="BF215" s="65"/>
      <c r="BG215" s="53">
        <v>336500000</v>
      </c>
      <c r="BH215" s="47"/>
      <c r="BI215" s="65"/>
      <c r="BJ215" s="65"/>
      <c r="BK215" s="53"/>
      <c r="BL215" s="47">
        <v>243800000</v>
      </c>
      <c r="BM215" s="65">
        <v>243800000</v>
      </c>
      <c r="BN215" s="65"/>
      <c r="BO215" s="65"/>
      <c r="BP215" s="65"/>
      <c r="BQ215" s="53"/>
      <c r="BR215" s="48">
        <v>662800000</v>
      </c>
      <c r="BS215" s="47"/>
      <c r="BT215" s="65"/>
      <c r="BU215" s="53"/>
      <c r="BV215" s="47">
        <v>333600000</v>
      </c>
      <c r="BW215" s="65"/>
      <c r="BX215" s="65"/>
      <c r="BY215" s="65"/>
      <c r="BZ215" s="65"/>
      <c r="CA215" s="65"/>
      <c r="CB215" s="65"/>
      <c r="CC215" s="65"/>
      <c r="CD215" s="65"/>
      <c r="CE215" s="65"/>
      <c r="CF215" s="53">
        <v>333600000</v>
      </c>
      <c r="CG215" s="48">
        <v>333600000</v>
      </c>
      <c r="CH215" s="74">
        <v>996400000</v>
      </c>
      <c r="CI215" s="48">
        <v>0</v>
      </c>
      <c r="CJ215" s="47">
        <v>4679300000</v>
      </c>
      <c r="CK215" s="65"/>
      <c r="CL215" s="65"/>
      <c r="CM215" s="53"/>
      <c r="CN215" s="38"/>
      <c r="CO215" s="65">
        <v>115000000</v>
      </c>
      <c r="CP215" s="53">
        <v>-15500000</v>
      </c>
      <c r="CQ215" s="38">
        <v>4778800000</v>
      </c>
      <c r="CR215" s="65">
        <v>1600000</v>
      </c>
      <c r="CS215" s="51">
        <v>4780400000</v>
      </c>
      <c r="CT215" s="48">
        <v>5776800000</v>
      </c>
    </row>
    <row r="216" spans="1:98" x14ac:dyDescent="0.2">
      <c r="A216" s="63" t="s">
        <v>547</v>
      </c>
      <c r="B216" s="63" t="s">
        <v>548</v>
      </c>
      <c r="C216" s="63" t="str">
        <f>VLOOKUP(A216,'[1]S&amp;P 500 Wikipedia'!A:D,3,FALSE)</f>
        <v>Information Technology</v>
      </c>
      <c r="D216" s="63">
        <v>447532</v>
      </c>
      <c r="E216" s="63" t="s">
        <v>16</v>
      </c>
      <c r="F216" s="63">
        <v>2017</v>
      </c>
      <c r="G216" s="63" t="s">
        <v>17</v>
      </c>
      <c r="H216" s="64">
        <v>43100</v>
      </c>
      <c r="I216" s="64">
        <v>43153</v>
      </c>
      <c r="J216" s="64">
        <v>43518</v>
      </c>
      <c r="K216" s="63">
        <v>91108000</v>
      </c>
      <c r="L216" s="63">
        <v>95144000</v>
      </c>
      <c r="M216" s="63" t="s">
        <v>1751</v>
      </c>
      <c r="N216" s="47">
        <v>538908000</v>
      </c>
      <c r="O216" s="65">
        <v>538908000</v>
      </c>
      <c r="P216" s="53"/>
      <c r="Q216" s="47">
        <v>1176843000</v>
      </c>
      <c r="R216" s="65">
        <v>1176843000</v>
      </c>
      <c r="S216" s="53"/>
      <c r="T216" s="48"/>
      <c r="U216" s="47"/>
      <c r="V216" s="65"/>
      <c r="W216" s="65"/>
      <c r="X216" s="65"/>
      <c r="Y216" s="53"/>
      <c r="Z216" s="48">
        <v>329892000</v>
      </c>
      <c r="AA216" s="48">
        <v>124632000</v>
      </c>
      <c r="AB216" s="48"/>
      <c r="AC216" s="48"/>
      <c r="AD216" s="48"/>
      <c r="AE216" s="48"/>
      <c r="AF216" s="48"/>
      <c r="AG216" s="48">
        <v>205260000</v>
      </c>
      <c r="AH216" s="48">
        <v>2045643000</v>
      </c>
      <c r="AI216" s="47">
        <v>221507000</v>
      </c>
      <c r="AJ216" s="65"/>
      <c r="AK216" s="53"/>
      <c r="AL216" s="47"/>
      <c r="AM216" s="65"/>
      <c r="AN216" s="65"/>
      <c r="AO216" s="53"/>
      <c r="AP216" s="47">
        <v>5016023000</v>
      </c>
      <c r="AQ216" s="65">
        <v>1292022000</v>
      </c>
      <c r="AR216" s="65">
        <v>2987294000</v>
      </c>
      <c r="AS216" s="65"/>
      <c r="AT216" s="65"/>
      <c r="AU216" s="65"/>
      <c r="AV216" s="65"/>
      <c r="AW216" s="65"/>
      <c r="AX216" s="65"/>
      <c r="AY216" s="65"/>
      <c r="AZ216" s="53">
        <v>736707000</v>
      </c>
      <c r="BA216" s="48">
        <v>5237530000</v>
      </c>
      <c r="BB216" s="48">
        <v>7283173000</v>
      </c>
      <c r="BC216" s="47">
        <v>666821000</v>
      </c>
      <c r="BD216" s="65"/>
      <c r="BE216" s="65"/>
      <c r="BF216" s="65"/>
      <c r="BG216" s="53"/>
      <c r="BH216" s="47">
        <v>379721000</v>
      </c>
      <c r="BI216" s="65"/>
      <c r="BJ216" s="65"/>
      <c r="BK216" s="53"/>
      <c r="BL216" s="47">
        <v>1630198000</v>
      </c>
      <c r="BM216" s="65">
        <v>1630198000</v>
      </c>
      <c r="BN216" s="65"/>
      <c r="BO216" s="65"/>
      <c r="BP216" s="65"/>
      <c r="BQ216" s="53"/>
      <c r="BR216" s="48">
        <v>2676740000</v>
      </c>
      <c r="BS216" s="47">
        <v>2899124000</v>
      </c>
      <c r="BT216" s="65"/>
      <c r="BU216" s="53"/>
      <c r="BV216" s="47">
        <v>723844000</v>
      </c>
      <c r="BW216" s="65"/>
      <c r="BX216" s="65"/>
      <c r="BY216" s="65"/>
      <c r="BZ216" s="65"/>
      <c r="CA216" s="65"/>
      <c r="CB216" s="65"/>
      <c r="CC216" s="65"/>
      <c r="CD216" s="65"/>
      <c r="CE216" s="65"/>
      <c r="CF216" s="53">
        <v>723844000</v>
      </c>
      <c r="CG216" s="48">
        <v>3622968000</v>
      </c>
      <c r="CH216" s="74">
        <v>6299708000</v>
      </c>
      <c r="CI216" s="48">
        <v>0</v>
      </c>
      <c r="CJ216" s="47">
        <v>1761465000</v>
      </c>
      <c r="CK216" s="65"/>
      <c r="CL216" s="65"/>
      <c r="CM216" s="53"/>
      <c r="CN216" s="38">
        <v>-2426792000</v>
      </c>
      <c r="CO216" s="65">
        <v>1647284000</v>
      </c>
      <c r="CP216" s="53">
        <v>1508000</v>
      </c>
      <c r="CQ216" s="38">
        <v>983465000</v>
      </c>
      <c r="CR216" s="65"/>
      <c r="CS216" s="51">
        <v>983465000</v>
      </c>
      <c r="CT216" s="48">
        <v>7283173000</v>
      </c>
    </row>
    <row r="217" spans="1:98" x14ac:dyDescent="0.2">
      <c r="A217" s="63" t="s">
        <v>637</v>
      </c>
      <c r="B217" s="63" t="s">
        <v>638</v>
      </c>
      <c r="C217" s="63" t="str">
        <f>VLOOKUP(A217,'[1]S&amp;P 500 Wikipedia'!A:D,3,FALSE)</f>
        <v>Industrials</v>
      </c>
      <c r="D217" s="63">
        <v>378165</v>
      </c>
      <c r="E217" s="63" t="s">
        <v>16</v>
      </c>
      <c r="F217" s="63">
        <v>2017</v>
      </c>
      <c r="G217" s="63" t="s">
        <v>17</v>
      </c>
      <c r="H217" s="64">
        <v>43100</v>
      </c>
      <c r="I217" s="64">
        <v>43146</v>
      </c>
      <c r="J217" s="64">
        <v>43146</v>
      </c>
      <c r="K217" s="63">
        <v>342100000</v>
      </c>
      <c r="L217" s="63">
        <v>344700000</v>
      </c>
      <c r="M217" s="63" t="s">
        <v>2223</v>
      </c>
      <c r="N217" s="47">
        <v>3094000000</v>
      </c>
      <c r="O217" s="65">
        <v>3094000000</v>
      </c>
      <c r="P217" s="53"/>
      <c r="Q217" s="47">
        <v>2628000000</v>
      </c>
      <c r="R217" s="65">
        <v>2628000000</v>
      </c>
      <c r="S217" s="53"/>
      <c r="T217" s="48"/>
      <c r="U217" s="47">
        <v>1220000000</v>
      </c>
      <c r="V217" s="65"/>
      <c r="W217" s="65"/>
      <c r="X217" s="65"/>
      <c r="Y217" s="53"/>
      <c r="Z217" s="48">
        <v>336000000</v>
      </c>
      <c r="AA217" s="48">
        <v>336000000</v>
      </c>
      <c r="AB217" s="48"/>
      <c r="AC217" s="48"/>
      <c r="AD217" s="48"/>
      <c r="AE217" s="48"/>
      <c r="AF217" s="48"/>
      <c r="AG217" s="48"/>
      <c r="AH217" s="48">
        <v>7278000000</v>
      </c>
      <c r="AI217" s="47">
        <v>1778000000</v>
      </c>
      <c r="AJ217" s="65"/>
      <c r="AK217" s="53"/>
      <c r="AL217" s="47"/>
      <c r="AM217" s="65"/>
      <c r="AN217" s="65"/>
      <c r="AO217" s="53"/>
      <c r="AP217" s="47">
        <v>7724000000</v>
      </c>
      <c r="AQ217" s="65">
        <v>1272000000</v>
      </c>
      <c r="AR217" s="65">
        <v>4752000000</v>
      </c>
      <c r="AS217" s="65"/>
      <c r="AT217" s="65"/>
      <c r="AU217" s="65">
        <v>505000000</v>
      </c>
      <c r="AV217" s="65"/>
      <c r="AW217" s="65"/>
      <c r="AX217" s="65"/>
      <c r="AY217" s="65"/>
      <c r="AZ217" s="53">
        <v>1195000000</v>
      </c>
      <c r="BA217" s="48">
        <v>9502000000</v>
      </c>
      <c r="BB217" s="48">
        <v>16780000000</v>
      </c>
      <c r="BC217" s="47">
        <v>2203000000</v>
      </c>
      <c r="BD217" s="65">
        <v>590000000</v>
      </c>
      <c r="BE217" s="65">
        <v>89000000</v>
      </c>
      <c r="BF217" s="65">
        <v>266000000</v>
      </c>
      <c r="BG217" s="53">
        <v>1258000000</v>
      </c>
      <c r="BH217" s="47">
        <v>850000000</v>
      </c>
      <c r="BI217" s="65"/>
      <c r="BJ217" s="65"/>
      <c r="BK217" s="53"/>
      <c r="BL217" s="47"/>
      <c r="BM217" s="65"/>
      <c r="BN217" s="65"/>
      <c r="BO217" s="65"/>
      <c r="BP217" s="65"/>
      <c r="BQ217" s="53"/>
      <c r="BR217" s="48">
        <v>3053000000</v>
      </c>
      <c r="BS217" s="47">
        <v>7478000000</v>
      </c>
      <c r="BT217" s="65"/>
      <c r="BU217" s="53"/>
      <c r="BV217" s="47">
        <v>1660000000</v>
      </c>
      <c r="BW217" s="65"/>
      <c r="BX217" s="65"/>
      <c r="BY217" s="65"/>
      <c r="BZ217" s="65"/>
      <c r="CA217" s="65"/>
      <c r="CB217" s="65"/>
      <c r="CC217" s="65">
        <v>778000000</v>
      </c>
      <c r="CD217" s="65"/>
      <c r="CE217" s="65"/>
      <c r="CF217" s="53">
        <v>882000000</v>
      </c>
      <c r="CG217" s="48">
        <v>9138000000</v>
      </c>
      <c r="CH217" s="74">
        <v>12191000000</v>
      </c>
      <c r="CI217" s="48"/>
      <c r="CJ217" s="47">
        <v>1224000000</v>
      </c>
      <c r="CK217" s="65">
        <v>6000000</v>
      </c>
      <c r="CL217" s="65">
        <v>1218000000</v>
      </c>
      <c r="CM217" s="53"/>
      <c r="CN217" s="38">
        <v>-15562000000</v>
      </c>
      <c r="CO217" s="65">
        <v>20210000000</v>
      </c>
      <c r="CP217" s="53">
        <v>-1287000000</v>
      </c>
      <c r="CQ217" s="38">
        <v>4585000000</v>
      </c>
      <c r="CR217" s="65">
        <v>4000000</v>
      </c>
      <c r="CS217" s="51">
        <v>4589000000</v>
      </c>
      <c r="CT217" s="48">
        <v>16780000000</v>
      </c>
    </row>
    <row r="218" spans="1:98" x14ac:dyDescent="0.2">
      <c r="A218" s="63" t="s">
        <v>673</v>
      </c>
      <c r="B218" s="63" t="s">
        <v>674</v>
      </c>
      <c r="C218" s="63" t="str">
        <f>VLOOKUP(A218,'[1]S&amp;P 500 Wikipedia'!A:D,3,FALSE)</f>
        <v>Financials</v>
      </c>
      <c r="D218" s="63">
        <v>378170</v>
      </c>
      <c r="E218" s="63" t="s">
        <v>16</v>
      </c>
      <c r="F218" s="63">
        <v>2017</v>
      </c>
      <c r="G218" s="63" t="s">
        <v>17</v>
      </c>
      <c r="H218" s="64">
        <v>43100</v>
      </c>
      <c r="I218" s="64">
        <v>43154</v>
      </c>
      <c r="J218" s="64">
        <v>43154</v>
      </c>
      <c r="K218" s="63">
        <v>410000000</v>
      </c>
      <c r="L218" s="63">
        <v>410800000</v>
      </c>
      <c r="M218" s="63" t="s">
        <v>2224</v>
      </c>
      <c r="N218" s="47">
        <v>3192300000</v>
      </c>
      <c r="O218" s="65">
        <v>2517700000</v>
      </c>
      <c r="P218" s="53">
        <v>674600000</v>
      </c>
      <c r="Q218" s="47">
        <v>754000000</v>
      </c>
      <c r="R218" s="65">
        <v>754000000</v>
      </c>
      <c r="S218" s="53"/>
      <c r="T218" s="48"/>
      <c r="U218" s="47"/>
      <c r="V218" s="65"/>
      <c r="W218" s="65"/>
      <c r="X218" s="65"/>
      <c r="Y218" s="53"/>
      <c r="Z218" s="48">
        <v>13238300000</v>
      </c>
      <c r="AA218" s="48"/>
      <c r="AB218" s="48"/>
      <c r="AC218" s="48"/>
      <c r="AD218" s="48"/>
      <c r="AE218" s="48"/>
      <c r="AF218" s="48"/>
      <c r="AG218" s="48">
        <v>13238300000</v>
      </c>
      <c r="AH218" s="48">
        <v>17184600000</v>
      </c>
      <c r="AI218" s="47">
        <v>490700000</v>
      </c>
      <c r="AJ218" s="65"/>
      <c r="AK218" s="53"/>
      <c r="AL218" s="47">
        <v>5658000000</v>
      </c>
      <c r="AM218" s="65"/>
      <c r="AN218" s="65"/>
      <c r="AO218" s="53"/>
      <c r="AP218" s="47">
        <v>8335500000</v>
      </c>
      <c r="AQ218" s="65">
        <v>1558700000</v>
      </c>
      <c r="AR218" s="65">
        <v>6590700000</v>
      </c>
      <c r="AS218" s="65"/>
      <c r="AT218" s="65"/>
      <c r="AU218" s="65"/>
      <c r="AV218" s="65"/>
      <c r="AW218" s="65"/>
      <c r="AX218" s="65"/>
      <c r="AY218" s="65"/>
      <c r="AZ218" s="53">
        <v>186100000</v>
      </c>
      <c r="BA218" s="48">
        <v>14484200000</v>
      </c>
      <c r="BB218" s="48">
        <v>31668800000</v>
      </c>
      <c r="BC218" s="47">
        <v>1591800000</v>
      </c>
      <c r="BD218" s="65">
        <v>895700000</v>
      </c>
      <c r="BE218" s="65"/>
      <c r="BF218" s="65"/>
      <c r="BG218" s="53">
        <v>696100000</v>
      </c>
      <c r="BH218" s="47">
        <v>4799800000</v>
      </c>
      <c r="BI218" s="65"/>
      <c r="BJ218" s="65"/>
      <c r="BK218" s="53"/>
      <c r="BL218" s="47">
        <v>12943300000</v>
      </c>
      <c r="BM218" s="65"/>
      <c r="BN218" s="65"/>
      <c r="BO218" s="65"/>
      <c r="BP218" s="65"/>
      <c r="BQ218" s="53">
        <v>12943300000</v>
      </c>
      <c r="BR218" s="48">
        <v>19334900000</v>
      </c>
      <c r="BS218" s="47">
        <v>2859600000</v>
      </c>
      <c r="BT218" s="65">
        <v>2859600000</v>
      </c>
      <c r="BU218" s="53"/>
      <c r="BV218" s="47">
        <v>275500000</v>
      </c>
      <c r="BW218" s="65"/>
      <c r="BX218" s="65"/>
      <c r="BY218" s="65"/>
      <c r="BZ218" s="65"/>
      <c r="CA218" s="65"/>
      <c r="CB218" s="65"/>
      <c r="CC218" s="65">
        <v>275500000</v>
      </c>
      <c r="CD218" s="65"/>
      <c r="CE218" s="65"/>
      <c r="CF218" s="53">
        <v>0</v>
      </c>
      <c r="CG218" s="48">
        <v>3135100000</v>
      </c>
      <c r="CH218" s="74">
        <v>22470000000</v>
      </c>
      <c r="CI218" s="48"/>
      <c r="CJ218" s="47">
        <v>6380100000</v>
      </c>
      <c r="CK218" s="65">
        <v>98100000</v>
      </c>
      <c r="CL218" s="65">
        <v>6282000000</v>
      </c>
      <c r="CM218" s="53"/>
      <c r="CN218" s="38">
        <v>-2781900000</v>
      </c>
      <c r="CO218" s="65">
        <v>5489100000</v>
      </c>
      <c r="CP218" s="53">
        <v>-391200000</v>
      </c>
      <c r="CQ218" s="38">
        <v>8696100000</v>
      </c>
      <c r="CR218" s="65">
        <v>502700000</v>
      </c>
      <c r="CS218" s="51">
        <v>9198800000</v>
      </c>
      <c r="CT218" s="48">
        <v>31668800000</v>
      </c>
    </row>
    <row r="219" spans="1:98" x14ac:dyDescent="0.2">
      <c r="A219" s="63" t="s">
        <v>685</v>
      </c>
      <c r="B219" s="63" t="s">
        <v>686</v>
      </c>
      <c r="C219" s="63" t="str">
        <f>VLOOKUP(A219,'[1]S&amp;P 500 Wikipedia'!A:D,3,FALSE)</f>
        <v>Industrials</v>
      </c>
      <c r="D219" s="63">
        <v>378173</v>
      </c>
      <c r="E219" s="63" t="s">
        <v>16</v>
      </c>
      <c r="F219" s="63">
        <v>2017</v>
      </c>
      <c r="G219" s="63" t="s">
        <v>17</v>
      </c>
      <c r="H219" s="64">
        <v>43100</v>
      </c>
      <c r="I219" s="64">
        <v>43154</v>
      </c>
      <c r="J219" s="64">
        <v>43518</v>
      </c>
      <c r="K219" s="63">
        <v>109737000</v>
      </c>
      <c r="L219" s="63">
        <v>110720000</v>
      </c>
      <c r="M219" s="63" t="s">
        <v>1754</v>
      </c>
      <c r="N219" s="47">
        <v>14612000</v>
      </c>
      <c r="O219" s="65">
        <v>14612000</v>
      </c>
      <c r="P219" s="53"/>
      <c r="Q219" s="47">
        <v>920767000</v>
      </c>
      <c r="R219" s="65">
        <v>920767000</v>
      </c>
      <c r="S219" s="53"/>
      <c r="T219" s="48"/>
      <c r="U219" s="47">
        <v>20688000</v>
      </c>
      <c r="V219" s="65"/>
      <c r="W219" s="65"/>
      <c r="X219" s="65"/>
      <c r="Y219" s="53"/>
      <c r="Z219" s="48">
        <v>4541539000</v>
      </c>
      <c r="AA219" s="48">
        <v>4258040000</v>
      </c>
      <c r="AB219" s="48"/>
      <c r="AC219" s="48"/>
      <c r="AD219" s="48"/>
      <c r="AE219" s="48"/>
      <c r="AF219" s="48"/>
      <c r="AG219" s="48">
        <v>283499000</v>
      </c>
      <c r="AH219" s="48">
        <v>5497606000</v>
      </c>
      <c r="AI219" s="47">
        <v>-1175547000</v>
      </c>
      <c r="AJ219" s="65">
        <v>511586000</v>
      </c>
      <c r="AK219" s="53">
        <v>-1687133000</v>
      </c>
      <c r="AL219" s="47"/>
      <c r="AM219" s="65"/>
      <c r="AN219" s="65"/>
      <c r="AO219" s="53"/>
      <c r="AP219" s="47">
        <v>143290000</v>
      </c>
      <c r="AQ219" s="65"/>
      <c r="AR219" s="65">
        <v>39764000</v>
      </c>
      <c r="AS219" s="65">
        <v>73691000</v>
      </c>
      <c r="AT219" s="65"/>
      <c r="AU219" s="65"/>
      <c r="AV219" s="65"/>
      <c r="AW219" s="65"/>
      <c r="AX219" s="65"/>
      <c r="AY219" s="65"/>
      <c r="AZ219" s="53">
        <v>29835000</v>
      </c>
      <c r="BA219" s="48">
        <v>-1032257000</v>
      </c>
      <c r="BB219" s="48">
        <v>4465349000</v>
      </c>
      <c r="BC219" s="47">
        <v>669864000</v>
      </c>
      <c r="BD219" s="65">
        <v>598594000</v>
      </c>
      <c r="BE219" s="65"/>
      <c r="BF219" s="65"/>
      <c r="BG219" s="53">
        <v>71270000</v>
      </c>
      <c r="BH219" s="47">
        <v>0</v>
      </c>
      <c r="BI219" s="65"/>
      <c r="BJ219" s="65"/>
      <c r="BK219" s="53"/>
      <c r="BL219" s="47">
        <v>251980000</v>
      </c>
      <c r="BM219" s="65"/>
      <c r="BN219" s="65"/>
      <c r="BO219" s="65"/>
      <c r="BP219" s="65"/>
      <c r="BQ219" s="53">
        <v>251980000</v>
      </c>
      <c r="BR219" s="48">
        <v>921844000</v>
      </c>
      <c r="BS219" s="47">
        <v>1085649000</v>
      </c>
      <c r="BT219" s="65"/>
      <c r="BU219" s="53"/>
      <c r="BV219" s="47">
        <v>618531000</v>
      </c>
      <c r="BW219" s="65"/>
      <c r="BX219" s="65"/>
      <c r="BY219" s="65"/>
      <c r="BZ219" s="65"/>
      <c r="CA219" s="65"/>
      <c r="CB219" s="65"/>
      <c r="CC219" s="65">
        <v>541870000</v>
      </c>
      <c r="CD219" s="65"/>
      <c r="CE219" s="65"/>
      <c r="CF219" s="53">
        <v>76661000</v>
      </c>
      <c r="CG219" s="48">
        <v>1704180000</v>
      </c>
      <c r="CH219" s="74">
        <v>2626024000</v>
      </c>
      <c r="CI219" s="48">
        <v>0</v>
      </c>
      <c r="CJ219" s="47">
        <v>312482000</v>
      </c>
      <c r="CK219" s="65">
        <v>1671000</v>
      </c>
      <c r="CL219" s="65">
        <v>310811000</v>
      </c>
      <c r="CM219" s="53"/>
      <c r="CN219" s="38">
        <v>-2277001000</v>
      </c>
      <c r="CO219" s="65">
        <v>3803844000</v>
      </c>
      <c r="CP219" s="53"/>
      <c r="CQ219" s="38">
        <v>1839325000</v>
      </c>
      <c r="CR219" s="65"/>
      <c r="CS219" s="51">
        <v>1839325000</v>
      </c>
      <c r="CT219" s="48">
        <v>4465349000</v>
      </c>
    </row>
    <row r="220" spans="1:98" x14ac:dyDescent="0.2">
      <c r="A220" s="63" t="s">
        <v>700</v>
      </c>
      <c r="B220" s="63" t="s">
        <v>701</v>
      </c>
      <c r="C220" s="63" t="str">
        <f>VLOOKUP(A220,'[1]S&amp;P 500 Wikipedia'!A:D,3,FALSE)</f>
        <v>Industrials</v>
      </c>
      <c r="D220" s="63">
        <v>360440</v>
      </c>
      <c r="E220" s="63" t="s">
        <v>16</v>
      </c>
      <c r="F220" s="63">
        <v>2014</v>
      </c>
      <c r="G220" s="63" t="s">
        <v>17</v>
      </c>
      <c r="H220" s="64">
        <v>41912</v>
      </c>
      <c r="I220" s="64">
        <v>41962</v>
      </c>
      <c r="J220" s="64">
        <v>42326</v>
      </c>
      <c r="K220" s="63">
        <v>635361500</v>
      </c>
      <c r="L220" s="63">
        <v>642619500</v>
      </c>
      <c r="M220" s="63" t="s">
        <v>2522</v>
      </c>
      <c r="N220" s="47">
        <v>409000000</v>
      </c>
      <c r="O220" s="65">
        <v>409000000</v>
      </c>
      <c r="P220" s="53"/>
      <c r="Q220" s="47">
        <v>5871000000</v>
      </c>
      <c r="R220" s="65">
        <v>5871000000</v>
      </c>
      <c r="S220" s="53"/>
      <c r="T220" s="48"/>
      <c r="U220" s="47">
        <v>2477000000</v>
      </c>
      <c r="V220" s="65"/>
      <c r="W220" s="65"/>
      <c r="X220" s="65"/>
      <c r="Y220" s="53"/>
      <c r="Z220" s="48">
        <v>4350000000</v>
      </c>
      <c r="AA220" s="48"/>
      <c r="AB220" s="48"/>
      <c r="AC220" s="48">
        <v>2157000000</v>
      </c>
      <c r="AD220" s="48"/>
      <c r="AE220" s="48"/>
      <c r="AF220" s="48"/>
      <c r="AG220" s="48">
        <v>2193000000</v>
      </c>
      <c r="AH220" s="48">
        <v>13107000000</v>
      </c>
      <c r="AI220" s="47">
        <v>6314000000</v>
      </c>
      <c r="AJ220" s="65"/>
      <c r="AK220" s="53"/>
      <c r="AL220" s="47"/>
      <c r="AM220" s="65"/>
      <c r="AN220" s="65"/>
      <c r="AO220" s="53"/>
      <c r="AP220" s="47">
        <v>13383000000</v>
      </c>
      <c r="AQ220" s="65"/>
      <c r="AR220" s="65">
        <v>7127000000</v>
      </c>
      <c r="AS220" s="65">
        <v>1639000000</v>
      </c>
      <c r="AT220" s="65"/>
      <c r="AU220" s="65"/>
      <c r="AV220" s="65"/>
      <c r="AW220" s="65"/>
      <c r="AX220" s="65"/>
      <c r="AY220" s="65">
        <v>1018000000</v>
      </c>
      <c r="AZ220" s="53">
        <v>3599000000</v>
      </c>
      <c r="BA220" s="48">
        <v>19697000000</v>
      </c>
      <c r="BB220" s="48">
        <v>32804000000</v>
      </c>
      <c r="BC220" s="47">
        <v>6394000000</v>
      </c>
      <c r="BD220" s="65">
        <v>5270000000</v>
      </c>
      <c r="BE220" s="65"/>
      <c r="BF220" s="65"/>
      <c r="BG220" s="53">
        <v>1124000000</v>
      </c>
      <c r="BH220" s="47">
        <v>323000000</v>
      </c>
      <c r="BI220" s="65"/>
      <c r="BJ220" s="65"/>
      <c r="BK220" s="53"/>
      <c r="BL220" s="47">
        <v>4977000000</v>
      </c>
      <c r="BM220" s="65"/>
      <c r="BN220" s="65"/>
      <c r="BO220" s="65"/>
      <c r="BP220" s="65"/>
      <c r="BQ220" s="53">
        <v>4977000000</v>
      </c>
      <c r="BR220" s="48">
        <v>11694000000</v>
      </c>
      <c r="BS220" s="47">
        <v>6357000000</v>
      </c>
      <c r="BT220" s="65"/>
      <c r="BU220" s="53"/>
      <c r="BV220" s="47">
        <v>2997000000</v>
      </c>
      <c r="BW220" s="65"/>
      <c r="BX220" s="65">
        <v>865000000</v>
      </c>
      <c r="BY220" s="65"/>
      <c r="BZ220" s="65"/>
      <c r="CA220" s="65"/>
      <c r="CB220" s="65"/>
      <c r="CC220" s="65"/>
      <c r="CD220" s="65"/>
      <c r="CE220" s="65"/>
      <c r="CF220" s="53">
        <v>2132000000</v>
      </c>
      <c r="CG220" s="48">
        <v>9354000000</v>
      </c>
      <c r="CH220" s="74">
        <v>21048000000</v>
      </c>
      <c r="CI220" s="48"/>
      <c r="CJ220" s="47">
        <v>3376000000</v>
      </c>
      <c r="CK220" s="65"/>
      <c r="CL220" s="65"/>
      <c r="CM220" s="53"/>
      <c r="CN220" s="38">
        <v>-1784000000</v>
      </c>
      <c r="CO220" s="65">
        <v>9956000000</v>
      </c>
      <c r="CP220" s="53">
        <v>-237000000</v>
      </c>
      <c r="CQ220" s="38">
        <v>11311000000</v>
      </c>
      <c r="CR220" s="65">
        <v>445000000</v>
      </c>
      <c r="CS220" s="51">
        <v>11756000000</v>
      </c>
      <c r="CT220" s="48">
        <v>32804000000</v>
      </c>
    </row>
    <row r="221" spans="1:98" x14ac:dyDescent="0.2">
      <c r="A221" s="63" t="s">
        <v>691</v>
      </c>
      <c r="B221" s="63" t="s">
        <v>692</v>
      </c>
      <c r="C221" s="63" t="str">
        <f>VLOOKUP(A221,'[1]S&amp;P 500 Wikipedia'!A:D,3,FALSE)</f>
        <v>Industrials</v>
      </c>
      <c r="D221" s="63">
        <v>378172</v>
      </c>
      <c r="E221" s="63" t="s">
        <v>16</v>
      </c>
      <c r="F221" s="63">
        <v>2017</v>
      </c>
      <c r="G221" s="63" t="s">
        <v>17</v>
      </c>
      <c r="H221" s="64">
        <v>43008</v>
      </c>
      <c r="I221" s="64">
        <v>43060</v>
      </c>
      <c r="J221" s="64">
        <v>43060</v>
      </c>
      <c r="K221" s="63">
        <v>119352000</v>
      </c>
      <c r="L221" s="63">
        <v>115944000</v>
      </c>
      <c r="M221" s="63" t="s">
        <v>2225</v>
      </c>
      <c r="N221" s="47">
        <v>774151000</v>
      </c>
      <c r="O221" s="65">
        <v>774151000</v>
      </c>
      <c r="P221" s="53"/>
      <c r="Q221" s="47">
        <v>2102543000</v>
      </c>
      <c r="R221" s="65"/>
      <c r="S221" s="53"/>
      <c r="T221" s="48"/>
      <c r="U221" s="47"/>
      <c r="V221" s="65"/>
      <c r="W221" s="65"/>
      <c r="X221" s="65"/>
      <c r="Y221" s="53"/>
      <c r="Z221" s="48">
        <v>119486000</v>
      </c>
      <c r="AA221" s="48">
        <v>119486000</v>
      </c>
      <c r="AB221" s="48"/>
      <c r="AC221" s="48"/>
      <c r="AD221" s="48"/>
      <c r="AE221" s="48"/>
      <c r="AF221" s="48"/>
      <c r="AG221" s="48"/>
      <c r="AH221" s="48">
        <v>2996180000</v>
      </c>
      <c r="AI221" s="47">
        <v>349911000</v>
      </c>
      <c r="AJ221" s="65"/>
      <c r="AK221" s="53"/>
      <c r="AL221" s="47"/>
      <c r="AM221" s="65"/>
      <c r="AN221" s="65"/>
      <c r="AO221" s="53"/>
      <c r="AP221" s="47">
        <v>4034768000</v>
      </c>
      <c r="AQ221" s="65">
        <v>332920000</v>
      </c>
      <c r="AR221" s="65">
        <v>3009826000</v>
      </c>
      <c r="AS221" s="65"/>
      <c r="AT221" s="65"/>
      <c r="AU221" s="65"/>
      <c r="AV221" s="65"/>
      <c r="AW221" s="65"/>
      <c r="AX221" s="65"/>
      <c r="AY221" s="65"/>
      <c r="AZ221" s="53">
        <v>692022000</v>
      </c>
      <c r="BA221" s="48">
        <v>4384679000</v>
      </c>
      <c r="BB221" s="48">
        <v>7380859000</v>
      </c>
      <c r="BC221" s="47">
        <v>1623292000</v>
      </c>
      <c r="BD221" s="65">
        <v>683605000</v>
      </c>
      <c r="BE221" s="65"/>
      <c r="BF221" s="65"/>
      <c r="BG221" s="53">
        <v>939687000</v>
      </c>
      <c r="BH221" s="47">
        <v>3071000</v>
      </c>
      <c r="BI221" s="65"/>
      <c r="BJ221" s="65"/>
      <c r="BK221" s="53"/>
      <c r="BL221" s="47">
        <v>299864000</v>
      </c>
      <c r="BM221" s="65"/>
      <c r="BN221" s="65"/>
      <c r="BO221" s="65"/>
      <c r="BP221" s="65"/>
      <c r="BQ221" s="53">
        <v>299864000</v>
      </c>
      <c r="BR221" s="48">
        <v>1926227000</v>
      </c>
      <c r="BS221" s="47">
        <v>235000000</v>
      </c>
      <c r="BT221" s="65"/>
      <c r="BU221" s="53"/>
      <c r="BV221" s="47">
        <v>732281000</v>
      </c>
      <c r="BW221" s="65"/>
      <c r="BX221" s="65"/>
      <c r="BY221" s="65"/>
      <c r="BZ221" s="65"/>
      <c r="CA221" s="65"/>
      <c r="CB221" s="65"/>
      <c r="CC221" s="65"/>
      <c r="CD221" s="65"/>
      <c r="CE221" s="65"/>
      <c r="CF221" s="53">
        <v>732281000</v>
      </c>
      <c r="CG221" s="48">
        <v>967281000</v>
      </c>
      <c r="CH221" s="74">
        <v>2893508000</v>
      </c>
      <c r="CI221" s="48">
        <v>0</v>
      </c>
      <c r="CJ221" s="47">
        <v>1360168000</v>
      </c>
      <c r="CK221" s="65">
        <v>120386000</v>
      </c>
      <c r="CL221" s="65">
        <v>1239782000</v>
      </c>
      <c r="CM221" s="53"/>
      <c r="CN221" s="38"/>
      <c r="CO221" s="65">
        <v>3721698000</v>
      </c>
      <c r="CP221" s="53">
        <v>-653514000</v>
      </c>
      <c r="CQ221" s="38">
        <v>4428352000</v>
      </c>
      <c r="CR221" s="65">
        <v>58999000</v>
      </c>
      <c r="CS221" s="51">
        <v>4487351000</v>
      </c>
      <c r="CT221" s="48">
        <v>7380859000</v>
      </c>
    </row>
    <row r="222" spans="1:98" x14ac:dyDescent="0.2">
      <c r="A222" s="63" t="s">
        <v>688</v>
      </c>
      <c r="B222" s="63" t="s">
        <v>689</v>
      </c>
      <c r="C222" s="63" t="str">
        <f>VLOOKUP(A222,'[1]S&amp;P 500 Wikipedia'!A:D,3,FALSE)</f>
        <v>Information Technology</v>
      </c>
      <c r="D222" s="63">
        <v>447566</v>
      </c>
      <c r="E222" s="63" t="s">
        <v>16</v>
      </c>
      <c r="F222" s="63">
        <v>2018</v>
      </c>
      <c r="G222" s="63" t="s">
        <v>17</v>
      </c>
      <c r="H222" s="64">
        <v>43281</v>
      </c>
      <c r="I222" s="64">
        <v>43336</v>
      </c>
      <c r="J222" s="64">
        <v>43336</v>
      </c>
      <c r="K222" s="63">
        <v>77260000</v>
      </c>
      <c r="L222" s="63">
        <v>77583000</v>
      </c>
      <c r="M222" s="63" t="s">
        <v>2226</v>
      </c>
      <c r="N222" s="47">
        <v>31440000</v>
      </c>
      <c r="O222" s="65">
        <v>31440000</v>
      </c>
      <c r="P222" s="53"/>
      <c r="Q222" s="47">
        <v>291630000</v>
      </c>
      <c r="R222" s="65">
        <v>291630000</v>
      </c>
      <c r="S222" s="53"/>
      <c r="T222" s="48"/>
      <c r="U222" s="47"/>
      <c r="V222" s="65"/>
      <c r="W222" s="65"/>
      <c r="X222" s="65"/>
      <c r="Y222" s="53"/>
      <c r="Z222" s="48">
        <v>145466000</v>
      </c>
      <c r="AA222" s="48">
        <v>84810000</v>
      </c>
      <c r="AB222" s="48"/>
      <c r="AC222" s="48"/>
      <c r="AD222" s="48"/>
      <c r="AE222" s="48">
        <v>21671000</v>
      </c>
      <c r="AF222" s="48"/>
      <c r="AG222" s="48">
        <v>38985000</v>
      </c>
      <c r="AH222" s="48">
        <v>468536000</v>
      </c>
      <c r="AI222" s="47">
        <v>286850000</v>
      </c>
      <c r="AJ222" s="65"/>
      <c r="AK222" s="53"/>
      <c r="AL222" s="47"/>
      <c r="AM222" s="65"/>
      <c r="AN222" s="65"/>
      <c r="AO222" s="53"/>
      <c r="AP222" s="47">
        <v>1294917000</v>
      </c>
      <c r="AQ222" s="65">
        <v>403206000</v>
      </c>
      <c r="AR222" s="65">
        <v>649929000</v>
      </c>
      <c r="AS222" s="65">
        <v>38467000</v>
      </c>
      <c r="AT222" s="65"/>
      <c r="AU222" s="65"/>
      <c r="AV222" s="65"/>
      <c r="AW222" s="65"/>
      <c r="AX222" s="65"/>
      <c r="AY222" s="65"/>
      <c r="AZ222" s="53">
        <v>203315000</v>
      </c>
      <c r="BA222" s="48">
        <v>1581767000</v>
      </c>
      <c r="BB222" s="48">
        <v>2050303000</v>
      </c>
      <c r="BC222" s="47">
        <v>132358000</v>
      </c>
      <c r="BD222" s="65">
        <v>34510000</v>
      </c>
      <c r="BE222" s="65"/>
      <c r="BF222" s="65"/>
      <c r="BG222" s="53">
        <v>97848000</v>
      </c>
      <c r="BH222" s="47"/>
      <c r="BI222" s="65"/>
      <c r="BJ222" s="65"/>
      <c r="BK222" s="53"/>
      <c r="BL222" s="47">
        <v>355538000</v>
      </c>
      <c r="BM222" s="65">
        <v>355538000</v>
      </c>
      <c r="BN222" s="65"/>
      <c r="BO222" s="65"/>
      <c r="BP222" s="65"/>
      <c r="BQ222" s="53"/>
      <c r="BR222" s="48">
        <v>487896000</v>
      </c>
      <c r="BS222" s="47">
        <v>0</v>
      </c>
      <c r="BT222" s="65"/>
      <c r="BU222" s="53"/>
      <c r="BV222" s="47">
        <v>295579000</v>
      </c>
      <c r="BW222" s="65"/>
      <c r="BX222" s="65"/>
      <c r="BY222" s="65"/>
      <c r="BZ222" s="65"/>
      <c r="CA222" s="65"/>
      <c r="CB222" s="65">
        <v>93094000</v>
      </c>
      <c r="CC222" s="65">
        <v>189613000</v>
      </c>
      <c r="CD222" s="65"/>
      <c r="CE222" s="65"/>
      <c r="CF222" s="53">
        <v>12872000</v>
      </c>
      <c r="CG222" s="48">
        <v>295579000</v>
      </c>
      <c r="CH222" s="74">
        <v>783475000</v>
      </c>
      <c r="CI222" s="48">
        <v>0</v>
      </c>
      <c r="CJ222" s="47">
        <v>465171000</v>
      </c>
      <c r="CK222" s="65"/>
      <c r="CL222" s="65"/>
      <c r="CM222" s="53"/>
      <c r="CN222" s="38">
        <v>-1055260000</v>
      </c>
      <c r="CO222" s="65">
        <v>1856917000</v>
      </c>
      <c r="CP222" s="53"/>
      <c r="CQ222" s="38">
        <v>1266828000</v>
      </c>
      <c r="CR222" s="65"/>
      <c r="CS222" s="51">
        <v>1266828000</v>
      </c>
      <c r="CT222" s="48">
        <v>2050303000</v>
      </c>
    </row>
    <row r="223" spans="1:98" x14ac:dyDescent="0.2">
      <c r="A223" s="63" t="s">
        <v>697</v>
      </c>
      <c r="B223" s="63" t="s">
        <v>698</v>
      </c>
      <c r="C223" s="63" t="str">
        <f>VLOOKUP(A223,'[1]S&amp;P 500 Wikipedia'!A:D,3,FALSE)</f>
        <v>Health Care</v>
      </c>
      <c r="D223" s="63">
        <v>89661</v>
      </c>
      <c r="E223" s="63" t="s">
        <v>16</v>
      </c>
      <c r="F223" s="63">
        <v>2017</v>
      </c>
      <c r="G223" s="63" t="s">
        <v>17</v>
      </c>
      <c r="H223" s="64">
        <v>43131</v>
      </c>
      <c r="I223" s="64">
        <v>43152</v>
      </c>
      <c r="J223" s="64">
        <v>43221</v>
      </c>
      <c r="K223" s="63">
        <v>2684900000</v>
      </c>
      <c r="L223" s="63">
        <v>2747500000</v>
      </c>
      <c r="M223" s="63" t="s">
        <v>2523</v>
      </c>
      <c r="N223" s="47">
        <v>18296000000</v>
      </c>
      <c r="O223" s="65">
        <v>17824000000</v>
      </c>
      <c r="P223" s="53">
        <v>472000000</v>
      </c>
      <c r="Q223" s="47">
        <v>13490000000</v>
      </c>
      <c r="R223" s="65">
        <v>13490000000</v>
      </c>
      <c r="S223" s="53"/>
      <c r="T223" s="48"/>
      <c r="U223" s="47">
        <v>8765000000</v>
      </c>
      <c r="V223" s="65"/>
      <c r="W223" s="65"/>
      <c r="X223" s="65"/>
      <c r="Y223" s="53"/>
      <c r="Z223" s="48">
        <v>2537000000</v>
      </c>
      <c r="AA223" s="48">
        <v>2537000000</v>
      </c>
      <c r="AB223" s="48"/>
      <c r="AC223" s="48"/>
      <c r="AD223" s="48"/>
      <c r="AE223" s="48"/>
      <c r="AF223" s="48"/>
      <c r="AG223" s="48"/>
      <c r="AH223" s="48">
        <v>43088000000</v>
      </c>
      <c r="AI223" s="47">
        <v>17005000000</v>
      </c>
      <c r="AJ223" s="65">
        <v>41466000000</v>
      </c>
      <c r="AK223" s="53">
        <v>-24461000000</v>
      </c>
      <c r="AL223" s="47"/>
      <c r="AM223" s="65"/>
      <c r="AN223" s="65"/>
      <c r="AO223" s="53"/>
      <c r="AP223" s="47">
        <v>97210000000</v>
      </c>
      <c r="AQ223" s="65">
        <v>53228000000</v>
      </c>
      <c r="AR223" s="65">
        <v>31906000000</v>
      </c>
      <c r="AS223" s="65"/>
      <c r="AT223" s="65"/>
      <c r="AU223" s="65">
        <v>7105000000</v>
      </c>
      <c r="AV223" s="65"/>
      <c r="AW223" s="65"/>
      <c r="AX223" s="65"/>
      <c r="AY223" s="65"/>
      <c r="AZ223" s="53">
        <v>4971000000</v>
      </c>
      <c r="BA223" s="48">
        <v>114215000000</v>
      </c>
      <c r="BB223" s="48">
        <v>157303000000</v>
      </c>
      <c r="BC223" s="47">
        <v>26631000000</v>
      </c>
      <c r="BD223" s="65">
        <v>7310000000</v>
      </c>
      <c r="BE223" s="65">
        <v>1854000000</v>
      </c>
      <c r="BF223" s="65"/>
      <c r="BG223" s="53">
        <v>17467000000</v>
      </c>
      <c r="BH223" s="47">
        <v>3906000000</v>
      </c>
      <c r="BI223" s="65"/>
      <c r="BJ223" s="65"/>
      <c r="BK223" s="53"/>
      <c r="BL223" s="47"/>
      <c r="BM223" s="65"/>
      <c r="BN223" s="65"/>
      <c r="BO223" s="65"/>
      <c r="BP223" s="65"/>
      <c r="BQ223" s="53"/>
      <c r="BR223" s="48">
        <v>30537000000</v>
      </c>
      <c r="BS223" s="47">
        <v>30675000000</v>
      </c>
      <c r="BT223" s="65"/>
      <c r="BU223" s="53"/>
      <c r="BV223" s="47">
        <v>35931000000</v>
      </c>
      <c r="BW223" s="65"/>
      <c r="BX223" s="65">
        <v>10074000000</v>
      </c>
      <c r="BY223" s="65"/>
      <c r="BZ223" s="65"/>
      <c r="CA223" s="65"/>
      <c r="CB223" s="65"/>
      <c r="CC223" s="65">
        <v>8368000000</v>
      </c>
      <c r="CD223" s="65"/>
      <c r="CE223" s="65"/>
      <c r="CF223" s="53">
        <v>17489000000</v>
      </c>
      <c r="CG223" s="48">
        <v>66606000000</v>
      </c>
      <c r="CH223" s="74">
        <v>97143000000</v>
      </c>
      <c r="CI223" s="48"/>
      <c r="CJ223" s="47">
        <v>3120000000</v>
      </c>
      <c r="CK223" s="65"/>
      <c r="CL223" s="65"/>
      <c r="CM223" s="53"/>
      <c r="CN223" s="38">
        <v>-31554000000</v>
      </c>
      <c r="CO223" s="65">
        <v>101793000000</v>
      </c>
      <c r="CP223" s="53">
        <v>-13199000000</v>
      </c>
      <c r="CQ223" s="38">
        <v>60160000000</v>
      </c>
      <c r="CR223" s="65"/>
      <c r="CS223" s="51">
        <v>60160000000</v>
      </c>
      <c r="CT223" s="48">
        <v>157303000000</v>
      </c>
    </row>
    <row r="224" spans="1:98" x14ac:dyDescent="0.2">
      <c r="A224" s="63" t="s">
        <v>703</v>
      </c>
      <c r="B224" s="63" t="s">
        <v>704</v>
      </c>
      <c r="C224" s="63" t="str">
        <f>VLOOKUP(A224,'[1]S&amp;P 500 Wikipedia'!A:D,3,FALSE)</f>
        <v>Information Technology</v>
      </c>
      <c r="D224" s="63">
        <v>385619</v>
      </c>
      <c r="E224" s="63" t="s">
        <v>16</v>
      </c>
      <c r="F224" s="63">
        <v>2017</v>
      </c>
      <c r="G224" s="63" t="s">
        <v>17</v>
      </c>
      <c r="H224" s="64">
        <v>43100</v>
      </c>
      <c r="I224" s="64">
        <v>43154</v>
      </c>
      <c r="J224" s="64">
        <v>43228</v>
      </c>
      <c r="K224" s="63">
        <v>371200000</v>
      </c>
      <c r="L224" s="63">
        <v>380500000</v>
      </c>
      <c r="M224" s="63" t="s">
        <v>2524</v>
      </c>
      <c r="N224" s="47">
        <v>3032600000</v>
      </c>
      <c r="O224" s="65">
        <v>2006500000</v>
      </c>
      <c r="P224" s="53">
        <v>1026100000</v>
      </c>
      <c r="Q224" s="47">
        <v>852000000</v>
      </c>
      <c r="R224" s="65">
        <v>852000000</v>
      </c>
      <c r="S224" s="53"/>
      <c r="T224" s="48"/>
      <c r="U224" s="47"/>
      <c r="V224" s="65"/>
      <c r="W224" s="65"/>
      <c r="X224" s="65"/>
      <c r="Y224" s="53"/>
      <c r="Z224" s="48">
        <v>299900000</v>
      </c>
      <c r="AA224" s="48">
        <v>299900000</v>
      </c>
      <c r="AB224" s="48"/>
      <c r="AC224" s="48"/>
      <c r="AD224" s="48"/>
      <c r="AE224" s="48"/>
      <c r="AF224" s="48"/>
      <c r="AG224" s="48"/>
      <c r="AH224" s="48">
        <v>4184500000</v>
      </c>
      <c r="AI224" s="47">
        <v>1021100000</v>
      </c>
      <c r="AJ224" s="65"/>
      <c r="AK224" s="53"/>
      <c r="AL224" s="47">
        <v>988400000</v>
      </c>
      <c r="AM224" s="65"/>
      <c r="AN224" s="65"/>
      <c r="AO224" s="53"/>
      <c r="AP224" s="47">
        <v>3639800000</v>
      </c>
      <c r="AQ224" s="65">
        <v>128100000</v>
      </c>
      <c r="AR224" s="65">
        <v>3096200000</v>
      </c>
      <c r="AS224" s="65"/>
      <c r="AT224" s="65"/>
      <c r="AU224" s="65"/>
      <c r="AV224" s="65"/>
      <c r="AW224" s="65"/>
      <c r="AX224" s="65"/>
      <c r="AY224" s="65"/>
      <c r="AZ224" s="53">
        <v>415500000</v>
      </c>
      <c r="BA224" s="48">
        <v>5649300000</v>
      </c>
      <c r="BB224" s="48">
        <v>9833800000</v>
      </c>
      <c r="BC224" s="47">
        <v>403600000</v>
      </c>
      <c r="BD224" s="65">
        <v>217600000</v>
      </c>
      <c r="BE224" s="65"/>
      <c r="BF224" s="65"/>
      <c r="BG224" s="53">
        <v>186000000</v>
      </c>
      <c r="BH224" s="47">
        <v>0</v>
      </c>
      <c r="BI224" s="65"/>
      <c r="BJ224" s="65"/>
      <c r="BK224" s="53"/>
      <c r="BL224" s="47">
        <v>1334600000</v>
      </c>
      <c r="BM224" s="65">
        <v>1030300000</v>
      </c>
      <c r="BN224" s="65"/>
      <c r="BO224" s="65"/>
      <c r="BP224" s="65"/>
      <c r="BQ224" s="53">
        <v>304300000</v>
      </c>
      <c r="BR224" s="48">
        <v>1738200000</v>
      </c>
      <c r="BS224" s="47">
        <v>2136300000</v>
      </c>
      <c r="BT224" s="65"/>
      <c r="BU224" s="53"/>
      <c r="BV224" s="47">
        <v>1278400000</v>
      </c>
      <c r="BW224" s="65"/>
      <c r="BX224" s="65"/>
      <c r="BY224" s="65"/>
      <c r="BZ224" s="65"/>
      <c r="CA224" s="65"/>
      <c r="CB224" s="65">
        <v>509000000</v>
      </c>
      <c r="CC224" s="65"/>
      <c r="CD224" s="65"/>
      <c r="CE224" s="65"/>
      <c r="CF224" s="53">
        <v>769400000</v>
      </c>
      <c r="CG224" s="48">
        <v>3414700000</v>
      </c>
      <c r="CH224" s="74">
        <v>5152900000</v>
      </c>
      <c r="CI224" s="48">
        <v>0</v>
      </c>
      <c r="CJ224" s="47">
        <v>8042100000</v>
      </c>
      <c r="CK224" s="65"/>
      <c r="CL224" s="65"/>
      <c r="CM224" s="53"/>
      <c r="CN224" s="38"/>
      <c r="CO224" s="65">
        <v>-3355800000</v>
      </c>
      <c r="CP224" s="53">
        <v>-5400000</v>
      </c>
      <c r="CQ224" s="38">
        <v>4680900000</v>
      </c>
      <c r="CR224" s="65"/>
      <c r="CS224" s="51">
        <v>4680900000</v>
      </c>
      <c r="CT224" s="48">
        <v>9833800000</v>
      </c>
    </row>
    <row r="225" spans="1:98" x14ac:dyDescent="0.2">
      <c r="A225" s="63" t="s">
        <v>709</v>
      </c>
      <c r="B225" s="63" t="s">
        <v>710</v>
      </c>
      <c r="C225" s="63" t="str">
        <f>VLOOKUP(A225,'[1]S&amp;P 500 Wikipedia'!A:D,3,FALSE)</f>
        <v>Consumer Staples</v>
      </c>
      <c r="D225" s="63">
        <v>97995</v>
      </c>
      <c r="E225" s="63" t="s">
        <v>16</v>
      </c>
      <c r="F225" s="63">
        <v>2017</v>
      </c>
      <c r="G225" s="63" t="s">
        <v>17</v>
      </c>
      <c r="H225" s="64">
        <v>43100</v>
      </c>
      <c r="I225" s="64">
        <v>43151</v>
      </c>
      <c r="J225" s="64">
        <v>43151</v>
      </c>
      <c r="K225" s="63">
        <v>347000000</v>
      </c>
      <c r="L225" s="63">
        <v>346000000</v>
      </c>
      <c r="M225" s="63" t="s">
        <v>2229</v>
      </c>
      <c r="N225" s="47">
        <v>281000000</v>
      </c>
      <c r="O225" s="65">
        <v>281000000</v>
      </c>
      <c r="P225" s="53"/>
      <c r="Q225" s="47">
        <v>1389000000</v>
      </c>
      <c r="R225" s="65">
        <v>1389000000</v>
      </c>
      <c r="S225" s="53"/>
      <c r="T225" s="48"/>
      <c r="U225" s="47">
        <v>1217000000</v>
      </c>
      <c r="V225" s="65"/>
      <c r="W225" s="65"/>
      <c r="X225" s="65"/>
      <c r="Y225" s="53"/>
      <c r="Z225" s="48">
        <v>149000000</v>
      </c>
      <c r="AA225" s="48"/>
      <c r="AB225" s="48"/>
      <c r="AC225" s="48"/>
      <c r="AD225" s="48"/>
      <c r="AE225" s="48"/>
      <c r="AF225" s="48"/>
      <c r="AG225" s="48">
        <v>149000000</v>
      </c>
      <c r="AH225" s="48">
        <v>3036000000</v>
      </c>
      <c r="AI225" s="47">
        <v>3716000000</v>
      </c>
      <c r="AJ225" s="65">
        <v>3716000000</v>
      </c>
      <c r="AK225" s="53"/>
      <c r="AL225" s="47">
        <v>429000000</v>
      </c>
      <c r="AM225" s="65"/>
      <c r="AN225" s="65"/>
      <c r="AO225" s="53"/>
      <c r="AP225" s="47">
        <v>9169000000</v>
      </c>
      <c r="AQ225" s="65"/>
      <c r="AR225" s="65">
        <v>5504000000</v>
      </c>
      <c r="AS225" s="65">
        <v>2639000000</v>
      </c>
      <c r="AT225" s="65"/>
      <c r="AU225" s="65"/>
      <c r="AV225" s="65"/>
      <c r="AW225" s="65"/>
      <c r="AX225" s="65"/>
      <c r="AY225" s="65"/>
      <c r="AZ225" s="53">
        <v>1026000000</v>
      </c>
      <c r="BA225" s="48">
        <v>13314000000</v>
      </c>
      <c r="BB225" s="48">
        <v>16350000000</v>
      </c>
      <c r="BC225" s="47">
        <v>2269000000</v>
      </c>
      <c r="BD225" s="65">
        <v>2269000000</v>
      </c>
      <c r="BE225" s="65"/>
      <c r="BF225" s="65"/>
      <c r="BG225" s="53"/>
      <c r="BH225" s="47">
        <v>779000000</v>
      </c>
      <c r="BI225" s="65"/>
      <c r="BJ225" s="65"/>
      <c r="BK225" s="53"/>
      <c r="BL225" s="47">
        <v>1431000000</v>
      </c>
      <c r="BM225" s="65"/>
      <c r="BN225" s="65"/>
      <c r="BO225" s="65"/>
      <c r="BP225" s="65"/>
      <c r="BQ225" s="53">
        <v>1431000000</v>
      </c>
      <c r="BR225" s="48">
        <v>4479000000</v>
      </c>
      <c r="BS225" s="47">
        <v>7836000000</v>
      </c>
      <c r="BT225" s="65"/>
      <c r="BU225" s="53"/>
      <c r="BV225" s="47">
        <v>1807000000</v>
      </c>
      <c r="BW225" s="65"/>
      <c r="BX225" s="65">
        <v>839000000</v>
      </c>
      <c r="BY225" s="65"/>
      <c r="BZ225" s="65"/>
      <c r="CA225" s="65"/>
      <c r="CB225" s="65"/>
      <c r="CC225" s="65">
        <v>363000000</v>
      </c>
      <c r="CD225" s="65"/>
      <c r="CE225" s="65"/>
      <c r="CF225" s="53">
        <v>605000000</v>
      </c>
      <c r="CG225" s="48">
        <v>9643000000</v>
      </c>
      <c r="CH225" s="74">
        <v>14122000000</v>
      </c>
      <c r="CI225" s="48"/>
      <c r="CJ225" s="47">
        <v>983000000</v>
      </c>
      <c r="CK225" s="65"/>
      <c r="CL225" s="65"/>
      <c r="CM225" s="53"/>
      <c r="CN225" s="38">
        <v>-4417000000</v>
      </c>
      <c r="CO225" s="65">
        <v>7103000000</v>
      </c>
      <c r="CP225" s="53">
        <v>-1457000000</v>
      </c>
      <c r="CQ225" s="38">
        <v>2212000000</v>
      </c>
      <c r="CR225" s="65">
        <v>16000000</v>
      </c>
      <c r="CS225" s="51">
        <v>2228000000</v>
      </c>
      <c r="CT225" s="48">
        <v>16350000000</v>
      </c>
    </row>
    <row r="226" spans="1:98" x14ac:dyDescent="0.2">
      <c r="A226" s="63" t="s">
        <v>712</v>
      </c>
      <c r="B226" s="63" t="s">
        <v>713</v>
      </c>
      <c r="C226" s="63" t="str">
        <f>VLOOKUP(A226,'[1]S&amp;P 500 Wikipedia'!A:D,3,FALSE)</f>
        <v>Information Technology</v>
      </c>
      <c r="D226" s="63">
        <v>186556</v>
      </c>
      <c r="E226" s="63" t="s">
        <v>16</v>
      </c>
      <c r="F226" s="63">
        <v>2017</v>
      </c>
      <c r="G226" s="63" t="s">
        <v>17</v>
      </c>
      <c r="H226" s="64">
        <v>43039</v>
      </c>
      <c r="I226" s="64">
        <v>43089</v>
      </c>
      <c r="J226" s="64">
        <v>43089</v>
      </c>
      <c r="K226" s="63">
        <v>186000000</v>
      </c>
      <c r="L226" s="63">
        <v>190000000</v>
      </c>
      <c r="M226" s="63" t="s">
        <v>2230</v>
      </c>
      <c r="N226" s="47">
        <v>818000000</v>
      </c>
      <c r="O226" s="65">
        <v>818000000</v>
      </c>
      <c r="P226" s="53"/>
      <c r="Q226" s="47">
        <v>547000000</v>
      </c>
      <c r="R226" s="65">
        <v>547000000</v>
      </c>
      <c r="S226" s="53"/>
      <c r="T226" s="48"/>
      <c r="U226" s="47">
        <v>588000000</v>
      </c>
      <c r="V226" s="65"/>
      <c r="W226" s="65"/>
      <c r="X226" s="65"/>
      <c r="Y226" s="53"/>
      <c r="Z226" s="48">
        <v>224000000</v>
      </c>
      <c r="AA226" s="48"/>
      <c r="AB226" s="48"/>
      <c r="AC226" s="48"/>
      <c r="AD226" s="48"/>
      <c r="AE226" s="48"/>
      <c r="AF226" s="48"/>
      <c r="AG226" s="48">
        <v>224000000</v>
      </c>
      <c r="AH226" s="48">
        <v>2177000000</v>
      </c>
      <c r="AI226" s="47">
        <v>530000000</v>
      </c>
      <c r="AJ226" s="65"/>
      <c r="AK226" s="53"/>
      <c r="AL226" s="47">
        <v>63000000</v>
      </c>
      <c r="AM226" s="65"/>
      <c r="AN226" s="65"/>
      <c r="AO226" s="53"/>
      <c r="AP226" s="47">
        <v>3163000000</v>
      </c>
      <c r="AQ226" s="65"/>
      <c r="AR226" s="65">
        <v>1882000000</v>
      </c>
      <c r="AS226" s="65">
        <v>855000000</v>
      </c>
      <c r="AT226" s="65"/>
      <c r="AU226" s="65">
        <v>186000000</v>
      </c>
      <c r="AV226" s="65"/>
      <c r="AW226" s="65"/>
      <c r="AX226" s="65"/>
      <c r="AY226" s="65"/>
      <c r="AZ226" s="53">
        <v>240000000</v>
      </c>
      <c r="BA226" s="48">
        <v>3756000000</v>
      </c>
      <c r="BB226" s="48">
        <v>5933000000</v>
      </c>
      <c r="BC226" s="47">
        <v>239000000</v>
      </c>
      <c r="BD226" s="65">
        <v>211000000</v>
      </c>
      <c r="BE226" s="65"/>
      <c r="BF226" s="65"/>
      <c r="BG226" s="53">
        <v>28000000</v>
      </c>
      <c r="BH226" s="47">
        <v>10000000</v>
      </c>
      <c r="BI226" s="65"/>
      <c r="BJ226" s="65"/>
      <c r="BK226" s="53"/>
      <c r="BL226" s="47">
        <v>570000000</v>
      </c>
      <c r="BM226" s="65">
        <v>291000000</v>
      </c>
      <c r="BN226" s="65"/>
      <c r="BO226" s="65"/>
      <c r="BP226" s="65"/>
      <c r="BQ226" s="53">
        <v>279000000</v>
      </c>
      <c r="BR226" s="48">
        <v>819000000</v>
      </c>
      <c r="BS226" s="47">
        <v>2038000000</v>
      </c>
      <c r="BT226" s="65"/>
      <c r="BU226" s="53"/>
      <c r="BV226" s="47">
        <v>766000000</v>
      </c>
      <c r="BW226" s="65"/>
      <c r="BX226" s="65">
        <v>309000000</v>
      </c>
      <c r="BY226" s="65"/>
      <c r="BZ226" s="65"/>
      <c r="CA226" s="65"/>
      <c r="CB226" s="65">
        <v>101000000</v>
      </c>
      <c r="CC226" s="65"/>
      <c r="CD226" s="65"/>
      <c r="CE226" s="65"/>
      <c r="CF226" s="53">
        <v>356000000</v>
      </c>
      <c r="CG226" s="48">
        <v>2804000000</v>
      </c>
      <c r="CH226" s="74">
        <v>3623000000</v>
      </c>
      <c r="CI226" s="48">
        <v>0</v>
      </c>
      <c r="CJ226" s="47">
        <v>1788000000</v>
      </c>
      <c r="CK226" s="65"/>
      <c r="CL226" s="65"/>
      <c r="CM226" s="53"/>
      <c r="CN226" s="38">
        <v>-62000000</v>
      </c>
      <c r="CO226" s="65">
        <v>1041000000</v>
      </c>
      <c r="CP226" s="53">
        <v>-457000000</v>
      </c>
      <c r="CQ226" s="38">
        <v>2310000000</v>
      </c>
      <c r="CR226" s="65"/>
      <c r="CS226" s="51">
        <v>2310000000</v>
      </c>
      <c r="CT226" s="48">
        <v>5933000000</v>
      </c>
    </row>
    <row r="227" spans="1:98" x14ac:dyDescent="0.2">
      <c r="A227" s="63" t="s">
        <v>730</v>
      </c>
      <c r="B227" s="63" t="s">
        <v>731</v>
      </c>
      <c r="C227" s="63" t="str">
        <f>VLOOKUP(A227,'[1]S&amp;P 500 Wikipedia'!A:D,3,FALSE)</f>
        <v>Consumer Staples</v>
      </c>
      <c r="D227" s="63">
        <v>693432</v>
      </c>
      <c r="E227" s="63" t="s">
        <v>16</v>
      </c>
      <c r="F227" s="63">
        <v>2017</v>
      </c>
      <c r="G227" s="63" t="s">
        <v>17</v>
      </c>
      <c r="H227" s="64">
        <v>43100</v>
      </c>
      <c r="I227" s="64">
        <v>43147</v>
      </c>
      <c r="J227" s="64">
        <v>43223</v>
      </c>
      <c r="K227" s="63">
        <v>1219000000</v>
      </c>
      <c r="L227" s="63">
        <v>1226000000</v>
      </c>
      <c r="M227" s="63" t="s">
        <v>2525</v>
      </c>
      <c r="N227" s="47">
        <v>1629000000</v>
      </c>
      <c r="O227" s="65">
        <v>1629000000</v>
      </c>
      <c r="P227" s="53"/>
      <c r="Q227" s="47">
        <v>921000000</v>
      </c>
      <c r="R227" s="65">
        <v>921000000</v>
      </c>
      <c r="S227" s="53"/>
      <c r="T227" s="48"/>
      <c r="U227" s="47">
        <v>2815000000</v>
      </c>
      <c r="V227" s="65"/>
      <c r="W227" s="65"/>
      <c r="X227" s="65"/>
      <c r="Y227" s="53"/>
      <c r="Z227" s="48">
        <v>1901000000</v>
      </c>
      <c r="AA227" s="48"/>
      <c r="AB227" s="48"/>
      <c r="AC227" s="48"/>
      <c r="AD227" s="48"/>
      <c r="AE227" s="48">
        <v>582000000</v>
      </c>
      <c r="AF227" s="48"/>
      <c r="AG227" s="48">
        <v>1319000000</v>
      </c>
      <c r="AH227" s="48">
        <v>7266000000</v>
      </c>
      <c r="AI227" s="47">
        <v>7120000000</v>
      </c>
      <c r="AJ227" s="65"/>
      <c r="AK227" s="53"/>
      <c r="AL227" s="47"/>
      <c r="AM227" s="65"/>
      <c r="AN227" s="65"/>
      <c r="AO227" s="53"/>
      <c r="AP227" s="47">
        <v>105846000000</v>
      </c>
      <c r="AQ227" s="65">
        <v>59449000000</v>
      </c>
      <c r="AR227" s="65">
        <v>44824000000</v>
      </c>
      <c r="AS227" s="65"/>
      <c r="AT227" s="65"/>
      <c r="AU227" s="65"/>
      <c r="AV227" s="65"/>
      <c r="AW227" s="65"/>
      <c r="AX227" s="65"/>
      <c r="AY227" s="65"/>
      <c r="AZ227" s="53">
        <v>1573000000</v>
      </c>
      <c r="BA227" s="48">
        <v>112966000000</v>
      </c>
      <c r="BB227" s="48">
        <v>120232000000</v>
      </c>
      <c r="BC227" s="47">
        <v>5700000000</v>
      </c>
      <c r="BD227" s="65"/>
      <c r="BE227" s="65"/>
      <c r="BF227" s="65">
        <v>419000000</v>
      </c>
      <c r="BG227" s="53">
        <v>5281000000</v>
      </c>
      <c r="BH227" s="47">
        <v>3203000000</v>
      </c>
      <c r="BI227" s="65">
        <v>460000000</v>
      </c>
      <c r="BJ227" s="65"/>
      <c r="BK227" s="53">
        <v>2743000000</v>
      </c>
      <c r="BL227" s="47">
        <v>1229000000</v>
      </c>
      <c r="BM227" s="65"/>
      <c r="BN227" s="65"/>
      <c r="BO227" s="65"/>
      <c r="BP227" s="65"/>
      <c r="BQ227" s="53">
        <v>1229000000</v>
      </c>
      <c r="BR227" s="48">
        <v>10132000000</v>
      </c>
      <c r="BS227" s="47">
        <v>28333000000</v>
      </c>
      <c r="BT227" s="65"/>
      <c r="BU227" s="53"/>
      <c r="BV227" s="47">
        <v>15520000000</v>
      </c>
      <c r="BW227" s="65"/>
      <c r="BX227" s="65"/>
      <c r="BY227" s="65"/>
      <c r="BZ227" s="65"/>
      <c r="CA227" s="65"/>
      <c r="CB227" s="65"/>
      <c r="CC227" s="65">
        <v>14076000000</v>
      </c>
      <c r="CD227" s="65"/>
      <c r="CE227" s="65"/>
      <c r="CF227" s="53">
        <v>1444000000</v>
      </c>
      <c r="CG227" s="48">
        <v>43853000000</v>
      </c>
      <c r="CH227" s="74">
        <v>53985000000</v>
      </c>
      <c r="CI227" s="48"/>
      <c r="CJ227" s="47">
        <v>58723000000</v>
      </c>
      <c r="CK227" s="65">
        <v>12000000</v>
      </c>
      <c r="CL227" s="65"/>
      <c r="CM227" s="53">
        <v>58711000000</v>
      </c>
      <c r="CN227" s="38">
        <v>-224000000</v>
      </c>
      <c r="CO227" s="65">
        <v>8589000000</v>
      </c>
      <c r="CP227" s="53">
        <v>-1054000000</v>
      </c>
      <c r="CQ227" s="38">
        <v>66034000000</v>
      </c>
      <c r="CR227" s="65">
        <v>213000000</v>
      </c>
      <c r="CS227" s="51">
        <v>66247000000</v>
      </c>
      <c r="CT227" s="48">
        <v>120232000000</v>
      </c>
    </row>
    <row r="228" spans="1:98" x14ac:dyDescent="0.2">
      <c r="A228" s="63" t="s">
        <v>718</v>
      </c>
      <c r="B228" s="63" t="s">
        <v>719</v>
      </c>
      <c r="C228" s="63" t="str">
        <f>VLOOKUP(A228,'[1]S&amp;P 500 Wikipedia'!A:D,3,FALSE)</f>
        <v>Real Estate</v>
      </c>
      <c r="D228" s="63">
        <v>378175</v>
      </c>
      <c r="E228" s="63" t="s">
        <v>16</v>
      </c>
      <c r="F228" s="63">
        <v>2017</v>
      </c>
      <c r="G228" s="63" t="s">
        <v>17</v>
      </c>
      <c r="H228" s="64">
        <v>43100</v>
      </c>
      <c r="I228" s="64">
        <v>43154</v>
      </c>
      <c r="J228" s="64">
        <v>43154</v>
      </c>
      <c r="K228" s="63">
        <v>423737000</v>
      </c>
      <c r="L228" s="63">
        <v>422675000</v>
      </c>
      <c r="M228" s="63" t="s">
        <v>2232</v>
      </c>
      <c r="N228" s="47">
        <v>238513000</v>
      </c>
      <c r="O228" s="65">
        <v>238513000</v>
      </c>
      <c r="P228" s="53"/>
      <c r="Q228" s="47">
        <v>211595000</v>
      </c>
      <c r="R228" s="65"/>
      <c r="S228" s="53"/>
      <c r="T228" s="48"/>
      <c r="U228" s="47"/>
      <c r="V228" s="65"/>
      <c r="W228" s="65"/>
      <c r="X228" s="65"/>
      <c r="Y228" s="53"/>
      <c r="Z228" s="48"/>
      <c r="AA228" s="48"/>
      <c r="AB228" s="48"/>
      <c r="AC228" s="48"/>
      <c r="AD228" s="48"/>
      <c r="AE228" s="48"/>
      <c r="AF228" s="48"/>
      <c r="AG228" s="48"/>
      <c r="AH228" s="48">
        <v>450108000</v>
      </c>
      <c r="AI228" s="47">
        <v>9817875000</v>
      </c>
      <c r="AJ228" s="65">
        <v>12250928000</v>
      </c>
      <c r="AK228" s="53">
        <v>-2433053000</v>
      </c>
      <c r="AL228" s="47">
        <v>497126000</v>
      </c>
      <c r="AM228" s="65"/>
      <c r="AN228" s="65"/>
      <c r="AO228" s="53"/>
      <c r="AP228" s="47">
        <v>998617000</v>
      </c>
      <c r="AQ228" s="65"/>
      <c r="AR228" s="65"/>
      <c r="AS228" s="65"/>
      <c r="AT228" s="65"/>
      <c r="AU228" s="65"/>
      <c r="AV228" s="65"/>
      <c r="AW228" s="65"/>
      <c r="AX228" s="65"/>
      <c r="AY228" s="65"/>
      <c r="AZ228" s="53">
        <v>998617000</v>
      </c>
      <c r="BA228" s="48">
        <v>11313618000</v>
      </c>
      <c r="BB228" s="48">
        <v>11763726000</v>
      </c>
      <c r="BC228" s="47">
        <v>4910734000</v>
      </c>
      <c r="BD228" s="65">
        <v>185702000</v>
      </c>
      <c r="BE228" s="65"/>
      <c r="BF228" s="65"/>
      <c r="BG228" s="53">
        <v>4725032000</v>
      </c>
      <c r="BH228" s="47">
        <v>882787000</v>
      </c>
      <c r="BI228" s="65"/>
      <c r="BJ228" s="65"/>
      <c r="BK228" s="53"/>
      <c r="BL228" s="47">
        <v>431915000</v>
      </c>
      <c r="BM228" s="65"/>
      <c r="BN228" s="65"/>
      <c r="BO228" s="65"/>
      <c r="BP228" s="65"/>
      <c r="BQ228" s="53">
        <v>431915000</v>
      </c>
      <c r="BR228" s="48">
        <v>6225436000</v>
      </c>
      <c r="BS228" s="47"/>
      <c r="BT228" s="65"/>
      <c r="BU228" s="53"/>
      <c r="BV228" s="47">
        <v>0</v>
      </c>
      <c r="BW228" s="65"/>
      <c r="BX228" s="65"/>
      <c r="BY228" s="65"/>
      <c r="BZ228" s="65"/>
      <c r="CA228" s="65"/>
      <c r="CB228" s="65"/>
      <c r="CC228" s="65"/>
      <c r="CD228" s="65"/>
      <c r="CE228" s="65"/>
      <c r="CF228" s="53">
        <v>0</v>
      </c>
      <c r="CG228" s="48">
        <v>0</v>
      </c>
      <c r="CH228" s="74">
        <v>6225436000</v>
      </c>
      <c r="CI228" s="48">
        <v>41000</v>
      </c>
      <c r="CJ228" s="47">
        <v>6157020000</v>
      </c>
      <c r="CK228" s="65">
        <v>4256000</v>
      </c>
      <c r="CL228" s="65">
        <v>6152764000</v>
      </c>
      <c r="CM228" s="53"/>
      <c r="CN228" s="38"/>
      <c r="CO228" s="65"/>
      <c r="CP228" s="53">
        <v>-762817000</v>
      </c>
      <c r="CQ228" s="38">
        <v>5394244000</v>
      </c>
      <c r="CR228" s="65">
        <v>144046000</v>
      </c>
      <c r="CS228" s="51">
        <v>5538290000</v>
      </c>
      <c r="CT228" s="48">
        <v>11763726000</v>
      </c>
    </row>
    <row r="229" spans="1:98" x14ac:dyDescent="0.2">
      <c r="A229" s="63" t="s">
        <v>724</v>
      </c>
      <c r="B229" s="63" t="s">
        <v>725</v>
      </c>
      <c r="C229" s="63" t="str">
        <f>VLOOKUP(A229,'[1]S&amp;P 500 Wikipedia'!A:D,3,FALSE)</f>
        <v>Information Technology</v>
      </c>
      <c r="D229" s="63">
        <v>132518</v>
      </c>
      <c r="E229" s="63" t="s">
        <v>16</v>
      </c>
      <c r="F229" s="63">
        <v>2018</v>
      </c>
      <c r="G229" s="63" t="s">
        <v>17</v>
      </c>
      <c r="H229" s="64">
        <v>43281</v>
      </c>
      <c r="I229" s="64">
        <v>43318</v>
      </c>
      <c r="J229" s="64">
        <v>43318</v>
      </c>
      <c r="K229" s="63">
        <v>155750000</v>
      </c>
      <c r="L229" s="63">
        <v>157878000</v>
      </c>
      <c r="M229" s="63" t="s">
        <v>2233</v>
      </c>
      <c r="N229" s="47">
        <v>2880318000</v>
      </c>
      <c r="O229" s="65">
        <v>1404382000</v>
      </c>
      <c r="P229" s="53">
        <v>1475936000</v>
      </c>
      <c r="Q229" s="47">
        <v>651678000</v>
      </c>
      <c r="R229" s="65">
        <v>651678000</v>
      </c>
      <c r="S229" s="53"/>
      <c r="T229" s="48"/>
      <c r="U229" s="47">
        <v>931845000</v>
      </c>
      <c r="V229" s="65"/>
      <c r="W229" s="65"/>
      <c r="X229" s="65"/>
      <c r="Y229" s="53"/>
      <c r="Z229" s="48">
        <v>85159000</v>
      </c>
      <c r="AA229" s="48"/>
      <c r="AB229" s="48"/>
      <c r="AC229" s="48"/>
      <c r="AD229" s="48"/>
      <c r="AE229" s="48"/>
      <c r="AF229" s="48"/>
      <c r="AG229" s="48">
        <v>85159000</v>
      </c>
      <c r="AH229" s="48">
        <v>4549000000</v>
      </c>
      <c r="AI229" s="47">
        <v>286306000</v>
      </c>
      <c r="AJ229" s="65"/>
      <c r="AK229" s="53"/>
      <c r="AL229" s="47"/>
      <c r="AM229" s="65"/>
      <c r="AN229" s="65"/>
      <c r="AO229" s="53"/>
      <c r="AP229" s="47">
        <v>784050000</v>
      </c>
      <c r="AQ229" s="65">
        <v>19333000</v>
      </c>
      <c r="AR229" s="65">
        <v>354698000</v>
      </c>
      <c r="AS229" s="65"/>
      <c r="AT229" s="65"/>
      <c r="AU229" s="65">
        <v>193200000</v>
      </c>
      <c r="AV229" s="65"/>
      <c r="AW229" s="65"/>
      <c r="AX229" s="65"/>
      <c r="AY229" s="65"/>
      <c r="AZ229" s="53">
        <v>216819000</v>
      </c>
      <c r="BA229" s="48">
        <v>1070356000</v>
      </c>
      <c r="BB229" s="48">
        <v>5619356000</v>
      </c>
      <c r="BC229" s="47">
        <v>169354000</v>
      </c>
      <c r="BD229" s="65">
        <v>169354000</v>
      </c>
      <c r="BE229" s="65"/>
      <c r="BF229" s="65"/>
      <c r="BG229" s="53"/>
      <c r="BH229" s="47">
        <v>0</v>
      </c>
      <c r="BI229" s="65"/>
      <c r="BJ229" s="65"/>
      <c r="BK229" s="53"/>
      <c r="BL229" s="47">
        <v>1048729000</v>
      </c>
      <c r="BM229" s="65">
        <v>348836000</v>
      </c>
      <c r="BN229" s="65"/>
      <c r="BO229" s="65"/>
      <c r="BP229" s="65"/>
      <c r="BQ229" s="53">
        <v>699893000</v>
      </c>
      <c r="BR229" s="48">
        <v>1218083000</v>
      </c>
      <c r="BS229" s="47">
        <v>2237402000</v>
      </c>
      <c r="BT229" s="65"/>
      <c r="BU229" s="53"/>
      <c r="BV229" s="47">
        <v>543360000</v>
      </c>
      <c r="BW229" s="65"/>
      <c r="BX229" s="65"/>
      <c r="BY229" s="65"/>
      <c r="BZ229" s="65"/>
      <c r="CA229" s="65"/>
      <c r="CB229" s="65">
        <v>71997000</v>
      </c>
      <c r="CC229" s="65"/>
      <c r="CD229" s="65"/>
      <c r="CE229" s="65"/>
      <c r="CF229" s="53">
        <v>471363000</v>
      </c>
      <c r="CG229" s="48">
        <v>2780762000</v>
      </c>
      <c r="CH229" s="74">
        <v>3998845000</v>
      </c>
      <c r="CI229" s="48">
        <v>0</v>
      </c>
      <c r="CJ229" s="47">
        <v>617999000</v>
      </c>
      <c r="CK229" s="65"/>
      <c r="CL229" s="65"/>
      <c r="CM229" s="53"/>
      <c r="CN229" s="38"/>
      <c r="CO229" s="65">
        <v>1056445000</v>
      </c>
      <c r="CP229" s="53">
        <v>-53933000</v>
      </c>
      <c r="CQ229" s="38">
        <v>1620511000</v>
      </c>
      <c r="CR229" s="65"/>
      <c r="CS229" s="51">
        <v>1620511000</v>
      </c>
      <c r="CT229" s="48">
        <v>5619356000</v>
      </c>
    </row>
    <row r="230" spans="1:98" x14ac:dyDescent="0.2">
      <c r="A230" s="63" t="s">
        <v>715</v>
      </c>
      <c r="B230" s="63" t="s">
        <v>716</v>
      </c>
      <c r="C230" s="63" t="str">
        <f>VLOOKUP(A230,'[1]S&amp;P 500 Wikipedia'!A:D,3,FALSE)</f>
        <v>Consumer Staples</v>
      </c>
      <c r="D230" s="63">
        <v>384594</v>
      </c>
      <c r="E230" s="63" t="s">
        <v>16</v>
      </c>
      <c r="F230" s="63">
        <v>2017</v>
      </c>
      <c r="G230" s="63" t="s">
        <v>17</v>
      </c>
      <c r="H230" s="64">
        <v>43100</v>
      </c>
      <c r="I230" s="64">
        <v>43139</v>
      </c>
      <c r="J230" s="64">
        <v>43139</v>
      </c>
      <c r="K230" s="63">
        <v>351300000</v>
      </c>
      <c r="L230" s="63">
        <v>353500000</v>
      </c>
      <c r="M230" s="63" t="s">
        <v>2234</v>
      </c>
      <c r="N230" s="47">
        <v>616000000</v>
      </c>
      <c r="O230" s="65">
        <v>616000000</v>
      </c>
      <c r="P230" s="53"/>
      <c r="Q230" s="47">
        <v>2315000000</v>
      </c>
      <c r="R230" s="65">
        <v>2315000000</v>
      </c>
      <c r="S230" s="53"/>
      <c r="T230" s="48"/>
      <c r="U230" s="47">
        <v>1790000000</v>
      </c>
      <c r="V230" s="65"/>
      <c r="W230" s="65"/>
      <c r="X230" s="65"/>
      <c r="Y230" s="53"/>
      <c r="Z230" s="48">
        <v>490000000</v>
      </c>
      <c r="AA230" s="48"/>
      <c r="AB230" s="48"/>
      <c r="AC230" s="48"/>
      <c r="AD230" s="48"/>
      <c r="AE230" s="48"/>
      <c r="AF230" s="48"/>
      <c r="AG230" s="48">
        <v>490000000</v>
      </c>
      <c r="AH230" s="48">
        <v>5211000000</v>
      </c>
      <c r="AI230" s="47">
        <v>7436000000</v>
      </c>
      <c r="AJ230" s="65"/>
      <c r="AK230" s="53"/>
      <c r="AL230" s="47">
        <v>233000000</v>
      </c>
      <c r="AM230" s="65"/>
      <c r="AN230" s="65"/>
      <c r="AO230" s="53"/>
      <c r="AP230" s="47">
        <v>2271000000</v>
      </c>
      <c r="AQ230" s="65"/>
      <c r="AR230" s="65">
        <v>1576000000</v>
      </c>
      <c r="AS230" s="65"/>
      <c r="AT230" s="65"/>
      <c r="AU230" s="65"/>
      <c r="AV230" s="65"/>
      <c r="AW230" s="65"/>
      <c r="AX230" s="65"/>
      <c r="AY230" s="65"/>
      <c r="AZ230" s="53">
        <v>695000000</v>
      </c>
      <c r="BA230" s="48">
        <v>9940000000</v>
      </c>
      <c r="BB230" s="48">
        <v>15151000000</v>
      </c>
      <c r="BC230" s="47">
        <v>4905000000</v>
      </c>
      <c r="BD230" s="65">
        <v>2834000000</v>
      </c>
      <c r="BE230" s="65"/>
      <c r="BF230" s="65">
        <v>341000000</v>
      </c>
      <c r="BG230" s="53">
        <v>1730000000</v>
      </c>
      <c r="BH230" s="47">
        <v>953000000</v>
      </c>
      <c r="BI230" s="65"/>
      <c r="BJ230" s="65"/>
      <c r="BK230" s="53"/>
      <c r="BL230" s="47"/>
      <c r="BM230" s="65"/>
      <c r="BN230" s="65"/>
      <c r="BO230" s="65"/>
      <c r="BP230" s="65"/>
      <c r="BQ230" s="53"/>
      <c r="BR230" s="48">
        <v>5858000000</v>
      </c>
      <c r="BS230" s="47">
        <v>6472000000</v>
      </c>
      <c r="BT230" s="65"/>
      <c r="BU230" s="53"/>
      <c r="BV230" s="47">
        <v>1939000000</v>
      </c>
      <c r="BW230" s="65"/>
      <c r="BX230" s="65">
        <v>1184000000</v>
      </c>
      <c r="BY230" s="65"/>
      <c r="BZ230" s="65"/>
      <c r="CA230" s="65"/>
      <c r="CB230" s="65"/>
      <c r="CC230" s="65">
        <v>395000000</v>
      </c>
      <c r="CD230" s="65"/>
      <c r="CE230" s="65"/>
      <c r="CF230" s="53">
        <v>360000000</v>
      </c>
      <c r="CG230" s="48">
        <v>8411000000</v>
      </c>
      <c r="CH230" s="74">
        <v>14269000000</v>
      </c>
      <c r="CI230" s="48">
        <v>0</v>
      </c>
      <c r="CJ230" s="47">
        <v>1249000000</v>
      </c>
      <c r="CK230" s="65">
        <v>473000000</v>
      </c>
      <c r="CL230" s="65">
        <v>776000000</v>
      </c>
      <c r="CM230" s="53"/>
      <c r="CN230" s="38">
        <v>-4431000000</v>
      </c>
      <c r="CO230" s="65">
        <v>6730000000</v>
      </c>
      <c r="CP230" s="53">
        <v>-2919000000</v>
      </c>
      <c r="CQ230" s="38">
        <v>629000000</v>
      </c>
      <c r="CR230" s="65">
        <v>253000000</v>
      </c>
      <c r="CS230" s="51">
        <v>882000000</v>
      </c>
      <c r="CT230" s="48">
        <v>15151000000</v>
      </c>
    </row>
    <row r="231" spans="1:98" x14ac:dyDescent="0.2">
      <c r="A231" s="63" t="s">
        <v>721</v>
      </c>
      <c r="B231" s="63" t="s">
        <v>722</v>
      </c>
      <c r="C231" s="63" t="str">
        <f>VLOOKUP(A231,'[1]S&amp;P 500 Wikipedia'!A:D,3,FALSE)</f>
        <v>Energy</v>
      </c>
      <c r="D231" s="63">
        <v>88392</v>
      </c>
      <c r="E231" s="63" t="s">
        <v>16</v>
      </c>
      <c r="F231" s="63">
        <v>2017</v>
      </c>
      <c r="G231" s="63" t="s">
        <v>17</v>
      </c>
      <c r="H231" s="64">
        <v>43100</v>
      </c>
      <c r="I231" s="64">
        <v>43140</v>
      </c>
      <c r="J231" s="64">
        <v>43504</v>
      </c>
      <c r="K231" s="63">
        <v>2229000000</v>
      </c>
      <c r="L231" s="63">
        <v>2229000000</v>
      </c>
      <c r="M231" s="63" t="s">
        <v>1762</v>
      </c>
      <c r="N231" s="47">
        <v>264000000</v>
      </c>
      <c r="O231" s="65">
        <v>264000000</v>
      </c>
      <c r="P231" s="53"/>
      <c r="Q231" s="47">
        <v>1448000000</v>
      </c>
      <c r="R231" s="65">
        <v>1448000000</v>
      </c>
      <c r="S231" s="53"/>
      <c r="T231" s="48"/>
      <c r="U231" s="47">
        <v>424000000</v>
      </c>
      <c r="V231" s="65"/>
      <c r="W231" s="65"/>
      <c r="X231" s="65"/>
      <c r="Y231" s="53"/>
      <c r="Z231" s="48">
        <v>579000000</v>
      </c>
      <c r="AA231" s="48"/>
      <c r="AB231" s="48">
        <v>114000000</v>
      </c>
      <c r="AC231" s="48"/>
      <c r="AD231" s="48"/>
      <c r="AE231" s="48">
        <v>165000000</v>
      </c>
      <c r="AF231" s="48"/>
      <c r="AG231" s="48">
        <v>300000000</v>
      </c>
      <c r="AH231" s="48">
        <v>2715000000</v>
      </c>
      <c r="AI231" s="47">
        <v>40155000000</v>
      </c>
      <c r="AJ231" s="65"/>
      <c r="AK231" s="53"/>
      <c r="AL231" s="47">
        <v>7298000000</v>
      </c>
      <c r="AM231" s="65"/>
      <c r="AN231" s="65"/>
      <c r="AO231" s="53"/>
      <c r="AP231" s="47">
        <v>28887000000</v>
      </c>
      <c r="AQ231" s="65"/>
      <c r="AR231" s="65">
        <v>22162000000</v>
      </c>
      <c r="AS231" s="65">
        <v>3099000000</v>
      </c>
      <c r="AT231" s="65"/>
      <c r="AU231" s="65">
        <v>2044000000</v>
      </c>
      <c r="AV231" s="65"/>
      <c r="AW231" s="65"/>
      <c r="AX231" s="65"/>
      <c r="AY231" s="65"/>
      <c r="AZ231" s="53">
        <v>1582000000</v>
      </c>
      <c r="BA231" s="48">
        <v>76340000000</v>
      </c>
      <c r="BB231" s="48">
        <v>79055000000</v>
      </c>
      <c r="BC231" s="47">
        <v>2508000000</v>
      </c>
      <c r="BD231" s="65">
        <v>1340000000</v>
      </c>
      <c r="BE231" s="65">
        <v>256000000</v>
      </c>
      <c r="BF231" s="65">
        <v>621000000</v>
      </c>
      <c r="BG231" s="53">
        <v>291000000</v>
      </c>
      <c r="BH231" s="47">
        <v>2828000000</v>
      </c>
      <c r="BI231" s="65"/>
      <c r="BJ231" s="65"/>
      <c r="BK231" s="53">
        <v>2828000000</v>
      </c>
      <c r="BL231" s="47">
        <v>845000000</v>
      </c>
      <c r="BM231" s="65"/>
      <c r="BN231" s="65"/>
      <c r="BO231" s="65"/>
      <c r="BP231" s="65"/>
      <c r="BQ231" s="53">
        <v>845000000</v>
      </c>
      <c r="BR231" s="48">
        <v>6181000000</v>
      </c>
      <c r="BS231" s="47">
        <v>33988000000</v>
      </c>
      <c r="BT231" s="65">
        <v>33988000000</v>
      </c>
      <c r="BU231" s="53"/>
      <c r="BV231" s="47">
        <v>3762000000</v>
      </c>
      <c r="BW231" s="65"/>
      <c r="BX231" s="65"/>
      <c r="BY231" s="65"/>
      <c r="BZ231" s="65"/>
      <c r="CA231" s="65"/>
      <c r="CB231" s="65"/>
      <c r="CC231" s="65">
        <v>0</v>
      </c>
      <c r="CD231" s="65"/>
      <c r="CE231" s="65"/>
      <c r="CF231" s="53">
        <v>3762000000</v>
      </c>
      <c r="CG231" s="48">
        <v>37750000000</v>
      </c>
      <c r="CH231" s="74">
        <v>43931000000</v>
      </c>
      <c r="CI231" s="48">
        <v>0</v>
      </c>
      <c r="CJ231" s="47">
        <v>41931000000</v>
      </c>
      <c r="CK231" s="65">
        <v>22000000</v>
      </c>
      <c r="CL231" s="65">
        <v>41909000000</v>
      </c>
      <c r="CM231" s="53"/>
      <c r="CN231" s="38"/>
      <c r="CO231" s="65">
        <v>-7754000000</v>
      </c>
      <c r="CP231" s="53">
        <v>-541000000</v>
      </c>
      <c r="CQ231" s="38">
        <v>33636000000</v>
      </c>
      <c r="CR231" s="65">
        <v>1488000000</v>
      </c>
      <c r="CS231" s="51">
        <v>35124000000</v>
      </c>
      <c r="CT231" s="48">
        <v>79055000000</v>
      </c>
    </row>
    <row r="232" spans="1:98" x14ac:dyDescent="0.2">
      <c r="A232" s="63" t="s">
        <v>248</v>
      </c>
      <c r="B232" s="63" t="s">
        <v>249</v>
      </c>
      <c r="C232" s="63" t="str">
        <f>VLOOKUP(A232,'[1]S&amp;P 500 Wikipedia'!A:D,3,FALSE)</f>
        <v>Consumer Discretionary</v>
      </c>
      <c r="D232" s="63">
        <v>327637</v>
      </c>
      <c r="E232" s="63" t="s">
        <v>16</v>
      </c>
      <c r="F232" s="63">
        <v>2017</v>
      </c>
      <c r="G232" s="63" t="s">
        <v>17</v>
      </c>
      <c r="H232" s="64">
        <v>43159</v>
      </c>
      <c r="I232" s="64">
        <v>43214</v>
      </c>
      <c r="J232" s="64">
        <v>43286</v>
      </c>
      <c r="K232" s="63">
        <v>180684000</v>
      </c>
      <c r="L232" s="63">
        <v>182292000</v>
      </c>
      <c r="M232" s="63" t="s">
        <v>2526</v>
      </c>
      <c r="N232" s="47">
        <v>44525000</v>
      </c>
      <c r="O232" s="65">
        <v>44525000</v>
      </c>
      <c r="P232" s="53"/>
      <c r="Q232" s="47">
        <v>133321000</v>
      </c>
      <c r="R232" s="65">
        <v>133321000</v>
      </c>
      <c r="S232" s="53"/>
      <c r="T232" s="48"/>
      <c r="U232" s="47">
        <v>2390694000</v>
      </c>
      <c r="V232" s="65"/>
      <c r="W232" s="65"/>
      <c r="X232" s="65"/>
      <c r="Y232" s="53"/>
      <c r="Z232" s="48">
        <v>492904000</v>
      </c>
      <c r="AA232" s="48"/>
      <c r="AB232" s="48"/>
      <c r="AC232" s="48"/>
      <c r="AD232" s="48"/>
      <c r="AE232" s="48"/>
      <c r="AF232" s="48"/>
      <c r="AG232" s="48">
        <v>492904000</v>
      </c>
      <c r="AH232" s="48">
        <v>3061444000</v>
      </c>
      <c r="AI232" s="47">
        <v>2667061000</v>
      </c>
      <c r="AJ232" s="65"/>
      <c r="AK232" s="53"/>
      <c r="AL232" s="47"/>
      <c r="AM232" s="65"/>
      <c r="AN232" s="65"/>
      <c r="AO232" s="53"/>
      <c r="AP232" s="47">
        <v>11757767000</v>
      </c>
      <c r="AQ232" s="65"/>
      <c r="AR232" s="65"/>
      <c r="AS232" s="65"/>
      <c r="AT232" s="65"/>
      <c r="AU232" s="65">
        <v>63256000</v>
      </c>
      <c r="AV232" s="65"/>
      <c r="AW232" s="65"/>
      <c r="AX232" s="65"/>
      <c r="AY232" s="65"/>
      <c r="AZ232" s="53">
        <v>11694511000</v>
      </c>
      <c r="BA232" s="48">
        <v>14424828000</v>
      </c>
      <c r="BB232" s="48">
        <v>17486272000</v>
      </c>
      <c r="BC232" s="47">
        <v>808504000</v>
      </c>
      <c r="BD232" s="65">
        <v>529733000</v>
      </c>
      <c r="BE232" s="65">
        <v>0</v>
      </c>
      <c r="BF232" s="65"/>
      <c r="BG232" s="53">
        <v>278771000</v>
      </c>
      <c r="BH232" s="47">
        <v>365554000</v>
      </c>
      <c r="BI232" s="65">
        <v>127000</v>
      </c>
      <c r="BJ232" s="65">
        <v>9994000</v>
      </c>
      <c r="BK232" s="53">
        <v>355433000</v>
      </c>
      <c r="BL232" s="47"/>
      <c r="BM232" s="65"/>
      <c r="BN232" s="65"/>
      <c r="BO232" s="65"/>
      <c r="BP232" s="65"/>
      <c r="BQ232" s="53"/>
      <c r="BR232" s="48">
        <v>1174058000</v>
      </c>
      <c r="BS232" s="47">
        <v>12752812000</v>
      </c>
      <c r="BT232" s="65">
        <v>12262443000</v>
      </c>
      <c r="BU232" s="53">
        <v>490369000</v>
      </c>
      <c r="BV232" s="47">
        <v>242553000</v>
      </c>
      <c r="BW232" s="65"/>
      <c r="BX232" s="65"/>
      <c r="BY232" s="65"/>
      <c r="BZ232" s="65"/>
      <c r="CA232" s="65"/>
      <c r="CB232" s="65"/>
      <c r="CC232" s="65"/>
      <c r="CD232" s="65"/>
      <c r="CE232" s="65"/>
      <c r="CF232" s="53">
        <v>242553000</v>
      </c>
      <c r="CG232" s="48">
        <v>12995365000</v>
      </c>
      <c r="CH232" s="74">
        <v>14169423000</v>
      </c>
      <c r="CI232" s="48"/>
      <c r="CJ232" s="47">
        <v>1323921000</v>
      </c>
      <c r="CK232" s="65">
        <v>89874000</v>
      </c>
      <c r="CL232" s="65">
        <v>1234047000</v>
      </c>
      <c r="CM232" s="53"/>
      <c r="CN232" s="38"/>
      <c r="CO232" s="65">
        <v>2047240000</v>
      </c>
      <c r="CP232" s="53">
        <v>-54312000</v>
      </c>
      <c r="CQ232" s="38">
        <v>3316849000</v>
      </c>
      <c r="CR232" s="65"/>
      <c r="CS232" s="51">
        <v>3316849000</v>
      </c>
      <c r="CT232" s="48">
        <v>17486272000</v>
      </c>
    </row>
    <row r="233" spans="1:98" x14ac:dyDescent="0.2">
      <c r="A233" s="63" t="s">
        <v>310</v>
      </c>
      <c r="B233" s="63" t="s">
        <v>311</v>
      </c>
      <c r="C233" s="63" t="str">
        <f>VLOOKUP(A233,'[1]S&amp;P 500 Wikipedia'!A:D,3,FALSE)</f>
        <v>Consumer Staples</v>
      </c>
      <c r="D233" s="63">
        <v>82117</v>
      </c>
      <c r="E233" s="63" t="s">
        <v>16</v>
      </c>
      <c r="F233" s="63">
        <v>2017</v>
      </c>
      <c r="G233" s="63" t="s">
        <v>17</v>
      </c>
      <c r="H233" s="64">
        <v>43100</v>
      </c>
      <c r="I233" s="64">
        <v>43154</v>
      </c>
      <c r="J233" s="64">
        <v>43221</v>
      </c>
      <c r="K233" s="63">
        <v>4262000000</v>
      </c>
      <c r="L233" s="63">
        <v>4315000000</v>
      </c>
      <c r="M233" s="63" t="s">
        <v>2527</v>
      </c>
      <c r="N233" s="47">
        <v>20675000000</v>
      </c>
      <c r="O233" s="65">
        <v>6006000000</v>
      </c>
      <c r="P233" s="53">
        <v>14669000000</v>
      </c>
      <c r="Q233" s="47">
        <v>3667000000</v>
      </c>
      <c r="R233" s="65">
        <v>3667000000</v>
      </c>
      <c r="S233" s="53"/>
      <c r="T233" s="48"/>
      <c r="U233" s="47">
        <v>2655000000</v>
      </c>
      <c r="V233" s="65"/>
      <c r="W233" s="65"/>
      <c r="X233" s="65"/>
      <c r="Y233" s="53"/>
      <c r="Z233" s="48">
        <v>9548000000</v>
      </c>
      <c r="AA233" s="48">
        <v>2000000000</v>
      </c>
      <c r="AB233" s="48"/>
      <c r="AC233" s="48">
        <v>7548000000</v>
      </c>
      <c r="AD233" s="48"/>
      <c r="AE233" s="48"/>
      <c r="AF233" s="48"/>
      <c r="AG233" s="48"/>
      <c r="AH233" s="48">
        <v>36545000000</v>
      </c>
      <c r="AI233" s="47">
        <v>8203000000</v>
      </c>
      <c r="AJ233" s="65"/>
      <c r="AK233" s="53"/>
      <c r="AL233" s="47">
        <v>21952000000</v>
      </c>
      <c r="AM233" s="65">
        <v>21952000000</v>
      </c>
      <c r="AN233" s="65"/>
      <c r="AO233" s="53"/>
      <c r="AP233" s="47">
        <v>21196000000</v>
      </c>
      <c r="AQ233" s="65">
        <v>6867000000</v>
      </c>
      <c r="AR233" s="65">
        <v>9401000000</v>
      </c>
      <c r="AS233" s="65">
        <v>368000000</v>
      </c>
      <c r="AT233" s="65"/>
      <c r="AU233" s="65">
        <v>330000000</v>
      </c>
      <c r="AV233" s="65"/>
      <c r="AW233" s="65"/>
      <c r="AX233" s="65"/>
      <c r="AY233" s="65"/>
      <c r="AZ233" s="53">
        <v>4230000000</v>
      </c>
      <c r="BA233" s="48">
        <v>51351000000</v>
      </c>
      <c r="BB233" s="48">
        <v>87896000000</v>
      </c>
      <c r="BC233" s="47">
        <v>9158000000</v>
      </c>
      <c r="BD233" s="65">
        <v>8748000000</v>
      </c>
      <c r="BE233" s="65">
        <v>410000000</v>
      </c>
      <c r="BF233" s="65"/>
      <c r="BG233" s="53"/>
      <c r="BH233" s="47">
        <v>16503000000</v>
      </c>
      <c r="BI233" s="65">
        <v>13205000000</v>
      </c>
      <c r="BJ233" s="65"/>
      <c r="BK233" s="53">
        <v>3298000000</v>
      </c>
      <c r="BL233" s="47">
        <v>1533000000</v>
      </c>
      <c r="BM233" s="65"/>
      <c r="BN233" s="65"/>
      <c r="BO233" s="65"/>
      <c r="BP233" s="65"/>
      <c r="BQ233" s="53">
        <v>1533000000</v>
      </c>
      <c r="BR233" s="48">
        <v>27194000000</v>
      </c>
      <c r="BS233" s="47">
        <v>31182000000</v>
      </c>
      <c r="BT233" s="65"/>
      <c r="BU233" s="53"/>
      <c r="BV233" s="47">
        <v>10543000000</v>
      </c>
      <c r="BW233" s="65"/>
      <c r="BX233" s="65"/>
      <c r="BY233" s="65"/>
      <c r="BZ233" s="65"/>
      <c r="CA233" s="65"/>
      <c r="CB233" s="65"/>
      <c r="CC233" s="65">
        <v>2522000000</v>
      </c>
      <c r="CD233" s="65"/>
      <c r="CE233" s="65"/>
      <c r="CF233" s="53">
        <v>8021000000</v>
      </c>
      <c r="CG233" s="48">
        <v>41725000000</v>
      </c>
      <c r="CH233" s="74">
        <v>68919000000</v>
      </c>
      <c r="CI233" s="48"/>
      <c r="CJ233" s="47">
        <v>17624000000</v>
      </c>
      <c r="CK233" s="65">
        <v>1760000000</v>
      </c>
      <c r="CL233" s="65">
        <v>15864000000</v>
      </c>
      <c r="CM233" s="53"/>
      <c r="CN233" s="38">
        <v>-50677000000</v>
      </c>
      <c r="CO233" s="65">
        <v>60430000000</v>
      </c>
      <c r="CP233" s="53">
        <v>-10305000000</v>
      </c>
      <c r="CQ233" s="38">
        <v>17072000000</v>
      </c>
      <c r="CR233" s="65">
        <v>1905000000</v>
      </c>
      <c r="CS233" s="51">
        <v>18977000000</v>
      </c>
      <c r="CT233" s="48">
        <v>87896000000</v>
      </c>
    </row>
    <row r="234" spans="1:98" x14ac:dyDescent="0.2">
      <c r="A234" s="63" t="s">
        <v>733</v>
      </c>
      <c r="B234" s="63" t="s">
        <v>734</v>
      </c>
      <c r="C234" s="63" t="str">
        <f>VLOOKUP(A234,'[1]S&amp;P 500 Wikipedia'!A:D,3,FALSE)</f>
        <v>Consumer Staples</v>
      </c>
      <c r="D234" s="63">
        <v>258154</v>
      </c>
      <c r="E234" s="63" t="s">
        <v>16</v>
      </c>
      <c r="F234" s="63">
        <v>2017</v>
      </c>
      <c r="G234" s="63" t="s">
        <v>17</v>
      </c>
      <c r="H234" s="64">
        <v>43159</v>
      </c>
      <c r="I234" s="64">
        <v>43193</v>
      </c>
      <c r="J234" s="64">
        <v>43452</v>
      </c>
      <c r="K234" s="63">
        <v>877000000</v>
      </c>
      <c r="L234" s="63">
        <v>886000000</v>
      </c>
      <c r="M234" s="63" t="s">
        <v>2528</v>
      </c>
      <c r="N234" s="47">
        <v>347000000</v>
      </c>
      <c r="O234" s="65">
        <v>347000000</v>
      </c>
      <c r="P234" s="53"/>
      <c r="Q234" s="47">
        <v>1637000000</v>
      </c>
      <c r="R234" s="65"/>
      <c r="S234" s="53"/>
      <c r="T234" s="48"/>
      <c r="U234" s="47">
        <v>6533000000</v>
      </c>
      <c r="V234" s="65"/>
      <c r="W234" s="65"/>
      <c r="X234" s="65"/>
      <c r="Y234" s="53"/>
      <c r="Z234" s="48">
        <v>2600000000</v>
      </c>
      <c r="AA234" s="48">
        <v>835000000</v>
      </c>
      <c r="AB234" s="48"/>
      <c r="AC234" s="48">
        <v>604000000</v>
      </c>
      <c r="AD234" s="48"/>
      <c r="AE234" s="48"/>
      <c r="AF234" s="48"/>
      <c r="AG234" s="48">
        <v>1161000000</v>
      </c>
      <c r="AH234" s="48">
        <v>11117000000</v>
      </c>
      <c r="AI234" s="47">
        <v>21071000000</v>
      </c>
      <c r="AJ234" s="65"/>
      <c r="AK234" s="53"/>
      <c r="AL234" s="47"/>
      <c r="AM234" s="65"/>
      <c r="AN234" s="65"/>
      <c r="AO234" s="53"/>
      <c r="AP234" s="47">
        <v>5009000000</v>
      </c>
      <c r="AQ234" s="65">
        <v>1100000000</v>
      </c>
      <c r="AR234" s="65">
        <v>2925000000</v>
      </c>
      <c r="AS234" s="65"/>
      <c r="AT234" s="65"/>
      <c r="AU234" s="65"/>
      <c r="AV234" s="65"/>
      <c r="AW234" s="65"/>
      <c r="AX234" s="65"/>
      <c r="AY234" s="65"/>
      <c r="AZ234" s="53">
        <v>984000000</v>
      </c>
      <c r="BA234" s="48">
        <v>26080000000</v>
      </c>
      <c r="BB234" s="48">
        <v>37197000000</v>
      </c>
      <c r="BC234" s="47">
        <v>6957000000</v>
      </c>
      <c r="BD234" s="65">
        <v>5858000000</v>
      </c>
      <c r="BE234" s="65"/>
      <c r="BF234" s="65"/>
      <c r="BG234" s="53">
        <v>1099000000</v>
      </c>
      <c r="BH234" s="47">
        <v>3560000000</v>
      </c>
      <c r="BI234" s="65"/>
      <c r="BJ234" s="65"/>
      <c r="BK234" s="53"/>
      <c r="BL234" s="47">
        <v>3680000000</v>
      </c>
      <c r="BM234" s="65"/>
      <c r="BN234" s="65"/>
      <c r="BO234" s="65"/>
      <c r="BP234" s="65"/>
      <c r="BQ234" s="53">
        <v>3680000000</v>
      </c>
      <c r="BR234" s="48">
        <v>14197000000</v>
      </c>
      <c r="BS234" s="47">
        <v>12029000000</v>
      </c>
      <c r="BT234" s="65"/>
      <c r="BU234" s="53"/>
      <c r="BV234" s="47">
        <v>4066000000</v>
      </c>
      <c r="BW234" s="65"/>
      <c r="BX234" s="65">
        <v>792000000</v>
      </c>
      <c r="BY234" s="65"/>
      <c r="BZ234" s="65"/>
      <c r="CA234" s="65"/>
      <c r="CB234" s="65"/>
      <c r="CC234" s="65">
        <v>1568000000</v>
      </c>
      <c r="CD234" s="65"/>
      <c r="CE234" s="65"/>
      <c r="CF234" s="53">
        <v>1706000000</v>
      </c>
      <c r="CG234" s="48">
        <v>16095000000</v>
      </c>
      <c r="CH234" s="74">
        <v>30292000000</v>
      </c>
      <c r="CI234" s="48">
        <v>0</v>
      </c>
      <c r="CJ234" s="47">
        <v>5079000000</v>
      </c>
      <c r="CK234" s="65"/>
      <c r="CL234" s="65"/>
      <c r="CM234" s="53"/>
      <c r="CN234" s="38">
        <v>-14684000000</v>
      </c>
      <c r="CO234" s="65">
        <v>17007000000</v>
      </c>
      <c r="CP234" s="53">
        <v>-471000000</v>
      </c>
      <c r="CQ234" s="38">
        <v>6931000000</v>
      </c>
      <c r="CR234" s="65">
        <v>-26000000</v>
      </c>
      <c r="CS234" s="51">
        <v>6905000000</v>
      </c>
      <c r="CT234" s="48">
        <v>37197000000</v>
      </c>
    </row>
    <row r="235" spans="1:98" x14ac:dyDescent="0.2">
      <c r="A235" s="63" t="s">
        <v>727</v>
      </c>
      <c r="B235" s="63" t="s">
        <v>728</v>
      </c>
      <c r="C235" s="63" t="str">
        <f>VLOOKUP(A235,'[1]S&amp;P 500 Wikipedia'!A:D,3,FALSE)</f>
        <v>Consumer Discretionary</v>
      </c>
      <c r="D235" s="63">
        <v>186130</v>
      </c>
      <c r="E235" s="63" t="s">
        <v>16</v>
      </c>
      <c r="F235" s="63">
        <v>2017</v>
      </c>
      <c r="G235" s="63" t="s">
        <v>17</v>
      </c>
      <c r="H235" s="64">
        <v>43159</v>
      </c>
      <c r="I235" s="64">
        <v>43182</v>
      </c>
      <c r="J235" s="64">
        <v>43182</v>
      </c>
      <c r="K235" s="63">
        <v>164000000</v>
      </c>
      <c r="L235" s="63">
        <v>167000000</v>
      </c>
      <c r="M235" s="63" t="s">
        <v>2238</v>
      </c>
      <c r="N235" s="47">
        <v>1308000000</v>
      </c>
      <c r="O235" s="65">
        <v>1308000000</v>
      </c>
      <c r="P235" s="53"/>
      <c r="Q235" s="47"/>
      <c r="R235" s="65"/>
      <c r="S235" s="53"/>
      <c r="T235" s="48"/>
      <c r="U235" s="47">
        <v>3542000000</v>
      </c>
      <c r="V235" s="65"/>
      <c r="W235" s="65"/>
      <c r="X235" s="65"/>
      <c r="Y235" s="53"/>
      <c r="Z235" s="48">
        <v>481000000</v>
      </c>
      <c r="AA235" s="48"/>
      <c r="AB235" s="48"/>
      <c r="AC235" s="48"/>
      <c r="AD235" s="48"/>
      <c r="AE235" s="48"/>
      <c r="AF235" s="48"/>
      <c r="AG235" s="48">
        <v>481000000</v>
      </c>
      <c r="AH235" s="48">
        <v>5331000000</v>
      </c>
      <c r="AI235" s="47">
        <v>7773000000</v>
      </c>
      <c r="AJ235" s="65"/>
      <c r="AK235" s="53"/>
      <c r="AL235" s="47"/>
      <c r="AM235" s="65"/>
      <c r="AN235" s="65"/>
      <c r="AO235" s="53"/>
      <c r="AP235" s="47">
        <v>236000000</v>
      </c>
      <c r="AQ235" s="65"/>
      <c r="AR235" s="65"/>
      <c r="AS235" s="65"/>
      <c r="AT235" s="65"/>
      <c r="AU235" s="65"/>
      <c r="AV235" s="65"/>
      <c r="AW235" s="65"/>
      <c r="AX235" s="65"/>
      <c r="AY235" s="65"/>
      <c r="AZ235" s="53">
        <v>236000000</v>
      </c>
      <c r="BA235" s="48">
        <v>8009000000</v>
      </c>
      <c r="BB235" s="48">
        <v>13340000000</v>
      </c>
      <c r="BC235" s="47">
        <v>2525000000</v>
      </c>
      <c r="BD235" s="65">
        <v>1271000000</v>
      </c>
      <c r="BE235" s="65">
        <v>99000000</v>
      </c>
      <c r="BF235" s="65"/>
      <c r="BG235" s="53">
        <v>1155000000</v>
      </c>
      <c r="BH235" s="47">
        <v>126000000</v>
      </c>
      <c r="BI235" s="65"/>
      <c r="BJ235" s="65"/>
      <c r="BK235" s="53"/>
      <c r="BL235" s="47"/>
      <c r="BM235" s="65"/>
      <c r="BN235" s="65"/>
      <c r="BO235" s="65"/>
      <c r="BP235" s="65"/>
      <c r="BQ235" s="53"/>
      <c r="BR235" s="48">
        <v>2651000000</v>
      </c>
      <c r="BS235" s="47">
        <v>4388000000</v>
      </c>
      <c r="BT235" s="65"/>
      <c r="BU235" s="53"/>
      <c r="BV235" s="47">
        <v>875000000</v>
      </c>
      <c r="BW235" s="65"/>
      <c r="BX235" s="65"/>
      <c r="BY235" s="65"/>
      <c r="BZ235" s="65"/>
      <c r="CA235" s="65"/>
      <c r="CB235" s="65"/>
      <c r="CC235" s="65">
        <v>213000000</v>
      </c>
      <c r="CD235" s="65"/>
      <c r="CE235" s="65"/>
      <c r="CF235" s="53">
        <v>662000000</v>
      </c>
      <c r="CG235" s="48">
        <v>5263000000</v>
      </c>
      <c r="CH235" s="74">
        <v>7914000000</v>
      </c>
      <c r="CI235" s="48"/>
      <c r="CJ235" s="47">
        <v>3082000000</v>
      </c>
      <c r="CK235" s="65"/>
      <c r="CL235" s="65"/>
      <c r="CM235" s="53"/>
      <c r="CN235" s="38">
        <v>-10651000000</v>
      </c>
      <c r="CO235" s="65">
        <v>13006000000</v>
      </c>
      <c r="CP235" s="53">
        <v>-11000000</v>
      </c>
      <c r="CQ235" s="38">
        <v>5426000000</v>
      </c>
      <c r="CR235" s="65"/>
      <c r="CS235" s="51">
        <v>5426000000</v>
      </c>
      <c r="CT235" s="48">
        <v>13340000000</v>
      </c>
    </row>
    <row r="236" spans="1:98" x14ac:dyDescent="0.2">
      <c r="A236" s="63" t="s">
        <v>706</v>
      </c>
      <c r="B236" s="63" t="s">
        <v>707</v>
      </c>
      <c r="C236" s="63" t="str">
        <f>VLOOKUP(A236,'[1]S&amp;P 500 Wikipedia'!A:D,3,FALSE)</f>
        <v>Industrials</v>
      </c>
      <c r="D236" s="63">
        <v>99395</v>
      </c>
      <c r="E236" s="63" t="s">
        <v>16</v>
      </c>
      <c r="F236" s="63">
        <v>2017</v>
      </c>
      <c r="G236" s="63" t="s">
        <v>17</v>
      </c>
      <c r="H236" s="64">
        <v>43100</v>
      </c>
      <c r="I236" s="64">
        <v>43126</v>
      </c>
      <c r="J236" s="64">
        <v>43210</v>
      </c>
      <c r="K236" s="63">
        <v>103004000</v>
      </c>
      <c r="L236" s="63">
        <v>103398000</v>
      </c>
      <c r="M236" s="63" t="s">
        <v>2529</v>
      </c>
      <c r="N236" s="47">
        <v>134100000</v>
      </c>
      <c r="O236" s="65">
        <v>134100000</v>
      </c>
      <c r="P236" s="53"/>
      <c r="Q236" s="47">
        <v>237800000</v>
      </c>
      <c r="R236" s="65">
        <v>237800000</v>
      </c>
      <c r="S236" s="53"/>
      <c r="T236" s="48"/>
      <c r="U236" s="47">
        <v>150800000</v>
      </c>
      <c r="V236" s="65"/>
      <c r="W236" s="65"/>
      <c r="X236" s="65"/>
      <c r="Y236" s="53"/>
      <c r="Z236" s="48">
        <v>157400000</v>
      </c>
      <c r="AA236" s="48"/>
      <c r="AB236" s="48"/>
      <c r="AC236" s="48"/>
      <c r="AD236" s="48"/>
      <c r="AE236" s="48"/>
      <c r="AF236" s="48"/>
      <c r="AG236" s="48">
        <v>157400000</v>
      </c>
      <c r="AH236" s="48">
        <v>680100000</v>
      </c>
      <c r="AI236" s="47">
        <v>8403800000</v>
      </c>
      <c r="AJ236" s="65"/>
      <c r="AK236" s="53"/>
      <c r="AL236" s="47">
        <v>44600000</v>
      </c>
      <c r="AM236" s="65"/>
      <c r="AN236" s="65"/>
      <c r="AO236" s="53"/>
      <c r="AP236" s="47">
        <v>70200000</v>
      </c>
      <c r="AQ236" s="65"/>
      <c r="AR236" s="65"/>
      <c r="AS236" s="65"/>
      <c r="AT236" s="65"/>
      <c r="AU236" s="65"/>
      <c r="AV236" s="65"/>
      <c r="AW236" s="65"/>
      <c r="AX236" s="65"/>
      <c r="AY236" s="65"/>
      <c r="AZ236" s="53">
        <v>70200000</v>
      </c>
      <c r="BA236" s="48">
        <v>8518600000</v>
      </c>
      <c r="BB236" s="48">
        <v>9198700000</v>
      </c>
      <c r="BC236" s="47">
        <v>587800000</v>
      </c>
      <c r="BD236" s="65"/>
      <c r="BE236" s="65"/>
      <c r="BF236" s="65"/>
      <c r="BG236" s="53">
        <v>587800000</v>
      </c>
      <c r="BH236" s="47">
        <v>383900000</v>
      </c>
      <c r="BI236" s="65">
        <v>345100000</v>
      </c>
      <c r="BJ236" s="65"/>
      <c r="BK236" s="53">
        <v>38800000</v>
      </c>
      <c r="BL236" s="47"/>
      <c r="BM236" s="65"/>
      <c r="BN236" s="65"/>
      <c r="BO236" s="65"/>
      <c r="BP236" s="65"/>
      <c r="BQ236" s="53"/>
      <c r="BR236" s="48">
        <v>971700000</v>
      </c>
      <c r="BS236" s="47">
        <v>2235500000</v>
      </c>
      <c r="BT236" s="65"/>
      <c r="BU236" s="53"/>
      <c r="BV236" s="47">
        <v>1126100000</v>
      </c>
      <c r="BW236" s="65"/>
      <c r="BX236" s="65"/>
      <c r="BY236" s="65"/>
      <c r="BZ236" s="65"/>
      <c r="CA236" s="65"/>
      <c r="CB236" s="65"/>
      <c r="CC236" s="65">
        <v>987200000</v>
      </c>
      <c r="CD236" s="65"/>
      <c r="CE236" s="65"/>
      <c r="CF236" s="53">
        <v>138900000</v>
      </c>
      <c r="CG236" s="48">
        <v>3361600000</v>
      </c>
      <c r="CH236" s="74">
        <v>4333300000</v>
      </c>
      <c r="CI236" s="48">
        <v>6100000</v>
      </c>
      <c r="CJ236" s="47">
        <v>944300000</v>
      </c>
      <c r="CK236" s="65">
        <v>1000000</v>
      </c>
      <c r="CL236" s="65">
        <v>943300000</v>
      </c>
      <c r="CM236" s="53"/>
      <c r="CN236" s="38"/>
      <c r="CO236" s="65">
        <v>3611400000</v>
      </c>
      <c r="CP236" s="53">
        <v>-12900000</v>
      </c>
      <c r="CQ236" s="38">
        <v>4548900000</v>
      </c>
      <c r="CR236" s="65">
        <v>316500000</v>
      </c>
      <c r="CS236" s="51">
        <v>4865400000</v>
      </c>
      <c r="CT236" s="48">
        <v>9198700000</v>
      </c>
    </row>
    <row r="237" spans="1:98" x14ac:dyDescent="0.2">
      <c r="A237" s="63" t="s">
        <v>736</v>
      </c>
      <c r="B237" s="63" t="s">
        <v>737</v>
      </c>
      <c r="C237" s="63" t="str">
        <f>VLOOKUP(A237,'[1]S&amp;P 500 Wikipedia'!A:D,3,FALSE)</f>
        <v>Consumer Discretionary</v>
      </c>
      <c r="D237" s="63">
        <v>185942</v>
      </c>
      <c r="E237" s="63" t="s">
        <v>16</v>
      </c>
      <c r="F237" s="63">
        <v>2017</v>
      </c>
      <c r="G237" s="63" t="s">
        <v>17</v>
      </c>
      <c r="H237" s="64">
        <v>43159</v>
      </c>
      <c r="I237" s="64">
        <v>43182</v>
      </c>
      <c r="J237" s="64">
        <v>43258</v>
      </c>
      <c r="K237" s="63">
        <v>279000000</v>
      </c>
      <c r="L237" s="63">
        <v>285000000</v>
      </c>
      <c r="M237" s="63" t="s">
        <v>2530</v>
      </c>
      <c r="N237" s="47">
        <v>1515000000</v>
      </c>
      <c r="O237" s="65">
        <v>1515000000</v>
      </c>
      <c r="P237" s="53"/>
      <c r="Q237" s="47">
        <v>310000000</v>
      </c>
      <c r="R237" s="65">
        <v>310000000</v>
      </c>
      <c r="S237" s="53"/>
      <c r="T237" s="48"/>
      <c r="U237" s="47">
        <v>1240000000</v>
      </c>
      <c r="V237" s="65"/>
      <c r="W237" s="65"/>
      <c r="X237" s="65"/>
      <c r="Y237" s="53"/>
      <c r="Z237" s="48">
        <v>228000000</v>
      </c>
      <c r="AA237" s="48"/>
      <c r="AB237" s="48"/>
      <c r="AC237" s="48"/>
      <c r="AD237" s="48"/>
      <c r="AE237" s="48"/>
      <c r="AF237" s="48"/>
      <c r="AG237" s="48">
        <v>228000000</v>
      </c>
      <c r="AH237" s="48">
        <v>3293000000</v>
      </c>
      <c r="AI237" s="47">
        <v>2893000000</v>
      </c>
      <c r="AJ237" s="65"/>
      <c r="AK237" s="53"/>
      <c r="AL237" s="47"/>
      <c r="AM237" s="65"/>
      <c r="AN237" s="65"/>
      <c r="AO237" s="53"/>
      <c r="AP237" s="47">
        <v>1963000000</v>
      </c>
      <c r="AQ237" s="65">
        <v>411000000</v>
      </c>
      <c r="AR237" s="65">
        <v>1348000000</v>
      </c>
      <c r="AS237" s="65"/>
      <c r="AT237" s="65"/>
      <c r="AU237" s="65">
        <v>14000000</v>
      </c>
      <c r="AV237" s="65"/>
      <c r="AW237" s="65"/>
      <c r="AX237" s="65"/>
      <c r="AY237" s="65"/>
      <c r="AZ237" s="53">
        <v>190000000</v>
      </c>
      <c r="BA237" s="48">
        <v>4856000000</v>
      </c>
      <c r="BB237" s="48">
        <v>8149000000</v>
      </c>
      <c r="BC237" s="47">
        <v>1944000000</v>
      </c>
      <c r="BD237" s="65">
        <v>717000000</v>
      </c>
      <c r="BE237" s="65">
        <v>198000000</v>
      </c>
      <c r="BF237" s="65"/>
      <c r="BG237" s="53">
        <v>1029000000</v>
      </c>
      <c r="BH237" s="47">
        <v>87000000</v>
      </c>
      <c r="BI237" s="65"/>
      <c r="BJ237" s="65"/>
      <c r="BK237" s="53"/>
      <c r="BL237" s="47"/>
      <c r="BM237" s="65"/>
      <c r="BN237" s="65"/>
      <c r="BO237" s="65"/>
      <c r="BP237" s="65"/>
      <c r="BQ237" s="53"/>
      <c r="BR237" s="48">
        <v>2031000000</v>
      </c>
      <c r="BS237" s="47">
        <v>5707000000</v>
      </c>
      <c r="BT237" s="65"/>
      <c r="BU237" s="53"/>
      <c r="BV237" s="47">
        <v>1162000000</v>
      </c>
      <c r="BW237" s="65"/>
      <c r="BX237" s="65"/>
      <c r="BY237" s="65"/>
      <c r="BZ237" s="65"/>
      <c r="CA237" s="65"/>
      <c r="CB237" s="65"/>
      <c r="CC237" s="65">
        <v>238000000</v>
      </c>
      <c r="CD237" s="65"/>
      <c r="CE237" s="65"/>
      <c r="CF237" s="53">
        <v>924000000</v>
      </c>
      <c r="CG237" s="48">
        <v>6869000000</v>
      </c>
      <c r="CH237" s="74">
        <v>8900000000</v>
      </c>
      <c r="CI237" s="48">
        <v>0</v>
      </c>
      <c r="CJ237" s="47">
        <v>819000000</v>
      </c>
      <c r="CK237" s="65"/>
      <c r="CL237" s="65"/>
      <c r="CM237" s="53"/>
      <c r="CN237" s="38">
        <v>-162000000</v>
      </c>
      <c r="CO237" s="65">
        <v>-1434000000</v>
      </c>
      <c r="CP237" s="53">
        <v>24000000</v>
      </c>
      <c r="CQ237" s="38">
        <v>-753000000</v>
      </c>
      <c r="CR237" s="65">
        <v>2000000</v>
      </c>
      <c r="CS237" s="51">
        <v>-751000000</v>
      </c>
      <c r="CT237" s="48">
        <v>8149000000</v>
      </c>
    </row>
    <row r="238" spans="1:98" x14ac:dyDescent="0.2">
      <c r="A238" s="63" t="s">
        <v>748</v>
      </c>
      <c r="B238" s="63" t="s">
        <v>749</v>
      </c>
      <c r="C238" s="63" t="str">
        <f>VLOOKUP(A238,'[1]S&amp;P 500 Wikipedia'!A:D,3,FALSE)</f>
        <v>Information Technology</v>
      </c>
      <c r="D238" s="63">
        <v>902720</v>
      </c>
      <c r="E238" s="63" t="s">
        <v>16</v>
      </c>
      <c r="F238" s="63">
        <v>2017</v>
      </c>
      <c r="G238" s="63" t="s">
        <v>17</v>
      </c>
      <c r="H238" s="64">
        <v>43131</v>
      </c>
      <c r="I238" s="64">
        <v>43154</v>
      </c>
      <c r="J238" s="64">
        <v>43515</v>
      </c>
      <c r="K238" s="63">
        <v>155000000</v>
      </c>
      <c r="L238" s="63">
        <v>156000000</v>
      </c>
      <c r="M238" s="63" t="s">
        <v>1764</v>
      </c>
      <c r="N238" s="47">
        <v>390000000</v>
      </c>
      <c r="O238" s="65">
        <v>390000000</v>
      </c>
      <c r="P238" s="53"/>
      <c r="Q238" s="47">
        <v>1831000000</v>
      </c>
      <c r="R238" s="65">
        <v>1831000000</v>
      </c>
      <c r="S238" s="53"/>
      <c r="T238" s="48"/>
      <c r="U238" s="47"/>
      <c r="V238" s="65"/>
      <c r="W238" s="65"/>
      <c r="X238" s="65"/>
      <c r="Y238" s="53"/>
      <c r="Z238" s="48">
        <v>453000000</v>
      </c>
      <c r="AA238" s="48"/>
      <c r="AB238" s="48"/>
      <c r="AC238" s="48">
        <v>0</v>
      </c>
      <c r="AD238" s="48"/>
      <c r="AE238" s="48"/>
      <c r="AF238" s="48"/>
      <c r="AG238" s="48">
        <v>453000000</v>
      </c>
      <c r="AH238" s="48">
        <v>2674000000</v>
      </c>
      <c r="AI238" s="47">
        <v>232000000</v>
      </c>
      <c r="AJ238" s="65"/>
      <c r="AK238" s="53"/>
      <c r="AL238" s="47"/>
      <c r="AM238" s="65"/>
      <c r="AN238" s="65"/>
      <c r="AO238" s="53"/>
      <c r="AP238" s="47">
        <v>6084000000</v>
      </c>
      <c r="AQ238" s="65">
        <v>856000000</v>
      </c>
      <c r="AR238" s="65">
        <v>4974000000</v>
      </c>
      <c r="AS238" s="65"/>
      <c r="AT238" s="65"/>
      <c r="AU238" s="65"/>
      <c r="AV238" s="65"/>
      <c r="AW238" s="65"/>
      <c r="AX238" s="65"/>
      <c r="AY238" s="65"/>
      <c r="AZ238" s="53">
        <v>254000000</v>
      </c>
      <c r="BA238" s="48">
        <v>6316000000</v>
      </c>
      <c r="BB238" s="48">
        <v>8990000000</v>
      </c>
      <c r="BC238" s="47">
        <v>2147000000</v>
      </c>
      <c r="BD238" s="65"/>
      <c r="BE238" s="65"/>
      <c r="BF238" s="65">
        <v>17000000</v>
      </c>
      <c r="BG238" s="53">
        <v>2130000000</v>
      </c>
      <c r="BH238" s="47">
        <v>55000000</v>
      </c>
      <c r="BI238" s="65"/>
      <c r="BJ238" s="65"/>
      <c r="BK238" s="53"/>
      <c r="BL238" s="47"/>
      <c r="BM238" s="65"/>
      <c r="BN238" s="65"/>
      <c r="BO238" s="65"/>
      <c r="BP238" s="65"/>
      <c r="BQ238" s="53"/>
      <c r="BR238" s="48">
        <v>2202000000</v>
      </c>
      <c r="BS238" s="47">
        <v>3056000000</v>
      </c>
      <c r="BT238" s="65"/>
      <c r="BU238" s="53"/>
      <c r="BV238" s="47">
        <v>349000000</v>
      </c>
      <c r="BW238" s="65"/>
      <c r="BX238" s="65"/>
      <c r="BY238" s="65"/>
      <c r="BZ238" s="65"/>
      <c r="CA238" s="65"/>
      <c r="CB238" s="65"/>
      <c r="CC238" s="65">
        <v>220000000</v>
      </c>
      <c r="CD238" s="65"/>
      <c r="CE238" s="65"/>
      <c r="CF238" s="53">
        <v>129000000</v>
      </c>
      <c r="CG238" s="48">
        <v>3405000000</v>
      </c>
      <c r="CH238" s="74">
        <v>5607000000</v>
      </c>
      <c r="CI238" s="48">
        <v>0</v>
      </c>
      <c r="CJ238" s="47">
        <v>3344000000</v>
      </c>
      <c r="CK238" s="65"/>
      <c r="CL238" s="65"/>
      <c r="CM238" s="53"/>
      <c r="CN238" s="38"/>
      <c r="CO238" s="65">
        <v>-7000000</v>
      </c>
      <c r="CP238" s="53">
        <v>33000000</v>
      </c>
      <c r="CQ238" s="38">
        <v>3370000000</v>
      </c>
      <c r="CR238" s="65">
        <v>13000000</v>
      </c>
      <c r="CS238" s="51">
        <v>3383000000</v>
      </c>
      <c r="CT238" s="48">
        <v>8990000000</v>
      </c>
    </row>
    <row r="239" spans="1:98" x14ac:dyDescent="0.2">
      <c r="A239" s="63" t="s">
        <v>745</v>
      </c>
      <c r="B239" s="63" t="s">
        <v>746</v>
      </c>
      <c r="C239" s="63" t="str">
        <f>VLOOKUP(A239,'[1]S&amp;P 500 Wikipedia'!A:D,3,FALSE)</f>
        <v>Consumer Discretionary</v>
      </c>
      <c r="D239" s="63">
        <v>378178</v>
      </c>
      <c r="E239" s="63" t="s">
        <v>16</v>
      </c>
      <c r="F239" s="63">
        <v>2017</v>
      </c>
      <c r="G239" s="63" t="s">
        <v>17</v>
      </c>
      <c r="H239" s="64">
        <v>43100</v>
      </c>
      <c r="I239" s="64">
        <v>43153</v>
      </c>
      <c r="J239" s="64">
        <v>43523</v>
      </c>
      <c r="K239" s="63">
        <v>135500000</v>
      </c>
      <c r="L239" s="63">
        <v>136800000</v>
      </c>
      <c r="M239" s="63" t="s">
        <v>1765</v>
      </c>
      <c r="N239" s="47">
        <v>526100000</v>
      </c>
      <c r="O239" s="65">
        <v>526100000</v>
      </c>
      <c r="P239" s="53"/>
      <c r="Q239" s="47">
        <v>595100000</v>
      </c>
      <c r="R239" s="65">
        <v>595100000</v>
      </c>
      <c r="S239" s="53"/>
      <c r="T239" s="48"/>
      <c r="U239" s="47">
        <v>571100000</v>
      </c>
      <c r="V239" s="65">
        <v>283400000</v>
      </c>
      <c r="W239" s="65">
        <v>53000000</v>
      </c>
      <c r="X239" s="65">
        <v>285600000</v>
      </c>
      <c r="Y239" s="53">
        <v>-50900000</v>
      </c>
      <c r="Z239" s="48">
        <v>74200000</v>
      </c>
      <c r="AA239" s="48">
        <v>74200000</v>
      </c>
      <c r="AB239" s="48"/>
      <c r="AC239" s="48"/>
      <c r="AD239" s="48"/>
      <c r="AE239" s="48"/>
      <c r="AF239" s="48"/>
      <c r="AG239" s="48"/>
      <c r="AH239" s="48">
        <v>1766500000</v>
      </c>
      <c r="AI239" s="47">
        <v>663900000</v>
      </c>
      <c r="AJ239" s="65">
        <v>1877200000</v>
      </c>
      <c r="AK239" s="53">
        <v>-1213300000</v>
      </c>
      <c r="AL239" s="47"/>
      <c r="AM239" s="65"/>
      <c r="AN239" s="65"/>
      <c r="AO239" s="53"/>
      <c r="AP239" s="47">
        <v>1120400000</v>
      </c>
      <c r="AQ239" s="65">
        <v>169100000</v>
      </c>
      <c r="AR239" s="65">
        <v>822200000</v>
      </c>
      <c r="AS239" s="65"/>
      <c r="AT239" s="65"/>
      <c r="AU239" s="65"/>
      <c r="AV239" s="65"/>
      <c r="AW239" s="65"/>
      <c r="AX239" s="65"/>
      <c r="AY239" s="65"/>
      <c r="AZ239" s="53">
        <v>129100000</v>
      </c>
      <c r="BA239" s="48">
        <v>1784300000</v>
      </c>
      <c r="BB239" s="48">
        <v>3550800000</v>
      </c>
      <c r="BC239" s="47">
        <v>733700000</v>
      </c>
      <c r="BD239" s="65">
        <v>430300000</v>
      </c>
      <c r="BE239" s="65"/>
      <c r="BF239" s="65"/>
      <c r="BG239" s="53">
        <v>303400000</v>
      </c>
      <c r="BH239" s="47">
        <v>153800000</v>
      </c>
      <c r="BI239" s="65"/>
      <c r="BJ239" s="65"/>
      <c r="BK239" s="53"/>
      <c r="BL239" s="47">
        <v>88700000</v>
      </c>
      <c r="BM239" s="65"/>
      <c r="BN239" s="65"/>
      <c r="BO239" s="65"/>
      <c r="BP239" s="65"/>
      <c r="BQ239" s="53">
        <v>88700000</v>
      </c>
      <c r="BR239" s="48">
        <v>976200000</v>
      </c>
      <c r="BS239" s="47">
        <v>1097900000</v>
      </c>
      <c r="BT239" s="65"/>
      <c r="BU239" s="53"/>
      <c r="BV239" s="47">
        <v>285900000</v>
      </c>
      <c r="BW239" s="65"/>
      <c r="BX239" s="65"/>
      <c r="BY239" s="65"/>
      <c r="BZ239" s="65"/>
      <c r="CA239" s="65"/>
      <c r="CB239" s="65"/>
      <c r="CC239" s="65">
        <v>83000000</v>
      </c>
      <c r="CD239" s="65"/>
      <c r="CE239" s="65"/>
      <c r="CF239" s="53">
        <v>202900000</v>
      </c>
      <c r="CG239" s="48">
        <v>1383800000</v>
      </c>
      <c r="CH239" s="74">
        <v>2360000000</v>
      </c>
      <c r="CI239" s="48"/>
      <c r="CJ239" s="47">
        <v>516700000</v>
      </c>
      <c r="CK239" s="65"/>
      <c r="CL239" s="65"/>
      <c r="CM239" s="53"/>
      <c r="CN239" s="38">
        <v>-1828300000</v>
      </c>
      <c r="CO239" s="65">
        <v>2511300000</v>
      </c>
      <c r="CP239" s="53">
        <v>-9500000</v>
      </c>
      <c r="CQ239" s="38">
        <v>1190200000</v>
      </c>
      <c r="CR239" s="65">
        <v>600000</v>
      </c>
      <c r="CS239" s="51">
        <v>1190800000</v>
      </c>
      <c r="CT239" s="48">
        <v>3550800000</v>
      </c>
    </row>
    <row r="240" spans="1:98" x14ac:dyDescent="0.2">
      <c r="A240" s="63" t="s">
        <v>739</v>
      </c>
      <c r="B240" s="63" t="s">
        <v>740</v>
      </c>
      <c r="C240" s="63" t="str">
        <f>VLOOKUP(A240,'[1]S&amp;P 500 Wikipedia'!A:D,3,FALSE)</f>
        <v>Health Care</v>
      </c>
      <c r="D240" s="63">
        <v>378177</v>
      </c>
      <c r="E240" s="63" t="s">
        <v>16</v>
      </c>
      <c r="F240" s="63">
        <v>2017</v>
      </c>
      <c r="G240" s="63" t="s">
        <v>17</v>
      </c>
      <c r="H240" s="64">
        <v>43100</v>
      </c>
      <c r="I240" s="64">
        <v>43158</v>
      </c>
      <c r="J240" s="64">
        <v>43524</v>
      </c>
      <c r="K240" s="63">
        <v>102500000</v>
      </c>
      <c r="L240" s="63">
        <v>103900000</v>
      </c>
      <c r="M240" s="63" t="s">
        <v>1766</v>
      </c>
      <c r="N240" s="47">
        <v>316600000</v>
      </c>
      <c r="O240" s="65">
        <v>316600000</v>
      </c>
      <c r="P240" s="53"/>
      <c r="Q240" s="47">
        <v>1531000000</v>
      </c>
      <c r="R240" s="65">
        <v>1531000000</v>
      </c>
      <c r="S240" s="53"/>
      <c r="T240" s="48"/>
      <c r="U240" s="47">
        <v>227200000</v>
      </c>
      <c r="V240" s="65"/>
      <c r="W240" s="65"/>
      <c r="X240" s="65"/>
      <c r="Y240" s="53"/>
      <c r="Z240" s="48">
        <v>659000000</v>
      </c>
      <c r="AA240" s="48">
        <v>308800000</v>
      </c>
      <c r="AB240" s="48"/>
      <c r="AC240" s="48">
        <v>33700000</v>
      </c>
      <c r="AD240" s="48"/>
      <c r="AE240" s="48"/>
      <c r="AF240" s="48"/>
      <c r="AG240" s="48">
        <v>316500000</v>
      </c>
      <c r="AH240" s="48">
        <v>2733800000</v>
      </c>
      <c r="AI240" s="47">
        <v>1706600000</v>
      </c>
      <c r="AJ240" s="65"/>
      <c r="AK240" s="53"/>
      <c r="AL240" s="47"/>
      <c r="AM240" s="65"/>
      <c r="AN240" s="65"/>
      <c r="AO240" s="53"/>
      <c r="AP240" s="47">
        <v>12232600000</v>
      </c>
      <c r="AQ240" s="65">
        <v>4166100000</v>
      </c>
      <c r="AR240" s="65">
        <v>7400900000</v>
      </c>
      <c r="AS240" s="65"/>
      <c r="AT240" s="65"/>
      <c r="AU240" s="65">
        <v>1900000</v>
      </c>
      <c r="AV240" s="65"/>
      <c r="AW240" s="65"/>
      <c r="AX240" s="65"/>
      <c r="AY240" s="65">
        <v>58400000</v>
      </c>
      <c r="AZ240" s="53">
        <v>605300000</v>
      </c>
      <c r="BA240" s="48">
        <v>13939200000</v>
      </c>
      <c r="BB240" s="48">
        <v>16673000000</v>
      </c>
      <c r="BC240" s="47">
        <v>1367200000</v>
      </c>
      <c r="BD240" s="65">
        <v>573900000</v>
      </c>
      <c r="BE240" s="65"/>
      <c r="BF240" s="65"/>
      <c r="BG240" s="53">
        <v>793300000</v>
      </c>
      <c r="BH240" s="47">
        <v>417500000</v>
      </c>
      <c r="BI240" s="65"/>
      <c r="BJ240" s="65"/>
      <c r="BK240" s="53"/>
      <c r="BL240" s="47">
        <v>401000000</v>
      </c>
      <c r="BM240" s="65">
        <v>380800000</v>
      </c>
      <c r="BN240" s="65"/>
      <c r="BO240" s="65"/>
      <c r="BP240" s="65"/>
      <c r="BQ240" s="53">
        <v>20200000</v>
      </c>
      <c r="BR240" s="48">
        <v>2185700000</v>
      </c>
      <c r="BS240" s="47">
        <v>6344600000</v>
      </c>
      <c r="BT240" s="65"/>
      <c r="BU240" s="53"/>
      <c r="BV240" s="47">
        <v>1317800000</v>
      </c>
      <c r="BW240" s="65"/>
      <c r="BX240" s="65"/>
      <c r="BY240" s="65"/>
      <c r="BZ240" s="65"/>
      <c r="CA240" s="65"/>
      <c r="CB240" s="65"/>
      <c r="CC240" s="65">
        <v>875500000</v>
      </c>
      <c r="CD240" s="65"/>
      <c r="CE240" s="65"/>
      <c r="CF240" s="53">
        <v>442300000</v>
      </c>
      <c r="CG240" s="48">
        <v>7662400000</v>
      </c>
      <c r="CH240" s="74">
        <v>9848100000</v>
      </c>
      <c r="CI240" s="48"/>
      <c r="CJ240" s="47">
        <v>2001800000</v>
      </c>
      <c r="CK240" s="65"/>
      <c r="CL240" s="65"/>
      <c r="CM240" s="53"/>
      <c r="CN240" s="38">
        <v>-1060100000</v>
      </c>
      <c r="CO240" s="65">
        <v>6196100000</v>
      </c>
      <c r="CP240" s="53">
        <v>-333700000</v>
      </c>
      <c r="CQ240" s="38">
        <v>6804100000</v>
      </c>
      <c r="CR240" s="65">
        <v>20800000</v>
      </c>
      <c r="CS240" s="51">
        <v>6824900000</v>
      </c>
      <c r="CT240" s="48">
        <v>16673000000</v>
      </c>
    </row>
    <row r="241" spans="1:98" x14ac:dyDescent="0.2">
      <c r="A241" s="63" t="s">
        <v>757</v>
      </c>
      <c r="B241" s="63" t="s">
        <v>758</v>
      </c>
      <c r="C241" s="63" t="str">
        <f>VLOOKUP(A241,'[1]S&amp;P 500 Wikipedia'!A:D,3,FALSE)</f>
        <v>Consumer Discretionary</v>
      </c>
      <c r="D241" s="63">
        <v>124743</v>
      </c>
      <c r="E241" s="63" t="s">
        <v>16</v>
      </c>
      <c r="F241" s="63">
        <v>2017</v>
      </c>
      <c r="G241" s="63" t="s">
        <v>17</v>
      </c>
      <c r="H241" s="64">
        <v>43100</v>
      </c>
      <c r="I241" s="64">
        <v>43159</v>
      </c>
      <c r="J241" s="64">
        <v>43410</v>
      </c>
      <c r="K241" s="63">
        <v>309084000</v>
      </c>
      <c r="L241" s="63">
        <v>311121000</v>
      </c>
      <c r="M241" s="63" t="s">
        <v>2531</v>
      </c>
      <c r="N241" s="47">
        <v>279766000</v>
      </c>
      <c r="O241" s="65">
        <v>279766000</v>
      </c>
      <c r="P241" s="53"/>
      <c r="Q241" s="47">
        <v>1027106000</v>
      </c>
      <c r="R241" s="65">
        <v>1027106000</v>
      </c>
      <c r="S241" s="53"/>
      <c r="T241" s="48"/>
      <c r="U241" s="47">
        <v>2380783000</v>
      </c>
      <c r="V241" s="65"/>
      <c r="W241" s="65"/>
      <c r="X241" s="65"/>
      <c r="Y241" s="53"/>
      <c r="Z241" s="48">
        <v>134479000</v>
      </c>
      <c r="AA241" s="48">
        <v>134479000</v>
      </c>
      <c r="AB241" s="48"/>
      <c r="AC241" s="48"/>
      <c r="AD241" s="48"/>
      <c r="AE241" s="48"/>
      <c r="AF241" s="48"/>
      <c r="AG241" s="48"/>
      <c r="AH241" s="48">
        <v>3822134000</v>
      </c>
      <c r="AI241" s="47">
        <v>913089000</v>
      </c>
      <c r="AJ241" s="65"/>
      <c r="AK241" s="53"/>
      <c r="AL241" s="47">
        <v>208404000</v>
      </c>
      <c r="AM241" s="65"/>
      <c r="AN241" s="65"/>
      <c r="AO241" s="53"/>
      <c r="AP241" s="47">
        <v>4423245000</v>
      </c>
      <c r="AQ241" s="65"/>
      <c r="AR241" s="65">
        <v>3536511000</v>
      </c>
      <c r="AS241" s="65">
        <v>743769000</v>
      </c>
      <c r="AT241" s="65"/>
      <c r="AU241" s="65"/>
      <c r="AV241" s="65"/>
      <c r="AW241" s="65"/>
      <c r="AX241" s="65"/>
      <c r="AY241" s="65"/>
      <c r="AZ241" s="53">
        <v>142965000</v>
      </c>
      <c r="BA241" s="48">
        <v>5544738000</v>
      </c>
      <c r="BB241" s="48">
        <v>9366872000</v>
      </c>
      <c r="BC241" s="47">
        <v>1150637000</v>
      </c>
      <c r="BD241" s="65">
        <v>788613000</v>
      </c>
      <c r="BE241" s="65"/>
      <c r="BF241" s="65"/>
      <c r="BG241" s="53">
        <v>362024000</v>
      </c>
      <c r="BH241" s="47">
        <v>126360000</v>
      </c>
      <c r="BI241" s="65"/>
      <c r="BJ241" s="65"/>
      <c r="BK241" s="53"/>
      <c r="BL241" s="47">
        <v>45727000</v>
      </c>
      <c r="BM241" s="65"/>
      <c r="BN241" s="65"/>
      <c r="BO241" s="65"/>
      <c r="BP241" s="65"/>
      <c r="BQ241" s="53">
        <v>45727000</v>
      </c>
      <c r="BR241" s="48">
        <v>1322724000</v>
      </c>
      <c r="BS241" s="47">
        <v>3277620000</v>
      </c>
      <c r="BT241" s="65"/>
      <c r="BU241" s="53"/>
      <c r="BV241" s="47">
        <v>559875000</v>
      </c>
      <c r="BW241" s="65"/>
      <c r="BX241" s="65"/>
      <c r="BY241" s="65"/>
      <c r="BZ241" s="65"/>
      <c r="CA241" s="65"/>
      <c r="CB241" s="65"/>
      <c r="CC241" s="65">
        <v>252359000</v>
      </c>
      <c r="CD241" s="65"/>
      <c r="CE241" s="65"/>
      <c r="CF241" s="53">
        <v>307516000</v>
      </c>
      <c r="CG241" s="48">
        <v>3837495000</v>
      </c>
      <c r="CH241" s="74">
        <v>5160219000</v>
      </c>
      <c r="CI241" s="48"/>
      <c r="CJ241" s="47">
        <v>1144542000</v>
      </c>
      <c r="CK241" s="65">
        <v>3091000</v>
      </c>
      <c r="CL241" s="65">
        <v>1141451000</v>
      </c>
      <c r="CM241" s="53"/>
      <c r="CN241" s="38"/>
      <c r="CO241" s="65">
        <v>3124103000</v>
      </c>
      <c r="CP241" s="53">
        <v>-70476000</v>
      </c>
      <c r="CQ241" s="38">
        <v>4198169000</v>
      </c>
      <c r="CR241" s="65">
        <v>8484000</v>
      </c>
      <c r="CS241" s="51">
        <v>4206653000</v>
      </c>
      <c r="CT241" s="48">
        <v>9366872000</v>
      </c>
    </row>
    <row r="242" spans="1:98" x14ac:dyDescent="0.2">
      <c r="A242" s="63" t="s">
        <v>751</v>
      </c>
      <c r="B242" s="63" t="s">
        <v>752</v>
      </c>
      <c r="C242" s="63" t="str">
        <f>VLOOKUP(A242,'[1]S&amp;P 500 Wikipedia'!A:D,3,FALSE)</f>
        <v>Health Care</v>
      </c>
      <c r="D242" s="63">
        <v>378181</v>
      </c>
      <c r="E242" s="63" t="s">
        <v>16</v>
      </c>
      <c r="F242" s="63">
        <v>2017</v>
      </c>
      <c r="G242" s="63" t="s">
        <v>17</v>
      </c>
      <c r="H242" s="64">
        <v>43100</v>
      </c>
      <c r="I242" s="64">
        <v>43151</v>
      </c>
      <c r="J242" s="64">
        <v>43151</v>
      </c>
      <c r="K242" s="63">
        <v>1043392000</v>
      </c>
      <c r="L242" s="63">
        <v>1038692000</v>
      </c>
      <c r="M242" s="63" t="s">
        <v>2243</v>
      </c>
      <c r="N242" s="47">
        <v>8034100000</v>
      </c>
      <c r="O242" s="65">
        <v>6536200000</v>
      </c>
      <c r="P242" s="53">
        <v>1497900000</v>
      </c>
      <c r="Q242" s="47">
        <v>4546300000</v>
      </c>
      <c r="R242" s="65">
        <v>4546300000</v>
      </c>
      <c r="S242" s="53"/>
      <c r="T242" s="48"/>
      <c r="U242" s="47">
        <v>4458300000</v>
      </c>
      <c r="V242" s="65"/>
      <c r="W242" s="65"/>
      <c r="X242" s="65"/>
      <c r="Y242" s="53"/>
      <c r="Z242" s="48">
        <v>2163400000</v>
      </c>
      <c r="AA242" s="48">
        <v>1447500000</v>
      </c>
      <c r="AB242" s="48"/>
      <c r="AC242" s="48"/>
      <c r="AD242" s="48"/>
      <c r="AE242" s="48"/>
      <c r="AF242" s="48"/>
      <c r="AG242" s="48">
        <v>715900000</v>
      </c>
      <c r="AH242" s="48">
        <v>19202100000</v>
      </c>
      <c r="AI242" s="47">
        <v>8826500000</v>
      </c>
      <c r="AJ242" s="65"/>
      <c r="AK242" s="53"/>
      <c r="AL242" s="47">
        <v>5678800000</v>
      </c>
      <c r="AM242" s="65"/>
      <c r="AN242" s="65"/>
      <c r="AO242" s="53"/>
      <c r="AP242" s="47">
        <v>11273600000</v>
      </c>
      <c r="AQ242" s="65"/>
      <c r="AR242" s="65">
        <v>4370100000</v>
      </c>
      <c r="AS242" s="65">
        <v>4029200000</v>
      </c>
      <c r="AT242" s="65"/>
      <c r="AU242" s="65"/>
      <c r="AV242" s="65"/>
      <c r="AW242" s="65"/>
      <c r="AX242" s="65"/>
      <c r="AY242" s="65"/>
      <c r="AZ242" s="53">
        <v>2874300000</v>
      </c>
      <c r="BA242" s="48">
        <v>25778900000</v>
      </c>
      <c r="BB242" s="48">
        <v>44981000000</v>
      </c>
      <c r="BC242" s="47">
        <v>2534200000</v>
      </c>
      <c r="BD242" s="65">
        <v>1410700000</v>
      </c>
      <c r="BE242" s="65"/>
      <c r="BF242" s="65">
        <v>590600000</v>
      </c>
      <c r="BG242" s="53">
        <v>532900000</v>
      </c>
      <c r="BH242" s="47">
        <v>3706600000</v>
      </c>
      <c r="BI242" s="65"/>
      <c r="BJ242" s="65"/>
      <c r="BK242" s="53"/>
      <c r="BL242" s="47">
        <v>8295100000</v>
      </c>
      <c r="BM242" s="65"/>
      <c r="BN242" s="65"/>
      <c r="BO242" s="65"/>
      <c r="BP242" s="65"/>
      <c r="BQ242" s="53">
        <v>8295100000</v>
      </c>
      <c r="BR242" s="48">
        <v>14535900000</v>
      </c>
      <c r="BS242" s="47">
        <v>9940500000</v>
      </c>
      <c r="BT242" s="65"/>
      <c r="BU242" s="53"/>
      <c r="BV242" s="47">
        <v>8836700000</v>
      </c>
      <c r="BW242" s="65"/>
      <c r="BX242" s="65">
        <v>3513900000</v>
      </c>
      <c r="BY242" s="65"/>
      <c r="BZ242" s="65"/>
      <c r="CA242" s="65"/>
      <c r="CB242" s="65"/>
      <c r="CC242" s="65"/>
      <c r="CD242" s="65"/>
      <c r="CE242" s="65"/>
      <c r="CF242" s="53">
        <v>5322800000</v>
      </c>
      <c r="CG242" s="48">
        <v>18777200000</v>
      </c>
      <c r="CH242" s="74">
        <v>33313100000</v>
      </c>
      <c r="CI242" s="48"/>
      <c r="CJ242" s="47">
        <v>3492500000</v>
      </c>
      <c r="CK242" s="65">
        <v>687900000</v>
      </c>
      <c r="CL242" s="65">
        <v>5817800000</v>
      </c>
      <c r="CM242" s="53">
        <v>-3013200000</v>
      </c>
      <c r="CN242" s="38">
        <v>-75800000</v>
      </c>
      <c r="CO242" s="65">
        <v>13894100000</v>
      </c>
      <c r="CP242" s="53">
        <v>-5718600000</v>
      </c>
      <c r="CQ242" s="38">
        <v>11592200000</v>
      </c>
      <c r="CR242" s="65">
        <v>75700000</v>
      </c>
      <c r="CS242" s="51">
        <v>11667900000</v>
      </c>
      <c r="CT242" s="48">
        <v>44981000000</v>
      </c>
    </row>
    <row r="243" spans="1:98" x14ac:dyDescent="0.2">
      <c r="A243" s="63" t="s">
        <v>760</v>
      </c>
      <c r="B243" s="63" t="s">
        <v>761</v>
      </c>
      <c r="C243" s="63" t="str">
        <f>VLOOKUP(A243,'[1]S&amp;P 500 Wikipedia'!A:D,3,FALSE)</f>
        <v>Industrials</v>
      </c>
      <c r="D243" s="63">
        <v>103644</v>
      </c>
      <c r="E243" s="63" t="s">
        <v>16</v>
      </c>
      <c r="F243" s="63">
        <v>2017</v>
      </c>
      <c r="G243" s="63" t="s">
        <v>17</v>
      </c>
      <c r="H243" s="64">
        <v>43100</v>
      </c>
      <c r="I243" s="64">
        <v>43137</v>
      </c>
      <c r="J243" s="64">
        <v>43147</v>
      </c>
      <c r="K243" s="63">
        <v>285600000</v>
      </c>
      <c r="L243" s="63">
        <v>288400000</v>
      </c>
      <c r="M243" s="63" t="s">
        <v>2244</v>
      </c>
      <c r="N243" s="47">
        <v>2861000000</v>
      </c>
      <c r="O243" s="65">
        <v>2861000000</v>
      </c>
      <c r="P243" s="53"/>
      <c r="Q243" s="47">
        <v>8603000000</v>
      </c>
      <c r="R243" s="65">
        <v>8603000000</v>
      </c>
      <c r="S243" s="53"/>
      <c r="T243" s="48"/>
      <c r="U243" s="47">
        <v>4487000000</v>
      </c>
      <c r="V243" s="65"/>
      <c r="W243" s="65"/>
      <c r="X243" s="65"/>
      <c r="Y243" s="53"/>
      <c r="Z243" s="48">
        <v>1510000000</v>
      </c>
      <c r="AA243" s="48"/>
      <c r="AB243" s="48"/>
      <c r="AC243" s="48"/>
      <c r="AD243" s="48"/>
      <c r="AE243" s="48"/>
      <c r="AF243" s="48"/>
      <c r="AG243" s="48">
        <v>1510000000</v>
      </c>
      <c r="AH243" s="48">
        <v>17461000000</v>
      </c>
      <c r="AI243" s="47">
        <v>5775000000</v>
      </c>
      <c r="AJ243" s="65"/>
      <c r="AK243" s="53"/>
      <c r="AL243" s="47"/>
      <c r="AM243" s="65"/>
      <c r="AN243" s="65"/>
      <c r="AO243" s="53"/>
      <c r="AP243" s="47">
        <v>23285000000</v>
      </c>
      <c r="AQ243" s="65">
        <v>3797000000</v>
      </c>
      <c r="AR243" s="65">
        <v>10807000000</v>
      </c>
      <c r="AS243" s="65"/>
      <c r="AT243" s="65"/>
      <c r="AU243" s="65">
        <v>3111000000</v>
      </c>
      <c r="AV243" s="65"/>
      <c r="AW243" s="65"/>
      <c r="AX243" s="65"/>
      <c r="AY243" s="65"/>
      <c r="AZ243" s="53">
        <v>5570000000</v>
      </c>
      <c r="BA243" s="48">
        <v>29060000000</v>
      </c>
      <c r="BB243" s="48">
        <v>46521000000</v>
      </c>
      <c r="BC243" s="47">
        <v>3252000000</v>
      </c>
      <c r="BD243" s="65">
        <v>1467000000</v>
      </c>
      <c r="BE243" s="65"/>
      <c r="BF243" s="65"/>
      <c r="BG243" s="53">
        <v>1785000000</v>
      </c>
      <c r="BH243" s="47">
        <v>750000000</v>
      </c>
      <c r="BI243" s="65"/>
      <c r="BJ243" s="65"/>
      <c r="BK243" s="53"/>
      <c r="BL243" s="47">
        <v>8635000000</v>
      </c>
      <c r="BM243" s="65"/>
      <c r="BN243" s="65"/>
      <c r="BO243" s="65"/>
      <c r="BP243" s="65"/>
      <c r="BQ243" s="53">
        <v>8635000000</v>
      </c>
      <c r="BR243" s="48">
        <v>12637000000</v>
      </c>
      <c r="BS243" s="47">
        <v>13513000000</v>
      </c>
      <c r="BT243" s="65"/>
      <c r="BU243" s="53"/>
      <c r="BV243" s="47">
        <v>20980000000</v>
      </c>
      <c r="BW243" s="65"/>
      <c r="BX243" s="65">
        <v>16422000000</v>
      </c>
      <c r="BY243" s="65">
        <v>15703000000</v>
      </c>
      <c r="BZ243" s="65">
        <v>719000000</v>
      </c>
      <c r="CA243" s="65"/>
      <c r="CB243" s="65"/>
      <c r="CC243" s="65"/>
      <c r="CD243" s="65"/>
      <c r="CE243" s="65"/>
      <c r="CF243" s="53">
        <v>4558000000</v>
      </c>
      <c r="CG243" s="48">
        <v>34493000000</v>
      </c>
      <c r="CH243" s="74">
        <v>47130000000</v>
      </c>
      <c r="CI243" s="48"/>
      <c r="CJ243" s="47">
        <v>284000000</v>
      </c>
      <c r="CK243" s="65"/>
      <c r="CL243" s="65"/>
      <c r="CM243" s="53"/>
      <c r="CN243" s="38"/>
      <c r="CO243" s="65">
        <v>11573000000</v>
      </c>
      <c r="CP243" s="53">
        <v>-12540000000</v>
      </c>
      <c r="CQ243" s="38">
        <v>-683000000</v>
      </c>
      <c r="CR243" s="65">
        <v>74000000</v>
      </c>
      <c r="CS243" s="51">
        <v>-609000000</v>
      </c>
      <c r="CT243" s="48">
        <v>46521000000</v>
      </c>
    </row>
    <row r="244" spans="1:98" x14ac:dyDescent="0.2">
      <c r="A244" s="63" t="s">
        <v>83</v>
      </c>
      <c r="B244" s="63" t="s">
        <v>84</v>
      </c>
      <c r="C244" s="63" t="str">
        <f>VLOOKUP(A244,'[1]S&amp;P 500 Wikipedia'!A:D,3,FALSE)</f>
        <v>Utilities</v>
      </c>
      <c r="D244" s="63">
        <v>119577</v>
      </c>
      <c r="E244" s="63" t="s">
        <v>16</v>
      </c>
      <c r="F244" s="63">
        <v>2017</v>
      </c>
      <c r="G244" s="63" t="s">
        <v>17</v>
      </c>
      <c r="H244" s="64">
        <v>43100</v>
      </c>
      <c r="I244" s="64">
        <v>43154</v>
      </c>
      <c r="J244" s="64">
        <v>43154</v>
      </c>
      <c r="K244" s="63">
        <v>231200000</v>
      </c>
      <c r="L244" s="63">
        <v>231200000</v>
      </c>
      <c r="M244" s="63" t="s">
        <v>2245</v>
      </c>
      <c r="N244" s="47">
        <v>27900000</v>
      </c>
      <c r="O244" s="65">
        <v>27900000</v>
      </c>
      <c r="P244" s="53"/>
      <c r="Q244" s="47">
        <v>482800000</v>
      </c>
      <c r="R244" s="65">
        <v>482800000</v>
      </c>
      <c r="S244" s="53"/>
      <c r="T244" s="48"/>
      <c r="U244" s="47">
        <v>222400000</v>
      </c>
      <c r="V244" s="65"/>
      <c r="W244" s="65"/>
      <c r="X244" s="65"/>
      <c r="Y244" s="53"/>
      <c r="Z244" s="48">
        <v>172000000</v>
      </c>
      <c r="AA244" s="48"/>
      <c r="AB244" s="48"/>
      <c r="AC244" s="48"/>
      <c r="AD244" s="48"/>
      <c r="AE244" s="48"/>
      <c r="AF244" s="48"/>
      <c r="AG244" s="48">
        <v>172000000</v>
      </c>
      <c r="AH244" s="48">
        <v>905100000</v>
      </c>
      <c r="AI244" s="47">
        <v>11234500000</v>
      </c>
      <c r="AJ244" s="65"/>
      <c r="AK244" s="53"/>
      <c r="AL244" s="47">
        <v>396100000</v>
      </c>
      <c r="AM244" s="65">
        <v>396100000</v>
      </c>
      <c r="AN244" s="65"/>
      <c r="AO244" s="53"/>
      <c r="AP244" s="47">
        <v>1652100000</v>
      </c>
      <c r="AQ244" s="65"/>
      <c r="AR244" s="65"/>
      <c r="AS244" s="65"/>
      <c r="AT244" s="65"/>
      <c r="AU244" s="65"/>
      <c r="AV244" s="65"/>
      <c r="AW244" s="65"/>
      <c r="AX244" s="65"/>
      <c r="AY244" s="65"/>
      <c r="AZ244" s="53">
        <v>1652100000</v>
      </c>
      <c r="BA244" s="48">
        <v>13282700000</v>
      </c>
      <c r="BB244" s="48">
        <v>14187800000</v>
      </c>
      <c r="BC244" s="47">
        <v>477300000</v>
      </c>
      <c r="BD244" s="65">
        <v>477300000</v>
      </c>
      <c r="BE244" s="65"/>
      <c r="BF244" s="65"/>
      <c r="BG244" s="53"/>
      <c r="BH244" s="47">
        <v>1270900000</v>
      </c>
      <c r="BI244" s="65"/>
      <c r="BJ244" s="65"/>
      <c r="BK244" s="53"/>
      <c r="BL244" s="47">
        <v>400800000</v>
      </c>
      <c r="BM244" s="65"/>
      <c r="BN244" s="65"/>
      <c r="BO244" s="65"/>
      <c r="BP244" s="65"/>
      <c r="BQ244" s="53">
        <v>400800000</v>
      </c>
      <c r="BR244" s="48">
        <v>2149000000</v>
      </c>
      <c r="BS244" s="47">
        <v>4010600000</v>
      </c>
      <c r="BT244" s="65"/>
      <c r="BU244" s="53"/>
      <c r="BV244" s="47">
        <v>3646000000</v>
      </c>
      <c r="BW244" s="65"/>
      <c r="BX244" s="65">
        <v>504000000</v>
      </c>
      <c r="BY244" s="65"/>
      <c r="BZ244" s="65"/>
      <c r="CA244" s="65"/>
      <c r="CB244" s="65"/>
      <c r="CC244" s="65">
        <v>1478400000</v>
      </c>
      <c r="CD244" s="65"/>
      <c r="CE244" s="65"/>
      <c r="CF244" s="53">
        <v>1663600000</v>
      </c>
      <c r="CG244" s="48">
        <v>7656600000</v>
      </c>
      <c r="CH244" s="74">
        <v>9805600000</v>
      </c>
      <c r="CI244" s="48">
        <v>200000000</v>
      </c>
      <c r="CJ244" s="47">
        <v>1847800000</v>
      </c>
      <c r="CK244" s="65"/>
      <c r="CL244" s="65"/>
      <c r="CM244" s="53"/>
      <c r="CN244" s="38"/>
      <c r="CO244" s="65">
        <v>2346000000</v>
      </c>
      <c r="CP244" s="53">
        <v>-11600000</v>
      </c>
      <c r="CQ244" s="38">
        <v>4382200000</v>
      </c>
      <c r="CR244" s="65"/>
      <c r="CS244" s="51">
        <v>4382200000</v>
      </c>
      <c r="CT244" s="48">
        <v>14187800000</v>
      </c>
    </row>
    <row r="245" spans="1:98" x14ac:dyDescent="0.2">
      <c r="A245" s="63" t="s">
        <v>763</v>
      </c>
      <c r="B245" s="63" t="s">
        <v>764</v>
      </c>
      <c r="C245" s="63" t="str">
        <f>VLOOKUP(A245,'[1]S&amp;P 500 Wikipedia'!A:D,3,FALSE)</f>
        <v>Consumer Discretionary</v>
      </c>
      <c r="D245" s="63">
        <v>186050</v>
      </c>
      <c r="E245" s="63" t="s">
        <v>16</v>
      </c>
      <c r="F245" s="63">
        <v>2017</v>
      </c>
      <c r="G245" s="63" t="s">
        <v>17</v>
      </c>
      <c r="H245" s="64">
        <v>43159</v>
      </c>
      <c r="I245" s="64">
        <v>43192</v>
      </c>
      <c r="J245" s="64">
        <v>43256</v>
      </c>
      <c r="K245" s="63">
        <v>827000000</v>
      </c>
      <c r="L245" s="63">
        <v>828000000</v>
      </c>
      <c r="M245" s="63" t="s">
        <v>2532</v>
      </c>
      <c r="N245" s="47">
        <v>690000000</v>
      </c>
      <c r="O245" s="65">
        <v>588000000</v>
      </c>
      <c r="P245" s="53">
        <v>102000000</v>
      </c>
      <c r="Q245" s="47"/>
      <c r="R245" s="65"/>
      <c r="S245" s="53"/>
      <c r="T245" s="48"/>
      <c r="U245" s="47">
        <v>11393000000</v>
      </c>
      <c r="V245" s="65"/>
      <c r="W245" s="65"/>
      <c r="X245" s="65"/>
      <c r="Y245" s="53"/>
      <c r="Z245" s="48">
        <v>689000000</v>
      </c>
      <c r="AA245" s="48"/>
      <c r="AB245" s="48"/>
      <c r="AC245" s="48"/>
      <c r="AD245" s="48"/>
      <c r="AE245" s="48"/>
      <c r="AF245" s="48"/>
      <c r="AG245" s="48">
        <v>689000000</v>
      </c>
      <c r="AH245" s="48">
        <v>12772000000</v>
      </c>
      <c r="AI245" s="47">
        <v>19721000000</v>
      </c>
      <c r="AJ245" s="65">
        <v>19721000000</v>
      </c>
      <c r="AK245" s="53"/>
      <c r="AL245" s="47">
        <v>408000000</v>
      </c>
      <c r="AM245" s="65"/>
      <c r="AN245" s="65"/>
      <c r="AO245" s="53"/>
      <c r="AP245" s="47">
        <v>2390000000</v>
      </c>
      <c r="AQ245" s="65"/>
      <c r="AR245" s="65">
        <v>1307000000</v>
      </c>
      <c r="AS245" s="65"/>
      <c r="AT245" s="65"/>
      <c r="AU245" s="65">
        <v>168000000</v>
      </c>
      <c r="AV245" s="65"/>
      <c r="AW245" s="65"/>
      <c r="AX245" s="65"/>
      <c r="AY245" s="65"/>
      <c r="AZ245" s="53">
        <v>915000000</v>
      </c>
      <c r="BA245" s="48">
        <v>22519000000</v>
      </c>
      <c r="BB245" s="48">
        <v>35291000000</v>
      </c>
      <c r="BC245" s="47">
        <v>7337000000</v>
      </c>
      <c r="BD245" s="65">
        <v>6590000000</v>
      </c>
      <c r="BE245" s="65"/>
      <c r="BF245" s="65"/>
      <c r="BG245" s="53">
        <v>747000000</v>
      </c>
      <c r="BH245" s="47">
        <v>1431000000</v>
      </c>
      <c r="BI245" s="65"/>
      <c r="BJ245" s="65"/>
      <c r="BK245" s="53"/>
      <c r="BL245" s="47">
        <v>3328000000</v>
      </c>
      <c r="BM245" s="65">
        <v>1378000000</v>
      </c>
      <c r="BN245" s="65"/>
      <c r="BO245" s="65"/>
      <c r="BP245" s="65"/>
      <c r="BQ245" s="53">
        <v>1950000000</v>
      </c>
      <c r="BR245" s="48">
        <v>12096000000</v>
      </c>
      <c r="BS245" s="47">
        <v>15564000000</v>
      </c>
      <c r="BT245" s="65"/>
      <c r="BU245" s="53"/>
      <c r="BV245" s="47">
        <v>1758000000</v>
      </c>
      <c r="BW245" s="65"/>
      <c r="BX245" s="65"/>
      <c r="BY245" s="65"/>
      <c r="BZ245" s="65"/>
      <c r="CA245" s="65"/>
      <c r="CB245" s="65"/>
      <c r="CC245" s="65"/>
      <c r="CD245" s="65"/>
      <c r="CE245" s="65"/>
      <c r="CF245" s="53">
        <v>1758000000</v>
      </c>
      <c r="CG245" s="48">
        <v>17322000000</v>
      </c>
      <c r="CH245" s="74">
        <v>29418000000</v>
      </c>
      <c r="CI245" s="48">
        <v>0</v>
      </c>
      <c r="CJ245" s="47">
        <v>437000000</v>
      </c>
      <c r="CK245" s="65">
        <v>415000000</v>
      </c>
      <c r="CL245" s="65">
        <v>22000000</v>
      </c>
      <c r="CM245" s="53"/>
      <c r="CN245" s="38"/>
      <c r="CO245" s="65">
        <v>5425000000</v>
      </c>
      <c r="CP245" s="53">
        <v>11000000</v>
      </c>
      <c r="CQ245" s="38">
        <v>5873000000</v>
      </c>
      <c r="CR245" s="65"/>
      <c r="CS245" s="51">
        <v>5873000000</v>
      </c>
      <c r="CT245" s="48">
        <v>35291000000</v>
      </c>
    </row>
    <row r="246" spans="1:98" x14ac:dyDescent="0.2">
      <c r="A246" s="63" t="s">
        <v>742</v>
      </c>
      <c r="B246" s="63" t="s">
        <v>743</v>
      </c>
      <c r="C246" s="63" t="str">
        <f>VLOOKUP(A246,'[1]S&amp;P 500 Wikipedia'!A:D,3,FALSE)</f>
        <v>Information Technology</v>
      </c>
      <c r="D246" s="63">
        <v>101897</v>
      </c>
      <c r="E246" s="63" t="s">
        <v>16</v>
      </c>
      <c r="F246" s="63">
        <v>2018</v>
      </c>
      <c r="G246" s="63" t="s">
        <v>17</v>
      </c>
      <c r="H246" s="64">
        <v>43281</v>
      </c>
      <c r="I246" s="64">
        <v>43326</v>
      </c>
      <c r="J246" s="64">
        <v>43585</v>
      </c>
      <c r="K246" s="63">
        <v>160918000</v>
      </c>
      <c r="L246" s="63">
        <v>198334000</v>
      </c>
      <c r="M246" s="63" t="s">
        <v>2533</v>
      </c>
      <c r="N246" s="47">
        <v>4949595000</v>
      </c>
      <c r="O246" s="65">
        <v>4512257000</v>
      </c>
      <c r="P246" s="53">
        <v>437338000</v>
      </c>
      <c r="Q246" s="47">
        <v>2176936000</v>
      </c>
      <c r="R246" s="65">
        <v>2176936000</v>
      </c>
      <c r="S246" s="53"/>
      <c r="T246" s="48"/>
      <c r="U246" s="47">
        <v>1876162000</v>
      </c>
      <c r="V246" s="65"/>
      <c r="W246" s="65"/>
      <c r="X246" s="65"/>
      <c r="Y246" s="53"/>
      <c r="Z246" s="48">
        <v>147218000</v>
      </c>
      <c r="AA246" s="48">
        <v>147218000</v>
      </c>
      <c r="AB246" s="48"/>
      <c r="AC246" s="48"/>
      <c r="AD246" s="48"/>
      <c r="AE246" s="48"/>
      <c r="AF246" s="48"/>
      <c r="AG246" s="48"/>
      <c r="AH246" s="48">
        <v>9149911000</v>
      </c>
      <c r="AI246" s="47">
        <v>902547000</v>
      </c>
      <c r="AJ246" s="65"/>
      <c r="AK246" s="53"/>
      <c r="AL246" s="47"/>
      <c r="AM246" s="65"/>
      <c r="AN246" s="65"/>
      <c r="AO246" s="53"/>
      <c r="AP246" s="47">
        <v>2427020000</v>
      </c>
      <c r="AQ246" s="65">
        <v>317836000</v>
      </c>
      <c r="AR246" s="65">
        <v>1484904000</v>
      </c>
      <c r="AS246" s="65"/>
      <c r="AT246" s="65"/>
      <c r="AU246" s="65"/>
      <c r="AV246" s="65"/>
      <c r="AW246" s="65"/>
      <c r="AX246" s="65"/>
      <c r="AY246" s="65"/>
      <c r="AZ246" s="53">
        <v>624280000</v>
      </c>
      <c r="BA246" s="48">
        <v>3329567000</v>
      </c>
      <c r="BB246" s="48">
        <v>12479478000</v>
      </c>
      <c r="BC246" s="47">
        <v>1820192000</v>
      </c>
      <c r="BD246" s="65">
        <v>510983000</v>
      </c>
      <c r="BE246" s="65"/>
      <c r="BF246" s="65"/>
      <c r="BG246" s="53">
        <v>1309209000</v>
      </c>
      <c r="BH246" s="47">
        <v>610030000</v>
      </c>
      <c r="BI246" s="65"/>
      <c r="BJ246" s="65"/>
      <c r="BK246" s="53"/>
      <c r="BL246" s="47">
        <v>720086000</v>
      </c>
      <c r="BM246" s="65"/>
      <c r="BN246" s="65"/>
      <c r="BO246" s="65"/>
      <c r="BP246" s="65"/>
      <c r="BQ246" s="53">
        <v>720086000</v>
      </c>
      <c r="BR246" s="48">
        <v>3150308000</v>
      </c>
      <c r="BS246" s="47">
        <v>1806562000</v>
      </c>
      <c r="BT246" s="65"/>
      <c r="BU246" s="53"/>
      <c r="BV246" s="47">
        <v>1020757000</v>
      </c>
      <c r="BW246" s="65"/>
      <c r="BX246" s="65"/>
      <c r="BY246" s="65"/>
      <c r="BZ246" s="65"/>
      <c r="CA246" s="65"/>
      <c r="CB246" s="65"/>
      <c r="CC246" s="65"/>
      <c r="CD246" s="65"/>
      <c r="CE246" s="65"/>
      <c r="CF246" s="53">
        <v>1020757000</v>
      </c>
      <c r="CG246" s="48">
        <v>2827319000</v>
      </c>
      <c r="CH246" s="74">
        <v>5977627000</v>
      </c>
      <c r="CI246" s="48">
        <v>0</v>
      </c>
      <c r="CJ246" s="47">
        <v>6144582000</v>
      </c>
      <c r="CK246" s="65"/>
      <c r="CL246" s="65"/>
      <c r="CM246" s="53"/>
      <c r="CN246" s="38">
        <v>-7846476000</v>
      </c>
      <c r="CO246" s="65">
        <v>8261194000</v>
      </c>
      <c r="CP246" s="53">
        <v>-57449000</v>
      </c>
      <c r="CQ246" s="38">
        <v>6501851000</v>
      </c>
      <c r="CR246" s="65"/>
      <c r="CS246" s="51">
        <v>6501851000</v>
      </c>
      <c r="CT246" s="48">
        <v>12479478000</v>
      </c>
    </row>
    <row r="247" spans="1:98" x14ac:dyDescent="0.2">
      <c r="A247" s="63" t="s">
        <v>1078</v>
      </c>
      <c r="B247" s="63" t="s">
        <v>1079</v>
      </c>
      <c r="C247" s="63" t="str">
        <f>VLOOKUP(A247,'[1]S&amp;P 500 Wikipedia'!A:D,3,FALSE)</f>
        <v>Industrials</v>
      </c>
      <c r="D247" s="63">
        <v>205563</v>
      </c>
      <c r="E247" s="63" t="s">
        <v>16</v>
      </c>
      <c r="F247" s="63">
        <v>2017</v>
      </c>
      <c r="G247" s="63" t="s">
        <v>17</v>
      </c>
      <c r="H247" s="64">
        <v>43100</v>
      </c>
      <c r="I247" s="64">
        <v>43138</v>
      </c>
      <c r="J247" s="64">
        <v>43313</v>
      </c>
      <c r="K247" s="63">
        <v>590000000</v>
      </c>
      <c r="L247" s="63">
        <v>595000000</v>
      </c>
      <c r="M247" s="63" t="s">
        <v>2534</v>
      </c>
      <c r="N247" s="47">
        <v>3273000000</v>
      </c>
      <c r="O247" s="65">
        <v>1495000000</v>
      </c>
      <c r="P247" s="53">
        <v>1778000000</v>
      </c>
      <c r="Q247" s="35">
        <v>662000000</v>
      </c>
      <c r="R247" s="36">
        <v>662000000</v>
      </c>
      <c r="S247" s="53"/>
      <c r="T247" s="48"/>
      <c r="U247" s="47">
        <v>420000000</v>
      </c>
      <c r="V247" s="65"/>
      <c r="W247" s="65"/>
      <c r="X247" s="65"/>
      <c r="Y247" s="53"/>
      <c r="Z247" s="37">
        <v>460000000</v>
      </c>
      <c r="AA247" s="48">
        <v>460000000</v>
      </c>
      <c r="AB247" s="48"/>
      <c r="AC247" s="48"/>
      <c r="AD247" s="48"/>
      <c r="AE247" s="48"/>
      <c r="AF247" s="48"/>
      <c r="AG247" s="37">
        <v>0</v>
      </c>
      <c r="AH247" s="48">
        <v>4815000000</v>
      </c>
      <c r="AI247" s="47">
        <v>18539000000</v>
      </c>
      <c r="AJ247" s="65">
        <v>28229000000</v>
      </c>
      <c r="AK247" s="53">
        <v>-9690000000</v>
      </c>
      <c r="AL247" s="47"/>
      <c r="AM247" s="65"/>
      <c r="AN247" s="65"/>
      <c r="AO247" s="53"/>
      <c r="AP247" s="47">
        <v>1756000000</v>
      </c>
      <c r="AQ247" s="65"/>
      <c r="AR247" s="65">
        <v>970000000</v>
      </c>
      <c r="AS247" s="65"/>
      <c r="AT247" s="65"/>
      <c r="AU247" s="65"/>
      <c r="AV247" s="65"/>
      <c r="AW247" s="65"/>
      <c r="AX247" s="65"/>
      <c r="AY247" s="65"/>
      <c r="AZ247" s="53">
        <v>786000000</v>
      </c>
      <c r="BA247" s="48">
        <v>20295000000</v>
      </c>
      <c r="BB247" s="48">
        <v>25110000000</v>
      </c>
      <c r="BC247" s="47">
        <v>3020000000</v>
      </c>
      <c r="BD247" s="65">
        <v>1320000000</v>
      </c>
      <c r="BE247" s="65"/>
      <c r="BF247" s="65"/>
      <c r="BG247" s="53">
        <v>1700000000</v>
      </c>
      <c r="BH247" s="47">
        <v>348000000</v>
      </c>
      <c r="BI247" s="65"/>
      <c r="BJ247" s="65"/>
      <c r="BK247" s="53"/>
      <c r="BL247" s="47">
        <v>3495000000</v>
      </c>
      <c r="BM247" s="65"/>
      <c r="BN247" s="65"/>
      <c r="BO247" s="65"/>
      <c r="BP247" s="65"/>
      <c r="BQ247" s="53">
        <v>3495000000</v>
      </c>
      <c r="BR247" s="48">
        <v>6863000000</v>
      </c>
      <c r="BS247" s="47">
        <v>3320000000</v>
      </c>
      <c r="BT247" s="65"/>
      <c r="BU247" s="53"/>
      <c r="BV247" s="47">
        <v>5286000000</v>
      </c>
      <c r="BW247" s="65"/>
      <c r="BX247" s="65"/>
      <c r="BY247" s="65"/>
      <c r="BZ247" s="65"/>
      <c r="CA247" s="65"/>
      <c r="CB247" s="65"/>
      <c r="CC247" s="65">
        <v>2119000000</v>
      </c>
      <c r="CD247" s="65"/>
      <c r="CE247" s="65"/>
      <c r="CF247" s="53">
        <v>3167000000</v>
      </c>
      <c r="CG247" s="48">
        <v>8606000000</v>
      </c>
      <c r="CH247" s="74">
        <v>15469000000</v>
      </c>
      <c r="CI247" s="48"/>
      <c r="CJ247" s="47">
        <v>2259000000</v>
      </c>
      <c r="CK247" s="65"/>
      <c r="CL247" s="65"/>
      <c r="CM247" s="53"/>
      <c r="CN247" s="38">
        <v>-6462000000</v>
      </c>
      <c r="CO247" s="65">
        <v>13832000000</v>
      </c>
      <c r="CP247" s="53">
        <v>12000000</v>
      </c>
      <c r="CQ247" s="38">
        <v>9641000000</v>
      </c>
      <c r="CR247" s="65"/>
      <c r="CS247" s="51">
        <v>9641000000</v>
      </c>
      <c r="CT247" s="48">
        <v>25110000000</v>
      </c>
    </row>
    <row r="248" spans="1:98" x14ac:dyDescent="0.2">
      <c r="A248" s="63" t="s">
        <v>766</v>
      </c>
      <c r="B248" s="63" t="s">
        <v>767</v>
      </c>
      <c r="C248" s="63" t="str">
        <f>VLOOKUP(A248,'[1]S&amp;P 500 Wikipedia'!A:D,3,FALSE)</f>
        <v>Materials</v>
      </c>
      <c r="D248" s="63">
        <v>378183</v>
      </c>
      <c r="E248" s="63" t="s">
        <v>16</v>
      </c>
      <c r="F248" s="63">
        <v>2017</v>
      </c>
      <c r="G248" s="63" t="s">
        <v>17</v>
      </c>
      <c r="H248" s="64">
        <v>43100</v>
      </c>
      <c r="I248" s="64">
        <v>43153</v>
      </c>
      <c r="J248" s="64">
        <v>43517</v>
      </c>
      <c r="K248" s="63">
        <v>394000000</v>
      </c>
      <c r="L248" s="63">
        <v>395000000</v>
      </c>
      <c r="M248" s="63" t="s">
        <v>1769</v>
      </c>
      <c r="N248" s="47">
        <v>2830000000</v>
      </c>
      <c r="O248" s="65">
        <v>1523000000</v>
      </c>
      <c r="P248" s="53">
        <v>1307000000</v>
      </c>
      <c r="Q248" s="47">
        <v>3359000000</v>
      </c>
      <c r="R248" s="65">
        <v>3359000000</v>
      </c>
      <c r="S248" s="53"/>
      <c r="T248" s="48"/>
      <c r="U248" s="47">
        <v>4217000000</v>
      </c>
      <c r="V248" s="65"/>
      <c r="W248" s="65"/>
      <c r="X248" s="65"/>
      <c r="Y248" s="53"/>
      <c r="Z248" s="48">
        <v>1332000000</v>
      </c>
      <c r="AA248" s="48">
        <v>1147000000</v>
      </c>
      <c r="AB248" s="48"/>
      <c r="AC248" s="48"/>
      <c r="AD248" s="48"/>
      <c r="AE248" s="48"/>
      <c r="AF248" s="48"/>
      <c r="AG248" s="48">
        <v>185000000</v>
      </c>
      <c r="AH248" s="48">
        <v>11738000000</v>
      </c>
      <c r="AI248" s="47">
        <v>10997000000</v>
      </c>
      <c r="AJ248" s="65"/>
      <c r="AK248" s="53"/>
      <c r="AL248" s="47">
        <v>2072000000</v>
      </c>
      <c r="AM248" s="65"/>
      <c r="AN248" s="65"/>
      <c r="AO248" s="53"/>
      <c r="AP248" s="47">
        <v>1399000000</v>
      </c>
      <c r="AQ248" s="65">
        <v>568000000</v>
      </c>
      <c r="AR248" s="65">
        <v>570000000</v>
      </c>
      <c r="AS248" s="65"/>
      <c r="AT248" s="65"/>
      <c r="AU248" s="65"/>
      <c r="AV248" s="65"/>
      <c r="AW248" s="65"/>
      <c r="AX248" s="65"/>
      <c r="AY248" s="65"/>
      <c r="AZ248" s="53">
        <v>261000000</v>
      </c>
      <c r="BA248" s="48">
        <v>14468000000</v>
      </c>
      <c r="BB248" s="48">
        <v>26206000000</v>
      </c>
      <c r="BC248" s="47">
        <v>4070000000</v>
      </c>
      <c r="BD248" s="65">
        <v>2258000000</v>
      </c>
      <c r="BE248" s="65"/>
      <c r="BF248" s="65"/>
      <c r="BG248" s="53">
        <v>1812000000</v>
      </c>
      <c r="BH248" s="47">
        <v>70000000</v>
      </c>
      <c r="BI248" s="65"/>
      <c r="BJ248" s="65"/>
      <c r="BK248" s="53"/>
      <c r="BL248" s="47">
        <v>637000000</v>
      </c>
      <c r="BM248" s="65"/>
      <c r="BN248" s="65"/>
      <c r="BO248" s="65"/>
      <c r="BP248" s="65"/>
      <c r="BQ248" s="53">
        <v>637000000</v>
      </c>
      <c r="BR248" s="48">
        <v>4777000000</v>
      </c>
      <c r="BS248" s="47">
        <v>8549000000</v>
      </c>
      <c r="BT248" s="65"/>
      <c r="BU248" s="53"/>
      <c r="BV248" s="47">
        <v>3930000000</v>
      </c>
      <c r="BW248" s="65"/>
      <c r="BX248" s="65"/>
      <c r="BY248" s="65"/>
      <c r="BZ248" s="65"/>
      <c r="CA248" s="65"/>
      <c r="CB248" s="65"/>
      <c r="CC248" s="65">
        <v>1655000000</v>
      </c>
      <c r="CD248" s="65"/>
      <c r="CE248" s="65"/>
      <c r="CF248" s="53">
        <v>2275000000</v>
      </c>
      <c r="CG248" s="48">
        <v>12479000000</v>
      </c>
      <c r="CH248" s="74">
        <v>17256000000</v>
      </c>
      <c r="CI248" s="48"/>
      <c r="CJ248" s="47">
        <v>10237000000</v>
      </c>
      <c r="CK248" s="65"/>
      <c r="CL248" s="65"/>
      <c r="CM248" s="53"/>
      <c r="CN248" s="38">
        <v>-15749000000</v>
      </c>
      <c r="CO248" s="65">
        <v>15746000000</v>
      </c>
      <c r="CP248" s="53">
        <v>-1285000000</v>
      </c>
      <c r="CQ248" s="38">
        <v>8949000000</v>
      </c>
      <c r="CR248" s="65">
        <v>1000000</v>
      </c>
      <c r="CS248" s="51">
        <v>8950000000</v>
      </c>
      <c r="CT248" s="48">
        <v>26206000000</v>
      </c>
    </row>
    <row r="249" spans="1:98" x14ac:dyDescent="0.2">
      <c r="A249" s="63" t="s">
        <v>754</v>
      </c>
      <c r="B249" s="63" t="s">
        <v>755</v>
      </c>
      <c r="C249" s="63" t="str">
        <f>VLOOKUP(A249,'[1]S&amp;P 500 Wikipedia'!A:D,3,FALSE)</f>
        <v>Communication Services</v>
      </c>
      <c r="D249" s="63">
        <v>682157</v>
      </c>
      <c r="E249" s="63" t="s">
        <v>16</v>
      </c>
      <c r="F249" s="63">
        <v>2017</v>
      </c>
      <c r="G249" s="63" t="s">
        <v>17</v>
      </c>
      <c r="H249" s="64">
        <v>43100</v>
      </c>
      <c r="I249" s="64">
        <v>43158</v>
      </c>
      <c r="J249" s="64">
        <v>43223</v>
      </c>
      <c r="K249" s="63">
        <v>205987846</v>
      </c>
      <c r="L249" s="63">
        <v>178952725</v>
      </c>
      <c r="M249" s="63" t="s">
        <v>2535</v>
      </c>
      <c r="N249" s="47">
        <v>1825322000</v>
      </c>
      <c r="O249" s="65">
        <v>1825322000</v>
      </c>
      <c r="P249" s="53"/>
      <c r="Q249" s="47">
        <v>725304000</v>
      </c>
      <c r="R249" s="65">
        <v>725304000</v>
      </c>
      <c r="S249" s="53"/>
      <c r="T249" s="48"/>
      <c r="U249" s="47"/>
      <c r="V249" s="65"/>
      <c r="W249" s="65"/>
      <c r="X249" s="65"/>
      <c r="Y249" s="53"/>
      <c r="Z249" s="48">
        <v>602116000</v>
      </c>
      <c r="AA249" s="48">
        <v>546713000</v>
      </c>
      <c r="AB249" s="48"/>
      <c r="AC249" s="48"/>
      <c r="AD249" s="48"/>
      <c r="AE249" s="48"/>
      <c r="AF249" s="48"/>
      <c r="AG249" s="48">
        <v>55403000</v>
      </c>
      <c r="AH249" s="48">
        <v>3152742000</v>
      </c>
      <c r="AI249" s="47">
        <v>885936000</v>
      </c>
      <c r="AJ249" s="65"/>
      <c r="AK249" s="53"/>
      <c r="AL249" s="47"/>
      <c r="AM249" s="65"/>
      <c r="AN249" s="65"/>
      <c r="AO249" s="53"/>
      <c r="AP249" s="47">
        <v>3465585000</v>
      </c>
      <c r="AQ249" s="65">
        <v>1098288000</v>
      </c>
      <c r="AR249" s="65">
        <v>1754589000</v>
      </c>
      <c r="AS249" s="65"/>
      <c r="AT249" s="65"/>
      <c r="AU249" s="65"/>
      <c r="AV249" s="65"/>
      <c r="AW249" s="65"/>
      <c r="AX249" s="65"/>
      <c r="AY249" s="65"/>
      <c r="AZ249" s="53">
        <v>612708000</v>
      </c>
      <c r="BA249" s="48">
        <v>4351521000</v>
      </c>
      <c r="BB249" s="48">
        <v>7504263000</v>
      </c>
      <c r="BC249" s="47">
        <v>2143549000</v>
      </c>
      <c r="BD249" s="65">
        <v>85666000</v>
      </c>
      <c r="BE249" s="65"/>
      <c r="BF249" s="65"/>
      <c r="BG249" s="53">
        <v>2057883000</v>
      </c>
      <c r="BH249" s="47">
        <v>347593000</v>
      </c>
      <c r="BI249" s="65"/>
      <c r="BJ249" s="65"/>
      <c r="BK249" s="53"/>
      <c r="BL249" s="47">
        <v>1085858000</v>
      </c>
      <c r="BM249" s="65">
        <v>925220000</v>
      </c>
      <c r="BN249" s="65"/>
      <c r="BO249" s="65"/>
      <c r="BP249" s="65"/>
      <c r="BQ249" s="53">
        <v>160638000</v>
      </c>
      <c r="BR249" s="48">
        <v>3577000000</v>
      </c>
      <c r="BS249" s="47">
        <v>1952366000</v>
      </c>
      <c r="BT249" s="65"/>
      <c r="BU249" s="53"/>
      <c r="BV249" s="47">
        <v>312026000</v>
      </c>
      <c r="BW249" s="65"/>
      <c r="BX249" s="65"/>
      <c r="BY249" s="65"/>
      <c r="BZ249" s="65"/>
      <c r="CA249" s="65"/>
      <c r="CB249" s="65"/>
      <c r="CC249" s="65">
        <v>137635000</v>
      </c>
      <c r="CD249" s="65"/>
      <c r="CE249" s="65"/>
      <c r="CF249" s="53">
        <v>174391000</v>
      </c>
      <c r="CG249" s="48">
        <v>2264392000</v>
      </c>
      <c r="CH249" s="74">
        <v>5841392000</v>
      </c>
      <c r="CI249" s="48"/>
      <c r="CJ249" s="47">
        <v>2376075000</v>
      </c>
      <c r="CK249" s="65"/>
      <c r="CL249" s="65"/>
      <c r="CM249" s="53"/>
      <c r="CN249" s="38">
        <v>-6865000</v>
      </c>
      <c r="CO249" s="65">
        <v>-1079472000</v>
      </c>
      <c r="CP249" s="53">
        <v>-108542000</v>
      </c>
      <c r="CQ249" s="38">
        <v>1181196000</v>
      </c>
      <c r="CR249" s="65">
        <v>481675000</v>
      </c>
      <c r="CS249" s="51">
        <v>1662871000</v>
      </c>
      <c r="CT249" s="48">
        <v>7504263000</v>
      </c>
    </row>
    <row r="250" spans="1:98" x14ac:dyDescent="0.2">
      <c r="A250" s="63" t="s">
        <v>787</v>
      </c>
      <c r="B250" s="63" t="s">
        <v>788</v>
      </c>
      <c r="C250" s="63" t="str">
        <f>VLOOKUP(A250,'[1]S&amp;P 500 Wikipedia'!A:D,3,FALSE)</f>
        <v>Information Technology</v>
      </c>
      <c r="D250" s="63">
        <v>331628</v>
      </c>
      <c r="E250" s="63" t="s">
        <v>16</v>
      </c>
      <c r="F250" s="63">
        <v>2017</v>
      </c>
      <c r="G250" s="63" t="s">
        <v>17</v>
      </c>
      <c r="H250" s="64">
        <v>43100</v>
      </c>
      <c r="I250" s="64">
        <v>43145</v>
      </c>
      <c r="J250" s="64">
        <v>43403</v>
      </c>
      <c r="K250" s="63">
        <v>1057000000</v>
      </c>
      <c r="L250" s="63">
        <v>1063000000</v>
      </c>
      <c r="M250" s="63" t="s">
        <v>2536</v>
      </c>
      <c r="N250" s="47">
        <v>7782000000</v>
      </c>
      <c r="O250" s="65">
        <v>5933000000</v>
      </c>
      <c r="P250" s="53">
        <v>1849000000</v>
      </c>
      <c r="Q250" s="47">
        <v>1969000000</v>
      </c>
      <c r="R250" s="65">
        <v>1969000000</v>
      </c>
      <c r="S250" s="53"/>
      <c r="T250" s="48"/>
      <c r="U250" s="47"/>
      <c r="V250" s="65"/>
      <c r="W250" s="65"/>
      <c r="X250" s="65"/>
      <c r="Y250" s="53"/>
      <c r="Z250" s="48">
        <v>4046000000</v>
      </c>
      <c r="AA250" s="48">
        <v>1040000000</v>
      </c>
      <c r="AB250" s="48"/>
      <c r="AC250" s="48"/>
      <c r="AD250" s="48"/>
      <c r="AE250" s="48"/>
      <c r="AF250" s="48"/>
      <c r="AG250" s="48">
        <v>3006000000</v>
      </c>
      <c r="AH250" s="48">
        <v>13797000000</v>
      </c>
      <c r="AI250" s="47">
        <v>829000000</v>
      </c>
      <c r="AJ250" s="65"/>
      <c r="AK250" s="53"/>
      <c r="AL250" s="47"/>
      <c r="AM250" s="65"/>
      <c r="AN250" s="65"/>
      <c r="AO250" s="53"/>
      <c r="AP250" s="47">
        <v>6703000000</v>
      </c>
      <c r="AQ250" s="65"/>
      <c r="AR250" s="65">
        <v>3035000000</v>
      </c>
      <c r="AS250" s="65">
        <v>1120000000</v>
      </c>
      <c r="AT250" s="65"/>
      <c r="AU250" s="65">
        <v>250000000</v>
      </c>
      <c r="AV250" s="65"/>
      <c r="AW250" s="65"/>
      <c r="AX250" s="65"/>
      <c r="AY250" s="65"/>
      <c r="AZ250" s="53">
        <v>2298000000</v>
      </c>
      <c r="BA250" s="48">
        <v>7532000000</v>
      </c>
      <c r="BB250" s="48">
        <v>21329000000</v>
      </c>
      <c r="BC250" s="47">
        <v>5573000000</v>
      </c>
      <c r="BD250" s="65">
        <v>933000000</v>
      </c>
      <c r="BE250" s="65"/>
      <c r="BF250" s="65"/>
      <c r="BG250" s="53">
        <v>4640000000</v>
      </c>
      <c r="BH250" s="47">
        <v>0</v>
      </c>
      <c r="BI250" s="65"/>
      <c r="BJ250" s="65"/>
      <c r="BK250" s="53"/>
      <c r="BL250" s="47">
        <v>3220000000</v>
      </c>
      <c r="BM250" s="65"/>
      <c r="BN250" s="65"/>
      <c r="BO250" s="65"/>
      <c r="BP250" s="65"/>
      <c r="BQ250" s="53">
        <v>3220000000</v>
      </c>
      <c r="BR250" s="48">
        <v>8793000000</v>
      </c>
      <c r="BS250" s="47">
        <v>5424000000</v>
      </c>
      <c r="BT250" s="65"/>
      <c r="BU250" s="53"/>
      <c r="BV250" s="47">
        <v>1544000000</v>
      </c>
      <c r="BW250" s="65"/>
      <c r="BX250" s="65"/>
      <c r="BY250" s="65"/>
      <c r="BZ250" s="65"/>
      <c r="CA250" s="65"/>
      <c r="CB250" s="65"/>
      <c r="CC250" s="65">
        <v>106000000</v>
      </c>
      <c r="CD250" s="65"/>
      <c r="CE250" s="65"/>
      <c r="CF250" s="53">
        <v>1438000000</v>
      </c>
      <c r="CG250" s="48">
        <v>6968000000</v>
      </c>
      <c r="CH250" s="74">
        <v>15761000000</v>
      </c>
      <c r="CI250" s="48"/>
      <c r="CJ250" s="47">
        <v>4365000000</v>
      </c>
      <c r="CK250" s="65"/>
      <c r="CL250" s="65"/>
      <c r="CM250" s="53"/>
      <c r="CN250" s="38">
        <v>-20764000000</v>
      </c>
      <c r="CO250" s="65">
        <v>22364000000</v>
      </c>
      <c r="CP250" s="53">
        <v>-497000000</v>
      </c>
      <c r="CQ250" s="38">
        <v>5468000000</v>
      </c>
      <c r="CR250" s="65">
        <v>100000000</v>
      </c>
      <c r="CS250" s="51">
        <v>5568000000</v>
      </c>
      <c r="CT250" s="48">
        <v>21329000000</v>
      </c>
    </row>
    <row r="251" spans="1:98" x14ac:dyDescent="0.2">
      <c r="A251" s="63" t="s">
        <v>823</v>
      </c>
      <c r="B251" s="63" t="s">
        <v>824</v>
      </c>
      <c r="C251" s="63" t="str">
        <f>VLOOKUP(A251,'[1]S&amp;P 500 Wikipedia'!A:D,3,FALSE)</f>
        <v>Real Estate</v>
      </c>
      <c r="D251" s="63">
        <v>744578</v>
      </c>
      <c r="E251" s="63" t="s">
        <v>16</v>
      </c>
      <c r="F251" s="63">
        <v>2010</v>
      </c>
      <c r="G251" s="63" t="s">
        <v>17</v>
      </c>
      <c r="H251" s="64">
        <v>40543</v>
      </c>
      <c r="I251" s="64">
        <v>40578</v>
      </c>
      <c r="J251" s="64">
        <v>40963</v>
      </c>
      <c r="K251" s="63">
        <v>34307000</v>
      </c>
      <c r="L251" s="63">
        <v>34488000</v>
      </c>
      <c r="M251" s="63" t="s">
        <v>2537</v>
      </c>
      <c r="N251" s="47">
        <v>45942000</v>
      </c>
      <c r="O251" s="65">
        <v>45942000</v>
      </c>
      <c r="P251" s="53"/>
      <c r="Q251" s="47"/>
      <c r="R251" s="65"/>
      <c r="S251" s="53"/>
      <c r="T251" s="48"/>
      <c r="U251" s="47"/>
      <c r="V251" s="65"/>
      <c r="W251" s="65"/>
      <c r="X251" s="65"/>
      <c r="Y251" s="53"/>
      <c r="Z251" s="48">
        <v>1514000</v>
      </c>
      <c r="AA251" s="48"/>
      <c r="AB251" s="48"/>
      <c r="AC251" s="48"/>
      <c r="AD251" s="48"/>
      <c r="AE251" s="48"/>
      <c r="AF251" s="48"/>
      <c r="AG251" s="48">
        <v>1514000</v>
      </c>
      <c r="AH251" s="48">
        <v>47456000</v>
      </c>
      <c r="AI251" s="47">
        <v>2057911000</v>
      </c>
      <c r="AJ251" s="65">
        <v>2921847000</v>
      </c>
      <c r="AK251" s="53">
        <v>-863936000</v>
      </c>
      <c r="AL251" s="47"/>
      <c r="AM251" s="65"/>
      <c r="AN251" s="65"/>
      <c r="AO251" s="53"/>
      <c r="AP251" s="47">
        <v>70681000</v>
      </c>
      <c r="AQ251" s="65"/>
      <c r="AR251" s="65">
        <v>4106000</v>
      </c>
      <c r="AS251" s="65"/>
      <c r="AT251" s="65"/>
      <c r="AU251" s="65"/>
      <c r="AV251" s="65"/>
      <c r="AW251" s="65"/>
      <c r="AX251" s="65"/>
      <c r="AY251" s="65">
        <v>17505000</v>
      </c>
      <c r="AZ251" s="53">
        <v>49070000</v>
      </c>
      <c r="BA251" s="48">
        <v>2128592000</v>
      </c>
      <c r="BB251" s="48">
        <v>2176048000</v>
      </c>
      <c r="BC251" s="47">
        <v>75814000</v>
      </c>
      <c r="BD251" s="65">
        <v>1815000</v>
      </c>
      <c r="BE251" s="65"/>
      <c r="BF251" s="65"/>
      <c r="BG251" s="53">
        <v>73999000</v>
      </c>
      <c r="BH251" s="47">
        <v>1500193000</v>
      </c>
      <c r="BI251" s="65"/>
      <c r="BJ251" s="65"/>
      <c r="BK251" s="53"/>
      <c r="BL251" s="47">
        <v>48956000</v>
      </c>
      <c r="BM251" s="65"/>
      <c r="BN251" s="65"/>
      <c r="BO251" s="65"/>
      <c r="BP251" s="65"/>
      <c r="BQ251" s="53">
        <v>48956000</v>
      </c>
      <c r="BR251" s="48">
        <v>1624963000</v>
      </c>
      <c r="BS251" s="47"/>
      <c r="BT251" s="65"/>
      <c r="BU251" s="53"/>
      <c r="BV251" s="47">
        <v>10457000</v>
      </c>
      <c r="BW251" s="65"/>
      <c r="BX251" s="65"/>
      <c r="BY251" s="65"/>
      <c r="BZ251" s="65"/>
      <c r="CA251" s="65"/>
      <c r="CB251" s="65"/>
      <c r="CC251" s="65"/>
      <c r="CD251" s="65"/>
      <c r="CE251" s="65"/>
      <c r="CF251" s="53">
        <v>10457000</v>
      </c>
      <c r="CG251" s="48">
        <v>10457000</v>
      </c>
      <c r="CH251" s="74">
        <v>1635420000</v>
      </c>
      <c r="CI251" s="48"/>
      <c r="CJ251" s="47">
        <v>1142371000</v>
      </c>
      <c r="CK251" s="65"/>
      <c r="CL251" s="65"/>
      <c r="CM251" s="53"/>
      <c r="CN251" s="38"/>
      <c r="CO251" s="65"/>
      <c r="CP251" s="53">
        <v>-623868000</v>
      </c>
      <c r="CQ251" s="38">
        <v>518503000</v>
      </c>
      <c r="CR251" s="65">
        <v>22125000</v>
      </c>
      <c r="CS251" s="51">
        <v>540628000</v>
      </c>
      <c r="CT251" s="48">
        <v>2176048000</v>
      </c>
    </row>
    <row r="252" spans="1:98" x14ac:dyDescent="0.2">
      <c r="A252" s="63" t="s">
        <v>778</v>
      </c>
      <c r="B252" s="63" t="s">
        <v>779</v>
      </c>
      <c r="C252" s="63" t="str">
        <f>VLOOKUP(A252,'[1]S&amp;P 500 Wikipedia'!A:D,3,FALSE)</f>
        <v>Consumer Discretionary</v>
      </c>
      <c r="D252" s="63">
        <v>98192</v>
      </c>
      <c r="E252" s="63" t="s">
        <v>16</v>
      </c>
      <c r="F252" s="63">
        <v>2017</v>
      </c>
      <c r="G252" s="63" t="s">
        <v>17</v>
      </c>
      <c r="H252" s="64">
        <v>43100</v>
      </c>
      <c r="I252" s="64">
        <v>43146</v>
      </c>
      <c r="J252" s="64">
        <v>43230</v>
      </c>
      <c r="K252" s="63">
        <v>365100000</v>
      </c>
      <c r="L252" s="63">
        <v>370000000</v>
      </c>
      <c r="M252" s="63" t="s">
        <v>2538</v>
      </c>
      <c r="N252" s="47">
        <v>383000000</v>
      </c>
      <c r="O252" s="65">
        <v>383000000</v>
      </c>
      <c r="P252" s="53"/>
      <c r="Q252" s="47">
        <v>1973000000</v>
      </c>
      <c r="R252" s="65"/>
      <c r="S252" s="53"/>
      <c r="T252" s="48"/>
      <c r="U252" s="47"/>
      <c r="V252" s="65"/>
      <c r="W252" s="65"/>
      <c r="X252" s="65"/>
      <c r="Y252" s="53"/>
      <c r="Z252" s="48">
        <v>384000000</v>
      </c>
      <c r="AA252" s="48">
        <v>235000000</v>
      </c>
      <c r="AB252" s="48"/>
      <c r="AC252" s="48">
        <v>149000000</v>
      </c>
      <c r="AD252" s="48"/>
      <c r="AE252" s="48"/>
      <c r="AF252" s="48"/>
      <c r="AG252" s="48"/>
      <c r="AH252" s="48">
        <v>2740000000</v>
      </c>
      <c r="AI252" s="47">
        <v>1793000000</v>
      </c>
      <c r="AJ252" s="65"/>
      <c r="AK252" s="53"/>
      <c r="AL252" s="47"/>
      <c r="AM252" s="65"/>
      <c r="AN252" s="65"/>
      <c r="AO252" s="53"/>
      <c r="AP252" s="47">
        <v>19313000000</v>
      </c>
      <c r="AQ252" s="65">
        <v>2622000000</v>
      </c>
      <c r="AR252" s="65">
        <v>9207000000</v>
      </c>
      <c r="AS252" s="65"/>
      <c r="AT252" s="65"/>
      <c r="AU252" s="65">
        <v>93000000</v>
      </c>
      <c r="AV252" s="65"/>
      <c r="AW252" s="65"/>
      <c r="AX252" s="65"/>
      <c r="AY252" s="65">
        <v>734000000</v>
      </c>
      <c r="AZ252" s="53">
        <v>6657000000</v>
      </c>
      <c r="BA252" s="48">
        <v>21106000000</v>
      </c>
      <c r="BB252" s="48">
        <v>23846000000</v>
      </c>
      <c r="BC252" s="47">
        <v>1997000000</v>
      </c>
      <c r="BD252" s="65">
        <v>783000000</v>
      </c>
      <c r="BE252" s="65"/>
      <c r="BF252" s="65"/>
      <c r="BG252" s="53">
        <v>1214000000</v>
      </c>
      <c r="BH252" s="47">
        <v>398000000</v>
      </c>
      <c r="BI252" s="65"/>
      <c r="BJ252" s="65"/>
      <c r="BK252" s="53">
        <v>398000000</v>
      </c>
      <c r="BL252" s="47">
        <v>3412000000</v>
      </c>
      <c r="BM252" s="65"/>
      <c r="BN252" s="65"/>
      <c r="BO252" s="65"/>
      <c r="BP252" s="65"/>
      <c r="BQ252" s="53">
        <v>3412000000</v>
      </c>
      <c r="BR252" s="48">
        <v>5807000000</v>
      </c>
      <c r="BS252" s="47">
        <v>7840000000</v>
      </c>
      <c r="BT252" s="65"/>
      <c r="BU252" s="53"/>
      <c r="BV252" s="47">
        <v>6617000000</v>
      </c>
      <c r="BW252" s="65"/>
      <c r="BX252" s="65"/>
      <c r="BY252" s="65"/>
      <c r="BZ252" s="65"/>
      <c r="CA252" s="65"/>
      <c r="CB252" s="65">
        <v>583000000</v>
      </c>
      <c r="CC252" s="65">
        <v>605000000</v>
      </c>
      <c r="CD252" s="65"/>
      <c r="CE252" s="65"/>
      <c r="CF252" s="53">
        <v>5429000000</v>
      </c>
      <c r="CG252" s="48">
        <v>14457000000</v>
      </c>
      <c r="CH252" s="74">
        <v>20264000000</v>
      </c>
      <c r="CI252" s="48"/>
      <c r="CJ252" s="47">
        <v>5775000000</v>
      </c>
      <c r="CK252" s="65">
        <v>5000000</v>
      </c>
      <c r="CL252" s="65">
        <v>5770000000</v>
      </c>
      <c r="CM252" s="53"/>
      <c r="CN252" s="38">
        <v>-9418000000</v>
      </c>
      <c r="CO252" s="65">
        <v>7242000000</v>
      </c>
      <c r="CP252" s="53">
        <v>-17000000</v>
      </c>
      <c r="CQ252" s="38">
        <v>3582000000</v>
      </c>
      <c r="CR252" s="65"/>
      <c r="CS252" s="51">
        <v>3582000000</v>
      </c>
      <c r="CT252" s="48">
        <v>23846000000</v>
      </c>
    </row>
    <row r="253" spans="1:98" x14ac:dyDescent="0.2">
      <c r="A253" s="63" t="s">
        <v>784</v>
      </c>
      <c r="B253" s="63" t="s">
        <v>785</v>
      </c>
      <c r="C253" s="63" t="str">
        <f>VLOOKUP(A253,'[1]S&amp;P 500 Wikipedia'!A:D,3,FALSE)</f>
        <v>Industrials</v>
      </c>
      <c r="D253" s="63">
        <v>255010</v>
      </c>
      <c r="E253" s="63" t="s">
        <v>16</v>
      </c>
      <c r="F253" s="63">
        <v>2017</v>
      </c>
      <c r="G253" s="63" t="s">
        <v>17</v>
      </c>
      <c r="H253" s="64">
        <v>43100</v>
      </c>
      <c r="I253" s="64">
        <v>43139</v>
      </c>
      <c r="J253" s="64">
        <v>43139</v>
      </c>
      <c r="K253" s="63">
        <v>311000000</v>
      </c>
      <c r="L253" s="63">
        <v>316000000</v>
      </c>
      <c r="M253" s="63" t="s">
        <v>2252</v>
      </c>
      <c r="N253" s="47">
        <v>1302000000</v>
      </c>
      <c r="O253" s="65">
        <v>1194000000</v>
      </c>
      <c r="P253" s="53">
        <v>108000000</v>
      </c>
      <c r="Q253" s="47">
        <v>1021000000</v>
      </c>
      <c r="R253" s="65"/>
      <c r="S253" s="53"/>
      <c r="T253" s="48"/>
      <c r="U253" s="47">
        <v>796000000</v>
      </c>
      <c r="V253" s="65"/>
      <c r="W253" s="65"/>
      <c r="X253" s="65"/>
      <c r="Y253" s="53"/>
      <c r="Z253" s="48">
        <v>96000000</v>
      </c>
      <c r="AA253" s="48">
        <v>96000000</v>
      </c>
      <c r="AB253" s="48"/>
      <c r="AC253" s="48"/>
      <c r="AD253" s="48"/>
      <c r="AE253" s="48"/>
      <c r="AF253" s="48"/>
      <c r="AG253" s="48"/>
      <c r="AH253" s="48">
        <v>3215000000</v>
      </c>
      <c r="AI253" s="47">
        <v>1129000000</v>
      </c>
      <c r="AJ253" s="65"/>
      <c r="AK253" s="53"/>
      <c r="AL253" s="47"/>
      <c r="AM253" s="65"/>
      <c r="AN253" s="65"/>
      <c r="AO253" s="53"/>
      <c r="AP253" s="47">
        <v>1144000000</v>
      </c>
      <c r="AQ253" s="65"/>
      <c r="AR253" s="65">
        <v>841000000</v>
      </c>
      <c r="AS253" s="65">
        <v>187000000</v>
      </c>
      <c r="AT253" s="65"/>
      <c r="AU253" s="65"/>
      <c r="AV253" s="65"/>
      <c r="AW253" s="65"/>
      <c r="AX253" s="65"/>
      <c r="AY253" s="65"/>
      <c r="AZ253" s="53">
        <v>116000000</v>
      </c>
      <c r="BA253" s="48">
        <v>2273000000</v>
      </c>
      <c r="BB253" s="48">
        <v>5488000000</v>
      </c>
      <c r="BC253" s="47">
        <v>1512000000</v>
      </c>
      <c r="BD253" s="65">
        <v>824000000</v>
      </c>
      <c r="BE253" s="65"/>
      <c r="BF253" s="65"/>
      <c r="BG253" s="53">
        <v>688000000</v>
      </c>
      <c r="BH253" s="47"/>
      <c r="BI253" s="65"/>
      <c r="BJ253" s="65"/>
      <c r="BK253" s="53"/>
      <c r="BL253" s="47">
        <v>116000000</v>
      </c>
      <c r="BM253" s="65"/>
      <c r="BN253" s="65"/>
      <c r="BO253" s="65"/>
      <c r="BP253" s="65"/>
      <c r="BQ253" s="53">
        <v>116000000</v>
      </c>
      <c r="BR253" s="48">
        <v>1628000000</v>
      </c>
      <c r="BS253" s="47">
        <v>2969000000</v>
      </c>
      <c r="BT253" s="65"/>
      <c r="BU253" s="53"/>
      <c r="BV253" s="47">
        <v>715000000</v>
      </c>
      <c r="BW253" s="65"/>
      <c r="BX253" s="65"/>
      <c r="BY253" s="65"/>
      <c r="BZ253" s="65"/>
      <c r="CA253" s="65"/>
      <c r="CB253" s="65"/>
      <c r="CC253" s="65"/>
      <c r="CD253" s="65"/>
      <c r="CE253" s="65"/>
      <c r="CF253" s="53">
        <v>715000000</v>
      </c>
      <c r="CG253" s="48">
        <v>3684000000</v>
      </c>
      <c r="CH253" s="74">
        <v>5312000000</v>
      </c>
      <c r="CI253" s="48">
        <v>0</v>
      </c>
      <c r="CJ253" s="47">
        <v>310000000</v>
      </c>
      <c r="CK253" s="65"/>
      <c r="CL253" s="65"/>
      <c r="CM253" s="53"/>
      <c r="CN253" s="38"/>
      <c r="CO253" s="65">
        <v>-305000000</v>
      </c>
      <c r="CP253" s="53">
        <v>-65000000</v>
      </c>
      <c r="CQ253" s="38">
        <v>-60000000</v>
      </c>
      <c r="CR253" s="65">
        <v>236000000</v>
      </c>
      <c r="CS253" s="51">
        <v>176000000</v>
      </c>
      <c r="CT253" s="48">
        <v>5488000000</v>
      </c>
    </row>
    <row r="254" spans="1:98" x14ac:dyDescent="0.2">
      <c r="A254" s="63" t="s">
        <v>796</v>
      </c>
      <c r="B254" s="63" t="s">
        <v>797</v>
      </c>
      <c r="C254" s="63" t="str">
        <f>VLOOKUP(A254,'[1]S&amp;P 500 Wikipedia'!A:D,3,FALSE)</f>
        <v>Consumer Discretionary</v>
      </c>
      <c r="D254" s="63">
        <v>243628</v>
      </c>
      <c r="E254" s="63" t="s">
        <v>16</v>
      </c>
      <c r="F254" s="63">
        <v>2017</v>
      </c>
      <c r="G254" s="63" t="s">
        <v>17</v>
      </c>
      <c r="H254" s="64">
        <v>43100</v>
      </c>
      <c r="I254" s="64">
        <v>43154</v>
      </c>
      <c r="J254" s="64">
        <v>43228</v>
      </c>
      <c r="K254" s="63">
        <v>793900000</v>
      </c>
      <c r="L254" s="63">
        <v>804100000</v>
      </c>
      <c r="M254" s="63" t="s">
        <v>2539</v>
      </c>
      <c r="N254" s="47">
        <v>2463800000</v>
      </c>
      <c r="O254" s="65">
        <v>2463800000</v>
      </c>
      <c r="P254" s="53"/>
      <c r="Q254" s="47">
        <v>1976200000</v>
      </c>
      <c r="R254" s="65"/>
      <c r="S254" s="53"/>
      <c r="T254" s="48"/>
      <c r="U254" s="47">
        <v>58800000</v>
      </c>
      <c r="V254" s="65"/>
      <c r="W254" s="65"/>
      <c r="X254" s="65"/>
      <c r="Y254" s="53"/>
      <c r="Z254" s="48">
        <v>828400000</v>
      </c>
      <c r="AA254" s="48">
        <v>828400000</v>
      </c>
      <c r="AB254" s="48"/>
      <c r="AC254" s="48"/>
      <c r="AD254" s="48"/>
      <c r="AE254" s="48"/>
      <c r="AF254" s="48"/>
      <c r="AG254" s="48"/>
      <c r="AH254" s="48">
        <v>5327200000</v>
      </c>
      <c r="AI254" s="47">
        <v>22448300000</v>
      </c>
      <c r="AJ254" s="65">
        <v>36626400000</v>
      </c>
      <c r="AK254" s="53">
        <v>-14178100000</v>
      </c>
      <c r="AL254" s="47"/>
      <c r="AM254" s="65"/>
      <c r="AN254" s="65"/>
      <c r="AO254" s="53"/>
      <c r="AP254" s="47">
        <v>6028200000</v>
      </c>
      <c r="AQ254" s="65"/>
      <c r="AR254" s="65">
        <v>2379700000</v>
      </c>
      <c r="AS254" s="65"/>
      <c r="AT254" s="65"/>
      <c r="AU254" s="65"/>
      <c r="AV254" s="65"/>
      <c r="AW254" s="65"/>
      <c r="AX254" s="65"/>
      <c r="AY254" s="65">
        <v>1085700000</v>
      </c>
      <c r="AZ254" s="53">
        <v>2562800000</v>
      </c>
      <c r="BA254" s="48">
        <v>28476500000</v>
      </c>
      <c r="BB254" s="48">
        <v>33803700000</v>
      </c>
      <c r="BC254" s="47">
        <v>2890600000</v>
      </c>
      <c r="BD254" s="65">
        <v>924800000</v>
      </c>
      <c r="BE254" s="65">
        <v>541200000</v>
      </c>
      <c r="BF254" s="65">
        <v>278400000</v>
      </c>
      <c r="BG254" s="53">
        <v>1146200000</v>
      </c>
      <c r="BH254" s="47"/>
      <c r="BI254" s="65"/>
      <c r="BJ254" s="65"/>
      <c r="BK254" s="53"/>
      <c r="BL254" s="47"/>
      <c r="BM254" s="65"/>
      <c r="BN254" s="65"/>
      <c r="BO254" s="65"/>
      <c r="BP254" s="65"/>
      <c r="BQ254" s="53"/>
      <c r="BR254" s="48">
        <v>2890600000</v>
      </c>
      <c r="BS254" s="47">
        <v>29536400000</v>
      </c>
      <c r="BT254" s="65"/>
      <c r="BU254" s="53"/>
      <c r="BV254" s="47">
        <v>4644700000</v>
      </c>
      <c r="BW254" s="65"/>
      <c r="BX254" s="65"/>
      <c r="BY254" s="65"/>
      <c r="BZ254" s="65"/>
      <c r="CA254" s="65"/>
      <c r="CB254" s="65"/>
      <c r="CC254" s="65">
        <v>1119400000</v>
      </c>
      <c r="CD254" s="65"/>
      <c r="CE254" s="65"/>
      <c r="CF254" s="53">
        <v>3525300000</v>
      </c>
      <c r="CG254" s="48">
        <v>34181100000</v>
      </c>
      <c r="CH254" s="74">
        <v>37071700000</v>
      </c>
      <c r="CI254" s="48">
        <v>0</v>
      </c>
      <c r="CJ254" s="47">
        <v>7089000000</v>
      </c>
      <c r="CK254" s="65">
        <v>16600000</v>
      </c>
      <c r="CL254" s="65">
        <v>7072400000</v>
      </c>
      <c r="CM254" s="53"/>
      <c r="CN254" s="38">
        <v>-56504400000</v>
      </c>
      <c r="CO254" s="65">
        <v>48325800000</v>
      </c>
      <c r="CP254" s="53">
        <v>-2178400000</v>
      </c>
      <c r="CQ254" s="38">
        <v>-3268000000</v>
      </c>
      <c r="CR254" s="65"/>
      <c r="CS254" s="51">
        <v>-3268000000</v>
      </c>
      <c r="CT254" s="48">
        <v>33803700000</v>
      </c>
    </row>
    <row r="255" spans="1:98" x14ac:dyDescent="0.2">
      <c r="A255" s="63" t="s">
        <v>814</v>
      </c>
      <c r="B255" s="63" t="s">
        <v>815</v>
      </c>
      <c r="C255" s="63" t="str">
        <f>VLOOKUP(A255,'[1]S&amp;P 500 Wikipedia'!A:D,3,FALSE)</f>
        <v>Information Technology</v>
      </c>
      <c r="D255" s="63">
        <v>333440</v>
      </c>
      <c r="E255" s="63" t="s">
        <v>16</v>
      </c>
      <c r="F255" s="63">
        <v>2017</v>
      </c>
      <c r="G255" s="63" t="s">
        <v>17</v>
      </c>
      <c r="H255" s="64">
        <v>43190</v>
      </c>
      <c r="I255" s="64">
        <v>43238</v>
      </c>
      <c r="J255" s="64">
        <v>43321</v>
      </c>
      <c r="K255" s="63">
        <v>267625000</v>
      </c>
      <c r="L255" s="63">
        <v>313189000</v>
      </c>
      <c r="M255" s="63" t="s">
        <v>2540</v>
      </c>
      <c r="N255" s="47">
        <v>2196600000</v>
      </c>
      <c r="O255" s="65">
        <v>901300000</v>
      </c>
      <c r="P255" s="53">
        <v>1295300000</v>
      </c>
      <c r="Q255" s="47">
        <v>563700000</v>
      </c>
      <c r="R255" s="65">
        <v>563700000</v>
      </c>
      <c r="S255" s="53"/>
      <c r="T255" s="48"/>
      <c r="U255" s="47">
        <v>476200000</v>
      </c>
      <c r="V255" s="65"/>
      <c r="W255" s="65"/>
      <c r="X255" s="65"/>
      <c r="Y255" s="53"/>
      <c r="Z255" s="48">
        <v>119800000</v>
      </c>
      <c r="AA255" s="48"/>
      <c r="AB255" s="48"/>
      <c r="AC255" s="48"/>
      <c r="AD255" s="48"/>
      <c r="AE255" s="48"/>
      <c r="AF255" s="48"/>
      <c r="AG255" s="48">
        <v>119800000</v>
      </c>
      <c r="AH255" s="48">
        <v>3356300000</v>
      </c>
      <c r="AI255" s="47">
        <v>767900000</v>
      </c>
      <c r="AJ255" s="65"/>
      <c r="AK255" s="53"/>
      <c r="AL255" s="47"/>
      <c r="AM255" s="65"/>
      <c r="AN255" s="65"/>
      <c r="AO255" s="53"/>
      <c r="AP255" s="47">
        <v>4133000000</v>
      </c>
      <c r="AQ255" s="65">
        <v>1662000000</v>
      </c>
      <c r="AR255" s="65">
        <v>2299000000</v>
      </c>
      <c r="AS255" s="65"/>
      <c r="AT255" s="65"/>
      <c r="AU255" s="65">
        <v>100200000</v>
      </c>
      <c r="AV255" s="65"/>
      <c r="AW255" s="65"/>
      <c r="AX255" s="65"/>
      <c r="AY255" s="65"/>
      <c r="AZ255" s="53">
        <v>71800000</v>
      </c>
      <c r="BA255" s="48">
        <v>4900900000</v>
      </c>
      <c r="BB255" s="48">
        <v>8257200000</v>
      </c>
      <c r="BC255" s="47">
        <v>373700000</v>
      </c>
      <c r="BD255" s="65">
        <v>144100000</v>
      </c>
      <c r="BE255" s="65"/>
      <c r="BF255" s="65"/>
      <c r="BG255" s="53">
        <v>229600000</v>
      </c>
      <c r="BH255" s="47">
        <v>1309900000</v>
      </c>
      <c r="BI255" s="65"/>
      <c r="BJ255" s="65"/>
      <c r="BK255" s="53">
        <v>1309900000</v>
      </c>
      <c r="BL255" s="47">
        <v>333800000</v>
      </c>
      <c r="BM255" s="65">
        <v>333800000</v>
      </c>
      <c r="BN255" s="65"/>
      <c r="BO255" s="65"/>
      <c r="BP255" s="65"/>
      <c r="BQ255" s="53"/>
      <c r="BR255" s="48">
        <v>2017400000</v>
      </c>
      <c r="BS255" s="47">
        <v>1758400000</v>
      </c>
      <c r="BT255" s="65">
        <v>1758400000</v>
      </c>
      <c r="BU255" s="53"/>
      <c r="BV255" s="47">
        <v>1201600000</v>
      </c>
      <c r="BW255" s="65"/>
      <c r="BX255" s="65"/>
      <c r="BY255" s="65"/>
      <c r="BZ255" s="65"/>
      <c r="CA255" s="65"/>
      <c r="CB255" s="65"/>
      <c r="CC255" s="65">
        <v>205800000</v>
      </c>
      <c r="CD255" s="65"/>
      <c r="CE255" s="65"/>
      <c r="CF255" s="53">
        <v>995800000</v>
      </c>
      <c r="CG255" s="48">
        <v>2960000000</v>
      </c>
      <c r="CH255" s="74">
        <v>4977400000</v>
      </c>
      <c r="CI255" s="48">
        <v>0</v>
      </c>
      <c r="CJ255" s="47">
        <v>2562700000</v>
      </c>
      <c r="CK255" s="65">
        <v>200000</v>
      </c>
      <c r="CL255" s="65">
        <v>2562500000</v>
      </c>
      <c r="CM255" s="53"/>
      <c r="CN255" s="38">
        <v>-662600000</v>
      </c>
      <c r="CO255" s="65">
        <v>1397300000</v>
      </c>
      <c r="CP255" s="53">
        <v>-17600000</v>
      </c>
      <c r="CQ255" s="38">
        <v>3279800000</v>
      </c>
      <c r="CR255" s="65"/>
      <c r="CS255" s="51">
        <v>3279800000</v>
      </c>
      <c r="CT255" s="48">
        <v>8257200000</v>
      </c>
    </row>
    <row r="256" spans="1:98" x14ac:dyDescent="0.2">
      <c r="A256" s="63" t="s">
        <v>799</v>
      </c>
      <c r="B256" s="63" t="s">
        <v>800</v>
      </c>
      <c r="C256" s="63" t="str">
        <f>VLOOKUP(A256,'[1]S&amp;P 500 Wikipedia'!A:D,3,FALSE)</f>
        <v>Health Care</v>
      </c>
      <c r="D256" s="63">
        <v>380928</v>
      </c>
      <c r="E256" s="63" t="s">
        <v>16</v>
      </c>
      <c r="F256" s="63">
        <v>2017</v>
      </c>
      <c r="G256" s="63" t="s">
        <v>17</v>
      </c>
      <c r="H256" s="64">
        <v>43190</v>
      </c>
      <c r="I256" s="64">
        <v>43244</v>
      </c>
      <c r="J256" s="64">
        <v>43307</v>
      </c>
      <c r="K256" s="63">
        <v>174000000</v>
      </c>
      <c r="L256" s="63">
        <v>172000000</v>
      </c>
      <c r="M256" s="63" t="s">
        <v>2541</v>
      </c>
      <c r="N256" s="47">
        <v>2672000000</v>
      </c>
      <c r="O256" s="65">
        <v>2672000000</v>
      </c>
      <c r="P256" s="53"/>
      <c r="Q256" s="47">
        <v>17711000000</v>
      </c>
      <c r="R256" s="65">
        <v>17711000000</v>
      </c>
      <c r="S256" s="53"/>
      <c r="T256" s="48"/>
      <c r="U256" s="47">
        <v>16310000000</v>
      </c>
      <c r="V256" s="65"/>
      <c r="W256" s="65"/>
      <c r="X256" s="65"/>
      <c r="Y256" s="53"/>
      <c r="Z256" s="48">
        <v>443000000</v>
      </c>
      <c r="AA256" s="48">
        <v>443000000</v>
      </c>
      <c r="AB256" s="48"/>
      <c r="AC256" s="48"/>
      <c r="AD256" s="48"/>
      <c r="AE256" s="48"/>
      <c r="AF256" s="48"/>
      <c r="AG256" s="48"/>
      <c r="AH256" s="48">
        <v>37136000000</v>
      </c>
      <c r="AI256" s="47">
        <v>2464000000</v>
      </c>
      <c r="AJ256" s="65"/>
      <c r="AK256" s="53"/>
      <c r="AL256" s="47">
        <v>3728000000</v>
      </c>
      <c r="AM256" s="65"/>
      <c r="AN256" s="65"/>
      <c r="AO256" s="53"/>
      <c r="AP256" s="47">
        <v>17053000000</v>
      </c>
      <c r="AQ256" s="65">
        <v>4102000000</v>
      </c>
      <c r="AR256" s="65">
        <v>10924000000</v>
      </c>
      <c r="AS256" s="65"/>
      <c r="AT256" s="65"/>
      <c r="AU256" s="65"/>
      <c r="AV256" s="65"/>
      <c r="AW256" s="65"/>
      <c r="AX256" s="65"/>
      <c r="AY256" s="65"/>
      <c r="AZ256" s="53">
        <v>2027000000</v>
      </c>
      <c r="BA256" s="48">
        <v>23245000000</v>
      </c>
      <c r="BB256" s="48">
        <v>60381000000</v>
      </c>
      <c r="BC256" s="47">
        <v>35556000000</v>
      </c>
      <c r="BD256" s="65">
        <v>32177000000</v>
      </c>
      <c r="BE256" s="65"/>
      <c r="BF256" s="65"/>
      <c r="BG256" s="53">
        <v>3379000000</v>
      </c>
      <c r="BH256" s="47">
        <v>1129000000</v>
      </c>
      <c r="BI256" s="65"/>
      <c r="BJ256" s="65"/>
      <c r="BK256" s="53"/>
      <c r="BL256" s="47"/>
      <c r="BM256" s="65"/>
      <c r="BN256" s="65"/>
      <c r="BO256" s="65"/>
      <c r="BP256" s="65"/>
      <c r="BQ256" s="53"/>
      <c r="BR256" s="48">
        <v>36685000000</v>
      </c>
      <c r="BS256" s="47">
        <v>6751000000</v>
      </c>
      <c r="BT256" s="65"/>
      <c r="BU256" s="53"/>
      <c r="BV256" s="47">
        <v>5428000000</v>
      </c>
      <c r="BW256" s="65"/>
      <c r="BX256" s="65"/>
      <c r="BY256" s="65"/>
      <c r="BZ256" s="65"/>
      <c r="CA256" s="65"/>
      <c r="CB256" s="65"/>
      <c r="CC256" s="65">
        <v>2804000000</v>
      </c>
      <c r="CD256" s="65"/>
      <c r="CE256" s="65"/>
      <c r="CF256" s="53">
        <v>2624000000</v>
      </c>
      <c r="CG256" s="48">
        <v>12179000000</v>
      </c>
      <c r="CH256" s="74">
        <v>48864000000</v>
      </c>
      <c r="CI256" s="48">
        <v>0</v>
      </c>
      <c r="CJ256" s="47">
        <v>6191000000</v>
      </c>
      <c r="CK256" s="65"/>
      <c r="CL256" s="65"/>
      <c r="CM256" s="53"/>
      <c r="CN256" s="38">
        <v>-7655000000</v>
      </c>
      <c r="CO256" s="65">
        <v>12986000000</v>
      </c>
      <c r="CP256" s="53">
        <v>-1717000000</v>
      </c>
      <c r="CQ256" s="38">
        <v>9805000000</v>
      </c>
      <c r="CR256" s="65">
        <v>1712000000</v>
      </c>
      <c r="CS256" s="51">
        <v>11517000000</v>
      </c>
      <c r="CT256" s="48">
        <v>60381000000</v>
      </c>
    </row>
    <row r="257" spans="1:98" x14ac:dyDescent="0.2">
      <c r="A257" s="63" t="s">
        <v>838</v>
      </c>
      <c r="B257" s="63" t="s">
        <v>839</v>
      </c>
      <c r="C257" s="63" t="str">
        <f>VLOOKUP(A257,'[1]S&amp;P 500 Wikipedia'!A:D,3,FALSE)</f>
        <v>Financials</v>
      </c>
      <c r="D257" s="63">
        <v>88874</v>
      </c>
      <c r="E257" s="63" t="s">
        <v>16</v>
      </c>
      <c r="F257" s="63">
        <v>2017</v>
      </c>
      <c r="G257" s="63" t="s">
        <v>17</v>
      </c>
      <c r="H257" s="64">
        <v>43100</v>
      </c>
      <c r="I257" s="64">
        <v>43158</v>
      </c>
      <c r="J257" s="64">
        <v>43314</v>
      </c>
      <c r="K257" s="63">
        <v>191200000</v>
      </c>
      <c r="L257" s="63">
        <v>194600000</v>
      </c>
      <c r="M257" s="63" t="s">
        <v>2542</v>
      </c>
      <c r="N257" s="47">
        <v>1183300000</v>
      </c>
      <c r="O257" s="65">
        <v>1071500000</v>
      </c>
      <c r="P257" s="53">
        <v>111800000</v>
      </c>
      <c r="Q257" s="47">
        <v>1147200000</v>
      </c>
      <c r="R257" s="65">
        <v>1147200000</v>
      </c>
      <c r="S257" s="53"/>
      <c r="T257" s="48"/>
      <c r="U257" s="47"/>
      <c r="V257" s="65"/>
      <c r="W257" s="65"/>
      <c r="X257" s="65"/>
      <c r="Y257" s="53"/>
      <c r="Z257" s="48">
        <v>250100000</v>
      </c>
      <c r="AA257" s="48"/>
      <c r="AB257" s="48"/>
      <c r="AC257" s="48"/>
      <c r="AD257" s="48"/>
      <c r="AE257" s="48"/>
      <c r="AF257" s="48"/>
      <c r="AG257" s="48">
        <v>250100000</v>
      </c>
      <c r="AH257" s="48">
        <v>2580600000</v>
      </c>
      <c r="AI257" s="47">
        <v>325100000</v>
      </c>
      <c r="AJ257" s="65"/>
      <c r="AK257" s="53"/>
      <c r="AL257" s="47"/>
      <c r="AM257" s="65"/>
      <c r="AN257" s="65"/>
      <c r="AO257" s="53"/>
      <c r="AP257" s="47">
        <v>5688500000</v>
      </c>
      <c r="AQ257" s="65">
        <v>1631600000</v>
      </c>
      <c r="AR257" s="65">
        <v>3753200000</v>
      </c>
      <c r="AS257" s="65"/>
      <c r="AT257" s="65"/>
      <c r="AU257" s="65">
        <v>143800000</v>
      </c>
      <c r="AV257" s="65"/>
      <c r="AW257" s="65"/>
      <c r="AX257" s="65"/>
      <c r="AY257" s="65"/>
      <c r="AZ257" s="53">
        <v>159900000</v>
      </c>
      <c r="BA257" s="48">
        <v>6013600000</v>
      </c>
      <c r="BB257" s="48">
        <v>8594200000</v>
      </c>
      <c r="BC257" s="47">
        <v>750300000</v>
      </c>
      <c r="BD257" s="65"/>
      <c r="BE257" s="65"/>
      <c r="BF257" s="65"/>
      <c r="BG257" s="53"/>
      <c r="BH257" s="47">
        <v>429400000</v>
      </c>
      <c r="BI257" s="65">
        <v>129900000</v>
      </c>
      <c r="BJ257" s="65"/>
      <c r="BK257" s="53">
        <v>299500000</v>
      </c>
      <c r="BL257" s="47">
        <v>883600000</v>
      </c>
      <c r="BM257" s="65">
        <v>883600000</v>
      </c>
      <c r="BN257" s="65"/>
      <c r="BO257" s="65"/>
      <c r="BP257" s="65"/>
      <c r="BQ257" s="53"/>
      <c r="BR257" s="48">
        <v>2063300000</v>
      </c>
      <c r="BS257" s="47">
        <v>5111100000</v>
      </c>
      <c r="BT257" s="65"/>
      <c r="BU257" s="53"/>
      <c r="BV257" s="47">
        <v>1534700000</v>
      </c>
      <c r="BW257" s="65"/>
      <c r="BX257" s="65"/>
      <c r="BY257" s="65"/>
      <c r="BZ257" s="65"/>
      <c r="CA257" s="65"/>
      <c r="CB257" s="65">
        <v>140000000</v>
      </c>
      <c r="CC257" s="65">
        <v>730700000</v>
      </c>
      <c r="CD257" s="65"/>
      <c r="CE257" s="65"/>
      <c r="CF257" s="53">
        <v>664000000</v>
      </c>
      <c r="CG257" s="48">
        <v>6645800000</v>
      </c>
      <c r="CH257" s="74">
        <v>8709100000</v>
      </c>
      <c r="CI257" s="48">
        <v>0</v>
      </c>
      <c r="CJ257" s="47">
        <v>532000000</v>
      </c>
      <c r="CK257" s="65">
        <v>3400000</v>
      </c>
      <c r="CL257" s="65">
        <v>528600000</v>
      </c>
      <c r="CM257" s="53"/>
      <c r="CN257" s="38">
        <v>-8152900000</v>
      </c>
      <c r="CO257" s="65">
        <v>7465400000</v>
      </c>
      <c r="CP257" s="53">
        <v>-172200000</v>
      </c>
      <c r="CQ257" s="38">
        <v>-327700000</v>
      </c>
      <c r="CR257" s="65">
        <v>212800000</v>
      </c>
      <c r="CS257" s="51">
        <v>-114900000</v>
      </c>
      <c r="CT257" s="48">
        <v>8594200000</v>
      </c>
    </row>
    <row r="258" spans="1:98" x14ac:dyDescent="0.2">
      <c r="A258" s="63" t="s">
        <v>832</v>
      </c>
      <c r="B258" s="63" t="s">
        <v>833</v>
      </c>
      <c r="C258" s="63" t="str">
        <f>VLOOKUP(A258,'[1]S&amp;P 500 Wikipedia'!A:D,3,FALSE)</f>
        <v>Consumer Staples</v>
      </c>
      <c r="D258" s="63">
        <v>378190</v>
      </c>
      <c r="E258" s="63" t="s">
        <v>16</v>
      </c>
      <c r="F258" s="63">
        <v>2017</v>
      </c>
      <c r="G258" s="63" t="s">
        <v>17</v>
      </c>
      <c r="H258" s="64">
        <v>43100</v>
      </c>
      <c r="I258" s="64">
        <v>43140</v>
      </c>
      <c r="J258" s="64">
        <v>43307</v>
      </c>
      <c r="K258" s="63">
        <v>1497000000</v>
      </c>
      <c r="L258" s="63">
        <v>1511000000</v>
      </c>
      <c r="M258" s="63" t="s">
        <v>2543</v>
      </c>
      <c r="N258" s="47">
        <v>761000000</v>
      </c>
      <c r="O258" s="65">
        <v>761000000</v>
      </c>
      <c r="P258" s="53"/>
      <c r="Q258" s="47">
        <v>2691000000</v>
      </c>
      <c r="R258" s="65">
        <v>2691000000</v>
      </c>
      <c r="S258" s="53"/>
      <c r="T258" s="48"/>
      <c r="U258" s="47">
        <v>2557000000</v>
      </c>
      <c r="V258" s="65"/>
      <c r="W258" s="65"/>
      <c r="X258" s="65"/>
      <c r="Y258" s="53"/>
      <c r="Z258" s="48">
        <v>1830000000</v>
      </c>
      <c r="AA258" s="48"/>
      <c r="AB258" s="48"/>
      <c r="AC258" s="48"/>
      <c r="AD258" s="48">
        <v>319000000</v>
      </c>
      <c r="AE258" s="48"/>
      <c r="AF258" s="48"/>
      <c r="AG258" s="48">
        <v>1511000000</v>
      </c>
      <c r="AH258" s="48">
        <v>7839000000</v>
      </c>
      <c r="AI258" s="47">
        <v>8677000000</v>
      </c>
      <c r="AJ258" s="65"/>
      <c r="AK258" s="53"/>
      <c r="AL258" s="47">
        <v>6345000000</v>
      </c>
      <c r="AM258" s="65"/>
      <c r="AN258" s="65"/>
      <c r="AO258" s="53"/>
      <c r="AP258" s="47">
        <v>40248000000</v>
      </c>
      <c r="AQ258" s="65">
        <v>18639000000</v>
      </c>
      <c r="AR258" s="65">
        <v>21085000000</v>
      </c>
      <c r="AS258" s="65"/>
      <c r="AT258" s="65"/>
      <c r="AU258" s="65"/>
      <c r="AV258" s="65"/>
      <c r="AW258" s="65">
        <v>158000000</v>
      </c>
      <c r="AX258" s="65"/>
      <c r="AY258" s="65"/>
      <c r="AZ258" s="53">
        <v>366000000</v>
      </c>
      <c r="BA258" s="48">
        <v>55270000000</v>
      </c>
      <c r="BB258" s="48">
        <v>63109000000</v>
      </c>
      <c r="BC258" s="47">
        <v>8154000000</v>
      </c>
      <c r="BD258" s="65">
        <v>5705000000</v>
      </c>
      <c r="BE258" s="65"/>
      <c r="BF258" s="65"/>
      <c r="BG258" s="53">
        <v>2449000000</v>
      </c>
      <c r="BH258" s="47">
        <v>4680000000</v>
      </c>
      <c r="BI258" s="65"/>
      <c r="BJ258" s="65"/>
      <c r="BK258" s="53"/>
      <c r="BL258" s="47">
        <v>2959000000</v>
      </c>
      <c r="BM258" s="65"/>
      <c r="BN258" s="65"/>
      <c r="BO258" s="65"/>
      <c r="BP258" s="65"/>
      <c r="BQ258" s="53">
        <v>2959000000</v>
      </c>
      <c r="BR258" s="48">
        <v>15793000000</v>
      </c>
      <c r="BS258" s="47">
        <v>12972000000</v>
      </c>
      <c r="BT258" s="65"/>
      <c r="BU258" s="53"/>
      <c r="BV258" s="47">
        <v>8153000000</v>
      </c>
      <c r="BW258" s="65"/>
      <c r="BX258" s="65">
        <v>2088000000</v>
      </c>
      <c r="BY258" s="65">
        <v>1669000000</v>
      </c>
      <c r="BZ258" s="65">
        <v>419000000</v>
      </c>
      <c r="CA258" s="65"/>
      <c r="CB258" s="65"/>
      <c r="CC258" s="65">
        <v>3376000000</v>
      </c>
      <c r="CD258" s="65"/>
      <c r="CE258" s="65"/>
      <c r="CF258" s="53">
        <v>2689000000</v>
      </c>
      <c r="CG258" s="48">
        <v>21125000000</v>
      </c>
      <c r="CH258" s="74">
        <v>36918000000</v>
      </c>
      <c r="CI258" s="48"/>
      <c r="CJ258" s="47">
        <v>31915000000</v>
      </c>
      <c r="CK258" s="65"/>
      <c r="CL258" s="65"/>
      <c r="CM258" s="53"/>
      <c r="CN258" s="38">
        <v>-18555000000</v>
      </c>
      <c r="CO258" s="65">
        <v>22749000000</v>
      </c>
      <c r="CP258" s="53">
        <v>-9998000000</v>
      </c>
      <c r="CQ258" s="38">
        <v>26111000000</v>
      </c>
      <c r="CR258" s="65">
        <v>80000000</v>
      </c>
      <c r="CS258" s="51">
        <v>26191000000</v>
      </c>
      <c r="CT258" s="48">
        <v>63109000000</v>
      </c>
    </row>
    <row r="259" spans="1:98" x14ac:dyDescent="0.2">
      <c r="A259" s="63" t="s">
        <v>802</v>
      </c>
      <c r="B259" s="63" t="s">
        <v>803</v>
      </c>
      <c r="C259" s="63" t="str">
        <f>VLOOKUP(A259,'[1]S&amp;P 500 Wikipedia'!A:D,3,FALSE)</f>
        <v>Health Care</v>
      </c>
      <c r="D259" s="63">
        <v>73420</v>
      </c>
      <c r="E259" s="63" t="s">
        <v>16</v>
      </c>
      <c r="F259" s="63">
        <v>2018</v>
      </c>
      <c r="G259" s="63" t="s">
        <v>17</v>
      </c>
      <c r="H259" s="64">
        <v>43220</v>
      </c>
      <c r="I259" s="64">
        <v>43273</v>
      </c>
      <c r="J259" s="64">
        <v>43525</v>
      </c>
      <c r="K259" s="63">
        <v>1355800000</v>
      </c>
      <c r="L259" s="63">
        <v>1377400000</v>
      </c>
      <c r="M259" s="63" t="s">
        <v>2544</v>
      </c>
      <c r="N259" s="47">
        <v>11227000000</v>
      </c>
      <c r="O259" s="65">
        <v>3669000000</v>
      </c>
      <c r="P259" s="53">
        <v>7558000000</v>
      </c>
      <c r="Q259" s="47">
        <v>5987000000</v>
      </c>
      <c r="R259" s="65">
        <v>5987000000</v>
      </c>
      <c r="S259" s="53"/>
      <c r="T259" s="48"/>
      <c r="U259" s="47">
        <v>3579000000</v>
      </c>
      <c r="V259" s="65"/>
      <c r="W259" s="65"/>
      <c r="X259" s="65"/>
      <c r="Y259" s="53"/>
      <c r="Z259" s="48">
        <v>2187000000</v>
      </c>
      <c r="AA259" s="48">
        <v>2187000000</v>
      </c>
      <c r="AB259" s="48"/>
      <c r="AC259" s="48"/>
      <c r="AD259" s="48"/>
      <c r="AE259" s="48"/>
      <c r="AF259" s="48"/>
      <c r="AG259" s="48"/>
      <c r="AH259" s="48">
        <v>22980000000</v>
      </c>
      <c r="AI259" s="47">
        <v>4604000000</v>
      </c>
      <c r="AJ259" s="65">
        <v>10259000000</v>
      </c>
      <c r="AK259" s="53">
        <v>-5655000000</v>
      </c>
      <c r="AL259" s="47"/>
      <c r="AM259" s="65"/>
      <c r="AN259" s="65"/>
      <c r="AO259" s="53"/>
      <c r="AP259" s="47">
        <v>63809000000</v>
      </c>
      <c r="AQ259" s="65"/>
      <c r="AR259" s="65">
        <v>39543000000</v>
      </c>
      <c r="AS259" s="65">
        <v>21723000000</v>
      </c>
      <c r="AT259" s="65"/>
      <c r="AU259" s="65">
        <v>1465000000</v>
      </c>
      <c r="AV259" s="65"/>
      <c r="AW259" s="65"/>
      <c r="AX259" s="65"/>
      <c r="AY259" s="65"/>
      <c r="AZ259" s="53">
        <v>1078000000</v>
      </c>
      <c r="BA259" s="48">
        <v>68413000000</v>
      </c>
      <c r="BB259" s="48">
        <v>91393000000</v>
      </c>
      <c r="BC259" s="47">
        <v>8026000000</v>
      </c>
      <c r="BD259" s="65">
        <v>1628000000</v>
      </c>
      <c r="BE259" s="65">
        <v>979000000</v>
      </c>
      <c r="BF259" s="65"/>
      <c r="BG259" s="53">
        <v>5419000000</v>
      </c>
      <c r="BH259" s="47">
        <v>2058000000</v>
      </c>
      <c r="BI259" s="65"/>
      <c r="BJ259" s="65"/>
      <c r="BK259" s="53"/>
      <c r="BL259" s="47"/>
      <c r="BM259" s="65"/>
      <c r="BN259" s="65"/>
      <c r="BO259" s="65"/>
      <c r="BP259" s="65"/>
      <c r="BQ259" s="53"/>
      <c r="BR259" s="48">
        <v>10084000000</v>
      </c>
      <c r="BS259" s="47">
        <v>23699000000</v>
      </c>
      <c r="BT259" s="65"/>
      <c r="BU259" s="53"/>
      <c r="BV259" s="47">
        <v>6788000000</v>
      </c>
      <c r="BW259" s="65"/>
      <c r="BX259" s="65">
        <v>1425000000</v>
      </c>
      <c r="BY259" s="65"/>
      <c r="BZ259" s="65"/>
      <c r="CA259" s="65"/>
      <c r="CB259" s="65"/>
      <c r="CC259" s="65">
        <v>1423000000</v>
      </c>
      <c r="CD259" s="65"/>
      <c r="CE259" s="65"/>
      <c r="CF259" s="53">
        <v>3940000000</v>
      </c>
      <c r="CG259" s="48">
        <v>30487000000</v>
      </c>
      <c r="CH259" s="74">
        <v>40571000000</v>
      </c>
      <c r="CI259" s="48"/>
      <c r="CJ259" s="47">
        <v>28127000000</v>
      </c>
      <c r="CK259" s="65"/>
      <c r="CL259" s="65"/>
      <c r="CM259" s="53"/>
      <c r="CN259" s="38"/>
      <c r="CO259" s="65">
        <v>24379000000</v>
      </c>
      <c r="CP259" s="53">
        <v>-1786000000</v>
      </c>
      <c r="CQ259" s="38">
        <v>50720000000</v>
      </c>
      <c r="CR259" s="65">
        <v>102000000</v>
      </c>
      <c r="CS259" s="51">
        <v>50822000000</v>
      </c>
      <c r="CT259" s="48">
        <v>91393000000</v>
      </c>
    </row>
    <row r="260" spans="1:98" x14ac:dyDescent="0.2">
      <c r="A260" s="63" t="s">
        <v>811</v>
      </c>
      <c r="B260" s="63" t="s">
        <v>812</v>
      </c>
      <c r="C260" s="63" t="str">
        <f>VLOOKUP(A260,'[1]S&amp;P 500 Wikipedia'!A:D,3,FALSE)</f>
        <v>Consumer Discretionary</v>
      </c>
      <c r="D260" s="63">
        <v>139431</v>
      </c>
      <c r="E260" s="63" t="s">
        <v>16</v>
      </c>
      <c r="F260" s="63">
        <v>2017</v>
      </c>
      <c r="G260" s="63" t="s">
        <v>17</v>
      </c>
      <c r="H260" s="64">
        <v>43100</v>
      </c>
      <c r="I260" s="64">
        <v>43160</v>
      </c>
      <c r="J260" s="64">
        <v>43315</v>
      </c>
      <c r="K260" s="63">
        <v>566151000</v>
      </c>
      <c r="L260" s="63">
        <v>572283000</v>
      </c>
      <c r="M260" s="63" t="s">
        <v>2545</v>
      </c>
      <c r="N260" s="47">
        <v>1499995000</v>
      </c>
      <c r="O260" s="65">
        <v>1499995000</v>
      </c>
      <c r="P260" s="53"/>
      <c r="Q260" s="47">
        <v>542273000</v>
      </c>
      <c r="R260" s="65">
        <v>542273000</v>
      </c>
      <c r="S260" s="53"/>
      <c r="T260" s="48"/>
      <c r="U260" s="47">
        <v>102292000</v>
      </c>
      <c r="V260" s="65"/>
      <c r="W260" s="65"/>
      <c r="X260" s="65"/>
      <c r="Y260" s="53"/>
      <c r="Z260" s="48">
        <v>231795000</v>
      </c>
      <c r="AA260" s="48">
        <v>189244000</v>
      </c>
      <c r="AB260" s="48"/>
      <c r="AC260" s="48"/>
      <c r="AD260" s="48"/>
      <c r="AE260" s="48">
        <v>42551000</v>
      </c>
      <c r="AF260" s="48"/>
      <c r="AG260" s="48"/>
      <c r="AH260" s="48">
        <v>2376355000</v>
      </c>
      <c r="AI260" s="47">
        <v>19635459000</v>
      </c>
      <c r="AJ260" s="65"/>
      <c r="AK260" s="53"/>
      <c r="AL260" s="47"/>
      <c r="AM260" s="65"/>
      <c r="AN260" s="65"/>
      <c r="AO260" s="53"/>
      <c r="AP260" s="47">
        <v>7148228000</v>
      </c>
      <c r="AQ260" s="65"/>
      <c r="AR260" s="65">
        <v>1806531000</v>
      </c>
      <c r="AS260" s="65">
        <v>3877960000</v>
      </c>
      <c r="AT260" s="65"/>
      <c r="AU260" s="65"/>
      <c r="AV260" s="65"/>
      <c r="AW260" s="65"/>
      <c r="AX260" s="65"/>
      <c r="AY260" s="65">
        <v>1033297000</v>
      </c>
      <c r="AZ260" s="53">
        <v>430440000</v>
      </c>
      <c r="BA260" s="48">
        <v>26783687000</v>
      </c>
      <c r="BB260" s="48">
        <v>29160042000</v>
      </c>
      <c r="BC260" s="47">
        <v>2505448000</v>
      </c>
      <c r="BD260" s="65">
        <v>255028000</v>
      </c>
      <c r="BE260" s="65"/>
      <c r="BF260" s="65">
        <v>135785000</v>
      </c>
      <c r="BG260" s="53">
        <v>2114635000</v>
      </c>
      <c r="BH260" s="47">
        <v>158042000</v>
      </c>
      <c r="BI260" s="65"/>
      <c r="BJ260" s="65"/>
      <c r="BK260" s="53"/>
      <c r="BL260" s="47">
        <v>474807000</v>
      </c>
      <c r="BM260" s="65"/>
      <c r="BN260" s="65"/>
      <c r="BO260" s="65"/>
      <c r="BP260" s="65"/>
      <c r="BQ260" s="53">
        <v>474807000</v>
      </c>
      <c r="BR260" s="48">
        <v>3138297000</v>
      </c>
      <c r="BS260" s="47">
        <v>12751052000</v>
      </c>
      <c r="BT260" s="65"/>
      <c r="BU260" s="53"/>
      <c r="BV260" s="47">
        <v>1579791000</v>
      </c>
      <c r="BW260" s="65"/>
      <c r="BX260" s="65"/>
      <c r="BY260" s="65"/>
      <c r="BZ260" s="65"/>
      <c r="CA260" s="65"/>
      <c r="CB260" s="65"/>
      <c r="CC260" s="65">
        <v>1295375000</v>
      </c>
      <c r="CD260" s="65"/>
      <c r="CE260" s="65"/>
      <c r="CF260" s="53">
        <v>284416000</v>
      </c>
      <c r="CG260" s="48">
        <v>14330843000</v>
      </c>
      <c r="CH260" s="74">
        <v>17469140000</v>
      </c>
      <c r="CI260" s="48"/>
      <c r="CJ260" s="47">
        <v>5363372000</v>
      </c>
      <c r="CK260" s="65"/>
      <c r="CL260" s="65"/>
      <c r="CM260" s="53"/>
      <c r="CN260" s="38"/>
      <c r="CO260" s="65">
        <v>2217299000</v>
      </c>
      <c r="CP260" s="53">
        <v>-3610000</v>
      </c>
      <c r="CQ260" s="38">
        <v>7577061000</v>
      </c>
      <c r="CR260" s="65">
        <v>4113841000</v>
      </c>
      <c r="CS260" s="51">
        <v>11690902000</v>
      </c>
      <c r="CT260" s="48">
        <v>29160042000</v>
      </c>
    </row>
    <row r="261" spans="1:98" x14ac:dyDescent="0.2">
      <c r="A261" s="63" t="s">
        <v>826</v>
      </c>
      <c r="B261" s="63" t="s">
        <v>827</v>
      </c>
      <c r="C261" s="63" t="str">
        <f>VLOOKUP(A261,'[1]S&amp;P 500 Wikipedia'!A:D,3,FALSE)</f>
        <v>Consumer Discretionary</v>
      </c>
      <c r="D261" s="63">
        <v>333439</v>
      </c>
      <c r="E261" s="63" t="s">
        <v>16</v>
      </c>
      <c r="F261" s="63">
        <v>2017</v>
      </c>
      <c r="G261" s="63" t="s">
        <v>17</v>
      </c>
      <c r="H261" s="64">
        <v>43100</v>
      </c>
      <c r="I261" s="64">
        <v>43159</v>
      </c>
      <c r="J261" s="64">
        <v>43315</v>
      </c>
      <c r="K261" s="63">
        <v>74551000</v>
      </c>
      <c r="L261" s="63">
        <v>74960000</v>
      </c>
      <c r="M261" s="63" t="s">
        <v>2546</v>
      </c>
      <c r="N261" s="47">
        <v>84884000</v>
      </c>
      <c r="O261" s="65">
        <v>84884000</v>
      </c>
      <c r="P261" s="53"/>
      <c r="Q261" s="47">
        <v>1558159000</v>
      </c>
      <c r="R261" s="65">
        <v>1558159000</v>
      </c>
      <c r="S261" s="53"/>
      <c r="T261" s="48"/>
      <c r="U261" s="47">
        <v>1948663000</v>
      </c>
      <c r="V261" s="65"/>
      <c r="W261" s="65"/>
      <c r="X261" s="65"/>
      <c r="Y261" s="53"/>
      <c r="Z261" s="48">
        <v>481261000</v>
      </c>
      <c r="AA261" s="48">
        <v>376836000</v>
      </c>
      <c r="AB261" s="48"/>
      <c r="AC261" s="48"/>
      <c r="AD261" s="48"/>
      <c r="AE261" s="48"/>
      <c r="AF261" s="48"/>
      <c r="AG261" s="48">
        <v>104425000</v>
      </c>
      <c r="AH261" s="48">
        <v>4072967000</v>
      </c>
      <c r="AI261" s="47">
        <v>4270790000</v>
      </c>
      <c r="AJ261" s="65">
        <v>7486284000</v>
      </c>
      <c r="AK261" s="53">
        <v>-3215494000</v>
      </c>
      <c r="AL261" s="47"/>
      <c r="AM261" s="65"/>
      <c r="AN261" s="65"/>
      <c r="AO261" s="53"/>
      <c r="AP261" s="47">
        <v>3751096000</v>
      </c>
      <c r="AQ261" s="65">
        <v>644208000</v>
      </c>
      <c r="AR261" s="65">
        <v>2471459000</v>
      </c>
      <c r="AS261" s="65"/>
      <c r="AT261" s="65"/>
      <c r="AU261" s="65">
        <v>387870000</v>
      </c>
      <c r="AV261" s="65"/>
      <c r="AW261" s="65"/>
      <c r="AX261" s="65"/>
      <c r="AY261" s="65"/>
      <c r="AZ261" s="53">
        <v>247559000</v>
      </c>
      <c r="BA261" s="48">
        <v>8021886000</v>
      </c>
      <c r="BB261" s="48">
        <v>12094853000</v>
      </c>
      <c r="BC261" s="47">
        <v>1451672000</v>
      </c>
      <c r="BD261" s="65"/>
      <c r="BE261" s="65"/>
      <c r="BF261" s="65"/>
      <c r="BG261" s="53"/>
      <c r="BH261" s="47">
        <v>1203683000</v>
      </c>
      <c r="BI261" s="65"/>
      <c r="BJ261" s="65"/>
      <c r="BK261" s="53">
        <v>1203683000</v>
      </c>
      <c r="BL261" s="47"/>
      <c r="BM261" s="65"/>
      <c r="BN261" s="65"/>
      <c r="BO261" s="65"/>
      <c r="BP261" s="65"/>
      <c r="BQ261" s="53"/>
      <c r="BR261" s="48">
        <v>2655355000</v>
      </c>
      <c r="BS261" s="47">
        <v>1559895000</v>
      </c>
      <c r="BT261" s="65"/>
      <c r="BU261" s="53"/>
      <c r="BV261" s="47">
        <v>783131000</v>
      </c>
      <c r="BW261" s="65"/>
      <c r="BX261" s="65"/>
      <c r="BY261" s="65"/>
      <c r="BZ261" s="65"/>
      <c r="CA261" s="65"/>
      <c r="CB261" s="65"/>
      <c r="CC261" s="65">
        <v>328103000</v>
      </c>
      <c r="CD261" s="65"/>
      <c r="CE261" s="65"/>
      <c r="CF261" s="53">
        <v>455028000</v>
      </c>
      <c r="CG261" s="48">
        <v>2343026000</v>
      </c>
      <c r="CH261" s="74">
        <v>4998381000</v>
      </c>
      <c r="CI261" s="48">
        <v>0</v>
      </c>
      <c r="CJ261" s="47">
        <v>1828949000</v>
      </c>
      <c r="CK261" s="65">
        <v>818000</v>
      </c>
      <c r="CL261" s="65">
        <v>1828131000</v>
      </c>
      <c r="CM261" s="53"/>
      <c r="CN261" s="38">
        <v>-215766000</v>
      </c>
      <c r="CO261" s="65">
        <v>6004506000</v>
      </c>
      <c r="CP261" s="53">
        <v>-558527000</v>
      </c>
      <c r="CQ261" s="38">
        <v>7059162000</v>
      </c>
      <c r="CR261" s="65">
        <v>37310000</v>
      </c>
      <c r="CS261" s="51">
        <v>7096472000</v>
      </c>
      <c r="CT261" s="48">
        <v>12094853000</v>
      </c>
    </row>
    <row r="262" spans="1:98" x14ac:dyDescent="0.2">
      <c r="A262" s="63" t="s">
        <v>793</v>
      </c>
      <c r="B262" s="63" t="s">
        <v>794</v>
      </c>
      <c r="C262" s="63" t="str">
        <f>VLOOKUP(A262,'[1]S&amp;P 500 Wikipedia'!A:D,3,FALSE)</f>
        <v>Consumer Staples</v>
      </c>
      <c r="D262" s="63">
        <v>251282</v>
      </c>
      <c r="E262" s="63" t="s">
        <v>16</v>
      </c>
      <c r="F262" s="63">
        <v>2017</v>
      </c>
      <c r="G262" s="63" t="s">
        <v>17</v>
      </c>
      <c r="H262" s="64">
        <v>43069</v>
      </c>
      <c r="I262" s="64">
        <v>43125</v>
      </c>
      <c r="J262" s="64">
        <v>43125</v>
      </c>
      <c r="K262" s="63">
        <v>131100000</v>
      </c>
      <c r="L262" s="63">
        <v>132500000</v>
      </c>
      <c r="M262" s="63" t="s">
        <v>2261</v>
      </c>
      <c r="N262" s="47">
        <v>186800000</v>
      </c>
      <c r="O262" s="65">
        <v>186800000</v>
      </c>
      <c r="P262" s="53"/>
      <c r="Q262" s="47">
        <v>555100000</v>
      </c>
      <c r="R262" s="65">
        <v>555100000</v>
      </c>
      <c r="S262" s="53"/>
      <c r="T262" s="48"/>
      <c r="U262" s="47">
        <v>793300000</v>
      </c>
      <c r="V262" s="65"/>
      <c r="W262" s="65"/>
      <c r="X262" s="65"/>
      <c r="Y262" s="53"/>
      <c r="Z262" s="48">
        <v>81800000</v>
      </c>
      <c r="AA262" s="48">
        <v>81800000</v>
      </c>
      <c r="AB262" s="48"/>
      <c r="AC262" s="48"/>
      <c r="AD262" s="48"/>
      <c r="AE262" s="48"/>
      <c r="AF262" s="48"/>
      <c r="AG262" s="48"/>
      <c r="AH262" s="48">
        <v>1617000000</v>
      </c>
      <c r="AI262" s="47">
        <v>809100000</v>
      </c>
      <c r="AJ262" s="65"/>
      <c r="AK262" s="53"/>
      <c r="AL262" s="47">
        <v>398500000</v>
      </c>
      <c r="AM262" s="65"/>
      <c r="AN262" s="65"/>
      <c r="AO262" s="53"/>
      <c r="AP262" s="47">
        <v>7561200000</v>
      </c>
      <c r="AQ262" s="65">
        <v>3071100000</v>
      </c>
      <c r="AR262" s="65">
        <v>4490100000</v>
      </c>
      <c r="AS262" s="65"/>
      <c r="AT262" s="65"/>
      <c r="AU262" s="65"/>
      <c r="AV262" s="65"/>
      <c r="AW262" s="65"/>
      <c r="AX262" s="65"/>
      <c r="AY262" s="65"/>
      <c r="AZ262" s="53"/>
      <c r="BA262" s="48">
        <v>8768800000</v>
      </c>
      <c r="BB262" s="48">
        <v>10385800000</v>
      </c>
      <c r="BC262" s="47">
        <v>1364100000</v>
      </c>
      <c r="BD262" s="65">
        <v>639900000</v>
      </c>
      <c r="BE262" s="65"/>
      <c r="BF262" s="65"/>
      <c r="BG262" s="53">
        <v>724200000</v>
      </c>
      <c r="BH262" s="47">
        <v>583200000</v>
      </c>
      <c r="BI262" s="65">
        <v>257600000</v>
      </c>
      <c r="BJ262" s="65"/>
      <c r="BK262" s="53">
        <v>325600000</v>
      </c>
      <c r="BL262" s="47"/>
      <c r="BM262" s="65"/>
      <c r="BN262" s="65"/>
      <c r="BO262" s="65"/>
      <c r="BP262" s="65"/>
      <c r="BQ262" s="53"/>
      <c r="BR262" s="48">
        <v>1947300000</v>
      </c>
      <c r="BS262" s="47">
        <v>4443900000</v>
      </c>
      <c r="BT262" s="65"/>
      <c r="BU262" s="53"/>
      <c r="BV262" s="47">
        <v>1423700000</v>
      </c>
      <c r="BW262" s="65"/>
      <c r="BX262" s="65"/>
      <c r="BY262" s="65"/>
      <c r="BZ262" s="65"/>
      <c r="CA262" s="65"/>
      <c r="CB262" s="65"/>
      <c r="CC262" s="65">
        <v>1094500000</v>
      </c>
      <c r="CD262" s="65"/>
      <c r="CE262" s="65"/>
      <c r="CF262" s="53">
        <v>329200000</v>
      </c>
      <c r="CG262" s="48">
        <v>5867600000</v>
      </c>
      <c r="CH262" s="74">
        <v>7814900000</v>
      </c>
      <c r="CI262" s="48"/>
      <c r="CJ262" s="47">
        <v>1672900000</v>
      </c>
      <c r="CK262" s="65">
        <v>1672900000</v>
      </c>
      <c r="CL262" s="65"/>
      <c r="CM262" s="53"/>
      <c r="CN262" s="38"/>
      <c r="CO262" s="65">
        <v>1166500000</v>
      </c>
      <c r="CP262" s="53">
        <v>-279500000</v>
      </c>
      <c r="CQ262" s="38">
        <v>2559900000</v>
      </c>
      <c r="CR262" s="65">
        <v>11000000</v>
      </c>
      <c r="CS262" s="51">
        <v>2570900000</v>
      </c>
      <c r="CT262" s="48">
        <v>10385800000</v>
      </c>
    </row>
    <row r="263" spans="1:98" x14ac:dyDescent="0.2">
      <c r="A263" s="63" t="s">
        <v>775</v>
      </c>
      <c r="B263" s="63" t="s">
        <v>776</v>
      </c>
      <c r="C263" s="63" t="str">
        <f>VLOOKUP(A263,'[1]S&amp;P 500 Wikipedia'!A:D,3,FALSE)</f>
        <v>Financials</v>
      </c>
      <c r="D263" s="63">
        <v>118024</v>
      </c>
      <c r="E263" s="63" t="s">
        <v>16</v>
      </c>
      <c r="F263" s="63">
        <v>2017</v>
      </c>
      <c r="G263" s="63" t="s">
        <v>17</v>
      </c>
      <c r="H263" s="64">
        <v>43100</v>
      </c>
      <c r="I263" s="64">
        <v>43152</v>
      </c>
      <c r="J263" s="64">
        <v>43307</v>
      </c>
      <c r="K263" s="63">
        <v>36888000</v>
      </c>
      <c r="L263" s="63">
        <v>37944000</v>
      </c>
      <c r="M263" s="63" t="s">
        <v>2547</v>
      </c>
      <c r="N263" s="47">
        <v>406535000</v>
      </c>
      <c r="O263" s="65">
        <v>167014000</v>
      </c>
      <c r="P263" s="53">
        <v>239521000</v>
      </c>
      <c r="Q263" s="47">
        <v>52636000</v>
      </c>
      <c r="R263" s="65">
        <v>52636000</v>
      </c>
      <c r="S263" s="53"/>
      <c r="T263" s="48"/>
      <c r="U263" s="47"/>
      <c r="V263" s="65"/>
      <c r="W263" s="65"/>
      <c r="X263" s="65"/>
      <c r="Y263" s="53"/>
      <c r="Z263" s="48">
        <v>18717000</v>
      </c>
      <c r="AA263" s="48">
        <v>18717000</v>
      </c>
      <c r="AB263" s="48"/>
      <c r="AC263" s="48"/>
      <c r="AD263" s="48"/>
      <c r="AE263" s="48"/>
      <c r="AF263" s="48"/>
      <c r="AG263" s="48"/>
      <c r="AH263" s="48">
        <v>477888000</v>
      </c>
      <c r="AI263" s="47">
        <v>38548000</v>
      </c>
      <c r="AJ263" s="65">
        <v>38548000</v>
      </c>
      <c r="AK263" s="53"/>
      <c r="AL263" s="47"/>
      <c r="AM263" s="65"/>
      <c r="AN263" s="65"/>
      <c r="AO263" s="53"/>
      <c r="AP263" s="47">
        <v>64796000</v>
      </c>
      <c r="AQ263" s="65">
        <v>63059000</v>
      </c>
      <c r="AR263" s="65"/>
      <c r="AS263" s="65"/>
      <c r="AT263" s="65"/>
      <c r="AU263" s="65">
        <v>1737000</v>
      </c>
      <c r="AV263" s="65"/>
      <c r="AW263" s="65"/>
      <c r="AX263" s="65"/>
      <c r="AY263" s="65"/>
      <c r="AZ263" s="53"/>
      <c r="BA263" s="48">
        <v>103344000</v>
      </c>
      <c r="BB263" s="48">
        <v>581232000</v>
      </c>
      <c r="BC263" s="47">
        <v>63804000</v>
      </c>
      <c r="BD263" s="65">
        <v>14241000</v>
      </c>
      <c r="BE263" s="65"/>
      <c r="BF263" s="65"/>
      <c r="BG263" s="53">
        <v>49563000</v>
      </c>
      <c r="BH263" s="47"/>
      <c r="BI263" s="65"/>
      <c r="BJ263" s="65"/>
      <c r="BK263" s="53"/>
      <c r="BL263" s="47">
        <v>2660000</v>
      </c>
      <c r="BM263" s="65">
        <v>2660000</v>
      </c>
      <c r="BN263" s="65"/>
      <c r="BO263" s="65"/>
      <c r="BP263" s="65"/>
      <c r="BQ263" s="53"/>
      <c r="BR263" s="48">
        <v>66464000</v>
      </c>
      <c r="BS263" s="47"/>
      <c r="BT263" s="65"/>
      <c r="BU263" s="53"/>
      <c r="BV263" s="47">
        <v>0</v>
      </c>
      <c r="BW263" s="65"/>
      <c r="BX263" s="65"/>
      <c r="BY263" s="65"/>
      <c r="BZ263" s="65"/>
      <c r="CA263" s="65"/>
      <c r="CB263" s="65"/>
      <c r="CC263" s="65"/>
      <c r="CD263" s="65"/>
      <c r="CE263" s="65"/>
      <c r="CF263" s="53">
        <v>0</v>
      </c>
      <c r="CG263" s="48">
        <v>0</v>
      </c>
      <c r="CH263" s="74">
        <v>66464000</v>
      </c>
      <c r="CI263" s="48"/>
      <c r="CJ263" s="47">
        <v>331202000</v>
      </c>
      <c r="CK263" s="65"/>
      <c r="CL263" s="65"/>
      <c r="CM263" s="53"/>
      <c r="CN263" s="38">
        <v>-159791000</v>
      </c>
      <c r="CO263" s="65">
        <v>353583000</v>
      </c>
      <c r="CP263" s="53">
        <v>-10226000</v>
      </c>
      <c r="CQ263" s="38">
        <v>514768000</v>
      </c>
      <c r="CR263" s="65"/>
      <c r="CS263" s="51">
        <v>514768000</v>
      </c>
      <c r="CT263" s="48">
        <v>581232000</v>
      </c>
    </row>
    <row r="264" spans="1:98" x14ac:dyDescent="0.2">
      <c r="A264" s="63" t="s">
        <v>781</v>
      </c>
      <c r="B264" s="63" t="s">
        <v>782</v>
      </c>
      <c r="C264" s="63" t="str">
        <f>VLOOKUP(A264,'[1]S&amp;P 500 Wikipedia'!A:D,3,FALSE)</f>
        <v>Materials</v>
      </c>
      <c r="D264" s="63">
        <v>378186</v>
      </c>
      <c r="E264" s="63" t="s">
        <v>16</v>
      </c>
      <c r="F264" s="63">
        <v>2017</v>
      </c>
      <c r="G264" s="63" t="s">
        <v>17</v>
      </c>
      <c r="H264" s="64">
        <v>43100</v>
      </c>
      <c r="I264" s="64">
        <v>43154</v>
      </c>
      <c r="J264" s="64">
        <v>43154</v>
      </c>
      <c r="K264" s="63">
        <v>62950000</v>
      </c>
      <c r="L264" s="63">
        <v>63250000</v>
      </c>
      <c r="M264" s="63" t="s">
        <v>2263</v>
      </c>
      <c r="N264" s="47">
        <v>1446364000</v>
      </c>
      <c r="O264" s="65">
        <v>1446364000</v>
      </c>
      <c r="P264" s="53"/>
      <c r="Q264" s="47">
        <v>487240000</v>
      </c>
      <c r="R264" s="65">
        <v>487240000</v>
      </c>
      <c r="S264" s="53"/>
      <c r="T264" s="48"/>
      <c r="U264" s="47">
        <v>600591000</v>
      </c>
      <c r="V264" s="65"/>
      <c r="W264" s="65"/>
      <c r="X264" s="65"/>
      <c r="Y264" s="53"/>
      <c r="Z264" s="48">
        <v>96965000</v>
      </c>
      <c r="AA264" s="48"/>
      <c r="AB264" s="48"/>
      <c r="AC264" s="48"/>
      <c r="AD264" s="48"/>
      <c r="AE264" s="48"/>
      <c r="AF264" s="48"/>
      <c r="AG264" s="48">
        <v>96965000</v>
      </c>
      <c r="AH264" s="48">
        <v>2631160000</v>
      </c>
      <c r="AI264" s="47">
        <v>3592813000</v>
      </c>
      <c r="AJ264" s="65"/>
      <c r="AK264" s="53"/>
      <c r="AL264" s="47"/>
      <c r="AM264" s="65"/>
      <c r="AN264" s="65"/>
      <c r="AO264" s="53"/>
      <c r="AP264" s="47">
        <v>2768538000</v>
      </c>
      <c r="AQ264" s="65">
        <v>439116000</v>
      </c>
      <c r="AR264" s="65">
        <v>2160290000</v>
      </c>
      <c r="AS264" s="65">
        <v>67233000</v>
      </c>
      <c r="AT264" s="65"/>
      <c r="AU264" s="65"/>
      <c r="AV264" s="65"/>
      <c r="AW264" s="65"/>
      <c r="AX264" s="65"/>
      <c r="AY264" s="65"/>
      <c r="AZ264" s="53">
        <v>101899000</v>
      </c>
      <c r="BA264" s="48">
        <v>6361351000</v>
      </c>
      <c r="BB264" s="48">
        <v>8992511000</v>
      </c>
      <c r="BC264" s="47">
        <v>292851000</v>
      </c>
      <c r="BD264" s="65">
        <v>183638000</v>
      </c>
      <c r="BE264" s="65"/>
      <c r="BF264" s="65"/>
      <c r="BG264" s="53">
        <v>109213000</v>
      </c>
      <c r="BH264" s="47">
        <v>299909000</v>
      </c>
      <c r="BI264" s="65"/>
      <c r="BJ264" s="65"/>
      <c r="BK264" s="53"/>
      <c r="BL264" s="47">
        <v>101456000</v>
      </c>
      <c r="BM264" s="65"/>
      <c r="BN264" s="65"/>
      <c r="BO264" s="65"/>
      <c r="BP264" s="65"/>
      <c r="BQ264" s="53">
        <v>101456000</v>
      </c>
      <c r="BR264" s="48">
        <v>694216000</v>
      </c>
      <c r="BS264" s="47">
        <v>2727294000</v>
      </c>
      <c r="BT264" s="65"/>
      <c r="BU264" s="53"/>
      <c r="BV264" s="47">
        <v>888524000</v>
      </c>
      <c r="BW264" s="65"/>
      <c r="BX264" s="65">
        <v>244043000</v>
      </c>
      <c r="BY264" s="65"/>
      <c r="BZ264" s="65"/>
      <c r="CA264" s="65"/>
      <c r="CB264" s="65"/>
      <c r="CC264" s="65">
        <v>410723000</v>
      </c>
      <c r="CD264" s="65"/>
      <c r="CE264" s="65"/>
      <c r="CF264" s="53">
        <v>233758000</v>
      </c>
      <c r="CG264" s="48">
        <v>3615818000</v>
      </c>
      <c r="CH264" s="74">
        <v>4310034000</v>
      </c>
      <c r="CI264" s="48">
        <v>0</v>
      </c>
      <c r="CJ264" s="47">
        <v>3368635000</v>
      </c>
      <c r="CK264" s="65"/>
      <c r="CL264" s="65"/>
      <c r="CM264" s="53"/>
      <c r="CN264" s="38"/>
      <c r="CO264" s="65">
        <v>1440069000</v>
      </c>
      <c r="CP264" s="53">
        <v>-129104000</v>
      </c>
      <c r="CQ264" s="38">
        <v>4679600000</v>
      </c>
      <c r="CR264" s="65">
        <v>2877000</v>
      </c>
      <c r="CS264" s="51">
        <v>4682477000</v>
      </c>
      <c r="CT264" s="48">
        <v>8992511000</v>
      </c>
    </row>
    <row r="265" spans="1:98" x14ac:dyDescent="0.2">
      <c r="A265" s="63" t="s">
        <v>13</v>
      </c>
      <c r="B265" s="63" t="s">
        <v>14</v>
      </c>
      <c r="C265" s="63" t="str">
        <f>VLOOKUP(A265,'[1]S&amp;P 500 Wikipedia'!A:D,3,FALSE)</f>
        <v>Industrials</v>
      </c>
      <c r="D265" s="63">
        <v>22219</v>
      </c>
      <c r="E265" s="63" t="s">
        <v>16</v>
      </c>
      <c r="F265" s="63">
        <v>2017</v>
      </c>
      <c r="G265" s="63" t="s">
        <v>17</v>
      </c>
      <c r="H265" s="64">
        <v>43100</v>
      </c>
      <c r="I265" s="64">
        <v>43139</v>
      </c>
      <c r="J265" s="64">
        <v>43228</v>
      </c>
      <c r="K265" s="63">
        <v>596200000</v>
      </c>
      <c r="L265" s="63">
        <v>613300000</v>
      </c>
      <c r="M265" s="63" t="s">
        <v>2548</v>
      </c>
      <c r="N265" s="47">
        <v>4129000000</v>
      </c>
      <c r="O265" s="65">
        <v>3053000000</v>
      </c>
      <c r="P265" s="53">
        <v>1076000000</v>
      </c>
      <c r="Q265" s="47">
        <v>4911000000</v>
      </c>
      <c r="R265" s="65">
        <v>4911000000</v>
      </c>
      <c r="S265" s="53"/>
      <c r="T265" s="48"/>
      <c r="U265" s="47">
        <v>4034000000</v>
      </c>
      <c r="V265" s="65">
        <v>1218000000</v>
      </c>
      <c r="W265" s="65">
        <v>901000000</v>
      </c>
      <c r="X265" s="65">
        <v>1915000000</v>
      </c>
      <c r="Y265" s="53"/>
      <c r="Z265" s="48">
        <v>1203000000</v>
      </c>
      <c r="AA265" s="48">
        <v>937000000</v>
      </c>
      <c r="AB265" s="48"/>
      <c r="AC265" s="48"/>
      <c r="AD265" s="48"/>
      <c r="AE265" s="48"/>
      <c r="AF265" s="48"/>
      <c r="AG265" s="48">
        <v>266000000</v>
      </c>
      <c r="AH265" s="48">
        <v>14277000000</v>
      </c>
      <c r="AI265" s="47">
        <v>8866000000</v>
      </c>
      <c r="AJ265" s="65">
        <v>24914000000</v>
      </c>
      <c r="AK265" s="53">
        <v>-16048000000</v>
      </c>
      <c r="AL265" s="47"/>
      <c r="AM265" s="65"/>
      <c r="AN265" s="65"/>
      <c r="AO265" s="53"/>
      <c r="AP265" s="47">
        <v>14844000000</v>
      </c>
      <c r="AQ265" s="65">
        <v>2936000000</v>
      </c>
      <c r="AR265" s="65">
        <v>10513000000</v>
      </c>
      <c r="AS265" s="65"/>
      <c r="AT265" s="65"/>
      <c r="AU265" s="65"/>
      <c r="AV265" s="65"/>
      <c r="AW265" s="65"/>
      <c r="AX265" s="65"/>
      <c r="AY265" s="65"/>
      <c r="AZ265" s="53">
        <v>1395000000</v>
      </c>
      <c r="BA265" s="48">
        <v>23710000000</v>
      </c>
      <c r="BB265" s="48">
        <v>37987000000</v>
      </c>
      <c r="BC265" s="47">
        <v>3125000000</v>
      </c>
      <c r="BD265" s="65">
        <v>1945000000</v>
      </c>
      <c r="BE265" s="65">
        <v>310000000</v>
      </c>
      <c r="BF265" s="65"/>
      <c r="BG265" s="53">
        <v>870000000</v>
      </c>
      <c r="BH265" s="47">
        <v>1853000000</v>
      </c>
      <c r="BI265" s="65">
        <v>1853000000</v>
      </c>
      <c r="BJ265" s="65"/>
      <c r="BK265" s="53"/>
      <c r="BL265" s="47">
        <v>2709000000</v>
      </c>
      <c r="BM265" s="65"/>
      <c r="BN265" s="65"/>
      <c r="BO265" s="65"/>
      <c r="BP265" s="65"/>
      <c r="BQ265" s="53">
        <v>2709000000</v>
      </c>
      <c r="BR265" s="48">
        <v>7687000000</v>
      </c>
      <c r="BS265" s="47">
        <v>12096000000</v>
      </c>
      <c r="BT265" s="65"/>
      <c r="BU265" s="53"/>
      <c r="BV265" s="47">
        <v>6582000000</v>
      </c>
      <c r="BW265" s="65"/>
      <c r="BX265" s="65">
        <v>3620000000</v>
      </c>
      <c r="BY265" s="65"/>
      <c r="BZ265" s="65"/>
      <c r="CA265" s="65"/>
      <c r="CB265" s="65"/>
      <c r="CC265" s="65"/>
      <c r="CD265" s="65"/>
      <c r="CE265" s="65"/>
      <c r="CF265" s="53">
        <v>2962000000</v>
      </c>
      <c r="CG265" s="48">
        <v>18678000000</v>
      </c>
      <c r="CH265" s="74">
        <v>26365000000</v>
      </c>
      <c r="CI265" s="48"/>
      <c r="CJ265" s="47">
        <v>5361000000</v>
      </c>
      <c r="CK265" s="65">
        <v>9000000</v>
      </c>
      <c r="CL265" s="65">
        <v>5352000000</v>
      </c>
      <c r="CM265" s="53"/>
      <c r="CN265" s="38">
        <v>-25887000000</v>
      </c>
      <c r="CO265" s="65">
        <v>39115000000</v>
      </c>
      <c r="CP265" s="53">
        <v>-7026000000</v>
      </c>
      <c r="CQ265" s="38">
        <v>11563000000</v>
      </c>
      <c r="CR265" s="65">
        <v>59000000</v>
      </c>
      <c r="CS265" s="51">
        <v>11622000000</v>
      </c>
      <c r="CT265" s="48">
        <v>37987000000</v>
      </c>
    </row>
    <row r="266" spans="1:98" x14ac:dyDescent="0.2">
      <c r="A266" s="63" t="s">
        <v>835</v>
      </c>
      <c r="B266" s="63" t="s">
        <v>836</v>
      </c>
      <c r="C266" s="63" t="str">
        <f>VLOOKUP(A266,'[1]S&amp;P 500 Wikipedia'!A:D,3,FALSE)</f>
        <v>Consumer Staples</v>
      </c>
      <c r="D266" s="63">
        <v>333441</v>
      </c>
      <c r="E266" s="63" t="s">
        <v>16</v>
      </c>
      <c r="F266" s="63">
        <v>2017</v>
      </c>
      <c r="G266" s="63" t="s">
        <v>17</v>
      </c>
      <c r="H266" s="64">
        <v>43100</v>
      </c>
      <c r="I266" s="64">
        <v>43160</v>
      </c>
      <c r="J266" s="64">
        <v>43160</v>
      </c>
      <c r="K266" s="63">
        <v>559762000</v>
      </c>
      <c r="L266" s="63">
        <v>570144000</v>
      </c>
      <c r="M266" s="63" t="s">
        <v>2265</v>
      </c>
      <c r="N266" s="47">
        <v>1201555000</v>
      </c>
      <c r="O266" s="65">
        <v>528622000</v>
      </c>
      <c r="P266" s="53">
        <v>672933000</v>
      </c>
      <c r="Q266" s="47">
        <v>449476000</v>
      </c>
      <c r="R266" s="65">
        <v>449476000</v>
      </c>
      <c r="S266" s="53"/>
      <c r="T266" s="48"/>
      <c r="U266" s="47">
        <v>255745000</v>
      </c>
      <c r="V266" s="65"/>
      <c r="W266" s="65"/>
      <c r="X266" s="65"/>
      <c r="Y266" s="53"/>
      <c r="Z266" s="48">
        <v>179601000</v>
      </c>
      <c r="AA266" s="48">
        <v>40877000</v>
      </c>
      <c r="AB266" s="48"/>
      <c r="AC266" s="48"/>
      <c r="AD266" s="48"/>
      <c r="AE266" s="48">
        <v>138724000</v>
      </c>
      <c r="AF266" s="48"/>
      <c r="AG266" s="48"/>
      <c r="AH266" s="48">
        <v>2086377000</v>
      </c>
      <c r="AI266" s="47">
        <v>230276000</v>
      </c>
      <c r="AJ266" s="65"/>
      <c r="AK266" s="53"/>
      <c r="AL266" s="47">
        <v>2366000</v>
      </c>
      <c r="AM266" s="65"/>
      <c r="AN266" s="65"/>
      <c r="AO266" s="53"/>
      <c r="AP266" s="47">
        <v>2471993000</v>
      </c>
      <c r="AQ266" s="65"/>
      <c r="AR266" s="65">
        <v>1331643000</v>
      </c>
      <c r="AS266" s="65">
        <v>1034085000</v>
      </c>
      <c r="AT266" s="65"/>
      <c r="AU266" s="65">
        <v>92333000</v>
      </c>
      <c r="AV266" s="65"/>
      <c r="AW266" s="65"/>
      <c r="AX266" s="65"/>
      <c r="AY266" s="65"/>
      <c r="AZ266" s="53">
        <v>13932000</v>
      </c>
      <c r="BA266" s="48">
        <v>2704635000</v>
      </c>
      <c r="BB266" s="48">
        <v>4791012000</v>
      </c>
      <c r="BC266" s="47">
        <v>517115000</v>
      </c>
      <c r="BD266" s="65">
        <v>245910000</v>
      </c>
      <c r="BE266" s="65"/>
      <c r="BF266" s="65"/>
      <c r="BG266" s="53">
        <v>271205000</v>
      </c>
      <c r="BH266" s="47"/>
      <c r="BI266" s="65"/>
      <c r="BJ266" s="65"/>
      <c r="BK266" s="53"/>
      <c r="BL266" s="47">
        <v>43236000</v>
      </c>
      <c r="BM266" s="65">
        <v>43236000</v>
      </c>
      <c r="BN266" s="65"/>
      <c r="BO266" s="65"/>
      <c r="BP266" s="65"/>
      <c r="BQ266" s="53"/>
      <c r="BR266" s="48">
        <v>560351000</v>
      </c>
      <c r="BS266" s="47"/>
      <c r="BT266" s="65"/>
      <c r="BU266" s="53"/>
      <c r="BV266" s="47">
        <v>335449000</v>
      </c>
      <c r="BW266" s="65"/>
      <c r="BX266" s="65"/>
      <c r="BY266" s="65"/>
      <c r="BZ266" s="65"/>
      <c r="CA266" s="65"/>
      <c r="CB266" s="65">
        <v>334354000</v>
      </c>
      <c r="CC266" s="65"/>
      <c r="CD266" s="65"/>
      <c r="CE266" s="65"/>
      <c r="CF266" s="53">
        <v>1095000</v>
      </c>
      <c r="CG266" s="48">
        <v>335449000</v>
      </c>
      <c r="CH266" s="74">
        <v>895800000</v>
      </c>
      <c r="CI266" s="48"/>
      <c r="CJ266" s="47">
        <v>4153774000</v>
      </c>
      <c r="CK266" s="65">
        <v>3146000</v>
      </c>
      <c r="CL266" s="65">
        <v>4150628000</v>
      </c>
      <c r="CM266" s="53"/>
      <c r="CN266" s="38">
        <v>-3170129000</v>
      </c>
      <c r="CO266" s="65">
        <v>2928226000</v>
      </c>
      <c r="CP266" s="53">
        <v>-16659000</v>
      </c>
      <c r="CQ266" s="38">
        <v>3895212000</v>
      </c>
      <c r="CR266" s="65"/>
      <c r="CS266" s="51">
        <v>3895212000</v>
      </c>
      <c r="CT266" s="48">
        <v>4791012000</v>
      </c>
    </row>
    <row r="267" spans="1:98" x14ac:dyDescent="0.2">
      <c r="A267" s="63" t="s">
        <v>89</v>
      </c>
      <c r="B267" s="63" t="s">
        <v>90</v>
      </c>
      <c r="C267" s="63" t="str">
        <f>VLOOKUP(A267,'[1]S&amp;P 500 Wikipedia'!A:D,3,FALSE)</f>
        <v>Consumer Staples</v>
      </c>
      <c r="D267" s="63">
        <v>133574</v>
      </c>
      <c r="E267" s="63" t="s">
        <v>16</v>
      </c>
      <c r="F267" s="63">
        <v>2017</v>
      </c>
      <c r="G267" s="63" t="s">
        <v>17</v>
      </c>
      <c r="H267" s="64">
        <v>43100</v>
      </c>
      <c r="I267" s="64">
        <v>43158</v>
      </c>
      <c r="J267" s="64">
        <v>43522</v>
      </c>
      <c r="K267" s="63">
        <v>1902000000</v>
      </c>
      <c r="L267" s="63">
        <v>1902000000</v>
      </c>
      <c r="M267" s="63" t="s">
        <v>1781</v>
      </c>
      <c r="N267" s="47">
        <v>1253000000</v>
      </c>
      <c r="O267" s="65">
        <v>1253000000</v>
      </c>
      <c r="P267" s="53"/>
      <c r="Q267" s="47">
        <v>142000000</v>
      </c>
      <c r="R267" s="65"/>
      <c r="S267" s="53"/>
      <c r="T267" s="48"/>
      <c r="U267" s="47">
        <v>2225000000</v>
      </c>
      <c r="V267" s="65">
        <v>941000000</v>
      </c>
      <c r="W267" s="65">
        <v>560000000</v>
      </c>
      <c r="X267" s="65">
        <v>554000000</v>
      </c>
      <c r="Y267" s="53">
        <v>170000000</v>
      </c>
      <c r="Z267" s="48">
        <v>724000000</v>
      </c>
      <c r="AA267" s="48"/>
      <c r="AB267" s="48"/>
      <c r="AC267" s="48"/>
      <c r="AD267" s="48"/>
      <c r="AE267" s="48">
        <v>461000000</v>
      </c>
      <c r="AF267" s="48"/>
      <c r="AG267" s="48">
        <v>263000000</v>
      </c>
      <c r="AH267" s="48">
        <v>4344000000</v>
      </c>
      <c r="AI267" s="47">
        <v>1914000000</v>
      </c>
      <c r="AJ267" s="65">
        <v>4879000000</v>
      </c>
      <c r="AK267" s="53">
        <v>-2965000000</v>
      </c>
      <c r="AL267" s="47">
        <v>17952000000</v>
      </c>
      <c r="AM267" s="65"/>
      <c r="AN267" s="65"/>
      <c r="AO267" s="53"/>
      <c r="AP267" s="47">
        <v>18992000000</v>
      </c>
      <c r="AQ267" s="65"/>
      <c r="AR267" s="65">
        <v>5307000000</v>
      </c>
      <c r="AS267" s="65">
        <v>12400000000</v>
      </c>
      <c r="AT267" s="65"/>
      <c r="AU267" s="65"/>
      <c r="AV267" s="65"/>
      <c r="AW267" s="65"/>
      <c r="AX267" s="65"/>
      <c r="AY267" s="65"/>
      <c r="AZ267" s="53">
        <v>1285000000</v>
      </c>
      <c r="BA267" s="48">
        <v>38858000000</v>
      </c>
      <c r="BB267" s="48">
        <v>43202000000</v>
      </c>
      <c r="BC267" s="47">
        <v>2327000000</v>
      </c>
      <c r="BD267" s="65">
        <v>374000000</v>
      </c>
      <c r="BE267" s="65"/>
      <c r="BF267" s="65">
        <v>1258000000</v>
      </c>
      <c r="BG267" s="53">
        <v>695000000</v>
      </c>
      <c r="BH267" s="47">
        <v>864000000</v>
      </c>
      <c r="BI267" s="65">
        <v>0</v>
      </c>
      <c r="BJ267" s="65"/>
      <c r="BK267" s="53">
        <v>864000000</v>
      </c>
      <c r="BL267" s="47">
        <v>3601000000</v>
      </c>
      <c r="BM267" s="65"/>
      <c r="BN267" s="65"/>
      <c r="BO267" s="65"/>
      <c r="BP267" s="65"/>
      <c r="BQ267" s="53">
        <v>3601000000</v>
      </c>
      <c r="BR267" s="48">
        <v>6792000000</v>
      </c>
      <c r="BS267" s="47">
        <v>13030000000</v>
      </c>
      <c r="BT267" s="65">
        <v>13030000000</v>
      </c>
      <c r="BU267" s="53"/>
      <c r="BV267" s="47">
        <v>7962000000</v>
      </c>
      <c r="BW267" s="65"/>
      <c r="BX267" s="65">
        <v>2432000000</v>
      </c>
      <c r="BY267" s="65">
        <v>445000000</v>
      </c>
      <c r="BZ267" s="65">
        <v>1987000000</v>
      </c>
      <c r="CA267" s="65"/>
      <c r="CB267" s="65"/>
      <c r="CC267" s="65">
        <v>5247000000</v>
      </c>
      <c r="CD267" s="65"/>
      <c r="CE267" s="65"/>
      <c r="CF267" s="53">
        <v>283000000</v>
      </c>
      <c r="CG267" s="48">
        <v>20992000000</v>
      </c>
      <c r="CH267" s="74">
        <v>27784000000</v>
      </c>
      <c r="CI267" s="48"/>
      <c r="CJ267" s="47">
        <v>6887000000</v>
      </c>
      <c r="CK267" s="65">
        <v>935000000</v>
      </c>
      <c r="CL267" s="65">
        <v>5952000000</v>
      </c>
      <c r="CM267" s="53"/>
      <c r="CN267" s="38">
        <v>-31864000000</v>
      </c>
      <c r="CO267" s="65">
        <v>42251000000</v>
      </c>
      <c r="CP267" s="53">
        <v>-1897000000</v>
      </c>
      <c r="CQ267" s="38">
        <v>15377000000</v>
      </c>
      <c r="CR267" s="65">
        <v>41000000</v>
      </c>
      <c r="CS267" s="51">
        <v>15418000000</v>
      </c>
      <c r="CT267" s="48">
        <v>43202000000</v>
      </c>
    </row>
    <row r="268" spans="1:98" x14ac:dyDescent="0.2">
      <c r="A268" s="63" t="s">
        <v>1135</v>
      </c>
      <c r="B268" s="63" t="s">
        <v>1136</v>
      </c>
      <c r="C268" s="63" t="str">
        <f>VLOOKUP(A268,'[1]S&amp;P 500 Wikipedia'!A:D,3,FALSE)</f>
        <v>Materials</v>
      </c>
      <c r="D268" s="63">
        <v>94993</v>
      </c>
      <c r="E268" s="63" t="s">
        <v>16</v>
      </c>
      <c r="F268" s="63">
        <v>2017</v>
      </c>
      <c r="G268" s="63" t="s">
        <v>17</v>
      </c>
      <c r="H268" s="64">
        <v>43100</v>
      </c>
      <c r="I268" s="64">
        <v>43152</v>
      </c>
      <c r="J268" s="64">
        <v>43319</v>
      </c>
      <c r="K268" s="63">
        <v>351000000</v>
      </c>
      <c r="L268" s="63">
        <v>348900000</v>
      </c>
      <c r="M268" s="63" t="s">
        <v>2549</v>
      </c>
      <c r="N268" s="47">
        <v>2153500000</v>
      </c>
      <c r="O268" s="65">
        <v>2153500000</v>
      </c>
      <c r="P268" s="53"/>
      <c r="Q268" s="47">
        <v>642600000</v>
      </c>
      <c r="R268" s="65">
        <v>642600000</v>
      </c>
      <c r="S268" s="53"/>
      <c r="T268" s="48"/>
      <c r="U268" s="47">
        <v>1547200000</v>
      </c>
      <c r="V268" s="65"/>
      <c r="W268" s="65"/>
      <c r="X268" s="65"/>
      <c r="Y268" s="53"/>
      <c r="Z268" s="48">
        <v>273200000</v>
      </c>
      <c r="AA268" s="48"/>
      <c r="AB268" s="48"/>
      <c r="AC268" s="48"/>
      <c r="AD268" s="48"/>
      <c r="AE268" s="48"/>
      <c r="AF268" s="48"/>
      <c r="AG268" s="48">
        <v>273200000</v>
      </c>
      <c r="AH268" s="48">
        <v>4616500000</v>
      </c>
      <c r="AI268" s="47">
        <v>9711700000</v>
      </c>
      <c r="AJ268" s="65"/>
      <c r="AK268" s="53"/>
      <c r="AL268" s="47"/>
      <c r="AM268" s="65"/>
      <c r="AN268" s="65"/>
      <c r="AO268" s="53"/>
      <c r="AP268" s="47">
        <v>4305200000</v>
      </c>
      <c r="AQ268" s="65"/>
      <c r="AR268" s="65">
        <v>1693600000</v>
      </c>
      <c r="AS268" s="65"/>
      <c r="AT268" s="65"/>
      <c r="AU268" s="65">
        <v>254600000</v>
      </c>
      <c r="AV268" s="65"/>
      <c r="AW268" s="65"/>
      <c r="AX268" s="65"/>
      <c r="AY268" s="65">
        <v>1089500000</v>
      </c>
      <c r="AZ268" s="53">
        <v>1267500000</v>
      </c>
      <c r="BA268" s="48">
        <v>14016900000</v>
      </c>
      <c r="BB268" s="48">
        <v>18633400000</v>
      </c>
      <c r="BC268" s="47">
        <v>1681500000</v>
      </c>
      <c r="BD268" s="65">
        <v>540900000</v>
      </c>
      <c r="BE268" s="65"/>
      <c r="BF268" s="65"/>
      <c r="BG268" s="53">
        <v>1140600000</v>
      </c>
      <c r="BH268" s="47">
        <v>349600000</v>
      </c>
      <c r="BI268" s="65">
        <v>6100000</v>
      </c>
      <c r="BJ268" s="65"/>
      <c r="BK268" s="53">
        <v>343500000</v>
      </c>
      <c r="BL268" s="47"/>
      <c r="BM268" s="65"/>
      <c r="BN268" s="65"/>
      <c r="BO268" s="65"/>
      <c r="BP268" s="65"/>
      <c r="BQ268" s="53"/>
      <c r="BR268" s="48">
        <v>2031100000</v>
      </c>
      <c r="BS268" s="47">
        <v>4878100000</v>
      </c>
      <c r="BT268" s="65"/>
      <c r="BU268" s="53"/>
      <c r="BV268" s="47">
        <v>2085100000</v>
      </c>
      <c r="BW268" s="65"/>
      <c r="BX268" s="65"/>
      <c r="BY268" s="65"/>
      <c r="BZ268" s="65"/>
      <c r="CA268" s="65"/>
      <c r="CB268" s="65"/>
      <c r="CC268" s="65">
        <v>1117300000</v>
      </c>
      <c r="CD268" s="65"/>
      <c r="CE268" s="65"/>
      <c r="CF268" s="53">
        <v>967800000</v>
      </c>
      <c r="CG268" s="48">
        <v>6963200000</v>
      </c>
      <c r="CH268" s="74">
        <v>8994300000</v>
      </c>
      <c r="CI268" s="48">
        <v>0</v>
      </c>
      <c r="CJ268" s="47">
        <v>48000000</v>
      </c>
      <c r="CK268" s="65">
        <v>3500000</v>
      </c>
      <c r="CL268" s="65">
        <v>44500000</v>
      </c>
      <c r="CM268" s="53"/>
      <c r="CN268" s="38"/>
      <c r="CO268" s="65">
        <v>10631100000</v>
      </c>
      <c r="CP268" s="53">
        <v>-1061600000</v>
      </c>
      <c r="CQ268" s="38">
        <v>9617500000</v>
      </c>
      <c r="CR268" s="65">
        <v>21600000</v>
      </c>
      <c r="CS268" s="51">
        <v>9639100000</v>
      </c>
      <c r="CT268" s="48">
        <v>18633400000</v>
      </c>
    </row>
    <row r="269" spans="1:98" x14ac:dyDescent="0.2">
      <c r="A269" s="63" t="s">
        <v>772</v>
      </c>
      <c r="B269" s="63" t="s">
        <v>773</v>
      </c>
      <c r="C269" s="63" t="str">
        <f>VLOOKUP(A269,'[1]S&amp;P 500 Wikipedia'!A:D,3,FALSE)</f>
        <v>Energy</v>
      </c>
      <c r="D269" s="63">
        <v>353184</v>
      </c>
      <c r="E269" s="63" t="s">
        <v>16</v>
      </c>
      <c r="F269" s="63">
        <v>2017</v>
      </c>
      <c r="G269" s="63" t="s">
        <v>17</v>
      </c>
      <c r="H269" s="64">
        <v>43100</v>
      </c>
      <c r="I269" s="64">
        <v>43159</v>
      </c>
      <c r="J269" s="64">
        <v>43318</v>
      </c>
      <c r="K269" s="63">
        <v>486000000</v>
      </c>
      <c r="L269" s="63">
        <v>493000000</v>
      </c>
      <c r="M269" s="63" t="s">
        <v>2550</v>
      </c>
      <c r="N269" s="47">
        <v>3011000000</v>
      </c>
      <c r="O269" s="65">
        <v>3011000000</v>
      </c>
      <c r="P269" s="53"/>
      <c r="Q269" s="47">
        <v>4695000000</v>
      </c>
      <c r="R269" s="65">
        <v>4695000000</v>
      </c>
      <c r="S269" s="53"/>
      <c r="T269" s="48"/>
      <c r="U269" s="47">
        <v>5550000000</v>
      </c>
      <c r="V269" s="65"/>
      <c r="W269" s="65"/>
      <c r="X269" s="65"/>
      <c r="Y269" s="53"/>
      <c r="Z269" s="48">
        <v>145000000</v>
      </c>
      <c r="AA269" s="48"/>
      <c r="AB269" s="48"/>
      <c r="AC269" s="48"/>
      <c r="AD269" s="48"/>
      <c r="AE269" s="48"/>
      <c r="AF269" s="48"/>
      <c r="AG269" s="48">
        <v>145000000</v>
      </c>
      <c r="AH269" s="48">
        <v>13401000000</v>
      </c>
      <c r="AI269" s="47">
        <v>26443000000</v>
      </c>
      <c r="AJ269" s="65"/>
      <c r="AK269" s="53"/>
      <c r="AL269" s="47">
        <v>4787000000</v>
      </c>
      <c r="AM269" s="65"/>
      <c r="AN269" s="65"/>
      <c r="AO269" s="53"/>
      <c r="AP269" s="47">
        <v>4416000000</v>
      </c>
      <c r="AQ269" s="65"/>
      <c r="AR269" s="65">
        <v>3586000000</v>
      </c>
      <c r="AS269" s="65"/>
      <c r="AT269" s="65"/>
      <c r="AU269" s="65"/>
      <c r="AV269" s="65"/>
      <c r="AW269" s="65"/>
      <c r="AX269" s="65"/>
      <c r="AY269" s="65"/>
      <c r="AZ269" s="53">
        <v>830000000</v>
      </c>
      <c r="BA269" s="48">
        <v>35646000000</v>
      </c>
      <c r="BB269" s="48">
        <v>49047000000</v>
      </c>
      <c r="BC269" s="47">
        <v>9558000000</v>
      </c>
      <c r="BD269" s="65">
        <v>8297000000</v>
      </c>
      <c r="BE269" s="65">
        <v>670000000</v>
      </c>
      <c r="BF269" s="65"/>
      <c r="BG269" s="53">
        <v>591000000</v>
      </c>
      <c r="BH269" s="47">
        <v>624000000</v>
      </c>
      <c r="BI269" s="65"/>
      <c r="BJ269" s="65"/>
      <c r="BK269" s="53"/>
      <c r="BL269" s="47">
        <v>296000000</v>
      </c>
      <c r="BM269" s="65"/>
      <c r="BN269" s="65"/>
      <c r="BO269" s="65"/>
      <c r="BP269" s="65"/>
      <c r="BQ269" s="53">
        <v>296000000</v>
      </c>
      <c r="BR269" s="48">
        <v>10478000000</v>
      </c>
      <c r="BS269" s="47">
        <v>12322000000</v>
      </c>
      <c r="BT269" s="65"/>
      <c r="BU269" s="53"/>
      <c r="BV269" s="47">
        <v>4419000000</v>
      </c>
      <c r="BW269" s="65"/>
      <c r="BX269" s="65">
        <v>1099000000</v>
      </c>
      <c r="BY269" s="65"/>
      <c r="BZ269" s="65"/>
      <c r="CA269" s="65"/>
      <c r="CB269" s="65"/>
      <c r="CC269" s="65">
        <v>2654000000</v>
      </c>
      <c r="CD269" s="65"/>
      <c r="CE269" s="65"/>
      <c r="CF269" s="53">
        <v>666000000</v>
      </c>
      <c r="CG269" s="48">
        <v>16741000000</v>
      </c>
      <c r="CH269" s="74">
        <v>27219000000</v>
      </c>
      <c r="CI269" s="48">
        <v>0</v>
      </c>
      <c r="CJ269" s="47">
        <v>11269000000</v>
      </c>
      <c r="CK269" s="65"/>
      <c r="CL269" s="65"/>
      <c r="CM269" s="53"/>
      <c r="CN269" s="38">
        <v>-9869000000</v>
      </c>
      <c r="CO269" s="65">
        <v>12864000000</v>
      </c>
      <c r="CP269" s="53">
        <v>-231000000</v>
      </c>
      <c r="CQ269" s="38">
        <v>14033000000</v>
      </c>
      <c r="CR269" s="65">
        <v>7795000000</v>
      </c>
      <c r="CS269" s="51">
        <v>21828000000</v>
      </c>
      <c r="CT269" s="48">
        <v>49047000000</v>
      </c>
    </row>
    <row r="270" spans="1:98" x14ac:dyDescent="0.2">
      <c r="A270" s="63" t="s">
        <v>805</v>
      </c>
      <c r="B270" s="63" t="s">
        <v>806</v>
      </c>
      <c r="C270" s="63" t="str">
        <f>VLOOKUP(A270,'[1]S&amp;P 500 Wikipedia'!A:D,3,FALSE)</f>
        <v>Health Care</v>
      </c>
      <c r="D270" s="63">
        <v>262201</v>
      </c>
      <c r="E270" s="63" t="s">
        <v>16</v>
      </c>
      <c r="F270" s="63">
        <v>2017</v>
      </c>
      <c r="G270" s="63" t="s">
        <v>17</v>
      </c>
      <c r="H270" s="64">
        <v>43100</v>
      </c>
      <c r="I270" s="64">
        <v>43158</v>
      </c>
      <c r="J270" s="64">
        <v>43228</v>
      </c>
      <c r="K270" s="63">
        <v>2714000000</v>
      </c>
      <c r="L270" s="63">
        <v>2747000000</v>
      </c>
      <c r="M270" s="63" t="s">
        <v>2551</v>
      </c>
      <c r="N270" s="47">
        <v>8498000000</v>
      </c>
      <c r="O270" s="65">
        <v>6092000000</v>
      </c>
      <c r="P270" s="53">
        <v>2406000000</v>
      </c>
      <c r="Q270" s="47">
        <v>6873000000</v>
      </c>
      <c r="R270" s="65">
        <v>6873000000</v>
      </c>
      <c r="S270" s="53"/>
      <c r="T270" s="48"/>
      <c r="U270" s="47">
        <v>5096000000</v>
      </c>
      <c r="V270" s="65"/>
      <c r="W270" s="65"/>
      <c r="X270" s="65"/>
      <c r="Y270" s="53"/>
      <c r="Z270" s="48">
        <v>4299000000</v>
      </c>
      <c r="AA270" s="48"/>
      <c r="AB270" s="48"/>
      <c r="AC270" s="48"/>
      <c r="AD270" s="48"/>
      <c r="AE270" s="48"/>
      <c r="AF270" s="48"/>
      <c r="AG270" s="48">
        <v>4299000000</v>
      </c>
      <c r="AH270" s="48">
        <v>24766000000</v>
      </c>
      <c r="AI270" s="47">
        <v>12439000000</v>
      </c>
      <c r="AJ270" s="65"/>
      <c r="AK270" s="53"/>
      <c r="AL270" s="47">
        <v>12125000000</v>
      </c>
      <c r="AM270" s="65"/>
      <c r="AN270" s="65"/>
      <c r="AO270" s="53"/>
      <c r="AP270" s="47">
        <v>38542000000</v>
      </c>
      <c r="AQ270" s="65"/>
      <c r="AR270" s="65">
        <v>18284000000</v>
      </c>
      <c r="AS270" s="65">
        <v>14183000000</v>
      </c>
      <c r="AT270" s="65"/>
      <c r="AU270" s="65"/>
      <c r="AV270" s="65"/>
      <c r="AW270" s="65"/>
      <c r="AX270" s="65"/>
      <c r="AY270" s="65"/>
      <c r="AZ270" s="53">
        <v>6075000000</v>
      </c>
      <c r="BA270" s="48">
        <v>63106000000</v>
      </c>
      <c r="BB270" s="48">
        <v>87872000000</v>
      </c>
      <c r="BC270" s="47">
        <v>5130000000</v>
      </c>
      <c r="BD270" s="65">
        <v>3102000000</v>
      </c>
      <c r="BE270" s="65">
        <v>708000000</v>
      </c>
      <c r="BF270" s="65">
        <v>1320000000</v>
      </c>
      <c r="BG270" s="53"/>
      <c r="BH270" s="47">
        <v>3057000000</v>
      </c>
      <c r="BI270" s="65"/>
      <c r="BJ270" s="65"/>
      <c r="BK270" s="53"/>
      <c r="BL270" s="47">
        <v>10427000000</v>
      </c>
      <c r="BM270" s="65"/>
      <c r="BN270" s="65"/>
      <c r="BO270" s="65"/>
      <c r="BP270" s="65"/>
      <c r="BQ270" s="53">
        <v>10427000000</v>
      </c>
      <c r="BR270" s="48">
        <v>18614000000</v>
      </c>
      <c r="BS270" s="47">
        <v>21353000000</v>
      </c>
      <c r="BT270" s="65"/>
      <c r="BU270" s="53"/>
      <c r="BV270" s="47">
        <v>13336000000</v>
      </c>
      <c r="BW270" s="65"/>
      <c r="BX270" s="65"/>
      <c r="BY270" s="65"/>
      <c r="BZ270" s="65"/>
      <c r="CA270" s="65"/>
      <c r="CB270" s="65"/>
      <c r="CC270" s="65">
        <v>2219000000</v>
      </c>
      <c r="CD270" s="65"/>
      <c r="CE270" s="65"/>
      <c r="CF270" s="53">
        <v>11117000000</v>
      </c>
      <c r="CG270" s="48">
        <v>34689000000</v>
      </c>
      <c r="CH270" s="74">
        <v>53303000000</v>
      </c>
      <c r="CI270" s="48"/>
      <c r="CJ270" s="47">
        <v>41690000000</v>
      </c>
      <c r="CK270" s="65">
        <v>1788000000</v>
      </c>
      <c r="CL270" s="65">
        <v>39902000000</v>
      </c>
      <c r="CM270" s="53"/>
      <c r="CN270" s="38">
        <v>-43794000000</v>
      </c>
      <c r="CO270" s="65">
        <v>41350000000</v>
      </c>
      <c r="CP270" s="53">
        <v>-4910000000</v>
      </c>
      <c r="CQ270" s="38">
        <v>34336000000</v>
      </c>
      <c r="CR270" s="65">
        <v>233000000</v>
      </c>
      <c r="CS270" s="51">
        <v>34569000000</v>
      </c>
      <c r="CT270" s="48">
        <v>87872000000</v>
      </c>
    </row>
    <row r="271" spans="1:98" x14ac:dyDescent="0.2">
      <c r="A271" s="63" t="s">
        <v>769</v>
      </c>
      <c r="B271" s="63" t="s">
        <v>770</v>
      </c>
      <c r="C271" s="63" t="str">
        <f>VLOOKUP(A271,'[1]S&amp;P 500 Wikipedia'!A:D,3,FALSE)</f>
        <v>Energy</v>
      </c>
      <c r="D271" s="63">
        <v>378185</v>
      </c>
      <c r="E271" s="63" t="s">
        <v>16</v>
      </c>
      <c r="F271" s="63">
        <v>2017</v>
      </c>
      <c r="G271" s="63" t="s">
        <v>17</v>
      </c>
      <c r="H271" s="64">
        <v>43100</v>
      </c>
      <c r="I271" s="64">
        <v>43153</v>
      </c>
      <c r="J271" s="64">
        <v>43314</v>
      </c>
      <c r="K271" s="63">
        <v>851000000</v>
      </c>
      <c r="L271" s="63">
        <v>851000000</v>
      </c>
      <c r="M271" s="63" t="s">
        <v>2552</v>
      </c>
      <c r="N271" s="47">
        <v>563000000</v>
      </c>
      <c r="O271" s="65">
        <v>563000000</v>
      </c>
      <c r="P271" s="53"/>
      <c r="Q271" s="47">
        <v>1082000000</v>
      </c>
      <c r="R271" s="65">
        <v>1082000000</v>
      </c>
      <c r="S271" s="53"/>
      <c r="T271" s="48"/>
      <c r="U271" s="47">
        <v>126000000</v>
      </c>
      <c r="V271" s="65"/>
      <c r="W271" s="65"/>
      <c r="X271" s="65"/>
      <c r="Y271" s="53"/>
      <c r="Z271" s="48">
        <v>795000000</v>
      </c>
      <c r="AA271" s="48"/>
      <c r="AB271" s="48"/>
      <c r="AC271" s="48">
        <v>11000000</v>
      </c>
      <c r="AD271" s="48"/>
      <c r="AE271" s="48"/>
      <c r="AF271" s="48"/>
      <c r="AG271" s="48">
        <v>784000000</v>
      </c>
      <c r="AH271" s="48">
        <v>2566000000</v>
      </c>
      <c r="AI271" s="47">
        <v>17665000000</v>
      </c>
      <c r="AJ271" s="65"/>
      <c r="AK271" s="53"/>
      <c r="AL271" s="47">
        <v>847000000</v>
      </c>
      <c r="AM271" s="65"/>
      <c r="AN271" s="65"/>
      <c r="AO271" s="53"/>
      <c r="AP271" s="47">
        <v>934000000</v>
      </c>
      <c r="AQ271" s="65"/>
      <c r="AR271" s="65">
        <v>115000000</v>
      </c>
      <c r="AS271" s="65"/>
      <c r="AT271" s="65"/>
      <c r="AU271" s="65"/>
      <c r="AV271" s="65"/>
      <c r="AW271" s="65"/>
      <c r="AX271" s="65"/>
      <c r="AY271" s="65"/>
      <c r="AZ271" s="53">
        <v>819000000</v>
      </c>
      <c r="BA271" s="48">
        <v>19446000000</v>
      </c>
      <c r="BB271" s="48">
        <v>22012000000</v>
      </c>
      <c r="BC271" s="47">
        <v>1680000000</v>
      </c>
      <c r="BD271" s="65">
        <v>1395000000</v>
      </c>
      <c r="BE271" s="65">
        <v>177000000</v>
      </c>
      <c r="BF271" s="65"/>
      <c r="BG271" s="53">
        <v>108000000</v>
      </c>
      <c r="BH271" s="47"/>
      <c r="BI271" s="65"/>
      <c r="BJ271" s="65"/>
      <c r="BK271" s="53"/>
      <c r="BL271" s="47">
        <v>288000000</v>
      </c>
      <c r="BM271" s="65"/>
      <c r="BN271" s="65"/>
      <c r="BO271" s="65"/>
      <c r="BP271" s="65"/>
      <c r="BQ271" s="53">
        <v>288000000</v>
      </c>
      <c r="BR271" s="48">
        <v>1968000000</v>
      </c>
      <c r="BS271" s="47">
        <v>5494000000</v>
      </c>
      <c r="BT271" s="65"/>
      <c r="BU271" s="53"/>
      <c r="BV271" s="47">
        <v>2842000000</v>
      </c>
      <c r="BW271" s="65"/>
      <c r="BX271" s="65"/>
      <c r="BY271" s="65"/>
      <c r="BZ271" s="65"/>
      <c r="CA271" s="65"/>
      <c r="CB271" s="65"/>
      <c r="CC271" s="65">
        <v>833000000</v>
      </c>
      <c r="CD271" s="65"/>
      <c r="CE271" s="65"/>
      <c r="CF271" s="53">
        <v>2009000000</v>
      </c>
      <c r="CG271" s="48">
        <v>8336000000</v>
      </c>
      <c r="CH271" s="74">
        <v>10304000000</v>
      </c>
      <c r="CI271" s="48">
        <v>0</v>
      </c>
      <c r="CJ271" s="47">
        <v>8316000000</v>
      </c>
      <c r="CK271" s="65"/>
      <c r="CL271" s="65"/>
      <c r="CM271" s="53"/>
      <c r="CN271" s="38">
        <v>-3325000000</v>
      </c>
      <c r="CO271" s="65">
        <v>6779000000</v>
      </c>
      <c r="CP271" s="53">
        <v>-62000000</v>
      </c>
      <c r="CQ271" s="38">
        <v>11708000000</v>
      </c>
      <c r="CR271" s="65"/>
      <c r="CS271" s="51">
        <v>11708000000</v>
      </c>
      <c r="CT271" s="48">
        <v>22012000000</v>
      </c>
    </row>
    <row r="272" spans="1:98" x14ac:dyDescent="0.2">
      <c r="A272" s="63" t="s">
        <v>844</v>
      </c>
      <c r="B272" s="63" t="s">
        <v>845</v>
      </c>
      <c r="C272" s="63" t="str">
        <f>VLOOKUP(A272,'[1]S&amp;P 500 Wikipedia'!A:D,3,FALSE)</f>
        <v>Financials</v>
      </c>
      <c r="D272" s="63">
        <v>549638</v>
      </c>
      <c r="E272" s="63" t="s">
        <v>16</v>
      </c>
      <c r="F272" s="63">
        <v>2017</v>
      </c>
      <c r="G272" s="63" t="s">
        <v>17</v>
      </c>
      <c r="H272" s="64">
        <v>43100</v>
      </c>
      <c r="I272" s="64">
        <v>43157</v>
      </c>
      <c r="J272" s="64">
        <v>43224</v>
      </c>
      <c r="K272" s="63">
        <v>90120000</v>
      </c>
      <c r="L272" s="63">
        <v>92456000</v>
      </c>
      <c r="M272" s="63" t="s">
        <v>2553</v>
      </c>
      <c r="N272" s="47">
        <v>889502000</v>
      </c>
      <c r="O272" s="65">
        <v>889502000</v>
      </c>
      <c r="P272" s="53"/>
      <c r="Q272" s="47">
        <v>327597000</v>
      </c>
      <c r="R272" s="65">
        <v>327597000</v>
      </c>
      <c r="S272" s="53"/>
      <c r="T272" s="48"/>
      <c r="U272" s="47"/>
      <c r="V272" s="65"/>
      <c r="W272" s="65"/>
      <c r="X272" s="65"/>
      <c r="Y272" s="53"/>
      <c r="Z272" s="48">
        <v>50030000</v>
      </c>
      <c r="AA272" s="48">
        <v>34927000</v>
      </c>
      <c r="AB272" s="48"/>
      <c r="AC272" s="48"/>
      <c r="AD272" s="48"/>
      <c r="AE272" s="48">
        <v>15103000</v>
      </c>
      <c r="AF272" s="48"/>
      <c r="AG272" s="48"/>
      <c r="AH272" s="48">
        <v>1267129000</v>
      </c>
      <c r="AI272" s="47">
        <v>94437000</v>
      </c>
      <c r="AJ272" s="65"/>
      <c r="AK272" s="53"/>
      <c r="AL272" s="47"/>
      <c r="AM272" s="65"/>
      <c r="AN272" s="65"/>
      <c r="AO272" s="53"/>
      <c r="AP272" s="47">
        <v>1914102000</v>
      </c>
      <c r="AQ272" s="65">
        <v>321836000</v>
      </c>
      <c r="AR272" s="65">
        <v>1560621000</v>
      </c>
      <c r="AS272" s="65"/>
      <c r="AT272" s="65"/>
      <c r="AU272" s="65">
        <v>12013000</v>
      </c>
      <c r="AV272" s="65"/>
      <c r="AW272" s="65"/>
      <c r="AX272" s="65"/>
      <c r="AY272" s="65"/>
      <c r="AZ272" s="53">
        <v>19632000</v>
      </c>
      <c r="BA272" s="48">
        <v>2008539000</v>
      </c>
      <c r="BB272" s="48">
        <v>3275668000</v>
      </c>
      <c r="BC272" s="47">
        <v>233306000</v>
      </c>
      <c r="BD272" s="65">
        <v>1612000</v>
      </c>
      <c r="BE272" s="65">
        <v>14828000</v>
      </c>
      <c r="BF272" s="65"/>
      <c r="BG272" s="53">
        <v>216866000</v>
      </c>
      <c r="BH272" s="47"/>
      <c r="BI272" s="65"/>
      <c r="BJ272" s="65"/>
      <c r="BK272" s="53"/>
      <c r="BL272" s="47">
        <v>374365000</v>
      </c>
      <c r="BM272" s="65">
        <v>374365000</v>
      </c>
      <c r="BN272" s="65"/>
      <c r="BO272" s="65"/>
      <c r="BP272" s="65"/>
      <c r="BQ272" s="53"/>
      <c r="BR272" s="48">
        <v>607671000</v>
      </c>
      <c r="BS272" s="47">
        <v>2078093000</v>
      </c>
      <c r="BT272" s="65"/>
      <c r="BU272" s="53"/>
      <c r="BV272" s="47">
        <v>188892000</v>
      </c>
      <c r="BW272" s="65"/>
      <c r="BX272" s="65"/>
      <c r="BY272" s="65"/>
      <c r="BZ272" s="65"/>
      <c r="CA272" s="65"/>
      <c r="CB272" s="65"/>
      <c r="CC272" s="65">
        <v>78027000</v>
      </c>
      <c r="CD272" s="65"/>
      <c r="CE272" s="65"/>
      <c r="CF272" s="53">
        <v>110865000</v>
      </c>
      <c r="CG272" s="48">
        <v>2266985000</v>
      </c>
      <c r="CH272" s="74">
        <v>2874656000</v>
      </c>
      <c r="CI272" s="48">
        <v>0</v>
      </c>
      <c r="CJ272" s="47">
        <v>1266144000</v>
      </c>
      <c r="CK272" s="65"/>
      <c r="CL272" s="65"/>
      <c r="CM272" s="53"/>
      <c r="CN272" s="38">
        <v>-2321989000</v>
      </c>
      <c r="CO272" s="65">
        <v>1505204000</v>
      </c>
      <c r="CP272" s="53">
        <v>-48347000</v>
      </c>
      <c r="CQ272" s="38">
        <v>401012000</v>
      </c>
      <c r="CR272" s="65"/>
      <c r="CS272" s="51">
        <v>401012000</v>
      </c>
      <c r="CT272" s="48">
        <v>3275668000</v>
      </c>
    </row>
    <row r="273" spans="1:98" x14ac:dyDescent="0.2">
      <c r="A273" s="63" t="s">
        <v>820</v>
      </c>
      <c r="B273" s="63" t="s">
        <v>821</v>
      </c>
      <c r="C273" s="63" t="str">
        <f>VLOOKUP(A273,'[1]S&amp;P 500 Wikipedia'!A:D,3,FALSE)</f>
        <v>Information Technology</v>
      </c>
      <c r="D273" s="63">
        <v>59265</v>
      </c>
      <c r="E273" s="63" t="s">
        <v>16</v>
      </c>
      <c r="F273" s="63">
        <v>2018</v>
      </c>
      <c r="G273" s="63" t="s">
        <v>17</v>
      </c>
      <c r="H273" s="64">
        <v>43281</v>
      </c>
      <c r="I273" s="64">
        <v>43315</v>
      </c>
      <c r="J273" s="64">
        <v>43397</v>
      </c>
      <c r="K273" s="63">
        <v>7684000000</v>
      </c>
      <c r="L273" s="63">
        <v>7873000000</v>
      </c>
      <c r="M273" s="63" t="s">
        <v>2554</v>
      </c>
      <c r="N273" s="47">
        <v>133768000000</v>
      </c>
      <c r="O273" s="65">
        <v>11946000000</v>
      </c>
      <c r="P273" s="53">
        <v>121822000000</v>
      </c>
      <c r="Q273" s="47">
        <v>26481000000</v>
      </c>
      <c r="R273" s="65">
        <v>26481000000</v>
      </c>
      <c r="S273" s="53"/>
      <c r="T273" s="48"/>
      <c r="U273" s="47">
        <v>2662000000</v>
      </c>
      <c r="V273" s="65"/>
      <c r="W273" s="65"/>
      <c r="X273" s="65"/>
      <c r="Y273" s="53"/>
      <c r="Z273" s="48">
        <v>6751000000</v>
      </c>
      <c r="AA273" s="48"/>
      <c r="AB273" s="48"/>
      <c r="AC273" s="48"/>
      <c r="AD273" s="48"/>
      <c r="AE273" s="48"/>
      <c r="AF273" s="48"/>
      <c r="AG273" s="48">
        <v>6751000000</v>
      </c>
      <c r="AH273" s="48">
        <v>169662000000</v>
      </c>
      <c r="AI273" s="47">
        <v>29460000000</v>
      </c>
      <c r="AJ273" s="65"/>
      <c r="AK273" s="53"/>
      <c r="AL273" s="47">
        <v>1862000000</v>
      </c>
      <c r="AM273" s="65">
        <v>1862000000</v>
      </c>
      <c r="AN273" s="65"/>
      <c r="AO273" s="53"/>
      <c r="AP273" s="47">
        <v>57864000000</v>
      </c>
      <c r="AQ273" s="65">
        <v>8053000000</v>
      </c>
      <c r="AR273" s="65">
        <v>35683000000</v>
      </c>
      <c r="AS273" s="65"/>
      <c r="AT273" s="65"/>
      <c r="AU273" s="65"/>
      <c r="AV273" s="65"/>
      <c r="AW273" s="65"/>
      <c r="AX273" s="65"/>
      <c r="AY273" s="65"/>
      <c r="AZ273" s="53">
        <v>14128000000</v>
      </c>
      <c r="BA273" s="48">
        <v>89186000000</v>
      </c>
      <c r="BB273" s="48">
        <v>258848000000</v>
      </c>
      <c r="BC273" s="47">
        <v>16841000000</v>
      </c>
      <c r="BD273" s="65">
        <v>8617000000</v>
      </c>
      <c r="BE273" s="65">
        <v>2121000000</v>
      </c>
      <c r="BF273" s="65"/>
      <c r="BG273" s="53">
        <v>6103000000</v>
      </c>
      <c r="BH273" s="47">
        <v>3998000000</v>
      </c>
      <c r="BI273" s="65"/>
      <c r="BJ273" s="65"/>
      <c r="BK273" s="53">
        <v>3998000000</v>
      </c>
      <c r="BL273" s="47">
        <v>37649000000</v>
      </c>
      <c r="BM273" s="65">
        <v>28905000000</v>
      </c>
      <c r="BN273" s="65"/>
      <c r="BO273" s="65"/>
      <c r="BP273" s="65"/>
      <c r="BQ273" s="53">
        <v>8744000000</v>
      </c>
      <c r="BR273" s="48">
        <v>58488000000</v>
      </c>
      <c r="BS273" s="47">
        <v>72242000000</v>
      </c>
      <c r="BT273" s="65"/>
      <c r="BU273" s="53"/>
      <c r="BV273" s="47">
        <v>45400000000</v>
      </c>
      <c r="BW273" s="65">
        <v>3815000000</v>
      </c>
      <c r="BX273" s="65"/>
      <c r="BY273" s="65"/>
      <c r="BZ273" s="65"/>
      <c r="CA273" s="65"/>
      <c r="CB273" s="65"/>
      <c r="CC273" s="65">
        <v>541000000</v>
      </c>
      <c r="CD273" s="65"/>
      <c r="CE273" s="65"/>
      <c r="CF273" s="53">
        <v>41044000000</v>
      </c>
      <c r="CG273" s="48">
        <v>117642000000</v>
      </c>
      <c r="CH273" s="74">
        <v>176130000000</v>
      </c>
      <c r="CI273" s="48"/>
      <c r="CJ273" s="47">
        <v>71223000000</v>
      </c>
      <c r="CK273" s="65">
        <v>71223000000</v>
      </c>
      <c r="CL273" s="65"/>
      <c r="CM273" s="53"/>
      <c r="CN273" s="38"/>
      <c r="CO273" s="65">
        <v>13682000000</v>
      </c>
      <c r="CP273" s="53">
        <v>-2187000000</v>
      </c>
      <c r="CQ273" s="38">
        <v>82718000000</v>
      </c>
      <c r="CR273" s="65"/>
      <c r="CS273" s="51">
        <v>82718000000</v>
      </c>
      <c r="CT273" s="48">
        <v>258848000000</v>
      </c>
    </row>
    <row r="274" spans="1:98" x14ac:dyDescent="0.2">
      <c r="A274" s="63" t="s">
        <v>841</v>
      </c>
      <c r="B274" s="63" t="s">
        <v>842</v>
      </c>
      <c r="C274" s="63" t="str">
        <f>VLOOKUP(A274,'[1]S&amp;P 500 Wikipedia'!A:D,3,FALSE)</f>
        <v>Information Technology</v>
      </c>
      <c r="D274" s="63">
        <v>333970</v>
      </c>
      <c r="E274" s="63" t="s">
        <v>16</v>
      </c>
      <c r="F274" s="63">
        <v>2017</v>
      </c>
      <c r="G274" s="63" t="s">
        <v>17</v>
      </c>
      <c r="H274" s="64">
        <v>43100</v>
      </c>
      <c r="I274" s="64">
        <v>43147</v>
      </c>
      <c r="J274" s="64">
        <v>43224</v>
      </c>
      <c r="K274" s="63">
        <v>162000000</v>
      </c>
      <c r="L274" s="63">
        <v>143700000</v>
      </c>
      <c r="M274" s="63" t="s">
        <v>2555</v>
      </c>
      <c r="N274" s="47">
        <v>1205000000</v>
      </c>
      <c r="O274" s="65">
        <v>1205000000</v>
      </c>
      <c r="P274" s="53"/>
      <c r="Q274" s="47">
        <v>1523000000</v>
      </c>
      <c r="R274" s="65">
        <v>1523000000</v>
      </c>
      <c r="S274" s="53"/>
      <c r="T274" s="48"/>
      <c r="U274" s="47">
        <v>327000000</v>
      </c>
      <c r="V274" s="65"/>
      <c r="W274" s="65"/>
      <c r="X274" s="65"/>
      <c r="Y274" s="53"/>
      <c r="Z274" s="48">
        <v>895000000</v>
      </c>
      <c r="AA274" s="48"/>
      <c r="AB274" s="48"/>
      <c r="AC274" s="48"/>
      <c r="AD274" s="48"/>
      <c r="AE274" s="48"/>
      <c r="AF274" s="48"/>
      <c r="AG274" s="48">
        <v>895000000</v>
      </c>
      <c r="AH274" s="48">
        <v>3950000000</v>
      </c>
      <c r="AI274" s="47">
        <v>856000000</v>
      </c>
      <c r="AJ274" s="65"/>
      <c r="AK274" s="53"/>
      <c r="AL274" s="47">
        <v>247000000</v>
      </c>
      <c r="AM274" s="65"/>
      <c r="AN274" s="65"/>
      <c r="AO274" s="53"/>
      <c r="AP274" s="47">
        <v>3155000000</v>
      </c>
      <c r="AQ274" s="65">
        <v>861000000</v>
      </c>
      <c r="AR274" s="65">
        <v>938000000</v>
      </c>
      <c r="AS274" s="65"/>
      <c r="AT274" s="65"/>
      <c r="AU274" s="65">
        <v>1023000000</v>
      </c>
      <c r="AV274" s="65"/>
      <c r="AW274" s="65"/>
      <c r="AX274" s="65"/>
      <c r="AY274" s="65"/>
      <c r="AZ274" s="53">
        <v>333000000</v>
      </c>
      <c r="BA274" s="48">
        <v>4258000000</v>
      </c>
      <c r="BB274" s="48">
        <v>8208000000</v>
      </c>
      <c r="BC274" s="47">
        <v>2879000000</v>
      </c>
      <c r="BD274" s="65">
        <v>593000000</v>
      </c>
      <c r="BE274" s="65"/>
      <c r="BF274" s="65"/>
      <c r="BG274" s="53">
        <v>2286000000</v>
      </c>
      <c r="BH274" s="47">
        <v>52000000</v>
      </c>
      <c r="BI274" s="65"/>
      <c r="BJ274" s="65"/>
      <c r="BK274" s="53"/>
      <c r="BL274" s="47">
        <v>0</v>
      </c>
      <c r="BM274" s="65"/>
      <c r="BN274" s="65"/>
      <c r="BO274" s="65"/>
      <c r="BP274" s="65"/>
      <c r="BQ274" s="53">
        <v>0</v>
      </c>
      <c r="BR274" s="48">
        <v>2931000000</v>
      </c>
      <c r="BS274" s="47">
        <v>4419000000</v>
      </c>
      <c r="BT274" s="65"/>
      <c r="BU274" s="53"/>
      <c r="BV274" s="47">
        <v>2585000000</v>
      </c>
      <c r="BW274" s="65"/>
      <c r="BX274" s="65"/>
      <c r="BY274" s="65"/>
      <c r="BZ274" s="65"/>
      <c r="CA274" s="65"/>
      <c r="CB274" s="65"/>
      <c r="CC274" s="65"/>
      <c r="CD274" s="65"/>
      <c r="CE274" s="65"/>
      <c r="CF274" s="53">
        <v>2585000000</v>
      </c>
      <c r="CG274" s="48">
        <v>7004000000</v>
      </c>
      <c r="CH274" s="74">
        <v>9935000000</v>
      </c>
      <c r="CI274" s="48">
        <v>0</v>
      </c>
      <c r="CJ274" s="47">
        <v>353000000</v>
      </c>
      <c r="CK274" s="65"/>
      <c r="CL274" s="65"/>
      <c r="CM274" s="53"/>
      <c r="CN274" s="38"/>
      <c r="CO274" s="65">
        <v>467000000</v>
      </c>
      <c r="CP274" s="53">
        <v>-2562000000</v>
      </c>
      <c r="CQ274" s="38">
        <v>-1742000000</v>
      </c>
      <c r="CR274" s="65">
        <v>15000000</v>
      </c>
      <c r="CS274" s="51">
        <v>-1727000000</v>
      </c>
      <c r="CT274" s="48">
        <v>8208000000</v>
      </c>
    </row>
    <row r="275" spans="1:98" x14ac:dyDescent="0.2">
      <c r="A275" s="63" t="s">
        <v>808</v>
      </c>
      <c r="B275" s="63" t="s">
        <v>809</v>
      </c>
      <c r="C275" s="63" t="str">
        <f>VLOOKUP(A275,'[1]S&amp;P 500 Wikipedia'!A:D,3,FALSE)</f>
        <v>Health Care</v>
      </c>
      <c r="D275" s="63">
        <v>334921</v>
      </c>
      <c r="E275" s="63" t="s">
        <v>16</v>
      </c>
      <c r="F275" s="63">
        <v>2017</v>
      </c>
      <c r="G275" s="63" t="s">
        <v>17</v>
      </c>
      <c r="H275" s="64">
        <v>43100</v>
      </c>
      <c r="I275" s="64">
        <v>43140</v>
      </c>
      <c r="J275" s="64">
        <v>43224</v>
      </c>
      <c r="K275" s="63">
        <v>25557381</v>
      </c>
      <c r="L275" s="63">
        <v>26246013</v>
      </c>
      <c r="M275" s="63" t="s">
        <v>2556</v>
      </c>
      <c r="N275" s="47">
        <v>98949000</v>
      </c>
      <c r="O275" s="65">
        <v>98949000</v>
      </c>
      <c r="P275" s="53"/>
      <c r="Q275" s="47">
        <v>483919000</v>
      </c>
      <c r="R275" s="65">
        <v>483919000</v>
      </c>
      <c r="S275" s="53"/>
      <c r="T275" s="48"/>
      <c r="U275" s="47">
        <v>278318000</v>
      </c>
      <c r="V275" s="65"/>
      <c r="W275" s="65"/>
      <c r="X275" s="65"/>
      <c r="Y275" s="53"/>
      <c r="Z275" s="48">
        <v>66186000</v>
      </c>
      <c r="AA275" s="48">
        <v>66186000</v>
      </c>
      <c r="AB275" s="48"/>
      <c r="AC275" s="48"/>
      <c r="AD275" s="48"/>
      <c r="AE275" s="48"/>
      <c r="AF275" s="48"/>
      <c r="AG275" s="48"/>
      <c r="AH275" s="48">
        <v>927372000</v>
      </c>
      <c r="AI275" s="47">
        <v>696890000</v>
      </c>
      <c r="AJ275" s="65"/>
      <c r="AK275" s="53"/>
      <c r="AL275" s="47"/>
      <c r="AM275" s="65"/>
      <c r="AN275" s="65"/>
      <c r="AO275" s="53"/>
      <c r="AP275" s="47">
        <v>887645000</v>
      </c>
      <c r="AQ275" s="65"/>
      <c r="AR275" s="65">
        <v>544784000</v>
      </c>
      <c r="AS275" s="65">
        <v>224727000</v>
      </c>
      <c r="AT275" s="65"/>
      <c r="AU275" s="65">
        <v>41717000</v>
      </c>
      <c r="AV275" s="65"/>
      <c r="AW275" s="65"/>
      <c r="AX275" s="65"/>
      <c r="AY275" s="65"/>
      <c r="AZ275" s="53">
        <v>76417000</v>
      </c>
      <c r="BA275" s="48">
        <v>1584535000</v>
      </c>
      <c r="BB275" s="48">
        <v>2511907000</v>
      </c>
      <c r="BC275" s="47">
        <v>491295000</v>
      </c>
      <c r="BD275" s="65">
        <v>164639000</v>
      </c>
      <c r="BE275" s="65"/>
      <c r="BF275" s="65"/>
      <c r="BG275" s="53">
        <v>326656000</v>
      </c>
      <c r="BH275" s="47">
        <v>14883000</v>
      </c>
      <c r="BI275" s="65"/>
      <c r="BJ275" s="65"/>
      <c r="BK275" s="53"/>
      <c r="BL275" s="47">
        <v>130704000</v>
      </c>
      <c r="BM275" s="65">
        <v>130704000</v>
      </c>
      <c r="BN275" s="65"/>
      <c r="BO275" s="65"/>
      <c r="BP275" s="65"/>
      <c r="BQ275" s="53"/>
      <c r="BR275" s="48">
        <v>636882000</v>
      </c>
      <c r="BS275" s="47">
        <v>978715000</v>
      </c>
      <c r="BT275" s="65"/>
      <c r="BU275" s="53"/>
      <c r="BV275" s="47">
        <v>335563000</v>
      </c>
      <c r="BW275" s="65"/>
      <c r="BX275" s="65"/>
      <c r="BY275" s="65"/>
      <c r="BZ275" s="65"/>
      <c r="CA275" s="65"/>
      <c r="CB275" s="65"/>
      <c r="CC275" s="65">
        <v>46689000</v>
      </c>
      <c r="CD275" s="65"/>
      <c r="CE275" s="65"/>
      <c r="CF275" s="53">
        <v>288874000</v>
      </c>
      <c r="CG275" s="48">
        <v>1314278000</v>
      </c>
      <c r="CH275" s="74">
        <v>1951160000</v>
      </c>
      <c r="CI275" s="48">
        <v>0</v>
      </c>
      <c r="CJ275" s="47">
        <v>751940000</v>
      </c>
      <c r="CK275" s="65"/>
      <c r="CL275" s="65"/>
      <c r="CM275" s="53"/>
      <c r="CN275" s="38">
        <v>-3481032000</v>
      </c>
      <c r="CO275" s="65">
        <v>3526355000</v>
      </c>
      <c r="CP275" s="53">
        <v>-236516000</v>
      </c>
      <c r="CQ275" s="38">
        <v>560747000</v>
      </c>
      <c r="CR275" s="65"/>
      <c r="CS275" s="51">
        <v>560747000</v>
      </c>
      <c r="CT275" s="48">
        <v>2511907000</v>
      </c>
    </row>
    <row r="276" spans="1:98" x14ac:dyDescent="0.2">
      <c r="A276" s="63" t="s">
        <v>817</v>
      </c>
      <c r="B276" s="63" t="s">
        <v>818</v>
      </c>
      <c r="C276" s="63" t="str">
        <f>VLOOKUP(A276,'[1]S&amp;P 500 Wikipedia'!A:D,3,FALSE)</f>
        <v>Information Technology</v>
      </c>
      <c r="D276" s="63">
        <v>60906</v>
      </c>
      <c r="E276" s="63" t="s">
        <v>16</v>
      </c>
      <c r="F276" s="63">
        <v>2017</v>
      </c>
      <c r="G276" s="63" t="s">
        <v>17</v>
      </c>
      <c r="H276" s="64">
        <v>42978</v>
      </c>
      <c r="I276" s="64">
        <v>43034</v>
      </c>
      <c r="J276" s="64">
        <v>43089</v>
      </c>
      <c r="K276" s="63">
        <v>1111000000</v>
      </c>
      <c r="L276" s="63">
        <v>1188000000</v>
      </c>
      <c r="M276" s="63" t="s">
        <v>2557</v>
      </c>
      <c r="N276" s="47">
        <v>5428000000</v>
      </c>
      <c r="O276" s="65">
        <v>5109000000</v>
      </c>
      <c r="P276" s="53">
        <v>319000000</v>
      </c>
      <c r="Q276" s="47">
        <v>3759000000</v>
      </c>
      <c r="R276" s="65"/>
      <c r="S276" s="53"/>
      <c r="T276" s="48"/>
      <c r="U276" s="47">
        <v>3123000000</v>
      </c>
      <c r="V276" s="65"/>
      <c r="W276" s="65"/>
      <c r="X276" s="65"/>
      <c r="Y276" s="53"/>
      <c r="Z276" s="48">
        <v>147000000</v>
      </c>
      <c r="AA276" s="48"/>
      <c r="AB276" s="48"/>
      <c r="AC276" s="48"/>
      <c r="AD276" s="48"/>
      <c r="AE276" s="48"/>
      <c r="AF276" s="48"/>
      <c r="AG276" s="48">
        <v>147000000</v>
      </c>
      <c r="AH276" s="48">
        <v>12457000000</v>
      </c>
      <c r="AI276" s="47">
        <v>19431000000</v>
      </c>
      <c r="AJ276" s="65"/>
      <c r="AK276" s="53"/>
      <c r="AL276" s="47">
        <v>617000000</v>
      </c>
      <c r="AM276" s="65"/>
      <c r="AN276" s="65">
        <v>617000000</v>
      </c>
      <c r="AO276" s="53"/>
      <c r="AP276" s="47">
        <v>2831000000</v>
      </c>
      <c r="AQ276" s="65">
        <v>387000000</v>
      </c>
      <c r="AR276" s="65">
        <v>1228000000</v>
      </c>
      <c r="AS276" s="65"/>
      <c r="AT276" s="65"/>
      <c r="AU276" s="65">
        <v>766000000</v>
      </c>
      <c r="AV276" s="65"/>
      <c r="AW276" s="65"/>
      <c r="AX276" s="65"/>
      <c r="AY276" s="65"/>
      <c r="AZ276" s="53">
        <v>450000000</v>
      </c>
      <c r="BA276" s="48">
        <v>22879000000</v>
      </c>
      <c r="BB276" s="48">
        <v>35336000000</v>
      </c>
      <c r="BC276" s="47">
        <v>3664000000</v>
      </c>
      <c r="BD276" s="65">
        <v>3664000000</v>
      </c>
      <c r="BE276" s="65"/>
      <c r="BF276" s="65"/>
      <c r="BG276" s="53"/>
      <c r="BH276" s="47">
        <v>1262000000</v>
      </c>
      <c r="BI276" s="65"/>
      <c r="BJ276" s="65"/>
      <c r="BK276" s="53"/>
      <c r="BL276" s="47">
        <v>408000000</v>
      </c>
      <c r="BM276" s="65">
        <v>408000000</v>
      </c>
      <c r="BN276" s="65"/>
      <c r="BO276" s="65"/>
      <c r="BP276" s="65"/>
      <c r="BQ276" s="53"/>
      <c r="BR276" s="48">
        <v>5334000000</v>
      </c>
      <c r="BS276" s="47">
        <v>9893000000</v>
      </c>
      <c r="BT276" s="65"/>
      <c r="BU276" s="53"/>
      <c r="BV276" s="47">
        <v>639000000</v>
      </c>
      <c r="BW276" s="65"/>
      <c r="BX276" s="65"/>
      <c r="BY276" s="65"/>
      <c r="BZ276" s="65"/>
      <c r="CA276" s="65"/>
      <c r="CB276" s="65"/>
      <c r="CC276" s="65"/>
      <c r="CD276" s="65"/>
      <c r="CE276" s="65"/>
      <c r="CF276" s="53">
        <v>639000000</v>
      </c>
      <c r="CG276" s="48">
        <v>10532000000</v>
      </c>
      <c r="CH276" s="74">
        <v>15866000000</v>
      </c>
      <c r="CI276" s="48"/>
      <c r="CJ276" s="47">
        <v>8399000000</v>
      </c>
      <c r="CK276" s="65">
        <v>112000000</v>
      </c>
      <c r="CL276" s="65">
        <v>8287000000</v>
      </c>
      <c r="CM276" s="53"/>
      <c r="CN276" s="38">
        <v>-67000000</v>
      </c>
      <c r="CO276" s="65">
        <v>10260000000</v>
      </c>
      <c r="CP276" s="53">
        <v>29000000</v>
      </c>
      <c r="CQ276" s="38">
        <v>18621000000</v>
      </c>
      <c r="CR276" s="65">
        <v>849000000</v>
      </c>
      <c r="CS276" s="51">
        <v>19470000000</v>
      </c>
      <c r="CT276" s="48">
        <v>35336000000</v>
      </c>
    </row>
    <row r="277" spans="1:98" x14ac:dyDescent="0.2">
      <c r="A277" s="63" t="s">
        <v>790</v>
      </c>
      <c r="B277" s="63" t="s">
        <v>791</v>
      </c>
      <c r="C277" s="63" t="str">
        <f>VLOOKUP(A277,'[1]S&amp;P 500 Wikipedia'!A:D,3,FALSE)</f>
        <v>Information Technology</v>
      </c>
      <c r="D277" s="63">
        <v>153611</v>
      </c>
      <c r="E277" s="63" t="s">
        <v>16</v>
      </c>
      <c r="F277" s="63">
        <v>2018</v>
      </c>
      <c r="G277" s="63" t="s">
        <v>17</v>
      </c>
      <c r="H277" s="64">
        <v>43281</v>
      </c>
      <c r="I277" s="64">
        <v>43329</v>
      </c>
      <c r="J277" s="64">
        <v>43329</v>
      </c>
      <c r="K277" s="63">
        <v>279336000</v>
      </c>
      <c r="L277" s="63">
        <v>288818000</v>
      </c>
      <c r="M277" s="63" t="s">
        <v>2275</v>
      </c>
      <c r="N277" s="47">
        <v>2626399000</v>
      </c>
      <c r="O277" s="65">
        <v>1543484000</v>
      </c>
      <c r="P277" s="53">
        <v>1082915000</v>
      </c>
      <c r="Q277" s="47">
        <v>280072000</v>
      </c>
      <c r="R277" s="65">
        <v>280072000</v>
      </c>
      <c r="S277" s="53"/>
      <c r="T277" s="48"/>
      <c r="U277" s="47">
        <v>282390000</v>
      </c>
      <c r="V277" s="65"/>
      <c r="W277" s="65"/>
      <c r="X277" s="65"/>
      <c r="Y277" s="53"/>
      <c r="Z277" s="48">
        <v>21548000</v>
      </c>
      <c r="AA277" s="48"/>
      <c r="AB277" s="48"/>
      <c r="AC277" s="48"/>
      <c r="AD277" s="48"/>
      <c r="AE277" s="48"/>
      <c r="AF277" s="48"/>
      <c r="AG277" s="48">
        <v>21548000</v>
      </c>
      <c r="AH277" s="48">
        <v>3210409000</v>
      </c>
      <c r="AI277" s="47">
        <v>579364000</v>
      </c>
      <c r="AJ277" s="65"/>
      <c r="AK277" s="53"/>
      <c r="AL277" s="47"/>
      <c r="AM277" s="65"/>
      <c r="AN277" s="65"/>
      <c r="AO277" s="53"/>
      <c r="AP277" s="47">
        <v>661788000</v>
      </c>
      <c r="AQ277" s="65">
        <v>78246000</v>
      </c>
      <c r="AR277" s="65">
        <v>532251000</v>
      </c>
      <c r="AS277" s="65"/>
      <c r="AT277" s="65"/>
      <c r="AU277" s="65"/>
      <c r="AV277" s="65"/>
      <c r="AW277" s="65"/>
      <c r="AX277" s="65"/>
      <c r="AY277" s="65"/>
      <c r="AZ277" s="53">
        <v>51291000</v>
      </c>
      <c r="BA277" s="48">
        <v>1241152000</v>
      </c>
      <c r="BB277" s="48">
        <v>4451561000</v>
      </c>
      <c r="BC277" s="47">
        <v>297989000</v>
      </c>
      <c r="BD277" s="65">
        <v>92572000</v>
      </c>
      <c r="BE277" s="65"/>
      <c r="BF277" s="65"/>
      <c r="BG277" s="53">
        <v>205417000</v>
      </c>
      <c r="BH277" s="47">
        <v>499406000</v>
      </c>
      <c r="BI277" s="65"/>
      <c r="BJ277" s="65"/>
      <c r="BK277" s="53"/>
      <c r="BL277" s="47">
        <v>0</v>
      </c>
      <c r="BM277" s="65">
        <v>0</v>
      </c>
      <c r="BN277" s="65"/>
      <c r="BO277" s="65"/>
      <c r="BP277" s="65"/>
      <c r="BQ277" s="53"/>
      <c r="BR277" s="48">
        <v>797395000</v>
      </c>
      <c r="BS277" s="47">
        <v>991147000</v>
      </c>
      <c r="BT277" s="65"/>
      <c r="BU277" s="53"/>
      <c r="BV277" s="47">
        <v>732079000</v>
      </c>
      <c r="BW277" s="65"/>
      <c r="BX277" s="65"/>
      <c r="BY277" s="65"/>
      <c r="BZ277" s="65"/>
      <c r="CA277" s="65"/>
      <c r="CB277" s="65"/>
      <c r="CC277" s="65"/>
      <c r="CD277" s="65"/>
      <c r="CE277" s="65"/>
      <c r="CF277" s="53">
        <v>732079000</v>
      </c>
      <c r="CG277" s="48">
        <v>1723226000</v>
      </c>
      <c r="CH277" s="74">
        <v>2520621000</v>
      </c>
      <c r="CI277" s="48">
        <v>0</v>
      </c>
      <c r="CJ277" s="47">
        <v>279000</v>
      </c>
      <c r="CK277" s="65"/>
      <c r="CL277" s="65"/>
      <c r="CM277" s="53"/>
      <c r="CN277" s="38"/>
      <c r="CO277" s="65">
        <v>1945646000</v>
      </c>
      <c r="CP277" s="53">
        <v>-14985000</v>
      </c>
      <c r="CQ277" s="38">
        <v>1930940000</v>
      </c>
      <c r="CR277" s="65"/>
      <c r="CS277" s="51">
        <v>1930940000</v>
      </c>
      <c r="CT277" s="48">
        <v>4451561000</v>
      </c>
    </row>
    <row r="278" spans="1:98" x14ac:dyDescent="0.2">
      <c r="A278" s="63" t="s">
        <v>847</v>
      </c>
      <c r="B278" s="63" t="s">
        <v>848</v>
      </c>
      <c r="C278" s="63" t="str">
        <f>VLOOKUP(A278,'[1]S&amp;P 500 Wikipedia'!A:D,3,FALSE)</f>
        <v>Health Care</v>
      </c>
      <c r="D278" s="63">
        <v>333504</v>
      </c>
      <c r="E278" s="63" t="s">
        <v>16</v>
      </c>
      <c r="F278" s="63">
        <v>2017</v>
      </c>
      <c r="G278" s="63" t="s">
        <v>17</v>
      </c>
      <c r="H278" s="64">
        <v>43100</v>
      </c>
      <c r="I278" s="64">
        <v>43160</v>
      </c>
      <c r="J278" s="64">
        <v>43320</v>
      </c>
      <c r="K278" s="63">
        <v>533300000</v>
      </c>
      <c r="L278" s="63">
        <v>535900000</v>
      </c>
      <c r="M278" s="63" t="s">
        <v>2558</v>
      </c>
      <c r="N278" s="47">
        <v>292100000</v>
      </c>
      <c r="O278" s="65">
        <v>292100000</v>
      </c>
      <c r="P278" s="53"/>
      <c r="Q278" s="47">
        <v>3612400000</v>
      </c>
      <c r="R278" s="65">
        <v>3612400000</v>
      </c>
      <c r="S278" s="53"/>
      <c r="T278" s="48"/>
      <c r="U278" s="47">
        <v>2542700000</v>
      </c>
      <c r="V278" s="65"/>
      <c r="W278" s="65"/>
      <c r="X278" s="65"/>
      <c r="Y278" s="53"/>
      <c r="Z278" s="48">
        <v>766100000</v>
      </c>
      <c r="AA278" s="48">
        <v>766100000</v>
      </c>
      <c r="AB278" s="48"/>
      <c r="AC278" s="48"/>
      <c r="AD278" s="48"/>
      <c r="AE278" s="48"/>
      <c r="AF278" s="48"/>
      <c r="AG278" s="48"/>
      <c r="AH278" s="48">
        <v>7213300000</v>
      </c>
      <c r="AI278" s="47">
        <v>2339100000</v>
      </c>
      <c r="AJ278" s="65"/>
      <c r="AK278" s="53"/>
      <c r="AL278" s="47"/>
      <c r="AM278" s="65"/>
      <c r="AN278" s="65"/>
      <c r="AO278" s="53"/>
      <c r="AP278" s="47">
        <v>26253900000</v>
      </c>
      <c r="AQ278" s="65">
        <v>15245800000</v>
      </c>
      <c r="AR278" s="65">
        <v>10205700000</v>
      </c>
      <c r="AS278" s="65"/>
      <c r="AT278" s="65"/>
      <c r="AU278" s="65">
        <v>496800000</v>
      </c>
      <c r="AV278" s="65"/>
      <c r="AW278" s="65"/>
      <c r="AX278" s="65"/>
      <c r="AY278" s="65"/>
      <c r="AZ278" s="53">
        <v>305600000</v>
      </c>
      <c r="BA278" s="48">
        <v>28593000000</v>
      </c>
      <c r="BB278" s="48">
        <v>35806300000</v>
      </c>
      <c r="BC278" s="47">
        <v>1565400000</v>
      </c>
      <c r="BD278" s="65">
        <v>1452500000</v>
      </c>
      <c r="BE278" s="65"/>
      <c r="BF278" s="65"/>
      <c r="BG278" s="53">
        <v>112900000</v>
      </c>
      <c r="BH278" s="47">
        <v>1855400000</v>
      </c>
      <c r="BI278" s="65">
        <v>46500000</v>
      </c>
      <c r="BJ278" s="65"/>
      <c r="BK278" s="53">
        <v>1808900000</v>
      </c>
      <c r="BL278" s="47">
        <v>2964500000</v>
      </c>
      <c r="BM278" s="65"/>
      <c r="BN278" s="65"/>
      <c r="BO278" s="65"/>
      <c r="BP278" s="65"/>
      <c r="BQ278" s="53">
        <v>2964500000</v>
      </c>
      <c r="BR278" s="48">
        <v>6385300000</v>
      </c>
      <c r="BS278" s="47">
        <v>12865300000</v>
      </c>
      <c r="BT278" s="65"/>
      <c r="BU278" s="53"/>
      <c r="BV278" s="47">
        <v>3248100000</v>
      </c>
      <c r="BW278" s="65"/>
      <c r="BX278" s="65"/>
      <c r="BY278" s="65"/>
      <c r="BZ278" s="65"/>
      <c r="CA278" s="65"/>
      <c r="CB278" s="65"/>
      <c r="CC278" s="65">
        <v>2012400000</v>
      </c>
      <c r="CD278" s="65"/>
      <c r="CE278" s="65"/>
      <c r="CF278" s="53">
        <v>1235700000</v>
      </c>
      <c r="CG278" s="48">
        <v>16113400000</v>
      </c>
      <c r="CH278" s="74">
        <v>22498700000</v>
      </c>
      <c r="CI278" s="48"/>
      <c r="CJ278" s="47">
        <v>8592000000</v>
      </c>
      <c r="CK278" s="65">
        <v>6000000</v>
      </c>
      <c r="CL278" s="65">
        <v>8586000000</v>
      </c>
      <c r="CM278" s="53"/>
      <c r="CN278" s="38">
        <v>-567700000</v>
      </c>
      <c r="CO278" s="65">
        <v>5644500000</v>
      </c>
      <c r="CP278" s="53">
        <v>-361200000</v>
      </c>
      <c r="CQ278" s="38">
        <v>13307600000</v>
      </c>
      <c r="CR278" s="65"/>
      <c r="CS278" s="51">
        <v>13307600000</v>
      </c>
      <c r="CT278" s="48">
        <v>35806300000</v>
      </c>
    </row>
    <row r="279" spans="1:98" x14ac:dyDescent="0.2">
      <c r="A279" s="63" t="s">
        <v>883</v>
      </c>
      <c r="B279" s="63" t="s">
        <v>884</v>
      </c>
      <c r="C279" s="63" t="str">
        <f>VLOOKUP(A279,'[1]S&amp;P 500 Wikipedia'!A:D,3,FALSE)</f>
        <v>Energy</v>
      </c>
      <c r="D279" s="63">
        <v>249388</v>
      </c>
      <c r="E279" s="63" t="s">
        <v>16</v>
      </c>
      <c r="F279" s="63">
        <v>2017</v>
      </c>
      <c r="G279" s="63" t="s">
        <v>17</v>
      </c>
      <c r="H279" s="64">
        <v>43100</v>
      </c>
      <c r="I279" s="64">
        <v>43151</v>
      </c>
      <c r="J279" s="64">
        <v>43315</v>
      </c>
      <c r="K279" s="63">
        <v>486000000</v>
      </c>
      <c r="L279" s="63">
        <v>483000000</v>
      </c>
      <c r="M279" s="63" t="s">
        <v>2559</v>
      </c>
      <c r="N279" s="47">
        <v>675000000</v>
      </c>
      <c r="O279" s="65">
        <v>675000000</v>
      </c>
      <c r="P279" s="53"/>
      <c r="Q279" s="47">
        <v>748000000</v>
      </c>
      <c r="R279" s="65">
        <v>748000000</v>
      </c>
      <c r="S279" s="53"/>
      <c r="T279" s="48"/>
      <c r="U279" s="47"/>
      <c r="V279" s="65"/>
      <c r="W279" s="65"/>
      <c r="X279" s="65"/>
      <c r="Y279" s="53"/>
      <c r="Z279" s="48">
        <v>780000000</v>
      </c>
      <c r="AA279" s="48"/>
      <c r="AB279" s="48"/>
      <c r="AC279" s="48"/>
      <c r="AD279" s="48"/>
      <c r="AE279" s="48"/>
      <c r="AF279" s="48"/>
      <c r="AG279" s="48">
        <v>780000000</v>
      </c>
      <c r="AH279" s="48">
        <v>2203000000</v>
      </c>
      <c r="AI279" s="47">
        <v>17502000000</v>
      </c>
      <c r="AJ279" s="65">
        <v>30557000000</v>
      </c>
      <c r="AK279" s="53">
        <v>-13055000000</v>
      </c>
      <c r="AL279" s="47"/>
      <c r="AM279" s="65"/>
      <c r="AN279" s="65"/>
      <c r="AO279" s="53"/>
      <c r="AP279" s="47">
        <v>1771000000</v>
      </c>
      <c r="AQ279" s="65"/>
      <c r="AR279" s="65">
        <v>1310000000</v>
      </c>
      <c r="AS279" s="65"/>
      <c r="AT279" s="65"/>
      <c r="AU279" s="65"/>
      <c r="AV279" s="65"/>
      <c r="AW279" s="65"/>
      <c r="AX279" s="65"/>
      <c r="AY279" s="65"/>
      <c r="AZ279" s="53">
        <v>461000000</v>
      </c>
      <c r="BA279" s="48">
        <v>19273000000</v>
      </c>
      <c r="BB279" s="48">
        <v>21476000000</v>
      </c>
      <c r="BC279" s="47">
        <v>1161000000</v>
      </c>
      <c r="BD279" s="65">
        <v>1161000000</v>
      </c>
      <c r="BE279" s="65"/>
      <c r="BF279" s="65"/>
      <c r="BG279" s="53"/>
      <c r="BH279" s="47"/>
      <c r="BI279" s="65"/>
      <c r="BJ279" s="65"/>
      <c r="BK279" s="53"/>
      <c r="BL279" s="47">
        <v>578000000</v>
      </c>
      <c r="BM279" s="65"/>
      <c r="BN279" s="65"/>
      <c r="BO279" s="65"/>
      <c r="BP279" s="65"/>
      <c r="BQ279" s="53">
        <v>578000000</v>
      </c>
      <c r="BR279" s="48">
        <v>1739000000</v>
      </c>
      <c r="BS279" s="47">
        <v>6746000000</v>
      </c>
      <c r="BT279" s="65"/>
      <c r="BU279" s="53"/>
      <c r="BV279" s="47">
        <v>2372000000</v>
      </c>
      <c r="BW279" s="65"/>
      <c r="BX279" s="65"/>
      <c r="BY279" s="65"/>
      <c r="BZ279" s="65"/>
      <c r="CA279" s="65"/>
      <c r="CB279" s="65"/>
      <c r="CC279" s="65">
        <v>1127000000</v>
      </c>
      <c r="CD279" s="65"/>
      <c r="CE279" s="65"/>
      <c r="CF279" s="53">
        <v>1245000000</v>
      </c>
      <c r="CG279" s="48">
        <v>9118000000</v>
      </c>
      <c r="CH279" s="74">
        <v>10857000000</v>
      </c>
      <c r="CI279" s="48">
        <v>0</v>
      </c>
      <c r="CJ279" s="47">
        <v>8443000000</v>
      </c>
      <c r="CK279" s="65">
        <v>5000000</v>
      </c>
      <c r="CL279" s="65">
        <v>8438000000</v>
      </c>
      <c r="CM279" s="53"/>
      <c r="CN279" s="38">
        <v>-725000000</v>
      </c>
      <c r="CO279" s="65">
        <v>2248000000</v>
      </c>
      <c r="CP279" s="53">
        <v>-30000000</v>
      </c>
      <c r="CQ279" s="38">
        <v>9936000000</v>
      </c>
      <c r="CR279" s="65">
        <v>683000000</v>
      </c>
      <c r="CS279" s="51">
        <v>10619000000</v>
      </c>
      <c r="CT279" s="48">
        <v>21476000000</v>
      </c>
    </row>
    <row r="280" spans="1:98" x14ac:dyDescent="0.2">
      <c r="A280" s="63" t="s">
        <v>892</v>
      </c>
      <c r="B280" s="63" t="s">
        <v>893</v>
      </c>
      <c r="C280" s="63" t="str">
        <f>VLOOKUP(A280,'[1]S&amp;P 500 Wikipedia'!A:D,3,FALSE)</f>
        <v>Consumer Discretionary</v>
      </c>
      <c r="D280" s="63">
        <v>744483</v>
      </c>
      <c r="E280" s="63" t="s">
        <v>16</v>
      </c>
      <c r="F280" s="63">
        <v>2017</v>
      </c>
      <c r="G280" s="63" t="s">
        <v>17</v>
      </c>
      <c r="H280" s="64">
        <v>43100</v>
      </c>
      <c r="I280" s="64">
        <v>43137</v>
      </c>
      <c r="J280" s="64">
        <v>43321</v>
      </c>
      <c r="K280" s="63">
        <v>228496332</v>
      </c>
      <c r="L280" s="63">
        <v>230210311</v>
      </c>
      <c r="M280" s="63" t="s">
        <v>2560</v>
      </c>
      <c r="N280" s="47">
        <v>176190000</v>
      </c>
      <c r="O280" s="65">
        <v>176190000</v>
      </c>
      <c r="P280" s="53"/>
      <c r="Q280" s="47">
        <v>43961000</v>
      </c>
      <c r="R280" s="65">
        <v>43961000</v>
      </c>
      <c r="S280" s="53"/>
      <c r="T280" s="48"/>
      <c r="U280" s="47">
        <v>82121000</v>
      </c>
      <c r="V280" s="65"/>
      <c r="W280" s="65"/>
      <c r="X280" s="65"/>
      <c r="Y280" s="53"/>
      <c r="Z280" s="48">
        <v>216065000</v>
      </c>
      <c r="AA280" s="48">
        <v>216065000</v>
      </c>
      <c r="AB280" s="48"/>
      <c r="AC280" s="48"/>
      <c r="AD280" s="48"/>
      <c r="AE280" s="48"/>
      <c r="AF280" s="48"/>
      <c r="AG280" s="48"/>
      <c r="AH280" s="48">
        <v>518337000</v>
      </c>
      <c r="AI280" s="47">
        <v>11040488000</v>
      </c>
      <c r="AJ280" s="65"/>
      <c r="AK280" s="53"/>
      <c r="AL280" s="47"/>
      <c r="AM280" s="65"/>
      <c r="AN280" s="65"/>
      <c r="AO280" s="53"/>
      <c r="AP280" s="47">
        <v>2536044000</v>
      </c>
      <c r="AQ280" s="65">
        <v>817525000</v>
      </c>
      <c r="AR280" s="65">
        <v>1388931000</v>
      </c>
      <c r="AS280" s="65"/>
      <c r="AT280" s="65"/>
      <c r="AU280" s="65"/>
      <c r="AV280" s="65"/>
      <c r="AW280" s="65"/>
      <c r="AX280" s="65"/>
      <c r="AY280" s="65"/>
      <c r="AZ280" s="53">
        <v>329588000</v>
      </c>
      <c r="BA280" s="48">
        <v>13576532000</v>
      </c>
      <c r="BB280" s="48">
        <v>14094869000</v>
      </c>
      <c r="BC280" s="47">
        <v>567150000</v>
      </c>
      <c r="BD280" s="65">
        <v>53433000</v>
      </c>
      <c r="BE280" s="65"/>
      <c r="BF280" s="65"/>
      <c r="BG280" s="53">
        <v>513717000</v>
      </c>
      <c r="BH280" s="47">
        <v>619373000</v>
      </c>
      <c r="BI280" s="65"/>
      <c r="BJ280" s="65"/>
      <c r="BK280" s="53"/>
      <c r="BL280" s="47">
        <v>1303498000</v>
      </c>
      <c r="BM280" s="65"/>
      <c r="BN280" s="65"/>
      <c r="BO280" s="65"/>
      <c r="BP280" s="65"/>
      <c r="BQ280" s="53">
        <v>1303498000</v>
      </c>
      <c r="BR280" s="48">
        <v>2490021000</v>
      </c>
      <c r="BS280" s="47">
        <v>5688392000</v>
      </c>
      <c r="BT280" s="65"/>
      <c r="BU280" s="53"/>
      <c r="BV280" s="47">
        <v>166690000</v>
      </c>
      <c r="BW280" s="65"/>
      <c r="BX280" s="65"/>
      <c r="BY280" s="65"/>
      <c r="BZ280" s="65"/>
      <c r="CA280" s="65"/>
      <c r="CB280" s="65"/>
      <c r="CC280" s="65"/>
      <c r="CD280" s="65"/>
      <c r="CE280" s="65"/>
      <c r="CF280" s="53">
        <v>166690000</v>
      </c>
      <c r="CG280" s="48">
        <v>5855082000</v>
      </c>
      <c r="CH280" s="74">
        <v>8345103000</v>
      </c>
      <c r="CI280" s="48"/>
      <c r="CJ280" s="47">
        <v>3998927000</v>
      </c>
      <c r="CK280" s="65"/>
      <c r="CL280" s="65"/>
      <c r="CM280" s="53"/>
      <c r="CN280" s="38">
        <v>-239255000</v>
      </c>
      <c r="CO280" s="65">
        <v>1963128000</v>
      </c>
      <c r="CP280" s="53">
        <v>26966000</v>
      </c>
      <c r="CQ280" s="38">
        <v>5749766000</v>
      </c>
      <c r="CR280" s="65"/>
      <c r="CS280" s="51">
        <v>5749766000</v>
      </c>
      <c r="CT280" s="48">
        <v>14094869000</v>
      </c>
    </row>
    <row r="281" spans="1:98" x14ac:dyDescent="0.2">
      <c r="A281" s="63" t="s">
        <v>850</v>
      </c>
      <c r="B281" s="63" t="s">
        <v>851</v>
      </c>
      <c r="C281" s="63" t="str">
        <f>VLOOKUP(A281,'[1]S&amp;P 500 Wikipedia'!A:D,3,FALSE)</f>
        <v>Financials</v>
      </c>
      <c r="D281" s="63">
        <v>378192</v>
      </c>
      <c r="E281" s="63" t="s">
        <v>16</v>
      </c>
      <c r="F281" s="63">
        <v>2017</v>
      </c>
      <c r="G281" s="63" t="s">
        <v>17</v>
      </c>
      <c r="H281" s="64">
        <v>43100</v>
      </c>
      <c r="I281" s="64">
        <v>43159</v>
      </c>
      <c r="J281" s="64">
        <v>43313</v>
      </c>
      <c r="K281" s="63">
        <v>166873379</v>
      </c>
      <c r="L281" s="63">
        <v>173376599</v>
      </c>
      <c r="M281" s="63" t="s">
        <v>2561</v>
      </c>
      <c r="N281" s="47">
        <v>612000000</v>
      </c>
      <c r="O281" s="65">
        <v>377000000</v>
      </c>
      <c r="P281" s="53">
        <v>235000000</v>
      </c>
      <c r="Q281" s="47">
        <v>356000000</v>
      </c>
      <c r="R281" s="65">
        <v>356000000</v>
      </c>
      <c r="S281" s="53"/>
      <c r="T281" s="48"/>
      <c r="U281" s="47"/>
      <c r="V281" s="65"/>
      <c r="W281" s="65"/>
      <c r="X281" s="65"/>
      <c r="Y281" s="53"/>
      <c r="Z281" s="48">
        <v>4542000000</v>
      </c>
      <c r="AA281" s="48"/>
      <c r="AB281" s="48"/>
      <c r="AC281" s="48">
        <v>297000000</v>
      </c>
      <c r="AD281" s="48"/>
      <c r="AE281" s="48"/>
      <c r="AF281" s="48"/>
      <c r="AG281" s="48">
        <v>4245000000</v>
      </c>
      <c r="AH281" s="48">
        <v>5510000000</v>
      </c>
      <c r="AI281" s="47">
        <v>400000000</v>
      </c>
      <c r="AJ281" s="65"/>
      <c r="AK281" s="53"/>
      <c r="AL281" s="47"/>
      <c r="AM281" s="65"/>
      <c r="AN281" s="65"/>
      <c r="AO281" s="53"/>
      <c r="AP281" s="47">
        <v>9444000000</v>
      </c>
      <c r="AQ281" s="65">
        <v>2468000000</v>
      </c>
      <c r="AR281" s="65">
        <v>6586000000</v>
      </c>
      <c r="AS281" s="65"/>
      <c r="AT281" s="65"/>
      <c r="AU281" s="65"/>
      <c r="AV281" s="65"/>
      <c r="AW281" s="65"/>
      <c r="AX281" s="65"/>
      <c r="AY281" s="65"/>
      <c r="AZ281" s="53">
        <v>390000000</v>
      </c>
      <c r="BA281" s="48">
        <v>9844000000</v>
      </c>
      <c r="BB281" s="48">
        <v>15354000000</v>
      </c>
      <c r="BC281" s="47">
        <v>475000000</v>
      </c>
      <c r="BD281" s="65">
        <v>177000000</v>
      </c>
      <c r="BE281" s="65"/>
      <c r="BF281" s="65"/>
      <c r="BG281" s="53">
        <v>298000000</v>
      </c>
      <c r="BH281" s="47">
        <v>480000000</v>
      </c>
      <c r="BI281" s="65"/>
      <c r="BJ281" s="65"/>
      <c r="BK281" s="53"/>
      <c r="BL281" s="47">
        <v>4279000000</v>
      </c>
      <c r="BM281" s="65">
        <v>161000000</v>
      </c>
      <c r="BN281" s="65"/>
      <c r="BO281" s="65"/>
      <c r="BP281" s="65"/>
      <c r="BQ281" s="53">
        <v>4118000000</v>
      </c>
      <c r="BR281" s="48">
        <v>5234000000</v>
      </c>
      <c r="BS281" s="47">
        <v>3727000000</v>
      </c>
      <c r="BT281" s="65"/>
      <c r="BU281" s="53"/>
      <c r="BV281" s="47">
        <v>513000000</v>
      </c>
      <c r="BW281" s="65"/>
      <c r="BX281" s="65"/>
      <c r="BY281" s="65"/>
      <c r="BZ281" s="65"/>
      <c r="CA281" s="65"/>
      <c r="CB281" s="65">
        <v>126000000</v>
      </c>
      <c r="CC281" s="65">
        <v>225000000</v>
      </c>
      <c r="CD281" s="65"/>
      <c r="CE281" s="65"/>
      <c r="CF281" s="53">
        <v>162000000</v>
      </c>
      <c r="CG281" s="48">
        <v>4240000000</v>
      </c>
      <c r="CH281" s="74">
        <v>9474000000</v>
      </c>
      <c r="CI281" s="48"/>
      <c r="CJ281" s="47">
        <v>3026000000</v>
      </c>
      <c r="CK281" s="65"/>
      <c r="CL281" s="65"/>
      <c r="CM281" s="53"/>
      <c r="CN281" s="38">
        <v>-247000000</v>
      </c>
      <c r="CO281" s="65">
        <v>3963000000</v>
      </c>
      <c r="CP281" s="53">
        <v>-862000000</v>
      </c>
      <c r="CQ281" s="38">
        <v>5880000000</v>
      </c>
      <c r="CR281" s="65"/>
      <c r="CS281" s="51">
        <v>5880000000</v>
      </c>
      <c r="CT281" s="48">
        <v>15354000000</v>
      </c>
    </row>
    <row r="282" spans="1:98" x14ac:dyDescent="0.2">
      <c r="A282" s="63" t="s">
        <v>871</v>
      </c>
      <c r="B282" s="63" t="s">
        <v>872</v>
      </c>
      <c r="C282" s="63" t="str">
        <f>VLOOKUP(A282,'[1]S&amp;P 500 Wikipedia'!A:D,3,FALSE)</f>
        <v>Utilities</v>
      </c>
      <c r="D282" s="63">
        <v>188922</v>
      </c>
      <c r="E282" s="63" t="s">
        <v>16</v>
      </c>
      <c r="F282" s="63">
        <v>2017</v>
      </c>
      <c r="G282" s="63" t="s">
        <v>17</v>
      </c>
      <c r="H282" s="64">
        <v>43100</v>
      </c>
      <c r="I282" s="64">
        <v>43147</v>
      </c>
      <c r="J282" s="64">
        <v>43396</v>
      </c>
      <c r="K282" s="63">
        <v>470400000</v>
      </c>
      <c r="L282" s="63">
        <v>474600000</v>
      </c>
      <c r="M282" s="63" t="s">
        <v>2562</v>
      </c>
      <c r="N282" s="47">
        <v>1714000000</v>
      </c>
      <c r="O282" s="65">
        <v>1714000000</v>
      </c>
      <c r="P282" s="53"/>
      <c r="Q282" s="47">
        <v>2220000000</v>
      </c>
      <c r="R282" s="65">
        <v>2220000000</v>
      </c>
      <c r="S282" s="53"/>
      <c r="T282" s="48"/>
      <c r="U282" s="47">
        <v>1273000000</v>
      </c>
      <c r="V282" s="65"/>
      <c r="W282" s="65"/>
      <c r="X282" s="65"/>
      <c r="Y282" s="53"/>
      <c r="Z282" s="48">
        <v>1950000000</v>
      </c>
      <c r="AA282" s="48"/>
      <c r="AB282" s="48"/>
      <c r="AC282" s="48">
        <v>140000000</v>
      </c>
      <c r="AD282" s="48"/>
      <c r="AE282" s="48"/>
      <c r="AF282" s="48"/>
      <c r="AG282" s="48">
        <v>1810000000</v>
      </c>
      <c r="AH282" s="48">
        <v>7157000000</v>
      </c>
      <c r="AI282" s="47">
        <v>72416000000</v>
      </c>
      <c r="AJ282" s="65">
        <v>93783000000</v>
      </c>
      <c r="AK282" s="53">
        <v>-21367000000</v>
      </c>
      <c r="AL282" s="47">
        <v>2321000000</v>
      </c>
      <c r="AM282" s="65"/>
      <c r="AN282" s="65"/>
      <c r="AO282" s="53"/>
      <c r="AP282" s="47">
        <v>15933000000</v>
      </c>
      <c r="AQ282" s="65"/>
      <c r="AR282" s="65"/>
      <c r="AS282" s="65"/>
      <c r="AT282" s="65"/>
      <c r="AU282" s="65"/>
      <c r="AV282" s="65">
        <v>1315000000</v>
      </c>
      <c r="AW282" s="65">
        <v>1427000000</v>
      </c>
      <c r="AX282" s="65"/>
      <c r="AY282" s="65"/>
      <c r="AZ282" s="53">
        <v>13191000000</v>
      </c>
      <c r="BA282" s="48">
        <v>90670000000</v>
      </c>
      <c r="BB282" s="48">
        <v>97827000000</v>
      </c>
      <c r="BC282" s="47">
        <v>4890000000</v>
      </c>
      <c r="BD282" s="65">
        <v>3235000000</v>
      </c>
      <c r="BE282" s="65"/>
      <c r="BF282" s="65">
        <v>622000000</v>
      </c>
      <c r="BG282" s="53">
        <v>1033000000</v>
      </c>
      <c r="BH282" s="47">
        <v>3363000000</v>
      </c>
      <c r="BI282" s="65">
        <v>1687000000</v>
      </c>
      <c r="BJ282" s="65"/>
      <c r="BK282" s="53">
        <v>1676000000</v>
      </c>
      <c r="BL282" s="47">
        <v>2633000000</v>
      </c>
      <c r="BM282" s="65"/>
      <c r="BN282" s="65">
        <v>364000000</v>
      </c>
      <c r="BO282" s="65"/>
      <c r="BP282" s="65"/>
      <c r="BQ282" s="53">
        <v>2269000000</v>
      </c>
      <c r="BR282" s="48">
        <v>10886000000</v>
      </c>
      <c r="BS282" s="47">
        <v>31463000000</v>
      </c>
      <c r="BT282" s="65"/>
      <c r="BU282" s="53"/>
      <c r="BV282" s="47">
        <v>25980000000</v>
      </c>
      <c r="BW282" s="65"/>
      <c r="BX282" s="65"/>
      <c r="BY282" s="65"/>
      <c r="BZ282" s="65"/>
      <c r="CA282" s="65"/>
      <c r="CB282" s="65"/>
      <c r="CC282" s="65">
        <v>5754000000</v>
      </c>
      <c r="CD282" s="65">
        <v>535000000</v>
      </c>
      <c r="CE282" s="65"/>
      <c r="CF282" s="53">
        <v>19691000000</v>
      </c>
      <c r="CG282" s="48">
        <v>57443000000</v>
      </c>
      <c r="CH282" s="74">
        <v>68329000000</v>
      </c>
      <c r="CI282" s="48"/>
      <c r="CJ282" s="47">
        <v>9105000000</v>
      </c>
      <c r="CK282" s="65">
        <v>5000000</v>
      </c>
      <c r="CL282" s="65">
        <v>9100000000</v>
      </c>
      <c r="CM282" s="53"/>
      <c r="CN282" s="38"/>
      <c r="CO282" s="65">
        <v>18992000000</v>
      </c>
      <c r="CP282" s="53">
        <v>111000000</v>
      </c>
      <c r="CQ282" s="38">
        <v>28208000000</v>
      </c>
      <c r="CR282" s="65">
        <v>1290000000</v>
      </c>
      <c r="CS282" s="51">
        <v>29498000000</v>
      </c>
      <c r="CT282" s="48">
        <v>97827000000</v>
      </c>
    </row>
    <row r="283" spans="1:98" x14ac:dyDescent="0.2">
      <c r="A283" s="63" t="s">
        <v>865</v>
      </c>
      <c r="B283" s="63" t="s">
        <v>866</v>
      </c>
      <c r="C283" s="63" t="str">
        <f>VLOOKUP(A283,'[1]S&amp;P 500 Wikipedia'!A:D,3,FALSE)</f>
        <v>Materials</v>
      </c>
      <c r="D283" s="63">
        <v>103736</v>
      </c>
      <c r="E283" s="63" t="s">
        <v>16</v>
      </c>
      <c r="F283" s="63">
        <v>2017</v>
      </c>
      <c r="G283" s="63" t="s">
        <v>17</v>
      </c>
      <c r="H283" s="64">
        <v>43100</v>
      </c>
      <c r="I283" s="64">
        <v>43153</v>
      </c>
      <c r="J283" s="64">
        <v>43517</v>
      </c>
      <c r="K283" s="63">
        <v>534000000</v>
      </c>
      <c r="L283" s="63">
        <v>536000000</v>
      </c>
      <c r="M283" s="63" t="s">
        <v>1792</v>
      </c>
      <c r="N283" s="47">
        <v>3321000000</v>
      </c>
      <c r="O283" s="65">
        <v>3259000000</v>
      </c>
      <c r="P283" s="53">
        <v>62000000</v>
      </c>
      <c r="Q283" s="47">
        <v>237000000</v>
      </c>
      <c r="R283" s="65">
        <v>237000000</v>
      </c>
      <c r="S283" s="53"/>
      <c r="T283" s="48"/>
      <c r="U283" s="47">
        <v>1355000000</v>
      </c>
      <c r="V283" s="65"/>
      <c r="W283" s="65"/>
      <c r="X283" s="65"/>
      <c r="Y283" s="53"/>
      <c r="Z283" s="48">
        <v>153000000</v>
      </c>
      <c r="AA283" s="48"/>
      <c r="AB283" s="48"/>
      <c r="AC283" s="48"/>
      <c r="AD283" s="48"/>
      <c r="AE283" s="48"/>
      <c r="AF283" s="48"/>
      <c r="AG283" s="48">
        <v>153000000</v>
      </c>
      <c r="AH283" s="48">
        <v>5066000000</v>
      </c>
      <c r="AI283" s="47">
        <v>12338000000</v>
      </c>
      <c r="AJ283" s="65"/>
      <c r="AK283" s="53"/>
      <c r="AL283" s="47">
        <v>280000000</v>
      </c>
      <c r="AM283" s="65"/>
      <c r="AN283" s="65"/>
      <c r="AO283" s="53"/>
      <c r="AP283" s="47">
        <v>2962000000</v>
      </c>
      <c r="AQ283" s="65"/>
      <c r="AR283" s="65"/>
      <c r="AS283" s="65"/>
      <c r="AT283" s="65"/>
      <c r="AU283" s="65">
        <v>549000000</v>
      </c>
      <c r="AV283" s="65"/>
      <c r="AW283" s="65"/>
      <c r="AX283" s="65"/>
      <c r="AY283" s="65"/>
      <c r="AZ283" s="53">
        <v>2413000000</v>
      </c>
      <c r="BA283" s="48">
        <v>15580000000</v>
      </c>
      <c r="BB283" s="48">
        <v>20646000000</v>
      </c>
      <c r="BC283" s="47">
        <v>932000000</v>
      </c>
      <c r="BD283" s="65">
        <v>375000000</v>
      </c>
      <c r="BE283" s="65"/>
      <c r="BF283" s="65"/>
      <c r="BG283" s="53">
        <v>557000000</v>
      </c>
      <c r="BH283" s="47">
        <v>4000000</v>
      </c>
      <c r="BI283" s="65"/>
      <c r="BJ283" s="65"/>
      <c r="BK283" s="53"/>
      <c r="BL283" s="47">
        <v>462000000</v>
      </c>
      <c r="BM283" s="65"/>
      <c r="BN283" s="65"/>
      <c r="BO283" s="65"/>
      <c r="BP283" s="65"/>
      <c r="BQ283" s="53">
        <v>462000000</v>
      </c>
      <c r="BR283" s="48">
        <v>1398000000</v>
      </c>
      <c r="BS283" s="47">
        <v>4061000000</v>
      </c>
      <c r="BT283" s="65"/>
      <c r="BU283" s="53"/>
      <c r="BV283" s="47">
        <v>3668000000</v>
      </c>
      <c r="BW283" s="65"/>
      <c r="BX283" s="65">
        <v>386000000</v>
      </c>
      <c r="BY283" s="65"/>
      <c r="BZ283" s="65"/>
      <c r="CA283" s="65"/>
      <c r="CB283" s="65"/>
      <c r="CC283" s="65">
        <v>595000000</v>
      </c>
      <c r="CD283" s="65"/>
      <c r="CE283" s="65"/>
      <c r="CF283" s="53">
        <v>2687000000</v>
      </c>
      <c r="CG283" s="48">
        <v>7729000000</v>
      </c>
      <c r="CH283" s="74">
        <v>9127000000</v>
      </c>
      <c r="CI283" s="48"/>
      <c r="CJ283" s="47">
        <v>10447000000</v>
      </c>
      <c r="CK283" s="65"/>
      <c r="CL283" s="65"/>
      <c r="CM283" s="53"/>
      <c r="CN283" s="38">
        <v>-30000000</v>
      </c>
      <c r="CO283" s="65">
        <v>410000000</v>
      </c>
      <c r="CP283" s="53">
        <v>-292000000</v>
      </c>
      <c r="CQ283" s="38">
        <v>10535000000</v>
      </c>
      <c r="CR283" s="65">
        <v>984000000</v>
      </c>
      <c r="CS283" s="51">
        <v>11519000000</v>
      </c>
      <c r="CT283" s="48">
        <v>20646000000</v>
      </c>
    </row>
    <row r="284" spans="1:98" x14ac:dyDescent="0.2">
      <c r="A284" s="63" t="s">
        <v>859</v>
      </c>
      <c r="B284" s="63" t="s">
        <v>860</v>
      </c>
      <c r="C284" s="63" t="str">
        <f>VLOOKUP(A284,'[1]S&amp;P 500 Wikipedia'!A:D,3,FALSE)</f>
        <v>Communication Services</v>
      </c>
      <c r="D284" s="63">
        <v>83548</v>
      </c>
      <c r="E284" s="63" t="s">
        <v>16</v>
      </c>
      <c r="F284" s="63">
        <v>2017</v>
      </c>
      <c r="G284" s="63" t="s">
        <v>17</v>
      </c>
      <c r="H284" s="64">
        <v>43100</v>
      </c>
      <c r="I284" s="64">
        <v>43129</v>
      </c>
      <c r="J284" s="64">
        <v>43208</v>
      </c>
      <c r="K284" s="63">
        <v>433140000</v>
      </c>
      <c r="L284" s="63">
        <v>448174000</v>
      </c>
      <c r="M284" s="63" t="s">
        <v>2563</v>
      </c>
      <c r="N284" s="47">
        <v>2822795000</v>
      </c>
      <c r="O284" s="65">
        <v>2822795000</v>
      </c>
      <c r="P284" s="53"/>
      <c r="Q284" s="47"/>
      <c r="R284" s="65"/>
      <c r="S284" s="53"/>
      <c r="T284" s="48"/>
      <c r="U284" s="47"/>
      <c r="V284" s="65"/>
      <c r="W284" s="65"/>
      <c r="X284" s="65"/>
      <c r="Y284" s="53"/>
      <c r="Z284" s="48">
        <v>4847179000</v>
      </c>
      <c r="AA284" s="48"/>
      <c r="AB284" s="48"/>
      <c r="AC284" s="48"/>
      <c r="AD284" s="48"/>
      <c r="AE284" s="48"/>
      <c r="AF284" s="48"/>
      <c r="AG284" s="48">
        <v>4847179000</v>
      </c>
      <c r="AH284" s="48">
        <v>7669974000</v>
      </c>
      <c r="AI284" s="47">
        <v>319404000</v>
      </c>
      <c r="AJ284" s="65"/>
      <c r="AK284" s="53"/>
      <c r="AL284" s="47"/>
      <c r="AM284" s="65"/>
      <c r="AN284" s="65"/>
      <c r="AO284" s="53"/>
      <c r="AP284" s="47">
        <v>11023364000</v>
      </c>
      <c r="AQ284" s="65"/>
      <c r="AR284" s="65"/>
      <c r="AS284" s="65"/>
      <c r="AT284" s="65"/>
      <c r="AU284" s="65"/>
      <c r="AV284" s="65"/>
      <c r="AW284" s="65"/>
      <c r="AX284" s="65"/>
      <c r="AY284" s="65"/>
      <c r="AZ284" s="53">
        <v>11023364000</v>
      </c>
      <c r="BA284" s="48">
        <v>11342768000</v>
      </c>
      <c r="BB284" s="48">
        <v>19012742000</v>
      </c>
      <c r="BC284" s="47">
        <v>674649000</v>
      </c>
      <c r="BD284" s="65">
        <v>359555000</v>
      </c>
      <c r="BE284" s="65"/>
      <c r="BF284" s="65"/>
      <c r="BG284" s="53">
        <v>315094000</v>
      </c>
      <c r="BH284" s="47"/>
      <c r="BI284" s="65"/>
      <c r="BJ284" s="65"/>
      <c r="BK284" s="53"/>
      <c r="BL284" s="47">
        <v>4791663000</v>
      </c>
      <c r="BM284" s="65">
        <v>618622000</v>
      </c>
      <c r="BN284" s="65"/>
      <c r="BO284" s="65"/>
      <c r="BP284" s="65"/>
      <c r="BQ284" s="53">
        <v>4173041000</v>
      </c>
      <c r="BR284" s="48">
        <v>5466312000</v>
      </c>
      <c r="BS284" s="47">
        <v>6499432000</v>
      </c>
      <c r="BT284" s="65"/>
      <c r="BU284" s="53"/>
      <c r="BV284" s="47">
        <v>3465042000</v>
      </c>
      <c r="BW284" s="65"/>
      <c r="BX284" s="65"/>
      <c r="BY284" s="65"/>
      <c r="BZ284" s="65"/>
      <c r="CA284" s="65"/>
      <c r="CB284" s="65"/>
      <c r="CC284" s="65"/>
      <c r="CD284" s="65"/>
      <c r="CE284" s="65"/>
      <c r="CF284" s="53">
        <v>3465042000</v>
      </c>
      <c r="CG284" s="48">
        <v>9964474000</v>
      </c>
      <c r="CH284" s="74">
        <v>15430786000</v>
      </c>
      <c r="CI284" s="48"/>
      <c r="CJ284" s="47">
        <v>1871396000</v>
      </c>
      <c r="CK284" s="65">
        <v>1871396000</v>
      </c>
      <c r="CL284" s="65"/>
      <c r="CM284" s="53"/>
      <c r="CN284" s="38"/>
      <c r="CO284" s="65">
        <v>1731117000</v>
      </c>
      <c r="CP284" s="53">
        <v>-20557000</v>
      </c>
      <c r="CQ284" s="38">
        <v>3581956000</v>
      </c>
      <c r="CR284" s="65"/>
      <c r="CS284" s="51">
        <v>3581956000</v>
      </c>
      <c r="CT284" s="48">
        <v>19012742000</v>
      </c>
    </row>
    <row r="285" spans="1:98" x14ac:dyDescent="0.2">
      <c r="A285" s="63" t="s">
        <v>880</v>
      </c>
      <c r="B285" s="63" t="s">
        <v>881</v>
      </c>
      <c r="C285" s="63" t="str">
        <f>VLOOKUP(A285,'[1]S&amp;P 500 Wikipedia'!A:D,3,FALSE)</f>
        <v>Utilities</v>
      </c>
      <c r="D285" s="63">
        <v>119873</v>
      </c>
      <c r="E285" s="63" t="s">
        <v>16</v>
      </c>
      <c r="F285" s="63">
        <v>2017</v>
      </c>
      <c r="G285" s="63" t="s">
        <v>17</v>
      </c>
      <c r="H285" s="64">
        <v>43100</v>
      </c>
      <c r="I285" s="64">
        <v>43151</v>
      </c>
      <c r="J285" s="64">
        <v>43405</v>
      </c>
      <c r="K285" s="63">
        <v>337648000</v>
      </c>
      <c r="L285" s="63">
        <v>340238000</v>
      </c>
      <c r="M285" s="63" t="s">
        <v>2564</v>
      </c>
      <c r="N285" s="47">
        <v>29000000</v>
      </c>
      <c r="O285" s="65">
        <v>29000000</v>
      </c>
      <c r="P285" s="53"/>
      <c r="Q285" s="47">
        <v>898900000</v>
      </c>
      <c r="R285" s="65">
        <v>898900000</v>
      </c>
      <c r="S285" s="53"/>
      <c r="T285" s="48"/>
      <c r="U285" s="47">
        <v>471100000</v>
      </c>
      <c r="V285" s="65"/>
      <c r="W285" s="65"/>
      <c r="X285" s="65"/>
      <c r="Y285" s="53"/>
      <c r="Z285" s="48">
        <v>364300000</v>
      </c>
      <c r="AA285" s="48">
        <v>132800000</v>
      </c>
      <c r="AB285" s="48"/>
      <c r="AC285" s="48"/>
      <c r="AD285" s="48"/>
      <c r="AE285" s="48"/>
      <c r="AF285" s="48"/>
      <c r="AG285" s="48">
        <v>231500000</v>
      </c>
      <c r="AH285" s="48">
        <v>1763300000</v>
      </c>
      <c r="AI285" s="47">
        <v>14359500000</v>
      </c>
      <c r="AJ285" s="65">
        <v>21313100000</v>
      </c>
      <c r="AK285" s="53">
        <v>-6953600000</v>
      </c>
      <c r="AL285" s="47">
        <v>204100000</v>
      </c>
      <c r="AM285" s="65">
        <v>204100000</v>
      </c>
      <c r="AN285" s="65"/>
      <c r="AO285" s="53"/>
      <c r="AP285" s="47">
        <v>3634800000</v>
      </c>
      <c r="AQ285" s="65">
        <v>231700000</v>
      </c>
      <c r="AR285" s="65">
        <v>1690700000</v>
      </c>
      <c r="AS285" s="65"/>
      <c r="AT285" s="65"/>
      <c r="AU285" s="65"/>
      <c r="AV285" s="65"/>
      <c r="AW285" s="65"/>
      <c r="AX285" s="65"/>
      <c r="AY285" s="65">
        <v>5500000</v>
      </c>
      <c r="AZ285" s="53">
        <v>1706900000</v>
      </c>
      <c r="BA285" s="48">
        <v>18198400000</v>
      </c>
      <c r="BB285" s="48">
        <v>19961700000</v>
      </c>
      <c r="BC285" s="47">
        <v>1291800000</v>
      </c>
      <c r="BD285" s="65">
        <v>625600000</v>
      </c>
      <c r="BE285" s="65">
        <v>208100000</v>
      </c>
      <c r="BF285" s="65">
        <v>112300000</v>
      </c>
      <c r="BG285" s="53">
        <v>345800000</v>
      </c>
      <c r="BH285" s="47">
        <v>1490000000</v>
      </c>
      <c r="BI285" s="65"/>
      <c r="BJ285" s="65"/>
      <c r="BK285" s="53"/>
      <c r="BL285" s="47">
        <v>396600000</v>
      </c>
      <c r="BM285" s="65">
        <v>0</v>
      </c>
      <c r="BN285" s="65">
        <v>43200000</v>
      </c>
      <c r="BO285" s="65"/>
      <c r="BP285" s="65"/>
      <c r="BQ285" s="53">
        <v>353400000</v>
      </c>
      <c r="BR285" s="48">
        <v>3178400000</v>
      </c>
      <c r="BS285" s="47">
        <v>7512200000</v>
      </c>
      <c r="BT285" s="65"/>
      <c r="BU285" s="53"/>
      <c r="BV285" s="47">
        <v>4951000000</v>
      </c>
      <c r="BW285" s="65"/>
      <c r="BX285" s="65">
        <v>337100000</v>
      </c>
      <c r="BY285" s="65"/>
      <c r="BZ285" s="65"/>
      <c r="CA285" s="65"/>
      <c r="CB285" s="65"/>
      <c r="CC285" s="65">
        <v>1305300000</v>
      </c>
      <c r="CD285" s="65">
        <v>28500000</v>
      </c>
      <c r="CE285" s="65"/>
      <c r="CF285" s="53">
        <v>3280100000</v>
      </c>
      <c r="CG285" s="48">
        <v>12463200000</v>
      </c>
      <c r="CH285" s="74">
        <v>15641600000</v>
      </c>
      <c r="CI285" s="48">
        <v>0</v>
      </c>
      <c r="CJ285" s="47">
        <v>5532500000</v>
      </c>
      <c r="CK285" s="65">
        <v>3400000</v>
      </c>
      <c r="CL285" s="65">
        <v>5529100000</v>
      </c>
      <c r="CM285" s="53"/>
      <c r="CN285" s="38">
        <v>-95900000</v>
      </c>
      <c r="CO285" s="65">
        <v>-1073100000</v>
      </c>
      <c r="CP285" s="53">
        <v>-43400000</v>
      </c>
      <c r="CQ285" s="38">
        <v>4320100000</v>
      </c>
      <c r="CR285" s="65"/>
      <c r="CS285" s="51">
        <v>4320100000</v>
      </c>
      <c r="CT285" s="48">
        <v>19961700000</v>
      </c>
    </row>
    <row r="286" spans="1:98" x14ac:dyDescent="0.2">
      <c r="A286" s="63" t="s">
        <v>877</v>
      </c>
      <c r="B286" s="63" t="s">
        <v>878</v>
      </c>
      <c r="C286" s="63" t="str">
        <f>VLOOKUP(A286,'[1]S&amp;P 500 Wikipedia'!A:D,3,FALSE)</f>
        <v>Consumer Discretionary</v>
      </c>
      <c r="D286" s="63">
        <v>101814</v>
      </c>
      <c r="E286" s="63" t="s">
        <v>16</v>
      </c>
      <c r="F286" s="63">
        <v>2018</v>
      </c>
      <c r="G286" s="63" t="s">
        <v>17</v>
      </c>
      <c r="H286" s="64">
        <v>43251</v>
      </c>
      <c r="I286" s="64">
        <v>43306</v>
      </c>
      <c r="J286" s="64">
        <v>43306</v>
      </c>
      <c r="K286" s="63">
        <v>1605600000</v>
      </c>
      <c r="L286" s="63">
        <v>1675100000</v>
      </c>
      <c r="M286" s="63" t="s">
        <v>2283</v>
      </c>
      <c r="N286" s="47">
        <v>5245000000</v>
      </c>
      <c r="O286" s="65">
        <v>4249000000</v>
      </c>
      <c r="P286" s="53">
        <v>996000000</v>
      </c>
      <c r="Q286" s="47">
        <v>3498000000</v>
      </c>
      <c r="R286" s="65">
        <v>3498000000</v>
      </c>
      <c r="S286" s="53"/>
      <c r="T286" s="48"/>
      <c r="U286" s="47">
        <v>5261000000</v>
      </c>
      <c r="V286" s="65"/>
      <c r="W286" s="65"/>
      <c r="X286" s="65"/>
      <c r="Y286" s="53"/>
      <c r="Z286" s="48">
        <v>1130000000</v>
      </c>
      <c r="AA286" s="48">
        <v>1130000000</v>
      </c>
      <c r="AB286" s="48"/>
      <c r="AC286" s="48"/>
      <c r="AD286" s="48"/>
      <c r="AE286" s="48"/>
      <c r="AF286" s="48"/>
      <c r="AG286" s="48"/>
      <c r="AH286" s="48">
        <v>15134000000</v>
      </c>
      <c r="AI286" s="47">
        <v>4454000000</v>
      </c>
      <c r="AJ286" s="65"/>
      <c r="AK286" s="53"/>
      <c r="AL286" s="47"/>
      <c r="AM286" s="65"/>
      <c r="AN286" s="65"/>
      <c r="AO286" s="53"/>
      <c r="AP286" s="47">
        <v>2948000000</v>
      </c>
      <c r="AQ286" s="65">
        <v>285000000</v>
      </c>
      <c r="AR286" s="65">
        <v>154000000</v>
      </c>
      <c r="AS286" s="65"/>
      <c r="AT286" s="65"/>
      <c r="AU286" s="65">
        <v>2509000000</v>
      </c>
      <c r="AV286" s="65"/>
      <c r="AW286" s="65"/>
      <c r="AX286" s="65"/>
      <c r="AY286" s="65"/>
      <c r="AZ286" s="53"/>
      <c r="BA286" s="48">
        <v>7402000000</v>
      </c>
      <c r="BB286" s="48">
        <v>22536000000</v>
      </c>
      <c r="BC286" s="47">
        <v>5698000000</v>
      </c>
      <c r="BD286" s="65">
        <v>2279000000</v>
      </c>
      <c r="BE286" s="65">
        <v>150000000</v>
      </c>
      <c r="BF286" s="65"/>
      <c r="BG286" s="53">
        <v>3269000000</v>
      </c>
      <c r="BH286" s="47">
        <v>342000000</v>
      </c>
      <c r="BI286" s="65">
        <v>336000000</v>
      </c>
      <c r="BJ286" s="65"/>
      <c r="BK286" s="53">
        <v>6000000</v>
      </c>
      <c r="BL286" s="47"/>
      <c r="BM286" s="65"/>
      <c r="BN286" s="65"/>
      <c r="BO286" s="65"/>
      <c r="BP286" s="65"/>
      <c r="BQ286" s="53"/>
      <c r="BR286" s="48">
        <v>6040000000</v>
      </c>
      <c r="BS286" s="47">
        <v>3468000000</v>
      </c>
      <c r="BT286" s="65"/>
      <c r="BU286" s="53"/>
      <c r="BV286" s="47">
        <v>3216000000</v>
      </c>
      <c r="BW286" s="65"/>
      <c r="BX286" s="65"/>
      <c r="BY286" s="65"/>
      <c r="BZ286" s="65"/>
      <c r="CA286" s="65"/>
      <c r="CB286" s="65"/>
      <c r="CC286" s="65">
        <v>3216000000</v>
      </c>
      <c r="CD286" s="65"/>
      <c r="CE286" s="65"/>
      <c r="CF286" s="53">
        <v>0</v>
      </c>
      <c r="CG286" s="48">
        <v>6684000000</v>
      </c>
      <c r="CH286" s="74">
        <v>12724000000</v>
      </c>
      <c r="CI286" s="48">
        <v>0</v>
      </c>
      <c r="CJ286" s="47">
        <v>6384000000</v>
      </c>
      <c r="CK286" s="65"/>
      <c r="CL286" s="65"/>
      <c r="CM286" s="53"/>
      <c r="CN286" s="38"/>
      <c r="CO286" s="65">
        <v>3517000000</v>
      </c>
      <c r="CP286" s="53">
        <v>-92000000</v>
      </c>
      <c r="CQ286" s="38">
        <v>9809000000</v>
      </c>
      <c r="CR286" s="65"/>
      <c r="CS286" s="51">
        <v>9809000000</v>
      </c>
      <c r="CT286" s="48">
        <v>22533000000</v>
      </c>
    </row>
    <row r="287" spans="1:98" x14ac:dyDescent="0.2">
      <c r="A287" s="63" t="s">
        <v>874</v>
      </c>
      <c r="B287" s="63" t="s">
        <v>875</v>
      </c>
      <c r="C287" s="63" t="str">
        <f>VLOOKUP(A287,'[1]S&amp;P 500 Wikipedia'!A:D,3,FALSE)</f>
        <v>Industrials</v>
      </c>
      <c r="D287" s="63">
        <v>333689</v>
      </c>
      <c r="E287" s="63" t="s">
        <v>16</v>
      </c>
      <c r="F287" s="63">
        <v>2017</v>
      </c>
      <c r="G287" s="63" t="s">
        <v>17</v>
      </c>
      <c r="H287" s="64">
        <v>43100</v>
      </c>
      <c r="I287" s="64">
        <v>43139</v>
      </c>
      <c r="J287" s="64">
        <v>43139</v>
      </c>
      <c r="K287" s="63">
        <v>356203354</v>
      </c>
      <c r="L287" s="63">
        <v>357377582</v>
      </c>
      <c r="M287" s="63" t="s">
        <v>2284</v>
      </c>
      <c r="N287" s="47">
        <v>656000000</v>
      </c>
      <c r="O287" s="65">
        <v>656000000</v>
      </c>
      <c r="P287" s="53"/>
      <c r="Q287" s="47">
        <v>1280000000</v>
      </c>
      <c r="R287" s="65">
        <v>1280000000</v>
      </c>
      <c r="S287" s="53"/>
      <c r="T287" s="48"/>
      <c r="U287" s="47"/>
      <c r="V287" s="65"/>
      <c r="W287" s="65"/>
      <c r="X287" s="65"/>
      <c r="Y287" s="53"/>
      <c r="Z287" s="48">
        <v>346000000</v>
      </c>
      <c r="AA287" s="48">
        <v>346000000</v>
      </c>
      <c r="AB287" s="48"/>
      <c r="AC287" s="48"/>
      <c r="AD287" s="48"/>
      <c r="AE287" s="48"/>
      <c r="AF287" s="48"/>
      <c r="AG287" s="48"/>
      <c r="AH287" s="48">
        <v>2282000000</v>
      </c>
      <c r="AI287" s="47">
        <v>482000000</v>
      </c>
      <c r="AJ287" s="65"/>
      <c r="AK287" s="53"/>
      <c r="AL287" s="47"/>
      <c r="AM287" s="65"/>
      <c r="AN287" s="65"/>
      <c r="AO287" s="53"/>
      <c r="AP287" s="47">
        <v>14102000000</v>
      </c>
      <c r="AQ287" s="65"/>
      <c r="AR287" s="65">
        <v>8495000000</v>
      </c>
      <c r="AS287" s="65">
        <v>5077000000</v>
      </c>
      <c r="AT287" s="65"/>
      <c r="AU287" s="65">
        <v>170000000</v>
      </c>
      <c r="AV287" s="65"/>
      <c r="AW287" s="65"/>
      <c r="AX287" s="65"/>
      <c r="AY287" s="65"/>
      <c r="AZ287" s="53">
        <v>360000000</v>
      </c>
      <c r="BA287" s="48">
        <v>14584000000</v>
      </c>
      <c r="BB287" s="48">
        <v>16866000000</v>
      </c>
      <c r="BC287" s="47">
        <v>1252000000</v>
      </c>
      <c r="BD287" s="65">
        <v>1141000000</v>
      </c>
      <c r="BE287" s="65">
        <v>111000000</v>
      </c>
      <c r="BF287" s="65"/>
      <c r="BG287" s="53"/>
      <c r="BH287" s="47">
        <v>84000000</v>
      </c>
      <c r="BI287" s="65"/>
      <c r="BJ287" s="65"/>
      <c r="BK287" s="53">
        <v>84000000</v>
      </c>
      <c r="BL287" s="47">
        <v>361000000</v>
      </c>
      <c r="BM287" s="65">
        <v>361000000</v>
      </c>
      <c r="BN287" s="65"/>
      <c r="BO287" s="65"/>
      <c r="BP287" s="65"/>
      <c r="BQ287" s="53"/>
      <c r="BR287" s="48">
        <v>1697000000</v>
      </c>
      <c r="BS287" s="47">
        <v>8357000000</v>
      </c>
      <c r="BT287" s="65"/>
      <c r="BU287" s="53"/>
      <c r="BV287" s="47">
        <v>2369000000</v>
      </c>
      <c r="BW287" s="65"/>
      <c r="BX287" s="65"/>
      <c r="BY287" s="65"/>
      <c r="BZ287" s="65"/>
      <c r="CA287" s="65"/>
      <c r="CB287" s="65"/>
      <c r="CC287" s="65">
        <v>1435000000</v>
      </c>
      <c r="CD287" s="65"/>
      <c r="CE287" s="65"/>
      <c r="CF287" s="53">
        <v>934000000</v>
      </c>
      <c r="CG287" s="48">
        <v>10726000000</v>
      </c>
      <c r="CH287" s="74">
        <v>12423000000</v>
      </c>
      <c r="CI287" s="48"/>
      <c r="CJ287" s="47">
        <v>4774000000</v>
      </c>
      <c r="CK287" s="65">
        <v>32000000</v>
      </c>
      <c r="CL287" s="65">
        <v>4742000000</v>
      </c>
      <c r="CM287" s="53"/>
      <c r="CN287" s="38"/>
      <c r="CO287" s="65">
        <v>411000000</v>
      </c>
      <c r="CP287" s="53">
        <v>-940000000</v>
      </c>
      <c r="CQ287" s="38">
        <v>4245000000</v>
      </c>
      <c r="CR287" s="65">
        <v>198000000</v>
      </c>
      <c r="CS287" s="51">
        <v>4443000000</v>
      </c>
      <c r="CT287" s="48">
        <v>16866000000</v>
      </c>
    </row>
    <row r="288" spans="1:98" x14ac:dyDescent="0.2">
      <c r="A288" s="63" t="s">
        <v>889</v>
      </c>
      <c r="B288" s="63" t="s">
        <v>890</v>
      </c>
      <c r="C288" s="63" t="str">
        <f>VLOOKUP(A288,'[1]S&amp;P 500 Wikipedia'!A:D,3,FALSE)</f>
        <v>Industrials</v>
      </c>
      <c r="D288" s="63">
        <v>333824</v>
      </c>
      <c r="E288" s="63" t="s">
        <v>16</v>
      </c>
      <c r="F288" s="63">
        <v>2017</v>
      </c>
      <c r="G288" s="63" t="s">
        <v>17</v>
      </c>
      <c r="H288" s="64">
        <v>43100</v>
      </c>
      <c r="I288" s="64">
        <v>43129</v>
      </c>
      <c r="J288" s="64">
        <v>43306</v>
      </c>
      <c r="K288" s="63">
        <v>174100000</v>
      </c>
      <c r="L288" s="63">
        <v>175500000</v>
      </c>
      <c r="M288" s="63" t="s">
        <v>2565</v>
      </c>
      <c r="N288" s="47">
        <v>11225000000</v>
      </c>
      <c r="O288" s="65">
        <v>11225000000</v>
      </c>
      <c r="P288" s="53"/>
      <c r="Q288" s="47">
        <v>1054000000</v>
      </c>
      <c r="R288" s="65">
        <v>1054000000</v>
      </c>
      <c r="S288" s="53"/>
      <c r="T288" s="48"/>
      <c r="U288" s="47">
        <v>398000000</v>
      </c>
      <c r="V288" s="65"/>
      <c r="W288" s="65"/>
      <c r="X288" s="65"/>
      <c r="Y288" s="53"/>
      <c r="Z288" s="48">
        <v>3910000000</v>
      </c>
      <c r="AA288" s="48">
        <v>445000000</v>
      </c>
      <c r="AB288" s="48"/>
      <c r="AC288" s="48"/>
      <c r="AD288" s="48"/>
      <c r="AE288" s="48"/>
      <c r="AF288" s="48"/>
      <c r="AG288" s="48">
        <v>3465000000</v>
      </c>
      <c r="AH288" s="48">
        <v>16587000000</v>
      </c>
      <c r="AI288" s="47">
        <v>4225000000</v>
      </c>
      <c r="AJ288" s="65"/>
      <c r="AK288" s="53"/>
      <c r="AL288" s="47"/>
      <c r="AM288" s="65"/>
      <c r="AN288" s="65"/>
      <c r="AO288" s="53"/>
      <c r="AP288" s="47">
        <v>14316000000</v>
      </c>
      <c r="AQ288" s="65"/>
      <c r="AR288" s="65">
        <v>12455000000</v>
      </c>
      <c r="AS288" s="65">
        <v>52000000</v>
      </c>
      <c r="AT288" s="65"/>
      <c r="AU288" s="65">
        <v>447000000</v>
      </c>
      <c r="AV288" s="65"/>
      <c r="AW288" s="65"/>
      <c r="AX288" s="65"/>
      <c r="AY288" s="65"/>
      <c r="AZ288" s="53">
        <v>1362000000</v>
      </c>
      <c r="BA288" s="48">
        <v>18541000000</v>
      </c>
      <c r="BB288" s="48">
        <v>35128000000</v>
      </c>
      <c r="BC288" s="47">
        <v>4804000000</v>
      </c>
      <c r="BD288" s="65">
        <v>1661000000</v>
      </c>
      <c r="BE288" s="65"/>
      <c r="BF288" s="65"/>
      <c r="BG288" s="53">
        <v>3143000000</v>
      </c>
      <c r="BH288" s="47"/>
      <c r="BI288" s="65"/>
      <c r="BJ288" s="65"/>
      <c r="BK288" s="53"/>
      <c r="BL288" s="47">
        <v>2288000000</v>
      </c>
      <c r="BM288" s="65"/>
      <c r="BN288" s="65"/>
      <c r="BO288" s="65"/>
      <c r="BP288" s="65"/>
      <c r="BQ288" s="53">
        <v>2288000000</v>
      </c>
      <c r="BR288" s="48">
        <v>7092000000</v>
      </c>
      <c r="BS288" s="47">
        <v>14399000000</v>
      </c>
      <c r="BT288" s="65"/>
      <c r="BU288" s="53"/>
      <c r="BV288" s="47">
        <v>6505000000</v>
      </c>
      <c r="BW288" s="65"/>
      <c r="BX288" s="65">
        <v>5511000000</v>
      </c>
      <c r="BY288" s="65"/>
      <c r="BZ288" s="65"/>
      <c r="CA288" s="65"/>
      <c r="CB288" s="65"/>
      <c r="CC288" s="65"/>
      <c r="CD288" s="65"/>
      <c r="CE288" s="65"/>
      <c r="CF288" s="53">
        <v>994000000</v>
      </c>
      <c r="CG288" s="48">
        <v>20904000000</v>
      </c>
      <c r="CH288" s="74">
        <v>27996000000</v>
      </c>
      <c r="CI288" s="48">
        <v>0</v>
      </c>
      <c r="CJ288" s="47">
        <v>218000000</v>
      </c>
      <c r="CK288" s="65">
        <v>174000000</v>
      </c>
      <c r="CL288" s="65">
        <v>44000000</v>
      </c>
      <c r="CM288" s="53"/>
      <c r="CN288" s="38"/>
      <c r="CO288" s="65">
        <v>11632000000</v>
      </c>
      <c r="CP288" s="53">
        <v>-4718000000</v>
      </c>
      <c r="CQ288" s="38">
        <v>7132000000</v>
      </c>
      <c r="CR288" s="65"/>
      <c r="CS288" s="51">
        <v>7132000000</v>
      </c>
      <c r="CT288" s="48">
        <v>35128000000</v>
      </c>
    </row>
    <row r="289" spans="1:98" x14ac:dyDescent="0.2">
      <c r="A289" s="63" t="s">
        <v>853</v>
      </c>
      <c r="B289" s="63" t="s">
        <v>854</v>
      </c>
      <c r="C289" s="63" t="str">
        <f>VLOOKUP(A289,'[1]S&amp;P 500 Wikipedia'!A:D,3,FALSE)</f>
        <v>Energy</v>
      </c>
      <c r="D289" s="63">
        <v>378193</v>
      </c>
      <c r="E289" s="63" t="s">
        <v>16</v>
      </c>
      <c r="F289" s="63">
        <v>2017</v>
      </c>
      <c r="G289" s="63" t="s">
        <v>17</v>
      </c>
      <c r="H289" s="64">
        <v>43100</v>
      </c>
      <c r="I289" s="64">
        <v>43147</v>
      </c>
      <c r="J289" s="64">
        <v>43308</v>
      </c>
      <c r="K289" s="63">
        <v>378000000</v>
      </c>
      <c r="L289" s="63">
        <v>378000000</v>
      </c>
      <c r="M289" s="63" t="s">
        <v>2566</v>
      </c>
      <c r="N289" s="47">
        <v>1437000000</v>
      </c>
      <c r="O289" s="65">
        <v>1437000000</v>
      </c>
      <c r="P289" s="53"/>
      <c r="Q289" s="47">
        <v>2015000000</v>
      </c>
      <c r="R289" s="65">
        <v>2015000000</v>
      </c>
      <c r="S289" s="53"/>
      <c r="T289" s="48"/>
      <c r="U289" s="47">
        <v>3003000000</v>
      </c>
      <c r="V289" s="65"/>
      <c r="W289" s="65"/>
      <c r="X289" s="65"/>
      <c r="Y289" s="53"/>
      <c r="Z289" s="48">
        <v>762000000</v>
      </c>
      <c r="AA289" s="48">
        <v>267000000</v>
      </c>
      <c r="AB289" s="48"/>
      <c r="AC289" s="48"/>
      <c r="AD289" s="48"/>
      <c r="AE289" s="48"/>
      <c r="AF289" s="48"/>
      <c r="AG289" s="48">
        <v>495000000</v>
      </c>
      <c r="AH289" s="48">
        <v>7217000000</v>
      </c>
      <c r="AI289" s="47">
        <v>3002000000</v>
      </c>
      <c r="AJ289" s="65"/>
      <c r="AK289" s="53"/>
      <c r="AL289" s="47">
        <v>309000000</v>
      </c>
      <c r="AM289" s="65"/>
      <c r="AN289" s="65"/>
      <c r="AO289" s="53"/>
      <c r="AP289" s="47">
        <v>9678000000</v>
      </c>
      <c r="AQ289" s="65">
        <v>3301000000</v>
      </c>
      <c r="AR289" s="65">
        <v>6227000000</v>
      </c>
      <c r="AS289" s="65"/>
      <c r="AT289" s="65"/>
      <c r="AU289" s="65">
        <v>13000000</v>
      </c>
      <c r="AV289" s="65"/>
      <c r="AW289" s="65"/>
      <c r="AX289" s="65"/>
      <c r="AY289" s="65"/>
      <c r="AZ289" s="53">
        <v>137000000</v>
      </c>
      <c r="BA289" s="48">
        <v>12989000000</v>
      </c>
      <c r="BB289" s="48">
        <v>20206000000</v>
      </c>
      <c r="BC289" s="47">
        <v>1829000000</v>
      </c>
      <c r="BD289" s="65">
        <v>510000000</v>
      </c>
      <c r="BE289" s="65">
        <v>81000000</v>
      </c>
      <c r="BF289" s="65"/>
      <c r="BG289" s="53">
        <v>1238000000</v>
      </c>
      <c r="BH289" s="47">
        <v>6000000</v>
      </c>
      <c r="BI289" s="65"/>
      <c r="BJ289" s="65"/>
      <c r="BK289" s="53"/>
      <c r="BL289" s="47">
        <v>519000000</v>
      </c>
      <c r="BM289" s="65"/>
      <c r="BN289" s="65"/>
      <c r="BO289" s="65"/>
      <c r="BP289" s="65"/>
      <c r="BQ289" s="53">
        <v>519000000</v>
      </c>
      <c r="BR289" s="48">
        <v>2354000000</v>
      </c>
      <c r="BS289" s="47">
        <v>2706000000</v>
      </c>
      <c r="BT289" s="65"/>
      <c r="BU289" s="53"/>
      <c r="BV289" s="47">
        <v>986000000</v>
      </c>
      <c r="BW289" s="65"/>
      <c r="BX289" s="65"/>
      <c r="BY289" s="65"/>
      <c r="BZ289" s="65"/>
      <c r="CA289" s="65"/>
      <c r="CB289" s="65"/>
      <c r="CC289" s="65">
        <v>677000000</v>
      </c>
      <c r="CD289" s="65"/>
      <c r="CE289" s="65"/>
      <c r="CF289" s="53">
        <v>309000000</v>
      </c>
      <c r="CG289" s="48">
        <v>3692000000</v>
      </c>
      <c r="CH289" s="74">
        <v>6046000000</v>
      </c>
      <c r="CI289" s="48"/>
      <c r="CJ289" s="47">
        <v>8238000000</v>
      </c>
      <c r="CK289" s="65"/>
      <c r="CL289" s="65"/>
      <c r="CM289" s="53"/>
      <c r="CN289" s="38"/>
      <c r="CO289" s="65">
        <v>6966000000</v>
      </c>
      <c r="CP289" s="53">
        <v>-1110000000</v>
      </c>
      <c r="CQ289" s="38">
        <v>14094000000</v>
      </c>
      <c r="CR289" s="65">
        <v>66000000</v>
      </c>
      <c r="CS289" s="51">
        <v>14160000000</v>
      </c>
      <c r="CT289" s="48">
        <v>20206000000</v>
      </c>
    </row>
    <row r="290" spans="1:98" x14ac:dyDescent="0.2">
      <c r="A290" s="63" t="s">
        <v>1057</v>
      </c>
      <c r="B290" s="63" t="s">
        <v>1058</v>
      </c>
      <c r="C290" s="63" t="str">
        <f>VLOOKUP(A290,'[1]S&amp;P 500 Wikipedia'!A:D,3,FALSE)</f>
        <v>Information Technology</v>
      </c>
      <c r="D290" s="63">
        <v>617429</v>
      </c>
      <c r="E290" s="63" t="s">
        <v>16</v>
      </c>
      <c r="F290" s="63">
        <v>2017</v>
      </c>
      <c r="G290" s="63" t="s">
        <v>17</v>
      </c>
      <c r="H290" s="64">
        <v>43100</v>
      </c>
      <c r="I290" s="64">
        <v>43159</v>
      </c>
      <c r="J290" s="64">
        <v>43320</v>
      </c>
      <c r="K290" s="63">
        <v>173657669</v>
      </c>
      <c r="L290" s="63">
        <v>173657669</v>
      </c>
      <c r="M290" s="63" t="s">
        <v>2567</v>
      </c>
      <c r="N290" s="47">
        <v>1779298000</v>
      </c>
      <c r="O290" s="65">
        <v>726495000</v>
      </c>
      <c r="P290" s="53">
        <v>1052803000</v>
      </c>
      <c r="Q290" s="47">
        <v>437051000</v>
      </c>
      <c r="R290" s="65">
        <v>437051000</v>
      </c>
      <c r="S290" s="53"/>
      <c r="T290" s="48"/>
      <c r="U290" s="47"/>
      <c r="V290" s="65"/>
      <c r="W290" s="65"/>
      <c r="X290" s="65"/>
      <c r="Y290" s="53"/>
      <c r="Z290" s="48">
        <v>205602000</v>
      </c>
      <c r="AA290" s="48">
        <v>95959000</v>
      </c>
      <c r="AB290" s="48"/>
      <c r="AC290" s="48"/>
      <c r="AD290" s="48"/>
      <c r="AE290" s="48"/>
      <c r="AF290" s="48"/>
      <c r="AG290" s="48">
        <v>109643000</v>
      </c>
      <c r="AH290" s="48">
        <v>2421951000</v>
      </c>
      <c r="AI290" s="47">
        <v>245124000</v>
      </c>
      <c r="AJ290" s="65"/>
      <c r="AK290" s="53"/>
      <c r="AL290" s="47">
        <v>391442000</v>
      </c>
      <c r="AM290" s="65"/>
      <c r="AN290" s="65"/>
      <c r="AO290" s="53"/>
      <c r="AP290" s="47">
        <v>491728000</v>
      </c>
      <c r="AQ290" s="65">
        <v>86916000</v>
      </c>
      <c r="AR290" s="65">
        <v>128728000</v>
      </c>
      <c r="AS290" s="65"/>
      <c r="AT290" s="65"/>
      <c r="AU290" s="65"/>
      <c r="AV290" s="65"/>
      <c r="AW290" s="65"/>
      <c r="AX290" s="65"/>
      <c r="AY290" s="65"/>
      <c r="AZ290" s="53">
        <v>276084000</v>
      </c>
      <c r="BA290" s="48">
        <v>1128294000</v>
      </c>
      <c r="BB290" s="48">
        <v>3550245000</v>
      </c>
      <c r="BC290" s="47">
        <v>285366000</v>
      </c>
      <c r="BD290" s="65">
        <v>32109000</v>
      </c>
      <c r="BE290" s="65"/>
      <c r="BF290" s="65"/>
      <c r="BG290" s="53">
        <v>253257000</v>
      </c>
      <c r="BH290" s="47">
        <v>543418000</v>
      </c>
      <c r="BI290" s="65"/>
      <c r="BJ290" s="65"/>
      <c r="BK290" s="53"/>
      <c r="BL290" s="47">
        <v>1210695000</v>
      </c>
      <c r="BM290" s="65">
        <v>1210695000</v>
      </c>
      <c r="BN290" s="65"/>
      <c r="BO290" s="65"/>
      <c r="BP290" s="65"/>
      <c r="BQ290" s="53"/>
      <c r="BR290" s="48">
        <v>2039479000</v>
      </c>
      <c r="BS290" s="47">
        <v>630018000</v>
      </c>
      <c r="BT290" s="65"/>
      <c r="BU290" s="53"/>
      <c r="BV290" s="47">
        <v>102004000</v>
      </c>
      <c r="BW290" s="65"/>
      <c r="BX290" s="65"/>
      <c r="BY290" s="65"/>
      <c r="BZ290" s="65"/>
      <c r="CA290" s="65"/>
      <c r="CB290" s="65">
        <v>36120000</v>
      </c>
      <c r="CC290" s="65"/>
      <c r="CD290" s="65"/>
      <c r="CE290" s="65"/>
      <c r="CF290" s="53">
        <v>65884000</v>
      </c>
      <c r="CG290" s="48">
        <v>732022000</v>
      </c>
      <c r="CH290" s="74">
        <v>2771501000</v>
      </c>
      <c r="CI290" s="48"/>
      <c r="CJ290" s="47">
        <v>1731541000</v>
      </c>
      <c r="CK290" s="65"/>
      <c r="CL290" s="65"/>
      <c r="CM290" s="53"/>
      <c r="CN290" s="38"/>
      <c r="CO290" s="65">
        <v>-958564000</v>
      </c>
      <c r="CP290" s="53">
        <v>5767000</v>
      </c>
      <c r="CQ290" s="38">
        <v>778744000</v>
      </c>
      <c r="CR290" s="65"/>
      <c r="CS290" s="51">
        <v>778744000</v>
      </c>
      <c r="CT290" s="48">
        <v>3550245000</v>
      </c>
    </row>
    <row r="291" spans="1:98" x14ac:dyDescent="0.2">
      <c r="A291" s="63" t="s">
        <v>895</v>
      </c>
      <c r="B291" s="63" t="s">
        <v>896</v>
      </c>
      <c r="C291" s="63" t="str">
        <f>VLOOKUP(A291,'[1]S&amp;P 500 Wikipedia'!A:D,3,FALSE)</f>
        <v>Utilities</v>
      </c>
      <c r="D291" s="63">
        <v>378196</v>
      </c>
      <c r="E291" s="63" t="s">
        <v>16</v>
      </c>
      <c r="F291" s="63">
        <v>2017</v>
      </c>
      <c r="G291" s="63" t="s">
        <v>17</v>
      </c>
      <c r="H291" s="64">
        <v>43100</v>
      </c>
      <c r="I291" s="64">
        <v>43160</v>
      </c>
      <c r="J291" s="64">
        <v>43223</v>
      </c>
      <c r="K291" s="63">
        <v>319000000</v>
      </c>
      <c r="L291" s="63">
        <v>314000000</v>
      </c>
      <c r="M291" s="63" t="s">
        <v>2568</v>
      </c>
      <c r="N291" s="47">
        <v>991000000</v>
      </c>
      <c r="O291" s="65">
        <v>991000000</v>
      </c>
      <c r="P291" s="53"/>
      <c r="Q291" s="47">
        <v>1079000000</v>
      </c>
      <c r="R291" s="65">
        <v>1079000000</v>
      </c>
      <c r="S291" s="53"/>
      <c r="T291" s="48"/>
      <c r="U291" s="47">
        <v>532000000</v>
      </c>
      <c r="V291" s="65"/>
      <c r="W291" s="65"/>
      <c r="X291" s="65"/>
      <c r="Y291" s="53"/>
      <c r="Z291" s="48">
        <v>1813000000</v>
      </c>
      <c r="AA291" s="48">
        <v>261000000</v>
      </c>
      <c r="AB291" s="48">
        <v>797000000</v>
      </c>
      <c r="AC291" s="48">
        <v>115000000</v>
      </c>
      <c r="AD291" s="48"/>
      <c r="AE291" s="48"/>
      <c r="AF291" s="48"/>
      <c r="AG291" s="48">
        <v>640000000</v>
      </c>
      <c r="AH291" s="48">
        <v>4415000000</v>
      </c>
      <c r="AI291" s="47">
        <v>13908000000</v>
      </c>
      <c r="AJ291" s="65"/>
      <c r="AK291" s="53"/>
      <c r="AL291" s="47"/>
      <c r="AM291" s="65"/>
      <c r="AN291" s="65"/>
      <c r="AO291" s="53"/>
      <c r="AP291" s="47">
        <v>4995000000</v>
      </c>
      <c r="AQ291" s="65">
        <v>1746000000</v>
      </c>
      <c r="AR291" s="65">
        <v>539000000</v>
      </c>
      <c r="AS291" s="65"/>
      <c r="AT291" s="65"/>
      <c r="AU291" s="65">
        <v>134000000</v>
      </c>
      <c r="AV291" s="65">
        <v>172000000</v>
      </c>
      <c r="AW291" s="65"/>
      <c r="AX291" s="65"/>
      <c r="AY291" s="65">
        <v>1038000000</v>
      </c>
      <c r="AZ291" s="53">
        <v>1366000000</v>
      </c>
      <c r="BA291" s="48">
        <v>18903000000</v>
      </c>
      <c r="BB291" s="48">
        <v>23318000000</v>
      </c>
      <c r="BC291" s="47">
        <v>1804000000</v>
      </c>
      <c r="BD291" s="65">
        <v>914000000</v>
      </c>
      <c r="BE291" s="65"/>
      <c r="BF291" s="65"/>
      <c r="BG291" s="53">
        <v>890000000</v>
      </c>
      <c r="BH291" s="47">
        <v>688000000</v>
      </c>
      <c r="BI291" s="65"/>
      <c r="BJ291" s="65"/>
      <c r="BK291" s="53"/>
      <c r="BL291" s="47">
        <v>825000000</v>
      </c>
      <c r="BM291" s="65"/>
      <c r="BN291" s="65">
        <v>555000000</v>
      </c>
      <c r="BO291" s="65"/>
      <c r="BP291" s="65"/>
      <c r="BQ291" s="53">
        <v>270000000</v>
      </c>
      <c r="BR291" s="48">
        <v>3317000000</v>
      </c>
      <c r="BS291" s="47">
        <v>15923000000</v>
      </c>
      <c r="BT291" s="65"/>
      <c r="BU291" s="53"/>
      <c r="BV291" s="47">
        <v>2032000000</v>
      </c>
      <c r="BW291" s="65"/>
      <c r="BX291" s="65"/>
      <c r="BY291" s="65"/>
      <c r="BZ291" s="65"/>
      <c r="CA291" s="65"/>
      <c r="CB291" s="65"/>
      <c r="CC291" s="65">
        <v>21000000</v>
      </c>
      <c r="CD291" s="65">
        <v>197000000</v>
      </c>
      <c r="CE291" s="65"/>
      <c r="CF291" s="53">
        <v>1814000000</v>
      </c>
      <c r="CG291" s="48">
        <v>17955000000</v>
      </c>
      <c r="CH291" s="74">
        <v>21272000000</v>
      </c>
      <c r="CI291" s="48"/>
      <c r="CJ291" s="47">
        <v>8380000000</v>
      </c>
      <c r="CK291" s="65">
        <v>4000000</v>
      </c>
      <c r="CL291" s="65">
        <v>8376000000</v>
      </c>
      <c r="CM291" s="53"/>
      <c r="CN291" s="38">
        <v>-2386000000</v>
      </c>
      <c r="CO291" s="65">
        <v>-6268000000</v>
      </c>
      <c r="CP291" s="53">
        <v>-72000000</v>
      </c>
      <c r="CQ291" s="38">
        <v>-346000000</v>
      </c>
      <c r="CR291" s="65">
        <v>2392000000</v>
      </c>
      <c r="CS291" s="51">
        <v>2046000000</v>
      </c>
      <c r="CT291" s="48">
        <v>23318000000</v>
      </c>
    </row>
    <row r="292" spans="1:98" x14ac:dyDescent="0.2">
      <c r="A292" s="63" t="s">
        <v>886</v>
      </c>
      <c r="B292" s="63" t="s">
        <v>887</v>
      </c>
      <c r="C292" s="63" t="str">
        <f>VLOOKUP(A292,'[1]S&amp;P 500 Wikipedia'!A:D,3,FALSE)</f>
        <v>Industrials</v>
      </c>
      <c r="D292" s="63">
        <v>378195</v>
      </c>
      <c r="E292" s="63" t="s">
        <v>16</v>
      </c>
      <c r="F292" s="63">
        <v>2017</v>
      </c>
      <c r="G292" s="63" t="s">
        <v>17</v>
      </c>
      <c r="H292" s="64">
        <v>43100</v>
      </c>
      <c r="I292" s="64">
        <v>43136</v>
      </c>
      <c r="J292" s="64">
        <v>43136</v>
      </c>
      <c r="K292" s="63">
        <v>285200000</v>
      </c>
      <c r="L292" s="63">
        <v>287700000</v>
      </c>
      <c r="M292" s="63" t="s">
        <v>2289</v>
      </c>
      <c r="N292" s="47">
        <v>690000000</v>
      </c>
      <c r="O292" s="65">
        <v>690000000</v>
      </c>
      <c r="P292" s="53"/>
      <c r="Q292" s="47">
        <v>955000000</v>
      </c>
      <c r="R292" s="65">
        <v>955000000</v>
      </c>
      <c r="S292" s="53"/>
      <c r="T292" s="48"/>
      <c r="U292" s="47">
        <v>222000000</v>
      </c>
      <c r="V292" s="65"/>
      <c r="W292" s="65"/>
      <c r="X292" s="65"/>
      <c r="Y292" s="53"/>
      <c r="Z292" s="48">
        <v>282000000</v>
      </c>
      <c r="AA292" s="48"/>
      <c r="AB292" s="48"/>
      <c r="AC292" s="48"/>
      <c r="AD292" s="48"/>
      <c r="AE292" s="48"/>
      <c r="AF292" s="48"/>
      <c r="AG292" s="48">
        <v>282000000</v>
      </c>
      <c r="AH292" s="48">
        <v>2149000000</v>
      </c>
      <c r="AI292" s="47">
        <v>30330000000</v>
      </c>
      <c r="AJ292" s="65">
        <v>30330000000</v>
      </c>
      <c r="AK292" s="53"/>
      <c r="AL292" s="47">
        <v>2981000000</v>
      </c>
      <c r="AM292" s="65"/>
      <c r="AN292" s="65"/>
      <c r="AO292" s="53"/>
      <c r="AP292" s="47">
        <v>251000000</v>
      </c>
      <c r="AQ292" s="65"/>
      <c r="AR292" s="65"/>
      <c r="AS292" s="65"/>
      <c r="AT292" s="65"/>
      <c r="AU292" s="65"/>
      <c r="AV292" s="65"/>
      <c r="AW292" s="65"/>
      <c r="AX292" s="65"/>
      <c r="AY292" s="65"/>
      <c r="AZ292" s="53">
        <v>251000000</v>
      </c>
      <c r="BA292" s="48">
        <v>33562000000</v>
      </c>
      <c r="BB292" s="48">
        <v>35711000000</v>
      </c>
      <c r="BC292" s="47">
        <v>1612000000</v>
      </c>
      <c r="BD292" s="65">
        <v>1401000000</v>
      </c>
      <c r="BE292" s="65"/>
      <c r="BF292" s="65"/>
      <c r="BG292" s="53">
        <v>211000000</v>
      </c>
      <c r="BH292" s="47">
        <v>700000000</v>
      </c>
      <c r="BI292" s="65"/>
      <c r="BJ292" s="65"/>
      <c r="BK292" s="53"/>
      <c r="BL292" s="47">
        <v>233000000</v>
      </c>
      <c r="BM292" s="65"/>
      <c r="BN292" s="65"/>
      <c r="BO292" s="65"/>
      <c r="BP292" s="65"/>
      <c r="BQ292" s="53">
        <v>233000000</v>
      </c>
      <c r="BR292" s="48">
        <v>2545000000</v>
      </c>
      <c r="BS292" s="47">
        <v>9136000000</v>
      </c>
      <c r="BT292" s="65"/>
      <c r="BU292" s="53"/>
      <c r="BV292" s="47">
        <v>7671000000</v>
      </c>
      <c r="BW292" s="65"/>
      <c r="BX292" s="65"/>
      <c r="BY292" s="65"/>
      <c r="BZ292" s="65"/>
      <c r="CA292" s="65"/>
      <c r="CB292" s="65"/>
      <c r="CC292" s="65">
        <v>6324000000</v>
      </c>
      <c r="CD292" s="65"/>
      <c r="CE292" s="65"/>
      <c r="CF292" s="53">
        <v>1347000000</v>
      </c>
      <c r="CG292" s="48">
        <v>16807000000</v>
      </c>
      <c r="CH292" s="74">
        <v>19352000000</v>
      </c>
      <c r="CI292" s="48"/>
      <c r="CJ292" s="47">
        <v>2539000000</v>
      </c>
      <c r="CK292" s="65"/>
      <c r="CL292" s="65"/>
      <c r="CM292" s="53"/>
      <c r="CN292" s="38"/>
      <c r="CO292" s="65">
        <v>14176000000</v>
      </c>
      <c r="CP292" s="53">
        <v>-356000000</v>
      </c>
      <c r="CQ292" s="38">
        <v>16359000000</v>
      </c>
      <c r="CR292" s="65"/>
      <c r="CS292" s="51">
        <v>16359000000</v>
      </c>
      <c r="CT292" s="48">
        <v>35711000000</v>
      </c>
    </row>
    <row r="293" spans="1:98" x14ac:dyDescent="0.2">
      <c r="A293" s="63" t="s">
        <v>856</v>
      </c>
      <c r="B293" s="63" t="s">
        <v>857</v>
      </c>
      <c r="C293" s="63" t="str">
        <f>VLOOKUP(A293,'[1]S&amp;P 500 Wikipedia'!A:D,3,FALSE)</f>
        <v>Information Technology</v>
      </c>
      <c r="D293" s="63">
        <v>183964</v>
      </c>
      <c r="E293" s="63" t="s">
        <v>16</v>
      </c>
      <c r="F293" s="63">
        <v>2018</v>
      </c>
      <c r="G293" s="63" t="s">
        <v>17</v>
      </c>
      <c r="H293" s="64">
        <v>43220</v>
      </c>
      <c r="I293" s="64">
        <v>43270</v>
      </c>
      <c r="J293" s="64">
        <v>43634</v>
      </c>
      <c r="K293" s="63">
        <v>265000000</v>
      </c>
      <c r="L293" s="63">
        <v>283000000</v>
      </c>
      <c r="M293" s="63" t="s">
        <v>1798</v>
      </c>
      <c r="N293" s="47">
        <v>5391000000</v>
      </c>
      <c r="O293" s="65">
        <v>2941000000</v>
      </c>
      <c r="P293" s="53">
        <v>2450000000</v>
      </c>
      <c r="Q293" s="47">
        <v>1047000000</v>
      </c>
      <c r="R293" s="65">
        <v>1047000000</v>
      </c>
      <c r="S293" s="53"/>
      <c r="T293" s="48"/>
      <c r="U293" s="47">
        <v>122000000</v>
      </c>
      <c r="V293" s="65"/>
      <c r="W293" s="65"/>
      <c r="X293" s="65"/>
      <c r="Y293" s="53"/>
      <c r="Z293" s="48">
        <v>392000000</v>
      </c>
      <c r="AA293" s="48"/>
      <c r="AB293" s="48"/>
      <c r="AC293" s="48"/>
      <c r="AD293" s="48"/>
      <c r="AE293" s="48"/>
      <c r="AF293" s="48"/>
      <c r="AG293" s="48">
        <v>392000000</v>
      </c>
      <c r="AH293" s="48">
        <v>6952000000</v>
      </c>
      <c r="AI293" s="47">
        <v>756000000</v>
      </c>
      <c r="AJ293" s="65"/>
      <c r="AK293" s="53"/>
      <c r="AL293" s="47"/>
      <c r="AM293" s="65"/>
      <c r="AN293" s="65"/>
      <c r="AO293" s="53"/>
      <c r="AP293" s="47">
        <v>2283000000</v>
      </c>
      <c r="AQ293" s="65"/>
      <c r="AR293" s="65">
        <v>1739000000</v>
      </c>
      <c r="AS293" s="65">
        <v>94000000</v>
      </c>
      <c r="AT293" s="65"/>
      <c r="AU293" s="65"/>
      <c r="AV293" s="65"/>
      <c r="AW293" s="65"/>
      <c r="AX293" s="65"/>
      <c r="AY293" s="65"/>
      <c r="AZ293" s="53">
        <v>450000000</v>
      </c>
      <c r="BA293" s="48">
        <v>3039000000</v>
      </c>
      <c r="BB293" s="48">
        <v>9991000000</v>
      </c>
      <c r="BC293" s="47">
        <v>1434000000</v>
      </c>
      <c r="BD293" s="65">
        <v>609000000</v>
      </c>
      <c r="BE293" s="65"/>
      <c r="BF293" s="65"/>
      <c r="BG293" s="53">
        <v>825000000</v>
      </c>
      <c r="BH293" s="47">
        <v>2097000000</v>
      </c>
      <c r="BI293" s="65"/>
      <c r="BJ293" s="65"/>
      <c r="BK293" s="53"/>
      <c r="BL293" s="47"/>
      <c r="BM293" s="65"/>
      <c r="BN293" s="65"/>
      <c r="BO293" s="65"/>
      <c r="BP293" s="65"/>
      <c r="BQ293" s="53"/>
      <c r="BR293" s="48">
        <v>3531000000</v>
      </c>
      <c r="BS293" s="47">
        <v>3192000000</v>
      </c>
      <c r="BT293" s="65"/>
      <c r="BU293" s="53"/>
      <c r="BV293" s="47">
        <v>992000000</v>
      </c>
      <c r="BW293" s="65"/>
      <c r="BX293" s="65"/>
      <c r="BY293" s="65"/>
      <c r="BZ293" s="65"/>
      <c r="CA293" s="65"/>
      <c r="CB293" s="65"/>
      <c r="CC293" s="65"/>
      <c r="CD293" s="65"/>
      <c r="CE293" s="65"/>
      <c r="CF293" s="53">
        <v>992000000</v>
      </c>
      <c r="CG293" s="48">
        <v>4184000000</v>
      </c>
      <c r="CH293" s="74">
        <v>7715000000</v>
      </c>
      <c r="CI293" s="48">
        <v>0</v>
      </c>
      <c r="CJ293" s="47">
        <v>2355000000</v>
      </c>
      <c r="CK293" s="65"/>
      <c r="CL293" s="65"/>
      <c r="CM293" s="53"/>
      <c r="CN293" s="38"/>
      <c r="CO293" s="65">
        <v>-9000000</v>
      </c>
      <c r="CP293" s="53">
        <v>-70000000</v>
      </c>
      <c r="CQ293" s="38">
        <v>2276000000</v>
      </c>
      <c r="CR293" s="65"/>
      <c r="CS293" s="51">
        <v>2276000000</v>
      </c>
      <c r="CT293" s="48">
        <v>9991000000</v>
      </c>
    </row>
    <row r="294" spans="1:98" x14ac:dyDescent="0.2">
      <c r="A294" s="63" t="s">
        <v>898</v>
      </c>
      <c r="B294" s="63" t="s">
        <v>899</v>
      </c>
      <c r="C294" s="63" t="str">
        <f>VLOOKUP(A294,'[1]S&amp;P 500 Wikipedia'!A:D,3,FALSE)</f>
        <v>Materials</v>
      </c>
      <c r="D294" s="63">
        <v>334772</v>
      </c>
      <c r="E294" s="63" t="s">
        <v>16</v>
      </c>
      <c r="F294" s="63">
        <v>2017</v>
      </c>
      <c r="G294" s="63" t="s">
        <v>17</v>
      </c>
      <c r="H294" s="64">
        <v>43100</v>
      </c>
      <c r="I294" s="64">
        <v>43159</v>
      </c>
      <c r="J294" s="64">
        <v>43229</v>
      </c>
      <c r="K294" s="63">
        <v>319201000</v>
      </c>
      <c r="L294" s="63">
        <v>319957000</v>
      </c>
      <c r="M294" s="63" t="s">
        <v>2569</v>
      </c>
      <c r="N294" s="47">
        <v>999104000</v>
      </c>
      <c r="O294" s="65">
        <v>949104000</v>
      </c>
      <c r="P294" s="53">
        <v>50000000</v>
      </c>
      <c r="Q294" s="47">
        <v>2028545000</v>
      </c>
      <c r="R294" s="65">
        <v>2028545000</v>
      </c>
      <c r="S294" s="53"/>
      <c r="T294" s="48"/>
      <c r="U294" s="47">
        <v>3461686000</v>
      </c>
      <c r="V294" s="65"/>
      <c r="W294" s="65"/>
      <c r="X294" s="65"/>
      <c r="Y294" s="53"/>
      <c r="Z294" s="48">
        <v>335085000</v>
      </c>
      <c r="AA294" s="48"/>
      <c r="AB294" s="48"/>
      <c r="AC294" s="48"/>
      <c r="AD294" s="48"/>
      <c r="AE294" s="48"/>
      <c r="AF294" s="48"/>
      <c r="AG294" s="48">
        <v>335085000</v>
      </c>
      <c r="AH294" s="48">
        <v>6824420000</v>
      </c>
      <c r="AI294" s="47">
        <v>5093147000</v>
      </c>
      <c r="AJ294" s="65"/>
      <c r="AK294" s="53"/>
      <c r="AL294" s="47"/>
      <c r="AM294" s="65"/>
      <c r="AN294" s="65"/>
      <c r="AO294" s="53"/>
      <c r="AP294" s="47">
        <v>3923691000</v>
      </c>
      <c r="AQ294" s="65"/>
      <c r="AR294" s="65">
        <v>2196058000</v>
      </c>
      <c r="AS294" s="65">
        <v>914646000</v>
      </c>
      <c r="AT294" s="65"/>
      <c r="AU294" s="65"/>
      <c r="AV294" s="65"/>
      <c r="AW294" s="65"/>
      <c r="AX294" s="65"/>
      <c r="AY294" s="65"/>
      <c r="AZ294" s="53">
        <v>812987000</v>
      </c>
      <c r="BA294" s="48">
        <v>9016838000</v>
      </c>
      <c r="BB294" s="48">
        <v>15841258000</v>
      </c>
      <c r="BC294" s="47">
        <v>1181346000</v>
      </c>
      <c r="BD294" s="65">
        <v>1181346000</v>
      </c>
      <c r="BE294" s="65"/>
      <c r="BF294" s="65"/>
      <c r="BG294" s="53"/>
      <c r="BH294" s="47">
        <v>552833000</v>
      </c>
      <c r="BI294" s="65">
        <v>52833000</v>
      </c>
      <c r="BJ294" s="65"/>
      <c r="BK294" s="53">
        <v>500000000</v>
      </c>
      <c r="BL294" s="47">
        <v>1090585000</v>
      </c>
      <c r="BM294" s="65"/>
      <c r="BN294" s="65"/>
      <c r="BO294" s="65"/>
      <c r="BP294" s="65"/>
      <c r="BQ294" s="53">
        <v>1090585000</v>
      </c>
      <c r="BR294" s="48">
        <v>2824764000</v>
      </c>
      <c r="BS294" s="47">
        <v>3242242000</v>
      </c>
      <c r="BT294" s="65">
        <v>3242242000</v>
      </c>
      <c r="BU294" s="53"/>
      <c r="BV294" s="47">
        <v>689464000</v>
      </c>
      <c r="BW294" s="65"/>
      <c r="BX294" s="65"/>
      <c r="BY294" s="65"/>
      <c r="BZ294" s="65"/>
      <c r="CA294" s="65"/>
      <c r="CB294" s="65"/>
      <c r="CC294" s="65"/>
      <c r="CD294" s="65"/>
      <c r="CE294" s="65"/>
      <c r="CF294" s="53">
        <v>689464000</v>
      </c>
      <c r="CG294" s="48">
        <v>3931706000</v>
      </c>
      <c r="CH294" s="74">
        <v>6756470000</v>
      </c>
      <c r="CI294" s="48"/>
      <c r="CJ294" s="47">
        <v>2173299000</v>
      </c>
      <c r="CK294" s="65">
        <v>151960000</v>
      </c>
      <c r="CL294" s="65">
        <v>2021339000</v>
      </c>
      <c r="CM294" s="53"/>
      <c r="CN294" s="38">
        <v>-1643291000</v>
      </c>
      <c r="CO294" s="65">
        <v>8463709000</v>
      </c>
      <c r="CP294" s="53">
        <v>-254681000</v>
      </c>
      <c r="CQ294" s="38">
        <v>8739036000</v>
      </c>
      <c r="CR294" s="65">
        <v>345752000</v>
      </c>
      <c r="CS294" s="51">
        <v>9084788000</v>
      </c>
      <c r="CT294" s="48">
        <v>15841258000</v>
      </c>
    </row>
    <row r="295" spans="1:98" x14ac:dyDescent="0.2">
      <c r="A295" s="63" t="s">
        <v>901</v>
      </c>
      <c r="B295" s="63" t="s">
        <v>902</v>
      </c>
      <c r="C295" s="63" t="str">
        <f>VLOOKUP(A295,'[1]S&amp;P 500 Wikipedia'!A:D,3,FALSE)</f>
        <v>Information Technology</v>
      </c>
      <c r="D295" s="63">
        <v>172199</v>
      </c>
      <c r="E295" s="63" t="s">
        <v>16</v>
      </c>
      <c r="F295" s="63">
        <v>2017</v>
      </c>
      <c r="G295" s="63" t="s">
        <v>17</v>
      </c>
      <c r="H295" s="64">
        <v>43131</v>
      </c>
      <c r="I295" s="64">
        <v>43159</v>
      </c>
      <c r="J295" s="64">
        <v>43159</v>
      </c>
      <c r="K295" s="63">
        <v>604000000</v>
      </c>
      <c r="L295" s="63">
        <v>626000000</v>
      </c>
      <c r="M295" s="63" t="s">
        <v>2291</v>
      </c>
      <c r="N295" s="47">
        <v>7108000000</v>
      </c>
      <c r="O295" s="65">
        <v>4002000000</v>
      </c>
      <c r="P295" s="53">
        <v>3106000000</v>
      </c>
      <c r="Q295" s="47">
        <v>1265000000</v>
      </c>
      <c r="R295" s="65">
        <v>1265000000</v>
      </c>
      <c r="S295" s="53"/>
      <c r="T295" s="48"/>
      <c r="U295" s="47">
        <v>796000000</v>
      </c>
      <c r="V295" s="65"/>
      <c r="W295" s="65"/>
      <c r="X295" s="65"/>
      <c r="Y295" s="53"/>
      <c r="Z295" s="48">
        <v>86000000</v>
      </c>
      <c r="AA295" s="48">
        <v>86000000</v>
      </c>
      <c r="AB295" s="48"/>
      <c r="AC295" s="48"/>
      <c r="AD295" s="48"/>
      <c r="AE295" s="48"/>
      <c r="AF295" s="48"/>
      <c r="AG295" s="48"/>
      <c r="AH295" s="48">
        <v>9255000000</v>
      </c>
      <c r="AI295" s="47">
        <v>997000000</v>
      </c>
      <c r="AJ295" s="65"/>
      <c r="AK295" s="53"/>
      <c r="AL295" s="47"/>
      <c r="AM295" s="65"/>
      <c r="AN295" s="65"/>
      <c r="AO295" s="53"/>
      <c r="AP295" s="47">
        <v>989000000</v>
      </c>
      <c r="AQ295" s="65">
        <v>52000000</v>
      </c>
      <c r="AR295" s="65">
        <v>618000000</v>
      </c>
      <c r="AS295" s="65"/>
      <c r="AT295" s="65"/>
      <c r="AU295" s="65"/>
      <c r="AV295" s="65"/>
      <c r="AW295" s="65"/>
      <c r="AX295" s="65"/>
      <c r="AY295" s="65"/>
      <c r="AZ295" s="53">
        <v>319000000</v>
      </c>
      <c r="BA295" s="48">
        <v>1986000000</v>
      </c>
      <c r="BB295" s="48">
        <v>11241000000</v>
      </c>
      <c r="BC295" s="47">
        <v>596000000</v>
      </c>
      <c r="BD295" s="65">
        <v>596000000</v>
      </c>
      <c r="BE295" s="65"/>
      <c r="BF295" s="65"/>
      <c r="BG295" s="53"/>
      <c r="BH295" s="47">
        <v>15000000</v>
      </c>
      <c r="BI295" s="65"/>
      <c r="BJ295" s="65"/>
      <c r="BK295" s="53"/>
      <c r="BL295" s="47">
        <v>542000000</v>
      </c>
      <c r="BM295" s="65"/>
      <c r="BN295" s="65"/>
      <c r="BO295" s="65"/>
      <c r="BP295" s="65"/>
      <c r="BQ295" s="53">
        <v>542000000</v>
      </c>
      <c r="BR295" s="48">
        <v>1153000000</v>
      </c>
      <c r="BS295" s="47">
        <v>1985000000</v>
      </c>
      <c r="BT295" s="65">
        <v>1985000000</v>
      </c>
      <c r="BU295" s="53"/>
      <c r="BV295" s="47">
        <v>632000000</v>
      </c>
      <c r="BW295" s="65"/>
      <c r="BX295" s="65"/>
      <c r="BY295" s="65"/>
      <c r="BZ295" s="65"/>
      <c r="CA295" s="65"/>
      <c r="CB295" s="65"/>
      <c r="CC295" s="65"/>
      <c r="CD295" s="65"/>
      <c r="CE295" s="65"/>
      <c r="CF295" s="53">
        <v>632000000</v>
      </c>
      <c r="CG295" s="48">
        <v>2617000000</v>
      </c>
      <c r="CH295" s="74">
        <v>3770000000</v>
      </c>
      <c r="CI295" s="48">
        <v>0</v>
      </c>
      <c r="CJ295" s="47">
        <v>5352000000</v>
      </c>
      <c r="CK295" s="65">
        <v>1000000</v>
      </c>
      <c r="CL295" s="65">
        <v>5351000000</v>
      </c>
      <c r="CM295" s="53"/>
      <c r="CN295" s="38">
        <v>-6650000000</v>
      </c>
      <c r="CO295" s="65">
        <v>8787000000</v>
      </c>
      <c r="CP295" s="53">
        <v>-18000000</v>
      </c>
      <c r="CQ295" s="38">
        <v>7471000000</v>
      </c>
      <c r="CR295" s="65"/>
      <c r="CS295" s="51">
        <v>7471000000</v>
      </c>
      <c r="CT295" s="48">
        <v>11241000000</v>
      </c>
    </row>
    <row r="296" spans="1:98" x14ac:dyDescent="0.2">
      <c r="A296" s="63" t="s">
        <v>904</v>
      </c>
      <c r="B296" s="63" t="s">
        <v>905</v>
      </c>
      <c r="C296" s="63" t="str">
        <f>VLOOKUP(A296,'[1]S&amp;P 500 Wikipedia'!A:D,3,FALSE)</f>
        <v>Consumer Discretionary</v>
      </c>
      <c r="D296" s="63">
        <v>896899</v>
      </c>
      <c r="E296" s="63" t="s">
        <v>16</v>
      </c>
      <c r="F296" s="63">
        <v>2017</v>
      </c>
      <c r="G296" s="63" t="s">
        <v>17</v>
      </c>
      <c r="H296" s="64">
        <v>43100</v>
      </c>
      <c r="I296" s="64">
        <v>43145</v>
      </c>
      <c r="J296" s="64">
        <v>43509</v>
      </c>
      <c r="K296" s="63">
        <v>3732000</v>
      </c>
      <c r="L296" s="63">
        <v>4398000</v>
      </c>
      <c r="M296" s="63" t="s">
        <v>2570</v>
      </c>
      <c r="N296" s="47">
        <v>666794000</v>
      </c>
      <c r="O296" s="65">
        <v>666794000</v>
      </c>
      <c r="P296" s="53"/>
      <c r="Q296" s="47">
        <v>20026000</v>
      </c>
      <c r="R296" s="65"/>
      <c r="S296" s="53"/>
      <c r="T296" s="48"/>
      <c r="U296" s="47">
        <v>17273000</v>
      </c>
      <c r="V296" s="65"/>
      <c r="W296" s="65"/>
      <c r="X296" s="65"/>
      <c r="Y296" s="53"/>
      <c r="Z296" s="48">
        <v>1420277000</v>
      </c>
      <c r="AA296" s="48"/>
      <c r="AB296" s="48"/>
      <c r="AC296" s="48"/>
      <c r="AD296" s="48"/>
      <c r="AE296" s="48"/>
      <c r="AF296" s="48"/>
      <c r="AG296" s="48">
        <v>1420277000</v>
      </c>
      <c r="AH296" s="48">
        <v>2124370000</v>
      </c>
      <c r="AI296" s="47">
        <v>602779000</v>
      </c>
      <c r="AJ296" s="65">
        <v>602779000</v>
      </c>
      <c r="AK296" s="53"/>
      <c r="AL296" s="47"/>
      <c r="AM296" s="65"/>
      <c r="AN296" s="65"/>
      <c r="AO296" s="53"/>
      <c r="AP296" s="47">
        <v>262130000</v>
      </c>
      <c r="AQ296" s="65"/>
      <c r="AR296" s="65"/>
      <c r="AS296" s="65"/>
      <c r="AT296" s="65"/>
      <c r="AU296" s="65">
        <v>111953000</v>
      </c>
      <c r="AV296" s="65"/>
      <c r="AW296" s="65"/>
      <c r="AX296" s="65"/>
      <c r="AY296" s="65"/>
      <c r="AZ296" s="53">
        <v>150177000</v>
      </c>
      <c r="BA296" s="48">
        <v>864909000</v>
      </c>
      <c r="BB296" s="48">
        <v>2989279000</v>
      </c>
      <c r="BC296" s="47">
        <v>636688000</v>
      </c>
      <c r="BD296" s="65">
        <v>294797000</v>
      </c>
      <c r="BE296" s="65"/>
      <c r="BF296" s="65"/>
      <c r="BG296" s="53">
        <v>341891000</v>
      </c>
      <c r="BH296" s="47"/>
      <c r="BI296" s="65"/>
      <c r="BJ296" s="65"/>
      <c r="BK296" s="53"/>
      <c r="BL296" s="47">
        <v>150033000</v>
      </c>
      <c r="BM296" s="65"/>
      <c r="BN296" s="65"/>
      <c r="BO296" s="65"/>
      <c r="BP296" s="65"/>
      <c r="BQ296" s="53">
        <v>150033000</v>
      </c>
      <c r="BR296" s="48">
        <v>786721000</v>
      </c>
      <c r="BS296" s="47">
        <v>597066000</v>
      </c>
      <c r="BT296" s="65"/>
      <c r="BU296" s="53"/>
      <c r="BV296" s="47">
        <v>0</v>
      </c>
      <c r="BW296" s="65"/>
      <c r="BX296" s="65"/>
      <c r="BY296" s="65"/>
      <c r="BZ296" s="65"/>
      <c r="CA296" s="65"/>
      <c r="CB296" s="65"/>
      <c r="CC296" s="65"/>
      <c r="CD296" s="65"/>
      <c r="CE296" s="65"/>
      <c r="CF296" s="53">
        <v>0</v>
      </c>
      <c r="CG296" s="48">
        <v>597066000</v>
      </c>
      <c r="CH296" s="74">
        <v>1383787000</v>
      </c>
      <c r="CI296" s="48"/>
      <c r="CJ296" s="47">
        <v>1644403000</v>
      </c>
      <c r="CK296" s="65"/>
      <c r="CL296" s="65"/>
      <c r="CM296" s="53"/>
      <c r="CN296" s="38">
        <v>-6270851000</v>
      </c>
      <c r="CO296" s="65">
        <v>6231940000</v>
      </c>
      <c r="CP296" s="53">
        <v>0</v>
      </c>
      <c r="CQ296" s="38">
        <v>1605492000</v>
      </c>
      <c r="CR296" s="65"/>
      <c r="CS296" s="51">
        <v>1605492000</v>
      </c>
      <c r="CT296" s="48">
        <v>2989279000</v>
      </c>
    </row>
    <row r="297" spans="1:98" x14ac:dyDescent="0.2">
      <c r="A297" s="63" t="s">
        <v>862</v>
      </c>
      <c r="B297" s="63" t="s">
        <v>863</v>
      </c>
      <c r="C297" s="63" t="str">
        <f>VLOOKUP(A297,'[1]S&amp;P 500 Wikipedia'!A:D,3,FALSE)</f>
        <v>Consumer Discretionary</v>
      </c>
      <c r="D297" s="63">
        <v>378194</v>
      </c>
      <c r="E297" s="63" t="s">
        <v>16</v>
      </c>
      <c r="F297" s="63">
        <v>2017</v>
      </c>
      <c r="G297" s="63" t="s">
        <v>17</v>
      </c>
      <c r="H297" s="64">
        <v>43100</v>
      </c>
      <c r="I297" s="64">
        <v>43160</v>
      </c>
      <c r="J297" s="64">
        <v>43413</v>
      </c>
      <c r="K297" s="63">
        <v>487900000</v>
      </c>
      <c r="L297" s="63">
        <v>488800000</v>
      </c>
      <c r="M297" s="63" t="s">
        <v>2571</v>
      </c>
      <c r="N297" s="47">
        <v>485700000</v>
      </c>
      <c r="O297" s="65">
        <v>485700000</v>
      </c>
      <c r="P297" s="53"/>
      <c r="Q297" s="47">
        <v>1879300000</v>
      </c>
      <c r="R297" s="65">
        <v>1879300000</v>
      </c>
      <c r="S297" s="53"/>
      <c r="T297" s="48"/>
      <c r="U297" s="47">
        <v>1662400000</v>
      </c>
      <c r="V297" s="65"/>
      <c r="W297" s="65"/>
      <c r="X297" s="65"/>
      <c r="Y297" s="53"/>
      <c r="Z297" s="48">
        <v>7222200000</v>
      </c>
      <c r="AA297" s="48">
        <v>327900000</v>
      </c>
      <c r="AB297" s="48"/>
      <c r="AC297" s="48">
        <v>6894300000</v>
      </c>
      <c r="AD297" s="48"/>
      <c r="AE297" s="48"/>
      <c r="AF297" s="48"/>
      <c r="AG297" s="48"/>
      <c r="AH297" s="48">
        <v>11249600000</v>
      </c>
      <c r="AI297" s="47">
        <v>972400000</v>
      </c>
      <c r="AJ297" s="65"/>
      <c r="AK297" s="53"/>
      <c r="AL297" s="47"/>
      <c r="AM297" s="65"/>
      <c r="AN297" s="65"/>
      <c r="AO297" s="53"/>
      <c r="AP297" s="47">
        <v>20913500000</v>
      </c>
      <c r="AQ297" s="65"/>
      <c r="AR297" s="65">
        <v>6873000000</v>
      </c>
      <c r="AS297" s="65">
        <v>10199600000</v>
      </c>
      <c r="AT297" s="65"/>
      <c r="AU297" s="65">
        <v>141400000</v>
      </c>
      <c r="AV297" s="65"/>
      <c r="AW297" s="65"/>
      <c r="AX297" s="65"/>
      <c r="AY297" s="65"/>
      <c r="AZ297" s="53">
        <v>3699500000</v>
      </c>
      <c r="BA297" s="48">
        <v>21885900000</v>
      </c>
      <c r="BB297" s="48">
        <v>33135500000</v>
      </c>
      <c r="BC297" s="47">
        <v>2584600000</v>
      </c>
      <c r="BD297" s="65">
        <v>1226800000</v>
      </c>
      <c r="BE297" s="65"/>
      <c r="BF297" s="65"/>
      <c r="BG297" s="53">
        <v>1357800000</v>
      </c>
      <c r="BH297" s="47">
        <v>661800000</v>
      </c>
      <c r="BI297" s="65"/>
      <c r="BJ297" s="65"/>
      <c r="BK297" s="53"/>
      <c r="BL297" s="47">
        <v>1711300000</v>
      </c>
      <c r="BM297" s="65"/>
      <c r="BN297" s="65"/>
      <c r="BO297" s="65"/>
      <c r="BP297" s="65">
        <v>1711300000</v>
      </c>
      <c r="BQ297" s="53"/>
      <c r="BR297" s="48">
        <v>4957700000</v>
      </c>
      <c r="BS297" s="47">
        <v>9889200000</v>
      </c>
      <c r="BT297" s="65"/>
      <c r="BU297" s="53"/>
      <c r="BV297" s="47">
        <v>4107300000</v>
      </c>
      <c r="BW297" s="65"/>
      <c r="BX297" s="65"/>
      <c r="BY297" s="65"/>
      <c r="BZ297" s="65"/>
      <c r="CA297" s="65"/>
      <c r="CB297" s="65"/>
      <c r="CC297" s="65">
        <v>2736900000</v>
      </c>
      <c r="CD297" s="65"/>
      <c r="CE297" s="65"/>
      <c r="CF297" s="53">
        <v>1370400000</v>
      </c>
      <c r="CG297" s="48">
        <v>13996500000</v>
      </c>
      <c r="CH297" s="74">
        <v>18954200000</v>
      </c>
      <c r="CI297" s="48">
        <v>0</v>
      </c>
      <c r="CJ297" s="47">
        <v>10870100000</v>
      </c>
      <c r="CK297" s="65"/>
      <c r="CL297" s="65"/>
      <c r="CM297" s="53"/>
      <c r="CN297" s="38">
        <v>-573500000</v>
      </c>
      <c r="CO297" s="65">
        <v>4611200000</v>
      </c>
      <c r="CP297" s="53">
        <v>-763100000</v>
      </c>
      <c r="CQ297" s="38">
        <v>14144700000</v>
      </c>
      <c r="CR297" s="65">
        <v>36600000</v>
      </c>
      <c r="CS297" s="51">
        <v>14181300000</v>
      </c>
      <c r="CT297" s="48">
        <v>33135500000</v>
      </c>
    </row>
    <row r="298" spans="1:98" x14ac:dyDescent="0.2">
      <c r="A298" s="63" t="s">
        <v>868</v>
      </c>
      <c r="B298" s="63" t="s">
        <v>869</v>
      </c>
      <c r="C298" s="63" t="str">
        <f>VLOOKUP(A298,'[1]S&amp;P 500 Wikipedia'!A:D,3,FALSE)</f>
        <v>Communication Services</v>
      </c>
      <c r="D298" s="63">
        <v>160346</v>
      </c>
      <c r="E298" s="63" t="s">
        <v>16</v>
      </c>
      <c r="F298" s="63">
        <v>2018</v>
      </c>
      <c r="G298" s="63" t="s">
        <v>17</v>
      </c>
      <c r="H298" s="64">
        <v>43281</v>
      </c>
      <c r="I298" s="64">
        <v>43327</v>
      </c>
      <c r="J298" s="64">
        <v>43327</v>
      </c>
      <c r="K298" s="63">
        <v>583000000</v>
      </c>
      <c r="L298" s="63">
        <v>581900000</v>
      </c>
      <c r="M298" s="63" t="s">
        <v>2293</v>
      </c>
      <c r="N298" s="47">
        <v>2034000000</v>
      </c>
      <c r="O298" s="65">
        <v>2034000000</v>
      </c>
      <c r="P298" s="53"/>
      <c r="Q298" s="47">
        <v>1612000000</v>
      </c>
      <c r="R298" s="65">
        <v>1612000000</v>
      </c>
      <c r="S298" s="53"/>
      <c r="T298" s="48"/>
      <c r="U298" s="47">
        <v>376000000</v>
      </c>
      <c r="V298" s="65"/>
      <c r="W298" s="65"/>
      <c r="X298" s="65"/>
      <c r="Y298" s="53"/>
      <c r="Z298" s="48">
        <v>372000000</v>
      </c>
      <c r="AA298" s="48"/>
      <c r="AB298" s="48"/>
      <c r="AC298" s="48"/>
      <c r="AD298" s="48"/>
      <c r="AE298" s="48"/>
      <c r="AF298" s="48"/>
      <c r="AG298" s="48">
        <v>372000000</v>
      </c>
      <c r="AH298" s="48">
        <v>4394000000</v>
      </c>
      <c r="AI298" s="47">
        <v>2560000000</v>
      </c>
      <c r="AJ298" s="65"/>
      <c r="AK298" s="53"/>
      <c r="AL298" s="47">
        <v>393000000</v>
      </c>
      <c r="AM298" s="65"/>
      <c r="AN298" s="65"/>
      <c r="AO298" s="53"/>
      <c r="AP298" s="47">
        <v>8999000000</v>
      </c>
      <c r="AQ298" s="65">
        <v>2671000000</v>
      </c>
      <c r="AR298" s="65">
        <v>5218000000</v>
      </c>
      <c r="AS298" s="65"/>
      <c r="AT298" s="65"/>
      <c r="AU298" s="65">
        <v>279000000</v>
      </c>
      <c r="AV298" s="65"/>
      <c r="AW298" s="65"/>
      <c r="AX298" s="65"/>
      <c r="AY298" s="65"/>
      <c r="AZ298" s="53">
        <v>831000000</v>
      </c>
      <c r="BA298" s="48">
        <v>11952000000</v>
      </c>
      <c r="BB298" s="48">
        <v>16346000000</v>
      </c>
      <c r="BC298" s="47">
        <v>1945000000</v>
      </c>
      <c r="BD298" s="65">
        <v>605000000</v>
      </c>
      <c r="BE298" s="65"/>
      <c r="BF298" s="65"/>
      <c r="BG298" s="53">
        <v>1340000000</v>
      </c>
      <c r="BH298" s="47">
        <v>462000000</v>
      </c>
      <c r="BI298" s="65"/>
      <c r="BJ298" s="65"/>
      <c r="BK298" s="53"/>
      <c r="BL298" s="47">
        <v>888000000</v>
      </c>
      <c r="BM298" s="65">
        <v>516000000</v>
      </c>
      <c r="BN298" s="65"/>
      <c r="BO298" s="65"/>
      <c r="BP298" s="65"/>
      <c r="BQ298" s="53">
        <v>372000000</v>
      </c>
      <c r="BR298" s="48">
        <v>3295000000</v>
      </c>
      <c r="BS298" s="47">
        <v>1490000000</v>
      </c>
      <c r="BT298" s="65"/>
      <c r="BU298" s="53"/>
      <c r="BV298" s="47">
        <v>1064000000</v>
      </c>
      <c r="BW298" s="65"/>
      <c r="BX298" s="65">
        <v>245000000</v>
      </c>
      <c r="BY298" s="65"/>
      <c r="BZ298" s="65"/>
      <c r="CA298" s="65"/>
      <c r="CB298" s="65"/>
      <c r="CC298" s="65">
        <v>389000000</v>
      </c>
      <c r="CD298" s="65"/>
      <c r="CE298" s="65"/>
      <c r="CF298" s="53">
        <v>430000000</v>
      </c>
      <c r="CG298" s="48">
        <v>2554000000</v>
      </c>
      <c r="CH298" s="74">
        <v>5849000000</v>
      </c>
      <c r="CI298" s="48">
        <v>20000000</v>
      </c>
      <c r="CJ298" s="47">
        <v>12328000000</v>
      </c>
      <c r="CK298" s="65">
        <v>6000000</v>
      </c>
      <c r="CL298" s="65">
        <v>12322000000</v>
      </c>
      <c r="CM298" s="53"/>
      <c r="CN298" s="38"/>
      <c r="CO298" s="65">
        <v>-2163000000</v>
      </c>
      <c r="CP298" s="53">
        <v>-874000000</v>
      </c>
      <c r="CQ298" s="38">
        <v>9311000000</v>
      </c>
      <c r="CR298" s="65">
        <v>1186000000</v>
      </c>
      <c r="CS298" s="51">
        <v>10497000000</v>
      </c>
      <c r="CT298" s="48">
        <v>16346000000</v>
      </c>
    </row>
    <row r="299" spans="1:98" x14ac:dyDescent="0.2">
      <c r="A299" s="63" t="s">
        <v>1006</v>
      </c>
      <c r="B299" s="63" t="s">
        <v>1007</v>
      </c>
      <c r="C299" s="63" t="str">
        <f>VLOOKUP(A299,'[1]S&amp;P 500 Wikipedia'!A:D,3,FALSE)</f>
        <v>Real Estate</v>
      </c>
      <c r="D299" s="63">
        <v>81605</v>
      </c>
      <c r="E299" s="63" t="s">
        <v>16</v>
      </c>
      <c r="F299" s="63">
        <v>2017</v>
      </c>
      <c r="G299" s="63" t="s">
        <v>17</v>
      </c>
      <c r="H299" s="64">
        <v>43100</v>
      </c>
      <c r="I299" s="64">
        <v>43153</v>
      </c>
      <c r="J299" s="64">
        <v>43229</v>
      </c>
      <c r="K299" s="63">
        <v>282422027</v>
      </c>
      <c r="L299" s="63">
        <v>282662546</v>
      </c>
      <c r="M299" s="63" t="s">
        <v>2572</v>
      </c>
      <c r="N299" s="47">
        <v>6898000</v>
      </c>
      <c r="O299" s="65">
        <v>6898000</v>
      </c>
      <c r="P299" s="53"/>
      <c r="Q299" s="47">
        <v>119533000</v>
      </c>
      <c r="R299" s="65">
        <v>119533000</v>
      </c>
      <c r="S299" s="53"/>
      <c r="T299" s="48"/>
      <c r="U299" s="47"/>
      <c r="V299" s="65"/>
      <c r="W299" s="65"/>
      <c r="X299" s="65"/>
      <c r="Y299" s="53"/>
      <c r="Z299" s="48">
        <v>6674000</v>
      </c>
      <c r="AA299" s="48"/>
      <c r="AB299" s="48"/>
      <c r="AC299" s="48"/>
      <c r="AD299" s="48"/>
      <c r="AE299" s="48"/>
      <c r="AF299" s="48"/>
      <c r="AG299" s="48">
        <v>6674000</v>
      </c>
      <c r="AH299" s="48">
        <v>133105000</v>
      </c>
      <c r="AI299" s="47">
        <v>12669825000</v>
      </c>
      <c r="AJ299" s="65">
        <v>15016469000</v>
      </c>
      <c r="AK299" s="53">
        <v>-2346644000</v>
      </c>
      <c r="AL299" s="47"/>
      <c r="AM299" s="65"/>
      <c r="AN299" s="65"/>
      <c r="AO299" s="53"/>
      <c r="AP299" s="47">
        <v>1255236000</v>
      </c>
      <c r="AQ299" s="65">
        <v>1194930000</v>
      </c>
      <c r="AR299" s="65">
        <v>14970000</v>
      </c>
      <c r="AS299" s="65"/>
      <c r="AT299" s="65"/>
      <c r="AU299" s="65"/>
      <c r="AV299" s="65"/>
      <c r="AW299" s="65"/>
      <c r="AX299" s="65"/>
      <c r="AY299" s="65"/>
      <c r="AZ299" s="53">
        <v>45336000</v>
      </c>
      <c r="BA299" s="48">
        <v>13925061000</v>
      </c>
      <c r="BB299" s="48">
        <v>14058166000</v>
      </c>
      <c r="BC299" s="47">
        <v>5726507000</v>
      </c>
      <c r="BD299" s="65">
        <v>109523000</v>
      </c>
      <c r="BE299" s="65"/>
      <c r="BF299" s="65"/>
      <c r="BG299" s="53">
        <v>5616984000</v>
      </c>
      <c r="BH299" s="47">
        <v>110000000</v>
      </c>
      <c r="BI299" s="65">
        <v>110000000</v>
      </c>
      <c r="BJ299" s="65"/>
      <c r="BK299" s="53"/>
      <c r="BL299" s="47">
        <v>385665000</v>
      </c>
      <c r="BM299" s="65"/>
      <c r="BN299" s="65"/>
      <c r="BO299" s="65"/>
      <c r="BP299" s="65"/>
      <c r="BQ299" s="53">
        <v>385665000</v>
      </c>
      <c r="BR299" s="48">
        <v>6222172000</v>
      </c>
      <c r="BS299" s="47">
        <v>445286000</v>
      </c>
      <c r="BT299" s="65">
        <v>445286000</v>
      </c>
      <c r="BU299" s="53"/>
      <c r="BV299" s="47">
        <v>0</v>
      </c>
      <c r="BW299" s="65"/>
      <c r="BX299" s="65"/>
      <c r="BY299" s="65"/>
      <c r="BZ299" s="65"/>
      <c r="CA299" s="65"/>
      <c r="CB299" s="65"/>
      <c r="CC299" s="65"/>
      <c r="CD299" s="65"/>
      <c r="CE299" s="65"/>
      <c r="CF299" s="53">
        <v>0</v>
      </c>
      <c r="CG299" s="48">
        <v>445286000</v>
      </c>
      <c r="CH299" s="74">
        <v>6667458000</v>
      </c>
      <c r="CI299" s="48"/>
      <c r="CJ299" s="47">
        <v>9624264000</v>
      </c>
      <c r="CK299" s="65"/>
      <c r="CL299" s="65"/>
      <c r="CM299" s="53"/>
      <c r="CN299" s="38"/>
      <c r="CO299" s="65"/>
      <c r="CP299" s="53">
        <v>-2252763000</v>
      </c>
      <c r="CQ299" s="38">
        <v>7371501000</v>
      </c>
      <c r="CR299" s="65">
        <v>19207000</v>
      </c>
      <c r="CS299" s="51">
        <v>7390708000</v>
      </c>
      <c r="CT299" s="48">
        <v>14058166000</v>
      </c>
    </row>
    <row r="300" spans="1:98" x14ac:dyDescent="0.2">
      <c r="A300" s="63" t="s">
        <v>913</v>
      </c>
      <c r="B300" s="63" t="s">
        <v>914</v>
      </c>
      <c r="C300" s="63" t="str">
        <f>VLOOKUP(A300,'[1]S&amp;P 500 Wikipedia'!A:D,3,FALSE)</f>
        <v>Industrials</v>
      </c>
      <c r="D300" s="63">
        <v>782146</v>
      </c>
      <c r="E300" s="63" t="s">
        <v>16</v>
      </c>
      <c r="F300" s="63">
        <v>2017</v>
      </c>
      <c r="G300" s="63" t="s">
        <v>17</v>
      </c>
      <c r="H300" s="64">
        <v>43100</v>
      </c>
      <c r="I300" s="64">
        <v>43158</v>
      </c>
      <c r="J300" s="64">
        <v>43409</v>
      </c>
      <c r="K300" s="63">
        <v>123419589</v>
      </c>
      <c r="L300" s="63">
        <v>123562355</v>
      </c>
      <c r="M300" s="63" t="s">
        <v>2573</v>
      </c>
      <c r="N300" s="47">
        <v>127462000</v>
      </c>
      <c r="O300" s="65">
        <v>127462000</v>
      </c>
      <c r="P300" s="53"/>
      <c r="Q300" s="47">
        <v>394169000</v>
      </c>
      <c r="R300" s="65">
        <v>394169000</v>
      </c>
      <c r="S300" s="53"/>
      <c r="T300" s="48"/>
      <c r="U300" s="47"/>
      <c r="V300" s="65"/>
      <c r="W300" s="65"/>
      <c r="X300" s="65"/>
      <c r="Y300" s="53"/>
      <c r="Z300" s="48">
        <v>63022000</v>
      </c>
      <c r="AA300" s="48">
        <v>41410000</v>
      </c>
      <c r="AB300" s="48"/>
      <c r="AC300" s="48"/>
      <c r="AD300" s="48"/>
      <c r="AE300" s="48"/>
      <c r="AF300" s="48"/>
      <c r="AG300" s="48">
        <v>21612000</v>
      </c>
      <c r="AH300" s="48">
        <v>584653000</v>
      </c>
      <c r="AI300" s="47">
        <v>2404459000</v>
      </c>
      <c r="AJ300" s="65"/>
      <c r="AK300" s="53"/>
      <c r="AL300" s="47"/>
      <c r="AM300" s="65"/>
      <c r="AN300" s="65"/>
      <c r="AO300" s="53"/>
      <c r="AP300" s="47">
        <v>79312000</v>
      </c>
      <c r="AQ300" s="65"/>
      <c r="AR300" s="65">
        <v>19463000</v>
      </c>
      <c r="AS300" s="65"/>
      <c r="AT300" s="65"/>
      <c r="AU300" s="65"/>
      <c r="AV300" s="65"/>
      <c r="AW300" s="65"/>
      <c r="AX300" s="65"/>
      <c r="AY300" s="65"/>
      <c r="AZ300" s="53">
        <v>59849000</v>
      </c>
      <c r="BA300" s="48">
        <v>2483771000</v>
      </c>
      <c r="BB300" s="48">
        <v>3068424000</v>
      </c>
      <c r="BC300" s="47">
        <v>251100000</v>
      </c>
      <c r="BD300" s="65">
        <v>73729000</v>
      </c>
      <c r="BE300" s="65"/>
      <c r="BF300" s="65"/>
      <c r="BG300" s="53">
        <v>177371000</v>
      </c>
      <c r="BH300" s="47">
        <v>50000000</v>
      </c>
      <c r="BI300" s="65"/>
      <c r="BJ300" s="65"/>
      <c r="BK300" s="53"/>
      <c r="BL300" s="47">
        <v>49949000</v>
      </c>
      <c r="BM300" s="65"/>
      <c r="BN300" s="65"/>
      <c r="BO300" s="65"/>
      <c r="BP300" s="65"/>
      <c r="BQ300" s="53">
        <v>49949000</v>
      </c>
      <c r="BR300" s="48">
        <v>351049000</v>
      </c>
      <c r="BS300" s="47">
        <v>45000000</v>
      </c>
      <c r="BT300" s="65"/>
      <c r="BU300" s="53"/>
      <c r="BV300" s="47">
        <v>395521000</v>
      </c>
      <c r="BW300" s="65"/>
      <c r="BX300" s="65"/>
      <c r="BY300" s="65"/>
      <c r="BZ300" s="65"/>
      <c r="CA300" s="65"/>
      <c r="CB300" s="65"/>
      <c r="CC300" s="65">
        <v>189960000</v>
      </c>
      <c r="CD300" s="65"/>
      <c r="CE300" s="65"/>
      <c r="CF300" s="53">
        <v>205561000</v>
      </c>
      <c r="CG300" s="48">
        <v>440521000</v>
      </c>
      <c r="CH300" s="74">
        <v>791570000</v>
      </c>
      <c r="CI300" s="48"/>
      <c r="CJ300" s="47">
        <v>146597000</v>
      </c>
      <c r="CK300" s="65"/>
      <c r="CL300" s="65"/>
      <c r="CM300" s="53"/>
      <c r="CN300" s="38"/>
      <c r="CO300" s="65">
        <v>2130257000</v>
      </c>
      <c r="CP300" s="53"/>
      <c r="CQ300" s="38">
        <v>2276854000</v>
      </c>
      <c r="CR300" s="65"/>
      <c r="CS300" s="51">
        <v>2276854000</v>
      </c>
      <c r="CT300" s="48">
        <v>3068424000</v>
      </c>
    </row>
    <row r="301" spans="1:98" x14ac:dyDescent="0.2">
      <c r="A301" s="63" t="s">
        <v>919</v>
      </c>
      <c r="B301" s="63" t="s">
        <v>920</v>
      </c>
      <c r="C301" s="63" t="str">
        <f>VLOOKUP(A301,'[1]S&amp;P 500 Wikipedia'!A:D,3,FALSE)</f>
        <v>Energy</v>
      </c>
      <c r="D301" s="63">
        <v>334076</v>
      </c>
      <c r="E301" s="63" t="s">
        <v>16</v>
      </c>
      <c r="F301" s="63">
        <v>2017</v>
      </c>
      <c r="G301" s="63" t="s">
        <v>17</v>
      </c>
      <c r="H301" s="64">
        <v>43100</v>
      </c>
      <c r="I301" s="64">
        <v>43158</v>
      </c>
      <c r="J301" s="64">
        <v>43313</v>
      </c>
      <c r="K301" s="63">
        <v>385597000</v>
      </c>
      <c r="L301" s="63">
        <v>388087000</v>
      </c>
      <c r="M301" s="63" t="s">
        <v>2574</v>
      </c>
      <c r="N301" s="47">
        <v>37193000</v>
      </c>
      <c r="O301" s="65">
        <v>37193000</v>
      </c>
      <c r="P301" s="53"/>
      <c r="Q301" s="47">
        <v>1202951000</v>
      </c>
      <c r="R301" s="65">
        <v>1202951000</v>
      </c>
      <c r="S301" s="53"/>
      <c r="T301" s="48"/>
      <c r="U301" s="47">
        <v>432594000</v>
      </c>
      <c r="V301" s="65"/>
      <c r="W301" s="65"/>
      <c r="X301" s="65"/>
      <c r="Y301" s="53"/>
      <c r="Z301" s="48">
        <v>91720000</v>
      </c>
      <c r="AA301" s="48"/>
      <c r="AB301" s="48"/>
      <c r="AC301" s="48"/>
      <c r="AD301" s="48"/>
      <c r="AE301" s="48"/>
      <c r="AF301" s="48"/>
      <c r="AG301" s="48">
        <v>91720000</v>
      </c>
      <c r="AH301" s="48">
        <v>1764458000</v>
      </c>
      <c r="AI301" s="47">
        <v>12698126000</v>
      </c>
      <c r="AJ301" s="65">
        <v>15559667000</v>
      </c>
      <c r="AK301" s="53">
        <v>-2861541000</v>
      </c>
      <c r="AL301" s="47">
        <v>1003156000</v>
      </c>
      <c r="AM301" s="65"/>
      <c r="AN301" s="65"/>
      <c r="AO301" s="53"/>
      <c r="AP301" s="47">
        <v>1380197000</v>
      </c>
      <c r="AQ301" s="65">
        <v>993460000</v>
      </c>
      <c r="AR301" s="65"/>
      <c r="AS301" s="65"/>
      <c r="AT301" s="65"/>
      <c r="AU301" s="65">
        <v>205907000</v>
      </c>
      <c r="AV301" s="65"/>
      <c r="AW301" s="65"/>
      <c r="AX301" s="65"/>
      <c r="AY301" s="65"/>
      <c r="AZ301" s="53">
        <v>180830000</v>
      </c>
      <c r="BA301" s="48">
        <v>15081479000</v>
      </c>
      <c r="BB301" s="48">
        <v>16845937000</v>
      </c>
      <c r="BC301" s="47">
        <v>1275880000</v>
      </c>
      <c r="BD301" s="65">
        <v>1140571000</v>
      </c>
      <c r="BE301" s="65"/>
      <c r="BF301" s="65"/>
      <c r="BG301" s="53">
        <v>135309000</v>
      </c>
      <c r="BH301" s="47">
        <v>1047323000</v>
      </c>
      <c r="BI301" s="65"/>
      <c r="BJ301" s="65"/>
      <c r="BK301" s="53"/>
      <c r="BL301" s="47">
        <v>344132000</v>
      </c>
      <c r="BM301" s="65"/>
      <c r="BN301" s="65"/>
      <c r="BO301" s="65"/>
      <c r="BP301" s="65"/>
      <c r="BQ301" s="53">
        <v>344132000</v>
      </c>
      <c r="BR301" s="48">
        <v>2667335000</v>
      </c>
      <c r="BS301" s="47">
        <v>8091629000</v>
      </c>
      <c r="BT301" s="65"/>
      <c r="BU301" s="53"/>
      <c r="BV301" s="47">
        <v>401621000</v>
      </c>
      <c r="BW301" s="65"/>
      <c r="BX301" s="65"/>
      <c r="BY301" s="65"/>
      <c r="BZ301" s="65"/>
      <c r="CA301" s="65"/>
      <c r="CB301" s="65"/>
      <c r="CC301" s="65">
        <v>52697000</v>
      </c>
      <c r="CD301" s="65"/>
      <c r="CE301" s="65"/>
      <c r="CF301" s="53">
        <v>348924000</v>
      </c>
      <c r="CG301" s="48">
        <v>8493250000</v>
      </c>
      <c r="CH301" s="74">
        <v>11160585000</v>
      </c>
      <c r="CI301" s="48">
        <v>0</v>
      </c>
      <c r="CJ301" s="47">
        <v>6593110000</v>
      </c>
      <c r="CK301" s="65"/>
      <c r="CL301" s="65"/>
      <c r="CM301" s="53"/>
      <c r="CN301" s="38">
        <v>-876713000</v>
      </c>
      <c r="CO301" s="65">
        <v>0</v>
      </c>
      <c r="CP301" s="53">
        <v>-188530000</v>
      </c>
      <c r="CQ301" s="38">
        <v>5527867000</v>
      </c>
      <c r="CR301" s="65">
        <v>157485000</v>
      </c>
      <c r="CS301" s="51">
        <v>5685352000</v>
      </c>
      <c r="CT301" s="48">
        <v>16845937000</v>
      </c>
    </row>
    <row r="302" spans="1:98" x14ac:dyDescent="0.2">
      <c r="A302" s="63" t="s">
        <v>916</v>
      </c>
      <c r="B302" s="63" t="s">
        <v>917</v>
      </c>
      <c r="C302" s="63" t="str">
        <f>VLOOKUP(A302,'[1]S&amp;P 500 Wikipedia'!A:D,3,FALSE)</f>
        <v>Communication Services</v>
      </c>
      <c r="D302" s="63">
        <v>251397</v>
      </c>
      <c r="E302" s="63" t="s">
        <v>16</v>
      </c>
      <c r="F302" s="63">
        <v>2017</v>
      </c>
      <c r="G302" s="63" t="s">
        <v>17</v>
      </c>
      <c r="H302" s="64">
        <v>43100</v>
      </c>
      <c r="I302" s="64">
        <v>43146</v>
      </c>
      <c r="J302" s="64">
        <v>43508</v>
      </c>
      <c r="K302" s="63">
        <v>231300000</v>
      </c>
      <c r="L302" s="63">
        <v>232400000</v>
      </c>
      <c r="M302" s="63" t="s">
        <v>1803</v>
      </c>
      <c r="N302" s="47">
        <v>3796400000</v>
      </c>
      <c r="O302" s="65">
        <v>3796000000</v>
      </c>
      <c r="P302" s="53">
        <v>400000</v>
      </c>
      <c r="Q302" s="47">
        <v>8083800000</v>
      </c>
      <c r="R302" s="65">
        <v>8083800000</v>
      </c>
      <c r="S302" s="53"/>
      <c r="T302" s="48"/>
      <c r="U302" s="47">
        <v>1110600000</v>
      </c>
      <c r="V302" s="65"/>
      <c r="W302" s="65">
        <v>1110600000</v>
      </c>
      <c r="X302" s="65"/>
      <c r="Y302" s="53"/>
      <c r="Z302" s="48">
        <v>1125200000</v>
      </c>
      <c r="AA302" s="48"/>
      <c r="AB302" s="48"/>
      <c r="AC302" s="48"/>
      <c r="AD302" s="48"/>
      <c r="AE302" s="48"/>
      <c r="AF302" s="48"/>
      <c r="AG302" s="48">
        <v>1125200000</v>
      </c>
      <c r="AH302" s="48">
        <v>14116000000</v>
      </c>
      <c r="AI302" s="47">
        <v>690900000</v>
      </c>
      <c r="AJ302" s="65"/>
      <c r="AK302" s="53"/>
      <c r="AL302" s="47">
        <v>120300000</v>
      </c>
      <c r="AM302" s="65">
        <v>120300000</v>
      </c>
      <c r="AN302" s="65"/>
      <c r="AO302" s="53"/>
      <c r="AP302" s="47">
        <v>10004000000</v>
      </c>
      <c r="AQ302" s="65">
        <v>368400000</v>
      </c>
      <c r="AR302" s="65">
        <v>9337500000</v>
      </c>
      <c r="AS302" s="65"/>
      <c r="AT302" s="65"/>
      <c r="AU302" s="65"/>
      <c r="AV302" s="65"/>
      <c r="AW302" s="65"/>
      <c r="AX302" s="65"/>
      <c r="AY302" s="65"/>
      <c r="AZ302" s="53">
        <v>298100000</v>
      </c>
      <c r="BA302" s="48">
        <v>10815200000</v>
      </c>
      <c r="BB302" s="48">
        <v>24931200000</v>
      </c>
      <c r="BC302" s="47">
        <v>12841300000</v>
      </c>
      <c r="BD302" s="65">
        <v>11574600000</v>
      </c>
      <c r="BE302" s="65"/>
      <c r="BF302" s="65"/>
      <c r="BG302" s="53">
        <v>1266700000</v>
      </c>
      <c r="BH302" s="47">
        <v>11800000</v>
      </c>
      <c r="BI302" s="65">
        <v>11800000</v>
      </c>
      <c r="BJ302" s="65"/>
      <c r="BK302" s="53">
        <v>0</v>
      </c>
      <c r="BL302" s="47">
        <v>2255800000</v>
      </c>
      <c r="BM302" s="65"/>
      <c r="BN302" s="65"/>
      <c r="BO302" s="65"/>
      <c r="BP302" s="65"/>
      <c r="BQ302" s="53">
        <v>2255800000</v>
      </c>
      <c r="BR302" s="48">
        <v>15108900000</v>
      </c>
      <c r="BS302" s="47">
        <v>4912900000</v>
      </c>
      <c r="BT302" s="65"/>
      <c r="BU302" s="53"/>
      <c r="BV302" s="47">
        <v>1574800000</v>
      </c>
      <c r="BW302" s="65"/>
      <c r="BX302" s="65"/>
      <c r="BY302" s="65"/>
      <c r="BZ302" s="65"/>
      <c r="CA302" s="65"/>
      <c r="CB302" s="65"/>
      <c r="CC302" s="65">
        <v>483600000</v>
      </c>
      <c r="CD302" s="65"/>
      <c r="CE302" s="65"/>
      <c r="CF302" s="53">
        <v>1091200000</v>
      </c>
      <c r="CG302" s="48">
        <v>6487700000</v>
      </c>
      <c r="CH302" s="74">
        <v>21596600000</v>
      </c>
      <c r="CI302" s="48">
        <v>0</v>
      </c>
      <c r="CJ302" s="47">
        <v>872900000</v>
      </c>
      <c r="CK302" s="65">
        <v>44600000</v>
      </c>
      <c r="CL302" s="65">
        <v>828300000</v>
      </c>
      <c r="CM302" s="53"/>
      <c r="CN302" s="38">
        <v>-3505400000</v>
      </c>
      <c r="CO302" s="65">
        <v>6210600000</v>
      </c>
      <c r="CP302" s="53">
        <v>-963000000</v>
      </c>
      <c r="CQ302" s="38">
        <v>2615100000</v>
      </c>
      <c r="CR302" s="65">
        <v>719500000</v>
      </c>
      <c r="CS302" s="51">
        <v>3334600000</v>
      </c>
      <c r="CT302" s="48">
        <v>24931200000</v>
      </c>
    </row>
    <row r="303" spans="1:98" x14ac:dyDescent="0.2">
      <c r="A303" s="63" t="s">
        <v>922</v>
      </c>
      <c r="B303" s="63" t="s">
        <v>923</v>
      </c>
      <c r="C303" s="63" t="str">
        <f>VLOOKUP(A303,'[1]S&amp;P 500 Wikipedia'!A:D,3,FALSE)</f>
        <v>Information Technology</v>
      </c>
      <c r="D303" s="63">
        <v>257930</v>
      </c>
      <c r="E303" s="63" t="s">
        <v>16</v>
      </c>
      <c r="F303" s="63">
        <v>2018</v>
      </c>
      <c r="G303" s="63" t="s">
        <v>17</v>
      </c>
      <c r="H303" s="64">
        <v>43251</v>
      </c>
      <c r="I303" s="64">
        <v>43273</v>
      </c>
      <c r="J303" s="64">
        <v>43273</v>
      </c>
      <c r="K303" s="63">
        <v>4046000000</v>
      </c>
      <c r="L303" s="63">
        <v>4263000000</v>
      </c>
      <c r="M303" s="63" t="s">
        <v>2297</v>
      </c>
      <c r="N303" s="47">
        <v>67261000000</v>
      </c>
      <c r="O303" s="65">
        <v>21620000000</v>
      </c>
      <c r="P303" s="53">
        <v>45641000000</v>
      </c>
      <c r="Q303" s="47">
        <v>5279000000</v>
      </c>
      <c r="R303" s="65">
        <v>5279000000</v>
      </c>
      <c r="S303" s="53"/>
      <c r="T303" s="48"/>
      <c r="U303" s="47"/>
      <c r="V303" s="65"/>
      <c r="W303" s="65"/>
      <c r="X303" s="65"/>
      <c r="Y303" s="53"/>
      <c r="Z303" s="48">
        <v>3424000000</v>
      </c>
      <c r="AA303" s="48">
        <v>3424000000</v>
      </c>
      <c r="AB303" s="48"/>
      <c r="AC303" s="48"/>
      <c r="AD303" s="48"/>
      <c r="AE303" s="48"/>
      <c r="AF303" s="48"/>
      <c r="AG303" s="48"/>
      <c r="AH303" s="48">
        <v>75964000000</v>
      </c>
      <c r="AI303" s="47">
        <v>5897000000</v>
      </c>
      <c r="AJ303" s="65"/>
      <c r="AK303" s="53"/>
      <c r="AL303" s="47"/>
      <c r="AM303" s="65"/>
      <c r="AN303" s="65"/>
      <c r="AO303" s="53"/>
      <c r="AP303" s="47">
        <v>55403000000</v>
      </c>
      <c r="AQ303" s="65">
        <v>6670000000</v>
      </c>
      <c r="AR303" s="65">
        <v>43755000000</v>
      </c>
      <c r="AS303" s="65"/>
      <c r="AT303" s="65"/>
      <c r="AU303" s="65">
        <v>1491000000</v>
      </c>
      <c r="AV303" s="65"/>
      <c r="AW303" s="65"/>
      <c r="AX303" s="65"/>
      <c r="AY303" s="65"/>
      <c r="AZ303" s="53">
        <v>3487000000</v>
      </c>
      <c r="BA303" s="48">
        <v>61300000000</v>
      </c>
      <c r="BB303" s="48">
        <v>137264000000</v>
      </c>
      <c r="BC303" s="47">
        <v>2318000000</v>
      </c>
      <c r="BD303" s="65">
        <v>529000000</v>
      </c>
      <c r="BE303" s="65"/>
      <c r="BF303" s="65"/>
      <c r="BG303" s="53">
        <v>1789000000</v>
      </c>
      <c r="BH303" s="47">
        <v>4491000000</v>
      </c>
      <c r="BI303" s="65">
        <v>4491000000</v>
      </c>
      <c r="BJ303" s="65"/>
      <c r="BK303" s="53"/>
      <c r="BL303" s="47">
        <v>12386000000</v>
      </c>
      <c r="BM303" s="65">
        <v>8429000000</v>
      </c>
      <c r="BN303" s="65"/>
      <c r="BO303" s="65"/>
      <c r="BP303" s="65"/>
      <c r="BQ303" s="53">
        <v>3957000000</v>
      </c>
      <c r="BR303" s="48">
        <v>19195000000</v>
      </c>
      <c r="BS303" s="47">
        <v>56128000000</v>
      </c>
      <c r="BT303" s="65">
        <v>56128000000</v>
      </c>
      <c r="BU303" s="53"/>
      <c r="BV303" s="47">
        <v>15717000000</v>
      </c>
      <c r="BW303" s="65"/>
      <c r="BX303" s="65"/>
      <c r="BY303" s="65"/>
      <c r="BZ303" s="65"/>
      <c r="CA303" s="65"/>
      <c r="CB303" s="65"/>
      <c r="CC303" s="65"/>
      <c r="CD303" s="65"/>
      <c r="CE303" s="65"/>
      <c r="CF303" s="53">
        <v>15717000000</v>
      </c>
      <c r="CG303" s="48">
        <v>71845000000</v>
      </c>
      <c r="CH303" s="74">
        <v>91040000000</v>
      </c>
      <c r="CI303" s="48">
        <v>0</v>
      </c>
      <c r="CJ303" s="47">
        <v>28950000000</v>
      </c>
      <c r="CK303" s="65">
        <v>28950000000</v>
      </c>
      <c r="CL303" s="65"/>
      <c r="CM303" s="53"/>
      <c r="CN303" s="38"/>
      <c r="CO303" s="65">
        <v>18412000000</v>
      </c>
      <c r="CP303" s="53">
        <v>-1636000000</v>
      </c>
      <c r="CQ303" s="38">
        <v>45726000000</v>
      </c>
      <c r="CR303" s="65">
        <v>498000000</v>
      </c>
      <c r="CS303" s="51">
        <v>46224000000</v>
      </c>
      <c r="CT303" s="48">
        <v>137264000000</v>
      </c>
    </row>
    <row r="304" spans="1:98" x14ac:dyDescent="0.2">
      <c r="A304" s="63" t="s">
        <v>907</v>
      </c>
      <c r="B304" s="63" t="s">
        <v>908</v>
      </c>
      <c r="C304" s="63" t="str">
        <f>VLOOKUP(A304,'[1]S&amp;P 500 Wikipedia'!A:D,3,FALSE)</f>
        <v>Consumer Discretionary</v>
      </c>
      <c r="D304" s="63">
        <v>334679</v>
      </c>
      <c r="E304" s="63" t="s">
        <v>16</v>
      </c>
      <c r="F304" s="63">
        <v>2017</v>
      </c>
      <c r="G304" s="63" t="s">
        <v>17</v>
      </c>
      <c r="H304" s="64">
        <v>43100</v>
      </c>
      <c r="I304" s="64">
        <v>43159</v>
      </c>
      <c r="J304" s="64">
        <v>43159</v>
      </c>
      <c r="K304" s="63">
        <v>84726000</v>
      </c>
      <c r="L304" s="63">
        <v>85189000</v>
      </c>
      <c r="M304" s="63" t="s">
        <v>2298</v>
      </c>
      <c r="N304" s="47">
        <v>46348000</v>
      </c>
      <c r="O304" s="65">
        <v>46348000</v>
      </c>
      <c r="P304" s="53"/>
      <c r="Q304" s="47">
        <v>292487000</v>
      </c>
      <c r="R304" s="65">
        <v>216251000</v>
      </c>
      <c r="S304" s="53">
        <v>76236000</v>
      </c>
      <c r="T304" s="48"/>
      <c r="U304" s="47">
        <v>3009800000</v>
      </c>
      <c r="V304" s="65"/>
      <c r="W304" s="65"/>
      <c r="X304" s="65"/>
      <c r="Y304" s="53"/>
      <c r="Z304" s="48">
        <v>49037000</v>
      </c>
      <c r="AA304" s="48"/>
      <c r="AB304" s="48"/>
      <c r="AC304" s="48"/>
      <c r="AD304" s="48"/>
      <c r="AE304" s="48"/>
      <c r="AF304" s="48"/>
      <c r="AG304" s="48">
        <v>49037000</v>
      </c>
      <c r="AH304" s="48">
        <v>3397672000</v>
      </c>
      <c r="AI304" s="47">
        <v>3343806000</v>
      </c>
      <c r="AJ304" s="65">
        <v>5191135000</v>
      </c>
      <c r="AK304" s="53">
        <v>-1847329000</v>
      </c>
      <c r="AL304" s="47"/>
      <c r="AM304" s="65"/>
      <c r="AN304" s="65"/>
      <c r="AO304" s="53"/>
      <c r="AP304" s="47">
        <v>830407000</v>
      </c>
      <c r="AQ304" s="65"/>
      <c r="AR304" s="65">
        <v>789058000</v>
      </c>
      <c r="AS304" s="65"/>
      <c r="AT304" s="65"/>
      <c r="AU304" s="65"/>
      <c r="AV304" s="65"/>
      <c r="AW304" s="65"/>
      <c r="AX304" s="65"/>
      <c r="AY304" s="65"/>
      <c r="AZ304" s="53">
        <v>41349000</v>
      </c>
      <c r="BA304" s="48">
        <v>4174213000</v>
      </c>
      <c r="BB304" s="48">
        <v>7571885000</v>
      </c>
      <c r="BC304" s="47">
        <v>3261724000</v>
      </c>
      <c r="BD304" s="65">
        <v>3190029000</v>
      </c>
      <c r="BE304" s="65"/>
      <c r="BF304" s="65"/>
      <c r="BG304" s="53">
        <v>71695000</v>
      </c>
      <c r="BH304" s="47"/>
      <c r="BI304" s="65"/>
      <c r="BJ304" s="65"/>
      <c r="BK304" s="53"/>
      <c r="BL304" s="47">
        <v>385642000</v>
      </c>
      <c r="BM304" s="65"/>
      <c r="BN304" s="65"/>
      <c r="BO304" s="65"/>
      <c r="BP304" s="65"/>
      <c r="BQ304" s="53">
        <v>385642000</v>
      </c>
      <c r="BR304" s="48">
        <v>3647366000</v>
      </c>
      <c r="BS304" s="47">
        <v>2978390000</v>
      </c>
      <c r="BT304" s="65"/>
      <c r="BU304" s="53"/>
      <c r="BV304" s="47">
        <v>293083000</v>
      </c>
      <c r="BW304" s="65"/>
      <c r="BX304" s="65"/>
      <c r="BY304" s="65"/>
      <c r="BZ304" s="65"/>
      <c r="CA304" s="65"/>
      <c r="CB304" s="65"/>
      <c r="CC304" s="65">
        <v>85406000</v>
      </c>
      <c r="CD304" s="65"/>
      <c r="CE304" s="65"/>
      <c r="CF304" s="53">
        <v>207677000</v>
      </c>
      <c r="CG304" s="48">
        <v>3271473000</v>
      </c>
      <c r="CH304" s="74">
        <v>6918839000</v>
      </c>
      <c r="CI304" s="48">
        <v>0</v>
      </c>
      <c r="CJ304" s="47">
        <v>1265886000</v>
      </c>
      <c r="CK304" s="65">
        <v>843000</v>
      </c>
      <c r="CL304" s="65">
        <v>1265043000</v>
      </c>
      <c r="CM304" s="53"/>
      <c r="CN304" s="38"/>
      <c r="CO304" s="65">
        <v>-612840000</v>
      </c>
      <c r="CP304" s="53"/>
      <c r="CQ304" s="38">
        <v>653046000</v>
      </c>
      <c r="CR304" s="65"/>
      <c r="CS304" s="51">
        <v>653046000</v>
      </c>
      <c r="CT304" s="48">
        <v>7571885000</v>
      </c>
    </row>
    <row r="305" spans="1:98" x14ac:dyDescent="0.2">
      <c r="A305" s="63" t="s">
        <v>910</v>
      </c>
      <c r="B305" s="63" t="s">
        <v>911</v>
      </c>
      <c r="C305" s="63" t="str">
        <f>VLOOKUP(A305,'[1]S&amp;P 500 Wikipedia'!A:D,3,FALSE)</f>
        <v>Energy</v>
      </c>
      <c r="D305" s="63">
        <v>334205</v>
      </c>
      <c r="E305" s="63" t="s">
        <v>16</v>
      </c>
      <c r="F305" s="63">
        <v>2017</v>
      </c>
      <c r="G305" s="63" t="s">
        <v>17</v>
      </c>
      <c r="H305" s="64">
        <v>43100</v>
      </c>
      <c r="I305" s="64">
        <v>43154</v>
      </c>
      <c r="J305" s="64">
        <v>43320</v>
      </c>
      <c r="K305" s="63">
        <v>765600000</v>
      </c>
      <c r="L305" s="63">
        <v>766100000</v>
      </c>
      <c r="M305" s="63" t="s">
        <v>2575</v>
      </c>
      <c r="N305" s="47">
        <v>1672000000</v>
      </c>
      <c r="O305" s="65">
        <v>1672000000</v>
      </c>
      <c r="P305" s="53"/>
      <c r="Q305" s="47">
        <v>4145000000</v>
      </c>
      <c r="R305" s="65">
        <v>4145000000</v>
      </c>
      <c r="S305" s="53"/>
      <c r="T305" s="48"/>
      <c r="U305" s="47">
        <v>1246000000</v>
      </c>
      <c r="V305" s="65"/>
      <c r="W305" s="65"/>
      <c r="X305" s="65"/>
      <c r="Y305" s="53"/>
      <c r="Z305" s="48">
        <v>1207000000</v>
      </c>
      <c r="AA305" s="48"/>
      <c r="AB305" s="48"/>
      <c r="AC305" s="48">
        <v>474000000</v>
      </c>
      <c r="AD305" s="48"/>
      <c r="AE305" s="48"/>
      <c r="AF305" s="48"/>
      <c r="AG305" s="48">
        <v>733000000</v>
      </c>
      <c r="AH305" s="48">
        <v>8270000000</v>
      </c>
      <c r="AI305" s="47">
        <v>31174000000</v>
      </c>
      <c r="AJ305" s="65"/>
      <c r="AK305" s="53"/>
      <c r="AL305" s="47">
        <v>1515000000</v>
      </c>
      <c r="AM305" s="65">
        <v>1515000000</v>
      </c>
      <c r="AN305" s="65"/>
      <c r="AO305" s="53"/>
      <c r="AP305" s="47">
        <v>1067000000</v>
      </c>
      <c r="AQ305" s="65"/>
      <c r="AR305" s="65"/>
      <c r="AS305" s="65"/>
      <c r="AT305" s="65"/>
      <c r="AU305" s="65"/>
      <c r="AV305" s="65"/>
      <c r="AW305" s="65"/>
      <c r="AX305" s="65"/>
      <c r="AY305" s="65"/>
      <c r="AZ305" s="53">
        <v>1067000000</v>
      </c>
      <c r="BA305" s="48">
        <v>33756000000</v>
      </c>
      <c r="BB305" s="48">
        <v>42026000000</v>
      </c>
      <c r="BC305" s="47">
        <v>6900000000</v>
      </c>
      <c r="BD305" s="65">
        <v>4408000000</v>
      </c>
      <c r="BE305" s="65"/>
      <c r="BF305" s="65"/>
      <c r="BG305" s="53">
        <v>2492000000</v>
      </c>
      <c r="BH305" s="47">
        <v>500000000</v>
      </c>
      <c r="BI305" s="65"/>
      <c r="BJ305" s="65"/>
      <c r="BK305" s="53">
        <v>500000000</v>
      </c>
      <c r="BL305" s="47"/>
      <c r="BM305" s="65"/>
      <c r="BN305" s="65"/>
      <c r="BO305" s="65"/>
      <c r="BP305" s="65"/>
      <c r="BQ305" s="53"/>
      <c r="BR305" s="48">
        <v>7400000000</v>
      </c>
      <c r="BS305" s="47">
        <v>9328000000</v>
      </c>
      <c r="BT305" s="65"/>
      <c r="BU305" s="53"/>
      <c r="BV305" s="47">
        <v>4726000000</v>
      </c>
      <c r="BW305" s="65"/>
      <c r="BX305" s="65">
        <v>1005000000</v>
      </c>
      <c r="BY305" s="65"/>
      <c r="BZ305" s="65"/>
      <c r="CA305" s="65"/>
      <c r="CB305" s="65"/>
      <c r="CC305" s="65"/>
      <c r="CD305" s="65"/>
      <c r="CE305" s="65"/>
      <c r="CF305" s="53">
        <v>3721000000</v>
      </c>
      <c r="CG305" s="48">
        <v>14054000000</v>
      </c>
      <c r="CH305" s="74">
        <v>21454000000</v>
      </c>
      <c r="CI305" s="48"/>
      <c r="CJ305" s="47">
        <v>8063000000</v>
      </c>
      <c r="CK305" s="65">
        <v>179000000</v>
      </c>
      <c r="CL305" s="65">
        <v>7884000000</v>
      </c>
      <c r="CM305" s="53"/>
      <c r="CN305" s="38">
        <v>-9168000000</v>
      </c>
      <c r="CO305" s="65">
        <v>21935000000</v>
      </c>
      <c r="CP305" s="53">
        <v>-258000000</v>
      </c>
      <c r="CQ305" s="38">
        <v>20572000000</v>
      </c>
      <c r="CR305" s="65"/>
      <c r="CS305" s="51">
        <v>20572000000</v>
      </c>
      <c r="CT305" s="48">
        <v>42026000000</v>
      </c>
    </row>
    <row r="306" spans="1:98" x14ac:dyDescent="0.2">
      <c r="A306" s="63" t="s">
        <v>934</v>
      </c>
      <c r="B306" s="63" t="s">
        <v>935</v>
      </c>
      <c r="C306" s="63" t="str">
        <f>VLOOKUP(A306,'[1]S&amp;P 500 Wikipedia'!A:D,3,FALSE)</f>
        <v>Information Technology</v>
      </c>
      <c r="D306" s="63">
        <v>746934</v>
      </c>
      <c r="E306" s="63" t="s">
        <v>16</v>
      </c>
      <c r="F306" s="63">
        <v>2017</v>
      </c>
      <c r="G306" s="63" t="s">
        <v>17</v>
      </c>
      <c r="H306" s="64">
        <v>43100</v>
      </c>
      <c r="I306" s="64">
        <v>43145</v>
      </c>
      <c r="J306" s="64">
        <v>43510</v>
      </c>
      <c r="K306" s="63">
        <v>58147297</v>
      </c>
      <c r="L306" s="63">
        <v>58944152</v>
      </c>
      <c r="M306" s="63" t="s">
        <v>1805</v>
      </c>
      <c r="N306" s="47">
        <v>46077000</v>
      </c>
      <c r="O306" s="65">
        <v>46077000</v>
      </c>
      <c r="P306" s="53"/>
      <c r="Q306" s="47">
        <v>1576000</v>
      </c>
      <c r="R306" s="65">
        <v>1576000</v>
      </c>
      <c r="S306" s="53"/>
      <c r="T306" s="48"/>
      <c r="U306" s="47">
        <v>979000</v>
      </c>
      <c r="V306" s="65"/>
      <c r="W306" s="65"/>
      <c r="X306" s="65"/>
      <c r="Y306" s="53"/>
      <c r="Z306" s="48">
        <v>1127633000</v>
      </c>
      <c r="AA306" s="48">
        <v>4982000</v>
      </c>
      <c r="AB306" s="48"/>
      <c r="AC306" s="48"/>
      <c r="AD306" s="48"/>
      <c r="AE306" s="48">
        <v>7047000</v>
      </c>
      <c r="AF306" s="48"/>
      <c r="AG306" s="48">
        <v>1115604000</v>
      </c>
      <c r="AH306" s="48">
        <v>1176265000</v>
      </c>
      <c r="AI306" s="47">
        <v>147705000</v>
      </c>
      <c r="AJ306" s="65"/>
      <c r="AK306" s="53"/>
      <c r="AL306" s="47"/>
      <c r="AM306" s="65"/>
      <c r="AN306" s="65"/>
      <c r="AO306" s="53"/>
      <c r="AP306" s="47">
        <v>226168000</v>
      </c>
      <c r="AQ306" s="65">
        <v>958000</v>
      </c>
      <c r="AR306" s="65">
        <v>51889000</v>
      </c>
      <c r="AS306" s="65"/>
      <c r="AT306" s="65"/>
      <c r="AU306" s="65"/>
      <c r="AV306" s="65"/>
      <c r="AW306" s="65"/>
      <c r="AX306" s="65"/>
      <c r="AY306" s="65"/>
      <c r="AZ306" s="53">
        <v>173321000</v>
      </c>
      <c r="BA306" s="48">
        <v>373873000</v>
      </c>
      <c r="BB306" s="48">
        <v>1550138000</v>
      </c>
      <c r="BC306" s="47">
        <v>33496000</v>
      </c>
      <c r="BD306" s="65">
        <v>6490000</v>
      </c>
      <c r="BE306" s="65"/>
      <c r="BF306" s="65"/>
      <c r="BG306" s="53">
        <v>27006000</v>
      </c>
      <c r="BH306" s="47">
        <v>888000</v>
      </c>
      <c r="BI306" s="65"/>
      <c r="BJ306" s="65"/>
      <c r="BK306" s="53"/>
      <c r="BL306" s="47">
        <v>1105768000</v>
      </c>
      <c r="BM306" s="65">
        <v>6982000</v>
      </c>
      <c r="BN306" s="65"/>
      <c r="BO306" s="65"/>
      <c r="BP306" s="65"/>
      <c r="BQ306" s="53">
        <v>1098786000</v>
      </c>
      <c r="BR306" s="48">
        <v>1140152000</v>
      </c>
      <c r="BS306" s="47">
        <v>34414000</v>
      </c>
      <c r="BT306" s="65"/>
      <c r="BU306" s="53"/>
      <c r="BV306" s="47">
        <v>94325000</v>
      </c>
      <c r="BW306" s="65"/>
      <c r="BX306" s="65"/>
      <c r="BY306" s="65"/>
      <c r="BZ306" s="65"/>
      <c r="CA306" s="65"/>
      <c r="CB306" s="65">
        <v>44642000</v>
      </c>
      <c r="CC306" s="65">
        <v>49129000</v>
      </c>
      <c r="CD306" s="65">
        <v>554000</v>
      </c>
      <c r="CE306" s="65"/>
      <c r="CF306" s="53">
        <v>0</v>
      </c>
      <c r="CG306" s="48">
        <v>128739000</v>
      </c>
      <c r="CH306" s="74">
        <v>1268891000</v>
      </c>
      <c r="CI306" s="48"/>
      <c r="CJ306" s="47">
        <v>162410000</v>
      </c>
      <c r="CK306" s="65"/>
      <c r="CL306" s="65"/>
      <c r="CM306" s="53"/>
      <c r="CN306" s="38">
        <v>-139688000</v>
      </c>
      <c r="CO306" s="65">
        <v>258525000</v>
      </c>
      <c r="CP306" s="53"/>
      <c r="CQ306" s="38">
        <v>281247000</v>
      </c>
      <c r="CR306" s="65"/>
      <c r="CS306" s="51">
        <v>281247000</v>
      </c>
      <c r="CT306" s="48">
        <v>1550138000</v>
      </c>
    </row>
    <row r="307" spans="1:98" x14ac:dyDescent="0.2">
      <c r="A307" s="63" t="s">
        <v>931</v>
      </c>
      <c r="B307" s="63" t="s">
        <v>932</v>
      </c>
      <c r="C307" s="63" t="str">
        <f>VLOOKUP(A307,'[1]S&amp;P 500 Wikipedia'!A:D,3,FALSE)</f>
        <v>Information Technology</v>
      </c>
      <c r="D307" s="63">
        <v>106287</v>
      </c>
      <c r="E307" s="63" t="s">
        <v>16</v>
      </c>
      <c r="F307" s="63">
        <v>2018</v>
      </c>
      <c r="G307" s="63" t="s">
        <v>17</v>
      </c>
      <c r="H307" s="64">
        <v>43251</v>
      </c>
      <c r="I307" s="64">
        <v>43301</v>
      </c>
      <c r="J307" s="64">
        <v>43378</v>
      </c>
      <c r="K307" s="63">
        <v>358800000</v>
      </c>
      <c r="L307" s="63">
        <v>361300000</v>
      </c>
      <c r="M307" s="63" t="s">
        <v>2576</v>
      </c>
      <c r="N307" s="47">
        <v>424200000</v>
      </c>
      <c r="O307" s="65">
        <v>358200000</v>
      </c>
      <c r="P307" s="53">
        <v>66000000</v>
      </c>
      <c r="Q307" s="47">
        <v>492400000</v>
      </c>
      <c r="R307" s="65">
        <v>492400000</v>
      </c>
      <c r="S307" s="53"/>
      <c r="T307" s="48"/>
      <c r="U307" s="47"/>
      <c r="V307" s="65"/>
      <c r="W307" s="65"/>
      <c r="X307" s="65"/>
      <c r="Y307" s="53"/>
      <c r="Z307" s="48">
        <v>4977000000</v>
      </c>
      <c r="AA307" s="48">
        <v>224000000</v>
      </c>
      <c r="AB307" s="48"/>
      <c r="AC307" s="48"/>
      <c r="AD307" s="48"/>
      <c r="AE307" s="48">
        <v>17000000</v>
      </c>
      <c r="AF307" s="48"/>
      <c r="AG307" s="48">
        <v>4736000000</v>
      </c>
      <c r="AH307" s="48">
        <v>5893600000</v>
      </c>
      <c r="AI307" s="47">
        <v>393500000</v>
      </c>
      <c r="AJ307" s="65"/>
      <c r="AK307" s="53"/>
      <c r="AL307" s="47">
        <v>295500000</v>
      </c>
      <c r="AM307" s="65"/>
      <c r="AN307" s="65"/>
      <c r="AO307" s="53"/>
      <c r="AP307" s="47">
        <v>1332800000</v>
      </c>
      <c r="AQ307" s="65">
        <v>141400000</v>
      </c>
      <c r="AR307" s="65">
        <v>814000000</v>
      </c>
      <c r="AS307" s="65"/>
      <c r="AT307" s="65"/>
      <c r="AU307" s="65"/>
      <c r="AV307" s="65"/>
      <c r="AW307" s="65"/>
      <c r="AX307" s="65"/>
      <c r="AY307" s="65"/>
      <c r="AZ307" s="53">
        <v>377400000</v>
      </c>
      <c r="BA307" s="48">
        <v>2021800000</v>
      </c>
      <c r="BB307" s="48">
        <v>7915400000</v>
      </c>
      <c r="BC307" s="47">
        <v>394300000</v>
      </c>
      <c r="BD307" s="65">
        <v>73700000</v>
      </c>
      <c r="BE307" s="65"/>
      <c r="BF307" s="65"/>
      <c r="BG307" s="53">
        <v>320600000</v>
      </c>
      <c r="BH307" s="47"/>
      <c r="BI307" s="65"/>
      <c r="BJ307" s="65"/>
      <c r="BK307" s="53"/>
      <c r="BL307" s="47">
        <v>4902400000</v>
      </c>
      <c r="BM307" s="65">
        <v>34600000</v>
      </c>
      <c r="BN307" s="65"/>
      <c r="BO307" s="65"/>
      <c r="BP307" s="65"/>
      <c r="BQ307" s="53">
        <v>4867800000</v>
      </c>
      <c r="BR307" s="48">
        <v>5296700000</v>
      </c>
      <c r="BS307" s="47"/>
      <c r="BT307" s="65"/>
      <c r="BU307" s="53"/>
      <c r="BV307" s="47">
        <v>261900000</v>
      </c>
      <c r="BW307" s="65"/>
      <c r="BX307" s="65"/>
      <c r="BY307" s="65"/>
      <c r="BZ307" s="65"/>
      <c r="CA307" s="65"/>
      <c r="CB307" s="65"/>
      <c r="CC307" s="65">
        <v>154400000</v>
      </c>
      <c r="CD307" s="65"/>
      <c r="CE307" s="65"/>
      <c r="CF307" s="53">
        <v>107500000</v>
      </c>
      <c r="CG307" s="48">
        <v>261900000</v>
      </c>
      <c r="CH307" s="74">
        <v>5558600000</v>
      </c>
      <c r="CI307" s="48"/>
      <c r="CJ307" s="47">
        <v>1130400000</v>
      </c>
      <c r="CK307" s="65">
        <v>3600000</v>
      </c>
      <c r="CL307" s="65">
        <v>1126800000</v>
      </c>
      <c r="CM307" s="53"/>
      <c r="CN307" s="38"/>
      <c r="CO307" s="65">
        <v>1262600000</v>
      </c>
      <c r="CP307" s="53">
        <v>-36200000</v>
      </c>
      <c r="CQ307" s="38">
        <v>2356800000</v>
      </c>
      <c r="CR307" s="65"/>
      <c r="CS307" s="51">
        <v>2356800000</v>
      </c>
      <c r="CT307" s="48">
        <v>7915400000</v>
      </c>
    </row>
    <row r="308" spans="1:98" x14ac:dyDescent="0.2">
      <c r="A308" s="63" t="s">
        <v>979</v>
      </c>
      <c r="B308" s="63" t="s">
        <v>980</v>
      </c>
      <c r="C308" s="63" t="str">
        <f>VLOOKUP(A308,'[1]S&amp;P 500 Wikipedia'!A:D,3,FALSE)</f>
        <v>Utilities</v>
      </c>
      <c r="D308" s="63">
        <v>117316</v>
      </c>
      <c r="E308" s="63" t="s">
        <v>16</v>
      </c>
      <c r="F308" s="63">
        <v>2017</v>
      </c>
      <c r="G308" s="63" t="s">
        <v>17</v>
      </c>
      <c r="H308" s="64">
        <v>43100</v>
      </c>
      <c r="I308" s="64">
        <v>43157</v>
      </c>
      <c r="J308" s="64">
        <v>43313</v>
      </c>
      <c r="K308" s="63">
        <v>505000000</v>
      </c>
      <c r="L308" s="63">
        <v>506000000</v>
      </c>
      <c r="M308" s="63" t="s">
        <v>2577</v>
      </c>
      <c r="N308" s="47">
        <v>313000000</v>
      </c>
      <c r="O308" s="65">
        <v>313000000</v>
      </c>
      <c r="P308" s="53"/>
      <c r="Q308" s="47">
        <v>1348000000</v>
      </c>
      <c r="R308" s="65">
        <v>1348000000</v>
      </c>
      <c r="S308" s="53"/>
      <c r="T308" s="48"/>
      <c r="U308" s="47">
        <v>577000000</v>
      </c>
      <c r="V308" s="65"/>
      <c r="W308" s="65"/>
      <c r="X308" s="65"/>
      <c r="Y308" s="53"/>
      <c r="Z308" s="48">
        <v>1074000000</v>
      </c>
      <c r="AA308" s="48">
        <v>118000000</v>
      </c>
      <c r="AB308" s="48">
        <v>29000000</v>
      </c>
      <c r="AC308" s="48"/>
      <c r="AD308" s="48"/>
      <c r="AE308" s="48">
        <v>127000000</v>
      </c>
      <c r="AF308" s="48"/>
      <c r="AG308" s="48">
        <v>800000000</v>
      </c>
      <c r="AH308" s="48">
        <v>3312000000</v>
      </c>
      <c r="AI308" s="47">
        <v>31797000000</v>
      </c>
      <c r="AJ308" s="65">
        <v>41231000000</v>
      </c>
      <c r="AK308" s="53">
        <v>-9434000000</v>
      </c>
      <c r="AL308" s="47"/>
      <c r="AM308" s="65"/>
      <c r="AN308" s="65"/>
      <c r="AO308" s="53"/>
      <c r="AP308" s="47">
        <v>7607000000</v>
      </c>
      <c r="AQ308" s="65"/>
      <c r="AR308" s="65">
        <v>16000000</v>
      </c>
      <c r="AS308" s="65">
        <v>114000000</v>
      </c>
      <c r="AT308" s="65"/>
      <c r="AU308" s="65"/>
      <c r="AV308" s="65">
        <v>7000000</v>
      </c>
      <c r="AW308" s="65"/>
      <c r="AX308" s="65"/>
      <c r="AY308" s="65">
        <v>1618000000</v>
      </c>
      <c r="AZ308" s="53">
        <v>5852000000</v>
      </c>
      <c r="BA308" s="48">
        <v>39404000000</v>
      </c>
      <c r="BB308" s="48">
        <v>42716000000</v>
      </c>
      <c r="BC308" s="47">
        <v>1797000000</v>
      </c>
      <c r="BD308" s="65">
        <v>1694000000</v>
      </c>
      <c r="BE308" s="65"/>
      <c r="BF308" s="65"/>
      <c r="BG308" s="53">
        <v>103000000</v>
      </c>
      <c r="BH308" s="47">
        <v>1542000000</v>
      </c>
      <c r="BI308" s="65">
        <v>542000000</v>
      </c>
      <c r="BJ308" s="65"/>
      <c r="BK308" s="53">
        <v>1000000000</v>
      </c>
      <c r="BL308" s="47">
        <v>829000000</v>
      </c>
      <c r="BM308" s="65"/>
      <c r="BN308" s="65">
        <v>16000000</v>
      </c>
      <c r="BO308" s="65">
        <v>48000000</v>
      </c>
      <c r="BP308" s="65"/>
      <c r="BQ308" s="53">
        <v>765000000</v>
      </c>
      <c r="BR308" s="48">
        <v>4168000000</v>
      </c>
      <c r="BS308" s="47">
        <v>12068000000</v>
      </c>
      <c r="BT308" s="65">
        <v>12068000000</v>
      </c>
      <c r="BU308" s="53"/>
      <c r="BV308" s="47">
        <v>12633000000</v>
      </c>
      <c r="BW308" s="65"/>
      <c r="BX308" s="65">
        <v>2121000000</v>
      </c>
      <c r="BY308" s="65">
        <v>666000000</v>
      </c>
      <c r="BZ308" s="65">
        <v>1455000000</v>
      </c>
      <c r="CA308" s="65"/>
      <c r="CB308" s="65"/>
      <c r="CC308" s="65">
        <v>5240000000</v>
      </c>
      <c r="CD308" s="65"/>
      <c r="CE308" s="65"/>
      <c r="CF308" s="53">
        <v>5272000000</v>
      </c>
      <c r="CG308" s="48">
        <v>24701000000</v>
      </c>
      <c r="CH308" s="74">
        <v>28869000000</v>
      </c>
      <c r="CI308" s="48"/>
      <c r="CJ308" s="47">
        <v>4961000000</v>
      </c>
      <c r="CK308" s="65"/>
      <c r="CL308" s="65"/>
      <c r="CM308" s="53"/>
      <c r="CN308" s="38">
        <v>-763000000</v>
      </c>
      <c r="CO308" s="65">
        <v>9878000000</v>
      </c>
      <c r="CP308" s="53">
        <v>-229000000</v>
      </c>
      <c r="CQ308" s="38">
        <v>13847000000</v>
      </c>
      <c r="CR308" s="65"/>
      <c r="CS308" s="51">
        <v>13847000000</v>
      </c>
      <c r="CT308" s="48">
        <v>42716000000</v>
      </c>
    </row>
    <row r="309" spans="1:98" x14ac:dyDescent="0.2">
      <c r="A309" s="63" t="s">
        <v>943</v>
      </c>
      <c r="B309" s="63" t="s">
        <v>944</v>
      </c>
      <c r="C309" s="63" t="str">
        <f>VLOOKUP(A309,'[1]S&amp;P 500 Wikipedia'!A:D,3,FALSE)</f>
        <v>Consumer Staples</v>
      </c>
      <c r="D309" s="63">
        <v>218222</v>
      </c>
      <c r="E309" s="63" t="s">
        <v>16</v>
      </c>
      <c r="F309" s="63">
        <v>2017</v>
      </c>
      <c r="G309" s="63" t="s">
        <v>17</v>
      </c>
      <c r="H309" s="64">
        <v>43100</v>
      </c>
      <c r="I309" s="64">
        <v>43144</v>
      </c>
      <c r="J309" s="64">
        <v>43511</v>
      </c>
      <c r="K309" s="63">
        <v>1419000000</v>
      </c>
      <c r="L309" s="63">
        <v>1433000000</v>
      </c>
      <c r="M309" s="63" t="s">
        <v>2578</v>
      </c>
      <c r="N309" s="47">
        <v>19510000000</v>
      </c>
      <c r="O309" s="65">
        <v>10610000000</v>
      </c>
      <c r="P309" s="53">
        <v>8900000000</v>
      </c>
      <c r="Q309" s="47">
        <v>7024000000</v>
      </c>
      <c r="R309" s="65"/>
      <c r="S309" s="53"/>
      <c r="T309" s="48"/>
      <c r="U309" s="47">
        <v>2947000000</v>
      </c>
      <c r="V309" s="65"/>
      <c r="W309" s="65"/>
      <c r="X309" s="65"/>
      <c r="Y309" s="53"/>
      <c r="Z309" s="48">
        <v>1546000000</v>
      </c>
      <c r="AA309" s="48">
        <v>1546000000</v>
      </c>
      <c r="AB309" s="48"/>
      <c r="AC309" s="48"/>
      <c r="AD309" s="48"/>
      <c r="AE309" s="48"/>
      <c r="AF309" s="48"/>
      <c r="AG309" s="48">
        <v>0</v>
      </c>
      <c r="AH309" s="48">
        <v>31027000000</v>
      </c>
      <c r="AI309" s="47">
        <v>17240000000</v>
      </c>
      <c r="AJ309" s="65"/>
      <c r="AK309" s="53"/>
      <c r="AL309" s="47"/>
      <c r="AM309" s="65"/>
      <c r="AN309" s="65"/>
      <c r="AO309" s="53"/>
      <c r="AP309" s="47">
        <v>31537000000</v>
      </c>
      <c r="AQ309" s="65">
        <v>13838000000</v>
      </c>
      <c r="AR309" s="65">
        <v>14744000000</v>
      </c>
      <c r="AS309" s="65"/>
      <c r="AT309" s="65"/>
      <c r="AU309" s="65">
        <v>0</v>
      </c>
      <c r="AV309" s="65"/>
      <c r="AW309" s="65"/>
      <c r="AX309" s="65"/>
      <c r="AY309" s="65">
        <v>2042000000</v>
      </c>
      <c r="AZ309" s="53">
        <v>913000000</v>
      </c>
      <c r="BA309" s="48">
        <v>48777000000</v>
      </c>
      <c r="BB309" s="48">
        <v>79804000000</v>
      </c>
      <c r="BC309" s="47">
        <v>15017000000</v>
      </c>
      <c r="BD309" s="65">
        <v>15017000000</v>
      </c>
      <c r="BE309" s="65"/>
      <c r="BF309" s="65"/>
      <c r="BG309" s="53"/>
      <c r="BH309" s="47">
        <v>5485000000</v>
      </c>
      <c r="BI309" s="65"/>
      <c r="BJ309" s="65"/>
      <c r="BK309" s="53"/>
      <c r="BL309" s="47"/>
      <c r="BM309" s="65"/>
      <c r="BN309" s="65"/>
      <c r="BO309" s="65"/>
      <c r="BP309" s="65"/>
      <c r="BQ309" s="53"/>
      <c r="BR309" s="48">
        <v>20502000000</v>
      </c>
      <c r="BS309" s="47">
        <v>33796000000</v>
      </c>
      <c r="BT309" s="65"/>
      <c r="BU309" s="53"/>
      <c r="BV309" s="47">
        <v>14525000000</v>
      </c>
      <c r="BW309" s="65"/>
      <c r="BX309" s="65"/>
      <c r="BY309" s="65"/>
      <c r="BZ309" s="65"/>
      <c r="CA309" s="65"/>
      <c r="CB309" s="65"/>
      <c r="CC309" s="65">
        <v>3242000000</v>
      </c>
      <c r="CD309" s="65"/>
      <c r="CE309" s="65"/>
      <c r="CF309" s="53">
        <v>11283000000</v>
      </c>
      <c r="CG309" s="48">
        <v>48321000000</v>
      </c>
      <c r="CH309" s="74">
        <v>68823000000</v>
      </c>
      <c r="CI309" s="48">
        <v>41000000</v>
      </c>
      <c r="CJ309" s="47">
        <v>4020000000</v>
      </c>
      <c r="CK309" s="65">
        <v>24000000</v>
      </c>
      <c r="CL309" s="65">
        <v>3996000000</v>
      </c>
      <c r="CM309" s="53"/>
      <c r="CN309" s="38">
        <v>-32954000000</v>
      </c>
      <c r="CO309" s="65">
        <v>52839000000</v>
      </c>
      <c r="CP309" s="53">
        <v>-13057000000</v>
      </c>
      <c r="CQ309" s="38">
        <v>10889000000</v>
      </c>
      <c r="CR309" s="65">
        <v>92000000</v>
      </c>
      <c r="CS309" s="51">
        <v>10981000000</v>
      </c>
      <c r="CT309" s="48">
        <v>79804000000</v>
      </c>
    </row>
    <row r="310" spans="1:98" x14ac:dyDescent="0.2">
      <c r="A310" s="63" t="s">
        <v>952</v>
      </c>
      <c r="B310" s="63" t="s">
        <v>953</v>
      </c>
      <c r="C310" s="63" t="str">
        <f>VLOOKUP(A310,'[1]S&amp;P 500 Wikipedia'!A:D,3,FALSE)</f>
        <v>Health Care</v>
      </c>
      <c r="D310" s="63">
        <v>262090</v>
      </c>
      <c r="E310" s="63" t="s">
        <v>16</v>
      </c>
      <c r="F310" s="63">
        <v>2017</v>
      </c>
      <c r="G310" s="63" t="s">
        <v>17</v>
      </c>
      <c r="H310" s="64">
        <v>43100</v>
      </c>
      <c r="I310" s="64">
        <v>43153</v>
      </c>
      <c r="J310" s="64">
        <v>43230</v>
      </c>
      <c r="K310" s="63">
        <v>5965000000</v>
      </c>
      <c r="L310" s="63">
        <v>6062000000</v>
      </c>
      <c r="M310" s="63" t="s">
        <v>2579</v>
      </c>
      <c r="N310" s="47">
        <v>19992000000</v>
      </c>
      <c r="O310" s="65">
        <v>1342000000</v>
      </c>
      <c r="P310" s="53">
        <v>18650000000</v>
      </c>
      <c r="Q310" s="47">
        <v>8221000000</v>
      </c>
      <c r="R310" s="65">
        <v>8221000000</v>
      </c>
      <c r="S310" s="53"/>
      <c r="T310" s="48"/>
      <c r="U310" s="47">
        <v>7578000000</v>
      </c>
      <c r="V310" s="65"/>
      <c r="W310" s="65"/>
      <c r="X310" s="65"/>
      <c r="Y310" s="53"/>
      <c r="Z310" s="48">
        <v>5351000000</v>
      </c>
      <c r="AA310" s="48"/>
      <c r="AB310" s="48"/>
      <c r="AC310" s="48"/>
      <c r="AD310" s="48"/>
      <c r="AE310" s="48"/>
      <c r="AF310" s="48">
        <v>12000000</v>
      </c>
      <c r="AG310" s="48">
        <v>5339000000</v>
      </c>
      <c r="AH310" s="48">
        <v>41142000000</v>
      </c>
      <c r="AI310" s="47">
        <v>13865000000</v>
      </c>
      <c r="AJ310" s="65"/>
      <c r="AK310" s="53"/>
      <c r="AL310" s="47">
        <v>7015000000</v>
      </c>
      <c r="AM310" s="65"/>
      <c r="AN310" s="65"/>
      <c r="AO310" s="53"/>
      <c r="AP310" s="47">
        <v>109775000000</v>
      </c>
      <c r="AQ310" s="65">
        <v>48741000000</v>
      </c>
      <c r="AR310" s="65">
        <v>55952000000</v>
      </c>
      <c r="AS310" s="65"/>
      <c r="AT310" s="65"/>
      <c r="AU310" s="65">
        <v>1855000000</v>
      </c>
      <c r="AV310" s="65"/>
      <c r="AW310" s="65"/>
      <c r="AX310" s="65"/>
      <c r="AY310" s="65"/>
      <c r="AZ310" s="53">
        <v>3227000000</v>
      </c>
      <c r="BA310" s="48">
        <v>130655000000</v>
      </c>
      <c r="BB310" s="48">
        <v>171797000000</v>
      </c>
      <c r="BC310" s="47">
        <v>9358000000</v>
      </c>
      <c r="BD310" s="65">
        <v>4656000000</v>
      </c>
      <c r="BE310" s="65"/>
      <c r="BF310" s="65">
        <v>2029000000</v>
      </c>
      <c r="BG310" s="53">
        <v>2673000000</v>
      </c>
      <c r="BH310" s="47">
        <v>9953000000</v>
      </c>
      <c r="BI310" s="65"/>
      <c r="BJ310" s="65"/>
      <c r="BK310" s="53"/>
      <c r="BL310" s="47">
        <v>11115000000</v>
      </c>
      <c r="BM310" s="65"/>
      <c r="BN310" s="65"/>
      <c r="BO310" s="65"/>
      <c r="BP310" s="65"/>
      <c r="BQ310" s="53">
        <v>11115000000</v>
      </c>
      <c r="BR310" s="48">
        <v>30426000000</v>
      </c>
      <c r="BS310" s="47">
        <v>33538000000</v>
      </c>
      <c r="BT310" s="65"/>
      <c r="BU310" s="53"/>
      <c r="BV310" s="47">
        <v>36176000000</v>
      </c>
      <c r="BW310" s="65"/>
      <c r="BX310" s="65">
        <v>7430000000</v>
      </c>
      <c r="BY310" s="65">
        <v>5926000000</v>
      </c>
      <c r="BZ310" s="65">
        <v>1504000000</v>
      </c>
      <c r="CA310" s="65"/>
      <c r="CB310" s="65"/>
      <c r="CC310" s="65">
        <v>3900000000</v>
      </c>
      <c r="CD310" s="65"/>
      <c r="CE310" s="65"/>
      <c r="CF310" s="53">
        <v>24846000000</v>
      </c>
      <c r="CG310" s="48">
        <v>69714000000</v>
      </c>
      <c r="CH310" s="74">
        <v>100140000000</v>
      </c>
      <c r="CI310" s="48">
        <v>21000000</v>
      </c>
      <c r="CJ310" s="47">
        <v>84742000000</v>
      </c>
      <c r="CK310" s="65"/>
      <c r="CL310" s="65"/>
      <c r="CM310" s="53"/>
      <c r="CN310" s="38">
        <v>-89425000000</v>
      </c>
      <c r="CO310" s="65">
        <v>85291000000</v>
      </c>
      <c r="CP310" s="53">
        <v>-9321000000</v>
      </c>
      <c r="CQ310" s="38">
        <v>71308000000</v>
      </c>
      <c r="CR310" s="65">
        <v>348000000</v>
      </c>
      <c r="CS310" s="51">
        <v>71656000000</v>
      </c>
      <c r="CT310" s="48">
        <v>171796000000</v>
      </c>
    </row>
    <row r="311" spans="1:98" x14ac:dyDescent="0.2">
      <c r="A311" s="63" t="s">
        <v>973</v>
      </c>
      <c r="B311" s="63" t="s">
        <v>974</v>
      </c>
      <c r="C311" s="63" t="str">
        <f>VLOOKUP(A311,'[1]S&amp;P 500 Wikipedia'!A:D,3,FALSE)</f>
        <v>Consumer Staples</v>
      </c>
      <c r="D311" s="63">
        <v>133209</v>
      </c>
      <c r="E311" s="63" t="s">
        <v>16</v>
      </c>
      <c r="F311" s="63">
        <v>2018</v>
      </c>
      <c r="G311" s="63" t="s">
        <v>17</v>
      </c>
      <c r="H311" s="64">
        <v>43281</v>
      </c>
      <c r="I311" s="64">
        <v>43319</v>
      </c>
      <c r="J311" s="64">
        <v>43319</v>
      </c>
      <c r="K311" s="63">
        <v>2510100000</v>
      </c>
      <c r="L311" s="63">
        <v>2621000000</v>
      </c>
      <c r="M311" s="63" t="s">
        <v>2303</v>
      </c>
      <c r="N311" s="47">
        <v>11850000000</v>
      </c>
      <c r="O311" s="65">
        <v>2569000000</v>
      </c>
      <c r="P311" s="53">
        <v>9281000000</v>
      </c>
      <c r="Q311" s="47">
        <v>4686000000</v>
      </c>
      <c r="R311" s="65">
        <v>4686000000</v>
      </c>
      <c r="S311" s="53"/>
      <c r="T311" s="48"/>
      <c r="U311" s="47">
        <v>4738000000</v>
      </c>
      <c r="V311" s="65"/>
      <c r="W311" s="65"/>
      <c r="X311" s="65"/>
      <c r="Y311" s="53"/>
      <c r="Z311" s="48">
        <v>2046000000</v>
      </c>
      <c r="AA311" s="48">
        <v>2046000000</v>
      </c>
      <c r="AB311" s="48"/>
      <c r="AC311" s="48"/>
      <c r="AD311" s="48"/>
      <c r="AE311" s="48"/>
      <c r="AF311" s="48"/>
      <c r="AG311" s="48"/>
      <c r="AH311" s="48">
        <v>23320000000</v>
      </c>
      <c r="AI311" s="47">
        <v>20600000000</v>
      </c>
      <c r="AJ311" s="65"/>
      <c r="AK311" s="53"/>
      <c r="AL311" s="47"/>
      <c r="AM311" s="65"/>
      <c r="AN311" s="65"/>
      <c r="AO311" s="53"/>
      <c r="AP311" s="47">
        <v>74390000000</v>
      </c>
      <c r="AQ311" s="65">
        <v>23902000000</v>
      </c>
      <c r="AR311" s="65">
        <v>45175000000</v>
      </c>
      <c r="AS311" s="65"/>
      <c r="AT311" s="65"/>
      <c r="AU311" s="65"/>
      <c r="AV311" s="65"/>
      <c r="AW311" s="65"/>
      <c r="AX311" s="65"/>
      <c r="AY311" s="65"/>
      <c r="AZ311" s="53">
        <v>5313000000</v>
      </c>
      <c r="BA311" s="48">
        <v>94990000000</v>
      </c>
      <c r="BB311" s="48">
        <v>118310000000</v>
      </c>
      <c r="BC311" s="47">
        <v>17814000000</v>
      </c>
      <c r="BD311" s="65">
        <v>10344000000</v>
      </c>
      <c r="BE311" s="65"/>
      <c r="BF311" s="65"/>
      <c r="BG311" s="53">
        <v>7470000000</v>
      </c>
      <c r="BH311" s="47">
        <v>10423000000</v>
      </c>
      <c r="BI311" s="65"/>
      <c r="BJ311" s="65"/>
      <c r="BK311" s="53"/>
      <c r="BL311" s="47"/>
      <c r="BM311" s="65"/>
      <c r="BN311" s="65"/>
      <c r="BO311" s="65"/>
      <c r="BP311" s="65"/>
      <c r="BQ311" s="53"/>
      <c r="BR311" s="48">
        <v>28237000000</v>
      </c>
      <c r="BS311" s="47">
        <v>20863000000</v>
      </c>
      <c r="BT311" s="65"/>
      <c r="BU311" s="53"/>
      <c r="BV311" s="47">
        <v>16327000000</v>
      </c>
      <c r="BW311" s="65"/>
      <c r="BX311" s="65"/>
      <c r="BY311" s="65"/>
      <c r="BZ311" s="65"/>
      <c r="CA311" s="65"/>
      <c r="CB311" s="65"/>
      <c r="CC311" s="65">
        <v>6163000000</v>
      </c>
      <c r="CD311" s="65"/>
      <c r="CE311" s="65"/>
      <c r="CF311" s="53">
        <v>10164000000</v>
      </c>
      <c r="CG311" s="48">
        <v>37190000000</v>
      </c>
      <c r="CH311" s="74">
        <v>65427000000</v>
      </c>
      <c r="CI311" s="48">
        <v>967000000</v>
      </c>
      <c r="CJ311" s="47">
        <v>66651000000</v>
      </c>
      <c r="CK311" s="65">
        <v>4009000000</v>
      </c>
      <c r="CL311" s="65"/>
      <c r="CM311" s="53">
        <v>62642000000</v>
      </c>
      <c r="CN311" s="38">
        <v>-99217000000</v>
      </c>
      <c r="CO311" s="65">
        <v>98641000000</v>
      </c>
      <c r="CP311" s="53">
        <v>-14749000000</v>
      </c>
      <c r="CQ311" s="38">
        <v>52293000000</v>
      </c>
      <c r="CR311" s="65">
        <v>590000000</v>
      </c>
      <c r="CS311" s="51">
        <v>52883000000</v>
      </c>
      <c r="CT311" s="48">
        <v>118310000000</v>
      </c>
    </row>
    <row r="312" spans="1:98" x14ac:dyDescent="0.2">
      <c r="A312" s="63" t="s">
        <v>928</v>
      </c>
      <c r="B312" s="63" t="s">
        <v>929</v>
      </c>
      <c r="C312" s="63" t="str">
        <f>VLOOKUP(A312,'[1]S&amp;P 500 Wikipedia'!A:D,3,FALSE)</f>
        <v>Industrials</v>
      </c>
      <c r="D312" s="63">
        <v>354246</v>
      </c>
      <c r="E312" s="63" t="s">
        <v>16</v>
      </c>
      <c r="F312" s="63">
        <v>2018</v>
      </c>
      <c r="G312" s="63" t="s">
        <v>17</v>
      </c>
      <c r="H312" s="64">
        <v>43281</v>
      </c>
      <c r="I312" s="64">
        <v>43336</v>
      </c>
      <c r="J312" s="64">
        <v>43336</v>
      </c>
      <c r="K312" s="63">
        <v>132696489</v>
      </c>
      <c r="L312" s="63">
        <v>133949867</v>
      </c>
      <c r="M312" s="63" t="s">
        <v>2304</v>
      </c>
      <c r="N312" s="47">
        <v>855132000</v>
      </c>
      <c r="O312" s="65">
        <v>822137000</v>
      </c>
      <c r="P312" s="53">
        <v>32995000</v>
      </c>
      <c r="Q312" s="47">
        <v>2145517000</v>
      </c>
      <c r="R312" s="65">
        <v>2145517000</v>
      </c>
      <c r="S312" s="53"/>
      <c r="T312" s="48"/>
      <c r="U312" s="47">
        <v>1621304000</v>
      </c>
      <c r="V312" s="65"/>
      <c r="W312" s="65"/>
      <c r="X312" s="65"/>
      <c r="Y312" s="53"/>
      <c r="Z312" s="48">
        <v>463285000</v>
      </c>
      <c r="AA312" s="48">
        <v>134886000</v>
      </c>
      <c r="AB312" s="48"/>
      <c r="AC312" s="48"/>
      <c r="AD312" s="48"/>
      <c r="AE312" s="48"/>
      <c r="AF312" s="48"/>
      <c r="AG312" s="48">
        <v>328399000</v>
      </c>
      <c r="AH312" s="48">
        <v>5085238000</v>
      </c>
      <c r="AI312" s="47">
        <v>1856237000</v>
      </c>
      <c r="AJ312" s="65">
        <v>5215253000</v>
      </c>
      <c r="AK312" s="53">
        <v>-3359016000</v>
      </c>
      <c r="AL312" s="47">
        <v>801049000</v>
      </c>
      <c r="AM312" s="65"/>
      <c r="AN312" s="65"/>
      <c r="AO312" s="53"/>
      <c r="AP312" s="47">
        <v>7577563000</v>
      </c>
      <c r="AQ312" s="65">
        <v>2015520000</v>
      </c>
      <c r="AR312" s="65">
        <v>5504420000</v>
      </c>
      <c r="AS312" s="65"/>
      <c r="AT312" s="65"/>
      <c r="AU312" s="65">
        <v>57623000</v>
      </c>
      <c r="AV312" s="65"/>
      <c r="AW312" s="65"/>
      <c r="AX312" s="65"/>
      <c r="AY312" s="65"/>
      <c r="AZ312" s="53"/>
      <c r="BA312" s="48">
        <v>10234849000</v>
      </c>
      <c r="BB312" s="48">
        <v>15320087000</v>
      </c>
      <c r="BC312" s="47">
        <v>2559017000</v>
      </c>
      <c r="BD312" s="65">
        <v>1430306000</v>
      </c>
      <c r="BE312" s="65"/>
      <c r="BF312" s="65"/>
      <c r="BG312" s="53">
        <v>1128711000</v>
      </c>
      <c r="BH312" s="47">
        <v>638466000</v>
      </c>
      <c r="BI312" s="65"/>
      <c r="BJ312" s="65"/>
      <c r="BK312" s="53"/>
      <c r="BL312" s="47"/>
      <c r="BM312" s="65"/>
      <c r="BN312" s="65"/>
      <c r="BO312" s="65"/>
      <c r="BP312" s="65"/>
      <c r="BQ312" s="53"/>
      <c r="BR312" s="48">
        <v>3197483000</v>
      </c>
      <c r="BS312" s="47">
        <v>4318559000</v>
      </c>
      <c r="BT312" s="65"/>
      <c r="BU312" s="53"/>
      <c r="BV312" s="47">
        <v>1938552000</v>
      </c>
      <c r="BW312" s="65"/>
      <c r="BX312" s="65">
        <v>1177605000</v>
      </c>
      <c r="BY312" s="65"/>
      <c r="BZ312" s="65"/>
      <c r="CA312" s="65"/>
      <c r="CB312" s="65"/>
      <c r="CC312" s="65">
        <v>234858000</v>
      </c>
      <c r="CD312" s="65"/>
      <c r="CE312" s="65"/>
      <c r="CF312" s="53">
        <v>526089000</v>
      </c>
      <c r="CG312" s="48">
        <v>6257111000</v>
      </c>
      <c r="CH312" s="74">
        <v>9454594000</v>
      </c>
      <c r="CI312" s="48">
        <v>0</v>
      </c>
      <c r="CJ312" s="47">
        <v>587115000</v>
      </c>
      <c r="CK312" s="65"/>
      <c r="CL312" s="65"/>
      <c r="CM312" s="53"/>
      <c r="CN312" s="38">
        <v>-4590138000</v>
      </c>
      <c r="CO312" s="65">
        <v>11625975000</v>
      </c>
      <c r="CP312" s="53">
        <v>-1763086000</v>
      </c>
      <c r="CQ312" s="38">
        <v>5859866000</v>
      </c>
      <c r="CR312" s="65">
        <v>5627000</v>
      </c>
      <c r="CS312" s="51">
        <v>5865493000</v>
      </c>
      <c r="CT312" s="48">
        <v>15320087000</v>
      </c>
    </row>
    <row r="313" spans="1:98" x14ac:dyDescent="0.2">
      <c r="A313" s="63" t="s">
        <v>985</v>
      </c>
      <c r="B313" s="63" t="s">
        <v>986</v>
      </c>
      <c r="C313" s="63" t="str">
        <f>VLOOKUP(A313,'[1]S&amp;P 500 Wikipedia'!A:D,3,FALSE)</f>
        <v>Consumer Discretionary</v>
      </c>
      <c r="D313" s="63">
        <v>404717</v>
      </c>
      <c r="E313" s="63" t="s">
        <v>16</v>
      </c>
      <c r="F313" s="63">
        <v>2017</v>
      </c>
      <c r="G313" s="63" t="s">
        <v>17</v>
      </c>
      <c r="H313" s="64">
        <v>43100</v>
      </c>
      <c r="I313" s="64">
        <v>43138</v>
      </c>
      <c r="J313" s="64">
        <v>43496</v>
      </c>
      <c r="K313" s="63">
        <v>291747000</v>
      </c>
      <c r="L313" s="63">
        <v>293063000</v>
      </c>
      <c r="M313" s="63" t="s">
        <v>1806</v>
      </c>
      <c r="N313" s="47">
        <v>272683000</v>
      </c>
      <c r="O313" s="65">
        <v>272683000</v>
      </c>
      <c r="P313" s="53"/>
      <c r="Q313" s="47"/>
      <c r="R313" s="65"/>
      <c r="S313" s="53"/>
      <c r="T313" s="48"/>
      <c r="U313" s="47">
        <v>7215514000</v>
      </c>
      <c r="V313" s="65"/>
      <c r="W313" s="65"/>
      <c r="X313" s="65"/>
      <c r="Y313" s="53"/>
      <c r="Z313" s="48">
        <v>604085000</v>
      </c>
      <c r="AA313" s="48"/>
      <c r="AB313" s="48"/>
      <c r="AC313" s="48"/>
      <c r="AD313" s="48"/>
      <c r="AE313" s="48"/>
      <c r="AF313" s="48"/>
      <c r="AG313" s="48">
        <v>604085000</v>
      </c>
      <c r="AH313" s="48">
        <v>8092282000</v>
      </c>
      <c r="AI313" s="47"/>
      <c r="AJ313" s="65"/>
      <c r="AK313" s="53"/>
      <c r="AL313" s="47">
        <v>62957000</v>
      </c>
      <c r="AM313" s="65"/>
      <c r="AN313" s="65"/>
      <c r="AO313" s="53"/>
      <c r="AP313" s="47">
        <v>1531410000</v>
      </c>
      <c r="AQ313" s="65">
        <v>140992000</v>
      </c>
      <c r="AR313" s="65"/>
      <c r="AS313" s="65"/>
      <c r="AT313" s="65"/>
      <c r="AU313" s="65">
        <v>645295000</v>
      </c>
      <c r="AV313" s="65"/>
      <c r="AW313" s="65"/>
      <c r="AX313" s="65"/>
      <c r="AY313" s="65"/>
      <c r="AZ313" s="53">
        <v>745123000</v>
      </c>
      <c r="BA313" s="48">
        <v>1594367000</v>
      </c>
      <c r="BB313" s="48">
        <v>9686649000</v>
      </c>
      <c r="BC313" s="47">
        <v>5007894000</v>
      </c>
      <c r="BD313" s="65">
        <v>393815000</v>
      </c>
      <c r="BE313" s="65"/>
      <c r="BF313" s="65"/>
      <c r="BG313" s="53">
        <v>4614079000</v>
      </c>
      <c r="BH313" s="47"/>
      <c r="BI313" s="65"/>
      <c r="BJ313" s="65"/>
      <c r="BK313" s="53"/>
      <c r="BL313" s="47">
        <v>437804000</v>
      </c>
      <c r="BM313" s="65"/>
      <c r="BN313" s="65"/>
      <c r="BO313" s="65"/>
      <c r="BP313" s="65"/>
      <c r="BQ313" s="53">
        <v>437804000</v>
      </c>
      <c r="BR313" s="48">
        <v>5445698000</v>
      </c>
      <c r="BS313" s="47"/>
      <c r="BT313" s="65"/>
      <c r="BU313" s="53"/>
      <c r="BV313" s="47">
        <v>86925000</v>
      </c>
      <c r="BW313" s="65"/>
      <c r="BX313" s="65"/>
      <c r="BY313" s="65"/>
      <c r="BZ313" s="65"/>
      <c r="CA313" s="65"/>
      <c r="CB313" s="65"/>
      <c r="CC313" s="65"/>
      <c r="CD313" s="65"/>
      <c r="CE313" s="65"/>
      <c r="CF313" s="53">
        <v>86925000</v>
      </c>
      <c r="CG313" s="48">
        <v>86925000</v>
      </c>
      <c r="CH313" s="74">
        <v>5532623000</v>
      </c>
      <c r="CI313" s="48">
        <v>0</v>
      </c>
      <c r="CJ313" s="47">
        <v>3174410000</v>
      </c>
      <c r="CK313" s="65"/>
      <c r="CL313" s="65"/>
      <c r="CM313" s="53"/>
      <c r="CN313" s="38"/>
      <c r="CO313" s="65">
        <v>980061000</v>
      </c>
      <c r="CP313" s="53">
        <v>-445000</v>
      </c>
      <c r="CQ313" s="38">
        <v>4154026000</v>
      </c>
      <c r="CR313" s="65"/>
      <c r="CS313" s="51">
        <v>4154026000</v>
      </c>
      <c r="CT313" s="48">
        <v>9686649000</v>
      </c>
    </row>
    <row r="314" spans="1:98" x14ac:dyDescent="0.2">
      <c r="A314" s="63" t="s">
        <v>925</v>
      </c>
      <c r="B314" s="63" t="s">
        <v>926</v>
      </c>
      <c r="C314" s="63" t="str">
        <f>VLOOKUP(A314,'[1]S&amp;P 500 Wikipedia'!A:D,3,FALSE)</f>
        <v>Materials</v>
      </c>
      <c r="D314" s="63">
        <v>448316</v>
      </c>
      <c r="E314" s="63" t="s">
        <v>16</v>
      </c>
      <c r="F314" s="63">
        <v>2017</v>
      </c>
      <c r="G314" s="63" t="s">
        <v>17</v>
      </c>
      <c r="H314" s="64">
        <v>43100</v>
      </c>
      <c r="I314" s="64">
        <v>43159</v>
      </c>
      <c r="J314" s="64">
        <v>43411</v>
      </c>
      <c r="K314" s="63">
        <v>93600000</v>
      </c>
      <c r="L314" s="63">
        <v>93800000</v>
      </c>
      <c r="M314" s="63" t="s">
        <v>2580</v>
      </c>
      <c r="N314" s="47">
        <v>216900000</v>
      </c>
      <c r="O314" s="65">
        <v>216900000</v>
      </c>
      <c r="P314" s="53"/>
      <c r="Q314" s="47">
        <v>830700000</v>
      </c>
      <c r="R314" s="65">
        <v>830700000</v>
      </c>
      <c r="S314" s="53"/>
      <c r="T314" s="48"/>
      <c r="U314" s="47">
        <v>762500000</v>
      </c>
      <c r="V314" s="65"/>
      <c r="W314" s="65"/>
      <c r="X314" s="65"/>
      <c r="Y314" s="53"/>
      <c r="Z314" s="48">
        <v>105000000</v>
      </c>
      <c r="AA314" s="48">
        <v>35500000</v>
      </c>
      <c r="AB314" s="48"/>
      <c r="AC314" s="48"/>
      <c r="AD314" s="48"/>
      <c r="AE314" s="48">
        <v>69500000</v>
      </c>
      <c r="AF314" s="48"/>
      <c r="AG314" s="48"/>
      <c r="AH314" s="48">
        <v>1915100000</v>
      </c>
      <c r="AI314" s="47">
        <v>2924900000</v>
      </c>
      <c r="AJ314" s="65"/>
      <c r="AK314" s="53"/>
      <c r="AL314" s="47"/>
      <c r="AM314" s="65"/>
      <c r="AN314" s="65"/>
      <c r="AO314" s="53"/>
      <c r="AP314" s="47">
        <v>1357500000</v>
      </c>
      <c r="AQ314" s="65">
        <v>410000000</v>
      </c>
      <c r="AR314" s="65">
        <v>883200000</v>
      </c>
      <c r="AS314" s="65"/>
      <c r="AT314" s="65"/>
      <c r="AU314" s="65"/>
      <c r="AV314" s="65"/>
      <c r="AW314" s="65"/>
      <c r="AX314" s="65"/>
      <c r="AY314" s="65"/>
      <c r="AZ314" s="53">
        <v>64300000</v>
      </c>
      <c r="BA314" s="48">
        <v>4282400000</v>
      </c>
      <c r="BB314" s="48">
        <v>6197500000</v>
      </c>
      <c r="BC314" s="47">
        <v>681400000</v>
      </c>
      <c r="BD314" s="65">
        <v>402900000</v>
      </c>
      <c r="BE314" s="65"/>
      <c r="BF314" s="65">
        <v>60500000</v>
      </c>
      <c r="BG314" s="53">
        <v>218000000</v>
      </c>
      <c r="BH314" s="47">
        <v>151300000</v>
      </c>
      <c r="BI314" s="65"/>
      <c r="BJ314" s="65"/>
      <c r="BK314" s="53"/>
      <c r="BL314" s="47"/>
      <c r="BM314" s="65"/>
      <c r="BN314" s="65"/>
      <c r="BO314" s="65"/>
      <c r="BP314" s="65"/>
      <c r="BQ314" s="53"/>
      <c r="BR314" s="48">
        <v>832700000</v>
      </c>
      <c r="BS314" s="47">
        <v>2499400000</v>
      </c>
      <c r="BT314" s="65"/>
      <c r="BU314" s="53"/>
      <c r="BV314" s="47">
        <v>682800000</v>
      </c>
      <c r="BW314" s="65"/>
      <c r="BX314" s="65">
        <v>372500000</v>
      </c>
      <c r="BY314" s="65"/>
      <c r="BZ314" s="65"/>
      <c r="CA314" s="65"/>
      <c r="CB314" s="65"/>
      <c r="CC314" s="65">
        <v>239500000</v>
      </c>
      <c r="CD314" s="65"/>
      <c r="CE314" s="65"/>
      <c r="CF314" s="53">
        <v>70800000</v>
      </c>
      <c r="CG314" s="48">
        <v>3182200000</v>
      </c>
      <c r="CH314" s="74">
        <v>4014900000</v>
      </c>
      <c r="CI314" s="48"/>
      <c r="CJ314" s="47">
        <v>472100000</v>
      </c>
      <c r="CK314" s="65"/>
      <c r="CL314" s="65"/>
      <c r="CM314" s="53"/>
      <c r="CN314" s="38"/>
      <c r="CO314" s="65">
        <v>1867400000</v>
      </c>
      <c r="CP314" s="53">
        <v>-156900000</v>
      </c>
      <c r="CQ314" s="38">
        <v>2182600000</v>
      </c>
      <c r="CR314" s="65"/>
      <c r="CS314" s="51">
        <v>2182600000</v>
      </c>
      <c r="CT314" s="48">
        <v>6197500000</v>
      </c>
    </row>
    <row r="315" spans="1:98" x14ac:dyDescent="0.2">
      <c r="A315" s="63" t="s">
        <v>946</v>
      </c>
      <c r="B315" s="63" t="s">
        <v>947</v>
      </c>
      <c r="C315" s="63" t="str">
        <f>VLOOKUP(A315,'[1]S&amp;P 500 Wikipedia'!A:D,3,FALSE)</f>
        <v>Health Care</v>
      </c>
      <c r="D315" s="63">
        <v>378197</v>
      </c>
      <c r="E315" s="63" t="s">
        <v>16</v>
      </c>
      <c r="F315" s="63">
        <v>2017</v>
      </c>
      <c r="G315" s="63" t="s">
        <v>17</v>
      </c>
      <c r="H315" s="64">
        <v>43131</v>
      </c>
      <c r="I315" s="64">
        <v>43137</v>
      </c>
      <c r="J315" s="64">
        <v>43228</v>
      </c>
      <c r="K315" s="63">
        <v>110064000</v>
      </c>
      <c r="L315" s="63">
        <v>111477000</v>
      </c>
      <c r="M315" s="63" t="s">
        <v>2581</v>
      </c>
      <c r="N315" s="47">
        <v>180800000</v>
      </c>
      <c r="O315" s="65">
        <v>180800000</v>
      </c>
      <c r="P315" s="53"/>
      <c r="Q315" s="47">
        <v>575740000</v>
      </c>
      <c r="R315" s="65">
        <v>575740000</v>
      </c>
      <c r="S315" s="53"/>
      <c r="T315" s="48"/>
      <c r="U315" s="47">
        <v>374808000</v>
      </c>
      <c r="V315" s="65"/>
      <c r="W315" s="65"/>
      <c r="X315" s="65"/>
      <c r="Y315" s="53"/>
      <c r="Z315" s="48">
        <v>102656000</v>
      </c>
      <c r="AA315" s="48"/>
      <c r="AB315" s="48"/>
      <c r="AC315" s="48"/>
      <c r="AD315" s="48"/>
      <c r="AE315" s="48"/>
      <c r="AF315" s="48"/>
      <c r="AG315" s="48">
        <v>102656000</v>
      </c>
      <c r="AH315" s="48">
        <v>1234004000</v>
      </c>
      <c r="AI315" s="47">
        <v>307234000</v>
      </c>
      <c r="AJ315" s="65">
        <v>654942000</v>
      </c>
      <c r="AK315" s="53">
        <v>-347708000</v>
      </c>
      <c r="AL315" s="47"/>
      <c r="AM315" s="65"/>
      <c r="AN315" s="65"/>
      <c r="AO315" s="53"/>
      <c r="AP315" s="47">
        <v>4584948000</v>
      </c>
      <c r="AQ315" s="65">
        <v>1334566000</v>
      </c>
      <c r="AR315" s="65">
        <v>2997851000</v>
      </c>
      <c r="AS315" s="65"/>
      <c r="AT315" s="65"/>
      <c r="AU315" s="65"/>
      <c r="AV315" s="65"/>
      <c r="AW315" s="65"/>
      <c r="AX315" s="65"/>
      <c r="AY315" s="65"/>
      <c r="AZ315" s="53">
        <v>252531000</v>
      </c>
      <c r="BA315" s="48">
        <v>4892182000</v>
      </c>
      <c r="BB315" s="48">
        <v>6126186000</v>
      </c>
      <c r="BC315" s="47">
        <v>693634000</v>
      </c>
      <c r="BD315" s="65">
        <v>215404000</v>
      </c>
      <c r="BE315" s="65"/>
      <c r="BF315" s="65"/>
      <c r="BG315" s="53">
        <v>478230000</v>
      </c>
      <c r="BH315" s="47">
        <v>217751000</v>
      </c>
      <c r="BI315" s="65"/>
      <c r="BJ315" s="65"/>
      <c r="BK315" s="53"/>
      <c r="BL315" s="47">
        <v>14599000</v>
      </c>
      <c r="BM315" s="65"/>
      <c r="BN315" s="65"/>
      <c r="BO315" s="65"/>
      <c r="BP315" s="65">
        <v>2154000</v>
      </c>
      <c r="BQ315" s="53">
        <v>12445000</v>
      </c>
      <c r="BR315" s="48">
        <v>925984000</v>
      </c>
      <c r="BS315" s="47">
        <v>1859698000</v>
      </c>
      <c r="BT315" s="65"/>
      <c r="BU315" s="53"/>
      <c r="BV315" s="47">
        <v>785252000</v>
      </c>
      <c r="BW315" s="65"/>
      <c r="BX315" s="65"/>
      <c r="BY315" s="65"/>
      <c r="BZ315" s="65"/>
      <c r="CA315" s="65"/>
      <c r="CB315" s="65"/>
      <c r="CC315" s="65"/>
      <c r="CD315" s="65"/>
      <c r="CE315" s="65"/>
      <c r="CF315" s="53">
        <v>785252000</v>
      </c>
      <c r="CG315" s="48">
        <v>2644950000</v>
      </c>
      <c r="CH315" s="74">
        <v>3570934000</v>
      </c>
      <c r="CI315" s="48">
        <v>0</v>
      </c>
      <c r="CJ315" s="47">
        <v>176278000</v>
      </c>
      <c r="CK315" s="65">
        <v>110620000</v>
      </c>
      <c r="CL315" s="65">
        <v>65658000</v>
      </c>
      <c r="CM315" s="53"/>
      <c r="CN315" s="38"/>
      <c r="CO315" s="65">
        <v>2406952000</v>
      </c>
      <c r="CP315" s="53">
        <v>-27978000</v>
      </c>
      <c r="CQ315" s="38">
        <v>2555252000</v>
      </c>
      <c r="CR315" s="65"/>
      <c r="CS315" s="51">
        <v>2555252000</v>
      </c>
      <c r="CT315" s="48">
        <v>6126186000</v>
      </c>
    </row>
    <row r="316" spans="1:98" x14ac:dyDescent="0.2">
      <c r="A316" s="63" t="s">
        <v>976</v>
      </c>
      <c r="B316" s="63" t="s">
        <v>977</v>
      </c>
      <c r="C316" s="63" t="str">
        <f>VLOOKUP(A316,'[1]S&amp;P 500 Wikipedia'!A:D,3,FALSE)</f>
        <v>Real Estate</v>
      </c>
      <c r="D316" s="63">
        <v>113992</v>
      </c>
      <c r="E316" s="63" t="s">
        <v>16</v>
      </c>
      <c r="F316" s="63">
        <v>2017</v>
      </c>
      <c r="G316" s="63" t="s">
        <v>17</v>
      </c>
      <c r="H316" s="64">
        <v>43100</v>
      </c>
      <c r="I316" s="64">
        <v>43146</v>
      </c>
      <c r="J316" s="64">
        <v>43304</v>
      </c>
      <c r="K316" s="63">
        <v>531551000</v>
      </c>
      <c r="L316" s="63">
        <v>552913000</v>
      </c>
      <c r="M316" s="63" t="s">
        <v>2582</v>
      </c>
      <c r="N316" s="47">
        <v>447046000</v>
      </c>
      <c r="O316" s="65">
        <v>447046000</v>
      </c>
      <c r="P316" s="53"/>
      <c r="Q316" s="47"/>
      <c r="R316" s="65"/>
      <c r="S316" s="53"/>
      <c r="T316" s="48"/>
      <c r="U316" s="47"/>
      <c r="V316" s="65"/>
      <c r="W316" s="65"/>
      <c r="X316" s="65"/>
      <c r="Y316" s="53"/>
      <c r="Z316" s="48">
        <v>376320000</v>
      </c>
      <c r="AA316" s="48"/>
      <c r="AB316" s="48"/>
      <c r="AC316" s="48">
        <v>342060000</v>
      </c>
      <c r="AD316" s="48"/>
      <c r="AE316" s="48"/>
      <c r="AF316" s="48"/>
      <c r="AG316" s="48">
        <v>34260000</v>
      </c>
      <c r="AH316" s="48">
        <v>823366000</v>
      </c>
      <c r="AI316" s="47">
        <v>21779296000</v>
      </c>
      <c r="AJ316" s="65">
        <v>25838644000</v>
      </c>
      <c r="AK316" s="53">
        <v>-4059348000</v>
      </c>
      <c r="AL316" s="47"/>
      <c r="AM316" s="65"/>
      <c r="AN316" s="65"/>
      <c r="AO316" s="53"/>
      <c r="AP316" s="47">
        <v>6878413000</v>
      </c>
      <c r="AQ316" s="65"/>
      <c r="AR316" s="65"/>
      <c r="AS316" s="65"/>
      <c r="AT316" s="65"/>
      <c r="AU316" s="65"/>
      <c r="AV316" s="65"/>
      <c r="AW316" s="65"/>
      <c r="AX316" s="65"/>
      <c r="AY316" s="65">
        <v>5496450000</v>
      </c>
      <c r="AZ316" s="53">
        <v>1381963000</v>
      </c>
      <c r="BA316" s="48">
        <v>28657709000</v>
      </c>
      <c r="BB316" s="48">
        <v>29481075000</v>
      </c>
      <c r="BC316" s="47">
        <v>702804000</v>
      </c>
      <c r="BD316" s="65">
        <v>702804000</v>
      </c>
      <c r="BE316" s="65"/>
      <c r="BF316" s="65"/>
      <c r="BG316" s="53"/>
      <c r="BH316" s="47"/>
      <c r="BI316" s="65"/>
      <c r="BJ316" s="65"/>
      <c r="BK316" s="53"/>
      <c r="BL316" s="47">
        <v>659899000</v>
      </c>
      <c r="BM316" s="65"/>
      <c r="BN316" s="65"/>
      <c r="BO316" s="65"/>
      <c r="BP316" s="65"/>
      <c r="BQ316" s="53">
        <v>659899000</v>
      </c>
      <c r="BR316" s="48">
        <v>1362703000</v>
      </c>
      <c r="BS316" s="47">
        <v>9412631000</v>
      </c>
      <c r="BT316" s="65"/>
      <c r="BU316" s="53"/>
      <c r="BV316" s="47"/>
      <c r="BW316" s="65"/>
      <c r="BX316" s="65"/>
      <c r="BY316" s="65"/>
      <c r="BZ316" s="65"/>
      <c r="CA316" s="65"/>
      <c r="CB316" s="65"/>
      <c r="CC316" s="65"/>
      <c r="CD316" s="65"/>
      <c r="CE316" s="65"/>
      <c r="CF316" s="53"/>
      <c r="CG316" s="48">
        <v>9412631000</v>
      </c>
      <c r="CH316" s="74">
        <v>10775334000</v>
      </c>
      <c r="CI316" s="48">
        <v>68948000</v>
      </c>
      <c r="CJ316" s="47">
        <v>19368329000</v>
      </c>
      <c r="CK316" s="65">
        <v>5322000</v>
      </c>
      <c r="CL316" s="65">
        <v>19363007000</v>
      </c>
      <c r="CM316" s="53"/>
      <c r="CN316" s="38"/>
      <c r="CO316" s="65">
        <v>-2904461000</v>
      </c>
      <c r="CP316" s="53">
        <v>-901658000</v>
      </c>
      <c r="CQ316" s="38">
        <v>15631158000</v>
      </c>
      <c r="CR316" s="65">
        <v>3074583000</v>
      </c>
      <c r="CS316" s="51">
        <v>18705741000</v>
      </c>
      <c r="CT316" s="48">
        <v>29481075000</v>
      </c>
    </row>
    <row r="317" spans="1:98" x14ac:dyDescent="0.2">
      <c r="A317" s="63" t="s">
        <v>955</v>
      </c>
      <c r="B317" s="63" t="s">
        <v>956</v>
      </c>
      <c r="C317" s="63" t="str">
        <f>VLOOKUP(A317,'[1]S&amp;P 500 Wikipedia'!A:D,3,FALSE)</f>
        <v>Consumer Staples</v>
      </c>
      <c r="D317" s="63">
        <v>82860</v>
      </c>
      <c r="E317" s="63" t="s">
        <v>16</v>
      </c>
      <c r="F317" s="63">
        <v>2017</v>
      </c>
      <c r="G317" s="63" t="s">
        <v>17</v>
      </c>
      <c r="H317" s="64">
        <v>43100</v>
      </c>
      <c r="I317" s="64">
        <v>43144</v>
      </c>
      <c r="J317" s="64">
        <v>43144</v>
      </c>
      <c r="K317" s="63">
        <v>1550000000</v>
      </c>
      <c r="L317" s="63">
        <v>1551000000</v>
      </c>
      <c r="M317" s="63" t="s">
        <v>2308</v>
      </c>
      <c r="N317" s="47">
        <v>8447000000</v>
      </c>
      <c r="O317" s="65">
        <v>8447000000</v>
      </c>
      <c r="P317" s="53"/>
      <c r="Q317" s="47">
        <v>3738000000</v>
      </c>
      <c r="R317" s="65">
        <v>3738000000</v>
      </c>
      <c r="S317" s="53"/>
      <c r="T317" s="48"/>
      <c r="U317" s="47">
        <v>8806000000</v>
      </c>
      <c r="V317" s="65">
        <v>4169000000</v>
      </c>
      <c r="W317" s="65"/>
      <c r="X317" s="65">
        <v>4637000000</v>
      </c>
      <c r="Y317" s="53"/>
      <c r="Z317" s="48">
        <v>603000000</v>
      </c>
      <c r="AA317" s="48"/>
      <c r="AB317" s="48"/>
      <c r="AC317" s="48"/>
      <c r="AD317" s="48"/>
      <c r="AE317" s="48"/>
      <c r="AF317" s="48"/>
      <c r="AG317" s="48">
        <v>603000000</v>
      </c>
      <c r="AH317" s="48">
        <v>21594000000</v>
      </c>
      <c r="AI317" s="47">
        <v>7271000000</v>
      </c>
      <c r="AJ317" s="65">
        <v>14566000000</v>
      </c>
      <c r="AK317" s="53">
        <v>-7295000000</v>
      </c>
      <c r="AL317" s="47"/>
      <c r="AM317" s="65"/>
      <c r="AN317" s="65"/>
      <c r="AO317" s="53"/>
      <c r="AP317" s="47">
        <v>14103000000</v>
      </c>
      <c r="AQ317" s="65"/>
      <c r="AR317" s="65">
        <v>7666000000</v>
      </c>
      <c r="AS317" s="65">
        <v>2432000000</v>
      </c>
      <c r="AT317" s="65"/>
      <c r="AU317" s="65">
        <v>1007000000</v>
      </c>
      <c r="AV317" s="65"/>
      <c r="AW317" s="65"/>
      <c r="AX317" s="65"/>
      <c r="AY317" s="65">
        <v>1074000000</v>
      </c>
      <c r="AZ317" s="53">
        <v>1924000000</v>
      </c>
      <c r="BA317" s="48">
        <v>21374000000</v>
      </c>
      <c r="BB317" s="48">
        <v>42968000000</v>
      </c>
      <c r="BC317" s="47">
        <v>12957000000</v>
      </c>
      <c r="BD317" s="65">
        <v>2242000000</v>
      </c>
      <c r="BE317" s="65">
        <v>6136000000</v>
      </c>
      <c r="BF317" s="65">
        <v>1669000000</v>
      </c>
      <c r="BG317" s="53">
        <v>2910000000</v>
      </c>
      <c r="BH317" s="47">
        <v>3005000000</v>
      </c>
      <c r="BI317" s="65">
        <v>499000000</v>
      </c>
      <c r="BJ317" s="65"/>
      <c r="BK317" s="53">
        <v>2506000000</v>
      </c>
      <c r="BL317" s="47"/>
      <c r="BM317" s="65"/>
      <c r="BN317" s="65"/>
      <c r="BO317" s="65"/>
      <c r="BP317" s="65"/>
      <c r="BQ317" s="53"/>
      <c r="BR317" s="48">
        <v>15962000000</v>
      </c>
      <c r="BS317" s="47">
        <v>31334000000</v>
      </c>
      <c r="BT317" s="65"/>
      <c r="BU317" s="53"/>
      <c r="BV317" s="47">
        <v>5902000000</v>
      </c>
      <c r="BW317" s="65"/>
      <c r="BX317" s="65"/>
      <c r="BY317" s="65"/>
      <c r="BZ317" s="65"/>
      <c r="CA317" s="65">
        <v>2271000000</v>
      </c>
      <c r="CB317" s="65"/>
      <c r="CC317" s="65">
        <v>799000000</v>
      </c>
      <c r="CD317" s="65"/>
      <c r="CE317" s="65"/>
      <c r="CF317" s="53">
        <v>2832000000</v>
      </c>
      <c r="CG317" s="48">
        <v>37236000000</v>
      </c>
      <c r="CH317" s="74">
        <v>53198000000</v>
      </c>
      <c r="CI317" s="48"/>
      <c r="CJ317" s="47">
        <v>1972000000</v>
      </c>
      <c r="CK317" s="65">
        <v>0</v>
      </c>
      <c r="CL317" s="65">
        <v>1972000000</v>
      </c>
      <c r="CM317" s="53"/>
      <c r="CN317" s="38">
        <v>-35382000000</v>
      </c>
      <c r="CO317" s="65">
        <v>29859000000</v>
      </c>
      <c r="CP317" s="53">
        <v>-8535000000</v>
      </c>
      <c r="CQ317" s="38">
        <v>-12086000000</v>
      </c>
      <c r="CR317" s="65">
        <v>1856000000</v>
      </c>
      <c r="CS317" s="51">
        <v>-10230000000</v>
      </c>
      <c r="CT317" s="48">
        <v>42968000000</v>
      </c>
    </row>
    <row r="318" spans="1:98" x14ac:dyDescent="0.2">
      <c r="A318" s="63" t="s">
        <v>940</v>
      </c>
      <c r="B318" s="63" t="s">
        <v>941</v>
      </c>
      <c r="C318" s="63" t="str">
        <f>VLOOKUP(A318,'[1]S&amp;P 500 Wikipedia'!A:D,3,FALSE)</f>
        <v>Industrials</v>
      </c>
      <c r="D318" s="63">
        <v>334445</v>
      </c>
      <c r="E318" s="63" t="s">
        <v>16</v>
      </c>
      <c r="F318" s="63">
        <v>2017</v>
      </c>
      <c r="G318" s="63" t="s">
        <v>17</v>
      </c>
      <c r="H318" s="64">
        <v>43100</v>
      </c>
      <c r="I318" s="64">
        <v>43158</v>
      </c>
      <c r="J318" s="64">
        <v>43396</v>
      </c>
      <c r="K318" s="63">
        <v>270402400</v>
      </c>
      <c r="L318" s="63">
        <v>273231500</v>
      </c>
      <c r="M318" s="63" t="s">
        <v>2583</v>
      </c>
      <c r="N318" s="47">
        <v>86300000</v>
      </c>
      <c r="O318" s="65">
        <v>86300000</v>
      </c>
      <c r="P318" s="53"/>
      <c r="Q318" s="47">
        <v>483100000</v>
      </c>
      <c r="R318" s="65"/>
      <c r="S318" s="53"/>
      <c r="T318" s="48"/>
      <c r="U318" s="47">
        <v>356900000</v>
      </c>
      <c r="V318" s="65"/>
      <c r="W318" s="65"/>
      <c r="X318" s="65"/>
      <c r="Y318" s="53"/>
      <c r="Z318" s="48">
        <v>822500000</v>
      </c>
      <c r="AA318" s="48"/>
      <c r="AB318" s="48"/>
      <c r="AC318" s="48"/>
      <c r="AD318" s="48"/>
      <c r="AE318" s="48"/>
      <c r="AF318" s="48">
        <v>708000000</v>
      </c>
      <c r="AG318" s="48">
        <v>114500000</v>
      </c>
      <c r="AH318" s="48">
        <v>1748800000</v>
      </c>
      <c r="AI318" s="47">
        <v>279800000</v>
      </c>
      <c r="AJ318" s="65"/>
      <c r="AK318" s="53"/>
      <c r="AL318" s="47"/>
      <c r="AM318" s="65"/>
      <c r="AN318" s="65"/>
      <c r="AO318" s="53"/>
      <c r="AP318" s="47">
        <v>6605100000</v>
      </c>
      <c r="AQ318" s="65">
        <v>321800000</v>
      </c>
      <c r="AR318" s="65">
        <v>2112800000</v>
      </c>
      <c r="AS318" s="65"/>
      <c r="AT318" s="65"/>
      <c r="AU318" s="65"/>
      <c r="AV318" s="65"/>
      <c r="AW318" s="65"/>
      <c r="AX318" s="65">
        <v>3989600000</v>
      </c>
      <c r="AY318" s="65"/>
      <c r="AZ318" s="53">
        <v>180900000</v>
      </c>
      <c r="BA318" s="48">
        <v>6884900000</v>
      </c>
      <c r="BB318" s="48">
        <v>8633700000</v>
      </c>
      <c r="BC318" s="47">
        <v>321500000</v>
      </c>
      <c r="BD318" s="65">
        <v>321500000</v>
      </c>
      <c r="BE318" s="65"/>
      <c r="BF318" s="65"/>
      <c r="BG318" s="53"/>
      <c r="BH318" s="47"/>
      <c r="BI318" s="65"/>
      <c r="BJ318" s="65"/>
      <c r="BK318" s="53"/>
      <c r="BL318" s="47">
        <v>877900000</v>
      </c>
      <c r="BM318" s="65"/>
      <c r="BN318" s="65"/>
      <c r="BO318" s="65"/>
      <c r="BP318" s="65">
        <v>360800000</v>
      </c>
      <c r="BQ318" s="53">
        <v>517100000</v>
      </c>
      <c r="BR318" s="48">
        <v>1199400000</v>
      </c>
      <c r="BS318" s="47">
        <v>1440700000</v>
      </c>
      <c r="BT318" s="65"/>
      <c r="BU318" s="53"/>
      <c r="BV318" s="47">
        <v>955800000</v>
      </c>
      <c r="BW318" s="65"/>
      <c r="BX318" s="65">
        <v>96400000</v>
      </c>
      <c r="BY318" s="65"/>
      <c r="BZ318" s="65"/>
      <c r="CA318" s="65"/>
      <c r="CB318" s="65"/>
      <c r="CC318" s="65">
        <v>108600000</v>
      </c>
      <c r="CD318" s="65"/>
      <c r="CE318" s="65">
        <v>537000000</v>
      </c>
      <c r="CF318" s="53">
        <v>213800000</v>
      </c>
      <c r="CG318" s="48">
        <v>2396500000</v>
      </c>
      <c r="CH318" s="74">
        <v>3595900000</v>
      </c>
      <c r="CI318" s="48"/>
      <c r="CJ318" s="47">
        <v>2799500000</v>
      </c>
      <c r="CK318" s="65">
        <v>1800000</v>
      </c>
      <c r="CL318" s="65">
        <v>2797700000</v>
      </c>
      <c r="CM318" s="53"/>
      <c r="CN318" s="38"/>
      <c r="CO318" s="65">
        <v>2481700000</v>
      </c>
      <c r="CP318" s="53">
        <v>-243400000</v>
      </c>
      <c r="CQ318" s="38">
        <v>5037800000</v>
      </c>
      <c r="CR318" s="65"/>
      <c r="CS318" s="51">
        <v>5037800000</v>
      </c>
      <c r="CT318" s="48">
        <v>8633700000</v>
      </c>
    </row>
    <row r="319" spans="1:98" x14ac:dyDescent="0.2">
      <c r="A319" s="63" t="s">
        <v>961</v>
      </c>
      <c r="B319" s="63" t="s">
        <v>962</v>
      </c>
      <c r="C319" s="63" t="str">
        <f>VLOOKUP(A319,'[1]S&amp;P 500 Wikipedia'!A:D,3,FALSE)</f>
        <v>Utilities</v>
      </c>
      <c r="D319" s="63">
        <v>327292</v>
      </c>
      <c r="E319" s="63" t="s">
        <v>16</v>
      </c>
      <c r="F319" s="63">
        <v>2017</v>
      </c>
      <c r="G319" s="63" t="s">
        <v>17</v>
      </c>
      <c r="H319" s="64">
        <v>43100</v>
      </c>
      <c r="I319" s="64">
        <v>43154</v>
      </c>
      <c r="J319" s="64">
        <v>43154</v>
      </c>
      <c r="K319" s="63">
        <v>111996000</v>
      </c>
      <c r="L319" s="63">
        <v>112527000</v>
      </c>
      <c r="M319" s="63" t="s">
        <v>2310</v>
      </c>
      <c r="N319" s="47">
        <v>13892000</v>
      </c>
      <c r="O319" s="65">
        <v>13892000</v>
      </c>
      <c r="P319" s="53"/>
      <c r="Q319" s="47">
        <v>302634000</v>
      </c>
      <c r="R319" s="65">
        <v>302634000</v>
      </c>
      <c r="S319" s="53"/>
      <c r="T319" s="48">
        <v>112434000</v>
      </c>
      <c r="U319" s="47">
        <v>289270000</v>
      </c>
      <c r="V319" s="65">
        <v>264012000</v>
      </c>
      <c r="W319" s="65">
        <v>25258000</v>
      </c>
      <c r="X319" s="65"/>
      <c r="Y319" s="53"/>
      <c r="Z319" s="48">
        <v>298058000</v>
      </c>
      <c r="AA319" s="48"/>
      <c r="AB319" s="48">
        <v>1931000</v>
      </c>
      <c r="AC319" s="48"/>
      <c r="AD319" s="48"/>
      <c r="AE319" s="48">
        <v>0</v>
      </c>
      <c r="AF319" s="48"/>
      <c r="AG319" s="48">
        <v>296127000</v>
      </c>
      <c r="AH319" s="48">
        <v>1016288000</v>
      </c>
      <c r="AI319" s="47">
        <v>13188077000</v>
      </c>
      <c r="AJ319" s="65">
        <v>19316612000</v>
      </c>
      <c r="AK319" s="53">
        <v>-6128535000</v>
      </c>
      <c r="AL319" s="47">
        <v>955582000</v>
      </c>
      <c r="AM319" s="65">
        <v>955582000</v>
      </c>
      <c r="AN319" s="65"/>
      <c r="AO319" s="53"/>
      <c r="AP319" s="47">
        <v>1859135000</v>
      </c>
      <c r="AQ319" s="65">
        <v>257189000</v>
      </c>
      <c r="AR319" s="65"/>
      <c r="AS319" s="65"/>
      <c r="AT319" s="65"/>
      <c r="AU319" s="65"/>
      <c r="AV319" s="65"/>
      <c r="AW319" s="65"/>
      <c r="AX319" s="65"/>
      <c r="AY319" s="65"/>
      <c r="AZ319" s="53">
        <v>1601946000</v>
      </c>
      <c r="BA319" s="48">
        <v>16002794000</v>
      </c>
      <c r="BB319" s="48">
        <v>17019082000</v>
      </c>
      <c r="BC319" s="47">
        <v>539452000</v>
      </c>
      <c r="BD319" s="65">
        <v>256442000</v>
      </c>
      <c r="BE319" s="65"/>
      <c r="BF319" s="65">
        <v>77667000</v>
      </c>
      <c r="BG319" s="53">
        <v>205343000</v>
      </c>
      <c r="BH319" s="47">
        <v>177400000</v>
      </c>
      <c r="BI319" s="65">
        <v>95400000</v>
      </c>
      <c r="BJ319" s="65"/>
      <c r="BK319" s="53">
        <v>82000000</v>
      </c>
      <c r="BL319" s="47">
        <v>481000000</v>
      </c>
      <c r="BM319" s="65"/>
      <c r="BN319" s="65"/>
      <c r="BO319" s="65"/>
      <c r="BP319" s="65"/>
      <c r="BQ319" s="53">
        <v>481000000</v>
      </c>
      <c r="BR319" s="48">
        <v>1197852000</v>
      </c>
      <c r="BS319" s="47">
        <v>4789713000</v>
      </c>
      <c r="BT319" s="65"/>
      <c r="BU319" s="53"/>
      <c r="BV319" s="47">
        <v>5895787000</v>
      </c>
      <c r="BW319" s="65"/>
      <c r="BX319" s="65">
        <v>327300000</v>
      </c>
      <c r="BY319" s="65">
        <v>327300000</v>
      </c>
      <c r="BZ319" s="65"/>
      <c r="CA319" s="65"/>
      <c r="CB319" s="65">
        <v>113996000</v>
      </c>
      <c r="CC319" s="65">
        <v>1909495000</v>
      </c>
      <c r="CD319" s="65"/>
      <c r="CE319" s="65"/>
      <c r="CF319" s="53">
        <v>3544996000</v>
      </c>
      <c r="CG319" s="48">
        <v>10685500000</v>
      </c>
      <c r="CH319" s="74">
        <v>11883352000</v>
      </c>
      <c r="CI319" s="48"/>
      <c r="CJ319" s="47">
        <v>2614805000</v>
      </c>
      <c r="CK319" s="65">
        <v>2614805000</v>
      </c>
      <c r="CL319" s="65"/>
      <c r="CM319" s="53"/>
      <c r="CN319" s="38">
        <v>-5624000</v>
      </c>
      <c r="CO319" s="65">
        <v>2442511000</v>
      </c>
      <c r="CP319" s="53">
        <v>-45002000</v>
      </c>
      <c r="CQ319" s="38">
        <v>5006690000</v>
      </c>
      <c r="CR319" s="65">
        <v>129040000</v>
      </c>
      <c r="CS319" s="51">
        <v>5135730000</v>
      </c>
      <c r="CT319" s="48">
        <v>17019082000</v>
      </c>
    </row>
    <row r="320" spans="1:98" x14ac:dyDescent="0.2">
      <c r="A320" s="63" t="s">
        <v>967</v>
      </c>
      <c r="B320" s="63" t="s">
        <v>968</v>
      </c>
      <c r="C320" s="63" t="str">
        <f>VLOOKUP(A320,'[1]S&amp;P 500 Wikipedia'!A:D,3,FALSE)</f>
        <v>Materials</v>
      </c>
      <c r="D320" s="63">
        <v>256062</v>
      </c>
      <c r="E320" s="63" t="s">
        <v>16</v>
      </c>
      <c r="F320" s="63">
        <v>2017</v>
      </c>
      <c r="G320" s="63" t="s">
        <v>17</v>
      </c>
      <c r="H320" s="64">
        <v>43100</v>
      </c>
      <c r="I320" s="64">
        <v>43146</v>
      </c>
      <c r="J320" s="64">
        <v>43279</v>
      </c>
      <c r="K320" s="63">
        <v>253300000</v>
      </c>
      <c r="L320" s="63">
        <v>254500000</v>
      </c>
      <c r="M320" s="63" t="s">
        <v>2311</v>
      </c>
      <c r="N320" s="47">
        <v>1491000000</v>
      </c>
      <c r="O320" s="65">
        <v>1436000000</v>
      </c>
      <c r="P320" s="53">
        <v>55000000</v>
      </c>
      <c r="Q320" s="47">
        <v>2903000000</v>
      </c>
      <c r="R320" s="65"/>
      <c r="S320" s="53"/>
      <c r="T320" s="48"/>
      <c r="U320" s="47">
        <v>1730000000</v>
      </c>
      <c r="V320" s="65"/>
      <c r="W320" s="65"/>
      <c r="X320" s="65"/>
      <c r="Y320" s="53"/>
      <c r="Z320" s="48">
        <v>353000000</v>
      </c>
      <c r="AA320" s="48"/>
      <c r="AB320" s="48"/>
      <c r="AC320" s="48">
        <v>0</v>
      </c>
      <c r="AD320" s="48"/>
      <c r="AE320" s="48"/>
      <c r="AF320" s="48"/>
      <c r="AG320" s="48">
        <v>353000000</v>
      </c>
      <c r="AH320" s="48">
        <v>6477000000</v>
      </c>
      <c r="AI320" s="47">
        <v>2824000000</v>
      </c>
      <c r="AJ320" s="65">
        <v>2824000000</v>
      </c>
      <c r="AK320" s="53"/>
      <c r="AL320" s="47">
        <v>268000000</v>
      </c>
      <c r="AM320" s="65"/>
      <c r="AN320" s="65"/>
      <c r="AO320" s="53"/>
      <c r="AP320" s="47">
        <v>6969000000</v>
      </c>
      <c r="AQ320" s="65">
        <v>2045000000</v>
      </c>
      <c r="AR320" s="65">
        <v>3942000000</v>
      </c>
      <c r="AS320" s="65"/>
      <c r="AT320" s="65"/>
      <c r="AU320" s="65">
        <v>305000000</v>
      </c>
      <c r="AV320" s="65"/>
      <c r="AW320" s="65"/>
      <c r="AX320" s="65"/>
      <c r="AY320" s="65"/>
      <c r="AZ320" s="53">
        <v>677000000</v>
      </c>
      <c r="BA320" s="48">
        <v>10061000000</v>
      </c>
      <c r="BB320" s="48">
        <v>16538000000</v>
      </c>
      <c r="BC320" s="47">
        <v>3781000000</v>
      </c>
      <c r="BD320" s="65"/>
      <c r="BE320" s="65"/>
      <c r="BF320" s="65"/>
      <c r="BG320" s="53"/>
      <c r="BH320" s="47">
        <v>12000000</v>
      </c>
      <c r="BI320" s="65"/>
      <c r="BJ320" s="65"/>
      <c r="BK320" s="53"/>
      <c r="BL320" s="47">
        <v>102000000</v>
      </c>
      <c r="BM320" s="65"/>
      <c r="BN320" s="65"/>
      <c r="BO320" s="65"/>
      <c r="BP320" s="65"/>
      <c r="BQ320" s="53">
        <v>102000000</v>
      </c>
      <c r="BR320" s="48">
        <v>3895000000</v>
      </c>
      <c r="BS320" s="47">
        <v>4134000000</v>
      </c>
      <c r="BT320" s="65"/>
      <c r="BU320" s="53"/>
      <c r="BV320" s="47">
        <v>2837000000</v>
      </c>
      <c r="BW320" s="65"/>
      <c r="BX320" s="65">
        <v>1428000000</v>
      </c>
      <c r="BY320" s="65">
        <v>729000000</v>
      </c>
      <c r="BZ320" s="65">
        <v>699000000</v>
      </c>
      <c r="CA320" s="65"/>
      <c r="CB320" s="65"/>
      <c r="CC320" s="65">
        <v>442000000</v>
      </c>
      <c r="CD320" s="65"/>
      <c r="CE320" s="65"/>
      <c r="CF320" s="53">
        <v>967000000</v>
      </c>
      <c r="CG320" s="48">
        <v>6971000000</v>
      </c>
      <c r="CH320" s="74">
        <v>10866000000</v>
      </c>
      <c r="CI320" s="48"/>
      <c r="CJ320" s="47">
        <v>1725000000</v>
      </c>
      <c r="CK320" s="65"/>
      <c r="CL320" s="65"/>
      <c r="CM320" s="53"/>
      <c r="CN320" s="38">
        <v>-11251000000</v>
      </c>
      <c r="CO320" s="65">
        <v>17140000000</v>
      </c>
      <c r="CP320" s="53">
        <v>-2057000000</v>
      </c>
      <c r="CQ320" s="38">
        <v>5557000000</v>
      </c>
      <c r="CR320" s="65">
        <v>115000000</v>
      </c>
      <c r="CS320" s="51">
        <v>5672000000</v>
      </c>
      <c r="CT320" s="48">
        <v>16538000000</v>
      </c>
    </row>
    <row r="321" spans="1:98" x14ac:dyDescent="0.2">
      <c r="A321" s="63" t="s">
        <v>970</v>
      </c>
      <c r="B321" s="63" t="s">
        <v>971</v>
      </c>
      <c r="C321" s="63" t="str">
        <f>VLOOKUP(A321,'[1]S&amp;P 500 Wikipedia'!A:D,3,FALSE)</f>
        <v>Utilities</v>
      </c>
      <c r="D321" s="63">
        <v>26853</v>
      </c>
      <c r="E321" s="63" t="s">
        <v>16</v>
      </c>
      <c r="F321" s="63">
        <v>2017</v>
      </c>
      <c r="G321" s="63" t="s">
        <v>17</v>
      </c>
      <c r="H321" s="64">
        <v>43100</v>
      </c>
      <c r="I321" s="64">
        <v>43153</v>
      </c>
      <c r="J321" s="64">
        <v>43510</v>
      </c>
      <c r="K321" s="63">
        <v>689674000</v>
      </c>
      <c r="L321" s="63">
        <v>691155000</v>
      </c>
      <c r="M321" s="63" t="s">
        <v>1811</v>
      </c>
      <c r="N321" s="47">
        <v>485000000</v>
      </c>
      <c r="O321" s="65">
        <v>485000000</v>
      </c>
      <c r="P321" s="53"/>
      <c r="Q321" s="47">
        <v>681000000</v>
      </c>
      <c r="R321" s="65">
        <v>681000000</v>
      </c>
      <c r="S321" s="53"/>
      <c r="T321" s="48"/>
      <c r="U321" s="47">
        <v>320000000</v>
      </c>
      <c r="V321" s="65"/>
      <c r="W321" s="65"/>
      <c r="X321" s="65"/>
      <c r="Y321" s="53"/>
      <c r="Z321" s="48">
        <v>808000000</v>
      </c>
      <c r="AA321" s="48">
        <v>66000000</v>
      </c>
      <c r="AB321" s="48">
        <v>49000000</v>
      </c>
      <c r="AC321" s="48"/>
      <c r="AD321" s="48"/>
      <c r="AE321" s="48"/>
      <c r="AF321" s="48"/>
      <c r="AG321" s="48">
        <v>693000000</v>
      </c>
      <c r="AH321" s="48">
        <v>2294000000</v>
      </c>
      <c r="AI321" s="47">
        <v>33092000000</v>
      </c>
      <c r="AJ321" s="65">
        <v>39987000000</v>
      </c>
      <c r="AK321" s="53">
        <v>-6895000000</v>
      </c>
      <c r="AL321" s="47"/>
      <c r="AM321" s="65"/>
      <c r="AN321" s="65"/>
      <c r="AO321" s="53"/>
      <c r="AP321" s="47">
        <v>6093000000</v>
      </c>
      <c r="AQ321" s="65"/>
      <c r="AR321" s="65">
        <v>3258000000</v>
      </c>
      <c r="AS321" s="65">
        <v>697000000</v>
      </c>
      <c r="AT321" s="65"/>
      <c r="AU321" s="65"/>
      <c r="AV321" s="65"/>
      <c r="AW321" s="65"/>
      <c r="AX321" s="65"/>
      <c r="AY321" s="65"/>
      <c r="AZ321" s="53">
        <v>2138000000</v>
      </c>
      <c r="BA321" s="48">
        <v>39185000000</v>
      </c>
      <c r="BB321" s="48">
        <v>41479000000</v>
      </c>
      <c r="BC321" s="47">
        <v>1584000000</v>
      </c>
      <c r="BD321" s="65">
        <v>924000000</v>
      </c>
      <c r="BE321" s="65"/>
      <c r="BF321" s="65">
        <v>555000000</v>
      </c>
      <c r="BG321" s="53">
        <v>105000000</v>
      </c>
      <c r="BH321" s="47">
        <v>1428000000</v>
      </c>
      <c r="BI321" s="65">
        <v>1080000000</v>
      </c>
      <c r="BJ321" s="65"/>
      <c r="BK321" s="53">
        <v>348000000</v>
      </c>
      <c r="BL321" s="47">
        <v>1011000000</v>
      </c>
      <c r="BM321" s="65"/>
      <c r="BN321" s="65"/>
      <c r="BO321" s="65"/>
      <c r="BP321" s="65"/>
      <c r="BQ321" s="53">
        <v>1011000000</v>
      </c>
      <c r="BR321" s="48">
        <v>4023000000</v>
      </c>
      <c r="BS321" s="47">
        <v>19847000000</v>
      </c>
      <c r="BT321" s="65"/>
      <c r="BU321" s="53"/>
      <c r="BV321" s="47">
        <v>6848000000</v>
      </c>
      <c r="BW321" s="65"/>
      <c r="BX321" s="65">
        <v>800000000</v>
      </c>
      <c r="BY321" s="65">
        <v>800000000</v>
      </c>
      <c r="BZ321" s="65"/>
      <c r="CA321" s="65"/>
      <c r="CB321" s="65"/>
      <c r="CC321" s="65">
        <v>2462000000</v>
      </c>
      <c r="CD321" s="65"/>
      <c r="CE321" s="65"/>
      <c r="CF321" s="53">
        <v>3586000000</v>
      </c>
      <c r="CG321" s="48">
        <v>26695000000</v>
      </c>
      <c r="CH321" s="74">
        <v>30718000000</v>
      </c>
      <c r="CI321" s="48"/>
      <c r="CJ321" s="47">
        <v>10312000000</v>
      </c>
      <c r="CK321" s="65"/>
      <c r="CL321" s="65"/>
      <c r="CM321" s="53"/>
      <c r="CN321" s="38"/>
      <c r="CO321" s="65">
        <v>3871000000</v>
      </c>
      <c r="CP321" s="53">
        <v>-3422000000</v>
      </c>
      <c r="CQ321" s="38">
        <v>10761000000</v>
      </c>
      <c r="CR321" s="65"/>
      <c r="CS321" s="51">
        <v>10761000000</v>
      </c>
      <c r="CT321" s="48">
        <v>41479000000</v>
      </c>
    </row>
    <row r="322" spans="1:98" x14ac:dyDescent="0.2">
      <c r="A322" s="63" t="s">
        <v>949</v>
      </c>
      <c r="B322" s="63" t="s">
        <v>950</v>
      </c>
      <c r="C322" s="63" t="str">
        <f>VLOOKUP(A322,'[1]S&amp;P 500 Wikipedia'!A:D,3,FALSE)</f>
        <v>Health Care</v>
      </c>
      <c r="D322" s="63">
        <v>334568</v>
      </c>
      <c r="E322" s="63" t="s">
        <v>16</v>
      </c>
      <c r="F322" s="63">
        <v>2011</v>
      </c>
      <c r="G322" s="63" t="s">
        <v>17</v>
      </c>
      <c r="H322" s="64">
        <v>40724</v>
      </c>
      <c r="I322" s="64">
        <v>40771</v>
      </c>
      <c r="J322" s="64">
        <v>41137</v>
      </c>
      <c r="K322" s="63">
        <v>92685000</v>
      </c>
      <c r="L322" s="63">
        <v>93819000</v>
      </c>
      <c r="M322" s="63" t="s">
        <v>2584</v>
      </c>
      <c r="N322" s="47">
        <v>310104000</v>
      </c>
      <c r="O322" s="65">
        <v>310104000</v>
      </c>
      <c r="P322" s="53"/>
      <c r="Q322" s="47">
        <v>477851000</v>
      </c>
      <c r="R322" s="65">
        <v>477851000</v>
      </c>
      <c r="S322" s="53"/>
      <c r="T322" s="48"/>
      <c r="U322" s="47">
        <v>505576000</v>
      </c>
      <c r="V322" s="65"/>
      <c r="W322" s="65"/>
      <c r="X322" s="65"/>
      <c r="Y322" s="53"/>
      <c r="Z322" s="48">
        <v>83762000</v>
      </c>
      <c r="AA322" s="48">
        <v>50350000</v>
      </c>
      <c r="AB322" s="48"/>
      <c r="AC322" s="48"/>
      <c r="AD322" s="48">
        <v>30474000</v>
      </c>
      <c r="AE322" s="48">
        <v>370000</v>
      </c>
      <c r="AF322" s="48">
        <v>2568000</v>
      </c>
      <c r="AG322" s="48"/>
      <c r="AH322" s="48">
        <v>1377293000</v>
      </c>
      <c r="AI322" s="47">
        <v>507308000</v>
      </c>
      <c r="AJ322" s="65">
        <v>1005798000</v>
      </c>
      <c r="AK322" s="53">
        <v>-498490000</v>
      </c>
      <c r="AL322" s="47"/>
      <c r="AM322" s="65"/>
      <c r="AN322" s="65"/>
      <c r="AO322" s="53"/>
      <c r="AP322" s="47">
        <v>1304620000</v>
      </c>
      <c r="AQ322" s="65"/>
      <c r="AR322" s="65">
        <v>644902000</v>
      </c>
      <c r="AS322" s="65">
        <v>567573000</v>
      </c>
      <c r="AT322" s="65"/>
      <c r="AU322" s="65">
        <v>10531000</v>
      </c>
      <c r="AV322" s="65"/>
      <c r="AW322" s="65"/>
      <c r="AX322" s="65"/>
      <c r="AY322" s="65"/>
      <c r="AZ322" s="53">
        <v>81614000</v>
      </c>
      <c r="BA322" s="48">
        <v>1811928000</v>
      </c>
      <c r="BB322" s="48">
        <v>3189221000</v>
      </c>
      <c r="BC322" s="47">
        <v>502717000</v>
      </c>
      <c r="BD322" s="65">
        <v>343278000</v>
      </c>
      <c r="BE322" s="65">
        <v>10551000</v>
      </c>
      <c r="BF322" s="65"/>
      <c r="BG322" s="53">
        <v>148888000</v>
      </c>
      <c r="BH322" s="47">
        <v>17770000</v>
      </c>
      <c r="BI322" s="65">
        <v>2770000</v>
      </c>
      <c r="BJ322" s="65"/>
      <c r="BK322" s="53">
        <v>15000000</v>
      </c>
      <c r="BL322" s="47">
        <v>85548000</v>
      </c>
      <c r="BM322" s="65"/>
      <c r="BN322" s="65"/>
      <c r="BO322" s="65"/>
      <c r="BP322" s="65">
        <v>4093000</v>
      </c>
      <c r="BQ322" s="53">
        <v>81455000</v>
      </c>
      <c r="BR322" s="48">
        <v>606035000</v>
      </c>
      <c r="BS322" s="47">
        <v>875000000</v>
      </c>
      <c r="BT322" s="65">
        <v>875000000</v>
      </c>
      <c r="BU322" s="53"/>
      <c r="BV322" s="47">
        <v>177199000</v>
      </c>
      <c r="BW322" s="65"/>
      <c r="BX322" s="65"/>
      <c r="BY322" s="65"/>
      <c r="BZ322" s="65"/>
      <c r="CA322" s="65"/>
      <c r="CB322" s="65"/>
      <c r="CC322" s="65">
        <v>10601000</v>
      </c>
      <c r="CD322" s="65"/>
      <c r="CE322" s="65"/>
      <c r="CF322" s="53">
        <v>166598000</v>
      </c>
      <c r="CG322" s="48">
        <v>1052199000</v>
      </c>
      <c r="CH322" s="74">
        <v>1658234000</v>
      </c>
      <c r="CI322" s="48">
        <v>0</v>
      </c>
      <c r="CJ322" s="47">
        <v>467661000</v>
      </c>
      <c r="CK322" s="65">
        <v>467661000</v>
      </c>
      <c r="CL322" s="65"/>
      <c r="CM322" s="53"/>
      <c r="CN322" s="38"/>
      <c r="CO322" s="65">
        <v>934333000</v>
      </c>
      <c r="CP322" s="53">
        <v>127050000</v>
      </c>
      <c r="CQ322" s="38">
        <v>1529044000</v>
      </c>
      <c r="CR322" s="65">
        <v>1943000</v>
      </c>
      <c r="CS322" s="51">
        <v>1530987000</v>
      </c>
      <c r="CT322" s="48">
        <v>3189221000</v>
      </c>
    </row>
    <row r="323" spans="1:98" x14ac:dyDescent="0.2">
      <c r="A323" s="63" t="s">
        <v>982</v>
      </c>
      <c r="B323" s="63" t="s">
        <v>983</v>
      </c>
      <c r="C323" s="63" t="str">
        <f>VLOOKUP(A323,'[1]S&amp;P 500 Wikipedia'!A:D,3,FALSE)</f>
        <v>Real Estate</v>
      </c>
      <c r="D323" s="63">
        <v>378204</v>
      </c>
      <c r="E323" s="63" t="s">
        <v>16</v>
      </c>
      <c r="F323" s="63">
        <v>2017</v>
      </c>
      <c r="G323" s="63" t="s">
        <v>17</v>
      </c>
      <c r="H323" s="64">
        <v>43100</v>
      </c>
      <c r="I323" s="64">
        <v>43160</v>
      </c>
      <c r="J323" s="64">
        <v>43313</v>
      </c>
      <c r="K323" s="63">
        <v>173771000</v>
      </c>
      <c r="L323" s="63">
        <v>174220000</v>
      </c>
      <c r="M323" s="63" t="s">
        <v>2585</v>
      </c>
      <c r="N323" s="47">
        <v>433376000</v>
      </c>
      <c r="O323" s="65">
        <v>433376000</v>
      </c>
      <c r="P323" s="53"/>
      <c r="Q323" s="47"/>
      <c r="R323" s="65"/>
      <c r="S323" s="53"/>
      <c r="T323" s="48"/>
      <c r="U323" s="47"/>
      <c r="V323" s="65"/>
      <c r="W323" s="65"/>
      <c r="X323" s="65"/>
      <c r="Y323" s="53"/>
      <c r="Z323" s="48"/>
      <c r="AA323" s="48"/>
      <c r="AB323" s="48"/>
      <c r="AC323" s="48"/>
      <c r="AD323" s="48"/>
      <c r="AE323" s="48"/>
      <c r="AF323" s="48"/>
      <c r="AG323" s="48"/>
      <c r="AH323" s="48">
        <v>433376000</v>
      </c>
      <c r="AI323" s="47">
        <v>9230099000</v>
      </c>
      <c r="AJ323" s="65">
        <v>14930430000</v>
      </c>
      <c r="AK323" s="53">
        <v>-5700331000</v>
      </c>
      <c r="AL323" s="47"/>
      <c r="AM323" s="65"/>
      <c r="AN323" s="65"/>
      <c r="AO323" s="53"/>
      <c r="AP323" s="47">
        <v>1069417000</v>
      </c>
      <c r="AQ323" s="65">
        <v>214957000</v>
      </c>
      <c r="AR323" s="65"/>
      <c r="AS323" s="65"/>
      <c r="AT323" s="65"/>
      <c r="AU323" s="65"/>
      <c r="AV323" s="65"/>
      <c r="AW323" s="65"/>
      <c r="AX323" s="65"/>
      <c r="AY323" s="65">
        <v>724173000</v>
      </c>
      <c r="AZ323" s="53">
        <v>130287000</v>
      </c>
      <c r="BA323" s="48">
        <v>10299516000</v>
      </c>
      <c r="BB323" s="48">
        <v>10732892000</v>
      </c>
      <c r="BC323" s="47">
        <v>337201000</v>
      </c>
      <c r="BD323" s="65">
        <v>337201000</v>
      </c>
      <c r="BE323" s="65"/>
      <c r="BF323" s="65"/>
      <c r="BG323" s="53"/>
      <c r="BH323" s="47"/>
      <c r="BI323" s="65"/>
      <c r="BJ323" s="65"/>
      <c r="BK323" s="53"/>
      <c r="BL323" s="47"/>
      <c r="BM323" s="65"/>
      <c r="BN323" s="65"/>
      <c r="BO323" s="65"/>
      <c r="BP323" s="65"/>
      <c r="BQ323" s="53"/>
      <c r="BR323" s="48">
        <v>337201000</v>
      </c>
      <c r="BS323" s="47">
        <v>1431322000</v>
      </c>
      <c r="BT323" s="65">
        <v>1431322000</v>
      </c>
      <c r="BU323" s="53"/>
      <c r="BV323" s="47">
        <v>0</v>
      </c>
      <c r="BW323" s="65"/>
      <c r="BX323" s="65"/>
      <c r="BY323" s="65"/>
      <c r="BZ323" s="65"/>
      <c r="CA323" s="65"/>
      <c r="CB323" s="65"/>
      <c r="CC323" s="65"/>
      <c r="CD323" s="65"/>
      <c r="CE323" s="65"/>
      <c r="CF323" s="53">
        <v>0</v>
      </c>
      <c r="CG323" s="48">
        <v>1431322000</v>
      </c>
      <c r="CH323" s="74">
        <v>1768523000</v>
      </c>
      <c r="CI323" s="48">
        <v>4025000000</v>
      </c>
      <c r="CJ323" s="47">
        <v>5665784000</v>
      </c>
      <c r="CK323" s="65">
        <v>17385000</v>
      </c>
      <c r="CL323" s="65">
        <v>5648399000</v>
      </c>
      <c r="CM323" s="53"/>
      <c r="CN323" s="38"/>
      <c r="CO323" s="65">
        <v>-675711000</v>
      </c>
      <c r="CP323" s="53">
        <v>-75064000</v>
      </c>
      <c r="CQ323" s="38">
        <v>8940009000</v>
      </c>
      <c r="CR323" s="65">
        <v>24360000</v>
      </c>
      <c r="CS323" s="51">
        <v>8964369000</v>
      </c>
      <c r="CT323" s="48">
        <v>10732892000</v>
      </c>
    </row>
    <row r="324" spans="1:98" x14ac:dyDescent="0.2">
      <c r="A324" s="63" t="s">
        <v>958</v>
      </c>
      <c r="B324" s="63" t="s">
        <v>959</v>
      </c>
      <c r="C324" s="63" t="str">
        <f>VLOOKUP(A324,'[1]S&amp;P 500 Wikipedia'!A:D,3,FALSE)</f>
        <v>Energy</v>
      </c>
      <c r="D324" s="63">
        <v>353084</v>
      </c>
      <c r="E324" s="63" t="s">
        <v>16</v>
      </c>
      <c r="F324" s="63">
        <v>2017</v>
      </c>
      <c r="G324" s="63" t="s">
        <v>17</v>
      </c>
      <c r="H324" s="64">
        <v>43100</v>
      </c>
      <c r="I324" s="64">
        <v>43154</v>
      </c>
      <c r="J324" s="64">
        <v>43308</v>
      </c>
      <c r="K324" s="63">
        <v>508005000</v>
      </c>
      <c r="L324" s="63">
        <v>513392000</v>
      </c>
      <c r="M324" s="63" t="s">
        <v>2586</v>
      </c>
      <c r="N324" s="47">
        <v>3119000000</v>
      </c>
      <c r="O324" s="65">
        <v>3119000000</v>
      </c>
      <c r="P324" s="53"/>
      <c r="Q324" s="47">
        <v>6424000000</v>
      </c>
      <c r="R324" s="65"/>
      <c r="S324" s="53"/>
      <c r="T324" s="48"/>
      <c r="U324" s="47">
        <v>3395000000</v>
      </c>
      <c r="V324" s="65"/>
      <c r="W324" s="65"/>
      <c r="X324" s="65"/>
      <c r="Y324" s="53"/>
      <c r="Z324" s="48">
        <v>1452000000</v>
      </c>
      <c r="AA324" s="48">
        <v>370000000</v>
      </c>
      <c r="AB324" s="48"/>
      <c r="AC324" s="48"/>
      <c r="AD324" s="48"/>
      <c r="AE324" s="48"/>
      <c r="AF324" s="48"/>
      <c r="AG324" s="48">
        <v>1082000000</v>
      </c>
      <c r="AH324" s="48">
        <v>14390000000</v>
      </c>
      <c r="AI324" s="47">
        <v>21460000000</v>
      </c>
      <c r="AJ324" s="65"/>
      <c r="AK324" s="53"/>
      <c r="AL324" s="47">
        <v>13941000000</v>
      </c>
      <c r="AM324" s="65"/>
      <c r="AN324" s="65"/>
      <c r="AO324" s="53"/>
      <c r="AP324" s="47">
        <v>4580000000</v>
      </c>
      <c r="AQ324" s="65">
        <v>876000000</v>
      </c>
      <c r="AR324" s="65">
        <v>3270000000</v>
      </c>
      <c r="AS324" s="65"/>
      <c r="AT324" s="65"/>
      <c r="AU324" s="65"/>
      <c r="AV324" s="65"/>
      <c r="AW324" s="65"/>
      <c r="AX324" s="65"/>
      <c r="AY324" s="65"/>
      <c r="AZ324" s="53">
        <v>434000000</v>
      </c>
      <c r="BA324" s="48">
        <v>39981000000</v>
      </c>
      <c r="BB324" s="48">
        <v>54371000000</v>
      </c>
      <c r="BC324" s="47">
        <v>9029000000</v>
      </c>
      <c r="BD324" s="65">
        <v>7242000000</v>
      </c>
      <c r="BE324" s="65"/>
      <c r="BF324" s="65"/>
      <c r="BG324" s="53">
        <v>1787000000</v>
      </c>
      <c r="BH324" s="47">
        <v>41000000</v>
      </c>
      <c r="BI324" s="65"/>
      <c r="BJ324" s="65"/>
      <c r="BK324" s="53"/>
      <c r="BL324" s="47">
        <v>1037000000</v>
      </c>
      <c r="BM324" s="65"/>
      <c r="BN324" s="65"/>
      <c r="BO324" s="65"/>
      <c r="BP324" s="65"/>
      <c r="BQ324" s="53">
        <v>1037000000</v>
      </c>
      <c r="BR324" s="48">
        <v>10107000000</v>
      </c>
      <c r="BS324" s="47">
        <v>10069000000</v>
      </c>
      <c r="BT324" s="65"/>
      <c r="BU324" s="53"/>
      <c r="BV324" s="47">
        <v>6767000000</v>
      </c>
      <c r="BW324" s="65"/>
      <c r="BX324" s="65">
        <v>884000000</v>
      </c>
      <c r="BY324" s="65"/>
      <c r="BZ324" s="65"/>
      <c r="CA324" s="65"/>
      <c r="CB324" s="65"/>
      <c r="CC324" s="65">
        <v>5008000000</v>
      </c>
      <c r="CD324" s="65"/>
      <c r="CE324" s="65"/>
      <c r="CF324" s="53">
        <v>875000000</v>
      </c>
      <c r="CG324" s="48">
        <v>16836000000</v>
      </c>
      <c r="CH324" s="74">
        <v>26943000000</v>
      </c>
      <c r="CI324" s="48"/>
      <c r="CJ324" s="47">
        <v>19774000000</v>
      </c>
      <c r="CK324" s="65"/>
      <c r="CL324" s="65"/>
      <c r="CM324" s="53"/>
      <c r="CN324" s="38">
        <v>-10378000000</v>
      </c>
      <c r="CO324" s="65">
        <v>16306000000</v>
      </c>
      <c r="CP324" s="53">
        <v>-617000000</v>
      </c>
      <c r="CQ324" s="38">
        <v>25085000000</v>
      </c>
      <c r="CR324" s="65">
        <v>2343000000</v>
      </c>
      <c r="CS324" s="51">
        <v>27428000000</v>
      </c>
      <c r="CT324" s="48">
        <v>54371000000</v>
      </c>
    </row>
    <row r="325" spans="1:98" x14ac:dyDescent="0.2">
      <c r="A325" s="63" t="s">
        <v>988</v>
      </c>
      <c r="B325" s="63" t="s">
        <v>989</v>
      </c>
      <c r="C325" s="63" t="str">
        <f>VLOOKUP(A325,'[1]S&amp;P 500 Wikipedia'!A:D,3,FALSE)</f>
        <v>Consumer Discretionary</v>
      </c>
      <c r="D325" s="63">
        <v>46764</v>
      </c>
      <c r="E325" s="63" t="s">
        <v>16</v>
      </c>
      <c r="F325" s="63">
        <v>2017</v>
      </c>
      <c r="G325" s="63" t="s">
        <v>17</v>
      </c>
      <c r="H325" s="64">
        <v>43159</v>
      </c>
      <c r="I325" s="64">
        <v>43189</v>
      </c>
      <c r="J325" s="64">
        <v>43262</v>
      </c>
      <c r="K325" s="63">
        <v>77100000</v>
      </c>
      <c r="L325" s="63">
        <v>78200000</v>
      </c>
      <c r="M325" s="63" t="s">
        <v>2587</v>
      </c>
      <c r="N325" s="47">
        <v>493900000</v>
      </c>
      <c r="O325" s="65">
        <v>493900000</v>
      </c>
      <c r="P325" s="53"/>
      <c r="Q325" s="47">
        <v>658500000</v>
      </c>
      <c r="R325" s="65">
        <v>658500000</v>
      </c>
      <c r="S325" s="53"/>
      <c r="T325" s="48"/>
      <c r="U325" s="47">
        <v>1591300000</v>
      </c>
      <c r="V325" s="65"/>
      <c r="W325" s="65"/>
      <c r="X325" s="65"/>
      <c r="Y325" s="53"/>
      <c r="Z325" s="48">
        <v>287100000</v>
      </c>
      <c r="AA325" s="48">
        <v>184500000</v>
      </c>
      <c r="AB325" s="48"/>
      <c r="AC325" s="48"/>
      <c r="AD325" s="48"/>
      <c r="AE325" s="48"/>
      <c r="AF325" s="48"/>
      <c r="AG325" s="48">
        <v>102600000</v>
      </c>
      <c r="AH325" s="48">
        <v>3030800000</v>
      </c>
      <c r="AI325" s="47">
        <v>899800000</v>
      </c>
      <c r="AJ325" s="65"/>
      <c r="AK325" s="53"/>
      <c r="AL325" s="47"/>
      <c r="AM325" s="65"/>
      <c r="AN325" s="65"/>
      <c r="AO325" s="53"/>
      <c r="AP325" s="47">
        <v>7955100000</v>
      </c>
      <c r="AQ325" s="65">
        <v>2928400000</v>
      </c>
      <c r="AR325" s="65">
        <v>3834700000</v>
      </c>
      <c r="AS325" s="65">
        <v>798200000</v>
      </c>
      <c r="AT325" s="65"/>
      <c r="AU325" s="65"/>
      <c r="AV325" s="65"/>
      <c r="AW325" s="65"/>
      <c r="AX325" s="65"/>
      <c r="AY325" s="65"/>
      <c r="AZ325" s="53">
        <v>393800000</v>
      </c>
      <c r="BA325" s="48">
        <v>8854900000</v>
      </c>
      <c r="BB325" s="48">
        <v>11885700000</v>
      </c>
      <c r="BC325" s="47">
        <v>1812900000</v>
      </c>
      <c r="BD325" s="65">
        <v>889800000</v>
      </c>
      <c r="BE325" s="65"/>
      <c r="BF325" s="65"/>
      <c r="BG325" s="53">
        <v>923100000</v>
      </c>
      <c r="BH325" s="47">
        <v>19500000</v>
      </c>
      <c r="BI325" s="65"/>
      <c r="BJ325" s="65"/>
      <c r="BK325" s="53"/>
      <c r="BL325" s="47">
        <v>39200000</v>
      </c>
      <c r="BM325" s="65">
        <v>39200000</v>
      </c>
      <c r="BN325" s="65"/>
      <c r="BO325" s="65"/>
      <c r="BP325" s="65"/>
      <c r="BQ325" s="53"/>
      <c r="BR325" s="48">
        <v>1871600000</v>
      </c>
      <c r="BS325" s="47">
        <v>3061300000</v>
      </c>
      <c r="BT325" s="65"/>
      <c r="BU325" s="53"/>
      <c r="BV325" s="47">
        <v>1414400000</v>
      </c>
      <c r="BW325" s="65"/>
      <c r="BX325" s="65"/>
      <c r="BY325" s="65"/>
      <c r="BZ325" s="65"/>
      <c r="CA325" s="65"/>
      <c r="CB325" s="65"/>
      <c r="CC325" s="65"/>
      <c r="CD325" s="65"/>
      <c r="CE325" s="65"/>
      <c r="CF325" s="53">
        <v>1414400000</v>
      </c>
      <c r="CG325" s="48">
        <v>4475700000</v>
      </c>
      <c r="CH325" s="74">
        <v>6347300000</v>
      </c>
      <c r="CI325" s="48">
        <v>0</v>
      </c>
      <c r="CJ325" s="47">
        <v>3026100000</v>
      </c>
      <c r="CK325" s="65"/>
      <c r="CL325" s="65"/>
      <c r="CM325" s="53"/>
      <c r="CN325" s="38">
        <v>-793400000</v>
      </c>
      <c r="CO325" s="65">
        <v>3625200000</v>
      </c>
      <c r="CP325" s="53">
        <v>-321500000</v>
      </c>
      <c r="CQ325" s="38">
        <v>5536400000</v>
      </c>
      <c r="CR325" s="65">
        <v>2000000</v>
      </c>
      <c r="CS325" s="51">
        <v>5538400000</v>
      </c>
      <c r="CT325" s="48">
        <v>11885700000</v>
      </c>
    </row>
    <row r="326" spans="1:98" x14ac:dyDescent="0.2">
      <c r="A326" s="63" t="s">
        <v>997</v>
      </c>
      <c r="B326" s="63" t="s">
        <v>998</v>
      </c>
      <c r="C326" s="63" t="str">
        <f>VLOOKUP(A326,'[1]S&amp;P 500 Wikipedia'!A:D,3,FALSE)</f>
        <v>Industrials</v>
      </c>
      <c r="D326" s="63">
        <v>378205</v>
      </c>
      <c r="E326" s="63" t="s">
        <v>16</v>
      </c>
      <c r="F326" s="63">
        <v>2017</v>
      </c>
      <c r="G326" s="63" t="s">
        <v>17</v>
      </c>
      <c r="H326" s="64">
        <v>43100</v>
      </c>
      <c r="I326" s="64">
        <v>43159</v>
      </c>
      <c r="J326" s="64">
        <v>43319</v>
      </c>
      <c r="K326" s="63">
        <v>156754000</v>
      </c>
      <c r="L326" s="63">
        <v>158667000</v>
      </c>
      <c r="M326" s="63" t="s">
        <v>2588</v>
      </c>
      <c r="N326" s="47">
        <v>138285000</v>
      </c>
      <c r="O326" s="65">
        <v>138285000</v>
      </c>
      <c r="P326" s="53"/>
      <c r="Q326" s="47">
        <v>1985077000</v>
      </c>
      <c r="R326" s="65">
        <v>1985077000</v>
      </c>
      <c r="S326" s="53"/>
      <c r="T326" s="48"/>
      <c r="U326" s="47">
        <v>80890000</v>
      </c>
      <c r="V326" s="65"/>
      <c r="W326" s="65"/>
      <c r="X326" s="65"/>
      <c r="Y326" s="53"/>
      <c r="Z326" s="48">
        <v>665655000</v>
      </c>
      <c r="AA326" s="48">
        <v>168363000</v>
      </c>
      <c r="AB326" s="48"/>
      <c r="AC326" s="48"/>
      <c r="AD326" s="48"/>
      <c r="AE326" s="48"/>
      <c r="AF326" s="48"/>
      <c r="AG326" s="48">
        <v>497292000</v>
      </c>
      <c r="AH326" s="48">
        <v>2869907000</v>
      </c>
      <c r="AI326" s="47">
        <v>1288602000</v>
      </c>
      <c r="AJ326" s="65"/>
      <c r="AK326" s="53"/>
      <c r="AL326" s="47"/>
      <c r="AM326" s="65"/>
      <c r="AN326" s="65"/>
      <c r="AO326" s="53"/>
      <c r="AP326" s="47">
        <v>2321645000</v>
      </c>
      <c r="AQ326" s="65"/>
      <c r="AR326" s="65">
        <v>1868600000</v>
      </c>
      <c r="AS326" s="65">
        <v>263179000</v>
      </c>
      <c r="AT326" s="65"/>
      <c r="AU326" s="65"/>
      <c r="AV326" s="65"/>
      <c r="AW326" s="65"/>
      <c r="AX326" s="65"/>
      <c r="AY326" s="65"/>
      <c r="AZ326" s="53">
        <v>189866000</v>
      </c>
      <c r="BA326" s="48">
        <v>3610247000</v>
      </c>
      <c r="BB326" s="48">
        <v>6480154000</v>
      </c>
      <c r="BC326" s="47">
        <v>1057460000</v>
      </c>
      <c r="BD326" s="65">
        <v>1057460000</v>
      </c>
      <c r="BE326" s="65"/>
      <c r="BF326" s="65"/>
      <c r="BG326" s="53"/>
      <c r="BH326" s="47">
        <v>1220000</v>
      </c>
      <c r="BI326" s="65"/>
      <c r="BJ326" s="65"/>
      <c r="BK326" s="53"/>
      <c r="BL326" s="47">
        <v>433387000</v>
      </c>
      <c r="BM326" s="65"/>
      <c r="BN326" s="65"/>
      <c r="BO326" s="65"/>
      <c r="BP326" s="65"/>
      <c r="BQ326" s="53">
        <v>433387000</v>
      </c>
      <c r="BR326" s="48">
        <v>1492067000</v>
      </c>
      <c r="BS326" s="47">
        <v>670721000</v>
      </c>
      <c r="BT326" s="65"/>
      <c r="BU326" s="53"/>
      <c r="BV326" s="47">
        <v>521737000</v>
      </c>
      <c r="BW326" s="65"/>
      <c r="BX326" s="65"/>
      <c r="BY326" s="65"/>
      <c r="BZ326" s="65"/>
      <c r="CA326" s="65"/>
      <c r="CB326" s="65"/>
      <c r="CC326" s="65">
        <v>179381000</v>
      </c>
      <c r="CD326" s="65"/>
      <c r="CE326" s="65"/>
      <c r="CF326" s="53">
        <v>342356000</v>
      </c>
      <c r="CG326" s="48">
        <v>1192458000</v>
      </c>
      <c r="CH326" s="74">
        <v>2684525000</v>
      </c>
      <c r="CI326" s="48"/>
      <c r="CJ326" s="47">
        <v>1889358000</v>
      </c>
      <c r="CK326" s="65"/>
      <c r="CL326" s="65"/>
      <c r="CM326" s="53"/>
      <c r="CN326" s="38">
        <v>-85451000</v>
      </c>
      <c r="CO326" s="65">
        <v>2191059000</v>
      </c>
      <c r="CP326" s="53">
        <v>-203395000</v>
      </c>
      <c r="CQ326" s="38">
        <v>3791571000</v>
      </c>
      <c r="CR326" s="65">
        <v>4058000</v>
      </c>
      <c r="CS326" s="51">
        <v>3795629000</v>
      </c>
      <c r="CT326" s="48">
        <v>6480154000</v>
      </c>
    </row>
    <row r="327" spans="1:98" x14ac:dyDescent="0.2">
      <c r="A327" s="63" t="s">
        <v>964</v>
      </c>
      <c r="B327" s="63" t="s">
        <v>965</v>
      </c>
      <c r="C327" s="63" t="str">
        <f>VLOOKUP(A327,'[1]S&amp;P 500 Wikipedia'!A:D,3,FALSE)</f>
        <v>Energy</v>
      </c>
      <c r="D327" s="63">
        <v>378199</v>
      </c>
      <c r="E327" s="63" t="s">
        <v>16</v>
      </c>
      <c r="F327" s="63">
        <v>2017</v>
      </c>
      <c r="G327" s="63" t="s">
        <v>17</v>
      </c>
      <c r="H327" s="64">
        <v>43100</v>
      </c>
      <c r="I327" s="64">
        <v>43151</v>
      </c>
      <c r="J327" s="64">
        <v>43224</v>
      </c>
      <c r="K327" s="63">
        <v>170000000</v>
      </c>
      <c r="L327" s="63">
        <v>170000000</v>
      </c>
      <c r="M327" s="63" t="s">
        <v>2589</v>
      </c>
      <c r="N327" s="47">
        <v>2109000000</v>
      </c>
      <c r="O327" s="65">
        <v>896000000</v>
      </c>
      <c r="P327" s="53">
        <v>1213000000</v>
      </c>
      <c r="Q327" s="47">
        <v>644000000</v>
      </c>
      <c r="R327" s="65">
        <v>644000000</v>
      </c>
      <c r="S327" s="53"/>
      <c r="T327" s="48"/>
      <c r="U327" s="47">
        <v>212000000</v>
      </c>
      <c r="V327" s="65"/>
      <c r="W327" s="65"/>
      <c r="X327" s="65"/>
      <c r="Y327" s="53"/>
      <c r="Z327" s="48">
        <v>42000000</v>
      </c>
      <c r="AA327" s="48"/>
      <c r="AB327" s="48">
        <v>11000000</v>
      </c>
      <c r="AC327" s="48">
        <v>0</v>
      </c>
      <c r="AD327" s="48"/>
      <c r="AE327" s="48">
        <v>7000000</v>
      </c>
      <c r="AF327" s="48"/>
      <c r="AG327" s="48">
        <v>24000000</v>
      </c>
      <c r="AH327" s="48">
        <v>3007000000</v>
      </c>
      <c r="AI327" s="47">
        <v>13528000000</v>
      </c>
      <c r="AJ327" s="65">
        <v>22724000000</v>
      </c>
      <c r="AK327" s="53">
        <v>-9196000000</v>
      </c>
      <c r="AL327" s="47">
        <v>66000000</v>
      </c>
      <c r="AM327" s="65">
        <v>66000000</v>
      </c>
      <c r="AN327" s="65"/>
      <c r="AO327" s="53"/>
      <c r="AP327" s="47">
        <v>402000000</v>
      </c>
      <c r="AQ327" s="65"/>
      <c r="AR327" s="65">
        <v>270000000</v>
      </c>
      <c r="AS327" s="65"/>
      <c r="AT327" s="65"/>
      <c r="AU327" s="65"/>
      <c r="AV327" s="65"/>
      <c r="AW327" s="65"/>
      <c r="AX327" s="65"/>
      <c r="AY327" s="65"/>
      <c r="AZ327" s="53">
        <v>132000000</v>
      </c>
      <c r="BA327" s="48">
        <v>13996000000</v>
      </c>
      <c r="BB327" s="48">
        <v>17003000000</v>
      </c>
      <c r="BC327" s="47">
        <v>1233000000</v>
      </c>
      <c r="BD327" s="65">
        <v>1174000000</v>
      </c>
      <c r="BE327" s="65">
        <v>0</v>
      </c>
      <c r="BF327" s="65">
        <v>59000000</v>
      </c>
      <c r="BG327" s="53"/>
      <c r="BH327" s="47">
        <v>449000000</v>
      </c>
      <c r="BI327" s="65"/>
      <c r="BJ327" s="65"/>
      <c r="BK327" s="53"/>
      <c r="BL327" s="47">
        <v>446000000</v>
      </c>
      <c r="BM327" s="65"/>
      <c r="BN327" s="65">
        <v>232000000</v>
      </c>
      <c r="BO327" s="65"/>
      <c r="BP327" s="65"/>
      <c r="BQ327" s="53">
        <v>214000000</v>
      </c>
      <c r="BR327" s="48">
        <v>2128000000</v>
      </c>
      <c r="BS327" s="47">
        <v>2283000000</v>
      </c>
      <c r="BT327" s="65"/>
      <c r="BU327" s="53"/>
      <c r="BV327" s="47">
        <v>1313000000</v>
      </c>
      <c r="BW327" s="65"/>
      <c r="BX327" s="65"/>
      <c r="BY327" s="65"/>
      <c r="BZ327" s="65"/>
      <c r="CA327" s="65"/>
      <c r="CB327" s="65"/>
      <c r="CC327" s="65">
        <v>899000000</v>
      </c>
      <c r="CD327" s="65">
        <v>23000000</v>
      </c>
      <c r="CE327" s="65"/>
      <c r="CF327" s="53">
        <v>391000000</v>
      </c>
      <c r="CG327" s="48">
        <v>3596000000</v>
      </c>
      <c r="CH327" s="74">
        <v>5724000000</v>
      </c>
      <c r="CI327" s="48"/>
      <c r="CJ327" s="47">
        <v>8976000000</v>
      </c>
      <c r="CK327" s="65"/>
      <c r="CL327" s="65"/>
      <c r="CM327" s="53"/>
      <c r="CN327" s="38">
        <v>-249000000</v>
      </c>
      <c r="CO327" s="65">
        <v>2547000000</v>
      </c>
      <c r="CP327" s="53"/>
      <c r="CQ327" s="38">
        <v>11274000000</v>
      </c>
      <c r="CR327" s="65">
        <v>5000000</v>
      </c>
      <c r="CS327" s="51">
        <v>11279000000</v>
      </c>
      <c r="CT327" s="48">
        <v>17003000000</v>
      </c>
    </row>
    <row r="328" spans="1:98" x14ac:dyDescent="0.2">
      <c r="A328" s="63" t="s">
        <v>937</v>
      </c>
      <c r="B328" s="63" t="s">
        <v>938</v>
      </c>
      <c r="C328" s="63" t="str">
        <f>VLOOKUP(A328,'[1]S&amp;P 500 Wikipedia'!A:D,3,FALSE)</f>
        <v>Information Technology</v>
      </c>
      <c r="D328" s="63">
        <v>109664</v>
      </c>
      <c r="E328" s="63" t="s">
        <v>16</v>
      </c>
      <c r="F328" s="63">
        <v>2017</v>
      </c>
      <c r="G328" s="63" t="s">
        <v>17</v>
      </c>
      <c r="H328" s="64">
        <v>43100</v>
      </c>
      <c r="I328" s="64">
        <v>43138</v>
      </c>
      <c r="J328" s="64">
        <v>43503</v>
      </c>
      <c r="K328" s="63">
        <v>1205000000</v>
      </c>
      <c r="L328" s="63">
        <v>1230000000</v>
      </c>
      <c r="M328" s="63" t="s">
        <v>1814</v>
      </c>
      <c r="N328" s="47">
        <v>5695000000</v>
      </c>
      <c r="O328" s="65">
        <v>2883000000</v>
      </c>
      <c r="P328" s="53">
        <v>2812000000</v>
      </c>
      <c r="Q328" s="47">
        <v>24923000000</v>
      </c>
      <c r="R328" s="65">
        <v>283000000</v>
      </c>
      <c r="S328" s="53">
        <v>24640000000</v>
      </c>
      <c r="T328" s="48"/>
      <c r="U328" s="47"/>
      <c r="V328" s="65"/>
      <c r="W328" s="65"/>
      <c r="X328" s="65"/>
      <c r="Y328" s="53"/>
      <c r="Z328" s="48">
        <v>2027000000</v>
      </c>
      <c r="AA328" s="48">
        <v>713000000</v>
      </c>
      <c r="AB328" s="48"/>
      <c r="AC328" s="48"/>
      <c r="AD328" s="48"/>
      <c r="AE328" s="48"/>
      <c r="AF328" s="48"/>
      <c r="AG328" s="48">
        <v>1314000000</v>
      </c>
      <c r="AH328" s="48">
        <v>32645000000</v>
      </c>
      <c r="AI328" s="47">
        <v>1528000000</v>
      </c>
      <c r="AJ328" s="65"/>
      <c r="AK328" s="53"/>
      <c r="AL328" s="47">
        <v>1961000000</v>
      </c>
      <c r="AM328" s="65"/>
      <c r="AN328" s="65"/>
      <c r="AO328" s="53"/>
      <c r="AP328" s="47">
        <v>4640000000</v>
      </c>
      <c r="AQ328" s="65">
        <v>168000000</v>
      </c>
      <c r="AR328" s="65">
        <v>4339000000</v>
      </c>
      <c r="AS328" s="65"/>
      <c r="AT328" s="65"/>
      <c r="AU328" s="65"/>
      <c r="AV328" s="65"/>
      <c r="AW328" s="65"/>
      <c r="AX328" s="65"/>
      <c r="AY328" s="65"/>
      <c r="AZ328" s="53">
        <v>133000000</v>
      </c>
      <c r="BA328" s="48">
        <v>8129000000</v>
      </c>
      <c r="BB328" s="48">
        <v>40774000000</v>
      </c>
      <c r="BC328" s="47">
        <v>21863000000</v>
      </c>
      <c r="BD328" s="65">
        <v>257000000</v>
      </c>
      <c r="BE328" s="65"/>
      <c r="BF328" s="65"/>
      <c r="BG328" s="53">
        <v>21606000000</v>
      </c>
      <c r="BH328" s="47"/>
      <c r="BI328" s="65"/>
      <c r="BJ328" s="65"/>
      <c r="BK328" s="53"/>
      <c r="BL328" s="47">
        <v>1000000000</v>
      </c>
      <c r="BM328" s="65"/>
      <c r="BN328" s="65"/>
      <c r="BO328" s="65"/>
      <c r="BP328" s="65"/>
      <c r="BQ328" s="53">
        <v>1000000000</v>
      </c>
      <c r="BR328" s="48">
        <v>22863000000</v>
      </c>
      <c r="BS328" s="47"/>
      <c r="BT328" s="65"/>
      <c r="BU328" s="53"/>
      <c r="BV328" s="47">
        <v>1917000000</v>
      </c>
      <c r="BW328" s="65"/>
      <c r="BX328" s="65"/>
      <c r="BY328" s="65"/>
      <c r="BZ328" s="65"/>
      <c r="CA328" s="65"/>
      <c r="CB328" s="65"/>
      <c r="CC328" s="65"/>
      <c r="CD328" s="65"/>
      <c r="CE328" s="65"/>
      <c r="CF328" s="53">
        <v>1917000000</v>
      </c>
      <c r="CG328" s="48">
        <v>1917000000</v>
      </c>
      <c r="CH328" s="74">
        <v>24780000000</v>
      </c>
      <c r="CI328" s="48"/>
      <c r="CJ328" s="47">
        <v>14314000000</v>
      </c>
      <c r="CK328" s="65"/>
      <c r="CL328" s="65"/>
      <c r="CM328" s="53"/>
      <c r="CN328" s="38">
        <v>-2001000000</v>
      </c>
      <c r="CO328" s="65">
        <v>3823000000</v>
      </c>
      <c r="CP328" s="53">
        <v>-142000000</v>
      </c>
      <c r="CQ328" s="38">
        <v>15994000000</v>
      </c>
      <c r="CR328" s="65"/>
      <c r="CS328" s="51">
        <v>15994000000</v>
      </c>
      <c r="CT328" s="48">
        <v>40774000000</v>
      </c>
    </row>
    <row r="329" spans="1:98" x14ac:dyDescent="0.2">
      <c r="A329" s="63" t="s">
        <v>994</v>
      </c>
      <c r="B329" s="63" t="s">
        <v>995</v>
      </c>
      <c r="C329" s="63" t="str">
        <f>VLOOKUP(A329,'[1]S&amp;P 500 Wikipedia'!A:D,3,FALSE)</f>
        <v>Information Technology</v>
      </c>
      <c r="D329" s="63">
        <v>85758</v>
      </c>
      <c r="E329" s="63" t="s">
        <v>16</v>
      </c>
      <c r="F329" s="63">
        <v>2017</v>
      </c>
      <c r="G329" s="63" t="s">
        <v>17</v>
      </c>
      <c r="H329" s="64">
        <v>43008</v>
      </c>
      <c r="I329" s="64">
        <v>43040</v>
      </c>
      <c r="J329" s="64">
        <v>43040</v>
      </c>
      <c r="K329" s="63">
        <v>1475000000</v>
      </c>
      <c r="L329" s="63">
        <v>1485000000</v>
      </c>
      <c r="M329" s="63" t="s">
        <v>2317</v>
      </c>
      <c r="N329" s="47">
        <v>37308000000</v>
      </c>
      <c r="O329" s="65">
        <v>35029000000</v>
      </c>
      <c r="P329" s="53">
        <v>2279000000</v>
      </c>
      <c r="Q329" s="47">
        <v>3632000000</v>
      </c>
      <c r="R329" s="65">
        <v>3632000000</v>
      </c>
      <c r="S329" s="53"/>
      <c r="T329" s="48"/>
      <c r="U329" s="47">
        <v>2035000000</v>
      </c>
      <c r="V329" s="65"/>
      <c r="W329" s="65"/>
      <c r="X329" s="65"/>
      <c r="Y329" s="53"/>
      <c r="Z329" s="48">
        <v>618000000</v>
      </c>
      <c r="AA329" s="48"/>
      <c r="AB329" s="48"/>
      <c r="AC329" s="48"/>
      <c r="AD329" s="48"/>
      <c r="AE329" s="48"/>
      <c r="AF329" s="48"/>
      <c r="AG329" s="48">
        <v>618000000</v>
      </c>
      <c r="AH329" s="48">
        <v>43593000000</v>
      </c>
      <c r="AI329" s="47">
        <v>3216000000</v>
      </c>
      <c r="AJ329" s="65"/>
      <c r="AK329" s="53"/>
      <c r="AL329" s="47">
        <v>1270000000</v>
      </c>
      <c r="AM329" s="65"/>
      <c r="AN329" s="65"/>
      <c r="AO329" s="53"/>
      <c r="AP329" s="47">
        <v>17407000000</v>
      </c>
      <c r="AQ329" s="65"/>
      <c r="AR329" s="65">
        <v>6623000000</v>
      </c>
      <c r="AS329" s="65">
        <v>3737000000</v>
      </c>
      <c r="AT329" s="65"/>
      <c r="AU329" s="65">
        <v>2900000000</v>
      </c>
      <c r="AV329" s="65"/>
      <c r="AW329" s="65"/>
      <c r="AX329" s="65"/>
      <c r="AY329" s="65"/>
      <c r="AZ329" s="53">
        <v>4147000000</v>
      </c>
      <c r="BA329" s="48">
        <v>21893000000</v>
      </c>
      <c r="BB329" s="48">
        <v>65486000000</v>
      </c>
      <c r="BC329" s="47">
        <v>3154000000</v>
      </c>
      <c r="BD329" s="65">
        <v>1971000000</v>
      </c>
      <c r="BE329" s="65"/>
      <c r="BF329" s="65"/>
      <c r="BG329" s="53">
        <v>1183000000</v>
      </c>
      <c r="BH329" s="47">
        <v>2495000000</v>
      </c>
      <c r="BI329" s="65"/>
      <c r="BJ329" s="65"/>
      <c r="BK329" s="53"/>
      <c r="BL329" s="47">
        <v>5258000000</v>
      </c>
      <c r="BM329" s="65">
        <v>502000000</v>
      </c>
      <c r="BN329" s="65"/>
      <c r="BO329" s="65"/>
      <c r="BP329" s="65"/>
      <c r="BQ329" s="53">
        <v>4756000000</v>
      </c>
      <c r="BR329" s="48">
        <v>10907000000</v>
      </c>
      <c r="BS329" s="47">
        <v>19398000000</v>
      </c>
      <c r="BT329" s="65"/>
      <c r="BU329" s="53"/>
      <c r="BV329" s="47">
        <v>4435000000</v>
      </c>
      <c r="BW329" s="65">
        <v>2003000000</v>
      </c>
      <c r="BX329" s="65"/>
      <c r="BY329" s="65"/>
      <c r="BZ329" s="65"/>
      <c r="CA329" s="65"/>
      <c r="CB329" s="65"/>
      <c r="CC329" s="65"/>
      <c r="CD329" s="65"/>
      <c r="CE329" s="65"/>
      <c r="CF329" s="53">
        <v>2432000000</v>
      </c>
      <c r="CG329" s="48">
        <v>23833000000</v>
      </c>
      <c r="CH329" s="74">
        <v>34740000000</v>
      </c>
      <c r="CI329" s="48">
        <v>0</v>
      </c>
      <c r="CJ329" s="47">
        <v>274000000</v>
      </c>
      <c r="CK329" s="65"/>
      <c r="CL329" s="65"/>
      <c r="CM329" s="53"/>
      <c r="CN329" s="38"/>
      <c r="CO329" s="65">
        <v>30088000000</v>
      </c>
      <c r="CP329" s="53">
        <v>384000000</v>
      </c>
      <c r="CQ329" s="38">
        <v>30746000000</v>
      </c>
      <c r="CR329" s="65">
        <v>0</v>
      </c>
      <c r="CS329" s="51">
        <v>30746000000</v>
      </c>
      <c r="CT329" s="48">
        <v>65486000000</v>
      </c>
    </row>
    <row r="330" spans="1:98" x14ac:dyDescent="0.2">
      <c r="A330" s="63" t="s">
        <v>991</v>
      </c>
      <c r="B330" s="63" t="s">
        <v>992</v>
      </c>
      <c r="C330" s="63" t="str">
        <f>VLOOKUP(A330,'[1]S&amp;P 500 Wikipedia'!A:D,3,FALSE)</f>
        <v>Information Technology</v>
      </c>
      <c r="D330" s="63">
        <v>35151</v>
      </c>
      <c r="E330" s="63" t="s">
        <v>16</v>
      </c>
      <c r="F330" s="63">
        <v>2017</v>
      </c>
      <c r="G330" s="63" t="s">
        <v>17</v>
      </c>
      <c r="H330" s="64">
        <v>43190</v>
      </c>
      <c r="I330" s="64">
        <v>43241</v>
      </c>
      <c r="J330" s="64">
        <v>43314</v>
      </c>
      <c r="K330" s="63">
        <v>126532000</v>
      </c>
      <c r="L330" s="63">
        <v>123011000</v>
      </c>
      <c r="M330" s="63" t="s">
        <v>2590</v>
      </c>
      <c r="N330" s="47">
        <v>926037000</v>
      </c>
      <c r="O330" s="65">
        <v>926037000</v>
      </c>
      <c r="P330" s="53">
        <v>0</v>
      </c>
      <c r="Q330" s="47">
        <v>345957000</v>
      </c>
      <c r="R330" s="65">
        <v>345957000</v>
      </c>
      <c r="S330" s="53"/>
      <c r="T330" s="48"/>
      <c r="U330" s="47">
        <v>472292000</v>
      </c>
      <c r="V330" s="65"/>
      <c r="W330" s="65"/>
      <c r="X330" s="65"/>
      <c r="Y330" s="53"/>
      <c r="Z330" s="48">
        <v>99519000</v>
      </c>
      <c r="AA330" s="48">
        <v>23909000</v>
      </c>
      <c r="AB330" s="48"/>
      <c r="AC330" s="48"/>
      <c r="AD330" s="48"/>
      <c r="AE330" s="48"/>
      <c r="AF330" s="48"/>
      <c r="AG330" s="48">
        <v>75610000</v>
      </c>
      <c r="AH330" s="48">
        <v>1843805000</v>
      </c>
      <c r="AI330" s="47">
        <v>1374112000</v>
      </c>
      <c r="AJ330" s="65"/>
      <c r="AK330" s="53"/>
      <c r="AL330" s="47">
        <v>63765000</v>
      </c>
      <c r="AM330" s="65">
        <v>63765000</v>
      </c>
      <c r="AN330" s="65"/>
      <c r="AO330" s="53"/>
      <c r="AP330" s="47">
        <v>3099837000</v>
      </c>
      <c r="AQ330" s="65">
        <v>860336000</v>
      </c>
      <c r="AR330" s="65">
        <v>2173889000</v>
      </c>
      <c r="AS330" s="65"/>
      <c r="AT330" s="65"/>
      <c r="AU330" s="65"/>
      <c r="AV330" s="65"/>
      <c r="AW330" s="65"/>
      <c r="AX330" s="65"/>
      <c r="AY330" s="65"/>
      <c r="AZ330" s="53">
        <v>65612000</v>
      </c>
      <c r="BA330" s="48">
        <v>4537714000</v>
      </c>
      <c r="BB330" s="48">
        <v>6381519000</v>
      </c>
      <c r="BC330" s="47">
        <v>380375000</v>
      </c>
      <c r="BD330" s="65">
        <v>213193000</v>
      </c>
      <c r="BE330" s="65"/>
      <c r="BF330" s="65"/>
      <c r="BG330" s="53">
        <v>167182000</v>
      </c>
      <c r="BH330" s="47"/>
      <c r="BI330" s="65"/>
      <c r="BJ330" s="65"/>
      <c r="BK330" s="53"/>
      <c r="BL330" s="47">
        <v>60904000</v>
      </c>
      <c r="BM330" s="65"/>
      <c r="BN330" s="65"/>
      <c r="BO330" s="65"/>
      <c r="BP330" s="65"/>
      <c r="BQ330" s="53">
        <v>60904000</v>
      </c>
      <c r="BR330" s="48">
        <v>441279000</v>
      </c>
      <c r="BS330" s="47">
        <v>983290000</v>
      </c>
      <c r="BT330" s="65"/>
      <c r="BU330" s="53"/>
      <c r="BV330" s="47">
        <v>181386000</v>
      </c>
      <c r="BW330" s="65"/>
      <c r="BX330" s="65"/>
      <c r="BY330" s="65"/>
      <c r="BZ330" s="65"/>
      <c r="CA330" s="65"/>
      <c r="CB330" s="65"/>
      <c r="CC330" s="65">
        <v>63084000</v>
      </c>
      <c r="CD330" s="65"/>
      <c r="CE330" s="65"/>
      <c r="CF330" s="53">
        <v>118302000</v>
      </c>
      <c r="CG330" s="48">
        <v>1164676000</v>
      </c>
      <c r="CH330" s="74">
        <v>1605955000</v>
      </c>
      <c r="CI330" s="48">
        <v>0</v>
      </c>
      <c r="CJ330" s="47">
        <v>5237085000</v>
      </c>
      <c r="CK330" s="65"/>
      <c r="CL330" s="65"/>
      <c r="CM330" s="53"/>
      <c r="CN330" s="38"/>
      <c r="CO330" s="65">
        <v>-458769000</v>
      </c>
      <c r="CP330" s="53">
        <v>-2752000</v>
      </c>
      <c r="CQ330" s="38">
        <v>4775564000</v>
      </c>
      <c r="CR330" s="65"/>
      <c r="CS330" s="51">
        <v>4775564000</v>
      </c>
      <c r="CT330" s="48">
        <v>6381519000</v>
      </c>
    </row>
    <row r="331" spans="1:98" x14ac:dyDescent="0.2">
      <c r="A331" s="63" t="s">
        <v>1033</v>
      </c>
      <c r="B331" s="63" t="s">
        <v>1034</v>
      </c>
      <c r="C331" s="63" t="str">
        <f>VLOOKUP(A331,'[1]S&amp;P 500 Wikipedia'!A:D,3,FALSE)</f>
        <v>Consumer Discretionary</v>
      </c>
      <c r="D331" s="63">
        <v>403292</v>
      </c>
      <c r="E331" s="63" t="s">
        <v>16</v>
      </c>
      <c r="F331" s="63">
        <v>2017</v>
      </c>
      <c r="G331" s="63" t="s">
        <v>17</v>
      </c>
      <c r="H331" s="64">
        <v>43100</v>
      </c>
      <c r="I331" s="64">
        <v>43152</v>
      </c>
      <c r="J331" s="64">
        <v>43152</v>
      </c>
      <c r="K331" s="63">
        <v>213819000</v>
      </c>
      <c r="L331" s="63">
        <v>215077000</v>
      </c>
      <c r="M331" s="63" t="s">
        <v>2318</v>
      </c>
      <c r="N331" s="47">
        <v>120112000</v>
      </c>
      <c r="O331" s="65">
        <v>120112000</v>
      </c>
      <c r="P331" s="53"/>
      <c r="Q331" s="47">
        <v>318641000</v>
      </c>
      <c r="R331" s="65">
        <v>318641000</v>
      </c>
      <c r="S331" s="53"/>
      <c r="T331" s="48"/>
      <c r="U331" s="47">
        <v>111393000</v>
      </c>
      <c r="V331" s="65"/>
      <c r="W331" s="65"/>
      <c r="X331" s="65"/>
      <c r="Y331" s="53"/>
      <c r="Z331" s="48">
        <v>292882000</v>
      </c>
      <c r="AA331" s="48">
        <v>193562000</v>
      </c>
      <c r="AB331" s="48"/>
      <c r="AC331" s="48"/>
      <c r="AD331" s="48"/>
      <c r="AE331" s="48"/>
      <c r="AF331" s="48"/>
      <c r="AG331" s="48">
        <v>99320000</v>
      </c>
      <c r="AH331" s="48">
        <v>843028000</v>
      </c>
      <c r="AI331" s="47">
        <v>19735180000</v>
      </c>
      <c r="AJ331" s="65"/>
      <c r="AK331" s="53"/>
      <c r="AL331" s="47"/>
      <c r="AM331" s="65"/>
      <c r="AN331" s="65"/>
      <c r="AO331" s="53"/>
      <c r="AP331" s="47">
        <v>1718109000</v>
      </c>
      <c r="AQ331" s="65"/>
      <c r="AR331" s="65">
        <v>288512000</v>
      </c>
      <c r="AS331" s="65"/>
      <c r="AT331" s="65"/>
      <c r="AU331" s="65"/>
      <c r="AV331" s="65"/>
      <c r="AW331" s="65"/>
      <c r="AX331" s="65"/>
      <c r="AY331" s="65"/>
      <c r="AZ331" s="53">
        <v>1429597000</v>
      </c>
      <c r="BA331" s="48">
        <v>21453289000</v>
      </c>
      <c r="BB331" s="48">
        <v>22296317000</v>
      </c>
      <c r="BC331" s="47">
        <v>1310604000</v>
      </c>
      <c r="BD331" s="65">
        <v>360113000</v>
      </c>
      <c r="BE331" s="65"/>
      <c r="BF331" s="65"/>
      <c r="BG331" s="53">
        <v>950491000</v>
      </c>
      <c r="BH331" s="47">
        <v>1188514000</v>
      </c>
      <c r="BI331" s="65"/>
      <c r="BJ331" s="65"/>
      <c r="BK331" s="53"/>
      <c r="BL331" s="47">
        <v>2291146000</v>
      </c>
      <c r="BM331" s="65"/>
      <c r="BN331" s="65"/>
      <c r="BO331" s="65"/>
      <c r="BP331" s="65"/>
      <c r="BQ331" s="53">
        <v>2291146000</v>
      </c>
      <c r="BR331" s="48">
        <v>4790264000</v>
      </c>
      <c r="BS331" s="47">
        <v>6350937000</v>
      </c>
      <c r="BT331" s="65"/>
      <c r="BU331" s="53"/>
      <c r="BV331" s="47">
        <v>452813000</v>
      </c>
      <c r="BW331" s="65"/>
      <c r="BX331" s="65"/>
      <c r="BY331" s="65"/>
      <c r="BZ331" s="65"/>
      <c r="CA331" s="65"/>
      <c r="CB331" s="65"/>
      <c r="CC331" s="65"/>
      <c r="CD331" s="65"/>
      <c r="CE331" s="65"/>
      <c r="CF331" s="53">
        <v>452813000</v>
      </c>
      <c r="CG331" s="48">
        <v>6803750000</v>
      </c>
      <c r="CH331" s="74">
        <v>11594014000</v>
      </c>
      <c r="CI331" s="48">
        <v>0</v>
      </c>
      <c r="CJ331" s="47">
        <v>3392469000</v>
      </c>
      <c r="CK331" s="65"/>
      <c r="CL331" s="65"/>
      <c r="CM331" s="53"/>
      <c r="CN331" s="38">
        <v>-1378306000</v>
      </c>
      <c r="CO331" s="65">
        <v>9022405000</v>
      </c>
      <c r="CP331" s="53">
        <v>-334265000</v>
      </c>
      <c r="CQ331" s="38">
        <v>10702303000</v>
      </c>
      <c r="CR331" s="65"/>
      <c r="CS331" s="51">
        <v>10702303000</v>
      </c>
      <c r="CT331" s="48">
        <v>22296317000</v>
      </c>
    </row>
    <row r="332" spans="1:98" x14ac:dyDescent="0.2">
      <c r="A332" s="63" t="s">
        <v>469</v>
      </c>
      <c r="B332" s="63" t="s">
        <v>470</v>
      </c>
      <c r="C332" s="63" t="str">
        <f>VLOOKUP(A332,'[1]S&amp;P 500 Wikipedia'!A:D,3,FALSE)</f>
        <v>Financials</v>
      </c>
      <c r="D332" s="63">
        <v>741323</v>
      </c>
      <c r="E332" s="63" t="s">
        <v>16</v>
      </c>
      <c r="F332" s="63">
        <v>2017</v>
      </c>
      <c r="G332" s="63" t="s">
        <v>17</v>
      </c>
      <c r="H332" s="64">
        <v>43100</v>
      </c>
      <c r="I332" s="64">
        <v>43160</v>
      </c>
      <c r="J332" s="64">
        <v>43321</v>
      </c>
      <c r="K332" s="63">
        <v>40589000</v>
      </c>
      <c r="L332" s="63">
        <v>40819000</v>
      </c>
      <c r="M332" s="63" t="s">
        <v>2591</v>
      </c>
      <c r="N332" s="47"/>
      <c r="O332" s="65"/>
      <c r="P332" s="53"/>
      <c r="Q332" s="47"/>
      <c r="R332" s="65"/>
      <c r="S332" s="53"/>
      <c r="T332" s="48"/>
      <c r="U332" s="47"/>
      <c r="V332" s="65"/>
      <c r="W332" s="65"/>
      <c r="X332" s="65"/>
      <c r="Y332" s="53"/>
      <c r="Z332" s="48">
        <v>3883176000</v>
      </c>
      <c r="AA332" s="48"/>
      <c r="AB332" s="48"/>
      <c r="AC332" s="48"/>
      <c r="AD332" s="48"/>
      <c r="AE332" s="48">
        <v>299438000</v>
      </c>
      <c r="AF332" s="48"/>
      <c r="AG332" s="48">
        <v>3583738000</v>
      </c>
      <c r="AH332" s="48">
        <v>3883176000</v>
      </c>
      <c r="AI332" s="47"/>
      <c r="AJ332" s="65"/>
      <c r="AK332" s="53"/>
      <c r="AL332" s="47">
        <v>18626535000</v>
      </c>
      <c r="AM332" s="65"/>
      <c r="AN332" s="65"/>
      <c r="AO332" s="53"/>
      <c r="AP332" s="47">
        <v>1082081000</v>
      </c>
      <c r="AQ332" s="65"/>
      <c r="AR332" s="65"/>
      <c r="AS332" s="65"/>
      <c r="AT332" s="65"/>
      <c r="AU332" s="65"/>
      <c r="AV332" s="65"/>
      <c r="AW332" s="65">
        <v>288211000</v>
      </c>
      <c r="AX332" s="65"/>
      <c r="AY332" s="65"/>
      <c r="AZ332" s="53">
        <v>793870000</v>
      </c>
      <c r="BA332" s="48">
        <v>19708616000</v>
      </c>
      <c r="BB332" s="48">
        <v>23591792000</v>
      </c>
      <c r="BC332" s="47">
        <v>2221300000</v>
      </c>
      <c r="BD332" s="65"/>
      <c r="BE332" s="65"/>
      <c r="BF332" s="65">
        <v>2727000</v>
      </c>
      <c r="BG332" s="53">
        <v>2218573000</v>
      </c>
      <c r="BH332" s="47"/>
      <c r="BI332" s="65"/>
      <c r="BJ332" s="65"/>
      <c r="BK332" s="53"/>
      <c r="BL332" s="47">
        <v>12367865000</v>
      </c>
      <c r="BM332" s="65"/>
      <c r="BN332" s="65"/>
      <c r="BO332" s="65"/>
      <c r="BP332" s="65"/>
      <c r="BQ332" s="53">
        <v>12367865000</v>
      </c>
      <c r="BR332" s="48">
        <v>14589165000</v>
      </c>
      <c r="BS332" s="47">
        <v>633395000</v>
      </c>
      <c r="BT332" s="65"/>
      <c r="BU332" s="53"/>
      <c r="BV332" s="47">
        <v>0</v>
      </c>
      <c r="BW332" s="65"/>
      <c r="BX332" s="65"/>
      <c r="BY332" s="65"/>
      <c r="BZ332" s="65"/>
      <c r="CA332" s="65"/>
      <c r="CB332" s="65"/>
      <c r="CC332" s="65"/>
      <c r="CD332" s="65"/>
      <c r="CE332" s="65"/>
      <c r="CF332" s="53">
        <v>0</v>
      </c>
      <c r="CG332" s="48">
        <v>633395000</v>
      </c>
      <c r="CH332" s="74">
        <v>15222560000</v>
      </c>
      <c r="CI332" s="48">
        <v>0</v>
      </c>
      <c r="CJ332" s="47">
        <v>2166459000</v>
      </c>
      <c r="CK332" s="65"/>
      <c r="CL332" s="65"/>
      <c r="CM332" s="53"/>
      <c r="CN332" s="38">
        <v>-3322244000</v>
      </c>
      <c r="CO332" s="65">
        <v>9685908000</v>
      </c>
      <c r="CP332" s="53">
        <v>-160891000</v>
      </c>
      <c r="CQ332" s="38">
        <v>8369232000</v>
      </c>
      <c r="CR332" s="65"/>
      <c r="CS332" s="51">
        <v>8369232000</v>
      </c>
      <c r="CT332" s="48">
        <v>23591792000</v>
      </c>
    </row>
    <row r="333" spans="1:98" x14ac:dyDescent="0.2">
      <c r="A333" s="63" t="s">
        <v>1009</v>
      </c>
      <c r="B333" s="63" t="s">
        <v>1010</v>
      </c>
      <c r="C333" s="63" t="str">
        <f>VLOOKUP(A333,'[1]S&amp;P 500 Wikipedia'!A:D,3,FALSE)</f>
        <v>Health Care</v>
      </c>
      <c r="D333" s="63">
        <v>378206</v>
      </c>
      <c r="E333" s="63" t="s">
        <v>16</v>
      </c>
      <c r="F333" s="63">
        <v>2017</v>
      </c>
      <c r="G333" s="63" t="s">
        <v>17</v>
      </c>
      <c r="H333" s="64">
        <v>43100</v>
      </c>
      <c r="I333" s="64">
        <v>43139</v>
      </c>
      <c r="J333" s="64">
        <v>43139</v>
      </c>
      <c r="K333" s="63">
        <v>107040000</v>
      </c>
      <c r="L333" s="63">
        <v>115545000</v>
      </c>
      <c r="M333" s="63" t="s">
        <v>2320</v>
      </c>
      <c r="N333" s="47">
        <v>1409580000</v>
      </c>
      <c r="O333" s="65">
        <v>812733000</v>
      </c>
      <c r="P333" s="53">
        <v>596847000</v>
      </c>
      <c r="Q333" s="47">
        <v>1538642000</v>
      </c>
      <c r="R333" s="65">
        <v>1538642000</v>
      </c>
      <c r="S333" s="53"/>
      <c r="T333" s="48"/>
      <c r="U333" s="47">
        <v>726138000</v>
      </c>
      <c r="V333" s="65"/>
      <c r="W333" s="65"/>
      <c r="X333" s="65"/>
      <c r="Y333" s="53"/>
      <c r="Z333" s="48">
        <v>660670000</v>
      </c>
      <c r="AA333" s="48">
        <v>224972000</v>
      </c>
      <c r="AB333" s="48"/>
      <c r="AC333" s="48"/>
      <c r="AD333" s="48"/>
      <c r="AE333" s="48"/>
      <c r="AF333" s="48"/>
      <c r="AG333" s="48">
        <v>435698000</v>
      </c>
      <c r="AH333" s="48">
        <v>4335030000</v>
      </c>
      <c r="AI333" s="47">
        <v>2358605000</v>
      </c>
      <c r="AJ333" s="65"/>
      <c r="AK333" s="53"/>
      <c r="AL333" s="47">
        <v>1486494000</v>
      </c>
      <c r="AM333" s="65"/>
      <c r="AN333" s="65"/>
      <c r="AO333" s="53"/>
      <c r="AP333" s="47">
        <v>584157000</v>
      </c>
      <c r="AQ333" s="65"/>
      <c r="AR333" s="65"/>
      <c r="AS333" s="65"/>
      <c r="AT333" s="65"/>
      <c r="AU333" s="65">
        <v>506291000</v>
      </c>
      <c r="AV333" s="65"/>
      <c r="AW333" s="65"/>
      <c r="AX333" s="65"/>
      <c r="AY333" s="65"/>
      <c r="AZ333" s="53">
        <v>77866000</v>
      </c>
      <c r="BA333" s="48">
        <v>4429256000</v>
      </c>
      <c r="BB333" s="48">
        <v>8764286000</v>
      </c>
      <c r="BC333" s="47">
        <v>815078000</v>
      </c>
      <c r="BD333" s="65">
        <v>815078000</v>
      </c>
      <c r="BE333" s="65"/>
      <c r="BF333" s="65"/>
      <c r="BG333" s="53"/>
      <c r="BH333" s="47">
        <v>0</v>
      </c>
      <c r="BI333" s="65"/>
      <c r="BJ333" s="65"/>
      <c r="BK333" s="53"/>
      <c r="BL333" s="47">
        <v>320405000</v>
      </c>
      <c r="BM333" s="65">
        <v>320138000</v>
      </c>
      <c r="BN333" s="65"/>
      <c r="BO333" s="65"/>
      <c r="BP333" s="65"/>
      <c r="BQ333" s="53">
        <v>267000</v>
      </c>
      <c r="BR333" s="48">
        <v>1135483000</v>
      </c>
      <c r="BS333" s="47">
        <v>703453000</v>
      </c>
      <c r="BT333" s="65"/>
      <c r="BU333" s="53"/>
      <c r="BV333" s="47">
        <v>781272000</v>
      </c>
      <c r="BW333" s="65"/>
      <c r="BX333" s="65"/>
      <c r="BY333" s="65"/>
      <c r="BZ333" s="65"/>
      <c r="CA333" s="65"/>
      <c r="CB333" s="65">
        <v>379936000</v>
      </c>
      <c r="CC333" s="65"/>
      <c r="CD333" s="65"/>
      <c r="CE333" s="65"/>
      <c r="CF333" s="53">
        <v>401336000</v>
      </c>
      <c r="CG333" s="48">
        <v>1484725000</v>
      </c>
      <c r="CH333" s="74">
        <v>2620208000</v>
      </c>
      <c r="CI333" s="48">
        <v>0</v>
      </c>
      <c r="CJ333" s="47">
        <v>3512945000</v>
      </c>
      <c r="CK333" s="65"/>
      <c r="CL333" s="65"/>
      <c r="CM333" s="53"/>
      <c r="CN333" s="38">
        <v>-316240000</v>
      </c>
      <c r="CO333" s="65">
        <v>2946733000</v>
      </c>
      <c r="CP333" s="53">
        <v>640000</v>
      </c>
      <c r="CQ333" s="38">
        <v>6144078000</v>
      </c>
      <c r="CR333" s="65"/>
      <c r="CS333" s="51">
        <v>6144078000</v>
      </c>
      <c r="CT333" s="48">
        <v>8764286000</v>
      </c>
    </row>
    <row r="334" spans="1:98" x14ac:dyDescent="0.2">
      <c r="A334" s="63" t="s">
        <v>1018</v>
      </c>
      <c r="B334" s="63" t="s">
        <v>1019</v>
      </c>
      <c r="C334" s="63" t="str">
        <f>VLOOKUP(A334,'[1]S&amp;P 500 Wikipedia'!A:D,3,FALSE)</f>
        <v>Industrials</v>
      </c>
      <c r="D334" s="63">
        <v>378208</v>
      </c>
      <c r="E334" s="63" t="s">
        <v>16</v>
      </c>
      <c r="F334" s="63">
        <v>2017</v>
      </c>
      <c r="G334" s="63" t="s">
        <v>17</v>
      </c>
      <c r="H334" s="64">
        <v>43100</v>
      </c>
      <c r="I334" s="64">
        <v>43151</v>
      </c>
      <c r="J334" s="64">
        <v>43151</v>
      </c>
      <c r="K334" s="63">
        <v>122885000</v>
      </c>
      <c r="L334" s="63">
        <v>123846000</v>
      </c>
      <c r="M334" s="63" t="s">
        <v>2321</v>
      </c>
      <c r="N334" s="47">
        <v>294753000</v>
      </c>
      <c r="O334" s="65">
        <v>294753000</v>
      </c>
      <c r="P334" s="53"/>
      <c r="Q334" s="47">
        <v>732405000</v>
      </c>
      <c r="R334" s="65">
        <v>732405000</v>
      </c>
      <c r="S334" s="53"/>
      <c r="T334" s="48"/>
      <c r="U334" s="47"/>
      <c r="V334" s="65"/>
      <c r="W334" s="65"/>
      <c r="X334" s="65"/>
      <c r="Y334" s="53"/>
      <c r="Z334" s="48">
        <v>404711000</v>
      </c>
      <c r="AA334" s="48"/>
      <c r="AB334" s="48"/>
      <c r="AC334" s="48"/>
      <c r="AD334" s="48"/>
      <c r="AE334" s="48"/>
      <c r="AF334" s="48"/>
      <c r="AG334" s="48">
        <v>404711000</v>
      </c>
      <c r="AH334" s="48">
        <v>1431869000</v>
      </c>
      <c r="AI334" s="47">
        <v>144887000</v>
      </c>
      <c r="AJ334" s="65"/>
      <c r="AK334" s="53"/>
      <c r="AL334" s="47"/>
      <c r="AM334" s="65"/>
      <c r="AN334" s="65"/>
      <c r="AO334" s="53"/>
      <c r="AP334" s="47">
        <v>290698000</v>
      </c>
      <c r="AQ334" s="65"/>
      <c r="AR334" s="65">
        <v>210885000</v>
      </c>
      <c r="AS334" s="65">
        <v>4946000</v>
      </c>
      <c r="AT334" s="65"/>
      <c r="AU334" s="65">
        <v>74867000</v>
      </c>
      <c r="AV334" s="65"/>
      <c r="AW334" s="65"/>
      <c r="AX334" s="65"/>
      <c r="AY334" s="65"/>
      <c r="AZ334" s="53"/>
      <c r="BA334" s="48">
        <v>435585000</v>
      </c>
      <c r="BB334" s="48">
        <v>1867454000</v>
      </c>
      <c r="BC334" s="47">
        <v>747713000</v>
      </c>
      <c r="BD334" s="65">
        <v>126937000</v>
      </c>
      <c r="BE334" s="65">
        <v>7877000</v>
      </c>
      <c r="BF334" s="65"/>
      <c r="BG334" s="53">
        <v>612899000</v>
      </c>
      <c r="BH334" s="47">
        <v>183000</v>
      </c>
      <c r="BI334" s="65"/>
      <c r="BJ334" s="65"/>
      <c r="BK334" s="53"/>
      <c r="BL334" s="47"/>
      <c r="BM334" s="65"/>
      <c r="BN334" s="65"/>
      <c r="BO334" s="65"/>
      <c r="BP334" s="65"/>
      <c r="BQ334" s="53"/>
      <c r="BR334" s="48">
        <v>747896000</v>
      </c>
      <c r="BS334" s="47">
        <v>657000</v>
      </c>
      <c r="BT334" s="65"/>
      <c r="BU334" s="53"/>
      <c r="BV334" s="47">
        <v>13636000</v>
      </c>
      <c r="BW334" s="65"/>
      <c r="BX334" s="65"/>
      <c r="BY334" s="65"/>
      <c r="BZ334" s="65"/>
      <c r="CA334" s="65"/>
      <c r="CB334" s="65"/>
      <c r="CC334" s="65"/>
      <c r="CD334" s="65"/>
      <c r="CE334" s="65"/>
      <c r="CF334" s="53">
        <v>13636000</v>
      </c>
      <c r="CG334" s="48">
        <v>14293000</v>
      </c>
      <c r="CH334" s="74">
        <v>762189000</v>
      </c>
      <c r="CI334" s="48">
        <v>0</v>
      </c>
      <c r="CJ334" s="47">
        <v>1064725000</v>
      </c>
      <c r="CK334" s="65"/>
      <c r="CL334" s="65"/>
      <c r="CM334" s="53"/>
      <c r="CN334" s="38"/>
      <c r="CO334" s="65">
        <v>37033000</v>
      </c>
      <c r="CP334" s="53">
        <v>3507000</v>
      </c>
      <c r="CQ334" s="38">
        <v>1105265000</v>
      </c>
      <c r="CR334" s="65"/>
      <c r="CS334" s="51">
        <v>1105265000</v>
      </c>
      <c r="CT334" s="48">
        <v>1867454000</v>
      </c>
    </row>
    <row r="335" spans="1:98" x14ac:dyDescent="0.2">
      <c r="A335" s="63" t="s">
        <v>1003</v>
      </c>
      <c r="B335" s="63" t="s">
        <v>1004</v>
      </c>
      <c r="C335" s="63" t="str">
        <f>VLOOKUP(A335,'[1]S&amp;P 500 Wikipedia'!A:D,3,FALSE)</f>
        <v>Consumer Discretionary</v>
      </c>
      <c r="D335" s="63">
        <v>331016</v>
      </c>
      <c r="E335" s="63" t="s">
        <v>16</v>
      </c>
      <c r="F335" s="63">
        <v>2017</v>
      </c>
      <c r="G335" s="63" t="s">
        <v>17</v>
      </c>
      <c r="H335" s="64">
        <v>43190</v>
      </c>
      <c r="I335" s="64">
        <v>43229</v>
      </c>
      <c r="J335" s="64">
        <v>43315</v>
      </c>
      <c r="K335" s="63">
        <v>85800000</v>
      </c>
      <c r="L335" s="63">
        <v>84300000</v>
      </c>
      <c r="M335" s="63" t="s">
        <v>2592</v>
      </c>
      <c r="N335" s="47">
        <v>2004000000</v>
      </c>
      <c r="O335" s="65">
        <v>1304600000</v>
      </c>
      <c r="P335" s="53">
        <v>699400000</v>
      </c>
      <c r="Q335" s="47">
        <v>421400000</v>
      </c>
      <c r="R335" s="65">
        <v>421400000</v>
      </c>
      <c r="S335" s="53"/>
      <c r="T335" s="48"/>
      <c r="U335" s="47">
        <v>761300000</v>
      </c>
      <c r="V335" s="65"/>
      <c r="W335" s="65"/>
      <c r="X335" s="65"/>
      <c r="Y335" s="53"/>
      <c r="Z335" s="48">
        <v>361700000</v>
      </c>
      <c r="AA335" s="48">
        <v>323700000</v>
      </c>
      <c r="AB335" s="48"/>
      <c r="AC335" s="48"/>
      <c r="AD335" s="48"/>
      <c r="AE335" s="48">
        <v>38000000</v>
      </c>
      <c r="AF335" s="48"/>
      <c r="AG335" s="48"/>
      <c r="AH335" s="48">
        <v>3548400000</v>
      </c>
      <c r="AI335" s="47">
        <v>1186300000</v>
      </c>
      <c r="AJ335" s="65"/>
      <c r="AK335" s="53"/>
      <c r="AL335" s="47"/>
      <c r="AM335" s="65"/>
      <c r="AN335" s="65"/>
      <c r="AO335" s="53"/>
      <c r="AP335" s="47">
        <v>1408600000</v>
      </c>
      <c r="AQ335" s="65">
        <v>188000000</v>
      </c>
      <c r="AR335" s="65">
        <v>950500000</v>
      </c>
      <c r="AS335" s="65"/>
      <c r="AT335" s="65"/>
      <c r="AU335" s="65">
        <v>86600000</v>
      </c>
      <c r="AV335" s="65"/>
      <c r="AW335" s="65"/>
      <c r="AX335" s="65"/>
      <c r="AY335" s="65"/>
      <c r="AZ335" s="53">
        <v>183500000</v>
      </c>
      <c r="BA335" s="48">
        <v>2594900000</v>
      </c>
      <c r="BB335" s="48">
        <v>6143300000</v>
      </c>
      <c r="BC335" s="47">
        <v>195600000</v>
      </c>
      <c r="BD335" s="65">
        <v>165600000</v>
      </c>
      <c r="BE335" s="65">
        <v>30000000</v>
      </c>
      <c r="BF335" s="65"/>
      <c r="BG335" s="53"/>
      <c r="BH335" s="47">
        <v>308200000</v>
      </c>
      <c r="BI335" s="65"/>
      <c r="BJ335" s="65"/>
      <c r="BK335" s="53"/>
      <c r="BL335" s="47">
        <v>1083400000</v>
      </c>
      <c r="BM335" s="65"/>
      <c r="BN335" s="65"/>
      <c r="BO335" s="65"/>
      <c r="BP335" s="65"/>
      <c r="BQ335" s="53">
        <v>1083400000</v>
      </c>
      <c r="BR335" s="48">
        <v>1587200000</v>
      </c>
      <c r="BS335" s="47">
        <v>288000000</v>
      </c>
      <c r="BT335" s="65"/>
      <c r="BU335" s="53"/>
      <c r="BV335" s="47">
        <v>810700000</v>
      </c>
      <c r="BW335" s="65"/>
      <c r="BX335" s="65"/>
      <c r="BY335" s="65"/>
      <c r="BZ335" s="65"/>
      <c r="CA335" s="65"/>
      <c r="CB335" s="65"/>
      <c r="CC335" s="65"/>
      <c r="CD335" s="65"/>
      <c r="CE335" s="65"/>
      <c r="CF335" s="53">
        <v>810700000</v>
      </c>
      <c r="CG335" s="48">
        <v>1098700000</v>
      </c>
      <c r="CH335" s="74">
        <v>2685900000</v>
      </c>
      <c r="CI335" s="48"/>
      <c r="CJ335" s="47">
        <v>2384700000</v>
      </c>
      <c r="CK335" s="65">
        <v>1300000</v>
      </c>
      <c r="CL335" s="65">
        <v>2383400000</v>
      </c>
      <c r="CM335" s="53"/>
      <c r="CN335" s="38">
        <v>-4581000000</v>
      </c>
      <c r="CO335" s="65">
        <v>5752200000</v>
      </c>
      <c r="CP335" s="53">
        <v>-98500000</v>
      </c>
      <c r="CQ335" s="38">
        <v>3457400000</v>
      </c>
      <c r="CR335" s="65"/>
      <c r="CS335" s="51">
        <v>3457400000</v>
      </c>
      <c r="CT335" s="48">
        <v>6143300000</v>
      </c>
    </row>
    <row r="336" spans="1:98" x14ac:dyDescent="0.2">
      <c r="A336" s="63" t="s">
        <v>1015</v>
      </c>
      <c r="B336" s="63" t="s">
        <v>1016</v>
      </c>
      <c r="C336" s="63" t="str">
        <f>VLOOKUP(A336,'[1]S&amp;P 500 Wikipedia'!A:D,3,FALSE)</f>
        <v>Health Care</v>
      </c>
      <c r="D336" s="63">
        <v>129653</v>
      </c>
      <c r="E336" s="63" t="s">
        <v>16</v>
      </c>
      <c r="F336" s="63">
        <v>2018</v>
      </c>
      <c r="G336" s="63" t="s">
        <v>17</v>
      </c>
      <c r="H336" s="64">
        <v>43281</v>
      </c>
      <c r="I336" s="64">
        <v>43329</v>
      </c>
      <c r="J336" s="64">
        <v>43399</v>
      </c>
      <c r="K336" s="63">
        <v>143196000</v>
      </c>
      <c r="L336" s="63">
        <v>144628000</v>
      </c>
      <c r="M336" s="63" t="s">
        <v>2593</v>
      </c>
      <c r="N336" s="47">
        <v>188701000</v>
      </c>
      <c r="O336" s="65">
        <v>188701000</v>
      </c>
      <c r="P336" s="53"/>
      <c r="Q336" s="47">
        <v>483681000</v>
      </c>
      <c r="R336" s="65">
        <v>483681000</v>
      </c>
      <c r="S336" s="53"/>
      <c r="T336" s="48"/>
      <c r="U336" s="47">
        <v>268701000</v>
      </c>
      <c r="V336" s="65"/>
      <c r="W336" s="65"/>
      <c r="X336" s="65"/>
      <c r="Y336" s="53"/>
      <c r="Z336" s="48">
        <v>124634000</v>
      </c>
      <c r="AA336" s="48">
        <v>124634000</v>
      </c>
      <c r="AB336" s="48"/>
      <c r="AC336" s="48"/>
      <c r="AD336" s="48"/>
      <c r="AE336" s="48"/>
      <c r="AF336" s="48"/>
      <c r="AG336" s="48"/>
      <c r="AH336" s="48">
        <v>1065717000</v>
      </c>
      <c r="AI336" s="47">
        <v>386550000</v>
      </c>
      <c r="AJ336" s="65"/>
      <c r="AK336" s="53"/>
      <c r="AL336" s="47"/>
      <c r="AM336" s="65"/>
      <c r="AN336" s="65"/>
      <c r="AO336" s="53"/>
      <c r="AP336" s="47">
        <v>1611656000</v>
      </c>
      <c r="AQ336" s="65"/>
      <c r="AR336" s="65">
        <v>1068944000</v>
      </c>
      <c r="AS336" s="65">
        <v>215184000</v>
      </c>
      <c r="AT336" s="65"/>
      <c r="AU336" s="65">
        <v>53818000</v>
      </c>
      <c r="AV336" s="65"/>
      <c r="AW336" s="65"/>
      <c r="AX336" s="65"/>
      <c r="AY336" s="65"/>
      <c r="AZ336" s="53">
        <v>273710000</v>
      </c>
      <c r="BA336" s="48">
        <v>1998206000</v>
      </c>
      <c r="BB336" s="48">
        <v>3063923000</v>
      </c>
      <c r="BC336" s="47">
        <v>438955000</v>
      </c>
      <c r="BD336" s="65">
        <v>92723000</v>
      </c>
      <c r="BE336" s="65">
        <v>160427000</v>
      </c>
      <c r="BF336" s="65"/>
      <c r="BG336" s="53">
        <v>185805000</v>
      </c>
      <c r="BH336" s="47">
        <v>11466000</v>
      </c>
      <c r="BI336" s="65"/>
      <c r="BJ336" s="65"/>
      <c r="BK336" s="53"/>
      <c r="BL336" s="47">
        <v>60828000</v>
      </c>
      <c r="BM336" s="65">
        <v>60828000</v>
      </c>
      <c r="BN336" s="65"/>
      <c r="BO336" s="65"/>
      <c r="BP336" s="65"/>
      <c r="BQ336" s="53"/>
      <c r="BR336" s="48">
        <v>511249000</v>
      </c>
      <c r="BS336" s="47">
        <v>269988000</v>
      </c>
      <c r="BT336" s="65"/>
      <c r="BU336" s="53"/>
      <c r="BV336" s="47">
        <v>223706000</v>
      </c>
      <c r="BW336" s="65"/>
      <c r="BX336" s="65"/>
      <c r="BY336" s="65"/>
      <c r="BZ336" s="65"/>
      <c r="CA336" s="65"/>
      <c r="CB336" s="65">
        <v>71596000</v>
      </c>
      <c r="CC336" s="65">
        <v>13084000</v>
      </c>
      <c r="CD336" s="65"/>
      <c r="CE336" s="65"/>
      <c r="CF336" s="53">
        <v>139026000</v>
      </c>
      <c r="CG336" s="48">
        <v>493694000</v>
      </c>
      <c r="CH336" s="74">
        <v>1004943000</v>
      </c>
      <c r="CI336" s="48">
        <v>0</v>
      </c>
      <c r="CJ336" s="47">
        <v>1451392000</v>
      </c>
      <c r="CK336" s="65"/>
      <c r="CL336" s="65"/>
      <c r="CM336" s="53"/>
      <c r="CN336" s="38">
        <v>-1600412000</v>
      </c>
      <c r="CO336" s="65">
        <v>2432328000</v>
      </c>
      <c r="CP336" s="53">
        <v>-224328000</v>
      </c>
      <c r="CQ336" s="38">
        <v>2058980000</v>
      </c>
      <c r="CR336" s="65"/>
      <c r="CS336" s="51">
        <v>2058980000</v>
      </c>
      <c r="CT336" s="48">
        <v>3063923000</v>
      </c>
    </row>
    <row r="337" spans="1:98" x14ac:dyDescent="0.2">
      <c r="A337" s="63" t="s">
        <v>1021</v>
      </c>
      <c r="B337" s="63" t="s">
        <v>1022</v>
      </c>
      <c r="C337" s="63" t="str">
        <f>VLOOKUP(A337,'[1]S&amp;P 500 Wikipedia'!A:D,3,FALSE)</f>
        <v>Industrials</v>
      </c>
      <c r="D337" s="63">
        <v>121874</v>
      </c>
      <c r="E337" s="63" t="s">
        <v>16</v>
      </c>
      <c r="F337" s="63">
        <v>2017</v>
      </c>
      <c r="G337" s="63" t="s">
        <v>17</v>
      </c>
      <c r="H337" s="64">
        <v>43008</v>
      </c>
      <c r="I337" s="64">
        <v>43054</v>
      </c>
      <c r="J337" s="64">
        <v>43054</v>
      </c>
      <c r="K337" s="63">
        <v>128200000</v>
      </c>
      <c r="L337" s="63">
        <v>129700000</v>
      </c>
      <c r="M337" s="63" t="s">
        <v>2324</v>
      </c>
      <c r="N337" s="47">
        <v>2535500000</v>
      </c>
      <c r="O337" s="65">
        <v>1410900000</v>
      </c>
      <c r="P337" s="53">
        <v>1124600000</v>
      </c>
      <c r="Q337" s="47">
        <v>1135500000</v>
      </c>
      <c r="R337" s="65"/>
      <c r="S337" s="53"/>
      <c r="T337" s="48"/>
      <c r="U337" s="47">
        <v>558700000</v>
      </c>
      <c r="V337" s="65"/>
      <c r="W337" s="65"/>
      <c r="X337" s="65"/>
      <c r="Y337" s="53"/>
      <c r="Z337" s="48">
        <v>191000000</v>
      </c>
      <c r="AA337" s="48"/>
      <c r="AB337" s="48"/>
      <c r="AC337" s="48"/>
      <c r="AD337" s="48"/>
      <c r="AE337" s="48"/>
      <c r="AF337" s="48"/>
      <c r="AG337" s="48">
        <v>191000000</v>
      </c>
      <c r="AH337" s="48">
        <v>4420700000</v>
      </c>
      <c r="AI337" s="47">
        <v>583900000</v>
      </c>
      <c r="AJ337" s="65">
        <v>583900000</v>
      </c>
      <c r="AK337" s="53"/>
      <c r="AL337" s="47"/>
      <c r="AM337" s="65"/>
      <c r="AN337" s="65"/>
      <c r="AO337" s="53"/>
      <c r="AP337" s="47">
        <v>2157100000</v>
      </c>
      <c r="AQ337" s="65"/>
      <c r="AR337" s="65">
        <v>1077700000</v>
      </c>
      <c r="AS337" s="65">
        <v>238000000</v>
      </c>
      <c r="AT337" s="65"/>
      <c r="AU337" s="65">
        <v>443600000</v>
      </c>
      <c r="AV337" s="65"/>
      <c r="AW337" s="65"/>
      <c r="AX337" s="65"/>
      <c r="AY337" s="65"/>
      <c r="AZ337" s="53">
        <v>397800000</v>
      </c>
      <c r="BA337" s="48">
        <v>2741000000</v>
      </c>
      <c r="BB337" s="48">
        <v>7161700000</v>
      </c>
      <c r="BC337" s="47">
        <v>623200000</v>
      </c>
      <c r="BD337" s="65">
        <v>623200000</v>
      </c>
      <c r="BE337" s="65"/>
      <c r="BF337" s="65"/>
      <c r="BG337" s="53"/>
      <c r="BH337" s="47">
        <v>600400000</v>
      </c>
      <c r="BI337" s="65"/>
      <c r="BJ337" s="65"/>
      <c r="BK337" s="53"/>
      <c r="BL337" s="47">
        <v>922200000</v>
      </c>
      <c r="BM337" s="65"/>
      <c r="BN337" s="65"/>
      <c r="BO337" s="65"/>
      <c r="BP337" s="65"/>
      <c r="BQ337" s="53">
        <v>922200000</v>
      </c>
      <c r="BR337" s="48">
        <v>2145800000</v>
      </c>
      <c r="BS337" s="47">
        <v>1243400000</v>
      </c>
      <c r="BT337" s="65"/>
      <c r="BU337" s="53"/>
      <c r="BV337" s="47">
        <v>1108900000</v>
      </c>
      <c r="BW337" s="65"/>
      <c r="BX337" s="65">
        <v>892500000</v>
      </c>
      <c r="BY337" s="65"/>
      <c r="BZ337" s="65"/>
      <c r="CA337" s="65"/>
      <c r="CB337" s="65"/>
      <c r="CC337" s="65"/>
      <c r="CD337" s="65"/>
      <c r="CE337" s="65"/>
      <c r="CF337" s="53">
        <v>216400000</v>
      </c>
      <c r="CG337" s="48">
        <v>2352300000</v>
      </c>
      <c r="CH337" s="74">
        <v>4498100000</v>
      </c>
      <c r="CI337" s="48"/>
      <c r="CJ337" s="47">
        <v>1819400000</v>
      </c>
      <c r="CK337" s="65"/>
      <c r="CL337" s="65"/>
      <c r="CM337" s="53"/>
      <c r="CN337" s="38">
        <v>-4080000000</v>
      </c>
      <c r="CO337" s="65">
        <v>6103400000</v>
      </c>
      <c r="CP337" s="53">
        <v>-1179200000</v>
      </c>
      <c r="CQ337" s="38">
        <v>2663600000</v>
      </c>
      <c r="CR337" s="65"/>
      <c r="CS337" s="51">
        <v>2663600000</v>
      </c>
      <c r="CT337" s="48">
        <v>7161700000</v>
      </c>
    </row>
    <row r="338" spans="1:98" x14ac:dyDescent="0.2">
      <c r="A338" s="63" t="s">
        <v>1024</v>
      </c>
      <c r="B338" s="63" t="s">
        <v>1025</v>
      </c>
      <c r="C338" s="63" t="str">
        <f>VLOOKUP(A338,'[1]S&amp;P 500 Wikipedia'!A:D,3,FALSE)</f>
        <v>Industrials</v>
      </c>
      <c r="D338" s="63">
        <v>744726</v>
      </c>
      <c r="E338" s="63" t="s">
        <v>16</v>
      </c>
      <c r="F338" s="63">
        <v>2017</v>
      </c>
      <c r="G338" s="63" t="s">
        <v>17</v>
      </c>
      <c r="H338" s="64">
        <v>43100</v>
      </c>
      <c r="I338" s="64">
        <v>43157</v>
      </c>
      <c r="J338" s="64">
        <v>43308</v>
      </c>
      <c r="K338" s="63">
        <v>326986500</v>
      </c>
      <c r="L338" s="63">
        <v>326986500</v>
      </c>
      <c r="M338" s="63" t="s">
        <v>2594</v>
      </c>
      <c r="N338" s="47">
        <v>107050000</v>
      </c>
      <c r="O338" s="65">
        <v>107050000</v>
      </c>
      <c r="P338" s="53"/>
      <c r="Q338" s="47">
        <v>97802000</v>
      </c>
      <c r="R338" s="65">
        <v>97802000</v>
      </c>
      <c r="S338" s="53"/>
      <c r="T338" s="48"/>
      <c r="U338" s="47">
        <v>14983000</v>
      </c>
      <c r="V338" s="65"/>
      <c r="W338" s="65"/>
      <c r="X338" s="65"/>
      <c r="Y338" s="53"/>
      <c r="Z338" s="48">
        <v>42960000</v>
      </c>
      <c r="AA338" s="48"/>
      <c r="AB338" s="48"/>
      <c r="AC338" s="48"/>
      <c r="AD338" s="48"/>
      <c r="AE338" s="48"/>
      <c r="AF338" s="48"/>
      <c r="AG338" s="48">
        <v>42960000</v>
      </c>
      <c r="AH338" s="48">
        <v>262795000</v>
      </c>
      <c r="AI338" s="47">
        <v>134088000</v>
      </c>
      <c r="AJ338" s="65"/>
      <c r="AK338" s="53"/>
      <c r="AL338" s="47"/>
      <c r="AM338" s="65"/>
      <c r="AN338" s="65"/>
      <c r="AO338" s="53"/>
      <c r="AP338" s="47">
        <v>636780000</v>
      </c>
      <c r="AQ338" s="65">
        <v>49998000</v>
      </c>
      <c r="AR338" s="65">
        <v>346514000</v>
      </c>
      <c r="AS338" s="65"/>
      <c r="AT338" s="65"/>
      <c r="AU338" s="65">
        <v>18420000</v>
      </c>
      <c r="AV338" s="65"/>
      <c r="AW338" s="65"/>
      <c r="AX338" s="65"/>
      <c r="AY338" s="65"/>
      <c r="AZ338" s="53">
        <v>221848000</v>
      </c>
      <c r="BA338" s="48">
        <v>770868000</v>
      </c>
      <c r="BB338" s="48">
        <v>1033663000</v>
      </c>
      <c r="BC338" s="47">
        <v>127195000</v>
      </c>
      <c r="BD338" s="65">
        <v>26161000</v>
      </c>
      <c r="BE338" s="65"/>
      <c r="BF338" s="65"/>
      <c r="BG338" s="53">
        <v>101034000</v>
      </c>
      <c r="BH338" s="47"/>
      <c r="BI338" s="65"/>
      <c r="BJ338" s="65"/>
      <c r="BK338" s="53"/>
      <c r="BL338" s="47">
        <v>167374000</v>
      </c>
      <c r="BM338" s="65"/>
      <c r="BN338" s="65"/>
      <c r="BO338" s="65"/>
      <c r="BP338" s="65"/>
      <c r="BQ338" s="53">
        <v>167374000</v>
      </c>
      <c r="BR338" s="48">
        <v>294569000</v>
      </c>
      <c r="BS338" s="47"/>
      <c r="BT338" s="65"/>
      <c r="BU338" s="53"/>
      <c r="BV338" s="47">
        <v>85170000</v>
      </c>
      <c r="BW338" s="65"/>
      <c r="BX338" s="65">
        <v>0</v>
      </c>
      <c r="BY338" s="65">
        <v>0</v>
      </c>
      <c r="BZ338" s="65"/>
      <c r="CA338" s="65"/>
      <c r="CB338" s="65"/>
      <c r="CC338" s="65"/>
      <c r="CD338" s="65"/>
      <c r="CE338" s="65"/>
      <c r="CF338" s="53">
        <v>85170000</v>
      </c>
      <c r="CG338" s="48">
        <v>85170000</v>
      </c>
      <c r="CH338" s="74">
        <v>379739000</v>
      </c>
      <c r="CI338" s="48">
        <v>0</v>
      </c>
      <c r="CJ338" s="47">
        <v>299397000</v>
      </c>
      <c r="CK338" s="65"/>
      <c r="CL338" s="65"/>
      <c r="CM338" s="53"/>
      <c r="CN338" s="38"/>
      <c r="CO338" s="65">
        <v>400483000</v>
      </c>
      <c r="CP338" s="53">
        <v>-45956000</v>
      </c>
      <c r="CQ338" s="38">
        <v>653924000</v>
      </c>
      <c r="CR338" s="65"/>
      <c r="CS338" s="51">
        <v>653924000</v>
      </c>
      <c r="CT338" s="48">
        <v>1033663000</v>
      </c>
    </row>
    <row r="339" spans="1:98" x14ac:dyDescent="0.2">
      <c r="A339" s="63" t="s">
        <v>1027</v>
      </c>
      <c r="B339" s="63" t="s">
        <v>1028</v>
      </c>
      <c r="C339" s="63" t="str">
        <f>VLOOKUP(A339,'[1]S&amp;P 500 Wikipedia'!A:D,3,FALSE)</f>
        <v>Industrials</v>
      </c>
      <c r="D339" s="63">
        <v>119446</v>
      </c>
      <c r="E339" s="63" t="s">
        <v>16</v>
      </c>
      <c r="F339" s="63">
        <v>2017</v>
      </c>
      <c r="G339" s="63" t="s">
        <v>17</v>
      </c>
      <c r="H339" s="64">
        <v>43100</v>
      </c>
      <c r="I339" s="64">
        <v>43154</v>
      </c>
      <c r="J339" s="64">
        <v>43154</v>
      </c>
      <c r="K339" s="63">
        <v>102403000</v>
      </c>
      <c r="L339" s="63">
        <v>103921000</v>
      </c>
      <c r="M339" s="63" t="s">
        <v>2326</v>
      </c>
      <c r="N339" s="47">
        <v>671327000</v>
      </c>
      <c r="O339" s="65">
        <v>671327000</v>
      </c>
      <c r="P339" s="53"/>
      <c r="Q339" s="47">
        <v>641662000</v>
      </c>
      <c r="R339" s="65">
        <v>641662000</v>
      </c>
      <c r="S339" s="53"/>
      <c r="T339" s="48"/>
      <c r="U339" s="47">
        <v>204933000</v>
      </c>
      <c r="V339" s="65"/>
      <c r="W339" s="65"/>
      <c r="X339" s="65"/>
      <c r="Y339" s="53"/>
      <c r="Z339" s="48">
        <v>241480000</v>
      </c>
      <c r="AA339" s="48">
        <v>24365000</v>
      </c>
      <c r="AB339" s="48"/>
      <c r="AC339" s="48"/>
      <c r="AD339" s="48"/>
      <c r="AE339" s="48"/>
      <c r="AF339" s="48"/>
      <c r="AG339" s="48">
        <v>217115000</v>
      </c>
      <c r="AH339" s="48">
        <v>1759402000</v>
      </c>
      <c r="AI339" s="47">
        <v>142535000</v>
      </c>
      <c r="AJ339" s="65"/>
      <c r="AK339" s="53"/>
      <c r="AL339" s="47"/>
      <c r="AM339" s="65"/>
      <c r="AN339" s="65"/>
      <c r="AO339" s="53"/>
      <c r="AP339" s="47">
        <v>12414476000</v>
      </c>
      <c r="AQ339" s="65"/>
      <c r="AR339" s="65">
        <v>8820313000</v>
      </c>
      <c r="AS339" s="65">
        <v>3475218000</v>
      </c>
      <c r="AT339" s="65"/>
      <c r="AU339" s="65">
        <v>30726000</v>
      </c>
      <c r="AV339" s="65"/>
      <c r="AW339" s="65"/>
      <c r="AX339" s="65"/>
      <c r="AY339" s="65"/>
      <c r="AZ339" s="53">
        <v>88219000</v>
      </c>
      <c r="BA339" s="48">
        <v>12557011000</v>
      </c>
      <c r="BB339" s="48">
        <v>14316413000</v>
      </c>
      <c r="BC339" s="47">
        <v>662018000</v>
      </c>
      <c r="BD339" s="65">
        <v>171073000</v>
      </c>
      <c r="BE339" s="65">
        <v>26351000</v>
      </c>
      <c r="BF339" s="65"/>
      <c r="BG339" s="53">
        <v>464594000</v>
      </c>
      <c r="BH339" s="47">
        <v>800944000</v>
      </c>
      <c r="BI339" s="65"/>
      <c r="BJ339" s="65"/>
      <c r="BK339" s="53"/>
      <c r="BL339" s="47">
        <v>566447000</v>
      </c>
      <c r="BM339" s="65">
        <v>566447000</v>
      </c>
      <c r="BN339" s="65"/>
      <c r="BO339" s="65"/>
      <c r="BP339" s="65"/>
      <c r="BQ339" s="53"/>
      <c r="BR339" s="48">
        <v>2029409000</v>
      </c>
      <c r="BS339" s="47">
        <v>4354611000</v>
      </c>
      <c r="BT339" s="65"/>
      <c r="BU339" s="53"/>
      <c r="BV339" s="47">
        <v>1068829000</v>
      </c>
      <c r="BW339" s="65"/>
      <c r="BX339" s="65"/>
      <c r="BY339" s="65"/>
      <c r="BZ339" s="65"/>
      <c r="CA339" s="65"/>
      <c r="CB339" s="65"/>
      <c r="CC339" s="65">
        <v>829657000</v>
      </c>
      <c r="CD339" s="65"/>
      <c r="CE339" s="65"/>
      <c r="CF339" s="53">
        <v>239172000</v>
      </c>
      <c r="CG339" s="48">
        <v>5423440000</v>
      </c>
      <c r="CH339" s="74">
        <v>7452849000</v>
      </c>
      <c r="CI339" s="48">
        <v>0</v>
      </c>
      <c r="CJ339" s="47">
        <v>1603913000</v>
      </c>
      <c r="CK339" s="65">
        <v>1044000</v>
      </c>
      <c r="CL339" s="65">
        <v>1602869000</v>
      </c>
      <c r="CM339" s="53"/>
      <c r="CN339" s="38">
        <v>-18706000</v>
      </c>
      <c r="CO339" s="65">
        <v>5464571000</v>
      </c>
      <c r="CP339" s="53">
        <v>-186214000</v>
      </c>
      <c r="CQ339" s="38">
        <v>6863564000</v>
      </c>
      <c r="CR339" s="65"/>
      <c r="CS339" s="51">
        <v>6863564000</v>
      </c>
      <c r="CT339" s="48">
        <v>14316413000</v>
      </c>
    </row>
    <row r="340" spans="1:98" x14ac:dyDescent="0.2">
      <c r="A340" s="63" t="s">
        <v>1030</v>
      </c>
      <c r="B340" s="63" t="s">
        <v>1031</v>
      </c>
      <c r="C340" s="63" t="str">
        <f>VLOOKUP(A340,'[1]S&amp;P 500 Wikipedia'!A:D,3,FALSE)</f>
        <v>Consumer Discretionary</v>
      </c>
      <c r="D340" s="63">
        <v>200092</v>
      </c>
      <c r="E340" s="63" t="s">
        <v>16</v>
      </c>
      <c r="F340" s="63">
        <v>2017</v>
      </c>
      <c r="G340" s="63" t="s">
        <v>17</v>
      </c>
      <c r="H340" s="64">
        <v>43159</v>
      </c>
      <c r="I340" s="64">
        <v>43193</v>
      </c>
      <c r="J340" s="64">
        <v>43264</v>
      </c>
      <c r="K340" s="63">
        <v>375820000</v>
      </c>
      <c r="L340" s="63">
        <v>379883000</v>
      </c>
      <c r="M340" s="63" t="s">
        <v>2595</v>
      </c>
      <c r="N340" s="47">
        <v>1290806000</v>
      </c>
      <c r="O340" s="65">
        <v>1290294000</v>
      </c>
      <c r="P340" s="53">
        <v>512000</v>
      </c>
      <c r="Q340" s="47">
        <v>87868000</v>
      </c>
      <c r="R340" s="65">
        <v>87868000</v>
      </c>
      <c r="S340" s="53"/>
      <c r="T340" s="48"/>
      <c r="U340" s="47">
        <v>1641735000</v>
      </c>
      <c r="V340" s="65"/>
      <c r="W340" s="65"/>
      <c r="X340" s="65"/>
      <c r="Y340" s="53"/>
      <c r="Z340" s="48">
        <v>130748000</v>
      </c>
      <c r="AA340" s="48">
        <v>130748000</v>
      </c>
      <c r="AB340" s="48"/>
      <c r="AC340" s="48"/>
      <c r="AD340" s="48"/>
      <c r="AE340" s="48"/>
      <c r="AF340" s="48"/>
      <c r="AG340" s="48"/>
      <c r="AH340" s="48">
        <v>3151157000</v>
      </c>
      <c r="AI340" s="47">
        <v>2382464000</v>
      </c>
      <c r="AJ340" s="65">
        <v>4908179000</v>
      </c>
      <c r="AK340" s="53">
        <v>-2525715000</v>
      </c>
      <c r="AL340" s="47">
        <v>712000</v>
      </c>
      <c r="AM340" s="65"/>
      <c r="AN340" s="65"/>
      <c r="AO340" s="53"/>
      <c r="AP340" s="47">
        <v>187718000</v>
      </c>
      <c r="AQ340" s="65"/>
      <c r="AR340" s="65"/>
      <c r="AS340" s="65"/>
      <c r="AT340" s="65"/>
      <c r="AU340" s="65"/>
      <c r="AV340" s="65"/>
      <c r="AW340" s="65"/>
      <c r="AX340" s="65"/>
      <c r="AY340" s="65"/>
      <c r="AZ340" s="53">
        <v>187718000</v>
      </c>
      <c r="BA340" s="48">
        <v>2570894000</v>
      </c>
      <c r="BB340" s="48">
        <v>5722051000</v>
      </c>
      <c r="BC340" s="47">
        <v>1841429000</v>
      </c>
      <c r="BD340" s="65">
        <v>1059844000</v>
      </c>
      <c r="BE340" s="65">
        <v>0</v>
      </c>
      <c r="BF340" s="65"/>
      <c r="BG340" s="53">
        <v>781585000</v>
      </c>
      <c r="BH340" s="47">
        <v>84973000</v>
      </c>
      <c r="BI340" s="65"/>
      <c r="BJ340" s="65"/>
      <c r="BK340" s="53"/>
      <c r="BL340" s="47"/>
      <c r="BM340" s="65"/>
      <c r="BN340" s="65"/>
      <c r="BO340" s="65"/>
      <c r="BP340" s="65"/>
      <c r="BQ340" s="53"/>
      <c r="BR340" s="48">
        <v>1926402000</v>
      </c>
      <c r="BS340" s="47">
        <v>311994000</v>
      </c>
      <c r="BT340" s="65"/>
      <c r="BU340" s="53"/>
      <c r="BV340" s="47">
        <v>434347000</v>
      </c>
      <c r="BW340" s="65"/>
      <c r="BX340" s="65"/>
      <c r="BY340" s="65"/>
      <c r="BZ340" s="65"/>
      <c r="CA340" s="65"/>
      <c r="CB340" s="65"/>
      <c r="CC340" s="65">
        <v>85806000</v>
      </c>
      <c r="CD340" s="65"/>
      <c r="CE340" s="65"/>
      <c r="CF340" s="53">
        <v>348541000</v>
      </c>
      <c r="CG340" s="48">
        <v>746341000</v>
      </c>
      <c r="CH340" s="74">
        <v>2672743000</v>
      </c>
      <c r="CI340" s="48"/>
      <c r="CJ340" s="47">
        <v>1296160000</v>
      </c>
      <c r="CK340" s="65"/>
      <c r="CL340" s="65"/>
      <c r="CM340" s="53"/>
      <c r="CN340" s="38">
        <v>-318279000</v>
      </c>
      <c r="CO340" s="65">
        <v>2071400000</v>
      </c>
      <c r="CP340" s="53">
        <v>27000</v>
      </c>
      <c r="CQ340" s="38">
        <v>3049308000</v>
      </c>
      <c r="CR340" s="65"/>
      <c r="CS340" s="51">
        <v>3049308000</v>
      </c>
      <c r="CT340" s="48">
        <v>5722051000</v>
      </c>
    </row>
    <row r="341" spans="1:98" x14ac:dyDescent="0.2">
      <c r="A341" s="63" t="s">
        <v>1012</v>
      </c>
      <c r="B341" s="63" t="s">
        <v>1013</v>
      </c>
      <c r="C341" s="63" t="str">
        <f>VLOOKUP(A341,'[1]S&amp;P 500 Wikipedia'!A:D,3,FALSE)</f>
        <v>Industrials</v>
      </c>
      <c r="D341" s="63">
        <v>101495</v>
      </c>
      <c r="E341" s="63" t="s">
        <v>16</v>
      </c>
      <c r="F341" s="63">
        <v>2017</v>
      </c>
      <c r="G341" s="63" t="s">
        <v>17</v>
      </c>
      <c r="H341" s="64">
        <v>43100</v>
      </c>
      <c r="I341" s="64">
        <v>43140</v>
      </c>
      <c r="J341" s="64">
        <v>43308</v>
      </c>
      <c r="K341" s="63">
        <v>333926000</v>
      </c>
      <c r="L341" s="63">
        <v>335652000</v>
      </c>
      <c r="M341" s="63" t="s">
        <v>2596</v>
      </c>
      <c r="N341" s="47">
        <v>83300000</v>
      </c>
      <c r="O341" s="65">
        <v>83300000</v>
      </c>
      <c r="P341" s="53"/>
      <c r="Q341" s="47">
        <v>1105900000</v>
      </c>
      <c r="R341" s="65">
        <v>1105900000</v>
      </c>
      <c r="S341" s="53"/>
      <c r="T341" s="48"/>
      <c r="U341" s="47"/>
      <c r="V341" s="65"/>
      <c r="W341" s="65"/>
      <c r="X341" s="65"/>
      <c r="Y341" s="53"/>
      <c r="Z341" s="48">
        <v>247600000</v>
      </c>
      <c r="AA341" s="48">
        <v>247600000</v>
      </c>
      <c r="AB341" s="48"/>
      <c r="AC341" s="48"/>
      <c r="AD341" s="48"/>
      <c r="AE341" s="48"/>
      <c r="AF341" s="48"/>
      <c r="AG341" s="48"/>
      <c r="AH341" s="48">
        <v>1436800000</v>
      </c>
      <c r="AI341" s="47">
        <v>7777400000</v>
      </c>
      <c r="AJ341" s="65"/>
      <c r="AK341" s="53"/>
      <c r="AL341" s="47"/>
      <c r="AM341" s="65"/>
      <c r="AN341" s="65"/>
      <c r="AO341" s="53"/>
      <c r="AP341" s="47">
        <v>11932800000</v>
      </c>
      <c r="AQ341" s="65"/>
      <c r="AR341" s="65">
        <v>11315400000</v>
      </c>
      <c r="AS341" s="65">
        <v>141100000</v>
      </c>
      <c r="AT341" s="65"/>
      <c r="AU341" s="65"/>
      <c r="AV341" s="65"/>
      <c r="AW341" s="65"/>
      <c r="AX341" s="65"/>
      <c r="AY341" s="65"/>
      <c r="AZ341" s="53">
        <v>476300000</v>
      </c>
      <c r="BA341" s="48">
        <v>19710200000</v>
      </c>
      <c r="BB341" s="48">
        <v>21147000000</v>
      </c>
      <c r="BC341" s="47">
        <v>1616000000</v>
      </c>
      <c r="BD341" s="65">
        <v>598100000</v>
      </c>
      <c r="BE341" s="65"/>
      <c r="BF341" s="65"/>
      <c r="BG341" s="53">
        <v>1017900000</v>
      </c>
      <c r="BH341" s="47">
        <v>706700000</v>
      </c>
      <c r="BI341" s="65"/>
      <c r="BJ341" s="65"/>
      <c r="BK341" s="53"/>
      <c r="BL341" s="47">
        <v>312100000</v>
      </c>
      <c r="BM341" s="65">
        <v>312100000</v>
      </c>
      <c r="BN341" s="65"/>
      <c r="BO341" s="65"/>
      <c r="BP341" s="65"/>
      <c r="BQ341" s="53"/>
      <c r="BR341" s="48">
        <v>2634800000</v>
      </c>
      <c r="BS341" s="47">
        <v>7756100000</v>
      </c>
      <c r="BT341" s="65"/>
      <c r="BU341" s="53"/>
      <c r="BV341" s="47">
        <v>2795000000</v>
      </c>
      <c r="BW341" s="65"/>
      <c r="BX341" s="65"/>
      <c r="BY341" s="65"/>
      <c r="BZ341" s="65"/>
      <c r="CA341" s="65"/>
      <c r="CB341" s="65"/>
      <c r="CC341" s="65">
        <v>796400000</v>
      </c>
      <c r="CD341" s="65"/>
      <c r="CE341" s="65"/>
      <c r="CF341" s="53">
        <v>1998600000</v>
      </c>
      <c r="CG341" s="48">
        <v>10551100000</v>
      </c>
      <c r="CH341" s="74">
        <v>13185900000</v>
      </c>
      <c r="CI341" s="48">
        <v>0</v>
      </c>
      <c r="CJ341" s="47">
        <v>4843100000</v>
      </c>
      <c r="CK341" s="65"/>
      <c r="CL341" s="65"/>
      <c r="CM341" s="53"/>
      <c r="CN341" s="38">
        <v>-1059400000</v>
      </c>
      <c r="CO341" s="65">
        <v>4152500000</v>
      </c>
      <c r="CP341" s="53">
        <v>22600000</v>
      </c>
      <c r="CQ341" s="38">
        <v>7958800000</v>
      </c>
      <c r="CR341" s="65">
        <v>2300000</v>
      </c>
      <c r="CS341" s="51">
        <v>7961100000</v>
      </c>
      <c r="CT341" s="48">
        <v>21147000000</v>
      </c>
    </row>
    <row r="342" spans="1:98" x14ac:dyDescent="0.2">
      <c r="A342" s="63" t="s">
        <v>1042</v>
      </c>
      <c r="B342" s="63" t="s">
        <v>1043</v>
      </c>
      <c r="C342" s="63" t="str">
        <f>VLOOKUP(A342,'[1]S&amp;P 500 Wikipedia'!A:D,3,FALSE)</f>
        <v>Real Estate</v>
      </c>
      <c r="D342" s="63">
        <v>100897</v>
      </c>
      <c r="E342" s="63" t="s">
        <v>16</v>
      </c>
      <c r="F342" s="63">
        <v>2017</v>
      </c>
      <c r="G342" s="63" t="s">
        <v>17</v>
      </c>
      <c r="H342" s="64">
        <v>43100</v>
      </c>
      <c r="I342" s="64">
        <v>43160</v>
      </c>
      <c r="J342" s="64">
        <v>43227</v>
      </c>
      <c r="K342" s="63">
        <v>117190000</v>
      </c>
      <c r="L342" s="63">
        <v>118891000</v>
      </c>
      <c r="M342" s="63" t="s">
        <v>2597</v>
      </c>
      <c r="N342" s="47">
        <v>68783000</v>
      </c>
      <c r="O342" s="65">
        <v>68783000</v>
      </c>
      <c r="P342" s="53"/>
      <c r="Q342" s="47">
        <v>90673000</v>
      </c>
      <c r="R342" s="65">
        <v>90673000</v>
      </c>
      <c r="S342" s="53"/>
      <c r="T342" s="48"/>
      <c r="U342" s="47"/>
      <c r="V342" s="65"/>
      <c r="W342" s="65"/>
      <c r="X342" s="65"/>
      <c r="Y342" s="53"/>
      <c r="Z342" s="48">
        <v>100077000</v>
      </c>
      <c r="AA342" s="48">
        <v>49716000</v>
      </c>
      <c r="AB342" s="48"/>
      <c r="AC342" s="48"/>
      <c r="AD342" s="48"/>
      <c r="AE342" s="48"/>
      <c r="AF342" s="48"/>
      <c r="AG342" s="48">
        <v>50361000</v>
      </c>
      <c r="AH342" s="48">
        <v>259533000</v>
      </c>
      <c r="AI342" s="47">
        <v>2812346000</v>
      </c>
      <c r="AJ342" s="65"/>
      <c r="AK342" s="53"/>
      <c r="AL342" s="47"/>
      <c r="AM342" s="65"/>
      <c r="AN342" s="65"/>
      <c r="AO342" s="53"/>
      <c r="AP342" s="47">
        <v>4248326000</v>
      </c>
      <c r="AQ342" s="65">
        <v>3598131000</v>
      </c>
      <c r="AR342" s="65"/>
      <c r="AS342" s="65"/>
      <c r="AT342" s="65"/>
      <c r="AU342" s="65"/>
      <c r="AV342" s="65"/>
      <c r="AW342" s="65"/>
      <c r="AX342" s="65"/>
      <c r="AY342" s="65"/>
      <c r="AZ342" s="53">
        <v>650195000</v>
      </c>
      <c r="BA342" s="48">
        <v>7060672000</v>
      </c>
      <c r="BB342" s="48">
        <v>7320205000</v>
      </c>
      <c r="BC342" s="47">
        <v>152095000</v>
      </c>
      <c r="BD342" s="65">
        <v>33334000</v>
      </c>
      <c r="BE342" s="65"/>
      <c r="BF342" s="65">
        <v>48899000</v>
      </c>
      <c r="BG342" s="53">
        <v>69862000</v>
      </c>
      <c r="BH342" s="47">
        <v>20000000</v>
      </c>
      <c r="BI342" s="65"/>
      <c r="BJ342" s="65"/>
      <c r="BK342" s="53"/>
      <c r="BL342" s="47">
        <v>106810000</v>
      </c>
      <c r="BM342" s="65">
        <v>97969000</v>
      </c>
      <c r="BN342" s="65"/>
      <c r="BO342" s="65"/>
      <c r="BP342" s="65"/>
      <c r="BQ342" s="53">
        <v>8841000</v>
      </c>
      <c r="BR342" s="48">
        <v>278905000</v>
      </c>
      <c r="BS342" s="47">
        <v>9290686000</v>
      </c>
      <c r="BT342" s="65"/>
      <c r="BU342" s="53"/>
      <c r="BV342" s="47">
        <v>349728000</v>
      </c>
      <c r="BW342" s="65"/>
      <c r="BX342" s="65"/>
      <c r="BY342" s="65"/>
      <c r="BZ342" s="65"/>
      <c r="CA342" s="65"/>
      <c r="CB342" s="65"/>
      <c r="CC342" s="65"/>
      <c r="CD342" s="65"/>
      <c r="CE342" s="65"/>
      <c r="CF342" s="53">
        <v>349728000</v>
      </c>
      <c r="CG342" s="48">
        <v>9640414000</v>
      </c>
      <c r="CH342" s="74">
        <v>9919319000</v>
      </c>
      <c r="CI342" s="48">
        <v>0</v>
      </c>
      <c r="CJ342" s="47">
        <v>2168634000</v>
      </c>
      <c r="CK342" s="65"/>
      <c r="CL342" s="65"/>
      <c r="CM342" s="53"/>
      <c r="CN342" s="38"/>
      <c r="CO342" s="65">
        <v>-4388288000</v>
      </c>
      <c r="CP342" s="53">
        <v>-379460000</v>
      </c>
      <c r="CQ342" s="38">
        <v>-2599114000</v>
      </c>
      <c r="CR342" s="65"/>
      <c r="CS342" s="51">
        <v>-2599114000</v>
      </c>
      <c r="CT342" s="48">
        <v>7320205000</v>
      </c>
    </row>
    <row r="343" spans="1:98" x14ac:dyDescent="0.2">
      <c r="A343" s="63" t="s">
        <v>1084</v>
      </c>
      <c r="B343" s="63" t="s">
        <v>1085</v>
      </c>
      <c r="C343" s="63" t="str">
        <f>VLOOKUP(A343,'[1]S&amp;P 500 Wikipedia'!A:D,3,FALSE)</f>
        <v>Consumer Discretionary</v>
      </c>
      <c r="D343" s="63">
        <v>86689</v>
      </c>
      <c r="E343" s="63" t="s">
        <v>16</v>
      </c>
      <c r="F343" s="63">
        <v>2017</v>
      </c>
      <c r="G343" s="63" t="s">
        <v>17</v>
      </c>
      <c r="H343" s="64">
        <v>43008</v>
      </c>
      <c r="I343" s="64">
        <v>43056</v>
      </c>
      <c r="J343" s="64">
        <v>43131</v>
      </c>
      <c r="K343" s="63">
        <v>1439600000</v>
      </c>
      <c r="L343" s="63">
        <v>1451300000</v>
      </c>
      <c r="M343" s="63" t="s">
        <v>2598</v>
      </c>
      <c r="N343" s="47">
        <v>2690900000</v>
      </c>
      <c r="O343" s="65">
        <v>2462300000</v>
      </c>
      <c r="P343" s="53">
        <v>228600000</v>
      </c>
      <c r="Q343" s="47">
        <v>870400000</v>
      </c>
      <c r="R343" s="65">
        <v>870400000</v>
      </c>
      <c r="S343" s="53"/>
      <c r="T343" s="48"/>
      <c r="U343" s="47">
        <v>1364000000</v>
      </c>
      <c r="V343" s="65"/>
      <c r="W343" s="65"/>
      <c r="X343" s="65"/>
      <c r="Y343" s="53"/>
      <c r="Z343" s="48">
        <v>358100000</v>
      </c>
      <c r="AA343" s="48">
        <v>358100000</v>
      </c>
      <c r="AB343" s="48"/>
      <c r="AC343" s="48"/>
      <c r="AD343" s="48"/>
      <c r="AE343" s="48"/>
      <c r="AF343" s="48"/>
      <c r="AG343" s="48"/>
      <c r="AH343" s="48">
        <v>5283400000</v>
      </c>
      <c r="AI343" s="47">
        <v>4919500000</v>
      </c>
      <c r="AJ343" s="65"/>
      <c r="AK343" s="53"/>
      <c r="AL343" s="47">
        <v>542300000</v>
      </c>
      <c r="AM343" s="65"/>
      <c r="AN343" s="65"/>
      <c r="AO343" s="53"/>
      <c r="AP343" s="47">
        <v>3620400000</v>
      </c>
      <c r="AQ343" s="65"/>
      <c r="AR343" s="65">
        <v>1539200000</v>
      </c>
      <c r="AS343" s="65">
        <v>441400000</v>
      </c>
      <c r="AT343" s="65"/>
      <c r="AU343" s="65">
        <v>795400000</v>
      </c>
      <c r="AV343" s="65"/>
      <c r="AW343" s="65"/>
      <c r="AX343" s="65"/>
      <c r="AY343" s="65">
        <v>481600000</v>
      </c>
      <c r="AZ343" s="53">
        <v>362800000</v>
      </c>
      <c r="BA343" s="48">
        <v>9082200000</v>
      </c>
      <c r="BB343" s="48">
        <v>14365600000</v>
      </c>
      <c r="BC343" s="47">
        <v>2717000000</v>
      </c>
      <c r="BD343" s="65">
        <v>782500000</v>
      </c>
      <c r="BE343" s="65"/>
      <c r="BF343" s="65"/>
      <c r="BG343" s="53">
        <v>1934500000</v>
      </c>
      <c r="BH343" s="47">
        <v>0</v>
      </c>
      <c r="BI343" s="65"/>
      <c r="BJ343" s="65"/>
      <c r="BK343" s="53"/>
      <c r="BL343" s="47">
        <v>1503700000</v>
      </c>
      <c r="BM343" s="65">
        <v>1288500000</v>
      </c>
      <c r="BN343" s="65"/>
      <c r="BO343" s="65"/>
      <c r="BP343" s="65"/>
      <c r="BQ343" s="53">
        <v>215200000</v>
      </c>
      <c r="BR343" s="48">
        <v>4220700000</v>
      </c>
      <c r="BS343" s="47">
        <v>3932600000</v>
      </c>
      <c r="BT343" s="65"/>
      <c r="BU343" s="53"/>
      <c r="BV343" s="47">
        <v>755300000</v>
      </c>
      <c r="BW343" s="65"/>
      <c r="BX343" s="65"/>
      <c r="BY343" s="65"/>
      <c r="BZ343" s="65"/>
      <c r="CA343" s="65"/>
      <c r="CB343" s="65"/>
      <c r="CC343" s="65"/>
      <c r="CD343" s="65"/>
      <c r="CE343" s="65"/>
      <c r="CF343" s="53">
        <v>755300000</v>
      </c>
      <c r="CG343" s="48">
        <v>4687900000</v>
      </c>
      <c r="CH343" s="74">
        <v>8908600000</v>
      </c>
      <c r="CI343" s="48"/>
      <c r="CJ343" s="47">
        <v>42500000</v>
      </c>
      <c r="CK343" s="65"/>
      <c r="CL343" s="65"/>
      <c r="CM343" s="53"/>
      <c r="CN343" s="38"/>
      <c r="CO343" s="65">
        <v>5563200000</v>
      </c>
      <c r="CP343" s="53">
        <v>-155600000</v>
      </c>
      <c r="CQ343" s="38">
        <v>5450100000</v>
      </c>
      <c r="CR343" s="65">
        <v>6900000</v>
      </c>
      <c r="CS343" s="51">
        <v>5457000000</v>
      </c>
      <c r="CT343" s="48">
        <v>14365600000</v>
      </c>
    </row>
    <row r="344" spans="1:98" x14ac:dyDescent="0.2">
      <c r="A344" s="63" t="s">
        <v>1051</v>
      </c>
      <c r="B344" s="63" t="s">
        <v>1052</v>
      </c>
      <c r="C344" s="63" t="str">
        <f>VLOOKUP(A344,'[1]S&amp;P 500 Wikipedia'!A:D,3,FALSE)</f>
        <v>Materials</v>
      </c>
      <c r="D344" s="63">
        <v>378213</v>
      </c>
      <c r="E344" s="63" t="s">
        <v>16</v>
      </c>
      <c r="F344" s="63">
        <v>2017</v>
      </c>
      <c r="G344" s="63" t="s">
        <v>17</v>
      </c>
      <c r="H344" s="64">
        <v>43100</v>
      </c>
      <c r="I344" s="64">
        <v>43152</v>
      </c>
      <c r="J344" s="64">
        <v>43318</v>
      </c>
      <c r="K344" s="63">
        <v>174800000</v>
      </c>
      <c r="L344" s="63">
        <v>176200000</v>
      </c>
      <c r="M344" s="63" t="s">
        <v>2599</v>
      </c>
      <c r="N344" s="47">
        <v>594000000</v>
      </c>
      <c r="O344" s="65">
        <v>594000000</v>
      </c>
      <c r="P344" s="53"/>
      <c r="Q344" s="47">
        <v>552400000</v>
      </c>
      <c r="R344" s="65">
        <v>552400000</v>
      </c>
      <c r="S344" s="53"/>
      <c r="T344" s="48"/>
      <c r="U344" s="47">
        <v>506800000</v>
      </c>
      <c r="V344" s="65"/>
      <c r="W344" s="65"/>
      <c r="X344" s="65"/>
      <c r="Y344" s="53"/>
      <c r="Z344" s="48">
        <v>213200000</v>
      </c>
      <c r="AA344" s="48">
        <v>33900000</v>
      </c>
      <c r="AB344" s="48"/>
      <c r="AC344" s="48">
        <v>4000000</v>
      </c>
      <c r="AD344" s="48"/>
      <c r="AE344" s="48">
        <v>85100000</v>
      </c>
      <c r="AF344" s="48"/>
      <c r="AG344" s="48">
        <v>90200000</v>
      </c>
      <c r="AH344" s="48">
        <v>1866400000</v>
      </c>
      <c r="AI344" s="47">
        <v>998400000</v>
      </c>
      <c r="AJ344" s="65"/>
      <c r="AK344" s="53"/>
      <c r="AL344" s="47"/>
      <c r="AM344" s="65"/>
      <c r="AN344" s="65"/>
      <c r="AO344" s="53"/>
      <c r="AP344" s="47">
        <v>2415500000</v>
      </c>
      <c r="AQ344" s="65">
        <v>83600000</v>
      </c>
      <c r="AR344" s="65">
        <v>1939800000</v>
      </c>
      <c r="AS344" s="65"/>
      <c r="AT344" s="65"/>
      <c r="AU344" s="65">
        <v>176200000</v>
      </c>
      <c r="AV344" s="65"/>
      <c r="AW344" s="65"/>
      <c r="AX344" s="65"/>
      <c r="AY344" s="65"/>
      <c r="AZ344" s="53">
        <v>215900000</v>
      </c>
      <c r="BA344" s="48">
        <v>3413900000</v>
      </c>
      <c r="BB344" s="48">
        <v>5280300000</v>
      </c>
      <c r="BC344" s="47">
        <v>771100000</v>
      </c>
      <c r="BD344" s="65">
        <v>723800000</v>
      </c>
      <c r="BE344" s="65">
        <v>47300000</v>
      </c>
      <c r="BF344" s="65"/>
      <c r="BG344" s="53"/>
      <c r="BH344" s="47">
        <v>27500000</v>
      </c>
      <c r="BI344" s="65"/>
      <c r="BJ344" s="65"/>
      <c r="BK344" s="53"/>
      <c r="BL344" s="47">
        <v>579600000</v>
      </c>
      <c r="BM344" s="65"/>
      <c r="BN344" s="65"/>
      <c r="BO344" s="65"/>
      <c r="BP344" s="65"/>
      <c r="BQ344" s="53">
        <v>579600000</v>
      </c>
      <c r="BR344" s="48">
        <v>1378200000</v>
      </c>
      <c r="BS344" s="47">
        <v>3230500000</v>
      </c>
      <c r="BT344" s="65"/>
      <c r="BU344" s="53"/>
      <c r="BV344" s="47">
        <v>519300000</v>
      </c>
      <c r="BW344" s="65"/>
      <c r="BX344" s="65"/>
      <c r="BY344" s="65"/>
      <c r="BZ344" s="65"/>
      <c r="CA344" s="65"/>
      <c r="CB344" s="65"/>
      <c r="CC344" s="65">
        <v>28500000</v>
      </c>
      <c r="CD344" s="65"/>
      <c r="CE344" s="65"/>
      <c r="CF344" s="53">
        <v>490800000</v>
      </c>
      <c r="CG344" s="48">
        <v>3749800000</v>
      </c>
      <c r="CH344" s="74">
        <v>5128000000</v>
      </c>
      <c r="CI344" s="48">
        <v>0</v>
      </c>
      <c r="CJ344" s="47">
        <v>1962600000</v>
      </c>
      <c r="CK344" s="65"/>
      <c r="CL344" s="65"/>
      <c r="CM344" s="53"/>
      <c r="CN344" s="38">
        <v>-2700600000</v>
      </c>
      <c r="CO344" s="65">
        <v>1735200000</v>
      </c>
      <c r="CP344" s="53">
        <v>-844900000</v>
      </c>
      <c r="CQ344" s="38">
        <v>152300000</v>
      </c>
      <c r="CR344" s="65"/>
      <c r="CS344" s="51">
        <v>152300000</v>
      </c>
      <c r="CT344" s="48">
        <v>5280300000</v>
      </c>
    </row>
    <row r="345" spans="1:98" x14ac:dyDescent="0.2">
      <c r="A345" s="63" t="s">
        <v>1060</v>
      </c>
      <c r="B345" s="63" t="s">
        <v>1061</v>
      </c>
      <c r="C345" s="63" t="str">
        <f>VLOOKUP(A345,'[1]S&amp;P 500 Wikipedia'!A:D,3,FALSE)</f>
        <v>Materials</v>
      </c>
      <c r="D345" s="63">
        <v>378215</v>
      </c>
      <c r="E345" s="63" t="s">
        <v>16</v>
      </c>
      <c r="F345" s="63">
        <v>2017</v>
      </c>
      <c r="G345" s="63" t="s">
        <v>17</v>
      </c>
      <c r="H345" s="64">
        <v>43100</v>
      </c>
      <c r="I345" s="64">
        <v>43154</v>
      </c>
      <c r="J345" s="64">
        <v>43215</v>
      </c>
      <c r="K345" s="63">
        <v>93254727</v>
      </c>
      <c r="L345" s="63">
        <v>94990473</v>
      </c>
      <c r="M345" s="63" t="s">
        <v>2600</v>
      </c>
      <c r="N345" s="47">
        <v>204213000</v>
      </c>
      <c r="O345" s="65">
        <v>204213000</v>
      </c>
      <c r="P345" s="53"/>
      <c r="Q345" s="47">
        <v>2104555000</v>
      </c>
      <c r="R345" s="65">
        <v>2104555000</v>
      </c>
      <c r="S345" s="53"/>
      <c r="T345" s="48"/>
      <c r="U345" s="47">
        <v>1801375000</v>
      </c>
      <c r="V345" s="65"/>
      <c r="W345" s="65"/>
      <c r="X345" s="65"/>
      <c r="Y345" s="53"/>
      <c r="Z345" s="48">
        <v>355697000</v>
      </c>
      <c r="AA345" s="48"/>
      <c r="AB345" s="48"/>
      <c r="AC345" s="48"/>
      <c r="AD345" s="48"/>
      <c r="AE345" s="48"/>
      <c r="AF345" s="48"/>
      <c r="AG345" s="48">
        <v>355697000</v>
      </c>
      <c r="AH345" s="48">
        <v>4465840000</v>
      </c>
      <c r="AI345" s="47">
        <v>1877115000</v>
      </c>
      <c r="AJ345" s="65">
        <v>3966789000</v>
      </c>
      <c r="AK345" s="53">
        <v>-2089674000</v>
      </c>
      <c r="AL345" s="47"/>
      <c r="AM345" s="65"/>
      <c r="AN345" s="65"/>
      <c r="AO345" s="53"/>
      <c r="AP345" s="47">
        <v>13615472000</v>
      </c>
      <c r="AQ345" s="65">
        <v>6002361000</v>
      </c>
      <c r="AR345" s="65">
        <v>6814345000</v>
      </c>
      <c r="AS345" s="65"/>
      <c r="AT345" s="65"/>
      <c r="AU345" s="65"/>
      <c r="AV345" s="65"/>
      <c r="AW345" s="65"/>
      <c r="AX345" s="65"/>
      <c r="AY345" s="65"/>
      <c r="AZ345" s="53">
        <v>798766000</v>
      </c>
      <c r="BA345" s="48">
        <v>15492587000</v>
      </c>
      <c r="BB345" s="48">
        <v>19958427000</v>
      </c>
      <c r="BC345" s="47">
        <v>1791552000</v>
      </c>
      <c r="BD345" s="65">
        <v>1791552000</v>
      </c>
      <c r="BE345" s="65"/>
      <c r="BF345" s="65"/>
      <c r="BG345" s="53"/>
      <c r="BH345" s="47">
        <v>634910000</v>
      </c>
      <c r="BI345" s="65"/>
      <c r="BJ345" s="65"/>
      <c r="BK345" s="53"/>
      <c r="BL345" s="47">
        <v>1560718000</v>
      </c>
      <c r="BM345" s="65"/>
      <c r="BN345" s="65"/>
      <c r="BO345" s="65">
        <v>79901000</v>
      </c>
      <c r="BP345" s="65"/>
      <c r="BQ345" s="53">
        <v>1480817000</v>
      </c>
      <c r="BR345" s="48">
        <v>3987180000</v>
      </c>
      <c r="BS345" s="47">
        <v>9885745000</v>
      </c>
      <c r="BT345" s="65"/>
      <c r="BU345" s="53"/>
      <c r="BV345" s="47">
        <v>2393314000</v>
      </c>
      <c r="BW345" s="65"/>
      <c r="BX345" s="65">
        <v>274675000</v>
      </c>
      <c r="BY345" s="65"/>
      <c r="BZ345" s="65">
        <v>274675000</v>
      </c>
      <c r="CA345" s="65"/>
      <c r="CB345" s="65"/>
      <c r="CC345" s="65">
        <v>1434196000</v>
      </c>
      <c r="CD345" s="65"/>
      <c r="CE345" s="65"/>
      <c r="CF345" s="53">
        <v>684443000</v>
      </c>
      <c r="CG345" s="48">
        <v>12279059000</v>
      </c>
      <c r="CH345" s="74">
        <v>16266239000</v>
      </c>
      <c r="CI345" s="48"/>
      <c r="CJ345" s="47">
        <v>2840744000</v>
      </c>
      <c r="CK345" s="65"/>
      <c r="CL345" s="65"/>
      <c r="CM345" s="53"/>
      <c r="CN345" s="38">
        <v>-4266416000</v>
      </c>
      <c r="CO345" s="65">
        <v>5502730000</v>
      </c>
      <c r="CP345" s="53">
        <v>-384870000</v>
      </c>
      <c r="CQ345" s="38">
        <v>3692188000</v>
      </c>
      <c r="CR345" s="65"/>
      <c r="CS345" s="51">
        <v>3692188000</v>
      </c>
      <c r="CT345" s="48">
        <v>19958427000</v>
      </c>
    </row>
    <row r="346" spans="1:98" x14ac:dyDescent="0.2">
      <c r="A346" s="63" t="s">
        <v>694</v>
      </c>
      <c r="B346" s="63" t="s">
        <v>695</v>
      </c>
      <c r="C346" s="63" t="str">
        <f>VLOOKUP(A346,'[1]S&amp;P 500 Wikipedia'!A:D,3,FALSE)</f>
        <v>Consumer Staples</v>
      </c>
      <c r="D346" s="63">
        <v>254348</v>
      </c>
      <c r="E346" s="63" t="s">
        <v>16</v>
      </c>
      <c r="F346" s="63">
        <v>2018</v>
      </c>
      <c r="G346" s="63" t="s">
        <v>17</v>
      </c>
      <c r="H346" s="64">
        <v>43220</v>
      </c>
      <c r="I346" s="64">
        <v>43269</v>
      </c>
      <c r="J346" s="64">
        <v>43633</v>
      </c>
      <c r="K346" s="63">
        <v>113100000</v>
      </c>
      <c r="L346" s="63">
        <v>113000000</v>
      </c>
      <c r="M346" s="63" t="s">
        <v>1828</v>
      </c>
      <c r="N346" s="47">
        <v>192600000</v>
      </c>
      <c r="O346" s="65">
        <v>192600000</v>
      </c>
      <c r="P346" s="53"/>
      <c r="Q346" s="47">
        <v>385600000</v>
      </c>
      <c r="R346" s="65">
        <v>385600000</v>
      </c>
      <c r="S346" s="53"/>
      <c r="T346" s="48"/>
      <c r="U346" s="47">
        <v>854400000</v>
      </c>
      <c r="V346" s="65"/>
      <c r="W346" s="65"/>
      <c r="X346" s="65"/>
      <c r="Y346" s="53"/>
      <c r="Z346" s="48">
        <v>122400000</v>
      </c>
      <c r="AA346" s="48"/>
      <c r="AB346" s="48"/>
      <c r="AC346" s="48"/>
      <c r="AD346" s="48"/>
      <c r="AE346" s="48"/>
      <c r="AF346" s="48"/>
      <c r="AG346" s="48">
        <v>122400000</v>
      </c>
      <c r="AH346" s="48">
        <v>1555000000</v>
      </c>
      <c r="AI346" s="47">
        <v>1729100000</v>
      </c>
      <c r="AJ346" s="65">
        <v>3256300000</v>
      </c>
      <c r="AK346" s="53">
        <v>-1527200000</v>
      </c>
      <c r="AL346" s="47"/>
      <c r="AM346" s="65"/>
      <c r="AN346" s="65"/>
      <c r="AO346" s="53"/>
      <c r="AP346" s="47">
        <v>12017100000</v>
      </c>
      <c r="AQ346" s="65"/>
      <c r="AR346" s="65">
        <v>5942200000</v>
      </c>
      <c r="AS346" s="65">
        <v>5916500000</v>
      </c>
      <c r="AT346" s="65"/>
      <c r="AU346" s="65"/>
      <c r="AV346" s="65"/>
      <c r="AW346" s="65"/>
      <c r="AX346" s="65"/>
      <c r="AY346" s="65"/>
      <c r="AZ346" s="53">
        <v>158400000</v>
      </c>
      <c r="BA346" s="48">
        <v>13746200000</v>
      </c>
      <c r="BB346" s="48">
        <v>15301200000</v>
      </c>
      <c r="BC346" s="47">
        <v>782100000</v>
      </c>
      <c r="BD346" s="65">
        <v>512100000</v>
      </c>
      <c r="BE346" s="65"/>
      <c r="BF346" s="65">
        <v>88600000</v>
      </c>
      <c r="BG346" s="53">
        <v>181400000</v>
      </c>
      <c r="BH346" s="47">
        <v>144000000</v>
      </c>
      <c r="BI346" s="65"/>
      <c r="BJ346" s="65"/>
      <c r="BK346" s="53"/>
      <c r="BL346" s="47">
        <v>107700000</v>
      </c>
      <c r="BM346" s="65"/>
      <c r="BN346" s="65"/>
      <c r="BO346" s="65"/>
      <c r="BP346" s="65"/>
      <c r="BQ346" s="53">
        <v>107700000</v>
      </c>
      <c r="BR346" s="48">
        <v>1033800000</v>
      </c>
      <c r="BS346" s="47">
        <v>4688000000</v>
      </c>
      <c r="BT346" s="65"/>
      <c r="BU346" s="53"/>
      <c r="BV346" s="47">
        <v>1688300000</v>
      </c>
      <c r="BW346" s="65"/>
      <c r="BX346" s="65">
        <v>206000000</v>
      </c>
      <c r="BY346" s="65">
        <v>144100000</v>
      </c>
      <c r="BZ346" s="65">
        <v>61900000</v>
      </c>
      <c r="CA346" s="65"/>
      <c r="CB346" s="65"/>
      <c r="CC346" s="65">
        <v>1377200000</v>
      </c>
      <c r="CD346" s="65"/>
      <c r="CE346" s="65"/>
      <c r="CF346" s="53">
        <v>105100000</v>
      </c>
      <c r="CG346" s="48">
        <v>6376300000</v>
      </c>
      <c r="CH346" s="74">
        <v>7410100000</v>
      </c>
      <c r="CI346" s="48">
        <v>0</v>
      </c>
      <c r="CJ346" s="47">
        <v>5768600000</v>
      </c>
      <c r="CK346" s="65"/>
      <c r="CL346" s="65"/>
      <c r="CM346" s="53"/>
      <c r="CN346" s="38"/>
      <c r="CO346" s="65">
        <v>2239200000</v>
      </c>
      <c r="CP346" s="53">
        <v>-116700000</v>
      </c>
      <c r="CQ346" s="38">
        <v>7891100000</v>
      </c>
      <c r="CR346" s="65"/>
      <c r="CS346" s="51">
        <v>7891100000</v>
      </c>
      <c r="CT346" s="48">
        <v>15301200000</v>
      </c>
    </row>
    <row r="347" spans="1:98" x14ac:dyDescent="0.2">
      <c r="A347" s="63" t="s">
        <v>1045</v>
      </c>
      <c r="B347" s="63" t="s">
        <v>1046</v>
      </c>
      <c r="C347" s="63" t="str">
        <f>VLOOKUP(A347,'[1]S&amp;P 500 Wikipedia'!A:D,3,FALSE)</f>
        <v>Energy</v>
      </c>
      <c r="D347" s="63">
        <v>353500</v>
      </c>
      <c r="E347" s="63" t="s">
        <v>16</v>
      </c>
      <c r="F347" s="63">
        <v>2017</v>
      </c>
      <c r="G347" s="63" t="s">
        <v>17</v>
      </c>
      <c r="H347" s="64">
        <v>43100</v>
      </c>
      <c r="I347" s="64">
        <v>43124</v>
      </c>
      <c r="J347" s="64">
        <v>43397</v>
      </c>
      <c r="K347" s="63">
        <v>1387000000</v>
      </c>
      <c r="L347" s="63">
        <v>1371000000</v>
      </c>
      <c r="M347" s="63" t="s">
        <v>2601</v>
      </c>
      <c r="N347" s="47">
        <v>5089000000</v>
      </c>
      <c r="O347" s="65">
        <v>1799000000</v>
      </c>
      <c r="P347" s="53">
        <v>3290000000</v>
      </c>
      <c r="Q347" s="47">
        <v>8084000000</v>
      </c>
      <c r="R347" s="65">
        <v>8084000000</v>
      </c>
      <c r="S347" s="53"/>
      <c r="T347" s="48"/>
      <c r="U347" s="47">
        <v>4046000000</v>
      </c>
      <c r="V347" s="65"/>
      <c r="W347" s="65"/>
      <c r="X347" s="65"/>
      <c r="Y347" s="53"/>
      <c r="Z347" s="48">
        <v>1278000000</v>
      </c>
      <c r="AA347" s="48"/>
      <c r="AB347" s="48"/>
      <c r="AC347" s="48"/>
      <c r="AD347" s="48"/>
      <c r="AE347" s="48"/>
      <c r="AF347" s="48"/>
      <c r="AG347" s="48">
        <v>1278000000</v>
      </c>
      <c r="AH347" s="48">
        <v>18497000000</v>
      </c>
      <c r="AI347" s="47"/>
      <c r="AJ347" s="65"/>
      <c r="AK347" s="53"/>
      <c r="AL347" s="47"/>
      <c r="AM347" s="65"/>
      <c r="AN347" s="65"/>
      <c r="AO347" s="53"/>
      <c r="AP347" s="47">
        <v>53490000000</v>
      </c>
      <c r="AQ347" s="65">
        <v>9354000000</v>
      </c>
      <c r="AR347" s="65">
        <v>25118000000</v>
      </c>
      <c r="AS347" s="65"/>
      <c r="AT347" s="65"/>
      <c r="AU347" s="65"/>
      <c r="AV347" s="65"/>
      <c r="AW347" s="65"/>
      <c r="AX347" s="65"/>
      <c r="AY347" s="65">
        <v>1519000000</v>
      </c>
      <c r="AZ347" s="53">
        <v>17499000000</v>
      </c>
      <c r="BA347" s="48">
        <v>53490000000</v>
      </c>
      <c r="BB347" s="48">
        <v>71987000000</v>
      </c>
      <c r="BC347" s="47">
        <v>11958000000</v>
      </c>
      <c r="BD347" s="65"/>
      <c r="BE347" s="65"/>
      <c r="BF347" s="65">
        <v>699000000</v>
      </c>
      <c r="BG347" s="53">
        <v>11259000000</v>
      </c>
      <c r="BH347" s="47">
        <v>3324000000</v>
      </c>
      <c r="BI347" s="65"/>
      <c r="BJ347" s="65"/>
      <c r="BK347" s="53"/>
      <c r="BL347" s="47"/>
      <c r="BM347" s="65"/>
      <c r="BN347" s="65"/>
      <c r="BO347" s="65"/>
      <c r="BP347" s="65"/>
      <c r="BQ347" s="53"/>
      <c r="BR347" s="48">
        <v>15282000000</v>
      </c>
      <c r="BS347" s="47">
        <v>14875000000</v>
      </c>
      <c r="BT347" s="65"/>
      <c r="BU347" s="53"/>
      <c r="BV347" s="47">
        <v>4569000000</v>
      </c>
      <c r="BW347" s="65"/>
      <c r="BX347" s="65">
        <v>1082000000</v>
      </c>
      <c r="BY347" s="65"/>
      <c r="BZ347" s="65"/>
      <c r="CA347" s="65"/>
      <c r="CB347" s="65"/>
      <c r="CC347" s="65">
        <v>1650000000</v>
      </c>
      <c r="CD347" s="65"/>
      <c r="CE347" s="65"/>
      <c r="CF347" s="53">
        <v>1837000000</v>
      </c>
      <c r="CG347" s="48">
        <v>19444000000</v>
      </c>
      <c r="CH347" s="74">
        <v>34726000000</v>
      </c>
      <c r="CI347" s="48"/>
      <c r="CJ347" s="47">
        <v>12975000000</v>
      </c>
      <c r="CK347" s="65"/>
      <c r="CL347" s="65"/>
      <c r="CM347" s="53"/>
      <c r="CN347" s="38">
        <v>-4049000000</v>
      </c>
      <c r="CO347" s="65">
        <v>32190000000</v>
      </c>
      <c r="CP347" s="53">
        <v>-4274000000</v>
      </c>
      <c r="CQ347" s="38">
        <v>36842000000</v>
      </c>
      <c r="CR347" s="65">
        <v>419000000</v>
      </c>
      <c r="CS347" s="51">
        <v>37261000000</v>
      </c>
      <c r="CT347" s="48">
        <v>71987000000</v>
      </c>
    </row>
    <row r="348" spans="1:98" x14ac:dyDescent="0.2">
      <c r="A348" s="63" t="s">
        <v>1069</v>
      </c>
      <c r="B348" s="63" t="s">
        <v>1070</v>
      </c>
      <c r="C348" s="63" t="str">
        <f>VLOOKUP(A348,'[1]S&amp;P 500 Wikipedia'!A:D,3,FALSE)</f>
        <v>Real Estate</v>
      </c>
      <c r="D348" s="63">
        <v>127650</v>
      </c>
      <c r="E348" s="63" t="s">
        <v>16</v>
      </c>
      <c r="F348" s="63">
        <v>2017</v>
      </c>
      <c r="G348" s="63" t="s">
        <v>17</v>
      </c>
      <c r="H348" s="64">
        <v>43100</v>
      </c>
      <c r="I348" s="64">
        <v>43154</v>
      </c>
      <c r="J348" s="64">
        <v>43230</v>
      </c>
      <c r="K348" s="63">
        <v>95958000</v>
      </c>
      <c r="L348" s="63">
        <v>100756000</v>
      </c>
      <c r="M348" s="63" t="s">
        <v>2602</v>
      </c>
      <c r="N348" s="47">
        <v>127888000</v>
      </c>
      <c r="O348" s="65">
        <v>127888000</v>
      </c>
      <c r="P348" s="53"/>
      <c r="Q348" s="47">
        <v>57644000</v>
      </c>
      <c r="R348" s="65">
        <v>57644000</v>
      </c>
      <c r="S348" s="53"/>
      <c r="T348" s="48"/>
      <c r="U348" s="47"/>
      <c r="V348" s="65"/>
      <c r="W348" s="65"/>
      <c r="X348" s="65"/>
      <c r="Y348" s="53"/>
      <c r="Z348" s="48">
        <v>483531000</v>
      </c>
      <c r="AA348" s="48"/>
      <c r="AB348" s="48"/>
      <c r="AC348" s="48">
        <v>338354000</v>
      </c>
      <c r="AD348" s="48"/>
      <c r="AE348" s="48"/>
      <c r="AF348" s="48"/>
      <c r="AG348" s="48">
        <v>145177000</v>
      </c>
      <c r="AH348" s="48">
        <v>669063000</v>
      </c>
      <c r="AI348" s="47">
        <v>7906006000</v>
      </c>
      <c r="AJ348" s="65">
        <v>10206122000</v>
      </c>
      <c r="AK348" s="53">
        <v>-2300116000</v>
      </c>
      <c r="AL348" s="47">
        <v>2391568000</v>
      </c>
      <c r="AM348" s="65">
        <v>2362989000</v>
      </c>
      <c r="AN348" s="65">
        <v>28579000</v>
      </c>
      <c r="AO348" s="53"/>
      <c r="AP348" s="47">
        <v>3016267000</v>
      </c>
      <c r="AQ348" s="65"/>
      <c r="AR348" s="65"/>
      <c r="AS348" s="65"/>
      <c r="AT348" s="65">
        <v>226201000</v>
      </c>
      <c r="AU348" s="65"/>
      <c r="AV348" s="65"/>
      <c r="AW348" s="65"/>
      <c r="AX348" s="65"/>
      <c r="AY348" s="65"/>
      <c r="AZ348" s="53">
        <v>2790066000</v>
      </c>
      <c r="BA348" s="48">
        <v>13313841000</v>
      </c>
      <c r="BB348" s="48">
        <v>13982904000</v>
      </c>
      <c r="BC348" s="47">
        <v>222280000</v>
      </c>
      <c r="BD348" s="65">
        <v>137142000</v>
      </c>
      <c r="BE348" s="65"/>
      <c r="BF348" s="65">
        <v>85138000</v>
      </c>
      <c r="BG348" s="53"/>
      <c r="BH348" s="47"/>
      <c r="BI348" s="65"/>
      <c r="BJ348" s="65"/>
      <c r="BK348" s="53"/>
      <c r="BL348" s="47">
        <v>403437000</v>
      </c>
      <c r="BM348" s="65">
        <v>211358000</v>
      </c>
      <c r="BN348" s="65"/>
      <c r="BO348" s="65"/>
      <c r="BP348" s="65"/>
      <c r="BQ348" s="53">
        <v>192079000</v>
      </c>
      <c r="BR348" s="48">
        <v>625717000</v>
      </c>
      <c r="BS348" s="47">
        <v>5897975000</v>
      </c>
      <c r="BT348" s="65">
        <v>5897975000</v>
      </c>
      <c r="BU348" s="53"/>
      <c r="BV348" s="47">
        <v>106069000</v>
      </c>
      <c r="BW348" s="65"/>
      <c r="BX348" s="65"/>
      <c r="BY348" s="65"/>
      <c r="BZ348" s="65"/>
      <c r="CA348" s="65"/>
      <c r="CB348" s="65"/>
      <c r="CC348" s="65"/>
      <c r="CD348" s="65"/>
      <c r="CE348" s="65"/>
      <c r="CF348" s="53">
        <v>106069000</v>
      </c>
      <c r="CG348" s="48">
        <v>6004044000</v>
      </c>
      <c r="CH348" s="74">
        <v>6629761000</v>
      </c>
      <c r="CI348" s="48">
        <v>523667000</v>
      </c>
      <c r="CJ348" s="47">
        <v>4969277000</v>
      </c>
      <c r="CK348" s="65">
        <v>939000</v>
      </c>
      <c r="CL348" s="65">
        <v>4968338000</v>
      </c>
      <c r="CM348" s="53"/>
      <c r="CN348" s="38">
        <v>-124049000</v>
      </c>
      <c r="CO348" s="65">
        <v>1139329000</v>
      </c>
      <c r="CP348" s="53">
        <v>18604000</v>
      </c>
      <c r="CQ348" s="38">
        <v>6526828000</v>
      </c>
      <c r="CR348" s="65">
        <v>826315000</v>
      </c>
      <c r="CS348" s="51">
        <v>7353143000</v>
      </c>
      <c r="CT348" s="48">
        <v>13982904000</v>
      </c>
    </row>
    <row r="349" spans="1:98" x14ac:dyDescent="0.2">
      <c r="A349" s="63" t="s">
        <v>1072</v>
      </c>
      <c r="B349" s="63" t="s">
        <v>1073</v>
      </c>
      <c r="C349" s="63" t="str">
        <f>VLOOKUP(A349,'[1]S&amp;P 500 Wikipedia'!A:D,3,FALSE)</f>
        <v>Industrials</v>
      </c>
      <c r="D349" s="63">
        <v>288357</v>
      </c>
      <c r="E349" s="63" t="s">
        <v>16</v>
      </c>
      <c r="F349" s="63">
        <v>2017</v>
      </c>
      <c r="G349" s="63" t="s">
        <v>17</v>
      </c>
      <c r="H349" s="64">
        <v>43100</v>
      </c>
      <c r="I349" s="64">
        <v>43146</v>
      </c>
      <c r="J349" s="64">
        <v>43146</v>
      </c>
      <c r="K349" s="63">
        <v>56700000</v>
      </c>
      <c r="L349" s="63">
        <v>57800000</v>
      </c>
      <c r="M349" s="63" t="s">
        <v>2335</v>
      </c>
      <c r="N349" s="47">
        <v>92000000</v>
      </c>
      <c r="O349" s="65">
        <v>92000000</v>
      </c>
      <c r="P349" s="53"/>
      <c r="Q349" s="47">
        <v>675600000</v>
      </c>
      <c r="R349" s="65">
        <v>675600000</v>
      </c>
      <c r="S349" s="53"/>
      <c r="T349" s="48"/>
      <c r="U349" s="47">
        <v>638800000</v>
      </c>
      <c r="V349" s="65"/>
      <c r="W349" s="65"/>
      <c r="X349" s="65"/>
      <c r="Y349" s="53"/>
      <c r="Z349" s="48">
        <v>712900000</v>
      </c>
      <c r="AA349" s="48">
        <v>110700000</v>
      </c>
      <c r="AB349" s="48"/>
      <c r="AC349" s="48"/>
      <c r="AD349" s="48"/>
      <c r="AE349" s="48"/>
      <c r="AF349" s="48"/>
      <c r="AG349" s="48">
        <v>602200000</v>
      </c>
      <c r="AH349" s="48">
        <v>2119300000</v>
      </c>
      <c r="AI349" s="47">
        <v>484400000</v>
      </c>
      <c r="AJ349" s="65"/>
      <c r="AK349" s="53"/>
      <c r="AL349" s="47"/>
      <c r="AM349" s="65"/>
      <c r="AN349" s="65"/>
      <c r="AO349" s="53"/>
      <c r="AP349" s="47">
        <v>2645400000</v>
      </c>
      <c r="AQ349" s="65"/>
      <c r="AR349" s="65">
        <v>924100000</v>
      </c>
      <c r="AS349" s="65">
        <v>253700000</v>
      </c>
      <c r="AT349" s="65"/>
      <c r="AU349" s="65">
        <v>52000000</v>
      </c>
      <c r="AV349" s="65"/>
      <c r="AW349" s="65"/>
      <c r="AX349" s="65"/>
      <c r="AY349" s="65"/>
      <c r="AZ349" s="53">
        <v>1415600000</v>
      </c>
      <c r="BA349" s="48">
        <v>3129800000</v>
      </c>
      <c r="BB349" s="48">
        <v>5249100000</v>
      </c>
      <c r="BC349" s="47">
        <v>305500000</v>
      </c>
      <c r="BD349" s="65">
        <v>178200000</v>
      </c>
      <c r="BE349" s="65"/>
      <c r="BF349" s="65"/>
      <c r="BG349" s="53">
        <v>127300000</v>
      </c>
      <c r="BH349" s="47">
        <v>433200000</v>
      </c>
      <c r="BI349" s="65"/>
      <c r="BJ349" s="65"/>
      <c r="BK349" s="53"/>
      <c r="BL349" s="47">
        <v>454600000</v>
      </c>
      <c r="BM349" s="65"/>
      <c r="BN349" s="65"/>
      <c r="BO349" s="65"/>
      <c r="BP349" s="65"/>
      <c r="BQ349" s="53">
        <v>454600000</v>
      </c>
      <c r="BR349" s="48">
        <v>1193300000</v>
      </c>
      <c r="BS349" s="47">
        <v>753600000</v>
      </c>
      <c r="BT349" s="65"/>
      <c r="BU349" s="53"/>
      <c r="BV349" s="47">
        <v>329900000</v>
      </c>
      <c r="BW349" s="65"/>
      <c r="BX349" s="65">
        <v>158900000</v>
      </c>
      <c r="BY349" s="65"/>
      <c r="BZ349" s="65"/>
      <c r="CA349" s="65"/>
      <c r="CB349" s="65"/>
      <c r="CC349" s="65">
        <v>28400000</v>
      </c>
      <c r="CD349" s="65"/>
      <c r="CE349" s="65"/>
      <c r="CF349" s="53">
        <v>142600000</v>
      </c>
      <c r="CG349" s="48">
        <v>1083500000</v>
      </c>
      <c r="CH349" s="74">
        <v>2276800000</v>
      </c>
      <c r="CI349" s="48">
        <v>0</v>
      </c>
      <c r="CJ349" s="47">
        <v>410600000</v>
      </c>
      <c r="CK349" s="65"/>
      <c r="CL349" s="65"/>
      <c r="CM349" s="53"/>
      <c r="CN349" s="38">
        <v>-900000000</v>
      </c>
      <c r="CO349" s="65">
        <v>3772300000</v>
      </c>
      <c r="CP349" s="53">
        <v>-329000000</v>
      </c>
      <c r="CQ349" s="38">
        <v>2953900000</v>
      </c>
      <c r="CR349" s="65">
        <v>18400000</v>
      </c>
      <c r="CS349" s="51">
        <v>2972300000</v>
      </c>
      <c r="CT349" s="48">
        <v>5249100000</v>
      </c>
    </row>
    <row r="350" spans="1:98" x14ac:dyDescent="0.2">
      <c r="A350" s="63" t="s">
        <v>1093</v>
      </c>
      <c r="B350" s="63" t="s">
        <v>1094</v>
      </c>
      <c r="C350" s="63" t="str">
        <f>VLOOKUP(A350,'[1]S&amp;P 500 Wikipedia'!A:D,3,FALSE)</f>
        <v>Information Technology</v>
      </c>
      <c r="D350" s="63">
        <v>744723</v>
      </c>
      <c r="E350" s="63" t="s">
        <v>16</v>
      </c>
      <c r="F350" s="63">
        <v>2017</v>
      </c>
      <c r="G350" s="63" t="s">
        <v>17</v>
      </c>
      <c r="H350" s="64">
        <v>43039</v>
      </c>
      <c r="I350" s="64">
        <v>43083</v>
      </c>
      <c r="J350" s="64">
        <v>43336</v>
      </c>
      <c r="K350" s="63">
        <v>150448000</v>
      </c>
      <c r="L350" s="63">
        <v>155519000</v>
      </c>
      <c r="M350" s="63" t="s">
        <v>2603</v>
      </c>
      <c r="N350" s="47">
        <v>1048356000</v>
      </c>
      <c r="O350" s="65">
        <v>1048356000</v>
      </c>
      <c r="P350" s="53"/>
      <c r="Q350" s="47">
        <v>451144000</v>
      </c>
      <c r="R350" s="65">
        <v>451144000</v>
      </c>
      <c r="S350" s="53"/>
      <c r="T350" s="48"/>
      <c r="U350" s="47"/>
      <c r="V350" s="65"/>
      <c r="W350" s="65"/>
      <c r="X350" s="65"/>
      <c r="Y350" s="53"/>
      <c r="Z350" s="48">
        <v>183093000</v>
      </c>
      <c r="AA350" s="48">
        <v>134836000</v>
      </c>
      <c r="AB350" s="48"/>
      <c r="AC350" s="48"/>
      <c r="AD350" s="48"/>
      <c r="AE350" s="48">
        <v>48257000</v>
      </c>
      <c r="AF350" s="48"/>
      <c r="AG350" s="48"/>
      <c r="AH350" s="48">
        <v>1682593000</v>
      </c>
      <c r="AI350" s="47">
        <v>266014000</v>
      </c>
      <c r="AJ350" s="65"/>
      <c r="AK350" s="53"/>
      <c r="AL350" s="47"/>
      <c r="AM350" s="65"/>
      <c r="AN350" s="65"/>
      <c r="AO350" s="53"/>
      <c r="AP350" s="47">
        <v>3447807000</v>
      </c>
      <c r="AQ350" s="65">
        <v>253843000</v>
      </c>
      <c r="AR350" s="65">
        <v>2706974000</v>
      </c>
      <c r="AS350" s="65"/>
      <c r="AT350" s="65"/>
      <c r="AU350" s="65">
        <v>243989000</v>
      </c>
      <c r="AV350" s="65"/>
      <c r="AW350" s="65"/>
      <c r="AX350" s="65"/>
      <c r="AY350" s="65"/>
      <c r="AZ350" s="53">
        <v>243001000</v>
      </c>
      <c r="BA350" s="48">
        <v>3713821000</v>
      </c>
      <c r="BB350" s="48">
        <v>5396414000</v>
      </c>
      <c r="BC350" s="47">
        <v>539657000</v>
      </c>
      <c r="BD350" s="65"/>
      <c r="BE350" s="65">
        <v>39811000</v>
      </c>
      <c r="BF350" s="65"/>
      <c r="BG350" s="53">
        <v>499846000</v>
      </c>
      <c r="BH350" s="47">
        <v>9924000</v>
      </c>
      <c r="BI350" s="65"/>
      <c r="BJ350" s="65"/>
      <c r="BK350" s="53"/>
      <c r="BL350" s="47">
        <v>1064528000</v>
      </c>
      <c r="BM350" s="65">
        <v>1064528000</v>
      </c>
      <c r="BN350" s="65"/>
      <c r="BO350" s="65"/>
      <c r="BP350" s="65"/>
      <c r="BQ350" s="53"/>
      <c r="BR350" s="48">
        <v>1614109000</v>
      </c>
      <c r="BS350" s="47">
        <v>134063000</v>
      </c>
      <c r="BT350" s="65"/>
      <c r="BU350" s="53"/>
      <c r="BV350" s="47">
        <v>368518000</v>
      </c>
      <c r="BW350" s="65"/>
      <c r="BX350" s="65"/>
      <c r="BY350" s="65"/>
      <c r="BZ350" s="65"/>
      <c r="CA350" s="65"/>
      <c r="CB350" s="65">
        <v>83252000</v>
      </c>
      <c r="CC350" s="65"/>
      <c r="CD350" s="65"/>
      <c r="CE350" s="65"/>
      <c r="CF350" s="53">
        <v>285266000</v>
      </c>
      <c r="CG350" s="48">
        <v>502581000</v>
      </c>
      <c r="CH350" s="74">
        <v>2116690000</v>
      </c>
      <c r="CI350" s="48">
        <v>0</v>
      </c>
      <c r="CJ350" s="47">
        <v>1623934000</v>
      </c>
      <c r="CK350" s="65"/>
      <c r="CL350" s="65"/>
      <c r="CM350" s="53"/>
      <c r="CN350" s="38">
        <v>-426208000</v>
      </c>
      <c r="CO350" s="65">
        <v>2143873000</v>
      </c>
      <c r="CP350" s="53">
        <v>-65979000</v>
      </c>
      <c r="CQ350" s="38">
        <v>3275620000</v>
      </c>
      <c r="CR350" s="65">
        <v>4104000</v>
      </c>
      <c r="CS350" s="51">
        <v>3279724000</v>
      </c>
      <c r="CT350" s="48">
        <v>5396414000</v>
      </c>
    </row>
    <row r="351" spans="1:98" x14ac:dyDescent="0.2">
      <c r="A351" s="63" t="s">
        <v>1075</v>
      </c>
      <c r="B351" s="63" t="s">
        <v>1076</v>
      </c>
      <c r="C351" s="63" t="str">
        <f>VLOOKUP(A351,'[1]S&amp;P 500 Wikipedia'!A:D,3,FALSE)</f>
        <v>Utilities</v>
      </c>
      <c r="D351" s="63">
        <v>189248</v>
      </c>
      <c r="E351" s="63" t="s">
        <v>16</v>
      </c>
      <c r="F351" s="63">
        <v>2017</v>
      </c>
      <c r="G351" s="63" t="s">
        <v>17</v>
      </c>
      <c r="H351" s="64">
        <v>43100</v>
      </c>
      <c r="I351" s="64">
        <v>43152</v>
      </c>
      <c r="J351" s="64">
        <v>43152</v>
      </c>
      <c r="K351" s="63">
        <v>1006000000</v>
      </c>
      <c r="L351" s="63">
        <v>1017000000</v>
      </c>
      <c r="M351" s="75" t="s">
        <v>2337</v>
      </c>
      <c r="N351" s="47">
        <v>2130000000</v>
      </c>
      <c r="O351" s="65">
        <v>2130000000</v>
      </c>
      <c r="P351" s="53"/>
      <c r="Q351" s="35">
        <v>3175000000</v>
      </c>
      <c r="R351" s="36">
        <v>3175000000</v>
      </c>
      <c r="S351" s="53"/>
      <c r="T351" s="37">
        <v>810000000</v>
      </c>
      <c r="U351" s="47">
        <v>1438000000</v>
      </c>
      <c r="V351" s="65"/>
      <c r="W351" s="65"/>
      <c r="X351" s="65"/>
      <c r="Y351" s="53"/>
      <c r="Z351" s="37">
        <v>2519000000</v>
      </c>
      <c r="AA351" s="48">
        <v>452000000</v>
      </c>
      <c r="AB351" s="48"/>
      <c r="AC351" s="48"/>
      <c r="AD351" s="48"/>
      <c r="AE351" s="48">
        <v>63000000</v>
      </c>
      <c r="AF351" s="48"/>
      <c r="AG351" s="37">
        <v>2004000000</v>
      </c>
      <c r="AH351" s="48">
        <v>10072000000</v>
      </c>
      <c r="AI351" s="47">
        <v>79872000000</v>
      </c>
      <c r="AJ351" s="65">
        <v>111329000000</v>
      </c>
      <c r="AK351" s="53">
        <v>-31457000000</v>
      </c>
      <c r="AL351" s="47"/>
      <c r="AM351" s="65"/>
      <c r="AN351" s="65"/>
      <c r="AO351" s="53"/>
      <c r="AP351" s="47">
        <v>21061000000</v>
      </c>
      <c r="AQ351" s="65"/>
      <c r="AR351" s="65">
        <v>6268000000</v>
      </c>
      <c r="AS351" s="65">
        <v>873000000</v>
      </c>
      <c r="AT351" s="65"/>
      <c r="AU351" s="65">
        <v>825000000</v>
      </c>
      <c r="AV351" s="65"/>
      <c r="AW351" s="65"/>
      <c r="AX351" s="65"/>
      <c r="AY351" s="65">
        <v>1513000000</v>
      </c>
      <c r="AZ351" s="53">
        <v>11582000000</v>
      </c>
      <c r="BA351" s="48">
        <v>100933000000</v>
      </c>
      <c r="BB351" s="48">
        <v>111005000000</v>
      </c>
      <c r="BC351" s="47">
        <v>4619000000</v>
      </c>
      <c r="BD351" s="65">
        <v>2530000000</v>
      </c>
      <c r="BE351" s="65">
        <v>619000000</v>
      </c>
      <c r="BF351" s="65"/>
      <c r="BG351" s="53">
        <v>1470000000</v>
      </c>
      <c r="BH351" s="47">
        <v>6331000000</v>
      </c>
      <c r="BI351" s="65">
        <v>2439000000</v>
      </c>
      <c r="BJ351" s="65"/>
      <c r="BK351" s="53">
        <v>3892000000</v>
      </c>
      <c r="BL351" s="47">
        <v>2644000000</v>
      </c>
      <c r="BM351" s="65"/>
      <c r="BN351" s="65"/>
      <c r="BO351" s="65"/>
      <c r="BP351" s="65"/>
      <c r="BQ351" s="53">
        <v>2644000000</v>
      </c>
      <c r="BR351" s="48">
        <v>13594000000</v>
      </c>
      <c r="BS351" s="47">
        <v>44462000000</v>
      </c>
      <c r="BT351" s="65"/>
      <c r="BU351" s="53"/>
      <c r="BV351" s="47">
        <v>27097000000</v>
      </c>
      <c r="BW351" s="65"/>
      <c r="BX351" s="65">
        <v>2256000000</v>
      </c>
      <c r="BY351" s="65"/>
      <c r="BZ351" s="65"/>
      <c r="CA351" s="65"/>
      <c r="CB351" s="65"/>
      <c r="CC351" s="65">
        <v>16365000000</v>
      </c>
      <c r="CD351" s="65"/>
      <c r="CE351" s="65"/>
      <c r="CF351" s="53">
        <v>8476000000</v>
      </c>
      <c r="CG351" s="48">
        <v>71559000000</v>
      </c>
      <c r="CH351" s="74">
        <v>85153000000</v>
      </c>
      <c r="CI351" s="48">
        <v>324000000</v>
      </c>
      <c r="CJ351" s="47">
        <v>15507000000</v>
      </c>
      <c r="CK351" s="65">
        <v>5038000000</v>
      </c>
      <c r="CL351" s="65">
        <v>10469000000</v>
      </c>
      <c r="CM351" s="53"/>
      <c r="CN351" s="38">
        <v>-36000000</v>
      </c>
      <c r="CO351" s="65">
        <v>8885000000</v>
      </c>
      <c r="CP351" s="53">
        <v>-189000000</v>
      </c>
      <c r="CQ351" s="38">
        <v>24491000000</v>
      </c>
      <c r="CR351" s="65">
        <v>1361000000</v>
      </c>
      <c r="CS351" s="51">
        <v>25852000000</v>
      </c>
      <c r="CT351" s="48">
        <v>111005000000</v>
      </c>
    </row>
    <row r="352" spans="1:98" x14ac:dyDescent="0.2">
      <c r="A352" s="63" t="s">
        <v>1063</v>
      </c>
      <c r="B352" s="63" t="s">
        <v>1064</v>
      </c>
      <c r="C352" s="63" t="str">
        <f>VLOOKUP(A352,'[1]S&amp;P 500 Wikipedia'!A:D,3,FALSE)</f>
        <v>Real Estate</v>
      </c>
      <c r="D352" s="63">
        <v>111127</v>
      </c>
      <c r="E352" s="63" t="s">
        <v>16</v>
      </c>
      <c r="F352" s="63">
        <v>2017</v>
      </c>
      <c r="G352" s="63" t="s">
        <v>17</v>
      </c>
      <c r="H352" s="64">
        <v>43100</v>
      </c>
      <c r="I352" s="64">
        <v>43154</v>
      </c>
      <c r="J352" s="64">
        <v>43314</v>
      </c>
      <c r="K352" s="63">
        <v>310826799</v>
      </c>
      <c r="L352" s="63">
        <v>310826799</v>
      </c>
      <c r="M352" s="63" t="s">
        <v>2604</v>
      </c>
      <c r="N352" s="47">
        <v>1482309000</v>
      </c>
      <c r="O352" s="65">
        <v>1482309000</v>
      </c>
      <c r="P352" s="53"/>
      <c r="Q352" s="47">
        <v>742672000</v>
      </c>
      <c r="R352" s="65">
        <v>742672000</v>
      </c>
      <c r="S352" s="53"/>
      <c r="T352" s="48"/>
      <c r="U352" s="47"/>
      <c r="V352" s="65"/>
      <c r="W352" s="65"/>
      <c r="X352" s="65"/>
      <c r="Y352" s="53"/>
      <c r="Z352" s="48"/>
      <c r="AA352" s="48"/>
      <c r="AB352" s="48"/>
      <c r="AC352" s="48"/>
      <c r="AD352" s="48"/>
      <c r="AE352" s="48"/>
      <c r="AF352" s="48"/>
      <c r="AG352" s="48"/>
      <c r="AH352" s="48">
        <v>2224981000</v>
      </c>
      <c r="AI352" s="47">
        <v>24457515000</v>
      </c>
      <c r="AJ352" s="65">
        <v>36393464000</v>
      </c>
      <c r="AK352" s="53">
        <v>-11935949000</v>
      </c>
      <c r="AL352" s="47"/>
      <c r="AM352" s="65"/>
      <c r="AN352" s="65"/>
      <c r="AO352" s="53"/>
      <c r="AP352" s="47">
        <v>5575142000</v>
      </c>
      <c r="AQ352" s="65"/>
      <c r="AR352" s="65"/>
      <c r="AS352" s="65"/>
      <c r="AT352" s="65"/>
      <c r="AU352" s="65"/>
      <c r="AV352" s="65"/>
      <c r="AW352" s="65"/>
      <c r="AX352" s="65"/>
      <c r="AY352" s="65">
        <v>4201159000</v>
      </c>
      <c r="AZ352" s="53">
        <v>1373983000</v>
      </c>
      <c r="BA352" s="48">
        <v>30032657000</v>
      </c>
      <c r="BB352" s="48">
        <v>32257638000</v>
      </c>
      <c r="BC352" s="47">
        <v>2675568000</v>
      </c>
      <c r="BD352" s="65">
        <v>1269190000</v>
      </c>
      <c r="BE352" s="65"/>
      <c r="BF352" s="65"/>
      <c r="BG352" s="53">
        <v>1406378000</v>
      </c>
      <c r="BH352" s="47"/>
      <c r="BI352" s="65"/>
      <c r="BJ352" s="65"/>
      <c r="BK352" s="53"/>
      <c r="BL352" s="47">
        <v>520363000</v>
      </c>
      <c r="BM352" s="65"/>
      <c r="BN352" s="65"/>
      <c r="BO352" s="65"/>
      <c r="BP352" s="65"/>
      <c r="BQ352" s="53">
        <v>520363000</v>
      </c>
      <c r="BR352" s="48">
        <v>3195931000</v>
      </c>
      <c r="BS352" s="47">
        <v>24632463000</v>
      </c>
      <c r="BT352" s="65">
        <v>24632463000</v>
      </c>
      <c r="BU352" s="53"/>
      <c r="BV352" s="47">
        <v>0</v>
      </c>
      <c r="BW352" s="65"/>
      <c r="BX352" s="65"/>
      <c r="BY352" s="65"/>
      <c r="BZ352" s="65"/>
      <c r="CA352" s="65"/>
      <c r="CB352" s="65"/>
      <c r="CC352" s="65"/>
      <c r="CD352" s="65"/>
      <c r="CE352" s="65"/>
      <c r="CF352" s="53">
        <v>0</v>
      </c>
      <c r="CG352" s="48">
        <v>24632463000</v>
      </c>
      <c r="CH352" s="74">
        <v>27828394000</v>
      </c>
      <c r="CI352" s="48">
        <v>43077000</v>
      </c>
      <c r="CJ352" s="47">
        <v>9614780000</v>
      </c>
      <c r="CK352" s="65">
        <v>32000</v>
      </c>
      <c r="CL352" s="65">
        <v>9614748000</v>
      </c>
      <c r="CM352" s="53"/>
      <c r="CN352" s="38">
        <v>-1079063000</v>
      </c>
      <c r="CO352" s="65">
        <v>-4782173000</v>
      </c>
      <c r="CP352" s="53">
        <v>-110453000</v>
      </c>
      <c r="CQ352" s="38">
        <v>3686168000</v>
      </c>
      <c r="CR352" s="65">
        <v>743076000</v>
      </c>
      <c r="CS352" s="51">
        <v>4429244000</v>
      </c>
      <c r="CT352" s="48">
        <v>32257638000</v>
      </c>
    </row>
    <row r="353" spans="1:98" x14ac:dyDescent="0.2">
      <c r="A353" s="63" t="s">
        <v>1036</v>
      </c>
      <c r="B353" s="63" t="s">
        <v>1037</v>
      </c>
      <c r="C353" s="63" t="str">
        <f>VLOOKUP(A353,'[1]S&amp;P 500 Wikipedia'!A:D,3,FALSE)</f>
        <v>Financials</v>
      </c>
      <c r="D353" s="63">
        <v>378217</v>
      </c>
      <c r="E353" s="63" t="s">
        <v>16</v>
      </c>
      <c r="F353" s="63">
        <v>2017</v>
      </c>
      <c r="G353" s="63" t="s">
        <v>17</v>
      </c>
      <c r="H353" s="64">
        <v>43100</v>
      </c>
      <c r="I353" s="64">
        <v>43140</v>
      </c>
      <c r="J353" s="64">
        <v>43140</v>
      </c>
      <c r="K353" s="63">
        <v>254200000</v>
      </c>
      <c r="L353" s="63">
        <v>257000000</v>
      </c>
      <c r="M353" s="63" t="s">
        <v>2339</v>
      </c>
      <c r="N353" s="47">
        <v>2791000000</v>
      </c>
      <c r="O353" s="65">
        <v>2779000000</v>
      </c>
      <c r="P353" s="53">
        <v>12000000</v>
      </c>
      <c r="Q353" s="47">
        <v>1319000000</v>
      </c>
      <c r="R353" s="65">
        <v>1319000000</v>
      </c>
      <c r="S353" s="53"/>
      <c r="T353" s="48"/>
      <c r="U353" s="47"/>
      <c r="V353" s="65"/>
      <c r="W353" s="65"/>
      <c r="X353" s="65"/>
      <c r="Y353" s="53"/>
      <c r="Z353" s="48">
        <v>214000000</v>
      </c>
      <c r="AA353" s="48">
        <v>214000000</v>
      </c>
      <c r="AB353" s="48"/>
      <c r="AC353" s="48"/>
      <c r="AD353" s="48"/>
      <c r="AE353" s="48"/>
      <c r="AF353" s="48"/>
      <c r="AG353" s="48"/>
      <c r="AH353" s="48">
        <v>4324000000</v>
      </c>
      <c r="AI353" s="47">
        <v>275000000</v>
      </c>
      <c r="AJ353" s="65">
        <v>829000000</v>
      </c>
      <c r="AK353" s="53">
        <v>-554000000</v>
      </c>
      <c r="AL353" s="47"/>
      <c r="AM353" s="65"/>
      <c r="AN353" s="65"/>
      <c r="AO353" s="53"/>
      <c r="AP353" s="47">
        <v>4826000000</v>
      </c>
      <c r="AQ353" s="65"/>
      <c r="AR353" s="65">
        <v>2989000000</v>
      </c>
      <c r="AS353" s="65">
        <v>1388000000</v>
      </c>
      <c r="AT353" s="65"/>
      <c r="AU353" s="65"/>
      <c r="AV353" s="65"/>
      <c r="AW353" s="65"/>
      <c r="AX353" s="65"/>
      <c r="AY353" s="65"/>
      <c r="AZ353" s="53">
        <v>449000000</v>
      </c>
      <c r="BA353" s="48">
        <v>5101000000</v>
      </c>
      <c r="BB353" s="48">
        <v>9425000000</v>
      </c>
      <c r="BC353" s="47">
        <v>851000000</v>
      </c>
      <c r="BD353" s="65">
        <v>195000000</v>
      </c>
      <c r="BE353" s="65"/>
      <c r="BF353" s="65"/>
      <c r="BG353" s="53">
        <v>656000000</v>
      </c>
      <c r="BH353" s="47">
        <v>399000000</v>
      </c>
      <c r="BI353" s="65"/>
      <c r="BJ353" s="65"/>
      <c r="BK353" s="53"/>
      <c r="BL353" s="47">
        <v>1964000000</v>
      </c>
      <c r="BM353" s="65">
        <v>1613000000</v>
      </c>
      <c r="BN353" s="65"/>
      <c r="BO353" s="65"/>
      <c r="BP353" s="65"/>
      <c r="BQ353" s="53">
        <v>351000000</v>
      </c>
      <c r="BR353" s="48">
        <v>3214000000</v>
      </c>
      <c r="BS353" s="47">
        <v>3170000000</v>
      </c>
      <c r="BT353" s="65"/>
      <c r="BU353" s="53"/>
      <c r="BV353" s="47">
        <v>923000000</v>
      </c>
      <c r="BW353" s="65"/>
      <c r="BX353" s="65">
        <v>244000000</v>
      </c>
      <c r="BY353" s="65"/>
      <c r="BZ353" s="65"/>
      <c r="CA353" s="65"/>
      <c r="CB353" s="65"/>
      <c r="CC353" s="65"/>
      <c r="CD353" s="65"/>
      <c r="CE353" s="65"/>
      <c r="CF353" s="53">
        <v>679000000</v>
      </c>
      <c r="CG353" s="48">
        <v>4093000000</v>
      </c>
      <c r="CH353" s="74">
        <v>7307000000</v>
      </c>
      <c r="CI353" s="48"/>
      <c r="CJ353" s="47">
        <v>937000000</v>
      </c>
      <c r="CK353" s="65"/>
      <c r="CL353" s="65"/>
      <c r="CM353" s="53"/>
      <c r="CN353" s="38">
        <v>-9602000000</v>
      </c>
      <c r="CO353" s="65">
        <v>10025000000</v>
      </c>
      <c r="CP353" s="53">
        <v>-649000000</v>
      </c>
      <c r="CQ353" s="38">
        <v>711000000</v>
      </c>
      <c r="CR353" s="65">
        <v>1407000000</v>
      </c>
      <c r="CS353" s="51">
        <v>2118000000</v>
      </c>
      <c r="CT353" s="48">
        <v>9425000000</v>
      </c>
    </row>
    <row r="354" spans="1:98" x14ac:dyDescent="0.2">
      <c r="A354" s="63" t="s">
        <v>1054</v>
      </c>
      <c r="B354" s="63" t="s">
        <v>1055</v>
      </c>
      <c r="C354" s="63" t="str">
        <f>VLOOKUP(A354,'[1]S&amp;P 500 Wikipedia'!A:D,3,FALSE)</f>
        <v>Utilities</v>
      </c>
      <c r="D354" s="63">
        <v>378214</v>
      </c>
      <c r="E354" s="63" t="s">
        <v>16</v>
      </c>
      <c r="F354" s="63">
        <v>2017</v>
      </c>
      <c r="G354" s="63" t="s">
        <v>17</v>
      </c>
      <c r="H354" s="64">
        <v>43100</v>
      </c>
      <c r="I354" s="64">
        <v>43158</v>
      </c>
      <c r="J354" s="64">
        <v>43318</v>
      </c>
      <c r="K354" s="63">
        <v>251910000</v>
      </c>
      <c r="L354" s="63">
        <v>250768000</v>
      </c>
      <c r="M354" s="63" t="s">
        <v>2605</v>
      </c>
      <c r="N354" s="47">
        <v>288000000</v>
      </c>
      <c r="O354" s="65">
        <v>288000000</v>
      </c>
      <c r="P354" s="53"/>
      <c r="Q354" s="47">
        <v>1584000000</v>
      </c>
      <c r="R354" s="65">
        <v>1307000000</v>
      </c>
      <c r="S354" s="53">
        <v>277000000</v>
      </c>
      <c r="T354" s="48"/>
      <c r="U354" s="47">
        <v>307000000</v>
      </c>
      <c r="V354" s="65"/>
      <c r="W354" s="65"/>
      <c r="X354" s="65"/>
      <c r="Y354" s="53"/>
      <c r="Z354" s="48">
        <v>1332000000</v>
      </c>
      <c r="AA354" s="48"/>
      <c r="AB354" s="48">
        <v>66000000</v>
      </c>
      <c r="AC354" s="48">
        <v>127000000</v>
      </c>
      <c r="AD354" s="48">
        <v>170000000</v>
      </c>
      <c r="AE354" s="48">
        <v>110000000</v>
      </c>
      <c r="AF354" s="48"/>
      <c r="AG354" s="48">
        <v>859000000</v>
      </c>
      <c r="AH354" s="48">
        <v>3511000000</v>
      </c>
      <c r="AI354" s="47">
        <v>36503000000</v>
      </c>
      <c r="AJ354" s="65">
        <v>48108000000</v>
      </c>
      <c r="AK354" s="53">
        <v>-11605000000</v>
      </c>
      <c r="AL354" s="47">
        <v>0</v>
      </c>
      <c r="AM354" s="65"/>
      <c r="AN354" s="65"/>
      <c r="AO354" s="53"/>
      <c r="AP354" s="47">
        <v>10440000000</v>
      </c>
      <c r="AQ354" s="65"/>
      <c r="AR354" s="65">
        <v>2397000000</v>
      </c>
      <c r="AS354" s="65">
        <v>596000000</v>
      </c>
      <c r="AT354" s="65"/>
      <c r="AU354" s="65"/>
      <c r="AV354" s="65"/>
      <c r="AW354" s="65"/>
      <c r="AX354" s="65"/>
      <c r="AY354" s="65">
        <v>2527000000</v>
      </c>
      <c r="AZ354" s="53">
        <v>4920000000</v>
      </c>
      <c r="BA354" s="48">
        <v>46943000000</v>
      </c>
      <c r="BB354" s="48">
        <v>50454000000</v>
      </c>
      <c r="BC354" s="47">
        <v>2388000000</v>
      </c>
      <c r="BD354" s="65">
        <v>1523000000</v>
      </c>
      <c r="BE354" s="65"/>
      <c r="BF354" s="65">
        <v>342000000</v>
      </c>
      <c r="BG354" s="53">
        <v>523000000</v>
      </c>
      <c r="BH354" s="47">
        <v>2967000000</v>
      </c>
      <c r="BI354" s="65">
        <v>1540000000</v>
      </c>
      <c r="BJ354" s="65"/>
      <c r="BK354" s="53">
        <v>1427000000</v>
      </c>
      <c r="BL354" s="47">
        <v>1280000000</v>
      </c>
      <c r="BM354" s="65"/>
      <c r="BN354" s="65">
        <v>109000000</v>
      </c>
      <c r="BO354" s="65"/>
      <c r="BP354" s="65"/>
      <c r="BQ354" s="53">
        <v>1171000000</v>
      </c>
      <c r="BR354" s="48">
        <v>6635000000</v>
      </c>
      <c r="BS354" s="47">
        <v>16445000000</v>
      </c>
      <c r="BT354" s="65"/>
      <c r="BU354" s="53"/>
      <c r="BV354" s="47">
        <v>12234000000</v>
      </c>
      <c r="BW354" s="65">
        <v>150000000</v>
      </c>
      <c r="BX354" s="65">
        <v>1148000000</v>
      </c>
      <c r="BY354" s="65"/>
      <c r="BZ354" s="65"/>
      <c r="CA354" s="65"/>
      <c r="CB354" s="65"/>
      <c r="CC354" s="65">
        <v>2795000000</v>
      </c>
      <c r="CD354" s="65">
        <v>316000000</v>
      </c>
      <c r="CE354" s="65"/>
      <c r="CF354" s="53">
        <v>7825000000</v>
      </c>
      <c r="CG354" s="48">
        <v>28679000000</v>
      </c>
      <c r="CH354" s="74">
        <v>35314000000</v>
      </c>
      <c r="CI354" s="48">
        <v>20000000</v>
      </c>
      <c r="CJ354" s="47">
        <v>3149000000</v>
      </c>
      <c r="CK354" s="65"/>
      <c r="CL354" s="65"/>
      <c r="CM354" s="53"/>
      <c r="CN354" s="38"/>
      <c r="CO354" s="65">
        <v>10147000000</v>
      </c>
      <c r="CP354" s="53">
        <v>-626000000</v>
      </c>
      <c r="CQ354" s="38">
        <v>12690000000</v>
      </c>
      <c r="CR354" s="65">
        <v>2450000000</v>
      </c>
      <c r="CS354" s="51">
        <v>15140000000</v>
      </c>
      <c r="CT354" s="48">
        <v>50454000000</v>
      </c>
    </row>
    <row r="355" spans="1:98" x14ac:dyDescent="0.2">
      <c r="A355" s="63" t="s">
        <v>1087</v>
      </c>
      <c r="B355" s="63" t="s">
        <v>1088</v>
      </c>
      <c r="C355" s="63" t="str">
        <f>VLOOKUP(A355,'[1]S&amp;P 500 Wikipedia'!A:D,3,FALSE)</f>
        <v>Health Care</v>
      </c>
      <c r="D355" s="63">
        <v>749030</v>
      </c>
      <c r="E355" s="63" t="s">
        <v>16</v>
      </c>
      <c r="F355" s="63">
        <v>2015</v>
      </c>
      <c r="G355" s="63" t="s">
        <v>17</v>
      </c>
      <c r="H355" s="64">
        <v>42460</v>
      </c>
      <c r="I355" s="64">
        <v>42499</v>
      </c>
      <c r="J355" s="64">
        <v>42881</v>
      </c>
      <c r="K355" s="63">
        <v>85906000</v>
      </c>
      <c r="L355" s="63">
        <v>86368000</v>
      </c>
      <c r="M355" s="63" t="s">
        <v>2606</v>
      </c>
      <c r="N355" s="47">
        <v>248841000</v>
      </c>
      <c r="O355" s="65">
        <v>248841000</v>
      </c>
      <c r="P355" s="53"/>
      <c r="Q355" s="47">
        <v>471523000</v>
      </c>
      <c r="R355" s="65">
        <v>471523000</v>
      </c>
      <c r="S355" s="53"/>
      <c r="T355" s="48"/>
      <c r="U355" s="47">
        <v>192792000</v>
      </c>
      <c r="V355" s="65"/>
      <c r="W355" s="65"/>
      <c r="X355" s="65"/>
      <c r="Y355" s="53"/>
      <c r="Z355" s="48">
        <v>59369000</v>
      </c>
      <c r="AA355" s="48">
        <v>59369000</v>
      </c>
      <c r="AB355" s="48"/>
      <c r="AC355" s="48"/>
      <c r="AD355" s="48"/>
      <c r="AE355" s="48"/>
      <c r="AF355" s="48"/>
      <c r="AG355" s="48"/>
      <c r="AH355" s="48">
        <v>972525000</v>
      </c>
      <c r="AI355" s="47">
        <v>1064319000</v>
      </c>
      <c r="AJ355" s="65"/>
      <c r="AK355" s="53"/>
      <c r="AL355" s="47"/>
      <c r="AM355" s="65"/>
      <c r="AN355" s="65"/>
      <c r="AO355" s="53"/>
      <c r="AP355" s="47">
        <v>3309572000</v>
      </c>
      <c r="AQ355" s="65">
        <v>3279942000</v>
      </c>
      <c r="AR355" s="65"/>
      <c r="AS355" s="65"/>
      <c r="AT355" s="65"/>
      <c r="AU355" s="65"/>
      <c r="AV355" s="65"/>
      <c r="AW355" s="65"/>
      <c r="AX355" s="65"/>
      <c r="AY355" s="65"/>
      <c r="AZ355" s="53">
        <v>29630000</v>
      </c>
      <c r="BA355" s="48">
        <v>4373891000</v>
      </c>
      <c r="BB355" s="48">
        <v>5346416000</v>
      </c>
      <c r="BC355" s="47">
        <v>400606000</v>
      </c>
      <c r="BD355" s="65">
        <v>139572000</v>
      </c>
      <c r="BE355" s="65">
        <v>13683000</v>
      </c>
      <c r="BF355" s="65"/>
      <c r="BG355" s="53">
        <v>247351000</v>
      </c>
      <c r="BH355" s="47"/>
      <c r="BI355" s="65"/>
      <c r="BJ355" s="65"/>
      <c r="BK355" s="53"/>
      <c r="BL355" s="47"/>
      <c r="BM355" s="65"/>
      <c r="BN355" s="65"/>
      <c r="BO355" s="65"/>
      <c r="BP355" s="65"/>
      <c r="BQ355" s="53"/>
      <c r="BR355" s="48">
        <v>400606000</v>
      </c>
      <c r="BS355" s="47">
        <v>1567796000</v>
      </c>
      <c r="BT355" s="65"/>
      <c r="BU355" s="53"/>
      <c r="BV355" s="47">
        <v>339122000</v>
      </c>
      <c r="BW355" s="65"/>
      <c r="BX355" s="65"/>
      <c r="BY355" s="65"/>
      <c r="BZ355" s="65"/>
      <c r="CA355" s="65"/>
      <c r="CB355" s="65"/>
      <c r="CC355" s="65">
        <v>254824000</v>
      </c>
      <c r="CD355" s="65"/>
      <c r="CE355" s="65"/>
      <c r="CF355" s="53">
        <v>84298000</v>
      </c>
      <c r="CG355" s="48">
        <v>1906918000</v>
      </c>
      <c r="CH355" s="74">
        <v>2307524000</v>
      </c>
      <c r="CI355" s="48">
        <v>15000</v>
      </c>
      <c r="CJ355" s="47">
        <v>2151719000</v>
      </c>
      <c r="CK355" s="65"/>
      <c r="CL355" s="65"/>
      <c r="CM355" s="53"/>
      <c r="CN355" s="38"/>
      <c r="CO355" s="65">
        <v>939459000</v>
      </c>
      <c r="CP355" s="53">
        <v>-68159000</v>
      </c>
      <c r="CQ355" s="38">
        <v>3023034000</v>
      </c>
      <c r="CR355" s="65">
        <v>15858000</v>
      </c>
      <c r="CS355" s="51">
        <v>3038892000</v>
      </c>
      <c r="CT355" s="48">
        <v>5346416000</v>
      </c>
    </row>
    <row r="356" spans="1:98" x14ac:dyDescent="0.2">
      <c r="A356" s="63" t="s">
        <v>1048</v>
      </c>
      <c r="B356" s="63" t="s">
        <v>1049</v>
      </c>
      <c r="C356" s="63" t="str">
        <f>VLOOKUP(A356,'[1]S&amp;P 500 Wikipedia'!A:D,3,FALSE)</f>
        <v>Information Technology</v>
      </c>
      <c r="D356" s="63">
        <v>378212</v>
      </c>
      <c r="E356" s="63" t="s">
        <v>16</v>
      </c>
      <c r="F356" s="63">
        <v>2018</v>
      </c>
      <c r="G356" s="63" t="s">
        <v>17</v>
      </c>
      <c r="H356" s="64">
        <v>43281</v>
      </c>
      <c r="I356" s="64">
        <v>43315</v>
      </c>
      <c r="J356" s="64">
        <v>43585</v>
      </c>
      <c r="K356" s="63">
        <v>288000000</v>
      </c>
      <c r="L356" s="63">
        <v>294000000</v>
      </c>
      <c r="M356" s="63" t="s">
        <v>2607</v>
      </c>
      <c r="N356" s="47">
        <v>1853000000</v>
      </c>
      <c r="O356" s="65">
        <v>1853000000</v>
      </c>
      <c r="P356" s="53"/>
      <c r="Q356" s="47">
        <v>1184000000</v>
      </c>
      <c r="R356" s="65">
        <v>1184000000</v>
      </c>
      <c r="S356" s="53"/>
      <c r="T356" s="48"/>
      <c r="U356" s="47">
        <v>1053000000</v>
      </c>
      <c r="V356" s="65"/>
      <c r="W356" s="65"/>
      <c r="X356" s="65"/>
      <c r="Y356" s="53"/>
      <c r="Z356" s="48">
        <v>220000000</v>
      </c>
      <c r="AA356" s="48"/>
      <c r="AB356" s="48"/>
      <c r="AC356" s="48"/>
      <c r="AD356" s="48"/>
      <c r="AE356" s="48"/>
      <c r="AF356" s="48"/>
      <c r="AG356" s="48">
        <v>220000000</v>
      </c>
      <c r="AH356" s="48">
        <v>4310000000</v>
      </c>
      <c r="AI356" s="47">
        <v>1792000000</v>
      </c>
      <c r="AJ356" s="65"/>
      <c r="AK356" s="53"/>
      <c r="AL356" s="47"/>
      <c r="AM356" s="65"/>
      <c r="AN356" s="65"/>
      <c r="AO356" s="53"/>
      <c r="AP356" s="47">
        <v>3308000000</v>
      </c>
      <c r="AQ356" s="65"/>
      <c r="AR356" s="65">
        <v>1237000000</v>
      </c>
      <c r="AS356" s="65">
        <v>188000000</v>
      </c>
      <c r="AT356" s="65"/>
      <c r="AU356" s="65">
        <v>417000000</v>
      </c>
      <c r="AV356" s="65"/>
      <c r="AW356" s="65"/>
      <c r="AX356" s="65"/>
      <c r="AY356" s="65"/>
      <c r="AZ356" s="53">
        <v>1466000000</v>
      </c>
      <c r="BA356" s="48">
        <v>5100000000</v>
      </c>
      <c r="BB356" s="48">
        <v>9410000000</v>
      </c>
      <c r="BC356" s="47">
        <v>2691000000</v>
      </c>
      <c r="BD356" s="65">
        <v>1728000000</v>
      </c>
      <c r="BE356" s="65"/>
      <c r="BF356" s="65"/>
      <c r="BG356" s="53">
        <v>963000000</v>
      </c>
      <c r="BH356" s="47">
        <v>499000000</v>
      </c>
      <c r="BI356" s="65"/>
      <c r="BJ356" s="65"/>
      <c r="BK356" s="53"/>
      <c r="BL356" s="47"/>
      <c r="BM356" s="65"/>
      <c r="BN356" s="65"/>
      <c r="BO356" s="65"/>
      <c r="BP356" s="65"/>
      <c r="BQ356" s="53"/>
      <c r="BR356" s="48">
        <v>3190000000</v>
      </c>
      <c r="BS356" s="47">
        <v>4320000000</v>
      </c>
      <c r="BT356" s="65"/>
      <c r="BU356" s="53"/>
      <c r="BV356" s="47">
        <v>235000000</v>
      </c>
      <c r="BW356" s="65"/>
      <c r="BX356" s="65"/>
      <c r="BY356" s="65"/>
      <c r="BZ356" s="65"/>
      <c r="CA356" s="65"/>
      <c r="CB356" s="65"/>
      <c r="CC356" s="65"/>
      <c r="CD356" s="65"/>
      <c r="CE356" s="65"/>
      <c r="CF356" s="53">
        <v>235000000</v>
      </c>
      <c r="CG356" s="48">
        <v>4555000000</v>
      </c>
      <c r="CH356" s="74">
        <v>7745000000</v>
      </c>
      <c r="CI356" s="48"/>
      <c r="CJ356" s="47">
        <v>6377000000</v>
      </c>
      <c r="CK356" s="65"/>
      <c r="CL356" s="65"/>
      <c r="CM356" s="53"/>
      <c r="CN356" s="38"/>
      <c r="CO356" s="65">
        <v>-4696000000</v>
      </c>
      <c r="CP356" s="53">
        <v>-16000000</v>
      </c>
      <c r="CQ356" s="38">
        <v>1665000000</v>
      </c>
      <c r="CR356" s="65"/>
      <c r="CS356" s="51">
        <v>1665000000</v>
      </c>
      <c r="CT356" s="48">
        <v>9410000000</v>
      </c>
    </row>
    <row r="357" spans="1:98" x14ac:dyDescent="0.2">
      <c r="A357" s="63" t="s">
        <v>334</v>
      </c>
      <c r="B357" s="63" t="s">
        <v>335</v>
      </c>
      <c r="C357" s="63" t="str">
        <f>VLOOKUP(A357,'[1]S&amp;P 500 Wikipedia'!A:D,3,FALSE)</f>
        <v>Consumer Staples</v>
      </c>
      <c r="D357" s="63">
        <v>256994</v>
      </c>
      <c r="E357" s="63" t="s">
        <v>16</v>
      </c>
      <c r="F357" s="63">
        <v>2017</v>
      </c>
      <c r="G357" s="63" t="s">
        <v>17</v>
      </c>
      <c r="H357" s="64">
        <v>43159</v>
      </c>
      <c r="I357" s="64">
        <v>43213</v>
      </c>
      <c r="J357" s="64">
        <v>43213</v>
      </c>
      <c r="K357" s="63">
        <v>193593000</v>
      </c>
      <c r="L357" s="63">
        <v>222756000</v>
      </c>
      <c r="M357" s="63" t="s">
        <v>2342</v>
      </c>
      <c r="N357" s="47">
        <v>90300000</v>
      </c>
      <c r="O357" s="65">
        <v>90300000</v>
      </c>
      <c r="P357" s="53"/>
      <c r="Q357" s="47">
        <v>776200000</v>
      </c>
      <c r="R357" s="65">
        <v>776200000</v>
      </c>
      <c r="S357" s="53"/>
      <c r="T357" s="48"/>
      <c r="U357" s="47">
        <v>2084000000</v>
      </c>
      <c r="V357" s="65"/>
      <c r="W357" s="65"/>
      <c r="X357" s="65"/>
      <c r="Y357" s="53"/>
      <c r="Z357" s="48">
        <v>523500000</v>
      </c>
      <c r="AA357" s="48">
        <v>523500000</v>
      </c>
      <c r="AB357" s="48"/>
      <c r="AC357" s="48"/>
      <c r="AD357" s="48"/>
      <c r="AE357" s="48"/>
      <c r="AF357" s="48"/>
      <c r="AG357" s="48"/>
      <c r="AH357" s="48">
        <v>3474000000</v>
      </c>
      <c r="AI357" s="47">
        <v>4789700000</v>
      </c>
      <c r="AJ357" s="65"/>
      <c r="AK357" s="53"/>
      <c r="AL357" s="47"/>
      <c r="AM357" s="65"/>
      <c r="AN357" s="65"/>
      <c r="AO357" s="53"/>
      <c r="AP357" s="47">
        <v>12275000000</v>
      </c>
      <c r="AQ357" s="65">
        <v>3304800000</v>
      </c>
      <c r="AR357" s="65">
        <v>8083100000</v>
      </c>
      <c r="AS357" s="65"/>
      <c r="AT357" s="65"/>
      <c r="AU357" s="65"/>
      <c r="AV357" s="65"/>
      <c r="AW357" s="65"/>
      <c r="AX357" s="65"/>
      <c r="AY357" s="65"/>
      <c r="AZ357" s="53">
        <v>887100000</v>
      </c>
      <c r="BA357" s="48">
        <v>17064700000</v>
      </c>
      <c r="BB357" s="48">
        <v>20538700000</v>
      </c>
      <c r="BC357" s="47">
        <v>1175600000</v>
      </c>
      <c r="BD357" s="65">
        <v>592200000</v>
      </c>
      <c r="BE357" s="65"/>
      <c r="BF357" s="65"/>
      <c r="BG357" s="53">
        <v>583400000</v>
      </c>
      <c r="BH357" s="47">
        <v>769100000</v>
      </c>
      <c r="BI357" s="65">
        <v>746800000</v>
      </c>
      <c r="BJ357" s="65"/>
      <c r="BK357" s="53">
        <v>22300000</v>
      </c>
      <c r="BL357" s="47"/>
      <c r="BM357" s="65"/>
      <c r="BN357" s="65"/>
      <c r="BO357" s="65"/>
      <c r="BP357" s="65"/>
      <c r="BQ357" s="53"/>
      <c r="BR357" s="48">
        <v>1944700000</v>
      </c>
      <c r="BS357" s="47">
        <v>9417600000</v>
      </c>
      <c r="BT357" s="65"/>
      <c r="BU357" s="53"/>
      <c r="BV357" s="47">
        <v>1113700000</v>
      </c>
      <c r="BW357" s="65"/>
      <c r="BX357" s="65"/>
      <c r="BY357" s="65"/>
      <c r="BZ357" s="65"/>
      <c r="CA357" s="65"/>
      <c r="CB357" s="65"/>
      <c r="CC357" s="65">
        <v>718300000</v>
      </c>
      <c r="CD357" s="65"/>
      <c r="CE357" s="65"/>
      <c r="CF357" s="53">
        <v>395400000</v>
      </c>
      <c r="CG357" s="48">
        <v>10531300000</v>
      </c>
      <c r="CH357" s="74">
        <v>12476000000</v>
      </c>
      <c r="CI357" s="48">
        <v>0</v>
      </c>
      <c r="CJ357" s="47">
        <v>2827900000</v>
      </c>
      <c r="CK357" s="65">
        <v>2600000</v>
      </c>
      <c r="CL357" s="65">
        <v>2825300000</v>
      </c>
      <c r="CM357" s="53"/>
      <c r="CN357" s="38">
        <v>-3807400000</v>
      </c>
      <c r="CO357" s="65">
        <v>9228200000</v>
      </c>
      <c r="CP357" s="53">
        <v>-202900000</v>
      </c>
      <c r="CQ357" s="38">
        <v>8045800000</v>
      </c>
      <c r="CR357" s="65">
        <v>16600000</v>
      </c>
      <c r="CS357" s="51">
        <v>8062400000</v>
      </c>
      <c r="CT357" s="48">
        <v>20538400000</v>
      </c>
    </row>
    <row r="358" spans="1:98" x14ac:dyDescent="0.2">
      <c r="A358" s="63" t="s">
        <v>1081</v>
      </c>
      <c r="B358" s="63" t="s">
        <v>1082</v>
      </c>
      <c r="C358" s="63" t="str">
        <f>VLOOKUP(A358,'[1]S&amp;P 500 Wikipedia'!A:D,3,FALSE)</f>
        <v>Industrials</v>
      </c>
      <c r="D358" s="63">
        <v>244442</v>
      </c>
      <c r="E358" s="63" t="s">
        <v>16</v>
      </c>
      <c r="F358" s="63">
        <v>2017</v>
      </c>
      <c r="G358" s="63" t="s">
        <v>17</v>
      </c>
      <c r="H358" s="64">
        <v>43100</v>
      </c>
      <c r="I358" s="64">
        <v>43158</v>
      </c>
      <c r="J358" s="64">
        <v>43213</v>
      </c>
      <c r="K358" s="63">
        <v>150105000</v>
      </c>
      <c r="L358" s="63">
        <v>153422000</v>
      </c>
      <c r="M358" s="63" t="s">
        <v>2608</v>
      </c>
      <c r="N358" s="47">
        <v>637500000</v>
      </c>
      <c r="O358" s="65">
        <v>637500000</v>
      </c>
      <c r="P358" s="53"/>
      <c r="Q358" s="47">
        <v>1628700000</v>
      </c>
      <c r="R358" s="65"/>
      <c r="S358" s="53"/>
      <c r="T358" s="48"/>
      <c r="U358" s="47">
        <v>2018400000</v>
      </c>
      <c r="V358" s="65"/>
      <c r="W358" s="65"/>
      <c r="X358" s="65"/>
      <c r="Y358" s="53"/>
      <c r="Z358" s="48">
        <v>274400000</v>
      </c>
      <c r="AA358" s="48"/>
      <c r="AB358" s="48"/>
      <c r="AC358" s="48"/>
      <c r="AD358" s="48"/>
      <c r="AE358" s="48"/>
      <c r="AF358" s="48"/>
      <c r="AG358" s="48">
        <v>274400000</v>
      </c>
      <c r="AH358" s="48">
        <v>4559000000</v>
      </c>
      <c r="AI358" s="47">
        <v>1742500000</v>
      </c>
      <c r="AJ358" s="65"/>
      <c r="AK358" s="53"/>
      <c r="AL358" s="47"/>
      <c r="AM358" s="65"/>
      <c r="AN358" s="65"/>
      <c r="AO358" s="53"/>
      <c r="AP358" s="47">
        <v>12796200000</v>
      </c>
      <c r="AQ358" s="65">
        <v>3507400000</v>
      </c>
      <c r="AR358" s="65">
        <v>8776100000</v>
      </c>
      <c r="AS358" s="65"/>
      <c r="AT358" s="65"/>
      <c r="AU358" s="65"/>
      <c r="AV358" s="65"/>
      <c r="AW358" s="65"/>
      <c r="AX358" s="65"/>
      <c r="AY358" s="65"/>
      <c r="AZ358" s="53">
        <v>512700000</v>
      </c>
      <c r="BA358" s="48">
        <v>14538700000</v>
      </c>
      <c r="BB358" s="48">
        <v>19097700000</v>
      </c>
      <c r="BC358" s="47">
        <v>3408700000</v>
      </c>
      <c r="BD358" s="65">
        <v>2021000000</v>
      </c>
      <c r="BE358" s="65"/>
      <c r="BF358" s="65"/>
      <c r="BG358" s="53">
        <v>1387700000</v>
      </c>
      <c r="BH358" s="47">
        <v>982800000</v>
      </c>
      <c r="BI358" s="65"/>
      <c r="BJ358" s="65"/>
      <c r="BK358" s="53"/>
      <c r="BL358" s="47"/>
      <c r="BM358" s="65"/>
      <c r="BN358" s="65"/>
      <c r="BO358" s="65"/>
      <c r="BP358" s="65"/>
      <c r="BQ358" s="53"/>
      <c r="BR358" s="48">
        <v>4391500000</v>
      </c>
      <c r="BS358" s="47">
        <v>2828200000</v>
      </c>
      <c r="BT358" s="65"/>
      <c r="BU358" s="53"/>
      <c r="BV358" s="47">
        <v>3573000000</v>
      </c>
      <c r="BW358" s="65"/>
      <c r="BX358" s="65">
        <v>629900000</v>
      </c>
      <c r="BY358" s="65"/>
      <c r="BZ358" s="65"/>
      <c r="CA358" s="65"/>
      <c r="CB358" s="65"/>
      <c r="CC358" s="65">
        <v>436100000</v>
      </c>
      <c r="CD358" s="65"/>
      <c r="CE358" s="65"/>
      <c r="CF358" s="53">
        <v>2507000000</v>
      </c>
      <c r="CG358" s="48">
        <v>6401200000</v>
      </c>
      <c r="CH358" s="74">
        <v>10792700000</v>
      </c>
      <c r="CI358" s="48">
        <v>750000000</v>
      </c>
      <c r="CJ358" s="47">
        <v>5085500000</v>
      </c>
      <c r="CK358" s="65"/>
      <c r="CL358" s="65"/>
      <c r="CM358" s="53"/>
      <c r="CN358" s="38">
        <v>-1924100000</v>
      </c>
      <c r="CO358" s="65">
        <v>5998700000</v>
      </c>
      <c r="CP358" s="53">
        <v>-1607900000</v>
      </c>
      <c r="CQ358" s="38">
        <v>8302200000</v>
      </c>
      <c r="CR358" s="65">
        <v>2800000</v>
      </c>
      <c r="CS358" s="51">
        <v>8305000000</v>
      </c>
      <c r="CT358" s="48">
        <v>19097700000</v>
      </c>
    </row>
    <row r="359" spans="1:98" x14ac:dyDescent="0.2">
      <c r="A359" s="63" t="s">
        <v>1066</v>
      </c>
      <c r="B359" s="63" t="s">
        <v>1067</v>
      </c>
      <c r="C359" s="63" t="str">
        <f>VLOOKUP(A359,'[1]S&amp;P 500 Wikipedia'!A:D,3,FALSE)</f>
        <v>Information Technology</v>
      </c>
      <c r="D359" s="63">
        <v>353611</v>
      </c>
      <c r="E359" s="63" t="s">
        <v>16</v>
      </c>
      <c r="F359" s="63">
        <v>2017</v>
      </c>
      <c r="G359" s="63" t="s">
        <v>17</v>
      </c>
      <c r="H359" s="64">
        <v>43008</v>
      </c>
      <c r="I359" s="64">
        <v>43052</v>
      </c>
      <c r="J359" s="64">
        <v>43052</v>
      </c>
      <c r="K359" s="63">
        <v>183400000</v>
      </c>
      <c r="L359" s="63">
        <v>185800000</v>
      </c>
      <c r="M359" s="63" t="s">
        <v>2343</v>
      </c>
      <c r="N359" s="47">
        <v>1616800000</v>
      </c>
      <c r="O359" s="65">
        <v>1616800000</v>
      </c>
      <c r="P359" s="53"/>
      <c r="Q359" s="47">
        <v>454700000</v>
      </c>
      <c r="R359" s="65">
        <v>454700000</v>
      </c>
      <c r="S359" s="53"/>
      <c r="T359" s="48"/>
      <c r="U359" s="47">
        <v>493500000</v>
      </c>
      <c r="V359" s="65"/>
      <c r="W359" s="65"/>
      <c r="X359" s="65"/>
      <c r="Y359" s="53"/>
      <c r="Z359" s="48">
        <v>68700000</v>
      </c>
      <c r="AA359" s="48"/>
      <c r="AB359" s="48"/>
      <c r="AC359" s="48"/>
      <c r="AD359" s="48"/>
      <c r="AE359" s="48"/>
      <c r="AF359" s="48"/>
      <c r="AG359" s="48">
        <v>68700000</v>
      </c>
      <c r="AH359" s="48">
        <v>2633700000</v>
      </c>
      <c r="AI359" s="47">
        <v>882300000</v>
      </c>
      <c r="AJ359" s="65"/>
      <c r="AK359" s="53"/>
      <c r="AL359" s="47"/>
      <c r="AM359" s="65"/>
      <c r="AN359" s="65"/>
      <c r="AO359" s="53"/>
      <c r="AP359" s="47">
        <v>1057600000</v>
      </c>
      <c r="AQ359" s="65">
        <v>67800000</v>
      </c>
      <c r="AR359" s="65">
        <v>883000000</v>
      </c>
      <c r="AS359" s="65"/>
      <c r="AT359" s="65"/>
      <c r="AU359" s="65">
        <v>66500000</v>
      </c>
      <c r="AV359" s="65"/>
      <c r="AW359" s="65"/>
      <c r="AX359" s="65"/>
      <c r="AY359" s="65"/>
      <c r="AZ359" s="53">
        <v>40300000</v>
      </c>
      <c r="BA359" s="48">
        <v>1939900000</v>
      </c>
      <c r="BB359" s="48">
        <v>4573600000</v>
      </c>
      <c r="BC359" s="47">
        <v>326500000</v>
      </c>
      <c r="BD359" s="65">
        <v>258400000</v>
      </c>
      <c r="BE359" s="65"/>
      <c r="BF359" s="65"/>
      <c r="BG359" s="53">
        <v>68100000</v>
      </c>
      <c r="BH359" s="47"/>
      <c r="BI359" s="65"/>
      <c r="BJ359" s="65"/>
      <c r="BK359" s="53"/>
      <c r="BL359" s="47">
        <v>61400000</v>
      </c>
      <c r="BM359" s="65"/>
      <c r="BN359" s="65"/>
      <c r="BO359" s="65"/>
      <c r="BP359" s="65"/>
      <c r="BQ359" s="53">
        <v>61400000</v>
      </c>
      <c r="BR359" s="48">
        <v>387900000</v>
      </c>
      <c r="BS359" s="47"/>
      <c r="BT359" s="65"/>
      <c r="BU359" s="53"/>
      <c r="BV359" s="47">
        <v>120000000</v>
      </c>
      <c r="BW359" s="65"/>
      <c r="BX359" s="65"/>
      <c r="BY359" s="65"/>
      <c r="BZ359" s="65"/>
      <c r="CA359" s="65"/>
      <c r="CB359" s="65"/>
      <c r="CC359" s="65"/>
      <c r="CD359" s="65"/>
      <c r="CE359" s="65"/>
      <c r="CF359" s="53">
        <v>120000000</v>
      </c>
      <c r="CG359" s="48">
        <v>120000000</v>
      </c>
      <c r="CH359" s="74">
        <v>507900000</v>
      </c>
      <c r="CI359" s="48">
        <v>0</v>
      </c>
      <c r="CJ359" s="47">
        <v>2939600000</v>
      </c>
      <c r="CK359" s="65"/>
      <c r="CL359" s="65"/>
      <c r="CM359" s="53"/>
      <c r="CN359" s="38">
        <v>-1925000000</v>
      </c>
      <c r="CO359" s="65">
        <v>3059600000</v>
      </c>
      <c r="CP359" s="53">
        <v>-8500000</v>
      </c>
      <c r="CQ359" s="38">
        <v>4065700000</v>
      </c>
      <c r="CR359" s="65"/>
      <c r="CS359" s="51">
        <v>4065700000</v>
      </c>
      <c r="CT359" s="48">
        <v>4573600000</v>
      </c>
    </row>
    <row r="360" spans="1:98" x14ac:dyDescent="0.2">
      <c r="A360" s="63" t="s">
        <v>1090</v>
      </c>
      <c r="B360" s="63" t="s">
        <v>1091</v>
      </c>
      <c r="C360" s="63" t="str">
        <f>VLOOKUP(A360,'[1]S&amp;P 500 Wikipedia'!A:D,3,FALSE)</f>
        <v>Health Care</v>
      </c>
      <c r="D360" s="63">
        <v>105030</v>
      </c>
      <c r="E360" s="63" t="s">
        <v>16</v>
      </c>
      <c r="F360" s="63">
        <v>2017</v>
      </c>
      <c r="G360" s="63" t="s">
        <v>17</v>
      </c>
      <c r="H360" s="64">
        <v>43100</v>
      </c>
      <c r="I360" s="64">
        <v>43139</v>
      </c>
      <c r="J360" s="64">
        <v>43306</v>
      </c>
      <c r="K360" s="63">
        <v>374500000</v>
      </c>
      <c r="L360" s="63">
        <v>381100000</v>
      </c>
      <c r="M360" s="63" t="s">
        <v>2609</v>
      </c>
      <c r="N360" s="47">
        <v>2793000000</v>
      </c>
      <c r="O360" s="65">
        <v>2542000000</v>
      </c>
      <c r="P360" s="53">
        <v>251000000</v>
      </c>
      <c r="Q360" s="47">
        <v>2198000000</v>
      </c>
      <c r="R360" s="65">
        <v>2198000000</v>
      </c>
      <c r="S360" s="53"/>
      <c r="T360" s="48"/>
      <c r="U360" s="47">
        <v>2465000000</v>
      </c>
      <c r="V360" s="65"/>
      <c r="W360" s="65"/>
      <c r="X360" s="65"/>
      <c r="Y360" s="53"/>
      <c r="Z360" s="48">
        <v>537000000</v>
      </c>
      <c r="AA360" s="48">
        <v>537000000</v>
      </c>
      <c r="AB360" s="48"/>
      <c r="AC360" s="48"/>
      <c r="AD360" s="48"/>
      <c r="AE360" s="48"/>
      <c r="AF360" s="48"/>
      <c r="AG360" s="48"/>
      <c r="AH360" s="48">
        <v>7993000000</v>
      </c>
      <c r="AI360" s="47">
        <v>1975000000</v>
      </c>
      <c r="AJ360" s="65">
        <v>3800000000</v>
      </c>
      <c r="AK360" s="53">
        <v>-1825000000</v>
      </c>
      <c r="AL360" s="47"/>
      <c r="AM360" s="65"/>
      <c r="AN360" s="65"/>
      <c r="AO360" s="53"/>
      <c r="AP360" s="47">
        <v>12229000000</v>
      </c>
      <c r="AQ360" s="65"/>
      <c r="AR360" s="65">
        <v>7168000000</v>
      </c>
      <c r="AS360" s="65">
        <v>3477000000</v>
      </c>
      <c r="AT360" s="65"/>
      <c r="AU360" s="65"/>
      <c r="AV360" s="65"/>
      <c r="AW360" s="65"/>
      <c r="AX360" s="65"/>
      <c r="AY360" s="65"/>
      <c r="AZ360" s="53">
        <v>1584000000</v>
      </c>
      <c r="BA360" s="48">
        <v>14204000000</v>
      </c>
      <c r="BB360" s="48">
        <v>22197000000</v>
      </c>
      <c r="BC360" s="47">
        <v>1842000000</v>
      </c>
      <c r="BD360" s="65">
        <v>487000000</v>
      </c>
      <c r="BE360" s="65">
        <v>143000000</v>
      </c>
      <c r="BF360" s="65">
        <v>178000000</v>
      </c>
      <c r="BG360" s="53">
        <v>1034000000</v>
      </c>
      <c r="BH360" s="47">
        <v>632000000</v>
      </c>
      <c r="BI360" s="65"/>
      <c r="BJ360" s="65"/>
      <c r="BK360" s="53"/>
      <c r="BL360" s="47">
        <v>1011000000</v>
      </c>
      <c r="BM360" s="65"/>
      <c r="BN360" s="65"/>
      <c r="BO360" s="65"/>
      <c r="BP360" s="65"/>
      <c r="BQ360" s="53">
        <v>1011000000</v>
      </c>
      <c r="BR360" s="48">
        <v>3485000000</v>
      </c>
      <c r="BS360" s="47">
        <v>6590000000</v>
      </c>
      <c r="BT360" s="65"/>
      <c r="BU360" s="53"/>
      <c r="BV360" s="47">
        <v>2142000000</v>
      </c>
      <c r="BW360" s="65"/>
      <c r="BX360" s="65"/>
      <c r="BY360" s="65"/>
      <c r="BZ360" s="65"/>
      <c r="CA360" s="65"/>
      <c r="CB360" s="65"/>
      <c r="CC360" s="65"/>
      <c r="CD360" s="65"/>
      <c r="CE360" s="65"/>
      <c r="CF360" s="53">
        <v>2142000000</v>
      </c>
      <c r="CG360" s="48">
        <v>8732000000</v>
      </c>
      <c r="CH360" s="74">
        <v>12217000000</v>
      </c>
      <c r="CI360" s="48"/>
      <c r="CJ360" s="47">
        <v>1533000000</v>
      </c>
      <c r="CK360" s="65"/>
      <c r="CL360" s="65"/>
      <c r="CM360" s="53"/>
      <c r="CN360" s="38"/>
      <c r="CO360" s="65">
        <v>8986000000</v>
      </c>
      <c r="CP360" s="53">
        <v>-553000000</v>
      </c>
      <c r="CQ360" s="38">
        <v>9966000000</v>
      </c>
      <c r="CR360" s="65">
        <v>14000000</v>
      </c>
      <c r="CS360" s="51">
        <v>9980000000</v>
      </c>
      <c r="CT360" s="48">
        <v>22197000000</v>
      </c>
    </row>
    <row r="361" spans="1:98" x14ac:dyDescent="0.2">
      <c r="A361" s="63" t="s">
        <v>1096</v>
      </c>
      <c r="B361" s="63" t="s">
        <v>1097</v>
      </c>
      <c r="C361" s="63" t="str">
        <f>VLOOKUP(A361,'[1]S&amp;P 500 Wikipedia'!A:D,3,FALSE)</f>
        <v>Consumer Staples</v>
      </c>
      <c r="D361" s="63">
        <v>247719</v>
      </c>
      <c r="E361" s="63" t="s">
        <v>16</v>
      </c>
      <c r="F361" s="63">
        <v>2018</v>
      </c>
      <c r="G361" s="63" t="s">
        <v>17</v>
      </c>
      <c r="H361" s="64">
        <v>43281</v>
      </c>
      <c r="I361" s="64">
        <v>43339</v>
      </c>
      <c r="J361" s="64">
        <v>43410</v>
      </c>
      <c r="K361" s="63">
        <v>521301128</v>
      </c>
      <c r="L361" s="63">
        <v>528055840</v>
      </c>
      <c r="M361" s="63" t="s">
        <v>2610</v>
      </c>
      <c r="N361" s="47">
        <v>552325000</v>
      </c>
      <c r="O361" s="65">
        <v>552325000</v>
      </c>
      <c r="P361" s="53"/>
      <c r="Q361" s="47">
        <v>4073723000</v>
      </c>
      <c r="R361" s="65"/>
      <c r="S361" s="53"/>
      <c r="T361" s="48"/>
      <c r="U361" s="47">
        <v>3125413000</v>
      </c>
      <c r="V361" s="65"/>
      <c r="W361" s="65"/>
      <c r="X361" s="65"/>
      <c r="Y361" s="53"/>
      <c r="Z361" s="48">
        <v>251992000</v>
      </c>
      <c r="AA361" s="48">
        <v>187880000</v>
      </c>
      <c r="AB361" s="48"/>
      <c r="AC361" s="48"/>
      <c r="AD361" s="48"/>
      <c r="AE361" s="48">
        <v>64112000</v>
      </c>
      <c r="AF361" s="48"/>
      <c r="AG361" s="48"/>
      <c r="AH361" s="48">
        <v>8003453000</v>
      </c>
      <c r="AI361" s="47">
        <v>4521660000</v>
      </c>
      <c r="AJ361" s="65"/>
      <c r="AK361" s="53"/>
      <c r="AL361" s="47"/>
      <c r="AM361" s="65"/>
      <c r="AN361" s="65"/>
      <c r="AO361" s="53"/>
      <c r="AP361" s="47">
        <v>5545291000</v>
      </c>
      <c r="AQ361" s="65">
        <v>979812000</v>
      </c>
      <c r="AR361" s="65">
        <v>3955485000</v>
      </c>
      <c r="AS361" s="65"/>
      <c r="AT361" s="65"/>
      <c r="AU361" s="65">
        <v>83666000</v>
      </c>
      <c r="AV361" s="65"/>
      <c r="AW361" s="65"/>
      <c r="AX361" s="65"/>
      <c r="AY361" s="65"/>
      <c r="AZ361" s="53">
        <v>526328000</v>
      </c>
      <c r="BA361" s="48">
        <v>10066951000</v>
      </c>
      <c r="BB361" s="48">
        <v>18070404000</v>
      </c>
      <c r="BC361" s="47">
        <v>5802241000</v>
      </c>
      <c r="BD361" s="65">
        <v>4136482000</v>
      </c>
      <c r="BE361" s="65">
        <v>56793000</v>
      </c>
      <c r="BF361" s="65"/>
      <c r="BG361" s="53">
        <v>1608966000</v>
      </c>
      <c r="BH361" s="47">
        <v>786505000</v>
      </c>
      <c r="BI361" s="65"/>
      <c r="BJ361" s="65"/>
      <c r="BK361" s="53"/>
      <c r="BL361" s="47"/>
      <c r="BM361" s="65"/>
      <c r="BN361" s="65"/>
      <c r="BO361" s="65"/>
      <c r="BP361" s="65"/>
      <c r="BQ361" s="53"/>
      <c r="BR361" s="48">
        <v>6588746000</v>
      </c>
      <c r="BS361" s="47">
        <v>7540765000</v>
      </c>
      <c r="BT361" s="65"/>
      <c r="BU361" s="53"/>
      <c r="BV361" s="47">
        <v>1396287000</v>
      </c>
      <c r="BW361" s="65"/>
      <c r="BX361" s="65"/>
      <c r="BY361" s="65"/>
      <c r="BZ361" s="65"/>
      <c r="CA361" s="65"/>
      <c r="CB361" s="65"/>
      <c r="CC361" s="65">
        <v>319124000</v>
      </c>
      <c r="CD361" s="65"/>
      <c r="CE361" s="65"/>
      <c r="CF361" s="53">
        <v>1077163000</v>
      </c>
      <c r="CG361" s="48">
        <v>8937052000</v>
      </c>
      <c r="CH361" s="74">
        <v>15525798000</v>
      </c>
      <c r="CI361" s="48">
        <v>0</v>
      </c>
      <c r="CJ361" s="47">
        <v>2148794000</v>
      </c>
      <c r="CK361" s="65"/>
      <c r="CL361" s="65"/>
      <c r="CM361" s="53"/>
      <c r="CN361" s="38">
        <v>-8581196000</v>
      </c>
      <c r="CO361" s="65">
        <v>10348628000</v>
      </c>
      <c r="CP361" s="53">
        <v>-1409269000</v>
      </c>
      <c r="CQ361" s="38">
        <v>2506957000</v>
      </c>
      <c r="CR361" s="65">
        <v>37649000</v>
      </c>
      <c r="CS361" s="51">
        <v>2544606000</v>
      </c>
      <c r="CT361" s="48">
        <v>18070404000</v>
      </c>
    </row>
    <row r="362" spans="1:98" x14ac:dyDescent="0.2">
      <c r="A362" s="63" t="s">
        <v>158</v>
      </c>
      <c r="B362" s="63" t="s">
        <v>159</v>
      </c>
      <c r="C362" s="63" t="str">
        <f>VLOOKUP(A362,'[1]S&amp;P 500 Wikipedia'!A:D,3,FALSE)</f>
        <v>Communication Services</v>
      </c>
      <c r="D362" s="63">
        <v>66790</v>
      </c>
      <c r="E362" s="63" t="s">
        <v>16</v>
      </c>
      <c r="F362" s="63">
        <v>2017</v>
      </c>
      <c r="G362" s="63" t="s">
        <v>17</v>
      </c>
      <c r="H362" s="64">
        <v>43100</v>
      </c>
      <c r="I362" s="64">
        <v>43151</v>
      </c>
      <c r="J362" s="64">
        <v>43516</v>
      </c>
      <c r="K362" s="63">
        <v>6163000000</v>
      </c>
      <c r="L362" s="63">
        <v>6180000000</v>
      </c>
      <c r="M362" s="63" t="s">
        <v>1837</v>
      </c>
      <c r="N362" s="47">
        <v>50498000000</v>
      </c>
      <c r="O362" s="65">
        <v>50498000000</v>
      </c>
      <c r="P362" s="53"/>
      <c r="Q362" s="47">
        <v>16522000000</v>
      </c>
      <c r="R362" s="65">
        <v>16522000000</v>
      </c>
      <c r="S362" s="53"/>
      <c r="T362" s="48"/>
      <c r="U362" s="47"/>
      <c r="V362" s="65"/>
      <c r="W362" s="65"/>
      <c r="X362" s="65"/>
      <c r="Y362" s="53"/>
      <c r="Z362" s="48">
        <v>12126000000</v>
      </c>
      <c r="AA362" s="48">
        <v>1369000000</v>
      </c>
      <c r="AB362" s="48"/>
      <c r="AC362" s="48"/>
      <c r="AD362" s="48"/>
      <c r="AE362" s="48"/>
      <c r="AF362" s="48"/>
      <c r="AG362" s="48">
        <v>10757000000</v>
      </c>
      <c r="AH362" s="48">
        <v>79146000000</v>
      </c>
      <c r="AI362" s="47">
        <v>125222000000</v>
      </c>
      <c r="AJ362" s="65"/>
      <c r="AK362" s="53"/>
      <c r="AL362" s="47">
        <v>1560000000</v>
      </c>
      <c r="AM362" s="65"/>
      <c r="AN362" s="65"/>
      <c r="AO362" s="53"/>
      <c r="AP362" s="47">
        <v>238169000000</v>
      </c>
      <c r="AQ362" s="65"/>
      <c r="AR362" s="65">
        <v>105449000000</v>
      </c>
      <c r="AS362" s="65">
        <v>107255000000</v>
      </c>
      <c r="AT362" s="65"/>
      <c r="AU362" s="65"/>
      <c r="AV362" s="65"/>
      <c r="AW362" s="65"/>
      <c r="AX362" s="65"/>
      <c r="AY362" s="65"/>
      <c r="AZ362" s="53">
        <v>25465000000</v>
      </c>
      <c r="BA362" s="48">
        <v>364951000000</v>
      </c>
      <c r="BB362" s="48">
        <v>444097000000</v>
      </c>
      <c r="BC362" s="47">
        <v>37540000000</v>
      </c>
      <c r="BD362" s="65"/>
      <c r="BE362" s="65"/>
      <c r="BF362" s="65">
        <v>3070000000</v>
      </c>
      <c r="BG362" s="53">
        <v>34470000000</v>
      </c>
      <c r="BH362" s="47">
        <v>38374000000</v>
      </c>
      <c r="BI362" s="65"/>
      <c r="BJ362" s="65"/>
      <c r="BK362" s="53"/>
      <c r="BL362" s="47">
        <v>5475000000</v>
      </c>
      <c r="BM362" s="65">
        <v>4213000000</v>
      </c>
      <c r="BN362" s="65"/>
      <c r="BO362" s="65">
        <v>1262000000</v>
      </c>
      <c r="BP362" s="65"/>
      <c r="BQ362" s="53"/>
      <c r="BR362" s="48">
        <v>81389000000</v>
      </c>
      <c r="BS362" s="47">
        <v>125972000000</v>
      </c>
      <c r="BT362" s="65"/>
      <c r="BU362" s="53"/>
      <c r="BV362" s="47">
        <v>94729000000</v>
      </c>
      <c r="BW362" s="65"/>
      <c r="BX362" s="65">
        <v>31775000000</v>
      </c>
      <c r="BY362" s="65"/>
      <c r="BZ362" s="65"/>
      <c r="CA362" s="65"/>
      <c r="CB362" s="65"/>
      <c r="CC362" s="65">
        <v>43207000000</v>
      </c>
      <c r="CD362" s="65"/>
      <c r="CE362" s="65"/>
      <c r="CF362" s="53">
        <v>19747000000</v>
      </c>
      <c r="CG362" s="48">
        <v>220701000000</v>
      </c>
      <c r="CH362" s="74">
        <v>302090000000</v>
      </c>
      <c r="CI362" s="48"/>
      <c r="CJ362" s="47">
        <v>96058000000</v>
      </c>
      <c r="CK362" s="65">
        <v>6495000000</v>
      </c>
      <c r="CL362" s="65">
        <v>89563000000</v>
      </c>
      <c r="CM362" s="53"/>
      <c r="CN362" s="38">
        <v>-12714000000</v>
      </c>
      <c r="CO362" s="65">
        <v>50500000000</v>
      </c>
      <c r="CP362" s="53">
        <v>7017000000</v>
      </c>
      <c r="CQ362" s="38">
        <v>140861000000</v>
      </c>
      <c r="CR362" s="65">
        <v>1146000000</v>
      </c>
      <c r="CS362" s="51">
        <v>142007000000</v>
      </c>
      <c r="CT362" s="48">
        <v>444097000000</v>
      </c>
    </row>
    <row r="363" spans="1:98" x14ac:dyDescent="0.2">
      <c r="A363" s="63" t="s">
        <v>829</v>
      </c>
      <c r="B363" s="63" t="s">
        <v>830</v>
      </c>
      <c r="C363" s="63" t="str">
        <f>VLOOKUP(A363,'[1]S&amp;P 500 Wikipedia'!A:D,3,FALSE)</f>
        <v>Consumer Staples</v>
      </c>
      <c r="D363" s="63">
        <v>248956</v>
      </c>
      <c r="E363" s="63" t="s">
        <v>16</v>
      </c>
      <c r="F363" s="63">
        <v>2017</v>
      </c>
      <c r="G363" s="63" t="s">
        <v>17</v>
      </c>
      <c r="H363" s="64">
        <v>43100</v>
      </c>
      <c r="I363" s="64">
        <v>43145</v>
      </c>
      <c r="J363" s="64">
        <v>43145</v>
      </c>
      <c r="K363" s="63">
        <v>215700000</v>
      </c>
      <c r="L363" s="63">
        <v>216600000</v>
      </c>
      <c r="M363" s="63" t="s">
        <v>2346</v>
      </c>
      <c r="N363" s="47">
        <v>418600000</v>
      </c>
      <c r="O363" s="65">
        <v>418600000</v>
      </c>
      <c r="P363" s="53"/>
      <c r="Q363" s="47">
        <v>728300000</v>
      </c>
      <c r="R363" s="65">
        <v>728300000</v>
      </c>
      <c r="S363" s="53"/>
      <c r="T363" s="48"/>
      <c r="U363" s="47">
        <v>591500000</v>
      </c>
      <c r="V363" s="65"/>
      <c r="W363" s="65"/>
      <c r="X363" s="65"/>
      <c r="Y363" s="53"/>
      <c r="Z363" s="48">
        <v>451300000</v>
      </c>
      <c r="AA363" s="48"/>
      <c r="AB363" s="48"/>
      <c r="AC363" s="48"/>
      <c r="AD363" s="48"/>
      <c r="AE363" s="48"/>
      <c r="AF363" s="48"/>
      <c r="AG363" s="48">
        <v>451300000</v>
      </c>
      <c r="AH363" s="48">
        <v>2189700000</v>
      </c>
      <c r="AI363" s="47">
        <v>4673700000</v>
      </c>
      <c r="AJ363" s="65">
        <v>4673700000</v>
      </c>
      <c r="AK363" s="53"/>
      <c r="AL363" s="47"/>
      <c r="AM363" s="65"/>
      <c r="AN363" s="65"/>
      <c r="AO363" s="53"/>
      <c r="AP363" s="47">
        <v>23383500000</v>
      </c>
      <c r="AQ363" s="65"/>
      <c r="AR363" s="65">
        <v>8405500000</v>
      </c>
      <c r="AS363" s="65">
        <v>14296500000</v>
      </c>
      <c r="AT363" s="65"/>
      <c r="AU363" s="65"/>
      <c r="AV363" s="65"/>
      <c r="AW363" s="65"/>
      <c r="AX363" s="65"/>
      <c r="AY363" s="65"/>
      <c r="AZ363" s="53">
        <v>681500000</v>
      </c>
      <c r="BA363" s="48">
        <v>28057200000</v>
      </c>
      <c r="BB363" s="48">
        <v>30246900000</v>
      </c>
      <c r="BC363" s="47">
        <v>2679600000</v>
      </c>
      <c r="BD363" s="65">
        <v>2679600000</v>
      </c>
      <c r="BE363" s="65"/>
      <c r="BF363" s="65"/>
      <c r="BG363" s="53"/>
      <c r="BH363" s="47">
        <v>714800000</v>
      </c>
      <c r="BI363" s="65"/>
      <c r="BJ363" s="65"/>
      <c r="BK363" s="53"/>
      <c r="BL363" s="47">
        <v>4900000</v>
      </c>
      <c r="BM363" s="65"/>
      <c r="BN363" s="65"/>
      <c r="BO363" s="65"/>
      <c r="BP363" s="65"/>
      <c r="BQ363" s="53">
        <v>4900000</v>
      </c>
      <c r="BR363" s="48">
        <v>3399300000</v>
      </c>
      <c r="BS363" s="47">
        <v>10598700000</v>
      </c>
      <c r="BT363" s="65"/>
      <c r="BU363" s="53"/>
      <c r="BV363" s="47">
        <v>2813900000</v>
      </c>
      <c r="BW363" s="65"/>
      <c r="BX363" s="65">
        <v>848500000</v>
      </c>
      <c r="BY363" s="65"/>
      <c r="BZ363" s="65"/>
      <c r="CA363" s="65"/>
      <c r="CB363" s="65"/>
      <c r="CC363" s="65">
        <v>1648600000</v>
      </c>
      <c r="CD363" s="65"/>
      <c r="CE363" s="65">
        <v>12400000</v>
      </c>
      <c r="CF363" s="53">
        <v>304400000</v>
      </c>
      <c r="CG363" s="48">
        <v>13412600000</v>
      </c>
      <c r="CH363" s="74">
        <v>16811900000</v>
      </c>
      <c r="CI363" s="48">
        <v>0</v>
      </c>
      <c r="CJ363" s="47">
        <v>7351400000</v>
      </c>
      <c r="CK363" s="65"/>
      <c r="CL363" s="65"/>
      <c r="CM363" s="53"/>
      <c r="CN363" s="38">
        <v>-471400000</v>
      </c>
      <c r="CO363" s="65">
        <v>7206100000</v>
      </c>
      <c r="CP363" s="53">
        <v>-860000000</v>
      </c>
      <c r="CQ363" s="38">
        <v>13226100000</v>
      </c>
      <c r="CR363" s="65">
        <v>208900000</v>
      </c>
      <c r="CS363" s="51">
        <v>13435000000</v>
      </c>
      <c r="CT363" s="48">
        <v>30246900000</v>
      </c>
    </row>
    <row r="364" spans="1:98" x14ac:dyDescent="0.2">
      <c r="A364" s="63" t="s">
        <v>1153</v>
      </c>
      <c r="B364" s="63" t="s">
        <v>1154</v>
      </c>
      <c r="C364" s="63" t="str">
        <f>VLOOKUP(A364,'[1]S&amp;P 500 Wikipedia'!A:D,3,FALSE)</f>
        <v>Industrials</v>
      </c>
      <c r="D364" s="63">
        <v>378229</v>
      </c>
      <c r="E364" s="63" t="s">
        <v>16</v>
      </c>
      <c r="F364" s="63">
        <v>2017</v>
      </c>
      <c r="G364" s="63" t="s">
        <v>17</v>
      </c>
      <c r="H364" s="64">
        <v>43190</v>
      </c>
      <c r="I364" s="64">
        <v>43190</v>
      </c>
      <c r="J364" s="64">
        <v>43190</v>
      </c>
      <c r="K364" s="63">
        <v>54812000</v>
      </c>
      <c r="L364" s="63">
        <v>54812000</v>
      </c>
      <c r="M364" s="63" t="s">
        <v>2347</v>
      </c>
      <c r="N364" s="47">
        <v>650561000</v>
      </c>
      <c r="O364" s="65">
        <v>650561000</v>
      </c>
      <c r="P364" s="53"/>
      <c r="Q364" s="47">
        <v>636127000</v>
      </c>
      <c r="R364" s="65">
        <v>636127000</v>
      </c>
      <c r="S364" s="53"/>
      <c r="T364" s="48"/>
      <c r="U364" s="47">
        <v>730681000</v>
      </c>
      <c r="V364" s="65"/>
      <c r="W364" s="65"/>
      <c r="X364" s="65"/>
      <c r="Y364" s="53"/>
      <c r="Z364" s="48">
        <v>116183000</v>
      </c>
      <c r="AA364" s="48">
        <v>38683000</v>
      </c>
      <c r="AB364" s="48"/>
      <c r="AC364" s="48">
        <v>77500000</v>
      </c>
      <c r="AD364" s="48"/>
      <c r="AE364" s="48"/>
      <c r="AF364" s="48"/>
      <c r="AG364" s="48"/>
      <c r="AH364" s="48">
        <v>2133552000</v>
      </c>
      <c r="AI364" s="47">
        <v>324924000</v>
      </c>
      <c r="AJ364" s="65"/>
      <c r="AK364" s="53"/>
      <c r="AL364" s="47"/>
      <c r="AM364" s="65"/>
      <c r="AN364" s="65"/>
      <c r="AO364" s="53"/>
      <c r="AP364" s="47">
        <v>7517185000</v>
      </c>
      <c r="AQ364" s="65"/>
      <c r="AR364" s="65">
        <v>5745338000</v>
      </c>
      <c r="AS364" s="65">
        <v>1717862000</v>
      </c>
      <c r="AT364" s="65"/>
      <c r="AU364" s="65"/>
      <c r="AV364" s="65"/>
      <c r="AW364" s="65"/>
      <c r="AX364" s="65"/>
      <c r="AY364" s="65"/>
      <c r="AZ364" s="53">
        <v>53985000</v>
      </c>
      <c r="BA364" s="48">
        <v>7842109000</v>
      </c>
      <c r="BB364" s="48">
        <v>9975661000</v>
      </c>
      <c r="BC364" s="47">
        <v>484649000</v>
      </c>
      <c r="BD364" s="65">
        <v>148761000</v>
      </c>
      <c r="BE364" s="65"/>
      <c r="BF364" s="65"/>
      <c r="BG364" s="53">
        <v>335888000</v>
      </c>
      <c r="BH364" s="47">
        <v>369041000</v>
      </c>
      <c r="BI364" s="65"/>
      <c r="BJ364" s="65"/>
      <c r="BK364" s="53"/>
      <c r="BL364" s="47">
        <v>17304000</v>
      </c>
      <c r="BM364" s="65"/>
      <c r="BN364" s="65"/>
      <c r="BO364" s="65"/>
      <c r="BP364" s="65"/>
      <c r="BQ364" s="53">
        <v>17304000</v>
      </c>
      <c r="BR364" s="48">
        <v>870994000</v>
      </c>
      <c r="BS364" s="47">
        <v>11393620000</v>
      </c>
      <c r="BT364" s="65"/>
      <c r="BU364" s="53"/>
      <c r="BV364" s="47">
        <v>662251000</v>
      </c>
      <c r="BW364" s="65"/>
      <c r="BX364" s="65"/>
      <c r="BY364" s="65"/>
      <c r="BZ364" s="65"/>
      <c r="CA364" s="65"/>
      <c r="CB364" s="65"/>
      <c r="CC364" s="65">
        <v>500949000</v>
      </c>
      <c r="CD364" s="65"/>
      <c r="CE364" s="65"/>
      <c r="CF364" s="53">
        <v>161302000</v>
      </c>
      <c r="CG364" s="48">
        <v>12055871000</v>
      </c>
      <c r="CH364" s="74">
        <v>12926865000</v>
      </c>
      <c r="CI364" s="48"/>
      <c r="CJ364" s="47">
        <v>1095880000</v>
      </c>
      <c r="CK364" s="65"/>
      <c r="CL364" s="65"/>
      <c r="CM364" s="53"/>
      <c r="CN364" s="38">
        <v>-774721000</v>
      </c>
      <c r="CO364" s="65">
        <v>-3187220000</v>
      </c>
      <c r="CP364" s="53">
        <v>-85143000</v>
      </c>
      <c r="CQ364" s="38">
        <v>-2951204000</v>
      </c>
      <c r="CR364" s="65"/>
      <c r="CS364" s="51">
        <v>-2951204000</v>
      </c>
      <c r="CT364" s="48">
        <v>9975661000</v>
      </c>
    </row>
    <row r="365" spans="1:98" x14ac:dyDescent="0.2">
      <c r="A365" s="63" t="s">
        <v>1114</v>
      </c>
      <c r="B365" s="63" t="s">
        <v>1115</v>
      </c>
      <c r="C365" s="63" t="str">
        <f>VLOOKUP(A365,'[1]S&amp;P 500 Wikipedia'!A:D,3,FALSE)</f>
        <v>Information Technology</v>
      </c>
      <c r="D365" s="63">
        <v>104745</v>
      </c>
      <c r="E365" s="63" t="s">
        <v>16</v>
      </c>
      <c r="F365" s="63">
        <v>2017</v>
      </c>
      <c r="G365" s="63" t="s">
        <v>17</v>
      </c>
      <c r="H365" s="64">
        <v>43008</v>
      </c>
      <c r="I365" s="64">
        <v>43053</v>
      </c>
      <c r="J365" s="64">
        <v>43124</v>
      </c>
      <c r="K365" s="63">
        <v>353000000</v>
      </c>
      <c r="L365" s="63">
        <v>356000000</v>
      </c>
      <c r="M365" s="63" t="s">
        <v>2611</v>
      </c>
      <c r="N365" s="47">
        <v>1218000000</v>
      </c>
      <c r="O365" s="65">
        <v>1218000000</v>
      </c>
      <c r="P365" s="53"/>
      <c r="Q365" s="47">
        <v>2290000000</v>
      </c>
      <c r="R365" s="65">
        <v>2290000000</v>
      </c>
      <c r="S365" s="53"/>
      <c r="T365" s="48"/>
      <c r="U365" s="47">
        <v>1813000000</v>
      </c>
      <c r="V365" s="65"/>
      <c r="W365" s="65"/>
      <c r="X365" s="65"/>
      <c r="Y365" s="53"/>
      <c r="Z365" s="48">
        <v>605000000</v>
      </c>
      <c r="AA365" s="48">
        <v>605000000</v>
      </c>
      <c r="AB365" s="48"/>
      <c r="AC365" s="48"/>
      <c r="AD365" s="48"/>
      <c r="AE365" s="48"/>
      <c r="AF365" s="48"/>
      <c r="AG365" s="48"/>
      <c r="AH365" s="48">
        <v>5926000000</v>
      </c>
      <c r="AI365" s="47">
        <v>3400000000</v>
      </c>
      <c r="AJ365" s="65"/>
      <c r="AK365" s="53"/>
      <c r="AL365" s="47"/>
      <c r="AM365" s="65"/>
      <c r="AN365" s="65"/>
      <c r="AO365" s="53"/>
      <c r="AP365" s="47">
        <v>10077000000</v>
      </c>
      <c r="AQ365" s="65">
        <v>1841000000</v>
      </c>
      <c r="AR365" s="65">
        <v>5651000000</v>
      </c>
      <c r="AS365" s="65"/>
      <c r="AT365" s="65"/>
      <c r="AU365" s="65">
        <v>2141000000</v>
      </c>
      <c r="AV365" s="65"/>
      <c r="AW365" s="65"/>
      <c r="AX365" s="65"/>
      <c r="AY365" s="65"/>
      <c r="AZ365" s="53">
        <v>444000000</v>
      </c>
      <c r="BA365" s="48">
        <v>13477000000</v>
      </c>
      <c r="BB365" s="48">
        <v>19403000000</v>
      </c>
      <c r="BC365" s="47">
        <v>1436000000</v>
      </c>
      <c r="BD365" s="65">
        <v>1436000000</v>
      </c>
      <c r="BE365" s="65"/>
      <c r="BF365" s="65"/>
      <c r="BG365" s="53"/>
      <c r="BH365" s="47">
        <v>710000000</v>
      </c>
      <c r="BI365" s="65"/>
      <c r="BJ365" s="65"/>
      <c r="BK365" s="53"/>
      <c r="BL365" s="47">
        <v>1701000000</v>
      </c>
      <c r="BM365" s="65">
        <v>75000000</v>
      </c>
      <c r="BN365" s="65"/>
      <c r="BO365" s="65"/>
      <c r="BP365" s="65"/>
      <c r="BQ365" s="53">
        <v>1626000000</v>
      </c>
      <c r="BR365" s="48">
        <v>3847000000</v>
      </c>
      <c r="BS365" s="47">
        <v>3634000000</v>
      </c>
      <c r="BT365" s="65"/>
      <c r="BU365" s="53"/>
      <c r="BV365" s="47">
        <v>2171000000</v>
      </c>
      <c r="BW365" s="65"/>
      <c r="BX365" s="65">
        <v>1160000000</v>
      </c>
      <c r="BY365" s="65"/>
      <c r="BZ365" s="65"/>
      <c r="CA365" s="65"/>
      <c r="CB365" s="65"/>
      <c r="CC365" s="65">
        <v>529000000</v>
      </c>
      <c r="CD365" s="65"/>
      <c r="CE365" s="65"/>
      <c r="CF365" s="53">
        <v>482000000</v>
      </c>
      <c r="CG365" s="48">
        <v>5805000000</v>
      </c>
      <c r="CH365" s="74">
        <v>9652000000</v>
      </c>
      <c r="CI365" s="48"/>
      <c r="CJ365" s="47">
        <v>157000000</v>
      </c>
      <c r="CK365" s="65"/>
      <c r="CL365" s="65"/>
      <c r="CM365" s="53"/>
      <c r="CN365" s="38">
        <v>-421000000</v>
      </c>
      <c r="CO365" s="65">
        <v>10175000000</v>
      </c>
      <c r="CP365" s="53">
        <v>-160000000</v>
      </c>
      <c r="CQ365" s="38">
        <v>9751000000</v>
      </c>
      <c r="CR365" s="65"/>
      <c r="CS365" s="51">
        <v>9751000000</v>
      </c>
      <c r="CT365" s="48">
        <v>19403000000</v>
      </c>
    </row>
    <row r="366" spans="1:98" x14ac:dyDescent="0.2">
      <c r="A366" s="63" t="s">
        <v>1120</v>
      </c>
      <c r="B366" s="63" t="s">
        <v>1121</v>
      </c>
      <c r="C366" s="63" t="str">
        <f>VLOOKUP(A366,'[1]S&amp;P 500 Wikipedia'!A:D,3,FALSE)</f>
        <v>Health Care</v>
      </c>
      <c r="D366" s="63">
        <v>448874</v>
      </c>
      <c r="E366" s="63" t="s">
        <v>16</v>
      </c>
      <c r="F366" s="63">
        <v>2017</v>
      </c>
      <c r="G366" s="63" t="s">
        <v>17</v>
      </c>
      <c r="H366" s="64">
        <v>43100</v>
      </c>
      <c r="I366" s="64">
        <v>43153</v>
      </c>
      <c r="J366" s="64">
        <v>43517</v>
      </c>
      <c r="K366" s="63">
        <v>45092000</v>
      </c>
      <c r="L366" s="63">
        <v>46636000</v>
      </c>
      <c r="M366" s="63" t="s">
        <v>1841</v>
      </c>
      <c r="N366" s="47">
        <v>333558000</v>
      </c>
      <c r="O366" s="65">
        <v>333558000</v>
      </c>
      <c r="P366" s="53"/>
      <c r="Q366" s="47">
        <v>345875000</v>
      </c>
      <c r="R366" s="65">
        <v>345875000</v>
      </c>
      <c r="S366" s="53"/>
      <c r="T366" s="48"/>
      <c r="U366" s="47">
        <v>395744000</v>
      </c>
      <c r="V366" s="65"/>
      <c r="W366" s="65"/>
      <c r="X366" s="65"/>
      <c r="Y366" s="53"/>
      <c r="Z366" s="48">
        <v>53630000</v>
      </c>
      <c r="AA366" s="48">
        <v>53630000</v>
      </c>
      <c r="AB366" s="48"/>
      <c r="AC366" s="48"/>
      <c r="AD366" s="48"/>
      <c r="AE366" s="48"/>
      <c r="AF366" s="48"/>
      <c r="AG366" s="48"/>
      <c r="AH366" s="48">
        <v>1128807000</v>
      </c>
      <c r="AI366" s="47">
        <v>382999000</v>
      </c>
      <c r="AJ366" s="65"/>
      <c r="AK366" s="53"/>
      <c r="AL366" s="47"/>
      <c r="AM366" s="65"/>
      <c r="AN366" s="65"/>
      <c r="AO366" s="53"/>
      <c r="AP366" s="47">
        <v>4669686000</v>
      </c>
      <c r="AQ366" s="65">
        <v>2383748000</v>
      </c>
      <c r="AR366" s="65">
        <v>2235592000</v>
      </c>
      <c r="AS366" s="65"/>
      <c r="AT366" s="65"/>
      <c r="AU366" s="65">
        <v>3810000</v>
      </c>
      <c r="AV366" s="65"/>
      <c r="AW366" s="65"/>
      <c r="AX366" s="65"/>
      <c r="AY366" s="65"/>
      <c r="AZ366" s="53">
        <v>46536000</v>
      </c>
      <c r="BA366" s="48">
        <v>5052685000</v>
      </c>
      <c r="BB366" s="48">
        <v>6181492000</v>
      </c>
      <c r="BC366" s="47">
        <v>313974000</v>
      </c>
      <c r="BD366" s="65">
        <v>92027000</v>
      </c>
      <c r="BE366" s="65">
        <v>11514000</v>
      </c>
      <c r="BF366" s="65"/>
      <c r="BG366" s="53">
        <v>210433000</v>
      </c>
      <c r="BH366" s="47">
        <v>86625000</v>
      </c>
      <c r="BI366" s="65"/>
      <c r="BJ366" s="65"/>
      <c r="BK366" s="53"/>
      <c r="BL366" s="47">
        <v>83277000</v>
      </c>
      <c r="BM366" s="65"/>
      <c r="BN366" s="65"/>
      <c r="BO366" s="65"/>
      <c r="BP366" s="65"/>
      <c r="BQ366" s="53">
        <v>83277000</v>
      </c>
      <c r="BR366" s="48">
        <v>483876000</v>
      </c>
      <c r="BS366" s="47">
        <v>2162927000</v>
      </c>
      <c r="BT366" s="65"/>
      <c r="BU366" s="53"/>
      <c r="BV366" s="47">
        <v>1104158000</v>
      </c>
      <c r="BW366" s="65"/>
      <c r="BX366" s="65">
        <v>121410000</v>
      </c>
      <c r="BY366" s="65"/>
      <c r="BZ366" s="65"/>
      <c r="CA366" s="65"/>
      <c r="CB366" s="65"/>
      <c r="CC366" s="65">
        <v>603676000</v>
      </c>
      <c r="CD366" s="65"/>
      <c r="CE366" s="65"/>
      <c r="CF366" s="53">
        <v>379072000</v>
      </c>
      <c r="CG366" s="48">
        <v>3267085000</v>
      </c>
      <c r="CH366" s="74">
        <v>3750961000</v>
      </c>
      <c r="CI366" s="48"/>
      <c r="CJ366" s="47">
        <v>638592000</v>
      </c>
      <c r="CK366" s="65"/>
      <c r="CL366" s="65"/>
      <c r="CM366" s="53"/>
      <c r="CN366" s="38">
        <v>-228856000</v>
      </c>
      <c r="CO366" s="65">
        <v>2285886000</v>
      </c>
      <c r="CP366" s="53">
        <v>-265091000</v>
      </c>
      <c r="CQ366" s="38">
        <v>2430531000</v>
      </c>
      <c r="CR366" s="65"/>
      <c r="CS366" s="51">
        <v>2430531000</v>
      </c>
      <c r="CT366" s="48">
        <v>6181492000</v>
      </c>
    </row>
    <row r="367" spans="1:98" x14ac:dyDescent="0.2">
      <c r="A367" s="63" t="s">
        <v>1111</v>
      </c>
      <c r="B367" s="63" t="s">
        <v>1112</v>
      </c>
      <c r="C367" s="63" t="str">
        <f>VLOOKUP(A367,'[1]S&amp;P 500 Wikipedia'!A:D,3,FALSE)</f>
        <v>Consumer Discretionary</v>
      </c>
      <c r="D367" s="63">
        <v>72458</v>
      </c>
      <c r="E367" s="63" t="s">
        <v>16</v>
      </c>
      <c r="F367" s="63">
        <v>2017</v>
      </c>
      <c r="G367" s="63" t="s">
        <v>17</v>
      </c>
      <c r="H367" s="64">
        <v>43131</v>
      </c>
      <c r="I367" s="64">
        <v>43173</v>
      </c>
      <c r="J367" s="64">
        <v>43431</v>
      </c>
      <c r="K367" s="63">
        <v>541000000</v>
      </c>
      <c r="L367" s="63">
        <v>546200000</v>
      </c>
      <c r="M367" s="63" t="s">
        <v>2612</v>
      </c>
      <c r="N367" s="47">
        <v>2643000000</v>
      </c>
      <c r="O367" s="65">
        <v>2643000000</v>
      </c>
      <c r="P367" s="53"/>
      <c r="Q367" s="47"/>
      <c r="R367" s="65"/>
      <c r="S367" s="53"/>
      <c r="T367" s="48"/>
      <c r="U367" s="47">
        <v>8597000000</v>
      </c>
      <c r="V367" s="65"/>
      <c r="W367" s="65"/>
      <c r="X367" s="65"/>
      <c r="Y367" s="53"/>
      <c r="Z367" s="48">
        <v>1300000000</v>
      </c>
      <c r="AA367" s="48"/>
      <c r="AB367" s="48"/>
      <c r="AC367" s="48"/>
      <c r="AD367" s="48"/>
      <c r="AE367" s="48"/>
      <c r="AF367" s="48"/>
      <c r="AG367" s="48">
        <v>1300000000</v>
      </c>
      <c r="AH367" s="48">
        <v>12540000000</v>
      </c>
      <c r="AI367" s="47">
        <v>21891000000</v>
      </c>
      <c r="AJ367" s="65">
        <v>40289000000</v>
      </c>
      <c r="AK367" s="53">
        <v>-18398000000</v>
      </c>
      <c r="AL367" s="47"/>
      <c r="AM367" s="65"/>
      <c r="AN367" s="65"/>
      <c r="AO367" s="53"/>
      <c r="AP367" s="47">
        <v>5872000000</v>
      </c>
      <c r="AQ367" s="65"/>
      <c r="AR367" s="65"/>
      <c r="AS367" s="65"/>
      <c r="AT367" s="65"/>
      <c r="AU367" s="65"/>
      <c r="AV367" s="65"/>
      <c r="AW367" s="65"/>
      <c r="AX367" s="65"/>
      <c r="AY367" s="65"/>
      <c r="AZ367" s="53">
        <v>5872000000</v>
      </c>
      <c r="BA367" s="48">
        <v>27763000000</v>
      </c>
      <c r="BB367" s="48">
        <v>40303000000</v>
      </c>
      <c r="BC367" s="47">
        <v>12771000000</v>
      </c>
      <c r="BD367" s="65">
        <v>8677000000</v>
      </c>
      <c r="BE367" s="65"/>
      <c r="BF367" s="65"/>
      <c r="BG367" s="53">
        <v>4094000000</v>
      </c>
      <c r="BH367" s="47">
        <v>281000000</v>
      </c>
      <c r="BI367" s="65"/>
      <c r="BJ367" s="65"/>
      <c r="BK367" s="53"/>
      <c r="BL367" s="47"/>
      <c r="BM367" s="65"/>
      <c r="BN367" s="65"/>
      <c r="BO367" s="65"/>
      <c r="BP367" s="65"/>
      <c r="BQ367" s="53"/>
      <c r="BR367" s="48">
        <v>13052000000</v>
      </c>
      <c r="BS367" s="47">
        <v>11117000000</v>
      </c>
      <c r="BT367" s="65"/>
      <c r="BU367" s="53"/>
      <c r="BV367" s="47">
        <v>4483000000</v>
      </c>
      <c r="BW367" s="65"/>
      <c r="BX367" s="65"/>
      <c r="BY367" s="65"/>
      <c r="BZ367" s="65"/>
      <c r="CA367" s="65"/>
      <c r="CB367" s="65"/>
      <c r="CC367" s="65">
        <v>693000000</v>
      </c>
      <c r="CD367" s="65"/>
      <c r="CE367" s="65"/>
      <c r="CF367" s="53">
        <v>3790000000</v>
      </c>
      <c r="CG367" s="48">
        <v>15600000000</v>
      </c>
      <c r="CH367" s="74">
        <v>28652000000</v>
      </c>
      <c r="CI367" s="48"/>
      <c r="CJ367" s="47">
        <v>5903000000</v>
      </c>
      <c r="CK367" s="65"/>
      <c r="CL367" s="65"/>
      <c r="CM367" s="53"/>
      <c r="CN367" s="38"/>
      <c r="CO367" s="65">
        <v>6495000000</v>
      </c>
      <c r="CP367" s="53">
        <v>-747000000</v>
      </c>
      <c r="CQ367" s="38">
        <v>11651000000</v>
      </c>
      <c r="CR367" s="65"/>
      <c r="CS367" s="51">
        <v>11651000000</v>
      </c>
      <c r="CT367" s="48">
        <v>40303000000</v>
      </c>
    </row>
    <row r="368" spans="1:98" x14ac:dyDescent="0.2">
      <c r="A368" s="63" t="s">
        <v>1144</v>
      </c>
      <c r="B368" s="63" t="s">
        <v>1145</v>
      </c>
      <c r="C368" s="63" t="str">
        <f>VLOOKUP(A368,'[1]S&amp;P 500 Wikipedia'!A:D,3,FALSE)</f>
        <v>Consumer Discretionary</v>
      </c>
      <c r="D368" s="63">
        <v>249289</v>
      </c>
      <c r="E368" s="63" t="s">
        <v>16</v>
      </c>
      <c r="F368" s="63">
        <v>2017</v>
      </c>
      <c r="G368" s="63" t="s">
        <v>17</v>
      </c>
      <c r="H368" s="64">
        <v>43131</v>
      </c>
      <c r="I368" s="64">
        <v>43175</v>
      </c>
      <c r="J368" s="64">
        <v>43340</v>
      </c>
      <c r="K368" s="63">
        <v>124500000</v>
      </c>
      <c r="L368" s="63">
        <v>125000000</v>
      </c>
      <c r="M368" s="63" t="s">
        <v>2613</v>
      </c>
      <c r="N368" s="47">
        <v>1291200000</v>
      </c>
      <c r="O368" s="65">
        <v>970700000</v>
      </c>
      <c r="P368" s="53">
        <v>320500000</v>
      </c>
      <c r="Q368" s="47">
        <v>231200000</v>
      </c>
      <c r="R368" s="65">
        <v>231200000</v>
      </c>
      <c r="S368" s="53"/>
      <c r="T368" s="48"/>
      <c r="U368" s="47">
        <v>2253500000</v>
      </c>
      <c r="V368" s="65"/>
      <c r="W368" s="65"/>
      <c r="X368" s="65"/>
      <c r="Y368" s="53"/>
      <c r="Z368" s="48">
        <v>207400000</v>
      </c>
      <c r="AA368" s="48">
        <v>207400000</v>
      </c>
      <c r="AB368" s="48"/>
      <c r="AC368" s="48"/>
      <c r="AD368" s="48"/>
      <c r="AE368" s="48"/>
      <c r="AF368" s="48"/>
      <c r="AG368" s="48"/>
      <c r="AH368" s="48">
        <v>3983300000</v>
      </c>
      <c r="AI368" s="47">
        <v>990500000</v>
      </c>
      <c r="AJ368" s="65"/>
      <c r="AK368" s="53"/>
      <c r="AL368" s="47"/>
      <c r="AM368" s="65"/>
      <c r="AN368" s="65"/>
      <c r="AO368" s="53"/>
      <c r="AP368" s="47">
        <v>494300000</v>
      </c>
      <c r="AQ368" s="65"/>
      <c r="AR368" s="65"/>
      <c r="AS368" s="65"/>
      <c r="AT368" s="65"/>
      <c r="AU368" s="65">
        <v>188200000</v>
      </c>
      <c r="AV368" s="65"/>
      <c r="AW368" s="65"/>
      <c r="AX368" s="65"/>
      <c r="AY368" s="65"/>
      <c r="AZ368" s="53">
        <v>306100000</v>
      </c>
      <c r="BA368" s="48">
        <v>1484800000</v>
      </c>
      <c r="BB368" s="48">
        <v>5468100000</v>
      </c>
      <c r="BC368" s="47">
        <v>526800000</v>
      </c>
      <c r="BD368" s="65"/>
      <c r="BE368" s="65">
        <v>89400000</v>
      </c>
      <c r="BF368" s="65"/>
      <c r="BG368" s="53">
        <v>437400000</v>
      </c>
      <c r="BH368" s="47">
        <v>120600000</v>
      </c>
      <c r="BI368" s="65"/>
      <c r="BJ368" s="65"/>
      <c r="BK368" s="53"/>
      <c r="BL368" s="47">
        <v>77400000</v>
      </c>
      <c r="BM368" s="65">
        <v>77400000</v>
      </c>
      <c r="BN368" s="65"/>
      <c r="BO368" s="65"/>
      <c r="BP368" s="65"/>
      <c r="BQ368" s="53"/>
      <c r="BR368" s="48">
        <v>724800000</v>
      </c>
      <c r="BS368" s="47">
        <v>882900000</v>
      </c>
      <c r="BT368" s="65"/>
      <c r="BU368" s="53"/>
      <c r="BV368" s="47">
        <v>612200000</v>
      </c>
      <c r="BW368" s="65"/>
      <c r="BX368" s="65">
        <v>287400000</v>
      </c>
      <c r="BY368" s="65"/>
      <c r="BZ368" s="65"/>
      <c r="CA368" s="65"/>
      <c r="CB368" s="65"/>
      <c r="CC368" s="65"/>
      <c r="CD368" s="65"/>
      <c r="CE368" s="65"/>
      <c r="CF368" s="53">
        <v>324800000</v>
      </c>
      <c r="CG368" s="48">
        <v>1495100000</v>
      </c>
      <c r="CH368" s="74">
        <v>2219900000</v>
      </c>
      <c r="CI368" s="48">
        <v>0</v>
      </c>
      <c r="CJ368" s="47">
        <v>1257200000</v>
      </c>
      <c r="CK368" s="65"/>
      <c r="CL368" s="65"/>
      <c r="CM368" s="53"/>
      <c r="CN368" s="38"/>
      <c r="CO368" s="65">
        <v>2114200000</v>
      </c>
      <c r="CP368" s="53">
        <v>-138000000</v>
      </c>
      <c r="CQ368" s="38">
        <v>3233400000</v>
      </c>
      <c r="CR368" s="65">
        <v>14800000</v>
      </c>
      <c r="CS368" s="51">
        <v>3248200000</v>
      </c>
      <c r="CT368" s="48">
        <v>5468100000</v>
      </c>
    </row>
    <row r="369" spans="1:98" x14ac:dyDescent="0.2">
      <c r="A369" s="63" t="s">
        <v>1147</v>
      </c>
      <c r="B369" s="63" t="s">
        <v>1148</v>
      </c>
      <c r="C369" s="63" t="str">
        <f>VLOOKUP(A369,'[1]S&amp;P 500 Wikipedia'!A:D,3,FALSE)</f>
        <v>Consumer Discretionary</v>
      </c>
      <c r="D369" s="63">
        <v>256569</v>
      </c>
      <c r="E369" s="63" t="s">
        <v>16</v>
      </c>
      <c r="F369" s="63">
        <v>2017</v>
      </c>
      <c r="G369" s="63" t="s">
        <v>17</v>
      </c>
      <c r="H369" s="64">
        <v>43131</v>
      </c>
      <c r="I369" s="64">
        <v>43194</v>
      </c>
      <c r="J369" s="64">
        <v>43252</v>
      </c>
      <c r="K369" s="63">
        <v>1259468000</v>
      </c>
      <c r="L369" s="63">
        <v>1276846000</v>
      </c>
      <c r="M369" s="63" t="s">
        <v>2614</v>
      </c>
      <c r="N369" s="47">
        <v>3264642000</v>
      </c>
      <c r="O369" s="65">
        <v>2758477000</v>
      </c>
      <c r="P369" s="53">
        <v>506165000</v>
      </c>
      <c r="Q369" s="47">
        <v>327166000</v>
      </c>
      <c r="R369" s="65">
        <v>327166000</v>
      </c>
      <c r="S369" s="53"/>
      <c r="T369" s="48"/>
      <c r="U369" s="47">
        <v>4187243000</v>
      </c>
      <c r="V369" s="65"/>
      <c r="W369" s="65"/>
      <c r="X369" s="65"/>
      <c r="Y369" s="53"/>
      <c r="Z369" s="48">
        <v>706676000</v>
      </c>
      <c r="AA369" s="48">
        <v>706676000</v>
      </c>
      <c r="AB369" s="48"/>
      <c r="AC369" s="48"/>
      <c r="AD369" s="48"/>
      <c r="AE369" s="48"/>
      <c r="AF369" s="48"/>
      <c r="AG369" s="48"/>
      <c r="AH369" s="48">
        <v>8485727000</v>
      </c>
      <c r="AI369" s="47">
        <v>5006053000</v>
      </c>
      <c r="AJ369" s="65"/>
      <c r="AK369" s="53"/>
      <c r="AL369" s="47"/>
      <c r="AM369" s="65"/>
      <c r="AN369" s="65"/>
      <c r="AO369" s="53"/>
      <c r="AP369" s="47">
        <v>566235000</v>
      </c>
      <c r="AQ369" s="65"/>
      <c r="AR369" s="65">
        <v>100069000</v>
      </c>
      <c r="AS369" s="65"/>
      <c r="AT369" s="65"/>
      <c r="AU369" s="65">
        <v>6558000</v>
      </c>
      <c r="AV369" s="65"/>
      <c r="AW369" s="65"/>
      <c r="AX369" s="65"/>
      <c r="AY369" s="65"/>
      <c r="AZ369" s="53">
        <v>459608000</v>
      </c>
      <c r="BA369" s="48">
        <v>5572288000</v>
      </c>
      <c r="BB369" s="48">
        <v>14058015000</v>
      </c>
      <c r="BC369" s="47">
        <v>5125537000</v>
      </c>
      <c r="BD369" s="65">
        <v>2488373000</v>
      </c>
      <c r="BE369" s="65"/>
      <c r="BF369" s="65"/>
      <c r="BG369" s="53">
        <v>2637164000</v>
      </c>
      <c r="BH369" s="47"/>
      <c r="BI369" s="65"/>
      <c r="BJ369" s="65"/>
      <c r="BK369" s="53"/>
      <c r="BL369" s="47"/>
      <c r="BM369" s="65"/>
      <c r="BN369" s="65"/>
      <c r="BO369" s="65"/>
      <c r="BP369" s="65"/>
      <c r="BQ369" s="53"/>
      <c r="BR369" s="48">
        <v>5125537000</v>
      </c>
      <c r="BS369" s="47">
        <v>2230607000</v>
      </c>
      <c r="BT369" s="65"/>
      <c r="BU369" s="53"/>
      <c r="BV369" s="47">
        <v>1553562000</v>
      </c>
      <c r="BW369" s="65"/>
      <c r="BX369" s="65"/>
      <c r="BY369" s="65"/>
      <c r="BZ369" s="65"/>
      <c r="CA369" s="65"/>
      <c r="CB369" s="65"/>
      <c r="CC369" s="65">
        <v>233057000</v>
      </c>
      <c r="CD369" s="65"/>
      <c r="CE369" s="65"/>
      <c r="CF369" s="53">
        <v>1320505000</v>
      </c>
      <c r="CG369" s="48">
        <v>3784169000</v>
      </c>
      <c r="CH369" s="74">
        <v>8909706000</v>
      </c>
      <c r="CI369" s="48">
        <v>0</v>
      </c>
      <c r="CJ369" s="47">
        <v>628009000</v>
      </c>
      <c r="CK369" s="65"/>
      <c r="CL369" s="65"/>
      <c r="CM369" s="53"/>
      <c r="CN369" s="38"/>
      <c r="CO369" s="65">
        <v>4962159000</v>
      </c>
      <c r="CP369" s="53">
        <v>-441859000</v>
      </c>
      <c r="CQ369" s="38">
        <v>5148309000</v>
      </c>
      <c r="CR369" s="65"/>
      <c r="CS369" s="51">
        <v>5148309000</v>
      </c>
      <c r="CT369" s="48">
        <v>14058015000</v>
      </c>
    </row>
    <row r="370" spans="1:98" x14ac:dyDescent="0.2">
      <c r="A370" s="63" t="s">
        <v>1141</v>
      </c>
      <c r="B370" s="63" t="s">
        <v>1142</v>
      </c>
      <c r="C370" s="63" t="str">
        <f>VLOOKUP(A370,'[1]S&amp;P 500 Wikipedia'!A:D,3,FALSE)</f>
        <v>Health Care</v>
      </c>
      <c r="D370" s="63">
        <v>372802</v>
      </c>
      <c r="E370" s="63" t="s">
        <v>16</v>
      </c>
      <c r="F370" s="63">
        <v>2017</v>
      </c>
      <c r="G370" s="63" t="s">
        <v>17</v>
      </c>
      <c r="H370" s="64">
        <v>43100</v>
      </c>
      <c r="I370" s="64">
        <v>43159</v>
      </c>
      <c r="J370" s="64">
        <v>43224</v>
      </c>
      <c r="K370" s="63">
        <v>402800000</v>
      </c>
      <c r="L370" s="63">
        <v>405000000</v>
      </c>
      <c r="M370" s="63" t="s">
        <v>2615</v>
      </c>
      <c r="N370" s="47">
        <v>1335000000</v>
      </c>
      <c r="O370" s="65">
        <v>1335000000</v>
      </c>
      <c r="P370" s="53"/>
      <c r="Q370" s="47">
        <v>3879000000</v>
      </c>
      <c r="R370" s="65">
        <v>3879000000</v>
      </c>
      <c r="S370" s="53"/>
      <c r="T370" s="48"/>
      <c r="U370" s="47">
        <v>2971000000</v>
      </c>
      <c r="V370" s="65"/>
      <c r="W370" s="65"/>
      <c r="X370" s="65"/>
      <c r="Y370" s="53"/>
      <c r="Z370" s="48">
        <v>1236000000</v>
      </c>
      <c r="AA370" s="48"/>
      <c r="AB370" s="48"/>
      <c r="AC370" s="48"/>
      <c r="AD370" s="48"/>
      <c r="AE370" s="48">
        <v>432000000</v>
      </c>
      <c r="AF370" s="48"/>
      <c r="AG370" s="48">
        <v>804000000</v>
      </c>
      <c r="AH370" s="48">
        <v>9421000000</v>
      </c>
      <c r="AI370" s="47">
        <v>4047000000</v>
      </c>
      <c r="AJ370" s="65"/>
      <c r="AK370" s="53"/>
      <c r="AL370" s="47"/>
      <c r="AM370" s="65"/>
      <c r="AN370" s="65"/>
      <c r="AO370" s="53"/>
      <c r="AP370" s="47">
        <v>43201000000</v>
      </c>
      <c r="AQ370" s="65">
        <v>16684000000</v>
      </c>
      <c r="AR370" s="65">
        <v>25290000000</v>
      </c>
      <c r="AS370" s="65"/>
      <c r="AT370" s="65"/>
      <c r="AU370" s="65"/>
      <c r="AV370" s="65"/>
      <c r="AW370" s="65"/>
      <c r="AX370" s="65"/>
      <c r="AY370" s="65"/>
      <c r="AZ370" s="53">
        <v>1227000000</v>
      </c>
      <c r="BA370" s="48">
        <v>47248000000</v>
      </c>
      <c r="BB370" s="48">
        <v>56669000000</v>
      </c>
      <c r="BC370" s="47">
        <v>2346000000</v>
      </c>
      <c r="BD370" s="65">
        <v>1428000000</v>
      </c>
      <c r="BE370" s="65"/>
      <c r="BF370" s="65"/>
      <c r="BG370" s="53">
        <v>918000000</v>
      </c>
      <c r="BH370" s="47">
        <v>2135000000</v>
      </c>
      <c r="BI370" s="65"/>
      <c r="BJ370" s="65"/>
      <c r="BK370" s="53"/>
      <c r="BL370" s="47">
        <v>2567000000</v>
      </c>
      <c r="BM370" s="65">
        <v>719000000</v>
      </c>
      <c r="BN370" s="65"/>
      <c r="BO370" s="65"/>
      <c r="BP370" s="65"/>
      <c r="BQ370" s="53">
        <v>1848000000</v>
      </c>
      <c r="BR370" s="48">
        <v>7048000000</v>
      </c>
      <c r="BS370" s="47">
        <v>18873000000</v>
      </c>
      <c r="BT370" s="65"/>
      <c r="BU370" s="53"/>
      <c r="BV370" s="47">
        <v>5335000000</v>
      </c>
      <c r="BW370" s="65"/>
      <c r="BX370" s="65"/>
      <c r="BY370" s="65"/>
      <c r="BZ370" s="65"/>
      <c r="CA370" s="65"/>
      <c r="CB370" s="65"/>
      <c r="CC370" s="65">
        <v>2766000000</v>
      </c>
      <c r="CD370" s="65"/>
      <c r="CE370" s="65"/>
      <c r="CF370" s="53">
        <v>2569000000</v>
      </c>
      <c r="CG370" s="48">
        <v>24208000000</v>
      </c>
      <c r="CH370" s="74">
        <v>31256000000</v>
      </c>
      <c r="CI370" s="48">
        <v>0</v>
      </c>
      <c r="CJ370" s="47">
        <v>14605000000</v>
      </c>
      <c r="CK370" s="65"/>
      <c r="CL370" s="65"/>
      <c r="CM370" s="53"/>
      <c r="CN370" s="38">
        <v>-3103000000</v>
      </c>
      <c r="CO370" s="65">
        <v>15914000000</v>
      </c>
      <c r="CP370" s="53">
        <v>-2003000000</v>
      </c>
      <c r="CQ370" s="38">
        <v>25413000000</v>
      </c>
      <c r="CR370" s="65"/>
      <c r="CS370" s="51">
        <v>25413000000</v>
      </c>
      <c r="CT370" s="48">
        <v>56669000000</v>
      </c>
    </row>
    <row r="371" spans="1:98" x14ac:dyDescent="0.2">
      <c r="A371" s="63" t="s">
        <v>1099</v>
      </c>
      <c r="B371" s="63" t="s">
        <v>1100</v>
      </c>
      <c r="C371" s="63" t="str">
        <f>VLOOKUP(A371,'[1]S&amp;P 500 Wikipedia'!A:D,3,FALSE)</f>
        <v>Communication Services</v>
      </c>
      <c r="D371" s="63">
        <v>515267</v>
      </c>
      <c r="E371" s="63" t="s">
        <v>16</v>
      </c>
      <c r="F371" s="63">
        <v>2017</v>
      </c>
      <c r="G371" s="63" t="s">
        <v>17</v>
      </c>
      <c r="H371" s="64">
        <v>43100</v>
      </c>
      <c r="I371" s="64">
        <v>43139</v>
      </c>
      <c r="J371" s="64">
        <v>43313</v>
      </c>
      <c r="K371" s="63">
        <v>837515951</v>
      </c>
      <c r="L371" s="63">
        <v>875878038</v>
      </c>
      <c r="M371" s="63" t="s">
        <v>2616</v>
      </c>
      <c r="N371" s="47">
        <v>1219000000</v>
      </c>
      <c r="O371" s="65">
        <v>1219000000</v>
      </c>
      <c r="P371" s="53"/>
      <c r="Q371" s="47">
        <v>1915000000</v>
      </c>
      <c r="R371" s="65">
        <v>1915000000</v>
      </c>
      <c r="S371" s="53"/>
      <c r="T371" s="48"/>
      <c r="U371" s="47">
        <v>1566000000</v>
      </c>
      <c r="V371" s="65"/>
      <c r="W371" s="65"/>
      <c r="X371" s="65"/>
      <c r="Y371" s="53"/>
      <c r="Z371" s="48">
        <v>4215000000</v>
      </c>
      <c r="AA371" s="48"/>
      <c r="AB371" s="48"/>
      <c r="AC371" s="48"/>
      <c r="AD371" s="48"/>
      <c r="AE371" s="48"/>
      <c r="AF371" s="48"/>
      <c r="AG371" s="48">
        <v>4215000000</v>
      </c>
      <c r="AH371" s="48">
        <v>8915000000</v>
      </c>
      <c r="AI371" s="47">
        <v>22196000000</v>
      </c>
      <c r="AJ371" s="65"/>
      <c r="AK371" s="53"/>
      <c r="AL371" s="47"/>
      <c r="AM371" s="65"/>
      <c r="AN371" s="65"/>
      <c r="AO371" s="53"/>
      <c r="AP371" s="47">
        <v>39452000000</v>
      </c>
      <c r="AQ371" s="65"/>
      <c r="AR371" s="65">
        <v>1683000000</v>
      </c>
      <c r="AS371" s="65">
        <v>217000000</v>
      </c>
      <c r="AT371" s="65"/>
      <c r="AU371" s="65"/>
      <c r="AV371" s="65"/>
      <c r="AW371" s="65"/>
      <c r="AX371" s="65"/>
      <c r="AY371" s="65"/>
      <c r="AZ371" s="53">
        <v>37552000000</v>
      </c>
      <c r="BA371" s="48">
        <v>61648000000</v>
      </c>
      <c r="BB371" s="48">
        <v>70563000000</v>
      </c>
      <c r="BC371" s="47">
        <v>8710000000</v>
      </c>
      <c r="BD371" s="65"/>
      <c r="BE371" s="65"/>
      <c r="BF371" s="65"/>
      <c r="BG371" s="53">
        <v>8710000000</v>
      </c>
      <c r="BH371" s="47">
        <v>1612000000</v>
      </c>
      <c r="BI371" s="65"/>
      <c r="BJ371" s="65"/>
      <c r="BK371" s="53"/>
      <c r="BL371" s="47">
        <v>1193000000</v>
      </c>
      <c r="BM371" s="65">
        <v>779000000</v>
      </c>
      <c r="BN371" s="65"/>
      <c r="BO371" s="65"/>
      <c r="BP371" s="65"/>
      <c r="BQ371" s="53">
        <v>414000000</v>
      </c>
      <c r="BR371" s="48">
        <v>11515000000</v>
      </c>
      <c r="BS371" s="47">
        <v>26707000000</v>
      </c>
      <c r="BT371" s="65"/>
      <c r="BU371" s="53"/>
      <c r="BV371" s="47">
        <v>9782000000</v>
      </c>
      <c r="BW371" s="65"/>
      <c r="BX371" s="65"/>
      <c r="BY371" s="65"/>
      <c r="BZ371" s="65"/>
      <c r="CA371" s="65"/>
      <c r="CB371" s="65"/>
      <c r="CC371" s="65">
        <v>3537000000</v>
      </c>
      <c r="CD371" s="65"/>
      <c r="CE371" s="65"/>
      <c r="CF371" s="53">
        <v>6245000000</v>
      </c>
      <c r="CG371" s="48">
        <v>36489000000</v>
      </c>
      <c r="CH371" s="74">
        <v>48004000000</v>
      </c>
      <c r="CI371" s="48"/>
      <c r="CJ371" s="47">
        <v>38629000000</v>
      </c>
      <c r="CK371" s="65"/>
      <c r="CL371" s="65"/>
      <c r="CM371" s="53"/>
      <c r="CN371" s="38">
        <v>-4000000</v>
      </c>
      <c r="CO371" s="65">
        <v>-16074000000</v>
      </c>
      <c r="CP371" s="53">
        <v>8000000</v>
      </c>
      <c r="CQ371" s="38">
        <v>22559000000</v>
      </c>
      <c r="CR371" s="65"/>
      <c r="CS371" s="51">
        <v>22559000000</v>
      </c>
      <c r="CT371" s="48">
        <v>70563000000</v>
      </c>
    </row>
    <row r="372" spans="1:98" x14ac:dyDescent="0.2">
      <c r="A372" s="63" t="s">
        <v>1108</v>
      </c>
      <c r="B372" s="63" t="s">
        <v>1109</v>
      </c>
      <c r="C372" s="63" t="str">
        <f>VLOOKUP(A372,'[1]S&amp;P 500 Wikipedia'!A:D,3,FALSE)</f>
        <v>Consumer Discretionary</v>
      </c>
      <c r="D372" s="63">
        <v>331230</v>
      </c>
      <c r="E372" s="63" t="s">
        <v>16</v>
      </c>
      <c r="F372" s="63">
        <v>2018</v>
      </c>
      <c r="G372" s="63" t="s">
        <v>17</v>
      </c>
      <c r="H372" s="64">
        <v>43281</v>
      </c>
      <c r="I372" s="64">
        <v>43328</v>
      </c>
      <c r="J372" s="64">
        <v>43328</v>
      </c>
      <c r="K372" s="63">
        <v>287700000</v>
      </c>
      <c r="L372" s="63">
        <v>291200000</v>
      </c>
      <c r="M372" s="63" t="s">
        <v>2354</v>
      </c>
      <c r="N372" s="47">
        <v>1250000000</v>
      </c>
      <c r="O372" s="65">
        <v>1243400000</v>
      </c>
      <c r="P372" s="53">
        <v>6600000</v>
      </c>
      <c r="Q372" s="47">
        <v>314100000</v>
      </c>
      <c r="R372" s="65">
        <v>314100000</v>
      </c>
      <c r="S372" s="53"/>
      <c r="T372" s="48"/>
      <c r="U372" s="47">
        <v>673800000</v>
      </c>
      <c r="V372" s="65"/>
      <c r="W372" s="65"/>
      <c r="X372" s="65"/>
      <c r="Y372" s="53"/>
      <c r="Z372" s="48">
        <v>194700000</v>
      </c>
      <c r="AA372" s="48">
        <v>82600000</v>
      </c>
      <c r="AB372" s="48"/>
      <c r="AC372" s="48"/>
      <c r="AD372" s="48"/>
      <c r="AE372" s="48">
        <v>25800000</v>
      </c>
      <c r="AF372" s="48"/>
      <c r="AG372" s="48">
        <v>86300000</v>
      </c>
      <c r="AH372" s="48">
        <v>2432600000</v>
      </c>
      <c r="AI372" s="47">
        <v>885400000</v>
      </c>
      <c r="AJ372" s="65"/>
      <c r="AK372" s="53"/>
      <c r="AL372" s="47">
        <v>0</v>
      </c>
      <c r="AM372" s="65"/>
      <c r="AN372" s="65"/>
      <c r="AO372" s="53"/>
      <c r="AP372" s="47">
        <v>3360300000</v>
      </c>
      <c r="AQ372" s="65">
        <v>1732900000</v>
      </c>
      <c r="AR372" s="65">
        <v>1484300000</v>
      </c>
      <c r="AS372" s="65"/>
      <c r="AT372" s="65"/>
      <c r="AU372" s="65">
        <v>24300000</v>
      </c>
      <c r="AV372" s="65"/>
      <c r="AW372" s="65"/>
      <c r="AX372" s="65"/>
      <c r="AY372" s="65"/>
      <c r="AZ372" s="53">
        <v>118800000</v>
      </c>
      <c r="BA372" s="48">
        <v>4245700000</v>
      </c>
      <c r="BB372" s="48">
        <v>6678300000</v>
      </c>
      <c r="BC372" s="47">
        <v>937500000</v>
      </c>
      <c r="BD372" s="65">
        <v>264300000</v>
      </c>
      <c r="BE372" s="65"/>
      <c r="BF372" s="65"/>
      <c r="BG372" s="53">
        <v>673200000</v>
      </c>
      <c r="BH372" s="47">
        <v>700000</v>
      </c>
      <c r="BI372" s="65"/>
      <c r="BJ372" s="65"/>
      <c r="BK372" s="53"/>
      <c r="BL372" s="47"/>
      <c r="BM372" s="65"/>
      <c r="BN372" s="65"/>
      <c r="BO372" s="65"/>
      <c r="BP372" s="65"/>
      <c r="BQ372" s="53"/>
      <c r="BR372" s="48">
        <v>938200000</v>
      </c>
      <c r="BS372" s="47">
        <v>1599900000</v>
      </c>
      <c r="BT372" s="65"/>
      <c r="BU372" s="53"/>
      <c r="BV372" s="47">
        <v>895600000</v>
      </c>
      <c r="BW372" s="65"/>
      <c r="BX372" s="65"/>
      <c r="BY372" s="65"/>
      <c r="BZ372" s="65"/>
      <c r="CA372" s="65"/>
      <c r="CB372" s="65"/>
      <c r="CC372" s="65">
        <v>206200000</v>
      </c>
      <c r="CD372" s="65"/>
      <c r="CE372" s="65"/>
      <c r="CF372" s="53">
        <v>689400000</v>
      </c>
      <c r="CG372" s="48">
        <v>2495500000</v>
      </c>
      <c r="CH372" s="74">
        <v>3433700000</v>
      </c>
      <c r="CI372" s="48">
        <v>0</v>
      </c>
      <c r="CJ372" s="47">
        <v>3208400000</v>
      </c>
      <c r="CK372" s="65">
        <v>2900000</v>
      </c>
      <c r="CL372" s="65">
        <v>3205500000</v>
      </c>
      <c r="CM372" s="53"/>
      <c r="CN372" s="38"/>
      <c r="CO372" s="65">
        <v>119000000</v>
      </c>
      <c r="CP372" s="53">
        <v>-82800000</v>
      </c>
      <c r="CQ372" s="38">
        <v>3244600000</v>
      </c>
      <c r="CR372" s="65"/>
      <c r="CS372" s="51">
        <v>3244600000</v>
      </c>
      <c r="CT372" s="48">
        <v>6678300000</v>
      </c>
    </row>
    <row r="373" spans="1:98" x14ac:dyDescent="0.2">
      <c r="A373" s="63" t="s">
        <v>1102</v>
      </c>
      <c r="B373" s="63" t="s">
        <v>1103</v>
      </c>
      <c r="C373" s="63" t="str">
        <f>VLOOKUP(A373,'[1]S&amp;P 500 Wikipedia'!A:D,3,FALSE)</f>
        <v>Financials</v>
      </c>
      <c r="D373" s="63">
        <v>378221</v>
      </c>
      <c r="E373" s="63" t="s">
        <v>16</v>
      </c>
      <c r="F373" s="63">
        <v>2017</v>
      </c>
      <c r="G373" s="63" t="s">
        <v>17</v>
      </c>
      <c r="H373" s="64">
        <v>43100</v>
      </c>
      <c r="I373" s="64">
        <v>43147</v>
      </c>
      <c r="J373" s="64">
        <v>43306</v>
      </c>
      <c r="K373" s="63">
        <v>242600000</v>
      </c>
      <c r="L373" s="63">
        <v>247500000</v>
      </c>
      <c r="M373" s="63" t="s">
        <v>2617</v>
      </c>
      <c r="N373" s="47">
        <v>1902700000</v>
      </c>
      <c r="O373" s="65">
        <v>1902700000</v>
      </c>
      <c r="P373" s="53"/>
      <c r="Q373" s="47">
        <v>565300000</v>
      </c>
      <c r="R373" s="65">
        <v>565300000</v>
      </c>
      <c r="S373" s="53"/>
      <c r="T373" s="48"/>
      <c r="U373" s="47"/>
      <c r="V373" s="65"/>
      <c r="W373" s="65"/>
      <c r="X373" s="65"/>
      <c r="Y373" s="53"/>
      <c r="Z373" s="48">
        <v>2048400000</v>
      </c>
      <c r="AA373" s="48"/>
      <c r="AB373" s="48"/>
      <c r="AC373" s="48"/>
      <c r="AD373" s="48"/>
      <c r="AE373" s="48"/>
      <c r="AF373" s="48"/>
      <c r="AG373" s="48">
        <v>2048400000</v>
      </c>
      <c r="AH373" s="48">
        <v>4516400000</v>
      </c>
      <c r="AI373" s="47">
        <v>652000000</v>
      </c>
      <c r="AJ373" s="65"/>
      <c r="AK373" s="53"/>
      <c r="AL373" s="47">
        <v>1477300000</v>
      </c>
      <c r="AM373" s="65"/>
      <c r="AN373" s="65"/>
      <c r="AO373" s="53"/>
      <c r="AP373" s="47">
        <v>889700000</v>
      </c>
      <c r="AQ373" s="65"/>
      <c r="AR373" s="65">
        <v>665700000</v>
      </c>
      <c r="AS373" s="65"/>
      <c r="AT373" s="65"/>
      <c r="AU373" s="65"/>
      <c r="AV373" s="65"/>
      <c r="AW373" s="65"/>
      <c r="AX373" s="65"/>
      <c r="AY373" s="65"/>
      <c r="AZ373" s="53">
        <v>224000000</v>
      </c>
      <c r="BA373" s="48">
        <v>3019000000</v>
      </c>
      <c r="BB373" s="48">
        <v>7535400000</v>
      </c>
      <c r="BC373" s="47">
        <v>393000000</v>
      </c>
      <c r="BD373" s="65">
        <v>216200000</v>
      </c>
      <c r="BE373" s="65">
        <v>68300000</v>
      </c>
      <c r="BF373" s="65"/>
      <c r="BG373" s="53">
        <v>108500000</v>
      </c>
      <c r="BH373" s="47"/>
      <c r="BI373" s="65"/>
      <c r="BJ373" s="65"/>
      <c r="BK373" s="53"/>
      <c r="BL373" s="47"/>
      <c r="BM373" s="65"/>
      <c r="BN373" s="65"/>
      <c r="BO373" s="65"/>
      <c r="BP373" s="65"/>
      <c r="BQ373" s="53"/>
      <c r="BR373" s="48">
        <v>393000000</v>
      </c>
      <c r="BS373" s="47"/>
      <c r="BT373" s="65"/>
      <c r="BU373" s="53"/>
      <c r="BV373" s="47">
        <v>325200000</v>
      </c>
      <c r="BW373" s="65"/>
      <c r="BX373" s="65"/>
      <c r="BY373" s="65"/>
      <c r="BZ373" s="65"/>
      <c r="CA373" s="65"/>
      <c r="CB373" s="65"/>
      <c r="CC373" s="65"/>
      <c r="CD373" s="65"/>
      <c r="CE373" s="65"/>
      <c r="CF373" s="53">
        <v>325200000</v>
      </c>
      <c r="CG373" s="48">
        <v>325200000</v>
      </c>
      <c r="CH373" s="74">
        <v>718200000</v>
      </c>
      <c r="CI373" s="48">
        <v>0</v>
      </c>
      <c r="CJ373" s="47">
        <v>895100000</v>
      </c>
      <c r="CK373" s="65">
        <v>49000000</v>
      </c>
      <c r="CL373" s="65">
        <v>846100000</v>
      </c>
      <c r="CM373" s="53"/>
      <c r="CN373" s="38"/>
      <c r="CO373" s="65">
        <v>4932900000</v>
      </c>
      <c r="CP373" s="53">
        <v>-3600000</v>
      </c>
      <c r="CQ373" s="38">
        <v>5824400000</v>
      </c>
      <c r="CR373" s="65">
        <v>992800000</v>
      </c>
      <c r="CS373" s="51">
        <v>6817200000</v>
      </c>
      <c r="CT373" s="48">
        <v>7535400000</v>
      </c>
    </row>
    <row r="374" spans="1:98" x14ac:dyDescent="0.2">
      <c r="A374" s="63" t="s">
        <v>1150</v>
      </c>
      <c r="B374" s="63" t="s">
        <v>1151</v>
      </c>
      <c r="C374" s="63" t="str">
        <f>VLOOKUP(A374,'[1]S&amp;P 500 Wikipedia'!A:D,3,FALSE)</f>
        <v>Consumer Discretionary</v>
      </c>
      <c r="D374" s="63">
        <v>378228</v>
      </c>
      <c r="E374" s="63" t="s">
        <v>16</v>
      </c>
      <c r="F374" s="63">
        <v>2017</v>
      </c>
      <c r="G374" s="63" t="s">
        <v>17</v>
      </c>
      <c r="H374" s="64">
        <v>43100</v>
      </c>
      <c r="I374" s="64">
        <v>43153</v>
      </c>
      <c r="J374" s="64">
        <v>43153</v>
      </c>
      <c r="K374" s="63">
        <v>125474000</v>
      </c>
      <c r="L374" s="63">
        <v>126085000</v>
      </c>
      <c r="M374" s="63" t="s">
        <v>2356</v>
      </c>
      <c r="N374" s="47">
        <v>109148000</v>
      </c>
      <c r="O374" s="65">
        <v>109148000</v>
      </c>
      <c r="P374" s="53"/>
      <c r="Q374" s="47"/>
      <c r="R374" s="65"/>
      <c r="S374" s="53"/>
      <c r="T374" s="48"/>
      <c r="U374" s="47">
        <v>1453208000</v>
      </c>
      <c r="V374" s="65"/>
      <c r="W374" s="65"/>
      <c r="X374" s="65"/>
      <c r="Y374" s="53"/>
      <c r="Z374" s="48">
        <v>93012000</v>
      </c>
      <c r="AA374" s="48">
        <v>88252000</v>
      </c>
      <c r="AB374" s="48"/>
      <c r="AC374" s="48"/>
      <c r="AD374" s="48"/>
      <c r="AE374" s="48">
        <v>4760000</v>
      </c>
      <c r="AF374" s="48"/>
      <c r="AG374" s="48"/>
      <c r="AH374" s="48">
        <v>1655368000</v>
      </c>
      <c r="AI374" s="47">
        <v>1044503000</v>
      </c>
      <c r="AJ374" s="65">
        <v>2093737000</v>
      </c>
      <c r="AK374" s="53">
        <v>-1049234000</v>
      </c>
      <c r="AL374" s="47"/>
      <c r="AM374" s="65"/>
      <c r="AN374" s="65"/>
      <c r="AO374" s="53"/>
      <c r="AP374" s="47">
        <v>168898000</v>
      </c>
      <c r="AQ374" s="65">
        <v>124492000</v>
      </c>
      <c r="AR374" s="65"/>
      <c r="AS374" s="65"/>
      <c r="AT374" s="65"/>
      <c r="AU374" s="65">
        <v>18494000</v>
      </c>
      <c r="AV374" s="65"/>
      <c r="AW374" s="65"/>
      <c r="AX374" s="65"/>
      <c r="AY374" s="65"/>
      <c r="AZ374" s="53">
        <v>25912000</v>
      </c>
      <c r="BA374" s="48">
        <v>1213401000</v>
      </c>
      <c r="BB374" s="48">
        <v>2868769000</v>
      </c>
      <c r="BC374" s="47">
        <v>820669000</v>
      </c>
      <c r="BD374" s="65">
        <v>576568000</v>
      </c>
      <c r="BE374" s="65">
        <v>10772000</v>
      </c>
      <c r="BF374" s="65"/>
      <c r="BG374" s="53">
        <v>233329000</v>
      </c>
      <c r="BH374" s="47">
        <v>28545000</v>
      </c>
      <c r="BI374" s="65"/>
      <c r="BJ374" s="65">
        <v>3545000</v>
      </c>
      <c r="BK374" s="53">
        <v>25000000</v>
      </c>
      <c r="BL374" s="47"/>
      <c r="BM374" s="65"/>
      <c r="BN374" s="65"/>
      <c r="BO374" s="65"/>
      <c r="BP374" s="65"/>
      <c r="BQ374" s="53"/>
      <c r="BR374" s="48">
        <v>849214000</v>
      </c>
      <c r="BS374" s="47">
        <v>433686000</v>
      </c>
      <c r="BT374" s="65">
        <v>401069000</v>
      </c>
      <c r="BU374" s="53">
        <v>32617000</v>
      </c>
      <c r="BV374" s="47">
        <v>167196000</v>
      </c>
      <c r="BW374" s="65">
        <v>105906000</v>
      </c>
      <c r="BX374" s="65"/>
      <c r="BY374" s="65"/>
      <c r="BZ374" s="65"/>
      <c r="CA374" s="65"/>
      <c r="CB374" s="65"/>
      <c r="CC374" s="65"/>
      <c r="CD374" s="65"/>
      <c r="CE374" s="65"/>
      <c r="CF374" s="53">
        <v>61290000</v>
      </c>
      <c r="CG374" s="48">
        <v>600882000</v>
      </c>
      <c r="CH374" s="74">
        <v>1450096000</v>
      </c>
      <c r="CI374" s="48">
        <v>0</v>
      </c>
      <c r="CJ374" s="47">
        <v>717591000</v>
      </c>
      <c r="CK374" s="65">
        <v>1363000</v>
      </c>
      <c r="CL374" s="65">
        <v>716228000</v>
      </c>
      <c r="CM374" s="53"/>
      <c r="CN374" s="38">
        <v>-2130901000</v>
      </c>
      <c r="CO374" s="65">
        <v>2829220000</v>
      </c>
      <c r="CP374" s="53">
        <v>2763000</v>
      </c>
      <c r="CQ374" s="38">
        <v>1418673000</v>
      </c>
      <c r="CR374" s="65"/>
      <c r="CS374" s="51">
        <v>1418673000</v>
      </c>
      <c r="CT374" s="48">
        <v>2868769000</v>
      </c>
    </row>
    <row r="375" spans="1:98" x14ac:dyDescent="0.2">
      <c r="A375" s="63" t="s">
        <v>1162</v>
      </c>
      <c r="B375" s="63" t="s">
        <v>1163</v>
      </c>
      <c r="C375" s="63" t="str">
        <f>VLOOKUP(A375,'[1]S&amp;P 500 Wikipedia'!A:D,3,FALSE)</f>
        <v>Consumer Staples</v>
      </c>
      <c r="D375" s="63">
        <v>138054</v>
      </c>
      <c r="E375" s="63" t="s">
        <v>16</v>
      </c>
      <c r="F375" s="63">
        <v>2017</v>
      </c>
      <c r="G375" s="63" t="s">
        <v>17</v>
      </c>
      <c r="H375" s="64">
        <v>43008</v>
      </c>
      <c r="I375" s="64">
        <v>43052</v>
      </c>
      <c r="J375" s="64">
        <v>43052</v>
      </c>
      <c r="K375" s="63">
        <v>366000000</v>
      </c>
      <c r="L375" s="63">
        <v>367000000</v>
      </c>
      <c r="M375" s="63" t="s">
        <v>2357</v>
      </c>
      <c r="N375" s="47">
        <v>318000000</v>
      </c>
      <c r="O375" s="65">
        <v>318000000</v>
      </c>
      <c r="P375" s="53"/>
      <c r="Q375" s="47">
        <v>1675000000</v>
      </c>
      <c r="R375" s="65">
        <v>1675000000</v>
      </c>
      <c r="S375" s="53"/>
      <c r="T375" s="48"/>
      <c r="U375" s="47">
        <v>3239000000</v>
      </c>
      <c r="V375" s="65"/>
      <c r="W375" s="65"/>
      <c r="X375" s="65"/>
      <c r="Y375" s="53"/>
      <c r="Z375" s="48">
        <v>1026000000</v>
      </c>
      <c r="AA375" s="48"/>
      <c r="AB375" s="48"/>
      <c r="AC375" s="48">
        <v>807000000</v>
      </c>
      <c r="AD375" s="48"/>
      <c r="AE375" s="48"/>
      <c r="AF375" s="48"/>
      <c r="AG375" s="48">
        <v>219000000</v>
      </c>
      <c r="AH375" s="48">
        <v>6258000000</v>
      </c>
      <c r="AI375" s="47">
        <v>5568000000</v>
      </c>
      <c r="AJ375" s="65"/>
      <c r="AK375" s="53"/>
      <c r="AL375" s="47"/>
      <c r="AM375" s="65"/>
      <c r="AN375" s="65"/>
      <c r="AO375" s="53"/>
      <c r="AP375" s="47">
        <v>16240000000</v>
      </c>
      <c r="AQ375" s="65">
        <v>6243000000</v>
      </c>
      <c r="AR375" s="65">
        <v>9324000000</v>
      </c>
      <c r="AS375" s="65"/>
      <c r="AT375" s="65"/>
      <c r="AU375" s="65"/>
      <c r="AV375" s="65"/>
      <c r="AW375" s="65"/>
      <c r="AX375" s="65"/>
      <c r="AY375" s="65"/>
      <c r="AZ375" s="53">
        <v>673000000</v>
      </c>
      <c r="BA375" s="48">
        <v>21808000000</v>
      </c>
      <c r="BB375" s="48">
        <v>28066000000</v>
      </c>
      <c r="BC375" s="47">
        <v>1698000000</v>
      </c>
      <c r="BD375" s="65">
        <v>1698000000</v>
      </c>
      <c r="BE375" s="65"/>
      <c r="BF375" s="65"/>
      <c r="BG375" s="53"/>
      <c r="BH375" s="47">
        <v>906000000</v>
      </c>
      <c r="BI375" s="65"/>
      <c r="BJ375" s="65"/>
      <c r="BK375" s="53"/>
      <c r="BL375" s="47">
        <v>1428000000</v>
      </c>
      <c r="BM375" s="65"/>
      <c r="BN375" s="65"/>
      <c r="BO375" s="65"/>
      <c r="BP375" s="65"/>
      <c r="BQ375" s="53">
        <v>1428000000</v>
      </c>
      <c r="BR375" s="48">
        <v>4032000000</v>
      </c>
      <c r="BS375" s="47">
        <v>9297000000</v>
      </c>
      <c r="BT375" s="65"/>
      <c r="BU375" s="53"/>
      <c r="BV375" s="47">
        <v>4178000000</v>
      </c>
      <c r="BW375" s="65"/>
      <c r="BX375" s="65"/>
      <c r="BY375" s="65"/>
      <c r="BZ375" s="65"/>
      <c r="CA375" s="65"/>
      <c r="CB375" s="65"/>
      <c r="CC375" s="65">
        <v>2979000000</v>
      </c>
      <c r="CD375" s="65"/>
      <c r="CE375" s="65"/>
      <c r="CF375" s="53">
        <v>1199000000</v>
      </c>
      <c r="CG375" s="48">
        <v>13475000000</v>
      </c>
      <c r="CH375" s="74">
        <v>17507000000</v>
      </c>
      <c r="CI375" s="48"/>
      <c r="CJ375" s="47">
        <v>4423000000</v>
      </c>
      <c r="CK375" s="65">
        <v>45000000</v>
      </c>
      <c r="CL375" s="65">
        <v>4378000000</v>
      </c>
      <c r="CM375" s="53"/>
      <c r="CN375" s="38">
        <v>-3674000000</v>
      </c>
      <c r="CO375" s="65">
        <v>9776000000</v>
      </c>
      <c r="CP375" s="53">
        <v>16000000</v>
      </c>
      <c r="CQ375" s="38">
        <v>10541000000</v>
      </c>
      <c r="CR375" s="65">
        <v>18000000</v>
      </c>
      <c r="CS375" s="51">
        <v>10559000000</v>
      </c>
      <c r="CT375" s="48">
        <v>28066000000</v>
      </c>
    </row>
    <row r="376" spans="1:98" x14ac:dyDescent="0.2">
      <c r="A376" s="63" t="s">
        <v>1105</v>
      </c>
      <c r="B376" s="63" t="s">
        <v>1106</v>
      </c>
      <c r="C376" s="63" t="str">
        <f>VLOOKUP(A376,'[1]S&amp;P 500 Wikipedia'!A:D,3,FALSE)</f>
        <v>Communication Services</v>
      </c>
      <c r="D376" s="63">
        <v>372538</v>
      </c>
      <c r="E376" s="63" t="s">
        <v>16</v>
      </c>
      <c r="F376" s="63">
        <v>2016</v>
      </c>
      <c r="G376" s="63" t="s">
        <v>17</v>
      </c>
      <c r="H376" s="64">
        <v>42825</v>
      </c>
      <c r="I376" s="64">
        <v>42879</v>
      </c>
      <c r="J376" s="64">
        <v>43237</v>
      </c>
      <c r="K376" s="63">
        <v>105492000</v>
      </c>
      <c r="L376" s="63">
        <v>86074000</v>
      </c>
      <c r="M376" s="63" t="s">
        <v>1847</v>
      </c>
      <c r="N376" s="47">
        <v>1392328000</v>
      </c>
      <c r="O376" s="65">
        <v>943396000</v>
      </c>
      <c r="P376" s="53">
        <v>448932000</v>
      </c>
      <c r="Q376" s="47">
        <v>219558000</v>
      </c>
      <c r="R376" s="65">
        <v>219558000</v>
      </c>
      <c r="S376" s="53"/>
      <c r="T376" s="48"/>
      <c r="U376" s="47">
        <v>16323000</v>
      </c>
      <c r="V376" s="65"/>
      <c r="W376" s="65"/>
      <c r="X376" s="65"/>
      <c r="Y376" s="53"/>
      <c r="Z376" s="48">
        <v>567033000</v>
      </c>
      <c r="AA376" s="48">
        <v>59593000</v>
      </c>
      <c r="AB376" s="48"/>
      <c r="AC376" s="48"/>
      <c r="AD376" s="48"/>
      <c r="AE376" s="48"/>
      <c r="AF376" s="48"/>
      <c r="AG376" s="48">
        <v>507440000</v>
      </c>
      <c r="AH376" s="48">
        <v>2195242000</v>
      </c>
      <c r="AI376" s="47">
        <v>67300000</v>
      </c>
      <c r="AJ376" s="65"/>
      <c r="AK376" s="53"/>
      <c r="AL376" s="47"/>
      <c r="AM376" s="65"/>
      <c r="AN376" s="65"/>
      <c r="AO376" s="53"/>
      <c r="AP376" s="47">
        <v>886612000</v>
      </c>
      <c r="AQ376" s="65"/>
      <c r="AR376" s="65">
        <v>359115000</v>
      </c>
      <c r="AS376" s="65">
        <v>110262000</v>
      </c>
      <c r="AT376" s="65"/>
      <c r="AU376" s="65"/>
      <c r="AV376" s="65"/>
      <c r="AW376" s="65"/>
      <c r="AX376" s="65"/>
      <c r="AY376" s="65"/>
      <c r="AZ376" s="53">
        <v>417235000</v>
      </c>
      <c r="BA376" s="48">
        <v>953912000</v>
      </c>
      <c r="BB376" s="48">
        <v>3149154000</v>
      </c>
      <c r="BC376" s="47">
        <v>782767000</v>
      </c>
      <c r="BD376" s="65">
        <v>31892000</v>
      </c>
      <c r="BE376" s="65"/>
      <c r="BF376" s="65"/>
      <c r="BG376" s="53">
        <v>750875000</v>
      </c>
      <c r="BH376" s="47"/>
      <c r="BI376" s="65"/>
      <c r="BJ376" s="65"/>
      <c r="BK376" s="53"/>
      <c r="BL376" s="47">
        <v>903125000</v>
      </c>
      <c r="BM376" s="65">
        <v>903125000</v>
      </c>
      <c r="BN376" s="65"/>
      <c r="BO376" s="65"/>
      <c r="BP376" s="65"/>
      <c r="BQ376" s="53"/>
      <c r="BR376" s="48">
        <v>1685892000</v>
      </c>
      <c r="BS376" s="47">
        <v>251929000</v>
      </c>
      <c r="BT376" s="65"/>
      <c r="BU376" s="53"/>
      <c r="BV376" s="47">
        <v>207605000</v>
      </c>
      <c r="BW376" s="65"/>
      <c r="BX376" s="65"/>
      <c r="BY376" s="65"/>
      <c r="BZ376" s="65"/>
      <c r="CA376" s="65"/>
      <c r="CB376" s="65">
        <v>10406000</v>
      </c>
      <c r="CC376" s="65"/>
      <c r="CD376" s="65"/>
      <c r="CE376" s="65"/>
      <c r="CF376" s="53">
        <v>197199000</v>
      </c>
      <c r="CG376" s="48">
        <v>459534000</v>
      </c>
      <c r="CH376" s="74">
        <v>2145426000</v>
      </c>
      <c r="CI376" s="48">
        <v>0</v>
      </c>
      <c r="CJ376" s="47">
        <v>1453952000</v>
      </c>
      <c r="CK376" s="65"/>
      <c r="CL376" s="65"/>
      <c r="CM376" s="53"/>
      <c r="CN376" s="38">
        <v>-303388000</v>
      </c>
      <c r="CO376" s="65">
        <v>-99694000</v>
      </c>
      <c r="CP376" s="53">
        <v>-47142000</v>
      </c>
      <c r="CQ376" s="38">
        <v>1003728000</v>
      </c>
      <c r="CR376" s="65"/>
      <c r="CS376" s="51">
        <v>1003728000</v>
      </c>
      <c r="CT376" s="48">
        <v>3149154000</v>
      </c>
    </row>
    <row r="377" spans="1:98" x14ac:dyDescent="0.2">
      <c r="A377" s="63" t="s">
        <v>1156</v>
      </c>
      <c r="B377" s="63" t="s">
        <v>1157</v>
      </c>
      <c r="C377" s="63" t="str">
        <f>VLOOKUP(A377,'[1]S&amp;P 500 Wikipedia'!A:D,3,FALSE)</f>
        <v>Communication Services</v>
      </c>
      <c r="D377" s="63">
        <v>30388</v>
      </c>
      <c r="E377" s="63" t="s">
        <v>16</v>
      </c>
      <c r="F377" s="63">
        <v>2017</v>
      </c>
      <c r="G377" s="63" t="s">
        <v>17</v>
      </c>
      <c r="H377" s="64">
        <v>43100</v>
      </c>
      <c r="I377" s="64">
        <v>43154</v>
      </c>
      <c r="J377" s="64">
        <v>43517</v>
      </c>
      <c r="K377" s="63">
        <v>742176000</v>
      </c>
      <c r="L377" s="63">
        <v>742176000</v>
      </c>
      <c r="M377" s="63" t="s">
        <v>1848</v>
      </c>
      <c r="N377" s="47">
        <v>4403102000</v>
      </c>
      <c r="O377" s="65">
        <v>1638413000</v>
      </c>
      <c r="P377" s="53">
        <v>2764689000</v>
      </c>
      <c r="Q377" s="47">
        <v>664268000</v>
      </c>
      <c r="R377" s="65">
        <v>664268000</v>
      </c>
      <c r="S377" s="53"/>
      <c r="T377" s="48"/>
      <c r="U377" s="47"/>
      <c r="V377" s="65"/>
      <c r="W377" s="65"/>
      <c r="X377" s="65"/>
      <c r="Y377" s="53"/>
      <c r="Z377" s="48">
        <v>254514000</v>
      </c>
      <c r="AA377" s="48">
        <v>254514000</v>
      </c>
      <c r="AB377" s="48"/>
      <c r="AC377" s="48"/>
      <c r="AD377" s="48"/>
      <c r="AE377" s="48"/>
      <c r="AF377" s="48"/>
      <c r="AG377" s="48"/>
      <c r="AH377" s="48">
        <v>5321884000</v>
      </c>
      <c r="AI377" s="47">
        <v>773715000</v>
      </c>
      <c r="AJ377" s="65"/>
      <c r="AK377" s="53"/>
      <c r="AL377" s="47"/>
      <c r="AM377" s="65"/>
      <c r="AN377" s="65"/>
      <c r="AO377" s="53"/>
      <c r="AP377" s="47">
        <v>1316878000</v>
      </c>
      <c r="AQ377" s="65">
        <v>49654000</v>
      </c>
      <c r="AR377" s="65">
        <v>1188935000</v>
      </c>
      <c r="AS377" s="65"/>
      <c r="AT377" s="65"/>
      <c r="AU377" s="65">
        <v>10455000</v>
      </c>
      <c r="AV377" s="65"/>
      <c r="AW377" s="65"/>
      <c r="AX377" s="65"/>
      <c r="AY377" s="65"/>
      <c r="AZ377" s="53">
        <v>67834000</v>
      </c>
      <c r="BA377" s="48">
        <v>2090593000</v>
      </c>
      <c r="BB377" s="48">
        <v>7412477000</v>
      </c>
      <c r="BC377" s="47">
        <v>498302000</v>
      </c>
      <c r="BD377" s="65">
        <v>170969000</v>
      </c>
      <c r="BE377" s="65"/>
      <c r="BF377" s="65"/>
      <c r="BG377" s="53">
        <v>327333000</v>
      </c>
      <c r="BH377" s="47">
        <v>84976000</v>
      </c>
      <c r="BI377" s="65"/>
      <c r="BJ377" s="65"/>
      <c r="BK377" s="53"/>
      <c r="BL377" s="47"/>
      <c r="BM377" s="65"/>
      <c r="BN377" s="65"/>
      <c r="BO377" s="65"/>
      <c r="BP377" s="65"/>
      <c r="BQ377" s="53"/>
      <c r="BR377" s="48">
        <v>583278000</v>
      </c>
      <c r="BS377" s="47">
        <v>1708768000</v>
      </c>
      <c r="BT377" s="65"/>
      <c r="BU377" s="53"/>
      <c r="BV377" s="47">
        <v>73213000</v>
      </c>
      <c r="BW377" s="65"/>
      <c r="BX377" s="65"/>
      <c r="BY377" s="65"/>
      <c r="BZ377" s="65"/>
      <c r="CA377" s="65"/>
      <c r="CB377" s="65"/>
      <c r="CC377" s="65">
        <v>13240000</v>
      </c>
      <c r="CD377" s="65"/>
      <c r="CE377" s="65"/>
      <c r="CF377" s="53">
        <v>59973000</v>
      </c>
      <c r="CG377" s="48">
        <v>1781981000</v>
      </c>
      <c r="CH377" s="74">
        <v>2365259000</v>
      </c>
      <c r="CI377" s="48">
        <v>0</v>
      </c>
      <c r="CJ377" s="47">
        <v>7750526000</v>
      </c>
      <c r="CK377" s="65"/>
      <c r="CL377" s="65"/>
      <c r="CM377" s="53"/>
      <c r="CN377" s="38"/>
      <c r="CO377" s="65">
        <v>-2671729000</v>
      </c>
      <c r="CP377" s="53">
        <v>-31579000</v>
      </c>
      <c r="CQ377" s="38">
        <v>5047218000</v>
      </c>
      <c r="CR377" s="65"/>
      <c r="CS377" s="51">
        <v>5047218000</v>
      </c>
      <c r="CT377" s="48">
        <v>7412477000</v>
      </c>
    </row>
    <row r="378" spans="1:98" x14ac:dyDescent="0.2">
      <c r="A378" s="63" t="s">
        <v>1123</v>
      </c>
      <c r="B378" s="63" t="s">
        <v>1124</v>
      </c>
      <c r="C378" s="63" t="str">
        <f>VLOOKUP(A378,'[1]S&amp;P 500 Wikipedia'!A:D,3,FALSE)</f>
        <v>Information Technology</v>
      </c>
      <c r="D378" s="63">
        <v>252464</v>
      </c>
      <c r="E378" s="63" t="s">
        <v>16</v>
      </c>
      <c r="F378" s="63">
        <v>2017</v>
      </c>
      <c r="G378" s="63" t="s">
        <v>17</v>
      </c>
      <c r="H378" s="64">
        <v>43100</v>
      </c>
      <c r="I378" s="64">
        <v>43153</v>
      </c>
      <c r="J378" s="64">
        <v>43314</v>
      </c>
      <c r="K378" s="63">
        <v>984000000</v>
      </c>
      <c r="L378" s="63">
        <v>1006000000</v>
      </c>
      <c r="M378" s="63" t="s">
        <v>2618</v>
      </c>
      <c r="N378" s="47">
        <v>4469000000</v>
      </c>
      <c r="O378" s="65">
        <v>1656000000</v>
      </c>
      <c r="P378" s="53">
        <v>2813000000</v>
      </c>
      <c r="Q378" s="47">
        <v>1278000000</v>
      </c>
      <c r="R378" s="65">
        <v>1278000000</v>
      </c>
      <c r="S378" s="53"/>
      <c r="T378" s="48"/>
      <c r="U378" s="47">
        <v>1957000000</v>
      </c>
      <c r="V378" s="65"/>
      <c r="W378" s="65"/>
      <c r="X378" s="65"/>
      <c r="Y378" s="53"/>
      <c r="Z378" s="48">
        <v>1030000000</v>
      </c>
      <c r="AA378" s="48">
        <v>1030000000</v>
      </c>
      <c r="AB378" s="48"/>
      <c r="AC378" s="48"/>
      <c r="AD378" s="48"/>
      <c r="AE378" s="48"/>
      <c r="AF378" s="48"/>
      <c r="AG378" s="48"/>
      <c r="AH378" s="48">
        <v>8734000000</v>
      </c>
      <c r="AI378" s="47">
        <v>2664000000</v>
      </c>
      <c r="AJ378" s="65">
        <v>4789000000</v>
      </c>
      <c r="AK378" s="53">
        <v>-2125000000</v>
      </c>
      <c r="AL378" s="47">
        <v>268000000</v>
      </c>
      <c r="AM378" s="65"/>
      <c r="AN378" s="65"/>
      <c r="AO378" s="53"/>
      <c r="AP378" s="47">
        <v>5976000000</v>
      </c>
      <c r="AQ378" s="65">
        <v>1056000000</v>
      </c>
      <c r="AR378" s="65">
        <v>4362000000</v>
      </c>
      <c r="AS378" s="65"/>
      <c r="AT378" s="65"/>
      <c r="AU378" s="65">
        <v>264000000</v>
      </c>
      <c r="AV378" s="65"/>
      <c r="AW378" s="65"/>
      <c r="AX378" s="65"/>
      <c r="AY378" s="65"/>
      <c r="AZ378" s="53">
        <v>294000000</v>
      </c>
      <c r="BA378" s="48">
        <v>8908000000</v>
      </c>
      <c r="BB378" s="48">
        <v>17642000000</v>
      </c>
      <c r="BC378" s="47">
        <v>1316000000</v>
      </c>
      <c r="BD378" s="65">
        <v>466000000</v>
      </c>
      <c r="BE378" s="65">
        <v>128000000</v>
      </c>
      <c r="BF378" s="65"/>
      <c r="BG378" s="53">
        <v>722000000</v>
      </c>
      <c r="BH378" s="47">
        <v>500000000</v>
      </c>
      <c r="BI378" s="65"/>
      <c r="BJ378" s="65"/>
      <c r="BK378" s="53"/>
      <c r="BL378" s="47">
        <v>442000000</v>
      </c>
      <c r="BM378" s="65"/>
      <c r="BN378" s="65"/>
      <c r="BO378" s="65"/>
      <c r="BP378" s="65"/>
      <c r="BQ378" s="53">
        <v>442000000</v>
      </c>
      <c r="BR378" s="48">
        <v>2258000000</v>
      </c>
      <c r="BS378" s="47">
        <v>3577000000</v>
      </c>
      <c r="BT378" s="65"/>
      <c r="BU378" s="53"/>
      <c r="BV378" s="47">
        <v>1470000000</v>
      </c>
      <c r="BW378" s="65"/>
      <c r="BX378" s="65">
        <v>89000000</v>
      </c>
      <c r="BY378" s="65"/>
      <c r="BZ378" s="65"/>
      <c r="CA378" s="65"/>
      <c r="CB378" s="65"/>
      <c r="CC378" s="65">
        <v>78000000</v>
      </c>
      <c r="CD378" s="65"/>
      <c r="CE378" s="65"/>
      <c r="CF378" s="53">
        <v>1303000000</v>
      </c>
      <c r="CG378" s="48">
        <v>5047000000</v>
      </c>
      <c r="CH378" s="74">
        <v>7305000000</v>
      </c>
      <c r="CI378" s="48">
        <v>0</v>
      </c>
      <c r="CJ378" s="47">
        <v>3517000000</v>
      </c>
      <c r="CK378" s="65"/>
      <c r="CL378" s="65"/>
      <c r="CM378" s="53"/>
      <c r="CN378" s="38">
        <v>-27458000000</v>
      </c>
      <c r="CO378" s="65">
        <v>34662000000</v>
      </c>
      <c r="CP378" s="53">
        <v>-384000000</v>
      </c>
      <c r="CQ378" s="38">
        <v>10337000000</v>
      </c>
      <c r="CR378" s="65"/>
      <c r="CS378" s="51">
        <v>10337000000</v>
      </c>
      <c r="CT378" s="48">
        <v>17642000000</v>
      </c>
    </row>
    <row r="379" spans="1:98" x14ac:dyDescent="0.2">
      <c r="A379" s="63" t="s">
        <v>1159</v>
      </c>
      <c r="B379" s="63" t="s">
        <v>1160</v>
      </c>
      <c r="C379" s="63" t="str">
        <f>VLOOKUP(A379,'[1]S&amp;P 500 Wikipedia'!A:D,3,FALSE)</f>
        <v>Information Technology</v>
      </c>
      <c r="D379" s="63">
        <v>693134</v>
      </c>
      <c r="E379" s="63" t="s">
        <v>16</v>
      </c>
      <c r="F379" s="63">
        <v>2017</v>
      </c>
      <c r="G379" s="63" t="s">
        <v>17</v>
      </c>
      <c r="H379" s="64">
        <v>43100</v>
      </c>
      <c r="I379" s="64">
        <v>43152</v>
      </c>
      <c r="J379" s="64">
        <v>43230</v>
      </c>
      <c r="K379" s="63">
        <v>37702000</v>
      </c>
      <c r="L379" s="63">
        <v>39509000</v>
      </c>
      <c r="M379" s="63" t="s">
        <v>2619</v>
      </c>
      <c r="N379" s="47">
        <v>229085000</v>
      </c>
      <c r="O379" s="65">
        <v>185926000</v>
      </c>
      <c r="P379" s="53">
        <v>43159000</v>
      </c>
      <c r="Q379" s="47">
        <v>246188000</v>
      </c>
      <c r="R379" s="65">
        <v>246188000</v>
      </c>
      <c r="S379" s="53"/>
      <c r="T379" s="48"/>
      <c r="U379" s="47"/>
      <c r="V379" s="65"/>
      <c r="W379" s="65"/>
      <c r="X379" s="65"/>
      <c r="Y379" s="53"/>
      <c r="Z379" s="48">
        <v>45542000</v>
      </c>
      <c r="AA379" s="48">
        <v>32206000</v>
      </c>
      <c r="AB379" s="48"/>
      <c r="AC379" s="48"/>
      <c r="AD379" s="48"/>
      <c r="AE379" s="48">
        <v>11339000</v>
      </c>
      <c r="AF379" s="48"/>
      <c r="AG379" s="48">
        <v>1997000</v>
      </c>
      <c r="AH379" s="48">
        <v>520815000</v>
      </c>
      <c r="AI379" s="47">
        <v>152315000</v>
      </c>
      <c r="AJ379" s="65"/>
      <c r="AK379" s="53"/>
      <c r="AL379" s="47">
        <v>50617000</v>
      </c>
      <c r="AM379" s="65"/>
      <c r="AN379" s="65"/>
      <c r="AO379" s="53"/>
      <c r="AP379" s="47">
        <v>887604000</v>
      </c>
      <c r="AQ379" s="65"/>
      <c r="AR379" s="65">
        <v>657987000</v>
      </c>
      <c r="AS379" s="65">
        <v>229617000</v>
      </c>
      <c r="AT379" s="65"/>
      <c r="AU379" s="65"/>
      <c r="AV379" s="65"/>
      <c r="AW379" s="65"/>
      <c r="AX379" s="65"/>
      <c r="AY379" s="65"/>
      <c r="AZ379" s="53"/>
      <c r="BA379" s="48">
        <v>1090536000</v>
      </c>
      <c r="BB379" s="48">
        <v>1611351000</v>
      </c>
      <c r="BC379" s="47">
        <v>72849000</v>
      </c>
      <c r="BD379" s="65">
        <v>8174000</v>
      </c>
      <c r="BE379" s="65"/>
      <c r="BF379" s="65"/>
      <c r="BG379" s="53">
        <v>64675000</v>
      </c>
      <c r="BH379" s="47"/>
      <c r="BI379" s="65"/>
      <c r="BJ379" s="65"/>
      <c r="BK379" s="53"/>
      <c r="BL379" s="47">
        <v>298613000</v>
      </c>
      <c r="BM379" s="65"/>
      <c r="BN379" s="65"/>
      <c r="BO379" s="65"/>
      <c r="BP379" s="65"/>
      <c r="BQ379" s="53">
        <v>298613000</v>
      </c>
      <c r="BR379" s="48">
        <v>371462000</v>
      </c>
      <c r="BS379" s="47"/>
      <c r="BT379" s="65"/>
      <c r="BU379" s="53"/>
      <c r="BV379" s="47">
        <v>48153000</v>
      </c>
      <c r="BW379" s="65"/>
      <c r="BX379" s="65"/>
      <c r="BY379" s="65"/>
      <c r="BZ379" s="65"/>
      <c r="CA379" s="65"/>
      <c r="CB379" s="65"/>
      <c r="CC379" s="65">
        <v>46879000</v>
      </c>
      <c r="CD379" s="65"/>
      <c r="CE379" s="65"/>
      <c r="CF379" s="53">
        <v>1274000</v>
      </c>
      <c r="CG379" s="48">
        <v>48153000</v>
      </c>
      <c r="CH379" s="74">
        <v>419615000</v>
      </c>
      <c r="CI379" s="48">
        <v>0</v>
      </c>
      <c r="CJ379" s="47">
        <v>627348000</v>
      </c>
      <c r="CK379" s="65"/>
      <c r="CL379" s="65"/>
      <c r="CM379" s="53"/>
      <c r="CN379" s="38">
        <v>-60029000</v>
      </c>
      <c r="CO379" s="65">
        <v>624463000</v>
      </c>
      <c r="CP379" s="53">
        <v>-46000</v>
      </c>
      <c r="CQ379" s="38">
        <v>1191736000</v>
      </c>
      <c r="CR379" s="65"/>
      <c r="CS379" s="51">
        <v>1191736000</v>
      </c>
      <c r="CT379" s="48">
        <v>1611351000</v>
      </c>
    </row>
    <row r="380" spans="1:98" x14ac:dyDescent="0.2">
      <c r="A380" s="63" t="s">
        <v>1171</v>
      </c>
      <c r="B380" s="63" t="s">
        <v>1172</v>
      </c>
      <c r="C380" s="63" t="str">
        <f>VLOOKUP(A380,'[1]S&amp;P 500 Wikipedia'!A:D,3,FALSE)</f>
        <v>Consumer Discretionary</v>
      </c>
      <c r="D380" s="63">
        <v>80553</v>
      </c>
      <c r="E380" s="63" t="s">
        <v>16</v>
      </c>
      <c r="F380" s="63">
        <v>2017</v>
      </c>
      <c r="G380" s="63" t="s">
        <v>17</v>
      </c>
      <c r="H380" s="64">
        <v>43100</v>
      </c>
      <c r="I380" s="64">
        <v>43140</v>
      </c>
      <c r="J380" s="64">
        <v>43315</v>
      </c>
      <c r="K380" s="63">
        <v>441858000</v>
      </c>
      <c r="L380" s="63">
        <v>434694000</v>
      </c>
      <c r="M380" s="63" t="s">
        <v>2620</v>
      </c>
      <c r="N380" s="47">
        <v>312483000</v>
      </c>
      <c r="O380" s="65">
        <v>312483000</v>
      </c>
      <c r="P380" s="53"/>
      <c r="Q380" s="47">
        <v>609670000</v>
      </c>
      <c r="R380" s="65">
        <v>609670000</v>
      </c>
      <c r="S380" s="53"/>
      <c r="T380" s="48"/>
      <c r="U380" s="47">
        <v>1158548000</v>
      </c>
      <c r="V380" s="65"/>
      <c r="W380" s="65"/>
      <c r="X380" s="65"/>
      <c r="Y380" s="53"/>
      <c r="Z380" s="48">
        <v>256978000</v>
      </c>
      <c r="AA380" s="48">
        <v>256978000</v>
      </c>
      <c r="AB380" s="48"/>
      <c r="AC380" s="48"/>
      <c r="AD380" s="48"/>
      <c r="AE380" s="48"/>
      <c r="AF380" s="48"/>
      <c r="AG380" s="48"/>
      <c r="AH380" s="48">
        <v>2337679000</v>
      </c>
      <c r="AI380" s="47">
        <v>885774000</v>
      </c>
      <c r="AJ380" s="65"/>
      <c r="AK380" s="53"/>
      <c r="AL380" s="47"/>
      <c r="AM380" s="65"/>
      <c r="AN380" s="65"/>
      <c r="AO380" s="53"/>
      <c r="AP380" s="47">
        <v>782914000</v>
      </c>
      <c r="AQ380" s="65">
        <v>46995000</v>
      </c>
      <c r="AR380" s="65">
        <v>555674000</v>
      </c>
      <c r="AS380" s="65"/>
      <c r="AT380" s="65"/>
      <c r="AU380" s="65">
        <v>82801000</v>
      </c>
      <c r="AV380" s="65"/>
      <c r="AW380" s="65"/>
      <c r="AX380" s="65"/>
      <c r="AY380" s="65"/>
      <c r="AZ380" s="53">
        <v>97444000</v>
      </c>
      <c r="BA380" s="48">
        <v>1668688000</v>
      </c>
      <c r="BB380" s="48">
        <v>4006367000</v>
      </c>
      <c r="BC380" s="47">
        <v>857949000</v>
      </c>
      <c r="BD380" s="65">
        <v>561108000</v>
      </c>
      <c r="BE380" s="65"/>
      <c r="BF380" s="65"/>
      <c r="BG380" s="53">
        <v>296841000</v>
      </c>
      <c r="BH380" s="47">
        <v>27000000</v>
      </c>
      <c r="BI380" s="65"/>
      <c r="BJ380" s="65"/>
      <c r="BK380" s="53"/>
      <c r="BL380" s="47">
        <v>175426000</v>
      </c>
      <c r="BM380" s="65"/>
      <c r="BN380" s="65"/>
      <c r="BO380" s="65"/>
      <c r="BP380" s="65"/>
      <c r="BQ380" s="53">
        <v>175426000</v>
      </c>
      <c r="BR380" s="48">
        <v>1060375000</v>
      </c>
      <c r="BS380" s="47">
        <v>765046000</v>
      </c>
      <c r="BT380" s="65"/>
      <c r="BU380" s="53"/>
      <c r="BV380" s="47">
        <v>162304000</v>
      </c>
      <c r="BW380" s="65"/>
      <c r="BX380" s="65"/>
      <c r="BY380" s="65"/>
      <c r="BZ380" s="65"/>
      <c r="CA380" s="65"/>
      <c r="CB380" s="65"/>
      <c r="CC380" s="65"/>
      <c r="CD380" s="65"/>
      <c r="CE380" s="65"/>
      <c r="CF380" s="53">
        <v>162304000</v>
      </c>
      <c r="CG380" s="48">
        <v>927350000</v>
      </c>
      <c r="CH380" s="74">
        <v>1987725000</v>
      </c>
      <c r="CI380" s="48"/>
      <c r="CJ380" s="47">
        <v>872412000</v>
      </c>
      <c r="CK380" s="65">
        <v>146000</v>
      </c>
      <c r="CL380" s="65">
        <v>872266000</v>
      </c>
      <c r="CM380" s="53"/>
      <c r="CN380" s="38"/>
      <c r="CO380" s="65">
        <v>1184441000</v>
      </c>
      <c r="CP380" s="53">
        <v>-38211000</v>
      </c>
      <c r="CQ380" s="38">
        <v>2018642000</v>
      </c>
      <c r="CR380" s="65"/>
      <c r="CS380" s="51">
        <v>2018642000</v>
      </c>
      <c r="CT380" s="48">
        <v>4006367000</v>
      </c>
    </row>
    <row r="381" spans="1:98" x14ac:dyDescent="0.2">
      <c r="A381" s="63" t="s">
        <v>1177</v>
      </c>
      <c r="B381" s="63" t="s">
        <v>1178</v>
      </c>
      <c r="C381" s="63" t="str">
        <f>VLOOKUP(A381,'[1]S&amp;P 500 Wikipedia'!A:D,3,FALSE)</f>
        <v>Industrials</v>
      </c>
      <c r="D381" s="63">
        <v>219075</v>
      </c>
      <c r="E381" s="63" t="s">
        <v>16</v>
      </c>
      <c r="F381" s="63">
        <v>2017</v>
      </c>
      <c r="G381" s="63" t="s">
        <v>17</v>
      </c>
      <c r="H381" s="64">
        <v>43100</v>
      </c>
      <c r="I381" s="64">
        <v>43153</v>
      </c>
      <c r="J381" s="64">
        <v>43299</v>
      </c>
      <c r="K381" s="63">
        <v>290400000</v>
      </c>
      <c r="L381" s="63">
        <v>291500000</v>
      </c>
      <c r="M381" s="63" t="s">
        <v>2621</v>
      </c>
      <c r="N381" s="47">
        <v>3798000000</v>
      </c>
      <c r="O381" s="65">
        <v>1482000000</v>
      </c>
      <c r="P381" s="53">
        <v>2316000000</v>
      </c>
      <c r="Q381" s="47">
        <v>1340000000</v>
      </c>
      <c r="R381" s="65">
        <v>1340000000</v>
      </c>
      <c r="S381" s="53"/>
      <c r="T381" s="48"/>
      <c r="U381" s="47">
        <v>924000000</v>
      </c>
      <c r="V381" s="65"/>
      <c r="W381" s="65"/>
      <c r="X381" s="65"/>
      <c r="Y381" s="53"/>
      <c r="Z381" s="48">
        <v>1071000000</v>
      </c>
      <c r="AA381" s="48">
        <v>1071000000</v>
      </c>
      <c r="AB381" s="48"/>
      <c r="AC381" s="48"/>
      <c r="AD381" s="48"/>
      <c r="AE381" s="48"/>
      <c r="AF381" s="48"/>
      <c r="AG381" s="48"/>
      <c r="AH381" s="48">
        <v>7133000000</v>
      </c>
      <c r="AI381" s="47">
        <v>26208000000</v>
      </c>
      <c r="AJ381" s="65">
        <v>26208000000</v>
      </c>
      <c r="AK381" s="53"/>
      <c r="AL381" s="47">
        <v>852000000</v>
      </c>
      <c r="AM381" s="65"/>
      <c r="AN381" s="65"/>
      <c r="AO381" s="53"/>
      <c r="AP381" s="47">
        <v>8153000000</v>
      </c>
      <c r="AQ381" s="65">
        <v>3539000000</v>
      </c>
      <c r="AR381" s="65">
        <v>4523000000</v>
      </c>
      <c r="AS381" s="65"/>
      <c r="AT381" s="65"/>
      <c r="AU381" s="65"/>
      <c r="AV381" s="65"/>
      <c r="AW381" s="65"/>
      <c r="AX381" s="65"/>
      <c r="AY381" s="65"/>
      <c r="AZ381" s="53">
        <v>91000000</v>
      </c>
      <c r="BA381" s="48">
        <v>35213000000</v>
      </c>
      <c r="BB381" s="48">
        <v>42346000000</v>
      </c>
      <c r="BC381" s="47">
        <v>4362000000</v>
      </c>
      <c r="BD381" s="65">
        <v>2196000000</v>
      </c>
      <c r="BE381" s="65"/>
      <c r="BF381" s="65"/>
      <c r="BG381" s="53">
        <v>2166000000</v>
      </c>
      <c r="BH381" s="47">
        <v>1693000000</v>
      </c>
      <c r="BI381" s="65"/>
      <c r="BJ381" s="65"/>
      <c r="BK381" s="53"/>
      <c r="BL381" s="47">
        <v>6708000000</v>
      </c>
      <c r="BM381" s="65"/>
      <c r="BN381" s="65"/>
      <c r="BO381" s="65"/>
      <c r="BP381" s="65"/>
      <c r="BQ381" s="53">
        <v>6708000000</v>
      </c>
      <c r="BR381" s="48">
        <v>12763000000</v>
      </c>
      <c r="BS381" s="47">
        <v>12699000000</v>
      </c>
      <c r="BT381" s="65">
        <v>11703000000</v>
      </c>
      <c r="BU381" s="53">
        <v>996000000</v>
      </c>
      <c r="BV381" s="47">
        <v>8150000000</v>
      </c>
      <c r="BW381" s="65"/>
      <c r="BX381" s="65">
        <v>3523000000</v>
      </c>
      <c r="BY381" s="65">
        <v>1921000000</v>
      </c>
      <c r="BZ381" s="65">
        <v>1602000000</v>
      </c>
      <c r="CA381" s="65"/>
      <c r="CB381" s="65"/>
      <c r="CC381" s="65">
        <v>204000000</v>
      </c>
      <c r="CD381" s="65"/>
      <c r="CE381" s="65"/>
      <c r="CF381" s="53">
        <v>4423000000</v>
      </c>
      <c r="CG381" s="48">
        <v>20849000000</v>
      </c>
      <c r="CH381" s="74">
        <v>33612000000</v>
      </c>
      <c r="CI381" s="48">
        <v>0</v>
      </c>
      <c r="CJ381" s="47">
        <v>6101000000</v>
      </c>
      <c r="CK381" s="65">
        <v>3000000</v>
      </c>
      <c r="CL381" s="65">
        <v>6098000000</v>
      </c>
      <c r="CM381" s="53"/>
      <c r="CN381" s="38">
        <v>-769000000</v>
      </c>
      <c r="CO381" s="65">
        <v>4549000000</v>
      </c>
      <c r="CP381" s="53">
        <v>-1147000000</v>
      </c>
      <c r="CQ381" s="38">
        <v>8734000000</v>
      </c>
      <c r="CR381" s="65"/>
      <c r="CS381" s="51">
        <v>8734000000</v>
      </c>
      <c r="CT381" s="48">
        <v>42346000000</v>
      </c>
    </row>
    <row r="382" spans="1:98" x14ac:dyDescent="0.2">
      <c r="A382" s="63" t="s">
        <v>1165</v>
      </c>
      <c r="B382" s="63" t="s">
        <v>1166</v>
      </c>
      <c r="C382" s="63" t="str">
        <f>VLOOKUP(A382,'[1]S&amp;P 500 Wikipedia'!A:D,3,FALSE)</f>
        <v>Real Estate</v>
      </c>
      <c r="D382" s="63">
        <v>424210</v>
      </c>
      <c r="E382" s="63" t="s">
        <v>16</v>
      </c>
      <c r="F382" s="63">
        <v>2017</v>
      </c>
      <c r="G382" s="63" t="s">
        <v>17</v>
      </c>
      <c r="H382" s="64">
        <v>43100</v>
      </c>
      <c r="I382" s="64">
        <v>43151</v>
      </c>
      <c r="J382" s="64">
        <v>43216</v>
      </c>
      <c r="K382" s="63">
        <v>267278000</v>
      </c>
      <c r="L382" s="63">
        <v>268711000</v>
      </c>
      <c r="M382" s="63" t="s">
        <v>2622</v>
      </c>
      <c r="N382" s="47">
        <v>2038000</v>
      </c>
      <c r="O382" s="65">
        <v>2038000</v>
      </c>
      <c r="P382" s="53"/>
      <c r="Q382" s="47">
        <v>19469000</v>
      </c>
      <c r="R382" s="65"/>
      <c r="S382" s="53">
        <v>19469000</v>
      </c>
      <c r="T382" s="48"/>
      <c r="U382" s="47"/>
      <c r="V382" s="65"/>
      <c r="W382" s="65"/>
      <c r="X382" s="65"/>
      <c r="Y382" s="53"/>
      <c r="Z382" s="48">
        <v>19792000</v>
      </c>
      <c r="AA382" s="48"/>
      <c r="AB382" s="48"/>
      <c r="AC382" s="48"/>
      <c r="AD382" s="48"/>
      <c r="AE382" s="48"/>
      <c r="AF382" s="48"/>
      <c r="AG382" s="48">
        <v>19792000</v>
      </c>
      <c r="AH382" s="48">
        <v>41299000</v>
      </c>
      <c r="AI382" s="47">
        <v>6847040000</v>
      </c>
      <c r="AJ382" s="65">
        <v>10173352000</v>
      </c>
      <c r="AK382" s="53">
        <v>-3326312000</v>
      </c>
      <c r="AL382" s="47"/>
      <c r="AM382" s="65"/>
      <c r="AN382" s="65"/>
      <c r="AO382" s="53"/>
      <c r="AP382" s="47">
        <v>844934000</v>
      </c>
      <c r="AQ382" s="65"/>
      <c r="AR382" s="65"/>
      <c r="AS382" s="65"/>
      <c r="AT382" s="65"/>
      <c r="AU382" s="65"/>
      <c r="AV382" s="65"/>
      <c r="AW382" s="65"/>
      <c r="AX382" s="65"/>
      <c r="AY382" s="65">
        <v>720830000</v>
      </c>
      <c r="AZ382" s="53">
        <v>124104000</v>
      </c>
      <c r="BA382" s="48">
        <v>7691974000</v>
      </c>
      <c r="BB382" s="48">
        <v>7733273000</v>
      </c>
      <c r="BC382" s="47">
        <v>246192000</v>
      </c>
      <c r="BD382" s="65">
        <v>102956000</v>
      </c>
      <c r="BE382" s="65"/>
      <c r="BF382" s="65">
        <v>33432000</v>
      </c>
      <c r="BG382" s="53">
        <v>109804000</v>
      </c>
      <c r="BH382" s="47"/>
      <c r="BI382" s="65"/>
      <c r="BJ382" s="65"/>
      <c r="BK382" s="53"/>
      <c r="BL382" s="47">
        <v>31916000</v>
      </c>
      <c r="BM382" s="65"/>
      <c r="BN382" s="65"/>
      <c r="BO382" s="65"/>
      <c r="BP382" s="65"/>
      <c r="BQ382" s="53">
        <v>31916000</v>
      </c>
      <c r="BR382" s="48">
        <v>278108000</v>
      </c>
      <c r="BS382" s="47">
        <v>3671663000</v>
      </c>
      <c r="BT382" s="65"/>
      <c r="BU382" s="53"/>
      <c r="BV382" s="47">
        <v>0</v>
      </c>
      <c r="BW382" s="65"/>
      <c r="BX382" s="65"/>
      <c r="BY382" s="65"/>
      <c r="BZ382" s="65"/>
      <c r="CA382" s="65"/>
      <c r="CB382" s="65"/>
      <c r="CC382" s="65"/>
      <c r="CD382" s="65"/>
      <c r="CE382" s="65"/>
      <c r="CF382" s="53">
        <v>0</v>
      </c>
      <c r="CG382" s="48">
        <v>3671663000</v>
      </c>
      <c r="CH382" s="74">
        <v>3949771000</v>
      </c>
      <c r="CI382" s="48">
        <v>46201000</v>
      </c>
      <c r="CJ382" s="47">
        <v>4653883000</v>
      </c>
      <c r="CK382" s="65"/>
      <c r="CL382" s="65"/>
      <c r="CM382" s="53"/>
      <c r="CN382" s="38"/>
      <c r="CO382" s="65"/>
      <c r="CP382" s="53">
        <v>-1874284000</v>
      </c>
      <c r="CQ382" s="38">
        <v>2825800000</v>
      </c>
      <c r="CR382" s="65">
        <v>957702000</v>
      </c>
      <c r="CS382" s="51">
        <v>3783502000</v>
      </c>
      <c r="CT382" s="48">
        <v>7733273000</v>
      </c>
    </row>
    <row r="383" spans="1:98" x14ac:dyDescent="0.2">
      <c r="A383" s="63" t="s">
        <v>1189</v>
      </c>
      <c r="B383" s="63" t="s">
        <v>1190</v>
      </c>
      <c r="C383" s="63" t="str">
        <f>VLOOKUP(A383,'[1]S&amp;P 500 Wikipedia'!A:D,3,FALSE)</f>
        <v>Health Care</v>
      </c>
      <c r="D383" s="63">
        <v>378232</v>
      </c>
      <c r="E383" s="63" t="s">
        <v>16</v>
      </c>
      <c r="F383" s="63">
        <v>2017</v>
      </c>
      <c r="G383" s="63" t="s">
        <v>17</v>
      </c>
      <c r="H383" s="64">
        <v>43100</v>
      </c>
      <c r="I383" s="64">
        <v>43159</v>
      </c>
      <c r="J383" s="64">
        <v>43229</v>
      </c>
      <c r="K383" s="63">
        <v>94530000</v>
      </c>
      <c r="L383" s="63">
        <v>94909000</v>
      </c>
      <c r="M383" s="63" t="s">
        <v>2623</v>
      </c>
      <c r="N383" s="47">
        <v>74423000</v>
      </c>
      <c r="O383" s="65">
        <v>74423000</v>
      </c>
      <c r="P383" s="53"/>
      <c r="Q383" s="47">
        <v>1500898000</v>
      </c>
      <c r="R383" s="65">
        <v>1500898000</v>
      </c>
      <c r="S383" s="53"/>
      <c r="T383" s="48"/>
      <c r="U383" s="47">
        <v>136177000</v>
      </c>
      <c r="V383" s="65"/>
      <c r="W383" s="65"/>
      <c r="X383" s="65"/>
      <c r="Y383" s="53"/>
      <c r="Z383" s="48">
        <v>86504000</v>
      </c>
      <c r="AA383" s="48"/>
      <c r="AB383" s="48"/>
      <c r="AC383" s="48"/>
      <c r="AD383" s="48"/>
      <c r="AE383" s="48"/>
      <c r="AF383" s="48"/>
      <c r="AG383" s="48">
        <v>86504000</v>
      </c>
      <c r="AH383" s="48">
        <v>1798002000</v>
      </c>
      <c r="AI383" s="47">
        <v>4571837000</v>
      </c>
      <c r="AJ383" s="65">
        <v>7921126000</v>
      </c>
      <c r="AK383" s="53">
        <v>-3349289000</v>
      </c>
      <c r="AL383" s="47"/>
      <c r="AM383" s="65"/>
      <c r="AN383" s="65"/>
      <c r="AO383" s="53"/>
      <c r="AP383" s="47">
        <v>4391989000</v>
      </c>
      <c r="AQ383" s="65"/>
      <c r="AR383" s="65">
        <v>3825157000</v>
      </c>
      <c r="AS383" s="65"/>
      <c r="AT383" s="65"/>
      <c r="AU383" s="65">
        <v>3007000</v>
      </c>
      <c r="AV383" s="65"/>
      <c r="AW383" s="65"/>
      <c r="AX383" s="65"/>
      <c r="AY383" s="65"/>
      <c r="AZ383" s="53">
        <v>563825000</v>
      </c>
      <c r="BA383" s="48">
        <v>8963826000</v>
      </c>
      <c r="BB383" s="48">
        <v>10761828000</v>
      </c>
      <c r="BC383" s="47">
        <v>1284081000</v>
      </c>
      <c r="BD383" s="65">
        <v>1284081000</v>
      </c>
      <c r="BE383" s="65"/>
      <c r="BF383" s="65"/>
      <c r="BG383" s="53"/>
      <c r="BH383" s="47">
        <v>545619000</v>
      </c>
      <c r="BI383" s="65"/>
      <c r="BJ383" s="65"/>
      <c r="BK383" s="53">
        <v>545619000</v>
      </c>
      <c r="BL383" s="47">
        <v>18334000</v>
      </c>
      <c r="BM383" s="65"/>
      <c r="BN383" s="65"/>
      <c r="BO383" s="65">
        <v>18334000</v>
      </c>
      <c r="BP383" s="65"/>
      <c r="BQ383" s="53"/>
      <c r="BR383" s="48">
        <v>1848034000</v>
      </c>
      <c r="BS383" s="47">
        <v>3494390000</v>
      </c>
      <c r="BT383" s="65"/>
      <c r="BU383" s="53"/>
      <c r="BV383" s="47">
        <v>361266000</v>
      </c>
      <c r="BW383" s="65"/>
      <c r="BX383" s="65"/>
      <c r="BY383" s="65"/>
      <c r="BZ383" s="65"/>
      <c r="CA383" s="65"/>
      <c r="CB383" s="65"/>
      <c r="CC383" s="65">
        <v>54962000</v>
      </c>
      <c r="CD383" s="65"/>
      <c r="CE383" s="65"/>
      <c r="CF383" s="53">
        <v>306304000</v>
      </c>
      <c r="CG383" s="48">
        <v>3855656000</v>
      </c>
      <c r="CH383" s="74">
        <v>5703690000</v>
      </c>
      <c r="CI383" s="48"/>
      <c r="CJ383" s="47"/>
      <c r="CK383" s="65"/>
      <c r="CL383" s="65"/>
      <c r="CM383" s="53"/>
      <c r="CN383" s="38"/>
      <c r="CO383" s="65"/>
      <c r="CP383" s="53"/>
      <c r="CQ383" s="38">
        <v>4989514000</v>
      </c>
      <c r="CR383" s="65">
        <v>68624000</v>
      </c>
      <c r="CS383" s="51">
        <v>5058138000</v>
      </c>
      <c r="CT383" s="48">
        <v>10761828000</v>
      </c>
    </row>
    <row r="384" spans="1:98" x14ac:dyDescent="0.2">
      <c r="A384" s="63" t="s">
        <v>1168</v>
      </c>
      <c r="B384" s="63" t="s">
        <v>1169</v>
      </c>
      <c r="C384" s="63" t="str">
        <f>VLOOKUP(A384,'[1]S&amp;P 500 Wikipedia'!A:D,3,FALSE)</f>
        <v>Consumer Discretionary</v>
      </c>
      <c r="D384" s="63">
        <v>178804</v>
      </c>
      <c r="E384" s="63" t="s">
        <v>16</v>
      </c>
      <c r="F384" s="63">
        <v>2017</v>
      </c>
      <c r="G384" s="63" t="s">
        <v>17</v>
      </c>
      <c r="H384" s="64">
        <v>43131</v>
      </c>
      <c r="I384" s="64">
        <v>43193</v>
      </c>
      <c r="J384" s="64">
        <v>43342</v>
      </c>
      <c r="K384" s="63">
        <v>60889000</v>
      </c>
      <c r="L384" s="63">
        <v>61297000</v>
      </c>
      <c r="M384" s="63" t="s">
        <v>2624</v>
      </c>
      <c r="N384" s="47">
        <v>397445000</v>
      </c>
      <c r="O384" s="65">
        <v>277445000</v>
      </c>
      <c r="P384" s="53">
        <v>120000000</v>
      </c>
      <c r="Q384" s="47">
        <v>99719000</v>
      </c>
      <c r="R384" s="65">
        <v>99719000</v>
      </c>
      <c r="S384" s="53"/>
      <c r="T384" s="48"/>
      <c r="U384" s="47">
        <v>1096424000</v>
      </c>
      <c r="V384" s="65"/>
      <c r="W384" s="65"/>
      <c r="X384" s="65"/>
      <c r="Y384" s="53"/>
      <c r="Z384" s="48">
        <v>100155000</v>
      </c>
      <c r="AA384" s="48">
        <v>98666000</v>
      </c>
      <c r="AB384" s="48"/>
      <c r="AC384" s="48"/>
      <c r="AD384" s="48"/>
      <c r="AE384" s="48">
        <v>1489000</v>
      </c>
      <c r="AF384" s="48"/>
      <c r="AG384" s="48"/>
      <c r="AH384" s="48">
        <v>1693743000</v>
      </c>
      <c r="AI384" s="47">
        <v>1189453000</v>
      </c>
      <c r="AJ384" s="65"/>
      <c r="AK384" s="53"/>
      <c r="AL384" s="47"/>
      <c r="AM384" s="65"/>
      <c r="AN384" s="65"/>
      <c r="AO384" s="53"/>
      <c r="AP384" s="47">
        <v>25491000</v>
      </c>
      <c r="AQ384" s="65"/>
      <c r="AR384" s="65"/>
      <c r="AS384" s="65"/>
      <c r="AT384" s="65"/>
      <c r="AU384" s="65"/>
      <c r="AV384" s="65"/>
      <c r="AW384" s="65"/>
      <c r="AX384" s="65"/>
      <c r="AY384" s="65"/>
      <c r="AZ384" s="53">
        <v>25491000</v>
      </c>
      <c r="BA384" s="48">
        <v>1214944000</v>
      </c>
      <c r="BB384" s="48">
        <v>2908687000</v>
      </c>
      <c r="BC384" s="47">
        <v>642166000</v>
      </c>
      <c r="BD384" s="65">
        <v>325758000</v>
      </c>
      <c r="BE384" s="65">
        <v>14101000</v>
      </c>
      <c r="BF384" s="65"/>
      <c r="BG384" s="53">
        <v>302307000</v>
      </c>
      <c r="BH384" s="47"/>
      <c r="BI384" s="65"/>
      <c r="BJ384" s="65"/>
      <c r="BK384" s="53"/>
      <c r="BL384" s="47"/>
      <c r="BM384" s="65"/>
      <c r="BN384" s="65"/>
      <c r="BO384" s="65"/>
      <c r="BP384" s="65"/>
      <c r="BQ384" s="53"/>
      <c r="BR384" s="48">
        <v>642166000</v>
      </c>
      <c r="BS384" s="47"/>
      <c r="BT384" s="65"/>
      <c r="BU384" s="53"/>
      <c r="BV384" s="47">
        <v>492304000</v>
      </c>
      <c r="BW384" s="65"/>
      <c r="BX384" s="65"/>
      <c r="BY384" s="65"/>
      <c r="BZ384" s="65"/>
      <c r="CA384" s="65"/>
      <c r="CB384" s="65"/>
      <c r="CC384" s="65">
        <v>59403000</v>
      </c>
      <c r="CD384" s="65"/>
      <c r="CE384" s="65"/>
      <c r="CF384" s="53">
        <v>432901000</v>
      </c>
      <c r="CG384" s="48">
        <v>492304000</v>
      </c>
      <c r="CH384" s="74">
        <v>1134470000</v>
      </c>
      <c r="CI384" s="48"/>
      <c r="CJ384" s="47">
        <v>699531000</v>
      </c>
      <c r="CK384" s="65"/>
      <c r="CL384" s="65"/>
      <c r="CM384" s="53"/>
      <c r="CN384" s="38">
        <v>-18767000</v>
      </c>
      <c r="CO384" s="65">
        <v>1093453000</v>
      </c>
      <c r="CP384" s="53"/>
      <c r="CQ384" s="38">
        <v>1774217000</v>
      </c>
      <c r="CR384" s="65"/>
      <c r="CS384" s="51">
        <v>1774217000</v>
      </c>
      <c r="CT384" s="48">
        <v>2908687000</v>
      </c>
    </row>
    <row r="385" spans="1:98" x14ac:dyDescent="0.2">
      <c r="A385" s="63" t="s">
        <v>1180</v>
      </c>
      <c r="B385" s="63" t="s">
        <v>1181</v>
      </c>
      <c r="C385" s="63" t="str">
        <f>VLOOKUP(A385,'[1]S&amp;P 500 Wikipedia'!A:D,3,FALSE)</f>
        <v>Health Care</v>
      </c>
      <c r="D385" s="63">
        <v>367714</v>
      </c>
      <c r="E385" s="63" t="s">
        <v>16</v>
      </c>
      <c r="F385" s="63">
        <v>2017</v>
      </c>
      <c r="G385" s="63" t="s">
        <v>17</v>
      </c>
      <c r="H385" s="64">
        <v>43100</v>
      </c>
      <c r="I385" s="64">
        <v>43144</v>
      </c>
      <c r="J385" s="64">
        <v>43144</v>
      </c>
      <c r="K385" s="63">
        <v>970000000</v>
      </c>
      <c r="L385" s="63">
        <v>991000000</v>
      </c>
      <c r="M385" s="63" t="s">
        <v>2365</v>
      </c>
      <c r="N385" s="47">
        <v>15490000000</v>
      </c>
      <c r="O385" s="65">
        <v>11981000000</v>
      </c>
      <c r="P385" s="53">
        <v>3509000000</v>
      </c>
      <c r="Q385" s="47">
        <v>9568000000</v>
      </c>
      <c r="R385" s="65">
        <v>9568000000</v>
      </c>
      <c r="S385" s="53"/>
      <c r="T385" s="48"/>
      <c r="U385" s="47"/>
      <c r="V385" s="65"/>
      <c r="W385" s="65"/>
      <c r="X385" s="65"/>
      <c r="Y385" s="53"/>
      <c r="Z385" s="48">
        <v>12026000000</v>
      </c>
      <c r="AA385" s="48">
        <v>2663000000</v>
      </c>
      <c r="AB385" s="48"/>
      <c r="AC385" s="48"/>
      <c r="AD385" s="48"/>
      <c r="AE385" s="48"/>
      <c r="AF385" s="48"/>
      <c r="AG385" s="48">
        <v>9363000000</v>
      </c>
      <c r="AH385" s="48">
        <v>37084000000</v>
      </c>
      <c r="AI385" s="47">
        <v>7013000000</v>
      </c>
      <c r="AJ385" s="65"/>
      <c r="AK385" s="53"/>
      <c r="AL385" s="47">
        <v>28341000000</v>
      </c>
      <c r="AM385" s="65"/>
      <c r="AN385" s="65"/>
      <c r="AO385" s="53"/>
      <c r="AP385" s="47">
        <v>66620000000</v>
      </c>
      <c r="AQ385" s="65"/>
      <c r="AR385" s="65">
        <v>54556000000</v>
      </c>
      <c r="AS385" s="65">
        <v>8489000000</v>
      </c>
      <c r="AT385" s="65"/>
      <c r="AU385" s="65"/>
      <c r="AV385" s="65"/>
      <c r="AW385" s="65"/>
      <c r="AX385" s="65"/>
      <c r="AY385" s="65"/>
      <c r="AZ385" s="53">
        <v>3575000000</v>
      </c>
      <c r="BA385" s="48">
        <v>101974000000</v>
      </c>
      <c r="BB385" s="48">
        <v>139058000000</v>
      </c>
      <c r="BC385" s="47">
        <v>15180000000</v>
      </c>
      <c r="BD385" s="65"/>
      <c r="BE385" s="65"/>
      <c r="BF385" s="65"/>
      <c r="BG385" s="53"/>
      <c r="BH385" s="47">
        <v>2857000000</v>
      </c>
      <c r="BI385" s="65"/>
      <c r="BJ385" s="65"/>
      <c r="BK385" s="53"/>
      <c r="BL385" s="47">
        <v>32426000000</v>
      </c>
      <c r="BM385" s="65">
        <v>2269000000</v>
      </c>
      <c r="BN385" s="65"/>
      <c r="BO385" s="65"/>
      <c r="BP385" s="65"/>
      <c r="BQ385" s="53">
        <v>30157000000</v>
      </c>
      <c r="BR385" s="48">
        <v>50463000000</v>
      </c>
      <c r="BS385" s="47">
        <v>28835000000</v>
      </c>
      <c r="BT385" s="65"/>
      <c r="BU385" s="53"/>
      <c r="BV385" s="47">
        <v>7738000000</v>
      </c>
      <c r="BW385" s="65"/>
      <c r="BX385" s="65"/>
      <c r="BY385" s="65"/>
      <c r="BZ385" s="65"/>
      <c r="CA385" s="65"/>
      <c r="CB385" s="65"/>
      <c r="CC385" s="65">
        <v>2182000000</v>
      </c>
      <c r="CD385" s="65"/>
      <c r="CE385" s="65"/>
      <c r="CF385" s="53">
        <v>5556000000</v>
      </c>
      <c r="CG385" s="48">
        <v>36573000000</v>
      </c>
      <c r="CH385" s="74">
        <v>87036000000</v>
      </c>
      <c r="CI385" s="48">
        <v>0</v>
      </c>
      <c r="CJ385" s="47">
        <v>1713000000</v>
      </c>
      <c r="CK385" s="65"/>
      <c r="CL385" s="65"/>
      <c r="CM385" s="53"/>
      <c r="CN385" s="38"/>
      <c r="CO385" s="65">
        <v>48730000000</v>
      </c>
      <c r="CP385" s="53">
        <v>-2667000000</v>
      </c>
      <c r="CQ385" s="38">
        <v>47776000000</v>
      </c>
      <c r="CR385" s="65">
        <v>4246000000</v>
      </c>
      <c r="CS385" s="51">
        <v>52022000000</v>
      </c>
      <c r="CT385" s="48">
        <v>139058000000</v>
      </c>
    </row>
    <row r="386" spans="1:98" x14ac:dyDescent="0.2">
      <c r="A386" s="63" t="s">
        <v>1174</v>
      </c>
      <c r="B386" s="63" t="s">
        <v>1175</v>
      </c>
      <c r="C386" s="63" t="str">
        <f>VLOOKUP(A386,'[1]S&amp;P 500 Wikipedia'!A:D,3,FALSE)</f>
        <v>Industrials</v>
      </c>
      <c r="D386" s="63">
        <v>367644</v>
      </c>
      <c r="E386" s="63" t="s">
        <v>16</v>
      </c>
      <c r="F386" s="63">
        <v>2017</v>
      </c>
      <c r="G386" s="63" t="s">
        <v>17</v>
      </c>
      <c r="H386" s="64">
        <v>43100</v>
      </c>
      <c r="I386" s="64">
        <v>43140</v>
      </c>
      <c r="J386" s="64">
        <v>43140</v>
      </c>
      <c r="K386" s="63">
        <v>783500000</v>
      </c>
      <c r="L386" s="63">
        <v>787200000</v>
      </c>
      <c r="M386" s="63" t="s">
        <v>2366</v>
      </c>
      <c r="N386" s="47">
        <v>1365000000</v>
      </c>
      <c r="O386" s="65">
        <v>1275000000</v>
      </c>
      <c r="P386" s="53">
        <v>90000000</v>
      </c>
      <c r="Q386" s="47">
        <v>1493000000</v>
      </c>
      <c r="R386" s="65">
        <v>1493000000</v>
      </c>
      <c r="S386" s="53"/>
      <c r="T386" s="48"/>
      <c r="U386" s="47">
        <v>749000000</v>
      </c>
      <c r="V386" s="65"/>
      <c r="W386" s="65"/>
      <c r="X386" s="65"/>
      <c r="Y386" s="53"/>
      <c r="Z386" s="48">
        <v>399000000</v>
      </c>
      <c r="AA386" s="48"/>
      <c r="AB386" s="48"/>
      <c r="AC386" s="48"/>
      <c r="AD386" s="48"/>
      <c r="AE386" s="48"/>
      <c r="AF386" s="48"/>
      <c r="AG386" s="48">
        <v>399000000</v>
      </c>
      <c r="AH386" s="48">
        <v>4006000000</v>
      </c>
      <c r="AI386" s="47">
        <v>51605000000</v>
      </c>
      <c r="AJ386" s="65">
        <v>51605000000</v>
      </c>
      <c r="AK386" s="53"/>
      <c r="AL386" s="47"/>
      <c r="AM386" s="65"/>
      <c r="AN386" s="65"/>
      <c r="AO386" s="53"/>
      <c r="AP386" s="47">
        <v>2195000000</v>
      </c>
      <c r="AQ386" s="65"/>
      <c r="AR386" s="65"/>
      <c r="AS386" s="65"/>
      <c r="AT386" s="65"/>
      <c r="AU386" s="65"/>
      <c r="AV386" s="65"/>
      <c r="AW386" s="65"/>
      <c r="AX386" s="65"/>
      <c r="AY386" s="65">
        <v>1809000000</v>
      </c>
      <c r="AZ386" s="53">
        <v>386000000</v>
      </c>
      <c r="BA386" s="48">
        <v>53800000000</v>
      </c>
      <c r="BB386" s="48">
        <v>57806000000</v>
      </c>
      <c r="BC386" s="47">
        <v>3139000000</v>
      </c>
      <c r="BD386" s="65">
        <v>3139000000</v>
      </c>
      <c r="BE386" s="65"/>
      <c r="BF386" s="65"/>
      <c r="BG386" s="53"/>
      <c r="BH386" s="47">
        <v>800000000</v>
      </c>
      <c r="BI386" s="65"/>
      <c r="BJ386" s="65"/>
      <c r="BK386" s="53"/>
      <c r="BL386" s="47"/>
      <c r="BM386" s="65"/>
      <c r="BN386" s="65"/>
      <c r="BO386" s="65"/>
      <c r="BP386" s="65"/>
      <c r="BQ386" s="53"/>
      <c r="BR386" s="48">
        <v>3939000000</v>
      </c>
      <c r="BS386" s="47">
        <v>16144000000</v>
      </c>
      <c r="BT386" s="65"/>
      <c r="BU386" s="53"/>
      <c r="BV386" s="47">
        <v>12867000000</v>
      </c>
      <c r="BW386" s="65"/>
      <c r="BX386" s="65"/>
      <c r="BY386" s="65"/>
      <c r="BZ386" s="65"/>
      <c r="CA386" s="65"/>
      <c r="CB386" s="65"/>
      <c r="CC386" s="65">
        <v>10936000000</v>
      </c>
      <c r="CD386" s="65"/>
      <c r="CE386" s="65"/>
      <c r="CF386" s="53">
        <v>1931000000</v>
      </c>
      <c r="CG386" s="48">
        <v>29011000000</v>
      </c>
      <c r="CH386" s="74">
        <v>32950000000</v>
      </c>
      <c r="CI386" s="48"/>
      <c r="CJ386" s="47">
        <v>7254000000</v>
      </c>
      <c r="CK386" s="65"/>
      <c r="CL386" s="65"/>
      <c r="CM386" s="53"/>
      <c r="CN386" s="38">
        <v>-22574000000</v>
      </c>
      <c r="CO386" s="65">
        <v>41317000000</v>
      </c>
      <c r="CP386" s="53">
        <v>-1141000000</v>
      </c>
      <c r="CQ386" s="38">
        <v>24856000000</v>
      </c>
      <c r="CR386" s="65"/>
      <c r="CS386" s="51">
        <v>24856000000</v>
      </c>
      <c r="CT386" s="48">
        <v>57806000000</v>
      </c>
    </row>
    <row r="387" spans="1:98" x14ac:dyDescent="0.2">
      <c r="A387" s="63" t="s">
        <v>1183</v>
      </c>
      <c r="B387" s="63" t="s">
        <v>1184</v>
      </c>
      <c r="C387" s="63" t="str">
        <f>VLOOKUP(A387,'[1]S&amp;P 500 Wikipedia'!A:D,3,FALSE)</f>
        <v>Industrials</v>
      </c>
      <c r="D387" s="63">
        <v>106423</v>
      </c>
      <c r="E387" s="63" t="s">
        <v>16</v>
      </c>
      <c r="F387" s="63">
        <v>2017</v>
      </c>
      <c r="G387" s="63" t="s">
        <v>17</v>
      </c>
      <c r="H387" s="64">
        <v>43100</v>
      </c>
      <c r="I387" s="64">
        <v>43152</v>
      </c>
      <c r="J387" s="64">
        <v>43223</v>
      </c>
      <c r="K387" s="63">
        <v>869000000</v>
      </c>
      <c r="L387" s="63">
        <v>871000000</v>
      </c>
      <c r="M387" s="63" t="s">
        <v>2625</v>
      </c>
      <c r="N387" s="47">
        <v>4069000000</v>
      </c>
      <c r="O387" s="65">
        <v>3320000000</v>
      </c>
      <c r="P387" s="53">
        <v>749000000</v>
      </c>
      <c r="Q387" s="47">
        <v>8773000000</v>
      </c>
      <c r="R387" s="65">
        <v>8773000000</v>
      </c>
      <c r="S387" s="53"/>
      <c r="T387" s="48"/>
      <c r="U387" s="47"/>
      <c r="V387" s="65"/>
      <c r="W387" s="65"/>
      <c r="X387" s="65"/>
      <c r="Y387" s="53"/>
      <c r="Z387" s="48">
        <v>2876000000</v>
      </c>
      <c r="AA387" s="48"/>
      <c r="AB387" s="48"/>
      <c r="AC387" s="48"/>
      <c r="AD387" s="48">
        <v>1573000000</v>
      </c>
      <c r="AE387" s="48"/>
      <c r="AF387" s="48"/>
      <c r="AG387" s="48">
        <v>1303000000</v>
      </c>
      <c r="AH387" s="48">
        <v>15718000000</v>
      </c>
      <c r="AI387" s="47">
        <v>22118000000</v>
      </c>
      <c r="AJ387" s="65"/>
      <c r="AK387" s="53"/>
      <c r="AL387" s="47"/>
      <c r="AM387" s="65"/>
      <c r="AN387" s="65"/>
      <c r="AO387" s="53"/>
      <c r="AP387" s="47">
        <v>7738000000</v>
      </c>
      <c r="AQ387" s="65">
        <v>1964000000</v>
      </c>
      <c r="AR387" s="65">
        <v>3872000000</v>
      </c>
      <c r="AS387" s="65"/>
      <c r="AT387" s="65"/>
      <c r="AU387" s="65">
        <v>266000000</v>
      </c>
      <c r="AV387" s="65"/>
      <c r="AW387" s="65"/>
      <c r="AX387" s="65"/>
      <c r="AY387" s="65"/>
      <c r="AZ387" s="53">
        <v>1636000000</v>
      </c>
      <c r="BA387" s="48">
        <v>29856000000</v>
      </c>
      <c r="BB387" s="48">
        <v>45574000000</v>
      </c>
      <c r="BC387" s="47">
        <v>7219000000</v>
      </c>
      <c r="BD387" s="65">
        <v>3934000000</v>
      </c>
      <c r="BE387" s="65"/>
      <c r="BF387" s="65"/>
      <c r="BG387" s="53">
        <v>3285000000</v>
      </c>
      <c r="BH387" s="47">
        <v>4011000000</v>
      </c>
      <c r="BI387" s="65"/>
      <c r="BJ387" s="65"/>
      <c r="BK387" s="53"/>
      <c r="BL387" s="47">
        <v>1656000000</v>
      </c>
      <c r="BM387" s="65"/>
      <c r="BN387" s="65"/>
      <c r="BO387" s="65"/>
      <c r="BP387" s="65"/>
      <c r="BQ387" s="53">
        <v>1656000000</v>
      </c>
      <c r="BR387" s="48">
        <v>12886000000</v>
      </c>
      <c r="BS387" s="47">
        <v>20278000000</v>
      </c>
      <c r="BT387" s="65"/>
      <c r="BU387" s="53"/>
      <c r="BV387" s="47">
        <v>11386000000</v>
      </c>
      <c r="BW387" s="65"/>
      <c r="BX387" s="65">
        <v>7061000000</v>
      </c>
      <c r="BY387" s="65"/>
      <c r="BZ387" s="65"/>
      <c r="CA387" s="65"/>
      <c r="CB387" s="65"/>
      <c r="CC387" s="65">
        <v>756000000</v>
      </c>
      <c r="CD387" s="65"/>
      <c r="CE387" s="65"/>
      <c r="CF387" s="53">
        <v>3569000000</v>
      </c>
      <c r="CG387" s="48">
        <v>31664000000</v>
      </c>
      <c r="CH387" s="74">
        <v>44550000000</v>
      </c>
      <c r="CI387" s="48"/>
      <c r="CJ387" s="47">
        <v>9000000</v>
      </c>
      <c r="CK387" s="65">
        <v>9000000</v>
      </c>
      <c r="CL387" s="65">
        <v>0</v>
      </c>
      <c r="CM387" s="53"/>
      <c r="CN387" s="38">
        <v>0</v>
      </c>
      <c r="CO387" s="65">
        <v>5852000000</v>
      </c>
      <c r="CP387" s="53">
        <v>-4867000000</v>
      </c>
      <c r="CQ387" s="38">
        <v>994000000</v>
      </c>
      <c r="CR387" s="65">
        <v>30000000</v>
      </c>
      <c r="CS387" s="51">
        <v>1024000000</v>
      </c>
      <c r="CT387" s="48">
        <v>45574000000</v>
      </c>
    </row>
    <row r="388" spans="1:98" x14ac:dyDescent="0.2">
      <c r="A388" s="63" t="s">
        <v>1186</v>
      </c>
      <c r="B388" s="63" t="s">
        <v>1187</v>
      </c>
      <c r="C388" s="63" t="str">
        <f>VLOOKUP(A388,'[1]S&amp;P 500 Wikipedia'!A:D,3,FALSE)</f>
        <v>Industrials</v>
      </c>
      <c r="D388" s="63">
        <v>102754</v>
      </c>
      <c r="E388" s="63" t="s">
        <v>16</v>
      </c>
      <c r="F388" s="63">
        <v>2017</v>
      </c>
      <c r="G388" s="63" t="s">
        <v>17</v>
      </c>
      <c r="H388" s="64">
        <v>43100</v>
      </c>
      <c r="I388" s="64">
        <v>43124</v>
      </c>
      <c r="J388" s="64">
        <v>43124</v>
      </c>
      <c r="K388" s="63">
        <v>84642000</v>
      </c>
      <c r="L388" s="63">
        <v>85871000</v>
      </c>
      <c r="M388" s="63" t="s">
        <v>2368</v>
      </c>
      <c r="N388" s="47">
        <v>352000000</v>
      </c>
      <c r="O388" s="65">
        <v>352000000</v>
      </c>
      <c r="P388" s="53"/>
      <c r="Q388" s="47">
        <v>1233000000</v>
      </c>
      <c r="R388" s="65">
        <v>1233000000</v>
      </c>
      <c r="S388" s="53"/>
      <c r="T388" s="48"/>
      <c r="U388" s="47">
        <v>75000000</v>
      </c>
      <c r="V388" s="65"/>
      <c r="W388" s="65"/>
      <c r="X388" s="65"/>
      <c r="Y388" s="53"/>
      <c r="Z388" s="48">
        <v>112000000</v>
      </c>
      <c r="AA388" s="48">
        <v>112000000</v>
      </c>
      <c r="AB388" s="48"/>
      <c r="AC388" s="48"/>
      <c r="AD388" s="48"/>
      <c r="AE388" s="48"/>
      <c r="AF388" s="48"/>
      <c r="AG388" s="48"/>
      <c r="AH388" s="48">
        <v>1772000000</v>
      </c>
      <c r="AI388" s="47">
        <v>467000000</v>
      </c>
      <c r="AJ388" s="65"/>
      <c r="AK388" s="53"/>
      <c r="AL388" s="47"/>
      <c r="AM388" s="65"/>
      <c r="AN388" s="65"/>
      <c r="AO388" s="53"/>
      <c r="AP388" s="47">
        <v>12791000000</v>
      </c>
      <c r="AQ388" s="65"/>
      <c r="AR388" s="65">
        <v>4082000000</v>
      </c>
      <c r="AS388" s="65">
        <v>875000000</v>
      </c>
      <c r="AT388" s="65"/>
      <c r="AU388" s="65"/>
      <c r="AV388" s="65"/>
      <c r="AW388" s="65"/>
      <c r="AX388" s="65"/>
      <c r="AY388" s="65"/>
      <c r="AZ388" s="53">
        <v>7834000000</v>
      </c>
      <c r="BA388" s="48">
        <v>13258000000</v>
      </c>
      <c r="BB388" s="48">
        <v>15030000000</v>
      </c>
      <c r="BC388" s="47">
        <v>945000000</v>
      </c>
      <c r="BD388" s="65">
        <v>409000000</v>
      </c>
      <c r="BE388" s="65"/>
      <c r="BF388" s="65"/>
      <c r="BG388" s="53">
        <v>536000000</v>
      </c>
      <c r="BH388" s="47">
        <v>723000000</v>
      </c>
      <c r="BI388" s="65"/>
      <c r="BJ388" s="65"/>
      <c r="BK388" s="53"/>
      <c r="BL388" s="47"/>
      <c r="BM388" s="65"/>
      <c r="BN388" s="65"/>
      <c r="BO388" s="65"/>
      <c r="BP388" s="65"/>
      <c r="BQ388" s="53"/>
      <c r="BR388" s="48">
        <v>1668000000</v>
      </c>
      <c r="BS388" s="47">
        <v>8717000000</v>
      </c>
      <c r="BT388" s="65"/>
      <c r="BU388" s="53"/>
      <c r="BV388" s="47">
        <v>1539000000</v>
      </c>
      <c r="BW388" s="65"/>
      <c r="BX388" s="65"/>
      <c r="BY388" s="65"/>
      <c r="BZ388" s="65"/>
      <c r="CA388" s="65"/>
      <c r="CB388" s="65"/>
      <c r="CC388" s="65">
        <v>1419000000</v>
      </c>
      <c r="CD388" s="65"/>
      <c r="CE388" s="65"/>
      <c r="CF388" s="53">
        <v>120000000</v>
      </c>
      <c r="CG388" s="48">
        <v>10256000000</v>
      </c>
      <c r="CH388" s="74">
        <v>11924000000</v>
      </c>
      <c r="CI388" s="48"/>
      <c r="CJ388" s="47">
        <v>2357000000</v>
      </c>
      <c r="CK388" s="65">
        <v>1000000</v>
      </c>
      <c r="CL388" s="65">
        <v>2356000000</v>
      </c>
      <c r="CM388" s="53"/>
      <c r="CN388" s="38">
        <v>-2105000000</v>
      </c>
      <c r="CO388" s="65">
        <v>3005000000</v>
      </c>
      <c r="CP388" s="53">
        <v>-151000000</v>
      </c>
      <c r="CQ388" s="38">
        <v>3106000000</v>
      </c>
      <c r="CR388" s="65"/>
      <c r="CS388" s="51">
        <v>3106000000</v>
      </c>
      <c r="CT388" s="48">
        <v>15030000000</v>
      </c>
    </row>
    <row r="389" spans="1:98" x14ac:dyDescent="0.2">
      <c r="A389" s="63" t="s">
        <v>1216</v>
      </c>
      <c r="B389" s="63" t="s">
        <v>1217</v>
      </c>
      <c r="C389" s="63" t="str">
        <f>VLOOKUP(A389,'[1]S&amp;P 500 Wikipedia'!A:D,3,FALSE)</f>
        <v>Information Technology</v>
      </c>
      <c r="D389" s="63">
        <v>107326</v>
      </c>
      <c r="E389" s="63" t="s">
        <v>16</v>
      </c>
      <c r="F389" s="63">
        <v>2017</v>
      </c>
      <c r="G389" s="63" t="s">
        <v>17</v>
      </c>
      <c r="H389" s="64">
        <v>43008</v>
      </c>
      <c r="I389" s="64">
        <v>43056</v>
      </c>
      <c r="J389" s="64">
        <v>43056</v>
      </c>
      <c r="K389" s="63">
        <v>2270250000</v>
      </c>
      <c r="L389" s="63">
        <v>2812250000</v>
      </c>
      <c r="M389" s="63" t="s">
        <v>2369</v>
      </c>
      <c r="N389" s="47">
        <v>13356000000</v>
      </c>
      <c r="O389" s="65">
        <v>9874000000</v>
      </c>
      <c r="P389" s="53">
        <v>3482000000</v>
      </c>
      <c r="Q389" s="47">
        <v>1132000000</v>
      </c>
      <c r="R389" s="65">
        <v>1132000000</v>
      </c>
      <c r="S389" s="53"/>
      <c r="T389" s="48"/>
      <c r="U389" s="47"/>
      <c r="V389" s="65"/>
      <c r="W389" s="65"/>
      <c r="X389" s="65"/>
      <c r="Y389" s="53"/>
      <c r="Z389" s="48">
        <v>4535000000</v>
      </c>
      <c r="AA389" s="48">
        <v>550000000</v>
      </c>
      <c r="AB389" s="48"/>
      <c r="AC389" s="48"/>
      <c r="AD389" s="48"/>
      <c r="AE389" s="48"/>
      <c r="AF389" s="48"/>
      <c r="AG389" s="48">
        <v>3985000000</v>
      </c>
      <c r="AH389" s="48">
        <v>19023000000</v>
      </c>
      <c r="AI389" s="47">
        <v>2253000000</v>
      </c>
      <c r="AJ389" s="65"/>
      <c r="AK389" s="53"/>
      <c r="AL389" s="47">
        <v>1926000000</v>
      </c>
      <c r="AM389" s="65"/>
      <c r="AN389" s="65"/>
      <c r="AO389" s="53"/>
      <c r="AP389" s="47">
        <v>44775000000</v>
      </c>
      <c r="AQ389" s="65">
        <v>27848000000</v>
      </c>
      <c r="AR389" s="65">
        <v>15110000000</v>
      </c>
      <c r="AS389" s="65"/>
      <c r="AT389" s="65"/>
      <c r="AU389" s="65"/>
      <c r="AV389" s="65"/>
      <c r="AW389" s="65"/>
      <c r="AX389" s="65"/>
      <c r="AY389" s="65"/>
      <c r="AZ389" s="53">
        <v>1817000000</v>
      </c>
      <c r="BA389" s="48">
        <v>48954000000</v>
      </c>
      <c r="BB389" s="48">
        <v>67977000000</v>
      </c>
      <c r="BC389" s="47">
        <v>5050000000</v>
      </c>
      <c r="BD389" s="65">
        <v>179000000</v>
      </c>
      <c r="BE389" s="65"/>
      <c r="BF389" s="65"/>
      <c r="BG389" s="53">
        <v>4871000000</v>
      </c>
      <c r="BH389" s="47">
        <v>1749000000</v>
      </c>
      <c r="BI389" s="65"/>
      <c r="BJ389" s="65"/>
      <c r="BK389" s="53"/>
      <c r="BL389" s="47">
        <v>3195000000</v>
      </c>
      <c r="BM389" s="65"/>
      <c r="BN389" s="65"/>
      <c r="BO389" s="65"/>
      <c r="BP389" s="65"/>
      <c r="BQ389" s="53">
        <v>3195000000</v>
      </c>
      <c r="BR389" s="48">
        <v>9994000000</v>
      </c>
      <c r="BS389" s="47">
        <v>16566000000</v>
      </c>
      <c r="BT389" s="65"/>
      <c r="BU389" s="53"/>
      <c r="BV389" s="47">
        <v>8605000000</v>
      </c>
      <c r="BW389" s="65"/>
      <c r="BX389" s="65"/>
      <c r="BY389" s="65"/>
      <c r="BZ389" s="65"/>
      <c r="CA389" s="65"/>
      <c r="CB389" s="65"/>
      <c r="CC389" s="65">
        <v>5980000000</v>
      </c>
      <c r="CD389" s="65"/>
      <c r="CE389" s="65"/>
      <c r="CF389" s="53">
        <v>2625000000</v>
      </c>
      <c r="CG389" s="48">
        <v>25171000000</v>
      </c>
      <c r="CH389" s="74">
        <v>35165000000</v>
      </c>
      <c r="CI389" s="48">
        <v>5526000000</v>
      </c>
      <c r="CJ389" s="47">
        <v>16900000000</v>
      </c>
      <c r="CK389" s="65"/>
      <c r="CL389" s="65"/>
      <c r="CM389" s="53"/>
      <c r="CN389" s="38">
        <v>0</v>
      </c>
      <c r="CO389" s="65">
        <v>9508000000</v>
      </c>
      <c r="CP389" s="53">
        <v>878000000</v>
      </c>
      <c r="CQ389" s="38">
        <v>32812000000</v>
      </c>
      <c r="CR389" s="65"/>
      <c r="CS389" s="51">
        <v>32812000000</v>
      </c>
      <c r="CT389" s="48">
        <v>67977000000</v>
      </c>
    </row>
    <row r="390" spans="1:98" x14ac:dyDescent="0.2">
      <c r="A390" s="63" t="s">
        <v>1195</v>
      </c>
      <c r="B390" s="63" t="s">
        <v>1196</v>
      </c>
      <c r="C390" s="63" t="str">
        <f>VLOOKUP(A390,'[1]S&amp;P 500 Wikipedia'!A:D,3,FALSE)</f>
        <v>Health Care</v>
      </c>
      <c r="D390" s="63">
        <v>361284</v>
      </c>
      <c r="E390" s="63" t="s">
        <v>16</v>
      </c>
      <c r="F390" s="63">
        <v>2017</v>
      </c>
      <c r="G390" s="63" t="s">
        <v>17</v>
      </c>
      <c r="H390" s="64">
        <v>43008</v>
      </c>
      <c r="I390" s="64">
        <v>43066</v>
      </c>
      <c r="J390" s="64">
        <v>43138</v>
      </c>
      <c r="K390" s="63">
        <v>91800000</v>
      </c>
      <c r="L390" s="63">
        <v>92500000</v>
      </c>
      <c r="M390" s="63" t="s">
        <v>2626</v>
      </c>
      <c r="N390" s="47">
        <v>716200000</v>
      </c>
      <c r="O390" s="65">
        <v>716200000</v>
      </c>
      <c r="P390" s="53"/>
      <c r="Q390" s="47">
        <v>961500000</v>
      </c>
      <c r="R390" s="65">
        <v>961500000</v>
      </c>
      <c r="S390" s="53"/>
      <c r="T390" s="48"/>
      <c r="U390" s="47">
        <v>417700000</v>
      </c>
      <c r="V390" s="65"/>
      <c r="W390" s="65"/>
      <c r="X390" s="65"/>
      <c r="Y390" s="53"/>
      <c r="Z390" s="48">
        <v>201400000</v>
      </c>
      <c r="AA390" s="48">
        <v>190300000</v>
      </c>
      <c r="AB390" s="48"/>
      <c r="AC390" s="48"/>
      <c r="AD390" s="48"/>
      <c r="AE390" s="48"/>
      <c r="AF390" s="48">
        <v>11100000</v>
      </c>
      <c r="AG390" s="48"/>
      <c r="AH390" s="48">
        <v>2296800000</v>
      </c>
      <c r="AI390" s="47">
        <v>255300000</v>
      </c>
      <c r="AJ390" s="65"/>
      <c r="AK390" s="53"/>
      <c r="AL390" s="47"/>
      <c r="AM390" s="65"/>
      <c r="AN390" s="65"/>
      <c r="AO390" s="53"/>
      <c r="AP390" s="47">
        <v>742300000</v>
      </c>
      <c r="AQ390" s="65">
        <v>71600000</v>
      </c>
      <c r="AR390" s="65">
        <v>222600000</v>
      </c>
      <c r="AS390" s="65"/>
      <c r="AT390" s="65"/>
      <c r="AU390" s="65">
        <v>147300000</v>
      </c>
      <c r="AV390" s="65"/>
      <c r="AW390" s="65"/>
      <c r="AX390" s="65"/>
      <c r="AY390" s="65"/>
      <c r="AZ390" s="53">
        <v>300800000</v>
      </c>
      <c r="BA390" s="48">
        <v>997600000</v>
      </c>
      <c r="BB390" s="48">
        <v>3294400000</v>
      </c>
      <c r="BC390" s="47">
        <v>537200000</v>
      </c>
      <c r="BD390" s="65">
        <v>162300000</v>
      </c>
      <c r="BE390" s="65"/>
      <c r="BF390" s="65"/>
      <c r="BG390" s="53">
        <v>374900000</v>
      </c>
      <c r="BH390" s="47">
        <v>350000000</v>
      </c>
      <c r="BI390" s="65"/>
      <c r="BJ390" s="65"/>
      <c r="BK390" s="53"/>
      <c r="BL390" s="47">
        <v>757900000</v>
      </c>
      <c r="BM390" s="65">
        <v>755400000</v>
      </c>
      <c r="BN390" s="65"/>
      <c r="BO390" s="65"/>
      <c r="BP390" s="65">
        <v>2500000</v>
      </c>
      <c r="BQ390" s="53"/>
      <c r="BR390" s="48">
        <v>1645100000</v>
      </c>
      <c r="BS390" s="47"/>
      <c r="BT390" s="65"/>
      <c r="BU390" s="53"/>
      <c r="BV390" s="47">
        <v>127400000</v>
      </c>
      <c r="BW390" s="65"/>
      <c r="BX390" s="65"/>
      <c r="BY390" s="65"/>
      <c r="BZ390" s="65"/>
      <c r="CA390" s="65"/>
      <c r="CB390" s="65"/>
      <c r="CC390" s="65"/>
      <c r="CD390" s="65"/>
      <c r="CE390" s="65"/>
      <c r="CF390" s="53">
        <v>127400000</v>
      </c>
      <c r="CG390" s="48">
        <v>127400000</v>
      </c>
      <c r="CH390" s="74">
        <v>1772500000</v>
      </c>
      <c r="CI390" s="48">
        <v>0</v>
      </c>
      <c r="CJ390" s="47">
        <v>807800000</v>
      </c>
      <c r="CK390" s="65"/>
      <c r="CL390" s="65"/>
      <c r="CM390" s="53"/>
      <c r="CN390" s="38"/>
      <c r="CO390" s="65">
        <v>778600000</v>
      </c>
      <c r="CP390" s="53">
        <v>-68800000</v>
      </c>
      <c r="CQ390" s="38">
        <v>1517600000</v>
      </c>
      <c r="CR390" s="65">
        <v>4300000</v>
      </c>
      <c r="CS390" s="51">
        <v>1521900000</v>
      </c>
      <c r="CT390" s="48">
        <v>3294400000</v>
      </c>
    </row>
    <row r="391" spans="1:98" x14ac:dyDescent="0.2">
      <c r="A391" s="63" t="s">
        <v>1213</v>
      </c>
      <c r="B391" s="63" t="s">
        <v>1214</v>
      </c>
      <c r="C391" s="63" t="str">
        <f>VLOOKUP(A391,'[1]S&amp;P 500 Wikipedia'!A:D,3,FALSE)</f>
        <v>Consumer Discretionary</v>
      </c>
      <c r="D391" s="63">
        <v>330907</v>
      </c>
      <c r="E391" s="63" t="s">
        <v>16</v>
      </c>
      <c r="F391" s="63">
        <v>2016</v>
      </c>
      <c r="G391" s="63" t="s">
        <v>17</v>
      </c>
      <c r="H391" s="64">
        <v>42825</v>
      </c>
      <c r="I391" s="64">
        <v>42949</v>
      </c>
      <c r="J391" s="64">
        <v>42949</v>
      </c>
      <c r="K391" s="63">
        <v>438831144</v>
      </c>
      <c r="L391" s="63">
        <v>418406760</v>
      </c>
      <c r="M391" s="63" t="s">
        <v>2627</v>
      </c>
      <c r="N391" s="47">
        <v>1227862000</v>
      </c>
      <c r="O391" s="65">
        <v>1227862000</v>
      </c>
      <c r="P391" s="53"/>
      <c r="Q391" s="47">
        <v>1161393000</v>
      </c>
      <c r="R391" s="65">
        <v>1161393000</v>
      </c>
      <c r="S391" s="53"/>
      <c r="T391" s="48"/>
      <c r="U391" s="47">
        <v>1471300000</v>
      </c>
      <c r="V391" s="65"/>
      <c r="W391" s="65"/>
      <c r="X391" s="65"/>
      <c r="Y391" s="53"/>
      <c r="Z391" s="48">
        <v>432543000</v>
      </c>
      <c r="AA391" s="48"/>
      <c r="AB391" s="48"/>
      <c r="AC391" s="48"/>
      <c r="AD391" s="48"/>
      <c r="AE391" s="48"/>
      <c r="AF391" s="48">
        <v>135845000</v>
      </c>
      <c r="AG391" s="48">
        <v>296698000</v>
      </c>
      <c r="AH391" s="48">
        <v>4293098000</v>
      </c>
      <c r="AI391" s="47">
        <v>926010000</v>
      </c>
      <c r="AJ391" s="65"/>
      <c r="AK391" s="53"/>
      <c r="AL391" s="47"/>
      <c r="AM391" s="65"/>
      <c r="AN391" s="65"/>
      <c r="AO391" s="53"/>
      <c r="AP391" s="47">
        <v>4520179000</v>
      </c>
      <c r="AQ391" s="65">
        <v>1797271000</v>
      </c>
      <c r="AR391" s="65">
        <v>1708323000</v>
      </c>
      <c r="AS391" s="65"/>
      <c r="AT391" s="65"/>
      <c r="AU391" s="65"/>
      <c r="AV391" s="65"/>
      <c r="AW391" s="65"/>
      <c r="AX391" s="65">
        <v>85395000</v>
      </c>
      <c r="AY391" s="65"/>
      <c r="AZ391" s="53">
        <v>929190000</v>
      </c>
      <c r="BA391" s="48">
        <v>5446189000</v>
      </c>
      <c r="BB391" s="48">
        <v>9739287000</v>
      </c>
      <c r="BC391" s="47">
        <v>1470477000</v>
      </c>
      <c r="BD391" s="65">
        <v>642970000</v>
      </c>
      <c r="BE391" s="65"/>
      <c r="BF391" s="65"/>
      <c r="BG391" s="53">
        <v>827507000</v>
      </c>
      <c r="BH391" s="47">
        <v>279718000</v>
      </c>
      <c r="BI391" s="65">
        <v>26029000</v>
      </c>
      <c r="BJ391" s="65"/>
      <c r="BK391" s="53">
        <v>253689000</v>
      </c>
      <c r="BL391" s="47">
        <v>35205000</v>
      </c>
      <c r="BM391" s="65"/>
      <c r="BN391" s="65"/>
      <c r="BO391" s="65"/>
      <c r="BP391" s="65">
        <v>35205000</v>
      </c>
      <c r="BQ391" s="53"/>
      <c r="BR391" s="48">
        <v>1785400000</v>
      </c>
      <c r="BS391" s="47">
        <v>2039180000</v>
      </c>
      <c r="BT391" s="65"/>
      <c r="BU391" s="53"/>
      <c r="BV391" s="47">
        <v>973786000</v>
      </c>
      <c r="BW391" s="65"/>
      <c r="BX391" s="65"/>
      <c r="BY391" s="65"/>
      <c r="BZ391" s="65"/>
      <c r="CA391" s="65"/>
      <c r="CB391" s="65"/>
      <c r="CC391" s="65"/>
      <c r="CD391" s="65"/>
      <c r="CE391" s="65">
        <v>-3290000</v>
      </c>
      <c r="CF391" s="53">
        <v>977076000</v>
      </c>
      <c r="CG391" s="48">
        <v>3012966000</v>
      </c>
      <c r="CH391" s="74">
        <v>4798366000</v>
      </c>
      <c r="CI391" s="48">
        <v>0</v>
      </c>
      <c r="CJ391" s="47">
        <v>3436926000</v>
      </c>
      <c r="CK391" s="65">
        <v>103503000</v>
      </c>
      <c r="CL391" s="65">
        <v>3333423000</v>
      </c>
      <c r="CM391" s="53"/>
      <c r="CN391" s="38"/>
      <c r="CO391" s="65">
        <v>2545458000</v>
      </c>
      <c r="CP391" s="53">
        <v>-1041463000</v>
      </c>
      <c r="CQ391" s="38">
        <v>4940921000</v>
      </c>
      <c r="CR391" s="65"/>
      <c r="CS391" s="51">
        <v>4940921000</v>
      </c>
      <c r="CT391" s="48">
        <v>9739287000</v>
      </c>
    </row>
    <row r="392" spans="1:98" x14ac:dyDescent="0.2">
      <c r="A392" s="66" t="s">
        <v>1192</v>
      </c>
      <c r="B392" s="66" t="s">
        <v>1193</v>
      </c>
      <c r="C392" s="66" t="str">
        <f>VLOOKUP(A392,'[1]S&amp;P 500 Wikipedia'!A:D,3,FALSE)</f>
        <v>Energy</v>
      </c>
      <c r="D392" s="66">
        <v>410846</v>
      </c>
      <c r="E392" s="66" t="s">
        <v>16</v>
      </c>
      <c r="F392" s="66">
        <v>2016</v>
      </c>
      <c r="G392" s="66" t="s">
        <v>17</v>
      </c>
      <c r="H392" s="67"/>
      <c r="I392" s="67"/>
      <c r="J392" s="67"/>
      <c r="K392" s="66"/>
      <c r="L392" s="66"/>
      <c r="M392" s="66"/>
      <c r="N392" s="68">
        <v>4816000000</v>
      </c>
      <c r="O392" s="69">
        <v>4816000000</v>
      </c>
      <c r="P392" s="70"/>
      <c r="Q392" s="68">
        <v>5901000000</v>
      </c>
      <c r="R392" s="69">
        <v>5901000000</v>
      </c>
      <c r="S392" s="70"/>
      <c r="T392" s="71"/>
      <c r="U392" s="68">
        <v>5709000000</v>
      </c>
      <c r="V392" s="69"/>
      <c r="W392" s="69"/>
      <c r="X392" s="69"/>
      <c r="Y392" s="70"/>
      <c r="Z392" s="71">
        <v>374000000</v>
      </c>
      <c r="AA392" s="71"/>
      <c r="AB392" s="71"/>
      <c r="AC392" s="71"/>
      <c r="AD392" s="71"/>
      <c r="AE392" s="71"/>
      <c r="AF392" s="71"/>
      <c r="AG392" s="71">
        <v>374000000</v>
      </c>
      <c r="AH392" s="71">
        <v>16800000000</v>
      </c>
      <c r="AI392" s="68">
        <v>26472000000</v>
      </c>
      <c r="AJ392" s="69">
        <v>37733000000</v>
      </c>
      <c r="AK392" s="70">
        <v>-11261000000</v>
      </c>
      <c r="AL392" s="68"/>
      <c r="AM392" s="69"/>
      <c r="AN392" s="69"/>
      <c r="AO392" s="70"/>
      <c r="AP392" s="68">
        <v>2901000000</v>
      </c>
      <c r="AQ392" s="69"/>
      <c r="AR392" s="69"/>
      <c r="AS392" s="69"/>
      <c r="AT392" s="69"/>
      <c r="AU392" s="69"/>
      <c r="AV392" s="69"/>
      <c r="AW392" s="69"/>
      <c r="AX392" s="69"/>
      <c r="AY392" s="69"/>
      <c r="AZ392" s="70">
        <v>2901000000</v>
      </c>
      <c r="BA392" s="71">
        <v>29373000000</v>
      </c>
      <c r="BB392" s="71">
        <v>46173000000</v>
      </c>
      <c r="BC392" s="68">
        <v>8213000000</v>
      </c>
      <c r="BD392" s="69">
        <v>6357000000</v>
      </c>
      <c r="BE392" s="69">
        <v>78000000</v>
      </c>
      <c r="BF392" s="69"/>
      <c r="BG392" s="70">
        <v>1778000000</v>
      </c>
      <c r="BH392" s="68">
        <v>115000000</v>
      </c>
      <c r="BI392" s="69"/>
      <c r="BJ392" s="69"/>
      <c r="BK392" s="70"/>
      <c r="BL392" s="68"/>
      <c r="BM392" s="69"/>
      <c r="BN392" s="69"/>
      <c r="BO392" s="69"/>
      <c r="BP392" s="69"/>
      <c r="BQ392" s="70"/>
      <c r="BR392" s="71">
        <v>8328000000</v>
      </c>
      <c r="BS392" s="68">
        <v>7886000000</v>
      </c>
      <c r="BT392" s="69"/>
      <c r="BU392" s="70"/>
      <c r="BV392" s="68">
        <v>9105000000</v>
      </c>
      <c r="BW392" s="69"/>
      <c r="BX392" s="69"/>
      <c r="BY392" s="69"/>
      <c r="BZ392" s="69"/>
      <c r="CA392" s="69"/>
      <c r="CB392" s="69"/>
      <c r="CC392" s="69">
        <v>7361000000</v>
      </c>
      <c r="CD392" s="69"/>
      <c r="CE392" s="69"/>
      <c r="CF392" s="70">
        <v>1744000000</v>
      </c>
      <c r="CG392" s="71">
        <v>16187000000</v>
      </c>
      <c r="CH392" s="71">
        <v>27258000000</v>
      </c>
      <c r="CI392" s="71"/>
      <c r="CJ392" s="68">
        <v>7095000000</v>
      </c>
      <c r="CK392" s="69"/>
      <c r="CL392" s="69"/>
      <c r="CM392" s="70"/>
      <c r="CN392" s="68">
        <v>-12027000000</v>
      </c>
      <c r="CO392" s="69">
        <v>26366000000</v>
      </c>
      <c r="CP392" s="70">
        <v>-1410000000</v>
      </c>
      <c r="CQ392" s="68">
        <v>20024000000</v>
      </c>
      <c r="CR392" s="69">
        <v>830000000</v>
      </c>
      <c r="CS392" s="70">
        <v>20854000000</v>
      </c>
      <c r="CT392" s="71">
        <v>46173000000</v>
      </c>
    </row>
    <row r="393" spans="1:98" x14ac:dyDescent="0.2">
      <c r="A393" s="63" t="s">
        <v>1222</v>
      </c>
      <c r="B393" s="63" t="s">
        <v>1223</v>
      </c>
      <c r="C393" s="63" t="str">
        <f>VLOOKUP(A393,'[1]S&amp;P 500 Wikipedia'!A:D,3,FALSE)</f>
        <v>Materials</v>
      </c>
      <c r="D393" s="63">
        <v>378238</v>
      </c>
      <c r="E393" s="63" t="s">
        <v>16</v>
      </c>
      <c r="F393" s="63">
        <v>2017</v>
      </c>
      <c r="G393" s="63" t="s">
        <v>17</v>
      </c>
      <c r="H393" s="64">
        <v>43100</v>
      </c>
      <c r="I393" s="64">
        <v>43158</v>
      </c>
      <c r="J393" s="64">
        <v>43313</v>
      </c>
      <c r="K393" s="63">
        <v>132519000</v>
      </c>
      <c r="L393" s="63">
        <v>135044000</v>
      </c>
      <c r="M393" s="63" t="s">
        <v>2628</v>
      </c>
      <c r="N393" s="47">
        <v>141646000</v>
      </c>
      <c r="O393" s="65">
        <v>141646000</v>
      </c>
      <c r="P393" s="53"/>
      <c r="Q393" s="47">
        <v>588337000</v>
      </c>
      <c r="R393" s="65">
        <v>588337000</v>
      </c>
      <c r="S393" s="53"/>
      <c r="T393" s="48"/>
      <c r="U393" s="47">
        <v>384338000</v>
      </c>
      <c r="V393" s="65">
        <v>27152000</v>
      </c>
      <c r="W393" s="65">
        <v>1827000</v>
      </c>
      <c r="X393" s="65">
        <v>327711000</v>
      </c>
      <c r="Y393" s="53">
        <v>27648000</v>
      </c>
      <c r="Z393" s="48">
        <v>65780000</v>
      </c>
      <c r="AA393" s="48"/>
      <c r="AB393" s="48"/>
      <c r="AC393" s="48"/>
      <c r="AD393" s="48"/>
      <c r="AE393" s="48"/>
      <c r="AF393" s="48"/>
      <c r="AG393" s="48">
        <v>65780000</v>
      </c>
      <c r="AH393" s="48">
        <v>1180101000</v>
      </c>
      <c r="AI393" s="47">
        <v>3918931000</v>
      </c>
      <c r="AJ393" s="65">
        <v>7969312000</v>
      </c>
      <c r="AK393" s="53">
        <v>-4050381000</v>
      </c>
      <c r="AL393" s="47">
        <v>35115000</v>
      </c>
      <c r="AM393" s="65"/>
      <c r="AN393" s="65"/>
      <c r="AO393" s="53"/>
      <c r="AP393" s="47">
        <v>4370744000</v>
      </c>
      <c r="AQ393" s="65"/>
      <c r="AR393" s="65">
        <v>3122321000</v>
      </c>
      <c r="AS393" s="65">
        <v>1063630000</v>
      </c>
      <c r="AT393" s="65"/>
      <c r="AU393" s="65"/>
      <c r="AV393" s="65"/>
      <c r="AW393" s="65"/>
      <c r="AX393" s="65"/>
      <c r="AY393" s="65"/>
      <c r="AZ393" s="53">
        <v>184793000</v>
      </c>
      <c r="BA393" s="48">
        <v>8324790000</v>
      </c>
      <c r="BB393" s="48">
        <v>9504891000</v>
      </c>
      <c r="BC393" s="47">
        <v>401489000</v>
      </c>
      <c r="BD393" s="65">
        <v>197335000</v>
      </c>
      <c r="BE393" s="65"/>
      <c r="BF393" s="65"/>
      <c r="BG393" s="53">
        <v>204154000</v>
      </c>
      <c r="BH393" s="47">
        <v>41383000</v>
      </c>
      <c r="BI393" s="65">
        <v>0</v>
      </c>
      <c r="BJ393" s="65"/>
      <c r="BK393" s="53">
        <v>41383000</v>
      </c>
      <c r="BL393" s="47"/>
      <c r="BM393" s="65"/>
      <c r="BN393" s="65"/>
      <c r="BO393" s="65"/>
      <c r="BP393" s="65"/>
      <c r="BQ393" s="53"/>
      <c r="BR393" s="48">
        <v>442872000</v>
      </c>
      <c r="BS393" s="47">
        <v>2813482000</v>
      </c>
      <c r="BT393" s="65"/>
      <c r="BU393" s="53"/>
      <c r="BV393" s="47">
        <v>1279644000</v>
      </c>
      <c r="BW393" s="65"/>
      <c r="BX393" s="65"/>
      <c r="BY393" s="65"/>
      <c r="BZ393" s="65"/>
      <c r="CA393" s="65"/>
      <c r="CB393" s="65">
        <v>191476000</v>
      </c>
      <c r="CC393" s="65">
        <v>464081000</v>
      </c>
      <c r="CD393" s="65"/>
      <c r="CE393" s="65"/>
      <c r="CF393" s="53">
        <v>624087000</v>
      </c>
      <c r="CG393" s="48">
        <v>4093126000</v>
      </c>
      <c r="CH393" s="74">
        <v>4535998000</v>
      </c>
      <c r="CI393" s="48"/>
      <c r="CJ393" s="47">
        <v>2937911000</v>
      </c>
      <c r="CK393" s="65">
        <v>132324000</v>
      </c>
      <c r="CL393" s="65">
        <v>2805587000</v>
      </c>
      <c r="CM393" s="53"/>
      <c r="CN393" s="38"/>
      <c r="CO393" s="65">
        <v>2180448000</v>
      </c>
      <c r="CP393" s="53">
        <v>-149466000</v>
      </c>
      <c r="CQ393" s="38">
        <v>4968893000</v>
      </c>
      <c r="CR393" s="65"/>
      <c r="CS393" s="51">
        <v>4968893000</v>
      </c>
      <c r="CT393" s="48">
        <v>9504891000</v>
      </c>
    </row>
    <row r="394" spans="1:98" x14ac:dyDescent="0.2">
      <c r="A394" s="63" t="s">
        <v>1219</v>
      </c>
      <c r="B394" s="63" t="s">
        <v>1220</v>
      </c>
      <c r="C394" s="63" t="str">
        <f>VLOOKUP(A394,'[1]S&amp;P 500 Wikipedia'!A:D,3,FALSE)</f>
        <v>Real Estate</v>
      </c>
      <c r="D394" s="63">
        <v>378237</v>
      </c>
      <c r="E394" s="63" t="s">
        <v>16</v>
      </c>
      <c r="F394" s="63">
        <v>2017</v>
      </c>
      <c r="G394" s="63" t="s">
        <v>17</v>
      </c>
      <c r="H394" s="64">
        <v>43100</v>
      </c>
      <c r="I394" s="64">
        <v>43139</v>
      </c>
      <c r="J394" s="64">
        <v>43507</v>
      </c>
      <c r="K394" s="63">
        <v>145063230</v>
      </c>
      <c r="L394" s="63">
        <v>148250836</v>
      </c>
      <c r="M394" s="63" t="s">
        <v>1890</v>
      </c>
      <c r="N394" s="47">
        <v>1817655000</v>
      </c>
      <c r="O394" s="65">
        <v>1817655000</v>
      </c>
      <c r="P394" s="53"/>
      <c r="Q394" s="47">
        <v>58700000</v>
      </c>
      <c r="R394" s="65">
        <v>58700000</v>
      </c>
      <c r="S394" s="53"/>
      <c r="T394" s="48"/>
      <c r="U394" s="47"/>
      <c r="V394" s="65"/>
      <c r="W394" s="65"/>
      <c r="X394" s="65"/>
      <c r="Y394" s="53"/>
      <c r="Z394" s="48">
        <v>97157000</v>
      </c>
      <c r="AA394" s="48"/>
      <c r="AB394" s="48"/>
      <c r="AC394" s="48"/>
      <c r="AD394" s="48"/>
      <c r="AE394" s="48"/>
      <c r="AF394" s="48"/>
      <c r="AG394" s="48">
        <v>97157000</v>
      </c>
      <c r="AH394" s="48">
        <v>1973512000</v>
      </c>
      <c r="AI394" s="47">
        <v>11871012000</v>
      </c>
      <c r="AJ394" s="65">
        <v>14756295000</v>
      </c>
      <c r="AK394" s="53">
        <v>-2885283000</v>
      </c>
      <c r="AL394" s="47">
        <v>537556000</v>
      </c>
      <c r="AM394" s="65">
        <v>354804000</v>
      </c>
      <c r="AN394" s="65">
        <v>182752000</v>
      </c>
      <c r="AO394" s="53"/>
      <c r="AP394" s="47">
        <v>3015854000</v>
      </c>
      <c r="AQ394" s="65">
        <v>159260000</v>
      </c>
      <c r="AR394" s="65"/>
      <c r="AS394" s="65"/>
      <c r="AT394" s="65"/>
      <c r="AU394" s="65"/>
      <c r="AV394" s="65"/>
      <c r="AW394" s="65"/>
      <c r="AX394" s="65"/>
      <c r="AY394" s="65">
        <v>1056829000</v>
      </c>
      <c r="AZ394" s="53">
        <v>1799765000</v>
      </c>
      <c r="BA394" s="48">
        <v>15424422000</v>
      </c>
      <c r="BB394" s="48">
        <v>17397934000</v>
      </c>
      <c r="BC394" s="47">
        <v>8552933000</v>
      </c>
      <c r="BD394" s="65">
        <v>415794000</v>
      </c>
      <c r="BE394" s="65"/>
      <c r="BF394" s="65"/>
      <c r="BG394" s="53">
        <v>8137139000</v>
      </c>
      <c r="BH394" s="47"/>
      <c r="BI394" s="65"/>
      <c r="BJ394" s="65"/>
      <c r="BK394" s="53"/>
      <c r="BL394" s="47">
        <v>695324000</v>
      </c>
      <c r="BM394" s="65">
        <v>227069000</v>
      </c>
      <c r="BN394" s="65"/>
      <c r="BO394" s="65"/>
      <c r="BP394" s="65"/>
      <c r="BQ394" s="53">
        <v>468255000</v>
      </c>
      <c r="BR394" s="48">
        <v>9248257000</v>
      </c>
      <c r="BS394" s="47">
        <v>1592348000</v>
      </c>
      <c r="BT394" s="65">
        <v>1592348000</v>
      </c>
      <c r="BU394" s="53"/>
      <c r="BV394" s="47">
        <v>564691000</v>
      </c>
      <c r="BW394" s="65"/>
      <c r="BX394" s="65"/>
      <c r="BY394" s="65"/>
      <c r="BZ394" s="65"/>
      <c r="CA394" s="65">
        <v>109177000</v>
      </c>
      <c r="CB394" s="65"/>
      <c r="CC394" s="65"/>
      <c r="CD394" s="65"/>
      <c r="CE394" s="65"/>
      <c r="CF394" s="53">
        <v>455514000</v>
      </c>
      <c r="CG394" s="48">
        <v>2157039000</v>
      </c>
      <c r="CH394" s="74">
        <v>11405296000</v>
      </c>
      <c r="CI394" s="48">
        <v>891988000</v>
      </c>
      <c r="CJ394" s="47">
        <v>7500235000</v>
      </c>
      <c r="CK394" s="65">
        <v>7577000</v>
      </c>
      <c r="CL394" s="65">
        <v>7492658000</v>
      </c>
      <c r="CM394" s="53"/>
      <c r="CN394" s="38"/>
      <c r="CO394" s="65">
        <v>-4183253000</v>
      </c>
      <c r="CP394" s="53">
        <v>128682000</v>
      </c>
      <c r="CQ394" s="38">
        <v>4337652000</v>
      </c>
      <c r="CR394" s="65">
        <v>1654986000</v>
      </c>
      <c r="CS394" s="51">
        <v>5992638000</v>
      </c>
      <c r="CT394" s="48">
        <v>17397934000</v>
      </c>
    </row>
    <row r="395" spans="1:98" x14ac:dyDescent="0.2">
      <c r="A395" s="63" t="s">
        <v>1204</v>
      </c>
      <c r="B395" s="63" t="s">
        <v>1205</v>
      </c>
      <c r="C395" s="63" t="str">
        <f>VLOOKUP(A395,'[1]S&amp;P 500 Wikipedia'!A:D,3,FALSE)</f>
        <v>Industrials</v>
      </c>
      <c r="D395" s="63">
        <v>378235</v>
      </c>
      <c r="E395" s="63" t="s">
        <v>16</v>
      </c>
      <c r="F395" s="63">
        <v>2017</v>
      </c>
      <c r="G395" s="63" t="s">
        <v>17</v>
      </c>
      <c r="H395" s="64">
        <v>43100</v>
      </c>
      <c r="I395" s="64">
        <v>43151</v>
      </c>
      <c r="J395" s="64">
        <v>43312</v>
      </c>
      <c r="K395" s="63">
        <v>164730093</v>
      </c>
      <c r="L395" s="63">
        <v>168333256</v>
      </c>
      <c r="M395" s="63" t="s">
        <v>2629</v>
      </c>
      <c r="N395" s="47">
        <v>146100000</v>
      </c>
      <c r="O395" s="65">
        <v>142300000</v>
      </c>
      <c r="P395" s="53">
        <v>3800000</v>
      </c>
      <c r="Q395" s="47">
        <v>345500000</v>
      </c>
      <c r="R395" s="65">
        <v>345500000</v>
      </c>
      <c r="S395" s="53"/>
      <c r="T395" s="48"/>
      <c r="U395" s="47"/>
      <c r="V395" s="65"/>
      <c r="W395" s="65"/>
      <c r="X395" s="65"/>
      <c r="Y395" s="53"/>
      <c r="Z395" s="48">
        <v>106000000</v>
      </c>
      <c r="AA395" s="48">
        <v>38100000</v>
      </c>
      <c r="AB395" s="48"/>
      <c r="AC395" s="48"/>
      <c r="AD395" s="48"/>
      <c r="AE395" s="48">
        <v>28800000</v>
      </c>
      <c r="AF395" s="48"/>
      <c r="AG395" s="48">
        <v>39100000</v>
      </c>
      <c r="AH395" s="48">
        <v>597600000</v>
      </c>
      <c r="AI395" s="47">
        <v>478300000</v>
      </c>
      <c r="AJ395" s="65">
        <v>478300000</v>
      </c>
      <c r="AK395" s="53"/>
      <c r="AL395" s="47"/>
      <c r="AM395" s="65"/>
      <c r="AN395" s="65"/>
      <c r="AO395" s="53"/>
      <c r="AP395" s="47">
        <v>4944400000</v>
      </c>
      <c r="AQ395" s="65">
        <v>1345300000</v>
      </c>
      <c r="AR395" s="65">
        <v>3368700000</v>
      </c>
      <c r="AS395" s="65"/>
      <c r="AT395" s="65"/>
      <c r="AU395" s="65"/>
      <c r="AV395" s="65"/>
      <c r="AW395" s="65">
        <v>15900000</v>
      </c>
      <c r="AX395" s="65"/>
      <c r="AY395" s="65"/>
      <c r="AZ395" s="53">
        <v>214500000</v>
      </c>
      <c r="BA395" s="48">
        <v>5422700000</v>
      </c>
      <c r="BB395" s="48">
        <v>6020300000</v>
      </c>
      <c r="BC395" s="47">
        <v>228500000</v>
      </c>
      <c r="BD395" s="65"/>
      <c r="BE395" s="65">
        <v>3100000</v>
      </c>
      <c r="BF395" s="65"/>
      <c r="BG395" s="53">
        <v>225400000</v>
      </c>
      <c r="BH395" s="47">
        <v>724400000</v>
      </c>
      <c r="BI395" s="65"/>
      <c r="BJ395" s="65"/>
      <c r="BK395" s="53"/>
      <c r="BL395" s="47">
        <v>384700000</v>
      </c>
      <c r="BM395" s="65">
        <v>384700000</v>
      </c>
      <c r="BN395" s="65"/>
      <c r="BO395" s="65"/>
      <c r="BP395" s="65"/>
      <c r="BQ395" s="53"/>
      <c r="BR395" s="48">
        <v>1337600000</v>
      </c>
      <c r="BS395" s="47">
        <v>2284400000</v>
      </c>
      <c r="BT395" s="65"/>
      <c r="BU395" s="53"/>
      <c r="BV395" s="47">
        <v>472900000</v>
      </c>
      <c r="BW395" s="65"/>
      <c r="BX395" s="65"/>
      <c r="BY395" s="65"/>
      <c r="BZ395" s="65"/>
      <c r="CA395" s="65"/>
      <c r="CB395" s="65"/>
      <c r="CC395" s="65">
        <v>337800000</v>
      </c>
      <c r="CD395" s="65"/>
      <c r="CE395" s="65"/>
      <c r="CF395" s="53">
        <v>135100000</v>
      </c>
      <c r="CG395" s="48">
        <v>2757300000</v>
      </c>
      <c r="CH395" s="74">
        <v>4094900000</v>
      </c>
      <c r="CI395" s="48"/>
      <c r="CJ395" s="47">
        <v>2180200000</v>
      </c>
      <c r="CK395" s="65"/>
      <c r="CL395" s="65"/>
      <c r="CM395" s="53"/>
      <c r="CN395" s="38">
        <v>-3150500000</v>
      </c>
      <c r="CO395" s="65">
        <v>3308000000</v>
      </c>
      <c r="CP395" s="53">
        <v>-412300000</v>
      </c>
      <c r="CQ395" s="38">
        <v>1925400000</v>
      </c>
      <c r="CR395" s="65"/>
      <c r="CS395" s="51">
        <v>1925400000</v>
      </c>
      <c r="CT395" s="48">
        <v>6020300000</v>
      </c>
    </row>
    <row r="396" spans="1:98" x14ac:dyDescent="0.2">
      <c r="A396" s="63" t="s">
        <v>1201</v>
      </c>
      <c r="B396" s="63" t="s">
        <v>1202</v>
      </c>
      <c r="C396" s="63" t="str">
        <f>VLOOKUP(A396,'[1]S&amp;P 500 Wikipedia'!A:D,3,FALSE)</f>
        <v>Information Technology</v>
      </c>
      <c r="D396" s="63">
        <v>378234</v>
      </c>
      <c r="E396" s="63" t="s">
        <v>16</v>
      </c>
      <c r="F396" s="63">
        <v>2017</v>
      </c>
      <c r="G396" s="63" t="s">
        <v>17</v>
      </c>
      <c r="H396" s="64">
        <v>43100</v>
      </c>
      <c r="I396" s="64">
        <v>43147</v>
      </c>
      <c r="J396" s="64">
        <v>43216</v>
      </c>
      <c r="K396" s="63">
        <v>98159000</v>
      </c>
      <c r="L396" s="63">
        <v>124202000</v>
      </c>
      <c r="M396" s="63" t="s">
        <v>2630</v>
      </c>
      <c r="N396" s="47">
        <v>2414751000</v>
      </c>
      <c r="O396" s="65">
        <v>465851000</v>
      </c>
      <c r="P396" s="53">
        <v>1948900000</v>
      </c>
      <c r="Q396" s="47"/>
      <c r="R396" s="65"/>
      <c r="S396" s="53"/>
      <c r="T396" s="48"/>
      <c r="U396" s="47"/>
      <c r="V396" s="65"/>
      <c r="W396" s="65"/>
      <c r="X396" s="65"/>
      <c r="Y396" s="53"/>
      <c r="Z396" s="48">
        <v>31402000</v>
      </c>
      <c r="AA396" s="48"/>
      <c r="AB396" s="48"/>
      <c r="AC396" s="48"/>
      <c r="AD396" s="48"/>
      <c r="AE396" s="48"/>
      <c r="AF396" s="48"/>
      <c r="AG396" s="48">
        <v>31402000</v>
      </c>
      <c r="AH396" s="48">
        <v>2446153000</v>
      </c>
      <c r="AI396" s="47">
        <v>263513000</v>
      </c>
      <c r="AJ396" s="65"/>
      <c r="AK396" s="53"/>
      <c r="AL396" s="47"/>
      <c r="AM396" s="65"/>
      <c r="AN396" s="65"/>
      <c r="AO396" s="53"/>
      <c r="AP396" s="47">
        <v>231522000</v>
      </c>
      <c r="AQ396" s="65"/>
      <c r="AR396" s="65">
        <v>52527000</v>
      </c>
      <c r="AS396" s="65"/>
      <c r="AT396" s="65"/>
      <c r="AU396" s="65">
        <v>15392000</v>
      </c>
      <c r="AV396" s="65"/>
      <c r="AW396" s="65"/>
      <c r="AX396" s="65"/>
      <c r="AY396" s="65"/>
      <c r="AZ396" s="53">
        <v>163603000</v>
      </c>
      <c r="BA396" s="48">
        <v>495035000</v>
      </c>
      <c r="BB396" s="48">
        <v>2941188000</v>
      </c>
      <c r="BC396" s="47">
        <v>219603000</v>
      </c>
      <c r="BD396" s="65"/>
      <c r="BE396" s="65"/>
      <c r="BF396" s="65"/>
      <c r="BG396" s="53"/>
      <c r="BH396" s="47">
        <v>627616000</v>
      </c>
      <c r="BI396" s="65"/>
      <c r="BJ396" s="65"/>
      <c r="BK396" s="53"/>
      <c r="BL396" s="47">
        <v>713309000</v>
      </c>
      <c r="BM396" s="65">
        <v>713309000</v>
      </c>
      <c r="BN396" s="65"/>
      <c r="BO396" s="65"/>
      <c r="BP396" s="65"/>
      <c r="BQ396" s="53"/>
      <c r="BR396" s="48">
        <v>1560528000</v>
      </c>
      <c r="BS396" s="47">
        <v>1782529000</v>
      </c>
      <c r="BT396" s="65">
        <v>1782529000</v>
      </c>
      <c r="BU396" s="53"/>
      <c r="BV396" s="47">
        <v>858402000</v>
      </c>
      <c r="BW396" s="65"/>
      <c r="BX396" s="65"/>
      <c r="BY396" s="65"/>
      <c r="BZ396" s="65"/>
      <c r="CA396" s="65"/>
      <c r="CB396" s="65">
        <v>286097000</v>
      </c>
      <c r="CC396" s="65">
        <v>444108000</v>
      </c>
      <c r="CD396" s="65"/>
      <c r="CE396" s="65"/>
      <c r="CF396" s="53">
        <v>128197000</v>
      </c>
      <c r="CG396" s="48">
        <v>2640931000</v>
      </c>
      <c r="CH396" s="74">
        <v>4201459000</v>
      </c>
      <c r="CI396" s="48">
        <v>0</v>
      </c>
      <c r="CJ396" s="47">
        <v>16437460000</v>
      </c>
      <c r="CK396" s="65">
        <v>325000</v>
      </c>
      <c r="CL396" s="65">
        <v>16437135000</v>
      </c>
      <c r="CM396" s="53"/>
      <c r="CN396" s="38"/>
      <c r="CO396" s="65">
        <v>-17694790000</v>
      </c>
      <c r="CP396" s="53">
        <v>-2941000</v>
      </c>
      <c r="CQ396" s="38">
        <v>-1260271000</v>
      </c>
      <c r="CR396" s="65"/>
      <c r="CS396" s="51">
        <v>-1260271000</v>
      </c>
      <c r="CT396" s="48">
        <v>2941188000</v>
      </c>
    </row>
    <row r="397" spans="1:98" x14ac:dyDescent="0.2">
      <c r="A397" s="63" t="s">
        <v>1210</v>
      </c>
      <c r="B397" s="63" t="s">
        <v>1211</v>
      </c>
      <c r="C397" s="63" t="str">
        <f>VLOOKUP(A397,'[1]S&amp;P 500 Wikipedia'!A:D,3,FALSE)</f>
        <v>Health Care</v>
      </c>
      <c r="D397" s="63">
        <v>344083</v>
      </c>
      <c r="E397" s="63" t="s">
        <v>16</v>
      </c>
      <c r="F397" s="63">
        <v>2017</v>
      </c>
      <c r="G397" s="63" t="s">
        <v>17</v>
      </c>
      <c r="H397" s="64">
        <v>43100</v>
      </c>
      <c r="I397" s="64">
        <v>43146</v>
      </c>
      <c r="J397" s="64">
        <v>43398</v>
      </c>
      <c r="K397" s="63">
        <v>251619000</v>
      </c>
      <c r="L397" s="63">
        <v>262297000</v>
      </c>
      <c r="M397" s="63" t="s">
        <v>2631</v>
      </c>
      <c r="N397" s="47">
        <v>2088666000</v>
      </c>
      <c r="O397" s="65">
        <v>1665412000</v>
      </c>
      <c r="P397" s="53">
        <v>423254000</v>
      </c>
      <c r="Q397" s="47">
        <v>281343000</v>
      </c>
      <c r="R397" s="65">
        <v>281343000</v>
      </c>
      <c r="S397" s="53"/>
      <c r="T397" s="48"/>
      <c r="U397" s="47">
        <v>111830000</v>
      </c>
      <c r="V397" s="65"/>
      <c r="W397" s="65"/>
      <c r="X397" s="65"/>
      <c r="Y397" s="53"/>
      <c r="Z397" s="48">
        <v>167124000</v>
      </c>
      <c r="AA397" s="48">
        <v>165635000</v>
      </c>
      <c r="AB397" s="48"/>
      <c r="AC397" s="48"/>
      <c r="AD397" s="48"/>
      <c r="AE397" s="48"/>
      <c r="AF397" s="48"/>
      <c r="AG397" s="48">
        <v>1489000</v>
      </c>
      <c r="AH397" s="48">
        <v>2648963000</v>
      </c>
      <c r="AI397" s="47">
        <v>789437000</v>
      </c>
      <c r="AJ397" s="65"/>
      <c r="AK397" s="53"/>
      <c r="AL397" s="47"/>
      <c r="AM397" s="65"/>
      <c r="AN397" s="65"/>
      <c r="AO397" s="53"/>
      <c r="AP397" s="47">
        <v>107614000</v>
      </c>
      <c r="AQ397" s="65"/>
      <c r="AR397" s="65">
        <v>50384000</v>
      </c>
      <c r="AS397" s="65"/>
      <c r="AT397" s="65"/>
      <c r="AU397" s="65"/>
      <c r="AV397" s="65"/>
      <c r="AW397" s="65"/>
      <c r="AX397" s="65"/>
      <c r="AY397" s="65"/>
      <c r="AZ397" s="53">
        <v>57230000</v>
      </c>
      <c r="BA397" s="48">
        <v>897051000</v>
      </c>
      <c r="BB397" s="48">
        <v>3546014000</v>
      </c>
      <c r="BC397" s="47">
        <v>517955000</v>
      </c>
      <c r="BD397" s="65">
        <v>73994000</v>
      </c>
      <c r="BE397" s="65"/>
      <c r="BF397" s="65"/>
      <c r="BG397" s="53">
        <v>443961000</v>
      </c>
      <c r="BH397" s="47">
        <v>22531000</v>
      </c>
      <c r="BI397" s="65"/>
      <c r="BJ397" s="65"/>
      <c r="BK397" s="53"/>
      <c r="BL397" s="47">
        <v>266774000</v>
      </c>
      <c r="BM397" s="65"/>
      <c r="BN397" s="65"/>
      <c r="BO397" s="65"/>
      <c r="BP397" s="65"/>
      <c r="BQ397" s="53">
        <v>266774000</v>
      </c>
      <c r="BR397" s="48">
        <v>807260000</v>
      </c>
      <c r="BS397" s="47">
        <v>20496000</v>
      </c>
      <c r="BT397" s="65"/>
      <c r="BU397" s="53"/>
      <c r="BV397" s="47">
        <v>675952000</v>
      </c>
      <c r="BW397" s="65"/>
      <c r="BX397" s="65"/>
      <c r="BY397" s="65"/>
      <c r="BZ397" s="65"/>
      <c r="CA397" s="65"/>
      <c r="CB397" s="65"/>
      <c r="CC397" s="65">
        <v>6341000</v>
      </c>
      <c r="CD397" s="65"/>
      <c r="CE397" s="65"/>
      <c r="CF397" s="53">
        <v>669611000</v>
      </c>
      <c r="CG397" s="48">
        <v>696448000</v>
      </c>
      <c r="CH397" s="74">
        <v>1503708000</v>
      </c>
      <c r="CI397" s="48">
        <v>0</v>
      </c>
      <c r="CJ397" s="47">
        <v>7159874000</v>
      </c>
      <c r="CK397" s="65"/>
      <c r="CL397" s="65"/>
      <c r="CM397" s="53"/>
      <c r="CN397" s="38"/>
      <c r="CO397" s="65">
        <v>-5119723000</v>
      </c>
      <c r="CP397" s="53">
        <v>-11572000</v>
      </c>
      <c r="CQ397" s="38">
        <v>2028579000</v>
      </c>
      <c r="CR397" s="65">
        <v>13727000</v>
      </c>
      <c r="CS397" s="51">
        <v>2042306000</v>
      </c>
      <c r="CT397" s="48">
        <v>3546014000</v>
      </c>
    </row>
    <row r="398" spans="1:98" x14ac:dyDescent="0.2">
      <c r="A398" s="63" t="s">
        <v>1198</v>
      </c>
      <c r="B398" s="63" t="s">
        <v>1199</v>
      </c>
      <c r="C398" s="63" t="str">
        <f>VLOOKUP(A398,'[1]S&amp;P 500 Wikipedia'!A:D,3,FALSE)</f>
        <v>Real Estate</v>
      </c>
      <c r="D398" s="63">
        <v>398980</v>
      </c>
      <c r="E398" s="63" t="s">
        <v>16</v>
      </c>
      <c r="F398" s="63">
        <v>2017</v>
      </c>
      <c r="G398" s="63" t="s">
        <v>17</v>
      </c>
      <c r="H398" s="64">
        <v>43100</v>
      </c>
      <c r="I398" s="64">
        <v>43140</v>
      </c>
      <c r="J398" s="64">
        <v>43140</v>
      </c>
      <c r="K398" s="63">
        <v>355941000</v>
      </c>
      <c r="L398" s="63">
        <v>359048000</v>
      </c>
      <c r="M398" s="63" t="s">
        <v>2376</v>
      </c>
      <c r="N398" s="47">
        <v>81355000</v>
      </c>
      <c r="O398" s="65">
        <v>81355000</v>
      </c>
      <c r="P398" s="53"/>
      <c r="Q398" s="47"/>
      <c r="R398" s="65"/>
      <c r="S398" s="53"/>
      <c r="T398" s="48"/>
      <c r="U398" s="47"/>
      <c r="V398" s="65"/>
      <c r="W398" s="65"/>
      <c r="X398" s="65"/>
      <c r="Y398" s="53"/>
      <c r="Z398" s="48">
        <v>207222000</v>
      </c>
      <c r="AA398" s="48"/>
      <c r="AB398" s="48"/>
      <c r="AC398" s="48">
        <v>100324000</v>
      </c>
      <c r="AD398" s="48"/>
      <c r="AE398" s="48"/>
      <c r="AF398" s="48"/>
      <c r="AG398" s="48">
        <v>106898000</v>
      </c>
      <c r="AH398" s="48">
        <v>288577000</v>
      </c>
      <c r="AI398" s="47">
        <v>20588380000</v>
      </c>
      <c r="AJ398" s="65">
        <v>26205833000</v>
      </c>
      <c r="AK398" s="53">
        <v>-5617453000</v>
      </c>
      <c r="AL398" s="47">
        <v>1346359000</v>
      </c>
      <c r="AM398" s="65"/>
      <c r="AN398" s="65"/>
      <c r="AO398" s="53">
        <v>1346359000</v>
      </c>
      <c r="AP398" s="47">
        <v>1731225000</v>
      </c>
      <c r="AQ398" s="65"/>
      <c r="AR398" s="65">
        <v>1034641000</v>
      </c>
      <c r="AS398" s="65"/>
      <c r="AT398" s="65"/>
      <c r="AU398" s="65"/>
      <c r="AV398" s="65"/>
      <c r="AW398" s="65"/>
      <c r="AX398" s="65"/>
      <c r="AY398" s="65">
        <v>123639000</v>
      </c>
      <c r="AZ398" s="53">
        <v>572945000</v>
      </c>
      <c r="BA398" s="48">
        <v>23665964000</v>
      </c>
      <c r="BB398" s="48">
        <v>23954541000</v>
      </c>
      <c r="BC398" s="47">
        <v>1276510000</v>
      </c>
      <c r="BD398" s="65">
        <v>1182552000</v>
      </c>
      <c r="BE398" s="65"/>
      <c r="BF398" s="65">
        <v>93958000</v>
      </c>
      <c r="BG398" s="53"/>
      <c r="BH398" s="47"/>
      <c r="BI398" s="65"/>
      <c r="BJ398" s="65"/>
      <c r="BK398" s="53"/>
      <c r="BL398" s="47">
        <v>61202000</v>
      </c>
      <c r="BM398" s="65"/>
      <c r="BN398" s="65"/>
      <c r="BO398" s="65"/>
      <c r="BP398" s="65"/>
      <c r="BQ398" s="53">
        <v>61202000</v>
      </c>
      <c r="BR398" s="48">
        <v>1337712000</v>
      </c>
      <c r="BS398" s="47">
        <v>11276062000</v>
      </c>
      <c r="BT398" s="65"/>
      <c r="BU398" s="53"/>
      <c r="BV398" s="47">
        <v>250092000</v>
      </c>
      <c r="BW398" s="65"/>
      <c r="BX398" s="65"/>
      <c r="BY398" s="65"/>
      <c r="BZ398" s="65"/>
      <c r="CA398" s="65"/>
      <c r="CB398" s="65"/>
      <c r="CC398" s="65">
        <v>250092000</v>
      </c>
      <c r="CD398" s="65"/>
      <c r="CE398" s="65"/>
      <c r="CF398" s="53">
        <v>0</v>
      </c>
      <c r="CG398" s="48">
        <v>11526154000</v>
      </c>
      <c r="CH398" s="74">
        <v>12863866000</v>
      </c>
      <c r="CI398" s="48">
        <v>0</v>
      </c>
      <c r="CJ398" s="47">
        <v>13142086000</v>
      </c>
      <c r="CK398" s="65">
        <v>89029000</v>
      </c>
      <c r="CL398" s="65">
        <v>13053057000</v>
      </c>
      <c r="CM398" s="53"/>
      <c r="CN398" s="38">
        <v>-42000</v>
      </c>
      <c r="CO398" s="65">
        <v>-2240698000</v>
      </c>
      <c r="CP398" s="53">
        <v>-35120000</v>
      </c>
      <c r="CQ398" s="38">
        <v>10866226000</v>
      </c>
      <c r="CR398" s="65">
        <v>224449000</v>
      </c>
      <c r="CS398" s="51">
        <v>11090675000</v>
      </c>
      <c r="CT398" s="48">
        <v>23954541000</v>
      </c>
    </row>
    <row r="399" spans="1:98" x14ac:dyDescent="0.2">
      <c r="A399" s="63" t="s">
        <v>1207</v>
      </c>
      <c r="B399" s="63" t="s">
        <v>1208</v>
      </c>
      <c r="C399" s="63" t="str">
        <f>VLOOKUP(A399,'[1]S&amp;P 500 Wikipedia'!A:D,3,FALSE)</f>
        <v>Communication Services</v>
      </c>
      <c r="D399" s="63">
        <v>101219</v>
      </c>
      <c r="E399" s="63" t="s">
        <v>16</v>
      </c>
      <c r="F399" s="63">
        <v>2017</v>
      </c>
      <c r="G399" s="63" t="s">
        <v>17</v>
      </c>
      <c r="H399" s="64">
        <v>43100</v>
      </c>
      <c r="I399" s="64">
        <v>43154</v>
      </c>
      <c r="J399" s="64">
        <v>43154</v>
      </c>
      <c r="K399" s="63">
        <v>4088000000</v>
      </c>
      <c r="L399" s="63">
        <v>4093000000</v>
      </c>
      <c r="M399" s="63" t="s">
        <v>2377</v>
      </c>
      <c r="N399" s="47">
        <v>2079000000</v>
      </c>
      <c r="O399" s="65">
        <v>2079000000</v>
      </c>
      <c r="P399" s="53"/>
      <c r="Q399" s="47">
        <v>23493000000</v>
      </c>
      <c r="R399" s="65">
        <v>23493000000</v>
      </c>
      <c r="S399" s="53"/>
      <c r="T399" s="48"/>
      <c r="U399" s="47">
        <v>1034000000</v>
      </c>
      <c r="V399" s="65"/>
      <c r="W399" s="65"/>
      <c r="X399" s="65"/>
      <c r="Y399" s="53"/>
      <c r="Z399" s="48">
        <v>3307000000</v>
      </c>
      <c r="AA399" s="48">
        <v>3307000000</v>
      </c>
      <c r="AB399" s="48"/>
      <c r="AC399" s="48">
        <v>0</v>
      </c>
      <c r="AD399" s="48"/>
      <c r="AE399" s="48"/>
      <c r="AF399" s="48"/>
      <c r="AG399" s="48"/>
      <c r="AH399" s="48">
        <v>29913000000</v>
      </c>
      <c r="AI399" s="47">
        <v>88568000000</v>
      </c>
      <c r="AJ399" s="65">
        <v>246498000000</v>
      </c>
      <c r="AK399" s="53">
        <v>-157930000000</v>
      </c>
      <c r="AL399" s="47"/>
      <c r="AM399" s="65"/>
      <c r="AN399" s="65"/>
      <c r="AO399" s="53"/>
      <c r="AP399" s="47">
        <v>138662000000</v>
      </c>
      <c r="AQ399" s="65"/>
      <c r="AR399" s="65">
        <v>29172000000</v>
      </c>
      <c r="AS399" s="65">
        <v>10247000000</v>
      </c>
      <c r="AT399" s="65"/>
      <c r="AU399" s="65"/>
      <c r="AV399" s="65"/>
      <c r="AW399" s="65"/>
      <c r="AX399" s="65"/>
      <c r="AY399" s="65">
        <v>1039000000</v>
      </c>
      <c r="AZ399" s="53">
        <v>98204000000</v>
      </c>
      <c r="BA399" s="48">
        <v>227230000000</v>
      </c>
      <c r="BB399" s="48">
        <v>257143000000</v>
      </c>
      <c r="BC399" s="47">
        <v>21232000000</v>
      </c>
      <c r="BD399" s="65"/>
      <c r="BE399" s="65"/>
      <c r="BF399" s="65"/>
      <c r="BG399" s="53"/>
      <c r="BH399" s="47">
        <v>3453000000</v>
      </c>
      <c r="BI399" s="65"/>
      <c r="BJ399" s="65"/>
      <c r="BK399" s="53"/>
      <c r="BL399" s="47">
        <v>8352000000</v>
      </c>
      <c r="BM399" s="65"/>
      <c r="BN399" s="65"/>
      <c r="BO399" s="65"/>
      <c r="BP399" s="65"/>
      <c r="BQ399" s="53">
        <v>8352000000</v>
      </c>
      <c r="BR399" s="48">
        <v>33037000000</v>
      </c>
      <c r="BS399" s="47">
        <v>113642000000</v>
      </c>
      <c r="BT399" s="65"/>
      <c r="BU399" s="53"/>
      <c r="BV399" s="47">
        <v>66193000000</v>
      </c>
      <c r="BW399" s="65"/>
      <c r="BX399" s="65">
        <v>22112000000</v>
      </c>
      <c r="BY399" s="65"/>
      <c r="BZ399" s="65"/>
      <c r="CA399" s="65"/>
      <c r="CB399" s="65"/>
      <c r="CC399" s="65">
        <v>31232000000</v>
      </c>
      <c r="CD399" s="65"/>
      <c r="CE399" s="65"/>
      <c r="CF399" s="53">
        <v>12849000000</v>
      </c>
      <c r="CG399" s="48">
        <v>179835000000</v>
      </c>
      <c r="CH399" s="74">
        <v>212872000000</v>
      </c>
      <c r="CI399" s="48">
        <v>0</v>
      </c>
      <c r="CJ399" s="47">
        <v>11525000000</v>
      </c>
      <c r="CK399" s="65"/>
      <c r="CL399" s="65"/>
      <c r="CM399" s="53"/>
      <c r="CN399" s="38">
        <v>-7139000000</v>
      </c>
      <c r="CO399" s="65">
        <v>35635000000</v>
      </c>
      <c r="CP399" s="53">
        <v>2659000000</v>
      </c>
      <c r="CQ399" s="38">
        <v>42680000000</v>
      </c>
      <c r="CR399" s="65">
        <v>1591000000</v>
      </c>
      <c r="CS399" s="51">
        <v>44271000000</v>
      </c>
      <c r="CT399" s="48">
        <v>257143000000</v>
      </c>
    </row>
    <row r="400" spans="1:98" x14ac:dyDescent="0.2">
      <c r="A400" s="63" t="s">
        <v>1225</v>
      </c>
      <c r="B400" s="63" t="s">
        <v>1226</v>
      </c>
      <c r="C400" s="63" t="str">
        <f>VLOOKUP(A400,'[1]S&amp;P 500 Wikipedia'!A:D,3,FALSE)</f>
        <v>Industrials</v>
      </c>
      <c r="D400" s="63">
        <v>749129</v>
      </c>
      <c r="E400" s="63" t="s">
        <v>16</v>
      </c>
      <c r="F400" s="63">
        <v>2017</v>
      </c>
      <c r="G400" s="63" t="s">
        <v>17</v>
      </c>
      <c r="H400" s="64">
        <v>43100</v>
      </c>
      <c r="I400" s="64">
        <v>43157</v>
      </c>
      <c r="J400" s="64">
        <v>43312</v>
      </c>
      <c r="K400" s="63">
        <v>95219000</v>
      </c>
      <c r="L400" s="63">
        <v>95909000</v>
      </c>
      <c r="M400" s="63" t="s">
        <v>2632</v>
      </c>
      <c r="N400" s="47">
        <v>233401000</v>
      </c>
      <c r="O400" s="65">
        <v>233401000</v>
      </c>
      <c r="P400" s="53"/>
      <c r="Q400" s="47">
        <v>800619000</v>
      </c>
      <c r="R400" s="65">
        <v>800619000</v>
      </c>
      <c r="S400" s="53"/>
      <c r="T400" s="48"/>
      <c r="U400" s="47">
        <v>742634000</v>
      </c>
      <c r="V400" s="65"/>
      <c r="W400" s="65"/>
      <c r="X400" s="65"/>
      <c r="Y400" s="53"/>
      <c r="Z400" s="48">
        <v>488459000</v>
      </c>
      <c r="AA400" s="48"/>
      <c r="AB400" s="48"/>
      <c r="AC400" s="48"/>
      <c r="AD400" s="48"/>
      <c r="AE400" s="48"/>
      <c r="AF400" s="48"/>
      <c r="AG400" s="48">
        <v>488459000</v>
      </c>
      <c r="AH400" s="48">
        <v>2265113000</v>
      </c>
      <c r="AI400" s="47">
        <v>573972000</v>
      </c>
      <c r="AJ400" s="65">
        <v>1026046000</v>
      </c>
      <c r="AK400" s="53">
        <v>-452074000</v>
      </c>
      <c r="AL400" s="47"/>
      <c r="AM400" s="65"/>
      <c r="AN400" s="65"/>
      <c r="AO400" s="53"/>
      <c r="AP400" s="47">
        <v>3740895000</v>
      </c>
      <c r="AQ400" s="65"/>
      <c r="AR400" s="65">
        <v>2460103000</v>
      </c>
      <c r="AS400" s="65">
        <v>1204432000</v>
      </c>
      <c r="AT400" s="65"/>
      <c r="AU400" s="65"/>
      <c r="AV400" s="65"/>
      <c r="AW400" s="65"/>
      <c r="AX400" s="65"/>
      <c r="AY400" s="65"/>
      <c r="AZ400" s="53">
        <v>76360000</v>
      </c>
      <c r="BA400" s="48">
        <v>4314867000</v>
      </c>
      <c r="BB400" s="48">
        <v>6579980000</v>
      </c>
      <c r="BC400" s="47">
        <v>1156389000</v>
      </c>
      <c r="BD400" s="65">
        <v>552525000</v>
      </c>
      <c r="BE400" s="65"/>
      <c r="BF400" s="65"/>
      <c r="BG400" s="53">
        <v>603864000</v>
      </c>
      <c r="BH400" s="47">
        <v>47225000</v>
      </c>
      <c r="BI400" s="65"/>
      <c r="BJ400" s="65"/>
      <c r="BK400" s="53"/>
      <c r="BL400" s="47">
        <v>369716000</v>
      </c>
      <c r="BM400" s="65"/>
      <c r="BN400" s="65"/>
      <c r="BO400" s="65"/>
      <c r="BP400" s="65"/>
      <c r="BQ400" s="53">
        <v>369716000</v>
      </c>
      <c r="BR400" s="48">
        <v>1573330000</v>
      </c>
      <c r="BS400" s="47">
        <v>1823303000</v>
      </c>
      <c r="BT400" s="65"/>
      <c r="BU400" s="53"/>
      <c r="BV400" s="47">
        <v>354815000</v>
      </c>
      <c r="BW400" s="65"/>
      <c r="BX400" s="65">
        <v>103734000</v>
      </c>
      <c r="BY400" s="65"/>
      <c r="BZ400" s="65"/>
      <c r="CA400" s="65"/>
      <c r="CB400" s="65"/>
      <c r="CC400" s="65">
        <v>175902000</v>
      </c>
      <c r="CD400" s="65"/>
      <c r="CE400" s="65"/>
      <c r="CF400" s="53">
        <v>75179000</v>
      </c>
      <c r="CG400" s="48">
        <v>2178118000</v>
      </c>
      <c r="CH400" s="74">
        <v>3751448000</v>
      </c>
      <c r="CI400" s="48">
        <v>0</v>
      </c>
      <c r="CJ400" s="47">
        <v>907939000</v>
      </c>
      <c r="CK400" s="65"/>
      <c r="CL400" s="65"/>
      <c r="CM400" s="53"/>
      <c r="CN400" s="38">
        <v>-827379000</v>
      </c>
      <c r="CO400" s="65">
        <v>2773300000</v>
      </c>
      <c r="CP400" s="53">
        <v>-44992000</v>
      </c>
      <c r="CQ400" s="38">
        <v>2808868000</v>
      </c>
      <c r="CR400" s="65">
        <v>19664000</v>
      </c>
      <c r="CS400" s="51">
        <v>2828532000</v>
      </c>
      <c r="CT400" s="48">
        <v>6579980000</v>
      </c>
    </row>
    <row r="401" spans="1:98" x14ac:dyDescent="0.2">
      <c r="A401" s="63" t="s">
        <v>1237</v>
      </c>
      <c r="B401" s="63" t="s">
        <v>1238</v>
      </c>
      <c r="C401" s="63" t="str">
        <f>VLOOKUP(A401,'[1]S&amp;P 500 Wikipedia'!A:D,3,FALSE)</f>
        <v>Health Care</v>
      </c>
      <c r="D401" s="63">
        <v>378240</v>
      </c>
      <c r="E401" s="63" t="s">
        <v>16</v>
      </c>
      <c r="F401" s="63">
        <v>2017</v>
      </c>
      <c r="G401" s="63" t="s">
        <v>17</v>
      </c>
      <c r="H401" s="64">
        <v>43100</v>
      </c>
      <c r="I401" s="64">
        <v>43158</v>
      </c>
      <c r="J401" s="64">
        <v>43525</v>
      </c>
      <c r="K401" s="63">
        <v>79408000</v>
      </c>
      <c r="L401" s="63">
        <v>80370000</v>
      </c>
      <c r="M401" s="63" t="s">
        <v>1867</v>
      </c>
      <c r="N401" s="47">
        <v>3393701000</v>
      </c>
      <c r="O401" s="65">
        <v>642319000</v>
      </c>
      <c r="P401" s="53">
        <v>2751382000</v>
      </c>
      <c r="Q401" s="47">
        <v>533825000</v>
      </c>
      <c r="R401" s="65">
        <v>533825000</v>
      </c>
      <c r="S401" s="53"/>
      <c r="T401" s="48"/>
      <c r="U401" s="47">
        <v>270294000</v>
      </c>
      <c r="V401" s="65"/>
      <c r="W401" s="65"/>
      <c r="X401" s="65"/>
      <c r="Y401" s="53"/>
      <c r="Z401" s="48">
        <v>72314000</v>
      </c>
      <c r="AA401" s="48"/>
      <c r="AB401" s="48"/>
      <c r="AC401" s="48"/>
      <c r="AD401" s="48"/>
      <c r="AE401" s="48"/>
      <c r="AF401" s="48"/>
      <c r="AG401" s="48">
        <v>72314000</v>
      </c>
      <c r="AH401" s="48">
        <v>4270134000</v>
      </c>
      <c r="AI401" s="47">
        <v>349278000</v>
      </c>
      <c r="AJ401" s="65"/>
      <c r="AK401" s="53"/>
      <c r="AL401" s="47"/>
      <c r="AM401" s="65"/>
      <c r="AN401" s="65"/>
      <c r="AO401" s="53"/>
      <c r="AP401" s="47">
        <v>704942000</v>
      </c>
      <c r="AQ401" s="65">
        <v>228395000</v>
      </c>
      <c r="AR401" s="65">
        <v>359819000</v>
      </c>
      <c r="AS401" s="65"/>
      <c r="AT401" s="65"/>
      <c r="AU401" s="65"/>
      <c r="AV401" s="65"/>
      <c r="AW401" s="65"/>
      <c r="AX401" s="65"/>
      <c r="AY401" s="65"/>
      <c r="AZ401" s="53">
        <v>116728000</v>
      </c>
      <c r="BA401" s="48">
        <v>1054220000</v>
      </c>
      <c r="BB401" s="48">
        <v>5324354000</v>
      </c>
      <c r="BC401" s="47">
        <v>219595000</v>
      </c>
      <c r="BD401" s="65">
        <v>64537000</v>
      </c>
      <c r="BE401" s="65">
        <v>73008000</v>
      </c>
      <c r="BF401" s="65"/>
      <c r="BG401" s="53">
        <v>82050000</v>
      </c>
      <c r="BH401" s="47">
        <v>100273000</v>
      </c>
      <c r="BI401" s="65"/>
      <c r="BJ401" s="65"/>
      <c r="BK401" s="53"/>
      <c r="BL401" s="47">
        <v>286289000</v>
      </c>
      <c r="BM401" s="65">
        <v>166840000</v>
      </c>
      <c r="BN401" s="65"/>
      <c r="BO401" s="65"/>
      <c r="BP401" s="65"/>
      <c r="BQ401" s="53">
        <v>119449000</v>
      </c>
      <c r="BR401" s="48">
        <v>606157000</v>
      </c>
      <c r="BS401" s="47">
        <v>1897501000</v>
      </c>
      <c r="BT401" s="65"/>
      <c r="BU401" s="53"/>
      <c r="BV401" s="47">
        <v>586908000</v>
      </c>
      <c r="BW401" s="65"/>
      <c r="BX401" s="65">
        <v>67334000</v>
      </c>
      <c r="BY401" s="65"/>
      <c r="BZ401" s="65"/>
      <c r="CA401" s="65"/>
      <c r="CB401" s="65"/>
      <c r="CC401" s="65"/>
      <c r="CD401" s="65"/>
      <c r="CE401" s="65"/>
      <c r="CF401" s="53">
        <v>519574000</v>
      </c>
      <c r="CG401" s="48">
        <v>2484409000</v>
      </c>
      <c r="CH401" s="74">
        <v>3090566000</v>
      </c>
      <c r="CI401" s="48">
        <v>0</v>
      </c>
      <c r="CJ401" s="47">
        <v>1746686000</v>
      </c>
      <c r="CK401" s="65"/>
      <c r="CL401" s="65"/>
      <c r="CM401" s="53"/>
      <c r="CN401" s="38">
        <v>-4808211000</v>
      </c>
      <c r="CO401" s="65">
        <v>5405380000</v>
      </c>
      <c r="CP401" s="53">
        <v>-110067000</v>
      </c>
      <c r="CQ401" s="38">
        <v>2233788000</v>
      </c>
      <c r="CR401" s="65"/>
      <c r="CS401" s="51">
        <v>2233788000</v>
      </c>
      <c r="CT401" s="48">
        <v>5324354000</v>
      </c>
    </row>
    <row r="402" spans="1:98" x14ac:dyDescent="0.2">
      <c r="A402" s="63" t="s">
        <v>1228</v>
      </c>
      <c r="B402" s="63" t="s">
        <v>1229</v>
      </c>
      <c r="C402" s="63" t="str">
        <f>VLOOKUP(A402,'[1]S&amp;P 500 Wikipedia'!A:D,3,FALSE)</f>
        <v>Consumer Staples</v>
      </c>
      <c r="D402" s="63">
        <v>87466</v>
      </c>
      <c r="E402" s="63" t="s">
        <v>16</v>
      </c>
      <c r="F402" s="63">
        <v>2017</v>
      </c>
      <c r="G402" s="63" t="s">
        <v>17</v>
      </c>
      <c r="H402" s="64">
        <v>42978</v>
      </c>
      <c r="I402" s="64">
        <v>43033</v>
      </c>
      <c r="J402" s="64">
        <v>43279</v>
      </c>
      <c r="K402" s="63">
        <v>1055100000</v>
      </c>
      <c r="L402" s="63">
        <v>1057600000</v>
      </c>
      <c r="M402" s="63" t="s">
        <v>2633</v>
      </c>
      <c r="N402" s="47">
        <v>3301000000</v>
      </c>
      <c r="O402" s="65">
        <v>3301000000</v>
      </c>
      <c r="P402" s="53"/>
      <c r="Q402" s="47">
        <v>6528000000</v>
      </c>
      <c r="R402" s="65">
        <v>6528000000</v>
      </c>
      <c r="S402" s="53"/>
      <c r="T402" s="48"/>
      <c r="U402" s="47">
        <v>8899000000</v>
      </c>
      <c r="V402" s="65"/>
      <c r="W402" s="65"/>
      <c r="X402" s="65"/>
      <c r="Y402" s="53"/>
      <c r="Z402" s="48">
        <v>1025000000</v>
      </c>
      <c r="AA402" s="48"/>
      <c r="AB402" s="48"/>
      <c r="AC402" s="48"/>
      <c r="AD402" s="48"/>
      <c r="AE402" s="48"/>
      <c r="AF402" s="48"/>
      <c r="AG402" s="48">
        <v>1025000000</v>
      </c>
      <c r="AH402" s="48">
        <v>19753000000</v>
      </c>
      <c r="AI402" s="47">
        <v>13642000000</v>
      </c>
      <c r="AJ402" s="65"/>
      <c r="AK402" s="53"/>
      <c r="AL402" s="47">
        <v>6320000000</v>
      </c>
      <c r="AM402" s="65"/>
      <c r="AN402" s="65"/>
      <c r="AO402" s="53"/>
      <c r="AP402" s="47">
        <v>26294000000</v>
      </c>
      <c r="AQ402" s="65">
        <v>10156000000</v>
      </c>
      <c r="AR402" s="65">
        <v>15632000000</v>
      </c>
      <c r="AS402" s="65"/>
      <c r="AT402" s="65"/>
      <c r="AU402" s="65"/>
      <c r="AV402" s="65"/>
      <c r="AW402" s="65"/>
      <c r="AX402" s="65"/>
      <c r="AY402" s="65"/>
      <c r="AZ402" s="53">
        <v>506000000</v>
      </c>
      <c r="BA402" s="48">
        <v>46256000000</v>
      </c>
      <c r="BB402" s="48">
        <v>66009000000</v>
      </c>
      <c r="BC402" s="47">
        <v>17967000000</v>
      </c>
      <c r="BD402" s="65">
        <v>12494000000</v>
      </c>
      <c r="BE402" s="65"/>
      <c r="BF402" s="65"/>
      <c r="BG402" s="53">
        <v>5473000000</v>
      </c>
      <c r="BH402" s="47">
        <v>251000000</v>
      </c>
      <c r="BI402" s="65"/>
      <c r="BJ402" s="65"/>
      <c r="BK402" s="53"/>
      <c r="BL402" s="47">
        <v>329000000</v>
      </c>
      <c r="BM402" s="65"/>
      <c r="BN402" s="65"/>
      <c r="BO402" s="65">
        <v>329000000</v>
      </c>
      <c r="BP402" s="65"/>
      <c r="BQ402" s="53"/>
      <c r="BR402" s="48">
        <v>18547000000</v>
      </c>
      <c r="BS402" s="47">
        <v>12684000000</v>
      </c>
      <c r="BT402" s="65"/>
      <c r="BU402" s="53"/>
      <c r="BV402" s="47">
        <v>6504000000</v>
      </c>
      <c r="BW402" s="65"/>
      <c r="BX402" s="65"/>
      <c r="BY402" s="65"/>
      <c r="BZ402" s="65"/>
      <c r="CA402" s="65"/>
      <c r="CB402" s="65"/>
      <c r="CC402" s="65">
        <v>2281000000</v>
      </c>
      <c r="CD402" s="65"/>
      <c r="CE402" s="65"/>
      <c r="CF402" s="53">
        <v>4223000000</v>
      </c>
      <c r="CG402" s="48">
        <v>19188000000</v>
      </c>
      <c r="CH402" s="74">
        <v>37735000000</v>
      </c>
      <c r="CI402" s="48">
        <v>0</v>
      </c>
      <c r="CJ402" s="47">
        <v>10351000000</v>
      </c>
      <c r="CK402" s="65"/>
      <c r="CL402" s="65"/>
      <c r="CM402" s="53"/>
      <c r="CN402" s="38">
        <v>-9971000000</v>
      </c>
      <c r="CO402" s="65">
        <v>30137000000</v>
      </c>
      <c r="CP402" s="53">
        <v>-3051000000</v>
      </c>
      <c r="CQ402" s="38">
        <v>27466000000</v>
      </c>
      <c r="CR402" s="65">
        <v>808000000</v>
      </c>
      <c r="CS402" s="51">
        <v>28274000000</v>
      </c>
      <c r="CT402" s="48">
        <v>66009000000</v>
      </c>
    </row>
    <row r="403" spans="1:98" x14ac:dyDescent="0.2">
      <c r="A403" s="63" t="s">
        <v>1246</v>
      </c>
      <c r="B403" s="63" t="s">
        <v>1247</v>
      </c>
      <c r="C403" s="63" t="str">
        <f>VLOOKUP(A403,'[1]S&amp;P 500 Wikipedia'!A:D,3,FALSE)</f>
        <v>Information Technology</v>
      </c>
      <c r="D403" s="63">
        <v>250582</v>
      </c>
      <c r="E403" s="63" t="s">
        <v>16</v>
      </c>
      <c r="F403" s="63">
        <v>2018</v>
      </c>
      <c r="G403" s="63" t="s">
        <v>17</v>
      </c>
      <c r="H403" s="64">
        <v>43281</v>
      </c>
      <c r="I403" s="64">
        <v>43336</v>
      </c>
      <c r="J403" s="64">
        <v>43501</v>
      </c>
      <c r="K403" s="63">
        <v>299000000</v>
      </c>
      <c r="L403" s="63">
        <v>318000000</v>
      </c>
      <c r="M403" s="63" t="s">
        <v>2634</v>
      </c>
      <c r="N403" s="47">
        <v>5005000000</v>
      </c>
      <c r="O403" s="65">
        <v>5005000000</v>
      </c>
      <c r="P403" s="53"/>
      <c r="Q403" s="47">
        <v>2197000000</v>
      </c>
      <c r="R403" s="65">
        <v>2197000000</v>
      </c>
      <c r="S403" s="53"/>
      <c r="T403" s="48"/>
      <c r="U403" s="47">
        <v>2944000000</v>
      </c>
      <c r="V403" s="65"/>
      <c r="W403" s="65"/>
      <c r="X403" s="65"/>
      <c r="Y403" s="53"/>
      <c r="Z403" s="48">
        <v>492000000</v>
      </c>
      <c r="AA403" s="48"/>
      <c r="AB403" s="48"/>
      <c r="AC403" s="48"/>
      <c r="AD403" s="48"/>
      <c r="AE403" s="48"/>
      <c r="AF403" s="48"/>
      <c r="AG403" s="48">
        <v>492000000</v>
      </c>
      <c r="AH403" s="48">
        <v>10638000000</v>
      </c>
      <c r="AI403" s="47">
        <v>3095000000</v>
      </c>
      <c r="AJ403" s="65"/>
      <c r="AK403" s="53"/>
      <c r="AL403" s="47"/>
      <c r="AM403" s="65"/>
      <c r="AN403" s="65"/>
      <c r="AO403" s="53"/>
      <c r="AP403" s="47">
        <v>15502000000</v>
      </c>
      <c r="AQ403" s="65"/>
      <c r="AR403" s="65">
        <v>10075000000</v>
      </c>
      <c r="AS403" s="65">
        <v>2680000000</v>
      </c>
      <c r="AT403" s="65"/>
      <c r="AU403" s="65"/>
      <c r="AV403" s="65"/>
      <c r="AW403" s="65"/>
      <c r="AX403" s="65"/>
      <c r="AY403" s="65"/>
      <c r="AZ403" s="53">
        <v>2747000000</v>
      </c>
      <c r="BA403" s="48">
        <v>18597000000</v>
      </c>
      <c r="BB403" s="48">
        <v>29235000000</v>
      </c>
      <c r="BC403" s="47">
        <v>4277000000</v>
      </c>
      <c r="BD403" s="65">
        <v>2265000000</v>
      </c>
      <c r="BE403" s="65"/>
      <c r="BF403" s="65"/>
      <c r="BG403" s="53">
        <v>2012000000</v>
      </c>
      <c r="BH403" s="47">
        <v>179000000</v>
      </c>
      <c r="BI403" s="65"/>
      <c r="BJ403" s="65"/>
      <c r="BK403" s="53"/>
      <c r="BL403" s="47"/>
      <c r="BM403" s="65"/>
      <c r="BN403" s="65"/>
      <c r="BO403" s="65"/>
      <c r="BP403" s="65"/>
      <c r="BQ403" s="53"/>
      <c r="BR403" s="48">
        <v>4456000000</v>
      </c>
      <c r="BS403" s="47">
        <v>10993000000</v>
      </c>
      <c r="BT403" s="65"/>
      <c r="BU403" s="53"/>
      <c r="BV403" s="47">
        <v>2255000000</v>
      </c>
      <c r="BW403" s="65"/>
      <c r="BX403" s="65"/>
      <c r="BY403" s="65"/>
      <c r="BZ403" s="65"/>
      <c r="CA403" s="65"/>
      <c r="CB403" s="65"/>
      <c r="CC403" s="65"/>
      <c r="CD403" s="65"/>
      <c r="CE403" s="65"/>
      <c r="CF403" s="53">
        <v>2255000000</v>
      </c>
      <c r="CG403" s="48">
        <v>13248000000</v>
      </c>
      <c r="CH403" s="74">
        <v>17704000000</v>
      </c>
      <c r="CI403" s="48">
        <v>0</v>
      </c>
      <c r="CJ403" s="47">
        <v>4257000000</v>
      </c>
      <c r="CK403" s="65"/>
      <c r="CL403" s="65"/>
      <c r="CM403" s="53"/>
      <c r="CN403" s="38">
        <v>-1444000000</v>
      </c>
      <c r="CO403" s="65">
        <v>8757000000</v>
      </c>
      <c r="CP403" s="53">
        <v>-39000000</v>
      </c>
      <c r="CQ403" s="38">
        <v>11531000000</v>
      </c>
      <c r="CR403" s="65"/>
      <c r="CS403" s="51">
        <v>11531000000</v>
      </c>
      <c r="CT403" s="48">
        <v>29235000000</v>
      </c>
    </row>
    <row r="404" spans="1:98" x14ac:dyDescent="0.2">
      <c r="A404" s="63" t="s">
        <v>1240</v>
      </c>
      <c r="B404" s="63" t="s">
        <v>1241</v>
      </c>
      <c r="C404" s="63" t="str">
        <f>VLOOKUP(A404,'[1]S&amp;P 500 Wikipedia'!A:D,3,FALSE)</f>
        <v>Utilities</v>
      </c>
      <c r="D404" s="63">
        <v>378244</v>
      </c>
      <c r="E404" s="63" t="s">
        <v>16</v>
      </c>
      <c r="F404" s="63">
        <v>2017</v>
      </c>
      <c r="G404" s="63" t="s">
        <v>17</v>
      </c>
      <c r="H404" s="64">
        <v>43100</v>
      </c>
      <c r="I404" s="64">
        <v>43159</v>
      </c>
      <c r="J404" s="64">
        <v>43315</v>
      </c>
      <c r="K404" s="63">
        <v>315600000</v>
      </c>
      <c r="L404" s="63">
        <v>316700000</v>
      </c>
      <c r="M404" s="63" t="s">
        <v>2635</v>
      </c>
      <c r="N404" s="47">
        <v>38900000</v>
      </c>
      <c r="O404" s="65">
        <v>38900000</v>
      </c>
      <c r="P404" s="53"/>
      <c r="Q404" s="47">
        <v>1350700000</v>
      </c>
      <c r="R404" s="65"/>
      <c r="S404" s="53"/>
      <c r="T404" s="48"/>
      <c r="U404" s="47">
        <v>539000000</v>
      </c>
      <c r="V404" s="65"/>
      <c r="W404" s="65"/>
      <c r="X404" s="65"/>
      <c r="Y404" s="53"/>
      <c r="Z404" s="48">
        <v>284900000</v>
      </c>
      <c r="AA404" s="48">
        <v>284900000</v>
      </c>
      <c r="AB404" s="48"/>
      <c r="AC404" s="48"/>
      <c r="AD404" s="48"/>
      <c r="AE404" s="48"/>
      <c r="AF404" s="48"/>
      <c r="AG404" s="48"/>
      <c r="AH404" s="48">
        <v>2213500000</v>
      </c>
      <c r="AI404" s="47">
        <v>21347000000</v>
      </c>
      <c r="AJ404" s="65"/>
      <c r="AK404" s="53"/>
      <c r="AL404" s="47">
        <v>1553400000</v>
      </c>
      <c r="AM404" s="65">
        <v>1553400000</v>
      </c>
      <c r="AN404" s="65"/>
      <c r="AO404" s="53"/>
      <c r="AP404" s="47">
        <v>6476600000</v>
      </c>
      <c r="AQ404" s="65"/>
      <c r="AR404" s="65">
        <v>3053500000</v>
      </c>
      <c r="AS404" s="65"/>
      <c r="AT404" s="65"/>
      <c r="AU404" s="65"/>
      <c r="AV404" s="65"/>
      <c r="AW404" s="65"/>
      <c r="AX404" s="65"/>
      <c r="AY404" s="65"/>
      <c r="AZ404" s="53">
        <v>3423100000</v>
      </c>
      <c r="BA404" s="48">
        <v>29377000000</v>
      </c>
      <c r="BB404" s="48">
        <v>31590500000</v>
      </c>
      <c r="BC404" s="47">
        <v>1207500000</v>
      </c>
      <c r="BD404" s="65">
        <v>859900000</v>
      </c>
      <c r="BE404" s="65"/>
      <c r="BF404" s="65"/>
      <c r="BG404" s="53">
        <v>347600000</v>
      </c>
      <c r="BH404" s="47">
        <v>2286700000</v>
      </c>
      <c r="BI404" s="65">
        <v>1444600000</v>
      </c>
      <c r="BJ404" s="65"/>
      <c r="BK404" s="53">
        <v>842100000</v>
      </c>
      <c r="BL404" s="47">
        <v>375100000</v>
      </c>
      <c r="BM404" s="65"/>
      <c r="BN404" s="65"/>
      <c r="BO404" s="65"/>
      <c r="BP404" s="65"/>
      <c r="BQ404" s="53">
        <v>375100000</v>
      </c>
      <c r="BR404" s="48">
        <v>3869300000</v>
      </c>
      <c r="BS404" s="47">
        <v>8746600000</v>
      </c>
      <c r="BT404" s="65"/>
      <c r="BU404" s="53"/>
      <c r="BV404" s="47">
        <v>9482800000</v>
      </c>
      <c r="BW404" s="65"/>
      <c r="BX404" s="65">
        <v>397400000</v>
      </c>
      <c r="BY404" s="65"/>
      <c r="BZ404" s="65"/>
      <c r="CA404" s="65"/>
      <c r="CB404" s="65">
        <v>543300000</v>
      </c>
      <c r="CC404" s="65">
        <v>2999800000</v>
      </c>
      <c r="CD404" s="65"/>
      <c r="CE404" s="65"/>
      <c r="CF404" s="53">
        <v>5542300000</v>
      </c>
      <c r="CG404" s="48">
        <v>18229400000</v>
      </c>
      <c r="CH404" s="74">
        <v>22098700000</v>
      </c>
      <c r="CI404" s="48">
        <v>30400000</v>
      </c>
      <c r="CJ404" s="47">
        <v>4281700000</v>
      </c>
      <c r="CK404" s="65">
        <v>3200000</v>
      </c>
      <c r="CL404" s="65">
        <v>4278500000</v>
      </c>
      <c r="CM404" s="53"/>
      <c r="CN404" s="38"/>
      <c r="CO404" s="65">
        <v>5176800000</v>
      </c>
      <c r="CP404" s="53">
        <v>2900000</v>
      </c>
      <c r="CQ404" s="38">
        <v>9491800000</v>
      </c>
      <c r="CR404" s="65"/>
      <c r="CS404" s="51">
        <v>9491800000</v>
      </c>
      <c r="CT404" s="48">
        <v>31590500000</v>
      </c>
    </row>
    <row r="405" spans="1:98" x14ac:dyDescent="0.2">
      <c r="A405" s="63" t="s">
        <v>1243</v>
      </c>
      <c r="B405" s="63" t="s">
        <v>1244</v>
      </c>
      <c r="C405" s="63" t="str">
        <f>VLOOKUP(A405,'[1]S&amp;P 500 Wikipedia'!A:D,3,FALSE)</f>
        <v>Real Estate</v>
      </c>
      <c r="D405" s="63">
        <v>378241</v>
      </c>
      <c r="E405" s="63" t="s">
        <v>16</v>
      </c>
      <c r="F405" s="63">
        <v>2017</v>
      </c>
      <c r="G405" s="63" t="s">
        <v>17</v>
      </c>
      <c r="H405" s="64">
        <v>43100</v>
      </c>
      <c r="I405" s="64">
        <v>43159</v>
      </c>
      <c r="J405" s="64">
        <v>43314</v>
      </c>
      <c r="K405" s="63">
        <v>370801000</v>
      </c>
      <c r="L405" s="63">
        <v>372463000</v>
      </c>
      <c r="M405" s="63" t="s">
        <v>2636</v>
      </c>
      <c r="N405" s="47">
        <v>243777000</v>
      </c>
      <c r="O405" s="65">
        <v>243777000</v>
      </c>
      <c r="P405" s="53"/>
      <c r="Q405" s="47">
        <v>1377658000</v>
      </c>
      <c r="R405" s="65">
        <v>950159000</v>
      </c>
      <c r="S405" s="53">
        <v>427499000</v>
      </c>
      <c r="T405" s="48"/>
      <c r="U405" s="47"/>
      <c r="V405" s="65"/>
      <c r="W405" s="65"/>
      <c r="X405" s="65"/>
      <c r="Y405" s="53"/>
      <c r="Z405" s="48">
        <v>2302144000</v>
      </c>
      <c r="AA405" s="48"/>
      <c r="AB405" s="48"/>
      <c r="AC405" s="48">
        <v>734147000</v>
      </c>
      <c r="AD405" s="48"/>
      <c r="AE405" s="48"/>
      <c r="AF405" s="48"/>
      <c r="AG405" s="48">
        <v>1567997000</v>
      </c>
      <c r="AH405" s="48">
        <v>3923579000</v>
      </c>
      <c r="AI405" s="47">
        <v>23506960000</v>
      </c>
      <c r="AJ405" s="65">
        <v>28345330000</v>
      </c>
      <c r="AK405" s="53">
        <v>-4838370000</v>
      </c>
      <c r="AL405" s="47"/>
      <c r="AM405" s="65"/>
      <c r="AN405" s="65"/>
      <c r="AO405" s="53"/>
      <c r="AP405" s="47">
        <v>513906000</v>
      </c>
      <c r="AQ405" s="65"/>
      <c r="AR405" s="65">
        <v>68321000</v>
      </c>
      <c r="AS405" s="65"/>
      <c r="AT405" s="65"/>
      <c r="AU405" s="65"/>
      <c r="AV405" s="65"/>
      <c r="AW405" s="65"/>
      <c r="AX405" s="65"/>
      <c r="AY405" s="65">
        <v>445585000</v>
      </c>
      <c r="AZ405" s="53"/>
      <c r="BA405" s="48">
        <v>24020866000</v>
      </c>
      <c r="BB405" s="48">
        <v>27944445000</v>
      </c>
      <c r="BC405" s="47"/>
      <c r="BD405" s="65"/>
      <c r="BE405" s="65"/>
      <c r="BF405" s="65"/>
      <c r="BG405" s="53"/>
      <c r="BH405" s="47"/>
      <c r="BI405" s="65"/>
      <c r="BJ405" s="65"/>
      <c r="BK405" s="53"/>
      <c r="BL405" s="47">
        <v>911863000</v>
      </c>
      <c r="BM405" s="65"/>
      <c r="BN405" s="65"/>
      <c r="BO405" s="65"/>
      <c r="BP405" s="65"/>
      <c r="BQ405" s="53">
        <v>911863000</v>
      </c>
      <c r="BR405" s="48">
        <v>911863000</v>
      </c>
      <c r="BS405" s="47">
        <v>11731936000</v>
      </c>
      <c r="BT405" s="65">
        <v>11659698000</v>
      </c>
      <c r="BU405" s="53">
        <v>72238000</v>
      </c>
      <c r="BV405" s="47"/>
      <c r="BW405" s="65"/>
      <c r="BX405" s="65"/>
      <c r="BY405" s="65"/>
      <c r="BZ405" s="65"/>
      <c r="CA405" s="65"/>
      <c r="CB405" s="65"/>
      <c r="CC405" s="65"/>
      <c r="CD405" s="65"/>
      <c r="CE405" s="65"/>
      <c r="CF405" s="53"/>
      <c r="CG405" s="48">
        <v>11731936000</v>
      </c>
      <c r="CH405" s="74">
        <v>12643799000</v>
      </c>
      <c r="CI405" s="48">
        <v>718503000</v>
      </c>
      <c r="CJ405" s="47">
        <v>8564088000</v>
      </c>
      <c r="CK405" s="65">
        <v>372449000</v>
      </c>
      <c r="CL405" s="65">
        <v>17662681000</v>
      </c>
      <c r="CM405" s="53">
        <v>-9471042000</v>
      </c>
      <c r="CN405" s="38">
        <v>-64559000</v>
      </c>
      <c r="CO405" s="65">
        <v>5316580000</v>
      </c>
      <c r="CP405" s="53">
        <v>-111465000</v>
      </c>
      <c r="CQ405" s="38">
        <v>14423147000</v>
      </c>
      <c r="CR405" s="65">
        <v>877499000</v>
      </c>
      <c r="CS405" s="51">
        <v>15300646000</v>
      </c>
      <c r="CT405" s="48">
        <v>27944445000</v>
      </c>
    </row>
    <row r="406" spans="1:98" x14ac:dyDescent="0.2">
      <c r="A406" s="63" t="s">
        <v>1258</v>
      </c>
      <c r="B406" s="63" t="s">
        <v>1259</v>
      </c>
      <c r="C406" s="63" t="str">
        <f>VLOOKUP(A406,'[1]S&amp;P 500 Wikipedia'!A:D,3,FALSE)</f>
        <v>Consumer Discretionary</v>
      </c>
      <c r="D406" s="63">
        <v>104227</v>
      </c>
      <c r="E406" s="63" t="s">
        <v>16</v>
      </c>
      <c r="F406" s="63">
        <v>2017</v>
      </c>
      <c r="G406" s="63" t="s">
        <v>17</v>
      </c>
      <c r="H406" s="64">
        <v>43100</v>
      </c>
      <c r="I406" s="64">
        <v>43144</v>
      </c>
      <c r="J406" s="64">
        <v>43144</v>
      </c>
      <c r="K406" s="63">
        <v>71500000</v>
      </c>
      <c r="L406" s="63">
        <v>72500000</v>
      </c>
      <c r="M406" s="63" t="s">
        <v>2383</v>
      </c>
      <c r="N406" s="47">
        <v>1196000000</v>
      </c>
      <c r="O406" s="65">
        <v>1196000000</v>
      </c>
      <c r="P406" s="53"/>
      <c r="Q406" s="47">
        <v>2665000000</v>
      </c>
      <c r="R406" s="65">
        <v>2665000000</v>
      </c>
      <c r="S406" s="53"/>
      <c r="T406" s="48"/>
      <c r="U406" s="47">
        <v>2988000000</v>
      </c>
      <c r="V406" s="65"/>
      <c r="W406" s="65"/>
      <c r="X406" s="65"/>
      <c r="Y406" s="53"/>
      <c r="Z406" s="48">
        <v>1081000000</v>
      </c>
      <c r="AA406" s="48">
        <v>1081000000</v>
      </c>
      <c r="AB406" s="48"/>
      <c r="AC406" s="48"/>
      <c r="AD406" s="48"/>
      <c r="AE406" s="48"/>
      <c r="AF406" s="48"/>
      <c r="AG406" s="48"/>
      <c r="AH406" s="48">
        <v>7930000000</v>
      </c>
      <c r="AI406" s="47">
        <v>4033000000</v>
      </c>
      <c r="AJ406" s="65"/>
      <c r="AK406" s="53"/>
      <c r="AL406" s="47"/>
      <c r="AM406" s="65"/>
      <c r="AN406" s="65"/>
      <c r="AO406" s="53"/>
      <c r="AP406" s="47">
        <v>8075000000</v>
      </c>
      <c r="AQ406" s="65"/>
      <c r="AR406" s="65">
        <v>3118000000</v>
      </c>
      <c r="AS406" s="65">
        <v>2591000000</v>
      </c>
      <c r="AT406" s="65"/>
      <c r="AU406" s="65">
        <v>2013000000</v>
      </c>
      <c r="AV406" s="65"/>
      <c r="AW406" s="65"/>
      <c r="AX406" s="65"/>
      <c r="AY406" s="65"/>
      <c r="AZ406" s="53">
        <v>353000000</v>
      </c>
      <c r="BA406" s="48">
        <v>12108000000</v>
      </c>
      <c r="BB406" s="48">
        <v>20038000000</v>
      </c>
      <c r="BC406" s="47">
        <v>6324000000</v>
      </c>
      <c r="BD406" s="65">
        <v>4797000000</v>
      </c>
      <c r="BE406" s="65"/>
      <c r="BF406" s="65"/>
      <c r="BG406" s="53">
        <v>1527000000</v>
      </c>
      <c r="BH406" s="47">
        <v>376000000</v>
      </c>
      <c r="BI406" s="65"/>
      <c r="BJ406" s="65"/>
      <c r="BK406" s="53"/>
      <c r="BL406" s="47">
        <v>1805000000</v>
      </c>
      <c r="BM406" s="65"/>
      <c r="BN406" s="65"/>
      <c r="BO406" s="65"/>
      <c r="BP406" s="65"/>
      <c r="BQ406" s="53">
        <v>1805000000</v>
      </c>
      <c r="BR406" s="48">
        <v>8505000000</v>
      </c>
      <c r="BS406" s="47">
        <v>4392000000</v>
      </c>
      <c r="BT406" s="65"/>
      <c r="BU406" s="53"/>
      <c r="BV406" s="47">
        <v>2013000000</v>
      </c>
      <c r="BW406" s="65"/>
      <c r="BX406" s="65">
        <v>1381000000</v>
      </c>
      <c r="BY406" s="65">
        <v>1029000000</v>
      </c>
      <c r="BZ406" s="65">
        <v>352000000</v>
      </c>
      <c r="CA406" s="65"/>
      <c r="CB406" s="65"/>
      <c r="CC406" s="65"/>
      <c r="CD406" s="65"/>
      <c r="CE406" s="65"/>
      <c r="CF406" s="53">
        <v>632000000</v>
      </c>
      <c r="CG406" s="48">
        <v>6405000000</v>
      </c>
      <c r="CH406" s="74">
        <v>14910000000</v>
      </c>
      <c r="CI406" s="48"/>
      <c r="CJ406" s="47">
        <v>2851000000</v>
      </c>
      <c r="CK406" s="65"/>
      <c r="CL406" s="65"/>
      <c r="CM406" s="53"/>
      <c r="CN406" s="38">
        <v>-3674000000</v>
      </c>
      <c r="CO406" s="65">
        <v>7352000000</v>
      </c>
      <c r="CP406" s="53">
        <v>-2331000000</v>
      </c>
      <c r="CQ406" s="38">
        <v>4198000000</v>
      </c>
      <c r="CR406" s="65">
        <v>930000000</v>
      </c>
      <c r="CS406" s="51">
        <v>5128000000</v>
      </c>
      <c r="CT406" s="48">
        <v>20038000000</v>
      </c>
    </row>
    <row r="407" spans="1:98" x14ac:dyDescent="0.2">
      <c r="A407" s="63" t="s">
        <v>1264</v>
      </c>
      <c r="B407" s="63" t="s">
        <v>1265</v>
      </c>
      <c r="C407" s="63" t="str">
        <f>VLOOKUP(A407,'[1]S&amp;P 500 Wikipedia'!A:D,3,FALSE)</f>
        <v>Financials</v>
      </c>
      <c r="D407" s="63">
        <v>378243</v>
      </c>
      <c r="E407" s="63" t="s">
        <v>16</v>
      </c>
      <c r="F407" s="63">
        <v>2017</v>
      </c>
      <c r="G407" s="63" t="s">
        <v>17</v>
      </c>
      <c r="H407" s="64">
        <v>43100</v>
      </c>
      <c r="I407" s="64">
        <v>43159</v>
      </c>
      <c r="J407" s="64">
        <v>43318</v>
      </c>
      <c r="K407" s="63">
        <v>133000000</v>
      </c>
      <c r="L407" s="63">
        <v>135000000</v>
      </c>
      <c r="M407" s="63" t="s">
        <v>2637</v>
      </c>
      <c r="N407" s="47">
        <v>1030000000</v>
      </c>
      <c r="O407" s="65">
        <v>1030000000</v>
      </c>
      <c r="P407" s="53"/>
      <c r="Q407" s="47">
        <v>2246000000</v>
      </c>
      <c r="R407" s="65">
        <v>2246000000</v>
      </c>
      <c r="S407" s="53"/>
      <c r="T407" s="48"/>
      <c r="U407" s="47"/>
      <c r="V407" s="65"/>
      <c r="W407" s="65"/>
      <c r="X407" s="65"/>
      <c r="Y407" s="53"/>
      <c r="Z407" s="48">
        <v>12585000000</v>
      </c>
      <c r="AA407" s="48">
        <v>430000000</v>
      </c>
      <c r="AB407" s="48"/>
      <c r="AC407" s="48"/>
      <c r="AD407" s="48"/>
      <c r="AE407" s="48"/>
      <c r="AF407" s="48"/>
      <c r="AG407" s="48">
        <v>12155000000</v>
      </c>
      <c r="AH407" s="48">
        <v>15861000000</v>
      </c>
      <c r="AI407" s="47">
        <v>985000000</v>
      </c>
      <c r="AJ407" s="65"/>
      <c r="AK407" s="53"/>
      <c r="AL407" s="47"/>
      <c r="AM407" s="65"/>
      <c r="AN407" s="65"/>
      <c r="AO407" s="53"/>
      <c r="AP407" s="47">
        <v>15612000000</v>
      </c>
      <c r="AQ407" s="65"/>
      <c r="AR407" s="65">
        <v>10519000000</v>
      </c>
      <c r="AS407" s="65">
        <v>3882000000</v>
      </c>
      <c r="AT407" s="65"/>
      <c r="AU407" s="65"/>
      <c r="AV407" s="65"/>
      <c r="AW407" s="65">
        <v>764000000</v>
      </c>
      <c r="AX407" s="65"/>
      <c r="AY407" s="65"/>
      <c r="AZ407" s="53">
        <v>447000000</v>
      </c>
      <c r="BA407" s="48">
        <v>16597000000</v>
      </c>
      <c r="BB407" s="48">
        <v>32458000000</v>
      </c>
      <c r="BC407" s="47">
        <v>1711000000</v>
      </c>
      <c r="BD407" s="65"/>
      <c r="BE407" s="65"/>
      <c r="BF407" s="65"/>
      <c r="BG407" s="53">
        <v>1711000000</v>
      </c>
      <c r="BH407" s="47">
        <v>85000000</v>
      </c>
      <c r="BI407" s="65"/>
      <c r="BJ407" s="65"/>
      <c r="BK407" s="53"/>
      <c r="BL407" s="47">
        <v>12959000000</v>
      </c>
      <c r="BM407" s="65"/>
      <c r="BN407" s="65"/>
      <c r="BO407" s="65"/>
      <c r="BP407" s="65"/>
      <c r="BQ407" s="53">
        <v>12959000000</v>
      </c>
      <c r="BR407" s="48">
        <v>14755000000</v>
      </c>
      <c r="BS407" s="47">
        <v>4450000000</v>
      </c>
      <c r="BT407" s="65"/>
      <c r="BU407" s="53"/>
      <c r="BV407" s="47">
        <v>2976000000</v>
      </c>
      <c r="BW407" s="65"/>
      <c r="BX407" s="65">
        <v>1259000000</v>
      </c>
      <c r="BY407" s="65"/>
      <c r="BZ407" s="65"/>
      <c r="CA407" s="65"/>
      <c r="CB407" s="65"/>
      <c r="CC407" s="65">
        <v>615000000</v>
      </c>
      <c r="CD407" s="65"/>
      <c r="CE407" s="65"/>
      <c r="CF407" s="53">
        <v>1102000000</v>
      </c>
      <c r="CG407" s="48">
        <v>7426000000</v>
      </c>
      <c r="CH407" s="74">
        <v>22181000000</v>
      </c>
      <c r="CI407" s="48"/>
      <c r="CJ407" s="47">
        <v>10538000000</v>
      </c>
      <c r="CK407" s="65"/>
      <c r="CL407" s="65"/>
      <c r="CM407" s="53"/>
      <c r="CN407" s="38">
        <v>-3000000</v>
      </c>
      <c r="CO407" s="65">
        <v>1104000000</v>
      </c>
      <c r="CP407" s="53">
        <v>-1513000000</v>
      </c>
      <c r="CQ407" s="38">
        <v>10126000000</v>
      </c>
      <c r="CR407" s="65">
        <v>151000000</v>
      </c>
      <c r="CS407" s="51">
        <v>10277000000</v>
      </c>
      <c r="CT407" s="48">
        <v>32458000000</v>
      </c>
    </row>
    <row r="408" spans="1:98" x14ac:dyDescent="0.2">
      <c r="A408" s="63" t="s">
        <v>1234</v>
      </c>
      <c r="B408" s="63" t="s">
        <v>1235</v>
      </c>
      <c r="C408" s="63" t="str">
        <f>VLOOKUP(A408,'[1]S&amp;P 500 Wikipedia'!A:D,3,FALSE)</f>
        <v>Industrials</v>
      </c>
      <c r="D408" s="63">
        <v>378239</v>
      </c>
      <c r="E408" s="63" t="s">
        <v>16</v>
      </c>
      <c r="F408" s="63">
        <v>2017</v>
      </c>
      <c r="G408" s="63" t="s">
        <v>17</v>
      </c>
      <c r="H408" s="64">
        <v>43100</v>
      </c>
      <c r="I408" s="64">
        <v>43146</v>
      </c>
      <c r="J408" s="64">
        <v>43146</v>
      </c>
      <c r="K408" s="63">
        <v>434200000</v>
      </c>
      <c r="L408" s="63">
        <v>438300000</v>
      </c>
      <c r="M408" s="63" t="s">
        <v>2385</v>
      </c>
      <c r="N408" s="47">
        <v>22000000</v>
      </c>
      <c r="O408" s="65">
        <v>22000000</v>
      </c>
      <c r="P408" s="53"/>
      <c r="Q408" s="47">
        <v>1805000000</v>
      </c>
      <c r="R408" s="65">
        <v>1805000000</v>
      </c>
      <c r="S408" s="53"/>
      <c r="T408" s="48"/>
      <c r="U408" s="47">
        <v>96000000</v>
      </c>
      <c r="V408" s="65"/>
      <c r="W408" s="65"/>
      <c r="X408" s="65"/>
      <c r="Y408" s="53"/>
      <c r="Z408" s="48">
        <v>701000000</v>
      </c>
      <c r="AA408" s="48"/>
      <c r="AB408" s="48"/>
      <c r="AC408" s="48"/>
      <c r="AD408" s="48"/>
      <c r="AE408" s="48"/>
      <c r="AF408" s="48"/>
      <c r="AG408" s="48">
        <v>701000000</v>
      </c>
      <c r="AH408" s="48">
        <v>2624000000</v>
      </c>
      <c r="AI408" s="47">
        <v>11559000000</v>
      </c>
      <c r="AJ408" s="65"/>
      <c r="AK408" s="53"/>
      <c r="AL408" s="47"/>
      <c r="AM408" s="65"/>
      <c r="AN408" s="65"/>
      <c r="AO408" s="53"/>
      <c r="AP408" s="47">
        <v>7646000000</v>
      </c>
      <c r="AQ408" s="65"/>
      <c r="AR408" s="65">
        <v>6247000000</v>
      </c>
      <c r="AS408" s="65">
        <v>547000000</v>
      </c>
      <c r="AT408" s="65"/>
      <c r="AU408" s="65"/>
      <c r="AV408" s="65"/>
      <c r="AW408" s="65"/>
      <c r="AX408" s="65"/>
      <c r="AY408" s="65">
        <v>269000000</v>
      </c>
      <c r="AZ408" s="53">
        <v>583000000</v>
      </c>
      <c r="BA408" s="48">
        <v>19205000000</v>
      </c>
      <c r="BB408" s="48">
        <v>21829000000</v>
      </c>
      <c r="BC408" s="47">
        <v>2020000000</v>
      </c>
      <c r="BD408" s="65">
        <v>1040000000</v>
      </c>
      <c r="BE408" s="65"/>
      <c r="BF408" s="65"/>
      <c r="BG408" s="53">
        <v>980000000</v>
      </c>
      <c r="BH408" s="47">
        <v>739000000</v>
      </c>
      <c r="BI408" s="65"/>
      <c r="BJ408" s="65"/>
      <c r="BK408" s="53"/>
      <c r="BL408" s="47">
        <v>503000000</v>
      </c>
      <c r="BM408" s="65">
        <v>503000000</v>
      </c>
      <c r="BN408" s="65"/>
      <c r="BO408" s="65"/>
      <c r="BP408" s="65"/>
      <c r="BQ408" s="53"/>
      <c r="BR408" s="48">
        <v>3262000000</v>
      </c>
      <c r="BS408" s="47">
        <v>8752000000</v>
      </c>
      <c r="BT408" s="65"/>
      <c r="BU408" s="53"/>
      <c r="BV408" s="47">
        <v>3773000000</v>
      </c>
      <c r="BW408" s="65"/>
      <c r="BX408" s="65"/>
      <c r="BY408" s="65"/>
      <c r="BZ408" s="65"/>
      <c r="CA408" s="65"/>
      <c r="CB408" s="65"/>
      <c r="CC408" s="65">
        <v>1248000000</v>
      </c>
      <c r="CD408" s="65"/>
      <c r="CE408" s="65"/>
      <c r="CF408" s="53">
        <v>2525000000</v>
      </c>
      <c r="CG408" s="48">
        <v>12525000000</v>
      </c>
      <c r="CH408" s="74">
        <v>15787000000</v>
      </c>
      <c r="CI408" s="48"/>
      <c r="CJ408" s="47">
        <v>4939000000</v>
      </c>
      <c r="CK408" s="65"/>
      <c r="CL408" s="65"/>
      <c r="CM408" s="53"/>
      <c r="CN408" s="38">
        <v>-7516000000</v>
      </c>
      <c r="CO408" s="65">
        <v>8588000000</v>
      </c>
      <c r="CP408" s="53">
        <v>8000000</v>
      </c>
      <c r="CQ408" s="38">
        <v>6019000000</v>
      </c>
      <c r="CR408" s="65">
        <v>23000000</v>
      </c>
      <c r="CS408" s="51">
        <v>6042000000</v>
      </c>
      <c r="CT408" s="48">
        <v>21829000000</v>
      </c>
    </row>
    <row r="409" spans="1:98" x14ac:dyDescent="0.2">
      <c r="A409" s="63" t="s">
        <v>1261</v>
      </c>
      <c r="B409" s="63" t="s">
        <v>1262</v>
      </c>
      <c r="C409" s="63" t="str">
        <f>VLOOKUP(A409,'[1]S&amp;P 500 Wikipedia'!A:D,3,FALSE)</f>
        <v>Energy</v>
      </c>
      <c r="D409" s="63">
        <v>344928</v>
      </c>
      <c r="E409" s="63" t="s">
        <v>16</v>
      </c>
      <c r="F409" s="63">
        <v>2017</v>
      </c>
      <c r="G409" s="63" t="s">
        <v>17</v>
      </c>
      <c r="H409" s="64">
        <v>43100</v>
      </c>
      <c r="I409" s="64">
        <v>43153</v>
      </c>
      <c r="J409" s="64">
        <v>43314</v>
      </c>
      <c r="K409" s="63">
        <v>826955000</v>
      </c>
      <c r="L409" s="63">
        <v>829653000</v>
      </c>
      <c r="M409" s="63" t="s">
        <v>2638</v>
      </c>
      <c r="N409" s="47">
        <v>899000000</v>
      </c>
      <c r="O409" s="65">
        <v>899000000</v>
      </c>
      <c r="P409" s="53"/>
      <c r="Q409" s="47">
        <v>976000000</v>
      </c>
      <c r="R409" s="65"/>
      <c r="S409" s="53"/>
      <c r="T409" s="48"/>
      <c r="U409" s="47">
        <v>113000000</v>
      </c>
      <c r="V409" s="65"/>
      <c r="W409" s="65"/>
      <c r="X409" s="65"/>
      <c r="Y409" s="53"/>
      <c r="Z409" s="48">
        <v>191000000</v>
      </c>
      <c r="AA409" s="48"/>
      <c r="AB409" s="48"/>
      <c r="AC409" s="48"/>
      <c r="AD409" s="48"/>
      <c r="AE409" s="48"/>
      <c r="AF409" s="48"/>
      <c r="AG409" s="48">
        <v>191000000</v>
      </c>
      <c r="AH409" s="48">
        <v>2179000000</v>
      </c>
      <c r="AI409" s="47">
        <v>28211000000</v>
      </c>
      <c r="AJ409" s="65">
        <v>39513000000</v>
      </c>
      <c r="AK409" s="53">
        <v>-11302000000</v>
      </c>
      <c r="AL409" s="47">
        <v>6552000000</v>
      </c>
      <c r="AM409" s="65"/>
      <c r="AN409" s="65"/>
      <c r="AO409" s="53"/>
      <c r="AP409" s="47">
        <v>9410000000</v>
      </c>
      <c r="AQ409" s="65">
        <v>8791000000</v>
      </c>
      <c r="AR409" s="65"/>
      <c r="AS409" s="65"/>
      <c r="AT409" s="65"/>
      <c r="AU409" s="65"/>
      <c r="AV409" s="65"/>
      <c r="AW409" s="65"/>
      <c r="AX409" s="65"/>
      <c r="AY409" s="65"/>
      <c r="AZ409" s="53">
        <v>619000000</v>
      </c>
      <c r="BA409" s="48">
        <v>44173000000</v>
      </c>
      <c r="BB409" s="48">
        <v>46352000000</v>
      </c>
      <c r="BC409" s="47">
        <v>2145000000</v>
      </c>
      <c r="BD409" s="65">
        <v>978000000</v>
      </c>
      <c r="BE409" s="65"/>
      <c r="BF409" s="65"/>
      <c r="BG409" s="53">
        <v>1167000000</v>
      </c>
      <c r="BH409" s="47">
        <v>501000000</v>
      </c>
      <c r="BI409" s="65"/>
      <c r="BJ409" s="65"/>
      <c r="BK409" s="53">
        <v>501000000</v>
      </c>
      <c r="BL409" s="47"/>
      <c r="BM409" s="65"/>
      <c r="BN409" s="65"/>
      <c r="BO409" s="65"/>
      <c r="BP409" s="65"/>
      <c r="BQ409" s="53"/>
      <c r="BR409" s="48">
        <v>2646000000</v>
      </c>
      <c r="BS409" s="47">
        <v>20434000000</v>
      </c>
      <c r="BT409" s="65"/>
      <c r="BU409" s="53"/>
      <c r="BV409" s="47">
        <v>7097000000</v>
      </c>
      <c r="BW409" s="65"/>
      <c r="BX409" s="65"/>
      <c r="BY409" s="65"/>
      <c r="BZ409" s="65"/>
      <c r="CA409" s="65"/>
      <c r="CB409" s="65"/>
      <c r="CC409" s="65">
        <v>3147000000</v>
      </c>
      <c r="CD409" s="65"/>
      <c r="CE409" s="65"/>
      <c r="CF409" s="53">
        <v>3950000000</v>
      </c>
      <c r="CG409" s="48">
        <v>27531000000</v>
      </c>
      <c r="CH409" s="74">
        <v>30177000000</v>
      </c>
      <c r="CI409" s="48"/>
      <c r="CJ409" s="47">
        <v>19369000000</v>
      </c>
      <c r="CK409" s="65">
        <v>861000000</v>
      </c>
      <c r="CL409" s="65">
        <v>18508000000</v>
      </c>
      <c r="CM409" s="53"/>
      <c r="CN409" s="38">
        <v>-1041000000</v>
      </c>
      <c r="CO409" s="65">
        <v>-8434000000</v>
      </c>
      <c r="CP409" s="53">
        <v>-238000000</v>
      </c>
      <c r="CQ409" s="38">
        <v>9656000000</v>
      </c>
      <c r="CR409" s="65">
        <v>6519000000</v>
      </c>
      <c r="CS409" s="51">
        <v>16175000000</v>
      </c>
      <c r="CT409" s="48">
        <v>46352000000</v>
      </c>
    </row>
    <row r="410" spans="1:98" x14ac:dyDescent="0.2">
      <c r="A410" s="63" t="s">
        <v>1231</v>
      </c>
      <c r="B410" s="63" t="s">
        <v>1232</v>
      </c>
      <c r="C410" s="63" t="str">
        <f>VLOOKUP(A410,'[1]S&amp;P 500 Wikipedia'!A:D,3,FALSE)</f>
        <v>Consumer Staples</v>
      </c>
      <c r="D410" s="63">
        <v>239962</v>
      </c>
      <c r="E410" s="63" t="s">
        <v>16</v>
      </c>
      <c r="F410" s="63">
        <v>2017</v>
      </c>
      <c r="G410" s="63" t="s">
        <v>17</v>
      </c>
      <c r="H410" s="64">
        <v>43131</v>
      </c>
      <c r="I410" s="64">
        <v>43189</v>
      </c>
      <c r="J410" s="64">
        <v>43189</v>
      </c>
      <c r="K410" s="63">
        <v>2956000000</v>
      </c>
      <c r="L410" s="63">
        <v>2976000000</v>
      </c>
      <c r="M410" s="63" t="s">
        <v>2387</v>
      </c>
      <c r="N410" s="47">
        <v>6756000000</v>
      </c>
      <c r="O410" s="65">
        <v>6756000000</v>
      </c>
      <c r="P410" s="53"/>
      <c r="Q410" s="47">
        <v>5614000000</v>
      </c>
      <c r="R410" s="65">
        <v>5614000000</v>
      </c>
      <c r="S410" s="53"/>
      <c r="T410" s="48"/>
      <c r="U410" s="47">
        <v>43783000000</v>
      </c>
      <c r="V410" s="65"/>
      <c r="W410" s="65"/>
      <c r="X410" s="65"/>
      <c r="Y410" s="53"/>
      <c r="Z410" s="48">
        <v>3511000000</v>
      </c>
      <c r="AA410" s="48">
        <v>3511000000</v>
      </c>
      <c r="AB410" s="48"/>
      <c r="AC410" s="48"/>
      <c r="AD410" s="48"/>
      <c r="AE410" s="48"/>
      <c r="AF410" s="48"/>
      <c r="AG410" s="48"/>
      <c r="AH410" s="48">
        <v>59664000000</v>
      </c>
      <c r="AI410" s="47">
        <v>107675000000</v>
      </c>
      <c r="AJ410" s="65">
        <v>185154000000</v>
      </c>
      <c r="AK410" s="53">
        <v>-77479000000</v>
      </c>
      <c r="AL410" s="47"/>
      <c r="AM410" s="65"/>
      <c r="AN410" s="65"/>
      <c r="AO410" s="53"/>
      <c r="AP410" s="47">
        <v>37183000000</v>
      </c>
      <c r="AQ410" s="65"/>
      <c r="AR410" s="65">
        <v>18242000000</v>
      </c>
      <c r="AS410" s="65"/>
      <c r="AT410" s="65"/>
      <c r="AU410" s="65"/>
      <c r="AV410" s="65"/>
      <c r="AW410" s="65"/>
      <c r="AX410" s="65"/>
      <c r="AY410" s="65"/>
      <c r="AZ410" s="53">
        <v>18941000000</v>
      </c>
      <c r="BA410" s="48">
        <v>144858000000</v>
      </c>
      <c r="BB410" s="48">
        <v>204522000000</v>
      </c>
      <c r="BC410" s="47">
        <v>68859000000</v>
      </c>
      <c r="BD410" s="65">
        <v>46092000000</v>
      </c>
      <c r="BE410" s="65">
        <v>645000000</v>
      </c>
      <c r="BF410" s="65"/>
      <c r="BG410" s="53">
        <v>22122000000</v>
      </c>
      <c r="BH410" s="47">
        <v>9662000000</v>
      </c>
      <c r="BI410" s="65"/>
      <c r="BJ410" s="65"/>
      <c r="BK410" s="53"/>
      <c r="BL410" s="47"/>
      <c r="BM410" s="65"/>
      <c r="BN410" s="65"/>
      <c r="BO410" s="65"/>
      <c r="BP410" s="65"/>
      <c r="BQ410" s="53"/>
      <c r="BR410" s="48">
        <v>78521000000</v>
      </c>
      <c r="BS410" s="47">
        <v>36825000000</v>
      </c>
      <c r="BT410" s="65"/>
      <c r="BU410" s="53"/>
      <c r="BV410" s="47">
        <v>8354000000</v>
      </c>
      <c r="BW410" s="65"/>
      <c r="BX410" s="65"/>
      <c r="BY410" s="65"/>
      <c r="BZ410" s="65"/>
      <c r="CA410" s="65"/>
      <c r="CB410" s="65"/>
      <c r="CC410" s="65">
        <v>8354000000</v>
      </c>
      <c r="CD410" s="65"/>
      <c r="CE410" s="65"/>
      <c r="CF410" s="53">
        <v>0</v>
      </c>
      <c r="CG410" s="48">
        <v>45179000000</v>
      </c>
      <c r="CH410" s="74">
        <v>123700000000</v>
      </c>
      <c r="CI410" s="48"/>
      <c r="CJ410" s="47">
        <v>2943000000</v>
      </c>
      <c r="CK410" s="65">
        <v>295000000</v>
      </c>
      <c r="CL410" s="65">
        <v>2648000000</v>
      </c>
      <c r="CM410" s="53"/>
      <c r="CN410" s="38"/>
      <c r="CO410" s="65">
        <v>85107000000</v>
      </c>
      <c r="CP410" s="53">
        <v>-10181000000</v>
      </c>
      <c r="CQ410" s="38">
        <v>77869000000</v>
      </c>
      <c r="CR410" s="65">
        <v>2953000000</v>
      </c>
      <c r="CS410" s="51">
        <v>80822000000</v>
      </c>
      <c r="CT410" s="48">
        <v>204522000000</v>
      </c>
    </row>
    <row r="411" spans="1:98" x14ac:dyDescent="0.2">
      <c r="A411" s="63" t="s">
        <v>1252</v>
      </c>
      <c r="B411" s="63" t="s">
        <v>1253</v>
      </c>
      <c r="C411" s="63" t="str">
        <f>VLOOKUP(A411,'[1]S&amp;P 500 Wikipedia'!A:D,3,FALSE)</f>
        <v>Materials</v>
      </c>
      <c r="D411" s="63">
        <v>359889</v>
      </c>
      <c r="E411" s="63" t="s">
        <v>16</v>
      </c>
      <c r="F411" s="63">
        <v>2015</v>
      </c>
      <c r="G411" s="63" t="s">
        <v>17</v>
      </c>
      <c r="H411" s="64">
        <v>42277</v>
      </c>
      <c r="I411" s="64">
        <v>42317</v>
      </c>
      <c r="J411" s="64">
        <v>42699</v>
      </c>
      <c r="K411" s="63">
        <v>260200000</v>
      </c>
      <c r="L411" s="63">
        <v>265000000</v>
      </c>
      <c r="M411" s="63" t="s">
        <v>1877</v>
      </c>
      <c r="N411" s="47">
        <v>207800000</v>
      </c>
      <c r="O411" s="65">
        <v>207800000</v>
      </c>
      <c r="P411" s="53"/>
      <c r="Q411" s="47">
        <v>1575400000</v>
      </c>
      <c r="R411" s="65">
        <v>1575400000</v>
      </c>
      <c r="S411" s="53"/>
      <c r="T411" s="48"/>
      <c r="U411" s="47">
        <v>1761000000</v>
      </c>
      <c r="V411" s="65"/>
      <c r="W411" s="65"/>
      <c r="X411" s="65"/>
      <c r="Y411" s="53"/>
      <c r="Z411" s="48">
        <v>631800000</v>
      </c>
      <c r="AA411" s="48"/>
      <c r="AB411" s="48"/>
      <c r="AC411" s="48"/>
      <c r="AD411" s="48"/>
      <c r="AE411" s="48"/>
      <c r="AF411" s="48">
        <v>362800000</v>
      </c>
      <c r="AG411" s="48">
        <v>269000000</v>
      </c>
      <c r="AH411" s="48">
        <v>4176000000</v>
      </c>
      <c r="AI411" s="47">
        <v>9159800000</v>
      </c>
      <c r="AJ411" s="65"/>
      <c r="AK411" s="53"/>
      <c r="AL411" s="47"/>
      <c r="AM411" s="65"/>
      <c r="AN411" s="65"/>
      <c r="AO411" s="53"/>
      <c r="AP411" s="47">
        <v>12036600000</v>
      </c>
      <c r="AQ411" s="65">
        <v>2794900000</v>
      </c>
      <c r="AR411" s="65">
        <v>4647100000</v>
      </c>
      <c r="AS411" s="65"/>
      <c r="AT411" s="65"/>
      <c r="AU411" s="65"/>
      <c r="AV411" s="65"/>
      <c r="AW411" s="65">
        <v>532900000</v>
      </c>
      <c r="AX411" s="65">
        <v>2255700000</v>
      </c>
      <c r="AY411" s="65"/>
      <c r="AZ411" s="53">
        <v>1806000000</v>
      </c>
      <c r="BA411" s="48">
        <v>21196400000</v>
      </c>
      <c r="BB411" s="48">
        <v>25372400000</v>
      </c>
      <c r="BC411" s="47">
        <v>1586300000</v>
      </c>
      <c r="BD411" s="65">
        <v>1231400000</v>
      </c>
      <c r="BE411" s="65"/>
      <c r="BF411" s="65"/>
      <c r="BG411" s="53">
        <v>354900000</v>
      </c>
      <c r="BH411" s="47">
        <v>63700000</v>
      </c>
      <c r="BI411" s="65"/>
      <c r="BJ411" s="65"/>
      <c r="BK411" s="53"/>
      <c r="BL411" s="47">
        <v>528800000</v>
      </c>
      <c r="BM411" s="65"/>
      <c r="BN411" s="65"/>
      <c r="BO411" s="65"/>
      <c r="BP411" s="65">
        <v>118600000</v>
      </c>
      <c r="BQ411" s="53">
        <v>410200000</v>
      </c>
      <c r="BR411" s="48">
        <v>2178800000</v>
      </c>
      <c r="BS411" s="47">
        <v>5558200000</v>
      </c>
      <c r="BT411" s="65"/>
      <c r="BU411" s="53"/>
      <c r="BV411" s="47">
        <v>5837300000</v>
      </c>
      <c r="BW411" s="65"/>
      <c r="BX411" s="65">
        <v>143000000</v>
      </c>
      <c r="BY411" s="65"/>
      <c r="BZ411" s="65"/>
      <c r="CA411" s="65"/>
      <c r="CB411" s="65"/>
      <c r="CC411" s="65">
        <v>3189700000</v>
      </c>
      <c r="CD411" s="65"/>
      <c r="CE411" s="65">
        <v>361800000</v>
      </c>
      <c r="CF411" s="53">
        <v>2142800000</v>
      </c>
      <c r="CG411" s="48">
        <v>11395500000</v>
      </c>
      <c r="CH411" s="74">
        <v>13574300000</v>
      </c>
      <c r="CI411" s="48">
        <v>0</v>
      </c>
      <c r="CJ411" s="47">
        <v>10770400000</v>
      </c>
      <c r="CK411" s="65"/>
      <c r="CL411" s="65"/>
      <c r="CM411" s="53"/>
      <c r="CN411" s="38"/>
      <c r="CO411" s="65">
        <v>1661600000</v>
      </c>
      <c r="CP411" s="53">
        <v>-780200000</v>
      </c>
      <c r="CQ411" s="38">
        <v>11651800000</v>
      </c>
      <c r="CR411" s="65">
        <v>146300000</v>
      </c>
      <c r="CS411" s="51">
        <v>11798100000</v>
      </c>
      <c r="CT411" s="48">
        <v>25372400000</v>
      </c>
    </row>
    <row r="412" spans="1:98" x14ac:dyDescent="0.2">
      <c r="A412" s="63" t="s">
        <v>1249</v>
      </c>
      <c r="B412" s="63" t="s">
        <v>1250</v>
      </c>
      <c r="C412" s="63" t="str">
        <f>VLOOKUP(A412,'[1]S&amp;P 500 Wikipedia'!A:D,3,FALSE)</f>
        <v>Information Technology</v>
      </c>
      <c r="D412" s="63">
        <v>378242</v>
      </c>
      <c r="E412" s="63" t="s">
        <v>16</v>
      </c>
      <c r="F412" s="63">
        <v>2017</v>
      </c>
      <c r="G412" s="63" t="s">
        <v>17</v>
      </c>
      <c r="H412" s="64">
        <v>43100</v>
      </c>
      <c r="I412" s="64">
        <v>43153</v>
      </c>
      <c r="J412" s="64">
        <v>43314</v>
      </c>
      <c r="K412" s="63">
        <v>459600000</v>
      </c>
      <c r="L412" s="63">
        <v>450800000</v>
      </c>
      <c r="M412" s="63" t="s">
        <v>2639</v>
      </c>
      <c r="N412" s="47">
        <v>838200000</v>
      </c>
      <c r="O412" s="65">
        <v>838200000</v>
      </c>
      <c r="P412" s="53"/>
      <c r="Q412" s="47"/>
      <c r="R412" s="65"/>
      <c r="S412" s="53"/>
      <c r="T412" s="48"/>
      <c r="U412" s="47"/>
      <c r="V412" s="65"/>
      <c r="W412" s="65"/>
      <c r="X412" s="65"/>
      <c r="Y412" s="53"/>
      <c r="Z412" s="48"/>
      <c r="AA412" s="48"/>
      <c r="AB412" s="48"/>
      <c r="AC412" s="48"/>
      <c r="AD412" s="48"/>
      <c r="AE412" s="48"/>
      <c r="AF412" s="48"/>
      <c r="AG412" s="48"/>
      <c r="AH412" s="48">
        <v>838200000</v>
      </c>
      <c r="AI412" s="47">
        <v>214200000</v>
      </c>
      <c r="AJ412" s="65"/>
      <c r="AK412" s="53"/>
      <c r="AL412" s="47"/>
      <c r="AM412" s="65"/>
      <c r="AN412" s="65"/>
      <c r="AO412" s="53"/>
      <c r="AP412" s="47">
        <v>8179000000</v>
      </c>
      <c r="AQ412" s="65"/>
      <c r="AR412" s="65">
        <v>2727900000</v>
      </c>
      <c r="AS412" s="65">
        <v>586300000</v>
      </c>
      <c r="AT412" s="65"/>
      <c r="AU412" s="65"/>
      <c r="AV412" s="65"/>
      <c r="AW412" s="65"/>
      <c r="AX412" s="65"/>
      <c r="AY412" s="65"/>
      <c r="AZ412" s="53">
        <v>4864800000</v>
      </c>
      <c r="BA412" s="48">
        <v>8393200000</v>
      </c>
      <c r="BB412" s="48">
        <v>9231400000</v>
      </c>
      <c r="BC412" s="47">
        <v>1970500000</v>
      </c>
      <c r="BD412" s="65"/>
      <c r="BE412" s="65"/>
      <c r="BF412" s="65"/>
      <c r="BG412" s="53">
        <v>1970500000</v>
      </c>
      <c r="BH412" s="47"/>
      <c r="BI412" s="65"/>
      <c r="BJ412" s="65"/>
      <c r="BK412" s="53"/>
      <c r="BL412" s="47">
        <v>4545700000</v>
      </c>
      <c r="BM412" s="65"/>
      <c r="BN412" s="65">
        <v>4188900000</v>
      </c>
      <c r="BO412" s="65"/>
      <c r="BP412" s="65"/>
      <c r="BQ412" s="53">
        <v>356800000</v>
      </c>
      <c r="BR412" s="48">
        <v>6516200000</v>
      </c>
      <c r="BS412" s="47">
        <v>3033600000</v>
      </c>
      <c r="BT412" s="65"/>
      <c r="BU412" s="53"/>
      <c r="BV412" s="47">
        <v>173000000</v>
      </c>
      <c r="BW412" s="65"/>
      <c r="BX412" s="65"/>
      <c r="BY412" s="65"/>
      <c r="BZ412" s="65"/>
      <c r="CA412" s="65"/>
      <c r="CB412" s="65"/>
      <c r="CC412" s="65">
        <v>173000000</v>
      </c>
      <c r="CD412" s="65"/>
      <c r="CE412" s="65"/>
      <c r="CF412" s="53">
        <v>0</v>
      </c>
      <c r="CG412" s="48">
        <v>3206600000</v>
      </c>
      <c r="CH412" s="74">
        <v>9722800000</v>
      </c>
      <c r="CI412" s="48">
        <v>0</v>
      </c>
      <c r="CJ412" s="47">
        <v>702400000</v>
      </c>
      <c r="CK412" s="65"/>
      <c r="CL412" s="65"/>
      <c r="CM412" s="53"/>
      <c r="CN412" s="38"/>
      <c r="CO412" s="65">
        <v>-965900000</v>
      </c>
      <c r="CP412" s="53">
        <v>-227900000</v>
      </c>
      <c r="CQ412" s="38">
        <v>-491400000</v>
      </c>
      <c r="CR412" s="65"/>
      <c r="CS412" s="51">
        <v>-491400000</v>
      </c>
      <c r="CT412" s="48">
        <v>9231400000</v>
      </c>
    </row>
    <row r="413" spans="1:98" x14ac:dyDescent="0.2">
      <c r="A413" s="63" t="s">
        <v>1255</v>
      </c>
      <c r="B413" s="63" t="s">
        <v>1256</v>
      </c>
      <c r="C413" s="63" t="str">
        <f>VLOOKUP(A413,'[1]S&amp;P 500 Wikipedia'!A:D,3,FALSE)</f>
        <v>Real Estate</v>
      </c>
      <c r="D413" s="63">
        <v>57524</v>
      </c>
      <c r="E413" s="63" t="s">
        <v>16</v>
      </c>
      <c r="F413" s="63">
        <v>2017</v>
      </c>
      <c r="G413" s="63" t="s">
        <v>17</v>
      </c>
      <c r="H413" s="64">
        <v>43100</v>
      </c>
      <c r="I413" s="64">
        <v>43147</v>
      </c>
      <c r="J413" s="64">
        <v>43308</v>
      </c>
      <c r="K413" s="63">
        <v>755510000</v>
      </c>
      <c r="L413" s="63">
        <v>758563000</v>
      </c>
      <c r="M413" s="63" t="s">
        <v>2640</v>
      </c>
      <c r="N413" s="47">
        <v>824000000</v>
      </c>
      <c r="O413" s="65">
        <v>824000000</v>
      </c>
      <c r="P413" s="53"/>
      <c r="Q413" s="47">
        <v>396000000</v>
      </c>
      <c r="R413" s="65">
        <v>396000000</v>
      </c>
      <c r="S413" s="53"/>
      <c r="T413" s="48"/>
      <c r="U413" s="47">
        <v>383000000</v>
      </c>
      <c r="V413" s="65"/>
      <c r="W413" s="65"/>
      <c r="X413" s="65"/>
      <c r="Y413" s="53"/>
      <c r="Z413" s="48">
        <v>112000000</v>
      </c>
      <c r="AA413" s="48">
        <v>98000000</v>
      </c>
      <c r="AB413" s="48"/>
      <c r="AC413" s="48"/>
      <c r="AD413" s="48"/>
      <c r="AE413" s="48"/>
      <c r="AF413" s="48"/>
      <c r="AG413" s="48">
        <v>14000000</v>
      </c>
      <c r="AH413" s="48">
        <v>1715000000</v>
      </c>
      <c r="AI413" s="47">
        <v>14797000000</v>
      </c>
      <c r="AJ413" s="65">
        <v>14797000000</v>
      </c>
      <c r="AK413" s="53"/>
      <c r="AL413" s="47"/>
      <c r="AM413" s="65"/>
      <c r="AN413" s="65"/>
      <c r="AO413" s="53"/>
      <c r="AP413" s="47">
        <v>1547000000</v>
      </c>
      <c r="AQ413" s="65"/>
      <c r="AR413" s="65">
        <v>40000000</v>
      </c>
      <c r="AS413" s="65"/>
      <c r="AT413" s="65"/>
      <c r="AU413" s="65">
        <v>268000000</v>
      </c>
      <c r="AV413" s="65"/>
      <c r="AW413" s="65"/>
      <c r="AX413" s="65"/>
      <c r="AY413" s="65"/>
      <c r="AZ413" s="53">
        <v>1239000000</v>
      </c>
      <c r="BA413" s="48">
        <v>16344000000</v>
      </c>
      <c r="BB413" s="48">
        <v>18059000000</v>
      </c>
      <c r="BC413" s="47">
        <v>894000000</v>
      </c>
      <c r="BD413" s="65">
        <v>249000000</v>
      </c>
      <c r="BE413" s="65"/>
      <c r="BF413" s="65"/>
      <c r="BG413" s="53">
        <v>645000000</v>
      </c>
      <c r="BH413" s="47">
        <v>271000000</v>
      </c>
      <c r="BI413" s="65"/>
      <c r="BJ413" s="65"/>
      <c r="BK413" s="53">
        <v>271000000</v>
      </c>
      <c r="BL413" s="47"/>
      <c r="BM413" s="65"/>
      <c r="BN413" s="65"/>
      <c r="BO413" s="65"/>
      <c r="BP413" s="65"/>
      <c r="BQ413" s="53"/>
      <c r="BR413" s="48">
        <v>1165000000</v>
      </c>
      <c r="BS413" s="47">
        <v>6232000000</v>
      </c>
      <c r="BT413" s="65">
        <v>6232000000</v>
      </c>
      <c r="BU413" s="53"/>
      <c r="BV413" s="47">
        <v>1763000000</v>
      </c>
      <c r="BW413" s="65"/>
      <c r="BX413" s="65">
        <v>1487000000</v>
      </c>
      <c r="BY413" s="65"/>
      <c r="BZ413" s="65"/>
      <c r="CA413" s="65"/>
      <c r="CB413" s="65"/>
      <c r="CC413" s="65"/>
      <c r="CD413" s="65"/>
      <c r="CE413" s="65"/>
      <c r="CF413" s="53">
        <v>276000000</v>
      </c>
      <c r="CG413" s="48">
        <v>7995000000</v>
      </c>
      <c r="CH413" s="74">
        <v>9160000000</v>
      </c>
      <c r="CI413" s="48"/>
      <c r="CJ413" s="47">
        <v>9383000000</v>
      </c>
      <c r="CK413" s="65">
        <v>944000000</v>
      </c>
      <c r="CL413" s="65"/>
      <c r="CM413" s="53">
        <v>8439000000</v>
      </c>
      <c r="CN413" s="38"/>
      <c r="CO413" s="65">
        <v>1078000000</v>
      </c>
      <c r="CP413" s="53">
        <v>-1562000000</v>
      </c>
      <c r="CQ413" s="38">
        <v>8899000000</v>
      </c>
      <c r="CR413" s="65"/>
      <c r="CS413" s="51">
        <v>8899000000</v>
      </c>
      <c r="CT413" s="48">
        <v>18059000000</v>
      </c>
    </row>
    <row r="414" spans="1:98" x14ac:dyDescent="0.2">
      <c r="A414" s="63" t="s">
        <v>1267</v>
      </c>
      <c r="B414" s="63" t="s">
        <v>1268</v>
      </c>
      <c r="C414" s="63" t="str">
        <f>VLOOKUP(A414,'[1]S&amp;P 500 Wikipedia'!A:D,3,FALSE)</f>
        <v>Consumer Discretionary</v>
      </c>
      <c r="D414" s="63">
        <v>378245</v>
      </c>
      <c r="E414" s="63" t="s">
        <v>16</v>
      </c>
      <c r="F414" s="63">
        <v>2017</v>
      </c>
      <c r="G414" s="63" t="s">
        <v>17</v>
      </c>
      <c r="H414" s="64">
        <v>43100</v>
      </c>
      <c r="I414" s="64">
        <v>43159</v>
      </c>
      <c r="J414" s="64">
        <v>43320</v>
      </c>
      <c r="K414" s="63">
        <v>102414000</v>
      </c>
      <c r="L414" s="63">
        <v>103035000</v>
      </c>
      <c r="M414" s="63" t="s">
        <v>2641</v>
      </c>
      <c r="N414" s="47">
        <v>2971247000</v>
      </c>
      <c r="O414" s="65">
        <v>2804474000</v>
      </c>
      <c r="P414" s="53">
        <v>166773000</v>
      </c>
      <c r="Q414" s="47">
        <v>224128000</v>
      </c>
      <c r="R414" s="65">
        <v>224128000</v>
      </c>
      <c r="S414" s="53"/>
      <c r="T414" s="48"/>
      <c r="U414" s="47">
        <v>71636000</v>
      </c>
      <c r="V414" s="65"/>
      <c r="W414" s="65"/>
      <c r="X414" s="65"/>
      <c r="Y414" s="53"/>
      <c r="Z414" s="48">
        <v>156773000</v>
      </c>
      <c r="AA414" s="48">
        <v>156773000</v>
      </c>
      <c r="AB414" s="48"/>
      <c r="AC414" s="48"/>
      <c r="AD414" s="48"/>
      <c r="AE414" s="48"/>
      <c r="AF414" s="48"/>
      <c r="AG414" s="48"/>
      <c r="AH414" s="48">
        <v>3423784000</v>
      </c>
      <c r="AI414" s="47">
        <v>8498756000</v>
      </c>
      <c r="AJ414" s="65"/>
      <c r="AK414" s="53"/>
      <c r="AL414" s="47">
        <v>160682000</v>
      </c>
      <c r="AM414" s="65"/>
      <c r="AN414" s="65"/>
      <c r="AO414" s="53"/>
      <c r="AP414" s="47">
        <v>598517000</v>
      </c>
      <c r="AQ414" s="65">
        <v>123705000</v>
      </c>
      <c r="AR414" s="65"/>
      <c r="AS414" s="65"/>
      <c r="AT414" s="65"/>
      <c r="AU414" s="65">
        <v>240533000</v>
      </c>
      <c r="AV414" s="65"/>
      <c r="AW414" s="65"/>
      <c r="AX414" s="65"/>
      <c r="AY414" s="65"/>
      <c r="AZ414" s="53">
        <v>234279000</v>
      </c>
      <c r="BA414" s="48">
        <v>9257955000</v>
      </c>
      <c r="BB414" s="48">
        <v>12681739000</v>
      </c>
      <c r="BC414" s="47">
        <v>817971000</v>
      </c>
      <c r="BD414" s="65">
        <v>285437000</v>
      </c>
      <c r="BE414" s="65"/>
      <c r="BF414" s="65"/>
      <c r="BG414" s="53">
        <v>532534000</v>
      </c>
      <c r="BH414" s="47">
        <v>62690000</v>
      </c>
      <c r="BI414" s="65"/>
      <c r="BJ414" s="65"/>
      <c r="BK414" s="53"/>
      <c r="BL414" s="47">
        <v>1049629000</v>
      </c>
      <c r="BM414" s="65"/>
      <c r="BN414" s="65"/>
      <c r="BO414" s="65"/>
      <c r="BP414" s="65"/>
      <c r="BQ414" s="53">
        <v>1049629000</v>
      </c>
      <c r="BR414" s="48">
        <v>1930290000</v>
      </c>
      <c r="BS414" s="47">
        <v>9565936000</v>
      </c>
      <c r="BT414" s="65"/>
      <c r="BU414" s="53"/>
      <c r="BV414" s="47">
        <v>107163000</v>
      </c>
      <c r="BW414" s="65"/>
      <c r="BX414" s="65"/>
      <c r="BY414" s="65"/>
      <c r="BZ414" s="65"/>
      <c r="CA414" s="65"/>
      <c r="CB414" s="65"/>
      <c r="CC414" s="65"/>
      <c r="CD414" s="65"/>
      <c r="CE414" s="65"/>
      <c r="CF414" s="53">
        <v>107163000</v>
      </c>
      <c r="CG414" s="48">
        <v>9673099000</v>
      </c>
      <c r="CH414" s="74">
        <v>11603389000</v>
      </c>
      <c r="CI414" s="48">
        <v>0</v>
      </c>
      <c r="CJ414" s="47">
        <v>1499092000</v>
      </c>
      <c r="CK414" s="65"/>
      <c r="CL414" s="65"/>
      <c r="CM414" s="53"/>
      <c r="CN414" s="38">
        <v>-1184468000</v>
      </c>
      <c r="CO414" s="65">
        <v>635067000</v>
      </c>
      <c r="CP414" s="53">
        <v>-1845000</v>
      </c>
      <c r="CQ414" s="38">
        <v>947846000</v>
      </c>
      <c r="CR414" s="65">
        <v>130504000</v>
      </c>
      <c r="CS414" s="51">
        <v>1078350000</v>
      </c>
      <c r="CT414" s="48">
        <v>12681739000</v>
      </c>
    </row>
    <row r="415" spans="1:98" x14ac:dyDescent="0.2">
      <c r="A415" s="63" t="s">
        <v>1270</v>
      </c>
      <c r="B415" s="63" t="s">
        <v>1271</v>
      </c>
      <c r="C415" s="63" t="str">
        <f>VLOOKUP(A415,'[1]S&amp;P 500 Wikipedia'!A:D,3,FALSE)</f>
        <v>Utilities</v>
      </c>
      <c r="D415" s="63">
        <v>378246</v>
      </c>
      <c r="E415" s="63" t="s">
        <v>16</v>
      </c>
      <c r="F415" s="63">
        <v>2017</v>
      </c>
      <c r="G415" s="63" t="s">
        <v>17</v>
      </c>
      <c r="H415" s="64">
        <v>43100</v>
      </c>
      <c r="I415" s="64">
        <v>43154</v>
      </c>
      <c r="J415" s="64">
        <v>43217</v>
      </c>
      <c r="K415" s="63">
        <v>510599000</v>
      </c>
      <c r="L415" s="63">
        <v>509249000</v>
      </c>
      <c r="M415" s="63" t="s">
        <v>2642</v>
      </c>
      <c r="N415" s="47">
        <v>83000000</v>
      </c>
      <c r="O415" s="65">
        <v>83000000</v>
      </c>
      <c r="P415" s="53"/>
      <c r="Q415" s="47">
        <v>797000000</v>
      </c>
      <c r="R415" s="65">
        <v>797000000</v>
      </c>
      <c r="S415" s="53"/>
      <c r="T415" s="48"/>
      <c r="U415" s="47">
        <v>610000000</v>
      </c>
      <c r="V415" s="65"/>
      <c r="W415" s="65"/>
      <c r="X415" s="65"/>
      <c r="Y415" s="53"/>
      <c r="Z415" s="48">
        <v>1483000000</v>
      </c>
      <c r="AA415" s="48">
        <v>251000000</v>
      </c>
      <c r="AB415" s="48">
        <v>44000000</v>
      </c>
      <c r="AC415" s="48"/>
      <c r="AD415" s="48"/>
      <c r="AE415" s="48"/>
      <c r="AF415" s="48"/>
      <c r="AG415" s="48">
        <v>1188000000</v>
      </c>
      <c r="AH415" s="48">
        <v>2973000000</v>
      </c>
      <c r="AI415" s="47">
        <v>34329000000</v>
      </c>
      <c r="AJ415" s="65"/>
      <c r="AK415" s="53"/>
      <c r="AL415" s="47"/>
      <c r="AM415" s="65"/>
      <c r="AN415" s="65"/>
      <c r="AO415" s="53"/>
      <c r="AP415" s="47">
        <v>5728000000</v>
      </c>
      <c r="AQ415" s="65"/>
      <c r="AR415" s="65"/>
      <c r="AS415" s="65"/>
      <c r="AT415" s="65"/>
      <c r="AU415" s="65"/>
      <c r="AV415" s="65">
        <v>48000000</v>
      </c>
      <c r="AW415" s="65"/>
      <c r="AX415" s="65"/>
      <c r="AY415" s="65"/>
      <c r="AZ415" s="53">
        <v>5680000000</v>
      </c>
      <c r="BA415" s="48">
        <v>40057000000</v>
      </c>
      <c r="BB415" s="48">
        <v>43030000000</v>
      </c>
      <c r="BC415" s="47">
        <v>2048000000</v>
      </c>
      <c r="BD415" s="65">
        <v>1243000000</v>
      </c>
      <c r="BE415" s="65">
        <v>448000000</v>
      </c>
      <c r="BF415" s="65">
        <v>357000000</v>
      </c>
      <c r="BG415" s="53"/>
      <c r="BH415" s="47">
        <v>1271000000</v>
      </c>
      <c r="BI415" s="65">
        <v>814000000</v>
      </c>
      <c r="BJ415" s="65"/>
      <c r="BK415" s="53">
        <v>457000000</v>
      </c>
      <c r="BL415" s="47">
        <v>769000000</v>
      </c>
      <c r="BM415" s="65"/>
      <c r="BN415" s="65">
        <v>29000000</v>
      </c>
      <c r="BO415" s="65"/>
      <c r="BP415" s="65"/>
      <c r="BQ415" s="53">
        <v>740000000</v>
      </c>
      <c r="BR415" s="48">
        <v>4088000000</v>
      </c>
      <c r="BS415" s="47">
        <v>14520000000</v>
      </c>
      <c r="BT415" s="65"/>
      <c r="BU415" s="53"/>
      <c r="BV415" s="47">
        <v>12967000000</v>
      </c>
      <c r="BW415" s="65"/>
      <c r="BX415" s="65">
        <v>1042000000</v>
      </c>
      <c r="BY415" s="65"/>
      <c r="BZ415" s="65"/>
      <c r="CA415" s="65"/>
      <c r="CB415" s="65"/>
      <c r="CC415" s="65">
        <v>3845000000</v>
      </c>
      <c r="CD415" s="65"/>
      <c r="CE415" s="65"/>
      <c r="CF415" s="53">
        <v>8080000000</v>
      </c>
      <c r="CG415" s="48">
        <v>27487000000</v>
      </c>
      <c r="CH415" s="74">
        <v>31575000000</v>
      </c>
      <c r="CI415" s="48"/>
      <c r="CJ415" s="47">
        <v>7167000000</v>
      </c>
      <c r="CK415" s="65">
        <v>1269000000</v>
      </c>
      <c r="CL415" s="65">
        <v>5898000000</v>
      </c>
      <c r="CM415" s="53"/>
      <c r="CN415" s="38"/>
      <c r="CO415" s="65">
        <v>4413000000</v>
      </c>
      <c r="CP415" s="53">
        <v>-125000000</v>
      </c>
      <c r="CQ415" s="38">
        <v>11455000000</v>
      </c>
      <c r="CR415" s="65"/>
      <c r="CS415" s="51">
        <v>11455000000</v>
      </c>
      <c r="CT415" s="48">
        <v>43030000000</v>
      </c>
    </row>
    <row r="416" spans="1:98" x14ac:dyDescent="0.2">
      <c r="A416" s="63" t="s">
        <v>1276</v>
      </c>
      <c r="B416" s="63" t="s">
        <v>1277</v>
      </c>
      <c r="C416" s="63" t="str">
        <f>VLOOKUP(A416,'[1]S&amp;P 500 Wikipedia'!A:D,3,FALSE)</f>
        <v>Information Technology</v>
      </c>
      <c r="D416" s="63">
        <v>396684</v>
      </c>
      <c r="E416" s="63" t="s">
        <v>16</v>
      </c>
      <c r="F416" s="63">
        <v>2017</v>
      </c>
      <c r="G416" s="63" t="s">
        <v>17</v>
      </c>
      <c r="H416" s="64">
        <v>43190</v>
      </c>
      <c r="I416" s="64">
        <v>43230</v>
      </c>
      <c r="J416" s="64">
        <v>43398</v>
      </c>
      <c r="K416" s="63">
        <v>248286000</v>
      </c>
      <c r="L416" s="63">
        <v>249718000</v>
      </c>
      <c r="M416" s="63" t="s">
        <v>2643</v>
      </c>
      <c r="N416" s="47">
        <v>3447570000</v>
      </c>
      <c r="O416" s="65">
        <v>2179328000</v>
      </c>
      <c r="P416" s="53">
        <v>1268242000</v>
      </c>
      <c r="Q416" s="47">
        <v>382246000</v>
      </c>
      <c r="R416" s="65">
        <v>382246000</v>
      </c>
      <c r="S416" s="53"/>
      <c r="T416" s="48"/>
      <c r="U416" s="47">
        <v>236077000</v>
      </c>
      <c r="V416" s="65"/>
      <c r="W416" s="65"/>
      <c r="X416" s="65"/>
      <c r="Y416" s="53"/>
      <c r="Z416" s="48">
        <v>88695000</v>
      </c>
      <c r="AA416" s="48">
        <v>88695000</v>
      </c>
      <c r="AB416" s="48"/>
      <c r="AC416" s="48"/>
      <c r="AD416" s="48"/>
      <c r="AE416" s="48"/>
      <c r="AF416" s="48"/>
      <c r="AG416" s="48"/>
      <c r="AH416" s="48">
        <v>4154588000</v>
      </c>
      <c r="AI416" s="47">
        <v>304117000</v>
      </c>
      <c r="AJ416" s="65">
        <v>855023000</v>
      </c>
      <c r="AK416" s="53">
        <v>-550906000</v>
      </c>
      <c r="AL416" s="47">
        <v>97896000</v>
      </c>
      <c r="AM416" s="65"/>
      <c r="AN416" s="65"/>
      <c r="AO416" s="53"/>
      <c r="AP416" s="47">
        <v>503946000</v>
      </c>
      <c r="AQ416" s="65">
        <v>4123000</v>
      </c>
      <c r="AR416" s="65">
        <v>162421000</v>
      </c>
      <c r="AS416" s="65"/>
      <c r="AT416" s="65"/>
      <c r="AU416" s="65"/>
      <c r="AV416" s="65"/>
      <c r="AW416" s="65"/>
      <c r="AX416" s="65"/>
      <c r="AY416" s="65"/>
      <c r="AZ416" s="53">
        <v>337402000</v>
      </c>
      <c r="BA416" s="48">
        <v>905959000</v>
      </c>
      <c r="BB416" s="48">
        <v>5060547000</v>
      </c>
      <c r="BC416" s="47">
        <v>412759000</v>
      </c>
      <c r="BD416" s="65">
        <v>98999000</v>
      </c>
      <c r="BE416" s="65">
        <v>47713000</v>
      </c>
      <c r="BF416" s="65"/>
      <c r="BG416" s="53">
        <v>266047000</v>
      </c>
      <c r="BH416" s="47">
        <v>499186000</v>
      </c>
      <c r="BI416" s="65"/>
      <c r="BJ416" s="65"/>
      <c r="BK416" s="53"/>
      <c r="BL416" s="47"/>
      <c r="BM416" s="65"/>
      <c r="BN416" s="65"/>
      <c r="BO416" s="65"/>
      <c r="BP416" s="65"/>
      <c r="BQ416" s="53"/>
      <c r="BR416" s="48">
        <v>911945000</v>
      </c>
      <c r="BS416" s="47">
        <v>1214440000</v>
      </c>
      <c r="BT416" s="65"/>
      <c r="BU416" s="53"/>
      <c r="BV416" s="47">
        <v>573809000</v>
      </c>
      <c r="BW416" s="65"/>
      <c r="BX416" s="65"/>
      <c r="BY416" s="65"/>
      <c r="BZ416" s="65"/>
      <c r="CA416" s="65"/>
      <c r="CB416" s="65"/>
      <c r="CC416" s="65"/>
      <c r="CD416" s="65"/>
      <c r="CE416" s="65"/>
      <c r="CF416" s="53">
        <v>573809000</v>
      </c>
      <c r="CG416" s="48">
        <v>1788249000</v>
      </c>
      <c r="CH416" s="74">
        <v>2700194000</v>
      </c>
      <c r="CI416" s="48">
        <v>0</v>
      </c>
      <c r="CJ416" s="47">
        <v>881206000</v>
      </c>
      <c r="CK416" s="65"/>
      <c r="CL416" s="65"/>
      <c r="CM416" s="53"/>
      <c r="CN416" s="38"/>
      <c r="CO416" s="65">
        <v>1513656000</v>
      </c>
      <c r="CP416" s="53">
        <v>-34509000</v>
      </c>
      <c r="CQ416" s="38">
        <v>2360353000</v>
      </c>
      <c r="CR416" s="65"/>
      <c r="CS416" s="51">
        <v>2360353000</v>
      </c>
      <c r="CT416" s="48">
        <v>5060547000</v>
      </c>
    </row>
    <row r="417" spans="1:98" x14ac:dyDescent="0.2">
      <c r="A417" s="63" t="s">
        <v>487</v>
      </c>
      <c r="B417" s="63" t="s">
        <v>488</v>
      </c>
      <c r="C417" s="63" t="str">
        <f>VLOOKUP(A417,'[1]S&amp;P 500 Wikipedia'!A:D,3,FALSE)</f>
        <v>Energy</v>
      </c>
      <c r="D417" s="63">
        <v>121214</v>
      </c>
      <c r="E417" s="63" t="s">
        <v>16</v>
      </c>
      <c r="F417" s="63">
        <v>2017</v>
      </c>
      <c r="G417" s="63" t="s">
        <v>17</v>
      </c>
      <c r="H417" s="64">
        <v>43100</v>
      </c>
      <c r="I417" s="64">
        <v>43159</v>
      </c>
      <c r="J417" s="64">
        <v>43159</v>
      </c>
      <c r="K417" s="63">
        <v>4259000000</v>
      </c>
      <c r="L417" s="63">
        <v>4259000000</v>
      </c>
      <c r="M417" s="63" t="s">
        <v>2392</v>
      </c>
      <c r="N417" s="47">
        <v>3177000000</v>
      </c>
      <c r="O417" s="65">
        <v>3177000000</v>
      </c>
      <c r="P417" s="53"/>
      <c r="Q417" s="47">
        <v>25597000000</v>
      </c>
      <c r="R417" s="65"/>
      <c r="S417" s="53"/>
      <c r="T417" s="48"/>
      <c r="U417" s="47">
        <v>16992000000</v>
      </c>
      <c r="V417" s="65">
        <v>12871000000</v>
      </c>
      <c r="W417" s="65"/>
      <c r="X417" s="65"/>
      <c r="Y417" s="53">
        <v>4121000000</v>
      </c>
      <c r="Z417" s="48">
        <v>1368000000</v>
      </c>
      <c r="AA417" s="48"/>
      <c r="AB417" s="48"/>
      <c r="AC417" s="48"/>
      <c r="AD417" s="48"/>
      <c r="AE417" s="48"/>
      <c r="AF417" s="48"/>
      <c r="AG417" s="48">
        <v>1368000000</v>
      </c>
      <c r="AH417" s="48">
        <v>47134000000</v>
      </c>
      <c r="AI417" s="47">
        <v>252630000000</v>
      </c>
      <c r="AJ417" s="65"/>
      <c r="AK417" s="53"/>
      <c r="AL417" s="47">
        <v>39160000000</v>
      </c>
      <c r="AM417" s="65"/>
      <c r="AN417" s="65"/>
      <c r="AO417" s="53"/>
      <c r="AP417" s="47">
        <v>9767000000</v>
      </c>
      <c r="AQ417" s="65"/>
      <c r="AR417" s="65"/>
      <c r="AS417" s="65"/>
      <c r="AT417" s="65"/>
      <c r="AU417" s="65"/>
      <c r="AV417" s="65"/>
      <c r="AW417" s="65"/>
      <c r="AX417" s="65"/>
      <c r="AY417" s="65"/>
      <c r="AZ417" s="53">
        <v>9767000000</v>
      </c>
      <c r="BA417" s="48">
        <v>301557000000</v>
      </c>
      <c r="BB417" s="48">
        <v>348691000000</v>
      </c>
      <c r="BC417" s="47">
        <v>36796000000</v>
      </c>
      <c r="BD417" s="65"/>
      <c r="BE417" s="65"/>
      <c r="BF417" s="65"/>
      <c r="BG417" s="53"/>
      <c r="BH417" s="47">
        <v>17930000000</v>
      </c>
      <c r="BI417" s="65"/>
      <c r="BJ417" s="65"/>
      <c r="BK417" s="53"/>
      <c r="BL417" s="47">
        <v>3045000000</v>
      </c>
      <c r="BM417" s="65"/>
      <c r="BN417" s="65"/>
      <c r="BO417" s="65">
        <v>3045000000</v>
      </c>
      <c r="BP417" s="65"/>
      <c r="BQ417" s="53"/>
      <c r="BR417" s="48">
        <v>57771000000</v>
      </c>
      <c r="BS417" s="47">
        <v>24406000000</v>
      </c>
      <c r="BT417" s="65"/>
      <c r="BU417" s="53"/>
      <c r="BV417" s="47">
        <v>72014000000</v>
      </c>
      <c r="BW417" s="65"/>
      <c r="BX417" s="65">
        <v>21132000000</v>
      </c>
      <c r="BY417" s="65"/>
      <c r="BZ417" s="65"/>
      <c r="CA417" s="65"/>
      <c r="CB417" s="65"/>
      <c r="CC417" s="65">
        <v>26893000000</v>
      </c>
      <c r="CD417" s="65"/>
      <c r="CE417" s="65"/>
      <c r="CF417" s="53">
        <v>23989000000</v>
      </c>
      <c r="CG417" s="48">
        <v>96420000000</v>
      </c>
      <c r="CH417" s="74">
        <v>154191000000</v>
      </c>
      <c r="CI417" s="48"/>
      <c r="CJ417" s="47">
        <v>14656000000</v>
      </c>
      <c r="CK417" s="65">
        <v>14656000000</v>
      </c>
      <c r="CL417" s="65"/>
      <c r="CM417" s="53"/>
      <c r="CN417" s="38">
        <v>-225246000000</v>
      </c>
      <c r="CO417" s="65">
        <v>414540000000</v>
      </c>
      <c r="CP417" s="53">
        <v>-16262000000</v>
      </c>
      <c r="CQ417" s="38">
        <v>187688000000</v>
      </c>
      <c r="CR417" s="65">
        <v>6812000000</v>
      </c>
      <c r="CS417" s="51">
        <v>194500000000</v>
      </c>
      <c r="CT417" s="48">
        <v>348691000000</v>
      </c>
    </row>
    <row r="418" spans="1:98" x14ac:dyDescent="0.2">
      <c r="A418" s="63" t="s">
        <v>376</v>
      </c>
      <c r="B418" s="63" t="s">
        <v>377</v>
      </c>
      <c r="C418" s="63" t="str">
        <f>VLOOKUP(A418,'[1]S&amp;P 500 Wikipedia'!A:D,3,FALSE)</f>
        <v>Health Care</v>
      </c>
      <c r="D418" s="63">
        <v>378126</v>
      </c>
      <c r="E418" s="63" t="s">
        <v>16</v>
      </c>
      <c r="F418" s="63">
        <v>2017</v>
      </c>
      <c r="G418" s="63" t="s">
        <v>17</v>
      </c>
      <c r="H418" s="64">
        <v>43100</v>
      </c>
      <c r="I418" s="64">
        <v>43174</v>
      </c>
      <c r="J418" s="64">
        <v>43227</v>
      </c>
      <c r="K418" s="63">
        <v>228600000</v>
      </c>
      <c r="L418" s="63">
        <v>221100000</v>
      </c>
      <c r="M418" s="63" t="s">
        <v>2644</v>
      </c>
      <c r="N418" s="47">
        <v>320600000</v>
      </c>
      <c r="O418" s="65">
        <v>320600000</v>
      </c>
      <c r="P418" s="53"/>
      <c r="Q418" s="47">
        <v>746200000</v>
      </c>
      <c r="R418" s="65"/>
      <c r="S418" s="53"/>
      <c r="T418" s="48"/>
      <c r="U418" s="47">
        <v>623100000</v>
      </c>
      <c r="V418" s="65"/>
      <c r="W418" s="65"/>
      <c r="X418" s="65"/>
      <c r="Y418" s="53"/>
      <c r="Z418" s="48">
        <v>312600000</v>
      </c>
      <c r="AA418" s="48">
        <v>312600000</v>
      </c>
      <c r="AB418" s="48"/>
      <c r="AC418" s="48"/>
      <c r="AD418" s="48"/>
      <c r="AE418" s="48"/>
      <c r="AF418" s="48"/>
      <c r="AG418" s="48"/>
      <c r="AH418" s="48">
        <v>2002500000</v>
      </c>
      <c r="AI418" s="47">
        <v>876000000</v>
      </c>
      <c r="AJ418" s="65"/>
      <c r="AK418" s="53"/>
      <c r="AL418" s="47"/>
      <c r="AM418" s="65"/>
      <c r="AN418" s="65"/>
      <c r="AO418" s="53"/>
      <c r="AP418" s="47">
        <v>7496000000</v>
      </c>
      <c r="AQ418" s="65">
        <v>2800700000</v>
      </c>
      <c r="AR418" s="65">
        <v>4539200000</v>
      </c>
      <c r="AS418" s="65"/>
      <c r="AT418" s="65"/>
      <c r="AU418" s="65"/>
      <c r="AV418" s="65"/>
      <c r="AW418" s="65"/>
      <c r="AX418" s="65"/>
      <c r="AY418" s="65"/>
      <c r="AZ418" s="53">
        <v>156100000</v>
      </c>
      <c r="BA418" s="48">
        <v>8372000000</v>
      </c>
      <c r="BB418" s="48">
        <v>10374500000</v>
      </c>
      <c r="BC418" s="47">
        <v>924400000</v>
      </c>
      <c r="BD418" s="65">
        <v>284400000</v>
      </c>
      <c r="BE418" s="65">
        <v>54200000</v>
      </c>
      <c r="BF418" s="65"/>
      <c r="BG418" s="53">
        <v>585800000</v>
      </c>
      <c r="BH418" s="47">
        <v>30100000</v>
      </c>
      <c r="BI418" s="65"/>
      <c r="BJ418" s="65"/>
      <c r="BK418" s="53"/>
      <c r="BL418" s="47"/>
      <c r="BM418" s="65"/>
      <c r="BN418" s="65"/>
      <c r="BO418" s="65"/>
      <c r="BP418" s="65"/>
      <c r="BQ418" s="53"/>
      <c r="BR418" s="48">
        <v>954500000</v>
      </c>
      <c r="BS418" s="47">
        <v>1611600000</v>
      </c>
      <c r="BT418" s="65"/>
      <c r="BU418" s="53"/>
      <c r="BV418" s="47">
        <v>1180500000</v>
      </c>
      <c r="BW418" s="65"/>
      <c r="BX418" s="65"/>
      <c r="BY418" s="65"/>
      <c r="BZ418" s="65"/>
      <c r="CA418" s="65"/>
      <c r="CB418" s="65"/>
      <c r="CC418" s="65">
        <v>718000000</v>
      </c>
      <c r="CD418" s="65"/>
      <c r="CE418" s="65"/>
      <c r="CF418" s="53">
        <v>462500000</v>
      </c>
      <c r="CG418" s="48">
        <v>2792100000</v>
      </c>
      <c r="CH418" s="74">
        <v>3746600000</v>
      </c>
      <c r="CI418" s="48">
        <v>0</v>
      </c>
      <c r="CJ418" s="47">
        <v>6546500000</v>
      </c>
      <c r="CK418" s="65">
        <v>2600000</v>
      </c>
      <c r="CL418" s="65">
        <v>6543900000</v>
      </c>
      <c r="CM418" s="53"/>
      <c r="CN418" s="38">
        <v>-1955400000</v>
      </c>
      <c r="CO418" s="65">
        <v>2316200000</v>
      </c>
      <c r="CP418" s="53">
        <v>-291000000</v>
      </c>
      <c r="CQ418" s="38">
        <v>6616300000</v>
      </c>
      <c r="CR418" s="65">
        <v>11600000</v>
      </c>
      <c r="CS418" s="51">
        <v>6627900000</v>
      </c>
      <c r="CT418" s="48">
        <v>10374500000</v>
      </c>
    </row>
    <row r="419" spans="1:98" x14ac:dyDescent="0.2">
      <c r="A419" s="63" t="s">
        <v>1273</v>
      </c>
      <c r="B419" s="63" t="s">
        <v>1274</v>
      </c>
      <c r="C419" s="63" t="str">
        <f>VLOOKUP(A419,'[1]S&amp;P 500 Wikipedia'!A:D,3,FALSE)</f>
        <v>Information Technology</v>
      </c>
      <c r="D419" s="63">
        <v>378247</v>
      </c>
      <c r="E419" s="63" t="s">
        <v>16</v>
      </c>
      <c r="F419" s="63">
        <v>2017</v>
      </c>
      <c r="G419" s="63" t="s">
        <v>17</v>
      </c>
      <c r="H419" s="64">
        <v>43100</v>
      </c>
      <c r="I419" s="64">
        <v>43154</v>
      </c>
      <c r="J419" s="64">
        <v>43230</v>
      </c>
      <c r="K419" s="63">
        <v>254623250</v>
      </c>
      <c r="L419" s="63">
        <v>243543000</v>
      </c>
      <c r="M419" s="63" t="s">
        <v>2645</v>
      </c>
      <c r="N419" s="47">
        <v>1293000000</v>
      </c>
      <c r="O419" s="65">
        <v>1293000000</v>
      </c>
      <c r="P419" s="53"/>
      <c r="Q419" s="47">
        <v>1357000000</v>
      </c>
      <c r="R419" s="65">
        <v>1357000000</v>
      </c>
      <c r="S419" s="53"/>
      <c r="T419" s="48"/>
      <c r="U419" s="47">
        <v>915000000</v>
      </c>
      <c r="V419" s="65"/>
      <c r="W419" s="65"/>
      <c r="X419" s="65"/>
      <c r="Y419" s="53"/>
      <c r="Z419" s="48">
        <v>1665000000</v>
      </c>
      <c r="AA419" s="48"/>
      <c r="AB419" s="48"/>
      <c r="AC419" s="48"/>
      <c r="AD419" s="48"/>
      <c r="AE419" s="48"/>
      <c r="AF419" s="48"/>
      <c r="AG419" s="48">
        <v>1665000000</v>
      </c>
      <c r="AH419" s="48">
        <v>5230000000</v>
      </c>
      <c r="AI419" s="47">
        <v>1083000000</v>
      </c>
      <c r="AJ419" s="65"/>
      <c r="AK419" s="53"/>
      <c r="AL419" s="47">
        <v>1404000000</v>
      </c>
      <c r="AM419" s="65"/>
      <c r="AN419" s="65"/>
      <c r="AO419" s="53"/>
      <c r="AP419" s="47">
        <v>8229000000</v>
      </c>
      <c r="AQ419" s="65">
        <v>268000000</v>
      </c>
      <c r="AR419" s="65">
        <v>3930000000</v>
      </c>
      <c r="AS419" s="65"/>
      <c r="AT419" s="65"/>
      <c r="AU419" s="65">
        <v>1026000000</v>
      </c>
      <c r="AV419" s="65"/>
      <c r="AW419" s="65"/>
      <c r="AX419" s="65"/>
      <c r="AY419" s="65"/>
      <c r="AZ419" s="53">
        <v>3005000000</v>
      </c>
      <c r="BA419" s="48">
        <v>10716000000</v>
      </c>
      <c r="BB419" s="48">
        <v>15946000000</v>
      </c>
      <c r="BC419" s="47">
        <v>1552000000</v>
      </c>
      <c r="BD419" s="65">
        <v>1108000000</v>
      </c>
      <c r="BE419" s="65"/>
      <c r="BF419" s="65"/>
      <c r="BG419" s="53">
        <v>444000000</v>
      </c>
      <c r="BH419" s="47">
        <v>282000000</v>
      </c>
      <c r="BI419" s="65"/>
      <c r="BJ419" s="65"/>
      <c r="BK419" s="53"/>
      <c r="BL419" s="47">
        <v>907000000</v>
      </c>
      <c r="BM419" s="65"/>
      <c r="BN419" s="65"/>
      <c r="BO419" s="65"/>
      <c r="BP419" s="65"/>
      <c r="BQ419" s="53">
        <v>907000000</v>
      </c>
      <c r="BR419" s="48">
        <v>2741000000</v>
      </c>
      <c r="BS419" s="47">
        <v>5235000000</v>
      </c>
      <c r="BT419" s="65"/>
      <c r="BU419" s="53"/>
      <c r="BV419" s="47">
        <v>2463000000</v>
      </c>
      <c r="BW419" s="65"/>
      <c r="BX419" s="65">
        <v>662000000</v>
      </c>
      <c r="BY419" s="65"/>
      <c r="BZ419" s="65">
        <v>662000000</v>
      </c>
      <c r="CA419" s="65"/>
      <c r="CB419" s="65"/>
      <c r="CC419" s="65"/>
      <c r="CD419" s="65"/>
      <c r="CE419" s="65"/>
      <c r="CF419" s="53">
        <v>1801000000</v>
      </c>
      <c r="CG419" s="48">
        <v>7698000000</v>
      </c>
      <c r="CH419" s="74">
        <v>10439000000</v>
      </c>
      <c r="CI419" s="48">
        <v>214000000</v>
      </c>
      <c r="CJ419" s="47">
        <v>4148000000</v>
      </c>
      <c r="CK419" s="65"/>
      <c r="CL419" s="65"/>
      <c r="CM419" s="53"/>
      <c r="CN419" s="38"/>
      <c r="CO419" s="65">
        <v>4856000000</v>
      </c>
      <c r="CP419" s="53">
        <v>-3748000000</v>
      </c>
      <c r="CQ419" s="38">
        <v>5470000000</v>
      </c>
      <c r="CR419" s="65">
        <v>37000000</v>
      </c>
      <c r="CS419" s="51">
        <v>5507000000</v>
      </c>
      <c r="CT419" s="48">
        <v>15946000000</v>
      </c>
    </row>
    <row r="420" spans="1:98" x14ac:dyDescent="0.2">
      <c r="A420" s="63" t="s">
        <v>1279</v>
      </c>
      <c r="B420" s="63" t="s">
        <v>1280</v>
      </c>
      <c r="C420" s="63" t="str">
        <f>VLOOKUP(A420,'[1]S&amp;P 500 Wikipedia'!A:D,3,FALSE)</f>
        <v>Industrials</v>
      </c>
      <c r="D420" s="63">
        <v>124467</v>
      </c>
      <c r="E420" s="63" t="s">
        <v>16</v>
      </c>
      <c r="F420" s="63">
        <v>2017</v>
      </c>
      <c r="G420" s="63" t="s">
        <v>17</v>
      </c>
      <c r="H420" s="64">
        <v>43100</v>
      </c>
      <c r="I420" s="64">
        <v>43154</v>
      </c>
      <c r="J420" s="64">
        <v>43312</v>
      </c>
      <c r="K420" s="63">
        <v>179600000</v>
      </c>
      <c r="L420" s="63">
        <v>181422000</v>
      </c>
      <c r="M420" s="63" t="s">
        <v>2646</v>
      </c>
      <c r="N420" s="47">
        <v>414000000</v>
      </c>
      <c r="O420" s="65">
        <v>414000000</v>
      </c>
      <c r="P420" s="53"/>
      <c r="Q420" s="47">
        <v>956000000</v>
      </c>
      <c r="R420" s="65">
        <v>956000000</v>
      </c>
      <c r="S420" s="53"/>
      <c r="T420" s="48"/>
      <c r="U420" s="47">
        <v>524000000</v>
      </c>
      <c r="V420" s="65"/>
      <c r="W420" s="65"/>
      <c r="X420" s="65"/>
      <c r="Y420" s="53"/>
      <c r="Z420" s="48">
        <v>177000000</v>
      </c>
      <c r="AA420" s="48">
        <v>177000000</v>
      </c>
      <c r="AB420" s="48"/>
      <c r="AC420" s="48"/>
      <c r="AD420" s="48"/>
      <c r="AE420" s="48"/>
      <c r="AF420" s="48"/>
      <c r="AG420" s="48"/>
      <c r="AH420" s="48">
        <v>2071000000</v>
      </c>
      <c r="AI420" s="47">
        <v>643000000</v>
      </c>
      <c r="AJ420" s="65"/>
      <c r="AK420" s="53"/>
      <c r="AL420" s="47"/>
      <c r="AM420" s="65"/>
      <c r="AN420" s="65"/>
      <c r="AO420" s="53"/>
      <c r="AP420" s="47">
        <v>4146000000</v>
      </c>
      <c r="AQ420" s="65"/>
      <c r="AR420" s="65">
        <v>2768000000</v>
      </c>
      <c r="AS420" s="65">
        <v>1168000000</v>
      </c>
      <c r="AT420" s="65"/>
      <c r="AU420" s="65"/>
      <c r="AV420" s="65"/>
      <c r="AW420" s="65"/>
      <c r="AX420" s="65"/>
      <c r="AY420" s="65"/>
      <c r="AZ420" s="53">
        <v>210000000</v>
      </c>
      <c r="BA420" s="48">
        <v>4789000000</v>
      </c>
      <c r="BB420" s="48">
        <v>6860000000</v>
      </c>
      <c r="BC420" s="47">
        <v>1100000000</v>
      </c>
      <c r="BD420" s="65">
        <v>549000000</v>
      </c>
      <c r="BE420" s="65"/>
      <c r="BF420" s="65"/>
      <c r="BG420" s="53">
        <v>551000000</v>
      </c>
      <c r="BH420" s="47">
        <v>0</v>
      </c>
      <c r="BI420" s="65"/>
      <c r="BJ420" s="65"/>
      <c r="BK420" s="53"/>
      <c r="BL420" s="47"/>
      <c r="BM420" s="65"/>
      <c r="BN420" s="65"/>
      <c r="BO420" s="65"/>
      <c r="BP420" s="65"/>
      <c r="BQ420" s="53"/>
      <c r="BR420" s="48">
        <v>1100000000</v>
      </c>
      <c r="BS420" s="47">
        <v>2200000000</v>
      </c>
      <c r="BT420" s="65"/>
      <c r="BU420" s="53"/>
      <c r="BV420" s="47">
        <v>1041000000</v>
      </c>
      <c r="BW420" s="65"/>
      <c r="BX420" s="65">
        <v>442000000</v>
      </c>
      <c r="BY420" s="65"/>
      <c r="BZ420" s="65"/>
      <c r="CA420" s="65"/>
      <c r="CB420" s="65"/>
      <c r="CC420" s="65">
        <v>252000000</v>
      </c>
      <c r="CD420" s="65"/>
      <c r="CE420" s="65"/>
      <c r="CF420" s="53">
        <v>347000000</v>
      </c>
      <c r="CG420" s="48">
        <v>3241000000</v>
      </c>
      <c r="CH420" s="74">
        <v>4341000000</v>
      </c>
      <c r="CI420" s="48"/>
      <c r="CJ420" s="47">
        <v>1914000000</v>
      </c>
      <c r="CK420" s="65"/>
      <c r="CL420" s="65"/>
      <c r="CM420" s="53"/>
      <c r="CN420" s="38">
        <v>-428000000</v>
      </c>
      <c r="CO420" s="65">
        <v>1227000000</v>
      </c>
      <c r="CP420" s="53">
        <v>-210000000</v>
      </c>
      <c r="CQ420" s="38">
        <v>2503000000</v>
      </c>
      <c r="CR420" s="65">
        <v>16000000</v>
      </c>
      <c r="CS420" s="51">
        <v>2519000000</v>
      </c>
      <c r="CT420" s="48">
        <v>6860000000</v>
      </c>
    </row>
    <row r="421" spans="1:98" x14ac:dyDescent="0.2">
      <c r="A421" s="63" t="s">
        <v>1282</v>
      </c>
      <c r="B421" s="63" t="s">
        <v>1283</v>
      </c>
      <c r="C421" s="63" t="str">
        <f>VLOOKUP(A421,'[1]S&amp;P 500 Wikipedia'!A:D,3,FALSE)</f>
        <v>Consumer Discretionary</v>
      </c>
      <c r="D421" s="63">
        <v>98663</v>
      </c>
      <c r="E421" s="63" t="s">
        <v>16</v>
      </c>
      <c r="F421" s="63">
        <v>2017</v>
      </c>
      <c r="G421" s="63" t="s">
        <v>17</v>
      </c>
      <c r="H421" s="64">
        <v>43100</v>
      </c>
      <c r="I421" s="64">
        <v>43151</v>
      </c>
      <c r="J421" s="64">
        <v>43319</v>
      </c>
      <c r="K421" s="63">
        <v>336000000</v>
      </c>
      <c r="L421" s="63">
        <v>345000000</v>
      </c>
      <c r="M421" s="63" t="s">
        <v>2647</v>
      </c>
      <c r="N421" s="47">
        <v>1522000000</v>
      </c>
      <c r="O421" s="65">
        <v>1522000000</v>
      </c>
      <c r="P421" s="53"/>
      <c r="Q421" s="47">
        <v>400000000</v>
      </c>
      <c r="R421" s="65"/>
      <c r="S421" s="53"/>
      <c r="T421" s="48"/>
      <c r="U421" s="47"/>
      <c r="V421" s="65"/>
      <c r="W421" s="65"/>
      <c r="X421" s="65"/>
      <c r="Y421" s="53"/>
      <c r="Z421" s="48">
        <v>585000000</v>
      </c>
      <c r="AA421" s="48">
        <v>384000000</v>
      </c>
      <c r="AB421" s="48"/>
      <c r="AC421" s="48"/>
      <c r="AD421" s="48"/>
      <c r="AE421" s="48"/>
      <c r="AF421" s="48"/>
      <c r="AG421" s="48">
        <v>201000000</v>
      </c>
      <c r="AH421" s="48">
        <v>2507000000</v>
      </c>
      <c r="AI421" s="47">
        <v>1697000000</v>
      </c>
      <c r="AJ421" s="65"/>
      <c r="AK421" s="53"/>
      <c r="AL421" s="47"/>
      <c r="AM421" s="65"/>
      <c r="AN421" s="65"/>
      <c r="AO421" s="53"/>
      <c r="AP421" s="47">
        <v>1107000000</v>
      </c>
      <c r="AQ421" s="65">
        <v>110000000</v>
      </c>
      <c r="AR421" s="65">
        <v>512000000</v>
      </c>
      <c r="AS421" s="65"/>
      <c r="AT421" s="65"/>
      <c r="AU421" s="65">
        <v>139000000</v>
      </c>
      <c r="AV421" s="65"/>
      <c r="AW421" s="65"/>
      <c r="AX421" s="65"/>
      <c r="AY421" s="65"/>
      <c r="AZ421" s="53">
        <v>346000000</v>
      </c>
      <c r="BA421" s="48">
        <v>2804000000</v>
      </c>
      <c r="BB421" s="48">
        <v>5311000000</v>
      </c>
      <c r="BC421" s="47">
        <v>936000000</v>
      </c>
      <c r="BD421" s="65">
        <v>813000000</v>
      </c>
      <c r="BE421" s="65">
        <v>123000000</v>
      </c>
      <c r="BF421" s="65"/>
      <c r="BG421" s="53"/>
      <c r="BH421" s="47">
        <v>375000000</v>
      </c>
      <c r="BI421" s="65"/>
      <c r="BJ421" s="65"/>
      <c r="BK421" s="53"/>
      <c r="BL421" s="47">
        <v>201000000</v>
      </c>
      <c r="BM421" s="65"/>
      <c r="BN421" s="65">
        <v>201000000</v>
      </c>
      <c r="BO421" s="65"/>
      <c r="BP421" s="65"/>
      <c r="BQ421" s="53"/>
      <c r="BR421" s="48">
        <v>1512000000</v>
      </c>
      <c r="BS421" s="47">
        <v>9429000000</v>
      </c>
      <c r="BT421" s="65"/>
      <c r="BU421" s="53"/>
      <c r="BV421" s="47">
        <v>704000000</v>
      </c>
      <c r="BW421" s="65"/>
      <c r="BX421" s="65"/>
      <c r="BY421" s="65"/>
      <c r="BZ421" s="65"/>
      <c r="CA421" s="65"/>
      <c r="CB421" s="65"/>
      <c r="CC421" s="65"/>
      <c r="CD421" s="65"/>
      <c r="CE421" s="65"/>
      <c r="CF421" s="53"/>
      <c r="CG421" s="48">
        <v>10133000000</v>
      </c>
      <c r="CH421" s="74">
        <v>11645000000</v>
      </c>
      <c r="CI421" s="48"/>
      <c r="CJ421" s="47">
        <v>0</v>
      </c>
      <c r="CK421" s="65"/>
      <c r="CL421" s="65"/>
      <c r="CM421" s="53"/>
      <c r="CN421" s="38"/>
      <c r="CO421" s="65">
        <v>-6063000000</v>
      </c>
      <c r="CP421" s="53">
        <v>-271000000</v>
      </c>
      <c r="CQ421" s="38">
        <v>-6334000000</v>
      </c>
      <c r="CR421" s="65"/>
      <c r="CS421" s="51">
        <v>-6334000000</v>
      </c>
      <c r="CT421" s="48">
        <v>5311000000</v>
      </c>
    </row>
    <row r="422" spans="1:98" x14ac:dyDescent="0.2">
      <c r="A422" s="63" t="s">
        <v>1285</v>
      </c>
      <c r="B422" s="63" t="s">
        <v>1286</v>
      </c>
      <c r="C422" s="63" t="str">
        <f>VLOOKUP(A422,'[1]S&amp;P 500 Wikipedia'!A:D,3,FALSE)</f>
        <v>Health Care</v>
      </c>
      <c r="D422" s="63">
        <v>378249</v>
      </c>
      <c r="E422" s="63" t="s">
        <v>16</v>
      </c>
      <c r="F422" s="63">
        <v>2017</v>
      </c>
      <c r="G422" s="63" t="s">
        <v>17</v>
      </c>
      <c r="H422" s="64">
        <v>43100</v>
      </c>
      <c r="I422" s="64">
        <v>43158</v>
      </c>
      <c r="J422" s="64">
        <v>43522</v>
      </c>
      <c r="K422" s="63">
        <v>202400000</v>
      </c>
      <c r="L422" s="63">
        <v>204000000</v>
      </c>
      <c r="M422" s="63" t="s">
        <v>1885</v>
      </c>
      <c r="N422" s="47">
        <v>524400000</v>
      </c>
      <c r="O422" s="65">
        <v>524400000</v>
      </c>
      <c r="P422" s="53"/>
      <c r="Q422" s="47">
        <v>1544100000</v>
      </c>
      <c r="R422" s="65">
        <v>1544100000</v>
      </c>
      <c r="S422" s="53"/>
      <c r="T422" s="48"/>
      <c r="U422" s="47">
        <v>2068300000</v>
      </c>
      <c r="V422" s="65"/>
      <c r="W422" s="65"/>
      <c r="X422" s="65"/>
      <c r="Y422" s="53"/>
      <c r="Z422" s="48">
        <v>428000000</v>
      </c>
      <c r="AA422" s="48">
        <v>428000000</v>
      </c>
      <c r="AB422" s="48"/>
      <c r="AC422" s="48"/>
      <c r="AD422" s="48"/>
      <c r="AE422" s="48"/>
      <c r="AF422" s="48"/>
      <c r="AG422" s="48"/>
      <c r="AH422" s="48">
        <v>4564800000</v>
      </c>
      <c r="AI422" s="47">
        <v>2038600000</v>
      </c>
      <c r="AJ422" s="65"/>
      <c r="AK422" s="53"/>
      <c r="AL422" s="47"/>
      <c r="AM422" s="65"/>
      <c r="AN422" s="65"/>
      <c r="AO422" s="53"/>
      <c r="AP422" s="47">
        <v>19410600000</v>
      </c>
      <c r="AQ422" s="65">
        <v>8353400000</v>
      </c>
      <c r="AR422" s="65">
        <v>10668400000</v>
      </c>
      <c r="AS422" s="65"/>
      <c r="AT422" s="65"/>
      <c r="AU422" s="65"/>
      <c r="AV422" s="65"/>
      <c r="AW422" s="65"/>
      <c r="AX422" s="65"/>
      <c r="AY422" s="65"/>
      <c r="AZ422" s="53">
        <v>388800000</v>
      </c>
      <c r="BA422" s="48">
        <v>21449200000</v>
      </c>
      <c r="BB422" s="48">
        <v>26014000000</v>
      </c>
      <c r="BC422" s="47">
        <v>495400000</v>
      </c>
      <c r="BD422" s="65">
        <v>330200000</v>
      </c>
      <c r="BE422" s="65">
        <v>165200000</v>
      </c>
      <c r="BF422" s="65"/>
      <c r="BG422" s="53"/>
      <c r="BH422" s="47">
        <v>1225000000</v>
      </c>
      <c r="BI422" s="65"/>
      <c r="BJ422" s="65"/>
      <c r="BK422" s="53"/>
      <c r="BL422" s="47">
        <v>1349300000</v>
      </c>
      <c r="BM422" s="65"/>
      <c r="BN422" s="65"/>
      <c r="BO422" s="65"/>
      <c r="BP422" s="65"/>
      <c r="BQ422" s="53">
        <v>1349300000</v>
      </c>
      <c r="BR422" s="48">
        <v>3069700000</v>
      </c>
      <c r="BS422" s="47">
        <v>8917500000</v>
      </c>
      <c r="BT422" s="65"/>
      <c r="BU422" s="53"/>
      <c r="BV422" s="47">
        <v>2291300000</v>
      </c>
      <c r="BW422" s="65"/>
      <c r="BX422" s="65"/>
      <c r="BY422" s="65"/>
      <c r="BZ422" s="65"/>
      <c r="CA422" s="65"/>
      <c r="CB422" s="65"/>
      <c r="CC422" s="65">
        <v>1101500000</v>
      </c>
      <c r="CD422" s="65"/>
      <c r="CE422" s="65"/>
      <c r="CF422" s="53">
        <v>1189800000</v>
      </c>
      <c r="CG422" s="48">
        <v>11208800000</v>
      </c>
      <c r="CH422" s="74">
        <v>14278500000</v>
      </c>
      <c r="CI422" s="48"/>
      <c r="CJ422" s="47">
        <v>8518000000</v>
      </c>
      <c r="CK422" s="65"/>
      <c r="CL422" s="65"/>
      <c r="CM422" s="53"/>
      <c r="CN422" s="38">
        <v>-6721800000</v>
      </c>
      <c r="CO422" s="65">
        <v>10022800000</v>
      </c>
      <c r="CP422" s="53">
        <v>-83200000</v>
      </c>
      <c r="CQ422" s="38">
        <v>11735800000</v>
      </c>
      <c r="CR422" s="65">
        <v>-300000</v>
      </c>
      <c r="CS422" s="51">
        <v>11735500000</v>
      </c>
      <c r="CT422" s="48">
        <v>26014000000</v>
      </c>
    </row>
    <row r="423" spans="1:98" x14ac:dyDescent="0.2">
      <c r="A423" s="63" t="s">
        <v>1288</v>
      </c>
      <c r="B423" s="63" t="s">
        <v>1289</v>
      </c>
      <c r="C423" s="63" t="str">
        <f>VLOOKUP(A423,'[1]S&amp;P 500 Wikipedia'!A:D,3,FALSE)</f>
        <v>Health Care</v>
      </c>
      <c r="D423" s="63">
        <v>378251</v>
      </c>
      <c r="E423" s="63" t="s">
        <v>16</v>
      </c>
      <c r="F423" s="63">
        <v>2017</v>
      </c>
      <c r="G423" s="63" t="s">
        <v>17</v>
      </c>
      <c r="H423" s="64">
        <v>43100</v>
      </c>
      <c r="I423" s="64">
        <v>43146</v>
      </c>
      <c r="J423" s="64">
        <v>43222</v>
      </c>
      <c r="K423" s="63">
        <v>487372000</v>
      </c>
      <c r="L423" s="63">
        <v>490944000</v>
      </c>
      <c r="M423" s="63" t="s">
        <v>2648</v>
      </c>
      <c r="N423" s="47">
        <v>1564000000</v>
      </c>
      <c r="O423" s="65">
        <v>1564000000</v>
      </c>
      <c r="P423" s="53"/>
      <c r="Q423" s="47">
        <v>998000000</v>
      </c>
      <c r="R423" s="65">
        <v>998000000</v>
      </c>
      <c r="S423" s="53"/>
      <c r="T423" s="48"/>
      <c r="U423" s="47">
        <v>1427000000</v>
      </c>
      <c r="V423" s="65"/>
      <c r="W423" s="65"/>
      <c r="X423" s="65"/>
      <c r="Y423" s="53"/>
      <c r="Z423" s="48">
        <v>228000000</v>
      </c>
      <c r="AA423" s="48"/>
      <c r="AB423" s="48"/>
      <c r="AC423" s="48"/>
      <c r="AD423" s="48"/>
      <c r="AE423" s="48"/>
      <c r="AF423" s="48"/>
      <c r="AG423" s="48">
        <v>228000000</v>
      </c>
      <c r="AH423" s="48">
        <v>4217000000</v>
      </c>
      <c r="AI423" s="47">
        <v>1435000000</v>
      </c>
      <c r="AJ423" s="65"/>
      <c r="AK423" s="53"/>
      <c r="AL423" s="47"/>
      <c r="AM423" s="65"/>
      <c r="AN423" s="65"/>
      <c r="AO423" s="53"/>
      <c r="AP423" s="47">
        <v>2934000000</v>
      </c>
      <c r="AQ423" s="65">
        <v>1269000000</v>
      </c>
      <c r="AR423" s="65">
        <v>1510000000</v>
      </c>
      <c r="AS423" s="65"/>
      <c r="AT423" s="65"/>
      <c r="AU423" s="65">
        <v>80000000</v>
      </c>
      <c r="AV423" s="65"/>
      <c r="AW423" s="65"/>
      <c r="AX423" s="65"/>
      <c r="AY423" s="65"/>
      <c r="AZ423" s="53">
        <v>75000000</v>
      </c>
      <c r="BA423" s="48">
        <v>4369000000</v>
      </c>
      <c r="BB423" s="48">
        <v>8586000000</v>
      </c>
      <c r="BC423" s="47">
        <v>1050000000</v>
      </c>
      <c r="BD423" s="65">
        <v>261000000</v>
      </c>
      <c r="BE423" s="65"/>
      <c r="BF423" s="65">
        <v>61000000</v>
      </c>
      <c r="BG423" s="53">
        <v>728000000</v>
      </c>
      <c r="BH423" s="47"/>
      <c r="BI423" s="65"/>
      <c r="BJ423" s="65"/>
      <c r="BK423" s="53"/>
      <c r="BL423" s="47">
        <v>44000000</v>
      </c>
      <c r="BM423" s="65"/>
      <c r="BN423" s="65"/>
      <c r="BO423" s="65"/>
      <c r="BP423" s="65"/>
      <c r="BQ423" s="53">
        <v>44000000</v>
      </c>
      <c r="BR423" s="48">
        <v>1094000000</v>
      </c>
      <c r="BS423" s="47">
        <v>4953000000</v>
      </c>
      <c r="BT423" s="65"/>
      <c r="BU423" s="53"/>
      <c r="BV423" s="47">
        <v>753000000</v>
      </c>
      <c r="BW423" s="65"/>
      <c r="BX423" s="65"/>
      <c r="BY423" s="65"/>
      <c r="BZ423" s="65"/>
      <c r="CA423" s="65"/>
      <c r="CB423" s="65"/>
      <c r="CC423" s="65">
        <v>380000000</v>
      </c>
      <c r="CD423" s="65"/>
      <c r="CE423" s="65"/>
      <c r="CF423" s="53">
        <v>373000000</v>
      </c>
      <c r="CG423" s="48">
        <v>5706000000</v>
      </c>
      <c r="CH423" s="74">
        <v>6800000000</v>
      </c>
      <c r="CI423" s="48">
        <v>0</v>
      </c>
      <c r="CJ423" s="47">
        <v>1018000000</v>
      </c>
      <c r="CK423" s="65"/>
      <c r="CL423" s="65"/>
      <c r="CM423" s="53"/>
      <c r="CN423" s="38">
        <v>-852000000</v>
      </c>
      <c r="CO423" s="65">
        <v>2109000000</v>
      </c>
      <c r="CP423" s="53">
        <v>-505000000</v>
      </c>
      <c r="CQ423" s="38">
        <v>1770000000</v>
      </c>
      <c r="CR423" s="65">
        <v>16000000</v>
      </c>
      <c r="CS423" s="51">
        <v>1786000000</v>
      </c>
      <c r="CT423" s="48">
        <v>8586000000</v>
      </c>
    </row>
    <row r="425" spans="1:98" x14ac:dyDescent="0.2">
      <c r="N425">
        <f>COUNTBLANK(N2:N423)</f>
        <v>1</v>
      </c>
      <c r="O425">
        <f t="shared" ref="O425:BZ425" si="0">COUNTBLANK(O2:O423)</f>
        <v>1</v>
      </c>
      <c r="P425">
        <f t="shared" si="0"/>
        <v>265</v>
      </c>
      <c r="Q425">
        <f t="shared" si="0"/>
        <v>21</v>
      </c>
      <c r="R425">
        <f t="shared" si="0"/>
        <v>63</v>
      </c>
      <c r="S425">
        <f t="shared" si="0"/>
        <v>412</v>
      </c>
      <c r="T425">
        <f t="shared" si="0"/>
        <v>418</v>
      </c>
      <c r="U425">
        <f t="shared" si="0"/>
        <v>110</v>
      </c>
      <c r="V425">
        <f t="shared" si="0"/>
        <v>409</v>
      </c>
      <c r="W425">
        <f t="shared" si="0"/>
        <v>414</v>
      </c>
      <c r="X425">
        <f t="shared" si="0"/>
        <v>415</v>
      </c>
      <c r="Y425">
        <f t="shared" si="0"/>
        <v>416</v>
      </c>
      <c r="Z425">
        <f t="shared" si="0"/>
        <v>7</v>
      </c>
      <c r="AA425">
        <f t="shared" si="0"/>
        <v>208</v>
      </c>
      <c r="AB425">
        <f t="shared" si="0"/>
        <v>406</v>
      </c>
      <c r="AC425">
        <f t="shared" si="0"/>
        <v>376</v>
      </c>
      <c r="AD425">
        <f t="shared" si="0"/>
        <v>415</v>
      </c>
      <c r="AE425">
        <f t="shared" si="0"/>
        <v>365</v>
      </c>
      <c r="AF425">
        <f t="shared" si="0"/>
        <v>408</v>
      </c>
      <c r="AG425">
        <f t="shared" si="0"/>
        <v>129</v>
      </c>
      <c r="AH425">
        <f t="shared" si="0"/>
        <v>0</v>
      </c>
      <c r="AI425">
        <f t="shared" si="0"/>
        <v>4</v>
      </c>
      <c r="AJ425">
        <f t="shared" si="0"/>
        <v>289</v>
      </c>
      <c r="AK425">
        <f t="shared" si="0"/>
        <v>320</v>
      </c>
      <c r="AL425">
        <f t="shared" si="0"/>
        <v>270</v>
      </c>
      <c r="AM425">
        <f t="shared" si="0"/>
        <v>398</v>
      </c>
      <c r="AN425">
        <f t="shared" si="0"/>
        <v>412</v>
      </c>
      <c r="AO425">
        <f t="shared" si="0"/>
        <v>416</v>
      </c>
      <c r="AP425">
        <f t="shared" si="0"/>
        <v>0</v>
      </c>
      <c r="AQ425">
        <f t="shared" si="0"/>
        <v>218</v>
      </c>
      <c r="AR425">
        <f t="shared" si="0"/>
        <v>68</v>
      </c>
      <c r="AS425">
        <f t="shared" si="0"/>
        <v>298</v>
      </c>
      <c r="AT425">
        <f t="shared" si="0"/>
        <v>418</v>
      </c>
      <c r="AU425">
        <f t="shared" si="0"/>
        <v>264</v>
      </c>
      <c r="AV425">
        <f t="shared" si="0"/>
        <v>414</v>
      </c>
      <c r="AW425">
        <f t="shared" si="0"/>
        <v>413</v>
      </c>
      <c r="AX425">
        <f t="shared" si="0"/>
        <v>414</v>
      </c>
      <c r="AY425">
        <f t="shared" si="0"/>
        <v>367</v>
      </c>
      <c r="AZ425">
        <f t="shared" si="0"/>
        <v>17</v>
      </c>
      <c r="BA425">
        <f t="shared" si="0"/>
        <v>0</v>
      </c>
      <c r="BB425">
        <f t="shared" si="0"/>
        <v>0</v>
      </c>
      <c r="BC425">
        <f t="shared" si="0"/>
        <v>1</v>
      </c>
      <c r="BD425">
        <f t="shared" si="0"/>
        <v>42</v>
      </c>
      <c r="BE425">
        <f t="shared" si="0"/>
        <v>317</v>
      </c>
      <c r="BF425">
        <f t="shared" si="0"/>
        <v>360</v>
      </c>
      <c r="BG425">
        <f t="shared" si="0"/>
        <v>90</v>
      </c>
      <c r="BH425">
        <f t="shared" si="0"/>
        <v>81</v>
      </c>
      <c r="BI425">
        <f t="shared" si="0"/>
        <v>361</v>
      </c>
      <c r="BJ425">
        <f t="shared" si="0"/>
        <v>419</v>
      </c>
      <c r="BK425">
        <f t="shared" si="0"/>
        <v>349</v>
      </c>
      <c r="BL425">
        <f t="shared" si="0"/>
        <v>96</v>
      </c>
      <c r="BM425">
        <f t="shared" si="0"/>
        <v>303</v>
      </c>
      <c r="BN425">
        <f t="shared" si="0"/>
        <v>401</v>
      </c>
      <c r="BO425">
        <f t="shared" si="0"/>
        <v>403</v>
      </c>
      <c r="BP425">
        <f t="shared" si="0"/>
        <v>407</v>
      </c>
      <c r="BQ425">
        <f t="shared" si="0"/>
        <v>170</v>
      </c>
      <c r="BR425">
        <f t="shared" si="0"/>
        <v>0</v>
      </c>
      <c r="BS425">
        <f t="shared" si="0"/>
        <v>27</v>
      </c>
      <c r="BT425">
        <f t="shared" si="0"/>
        <v>378</v>
      </c>
      <c r="BU425">
        <f t="shared" si="0"/>
        <v>413</v>
      </c>
      <c r="BV425">
        <f t="shared" si="0"/>
        <v>5</v>
      </c>
      <c r="BW425">
        <f t="shared" si="0"/>
        <v>414</v>
      </c>
      <c r="BX425">
        <f t="shared" si="0"/>
        <v>306</v>
      </c>
      <c r="BY425">
        <f t="shared" si="0"/>
        <v>401</v>
      </c>
      <c r="BZ425">
        <f t="shared" si="0"/>
        <v>400</v>
      </c>
      <c r="CA425">
        <f t="shared" ref="CA425:CT425" si="1">COUNTBLANK(CA2:CA423)</f>
        <v>416</v>
      </c>
      <c r="CB425">
        <f t="shared" si="1"/>
        <v>381</v>
      </c>
      <c r="CC425">
        <f t="shared" si="1"/>
        <v>147</v>
      </c>
      <c r="CD425">
        <f t="shared" si="1"/>
        <v>408</v>
      </c>
      <c r="CE425">
        <f t="shared" si="1"/>
        <v>415</v>
      </c>
      <c r="CF425">
        <f t="shared" si="1"/>
        <v>14</v>
      </c>
      <c r="CG425">
        <f t="shared" si="1"/>
        <v>0</v>
      </c>
      <c r="CH425">
        <f t="shared" si="1"/>
        <v>0</v>
      </c>
      <c r="CI425">
        <f t="shared" si="1"/>
        <v>207</v>
      </c>
      <c r="CJ425">
        <f t="shared" si="1"/>
        <v>2</v>
      </c>
      <c r="CK425">
        <f t="shared" si="1"/>
        <v>267</v>
      </c>
      <c r="CL425">
        <f t="shared" si="1"/>
        <v>282</v>
      </c>
      <c r="CM425">
        <f t="shared" si="1"/>
        <v>412</v>
      </c>
      <c r="CN425">
        <f t="shared" si="1"/>
        <v>164</v>
      </c>
      <c r="CO425">
        <f t="shared" si="1"/>
        <v>14</v>
      </c>
      <c r="CP425">
        <f t="shared" si="1"/>
        <v>12</v>
      </c>
      <c r="CQ425">
        <f t="shared" si="1"/>
        <v>0</v>
      </c>
      <c r="CR425">
        <f t="shared" si="1"/>
        <v>184</v>
      </c>
      <c r="CS425">
        <f t="shared" si="1"/>
        <v>0</v>
      </c>
      <c r="CT425">
        <f t="shared" si="1"/>
        <v>0</v>
      </c>
    </row>
  </sheetData>
  <hyperlinks>
    <hyperlink ref="M142" r:id="rId1" xr:uid="{06D309FB-6826-0E48-BF78-5F45FB5F3CE7}"/>
    <hyperlink ref="M186" r:id="rId2" xr:uid="{493B5147-D183-E941-96A2-FC6D355F3B86}"/>
    <hyperlink ref="M351" r:id="rId3" xr:uid="{A138E107-C9E2-1044-9DB1-BE048F7EED1D}"/>
  </hyperlinks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F1579-B8A9-E248-BB6D-2A01F98DBAD5}">
  <dimension ref="A1:BS425"/>
  <sheetViews>
    <sheetView workbookViewId="0">
      <selection activeCell="R24" sqref="R24"/>
    </sheetView>
  </sheetViews>
  <sheetFormatPr baseColWidth="10" defaultRowHeight="16" x14ac:dyDescent="0.2"/>
  <cols>
    <col min="2" max="2" width="33.5" bestFit="1" customWidth="1"/>
    <col min="3" max="3" width="33.5" customWidth="1"/>
    <col min="14" max="14" width="16" bestFit="1" customWidth="1"/>
    <col min="15" max="15" width="24.83203125" bestFit="1" customWidth="1"/>
    <col min="16" max="16" width="19.1640625" bestFit="1" customWidth="1"/>
    <col min="17" max="17" width="15.83203125" bestFit="1" customWidth="1"/>
    <col min="18" max="18" width="16.83203125" bestFit="1" customWidth="1"/>
    <col min="19" max="19" width="24.33203125" bestFit="1" customWidth="1"/>
    <col min="20" max="20" width="25.5" bestFit="1" customWidth="1"/>
    <col min="21" max="21" width="22.1640625" bestFit="1" customWidth="1"/>
    <col min="22" max="22" width="16" bestFit="1" customWidth="1"/>
    <col min="23" max="23" width="23.6640625" bestFit="1" customWidth="1"/>
    <col min="24" max="24" width="20" bestFit="1" customWidth="1"/>
    <col min="25" max="25" width="31.5" bestFit="1" customWidth="1"/>
    <col min="26" max="26" width="20" bestFit="1" customWidth="1"/>
    <col min="27" max="27" width="24.83203125" bestFit="1" customWidth="1"/>
    <col min="28" max="28" width="24.6640625" bestFit="1" customWidth="1"/>
    <col min="29" max="29" width="27.33203125" bestFit="1" customWidth="1"/>
    <col min="30" max="30" width="29.6640625" bestFit="1" customWidth="1"/>
    <col min="31" max="31" width="25.33203125" bestFit="1" customWidth="1"/>
    <col min="32" max="32" width="24" bestFit="1" customWidth="1"/>
    <col min="33" max="33" width="28" bestFit="1" customWidth="1"/>
    <col min="34" max="34" width="21.33203125" bestFit="1" customWidth="1"/>
    <col min="35" max="35" width="17.1640625" bestFit="1" customWidth="1"/>
    <col min="36" max="36" width="16.5" bestFit="1" customWidth="1"/>
    <col min="37" max="37" width="30.33203125" bestFit="1" customWidth="1"/>
    <col min="38" max="38" width="28" bestFit="1" customWidth="1"/>
    <col min="39" max="39" width="27.83203125" bestFit="1" customWidth="1"/>
    <col min="40" max="40" width="33.33203125" bestFit="1" customWidth="1"/>
    <col min="41" max="41" width="25.1640625" bestFit="1" customWidth="1"/>
    <col min="42" max="42" width="24.33203125" bestFit="1" customWidth="1"/>
    <col min="43" max="43" width="24.1640625" bestFit="1" customWidth="1"/>
    <col min="44" max="44" width="28.5" bestFit="1" customWidth="1"/>
    <col min="45" max="45" width="21.33203125" bestFit="1" customWidth="1"/>
    <col min="46" max="46" width="18.5" bestFit="1" customWidth="1"/>
    <col min="47" max="47" width="27.6640625" bestFit="1" customWidth="1"/>
    <col min="48" max="48" width="18.83203125" bestFit="1" customWidth="1"/>
    <col min="49" max="49" width="35.33203125" bestFit="1" customWidth="1"/>
    <col min="50" max="50" width="17" bestFit="1" customWidth="1"/>
    <col min="51" max="51" width="17.6640625" bestFit="1" customWidth="1"/>
    <col min="52" max="52" width="21.83203125" bestFit="1" customWidth="1"/>
    <col min="53" max="53" width="42.33203125" bestFit="1" customWidth="1"/>
    <col min="54" max="54" width="21.33203125" bestFit="1" customWidth="1"/>
    <col min="55" max="55" width="22.1640625" bestFit="1" customWidth="1"/>
    <col min="56" max="56" width="20.83203125" bestFit="1" customWidth="1"/>
    <col min="57" max="57" width="32.5" bestFit="1" customWidth="1"/>
    <col min="58" max="58" width="19.6640625" bestFit="1" customWidth="1"/>
    <col min="59" max="59" width="20.83203125" bestFit="1" customWidth="1"/>
    <col min="60" max="60" width="21.33203125" bestFit="1" customWidth="1"/>
    <col min="61" max="61" width="39.6640625" bestFit="1" customWidth="1"/>
    <col min="62" max="62" width="38.83203125" bestFit="1" customWidth="1"/>
    <col min="63" max="63" width="30.83203125" bestFit="1" customWidth="1"/>
    <col min="64" max="64" width="24" bestFit="1" customWidth="1"/>
    <col min="65" max="65" width="27" bestFit="1" customWidth="1"/>
    <col min="66" max="66" width="33.5" bestFit="1" customWidth="1"/>
    <col min="67" max="67" width="17.33203125" bestFit="1" customWidth="1"/>
    <col min="68" max="68" width="15" bestFit="1" customWidth="1"/>
    <col min="69" max="69" width="19.83203125" bestFit="1" customWidth="1"/>
    <col min="70" max="70" width="19.33203125" bestFit="1" customWidth="1"/>
    <col min="71" max="71" width="22.5" bestFit="1" customWidth="1"/>
  </cols>
  <sheetData>
    <row r="1" spans="1:7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1410</v>
      </c>
      <c r="L1" t="s">
        <v>1411</v>
      </c>
      <c r="M1" t="s">
        <v>12</v>
      </c>
      <c r="N1" s="43" t="s">
        <v>1497</v>
      </c>
      <c r="O1" s="40" t="s">
        <v>1498</v>
      </c>
      <c r="P1" s="40" t="s">
        <v>1499</v>
      </c>
      <c r="Q1" s="41" t="s">
        <v>1500</v>
      </c>
      <c r="R1" s="43" t="s">
        <v>1501</v>
      </c>
      <c r="S1" s="40" t="s">
        <v>1502</v>
      </c>
      <c r="T1" s="40" t="s">
        <v>1503</v>
      </c>
      <c r="U1" s="41" t="s">
        <v>1504</v>
      </c>
      <c r="V1" s="52" t="s">
        <v>1505</v>
      </c>
      <c r="W1" s="52" t="s">
        <v>1506</v>
      </c>
      <c r="X1" s="43" t="s">
        <v>1507</v>
      </c>
      <c r="Y1" s="40" t="s">
        <v>1508</v>
      </c>
      <c r="Z1" s="40" t="s">
        <v>1509</v>
      </c>
      <c r="AA1" s="40" t="s">
        <v>1510</v>
      </c>
      <c r="AB1" s="40" t="s">
        <v>1511</v>
      </c>
      <c r="AC1" s="40" t="s">
        <v>1512</v>
      </c>
      <c r="AD1" s="40" t="s">
        <v>1513</v>
      </c>
      <c r="AE1" s="41" t="s">
        <v>1514</v>
      </c>
      <c r="AF1" s="52" t="s">
        <v>1515</v>
      </c>
      <c r="AG1" s="52" t="s">
        <v>1516</v>
      </c>
      <c r="AH1" s="43" t="s">
        <v>1517</v>
      </c>
      <c r="AI1" s="40" t="s">
        <v>1518</v>
      </c>
      <c r="AJ1" s="41" t="s">
        <v>1519</v>
      </c>
      <c r="AK1" s="43" t="s">
        <v>1520</v>
      </c>
      <c r="AL1" s="40" t="s">
        <v>1521</v>
      </c>
      <c r="AM1" s="40" t="s">
        <v>1522</v>
      </c>
      <c r="AN1" s="41" t="s">
        <v>1523</v>
      </c>
      <c r="AO1" s="52" t="s">
        <v>1524</v>
      </c>
      <c r="AP1" s="43" t="s">
        <v>1525</v>
      </c>
      <c r="AQ1" s="40" t="s">
        <v>1526</v>
      </c>
      <c r="AR1" s="40" t="s">
        <v>1527</v>
      </c>
      <c r="AS1" s="40" t="s">
        <v>1528</v>
      </c>
      <c r="AT1" s="40" t="s">
        <v>1529</v>
      </c>
      <c r="AU1" s="40" t="s">
        <v>1530</v>
      </c>
      <c r="AV1" s="40" t="s">
        <v>1531</v>
      </c>
      <c r="AW1" s="40" t="s">
        <v>1532</v>
      </c>
      <c r="AX1" s="40" t="s">
        <v>1533</v>
      </c>
      <c r="AY1" s="40" t="s">
        <v>1534</v>
      </c>
      <c r="AZ1" s="40" t="s">
        <v>1535</v>
      </c>
      <c r="BA1" s="40" t="s">
        <v>1536</v>
      </c>
      <c r="BB1" s="40" t="s">
        <v>1537</v>
      </c>
      <c r="BC1" s="41" t="s">
        <v>1538</v>
      </c>
      <c r="BD1" s="43" t="s">
        <v>1539</v>
      </c>
      <c r="BE1" s="40" t="s">
        <v>1540</v>
      </c>
      <c r="BF1" s="40" t="s">
        <v>1541</v>
      </c>
      <c r="BG1" s="40" t="s">
        <v>1542</v>
      </c>
      <c r="BH1" s="40" t="s">
        <v>1543</v>
      </c>
      <c r="BI1" s="40" t="s">
        <v>1544</v>
      </c>
      <c r="BJ1" s="41" t="s">
        <v>1545</v>
      </c>
      <c r="BK1" s="43" t="s">
        <v>1546</v>
      </c>
      <c r="BL1" s="40" t="s">
        <v>1547</v>
      </c>
      <c r="BM1" s="41" t="s">
        <v>1548</v>
      </c>
      <c r="BN1" s="43" t="s">
        <v>1549</v>
      </c>
      <c r="BO1" s="41" t="s">
        <v>1494</v>
      </c>
      <c r="BP1" s="43" t="s">
        <v>1550</v>
      </c>
      <c r="BQ1" s="40" t="s">
        <v>1551</v>
      </c>
      <c r="BR1" s="40" t="s">
        <v>1552</v>
      </c>
      <c r="BS1" s="41" t="s">
        <v>1553</v>
      </c>
    </row>
    <row r="2" spans="1:71" x14ac:dyDescent="0.2">
      <c r="A2" s="63" t="s">
        <v>54</v>
      </c>
      <c r="B2" s="63" t="s">
        <v>55</v>
      </c>
      <c r="C2" s="63" t="str">
        <f>VLOOKUP(A2,'[2]S&amp;P 500 Wikipedia'!A:D,3,FALSE)</f>
        <v>Health Care</v>
      </c>
      <c r="D2" s="63">
        <v>45846</v>
      </c>
      <c r="E2" s="63" t="s">
        <v>16</v>
      </c>
      <c r="F2" s="63">
        <v>2017</v>
      </c>
      <c r="G2" s="63" t="s">
        <v>1292</v>
      </c>
      <c r="H2" s="64">
        <v>43039</v>
      </c>
      <c r="I2" s="64">
        <v>43090</v>
      </c>
      <c r="J2" s="64">
        <v>43454</v>
      </c>
      <c r="K2" s="63">
        <v>322000000</v>
      </c>
      <c r="L2" s="63">
        <v>326000000</v>
      </c>
      <c r="M2" s="63" t="s">
        <v>1602</v>
      </c>
      <c r="N2" s="47">
        <v>4472000000</v>
      </c>
      <c r="O2" s="65">
        <v>4472000000</v>
      </c>
      <c r="P2" s="65"/>
      <c r="Q2" s="53"/>
      <c r="R2" s="47">
        <v>-2063000000</v>
      </c>
      <c r="S2" s="65">
        <v>-2063000000</v>
      </c>
      <c r="T2" s="65"/>
      <c r="U2" s="53"/>
      <c r="V2" s="48">
        <v>2409000000</v>
      </c>
      <c r="W2" s="48"/>
      <c r="X2" s="47">
        <v>-1568000000</v>
      </c>
      <c r="Y2" s="65">
        <v>-1229000000</v>
      </c>
      <c r="Z2" s="65"/>
      <c r="AA2" s="65"/>
      <c r="AB2" s="65">
        <v>-339000000</v>
      </c>
      <c r="AC2" s="65"/>
      <c r="AD2" s="65"/>
      <c r="AE2" s="53"/>
      <c r="AF2" s="48">
        <v>841000000</v>
      </c>
      <c r="AG2" s="48">
        <v>-38000000</v>
      </c>
      <c r="AH2" s="47">
        <v>-57000000</v>
      </c>
      <c r="AI2" s="65"/>
      <c r="AJ2" s="53"/>
      <c r="AK2" s="38"/>
      <c r="AL2" s="65"/>
      <c r="AM2" s="65"/>
      <c r="AN2" s="53">
        <v>19000000</v>
      </c>
      <c r="AO2" s="48">
        <v>803000000</v>
      </c>
      <c r="AP2" s="47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53"/>
      <c r="BD2" s="38">
        <v>803000000</v>
      </c>
      <c r="BE2" s="65">
        <v>-119000000</v>
      </c>
      <c r="BF2" s="65"/>
      <c r="BG2" s="65"/>
      <c r="BH2" s="65"/>
      <c r="BI2" s="65"/>
      <c r="BJ2" s="51">
        <v>684000000</v>
      </c>
      <c r="BK2" s="47"/>
      <c r="BL2" s="65"/>
      <c r="BM2" s="53"/>
      <c r="BN2" s="72">
        <v>684000000</v>
      </c>
      <c r="BO2" s="73"/>
      <c r="BP2" s="72">
        <v>684000000</v>
      </c>
      <c r="BQ2" s="65"/>
      <c r="BR2" s="65"/>
      <c r="BS2" s="51">
        <v>684000000</v>
      </c>
    </row>
    <row r="3" spans="1:71" x14ac:dyDescent="0.2">
      <c r="A3" s="63" t="s">
        <v>99</v>
      </c>
      <c r="B3" s="63" t="s">
        <v>100</v>
      </c>
      <c r="C3" s="63" t="str">
        <f>VLOOKUP(A3,'[2]S&amp;P 500 Wikipedia'!A:D,3,FALSE)</f>
        <v>Industrials</v>
      </c>
      <c r="D3" s="63">
        <v>68568</v>
      </c>
      <c r="E3" s="63" t="s">
        <v>16</v>
      </c>
      <c r="F3" s="63">
        <v>2017</v>
      </c>
      <c r="G3" s="63" t="s">
        <v>1292</v>
      </c>
      <c r="H3" s="64">
        <v>43100</v>
      </c>
      <c r="I3" s="64">
        <v>43152</v>
      </c>
      <c r="J3" s="64">
        <v>43152</v>
      </c>
      <c r="K3" s="63">
        <v>489164000</v>
      </c>
      <c r="L3" s="63">
        <v>491692000</v>
      </c>
      <c r="M3" s="63" t="s">
        <v>2040</v>
      </c>
      <c r="N3" s="47">
        <v>42207000000</v>
      </c>
      <c r="O3" s="65"/>
      <c r="P3" s="65"/>
      <c r="Q3" s="53"/>
      <c r="R3" s="47">
        <v>-29452000000</v>
      </c>
      <c r="S3" s="65"/>
      <c r="T3" s="65"/>
      <c r="U3" s="53"/>
      <c r="V3" s="48">
        <v>12755000000</v>
      </c>
      <c r="W3" s="48"/>
      <c r="X3" s="47">
        <v>-8697000000</v>
      </c>
      <c r="Y3" s="65">
        <v>-1477000000</v>
      </c>
      <c r="Z3" s="65"/>
      <c r="AA3" s="65"/>
      <c r="AB3" s="65"/>
      <c r="AC3" s="65">
        <v>-1702000000</v>
      </c>
      <c r="AD3" s="65"/>
      <c r="AE3" s="53">
        <v>-5518000000</v>
      </c>
      <c r="AF3" s="48">
        <v>4058000000</v>
      </c>
      <c r="AG3" s="48">
        <v>-974000000</v>
      </c>
      <c r="AH3" s="47">
        <v>-959000000</v>
      </c>
      <c r="AI3" s="65"/>
      <c r="AJ3" s="53"/>
      <c r="AK3" s="38"/>
      <c r="AL3" s="65"/>
      <c r="AM3" s="65"/>
      <c r="AN3" s="53">
        <v>-15000000</v>
      </c>
      <c r="AO3" s="48">
        <v>3084000000</v>
      </c>
      <c r="AP3" s="47"/>
      <c r="AQ3" s="65"/>
      <c r="AR3" s="65"/>
      <c r="AS3" s="65"/>
      <c r="AT3" s="65"/>
      <c r="AU3" s="65"/>
      <c r="AV3" s="65"/>
      <c r="AW3" s="65"/>
      <c r="AX3" s="65"/>
      <c r="AY3" s="65"/>
      <c r="AZ3" s="65"/>
      <c r="BA3" s="65"/>
      <c r="BB3" s="65"/>
      <c r="BC3" s="53"/>
      <c r="BD3" s="38">
        <v>3084000000</v>
      </c>
      <c r="BE3" s="65">
        <v>-1165000000</v>
      </c>
      <c r="BF3" s="65"/>
      <c r="BG3" s="65"/>
      <c r="BH3" s="65"/>
      <c r="BI3" s="65"/>
      <c r="BJ3" s="51">
        <v>1919000000</v>
      </c>
      <c r="BK3" s="47"/>
      <c r="BL3" s="65"/>
      <c r="BM3" s="53"/>
      <c r="BN3" s="72">
        <v>1919000000</v>
      </c>
      <c r="BO3" s="73"/>
      <c r="BP3" s="72">
        <v>1919000000</v>
      </c>
      <c r="BQ3" s="65"/>
      <c r="BR3" s="65"/>
      <c r="BS3" s="51">
        <v>1919000000</v>
      </c>
    </row>
    <row r="4" spans="1:71" x14ac:dyDescent="0.2">
      <c r="A4" s="63" t="s">
        <v>43</v>
      </c>
      <c r="B4" s="63" t="s">
        <v>44</v>
      </c>
      <c r="C4" s="63" t="str">
        <f>VLOOKUP(A4,'[2]S&amp;P 500 Wikipedia'!A:D,3,FALSE)</f>
        <v>Consumer Discretionary</v>
      </c>
      <c r="D4" s="63">
        <v>184955</v>
      </c>
      <c r="E4" s="63" t="s">
        <v>16</v>
      </c>
      <c r="F4" s="63">
        <v>2017</v>
      </c>
      <c r="G4" s="63" t="s">
        <v>1292</v>
      </c>
      <c r="H4" s="64">
        <v>43100</v>
      </c>
      <c r="I4" s="64">
        <v>43152</v>
      </c>
      <c r="J4" s="64">
        <v>43152</v>
      </c>
      <c r="K4" s="63">
        <v>73846000</v>
      </c>
      <c r="L4" s="63">
        <v>74110000</v>
      </c>
      <c r="M4" s="63" t="s">
        <v>2041</v>
      </c>
      <c r="N4" s="47">
        <v>9373784000</v>
      </c>
      <c r="O4" s="65"/>
      <c r="P4" s="65"/>
      <c r="Q4" s="53"/>
      <c r="R4" s="47">
        <v>-5288735000</v>
      </c>
      <c r="S4" s="65"/>
      <c r="T4" s="65"/>
      <c r="U4" s="53"/>
      <c r="V4" s="48">
        <v>4085049000</v>
      </c>
      <c r="W4" s="48"/>
      <c r="X4" s="47">
        <v>-3514837000</v>
      </c>
      <c r="Y4" s="65">
        <v>-3514837000</v>
      </c>
      <c r="Z4" s="65"/>
      <c r="AA4" s="65"/>
      <c r="AB4" s="65"/>
      <c r="AC4" s="65"/>
      <c r="AD4" s="65"/>
      <c r="AE4" s="53"/>
      <c r="AF4" s="48">
        <v>570212000</v>
      </c>
      <c r="AG4" s="48">
        <v>-49953000</v>
      </c>
      <c r="AH4" s="47">
        <v>-58801000</v>
      </c>
      <c r="AI4" s="65"/>
      <c r="AJ4" s="53"/>
      <c r="AK4" s="38"/>
      <c r="AL4" s="65"/>
      <c r="AM4" s="65"/>
      <c r="AN4" s="53">
        <v>8848000</v>
      </c>
      <c r="AO4" s="48">
        <v>520259000</v>
      </c>
      <c r="AP4" s="47"/>
      <c r="AQ4" s="65"/>
      <c r="AR4" s="65"/>
      <c r="AS4" s="65"/>
      <c r="AT4" s="65"/>
      <c r="AU4" s="65"/>
      <c r="AV4" s="65"/>
      <c r="AW4" s="65"/>
      <c r="AX4" s="65"/>
      <c r="AY4" s="65"/>
      <c r="AZ4" s="65"/>
      <c r="BA4" s="65"/>
      <c r="BB4" s="65"/>
      <c r="BC4" s="53"/>
      <c r="BD4" s="38">
        <v>520259000</v>
      </c>
      <c r="BE4" s="65">
        <v>-44754000</v>
      </c>
      <c r="BF4" s="65"/>
      <c r="BG4" s="65"/>
      <c r="BH4" s="65"/>
      <c r="BI4" s="65"/>
      <c r="BJ4" s="51">
        <v>475505000</v>
      </c>
      <c r="BK4" s="47"/>
      <c r="BL4" s="65"/>
      <c r="BM4" s="53"/>
      <c r="BN4" s="72">
        <v>475505000</v>
      </c>
      <c r="BO4" s="73"/>
      <c r="BP4" s="72">
        <v>475505000</v>
      </c>
      <c r="BQ4" s="65"/>
      <c r="BR4" s="65"/>
      <c r="BS4" s="51">
        <v>475505000</v>
      </c>
    </row>
    <row r="5" spans="1:71" x14ac:dyDescent="0.2">
      <c r="A5" s="63" t="s">
        <v>140</v>
      </c>
      <c r="B5" s="63" t="s">
        <v>141</v>
      </c>
      <c r="C5" s="63" t="str">
        <f>VLOOKUP(A5,'[2]S&amp;P 500 Wikipedia'!A:D,3,FALSE)</f>
        <v>Information Technology</v>
      </c>
      <c r="D5" s="63">
        <v>111052</v>
      </c>
      <c r="E5" s="63" t="s">
        <v>16</v>
      </c>
      <c r="F5" s="63">
        <v>2017</v>
      </c>
      <c r="G5" s="63" t="s">
        <v>1292</v>
      </c>
      <c r="H5" s="64">
        <v>43008</v>
      </c>
      <c r="I5" s="64">
        <v>43041</v>
      </c>
      <c r="J5" s="64">
        <v>43409</v>
      </c>
      <c r="K5" s="63">
        <v>20868968000</v>
      </c>
      <c r="L5" s="63">
        <v>21006768000</v>
      </c>
      <c r="M5" s="63" t="s">
        <v>1604</v>
      </c>
      <c r="N5" s="47">
        <v>229234000000</v>
      </c>
      <c r="O5" s="65"/>
      <c r="P5" s="65"/>
      <c r="Q5" s="53"/>
      <c r="R5" s="47">
        <v>-141048000000</v>
      </c>
      <c r="S5" s="65"/>
      <c r="T5" s="65"/>
      <c r="U5" s="53"/>
      <c r="V5" s="48">
        <v>88186000000</v>
      </c>
      <c r="W5" s="48"/>
      <c r="X5" s="47">
        <v>-26842000000</v>
      </c>
      <c r="Y5" s="65">
        <v>-15261000000</v>
      </c>
      <c r="Z5" s="65"/>
      <c r="AA5" s="65"/>
      <c r="AB5" s="65">
        <v>-11581000000</v>
      </c>
      <c r="AC5" s="65"/>
      <c r="AD5" s="65"/>
      <c r="AE5" s="53"/>
      <c r="AF5" s="48">
        <v>61344000000</v>
      </c>
      <c r="AG5" s="48">
        <v>2745000000</v>
      </c>
      <c r="AH5" s="47"/>
      <c r="AI5" s="65"/>
      <c r="AJ5" s="53"/>
      <c r="AK5" s="38"/>
      <c r="AL5" s="65"/>
      <c r="AM5" s="65"/>
      <c r="AN5" s="53">
        <v>2745000000</v>
      </c>
      <c r="AO5" s="48">
        <v>64089000000</v>
      </c>
      <c r="AP5" s="47"/>
      <c r="AQ5" s="65"/>
      <c r="AR5" s="65"/>
      <c r="AS5" s="65"/>
      <c r="AT5" s="65"/>
      <c r="AU5" s="65"/>
      <c r="AV5" s="65"/>
      <c r="AW5" s="65"/>
      <c r="AX5" s="65"/>
      <c r="AY5" s="65"/>
      <c r="AZ5" s="65"/>
      <c r="BA5" s="65"/>
      <c r="BB5" s="65"/>
      <c r="BC5" s="53"/>
      <c r="BD5" s="38">
        <v>64089000000</v>
      </c>
      <c r="BE5" s="65">
        <v>-15738000000</v>
      </c>
      <c r="BF5" s="65"/>
      <c r="BG5" s="65"/>
      <c r="BH5" s="65"/>
      <c r="BI5" s="65"/>
      <c r="BJ5" s="51">
        <v>48351000000</v>
      </c>
      <c r="BK5" s="47"/>
      <c r="BL5" s="65"/>
      <c r="BM5" s="53"/>
      <c r="BN5" s="72">
        <v>48351000000</v>
      </c>
      <c r="BO5" s="73"/>
      <c r="BP5" s="72">
        <v>48351000000</v>
      </c>
      <c r="BQ5" s="65"/>
      <c r="BR5" s="65"/>
      <c r="BS5" s="51">
        <v>48351000000</v>
      </c>
    </row>
    <row r="6" spans="1:71" x14ac:dyDescent="0.2">
      <c r="A6" s="63" t="s">
        <v>26</v>
      </c>
      <c r="B6" s="63" t="s">
        <v>27</v>
      </c>
      <c r="C6" s="63" t="str">
        <f>VLOOKUP(A6,'[2]S&amp;P 500 Wikipedia'!A:D,3,FALSE)</f>
        <v>Health Care</v>
      </c>
      <c r="D6" s="63">
        <v>61199</v>
      </c>
      <c r="E6" s="63" t="s">
        <v>16</v>
      </c>
      <c r="F6" s="63">
        <v>2017</v>
      </c>
      <c r="G6" s="63" t="s">
        <v>1292</v>
      </c>
      <c r="H6" s="64">
        <v>43100</v>
      </c>
      <c r="I6" s="64">
        <v>43147</v>
      </c>
      <c r="J6" s="64">
        <v>43147</v>
      </c>
      <c r="K6" s="63">
        <v>1596000000</v>
      </c>
      <c r="L6" s="63">
        <v>1603000000</v>
      </c>
      <c r="M6" s="63" t="s">
        <v>2042</v>
      </c>
      <c r="N6" s="47">
        <v>28216000000</v>
      </c>
      <c r="O6" s="65"/>
      <c r="P6" s="65"/>
      <c r="Q6" s="53"/>
      <c r="R6" s="47">
        <v>-7040000000</v>
      </c>
      <c r="S6" s="65"/>
      <c r="T6" s="65"/>
      <c r="U6" s="53"/>
      <c r="V6" s="48">
        <v>21176000000</v>
      </c>
      <c r="W6" s="48"/>
      <c r="X6" s="47">
        <v>-11257000000</v>
      </c>
      <c r="Y6" s="65">
        <v>-6275000000</v>
      </c>
      <c r="Z6" s="65"/>
      <c r="AA6" s="65"/>
      <c r="AB6" s="65">
        <v>-4982000000</v>
      </c>
      <c r="AC6" s="65"/>
      <c r="AD6" s="65"/>
      <c r="AE6" s="53"/>
      <c r="AF6" s="48">
        <v>9919000000</v>
      </c>
      <c r="AG6" s="48">
        <v>-1865000000</v>
      </c>
      <c r="AH6" s="47">
        <v>-1004000000</v>
      </c>
      <c r="AI6" s="65"/>
      <c r="AJ6" s="53"/>
      <c r="AK6" s="38"/>
      <c r="AL6" s="65">
        <v>-348000000</v>
      </c>
      <c r="AM6" s="65"/>
      <c r="AN6" s="53">
        <v>-513000000</v>
      </c>
      <c r="AO6" s="48">
        <v>8054000000</v>
      </c>
      <c r="AP6" s="47">
        <v>-327000000</v>
      </c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53"/>
      <c r="BD6" s="38">
        <v>7727000000</v>
      </c>
      <c r="BE6" s="65">
        <v>-2418000000</v>
      </c>
      <c r="BF6" s="65"/>
      <c r="BG6" s="65"/>
      <c r="BH6" s="65"/>
      <c r="BI6" s="65"/>
      <c r="BJ6" s="51">
        <v>5309000000</v>
      </c>
      <c r="BK6" s="47"/>
      <c r="BL6" s="65"/>
      <c r="BM6" s="53"/>
      <c r="BN6" s="72">
        <v>5309000000</v>
      </c>
      <c r="BO6" s="73"/>
      <c r="BP6" s="72">
        <v>5309000000</v>
      </c>
      <c r="BQ6" s="65"/>
      <c r="BR6" s="65"/>
      <c r="BS6" s="51">
        <v>5309000000</v>
      </c>
    </row>
    <row r="7" spans="1:71" x14ac:dyDescent="0.2">
      <c r="A7" s="63" t="s">
        <v>115</v>
      </c>
      <c r="B7" s="63" t="s">
        <v>116</v>
      </c>
      <c r="C7" s="63" t="str">
        <f>VLOOKUP(A7,'[2]S&amp;P 500 Wikipedia'!A:D,3,FALSE)</f>
        <v>Health Care</v>
      </c>
      <c r="D7" s="63">
        <v>187024</v>
      </c>
      <c r="E7" s="63" t="s">
        <v>16</v>
      </c>
      <c r="F7" s="63">
        <v>2017</v>
      </c>
      <c r="G7" s="63" t="s">
        <v>1292</v>
      </c>
      <c r="H7" s="64">
        <v>43008</v>
      </c>
      <c r="I7" s="64">
        <v>43060</v>
      </c>
      <c r="J7" s="64">
        <v>43424</v>
      </c>
      <c r="K7" s="63">
        <v>218375000</v>
      </c>
      <c r="L7" s="63">
        <v>221602000</v>
      </c>
      <c r="M7" s="63" t="s">
        <v>1605</v>
      </c>
      <c r="N7" s="47">
        <v>153144000000</v>
      </c>
      <c r="O7" s="65"/>
      <c r="P7" s="65"/>
      <c r="Q7" s="53"/>
      <c r="R7" s="47">
        <v>-148598000000</v>
      </c>
      <c r="S7" s="65"/>
      <c r="T7" s="65"/>
      <c r="U7" s="53"/>
      <c r="V7" s="48">
        <v>4546002000</v>
      </c>
      <c r="W7" s="48"/>
      <c r="X7" s="47">
        <v>-2526333000</v>
      </c>
      <c r="Y7" s="65">
        <v>-2128730000</v>
      </c>
      <c r="Z7" s="65"/>
      <c r="AA7" s="65"/>
      <c r="AB7" s="65"/>
      <c r="AC7" s="65">
        <v>-397603000</v>
      </c>
      <c r="AD7" s="65"/>
      <c r="AE7" s="53">
        <v>0</v>
      </c>
      <c r="AF7" s="48">
        <v>2019669000</v>
      </c>
      <c r="AG7" s="48">
        <v>-142455000</v>
      </c>
      <c r="AH7" s="47">
        <v>-145185000</v>
      </c>
      <c r="AI7" s="65"/>
      <c r="AJ7" s="53"/>
      <c r="AK7" s="38"/>
      <c r="AL7" s="65"/>
      <c r="AM7" s="65"/>
      <c r="AN7" s="53">
        <v>2730000</v>
      </c>
      <c r="AO7" s="48">
        <v>1877214000</v>
      </c>
      <c r="AP7" s="47">
        <v>-959327000</v>
      </c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53"/>
      <c r="BD7" s="38">
        <v>917887000</v>
      </c>
      <c r="BE7" s="65">
        <v>-553403000</v>
      </c>
      <c r="BF7" s="65"/>
      <c r="BG7" s="65"/>
      <c r="BH7" s="65"/>
      <c r="BI7" s="65"/>
      <c r="BJ7" s="51">
        <v>364484000</v>
      </c>
      <c r="BK7" s="47"/>
      <c r="BL7" s="65"/>
      <c r="BM7" s="53"/>
      <c r="BN7" s="72">
        <v>364484000</v>
      </c>
      <c r="BO7" s="73">
        <v>0</v>
      </c>
      <c r="BP7" s="72">
        <v>364484000</v>
      </c>
      <c r="BQ7" s="65"/>
      <c r="BR7" s="65"/>
      <c r="BS7" s="51">
        <v>364484000</v>
      </c>
    </row>
    <row r="8" spans="1:71" x14ac:dyDescent="0.2">
      <c r="A8" s="63" t="s">
        <v>29</v>
      </c>
      <c r="B8" s="63" t="s">
        <v>30</v>
      </c>
      <c r="C8" s="63" t="str">
        <f>VLOOKUP(A8,'[2]S&amp;P 500 Wikipedia'!A:D,3,FALSE)</f>
        <v>Health Care</v>
      </c>
      <c r="D8" s="63">
        <v>445587</v>
      </c>
      <c r="E8" s="63" t="s">
        <v>16</v>
      </c>
      <c r="F8" s="63">
        <v>2017</v>
      </c>
      <c r="G8" s="63" t="s">
        <v>1292</v>
      </c>
      <c r="H8" s="64">
        <v>43190</v>
      </c>
      <c r="I8" s="64">
        <v>43244</v>
      </c>
      <c r="J8" s="64">
        <v>43244</v>
      </c>
      <c r="K8" s="63">
        <v>44153000</v>
      </c>
      <c r="L8" s="63">
        <v>45849000</v>
      </c>
      <c r="M8" s="63" t="s">
        <v>2043</v>
      </c>
      <c r="N8" s="47">
        <v>593749000</v>
      </c>
      <c r="O8" s="65"/>
      <c r="P8" s="65"/>
      <c r="Q8" s="53"/>
      <c r="R8" s="47">
        <v>-98581000</v>
      </c>
      <c r="S8" s="65"/>
      <c r="T8" s="65"/>
      <c r="U8" s="53"/>
      <c r="V8" s="48">
        <v>495168000</v>
      </c>
      <c r="W8" s="48"/>
      <c r="X8" s="47">
        <v>-338031000</v>
      </c>
      <c r="Y8" s="65">
        <v>-262734000</v>
      </c>
      <c r="Z8" s="65"/>
      <c r="AA8" s="65"/>
      <c r="AB8" s="65">
        <v>-75297000</v>
      </c>
      <c r="AC8" s="65"/>
      <c r="AD8" s="65"/>
      <c r="AE8" s="53"/>
      <c r="AF8" s="48">
        <v>157137000</v>
      </c>
      <c r="AG8" s="48">
        <v>3300000</v>
      </c>
      <c r="AH8" s="47"/>
      <c r="AI8" s="65"/>
      <c r="AJ8" s="53"/>
      <c r="AK8" s="38">
        <v>3688000</v>
      </c>
      <c r="AL8" s="65"/>
      <c r="AM8" s="65"/>
      <c r="AN8" s="53">
        <v>-388000</v>
      </c>
      <c r="AO8" s="48">
        <v>160437000</v>
      </c>
      <c r="AP8" s="47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5"/>
      <c r="BC8" s="53"/>
      <c r="BD8" s="38">
        <v>160437000</v>
      </c>
      <c r="BE8" s="65">
        <v>-48267000</v>
      </c>
      <c r="BF8" s="65"/>
      <c r="BG8" s="65"/>
      <c r="BH8" s="65"/>
      <c r="BI8" s="65"/>
      <c r="BJ8" s="51">
        <v>112170000</v>
      </c>
      <c r="BK8" s="47"/>
      <c r="BL8" s="65"/>
      <c r="BM8" s="53"/>
      <c r="BN8" s="72">
        <v>112170000</v>
      </c>
      <c r="BO8" s="73"/>
      <c r="BP8" s="72">
        <v>112170000</v>
      </c>
      <c r="BQ8" s="65"/>
      <c r="BR8" s="65"/>
      <c r="BS8" s="51">
        <v>112170000</v>
      </c>
    </row>
    <row r="9" spans="1:71" x14ac:dyDescent="0.2">
      <c r="A9" s="63" t="s">
        <v>22</v>
      </c>
      <c r="B9" s="63" t="s">
        <v>23</v>
      </c>
      <c r="C9" s="63" t="str">
        <f>VLOOKUP(A9,'[2]S&amp;P 500 Wikipedia'!A:D,3,FALSE)</f>
        <v>Health Care</v>
      </c>
      <c r="D9" s="63">
        <v>63877</v>
      </c>
      <c r="E9" s="63" t="s">
        <v>16</v>
      </c>
      <c r="F9" s="63">
        <v>2017</v>
      </c>
      <c r="G9" s="63" t="s">
        <v>1292</v>
      </c>
      <c r="H9" s="64">
        <v>43100</v>
      </c>
      <c r="I9" s="64">
        <v>43147</v>
      </c>
      <c r="J9" s="64">
        <v>43147</v>
      </c>
      <c r="K9" s="63">
        <v>1740000000</v>
      </c>
      <c r="L9" s="63">
        <v>1749000000</v>
      </c>
      <c r="M9" s="63" t="s">
        <v>2044</v>
      </c>
      <c r="N9" s="47">
        <v>27390000000</v>
      </c>
      <c r="O9" s="65"/>
      <c r="P9" s="65"/>
      <c r="Q9" s="53"/>
      <c r="R9" s="47">
        <v>-12337000000</v>
      </c>
      <c r="S9" s="65"/>
      <c r="T9" s="65"/>
      <c r="U9" s="53"/>
      <c r="V9" s="48">
        <v>15053000000</v>
      </c>
      <c r="W9" s="48"/>
      <c r="X9" s="47">
        <v>-13327000000</v>
      </c>
      <c r="Y9" s="65">
        <v>-9117000000</v>
      </c>
      <c r="Z9" s="65"/>
      <c r="AA9" s="65"/>
      <c r="AB9" s="65">
        <v>-2235000000</v>
      </c>
      <c r="AC9" s="65">
        <v>-1975000000</v>
      </c>
      <c r="AD9" s="65"/>
      <c r="AE9" s="53"/>
      <c r="AF9" s="48">
        <v>1726000000</v>
      </c>
      <c r="AG9" s="48">
        <v>505000000</v>
      </c>
      <c r="AH9" s="47">
        <v>-780000000</v>
      </c>
      <c r="AI9" s="65"/>
      <c r="AJ9" s="53"/>
      <c r="AK9" s="38"/>
      <c r="AL9" s="65">
        <v>34000000</v>
      </c>
      <c r="AM9" s="65"/>
      <c r="AN9" s="53">
        <v>1251000000</v>
      </c>
      <c r="AO9" s="48">
        <v>2231000000</v>
      </c>
      <c r="AP9" s="47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53"/>
      <c r="BD9" s="38">
        <v>2231000000</v>
      </c>
      <c r="BE9" s="65">
        <v>-1878000000</v>
      </c>
      <c r="BF9" s="65"/>
      <c r="BG9" s="65"/>
      <c r="BH9" s="65"/>
      <c r="BI9" s="65"/>
      <c r="BJ9" s="51">
        <v>353000000</v>
      </c>
      <c r="BK9" s="47">
        <v>124000000</v>
      </c>
      <c r="BL9" s="65">
        <v>124000000</v>
      </c>
      <c r="BM9" s="53"/>
      <c r="BN9" s="72">
        <v>477000000</v>
      </c>
      <c r="BO9" s="73"/>
      <c r="BP9" s="72">
        <v>477000000</v>
      </c>
      <c r="BQ9" s="65"/>
      <c r="BR9" s="65"/>
      <c r="BS9" s="51">
        <v>477000000</v>
      </c>
    </row>
    <row r="10" spans="1:71" x14ac:dyDescent="0.2">
      <c r="A10" s="63" t="s">
        <v>32</v>
      </c>
      <c r="B10" s="63" t="s">
        <v>33</v>
      </c>
      <c r="C10" s="63" t="str">
        <f>VLOOKUP(A10,'[2]S&amp;P 500 Wikipedia'!A:D,3,FALSE)</f>
        <v>Information Technology</v>
      </c>
      <c r="D10" s="63">
        <v>61372</v>
      </c>
      <c r="E10" s="63" t="s">
        <v>16</v>
      </c>
      <c r="F10" s="63">
        <v>2017</v>
      </c>
      <c r="G10" s="63" t="s">
        <v>1292</v>
      </c>
      <c r="H10" s="64">
        <v>42978</v>
      </c>
      <c r="I10" s="64">
        <v>43034</v>
      </c>
      <c r="J10" s="64">
        <v>43034</v>
      </c>
      <c r="K10" s="63">
        <v>620104250</v>
      </c>
      <c r="L10" s="63">
        <v>660463227</v>
      </c>
      <c r="M10" s="63" t="s">
        <v>2045</v>
      </c>
      <c r="N10" s="47">
        <v>36765478000</v>
      </c>
      <c r="O10" s="65"/>
      <c r="P10" s="65"/>
      <c r="Q10" s="53"/>
      <c r="R10" s="47">
        <v>-25734986000</v>
      </c>
      <c r="S10" s="65"/>
      <c r="T10" s="65"/>
      <c r="U10" s="53"/>
      <c r="V10" s="48">
        <v>11030492000</v>
      </c>
      <c r="W10" s="48"/>
      <c r="X10" s="47">
        <v>-5888090000</v>
      </c>
      <c r="Y10" s="65">
        <v>-5888090000</v>
      </c>
      <c r="Z10" s="65"/>
      <c r="AA10" s="65"/>
      <c r="AB10" s="65"/>
      <c r="AC10" s="65"/>
      <c r="AD10" s="65"/>
      <c r="AE10" s="53"/>
      <c r="AF10" s="48">
        <v>5142402000</v>
      </c>
      <c r="AG10" s="48">
        <v>-16325000</v>
      </c>
      <c r="AH10" s="47">
        <v>22395000</v>
      </c>
      <c r="AI10" s="65"/>
      <c r="AJ10" s="53"/>
      <c r="AK10" s="38"/>
      <c r="AL10" s="65"/>
      <c r="AM10" s="65"/>
      <c r="AN10" s="53">
        <v>-38720000</v>
      </c>
      <c r="AO10" s="48">
        <v>5126077000</v>
      </c>
      <c r="AP10" s="47">
        <v>-510045000</v>
      </c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53"/>
      <c r="BD10" s="38">
        <v>4616032000</v>
      </c>
      <c r="BE10" s="65">
        <v>-981100000</v>
      </c>
      <c r="BF10" s="65"/>
      <c r="BG10" s="65"/>
      <c r="BH10" s="65"/>
      <c r="BI10" s="65"/>
      <c r="BJ10" s="51">
        <v>3634932000</v>
      </c>
      <c r="BK10" s="47"/>
      <c r="BL10" s="65"/>
      <c r="BM10" s="53"/>
      <c r="BN10" s="72">
        <v>3634932000</v>
      </c>
      <c r="BO10" s="73">
        <v>-189783000</v>
      </c>
      <c r="BP10" s="72">
        <v>3445149000</v>
      </c>
      <c r="BQ10" s="65"/>
      <c r="BR10" s="65"/>
      <c r="BS10" s="51">
        <v>3445149000</v>
      </c>
    </row>
    <row r="11" spans="1:71" x14ac:dyDescent="0.2">
      <c r="A11" s="63" t="s">
        <v>40</v>
      </c>
      <c r="B11" s="63" t="s">
        <v>41</v>
      </c>
      <c r="C11" s="63" t="str">
        <f>VLOOKUP(A11,'[2]S&amp;P 500 Wikipedia'!A:D,3,FALSE)</f>
        <v>Information Technology</v>
      </c>
      <c r="D11" s="63">
        <v>14099</v>
      </c>
      <c r="E11" s="63" t="s">
        <v>16</v>
      </c>
      <c r="F11" s="63">
        <v>2017</v>
      </c>
      <c r="G11" s="63" t="s">
        <v>1292</v>
      </c>
      <c r="H11" s="64">
        <v>43100</v>
      </c>
      <c r="I11" s="64">
        <v>43122</v>
      </c>
      <c r="J11" s="64">
        <v>43122</v>
      </c>
      <c r="K11" s="63">
        <v>493632000</v>
      </c>
      <c r="L11" s="63">
        <v>501123000</v>
      </c>
      <c r="M11" s="63" t="s">
        <v>2046</v>
      </c>
      <c r="N11" s="47">
        <v>7301505000</v>
      </c>
      <c r="O11" s="65"/>
      <c r="P11" s="65"/>
      <c r="Q11" s="53"/>
      <c r="R11" s="47">
        <v>-1010491000</v>
      </c>
      <c r="S11" s="65"/>
      <c r="T11" s="65"/>
      <c r="U11" s="53"/>
      <c r="V11" s="48">
        <v>6291014000</v>
      </c>
      <c r="W11" s="48"/>
      <c r="X11" s="47">
        <v>-4122919000</v>
      </c>
      <c r="Y11" s="65">
        <v>-2822298000</v>
      </c>
      <c r="Z11" s="65"/>
      <c r="AA11" s="65"/>
      <c r="AB11" s="65">
        <v>-1224059000</v>
      </c>
      <c r="AC11" s="65"/>
      <c r="AD11" s="65"/>
      <c r="AE11" s="53">
        <v>-76562000</v>
      </c>
      <c r="AF11" s="48">
        <v>2168095000</v>
      </c>
      <c r="AG11" s="48">
        <v>-30454000</v>
      </c>
      <c r="AH11" s="47">
        <v>-74402000</v>
      </c>
      <c r="AI11" s="65"/>
      <c r="AJ11" s="53"/>
      <c r="AK11" s="38">
        <v>7553000</v>
      </c>
      <c r="AL11" s="65"/>
      <c r="AM11" s="65"/>
      <c r="AN11" s="53">
        <v>36395000</v>
      </c>
      <c r="AO11" s="48">
        <v>2137641000</v>
      </c>
      <c r="AP11" s="47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53"/>
      <c r="BD11" s="38">
        <v>2137641000</v>
      </c>
      <c r="BE11" s="65">
        <v>-443687000</v>
      </c>
      <c r="BF11" s="65"/>
      <c r="BG11" s="65"/>
      <c r="BH11" s="65"/>
      <c r="BI11" s="65"/>
      <c r="BJ11" s="51">
        <v>1693954000</v>
      </c>
      <c r="BK11" s="47"/>
      <c r="BL11" s="65"/>
      <c r="BM11" s="53"/>
      <c r="BN11" s="72">
        <v>1693954000</v>
      </c>
      <c r="BO11" s="73"/>
      <c r="BP11" s="72">
        <v>1693954000</v>
      </c>
      <c r="BQ11" s="65"/>
      <c r="BR11" s="65"/>
      <c r="BS11" s="51">
        <v>1693954000</v>
      </c>
    </row>
    <row r="12" spans="1:71" x14ac:dyDescent="0.2">
      <c r="A12" s="63" t="s">
        <v>127</v>
      </c>
      <c r="B12" s="63" t="s">
        <v>128</v>
      </c>
      <c r="C12" s="63" t="str">
        <f>VLOOKUP(A12,'[2]S&amp;P 500 Wikipedia'!A:D,3,FALSE)</f>
        <v>Information Technology</v>
      </c>
      <c r="D12" s="63">
        <v>65917</v>
      </c>
      <c r="E12" s="63" t="s">
        <v>16</v>
      </c>
      <c r="F12" s="63">
        <v>2017</v>
      </c>
      <c r="G12" s="63" t="s">
        <v>1292</v>
      </c>
      <c r="H12" s="64">
        <v>43039</v>
      </c>
      <c r="I12" s="64">
        <v>43061</v>
      </c>
      <c r="J12" s="64">
        <v>43061</v>
      </c>
      <c r="K12" s="63">
        <v>346371000</v>
      </c>
      <c r="L12" s="63">
        <v>350484000</v>
      </c>
      <c r="M12" s="63" t="s">
        <v>2047</v>
      </c>
      <c r="N12" s="47">
        <v>5107503000</v>
      </c>
      <c r="O12" s="65"/>
      <c r="P12" s="65"/>
      <c r="Q12" s="53"/>
      <c r="R12" s="47">
        <v>-2045907000</v>
      </c>
      <c r="S12" s="65"/>
      <c r="T12" s="65"/>
      <c r="U12" s="53"/>
      <c r="V12" s="48">
        <v>3061596000</v>
      </c>
      <c r="W12" s="48"/>
      <c r="X12" s="47">
        <v>-1659648000</v>
      </c>
      <c r="Y12" s="65">
        <v>-691046000</v>
      </c>
      <c r="Z12" s="65"/>
      <c r="AA12" s="65"/>
      <c r="AB12" s="65">
        <v>-968602000</v>
      </c>
      <c r="AC12" s="65"/>
      <c r="AD12" s="65"/>
      <c r="AE12" s="53"/>
      <c r="AF12" s="48">
        <v>1401948000</v>
      </c>
      <c r="AG12" s="48">
        <v>-226649000</v>
      </c>
      <c r="AH12" s="47">
        <v>-220507000</v>
      </c>
      <c r="AI12" s="65"/>
      <c r="AJ12" s="53"/>
      <c r="AK12" s="38"/>
      <c r="AL12" s="65"/>
      <c r="AM12" s="65"/>
      <c r="AN12" s="53">
        <v>-6142000</v>
      </c>
      <c r="AO12" s="48">
        <v>1175299000</v>
      </c>
      <c r="AP12" s="47">
        <v>-346814000</v>
      </c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53"/>
      <c r="BD12" s="38">
        <v>828485000</v>
      </c>
      <c r="BE12" s="65">
        <v>-101226000</v>
      </c>
      <c r="BF12" s="65"/>
      <c r="BG12" s="65"/>
      <c r="BH12" s="65"/>
      <c r="BI12" s="65"/>
      <c r="BJ12" s="51">
        <v>727259000</v>
      </c>
      <c r="BK12" s="47"/>
      <c r="BL12" s="65"/>
      <c r="BM12" s="53"/>
      <c r="BN12" s="72">
        <v>727259000</v>
      </c>
      <c r="BO12" s="73"/>
      <c r="BP12" s="72">
        <v>727259000</v>
      </c>
      <c r="BQ12" s="65"/>
      <c r="BR12" s="65"/>
      <c r="BS12" s="51">
        <v>727259000</v>
      </c>
    </row>
    <row r="13" spans="1:71" x14ac:dyDescent="0.2">
      <c r="A13" s="63" t="s">
        <v>149</v>
      </c>
      <c r="B13" s="63" t="s">
        <v>150</v>
      </c>
      <c r="C13" s="63" t="str">
        <f>VLOOKUP(A13,'[2]S&amp;P 500 Wikipedia'!A:D,3,FALSE)</f>
        <v>Consumer Staples</v>
      </c>
      <c r="D13" s="63">
        <v>66997</v>
      </c>
      <c r="E13" s="63" t="s">
        <v>16</v>
      </c>
      <c r="F13" s="63">
        <v>2017</v>
      </c>
      <c r="G13" s="63" t="s">
        <v>1292</v>
      </c>
      <c r="H13" s="64">
        <v>43100</v>
      </c>
      <c r="I13" s="64">
        <v>43147</v>
      </c>
      <c r="J13" s="64">
        <v>43147</v>
      </c>
      <c r="K13" s="63">
        <v>569000000</v>
      </c>
      <c r="L13" s="63">
        <v>572000000</v>
      </c>
      <c r="M13" s="63" t="s">
        <v>2048</v>
      </c>
      <c r="N13" s="47">
        <v>60828000000</v>
      </c>
      <c r="O13" s="65"/>
      <c r="P13" s="65"/>
      <c r="Q13" s="53"/>
      <c r="R13" s="47">
        <v>-57322000000</v>
      </c>
      <c r="S13" s="65"/>
      <c r="T13" s="65"/>
      <c r="U13" s="53"/>
      <c r="V13" s="48">
        <v>3506000000</v>
      </c>
      <c r="W13" s="48"/>
      <c r="X13" s="47">
        <v>-1993000000</v>
      </c>
      <c r="Y13" s="65">
        <v>-1993000000</v>
      </c>
      <c r="Z13" s="65"/>
      <c r="AA13" s="65"/>
      <c r="AB13" s="65"/>
      <c r="AC13" s="65"/>
      <c r="AD13" s="65"/>
      <c r="AE13" s="53"/>
      <c r="AF13" s="48">
        <v>1513000000</v>
      </c>
      <c r="AG13" s="48">
        <v>269000000</v>
      </c>
      <c r="AH13" s="47">
        <v>-224000000</v>
      </c>
      <c r="AI13" s="65"/>
      <c r="AJ13" s="53"/>
      <c r="AK13" s="38"/>
      <c r="AL13" s="65"/>
      <c r="AM13" s="65">
        <v>456000000</v>
      </c>
      <c r="AN13" s="53">
        <v>37000000</v>
      </c>
      <c r="AO13" s="48">
        <v>1782000000</v>
      </c>
      <c r="AP13" s="47">
        <v>-173000000</v>
      </c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53"/>
      <c r="BD13" s="38">
        <v>1609000000</v>
      </c>
      <c r="BE13" s="65">
        <v>-7000000</v>
      </c>
      <c r="BF13" s="65"/>
      <c r="BG13" s="65"/>
      <c r="BH13" s="65"/>
      <c r="BI13" s="65"/>
      <c r="BJ13" s="51">
        <v>1602000000</v>
      </c>
      <c r="BK13" s="47"/>
      <c r="BL13" s="65"/>
      <c r="BM13" s="53"/>
      <c r="BN13" s="72">
        <v>1602000000</v>
      </c>
      <c r="BO13" s="73">
        <v>-7000000</v>
      </c>
      <c r="BP13" s="72">
        <v>1595000000</v>
      </c>
      <c r="BQ13" s="65"/>
      <c r="BR13" s="65"/>
      <c r="BS13" s="51">
        <v>1595000000</v>
      </c>
    </row>
    <row r="14" spans="1:71" x14ac:dyDescent="0.2">
      <c r="A14" s="63" t="s">
        <v>167</v>
      </c>
      <c r="B14" s="63" t="s">
        <v>168</v>
      </c>
      <c r="C14" s="63" t="str">
        <f>VLOOKUP(A14,'[2]S&amp;P 500 Wikipedia'!A:D,3,FALSE)</f>
        <v>Information Technology</v>
      </c>
      <c r="D14" s="63">
        <v>591496</v>
      </c>
      <c r="E14" s="63" t="s">
        <v>16</v>
      </c>
      <c r="F14" s="63">
        <v>2018</v>
      </c>
      <c r="G14" s="63" t="s">
        <v>1292</v>
      </c>
      <c r="H14" s="64">
        <v>43281</v>
      </c>
      <c r="I14" s="64">
        <v>43315</v>
      </c>
      <c r="J14" s="64">
        <v>43315</v>
      </c>
      <c r="K14" s="63">
        <v>440600000</v>
      </c>
      <c r="L14" s="63">
        <v>443300000</v>
      </c>
      <c r="M14" s="63" t="s">
        <v>2049</v>
      </c>
      <c r="N14" s="47">
        <v>13325800000</v>
      </c>
      <c r="O14" s="65"/>
      <c r="P14" s="65"/>
      <c r="Q14" s="53"/>
      <c r="R14" s="47">
        <v>-7842600000</v>
      </c>
      <c r="S14" s="65"/>
      <c r="T14" s="65"/>
      <c r="U14" s="53"/>
      <c r="V14" s="48">
        <v>5483200000</v>
      </c>
      <c r="W14" s="48"/>
      <c r="X14" s="47">
        <v>-2971500000</v>
      </c>
      <c r="Y14" s="65">
        <v>-2971500000</v>
      </c>
      <c r="Z14" s="65"/>
      <c r="AA14" s="65"/>
      <c r="AB14" s="65"/>
      <c r="AC14" s="65"/>
      <c r="AD14" s="65"/>
      <c r="AE14" s="53"/>
      <c r="AF14" s="48">
        <v>2511700000</v>
      </c>
      <c r="AG14" s="48">
        <v>-340600000</v>
      </c>
      <c r="AH14" s="47">
        <v>-102700000</v>
      </c>
      <c r="AI14" s="65"/>
      <c r="AJ14" s="53"/>
      <c r="AK14" s="38"/>
      <c r="AL14" s="65"/>
      <c r="AM14" s="65"/>
      <c r="AN14" s="53">
        <v>-237900000</v>
      </c>
      <c r="AO14" s="48">
        <v>2171100000</v>
      </c>
      <c r="AP14" s="47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53"/>
      <c r="BD14" s="38">
        <v>2171100000</v>
      </c>
      <c r="BE14" s="65">
        <v>-550300000</v>
      </c>
      <c r="BF14" s="65"/>
      <c r="BG14" s="65"/>
      <c r="BH14" s="65"/>
      <c r="BI14" s="65"/>
      <c r="BJ14" s="51">
        <v>1620800000</v>
      </c>
      <c r="BK14" s="47">
        <v>0</v>
      </c>
      <c r="BL14" s="65">
        <v>0</v>
      </c>
      <c r="BM14" s="53"/>
      <c r="BN14" s="72">
        <v>1620800000</v>
      </c>
      <c r="BO14" s="73"/>
      <c r="BP14" s="72">
        <v>1620800000</v>
      </c>
      <c r="BQ14" s="65"/>
      <c r="BR14" s="65"/>
      <c r="BS14" s="51">
        <v>1620800000</v>
      </c>
    </row>
    <row r="15" spans="1:71" x14ac:dyDescent="0.2">
      <c r="A15" s="63" t="s">
        <v>164</v>
      </c>
      <c r="B15" s="63" t="s">
        <v>165</v>
      </c>
      <c r="C15" s="63" t="str">
        <f>VLOOKUP(A15,'[2]S&amp;P 500 Wikipedia'!A:D,3,FALSE)</f>
        <v>Information Technology</v>
      </c>
      <c r="D15" s="63">
        <v>185035</v>
      </c>
      <c r="E15" s="63" t="s">
        <v>16</v>
      </c>
      <c r="F15" s="63">
        <v>2017</v>
      </c>
      <c r="G15" s="63" t="s">
        <v>1292</v>
      </c>
      <c r="H15" s="64">
        <v>43131</v>
      </c>
      <c r="I15" s="64">
        <v>43181</v>
      </c>
      <c r="J15" s="64">
        <v>43181</v>
      </c>
      <c r="K15" s="63">
        <v>219500000</v>
      </c>
      <c r="L15" s="63">
        <v>219500000</v>
      </c>
      <c r="M15" s="63" t="s">
        <v>2050</v>
      </c>
      <c r="N15" s="47">
        <v>2056600000</v>
      </c>
      <c r="O15" s="65">
        <v>2056600000</v>
      </c>
      <c r="P15" s="65"/>
      <c r="Q15" s="53"/>
      <c r="R15" s="47">
        <v>-303400000</v>
      </c>
      <c r="S15" s="65">
        <v>-303400000</v>
      </c>
      <c r="T15" s="65"/>
      <c r="U15" s="53"/>
      <c r="V15" s="48">
        <v>1753200000</v>
      </c>
      <c r="W15" s="48"/>
      <c r="X15" s="47">
        <v>-2168200000</v>
      </c>
      <c r="Y15" s="65">
        <v>-1392500000</v>
      </c>
      <c r="Z15" s="65">
        <v>-1087300000</v>
      </c>
      <c r="AA15" s="65">
        <v>-305200000</v>
      </c>
      <c r="AB15" s="65">
        <v>-755500000</v>
      </c>
      <c r="AC15" s="65">
        <v>-20200000</v>
      </c>
      <c r="AD15" s="65"/>
      <c r="AE15" s="53"/>
      <c r="AF15" s="48">
        <v>-415000000</v>
      </c>
      <c r="AG15" s="48">
        <v>-48200000</v>
      </c>
      <c r="AH15" s="47">
        <v>-48200000</v>
      </c>
      <c r="AI15" s="65"/>
      <c r="AJ15" s="53"/>
      <c r="AK15" s="38"/>
      <c r="AL15" s="65"/>
      <c r="AM15" s="65"/>
      <c r="AN15" s="53"/>
      <c r="AO15" s="48">
        <v>-463200000</v>
      </c>
      <c r="AP15" s="47">
        <v>-94100000</v>
      </c>
      <c r="AQ15" s="65"/>
      <c r="AR15" s="65"/>
      <c r="AS15" s="65"/>
      <c r="AT15" s="65"/>
      <c r="AU15" s="65"/>
      <c r="AV15" s="65"/>
      <c r="AW15" s="65"/>
      <c r="AX15" s="65"/>
      <c r="AY15" s="65"/>
      <c r="AZ15" s="65">
        <v>-94100000</v>
      </c>
      <c r="BA15" s="65"/>
      <c r="BB15" s="65"/>
      <c r="BC15" s="53"/>
      <c r="BD15" s="38">
        <v>-557300000</v>
      </c>
      <c r="BE15" s="65">
        <v>-9600000</v>
      </c>
      <c r="BF15" s="65"/>
      <c r="BG15" s="65"/>
      <c r="BH15" s="65"/>
      <c r="BI15" s="65"/>
      <c r="BJ15" s="51">
        <v>-566900000</v>
      </c>
      <c r="BK15" s="47"/>
      <c r="BL15" s="65"/>
      <c r="BM15" s="53"/>
      <c r="BN15" s="72">
        <v>-566900000</v>
      </c>
      <c r="BO15" s="73"/>
      <c r="BP15" s="72">
        <v>-566900000</v>
      </c>
      <c r="BQ15" s="65"/>
      <c r="BR15" s="65"/>
      <c r="BS15" s="51">
        <v>-566900000</v>
      </c>
    </row>
    <row r="16" spans="1:71" x14ac:dyDescent="0.2">
      <c r="A16" s="63" t="s">
        <v>96</v>
      </c>
      <c r="B16" s="63" t="s">
        <v>97</v>
      </c>
      <c r="C16" s="63" t="str">
        <f>VLOOKUP(A16,'[2]S&amp;P 500 Wikipedia'!A:D,3,FALSE)</f>
        <v>Utilities</v>
      </c>
      <c r="D16" s="63">
        <v>68703</v>
      </c>
      <c r="E16" s="63" t="s">
        <v>16</v>
      </c>
      <c r="F16" s="63">
        <v>2017</v>
      </c>
      <c r="G16" s="63" t="s">
        <v>1292</v>
      </c>
      <c r="H16" s="64">
        <v>43100</v>
      </c>
      <c r="I16" s="64">
        <v>43159</v>
      </c>
      <c r="J16" s="64">
        <v>43159</v>
      </c>
      <c r="K16" s="63">
        <v>242600000</v>
      </c>
      <c r="L16" s="63">
        <v>244200000</v>
      </c>
      <c r="M16" s="63" t="s">
        <v>2051</v>
      </c>
      <c r="N16" s="47">
        <v>6177000000</v>
      </c>
      <c r="O16" s="65"/>
      <c r="P16" s="65"/>
      <c r="Q16" s="53"/>
      <c r="R16" s="47">
        <v>-1686000000</v>
      </c>
      <c r="S16" s="65"/>
      <c r="T16" s="65"/>
      <c r="U16" s="53"/>
      <c r="V16" s="48">
        <v>4491000000</v>
      </c>
      <c r="W16" s="48"/>
      <c r="X16" s="47">
        <v>-3033000000</v>
      </c>
      <c r="Y16" s="65"/>
      <c r="Z16" s="65"/>
      <c r="AA16" s="65"/>
      <c r="AB16" s="65"/>
      <c r="AC16" s="65"/>
      <c r="AD16" s="65"/>
      <c r="AE16" s="53">
        <v>-3033000000</v>
      </c>
      <c r="AF16" s="48">
        <v>1458000000</v>
      </c>
      <c r="AG16" s="48">
        <v>-353000000</v>
      </c>
      <c r="AH16" s="47">
        <v>-391000000</v>
      </c>
      <c r="AI16" s="65"/>
      <c r="AJ16" s="53"/>
      <c r="AK16" s="38"/>
      <c r="AL16" s="65"/>
      <c r="AM16" s="65"/>
      <c r="AN16" s="53">
        <v>38000000</v>
      </c>
      <c r="AO16" s="48">
        <v>1105000000</v>
      </c>
      <c r="AP16" s="47">
        <v>0</v>
      </c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53"/>
      <c r="BD16" s="38">
        <v>1105000000</v>
      </c>
      <c r="BE16" s="65">
        <v>-576000000</v>
      </c>
      <c r="BF16" s="65"/>
      <c r="BG16" s="65"/>
      <c r="BH16" s="65"/>
      <c r="BI16" s="65"/>
      <c r="BJ16" s="51">
        <v>529000000</v>
      </c>
      <c r="BK16" s="47">
        <v>0</v>
      </c>
      <c r="BL16" s="65">
        <v>0</v>
      </c>
      <c r="BM16" s="53"/>
      <c r="BN16" s="72">
        <v>529000000</v>
      </c>
      <c r="BO16" s="73"/>
      <c r="BP16" s="72">
        <v>529000000</v>
      </c>
      <c r="BQ16" s="65"/>
      <c r="BR16" s="65"/>
      <c r="BS16" s="51">
        <v>529000000</v>
      </c>
    </row>
    <row r="17" spans="1:71" x14ac:dyDescent="0.2">
      <c r="A17" s="63" t="s">
        <v>102</v>
      </c>
      <c r="B17" s="63" t="s">
        <v>103</v>
      </c>
      <c r="C17" s="63" t="str">
        <f>VLOOKUP(A17,'[2]S&amp;P 500 Wikipedia'!A:D,3,FALSE)</f>
        <v>Utilities</v>
      </c>
      <c r="D17" s="63">
        <v>66050</v>
      </c>
      <c r="E17" s="63" t="s">
        <v>16</v>
      </c>
      <c r="F17" s="63">
        <v>2017</v>
      </c>
      <c r="G17" s="63" t="s">
        <v>1292</v>
      </c>
      <c r="H17" s="64">
        <v>43100</v>
      </c>
      <c r="I17" s="64">
        <v>43154</v>
      </c>
      <c r="J17" s="64">
        <v>43154</v>
      </c>
      <c r="K17" s="63">
        <v>491814651</v>
      </c>
      <c r="L17" s="63">
        <v>492611067</v>
      </c>
      <c r="M17" s="63" t="s">
        <v>2052</v>
      </c>
      <c r="N17" s="47">
        <v>15424900000</v>
      </c>
      <c r="O17" s="65"/>
      <c r="P17" s="65"/>
      <c r="Q17" s="53"/>
      <c r="R17" s="47">
        <v>-5311800000</v>
      </c>
      <c r="S17" s="65"/>
      <c r="T17" s="65"/>
      <c r="U17" s="53"/>
      <c r="V17" s="48">
        <v>10113100000</v>
      </c>
      <c r="W17" s="48"/>
      <c r="X17" s="47">
        <v>-6681900000</v>
      </c>
      <c r="Y17" s="65"/>
      <c r="Z17" s="65"/>
      <c r="AA17" s="65"/>
      <c r="AB17" s="65"/>
      <c r="AC17" s="65">
        <v>-1997200000</v>
      </c>
      <c r="AD17" s="65"/>
      <c r="AE17" s="53">
        <v>-4684700000</v>
      </c>
      <c r="AF17" s="48">
        <v>3431200000</v>
      </c>
      <c r="AG17" s="48">
        <v>-860400000</v>
      </c>
      <c r="AH17" s="47">
        <v>-879000000</v>
      </c>
      <c r="AI17" s="65"/>
      <c r="AJ17" s="53"/>
      <c r="AK17" s="38"/>
      <c r="AL17" s="65"/>
      <c r="AM17" s="65"/>
      <c r="AN17" s="53">
        <v>18600000</v>
      </c>
      <c r="AO17" s="48">
        <v>2570800000</v>
      </c>
      <c r="AP17" s="47">
        <v>245400000</v>
      </c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5"/>
      <c r="BC17" s="53"/>
      <c r="BD17" s="38">
        <v>2816200000</v>
      </c>
      <c r="BE17" s="65">
        <v>-969700000</v>
      </c>
      <c r="BF17" s="65"/>
      <c r="BG17" s="65"/>
      <c r="BH17" s="65"/>
      <c r="BI17" s="65">
        <v>82400000</v>
      </c>
      <c r="BJ17" s="51">
        <v>1928900000</v>
      </c>
      <c r="BK17" s="47">
        <v>0</v>
      </c>
      <c r="BL17" s="65">
        <v>0</v>
      </c>
      <c r="BM17" s="53"/>
      <c r="BN17" s="72">
        <v>1928900000</v>
      </c>
      <c r="BO17" s="73">
        <v>-16300000</v>
      </c>
      <c r="BP17" s="72">
        <v>1912600000</v>
      </c>
      <c r="BQ17" s="65"/>
      <c r="BR17" s="65"/>
      <c r="BS17" s="51">
        <v>1912600000</v>
      </c>
    </row>
    <row r="18" spans="1:71" x14ac:dyDescent="0.2">
      <c r="A18" s="63" t="s">
        <v>50</v>
      </c>
      <c r="B18" s="63" t="s">
        <v>51</v>
      </c>
      <c r="C18" s="63" t="str">
        <f>VLOOKUP(A18,'[2]S&amp;P 500 Wikipedia'!A:D,3,FALSE)</f>
        <v>Utilities</v>
      </c>
      <c r="D18" s="63">
        <v>62329</v>
      </c>
      <c r="E18" s="63" t="s">
        <v>16</v>
      </c>
      <c r="F18" s="63">
        <v>2017</v>
      </c>
      <c r="G18" s="63" t="s">
        <v>1292</v>
      </c>
      <c r="H18" s="64">
        <v>43100</v>
      </c>
      <c r="I18" s="64">
        <v>43158</v>
      </c>
      <c r="J18" s="64">
        <v>43158</v>
      </c>
      <c r="K18" s="63">
        <v>660000000</v>
      </c>
      <c r="L18" s="63">
        <v>660000000</v>
      </c>
      <c r="M18" s="63" t="s">
        <v>2053</v>
      </c>
      <c r="N18" s="47">
        <v>10530000000</v>
      </c>
      <c r="O18" s="65"/>
      <c r="P18" s="65"/>
      <c r="Q18" s="53"/>
      <c r="R18" s="47">
        <v>-8066000000</v>
      </c>
      <c r="S18" s="65"/>
      <c r="T18" s="65"/>
      <c r="U18" s="53"/>
      <c r="V18" s="48">
        <v>2464000000</v>
      </c>
      <c r="W18" s="48"/>
      <c r="X18" s="47">
        <v>-215000000</v>
      </c>
      <c r="Y18" s="65">
        <v>-215000000</v>
      </c>
      <c r="Z18" s="65"/>
      <c r="AA18" s="65">
        <v>-215000000</v>
      </c>
      <c r="AB18" s="65"/>
      <c r="AC18" s="65"/>
      <c r="AD18" s="65"/>
      <c r="AE18" s="53"/>
      <c r="AF18" s="48">
        <v>2249000000</v>
      </c>
      <c r="AG18" s="48">
        <v>-821000000</v>
      </c>
      <c r="AH18" s="47">
        <v>-926000000</v>
      </c>
      <c r="AI18" s="65">
        <v>-1170000000</v>
      </c>
      <c r="AJ18" s="53">
        <v>244000000</v>
      </c>
      <c r="AK18" s="38"/>
      <c r="AL18" s="65">
        <v>42000000</v>
      </c>
      <c r="AM18" s="65"/>
      <c r="AN18" s="53">
        <v>63000000</v>
      </c>
      <c r="AO18" s="48">
        <v>1428000000</v>
      </c>
      <c r="AP18" s="47">
        <v>-657000000</v>
      </c>
      <c r="AQ18" s="65"/>
      <c r="AR18" s="65"/>
      <c r="AS18" s="65"/>
      <c r="AT18" s="65"/>
      <c r="AU18" s="65">
        <v>-68000000</v>
      </c>
      <c r="AV18" s="65"/>
      <c r="AW18" s="65">
        <v>-537000000</v>
      </c>
      <c r="AX18" s="65">
        <v>-52000000</v>
      </c>
      <c r="AY18" s="65"/>
      <c r="AZ18" s="65"/>
      <c r="BA18" s="65"/>
      <c r="BB18" s="65"/>
      <c r="BC18" s="53"/>
      <c r="BD18" s="38">
        <v>771000000</v>
      </c>
      <c r="BE18" s="65">
        <v>-990000000</v>
      </c>
      <c r="BF18" s="65"/>
      <c r="BG18" s="65"/>
      <c r="BH18" s="65"/>
      <c r="BI18" s="65">
        <v>71000000</v>
      </c>
      <c r="BJ18" s="51">
        <v>-148000000</v>
      </c>
      <c r="BK18" s="47">
        <v>-629000000</v>
      </c>
      <c r="BL18" s="65">
        <v>-629000000</v>
      </c>
      <c r="BM18" s="53"/>
      <c r="BN18" s="72">
        <v>-777000000</v>
      </c>
      <c r="BO18" s="73">
        <v>-384000000</v>
      </c>
      <c r="BP18" s="72">
        <v>-1161000000</v>
      </c>
      <c r="BQ18" s="65"/>
      <c r="BR18" s="65"/>
      <c r="BS18" s="51">
        <v>-1161000000</v>
      </c>
    </row>
    <row r="19" spans="1:71" x14ac:dyDescent="0.2">
      <c r="A19" s="63" t="s">
        <v>155</v>
      </c>
      <c r="B19" s="63" t="s">
        <v>156</v>
      </c>
      <c r="C19" s="63" t="str">
        <f>VLOOKUP(A19,'[2]S&amp;P 500 Wikipedia'!A:D,3,FALSE)</f>
        <v>Financials</v>
      </c>
      <c r="D19" s="63">
        <v>66898</v>
      </c>
      <c r="E19" s="63" t="s">
        <v>16</v>
      </c>
      <c r="F19" s="63">
        <v>2017</v>
      </c>
      <c r="G19" s="63" t="s">
        <v>1292</v>
      </c>
      <c r="H19" s="64">
        <v>43100</v>
      </c>
      <c r="I19" s="64">
        <v>43143</v>
      </c>
      <c r="J19" s="64">
        <v>43143</v>
      </c>
      <c r="K19" s="63">
        <v>180100000</v>
      </c>
      <c r="L19" s="63">
        <v>180100000</v>
      </c>
      <c r="M19" s="63" t="s">
        <v>2054</v>
      </c>
      <c r="N19" s="47">
        <v>6159600000</v>
      </c>
      <c r="O19" s="65"/>
      <c r="P19" s="65"/>
      <c r="Q19" s="53"/>
      <c r="R19" s="47">
        <v>-1635900000</v>
      </c>
      <c r="S19" s="65"/>
      <c r="T19" s="65"/>
      <c r="U19" s="53"/>
      <c r="V19" s="48">
        <v>4523700000</v>
      </c>
      <c r="W19" s="48"/>
      <c r="X19" s="47">
        <v>-3990600000</v>
      </c>
      <c r="Y19" s="65">
        <v>-3604800000</v>
      </c>
      <c r="Z19" s="65"/>
      <c r="AA19" s="65"/>
      <c r="AB19" s="65"/>
      <c r="AC19" s="65">
        <v>-385800000</v>
      </c>
      <c r="AD19" s="65"/>
      <c r="AE19" s="53"/>
      <c r="AF19" s="48">
        <v>533100000</v>
      </c>
      <c r="AG19" s="48">
        <v>-124100000</v>
      </c>
      <c r="AH19" s="47">
        <v>-124100000</v>
      </c>
      <c r="AI19" s="65"/>
      <c r="AJ19" s="53"/>
      <c r="AK19" s="38"/>
      <c r="AL19" s="65"/>
      <c r="AM19" s="65"/>
      <c r="AN19" s="53"/>
      <c r="AO19" s="48">
        <v>409000000</v>
      </c>
      <c r="AP19" s="47">
        <v>-30900000</v>
      </c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53"/>
      <c r="BD19" s="38">
        <v>378100000</v>
      </c>
      <c r="BE19" s="65">
        <v>121100000</v>
      </c>
      <c r="BF19" s="65"/>
      <c r="BG19" s="65"/>
      <c r="BH19" s="65"/>
      <c r="BI19" s="65"/>
      <c r="BJ19" s="51">
        <v>499200000</v>
      </c>
      <c r="BK19" s="47"/>
      <c r="BL19" s="65"/>
      <c r="BM19" s="53"/>
      <c r="BN19" s="72">
        <v>499200000</v>
      </c>
      <c r="BO19" s="73">
        <v>-36100000</v>
      </c>
      <c r="BP19" s="72">
        <v>463100000</v>
      </c>
      <c r="BQ19" s="65"/>
      <c r="BR19" s="65"/>
      <c r="BS19" s="51">
        <v>463100000</v>
      </c>
    </row>
    <row r="20" spans="1:71" x14ac:dyDescent="0.2">
      <c r="A20" s="63" t="s">
        <v>61</v>
      </c>
      <c r="B20" s="63" t="s">
        <v>62</v>
      </c>
      <c r="C20" s="63" t="str">
        <f>VLOOKUP(A20,'[2]S&amp;P 500 Wikipedia'!A:D,3,FALSE)</f>
        <v>Information Technology</v>
      </c>
      <c r="D20" s="63">
        <v>69211</v>
      </c>
      <c r="E20" s="63" t="s">
        <v>16</v>
      </c>
      <c r="F20" s="63">
        <v>2017</v>
      </c>
      <c r="G20" s="63" t="s">
        <v>1292</v>
      </c>
      <c r="H20" s="64">
        <v>43100</v>
      </c>
      <c r="I20" s="64">
        <v>43160</v>
      </c>
      <c r="J20" s="64">
        <v>43160</v>
      </c>
      <c r="K20" s="63">
        <v>171559000</v>
      </c>
      <c r="L20" s="63">
        <v>172711000</v>
      </c>
      <c r="M20" s="63" t="s">
        <v>2055</v>
      </c>
      <c r="N20" s="47">
        <v>2502996000</v>
      </c>
      <c r="O20" s="65"/>
      <c r="P20" s="65"/>
      <c r="Q20" s="53"/>
      <c r="R20" s="47">
        <v>-875758000</v>
      </c>
      <c r="S20" s="65"/>
      <c r="T20" s="65"/>
      <c r="U20" s="53"/>
      <c r="V20" s="48">
        <v>1627238000</v>
      </c>
      <c r="W20" s="48"/>
      <c r="X20" s="47">
        <v>-1256135000</v>
      </c>
      <c r="Y20" s="65">
        <v>-1002797000</v>
      </c>
      <c r="Z20" s="65"/>
      <c r="AA20" s="65"/>
      <c r="AB20" s="65">
        <v>-222434000</v>
      </c>
      <c r="AC20" s="65"/>
      <c r="AD20" s="65"/>
      <c r="AE20" s="53">
        <v>-30904000</v>
      </c>
      <c r="AF20" s="48">
        <v>371103000</v>
      </c>
      <c r="AG20" s="48">
        <v>-97000</v>
      </c>
      <c r="AH20" s="47">
        <v>-984000</v>
      </c>
      <c r="AI20" s="65"/>
      <c r="AJ20" s="53"/>
      <c r="AK20" s="38"/>
      <c r="AL20" s="65"/>
      <c r="AM20" s="65"/>
      <c r="AN20" s="53">
        <v>887000</v>
      </c>
      <c r="AO20" s="48">
        <v>371006000</v>
      </c>
      <c r="AP20" s="47">
        <v>-54884000</v>
      </c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5"/>
      <c r="BC20" s="53"/>
      <c r="BD20" s="38">
        <v>316122000</v>
      </c>
      <c r="BE20" s="65">
        <v>-97801000</v>
      </c>
      <c r="BF20" s="65"/>
      <c r="BG20" s="65"/>
      <c r="BH20" s="65"/>
      <c r="BI20" s="65"/>
      <c r="BJ20" s="51">
        <v>218321000</v>
      </c>
      <c r="BK20" s="47"/>
      <c r="BL20" s="65"/>
      <c r="BM20" s="53"/>
      <c r="BN20" s="72">
        <v>218321000</v>
      </c>
      <c r="BO20" s="73"/>
      <c r="BP20" s="72">
        <v>218321000</v>
      </c>
      <c r="BQ20" s="65"/>
      <c r="BR20" s="65"/>
      <c r="BS20" s="51">
        <v>218321000</v>
      </c>
    </row>
    <row r="21" spans="1:71" x14ac:dyDescent="0.2">
      <c r="A21" s="63" t="s">
        <v>67</v>
      </c>
      <c r="B21" s="63" t="s">
        <v>68</v>
      </c>
      <c r="C21" s="63" t="str">
        <f>VLOOKUP(A21,'[2]S&amp;P 500 Wikipedia'!A:D,3,FALSE)</f>
        <v>Materials</v>
      </c>
      <c r="D21" s="63">
        <v>132877</v>
      </c>
      <c r="E21" s="63" t="s">
        <v>16</v>
      </c>
      <c r="F21" s="63">
        <v>2017</v>
      </c>
      <c r="G21" s="63" t="s">
        <v>1292</v>
      </c>
      <c r="H21" s="64">
        <v>43100</v>
      </c>
      <c r="I21" s="64">
        <v>43159</v>
      </c>
      <c r="J21" s="64">
        <v>43159</v>
      </c>
      <c r="K21" s="63">
        <v>110914000</v>
      </c>
      <c r="L21" s="63">
        <v>112380000</v>
      </c>
      <c r="M21" s="63" t="s">
        <v>2056</v>
      </c>
      <c r="N21" s="47">
        <v>3071976000</v>
      </c>
      <c r="O21" s="65"/>
      <c r="P21" s="65"/>
      <c r="Q21" s="53"/>
      <c r="R21" s="47">
        <v>-1961996000</v>
      </c>
      <c r="S21" s="65"/>
      <c r="T21" s="65"/>
      <c r="U21" s="53"/>
      <c r="V21" s="48">
        <v>1109980000</v>
      </c>
      <c r="W21" s="48"/>
      <c r="X21" s="47">
        <v>-522231000</v>
      </c>
      <c r="Y21" s="65">
        <v>-437901000</v>
      </c>
      <c r="Z21" s="65"/>
      <c r="AA21" s="65"/>
      <c r="AB21" s="65">
        <v>-84330000</v>
      </c>
      <c r="AC21" s="65"/>
      <c r="AD21" s="65"/>
      <c r="AE21" s="53"/>
      <c r="AF21" s="48">
        <v>587749000</v>
      </c>
      <c r="AG21" s="48">
        <v>-140951000</v>
      </c>
      <c r="AH21" s="47">
        <v>-115350000</v>
      </c>
      <c r="AI21" s="65"/>
      <c r="AJ21" s="53"/>
      <c r="AK21" s="38"/>
      <c r="AL21" s="65"/>
      <c r="AM21" s="65"/>
      <c r="AN21" s="53">
        <v>-25601000</v>
      </c>
      <c r="AO21" s="48">
        <v>446798000</v>
      </c>
      <c r="AP21" s="47">
        <v>0</v>
      </c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53"/>
      <c r="BD21" s="38">
        <v>446798000</v>
      </c>
      <c r="BE21" s="65">
        <v>-431817000</v>
      </c>
      <c r="BF21" s="65"/>
      <c r="BG21" s="65"/>
      <c r="BH21" s="65"/>
      <c r="BI21" s="65">
        <v>84487000</v>
      </c>
      <c r="BJ21" s="51">
        <v>99468000</v>
      </c>
      <c r="BK21" s="47">
        <v>0</v>
      </c>
      <c r="BL21" s="65">
        <v>0</v>
      </c>
      <c r="BM21" s="53"/>
      <c r="BN21" s="72">
        <v>99468000</v>
      </c>
      <c r="BO21" s="73">
        <v>-44618000</v>
      </c>
      <c r="BP21" s="72">
        <v>54850000</v>
      </c>
      <c r="BQ21" s="65"/>
      <c r="BR21" s="65"/>
      <c r="BS21" s="51">
        <v>54850000</v>
      </c>
    </row>
    <row r="22" spans="1:71" x14ac:dyDescent="0.2">
      <c r="A22" s="63" t="s">
        <v>77</v>
      </c>
      <c r="B22" s="63" t="s">
        <v>78</v>
      </c>
      <c r="C22" s="63" t="str">
        <f>VLOOKUP(A22,'[2]S&amp;P 500 Wikipedia'!A:D,3,FALSE)</f>
        <v>Health Care</v>
      </c>
      <c r="D22" s="63">
        <v>445691</v>
      </c>
      <c r="E22" s="63" t="s">
        <v>16</v>
      </c>
      <c r="F22" s="63">
        <v>2017</v>
      </c>
      <c r="G22" s="63" t="s">
        <v>1292</v>
      </c>
      <c r="H22" s="64">
        <v>43100</v>
      </c>
      <c r="I22" s="64">
        <v>43159</v>
      </c>
      <c r="J22" s="64">
        <v>43159</v>
      </c>
      <c r="K22" s="63">
        <v>80085000</v>
      </c>
      <c r="L22" s="63">
        <v>81832000</v>
      </c>
      <c r="M22" s="63" t="s">
        <v>2057</v>
      </c>
      <c r="N22" s="47">
        <v>1473413000</v>
      </c>
      <c r="O22" s="65"/>
      <c r="P22" s="65"/>
      <c r="Q22" s="53"/>
      <c r="R22" s="47">
        <v>-356466000</v>
      </c>
      <c r="S22" s="65"/>
      <c r="T22" s="65"/>
      <c r="U22" s="53"/>
      <c r="V22" s="48">
        <v>1116947000</v>
      </c>
      <c r="W22" s="48"/>
      <c r="X22" s="47">
        <v>-763336000</v>
      </c>
      <c r="Y22" s="65">
        <v>-665777000</v>
      </c>
      <c r="Z22" s="65"/>
      <c r="AA22" s="65"/>
      <c r="AB22" s="65">
        <v>-97559000</v>
      </c>
      <c r="AC22" s="65"/>
      <c r="AD22" s="65"/>
      <c r="AE22" s="53"/>
      <c r="AF22" s="48">
        <v>353611000</v>
      </c>
      <c r="AG22" s="48">
        <v>11188000</v>
      </c>
      <c r="AH22" s="47"/>
      <c r="AI22" s="65"/>
      <c r="AJ22" s="53"/>
      <c r="AK22" s="38"/>
      <c r="AL22" s="65"/>
      <c r="AM22" s="65"/>
      <c r="AN22" s="53">
        <v>11188000</v>
      </c>
      <c r="AO22" s="48">
        <v>364799000</v>
      </c>
      <c r="AP22" s="47">
        <v>-3219000</v>
      </c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53"/>
      <c r="BD22" s="38">
        <v>361580000</v>
      </c>
      <c r="BE22" s="65">
        <v>-130162000</v>
      </c>
      <c r="BF22" s="65"/>
      <c r="BG22" s="65"/>
      <c r="BH22" s="65"/>
      <c r="BI22" s="65"/>
      <c r="BJ22" s="51">
        <v>231418000</v>
      </c>
      <c r="BK22" s="47"/>
      <c r="BL22" s="65"/>
      <c r="BM22" s="53"/>
      <c r="BN22" s="72">
        <v>231418000</v>
      </c>
      <c r="BO22" s="73"/>
      <c r="BP22" s="72">
        <v>231418000</v>
      </c>
      <c r="BQ22" s="65"/>
      <c r="BR22" s="65"/>
      <c r="BS22" s="51">
        <v>231418000</v>
      </c>
    </row>
    <row r="23" spans="1:71" x14ac:dyDescent="0.2">
      <c r="A23" s="63" t="s">
        <v>64</v>
      </c>
      <c r="B23" s="63" t="s">
        <v>65</v>
      </c>
      <c r="C23" s="63" t="str">
        <f>VLOOKUP(A23,'[2]S&amp;P 500 Wikipedia'!A:D,3,FALSE)</f>
        <v>Industrials</v>
      </c>
      <c r="D23" s="63">
        <v>65470</v>
      </c>
      <c r="E23" s="63" t="s">
        <v>16</v>
      </c>
      <c r="F23" s="63">
        <v>2017</v>
      </c>
      <c r="G23" s="63" t="s">
        <v>1292</v>
      </c>
      <c r="H23" s="64">
        <v>43100</v>
      </c>
      <c r="I23" s="64">
        <v>43146</v>
      </c>
      <c r="J23" s="64">
        <v>43146</v>
      </c>
      <c r="K23" s="63">
        <v>123211000</v>
      </c>
      <c r="L23" s="63">
        <v>123854000</v>
      </c>
      <c r="M23" s="63" t="s">
        <v>2058</v>
      </c>
      <c r="N23" s="47">
        <v>7933000000</v>
      </c>
      <c r="O23" s="65"/>
      <c r="P23" s="65"/>
      <c r="Q23" s="53"/>
      <c r="R23" s="47">
        <v>-5140000000</v>
      </c>
      <c r="S23" s="65"/>
      <c r="T23" s="65"/>
      <c r="U23" s="53"/>
      <c r="V23" s="48">
        <v>2793000000</v>
      </c>
      <c r="W23" s="48"/>
      <c r="X23" s="47">
        <v>-1415000000</v>
      </c>
      <c r="Y23" s="65">
        <v>-357000000</v>
      </c>
      <c r="Z23" s="65"/>
      <c r="AA23" s="65"/>
      <c r="AB23" s="65"/>
      <c r="AC23" s="65">
        <v>-372000000</v>
      </c>
      <c r="AD23" s="65"/>
      <c r="AE23" s="53">
        <v>-686000000</v>
      </c>
      <c r="AF23" s="48">
        <v>1378000000</v>
      </c>
      <c r="AG23" s="48">
        <v>-53000000</v>
      </c>
      <c r="AH23" s="47">
        <v>-69000000</v>
      </c>
      <c r="AI23" s="65"/>
      <c r="AJ23" s="53"/>
      <c r="AK23" s="38"/>
      <c r="AL23" s="65"/>
      <c r="AM23" s="65"/>
      <c r="AN23" s="53">
        <v>16000000</v>
      </c>
      <c r="AO23" s="48">
        <v>1325000000</v>
      </c>
      <c r="AP23" s="47">
        <v>-118000000</v>
      </c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53"/>
      <c r="BD23" s="38">
        <v>1207000000</v>
      </c>
      <c r="BE23" s="65">
        <v>-173000000</v>
      </c>
      <c r="BF23" s="65"/>
      <c r="BG23" s="65"/>
      <c r="BH23" s="65"/>
      <c r="BI23" s="65"/>
      <c r="BJ23" s="51">
        <v>1034000000</v>
      </c>
      <c r="BK23" s="47"/>
      <c r="BL23" s="65"/>
      <c r="BM23" s="53"/>
      <c r="BN23" s="72">
        <v>1034000000</v>
      </c>
      <c r="BO23" s="73"/>
      <c r="BP23" s="72">
        <v>1034000000</v>
      </c>
      <c r="BQ23" s="65"/>
      <c r="BR23" s="65"/>
      <c r="BS23" s="51">
        <v>1034000000</v>
      </c>
    </row>
    <row r="24" spans="1:71" x14ac:dyDescent="0.2">
      <c r="A24" s="63" t="s">
        <v>80</v>
      </c>
      <c r="B24" s="63" t="s">
        <v>81</v>
      </c>
      <c r="C24" s="63" t="str">
        <f>VLOOKUP(A24,'[2]S&amp;P 500 Wikipedia'!A:D,3,FALSE)</f>
        <v>Industrials</v>
      </c>
      <c r="D24" s="63">
        <v>69109</v>
      </c>
      <c r="E24" s="63" t="s">
        <v>16</v>
      </c>
      <c r="F24" s="63">
        <v>2017</v>
      </c>
      <c r="G24" s="63" t="s">
        <v>1292</v>
      </c>
      <c r="H24" s="64">
        <v>43100</v>
      </c>
      <c r="I24" s="64">
        <v>43151</v>
      </c>
      <c r="J24" s="64">
        <v>43515</v>
      </c>
      <c r="K24" s="63">
        <v>95100000</v>
      </c>
      <c r="L24" s="63">
        <v>96000000</v>
      </c>
      <c r="M24" s="63" t="s">
        <v>1615</v>
      </c>
      <c r="N24" s="47">
        <v>2408200000</v>
      </c>
      <c r="O24" s="65"/>
      <c r="P24" s="65"/>
      <c r="Q24" s="53"/>
      <c r="R24" s="47">
        <v>-1335300000</v>
      </c>
      <c r="S24" s="65"/>
      <c r="T24" s="65"/>
      <c r="U24" s="53"/>
      <c r="V24" s="48">
        <v>1072900000</v>
      </c>
      <c r="W24" s="48"/>
      <c r="X24" s="47">
        <v>-580400000</v>
      </c>
      <c r="Y24" s="65">
        <v>-580400000</v>
      </c>
      <c r="Z24" s="65"/>
      <c r="AA24" s="65"/>
      <c r="AB24" s="65"/>
      <c r="AC24" s="65"/>
      <c r="AD24" s="65"/>
      <c r="AE24" s="53"/>
      <c r="AF24" s="48">
        <v>492500000</v>
      </c>
      <c r="AG24" s="48">
        <v>-96800000</v>
      </c>
      <c r="AH24" s="47">
        <v>-105700000</v>
      </c>
      <c r="AI24" s="65"/>
      <c r="AJ24" s="53"/>
      <c r="AK24" s="38"/>
      <c r="AL24" s="65"/>
      <c r="AM24" s="65"/>
      <c r="AN24" s="53">
        <v>8900000</v>
      </c>
      <c r="AO24" s="48">
        <v>395700000</v>
      </c>
      <c r="AP24" s="47">
        <v>0</v>
      </c>
      <c r="AQ24" s="65"/>
      <c r="AR24" s="65"/>
      <c r="AS24" s="65"/>
      <c r="AT24" s="65">
        <v>0</v>
      </c>
      <c r="AU24" s="65"/>
      <c r="AV24" s="65"/>
      <c r="AW24" s="65"/>
      <c r="AX24" s="65"/>
      <c r="AY24" s="65"/>
      <c r="AZ24" s="65"/>
      <c r="BA24" s="65"/>
      <c r="BB24" s="65"/>
      <c r="BC24" s="53"/>
      <c r="BD24" s="38">
        <v>395700000</v>
      </c>
      <c r="BE24" s="65">
        <v>-119000000</v>
      </c>
      <c r="BF24" s="65"/>
      <c r="BG24" s="65"/>
      <c r="BH24" s="65"/>
      <c r="BI24" s="65"/>
      <c r="BJ24" s="51">
        <v>276700000</v>
      </c>
      <c r="BK24" s="47"/>
      <c r="BL24" s="65"/>
      <c r="BM24" s="53"/>
      <c r="BN24" s="72">
        <v>276700000</v>
      </c>
      <c r="BO24" s="73">
        <v>-3400000</v>
      </c>
      <c r="BP24" s="72">
        <v>273300000</v>
      </c>
      <c r="BQ24" s="65"/>
      <c r="BR24" s="65"/>
      <c r="BS24" s="51">
        <v>273300000</v>
      </c>
    </row>
    <row r="25" spans="1:71" x14ac:dyDescent="0.2">
      <c r="A25" s="63" t="s">
        <v>74</v>
      </c>
      <c r="B25" s="63" t="s">
        <v>75</v>
      </c>
      <c r="C25" s="63" t="str">
        <f>VLOOKUP(A25,'[2]S&amp;P 500 Wikipedia'!A:D,3,FALSE)</f>
        <v>Health Care</v>
      </c>
      <c r="D25" s="63">
        <v>65359</v>
      </c>
      <c r="E25" s="63" t="s">
        <v>16</v>
      </c>
      <c r="F25" s="63">
        <v>2017</v>
      </c>
      <c r="G25" s="63" t="s">
        <v>1292</v>
      </c>
      <c r="H25" s="64">
        <v>43100</v>
      </c>
      <c r="I25" s="64">
        <v>43139</v>
      </c>
      <c r="J25" s="64">
        <v>43139</v>
      </c>
      <c r="K25" s="63">
        <v>223900000</v>
      </c>
      <c r="L25" s="63">
        <v>225400000</v>
      </c>
      <c r="M25" s="63" t="s">
        <v>2059</v>
      </c>
      <c r="N25" s="47">
        <v>3551100000</v>
      </c>
      <c r="O25" s="65">
        <v>3549500000</v>
      </c>
      <c r="P25" s="65"/>
      <c r="Q25" s="53">
        <v>1600000</v>
      </c>
      <c r="R25" s="47">
        <v>-454200000</v>
      </c>
      <c r="S25" s="65">
        <v>-454200000</v>
      </c>
      <c r="T25" s="65"/>
      <c r="U25" s="53"/>
      <c r="V25" s="48">
        <v>3096900000</v>
      </c>
      <c r="W25" s="48"/>
      <c r="X25" s="47">
        <v>-2292900000</v>
      </c>
      <c r="Y25" s="65">
        <v>-1094400000</v>
      </c>
      <c r="Z25" s="65"/>
      <c r="AA25" s="65"/>
      <c r="AB25" s="65">
        <v>-878400000</v>
      </c>
      <c r="AC25" s="65"/>
      <c r="AD25" s="65"/>
      <c r="AE25" s="53">
        <v>-320100000</v>
      </c>
      <c r="AF25" s="48">
        <v>804000000</v>
      </c>
      <c r="AG25" s="48">
        <v>-79600000</v>
      </c>
      <c r="AH25" s="47">
        <v>-98400000</v>
      </c>
      <c r="AI25" s="65"/>
      <c r="AJ25" s="53"/>
      <c r="AK25" s="38">
        <v>18500000</v>
      </c>
      <c r="AL25" s="65">
        <v>300000</v>
      </c>
      <c r="AM25" s="65"/>
      <c r="AN25" s="53"/>
      <c r="AO25" s="48">
        <v>724400000</v>
      </c>
      <c r="AP25" s="47">
        <v>-176600000</v>
      </c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5"/>
      <c r="BC25" s="53"/>
      <c r="BD25" s="38">
        <v>547800000</v>
      </c>
      <c r="BE25" s="65">
        <v>-104500000</v>
      </c>
      <c r="BF25" s="65"/>
      <c r="BG25" s="65"/>
      <c r="BH25" s="65"/>
      <c r="BI25" s="65"/>
      <c r="BJ25" s="51">
        <v>443300000</v>
      </c>
      <c r="BK25" s="47"/>
      <c r="BL25" s="65"/>
      <c r="BM25" s="53"/>
      <c r="BN25" s="72">
        <v>443300000</v>
      </c>
      <c r="BO25" s="73"/>
      <c r="BP25" s="72">
        <v>443300000</v>
      </c>
      <c r="BQ25" s="65"/>
      <c r="BR25" s="65"/>
      <c r="BS25" s="51">
        <v>443300000</v>
      </c>
    </row>
    <row r="26" spans="1:71" x14ac:dyDescent="0.2">
      <c r="A26" s="63" t="s">
        <v>143</v>
      </c>
      <c r="B26" s="63" t="s">
        <v>144</v>
      </c>
      <c r="C26" s="63" t="str">
        <f>VLOOKUP(A26,'[2]S&amp;P 500 Wikipedia'!A:D,3,FALSE)</f>
        <v>Information Technology</v>
      </c>
      <c r="D26" s="63">
        <v>67102</v>
      </c>
      <c r="E26" s="63" t="s">
        <v>16</v>
      </c>
      <c r="F26" s="63">
        <v>2017</v>
      </c>
      <c r="G26" s="63" t="s">
        <v>1292</v>
      </c>
      <c r="H26" s="64">
        <v>43039</v>
      </c>
      <c r="I26" s="64">
        <v>43084</v>
      </c>
      <c r="J26" s="64">
        <v>43084</v>
      </c>
      <c r="K26" s="63">
        <v>1073000000</v>
      </c>
      <c r="L26" s="63">
        <v>1084000000</v>
      </c>
      <c r="M26" s="63" t="s">
        <v>2060</v>
      </c>
      <c r="N26" s="47">
        <v>14537000000</v>
      </c>
      <c r="O26" s="65"/>
      <c r="P26" s="65"/>
      <c r="Q26" s="53"/>
      <c r="R26" s="47">
        <v>-8005000000</v>
      </c>
      <c r="S26" s="65"/>
      <c r="T26" s="65"/>
      <c r="U26" s="53"/>
      <c r="V26" s="48">
        <v>6532000000</v>
      </c>
      <c r="W26" s="48"/>
      <c r="X26" s="47">
        <v>-2664000000</v>
      </c>
      <c r="Y26" s="65">
        <v>-890000000</v>
      </c>
      <c r="Z26" s="65"/>
      <c r="AA26" s="65"/>
      <c r="AB26" s="65">
        <v>-1774000000</v>
      </c>
      <c r="AC26" s="65"/>
      <c r="AD26" s="65"/>
      <c r="AE26" s="53"/>
      <c r="AF26" s="48">
        <v>3868000000</v>
      </c>
      <c r="AG26" s="48">
        <v>-137000000</v>
      </c>
      <c r="AH26" s="47">
        <v>-198000000</v>
      </c>
      <c r="AI26" s="65"/>
      <c r="AJ26" s="53"/>
      <c r="AK26" s="38"/>
      <c r="AL26" s="65"/>
      <c r="AM26" s="65"/>
      <c r="AN26" s="53">
        <v>61000000</v>
      </c>
      <c r="AO26" s="48">
        <v>3731000000</v>
      </c>
      <c r="AP26" s="47">
        <v>0</v>
      </c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5"/>
      <c r="BC26" s="53"/>
      <c r="BD26" s="38">
        <v>3731000000</v>
      </c>
      <c r="BE26" s="65">
        <v>-297000000</v>
      </c>
      <c r="BF26" s="65"/>
      <c r="BG26" s="65"/>
      <c r="BH26" s="65"/>
      <c r="BI26" s="65"/>
      <c r="BJ26" s="51">
        <v>3434000000</v>
      </c>
      <c r="BK26" s="47"/>
      <c r="BL26" s="65"/>
      <c r="BM26" s="53"/>
      <c r="BN26" s="72">
        <v>3434000000</v>
      </c>
      <c r="BO26" s="73"/>
      <c r="BP26" s="72">
        <v>3434000000</v>
      </c>
      <c r="BQ26" s="65"/>
      <c r="BR26" s="65"/>
      <c r="BS26" s="51">
        <v>3434000000</v>
      </c>
    </row>
    <row r="27" spans="1:71" x14ac:dyDescent="0.2">
      <c r="A27" s="63" t="s">
        <v>47</v>
      </c>
      <c r="B27" s="63" t="s">
        <v>48</v>
      </c>
      <c r="C27" s="63" t="str">
        <f>VLOOKUP(A27,'[2]S&amp;P 500 Wikipedia'!A:D,3,FALSE)</f>
        <v>Information Technology</v>
      </c>
      <c r="D27" s="63">
        <v>191397</v>
      </c>
      <c r="E27" s="63" t="s">
        <v>16</v>
      </c>
      <c r="F27" s="63">
        <v>2017</v>
      </c>
      <c r="G27" s="63" t="s">
        <v>1292</v>
      </c>
      <c r="H27" s="64">
        <v>43100</v>
      </c>
      <c r="I27" s="64">
        <v>43158</v>
      </c>
      <c r="J27" s="64">
        <v>43158</v>
      </c>
      <c r="K27" s="63">
        <v>952000000</v>
      </c>
      <c r="L27" s="63">
        <v>1039000000</v>
      </c>
      <c r="M27" s="63" t="s">
        <v>2061</v>
      </c>
      <c r="N27" s="47">
        <v>5329000000</v>
      </c>
      <c r="O27" s="65"/>
      <c r="P27" s="65"/>
      <c r="Q27" s="53"/>
      <c r="R27" s="47">
        <v>-3506000000</v>
      </c>
      <c r="S27" s="65"/>
      <c r="T27" s="65"/>
      <c r="U27" s="53"/>
      <c r="V27" s="48">
        <v>1823000000</v>
      </c>
      <c r="W27" s="48"/>
      <c r="X27" s="47">
        <v>-1671000000</v>
      </c>
      <c r="Y27" s="65">
        <v>-511000000</v>
      </c>
      <c r="Z27" s="65"/>
      <c r="AA27" s="65"/>
      <c r="AB27" s="65">
        <v>-1160000000</v>
      </c>
      <c r="AC27" s="65">
        <v>0</v>
      </c>
      <c r="AD27" s="65"/>
      <c r="AE27" s="53"/>
      <c r="AF27" s="48">
        <v>152000000</v>
      </c>
      <c r="AG27" s="48">
        <v>-135000000</v>
      </c>
      <c r="AH27" s="47">
        <v>-126000000</v>
      </c>
      <c r="AI27" s="65"/>
      <c r="AJ27" s="53"/>
      <c r="AK27" s="38"/>
      <c r="AL27" s="65"/>
      <c r="AM27" s="65"/>
      <c r="AN27" s="53">
        <v>-9000000</v>
      </c>
      <c r="AO27" s="48">
        <v>17000000</v>
      </c>
      <c r="AP27" s="47">
        <v>52000000</v>
      </c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5"/>
      <c r="BC27" s="53"/>
      <c r="BD27" s="38">
        <v>69000000</v>
      </c>
      <c r="BE27" s="65">
        <v>-19000000</v>
      </c>
      <c r="BF27" s="65"/>
      <c r="BG27" s="65"/>
      <c r="BH27" s="65"/>
      <c r="BI27" s="65">
        <v>-7000000</v>
      </c>
      <c r="BJ27" s="51">
        <v>43000000</v>
      </c>
      <c r="BK27" s="47"/>
      <c r="BL27" s="65"/>
      <c r="BM27" s="53"/>
      <c r="BN27" s="72">
        <v>43000000</v>
      </c>
      <c r="BO27" s="73"/>
      <c r="BP27" s="72">
        <v>43000000</v>
      </c>
      <c r="BQ27" s="65"/>
      <c r="BR27" s="65"/>
      <c r="BS27" s="51">
        <v>43000000</v>
      </c>
    </row>
    <row r="28" spans="1:71" x14ac:dyDescent="0.2">
      <c r="A28" s="63" t="s">
        <v>118</v>
      </c>
      <c r="B28" s="63" t="s">
        <v>119</v>
      </c>
      <c r="C28" s="63" t="str">
        <f>VLOOKUP(A28,'[2]S&amp;P 500 Wikipedia'!A:D,3,FALSE)</f>
        <v>Industrials</v>
      </c>
      <c r="D28" s="63">
        <v>67669</v>
      </c>
      <c r="E28" s="63" t="s">
        <v>16</v>
      </c>
      <c r="F28" s="63">
        <v>2017</v>
      </c>
      <c r="G28" s="63" t="s">
        <v>1292</v>
      </c>
      <c r="H28" s="64">
        <v>43100</v>
      </c>
      <c r="I28" s="64">
        <v>43153</v>
      </c>
      <c r="J28" s="64">
        <v>43153</v>
      </c>
      <c r="K28" s="63">
        <v>230229000</v>
      </c>
      <c r="L28" s="63">
        <v>231845000</v>
      </c>
      <c r="M28" s="63" t="s">
        <v>2062</v>
      </c>
      <c r="N28" s="47">
        <v>4300170000</v>
      </c>
      <c r="O28" s="65"/>
      <c r="P28" s="65"/>
      <c r="Q28" s="53"/>
      <c r="R28" s="47">
        <v>-2851431000</v>
      </c>
      <c r="S28" s="65"/>
      <c r="T28" s="65"/>
      <c r="U28" s="53"/>
      <c r="V28" s="48">
        <v>1448739000</v>
      </c>
      <c r="W28" s="48"/>
      <c r="X28" s="47">
        <v>-533645000</v>
      </c>
      <c r="Y28" s="65">
        <v>-533645000</v>
      </c>
      <c r="Z28" s="65"/>
      <c r="AA28" s="65"/>
      <c r="AB28" s="65"/>
      <c r="AC28" s="65"/>
      <c r="AD28" s="65"/>
      <c r="AE28" s="53"/>
      <c r="AF28" s="48">
        <v>915094000</v>
      </c>
      <c r="AG28" s="48">
        <v>-118365000</v>
      </c>
      <c r="AH28" s="47">
        <v>-98029000</v>
      </c>
      <c r="AI28" s="65"/>
      <c r="AJ28" s="53"/>
      <c r="AK28" s="38"/>
      <c r="AL28" s="65"/>
      <c r="AM28" s="65"/>
      <c r="AN28" s="53">
        <v>-20336000</v>
      </c>
      <c r="AO28" s="48">
        <v>796729000</v>
      </c>
      <c r="AP28" s="47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5"/>
      <c r="BC28" s="53"/>
      <c r="BD28" s="38">
        <v>796729000</v>
      </c>
      <c r="BE28" s="65">
        <v>-115259000</v>
      </c>
      <c r="BF28" s="65"/>
      <c r="BG28" s="65"/>
      <c r="BH28" s="65"/>
      <c r="BI28" s="65"/>
      <c r="BJ28" s="51">
        <v>681470000</v>
      </c>
      <c r="BK28" s="47"/>
      <c r="BL28" s="65"/>
      <c r="BM28" s="53"/>
      <c r="BN28" s="72">
        <v>681470000</v>
      </c>
      <c r="BO28" s="73"/>
      <c r="BP28" s="72">
        <v>681470000</v>
      </c>
      <c r="BQ28" s="65"/>
      <c r="BR28" s="65"/>
      <c r="BS28" s="51">
        <v>681470000</v>
      </c>
    </row>
    <row r="29" spans="1:71" x14ac:dyDescent="0.2">
      <c r="A29" s="63" t="s">
        <v>121</v>
      </c>
      <c r="B29" s="63" t="s">
        <v>122</v>
      </c>
      <c r="C29" s="63" t="str">
        <f>VLOOKUP(A29,'[2]S&amp;P 500 Wikipedia'!A:D,3,FALSE)</f>
        <v>Health Care</v>
      </c>
      <c r="D29" s="63">
        <v>65735</v>
      </c>
      <c r="E29" s="63" t="s">
        <v>16</v>
      </c>
      <c r="F29" s="63">
        <v>2017</v>
      </c>
      <c r="G29" s="63" t="s">
        <v>1292</v>
      </c>
      <c r="H29" s="64">
        <v>43100</v>
      </c>
      <c r="I29" s="64">
        <v>43144</v>
      </c>
      <c r="J29" s="64">
        <v>43144</v>
      </c>
      <c r="K29" s="63">
        <v>731000000</v>
      </c>
      <c r="L29" s="63">
        <v>735000000</v>
      </c>
      <c r="M29" s="63" t="s">
        <v>2063</v>
      </c>
      <c r="N29" s="47">
        <v>22849000000</v>
      </c>
      <c r="O29" s="65"/>
      <c r="P29" s="65"/>
      <c r="Q29" s="53"/>
      <c r="R29" s="47">
        <v>-4069000000</v>
      </c>
      <c r="S29" s="65"/>
      <c r="T29" s="65"/>
      <c r="U29" s="53"/>
      <c r="V29" s="48">
        <v>18780000000</v>
      </c>
      <c r="W29" s="48"/>
      <c r="X29" s="47">
        <v>-8807000000</v>
      </c>
      <c r="Y29" s="65">
        <v>-5245000000</v>
      </c>
      <c r="Z29" s="65"/>
      <c r="AA29" s="65"/>
      <c r="AB29" s="65">
        <v>-3562000000</v>
      </c>
      <c r="AC29" s="65"/>
      <c r="AD29" s="65"/>
      <c r="AE29" s="53"/>
      <c r="AF29" s="48">
        <v>9973000000</v>
      </c>
      <c r="AG29" s="48">
        <v>-376000000</v>
      </c>
      <c r="AH29" s="47">
        <v>-1304000000</v>
      </c>
      <c r="AI29" s="65"/>
      <c r="AJ29" s="53"/>
      <c r="AK29" s="38"/>
      <c r="AL29" s="65"/>
      <c r="AM29" s="65"/>
      <c r="AN29" s="53">
        <v>928000000</v>
      </c>
      <c r="AO29" s="48">
        <v>9597000000</v>
      </c>
      <c r="AP29" s="47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53"/>
      <c r="BD29" s="38">
        <v>9597000000</v>
      </c>
      <c r="BE29" s="65">
        <v>-7618000000</v>
      </c>
      <c r="BF29" s="65"/>
      <c r="BG29" s="65"/>
      <c r="BH29" s="65"/>
      <c r="BI29" s="65"/>
      <c r="BJ29" s="51">
        <v>1979000000</v>
      </c>
      <c r="BK29" s="47"/>
      <c r="BL29" s="65"/>
      <c r="BM29" s="53"/>
      <c r="BN29" s="72">
        <v>1979000000</v>
      </c>
      <c r="BO29" s="73"/>
      <c r="BP29" s="72">
        <v>1979000000</v>
      </c>
      <c r="BQ29" s="65"/>
      <c r="BR29" s="65"/>
      <c r="BS29" s="51">
        <v>1979000000</v>
      </c>
    </row>
    <row r="30" spans="1:71" x14ac:dyDescent="0.2">
      <c r="A30" s="63" t="s">
        <v>111</v>
      </c>
      <c r="B30" s="63" t="s">
        <v>112</v>
      </c>
      <c r="C30" s="63" t="str">
        <f>VLOOKUP(A30,'[2]S&amp;P 500 Wikipedia'!A:D,3,FALSE)</f>
        <v>Financials</v>
      </c>
      <c r="D30" s="63">
        <v>67872</v>
      </c>
      <c r="E30" s="63" t="s">
        <v>16</v>
      </c>
      <c r="F30" s="63">
        <v>2017</v>
      </c>
      <c r="G30" s="63" t="s">
        <v>1292</v>
      </c>
      <c r="H30" s="64">
        <v>43100</v>
      </c>
      <c r="I30" s="64">
        <v>43154</v>
      </c>
      <c r="J30" s="64">
        <v>43154</v>
      </c>
      <c r="K30" s="63">
        <v>154100000</v>
      </c>
      <c r="L30" s="63">
        <v>156700000</v>
      </c>
      <c r="M30" s="63" t="s">
        <v>2064</v>
      </c>
      <c r="N30" s="47">
        <v>12027000000</v>
      </c>
      <c r="O30" s="65">
        <v>12075000000</v>
      </c>
      <c r="P30" s="65">
        <v>-48000000</v>
      </c>
      <c r="Q30" s="53"/>
      <c r="R30" s="35">
        <v>0</v>
      </c>
      <c r="S30" s="65"/>
      <c r="T30" s="65"/>
      <c r="U30" s="53"/>
      <c r="V30" s="48">
        <v>12027000000</v>
      </c>
      <c r="W30" s="48"/>
      <c r="X30" s="47">
        <v>-8950000000</v>
      </c>
      <c r="Y30" s="65">
        <v>-6450000000</v>
      </c>
      <c r="Z30" s="65"/>
      <c r="AA30" s="65"/>
      <c r="AB30" s="65"/>
      <c r="AC30" s="65"/>
      <c r="AD30" s="65"/>
      <c r="AE30" s="53">
        <v>-2500000000</v>
      </c>
      <c r="AF30" s="48">
        <v>3077000000</v>
      </c>
      <c r="AG30" s="48">
        <v>-863000000</v>
      </c>
      <c r="AH30" s="47">
        <v>-207000000</v>
      </c>
      <c r="AI30" s="65">
        <v>-207000000</v>
      </c>
      <c r="AJ30" s="53"/>
      <c r="AK30" s="38"/>
      <c r="AL30" s="65"/>
      <c r="AM30" s="65"/>
      <c r="AN30" s="53">
        <v>-656000000</v>
      </c>
      <c r="AO30" s="48">
        <v>2214000000</v>
      </c>
      <c r="AP30" s="47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53"/>
      <c r="BD30" s="38">
        <v>2214000000</v>
      </c>
      <c r="BE30" s="65">
        <v>-734000000</v>
      </c>
      <c r="BF30" s="65"/>
      <c r="BG30" s="65"/>
      <c r="BH30" s="65"/>
      <c r="BI30" s="65"/>
      <c r="BJ30" s="51">
        <v>1480000000</v>
      </c>
      <c r="BK30" s="47"/>
      <c r="BL30" s="65"/>
      <c r="BM30" s="53"/>
      <c r="BN30" s="72">
        <v>1480000000</v>
      </c>
      <c r="BO30" s="73">
        <v>0</v>
      </c>
      <c r="BP30" s="72">
        <v>1480000000</v>
      </c>
      <c r="BQ30" s="65"/>
      <c r="BR30" s="65"/>
      <c r="BS30" s="51">
        <v>1480000000</v>
      </c>
    </row>
    <row r="31" spans="1:71" x14ac:dyDescent="0.2">
      <c r="A31" s="63" t="s">
        <v>105</v>
      </c>
      <c r="B31" s="63" t="s">
        <v>106</v>
      </c>
      <c r="C31" s="63" t="str">
        <f>VLOOKUP(A31,'[2]S&amp;P 500 Wikipedia'!A:D,3,FALSE)</f>
        <v>Real Estate</v>
      </c>
      <c r="D31" s="63">
        <v>68339</v>
      </c>
      <c r="E31" s="63" t="s">
        <v>16</v>
      </c>
      <c r="F31" s="63">
        <v>2017</v>
      </c>
      <c r="G31" s="63" t="s">
        <v>1292</v>
      </c>
      <c r="H31" s="64">
        <v>43100</v>
      </c>
      <c r="I31" s="64">
        <v>43159</v>
      </c>
      <c r="J31" s="64">
        <v>43159</v>
      </c>
      <c r="K31" s="63">
        <v>428181000</v>
      </c>
      <c r="L31" s="63">
        <v>431688000</v>
      </c>
      <c r="M31" s="63" t="s">
        <v>2065</v>
      </c>
      <c r="N31" s="47">
        <v>6663900000</v>
      </c>
      <c r="O31" s="65"/>
      <c r="P31" s="65"/>
      <c r="Q31" s="53"/>
      <c r="R31" s="47">
        <v>-2056600000</v>
      </c>
      <c r="S31" s="65"/>
      <c r="T31" s="65"/>
      <c r="U31" s="53"/>
      <c r="V31" s="48">
        <v>4607300000</v>
      </c>
      <c r="W31" s="48"/>
      <c r="X31" s="47">
        <v>-2608900000</v>
      </c>
      <c r="Y31" s="65">
        <v>-637000000</v>
      </c>
      <c r="Z31" s="65"/>
      <c r="AA31" s="65"/>
      <c r="AB31" s="65"/>
      <c r="AC31" s="65">
        <v>-1715900000</v>
      </c>
      <c r="AD31" s="65"/>
      <c r="AE31" s="53">
        <v>-256000000</v>
      </c>
      <c r="AF31" s="48">
        <v>1998400000</v>
      </c>
      <c r="AG31" s="48">
        <v>-672100000</v>
      </c>
      <c r="AH31" s="47">
        <v>-703400000</v>
      </c>
      <c r="AI31" s="65"/>
      <c r="AJ31" s="53"/>
      <c r="AK31" s="38"/>
      <c r="AL31" s="65"/>
      <c r="AM31" s="65"/>
      <c r="AN31" s="53">
        <v>31300000</v>
      </c>
      <c r="AO31" s="48">
        <v>1326300000</v>
      </c>
      <c r="AP31" s="47">
        <v>-70200000</v>
      </c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53"/>
      <c r="BD31" s="38">
        <v>1256100000</v>
      </c>
      <c r="BE31" s="65">
        <v>-30700000</v>
      </c>
      <c r="BF31" s="65"/>
      <c r="BG31" s="65"/>
      <c r="BH31" s="65"/>
      <c r="BI31" s="65"/>
      <c r="BJ31" s="51">
        <v>1225400000</v>
      </c>
      <c r="BK31" s="47"/>
      <c r="BL31" s="65"/>
      <c r="BM31" s="53"/>
      <c r="BN31" s="72">
        <v>1225400000</v>
      </c>
      <c r="BO31" s="73">
        <v>13500000</v>
      </c>
      <c r="BP31" s="72">
        <v>1238900000</v>
      </c>
      <c r="BQ31" s="65">
        <v>-87400000</v>
      </c>
      <c r="BR31" s="65"/>
      <c r="BS31" s="51">
        <v>1151500000</v>
      </c>
    </row>
    <row r="32" spans="1:71" x14ac:dyDescent="0.2">
      <c r="A32" s="63" t="s">
        <v>93</v>
      </c>
      <c r="B32" s="63" t="s">
        <v>94</v>
      </c>
      <c r="C32" s="63" t="str">
        <f>VLOOKUP(A32,'[2]S&amp;P 500 Wikipedia'!A:D,3,FALSE)</f>
        <v>Consumer Discretionary</v>
      </c>
      <c r="D32" s="63">
        <v>62747</v>
      </c>
      <c r="E32" s="63" t="s">
        <v>16</v>
      </c>
      <c r="F32" s="63">
        <v>2017</v>
      </c>
      <c r="G32" s="63" t="s">
        <v>1292</v>
      </c>
      <c r="H32" s="64">
        <v>43100</v>
      </c>
      <c r="I32" s="64">
        <v>43133</v>
      </c>
      <c r="J32" s="64">
        <v>43133</v>
      </c>
      <c r="K32" s="63">
        <v>480000000</v>
      </c>
      <c r="L32" s="63">
        <v>493000000</v>
      </c>
      <c r="M32" s="63" t="s">
        <v>2066</v>
      </c>
      <c r="N32" s="47">
        <v>177866000000</v>
      </c>
      <c r="O32" s="65"/>
      <c r="P32" s="65"/>
      <c r="Q32" s="53"/>
      <c r="R32" s="47">
        <v>-111934000000</v>
      </c>
      <c r="S32" s="65"/>
      <c r="T32" s="65"/>
      <c r="U32" s="53"/>
      <c r="V32" s="48">
        <v>65932000000</v>
      </c>
      <c r="W32" s="48"/>
      <c r="X32" s="47">
        <v>-61826000000</v>
      </c>
      <c r="Y32" s="65">
        <v>-61612000000</v>
      </c>
      <c r="Z32" s="65"/>
      <c r="AA32" s="65"/>
      <c r="AB32" s="65"/>
      <c r="AC32" s="65"/>
      <c r="AD32" s="65"/>
      <c r="AE32" s="53">
        <v>-214000000</v>
      </c>
      <c r="AF32" s="48">
        <v>4106000000</v>
      </c>
      <c r="AG32" s="48">
        <v>-300000000</v>
      </c>
      <c r="AH32" s="47">
        <v>-646000000</v>
      </c>
      <c r="AI32" s="65"/>
      <c r="AJ32" s="53"/>
      <c r="AK32" s="38"/>
      <c r="AL32" s="65"/>
      <c r="AM32" s="65"/>
      <c r="AN32" s="53">
        <v>346000000</v>
      </c>
      <c r="AO32" s="48">
        <v>3806000000</v>
      </c>
      <c r="AP32" s="47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5"/>
      <c r="BC32" s="53"/>
      <c r="BD32" s="38">
        <v>3806000000</v>
      </c>
      <c r="BE32" s="65">
        <v>-769000000</v>
      </c>
      <c r="BF32" s="65"/>
      <c r="BG32" s="65"/>
      <c r="BH32" s="65"/>
      <c r="BI32" s="65">
        <v>-4000000</v>
      </c>
      <c r="BJ32" s="51">
        <v>3033000000</v>
      </c>
      <c r="BK32" s="47"/>
      <c r="BL32" s="65"/>
      <c r="BM32" s="53"/>
      <c r="BN32" s="72">
        <v>3033000000</v>
      </c>
      <c r="BO32" s="73"/>
      <c r="BP32" s="72">
        <v>3033000000</v>
      </c>
      <c r="BQ32" s="65"/>
      <c r="BR32" s="65"/>
      <c r="BS32" s="51">
        <v>3033000000</v>
      </c>
    </row>
    <row r="33" spans="1:71" x14ac:dyDescent="0.2">
      <c r="A33" s="63" t="s">
        <v>152</v>
      </c>
      <c r="B33" s="63" t="s">
        <v>153</v>
      </c>
      <c r="C33" s="63" t="str">
        <f>VLOOKUP(A33,'[2]S&amp;P 500 Wikipedia'!A:D,3,FALSE)</f>
        <v>Information Technology</v>
      </c>
      <c r="D33" s="63">
        <v>536189</v>
      </c>
      <c r="E33" s="63" t="s">
        <v>16</v>
      </c>
      <c r="F33" s="63">
        <v>2017</v>
      </c>
      <c r="G33" s="63" t="s">
        <v>1292</v>
      </c>
      <c r="H33" s="64">
        <v>43100</v>
      </c>
      <c r="I33" s="64">
        <v>43151</v>
      </c>
      <c r="J33" s="64">
        <v>43151</v>
      </c>
      <c r="K33" s="63">
        <v>72258000</v>
      </c>
      <c r="L33" s="63">
        <v>78977000</v>
      </c>
      <c r="M33" s="63" t="s">
        <v>2067</v>
      </c>
      <c r="N33" s="47">
        <v>1646186000</v>
      </c>
      <c r="O33" s="65"/>
      <c r="P33" s="65"/>
      <c r="Q33" s="53"/>
      <c r="R33" s="47">
        <v>-584417000</v>
      </c>
      <c r="S33" s="65"/>
      <c r="T33" s="65"/>
      <c r="U33" s="53"/>
      <c r="V33" s="48">
        <v>1061769000</v>
      </c>
      <c r="W33" s="48"/>
      <c r="X33" s="47">
        <v>-591497000</v>
      </c>
      <c r="Y33" s="65">
        <v>-241903000</v>
      </c>
      <c r="Z33" s="65"/>
      <c r="AA33" s="65"/>
      <c r="AB33" s="65">
        <v>-349594000</v>
      </c>
      <c r="AC33" s="65"/>
      <c r="AD33" s="65"/>
      <c r="AE33" s="53"/>
      <c r="AF33" s="48">
        <v>470272000</v>
      </c>
      <c r="AG33" s="48">
        <v>4488000</v>
      </c>
      <c r="AH33" s="47">
        <v>-2780000</v>
      </c>
      <c r="AI33" s="65"/>
      <c r="AJ33" s="53"/>
      <c r="AK33" s="38"/>
      <c r="AL33" s="65"/>
      <c r="AM33" s="65"/>
      <c r="AN33" s="53">
        <v>7268000</v>
      </c>
      <c r="AO33" s="48">
        <v>474760000</v>
      </c>
      <c r="AP33" s="47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53"/>
      <c r="BD33" s="38">
        <v>474760000</v>
      </c>
      <c r="BE33" s="65">
        <v>-51559000</v>
      </c>
      <c r="BF33" s="65"/>
      <c r="BG33" s="65"/>
      <c r="BH33" s="65"/>
      <c r="BI33" s="65"/>
      <c r="BJ33" s="51">
        <v>423201000</v>
      </c>
      <c r="BK33" s="47"/>
      <c r="BL33" s="65"/>
      <c r="BM33" s="53"/>
      <c r="BN33" s="72">
        <v>423201000</v>
      </c>
      <c r="BO33" s="73"/>
      <c r="BP33" s="72">
        <v>423201000</v>
      </c>
      <c r="BQ33" s="65"/>
      <c r="BR33" s="65"/>
      <c r="BS33" s="51">
        <v>423201000</v>
      </c>
    </row>
    <row r="34" spans="1:71" x14ac:dyDescent="0.2">
      <c r="A34" s="63" t="s">
        <v>130</v>
      </c>
      <c r="B34" s="63" t="s">
        <v>131</v>
      </c>
      <c r="C34" s="63" t="str">
        <f>VLOOKUP(A34,'[2]S&amp;P 500 Wikipedia'!A:D,3,FALSE)</f>
        <v>Information Technology</v>
      </c>
      <c r="D34" s="63">
        <v>126145</v>
      </c>
      <c r="E34" s="63" t="s">
        <v>16</v>
      </c>
      <c r="F34" s="63">
        <v>2017</v>
      </c>
      <c r="G34" s="63" t="s">
        <v>1292</v>
      </c>
      <c r="H34" s="64">
        <v>43100</v>
      </c>
      <c r="I34" s="64">
        <v>43153</v>
      </c>
      <c r="J34" s="64">
        <v>43153</v>
      </c>
      <c r="K34" s="63">
        <v>84988000</v>
      </c>
      <c r="L34" s="63">
        <v>86854000</v>
      </c>
      <c r="M34" s="63" t="s">
        <v>2068</v>
      </c>
      <c r="N34" s="47">
        <v>1095250000</v>
      </c>
      <c r="O34" s="65"/>
      <c r="P34" s="65"/>
      <c r="Q34" s="53"/>
      <c r="R34" s="47">
        <v>-150164000</v>
      </c>
      <c r="S34" s="65"/>
      <c r="T34" s="65"/>
      <c r="U34" s="53"/>
      <c r="V34" s="48">
        <v>945086000</v>
      </c>
      <c r="W34" s="48"/>
      <c r="X34" s="47">
        <v>-554358000</v>
      </c>
      <c r="Y34" s="65">
        <v>-338640000</v>
      </c>
      <c r="Z34" s="65"/>
      <c r="AA34" s="65"/>
      <c r="AB34" s="65">
        <v>-202746000</v>
      </c>
      <c r="AC34" s="65">
        <v>-12972000</v>
      </c>
      <c r="AD34" s="65"/>
      <c r="AE34" s="53"/>
      <c r="AF34" s="48">
        <v>390728000</v>
      </c>
      <c r="AG34" s="48">
        <v>4966000</v>
      </c>
      <c r="AH34" s="47">
        <v>6962000</v>
      </c>
      <c r="AI34" s="65"/>
      <c r="AJ34" s="53"/>
      <c r="AK34" s="38"/>
      <c r="AL34" s="65"/>
      <c r="AM34" s="65"/>
      <c r="AN34" s="53">
        <v>-1996000</v>
      </c>
      <c r="AO34" s="48">
        <v>395694000</v>
      </c>
      <c r="AP34" s="47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53"/>
      <c r="BD34" s="38">
        <v>395694000</v>
      </c>
      <c r="BE34" s="65">
        <v>-136443000</v>
      </c>
      <c r="BF34" s="65"/>
      <c r="BG34" s="65"/>
      <c r="BH34" s="65"/>
      <c r="BI34" s="65"/>
      <c r="BJ34" s="51">
        <v>259251000</v>
      </c>
      <c r="BK34" s="47"/>
      <c r="BL34" s="65"/>
      <c r="BM34" s="53"/>
      <c r="BN34" s="72">
        <v>259251000</v>
      </c>
      <c r="BO34" s="73"/>
      <c r="BP34" s="72">
        <v>259251000</v>
      </c>
      <c r="BQ34" s="65"/>
      <c r="BR34" s="65"/>
      <c r="BS34" s="51">
        <v>259251000</v>
      </c>
    </row>
    <row r="35" spans="1:71" x14ac:dyDescent="0.2">
      <c r="A35" s="63" t="s">
        <v>133</v>
      </c>
      <c r="B35" s="63" t="s">
        <v>134</v>
      </c>
      <c r="C35" s="63" t="str">
        <f>VLOOKUP(A35,'[2]S&amp;P 500 Wikipedia'!A:D,3,FALSE)</f>
        <v>Financials</v>
      </c>
      <c r="D35" s="63">
        <v>67471</v>
      </c>
      <c r="E35" s="63" t="s">
        <v>16</v>
      </c>
      <c r="F35" s="63">
        <v>2017</v>
      </c>
      <c r="G35" s="63" t="s">
        <v>1292</v>
      </c>
      <c r="H35" s="64">
        <v>43100</v>
      </c>
      <c r="I35" s="64">
        <v>43151</v>
      </c>
      <c r="J35" s="64">
        <v>43151</v>
      </c>
      <c r="K35" s="63">
        <v>258500000</v>
      </c>
      <c r="L35" s="63">
        <v>260700000</v>
      </c>
      <c r="M35" s="63" t="s">
        <v>2069</v>
      </c>
      <c r="N35" s="47">
        <v>9998000000</v>
      </c>
      <c r="O35" s="65"/>
      <c r="P35" s="65"/>
      <c r="Q35" s="53"/>
      <c r="R35" s="47">
        <v>-6089000000</v>
      </c>
      <c r="S35" s="65"/>
      <c r="T35" s="65"/>
      <c r="U35" s="53"/>
      <c r="V35" s="48">
        <v>3909000000</v>
      </c>
      <c r="W35" s="48"/>
      <c r="X35" s="47">
        <v>-1459000000</v>
      </c>
      <c r="Y35" s="65">
        <v>-1272000000</v>
      </c>
      <c r="Z35" s="65"/>
      <c r="AA35" s="65">
        <v>-1272000000</v>
      </c>
      <c r="AB35" s="65"/>
      <c r="AC35" s="65">
        <v>-187000000</v>
      </c>
      <c r="AD35" s="65"/>
      <c r="AE35" s="53"/>
      <c r="AF35" s="48">
        <v>2450000000</v>
      </c>
      <c r="AG35" s="48">
        <v>-294000000</v>
      </c>
      <c r="AH35" s="47">
        <v>-255000000</v>
      </c>
      <c r="AI35" s="65"/>
      <c r="AJ35" s="53"/>
      <c r="AK35" s="38"/>
      <c r="AL35" s="65"/>
      <c r="AM35" s="65"/>
      <c r="AN35" s="53">
        <v>-39000000</v>
      </c>
      <c r="AO35" s="48">
        <v>2156000000</v>
      </c>
      <c r="AP35" s="47">
        <v>-1471000000</v>
      </c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5"/>
      <c r="BC35" s="53"/>
      <c r="BD35" s="38">
        <v>685000000</v>
      </c>
      <c r="BE35" s="65">
        <v>-250000000</v>
      </c>
      <c r="BF35" s="65"/>
      <c r="BG35" s="65"/>
      <c r="BH35" s="65"/>
      <c r="BI35" s="65"/>
      <c r="BJ35" s="51">
        <v>435000000</v>
      </c>
      <c r="BK35" s="47">
        <v>828000000</v>
      </c>
      <c r="BL35" s="65">
        <v>828000000</v>
      </c>
      <c r="BM35" s="53"/>
      <c r="BN35" s="72">
        <v>1263000000</v>
      </c>
      <c r="BO35" s="73">
        <v>-37000000</v>
      </c>
      <c r="BP35" s="72">
        <v>1226000000</v>
      </c>
      <c r="BQ35" s="65"/>
      <c r="BR35" s="65"/>
      <c r="BS35" s="51">
        <v>1226000000</v>
      </c>
    </row>
    <row r="36" spans="1:71" x14ac:dyDescent="0.2">
      <c r="A36" s="63" t="s">
        <v>19</v>
      </c>
      <c r="B36" s="63" t="s">
        <v>20</v>
      </c>
      <c r="C36" s="63" t="str">
        <f>VLOOKUP(A36,'[2]S&amp;P 500 Wikipedia'!A:D,3,FALSE)</f>
        <v>Industrials</v>
      </c>
      <c r="D36" s="63">
        <v>445771</v>
      </c>
      <c r="E36" s="63" t="s">
        <v>16</v>
      </c>
      <c r="F36" s="63">
        <v>2017</v>
      </c>
      <c r="G36" s="63" t="s">
        <v>1292</v>
      </c>
      <c r="H36" s="64">
        <v>43100</v>
      </c>
      <c r="I36" s="64">
        <v>43147</v>
      </c>
      <c r="J36" s="64">
        <v>43147</v>
      </c>
      <c r="K36" s="63">
        <v>172666056</v>
      </c>
      <c r="L36" s="63">
        <v>174605189</v>
      </c>
      <c r="M36" s="63" t="s">
        <v>2070</v>
      </c>
      <c r="N36" s="47">
        <v>2996700000</v>
      </c>
      <c r="O36" s="65"/>
      <c r="P36" s="65"/>
      <c r="Q36" s="53"/>
      <c r="R36" s="47">
        <v>-1758000000</v>
      </c>
      <c r="S36" s="65"/>
      <c r="T36" s="65"/>
      <c r="U36" s="53"/>
      <c r="V36" s="48">
        <v>1238700000</v>
      </c>
      <c r="W36" s="48"/>
      <c r="X36" s="47">
        <v>-718200000</v>
      </c>
      <c r="Y36" s="65">
        <v>-718200000</v>
      </c>
      <c r="Z36" s="65"/>
      <c r="AA36" s="65"/>
      <c r="AB36" s="65"/>
      <c r="AC36" s="65"/>
      <c r="AD36" s="65"/>
      <c r="AE36" s="53"/>
      <c r="AF36" s="48">
        <v>520500000</v>
      </c>
      <c r="AG36" s="48">
        <v>300000</v>
      </c>
      <c r="AH36" s="47">
        <v>-10100000</v>
      </c>
      <c r="AI36" s="65"/>
      <c r="AJ36" s="53"/>
      <c r="AK36" s="38"/>
      <c r="AL36" s="65"/>
      <c r="AM36" s="65"/>
      <c r="AN36" s="53">
        <v>10400000</v>
      </c>
      <c r="AO36" s="48">
        <v>520800000</v>
      </c>
      <c r="AP36" s="47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53"/>
      <c r="BD36" s="38">
        <v>520800000</v>
      </c>
      <c r="BE36" s="65">
        <v>-224300000</v>
      </c>
      <c r="BF36" s="65"/>
      <c r="BG36" s="65"/>
      <c r="BH36" s="65"/>
      <c r="BI36" s="65"/>
      <c r="BJ36" s="51">
        <v>296500000</v>
      </c>
      <c r="BK36" s="47"/>
      <c r="BL36" s="65"/>
      <c r="BM36" s="53"/>
      <c r="BN36" s="72">
        <v>296500000</v>
      </c>
      <c r="BO36" s="73"/>
      <c r="BP36" s="72">
        <v>296500000</v>
      </c>
      <c r="BQ36" s="65"/>
      <c r="BR36" s="65"/>
      <c r="BS36" s="51">
        <v>296500000</v>
      </c>
    </row>
    <row r="37" spans="1:71" x14ac:dyDescent="0.2">
      <c r="A37" s="63" t="s">
        <v>136</v>
      </c>
      <c r="B37" s="63" t="s">
        <v>137</v>
      </c>
      <c r="C37" s="63" t="str">
        <f>VLOOKUP(A37,'[2]S&amp;P 500 Wikipedia'!A:D,3,FALSE)</f>
        <v>Energy</v>
      </c>
      <c r="D37" s="63">
        <v>254576</v>
      </c>
      <c r="E37" s="63" t="s">
        <v>16</v>
      </c>
      <c r="F37" s="63">
        <v>2017</v>
      </c>
      <c r="G37" s="63" t="s">
        <v>1292</v>
      </c>
      <c r="H37" s="64">
        <v>43100</v>
      </c>
      <c r="I37" s="64">
        <v>43154</v>
      </c>
      <c r="J37" s="64">
        <v>43154</v>
      </c>
      <c r="K37" s="63">
        <v>381000000</v>
      </c>
      <c r="L37" s="63">
        <v>383000000</v>
      </c>
      <c r="M37" s="63" t="s">
        <v>2071</v>
      </c>
      <c r="N37" s="47">
        <v>6423000000</v>
      </c>
      <c r="O37" s="65"/>
      <c r="P37" s="65"/>
      <c r="Q37" s="53"/>
      <c r="R37" s="35">
        <v>0</v>
      </c>
      <c r="S37" s="65"/>
      <c r="T37" s="65"/>
      <c r="U37" s="53"/>
      <c r="V37" s="48">
        <v>6423000000</v>
      </c>
      <c r="W37" s="48"/>
      <c r="X37" s="47">
        <v>-4954000000</v>
      </c>
      <c r="Y37" s="65">
        <v>-395000000</v>
      </c>
      <c r="Z37" s="65"/>
      <c r="AA37" s="65"/>
      <c r="AB37" s="65">
        <v>-549000000</v>
      </c>
      <c r="AC37" s="65">
        <v>-2280000000</v>
      </c>
      <c r="AD37" s="65"/>
      <c r="AE37" s="53">
        <v>-1730000000</v>
      </c>
      <c r="AF37" s="48">
        <v>1469000000</v>
      </c>
      <c r="AG37" s="48">
        <v>-397000000</v>
      </c>
      <c r="AH37" s="47">
        <v>-397000000</v>
      </c>
      <c r="AI37" s="65"/>
      <c r="AJ37" s="53"/>
      <c r="AK37" s="38"/>
      <c r="AL37" s="65"/>
      <c r="AM37" s="65"/>
      <c r="AN37" s="53"/>
      <c r="AO37" s="48">
        <v>1072000000</v>
      </c>
      <c r="AP37" s="47">
        <v>-154000000</v>
      </c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5"/>
      <c r="BC37" s="53"/>
      <c r="BD37" s="38">
        <v>918000000</v>
      </c>
      <c r="BE37" s="65">
        <v>585000000</v>
      </c>
      <c r="BF37" s="65">
        <v>-595000000</v>
      </c>
      <c r="BG37" s="65">
        <v>1180000000</v>
      </c>
      <c r="BH37" s="65"/>
      <c r="BI37" s="65"/>
      <c r="BJ37" s="51">
        <v>1503000000</v>
      </c>
      <c r="BK37" s="47">
        <v>0</v>
      </c>
      <c r="BL37" s="65">
        <v>0</v>
      </c>
      <c r="BM37" s="53"/>
      <c r="BN37" s="72">
        <v>1503000000</v>
      </c>
      <c r="BO37" s="73">
        <v>-199000000</v>
      </c>
      <c r="BP37" s="72">
        <v>1304000000</v>
      </c>
      <c r="BQ37" s="65"/>
      <c r="BR37" s="65"/>
      <c r="BS37" s="51">
        <v>1304000000</v>
      </c>
    </row>
    <row r="38" spans="1:71" x14ac:dyDescent="0.2">
      <c r="A38" s="63" t="s">
        <v>57</v>
      </c>
      <c r="B38" s="63" t="s">
        <v>58</v>
      </c>
      <c r="C38" s="63" t="str">
        <f>VLOOKUP(A38,'[2]S&amp;P 500 Wikipedia'!A:D,3,FALSE)</f>
        <v>Materials</v>
      </c>
      <c r="D38" s="63">
        <v>185217</v>
      </c>
      <c r="E38" s="63" t="s">
        <v>16</v>
      </c>
      <c r="F38" s="63">
        <v>2017</v>
      </c>
      <c r="G38" s="63" t="s">
        <v>1292</v>
      </c>
      <c r="H38" s="64">
        <v>43008</v>
      </c>
      <c r="I38" s="64">
        <v>43055</v>
      </c>
      <c r="J38" s="64">
        <v>43424</v>
      </c>
      <c r="K38" s="63">
        <v>218000000</v>
      </c>
      <c r="L38" s="63">
        <v>219800000</v>
      </c>
      <c r="M38" s="63" t="s">
        <v>1626</v>
      </c>
      <c r="N38" s="47">
        <v>8187600000</v>
      </c>
      <c r="O38" s="65"/>
      <c r="P38" s="65"/>
      <c r="Q38" s="53"/>
      <c r="R38" s="47">
        <v>-5751500000</v>
      </c>
      <c r="S38" s="65"/>
      <c r="T38" s="65"/>
      <c r="U38" s="53"/>
      <c r="V38" s="48">
        <v>2436100000</v>
      </c>
      <c r="W38" s="48"/>
      <c r="X38" s="47">
        <v>-801500000</v>
      </c>
      <c r="Y38" s="65">
        <v>-713500000</v>
      </c>
      <c r="Z38" s="65"/>
      <c r="AA38" s="65"/>
      <c r="AB38" s="65">
        <v>-57600000</v>
      </c>
      <c r="AC38" s="65"/>
      <c r="AD38" s="65"/>
      <c r="AE38" s="53">
        <v>-30400000</v>
      </c>
      <c r="AF38" s="48">
        <v>1634600000</v>
      </c>
      <c r="AG38" s="48">
        <v>-23900000</v>
      </c>
      <c r="AH38" s="47">
        <v>-120600000</v>
      </c>
      <c r="AI38" s="65"/>
      <c r="AJ38" s="53"/>
      <c r="AK38" s="38"/>
      <c r="AL38" s="65"/>
      <c r="AM38" s="65">
        <v>80100000</v>
      </c>
      <c r="AN38" s="53">
        <v>16600000</v>
      </c>
      <c r="AO38" s="48">
        <v>1610700000</v>
      </c>
      <c r="AP38" s="47">
        <v>-194600000</v>
      </c>
      <c r="AQ38" s="65"/>
      <c r="AR38" s="65">
        <v>-32500000</v>
      </c>
      <c r="AS38" s="65"/>
      <c r="AT38" s="65"/>
      <c r="AU38" s="65">
        <v>0</v>
      </c>
      <c r="AV38" s="65"/>
      <c r="AW38" s="65">
        <v>-162100000</v>
      </c>
      <c r="AX38" s="65"/>
      <c r="AY38" s="65"/>
      <c r="AZ38" s="65"/>
      <c r="BA38" s="65"/>
      <c r="BB38" s="65"/>
      <c r="BC38" s="53"/>
      <c r="BD38" s="38">
        <v>1416100000</v>
      </c>
      <c r="BE38" s="65">
        <v>-260900000</v>
      </c>
      <c r="BF38" s="65"/>
      <c r="BG38" s="65"/>
      <c r="BH38" s="65"/>
      <c r="BI38" s="65"/>
      <c r="BJ38" s="51">
        <v>1155200000</v>
      </c>
      <c r="BK38" s="47">
        <v>1866000000</v>
      </c>
      <c r="BL38" s="65">
        <v>1866000000</v>
      </c>
      <c r="BM38" s="53"/>
      <c r="BN38" s="72">
        <v>3021200000</v>
      </c>
      <c r="BO38" s="73">
        <v>-20800000</v>
      </c>
      <c r="BP38" s="72">
        <v>3000400000</v>
      </c>
      <c r="BQ38" s="65"/>
      <c r="BR38" s="65"/>
      <c r="BS38" s="51">
        <v>3000400000</v>
      </c>
    </row>
    <row r="39" spans="1:71" x14ac:dyDescent="0.2">
      <c r="A39" s="63" t="s">
        <v>124</v>
      </c>
      <c r="B39" s="63" t="s">
        <v>125</v>
      </c>
      <c r="C39" s="63" t="str">
        <f>VLOOKUP(A39,'[2]S&amp;P 500 Wikipedia'!A:D,3,FALSE)</f>
        <v>Information Technology</v>
      </c>
      <c r="D39" s="63">
        <v>65820</v>
      </c>
      <c r="E39" s="63" t="s">
        <v>16</v>
      </c>
      <c r="F39" s="63">
        <v>2017</v>
      </c>
      <c r="G39" s="63" t="s">
        <v>1292</v>
      </c>
      <c r="H39" s="64">
        <v>43100</v>
      </c>
      <c r="I39" s="64">
        <v>43152</v>
      </c>
      <c r="J39" s="64">
        <v>43152</v>
      </c>
      <c r="K39" s="63">
        <v>305700000</v>
      </c>
      <c r="L39" s="63">
        <v>316500000</v>
      </c>
      <c r="M39" s="63" t="s">
        <v>2072</v>
      </c>
      <c r="N39" s="47">
        <v>7011300000</v>
      </c>
      <c r="O39" s="65"/>
      <c r="P39" s="65"/>
      <c r="Q39" s="53"/>
      <c r="R39" s="47">
        <v>-4701400000</v>
      </c>
      <c r="S39" s="65"/>
      <c r="T39" s="65"/>
      <c r="U39" s="53"/>
      <c r="V39" s="48">
        <v>2309900000</v>
      </c>
      <c r="W39" s="48"/>
      <c r="X39" s="47">
        <v>-878300000</v>
      </c>
      <c r="Y39" s="65">
        <v>-878300000</v>
      </c>
      <c r="Z39" s="65"/>
      <c r="AA39" s="65"/>
      <c r="AB39" s="65"/>
      <c r="AC39" s="65"/>
      <c r="AD39" s="65"/>
      <c r="AE39" s="53"/>
      <c r="AF39" s="48">
        <v>1431600000</v>
      </c>
      <c r="AG39" s="48">
        <v>-75200000</v>
      </c>
      <c r="AH39" s="47">
        <v>-92300000</v>
      </c>
      <c r="AI39" s="65"/>
      <c r="AJ39" s="53"/>
      <c r="AK39" s="38"/>
      <c r="AL39" s="65"/>
      <c r="AM39" s="65"/>
      <c r="AN39" s="53">
        <v>17100000</v>
      </c>
      <c r="AO39" s="48">
        <v>1356400000</v>
      </c>
      <c r="AP39" s="47">
        <v>-4000000</v>
      </c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5"/>
      <c r="BC39" s="53"/>
      <c r="BD39" s="38">
        <v>1352400000</v>
      </c>
      <c r="BE39" s="65">
        <v>-691700000</v>
      </c>
      <c r="BF39" s="65"/>
      <c r="BG39" s="65"/>
      <c r="BH39" s="65"/>
      <c r="BI39" s="65"/>
      <c r="BJ39" s="51">
        <v>660700000</v>
      </c>
      <c r="BK39" s="47"/>
      <c r="BL39" s="65"/>
      <c r="BM39" s="53"/>
      <c r="BN39" s="72">
        <v>660700000</v>
      </c>
      <c r="BO39" s="73">
        <v>-10200000</v>
      </c>
      <c r="BP39" s="72">
        <v>650500000</v>
      </c>
      <c r="BQ39" s="65"/>
      <c r="BR39" s="65"/>
      <c r="BS39" s="51">
        <v>650500000</v>
      </c>
    </row>
    <row r="40" spans="1:71" x14ac:dyDescent="0.2">
      <c r="A40" s="63" t="s">
        <v>146</v>
      </c>
      <c r="B40" s="63" t="s">
        <v>147</v>
      </c>
      <c r="C40" s="63" t="str">
        <f>VLOOKUP(A40,'[2]S&amp;P 500 Wikipedia'!A:D,3,FALSE)</f>
        <v>Consumer Discretionary</v>
      </c>
      <c r="D40" s="63">
        <v>378125</v>
      </c>
      <c r="E40" s="63" t="s">
        <v>16</v>
      </c>
      <c r="F40" s="63">
        <v>2017</v>
      </c>
      <c r="G40" s="63" t="s">
        <v>1292</v>
      </c>
      <c r="H40" s="64">
        <v>43100</v>
      </c>
      <c r="I40" s="64">
        <v>43136</v>
      </c>
      <c r="J40" s="64">
        <v>43136</v>
      </c>
      <c r="K40" s="63">
        <v>267160000</v>
      </c>
      <c r="L40" s="63">
        <v>268030000</v>
      </c>
      <c r="M40" s="63" t="s">
        <v>2073</v>
      </c>
      <c r="N40" s="47">
        <v>12884000000</v>
      </c>
      <c r="O40" s="65"/>
      <c r="P40" s="65"/>
      <c r="Q40" s="53"/>
      <c r="R40" s="47">
        <v>-10270000000</v>
      </c>
      <c r="S40" s="65"/>
      <c r="T40" s="65"/>
      <c r="U40" s="53"/>
      <c r="V40" s="48">
        <v>2614000000</v>
      </c>
      <c r="W40" s="48"/>
      <c r="X40" s="47">
        <v>-1069000000</v>
      </c>
      <c r="Y40" s="65">
        <v>-952000000</v>
      </c>
      <c r="Z40" s="65"/>
      <c r="AA40" s="65"/>
      <c r="AB40" s="65"/>
      <c r="AC40" s="65">
        <v>-117000000</v>
      </c>
      <c r="AD40" s="65"/>
      <c r="AE40" s="53"/>
      <c r="AF40" s="48">
        <v>1545000000</v>
      </c>
      <c r="AG40" s="48">
        <v>-161000000</v>
      </c>
      <c r="AH40" s="47">
        <v>-140000000</v>
      </c>
      <c r="AI40" s="65"/>
      <c r="AJ40" s="53"/>
      <c r="AK40" s="38"/>
      <c r="AL40" s="65"/>
      <c r="AM40" s="65"/>
      <c r="AN40" s="53">
        <v>-21000000</v>
      </c>
      <c r="AO40" s="48">
        <v>1384000000</v>
      </c>
      <c r="AP40" s="47">
        <v>-129000000</v>
      </c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53"/>
      <c r="BD40" s="38">
        <v>1255000000</v>
      </c>
      <c r="BE40" s="65">
        <v>-223000000</v>
      </c>
      <c r="BF40" s="65"/>
      <c r="BG40" s="65"/>
      <c r="BH40" s="65"/>
      <c r="BI40" s="65">
        <v>31000000</v>
      </c>
      <c r="BJ40" s="51">
        <v>1063000000</v>
      </c>
      <c r="BK40" s="47">
        <v>365000000</v>
      </c>
      <c r="BL40" s="65">
        <v>365000000</v>
      </c>
      <c r="BM40" s="53"/>
      <c r="BN40" s="72">
        <v>1428000000</v>
      </c>
      <c r="BO40" s="73">
        <v>-73000000</v>
      </c>
      <c r="BP40" s="72">
        <v>1355000000</v>
      </c>
      <c r="BQ40" s="65"/>
      <c r="BR40" s="65"/>
      <c r="BS40" s="51">
        <v>1355000000</v>
      </c>
    </row>
    <row r="41" spans="1:71" x14ac:dyDescent="0.2">
      <c r="A41" s="63" t="s">
        <v>70</v>
      </c>
      <c r="B41" s="63" t="s">
        <v>71</v>
      </c>
      <c r="C41" s="63" t="str">
        <f>VLOOKUP(A41,'[2]S&amp;P 500 Wikipedia'!A:D,3,FALSE)</f>
        <v>Real Estate</v>
      </c>
      <c r="D41" s="63">
        <v>445788</v>
      </c>
      <c r="E41" s="63" t="s">
        <v>16</v>
      </c>
      <c r="F41" s="63">
        <v>2017</v>
      </c>
      <c r="G41" s="63" t="s">
        <v>1292</v>
      </c>
      <c r="H41" s="64">
        <v>43100</v>
      </c>
      <c r="I41" s="64">
        <v>43130</v>
      </c>
      <c r="J41" s="64">
        <v>43130</v>
      </c>
      <c r="K41" s="63">
        <v>91546000</v>
      </c>
      <c r="L41" s="63">
        <v>92063000</v>
      </c>
      <c r="M41" s="63" t="s">
        <v>2074</v>
      </c>
      <c r="N41" s="47">
        <v>1128097000</v>
      </c>
      <c r="O41" s="65"/>
      <c r="P41" s="65"/>
      <c r="Q41" s="53"/>
      <c r="R41" s="47">
        <v>-325609000</v>
      </c>
      <c r="S41" s="65"/>
      <c r="T41" s="65"/>
      <c r="U41" s="53"/>
      <c r="V41" s="48">
        <v>802488000</v>
      </c>
      <c r="W41" s="48"/>
      <c r="X41" s="47">
        <v>-491792000</v>
      </c>
      <c r="Y41" s="65">
        <v>-75009000</v>
      </c>
      <c r="Z41" s="65"/>
      <c r="AA41" s="65"/>
      <c r="AB41" s="65"/>
      <c r="AC41" s="65">
        <v>-416783000</v>
      </c>
      <c r="AD41" s="65"/>
      <c r="AE41" s="53"/>
      <c r="AF41" s="48">
        <v>310696000</v>
      </c>
      <c r="AG41" s="48">
        <v>-113219000</v>
      </c>
      <c r="AH41" s="47">
        <v>-128645000</v>
      </c>
      <c r="AI41" s="65"/>
      <c r="AJ41" s="53"/>
      <c r="AK41" s="38"/>
      <c r="AL41" s="65"/>
      <c r="AM41" s="65">
        <v>15426000</v>
      </c>
      <c r="AN41" s="53"/>
      <c r="AO41" s="48">
        <v>197477000</v>
      </c>
      <c r="AP41" s="47">
        <v>-3384000</v>
      </c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5"/>
      <c r="BC41" s="53"/>
      <c r="BD41" s="38">
        <v>194093000</v>
      </c>
      <c r="BE41" s="65"/>
      <c r="BF41" s="65"/>
      <c r="BG41" s="65"/>
      <c r="BH41" s="65"/>
      <c r="BI41" s="65"/>
      <c r="BJ41" s="51">
        <v>194093000</v>
      </c>
      <c r="BK41" s="47">
        <v>111000</v>
      </c>
      <c r="BL41" s="65">
        <v>111000</v>
      </c>
      <c r="BM41" s="53"/>
      <c r="BN41" s="72">
        <v>194204000</v>
      </c>
      <c r="BO41" s="73">
        <v>-25111000</v>
      </c>
      <c r="BP41" s="72">
        <v>169093000</v>
      </c>
      <c r="BQ41" s="65">
        <v>-23698000</v>
      </c>
      <c r="BR41" s="65"/>
      <c r="BS41" s="51">
        <v>145395000</v>
      </c>
    </row>
    <row r="42" spans="1:71" x14ac:dyDescent="0.2">
      <c r="A42" s="63" t="s">
        <v>161</v>
      </c>
      <c r="B42" s="63" t="s">
        <v>162</v>
      </c>
      <c r="C42" s="63" t="str">
        <f>VLOOKUP(A42,'[2]S&amp;P 500 Wikipedia'!A:D,3,FALSE)</f>
        <v>Utilities</v>
      </c>
      <c r="D42" s="63">
        <v>445830</v>
      </c>
      <c r="E42" s="63" t="s">
        <v>16</v>
      </c>
      <c r="F42" s="63">
        <v>2017</v>
      </c>
      <c r="G42" s="63" t="s">
        <v>1292</v>
      </c>
      <c r="H42" s="64">
        <v>43008</v>
      </c>
      <c r="I42" s="64">
        <v>43052</v>
      </c>
      <c r="J42" s="64">
        <v>43417</v>
      </c>
      <c r="K42" s="63">
        <v>106100000</v>
      </c>
      <c r="L42" s="63">
        <v>106100000</v>
      </c>
      <c r="M42" s="63" t="s">
        <v>1629</v>
      </c>
      <c r="N42" s="47">
        <v>2759735000</v>
      </c>
      <c r="O42" s="65"/>
      <c r="P42" s="65"/>
      <c r="Q42" s="53"/>
      <c r="R42" s="47">
        <v>-925536000</v>
      </c>
      <c r="S42" s="65">
        <v>-925536000</v>
      </c>
      <c r="T42" s="65"/>
      <c r="U42" s="53"/>
      <c r="V42" s="48">
        <v>1834199000</v>
      </c>
      <c r="W42" s="48"/>
      <c r="X42" s="47">
        <v>-1106653000</v>
      </c>
      <c r="Y42" s="65">
        <v>-546798000</v>
      </c>
      <c r="Z42" s="65"/>
      <c r="AA42" s="65"/>
      <c r="AB42" s="65"/>
      <c r="AC42" s="65">
        <v>-319448000</v>
      </c>
      <c r="AD42" s="65"/>
      <c r="AE42" s="53">
        <v>-240407000</v>
      </c>
      <c r="AF42" s="48">
        <v>727546000</v>
      </c>
      <c r="AG42" s="48">
        <v>-123452000</v>
      </c>
      <c r="AH42" s="47">
        <v>-120182000</v>
      </c>
      <c r="AI42" s="65"/>
      <c r="AJ42" s="53"/>
      <c r="AK42" s="38"/>
      <c r="AL42" s="65"/>
      <c r="AM42" s="65"/>
      <c r="AN42" s="53">
        <v>-3270000</v>
      </c>
      <c r="AO42" s="48">
        <v>604094000</v>
      </c>
      <c r="AP42" s="47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53"/>
      <c r="BD42" s="38">
        <v>604094000</v>
      </c>
      <c r="BE42" s="65">
        <v>-221383000</v>
      </c>
      <c r="BF42" s="65"/>
      <c r="BG42" s="65"/>
      <c r="BH42" s="65"/>
      <c r="BI42" s="65"/>
      <c r="BJ42" s="51">
        <v>382711000</v>
      </c>
      <c r="BK42" s="47">
        <v>13710000</v>
      </c>
      <c r="BL42" s="65">
        <v>13710000</v>
      </c>
      <c r="BM42" s="53"/>
      <c r="BN42" s="72">
        <v>396421000</v>
      </c>
      <c r="BO42" s="73"/>
      <c r="BP42" s="72">
        <v>396421000</v>
      </c>
      <c r="BQ42" s="65"/>
      <c r="BR42" s="65"/>
      <c r="BS42" s="51">
        <v>396421000</v>
      </c>
    </row>
    <row r="43" spans="1:71" x14ac:dyDescent="0.2">
      <c r="A43" s="63" t="s">
        <v>36</v>
      </c>
      <c r="B43" s="63" t="s">
        <v>37</v>
      </c>
      <c r="C43" s="63" t="str">
        <f>VLOOKUP(A43,'[2]S&amp;P 500 Wikipedia'!A:D,3,FALSE)</f>
        <v>Communication Services</v>
      </c>
      <c r="D43" s="63">
        <v>243</v>
      </c>
      <c r="E43" s="63" t="s">
        <v>16</v>
      </c>
      <c r="F43" s="63">
        <v>2017</v>
      </c>
      <c r="G43" s="63" t="s">
        <v>1292</v>
      </c>
      <c r="H43" s="64">
        <v>43100</v>
      </c>
      <c r="I43" s="64">
        <v>43158</v>
      </c>
      <c r="J43" s="64">
        <v>43158</v>
      </c>
      <c r="K43" s="63">
        <v>754000000</v>
      </c>
      <c r="L43" s="63">
        <v>766000000</v>
      </c>
      <c r="M43" s="63" t="s">
        <v>2075</v>
      </c>
      <c r="N43" s="47">
        <v>7017000000</v>
      </c>
      <c r="O43" s="65">
        <v>7017000000</v>
      </c>
      <c r="P43" s="65"/>
      <c r="Q43" s="53"/>
      <c r="R43" s="47">
        <v>-2501000000</v>
      </c>
      <c r="S43" s="65">
        <v>-2501000000</v>
      </c>
      <c r="T43" s="65"/>
      <c r="U43" s="53"/>
      <c r="V43" s="48">
        <v>4516000000</v>
      </c>
      <c r="W43" s="48"/>
      <c r="X43" s="47">
        <v>-3207000000</v>
      </c>
      <c r="Y43" s="65">
        <v>-2138000000</v>
      </c>
      <c r="Z43" s="65">
        <v>-1378000000</v>
      </c>
      <c r="AA43" s="65">
        <v>-760000000</v>
      </c>
      <c r="AB43" s="65">
        <v>-1069000000</v>
      </c>
      <c r="AC43" s="65"/>
      <c r="AD43" s="65"/>
      <c r="AE43" s="53"/>
      <c r="AF43" s="48">
        <v>1309000000</v>
      </c>
      <c r="AG43" s="48">
        <v>-146000000</v>
      </c>
      <c r="AH43" s="47">
        <v>-146000000</v>
      </c>
      <c r="AI43" s="65"/>
      <c r="AJ43" s="53"/>
      <c r="AK43" s="38"/>
      <c r="AL43" s="65"/>
      <c r="AM43" s="65"/>
      <c r="AN43" s="53"/>
      <c r="AO43" s="48">
        <v>1163000000</v>
      </c>
      <c r="AP43" s="47">
        <v>-12000000</v>
      </c>
      <c r="AQ43" s="65"/>
      <c r="AR43" s="65"/>
      <c r="AS43" s="65"/>
      <c r="AT43" s="65"/>
      <c r="AU43" s="65">
        <v>-12000000</v>
      </c>
      <c r="AV43" s="65"/>
      <c r="AW43" s="65"/>
      <c r="AX43" s="65"/>
      <c r="AY43" s="65"/>
      <c r="AZ43" s="65"/>
      <c r="BA43" s="65"/>
      <c r="BB43" s="65"/>
      <c r="BC43" s="53"/>
      <c r="BD43" s="38">
        <v>1151000000</v>
      </c>
      <c r="BE43" s="65">
        <v>-878000000</v>
      </c>
      <c r="BF43" s="65"/>
      <c r="BG43" s="65"/>
      <c r="BH43" s="65"/>
      <c r="BI43" s="65"/>
      <c r="BJ43" s="51">
        <v>273000000</v>
      </c>
      <c r="BK43" s="47"/>
      <c r="BL43" s="65"/>
      <c r="BM43" s="53"/>
      <c r="BN43" s="72">
        <v>273000000</v>
      </c>
      <c r="BO43" s="73"/>
      <c r="BP43" s="72">
        <v>273000000</v>
      </c>
      <c r="BQ43" s="65"/>
      <c r="BR43" s="65"/>
      <c r="BS43" s="51">
        <v>273000000</v>
      </c>
    </row>
    <row r="44" spans="1:71" x14ac:dyDescent="0.2">
      <c r="A44" s="63" t="s">
        <v>173</v>
      </c>
      <c r="B44" s="63" t="s">
        <v>174</v>
      </c>
      <c r="C44" s="63" t="str">
        <f>VLOOKUP(A44,'[2]S&amp;P 500 Wikipedia'!A:D,3,FALSE)</f>
        <v>Real Estate</v>
      </c>
      <c r="D44" s="63">
        <v>66223</v>
      </c>
      <c r="E44" s="63" t="s">
        <v>16</v>
      </c>
      <c r="F44" s="63">
        <v>2017</v>
      </c>
      <c r="G44" s="63" t="s">
        <v>1292</v>
      </c>
      <c r="H44" s="64">
        <v>43100</v>
      </c>
      <c r="I44" s="64">
        <v>43154</v>
      </c>
      <c r="J44" s="64">
        <v>43154</v>
      </c>
      <c r="K44" s="63">
        <v>137523771</v>
      </c>
      <c r="L44" s="63">
        <v>138066686</v>
      </c>
      <c r="M44" s="63" t="s">
        <v>2076</v>
      </c>
      <c r="N44" s="47">
        <v>2158628000</v>
      </c>
      <c r="O44" s="65"/>
      <c r="P44" s="65"/>
      <c r="Q44" s="53"/>
      <c r="R44" s="35">
        <v>0</v>
      </c>
      <c r="S44" s="65"/>
      <c r="T44" s="65"/>
      <c r="U44" s="53"/>
      <c r="V44" s="48">
        <v>2158628000</v>
      </c>
      <c r="W44" s="48"/>
      <c r="X44" s="47">
        <v>-1360144000</v>
      </c>
      <c r="Y44" s="65">
        <v>-50673000</v>
      </c>
      <c r="Z44" s="65"/>
      <c r="AA44" s="65"/>
      <c r="AB44" s="65"/>
      <c r="AC44" s="65">
        <v>-584150000</v>
      </c>
      <c r="AD44" s="65"/>
      <c r="AE44" s="53">
        <v>-725321000</v>
      </c>
      <c r="AF44" s="48">
        <v>798484000</v>
      </c>
      <c r="AG44" s="48">
        <v>-128917000</v>
      </c>
      <c r="AH44" s="47">
        <v>-199661000</v>
      </c>
      <c r="AI44" s="65"/>
      <c r="AJ44" s="53"/>
      <c r="AK44" s="38"/>
      <c r="AL44" s="65"/>
      <c r="AM44" s="65">
        <v>70744000</v>
      </c>
      <c r="AN44" s="53"/>
      <c r="AO44" s="48">
        <v>669567000</v>
      </c>
      <c r="AP44" s="47">
        <v>207234000</v>
      </c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5"/>
      <c r="BC44" s="53"/>
      <c r="BD44" s="38">
        <v>876801000</v>
      </c>
      <c r="BE44" s="65">
        <v>-141000</v>
      </c>
      <c r="BF44" s="65"/>
      <c r="BG44" s="65"/>
      <c r="BH44" s="65"/>
      <c r="BI44" s="65"/>
      <c r="BJ44" s="51">
        <v>876660000</v>
      </c>
      <c r="BK44" s="47"/>
      <c r="BL44" s="65"/>
      <c r="BM44" s="53"/>
      <c r="BN44" s="72">
        <v>876660000</v>
      </c>
      <c r="BO44" s="73">
        <v>261000</v>
      </c>
      <c r="BP44" s="72">
        <v>876921000</v>
      </c>
      <c r="BQ44" s="65"/>
      <c r="BR44" s="65"/>
      <c r="BS44" s="51">
        <v>876921000</v>
      </c>
    </row>
    <row r="45" spans="1:71" x14ac:dyDescent="0.2">
      <c r="A45" s="63" t="s">
        <v>224</v>
      </c>
      <c r="B45" s="63" t="s">
        <v>225</v>
      </c>
      <c r="C45" s="63" t="str">
        <f>VLOOKUP(A45,'[2]S&amp;P 500 Wikipedia'!A:D,3,FALSE)</f>
        <v>Information Technology</v>
      </c>
      <c r="D45" s="63">
        <v>686523</v>
      </c>
      <c r="E45" s="63" t="s">
        <v>16</v>
      </c>
      <c r="F45" s="63">
        <v>2017</v>
      </c>
      <c r="G45" s="63" t="s">
        <v>1292</v>
      </c>
      <c r="H45" s="64">
        <v>43069</v>
      </c>
      <c r="I45" s="64">
        <v>43082</v>
      </c>
      <c r="J45" s="64">
        <v>43455</v>
      </c>
      <c r="K45" s="63">
        <v>405000000</v>
      </c>
      <c r="L45" s="63">
        <v>421000000</v>
      </c>
      <c r="M45" s="63" t="s">
        <v>1632</v>
      </c>
      <c r="N45" s="47">
        <v>17636000000</v>
      </c>
      <c r="O45" s="65"/>
      <c r="P45" s="65"/>
      <c r="Q45" s="53"/>
      <c r="R45" s="47">
        <v>-9127000000</v>
      </c>
      <c r="S45" s="65"/>
      <c r="T45" s="65"/>
      <c r="U45" s="53"/>
      <c r="V45" s="48">
        <v>8509000000</v>
      </c>
      <c r="W45" s="48"/>
      <c r="X45" s="47">
        <v>-4079000000</v>
      </c>
      <c r="Y45" s="65">
        <v>-787000000</v>
      </c>
      <c r="Z45" s="65"/>
      <c r="AA45" s="65"/>
      <c r="AB45" s="65">
        <v>-3292000000</v>
      </c>
      <c r="AC45" s="65"/>
      <c r="AD45" s="65"/>
      <c r="AE45" s="53"/>
      <c r="AF45" s="48">
        <v>4430000000</v>
      </c>
      <c r="AG45" s="48">
        <v>-392000000</v>
      </c>
      <c r="AH45" s="47">
        <v>-454000000</v>
      </c>
      <c r="AI45" s="65"/>
      <c r="AJ45" s="53"/>
      <c r="AK45" s="38"/>
      <c r="AL45" s="65"/>
      <c r="AM45" s="65"/>
      <c r="AN45" s="53">
        <v>62000000</v>
      </c>
      <c r="AO45" s="48">
        <v>4038000000</v>
      </c>
      <c r="AP45" s="47">
        <v>-2213000000</v>
      </c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53"/>
      <c r="BD45" s="38">
        <v>1825000000</v>
      </c>
      <c r="BE45" s="65">
        <v>-35000000</v>
      </c>
      <c r="BF45" s="65"/>
      <c r="BG45" s="65"/>
      <c r="BH45" s="65"/>
      <c r="BI45" s="65"/>
      <c r="BJ45" s="51">
        <v>1790000000</v>
      </c>
      <c r="BK45" s="47">
        <v>-6000000</v>
      </c>
      <c r="BL45" s="65">
        <v>-6000000</v>
      </c>
      <c r="BM45" s="53"/>
      <c r="BN45" s="72">
        <v>1784000000</v>
      </c>
      <c r="BO45" s="73">
        <v>-92000000</v>
      </c>
      <c r="BP45" s="72">
        <v>1692000000</v>
      </c>
      <c r="BQ45" s="65"/>
      <c r="BR45" s="65"/>
      <c r="BS45" s="51">
        <v>1692000000</v>
      </c>
    </row>
    <row r="46" spans="1:71" x14ac:dyDescent="0.2">
      <c r="A46" s="63" t="s">
        <v>176</v>
      </c>
      <c r="B46" s="63" t="s">
        <v>177</v>
      </c>
      <c r="C46" s="63" t="str">
        <f>VLOOKUP(A46,'[2]S&amp;P 500 Wikipedia'!A:D,3,FALSE)</f>
        <v>Materials</v>
      </c>
      <c r="D46" s="63">
        <v>66346</v>
      </c>
      <c r="E46" s="63" t="s">
        <v>16</v>
      </c>
      <c r="F46" s="63">
        <v>2017</v>
      </c>
      <c r="G46" s="63" t="s">
        <v>1292</v>
      </c>
      <c r="H46" s="64">
        <v>43100</v>
      </c>
      <c r="I46" s="64">
        <v>43152</v>
      </c>
      <c r="J46" s="64">
        <v>43152</v>
      </c>
      <c r="K46" s="63">
        <v>88300000</v>
      </c>
      <c r="L46" s="63">
        <v>90100000</v>
      </c>
      <c r="M46" s="63" t="s">
        <v>2077</v>
      </c>
      <c r="N46" s="47">
        <v>6613800000</v>
      </c>
      <c r="O46" s="65"/>
      <c r="P46" s="65"/>
      <c r="Q46" s="53"/>
      <c r="R46" s="47">
        <v>-4801600000</v>
      </c>
      <c r="S46" s="65"/>
      <c r="T46" s="65"/>
      <c r="U46" s="53"/>
      <c r="V46" s="48">
        <v>1812200000</v>
      </c>
      <c r="W46" s="48"/>
      <c r="X46" s="47">
        <v>-1123200000</v>
      </c>
      <c r="Y46" s="65">
        <v>-1123200000</v>
      </c>
      <c r="Z46" s="65"/>
      <c r="AA46" s="65"/>
      <c r="AB46" s="65"/>
      <c r="AC46" s="65"/>
      <c r="AD46" s="65"/>
      <c r="AE46" s="53"/>
      <c r="AF46" s="48">
        <v>689000000</v>
      </c>
      <c r="AG46" s="48">
        <v>-99500000</v>
      </c>
      <c r="AH46" s="47">
        <v>-63000000</v>
      </c>
      <c r="AI46" s="65"/>
      <c r="AJ46" s="53"/>
      <c r="AK46" s="38"/>
      <c r="AL46" s="65"/>
      <c r="AM46" s="65"/>
      <c r="AN46" s="53">
        <v>-36500000</v>
      </c>
      <c r="AO46" s="48">
        <v>589500000</v>
      </c>
      <c r="AP46" s="47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53"/>
      <c r="BD46" s="38">
        <v>589500000</v>
      </c>
      <c r="BE46" s="65">
        <v>-307700000</v>
      </c>
      <c r="BF46" s="65"/>
      <c r="BG46" s="65"/>
      <c r="BH46" s="65"/>
      <c r="BI46" s="65"/>
      <c r="BJ46" s="51">
        <v>281800000</v>
      </c>
      <c r="BK46" s="47"/>
      <c r="BL46" s="65"/>
      <c r="BM46" s="53"/>
      <c r="BN46" s="72">
        <v>281800000</v>
      </c>
      <c r="BO46" s="73"/>
      <c r="BP46" s="72">
        <v>281800000</v>
      </c>
      <c r="BQ46" s="65"/>
      <c r="BR46" s="65"/>
      <c r="BS46" s="51">
        <v>281800000</v>
      </c>
    </row>
    <row r="47" spans="1:71" x14ac:dyDescent="0.2">
      <c r="A47" s="63" t="s">
        <v>108</v>
      </c>
      <c r="B47" s="63" t="s">
        <v>109</v>
      </c>
      <c r="C47" s="63" t="str">
        <f>VLOOKUP(A47,'[2]S&amp;P 500 Wikipedia'!A:D,3,FALSE)</f>
        <v>Utilities</v>
      </c>
      <c r="D47" s="63">
        <v>168302</v>
      </c>
      <c r="E47" s="63" t="s">
        <v>16</v>
      </c>
      <c r="F47" s="63">
        <v>2017</v>
      </c>
      <c r="G47" s="63" t="s">
        <v>1292</v>
      </c>
      <c r="H47" s="64">
        <v>43100</v>
      </c>
      <c r="I47" s="64">
        <v>43151</v>
      </c>
      <c r="J47" s="64">
        <v>43151</v>
      </c>
      <c r="K47" s="63">
        <v>178000000</v>
      </c>
      <c r="L47" s="63">
        <v>179000000</v>
      </c>
      <c r="M47" s="63" t="s">
        <v>2078</v>
      </c>
      <c r="N47" s="47">
        <v>3357000000</v>
      </c>
      <c r="O47" s="65"/>
      <c r="P47" s="65"/>
      <c r="Q47" s="53"/>
      <c r="R47" s="35">
        <v>0</v>
      </c>
      <c r="S47" s="65"/>
      <c r="T47" s="65"/>
      <c r="U47" s="53"/>
      <c r="V47" s="48">
        <v>3357000000</v>
      </c>
      <c r="W47" s="48"/>
      <c r="X47" s="47">
        <v>-2129000000</v>
      </c>
      <c r="Y47" s="65">
        <v>-1378000000</v>
      </c>
      <c r="Z47" s="65"/>
      <c r="AA47" s="65"/>
      <c r="AB47" s="65"/>
      <c r="AC47" s="65">
        <v>-492000000</v>
      </c>
      <c r="AD47" s="65"/>
      <c r="AE47" s="53">
        <v>-259000000</v>
      </c>
      <c r="AF47" s="48">
        <v>1228000000</v>
      </c>
      <c r="AG47" s="48">
        <v>-325000000</v>
      </c>
      <c r="AH47" s="47">
        <v>-342000000</v>
      </c>
      <c r="AI47" s="65"/>
      <c r="AJ47" s="53"/>
      <c r="AK47" s="38"/>
      <c r="AL47" s="65"/>
      <c r="AM47" s="65"/>
      <c r="AN47" s="53">
        <v>17000000</v>
      </c>
      <c r="AO47" s="48">
        <v>903000000</v>
      </c>
      <c r="AP47" s="47">
        <v>9000000</v>
      </c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5"/>
      <c r="BC47" s="53"/>
      <c r="BD47" s="38">
        <v>912000000</v>
      </c>
      <c r="BE47" s="65">
        <v>-486000000</v>
      </c>
      <c r="BF47" s="65"/>
      <c r="BG47" s="65"/>
      <c r="BH47" s="65"/>
      <c r="BI47" s="65"/>
      <c r="BJ47" s="51">
        <v>426000000</v>
      </c>
      <c r="BK47" s="47"/>
      <c r="BL47" s="65"/>
      <c r="BM47" s="53"/>
      <c r="BN47" s="72">
        <v>426000000</v>
      </c>
      <c r="BO47" s="73"/>
      <c r="BP47" s="72">
        <v>426000000</v>
      </c>
      <c r="BQ47" s="65"/>
      <c r="BR47" s="65"/>
      <c r="BS47" s="51">
        <v>426000000</v>
      </c>
    </row>
    <row r="48" spans="1:71" x14ac:dyDescent="0.2">
      <c r="A48" s="63" t="s">
        <v>170</v>
      </c>
      <c r="B48" s="63" t="s">
        <v>171</v>
      </c>
      <c r="C48" s="63" t="str">
        <f>VLOOKUP(A48,'[2]S&amp;P 500 Wikipedia'!A:D,3,FALSE)</f>
        <v>Consumer Discretionary</v>
      </c>
      <c r="D48" s="63">
        <v>58197</v>
      </c>
      <c r="E48" s="63" t="s">
        <v>16</v>
      </c>
      <c r="F48" s="63">
        <v>2017</v>
      </c>
      <c r="G48" s="63" t="s">
        <v>1292</v>
      </c>
      <c r="H48" s="64">
        <v>42978</v>
      </c>
      <c r="I48" s="64">
        <v>43033</v>
      </c>
      <c r="J48" s="64">
        <v>43766</v>
      </c>
      <c r="K48" s="63">
        <v>28430000</v>
      </c>
      <c r="L48" s="63">
        <v>29065000</v>
      </c>
      <c r="M48" s="63" t="s">
        <v>1293</v>
      </c>
      <c r="N48" s="47">
        <v>10888676000</v>
      </c>
      <c r="O48" s="65"/>
      <c r="P48" s="65"/>
      <c r="Q48" s="53"/>
      <c r="R48" s="47">
        <v>-5149056000</v>
      </c>
      <c r="S48" s="65"/>
      <c r="T48" s="65"/>
      <c r="U48" s="53"/>
      <c r="V48" s="48">
        <v>5739620000</v>
      </c>
      <c r="W48" s="48"/>
      <c r="X48" s="47">
        <v>-3659551000</v>
      </c>
      <c r="Y48" s="65">
        <v>-3659551000</v>
      </c>
      <c r="Z48" s="65"/>
      <c r="AA48" s="65"/>
      <c r="AB48" s="65"/>
      <c r="AC48" s="65"/>
      <c r="AD48" s="65"/>
      <c r="AE48" s="53"/>
      <c r="AF48" s="48">
        <v>2080069000</v>
      </c>
      <c r="AG48" s="48">
        <v>-154580000</v>
      </c>
      <c r="AH48" s="47">
        <v>-154580000</v>
      </c>
      <c r="AI48" s="65"/>
      <c r="AJ48" s="53"/>
      <c r="AK48" s="38"/>
      <c r="AL48" s="65"/>
      <c r="AM48" s="65"/>
      <c r="AN48" s="53"/>
      <c r="AO48" s="48">
        <v>1925489000</v>
      </c>
      <c r="AP48" s="47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53"/>
      <c r="BD48" s="38">
        <v>1925489000</v>
      </c>
      <c r="BE48" s="65">
        <v>-644620000</v>
      </c>
      <c r="BF48" s="65"/>
      <c r="BG48" s="65"/>
      <c r="BH48" s="65"/>
      <c r="BI48" s="65"/>
      <c r="BJ48" s="51">
        <v>1280869000</v>
      </c>
      <c r="BK48" s="47"/>
      <c r="BL48" s="65"/>
      <c r="BM48" s="53"/>
      <c r="BN48" s="72">
        <v>1280869000</v>
      </c>
      <c r="BO48" s="73"/>
      <c r="BP48" s="72">
        <v>1280869000</v>
      </c>
      <c r="BQ48" s="65"/>
      <c r="BR48" s="65"/>
      <c r="BS48" s="51">
        <v>1280869000</v>
      </c>
    </row>
    <row r="49" spans="1:71" x14ac:dyDescent="0.2">
      <c r="A49" s="63" t="s">
        <v>206</v>
      </c>
      <c r="B49" s="63" t="s">
        <v>207</v>
      </c>
      <c r="C49" s="63" t="str">
        <f>VLOOKUP(A49,'[2]S&amp;P 500 Wikipedia'!A:D,3,FALSE)</f>
        <v>Industrials</v>
      </c>
      <c r="D49" s="63">
        <v>70844</v>
      </c>
      <c r="E49" s="63" t="s">
        <v>16</v>
      </c>
      <c r="F49" s="63">
        <v>2017</v>
      </c>
      <c r="G49" s="63" t="s">
        <v>1292</v>
      </c>
      <c r="H49" s="64">
        <v>43100</v>
      </c>
      <c r="I49" s="64">
        <v>43143</v>
      </c>
      <c r="J49" s="64">
        <v>43143</v>
      </c>
      <c r="K49" s="63">
        <v>603200000</v>
      </c>
      <c r="L49" s="63">
        <v>610000000</v>
      </c>
      <c r="M49" s="63" t="s">
        <v>2079</v>
      </c>
      <c r="N49" s="47">
        <v>93392000000</v>
      </c>
      <c r="O49" s="65"/>
      <c r="P49" s="65"/>
      <c r="Q49" s="53"/>
      <c r="R49" s="47">
        <v>-76066000000</v>
      </c>
      <c r="S49" s="65"/>
      <c r="T49" s="65"/>
      <c r="U49" s="53"/>
      <c r="V49" s="48">
        <v>17326000000</v>
      </c>
      <c r="W49" s="48"/>
      <c r="X49" s="47">
        <v>-7273000000</v>
      </c>
      <c r="Y49" s="65">
        <v>-4094000000</v>
      </c>
      <c r="Z49" s="65"/>
      <c r="AA49" s="65"/>
      <c r="AB49" s="65">
        <v>-3179000000</v>
      </c>
      <c r="AC49" s="65"/>
      <c r="AD49" s="65"/>
      <c r="AE49" s="53"/>
      <c r="AF49" s="48">
        <v>10053000000</v>
      </c>
      <c r="AG49" s="48">
        <v>-27000000</v>
      </c>
      <c r="AH49" s="47">
        <v>-360000000</v>
      </c>
      <c r="AI49" s="65"/>
      <c r="AJ49" s="53"/>
      <c r="AK49" s="38">
        <v>204000000</v>
      </c>
      <c r="AL49" s="65"/>
      <c r="AM49" s="65"/>
      <c r="AN49" s="53">
        <v>129000000</v>
      </c>
      <c r="AO49" s="48">
        <v>10026000000</v>
      </c>
      <c r="AP49" s="47">
        <v>21000000</v>
      </c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5"/>
      <c r="BC49" s="53"/>
      <c r="BD49" s="38">
        <v>10047000000</v>
      </c>
      <c r="BE49" s="65">
        <v>-1850000000</v>
      </c>
      <c r="BF49" s="65"/>
      <c r="BG49" s="65"/>
      <c r="BH49" s="65"/>
      <c r="BI49" s="65"/>
      <c r="BJ49" s="51">
        <v>8197000000</v>
      </c>
      <c r="BK49" s="47"/>
      <c r="BL49" s="65"/>
      <c r="BM49" s="53"/>
      <c r="BN49" s="72">
        <v>8197000000</v>
      </c>
      <c r="BO49" s="73"/>
      <c r="BP49" s="72">
        <v>8197000000</v>
      </c>
      <c r="BQ49" s="65"/>
      <c r="BR49" s="65"/>
      <c r="BS49" s="51">
        <v>8197000000</v>
      </c>
    </row>
    <row r="50" spans="1:71" x14ac:dyDescent="0.2">
      <c r="A50" s="63" t="s">
        <v>185</v>
      </c>
      <c r="B50" s="63" t="s">
        <v>186</v>
      </c>
      <c r="C50" s="63" t="str">
        <f>VLOOKUP(A50,'[2]S&amp;P 500 Wikipedia'!A:D,3,FALSE)</f>
        <v>Health Care</v>
      </c>
      <c r="D50" s="63">
        <v>254808</v>
      </c>
      <c r="E50" s="63" t="s">
        <v>16</v>
      </c>
      <c r="F50" s="63">
        <v>2017</v>
      </c>
      <c r="G50" s="63" t="s">
        <v>1292</v>
      </c>
      <c r="H50" s="64">
        <v>43100</v>
      </c>
      <c r="I50" s="64">
        <v>43154</v>
      </c>
      <c r="J50" s="64">
        <v>43154</v>
      </c>
      <c r="K50" s="63">
        <v>543000000</v>
      </c>
      <c r="L50" s="63">
        <v>555000000</v>
      </c>
      <c r="M50" s="63" t="s">
        <v>2080</v>
      </c>
      <c r="N50" s="47">
        <v>10561000000</v>
      </c>
      <c r="O50" s="65"/>
      <c r="P50" s="65"/>
      <c r="Q50" s="53"/>
      <c r="R50" s="47">
        <v>-6099000000</v>
      </c>
      <c r="S50" s="65"/>
      <c r="T50" s="65"/>
      <c r="U50" s="53"/>
      <c r="V50" s="48">
        <v>4462000000</v>
      </c>
      <c r="W50" s="48"/>
      <c r="X50" s="47">
        <v>-3204000000</v>
      </c>
      <c r="Y50" s="65">
        <v>-2587000000</v>
      </c>
      <c r="Z50" s="65"/>
      <c r="AA50" s="65"/>
      <c r="AB50" s="65">
        <v>-617000000</v>
      </c>
      <c r="AC50" s="65"/>
      <c r="AD50" s="65"/>
      <c r="AE50" s="53"/>
      <c r="AF50" s="48">
        <v>1258000000</v>
      </c>
      <c r="AG50" s="48">
        <v>-41000000</v>
      </c>
      <c r="AH50" s="47">
        <v>-55000000</v>
      </c>
      <c r="AI50" s="65"/>
      <c r="AJ50" s="53"/>
      <c r="AK50" s="38"/>
      <c r="AL50" s="65"/>
      <c r="AM50" s="65"/>
      <c r="AN50" s="53">
        <v>14000000</v>
      </c>
      <c r="AO50" s="48">
        <v>1217000000</v>
      </c>
      <c r="AP50" s="47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53"/>
      <c r="BD50" s="38">
        <v>1217000000</v>
      </c>
      <c r="BE50" s="65">
        <v>-493000000</v>
      </c>
      <c r="BF50" s="65"/>
      <c r="BG50" s="65"/>
      <c r="BH50" s="65"/>
      <c r="BI50" s="65"/>
      <c r="BJ50" s="51">
        <v>724000000</v>
      </c>
      <c r="BK50" s="47">
        <v>-7000000</v>
      </c>
      <c r="BL50" s="65">
        <v>-7000000</v>
      </c>
      <c r="BM50" s="53"/>
      <c r="BN50" s="72">
        <v>717000000</v>
      </c>
      <c r="BO50" s="73"/>
      <c r="BP50" s="72">
        <v>717000000</v>
      </c>
      <c r="BQ50" s="65"/>
      <c r="BR50" s="65"/>
      <c r="BS50" s="51">
        <v>717000000</v>
      </c>
    </row>
    <row r="51" spans="1:71" x14ac:dyDescent="0.2">
      <c r="A51" s="63" t="s">
        <v>194</v>
      </c>
      <c r="B51" s="63" t="s">
        <v>195</v>
      </c>
      <c r="C51" s="63" t="str">
        <f>VLOOKUP(A51,'[2]S&amp;P 500 Wikipedia'!A:D,3,FALSE)</f>
        <v>Consumer Discretionary</v>
      </c>
      <c r="D51" s="63">
        <v>71192</v>
      </c>
      <c r="E51" s="63" t="s">
        <v>16</v>
      </c>
      <c r="F51" s="63">
        <v>2017</v>
      </c>
      <c r="G51" s="63" t="s">
        <v>1292</v>
      </c>
      <c r="H51" s="64">
        <v>43159</v>
      </c>
      <c r="I51" s="64">
        <v>43192</v>
      </c>
      <c r="J51" s="64">
        <v>43192</v>
      </c>
      <c r="K51" s="63">
        <v>300400000</v>
      </c>
      <c r="L51" s="63">
        <v>307100000</v>
      </c>
      <c r="M51" s="63" t="s">
        <v>2081</v>
      </c>
      <c r="N51" s="47">
        <v>42151000000</v>
      </c>
      <c r="O51" s="65"/>
      <c r="P51" s="65"/>
      <c r="Q51" s="53"/>
      <c r="R51" s="47">
        <v>-32275000000</v>
      </c>
      <c r="S51" s="65"/>
      <c r="T51" s="65"/>
      <c r="U51" s="53"/>
      <c r="V51" s="48">
        <v>9876000000</v>
      </c>
      <c r="W51" s="48"/>
      <c r="X51" s="47">
        <v>-8023000000</v>
      </c>
      <c r="Y51" s="65">
        <v>-8023000000</v>
      </c>
      <c r="Z51" s="65"/>
      <c r="AA51" s="65"/>
      <c r="AB51" s="65"/>
      <c r="AC51" s="65"/>
      <c r="AD51" s="65"/>
      <c r="AE51" s="53"/>
      <c r="AF51" s="48">
        <v>1853000000</v>
      </c>
      <c r="AG51" s="48">
        <v>-27000000</v>
      </c>
      <c r="AH51" s="47">
        <v>-75000000</v>
      </c>
      <c r="AI51" s="65"/>
      <c r="AJ51" s="53"/>
      <c r="AK51" s="38"/>
      <c r="AL51" s="65"/>
      <c r="AM51" s="65"/>
      <c r="AN51" s="53">
        <v>48000000</v>
      </c>
      <c r="AO51" s="48">
        <v>1826000000</v>
      </c>
      <c r="AP51" s="47">
        <v>-9000000</v>
      </c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53"/>
      <c r="BD51" s="38">
        <v>1817000000</v>
      </c>
      <c r="BE51" s="65">
        <v>-818000000</v>
      </c>
      <c r="BF51" s="65"/>
      <c r="BG51" s="65"/>
      <c r="BH51" s="65"/>
      <c r="BI51" s="65"/>
      <c r="BJ51" s="51">
        <v>999000000</v>
      </c>
      <c r="BK51" s="47">
        <v>1000000</v>
      </c>
      <c r="BL51" s="65">
        <v>1000000</v>
      </c>
      <c r="BM51" s="53"/>
      <c r="BN51" s="72">
        <v>1000000000</v>
      </c>
      <c r="BO51" s="73"/>
      <c r="BP51" s="72">
        <v>1000000000</v>
      </c>
      <c r="BQ51" s="65"/>
      <c r="BR51" s="65"/>
      <c r="BS51" s="51">
        <v>1000000000</v>
      </c>
    </row>
    <row r="52" spans="1:71" x14ac:dyDescent="0.2">
      <c r="A52" s="63" t="s">
        <v>188</v>
      </c>
      <c r="B52" s="63" t="s">
        <v>189</v>
      </c>
      <c r="C52" s="63" t="str">
        <f>VLOOKUP(A52,'[2]S&amp;P 500 Wikipedia'!A:D,3,FALSE)</f>
        <v>Health Care</v>
      </c>
      <c r="D52" s="63">
        <v>71373</v>
      </c>
      <c r="E52" s="63" t="s">
        <v>16</v>
      </c>
      <c r="F52" s="63">
        <v>2017</v>
      </c>
      <c r="G52" s="63" t="s">
        <v>1292</v>
      </c>
      <c r="H52" s="64">
        <v>43008</v>
      </c>
      <c r="I52" s="64">
        <v>43061</v>
      </c>
      <c r="J52" s="64">
        <v>43061</v>
      </c>
      <c r="K52" s="63">
        <v>218943000</v>
      </c>
      <c r="L52" s="63">
        <v>223588000</v>
      </c>
      <c r="M52" s="63" t="s">
        <v>2082</v>
      </c>
      <c r="N52" s="47">
        <v>12093000000</v>
      </c>
      <c r="O52" s="65"/>
      <c r="P52" s="65"/>
      <c r="Q52" s="53"/>
      <c r="R52" s="47">
        <v>-6151000000</v>
      </c>
      <c r="S52" s="65"/>
      <c r="T52" s="65"/>
      <c r="U52" s="53"/>
      <c r="V52" s="48">
        <v>5942000000</v>
      </c>
      <c r="W52" s="48"/>
      <c r="X52" s="47">
        <v>-3699000000</v>
      </c>
      <c r="Y52" s="65">
        <v>-2925000000</v>
      </c>
      <c r="Z52" s="65"/>
      <c r="AA52" s="65"/>
      <c r="AB52" s="65">
        <v>-774000000</v>
      </c>
      <c r="AC52" s="65"/>
      <c r="AD52" s="65"/>
      <c r="AE52" s="53"/>
      <c r="AF52" s="48">
        <v>2243000000</v>
      </c>
      <c r="AG52" s="48">
        <v>-502000000</v>
      </c>
      <c r="AH52" s="47">
        <v>-445000000</v>
      </c>
      <c r="AI52" s="65"/>
      <c r="AJ52" s="53"/>
      <c r="AK52" s="38"/>
      <c r="AL52" s="65"/>
      <c r="AM52" s="65"/>
      <c r="AN52" s="53">
        <v>-57000000</v>
      </c>
      <c r="AO52" s="48">
        <v>1741000000</v>
      </c>
      <c r="AP52" s="47">
        <v>-764000000</v>
      </c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53"/>
      <c r="BD52" s="38">
        <v>977000000</v>
      </c>
      <c r="BE52" s="65">
        <v>124000000</v>
      </c>
      <c r="BF52" s="65"/>
      <c r="BG52" s="65"/>
      <c r="BH52" s="65"/>
      <c r="BI52" s="65"/>
      <c r="BJ52" s="51">
        <v>1101000000</v>
      </c>
      <c r="BK52" s="47"/>
      <c r="BL52" s="65"/>
      <c r="BM52" s="53"/>
      <c r="BN52" s="72">
        <v>1101000000</v>
      </c>
      <c r="BO52" s="73"/>
      <c r="BP52" s="72">
        <v>1101000000</v>
      </c>
      <c r="BQ52" s="65">
        <v>-70000000</v>
      </c>
      <c r="BR52" s="65"/>
      <c r="BS52" s="51">
        <v>1031000000</v>
      </c>
    </row>
    <row r="53" spans="1:71" x14ac:dyDescent="0.2">
      <c r="A53" s="63" t="s">
        <v>230</v>
      </c>
      <c r="B53" s="63" t="s">
        <v>231</v>
      </c>
      <c r="C53" s="63" t="str">
        <f>VLOOKUP(A53,'[2]S&amp;P 500 Wikipedia'!A:D,3,FALSE)</f>
        <v>Consumer Staples</v>
      </c>
      <c r="D53" s="63">
        <v>185450</v>
      </c>
      <c r="E53" s="63" t="s">
        <v>16</v>
      </c>
      <c r="F53" s="63">
        <v>2018</v>
      </c>
      <c r="G53" s="63" t="s">
        <v>1292</v>
      </c>
      <c r="H53" s="64">
        <v>43220</v>
      </c>
      <c r="I53" s="64">
        <v>43264</v>
      </c>
      <c r="J53" s="64">
        <v>43629</v>
      </c>
      <c r="K53" s="63">
        <v>480319000</v>
      </c>
      <c r="L53" s="63">
        <v>484248000</v>
      </c>
      <c r="M53" s="63" t="s">
        <v>1636</v>
      </c>
      <c r="N53" s="47">
        <v>3248000000</v>
      </c>
      <c r="O53" s="65"/>
      <c r="P53" s="65"/>
      <c r="Q53" s="53"/>
      <c r="R53" s="47">
        <v>-1046000000</v>
      </c>
      <c r="S53" s="65"/>
      <c r="T53" s="65"/>
      <c r="U53" s="53"/>
      <c r="V53" s="48">
        <v>2202000000</v>
      </c>
      <c r="W53" s="48"/>
      <c r="X53" s="47">
        <v>-1170000000</v>
      </c>
      <c r="Y53" s="65">
        <v>-1170000000</v>
      </c>
      <c r="Z53" s="65"/>
      <c r="AA53" s="65"/>
      <c r="AB53" s="65"/>
      <c r="AC53" s="65"/>
      <c r="AD53" s="65"/>
      <c r="AE53" s="53"/>
      <c r="AF53" s="48">
        <v>1032000000</v>
      </c>
      <c r="AG53" s="48">
        <v>-55000000</v>
      </c>
      <c r="AH53" s="47">
        <v>-62000000</v>
      </c>
      <c r="AI53" s="65"/>
      <c r="AJ53" s="53"/>
      <c r="AK53" s="38"/>
      <c r="AL53" s="65"/>
      <c r="AM53" s="65"/>
      <c r="AN53" s="53">
        <v>7000000</v>
      </c>
      <c r="AO53" s="48">
        <v>977000000</v>
      </c>
      <c r="AP53" s="47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53"/>
      <c r="BD53" s="38">
        <v>977000000</v>
      </c>
      <c r="BE53" s="65">
        <v>-260000000</v>
      </c>
      <c r="BF53" s="65"/>
      <c r="BG53" s="65"/>
      <c r="BH53" s="65"/>
      <c r="BI53" s="65"/>
      <c r="BJ53" s="51">
        <v>717000000</v>
      </c>
      <c r="BK53" s="47"/>
      <c r="BL53" s="65"/>
      <c r="BM53" s="53"/>
      <c r="BN53" s="72">
        <v>717000000</v>
      </c>
      <c r="BO53" s="73"/>
      <c r="BP53" s="72">
        <v>717000000</v>
      </c>
      <c r="BQ53" s="65"/>
      <c r="BR53" s="65"/>
      <c r="BS53" s="51">
        <v>717000000</v>
      </c>
    </row>
    <row r="54" spans="1:71" x14ac:dyDescent="0.2">
      <c r="A54" s="63" t="s">
        <v>179</v>
      </c>
      <c r="B54" s="63" t="s">
        <v>180</v>
      </c>
      <c r="C54" s="63" t="str">
        <f>VLOOKUP(A54,'[2]S&amp;P 500 Wikipedia'!A:D,3,FALSE)</f>
        <v>Energy</v>
      </c>
      <c r="D54" s="63">
        <v>679135</v>
      </c>
      <c r="E54" s="63" t="s">
        <v>16</v>
      </c>
      <c r="F54" s="63">
        <v>2017</v>
      </c>
      <c r="G54" s="63" t="s">
        <v>1292</v>
      </c>
      <c r="H54" s="64">
        <v>43100</v>
      </c>
      <c r="I54" s="64">
        <v>43127</v>
      </c>
      <c r="J54" s="64">
        <v>43154</v>
      </c>
      <c r="K54" s="63">
        <v>427000000</v>
      </c>
      <c r="L54" s="63">
        <v>427000000</v>
      </c>
      <c r="M54" s="63" t="s">
        <v>2083</v>
      </c>
      <c r="N54" s="47">
        <v>17259000000</v>
      </c>
      <c r="O54" s="65"/>
      <c r="P54" s="65"/>
      <c r="Q54" s="53"/>
      <c r="R54" s="47">
        <v>-14046000000</v>
      </c>
      <c r="S54" s="65"/>
      <c r="T54" s="65"/>
      <c r="U54" s="53"/>
      <c r="V54" s="48">
        <v>3213000000</v>
      </c>
      <c r="W54" s="48"/>
      <c r="X54" s="47">
        <v>-2535000000</v>
      </c>
      <c r="Y54" s="65">
        <v>-2535000000</v>
      </c>
      <c r="Z54" s="65"/>
      <c r="AA54" s="65"/>
      <c r="AB54" s="65"/>
      <c r="AC54" s="65"/>
      <c r="AD54" s="65"/>
      <c r="AE54" s="53"/>
      <c r="AF54" s="48">
        <v>678000000</v>
      </c>
      <c r="AG54" s="48">
        <v>-64000000</v>
      </c>
      <c r="AH54" s="47">
        <v>-131000000</v>
      </c>
      <c r="AI54" s="65"/>
      <c r="AJ54" s="53"/>
      <c r="AK54" s="38"/>
      <c r="AL54" s="65"/>
      <c r="AM54" s="65">
        <v>-11000000</v>
      </c>
      <c r="AN54" s="53">
        <v>78000000</v>
      </c>
      <c r="AO54" s="48">
        <v>614000000</v>
      </c>
      <c r="AP54" s="47">
        <v>-785000000</v>
      </c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53"/>
      <c r="BD54" s="38">
        <v>-171000000</v>
      </c>
      <c r="BE54" s="65">
        <v>-71000000</v>
      </c>
      <c r="BF54" s="65"/>
      <c r="BG54" s="65"/>
      <c r="BH54" s="65"/>
      <c r="BI54" s="65"/>
      <c r="BJ54" s="51">
        <v>-242000000</v>
      </c>
      <c r="BK54" s="47"/>
      <c r="BL54" s="65"/>
      <c r="BM54" s="53"/>
      <c r="BN54" s="72">
        <v>-242000000</v>
      </c>
      <c r="BO54" s="73">
        <v>169000000</v>
      </c>
      <c r="BP54" s="72">
        <v>-73000000</v>
      </c>
      <c r="BQ54" s="65"/>
      <c r="BR54" s="65"/>
      <c r="BS54" s="51">
        <v>-73000000</v>
      </c>
    </row>
    <row r="55" spans="1:71" x14ac:dyDescent="0.2">
      <c r="A55" s="63" t="s">
        <v>200</v>
      </c>
      <c r="B55" s="63" t="s">
        <v>201</v>
      </c>
      <c r="C55" s="63" t="str">
        <f>VLOOKUP(A55,'[2]S&amp;P 500 Wikipedia'!A:D,3,FALSE)</f>
        <v>Health Care</v>
      </c>
      <c r="D55" s="63">
        <v>71079</v>
      </c>
      <c r="E55" s="63" t="s">
        <v>16</v>
      </c>
      <c r="F55" s="63">
        <v>2017</v>
      </c>
      <c r="G55" s="63" t="s">
        <v>1292</v>
      </c>
      <c r="H55" s="64">
        <v>43100</v>
      </c>
      <c r="I55" s="64">
        <v>43132</v>
      </c>
      <c r="J55" s="64">
        <v>43132</v>
      </c>
      <c r="K55" s="63">
        <v>212600000</v>
      </c>
      <c r="L55" s="63">
        <v>213000000</v>
      </c>
      <c r="M55" s="63" t="s">
        <v>2084</v>
      </c>
      <c r="N55" s="47">
        <v>12273900000</v>
      </c>
      <c r="O55" s="65">
        <v>11913900000</v>
      </c>
      <c r="P55" s="65"/>
      <c r="Q55" s="53">
        <v>360000000</v>
      </c>
      <c r="R55" s="47">
        <v>-1630000000</v>
      </c>
      <c r="S55" s="65"/>
      <c r="T55" s="65"/>
      <c r="U55" s="53"/>
      <c r="V55" s="48">
        <v>10643900000</v>
      </c>
      <c r="W55" s="48"/>
      <c r="X55" s="47">
        <v>-5116100000</v>
      </c>
      <c r="Y55" s="65">
        <v>-1935500000</v>
      </c>
      <c r="Z55" s="65"/>
      <c r="AA55" s="65"/>
      <c r="AB55" s="65">
        <v>-2253600000</v>
      </c>
      <c r="AC55" s="65">
        <v>-814700000</v>
      </c>
      <c r="AD55" s="65"/>
      <c r="AE55" s="53">
        <v>-112300000</v>
      </c>
      <c r="AF55" s="48">
        <v>5527800000</v>
      </c>
      <c r="AG55" s="48">
        <v>-215400000</v>
      </c>
      <c r="AH55" s="47"/>
      <c r="AI55" s="65"/>
      <c r="AJ55" s="53"/>
      <c r="AK55" s="38"/>
      <c r="AL55" s="65"/>
      <c r="AM55" s="65"/>
      <c r="AN55" s="53">
        <v>-215400000</v>
      </c>
      <c r="AO55" s="48">
        <v>5312400000</v>
      </c>
      <c r="AP55" s="47">
        <v>-183600000</v>
      </c>
      <c r="AQ55" s="65">
        <v>-120000000</v>
      </c>
      <c r="AR55" s="65"/>
      <c r="AS55" s="65"/>
      <c r="AT55" s="65"/>
      <c r="AU55" s="65"/>
      <c r="AV55" s="65">
        <v>-62700000</v>
      </c>
      <c r="AW55" s="65"/>
      <c r="AX55" s="65"/>
      <c r="AY55" s="65">
        <v>0</v>
      </c>
      <c r="AZ55" s="65">
        <v>-900000</v>
      </c>
      <c r="BA55" s="65"/>
      <c r="BB55" s="65"/>
      <c r="BC55" s="53"/>
      <c r="BD55" s="38">
        <v>5128800000</v>
      </c>
      <c r="BE55" s="65">
        <v>-2458700000</v>
      </c>
      <c r="BF55" s="65"/>
      <c r="BG55" s="65"/>
      <c r="BH55" s="65"/>
      <c r="BI55" s="65">
        <v>0</v>
      </c>
      <c r="BJ55" s="51">
        <v>2670100000</v>
      </c>
      <c r="BK55" s="47"/>
      <c r="BL55" s="65"/>
      <c r="BM55" s="53"/>
      <c r="BN55" s="72">
        <v>2670100000</v>
      </c>
      <c r="BO55" s="73">
        <v>-131000000</v>
      </c>
      <c r="BP55" s="72">
        <v>2539100000</v>
      </c>
      <c r="BQ55" s="65"/>
      <c r="BR55" s="65"/>
      <c r="BS55" s="51">
        <v>2539100000</v>
      </c>
    </row>
    <row r="56" spans="1:71" x14ac:dyDescent="0.2">
      <c r="A56" s="63" t="s">
        <v>197</v>
      </c>
      <c r="B56" s="63" t="s">
        <v>198</v>
      </c>
      <c r="C56" s="63" t="str">
        <f>VLOOKUP(A56,'[2]S&amp;P 500 Wikipedia'!A:D,3,FALSE)</f>
        <v>Health Care</v>
      </c>
      <c r="D56" s="63">
        <v>130356</v>
      </c>
      <c r="E56" s="63" t="s">
        <v>16</v>
      </c>
      <c r="F56" s="63">
        <v>2017</v>
      </c>
      <c r="G56" s="63" t="s">
        <v>1292</v>
      </c>
      <c r="H56" s="64">
        <v>43100</v>
      </c>
      <c r="I56" s="64">
        <v>43206</v>
      </c>
      <c r="J56" s="64">
        <v>43206</v>
      </c>
      <c r="K56" s="63">
        <v>29655000</v>
      </c>
      <c r="L56" s="63">
        <v>30034000</v>
      </c>
      <c r="M56" s="63" t="s">
        <v>2085</v>
      </c>
      <c r="N56" s="47">
        <v>2160153000</v>
      </c>
      <c r="O56" s="65"/>
      <c r="P56" s="65"/>
      <c r="Q56" s="53"/>
      <c r="R56" s="47">
        <v>-972754000</v>
      </c>
      <c r="S56" s="65"/>
      <c r="T56" s="65"/>
      <c r="U56" s="53"/>
      <c r="V56" s="48">
        <v>1187399000</v>
      </c>
      <c r="W56" s="48"/>
      <c r="X56" s="47">
        <v>-1059243000</v>
      </c>
      <c r="Y56" s="65">
        <v>-808942000</v>
      </c>
      <c r="Z56" s="65"/>
      <c r="AA56" s="65"/>
      <c r="AB56" s="65">
        <v>-250301000</v>
      </c>
      <c r="AC56" s="65"/>
      <c r="AD56" s="65"/>
      <c r="AE56" s="53"/>
      <c r="AF56" s="48">
        <v>128156000</v>
      </c>
      <c r="AG56" s="48">
        <v>-18845000</v>
      </c>
      <c r="AH56" s="47">
        <v>-21914000</v>
      </c>
      <c r="AI56" s="65"/>
      <c r="AJ56" s="53"/>
      <c r="AK56" s="38"/>
      <c r="AL56" s="65">
        <v>-9128000</v>
      </c>
      <c r="AM56" s="65"/>
      <c r="AN56" s="53">
        <v>12197000</v>
      </c>
      <c r="AO56" s="48">
        <v>109311000</v>
      </c>
      <c r="AP56" s="47">
        <v>-11506000</v>
      </c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53"/>
      <c r="BD56" s="38">
        <v>97805000</v>
      </c>
      <c r="BE56" s="65">
        <v>24444000</v>
      </c>
      <c r="BF56" s="65"/>
      <c r="BG56" s="65"/>
      <c r="BH56" s="65"/>
      <c r="BI56" s="65"/>
      <c r="BJ56" s="51">
        <v>122249000</v>
      </c>
      <c r="BK56" s="47"/>
      <c r="BL56" s="65"/>
      <c r="BM56" s="53"/>
      <c r="BN56" s="72">
        <v>122249000</v>
      </c>
      <c r="BO56" s="73"/>
      <c r="BP56" s="72">
        <v>122249000</v>
      </c>
      <c r="BQ56" s="65"/>
      <c r="BR56" s="65"/>
      <c r="BS56" s="51">
        <v>122249000</v>
      </c>
    </row>
    <row r="57" spans="1:71" x14ac:dyDescent="0.2">
      <c r="A57" s="63" t="s">
        <v>209</v>
      </c>
      <c r="B57" s="63" t="s">
        <v>210</v>
      </c>
      <c r="C57" s="63" t="str">
        <f>VLOOKUP(A57,'[2]S&amp;P 500 Wikipedia'!A:D,3,FALSE)</f>
        <v>Consumer Discretionary</v>
      </c>
      <c r="D57" s="63">
        <v>261036</v>
      </c>
      <c r="E57" s="63" t="s">
        <v>16</v>
      </c>
      <c r="F57" s="63">
        <v>2017</v>
      </c>
      <c r="G57" s="63" t="s">
        <v>1292</v>
      </c>
      <c r="H57" s="64">
        <v>43100</v>
      </c>
      <c r="I57" s="64">
        <v>43158</v>
      </c>
      <c r="J57" s="64">
        <v>43158</v>
      </c>
      <c r="K57" s="63">
        <v>48994000</v>
      </c>
      <c r="L57" s="63">
        <v>49954000</v>
      </c>
      <c r="M57" s="63" t="s">
        <v>2086</v>
      </c>
      <c r="N57" s="47">
        <v>12681082000</v>
      </c>
      <c r="O57" s="65"/>
      <c r="P57" s="65"/>
      <c r="Q57" s="53"/>
      <c r="R57" s="47">
        <v>-250537000</v>
      </c>
      <c r="S57" s="65"/>
      <c r="T57" s="65"/>
      <c r="U57" s="53"/>
      <c r="V57" s="48">
        <v>12430545000</v>
      </c>
      <c r="W57" s="48"/>
      <c r="X57" s="47">
        <v>-7892553000</v>
      </c>
      <c r="Y57" s="65">
        <v>-7340435000</v>
      </c>
      <c r="Z57" s="65"/>
      <c r="AA57" s="65"/>
      <c r="AB57" s="65"/>
      <c r="AC57" s="65">
        <v>-362774000</v>
      </c>
      <c r="AD57" s="65"/>
      <c r="AE57" s="53">
        <v>-189344000</v>
      </c>
      <c r="AF57" s="48">
        <v>4537992000</v>
      </c>
      <c r="AG57" s="48">
        <v>-132073000</v>
      </c>
      <c r="AH57" s="47">
        <v>-96782000</v>
      </c>
      <c r="AI57" s="65"/>
      <c r="AJ57" s="53"/>
      <c r="AK57" s="38"/>
      <c r="AL57" s="65">
        <v>-35291000</v>
      </c>
      <c r="AM57" s="65"/>
      <c r="AN57" s="53"/>
      <c r="AO57" s="48">
        <v>4405919000</v>
      </c>
      <c r="AP57" s="47">
        <v>-7597000</v>
      </c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53"/>
      <c r="BD57" s="38">
        <v>4398322000</v>
      </c>
      <c r="BE57" s="65">
        <v>-2057557000</v>
      </c>
      <c r="BF57" s="65"/>
      <c r="BG57" s="65"/>
      <c r="BH57" s="65"/>
      <c r="BI57" s="65"/>
      <c r="BJ57" s="51">
        <v>2340765000</v>
      </c>
      <c r="BK57" s="47"/>
      <c r="BL57" s="65"/>
      <c r="BM57" s="53"/>
      <c r="BN57" s="72">
        <v>2340765000</v>
      </c>
      <c r="BO57" s="73"/>
      <c r="BP57" s="72">
        <v>2340765000</v>
      </c>
      <c r="BQ57" s="65"/>
      <c r="BR57" s="65"/>
      <c r="BS57" s="51">
        <v>2340765000</v>
      </c>
    </row>
    <row r="58" spans="1:71" x14ac:dyDescent="0.2">
      <c r="A58" s="63" t="s">
        <v>203</v>
      </c>
      <c r="B58" s="63" t="s">
        <v>204</v>
      </c>
      <c r="C58" s="63" t="str">
        <f>VLOOKUP(A58,'[2]S&amp;P 500 Wikipedia'!A:D,3,FALSE)</f>
        <v>Financials</v>
      </c>
      <c r="D58" s="63">
        <v>914</v>
      </c>
      <c r="E58" s="63" t="s">
        <v>16</v>
      </c>
      <c r="F58" s="63">
        <v>2017</v>
      </c>
      <c r="G58" s="63" t="s">
        <v>1292</v>
      </c>
      <c r="H58" s="64">
        <v>43159</v>
      </c>
      <c r="I58" s="64">
        <v>43159</v>
      </c>
      <c r="J58" s="64">
        <v>43159</v>
      </c>
      <c r="K58" s="63">
        <v>162160601</v>
      </c>
      <c r="L58" s="63">
        <v>164415035</v>
      </c>
      <c r="M58" s="63" t="s">
        <v>2087</v>
      </c>
      <c r="N58" s="47">
        <v>12491000000</v>
      </c>
      <c r="O58" s="65"/>
      <c r="P58" s="65"/>
      <c r="Q58" s="53"/>
      <c r="R58" s="35">
        <v>0</v>
      </c>
      <c r="S58" s="65"/>
      <c r="T58" s="65"/>
      <c r="U58" s="53"/>
      <c r="V58" s="48">
        <v>12491000000</v>
      </c>
      <c r="W58" s="48"/>
      <c r="X58" s="47">
        <v>-7219000000</v>
      </c>
      <c r="Y58" s="65">
        <v>-7113000000</v>
      </c>
      <c r="Z58" s="65"/>
      <c r="AA58" s="65"/>
      <c r="AB58" s="65"/>
      <c r="AC58" s="65">
        <v>-106000000</v>
      </c>
      <c r="AD58" s="65"/>
      <c r="AE58" s="53"/>
      <c r="AF58" s="48">
        <v>5272000000</v>
      </c>
      <c r="AG58" s="48">
        <v>5000000</v>
      </c>
      <c r="AH58" s="47">
        <v>-156000000</v>
      </c>
      <c r="AI58" s="65">
        <v>-205000000</v>
      </c>
      <c r="AJ58" s="53">
        <v>49000000</v>
      </c>
      <c r="AK58" s="38">
        <v>161000000</v>
      </c>
      <c r="AL58" s="65"/>
      <c r="AM58" s="65"/>
      <c r="AN58" s="53"/>
      <c r="AO58" s="48">
        <v>5277000000</v>
      </c>
      <c r="AP58" s="47">
        <v>0</v>
      </c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53"/>
      <c r="BD58" s="38">
        <v>5277000000</v>
      </c>
      <c r="BE58" s="65">
        <v>-270000000</v>
      </c>
      <c r="BF58" s="65"/>
      <c r="BG58" s="65"/>
      <c r="BH58" s="65"/>
      <c r="BI58" s="65"/>
      <c r="BJ58" s="51">
        <v>5007000000</v>
      </c>
      <c r="BK58" s="47"/>
      <c r="BL58" s="65"/>
      <c r="BM58" s="53"/>
      <c r="BN58" s="72">
        <v>5007000000</v>
      </c>
      <c r="BO58" s="73">
        <v>-37000000</v>
      </c>
      <c r="BP58" s="72">
        <v>4970000000</v>
      </c>
      <c r="BQ58" s="65"/>
      <c r="BR58" s="65"/>
      <c r="BS58" s="51">
        <v>4970000000</v>
      </c>
    </row>
    <row r="59" spans="1:71" x14ac:dyDescent="0.2">
      <c r="A59" s="63" t="s">
        <v>182</v>
      </c>
      <c r="B59" s="63" t="s">
        <v>183</v>
      </c>
      <c r="C59" s="63" t="str">
        <f>VLOOKUP(A59,'[2]S&amp;P 500 Wikipedia'!A:D,3,FALSE)</f>
        <v>Materials</v>
      </c>
      <c r="D59" s="63">
        <v>247618</v>
      </c>
      <c r="E59" s="63" t="s">
        <v>16</v>
      </c>
      <c r="F59" s="63">
        <v>2017</v>
      </c>
      <c r="G59" s="63" t="s">
        <v>1292</v>
      </c>
      <c r="H59" s="64">
        <v>43100</v>
      </c>
      <c r="I59" s="64">
        <v>43160</v>
      </c>
      <c r="J59" s="64">
        <v>43160</v>
      </c>
      <c r="K59" s="63">
        <v>350269000</v>
      </c>
      <c r="L59" s="63">
        <v>356985000</v>
      </c>
      <c r="M59" s="63" t="s">
        <v>2088</v>
      </c>
      <c r="N59" s="47">
        <v>10983000000</v>
      </c>
      <c r="O59" s="65"/>
      <c r="P59" s="65"/>
      <c r="Q59" s="53"/>
      <c r="R59" s="47">
        <v>-8717000000</v>
      </c>
      <c r="S59" s="65"/>
      <c r="T59" s="65"/>
      <c r="U59" s="53"/>
      <c r="V59" s="48">
        <v>2266000000</v>
      </c>
      <c r="W59" s="48"/>
      <c r="X59" s="47">
        <v>-1243000000</v>
      </c>
      <c r="Y59" s="65">
        <v>-514000000</v>
      </c>
      <c r="Z59" s="65"/>
      <c r="AA59" s="65"/>
      <c r="AB59" s="65"/>
      <c r="AC59" s="65">
        <v>-729000000</v>
      </c>
      <c r="AD59" s="65"/>
      <c r="AE59" s="53"/>
      <c r="AF59" s="48">
        <v>1023000000</v>
      </c>
      <c r="AG59" s="48">
        <v>-285000000</v>
      </c>
      <c r="AH59" s="47">
        <v>-285000000</v>
      </c>
      <c r="AI59" s="65">
        <v>-285000000</v>
      </c>
      <c r="AJ59" s="53"/>
      <c r="AK59" s="38"/>
      <c r="AL59" s="65"/>
      <c r="AM59" s="65"/>
      <c r="AN59" s="53"/>
      <c r="AO59" s="48">
        <v>738000000</v>
      </c>
      <c r="AP59" s="47">
        <v>-224000000</v>
      </c>
      <c r="AQ59" s="65"/>
      <c r="AR59" s="65"/>
      <c r="AS59" s="65"/>
      <c r="AT59" s="65"/>
      <c r="AU59" s="65"/>
      <c r="AV59" s="65"/>
      <c r="AW59" s="65"/>
      <c r="AX59" s="65"/>
      <c r="AY59" s="65"/>
      <c r="AZ59" s="65">
        <v>-221000000</v>
      </c>
      <c r="BA59" s="65"/>
      <c r="BB59" s="65"/>
      <c r="BC59" s="53">
        <v>-3000000</v>
      </c>
      <c r="BD59" s="38">
        <v>514000000</v>
      </c>
      <c r="BE59" s="65">
        <v>-165000000</v>
      </c>
      <c r="BF59" s="65"/>
      <c r="BG59" s="65"/>
      <c r="BH59" s="65"/>
      <c r="BI59" s="65">
        <v>31000000</v>
      </c>
      <c r="BJ59" s="51">
        <v>380000000</v>
      </c>
      <c r="BK59" s="47"/>
      <c r="BL59" s="65"/>
      <c r="BM59" s="53"/>
      <c r="BN59" s="72">
        <v>380000000</v>
      </c>
      <c r="BO59" s="73">
        <v>-6000000</v>
      </c>
      <c r="BP59" s="72">
        <v>374000000</v>
      </c>
      <c r="BQ59" s="65"/>
      <c r="BR59" s="65"/>
      <c r="BS59" s="51">
        <v>374000000</v>
      </c>
    </row>
    <row r="60" spans="1:71" x14ac:dyDescent="0.2">
      <c r="A60" s="63" t="s">
        <v>221</v>
      </c>
      <c r="B60" s="63" t="s">
        <v>222</v>
      </c>
      <c r="C60" s="63" t="str">
        <f>VLOOKUP(A60,'[2]S&amp;P 500 Wikipedia'!A:D,3,FALSE)</f>
        <v>Health Care</v>
      </c>
      <c r="D60" s="63">
        <v>255210</v>
      </c>
      <c r="E60" s="63" t="s">
        <v>16</v>
      </c>
      <c r="F60" s="63">
        <v>2017</v>
      </c>
      <c r="G60" s="63" t="s">
        <v>1292</v>
      </c>
      <c r="H60" s="64">
        <v>43100</v>
      </c>
      <c r="I60" s="64">
        <v>43144</v>
      </c>
      <c r="J60" s="64">
        <v>43144</v>
      </c>
      <c r="K60" s="63">
        <v>1645000000</v>
      </c>
      <c r="L60" s="63">
        <v>1652000000</v>
      </c>
      <c r="M60" s="63" t="s">
        <v>2089</v>
      </c>
      <c r="N60" s="47">
        <v>20776000000</v>
      </c>
      <c r="O60" s="65"/>
      <c r="P60" s="65"/>
      <c r="Q60" s="53"/>
      <c r="R60" s="47">
        <v>-6066000000</v>
      </c>
      <c r="S60" s="65"/>
      <c r="T60" s="65"/>
      <c r="U60" s="53"/>
      <c r="V60" s="48">
        <v>14710000000</v>
      </c>
      <c r="W60" s="48"/>
      <c r="X60" s="47">
        <v>-11098000000</v>
      </c>
      <c r="Y60" s="65">
        <v>-4687000000</v>
      </c>
      <c r="Z60" s="65"/>
      <c r="AA60" s="65"/>
      <c r="AB60" s="65">
        <v>-6411000000</v>
      </c>
      <c r="AC60" s="65"/>
      <c r="AD60" s="65"/>
      <c r="AE60" s="53"/>
      <c r="AF60" s="48">
        <v>3612000000</v>
      </c>
      <c r="AG60" s="48">
        <v>1519000000</v>
      </c>
      <c r="AH60" s="47"/>
      <c r="AI60" s="65"/>
      <c r="AJ60" s="53"/>
      <c r="AK60" s="38"/>
      <c r="AL60" s="65"/>
      <c r="AM60" s="65"/>
      <c r="AN60" s="53">
        <v>1519000000</v>
      </c>
      <c r="AO60" s="48">
        <v>5131000000</v>
      </c>
      <c r="AP60" s="47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53"/>
      <c r="BD60" s="38">
        <v>5131000000</v>
      </c>
      <c r="BE60" s="65">
        <v>-4156000000</v>
      </c>
      <c r="BF60" s="65"/>
      <c r="BG60" s="65"/>
      <c r="BH60" s="65"/>
      <c r="BI60" s="65"/>
      <c r="BJ60" s="51">
        <v>975000000</v>
      </c>
      <c r="BK60" s="47"/>
      <c r="BL60" s="65"/>
      <c r="BM60" s="53"/>
      <c r="BN60" s="72">
        <v>975000000</v>
      </c>
      <c r="BO60" s="73">
        <v>32000000</v>
      </c>
      <c r="BP60" s="72">
        <v>1007000000</v>
      </c>
      <c r="BQ60" s="65"/>
      <c r="BR60" s="65"/>
      <c r="BS60" s="51">
        <v>1007000000</v>
      </c>
    </row>
    <row r="61" spans="1:71" x14ac:dyDescent="0.2">
      <c r="A61" s="63" t="s">
        <v>227</v>
      </c>
      <c r="B61" s="63" t="s">
        <v>228</v>
      </c>
      <c r="C61" s="63" t="str">
        <f>VLOOKUP(A61,'[2]S&amp;P 500 Wikipedia'!A:D,3,FALSE)</f>
        <v>Information Technology</v>
      </c>
      <c r="D61" s="63">
        <v>143497</v>
      </c>
      <c r="E61" s="63" t="s">
        <v>16</v>
      </c>
      <c r="F61" s="63">
        <v>2018</v>
      </c>
      <c r="G61" s="63" t="s">
        <v>1292</v>
      </c>
      <c r="H61" s="64">
        <v>43281</v>
      </c>
      <c r="I61" s="64">
        <v>43319</v>
      </c>
      <c r="J61" s="64">
        <v>43319</v>
      </c>
      <c r="K61" s="63">
        <v>116800000</v>
      </c>
      <c r="L61" s="63">
        <v>120400000</v>
      </c>
      <c r="M61" s="63" t="s">
        <v>2090</v>
      </c>
      <c r="N61" s="47">
        <v>4329900000</v>
      </c>
      <c r="O61" s="65"/>
      <c r="P61" s="65"/>
      <c r="Q61" s="53"/>
      <c r="R61" s="47">
        <v>-3169600000</v>
      </c>
      <c r="S61" s="65"/>
      <c r="T61" s="65"/>
      <c r="U61" s="53"/>
      <c r="V61" s="48">
        <v>1160300000</v>
      </c>
      <c r="W61" s="48"/>
      <c r="X61" s="47">
        <v>-565400000</v>
      </c>
      <c r="Y61" s="65">
        <v>-565400000</v>
      </c>
      <c r="Z61" s="65"/>
      <c r="AA61" s="65"/>
      <c r="AB61" s="65"/>
      <c r="AC61" s="65"/>
      <c r="AD61" s="65"/>
      <c r="AE61" s="53"/>
      <c r="AF61" s="48">
        <v>594900000</v>
      </c>
      <c r="AG61" s="48">
        <v>-33900000</v>
      </c>
      <c r="AH61" s="47">
        <v>-38600000</v>
      </c>
      <c r="AI61" s="65"/>
      <c r="AJ61" s="53"/>
      <c r="AK61" s="38"/>
      <c r="AL61" s="65"/>
      <c r="AM61" s="65"/>
      <c r="AN61" s="53">
        <v>4700000</v>
      </c>
      <c r="AO61" s="48">
        <v>561000000</v>
      </c>
      <c r="AP61" s="47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53"/>
      <c r="BD61" s="38">
        <v>561000000</v>
      </c>
      <c r="BE61" s="65">
        <v>-133100000</v>
      </c>
      <c r="BF61" s="65"/>
      <c r="BG61" s="65"/>
      <c r="BH61" s="65"/>
      <c r="BI61" s="65"/>
      <c r="BJ61" s="51">
        <v>427900000</v>
      </c>
      <c r="BK61" s="47"/>
      <c r="BL61" s="65"/>
      <c r="BM61" s="53"/>
      <c r="BN61" s="72">
        <v>427900000</v>
      </c>
      <c r="BO61" s="73"/>
      <c r="BP61" s="72">
        <v>427900000</v>
      </c>
      <c r="BQ61" s="65"/>
      <c r="BR61" s="65"/>
      <c r="BS61" s="51">
        <v>427900000</v>
      </c>
    </row>
    <row r="62" spans="1:71" x14ac:dyDescent="0.2">
      <c r="A62" s="63" t="s">
        <v>191</v>
      </c>
      <c r="B62" s="63" t="s">
        <v>192</v>
      </c>
      <c r="C62" s="63" t="str">
        <f>VLOOKUP(A62,'[2]S&amp;P 500 Wikipedia'!A:D,3,FALSE)</f>
        <v>Financials</v>
      </c>
      <c r="D62" s="63">
        <v>71306</v>
      </c>
      <c r="E62" s="63" t="s">
        <v>16</v>
      </c>
      <c r="F62" s="63">
        <v>2017</v>
      </c>
      <c r="G62" s="63" t="s">
        <v>1292</v>
      </c>
      <c r="H62" s="64">
        <v>43100</v>
      </c>
      <c r="I62" s="64">
        <v>43157</v>
      </c>
      <c r="J62" s="64">
        <v>43157</v>
      </c>
      <c r="K62" s="63">
        <v>3289647</v>
      </c>
      <c r="L62" s="63">
        <v>3289647</v>
      </c>
      <c r="M62" s="63" t="s">
        <v>2091</v>
      </c>
      <c r="N62" s="47">
        <v>242137000000</v>
      </c>
      <c r="O62" s="65">
        <v>132887000000</v>
      </c>
      <c r="P62" s="65">
        <v>69307000000</v>
      </c>
      <c r="Q62" s="53">
        <v>39943000000</v>
      </c>
      <c r="R62" s="47">
        <v>-203056000000</v>
      </c>
      <c r="S62" s="65">
        <v>-133832000000</v>
      </c>
      <c r="T62" s="65">
        <v>-69224000000</v>
      </c>
      <c r="U62" s="53"/>
      <c r="V62" s="48">
        <v>39081000000</v>
      </c>
      <c r="W62" s="48"/>
      <c r="X62" s="47">
        <v>-18181000000</v>
      </c>
      <c r="Y62" s="65">
        <v>-18181000000</v>
      </c>
      <c r="Z62" s="65"/>
      <c r="AA62" s="65"/>
      <c r="AB62" s="65"/>
      <c r="AC62" s="65"/>
      <c r="AD62" s="65"/>
      <c r="AE62" s="53"/>
      <c r="AF62" s="48">
        <v>20900000000</v>
      </c>
      <c r="AG62" s="48">
        <v>2938000000</v>
      </c>
      <c r="AH62" s="47"/>
      <c r="AI62" s="65"/>
      <c r="AJ62" s="53"/>
      <c r="AK62" s="38"/>
      <c r="AL62" s="65"/>
      <c r="AM62" s="65">
        <v>2938000000</v>
      </c>
      <c r="AN62" s="53"/>
      <c r="AO62" s="48">
        <v>23838000000</v>
      </c>
      <c r="AP62" s="47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53"/>
      <c r="BD62" s="38">
        <v>23838000000</v>
      </c>
      <c r="BE62" s="65">
        <v>21515000000</v>
      </c>
      <c r="BF62" s="65"/>
      <c r="BG62" s="65"/>
      <c r="BH62" s="65"/>
      <c r="BI62" s="65"/>
      <c r="BJ62" s="51">
        <v>45353000000</v>
      </c>
      <c r="BK62" s="47"/>
      <c r="BL62" s="65"/>
      <c r="BM62" s="53"/>
      <c r="BN62" s="72">
        <v>45353000000</v>
      </c>
      <c r="BO62" s="73">
        <v>-413000000</v>
      </c>
      <c r="BP62" s="72">
        <v>44940000000</v>
      </c>
      <c r="BQ62" s="65"/>
      <c r="BR62" s="65"/>
      <c r="BS62" s="51">
        <v>44940000000</v>
      </c>
    </row>
    <row r="63" spans="1:71" x14ac:dyDescent="0.2">
      <c r="A63" s="63" t="s">
        <v>218</v>
      </c>
      <c r="B63" s="63" t="s">
        <v>219</v>
      </c>
      <c r="C63" s="63" t="str">
        <f>VLOOKUP(A63,'[2]S&amp;P 500 Wikipedia'!A:D,3,FALSE)</f>
        <v>Health Care</v>
      </c>
      <c r="D63" s="63">
        <v>239516</v>
      </c>
      <c r="E63" s="63" t="s">
        <v>16</v>
      </c>
      <c r="F63" s="63">
        <v>2017</v>
      </c>
      <c r="G63" s="63" t="s">
        <v>1292</v>
      </c>
      <c r="H63" s="64">
        <v>43100</v>
      </c>
      <c r="I63" s="64">
        <v>43151</v>
      </c>
      <c r="J63" s="64">
        <v>43151</v>
      </c>
      <c r="K63" s="63">
        <v>1370100000</v>
      </c>
      <c r="L63" s="63">
        <v>1392700000</v>
      </c>
      <c r="M63" s="63" t="s">
        <v>2092</v>
      </c>
      <c r="N63" s="47">
        <v>9048000000</v>
      </c>
      <c r="O63" s="65"/>
      <c r="P63" s="65"/>
      <c r="Q63" s="53"/>
      <c r="R63" s="47">
        <v>-2593000000</v>
      </c>
      <c r="S63" s="65"/>
      <c r="T63" s="65"/>
      <c r="U63" s="53"/>
      <c r="V63" s="48">
        <v>6455000000</v>
      </c>
      <c r="W63" s="48"/>
      <c r="X63" s="47">
        <v>-4856000000</v>
      </c>
      <c r="Y63" s="65">
        <v>-3294000000</v>
      </c>
      <c r="Z63" s="65"/>
      <c r="AA63" s="65"/>
      <c r="AB63" s="65">
        <v>-997000000</v>
      </c>
      <c r="AC63" s="65">
        <v>-565000000</v>
      </c>
      <c r="AD63" s="65"/>
      <c r="AE63" s="53"/>
      <c r="AF63" s="48">
        <v>1599000000</v>
      </c>
      <c r="AG63" s="48">
        <v>-421000000</v>
      </c>
      <c r="AH63" s="47">
        <v>-229000000</v>
      </c>
      <c r="AI63" s="65"/>
      <c r="AJ63" s="53"/>
      <c r="AK63" s="38"/>
      <c r="AL63" s="65"/>
      <c r="AM63" s="65"/>
      <c r="AN63" s="53">
        <v>-192000000</v>
      </c>
      <c r="AO63" s="48">
        <v>1178000000</v>
      </c>
      <c r="AP63" s="47">
        <v>-246000000</v>
      </c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53"/>
      <c r="BD63" s="38">
        <v>932000000</v>
      </c>
      <c r="BE63" s="65">
        <v>-828000000</v>
      </c>
      <c r="BF63" s="65"/>
      <c r="BG63" s="65"/>
      <c r="BH63" s="65"/>
      <c r="BI63" s="65"/>
      <c r="BJ63" s="51">
        <v>104000000</v>
      </c>
      <c r="BK63" s="47"/>
      <c r="BL63" s="65"/>
      <c r="BM63" s="53"/>
      <c r="BN63" s="72">
        <v>104000000</v>
      </c>
      <c r="BO63" s="73"/>
      <c r="BP63" s="72">
        <v>104000000</v>
      </c>
      <c r="BQ63" s="65"/>
      <c r="BR63" s="65"/>
      <c r="BS63" s="51">
        <v>104000000</v>
      </c>
    </row>
    <row r="64" spans="1:71" x14ac:dyDescent="0.2">
      <c r="A64" s="63" t="s">
        <v>212</v>
      </c>
      <c r="B64" s="63" t="s">
        <v>213</v>
      </c>
      <c r="C64" s="63" t="str">
        <f>VLOOKUP(A64,'[2]S&amp;P 500 Wikipedia'!A:D,3,FALSE)</f>
        <v>Consumer Discretionary</v>
      </c>
      <c r="D64" s="63">
        <v>70746</v>
      </c>
      <c r="E64" s="63" t="s">
        <v>16</v>
      </c>
      <c r="F64" s="63">
        <v>2017</v>
      </c>
      <c r="G64" s="63" t="s">
        <v>1292</v>
      </c>
      <c r="H64" s="64">
        <v>43100</v>
      </c>
      <c r="I64" s="64">
        <v>43139</v>
      </c>
      <c r="J64" s="64">
        <v>43139</v>
      </c>
      <c r="K64" s="63">
        <v>210429000</v>
      </c>
      <c r="L64" s="63">
        <v>211548000</v>
      </c>
      <c r="M64" s="63" t="s">
        <v>2093</v>
      </c>
      <c r="N64" s="47">
        <v>9799300000</v>
      </c>
      <c r="O64" s="65"/>
      <c r="P64" s="65"/>
      <c r="Q64" s="53"/>
      <c r="R64" s="47">
        <v>-7679200000</v>
      </c>
      <c r="S64" s="65"/>
      <c r="T64" s="65"/>
      <c r="U64" s="53"/>
      <c r="V64" s="48">
        <v>2120100000</v>
      </c>
      <c r="W64" s="48"/>
      <c r="X64" s="47">
        <v>-1043000000</v>
      </c>
      <c r="Y64" s="65">
        <v>-898500000</v>
      </c>
      <c r="Z64" s="65"/>
      <c r="AA64" s="65"/>
      <c r="AB64" s="65"/>
      <c r="AC64" s="65"/>
      <c r="AD64" s="65"/>
      <c r="AE64" s="53">
        <v>-144500000</v>
      </c>
      <c r="AF64" s="48">
        <v>1077100000</v>
      </c>
      <c r="AG64" s="48">
        <v>-13500000</v>
      </c>
      <c r="AH64" s="47">
        <v>-64700000</v>
      </c>
      <c r="AI64" s="65"/>
      <c r="AJ64" s="53"/>
      <c r="AK64" s="38"/>
      <c r="AL64" s="65"/>
      <c r="AM64" s="65">
        <v>51200000</v>
      </c>
      <c r="AN64" s="53"/>
      <c r="AO64" s="48">
        <v>1063600000</v>
      </c>
      <c r="AP64" s="47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53"/>
      <c r="BD64" s="38">
        <v>1063600000</v>
      </c>
      <c r="BE64" s="65">
        <v>-580300000</v>
      </c>
      <c r="BF64" s="65"/>
      <c r="BG64" s="65"/>
      <c r="BH64" s="65"/>
      <c r="BI64" s="65"/>
      <c r="BJ64" s="51">
        <v>483300000</v>
      </c>
      <c r="BK64" s="47"/>
      <c r="BL64" s="65"/>
      <c r="BM64" s="53"/>
      <c r="BN64" s="72">
        <v>483300000</v>
      </c>
      <c r="BO64" s="73">
        <v>-43400000</v>
      </c>
      <c r="BP64" s="72">
        <v>439900000</v>
      </c>
      <c r="BQ64" s="65"/>
      <c r="BR64" s="65"/>
      <c r="BS64" s="51">
        <v>439900000</v>
      </c>
    </row>
    <row r="65" spans="1:71" x14ac:dyDescent="0.2">
      <c r="A65" s="63" t="s">
        <v>215</v>
      </c>
      <c r="B65" s="63" t="s">
        <v>216</v>
      </c>
      <c r="C65" s="63" t="str">
        <f>VLOOKUP(A65,'[2]S&amp;P 500 Wikipedia'!A:D,3,FALSE)</f>
        <v>Real Estate</v>
      </c>
      <c r="D65" s="63">
        <v>70579</v>
      </c>
      <c r="E65" s="63" t="s">
        <v>16</v>
      </c>
      <c r="F65" s="63">
        <v>2017</v>
      </c>
      <c r="G65" s="63" t="s">
        <v>1292</v>
      </c>
      <c r="H65" s="64">
        <v>43100</v>
      </c>
      <c r="I65" s="64">
        <v>43159</v>
      </c>
      <c r="J65" s="64">
        <v>43159</v>
      </c>
      <c r="K65" s="63">
        <v>154190000</v>
      </c>
      <c r="L65" s="63">
        <v>154390000</v>
      </c>
      <c r="M65" s="63" t="s">
        <v>2094</v>
      </c>
      <c r="N65" s="47">
        <v>2602076000</v>
      </c>
      <c r="O65" s="65"/>
      <c r="P65" s="65"/>
      <c r="Q65" s="53"/>
      <c r="R65" s="47">
        <v>-962036000</v>
      </c>
      <c r="S65" s="65"/>
      <c r="T65" s="65"/>
      <c r="U65" s="53"/>
      <c r="V65" s="48">
        <v>1640040000</v>
      </c>
      <c r="W65" s="48"/>
      <c r="X65" s="47">
        <v>-731262000</v>
      </c>
      <c r="Y65" s="65">
        <v>-113715000</v>
      </c>
      <c r="Z65" s="65"/>
      <c r="AA65" s="65"/>
      <c r="AB65" s="65"/>
      <c r="AC65" s="65">
        <v>-617547000</v>
      </c>
      <c r="AD65" s="65"/>
      <c r="AE65" s="53"/>
      <c r="AF65" s="48">
        <v>908778000</v>
      </c>
      <c r="AG65" s="48">
        <v>-357466000</v>
      </c>
      <c r="AH65" s="47">
        <v>-374481000</v>
      </c>
      <c r="AI65" s="65"/>
      <c r="AJ65" s="53"/>
      <c r="AK65" s="38"/>
      <c r="AL65" s="65"/>
      <c r="AM65" s="65">
        <v>11232000</v>
      </c>
      <c r="AN65" s="53">
        <v>5783000</v>
      </c>
      <c r="AO65" s="48">
        <v>551312000</v>
      </c>
      <c r="AP65" s="47">
        <v>11169000</v>
      </c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53"/>
      <c r="BD65" s="38">
        <v>562481000</v>
      </c>
      <c r="BE65" s="65"/>
      <c r="BF65" s="65"/>
      <c r="BG65" s="65"/>
      <c r="BH65" s="65"/>
      <c r="BI65" s="65"/>
      <c r="BJ65" s="51">
        <v>562481000</v>
      </c>
      <c r="BK65" s="47">
        <v>0</v>
      </c>
      <c r="BL65" s="65">
        <v>0</v>
      </c>
      <c r="BM65" s="53"/>
      <c r="BN65" s="72">
        <v>562481000</v>
      </c>
      <c r="BO65" s="73">
        <v>-100042000</v>
      </c>
      <c r="BP65" s="72">
        <v>462439000</v>
      </c>
      <c r="BQ65" s="65">
        <v>-10500000</v>
      </c>
      <c r="BR65" s="65"/>
      <c r="BS65" s="51">
        <v>451939000</v>
      </c>
    </row>
    <row r="66" spans="1:71" x14ac:dyDescent="0.2">
      <c r="A66" s="63" t="s">
        <v>322</v>
      </c>
      <c r="B66" s="63" t="s">
        <v>323</v>
      </c>
      <c r="C66" s="63" t="str">
        <f>VLOOKUP(A66,'[2]S&amp;P 500 Wikipedia'!A:D,3,FALSE)</f>
        <v>Consumer Staples</v>
      </c>
      <c r="D66" s="63">
        <v>326285</v>
      </c>
      <c r="E66" s="63" t="s">
        <v>16</v>
      </c>
      <c r="F66" s="63">
        <v>2018</v>
      </c>
      <c r="G66" s="63" t="s">
        <v>1292</v>
      </c>
      <c r="H66" s="64">
        <v>43251</v>
      </c>
      <c r="I66" s="64">
        <v>43301</v>
      </c>
      <c r="J66" s="64">
        <v>43301</v>
      </c>
      <c r="K66" s="63">
        <v>403900000</v>
      </c>
      <c r="L66" s="63">
        <v>407400000</v>
      </c>
      <c r="M66" s="63" t="s">
        <v>2095</v>
      </c>
      <c r="N66" s="47">
        <v>7938300000</v>
      </c>
      <c r="O66" s="65"/>
      <c r="P66" s="65"/>
      <c r="Q66" s="53"/>
      <c r="R66" s="47">
        <v>-5586800000</v>
      </c>
      <c r="S66" s="65"/>
      <c r="T66" s="65"/>
      <c r="U66" s="53"/>
      <c r="V66" s="48">
        <v>2351500000</v>
      </c>
      <c r="W66" s="48"/>
      <c r="X66" s="47">
        <v>-1318000000</v>
      </c>
      <c r="Y66" s="65">
        <v>-1318000000</v>
      </c>
      <c r="Z66" s="65"/>
      <c r="AA66" s="65"/>
      <c r="AB66" s="65"/>
      <c r="AC66" s="65"/>
      <c r="AD66" s="65"/>
      <c r="AE66" s="53"/>
      <c r="AF66" s="48">
        <v>1033500000</v>
      </c>
      <c r="AG66" s="48">
        <v>-158700000</v>
      </c>
      <c r="AH66" s="47">
        <v>-158700000</v>
      </c>
      <c r="AI66" s="65"/>
      <c r="AJ66" s="53"/>
      <c r="AK66" s="38"/>
      <c r="AL66" s="65"/>
      <c r="AM66" s="65"/>
      <c r="AN66" s="53"/>
      <c r="AO66" s="48">
        <v>874800000</v>
      </c>
      <c r="AP66" s="47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53"/>
      <c r="BD66" s="38">
        <v>874800000</v>
      </c>
      <c r="BE66" s="65">
        <v>-174600000</v>
      </c>
      <c r="BF66" s="65"/>
      <c r="BG66" s="65"/>
      <c r="BH66" s="65"/>
      <c r="BI66" s="65">
        <v>97300000</v>
      </c>
      <c r="BJ66" s="51">
        <v>797500000</v>
      </c>
      <c r="BK66" s="47">
        <v>14300000</v>
      </c>
      <c r="BL66" s="65">
        <v>14300000</v>
      </c>
      <c r="BM66" s="53"/>
      <c r="BN66" s="72">
        <v>811800000</v>
      </c>
      <c r="BO66" s="73">
        <v>-3400000</v>
      </c>
      <c r="BP66" s="72">
        <v>808400000</v>
      </c>
      <c r="BQ66" s="65"/>
      <c r="BR66" s="65"/>
      <c r="BS66" s="51">
        <v>808400000</v>
      </c>
    </row>
    <row r="67" spans="1:71" x14ac:dyDescent="0.2">
      <c r="A67" s="63" t="s">
        <v>245</v>
      </c>
      <c r="B67" s="63" t="s">
        <v>246</v>
      </c>
      <c r="C67" s="63" t="str">
        <f>VLOOKUP(A67,'[2]S&amp;P 500 Wikipedia'!A:D,3,FALSE)</f>
        <v>Health Care</v>
      </c>
      <c r="D67" s="63">
        <v>159950</v>
      </c>
      <c r="E67" s="63" t="s">
        <v>16</v>
      </c>
      <c r="F67" s="63">
        <v>2018</v>
      </c>
      <c r="G67" s="63" t="s">
        <v>1292</v>
      </c>
      <c r="H67" s="64">
        <v>43281</v>
      </c>
      <c r="I67" s="64">
        <v>43334</v>
      </c>
      <c r="J67" s="64">
        <v>43334</v>
      </c>
      <c r="K67" s="63">
        <v>313000000</v>
      </c>
      <c r="L67" s="63">
        <v>315000000</v>
      </c>
      <c r="M67" s="63" t="s">
        <v>2096</v>
      </c>
      <c r="N67" s="47">
        <v>136809000000</v>
      </c>
      <c r="O67" s="65"/>
      <c r="P67" s="65"/>
      <c r="Q67" s="53"/>
      <c r="R67" s="47">
        <v>-129628000000</v>
      </c>
      <c r="S67" s="65"/>
      <c r="T67" s="65"/>
      <c r="U67" s="53"/>
      <c r="V67" s="48">
        <v>7181000000</v>
      </c>
      <c r="W67" s="48"/>
      <c r="X67" s="47">
        <v>-5303000000</v>
      </c>
      <c r="Y67" s="65">
        <v>-4596000000</v>
      </c>
      <c r="Z67" s="65"/>
      <c r="AA67" s="65"/>
      <c r="AB67" s="65"/>
      <c r="AC67" s="65"/>
      <c r="AD67" s="65"/>
      <c r="AE67" s="53">
        <v>-707000000</v>
      </c>
      <c r="AF67" s="48">
        <v>1878000000</v>
      </c>
      <c r="AG67" s="48">
        <v>-352000000</v>
      </c>
      <c r="AH67" s="47">
        <v>-329000000</v>
      </c>
      <c r="AI67" s="65"/>
      <c r="AJ67" s="53"/>
      <c r="AK67" s="38"/>
      <c r="AL67" s="65"/>
      <c r="AM67" s="65"/>
      <c r="AN67" s="53">
        <v>-23000000</v>
      </c>
      <c r="AO67" s="48">
        <v>1526000000</v>
      </c>
      <c r="AP67" s="47">
        <v>-1754000000</v>
      </c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53"/>
      <c r="BD67" s="38">
        <v>-228000000</v>
      </c>
      <c r="BE67" s="65">
        <v>487000000</v>
      </c>
      <c r="BF67" s="65"/>
      <c r="BG67" s="65"/>
      <c r="BH67" s="65"/>
      <c r="BI67" s="65"/>
      <c r="BJ67" s="51">
        <v>259000000</v>
      </c>
      <c r="BK67" s="47"/>
      <c r="BL67" s="65"/>
      <c r="BM67" s="53"/>
      <c r="BN67" s="72">
        <v>259000000</v>
      </c>
      <c r="BO67" s="73">
        <v>-3000000</v>
      </c>
      <c r="BP67" s="72">
        <v>256000000</v>
      </c>
      <c r="BQ67" s="65"/>
      <c r="BR67" s="65"/>
      <c r="BS67" s="51">
        <v>256000000</v>
      </c>
    </row>
    <row r="68" spans="1:71" x14ac:dyDescent="0.2">
      <c r="A68" s="63" t="s">
        <v>254</v>
      </c>
      <c r="B68" s="63" t="s">
        <v>255</v>
      </c>
      <c r="C68" s="63" t="str">
        <f>VLOOKUP(A68,'[2]S&amp;P 500 Wikipedia'!A:D,3,FALSE)</f>
        <v>Industrials</v>
      </c>
      <c r="D68" s="63">
        <v>253953</v>
      </c>
      <c r="E68" s="63" t="s">
        <v>16</v>
      </c>
      <c r="F68" s="63">
        <v>2017</v>
      </c>
      <c r="G68" s="63" t="s">
        <v>1292</v>
      </c>
      <c r="H68" s="64">
        <v>43100</v>
      </c>
      <c r="I68" s="64">
        <v>43146</v>
      </c>
      <c r="J68" s="64">
        <v>43146</v>
      </c>
      <c r="K68" s="63">
        <v>591800000</v>
      </c>
      <c r="L68" s="63">
        <v>599300000</v>
      </c>
      <c r="M68" s="63" t="s">
        <v>2097</v>
      </c>
      <c r="N68" s="47">
        <v>45462000000</v>
      </c>
      <c r="O68" s="65"/>
      <c r="P68" s="65"/>
      <c r="Q68" s="53"/>
      <c r="R68" s="47">
        <v>-31049000000</v>
      </c>
      <c r="S68" s="65"/>
      <c r="T68" s="65"/>
      <c r="U68" s="53"/>
      <c r="V68" s="48">
        <v>14413000000</v>
      </c>
      <c r="W68" s="48"/>
      <c r="X68" s="47">
        <v>-9361000000</v>
      </c>
      <c r="Y68" s="65">
        <v>-5177000000</v>
      </c>
      <c r="Z68" s="65"/>
      <c r="AA68" s="65"/>
      <c r="AB68" s="65">
        <v>-1905000000</v>
      </c>
      <c r="AC68" s="65"/>
      <c r="AD68" s="65"/>
      <c r="AE68" s="53">
        <v>-2279000000</v>
      </c>
      <c r="AF68" s="48">
        <v>5052000000</v>
      </c>
      <c r="AG68" s="48">
        <v>-970000000</v>
      </c>
      <c r="AH68" s="47">
        <v>-1177000000</v>
      </c>
      <c r="AI68" s="65"/>
      <c r="AJ68" s="53"/>
      <c r="AK68" s="38"/>
      <c r="AL68" s="65"/>
      <c r="AM68" s="65"/>
      <c r="AN68" s="53">
        <v>207000000</v>
      </c>
      <c r="AO68" s="48">
        <v>4082000000</v>
      </c>
      <c r="AP68" s="47">
        <v>0</v>
      </c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53"/>
      <c r="BD68" s="38">
        <v>4082000000</v>
      </c>
      <c r="BE68" s="65">
        <v>-3339000000</v>
      </c>
      <c r="BF68" s="65"/>
      <c r="BG68" s="65"/>
      <c r="BH68" s="65"/>
      <c r="BI68" s="65">
        <v>16000000</v>
      </c>
      <c r="BJ68" s="51">
        <v>759000000</v>
      </c>
      <c r="BK68" s="47"/>
      <c r="BL68" s="65"/>
      <c r="BM68" s="53"/>
      <c r="BN68" s="72">
        <v>759000000</v>
      </c>
      <c r="BO68" s="73">
        <v>-5000000</v>
      </c>
      <c r="BP68" s="72">
        <v>754000000</v>
      </c>
      <c r="BQ68" s="65"/>
      <c r="BR68" s="65"/>
      <c r="BS68" s="51">
        <v>754000000</v>
      </c>
    </row>
    <row r="69" spans="1:71" x14ac:dyDescent="0.2">
      <c r="A69" s="63" t="s">
        <v>260</v>
      </c>
      <c r="B69" s="63" t="s">
        <v>261</v>
      </c>
      <c r="C69" s="63" t="str">
        <f>VLOOKUP(A69,'[2]S&amp;P 500 Wikipedia'!A:D,3,FALSE)</f>
        <v>Real Estate</v>
      </c>
      <c r="D69" s="63">
        <v>378105</v>
      </c>
      <c r="E69" s="63" t="s">
        <v>16</v>
      </c>
      <c r="F69" s="63">
        <v>2017</v>
      </c>
      <c r="G69" s="63" t="s">
        <v>1292</v>
      </c>
      <c r="H69" s="64">
        <v>43100</v>
      </c>
      <c r="I69" s="64">
        <v>43160</v>
      </c>
      <c r="J69" s="64">
        <v>43160</v>
      </c>
      <c r="K69" s="63">
        <v>337658017</v>
      </c>
      <c r="L69" s="63">
        <v>340783556</v>
      </c>
      <c r="M69" s="63" t="s">
        <v>2098</v>
      </c>
      <c r="N69" s="47">
        <v>14209608000</v>
      </c>
      <c r="O69" s="65"/>
      <c r="P69" s="65"/>
      <c r="Q69" s="53"/>
      <c r="R69" s="47">
        <v>-9893226000</v>
      </c>
      <c r="S69" s="65"/>
      <c r="T69" s="65"/>
      <c r="U69" s="53"/>
      <c r="V69" s="48">
        <v>4316382000</v>
      </c>
      <c r="W69" s="48"/>
      <c r="X69" s="47">
        <v>-3264768000</v>
      </c>
      <c r="Y69" s="65">
        <v>-2858654000</v>
      </c>
      <c r="Z69" s="65"/>
      <c r="AA69" s="65"/>
      <c r="AB69" s="65"/>
      <c r="AC69" s="65">
        <v>-406114000</v>
      </c>
      <c r="AD69" s="65"/>
      <c r="AE69" s="53"/>
      <c r="AF69" s="48">
        <v>1051614000</v>
      </c>
      <c r="AG69" s="48">
        <v>92651000</v>
      </c>
      <c r="AH69" s="47">
        <v>-126961000</v>
      </c>
      <c r="AI69" s="65"/>
      <c r="AJ69" s="53"/>
      <c r="AK69" s="38"/>
      <c r="AL69" s="65"/>
      <c r="AM69" s="65">
        <v>210207000</v>
      </c>
      <c r="AN69" s="53">
        <v>9405000</v>
      </c>
      <c r="AO69" s="48">
        <v>1144265000</v>
      </c>
      <c r="AP69" s="47">
        <v>19828000</v>
      </c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53"/>
      <c r="BD69" s="38">
        <v>1164093000</v>
      </c>
      <c r="BE69" s="65">
        <v>-466147000</v>
      </c>
      <c r="BF69" s="65"/>
      <c r="BG69" s="65"/>
      <c r="BH69" s="65"/>
      <c r="BI69" s="65"/>
      <c r="BJ69" s="51">
        <v>697946000</v>
      </c>
      <c r="BK69" s="47"/>
      <c r="BL69" s="65"/>
      <c r="BM69" s="53"/>
      <c r="BN69" s="72">
        <v>697946000</v>
      </c>
      <c r="BO69" s="73">
        <v>-6467000</v>
      </c>
      <c r="BP69" s="72">
        <v>691479000</v>
      </c>
      <c r="BQ69" s="65"/>
      <c r="BR69" s="65"/>
      <c r="BS69" s="51">
        <v>691479000</v>
      </c>
    </row>
    <row r="70" spans="1:71" x14ac:dyDescent="0.2">
      <c r="A70" s="63" t="s">
        <v>257</v>
      </c>
      <c r="B70" s="63" t="s">
        <v>258</v>
      </c>
      <c r="C70" s="63" t="str">
        <f>VLOOKUP(A70,'[2]S&amp;P 500 Wikipedia'!A:D,3,FALSE)</f>
        <v>Financials</v>
      </c>
      <c r="D70" s="63">
        <v>120616</v>
      </c>
      <c r="E70" s="63" t="s">
        <v>16</v>
      </c>
      <c r="F70" s="63">
        <v>2017</v>
      </c>
      <c r="G70" s="63" t="s">
        <v>1292</v>
      </c>
      <c r="H70" s="64">
        <v>43100</v>
      </c>
      <c r="I70" s="64">
        <v>43153</v>
      </c>
      <c r="J70" s="64">
        <v>43153</v>
      </c>
      <c r="K70" s="63">
        <v>107200000</v>
      </c>
      <c r="L70" s="63">
        <v>107500000</v>
      </c>
      <c r="M70" s="63" t="s">
        <v>2099</v>
      </c>
      <c r="N70" s="47">
        <v>2229100000</v>
      </c>
      <c r="O70" s="65"/>
      <c r="P70" s="65"/>
      <c r="Q70" s="53"/>
      <c r="R70" s="47">
        <v>-1233500000</v>
      </c>
      <c r="S70" s="65"/>
      <c r="T70" s="65"/>
      <c r="U70" s="53"/>
      <c r="V70" s="48">
        <v>995600000</v>
      </c>
      <c r="W70" s="48"/>
      <c r="X70" s="47">
        <v>-539300000</v>
      </c>
      <c r="Y70" s="65">
        <v>-218600000</v>
      </c>
      <c r="Z70" s="65"/>
      <c r="AA70" s="65"/>
      <c r="AB70" s="65"/>
      <c r="AC70" s="65">
        <v>-192200000</v>
      </c>
      <c r="AD70" s="65"/>
      <c r="AE70" s="53">
        <v>-128500000</v>
      </c>
      <c r="AF70" s="48">
        <v>456300000</v>
      </c>
      <c r="AG70" s="48">
        <v>-37500000</v>
      </c>
      <c r="AH70" s="47">
        <v>-41300000</v>
      </c>
      <c r="AI70" s="65"/>
      <c r="AJ70" s="53"/>
      <c r="AK70" s="38">
        <v>3800000</v>
      </c>
      <c r="AL70" s="65"/>
      <c r="AM70" s="65"/>
      <c r="AN70" s="53"/>
      <c r="AO70" s="48">
        <v>418800000</v>
      </c>
      <c r="AP70" s="47">
        <v>-84400000</v>
      </c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53"/>
      <c r="BD70" s="38">
        <v>334400000</v>
      </c>
      <c r="BE70" s="65">
        <v>66200000</v>
      </c>
      <c r="BF70" s="65"/>
      <c r="BG70" s="65"/>
      <c r="BH70" s="65"/>
      <c r="BI70" s="65"/>
      <c r="BJ70" s="51">
        <v>400600000</v>
      </c>
      <c r="BK70" s="47"/>
      <c r="BL70" s="65"/>
      <c r="BM70" s="53"/>
      <c r="BN70" s="72">
        <v>400600000</v>
      </c>
      <c r="BO70" s="73">
        <v>1100000</v>
      </c>
      <c r="BP70" s="72">
        <v>401700000</v>
      </c>
      <c r="BQ70" s="65"/>
      <c r="BR70" s="65">
        <v>-5000000</v>
      </c>
      <c r="BS70" s="51">
        <v>396700000</v>
      </c>
    </row>
    <row r="71" spans="1:71" x14ac:dyDescent="0.2">
      <c r="A71" s="63" t="s">
        <v>349</v>
      </c>
      <c r="B71" s="63" t="s">
        <v>350</v>
      </c>
      <c r="C71" s="63" t="str">
        <f>VLOOKUP(A71,'[2]S&amp;P 500 Wikipedia'!A:D,3,FALSE)</f>
        <v>Real Estate</v>
      </c>
      <c r="D71" s="63">
        <v>378122</v>
      </c>
      <c r="E71" s="63" t="s">
        <v>16</v>
      </c>
      <c r="F71" s="63">
        <v>2017</v>
      </c>
      <c r="G71" s="63" t="s">
        <v>1292</v>
      </c>
      <c r="H71" s="64">
        <v>43100</v>
      </c>
      <c r="I71" s="64">
        <v>43157</v>
      </c>
      <c r="J71" s="64">
        <v>43157</v>
      </c>
      <c r="K71" s="63">
        <v>381740000</v>
      </c>
      <c r="L71" s="63">
        <v>383221000</v>
      </c>
      <c r="M71" s="63" t="s">
        <v>2100</v>
      </c>
      <c r="N71" s="47">
        <v>4355605000</v>
      </c>
      <c r="O71" s="65"/>
      <c r="P71" s="65"/>
      <c r="Q71" s="53"/>
      <c r="R71" s="47">
        <v>-1563701000</v>
      </c>
      <c r="S71" s="65"/>
      <c r="T71" s="65"/>
      <c r="U71" s="53"/>
      <c r="V71" s="48">
        <v>2791904000</v>
      </c>
      <c r="W71" s="48"/>
      <c r="X71" s="47">
        <v>-1669106000</v>
      </c>
      <c r="Y71" s="65">
        <v>-426698000</v>
      </c>
      <c r="Z71" s="65"/>
      <c r="AA71" s="65"/>
      <c r="AB71" s="65"/>
      <c r="AC71" s="65">
        <v>-1242408000</v>
      </c>
      <c r="AD71" s="65"/>
      <c r="AE71" s="53"/>
      <c r="AF71" s="48">
        <v>1122798000</v>
      </c>
      <c r="AG71" s="48">
        <v>-569927000</v>
      </c>
      <c r="AH71" s="47">
        <v>-571921000</v>
      </c>
      <c r="AI71" s="65"/>
      <c r="AJ71" s="53"/>
      <c r="AK71" s="38"/>
      <c r="AL71" s="65"/>
      <c r="AM71" s="65"/>
      <c r="AN71" s="53">
        <v>1994000</v>
      </c>
      <c r="AO71" s="48">
        <v>552871000</v>
      </c>
      <c r="AP71" s="47">
        <v>-82278000</v>
      </c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53"/>
      <c r="BD71" s="38">
        <v>470593000</v>
      </c>
      <c r="BE71" s="65">
        <v>-26043000</v>
      </c>
      <c r="BF71" s="65"/>
      <c r="BG71" s="65"/>
      <c r="BH71" s="65"/>
      <c r="BI71" s="65"/>
      <c r="BJ71" s="51">
        <v>444550000</v>
      </c>
      <c r="BK71" s="47">
        <v>0</v>
      </c>
      <c r="BL71" s="65">
        <v>0</v>
      </c>
      <c r="BM71" s="53"/>
      <c r="BN71" s="72">
        <v>444550000</v>
      </c>
      <c r="BO71" s="73">
        <v>0</v>
      </c>
      <c r="BP71" s="72">
        <v>444550000</v>
      </c>
      <c r="BQ71" s="65">
        <v>-58294000</v>
      </c>
      <c r="BR71" s="65"/>
      <c r="BS71" s="51">
        <v>386256000</v>
      </c>
    </row>
    <row r="72" spans="1:71" x14ac:dyDescent="0.2">
      <c r="A72" s="63" t="s">
        <v>251</v>
      </c>
      <c r="B72" s="63" t="s">
        <v>252</v>
      </c>
      <c r="C72" s="63" t="str">
        <f>VLOOKUP(A72,'[2]S&amp;P 500 Wikipedia'!A:D,3,FALSE)</f>
        <v>Consumer Discretionary</v>
      </c>
      <c r="D72" s="63">
        <v>288836</v>
      </c>
      <c r="E72" s="63" t="s">
        <v>16</v>
      </c>
      <c r="F72" s="63">
        <v>2017</v>
      </c>
      <c r="G72" s="63" t="s">
        <v>1292</v>
      </c>
      <c r="H72" s="64">
        <v>43069</v>
      </c>
      <c r="I72" s="64">
        <v>43129</v>
      </c>
      <c r="J72" s="64">
        <v>43129</v>
      </c>
      <c r="K72" s="63">
        <v>722000000</v>
      </c>
      <c r="L72" s="63">
        <v>725000000</v>
      </c>
      <c r="M72" s="63" t="s">
        <v>2101</v>
      </c>
      <c r="N72" s="47">
        <v>17510000000</v>
      </c>
      <c r="O72" s="65"/>
      <c r="P72" s="65"/>
      <c r="Q72" s="53"/>
      <c r="R72" s="47">
        <v>-10501000000</v>
      </c>
      <c r="S72" s="65"/>
      <c r="T72" s="65"/>
      <c r="U72" s="53"/>
      <c r="V72" s="48">
        <v>7009000000</v>
      </c>
      <c r="W72" s="48"/>
      <c r="X72" s="47">
        <v>-4111000000</v>
      </c>
      <c r="Y72" s="65">
        <v>-2265000000</v>
      </c>
      <c r="Z72" s="65"/>
      <c r="AA72" s="65"/>
      <c r="AB72" s="65"/>
      <c r="AC72" s="65">
        <v>-1846000000</v>
      </c>
      <c r="AD72" s="65"/>
      <c r="AE72" s="53"/>
      <c r="AF72" s="48">
        <v>2898000000</v>
      </c>
      <c r="AG72" s="48">
        <v>-178000000</v>
      </c>
      <c r="AH72" s="47">
        <v>-189000000</v>
      </c>
      <c r="AI72" s="65"/>
      <c r="AJ72" s="53"/>
      <c r="AK72" s="38"/>
      <c r="AL72" s="65"/>
      <c r="AM72" s="65"/>
      <c r="AN72" s="53">
        <v>11000000</v>
      </c>
      <c r="AO72" s="48">
        <v>2720000000</v>
      </c>
      <c r="AP72" s="47">
        <v>-54000000</v>
      </c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53"/>
      <c r="BD72" s="38">
        <v>2666000000</v>
      </c>
      <c r="BE72" s="65">
        <v>-60000000</v>
      </c>
      <c r="BF72" s="65"/>
      <c r="BG72" s="65"/>
      <c r="BH72" s="65"/>
      <c r="BI72" s="65"/>
      <c r="BJ72" s="51">
        <v>2606000000</v>
      </c>
      <c r="BK72" s="47"/>
      <c r="BL72" s="65"/>
      <c r="BM72" s="53"/>
      <c r="BN72" s="72">
        <v>2606000000</v>
      </c>
      <c r="BO72" s="73"/>
      <c r="BP72" s="72">
        <v>2606000000</v>
      </c>
      <c r="BQ72" s="65"/>
      <c r="BR72" s="65"/>
      <c r="BS72" s="51">
        <v>2606000000</v>
      </c>
    </row>
    <row r="73" spans="1:71" x14ac:dyDescent="0.2">
      <c r="A73" s="63" t="s">
        <v>239</v>
      </c>
      <c r="B73" s="63" t="s">
        <v>240</v>
      </c>
      <c r="C73" s="63" t="str">
        <f>VLOOKUP(A73,'[2]S&amp;P 500 Wikipedia'!A:D,3,FALSE)</f>
        <v>Information Technology</v>
      </c>
      <c r="D73" s="63">
        <v>107614</v>
      </c>
      <c r="E73" s="63" t="s">
        <v>16</v>
      </c>
      <c r="F73" s="63">
        <v>2017</v>
      </c>
      <c r="G73" s="63" t="s">
        <v>1292</v>
      </c>
      <c r="H73" s="64">
        <v>43100</v>
      </c>
      <c r="I73" s="64">
        <v>43151</v>
      </c>
      <c r="J73" s="64">
        <v>43151</v>
      </c>
      <c r="K73" s="63">
        <v>272097000</v>
      </c>
      <c r="L73" s="63">
        <v>280221000</v>
      </c>
      <c r="M73" s="63" t="s">
        <v>2102</v>
      </c>
      <c r="N73" s="47">
        <v>1943032000</v>
      </c>
      <c r="O73" s="65"/>
      <c r="P73" s="65"/>
      <c r="Q73" s="53"/>
      <c r="R73" s="47">
        <v>-237390000</v>
      </c>
      <c r="S73" s="65"/>
      <c r="T73" s="65"/>
      <c r="U73" s="53"/>
      <c r="V73" s="48">
        <v>1705642000</v>
      </c>
      <c r="W73" s="48"/>
      <c r="X73" s="47">
        <v>-1372281000</v>
      </c>
      <c r="Y73" s="65">
        <v>-553342000</v>
      </c>
      <c r="Z73" s="65"/>
      <c r="AA73" s="65"/>
      <c r="AB73" s="65">
        <v>-804223000</v>
      </c>
      <c r="AC73" s="65">
        <v>-14716000</v>
      </c>
      <c r="AD73" s="65"/>
      <c r="AE73" s="53"/>
      <c r="AF73" s="48">
        <v>333361000</v>
      </c>
      <c r="AG73" s="48">
        <v>-8909000</v>
      </c>
      <c r="AH73" s="47">
        <v>-25664000</v>
      </c>
      <c r="AI73" s="65"/>
      <c r="AJ73" s="53"/>
      <c r="AK73" s="38"/>
      <c r="AL73" s="65"/>
      <c r="AM73" s="65"/>
      <c r="AN73" s="53">
        <v>16755000</v>
      </c>
      <c r="AO73" s="48">
        <v>324452000</v>
      </c>
      <c r="AP73" s="47">
        <v>-9406000</v>
      </c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53"/>
      <c r="BD73" s="38">
        <v>315046000</v>
      </c>
      <c r="BE73" s="65">
        <v>-110945000</v>
      </c>
      <c r="BF73" s="65"/>
      <c r="BG73" s="65"/>
      <c r="BH73" s="65"/>
      <c r="BI73" s="65"/>
      <c r="BJ73" s="51">
        <v>204101000</v>
      </c>
      <c r="BK73" s="47"/>
      <c r="BL73" s="65"/>
      <c r="BM73" s="53"/>
      <c r="BN73" s="72">
        <v>204101000</v>
      </c>
      <c r="BO73" s="73"/>
      <c r="BP73" s="72">
        <v>204101000</v>
      </c>
      <c r="BQ73" s="65"/>
      <c r="BR73" s="65"/>
      <c r="BS73" s="51">
        <v>204101000</v>
      </c>
    </row>
    <row r="74" spans="1:71" x14ac:dyDescent="0.2">
      <c r="A74" s="63" t="s">
        <v>263</v>
      </c>
      <c r="B74" s="63" t="s">
        <v>263</v>
      </c>
      <c r="C74" s="63" t="str">
        <f>VLOOKUP(A74,'[2]S&amp;P 500 Wikipedia'!A:D,3,FALSE)</f>
        <v>Information Technology</v>
      </c>
      <c r="D74" s="63">
        <v>683318</v>
      </c>
      <c r="E74" s="63" t="s">
        <v>16</v>
      </c>
      <c r="F74" s="63">
        <v>2017</v>
      </c>
      <c r="G74" s="63" t="s">
        <v>1292</v>
      </c>
      <c r="H74" s="64">
        <v>43100</v>
      </c>
      <c r="I74" s="64">
        <v>43160</v>
      </c>
      <c r="J74" s="64">
        <v>43160</v>
      </c>
      <c r="K74" s="63">
        <v>155400000</v>
      </c>
      <c r="L74" s="63">
        <v>158200000</v>
      </c>
      <c r="M74" s="63" t="s">
        <v>2103</v>
      </c>
      <c r="N74" s="47">
        <v>15191500000</v>
      </c>
      <c r="O74" s="65"/>
      <c r="P74" s="65"/>
      <c r="Q74" s="53"/>
      <c r="R74" s="47">
        <v>-12741600000</v>
      </c>
      <c r="S74" s="65"/>
      <c r="T74" s="65"/>
      <c r="U74" s="53"/>
      <c r="V74" s="48">
        <v>2449900000</v>
      </c>
      <c r="W74" s="48"/>
      <c r="X74" s="47">
        <v>-1583800000</v>
      </c>
      <c r="Y74" s="65">
        <v>-1583800000</v>
      </c>
      <c r="Z74" s="65"/>
      <c r="AA74" s="65"/>
      <c r="AB74" s="65"/>
      <c r="AC74" s="65"/>
      <c r="AD74" s="65"/>
      <c r="AE74" s="53"/>
      <c r="AF74" s="48">
        <v>866100000</v>
      </c>
      <c r="AG74" s="48">
        <v>-148400000</v>
      </c>
      <c r="AH74" s="47">
        <v>-150500000</v>
      </c>
      <c r="AI74" s="65"/>
      <c r="AJ74" s="53"/>
      <c r="AK74" s="38"/>
      <c r="AL74" s="65"/>
      <c r="AM74" s="65"/>
      <c r="AN74" s="53">
        <v>2100000</v>
      </c>
      <c r="AO74" s="48">
        <v>717700000</v>
      </c>
      <c r="AP74" s="47">
        <v>-57400000</v>
      </c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53"/>
      <c r="BD74" s="38">
        <v>660300000</v>
      </c>
      <c r="BE74" s="65">
        <v>-137300000</v>
      </c>
      <c r="BF74" s="65"/>
      <c r="BG74" s="65"/>
      <c r="BH74" s="65"/>
      <c r="BI74" s="65"/>
      <c r="BJ74" s="51">
        <v>523000000</v>
      </c>
      <c r="BK74" s="47"/>
      <c r="BL74" s="65"/>
      <c r="BM74" s="53"/>
      <c r="BN74" s="72">
        <v>523000000</v>
      </c>
      <c r="BO74" s="73"/>
      <c r="BP74" s="72">
        <v>523000000</v>
      </c>
      <c r="BQ74" s="65"/>
      <c r="BR74" s="65"/>
      <c r="BS74" s="51">
        <v>523000000</v>
      </c>
    </row>
    <row r="75" spans="1:71" x14ac:dyDescent="0.2">
      <c r="A75" s="63" t="s">
        <v>265</v>
      </c>
      <c r="B75" s="63" t="s">
        <v>266</v>
      </c>
      <c r="C75" s="63" t="str">
        <f>VLOOKUP(A75,'[2]S&amp;P 500 Wikipedia'!A:D,3,FALSE)</f>
        <v>Materials</v>
      </c>
      <c r="D75" s="63">
        <v>109593</v>
      </c>
      <c r="E75" s="63" t="s">
        <v>16</v>
      </c>
      <c r="F75" s="63">
        <v>2017</v>
      </c>
      <c r="G75" s="63" t="s">
        <v>1292</v>
      </c>
      <c r="H75" s="64">
        <v>43100</v>
      </c>
      <c r="I75" s="64">
        <v>43140</v>
      </c>
      <c r="J75" s="64">
        <v>43140</v>
      </c>
      <c r="K75" s="63">
        <v>137902667</v>
      </c>
      <c r="L75" s="63">
        <v>138317395</v>
      </c>
      <c r="M75" s="63" t="s">
        <v>2104</v>
      </c>
      <c r="N75" s="47">
        <v>6140000000</v>
      </c>
      <c r="O75" s="65"/>
      <c r="P75" s="65"/>
      <c r="Q75" s="53"/>
      <c r="R75" s="47">
        <v>-4625000000</v>
      </c>
      <c r="S75" s="65"/>
      <c r="T75" s="65"/>
      <c r="U75" s="53"/>
      <c r="V75" s="48">
        <v>1515000000</v>
      </c>
      <c r="W75" s="48"/>
      <c r="X75" s="47">
        <v>-608000000</v>
      </c>
      <c r="Y75" s="65">
        <v>-456000000</v>
      </c>
      <c r="Z75" s="65"/>
      <c r="AA75" s="65"/>
      <c r="AB75" s="65">
        <v>-72000000</v>
      </c>
      <c r="AC75" s="65">
        <v>-20000000</v>
      </c>
      <c r="AD75" s="65"/>
      <c r="AE75" s="53">
        <v>-60000000</v>
      </c>
      <c r="AF75" s="48">
        <v>907000000</v>
      </c>
      <c r="AG75" s="48">
        <v>174000000</v>
      </c>
      <c r="AH75" s="47">
        <v>-120000000</v>
      </c>
      <c r="AI75" s="65"/>
      <c r="AJ75" s="53"/>
      <c r="AK75" s="38">
        <v>108000000</v>
      </c>
      <c r="AL75" s="65"/>
      <c r="AM75" s="65">
        <v>183000000</v>
      </c>
      <c r="AN75" s="53">
        <v>3000000</v>
      </c>
      <c r="AO75" s="48">
        <v>1081000000</v>
      </c>
      <c r="AP75" s="47">
        <v>-6000000</v>
      </c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53"/>
      <c r="BD75" s="38">
        <v>1075000000</v>
      </c>
      <c r="BE75" s="65">
        <v>-213000000</v>
      </c>
      <c r="BF75" s="65"/>
      <c r="BG75" s="65"/>
      <c r="BH75" s="65"/>
      <c r="BI75" s="65"/>
      <c r="BJ75" s="51">
        <v>862000000</v>
      </c>
      <c r="BK75" s="47">
        <v>-13000000</v>
      </c>
      <c r="BL75" s="65">
        <v>-13000000</v>
      </c>
      <c r="BM75" s="53"/>
      <c r="BN75" s="72">
        <v>849000000</v>
      </c>
      <c r="BO75" s="73">
        <v>-6000000</v>
      </c>
      <c r="BP75" s="72">
        <v>843000000</v>
      </c>
      <c r="BQ75" s="65"/>
      <c r="BR75" s="65"/>
      <c r="BS75" s="51">
        <v>843000000</v>
      </c>
    </row>
    <row r="76" spans="1:71" x14ac:dyDescent="0.2">
      <c r="A76" s="63" t="s">
        <v>277</v>
      </c>
      <c r="B76" s="63" t="s">
        <v>278</v>
      </c>
      <c r="C76" s="63" t="str">
        <f>VLOOKUP(A76,'[2]S&amp;P 500 Wikipedia'!A:D,3,FALSE)</f>
        <v>Health Care</v>
      </c>
      <c r="D76" s="63">
        <v>259186</v>
      </c>
      <c r="E76" s="63" t="s">
        <v>16</v>
      </c>
      <c r="F76" s="63">
        <v>2017</v>
      </c>
      <c r="G76" s="63" t="s">
        <v>1292</v>
      </c>
      <c r="H76" s="64">
        <v>43100</v>
      </c>
      <c r="I76" s="64">
        <v>43143</v>
      </c>
      <c r="J76" s="64">
        <v>43143</v>
      </c>
      <c r="K76" s="63">
        <v>331373000</v>
      </c>
      <c r="L76" s="63">
        <v>337999000</v>
      </c>
      <c r="M76" s="63" t="s">
        <v>2105</v>
      </c>
      <c r="N76" s="47">
        <v>5142272000</v>
      </c>
      <c r="O76" s="65"/>
      <c r="P76" s="65"/>
      <c r="Q76" s="53"/>
      <c r="R76" s="47">
        <v>-854091000</v>
      </c>
      <c r="S76" s="65"/>
      <c r="T76" s="65"/>
      <c r="U76" s="53"/>
      <c r="V76" s="48">
        <v>4288181000</v>
      </c>
      <c r="W76" s="48"/>
      <c r="X76" s="47">
        <v>-3237134000</v>
      </c>
      <c r="Y76" s="65">
        <v>-2632088000</v>
      </c>
      <c r="Z76" s="65"/>
      <c r="AA76" s="65"/>
      <c r="AB76" s="65">
        <v>-605046000</v>
      </c>
      <c r="AC76" s="65"/>
      <c r="AD76" s="65"/>
      <c r="AE76" s="53"/>
      <c r="AF76" s="48">
        <v>1051047000</v>
      </c>
      <c r="AG76" s="48">
        <v>6658000</v>
      </c>
      <c r="AH76" s="47"/>
      <c r="AI76" s="65"/>
      <c r="AJ76" s="53"/>
      <c r="AK76" s="38"/>
      <c r="AL76" s="65"/>
      <c r="AM76" s="65"/>
      <c r="AN76" s="53"/>
      <c r="AO76" s="48">
        <v>1057705000</v>
      </c>
      <c r="AP76" s="47">
        <v>-90576000</v>
      </c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53"/>
      <c r="BD76" s="38">
        <v>967129000</v>
      </c>
      <c r="BE76" s="65">
        <v>-100151000</v>
      </c>
      <c r="BF76" s="65"/>
      <c r="BG76" s="65"/>
      <c r="BH76" s="65"/>
      <c r="BI76" s="65"/>
      <c r="BJ76" s="51">
        <v>866978000</v>
      </c>
      <c r="BK76" s="47"/>
      <c r="BL76" s="65"/>
      <c r="BM76" s="53"/>
      <c r="BN76" s="72">
        <v>866978000</v>
      </c>
      <c r="BO76" s="73"/>
      <c r="BP76" s="72">
        <v>866978000</v>
      </c>
      <c r="BQ76" s="65"/>
      <c r="BR76" s="65"/>
      <c r="BS76" s="51">
        <v>866978000</v>
      </c>
    </row>
    <row r="77" spans="1:71" x14ac:dyDescent="0.2">
      <c r="A77" s="63" t="s">
        <v>280</v>
      </c>
      <c r="B77" s="63" t="s">
        <v>281</v>
      </c>
      <c r="C77" s="63" t="str">
        <f>VLOOKUP(A77,'[2]S&amp;P 500 Wikipedia'!A:D,3,FALSE)</f>
        <v>Materials</v>
      </c>
      <c r="D77" s="63">
        <v>119051</v>
      </c>
      <c r="E77" s="63" t="s">
        <v>16</v>
      </c>
      <c r="F77" s="63">
        <v>2017</v>
      </c>
      <c r="G77" s="63" t="s">
        <v>1292</v>
      </c>
      <c r="H77" s="64">
        <v>43100</v>
      </c>
      <c r="I77" s="64">
        <v>43153</v>
      </c>
      <c r="J77" s="64">
        <v>43153</v>
      </c>
      <c r="K77" s="63">
        <v>233500000</v>
      </c>
      <c r="L77" s="63">
        <v>233900000</v>
      </c>
      <c r="M77" s="63" t="s">
        <v>2106</v>
      </c>
      <c r="N77" s="47">
        <v>4130000000</v>
      </c>
      <c r="O77" s="65"/>
      <c r="P77" s="65"/>
      <c r="Q77" s="53"/>
      <c r="R77" s="47">
        <v>-3700000000</v>
      </c>
      <c r="S77" s="65"/>
      <c r="T77" s="65"/>
      <c r="U77" s="53"/>
      <c r="V77" s="48">
        <v>430000000</v>
      </c>
      <c r="W77" s="48"/>
      <c r="X77" s="47">
        <v>-210000000</v>
      </c>
      <c r="Y77" s="65">
        <v>-192000000</v>
      </c>
      <c r="Z77" s="65"/>
      <c r="AA77" s="65"/>
      <c r="AB77" s="65"/>
      <c r="AC77" s="65"/>
      <c r="AD77" s="65"/>
      <c r="AE77" s="53">
        <v>-18000000</v>
      </c>
      <c r="AF77" s="48">
        <v>220000000</v>
      </c>
      <c r="AG77" s="48">
        <v>-292000000</v>
      </c>
      <c r="AH77" s="47">
        <v>-303000000</v>
      </c>
      <c r="AI77" s="65"/>
      <c r="AJ77" s="53"/>
      <c r="AK77" s="38"/>
      <c r="AL77" s="65"/>
      <c r="AM77" s="65">
        <v>9000000</v>
      </c>
      <c r="AN77" s="53">
        <v>2000000</v>
      </c>
      <c r="AO77" s="48">
        <v>-72000000</v>
      </c>
      <c r="AP77" s="47">
        <v>-53000000</v>
      </c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53"/>
      <c r="BD77" s="38">
        <v>-125000000</v>
      </c>
      <c r="BE77" s="65">
        <v>575000000</v>
      </c>
      <c r="BF77" s="65"/>
      <c r="BG77" s="65"/>
      <c r="BH77" s="65"/>
      <c r="BI77" s="65">
        <v>0</v>
      </c>
      <c r="BJ77" s="51">
        <v>450000000</v>
      </c>
      <c r="BK77" s="47"/>
      <c r="BL77" s="65"/>
      <c r="BM77" s="53"/>
      <c r="BN77" s="72">
        <v>450000000</v>
      </c>
      <c r="BO77" s="73">
        <v>-92000000</v>
      </c>
      <c r="BP77" s="72">
        <v>358000000</v>
      </c>
      <c r="BQ77" s="65"/>
      <c r="BR77" s="65"/>
      <c r="BS77" s="51">
        <v>358000000</v>
      </c>
    </row>
    <row r="78" spans="1:71" x14ac:dyDescent="0.2">
      <c r="A78" s="63" t="s">
        <v>292</v>
      </c>
      <c r="B78" s="63" t="s">
        <v>293</v>
      </c>
      <c r="C78" s="63" t="str">
        <f>VLOOKUP(A78,'[2]S&amp;P 500 Wikipedia'!A:D,3,FALSE)</f>
        <v>Consumer Staples</v>
      </c>
      <c r="D78" s="63">
        <v>378113</v>
      </c>
      <c r="E78" s="63" t="s">
        <v>16</v>
      </c>
      <c r="F78" s="63">
        <v>2017</v>
      </c>
      <c r="G78" s="63" t="s">
        <v>1292</v>
      </c>
      <c r="H78" s="64">
        <v>43100</v>
      </c>
      <c r="I78" s="64">
        <v>43154</v>
      </c>
      <c r="J78" s="64">
        <v>43154</v>
      </c>
      <c r="K78" s="63">
        <v>250600000</v>
      </c>
      <c r="L78" s="63">
        <v>256100000</v>
      </c>
      <c r="M78" s="63" t="s">
        <v>2107</v>
      </c>
      <c r="N78" s="47">
        <v>3776200000</v>
      </c>
      <c r="O78" s="65"/>
      <c r="P78" s="65"/>
      <c r="Q78" s="53"/>
      <c r="R78" s="47">
        <v>-2046600000</v>
      </c>
      <c r="S78" s="65"/>
      <c r="T78" s="65"/>
      <c r="U78" s="53"/>
      <c r="V78" s="48">
        <v>1729600000</v>
      </c>
      <c r="W78" s="48"/>
      <c r="X78" s="47">
        <v>-996900000</v>
      </c>
      <c r="Y78" s="65">
        <v>-996900000</v>
      </c>
      <c r="Z78" s="65"/>
      <c r="AA78" s="65"/>
      <c r="AB78" s="65"/>
      <c r="AC78" s="65"/>
      <c r="AD78" s="65"/>
      <c r="AE78" s="53"/>
      <c r="AF78" s="48">
        <v>732700000</v>
      </c>
      <c r="AG78" s="48">
        <v>-40000000</v>
      </c>
      <c r="AH78" s="47">
        <v>-52600000</v>
      </c>
      <c r="AI78" s="65"/>
      <c r="AJ78" s="53"/>
      <c r="AK78" s="38">
        <v>2100000</v>
      </c>
      <c r="AL78" s="65"/>
      <c r="AM78" s="65">
        <v>10800000</v>
      </c>
      <c r="AN78" s="53">
        <v>-300000</v>
      </c>
      <c r="AO78" s="48">
        <v>692700000</v>
      </c>
      <c r="AP78" s="47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53"/>
      <c r="BD78" s="38">
        <v>692700000</v>
      </c>
      <c r="BE78" s="65">
        <v>50700000</v>
      </c>
      <c r="BF78" s="65"/>
      <c r="BG78" s="65"/>
      <c r="BH78" s="65"/>
      <c r="BI78" s="65"/>
      <c r="BJ78" s="51">
        <v>743400000</v>
      </c>
      <c r="BK78" s="47"/>
      <c r="BL78" s="65"/>
      <c r="BM78" s="53"/>
      <c r="BN78" s="72">
        <v>743400000</v>
      </c>
      <c r="BO78" s="73"/>
      <c r="BP78" s="72">
        <v>743400000</v>
      </c>
      <c r="BQ78" s="65"/>
      <c r="BR78" s="65"/>
      <c r="BS78" s="51">
        <v>743400000</v>
      </c>
    </row>
    <row r="79" spans="1:71" x14ac:dyDescent="0.2">
      <c r="A79" s="63" t="s">
        <v>233</v>
      </c>
      <c r="B79" s="63" t="s">
        <v>234</v>
      </c>
      <c r="C79" s="63" t="str">
        <f>VLOOKUP(A79,'[2]S&amp;P 500 Wikipedia'!A:D,3,FALSE)</f>
        <v>Industrials</v>
      </c>
      <c r="D79" s="63">
        <v>378101</v>
      </c>
      <c r="E79" s="63" t="s">
        <v>16</v>
      </c>
      <c r="F79" s="63">
        <v>2017</v>
      </c>
      <c r="G79" s="63" t="s">
        <v>1292</v>
      </c>
      <c r="H79" s="64">
        <v>43100</v>
      </c>
      <c r="I79" s="64">
        <v>43159</v>
      </c>
      <c r="J79" s="64">
        <v>43159</v>
      </c>
      <c r="K79" s="63">
        <v>140610000</v>
      </c>
      <c r="L79" s="63">
        <v>141382000</v>
      </c>
      <c r="M79" s="63" t="s">
        <v>2108</v>
      </c>
      <c r="N79" s="47">
        <v>14869380000</v>
      </c>
      <c r="O79" s="65"/>
      <c r="P79" s="65"/>
      <c r="Q79" s="53"/>
      <c r="R79" s="47">
        <v>-12501330000</v>
      </c>
      <c r="S79" s="65"/>
      <c r="T79" s="65"/>
      <c r="U79" s="53"/>
      <c r="V79" s="48">
        <v>2368050000</v>
      </c>
      <c r="W79" s="48"/>
      <c r="X79" s="47">
        <v>-1592931000</v>
      </c>
      <c r="Y79" s="65">
        <v>-1592931000</v>
      </c>
      <c r="Z79" s="65"/>
      <c r="AA79" s="65"/>
      <c r="AB79" s="65"/>
      <c r="AC79" s="65"/>
      <c r="AD79" s="65"/>
      <c r="AE79" s="53"/>
      <c r="AF79" s="48">
        <v>775119000</v>
      </c>
      <c r="AG79" s="48">
        <v>-46656000</v>
      </c>
      <c r="AH79" s="47">
        <v>-46656000</v>
      </c>
      <c r="AI79" s="65"/>
      <c r="AJ79" s="53"/>
      <c r="AK79" s="38"/>
      <c r="AL79" s="65"/>
      <c r="AM79" s="65"/>
      <c r="AN79" s="53"/>
      <c r="AO79" s="48">
        <v>728463000</v>
      </c>
      <c r="AP79" s="47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53"/>
      <c r="BD79" s="38">
        <v>728463000</v>
      </c>
      <c r="BE79" s="65">
        <v>-223570000</v>
      </c>
      <c r="BF79" s="65"/>
      <c r="BG79" s="65"/>
      <c r="BH79" s="65"/>
      <c r="BI79" s="65"/>
      <c r="BJ79" s="51">
        <v>504893000</v>
      </c>
      <c r="BK79" s="47"/>
      <c r="BL79" s="65"/>
      <c r="BM79" s="53"/>
      <c r="BN79" s="72">
        <v>504893000</v>
      </c>
      <c r="BO79" s="73"/>
      <c r="BP79" s="72">
        <v>504893000</v>
      </c>
      <c r="BQ79" s="65"/>
      <c r="BR79" s="65"/>
      <c r="BS79" s="51">
        <v>504893000</v>
      </c>
    </row>
    <row r="80" spans="1:71" x14ac:dyDescent="0.2">
      <c r="A80" s="63" t="s">
        <v>283</v>
      </c>
      <c r="B80" s="63" t="s">
        <v>284</v>
      </c>
      <c r="C80" s="63" t="str">
        <f>VLOOKUP(A80,'[2]S&amp;P 500 Wikipedia'!A:D,3,FALSE)</f>
        <v>Communication Services</v>
      </c>
      <c r="D80" s="63">
        <v>378110</v>
      </c>
      <c r="E80" s="63" t="s">
        <v>16</v>
      </c>
      <c r="F80" s="63">
        <v>2017</v>
      </c>
      <c r="G80" s="63" t="s">
        <v>1292</v>
      </c>
      <c r="H80" s="64">
        <v>43100</v>
      </c>
      <c r="I80" s="64">
        <v>43133</v>
      </c>
      <c r="J80" s="64">
        <v>43133</v>
      </c>
      <c r="K80" s="63">
        <v>256720715</v>
      </c>
      <c r="L80" s="63">
        <v>296703956</v>
      </c>
      <c r="M80" s="63" t="s">
        <v>2109</v>
      </c>
      <c r="N80" s="47">
        <v>41581000000</v>
      </c>
      <c r="O80" s="65"/>
      <c r="P80" s="65"/>
      <c r="Q80" s="53"/>
      <c r="R80" s="35">
        <v>0</v>
      </c>
      <c r="S80" s="65"/>
      <c r="T80" s="65"/>
      <c r="U80" s="53"/>
      <c r="V80" s="48">
        <v>41581000000</v>
      </c>
      <c r="W80" s="48"/>
      <c r="X80" s="47">
        <v>-37475000000</v>
      </c>
      <c r="Y80" s="65"/>
      <c r="Z80" s="65"/>
      <c r="AA80" s="65"/>
      <c r="AB80" s="65"/>
      <c r="AC80" s="65">
        <v>-10588000000</v>
      </c>
      <c r="AD80" s="65"/>
      <c r="AE80" s="53">
        <v>-26887000000</v>
      </c>
      <c r="AF80" s="48">
        <v>4106000000</v>
      </c>
      <c r="AG80" s="48">
        <v>-3108000000</v>
      </c>
      <c r="AH80" s="47">
        <v>-3090000000</v>
      </c>
      <c r="AI80" s="65"/>
      <c r="AJ80" s="53"/>
      <c r="AK80" s="38"/>
      <c r="AL80" s="65"/>
      <c r="AM80" s="65"/>
      <c r="AN80" s="53">
        <v>-18000000</v>
      </c>
      <c r="AO80" s="48">
        <v>998000000</v>
      </c>
      <c r="AP80" s="47">
        <v>30000000</v>
      </c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53"/>
      <c r="BD80" s="38">
        <v>1028000000</v>
      </c>
      <c r="BE80" s="65">
        <v>9087000000</v>
      </c>
      <c r="BF80" s="65"/>
      <c r="BG80" s="65"/>
      <c r="BH80" s="65"/>
      <c r="BI80" s="65"/>
      <c r="BJ80" s="51">
        <v>10115000000</v>
      </c>
      <c r="BK80" s="47"/>
      <c r="BL80" s="65"/>
      <c r="BM80" s="53"/>
      <c r="BN80" s="72">
        <v>10115000000</v>
      </c>
      <c r="BO80" s="73">
        <v>-220000000</v>
      </c>
      <c r="BP80" s="72">
        <v>9895000000</v>
      </c>
      <c r="BQ80" s="65"/>
      <c r="BR80" s="65"/>
      <c r="BS80" s="51">
        <v>9895000000</v>
      </c>
    </row>
    <row r="81" spans="1:71" x14ac:dyDescent="0.2">
      <c r="A81" s="63" t="s">
        <v>316</v>
      </c>
      <c r="B81" s="63" t="s">
        <v>317</v>
      </c>
      <c r="C81" s="63" t="str">
        <f>VLOOKUP(A81,'[2]S&amp;P 500 Wikipedia'!A:D,3,FALSE)</f>
        <v>Consumer Staples</v>
      </c>
      <c r="D81" s="63">
        <v>255327</v>
      </c>
      <c r="E81" s="63" t="s">
        <v>16</v>
      </c>
      <c r="F81" s="63">
        <v>2017</v>
      </c>
      <c r="G81" s="63" t="s">
        <v>1292</v>
      </c>
      <c r="H81" s="64">
        <v>43100</v>
      </c>
      <c r="I81" s="64">
        <v>43146</v>
      </c>
      <c r="J81" s="64">
        <v>43146</v>
      </c>
      <c r="K81" s="63">
        <v>881800000</v>
      </c>
      <c r="L81" s="63">
        <v>887800000</v>
      </c>
      <c r="M81" s="63" t="s">
        <v>2110</v>
      </c>
      <c r="N81" s="47">
        <v>15454000000</v>
      </c>
      <c r="O81" s="65"/>
      <c r="P81" s="65"/>
      <c r="Q81" s="53"/>
      <c r="R81" s="47">
        <v>-6174000000</v>
      </c>
      <c r="S81" s="65"/>
      <c r="T81" s="65"/>
      <c r="U81" s="53"/>
      <c r="V81" s="48">
        <v>9280000000</v>
      </c>
      <c r="W81" s="48"/>
      <c r="X81" s="47">
        <v>-5691000000</v>
      </c>
      <c r="Y81" s="65">
        <v>-5497000000</v>
      </c>
      <c r="Z81" s="65"/>
      <c r="AA81" s="65"/>
      <c r="AB81" s="65"/>
      <c r="AC81" s="65"/>
      <c r="AD81" s="65"/>
      <c r="AE81" s="53">
        <v>-194000000</v>
      </c>
      <c r="AF81" s="48">
        <v>3589000000</v>
      </c>
      <c r="AG81" s="48">
        <v>-102000000</v>
      </c>
      <c r="AH81" s="47">
        <v>-102000000</v>
      </c>
      <c r="AI81" s="65"/>
      <c r="AJ81" s="53"/>
      <c r="AK81" s="38"/>
      <c r="AL81" s="65"/>
      <c r="AM81" s="65"/>
      <c r="AN81" s="53"/>
      <c r="AO81" s="48">
        <v>3487000000</v>
      </c>
      <c r="AP81" s="47">
        <v>0</v>
      </c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53"/>
      <c r="BD81" s="38">
        <v>3487000000</v>
      </c>
      <c r="BE81" s="65">
        <v>-1313000000</v>
      </c>
      <c r="BF81" s="65"/>
      <c r="BG81" s="65"/>
      <c r="BH81" s="65"/>
      <c r="BI81" s="65"/>
      <c r="BJ81" s="51">
        <v>2174000000</v>
      </c>
      <c r="BK81" s="47"/>
      <c r="BL81" s="65"/>
      <c r="BM81" s="53"/>
      <c r="BN81" s="72">
        <v>2174000000</v>
      </c>
      <c r="BO81" s="73">
        <v>-150000000</v>
      </c>
      <c r="BP81" s="72">
        <v>2024000000</v>
      </c>
      <c r="BQ81" s="65"/>
      <c r="BR81" s="65"/>
      <c r="BS81" s="51">
        <v>2024000000</v>
      </c>
    </row>
    <row r="82" spans="1:71" x14ac:dyDescent="0.2">
      <c r="A82" s="63" t="s">
        <v>1126</v>
      </c>
      <c r="B82" s="63" t="s">
        <v>1127</v>
      </c>
      <c r="C82" s="63" t="str">
        <f>VLOOKUP(A82,'[2]S&amp;P 500 Wikipedia'!A:D,3,FALSE)</f>
        <v>Consumer Staples</v>
      </c>
      <c r="D82" s="63">
        <v>218764</v>
      </c>
      <c r="E82" s="63" t="s">
        <v>16</v>
      </c>
      <c r="F82" s="63">
        <v>2018</v>
      </c>
      <c r="G82" s="63" t="s">
        <v>1292</v>
      </c>
      <c r="H82" s="64">
        <v>43281</v>
      </c>
      <c r="I82" s="64">
        <v>43326</v>
      </c>
      <c r="J82" s="64">
        <v>43326</v>
      </c>
      <c r="K82" s="63">
        <v>129293000</v>
      </c>
      <c r="L82" s="63">
        <v>131581000</v>
      </c>
      <c r="M82" s="63" t="s">
        <v>2111</v>
      </c>
      <c r="N82" s="47">
        <v>6124000000</v>
      </c>
      <c r="O82" s="65"/>
      <c r="P82" s="65"/>
      <c r="Q82" s="53"/>
      <c r="R82" s="47">
        <v>-3449000000</v>
      </c>
      <c r="S82" s="65"/>
      <c r="T82" s="65"/>
      <c r="U82" s="53"/>
      <c r="V82" s="48">
        <v>2675000000</v>
      </c>
      <c r="W82" s="48"/>
      <c r="X82" s="47">
        <v>-1536000000</v>
      </c>
      <c r="Y82" s="65">
        <v>-1407000000</v>
      </c>
      <c r="Z82" s="65"/>
      <c r="AA82" s="65"/>
      <c r="AB82" s="65">
        <v>-132000000</v>
      </c>
      <c r="AC82" s="65"/>
      <c r="AD82" s="65"/>
      <c r="AE82" s="53">
        <v>3000000</v>
      </c>
      <c r="AF82" s="48">
        <v>1139000000</v>
      </c>
      <c r="AG82" s="48">
        <v>-85000000</v>
      </c>
      <c r="AH82" s="47">
        <v>-85000000</v>
      </c>
      <c r="AI82" s="65"/>
      <c r="AJ82" s="53"/>
      <c r="AK82" s="38"/>
      <c r="AL82" s="65"/>
      <c r="AM82" s="65"/>
      <c r="AN82" s="53"/>
      <c r="AO82" s="48">
        <v>1054000000</v>
      </c>
      <c r="AP82" s="47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53"/>
      <c r="BD82" s="38">
        <v>1054000000</v>
      </c>
      <c r="BE82" s="65">
        <v>-231000000</v>
      </c>
      <c r="BF82" s="65"/>
      <c r="BG82" s="65"/>
      <c r="BH82" s="65"/>
      <c r="BI82" s="65"/>
      <c r="BJ82" s="51">
        <v>823000000</v>
      </c>
      <c r="BK82" s="47"/>
      <c r="BL82" s="65"/>
      <c r="BM82" s="53"/>
      <c r="BN82" s="72">
        <v>823000000</v>
      </c>
      <c r="BO82" s="73"/>
      <c r="BP82" s="72">
        <v>823000000</v>
      </c>
      <c r="BQ82" s="65"/>
      <c r="BR82" s="65"/>
      <c r="BS82" s="51">
        <v>823000000</v>
      </c>
    </row>
    <row r="83" spans="1:71" x14ac:dyDescent="0.2">
      <c r="A83" s="63" t="s">
        <v>319</v>
      </c>
      <c r="B83" s="63" t="s">
        <v>320</v>
      </c>
      <c r="C83" s="63" t="str">
        <f>VLOOKUP(A83,'[2]S&amp;P 500 Wikipedia'!A:D,3,FALSE)</f>
        <v>Communication Services</v>
      </c>
      <c r="D83" s="63">
        <v>106366</v>
      </c>
      <c r="E83" s="63" t="s">
        <v>16</v>
      </c>
      <c r="F83" s="63">
        <v>2017</v>
      </c>
      <c r="G83" s="63" t="s">
        <v>1292</v>
      </c>
      <c r="H83" s="64">
        <v>43100</v>
      </c>
      <c r="I83" s="64">
        <v>43131</v>
      </c>
      <c r="J83" s="64">
        <v>43131</v>
      </c>
      <c r="K83" s="63">
        <v>4708000000</v>
      </c>
      <c r="L83" s="63">
        <v>4786000000</v>
      </c>
      <c r="M83" s="63" t="s">
        <v>2112</v>
      </c>
      <c r="N83" s="47">
        <v>84526000000</v>
      </c>
      <c r="O83" s="65"/>
      <c r="P83" s="65"/>
      <c r="Q83" s="53"/>
      <c r="R83" s="47">
        <v>-25384000000</v>
      </c>
      <c r="S83" s="65"/>
      <c r="T83" s="65"/>
      <c r="U83" s="53"/>
      <c r="V83" s="48">
        <v>59142000000</v>
      </c>
      <c r="W83" s="48"/>
      <c r="X83" s="47">
        <v>-41155000000</v>
      </c>
      <c r="Y83" s="65">
        <v>-31330000000</v>
      </c>
      <c r="Z83" s="65"/>
      <c r="AA83" s="65"/>
      <c r="AB83" s="65"/>
      <c r="AC83" s="65">
        <v>-10267000000</v>
      </c>
      <c r="AD83" s="65"/>
      <c r="AE83" s="53">
        <v>442000000</v>
      </c>
      <c r="AF83" s="48">
        <v>17987000000</v>
      </c>
      <c r="AG83" s="48">
        <v>-2665000000</v>
      </c>
      <c r="AH83" s="47">
        <v>-3086000000</v>
      </c>
      <c r="AI83" s="65"/>
      <c r="AJ83" s="53"/>
      <c r="AK83" s="38">
        <v>253000000</v>
      </c>
      <c r="AL83" s="65"/>
      <c r="AM83" s="65">
        <v>107000000</v>
      </c>
      <c r="AN83" s="53">
        <v>61000000</v>
      </c>
      <c r="AO83" s="48">
        <v>15322000000</v>
      </c>
      <c r="AP83" s="47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53"/>
      <c r="BD83" s="38">
        <v>15322000000</v>
      </c>
      <c r="BE83" s="65">
        <v>7578000000</v>
      </c>
      <c r="BF83" s="65"/>
      <c r="BG83" s="65"/>
      <c r="BH83" s="65"/>
      <c r="BI83" s="65"/>
      <c r="BJ83" s="51">
        <v>22900000000</v>
      </c>
      <c r="BK83" s="47"/>
      <c r="BL83" s="65"/>
      <c r="BM83" s="53"/>
      <c r="BN83" s="72">
        <v>22900000000</v>
      </c>
      <c r="BO83" s="73">
        <v>-186000000</v>
      </c>
      <c r="BP83" s="72">
        <v>22714000000</v>
      </c>
      <c r="BQ83" s="65"/>
      <c r="BR83" s="65"/>
      <c r="BS83" s="51">
        <v>22714000000</v>
      </c>
    </row>
    <row r="84" spans="1:71" x14ac:dyDescent="0.2">
      <c r="A84" s="63" t="s">
        <v>304</v>
      </c>
      <c r="B84" s="63" t="s">
        <v>305</v>
      </c>
      <c r="C84" s="63" t="str">
        <f>VLOOKUP(A84,'[2]S&amp;P 500 Wikipedia'!A:D,3,FALSE)</f>
        <v>Financials</v>
      </c>
      <c r="D84" s="63">
        <v>378116</v>
      </c>
      <c r="E84" s="63" t="s">
        <v>16</v>
      </c>
      <c r="F84" s="63">
        <v>2017</v>
      </c>
      <c r="G84" s="63" t="s">
        <v>1292</v>
      </c>
      <c r="H84" s="64">
        <v>43100</v>
      </c>
      <c r="I84" s="64">
        <v>43160</v>
      </c>
      <c r="J84" s="64">
        <v>43160</v>
      </c>
      <c r="K84" s="63">
        <v>338707000</v>
      </c>
      <c r="L84" s="63">
        <v>340226000</v>
      </c>
      <c r="M84" s="63" t="s">
        <v>2113</v>
      </c>
      <c r="N84" s="47">
        <v>3644700000</v>
      </c>
      <c r="O84" s="65"/>
      <c r="P84" s="65"/>
      <c r="Q84" s="53"/>
      <c r="R84" s="47">
        <v>-1008200000</v>
      </c>
      <c r="S84" s="65"/>
      <c r="T84" s="65"/>
      <c r="U84" s="53"/>
      <c r="V84" s="48">
        <v>2636500000</v>
      </c>
      <c r="W84" s="48"/>
      <c r="X84" s="47">
        <v>-324500000</v>
      </c>
      <c r="Y84" s="65"/>
      <c r="Z84" s="65"/>
      <c r="AA84" s="65"/>
      <c r="AB84" s="65"/>
      <c r="AC84" s="65">
        <v>-208500000</v>
      </c>
      <c r="AD84" s="65"/>
      <c r="AE84" s="53">
        <v>-116000000</v>
      </c>
      <c r="AF84" s="48">
        <v>2312000000</v>
      </c>
      <c r="AG84" s="48">
        <v>214300000</v>
      </c>
      <c r="AH84" s="47">
        <v>-117000000</v>
      </c>
      <c r="AI84" s="65"/>
      <c r="AJ84" s="53"/>
      <c r="AK84" s="38">
        <v>531700000</v>
      </c>
      <c r="AL84" s="65"/>
      <c r="AM84" s="65">
        <v>129200000</v>
      </c>
      <c r="AN84" s="53">
        <v>-329600000</v>
      </c>
      <c r="AO84" s="48">
        <v>2526300000</v>
      </c>
      <c r="AP84" s="47">
        <v>0</v>
      </c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53"/>
      <c r="BD84" s="38">
        <v>2526300000</v>
      </c>
      <c r="BE84" s="65">
        <v>1537100000</v>
      </c>
      <c r="BF84" s="65"/>
      <c r="BG84" s="65"/>
      <c r="BH84" s="65"/>
      <c r="BI84" s="65"/>
      <c r="BJ84" s="51">
        <v>4063400000</v>
      </c>
      <c r="BK84" s="47"/>
      <c r="BL84" s="65"/>
      <c r="BM84" s="53"/>
      <c r="BN84" s="72">
        <v>4063400000</v>
      </c>
      <c r="BO84" s="73"/>
      <c r="BP84" s="72">
        <v>4063400000</v>
      </c>
      <c r="BQ84" s="65"/>
      <c r="BR84" s="65"/>
      <c r="BS84" s="51">
        <v>4063400000</v>
      </c>
    </row>
    <row r="85" spans="1:71" x14ac:dyDescent="0.2">
      <c r="A85" s="63" t="s">
        <v>289</v>
      </c>
      <c r="B85" s="63" t="s">
        <v>290</v>
      </c>
      <c r="C85" s="63" t="str">
        <f>VLOOKUP(A85,'[2]S&amp;P 500 Wikipedia'!A:D,3,FALSE)</f>
        <v>Consumer Discretionary</v>
      </c>
      <c r="D85" s="63">
        <v>80874</v>
      </c>
      <c r="E85" s="63" t="s">
        <v>16</v>
      </c>
      <c r="F85" s="63">
        <v>2017</v>
      </c>
      <c r="G85" s="63" t="s">
        <v>1292</v>
      </c>
      <c r="H85" s="64">
        <v>43100</v>
      </c>
      <c r="I85" s="64">
        <v>43139</v>
      </c>
      <c r="J85" s="64">
        <v>43139</v>
      </c>
      <c r="K85" s="63">
        <v>28491000</v>
      </c>
      <c r="L85" s="63">
        <v>28561000</v>
      </c>
      <c r="M85" s="63" t="s">
        <v>2114</v>
      </c>
      <c r="N85" s="47">
        <v>4476412000</v>
      </c>
      <c r="O85" s="65"/>
      <c r="P85" s="65"/>
      <c r="Q85" s="53"/>
      <c r="R85" s="47">
        <v>-3068552000</v>
      </c>
      <c r="S85" s="65"/>
      <c r="T85" s="65"/>
      <c r="U85" s="53"/>
      <c r="V85" s="48">
        <v>1407860000</v>
      </c>
      <c r="W85" s="48"/>
      <c r="X85" s="47">
        <v>-1123721000</v>
      </c>
      <c r="Y85" s="65">
        <v>-296388000</v>
      </c>
      <c r="Z85" s="65"/>
      <c r="AA85" s="65"/>
      <c r="AB85" s="65"/>
      <c r="AC85" s="65">
        <v>-163348000</v>
      </c>
      <c r="AD85" s="65"/>
      <c r="AE85" s="53">
        <v>-663985000</v>
      </c>
      <c r="AF85" s="48">
        <v>284139000</v>
      </c>
      <c r="AG85" s="48">
        <v>4949000</v>
      </c>
      <c r="AH85" s="47"/>
      <c r="AI85" s="65"/>
      <c r="AJ85" s="53"/>
      <c r="AK85" s="38"/>
      <c r="AL85" s="65"/>
      <c r="AM85" s="65"/>
      <c r="AN85" s="53">
        <v>4949000</v>
      </c>
      <c r="AO85" s="48">
        <v>289088000</v>
      </c>
      <c r="AP85" s="47">
        <v>-13345000</v>
      </c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53"/>
      <c r="BD85" s="38">
        <v>275743000</v>
      </c>
      <c r="BE85" s="65">
        <v>-99490000</v>
      </c>
      <c r="BF85" s="65"/>
      <c r="BG85" s="65"/>
      <c r="BH85" s="65"/>
      <c r="BI85" s="65"/>
      <c r="BJ85" s="51">
        <v>176253000</v>
      </c>
      <c r="BK85" s="47"/>
      <c r="BL85" s="65"/>
      <c r="BM85" s="53"/>
      <c r="BN85" s="72">
        <v>176253000</v>
      </c>
      <c r="BO85" s="73"/>
      <c r="BP85" s="72">
        <v>176253000</v>
      </c>
      <c r="BQ85" s="65"/>
      <c r="BR85" s="65"/>
      <c r="BS85" s="51">
        <v>176253000</v>
      </c>
    </row>
    <row r="86" spans="1:71" x14ac:dyDescent="0.2">
      <c r="A86" s="63" t="s">
        <v>355</v>
      </c>
      <c r="B86" s="63" t="s">
        <v>356</v>
      </c>
      <c r="C86" s="63" t="str">
        <f>VLOOKUP(A86,'[2]S&amp;P 500 Wikipedia'!A:D,3,FALSE)</f>
        <v>Industrials</v>
      </c>
      <c r="D86" s="63">
        <v>120498</v>
      </c>
      <c r="E86" s="63" t="s">
        <v>16</v>
      </c>
      <c r="F86" s="63">
        <v>2017</v>
      </c>
      <c r="G86" s="63" t="s">
        <v>1292</v>
      </c>
      <c r="H86" s="64">
        <v>43100</v>
      </c>
      <c r="I86" s="64">
        <v>43145</v>
      </c>
      <c r="J86" s="64">
        <v>43145</v>
      </c>
      <c r="K86" s="63">
        <v>166625320</v>
      </c>
      <c r="L86" s="63">
        <v>167270865</v>
      </c>
      <c r="M86" s="63" t="s">
        <v>2115</v>
      </c>
      <c r="N86" s="47">
        <v>20428000000</v>
      </c>
      <c r="O86" s="65"/>
      <c r="P86" s="65"/>
      <c r="Q86" s="53"/>
      <c r="R86" s="47">
        <v>-15338000000</v>
      </c>
      <c r="S86" s="65"/>
      <c r="T86" s="65"/>
      <c r="U86" s="53"/>
      <c r="V86" s="48">
        <v>5090000000</v>
      </c>
      <c r="W86" s="48"/>
      <c r="X86" s="47">
        <v>-3077000000</v>
      </c>
      <c r="Y86" s="65">
        <v>-2390000000</v>
      </c>
      <c r="Z86" s="65"/>
      <c r="AA86" s="65"/>
      <c r="AB86" s="65">
        <v>-752000000</v>
      </c>
      <c r="AC86" s="65"/>
      <c r="AD86" s="65"/>
      <c r="AE86" s="53">
        <v>65000000</v>
      </c>
      <c r="AF86" s="48">
        <v>2013000000</v>
      </c>
      <c r="AG86" s="48">
        <v>357000000</v>
      </c>
      <c r="AH86" s="47">
        <v>-63000000</v>
      </c>
      <c r="AI86" s="65"/>
      <c r="AJ86" s="53"/>
      <c r="AK86" s="38"/>
      <c r="AL86" s="65"/>
      <c r="AM86" s="65">
        <v>357000000</v>
      </c>
      <c r="AN86" s="53">
        <v>63000000</v>
      </c>
      <c r="AO86" s="48">
        <v>2370000000</v>
      </c>
      <c r="AP86" s="47">
        <v>-5000000</v>
      </c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53"/>
      <c r="BD86" s="38">
        <v>2365000000</v>
      </c>
      <c r="BE86" s="65">
        <v>-1371000000</v>
      </c>
      <c r="BF86" s="65"/>
      <c r="BG86" s="65"/>
      <c r="BH86" s="65"/>
      <c r="BI86" s="65"/>
      <c r="BJ86" s="51">
        <v>994000000</v>
      </c>
      <c r="BK86" s="47"/>
      <c r="BL86" s="65"/>
      <c r="BM86" s="53"/>
      <c r="BN86" s="72">
        <v>994000000</v>
      </c>
      <c r="BO86" s="73">
        <v>5000000</v>
      </c>
      <c r="BP86" s="72">
        <v>999000000</v>
      </c>
      <c r="BQ86" s="65"/>
      <c r="BR86" s="65"/>
      <c r="BS86" s="51">
        <v>999000000</v>
      </c>
    </row>
    <row r="87" spans="1:71" x14ac:dyDescent="0.2">
      <c r="A87" s="63" t="s">
        <v>307</v>
      </c>
      <c r="B87" s="63" t="s">
        <v>308</v>
      </c>
      <c r="C87" s="63" t="str">
        <f>VLOOKUP(A87,'[2]S&amp;P 500 Wikipedia'!A:D,3,FALSE)</f>
        <v>Utilities</v>
      </c>
      <c r="D87" s="63">
        <v>378117</v>
      </c>
      <c r="E87" s="63" t="s">
        <v>16</v>
      </c>
      <c r="F87" s="63">
        <v>2017</v>
      </c>
      <c r="G87" s="63" t="s">
        <v>1292</v>
      </c>
      <c r="H87" s="64">
        <v>43100</v>
      </c>
      <c r="I87" s="64">
        <v>43145</v>
      </c>
      <c r="J87" s="64">
        <v>43501</v>
      </c>
      <c r="K87" s="63">
        <v>280800000</v>
      </c>
      <c r="L87" s="63">
        <v>280800000</v>
      </c>
      <c r="M87" s="63" t="s">
        <v>1660</v>
      </c>
      <c r="N87" s="47">
        <v>6583000000</v>
      </c>
      <c r="O87" s="65"/>
      <c r="P87" s="65"/>
      <c r="Q87" s="53"/>
      <c r="R87" s="47">
        <v>-2844000000</v>
      </c>
      <c r="S87" s="65"/>
      <c r="T87" s="65"/>
      <c r="U87" s="53"/>
      <c r="V87" s="48">
        <v>3739000000</v>
      </c>
      <c r="W87" s="48"/>
      <c r="X87" s="47">
        <v>-2401000000</v>
      </c>
      <c r="Y87" s="65"/>
      <c r="Z87" s="65"/>
      <c r="AA87" s="65"/>
      <c r="AB87" s="65"/>
      <c r="AC87" s="65">
        <v>-881000000</v>
      </c>
      <c r="AD87" s="65"/>
      <c r="AE87" s="53">
        <v>-1520000000</v>
      </c>
      <c r="AF87" s="48">
        <v>1338000000</v>
      </c>
      <c r="AG87" s="48">
        <v>-481000000</v>
      </c>
      <c r="AH87" s="47">
        <v>-426000000</v>
      </c>
      <c r="AI87" s="65">
        <v>-438000000</v>
      </c>
      <c r="AJ87" s="53">
        <v>12000000</v>
      </c>
      <c r="AK87" s="38"/>
      <c r="AL87" s="65"/>
      <c r="AM87" s="65">
        <v>15000000</v>
      </c>
      <c r="AN87" s="53">
        <v>-70000000</v>
      </c>
      <c r="AO87" s="48">
        <v>857000000</v>
      </c>
      <c r="AP87" s="47">
        <v>29000000</v>
      </c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53"/>
      <c r="BD87" s="38">
        <v>886000000</v>
      </c>
      <c r="BE87" s="65">
        <v>-424000000</v>
      </c>
      <c r="BF87" s="65"/>
      <c r="BG87" s="65"/>
      <c r="BH87" s="65"/>
      <c r="BI87" s="65"/>
      <c r="BJ87" s="51">
        <v>462000000</v>
      </c>
      <c r="BK87" s="47"/>
      <c r="BL87" s="65"/>
      <c r="BM87" s="53"/>
      <c r="BN87" s="72">
        <v>462000000</v>
      </c>
      <c r="BO87" s="73">
        <v>-2000000</v>
      </c>
      <c r="BP87" s="72">
        <v>460000000</v>
      </c>
      <c r="BQ87" s="65"/>
      <c r="BR87" s="65"/>
      <c r="BS87" s="51">
        <v>460000000</v>
      </c>
    </row>
    <row r="88" spans="1:71" x14ac:dyDescent="0.2">
      <c r="A88" s="63" t="s">
        <v>268</v>
      </c>
      <c r="B88" s="63" t="s">
        <v>269</v>
      </c>
      <c r="C88" s="63" t="str">
        <f>VLOOKUP(A88,'[2]S&amp;P 500 Wikipedia'!A:D,3,FALSE)</f>
        <v>Health Care</v>
      </c>
      <c r="D88" s="63">
        <v>378107</v>
      </c>
      <c r="E88" s="63" t="s">
        <v>16</v>
      </c>
      <c r="F88" s="63">
        <v>2017</v>
      </c>
      <c r="G88" s="63" t="s">
        <v>1292</v>
      </c>
      <c r="H88" s="64">
        <v>43100</v>
      </c>
      <c r="I88" s="64">
        <v>43151</v>
      </c>
      <c r="J88" s="64">
        <v>43151</v>
      </c>
      <c r="K88" s="63">
        <v>344854000</v>
      </c>
      <c r="L88" s="63">
        <v>353404000</v>
      </c>
      <c r="M88" s="63" t="s">
        <v>2116</v>
      </c>
      <c r="N88" s="47">
        <v>48382000000</v>
      </c>
      <c r="O88" s="65">
        <v>45620000000</v>
      </c>
      <c r="P88" s="65"/>
      <c r="Q88" s="53">
        <v>2762000000</v>
      </c>
      <c r="R88" s="47">
        <v>-39698000000</v>
      </c>
      <c r="S88" s="65"/>
      <c r="T88" s="65"/>
      <c r="U88" s="53"/>
      <c r="V88" s="48">
        <v>8684000000</v>
      </c>
      <c r="W88" s="48"/>
      <c r="X88" s="47">
        <v>-7485000000</v>
      </c>
      <c r="Y88" s="65">
        <v>-4446000000</v>
      </c>
      <c r="Z88" s="65"/>
      <c r="AA88" s="65"/>
      <c r="AB88" s="65"/>
      <c r="AC88" s="65"/>
      <c r="AD88" s="65"/>
      <c r="AE88" s="53">
        <v>-3039000000</v>
      </c>
      <c r="AF88" s="48">
        <v>1199000000</v>
      </c>
      <c r="AG88" s="48">
        <v>-65000000</v>
      </c>
      <c r="AH88" s="47">
        <v>-255000000</v>
      </c>
      <c r="AI88" s="65"/>
      <c r="AJ88" s="53"/>
      <c r="AK88" s="38"/>
      <c r="AL88" s="65"/>
      <c r="AM88" s="65"/>
      <c r="AN88" s="53">
        <v>190000000</v>
      </c>
      <c r="AO88" s="48">
        <v>1134000000</v>
      </c>
      <c r="AP88" s="47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53"/>
      <c r="BD88" s="38">
        <v>1134000000</v>
      </c>
      <c r="BE88" s="65">
        <v>-326000000</v>
      </c>
      <c r="BF88" s="65"/>
      <c r="BG88" s="65"/>
      <c r="BH88" s="65"/>
      <c r="BI88" s="65"/>
      <c r="BJ88" s="51">
        <v>808000000</v>
      </c>
      <c r="BK88" s="47">
        <v>0</v>
      </c>
      <c r="BL88" s="65">
        <v>0</v>
      </c>
      <c r="BM88" s="53"/>
      <c r="BN88" s="72">
        <v>808000000</v>
      </c>
      <c r="BO88" s="73">
        <v>20000000</v>
      </c>
      <c r="BP88" s="72">
        <v>828000000</v>
      </c>
      <c r="BQ88" s="65"/>
      <c r="BR88" s="65"/>
      <c r="BS88" s="51">
        <v>828000000</v>
      </c>
    </row>
    <row r="89" spans="1:71" x14ac:dyDescent="0.2">
      <c r="A89" s="63" t="s">
        <v>271</v>
      </c>
      <c r="B89" s="63" t="s">
        <v>272</v>
      </c>
      <c r="C89" s="63" t="str">
        <f>VLOOKUP(A89,'[2]S&amp;P 500 Wikipedia'!A:D,3,FALSE)</f>
        <v>Utilities</v>
      </c>
      <c r="D89" s="63">
        <v>378108</v>
      </c>
      <c r="E89" s="63" t="s">
        <v>16</v>
      </c>
      <c r="F89" s="63">
        <v>2017</v>
      </c>
      <c r="G89" s="63" t="s">
        <v>1292</v>
      </c>
      <c r="H89" s="64">
        <v>43100</v>
      </c>
      <c r="I89" s="64">
        <v>43153</v>
      </c>
      <c r="J89" s="64">
        <v>43153</v>
      </c>
      <c r="K89" s="63">
        <v>430964000</v>
      </c>
      <c r="L89" s="63">
        <v>434308000</v>
      </c>
      <c r="M89" s="63" t="s">
        <v>2117</v>
      </c>
      <c r="N89" s="47">
        <v>9614000000</v>
      </c>
      <c r="O89" s="65">
        <v>5603000000</v>
      </c>
      <c r="P89" s="65"/>
      <c r="Q89" s="53">
        <v>4011000000</v>
      </c>
      <c r="R89" s="47">
        <v>-4894000000</v>
      </c>
      <c r="S89" s="65">
        <v>-4894000000</v>
      </c>
      <c r="T89" s="65"/>
      <c r="U89" s="53"/>
      <c r="V89" s="48">
        <v>4720000000</v>
      </c>
      <c r="W89" s="48"/>
      <c r="X89" s="47">
        <v>-3648000000</v>
      </c>
      <c r="Y89" s="65">
        <v>-2221000000</v>
      </c>
      <c r="Z89" s="65"/>
      <c r="AA89" s="65"/>
      <c r="AB89" s="65"/>
      <c r="AC89" s="65">
        <v>-1036000000</v>
      </c>
      <c r="AD89" s="65"/>
      <c r="AE89" s="53">
        <v>-391000000</v>
      </c>
      <c r="AF89" s="48">
        <v>1072000000</v>
      </c>
      <c r="AG89" s="48">
        <v>-65000000</v>
      </c>
      <c r="AH89" s="47">
        <v>-313000000</v>
      </c>
      <c r="AI89" s="65"/>
      <c r="AJ89" s="53"/>
      <c r="AK89" s="38"/>
      <c r="AL89" s="65"/>
      <c r="AM89" s="65">
        <v>265000000</v>
      </c>
      <c r="AN89" s="53">
        <v>-17000000</v>
      </c>
      <c r="AO89" s="48">
        <v>1007000000</v>
      </c>
      <c r="AP89" s="47">
        <v>56000000</v>
      </c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53"/>
      <c r="BD89" s="38">
        <v>1063000000</v>
      </c>
      <c r="BE89" s="65">
        <v>729000000</v>
      </c>
      <c r="BF89" s="65"/>
      <c r="BG89" s="65"/>
      <c r="BH89" s="65"/>
      <c r="BI89" s="65"/>
      <c r="BJ89" s="51">
        <v>1792000000</v>
      </c>
      <c r="BK89" s="47"/>
      <c r="BL89" s="65"/>
      <c r="BM89" s="53"/>
      <c r="BN89" s="72">
        <v>1792000000</v>
      </c>
      <c r="BO89" s="73"/>
      <c r="BP89" s="72">
        <v>1792000000</v>
      </c>
      <c r="BQ89" s="65"/>
      <c r="BR89" s="65"/>
      <c r="BS89" s="51">
        <v>1792000000</v>
      </c>
    </row>
    <row r="90" spans="1:71" x14ac:dyDescent="0.2">
      <c r="A90" s="63" t="s">
        <v>236</v>
      </c>
      <c r="B90" s="63" t="s">
        <v>237</v>
      </c>
      <c r="C90" s="63" t="str">
        <f>VLOOKUP(A90,'[2]S&amp;P 500 Wikipedia'!A:D,3,FALSE)</f>
        <v>Energy</v>
      </c>
      <c r="D90" s="63">
        <v>378102</v>
      </c>
      <c r="E90" s="63" t="s">
        <v>16</v>
      </c>
      <c r="F90" s="63">
        <v>2017</v>
      </c>
      <c r="G90" s="63" t="s">
        <v>1292</v>
      </c>
      <c r="H90" s="64">
        <v>43100</v>
      </c>
      <c r="I90" s="64">
        <v>43160</v>
      </c>
      <c r="J90" s="64">
        <v>43161</v>
      </c>
      <c r="K90" s="63">
        <v>463735000</v>
      </c>
      <c r="L90" s="63">
        <v>465551000</v>
      </c>
      <c r="M90" s="63" t="s">
        <v>2118</v>
      </c>
      <c r="N90" s="47">
        <v>1764219000</v>
      </c>
      <c r="O90" s="65"/>
      <c r="P90" s="65"/>
      <c r="Q90" s="53"/>
      <c r="R90" s="47">
        <v>-632488000</v>
      </c>
      <c r="S90" s="65"/>
      <c r="T90" s="65"/>
      <c r="U90" s="53"/>
      <c r="V90" s="48">
        <v>1131731000</v>
      </c>
      <c r="W90" s="48"/>
      <c r="X90" s="47">
        <v>-688129000</v>
      </c>
      <c r="Y90" s="65">
        <v>-97786000</v>
      </c>
      <c r="Z90" s="65"/>
      <c r="AA90" s="65"/>
      <c r="AB90" s="65">
        <v>-21526000</v>
      </c>
      <c r="AC90" s="65">
        <v>-568817000</v>
      </c>
      <c r="AD90" s="65"/>
      <c r="AE90" s="53"/>
      <c r="AF90" s="48">
        <v>443602000</v>
      </c>
      <c r="AG90" s="48">
        <v>-182616000</v>
      </c>
      <c r="AH90" s="47">
        <v>-82130000</v>
      </c>
      <c r="AI90" s="65"/>
      <c r="AJ90" s="53"/>
      <c r="AK90" s="38"/>
      <c r="AL90" s="65"/>
      <c r="AM90" s="65">
        <v>-100486000</v>
      </c>
      <c r="AN90" s="53"/>
      <c r="AO90" s="48">
        <v>260986000</v>
      </c>
      <c r="AP90" s="47">
        <v>-489421000</v>
      </c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53"/>
      <c r="BD90" s="38">
        <v>-228435000</v>
      </c>
      <c r="BE90" s="65">
        <v>328828000</v>
      </c>
      <c r="BF90" s="65"/>
      <c r="BG90" s="65"/>
      <c r="BH90" s="65"/>
      <c r="BI90" s="65"/>
      <c r="BJ90" s="51">
        <v>100393000</v>
      </c>
      <c r="BK90" s="47"/>
      <c r="BL90" s="65"/>
      <c r="BM90" s="53"/>
      <c r="BN90" s="72">
        <v>100393000</v>
      </c>
      <c r="BO90" s="73"/>
      <c r="BP90" s="72">
        <v>100393000</v>
      </c>
      <c r="BQ90" s="65"/>
      <c r="BR90" s="65"/>
      <c r="BS90" s="51">
        <v>100393000</v>
      </c>
    </row>
    <row r="91" spans="1:71" x14ac:dyDescent="0.2">
      <c r="A91" s="63" t="s">
        <v>1129</v>
      </c>
      <c r="B91" s="63" t="s">
        <v>1130</v>
      </c>
      <c r="C91" s="63" t="str">
        <f>VLOOKUP(A91,'[2]S&amp;P 500 Wikipedia'!A:D,3,FALSE)</f>
        <v>Health Care</v>
      </c>
      <c r="D91" s="63">
        <v>186450</v>
      </c>
      <c r="E91" s="63" t="s">
        <v>16</v>
      </c>
      <c r="F91" s="63">
        <v>2017</v>
      </c>
      <c r="G91" s="63" t="s">
        <v>1292</v>
      </c>
      <c r="H91" s="64">
        <v>43039</v>
      </c>
      <c r="I91" s="64">
        <v>43091</v>
      </c>
      <c r="J91" s="64">
        <v>43091</v>
      </c>
      <c r="K91" s="63">
        <v>48900000</v>
      </c>
      <c r="L91" s="63">
        <v>49600000</v>
      </c>
      <c r="M91" s="63" t="s">
        <v>2119</v>
      </c>
      <c r="N91" s="47">
        <v>2139000000</v>
      </c>
      <c r="O91" s="65"/>
      <c r="P91" s="65"/>
      <c r="Q91" s="53"/>
      <c r="R91" s="47">
        <v>-773200000</v>
      </c>
      <c r="S91" s="65"/>
      <c r="T91" s="65"/>
      <c r="U91" s="53"/>
      <c r="V91" s="48">
        <v>1365800000</v>
      </c>
      <c r="W91" s="48"/>
      <c r="X91" s="47">
        <v>-936700000</v>
      </c>
      <c r="Y91" s="65">
        <v>-799100000</v>
      </c>
      <c r="Z91" s="65"/>
      <c r="AA91" s="65"/>
      <c r="AB91" s="65">
        <v>-69200000</v>
      </c>
      <c r="AC91" s="65">
        <v>-68400000</v>
      </c>
      <c r="AD91" s="65"/>
      <c r="AE91" s="53"/>
      <c r="AF91" s="48">
        <v>429100000</v>
      </c>
      <c r="AG91" s="48">
        <v>-35100000</v>
      </c>
      <c r="AH91" s="47">
        <v>-33400000</v>
      </c>
      <c r="AI91" s="65"/>
      <c r="AJ91" s="53"/>
      <c r="AK91" s="38"/>
      <c r="AL91" s="65"/>
      <c r="AM91" s="65"/>
      <c r="AN91" s="53">
        <v>-1700000</v>
      </c>
      <c r="AO91" s="48">
        <v>394000000</v>
      </c>
      <c r="AP91" s="47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53"/>
      <c r="BD91" s="38">
        <v>394000000</v>
      </c>
      <c r="BE91" s="65">
        <v>-21100000</v>
      </c>
      <c r="BF91" s="65"/>
      <c r="BG91" s="65"/>
      <c r="BH91" s="65"/>
      <c r="BI91" s="65"/>
      <c r="BJ91" s="51">
        <v>372900000</v>
      </c>
      <c r="BK91" s="47"/>
      <c r="BL91" s="65"/>
      <c r="BM91" s="53"/>
      <c r="BN91" s="72">
        <v>372900000</v>
      </c>
      <c r="BO91" s="73">
        <v>0</v>
      </c>
      <c r="BP91" s="72">
        <v>372900000</v>
      </c>
      <c r="BQ91" s="65"/>
      <c r="BR91" s="65"/>
      <c r="BS91" s="51">
        <v>372900000</v>
      </c>
    </row>
    <row r="92" spans="1:71" x14ac:dyDescent="0.2">
      <c r="A92" s="63" t="s">
        <v>328</v>
      </c>
      <c r="B92" s="63" t="s">
        <v>329</v>
      </c>
      <c r="C92" s="63" t="str">
        <f>VLOOKUP(A92,'[2]S&amp;P 500 Wikipedia'!A:D,3,FALSE)</f>
        <v>Energy</v>
      </c>
      <c r="D92" s="63">
        <v>378120</v>
      </c>
      <c r="E92" s="63" t="s">
        <v>16</v>
      </c>
      <c r="F92" s="63">
        <v>2017</v>
      </c>
      <c r="G92" s="63" t="s">
        <v>1292</v>
      </c>
      <c r="H92" s="64">
        <v>43100</v>
      </c>
      <c r="I92" s="64">
        <v>43151</v>
      </c>
      <c r="J92" s="64">
        <v>43151</v>
      </c>
      <c r="K92" s="63">
        <v>1221038000</v>
      </c>
      <c r="L92" s="63">
        <v>1221038000</v>
      </c>
      <c r="M92" s="63" t="s">
        <v>2120</v>
      </c>
      <c r="N92" s="47">
        <v>29106000000</v>
      </c>
      <c r="O92" s="65"/>
      <c r="P92" s="65"/>
      <c r="Q92" s="53"/>
      <c r="R92" s="47">
        <v>-12475000000</v>
      </c>
      <c r="S92" s="65"/>
      <c r="T92" s="65"/>
      <c r="U92" s="53"/>
      <c r="V92" s="48">
        <v>16631000000</v>
      </c>
      <c r="W92" s="48"/>
      <c r="X92" s="47">
        <v>-14326000000</v>
      </c>
      <c r="Y92" s="65">
        <v>-561000000</v>
      </c>
      <c r="Z92" s="65"/>
      <c r="AA92" s="65"/>
      <c r="AB92" s="65">
        <v>-938000000</v>
      </c>
      <c r="AC92" s="65">
        <v>-6845000000</v>
      </c>
      <c r="AD92" s="65"/>
      <c r="AE92" s="53">
        <v>-5982000000</v>
      </c>
      <c r="AF92" s="48">
        <v>2305000000</v>
      </c>
      <c r="AG92" s="48">
        <v>203000000</v>
      </c>
      <c r="AH92" s="47">
        <v>-1098000000</v>
      </c>
      <c r="AI92" s="65"/>
      <c r="AJ92" s="53"/>
      <c r="AK92" s="38"/>
      <c r="AL92" s="65"/>
      <c r="AM92" s="65">
        <v>772000000</v>
      </c>
      <c r="AN92" s="53">
        <v>529000000</v>
      </c>
      <c r="AO92" s="48">
        <v>2508000000</v>
      </c>
      <c r="AP92" s="47">
        <v>-5123000000</v>
      </c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5"/>
      <c r="BC92" s="53"/>
      <c r="BD92" s="38">
        <v>-2615000000</v>
      </c>
      <c r="BE92" s="65">
        <v>1822000000</v>
      </c>
      <c r="BF92" s="65"/>
      <c r="BG92" s="65"/>
      <c r="BH92" s="65"/>
      <c r="BI92" s="65"/>
      <c r="BJ92" s="51">
        <v>-793000000</v>
      </c>
      <c r="BK92" s="47"/>
      <c r="BL92" s="65"/>
      <c r="BM92" s="53"/>
      <c r="BN92" s="72">
        <v>-793000000</v>
      </c>
      <c r="BO92" s="73">
        <v>-62000000</v>
      </c>
      <c r="BP92" s="72">
        <v>-855000000</v>
      </c>
      <c r="BQ92" s="65"/>
      <c r="BR92" s="65"/>
      <c r="BS92" s="51">
        <v>-855000000</v>
      </c>
    </row>
    <row r="93" spans="1:71" x14ac:dyDescent="0.2">
      <c r="A93" s="63" t="s">
        <v>343</v>
      </c>
      <c r="B93" s="63" t="s">
        <v>344</v>
      </c>
      <c r="C93" s="63" t="str">
        <f>VLOOKUP(A93,'[2]S&amp;P 500 Wikipedia'!A:D,3,FALSE)</f>
        <v>Consumer Staples</v>
      </c>
      <c r="D93" s="63">
        <v>217867</v>
      </c>
      <c r="E93" s="63" t="s">
        <v>16</v>
      </c>
      <c r="F93" s="63">
        <v>2017</v>
      </c>
      <c r="G93" s="63" t="s">
        <v>1292</v>
      </c>
      <c r="H93" s="64">
        <v>43008</v>
      </c>
      <c r="I93" s="64">
        <v>43026</v>
      </c>
      <c r="J93" s="64">
        <v>43026</v>
      </c>
      <c r="K93" s="63">
        <v>438437000</v>
      </c>
      <c r="L93" s="63">
        <v>440937000</v>
      </c>
      <c r="M93" s="63" t="s">
        <v>2121</v>
      </c>
      <c r="N93" s="47">
        <v>129025000000</v>
      </c>
      <c r="O93" s="65">
        <v>129025000000</v>
      </c>
      <c r="P93" s="65"/>
      <c r="Q93" s="53"/>
      <c r="R93" s="47">
        <v>-111882000000</v>
      </c>
      <c r="S93" s="65"/>
      <c r="T93" s="65"/>
      <c r="U93" s="53"/>
      <c r="V93" s="48">
        <v>17143000000</v>
      </c>
      <c r="W93" s="48"/>
      <c r="X93" s="47">
        <v>-13032000000</v>
      </c>
      <c r="Y93" s="65">
        <v>-12950000000</v>
      </c>
      <c r="Z93" s="65"/>
      <c r="AA93" s="65"/>
      <c r="AB93" s="65"/>
      <c r="AC93" s="65"/>
      <c r="AD93" s="65"/>
      <c r="AE93" s="53">
        <v>-82000000</v>
      </c>
      <c r="AF93" s="48">
        <v>4111000000</v>
      </c>
      <c r="AG93" s="48">
        <v>-72000000</v>
      </c>
      <c r="AH93" s="47">
        <v>-134000000</v>
      </c>
      <c r="AI93" s="65"/>
      <c r="AJ93" s="53"/>
      <c r="AK93" s="38"/>
      <c r="AL93" s="65"/>
      <c r="AM93" s="65"/>
      <c r="AN93" s="53">
        <v>62000000</v>
      </c>
      <c r="AO93" s="48">
        <v>4039000000</v>
      </c>
      <c r="AP93" s="47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5"/>
      <c r="BC93" s="53"/>
      <c r="BD93" s="38">
        <v>4039000000</v>
      </c>
      <c r="BE93" s="65">
        <v>-1325000000</v>
      </c>
      <c r="BF93" s="65"/>
      <c r="BG93" s="65"/>
      <c r="BH93" s="65"/>
      <c r="BI93" s="65"/>
      <c r="BJ93" s="51">
        <v>2714000000</v>
      </c>
      <c r="BK93" s="47"/>
      <c r="BL93" s="65"/>
      <c r="BM93" s="53"/>
      <c r="BN93" s="72">
        <v>2714000000</v>
      </c>
      <c r="BO93" s="73">
        <v>-35000000</v>
      </c>
      <c r="BP93" s="72">
        <v>2679000000</v>
      </c>
      <c r="BQ93" s="65"/>
      <c r="BR93" s="65"/>
      <c r="BS93" s="51">
        <v>2679000000</v>
      </c>
    </row>
    <row r="94" spans="1:71" x14ac:dyDescent="0.2">
      <c r="A94" s="63" t="s">
        <v>346</v>
      </c>
      <c r="B94" s="63" t="s">
        <v>347</v>
      </c>
      <c r="C94" s="63" t="str">
        <f>VLOOKUP(A94,'[2]S&amp;P 500 Wikipedia'!A:D,3,FALSE)</f>
        <v>Consumer Staples</v>
      </c>
      <c r="D94" s="63">
        <v>376164</v>
      </c>
      <c r="E94" s="63" t="s">
        <v>16</v>
      </c>
      <c r="F94" s="63">
        <v>2018</v>
      </c>
      <c r="G94" s="63" t="s">
        <v>1292</v>
      </c>
      <c r="H94" s="64">
        <v>43281</v>
      </c>
      <c r="I94" s="64">
        <v>43333</v>
      </c>
      <c r="J94" s="64">
        <v>43333</v>
      </c>
      <c r="K94" s="63">
        <v>749700000</v>
      </c>
      <c r="L94" s="63">
        <v>749700000</v>
      </c>
      <c r="M94" s="63" t="s">
        <v>2122</v>
      </c>
      <c r="N94" s="47">
        <v>9398000000</v>
      </c>
      <c r="O94" s="65"/>
      <c r="P94" s="65"/>
      <c r="Q94" s="53"/>
      <c r="R94" s="47">
        <v>-3608400000</v>
      </c>
      <c r="S94" s="65"/>
      <c r="T94" s="65"/>
      <c r="U94" s="53"/>
      <c r="V94" s="48">
        <v>5789600000</v>
      </c>
      <c r="W94" s="48"/>
      <c r="X94" s="47">
        <v>-5362400000</v>
      </c>
      <c r="Y94" s="65">
        <v>-5009600000</v>
      </c>
      <c r="Z94" s="65"/>
      <c r="AA94" s="65"/>
      <c r="AB94" s="65"/>
      <c r="AC94" s="65">
        <v>-352800000</v>
      </c>
      <c r="AD94" s="65"/>
      <c r="AE94" s="53"/>
      <c r="AF94" s="48">
        <v>427200000</v>
      </c>
      <c r="AG94" s="48">
        <v>-303000000</v>
      </c>
      <c r="AH94" s="47">
        <v>-265000000</v>
      </c>
      <c r="AI94" s="65"/>
      <c r="AJ94" s="53"/>
      <c r="AK94" s="38"/>
      <c r="AL94" s="65"/>
      <c r="AM94" s="65"/>
      <c r="AN94" s="53">
        <v>-38000000</v>
      </c>
      <c r="AO94" s="48">
        <v>124200000</v>
      </c>
      <c r="AP94" s="47">
        <v>-276700000</v>
      </c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5"/>
      <c r="BC94" s="53"/>
      <c r="BD94" s="38">
        <v>-152500000</v>
      </c>
      <c r="BE94" s="65">
        <v>24700000</v>
      </c>
      <c r="BF94" s="65"/>
      <c r="BG94" s="65"/>
      <c r="BH94" s="65"/>
      <c r="BI94" s="65"/>
      <c r="BJ94" s="51">
        <v>-127800000</v>
      </c>
      <c r="BK94" s="47"/>
      <c r="BL94" s="65"/>
      <c r="BM94" s="53"/>
      <c r="BN94" s="72">
        <v>-127800000</v>
      </c>
      <c r="BO94" s="73">
        <v>-41000000</v>
      </c>
      <c r="BP94" s="72">
        <v>-168800000</v>
      </c>
      <c r="BQ94" s="65"/>
      <c r="BR94" s="65"/>
      <c r="BS94" s="51">
        <v>-168800000</v>
      </c>
    </row>
    <row r="95" spans="1:71" x14ac:dyDescent="0.2">
      <c r="A95" s="63" t="s">
        <v>242</v>
      </c>
      <c r="B95" s="63" t="s">
        <v>243</v>
      </c>
      <c r="C95" s="63" t="str">
        <f>VLOOKUP(A95,'[2]S&amp;P 500 Wikipedia'!A:D,3,FALSE)</f>
        <v>Consumer Staples</v>
      </c>
      <c r="D95" s="63">
        <v>249099</v>
      </c>
      <c r="E95" s="63" t="s">
        <v>16</v>
      </c>
      <c r="F95" s="63">
        <v>2017</v>
      </c>
      <c r="G95" s="63" t="s">
        <v>1292</v>
      </c>
      <c r="H95" s="64">
        <v>42947</v>
      </c>
      <c r="I95" s="64">
        <v>43005</v>
      </c>
      <c r="J95" s="64">
        <v>43734</v>
      </c>
      <c r="K95" s="63">
        <v>305000000</v>
      </c>
      <c r="L95" s="63">
        <v>307000000</v>
      </c>
      <c r="M95" s="63" t="s">
        <v>1294</v>
      </c>
      <c r="N95" s="47">
        <v>5837000000</v>
      </c>
      <c r="O95" s="65"/>
      <c r="P95" s="65"/>
      <c r="Q95" s="53"/>
      <c r="R95" s="47">
        <v>-3395000000</v>
      </c>
      <c r="S95" s="65"/>
      <c r="T95" s="65"/>
      <c r="U95" s="53"/>
      <c r="V95" s="48">
        <v>2442000000</v>
      </c>
      <c r="W95" s="48"/>
      <c r="X95" s="47">
        <v>-1000000000</v>
      </c>
      <c r="Y95" s="65">
        <v>-1123000000</v>
      </c>
      <c r="Z95" s="65"/>
      <c r="AA95" s="65"/>
      <c r="AB95" s="65">
        <v>-93000000</v>
      </c>
      <c r="AC95" s="65"/>
      <c r="AD95" s="65"/>
      <c r="AE95" s="53">
        <v>216000000</v>
      </c>
      <c r="AF95" s="48">
        <v>1442000000</v>
      </c>
      <c r="AG95" s="48">
        <v>-115000000</v>
      </c>
      <c r="AH95" s="47">
        <v>-115000000</v>
      </c>
      <c r="AI95" s="65"/>
      <c r="AJ95" s="53"/>
      <c r="AK95" s="38"/>
      <c r="AL95" s="65"/>
      <c r="AM95" s="65"/>
      <c r="AN95" s="53"/>
      <c r="AO95" s="48">
        <v>1327000000</v>
      </c>
      <c r="AP95" s="47">
        <v>-11000000</v>
      </c>
      <c r="AQ95" s="65"/>
      <c r="AR95" s="65"/>
      <c r="AS95" s="65"/>
      <c r="AT95" s="65"/>
      <c r="AU95" s="65"/>
      <c r="AV95" s="65"/>
      <c r="AW95" s="65"/>
      <c r="AX95" s="65"/>
      <c r="AY95" s="65"/>
      <c r="AZ95" s="65"/>
      <c r="BA95" s="65"/>
      <c r="BB95" s="65"/>
      <c r="BC95" s="53"/>
      <c r="BD95" s="38">
        <v>1316000000</v>
      </c>
      <c r="BE95" s="65">
        <v>-392000000</v>
      </c>
      <c r="BF95" s="65"/>
      <c r="BG95" s="65"/>
      <c r="BH95" s="65"/>
      <c r="BI95" s="65"/>
      <c r="BJ95" s="51">
        <v>924000000</v>
      </c>
      <c r="BK95" s="47">
        <v>-37000000</v>
      </c>
      <c r="BL95" s="65">
        <v>-37000000</v>
      </c>
      <c r="BM95" s="53"/>
      <c r="BN95" s="72">
        <v>887000000</v>
      </c>
      <c r="BO95" s="73">
        <v>0</v>
      </c>
      <c r="BP95" s="72">
        <v>887000000</v>
      </c>
      <c r="BQ95" s="65"/>
      <c r="BR95" s="65"/>
      <c r="BS95" s="51">
        <v>887000000</v>
      </c>
    </row>
    <row r="96" spans="1:71" x14ac:dyDescent="0.2">
      <c r="A96" s="63" t="s">
        <v>337</v>
      </c>
      <c r="B96" s="63" t="s">
        <v>338</v>
      </c>
      <c r="C96" s="63" t="str">
        <f>VLOOKUP(A96,'[2]S&amp;P 500 Wikipedia'!A:D,3,FALSE)</f>
        <v>Industrials</v>
      </c>
      <c r="D96" s="63">
        <v>287342</v>
      </c>
      <c r="E96" s="63" t="s">
        <v>16</v>
      </c>
      <c r="F96" s="63">
        <v>2017</v>
      </c>
      <c r="G96" s="63" t="s">
        <v>1292</v>
      </c>
      <c r="H96" s="64">
        <v>42947</v>
      </c>
      <c r="I96" s="64">
        <v>43006</v>
      </c>
      <c r="J96" s="64">
        <v>43006</v>
      </c>
      <c r="K96" s="63">
        <v>228686000</v>
      </c>
      <c r="L96" s="63">
        <v>237019000</v>
      </c>
      <c r="M96" s="63" t="s">
        <v>2123</v>
      </c>
      <c r="N96" s="47">
        <v>1447981000</v>
      </c>
      <c r="O96" s="65"/>
      <c r="P96" s="65"/>
      <c r="Q96" s="53"/>
      <c r="R96" s="47">
        <v>-815953000</v>
      </c>
      <c r="S96" s="65"/>
      <c r="T96" s="65"/>
      <c r="U96" s="53"/>
      <c r="V96" s="48">
        <v>632028000</v>
      </c>
      <c r="W96" s="48"/>
      <c r="X96" s="47">
        <v>-151364000</v>
      </c>
      <c r="Y96" s="65">
        <v>-151364000</v>
      </c>
      <c r="Z96" s="65"/>
      <c r="AA96" s="65"/>
      <c r="AB96" s="65"/>
      <c r="AC96" s="65"/>
      <c r="AD96" s="65"/>
      <c r="AE96" s="53"/>
      <c r="AF96" s="48">
        <v>480664000</v>
      </c>
      <c r="AG96" s="48">
        <v>-21199000</v>
      </c>
      <c r="AH96" s="47">
        <v>-22373000</v>
      </c>
      <c r="AI96" s="65">
        <v>-23779000</v>
      </c>
      <c r="AJ96" s="53">
        <v>1406000</v>
      </c>
      <c r="AK96" s="38"/>
      <c r="AL96" s="65"/>
      <c r="AM96" s="65"/>
      <c r="AN96" s="53">
        <v>1174000</v>
      </c>
      <c r="AO96" s="48">
        <v>459465000</v>
      </c>
      <c r="AP96" s="47">
        <v>-19365000</v>
      </c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53"/>
      <c r="BD96" s="38">
        <v>440100000</v>
      </c>
      <c r="BE96" s="65">
        <v>-45839000</v>
      </c>
      <c r="BF96" s="65"/>
      <c r="BG96" s="65"/>
      <c r="BH96" s="65"/>
      <c r="BI96" s="65"/>
      <c r="BJ96" s="51">
        <v>394261000</v>
      </c>
      <c r="BK96" s="47"/>
      <c r="BL96" s="65"/>
      <c r="BM96" s="53"/>
      <c r="BN96" s="72">
        <v>394261000</v>
      </c>
      <c r="BO96" s="73">
        <v>-34000</v>
      </c>
      <c r="BP96" s="72">
        <v>394227000</v>
      </c>
      <c r="BQ96" s="65"/>
      <c r="BR96" s="65"/>
      <c r="BS96" s="51">
        <v>394227000</v>
      </c>
    </row>
    <row r="97" spans="1:71" x14ac:dyDescent="0.2">
      <c r="A97" s="63" t="s">
        <v>1039</v>
      </c>
      <c r="B97" s="63" t="s">
        <v>1040</v>
      </c>
      <c r="C97" s="63" t="str">
        <f>VLOOKUP(A97,'[2]S&amp;P 500 Wikipedia'!A:D,3,FALSE)</f>
        <v>Information Technology</v>
      </c>
      <c r="D97" s="63">
        <v>85017</v>
      </c>
      <c r="E97" s="63" t="s">
        <v>16</v>
      </c>
      <c r="F97" s="63">
        <v>2017</v>
      </c>
      <c r="G97" s="63" t="s">
        <v>1292</v>
      </c>
      <c r="H97" s="64">
        <v>43131</v>
      </c>
      <c r="I97" s="64">
        <v>43168</v>
      </c>
      <c r="J97" s="64">
        <v>43168</v>
      </c>
      <c r="K97" s="63">
        <v>714919000</v>
      </c>
      <c r="L97" s="63">
        <v>734598000</v>
      </c>
      <c r="M97" s="63" t="s">
        <v>2124</v>
      </c>
      <c r="N97" s="47">
        <v>10480012000</v>
      </c>
      <c r="O97" s="65">
        <v>10480012000</v>
      </c>
      <c r="P97" s="65"/>
      <c r="Q97" s="53"/>
      <c r="R97" s="47">
        <v>-2773522000</v>
      </c>
      <c r="S97" s="65">
        <v>-2773522000</v>
      </c>
      <c r="T97" s="65"/>
      <c r="U97" s="53"/>
      <c r="V97" s="48">
        <v>7706490000</v>
      </c>
      <c r="W97" s="48"/>
      <c r="X97" s="47">
        <v>-7470722000</v>
      </c>
      <c r="Y97" s="65">
        <v>-5917649000</v>
      </c>
      <c r="Z97" s="65">
        <v>-4829291000</v>
      </c>
      <c r="AA97" s="65">
        <v>-1088358000</v>
      </c>
      <c r="AB97" s="65">
        <v>-1553073000</v>
      </c>
      <c r="AC97" s="65"/>
      <c r="AD97" s="65"/>
      <c r="AE97" s="53">
        <v>0</v>
      </c>
      <c r="AF97" s="48">
        <v>235768000</v>
      </c>
      <c r="AG97" s="48">
        <v>-33660000</v>
      </c>
      <c r="AH97" s="47">
        <v>-86943000</v>
      </c>
      <c r="AI97" s="65"/>
      <c r="AJ97" s="53"/>
      <c r="AK97" s="38">
        <v>35848000</v>
      </c>
      <c r="AL97" s="65"/>
      <c r="AM97" s="65"/>
      <c r="AN97" s="53">
        <v>17435000</v>
      </c>
      <c r="AO97" s="48">
        <v>202108000</v>
      </c>
      <c r="AP97" s="47">
        <v>0</v>
      </c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5"/>
      <c r="BC97" s="53"/>
      <c r="BD97" s="38">
        <v>202108000</v>
      </c>
      <c r="BE97" s="65">
        <v>-74630000</v>
      </c>
      <c r="BF97" s="65"/>
      <c r="BG97" s="65"/>
      <c r="BH97" s="65"/>
      <c r="BI97" s="65"/>
      <c r="BJ97" s="51">
        <v>127478000</v>
      </c>
      <c r="BK97" s="47"/>
      <c r="BL97" s="65"/>
      <c r="BM97" s="53"/>
      <c r="BN97" s="72">
        <v>127478000</v>
      </c>
      <c r="BO97" s="73"/>
      <c r="BP97" s="72">
        <v>127478000</v>
      </c>
      <c r="BQ97" s="65"/>
      <c r="BR97" s="65"/>
      <c r="BS97" s="51">
        <v>127478000</v>
      </c>
    </row>
    <row r="98" spans="1:71" x14ac:dyDescent="0.2">
      <c r="A98" s="63" t="s">
        <v>298</v>
      </c>
      <c r="B98" s="63" t="s">
        <v>299</v>
      </c>
      <c r="C98" s="63" t="str">
        <f>VLOOKUP(A98,'[2]S&amp;P 500 Wikipedia'!A:D,3,FALSE)</f>
        <v>Information Technology</v>
      </c>
      <c r="D98" s="63">
        <v>82202</v>
      </c>
      <c r="E98" s="63" t="s">
        <v>16</v>
      </c>
      <c r="F98" s="63">
        <v>2018</v>
      </c>
      <c r="G98" s="63" t="s">
        <v>1292</v>
      </c>
      <c r="H98" s="64">
        <v>43312</v>
      </c>
      <c r="I98" s="64">
        <v>43349</v>
      </c>
      <c r="J98" s="64">
        <v>43349</v>
      </c>
      <c r="K98" s="63">
        <v>4837000000</v>
      </c>
      <c r="L98" s="63">
        <v>4881000000</v>
      </c>
      <c r="M98" s="63" t="s">
        <v>2125</v>
      </c>
      <c r="N98" s="47">
        <v>49330000000</v>
      </c>
      <c r="O98" s="65"/>
      <c r="P98" s="65"/>
      <c r="Q98" s="53"/>
      <c r="R98" s="47">
        <v>-18724000000</v>
      </c>
      <c r="S98" s="65"/>
      <c r="T98" s="65"/>
      <c r="U98" s="53"/>
      <c r="V98" s="48">
        <v>30606000000</v>
      </c>
      <c r="W98" s="48"/>
      <c r="X98" s="47">
        <v>-17939000000</v>
      </c>
      <c r="Y98" s="65">
        <v>-11386000000</v>
      </c>
      <c r="Z98" s="65"/>
      <c r="AA98" s="65"/>
      <c r="AB98" s="65">
        <v>-6332000000</v>
      </c>
      <c r="AC98" s="65"/>
      <c r="AD98" s="65"/>
      <c r="AE98" s="53">
        <v>-221000000</v>
      </c>
      <c r="AF98" s="48">
        <v>12667000000</v>
      </c>
      <c r="AG98" s="48">
        <v>730000000</v>
      </c>
      <c r="AH98" s="47">
        <v>565000000</v>
      </c>
      <c r="AI98" s="65">
        <v>-943000000</v>
      </c>
      <c r="AJ98" s="53">
        <v>1508000000</v>
      </c>
      <c r="AK98" s="38"/>
      <c r="AL98" s="65"/>
      <c r="AM98" s="65"/>
      <c r="AN98" s="53">
        <v>165000000</v>
      </c>
      <c r="AO98" s="48">
        <v>13397000000</v>
      </c>
      <c r="AP98" s="47">
        <v>-358000000</v>
      </c>
      <c r="AQ98" s="65"/>
      <c r="AR98" s="65"/>
      <c r="AS98" s="65"/>
      <c r="AT98" s="65"/>
      <c r="AU98" s="65"/>
      <c r="AV98" s="65"/>
      <c r="AW98" s="65"/>
      <c r="AX98" s="65"/>
      <c r="AY98" s="65"/>
      <c r="AZ98" s="65"/>
      <c r="BA98" s="65"/>
      <c r="BB98" s="65"/>
      <c r="BC98" s="53"/>
      <c r="BD98" s="38">
        <v>13039000000</v>
      </c>
      <c r="BE98" s="65">
        <v>-12929000000</v>
      </c>
      <c r="BF98" s="65"/>
      <c r="BG98" s="65"/>
      <c r="BH98" s="65"/>
      <c r="BI98" s="65"/>
      <c r="BJ98" s="51">
        <v>110000000</v>
      </c>
      <c r="BK98" s="47"/>
      <c r="BL98" s="65"/>
      <c r="BM98" s="53"/>
      <c r="BN98" s="72">
        <v>110000000</v>
      </c>
      <c r="BO98" s="73"/>
      <c r="BP98" s="72">
        <v>110000000</v>
      </c>
      <c r="BQ98" s="65"/>
      <c r="BR98" s="65"/>
      <c r="BS98" s="51">
        <v>110000000</v>
      </c>
    </row>
    <row r="99" spans="1:71" x14ac:dyDescent="0.2">
      <c r="A99" s="63" t="s">
        <v>352</v>
      </c>
      <c r="B99" s="63" t="s">
        <v>353</v>
      </c>
      <c r="C99" s="63" t="str">
        <f>VLOOKUP(A99,'[2]S&amp;P 500 Wikipedia'!A:D,3,FALSE)</f>
        <v>Industrials</v>
      </c>
      <c r="D99" s="63">
        <v>248102</v>
      </c>
      <c r="E99" s="63" t="s">
        <v>16</v>
      </c>
      <c r="F99" s="63">
        <v>2017</v>
      </c>
      <c r="G99" s="63" t="s">
        <v>1292</v>
      </c>
      <c r="H99" s="64">
        <v>43100</v>
      </c>
      <c r="I99" s="64">
        <v>43138</v>
      </c>
      <c r="J99" s="64">
        <v>43138</v>
      </c>
      <c r="K99" s="63">
        <v>911000000</v>
      </c>
      <c r="L99" s="63">
        <v>914000000</v>
      </c>
      <c r="M99" s="63" t="s">
        <v>2126</v>
      </c>
      <c r="N99" s="47">
        <v>11408000000</v>
      </c>
      <c r="O99" s="65"/>
      <c r="P99" s="65"/>
      <c r="Q99" s="53"/>
      <c r="R99" s="47">
        <v>-6320000000</v>
      </c>
      <c r="S99" s="65"/>
      <c r="T99" s="65"/>
      <c r="U99" s="53"/>
      <c r="V99" s="48">
        <v>5088000000</v>
      </c>
      <c r="W99" s="48"/>
      <c r="X99" s="47">
        <v>-1315000000</v>
      </c>
      <c r="Y99" s="65"/>
      <c r="Z99" s="65"/>
      <c r="AA99" s="65"/>
      <c r="AB99" s="65"/>
      <c r="AC99" s="65">
        <v>-1315000000</v>
      </c>
      <c r="AD99" s="65"/>
      <c r="AE99" s="53"/>
      <c r="AF99" s="48">
        <v>3773000000</v>
      </c>
      <c r="AG99" s="48">
        <v>-306000000</v>
      </c>
      <c r="AH99" s="47">
        <v>-546000000</v>
      </c>
      <c r="AI99" s="65"/>
      <c r="AJ99" s="53"/>
      <c r="AK99" s="38"/>
      <c r="AL99" s="65"/>
      <c r="AM99" s="65">
        <v>219000000</v>
      </c>
      <c r="AN99" s="53">
        <v>21000000</v>
      </c>
      <c r="AO99" s="48">
        <v>3467000000</v>
      </c>
      <c r="AP99" s="47">
        <v>-325000000</v>
      </c>
      <c r="AQ99" s="65"/>
      <c r="AR99" s="65"/>
      <c r="AS99" s="65"/>
      <c r="AT99" s="65"/>
      <c r="AU99" s="65"/>
      <c r="AV99" s="65"/>
      <c r="AW99" s="65"/>
      <c r="AX99" s="65"/>
      <c r="AY99" s="65"/>
      <c r="AZ99" s="65"/>
      <c r="BA99" s="65"/>
      <c r="BB99" s="65"/>
      <c r="BC99" s="53"/>
      <c r="BD99" s="38">
        <v>3142000000</v>
      </c>
      <c r="BE99" s="65">
        <v>2329000000</v>
      </c>
      <c r="BF99" s="65"/>
      <c r="BG99" s="65"/>
      <c r="BH99" s="65"/>
      <c r="BI99" s="65"/>
      <c r="BJ99" s="51">
        <v>5471000000</v>
      </c>
      <c r="BK99" s="47"/>
      <c r="BL99" s="65"/>
      <c r="BM99" s="53"/>
      <c r="BN99" s="72">
        <v>5471000000</v>
      </c>
      <c r="BO99" s="73"/>
      <c r="BP99" s="72">
        <v>5471000000</v>
      </c>
      <c r="BQ99" s="65"/>
      <c r="BR99" s="65"/>
      <c r="BS99" s="51">
        <v>5471000000</v>
      </c>
    </row>
    <row r="100" spans="1:71" x14ac:dyDescent="0.2">
      <c r="A100" s="63" t="s">
        <v>295</v>
      </c>
      <c r="B100" s="63" t="s">
        <v>296</v>
      </c>
      <c r="C100" s="63" t="str">
        <f>VLOOKUP(A100,'[2]S&amp;P 500 Wikipedia'!A:D,3,FALSE)</f>
        <v>Industrials</v>
      </c>
      <c r="D100" s="63">
        <v>331923</v>
      </c>
      <c r="E100" s="63" t="s">
        <v>16</v>
      </c>
      <c r="F100" s="63">
        <v>2018</v>
      </c>
      <c r="G100" s="63" t="s">
        <v>1292</v>
      </c>
      <c r="H100" s="64">
        <v>43251</v>
      </c>
      <c r="I100" s="64">
        <v>43308</v>
      </c>
      <c r="J100" s="64">
        <v>43308</v>
      </c>
      <c r="K100" s="63">
        <v>106593000</v>
      </c>
      <c r="L100" s="63">
        <v>109810000</v>
      </c>
      <c r="M100" s="63" t="s">
        <v>2127</v>
      </c>
      <c r="N100" s="47">
        <v>6476632000</v>
      </c>
      <c r="O100" s="65"/>
      <c r="P100" s="65"/>
      <c r="Q100" s="53"/>
      <c r="R100" s="47">
        <v>-3568109000</v>
      </c>
      <c r="S100" s="65"/>
      <c r="T100" s="65"/>
      <c r="U100" s="53"/>
      <c r="V100" s="48">
        <v>2908523000</v>
      </c>
      <c r="W100" s="48"/>
      <c r="X100" s="47">
        <v>-1916792000</v>
      </c>
      <c r="Y100" s="65">
        <v>-1916792000</v>
      </c>
      <c r="Z100" s="65"/>
      <c r="AA100" s="65"/>
      <c r="AB100" s="65"/>
      <c r="AC100" s="65"/>
      <c r="AD100" s="65"/>
      <c r="AE100" s="53"/>
      <c r="AF100" s="48">
        <v>991731000</v>
      </c>
      <c r="AG100" s="48">
        <v>-108833000</v>
      </c>
      <c r="AH100" s="47">
        <v>-108833000</v>
      </c>
      <c r="AI100" s="65"/>
      <c r="AJ100" s="53"/>
      <c r="AK100" s="38"/>
      <c r="AL100" s="65"/>
      <c r="AM100" s="65"/>
      <c r="AN100" s="53"/>
      <c r="AO100" s="48">
        <v>882898000</v>
      </c>
      <c r="AP100" s="47">
        <v>-41897000</v>
      </c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53"/>
      <c r="BD100" s="38">
        <v>841001000</v>
      </c>
      <c r="BE100" s="65">
        <v>-57069000</v>
      </c>
      <c r="BF100" s="65"/>
      <c r="BG100" s="65"/>
      <c r="BH100" s="65"/>
      <c r="BI100" s="65"/>
      <c r="BJ100" s="51">
        <v>783932000</v>
      </c>
      <c r="BK100" s="47">
        <v>58654000</v>
      </c>
      <c r="BL100" s="65">
        <v>58654000</v>
      </c>
      <c r="BM100" s="53"/>
      <c r="BN100" s="72">
        <v>842586000</v>
      </c>
      <c r="BO100" s="73"/>
      <c r="BP100" s="72">
        <v>842586000</v>
      </c>
      <c r="BQ100" s="65"/>
      <c r="BR100" s="65"/>
      <c r="BS100" s="51">
        <v>842586000</v>
      </c>
    </row>
    <row r="101" spans="1:71" x14ac:dyDescent="0.2">
      <c r="A101" s="63" t="s">
        <v>274</v>
      </c>
      <c r="B101" s="63" t="s">
        <v>275</v>
      </c>
      <c r="C101" s="63" t="str">
        <f>VLOOKUP(A101,'[2]S&amp;P 500 Wikipedia'!A:D,3,FALSE)</f>
        <v>Communication Services</v>
      </c>
      <c r="D101" s="63">
        <v>373834</v>
      </c>
      <c r="E101" s="63" t="s">
        <v>16</v>
      </c>
      <c r="F101" s="63">
        <v>2017</v>
      </c>
      <c r="G101" s="63" t="s">
        <v>1292</v>
      </c>
      <c r="H101" s="64">
        <v>43100</v>
      </c>
      <c r="I101" s="64">
        <v>43160</v>
      </c>
      <c r="J101" s="64">
        <v>43535</v>
      </c>
      <c r="K101" s="63">
        <v>627808000</v>
      </c>
      <c r="L101" s="63">
        <v>628693000</v>
      </c>
      <c r="M101" s="63" t="s">
        <v>1670</v>
      </c>
      <c r="N101" s="47">
        <v>17656000000</v>
      </c>
      <c r="O101" s="65"/>
      <c r="P101" s="65"/>
      <c r="Q101" s="53"/>
      <c r="R101" s="47">
        <v>-8203000000</v>
      </c>
      <c r="S101" s="65"/>
      <c r="T101" s="65"/>
      <c r="U101" s="53"/>
      <c r="V101" s="48">
        <v>9453000000</v>
      </c>
      <c r="W101" s="48"/>
      <c r="X101" s="47">
        <v>-7444000000</v>
      </c>
      <c r="Y101" s="65">
        <v>-3508000000</v>
      </c>
      <c r="Z101" s="65"/>
      <c r="AA101" s="65"/>
      <c r="AB101" s="65"/>
      <c r="AC101" s="65">
        <v>-3936000000</v>
      </c>
      <c r="AD101" s="65"/>
      <c r="AE101" s="53"/>
      <c r="AF101" s="48">
        <v>2009000000</v>
      </c>
      <c r="AG101" s="48">
        <v>-1469000000</v>
      </c>
      <c r="AH101" s="47">
        <v>-1481000000</v>
      </c>
      <c r="AI101" s="65"/>
      <c r="AJ101" s="53"/>
      <c r="AK101" s="38"/>
      <c r="AL101" s="65"/>
      <c r="AM101" s="65"/>
      <c r="AN101" s="53">
        <v>12000000</v>
      </c>
      <c r="AO101" s="48">
        <v>540000000</v>
      </c>
      <c r="AP101" s="47">
        <v>0</v>
      </c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5"/>
      <c r="BC101" s="53"/>
      <c r="BD101" s="38">
        <v>540000000</v>
      </c>
      <c r="BE101" s="65">
        <v>849000000</v>
      </c>
      <c r="BF101" s="65"/>
      <c r="BG101" s="65"/>
      <c r="BH101" s="65"/>
      <c r="BI101" s="65"/>
      <c r="BJ101" s="51">
        <v>1389000000</v>
      </c>
      <c r="BK101" s="47"/>
      <c r="BL101" s="65"/>
      <c r="BM101" s="53"/>
      <c r="BN101" s="72">
        <v>1389000000</v>
      </c>
      <c r="BO101" s="73"/>
      <c r="BP101" s="72">
        <v>1389000000</v>
      </c>
      <c r="BQ101" s="65"/>
      <c r="BR101" s="65"/>
      <c r="BS101" s="51">
        <v>1389000000</v>
      </c>
    </row>
    <row r="102" spans="1:71" x14ac:dyDescent="0.2">
      <c r="A102" s="63" t="s">
        <v>313</v>
      </c>
      <c r="B102" s="63" t="s">
        <v>314</v>
      </c>
      <c r="C102" s="63" t="str">
        <f>VLOOKUP(A102,'[2]S&amp;P 500 Wikipedia'!A:D,3,FALSE)</f>
        <v>Information Technology</v>
      </c>
      <c r="D102" s="63">
        <v>128066</v>
      </c>
      <c r="E102" s="63" t="s">
        <v>16</v>
      </c>
      <c r="F102" s="63">
        <v>2017</v>
      </c>
      <c r="G102" s="63" t="s">
        <v>1292</v>
      </c>
      <c r="H102" s="64">
        <v>43100</v>
      </c>
      <c r="I102" s="64">
        <v>43158</v>
      </c>
      <c r="J102" s="64">
        <v>43158</v>
      </c>
      <c r="K102" s="63">
        <v>593000000</v>
      </c>
      <c r="L102" s="63">
        <v>595000000</v>
      </c>
      <c r="M102" s="63" t="s">
        <v>2128</v>
      </c>
      <c r="N102" s="47">
        <v>14810000000</v>
      </c>
      <c r="O102" s="65"/>
      <c r="P102" s="65"/>
      <c r="Q102" s="53"/>
      <c r="R102" s="47">
        <v>-9152000000</v>
      </c>
      <c r="S102" s="65"/>
      <c r="T102" s="65"/>
      <c r="U102" s="53"/>
      <c r="V102" s="48">
        <v>5658000000</v>
      </c>
      <c r="W102" s="48"/>
      <c r="X102" s="47">
        <v>-3177000000</v>
      </c>
      <c r="Y102" s="65">
        <v>-2769000000</v>
      </c>
      <c r="Z102" s="65"/>
      <c r="AA102" s="65"/>
      <c r="AB102" s="65"/>
      <c r="AC102" s="65">
        <v>-408000000</v>
      </c>
      <c r="AD102" s="65"/>
      <c r="AE102" s="53"/>
      <c r="AF102" s="48">
        <v>2481000000</v>
      </c>
      <c r="AG102" s="48">
        <v>107000000</v>
      </c>
      <c r="AH102" s="47">
        <v>110000000</v>
      </c>
      <c r="AI102" s="65"/>
      <c r="AJ102" s="53"/>
      <c r="AK102" s="38"/>
      <c r="AL102" s="65"/>
      <c r="AM102" s="65"/>
      <c r="AN102" s="53">
        <v>-3000000</v>
      </c>
      <c r="AO102" s="48">
        <v>2588000000</v>
      </c>
      <c r="AP102" s="47">
        <v>67000000</v>
      </c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53"/>
      <c r="BD102" s="38">
        <v>2655000000</v>
      </c>
      <c r="BE102" s="65">
        <v>-1153000000</v>
      </c>
      <c r="BF102" s="65"/>
      <c r="BG102" s="65"/>
      <c r="BH102" s="65"/>
      <c r="BI102" s="65">
        <v>2000000</v>
      </c>
      <c r="BJ102" s="51">
        <v>1504000000</v>
      </c>
      <c r="BK102" s="47"/>
      <c r="BL102" s="65"/>
      <c r="BM102" s="53"/>
      <c r="BN102" s="72">
        <v>1504000000</v>
      </c>
      <c r="BO102" s="73"/>
      <c r="BP102" s="72">
        <v>1504000000</v>
      </c>
      <c r="BQ102" s="65"/>
      <c r="BR102" s="65"/>
      <c r="BS102" s="51">
        <v>1504000000</v>
      </c>
    </row>
    <row r="103" spans="1:71" x14ac:dyDescent="0.2">
      <c r="A103" s="63" t="s">
        <v>301</v>
      </c>
      <c r="B103" s="63" t="s">
        <v>302</v>
      </c>
      <c r="C103" s="63" t="str">
        <f>VLOOKUP(A103,'[2]S&amp;P 500 Wikipedia'!A:D,3,FALSE)</f>
        <v>Information Technology</v>
      </c>
      <c r="D103" s="63">
        <v>131663</v>
      </c>
      <c r="E103" s="63" t="s">
        <v>16</v>
      </c>
      <c r="F103" s="63">
        <v>2017</v>
      </c>
      <c r="G103" s="63" t="s">
        <v>1292</v>
      </c>
      <c r="H103" s="64">
        <v>43100</v>
      </c>
      <c r="I103" s="64">
        <v>43147</v>
      </c>
      <c r="J103" s="64">
        <v>43147</v>
      </c>
      <c r="K103" s="63">
        <v>150779000</v>
      </c>
      <c r="L103" s="63">
        <v>155503000</v>
      </c>
      <c r="M103" s="63" t="s">
        <v>2129</v>
      </c>
      <c r="N103" s="47">
        <v>2824686000</v>
      </c>
      <c r="O103" s="65"/>
      <c r="P103" s="65"/>
      <c r="Q103" s="53"/>
      <c r="R103" s="47">
        <v>-439646000</v>
      </c>
      <c r="S103" s="65"/>
      <c r="T103" s="65"/>
      <c r="U103" s="53"/>
      <c r="V103" s="48">
        <v>2385040000</v>
      </c>
      <c r="W103" s="48"/>
      <c r="X103" s="47">
        <v>-1739130000</v>
      </c>
      <c r="Y103" s="65">
        <v>-1308677000</v>
      </c>
      <c r="Z103" s="65"/>
      <c r="AA103" s="65"/>
      <c r="AB103" s="65">
        <v>-415801000</v>
      </c>
      <c r="AC103" s="65"/>
      <c r="AD103" s="65"/>
      <c r="AE103" s="53">
        <v>-14652000</v>
      </c>
      <c r="AF103" s="48">
        <v>645910000</v>
      </c>
      <c r="AG103" s="48">
        <v>-20651000</v>
      </c>
      <c r="AH103" s="47">
        <v>-23801000</v>
      </c>
      <c r="AI103" s="65"/>
      <c r="AJ103" s="53"/>
      <c r="AK103" s="38"/>
      <c r="AL103" s="65"/>
      <c r="AM103" s="65"/>
      <c r="AN103" s="53">
        <v>3150000</v>
      </c>
      <c r="AO103" s="48">
        <v>625259000</v>
      </c>
      <c r="AP103" s="47">
        <v>-74913000</v>
      </c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53"/>
      <c r="BD103" s="38">
        <v>550346000</v>
      </c>
      <c r="BE103" s="65">
        <v>-528361000</v>
      </c>
      <c r="BF103" s="65"/>
      <c r="BG103" s="65"/>
      <c r="BH103" s="65"/>
      <c r="BI103" s="65"/>
      <c r="BJ103" s="51">
        <v>21985000</v>
      </c>
      <c r="BK103" s="47">
        <v>-42704000</v>
      </c>
      <c r="BL103" s="65">
        <v>-42704000</v>
      </c>
      <c r="BM103" s="53"/>
      <c r="BN103" s="72">
        <v>-20719000</v>
      </c>
      <c r="BO103" s="73"/>
      <c r="BP103" s="72">
        <v>-20719000</v>
      </c>
      <c r="BQ103" s="65"/>
      <c r="BR103" s="65"/>
      <c r="BS103" s="51">
        <v>-20719000</v>
      </c>
    </row>
    <row r="104" spans="1:71" x14ac:dyDescent="0.2">
      <c r="A104" s="63" t="s">
        <v>358</v>
      </c>
      <c r="B104" s="63" t="s">
        <v>359</v>
      </c>
      <c r="C104" s="63" t="str">
        <f>VLOOKUP(A104,'[2]S&amp;P 500 Wikipedia'!A:D,3,FALSE)</f>
        <v>Health Care</v>
      </c>
      <c r="D104" s="63">
        <v>256275</v>
      </c>
      <c r="E104" s="63" t="s">
        <v>16</v>
      </c>
      <c r="F104" s="63">
        <v>2017</v>
      </c>
      <c r="G104" s="63" t="s">
        <v>1292</v>
      </c>
      <c r="H104" s="64">
        <v>43100</v>
      </c>
      <c r="I104" s="64">
        <v>43145</v>
      </c>
      <c r="J104" s="64">
        <v>43524</v>
      </c>
      <c r="K104" s="63">
        <v>1020000000</v>
      </c>
      <c r="L104" s="63">
        <v>1024000000</v>
      </c>
      <c r="M104" s="63" t="s">
        <v>1673</v>
      </c>
      <c r="N104" s="47">
        <v>184786000000</v>
      </c>
      <c r="O104" s="65"/>
      <c r="P104" s="65"/>
      <c r="Q104" s="53"/>
      <c r="R104" s="47">
        <v>-156258000000</v>
      </c>
      <c r="S104" s="65"/>
      <c r="T104" s="65"/>
      <c r="U104" s="53"/>
      <c r="V104" s="48">
        <v>28528000000</v>
      </c>
      <c r="W104" s="48"/>
      <c r="X104" s="47">
        <v>-18990000000</v>
      </c>
      <c r="Y104" s="65"/>
      <c r="Z104" s="65"/>
      <c r="AA104" s="65"/>
      <c r="AB104" s="65"/>
      <c r="AC104" s="65"/>
      <c r="AD104" s="65"/>
      <c r="AE104" s="53">
        <v>-18990000000</v>
      </c>
      <c r="AF104" s="48">
        <v>9538000000</v>
      </c>
      <c r="AG104" s="48">
        <v>-1270000000</v>
      </c>
      <c r="AH104" s="47">
        <v>-1062000000</v>
      </c>
      <c r="AI104" s="65"/>
      <c r="AJ104" s="53"/>
      <c r="AK104" s="38"/>
      <c r="AL104" s="65"/>
      <c r="AM104" s="65"/>
      <c r="AN104" s="53">
        <v>-208000000</v>
      </c>
      <c r="AO104" s="48">
        <v>8268000000</v>
      </c>
      <c r="AP104" s="47">
        <v>0</v>
      </c>
      <c r="AQ104" s="65"/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5"/>
      <c r="BC104" s="53"/>
      <c r="BD104" s="38">
        <v>8268000000</v>
      </c>
      <c r="BE104" s="65">
        <v>-1637000000</v>
      </c>
      <c r="BF104" s="65"/>
      <c r="BG104" s="65"/>
      <c r="BH104" s="65"/>
      <c r="BI104" s="65"/>
      <c r="BJ104" s="51">
        <v>6631000000</v>
      </c>
      <c r="BK104" s="47">
        <v>-8000000</v>
      </c>
      <c r="BL104" s="65">
        <v>-8000000</v>
      </c>
      <c r="BM104" s="53"/>
      <c r="BN104" s="72">
        <v>6623000000</v>
      </c>
      <c r="BO104" s="73">
        <v>-1000000</v>
      </c>
      <c r="BP104" s="72">
        <v>6622000000</v>
      </c>
      <c r="BQ104" s="65"/>
      <c r="BR104" s="65"/>
      <c r="BS104" s="51">
        <v>6622000000</v>
      </c>
    </row>
    <row r="105" spans="1:71" x14ac:dyDescent="0.2">
      <c r="A105" s="63" t="s">
        <v>286</v>
      </c>
      <c r="B105" s="63" t="s">
        <v>287</v>
      </c>
      <c r="C105" s="63" t="str">
        <f>VLOOKUP(A105,'[2]S&amp;P 500 Wikipedia'!A:D,3,FALSE)</f>
        <v>Energy</v>
      </c>
      <c r="D105" s="63">
        <v>248396</v>
      </c>
      <c r="E105" s="63" t="s">
        <v>16</v>
      </c>
      <c r="F105" s="63">
        <v>2017</v>
      </c>
      <c r="G105" s="63" t="s">
        <v>1292</v>
      </c>
      <c r="H105" s="64">
        <v>43100</v>
      </c>
      <c r="I105" s="64">
        <v>43153</v>
      </c>
      <c r="J105" s="64">
        <v>43153</v>
      </c>
      <c r="K105" s="63">
        <v>1883000000</v>
      </c>
      <c r="L105" s="63">
        <v>1898000000</v>
      </c>
      <c r="M105" s="63" t="s">
        <v>2130</v>
      </c>
      <c r="N105" s="47">
        <v>134674000000</v>
      </c>
      <c r="O105" s="65"/>
      <c r="P105" s="65"/>
      <c r="Q105" s="53"/>
      <c r="R105" s="47">
        <v>-95202000000</v>
      </c>
      <c r="S105" s="65"/>
      <c r="T105" s="65"/>
      <c r="U105" s="53"/>
      <c r="V105" s="48">
        <v>39472000000</v>
      </c>
      <c r="W105" s="48"/>
      <c r="X105" s="47">
        <v>-36992000000</v>
      </c>
      <c r="Y105" s="65">
        <v>-4448000000</v>
      </c>
      <c r="Z105" s="65"/>
      <c r="AA105" s="65"/>
      <c r="AB105" s="65"/>
      <c r="AC105" s="65">
        <v>-19349000000</v>
      </c>
      <c r="AD105" s="65"/>
      <c r="AE105" s="53">
        <v>-13195000000</v>
      </c>
      <c r="AF105" s="48">
        <v>2480000000</v>
      </c>
      <c r="AG105" s="48">
        <v>6741000000</v>
      </c>
      <c r="AH105" s="47">
        <v>-307000000</v>
      </c>
      <c r="AI105" s="65"/>
      <c r="AJ105" s="53"/>
      <c r="AK105" s="38"/>
      <c r="AL105" s="65"/>
      <c r="AM105" s="65">
        <v>4438000000</v>
      </c>
      <c r="AN105" s="53">
        <v>2610000000</v>
      </c>
      <c r="AO105" s="48">
        <v>9221000000</v>
      </c>
      <c r="AP105" s="47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5"/>
      <c r="BC105" s="53"/>
      <c r="BD105" s="38">
        <v>9221000000</v>
      </c>
      <c r="BE105" s="65">
        <v>48000000</v>
      </c>
      <c r="BF105" s="65"/>
      <c r="BG105" s="65"/>
      <c r="BH105" s="65"/>
      <c r="BI105" s="65"/>
      <c r="BJ105" s="51">
        <v>9269000000</v>
      </c>
      <c r="BK105" s="47"/>
      <c r="BL105" s="65"/>
      <c r="BM105" s="53"/>
      <c r="BN105" s="72">
        <v>9269000000</v>
      </c>
      <c r="BO105" s="73">
        <v>-74000000</v>
      </c>
      <c r="BP105" s="72">
        <v>9195000000</v>
      </c>
      <c r="BQ105" s="65"/>
      <c r="BR105" s="65"/>
      <c r="BS105" s="51">
        <v>9195000000</v>
      </c>
    </row>
    <row r="106" spans="1:71" x14ac:dyDescent="0.2">
      <c r="A106" s="63" t="s">
        <v>325</v>
      </c>
      <c r="B106" s="63" t="s">
        <v>326</v>
      </c>
      <c r="C106" s="63" t="str">
        <f>VLOOKUP(A106,'[2]S&amp;P 500 Wikipedia'!A:D,3,FALSE)</f>
        <v>Energy</v>
      </c>
      <c r="D106" s="63">
        <v>378119</v>
      </c>
      <c r="E106" s="63" t="s">
        <v>16</v>
      </c>
      <c r="F106" s="63">
        <v>2017</v>
      </c>
      <c r="G106" s="63" t="s">
        <v>1292</v>
      </c>
      <c r="H106" s="64">
        <v>43100</v>
      </c>
      <c r="I106" s="64">
        <v>43152</v>
      </c>
      <c r="J106" s="64">
        <v>43152</v>
      </c>
      <c r="K106" s="63">
        <v>147320000</v>
      </c>
      <c r="L106" s="63">
        <v>147956000</v>
      </c>
      <c r="M106" s="63" t="s">
        <v>2131</v>
      </c>
      <c r="N106" s="47">
        <v>2586000000</v>
      </c>
      <c r="O106" s="65"/>
      <c r="P106" s="65"/>
      <c r="Q106" s="53"/>
      <c r="R106" s="47">
        <v>-408000000</v>
      </c>
      <c r="S106" s="65"/>
      <c r="T106" s="65"/>
      <c r="U106" s="53"/>
      <c r="V106" s="48">
        <v>2178000000</v>
      </c>
      <c r="W106" s="48"/>
      <c r="X106" s="47">
        <v>-1648000000</v>
      </c>
      <c r="Y106" s="65">
        <v>-244000000</v>
      </c>
      <c r="Z106" s="65"/>
      <c r="AA106" s="65"/>
      <c r="AB106" s="65"/>
      <c r="AC106" s="65">
        <v>-1146000000</v>
      </c>
      <c r="AD106" s="65"/>
      <c r="AE106" s="53">
        <v>-258000000</v>
      </c>
      <c r="AF106" s="48">
        <v>530000000</v>
      </c>
      <c r="AG106" s="48">
        <v>-127000000</v>
      </c>
      <c r="AH106" s="47">
        <v>-146000000</v>
      </c>
      <c r="AI106" s="65"/>
      <c r="AJ106" s="53"/>
      <c r="AK106" s="38"/>
      <c r="AL106" s="65"/>
      <c r="AM106" s="65"/>
      <c r="AN106" s="53">
        <v>19000000</v>
      </c>
      <c r="AO106" s="48">
        <v>403000000</v>
      </c>
      <c r="AP106" s="47">
        <v>478000000</v>
      </c>
      <c r="AQ106" s="65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65"/>
      <c r="BC106" s="53"/>
      <c r="BD106" s="38">
        <v>881000000</v>
      </c>
      <c r="BE106" s="65">
        <v>75000000</v>
      </c>
      <c r="BF106" s="65"/>
      <c r="BG106" s="65"/>
      <c r="BH106" s="65"/>
      <c r="BI106" s="65"/>
      <c r="BJ106" s="51">
        <v>956000000</v>
      </c>
      <c r="BK106" s="47"/>
      <c r="BL106" s="65"/>
      <c r="BM106" s="53"/>
      <c r="BN106" s="72">
        <v>956000000</v>
      </c>
      <c r="BO106" s="73"/>
      <c r="BP106" s="72">
        <v>956000000</v>
      </c>
      <c r="BQ106" s="65"/>
      <c r="BR106" s="65"/>
      <c r="BS106" s="51">
        <v>956000000</v>
      </c>
    </row>
    <row r="107" spans="1:71" x14ac:dyDescent="0.2">
      <c r="A107" s="63" t="s">
        <v>397</v>
      </c>
      <c r="B107" s="63" t="s">
        <v>398</v>
      </c>
      <c r="C107" s="63" t="str">
        <f>VLOOKUP(A107,'[2]S&amp;P 500 Wikipedia'!A:D,3,FALSE)</f>
        <v>Utilities</v>
      </c>
      <c r="D107" s="63">
        <v>189087</v>
      </c>
      <c r="E107" s="63" t="s">
        <v>16</v>
      </c>
      <c r="F107" s="63">
        <v>2017</v>
      </c>
      <c r="G107" s="63" t="s">
        <v>1292</v>
      </c>
      <c r="H107" s="64">
        <v>43100</v>
      </c>
      <c r="I107" s="64">
        <v>43158</v>
      </c>
      <c r="J107" s="64">
        <v>43158</v>
      </c>
      <c r="K107" s="63">
        <v>636000000</v>
      </c>
      <c r="L107" s="63">
        <v>636000000</v>
      </c>
      <c r="M107" s="63" t="s">
        <v>2132</v>
      </c>
      <c r="N107" s="47">
        <v>12586000000</v>
      </c>
      <c r="O107" s="65"/>
      <c r="P107" s="65"/>
      <c r="Q107" s="53"/>
      <c r="R107" s="47">
        <v>-3008000000</v>
      </c>
      <c r="S107" s="65"/>
      <c r="T107" s="65"/>
      <c r="U107" s="53"/>
      <c r="V107" s="48">
        <v>9578000000</v>
      </c>
      <c r="W107" s="48"/>
      <c r="X107" s="47">
        <v>-5448000000</v>
      </c>
      <c r="Y107" s="65"/>
      <c r="Z107" s="65"/>
      <c r="AA107" s="65"/>
      <c r="AB107" s="65"/>
      <c r="AC107" s="65">
        <v>-1905000000</v>
      </c>
      <c r="AD107" s="65"/>
      <c r="AE107" s="53">
        <v>-3543000000</v>
      </c>
      <c r="AF107" s="48">
        <v>4130000000</v>
      </c>
      <c r="AG107" s="48">
        <v>-1040000000</v>
      </c>
      <c r="AH107" s="47">
        <v>-1205000000</v>
      </c>
      <c r="AI107" s="65"/>
      <c r="AJ107" s="53"/>
      <c r="AK107" s="38"/>
      <c r="AL107" s="65"/>
      <c r="AM107" s="65"/>
      <c r="AN107" s="53">
        <v>165000000</v>
      </c>
      <c r="AO107" s="48">
        <v>3090000000</v>
      </c>
      <c r="AP107" s="47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53"/>
      <c r="BD107" s="38">
        <v>3090000000</v>
      </c>
      <c r="BE107" s="65">
        <v>30000000</v>
      </c>
      <c r="BF107" s="65"/>
      <c r="BG107" s="65"/>
      <c r="BH107" s="65"/>
      <c r="BI107" s="65"/>
      <c r="BJ107" s="51">
        <v>3120000000</v>
      </c>
      <c r="BK107" s="47"/>
      <c r="BL107" s="65"/>
      <c r="BM107" s="53"/>
      <c r="BN107" s="72">
        <v>3120000000</v>
      </c>
      <c r="BO107" s="73">
        <v>-121000000</v>
      </c>
      <c r="BP107" s="72">
        <v>2999000000</v>
      </c>
      <c r="BQ107" s="65"/>
      <c r="BR107" s="65"/>
      <c r="BS107" s="51">
        <v>2999000000</v>
      </c>
    </row>
    <row r="108" spans="1:71" x14ac:dyDescent="0.2">
      <c r="A108" s="63" t="s">
        <v>373</v>
      </c>
      <c r="B108" s="63" t="s">
        <v>374</v>
      </c>
      <c r="C108" s="63" t="str">
        <f>VLOOKUP(A108,'[2]S&amp;P 500 Wikipedia'!A:D,3,FALSE)</f>
        <v>Industrials</v>
      </c>
      <c r="D108" s="63">
        <v>231789</v>
      </c>
      <c r="E108" s="63" t="s">
        <v>16</v>
      </c>
      <c r="F108" s="63">
        <v>2017</v>
      </c>
      <c r="G108" s="63" t="s">
        <v>1292</v>
      </c>
      <c r="H108" s="64">
        <v>43100</v>
      </c>
      <c r="I108" s="64">
        <v>43154</v>
      </c>
      <c r="J108" s="64">
        <v>43154</v>
      </c>
      <c r="K108" s="63">
        <v>720000000</v>
      </c>
      <c r="L108" s="63">
        <v>723000000</v>
      </c>
      <c r="M108" s="63" t="s">
        <v>2133</v>
      </c>
      <c r="N108" s="47">
        <v>41244000000</v>
      </c>
      <c r="O108" s="65">
        <v>34819000000</v>
      </c>
      <c r="P108" s="65"/>
      <c r="Q108" s="53">
        <v>6425000000</v>
      </c>
      <c r="R108" s="47">
        <v>-27794000000</v>
      </c>
      <c r="S108" s="65"/>
      <c r="T108" s="65"/>
      <c r="U108" s="53"/>
      <c r="V108" s="48">
        <v>13450000000</v>
      </c>
      <c r="W108" s="48"/>
      <c r="X108" s="47">
        <v>-7336000000</v>
      </c>
      <c r="Y108" s="65">
        <v>-1787000000</v>
      </c>
      <c r="Z108" s="65"/>
      <c r="AA108" s="65"/>
      <c r="AB108" s="65"/>
      <c r="AC108" s="65">
        <v>-2235000000</v>
      </c>
      <c r="AD108" s="65"/>
      <c r="AE108" s="53">
        <v>-3314000000</v>
      </c>
      <c r="AF108" s="48">
        <v>6114000000</v>
      </c>
      <c r="AG108" s="48">
        <v>-413000000</v>
      </c>
      <c r="AH108" s="47">
        <v>-396000000</v>
      </c>
      <c r="AI108" s="65"/>
      <c r="AJ108" s="53"/>
      <c r="AK108" s="38"/>
      <c r="AL108" s="65"/>
      <c r="AM108" s="65"/>
      <c r="AN108" s="53">
        <v>-17000000</v>
      </c>
      <c r="AO108" s="48">
        <v>5701000000</v>
      </c>
      <c r="AP108" s="47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53"/>
      <c r="BD108" s="38">
        <v>5701000000</v>
      </c>
      <c r="BE108" s="65">
        <v>-2124000000</v>
      </c>
      <c r="BF108" s="65"/>
      <c r="BG108" s="65"/>
      <c r="BH108" s="65"/>
      <c r="BI108" s="65"/>
      <c r="BJ108" s="51">
        <v>3577000000</v>
      </c>
      <c r="BK108" s="47"/>
      <c r="BL108" s="65"/>
      <c r="BM108" s="53"/>
      <c r="BN108" s="72">
        <v>3577000000</v>
      </c>
      <c r="BO108" s="73"/>
      <c r="BP108" s="72">
        <v>3577000000</v>
      </c>
      <c r="BQ108" s="65"/>
      <c r="BR108" s="65"/>
      <c r="BS108" s="51">
        <v>3577000000</v>
      </c>
    </row>
    <row r="109" spans="1:71" x14ac:dyDescent="0.2">
      <c r="A109" s="63" t="s">
        <v>418</v>
      </c>
      <c r="B109" s="63" t="s">
        <v>419</v>
      </c>
      <c r="C109" s="63" t="str">
        <f>VLOOKUP(A109,'[2]S&amp;P 500 Wikipedia'!A:D,3,FALSE)</f>
        <v>Materials</v>
      </c>
      <c r="D109" s="63">
        <v>546332</v>
      </c>
      <c r="E109" s="63" t="s">
        <v>16</v>
      </c>
      <c r="F109" s="63">
        <v>2017</v>
      </c>
      <c r="G109" s="63" t="s">
        <v>1292</v>
      </c>
      <c r="H109" s="64">
        <v>43100</v>
      </c>
      <c r="I109" s="64">
        <v>43134</v>
      </c>
      <c r="J109" s="64">
        <v>43146</v>
      </c>
      <c r="K109" s="63">
        <v>1579800000</v>
      </c>
      <c r="L109" s="63">
        <v>1598100000</v>
      </c>
      <c r="M109" s="63" t="s">
        <v>2397</v>
      </c>
      <c r="N109" s="47">
        <v>62484000000</v>
      </c>
      <c r="O109" s="65"/>
      <c r="P109" s="65"/>
      <c r="Q109" s="53"/>
      <c r="R109" s="47">
        <v>-50414000000</v>
      </c>
      <c r="S109" s="65"/>
      <c r="T109" s="65"/>
      <c r="U109" s="53"/>
      <c r="V109" s="48">
        <v>12070000000</v>
      </c>
      <c r="W109" s="48"/>
      <c r="X109" s="47">
        <v>-7144000000</v>
      </c>
      <c r="Y109" s="65">
        <v>-4021000000</v>
      </c>
      <c r="Z109" s="65"/>
      <c r="AA109" s="65"/>
      <c r="AB109" s="65">
        <v>-2110000000</v>
      </c>
      <c r="AC109" s="65">
        <v>-1013000000</v>
      </c>
      <c r="AD109" s="65"/>
      <c r="AE109" s="53"/>
      <c r="AF109" s="48">
        <v>4926000000</v>
      </c>
      <c r="AG109" s="48">
        <v>648000000</v>
      </c>
      <c r="AH109" s="47">
        <v>-1082000000</v>
      </c>
      <c r="AI109" s="65"/>
      <c r="AJ109" s="53"/>
      <c r="AK109" s="38"/>
      <c r="AL109" s="65"/>
      <c r="AM109" s="65">
        <v>764000000</v>
      </c>
      <c r="AN109" s="53">
        <v>966000000</v>
      </c>
      <c r="AO109" s="48">
        <v>5574000000</v>
      </c>
      <c r="AP109" s="47">
        <v>-4381000000</v>
      </c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5"/>
      <c r="BC109" s="53"/>
      <c r="BD109" s="38">
        <v>1193000000</v>
      </c>
      <c r="BE109" s="65">
        <v>476000000</v>
      </c>
      <c r="BF109" s="65"/>
      <c r="BG109" s="65"/>
      <c r="BH109" s="65"/>
      <c r="BI109" s="65"/>
      <c r="BJ109" s="51">
        <v>1669000000</v>
      </c>
      <c r="BK109" s="47">
        <v>-77000000</v>
      </c>
      <c r="BL109" s="65">
        <v>-77000000</v>
      </c>
      <c r="BM109" s="53"/>
      <c r="BN109" s="72">
        <v>1592000000</v>
      </c>
      <c r="BO109" s="73">
        <v>-132000000</v>
      </c>
      <c r="BP109" s="72">
        <v>1460000000</v>
      </c>
      <c r="BQ109" s="65">
        <v>0</v>
      </c>
      <c r="BR109" s="65"/>
      <c r="BS109" s="51">
        <v>1460000000</v>
      </c>
    </row>
    <row r="110" spans="1:71" x14ac:dyDescent="0.2">
      <c r="A110" s="63" t="s">
        <v>370</v>
      </c>
      <c r="B110" s="63" t="s">
        <v>371</v>
      </c>
      <c r="C110" s="63" t="str">
        <f>VLOOKUP(A110,'[2]S&amp;P 500 Wikipedia'!A:D,3,FALSE)</f>
        <v>Industrials</v>
      </c>
      <c r="D110" s="63">
        <v>373449</v>
      </c>
      <c r="E110" s="63" t="s">
        <v>16</v>
      </c>
      <c r="F110" s="63">
        <v>2017</v>
      </c>
      <c r="G110" s="63" t="s">
        <v>1292</v>
      </c>
      <c r="H110" s="64">
        <v>43039</v>
      </c>
      <c r="I110" s="64">
        <v>43087</v>
      </c>
      <c r="J110" s="64">
        <v>43087</v>
      </c>
      <c r="K110" s="63">
        <v>319500000</v>
      </c>
      <c r="L110" s="63">
        <v>323300000</v>
      </c>
      <c r="M110" s="63" t="s">
        <v>2134</v>
      </c>
      <c r="N110" s="47">
        <v>29737700000</v>
      </c>
      <c r="O110" s="65"/>
      <c r="P110" s="65"/>
      <c r="Q110" s="53"/>
      <c r="R110" s="47">
        <v>-19933500000</v>
      </c>
      <c r="S110" s="65"/>
      <c r="T110" s="65"/>
      <c r="U110" s="53"/>
      <c r="V110" s="48">
        <v>9804200000</v>
      </c>
      <c r="W110" s="48"/>
      <c r="X110" s="47">
        <v>-5750900000</v>
      </c>
      <c r="Y110" s="65">
        <v>-3066600000</v>
      </c>
      <c r="Z110" s="65"/>
      <c r="AA110" s="65"/>
      <c r="AB110" s="65">
        <v>-1367700000</v>
      </c>
      <c r="AC110" s="65"/>
      <c r="AD110" s="65"/>
      <c r="AE110" s="53">
        <v>-1316600000</v>
      </c>
      <c r="AF110" s="48">
        <v>4053300000</v>
      </c>
      <c r="AG110" s="48">
        <v>-899500000</v>
      </c>
      <c r="AH110" s="47">
        <v>-899500000</v>
      </c>
      <c r="AI110" s="65"/>
      <c r="AJ110" s="53"/>
      <c r="AK110" s="38"/>
      <c r="AL110" s="65"/>
      <c r="AM110" s="65"/>
      <c r="AN110" s="53"/>
      <c r="AO110" s="48">
        <v>3153800000</v>
      </c>
      <c r="AP110" s="47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53"/>
      <c r="BD110" s="38">
        <v>3153800000</v>
      </c>
      <c r="BE110" s="65">
        <v>-971100000</v>
      </c>
      <c r="BF110" s="65"/>
      <c r="BG110" s="65"/>
      <c r="BH110" s="65"/>
      <c r="BI110" s="65">
        <v>-23500000</v>
      </c>
      <c r="BJ110" s="51">
        <v>2159200000</v>
      </c>
      <c r="BK110" s="47"/>
      <c r="BL110" s="65"/>
      <c r="BM110" s="53"/>
      <c r="BN110" s="72">
        <v>2159200000</v>
      </c>
      <c r="BO110" s="73">
        <v>-100000</v>
      </c>
      <c r="BP110" s="72">
        <v>2159100000</v>
      </c>
      <c r="BQ110" s="65"/>
      <c r="BR110" s="65"/>
      <c r="BS110" s="51">
        <v>2159100000</v>
      </c>
    </row>
    <row r="111" spans="1:71" x14ac:dyDescent="0.2">
      <c r="A111" s="63" t="s">
        <v>391</v>
      </c>
      <c r="B111" s="63" t="s">
        <v>392</v>
      </c>
      <c r="C111" s="63" t="str">
        <f>VLOOKUP(A111,'[2]S&amp;P 500 Wikipedia'!A:D,3,FALSE)</f>
        <v>Consumer Discretionary</v>
      </c>
      <c r="D111" s="63">
        <v>80798</v>
      </c>
      <c r="E111" s="63" t="s">
        <v>16</v>
      </c>
      <c r="F111" s="63">
        <v>2017</v>
      </c>
      <c r="G111" s="63" t="s">
        <v>1292</v>
      </c>
      <c r="H111" s="64">
        <v>43159</v>
      </c>
      <c r="I111" s="64">
        <v>43182</v>
      </c>
      <c r="J111" s="64">
        <v>43182</v>
      </c>
      <c r="K111" s="63">
        <v>272751000</v>
      </c>
      <c r="L111" s="63">
        <v>273362000</v>
      </c>
      <c r="M111" s="63" t="s">
        <v>2135</v>
      </c>
      <c r="N111" s="47">
        <v>23470967000</v>
      </c>
      <c r="O111" s="65"/>
      <c r="P111" s="65"/>
      <c r="Q111" s="53"/>
      <c r="R111" s="47">
        <v>-16249608000</v>
      </c>
      <c r="S111" s="65"/>
      <c r="T111" s="65"/>
      <c r="U111" s="53"/>
      <c r="V111" s="48">
        <v>7221359000</v>
      </c>
      <c r="W111" s="48"/>
      <c r="X111" s="47">
        <v>-5213541000</v>
      </c>
      <c r="Y111" s="65">
        <v>-5213541000</v>
      </c>
      <c r="Z111" s="65"/>
      <c r="AA111" s="65"/>
      <c r="AB111" s="65"/>
      <c r="AC111" s="65"/>
      <c r="AD111" s="65"/>
      <c r="AE111" s="53"/>
      <c r="AF111" s="48">
        <v>2007818000</v>
      </c>
      <c r="AG111" s="48">
        <v>-100538000</v>
      </c>
      <c r="AH111" s="47">
        <v>-97036000</v>
      </c>
      <c r="AI111" s="65"/>
      <c r="AJ111" s="53"/>
      <c r="AK111" s="38"/>
      <c r="AL111" s="65"/>
      <c r="AM111" s="65"/>
      <c r="AN111" s="53">
        <v>-3502000</v>
      </c>
      <c r="AO111" s="48">
        <v>1907280000</v>
      </c>
      <c r="AP111" s="47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5"/>
      <c r="BC111" s="53"/>
      <c r="BD111" s="38">
        <v>1907280000</v>
      </c>
      <c r="BE111" s="65">
        <v>-368320000</v>
      </c>
      <c r="BF111" s="65"/>
      <c r="BG111" s="65"/>
      <c r="BH111" s="65"/>
      <c r="BI111" s="65"/>
      <c r="BJ111" s="51">
        <v>1538960000</v>
      </c>
      <c r="BK111" s="47"/>
      <c r="BL111" s="65"/>
      <c r="BM111" s="53"/>
      <c r="BN111" s="72">
        <v>1538960000</v>
      </c>
      <c r="BO111" s="73"/>
      <c r="BP111" s="72">
        <v>1538960000</v>
      </c>
      <c r="BQ111" s="65"/>
      <c r="BR111" s="65"/>
      <c r="BS111" s="51">
        <v>1538960000</v>
      </c>
    </row>
    <row r="112" spans="1:71" x14ac:dyDescent="0.2">
      <c r="A112" s="63" t="s">
        <v>1000</v>
      </c>
      <c r="B112" s="63" t="s">
        <v>1001</v>
      </c>
      <c r="C112" s="63" t="str">
        <f>VLOOKUP(A112,'[2]S&amp;P 500 Wikipedia'!A:D,3,FALSE)</f>
        <v>Health Care</v>
      </c>
      <c r="D112" s="63">
        <v>341807</v>
      </c>
      <c r="E112" s="63" t="s">
        <v>16</v>
      </c>
      <c r="F112" s="63">
        <v>2017</v>
      </c>
      <c r="G112" s="63" t="s">
        <v>1292</v>
      </c>
      <c r="H112" s="64">
        <v>43100</v>
      </c>
      <c r="I112" s="64">
        <v>43154</v>
      </c>
      <c r="J112" s="64">
        <v>43154</v>
      </c>
      <c r="K112" s="63">
        <v>137000000</v>
      </c>
      <c r="L112" s="63">
        <v>140000000</v>
      </c>
      <c r="M112" s="63" t="s">
        <v>2136</v>
      </c>
      <c r="N112" s="47">
        <v>7709000000</v>
      </c>
      <c r="O112" s="65"/>
      <c r="P112" s="65"/>
      <c r="Q112" s="53"/>
      <c r="R112" s="47">
        <v>-4719000000</v>
      </c>
      <c r="S112" s="65"/>
      <c r="T112" s="65"/>
      <c r="U112" s="53"/>
      <c r="V112" s="48">
        <v>2990000000</v>
      </c>
      <c r="W112" s="48"/>
      <c r="X112" s="47">
        <v>-1825000000</v>
      </c>
      <c r="Y112" s="65">
        <v>-1750000000</v>
      </c>
      <c r="Z112" s="65"/>
      <c r="AA112" s="65"/>
      <c r="AB112" s="65"/>
      <c r="AC112" s="65">
        <v>-74000000</v>
      </c>
      <c r="AD112" s="65"/>
      <c r="AE112" s="53">
        <v>-1000000</v>
      </c>
      <c r="AF112" s="48">
        <v>1165000000</v>
      </c>
      <c r="AG112" s="48">
        <v>-135000000</v>
      </c>
      <c r="AH112" s="47">
        <v>-151000000</v>
      </c>
      <c r="AI112" s="65"/>
      <c r="AJ112" s="53"/>
      <c r="AK112" s="38"/>
      <c r="AL112" s="65"/>
      <c r="AM112" s="65"/>
      <c r="AN112" s="53">
        <v>16000000</v>
      </c>
      <c r="AO112" s="48">
        <v>1030000000</v>
      </c>
      <c r="AP112" s="47">
        <v>0</v>
      </c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5"/>
      <c r="BC112" s="53"/>
      <c r="BD112" s="38">
        <v>1030000000</v>
      </c>
      <c r="BE112" s="65">
        <v>-241000000</v>
      </c>
      <c r="BF112" s="65"/>
      <c r="BG112" s="65"/>
      <c r="BH112" s="65"/>
      <c r="BI112" s="65">
        <v>35000000</v>
      </c>
      <c r="BJ112" s="51">
        <v>824000000</v>
      </c>
      <c r="BK112" s="47"/>
      <c r="BL112" s="65"/>
      <c r="BM112" s="53"/>
      <c r="BN112" s="72">
        <v>824000000</v>
      </c>
      <c r="BO112" s="73">
        <v>-52000000</v>
      </c>
      <c r="BP112" s="72">
        <v>772000000</v>
      </c>
      <c r="BQ112" s="65"/>
      <c r="BR112" s="65"/>
      <c r="BS112" s="51">
        <v>772000000</v>
      </c>
    </row>
    <row r="113" spans="1:71" x14ac:dyDescent="0.2">
      <c r="A113" s="63" t="s">
        <v>361</v>
      </c>
      <c r="B113" s="63" t="s">
        <v>362</v>
      </c>
      <c r="C113" s="63" t="str">
        <f>VLOOKUP(A113,'[2]S&amp;P 500 Wikipedia'!A:D,3,FALSE)</f>
        <v>Health Care</v>
      </c>
      <c r="D113" s="63">
        <v>89750</v>
      </c>
      <c r="E113" s="63" t="s">
        <v>16</v>
      </c>
      <c r="F113" s="63">
        <v>2017</v>
      </c>
      <c r="G113" s="63" t="s">
        <v>1292</v>
      </c>
      <c r="H113" s="64">
        <v>43100</v>
      </c>
      <c r="I113" s="64">
        <v>43152</v>
      </c>
      <c r="J113" s="64">
        <v>43152</v>
      </c>
      <c r="K113" s="63">
        <v>695800000</v>
      </c>
      <c r="L113" s="63">
        <v>706100000</v>
      </c>
      <c r="M113" s="63" t="s">
        <v>2137</v>
      </c>
      <c r="N113" s="47">
        <v>18329700000</v>
      </c>
      <c r="O113" s="65"/>
      <c r="P113" s="65"/>
      <c r="Q113" s="53"/>
      <c r="R113" s="47">
        <v>-8137200000</v>
      </c>
      <c r="S113" s="65"/>
      <c r="T113" s="65"/>
      <c r="U113" s="53"/>
      <c r="V113" s="48">
        <v>10192500000</v>
      </c>
      <c r="W113" s="48"/>
      <c r="X113" s="47">
        <v>-7171300000</v>
      </c>
      <c r="Y113" s="65">
        <v>-6042500000</v>
      </c>
      <c r="Z113" s="65"/>
      <c r="AA113" s="65"/>
      <c r="AB113" s="65">
        <v>-1128800000</v>
      </c>
      <c r="AC113" s="65"/>
      <c r="AD113" s="65"/>
      <c r="AE113" s="53"/>
      <c r="AF113" s="48">
        <v>3021200000</v>
      </c>
      <c r="AG113" s="48">
        <v>-82400000</v>
      </c>
      <c r="AH113" s="47">
        <v>-155200000</v>
      </c>
      <c r="AI113" s="65"/>
      <c r="AJ113" s="53"/>
      <c r="AK113" s="38"/>
      <c r="AL113" s="65"/>
      <c r="AM113" s="65"/>
      <c r="AN113" s="53">
        <v>72800000</v>
      </c>
      <c r="AO113" s="48">
        <v>2938800000</v>
      </c>
      <c r="AP113" s="47">
        <v>0</v>
      </c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5"/>
      <c r="BC113" s="53"/>
      <c r="BD113" s="38">
        <v>2938800000</v>
      </c>
      <c r="BE113" s="65">
        <v>-469000000</v>
      </c>
      <c r="BF113" s="65"/>
      <c r="BG113" s="65"/>
      <c r="BH113" s="65"/>
      <c r="BI113" s="65"/>
      <c r="BJ113" s="51">
        <v>2469800000</v>
      </c>
      <c r="BK113" s="47">
        <v>22300000</v>
      </c>
      <c r="BL113" s="65">
        <v>22300000</v>
      </c>
      <c r="BM113" s="53"/>
      <c r="BN113" s="72">
        <v>2492100000</v>
      </c>
      <c r="BO113" s="73"/>
      <c r="BP113" s="72">
        <v>2492100000</v>
      </c>
      <c r="BQ113" s="65"/>
      <c r="BR113" s="65"/>
      <c r="BS113" s="51">
        <v>2492100000</v>
      </c>
    </row>
    <row r="114" spans="1:71" x14ac:dyDescent="0.2">
      <c r="A114" s="63" t="s">
        <v>1138</v>
      </c>
      <c r="B114" s="63" t="s">
        <v>1139</v>
      </c>
      <c r="C114" s="63" t="str">
        <f>VLOOKUP(A114,'[2]S&amp;P 500 Wikipedia'!A:D,3,FALSE)</f>
        <v>Communication Services</v>
      </c>
      <c r="D114" s="63">
        <v>261356</v>
      </c>
      <c r="E114" s="63" t="s">
        <v>16</v>
      </c>
      <c r="F114" s="63">
        <v>2017</v>
      </c>
      <c r="G114" s="63" t="s">
        <v>1292</v>
      </c>
      <c r="H114" s="64">
        <v>43039</v>
      </c>
      <c r="I114" s="64">
        <v>43061</v>
      </c>
      <c r="J114" s="64">
        <v>43061</v>
      </c>
      <c r="K114" s="63">
        <v>1568000000</v>
      </c>
      <c r="L114" s="63">
        <v>1578000000</v>
      </c>
      <c r="M114" s="63" t="s">
        <v>2138</v>
      </c>
      <c r="N114" s="47">
        <v>55137000000</v>
      </c>
      <c r="O114" s="65"/>
      <c r="P114" s="65"/>
      <c r="Q114" s="53"/>
      <c r="R114" s="47">
        <v>-30306000000</v>
      </c>
      <c r="S114" s="65"/>
      <c r="T114" s="65"/>
      <c r="U114" s="53"/>
      <c r="V114" s="48">
        <v>24831000000</v>
      </c>
      <c r="W114" s="48"/>
      <c r="X114" s="47">
        <v>-10958000000</v>
      </c>
      <c r="Y114" s="65">
        <v>-8176000000</v>
      </c>
      <c r="Z114" s="65"/>
      <c r="AA114" s="65"/>
      <c r="AB114" s="65"/>
      <c r="AC114" s="65">
        <v>-2782000000</v>
      </c>
      <c r="AD114" s="65"/>
      <c r="AE114" s="53"/>
      <c r="AF114" s="48">
        <v>13873000000</v>
      </c>
      <c r="AG114" s="48">
        <v>13000000</v>
      </c>
      <c r="AH114" s="47">
        <v>-385000000</v>
      </c>
      <c r="AI114" s="65"/>
      <c r="AJ114" s="53"/>
      <c r="AK114" s="38"/>
      <c r="AL114" s="65"/>
      <c r="AM114" s="65">
        <v>320000000</v>
      </c>
      <c r="AN114" s="53">
        <v>78000000</v>
      </c>
      <c r="AO114" s="48">
        <v>13886000000</v>
      </c>
      <c r="AP114" s="47">
        <v>-98000000</v>
      </c>
      <c r="AQ114" s="65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65"/>
      <c r="BC114" s="53"/>
      <c r="BD114" s="38">
        <v>13788000000</v>
      </c>
      <c r="BE114" s="65">
        <v>-4422000000</v>
      </c>
      <c r="BF114" s="65"/>
      <c r="BG114" s="65"/>
      <c r="BH114" s="65"/>
      <c r="BI114" s="65"/>
      <c r="BJ114" s="51">
        <v>9366000000</v>
      </c>
      <c r="BK114" s="47"/>
      <c r="BL114" s="65"/>
      <c r="BM114" s="53"/>
      <c r="BN114" s="72">
        <v>9366000000</v>
      </c>
      <c r="BO114" s="73">
        <v>-386000000</v>
      </c>
      <c r="BP114" s="72">
        <v>8980000000</v>
      </c>
      <c r="BQ114" s="65"/>
      <c r="BR114" s="65"/>
      <c r="BS114" s="51">
        <v>8980000000</v>
      </c>
    </row>
    <row r="115" spans="1:71" x14ac:dyDescent="0.2">
      <c r="A115" s="63" t="s">
        <v>385</v>
      </c>
      <c r="B115" s="63" t="s">
        <v>386</v>
      </c>
      <c r="C115" s="63" t="str">
        <f>VLOOKUP(A115,'[2]S&amp;P 500 Wikipedia'!A:D,3,FALSE)</f>
        <v>Communication Services</v>
      </c>
      <c r="D115" s="63">
        <v>120376</v>
      </c>
      <c r="E115" s="63" t="s">
        <v>16</v>
      </c>
      <c r="F115" s="63">
        <v>2017</v>
      </c>
      <c r="G115" s="63" t="s">
        <v>1292</v>
      </c>
      <c r="H115" s="64">
        <v>43100</v>
      </c>
      <c r="I115" s="64">
        <v>43159</v>
      </c>
      <c r="J115" s="64">
        <v>43159</v>
      </c>
      <c r="K115" s="63">
        <v>6000000</v>
      </c>
      <c r="L115" s="63">
        <v>6000000</v>
      </c>
      <c r="M115" s="63" t="s">
        <v>2139</v>
      </c>
      <c r="N115" s="47">
        <v>6873000000</v>
      </c>
      <c r="O115" s="65"/>
      <c r="P115" s="65"/>
      <c r="Q115" s="53"/>
      <c r="R115" s="47">
        <v>-2656000000</v>
      </c>
      <c r="S115" s="65"/>
      <c r="T115" s="65"/>
      <c r="U115" s="53"/>
      <c r="V115" s="48">
        <v>4217000000</v>
      </c>
      <c r="W115" s="48"/>
      <c r="X115" s="47">
        <v>-2098000000</v>
      </c>
      <c r="Y115" s="65">
        <v>-1768000000</v>
      </c>
      <c r="Z115" s="65"/>
      <c r="AA115" s="65"/>
      <c r="AB115" s="65"/>
      <c r="AC115" s="65">
        <v>-330000000</v>
      </c>
      <c r="AD115" s="65"/>
      <c r="AE115" s="53"/>
      <c r="AF115" s="48">
        <v>2119000000</v>
      </c>
      <c r="AG115" s="48">
        <v>-585000000</v>
      </c>
      <c r="AH115" s="47">
        <v>-475000000</v>
      </c>
      <c r="AI115" s="65"/>
      <c r="AJ115" s="53"/>
      <c r="AK115" s="38"/>
      <c r="AL115" s="65"/>
      <c r="AM115" s="65"/>
      <c r="AN115" s="53">
        <v>-110000000</v>
      </c>
      <c r="AO115" s="48">
        <v>1534000000</v>
      </c>
      <c r="AP115" s="47">
        <v>-1460000000</v>
      </c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53"/>
      <c r="BD115" s="38">
        <v>74000000</v>
      </c>
      <c r="BE115" s="65">
        <v>-176000000</v>
      </c>
      <c r="BF115" s="65"/>
      <c r="BG115" s="65"/>
      <c r="BH115" s="65"/>
      <c r="BI115" s="65">
        <v>-211000000</v>
      </c>
      <c r="BJ115" s="51">
        <v>-313000000</v>
      </c>
      <c r="BK115" s="47"/>
      <c r="BL115" s="65"/>
      <c r="BM115" s="53"/>
      <c r="BN115" s="72">
        <v>-313000000</v>
      </c>
      <c r="BO115" s="73">
        <v>-24000000</v>
      </c>
      <c r="BP115" s="72">
        <v>-337000000</v>
      </c>
      <c r="BQ115" s="65"/>
      <c r="BR115" s="65"/>
      <c r="BS115" s="51">
        <v>-337000000</v>
      </c>
    </row>
    <row r="116" spans="1:71" x14ac:dyDescent="0.2">
      <c r="A116" s="63" t="s">
        <v>388</v>
      </c>
      <c r="B116" s="63" t="s">
        <v>389</v>
      </c>
      <c r="C116" s="63" t="str">
        <f>VLOOKUP(A116,'[2]S&amp;P 500 Wikipedia'!A:D,3,FALSE)</f>
        <v>Communication Services</v>
      </c>
      <c r="D116" s="63">
        <v>741324</v>
      </c>
      <c r="E116" s="63" t="s">
        <v>16</v>
      </c>
      <c r="F116" s="63">
        <v>2017</v>
      </c>
      <c r="G116" s="63" t="s">
        <v>1292</v>
      </c>
      <c r="H116" s="64">
        <v>43100</v>
      </c>
      <c r="I116" s="64">
        <v>43152</v>
      </c>
      <c r="J116" s="64">
        <v>43152</v>
      </c>
      <c r="K116" s="63">
        <v>466021000</v>
      </c>
      <c r="L116" s="63">
        <v>522596000</v>
      </c>
      <c r="M116" s="63" t="s">
        <v>2140</v>
      </c>
      <c r="N116" s="47">
        <v>14391375000</v>
      </c>
      <c r="O116" s="65">
        <v>14391375000</v>
      </c>
      <c r="P116" s="65"/>
      <c r="Q116" s="53"/>
      <c r="R116" s="47">
        <v>-1204261000</v>
      </c>
      <c r="S116" s="65"/>
      <c r="T116" s="65"/>
      <c r="U116" s="53"/>
      <c r="V116" s="48">
        <v>13187114000</v>
      </c>
      <c r="W116" s="48"/>
      <c r="X116" s="47">
        <v>-11177736000</v>
      </c>
      <c r="Y116" s="65">
        <v>-687054000</v>
      </c>
      <c r="Z116" s="65"/>
      <c r="AA116" s="65"/>
      <c r="AB116" s="65"/>
      <c r="AC116" s="65">
        <v>-817564000</v>
      </c>
      <c r="AD116" s="65"/>
      <c r="AE116" s="53">
        <v>-9673118000</v>
      </c>
      <c r="AF116" s="48">
        <v>2009378000</v>
      </c>
      <c r="AG116" s="48">
        <v>82322000</v>
      </c>
      <c r="AH116" s="47">
        <v>-22166000</v>
      </c>
      <c r="AI116" s="65">
        <v>-63172000</v>
      </c>
      <c r="AJ116" s="53">
        <v>41006000</v>
      </c>
      <c r="AK116" s="38"/>
      <c r="AL116" s="65"/>
      <c r="AM116" s="65"/>
      <c r="AN116" s="53">
        <v>104488000</v>
      </c>
      <c r="AO116" s="48">
        <v>2091700000</v>
      </c>
      <c r="AP116" s="47">
        <v>-441613000</v>
      </c>
      <c r="AQ116" s="65"/>
      <c r="AR116" s="65"/>
      <c r="AS116" s="65"/>
      <c r="AT116" s="65"/>
      <c r="AU116" s="65"/>
      <c r="AV116" s="65"/>
      <c r="AW116" s="65"/>
      <c r="AX116" s="65"/>
      <c r="AY116" s="65"/>
      <c r="AZ116" s="65"/>
      <c r="BA116" s="65"/>
      <c r="BB116" s="65"/>
      <c r="BC116" s="53"/>
      <c r="BD116" s="38">
        <v>1650087000</v>
      </c>
      <c r="BE116" s="65">
        <v>515320000</v>
      </c>
      <c r="BF116" s="65"/>
      <c r="BG116" s="65"/>
      <c r="BH116" s="65"/>
      <c r="BI116" s="65"/>
      <c r="BJ116" s="51">
        <v>2165407000</v>
      </c>
      <c r="BK116" s="47"/>
      <c r="BL116" s="65"/>
      <c r="BM116" s="53"/>
      <c r="BN116" s="72">
        <v>2165407000</v>
      </c>
      <c r="BO116" s="73">
        <v>-66718000</v>
      </c>
      <c r="BP116" s="72">
        <v>2098689000</v>
      </c>
      <c r="BQ116" s="65"/>
      <c r="BR116" s="65"/>
      <c r="BS116" s="51">
        <v>2098689000</v>
      </c>
    </row>
    <row r="117" spans="1:71" x14ac:dyDescent="0.2">
      <c r="A117" s="63" t="s">
        <v>394</v>
      </c>
      <c r="B117" s="63" t="s">
        <v>395</v>
      </c>
      <c r="C117" s="63" t="str">
        <f>VLOOKUP(A117,'[2]S&amp;P 500 Wikipedia'!A:D,3,FALSE)</f>
        <v>Consumer Discretionary</v>
      </c>
      <c r="D117" s="63">
        <v>378128</v>
      </c>
      <c r="E117" s="63" t="s">
        <v>16</v>
      </c>
      <c r="F117" s="63">
        <v>2017</v>
      </c>
      <c r="G117" s="63" t="s">
        <v>1292</v>
      </c>
      <c r="H117" s="64">
        <v>43159</v>
      </c>
      <c r="I117" s="64">
        <v>43175</v>
      </c>
      <c r="J117" s="64">
        <v>43185</v>
      </c>
      <c r="K117" s="63">
        <v>236800000</v>
      </c>
      <c r="L117" s="63">
        <v>237700000</v>
      </c>
      <c r="M117" s="63" t="s">
        <v>2141</v>
      </c>
      <c r="N117" s="47">
        <v>22245500000</v>
      </c>
      <c r="O117" s="65"/>
      <c r="P117" s="65"/>
      <c r="Q117" s="53"/>
      <c r="R117" s="47">
        <v>-15223600000</v>
      </c>
      <c r="S117" s="65"/>
      <c r="T117" s="65"/>
      <c r="U117" s="53"/>
      <c r="V117" s="48">
        <v>7021900000</v>
      </c>
      <c r="W117" s="48"/>
      <c r="X117" s="47">
        <v>-5022800000</v>
      </c>
      <c r="Y117" s="65">
        <v>-5004300000</v>
      </c>
      <c r="Z117" s="65">
        <v>-5004300000</v>
      </c>
      <c r="AA117" s="65"/>
      <c r="AB117" s="65"/>
      <c r="AC117" s="65"/>
      <c r="AD117" s="65">
        <v>-18500000</v>
      </c>
      <c r="AE117" s="53"/>
      <c r="AF117" s="48">
        <v>1999100000</v>
      </c>
      <c r="AG117" s="48">
        <v>-295100000</v>
      </c>
      <c r="AH117" s="47">
        <v>-301800000</v>
      </c>
      <c r="AI117" s="65"/>
      <c r="AJ117" s="53"/>
      <c r="AK117" s="38"/>
      <c r="AL117" s="65"/>
      <c r="AM117" s="65"/>
      <c r="AN117" s="53">
        <v>6700000</v>
      </c>
      <c r="AO117" s="48">
        <v>1704000000</v>
      </c>
      <c r="AP117" s="47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53"/>
      <c r="BD117" s="38">
        <v>1704000000</v>
      </c>
      <c r="BE117" s="65">
        <v>10300000</v>
      </c>
      <c r="BF117" s="65"/>
      <c r="BG117" s="65"/>
      <c r="BH117" s="65"/>
      <c r="BI117" s="65"/>
      <c r="BJ117" s="51">
        <v>1714300000</v>
      </c>
      <c r="BK117" s="47"/>
      <c r="BL117" s="65"/>
      <c r="BM117" s="53"/>
      <c r="BN117" s="72">
        <v>1714300000</v>
      </c>
      <c r="BO117" s="73"/>
      <c r="BP117" s="72">
        <v>1714300000</v>
      </c>
      <c r="BQ117" s="65"/>
      <c r="BR117" s="65"/>
      <c r="BS117" s="51">
        <v>1714300000</v>
      </c>
    </row>
    <row r="118" spans="1:71" x14ac:dyDescent="0.2">
      <c r="A118" s="63" t="s">
        <v>403</v>
      </c>
      <c r="B118" s="63" t="s">
        <v>404</v>
      </c>
      <c r="C118" s="63" t="str">
        <f>VLOOKUP(A118,'[2]S&amp;P 500 Wikipedia'!A:D,3,FALSE)</f>
        <v>Industrials</v>
      </c>
      <c r="D118" s="63">
        <v>336327</v>
      </c>
      <c r="E118" s="63" t="s">
        <v>16</v>
      </c>
      <c r="F118" s="63">
        <v>2017</v>
      </c>
      <c r="G118" s="63" t="s">
        <v>1292</v>
      </c>
      <c r="H118" s="64">
        <v>43100</v>
      </c>
      <c r="I118" s="64">
        <v>43147</v>
      </c>
      <c r="J118" s="64">
        <v>43147</v>
      </c>
      <c r="K118" s="63">
        <v>192738030</v>
      </c>
      <c r="L118" s="63">
        <v>195287072</v>
      </c>
      <c r="M118" s="63" t="s">
        <v>2142</v>
      </c>
      <c r="N118" s="47">
        <v>7830436000</v>
      </c>
      <c r="O118" s="65"/>
      <c r="P118" s="65"/>
      <c r="Q118" s="53"/>
      <c r="R118" s="47">
        <v>-4940059000</v>
      </c>
      <c r="S118" s="65"/>
      <c r="T118" s="65"/>
      <c r="U118" s="53"/>
      <c r="V118" s="48">
        <v>2890377000</v>
      </c>
      <c r="W118" s="48"/>
      <c r="X118" s="47">
        <v>-1975932000</v>
      </c>
      <c r="Y118" s="65">
        <v>-1975932000</v>
      </c>
      <c r="Z118" s="65"/>
      <c r="AA118" s="65"/>
      <c r="AB118" s="65"/>
      <c r="AC118" s="65"/>
      <c r="AD118" s="65"/>
      <c r="AE118" s="53"/>
      <c r="AF118" s="48">
        <v>914445000</v>
      </c>
      <c r="AG118" s="48">
        <v>-143740000</v>
      </c>
      <c r="AH118" s="47">
        <v>-136706000</v>
      </c>
      <c r="AI118" s="65"/>
      <c r="AJ118" s="53"/>
      <c r="AK118" s="38"/>
      <c r="AL118" s="65"/>
      <c r="AM118" s="65"/>
      <c r="AN118" s="53">
        <v>-7034000</v>
      </c>
      <c r="AO118" s="48">
        <v>770705000</v>
      </c>
      <c r="AP118" s="47">
        <v>203138000</v>
      </c>
      <c r="AQ118" s="65"/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65"/>
      <c r="BC118" s="53"/>
      <c r="BD118" s="38">
        <v>973843000</v>
      </c>
      <c r="BE118" s="65">
        <v>-162178000</v>
      </c>
      <c r="BF118" s="65"/>
      <c r="BG118" s="65"/>
      <c r="BH118" s="65"/>
      <c r="BI118" s="65"/>
      <c r="BJ118" s="51">
        <v>811665000</v>
      </c>
      <c r="BK118" s="47">
        <v>0</v>
      </c>
      <c r="BL118" s="65">
        <v>0</v>
      </c>
      <c r="BM118" s="53"/>
      <c r="BN118" s="72">
        <v>811665000</v>
      </c>
      <c r="BO118" s="73"/>
      <c r="BP118" s="72">
        <v>811665000</v>
      </c>
      <c r="BQ118" s="65"/>
      <c r="BR118" s="65"/>
      <c r="BS118" s="51">
        <v>811665000</v>
      </c>
    </row>
    <row r="119" spans="1:71" x14ac:dyDescent="0.2">
      <c r="A119" s="63" t="s">
        <v>406</v>
      </c>
      <c r="B119" s="63" t="s">
        <v>407</v>
      </c>
      <c r="C119" s="63" t="str">
        <f>VLOOKUP(A119,'[2]S&amp;P 500 Wikipedia'!A:D,3,FALSE)</f>
        <v>Materials</v>
      </c>
      <c r="D119" s="63">
        <v>378129</v>
      </c>
      <c r="E119" s="63" t="s">
        <v>16</v>
      </c>
      <c r="F119" s="63">
        <v>2017</v>
      </c>
      <c r="G119" s="63" t="s">
        <v>1292</v>
      </c>
      <c r="H119" s="64">
        <v>43100</v>
      </c>
      <c r="I119" s="64">
        <v>43146</v>
      </c>
      <c r="J119" s="64">
        <v>43146</v>
      </c>
      <c r="K119" s="63">
        <v>744800000</v>
      </c>
      <c r="L119" s="63">
        <v>744800000</v>
      </c>
      <c r="M119" s="63" t="s">
        <v>2143</v>
      </c>
      <c r="N119" s="47">
        <v>55508000000</v>
      </c>
      <c r="O119" s="65"/>
      <c r="P119" s="65"/>
      <c r="Q119" s="53"/>
      <c r="R119" s="47">
        <v>-44308000000</v>
      </c>
      <c r="S119" s="65"/>
      <c r="T119" s="65"/>
      <c r="U119" s="53"/>
      <c r="V119" s="48">
        <v>11200000000</v>
      </c>
      <c r="W119" s="48"/>
      <c r="X119" s="47">
        <v>-5178000000</v>
      </c>
      <c r="Y119" s="65">
        <v>-2917000000</v>
      </c>
      <c r="Z119" s="65"/>
      <c r="AA119" s="65"/>
      <c r="AB119" s="65">
        <v>-1637000000</v>
      </c>
      <c r="AC119" s="65">
        <v>-624000000</v>
      </c>
      <c r="AD119" s="65"/>
      <c r="AE119" s="53"/>
      <c r="AF119" s="48">
        <v>6022000000</v>
      </c>
      <c r="AG119" s="48">
        <v>663000000</v>
      </c>
      <c r="AH119" s="47">
        <v>-976000000</v>
      </c>
      <c r="AI119" s="65"/>
      <c r="AJ119" s="53"/>
      <c r="AK119" s="38"/>
      <c r="AL119" s="65"/>
      <c r="AM119" s="65">
        <v>762000000</v>
      </c>
      <c r="AN119" s="53">
        <v>877000000</v>
      </c>
      <c r="AO119" s="48">
        <v>6685000000</v>
      </c>
      <c r="AP119" s="47">
        <v>-3886000000</v>
      </c>
      <c r="AQ119" s="65"/>
      <c r="AR119" s="65"/>
      <c r="AS119" s="65"/>
      <c r="AT119" s="65"/>
      <c r="AU119" s="65"/>
      <c r="AV119" s="65"/>
      <c r="AW119" s="65"/>
      <c r="AX119" s="65"/>
      <c r="AY119" s="65"/>
      <c r="AZ119" s="65"/>
      <c r="BA119" s="65"/>
      <c r="BB119" s="65"/>
      <c r="BC119" s="53"/>
      <c r="BD119" s="38">
        <v>2799000000</v>
      </c>
      <c r="BE119" s="65">
        <v>-2204000000</v>
      </c>
      <c r="BF119" s="65"/>
      <c r="BG119" s="65"/>
      <c r="BH119" s="65"/>
      <c r="BI119" s="65"/>
      <c r="BJ119" s="51">
        <v>595000000</v>
      </c>
      <c r="BK119" s="47"/>
      <c r="BL119" s="65"/>
      <c r="BM119" s="53"/>
      <c r="BN119" s="72">
        <v>595000000</v>
      </c>
      <c r="BO119" s="73">
        <v>-129000000</v>
      </c>
      <c r="BP119" s="72">
        <v>466000000</v>
      </c>
      <c r="BQ119" s="65">
        <v>0</v>
      </c>
      <c r="BR119" s="65"/>
      <c r="BS119" s="51">
        <v>466000000</v>
      </c>
    </row>
    <row r="120" spans="1:71" x14ac:dyDescent="0.2">
      <c r="A120" s="63" t="s">
        <v>400</v>
      </c>
      <c r="B120" s="63" t="s">
        <v>401</v>
      </c>
      <c r="C120" s="63" t="str">
        <f>VLOOKUP(A120,'[2]S&amp;P 500 Wikipedia'!A:D,3,FALSE)</f>
        <v>Consumer Discretionary</v>
      </c>
      <c r="D120" s="63">
        <v>338660</v>
      </c>
      <c r="E120" s="63" t="s">
        <v>16</v>
      </c>
      <c r="F120" s="63">
        <v>2017</v>
      </c>
      <c r="G120" s="63" t="s">
        <v>1292</v>
      </c>
      <c r="H120" s="64">
        <v>43100</v>
      </c>
      <c r="I120" s="64">
        <v>43151</v>
      </c>
      <c r="J120" s="64">
        <v>43151</v>
      </c>
      <c r="K120" s="63">
        <v>45954659</v>
      </c>
      <c r="L120" s="63">
        <v>47677834</v>
      </c>
      <c r="M120" s="63" t="s">
        <v>2144</v>
      </c>
      <c r="N120" s="47">
        <v>2787979000</v>
      </c>
      <c r="O120" s="65"/>
      <c r="P120" s="65"/>
      <c r="Q120" s="53"/>
      <c r="R120" s="47">
        <v>-1921988000</v>
      </c>
      <c r="S120" s="65"/>
      <c r="T120" s="65"/>
      <c r="U120" s="53"/>
      <c r="V120" s="48">
        <v>865991000</v>
      </c>
      <c r="W120" s="48"/>
      <c r="X120" s="47">
        <v>-344759000</v>
      </c>
      <c r="Y120" s="65">
        <v>-344759000</v>
      </c>
      <c r="Z120" s="65"/>
      <c r="AA120" s="65"/>
      <c r="AB120" s="65"/>
      <c r="AC120" s="65"/>
      <c r="AD120" s="65"/>
      <c r="AE120" s="53"/>
      <c r="AF120" s="48">
        <v>521232000</v>
      </c>
      <c r="AG120" s="48">
        <v>-121079000</v>
      </c>
      <c r="AH120" s="47">
        <v>-121079000</v>
      </c>
      <c r="AI120" s="65"/>
      <c r="AJ120" s="53"/>
      <c r="AK120" s="38"/>
      <c r="AL120" s="65"/>
      <c r="AM120" s="65"/>
      <c r="AN120" s="53"/>
      <c r="AO120" s="48">
        <v>400153000</v>
      </c>
      <c r="AP120" s="47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5"/>
      <c r="BC120" s="53"/>
      <c r="BD120" s="38">
        <v>400153000</v>
      </c>
      <c r="BE120" s="65">
        <v>-122248000</v>
      </c>
      <c r="BF120" s="65"/>
      <c r="BG120" s="65"/>
      <c r="BH120" s="65"/>
      <c r="BI120" s="65"/>
      <c r="BJ120" s="51">
        <v>277905000</v>
      </c>
      <c r="BK120" s="47"/>
      <c r="BL120" s="65"/>
      <c r="BM120" s="53"/>
      <c r="BN120" s="72">
        <v>277905000</v>
      </c>
      <c r="BO120" s="73"/>
      <c r="BP120" s="72">
        <v>277905000</v>
      </c>
      <c r="BQ120" s="65"/>
      <c r="BR120" s="65"/>
      <c r="BS120" s="51">
        <v>277905000</v>
      </c>
    </row>
    <row r="121" spans="1:71" x14ac:dyDescent="0.2">
      <c r="A121" s="63" t="s">
        <v>415</v>
      </c>
      <c r="B121" s="63" t="s">
        <v>416</v>
      </c>
      <c r="C121" s="63" t="str">
        <f>VLOOKUP(A121,'[2]S&amp;P 500 Wikipedia'!A:D,3,FALSE)</f>
        <v>Real Estate</v>
      </c>
      <c r="D121" s="63">
        <v>446513</v>
      </c>
      <c r="E121" s="63" t="s">
        <v>16</v>
      </c>
      <c r="F121" s="63">
        <v>2017</v>
      </c>
      <c r="G121" s="63" t="s">
        <v>1292</v>
      </c>
      <c r="H121" s="64">
        <v>43100</v>
      </c>
      <c r="I121" s="64">
        <v>43147</v>
      </c>
      <c r="J121" s="64">
        <v>43147</v>
      </c>
      <c r="K121" s="63">
        <v>355762000</v>
      </c>
      <c r="L121" s="63">
        <v>362011000</v>
      </c>
      <c r="M121" s="63" t="s">
        <v>2145</v>
      </c>
      <c r="N121" s="47">
        <v>780934000</v>
      </c>
      <c r="O121" s="65">
        <v>780934000</v>
      </c>
      <c r="P121" s="65"/>
      <c r="Q121" s="53"/>
      <c r="R121" s="47">
        <v>-64582000</v>
      </c>
      <c r="S121" s="65">
        <v>-64582000</v>
      </c>
      <c r="T121" s="65"/>
      <c r="U121" s="53"/>
      <c r="V121" s="48">
        <v>716352000</v>
      </c>
      <c r="W121" s="48">
        <v>122913000</v>
      </c>
      <c r="X121" s="47">
        <v>-529480000</v>
      </c>
      <c r="Y121" s="65">
        <v>-144401000</v>
      </c>
      <c r="Z121" s="65"/>
      <c r="AA121" s="65"/>
      <c r="AB121" s="65"/>
      <c r="AC121" s="65">
        <v>-273561000</v>
      </c>
      <c r="AD121" s="65"/>
      <c r="AE121" s="53">
        <v>-111518000</v>
      </c>
      <c r="AF121" s="48">
        <v>309785000</v>
      </c>
      <c r="AG121" s="48">
        <v>11035000</v>
      </c>
      <c r="AH121" s="47">
        <v>-87003000</v>
      </c>
      <c r="AI121" s="65"/>
      <c r="AJ121" s="53"/>
      <c r="AK121" s="38"/>
      <c r="AL121" s="65"/>
      <c r="AM121" s="65">
        <v>63310000</v>
      </c>
      <c r="AN121" s="53">
        <v>34728000</v>
      </c>
      <c r="AO121" s="48">
        <v>320820000</v>
      </c>
      <c r="AP121" s="47">
        <v>-30585000</v>
      </c>
      <c r="AQ121" s="65"/>
      <c r="AR121" s="65"/>
      <c r="AS121" s="65"/>
      <c r="AT121" s="65"/>
      <c r="AU121" s="65"/>
      <c r="AV121" s="65"/>
      <c r="AW121" s="65"/>
      <c r="AX121" s="65"/>
      <c r="AY121" s="65"/>
      <c r="AZ121" s="65"/>
      <c r="BA121" s="65"/>
      <c r="BB121" s="65"/>
      <c r="BC121" s="53"/>
      <c r="BD121" s="38">
        <v>290235000</v>
      </c>
      <c r="BE121" s="65">
        <v>357000</v>
      </c>
      <c r="BF121" s="65"/>
      <c r="BG121" s="65"/>
      <c r="BH121" s="65"/>
      <c r="BI121" s="65"/>
      <c r="BJ121" s="51">
        <v>290592000</v>
      </c>
      <c r="BK121" s="47">
        <v>1363749000</v>
      </c>
      <c r="BL121" s="65">
        <v>-12465000</v>
      </c>
      <c r="BM121" s="53">
        <v>1376214000</v>
      </c>
      <c r="BN121" s="72">
        <v>1654341000</v>
      </c>
      <c r="BO121" s="73">
        <v>-19910000</v>
      </c>
      <c r="BP121" s="72">
        <v>1634431000</v>
      </c>
      <c r="BQ121" s="65"/>
      <c r="BR121" s="65"/>
      <c r="BS121" s="51">
        <v>1634431000</v>
      </c>
    </row>
    <row r="122" spans="1:71" x14ac:dyDescent="0.2">
      <c r="A122" s="63" t="s">
        <v>364</v>
      </c>
      <c r="B122" s="63" t="s">
        <v>365</v>
      </c>
      <c r="C122" s="63" t="str">
        <f>VLOOKUP(A122,'[2]S&amp;P 500 Wikipedia'!A:D,3,FALSE)</f>
        <v>Consumer Discretionary</v>
      </c>
      <c r="D122" s="63">
        <v>108420</v>
      </c>
      <c r="E122" s="63" t="s">
        <v>16</v>
      </c>
      <c r="F122" s="63">
        <v>2018</v>
      </c>
      <c r="G122" s="63" t="s">
        <v>1292</v>
      </c>
      <c r="H122" s="64">
        <v>43251</v>
      </c>
      <c r="I122" s="64">
        <v>43301</v>
      </c>
      <c r="J122" s="64">
        <v>43301</v>
      </c>
      <c r="K122" s="63">
        <v>124000000</v>
      </c>
      <c r="L122" s="63">
        <v>126000000</v>
      </c>
      <c r="M122" s="63" t="s">
        <v>2146</v>
      </c>
      <c r="N122" s="47">
        <v>8080100000</v>
      </c>
      <c r="O122" s="65"/>
      <c r="P122" s="65"/>
      <c r="Q122" s="53"/>
      <c r="R122" s="47">
        <v>-6334700000</v>
      </c>
      <c r="S122" s="65"/>
      <c r="T122" s="65"/>
      <c r="U122" s="53"/>
      <c r="V122" s="48">
        <v>1745400000</v>
      </c>
      <c r="W122" s="48"/>
      <c r="X122" s="47">
        <v>-975200000</v>
      </c>
      <c r="Y122" s="65">
        <v>-662100000</v>
      </c>
      <c r="Z122" s="65">
        <v>-252300000</v>
      </c>
      <c r="AA122" s="65">
        <v>-409800000</v>
      </c>
      <c r="AB122" s="65"/>
      <c r="AC122" s="65">
        <v>-313100000</v>
      </c>
      <c r="AD122" s="65"/>
      <c r="AE122" s="53"/>
      <c r="AF122" s="48">
        <v>770200000</v>
      </c>
      <c r="AG122" s="48">
        <v>-161100000</v>
      </c>
      <c r="AH122" s="47">
        <v>-161100000</v>
      </c>
      <c r="AI122" s="65"/>
      <c r="AJ122" s="53"/>
      <c r="AK122" s="38"/>
      <c r="AL122" s="65"/>
      <c r="AM122" s="65"/>
      <c r="AN122" s="53"/>
      <c r="AO122" s="48">
        <v>609100000</v>
      </c>
      <c r="AP122" s="47">
        <v>-3400000</v>
      </c>
      <c r="AQ122" s="65"/>
      <c r="AR122" s="65"/>
      <c r="AS122" s="65"/>
      <c r="AT122" s="65"/>
      <c r="AU122" s="65"/>
      <c r="AV122" s="65"/>
      <c r="AW122" s="65"/>
      <c r="AX122" s="65"/>
      <c r="AY122" s="65"/>
      <c r="AZ122" s="65"/>
      <c r="BA122" s="65"/>
      <c r="BB122" s="65"/>
      <c r="BC122" s="53"/>
      <c r="BD122" s="38">
        <v>605700000</v>
      </c>
      <c r="BE122" s="65">
        <v>-1900000</v>
      </c>
      <c r="BF122" s="65"/>
      <c r="BG122" s="65"/>
      <c r="BH122" s="65"/>
      <c r="BI122" s="65"/>
      <c r="BJ122" s="51">
        <v>603800000</v>
      </c>
      <c r="BK122" s="47">
        <v>-7800000</v>
      </c>
      <c r="BL122" s="65">
        <v>-7800000</v>
      </c>
      <c r="BM122" s="53"/>
      <c r="BN122" s="72">
        <v>596000000</v>
      </c>
      <c r="BO122" s="73"/>
      <c r="BP122" s="72">
        <v>596000000</v>
      </c>
      <c r="BQ122" s="65"/>
      <c r="BR122" s="65"/>
      <c r="BS122" s="51">
        <v>596000000</v>
      </c>
    </row>
    <row r="123" spans="1:71" x14ac:dyDescent="0.2">
      <c r="A123" s="63" t="s">
        <v>409</v>
      </c>
      <c r="B123" s="63" t="s">
        <v>410</v>
      </c>
      <c r="C123" s="63" t="str">
        <f>VLOOKUP(A123,'[2]S&amp;P 500 Wikipedia'!A:D,3,FALSE)</f>
        <v>Utilities</v>
      </c>
      <c r="D123" s="63">
        <v>378131</v>
      </c>
      <c r="E123" s="63" t="s">
        <v>16</v>
      </c>
      <c r="F123" s="63">
        <v>2017</v>
      </c>
      <c r="G123" s="63" t="s">
        <v>1292</v>
      </c>
      <c r="H123" s="64">
        <v>43100</v>
      </c>
      <c r="I123" s="64">
        <v>43147</v>
      </c>
      <c r="J123" s="64">
        <v>43147</v>
      </c>
      <c r="K123" s="63">
        <v>179000000</v>
      </c>
      <c r="L123" s="63">
        <v>179000000</v>
      </c>
      <c r="M123" s="63" t="s">
        <v>2147</v>
      </c>
      <c r="N123" s="47">
        <v>12607000000</v>
      </c>
      <c r="O123" s="65"/>
      <c r="P123" s="65"/>
      <c r="Q123" s="53"/>
      <c r="R123" s="47">
        <v>-7164000000</v>
      </c>
      <c r="S123" s="65"/>
      <c r="T123" s="65"/>
      <c r="U123" s="53"/>
      <c r="V123" s="48">
        <v>5443000000</v>
      </c>
      <c r="W123" s="48"/>
      <c r="X123" s="47">
        <v>-3756000000</v>
      </c>
      <c r="Y123" s="65">
        <v>-2335000000</v>
      </c>
      <c r="Z123" s="65"/>
      <c r="AA123" s="65"/>
      <c r="AB123" s="65"/>
      <c r="AC123" s="65">
        <v>-1030000000</v>
      </c>
      <c r="AD123" s="65"/>
      <c r="AE123" s="53">
        <v>-391000000</v>
      </c>
      <c r="AF123" s="48">
        <v>1687000000</v>
      </c>
      <c r="AG123" s="48">
        <v>-359000000</v>
      </c>
      <c r="AH123" s="47">
        <v>-524000000</v>
      </c>
      <c r="AI123" s="65"/>
      <c r="AJ123" s="53"/>
      <c r="AK123" s="38"/>
      <c r="AL123" s="65"/>
      <c r="AM123" s="65"/>
      <c r="AN123" s="53">
        <v>165000000</v>
      </c>
      <c r="AO123" s="48">
        <v>1328000000</v>
      </c>
      <c r="AP123" s="47">
        <v>-41000000</v>
      </c>
      <c r="AQ123" s="65"/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5"/>
      <c r="BC123" s="53"/>
      <c r="BD123" s="38">
        <v>1287000000</v>
      </c>
      <c r="BE123" s="65">
        <v>-175000000</v>
      </c>
      <c r="BF123" s="65"/>
      <c r="BG123" s="65"/>
      <c r="BH123" s="65"/>
      <c r="BI123" s="65"/>
      <c r="BJ123" s="51">
        <v>1112000000</v>
      </c>
      <c r="BK123" s="47"/>
      <c r="BL123" s="65"/>
      <c r="BM123" s="53"/>
      <c r="BN123" s="72">
        <v>1112000000</v>
      </c>
      <c r="BO123" s="73">
        <v>22000000</v>
      </c>
      <c r="BP123" s="72">
        <v>1134000000</v>
      </c>
      <c r="BQ123" s="65"/>
      <c r="BR123" s="65"/>
      <c r="BS123" s="51">
        <v>1134000000</v>
      </c>
    </row>
    <row r="124" spans="1:71" x14ac:dyDescent="0.2">
      <c r="A124" s="63" t="s">
        <v>412</v>
      </c>
      <c r="B124" s="63" t="s">
        <v>413</v>
      </c>
      <c r="C124" s="63" t="str">
        <f>VLOOKUP(A124,'[2]S&amp;P 500 Wikipedia'!A:D,3,FALSE)</f>
        <v>Utilities</v>
      </c>
      <c r="D124" s="63">
        <v>191249</v>
      </c>
      <c r="E124" s="63" t="s">
        <v>16</v>
      </c>
      <c r="F124" s="63">
        <v>2017</v>
      </c>
      <c r="G124" s="63" t="s">
        <v>1292</v>
      </c>
      <c r="H124" s="64">
        <v>43100</v>
      </c>
      <c r="I124" s="64">
        <v>43152</v>
      </c>
      <c r="J124" s="64">
        <v>43154</v>
      </c>
      <c r="K124" s="63">
        <v>700000000</v>
      </c>
      <c r="L124" s="63">
        <v>700000000</v>
      </c>
      <c r="M124" s="63" t="s">
        <v>2148</v>
      </c>
      <c r="N124" s="47">
        <v>23565000000</v>
      </c>
      <c r="O124" s="65"/>
      <c r="P124" s="65"/>
      <c r="Q124" s="53"/>
      <c r="R124" s="47">
        <v>-12770000000</v>
      </c>
      <c r="S124" s="65"/>
      <c r="T124" s="65"/>
      <c r="U124" s="53"/>
      <c r="V124" s="48">
        <v>10795000000</v>
      </c>
      <c r="W124" s="48"/>
      <c r="X124" s="47">
        <v>-4760000000</v>
      </c>
      <c r="Y124" s="65"/>
      <c r="Z124" s="65"/>
      <c r="AA124" s="65"/>
      <c r="AB124" s="65"/>
      <c r="AC124" s="65">
        <v>-3527000000</v>
      </c>
      <c r="AD124" s="65"/>
      <c r="AE124" s="53">
        <v>-1233000000</v>
      </c>
      <c r="AF124" s="48">
        <v>6035000000</v>
      </c>
      <c r="AG124" s="48">
        <v>-1515000000</v>
      </c>
      <c r="AH124" s="47">
        <v>-1986000000</v>
      </c>
      <c r="AI124" s="65"/>
      <c r="AJ124" s="53"/>
      <c r="AK124" s="38"/>
      <c r="AL124" s="65"/>
      <c r="AM124" s="65">
        <v>119000000</v>
      </c>
      <c r="AN124" s="53">
        <v>352000000</v>
      </c>
      <c r="AO124" s="48">
        <v>4520000000</v>
      </c>
      <c r="AP124" s="47">
        <v>-254000000</v>
      </c>
      <c r="AQ124" s="65"/>
      <c r="AR124" s="65"/>
      <c r="AS124" s="65"/>
      <c r="AT124" s="65"/>
      <c r="AU124" s="65"/>
      <c r="AV124" s="65"/>
      <c r="AW124" s="65"/>
      <c r="AX124" s="65"/>
      <c r="AY124" s="65"/>
      <c r="AZ124" s="65"/>
      <c r="BA124" s="65"/>
      <c r="BB124" s="65"/>
      <c r="BC124" s="53"/>
      <c r="BD124" s="38">
        <v>4266000000</v>
      </c>
      <c r="BE124" s="65">
        <v>-1196000000</v>
      </c>
      <c r="BF124" s="65"/>
      <c r="BG124" s="65"/>
      <c r="BH124" s="65"/>
      <c r="BI124" s="65"/>
      <c r="BJ124" s="51">
        <v>3070000000</v>
      </c>
      <c r="BK124" s="47">
        <v>-6000000</v>
      </c>
      <c r="BL124" s="65">
        <v>-6000000</v>
      </c>
      <c r="BM124" s="53"/>
      <c r="BN124" s="72">
        <v>3064000000</v>
      </c>
      <c r="BO124" s="73">
        <v>-5000000</v>
      </c>
      <c r="BP124" s="72">
        <v>3059000000</v>
      </c>
      <c r="BQ124" s="65"/>
      <c r="BR124" s="65"/>
      <c r="BS124" s="51">
        <v>3059000000</v>
      </c>
    </row>
    <row r="125" spans="1:71" x14ac:dyDescent="0.2">
      <c r="A125" s="63" t="s">
        <v>367</v>
      </c>
      <c r="B125" s="63" t="s">
        <v>368</v>
      </c>
      <c r="C125" s="63" t="str">
        <f>VLOOKUP(A125,'[2]S&amp;P 500 Wikipedia'!A:D,3,FALSE)</f>
        <v>Health Care</v>
      </c>
      <c r="D125" s="63">
        <v>349826</v>
      </c>
      <c r="E125" s="63" t="s">
        <v>16</v>
      </c>
      <c r="F125" s="63">
        <v>2017</v>
      </c>
      <c r="G125" s="63" t="s">
        <v>1292</v>
      </c>
      <c r="H125" s="64">
        <v>43100</v>
      </c>
      <c r="I125" s="64">
        <v>43154</v>
      </c>
      <c r="J125" s="64">
        <v>43154</v>
      </c>
      <c r="K125" s="63">
        <v>188625559</v>
      </c>
      <c r="L125" s="63">
        <v>191349000</v>
      </c>
      <c r="M125" s="63" t="s">
        <v>2149</v>
      </c>
      <c r="N125" s="47">
        <v>10876634000</v>
      </c>
      <c r="O125" s="65"/>
      <c r="P125" s="65"/>
      <c r="Q125" s="53"/>
      <c r="R125" s="47">
        <v>-7640005000</v>
      </c>
      <c r="S125" s="65"/>
      <c r="T125" s="65"/>
      <c r="U125" s="53"/>
      <c r="V125" s="48">
        <v>3236629000</v>
      </c>
      <c r="W125" s="48"/>
      <c r="X125" s="47">
        <v>-1616904000</v>
      </c>
      <c r="Y125" s="65">
        <v>-1064026000</v>
      </c>
      <c r="Z125" s="65"/>
      <c r="AA125" s="65"/>
      <c r="AB125" s="65"/>
      <c r="AC125" s="65">
        <v>-559911000</v>
      </c>
      <c r="AD125" s="65">
        <v>7033000</v>
      </c>
      <c r="AE125" s="53"/>
      <c r="AF125" s="48">
        <v>1619725000</v>
      </c>
      <c r="AG125" s="48">
        <v>-421609000</v>
      </c>
      <c r="AH125" s="47">
        <v>-430634000</v>
      </c>
      <c r="AI125" s="65"/>
      <c r="AJ125" s="53"/>
      <c r="AK125" s="38"/>
      <c r="AL125" s="65"/>
      <c r="AM125" s="65">
        <v>-8640000</v>
      </c>
      <c r="AN125" s="53">
        <v>17665000</v>
      </c>
      <c r="AO125" s="48">
        <v>1198116000</v>
      </c>
      <c r="AP125" s="47">
        <v>201670000</v>
      </c>
      <c r="AQ125" s="65"/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5"/>
      <c r="BC125" s="53"/>
      <c r="BD125" s="38">
        <v>1399786000</v>
      </c>
      <c r="BE125" s="65">
        <v>-323859000</v>
      </c>
      <c r="BF125" s="65"/>
      <c r="BG125" s="65"/>
      <c r="BH125" s="65"/>
      <c r="BI125" s="65"/>
      <c r="BJ125" s="51">
        <v>1075927000</v>
      </c>
      <c r="BK125" s="47">
        <v>-245372000</v>
      </c>
      <c r="BL125" s="65">
        <v>-245372000</v>
      </c>
      <c r="BM125" s="53"/>
      <c r="BN125" s="72">
        <v>830555000</v>
      </c>
      <c r="BO125" s="73">
        <v>-166937000</v>
      </c>
      <c r="BP125" s="72">
        <v>663618000</v>
      </c>
      <c r="BQ125" s="65"/>
      <c r="BR125" s="65"/>
      <c r="BS125" s="51">
        <v>663618000</v>
      </c>
    </row>
    <row r="126" spans="1:71" x14ac:dyDescent="0.2">
      <c r="A126" s="63" t="s">
        <v>379</v>
      </c>
      <c r="B126" s="63" t="s">
        <v>380</v>
      </c>
      <c r="C126" s="63" t="str">
        <f>VLOOKUP(A126,'[2]S&amp;P 500 Wikipedia'!A:D,3,FALSE)</f>
        <v>Energy</v>
      </c>
      <c r="D126" s="63">
        <v>122079</v>
      </c>
      <c r="E126" s="63" t="s">
        <v>16</v>
      </c>
      <c r="F126" s="63">
        <v>2017</v>
      </c>
      <c r="G126" s="63" t="s">
        <v>1292</v>
      </c>
      <c r="H126" s="64">
        <v>43100</v>
      </c>
      <c r="I126" s="64">
        <v>43152</v>
      </c>
      <c r="J126" s="64">
        <v>43152</v>
      </c>
      <c r="K126" s="63">
        <v>520000000</v>
      </c>
      <c r="L126" s="63">
        <v>523000000</v>
      </c>
      <c r="M126" s="63" t="s">
        <v>2150</v>
      </c>
      <c r="N126" s="47">
        <v>13949000000</v>
      </c>
      <c r="O126" s="65"/>
      <c r="P126" s="65"/>
      <c r="Q126" s="53"/>
      <c r="R126" s="47">
        <v>-1823000000</v>
      </c>
      <c r="S126" s="65"/>
      <c r="T126" s="65"/>
      <c r="U126" s="53"/>
      <c r="V126" s="48">
        <v>12126000000</v>
      </c>
      <c r="W126" s="48"/>
      <c r="X126" s="47">
        <v>-11056000000</v>
      </c>
      <c r="Y126" s="65">
        <v>-8602000000</v>
      </c>
      <c r="Z126" s="65"/>
      <c r="AA126" s="65"/>
      <c r="AB126" s="65">
        <v>-380000000</v>
      </c>
      <c r="AC126" s="65">
        <v>-2074000000</v>
      </c>
      <c r="AD126" s="65"/>
      <c r="AE126" s="53"/>
      <c r="AF126" s="48">
        <v>1070000000</v>
      </c>
      <c r="AG126" s="48">
        <v>-374000000</v>
      </c>
      <c r="AH126" s="47">
        <v>-498000000</v>
      </c>
      <c r="AI126" s="65"/>
      <c r="AJ126" s="53"/>
      <c r="AK126" s="38"/>
      <c r="AL126" s="65"/>
      <c r="AM126" s="65"/>
      <c r="AN126" s="53">
        <v>124000000</v>
      </c>
      <c r="AO126" s="48">
        <v>696000000</v>
      </c>
      <c r="AP126" s="47">
        <v>200000000</v>
      </c>
      <c r="AQ126" s="65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65"/>
      <c r="BC126" s="53"/>
      <c r="BD126" s="38">
        <v>896000000</v>
      </c>
      <c r="BE126" s="65">
        <v>182000000</v>
      </c>
      <c r="BF126" s="65"/>
      <c r="BG126" s="65"/>
      <c r="BH126" s="65"/>
      <c r="BI126" s="65"/>
      <c r="BJ126" s="51">
        <v>1078000000</v>
      </c>
      <c r="BK126" s="47"/>
      <c r="BL126" s="65"/>
      <c r="BM126" s="53"/>
      <c r="BN126" s="72">
        <v>1078000000</v>
      </c>
      <c r="BO126" s="73">
        <v>-180000000</v>
      </c>
      <c r="BP126" s="72">
        <v>898000000</v>
      </c>
      <c r="BQ126" s="65"/>
      <c r="BR126" s="65"/>
      <c r="BS126" s="51">
        <v>898000000</v>
      </c>
    </row>
    <row r="127" spans="1:71" x14ac:dyDescent="0.2">
      <c r="A127" s="63" t="s">
        <v>421</v>
      </c>
      <c r="B127" s="63" t="s">
        <v>422</v>
      </c>
      <c r="C127" s="63" t="str">
        <f>VLOOKUP(A127,'[2]S&amp;P 500 Wikipedia'!A:D,3,FALSE)</f>
        <v>Information Technology</v>
      </c>
      <c r="D127" s="63">
        <v>740485</v>
      </c>
      <c r="E127" s="63" t="s">
        <v>16</v>
      </c>
      <c r="F127" s="63">
        <v>2017</v>
      </c>
      <c r="G127" s="63" t="s">
        <v>1292</v>
      </c>
      <c r="H127" s="64">
        <v>43190</v>
      </c>
      <c r="I127" s="64">
        <v>43249</v>
      </c>
      <c r="J127" s="64">
        <v>43249</v>
      </c>
      <c r="K127" s="63">
        <v>284930000</v>
      </c>
      <c r="L127" s="63">
        <v>289770000</v>
      </c>
      <c r="M127" s="63" t="s">
        <v>2151</v>
      </c>
      <c r="N127" s="47">
        <v>24556000000</v>
      </c>
      <c r="O127" s="65"/>
      <c r="P127" s="65"/>
      <c r="Q127" s="53"/>
      <c r="R127" s="47">
        <v>-17944000000</v>
      </c>
      <c r="S127" s="65"/>
      <c r="T127" s="65"/>
      <c r="U127" s="53"/>
      <c r="V127" s="48">
        <v>6612000000</v>
      </c>
      <c r="W127" s="48"/>
      <c r="X127" s="47">
        <v>-3892000000</v>
      </c>
      <c r="Y127" s="65">
        <v>-2010000000</v>
      </c>
      <c r="Z127" s="65"/>
      <c r="AA127" s="65"/>
      <c r="AB127" s="65"/>
      <c r="AC127" s="65">
        <v>-1964000000</v>
      </c>
      <c r="AD127" s="65"/>
      <c r="AE127" s="53">
        <v>82000000</v>
      </c>
      <c r="AF127" s="48">
        <v>2720000000</v>
      </c>
      <c r="AG127" s="48">
        <v>-246000000</v>
      </c>
      <c r="AH127" s="47">
        <v>-246000000</v>
      </c>
      <c r="AI127" s="65"/>
      <c r="AJ127" s="53"/>
      <c r="AK127" s="38"/>
      <c r="AL127" s="65"/>
      <c r="AM127" s="65"/>
      <c r="AN127" s="53"/>
      <c r="AO127" s="48">
        <v>2474000000</v>
      </c>
      <c r="AP127" s="47">
        <v>-803000000</v>
      </c>
      <c r="AQ127" s="65"/>
      <c r="AR127" s="65"/>
      <c r="AS127" s="65"/>
      <c r="AT127" s="65"/>
      <c r="AU127" s="65"/>
      <c r="AV127" s="65"/>
      <c r="AW127" s="65"/>
      <c r="AX127" s="65"/>
      <c r="AY127" s="65"/>
      <c r="AZ127" s="65"/>
      <c r="BA127" s="65"/>
      <c r="BB127" s="65"/>
      <c r="BC127" s="53"/>
      <c r="BD127" s="38">
        <v>1671000000</v>
      </c>
      <c r="BE127" s="65">
        <v>111000000</v>
      </c>
      <c r="BF127" s="65"/>
      <c r="BG127" s="65"/>
      <c r="BH127" s="65"/>
      <c r="BI127" s="65"/>
      <c r="BJ127" s="51">
        <v>1782000000</v>
      </c>
      <c r="BK127" s="47">
        <v>0</v>
      </c>
      <c r="BL127" s="65">
        <v>0</v>
      </c>
      <c r="BM127" s="53"/>
      <c r="BN127" s="72">
        <v>1782000000</v>
      </c>
      <c r="BO127" s="73">
        <v>-31000000</v>
      </c>
      <c r="BP127" s="72">
        <v>1751000000</v>
      </c>
      <c r="BQ127" s="65"/>
      <c r="BR127" s="65"/>
      <c r="BS127" s="51">
        <v>1751000000</v>
      </c>
    </row>
    <row r="128" spans="1:71" x14ac:dyDescent="0.2">
      <c r="A128" s="63" t="s">
        <v>382</v>
      </c>
      <c r="B128" s="63" t="s">
        <v>383</v>
      </c>
      <c r="C128" s="63" t="str">
        <f>VLOOKUP(A128,'[2]S&amp;P 500 Wikipedia'!A:D,3,FALSE)</f>
        <v>Health Care</v>
      </c>
      <c r="D128" s="63">
        <v>352596</v>
      </c>
      <c r="E128" s="63" t="s">
        <v>16</v>
      </c>
      <c r="F128" s="63">
        <v>2017</v>
      </c>
      <c r="G128" s="63" t="s">
        <v>1292</v>
      </c>
      <c r="H128" s="64">
        <v>43100</v>
      </c>
      <c r="I128" s="64">
        <v>43132</v>
      </c>
      <c r="J128" s="64">
        <v>43158</v>
      </c>
      <c r="K128" s="63">
        <v>86300000</v>
      </c>
      <c r="L128" s="63">
        <v>86300000</v>
      </c>
      <c r="M128" s="63" t="s">
        <v>2152</v>
      </c>
      <c r="N128" s="47">
        <v>718500000</v>
      </c>
      <c r="O128" s="65"/>
      <c r="P128" s="65"/>
      <c r="Q128" s="53"/>
      <c r="R128" s="47">
        <v>-226400000</v>
      </c>
      <c r="S128" s="65"/>
      <c r="T128" s="65"/>
      <c r="U128" s="53"/>
      <c r="V128" s="48">
        <v>492100000</v>
      </c>
      <c r="W128" s="48"/>
      <c r="X128" s="47">
        <v>-534600000</v>
      </c>
      <c r="Y128" s="65">
        <v>-349200000</v>
      </c>
      <c r="Z128" s="65"/>
      <c r="AA128" s="65"/>
      <c r="AB128" s="65">
        <v>-185400000</v>
      </c>
      <c r="AC128" s="65"/>
      <c r="AD128" s="65"/>
      <c r="AE128" s="53"/>
      <c r="AF128" s="48">
        <v>-42500000</v>
      </c>
      <c r="AG128" s="48">
        <v>-6100000</v>
      </c>
      <c r="AH128" s="47">
        <v>-9500000</v>
      </c>
      <c r="AI128" s="65"/>
      <c r="AJ128" s="53"/>
      <c r="AK128" s="38"/>
      <c r="AL128" s="65"/>
      <c r="AM128" s="65"/>
      <c r="AN128" s="53">
        <v>3400000</v>
      </c>
      <c r="AO128" s="48">
        <v>-48600000</v>
      </c>
      <c r="AP128" s="47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5"/>
      <c r="BC128" s="53"/>
      <c r="BD128" s="38">
        <v>-48600000</v>
      </c>
      <c r="BE128" s="65">
        <v>-1600000</v>
      </c>
      <c r="BF128" s="65"/>
      <c r="BG128" s="65"/>
      <c r="BH128" s="65"/>
      <c r="BI128" s="65"/>
      <c r="BJ128" s="51">
        <v>-50200000</v>
      </c>
      <c r="BK128" s="47"/>
      <c r="BL128" s="65"/>
      <c r="BM128" s="53"/>
      <c r="BN128" s="72">
        <v>-50200000</v>
      </c>
      <c r="BO128" s="73"/>
      <c r="BP128" s="72">
        <v>-50200000</v>
      </c>
      <c r="BQ128" s="65"/>
      <c r="BR128" s="65"/>
      <c r="BS128" s="51">
        <v>-50200000</v>
      </c>
    </row>
    <row r="129" spans="1:71" x14ac:dyDescent="0.2">
      <c r="A129" s="63" t="s">
        <v>442</v>
      </c>
      <c r="B129" s="63" t="s">
        <v>443</v>
      </c>
      <c r="C129" s="63" t="str">
        <f>VLOOKUP(A129,'[2]S&amp;P 500 Wikipedia'!A:D,3,FALSE)</f>
        <v>Communication Services</v>
      </c>
      <c r="D129" s="63">
        <v>372651</v>
      </c>
      <c r="E129" s="63" t="s">
        <v>16</v>
      </c>
      <c r="F129" s="63">
        <v>2017</v>
      </c>
      <c r="G129" s="63" t="s">
        <v>1292</v>
      </c>
      <c r="H129" s="64">
        <v>43190</v>
      </c>
      <c r="I129" s="64">
        <v>43243</v>
      </c>
      <c r="J129" s="64">
        <v>43243</v>
      </c>
      <c r="K129" s="63">
        <v>303000000</v>
      </c>
      <c r="L129" s="63">
        <v>314000000</v>
      </c>
      <c r="M129" s="63" t="s">
        <v>2153</v>
      </c>
      <c r="N129" s="47">
        <v>5150000000</v>
      </c>
      <c r="O129" s="65"/>
      <c r="P129" s="65"/>
      <c r="Q129" s="53"/>
      <c r="R129" s="47">
        <v>-1277000000</v>
      </c>
      <c r="S129" s="65"/>
      <c r="T129" s="65"/>
      <c r="U129" s="53"/>
      <c r="V129" s="48">
        <v>3873000000</v>
      </c>
      <c r="W129" s="48"/>
      <c r="X129" s="47">
        <v>-2439000000</v>
      </c>
      <c r="Y129" s="65">
        <v>-1110000000</v>
      </c>
      <c r="Z129" s="65"/>
      <c r="AA129" s="65"/>
      <c r="AB129" s="65">
        <v>-1320000000</v>
      </c>
      <c r="AC129" s="65">
        <v>-9000000</v>
      </c>
      <c r="AD129" s="65"/>
      <c r="AE129" s="53"/>
      <c r="AF129" s="48">
        <v>1434000000</v>
      </c>
      <c r="AG129" s="48">
        <v>15000000</v>
      </c>
      <c r="AH129" s="47"/>
      <c r="AI129" s="65"/>
      <c r="AJ129" s="53"/>
      <c r="AK129" s="38"/>
      <c r="AL129" s="65"/>
      <c r="AM129" s="65"/>
      <c r="AN129" s="53">
        <v>15000000</v>
      </c>
      <c r="AO129" s="48">
        <v>1449000000</v>
      </c>
      <c r="AP129" s="47"/>
      <c r="AQ129" s="65"/>
      <c r="AR129" s="65"/>
      <c r="AS129" s="65"/>
      <c r="AT129" s="65"/>
      <c r="AU129" s="65"/>
      <c r="AV129" s="65"/>
      <c r="AW129" s="65"/>
      <c r="AX129" s="65"/>
      <c r="AY129" s="65"/>
      <c r="AZ129" s="65"/>
      <c r="BA129" s="65"/>
      <c r="BB129" s="65"/>
      <c r="BC129" s="53"/>
      <c r="BD129" s="38">
        <v>1449000000</v>
      </c>
      <c r="BE129" s="65">
        <v>-406000000</v>
      </c>
      <c r="BF129" s="65"/>
      <c r="BG129" s="65"/>
      <c r="BH129" s="65"/>
      <c r="BI129" s="65"/>
      <c r="BJ129" s="51">
        <v>1043000000</v>
      </c>
      <c r="BK129" s="47"/>
      <c r="BL129" s="65"/>
      <c r="BM129" s="53"/>
      <c r="BN129" s="72">
        <v>1043000000</v>
      </c>
      <c r="BO129" s="73"/>
      <c r="BP129" s="72">
        <v>1043000000</v>
      </c>
      <c r="BQ129" s="65"/>
      <c r="BR129" s="65"/>
      <c r="BS129" s="51">
        <v>1043000000</v>
      </c>
    </row>
    <row r="130" spans="1:71" x14ac:dyDescent="0.2">
      <c r="A130" s="63" t="s">
        <v>430</v>
      </c>
      <c r="B130" s="63" t="s">
        <v>431</v>
      </c>
      <c r="C130" s="63" t="str">
        <f>VLOOKUP(A130,'[2]S&amp;P 500 Wikipedia'!A:D,3,FALSE)</f>
        <v>Consumer Discretionary</v>
      </c>
      <c r="D130" s="63">
        <v>104109</v>
      </c>
      <c r="E130" s="63" t="s">
        <v>16</v>
      </c>
      <c r="F130" s="63">
        <v>2017</v>
      </c>
      <c r="G130" s="63" t="s">
        <v>1292</v>
      </c>
      <c r="H130" s="64">
        <v>43100</v>
      </c>
      <c r="I130" s="64">
        <v>43136</v>
      </c>
      <c r="J130" s="64">
        <v>43136</v>
      </c>
      <c r="K130" s="63">
        <v>1064000000</v>
      </c>
      <c r="L130" s="63">
        <v>1064000000</v>
      </c>
      <c r="M130" s="63" t="s">
        <v>2154</v>
      </c>
      <c r="N130" s="47">
        <v>9567000000</v>
      </c>
      <c r="O130" s="65"/>
      <c r="P130" s="65"/>
      <c r="Q130" s="53"/>
      <c r="R130" s="47">
        <v>-2222000000</v>
      </c>
      <c r="S130" s="65"/>
      <c r="T130" s="65"/>
      <c r="U130" s="53"/>
      <c r="V130" s="48">
        <v>7345000000</v>
      </c>
      <c r="W130" s="48"/>
      <c r="X130" s="47">
        <v>-4808000000</v>
      </c>
      <c r="Y130" s="65">
        <v>-3546000000</v>
      </c>
      <c r="Z130" s="65"/>
      <c r="AA130" s="65"/>
      <c r="AB130" s="65">
        <v>-1224000000</v>
      </c>
      <c r="AC130" s="65"/>
      <c r="AD130" s="65"/>
      <c r="AE130" s="53">
        <v>-38000000</v>
      </c>
      <c r="AF130" s="48">
        <v>2537000000</v>
      </c>
      <c r="AG130" s="48">
        <v>11000000</v>
      </c>
      <c r="AH130" s="47">
        <v>11000000</v>
      </c>
      <c r="AI130" s="65"/>
      <c r="AJ130" s="53"/>
      <c r="AK130" s="38"/>
      <c r="AL130" s="65"/>
      <c r="AM130" s="65"/>
      <c r="AN130" s="53"/>
      <c r="AO130" s="48">
        <v>2548000000</v>
      </c>
      <c r="AP130" s="47">
        <v>-272000000</v>
      </c>
      <c r="AQ130" s="65"/>
      <c r="AR130" s="65"/>
      <c r="AS130" s="65"/>
      <c r="AT130" s="65"/>
      <c r="AU130" s="65"/>
      <c r="AV130" s="65"/>
      <c r="AW130" s="65"/>
      <c r="AX130" s="65"/>
      <c r="AY130" s="65"/>
      <c r="AZ130" s="65"/>
      <c r="BA130" s="65"/>
      <c r="BB130" s="65"/>
      <c r="BC130" s="53"/>
      <c r="BD130" s="38">
        <v>2276000000</v>
      </c>
      <c r="BE130" s="65">
        <v>-3288000000</v>
      </c>
      <c r="BF130" s="65"/>
      <c r="BG130" s="65"/>
      <c r="BH130" s="65"/>
      <c r="BI130" s="65"/>
      <c r="BJ130" s="51">
        <v>-1012000000</v>
      </c>
      <c r="BK130" s="47">
        <v>-4000000</v>
      </c>
      <c r="BL130" s="65">
        <v>-4000000</v>
      </c>
      <c r="BM130" s="53"/>
      <c r="BN130" s="72">
        <v>-1016000000</v>
      </c>
      <c r="BO130" s="73"/>
      <c r="BP130" s="72">
        <v>-1016000000</v>
      </c>
      <c r="BQ130" s="65"/>
      <c r="BR130" s="65"/>
      <c r="BS130" s="51">
        <v>-1016000000</v>
      </c>
    </row>
    <row r="131" spans="1:71" x14ac:dyDescent="0.2">
      <c r="A131" s="63" t="s">
        <v>433</v>
      </c>
      <c r="B131" s="63" t="s">
        <v>434</v>
      </c>
      <c r="C131" s="63" t="str">
        <f>VLOOKUP(A131,'[2]S&amp;P 500 Wikipedia'!A:D,3,FALSE)</f>
        <v>Materials</v>
      </c>
      <c r="D131" s="63">
        <v>378133</v>
      </c>
      <c r="E131" s="63" t="s">
        <v>16</v>
      </c>
      <c r="F131" s="63">
        <v>2017</v>
      </c>
      <c r="G131" s="63" t="s">
        <v>1292</v>
      </c>
      <c r="H131" s="64">
        <v>43100</v>
      </c>
      <c r="I131" s="64">
        <v>43154</v>
      </c>
      <c r="J131" s="64">
        <v>43154</v>
      </c>
      <c r="K131" s="63">
        <v>289600000</v>
      </c>
      <c r="L131" s="63">
        <v>294000000</v>
      </c>
      <c r="M131" s="63" t="s">
        <v>2155</v>
      </c>
      <c r="N131" s="47">
        <v>13838300000</v>
      </c>
      <c r="O131" s="65"/>
      <c r="P131" s="65"/>
      <c r="Q131" s="53"/>
      <c r="R131" s="47">
        <v>-7405100000</v>
      </c>
      <c r="S131" s="65"/>
      <c r="T131" s="65"/>
      <c r="U131" s="53"/>
      <c r="V131" s="48">
        <v>6433200000</v>
      </c>
      <c r="W131" s="48"/>
      <c r="X131" s="47">
        <v>-4417100000</v>
      </c>
      <c r="Y131" s="65">
        <v>-4417100000</v>
      </c>
      <c r="Z131" s="65"/>
      <c r="AA131" s="65"/>
      <c r="AB131" s="65"/>
      <c r="AC131" s="65"/>
      <c r="AD131" s="65"/>
      <c r="AE131" s="53"/>
      <c r="AF131" s="48">
        <v>2016100000</v>
      </c>
      <c r="AG131" s="48">
        <v>-251300000</v>
      </c>
      <c r="AH131" s="47">
        <v>-255000000</v>
      </c>
      <c r="AI131" s="65"/>
      <c r="AJ131" s="53"/>
      <c r="AK131" s="38"/>
      <c r="AL131" s="65"/>
      <c r="AM131" s="65"/>
      <c r="AN131" s="53">
        <v>3700000</v>
      </c>
      <c r="AO131" s="48">
        <v>1764800000</v>
      </c>
      <c r="AP131" s="47"/>
      <c r="AQ131" s="65"/>
      <c r="AR131" s="65"/>
      <c r="AS131" s="65"/>
      <c r="AT131" s="65"/>
      <c r="AU131" s="65"/>
      <c r="AV131" s="65"/>
      <c r="AW131" s="65"/>
      <c r="AX131" s="65"/>
      <c r="AY131" s="65"/>
      <c r="AZ131" s="65"/>
      <c r="BA131" s="65"/>
      <c r="BB131" s="65"/>
      <c r="BC131" s="53"/>
      <c r="BD131" s="38">
        <v>1764800000</v>
      </c>
      <c r="BE131" s="65">
        <v>-242400000</v>
      </c>
      <c r="BF131" s="65"/>
      <c r="BG131" s="65"/>
      <c r="BH131" s="65"/>
      <c r="BI131" s="65"/>
      <c r="BJ131" s="51">
        <v>1522400000</v>
      </c>
      <c r="BK131" s="47"/>
      <c r="BL131" s="65"/>
      <c r="BM131" s="53"/>
      <c r="BN131" s="72">
        <v>1522400000</v>
      </c>
      <c r="BO131" s="73">
        <v>-14000000</v>
      </c>
      <c r="BP131" s="72">
        <v>1508400000</v>
      </c>
      <c r="BQ131" s="65"/>
      <c r="BR131" s="65"/>
      <c r="BS131" s="51">
        <v>1508400000</v>
      </c>
    </row>
    <row r="132" spans="1:71" x14ac:dyDescent="0.2">
      <c r="A132" s="63" t="s">
        <v>331</v>
      </c>
      <c r="B132" s="63" t="s">
        <v>332</v>
      </c>
      <c r="C132" s="63" t="str">
        <f>VLOOKUP(A132,'[2]S&amp;P 500 Wikipedia'!A:D,3,FALSE)</f>
        <v>Utilities</v>
      </c>
      <c r="D132" s="63">
        <v>378121</v>
      </c>
      <c r="E132" s="63" t="s">
        <v>16</v>
      </c>
      <c r="F132" s="63">
        <v>2017</v>
      </c>
      <c r="G132" s="63" t="s">
        <v>1292</v>
      </c>
      <c r="H132" s="64">
        <v>43100</v>
      </c>
      <c r="I132" s="64">
        <v>43146</v>
      </c>
      <c r="J132" s="64">
        <v>43146</v>
      </c>
      <c r="K132" s="63">
        <v>307100000</v>
      </c>
      <c r="L132" s="63">
        <v>308800000</v>
      </c>
      <c r="M132" s="63" t="s">
        <v>2156</v>
      </c>
      <c r="N132" s="47">
        <v>12033000000</v>
      </c>
      <c r="O132" s="65"/>
      <c r="P132" s="65"/>
      <c r="Q132" s="53"/>
      <c r="R132" s="47">
        <v>-2625000000</v>
      </c>
      <c r="S132" s="65"/>
      <c r="T132" s="65"/>
      <c r="U132" s="53"/>
      <c r="V132" s="48">
        <v>9408000000</v>
      </c>
      <c r="W132" s="48"/>
      <c r="X132" s="47">
        <v>-6799000000</v>
      </c>
      <c r="Y132" s="65"/>
      <c r="Z132" s="65"/>
      <c r="AA132" s="65"/>
      <c r="AB132" s="65"/>
      <c r="AC132" s="65">
        <v>-1341000000</v>
      </c>
      <c r="AD132" s="65"/>
      <c r="AE132" s="53">
        <v>-5458000000</v>
      </c>
      <c r="AF132" s="48">
        <v>2609000000</v>
      </c>
      <c r="AG132" s="48">
        <v>-660000000</v>
      </c>
      <c r="AH132" s="47">
        <v>-729000000</v>
      </c>
      <c r="AI132" s="65"/>
      <c r="AJ132" s="53"/>
      <c r="AK132" s="38"/>
      <c r="AL132" s="65"/>
      <c r="AM132" s="65"/>
      <c r="AN132" s="53">
        <v>69000000</v>
      </c>
      <c r="AO132" s="48">
        <v>1949000000</v>
      </c>
      <c r="AP132" s="47">
        <v>48000000</v>
      </c>
      <c r="AQ132" s="65"/>
      <c r="AR132" s="65"/>
      <c r="AS132" s="65"/>
      <c r="AT132" s="65"/>
      <c r="AU132" s="65"/>
      <c r="AV132" s="65"/>
      <c r="AW132" s="65"/>
      <c r="AX132" s="65"/>
      <c r="AY132" s="65"/>
      <c r="AZ132" s="65"/>
      <c r="BA132" s="65"/>
      <c r="BB132" s="65"/>
      <c r="BC132" s="53"/>
      <c r="BD132" s="38">
        <v>1997000000</v>
      </c>
      <c r="BE132" s="65">
        <v>-472000000</v>
      </c>
      <c r="BF132" s="65"/>
      <c r="BG132" s="65"/>
      <c r="BH132" s="65"/>
      <c r="BI132" s="65"/>
      <c r="BJ132" s="51">
        <v>1525000000</v>
      </c>
      <c r="BK132" s="47"/>
      <c r="BL132" s="65"/>
      <c r="BM132" s="53"/>
      <c r="BN132" s="72">
        <v>1525000000</v>
      </c>
      <c r="BO132" s="73"/>
      <c r="BP132" s="72">
        <v>1525000000</v>
      </c>
      <c r="BQ132" s="65"/>
      <c r="BR132" s="65"/>
      <c r="BS132" s="51">
        <v>1525000000</v>
      </c>
    </row>
    <row r="133" spans="1:71" x14ac:dyDescent="0.2">
      <c r="A133" s="63" t="s">
        <v>454</v>
      </c>
      <c r="B133" s="63" t="s">
        <v>455</v>
      </c>
      <c r="C133" s="63" t="str">
        <f>VLOOKUP(A133,'[2]S&amp;P 500 Wikipedia'!A:D,3,FALSE)</f>
        <v>Industrials</v>
      </c>
      <c r="D133" s="63">
        <v>378137</v>
      </c>
      <c r="E133" s="63" t="s">
        <v>16</v>
      </c>
      <c r="F133" s="63">
        <v>2017</v>
      </c>
      <c r="G133" s="63" t="s">
        <v>1292</v>
      </c>
      <c r="H133" s="64">
        <v>43100</v>
      </c>
      <c r="I133" s="64">
        <v>43160</v>
      </c>
      <c r="J133" s="64">
        <v>43160</v>
      </c>
      <c r="K133" s="63">
        <v>120100000</v>
      </c>
      <c r="L133" s="63">
        <v>121500000</v>
      </c>
      <c r="M133" s="63" t="s">
        <v>2157</v>
      </c>
      <c r="N133" s="47">
        <v>3362200000</v>
      </c>
      <c r="O133" s="65"/>
      <c r="P133" s="65"/>
      <c r="Q133" s="53"/>
      <c r="R133" s="47">
        <v>-1210700000</v>
      </c>
      <c r="S133" s="65"/>
      <c r="T133" s="65"/>
      <c r="U133" s="53"/>
      <c r="V133" s="48">
        <v>2151500000</v>
      </c>
      <c r="W133" s="48"/>
      <c r="X133" s="47">
        <v>-1326900000</v>
      </c>
      <c r="Y133" s="65">
        <v>-1039100000</v>
      </c>
      <c r="Z133" s="65"/>
      <c r="AA133" s="65"/>
      <c r="AB133" s="65"/>
      <c r="AC133" s="65">
        <v>-287800000</v>
      </c>
      <c r="AD133" s="65"/>
      <c r="AE133" s="53"/>
      <c r="AF133" s="48">
        <v>824600000</v>
      </c>
      <c r="AG133" s="48">
        <v>-78000000</v>
      </c>
      <c r="AH133" s="47">
        <v>-92800000</v>
      </c>
      <c r="AI133" s="65"/>
      <c r="AJ133" s="53"/>
      <c r="AK133" s="38"/>
      <c r="AL133" s="65"/>
      <c r="AM133" s="65"/>
      <c r="AN133" s="53">
        <v>14800000</v>
      </c>
      <c r="AO133" s="48">
        <v>746600000</v>
      </c>
      <c r="AP133" s="47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53"/>
      <c r="BD133" s="38">
        <v>746600000</v>
      </c>
      <c r="BE133" s="65">
        <v>-148600000</v>
      </c>
      <c r="BF133" s="65"/>
      <c r="BG133" s="65"/>
      <c r="BH133" s="65"/>
      <c r="BI133" s="65"/>
      <c r="BJ133" s="51">
        <v>598000000</v>
      </c>
      <c r="BK133" s="47"/>
      <c r="BL133" s="65"/>
      <c r="BM133" s="53"/>
      <c r="BN133" s="72">
        <v>598000000</v>
      </c>
      <c r="BO133" s="73">
        <v>-10700000</v>
      </c>
      <c r="BP133" s="72">
        <v>587300000</v>
      </c>
      <c r="BQ133" s="65"/>
      <c r="BR133" s="65"/>
      <c r="BS133" s="51">
        <v>587300000</v>
      </c>
    </row>
    <row r="134" spans="1:71" x14ac:dyDescent="0.2">
      <c r="A134" s="63" t="s">
        <v>436</v>
      </c>
      <c r="B134" s="63" t="s">
        <v>437</v>
      </c>
      <c r="C134" s="63" t="str">
        <f>VLOOKUP(A134,'[2]S&amp;P 500 Wikipedia'!A:D,3,FALSE)</f>
        <v>Utilities</v>
      </c>
      <c r="D134" s="63">
        <v>378134</v>
      </c>
      <c r="E134" s="63" t="s">
        <v>16</v>
      </c>
      <c r="F134" s="63">
        <v>2017</v>
      </c>
      <c r="G134" s="63" t="s">
        <v>1292</v>
      </c>
      <c r="H134" s="64">
        <v>43100</v>
      </c>
      <c r="I134" s="64">
        <v>43153</v>
      </c>
      <c r="J134" s="64">
        <v>43153</v>
      </c>
      <c r="K134" s="63">
        <v>326000000</v>
      </c>
      <c r="L134" s="63">
        <v>328000000</v>
      </c>
      <c r="M134" s="63" t="s">
        <v>2158</v>
      </c>
      <c r="N134" s="47">
        <v>12320000000</v>
      </c>
      <c r="O134" s="65"/>
      <c r="P134" s="65"/>
      <c r="Q134" s="53"/>
      <c r="R134" s="47">
        <v>-4873000000</v>
      </c>
      <c r="S134" s="65"/>
      <c r="T134" s="65"/>
      <c r="U134" s="53"/>
      <c r="V134" s="48">
        <v>7447000000</v>
      </c>
      <c r="W134" s="48"/>
      <c r="X134" s="47">
        <v>-5225000000</v>
      </c>
      <c r="Y134" s="65"/>
      <c r="Z134" s="65"/>
      <c r="AA134" s="65"/>
      <c r="AB134" s="65"/>
      <c r="AC134" s="65">
        <v>-2041000000</v>
      </c>
      <c r="AD134" s="65"/>
      <c r="AE134" s="53">
        <v>-3184000000</v>
      </c>
      <c r="AF134" s="48">
        <v>2222000000</v>
      </c>
      <c r="AG134" s="48">
        <v>-544000000</v>
      </c>
      <c r="AH134" s="47">
        <v>-639000000</v>
      </c>
      <c r="AI134" s="65"/>
      <c r="AJ134" s="53"/>
      <c r="AK134" s="38"/>
      <c r="AL134" s="65"/>
      <c r="AM134" s="65"/>
      <c r="AN134" s="53">
        <v>95000000</v>
      </c>
      <c r="AO134" s="48">
        <v>1678000000</v>
      </c>
      <c r="AP134" s="47">
        <v>-729000000</v>
      </c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5"/>
      <c r="BC134" s="53"/>
      <c r="BD134" s="38">
        <v>949000000</v>
      </c>
      <c r="BE134" s="65">
        <v>-281000000</v>
      </c>
      <c r="BF134" s="65"/>
      <c r="BG134" s="65"/>
      <c r="BH134" s="65"/>
      <c r="BI134" s="65"/>
      <c r="BJ134" s="51">
        <v>668000000</v>
      </c>
      <c r="BK134" s="47"/>
      <c r="BL134" s="65"/>
      <c r="BM134" s="53"/>
      <c r="BN134" s="72">
        <v>668000000</v>
      </c>
      <c r="BO134" s="73">
        <v>21000000</v>
      </c>
      <c r="BP134" s="72">
        <v>689000000</v>
      </c>
      <c r="BQ134" s="65">
        <v>-124000000</v>
      </c>
      <c r="BR134" s="65"/>
      <c r="BS134" s="51">
        <v>565000000</v>
      </c>
    </row>
    <row r="135" spans="1:71" x14ac:dyDescent="0.2">
      <c r="A135" s="63" t="s">
        <v>466</v>
      </c>
      <c r="B135" s="63" t="s">
        <v>467</v>
      </c>
      <c r="C135" s="63" t="str">
        <f>VLOOKUP(A135,'[2]S&amp;P 500 Wikipedia'!A:D,3,FALSE)</f>
        <v>Consumer Staples</v>
      </c>
      <c r="D135" s="63">
        <v>172930</v>
      </c>
      <c r="E135" s="63" t="s">
        <v>16</v>
      </c>
      <c r="F135" s="63">
        <v>2018</v>
      </c>
      <c r="G135" s="63" t="s">
        <v>1292</v>
      </c>
      <c r="H135" s="64">
        <v>43281</v>
      </c>
      <c r="I135" s="64">
        <v>43336</v>
      </c>
      <c r="J135" s="64">
        <v>43336</v>
      </c>
      <c r="K135" s="63">
        <v>368000000</v>
      </c>
      <c r="L135" s="63">
        <v>375700000</v>
      </c>
      <c r="M135" s="63" t="s">
        <v>2159</v>
      </c>
      <c r="N135" s="47">
        <v>13683000000</v>
      </c>
      <c r="O135" s="65"/>
      <c r="P135" s="65"/>
      <c r="Q135" s="53"/>
      <c r="R135" s="47">
        <v>-2844000000</v>
      </c>
      <c r="S135" s="65"/>
      <c r="T135" s="65"/>
      <c r="U135" s="53"/>
      <c r="V135" s="48">
        <v>10839000000</v>
      </c>
      <c r="W135" s="48"/>
      <c r="X135" s="47">
        <v>-8556000000</v>
      </c>
      <c r="Y135" s="65">
        <v>-8556000000</v>
      </c>
      <c r="Z135" s="65"/>
      <c r="AA135" s="65"/>
      <c r="AB135" s="65"/>
      <c r="AC135" s="65"/>
      <c r="AD135" s="65"/>
      <c r="AE135" s="53"/>
      <c r="AF135" s="48">
        <v>2283000000</v>
      </c>
      <c r="AG135" s="48">
        <v>-128000000</v>
      </c>
      <c r="AH135" s="47">
        <v>-128000000</v>
      </c>
      <c r="AI135" s="65"/>
      <c r="AJ135" s="53"/>
      <c r="AK135" s="38"/>
      <c r="AL135" s="65"/>
      <c r="AM135" s="65"/>
      <c r="AN135" s="53"/>
      <c r="AO135" s="48">
        <v>2155000000</v>
      </c>
      <c r="AP135" s="47">
        <v>-175000000</v>
      </c>
      <c r="AQ135" s="65"/>
      <c r="AR135" s="65"/>
      <c r="AS135" s="65"/>
      <c r="AT135" s="65"/>
      <c r="AU135" s="65"/>
      <c r="AV135" s="65"/>
      <c r="AW135" s="65"/>
      <c r="AX135" s="65"/>
      <c r="AY135" s="65"/>
      <c r="AZ135" s="65"/>
      <c r="BA135" s="65"/>
      <c r="BB135" s="65"/>
      <c r="BC135" s="53"/>
      <c r="BD135" s="38">
        <v>1980000000</v>
      </c>
      <c r="BE135" s="65">
        <v>-863000000</v>
      </c>
      <c r="BF135" s="65"/>
      <c r="BG135" s="65"/>
      <c r="BH135" s="65"/>
      <c r="BI135" s="65"/>
      <c r="BJ135" s="51">
        <v>1117000000</v>
      </c>
      <c r="BK135" s="47"/>
      <c r="BL135" s="65"/>
      <c r="BM135" s="53"/>
      <c r="BN135" s="72">
        <v>1117000000</v>
      </c>
      <c r="BO135" s="73">
        <v>-9000000</v>
      </c>
      <c r="BP135" s="72">
        <v>1108000000</v>
      </c>
      <c r="BQ135" s="65"/>
      <c r="BR135" s="65"/>
      <c r="BS135" s="51">
        <v>1108000000</v>
      </c>
    </row>
    <row r="136" spans="1:71" x14ac:dyDescent="0.2">
      <c r="A136" s="63" t="s">
        <v>424</v>
      </c>
      <c r="B136" s="63" t="s">
        <v>425</v>
      </c>
      <c r="C136" s="63" t="str">
        <f>VLOOKUP(A136,'[2]S&amp;P 500 Wikipedia'!A:D,3,FALSE)</f>
        <v>Materials</v>
      </c>
      <c r="D136" s="63">
        <v>122948</v>
      </c>
      <c r="E136" s="63" t="s">
        <v>16</v>
      </c>
      <c r="F136" s="63">
        <v>2017</v>
      </c>
      <c r="G136" s="63" t="s">
        <v>1292</v>
      </c>
      <c r="H136" s="64">
        <v>43100</v>
      </c>
      <c r="I136" s="64">
        <v>43160</v>
      </c>
      <c r="J136" s="64">
        <v>43160</v>
      </c>
      <c r="K136" s="63">
        <v>144800000</v>
      </c>
      <c r="L136" s="63">
        <v>146100000</v>
      </c>
      <c r="M136" s="63" t="s">
        <v>2160</v>
      </c>
      <c r="N136" s="47">
        <v>9549000000</v>
      </c>
      <c r="O136" s="65"/>
      <c r="P136" s="65"/>
      <c r="Q136" s="53"/>
      <c r="R136" s="47">
        <v>-7095000000</v>
      </c>
      <c r="S136" s="65"/>
      <c r="T136" s="65"/>
      <c r="U136" s="53"/>
      <c r="V136" s="48">
        <v>2454000000</v>
      </c>
      <c r="W136" s="48"/>
      <c r="X136" s="47">
        <v>-914000000</v>
      </c>
      <c r="Y136" s="65">
        <v>-699000000</v>
      </c>
      <c r="Z136" s="65"/>
      <c r="AA136" s="65"/>
      <c r="AB136" s="65">
        <v>-215000000</v>
      </c>
      <c r="AC136" s="65"/>
      <c r="AD136" s="65"/>
      <c r="AE136" s="53"/>
      <c r="AF136" s="48">
        <v>1540000000</v>
      </c>
      <c r="AG136" s="48">
        <v>-243000000</v>
      </c>
      <c r="AH136" s="47">
        <v>-241000000</v>
      </c>
      <c r="AI136" s="65"/>
      <c r="AJ136" s="53"/>
      <c r="AK136" s="38"/>
      <c r="AL136" s="65"/>
      <c r="AM136" s="65"/>
      <c r="AN136" s="53">
        <v>-2000000</v>
      </c>
      <c r="AO136" s="48">
        <v>1297000000</v>
      </c>
      <c r="AP136" s="47">
        <v>-8000000</v>
      </c>
      <c r="AQ136" s="65"/>
      <c r="AR136" s="65"/>
      <c r="AS136" s="65"/>
      <c r="AT136" s="65"/>
      <c r="AU136" s="65"/>
      <c r="AV136" s="65"/>
      <c r="AW136" s="65"/>
      <c r="AX136" s="65"/>
      <c r="AY136" s="65"/>
      <c r="AZ136" s="65"/>
      <c r="BA136" s="65"/>
      <c r="BB136" s="65"/>
      <c r="BC136" s="53"/>
      <c r="BD136" s="38">
        <v>1289000000</v>
      </c>
      <c r="BE136" s="65">
        <v>99000000</v>
      </c>
      <c r="BF136" s="65"/>
      <c r="BG136" s="65"/>
      <c r="BH136" s="65"/>
      <c r="BI136" s="65"/>
      <c r="BJ136" s="51">
        <v>1388000000</v>
      </c>
      <c r="BK136" s="47"/>
      <c r="BL136" s="65"/>
      <c r="BM136" s="53"/>
      <c r="BN136" s="72">
        <v>1388000000</v>
      </c>
      <c r="BO136" s="73">
        <v>-4000000</v>
      </c>
      <c r="BP136" s="72">
        <v>1384000000</v>
      </c>
      <c r="BQ136" s="65"/>
      <c r="BR136" s="65"/>
      <c r="BS136" s="51">
        <v>1384000000</v>
      </c>
    </row>
    <row r="137" spans="1:71" x14ac:dyDescent="0.2">
      <c r="A137" s="63" t="s">
        <v>445</v>
      </c>
      <c r="B137" s="63" t="s">
        <v>446</v>
      </c>
      <c r="C137" s="63" t="str">
        <f>VLOOKUP(A137,'[2]S&amp;P 500 Wikipedia'!A:D,3,FALSE)</f>
        <v>Industrials</v>
      </c>
      <c r="D137" s="63">
        <v>255983</v>
      </c>
      <c r="E137" s="63" t="s">
        <v>16</v>
      </c>
      <c r="F137" s="63">
        <v>2017</v>
      </c>
      <c r="G137" s="63" t="s">
        <v>1292</v>
      </c>
      <c r="H137" s="64">
        <v>43008</v>
      </c>
      <c r="I137" s="64">
        <v>43059</v>
      </c>
      <c r="J137" s="64">
        <v>43059</v>
      </c>
      <c r="K137" s="63">
        <v>642100000</v>
      </c>
      <c r="L137" s="63">
        <v>643400000</v>
      </c>
      <c r="M137" s="63" t="s">
        <v>2161</v>
      </c>
      <c r="N137" s="47">
        <v>15264000000</v>
      </c>
      <c r="O137" s="65"/>
      <c r="P137" s="65"/>
      <c r="Q137" s="53"/>
      <c r="R137" s="47">
        <v>-8860000000</v>
      </c>
      <c r="S137" s="65"/>
      <c r="T137" s="65"/>
      <c r="U137" s="53"/>
      <c r="V137" s="48">
        <v>6404000000</v>
      </c>
      <c r="W137" s="48"/>
      <c r="X137" s="47">
        <v>-3618000000</v>
      </c>
      <c r="Y137" s="65">
        <v>-3618000000</v>
      </c>
      <c r="Z137" s="65"/>
      <c r="AA137" s="65"/>
      <c r="AB137" s="65"/>
      <c r="AC137" s="65"/>
      <c r="AD137" s="65"/>
      <c r="AE137" s="53"/>
      <c r="AF137" s="48">
        <v>2786000000</v>
      </c>
      <c r="AG137" s="48">
        <v>-165000000</v>
      </c>
      <c r="AH137" s="47">
        <v>-165000000</v>
      </c>
      <c r="AI137" s="65"/>
      <c r="AJ137" s="53"/>
      <c r="AK137" s="38"/>
      <c r="AL137" s="65"/>
      <c r="AM137" s="65"/>
      <c r="AN137" s="53"/>
      <c r="AO137" s="48">
        <v>2621000000</v>
      </c>
      <c r="AP137" s="47">
        <v>-286000000</v>
      </c>
      <c r="AQ137" s="65"/>
      <c r="AR137" s="65"/>
      <c r="AS137" s="65"/>
      <c r="AT137" s="65"/>
      <c r="AU137" s="65"/>
      <c r="AV137" s="65"/>
      <c r="AW137" s="65"/>
      <c r="AX137" s="65"/>
      <c r="AY137" s="65"/>
      <c r="AZ137" s="65"/>
      <c r="BA137" s="65"/>
      <c r="BB137" s="65"/>
      <c r="BC137" s="53"/>
      <c r="BD137" s="38">
        <v>2335000000</v>
      </c>
      <c r="BE137" s="65">
        <v>-660000000</v>
      </c>
      <c r="BF137" s="65"/>
      <c r="BG137" s="65"/>
      <c r="BH137" s="65"/>
      <c r="BI137" s="65"/>
      <c r="BJ137" s="51">
        <v>1675000000</v>
      </c>
      <c r="BK137" s="47">
        <v>-125000000</v>
      </c>
      <c r="BL137" s="65">
        <v>-125000000</v>
      </c>
      <c r="BM137" s="53"/>
      <c r="BN137" s="72">
        <v>1550000000</v>
      </c>
      <c r="BO137" s="73">
        <v>-32000000</v>
      </c>
      <c r="BP137" s="72">
        <v>1518000000</v>
      </c>
      <c r="BQ137" s="65"/>
      <c r="BR137" s="65"/>
      <c r="BS137" s="51">
        <v>1518000000</v>
      </c>
    </row>
    <row r="138" spans="1:71" x14ac:dyDescent="0.2">
      <c r="A138" s="63" t="s">
        <v>451</v>
      </c>
      <c r="B138" s="63" t="s">
        <v>452</v>
      </c>
      <c r="C138" s="63" t="str">
        <f>VLOOKUP(A138,'[2]S&amp;P 500 Wikipedia'!A:D,3,FALSE)</f>
        <v>Energy</v>
      </c>
      <c r="D138" s="63">
        <v>100699</v>
      </c>
      <c r="E138" s="63" t="s">
        <v>16</v>
      </c>
      <c r="F138" s="63">
        <v>2017</v>
      </c>
      <c r="G138" s="63" t="s">
        <v>1292</v>
      </c>
      <c r="H138" s="64">
        <v>43100</v>
      </c>
      <c r="I138" s="64">
        <v>43158</v>
      </c>
      <c r="J138" s="64">
        <v>43158</v>
      </c>
      <c r="K138" s="63">
        <v>574620000</v>
      </c>
      <c r="L138" s="63">
        <v>578693000</v>
      </c>
      <c r="M138" s="63" t="s">
        <v>2162</v>
      </c>
      <c r="N138" s="47">
        <v>11208320000</v>
      </c>
      <c r="O138" s="65"/>
      <c r="P138" s="65"/>
      <c r="Q138" s="53"/>
      <c r="R138" s="35">
        <v>0</v>
      </c>
      <c r="S138" s="65"/>
      <c r="T138" s="65"/>
      <c r="U138" s="53"/>
      <c r="V138" s="48">
        <v>11208320000</v>
      </c>
      <c r="W138" s="48"/>
      <c r="X138" s="47">
        <v>-9802678000</v>
      </c>
      <c r="Y138" s="65">
        <v>-3764704000</v>
      </c>
      <c r="Z138" s="65"/>
      <c r="AA138" s="65"/>
      <c r="AB138" s="65">
        <v>-145342000</v>
      </c>
      <c r="AC138" s="65">
        <v>-3409387000</v>
      </c>
      <c r="AD138" s="65"/>
      <c r="AE138" s="53">
        <v>-2483245000</v>
      </c>
      <c r="AF138" s="48">
        <v>1405642000</v>
      </c>
      <c r="AG138" s="48">
        <v>-265220000</v>
      </c>
      <c r="AH138" s="47">
        <v>-274372000</v>
      </c>
      <c r="AI138" s="65"/>
      <c r="AJ138" s="53"/>
      <c r="AK138" s="38"/>
      <c r="AL138" s="65"/>
      <c r="AM138" s="65"/>
      <c r="AN138" s="53">
        <v>9152000</v>
      </c>
      <c r="AO138" s="48">
        <v>1140422000</v>
      </c>
      <c r="AP138" s="47">
        <v>-479240000</v>
      </c>
      <c r="AQ138" s="65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65"/>
      <c r="BC138" s="53"/>
      <c r="BD138" s="38">
        <v>661182000</v>
      </c>
      <c r="BE138" s="65">
        <v>1921397000</v>
      </c>
      <c r="BF138" s="65"/>
      <c r="BG138" s="65"/>
      <c r="BH138" s="65"/>
      <c r="BI138" s="65"/>
      <c r="BJ138" s="51">
        <v>2582579000</v>
      </c>
      <c r="BK138" s="47"/>
      <c r="BL138" s="65"/>
      <c r="BM138" s="53"/>
      <c r="BN138" s="72">
        <v>2582579000</v>
      </c>
      <c r="BO138" s="73"/>
      <c r="BP138" s="72">
        <v>2582579000</v>
      </c>
      <c r="BQ138" s="65"/>
      <c r="BR138" s="65"/>
      <c r="BS138" s="51">
        <v>2582579000</v>
      </c>
    </row>
    <row r="139" spans="1:71" x14ac:dyDescent="0.2">
      <c r="A139" s="63" t="s">
        <v>457</v>
      </c>
      <c r="B139" s="63" t="s">
        <v>458</v>
      </c>
      <c r="C139" s="63" t="str">
        <f>VLOOKUP(A139,'[2]S&amp;P 500 Wikipedia'!A:D,3,FALSE)</f>
        <v>Real Estate</v>
      </c>
      <c r="D139" s="63">
        <v>378138</v>
      </c>
      <c r="E139" s="63" t="s">
        <v>16</v>
      </c>
      <c r="F139" s="63">
        <v>2017</v>
      </c>
      <c r="G139" s="63" t="s">
        <v>1292</v>
      </c>
      <c r="H139" s="64">
        <v>43100</v>
      </c>
      <c r="I139" s="64">
        <v>43157</v>
      </c>
      <c r="J139" s="64">
        <v>43157</v>
      </c>
      <c r="K139" s="63">
        <v>76854000</v>
      </c>
      <c r="L139" s="63">
        <v>77535000</v>
      </c>
      <c r="M139" s="63" t="s">
        <v>2163</v>
      </c>
      <c r="N139" s="47">
        <v>4368428000</v>
      </c>
      <c r="O139" s="65"/>
      <c r="P139" s="65"/>
      <c r="Q139" s="53"/>
      <c r="R139" s="47">
        <v>-2193149000</v>
      </c>
      <c r="S139" s="65"/>
      <c r="T139" s="65"/>
      <c r="U139" s="53"/>
      <c r="V139" s="48">
        <v>2175279000</v>
      </c>
      <c r="W139" s="48"/>
      <c r="X139" s="47">
        <v>-1327630000</v>
      </c>
      <c r="Y139" s="65">
        <v>-1327630000</v>
      </c>
      <c r="Z139" s="65"/>
      <c r="AA139" s="65"/>
      <c r="AB139" s="65"/>
      <c r="AC139" s="65"/>
      <c r="AD139" s="65"/>
      <c r="AE139" s="53"/>
      <c r="AF139" s="48">
        <v>847649000</v>
      </c>
      <c r="AG139" s="48">
        <v>-456410000</v>
      </c>
      <c r="AH139" s="47">
        <v>-465623000</v>
      </c>
      <c r="AI139" s="65"/>
      <c r="AJ139" s="53"/>
      <c r="AK139" s="38"/>
      <c r="AL139" s="65"/>
      <c r="AM139" s="65"/>
      <c r="AN139" s="53">
        <v>9213000</v>
      </c>
      <c r="AO139" s="48">
        <v>391239000</v>
      </c>
      <c r="AP139" s="47">
        <v>-104407000</v>
      </c>
      <c r="AQ139" s="65"/>
      <c r="AR139" s="65"/>
      <c r="AS139" s="65"/>
      <c r="AT139" s="65"/>
      <c r="AU139" s="65"/>
      <c r="AV139" s="65"/>
      <c r="AW139" s="65"/>
      <c r="AX139" s="65"/>
      <c r="AY139" s="65"/>
      <c r="AZ139" s="65"/>
      <c r="BA139" s="65"/>
      <c r="BB139" s="65"/>
      <c r="BC139" s="53"/>
      <c r="BD139" s="38">
        <v>286832000</v>
      </c>
      <c r="BE139" s="65">
        <v>-53850000</v>
      </c>
      <c r="BF139" s="65"/>
      <c r="BG139" s="65"/>
      <c r="BH139" s="65"/>
      <c r="BI139" s="65"/>
      <c r="BJ139" s="51">
        <v>232982000</v>
      </c>
      <c r="BK139" s="47">
        <v>0</v>
      </c>
      <c r="BL139" s="65">
        <v>0</v>
      </c>
      <c r="BM139" s="53"/>
      <c r="BN139" s="72">
        <v>232982000</v>
      </c>
      <c r="BO139" s="73"/>
      <c r="BP139" s="72">
        <v>232982000</v>
      </c>
      <c r="BQ139" s="65"/>
      <c r="BR139" s="65"/>
      <c r="BS139" s="51">
        <v>232982000</v>
      </c>
    </row>
    <row r="140" spans="1:71" x14ac:dyDescent="0.2">
      <c r="A140" s="63" t="s">
        <v>460</v>
      </c>
      <c r="B140" s="63" t="s">
        <v>461</v>
      </c>
      <c r="C140" s="63" t="str">
        <f>VLOOKUP(A140,'[2]S&amp;P 500 Wikipedia'!A:D,3,FALSE)</f>
        <v>Real Estate</v>
      </c>
      <c r="D140" s="63">
        <v>421306</v>
      </c>
      <c r="E140" s="63" t="s">
        <v>16</v>
      </c>
      <c r="F140" s="63">
        <v>2016</v>
      </c>
      <c r="G140" s="63" t="s">
        <v>1292</v>
      </c>
      <c r="H140" s="64">
        <v>42735</v>
      </c>
      <c r="I140" s="64">
        <v>42768</v>
      </c>
      <c r="J140" s="64">
        <v>43517</v>
      </c>
      <c r="K140" s="63">
        <v>365002000</v>
      </c>
      <c r="L140" s="63">
        <v>381992000</v>
      </c>
      <c r="M140" s="63" t="s">
        <v>1295</v>
      </c>
      <c r="N140" s="47">
        <v>2425800000</v>
      </c>
      <c r="O140" s="65"/>
      <c r="P140" s="65"/>
      <c r="Q140" s="53"/>
      <c r="R140" s="47">
        <v>-488838000</v>
      </c>
      <c r="S140" s="65"/>
      <c r="T140" s="65"/>
      <c r="U140" s="53"/>
      <c r="V140" s="48">
        <v>1936962000</v>
      </c>
      <c r="W140" s="48"/>
      <c r="X140" s="47">
        <v>-1080876000</v>
      </c>
      <c r="Y140" s="65">
        <v>-57840000</v>
      </c>
      <c r="Z140" s="65"/>
      <c r="AA140" s="65"/>
      <c r="AB140" s="65"/>
      <c r="AC140" s="65">
        <v>-705649000</v>
      </c>
      <c r="AD140" s="65"/>
      <c r="AE140" s="53">
        <v>-317387000</v>
      </c>
      <c r="AF140" s="48">
        <v>856086000</v>
      </c>
      <c r="AG140" s="48">
        <v>-434673000</v>
      </c>
      <c r="AH140" s="47">
        <v>-482246000</v>
      </c>
      <c r="AI140" s="65"/>
      <c r="AJ140" s="53"/>
      <c r="AK140" s="38"/>
      <c r="AL140" s="65"/>
      <c r="AM140" s="65"/>
      <c r="AN140" s="53">
        <v>47573000</v>
      </c>
      <c r="AO140" s="48">
        <v>421413000</v>
      </c>
      <c r="AP140" s="47">
        <v>4059786000</v>
      </c>
      <c r="AQ140" s="65"/>
      <c r="AR140" s="65"/>
      <c r="AS140" s="65"/>
      <c r="AT140" s="65"/>
      <c r="AU140" s="65"/>
      <c r="AV140" s="65"/>
      <c r="AW140" s="65"/>
      <c r="AX140" s="65"/>
      <c r="AY140" s="65"/>
      <c r="AZ140" s="65"/>
      <c r="BA140" s="65"/>
      <c r="BB140" s="65"/>
      <c r="BC140" s="53"/>
      <c r="BD140" s="38">
        <v>4481199000</v>
      </c>
      <c r="BE140" s="65">
        <v>-1613000</v>
      </c>
      <c r="BF140" s="65"/>
      <c r="BG140" s="65"/>
      <c r="BH140" s="65"/>
      <c r="BI140" s="65"/>
      <c r="BJ140" s="51">
        <v>4479586000</v>
      </c>
      <c r="BK140" s="47">
        <v>518000</v>
      </c>
      <c r="BL140" s="65">
        <v>518000</v>
      </c>
      <c r="BM140" s="53"/>
      <c r="BN140" s="72">
        <v>4480104000</v>
      </c>
      <c r="BO140" s="73">
        <v>-187941000</v>
      </c>
      <c r="BP140" s="72">
        <v>4292163000</v>
      </c>
      <c r="BQ140" s="65">
        <v>-3091000</v>
      </c>
      <c r="BR140" s="65"/>
      <c r="BS140" s="51">
        <v>4289072000</v>
      </c>
    </row>
    <row r="141" spans="1:71" x14ac:dyDescent="0.2">
      <c r="A141" s="63" t="s">
        <v>472</v>
      </c>
      <c r="B141" s="63" t="s">
        <v>473</v>
      </c>
      <c r="C141" s="63" t="str">
        <f>VLOOKUP(A141,'[2]S&amp;P 500 Wikipedia'!A:D,3,FALSE)</f>
        <v>Utilities</v>
      </c>
      <c r="D141" s="63">
        <v>378141</v>
      </c>
      <c r="E141" s="63" t="s">
        <v>16</v>
      </c>
      <c r="F141" s="63">
        <v>2017</v>
      </c>
      <c r="G141" s="63" t="s">
        <v>1292</v>
      </c>
      <c r="H141" s="64">
        <v>43100</v>
      </c>
      <c r="I141" s="64">
        <v>43157</v>
      </c>
      <c r="J141" s="64">
        <v>43157</v>
      </c>
      <c r="K141" s="63">
        <v>317411097</v>
      </c>
      <c r="L141" s="63">
        <v>318031580</v>
      </c>
      <c r="M141" s="63" t="s">
        <v>2164</v>
      </c>
      <c r="N141" s="47">
        <v>7751952000</v>
      </c>
      <c r="O141" s="65"/>
      <c r="P141" s="65"/>
      <c r="Q141" s="53"/>
      <c r="R141" s="47">
        <v>-2535271000</v>
      </c>
      <c r="S141" s="65"/>
      <c r="T141" s="65"/>
      <c r="U141" s="53"/>
      <c r="V141" s="48">
        <v>5216681000</v>
      </c>
      <c r="W141" s="48"/>
      <c r="X141" s="47">
        <v>-2727706000</v>
      </c>
      <c r="Y141" s="65"/>
      <c r="Z141" s="65"/>
      <c r="AA141" s="65"/>
      <c r="AB141" s="65"/>
      <c r="AC141" s="65">
        <v>-773802000</v>
      </c>
      <c r="AD141" s="65"/>
      <c r="AE141" s="53">
        <v>-1953904000</v>
      </c>
      <c r="AF141" s="48">
        <v>2488975000</v>
      </c>
      <c r="AG141" s="48">
        <v>-343747000</v>
      </c>
      <c r="AH141" s="47">
        <v>-421755000</v>
      </c>
      <c r="AI141" s="65"/>
      <c r="AJ141" s="53"/>
      <c r="AK141" s="38"/>
      <c r="AL141" s="65"/>
      <c r="AM141" s="65"/>
      <c r="AN141" s="53">
        <v>78008000</v>
      </c>
      <c r="AO141" s="48">
        <v>2145228000</v>
      </c>
      <c r="AP141" s="47">
        <v>-570821000</v>
      </c>
      <c r="AQ141" s="65"/>
      <c r="AR141" s="65"/>
      <c r="AS141" s="65"/>
      <c r="AT141" s="65"/>
      <c r="AU141" s="65"/>
      <c r="AV141" s="65"/>
      <c r="AW141" s="65"/>
      <c r="AX141" s="65"/>
      <c r="AY141" s="65"/>
      <c r="AZ141" s="65"/>
      <c r="BA141" s="65"/>
      <c r="BB141" s="65"/>
      <c r="BC141" s="53"/>
      <c r="BD141" s="38">
        <v>1574407000</v>
      </c>
      <c r="BE141" s="65">
        <v>-578892000</v>
      </c>
      <c r="BF141" s="65"/>
      <c r="BG141" s="65"/>
      <c r="BH141" s="65"/>
      <c r="BI141" s="65"/>
      <c r="BJ141" s="51">
        <v>995515000</v>
      </c>
      <c r="BK141" s="47"/>
      <c r="BL141" s="65"/>
      <c r="BM141" s="53"/>
      <c r="BN141" s="72">
        <v>995515000</v>
      </c>
      <c r="BO141" s="73">
        <v>-7519000</v>
      </c>
      <c r="BP141" s="72">
        <v>987996000</v>
      </c>
      <c r="BQ141" s="65"/>
      <c r="BR141" s="65"/>
      <c r="BS141" s="51">
        <v>987996000</v>
      </c>
    </row>
    <row r="142" spans="1:71" x14ac:dyDescent="0.2">
      <c r="A142" s="63" t="s">
        <v>463</v>
      </c>
      <c r="B142" s="63" t="s">
        <v>464</v>
      </c>
      <c r="C142" s="63" t="str">
        <f>VLOOKUP(A142,'[2]S&amp;P 500 Wikipedia'!A:D,3,FALSE)</f>
        <v>Real Estate</v>
      </c>
      <c r="D142" s="63">
        <v>378140</v>
      </c>
      <c r="E142" s="63" t="s">
        <v>16</v>
      </c>
      <c r="F142" s="63">
        <v>2017</v>
      </c>
      <c r="G142" s="63" t="s">
        <v>1292</v>
      </c>
      <c r="H142" s="64">
        <v>43100</v>
      </c>
      <c r="I142" s="64">
        <v>43153</v>
      </c>
      <c r="J142" s="64">
        <v>43153</v>
      </c>
      <c r="K142" s="63">
        <v>65829155</v>
      </c>
      <c r="L142" s="63">
        <v>65898255</v>
      </c>
      <c r="M142" s="63" t="s">
        <v>2165</v>
      </c>
      <c r="N142" s="47">
        <v>1363899000</v>
      </c>
      <c r="O142" s="65"/>
      <c r="P142" s="65"/>
      <c r="Q142" s="53"/>
      <c r="R142" s="47">
        <v>-259232000</v>
      </c>
      <c r="S142" s="65"/>
      <c r="T142" s="65"/>
      <c r="U142" s="53"/>
      <c r="V142" s="48">
        <v>1104667000</v>
      </c>
      <c r="W142" s="48"/>
      <c r="X142" s="47">
        <v>-658145000</v>
      </c>
      <c r="Y142" s="65">
        <v>-41385000</v>
      </c>
      <c r="Z142" s="65"/>
      <c r="AA142" s="65"/>
      <c r="AB142" s="65"/>
      <c r="AC142" s="65">
        <v>-468881000</v>
      </c>
      <c r="AD142" s="65"/>
      <c r="AE142" s="53">
        <v>-147879000</v>
      </c>
      <c r="AF142" s="48">
        <v>446522000</v>
      </c>
      <c r="AG142" s="48">
        <v>-111845000</v>
      </c>
      <c r="AH142" s="47">
        <v>-222894000</v>
      </c>
      <c r="AI142" s="65"/>
      <c r="AJ142" s="53"/>
      <c r="AK142" s="38"/>
      <c r="AL142" s="65"/>
      <c r="AM142" s="65">
        <v>86445000</v>
      </c>
      <c r="AN142" s="53">
        <v>24604000</v>
      </c>
      <c r="AO142" s="48">
        <v>334677000</v>
      </c>
      <c r="AP142" s="47">
        <v>123366000</v>
      </c>
      <c r="AQ142" s="65"/>
      <c r="AR142" s="65"/>
      <c r="AS142" s="65"/>
      <c r="AT142" s="65"/>
      <c r="AU142" s="65"/>
      <c r="AV142" s="65"/>
      <c r="AW142" s="65"/>
      <c r="AX142" s="65"/>
      <c r="AY142" s="65"/>
      <c r="AZ142" s="65"/>
      <c r="BA142" s="65"/>
      <c r="BB142" s="65"/>
      <c r="BC142" s="53"/>
      <c r="BD142" s="38">
        <v>458043000</v>
      </c>
      <c r="BE142" s="65"/>
      <c r="BF142" s="65"/>
      <c r="BG142" s="65"/>
      <c r="BH142" s="65"/>
      <c r="BI142" s="65"/>
      <c r="BJ142" s="51">
        <v>458043000</v>
      </c>
      <c r="BK142" s="47"/>
      <c r="BL142" s="65"/>
      <c r="BM142" s="53"/>
      <c r="BN142" s="72">
        <v>458043000</v>
      </c>
      <c r="BO142" s="73">
        <v>-24984000</v>
      </c>
      <c r="BP142" s="72">
        <v>433059000</v>
      </c>
      <c r="BQ142" s="65">
        <v>0</v>
      </c>
      <c r="BR142" s="65"/>
      <c r="BS142" s="51">
        <v>433059000</v>
      </c>
    </row>
    <row r="143" spans="1:71" x14ac:dyDescent="0.2">
      <c r="A143" s="63" t="s">
        <v>427</v>
      </c>
      <c r="B143" s="63" t="s">
        <v>428</v>
      </c>
      <c r="C143" s="63" t="str">
        <f>VLOOKUP(A143,'[2]S&amp;P 500 Wikipedia'!A:D,3,FALSE)</f>
        <v>Industrials</v>
      </c>
      <c r="D143" s="63">
        <v>124922</v>
      </c>
      <c r="E143" s="63" t="s">
        <v>16</v>
      </c>
      <c r="F143" s="63">
        <v>2017</v>
      </c>
      <c r="G143" s="63" t="s">
        <v>1292</v>
      </c>
      <c r="H143" s="64">
        <v>43100</v>
      </c>
      <c r="I143" s="64">
        <v>43159</v>
      </c>
      <c r="J143" s="64">
        <v>43159</v>
      </c>
      <c r="K143" s="63">
        <v>444500000</v>
      </c>
      <c r="L143" s="63">
        <v>447000000</v>
      </c>
      <c r="M143" s="63" t="s">
        <v>2166</v>
      </c>
      <c r="N143" s="47">
        <v>20404000000</v>
      </c>
      <c r="O143" s="65"/>
      <c r="P143" s="65"/>
      <c r="Q143" s="53"/>
      <c r="R143" s="47">
        <v>-13756000000</v>
      </c>
      <c r="S143" s="65"/>
      <c r="T143" s="65"/>
      <c r="U143" s="53"/>
      <c r="V143" s="48">
        <v>6648000000</v>
      </c>
      <c r="W143" s="48"/>
      <c r="X143" s="47">
        <v>-4149000000</v>
      </c>
      <c r="Y143" s="65">
        <v>-3565000000</v>
      </c>
      <c r="Z143" s="65"/>
      <c r="AA143" s="65"/>
      <c r="AB143" s="65">
        <v>-584000000</v>
      </c>
      <c r="AC143" s="65"/>
      <c r="AD143" s="65"/>
      <c r="AE143" s="53"/>
      <c r="AF143" s="48">
        <v>2499000000</v>
      </c>
      <c r="AG143" s="48">
        <v>-208000000</v>
      </c>
      <c r="AH143" s="47">
        <v>-246000000</v>
      </c>
      <c r="AI143" s="65"/>
      <c r="AJ143" s="53"/>
      <c r="AK143" s="38"/>
      <c r="AL143" s="65"/>
      <c r="AM143" s="65"/>
      <c r="AN143" s="53">
        <v>38000000</v>
      </c>
      <c r="AO143" s="48">
        <v>2291000000</v>
      </c>
      <c r="AP143" s="47">
        <v>1077000000</v>
      </c>
      <c r="AQ143" s="65"/>
      <c r="AR143" s="65"/>
      <c r="AS143" s="65"/>
      <c r="AT143" s="65"/>
      <c r="AU143" s="65"/>
      <c r="AV143" s="65"/>
      <c r="AW143" s="65"/>
      <c r="AX143" s="65"/>
      <c r="AY143" s="65"/>
      <c r="AZ143" s="65"/>
      <c r="BA143" s="65"/>
      <c r="BB143" s="65"/>
      <c r="BC143" s="53"/>
      <c r="BD143" s="38">
        <v>3368000000</v>
      </c>
      <c r="BE143" s="65">
        <v>-382000000</v>
      </c>
      <c r="BF143" s="65"/>
      <c r="BG143" s="65"/>
      <c r="BH143" s="65"/>
      <c r="BI143" s="65"/>
      <c r="BJ143" s="51">
        <v>2986000000</v>
      </c>
      <c r="BK143" s="47"/>
      <c r="BL143" s="65"/>
      <c r="BM143" s="53"/>
      <c r="BN143" s="72">
        <v>2986000000</v>
      </c>
      <c r="BO143" s="73">
        <v>-1000000</v>
      </c>
      <c r="BP143" s="72">
        <v>2985000000</v>
      </c>
      <c r="BQ143" s="65"/>
      <c r="BR143" s="65"/>
      <c r="BS143" s="51">
        <v>2985000000</v>
      </c>
    </row>
    <row r="144" spans="1:71" x14ac:dyDescent="0.2">
      <c r="A144" s="63" t="s">
        <v>448</v>
      </c>
      <c r="B144" s="63" t="s">
        <v>449</v>
      </c>
      <c r="C144" s="63" t="str">
        <f>VLOOKUP(A144,'[2]S&amp;P 500 Wikipedia'!A:D,3,FALSE)</f>
        <v>Utilities</v>
      </c>
      <c r="D144" s="63">
        <v>354347</v>
      </c>
      <c r="E144" s="63" t="s">
        <v>16</v>
      </c>
      <c r="F144" s="63">
        <v>2017</v>
      </c>
      <c r="G144" s="63" t="s">
        <v>1292</v>
      </c>
      <c r="H144" s="64">
        <v>43100</v>
      </c>
      <c r="I144" s="64">
        <v>43157</v>
      </c>
      <c r="J144" s="64">
        <v>43522</v>
      </c>
      <c r="K144" s="63">
        <v>179671797</v>
      </c>
      <c r="L144" s="63">
        <v>180500000</v>
      </c>
      <c r="M144" s="63" t="s">
        <v>1697</v>
      </c>
      <c r="N144" s="47">
        <v>11074481000</v>
      </c>
      <c r="O144" s="65"/>
      <c r="P144" s="65"/>
      <c r="Q144" s="53"/>
      <c r="R144" s="47">
        <v>-3419539000</v>
      </c>
      <c r="S144" s="65"/>
      <c r="T144" s="65"/>
      <c r="U144" s="53"/>
      <c r="V144" s="48">
        <v>7654942000</v>
      </c>
      <c r="W144" s="48"/>
      <c r="X144" s="47">
        <v>-5756163000</v>
      </c>
      <c r="Y144" s="65">
        <v>-3306694000</v>
      </c>
      <c r="Z144" s="65"/>
      <c r="AA144" s="65"/>
      <c r="AB144" s="65"/>
      <c r="AC144" s="65">
        <v>-1389978000</v>
      </c>
      <c r="AD144" s="65"/>
      <c r="AE144" s="53">
        <v>-1059491000</v>
      </c>
      <c r="AF144" s="48">
        <v>1898779000</v>
      </c>
      <c r="AG144" s="48">
        <v>-437353000</v>
      </c>
      <c r="AH144" s="47">
        <v>-707212000</v>
      </c>
      <c r="AI144" s="65"/>
      <c r="AJ144" s="53"/>
      <c r="AK144" s="38">
        <v>288197000</v>
      </c>
      <c r="AL144" s="65"/>
      <c r="AM144" s="65"/>
      <c r="AN144" s="53">
        <v>-18338000</v>
      </c>
      <c r="AO144" s="48">
        <v>1461426000</v>
      </c>
      <c r="AP144" s="47">
        <v>-493503000</v>
      </c>
      <c r="AQ144" s="65"/>
      <c r="AR144" s="65"/>
      <c r="AS144" s="65"/>
      <c r="AT144" s="65"/>
      <c r="AU144" s="65"/>
      <c r="AV144" s="65"/>
      <c r="AW144" s="65"/>
      <c r="AX144" s="65"/>
      <c r="AY144" s="65"/>
      <c r="AZ144" s="65"/>
      <c r="BA144" s="65"/>
      <c r="BB144" s="65"/>
      <c r="BC144" s="53"/>
      <c r="BD144" s="38">
        <v>967923000</v>
      </c>
      <c r="BE144" s="65">
        <v>-542570000</v>
      </c>
      <c r="BF144" s="65"/>
      <c r="BG144" s="65"/>
      <c r="BH144" s="65"/>
      <c r="BI144" s="65"/>
      <c r="BJ144" s="51">
        <v>425353000</v>
      </c>
      <c r="BK144" s="47"/>
      <c r="BL144" s="65"/>
      <c r="BM144" s="53"/>
      <c r="BN144" s="72">
        <v>425353000</v>
      </c>
      <c r="BO144" s="73">
        <v>-13741000</v>
      </c>
      <c r="BP144" s="72">
        <v>411612000</v>
      </c>
      <c r="BQ144" s="65"/>
      <c r="BR144" s="65"/>
      <c r="BS144" s="51">
        <v>411612000</v>
      </c>
    </row>
    <row r="145" spans="1:71" x14ac:dyDescent="0.2">
      <c r="A145" s="63" t="s">
        <v>439</v>
      </c>
      <c r="B145" s="63" t="s">
        <v>440</v>
      </c>
      <c r="C145" s="63" t="str">
        <f>VLOOKUP(A145,'[2]S&amp;P 500 Wikipedia'!A:D,3,FALSE)</f>
        <v>Health Care</v>
      </c>
      <c r="D145" s="63">
        <v>108955</v>
      </c>
      <c r="E145" s="63" t="s">
        <v>16</v>
      </c>
      <c r="F145" s="63">
        <v>2017</v>
      </c>
      <c r="G145" s="63" t="s">
        <v>1292</v>
      </c>
      <c r="H145" s="64">
        <v>43100</v>
      </c>
      <c r="I145" s="64">
        <v>43147</v>
      </c>
      <c r="J145" s="64">
        <v>43147</v>
      </c>
      <c r="K145" s="63">
        <v>632700000</v>
      </c>
      <c r="L145" s="63">
        <v>647700000</v>
      </c>
      <c r="M145" s="63" t="s">
        <v>2167</v>
      </c>
      <c r="N145" s="47">
        <v>3435300000</v>
      </c>
      <c r="O145" s="65"/>
      <c r="P145" s="65"/>
      <c r="Q145" s="53"/>
      <c r="R145" s="47">
        <v>-875300000</v>
      </c>
      <c r="S145" s="65"/>
      <c r="T145" s="65"/>
      <c r="U145" s="53"/>
      <c r="V145" s="48">
        <v>2560000000</v>
      </c>
      <c r="W145" s="48"/>
      <c r="X145" s="47">
        <v>-1464000000</v>
      </c>
      <c r="Y145" s="65">
        <v>-911400000</v>
      </c>
      <c r="Z145" s="65"/>
      <c r="AA145" s="65"/>
      <c r="AB145" s="65">
        <v>-552600000</v>
      </c>
      <c r="AC145" s="65"/>
      <c r="AD145" s="65"/>
      <c r="AE145" s="53"/>
      <c r="AF145" s="48">
        <v>1096000000</v>
      </c>
      <c r="AG145" s="48">
        <v>-11100000</v>
      </c>
      <c r="AH145" s="47">
        <v>-2900000</v>
      </c>
      <c r="AI145" s="65"/>
      <c r="AJ145" s="53"/>
      <c r="AK145" s="38"/>
      <c r="AL145" s="65"/>
      <c r="AM145" s="65"/>
      <c r="AN145" s="53">
        <v>-8200000</v>
      </c>
      <c r="AO145" s="48">
        <v>1084900000</v>
      </c>
      <c r="AP145" s="47">
        <v>-50000000</v>
      </c>
      <c r="AQ145" s="65"/>
      <c r="AR145" s="65"/>
      <c r="AS145" s="65"/>
      <c r="AT145" s="65"/>
      <c r="AU145" s="65"/>
      <c r="AV145" s="65"/>
      <c r="AW145" s="65"/>
      <c r="AX145" s="65"/>
      <c r="AY145" s="65"/>
      <c r="AZ145" s="65"/>
      <c r="BA145" s="65"/>
      <c r="BB145" s="65"/>
      <c r="BC145" s="53"/>
      <c r="BD145" s="38">
        <v>1034900000</v>
      </c>
      <c r="BE145" s="65">
        <v>-451300000</v>
      </c>
      <c r="BF145" s="65"/>
      <c r="BG145" s="65"/>
      <c r="BH145" s="65"/>
      <c r="BI145" s="65"/>
      <c r="BJ145" s="51">
        <v>583600000</v>
      </c>
      <c r="BK145" s="47"/>
      <c r="BL145" s="65"/>
      <c r="BM145" s="53"/>
      <c r="BN145" s="72">
        <v>583600000</v>
      </c>
      <c r="BO145" s="73"/>
      <c r="BP145" s="72">
        <v>583600000</v>
      </c>
      <c r="BQ145" s="65"/>
      <c r="BR145" s="65"/>
      <c r="BS145" s="51">
        <v>583600000</v>
      </c>
    </row>
    <row r="146" spans="1:71" x14ac:dyDescent="0.2">
      <c r="A146" s="63" t="s">
        <v>475</v>
      </c>
      <c r="B146" s="63" t="s">
        <v>476</v>
      </c>
      <c r="C146" s="63" t="str">
        <f>VLOOKUP(A146,'[2]S&amp;P 500 Wikipedia'!A:D,3,FALSE)</f>
        <v>Utilities</v>
      </c>
      <c r="D146" s="63">
        <v>378142</v>
      </c>
      <c r="E146" s="63" t="s">
        <v>16</v>
      </c>
      <c r="F146" s="63">
        <v>2017</v>
      </c>
      <c r="G146" s="63" t="s">
        <v>1292</v>
      </c>
      <c r="H146" s="64">
        <v>43100</v>
      </c>
      <c r="I146" s="64">
        <v>43140</v>
      </c>
      <c r="J146" s="64">
        <v>43504</v>
      </c>
      <c r="K146" s="63">
        <v>947000000</v>
      </c>
      <c r="L146" s="63">
        <v>949000000</v>
      </c>
      <c r="M146" s="63" t="s">
        <v>1699</v>
      </c>
      <c r="N146" s="47">
        <v>33565000000</v>
      </c>
      <c r="O146" s="65"/>
      <c r="P146" s="65"/>
      <c r="Q146" s="53"/>
      <c r="R146" s="47">
        <v>-14035000000</v>
      </c>
      <c r="S146" s="65"/>
      <c r="T146" s="65"/>
      <c r="U146" s="53"/>
      <c r="V146" s="48">
        <v>19530000000</v>
      </c>
      <c r="W146" s="48"/>
      <c r="X146" s="47">
        <v>-15584000000</v>
      </c>
      <c r="Y146" s="65"/>
      <c r="Z146" s="65"/>
      <c r="AA146" s="65"/>
      <c r="AB146" s="65"/>
      <c r="AC146" s="65">
        <v>-3828000000</v>
      </c>
      <c r="AD146" s="65"/>
      <c r="AE146" s="53">
        <v>-11756000000</v>
      </c>
      <c r="AF146" s="48">
        <v>3946000000</v>
      </c>
      <c r="AG146" s="48">
        <v>-613000000</v>
      </c>
      <c r="AH146" s="47">
        <v>-1560000000</v>
      </c>
      <c r="AI146" s="65"/>
      <c r="AJ146" s="53"/>
      <c r="AK146" s="38"/>
      <c r="AL146" s="65"/>
      <c r="AM146" s="65"/>
      <c r="AN146" s="53">
        <v>947000000</v>
      </c>
      <c r="AO146" s="48">
        <v>3333000000</v>
      </c>
      <c r="AP146" s="47">
        <v>449000000</v>
      </c>
      <c r="AQ146" s="65"/>
      <c r="AR146" s="65"/>
      <c r="AS146" s="65"/>
      <c r="AT146" s="65"/>
      <c r="AU146" s="65"/>
      <c r="AV146" s="65"/>
      <c r="AW146" s="65"/>
      <c r="AX146" s="65"/>
      <c r="AY146" s="65"/>
      <c r="AZ146" s="65"/>
      <c r="BA146" s="65"/>
      <c r="BB146" s="65"/>
      <c r="BC146" s="53"/>
      <c r="BD146" s="38">
        <v>3782000000</v>
      </c>
      <c r="BE146" s="65">
        <v>126000000</v>
      </c>
      <c r="BF146" s="65"/>
      <c r="BG146" s="65"/>
      <c r="BH146" s="65"/>
      <c r="BI146" s="65">
        <v>-32000000</v>
      </c>
      <c r="BJ146" s="51">
        <v>3876000000</v>
      </c>
      <c r="BK146" s="47"/>
      <c r="BL146" s="65"/>
      <c r="BM146" s="53"/>
      <c r="BN146" s="72">
        <v>3876000000</v>
      </c>
      <c r="BO146" s="73">
        <v>-90000000</v>
      </c>
      <c r="BP146" s="72">
        <v>3786000000</v>
      </c>
      <c r="BQ146" s="65"/>
      <c r="BR146" s="65"/>
      <c r="BS146" s="51">
        <v>3786000000</v>
      </c>
    </row>
    <row r="147" spans="1:71" x14ac:dyDescent="0.2">
      <c r="A147" s="63" t="s">
        <v>481</v>
      </c>
      <c r="B147" s="63" t="s">
        <v>482</v>
      </c>
      <c r="C147" s="63" t="str">
        <f>VLOOKUP(A147,'[2]S&amp;P 500 Wikipedia'!A:D,3,FALSE)</f>
        <v>Industrials</v>
      </c>
      <c r="D147" s="63">
        <v>378143</v>
      </c>
      <c r="E147" s="63" t="s">
        <v>16</v>
      </c>
      <c r="F147" s="63">
        <v>2017</v>
      </c>
      <c r="G147" s="63" t="s">
        <v>1292</v>
      </c>
      <c r="H147" s="64">
        <v>43100</v>
      </c>
      <c r="I147" s="64">
        <v>43154</v>
      </c>
      <c r="J147" s="64">
        <v>43154</v>
      </c>
      <c r="K147" s="63">
        <v>179247000</v>
      </c>
      <c r="L147" s="63">
        <v>181666000</v>
      </c>
      <c r="M147" s="63" t="s">
        <v>2168</v>
      </c>
      <c r="N147" s="47">
        <v>6920948000</v>
      </c>
      <c r="O147" s="65"/>
      <c r="P147" s="65"/>
      <c r="Q147" s="53"/>
      <c r="R147" s="47">
        <v>-4601759000</v>
      </c>
      <c r="S147" s="65"/>
      <c r="T147" s="65"/>
      <c r="U147" s="53"/>
      <c r="V147" s="48">
        <v>2319189000</v>
      </c>
      <c r="W147" s="48"/>
      <c r="X147" s="47">
        <v>-1618929000</v>
      </c>
      <c r="Y147" s="65">
        <v>-1311410000</v>
      </c>
      <c r="Z147" s="65"/>
      <c r="AA147" s="65"/>
      <c r="AB147" s="65"/>
      <c r="AC147" s="65">
        <v>-49310000</v>
      </c>
      <c r="AD147" s="65"/>
      <c r="AE147" s="53">
        <v>-258209000</v>
      </c>
      <c r="AF147" s="48">
        <v>700260000</v>
      </c>
      <c r="AG147" s="48">
        <v>18335000</v>
      </c>
      <c r="AH147" s="47">
        <v>13204000</v>
      </c>
      <c r="AI147" s="65"/>
      <c r="AJ147" s="53"/>
      <c r="AK147" s="38"/>
      <c r="AL147" s="65"/>
      <c r="AM147" s="65"/>
      <c r="AN147" s="53">
        <v>5131000</v>
      </c>
      <c r="AO147" s="48">
        <v>718595000</v>
      </c>
      <c r="AP147" s="47"/>
      <c r="AQ147" s="65"/>
      <c r="AR147" s="65"/>
      <c r="AS147" s="65"/>
      <c r="AT147" s="65"/>
      <c r="AU147" s="65"/>
      <c r="AV147" s="65"/>
      <c r="AW147" s="65"/>
      <c r="AX147" s="65"/>
      <c r="AY147" s="65"/>
      <c r="AZ147" s="65"/>
      <c r="BA147" s="65"/>
      <c r="BB147" s="65"/>
      <c r="BC147" s="53"/>
      <c r="BD147" s="38">
        <v>718595000</v>
      </c>
      <c r="BE147" s="65">
        <v>-228212000</v>
      </c>
      <c r="BF147" s="65"/>
      <c r="BG147" s="65"/>
      <c r="BH147" s="65"/>
      <c r="BI147" s="65"/>
      <c r="BJ147" s="51">
        <v>490383000</v>
      </c>
      <c r="BK147" s="47"/>
      <c r="BL147" s="65"/>
      <c r="BM147" s="53"/>
      <c r="BN147" s="72">
        <v>490383000</v>
      </c>
      <c r="BO147" s="73">
        <v>-1038000</v>
      </c>
      <c r="BP147" s="72">
        <v>489345000</v>
      </c>
      <c r="BQ147" s="65"/>
      <c r="BR147" s="65"/>
      <c r="BS147" s="51">
        <v>489345000</v>
      </c>
    </row>
    <row r="148" spans="1:71" x14ac:dyDescent="0.2">
      <c r="A148" s="63" t="s">
        <v>478</v>
      </c>
      <c r="B148" s="63" t="s">
        <v>479</v>
      </c>
      <c r="C148" s="63" t="str">
        <f>VLOOKUP(A148,'[2]S&amp;P 500 Wikipedia'!A:D,3,FALSE)</f>
        <v>Consumer Discretionary</v>
      </c>
      <c r="D148" s="63">
        <v>112653</v>
      </c>
      <c r="E148" s="63" t="s">
        <v>16</v>
      </c>
      <c r="F148" s="63">
        <v>2017</v>
      </c>
      <c r="G148" s="63" t="s">
        <v>1292</v>
      </c>
      <c r="H148" s="64">
        <v>43100</v>
      </c>
      <c r="I148" s="64">
        <v>43140</v>
      </c>
      <c r="J148" s="64">
        <v>43140</v>
      </c>
      <c r="K148" s="63">
        <v>151619000</v>
      </c>
      <c r="L148" s="63">
        <v>156385000</v>
      </c>
      <c r="M148" s="63" t="s">
        <v>2169</v>
      </c>
      <c r="N148" s="47">
        <v>10059844000</v>
      </c>
      <c r="O148" s="65"/>
      <c r="P148" s="65"/>
      <c r="Q148" s="53"/>
      <c r="R148" s="47">
        <v>-1756531000</v>
      </c>
      <c r="S148" s="65"/>
      <c r="T148" s="65"/>
      <c r="U148" s="53"/>
      <c r="V148" s="48">
        <v>8303313000</v>
      </c>
      <c r="W148" s="48"/>
      <c r="X148" s="47">
        <v>-7678175000</v>
      </c>
      <c r="Y148" s="65">
        <v>-5973793000</v>
      </c>
      <c r="Z148" s="65"/>
      <c r="AA148" s="65"/>
      <c r="AB148" s="65"/>
      <c r="AC148" s="65">
        <v>-275445000</v>
      </c>
      <c r="AD148" s="65"/>
      <c r="AE148" s="53">
        <v>-1428937000</v>
      </c>
      <c r="AF148" s="48">
        <v>625138000</v>
      </c>
      <c r="AG148" s="48">
        <v>-208374000</v>
      </c>
      <c r="AH148" s="47">
        <v>-147575000</v>
      </c>
      <c r="AI148" s="65"/>
      <c r="AJ148" s="53"/>
      <c r="AK148" s="38"/>
      <c r="AL148" s="65"/>
      <c r="AM148" s="65"/>
      <c r="AN148" s="53">
        <v>-60799000</v>
      </c>
      <c r="AO148" s="48">
        <v>416764000</v>
      </c>
      <c r="AP148" s="47"/>
      <c r="AQ148" s="65"/>
      <c r="AR148" s="65"/>
      <c r="AS148" s="65"/>
      <c r="AT148" s="65"/>
      <c r="AU148" s="65"/>
      <c r="AV148" s="65"/>
      <c r="AW148" s="65"/>
      <c r="AX148" s="65"/>
      <c r="AY148" s="65"/>
      <c r="AZ148" s="65"/>
      <c r="BA148" s="65"/>
      <c r="BB148" s="65"/>
      <c r="BC148" s="53"/>
      <c r="BD148" s="38">
        <v>416764000</v>
      </c>
      <c r="BE148" s="65">
        <v>-45405000</v>
      </c>
      <c r="BF148" s="65"/>
      <c r="BG148" s="65"/>
      <c r="BH148" s="65"/>
      <c r="BI148" s="65"/>
      <c r="BJ148" s="51">
        <v>371359000</v>
      </c>
      <c r="BK148" s="47"/>
      <c r="BL148" s="65"/>
      <c r="BM148" s="53"/>
      <c r="BN148" s="72">
        <v>371359000</v>
      </c>
      <c r="BO148" s="73">
        <v>6605000</v>
      </c>
      <c r="BP148" s="72">
        <v>377964000</v>
      </c>
      <c r="BQ148" s="65"/>
      <c r="BR148" s="65"/>
      <c r="BS148" s="51">
        <v>377964000</v>
      </c>
    </row>
    <row r="149" spans="1:71" x14ac:dyDescent="0.2">
      <c r="A149" s="63" t="s">
        <v>484</v>
      </c>
      <c r="B149" s="63" t="s">
        <v>485</v>
      </c>
      <c r="C149" s="63" t="str">
        <f>VLOOKUP(A149,'[2]S&amp;P 500 Wikipedia'!A:D,3,FALSE)</f>
        <v>Real Estate</v>
      </c>
      <c r="D149" s="63">
        <v>130051</v>
      </c>
      <c r="E149" s="63" t="s">
        <v>16</v>
      </c>
      <c r="F149" s="63">
        <v>2017</v>
      </c>
      <c r="G149" s="63" t="s">
        <v>1292</v>
      </c>
      <c r="H149" s="64">
        <v>43100</v>
      </c>
      <c r="I149" s="64">
        <v>43160</v>
      </c>
      <c r="J149" s="64">
        <v>43160</v>
      </c>
      <c r="K149" s="63">
        <v>125967831</v>
      </c>
      <c r="L149" s="63">
        <v>134155771</v>
      </c>
      <c r="M149" s="63" t="s">
        <v>2170</v>
      </c>
      <c r="N149" s="47">
        <v>1105009000</v>
      </c>
      <c r="O149" s="65"/>
      <c r="P149" s="65"/>
      <c r="Q149" s="53"/>
      <c r="R149" s="47">
        <v>-271974000</v>
      </c>
      <c r="S149" s="65"/>
      <c r="T149" s="65"/>
      <c r="U149" s="53"/>
      <c r="V149" s="48">
        <v>833035000</v>
      </c>
      <c r="W149" s="48"/>
      <c r="X149" s="47">
        <v>-291430000</v>
      </c>
      <c r="Y149" s="65">
        <v>-78961000</v>
      </c>
      <c r="Z149" s="65"/>
      <c r="AA149" s="65"/>
      <c r="AB149" s="65"/>
      <c r="AC149" s="65">
        <v>-193296000</v>
      </c>
      <c r="AD149" s="65"/>
      <c r="AE149" s="53">
        <v>-19173000</v>
      </c>
      <c r="AF149" s="48">
        <v>541605000</v>
      </c>
      <c r="AG149" s="48">
        <v>-146775000</v>
      </c>
      <c r="AH149" s="47">
        <v>-146775000</v>
      </c>
      <c r="AI149" s="65"/>
      <c r="AJ149" s="53"/>
      <c r="AK149" s="38"/>
      <c r="AL149" s="65"/>
      <c r="AM149" s="65"/>
      <c r="AN149" s="53"/>
      <c r="AO149" s="48">
        <v>394830000</v>
      </c>
      <c r="AP149" s="47">
        <v>107686000</v>
      </c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5"/>
      <c r="BC149" s="53"/>
      <c r="BD149" s="38">
        <v>502516000</v>
      </c>
      <c r="BE149" s="65">
        <v>-3625000</v>
      </c>
      <c r="BF149" s="65"/>
      <c r="BG149" s="65"/>
      <c r="BH149" s="65"/>
      <c r="BI149" s="65">
        <v>15331000</v>
      </c>
      <c r="BJ149" s="51">
        <v>514222000</v>
      </c>
      <c r="BK149" s="47"/>
      <c r="BL149" s="65"/>
      <c r="BM149" s="53"/>
      <c r="BN149" s="72">
        <v>514222000</v>
      </c>
      <c r="BO149" s="73">
        <v>-35209000</v>
      </c>
      <c r="BP149" s="72">
        <v>479013000</v>
      </c>
      <c r="BQ149" s="65"/>
      <c r="BR149" s="65"/>
      <c r="BS149" s="51">
        <v>479013000</v>
      </c>
    </row>
    <row r="150" spans="1:71" x14ac:dyDescent="0.2">
      <c r="A150" s="63" t="s">
        <v>523</v>
      </c>
      <c r="B150" s="63" t="s">
        <v>524</v>
      </c>
      <c r="C150" s="63" t="str">
        <f>VLOOKUP(A150,'[2]S&amp;P 500 Wikipedia'!A:D,3,FALSE)</f>
        <v>Consumer Discretionary</v>
      </c>
      <c r="D150" s="63">
        <v>249937</v>
      </c>
      <c r="E150" s="63" t="s">
        <v>16</v>
      </c>
      <c r="F150" s="63">
        <v>2017</v>
      </c>
      <c r="G150" s="63" t="s">
        <v>1292</v>
      </c>
      <c r="H150" s="64">
        <v>43100</v>
      </c>
      <c r="I150" s="64">
        <v>43139</v>
      </c>
      <c r="J150" s="64">
        <v>43139</v>
      </c>
      <c r="K150" s="63">
        <v>3975000000</v>
      </c>
      <c r="L150" s="63">
        <v>3998000000</v>
      </c>
      <c r="M150" s="63" t="s">
        <v>2171</v>
      </c>
      <c r="N150" s="47">
        <v>156776000000</v>
      </c>
      <c r="O150" s="65"/>
      <c r="P150" s="65"/>
      <c r="Q150" s="53"/>
      <c r="R150" s="47">
        <v>-140436000000</v>
      </c>
      <c r="S150" s="65">
        <v>-131332000000</v>
      </c>
      <c r="T150" s="65">
        <v>-9104000000</v>
      </c>
      <c r="U150" s="53"/>
      <c r="V150" s="48">
        <v>16340000000</v>
      </c>
      <c r="W150" s="48"/>
      <c r="X150" s="47">
        <v>-11527000000</v>
      </c>
      <c r="Y150" s="65">
        <v>-11527000000</v>
      </c>
      <c r="Z150" s="65"/>
      <c r="AA150" s="65"/>
      <c r="AB150" s="65"/>
      <c r="AC150" s="65"/>
      <c r="AD150" s="65"/>
      <c r="AE150" s="53"/>
      <c r="AF150" s="48">
        <v>4813000000</v>
      </c>
      <c r="AG150" s="48">
        <v>3335000000</v>
      </c>
      <c r="AH150" s="47">
        <v>-1133000000</v>
      </c>
      <c r="AI150" s="65"/>
      <c r="AJ150" s="53"/>
      <c r="AK150" s="38"/>
      <c r="AL150" s="65"/>
      <c r="AM150" s="65">
        <v>1201000000</v>
      </c>
      <c r="AN150" s="53">
        <v>3267000000</v>
      </c>
      <c r="AO150" s="48">
        <v>8148000000</v>
      </c>
      <c r="AP150" s="47"/>
      <c r="AQ150" s="65"/>
      <c r="AR150" s="65"/>
      <c r="AS150" s="65"/>
      <c r="AT150" s="65"/>
      <c r="AU150" s="65"/>
      <c r="AV150" s="65"/>
      <c r="AW150" s="65"/>
      <c r="AX150" s="65"/>
      <c r="AY150" s="65"/>
      <c r="AZ150" s="65"/>
      <c r="BA150" s="65"/>
      <c r="BB150" s="65"/>
      <c r="BC150" s="53"/>
      <c r="BD150" s="38">
        <v>8148000000</v>
      </c>
      <c r="BE150" s="65">
        <v>-520000000</v>
      </c>
      <c r="BF150" s="65"/>
      <c r="BG150" s="65"/>
      <c r="BH150" s="65"/>
      <c r="BI150" s="65"/>
      <c r="BJ150" s="51">
        <v>7628000000</v>
      </c>
      <c r="BK150" s="47"/>
      <c r="BL150" s="65"/>
      <c r="BM150" s="53"/>
      <c r="BN150" s="72">
        <v>7628000000</v>
      </c>
      <c r="BO150" s="73">
        <v>-26000000</v>
      </c>
      <c r="BP150" s="72">
        <v>7602000000</v>
      </c>
      <c r="BQ150" s="65"/>
      <c r="BR150" s="65"/>
      <c r="BS150" s="51">
        <v>7602000000</v>
      </c>
    </row>
    <row r="151" spans="1:71" x14ac:dyDescent="0.2">
      <c r="A151" s="63" t="s">
        <v>496</v>
      </c>
      <c r="B151" s="63" t="s">
        <v>497</v>
      </c>
      <c r="C151" s="63" t="str">
        <f>VLOOKUP(A151,'[2]S&amp;P 500 Wikipedia'!A:D,3,FALSE)</f>
        <v>Industrials</v>
      </c>
      <c r="D151" s="63">
        <v>339017</v>
      </c>
      <c r="E151" s="63" t="s">
        <v>16</v>
      </c>
      <c r="F151" s="63">
        <v>2017</v>
      </c>
      <c r="G151" s="63" t="s">
        <v>1292</v>
      </c>
      <c r="H151" s="64">
        <v>43100</v>
      </c>
      <c r="I151" s="64">
        <v>43136</v>
      </c>
      <c r="J151" s="64">
        <v>43136</v>
      </c>
      <c r="K151" s="63">
        <v>576416870</v>
      </c>
      <c r="L151" s="63">
        <v>576685466</v>
      </c>
      <c r="M151" s="63" t="s">
        <v>2172</v>
      </c>
      <c r="N151" s="47">
        <v>4390500000</v>
      </c>
      <c r="O151" s="65"/>
      <c r="P151" s="65"/>
      <c r="Q151" s="53"/>
      <c r="R151" s="47">
        <v>-2226900000</v>
      </c>
      <c r="S151" s="65"/>
      <c r="T151" s="65"/>
      <c r="U151" s="53"/>
      <c r="V151" s="48">
        <v>2163600000</v>
      </c>
      <c r="W151" s="48"/>
      <c r="X151" s="47">
        <v>-1282800000</v>
      </c>
      <c r="Y151" s="65">
        <v>-1282800000</v>
      </c>
      <c r="Z151" s="65"/>
      <c r="AA151" s="65"/>
      <c r="AB151" s="65"/>
      <c r="AC151" s="65"/>
      <c r="AD151" s="65"/>
      <c r="AE151" s="53"/>
      <c r="AF151" s="48">
        <v>880800000</v>
      </c>
      <c r="AG151" s="48">
        <v>-8700000</v>
      </c>
      <c r="AH151" s="47">
        <v>-8700000</v>
      </c>
      <c r="AI151" s="65"/>
      <c r="AJ151" s="53"/>
      <c r="AK151" s="38"/>
      <c r="AL151" s="65"/>
      <c r="AM151" s="65"/>
      <c r="AN151" s="53"/>
      <c r="AO151" s="48">
        <v>872100000</v>
      </c>
      <c r="AP151" s="47">
        <v>1000000</v>
      </c>
      <c r="AQ151" s="65"/>
      <c r="AR151" s="65"/>
      <c r="AS151" s="65"/>
      <c r="AT151" s="65"/>
      <c r="AU151" s="65"/>
      <c r="AV151" s="65"/>
      <c r="AW151" s="65"/>
      <c r="AX151" s="65"/>
      <c r="AY151" s="65"/>
      <c r="AZ151" s="65"/>
      <c r="BA151" s="65"/>
      <c r="BB151" s="65"/>
      <c r="BC151" s="53"/>
      <c r="BD151" s="38">
        <v>873100000</v>
      </c>
      <c r="BE151" s="65">
        <v>-294500000</v>
      </c>
      <c r="BF151" s="65"/>
      <c r="BG151" s="65"/>
      <c r="BH151" s="65"/>
      <c r="BI151" s="65"/>
      <c r="BJ151" s="51">
        <v>578600000</v>
      </c>
      <c r="BK151" s="47"/>
      <c r="BL151" s="65"/>
      <c r="BM151" s="53"/>
      <c r="BN151" s="72">
        <v>578600000</v>
      </c>
      <c r="BO151" s="73"/>
      <c r="BP151" s="72">
        <v>578600000</v>
      </c>
      <c r="BQ151" s="65"/>
      <c r="BR151" s="65"/>
      <c r="BS151" s="51">
        <v>578600000</v>
      </c>
    </row>
    <row r="152" spans="1:71" x14ac:dyDescent="0.2">
      <c r="A152" s="63" t="s">
        <v>493</v>
      </c>
      <c r="B152" s="63" t="s">
        <v>494</v>
      </c>
      <c r="C152" s="63" t="str">
        <f>VLOOKUP(A152,'[2]S&amp;P 500 Wikipedia'!A:D,3,FALSE)</f>
        <v>Communication Services</v>
      </c>
      <c r="D152" s="63">
        <v>121021</v>
      </c>
      <c r="E152" s="63" t="s">
        <v>16</v>
      </c>
      <c r="F152" s="63">
        <v>2017</v>
      </c>
      <c r="G152" s="63" t="s">
        <v>1292</v>
      </c>
      <c r="H152" s="64">
        <v>43100</v>
      </c>
      <c r="I152" s="64">
        <v>43132</v>
      </c>
      <c r="J152" s="64">
        <v>43132</v>
      </c>
      <c r="K152" s="63">
        <v>2901000000</v>
      </c>
      <c r="L152" s="63">
        <v>2956000000</v>
      </c>
      <c r="M152" s="63" t="s">
        <v>2173</v>
      </c>
      <c r="N152" s="47">
        <v>40653000000</v>
      </c>
      <c r="O152" s="65"/>
      <c r="P152" s="65"/>
      <c r="Q152" s="53"/>
      <c r="R152" s="47">
        <v>-5454000000</v>
      </c>
      <c r="S152" s="65"/>
      <c r="T152" s="65"/>
      <c r="U152" s="53"/>
      <c r="V152" s="48">
        <v>35199000000</v>
      </c>
      <c r="W152" s="48"/>
      <c r="X152" s="47">
        <v>-14996000000</v>
      </c>
      <c r="Y152" s="65">
        <v>-7242000000</v>
      </c>
      <c r="Z152" s="65"/>
      <c r="AA152" s="65"/>
      <c r="AB152" s="65">
        <v>-7754000000</v>
      </c>
      <c r="AC152" s="65"/>
      <c r="AD152" s="65"/>
      <c r="AE152" s="53"/>
      <c r="AF152" s="48">
        <v>20203000000</v>
      </c>
      <c r="AG152" s="48">
        <v>391000000</v>
      </c>
      <c r="AH152" s="47"/>
      <c r="AI152" s="65"/>
      <c r="AJ152" s="53"/>
      <c r="AK152" s="38"/>
      <c r="AL152" s="65"/>
      <c r="AM152" s="65"/>
      <c r="AN152" s="53">
        <v>391000000</v>
      </c>
      <c r="AO152" s="48">
        <v>20594000000</v>
      </c>
      <c r="AP152" s="47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53"/>
      <c r="BD152" s="38">
        <v>20594000000</v>
      </c>
      <c r="BE152" s="65">
        <v>-4660000000</v>
      </c>
      <c r="BF152" s="65"/>
      <c r="BG152" s="65"/>
      <c r="BH152" s="65"/>
      <c r="BI152" s="65"/>
      <c r="BJ152" s="51">
        <v>15934000000</v>
      </c>
      <c r="BK152" s="47"/>
      <c r="BL152" s="65"/>
      <c r="BM152" s="53"/>
      <c r="BN152" s="72">
        <v>15934000000</v>
      </c>
      <c r="BO152" s="73"/>
      <c r="BP152" s="72">
        <v>15934000000</v>
      </c>
      <c r="BQ152" s="65"/>
      <c r="BR152" s="65">
        <v>-14000000</v>
      </c>
      <c r="BS152" s="51">
        <v>15920000000</v>
      </c>
    </row>
    <row r="153" spans="1:71" x14ac:dyDescent="0.2">
      <c r="A153" s="63" t="s">
        <v>532</v>
      </c>
      <c r="B153" s="63" t="s">
        <v>533</v>
      </c>
      <c r="C153" s="63" t="str">
        <f>VLOOKUP(A153,'[2]S&amp;P 500 Wikipedia'!A:D,3,FALSE)</f>
        <v>Industrials</v>
      </c>
      <c r="D153" s="63">
        <v>378152</v>
      </c>
      <c r="E153" s="63" t="s">
        <v>16</v>
      </c>
      <c r="F153" s="63">
        <v>2017</v>
      </c>
      <c r="G153" s="63" t="s">
        <v>1292</v>
      </c>
      <c r="H153" s="64">
        <v>43100</v>
      </c>
      <c r="I153" s="64">
        <v>43159</v>
      </c>
      <c r="J153" s="64">
        <v>43159</v>
      </c>
      <c r="K153" s="63">
        <v>153200000</v>
      </c>
      <c r="L153" s="63">
        <v>155800000</v>
      </c>
      <c r="M153" s="63" t="s">
        <v>2174</v>
      </c>
      <c r="N153" s="47">
        <v>5283300000</v>
      </c>
      <c r="O153" s="65"/>
      <c r="P153" s="65"/>
      <c r="Q153" s="53"/>
      <c r="R153" s="47">
        <v>-3350800000</v>
      </c>
      <c r="S153" s="65"/>
      <c r="T153" s="65"/>
      <c r="U153" s="53"/>
      <c r="V153" s="48">
        <v>1932500000</v>
      </c>
      <c r="W153" s="48"/>
      <c r="X153" s="47">
        <v>-1226500000</v>
      </c>
      <c r="Y153" s="65">
        <v>-1194800000</v>
      </c>
      <c r="Z153" s="65"/>
      <c r="AA153" s="65"/>
      <c r="AB153" s="65"/>
      <c r="AC153" s="65">
        <v>-31700000</v>
      </c>
      <c r="AD153" s="65"/>
      <c r="AE153" s="53"/>
      <c r="AF153" s="48">
        <v>706000000</v>
      </c>
      <c r="AG153" s="48">
        <v>-57300000</v>
      </c>
      <c r="AH153" s="47">
        <v>-49400000</v>
      </c>
      <c r="AI153" s="65"/>
      <c r="AJ153" s="53"/>
      <c r="AK153" s="38"/>
      <c r="AL153" s="65"/>
      <c r="AM153" s="65"/>
      <c r="AN153" s="53">
        <v>-7900000</v>
      </c>
      <c r="AO153" s="48">
        <v>648700000</v>
      </c>
      <c r="AP153" s="47">
        <v>-13900000</v>
      </c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53"/>
      <c r="BD153" s="38">
        <v>634800000</v>
      </c>
      <c r="BE153" s="65">
        <v>-159500000</v>
      </c>
      <c r="BF153" s="65"/>
      <c r="BG153" s="65"/>
      <c r="BH153" s="65"/>
      <c r="BI153" s="65"/>
      <c r="BJ153" s="51">
        <v>475300000</v>
      </c>
      <c r="BK153" s="47">
        <v>-2600000</v>
      </c>
      <c r="BL153" s="65">
        <v>-2600000</v>
      </c>
      <c r="BM153" s="53"/>
      <c r="BN153" s="72">
        <v>472700000</v>
      </c>
      <c r="BO153" s="73">
        <v>-100000</v>
      </c>
      <c r="BP153" s="72">
        <v>472600000</v>
      </c>
      <c r="BQ153" s="65"/>
      <c r="BR153" s="65"/>
      <c r="BS153" s="51">
        <v>472600000</v>
      </c>
    </row>
    <row r="154" spans="1:71" x14ac:dyDescent="0.2">
      <c r="A154" s="63" t="s">
        <v>538</v>
      </c>
      <c r="B154" s="63" t="s">
        <v>539</v>
      </c>
      <c r="C154" s="63" t="str">
        <f>VLOOKUP(A154,'[2]S&amp;P 500 Wikipedia'!A:D,3,FALSE)</f>
        <v>Materials</v>
      </c>
      <c r="D154" s="63">
        <v>378154</v>
      </c>
      <c r="E154" s="63" t="s">
        <v>16</v>
      </c>
      <c r="F154" s="63">
        <v>2017</v>
      </c>
      <c r="G154" s="63" t="s">
        <v>1292</v>
      </c>
      <c r="H154" s="64">
        <v>43100</v>
      </c>
      <c r="I154" s="64">
        <v>43151</v>
      </c>
      <c r="J154" s="64">
        <v>43151</v>
      </c>
      <c r="K154" s="63">
        <v>1447000000</v>
      </c>
      <c r="L154" s="63">
        <v>1454000000</v>
      </c>
      <c r="M154" s="63" t="s">
        <v>2175</v>
      </c>
      <c r="N154" s="47">
        <v>16403000000</v>
      </c>
      <c r="O154" s="65"/>
      <c r="P154" s="65"/>
      <c r="Q154" s="53"/>
      <c r="R154" s="47">
        <v>-12022000000</v>
      </c>
      <c r="S154" s="65"/>
      <c r="T154" s="65"/>
      <c r="U154" s="53"/>
      <c r="V154" s="48">
        <v>4381000000</v>
      </c>
      <c r="W154" s="48"/>
      <c r="X154" s="47">
        <v>-578000000</v>
      </c>
      <c r="Y154" s="65">
        <v>-484000000</v>
      </c>
      <c r="Z154" s="65"/>
      <c r="AA154" s="65"/>
      <c r="AB154" s="65">
        <v>-94000000</v>
      </c>
      <c r="AC154" s="65"/>
      <c r="AD154" s="65"/>
      <c r="AE154" s="53"/>
      <c r="AF154" s="48">
        <v>3803000000</v>
      </c>
      <c r="AG154" s="48">
        <v>-752000000</v>
      </c>
      <c r="AH154" s="47">
        <v>-801000000</v>
      </c>
      <c r="AI154" s="65"/>
      <c r="AJ154" s="53"/>
      <c r="AK154" s="38"/>
      <c r="AL154" s="65"/>
      <c r="AM154" s="65"/>
      <c r="AN154" s="53">
        <v>49000000</v>
      </c>
      <c r="AO154" s="48">
        <v>3051000000</v>
      </c>
      <c r="AP154" s="47">
        <v>-149000000</v>
      </c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5"/>
      <c r="BC154" s="53"/>
      <c r="BD154" s="38">
        <v>2902000000</v>
      </c>
      <c r="BE154" s="65">
        <v>-883000000</v>
      </c>
      <c r="BF154" s="65"/>
      <c r="BG154" s="65"/>
      <c r="BH154" s="65"/>
      <c r="BI154" s="65">
        <v>10000000</v>
      </c>
      <c r="BJ154" s="51">
        <v>2029000000</v>
      </c>
      <c r="BK154" s="47">
        <v>66000000</v>
      </c>
      <c r="BL154" s="65">
        <v>66000000</v>
      </c>
      <c r="BM154" s="53"/>
      <c r="BN154" s="72">
        <v>2095000000</v>
      </c>
      <c r="BO154" s="73">
        <v>-278000000</v>
      </c>
      <c r="BP154" s="72">
        <v>1817000000</v>
      </c>
      <c r="BQ154" s="65">
        <v>0</v>
      </c>
      <c r="BR154" s="65"/>
      <c r="BS154" s="51">
        <v>1817000000</v>
      </c>
    </row>
    <row r="155" spans="1:71" x14ac:dyDescent="0.2">
      <c r="A155" s="63" t="s">
        <v>502</v>
      </c>
      <c r="B155" s="63" t="s">
        <v>503</v>
      </c>
      <c r="C155" s="63" t="str">
        <f>VLOOKUP(A155,'[2]S&amp;P 500 Wikipedia'!A:D,3,FALSE)</f>
        <v>Industrials</v>
      </c>
      <c r="D155" s="63">
        <v>259098</v>
      </c>
      <c r="E155" s="63" t="s">
        <v>16</v>
      </c>
      <c r="F155" s="63">
        <v>2018</v>
      </c>
      <c r="G155" s="63" t="s">
        <v>1292</v>
      </c>
      <c r="H155" s="64">
        <v>43251</v>
      </c>
      <c r="I155" s="64">
        <v>43297</v>
      </c>
      <c r="J155" s="64">
        <v>43297</v>
      </c>
      <c r="K155" s="63">
        <v>267000000</v>
      </c>
      <c r="L155" s="63">
        <v>272000000</v>
      </c>
      <c r="M155" s="63" t="s">
        <v>2176</v>
      </c>
      <c r="N155" s="47">
        <v>65450000000</v>
      </c>
      <c r="O155" s="65"/>
      <c r="P155" s="65"/>
      <c r="Q155" s="53"/>
      <c r="R155" s="47">
        <v>-47665000000</v>
      </c>
      <c r="S155" s="65"/>
      <c r="T155" s="65"/>
      <c r="U155" s="53"/>
      <c r="V155" s="48">
        <v>17785000000</v>
      </c>
      <c r="W155" s="48"/>
      <c r="X155" s="47">
        <v>-12545000000</v>
      </c>
      <c r="Y155" s="65"/>
      <c r="Z155" s="65"/>
      <c r="AA155" s="65"/>
      <c r="AB155" s="65"/>
      <c r="AC155" s="65">
        <v>-3095000000</v>
      </c>
      <c r="AD155" s="65"/>
      <c r="AE155" s="53">
        <v>-9450000000</v>
      </c>
      <c r="AF155" s="48">
        <v>5240000000</v>
      </c>
      <c r="AG155" s="48">
        <v>-517000000</v>
      </c>
      <c r="AH155" s="47">
        <v>-510000000</v>
      </c>
      <c r="AI155" s="65"/>
      <c r="AJ155" s="53"/>
      <c r="AK155" s="38"/>
      <c r="AL155" s="65"/>
      <c r="AM155" s="65"/>
      <c r="AN155" s="53">
        <v>-7000000</v>
      </c>
      <c r="AO155" s="48">
        <v>4723000000</v>
      </c>
      <c r="AP155" s="47">
        <v>-370000000</v>
      </c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53"/>
      <c r="BD155" s="38">
        <v>4353000000</v>
      </c>
      <c r="BE155" s="65">
        <v>219000000</v>
      </c>
      <c r="BF155" s="65"/>
      <c r="BG155" s="65"/>
      <c r="BH155" s="65"/>
      <c r="BI155" s="65"/>
      <c r="BJ155" s="51">
        <v>4572000000</v>
      </c>
      <c r="BK155" s="47"/>
      <c r="BL155" s="65"/>
      <c r="BM155" s="53"/>
      <c r="BN155" s="72">
        <v>4572000000</v>
      </c>
      <c r="BO155" s="73"/>
      <c r="BP155" s="72">
        <v>4572000000</v>
      </c>
      <c r="BQ155" s="65"/>
      <c r="BR155" s="65"/>
      <c r="BS155" s="51">
        <v>4572000000</v>
      </c>
    </row>
    <row r="156" spans="1:71" x14ac:dyDescent="0.2">
      <c r="A156" s="63" t="s">
        <v>490</v>
      </c>
      <c r="B156" s="63" t="s">
        <v>491</v>
      </c>
      <c r="C156" s="63" t="str">
        <f>VLOOKUP(A156,'[2]S&amp;P 500 Wikipedia'!A:D,3,FALSE)</f>
        <v>Information Technology</v>
      </c>
      <c r="D156" s="63">
        <v>60283</v>
      </c>
      <c r="E156" s="63" t="s">
        <v>16</v>
      </c>
      <c r="F156" s="63">
        <v>2017</v>
      </c>
      <c r="G156" s="63" t="s">
        <v>1292</v>
      </c>
      <c r="H156" s="64">
        <v>43008</v>
      </c>
      <c r="I156" s="64">
        <v>43042</v>
      </c>
      <c r="J156" s="64">
        <v>43425</v>
      </c>
      <c r="K156" s="63">
        <v>64173000</v>
      </c>
      <c r="L156" s="63">
        <v>64775000</v>
      </c>
      <c r="M156" s="63" t="s">
        <v>1704</v>
      </c>
      <c r="N156" s="47">
        <v>2090041000</v>
      </c>
      <c r="O156" s="65"/>
      <c r="P156" s="65"/>
      <c r="Q156" s="53"/>
      <c r="R156" s="47">
        <v>-353485000</v>
      </c>
      <c r="S156" s="65"/>
      <c r="T156" s="65"/>
      <c r="U156" s="53"/>
      <c r="V156" s="48">
        <v>1736556000</v>
      </c>
      <c r="W156" s="48"/>
      <c r="X156" s="47">
        <v>-1159491000</v>
      </c>
      <c r="Y156" s="65">
        <v>-809126000</v>
      </c>
      <c r="Z156" s="65"/>
      <c r="AA156" s="65"/>
      <c r="AB156" s="65">
        <v>-350365000</v>
      </c>
      <c r="AC156" s="65"/>
      <c r="AD156" s="65"/>
      <c r="AE156" s="53"/>
      <c r="AF156" s="48">
        <v>577065000</v>
      </c>
      <c r="AG156" s="48">
        <v>11561000</v>
      </c>
      <c r="AH156" s="47"/>
      <c r="AI156" s="65"/>
      <c r="AJ156" s="53"/>
      <c r="AK156" s="38"/>
      <c r="AL156" s="65"/>
      <c r="AM156" s="65"/>
      <c r="AN156" s="53">
        <v>11561000</v>
      </c>
      <c r="AO156" s="48">
        <v>588626000</v>
      </c>
      <c r="AP156" s="47">
        <v>-13109000</v>
      </c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53"/>
      <c r="BD156" s="38">
        <v>575517000</v>
      </c>
      <c r="BE156" s="65">
        <v>-154756000</v>
      </c>
      <c r="BF156" s="65"/>
      <c r="BG156" s="65"/>
      <c r="BH156" s="65"/>
      <c r="BI156" s="65"/>
      <c r="BJ156" s="51">
        <v>420761000</v>
      </c>
      <c r="BK156" s="47"/>
      <c r="BL156" s="65"/>
      <c r="BM156" s="53"/>
      <c r="BN156" s="72">
        <v>420761000</v>
      </c>
      <c r="BO156" s="73"/>
      <c r="BP156" s="72">
        <v>420761000</v>
      </c>
      <c r="BQ156" s="65"/>
      <c r="BR156" s="65"/>
      <c r="BS156" s="51">
        <v>420761000</v>
      </c>
    </row>
    <row r="157" spans="1:71" x14ac:dyDescent="0.2">
      <c r="A157" s="63" t="s">
        <v>505</v>
      </c>
      <c r="B157" s="63" t="s">
        <v>506</v>
      </c>
      <c r="C157" s="63" t="str">
        <f>VLOOKUP(A157,'[2]S&amp;P 500 Wikipedia'!A:D,3,FALSE)</f>
        <v>Information Technology</v>
      </c>
      <c r="D157" s="63">
        <v>88558</v>
      </c>
      <c r="E157" s="63" t="s">
        <v>16</v>
      </c>
      <c r="F157" s="63">
        <v>2017</v>
      </c>
      <c r="G157" s="63" t="s">
        <v>1292</v>
      </c>
      <c r="H157" s="64">
        <v>43100</v>
      </c>
      <c r="I157" s="64">
        <v>43153</v>
      </c>
      <c r="J157" s="64">
        <v>43153</v>
      </c>
      <c r="K157" s="63">
        <v>330000000</v>
      </c>
      <c r="L157" s="63">
        <v>336000000</v>
      </c>
      <c r="M157" s="63" t="s">
        <v>2177</v>
      </c>
      <c r="N157" s="47">
        <v>9123000000</v>
      </c>
      <c r="O157" s="65"/>
      <c r="P157" s="65"/>
      <c r="Q157" s="53"/>
      <c r="R157" s="47">
        <v>-6181000000</v>
      </c>
      <c r="S157" s="65"/>
      <c r="T157" s="65"/>
      <c r="U157" s="53"/>
      <c r="V157" s="48">
        <v>2942000000</v>
      </c>
      <c r="W157" s="48"/>
      <c r="X157" s="47">
        <v>-1450000000</v>
      </c>
      <c r="Y157" s="65">
        <v>-1450000000</v>
      </c>
      <c r="Z157" s="65"/>
      <c r="AA157" s="65"/>
      <c r="AB157" s="65"/>
      <c r="AC157" s="65"/>
      <c r="AD157" s="65"/>
      <c r="AE157" s="53"/>
      <c r="AF157" s="48">
        <v>1492000000</v>
      </c>
      <c r="AG157" s="48">
        <v>-456000000</v>
      </c>
      <c r="AH157" s="47">
        <v>-337000000</v>
      </c>
      <c r="AI157" s="65"/>
      <c r="AJ157" s="53"/>
      <c r="AK157" s="38"/>
      <c r="AL157" s="65"/>
      <c r="AM157" s="65"/>
      <c r="AN157" s="53">
        <v>-119000000</v>
      </c>
      <c r="AO157" s="48">
        <v>1036000000</v>
      </c>
      <c r="AP157" s="47">
        <v>-3000000</v>
      </c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5"/>
      <c r="BC157" s="53"/>
      <c r="BD157" s="38">
        <v>1033000000</v>
      </c>
      <c r="BE157" s="65">
        <v>319000000</v>
      </c>
      <c r="BF157" s="65"/>
      <c r="BG157" s="65"/>
      <c r="BH157" s="65"/>
      <c r="BI157" s="65"/>
      <c r="BJ157" s="51">
        <v>1352000000</v>
      </c>
      <c r="BK157" s="47">
        <v>0</v>
      </c>
      <c r="BL157" s="65">
        <v>0</v>
      </c>
      <c r="BM157" s="53"/>
      <c r="BN157" s="72">
        <v>1352000000</v>
      </c>
      <c r="BO157" s="73">
        <v>-33000000</v>
      </c>
      <c r="BP157" s="72">
        <v>1319000000</v>
      </c>
      <c r="BQ157" s="65"/>
      <c r="BR157" s="65"/>
      <c r="BS157" s="51">
        <v>1319000000</v>
      </c>
    </row>
    <row r="158" spans="1:71" x14ac:dyDescent="0.2">
      <c r="A158" s="63" t="s">
        <v>508</v>
      </c>
      <c r="B158" s="63" t="s">
        <v>509</v>
      </c>
      <c r="C158" s="63" t="str">
        <f>VLOOKUP(A158,'[2]S&amp;P 500 Wikipedia'!A:D,3,FALSE)</f>
        <v>Information Technology</v>
      </c>
      <c r="D158" s="63">
        <v>378146</v>
      </c>
      <c r="E158" s="63" t="s">
        <v>16</v>
      </c>
      <c r="F158" s="63">
        <v>2017</v>
      </c>
      <c r="G158" s="63" t="s">
        <v>1292</v>
      </c>
      <c r="H158" s="64">
        <v>43100</v>
      </c>
      <c r="I158" s="64">
        <v>43153</v>
      </c>
      <c r="J158" s="64">
        <v>43153</v>
      </c>
      <c r="K158" s="63">
        <v>422200000</v>
      </c>
      <c r="L158" s="63">
        <v>431200000</v>
      </c>
      <c r="M158" s="63" t="s">
        <v>2178</v>
      </c>
      <c r="N158" s="47">
        <v>5696000000</v>
      </c>
      <c r="O158" s="65"/>
      <c r="P158" s="65"/>
      <c r="Q158" s="53"/>
      <c r="R158" s="47">
        <v>-3024000000</v>
      </c>
      <c r="S158" s="65"/>
      <c r="T158" s="65"/>
      <c r="U158" s="53"/>
      <c r="V158" s="48">
        <v>2672000000</v>
      </c>
      <c r="W158" s="48"/>
      <c r="X158" s="47">
        <v>-1150000000</v>
      </c>
      <c r="Y158" s="65">
        <v>-1150000000</v>
      </c>
      <c r="Z158" s="65"/>
      <c r="AA158" s="65"/>
      <c r="AB158" s="65"/>
      <c r="AC158" s="65"/>
      <c r="AD158" s="65"/>
      <c r="AE158" s="53"/>
      <c r="AF158" s="48">
        <v>1522000000</v>
      </c>
      <c r="AG158" s="48">
        <v>-174000000</v>
      </c>
      <c r="AH158" s="47">
        <v>-176000000</v>
      </c>
      <c r="AI158" s="65"/>
      <c r="AJ158" s="53"/>
      <c r="AK158" s="38">
        <v>2000000</v>
      </c>
      <c r="AL158" s="65"/>
      <c r="AM158" s="65"/>
      <c r="AN158" s="53"/>
      <c r="AO158" s="48">
        <v>1348000000</v>
      </c>
      <c r="AP158" s="47">
        <v>10000000</v>
      </c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5"/>
      <c r="BC158" s="53"/>
      <c r="BD158" s="38">
        <v>1358000000</v>
      </c>
      <c r="BE158" s="65">
        <v>-158000000</v>
      </c>
      <c r="BF158" s="65"/>
      <c r="BG158" s="65"/>
      <c r="BH158" s="65"/>
      <c r="BI158" s="65">
        <v>32000000</v>
      </c>
      <c r="BJ158" s="51">
        <v>1232000000</v>
      </c>
      <c r="BK158" s="47">
        <v>14000000</v>
      </c>
      <c r="BL158" s="65">
        <v>14000000</v>
      </c>
      <c r="BM158" s="53"/>
      <c r="BN158" s="72">
        <v>1246000000</v>
      </c>
      <c r="BO158" s="73"/>
      <c r="BP158" s="72">
        <v>1246000000</v>
      </c>
      <c r="BQ158" s="65"/>
      <c r="BR158" s="65"/>
      <c r="BS158" s="51">
        <v>1246000000</v>
      </c>
    </row>
    <row r="159" spans="1:71" x14ac:dyDescent="0.2">
      <c r="A159" s="63" t="s">
        <v>514</v>
      </c>
      <c r="B159" s="63" t="s">
        <v>515</v>
      </c>
      <c r="C159" s="63" t="str">
        <f>VLOOKUP(A159,'[2]S&amp;P 500 Wikipedia'!A:D,3,FALSE)</f>
        <v>Information Technology</v>
      </c>
      <c r="D159" s="63">
        <v>367930</v>
      </c>
      <c r="E159" s="63" t="s">
        <v>16</v>
      </c>
      <c r="F159" s="63">
        <v>2017</v>
      </c>
      <c r="G159" s="63" t="s">
        <v>1292</v>
      </c>
      <c r="H159" s="64">
        <v>43100</v>
      </c>
      <c r="I159" s="64">
        <v>43154</v>
      </c>
      <c r="J159" s="64">
        <v>43524</v>
      </c>
      <c r="K159" s="63">
        <v>137456000</v>
      </c>
      <c r="L159" s="63">
        <v>139646000</v>
      </c>
      <c r="M159" s="63" t="s">
        <v>1707</v>
      </c>
      <c r="N159" s="47">
        <v>1800434000</v>
      </c>
      <c r="O159" s="65"/>
      <c r="P159" s="65"/>
      <c r="Q159" s="53"/>
      <c r="R159" s="47">
        <v>-941658000</v>
      </c>
      <c r="S159" s="65"/>
      <c r="T159" s="65"/>
      <c r="U159" s="53"/>
      <c r="V159" s="48">
        <v>858776000</v>
      </c>
      <c r="W159" s="48"/>
      <c r="X159" s="47">
        <v>-544602000</v>
      </c>
      <c r="Y159" s="65">
        <v>-373867000</v>
      </c>
      <c r="Z159" s="65"/>
      <c r="AA159" s="65"/>
      <c r="AB159" s="65">
        <v>-170735000</v>
      </c>
      <c r="AC159" s="65"/>
      <c r="AD159" s="65"/>
      <c r="AE159" s="53"/>
      <c r="AF159" s="48">
        <v>314174000</v>
      </c>
      <c r="AG159" s="48">
        <v>-10896000</v>
      </c>
      <c r="AH159" s="47">
        <v>-15040000</v>
      </c>
      <c r="AI159" s="65"/>
      <c r="AJ159" s="53"/>
      <c r="AK159" s="38"/>
      <c r="AL159" s="65"/>
      <c r="AM159" s="65"/>
      <c r="AN159" s="53">
        <v>4144000</v>
      </c>
      <c r="AO159" s="48">
        <v>303278000</v>
      </c>
      <c r="AP159" s="47">
        <v>-24213000</v>
      </c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5"/>
      <c r="BC159" s="53"/>
      <c r="BD159" s="38">
        <v>279065000</v>
      </c>
      <c r="BE159" s="65">
        <v>-171842000</v>
      </c>
      <c r="BF159" s="65"/>
      <c r="BG159" s="65"/>
      <c r="BH159" s="65"/>
      <c r="BI159" s="65"/>
      <c r="BJ159" s="51">
        <v>107223000</v>
      </c>
      <c r="BK159" s="47"/>
      <c r="BL159" s="65"/>
      <c r="BM159" s="53"/>
      <c r="BN159" s="72">
        <v>107223000</v>
      </c>
      <c r="BO159" s="73"/>
      <c r="BP159" s="72">
        <v>107223000</v>
      </c>
      <c r="BQ159" s="65"/>
      <c r="BR159" s="65"/>
      <c r="BS159" s="51">
        <v>107223000</v>
      </c>
    </row>
    <row r="160" spans="1:71" x14ac:dyDescent="0.2">
      <c r="A160" s="63" t="s">
        <v>517</v>
      </c>
      <c r="B160" s="63" t="s">
        <v>518</v>
      </c>
      <c r="C160" s="63" t="str">
        <f>VLOOKUP(A160,'[2]S&amp;P 500 Wikipedia'!A:D,3,FALSE)</f>
        <v>Industrials</v>
      </c>
      <c r="D160" s="63">
        <v>378147</v>
      </c>
      <c r="E160" s="63" t="s">
        <v>16</v>
      </c>
      <c r="F160" s="63">
        <v>2017</v>
      </c>
      <c r="G160" s="63" t="s">
        <v>1292</v>
      </c>
      <c r="H160" s="64">
        <v>43100</v>
      </c>
      <c r="I160" s="64">
        <v>43159</v>
      </c>
      <c r="J160" s="64">
        <v>43159</v>
      </c>
      <c r="K160" s="63">
        <v>130703000</v>
      </c>
      <c r="L160" s="63">
        <v>131358000</v>
      </c>
      <c r="M160" s="63" t="s">
        <v>2179</v>
      </c>
      <c r="N160" s="47">
        <v>3660831000</v>
      </c>
      <c r="O160" s="65"/>
      <c r="P160" s="65"/>
      <c r="Q160" s="53"/>
      <c r="R160" s="47">
        <v>-2575454000</v>
      </c>
      <c r="S160" s="65"/>
      <c r="T160" s="65"/>
      <c r="U160" s="53"/>
      <c r="V160" s="48">
        <v>1085377000</v>
      </c>
      <c r="W160" s="48"/>
      <c r="X160" s="47">
        <v>-903864000</v>
      </c>
      <c r="Y160" s="65">
        <v>-903864000</v>
      </c>
      <c r="Z160" s="65"/>
      <c r="AA160" s="65"/>
      <c r="AB160" s="65"/>
      <c r="AC160" s="65"/>
      <c r="AD160" s="65"/>
      <c r="AE160" s="53"/>
      <c r="AF160" s="48">
        <v>181513000</v>
      </c>
      <c r="AG160" s="48">
        <v>-59823000</v>
      </c>
      <c r="AH160" s="47">
        <v>-56301000</v>
      </c>
      <c r="AI160" s="65"/>
      <c r="AJ160" s="53"/>
      <c r="AK160" s="38"/>
      <c r="AL160" s="65"/>
      <c r="AM160" s="65">
        <v>12592000</v>
      </c>
      <c r="AN160" s="53">
        <v>-16114000</v>
      </c>
      <c r="AO160" s="48">
        <v>121690000</v>
      </c>
      <c r="AP160" s="47">
        <v>141317000</v>
      </c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5"/>
      <c r="BC160" s="53"/>
      <c r="BD160" s="38">
        <v>263007000</v>
      </c>
      <c r="BE160" s="65">
        <v>-258679000</v>
      </c>
      <c r="BF160" s="65"/>
      <c r="BG160" s="65"/>
      <c r="BH160" s="65"/>
      <c r="BI160" s="65"/>
      <c r="BJ160" s="51">
        <v>4328000</v>
      </c>
      <c r="BK160" s="47"/>
      <c r="BL160" s="65"/>
      <c r="BM160" s="53"/>
      <c r="BN160" s="72">
        <v>4328000</v>
      </c>
      <c r="BO160" s="73">
        <v>-1676000</v>
      </c>
      <c r="BP160" s="72">
        <v>2652000</v>
      </c>
      <c r="BQ160" s="65"/>
      <c r="BR160" s="65"/>
      <c r="BS160" s="51">
        <v>2652000</v>
      </c>
    </row>
    <row r="161" spans="1:71" x14ac:dyDescent="0.2">
      <c r="A161" s="63" t="s">
        <v>511</v>
      </c>
      <c r="B161" s="63" t="s">
        <v>512</v>
      </c>
      <c r="C161" s="63" t="str">
        <f>VLOOKUP(A161,'[2]S&amp;P 500 Wikipedia'!A:D,3,FALSE)</f>
        <v>Information Technology</v>
      </c>
      <c r="D161" s="63">
        <v>740486</v>
      </c>
      <c r="E161" s="63" t="s">
        <v>16</v>
      </c>
      <c r="F161" s="63">
        <v>2017</v>
      </c>
      <c r="G161" s="63" t="s">
        <v>1292</v>
      </c>
      <c r="H161" s="64">
        <v>43100</v>
      </c>
      <c r="I161" s="64">
        <v>43160</v>
      </c>
      <c r="J161" s="64">
        <v>43160</v>
      </c>
      <c r="K161" s="63">
        <v>91129000</v>
      </c>
      <c r="L161" s="63">
        <v>93594000</v>
      </c>
      <c r="M161" s="63" t="s">
        <v>2398</v>
      </c>
      <c r="N161" s="47">
        <v>2136405000</v>
      </c>
      <c r="O161" s="65"/>
      <c r="P161" s="65"/>
      <c r="Q161" s="53"/>
      <c r="R161" s="47">
        <v>-429613000</v>
      </c>
      <c r="S161" s="65"/>
      <c r="T161" s="65"/>
      <c r="U161" s="53"/>
      <c r="V161" s="48">
        <v>1706792000</v>
      </c>
      <c r="W161" s="48"/>
      <c r="X161" s="47">
        <v>-823032000</v>
      </c>
      <c r="Y161" s="65">
        <v>-558411000</v>
      </c>
      <c r="Z161" s="65"/>
      <c r="AA161" s="65"/>
      <c r="AB161" s="65"/>
      <c r="AC161" s="65">
        <v>-264560000</v>
      </c>
      <c r="AD161" s="65"/>
      <c r="AE161" s="53">
        <v>-61000</v>
      </c>
      <c r="AF161" s="48">
        <v>883760000</v>
      </c>
      <c r="AG161" s="48">
        <v>13126000</v>
      </c>
      <c r="AH161" s="47">
        <v>-107146000</v>
      </c>
      <c r="AI161" s="65"/>
      <c r="AJ161" s="53"/>
      <c r="AK161" s="38"/>
      <c r="AL161" s="65"/>
      <c r="AM161" s="65">
        <v>-53164000</v>
      </c>
      <c r="AN161" s="53">
        <v>173436000</v>
      </c>
      <c r="AO161" s="48">
        <v>896886000</v>
      </c>
      <c r="AP161" s="47">
        <v>-3296000</v>
      </c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5"/>
      <c r="BC161" s="53"/>
      <c r="BD161" s="38">
        <v>893590000</v>
      </c>
      <c r="BE161" s="65">
        <v>-153390000</v>
      </c>
      <c r="BF161" s="65"/>
      <c r="BG161" s="65"/>
      <c r="BH161" s="65"/>
      <c r="BI161" s="65"/>
      <c r="BJ161" s="51">
        <v>740200000</v>
      </c>
      <c r="BK161" s="47"/>
      <c r="BL161" s="65"/>
      <c r="BM161" s="53"/>
      <c r="BN161" s="72">
        <v>740200000</v>
      </c>
      <c r="BO161" s="73"/>
      <c r="BP161" s="72">
        <v>740200000</v>
      </c>
      <c r="BQ161" s="65"/>
      <c r="BR161" s="65"/>
      <c r="BS161" s="51">
        <v>740200000</v>
      </c>
    </row>
    <row r="162" spans="1:71" x14ac:dyDescent="0.2">
      <c r="A162" s="63" t="s">
        <v>520</v>
      </c>
      <c r="B162" s="63" t="s">
        <v>521</v>
      </c>
      <c r="C162" s="63" t="str">
        <f>VLOOKUP(A162,'[2]S&amp;P 500 Wikipedia'!A:D,3,FALSE)</f>
        <v>Materials</v>
      </c>
      <c r="D162" s="63">
        <v>378149</v>
      </c>
      <c r="E162" s="63" t="s">
        <v>16</v>
      </c>
      <c r="F162" s="63">
        <v>2017</v>
      </c>
      <c r="G162" s="63" t="s">
        <v>1292</v>
      </c>
      <c r="H162" s="64">
        <v>43100</v>
      </c>
      <c r="I162" s="64">
        <v>43159</v>
      </c>
      <c r="J162" s="64">
        <v>43159</v>
      </c>
      <c r="K162" s="63">
        <v>154796015</v>
      </c>
      <c r="L162" s="63">
        <v>154796015</v>
      </c>
      <c r="M162" s="63" t="s">
        <v>2180</v>
      </c>
      <c r="N162" s="47">
        <v>2878600000</v>
      </c>
      <c r="O162" s="65"/>
      <c r="P162" s="65"/>
      <c r="Q162" s="53"/>
      <c r="R162" s="47">
        <v>-1777300000</v>
      </c>
      <c r="S162" s="65"/>
      <c r="T162" s="65"/>
      <c r="U162" s="53"/>
      <c r="V162" s="48">
        <v>1101300000</v>
      </c>
      <c r="W162" s="48"/>
      <c r="X162" s="47">
        <v>-760100000</v>
      </c>
      <c r="Y162" s="65">
        <v>-618600000</v>
      </c>
      <c r="Z162" s="65"/>
      <c r="AA162" s="65"/>
      <c r="AB162" s="65">
        <v>-141500000</v>
      </c>
      <c r="AC162" s="65"/>
      <c r="AD162" s="65"/>
      <c r="AE162" s="53"/>
      <c r="AF162" s="48">
        <v>341200000</v>
      </c>
      <c r="AG162" s="48">
        <v>-79000000</v>
      </c>
      <c r="AH162" s="47">
        <v>-79100000</v>
      </c>
      <c r="AI162" s="65"/>
      <c r="AJ162" s="53"/>
      <c r="AK162" s="38"/>
      <c r="AL162" s="65"/>
      <c r="AM162" s="65">
        <v>100000</v>
      </c>
      <c r="AN162" s="53"/>
      <c r="AO162" s="48">
        <v>262200000</v>
      </c>
      <c r="AP162" s="47">
        <v>-81400000</v>
      </c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53"/>
      <c r="BD162" s="38">
        <v>180800000</v>
      </c>
      <c r="BE162" s="65">
        <v>-264100000</v>
      </c>
      <c r="BF162" s="65"/>
      <c r="BG162" s="65"/>
      <c r="BH162" s="65"/>
      <c r="BI162" s="65"/>
      <c r="BJ162" s="51">
        <v>-83300000</v>
      </c>
      <c r="BK162" s="47">
        <v>621700000</v>
      </c>
      <c r="BL162" s="65">
        <v>621700000</v>
      </c>
      <c r="BM162" s="53"/>
      <c r="BN162" s="72">
        <v>538400000</v>
      </c>
      <c r="BO162" s="73">
        <v>-2600000</v>
      </c>
      <c r="BP162" s="72">
        <v>535800000</v>
      </c>
      <c r="BQ162" s="65"/>
      <c r="BR162" s="65"/>
      <c r="BS162" s="51">
        <v>535800000</v>
      </c>
    </row>
    <row r="163" spans="1:71" x14ac:dyDescent="0.2">
      <c r="A163" s="63" t="s">
        <v>535</v>
      </c>
      <c r="B163" s="63" t="s">
        <v>536</v>
      </c>
      <c r="C163" s="63" t="str">
        <f>VLOOKUP(A163,'[2]S&amp;P 500 Wikipedia'!A:D,3,FALSE)</f>
        <v>Communication Services</v>
      </c>
      <c r="D163" s="63">
        <v>885908</v>
      </c>
      <c r="E163" s="63" t="s">
        <v>16</v>
      </c>
      <c r="F163" s="63">
        <v>2018</v>
      </c>
      <c r="G163" s="63" t="s">
        <v>1292</v>
      </c>
      <c r="H163" s="64">
        <v>43281</v>
      </c>
      <c r="I163" s="64">
        <v>43321</v>
      </c>
      <c r="J163" s="64">
        <v>43686</v>
      </c>
      <c r="K163" s="63">
        <v>621000000</v>
      </c>
      <c r="L163" s="63">
        <v>621000000</v>
      </c>
      <c r="M163" s="63" t="s">
        <v>1709</v>
      </c>
      <c r="N163" s="47">
        <v>10153000000</v>
      </c>
      <c r="O163" s="65"/>
      <c r="P163" s="65"/>
      <c r="Q163" s="53"/>
      <c r="R163" s="35">
        <v>0</v>
      </c>
      <c r="S163" s="65"/>
      <c r="T163" s="65"/>
      <c r="U163" s="53"/>
      <c r="V163" s="48">
        <v>10153000000</v>
      </c>
      <c r="W163" s="48"/>
      <c r="X163" s="47">
        <v>-7885000000</v>
      </c>
      <c r="Y163" s="65">
        <v>-1209000000</v>
      </c>
      <c r="Z163" s="65"/>
      <c r="AA163" s="65"/>
      <c r="AB163" s="65"/>
      <c r="AC163" s="65">
        <v>-171000000</v>
      </c>
      <c r="AD163" s="65"/>
      <c r="AE163" s="53">
        <v>-6505000000</v>
      </c>
      <c r="AF163" s="48">
        <v>2268000000</v>
      </c>
      <c r="AG163" s="48">
        <v>-82000000</v>
      </c>
      <c r="AH163" s="47">
        <v>-43000000</v>
      </c>
      <c r="AI163" s="65">
        <v>-43000000</v>
      </c>
      <c r="AJ163" s="53">
        <v>0</v>
      </c>
      <c r="AK163" s="38"/>
      <c r="AL163" s="65"/>
      <c r="AM163" s="65"/>
      <c r="AN163" s="53">
        <v>-39000000</v>
      </c>
      <c r="AO163" s="48">
        <v>2186000000</v>
      </c>
      <c r="AP163" s="47">
        <v>-16000000</v>
      </c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5"/>
      <c r="BC163" s="53"/>
      <c r="BD163" s="38">
        <v>2170000000</v>
      </c>
      <c r="BE163" s="65">
        <v>58000000</v>
      </c>
      <c r="BF163" s="65"/>
      <c r="BG163" s="65"/>
      <c r="BH163" s="65"/>
      <c r="BI163" s="65"/>
      <c r="BJ163" s="51">
        <v>2228000000</v>
      </c>
      <c r="BK163" s="47"/>
      <c r="BL163" s="65"/>
      <c r="BM163" s="53"/>
      <c r="BN163" s="72">
        <v>2228000000</v>
      </c>
      <c r="BO163" s="73">
        <v>-41000000</v>
      </c>
      <c r="BP163" s="72">
        <v>2187000000</v>
      </c>
      <c r="BQ163" s="65"/>
      <c r="BR163" s="65"/>
      <c r="BS163" s="51">
        <v>2187000000</v>
      </c>
    </row>
    <row r="164" spans="1:71" x14ac:dyDescent="0.2">
      <c r="A164" s="63" t="s">
        <v>499</v>
      </c>
      <c r="B164" s="63" t="s">
        <v>500</v>
      </c>
      <c r="C164" s="63" t="str">
        <f>VLOOKUP(A164,'[2]S&amp;P 500 Wikipedia'!A:D,3,FALSE)</f>
        <v>Real Estate</v>
      </c>
      <c r="D164" s="63">
        <v>378144</v>
      </c>
      <c r="E164" s="63" t="s">
        <v>16</v>
      </c>
      <c r="F164" s="63">
        <v>2017</v>
      </c>
      <c r="G164" s="63" t="s">
        <v>1292</v>
      </c>
      <c r="H164" s="64">
        <v>43100</v>
      </c>
      <c r="I164" s="64">
        <v>43144</v>
      </c>
      <c r="J164" s="64">
        <v>43144</v>
      </c>
      <c r="K164" s="63">
        <v>72117000</v>
      </c>
      <c r="L164" s="63">
        <v>72233000</v>
      </c>
      <c r="M164" s="63" t="s">
        <v>2181</v>
      </c>
      <c r="N164" s="47">
        <v>857348000</v>
      </c>
      <c r="O164" s="65"/>
      <c r="P164" s="65"/>
      <c r="Q164" s="53"/>
      <c r="R164" s="47">
        <v>-164890000</v>
      </c>
      <c r="S164" s="65"/>
      <c r="T164" s="65"/>
      <c r="U164" s="53"/>
      <c r="V164" s="48">
        <v>692458000</v>
      </c>
      <c r="W164" s="48"/>
      <c r="X164" s="47">
        <v>-360170000</v>
      </c>
      <c r="Y164" s="65">
        <v>-36281000</v>
      </c>
      <c r="Z164" s="65"/>
      <c r="AA164" s="65"/>
      <c r="AB164" s="65"/>
      <c r="AC164" s="65">
        <v>-216050000</v>
      </c>
      <c r="AD164" s="65"/>
      <c r="AE164" s="53">
        <v>-107839000</v>
      </c>
      <c r="AF164" s="48">
        <v>332288000</v>
      </c>
      <c r="AG164" s="48">
        <v>-100067000</v>
      </c>
      <c r="AH164" s="47">
        <v>-99650000</v>
      </c>
      <c r="AI164" s="65"/>
      <c r="AJ164" s="53"/>
      <c r="AK164" s="38"/>
      <c r="AL164" s="65"/>
      <c r="AM164" s="65"/>
      <c r="AN164" s="53">
        <v>-417000</v>
      </c>
      <c r="AO164" s="48">
        <v>232221000</v>
      </c>
      <c r="AP164" s="47">
        <v>65649000</v>
      </c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5"/>
      <c r="BC164" s="53"/>
      <c r="BD164" s="38">
        <v>297870000</v>
      </c>
      <c r="BE164" s="65"/>
      <c r="BF164" s="65"/>
      <c r="BG164" s="65"/>
      <c r="BH164" s="65"/>
      <c r="BI164" s="65"/>
      <c r="BJ164" s="51">
        <v>297870000</v>
      </c>
      <c r="BK164" s="47"/>
      <c r="BL164" s="65"/>
      <c r="BM164" s="53"/>
      <c r="BN164" s="72">
        <v>297870000</v>
      </c>
      <c r="BO164" s="73">
        <v>-7956000</v>
      </c>
      <c r="BP164" s="72">
        <v>289914000</v>
      </c>
      <c r="BQ164" s="65">
        <v>-2458000</v>
      </c>
      <c r="BR164" s="65"/>
      <c r="BS164" s="51">
        <v>287456000</v>
      </c>
    </row>
    <row r="165" spans="1:71" x14ac:dyDescent="0.2">
      <c r="A165" s="63" t="s">
        <v>1117</v>
      </c>
      <c r="B165" s="63" t="s">
        <v>1118</v>
      </c>
      <c r="C165" s="63" t="str">
        <f>VLOOKUP(A165,'[2]S&amp;P 500 Wikipedia'!A:D,3,FALSE)</f>
        <v>Energy</v>
      </c>
      <c r="D165" s="63">
        <v>637893</v>
      </c>
      <c r="E165" s="63" t="s">
        <v>16</v>
      </c>
      <c r="F165" s="63">
        <v>2017</v>
      </c>
      <c r="G165" s="63" t="s">
        <v>1292</v>
      </c>
      <c r="H165" s="64">
        <v>43100</v>
      </c>
      <c r="I165" s="64">
        <v>43192</v>
      </c>
      <c r="J165" s="64">
        <v>43192</v>
      </c>
      <c r="K165" s="63">
        <v>466700000</v>
      </c>
      <c r="L165" s="63">
        <v>468300000</v>
      </c>
      <c r="M165" s="63" t="s">
        <v>2182</v>
      </c>
      <c r="N165" s="47">
        <v>15056900000</v>
      </c>
      <c r="O165" s="65"/>
      <c r="P165" s="65"/>
      <c r="Q165" s="53"/>
      <c r="R165" s="47">
        <v>-12387400000</v>
      </c>
      <c r="S165" s="65"/>
      <c r="T165" s="65"/>
      <c r="U165" s="53"/>
      <c r="V165" s="48">
        <v>2669500000</v>
      </c>
      <c r="W165" s="48"/>
      <c r="X165" s="47">
        <v>-1273800000</v>
      </c>
      <c r="Y165" s="65">
        <v>-1060900000</v>
      </c>
      <c r="Z165" s="65"/>
      <c r="AA165" s="65"/>
      <c r="AB165" s="65">
        <v>-212900000</v>
      </c>
      <c r="AC165" s="65"/>
      <c r="AD165" s="65"/>
      <c r="AE165" s="53"/>
      <c r="AF165" s="48">
        <v>1395700000</v>
      </c>
      <c r="AG165" s="48">
        <v>-285500000</v>
      </c>
      <c r="AH165" s="47">
        <v>-315200000</v>
      </c>
      <c r="AI165" s="65"/>
      <c r="AJ165" s="53"/>
      <c r="AK165" s="38"/>
      <c r="AL165" s="65"/>
      <c r="AM165" s="65">
        <v>55600000</v>
      </c>
      <c r="AN165" s="53">
        <v>-25900000</v>
      </c>
      <c r="AO165" s="48">
        <v>1110200000</v>
      </c>
      <c r="AP165" s="47">
        <v>-430500000</v>
      </c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53"/>
      <c r="BD165" s="38">
        <v>679700000</v>
      </c>
      <c r="BE165" s="65">
        <v>-545500000</v>
      </c>
      <c r="BF165" s="65"/>
      <c r="BG165" s="65"/>
      <c r="BH165" s="65"/>
      <c r="BI165" s="65"/>
      <c r="BJ165" s="51">
        <v>134200000</v>
      </c>
      <c r="BK165" s="47"/>
      <c r="BL165" s="65"/>
      <c r="BM165" s="53"/>
      <c r="BN165" s="72">
        <v>134200000</v>
      </c>
      <c r="BO165" s="73">
        <v>-20900000</v>
      </c>
      <c r="BP165" s="72">
        <v>113300000</v>
      </c>
      <c r="BQ165" s="65"/>
      <c r="BR165" s="65"/>
      <c r="BS165" s="51">
        <v>113300000</v>
      </c>
    </row>
    <row r="166" spans="1:71" x14ac:dyDescent="0.2">
      <c r="A166" s="63" t="s">
        <v>526</v>
      </c>
      <c r="B166" s="63" t="s">
        <v>527</v>
      </c>
      <c r="C166" s="63" t="str">
        <f>VLOOKUP(A166,'[2]S&amp;P 500 Wikipedia'!A:D,3,FALSE)</f>
        <v>Information Technology</v>
      </c>
      <c r="D166" s="63">
        <v>130256</v>
      </c>
      <c r="E166" s="63" t="s">
        <v>16</v>
      </c>
      <c r="F166" s="63">
        <v>2017</v>
      </c>
      <c r="G166" s="63" t="s">
        <v>1292</v>
      </c>
      <c r="H166" s="64">
        <v>43100</v>
      </c>
      <c r="I166" s="64">
        <v>43157</v>
      </c>
      <c r="J166" s="64">
        <v>43157</v>
      </c>
      <c r="K166" s="63">
        <v>174315000</v>
      </c>
      <c r="L166" s="63">
        <v>178079000</v>
      </c>
      <c r="M166" s="63" t="s">
        <v>2183</v>
      </c>
      <c r="N166" s="47">
        <v>1494930000</v>
      </c>
      <c r="O166" s="65"/>
      <c r="P166" s="65"/>
      <c r="Q166" s="53"/>
      <c r="R166" s="47">
        <v>-385284000</v>
      </c>
      <c r="S166" s="65"/>
      <c r="T166" s="65"/>
      <c r="U166" s="53"/>
      <c r="V166" s="48">
        <v>1109646000</v>
      </c>
      <c r="W166" s="48"/>
      <c r="X166" s="47">
        <v>-999842000</v>
      </c>
      <c r="Y166" s="65">
        <v>-788888000</v>
      </c>
      <c r="Z166" s="65"/>
      <c r="AA166" s="65"/>
      <c r="AB166" s="65">
        <v>-210614000</v>
      </c>
      <c r="AC166" s="65"/>
      <c r="AD166" s="65"/>
      <c r="AE166" s="53">
        <v>-340000</v>
      </c>
      <c r="AF166" s="48">
        <v>109804000</v>
      </c>
      <c r="AG166" s="48">
        <v>14190000</v>
      </c>
      <c r="AH166" s="47">
        <v>13482000</v>
      </c>
      <c r="AI166" s="65"/>
      <c r="AJ166" s="53"/>
      <c r="AK166" s="38"/>
      <c r="AL166" s="65"/>
      <c r="AM166" s="65"/>
      <c r="AN166" s="53">
        <v>708000</v>
      </c>
      <c r="AO166" s="48">
        <v>123994000</v>
      </c>
      <c r="AP166" s="47"/>
      <c r="AQ166" s="65"/>
      <c r="AR166" s="65"/>
      <c r="AS166" s="65"/>
      <c r="AT166" s="65"/>
      <c r="AU166" s="65"/>
      <c r="AV166" s="65"/>
      <c r="AW166" s="65"/>
      <c r="AX166" s="65"/>
      <c r="AY166" s="65"/>
      <c r="AZ166" s="65"/>
      <c r="BA166" s="65"/>
      <c r="BB166" s="65"/>
      <c r="BC166" s="53"/>
      <c r="BD166" s="38">
        <v>123994000</v>
      </c>
      <c r="BE166" s="65">
        <v>-92595000</v>
      </c>
      <c r="BF166" s="65"/>
      <c r="BG166" s="65"/>
      <c r="BH166" s="65"/>
      <c r="BI166" s="65"/>
      <c r="BJ166" s="51">
        <v>31399000</v>
      </c>
      <c r="BK166" s="47"/>
      <c r="BL166" s="65"/>
      <c r="BM166" s="53"/>
      <c r="BN166" s="72">
        <v>31399000</v>
      </c>
      <c r="BO166" s="73"/>
      <c r="BP166" s="72">
        <v>31399000</v>
      </c>
      <c r="BQ166" s="65"/>
      <c r="BR166" s="65"/>
      <c r="BS166" s="51">
        <v>31399000</v>
      </c>
    </row>
    <row r="167" spans="1:71" x14ac:dyDescent="0.2">
      <c r="A167" s="63" t="s">
        <v>529</v>
      </c>
      <c r="B167" s="63" t="s">
        <v>530</v>
      </c>
      <c r="C167" s="63" t="str">
        <f>VLOOKUP(A167,'[2]S&amp;P 500 Wikipedia'!A:D,3,FALSE)</f>
        <v>Industrials</v>
      </c>
      <c r="D167" s="63">
        <v>378151</v>
      </c>
      <c r="E167" s="63" t="s">
        <v>16</v>
      </c>
      <c r="F167" s="63">
        <v>2017</v>
      </c>
      <c r="G167" s="63" t="s">
        <v>1292</v>
      </c>
      <c r="H167" s="64">
        <v>43100</v>
      </c>
      <c r="I167" s="64">
        <v>43159</v>
      </c>
      <c r="J167" s="64">
        <v>43159</v>
      </c>
      <c r="K167" s="63">
        <v>347500000</v>
      </c>
      <c r="L167" s="63">
        <v>352600000</v>
      </c>
      <c r="M167" s="63" t="s">
        <v>2184</v>
      </c>
      <c r="N167" s="47">
        <v>6656000000</v>
      </c>
      <c r="O167" s="65"/>
      <c r="P167" s="65"/>
      <c r="Q167" s="53"/>
      <c r="R167" s="47">
        <v>-3357500000</v>
      </c>
      <c r="S167" s="65"/>
      <c r="T167" s="65"/>
      <c r="U167" s="53"/>
      <c r="V167" s="48">
        <v>3298500000</v>
      </c>
      <c r="W167" s="48"/>
      <c r="X167" s="47">
        <v>-1943600000</v>
      </c>
      <c r="Y167" s="65">
        <v>-1537600000</v>
      </c>
      <c r="Z167" s="65"/>
      <c r="AA167" s="65"/>
      <c r="AB167" s="65">
        <v>-406000000</v>
      </c>
      <c r="AC167" s="65"/>
      <c r="AD167" s="65"/>
      <c r="AE167" s="53"/>
      <c r="AF167" s="48">
        <v>1354900000</v>
      </c>
      <c r="AG167" s="48">
        <v>-86000000</v>
      </c>
      <c r="AH167" s="47"/>
      <c r="AI167" s="65"/>
      <c r="AJ167" s="53"/>
      <c r="AK167" s="38"/>
      <c r="AL167" s="65"/>
      <c r="AM167" s="65"/>
      <c r="AN167" s="53">
        <v>-86000000</v>
      </c>
      <c r="AO167" s="48">
        <v>1268900000</v>
      </c>
      <c r="AP167" s="47">
        <v>15300000</v>
      </c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53"/>
      <c r="BD167" s="38">
        <v>1284200000</v>
      </c>
      <c r="BE167" s="65">
        <v>-239700000</v>
      </c>
      <c r="BF167" s="65"/>
      <c r="BG167" s="65"/>
      <c r="BH167" s="65"/>
      <c r="BI167" s="65"/>
      <c r="BJ167" s="51">
        <v>1044500000</v>
      </c>
      <c r="BK167" s="47"/>
      <c r="BL167" s="65"/>
      <c r="BM167" s="53"/>
      <c r="BN167" s="72">
        <v>1044500000</v>
      </c>
      <c r="BO167" s="73"/>
      <c r="BP167" s="72">
        <v>1044500000</v>
      </c>
      <c r="BQ167" s="65"/>
      <c r="BR167" s="65"/>
      <c r="BS167" s="51">
        <v>1044500000</v>
      </c>
    </row>
    <row r="168" spans="1:71" x14ac:dyDescent="0.2">
      <c r="A168" s="63" t="s">
        <v>550</v>
      </c>
      <c r="B168" s="63" t="s">
        <v>551</v>
      </c>
      <c r="C168" s="63" t="str">
        <f>VLOOKUP(A168,'[2]S&amp;P 500 Wikipedia'!A:D,3,FALSE)</f>
        <v>Industrials</v>
      </c>
      <c r="D168" s="63">
        <v>234391</v>
      </c>
      <c r="E168" s="63" t="s">
        <v>16</v>
      </c>
      <c r="F168" s="63">
        <v>2017</v>
      </c>
      <c r="G168" s="63" t="s">
        <v>1292</v>
      </c>
      <c r="H168" s="64">
        <v>43100</v>
      </c>
      <c r="I168" s="64">
        <v>43143</v>
      </c>
      <c r="J168" s="64">
        <v>43143</v>
      </c>
      <c r="K168" s="63">
        <v>299172000</v>
      </c>
      <c r="L168" s="63">
        <v>304637000</v>
      </c>
      <c r="M168" s="63" t="s">
        <v>2185</v>
      </c>
      <c r="N168" s="47">
        <v>30973000000</v>
      </c>
      <c r="O168" s="65"/>
      <c r="P168" s="65"/>
      <c r="Q168" s="53"/>
      <c r="R168" s="47">
        <v>-24786000000</v>
      </c>
      <c r="S168" s="65"/>
      <c r="T168" s="65"/>
      <c r="U168" s="53"/>
      <c r="V168" s="48">
        <v>6187000000</v>
      </c>
      <c r="W168" s="48"/>
      <c r="X168" s="47">
        <v>-2010000000</v>
      </c>
      <c r="Y168" s="65">
        <v>-2010000000</v>
      </c>
      <c r="Z168" s="65"/>
      <c r="AA168" s="65"/>
      <c r="AB168" s="65"/>
      <c r="AC168" s="65"/>
      <c r="AD168" s="65"/>
      <c r="AE168" s="53"/>
      <c r="AF168" s="48">
        <v>4177000000</v>
      </c>
      <c r="AG168" s="48">
        <v>-100000000</v>
      </c>
      <c r="AH168" s="47">
        <v>-103000000</v>
      </c>
      <c r="AI168" s="65"/>
      <c r="AJ168" s="53"/>
      <c r="AK168" s="38"/>
      <c r="AL168" s="65"/>
      <c r="AM168" s="65"/>
      <c r="AN168" s="53">
        <v>3000000</v>
      </c>
      <c r="AO168" s="48">
        <v>4077000000</v>
      </c>
      <c r="AP168" s="47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5"/>
      <c r="BC168" s="53"/>
      <c r="BD168" s="38">
        <v>4077000000</v>
      </c>
      <c r="BE168" s="65">
        <v>-1165000000</v>
      </c>
      <c r="BF168" s="65"/>
      <c r="BG168" s="65"/>
      <c r="BH168" s="65"/>
      <c r="BI168" s="65"/>
      <c r="BJ168" s="51">
        <v>2912000000</v>
      </c>
      <c r="BK168" s="47">
        <v>0</v>
      </c>
      <c r="BL168" s="65">
        <v>0</v>
      </c>
      <c r="BM168" s="53"/>
      <c r="BN168" s="72">
        <v>2912000000</v>
      </c>
      <c r="BO168" s="73"/>
      <c r="BP168" s="72">
        <v>2912000000</v>
      </c>
      <c r="BQ168" s="65"/>
      <c r="BR168" s="65"/>
      <c r="BS168" s="51">
        <v>2912000000</v>
      </c>
    </row>
    <row r="169" spans="1:71" x14ac:dyDescent="0.2">
      <c r="A169" s="63" t="s">
        <v>553</v>
      </c>
      <c r="B169" s="63" t="s">
        <v>554</v>
      </c>
      <c r="C169" s="63" t="str">
        <f>VLOOKUP(A169,'[2]S&amp;P 500 Wikipedia'!A:D,3,FALSE)</f>
        <v>Industrials</v>
      </c>
      <c r="D169" s="63">
        <v>244314</v>
      </c>
      <c r="E169" s="63" t="s">
        <v>16</v>
      </c>
      <c r="F169" s="63">
        <v>2017</v>
      </c>
      <c r="G169" s="63" t="s">
        <v>1292</v>
      </c>
      <c r="H169" s="64">
        <v>43100</v>
      </c>
      <c r="I169" s="64">
        <v>43154</v>
      </c>
      <c r="J169" s="64">
        <v>43154</v>
      </c>
      <c r="K169" s="63">
        <v>8687000000</v>
      </c>
      <c r="L169" s="63">
        <v>8687000000</v>
      </c>
      <c r="M169" s="63" t="s">
        <v>2186</v>
      </c>
      <c r="N169" s="47">
        <v>122092000000</v>
      </c>
      <c r="O169" s="65"/>
      <c r="P169" s="65"/>
      <c r="Q169" s="53"/>
      <c r="R169" s="47">
        <v>-91934000000</v>
      </c>
      <c r="S169" s="65"/>
      <c r="T169" s="65"/>
      <c r="U169" s="53"/>
      <c r="V169" s="48">
        <v>30158000000</v>
      </c>
      <c r="W169" s="48"/>
      <c r="X169" s="47">
        <v>-21912000000</v>
      </c>
      <c r="Y169" s="65">
        <v>-18280000000</v>
      </c>
      <c r="Z169" s="65"/>
      <c r="AA169" s="65"/>
      <c r="AB169" s="65"/>
      <c r="AC169" s="65"/>
      <c r="AD169" s="65"/>
      <c r="AE169" s="53">
        <v>-3632000000</v>
      </c>
      <c r="AF169" s="48">
        <v>8246000000</v>
      </c>
      <c r="AG169" s="48">
        <v>-17037000000</v>
      </c>
      <c r="AH169" s="47">
        <v>-4869000000</v>
      </c>
      <c r="AI169" s="65"/>
      <c r="AJ169" s="53"/>
      <c r="AK169" s="38"/>
      <c r="AL169" s="65"/>
      <c r="AM169" s="65"/>
      <c r="AN169" s="53">
        <v>-12168000000</v>
      </c>
      <c r="AO169" s="48">
        <v>-8791000000</v>
      </c>
      <c r="AP169" s="47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5"/>
      <c r="BC169" s="53"/>
      <c r="BD169" s="38">
        <v>-8791000000</v>
      </c>
      <c r="BE169" s="65">
        <v>3043000000</v>
      </c>
      <c r="BF169" s="65"/>
      <c r="BG169" s="65"/>
      <c r="BH169" s="65"/>
      <c r="BI169" s="65"/>
      <c r="BJ169" s="51">
        <v>-5748000000</v>
      </c>
      <c r="BK169" s="47">
        <v>-309000000</v>
      </c>
      <c r="BL169" s="65">
        <v>-309000000</v>
      </c>
      <c r="BM169" s="53"/>
      <c r="BN169" s="72">
        <v>-6057000000</v>
      </c>
      <c r="BO169" s="73">
        <v>270000000</v>
      </c>
      <c r="BP169" s="72">
        <v>-5787000000</v>
      </c>
      <c r="BQ169" s="65">
        <v>-436000000</v>
      </c>
      <c r="BR169" s="65"/>
      <c r="BS169" s="51">
        <v>-6223000000</v>
      </c>
    </row>
    <row r="170" spans="1:71" x14ac:dyDescent="0.2">
      <c r="A170" s="63" t="s">
        <v>565</v>
      </c>
      <c r="B170" s="63" t="s">
        <v>566</v>
      </c>
      <c r="C170" s="63" t="str">
        <f>VLOOKUP(A170,'[2]S&amp;P 500 Wikipedia'!A:D,3,FALSE)</f>
        <v>Health Care</v>
      </c>
      <c r="D170" s="63">
        <v>239284</v>
      </c>
      <c r="E170" s="63" t="s">
        <v>16</v>
      </c>
      <c r="F170" s="63">
        <v>2017</v>
      </c>
      <c r="G170" s="63" t="s">
        <v>1292</v>
      </c>
      <c r="H170" s="64">
        <v>43100</v>
      </c>
      <c r="I170" s="64">
        <v>43158</v>
      </c>
      <c r="J170" s="64">
        <v>43158</v>
      </c>
      <c r="K170" s="63">
        <v>1307000000</v>
      </c>
      <c r="L170" s="63">
        <v>1319000000</v>
      </c>
      <c r="M170" s="63" t="s">
        <v>2187</v>
      </c>
      <c r="N170" s="47">
        <v>26107000000</v>
      </c>
      <c r="O170" s="65"/>
      <c r="P170" s="65"/>
      <c r="Q170" s="53"/>
      <c r="R170" s="47">
        <v>-4371000000</v>
      </c>
      <c r="S170" s="65"/>
      <c r="T170" s="65"/>
      <c r="U170" s="53"/>
      <c r="V170" s="48">
        <v>21736000000</v>
      </c>
      <c r="W170" s="48"/>
      <c r="X170" s="47">
        <v>-7612000000</v>
      </c>
      <c r="Y170" s="65">
        <v>-3878000000</v>
      </c>
      <c r="Z170" s="65"/>
      <c r="AA170" s="65"/>
      <c r="AB170" s="65">
        <v>-3734000000</v>
      </c>
      <c r="AC170" s="65"/>
      <c r="AD170" s="65"/>
      <c r="AE170" s="53"/>
      <c r="AF170" s="48">
        <v>14124000000</v>
      </c>
      <c r="AG170" s="48">
        <v>-595000000</v>
      </c>
      <c r="AH170" s="47">
        <v>-1118000000</v>
      </c>
      <c r="AI170" s="65"/>
      <c r="AJ170" s="53"/>
      <c r="AK170" s="38"/>
      <c r="AL170" s="65"/>
      <c r="AM170" s="65"/>
      <c r="AN170" s="53">
        <v>523000000</v>
      </c>
      <c r="AO170" s="48">
        <v>13529000000</v>
      </c>
      <c r="AP170" s="47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5"/>
      <c r="BC170" s="53"/>
      <c r="BD170" s="38">
        <v>13529000000</v>
      </c>
      <c r="BE170" s="65">
        <v>-8885000000</v>
      </c>
      <c r="BF170" s="65"/>
      <c r="BG170" s="65"/>
      <c r="BH170" s="65"/>
      <c r="BI170" s="65"/>
      <c r="BJ170" s="51">
        <v>4644000000</v>
      </c>
      <c r="BK170" s="47"/>
      <c r="BL170" s="65"/>
      <c r="BM170" s="53"/>
      <c r="BN170" s="72">
        <v>4644000000</v>
      </c>
      <c r="BO170" s="73">
        <v>-16000000</v>
      </c>
      <c r="BP170" s="72">
        <v>4628000000</v>
      </c>
      <c r="BQ170" s="65"/>
      <c r="BR170" s="65"/>
      <c r="BS170" s="51">
        <v>4628000000</v>
      </c>
    </row>
    <row r="171" spans="1:71" x14ac:dyDescent="0.2">
      <c r="A171" s="63" t="s">
        <v>556</v>
      </c>
      <c r="B171" s="63" t="s">
        <v>557</v>
      </c>
      <c r="C171" s="63" t="str">
        <f>VLOOKUP(A171,'[2]S&amp;P 500 Wikipedia'!A:D,3,FALSE)</f>
        <v>Consumer Staples</v>
      </c>
      <c r="D171" s="63">
        <v>78526</v>
      </c>
      <c r="E171" s="63" t="s">
        <v>16</v>
      </c>
      <c r="F171" s="63">
        <v>2018</v>
      </c>
      <c r="G171" s="63" t="s">
        <v>1292</v>
      </c>
      <c r="H171" s="64">
        <v>43251</v>
      </c>
      <c r="I171" s="64">
        <v>43280</v>
      </c>
      <c r="J171" s="64">
        <v>43280</v>
      </c>
      <c r="K171" s="63">
        <v>576800000</v>
      </c>
      <c r="L171" s="63">
        <v>585700000</v>
      </c>
      <c r="M171" s="63" t="s">
        <v>2188</v>
      </c>
      <c r="N171" s="47">
        <v>15740400000</v>
      </c>
      <c r="O171" s="65"/>
      <c r="P171" s="65"/>
      <c r="Q171" s="53"/>
      <c r="R171" s="47">
        <v>-10312900000</v>
      </c>
      <c r="S171" s="65"/>
      <c r="T171" s="65"/>
      <c r="U171" s="53"/>
      <c r="V171" s="48">
        <v>5427500000</v>
      </c>
      <c r="W171" s="48"/>
      <c r="X171" s="47">
        <v>-2752600000</v>
      </c>
      <c r="Y171" s="65">
        <v>-2752600000</v>
      </c>
      <c r="Z171" s="65"/>
      <c r="AA171" s="65"/>
      <c r="AB171" s="65"/>
      <c r="AC171" s="65"/>
      <c r="AD171" s="65"/>
      <c r="AE171" s="53"/>
      <c r="AF171" s="48">
        <v>2674900000</v>
      </c>
      <c r="AG171" s="48">
        <v>-373700000</v>
      </c>
      <c r="AH171" s="47">
        <v>-373700000</v>
      </c>
      <c r="AI171" s="65"/>
      <c r="AJ171" s="53"/>
      <c r="AK171" s="38"/>
      <c r="AL171" s="65"/>
      <c r="AM171" s="65"/>
      <c r="AN171" s="53"/>
      <c r="AO171" s="48">
        <v>2301200000</v>
      </c>
      <c r="AP171" s="47">
        <v>-165600000</v>
      </c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53"/>
      <c r="BD171" s="38">
        <v>2135600000</v>
      </c>
      <c r="BE171" s="65">
        <v>-57300000</v>
      </c>
      <c r="BF171" s="65"/>
      <c r="BG171" s="65"/>
      <c r="BH171" s="65"/>
      <c r="BI171" s="65">
        <v>84700000</v>
      </c>
      <c r="BJ171" s="51">
        <v>2163000000</v>
      </c>
      <c r="BK171" s="47"/>
      <c r="BL171" s="65"/>
      <c r="BM171" s="53"/>
      <c r="BN171" s="72">
        <v>2163000000</v>
      </c>
      <c r="BO171" s="73">
        <v>-32000000</v>
      </c>
      <c r="BP171" s="72">
        <v>2131000000</v>
      </c>
      <c r="BQ171" s="65"/>
      <c r="BR171" s="65"/>
      <c r="BS171" s="51">
        <v>2131000000</v>
      </c>
    </row>
    <row r="172" spans="1:71" x14ac:dyDescent="0.2">
      <c r="A172" s="63" t="s">
        <v>340</v>
      </c>
      <c r="B172" s="63" t="s">
        <v>341</v>
      </c>
      <c r="C172" s="63" t="str">
        <f>VLOOKUP(A172,'[2]S&amp;P 500 Wikipedia'!A:D,3,FALSE)</f>
        <v>Information Technology</v>
      </c>
      <c r="D172" s="63">
        <v>261761</v>
      </c>
      <c r="E172" s="63" t="s">
        <v>16</v>
      </c>
      <c r="F172" s="63">
        <v>2017</v>
      </c>
      <c r="G172" s="63" t="s">
        <v>1292</v>
      </c>
      <c r="H172" s="64">
        <v>43100</v>
      </c>
      <c r="I172" s="64">
        <v>43146</v>
      </c>
      <c r="J172" s="64">
        <v>43146</v>
      </c>
      <c r="K172" s="63">
        <v>895000000</v>
      </c>
      <c r="L172" s="63">
        <v>895000000</v>
      </c>
      <c r="M172" s="63" t="s">
        <v>2189</v>
      </c>
      <c r="N172" s="47">
        <v>10116000000</v>
      </c>
      <c r="O172" s="65"/>
      <c r="P172" s="65"/>
      <c r="Q172" s="53"/>
      <c r="R172" s="47">
        <v>-6084000000</v>
      </c>
      <c r="S172" s="65"/>
      <c r="T172" s="65"/>
      <c r="U172" s="53"/>
      <c r="V172" s="48">
        <v>4032000000</v>
      </c>
      <c r="W172" s="48"/>
      <c r="X172" s="47">
        <v>-2402000000</v>
      </c>
      <c r="Y172" s="65">
        <v>-1467000000</v>
      </c>
      <c r="Z172" s="65"/>
      <c r="AA172" s="65"/>
      <c r="AB172" s="65">
        <v>-860000000</v>
      </c>
      <c r="AC172" s="65">
        <v>-75000000</v>
      </c>
      <c r="AD172" s="65"/>
      <c r="AE172" s="53">
        <v>0</v>
      </c>
      <c r="AF172" s="48">
        <v>1630000000</v>
      </c>
      <c r="AG172" s="48">
        <v>148000000</v>
      </c>
      <c r="AH172" s="47">
        <v>-110000000</v>
      </c>
      <c r="AI172" s="65">
        <v>-155000000</v>
      </c>
      <c r="AJ172" s="53">
        <v>45000000</v>
      </c>
      <c r="AK172" s="38"/>
      <c r="AL172" s="65"/>
      <c r="AM172" s="65">
        <v>361000000</v>
      </c>
      <c r="AN172" s="53">
        <v>-103000000</v>
      </c>
      <c r="AO172" s="48">
        <v>1778000000</v>
      </c>
      <c r="AP172" s="47">
        <v>-121000000</v>
      </c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5"/>
      <c r="BC172" s="53">
        <v>-121000000</v>
      </c>
      <c r="BD172" s="38">
        <v>1657000000</v>
      </c>
      <c r="BE172" s="65">
        <v>-2154000000</v>
      </c>
      <c r="BF172" s="65"/>
      <c r="BG172" s="65"/>
      <c r="BH172" s="65"/>
      <c r="BI172" s="65"/>
      <c r="BJ172" s="51">
        <v>-497000000</v>
      </c>
      <c r="BK172" s="47"/>
      <c r="BL172" s="65"/>
      <c r="BM172" s="53"/>
      <c r="BN172" s="72">
        <v>-497000000</v>
      </c>
      <c r="BO172" s="73"/>
      <c r="BP172" s="72">
        <v>-497000000</v>
      </c>
      <c r="BQ172" s="65"/>
      <c r="BR172" s="65"/>
      <c r="BS172" s="51">
        <v>-497000000</v>
      </c>
    </row>
    <row r="173" spans="1:71" x14ac:dyDescent="0.2">
      <c r="A173" s="63" t="s">
        <v>559</v>
      </c>
      <c r="B173" s="63" t="s">
        <v>560</v>
      </c>
      <c r="C173" s="63" t="str">
        <f>VLOOKUP(A173,'[2]S&amp;P 500 Wikipedia'!A:D,3,FALSE)</f>
        <v>Consumer Discretionary</v>
      </c>
      <c r="D173" s="63">
        <v>125620</v>
      </c>
      <c r="E173" s="63" t="s">
        <v>16</v>
      </c>
      <c r="F173" s="63">
        <v>2017</v>
      </c>
      <c r="G173" s="63" t="s">
        <v>1292</v>
      </c>
      <c r="H173" s="64">
        <v>43100</v>
      </c>
      <c r="I173" s="64">
        <v>43137</v>
      </c>
      <c r="J173" s="64">
        <v>43137</v>
      </c>
      <c r="K173" s="63">
        <v>1465000000</v>
      </c>
      <c r="L173" s="63">
        <v>1492000000</v>
      </c>
      <c r="M173" s="63" t="s">
        <v>2190</v>
      </c>
      <c r="N173" s="47">
        <v>145588000000</v>
      </c>
      <c r="O173" s="65">
        <v>133449000000</v>
      </c>
      <c r="P173" s="65">
        <v>12139000000</v>
      </c>
      <c r="Q173" s="53"/>
      <c r="R173" s="47">
        <v>-125997000000</v>
      </c>
      <c r="S173" s="65">
        <v>-114869000000</v>
      </c>
      <c r="T173" s="65"/>
      <c r="U173" s="53">
        <v>-11128000000</v>
      </c>
      <c r="V173" s="48">
        <v>19591000000</v>
      </c>
      <c r="W173" s="48"/>
      <c r="X173" s="47">
        <v>-9575000000</v>
      </c>
      <c r="Y173" s="65">
        <v>-9575000000</v>
      </c>
      <c r="Z173" s="65"/>
      <c r="AA173" s="65"/>
      <c r="AB173" s="65"/>
      <c r="AC173" s="65"/>
      <c r="AD173" s="65"/>
      <c r="AE173" s="53"/>
      <c r="AF173" s="48">
        <v>10016000000</v>
      </c>
      <c r="AG173" s="48">
        <v>1847000000</v>
      </c>
      <c r="AH173" s="47">
        <v>-575000000</v>
      </c>
      <c r="AI173" s="65">
        <v>-575000000</v>
      </c>
      <c r="AJ173" s="53"/>
      <c r="AK173" s="38"/>
      <c r="AL173" s="65"/>
      <c r="AM173" s="65">
        <v>2132000000</v>
      </c>
      <c r="AN173" s="53">
        <v>290000000</v>
      </c>
      <c r="AO173" s="48">
        <v>11863000000</v>
      </c>
      <c r="AP173" s="47">
        <v>0</v>
      </c>
      <c r="AQ173" s="65"/>
      <c r="AR173" s="65"/>
      <c r="AS173" s="65"/>
      <c r="AT173" s="65"/>
      <c r="AU173" s="65">
        <v>0</v>
      </c>
      <c r="AV173" s="65"/>
      <c r="AW173" s="65"/>
      <c r="AX173" s="65"/>
      <c r="AY173" s="65"/>
      <c r="AZ173" s="65"/>
      <c r="BA173" s="65"/>
      <c r="BB173" s="65"/>
      <c r="BC173" s="53"/>
      <c r="BD173" s="38">
        <v>11863000000</v>
      </c>
      <c r="BE173" s="65">
        <v>-11533000000</v>
      </c>
      <c r="BF173" s="65"/>
      <c r="BG173" s="65"/>
      <c r="BH173" s="65"/>
      <c r="BI173" s="65"/>
      <c r="BJ173" s="51">
        <v>330000000</v>
      </c>
      <c r="BK173" s="47">
        <v>-4212000000</v>
      </c>
      <c r="BL173" s="65">
        <v>-4212000000</v>
      </c>
      <c r="BM173" s="53"/>
      <c r="BN173" s="72">
        <v>-3882000000</v>
      </c>
      <c r="BO173" s="73">
        <v>18000000</v>
      </c>
      <c r="BP173" s="72">
        <v>-3864000000</v>
      </c>
      <c r="BQ173" s="65">
        <v>-16000000</v>
      </c>
      <c r="BR173" s="65"/>
      <c r="BS173" s="51">
        <v>-3880000000</v>
      </c>
    </row>
    <row r="174" spans="1:71" x14ac:dyDescent="0.2">
      <c r="A174" s="63" t="s">
        <v>86</v>
      </c>
      <c r="B174" s="63" t="s">
        <v>87</v>
      </c>
      <c r="C174" s="63" t="str">
        <f>VLOOKUP(A174,'[2]S&amp;P 500 Wikipedia'!A:D,3,FALSE)</f>
        <v>Communication Services</v>
      </c>
      <c r="D174" s="63">
        <v>18</v>
      </c>
      <c r="E174" s="63" t="s">
        <v>16</v>
      </c>
      <c r="F174" s="63">
        <v>2017</v>
      </c>
      <c r="G174" s="63" t="s">
        <v>1292</v>
      </c>
      <c r="H174" s="64">
        <v>43100</v>
      </c>
      <c r="I174" s="64">
        <v>43137</v>
      </c>
      <c r="J174" s="64">
        <v>43137</v>
      </c>
      <c r="K174" s="63">
        <v>692901000</v>
      </c>
      <c r="L174" s="63">
        <v>750730000</v>
      </c>
      <c r="M174" s="63" t="s">
        <v>2191</v>
      </c>
      <c r="N174" s="47">
        <v>110855000000</v>
      </c>
      <c r="O174" s="65"/>
      <c r="P174" s="65"/>
      <c r="Q174" s="53"/>
      <c r="R174" s="47">
        <v>-45583000000</v>
      </c>
      <c r="S174" s="65"/>
      <c r="T174" s="65"/>
      <c r="U174" s="53"/>
      <c r="V174" s="48">
        <v>65272000000</v>
      </c>
      <c r="W174" s="48"/>
      <c r="X174" s="47">
        <v>-36390000000</v>
      </c>
      <c r="Y174" s="65">
        <v>-19765000000</v>
      </c>
      <c r="Z174" s="65"/>
      <c r="AA174" s="65"/>
      <c r="AB174" s="65">
        <v>-16625000000</v>
      </c>
      <c r="AC174" s="65"/>
      <c r="AD174" s="65"/>
      <c r="AE174" s="53"/>
      <c r="AF174" s="48">
        <v>28882000000</v>
      </c>
      <c r="AG174" s="48">
        <v>1047000000</v>
      </c>
      <c r="AH174" s="47"/>
      <c r="AI174" s="65"/>
      <c r="AJ174" s="53"/>
      <c r="AK174" s="38"/>
      <c r="AL174" s="65"/>
      <c r="AM174" s="65"/>
      <c r="AN174" s="53">
        <v>1047000000</v>
      </c>
      <c r="AO174" s="48">
        <v>29929000000</v>
      </c>
      <c r="AP174" s="47">
        <v>-2736000000</v>
      </c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5"/>
      <c r="BC174" s="53"/>
      <c r="BD174" s="38">
        <v>27193000000</v>
      </c>
      <c r="BE174" s="65">
        <v>-14531000000</v>
      </c>
      <c r="BF174" s="65"/>
      <c r="BG174" s="65"/>
      <c r="BH174" s="65"/>
      <c r="BI174" s="65"/>
      <c r="BJ174" s="51">
        <v>12662000000</v>
      </c>
      <c r="BK174" s="47"/>
      <c r="BL174" s="65"/>
      <c r="BM174" s="53"/>
      <c r="BN174" s="72">
        <v>12662000000</v>
      </c>
      <c r="BO174" s="73"/>
      <c r="BP174" s="72">
        <v>12662000000</v>
      </c>
      <c r="BQ174" s="65"/>
      <c r="BR174" s="65">
        <v>0</v>
      </c>
      <c r="BS174" s="51">
        <v>12662000000</v>
      </c>
    </row>
    <row r="175" spans="1:71" x14ac:dyDescent="0.2">
      <c r="A175" s="63" t="s">
        <v>562</v>
      </c>
      <c r="B175" s="63" t="s">
        <v>563</v>
      </c>
      <c r="C175" s="63" t="str">
        <f>VLOOKUP(A175,'[2]S&amp;P 500 Wikipedia'!A:D,3,FALSE)</f>
        <v>Consumer Discretionary</v>
      </c>
      <c r="D175" s="63">
        <v>115285</v>
      </c>
      <c r="E175" s="63" t="s">
        <v>16</v>
      </c>
      <c r="F175" s="63">
        <v>2017</v>
      </c>
      <c r="G175" s="63" t="s">
        <v>1292</v>
      </c>
      <c r="H175" s="64">
        <v>43100</v>
      </c>
      <c r="I175" s="64">
        <v>43158</v>
      </c>
      <c r="J175" s="64">
        <v>43804</v>
      </c>
      <c r="K175" s="63">
        <v>147140000</v>
      </c>
      <c r="L175" s="63">
        <v>147701000</v>
      </c>
      <c r="M175" s="63"/>
      <c r="N175" s="47">
        <v>16308801000</v>
      </c>
      <c r="O175" s="65"/>
      <c r="P175" s="65"/>
      <c r="Q175" s="53"/>
      <c r="R175" s="47">
        <v>-11402403000</v>
      </c>
      <c r="S175" s="65"/>
      <c r="T175" s="65"/>
      <c r="U175" s="53"/>
      <c r="V175" s="48">
        <v>4906398000</v>
      </c>
      <c r="W175" s="48"/>
      <c r="X175" s="47">
        <v>-3893924000</v>
      </c>
      <c r="Y175" s="65">
        <v>-3726233000</v>
      </c>
      <c r="Z175" s="65"/>
      <c r="AA175" s="65"/>
      <c r="AB175" s="65"/>
      <c r="AC175" s="65">
        <v>-167691000</v>
      </c>
      <c r="AD175" s="65"/>
      <c r="AE175" s="53"/>
      <c r="AF175" s="48">
        <v>1012474000</v>
      </c>
      <c r="AG175" s="48">
        <v>10726000</v>
      </c>
      <c r="AH175" s="47">
        <v>-41486000</v>
      </c>
      <c r="AI175" s="65"/>
      <c r="AJ175" s="53"/>
      <c r="AK175" s="38"/>
      <c r="AL175" s="65"/>
      <c r="AM175" s="65"/>
      <c r="AN175" s="53">
        <v>52212000</v>
      </c>
      <c r="AO175" s="48">
        <v>1023200000</v>
      </c>
      <c r="AP175" s="47">
        <v>-13932000</v>
      </c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5"/>
      <c r="BC175" s="53"/>
      <c r="BD175" s="38">
        <v>1009268000</v>
      </c>
      <c r="BE175" s="65">
        <v>-392511000</v>
      </c>
      <c r="BF175" s="65"/>
      <c r="BG175" s="65"/>
      <c r="BH175" s="65"/>
      <c r="BI175" s="65"/>
      <c r="BJ175" s="51">
        <v>616757000</v>
      </c>
      <c r="BK175" s="47"/>
      <c r="BL175" s="65"/>
      <c r="BM175" s="53"/>
      <c r="BN175" s="72">
        <v>616757000</v>
      </c>
      <c r="BO175" s="73"/>
      <c r="BP175" s="72">
        <v>616757000</v>
      </c>
      <c r="BQ175" s="65"/>
      <c r="BR175" s="65"/>
      <c r="BS175" s="51">
        <v>616757000</v>
      </c>
    </row>
    <row r="176" spans="1:71" x14ac:dyDescent="0.2">
      <c r="A176" s="63" t="s">
        <v>568</v>
      </c>
      <c r="B176" s="63" t="s">
        <v>569</v>
      </c>
      <c r="C176" s="63" t="str">
        <f>VLOOKUP(A176,'[2]S&amp;P 500 Wikipedia'!A:D,3,FALSE)</f>
        <v>Information Technology</v>
      </c>
      <c r="D176" s="63">
        <v>182201</v>
      </c>
      <c r="E176" s="63" t="s">
        <v>16</v>
      </c>
      <c r="F176" s="63">
        <v>2017</v>
      </c>
      <c r="G176" s="63" t="s">
        <v>1292</v>
      </c>
      <c r="H176" s="64">
        <v>43100</v>
      </c>
      <c r="I176" s="64">
        <v>43154</v>
      </c>
      <c r="J176" s="64">
        <v>43154</v>
      </c>
      <c r="K176" s="63">
        <v>154652000</v>
      </c>
      <c r="L176" s="63">
        <v>155528000</v>
      </c>
      <c r="M176" s="63" t="s">
        <v>2193</v>
      </c>
      <c r="N176" s="47">
        <v>3975163000</v>
      </c>
      <c r="O176" s="65"/>
      <c r="P176" s="65"/>
      <c r="Q176" s="53"/>
      <c r="R176" s="47">
        <v>-1928037000</v>
      </c>
      <c r="S176" s="65"/>
      <c r="T176" s="65"/>
      <c r="U176" s="53"/>
      <c r="V176" s="48">
        <v>2047126000</v>
      </c>
      <c r="W176" s="48"/>
      <c r="X176" s="47">
        <v>-1488258000</v>
      </c>
      <c r="Y176" s="65">
        <v>-1488258000</v>
      </c>
      <c r="Z176" s="65"/>
      <c r="AA176" s="65"/>
      <c r="AB176" s="65"/>
      <c r="AC176" s="65"/>
      <c r="AD176" s="65"/>
      <c r="AE176" s="53"/>
      <c r="AF176" s="48">
        <v>558868000</v>
      </c>
      <c r="AG176" s="48">
        <v>-166185000</v>
      </c>
      <c r="AH176" s="47">
        <v>-166185000</v>
      </c>
      <c r="AI176" s="65"/>
      <c r="AJ176" s="53"/>
      <c r="AK176" s="38"/>
      <c r="AL176" s="65"/>
      <c r="AM176" s="65"/>
      <c r="AN176" s="53"/>
      <c r="AO176" s="48">
        <v>392683000</v>
      </c>
      <c r="AP176" s="47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5"/>
      <c r="BC176" s="53"/>
      <c r="BD176" s="38">
        <v>392683000</v>
      </c>
      <c r="BE176" s="65">
        <v>101387000</v>
      </c>
      <c r="BF176" s="65"/>
      <c r="BG176" s="65"/>
      <c r="BH176" s="65"/>
      <c r="BI176" s="65"/>
      <c r="BJ176" s="51">
        <v>494070000</v>
      </c>
      <c r="BK176" s="47"/>
      <c r="BL176" s="65"/>
      <c r="BM176" s="53"/>
      <c r="BN176" s="72">
        <v>494070000</v>
      </c>
      <c r="BO176" s="73">
        <v>-25645000</v>
      </c>
      <c r="BP176" s="72">
        <v>468425000</v>
      </c>
      <c r="BQ176" s="65"/>
      <c r="BR176" s="65"/>
      <c r="BS176" s="51">
        <v>468425000</v>
      </c>
    </row>
    <row r="177" spans="1:71" x14ac:dyDescent="0.2">
      <c r="A177" s="63" t="s">
        <v>541</v>
      </c>
      <c r="B177" s="63" t="s">
        <v>542</v>
      </c>
      <c r="C177" s="63" t="str">
        <f>VLOOKUP(A177,'[2]S&amp;P 500 Wikipedia'!A:D,3,FALSE)</f>
        <v>Consumer Discretionary</v>
      </c>
      <c r="D177" s="63">
        <v>250974</v>
      </c>
      <c r="E177" s="63" t="s">
        <v>16</v>
      </c>
      <c r="F177" s="63">
        <v>2017</v>
      </c>
      <c r="G177" s="63" t="s">
        <v>1292</v>
      </c>
      <c r="H177" s="64">
        <v>43159</v>
      </c>
      <c r="I177" s="64">
        <v>43179</v>
      </c>
      <c r="J177" s="64">
        <v>43179</v>
      </c>
      <c r="K177" s="63">
        <v>393000000</v>
      </c>
      <c r="L177" s="63">
        <v>396000000</v>
      </c>
      <c r="M177" s="63" t="s">
        <v>2194</v>
      </c>
      <c r="N177" s="47">
        <v>15855000000</v>
      </c>
      <c r="O177" s="65"/>
      <c r="P177" s="65"/>
      <c r="Q177" s="53"/>
      <c r="R177" s="47">
        <v>-9789000000</v>
      </c>
      <c r="S177" s="65"/>
      <c r="T177" s="65"/>
      <c r="U177" s="53"/>
      <c r="V177" s="48">
        <v>6066000000</v>
      </c>
      <c r="W177" s="48"/>
      <c r="X177" s="47">
        <v>-4587000000</v>
      </c>
      <c r="Y177" s="65"/>
      <c r="Z177" s="65"/>
      <c r="AA177" s="65"/>
      <c r="AB177" s="65"/>
      <c r="AC177" s="65"/>
      <c r="AD177" s="65"/>
      <c r="AE177" s="53"/>
      <c r="AF177" s="48">
        <v>1479000000</v>
      </c>
      <c r="AG177" s="48">
        <v>-55000000</v>
      </c>
      <c r="AH177" s="47">
        <v>-55000000</v>
      </c>
      <c r="AI177" s="65"/>
      <c r="AJ177" s="53"/>
      <c r="AK177" s="38"/>
      <c r="AL177" s="65"/>
      <c r="AM177" s="65"/>
      <c r="AN177" s="53"/>
      <c r="AO177" s="48">
        <v>1424000000</v>
      </c>
      <c r="AP177" s="47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5"/>
      <c r="BC177" s="53"/>
      <c r="BD177" s="38">
        <v>1424000000</v>
      </c>
      <c r="BE177" s="65">
        <v>-576000000</v>
      </c>
      <c r="BF177" s="65"/>
      <c r="BG177" s="65"/>
      <c r="BH177" s="65"/>
      <c r="BI177" s="65"/>
      <c r="BJ177" s="51">
        <v>848000000</v>
      </c>
      <c r="BK177" s="47"/>
      <c r="BL177" s="65"/>
      <c r="BM177" s="53"/>
      <c r="BN177" s="72">
        <v>848000000</v>
      </c>
      <c r="BO177" s="73"/>
      <c r="BP177" s="72">
        <v>848000000</v>
      </c>
      <c r="BQ177" s="65"/>
      <c r="BR177" s="65"/>
      <c r="BS177" s="51">
        <v>848000000</v>
      </c>
    </row>
    <row r="178" spans="1:71" x14ac:dyDescent="0.2">
      <c r="A178" s="63" t="s">
        <v>544</v>
      </c>
      <c r="B178" s="63" t="s">
        <v>545</v>
      </c>
      <c r="C178" s="63" t="str">
        <f>VLOOKUP(A178,'[2]S&amp;P 500 Wikipedia'!A:D,3,FALSE)</f>
        <v>Consumer Discretionary</v>
      </c>
      <c r="D178" s="63">
        <v>388839</v>
      </c>
      <c r="E178" s="63" t="s">
        <v>16</v>
      </c>
      <c r="F178" s="63">
        <v>2017</v>
      </c>
      <c r="G178" s="63" t="s">
        <v>1292</v>
      </c>
      <c r="H178" s="64">
        <v>43100</v>
      </c>
      <c r="I178" s="64">
        <v>43152</v>
      </c>
      <c r="J178" s="64">
        <v>43152</v>
      </c>
      <c r="K178" s="63">
        <v>187828000</v>
      </c>
      <c r="L178" s="63">
        <v>188732000</v>
      </c>
      <c r="M178" s="63" t="s">
        <v>2195</v>
      </c>
      <c r="N178" s="47">
        <v>3087004000</v>
      </c>
      <c r="O178" s="65"/>
      <c r="P178" s="65"/>
      <c r="Q178" s="53"/>
      <c r="R178" s="47">
        <v>-1303840000</v>
      </c>
      <c r="S178" s="65"/>
      <c r="T178" s="65"/>
      <c r="U178" s="53"/>
      <c r="V178" s="48">
        <v>1783164000</v>
      </c>
      <c r="W178" s="48"/>
      <c r="X178" s="47">
        <v>-1114304000</v>
      </c>
      <c r="Y178" s="65">
        <v>-602670000</v>
      </c>
      <c r="Z178" s="65"/>
      <c r="AA178" s="65"/>
      <c r="AB178" s="65">
        <v>-511634000</v>
      </c>
      <c r="AC178" s="65"/>
      <c r="AD178" s="65"/>
      <c r="AE178" s="53"/>
      <c r="AF178" s="48">
        <v>668860000</v>
      </c>
      <c r="AG178" s="48">
        <v>13434000</v>
      </c>
      <c r="AH178" s="47">
        <v>36925000</v>
      </c>
      <c r="AI178" s="65"/>
      <c r="AJ178" s="53"/>
      <c r="AK178" s="38"/>
      <c r="AL178" s="65">
        <v>-22579000</v>
      </c>
      <c r="AM178" s="65"/>
      <c r="AN178" s="53">
        <v>-912000</v>
      </c>
      <c r="AO178" s="48">
        <v>682294000</v>
      </c>
      <c r="AP178" s="47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53"/>
      <c r="BD178" s="38">
        <v>682294000</v>
      </c>
      <c r="BE178" s="65">
        <v>12661000</v>
      </c>
      <c r="BF178" s="65"/>
      <c r="BG178" s="65"/>
      <c r="BH178" s="65"/>
      <c r="BI178" s="65"/>
      <c r="BJ178" s="51">
        <v>694955000</v>
      </c>
      <c r="BK178" s="47"/>
      <c r="BL178" s="65"/>
      <c r="BM178" s="53"/>
      <c r="BN178" s="72">
        <v>694955000</v>
      </c>
      <c r="BO178" s="73"/>
      <c r="BP178" s="72">
        <v>694955000</v>
      </c>
      <c r="BQ178" s="65"/>
      <c r="BR178" s="65"/>
      <c r="BS178" s="51">
        <v>694955000</v>
      </c>
    </row>
    <row r="179" spans="1:71" x14ac:dyDescent="0.2">
      <c r="A179" s="63" t="s">
        <v>571</v>
      </c>
      <c r="B179" s="63" t="s">
        <v>572</v>
      </c>
      <c r="C179" s="63" t="str">
        <f>VLOOKUP(A179,'[2]S&amp;P 500 Wikipedia'!A:D,3,FALSE)</f>
        <v>Industrials</v>
      </c>
      <c r="D179" s="63">
        <v>504823</v>
      </c>
      <c r="E179" s="63" t="s">
        <v>16</v>
      </c>
      <c r="F179" s="63">
        <v>2017</v>
      </c>
      <c r="G179" s="63" t="s">
        <v>1292</v>
      </c>
      <c r="H179" s="64">
        <v>43100</v>
      </c>
      <c r="I179" s="64">
        <v>43157</v>
      </c>
      <c r="J179" s="64">
        <v>43157</v>
      </c>
      <c r="K179" s="63">
        <v>57674977</v>
      </c>
      <c r="L179" s="63">
        <v>57983167</v>
      </c>
      <c r="M179" s="63" t="s">
        <v>2196</v>
      </c>
      <c r="N179" s="47">
        <v>10424858000</v>
      </c>
      <c r="O179" s="65"/>
      <c r="P179" s="65"/>
      <c r="Q179" s="53"/>
      <c r="R179" s="47">
        <v>-6327301000</v>
      </c>
      <c r="S179" s="65"/>
      <c r="T179" s="65"/>
      <c r="U179" s="53"/>
      <c r="V179" s="48">
        <v>4097557000</v>
      </c>
      <c r="W179" s="48"/>
      <c r="X179" s="47">
        <v>-3048895000</v>
      </c>
      <c r="Y179" s="65">
        <v>-3048895000</v>
      </c>
      <c r="Z179" s="65"/>
      <c r="AA179" s="65"/>
      <c r="AB179" s="65"/>
      <c r="AC179" s="65"/>
      <c r="AD179" s="65"/>
      <c r="AE179" s="53"/>
      <c r="AF179" s="48">
        <v>1048662000</v>
      </c>
      <c r="AG179" s="48">
        <v>-113338000</v>
      </c>
      <c r="AH179" s="47">
        <v>-77888000</v>
      </c>
      <c r="AI179" s="65"/>
      <c r="AJ179" s="53"/>
      <c r="AK179" s="38"/>
      <c r="AL179" s="65"/>
      <c r="AM179" s="65">
        <v>-37771000</v>
      </c>
      <c r="AN179" s="53">
        <v>2321000</v>
      </c>
      <c r="AO179" s="48">
        <v>935324000</v>
      </c>
      <c r="AP179" s="47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5"/>
      <c r="BC179" s="53"/>
      <c r="BD179" s="38">
        <v>935324000</v>
      </c>
      <c r="BE179" s="65">
        <v>-312881000</v>
      </c>
      <c r="BF179" s="65"/>
      <c r="BG179" s="65"/>
      <c r="BH179" s="65"/>
      <c r="BI179" s="65"/>
      <c r="BJ179" s="51">
        <v>622443000</v>
      </c>
      <c r="BK179" s="47"/>
      <c r="BL179" s="65"/>
      <c r="BM179" s="53"/>
      <c r="BN179" s="72">
        <v>622443000</v>
      </c>
      <c r="BO179" s="73">
        <v>-36713000</v>
      </c>
      <c r="BP179" s="72">
        <v>585730000</v>
      </c>
      <c r="BQ179" s="65"/>
      <c r="BR179" s="65"/>
      <c r="BS179" s="51">
        <v>585730000</v>
      </c>
    </row>
    <row r="180" spans="1:71" x14ac:dyDescent="0.2">
      <c r="A180" s="63" t="s">
        <v>577</v>
      </c>
      <c r="B180" s="63" t="s">
        <v>578</v>
      </c>
      <c r="C180" s="63" t="str">
        <f>VLOOKUP(A180,'[2]S&amp;P 500 Wikipedia'!A:D,3,FALSE)</f>
        <v>Energy</v>
      </c>
      <c r="D180" s="63">
        <v>378158</v>
      </c>
      <c r="E180" s="63" t="s">
        <v>16</v>
      </c>
      <c r="F180" s="63">
        <v>2017</v>
      </c>
      <c r="G180" s="63" t="s">
        <v>1292</v>
      </c>
      <c r="H180" s="64">
        <v>43100</v>
      </c>
      <c r="I180" s="64">
        <v>43140</v>
      </c>
      <c r="J180" s="64">
        <v>43140</v>
      </c>
      <c r="K180" s="63">
        <v>870000000</v>
      </c>
      <c r="L180" s="63">
        <v>870000000</v>
      </c>
      <c r="M180" s="63" t="s">
        <v>2197</v>
      </c>
      <c r="N180" s="47">
        <v>20620000000</v>
      </c>
      <c r="O180" s="65"/>
      <c r="P180" s="65"/>
      <c r="Q180" s="53"/>
      <c r="R180" s="47">
        <v>-18355000000</v>
      </c>
      <c r="S180" s="65"/>
      <c r="T180" s="65"/>
      <c r="U180" s="53"/>
      <c r="V180" s="48">
        <v>2265000000</v>
      </c>
      <c r="W180" s="48"/>
      <c r="X180" s="47">
        <v>-256000000</v>
      </c>
      <c r="Y180" s="65">
        <v>-256000000</v>
      </c>
      <c r="Z180" s="65"/>
      <c r="AA180" s="65"/>
      <c r="AB180" s="65"/>
      <c r="AC180" s="65"/>
      <c r="AD180" s="65"/>
      <c r="AE180" s="53"/>
      <c r="AF180" s="48">
        <v>2009000000</v>
      </c>
      <c r="AG180" s="48">
        <v>-680000000</v>
      </c>
      <c r="AH180" s="47">
        <v>-593000000</v>
      </c>
      <c r="AI180" s="65"/>
      <c r="AJ180" s="53"/>
      <c r="AK180" s="38"/>
      <c r="AL180" s="65"/>
      <c r="AM180" s="65"/>
      <c r="AN180" s="53">
        <v>-87000000</v>
      </c>
      <c r="AO180" s="48">
        <v>1329000000</v>
      </c>
      <c r="AP180" s="47">
        <v>-647000000</v>
      </c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5"/>
      <c r="BC180" s="53"/>
      <c r="BD180" s="38">
        <v>682000000</v>
      </c>
      <c r="BE180" s="65">
        <v>-1131000000</v>
      </c>
      <c r="BF180" s="65"/>
      <c r="BG180" s="65"/>
      <c r="BH180" s="65"/>
      <c r="BI180" s="65"/>
      <c r="BJ180" s="51">
        <v>-449000000</v>
      </c>
      <c r="BK180" s="47">
        <v>-19000000</v>
      </c>
      <c r="BL180" s="65">
        <v>-19000000</v>
      </c>
      <c r="BM180" s="53"/>
      <c r="BN180" s="72">
        <v>-468000000</v>
      </c>
      <c r="BO180" s="73">
        <v>5000000</v>
      </c>
      <c r="BP180" s="72">
        <v>-463000000</v>
      </c>
      <c r="BQ180" s="65"/>
      <c r="BR180" s="65"/>
      <c r="BS180" s="51">
        <v>-463000000</v>
      </c>
    </row>
    <row r="181" spans="1:71" x14ac:dyDescent="0.2">
      <c r="A181" s="63" t="s">
        <v>583</v>
      </c>
      <c r="B181" s="63" t="s">
        <v>584</v>
      </c>
      <c r="C181" s="63" t="str">
        <f>VLOOKUP(A181,'[2]S&amp;P 500 Wikipedia'!A:D,3,FALSE)</f>
        <v>Consumer Discretionary</v>
      </c>
      <c r="D181" s="63">
        <v>249756</v>
      </c>
      <c r="E181" s="63" t="s">
        <v>16</v>
      </c>
      <c r="F181" s="63">
        <v>2017</v>
      </c>
      <c r="G181" s="63" t="s">
        <v>1292</v>
      </c>
      <c r="H181" s="64">
        <v>43100</v>
      </c>
      <c r="I181" s="64">
        <v>43157</v>
      </c>
      <c r="J181" s="64">
        <v>43157</v>
      </c>
      <c r="K181" s="63">
        <v>125039000</v>
      </c>
      <c r="L181" s="63">
        <v>125039000</v>
      </c>
      <c r="M181" s="63" t="s">
        <v>2198</v>
      </c>
      <c r="N181" s="47">
        <v>5209782000</v>
      </c>
      <c r="O181" s="65"/>
      <c r="P181" s="65"/>
      <c r="Q181" s="53"/>
      <c r="R181" s="47">
        <v>-2033693000</v>
      </c>
      <c r="S181" s="65"/>
      <c r="T181" s="65"/>
      <c r="U181" s="53"/>
      <c r="V181" s="48">
        <v>3176089000</v>
      </c>
      <c r="W181" s="48"/>
      <c r="X181" s="47">
        <v>-2365730000</v>
      </c>
      <c r="Y181" s="65">
        <v>-1626606000</v>
      </c>
      <c r="Z181" s="65"/>
      <c r="AA181" s="65"/>
      <c r="AB181" s="65">
        <v>-269020000</v>
      </c>
      <c r="AC181" s="65">
        <v>-64616000</v>
      </c>
      <c r="AD181" s="65"/>
      <c r="AE181" s="53">
        <v>-405488000</v>
      </c>
      <c r="AF181" s="48">
        <v>810359000</v>
      </c>
      <c r="AG181" s="48">
        <v>-24209000</v>
      </c>
      <c r="AH181" s="47">
        <v>-76113000</v>
      </c>
      <c r="AI181" s="65"/>
      <c r="AJ181" s="53"/>
      <c r="AK181" s="38"/>
      <c r="AL181" s="65"/>
      <c r="AM181" s="65"/>
      <c r="AN181" s="53">
        <v>51904000</v>
      </c>
      <c r="AO181" s="48">
        <v>786150000</v>
      </c>
      <c r="AP181" s="47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53"/>
      <c r="BD181" s="38">
        <v>786150000</v>
      </c>
      <c r="BE181" s="65">
        <v>-389543000</v>
      </c>
      <c r="BF181" s="65"/>
      <c r="BG181" s="65"/>
      <c r="BH181" s="65"/>
      <c r="BI181" s="65"/>
      <c r="BJ181" s="51">
        <v>396607000</v>
      </c>
      <c r="BK181" s="47"/>
      <c r="BL181" s="65"/>
      <c r="BM181" s="53"/>
      <c r="BN181" s="72">
        <v>396607000</v>
      </c>
      <c r="BO181" s="73">
        <v>0</v>
      </c>
      <c r="BP181" s="72">
        <v>396607000</v>
      </c>
      <c r="BQ181" s="65"/>
      <c r="BR181" s="65"/>
      <c r="BS181" s="51">
        <v>396607000</v>
      </c>
    </row>
    <row r="182" spans="1:71" x14ac:dyDescent="0.2">
      <c r="A182" s="63" t="s">
        <v>580</v>
      </c>
      <c r="B182" s="63" t="s">
        <v>581</v>
      </c>
      <c r="C182" s="63" t="str">
        <f>VLOOKUP(A182,'[2]S&amp;P 500 Wikipedia'!A:D,3,FALSE)</f>
        <v>Consumer Discretionary</v>
      </c>
      <c r="D182" s="63">
        <v>331419</v>
      </c>
      <c r="E182" s="63" t="s">
        <v>16</v>
      </c>
      <c r="F182" s="63">
        <v>2017</v>
      </c>
      <c r="G182" s="63" t="s">
        <v>1292</v>
      </c>
      <c r="H182" s="64">
        <v>43100</v>
      </c>
      <c r="I182" s="64">
        <v>43140</v>
      </c>
      <c r="J182" s="64">
        <v>43140</v>
      </c>
      <c r="K182" s="63">
        <v>367680000</v>
      </c>
      <c r="L182" s="63">
        <v>369426000</v>
      </c>
      <c r="M182" s="63" t="s">
        <v>2199</v>
      </c>
      <c r="N182" s="47">
        <v>6471410000</v>
      </c>
      <c r="O182" s="65"/>
      <c r="P182" s="65"/>
      <c r="Q182" s="53"/>
      <c r="R182" s="47">
        <v>-3980859000</v>
      </c>
      <c r="S182" s="65"/>
      <c r="T182" s="65"/>
      <c r="U182" s="53"/>
      <c r="V182" s="48">
        <v>2490551000</v>
      </c>
      <c r="W182" s="48"/>
      <c r="X182" s="47">
        <v>-1739631000</v>
      </c>
      <c r="Y182" s="65">
        <v>-1739631000</v>
      </c>
      <c r="Z182" s="65"/>
      <c r="AA182" s="65"/>
      <c r="AB182" s="65"/>
      <c r="AC182" s="65"/>
      <c r="AD182" s="65"/>
      <c r="AE182" s="53"/>
      <c r="AF182" s="48">
        <v>750920000</v>
      </c>
      <c r="AG182" s="48">
        <v>-185798000</v>
      </c>
      <c r="AH182" s="47">
        <v>-174435000</v>
      </c>
      <c r="AI182" s="65"/>
      <c r="AJ182" s="53"/>
      <c r="AK182" s="38"/>
      <c r="AL182" s="65"/>
      <c r="AM182" s="65"/>
      <c r="AN182" s="53">
        <v>-11363000</v>
      </c>
      <c r="AO182" s="48">
        <v>565122000</v>
      </c>
      <c r="AP182" s="47">
        <v>-27852000</v>
      </c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5"/>
      <c r="BC182" s="53">
        <v>-27852000</v>
      </c>
      <c r="BD182" s="38">
        <v>537270000</v>
      </c>
      <c r="BE182" s="65">
        <v>-473279000</v>
      </c>
      <c r="BF182" s="65"/>
      <c r="BG182" s="65"/>
      <c r="BH182" s="65"/>
      <c r="BI182" s="65"/>
      <c r="BJ182" s="51">
        <v>63991000</v>
      </c>
      <c r="BK182" s="47">
        <v>-2097000</v>
      </c>
      <c r="BL182" s="65">
        <v>-2097000</v>
      </c>
      <c r="BM182" s="53"/>
      <c r="BN182" s="72">
        <v>61894000</v>
      </c>
      <c r="BO182" s="73"/>
      <c r="BP182" s="72">
        <v>61894000</v>
      </c>
      <c r="BQ182" s="65"/>
      <c r="BR182" s="65"/>
      <c r="BS182" s="51">
        <v>61894000</v>
      </c>
    </row>
    <row r="183" spans="1:71" x14ac:dyDescent="0.2">
      <c r="A183" s="63" t="s">
        <v>586</v>
      </c>
      <c r="B183" s="63" t="s">
        <v>587</v>
      </c>
      <c r="C183" s="63" t="str">
        <f>VLOOKUP(A183,'[2]S&amp;P 500 Wikipedia'!A:D,3,FALSE)</f>
        <v>Health Care</v>
      </c>
      <c r="D183" s="63">
        <v>378161</v>
      </c>
      <c r="E183" s="63" t="s">
        <v>16</v>
      </c>
      <c r="F183" s="63">
        <v>2017</v>
      </c>
      <c r="G183" s="63" t="s">
        <v>1292</v>
      </c>
      <c r="H183" s="64">
        <v>43100</v>
      </c>
      <c r="I183" s="64">
        <v>43154</v>
      </c>
      <c r="J183" s="64">
        <v>43154</v>
      </c>
      <c r="K183" s="63">
        <v>362305000</v>
      </c>
      <c r="L183" s="63">
        <v>372221000</v>
      </c>
      <c r="M183" s="63" t="s">
        <v>2200</v>
      </c>
      <c r="N183" s="47">
        <v>43614000000</v>
      </c>
      <c r="O183" s="65">
        <v>47653000000</v>
      </c>
      <c r="P183" s="65"/>
      <c r="Q183" s="53">
        <v>-4039000000</v>
      </c>
      <c r="R183" s="47">
        <v>-7316000000</v>
      </c>
      <c r="S183" s="65"/>
      <c r="T183" s="65"/>
      <c r="U183" s="53"/>
      <c r="V183" s="48">
        <v>36298000000</v>
      </c>
      <c r="W183" s="48"/>
      <c r="X183" s="47">
        <v>-30241000000</v>
      </c>
      <c r="Y183" s="65">
        <v>-20059000000</v>
      </c>
      <c r="Z183" s="65"/>
      <c r="AA183" s="65"/>
      <c r="AB183" s="65"/>
      <c r="AC183" s="65">
        <v>-2131000000</v>
      </c>
      <c r="AD183" s="65"/>
      <c r="AE183" s="53">
        <v>-8051000000</v>
      </c>
      <c r="AF183" s="48">
        <v>6057000000</v>
      </c>
      <c r="AG183" s="48">
        <v>-1645000000</v>
      </c>
      <c r="AH183" s="47">
        <v>-1690000000</v>
      </c>
      <c r="AI183" s="65"/>
      <c r="AJ183" s="53"/>
      <c r="AK183" s="38"/>
      <c r="AL183" s="65"/>
      <c r="AM183" s="65">
        <v>45000000</v>
      </c>
      <c r="AN183" s="53"/>
      <c r="AO183" s="48">
        <v>4412000000</v>
      </c>
      <c r="AP183" s="47">
        <v>-31000000</v>
      </c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5"/>
      <c r="BC183" s="53"/>
      <c r="BD183" s="38">
        <v>4381000000</v>
      </c>
      <c r="BE183" s="65">
        <v>-1638000000</v>
      </c>
      <c r="BF183" s="65"/>
      <c r="BG183" s="65"/>
      <c r="BH183" s="65"/>
      <c r="BI183" s="65"/>
      <c r="BJ183" s="51">
        <v>2743000000</v>
      </c>
      <c r="BK183" s="47"/>
      <c r="BL183" s="65"/>
      <c r="BM183" s="53"/>
      <c r="BN183" s="72">
        <v>2743000000</v>
      </c>
      <c r="BO183" s="73">
        <v>-527000000</v>
      </c>
      <c r="BP183" s="72">
        <v>2216000000</v>
      </c>
      <c r="BQ183" s="65"/>
      <c r="BR183" s="65"/>
      <c r="BS183" s="51">
        <v>2216000000</v>
      </c>
    </row>
    <row r="184" spans="1:71" x14ac:dyDescent="0.2">
      <c r="A184" s="63" t="s">
        <v>589</v>
      </c>
      <c r="B184" s="63" t="s">
        <v>590</v>
      </c>
      <c r="C184" s="63" t="str">
        <f>VLOOKUP(A184,'[2]S&amp;P 500 Wikipedia'!A:D,3,FALSE)</f>
        <v>Real Estate</v>
      </c>
      <c r="D184" s="63">
        <v>378162</v>
      </c>
      <c r="E184" s="63" t="s">
        <v>16</v>
      </c>
      <c r="F184" s="63">
        <v>2017</v>
      </c>
      <c r="G184" s="63" t="s">
        <v>1292</v>
      </c>
      <c r="H184" s="64">
        <v>43100</v>
      </c>
      <c r="I184" s="64">
        <v>43144</v>
      </c>
      <c r="J184" s="64">
        <v>43510</v>
      </c>
      <c r="K184" s="63">
        <v>468759000</v>
      </c>
      <c r="L184" s="63">
        <v>468935000</v>
      </c>
      <c r="M184" s="63" t="s">
        <v>1726</v>
      </c>
      <c r="N184" s="47">
        <v>1848378000</v>
      </c>
      <c r="O184" s="65"/>
      <c r="P184" s="65"/>
      <c r="Q184" s="53"/>
      <c r="R184" s="47">
        <v>-666251000</v>
      </c>
      <c r="S184" s="65"/>
      <c r="T184" s="65"/>
      <c r="U184" s="53"/>
      <c r="V184" s="48">
        <v>1182127000</v>
      </c>
      <c r="W184" s="48"/>
      <c r="X184" s="47">
        <v>-623498000</v>
      </c>
      <c r="Y184" s="65">
        <v>-88772000</v>
      </c>
      <c r="Z184" s="65"/>
      <c r="AA184" s="65"/>
      <c r="AB184" s="65"/>
      <c r="AC184" s="65">
        <v>-534726000</v>
      </c>
      <c r="AD184" s="65"/>
      <c r="AE184" s="53"/>
      <c r="AF184" s="48">
        <v>558629000</v>
      </c>
      <c r="AG184" s="48">
        <v>-276296000</v>
      </c>
      <c r="AH184" s="47">
        <v>-307716000</v>
      </c>
      <c r="AI184" s="65"/>
      <c r="AJ184" s="53"/>
      <c r="AK184" s="38"/>
      <c r="AL184" s="65"/>
      <c r="AM184" s="65"/>
      <c r="AN184" s="53">
        <v>31420000</v>
      </c>
      <c r="AO184" s="48">
        <v>282333000</v>
      </c>
      <c r="AP184" s="47">
        <v>128067000</v>
      </c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5"/>
      <c r="BC184" s="53"/>
      <c r="BD184" s="38">
        <v>410400000</v>
      </c>
      <c r="BE184" s="65">
        <v>1333000</v>
      </c>
      <c r="BF184" s="65"/>
      <c r="BG184" s="65"/>
      <c r="BH184" s="65"/>
      <c r="BI184" s="65">
        <v>10901000</v>
      </c>
      <c r="BJ184" s="51">
        <v>422634000</v>
      </c>
      <c r="BK184" s="47">
        <v>0</v>
      </c>
      <c r="BL184" s="65">
        <v>0</v>
      </c>
      <c r="BM184" s="53"/>
      <c r="BN184" s="72">
        <v>422634000</v>
      </c>
      <c r="BO184" s="73">
        <v>-8465000</v>
      </c>
      <c r="BP184" s="72">
        <v>414169000</v>
      </c>
      <c r="BQ184" s="65"/>
      <c r="BR184" s="65">
        <v>-1156000</v>
      </c>
      <c r="BS184" s="51">
        <v>413013000</v>
      </c>
    </row>
    <row r="185" spans="1:71" x14ac:dyDescent="0.2">
      <c r="A185" s="63" t="s">
        <v>610</v>
      </c>
      <c r="B185" s="63" t="s">
        <v>611</v>
      </c>
      <c r="C185" s="63" t="str">
        <f>VLOOKUP(A185,'[2]S&amp;P 500 Wikipedia'!A:D,3,FALSE)</f>
        <v>Consumer Discretionary</v>
      </c>
      <c r="D185" s="63">
        <v>261673</v>
      </c>
      <c r="E185" s="63" t="s">
        <v>16</v>
      </c>
      <c r="F185" s="63">
        <v>2017</v>
      </c>
      <c r="G185" s="63" t="s">
        <v>1292</v>
      </c>
      <c r="H185" s="64">
        <v>43159</v>
      </c>
      <c r="I185" s="64">
        <v>43159</v>
      </c>
      <c r="J185" s="64">
        <v>43181</v>
      </c>
      <c r="K185" s="63">
        <v>1229000000</v>
      </c>
      <c r="L185" s="63">
        <v>1234000000</v>
      </c>
      <c r="M185" s="63" t="s">
        <v>2201</v>
      </c>
      <c r="N185" s="47">
        <v>100904000000</v>
      </c>
      <c r="O185" s="65"/>
      <c r="P185" s="65"/>
      <c r="Q185" s="53"/>
      <c r="R185" s="47">
        <v>-66548000000</v>
      </c>
      <c r="S185" s="65"/>
      <c r="T185" s="65"/>
      <c r="U185" s="53"/>
      <c r="V185" s="48">
        <v>34356000000</v>
      </c>
      <c r="W185" s="48"/>
      <c r="X185" s="47">
        <v>-19675000000</v>
      </c>
      <c r="Y185" s="65">
        <v>-17864000000</v>
      </c>
      <c r="Z185" s="65"/>
      <c r="AA185" s="65"/>
      <c r="AB185" s="65"/>
      <c r="AC185" s="65">
        <v>-1811000000</v>
      </c>
      <c r="AD185" s="65"/>
      <c r="AE185" s="53"/>
      <c r="AF185" s="48">
        <v>14681000000</v>
      </c>
      <c r="AG185" s="48">
        <v>-983000000</v>
      </c>
      <c r="AH185" s="47">
        <v>-983000000</v>
      </c>
      <c r="AI185" s="65"/>
      <c r="AJ185" s="53"/>
      <c r="AK185" s="38"/>
      <c r="AL185" s="65"/>
      <c r="AM185" s="65"/>
      <c r="AN185" s="53"/>
      <c r="AO185" s="48">
        <v>13698000000</v>
      </c>
      <c r="AP185" s="47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5"/>
      <c r="BC185" s="53"/>
      <c r="BD185" s="38">
        <v>13698000000</v>
      </c>
      <c r="BE185" s="65">
        <v>-5068000000</v>
      </c>
      <c r="BF185" s="65"/>
      <c r="BG185" s="65"/>
      <c r="BH185" s="65"/>
      <c r="BI185" s="65"/>
      <c r="BJ185" s="51">
        <v>8630000000</v>
      </c>
      <c r="BK185" s="47"/>
      <c r="BL185" s="65"/>
      <c r="BM185" s="53"/>
      <c r="BN185" s="72">
        <v>8630000000</v>
      </c>
      <c r="BO185" s="73"/>
      <c r="BP185" s="72">
        <v>8630000000</v>
      </c>
      <c r="BQ185" s="65"/>
      <c r="BR185" s="65"/>
      <c r="BS185" s="51">
        <v>8630000000</v>
      </c>
    </row>
    <row r="186" spans="1:71" x14ac:dyDescent="0.2">
      <c r="A186" s="63" t="s">
        <v>595</v>
      </c>
      <c r="B186" s="63" t="s">
        <v>596</v>
      </c>
      <c r="C186" s="63" t="str">
        <f>VLOOKUP(A186,'[2]S&amp;P 500 Wikipedia'!A:D,3,FALSE)</f>
        <v>Energy</v>
      </c>
      <c r="D186" s="63">
        <v>378163</v>
      </c>
      <c r="E186" s="63" t="s">
        <v>16</v>
      </c>
      <c r="F186" s="63">
        <v>2017</v>
      </c>
      <c r="G186" s="63" t="s">
        <v>1292</v>
      </c>
      <c r="H186" s="64">
        <v>43100</v>
      </c>
      <c r="I186" s="64">
        <v>43152</v>
      </c>
      <c r="J186" s="64">
        <v>43152</v>
      </c>
      <c r="K186" s="63">
        <v>314100000</v>
      </c>
      <c r="L186" s="63">
        <v>314100000</v>
      </c>
      <c r="M186" s="63" t="s">
        <v>2202</v>
      </c>
      <c r="N186" s="47">
        <v>5466000000</v>
      </c>
      <c r="O186" s="65"/>
      <c r="P186" s="65"/>
      <c r="Q186" s="53"/>
      <c r="R186" s="35">
        <v>0</v>
      </c>
      <c r="S186" s="65"/>
      <c r="T186" s="65"/>
      <c r="U186" s="53"/>
      <c r="V186" s="37">
        <v>5466000000</v>
      </c>
      <c r="W186" s="48"/>
      <c r="X186" s="35">
        <f>-5388000000-1267000000</f>
        <v>-6655000000</v>
      </c>
      <c r="Y186" s="65">
        <v>-434000000</v>
      </c>
      <c r="Z186" s="65"/>
      <c r="AA186" s="65"/>
      <c r="AB186" s="65">
        <v>-507000000</v>
      </c>
      <c r="AC186" s="65">
        <v>-2883000000</v>
      </c>
      <c r="AD186" s="65"/>
      <c r="AE186" s="53">
        <f>-1564000000-1267000000</f>
        <v>-2831000000</v>
      </c>
      <c r="AF186" s="48">
        <v>-1189000000</v>
      </c>
      <c r="AG186" s="48">
        <v>-300000000</v>
      </c>
      <c r="AH186" s="47">
        <v>-325000000</v>
      </c>
      <c r="AI186" s="65"/>
      <c r="AJ186" s="53"/>
      <c r="AK186" s="38"/>
      <c r="AL186" s="65"/>
      <c r="AM186" s="65"/>
      <c r="AN186" s="53">
        <v>25000000</v>
      </c>
      <c r="AO186" s="48">
        <v>-1489000000</v>
      </c>
      <c r="AP186" s="47">
        <v>-4289000000</v>
      </c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5"/>
      <c r="BC186" s="53"/>
      <c r="BD186" s="38">
        <v>-5778000000</v>
      </c>
      <c r="BE186" s="65">
        <v>1837000000</v>
      </c>
      <c r="BF186" s="65"/>
      <c r="BG186" s="65"/>
      <c r="BH186" s="65"/>
      <c r="BI186" s="65"/>
      <c r="BJ186" s="51">
        <v>-3941000000</v>
      </c>
      <c r="BK186" s="47">
        <v>0</v>
      </c>
      <c r="BL186" s="65">
        <v>0</v>
      </c>
      <c r="BM186" s="53"/>
      <c r="BN186" s="72">
        <v>-3941000000</v>
      </c>
      <c r="BO186" s="73">
        <v>-133000000</v>
      </c>
      <c r="BP186" s="72">
        <v>-4074000000</v>
      </c>
      <c r="BQ186" s="65">
        <v>-46000000</v>
      </c>
      <c r="BR186" s="65"/>
      <c r="BS186" s="51">
        <v>-4120000000</v>
      </c>
    </row>
    <row r="187" spans="1:71" x14ac:dyDescent="0.2">
      <c r="A187" s="63" t="s">
        <v>604</v>
      </c>
      <c r="B187" s="63" t="s">
        <v>605</v>
      </c>
      <c r="C187" s="63" t="str">
        <f>VLOOKUP(A187,'[2]S&amp;P 500 Wikipedia'!A:D,3,FALSE)</f>
        <v>Energy</v>
      </c>
      <c r="D187" s="63">
        <v>684316</v>
      </c>
      <c r="E187" s="63" t="s">
        <v>16</v>
      </c>
      <c r="F187" s="63">
        <v>2015</v>
      </c>
      <c r="G187" s="63" t="s">
        <v>1292</v>
      </c>
      <c r="H187" s="64">
        <v>42369</v>
      </c>
      <c r="I187" s="64">
        <v>42424</v>
      </c>
      <c r="J187" s="64">
        <v>43152</v>
      </c>
      <c r="K187" s="63">
        <v>188731000</v>
      </c>
      <c r="L187" s="63">
        <v>188940000</v>
      </c>
      <c r="M187" s="63" t="s">
        <v>1296</v>
      </c>
      <c r="N187" s="47">
        <v>13237920000</v>
      </c>
      <c r="O187" s="65"/>
      <c r="P187" s="65"/>
      <c r="Q187" s="53"/>
      <c r="R187" s="47">
        <v>-10466197000</v>
      </c>
      <c r="S187" s="65">
        <v>-10466197000</v>
      </c>
      <c r="T187" s="65"/>
      <c r="U187" s="53"/>
      <c r="V187" s="48">
        <v>2771723000</v>
      </c>
      <c r="W187" s="48"/>
      <c r="X187" s="47">
        <v>-1527370000</v>
      </c>
      <c r="Y187" s="65">
        <v>-120846000</v>
      </c>
      <c r="Z187" s="65"/>
      <c r="AA187" s="65"/>
      <c r="AB187" s="65"/>
      <c r="AC187" s="65">
        <v>-346151000</v>
      </c>
      <c r="AD187" s="65"/>
      <c r="AE187" s="53">
        <v>-1060373000</v>
      </c>
      <c r="AF187" s="48">
        <v>1244353000</v>
      </c>
      <c r="AG187" s="48">
        <v>-43817000</v>
      </c>
      <c r="AH187" s="47">
        <v>-40079000</v>
      </c>
      <c r="AI187" s="65">
        <v>-43470000</v>
      </c>
      <c r="AJ187" s="53">
        <v>3391000</v>
      </c>
      <c r="AK187" s="38"/>
      <c r="AL187" s="65">
        <v>0</v>
      </c>
      <c r="AM187" s="65">
        <v>-3738000</v>
      </c>
      <c r="AN187" s="53"/>
      <c r="AO187" s="48">
        <v>1200536000</v>
      </c>
      <c r="AP187" s="47">
        <v>8032000</v>
      </c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5"/>
      <c r="BC187" s="53"/>
      <c r="BD187" s="38">
        <v>1208568000</v>
      </c>
      <c r="BE187" s="65">
        <v>-406060000</v>
      </c>
      <c r="BF187" s="65">
        <v>-552196000</v>
      </c>
      <c r="BG187" s="65">
        <v>146136000</v>
      </c>
      <c r="BH187" s="65"/>
      <c r="BI187" s="65"/>
      <c r="BJ187" s="51">
        <v>802508000</v>
      </c>
      <c r="BK187" s="47"/>
      <c r="BL187" s="65"/>
      <c r="BM187" s="53"/>
      <c r="BN187" s="72">
        <v>802508000</v>
      </c>
      <c r="BO187" s="73">
        <v>-62407000</v>
      </c>
      <c r="BP187" s="72">
        <v>740101000</v>
      </c>
      <c r="BQ187" s="65"/>
      <c r="BR187" s="65"/>
      <c r="BS187" s="51">
        <v>740101000</v>
      </c>
    </row>
    <row r="188" spans="1:71" x14ac:dyDescent="0.2">
      <c r="A188" s="63" t="s">
        <v>625</v>
      </c>
      <c r="B188" s="63" t="s">
        <v>626</v>
      </c>
      <c r="C188" s="63" t="str">
        <f>VLOOKUP(A188,'[2]S&amp;P 500 Wikipedia'!A:D,3,FALSE)</f>
        <v>Industrials</v>
      </c>
      <c r="D188" s="63">
        <v>903401</v>
      </c>
      <c r="E188" s="63" t="s">
        <v>16</v>
      </c>
      <c r="F188" s="63">
        <v>2017</v>
      </c>
      <c r="G188" s="63" t="s">
        <v>1292</v>
      </c>
      <c r="H188" s="64">
        <v>43100</v>
      </c>
      <c r="I188" s="64">
        <v>43146</v>
      </c>
      <c r="J188" s="64">
        <v>43510</v>
      </c>
      <c r="K188" s="63">
        <v>45700000</v>
      </c>
      <c r="L188" s="63">
        <v>45800000</v>
      </c>
      <c r="M188" s="63" t="s">
        <v>1727</v>
      </c>
      <c r="N188" s="47">
        <v>7441000000</v>
      </c>
      <c r="O188" s="65"/>
      <c r="P188" s="65"/>
      <c r="Q188" s="53"/>
      <c r="R188" s="47">
        <v>-5813000000</v>
      </c>
      <c r="S188" s="65"/>
      <c r="T188" s="65"/>
      <c r="U188" s="53"/>
      <c r="V188" s="48">
        <v>1628000000</v>
      </c>
      <c r="W188" s="48"/>
      <c r="X188" s="47">
        <v>-759000000</v>
      </c>
      <c r="Y188" s="65">
        <v>-759000000</v>
      </c>
      <c r="Z188" s="65"/>
      <c r="AA188" s="65"/>
      <c r="AB188" s="65"/>
      <c r="AC188" s="65"/>
      <c r="AD188" s="65"/>
      <c r="AE188" s="53"/>
      <c r="AF188" s="48">
        <v>869000000</v>
      </c>
      <c r="AG188" s="48">
        <v>-97000000</v>
      </c>
      <c r="AH188" s="47">
        <v>-94000000</v>
      </c>
      <c r="AI188" s="65"/>
      <c r="AJ188" s="53"/>
      <c r="AK188" s="38"/>
      <c r="AL188" s="65"/>
      <c r="AM188" s="65">
        <v>12000000</v>
      </c>
      <c r="AN188" s="53">
        <v>-15000000</v>
      </c>
      <c r="AO188" s="48">
        <v>772000000</v>
      </c>
      <c r="AP188" s="47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53"/>
      <c r="BD188" s="38">
        <v>772000000</v>
      </c>
      <c r="BE188" s="65">
        <v>-293000000</v>
      </c>
      <c r="BF188" s="65"/>
      <c r="BG188" s="65"/>
      <c r="BH188" s="65"/>
      <c r="BI188" s="65"/>
      <c r="BJ188" s="51">
        <v>479000000</v>
      </c>
      <c r="BK188" s="47"/>
      <c r="BL188" s="65"/>
      <c r="BM188" s="53"/>
      <c r="BN188" s="72">
        <v>479000000</v>
      </c>
      <c r="BO188" s="73"/>
      <c r="BP188" s="72">
        <v>479000000</v>
      </c>
      <c r="BQ188" s="65"/>
      <c r="BR188" s="65"/>
      <c r="BS188" s="51">
        <v>479000000</v>
      </c>
    </row>
    <row r="189" spans="1:71" x14ac:dyDescent="0.2">
      <c r="A189" s="63" t="s">
        <v>601</v>
      </c>
      <c r="B189" s="63" t="s">
        <v>602</v>
      </c>
      <c r="C189" s="63" t="str">
        <f>VLOOKUP(A189,'[2]S&amp;P 500 Wikipedia'!A:D,3,FALSE)</f>
        <v>Consumer Discretionary</v>
      </c>
      <c r="D189" s="63">
        <v>740329</v>
      </c>
      <c r="E189" s="63" t="s">
        <v>16</v>
      </c>
      <c r="F189" s="63">
        <v>2017</v>
      </c>
      <c r="G189" s="63" t="s">
        <v>1292</v>
      </c>
      <c r="H189" s="64">
        <v>43100</v>
      </c>
      <c r="I189" s="64">
        <v>43145</v>
      </c>
      <c r="J189" s="64">
        <v>43509</v>
      </c>
      <c r="K189" s="63">
        <v>324000000</v>
      </c>
      <c r="L189" s="63">
        <v>327000000</v>
      </c>
      <c r="M189" s="63" t="s">
        <v>1728</v>
      </c>
      <c r="N189" s="47">
        <v>8131000000</v>
      </c>
      <c r="O189" s="65"/>
      <c r="P189" s="65"/>
      <c r="Q189" s="53"/>
      <c r="R189" s="47">
        <v>-1269000000</v>
      </c>
      <c r="S189" s="65"/>
      <c r="T189" s="65"/>
      <c r="U189" s="53"/>
      <c r="V189" s="48">
        <v>6862000000</v>
      </c>
      <c r="W189" s="48"/>
      <c r="X189" s="47">
        <v>-5674000000</v>
      </c>
      <c r="Y189" s="65">
        <v>-439000000</v>
      </c>
      <c r="Z189" s="65"/>
      <c r="AA189" s="65"/>
      <c r="AB189" s="65"/>
      <c r="AC189" s="65">
        <v>-336000000</v>
      </c>
      <c r="AD189" s="65"/>
      <c r="AE189" s="53">
        <v>-4899000000</v>
      </c>
      <c r="AF189" s="48">
        <v>1188000000</v>
      </c>
      <c r="AG189" s="48">
        <v>-375000000</v>
      </c>
      <c r="AH189" s="47">
        <v>-351000000</v>
      </c>
      <c r="AI189" s="65"/>
      <c r="AJ189" s="53"/>
      <c r="AK189" s="38"/>
      <c r="AL189" s="65">
        <v>3000000</v>
      </c>
      <c r="AM189" s="65"/>
      <c r="AN189" s="53">
        <v>-27000000</v>
      </c>
      <c r="AO189" s="48">
        <v>813000000</v>
      </c>
      <c r="AP189" s="47">
        <v>-60000000</v>
      </c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5"/>
      <c r="BC189" s="53"/>
      <c r="BD189" s="38">
        <v>753000000</v>
      </c>
      <c r="BE189" s="65">
        <v>336000000</v>
      </c>
      <c r="BF189" s="65"/>
      <c r="BG189" s="65"/>
      <c r="BH189" s="65"/>
      <c r="BI189" s="65"/>
      <c r="BJ189" s="51">
        <v>1089000000</v>
      </c>
      <c r="BK189" s="47">
        <v>0</v>
      </c>
      <c r="BL189" s="65">
        <v>0</v>
      </c>
      <c r="BM189" s="53"/>
      <c r="BN189" s="72">
        <v>1089000000</v>
      </c>
      <c r="BO189" s="73">
        <v>-5000000</v>
      </c>
      <c r="BP189" s="72">
        <v>1084000000</v>
      </c>
      <c r="BQ189" s="65"/>
      <c r="BR189" s="65"/>
      <c r="BS189" s="51">
        <v>1084000000</v>
      </c>
    </row>
    <row r="190" spans="1:71" x14ac:dyDescent="0.2">
      <c r="A190" s="63" t="s">
        <v>607</v>
      </c>
      <c r="B190" s="63" t="s">
        <v>608</v>
      </c>
      <c r="C190" s="63" t="str">
        <f>VLOOKUP(A190,'[2]S&amp;P 500 Wikipedia'!A:D,3,FALSE)</f>
        <v>Health Care</v>
      </c>
      <c r="D190" s="63">
        <v>362221</v>
      </c>
      <c r="E190" s="63" t="s">
        <v>16</v>
      </c>
      <c r="F190" s="63">
        <v>2017</v>
      </c>
      <c r="G190" s="63" t="s">
        <v>1292</v>
      </c>
      <c r="H190" s="64">
        <v>43008</v>
      </c>
      <c r="I190" s="64">
        <v>43060</v>
      </c>
      <c r="J190" s="64">
        <v>43060</v>
      </c>
      <c r="K190" s="63">
        <v>279811000</v>
      </c>
      <c r="L190" s="63">
        <v>285653000</v>
      </c>
      <c r="M190" s="63" t="s">
        <v>2203</v>
      </c>
      <c r="N190" s="47">
        <v>3058800000</v>
      </c>
      <c r="O190" s="65"/>
      <c r="P190" s="65"/>
      <c r="Q190" s="53"/>
      <c r="R190" s="47">
        <v>-1437800000</v>
      </c>
      <c r="S190" s="65"/>
      <c r="T190" s="65"/>
      <c r="U190" s="53"/>
      <c r="V190" s="48">
        <v>1621000000</v>
      </c>
      <c r="W190" s="48"/>
      <c r="X190" s="47">
        <v>-1137200000</v>
      </c>
      <c r="Y190" s="65">
        <v>-841900000</v>
      </c>
      <c r="Z190" s="65"/>
      <c r="AA190" s="65"/>
      <c r="AB190" s="65">
        <v>-232800000</v>
      </c>
      <c r="AC190" s="65">
        <v>-62500000</v>
      </c>
      <c r="AD190" s="65"/>
      <c r="AE190" s="53"/>
      <c r="AF190" s="48">
        <v>483800000</v>
      </c>
      <c r="AG190" s="48">
        <v>-136500000</v>
      </c>
      <c r="AH190" s="47">
        <v>-149400000</v>
      </c>
      <c r="AI190" s="65"/>
      <c r="AJ190" s="53"/>
      <c r="AK190" s="38"/>
      <c r="AL190" s="65"/>
      <c r="AM190" s="65"/>
      <c r="AN190" s="53">
        <v>12900000</v>
      </c>
      <c r="AO190" s="48">
        <v>347300000</v>
      </c>
      <c r="AP190" s="47">
        <v>883200000</v>
      </c>
      <c r="AQ190" s="65"/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5"/>
      <c r="BC190" s="53"/>
      <c r="BD190" s="38">
        <v>1230500000</v>
      </c>
      <c r="BE190" s="65">
        <v>-475000000</v>
      </c>
      <c r="BF190" s="65"/>
      <c r="BG190" s="65"/>
      <c r="BH190" s="65"/>
      <c r="BI190" s="65"/>
      <c r="BJ190" s="51">
        <v>755500000</v>
      </c>
      <c r="BK190" s="47"/>
      <c r="BL190" s="65"/>
      <c r="BM190" s="53"/>
      <c r="BN190" s="72">
        <v>755500000</v>
      </c>
      <c r="BO190" s="73"/>
      <c r="BP190" s="72">
        <v>755500000</v>
      </c>
      <c r="BQ190" s="65"/>
      <c r="BR190" s="65"/>
      <c r="BS190" s="51">
        <v>755500000</v>
      </c>
    </row>
    <row r="191" spans="1:71" x14ac:dyDescent="0.2">
      <c r="A191" s="63" t="s">
        <v>613</v>
      </c>
      <c r="B191" s="63" t="s">
        <v>614</v>
      </c>
      <c r="C191" s="63" t="str">
        <f>VLOOKUP(A191,'[2]S&amp;P 500 Wikipedia'!A:D,3,FALSE)</f>
        <v>Industrials</v>
      </c>
      <c r="D191" s="63">
        <v>105257</v>
      </c>
      <c r="E191" s="63" t="s">
        <v>16</v>
      </c>
      <c r="F191" s="63">
        <v>2017</v>
      </c>
      <c r="G191" s="63" t="s">
        <v>1292</v>
      </c>
      <c r="H191" s="64">
        <v>43100</v>
      </c>
      <c r="I191" s="64">
        <v>43140</v>
      </c>
      <c r="J191" s="64">
        <v>43140</v>
      </c>
      <c r="K191" s="63">
        <v>795138559</v>
      </c>
      <c r="L191" s="63">
        <v>805572079</v>
      </c>
      <c r="M191" s="63" t="s">
        <v>2204</v>
      </c>
      <c r="N191" s="47">
        <v>40534000000</v>
      </c>
      <c r="O191" s="65"/>
      <c r="P191" s="65"/>
      <c r="Q191" s="53"/>
      <c r="R191" s="47">
        <v>-27575000000</v>
      </c>
      <c r="S191" s="65"/>
      <c r="T191" s="65"/>
      <c r="U191" s="53"/>
      <c r="V191" s="48">
        <v>12959000000</v>
      </c>
      <c r="W191" s="48"/>
      <c r="X191" s="47">
        <v>-5808000000</v>
      </c>
      <c r="Y191" s="65">
        <v>-5808000000</v>
      </c>
      <c r="Z191" s="65"/>
      <c r="AA191" s="65"/>
      <c r="AB191" s="65"/>
      <c r="AC191" s="65"/>
      <c r="AD191" s="65"/>
      <c r="AE191" s="53"/>
      <c r="AF191" s="48">
        <v>7151000000</v>
      </c>
      <c r="AG191" s="48">
        <v>-249000000</v>
      </c>
      <c r="AH191" s="47">
        <v>-316000000</v>
      </c>
      <c r="AI191" s="65"/>
      <c r="AJ191" s="53"/>
      <c r="AK191" s="38"/>
      <c r="AL191" s="65"/>
      <c r="AM191" s="65"/>
      <c r="AN191" s="53">
        <v>67000000</v>
      </c>
      <c r="AO191" s="48">
        <v>6902000000</v>
      </c>
      <c r="AP191" s="47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53"/>
      <c r="BD191" s="38">
        <v>6902000000</v>
      </c>
      <c r="BE191" s="65">
        <v>-5204000000</v>
      </c>
      <c r="BF191" s="65"/>
      <c r="BG191" s="65"/>
      <c r="BH191" s="65"/>
      <c r="BI191" s="65"/>
      <c r="BJ191" s="51">
        <v>1698000000</v>
      </c>
      <c r="BK191" s="47"/>
      <c r="BL191" s="65"/>
      <c r="BM191" s="53"/>
      <c r="BN191" s="72">
        <v>1698000000</v>
      </c>
      <c r="BO191" s="73">
        <v>-43000000</v>
      </c>
      <c r="BP191" s="72">
        <v>1655000000</v>
      </c>
      <c r="BQ191" s="65"/>
      <c r="BR191" s="65"/>
      <c r="BS191" s="51">
        <v>1655000000</v>
      </c>
    </row>
    <row r="192" spans="1:71" x14ac:dyDescent="0.2">
      <c r="A192" s="63" t="s">
        <v>598</v>
      </c>
      <c r="B192" s="63" t="s">
        <v>599</v>
      </c>
      <c r="C192" s="63" t="str">
        <f>VLOOKUP(A192,'[2]S&amp;P 500 Wikipedia'!A:D,3,FALSE)</f>
        <v>Information Technology</v>
      </c>
      <c r="D192" s="63">
        <v>47023</v>
      </c>
      <c r="E192" s="63" t="s">
        <v>16</v>
      </c>
      <c r="F192" s="63">
        <v>2017</v>
      </c>
      <c r="G192" s="63" t="s">
        <v>1292</v>
      </c>
      <c r="H192" s="64">
        <v>43039</v>
      </c>
      <c r="I192" s="64">
        <v>43084</v>
      </c>
      <c r="J192" s="64">
        <v>43084</v>
      </c>
      <c r="K192" s="63">
        <v>1646000000</v>
      </c>
      <c r="L192" s="63">
        <v>1674000000</v>
      </c>
      <c r="M192" s="63" t="s">
        <v>2205</v>
      </c>
      <c r="N192" s="47">
        <v>28871000000</v>
      </c>
      <c r="O192" s="65"/>
      <c r="P192" s="65"/>
      <c r="Q192" s="53"/>
      <c r="R192" s="47">
        <v>-20177000000</v>
      </c>
      <c r="S192" s="65"/>
      <c r="T192" s="65"/>
      <c r="U192" s="53"/>
      <c r="V192" s="48">
        <v>8694000000</v>
      </c>
      <c r="W192" s="48"/>
      <c r="X192" s="47">
        <v>-6813000000</v>
      </c>
      <c r="Y192" s="65">
        <v>-5006000000</v>
      </c>
      <c r="Z192" s="65"/>
      <c r="AA192" s="65"/>
      <c r="AB192" s="65">
        <v>-1486000000</v>
      </c>
      <c r="AC192" s="65">
        <v>-321000000</v>
      </c>
      <c r="AD192" s="65"/>
      <c r="AE192" s="53"/>
      <c r="AF192" s="48">
        <v>1881000000</v>
      </c>
      <c r="AG192" s="48">
        <v>-350000000</v>
      </c>
      <c r="AH192" s="47">
        <v>-327000000</v>
      </c>
      <c r="AI192" s="65"/>
      <c r="AJ192" s="53"/>
      <c r="AK192" s="38"/>
      <c r="AL192" s="65"/>
      <c r="AM192" s="65">
        <v>-23000000</v>
      </c>
      <c r="AN192" s="53"/>
      <c r="AO192" s="48">
        <v>1531000000</v>
      </c>
      <c r="AP192" s="47">
        <v>-1259000000</v>
      </c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53"/>
      <c r="BD192" s="38">
        <v>272000000</v>
      </c>
      <c r="BE192" s="65">
        <v>164000000</v>
      </c>
      <c r="BF192" s="65"/>
      <c r="BG192" s="65"/>
      <c r="BH192" s="65"/>
      <c r="BI192" s="65"/>
      <c r="BJ192" s="51">
        <v>436000000</v>
      </c>
      <c r="BK192" s="47">
        <v>-92000000</v>
      </c>
      <c r="BL192" s="65">
        <v>-92000000</v>
      </c>
      <c r="BM192" s="53"/>
      <c r="BN192" s="72">
        <v>344000000</v>
      </c>
      <c r="BO192" s="73"/>
      <c r="BP192" s="72">
        <v>344000000</v>
      </c>
      <c r="BQ192" s="65"/>
      <c r="BR192" s="65"/>
      <c r="BS192" s="51">
        <v>344000000</v>
      </c>
    </row>
    <row r="193" spans="1:71" x14ac:dyDescent="0.2">
      <c r="A193" s="63" t="s">
        <v>622</v>
      </c>
      <c r="B193" s="63" t="s">
        <v>623</v>
      </c>
      <c r="C193" s="63" t="str">
        <f>VLOOKUP(A193,'[2]S&amp;P 500 Wikipedia'!A:D,3,FALSE)</f>
        <v>Information Technology</v>
      </c>
      <c r="D193" s="63">
        <v>184360</v>
      </c>
      <c r="E193" s="63" t="s">
        <v>16</v>
      </c>
      <c r="F193" s="63">
        <v>2017</v>
      </c>
      <c r="G193" s="63" t="s">
        <v>1292</v>
      </c>
      <c r="H193" s="64">
        <v>43039</v>
      </c>
      <c r="I193" s="64">
        <v>43084</v>
      </c>
      <c r="J193" s="64">
        <v>43084</v>
      </c>
      <c r="K193" s="63">
        <v>1688000000</v>
      </c>
      <c r="L193" s="63">
        <v>1702000000</v>
      </c>
      <c r="M193" s="63" t="s">
        <v>2206</v>
      </c>
      <c r="N193" s="47">
        <v>52056000000</v>
      </c>
      <c r="O193" s="65"/>
      <c r="P193" s="65"/>
      <c r="Q193" s="53"/>
      <c r="R193" s="47">
        <v>-42478000000</v>
      </c>
      <c r="S193" s="65">
        <v>-42478000000</v>
      </c>
      <c r="T193" s="65"/>
      <c r="U193" s="53"/>
      <c r="V193" s="48">
        <v>9578000000</v>
      </c>
      <c r="W193" s="48"/>
      <c r="X193" s="47">
        <v>-5567000000</v>
      </c>
      <c r="Y193" s="65">
        <v>-4376000000</v>
      </c>
      <c r="Z193" s="65"/>
      <c r="AA193" s="65"/>
      <c r="AB193" s="65">
        <v>-1190000000</v>
      </c>
      <c r="AC193" s="65">
        <v>-1000000</v>
      </c>
      <c r="AD193" s="65"/>
      <c r="AE193" s="53"/>
      <c r="AF193" s="48">
        <v>4011000000</v>
      </c>
      <c r="AG193" s="48">
        <v>-243000000</v>
      </c>
      <c r="AH193" s="47"/>
      <c r="AI193" s="65"/>
      <c r="AJ193" s="53"/>
      <c r="AK193" s="38"/>
      <c r="AL193" s="65"/>
      <c r="AM193" s="65"/>
      <c r="AN193" s="53"/>
      <c r="AO193" s="48">
        <v>3768000000</v>
      </c>
      <c r="AP193" s="47">
        <v>-492000000</v>
      </c>
      <c r="AQ193" s="65"/>
      <c r="AR193" s="65">
        <v>-125000000</v>
      </c>
      <c r="AS193" s="65"/>
      <c r="AT193" s="65"/>
      <c r="AU193" s="65"/>
      <c r="AV193" s="65"/>
      <c r="AW193" s="65"/>
      <c r="AX193" s="65"/>
      <c r="AY193" s="65">
        <v>-5000000</v>
      </c>
      <c r="AZ193" s="65">
        <v>-362000000</v>
      </c>
      <c r="BA193" s="65"/>
      <c r="BB193" s="65"/>
      <c r="BC193" s="53"/>
      <c r="BD193" s="38">
        <v>3276000000</v>
      </c>
      <c r="BE193" s="65">
        <v>-750000000</v>
      </c>
      <c r="BF193" s="65"/>
      <c r="BG193" s="65"/>
      <c r="BH193" s="65"/>
      <c r="BI193" s="65"/>
      <c r="BJ193" s="51">
        <v>2526000000</v>
      </c>
      <c r="BK193" s="47">
        <v>0</v>
      </c>
      <c r="BL193" s="65">
        <v>0</v>
      </c>
      <c r="BM193" s="53"/>
      <c r="BN193" s="72">
        <v>2526000000</v>
      </c>
      <c r="BO193" s="73"/>
      <c r="BP193" s="72">
        <v>2526000000</v>
      </c>
      <c r="BQ193" s="65"/>
      <c r="BR193" s="65"/>
      <c r="BS193" s="51">
        <v>2526000000</v>
      </c>
    </row>
    <row r="194" spans="1:71" x14ac:dyDescent="0.2">
      <c r="A194" s="63" t="s">
        <v>574</v>
      </c>
      <c r="B194" s="63" t="s">
        <v>575</v>
      </c>
      <c r="C194" s="63" t="str">
        <f>VLOOKUP(A194,'[2]S&amp;P 500 Wikipedia'!A:D,3,FALSE)</f>
        <v>Consumer Discretionary</v>
      </c>
      <c r="D194" s="63">
        <v>506954</v>
      </c>
      <c r="E194" s="63" t="s">
        <v>16</v>
      </c>
      <c r="F194" s="63">
        <v>2018</v>
      </c>
      <c r="G194" s="63" t="s">
        <v>1292</v>
      </c>
      <c r="H194" s="64">
        <v>43220</v>
      </c>
      <c r="I194" s="64">
        <v>43266</v>
      </c>
      <c r="J194" s="64">
        <v>43630</v>
      </c>
      <c r="K194" s="63">
        <v>208824000</v>
      </c>
      <c r="L194" s="63">
        <v>210213000</v>
      </c>
      <c r="M194" s="63" t="s">
        <v>1733</v>
      </c>
      <c r="N194" s="47">
        <v>3159931000</v>
      </c>
      <c r="O194" s="65">
        <v>3159931000</v>
      </c>
      <c r="P194" s="65"/>
      <c r="Q194" s="53"/>
      <c r="R194" s="47">
        <v>-1739729000</v>
      </c>
      <c r="S194" s="65"/>
      <c r="T194" s="65"/>
      <c r="U194" s="53"/>
      <c r="V194" s="48">
        <v>1420202000</v>
      </c>
      <c r="W194" s="48"/>
      <c r="X194" s="47">
        <v>-668152000</v>
      </c>
      <c r="Y194" s="65">
        <v>-668152000</v>
      </c>
      <c r="Z194" s="65"/>
      <c r="AA194" s="65"/>
      <c r="AB194" s="65"/>
      <c r="AC194" s="65"/>
      <c r="AD194" s="65"/>
      <c r="AE194" s="53"/>
      <c r="AF194" s="48">
        <v>752050000</v>
      </c>
      <c r="AG194" s="48">
        <v>-83318000</v>
      </c>
      <c r="AH194" s="47">
        <v>-89372000</v>
      </c>
      <c r="AI194" s="65">
        <v>-89372000</v>
      </c>
      <c r="AJ194" s="53"/>
      <c r="AK194" s="38"/>
      <c r="AL194" s="65"/>
      <c r="AM194" s="65"/>
      <c r="AN194" s="53">
        <v>6054000</v>
      </c>
      <c r="AO194" s="48">
        <v>668732000</v>
      </c>
      <c r="AP194" s="47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5"/>
      <c r="BC194" s="53"/>
      <c r="BD194" s="38">
        <v>668732000</v>
      </c>
      <c r="BE194" s="65">
        <v>-41823000</v>
      </c>
      <c r="BF194" s="65"/>
      <c r="BG194" s="65"/>
      <c r="BH194" s="65"/>
      <c r="BI194" s="65"/>
      <c r="BJ194" s="51">
        <v>626909000</v>
      </c>
      <c r="BK194" s="47">
        <v>-13760000</v>
      </c>
      <c r="BL194" s="65">
        <v>-13760000</v>
      </c>
      <c r="BM194" s="53"/>
      <c r="BN194" s="72">
        <v>613149000</v>
      </c>
      <c r="BO194" s="73"/>
      <c r="BP194" s="72">
        <v>613149000</v>
      </c>
      <c r="BQ194" s="65"/>
      <c r="BR194" s="65"/>
      <c r="BS194" s="51">
        <v>613149000</v>
      </c>
    </row>
    <row r="195" spans="1:71" x14ac:dyDescent="0.2">
      <c r="A195" s="63" t="s">
        <v>616</v>
      </c>
      <c r="B195" s="63" t="s">
        <v>617</v>
      </c>
      <c r="C195" s="63" t="str">
        <f>VLOOKUP(A195,'[2]S&amp;P 500 Wikipedia'!A:D,3,FALSE)</f>
        <v>Consumer Staples</v>
      </c>
      <c r="D195" s="63">
        <v>375369</v>
      </c>
      <c r="E195" s="63" t="s">
        <v>16</v>
      </c>
      <c r="F195" s="63">
        <v>2017</v>
      </c>
      <c r="G195" s="63" t="s">
        <v>1292</v>
      </c>
      <c r="H195" s="64">
        <v>43039</v>
      </c>
      <c r="I195" s="64">
        <v>43089</v>
      </c>
      <c r="J195" s="64">
        <v>43089</v>
      </c>
      <c r="K195" s="63">
        <v>528363000</v>
      </c>
      <c r="L195" s="63">
        <v>539116000</v>
      </c>
      <c r="M195" s="63" t="s">
        <v>2207</v>
      </c>
      <c r="N195" s="47">
        <v>9167519000</v>
      </c>
      <c r="O195" s="65"/>
      <c r="P195" s="65"/>
      <c r="Q195" s="53"/>
      <c r="R195" s="47">
        <v>-7164356000</v>
      </c>
      <c r="S195" s="65"/>
      <c r="T195" s="65"/>
      <c r="U195" s="53"/>
      <c r="V195" s="48">
        <v>2003163000</v>
      </c>
      <c r="W195" s="48"/>
      <c r="X195" s="47">
        <v>-762104000</v>
      </c>
      <c r="Y195" s="65">
        <v>-762104000</v>
      </c>
      <c r="Z195" s="65"/>
      <c r="AA195" s="65"/>
      <c r="AB195" s="65"/>
      <c r="AC195" s="65"/>
      <c r="AD195" s="65"/>
      <c r="AE195" s="53"/>
      <c r="AF195" s="48">
        <v>1241059000</v>
      </c>
      <c r="AG195" s="48">
        <v>37766000</v>
      </c>
      <c r="AH195" s="47">
        <v>-12683000</v>
      </c>
      <c r="AI195" s="65"/>
      <c r="AJ195" s="53"/>
      <c r="AK195" s="38"/>
      <c r="AL195" s="65"/>
      <c r="AM195" s="65"/>
      <c r="AN195" s="53">
        <v>50449000</v>
      </c>
      <c r="AO195" s="48">
        <v>1278825000</v>
      </c>
      <c r="AP195" s="47">
        <v>-180000</v>
      </c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5"/>
      <c r="BC195" s="53"/>
      <c r="BD195" s="38">
        <v>1278645000</v>
      </c>
      <c r="BE195" s="65">
        <v>-431542000</v>
      </c>
      <c r="BF195" s="65"/>
      <c r="BG195" s="65"/>
      <c r="BH195" s="65"/>
      <c r="BI195" s="65"/>
      <c r="BJ195" s="51">
        <v>847103000</v>
      </c>
      <c r="BK195" s="47"/>
      <c r="BL195" s="65"/>
      <c r="BM195" s="53"/>
      <c r="BN195" s="72">
        <v>847103000</v>
      </c>
      <c r="BO195" s="73">
        <v>-368000</v>
      </c>
      <c r="BP195" s="72">
        <v>846735000</v>
      </c>
      <c r="BQ195" s="65"/>
      <c r="BR195" s="65"/>
      <c r="BS195" s="51">
        <v>846735000</v>
      </c>
    </row>
    <row r="196" spans="1:71" x14ac:dyDescent="0.2">
      <c r="A196" s="63" t="s">
        <v>592</v>
      </c>
      <c r="B196" s="63" t="s">
        <v>593</v>
      </c>
      <c r="C196" s="63" t="str">
        <f>VLOOKUP(A196,'[2]S&amp;P 500 Wikipedia'!A:D,3,FALSE)</f>
        <v>Health Care</v>
      </c>
      <c r="D196" s="63">
        <v>378104</v>
      </c>
      <c r="E196" s="63" t="s">
        <v>16</v>
      </c>
      <c r="F196" s="63">
        <v>2017</v>
      </c>
      <c r="G196" s="63" t="s">
        <v>1292</v>
      </c>
      <c r="H196" s="64">
        <v>43100</v>
      </c>
      <c r="I196" s="64">
        <v>43145</v>
      </c>
      <c r="J196" s="64">
        <v>43516</v>
      </c>
      <c r="K196" s="63">
        <v>199903425</v>
      </c>
      <c r="L196" s="63">
        <v>201715200</v>
      </c>
      <c r="M196" s="63" t="s">
        <v>1888</v>
      </c>
      <c r="N196" s="47">
        <v>12461543000</v>
      </c>
      <c r="O196" s="65"/>
      <c r="P196" s="65"/>
      <c r="Q196" s="53"/>
      <c r="R196" s="47">
        <v>-9062440000</v>
      </c>
      <c r="S196" s="65"/>
      <c r="T196" s="65"/>
      <c r="U196" s="53"/>
      <c r="V196" s="48">
        <v>3399103000</v>
      </c>
      <c r="W196" s="48"/>
      <c r="X196" s="47">
        <v>-2534409000</v>
      </c>
      <c r="Y196" s="65">
        <v>-2534409000</v>
      </c>
      <c r="Z196" s="65"/>
      <c r="AA196" s="65"/>
      <c r="AB196" s="65"/>
      <c r="AC196" s="65"/>
      <c r="AD196" s="65"/>
      <c r="AE196" s="53"/>
      <c r="AF196" s="48">
        <v>864694000</v>
      </c>
      <c r="AG196" s="48">
        <v>-36521000</v>
      </c>
      <c r="AH196" s="47">
        <v>-36101000</v>
      </c>
      <c r="AI196" s="65"/>
      <c r="AJ196" s="53"/>
      <c r="AK196" s="38"/>
      <c r="AL196" s="65"/>
      <c r="AM196" s="65"/>
      <c r="AN196" s="53">
        <v>-420000</v>
      </c>
      <c r="AO196" s="48">
        <v>828173000</v>
      </c>
      <c r="AP196" s="47">
        <v>-22961000</v>
      </c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5"/>
      <c r="BC196" s="53"/>
      <c r="BD196" s="38">
        <v>805212000</v>
      </c>
      <c r="BE196" s="65">
        <v>-362506000</v>
      </c>
      <c r="BF196" s="65"/>
      <c r="BG196" s="65"/>
      <c r="BH196" s="65"/>
      <c r="BI196" s="65">
        <v>16587000</v>
      </c>
      <c r="BJ196" s="51">
        <v>459293000</v>
      </c>
      <c r="BK196" s="47"/>
      <c r="BL196" s="65"/>
      <c r="BM196" s="53"/>
      <c r="BN196" s="72">
        <v>459293000</v>
      </c>
      <c r="BO196" s="73">
        <v>-52994000</v>
      </c>
      <c r="BP196" s="72">
        <v>406299000</v>
      </c>
      <c r="BQ196" s="65"/>
      <c r="BR196" s="65"/>
      <c r="BS196" s="51">
        <v>406299000</v>
      </c>
    </row>
    <row r="197" spans="1:71" x14ac:dyDescent="0.2">
      <c r="A197" s="63" t="s">
        <v>619</v>
      </c>
      <c r="B197" s="63" t="s">
        <v>620</v>
      </c>
      <c r="C197" s="63" t="str">
        <f>VLOOKUP(A197,'[2]S&amp;P 500 Wikipedia'!A:D,3,FALSE)</f>
        <v>Real Estate</v>
      </c>
      <c r="D197" s="63">
        <v>346970</v>
      </c>
      <c r="E197" s="63" t="s">
        <v>16</v>
      </c>
      <c r="F197" s="63">
        <v>2017</v>
      </c>
      <c r="G197" s="63" t="s">
        <v>1292</v>
      </c>
      <c r="H197" s="64">
        <v>43100</v>
      </c>
      <c r="I197" s="64">
        <v>43158</v>
      </c>
      <c r="J197" s="64">
        <v>43522</v>
      </c>
      <c r="K197" s="63">
        <v>738600000</v>
      </c>
      <c r="L197" s="63">
        <v>739100000</v>
      </c>
      <c r="M197" s="63" t="s">
        <v>1735</v>
      </c>
      <c r="N197" s="47">
        <v>5387000000</v>
      </c>
      <c r="O197" s="65"/>
      <c r="P197" s="65"/>
      <c r="Q197" s="53"/>
      <c r="R197" s="47">
        <v>-3482000000</v>
      </c>
      <c r="S197" s="65"/>
      <c r="T197" s="65"/>
      <c r="U197" s="53"/>
      <c r="V197" s="48">
        <v>1905000000</v>
      </c>
      <c r="W197" s="48"/>
      <c r="X197" s="47">
        <v>-1243000000</v>
      </c>
      <c r="Y197" s="65">
        <v>-98000000</v>
      </c>
      <c r="Z197" s="65"/>
      <c r="AA197" s="65"/>
      <c r="AB197" s="65"/>
      <c r="AC197" s="65">
        <v>-751000000</v>
      </c>
      <c r="AD197" s="65"/>
      <c r="AE197" s="53">
        <v>-394000000</v>
      </c>
      <c r="AF197" s="48">
        <v>662000000</v>
      </c>
      <c r="AG197" s="48">
        <v>-131000000</v>
      </c>
      <c r="AH197" s="47">
        <v>-161000000</v>
      </c>
      <c r="AI197" s="65"/>
      <c r="AJ197" s="53"/>
      <c r="AK197" s="38"/>
      <c r="AL197" s="65"/>
      <c r="AM197" s="65">
        <v>30000000</v>
      </c>
      <c r="AN197" s="53"/>
      <c r="AO197" s="48">
        <v>531000000</v>
      </c>
      <c r="AP197" s="47">
        <v>120000000</v>
      </c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5"/>
      <c r="BC197" s="53"/>
      <c r="BD197" s="38">
        <v>651000000</v>
      </c>
      <c r="BE197" s="65">
        <v>-80000000</v>
      </c>
      <c r="BF197" s="65"/>
      <c r="BG197" s="65"/>
      <c r="BH197" s="65"/>
      <c r="BI197" s="65"/>
      <c r="BJ197" s="51">
        <v>571000000</v>
      </c>
      <c r="BK197" s="47"/>
      <c r="BL197" s="65"/>
      <c r="BM197" s="53"/>
      <c r="BN197" s="72">
        <v>571000000</v>
      </c>
      <c r="BO197" s="73">
        <v>-7000000</v>
      </c>
      <c r="BP197" s="72">
        <v>564000000</v>
      </c>
      <c r="BQ197" s="65"/>
      <c r="BR197" s="65"/>
      <c r="BS197" s="51">
        <v>564000000</v>
      </c>
    </row>
    <row r="198" spans="1:71" x14ac:dyDescent="0.2">
      <c r="A198" s="63" t="s">
        <v>1132</v>
      </c>
      <c r="B198" s="63" t="s">
        <v>1133</v>
      </c>
      <c r="C198" s="63" t="str">
        <f>VLOOKUP(A198,'[2]S&amp;P 500 Wikipedia'!A:D,3,FALSE)</f>
        <v>Consumer Staples</v>
      </c>
      <c r="D198" s="63">
        <v>248677</v>
      </c>
      <c r="E198" s="63" t="s">
        <v>16</v>
      </c>
      <c r="F198" s="63">
        <v>2017</v>
      </c>
      <c r="G198" s="63" t="s">
        <v>1292</v>
      </c>
      <c r="H198" s="64">
        <v>43100</v>
      </c>
      <c r="I198" s="64">
        <v>43158</v>
      </c>
      <c r="J198" s="64">
        <v>43158</v>
      </c>
      <c r="K198" s="63">
        <v>218731000</v>
      </c>
      <c r="L198" s="63">
        <v>210319000</v>
      </c>
      <c r="M198" s="63" t="s">
        <v>2208</v>
      </c>
      <c r="N198" s="47">
        <v>7515426000</v>
      </c>
      <c r="O198" s="65"/>
      <c r="P198" s="65"/>
      <c r="Q198" s="53"/>
      <c r="R198" s="47">
        <v>-4070907000</v>
      </c>
      <c r="S198" s="65"/>
      <c r="T198" s="65"/>
      <c r="U198" s="53"/>
      <c r="V198" s="48">
        <v>3444519000</v>
      </c>
      <c r="W198" s="48"/>
      <c r="X198" s="47">
        <v>-1913403000</v>
      </c>
      <c r="Y198" s="65">
        <v>-1913403000</v>
      </c>
      <c r="Z198" s="65"/>
      <c r="AA198" s="65"/>
      <c r="AB198" s="65"/>
      <c r="AC198" s="65"/>
      <c r="AD198" s="65"/>
      <c r="AE198" s="53"/>
      <c r="AF198" s="48">
        <v>1531116000</v>
      </c>
      <c r="AG198" s="48">
        <v>-163973000</v>
      </c>
      <c r="AH198" s="47">
        <v>-98282000</v>
      </c>
      <c r="AI198" s="65"/>
      <c r="AJ198" s="53"/>
      <c r="AK198" s="38"/>
      <c r="AL198" s="65"/>
      <c r="AM198" s="65"/>
      <c r="AN198" s="53">
        <v>-65691000</v>
      </c>
      <c r="AO198" s="48">
        <v>1367143000</v>
      </c>
      <c r="AP198" s="47">
        <v>-256475000</v>
      </c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5"/>
      <c r="BC198" s="53"/>
      <c r="BD198" s="38">
        <v>1110668000</v>
      </c>
      <c r="BE198" s="65">
        <v>-354131000</v>
      </c>
      <c r="BF198" s="65"/>
      <c r="BG198" s="65"/>
      <c r="BH198" s="65"/>
      <c r="BI198" s="65"/>
      <c r="BJ198" s="51">
        <v>756537000</v>
      </c>
      <c r="BK198" s="47"/>
      <c r="BL198" s="65"/>
      <c r="BM198" s="53"/>
      <c r="BN198" s="72">
        <v>756537000</v>
      </c>
      <c r="BO198" s="73">
        <v>26444000</v>
      </c>
      <c r="BP198" s="72">
        <v>782981000</v>
      </c>
      <c r="BQ198" s="65"/>
      <c r="BR198" s="65"/>
      <c r="BS198" s="51">
        <v>782981000</v>
      </c>
    </row>
    <row r="199" spans="1:71" x14ac:dyDescent="0.2">
      <c r="A199" s="63" t="s">
        <v>655</v>
      </c>
      <c r="B199" s="63" t="s">
        <v>656</v>
      </c>
      <c r="C199" s="63" t="str">
        <f>VLOOKUP(A199,'[2]S&amp;P 500 Wikipedia'!A:D,3,FALSE)</f>
        <v>Information Technology</v>
      </c>
      <c r="D199" s="63">
        <v>69543</v>
      </c>
      <c r="E199" s="63" t="s">
        <v>16</v>
      </c>
      <c r="F199" s="63">
        <v>2017</v>
      </c>
      <c r="G199" s="63" t="s">
        <v>1292</v>
      </c>
      <c r="H199" s="64">
        <v>43100</v>
      </c>
      <c r="I199" s="64">
        <v>43158</v>
      </c>
      <c r="J199" s="64">
        <v>43158</v>
      </c>
      <c r="K199" s="63">
        <v>932828295</v>
      </c>
      <c r="L199" s="63">
        <v>937385625</v>
      </c>
      <c r="M199" s="63" t="s">
        <v>2209</v>
      </c>
      <c r="N199" s="47">
        <v>79139000000</v>
      </c>
      <c r="O199" s="65"/>
      <c r="P199" s="65"/>
      <c r="Q199" s="53"/>
      <c r="R199" s="47">
        <v>-42913000000</v>
      </c>
      <c r="S199" s="65"/>
      <c r="T199" s="65"/>
      <c r="U199" s="53"/>
      <c r="V199" s="48">
        <v>36226000000</v>
      </c>
      <c r="W199" s="48"/>
      <c r="X199" s="47">
        <v>-25894000000</v>
      </c>
      <c r="Y199" s="65">
        <v>-20107000000</v>
      </c>
      <c r="Z199" s="65"/>
      <c r="AA199" s="65"/>
      <c r="AB199" s="65">
        <v>-5787000000</v>
      </c>
      <c r="AC199" s="65"/>
      <c r="AD199" s="65"/>
      <c r="AE199" s="53"/>
      <c r="AF199" s="48">
        <v>10332000000</v>
      </c>
      <c r="AG199" s="48">
        <v>-399000000</v>
      </c>
      <c r="AH199" s="47">
        <v>-615000000</v>
      </c>
      <c r="AI199" s="65"/>
      <c r="AJ199" s="53"/>
      <c r="AK199" s="38"/>
      <c r="AL199" s="65"/>
      <c r="AM199" s="65"/>
      <c r="AN199" s="53">
        <v>216000000</v>
      </c>
      <c r="AO199" s="48">
        <v>9933000000</v>
      </c>
      <c r="AP199" s="47">
        <v>1466000000</v>
      </c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53"/>
      <c r="BD199" s="38">
        <v>11399000000</v>
      </c>
      <c r="BE199" s="65">
        <v>-5642000000</v>
      </c>
      <c r="BF199" s="65"/>
      <c r="BG199" s="65"/>
      <c r="BH199" s="65"/>
      <c r="BI199" s="65"/>
      <c r="BJ199" s="51">
        <v>5757000000</v>
      </c>
      <c r="BK199" s="47">
        <v>-5000000</v>
      </c>
      <c r="BL199" s="65">
        <v>-5000000</v>
      </c>
      <c r="BM199" s="53"/>
      <c r="BN199" s="72">
        <v>5752000000</v>
      </c>
      <c r="BO199" s="73"/>
      <c r="BP199" s="72">
        <v>5752000000</v>
      </c>
      <c r="BQ199" s="65"/>
      <c r="BR199" s="65"/>
      <c r="BS199" s="51">
        <v>5752000000</v>
      </c>
    </row>
    <row r="200" spans="1:71" x14ac:dyDescent="0.2">
      <c r="A200" s="63" t="s">
        <v>652</v>
      </c>
      <c r="B200" s="63" t="s">
        <v>653</v>
      </c>
      <c r="C200" s="63" t="str">
        <f>VLOOKUP(A200,'[2]S&amp;P 500 Wikipedia'!A:D,3,FALSE)</f>
        <v>Financials</v>
      </c>
      <c r="D200" s="63">
        <v>378167</v>
      </c>
      <c r="E200" s="63" t="s">
        <v>16</v>
      </c>
      <c r="F200" s="63">
        <v>2017</v>
      </c>
      <c r="G200" s="63" t="s">
        <v>1292</v>
      </c>
      <c r="H200" s="64">
        <v>43100</v>
      </c>
      <c r="I200" s="64">
        <v>43138</v>
      </c>
      <c r="J200" s="64">
        <v>43138</v>
      </c>
      <c r="K200" s="63">
        <v>589000000</v>
      </c>
      <c r="L200" s="63">
        <v>594000000</v>
      </c>
      <c r="M200" s="63" t="s">
        <v>2210</v>
      </c>
      <c r="N200" s="47">
        <v>5834000000</v>
      </c>
      <c r="O200" s="65"/>
      <c r="P200" s="65"/>
      <c r="Q200" s="53"/>
      <c r="R200" s="47">
        <v>-1205000000</v>
      </c>
      <c r="S200" s="65"/>
      <c r="T200" s="65"/>
      <c r="U200" s="53"/>
      <c r="V200" s="48">
        <v>4629000000</v>
      </c>
      <c r="W200" s="48"/>
      <c r="X200" s="47">
        <v>-2250000000</v>
      </c>
      <c r="Y200" s="65">
        <v>-155000000</v>
      </c>
      <c r="Z200" s="65"/>
      <c r="AA200" s="65"/>
      <c r="AB200" s="65"/>
      <c r="AC200" s="65">
        <v>-535000000</v>
      </c>
      <c r="AD200" s="65"/>
      <c r="AE200" s="53">
        <v>-1560000000</v>
      </c>
      <c r="AF200" s="48">
        <v>2379000000</v>
      </c>
      <c r="AG200" s="48">
        <v>138000000</v>
      </c>
      <c r="AH200" s="47">
        <v>-187000000</v>
      </c>
      <c r="AI200" s="65"/>
      <c r="AJ200" s="53"/>
      <c r="AK200" s="38"/>
      <c r="AL200" s="65"/>
      <c r="AM200" s="65"/>
      <c r="AN200" s="53">
        <v>325000000</v>
      </c>
      <c r="AO200" s="48">
        <v>2517000000</v>
      </c>
      <c r="AP200" s="47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5"/>
      <c r="BC200" s="53"/>
      <c r="BD200" s="38">
        <v>2517000000</v>
      </c>
      <c r="BE200" s="65">
        <v>25000000</v>
      </c>
      <c r="BF200" s="65"/>
      <c r="BG200" s="65"/>
      <c r="BH200" s="65"/>
      <c r="BI200" s="65"/>
      <c r="BJ200" s="51">
        <v>2542000000</v>
      </c>
      <c r="BK200" s="47"/>
      <c r="BL200" s="65"/>
      <c r="BM200" s="53"/>
      <c r="BN200" s="72">
        <v>2542000000</v>
      </c>
      <c r="BO200" s="73">
        <v>-28000000</v>
      </c>
      <c r="BP200" s="72">
        <v>2514000000</v>
      </c>
      <c r="BQ200" s="65"/>
      <c r="BR200" s="65"/>
      <c r="BS200" s="51">
        <v>2514000000</v>
      </c>
    </row>
    <row r="201" spans="1:71" x14ac:dyDescent="0.2">
      <c r="A201" s="63" t="s">
        <v>631</v>
      </c>
      <c r="B201" s="63" t="s">
        <v>632</v>
      </c>
      <c r="C201" s="63" t="str">
        <f>VLOOKUP(A201,'[2]S&amp;P 500 Wikipedia'!A:D,3,FALSE)</f>
        <v>Health Care</v>
      </c>
      <c r="D201" s="63">
        <v>447447</v>
      </c>
      <c r="E201" s="63" t="s">
        <v>16</v>
      </c>
      <c r="F201" s="63">
        <v>2017</v>
      </c>
      <c r="G201" s="63" t="s">
        <v>1292</v>
      </c>
      <c r="H201" s="64">
        <v>43100</v>
      </c>
      <c r="I201" s="64">
        <v>43147</v>
      </c>
      <c r="J201" s="64">
        <v>43511</v>
      </c>
      <c r="K201" s="63">
        <v>87769000</v>
      </c>
      <c r="L201" s="63">
        <v>89567000</v>
      </c>
      <c r="M201" s="63" t="s">
        <v>1738</v>
      </c>
      <c r="N201" s="47">
        <v>1969058000</v>
      </c>
      <c r="O201" s="65"/>
      <c r="P201" s="65"/>
      <c r="Q201" s="53"/>
      <c r="R201" s="47">
        <v>-871676000</v>
      </c>
      <c r="S201" s="65"/>
      <c r="T201" s="65"/>
      <c r="U201" s="53"/>
      <c r="V201" s="48">
        <v>1097382000</v>
      </c>
      <c r="W201" s="48"/>
      <c r="X201" s="47">
        <v>-684354000</v>
      </c>
      <c r="Y201" s="65">
        <v>-575172000</v>
      </c>
      <c r="Z201" s="65"/>
      <c r="AA201" s="65"/>
      <c r="AB201" s="65">
        <v>-109182000</v>
      </c>
      <c r="AC201" s="65"/>
      <c r="AD201" s="65"/>
      <c r="AE201" s="53"/>
      <c r="AF201" s="48">
        <v>413028000</v>
      </c>
      <c r="AG201" s="48">
        <v>-31971000</v>
      </c>
      <c r="AH201" s="47">
        <v>-31971000</v>
      </c>
      <c r="AI201" s="65"/>
      <c r="AJ201" s="53"/>
      <c r="AK201" s="38"/>
      <c r="AL201" s="65"/>
      <c r="AM201" s="65"/>
      <c r="AN201" s="53"/>
      <c r="AO201" s="48">
        <v>381057000</v>
      </c>
      <c r="AP201" s="47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53"/>
      <c r="BD201" s="38">
        <v>381057000</v>
      </c>
      <c r="BE201" s="65">
        <v>-117788000</v>
      </c>
      <c r="BF201" s="65"/>
      <c r="BG201" s="65"/>
      <c r="BH201" s="65"/>
      <c r="BI201" s="65"/>
      <c r="BJ201" s="51">
        <v>263269000</v>
      </c>
      <c r="BK201" s="47"/>
      <c r="BL201" s="65"/>
      <c r="BM201" s="53"/>
      <c r="BN201" s="72">
        <v>263269000</v>
      </c>
      <c r="BO201" s="73">
        <v>-125000</v>
      </c>
      <c r="BP201" s="72">
        <v>263144000</v>
      </c>
      <c r="BQ201" s="65"/>
      <c r="BR201" s="65"/>
      <c r="BS201" s="51">
        <v>263144000</v>
      </c>
    </row>
    <row r="202" spans="1:71" x14ac:dyDescent="0.2">
      <c r="A202" s="63" t="s">
        <v>628</v>
      </c>
      <c r="B202" s="63" t="s">
        <v>629</v>
      </c>
      <c r="C202" s="63" t="str">
        <f>VLOOKUP(A202,'[2]S&amp;P 500 Wikipedia'!A:D,3,FALSE)</f>
        <v>Industrials</v>
      </c>
      <c r="D202" s="63">
        <v>824090</v>
      </c>
      <c r="E202" s="63" t="s">
        <v>16</v>
      </c>
      <c r="F202" s="63">
        <v>2017</v>
      </c>
      <c r="G202" s="63" t="s">
        <v>1292</v>
      </c>
      <c r="H202" s="64">
        <v>43100</v>
      </c>
      <c r="I202" s="64">
        <v>43153</v>
      </c>
      <c r="J202" s="64">
        <v>43153</v>
      </c>
      <c r="K202" s="63">
        <v>76232000</v>
      </c>
      <c r="L202" s="63">
        <v>77333000</v>
      </c>
      <c r="M202" s="63" t="s">
        <v>2211</v>
      </c>
      <c r="N202" s="47">
        <v>2287312000</v>
      </c>
      <c r="O202" s="65"/>
      <c r="P202" s="65"/>
      <c r="Q202" s="53"/>
      <c r="R202" s="47">
        <v>-1260634000</v>
      </c>
      <c r="S202" s="65"/>
      <c r="T202" s="65"/>
      <c r="U202" s="53"/>
      <c r="V202" s="48">
        <v>1026678000</v>
      </c>
      <c r="W202" s="48"/>
      <c r="X202" s="47">
        <v>-524940000</v>
      </c>
      <c r="Y202" s="65">
        <v>-524940000</v>
      </c>
      <c r="Z202" s="65"/>
      <c r="AA202" s="65"/>
      <c r="AB202" s="65"/>
      <c r="AC202" s="65"/>
      <c r="AD202" s="65"/>
      <c r="AE202" s="53"/>
      <c r="AF202" s="48">
        <v>501738000</v>
      </c>
      <c r="AG202" s="48">
        <v>-47283000</v>
      </c>
      <c r="AH202" s="47">
        <v>-44889000</v>
      </c>
      <c r="AI202" s="65"/>
      <c r="AJ202" s="53"/>
      <c r="AK202" s="38"/>
      <c r="AL202" s="65"/>
      <c r="AM202" s="65"/>
      <c r="AN202" s="53">
        <v>-2394000</v>
      </c>
      <c r="AO202" s="48">
        <v>454455000</v>
      </c>
      <c r="AP202" s="47">
        <v>818000</v>
      </c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53"/>
      <c r="BD202" s="38">
        <v>455273000</v>
      </c>
      <c r="BE202" s="65">
        <v>-118016000</v>
      </c>
      <c r="BF202" s="65"/>
      <c r="BG202" s="65"/>
      <c r="BH202" s="65"/>
      <c r="BI202" s="65"/>
      <c r="BJ202" s="51">
        <v>337257000</v>
      </c>
      <c r="BK202" s="47"/>
      <c r="BL202" s="65"/>
      <c r="BM202" s="53"/>
      <c r="BN202" s="72">
        <v>337257000</v>
      </c>
      <c r="BO202" s="73"/>
      <c r="BP202" s="72">
        <v>337257000</v>
      </c>
      <c r="BQ202" s="65"/>
      <c r="BR202" s="65"/>
      <c r="BS202" s="51">
        <v>337257000</v>
      </c>
    </row>
    <row r="203" spans="1:71" x14ac:dyDescent="0.2">
      <c r="A203" s="63" t="s">
        <v>658</v>
      </c>
      <c r="B203" s="63" t="s">
        <v>659</v>
      </c>
      <c r="C203" s="63" t="str">
        <f>VLOOKUP(A203,'[2]S&amp;P 500 Wikipedia'!A:D,3,FALSE)</f>
        <v>Materials</v>
      </c>
      <c r="D203" s="63">
        <v>378169</v>
      </c>
      <c r="E203" s="63" t="s">
        <v>16</v>
      </c>
      <c r="F203" s="63">
        <v>2017</v>
      </c>
      <c r="G203" s="63" t="s">
        <v>1292</v>
      </c>
      <c r="H203" s="64">
        <v>43100</v>
      </c>
      <c r="I203" s="64">
        <v>43158</v>
      </c>
      <c r="J203" s="64">
        <v>43158</v>
      </c>
      <c r="K203" s="63">
        <v>79070000</v>
      </c>
      <c r="L203" s="63">
        <v>79370000</v>
      </c>
      <c r="M203" s="63" t="s">
        <v>2212</v>
      </c>
      <c r="N203" s="47">
        <v>3398719000</v>
      </c>
      <c r="O203" s="65"/>
      <c r="P203" s="65"/>
      <c r="Q203" s="53"/>
      <c r="R203" s="47">
        <v>-1919718000</v>
      </c>
      <c r="S203" s="65"/>
      <c r="T203" s="65"/>
      <c r="U203" s="53"/>
      <c r="V203" s="48">
        <v>1479001000</v>
      </c>
      <c r="W203" s="48"/>
      <c r="X203" s="47">
        <v>-897742000</v>
      </c>
      <c r="Y203" s="65">
        <v>-557311000</v>
      </c>
      <c r="Z203" s="65"/>
      <c r="AA203" s="65"/>
      <c r="AB203" s="65">
        <v>-286026000</v>
      </c>
      <c r="AC203" s="65"/>
      <c r="AD203" s="65"/>
      <c r="AE203" s="53">
        <v>-54405000</v>
      </c>
      <c r="AF203" s="48">
        <v>581259000</v>
      </c>
      <c r="AG203" s="48">
        <v>-44398000</v>
      </c>
      <c r="AH203" s="47">
        <v>-65363000</v>
      </c>
      <c r="AI203" s="65"/>
      <c r="AJ203" s="53"/>
      <c r="AK203" s="38"/>
      <c r="AL203" s="65"/>
      <c r="AM203" s="65"/>
      <c r="AN203" s="53">
        <v>20965000</v>
      </c>
      <c r="AO203" s="48">
        <v>536861000</v>
      </c>
      <c r="AP203" s="47">
        <v>184000</v>
      </c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53"/>
      <c r="BD203" s="38">
        <v>537045000</v>
      </c>
      <c r="BE203" s="65">
        <v>-241380000</v>
      </c>
      <c r="BF203" s="65"/>
      <c r="BG203" s="65"/>
      <c r="BH203" s="65"/>
      <c r="BI203" s="65"/>
      <c r="BJ203" s="51">
        <v>295665000</v>
      </c>
      <c r="BK203" s="47"/>
      <c r="BL203" s="65"/>
      <c r="BM203" s="53"/>
      <c r="BN203" s="72">
        <v>295665000</v>
      </c>
      <c r="BO203" s="73"/>
      <c r="BP203" s="72">
        <v>295665000</v>
      </c>
      <c r="BQ203" s="65"/>
      <c r="BR203" s="65"/>
      <c r="BS203" s="51">
        <v>295665000</v>
      </c>
    </row>
    <row r="204" spans="1:71" x14ac:dyDescent="0.2">
      <c r="A204" s="63" t="s">
        <v>640</v>
      </c>
      <c r="B204" s="63" t="s">
        <v>641</v>
      </c>
      <c r="C204" s="63" t="str">
        <f>VLOOKUP(A204,'[2]S&amp;P 500 Wikipedia'!A:D,3,FALSE)</f>
        <v>Health Care</v>
      </c>
      <c r="D204" s="63">
        <v>86933</v>
      </c>
      <c r="E204" s="63" t="s">
        <v>16</v>
      </c>
      <c r="F204" s="63">
        <v>2017</v>
      </c>
      <c r="G204" s="63" t="s">
        <v>1292</v>
      </c>
      <c r="H204" s="64">
        <v>43100</v>
      </c>
      <c r="I204" s="64">
        <v>43144</v>
      </c>
      <c r="J204" s="64">
        <v>43144</v>
      </c>
      <c r="K204" s="63">
        <v>146000000</v>
      </c>
      <c r="L204" s="63">
        <v>148000000</v>
      </c>
      <c r="M204" s="63" t="s">
        <v>2213</v>
      </c>
      <c r="N204" s="47">
        <v>2752000000</v>
      </c>
      <c r="O204" s="65"/>
      <c r="P204" s="65"/>
      <c r="Q204" s="53"/>
      <c r="R204" s="47">
        <v>-926000000</v>
      </c>
      <c r="S204" s="65"/>
      <c r="T204" s="65"/>
      <c r="U204" s="53"/>
      <c r="V204" s="48">
        <v>1826000000</v>
      </c>
      <c r="W204" s="48"/>
      <c r="X204" s="47">
        <v>-1220000000</v>
      </c>
      <c r="Y204" s="65">
        <v>-674000000</v>
      </c>
      <c r="Z204" s="65"/>
      <c r="AA204" s="65"/>
      <c r="AB204" s="65">
        <v>-546000000</v>
      </c>
      <c r="AC204" s="65"/>
      <c r="AD204" s="65"/>
      <c r="AE204" s="53"/>
      <c r="AF204" s="48">
        <v>606000000</v>
      </c>
      <c r="AG204" s="48">
        <v>437000000</v>
      </c>
      <c r="AH204" s="47">
        <v>-18000000</v>
      </c>
      <c r="AI204" s="65"/>
      <c r="AJ204" s="53"/>
      <c r="AK204" s="38"/>
      <c r="AL204" s="65"/>
      <c r="AM204" s="65"/>
      <c r="AN204" s="53">
        <v>455000000</v>
      </c>
      <c r="AO204" s="48">
        <v>1043000000</v>
      </c>
      <c r="AP204" s="47"/>
      <c r="AQ204" s="65"/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5"/>
      <c r="BC204" s="53"/>
      <c r="BD204" s="38">
        <v>1043000000</v>
      </c>
      <c r="BE204" s="65">
        <v>-365000000</v>
      </c>
      <c r="BF204" s="65"/>
      <c r="BG204" s="65"/>
      <c r="BH204" s="65"/>
      <c r="BI204" s="65"/>
      <c r="BJ204" s="51">
        <v>678000000</v>
      </c>
      <c r="BK204" s="47"/>
      <c r="BL204" s="65"/>
      <c r="BM204" s="53"/>
      <c r="BN204" s="72">
        <v>678000000</v>
      </c>
      <c r="BO204" s="73">
        <v>48000000</v>
      </c>
      <c r="BP204" s="72">
        <v>726000000</v>
      </c>
      <c r="BQ204" s="65"/>
      <c r="BR204" s="65"/>
      <c r="BS204" s="51">
        <v>726000000</v>
      </c>
    </row>
    <row r="205" spans="1:71" x14ac:dyDescent="0.2">
      <c r="A205" s="63" t="s">
        <v>643</v>
      </c>
      <c r="B205" s="63" t="s">
        <v>644</v>
      </c>
      <c r="C205" s="63" t="str">
        <f>VLOOKUP(A205,'[2]S&amp;P 500 Wikipedia'!A:D,3,FALSE)</f>
        <v>Health Care</v>
      </c>
      <c r="D205" s="63">
        <v>671924</v>
      </c>
      <c r="E205" s="63" t="s">
        <v>16</v>
      </c>
      <c r="F205" s="63">
        <v>2017</v>
      </c>
      <c r="G205" s="63" t="s">
        <v>1292</v>
      </c>
      <c r="H205" s="64">
        <v>43100</v>
      </c>
      <c r="I205" s="64">
        <v>43146</v>
      </c>
      <c r="J205" s="64">
        <v>43146</v>
      </c>
      <c r="K205" s="63">
        <v>204580000</v>
      </c>
      <c r="L205" s="63">
        <v>204580000</v>
      </c>
      <c r="M205" s="63" t="s">
        <v>2214</v>
      </c>
      <c r="N205" s="47">
        <v>1536216000</v>
      </c>
      <c r="O205" s="65">
        <v>1536103000</v>
      </c>
      <c r="P205" s="65"/>
      <c r="Q205" s="53">
        <v>113000</v>
      </c>
      <c r="R205" s="47">
        <v>-79479000</v>
      </c>
      <c r="S205" s="65"/>
      <c r="T205" s="65"/>
      <c r="U205" s="53"/>
      <c r="V205" s="48">
        <v>1456737000</v>
      </c>
      <c r="W205" s="48"/>
      <c r="X205" s="47">
        <v>-1692767000</v>
      </c>
      <c r="Y205" s="65">
        <v>-366406000</v>
      </c>
      <c r="Z205" s="65"/>
      <c r="AA205" s="65"/>
      <c r="AB205" s="65">
        <v>-1326361000</v>
      </c>
      <c r="AC205" s="65"/>
      <c r="AD205" s="65"/>
      <c r="AE205" s="53"/>
      <c r="AF205" s="48">
        <v>-236030000</v>
      </c>
      <c r="AG205" s="48">
        <v>10600000</v>
      </c>
      <c r="AH205" s="47">
        <v>10600000</v>
      </c>
      <c r="AI205" s="65"/>
      <c r="AJ205" s="53"/>
      <c r="AK205" s="38"/>
      <c r="AL205" s="65"/>
      <c r="AM205" s="65"/>
      <c r="AN205" s="53"/>
      <c r="AO205" s="48">
        <v>-225430000</v>
      </c>
      <c r="AP205" s="47">
        <v>-86860000</v>
      </c>
      <c r="AQ205" s="65"/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5"/>
      <c r="BC205" s="53"/>
      <c r="BD205" s="38">
        <v>-312290000</v>
      </c>
      <c r="BE205" s="65">
        <v>-852000</v>
      </c>
      <c r="BF205" s="65"/>
      <c r="BG205" s="65"/>
      <c r="BH205" s="65"/>
      <c r="BI205" s="65"/>
      <c r="BJ205" s="51">
        <v>-313142000</v>
      </c>
      <c r="BK205" s="47"/>
      <c r="BL205" s="65"/>
      <c r="BM205" s="53"/>
      <c r="BN205" s="72">
        <v>-313142000</v>
      </c>
      <c r="BO205" s="73"/>
      <c r="BP205" s="72">
        <v>-313142000</v>
      </c>
      <c r="BQ205" s="65"/>
      <c r="BR205" s="65"/>
      <c r="BS205" s="51">
        <v>-313142000</v>
      </c>
    </row>
    <row r="206" spans="1:71" x14ac:dyDescent="0.2">
      <c r="A206" s="63" t="s">
        <v>634</v>
      </c>
      <c r="B206" s="63" t="s">
        <v>635</v>
      </c>
      <c r="C206" s="63" t="str">
        <f>VLOOKUP(A206,'[2]S&amp;P 500 Wikipedia'!A:D,3,FALSE)</f>
        <v>Industrials</v>
      </c>
      <c r="D206" s="63">
        <v>330628</v>
      </c>
      <c r="E206" s="63" t="s">
        <v>16</v>
      </c>
      <c r="F206" s="63">
        <v>2017</v>
      </c>
      <c r="G206" s="63" t="s">
        <v>1292</v>
      </c>
      <c r="H206" s="64">
        <v>43069</v>
      </c>
      <c r="I206" s="64">
        <v>43123</v>
      </c>
      <c r="J206" s="64">
        <v>43123</v>
      </c>
      <c r="K206" s="63">
        <v>400300000</v>
      </c>
      <c r="L206" s="63">
        <v>416200000</v>
      </c>
      <c r="M206" s="63" t="s">
        <v>2215</v>
      </c>
      <c r="N206" s="47">
        <v>3599700000</v>
      </c>
      <c r="O206" s="65"/>
      <c r="P206" s="65"/>
      <c r="Q206" s="53"/>
      <c r="R206" s="47">
        <v>-1348400000</v>
      </c>
      <c r="S206" s="65"/>
      <c r="T206" s="65"/>
      <c r="U206" s="53"/>
      <c r="V206" s="48">
        <v>2251300000</v>
      </c>
      <c r="W206" s="48"/>
      <c r="X206" s="47">
        <v>-1614100000</v>
      </c>
      <c r="Y206" s="65">
        <v>-1096000000</v>
      </c>
      <c r="Z206" s="65"/>
      <c r="AA206" s="65"/>
      <c r="AB206" s="65"/>
      <c r="AC206" s="65">
        <v>-492500000</v>
      </c>
      <c r="AD206" s="65"/>
      <c r="AE206" s="53">
        <v>-25600000</v>
      </c>
      <c r="AF206" s="48">
        <v>637200000</v>
      </c>
      <c r="AG206" s="48">
        <v>-152100000</v>
      </c>
      <c r="AH206" s="47">
        <v>-152100000</v>
      </c>
      <c r="AI206" s="65"/>
      <c r="AJ206" s="53"/>
      <c r="AK206" s="38"/>
      <c r="AL206" s="65"/>
      <c r="AM206" s="65"/>
      <c r="AN206" s="53"/>
      <c r="AO206" s="48">
        <v>485100000</v>
      </c>
      <c r="AP206" s="47">
        <v>-113000000</v>
      </c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5"/>
      <c r="BC206" s="53"/>
      <c r="BD206" s="38">
        <v>372100000</v>
      </c>
      <c r="BE206" s="65">
        <v>49900000</v>
      </c>
      <c r="BF206" s="65"/>
      <c r="BG206" s="65"/>
      <c r="BH206" s="65"/>
      <c r="BI206" s="65">
        <v>-5000000</v>
      </c>
      <c r="BJ206" s="51">
        <v>417000000</v>
      </c>
      <c r="BK206" s="47">
        <v>0</v>
      </c>
      <c r="BL206" s="65">
        <v>0</v>
      </c>
      <c r="BM206" s="53"/>
      <c r="BN206" s="72">
        <v>417000000</v>
      </c>
      <c r="BO206" s="73">
        <v>-100000</v>
      </c>
      <c r="BP206" s="72">
        <v>416900000</v>
      </c>
      <c r="BQ206" s="65"/>
      <c r="BR206" s="65"/>
      <c r="BS206" s="51">
        <v>416900000</v>
      </c>
    </row>
    <row r="207" spans="1:71" x14ac:dyDescent="0.2">
      <c r="A207" s="63" t="s">
        <v>649</v>
      </c>
      <c r="B207" s="63" t="s">
        <v>650</v>
      </c>
      <c r="C207" s="63" t="str">
        <f>VLOOKUP(A207,'[2]S&amp;P 500 Wikipedia'!A:D,3,FALSE)</f>
        <v>Information Technology</v>
      </c>
      <c r="D207" s="63">
        <v>85652</v>
      </c>
      <c r="E207" s="63" t="s">
        <v>16</v>
      </c>
      <c r="F207" s="63">
        <v>2017</v>
      </c>
      <c r="G207" s="63" t="s">
        <v>1292</v>
      </c>
      <c r="H207" s="64">
        <v>43100</v>
      </c>
      <c r="I207" s="64">
        <v>43147</v>
      </c>
      <c r="J207" s="64">
        <v>43497</v>
      </c>
      <c r="K207" s="63">
        <v>4701000000</v>
      </c>
      <c r="L207" s="63">
        <v>4835000000</v>
      </c>
      <c r="M207" s="63" t="s">
        <v>1742</v>
      </c>
      <c r="N207" s="47">
        <v>62761000000</v>
      </c>
      <c r="O207" s="65"/>
      <c r="P207" s="65"/>
      <c r="Q207" s="53"/>
      <c r="R207" s="47">
        <v>-23663000000</v>
      </c>
      <c r="S207" s="65"/>
      <c r="T207" s="65"/>
      <c r="U207" s="53"/>
      <c r="V207" s="48">
        <v>39098000000</v>
      </c>
      <c r="W207" s="48"/>
      <c r="X207" s="47">
        <v>-20664000000</v>
      </c>
      <c r="Y207" s="65">
        <v>-7452000000</v>
      </c>
      <c r="Z207" s="65"/>
      <c r="AA207" s="65"/>
      <c r="AB207" s="65">
        <v>-13035000000</v>
      </c>
      <c r="AC207" s="65">
        <v>-177000000</v>
      </c>
      <c r="AD207" s="65"/>
      <c r="AE207" s="53"/>
      <c r="AF207" s="48">
        <v>18434000000</v>
      </c>
      <c r="AG207" s="48">
        <v>2302000000</v>
      </c>
      <c r="AH207" s="47"/>
      <c r="AI207" s="65"/>
      <c r="AJ207" s="53"/>
      <c r="AK207" s="38"/>
      <c r="AL207" s="65"/>
      <c r="AM207" s="65">
        <v>2651000000</v>
      </c>
      <c r="AN207" s="53">
        <v>-349000000</v>
      </c>
      <c r="AO207" s="48">
        <v>20736000000</v>
      </c>
      <c r="AP207" s="47">
        <v>-384000000</v>
      </c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53"/>
      <c r="BD207" s="38">
        <v>20352000000</v>
      </c>
      <c r="BE207" s="65">
        <v>-10751000000</v>
      </c>
      <c r="BF207" s="65"/>
      <c r="BG207" s="65"/>
      <c r="BH207" s="65"/>
      <c r="BI207" s="65"/>
      <c r="BJ207" s="51">
        <v>9601000000</v>
      </c>
      <c r="BK207" s="47"/>
      <c r="BL207" s="65"/>
      <c r="BM207" s="53"/>
      <c r="BN207" s="72">
        <v>9601000000</v>
      </c>
      <c r="BO207" s="73"/>
      <c r="BP207" s="72">
        <v>9601000000</v>
      </c>
      <c r="BQ207" s="65"/>
      <c r="BR207" s="65"/>
      <c r="BS207" s="51">
        <v>9601000000</v>
      </c>
    </row>
    <row r="208" spans="1:71" x14ac:dyDescent="0.2">
      <c r="A208" s="63" t="s">
        <v>667</v>
      </c>
      <c r="B208" s="63" t="s">
        <v>668</v>
      </c>
      <c r="C208" s="63" t="str">
        <f>VLOOKUP(A208,'[2]S&amp;P 500 Wikipedia'!A:D,3,FALSE)</f>
        <v>Information Technology</v>
      </c>
      <c r="D208" s="63">
        <v>183557</v>
      </c>
      <c r="E208" s="63" t="s">
        <v>16</v>
      </c>
      <c r="F208" s="63">
        <v>2017</v>
      </c>
      <c r="G208" s="63" t="s">
        <v>1292</v>
      </c>
      <c r="H208" s="64">
        <v>42947</v>
      </c>
      <c r="I208" s="64">
        <v>42979</v>
      </c>
      <c r="J208" s="64">
        <v>42979</v>
      </c>
      <c r="K208" s="63">
        <v>257000000</v>
      </c>
      <c r="L208" s="63">
        <v>261000000</v>
      </c>
      <c r="M208" s="63" t="s">
        <v>2216</v>
      </c>
      <c r="N208" s="47">
        <v>5177000000</v>
      </c>
      <c r="O208" s="65"/>
      <c r="P208" s="65"/>
      <c r="Q208" s="53"/>
      <c r="R208" s="47">
        <v>-797000000</v>
      </c>
      <c r="S208" s="65"/>
      <c r="T208" s="65"/>
      <c r="U208" s="53"/>
      <c r="V208" s="48">
        <v>4380000000</v>
      </c>
      <c r="W208" s="48"/>
      <c r="X208" s="47">
        <v>-2985000000</v>
      </c>
      <c r="Y208" s="65">
        <v>-1973000000</v>
      </c>
      <c r="Z208" s="65"/>
      <c r="AA208" s="65"/>
      <c r="AB208" s="65">
        <v>-998000000</v>
      </c>
      <c r="AC208" s="65">
        <v>-14000000</v>
      </c>
      <c r="AD208" s="65"/>
      <c r="AE208" s="53"/>
      <c r="AF208" s="48">
        <v>1395000000</v>
      </c>
      <c r="AG208" s="48">
        <v>-28000000</v>
      </c>
      <c r="AH208" s="47">
        <v>-31000000</v>
      </c>
      <c r="AI208" s="65"/>
      <c r="AJ208" s="53"/>
      <c r="AK208" s="38"/>
      <c r="AL208" s="65"/>
      <c r="AM208" s="65"/>
      <c r="AN208" s="53">
        <v>3000000</v>
      </c>
      <c r="AO208" s="48">
        <v>1367000000</v>
      </c>
      <c r="AP208" s="47">
        <v>0</v>
      </c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53"/>
      <c r="BD208" s="38">
        <v>1367000000</v>
      </c>
      <c r="BE208" s="65">
        <v>-396000000</v>
      </c>
      <c r="BF208" s="65"/>
      <c r="BG208" s="65"/>
      <c r="BH208" s="65"/>
      <c r="BI208" s="65"/>
      <c r="BJ208" s="51">
        <v>971000000</v>
      </c>
      <c r="BK208" s="47">
        <v>0</v>
      </c>
      <c r="BL208" s="65">
        <v>0</v>
      </c>
      <c r="BM208" s="53"/>
      <c r="BN208" s="72">
        <v>971000000</v>
      </c>
      <c r="BO208" s="73"/>
      <c r="BP208" s="72">
        <v>971000000</v>
      </c>
      <c r="BQ208" s="65"/>
      <c r="BR208" s="65"/>
      <c r="BS208" s="51">
        <v>971000000</v>
      </c>
    </row>
    <row r="209" spans="1:71" x14ac:dyDescent="0.2">
      <c r="A209" s="63" t="s">
        <v>661</v>
      </c>
      <c r="B209" s="63" t="s">
        <v>662</v>
      </c>
      <c r="C209" s="63" t="str">
        <f>VLOOKUP(A209,'[2]S&amp;P 500 Wikipedia'!A:D,3,FALSE)</f>
        <v>Materials</v>
      </c>
      <c r="D209" s="63">
        <v>261549</v>
      </c>
      <c r="E209" s="63" t="s">
        <v>16</v>
      </c>
      <c r="F209" s="63">
        <v>2017</v>
      </c>
      <c r="G209" s="63" t="s">
        <v>1292</v>
      </c>
      <c r="H209" s="64">
        <v>43100</v>
      </c>
      <c r="I209" s="64">
        <v>43153</v>
      </c>
      <c r="J209" s="64">
        <v>43153</v>
      </c>
      <c r="K209" s="63">
        <v>412700000</v>
      </c>
      <c r="L209" s="63">
        <v>417700000</v>
      </c>
      <c r="M209" s="63" t="s">
        <v>2217</v>
      </c>
      <c r="N209" s="47">
        <v>21743000000</v>
      </c>
      <c r="O209" s="65"/>
      <c r="P209" s="65"/>
      <c r="Q209" s="53"/>
      <c r="R209" s="47">
        <v>-15300000000</v>
      </c>
      <c r="S209" s="65"/>
      <c r="T209" s="65"/>
      <c r="U209" s="53"/>
      <c r="V209" s="48">
        <v>6443000000</v>
      </c>
      <c r="W209" s="48"/>
      <c r="X209" s="47">
        <v>-4599000000</v>
      </c>
      <c r="Y209" s="65">
        <v>-3087000000</v>
      </c>
      <c r="Z209" s="65"/>
      <c r="AA209" s="65"/>
      <c r="AB209" s="65"/>
      <c r="AC209" s="65">
        <v>-1343000000</v>
      </c>
      <c r="AD209" s="65"/>
      <c r="AE209" s="53">
        <v>-169000000</v>
      </c>
      <c r="AF209" s="48">
        <v>1844000000</v>
      </c>
      <c r="AG209" s="48">
        <v>-572000000</v>
      </c>
      <c r="AH209" s="47">
        <v>-572000000</v>
      </c>
      <c r="AI209" s="65"/>
      <c r="AJ209" s="53"/>
      <c r="AK209" s="38"/>
      <c r="AL209" s="65"/>
      <c r="AM209" s="65"/>
      <c r="AN209" s="53"/>
      <c r="AO209" s="48">
        <v>1272000000</v>
      </c>
      <c r="AP209" s="47">
        <v>-424000000</v>
      </c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53"/>
      <c r="BD209" s="38">
        <v>848000000</v>
      </c>
      <c r="BE209" s="65">
        <v>1085000000</v>
      </c>
      <c r="BF209" s="65"/>
      <c r="BG209" s="65"/>
      <c r="BH209" s="65"/>
      <c r="BI209" s="65">
        <v>177000000</v>
      </c>
      <c r="BJ209" s="51">
        <v>2110000000</v>
      </c>
      <c r="BK209" s="47">
        <v>34000000</v>
      </c>
      <c r="BL209" s="65">
        <v>34000000</v>
      </c>
      <c r="BM209" s="53"/>
      <c r="BN209" s="72">
        <v>2144000000</v>
      </c>
      <c r="BO209" s="73">
        <v>0</v>
      </c>
      <c r="BP209" s="72">
        <v>2144000000</v>
      </c>
      <c r="BQ209" s="65"/>
      <c r="BR209" s="65"/>
      <c r="BS209" s="51">
        <v>2144000000</v>
      </c>
    </row>
    <row r="210" spans="1:71" x14ac:dyDescent="0.2">
      <c r="A210" s="63" t="s">
        <v>664</v>
      </c>
      <c r="B210" s="63" t="s">
        <v>665</v>
      </c>
      <c r="C210" s="63" t="str">
        <f>VLOOKUP(A210,'[2]S&amp;P 500 Wikipedia'!A:D,3,FALSE)</f>
        <v>Communication Services</v>
      </c>
      <c r="D210" s="63">
        <v>378168</v>
      </c>
      <c r="E210" s="63" t="s">
        <v>16</v>
      </c>
      <c r="F210" s="63">
        <v>2017</v>
      </c>
      <c r="G210" s="63" t="s">
        <v>1292</v>
      </c>
      <c r="H210" s="64">
        <v>43100</v>
      </c>
      <c r="I210" s="64">
        <v>43157</v>
      </c>
      <c r="J210" s="64">
        <v>43157</v>
      </c>
      <c r="K210" s="63">
        <v>389600000</v>
      </c>
      <c r="L210" s="63">
        <v>397300000</v>
      </c>
      <c r="M210" s="63" t="s">
        <v>2218</v>
      </c>
      <c r="N210" s="47">
        <v>7882400000</v>
      </c>
      <c r="O210" s="65"/>
      <c r="P210" s="65"/>
      <c r="Q210" s="53"/>
      <c r="R210" s="47">
        <v>-6908800000</v>
      </c>
      <c r="S210" s="65"/>
      <c r="T210" s="65"/>
      <c r="U210" s="53"/>
      <c r="V210" s="48">
        <v>973600000</v>
      </c>
      <c r="W210" s="48"/>
      <c r="X210" s="47"/>
      <c r="Y210" s="65"/>
      <c r="Z210" s="65"/>
      <c r="AA210" s="65"/>
      <c r="AB210" s="65"/>
      <c r="AC210" s="65"/>
      <c r="AD210" s="65"/>
      <c r="AE210" s="53"/>
      <c r="AF210" s="48">
        <v>973600000</v>
      </c>
      <c r="AG210" s="48">
        <v>-97600000</v>
      </c>
      <c r="AH210" s="47">
        <v>-71400000</v>
      </c>
      <c r="AI210" s="65"/>
      <c r="AJ210" s="53"/>
      <c r="AK210" s="38"/>
      <c r="AL210" s="65"/>
      <c r="AM210" s="65"/>
      <c r="AN210" s="53">
        <v>-26200000</v>
      </c>
      <c r="AO210" s="48">
        <v>876000000</v>
      </c>
      <c r="AP210" s="47"/>
      <c r="AQ210" s="65"/>
      <c r="AR210" s="65"/>
      <c r="AS210" s="65"/>
      <c r="AT210" s="65"/>
      <c r="AU210" s="65"/>
      <c r="AV210" s="65"/>
      <c r="AW210" s="65"/>
      <c r="AX210" s="65"/>
      <c r="AY210" s="65"/>
      <c r="AZ210" s="65"/>
      <c r="BA210" s="65"/>
      <c r="BB210" s="65"/>
      <c r="BC210" s="53"/>
      <c r="BD210" s="38">
        <v>876000000</v>
      </c>
      <c r="BE210" s="65">
        <v>-281900000</v>
      </c>
      <c r="BF210" s="65"/>
      <c r="BG210" s="65"/>
      <c r="BH210" s="65"/>
      <c r="BI210" s="65">
        <v>900000</v>
      </c>
      <c r="BJ210" s="51">
        <v>595000000</v>
      </c>
      <c r="BK210" s="47"/>
      <c r="BL210" s="65"/>
      <c r="BM210" s="53"/>
      <c r="BN210" s="72">
        <v>595000000</v>
      </c>
      <c r="BO210" s="73">
        <v>-16000000</v>
      </c>
      <c r="BP210" s="72">
        <v>579000000</v>
      </c>
      <c r="BQ210" s="65"/>
      <c r="BR210" s="65"/>
      <c r="BS210" s="51">
        <v>579000000</v>
      </c>
    </row>
    <row r="211" spans="1:71" x14ac:dyDescent="0.2">
      <c r="A211" s="63" t="s">
        <v>676</v>
      </c>
      <c r="B211" s="63" t="s">
        <v>677</v>
      </c>
      <c r="C211" s="63" t="str">
        <f>VLOOKUP(A211,'[2]S&amp;P 500 Wikipedia'!A:D,3,FALSE)</f>
        <v>Information Technology</v>
      </c>
      <c r="D211" s="63">
        <v>570971</v>
      </c>
      <c r="E211" s="63" t="s">
        <v>16</v>
      </c>
      <c r="F211" s="63">
        <v>2017</v>
      </c>
      <c r="G211" s="63" t="s">
        <v>1292</v>
      </c>
      <c r="H211" s="64">
        <v>43100</v>
      </c>
      <c r="I211" s="64">
        <v>43159</v>
      </c>
      <c r="J211" s="64">
        <v>43159</v>
      </c>
      <c r="K211" s="63">
        <v>53495000</v>
      </c>
      <c r="L211" s="63">
        <v>54699000</v>
      </c>
      <c r="M211" s="63" t="s">
        <v>2219</v>
      </c>
      <c r="N211" s="47">
        <v>1408889000</v>
      </c>
      <c r="O211" s="65"/>
      <c r="P211" s="65"/>
      <c r="Q211" s="53"/>
      <c r="R211" s="47">
        <v>-611978000</v>
      </c>
      <c r="S211" s="65"/>
      <c r="T211" s="65"/>
      <c r="U211" s="53"/>
      <c r="V211" s="48">
        <v>796911000</v>
      </c>
      <c r="W211" s="48"/>
      <c r="X211" s="47">
        <v>-231339000</v>
      </c>
      <c r="Y211" s="65">
        <v>-130469000</v>
      </c>
      <c r="Z211" s="65"/>
      <c r="AA211" s="65"/>
      <c r="AB211" s="65">
        <v>-100870000</v>
      </c>
      <c r="AC211" s="65"/>
      <c r="AD211" s="65"/>
      <c r="AE211" s="53"/>
      <c r="AF211" s="48">
        <v>565572000</v>
      </c>
      <c r="AG211" s="48">
        <v>-13701000</v>
      </c>
      <c r="AH211" s="47">
        <v>737000</v>
      </c>
      <c r="AI211" s="65"/>
      <c r="AJ211" s="53"/>
      <c r="AK211" s="38"/>
      <c r="AL211" s="65">
        <v>-14460000</v>
      </c>
      <c r="AM211" s="65"/>
      <c r="AN211" s="53">
        <v>22000</v>
      </c>
      <c r="AO211" s="48">
        <v>551871000</v>
      </c>
      <c r="AP211" s="47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5"/>
      <c r="BC211" s="53"/>
      <c r="BD211" s="38">
        <v>551871000</v>
      </c>
      <c r="BE211" s="65">
        <v>-204283000</v>
      </c>
      <c r="BF211" s="65"/>
      <c r="BG211" s="65"/>
      <c r="BH211" s="65"/>
      <c r="BI211" s="65"/>
      <c r="BJ211" s="51">
        <v>347588000</v>
      </c>
      <c r="BK211" s="47"/>
      <c r="BL211" s="65"/>
      <c r="BM211" s="53"/>
      <c r="BN211" s="72">
        <v>347588000</v>
      </c>
      <c r="BO211" s="73">
        <v>26000</v>
      </c>
      <c r="BP211" s="72">
        <v>347614000</v>
      </c>
      <c r="BQ211" s="65"/>
      <c r="BR211" s="65"/>
      <c r="BS211" s="51">
        <v>347614000</v>
      </c>
    </row>
    <row r="212" spans="1:71" x14ac:dyDescent="0.2">
      <c r="A212" s="63" t="s">
        <v>679</v>
      </c>
      <c r="B212" s="63" t="s">
        <v>680</v>
      </c>
      <c r="C212" s="63" t="str">
        <f>VLOOKUP(A212,'[2]S&amp;P 500 Wikipedia'!A:D,3,FALSE)</f>
        <v>Health Care</v>
      </c>
      <c r="D212" s="63">
        <v>744724</v>
      </c>
      <c r="E212" s="63" t="s">
        <v>16</v>
      </c>
      <c r="F212" s="63">
        <v>2017</v>
      </c>
      <c r="G212" s="63" t="s">
        <v>1292</v>
      </c>
      <c r="H212" s="64">
        <v>43100</v>
      </c>
      <c r="I212" s="64">
        <v>43147</v>
      </c>
      <c r="J212" s="64">
        <v>43147</v>
      </c>
      <c r="K212" s="63">
        <v>217800000</v>
      </c>
      <c r="L212" s="63">
        <v>222600000</v>
      </c>
      <c r="M212" s="63" t="s">
        <v>2220</v>
      </c>
      <c r="N212" s="47">
        <v>9739000000</v>
      </c>
      <c r="O212" s="65"/>
      <c r="P212" s="65"/>
      <c r="Q212" s="53"/>
      <c r="R212" s="47">
        <v>-6301000000</v>
      </c>
      <c r="S212" s="65"/>
      <c r="T212" s="65"/>
      <c r="U212" s="53"/>
      <c r="V212" s="48">
        <v>3438000000</v>
      </c>
      <c r="W212" s="48"/>
      <c r="X212" s="47">
        <v>-2616000000</v>
      </c>
      <c r="Y212" s="65">
        <v>-1605000000</v>
      </c>
      <c r="Z212" s="65"/>
      <c r="AA212" s="65"/>
      <c r="AB212" s="65"/>
      <c r="AC212" s="65">
        <v>-1011000000</v>
      </c>
      <c r="AD212" s="65"/>
      <c r="AE212" s="53"/>
      <c r="AF212" s="48">
        <v>822000000</v>
      </c>
      <c r="AG212" s="48">
        <v>-369000000</v>
      </c>
      <c r="AH212" s="47">
        <v>-339000000</v>
      </c>
      <c r="AI212" s="65"/>
      <c r="AJ212" s="53"/>
      <c r="AK212" s="38"/>
      <c r="AL212" s="65"/>
      <c r="AM212" s="65"/>
      <c r="AN212" s="53">
        <v>-30000000</v>
      </c>
      <c r="AO212" s="48">
        <v>453000000</v>
      </c>
      <c r="AP212" s="47">
        <v>-122000000</v>
      </c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5"/>
      <c r="BC212" s="53"/>
      <c r="BD212" s="38">
        <v>331000000</v>
      </c>
      <c r="BE212" s="65">
        <v>987000000</v>
      </c>
      <c r="BF212" s="65"/>
      <c r="BG212" s="65"/>
      <c r="BH212" s="65"/>
      <c r="BI212" s="65">
        <v>10000000</v>
      </c>
      <c r="BJ212" s="51">
        <v>1328000000</v>
      </c>
      <c r="BK212" s="47"/>
      <c r="BL212" s="65"/>
      <c r="BM212" s="53"/>
      <c r="BN212" s="72">
        <v>1328000000</v>
      </c>
      <c r="BO212" s="73">
        <v>-19000000</v>
      </c>
      <c r="BP212" s="72">
        <v>1309000000</v>
      </c>
      <c r="BQ212" s="65"/>
      <c r="BR212" s="65"/>
      <c r="BS212" s="51">
        <v>1309000000</v>
      </c>
    </row>
    <row r="213" spans="1:71" x14ac:dyDescent="0.2">
      <c r="A213" s="63" t="s">
        <v>646</v>
      </c>
      <c r="B213" s="63" t="s">
        <v>647</v>
      </c>
      <c r="C213" s="63" t="str">
        <f>VLOOKUP(A213,'[2]S&amp;P 500 Wikipedia'!A:D,3,FALSE)</f>
        <v>Industrials</v>
      </c>
      <c r="D213" s="63">
        <v>378166</v>
      </c>
      <c r="E213" s="63" t="s">
        <v>16</v>
      </c>
      <c r="F213" s="63">
        <v>2017</v>
      </c>
      <c r="G213" s="63" t="s">
        <v>1292</v>
      </c>
      <c r="H213" s="64">
        <v>43100</v>
      </c>
      <c r="I213" s="64">
        <v>43143</v>
      </c>
      <c r="J213" s="64">
        <v>43143</v>
      </c>
      <c r="K213" s="63">
        <v>254900000</v>
      </c>
      <c r="L213" s="63">
        <v>258100000</v>
      </c>
      <c r="M213" s="63" t="s">
        <v>2221</v>
      </c>
      <c r="N213" s="47">
        <v>14197600000</v>
      </c>
      <c r="O213" s="65"/>
      <c r="P213" s="65"/>
      <c r="Q213" s="53"/>
      <c r="R213" s="47">
        <v>-9811600000</v>
      </c>
      <c r="S213" s="65"/>
      <c r="T213" s="65"/>
      <c r="U213" s="53"/>
      <c r="V213" s="48">
        <v>4386000000</v>
      </c>
      <c r="W213" s="48"/>
      <c r="X213" s="47">
        <v>-2720700000</v>
      </c>
      <c r="Y213" s="65">
        <v>-2720700000</v>
      </c>
      <c r="Z213" s="65"/>
      <c r="AA213" s="65"/>
      <c r="AB213" s="65"/>
      <c r="AC213" s="65"/>
      <c r="AD213" s="65"/>
      <c r="AE213" s="53"/>
      <c r="AF213" s="48">
        <v>1665300000</v>
      </c>
      <c r="AG213" s="48">
        <v>-247400000</v>
      </c>
      <c r="AH213" s="47">
        <v>-215800000</v>
      </c>
      <c r="AI213" s="65"/>
      <c r="AJ213" s="53"/>
      <c r="AK213" s="38"/>
      <c r="AL213" s="65"/>
      <c r="AM213" s="65"/>
      <c r="AN213" s="53">
        <v>-31600000</v>
      </c>
      <c r="AO213" s="48">
        <v>1417900000</v>
      </c>
      <c r="AP213" s="47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5"/>
      <c r="BC213" s="53"/>
      <c r="BD213" s="38">
        <v>1417900000</v>
      </c>
      <c r="BE213" s="65">
        <v>-80200000</v>
      </c>
      <c r="BF213" s="65"/>
      <c r="BG213" s="65"/>
      <c r="BH213" s="65"/>
      <c r="BI213" s="65"/>
      <c r="BJ213" s="51">
        <v>1337700000</v>
      </c>
      <c r="BK213" s="47">
        <v>-25400000</v>
      </c>
      <c r="BL213" s="65">
        <v>-25400000</v>
      </c>
      <c r="BM213" s="53"/>
      <c r="BN213" s="72">
        <v>1312300000</v>
      </c>
      <c r="BO213" s="73">
        <v>-9700000</v>
      </c>
      <c r="BP213" s="72">
        <v>1302600000</v>
      </c>
      <c r="BQ213" s="65"/>
      <c r="BR213" s="65"/>
      <c r="BS213" s="51">
        <v>1302600000</v>
      </c>
    </row>
    <row r="214" spans="1:71" x14ac:dyDescent="0.2">
      <c r="A214" s="63" t="s">
        <v>682</v>
      </c>
      <c r="B214" s="63" t="s">
        <v>683</v>
      </c>
      <c r="C214" s="63" t="str">
        <f>VLOOKUP(A214,'[2]S&amp;P 500 Wikipedia'!A:D,3,FALSE)</f>
        <v>Real Estate</v>
      </c>
      <c r="D214" s="63">
        <v>378171</v>
      </c>
      <c r="E214" s="63" t="s">
        <v>16</v>
      </c>
      <c r="F214" s="63">
        <v>2017</v>
      </c>
      <c r="G214" s="63" t="s">
        <v>1292</v>
      </c>
      <c r="H214" s="64">
        <v>43100</v>
      </c>
      <c r="I214" s="64">
        <v>43147</v>
      </c>
      <c r="J214" s="64">
        <v>43510</v>
      </c>
      <c r="K214" s="63">
        <v>265898000</v>
      </c>
      <c r="L214" s="63">
        <v>266845000</v>
      </c>
      <c r="M214" s="63" t="s">
        <v>1749</v>
      </c>
      <c r="N214" s="47">
        <v>3845578000</v>
      </c>
      <c r="O214" s="65"/>
      <c r="P214" s="65"/>
      <c r="Q214" s="53"/>
      <c r="R214" s="47">
        <v>-1685318000</v>
      </c>
      <c r="S214" s="65"/>
      <c r="T214" s="65"/>
      <c r="U214" s="53"/>
      <c r="V214" s="48">
        <v>2160260000</v>
      </c>
      <c r="W214" s="48"/>
      <c r="X214" s="47">
        <v>-1507341000</v>
      </c>
      <c r="Y214" s="65">
        <v>-984965000</v>
      </c>
      <c r="Z214" s="65"/>
      <c r="AA214" s="65"/>
      <c r="AB214" s="65"/>
      <c r="AC214" s="65">
        <v>-522376000</v>
      </c>
      <c r="AD214" s="65"/>
      <c r="AE214" s="53"/>
      <c r="AF214" s="48">
        <v>652919000</v>
      </c>
      <c r="AG214" s="48">
        <v>-433004000</v>
      </c>
      <c r="AH214" s="47">
        <v>-353575000</v>
      </c>
      <c r="AI214" s="65"/>
      <c r="AJ214" s="53"/>
      <c r="AK214" s="38"/>
      <c r="AL214" s="65"/>
      <c r="AM214" s="65"/>
      <c r="AN214" s="53">
        <v>-79429000</v>
      </c>
      <c r="AO214" s="48">
        <v>219915000</v>
      </c>
      <c r="AP214" s="47">
        <v>-2245000</v>
      </c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5"/>
      <c r="BC214" s="53"/>
      <c r="BD214" s="38">
        <v>217670000</v>
      </c>
      <c r="BE214" s="65">
        <v>-25947000</v>
      </c>
      <c r="BF214" s="65"/>
      <c r="BG214" s="65"/>
      <c r="BH214" s="65"/>
      <c r="BI214" s="65"/>
      <c r="BJ214" s="51">
        <v>191723000</v>
      </c>
      <c r="BK214" s="47">
        <v>-6291000</v>
      </c>
      <c r="BL214" s="65">
        <v>-6291000</v>
      </c>
      <c r="BM214" s="53"/>
      <c r="BN214" s="72">
        <v>185432000</v>
      </c>
      <c r="BO214" s="73">
        <v>-1611000</v>
      </c>
      <c r="BP214" s="72">
        <v>183821000</v>
      </c>
      <c r="BQ214" s="65"/>
      <c r="BR214" s="65"/>
      <c r="BS214" s="51">
        <v>183821000</v>
      </c>
    </row>
    <row r="215" spans="1:71" x14ac:dyDescent="0.2">
      <c r="A215" s="63" t="s">
        <v>670</v>
      </c>
      <c r="B215" s="63" t="s">
        <v>671</v>
      </c>
      <c r="C215" s="63" t="str">
        <f>VLOOKUP(A215,'[2]S&amp;P 500 Wikipedia'!A:D,3,FALSE)</f>
        <v>Health Care</v>
      </c>
      <c r="D215" s="63">
        <v>103498</v>
      </c>
      <c r="E215" s="63" t="s">
        <v>16</v>
      </c>
      <c r="F215" s="63">
        <v>2017</v>
      </c>
      <c r="G215" s="63" t="s">
        <v>1292</v>
      </c>
      <c r="H215" s="64">
        <v>43100</v>
      </c>
      <c r="I215" s="64">
        <v>43133</v>
      </c>
      <c r="J215" s="64">
        <v>43133</v>
      </c>
      <c r="K215" s="63">
        <v>111700000</v>
      </c>
      <c r="L215" s="63">
        <v>116300000</v>
      </c>
      <c r="M215" s="63" t="s">
        <v>2222</v>
      </c>
      <c r="N215" s="47">
        <v>3128900000</v>
      </c>
      <c r="O215" s="65"/>
      <c r="P215" s="65"/>
      <c r="Q215" s="53"/>
      <c r="R215" s="47">
        <v>-934800000</v>
      </c>
      <c r="S215" s="65"/>
      <c r="T215" s="65"/>
      <c r="U215" s="53"/>
      <c r="V215" s="48">
        <v>2194100000</v>
      </c>
      <c r="W215" s="48"/>
      <c r="X215" s="47">
        <v>-1139500000</v>
      </c>
      <c r="Y215" s="65">
        <v>-810900000</v>
      </c>
      <c r="Z215" s="65"/>
      <c r="AA215" s="65"/>
      <c r="AB215" s="65">
        <v>-328600000</v>
      </c>
      <c r="AC215" s="65"/>
      <c r="AD215" s="65"/>
      <c r="AE215" s="53"/>
      <c r="AF215" s="48">
        <v>1054600000</v>
      </c>
      <c r="AG215" s="48">
        <v>41900000</v>
      </c>
      <c r="AH215" s="47"/>
      <c r="AI215" s="65"/>
      <c r="AJ215" s="53"/>
      <c r="AK215" s="38"/>
      <c r="AL215" s="65"/>
      <c r="AM215" s="65"/>
      <c r="AN215" s="53">
        <v>41900000</v>
      </c>
      <c r="AO215" s="48">
        <v>1096500000</v>
      </c>
      <c r="AP215" s="47"/>
      <c r="AQ215" s="65"/>
      <c r="AR215" s="65"/>
      <c r="AS215" s="65"/>
      <c r="AT215" s="65"/>
      <c r="AU215" s="65"/>
      <c r="AV215" s="65"/>
      <c r="AW215" s="65"/>
      <c r="AX215" s="65"/>
      <c r="AY215" s="65"/>
      <c r="AZ215" s="65"/>
      <c r="BA215" s="65"/>
      <c r="BB215" s="65"/>
      <c r="BC215" s="53"/>
      <c r="BD215" s="38">
        <v>1096500000</v>
      </c>
      <c r="BE215" s="65">
        <v>-436500000</v>
      </c>
      <c r="BF215" s="65"/>
      <c r="BG215" s="65"/>
      <c r="BH215" s="65"/>
      <c r="BI215" s="65"/>
      <c r="BJ215" s="51">
        <v>660000000</v>
      </c>
      <c r="BK215" s="47"/>
      <c r="BL215" s="65"/>
      <c r="BM215" s="53"/>
      <c r="BN215" s="72">
        <v>660000000</v>
      </c>
      <c r="BO215" s="73"/>
      <c r="BP215" s="72">
        <v>660000000</v>
      </c>
      <c r="BQ215" s="65"/>
      <c r="BR215" s="65"/>
      <c r="BS215" s="51">
        <v>660000000</v>
      </c>
    </row>
    <row r="216" spans="1:71" x14ac:dyDescent="0.2">
      <c r="A216" s="63" t="s">
        <v>547</v>
      </c>
      <c r="B216" s="63" t="s">
        <v>548</v>
      </c>
      <c r="C216" s="63" t="str">
        <f>VLOOKUP(A216,'[2]S&amp;P 500 Wikipedia'!A:D,3,FALSE)</f>
        <v>Information Technology</v>
      </c>
      <c r="D216" s="63">
        <v>447532</v>
      </c>
      <c r="E216" s="63" t="s">
        <v>16</v>
      </c>
      <c r="F216" s="63">
        <v>2017</v>
      </c>
      <c r="G216" s="63" t="s">
        <v>1292</v>
      </c>
      <c r="H216" s="64">
        <v>43100</v>
      </c>
      <c r="I216" s="64">
        <v>43153</v>
      </c>
      <c r="J216" s="64">
        <v>43518</v>
      </c>
      <c r="K216" s="63">
        <v>88466000</v>
      </c>
      <c r="L216" s="63">
        <v>89790000</v>
      </c>
      <c r="M216" s="63" t="s">
        <v>1751</v>
      </c>
      <c r="N216" s="47">
        <v>3311494000</v>
      </c>
      <c r="O216" s="65"/>
      <c r="P216" s="65"/>
      <c r="Q216" s="53"/>
      <c r="R216" s="47">
        <v>-1320198000</v>
      </c>
      <c r="S216" s="65"/>
      <c r="T216" s="65"/>
      <c r="U216" s="53"/>
      <c r="V216" s="48">
        <v>1991296000</v>
      </c>
      <c r="W216" s="48"/>
      <c r="X216" s="47">
        <v>-1839175000</v>
      </c>
      <c r="Y216" s="65">
        <v>-1599004000</v>
      </c>
      <c r="Z216" s="65"/>
      <c r="AA216" s="65"/>
      <c r="AB216" s="65"/>
      <c r="AC216" s="65">
        <v>-240171000</v>
      </c>
      <c r="AD216" s="65"/>
      <c r="AE216" s="53"/>
      <c r="AF216" s="48">
        <v>152121000</v>
      </c>
      <c r="AG216" s="48">
        <v>-121488000</v>
      </c>
      <c r="AH216" s="47">
        <v>-124936000</v>
      </c>
      <c r="AI216" s="65"/>
      <c r="AJ216" s="53"/>
      <c r="AK216" s="38"/>
      <c r="AL216" s="65"/>
      <c r="AM216" s="65"/>
      <c r="AN216" s="53">
        <v>3448000</v>
      </c>
      <c r="AO216" s="48">
        <v>30633000</v>
      </c>
      <c r="AP216" s="47">
        <v>-158450000</v>
      </c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5"/>
      <c r="BC216" s="53"/>
      <c r="BD216" s="38">
        <v>-127817000</v>
      </c>
      <c r="BE216" s="65">
        <v>131096000</v>
      </c>
      <c r="BF216" s="65"/>
      <c r="BG216" s="65"/>
      <c r="BH216" s="65"/>
      <c r="BI216" s="65"/>
      <c r="BJ216" s="51">
        <v>3279000</v>
      </c>
      <c r="BK216" s="47">
        <v>0</v>
      </c>
      <c r="BL216" s="65">
        <v>0</v>
      </c>
      <c r="BM216" s="53"/>
      <c r="BN216" s="72">
        <v>3279000</v>
      </c>
      <c r="BO216" s="73"/>
      <c r="BP216" s="72">
        <v>3279000</v>
      </c>
      <c r="BQ216" s="65"/>
      <c r="BR216" s="65"/>
      <c r="BS216" s="51">
        <v>3279000</v>
      </c>
    </row>
    <row r="217" spans="1:71" x14ac:dyDescent="0.2">
      <c r="A217" s="63" t="s">
        <v>637</v>
      </c>
      <c r="B217" s="63" t="s">
        <v>638</v>
      </c>
      <c r="C217" s="63" t="str">
        <f>VLOOKUP(A217,'[2]S&amp;P 500 Wikipedia'!A:D,3,FALSE)</f>
        <v>Industrials</v>
      </c>
      <c r="D217" s="63">
        <v>378165</v>
      </c>
      <c r="E217" s="63" t="s">
        <v>16</v>
      </c>
      <c r="F217" s="63">
        <v>2017</v>
      </c>
      <c r="G217" s="63" t="s">
        <v>1292</v>
      </c>
      <c r="H217" s="64">
        <v>43100</v>
      </c>
      <c r="I217" s="64">
        <v>43146</v>
      </c>
      <c r="J217" s="64">
        <v>43146</v>
      </c>
      <c r="K217" s="63">
        <v>344100000</v>
      </c>
      <c r="L217" s="63">
        <v>346800000</v>
      </c>
      <c r="M217" s="63" t="s">
        <v>2223</v>
      </c>
      <c r="N217" s="47">
        <v>14314000000</v>
      </c>
      <c r="O217" s="65"/>
      <c r="P217" s="65"/>
      <c r="Q217" s="53"/>
      <c r="R217" s="47">
        <v>-8309000000</v>
      </c>
      <c r="S217" s="65"/>
      <c r="T217" s="65"/>
      <c r="U217" s="53"/>
      <c r="V217" s="48">
        <v>6005000000</v>
      </c>
      <c r="W217" s="48"/>
      <c r="X217" s="47">
        <v>-2606000000</v>
      </c>
      <c r="Y217" s="65">
        <v>-2400000000</v>
      </c>
      <c r="Z217" s="65"/>
      <c r="AA217" s="65"/>
      <c r="AB217" s="65"/>
      <c r="AC217" s="65"/>
      <c r="AD217" s="65"/>
      <c r="AE217" s="53">
        <v>-206000000</v>
      </c>
      <c r="AF217" s="48">
        <v>3399000000</v>
      </c>
      <c r="AG217" s="48">
        <v>-224000000</v>
      </c>
      <c r="AH217" s="47">
        <v>-260000000</v>
      </c>
      <c r="AI217" s="65"/>
      <c r="AJ217" s="53"/>
      <c r="AK217" s="38"/>
      <c r="AL217" s="65"/>
      <c r="AM217" s="65"/>
      <c r="AN217" s="53">
        <v>36000000</v>
      </c>
      <c r="AO217" s="48">
        <v>3175000000</v>
      </c>
      <c r="AP217" s="47">
        <v>95000000</v>
      </c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5"/>
      <c r="BC217" s="53"/>
      <c r="BD217" s="38">
        <v>3270000000</v>
      </c>
      <c r="BE217" s="65">
        <v>-1583000000</v>
      </c>
      <c r="BF217" s="65"/>
      <c r="BG217" s="65"/>
      <c r="BH217" s="65"/>
      <c r="BI217" s="65"/>
      <c r="BJ217" s="51">
        <v>1687000000</v>
      </c>
      <c r="BK217" s="47"/>
      <c r="BL217" s="65"/>
      <c r="BM217" s="53"/>
      <c r="BN217" s="72">
        <v>1687000000</v>
      </c>
      <c r="BO217" s="73"/>
      <c r="BP217" s="72">
        <v>1687000000</v>
      </c>
      <c r="BQ217" s="65"/>
      <c r="BR217" s="65"/>
      <c r="BS217" s="51">
        <v>1687000000</v>
      </c>
    </row>
    <row r="218" spans="1:71" x14ac:dyDescent="0.2">
      <c r="A218" s="63" t="s">
        <v>673</v>
      </c>
      <c r="B218" s="63" t="s">
        <v>674</v>
      </c>
      <c r="C218" s="63" t="str">
        <f>VLOOKUP(A218,'[2]S&amp;P 500 Wikipedia'!A:D,3,FALSE)</f>
        <v>Financials</v>
      </c>
      <c r="D218" s="63">
        <v>378170</v>
      </c>
      <c r="E218" s="63" t="s">
        <v>16</v>
      </c>
      <c r="F218" s="63">
        <v>2017</v>
      </c>
      <c r="G218" s="63" t="s">
        <v>1292</v>
      </c>
      <c r="H218" s="64">
        <v>43100</v>
      </c>
      <c r="I218" s="64">
        <v>43154</v>
      </c>
      <c r="J218" s="64">
        <v>43154</v>
      </c>
      <c r="K218" s="63">
        <v>409400000</v>
      </c>
      <c r="L218" s="63">
        <v>409900000</v>
      </c>
      <c r="M218" s="63" t="s">
        <v>2224</v>
      </c>
      <c r="N218" s="47">
        <v>5160300000</v>
      </c>
      <c r="O218" s="65"/>
      <c r="P218" s="65"/>
      <c r="Q218" s="53"/>
      <c r="R218" s="47">
        <v>-3023900000</v>
      </c>
      <c r="S218" s="65"/>
      <c r="T218" s="65"/>
      <c r="U218" s="53"/>
      <c r="V218" s="48">
        <v>2136400000</v>
      </c>
      <c r="W218" s="48"/>
      <c r="X218" s="47">
        <v>-859300000</v>
      </c>
      <c r="Y218" s="65">
        <v>-489200000</v>
      </c>
      <c r="Z218" s="65"/>
      <c r="AA218" s="65"/>
      <c r="AB218" s="65"/>
      <c r="AC218" s="65"/>
      <c r="AD218" s="65"/>
      <c r="AE218" s="53">
        <v>-370100000</v>
      </c>
      <c r="AF218" s="48">
        <v>1277100000</v>
      </c>
      <c r="AG218" s="48">
        <v>152100000</v>
      </c>
      <c r="AH218" s="47">
        <v>-81400000</v>
      </c>
      <c r="AI218" s="65">
        <v>-94800000</v>
      </c>
      <c r="AJ218" s="53">
        <v>13400000</v>
      </c>
      <c r="AK218" s="38"/>
      <c r="AL218" s="65"/>
      <c r="AM218" s="65">
        <v>44700000</v>
      </c>
      <c r="AN218" s="53">
        <v>188800000</v>
      </c>
      <c r="AO218" s="48">
        <v>1429200000</v>
      </c>
      <c r="AP218" s="47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5"/>
      <c r="BC218" s="53"/>
      <c r="BD218" s="38">
        <v>1429200000</v>
      </c>
      <c r="BE218" s="65">
        <v>-268200000</v>
      </c>
      <c r="BF218" s="65"/>
      <c r="BG218" s="65"/>
      <c r="BH218" s="65"/>
      <c r="BI218" s="65"/>
      <c r="BJ218" s="51">
        <v>1161000000</v>
      </c>
      <c r="BK218" s="47"/>
      <c r="BL218" s="65"/>
      <c r="BM218" s="53"/>
      <c r="BN218" s="72">
        <v>1161000000</v>
      </c>
      <c r="BO218" s="73">
        <v>-33700000</v>
      </c>
      <c r="BP218" s="72">
        <v>1127300000</v>
      </c>
      <c r="BQ218" s="65"/>
      <c r="BR218" s="65"/>
      <c r="BS218" s="51">
        <v>1127300000</v>
      </c>
    </row>
    <row r="219" spans="1:71" x14ac:dyDescent="0.2">
      <c r="A219" s="63" t="s">
        <v>685</v>
      </c>
      <c r="B219" s="63" t="s">
        <v>686</v>
      </c>
      <c r="C219" s="63" t="str">
        <f>VLOOKUP(A219,'[2]S&amp;P 500 Wikipedia'!A:D,3,FALSE)</f>
        <v>Industrials</v>
      </c>
      <c r="D219" s="63">
        <v>378173</v>
      </c>
      <c r="E219" s="63" t="s">
        <v>16</v>
      </c>
      <c r="F219" s="63">
        <v>2017</v>
      </c>
      <c r="G219" s="63" t="s">
        <v>1292</v>
      </c>
      <c r="H219" s="64">
        <v>43100</v>
      </c>
      <c r="I219" s="64">
        <v>43154</v>
      </c>
      <c r="J219" s="64">
        <v>43518</v>
      </c>
      <c r="K219" s="63">
        <v>109987000</v>
      </c>
      <c r="L219" s="63">
        <v>111049000</v>
      </c>
      <c r="M219" s="63" t="s">
        <v>1754</v>
      </c>
      <c r="N219" s="47">
        <v>7189568000</v>
      </c>
      <c r="O219" s="65"/>
      <c r="P219" s="65"/>
      <c r="Q219" s="53"/>
      <c r="R219" s="47">
        <v>-5606757000</v>
      </c>
      <c r="S219" s="65"/>
      <c r="T219" s="65"/>
      <c r="U219" s="53"/>
      <c r="V219" s="48">
        <v>1582811000</v>
      </c>
      <c r="W219" s="48"/>
      <c r="X219" s="47">
        <v>-959022000</v>
      </c>
      <c r="Y219" s="65">
        <v>-125878000</v>
      </c>
      <c r="Z219" s="65"/>
      <c r="AA219" s="65"/>
      <c r="AB219" s="65"/>
      <c r="AC219" s="65">
        <v>-383518000</v>
      </c>
      <c r="AD219" s="65"/>
      <c r="AE219" s="53">
        <v>-449626000</v>
      </c>
      <c r="AF219" s="48">
        <v>623789000</v>
      </c>
      <c r="AG219" s="48">
        <v>-28550000</v>
      </c>
      <c r="AH219" s="47">
        <v>-28550000</v>
      </c>
      <c r="AI219" s="65"/>
      <c r="AJ219" s="53"/>
      <c r="AK219" s="38"/>
      <c r="AL219" s="65"/>
      <c r="AM219" s="65"/>
      <c r="AN219" s="53"/>
      <c r="AO219" s="48">
        <v>595239000</v>
      </c>
      <c r="AP219" s="47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5"/>
      <c r="BC219" s="53"/>
      <c r="BD219" s="38">
        <v>595239000</v>
      </c>
      <c r="BE219" s="65">
        <v>91024000</v>
      </c>
      <c r="BF219" s="65"/>
      <c r="BG219" s="65"/>
      <c r="BH219" s="65"/>
      <c r="BI219" s="65"/>
      <c r="BJ219" s="51">
        <v>686263000</v>
      </c>
      <c r="BK219" s="47"/>
      <c r="BL219" s="65"/>
      <c r="BM219" s="53"/>
      <c r="BN219" s="72">
        <v>686263000</v>
      </c>
      <c r="BO219" s="73"/>
      <c r="BP219" s="72">
        <v>686263000</v>
      </c>
      <c r="BQ219" s="65"/>
      <c r="BR219" s="65"/>
      <c r="BS219" s="51">
        <v>686263000</v>
      </c>
    </row>
    <row r="220" spans="1:71" x14ac:dyDescent="0.2">
      <c r="A220" s="63" t="s">
        <v>700</v>
      </c>
      <c r="B220" s="63" t="s">
        <v>701</v>
      </c>
      <c r="C220" s="63" t="str">
        <f>VLOOKUP(A220,'[2]S&amp;P 500 Wikipedia'!A:D,3,FALSE)</f>
        <v>Industrials</v>
      </c>
      <c r="D220" s="63">
        <v>360440</v>
      </c>
      <c r="E220" s="63" t="s">
        <v>16</v>
      </c>
      <c r="F220" s="63">
        <v>2014</v>
      </c>
      <c r="G220" s="63" t="s">
        <v>1292</v>
      </c>
      <c r="H220" s="64">
        <v>41912</v>
      </c>
      <c r="I220" s="64">
        <v>41962</v>
      </c>
      <c r="J220" s="64">
        <v>42697</v>
      </c>
      <c r="K220" s="63">
        <v>636889500</v>
      </c>
      <c r="L220" s="63">
        <v>644434000</v>
      </c>
      <c r="M220" s="63" t="s">
        <v>702</v>
      </c>
      <c r="N220" s="47">
        <v>38749000000</v>
      </c>
      <c r="O220" s="65"/>
      <c r="P220" s="65"/>
      <c r="Q220" s="53"/>
      <c r="R220" s="47">
        <v>-32444000000</v>
      </c>
      <c r="S220" s="65"/>
      <c r="T220" s="65"/>
      <c r="U220" s="53"/>
      <c r="V220" s="48">
        <v>6305000000</v>
      </c>
      <c r="W220" s="48"/>
      <c r="X220" s="47">
        <v>-4216000000</v>
      </c>
      <c r="Y220" s="65">
        <v>-4216000000</v>
      </c>
      <c r="Z220" s="65"/>
      <c r="AA220" s="65"/>
      <c r="AB220" s="65"/>
      <c r="AC220" s="65"/>
      <c r="AD220" s="65"/>
      <c r="AE220" s="53"/>
      <c r="AF220" s="48">
        <v>2089000000</v>
      </c>
      <c r="AG220" s="48">
        <v>395000000</v>
      </c>
      <c r="AH220" s="47">
        <v>0</v>
      </c>
      <c r="AI220" s="65"/>
      <c r="AJ220" s="53"/>
      <c r="AK220" s="38"/>
      <c r="AL220" s="65"/>
      <c r="AM220" s="65">
        <v>395000000</v>
      </c>
      <c r="AN220" s="53"/>
      <c r="AO220" s="48">
        <v>2484000000</v>
      </c>
      <c r="AP220" s="47">
        <v>-568000000</v>
      </c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/>
      <c r="BC220" s="53"/>
      <c r="BD220" s="38">
        <v>1916000000</v>
      </c>
      <c r="BE220" s="65">
        <v>-407000000</v>
      </c>
      <c r="BF220" s="65"/>
      <c r="BG220" s="65"/>
      <c r="BH220" s="65"/>
      <c r="BI220" s="65"/>
      <c r="BJ220" s="51">
        <v>1509000000</v>
      </c>
      <c r="BK220" s="47">
        <v>-166000000</v>
      </c>
      <c r="BL220" s="65">
        <v>-166000000</v>
      </c>
      <c r="BM220" s="53"/>
      <c r="BN220" s="72">
        <v>1343000000</v>
      </c>
      <c r="BO220" s="73">
        <v>-128000000</v>
      </c>
      <c r="BP220" s="72">
        <v>1215000000</v>
      </c>
      <c r="BQ220" s="65"/>
      <c r="BR220" s="65"/>
      <c r="BS220" s="51">
        <v>1215000000</v>
      </c>
    </row>
    <row r="221" spans="1:71" x14ac:dyDescent="0.2">
      <c r="A221" s="63" t="s">
        <v>691</v>
      </c>
      <c r="B221" s="63" t="s">
        <v>692</v>
      </c>
      <c r="C221" s="63" t="str">
        <f>VLOOKUP(A221,'[2]S&amp;P 500 Wikipedia'!A:D,3,FALSE)</f>
        <v>Industrials</v>
      </c>
      <c r="D221" s="63">
        <v>378172</v>
      </c>
      <c r="E221" s="63" t="s">
        <v>16</v>
      </c>
      <c r="F221" s="63">
        <v>2017</v>
      </c>
      <c r="G221" s="63" t="s">
        <v>1292</v>
      </c>
      <c r="H221" s="64">
        <v>43008</v>
      </c>
      <c r="I221" s="64">
        <v>43060</v>
      </c>
      <c r="J221" s="64">
        <v>43060</v>
      </c>
      <c r="K221" s="63">
        <v>119370000</v>
      </c>
      <c r="L221" s="63">
        <v>120147000</v>
      </c>
      <c r="M221" s="63" t="s">
        <v>2225</v>
      </c>
      <c r="N221" s="47">
        <v>10022788000</v>
      </c>
      <c r="O221" s="65"/>
      <c r="P221" s="65"/>
      <c r="Q221" s="53"/>
      <c r="R221" s="47">
        <v>-8250536000</v>
      </c>
      <c r="S221" s="65"/>
      <c r="T221" s="65"/>
      <c r="U221" s="53"/>
      <c r="V221" s="48">
        <v>1772252000</v>
      </c>
      <c r="W221" s="48"/>
      <c r="X221" s="47">
        <v>-1379983000</v>
      </c>
      <c r="Y221" s="65">
        <v>-1379983000</v>
      </c>
      <c r="Z221" s="65"/>
      <c r="AA221" s="65"/>
      <c r="AB221" s="65"/>
      <c r="AC221" s="65"/>
      <c r="AD221" s="65"/>
      <c r="AE221" s="53"/>
      <c r="AF221" s="48">
        <v>392269000</v>
      </c>
      <c r="AG221" s="48">
        <v>-9932000</v>
      </c>
      <c r="AH221" s="47">
        <v>-3287000</v>
      </c>
      <c r="AI221" s="65"/>
      <c r="AJ221" s="53"/>
      <c r="AK221" s="38"/>
      <c r="AL221" s="65"/>
      <c r="AM221" s="65"/>
      <c r="AN221" s="53">
        <v>-6645000</v>
      </c>
      <c r="AO221" s="48">
        <v>382337000</v>
      </c>
      <c r="AP221" s="47">
        <v>10880000</v>
      </c>
      <c r="AQ221" s="65"/>
      <c r="AR221" s="65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/>
      <c r="BC221" s="53"/>
      <c r="BD221" s="38">
        <v>393217000</v>
      </c>
      <c r="BE221" s="65">
        <v>-105842000</v>
      </c>
      <c r="BF221" s="65"/>
      <c r="BG221" s="65"/>
      <c r="BH221" s="65"/>
      <c r="BI221" s="65"/>
      <c r="BJ221" s="51">
        <v>287375000</v>
      </c>
      <c r="BK221" s="47"/>
      <c r="BL221" s="65"/>
      <c r="BM221" s="53"/>
      <c r="BN221" s="72">
        <v>287375000</v>
      </c>
      <c r="BO221" s="73">
        <v>6352000</v>
      </c>
      <c r="BP221" s="72">
        <v>293727000</v>
      </c>
      <c r="BQ221" s="65"/>
      <c r="BR221" s="65"/>
      <c r="BS221" s="51">
        <v>293727000</v>
      </c>
    </row>
    <row r="222" spans="1:71" x14ac:dyDescent="0.2">
      <c r="A222" s="63" t="s">
        <v>688</v>
      </c>
      <c r="B222" s="63" t="s">
        <v>689</v>
      </c>
      <c r="C222" s="63" t="str">
        <f>VLOOKUP(A222,'[2]S&amp;P 500 Wikipedia'!A:D,3,FALSE)</f>
        <v>Information Technology</v>
      </c>
      <c r="D222" s="63">
        <v>447566</v>
      </c>
      <c r="E222" s="63" t="s">
        <v>16</v>
      </c>
      <c r="F222" s="63">
        <v>2018</v>
      </c>
      <c r="G222" s="63" t="s">
        <v>1292</v>
      </c>
      <c r="H222" s="64">
        <v>43281</v>
      </c>
      <c r="I222" s="64">
        <v>43336</v>
      </c>
      <c r="J222" s="64">
        <v>43336</v>
      </c>
      <c r="K222" s="63">
        <v>77252000</v>
      </c>
      <c r="L222" s="63">
        <v>77585000</v>
      </c>
      <c r="M222" s="63" t="s">
        <v>2226</v>
      </c>
      <c r="N222" s="47">
        <v>1536603000</v>
      </c>
      <c r="O222" s="65"/>
      <c r="P222" s="65"/>
      <c r="Q222" s="53"/>
      <c r="R222" s="47">
        <v>-873642000</v>
      </c>
      <c r="S222" s="65"/>
      <c r="T222" s="65"/>
      <c r="U222" s="53"/>
      <c r="V222" s="48">
        <v>662961000</v>
      </c>
      <c r="W222" s="48"/>
      <c r="X222" s="47">
        <v>-270592000</v>
      </c>
      <c r="Y222" s="65">
        <v>-182146000</v>
      </c>
      <c r="Z222" s="65"/>
      <c r="AA222" s="65"/>
      <c r="AB222" s="65">
        <v>-90340000</v>
      </c>
      <c r="AC222" s="65"/>
      <c r="AD222" s="65"/>
      <c r="AE222" s="53">
        <v>1894000</v>
      </c>
      <c r="AF222" s="48">
        <v>392369000</v>
      </c>
      <c r="AG222" s="48">
        <v>-1345000</v>
      </c>
      <c r="AH222" s="47">
        <v>-1345000</v>
      </c>
      <c r="AI222" s="65"/>
      <c r="AJ222" s="53"/>
      <c r="AK222" s="38"/>
      <c r="AL222" s="65"/>
      <c r="AM222" s="65"/>
      <c r="AN222" s="53"/>
      <c r="AO222" s="48">
        <v>391024000</v>
      </c>
      <c r="AP222" s="47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53"/>
      <c r="BD222" s="38">
        <v>391024000</v>
      </c>
      <c r="BE222" s="65">
        <v>-14364000</v>
      </c>
      <c r="BF222" s="65"/>
      <c r="BG222" s="65"/>
      <c r="BH222" s="65"/>
      <c r="BI222" s="65"/>
      <c r="BJ222" s="51">
        <v>376660000</v>
      </c>
      <c r="BK222" s="47"/>
      <c r="BL222" s="65"/>
      <c r="BM222" s="53"/>
      <c r="BN222" s="72">
        <v>376660000</v>
      </c>
      <c r="BO222" s="73"/>
      <c r="BP222" s="72">
        <v>376660000</v>
      </c>
      <c r="BQ222" s="65"/>
      <c r="BR222" s="65"/>
      <c r="BS222" s="51">
        <v>376660000</v>
      </c>
    </row>
    <row r="223" spans="1:71" x14ac:dyDescent="0.2">
      <c r="A223" s="63" t="s">
        <v>697</v>
      </c>
      <c r="B223" s="63" t="s">
        <v>698</v>
      </c>
      <c r="C223" s="63" t="str">
        <f>VLOOKUP(A223,'[2]S&amp;P 500 Wikipedia'!A:D,3,FALSE)</f>
        <v>Health Care</v>
      </c>
      <c r="D223" s="63">
        <v>89661</v>
      </c>
      <c r="E223" s="63" t="s">
        <v>16</v>
      </c>
      <c r="F223" s="63">
        <v>2017</v>
      </c>
      <c r="G223" s="63" t="s">
        <v>1292</v>
      </c>
      <c r="H223" s="64">
        <v>43131</v>
      </c>
      <c r="I223" s="64">
        <v>43152</v>
      </c>
      <c r="J223" s="64">
        <v>43152</v>
      </c>
      <c r="K223" s="63">
        <v>2692000000</v>
      </c>
      <c r="L223" s="63">
        <v>2745300000</v>
      </c>
      <c r="M223" s="63" t="s">
        <v>2227</v>
      </c>
      <c r="N223" s="47">
        <v>76450000000</v>
      </c>
      <c r="O223" s="65"/>
      <c r="P223" s="65"/>
      <c r="Q223" s="53"/>
      <c r="R223" s="47">
        <v>-25354000000</v>
      </c>
      <c r="S223" s="65"/>
      <c r="T223" s="65"/>
      <c r="U223" s="53"/>
      <c r="V223" s="48">
        <v>51096000000</v>
      </c>
      <c r="W223" s="48"/>
      <c r="X223" s="47">
        <v>-31974000000</v>
      </c>
      <c r="Y223" s="65">
        <v>-21420000000</v>
      </c>
      <c r="Z223" s="65"/>
      <c r="AA223" s="65"/>
      <c r="AB223" s="65">
        <v>-10554000000</v>
      </c>
      <c r="AC223" s="65"/>
      <c r="AD223" s="65"/>
      <c r="AE223" s="53"/>
      <c r="AF223" s="48">
        <v>19122000000</v>
      </c>
      <c r="AG223" s="48">
        <v>-732000000</v>
      </c>
      <c r="AH223" s="47">
        <v>-549000000</v>
      </c>
      <c r="AI223" s="65"/>
      <c r="AJ223" s="53"/>
      <c r="AK223" s="38"/>
      <c r="AL223" s="65"/>
      <c r="AM223" s="65"/>
      <c r="AN223" s="53">
        <v>-183000000</v>
      </c>
      <c r="AO223" s="48">
        <v>18390000000</v>
      </c>
      <c r="AP223" s="47">
        <v>-717000000</v>
      </c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53"/>
      <c r="BD223" s="38">
        <v>17673000000</v>
      </c>
      <c r="BE223" s="65">
        <v>-16373000000</v>
      </c>
      <c r="BF223" s="65"/>
      <c r="BG223" s="65"/>
      <c r="BH223" s="65"/>
      <c r="BI223" s="65"/>
      <c r="BJ223" s="51">
        <v>1300000000</v>
      </c>
      <c r="BK223" s="47"/>
      <c r="BL223" s="65"/>
      <c r="BM223" s="53"/>
      <c r="BN223" s="72">
        <v>1300000000</v>
      </c>
      <c r="BO223" s="73"/>
      <c r="BP223" s="72">
        <v>1300000000</v>
      </c>
      <c r="BQ223" s="65"/>
      <c r="BR223" s="65"/>
      <c r="BS223" s="51">
        <v>1300000000</v>
      </c>
    </row>
    <row r="224" spans="1:71" x14ac:dyDescent="0.2">
      <c r="A224" s="63" t="s">
        <v>703</v>
      </c>
      <c r="B224" s="63" t="s">
        <v>704</v>
      </c>
      <c r="C224" s="63" t="str">
        <f>VLOOKUP(A224,'[2]S&amp;P 500 Wikipedia'!A:D,3,FALSE)</f>
        <v>Information Technology</v>
      </c>
      <c r="D224" s="63">
        <v>385619</v>
      </c>
      <c r="E224" s="63" t="s">
        <v>16</v>
      </c>
      <c r="F224" s="63">
        <v>2017</v>
      </c>
      <c r="G224" s="63" t="s">
        <v>1292</v>
      </c>
      <c r="H224" s="64">
        <v>43100</v>
      </c>
      <c r="I224" s="64">
        <v>43154</v>
      </c>
      <c r="J224" s="64">
        <v>43154</v>
      </c>
      <c r="K224" s="63">
        <v>377700000</v>
      </c>
      <c r="L224" s="63">
        <v>384200000</v>
      </c>
      <c r="M224" s="63" t="s">
        <v>2228</v>
      </c>
      <c r="N224" s="47">
        <v>5027200000</v>
      </c>
      <c r="O224" s="65"/>
      <c r="P224" s="65"/>
      <c r="Q224" s="53"/>
      <c r="R224" s="47">
        <v>-1955100000</v>
      </c>
      <c r="S224" s="65"/>
      <c r="T224" s="65"/>
      <c r="U224" s="53"/>
      <c r="V224" s="48">
        <v>3072100000</v>
      </c>
      <c r="W224" s="48"/>
      <c r="X224" s="47">
        <v>-2158400000</v>
      </c>
      <c r="Y224" s="65">
        <v>-1177700000</v>
      </c>
      <c r="Z224" s="65"/>
      <c r="AA224" s="65"/>
      <c r="AB224" s="65">
        <v>-980700000</v>
      </c>
      <c r="AC224" s="65"/>
      <c r="AD224" s="65"/>
      <c r="AE224" s="53"/>
      <c r="AF224" s="48">
        <v>913700000</v>
      </c>
      <c r="AG224" s="48">
        <v>-36300000</v>
      </c>
      <c r="AH224" s="47"/>
      <c r="AI224" s="65"/>
      <c r="AJ224" s="53"/>
      <c r="AK224" s="38"/>
      <c r="AL224" s="65"/>
      <c r="AM224" s="65"/>
      <c r="AN224" s="53">
        <v>-36300000</v>
      </c>
      <c r="AO224" s="48">
        <v>877400000</v>
      </c>
      <c r="AP224" s="47">
        <v>-65600000</v>
      </c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53"/>
      <c r="BD224" s="38">
        <v>811800000</v>
      </c>
      <c r="BE224" s="65">
        <v>-505600000</v>
      </c>
      <c r="BF224" s="65"/>
      <c r="BG224" s="65"/>
      <c r="BH224" s="65"/>
      <c r="BI224" s="65"/>
      <c r="BJ224" s="51">
        <v>306200000</v>
      </c>
      <c r="BK224" s="47"/>
      <c r="BL224" s="65"/>
      <c r="BM224" s="53"/>
      <c r="BN224" s="72">
        <v>306200000</v>
      </c>
      <c r="BO224" s="73"/>
      <c r="BP224" s="72">
        <v>306200000</v>
      </c>
      <c r="BQ224" s="65"/>
      <c r="BR224" s="65"/>
      <c r="BS224" s="51">
        <v>306200000</v>
      </c>
    </row>
    <row r="225" spans="1:71" x14ac:dyDescent="0.2">
      <c r="A225" s="63" t="s">
        <v>709</v>
      </c>
      <c r="B225" s="63" t="s">
        <v>710</v>
      </c>
      <c r="C225" s="63" t="str">
        <f>VLOOKUP(A225,'[2]S&amp;P 500 Wikipedia'!A:D,3,FALSE)</f>
        <v>Consumer Staples</v>
      </c>
      <c r="D225" s="63">
        <v>97995</v>
      </c>
      <c r="E225" s="63" t="s">
        <v>16</v>
      </c>
      <c r="F225" s="63">
        <v>2017</v>
      </c>
      <c r="G225" s="63" t="s">
        <v>1292</v>
      </c>
      <c r="H225" s="64">
        <v>43100</v>
      </c>
      <c r="I225" s="64">
        <v>43151</v>
      </c>
      <c r="J225" s="64">
        <v>43151</v>
      </c>
      <c r="K225" s="63">
        <v>348000000</v>
      </c>
      <c r="L225" s="63">
        <v>350000000</v>
      </c>
      <c r="M225" s="63" t="s">
        <v>2229</v>
      </c>
      <c r="N225" s="47">
        <v>12923000000</v>
      </c>
      <c r="O225" s="65"/>
      <c r="P225" s="65"/>
      <c r="Q225" s="53"/>
      <c r="R225" s="47">
        <v>-7901000000</v>
      </c>
      <c r="S225" s="65"/>
      <c r="T225" s="65"/>
      <c r="U225" s="53"/>
      <c r="V225" s="48">
        <v>5022000000</v>
      </c>
      <c r="W225" s="48"/>
      <c r="X225" s="47">
        <v>-3076000000</v>
      </c>
      <c r="Y225" s="65">
        <v>-3076000000</v>
      </c>
      <c r="Z225" s="65"/>
      <c r="AA225" s="65"/>
      <c r="AB225" s="65"/>
      <c r="AC225" s="65"/>
      <c r="AD225" s="65"/>
      <c r="AE225" s="53"/>
      <c r="AF225" s="48">
        <v>1946000000</v>
      </c>
      <c r="AG225" s="48">
        <v>-265000000</v>
      </c>
      <c r="AH225" s="47">
        <v>-256000000</v>
      </c>
      <c r="AI225" s="65"/>
      <c r="AJ225" s="53"/>
      <c r="AK225" s="38"/>
      <c r="AL225" s="65"/>
      <c r="AM225" s="65">
        <v>7000000</v>
      </c>
      <c r="AN225" s="53">
        <v>-16000000</v>
      </c>
      <c r="AO225" s="48">
        <v>1681000000</v>
      </c>
      <c r="AP225" s="47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/>
      <c r="BC225" s="53"/>
      <c r="BD225" s="38">
        <v>1681000000</v>
      </c>
      <c r="BE225" s="65">
        <v>-412000000</v>
      </c>
      <c r="BF225" s="65"/>
      <c r="BG225" s="65"/>
      <c r="BH225" s="65"/>
      <c r="BI225" s="65"/>
      <c r="BJ225" s="51">
        <v>1269000000</v>
      </c>
      <c r="BK225" s="47"/>
      <c r="BL225" s="65"/>
      <c r="BM225" s="53"/>
      <c r="BN225" s="72">
        <v>1269000000</v>
      </c>
      <c r="BO225" s="73">
        <v>0</v>
      </c>
      <c r="BP225" s="72">
        <v>1269000000</v>
      </c>
      <c r="BQ225" s="65"/>
      <c r="BR225" s="65"/>
      <c r="BS225" s="51">
        <v>1269000000</v>
      </c>
    </row>
    <row r="226" spans="1:71" x14ac:dyDescent="0.2">
      <c r="A226" s="63" t="s">
        <v>712</v>
      </c>
      <c r="B226" s="63" t="s">
        <v>713</v>
      </c>
      <c r="C226" s="63" t="str">
        <f>VLOOKUP(A226,'[2]S&amp;P 500 Wikipedia'!A:D,3,FALSE)</f>
        <v>Information Technology</v>
      </c>
      <c r="D226" s="63">
        <v>186556</v>
      </c>
      <c r="E226" s="63" t="s">
        <v>16</v>
      </c>
      <c r="F226" s="63">
        <v>2017</v>
      </c>
      <c r="G226" s="63" t="s">
        <v>1292</v>
      </c>
      <c r="H226" s="64">
        <v>43039</v>
      </c>
      <c r="I226" s="64">
        <v>43089</v>
      </c>
      <c r="J226" s="64">
        <v>43089</v>
      </c>
      <c r="K226" s="63">
        <v>180000000</v>
      </c>
      <c r="L226" s="63">
        <v>182000000</v>
      </c>
      <c r="M226" s="63" t="s">
        <v>2230</v>
      </c>
      <c r="N226" s="47">
        <v>3189000000</v>
      </c>
      <c r="O226" s="65">
        <v>3189000000</v>
      </c>
      <c r="P226" s="65"/>
      <c r="Q226" s="53"/>
      <c r="R226" s="47">
        <v>-1487000000</v>
      </c>
      <c r="S226" s="65">
        <v>-1487000000</v>
      </c>
      <c r="T226" s="65"/>
      <c r="U226" s="53"/>
      <c r="V226" s="48">
        <v>1702000000</v>
      </c>
      <c r="W226" s="48"/>
      <c r="X226" s="47">
        <v>-1463000000</v>
      </c>
      <c r="Y226" s="65">
        <v>-1049000000</v>
      </c>
      <c r="Z226" s="65"/>
      <c r="AA226" s="65"/>
      <c r="AB226" s="65">
        <v>-498000000</v>
      </c>
      <c r="AC226" s="65"/>
      <c r="AD226" s="65"/>
      <c r="AE226" s="53">
        <v>84000000</v>
      </c>
      <c r="AF226" s="48">
        <v>239000000</v>
      </c>
      <c r="AG226" s="48">
        <v>-60000000</v>
      </c>
      <c r="AH226" s="47">
        <v>-73000000</v>
      </c>
      <c r="AI226" s="65">
        <v>-80000000</v>
      </c>
      <c r="AJ226" s="53">
        <v>7000000</v>
      </c>
      <c r="AK226" s="38"/>
      <c r="AL226" s="65"/>
      <c r="AM226" s="65"/>
      <c r="AN226" s="53">
        <v>13000000</v>
      </c>
      <c r="AO226" s="48">
        <v>179000000</v>
      </c>
      <c r="AP226" s="47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/>
      <c r="BC226" s="53"/>
      <c r="BD226" s="38">
        <v>179000000</v>
      </c>
      <c r="BE226" s="65">
        <v>-77000000</v>
      </c>
      <c r="BF226" s="65"/>
      <c r="BG226" s="65"/>
      <c r="BH226" s="65"/>
      <c r="BI226" s="65"/>
      <c r="BJ226" s="51">
        <v>102000000</v>
      </c>
      <c r="BK226" s="47"/>
      <c r="BL226" s="65"/>
      <c r="BM226" s="53"/>
      <c r="BN226" s="72">
        <v>102000000</v>
      </c>
      <c r="BO226" s="73"/>
      <c r="BP226" s="72">
        <v>102000000</v>
      </c>
      <c r="BQ226" s="65"/>
      <c r="BR226" s="65"/>
      <c r="BS226" s="51">
        <v>102000000</v>
      </c>
    </row>
    <row r="227" spans="1:71" x14ac:dyDescent="0.2">
      <c r="A227" s="63" t="s">
        <v>730</v>
      </c>
      <c r="B227" s="63" t="s">
        <v>731</v>
      </c>
      <c r="C227" s="63" t="str">
        <f>VLOOKUP(A227,'[2]S&amp;P 500 Wikipedia'!A:D,3,FALSE)</f>
        <v>Consumer Staples</v>
      </c>
      <c r="D227" s="63">
        <v>693432</v>
      </c>
      <c r="E227" s="63" t="s">
        <v>16</v>
      </c>
      <c r="F227" s="63">
        <v>2017</v>
      </c>
      <c r="G227" s="63" t="s">
        <v>1292</v>
      </c>
      <c r="H227" s="64">
        <v>43100</v>
      </c>
      <c r="I227" s="64">
        <v>43147</v>
      </c>
      <c r="J227" s="64">
        <v>43147</v>
      </c>
      <c r="K227" s="63">
        <v>1218000000</v>
      </c>
      <c r="L227" s="63">
        <v>1228000000</v>
      </c>
      <c r="M227" s="63" t="s">
        <v>2231</v>
      </c>
      <c r="N227" s="47">
        <v>26232000000</v>
      </c>
      <c r="O227" s="65"/>
      <c r="P227" s="65"/>
      <c r="Q227" s="53"/>
      <c r="R227" s="47">
        <v>-16529000000</v>
      </c>
      <c r="S227" s="65"/>
      <c r="T227" s="65"/>
      <c r="U227" s="53"/>
      <c r="V227" s="48">
        <v>9703000000</v>
      </c>
      <c r="W227" s="48"/>
      <c r="X227" s="47">
        <v>-2930000000</v>
      </c>
      <c r="Y227" s="65">
        <v>-2930000000</v>
      </c>
      <c r="Z227" s="65"/>
      <c r="AA227" s="65"/>
      <c r="AB227" s="65"/>
      <c r="AC227" s="65"/>
      <c r="AD227" s="65"/>
      <c r="AE227" s="53"/>
      <c r="AF227" s="48">
        <v>6773000000</v>
      </c>
      <c r="AG227" s="48">
        <v>-1243000000</v>
      </c>
      <c r="AH227" s="47">
        <v>-1234000000</v>
      </c>
      <c r="AI227" s="65">
        <v>-1234000000</v>
      </c>
      <c r="AJ227" s="53"/>
      <c r="AK227" s="38"/>
      <c r="AL227" s="65"/>
      <c r="AM227" s="65"/>
      <c r="AN227" s="53">
        <v>-9000000</v>
      </c>
      <c r="AO227" s="48">
        <v>5530000000</v>
      </c>
      <c r="AP227" s="47"/>
      <c r="AQ227" s="65"/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/>
      <c r="BC227" s="53"/>
      <c r="BD227" s="38">
        <v>5530000000</v>
      </c>
      <c r="BE227" s="65">
        <v>5460000000</v>
      </c>
      <c r="BF227" s="65"/>
      <c r="BG227" s="65"/>
      <c r="BH227" s="65"/>
      <c r="BI227" s="65"/>
      <c r="BJ227" s="51">
        <v>10990000000</v>
      </c>
      <c r="BK227" s="47"/>
      <c r="BL227" s="65"/>
      <c r="BM227" s="53"/>
      <c r="BN227" s="72">
        <v>10990000000</v>
      </c>
      <c r="BO227" s="73">
        <v>9000000</v>
      </c>
      <c r="BP227" s="72">
        <v>10999000000</v>
      </c>
      <c r="BQ227" s="65">
        <v>0</v>
      </c>
      <c r="BR227" s="65"/>
      <c r="BS227" s="51">
        <v>10999000000</v>
      </c>
    </row>
    <row r="228" spans="1:71" x14ac:dyDescent="0.2">
      <c r="A228" s="63" t="s">
        <v>718</v>
      </c>
      <c r="B228" s="63" t="s">
        <v>719</v>
      </c>
      <c r="C228" s="63" t="str">
        <f>VLOOKUP(A228,'[2]S&amp;P 500 Wikipedia'!A:D,3,FALSE)</f>
        <v>Real Estate</v>
      </c>
      <c r="D228" s="63">
        <v>378175</v>
      </c>
      <c r="E228" s="63" t="s">
        <v>16</v>
      </c>
      <c r="F228" s="63">
        <v>2017</v>
      </c>
      <c r="G228" s="63" t="s">
        <v>1292</v>
      </c>
      <c r="H228" s="64">
        <v>43100</v>
      </c>
      <c r="I228" s="64">
        <v>43154</v>
      </c>
      <c r="J228" s="64">
        <v>43154</v>
      </c>
      <c r="K228" s="63">
        <v>423614000</v>
      </c>
      <c r="L228" s="63">
        <v>424019000</v>
      </c>
      <c r="M228" s="63" t="s">
        <v>2232</v>
      </c>
      <c r="N228" s="47">
        <v>1200834000</v>
      </c>
      <c r="O228" s="65">
        <v>1200834000</v>
      </c>
      <c r="P228" s="65"/>
      <c r="Q228" s="53"/>
      <c r="R228" s="47">
        <v>-311128000</v>
      </c>
      <c r="S228" s="65"/>
      <c r="T228" s="65"/>
      <c r="U228" s="53"/>
      <c r="V228" s="48">
        <v>889706000</v>
      </c>
      <c r="W228" s="48"/>
      <c r="X228" s="47">
        <v>-484896000</v>
      </c>
      <c r="Y228" s="65">
        <v>-118455000</v>
      </c>
      <c r="Z228" s="65"/>
      <c r="AA228" s="65"/>
      <c r="AB228" s="65"/>
      <c r="AC228" s="65">
        <v>-360811000</v>
      </c>
      <c r="AD228" s="65">
        <v>-5630000</v>
      </c>
      <c r="AE228" s="53"/>
      <c r="AF228" s="48">
        <v>404810000</v>
      </c>
      <c r="AG228" s="48">
        <v>-189397000</v>
      </c>
      <c r="AH228" s="47">
        <v>-191956000</v>
      </c>
      <c r="AI228" s="65"/>
      <c r="AJ228" s="53"/>
      <c r="AK228" s="38">
        <v>2809000</v>
      </c>
      <c r="AL228" s="65"/>
      <c r="AM228" s="65"/>
      <c r="AN228" s="53">
        <v>-250000</v>
      </c>
      <c r="AO228" s="48">
        <v>215413000</v>
      </c>
      <c r="AP228" s="47">
        <v>2076000</v>
      </c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/>
      <c r="BC228" s="53"/>
      <c r="BD228" s="38">
        <v>217489000</v>
      </c>
      <c r="BE228" s="65">
        <v>880000</v>
      </c>
      <c r="BF228" s="65"/>
      <c r="BG228" s="65"/>
      <c r="BH228" s="65"/>
      <c r="BI228" s="65">
        <v>127764000</v>
      </c>
      <c r="BJ228" s="51">
        <v>346133000</v>
      </c>
      <c r="BK228" s="47">
        <v>93538000</v>
      </c>
      <c r="BL228" s="65">
        <v>0</v>
      </c>
      <c r="BM228" s="53">
        <v>93538000</v>
      </c>
      <c r="BN228" s="72">
        <v>439671000</v>
      </c>
      <c r="BO228" s="73">
        <v>-13596000</v>
      </c>
      <c r="BP228" s="72">
        <v>426075000</v>
      </c>
      <c r="BQ228" s="65">
        <v>-53614000</v>
      </c>
      <c r="BR228" s="65"/>
      <c r="BS228" s="51">
        <v>372461000</v>
      </c>
    </row>
    <row r="229" spans="1:71" x14ac:dyDescent="0.2">
      <c r="A229" s="63" t="s">
        <v>724</v>
      </c>
      <c r="B229" s="63" t="s">
        <v>725</v>
      </c>
      <c r="C229" s="63" t="str">
        <f>VLOOKUP(A229,'[2]S&amp;P 500 Wikipedia'!A:D,3,FALSE)</f>
        <v>Information Technology</v>
      </c>
      <c r="D229" s="63">
        <v>132518</v>
      </c>
      <c r="E229" s="63" t="s">
        <v>16</v>
      </c>
      <c r="F229" s="63">
        <v>2018</v>
      </c>
      <c r="G229" s="63" t="s">
        <v>1292</v>
      </c>
      <c r="H229" s="64">
        <v>43281</v>
      </c>
      <c r="I229" s="64">
        <v>43318</v>
      </c>
      <c r="J229" s="64">
        <v>43318</v>
      </c>
      <c r="K229" s="63">
        <v>156346000</v>
      </c>
      <c r="L229" s="63">
        <v>157378000</v>
      </c>
      <c r="M229" s="63" t="s">
        <v>2233</v>
      </c>
      <c r="N229" s="47">
        <v>4036701000</v>
      </c>
      <c r="O229" s="65"/>
      <c r="P229" s="65"/>
      <c r="Q229" s="53"/>
      <c r="R229" s="47">
        <v>-1447369000</v>
      </c>
      <c r="S229" s="65"/>
      <c r="T229" s="65"/>
      <c r="U229" s="53"/>
      <c r="V229" s="48">
        <v>2589332000</v>
      </c>
      <c r="W229" s="48"/>
      <c r="X229" s="47">
        <v>-1052138000</v>
      </c>
      <c r="Y229" s="65">
        <v>-443426000</v>
      </c>
      <c r="Z229" s="65"/>
      <c r="AA229" s="65"/>
      <c r="AB229" s="65">
        <v>-608712000</v>
      </c>
      <c r="AC229" s="65"/>
      <c r="AD229" s="65"/>
      <c r="AE229" s="53"/>
      <c r="AF229" s="48">
        <v>1537194000</v>
      </c>
      <c r="AG229" s="48">
        <v>-81263000</v>
      </c>
      <c r="AH229" s="47">
        <v>-114376000</v>
      </c>
      <c r="AI229" s="65"/>
      <c r="AJ229" s="53"/>
      <c r="AK229" s="38"/>
      <c r="AL229" s="65"/>
      <c r="AM229" s="65"/>
      <c r="AN229" s="53">
        <v>33113000</v>
      </c>
      <c r="AO229" s="48">
        <v>1455931000</v>
      </c>
      <c r="AP229" s="47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53"/>
      <c r="BD229" s="38">
        <v>1455931000</v>
      </c>
      <c r="BE229" s="65">
        <v>-653666000</v>
      </c>
      <c r="BF229" s="65"/>
      <c r="BG229" s="65"/>
      <c r="BH229" s="65"/>
      <c r="BI229" s="65"/>
      <c r="BJ229" s="51">
        <v>802265000</v>
      </c>
      <c r="BK229" s="47"/>
      <c r="BL229" s="65"/>
      <c r="BM229" s="53"/>
      <c r="BN229" s="72">
        <v>802265000</v>
      </c>
      <c r="BO229" s="73"/>
      <c r="BP229" s="72">
        <v>802265000</v>
      </c>
      <c r="BQ229" s="65"/>
      <c r="BR229" s="65"/>
      <c r="BS229" s="51">
        <v>802265000</v>
      </c>
    </row>
    <row r="230" spans="1:71" x14ac:dyDescent="0.2">
      <c r="A230" s="63" t="s">
        <v>715</v>
      </c>
      <c r="B230" s="63" t="s">
        <v>716</v>
      </c>
      <c r="C230" s="63" t="str">
        <f>VLOOKUP(A230,'[2]S&amp;P 500 Wikipedia'!A:D,3,FALSE)</f>
        <v>Consumer Staples</v>
      </c>
      <c r="D230" s="63">
        <v>384594</v>
      </c>
      <c r="E230" s="63" t="s">
        <v>16</v>
      </c>
      <c r="F230" s="63">
        <v>2017</v>
      </c>
      <c r="G230" s="63" t="s">
        <v>1292</v>
      </c>
      <c r="H230" s="64">
        <v>43100</v>
      </c>
      <c r="I230" s="64">
        <v>43139</v>
      </c>
      <c r="J230" s="64">
        <v>43139</v>
      </c>
      <c r="K230" s="63">
        <v>353600000</v>
      </c>
      <c r="L230" s="63">
        <v>355900000</v>
      </c>
      <c r="M230" s="63" t="s">
        <v>2234</v>
      </c>
      <c r="N230" s="47">
        <v>18259000000</v>
      </c>
      <c r="O230" s="65"/>
      <c r="P230" s="65"/>
      <c r="Q230" s="53"/>
      <c r="R230" s="47">
        <v>-11706000000</v>
      </c>
      <c r="S230" s="65"/>
      <c r="T230" s="65"/>
      <c r="U230" s="53"/>
      <c r="V230" s="48">
        <v>6553000000</v>
      </c>
      <c r="W230" s="48"/>
      <c r="X230" s="47">
        <v>-3254000000</v>
      </c>
      <c r="Y230" s="65">
        <v>-3227000000</v>
      </c>
      <c r="Z230" s="65"/>
      <c r="AA230" s="65"/>
      <c r="AB230" s="65"/>
      <c r="AC230" s="65"/>
      <c r="AD230" s="65"/>
      <c r="AE230" s="53">
        <v>-27000000</v>
      </c>
      <c r="AF230" s="48">
        <v>3299000000</v>
      </c>
      <c r="AG230" s="48">
        <v>-308000000</v>
      </c>
      <c r="AH230" s="47">
        <v>-308000000</v>
      </c>
      <c r="AI230" s="65"/>
      <c r="AJ230" s="53"/>
      <c r="AK230" s="38"/>
      <c r="AL230" s="65"/>
      <c r="AM230" s="65"/>
      <c r="AN230" s="53"/>
      <c r="AO230" s="48">
        <v>2991000000</v>
      </c>
      <c r="AP230" s="47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/>
      <c r="BC230" s="53"/>
      <c r="BD230" s="38">
        <v>2991000000</v>
      </c>
      <c r="BE230" s="65">
        <v>-776000000</v>
      </c>
      <c r="BF230" s="65"/>
      <c r="BG230" s="65"/>
      <c r="BH230" s="65"/>
      <c r="BI230" s="65">
        <v>104000000</v>
      </c>
      <c r="BJ230" s="51">
        <v>2319000000</v>
      </c>
      <c r="BK230" s="47"/>
      <c r="BL230" s="65"/>
      <c r="BM230" s="53"/>
      <c r="BN230" s="72">
        <v>2319000000</v>
      </c>
      <c r="BO230" s="73">
        <v>-41000000</v>
      </c>
      <c r="BP230" s="72">
        <v>2278000000</v>
      </c>
      <c r="BQ230" s="65"/>
      <c r="BR230" s="65"/>
      <c r="BS230" s="51">
        <v>2278000000</v>
      </c>
    </row>
    <row r="231" spans="1:71" x14ac:dyDescent="0.2">
      <c r="A231" s="63" t="s">
        <v>721</v>
      </c>
      <c r="B231" s="63" t="s">
        <v>722</v>
      </c>
      <c r="C231" s="63" t="str">
        <f>VLOOKUP(A231,'[2]S&amp;P 500 Wikipedia'!A:D,3,FALSE)</f>
        <v>Energy</v>
      </c>
      <c r="D231" s="63">
        <v>88392</v>
      </c>
      <c r="E231" s="63" t="s">
        <v>16</v>
      </c>
      <c r="F231" s="63">
        <v>2017</v>
      </c>
      <c r="G231" s="63" t="s">
        <v>1292</v>
      </c>
      <c r="H231" s="64">
        <v>43100</v>
      </c>
      <c r="I231" s="64">
        <v>43140</v>
      </c>
      <c r="J231" s="64">
        <v>43504</v>
      </c>
      <c r="K231" s="63">
        <v>2230000000</v>
      </c>
      <c r="L231" s="63">
        <v>2230000000</v>
      </c>
      <c r="M231" s="63" t="s">
        <v>1762</v>
      </c>
      <c r="N231" s="47">
        <v>13705000000</v>
      </c>
      <c r="O231" s="65"/>
      <c r="P231" s="65"/>
      <c r="Q231" s="53"/>
      <c r="R231" s="47">
        <v>-4345000000</v>
      </c>
      <c r="S231" s="65"/>
      <c r="T231" s="65"/>
      <c r="U231" s="53"/>
      <c r="V231" s="48">
        <v>9360000000</v>
      </c>
      <c r="W231" s="48"/>
      <c r="X231" s="47">
        <v>-5818000000</v>
      </c>
      <c r="Y231" s="65">
        <v>-688000000</v>
      </c>
      <c r="Z231" s="65"/>
      <c r="AA231" s="65"/>
      <c r="AB231" s="65"/>
      <c r="AC231" s="65">
        <v>-2261000000</v>
      </c>
      <c r="AD231" s="65"/>
      <c r="AE231" s="53">
        <v>-2869000000</v>
      </c>
      <c r="AF231" s="48">
        <v>3542000000</v>
      </c>
      <c r="AG231" s="48">
        <v>-1157000000</v>
      </c>
      <c r="AH231" s="47">
        <v>-1832000000</v>
      </c>
      <c r="AI231" s="65"/>
      <c r="AJ231" s="53"/>
      <c r="AK231" s="38"/>
      <c r="AL231" s="65"/>
      <c r="AM231" s="65">
        <v>578000000</v>
      </c>
      <c r="AN231" s="53">
        <v>97000000</v>
      </c>
      <c r="AO231" s="48">
        <v>2385000000</v>
      </c>
      <c r="AP231" s="47">
        <v>-224000000</v>
      </c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/>
      <c r="BC231" s="53"/>
      <c r="BD231" s="38">
        <v>2161000000</v>
      </c>
      <c r="BE231" s="65">
        <v>-1938000000</v>
      </c>
      <c r="BF231" s="65"/>
      <c r="BG231" s="65"/>
      <c r="BH231" s="65"/>
      <c r="BI231" s="65"/>
      <c r="BJ231" s="51">
        <v>223000000</v>
      </c>
      <c r="BK231" s="47"/>
      <c r="BL231" s="65"/>
      <c r="BM231" s="53"/>
      <c r="BN231" s="72">
        <v>223000000</v>
      </c>
      <c r="BO231" s="73">
        <v>-40000000</v>
      </c>
      <c r="BP231" s="72">
        <v>183000000</v>
      </c>
      <c r="BQ231" s="65">
        <v>-156000000</v>
      </c>
      <c r="BR231" s="65"/>
      <c r="BS231" s="51">
        <v>27000000</v>
      </c>
    </row>
    <row r="232" spans="1:71" x14ac:dyDescent="0.2">
      <c r="A232" s="63" t="s">
        <v>248</v>
      </c>
      <c r="B232" s="63" t="s">
        <v>249</v>
      </c>
      <c r="C232" s="63" t="str">
        <f>VLOOKUP(A232,'[2]S&amp;P 500 Wikipedia'!A:D,3,FALSE)</f>
        <v>Consumer Discretionary</v>
      </c>
      <c r="D232" s="63">
        <v>327637</v>
      </c>
      <c r="E232" s="63" t="s">
        <v>16</v>
      </c>
      <c r="F232" s="63">
        <v>2017</v>
      </c>
      <c r="G232" s="63" t="s">
        <v>1292</v>
      </c>
      <c r="H232" s="64">
        <v>43159</v>
      </c>
      <c r="I232" s="64">
        <v>43214</v>
      </c>
      <c r="J232" s="64">
        <v>43214</v>
      </c>
      <c r="K232" s="63">
        <v>182660000</v>
      </c>
      <c r="L232" s="63">
        <v>184470000</v>
      </c>
      <c r="M232" s="63" t="s">
        <v>2235</v>
      </c>
      <c r="N232" s="47">
        <v>17120209000</v>
      </c>
      <c r="O232" s="65"/>
      <c r="P232" s="65"/>
      <c r="Q232" s="53"/>
      <c r="R232" s="47">
        <v>-14791350000</v>
      </c>
      <c r="S232" s="65"/>
      <c r="T232" s="65"/>
      <c r="U232" s="53"/>
      <c r="V232" s="48">
        <v>2328859000</v>
      </c>
      <c r="W232" s="48"/>
      <c r="X232" s="47">
        <v>-1617051000</v>
      </c>
      <c r="Y232" s="65">
        <v>-1617051000</v>
      </c>
      <c r="Z232" s="65"/>
      <c r="AA232" s="65"/>
      <c r="AB232" s="65"/>
      <c r="AC232" s="65"/>
      <c r="AD232" s="65"/>
      <c r="AE232" s="53"/>
      <c r="AF232" s="48">
        <v>711808000</v>
      </c>
      <c r="AG232" s="48">
        <v>351800000</v>
      </c>
      <c r="AH232" s="47">
        <v>-70745000</v>
      </c>
      <c r="AI232" s="65"/>
      <c r="AJ232" s="53"/>
      <c r="AK232" s="38"/>
      <c r="AL232" s="65"/>
      <c r="AM232" s="65">
        <v>421182000</v>
      </c>
      <c r="AN232" s="53">
        <v>1363000</v>
      </c>
      <c r="AO232" s="48">
        <v>1063608000</v>
      </c>
      <c r="AP232" s="47"/>
      <c r="AQ232" s="65"/>
      <c r="AR232" s="65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/>
      <c r="BC232" s="53"/>
      <c r="BD232" s="38">
        <v>1063608000</v>
      </c>
      <c r="BE232" s="65">
        <v>-399496000</v>
      </c>
      <c r="BF232" s="65"/>
      <c r="BG232" s="65"/>
      <c r="BH232" s="65"/>
      <c r="BI232" s="65"/>
      <c r="BJ232" s="51">
        <v>664112000</v>
      </c>
      <c r="BK232" s="47"/>
      <c r="BL232" s="65"/>
      <c r="BM232" s="53"/>
      <c r="BN232" s="72">
        <v>664112000</v>
      </c>
      <c r="BO232" s="73"/>
      <c r="BP232" s="72">
        <v>664112000</v>
      </c>
      <c r="BQ232" s="65"/>
      <c r="BR232" s="65"/>
      <c r="BS232" s="51">
        <v>664112000</v>
      </c>
    </row>
    <row r="233" spans="1:71" x14ac:dyDescent="0.2">
      <c r="A233" s="63" t="s">
        <v>310</v>
      </c>
      <c r="B233" s="63" t="s">
        <v>311</v>
      </c>
      <c r="C233" s="63" t="str">
        <f>VLOOKUP(A233,'[2]S&amp;P 500 Wikipedia'!A:D,3,FALSE)</f>
        <v>Consumer Staples</v>
      </c>
      <c r="D233" s="63">
        <v>82117</v>
      </c>
      <c r="E233" s="63" t="s">
        <v>16</v>
      </c>
      <c r="F233" s="63">
        <v>2017</v>
      </c>
      <c r="G233" s="63" t="s">
        <v>1292</v>
      </c>
      <c r="H233" s="64">
        <v>43100</v>
      </c>
      <c r="I233" s="64">
        <v>43154</v>
      </c>
      <c r="J233" s="64">
        <v>43154</v>
      </c>
      <c r="K233" s="63">
        <v>4272000000</v>
      </c>
      <c r="L233" s="63">
        <v>4324000000</v>
      </c>
      <c r="M233" s="63" t="s">
        <v>2236</v>
      </c>
      <c r="N233" s="47">
        <v>35410000000</v>
      </c>
      <c r="O233" s="65"/>
      <c r="P233" s="65"/>
      <c r="Q233" s="53"/>
      <c r="R233" s="47">
        <v>-13256000000</v>
      </c>
      <c r="S233" s="65"/>
      <c r="T233" s="65"/>
      <c r="U233" s="53"/>
      <c r="V233" s="48">
        <v>22154000000</v>
      </c>
      <c r="W233" s="48"/>
      <c r="X233" s="47">
        <v>-14653000000</v>
      </c>
      <c r="Y233" s="65">
        <v>-12496000000</v>
      </c>
      <c r="Z233" s="65"/>
      <c r="AA233" s="65"/>
      <c r="AB233" s="65"/>
      <c r="AC233" s="65"/>
      <c r="AD233" s="65"/>
      <c r="AE233" s="53">
        <v>-2157000000</v>
      </c>
      <c r="AF233" s="48">
        <v>7501000000</v>
      </c>
      <c r="AG233" s="48">
        <v>-759000000</v>
      </c>
      <c r="AH233" s="47">
        <v>-164000000</v>
      </c>
      <c r="AI233" s="65">
        <v>-841000000</v>
      </c>
      <c r="AJ233" s="53">
        <v>677000000</v>
      </c>
      <c r="AK233" s="38"/>
      <c r="AL233" s="65"/>
      <c r="AM233" s="65">
        <v>1071000000</v>
      </c>
      <c r="AN233" s="53">
        <v>-1666000000</v>
      </c>
      <c r="AO233" s="48">
        <v>6742000000</v>
      </c>
      <c r="AP233" s="47"/>
      <c r="AQ233" s="65"/>
      <c r="AR233" s="65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/>
      <c r="BC233" s="53"/>
      <c r="BD233" s="38">
        <v>6742000000</v>
      </c>
      <c r="BE233" s="65">
        <v>-5560000000</v>
      </c>
      <c r="BF233" s="65"/>
      <c r="BG233" s="65"/>
      <c r="BH233" s="65"/>
      <c r="BI233" s="65"/>
      <c r="BJ233" s="51">
        <v>1182000000</v>
      </c>
      <c r="BK233" s="47">
        <v>101000000</v>
      </c>
      <c r="BL233" s="65">
        <v>101000000</v>
      </c>
      <c r="BM233" s="53"/>
      <c r="BN233" s="72">
        <v>1283000000</v>
      </c>
      <c r="BO233" s="73">
        <v>-35000000</v>
      </c>
      <c r="BP233" s="72">
        <v>1248000000</v>
      </c>
      <c r="BQ233" s="65"/>
      <c r="BR233" s="65"/>
      <c r="BS233" s="51">
        <v>1248000000</v>
      </c>
    </row>
    <row r="234" spans="1:71" x14ac:dyDescent="0.2">
      <c r="A234" s="63" t="s">
        <v>733</v>
      </c>
      <c r="B234" s="63" t="s">
        <v>734</v>
      </c>
      <c r="C234" s="63" t="str">
        <f>VLOOKUP(A234,'[2]S&amp;P 500 Wikipedia'!A:D,3,FALSE)</f>
        <v>Consumer Staples</v>
      </c>
      <c r="D234" s="63">
        <v>258154</v>
      </c>
      <c r="E234" s="63" t="s">
        <v>16</v>
      </c>
      <c r="F234" s="63">
        <v>2017</v>
      </c>
      <c r="G234" s="63" t="s">
        <v>1292</v>
      </c>
      <c r="H234" s="64">
        <v>43159</v>
      </c>
      <c r="I234" s="64">
        <v>43193</v>
      </c>
      <c r="J234" s="64">
        <v>43208</v>
      </c>
      <c r="K234" s="63">
        <v>895000000</v>
      </c>
      <c r="L234" s="63">
        <v>904000000</v>
      </c>
      <c r="M234" s="63" t="s">
        <v>2237</v>
      </c>
      <c r="N234" s="47">
        <v>122662000000</v>
      </c>
      <c r="O234" s="65"/>
      <c r="P234" s="65"/>
      <c r="Q234" s="53"/>
      <c r="R234" s="47">
        <v>-95662000000</v>
      </c>
      <c r="S234" s="65"/>
      <c r="T234" s="65"/>
      <c r="U234" s="53"/>
      <c r="V234" s="48">
        <v>27000000000</v>
      </c>
      <c r="W234" s="48"/>
      <c r="X234" s="47">
        <v>-24915000000</v>
      </c>
      <c r="Y234" s="65">
        <v>-22479000000</v>
      </c>
      <c r="Z234" s="65"/>
      <c r="AA234" s="65"/>
      <c r="AB234" s="65"/>
      <c r="AC234" s="65">
        <v>-2436000000</v>
      </c>
      <c r="AD234" s="65"/>
      <c r="AE234" s="53"/>
      <c r="AF234" s="48">
        <v>2085000000</v>
      </c>
      <c r="AG234" s="48">
        <v>-601000000</v>
      </c>
      <c r="AH234" s="47">
        <v>-601000000</v>
      </c>
      <c r="AI234" s="65"/>
      <c r="AJ234" s="53"/>
      <c r="AK234" s="38"/>
      <c r="AL234" s="65"/>
      <c r="AM234" s="65"/>
      <c r="AN234" s="53"/>
      <c r="AO234" s="48">
        <v>1484000000</v>
      </c>
      <c r="AP234" s="47"/>
      <c r="AQ234" s="65"/>
      <c r="AR234" s="65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/>
      <c r="BC234" s="53"/>
      <c r="BD234" s="38">
        <v>1484000000</v>
      </c>
      <c r="BE234" s="65">
        <v>405000000</v>
      </c>
      <c r="BF234" s="65"/>
      <c r="BG234" s="65"/>
      <c r="BH234" s="65"/>
      <c r="BI234" s="65"/>
      <c r="BJ234" s="51">
        <v>1889000000</v>
      </c>
      <c r="BK234" s="47"/>
      <c r="BL234" s="65"/>
      <c r="BM234" s="53"/>
      <c r="BN234" s="72">
        <v>1889000000</v>
      </c>
      <c r="BO234" s="73">
        <v>18000000</v>
      </c>
      <c r="BP234" s="72">
        <v>1907000000</v>
      </c>
      <c r="BQ234" s="65"/>
      <c r="BR234" s="65"/>
      <c r="BS234" s="51">
        <v>1907000000</v>
      </c>
    </row>
    <row r="235" spans="1:71" x14ac:dyDescent="0.2">
      <c r="A235" s="63" t="s">
        <v>727</v>
      </c>
      <c r="B235" s="63" t="s">
        <v>728</v>
      </c>
      <c r="C235" s="63" t="str">
        <f>VLOOKUP(A235,'[2]S&amp;P 500 Wikipedia'!A:D,3,FALSE)</f>
        <v>Consumer Discretionary</v>
      </c>
      <c r="D235" s="63">
        <v>186130</v>
      </c>
      <c r="E235" s="63" t="s">
        <v>16</v>
      </c>
      <c r="F235" s="63">
        <v>2017</v>
      </c>
      <c r="G235" s="63" t="s">
        <v>1292</v>
      </c>
      <c r="H235" s="64">
        <v>43159</v>
      </c>
      <c r="I235" s="64">
        <v>43182</v>
      </c>
      <c r="J235" s="64">
        <v>43182</v>
      </c>
      <c r="K235" s="63">
        <v>167000000</v>
      </c>
      <c r="L235" s="63">
        <v>168000000</v>
      </c>
      <c r="M235" s="63" t="s">
        <v>2238</v>
      </c>
      <c r="N235" s="47">
        <v>19095000000</v>
      </c>
      <c r="O235" s="65">
        <v>19095000000</v>
      </c>
      <c r="P235" s="65"/>
      <c r="Q235" s="53"/>
      <c r="R235" s="47">
        <v>-12176000000</v>
      </c>
      <c r="S235" s="65"/>
      <c r="T235" s="65"/>
      <c r="U235" s="53"/>
      <c r="V235" s="48">
        <v>6919000000</v>
      </c>
      <c r="W235" s="48"/>
      <c r="X235" s="47">
        <v>-5503000000</v>
      </c>
      <c r="Y235" s="65">
        <v>-4512000000</v>
      </c>
      <c r="Z235" s="65"/>
      <c r="AA235" s="65"/>
      <c r="AB235" s="65"/>
      <c r="AC235" s="65">
        <v>-991000000</v>
      </c>
      <c r="AD235" s="65"/>
      <c r="AE235" s="53"/>
      <c r="AF235" s="48">
        <v>1416000000</v>
      </c>
      <c r="AG235" s="48">
        <v>-299000000</v>
      </c>
      <c r="AH235" s="47">
        <v>-299000000</v>
      </c>
      <c r="AI235" s="65"/>
      <c r="AJ235" s="53"/>
      <c r="AK235" s="38"/>
      <c r="AL235" s="65"/>
      <c r="AM235" s="65"/>
      <c r="AN235" s="53"/>
      <c r="AO235" s="48">
        <v>1117000000</v>
      </c>
      <c r="AP235" s="47"/>
      <c r="AQ235" s="65"/>
      <c r="AR235" s="65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/>
      <c r="BC235" s="53"/>
      <c r="BD235" s="38">
        <v>1117000000</v>
      </c>
      <c r="BE235" s="65">
        <v>-258000000</v>
      </c>
      <c r="BF235" s="65"/>
      <c r="BG235" s="65"/>
      <c r="BH235" s="65"/>
      <c r="BI235" s="65"/>
      <c r="BJ235" s="51">
        <v>859000000</v>
      </c>
      <c r="BK235" s="47"/>
      <c r="BL235" s="65"/>
      <c r="BM235" s="53"/>
      <c r="BN235" s="72">
        <v>859000000</v>
      </c>
      <c r="BO235" s="73"/>
      <c r="BP235" s="72">
        <v>859000000</v>
      </c>
      <c r="BQ235" s="65"/>
      <c r="BR235" s="65"/>
      <c r="BS235" s="51">
        <v>859000000</v>
      </c>
    </row>
    <row r="236" spans="1:71" x14ac:dyDescent="0.2">
      <c r="A236" s="63" t="s">
        <v>706</v>
      </c>
      <c r="B236" s="63" t="s">
        <v>707</v>
      </c>
      <c r="C236" s="63" t="str">
        <f>VLOOKUP(A236,'[2]S&amp;P 500 Wikipedia'!A:D,3,FALSE)</f>
        <v>Industrials</v>
      </c>
      <c r="D236" s="63">
        <v>99395</v>
      </c>
      <c r="E236" s="63" t="s">
        <v>16</v>
      </c>
      <c r="F236" s="63">
        <v>2017</v>
      </c>
      <c r="G236" s="63" t="s">
        <v>1292</v>
      </c>
      <c r="H236" s="64">
        <v>43100</v>
      </c>
      <c r="I236" s="64">
        <v>43126</v>
      </c>
      <c r="J236" s="64">
        <v>43126</v>
      </c>
      <c r="K236" s="63">
        <v>104728000</v>
      </c>
      <c r="L236" s="63">
        <v>105040000</v>
      </c>
      <c r="M236" s="63" t="s">
        <v>2239</v>
      </c>
      <c r="N236" s="47">
        <v>2582900000</v>
      </c>
      <c r="O236" s="65"/>
      <c r="P236" s="65"/>
      <c r="Q236" s="53"/>
      <c r="R236" s="47">
        <v>-1340400000</v>
      </c>
      <c r="S236" s="65"/>
      <c r="T236" s="65"/>
      <c r="U236" s="53"/>
      <c r="V236" s="48">
        <v>1242500000</v>
      </c>
      <c r="W236" s="48"/>
      <c r="X236" s="47">
        <v>-320900000</v>
      </c>
      <c r="Y236" s="65"/>
      <c r="Z236" s="65"/>
      <c r="AA236" s="65"/>
      <c r="AB236" s="65"/>
      <c r="AC236" s="65">
        <v>-320900000</v>
      </c>
      <c r="AD236" s="65"/>
      <c r="AE236" s="53"/>
      <c r="AF236" s="48">
        <v>921600000</v>
      </c>
      <c r="AG236" s="48">
        <v>-47300000</v>
      </c>
      <c r="AH236" s="47">
        <v>-100200000</v>
      </c>
      <c r="AI236" s="65"/>
      <c r="AJ236" s="53"/>
      <c r="AK236" s="38"/>
      <c r="AL236" s="65">
        <v>41700000</v>
      </c>
      <c r="AM236" s="65">
        <v>11500000</v>
      </c>
      <c r="AN236" s="53">
        <v>-300000</v>
      </c>
      <c r="AO236" s="48">
        <v>874300000</v>
      </c>
      <c r="AP236" s="47">
        <v>0</v>
      </c>
      <c r="AQ236" s="65"/>
      <c r="AR236" s="65"/>
      <c r="AS236" s="65"/>
      <c r="AT236" s="65"/>
      <c r="AU236" s="65"/>
      <c r="AV236" s="65"/>
      <c r="AW236" s="65"/>
      <c r="AX236" s="65"/>
      <c r="AY236" s="65"/>
      <c r="AZ236" s="65"/>
      <c r="BA236" s="65"/>
      <c r="BB236" s="65"/>
      <c r="BC236" s="53"/>
      <c r="BD236" s="38">
        <v>874300000</v>
      </c>
      <c r="BE236" s="65">
        <v>89600000</v>
      </c>
      <c r="BF236" s="65"/>
      <c r="BG236" s="65"/>
      <c r="BH236" s="65"/>
      <c r="BI236" s="65"/>
      <c r="BJ236" s="51">
        <v>963900000</v>
      </c>
      <c r="BK236" s="47"/>
      <c r="BL236" s="65"/>
      <c r="BM236" s="53"/>
      <c r="BN236" s="72">
        <v>963900000</v>
      </c>
      <c r="BO236" s="73">
        <v>-1900000</v>
      </c>
      <c r="BP236" s="72">
        <v>962000000</v>
      </c>
      <c r="BQ236" s="65">
        <v>-200000</v>
      </c>
      <c r="BR236" s="65"/>
      <c r="BS236" s="51">
        <v>961800000</v>
      </c>
    </row>
    <row r="237" spans="1:71" x14ac:dyDescent="0.2">
      <c r="A237" s="63" t="s">
        <v>736</v>
      </c>
      <c r="B237" s="63" t="s">
        <v>737</v>
      </c>
      <c r="C237" s="63" t="str">
        <f>VLOOKUP(A237,'[2]S&amp;P 500 Wikipedia'!A:D,3,FALSE)</f>
        <v>Consumer Discretionary</v>
      </c>
      <c r="D237" s="63">
        <v>185942</v>
      </c>
      <c r="E237" s="63" t="s">
        <v>16</v>
      </c>
      <c r="F237" s="63">
        <v>2017</v>
      </c>
      <c r="G237" s="63" t="s">
        <v>1292</v>
      </c>
      <c r="H237" s="64">
        <v>43159</v>
      </c>
      <c r="I237" s="64">
        <v>43182</v>
      </c>
      <c r="J237" s="64">
        <v>43182</v>
      </c>
      <c r="K237" s="63">
        <v>284000000</v>
      </c>
      <c r="L237" s="63">
        <v>287000000</v>
      </c>
      <c r="M237" s="63" t="s">
        <v>2240</v>
      </c>
      <c r="N237" s="47">
        <v>12632000000</v>
      </c>
      <c r="O237" s="65"/>
      <c r="P237" s="65"/>
      <c r="Q237" s="53"/>
      <c r="R237" s="47">
        <v>-7673000000</v>
      </c>
      <c r="S237" s="65"/>
      <c r="T237" s="65"/>
      <c r="U237" s="53"/>
      <c r="V237" s="48">
        <v>4959000000</v>
      </c>
      <c r="W237" s="48"/>
      <c r="X237" s="47">
        <v>-3231000000</v>
      </c>
      <c r="Y237" s="65">
        <v>-3231000000</v>
      </c>
      <c r="Z237" s="65"/>
      <c r="AA237" s="65"/>
      <c r="AB237" s="65"/>
      <c r="AC237" s="65"/>
      <c r="AD237" s="65"/>
      <c r="AE237" s="53"/>
      <c r="AF237" s="48">
        <v>1728000000</v>
      </c>
      <c r="AG237" s="48">
        <v>-416000000</v>
      </c>
      <c r="AH237" s="47">
        <v>-406000000</v>
      </c>
      <c r="AI237" s="65">
        <v>-406000000</v>
      </c>
      <c r="AJ237" s="53"/>
      <c r="AK237" s="38"/>
      <c r="AL237" s="65"/>
      <c r="AM237" s="65"/>
      <c r="AN237" s="53">
        <v>-10000000</v>
      </c>
      <c r="AO237" s="48">
        <v>1312000000</v>
      </c>
      <c r="AP237" s="47"/>
      <c r="AQ237" s="65"/>
      <c r="AR237" s="65"/>
      <c r="AS237" s="65"/>
      <c r="AT237" s="65"/>
      <c r="AU237" s="65"/>
      <c r="AV237" s="65"/>
      <c r="AW237" s="65"/>
      <c r="AX237" s="65"/>
      <c r="AY237" s="65"/>
      <c r="AZ237" s="65"/>
      <c r="BA237" s="65"/>
      <c r="BB237" s="65"/>
      <c r="BC237" s="53"/>
      <c r="BD237" s="38">
        <v>1312000000</v>
      </c>
      <c r="BE237" s="65">
        <v>-329000000</v>
      </c>
      <c r="BF237" s="65"/>
      <c r="BG237" s="65"/>
      <c r="BH237" s="65"/>
      <c r="BI237" s="65"/>
      <c r="BJ237" s="51">
        <v>983000000</v>
      </c>
      <c r="BK237" s="47"/>
      <c r="BL237" s="65"/>
      <c r="BM237" s="53"/>
      <c r="BN237" s="72">
        <v>983000000</v>
      </c>
      <c r="BO237" s="73"/>
      <c r="BP237" s="72">
        <v>983000000</v>
      </c>
      <c r="BQ237" s="65"/>
      <c r="BR237" s="65"/>
      <c r="BS237" s="51">
        <v>983000000</v>
      </c>
    </row>
    <row r="238" spans="1:71" x14ac:dyDescent="0.2">
      <c r="A238" s="63" t="s">
        <v>748</v>
      </c>
      <c r="B238" s="63" t="s">
        <v>749</v>
      </c>
      <c r="C238" s="63" t="str">
        <f>VLOOKUP(A238,'[2]S&amp;P 500 Wikipedia'!A:D,3,FALSE)</f>
        <v>Information Technology</v>
      </c>
      <c r="D238" s="63">
        <v>902720</v>
      </c>
      <c r="E238" s="63" t="s">
        <v>16</v>
      </c>
      <c r="F238" s="63">
        <v>2017</v>
      </c>
      <c r="G238" s="63" t="s">
        <v>1292</v>
      </c>
      <c r="H238" s="64">
        <v>43131</v>
      </c>
      <c r="I238" s="64">
        <v>43154</v>
      </c>
      <c r="J238" s="64">
        <v>43515</v>
      </c>
      <c r="K238" s="63">
        <v>152000000</v>
      </c>
      <c r="L238" s="63">
        <v>154000000</v>
      </c>
      <c r="M238" s="63" t="s">
        <v>1764</v>
      </c>
      <c r="N238" s="47">
        <v>10170000000</v>
      </c>
      <c r="O238" s="65"/>
      <c r="P238" s="65"/>
      <c r="Q238" s="53"/>
      <c r="R238" s="47">
        <v>-8738000000</v>
      </c>
      <c r="S238" s="65"/>
      <c r="T238" s="65"/>
      <c r="U238" s="53"/>
      <c r="V238" s="48">
        <v>1432000000</v>
      </c>
      <c r="W238" s="48"/>
      <c r="X238" s="47">
        <v>-747000000</v>
      </c>
      <c r="Y238" s="65">
        <v>-737000000</v>
      </c>
      <c r="Z238" s="65"/>
      <c r="AA238" s="65"/>
      <c r="AB238" s="65"/>
      <c r="AC238" s="65"/>
      <c r="AD238" s="65">
        <v>-10000000</v>
      </c>
      <c r="AE238" s="53"/>
      <c r="AF238" s="48">
        <v>685000000</v>
      </c>
      <c r="AG238" s="48">
        <v>-153000000</v>
      </c>
      <c r="AH238" s="47">
        <v>-140000000</v>
      </c>
      <c r="AI238" s="65"/>
      <c r="AJ238" s="53"/>
      <c r="AK238" s="38"/>
      <c r="AL238" s="65"/>
      <c r="AM238" s="65">
        <v>13000000</v>
      </c>
      <c r="AN238" s="53">
        <v>-26000000</v>
      </c>
      <c r="AO238" s="48">
        <v>532000000</v>
      </c>
      <c r="AP238" s="47">
        <v>-139000000</v>
      </c>
      <c r="AQ238" s="65"/>
      <c r="AR238" s="65"/>
      <c r="AS238" s="65"/>
      <c r="AT238" s="65"/>
      <c r="AU238" s="65"/>
      <c r="AV238" s="65"/>
      <c r="AW238" s="65"/>
      <c r="AX238" s="65"/>
      <c r="AY238" s="65"/>
      <c r="AZ238" s="65"/>
      <c r="BA238" s="65"/>
      <c r="BB238" s="65"/>
      <c r="BC238" s="53"/>
      <c r="BD238" s="38">
        <v>393000000</v>
      </c>
      <c r="BE238" s="65">
        <v>-29000000</v>
      </c>
      <c r="BF238" s="65"/>
      <c r="BG238" s="65"/>
      <c r="BH238" s="65"/>
      <c r="BI238" s="65"/>
      <c r="BJ238" s="51">
        <v>364000000</v>
      </c>
      <c r="BK238" s="47"/>
      <c r="BL238" s="65"/>
      <c r="BM238" s="53"/>
      <c r="BN238" s="72">
        <v>364000000</v>
      </c>
      <c r="BO238" s="73">
        <v>2000000</v>
      </c>
      <c r="BP238" s="72">
        <v>366000000</v>
      </c>
      <c r="BQ238" s="65"/>
      <c r="BR238" s="65"/>
      <c r="BS238" s="51">
        <v>366000000</v>
      </c>
    </row>
    <row r="239" spans="1:71" x14ac:dyDescent="0.2">
      <c r="A239" s="63" t="s">
        <v>745</v>
      </c>
      <c r="B239" s="63" t="s">
        <v>746</v>
      </c>
      <c r="C239" s="63" t="str">
        <f>VLOOKUP(A239,'[2]S&amp;P 500 Wikipedia'!A:D,3,FALSE)</f>
        <v>Consumer Discretionary</v>
      </c>
      <c r="D239" s="63">
        <v>378178</v>
      </c>
      <c r="E239" s="63" t="s">
        <v>16</v>
      </c>
      <c r="F239" s="63">
        <v>2017</v>
      </c>
      <c r="G239" s="63" t="s">
        <v>1292</v>
      </c>
      <c r="H239" s="64">
        <v>43100</v>
      </c>
      <c r="I239" s="64">
        <v>43153</v>
      </c>
      <c r="J239" s="64">
        <v>43153</v>
      </c>
      <c r="K239" s="63">
        <v>136000000</v>
      </c>
      <c r="L239" s="63">
        <v>137300000</v>
      </c>
      <c r="M239" s="63" t="s">
        <v>2241</v>
      </c>
      <c r="N239" s="47">
        <v>3943800000</v>
      </c>
      <c r="O239" s="65"/>
      <c r="P239" s="65"/>
      <c r="Q239" s="53"/>
      <c r="R239" s="47">
        <v>-3075900000</v>
      </c>
      <c r="S239" s="65"/>
      <c r="T239" s="65"/>
      <c r="U239" s="53"/>
      <c r="V239" s="48">
        <v>867900000</v>
      </c>
      <c r="W239" s="48"/>
      <c r="X239" s="47">
        <v>-419300000</v>
      </c>
      <c r="Y239" s="65">
        <v>-403600000</v>
      </c>
      <c r="Z239" s="65"/>
      <c r="AA239" s="65"/>
      <c r="AB239" s="65"/>
      <c r="AC239" s="65">
        <v>-20700000</v>
      </c>
      <c r="AD239" s="65"/>
      <c r="AE239" s="53">
        <v>5000000</v>
      </c>
      <c r="AF239" s="48">
        <v>448600000</v>
      </c>
      <c r="AG239" s="48">
        <v>-35900000</v>
      </c>
      <c r="AH239" s="47">
        <v>-35900000</v>
      </c>
      <c r="AI239" s="65"/>
      <c r="AJ239" s="53"/>
      <c r="AK239" s="38"/>
      <c r="AL239" s="65"/>
      <c r="AM239" s="65"/>
      <c r="AN239" s="53"/>
      <c r="AO239" s="48">
        <v>412700000</v>
      </c>
      <c r="AP239" s="47">
        <v>19300000</v>
      </c>
      <c r="AQ239" s="65"/>
      <c r="AR239" s="65"/>
      <c r="AS239" s="65"/>
      <c r="AT239" s="65"/>
      <c r="AU239" s="65"/>
      <c r="AV239" s="65"/>
      <c r="AW239" s="65"/>
      <c r="AX239" s="65"/>
      <c r="AY239" s="65"/>
      <c r="AZ239" s="65"/>
      <c r="BA239" s="65"/>
      <c r="BB239" s="65"/>
      <c r="BC239" s="53"/>
      <c r="BD239" s="38">
        <v>432000000</v>
      </c>
      <c r="BE239" s="65">
        <v>-138400000</v>
      </c>
      <c r="BF239" s="65"/>
      <c r="BG239" s="65"/>
      <c r="BH239" s="65"/>
      <c r="BI239" s="65"/>
      <c r="BJ239" s="51">
        <v>293600000</v>
      </c>
      <c r="BK239" s="47">
        <v>-900000</v>
      </c>
      <c r="BL239" s="65">
        <v>-900000</v>
      </c>
      <c r="BM239" s="53"/>
      <c r="BN239" s="72">
        <v>292700000</v>
      </c>
      <c r="BO239" s="73">
        <v>-100000</v>
      </c>
      <c r="BP239" s="72">
        <v>292600000</v>
      </c>
      <c r="BQ239" s="65"/>
      <c r="BR239" s="65"/>
      <c r="BS239" s="51">
        <v>292600000</v>
      </c>
    </row>
    <row r="240" spans="1:71" x14ac:dyDescent="0.2">
      <c r="A240" s="63" t="s">
        <v>739</v>
      </c>
      <c r="B240" s="63" t="s">
        <v>740</v>
      </c>
      <c r="C240" s="63" t="str">
        <f>VLOOKUP(A240,'[2]S&amp;P 500 Wikipedia'!A:D,3,FALSE)</f>
        <v>Health Care</v>
      </c>
      <c r="D240" s="63">
        <v>378177</v>
      </c>
      <c r="E240" s="63" t="s">
        <v>16</v>
      </c>
      <c r="F240" s="63">
        <v>2017</v>
      </c>
      <c r="G240" s="63" t="s">
        <v>1292</v>
      </c>
      <c r="H240" s="64">
        <v>43100</v>
      </c>
      <c r="I240" s="64">
        <v>43158</v>
      </c>
      <c r="J240" s="64">
        <v>43524</v>
      </c>
      <c r="K240" s="63">
        <v>102400000</v>
      </c>
      <c r="L240" s="63">
        <v>103900000</v>
      </c>
      <c r="M240" s="63" t="s">
        <v>1766</v>
      </c>
      <c r="N240" s="47">
        <v>10308000000</v>
      </c>
      <c r="O240" s="65"/>
      <c r="P240" s="65"/>
      <c r="Q240" s="53"/>
      <c r="R240" s="47">
        <v>-7216200000</v>
      </c>
      <c r="S240" s="65"/>
      <c r="T240" s="65"/>
      <c r="U240" s="53"/>
      <c r="V240" s="48">
        <v>3091800000</v>
      </c>
      <c r="W240" s="48"/>
      <c r="X240" s="47">
        <v>-1715700000</v>
      </c>
      <c r="Y240" s="65">
        <v>-1499200000</v>
      </c>
      <c r="Z240" s="65"/>
      <c r="AA240" s="65"/>
      <c r="AB240" s="65"/>
      <c r="AC240" s="65">
        <v>-216500000</v>
      </c>
      <c r="AD240" s="65"/>
      <c r="AE240" s="53"/>
      <c r="AF240" s="48">
        <v>1376100000</v>
      </c>
      <c r="AG240" s="48">
        <v>-227700000</v>
      </c>
      <c r="AH240" s="47">
        <v>-235100000</v>
      </c>
      <c r="AI240" s="65"/>
      <c r="AJ240" s="53"/>
      <c r="AK240" s="38">
        <v>2100000</v>
      </c>
      <c r="AL240" s="65"/>
      <c r="AM240" s="65">
        <v>11300000</v>
      </c>
      <c r="AN240" s="53">
        <v>-6000000</v>
      </c>
      <c r="AO240" s="48">
        <v>1148400000</v>
      </c>
      <c r="AP240" s="47">
        <v>-70900000</v>
      </c>
      <c r="AQ240" s="65"/>
      <c r="AR240" s="65"/>
      <c r="AS240" s="65"/>
      <c r="AT240" s="65"/>
      <c r="AU240" s="65"/>
      <c r="AV240" s="65"/>
      <c r="AW240" s="65"/>
      <c r="AX240" s="65"/>
      <c r="AY240" s="65"/>
      <c r="AZ240" s="65"/>
      <c r="BA240" s="65"/>
      <c r="BB240" s="65"/>
      <c r="BC240" s="53"/>
      <c r="BD240" s="38">
        <v>1077500000</v>
      </c>
      <c r="BE240" s="65">
        <v>155400000</v>
      </c>
      <c r="BF240" s="65"/>
      <c r="BG240" s="65"/>
      <c r="BH240" s="65"/>
      <c r="BI240" s="65"/>
      <c r="BJ240" s="51">
        <v>1232900000</v>
      </c>
      <c r="BK240" s="47"/>
      <c r="BL240" s="65"/>
      <c r="BM240" s="53"/>
      <c r="BN240" s="72">
        <v>1232900000</v>
      </c>
      <c r="BO240" s="73">
        <v>-5800000</v>
      </c>
      <c r="BP240" s="72">
        <v>1227100000</v>
      </c>
      <c r="BQ240" s="65"/>
      <c r="BR240" s="65"/>
      <c r="BS240" s="51">
        <v>1227100000</v>
      </c>
    </row>
    <row r="241" spans="1:71" x14ac:dyDescent="0.2">
      <c r="A241" s="63" t="s">
        <v>757</v>
      </c>
      <c r="B241" s="63" t="s">
        <v>758</v>
      </c>
      <c r="C241" s="63" t="str">
        <f>VLOOKUP(A241,'[2]S&amp;P 500 Wikipedia'!A:D,3,FALSE)</f>
        <v>Consumer Discretionary</v>
      </c>
      <c r="D241" s="63">
        <v>124743</v>
      </c>
      <c r="E241" s="63" t="s">
        <v>16</v>
      </c>
      <c r="F241" s="63">
        <v>2017</v>
      </c>
      <c r="G241" s="63" t="s">
        <v>1292</v>
      </c>
      <c r="H241" s="64">
        <v>43100</v>
      </c>
      <c r="I241" s="64">
        <v>43159</v>
      </c>
      <c r="J241" s="64">
        <v>43159</v>
      </c>
      <c r="K241" s="63">
        <v>308607000</v>
      </c>
      <c r="L241" s="63">
        <v>310649000</v>
      </c>
      <c r="M241" s="63" t="s">
        <v>2242</v>
      </c>
      <c r="N241" s="47">
        <v>9736909000</v>
      </c>
      <c r="O241" s="65"/>
      <c r="P241" s="65"/>
      <c r="Q241" s="53"/>
      <c r="R241" s="47">
        <v>-5937286000</v>
      </c>
      <c r="S241" s="65"/>
      <c r="T241" s="65"/>
      <c r="U241" s="53"/>
      <c r="V241" s="48">
        <v>3799623000</v>
      </c>
      <c r="W241" s="48"/>
      <c r="X241" s="47">
        <v>-2932633000</v>
      </c>
      <c r="Y241" s="65">
        <v>-1915699000</v>
      </c>
      <c r="Z241" s="65"/>
      <c r="AA241" s="65"/>
      <c r="AB241" s="65"/>
      <c r="AC241" s="65">
        <v>-219546000</v>
      </c>
      <c r="AD241" s="65"/>
      <c r="AE241" s="53">
        <v>-797388000</v>
      </c>
      <c r="AF241" s="48">
        <v>866990000</v>
      </c>
      <c r="AG241" s="48">
        <v>-84105000</v>
      </c>
      <c r="AH241" s="47">
        <v>-101640000</v>
      </c>
      <c r="AI241" s="65"/>
      <c r="AJ241" s="53"/>
      <c r="AK241" s="38"/>
      <c r="AL241" s="65"/>
      <c r="AM241" s="65"/>
      <c r="AN241" s="53">
        <v>17535000</v>
      </c>
      <c r="AO241" s="48">
        <v>782885000</v>
      </c>
      <c r="AP241" s="47">
        <v>-16258000</v>
      </c>
      <c r="AQ241" s="65"/>
      <c r="AR241" s="65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53"/>
      <c r="BD241" s="38">
        <v>766627000</v>
      </c>
      <c r="BE241" s="65">
        <v>-235560000</v>
      </c>
      <c r="BF241" s="65"/>
      <c r="BG241" s="65"/>
      <c r="BH241" s="65"/>
      <c r="BI241" s="65">
        <v>5907000</v>
      </c>
      <c r="BJ241" s="51">
        <v>536974000</v>
      </c>
      <c r="BK241" s="47">
        <v>-6746000</v>
      </c>
      <c r="BL241" s="65">
        <v>-6746000</v>
      </c>
      <c r="BM241" s="53"/>
      <c r="BN241" s="72">
        <v>530228000</v>
      </c>
      <c r="BO241" s="73">
        <v>3516000</v>
      </c>
      <c r="BP241" s="72">
        <v>533744000</v>
      </c>
      <c r="BQ241" s="65"/>
      <c r="BR241" s="65"/>
      <c r="BS241" s="51">
        <v>533744000</v>
      </c>
    </row>
    <row r="242" spans="1:71" x14ac:dyDescent="0.2">
      <c r="A242" s="63" t="s">
        <v>751</v>
      </c>
      <c r="B242" s="63" t="s">
        <v>752</v>
      </c>
      <c r="C242" s="63" t="str">
        <f>VLOOKUP(A242,'[2]S&amp;P 500 Wikipedia'!A:D,3,FALSE)</f>
        <v>Health Care</v>
      </c>
      <c r="D242" s="63">
        <v>378181</v>
      </c>
      <c r="E242" s="63" t="s">
        <v>16</v>
      </c>
      <c r="F242" s="63">
        <v>2017</v>
      </c>
      <c r="G242" s="63" t="s">
        <v>1292</v>
      </c>
      <c r="H242" s="64">
        <v>43100</v>
      </c>
      <c r="I242" s="64">
        <v>43151</v>
      </c>
      <c r="J242" s="64">
        <v>43151</v>
      </c>
      <c r="K242" s="63">
        <v>1052023000</v>
      </c>
      <c r="L242" s="63">
        <v>1052023000</v>
      </c>
      <c r="M242" s="63" t="s">
        <v>2243</v>
      </c>
      <c r="N242" s="47">
        <v>22871300000</v>
      </c>
      <c r="O242" s="65"/>
      <c r="P242" s="65"/>
      <c r="Q242" s="53"/>
      <c r="R242" s="47">
        <v>-6070200000</v>
      </c>
      <c r="S242" s="65"/>
      <c r="T242" s="65"/>
      <c r="U242" s="53"/>
      <c r="V242" s="48">
        <v>16801100000</v>
      </c>
      <c r="W242" s="48"/>
      <c r="X242" s="47">
        <v>-11869900000</v>
      </c>
      <c r="Y242" s="65">
        <v>-6588100000</v>
      </c>
      <c r="Z242" s="65"/>
      <c r="AA242" s="65"/>
      <c r="AB242" s="65">
        <v>-5281800000</v>
      </c>
      <c r="AC242" s="65"/>
      <c r="AD242" s="65"/>
      <c r="AE242" s="53"/>
      <c r="AF242" s="48">
        <v>4931200000</v>
      </c>
      <c r="AG242" s="48">
        <v>52400000</v>
      </c>
      <c r="AH242" s="47"/>
      <c r="AI242" s="65"/>
      <c r="AJ242" s="53"/>
      <c r="AK242" s="38"/>
      <c r="AL242" s="65"/>
      <c r="AM242" s="65"/>
      <c r="AN242" s="53">
        <v>52400000</v>
      </c>
      <c r="AO242" s="48">
        <v>4983600000</v>
      </c>
      <c r="AP242" s="47">
        <v>-2786200000</v>
      </c>
      <c r="AQ242" s="65"/>
      <c r="AR242" s="65"/>
      <c r="AS242" s="65"/>
      <c r="AT242" s="65"/>
      <c r="AU242" s="65"/>
      <c r="AV242" s="65"/>
      <c r="AW242" s="65"/>
      <c r="AX242" s="65"/>
      <c r="AY242" s="65"/>
      <c r="AZ242" s="65"/>
      <c r="BA242" s="65"/>
      <c r="BB242" s="65"/>
      <c r="BC242" s="53"/>
      <c r="BD242" s="38">
        <v>2197400000</v>
      </c>
      <c r="BE242" s="65">
        <v>-2401500000</v>
      </c>
      <c r="BF242" s="65"/>
      <c r="BG242" s="65"/>
      <c r="BH242" s="65"/>
      <c r="BI242" s="65"/>
      <c r="BJ242" s="51">
        <v>-204100000</v>
      </c>
      <c r="BK242" s="47"/>
      <c r="BL242" s="65"/>
      <c r="BM242" s="53"/>
      <c r="BN242" s="72">
        <v>-204100000</v>
      </c>
      <c r="BO242" s="73"/>
      <c r="BP242" s="72">
        <v>-204100000</v>
      </c>
      <c r="BQ242" s="65"/>
      <c r="BR242" s="65"/>
      <c r="BS242" s="51">
        <v>-204100000</v>
      </c>
    </row>
    <row r="243" spans="1:71" x14ac:dyDescent="0.2">
      <c r="A243" s="63" t="s">
        <v>760</v>
      </c>
      <c r="B243" s="63" t="s">
        <v>761</v>
      </c>
      <c r="C243" s="63" t="str">
        <f>VLOOKUP(A243,'[2]S&amp;P 500 Wikipedia'!A:D,3,FALSE)</f>
        <v>Industrials</v>
      </c>
      <c r="D243" s="63">
        <v>103644</v>
      </c>
      <c r="E243" s="63" t="s">
        <v>16</v>
      </c>
      <c r="F243" s="63">
        <v>2017</v>
      </c>
      <c r="G243" s="63" t="s">
        <v>1292</v>
      </c>
      <c r="H243" s="64">
        <v>43100</v>
      </c>
      <c r="I243" s="64">
        <v>43137</v>
      </c>
      <c r="J243" s="64">
        <v>43147</v>
      </c>
      <c r="K243" s="63">
        <v>287800000</v>
      </c>
      <c r="L243" s="63">
        <v>290600000</v>
      </c>
      <c r="M243" s="63" t="s">
        <v>2244</v>
      </c>
      <c r="N243" s="47">
        <v>51048000000</v>
      </c>
      <c r="O243" s="65">
        <v>51048000000</v>
      </c>
      <c r="P243" s="65"/>
      <c r="Q243" s="53"/>
      <c r="R243" s="47">
        <v>-45500000000</v>
      </c>
      <c r="S243" s="65">
        <v>-46155000000</v>
      </c>
      <c r="T243" s="65"/>
      <c r="U243" s="53">
        <v>655000000</v>
      </c>
      <c r="V243" s="48">
        <v>5548000000</v>
      </c>
      <c r="W243" s="48">
        <v>373000000</v>
      </c>
      <c r="X243" s="47"/>
      <c r="Y243" s="65"/>
      <c r="Z243" s="65"/>
      <c r="AA243" s="65"/>
      <c r="AB243" s="65"/>
      <c r="AC243" s="65"/>
      <c r="AD243" s="65"/>
      <c r="AE243" s="53"/>
      <c r="AF243" s="48">
        <v>5921000000</v>
      </c>
      <c r="AG243" s="48">
        <v>-652000000</v>
      </c>
      <c r="AH243" s="47">
        <v>-651000000</v>
      </c>
      <c r="AI243" s="65"/>
      <c r="AJ243" s="53"/>
      <c r="AK243" s="38"/>
      <c r="AL243" s="65"/>
      <c r="AM243" s="65"/>
      <c r="AN243" s="53">
        <v>-1000000</v>
      </c>
      <c r="AO243" s="48">
        <v>5269000000</v>
      </c>
      <c r="AP243" s="47">
        <v>0</v>
      </c>
      <c r="AQ243" s="65"/>
      <c r="AR243" s="65"/>
      <c r="AS243" s="65"/>
      <c r="AT243" s="65"/>
      <c r="AU243" s="65"/>
      <c r="AV243" s="65"/>
      <c r="AW243" s="65"/>
      <c r="AX243" s="65"/>
      <c r="AY243" s="65">
        <v>0</v>
      </c>
      <c r="AZ243" s="65"/>
      <c r="BA243" s="65"/>
      <c r="BB243" s="65"/>
      <c r="BC243" s="53"/>
      <c r="BD243" s="38">
        <v>5269000000</v>
      </c>
      <c r="BE243" s="65">
        <v>-3340000000</v>
      </c>
      <c r="BF243" s="65"/>
      <c r="BG243" s="65"/>
      <c r="BH243" s="65"/>
      <c r="BI243" s="65"/>
      <c r="BJ243" s="51">
        <v>1929000000</v>
      </c>
      <c r="BK243" s="47">
        <v>73000000</v>
      </c>
      <c r="BL243" s="65">
        <v>73000000</v>
      </c>
      <c r="BM243" s="53"/>
      <c r="BN243" s="72">
        <v>2002000000</v>
      </c>
      <c r="BO243" s="73"/>
      <c r="BP243" s="72">
        <v>2002000000</v>
      </c>
      <c r="BQ243" s="65"/>
      <c r="BR243" s="65"/>
      <c r="BS243" s="51">
        <v>2002000000</v>
      </c>
    </row>
    <row r="244" spans="1:71" x14ac:dyDescent="0.2">
      <c r="A244" s="63" t="s">
        <v>83</v>
      </c>
      <c r="B244" s="63" t="s">
        <v>84</v>
      </c>
      <c r="C244" s="63" t="str">
        <f>VLOOKUP(A244,'[2]S&amp;P 500 Wikipedia'!A:D,3,FALSE)</f>
        <v>Utilities</v>
      </c>
      <c r="D244" s="63">
        <v>119577</v>
      </c>
      <c r="E244" s="63" t="s">
        <v>16</v>
      </c>
      <c r="F244" s="63">
        <v>2017</v>
      </c>
      <c r="G244" s="63" t="s">
        <v>1292</v>
      </c>
      <c r="H244" s="64">
        <v>43100</v>
      </c>
      <c r="I244" s="64">
        <v>43154</v>
      </c>
      <c r="J244" s="64">
        <v>43154</v>
      </c>
      <c r="K244" s="63">
        <v>229700000</v>
      </c>
      <c r="L244" s="63">
        <v>229700000</v>
      </c>
      <c r="M244" s="63" t="s">
        <v>2245</v>
      </c>
      <c r="N244" s="47">
        <v>3382200000</v>
      </c>
      <c r="O244" s="65"/>
      <c r="P244" s="65"/>
      <c r="Q244" s="53"/>
      <c r="R244" s="35">
        <v>0</v>
      </c>
      <c r="S244" s="65"/>
      <c r="T244" s="65"/>
      <c r="U244" s="53"/>
      <c r="V244" s="48">
        <v>3382200000</v>
      </c>
      <c r="W244" s="48"/>
      <c r="X244" s="47">
        <v>-2728800000</v>
      </c>
      <c r="Y244" s="65">
        <v>-1510400000</v>
      </c>
      <c r="Z244" s="65"/>
      <c r="AA244" s="65"/>
      <c r="AB244" s="65"/>
      <c r="AC244" s="65">
        <v>-461800000</v>
      </c>
      <c r="AD244" s="65"/>
      <c r="AE244" s="53">
        <v>-756600000</v>
      </c>
      <c r="AF244" s="48">
        <v>653400000</v>
      </c>
      <c r="AG244" s="48">
        <v>-215100000</v>
      </c>
      <c r="AH244" s="47">
        <v>-215100000</v>
      </c>
      <c r="AI244" s="65">
        <v>-215600000</v>
      </c>
      <c r="AJ244" s="53">
        <v>500000</v>
      </c>
      <c r="AK244" s="38"/>
      <c r="AL244" s="65"/>
      <c r="AM244" s="65"/>
      <c r="AN244" s="53"/>
      <c r="AO244" s="48">
        <v>438300000</v>
      </c>
      <c r="AP244" s="47">
        <v>94500000</v>
      </c>
      <c r="AQ244" s="65"/>
      <c r="AR244" s="65"/>
      <c r="AS244" s="65"/>
      <c r="AT244" s="65"/>
      <c r="AU244" s="65"/>
      <c r="AV244" s="65"/>
      <c r="AW244" s="65"/>
      <c r="AX244" s="65"/>
      <c r="AY244" s="65"/>
      <c r="AZ244" s="65"/>
      <c r="BA244" s="65"/>
      <c r="BB244" s="65"/>
      <c r="BC244" s="53"/>
      <c r="BD244" s="38">
        <v>532800000</v>
      </c>
      <c r="BE244" s="65">
        <v>-66700000</v>
      </c>
      <c r="BF244" s="65"/>
      <c r="BG244" s="65"/>
      <c r="BH244" s="65"/>
      <c r="BI244" s="65"/>
      <c r="BJ244" s="51">
        <v>466100000</v>
      </c>
      <c r="BK244" s="47">
        <v>1400000</v>
      </c>
      <c r="BL244" s="65"/>
      <c r="BM244" s="53"/>
      <c r="BN244" s="72">
        <v>467500000</v>
      </c>
      <c r="BO244" s="73"/>
      <c r="BP244" s="72">
        <v>467500000</v>
      </c>
      <c r="BQ244" s="65">
        <v>-10200000</v>
      </c>
      <c r="BR244" s="65"/>
      <c r="BS244" s="51">
        <v>457300000</v>
      </c>
    </row>
    <row r="245" spans="1:71" x14ac:dyDescent="0.2">
      <c r="A245" s="63" t="s">
        <v>763</v>
      </c>
      <c r="B245" s="63" t="s">
        <v>764</v>
      </c>
      <c r="C245" s="63" t="str">
        <f>VLOOKUP(A245,'[2]S&amp;P 500 Wikipedia'!A:D,3,FALSE)</f>
        <v>Consumer Discretionary</v>
      </c>
      <c r="D245" s="63">
        <v>186050</v>
      </c>
      <c r="E245" s="63" t="s">
        <v>16</v>
      </c>
      <c r="F245" s="63">
        <v>2017</v>
      </c>
      <c r="G245" s="63" t="s">
        <v>1292</v>
      </c>
      <c r="H245" s="64">
        <v>43159</v>
      </c>
      <c r="I245" s="64">
        <v>43192</v>
      </c>
      <c r="J245" s="64">
        <v>43192</v>
      </c>
      <c r="K245" s="63">
        <v>839000000</v>
      </c>
      <c r="L245" s="63">
        <v>840000000</v>
      </c>
      <c r="M245" s="63" t="s">
        <v>2246</v>
      </c>
      <c r="N245" s="47">
        <v>68619000000</v>
      </c>
      <c r="O245" s="65"/>
      <c r="P245" s="65"/>
      <c r="Q245" s="53"/>
      <c r="R245" s="47">
        <v>-45210000000</v>
      </c>
      <c r="S245" s="65"/>
      <c r="T245" s="65"/>
      <c r="U245" s="53"/>
      <c r="V245" s="48">
        <v>23409000000</v>
      </c>
      <c r="W245" s="48"/>
      <c r="X245" s="47">
        <v>-16823000000</v>
      </c>
      <c r="Y245" s="65">
        <v>-15376000000</v>
      </c>
      <c r="Z245" s="65"/>
      <c r="AA245" s="65"/>
      <c r="AB245" s="65"/>
      <c r="AC245" s="65">
        <v>-1447000000</v>
      </c>
      <c r="AD245" s="65"/>
      <c r="AE245" s="53"/>
      <c r="AF245" s="48">
        <v>6586000000</v>
      </c>
      <c r="AG245" s="48">
        <v>-633000000</v>
      </c>
      <c r="AH245" s="47">
        <v>-633000000</v>
      </c>
      <c r="AI245" s="65"/>
      <c r="AJ245" s="53"/>
      <c r="AK245" s="38"/>
      <c r="AL245" s="65"/>
      <c r="AM245" s="65"/>
      <c r="AN245" s="53"/>
      <c r="AO245" s="48">
        <v>5953000000</v>
      </c>
      <c r="AP245" s="47">
        <v>-464000000</v>
      </c>
      <c r="AQ245" s="65"/>
      <c r="AR245" s="65"/>
      <c r="AS245" s="65"/>
      <c r="AT245" s="65"/>
      <c r="AU245" s="65"/>
      <c r="AV245" s="65"/>
      <c r="AW245" s="65"/>
      <c r="AX245" s="65"/>
      <c r="AY245" s="65"/>
      <c r="AZ245" s="65"/>
      <c r="BA245" s="65"/>
      <c r="BB245" s="65"/>
      <c r="BC245" s="53"/>
      <c r="BD245" s="38">
        <v>5489000000</v>
      </c>
      <c r="BE245" s="65">
        <v>-2042000000</v>
      </c>
      <c r="BF245" s="65"/>
      <c r="BG245" s="65"/>
      <c r="BH245" s="65"/>
      <c r="BI245" s="65"/>
      <c r="BJ245" s="51">
        <v>3447000000</v>
      </c>
      <c r="BK245" s="47"/>
      <c r="BL245" s="65"/>
      <c r="BM245" s="53"/>
      <c r="BN245" s="72">
        <v>3447000000</v>
      </c>
      <c r="BO245" s="73"/>
      <c r="BP245" s="72">
        <v>3447000000</v>
      </c>
      <c r="BQ245" s="65"/>
      <c r="BR245" s="65"/>
      <c r="BS245" s="51">
        <v>3447000000</v>
      </c>
    </row>
    <row r="246" spans="1:71" x14ac:dyDescent="0.2">
      <c r="A246" s="63" t="s">
        <v>742</v>
      </c>
      <c r="B246" s="63" t="s">
        <v>743</v>
      </c>
      <c r="C246" s="63" t="str">
        <f>VLOOKUP(A246,'[2]S&amp;P 500 Wikipedia'!A:D,3,FALSE)</f>
        <v>Information Technology</v>
      </c>
      <c r="D246" s="63">
        <v>101897</v>
      </c>
      <c r="E246" s="63" t="s">
        <v>16</v>
      </c>
      <c r="F246" s="63">
        <v>2018</v>
      </c>
      <c r="G246" s="63" t="s">
        <v>1292</v>
      </c>
      <c r="H246" s="64">
        <v>43281</v>
      </c>
      <c r="I246" s="64">
        <v>43326</v>
      </c>
      <c r="J246" s="64">
        <v>43326</v>
      </c>
      <c r="K246" s="63">
        <v>161643000</v>
      </c>
      <c r="L246" s="63">
        <v>180782000</v>
      </c>
      <c r="M246" s="63" t="s">
        <v>2247</v>
      </c>
      <c r="N246" s="47">
        <v>11076998000</v>
      </c>
      <c r="O246" s="65"/>
      <c r="P246" s="65"/>
      <c r="Q246" s="53"/>
      <c r="R246" s="47">
        <v>-5911966000</v>
      </c>
      <c r="S246" s="65"/>
      <c r="T246" s="65"/>
      <c r="U246" s="53"/>
      <c r="V246" s="48">
        <v>5165032000</v>
      </c>
      <c r="W246" s="48"/>
      <c r="X246" s="47">
        <v>-1951733000</v>
      </c>
      <c r="Y246" s="65">
        <v>-762219000</v>
      </c>
      <c r="Z246" s="65"/>
      <c r="AA246" s="65"/>
      <c r="AB246" s="65">
        <v>-1189514000</v>
      </c>
      <c r="AC246" s="65"/>
      <c r="AD246" s="65"/>
      <c r="AE246" s="53"/>
      <c r="AF246" s="48">
        <v>3213299000</v>
      </c>
      <c r="AG246" s="48">
        <v>-61510000</v>
      </c>
      <c r="AH246" s="47"/>
      <c r="AI246" s="65"/>
      <c r="AJ246" s="53"/>
      <c r="AK246" s="38"/>
      <c r="AL246" s="65"/>
      <c r="AM246" s="65"/>
      <c r="AN246" s="53">
        <v>-61510000</v>
      </c>
      <c r="AO246" s="48">
        <v>3151789000</v>
      </c>
      <c r="AP246" s="47"/>
      <c r="AQ246" s="65"/>
      <c r="AR246" s="65"/>
      <c r="AS246" s="65"/>
      <c r="AT246" s="65"/>
      <c r="AU246" s="65"/>
      <c r="AV246" s="65"/>
      <c r="AW246" s="65"/>
      <c r="AX246" s="65"/>
      <c r="AY246" s="65"/>
      <c r="AZ246" s="65"/>
      <c r="BA246" s="65"/>
      <c r="BB246" s="65"/>
      <c r="BC246" s="53"/>
      <c r="BD246" s="38">
        <v>3151789000</v>
      </c>
      <c r="BE246" s="65">
        <v>-771108000</v>
      </c>
      <c r="BF246" s="65"/>
      <c r="BG246" s="65"/>
      <c r="BH246" s="65"/>
      <c r="BI246" s="65"/>
      <c r="BJ246" s="51">
        <v>2380681000</v>
      </c>
      <c r="BK246" s="47"/>
      <c r="BL246" s="65"/>
      <c r="BM246" s="53"/>
      <c r="BN246" s="72">
        <v>2380681000</v>
      </c>
      <c r="BO246" s="73"/>
      <c r="BP246" s="72">
        <v>2380681000</v>
      </c>
      <c r="BQ246" s="65"/>
      <c r="BR246" s="65"/>
      <c r="BS246" s="51">
        <v>2380681000</v>
      </c>
    </row>
    <row r="247" spans="1:71" x14ac:dyDescent="0.2">
      <c r="A247" s="63" t="s">
        <v>1078</v>
      </c>
      <c r="B247" s="63" t="s">
        <v>1079</v>
      </c>
      <c r="C247" s="63" t="str">
        <f>VLOOKUP(A247,'[2]S&amp;P 500 Wikipedia'!A:D,3,FALSE)</f>
        <v>Industrials</v>
      </c>
      <c r="D247" s="63">
        <v>205563</v>
      </c>
      <c r="E247" s="63" t="s">
        <v>16</v>
      </c>
      <c r="F247" s="63">
        <v>2017</v>
      </c>
      <c r="G247" s="63" t="s">
        <v>1292</v>
      </c>
      <c r="H247" s="64">
        <v>43100</v>
      </c>
      <c r="I247" s="64">
        <v>43138</v>
      </c>
      <c r="J247" s="64">
        <v>43138</v>
      </c>
      <c r="K247" s="63">
        <v>601000000</v>
      </c>
      <c r="L247" s="63">
        <v>603000000</v>
      </c>
      <c r="M247" s="63" t="s">
        <v>2248</v>
      </c>
      <c r="N247" s="47">
        <v>21171000000</v>
      </c>
      <c r="O247" s="65"/>
      <c r="P247" s="65"/>
      <c r="Q247" s="53"/>
      <c r="R247" s="47">
        <v>-13750000000</v>
      </c>
      <c r="S247" s="65"/>
      <c r="T247" s="65"/>
      <c r="U247" s="53"/>
      <c r="V247" s="48">
        <v>7421000000</v>
      </c>
      <c r="W247" s="48"/>
      <c r="X247" s="47">
        <v>-3906000000</v>
      </c>
      <c r="Y247" s="65"/>
      <c r="Z247" s="65"/>
      <c r="AA247" s="65"/>
      <c r="AB247" s="65"/>
      <c r="AC247" s="65">
        <v>-1218000000</v>
      </c>
      <c r="AD247" s="65"/>
      <c r="AE247" s="53">
        <v>-2688000000</v>
      </c>
      <c r="AF247" s="48">
        <v>3515000000</v>
      </c>
      <c r="AG247" s="48">
        <v>-264000000</v>
      </c>
      <c r="AH247" s="47">
        <v>-79000000</v>
      </c>
      <c r="AI247" s="65"/>
      <c r="AJ247" s="53"/>
      <c r="AK247" s="38"/>
      <c r="AL247" s="65"/>
      <c r="AM247" s="65"/>
      <c r="AN247" s="53">
        <v>-185000000</v>
      </c>
      <c r="AO247" s="48">
        <v>3251000000</v>
      </c>
      <c r="AP247" s="47">
        <v>0</v>
      </c>
      <c r="AQ247" s="65"/>
      <c r="AR247" s="65"/>
      <c r="AS247" s="65"/>
      <c r="AT247" s="65"/>
      <c r="AU247" s="65"/>
      <c r="AV247" s="65"/>
      <c r="AW247" s="65"/>
      <c r="AX247" s="65"/>
      <c r="AY247" s="65"/>
      <c r="AZ247" s="65"/>
      <c r="BA247" s="65"/>
      <c r="BB247" s="65"/>
      <c r="BC247" s="53"/>
      <c r="BD247" s="38">
        <v>3251000000</v>
      </c>
      <c r="BE247" s="65">
        <v>237000000</v>
      </c>
      <c r="BF247" s="65"/>
      <c r="BG247" s="65"/>
      <c r="BH247" s="65"/>
      <c r="BI247" s="65"/>
      <c r="BJ247" s="51">
        <v>3488000000</v>
      </c>
      <c r="BK247" s="47"/>
      <c r="BL247" s="65"/>
      <c r="BM247" s="53"/>
      <c r="BN247" s="72">
        <v>3488000000</v>
      </c>
      <c r="BO247" s="73"/>
      <c r="BP247" s="72">
        <v>3488000000</v>
      </c>
      <c r="BQ247" s="65"/>
      <c r="BR247" s="65"/>
      <c r="BS247" s="51">
        <v>3488000000</v>
      </c>
    </row>
    <row r="248" spans="1:71" x14ac:dyDescent="0.2">
      <c r="A248" s="63" t="s">
        <v>766</v>
      </c>
      <c r="B248" s="63" t="s">
        <v>767</v>
      </c>
      <c r="C248" s="63" t="str">
        <f>VLOOKUP(A248,'[2]S&amp;P 500 Wikipedia'!A:D,3,FALSE)</f>
        <v>Materials</v>
      </c>
      <c r="D248" s="63">
        <v>378183</v>
      </c>
      <c r="E248" s="63" t="s">
        <v>16</v>
      </c>
      <c r="F248" s="63">
        <v>2017</v>
      </c>
      <c r="G248" s="63" t="s">
        <v>1292</v>
      </c>
      <c r="H248" s="64">
        <v>43100</v>
      </c>
      <c r="I248" s="64">
        <v>43153</v>
      </c>
      <c r="J248" s="64">
        <v>43517</v>
      </c>
      <c r="K248" s="63">
        <v>394000000</v>
      </c>
      <c r="L248" s="63">
        <v>395000000</v>
      </c>
      <c r="M248" s="63" t="s">
        <v>1769</v>
      </c>
      <c r="N248" s="47">
        <v>34484000000</v>
      </c>
      <c r="O248" s="65"/>
      <c r="P248" s="65"/>
      <c r="Q248" s="53"/>
      <c r="R248" s="47">
        <v>-28059000000</v>
      </c>
      <c r="S248" s="65"/>
      <c r="T248" s="65"/>
      <c r="U248" s="53"/>
      <c r="V248" s="48">
        <v>6425000000</v>
      </c>
      <c r="W248" s="48"/>
      <c r="X248" s="47">
        <v>-965000000</v>
      </c>
      <c r="Y248" s="65">
        <v>-859000000</v>
      </c>
      <c r="Z248" s="65"/>
      <c r="AA248" s="65"/>
      <c r="AB248" s="65">
        <v>-106000000</v>
      </c>
      <c r="AC248" s="65"/>
      <c r="AD248" s="65"/>
      <c r="AE248" s="53"/>
      <c r="AF248" s="48">
        <v>5460000000</v>
      </c>
      <c r="AG248" s="48">
        <v>33000000</v>
      </c>
      <c r="AH248" s="47">
        <v>-467000000</v>
      </c>
      <c r="AI248" s="65"/>
      <c r="AJ248" s="53"/>
      <c r="AK248" s="38"/>
      <c r="AL248" s="65"/>
      <c r="AM248" s="65">
        <v>321000000</v>
      </c>
      <c r="AN248" s="53">
        <v>179000000</v>
      </c>
      <c r="AO248" s="48">
        <v>5493000000</v>
      </c>
      <c r="AP248" s="47"/>
      <c r="AQ248" s="65"/>
      <c r="AR248" s="65"/>
      <c r="AS248" s="65"/>
      <c r="AT248" s="65"/>
      <c r="AU248" s="65"/>
      <c r="AV248" s="65"/>
      <c r="AW248" s="65"/>
      <c r="AX248" s="65"/>
      <c r="AY248" s="65"/>
      <c r="AZ248" s="65"/>
      <c r="BA248" s="65"/>
      <c r="BB248" s="65"/>
      <c r="BC248" s="53"/>
      <c r="BD248" s="38">
        <v>5493000000</v>
      </c>
      <c r="BE248" s="65">
        <v>-598000000</v>
      </c>
      <c r="BF248" s="65"/>
      <c r="BG248" s="65"/>
      <c r="BH248" s="65"/>
      <c r="BI248" s="65"/>
      <c r="BJ248" s="51">
        <v>4895000000</v>
      </c>
      <c r="BK248" s="47">
        <v>-18000000</v>
      </c>
      <c r="BL248" s="65">
        <v>-18000000</v>
      </c>
      <c r="BM248" s="53"/>
      <c r="BN248" s="72">
        <v>4877000000</v>
      </c>
      <c r="BO248" s="73">
        <v>2000000</v>
      </c>
      <c r="BP248" s="72">
        <v>4879000000</v>
      </c>
      <c r="BQ248" s="65">
        <v>0</v>
      </c>
      <c r="BR248" s="65"/>
      <c r="BS248" s="51">
        <v>4879000000</v>
      </c>
    </row>
    <row r="249" spans="1:71" x14ac:dyDescent="0.2">
      <c r="A249" s="63" t="s">
        <v>754</v>
      </c>
      <c r="B249" s="63" t="s">
        <v>755</v>
      </c>
      <c r="C249" s="63" t="str">
        <f>VLOOKUP(A249,'[2]S&amp;P 500 Wikipedia'!A:D,3,FALSE)</f>
        <v>Communication Services</v>
      </c>
      <c r="D249" s="63">
        <v>682157</v>
      </c>
      <c r="E249" s="63" t="s">
        <v>16</v>
      </c>
      <c r="F249" s="63">
        <v>2017</v>
      </c>
      <c r="G249" s="63" t="s">
        <v>1292</v>
      </c>
      <c r="H249" s="64">
        <v>43100</v>
      </c>
      <c r="I249" s="64">
        <v>43158</v>
      </c>
      <c r="J249" s="64">
        <v>43158</v>
      </c>
      <c r="K249" s="63">
        <v>204923740</v>
      </c>
      <c r="L249" s="63">
        <v>204923740</v>
      </c>
      <c r="M249" s="63" t="s">
        <v>2249</v>
      </c>
      <c r="N249" s="47">
        <v>10337448000</v>
      </c>
      <c r="O249" s="65"/>
      <c r="P249" s="65"/>
      <c r="Q249" s="53"/>
      <c r="R249" s="47">
        <v>-7748791000</v>
      </c>
      <c r="S249" s="65"/>
      <c r="T249" s="65"/>
      <c r="U249" s="53"/>
      <c r="V249" s="48">
        <v>2588657000</v>
      </c>
      <c r="W249" s="48"/>
      <c r="X249" s="47">
        <v>-2498229000</v>
      </c>
      <c r="Y249" s="65">
        <v>-1907723000</v>
      </c>
      <c r="Z249" s="65"/>
      <c r="AA249" s="65"/>
      <c r="AB249" s="65"/>
      <c r="AC249" s="65">
        <v>-455534000</v>
      </c>
      <c r="AD249" s="65"/>
      <c r="AE249" s="53">
        <v>-134972000</v>
      </c>
      <c r="AF249" s="48">
        <v>90428000</v>
      </c>
      <c r="AG249" s="48">
        <v>-99729000</v>
      </c>
      <c r="AH249" s="47">
        <v>-101005000</v>
      </c>
      <c r="AI249" s="65"/>
      <c r="AJ249" s="53"/>
      <c r="AK249" s="38"/>
      <c r="AL249" s="65"/>
      <c r="AM249" s="65">
        <v>1161000</v>
      </c>
      <c r="AN249" s="53">
        <v>115000</v>
      </c>
      <c r="AO249" s="48">
        <v>-9301000</v>
      </c>
      <c r="AP249" s="47">
        <v>-79000</v>
      </c>
      <c r="AQ249" s="65"/>
      <c r="AR249" s="65"/>
      <c r="AS249" s="65"/>
      <c r="AT249" s="65"/>
      <c r="AU249" s="65"/>
      <c r="AV249" s="65"/>
      <c r="AW249" s="65"/>
      <c r="AX249" s="65"/>
      <c r="AY249" s="65"/>
      <c r="AZ249" s="65"/>
      <c r="BA249" s="65"/>
      <c r="BB249" s="65"/>
      <c r="BC249" s="53"/>
      <c r="BD249" s="38">
        <v>-9380000</v>
      </c>
      <c r="BE249" s="65">
        <v>17154000</v>
      </c>
      <c r="BF249" s="65"/>
      <c r="BG249" s="65"/>
      <c r="BH249" s="65"/>
      <c r="BI249" s="65"/>
      <c r="BJ249" s="51">
        <v>7774000</v>
      </c>
      <c r="BK249" s="47"/>
      <c r="BL249" s="65"/>
      <c r="BM249" s="53"/>
      <c r="BN249" s="72">
        <v>7774000</v>
      </c>
      <c r="BO249" s="73">
        <v>-13789000</v>
      </c>
      <c r="BP249" s="72">
        <v>-6015000</v>
      </c>
      <c r="BQ249" s="65">
        <v>-91631000</v>
      </c>
      <c r="BR249" s="65"/>
      <c r="BS249" s="51">
        <v>-97646000</v>
      </c>
    </row>
    <row r="250" spans="1:71" x14ac:dyDescent="0.2">
      <c r="A250" s="63" t="s">
        <v>787</v>
      </c>
      <c r="B250" s="63" t="s">
        <v>788</v>
      </c>
      <c r="C250" s="63" t="str">
        <f>VLOOKUP(A250,'[2]S&amp;P 500 Wikipedia'!A:D,3,FALSE)</f>
        <v>Information Technology</v>
      </c>
      <c r="D250" s="63">
        <v>331628</v>
      </c>
      <c r="E250" s="63" t="s">
        <v>16</v>
      </c>
      <c r="F250" s="63">
        <v>2017</v>
      </c>
      <c r="G250" s="63" t="s">
        <v>1292</v>
      </c>
      <c r="H250" s="64">
        <v>43100</v>
      </c>
      <c r="I250" s="64">
        <v>43145</v>
      </c>
      <c r="J250" s="64">
        <v>43145</v>
      </c>
      <c r="K250" s="63">
        <v>1067000000</v>
      </c>
      <c r="L250" s="63">
        <v>1072000000</v>
      </c>
      <c r="M250" s="63" t="s">
        <v>2250</v>
      </c>
      <c r="N250" s="47">
        <v>12497000000</v>
      </c>
      <c r="O250" s="65"/>
      <c r="P250" s="65"/>
      <c r="Q250" s="53"/>
      <c r="R250" s="35">
        <v>0</v>
      </c>
      <c r="S250" s="65"/>
      <c r="T250" s="65"/>
      <c r="U250" s="53"/>
      <c r="V250" s="48">
        <v>12497000000</v>
      </c>
      <c r="W250" s="48"/>
      <c r="X250" s="47">
        <v>-5860000000</v>
      </c>
      <c r="Y250" s="65">
        <v>-5424000000</v>
      </c>
      <c r="Z250" s="65"/>
      <c r="AA250" s="65"/>
      <c r="AB250" s="65"/>
      <c r="AC250" s="65">
        <v>-436000000</v>
      </c>
      <c r="AD250" s="65"/>
      <c r="AE250" s="53"/>
      <c r="AF250" s="48">
        <v>6637000000</v>
      </c>
      <c r="AG250" s="48">
        <v>-100000000</v>
      </c>
      <c r="AH250" s="47">
        <v>-154000000</v>
      </c>
      <c r="AI250" s="65"/>
      <c r="AJ250" s="53"/>
      <c r="AK250" s="38">
        <v>56000000</v>
      </c>
      <c r="AL250" s="65"/>
      <c r="AM250" s="65"/>
      <c r="AN250" s="53">
        <v>-2000000</v>
      </c>
      <c r="AO250" s="48">
        <v>6537000000</v>
      </c>
      <c r="AP250" s="47">
        <v>-15000000</v>
      </c>
      <c r="AQ250" s="65"/>
      <c r="AR250" s="65"/>
      <c r="AS250" s="65"/>
      <c r="AT250" s="65"/>
      <c r="AU250" s="65"/>
      <c r="AV250" s="65"/>
      <c r="AW250" s="65"/>
      <c r="AX250" s="65"/>
      <c r="AY250" s="65"/>
      <c r="AZ250" s="65"/>
      <c r="BA250" s="65"/>
      <c r="BB250" s="65"/>
      <c r="BC250" s="53"/>
      <c r="BD250" s="38">
        <v>6522000000</v>
      </c>
      <c r="BE250" s="65">
        <v>-2607000000</v>
      </c>
      <c r="BF250" s="65"/>
      <c r="BG250" s="65"/>
      <c r="BH250" s="65"/>
      <c r="BI250" s="65"/>
      <c r="BJ250" s="51">
        <v>3915000000</v>
      </c>
      <c r="BK250" s="47"/>
      <c r="BL250" s="65"/>
      <c r="BM250" s="53"/>
      <c r="BN250" s="72">
        <v>3915000000</v>
      </c>
      <c r="BO250" s="73"/>
      <c r="BP250" s="72">
        <v>3915000000</v>
      </c>
      <c r="BQ250" s="65"/>
      <c r="BR250" s="65"/>
      <c r="BS250" s="51">
        <v>3915000000</v>
      </c>
    </row>
    <row r="251" spans="1:71" x14ac:dyDescent="0.2">
      <c r="A251" s="63" t="s">
        <v>823</v>
      </c>
      <c r="B251" s="63" t="s">
        <v>824</v>
      </c>
      <c r="C251" s="63" t="str">
        <f>VLOOKUP(A251,'[2]S&amp;P 500 Wikipedia'!A:D,3,FALSE)</f>
        <v>Real Estate</v>
      </c>
      <c r="D251" s="63">
        <v>744578</v>
      </c>
      <c r="E251" s="63" t="s">
        <v>16</v>
      </c>
      <c r="F251" s="63">
        <v>2010</v>
      </c>
      <c r="G251" s="63" t="s">
        <v>1292</v>
      </c>
      <c r="H251" s="64">
        <v>40543</v>
      </c>
      <c r="I251" s="64">
        <v>40578</v>
      </c>
      <c r="J251" s="64">
        <v>41327</v>
      </c>
      <c r="K251" s="63">
        <v>31856000</v>
      </c>
      <c r="L251" s="63">
        <v>31977000</v>
      </c>
      <c r="M251" s="63" t="s">
        <v>1297</v>
      </c>
      <c r="N251" s="47">
        <v>380138000</v>
      </c>
      <c r="O251" s="65"/>
      <c r="P251" s="65"/>
      <c r="Q251" s="53"/>
      <c r="R251" s="47">
        <v>-145402000</v>
      </c>
      <c r="S251" s="65"/>
      <c r="T251" s="65"/>
      <c r="U251" s="53"/>
      <c r="V251" s="48">
        <v>234736000</v>
      </c>
      <c r="W251" s="48"/>
      <c r="X251" s="47">
        <v>-146959000</v>
      </c>
      <c r="Y251" s="65">
        <v>-12354000</v>
      </c>
      <c r="Z251" s="65"/>
      <c r="AA251" s="65"/>
      <c r="AB251" s="65"/>
      <c r="AC251" s="65">
        <v>-98384000</v>
      </c>
      <c r="AD251" s="65"/>
      <c r="AE251" s="53">
        <v>-36221000</v>
      </c>
      <c r="AF251" s="48">
        <v>87777000</v>
      </c>
      <c r="AG251" s="48">
        <v>-54878000</v>
      </c>
      <c r="AH251" s="47">
        <v>-54632000</v>
      </c>
      <c r="AI251" s="65"/>
      <c r="AJ251" s="53"/>
      <c r="AK251" s="38"/>
      <c r="AL251" s="65"/>
      <c r="AM251" s="65">
        <v>-1149000</v>
      </c>
      <c r="AN251" s="53">
        <v>903000</v>
      </c>
      <c r="AO251" s="48">
        <v>32899000</v>
      </c>
      <c r="AP251" s="47">
        <v>-4073000</v>
      </c>
      <c r="AQ251" s="65"/>
      <c r="AR251" s="65"/>
      <c r="AS251" s="65"/>
      <c r="AT251" s="65"/>
      <c r="AU251" s="65"/>
      <c r="AV251" s="65"/>
      <c r="AW251" s="65"/>
      <c r="AX251" s="65"/>
      <c r="AY251" s="65"/>
      <c r="AZ251" s="65"/>
      <c r="BA251" s="65"/>
      <c r="BB251" s="65"/>
      <c r="BC251" s="53"/>
      <c r="BD251" s="38">
        <v>28826000</v>
      </c>
      <c r="BE251" s="65"/>
      <c r="BF251" s="65"/>
      <c r="BG251" s="65"/>
      <c r="BH251" s="65"/>
      <c r="BI251" s="65"/>
      <c r="BJ251" s="51">
        <v>28826000</v>
      </c>
      <c r="BK251" s="47">
        <v>2049000</v>
      </c>
      <c r="BL251" s="65">
        <v>2049000</v>
      </c>
      <c r="BM251" s="53"/>
      <c r="BN251" s="72">
        <v>30875000</v>
      </c>
      <c r="BO251" s="73">
        <v>-1114000</v>
      </c>
      <c r="BP251" s="72">
        <v>29761000</v>
      </c>
      <c r="BQ251" s="65">
        <v>-11698000</v>
      </c>
      <c r="BR251" s="65"/>
      <c r="BS251" s="51">
        <v>18063000</v>
      </c>
    </row>
    <row r="252" spans="1:71" x14ac:dyDescent="0.2">
      <c r="A252" s="63" t="s">
        <v>778</v>
      </c>
      <c r="B252" s="63" t="s">
        <v>779</v>
      </c>
      <c r="C252" s="63" t="str">
        <f>VLOOKUP(A252,'[2]S&amp;P 500 Wikipedia'!A:D,3,FALSE)</f>
        <v>Consumer Discretionary</v>
      </c>
      <c r="D252" s="63">
        <v>98192</v>
      </c>
      <c r="E252" s="63" t="s">
        <v>16</v>
      </c>
      <c r="F252" s="63">
        <v>2017</v>
      </c>
      <c r="G252" s="63" t="s">
        <v>1292</v>
      </c>
      <c r="H252" s="64">
        <v>43100</v>
      </c>
      <c r="I252" s="64">
        <v>43146</v>
      </c>
      <c r="J252" s="64">
        <v>43146</v>
      </c>
      <c r="K252" s="63">
        <v>375200000</v>
      </c>
      <c r="L252" s="63">
        <v>379900000</v>
      </c>
      <c r="M252" s="63" t="s">
        <v>2251</v>
      </c>
      <c r="N252" s="47">
        <v>22894000000</v>
      </c>
      <c r="O252" s="65"/>
      <c r="P252" s="65"/>
      <c r="Q252" s="53"/>
      <c r="R252" s="47">
        <v>-19192000000</v>
      </c>
      <c r="S252" s="65"/>
      <c r="T252" s="65"/>
      <c r="U252" s="53"/>
      <c r="V252" s="48">
        <v>3702000000</v>
      </c>
      <c r="W252" s="48"/>
      <c r="X252" s="47">
        <v>-1184000000</v>
      </c>
      <c r="Y252" s="65">
        <v>-894000000</v>
      </c>
      <c r="Z252" s="65"/>
      <c r="AA252" s="65"/>
      <c r="AB252" s="65"/>
      <c r="AC252" s="65">
        <v>-290000000</v>
      </c>
      <c r="AD252" s="65"/>
      <c r="AE252" s="53"/>
      <c r="AF252" s="48">
        <v>2518000000</v>
      </c>
      <c r="AG252" s="48">
        <v>477000000</v>
      </c>
      <c r="AH252" s="47">
        <v>-250000000</v>
      </c>
      <c r="AI252" s="65"/>
      <c r="AJ252" s="53"/>
      <c r="AK252" s="38"/>
      <c r="AL252" s="65"/>
      <c r="AM252" s="65">
        <v>39000000</v>
      </c>
      <c r="AN252" s="53">
        <v>688000000</v>
      </c>
      <c r="AO252" s="48">
        <v>2995000000</v>
      </c>
      <c r="AP252" s="47">
        <v>-159000000</v>
      </c>
      <c r="AQ252" s="65"/>
      <c r="AR252" s="65"/>
      <c r="AS252" s="65"/>
      <c r="AT252" s="65"/>
      <c r="AU252" s="65"/>
      <c r="AV252" s="65"/>
      <c r="AW252" s="65"/>
      <c r="AX252" s="65"/>
      <c r="AY252" s="65"/>
      <c r="AZ252" s="65"/>
      <c r="BA252" s="65"/>
      <c r="BB252" s="65"/>
      <c r="BC252" s="53"/>
      <c r="BD252" s="38">
        <v>2836000000</v>
      </c>
      <c r="BE252" s="65">
        <v>-1464000000</v>
      </c>
      <c r="BF252" s="65"/>
      <c r="BG252" s="65"/>
      <c r="BH252" s="65"/>
      <c r="BI252" s="65"/>
      <c r="BJ252" s="51">
        <v>1372000000</v>
      </c>
      <c r="BK252" s="47"/>
      <c r="BL252" s="65"/>
      <c r="BM252" s="53"/>
      <c r="BN252" s="72">
        <v>1372000000</v>
      </c>
      <c r="BO252" s="73"/>
      <c r="BP252" s="72">
        <v>1372000000</v>
      </c>
      <c r="BQ252" s="65"/>
      <c r="BR252" s="65"/>
      <c r="BS252" s="51">
        <v>1372000000</v>
      </c>
    </row>
    <row r="253" spans="1:71" x14ac:dyDescent="0.2">
      <c r="A253" s="63" t="s">
        <v>784</v>
      </c>
      <c r="B253" s="63" t="s">
        <v>785</v>
      </c>
      <c r="C253" s="63" t="str">
        <f>VLOOKUP(A253,'[2]S&amp;P 500 Wikipedia'!A:D,3,FALSE)</f>
        <v>Industrials</v>
      </c>
      <c r="D253" s="63">
        <v>255010</v>
      </c>
      <c r="E253" s="63" t="s">
        <v>16</v>
      </c>
      <c r="F253" s="63">
        <v>2017</v>
      </c>
      <c r="G253" s="63" t="s">
        <v>1292</v>
      </c>
      <c r="H253" s="64">
        <v>43100</v>
      </c>
      <c r="I253" s="64">
        <v>43139</v>
      </c>
      <c r="J253" s="64">
        <v>43139</v>
      </c>
      <c r="K253" s="63">
        <v>314000000</v>
      </c>
      <c r="L253" s="63">
        <v>318000000</v>
      </c>
      <c r="M253" s="63" t="s">
        <v>2252</v>
      </c>
      <c r="N253" s="47">
        <v>7644000000</v>
      </c>
      <c r="O253" s="65"/>
      <c r="P253" s="65"/>
      <c r="Q253" s="53"/>
      <c r="R253" s="47">
        <v>-5033000000</v>
      </c>
      <c r="S253" s="65"/>
      <c r="T253" s="65"/>
      <c r="U253" s="53"/>
      <c r="V253" s="48">
        <v>2611000000</v>
      </c>
      <c r="W253" s="48"/>
      <c r="X253" s="47">
        <v>-1442000000</v>
      </c>
      <c r="Y253" s="65">
        <v>-1442000000</v>
      </c>
      <c r="Z253" s="65"/>
      <c r="AA253" s="65"/>
      <c r="AB253" s="65"/>
      <c r="AC253" s="65"/>
      <c r="AD253" s="65"/>
      <c r="AE253" s="53"/>
      <c r="AF253" s="48">
        <v>1169000000</v>
      </c>
      <c r="AG253" s="48">
        <v>-284000000</v>
      </c>
      <c r="AH253" s="47">
        <v>-278000000</v>
      </c>
      <c r="AI253" s="65"/>
      <c r="AJ253" s="53"/>
      <c r="AK253" s="38"/>
      <c r="AL253" s="65"/>
      <c r="AM253" s="65"/>
      <c r="AN253" s="53">
        <v>-6000000</v>
      </c>
      <c r="AO253" s="48">
        <v>885000000</v>
      </c>
      <c r="AP253" s="47"/>
      <c r="AQ253" s="65"/>
      <c r="AR253" s="65"/>
      <c r="AS253" s="65"/>
      <c r="AT253" s="65"/>
      <c r="AU253" s="65"/>
      <c r="AV253" s="65"/>
      <c r="AW253" s="65"/>
      <c r="AX253" s="65"/>
      <c r="AY253" s="65"/>
      <c r="AZ253" s="65"/>
      <c r="BA253" s="65"/>
      <c r="BB253" s="65"/>
      <c r="BC253" s="53"/>
      <c r="BD253" s="38">
        <v>885000000</v>
      </c>
      <c r="BE253" s="65">
        <v>-305000000</v>
      </c>
      <c r="BF253" s="65"/>
      <c r="BG253" s="65"/>
      <c r="BH253" s="65"/>
      <c r="BI253" s="65"/>
      <c r="BJ253" s="51">
        <v>580000000</v>
      </c>
      <c r="BK253" s="47">
        <v>0</v>
      </c>
      <c r="BL253" s="65">
        <v>0</v>
      </c>
      <c r="BM253" s="53"/>
      <c r="BN253" s="72">
        <v>580000000</v>
      </c>
      <c r="BO253" s="73">
        <v>-47000000</v>
      </c>
      <c r="BP253" s="72">
        <v>533000000</v>
      </c>
      <c r="BQ253" s="65"/>
      <c r="BR253" s="65"/>
      <c r="BS253" s="51">
        <v>533000000</v>
      </c>
    </row>
    <row r="254" spans="1:71" x14ac:dyDescent="0.2">
      <c r="A254" s="63" t="s">
        <v>796</v>
      </c>
      <c r="B254" s="63" t="s">
        <v>797</v>
      </c>
      <c r="C254" s="63" t="str">
        <f>VLOOKUP(A254,'[2]S&amp;P 500 Wikipedia'!A:D,3,FALSE)</f>
        <v>Consumer Discretionary</v>
      </c>
      <c r="D254" s="63">
        <v>243628</v>
      </c>
      <c r="E254" s="63" t="s">
        <v>16</v>
      </c>
      <c r="F254" s="63">
        <v>2017</v>
      </c>
      <c r="G254" s="63" t="s">
        <v>1292</v>
      </c>
      <c r="H254" s="64">
        <v>43100</v>
      </c>
      <c r="I254" s="64">
        <v>43154</v>
      </c>
      <c r="J254" s="64">
        <v>43154</v>
      </c>
      <c r="K254" s="63">
        <v>807400000</v>
      </c>
      <c r="L254" s="63">
        <v>815500000</v>
      </c>
      <c r="M254" s="63" t="s">
        <v>2253</v>
      </c>
      <c r="N254" s="47">
        <v>22820400000</v>
      </c>
      <c r="O254" s="65"/>
      <c r="P254" s="65"/>
      <c r="Q254" s="53"/>
      <c r="R254" s="47">
        <v>-12199600000</v>
      </c>
      <c r="S254" s="65"/>
      <c r="T254" s="65"/>
      <c r="U254" s="53"/>
      <c r="V254" s="48">
        <v>10620800000</v>
      </c>
      <c r="W254" s="48"/>
      <c r="X254" s="47">
        <v>-1068100000</v>
      </c>
      <c r="Y254" s="65">
        <v>-2231300000</v>
      </c>
      <c r="Z254" s="65"/>
      <c r="AA254" s="65"/>
      <c r="AB254" s="65"/>
      <c r="AC254" s="65"/>
      <c r="AD254" s="65"/>
      <c r="AE254" s="53">
        <v>1163200000</v>
      </c>
      <c r="AF254" s="48">
        <v>9552700000</v>
      </c>
      <c r="AG254" s="48">
        <v>-979200000</v>
      </c>
      <c r="AH254" s="47">
        <v>-921300000</v>
      </c>
      <c r="AI254" s="65"/>
      <c r="AJ254" s="53"/>
      <c r="AK254" s="38"/>
      <c r="AL254" s="65"/>
      <c r="AM254" s="65"/>
      <c r="AN254" s="53">
        <v>-57900000</v>
      </c>
      <c r="AO254" s="48">
        <v>8573500000</v>
      </c>
      <c r="AP254" s="47"/>
      <c r="AQ254" s="65"/>
      <c r="AR254" s="65"/>
      <c r="AS254" s="65"/>
      <c r="AT254" s="65"/>
      <c r="AU254" s="65"/>
      <c r="AV254" s="65"/>
      <c r="AW254" s="65"/>
      <c r="AX254" s="65"/>
      <c r="AY254" s="65"/>
      <c r="AZ254" s="65"/>
      <c r="BA254" s="65"/>
      <c r="BB254" s="65"/>
      <c r="BC254" s="53"/>
      <c r="BD254" s="38">
        <v>8573500000</v>
      </c>
      <c r="BE254" s="65">
        <v>-3381200000</v>
      </c>
      <c r="BF254" s="65"/>
      <c r="BG254" s="65"/>
      <c r="BH254" s="65"/>
      <c r="BI254" s="65"/>
      <c r="BJ254" s="51">
        <v>5192300000</v>
      </c>
      <c r="BK254" s="47"/>
      <c r="BL254" s="65"/>
      <c r="BM254" s="53"/>
      <c r="BN254" s="72">
        <v>5192300000</v>
      </c>
      <c r="BO254" s="73"/>
      <c r="BP254" s="72">
        <v>5192300000</v>
      </c>
      <c r="BQ254" s="65"/>
      <c r="BR254" s="65"/>
      <c r="BS254" s="51">
        <v>5192300000</v>
      </c>
    </row>
    <row r="255" spans="1:71" x14ac:dyDescent="0.2">
      <c r="A255" s="63" t="s">
        <v>814</v>
      </c>
      <c r="B255" s="63" t="s">
        <v>815</v>
      </c>
      <c r="C255" s="63" t="str">
        <f>VLOOKUP(A255,'[2]S&amp;P 500 Wikipedia'!A:D,3,FALSE)</f>
        <v>Information Technology</v>
      </c>
      <c r="D255" s="63">
        <v>333440</v>
      </c>
      <c r="E255" s="63" t="s">
        <v>16</v>
      </c>
      <c r="F255" s="63">
        <v>2017</v>
      </c>
      <c r="G255" s="63" t="s">
        <v>1292</v>
      </c>
      <c r="H255" s="64">
        <v>43190</v>
      </c>
      <c r="I255" s="64">
        <v>43238</v>
      </c>
      <c r="J255" s="64">
        <v>43238</v>
      </c>
      <c r="K255" s="63">
        <v>232900000</v>
      </c>
      <c r="L255" s="63">
        <v>248900000</v>
      </c>
      <c r="M255" s="63" t="s">
        <v>2254</v>
      </c>
      <c r="N255" s="47">
        <v>3980800000</v>
      </c>
      <c r="O255" s="65"/>
      <c r="P255" s="65"/>
      <c r="Q255" s="53"/>
      <c r="R255" s="47">
        <v>-1560100000</v>
      </c>
      <c r="S255" s="65"/>
      <c r="T255" s="65"/>
      <c r="U255" s="53"/>
      <c r="V255" s="48">
        <v>2420700000</v>
      </c>
      <c r="W255" s="48"/>
      <c r="X255" s="47">
        <v>-1466900000</v>
      </c>
      <c r="Y255" s="65">
        <v>-452100000</v>
      </c>
      <c r="Z255" s="65"/>
      <c r="AA255" s="65"/>
      <c r="AB255" s="65">
        <v>-529300000</v>
      </c>
      <c r="AC255" s="65">
        <v>-485500000</v>
      </c>
      <c r="AD255" s="65"/>
      <c r="AE255" s="53"/>
      <c r="AF255" s="48">
        <v>953800000</v>
      </c>
      <c r="AG255" s="48">
        <v>-183000000</v>
      </c>
      <c r="AH255" s="47">
        <v>-177000000</v>
      </c>
      <c r="AI255" s="65">
        <v>-199000000</v>
      </c>
      <c r="AJ255" s="53">
        <v>22000000</v>
      </c>
      <c r="AK255" s="38"/>
      <c r="AL255" s="65"/>
      <c r="AM255" s="65">
        <v>-200000</v>
      </c>
      <c r="AN255" s="53">
        <v>-5800000</v>
      </c>
      <c r="AO255" s="48">
        <v>770800000</v>
      </c>
      <c r="AP255" s="47">
        <v>-33500000</v>
      </c>
      <c r="AQ255" s="65"/>
      <c r="AR255" s="65"/>
      <c r="AS255" s="65"/>
      <c r="AT255" s="65"/>
      <c r="AU255" s="65">
        <v>-16000000</v>
      </c>
      <c r="AV255" s="65"/>
      <c r="AW255" s="65"/>
      <c r="AX255" s="65"/>
      <c r="AY255" s="65"/>
      <c r="AZ255" s="65"/>
      <c r="BA255" s="65"/>
      <c r="BB255" s="65"/>
      <c r="BC255" s="53">
        <v>-17500000</v>
      </c>
      <c r="BD255" s="38">
        <v>737300000</v>
      </c>
      <c r="BE255" s="65">
        <v>-481900000</v>
      </c>
      <c r="BF255" s="65"/>
      <c r="BG255" s="65"/>
      <c r="BH255" s="65"/>
      <c r="BI255" s="65"/>
      <c r="BJ255" s="51">
        <v>255400000</v>
      </c>
      <c r="BK255" s="47">
        <v>0</v>
      </c>
      <c r="BL255" s="65">
        <v>0</v>
      </c>
      <c r="BM255" s="53"/>
      <c r="BN255" s="72">
        <v>255400000</v>
      </c>
      <c r="BO255" s="73">
        <v>0</v>
      </c>
      <c r="BP255" s="72">
        <v>255400000</v>
      </c>
      <c r="BQ255" s="65"/>
      <c r="BR255" s="65"/>
      <c r="BS255" s="51">
        <v>255400000</v>
      </c>
    </row>
    <row r="256" spans="1:71" x14ac:dyDescent="0.2">
      <c r="A256" s="63" t="s">
        <v>799</v>
      </c>
      <c r="B256" s="63" t="s">
        <v>800</v>
      </c>
      <c r="C256" s="63" t="str">
        <f>VLOOKUP(A256,'[2]S&amp;P 500 Wikipedia'!A:D,3,FALSE)</f>
        <v>Health Care</v>
      </c>
      <c r="D256" s="63">
        <v>380928</v>
      </c>
      <c r="E256" s="63" t="s">
        <v>16</v>
      </c>
      <c r="F256" s="63">
        <v>2017</v>
      </c>
      <c r="G256" s="63" t="s">
        <v>1292</v>
      </c>
      <c r="H256" s="64">
        <v>43190</v>
      </c>
      <c r="I256" s="64">
        <v>43244</v>
      </c>
      <c r="J256" s="64">
        <v>43244</v>
      </c>
      <c r="K256" s="63">
        <v>208000000</v>
      </c>
      <c r="L256" s="63">
        <v>209000000</v>
      </c>
      <c r="M256" s="63" t="s">
        <v>2255</v>
      </c>
      <c r="N256" s="47">
        <v>208357000000</v>
      </c>
      <c r="O256" s="65"/>
      <c r="P256" s="65"/>
      <c r="Q256" s="53"/>
      <c r="R256" s="47">
        <v>-197173000000</v>
      </c>
      <c r="S256" s="65"/>
      <c r="T256" s="65"/>
      <c r="U256" s="53"/>
      <c r="V256" s="48">
        <v>11184000000</v>
      </c>
      <c r="W256" s="48"/>
      <c r="X256" s="47">
        <v>-8263000000</v>
      </c>
      <c r="Y256" s="65">
        <v>-8138000000</v>
      </c>
      <c r="Z256" s="65"/>
      <c r="AA256" s="65"/>
      <c r="AB256" s="65">
        <v>-125000000</v>
      </c>
      <c r="AC256" s="65"/>
      <c r="AD256" s="65"/>
      <c r="AE256" s="53"/>
      <c r="AF256" s="48">
        <v>2921000000</v>
      </c>
      <c r="AG256" s="48">
        <v>-153000000</v>
      </c>
      <c r="AH256" s="47">
        <v>-283000000</v>
      </c>
      <c r="AI256" s="65"/>
      <c r="AJ256" s="53"/>
      <c r="AK256" s="38"/>
      <c r="AL256" s="65"/>
      <c r="AM256" s="65"/>
      <c r="AN256" s="53">
        <v>130000000</v>
      </c>
      <c r="AO256" s="48">
        <v>2768000000</v>
      </c>
      <c r="AP256" s="47">
        <v>-2529000000</v>
      </c>
      <c r="AQ256" s="65"/>
      <c r="AR256" s="65"/>
      <c r="AS256" s="65"/>
      <c r="AT256" s="65"/>
      <c r="AU256" s="65"/>
      <c r="AV256" s="65"/>
      <c r="AW256" s="65"/>
      <c r="AX256" s="65"/>
      <c r="AY256" s="65"/>
      <c r="AZ256" s="65"/>
      <c r="BA256" s="65"/>
      <c r="BB256" s="65"/>
      <c r="BC256" s="53"/>
      <c r="BD256" s="38">
        <v>239000000</v>
      </c>
      <c r="BE256" s="65">
        <v>53000000</v>
      </c>
      <c r="BF256" s="65"/>
      <c r="BG256" s="65"/>
      <c r="BH256" s="65"/>
      <c r="BI256" s="65"/>
      <c r="BJ256" s="51">
        <v>292000000</v>
      </c>
      <c r="BK256" s="47">
        <v>5000000</v>
      </c>
      <c r="BL256" s="65">
        <v>5000000</v>
      </c>
      <c r="BM256" s="53"/>
      <c r="BN256" s="72">
        <v>297000000</v>
      </c>
      <c r="BO256" s="73">
        <v>-230000000</v>
      </c>
      <c r="BP256" s="72">
        <v>67000000</v>
      </c>
      <c r="BQ256" s="65"/>
      <c r="BR256" s="65"/>
      <c r="BS256" s="51">
        <v>67000000</v>
      </c>
    </row>
    <row r="257" spans="1:71" x14ac:dyDescent="0.2">
      <c r="A257" s="63" t="s">
        <v>838</v>
      </c>
      <c r="B257" s="63" t="s">
        <v>839</v>
      </c>
      <c r="C257" s="63" t="str">
        <f>VLOOKUP(A257,'[2]S&amp;P 500 Wikipedia'!A:D,3,FALSE)</f>
        <v>Financials</v>
      </c>
      <c r="D257" s="63">
        <v>88874</v>
      </c>
      <c r="E257" s="63" t="s">
        <v>16</v>
      </c>
      <c r="F257" s="63">
        <v>2017</v>
      </c>
      <c r="G257" s="63" t="s">
        <v>1292</v>
      </c>
      <c r="H257" s="64">
        <v>43100</v>
      </c>
      <c r="I257" s="64">
        <v>43158</v>
      </c>
      <c r="J257" s="64">
        <v>43158</v>
      </c>
      <c r="K257" s="63">
        <v>191100000</v>
      </c>
      <c r="L257" s="63">
        <v>194200000</v>
      </c>
      <c r="M257" s="63" t="s">
        <v>2256</v>
      </c>
      <c r="N257" s="47">
        <v>4204100000</v>
      </c>
      <c r="O257" s="65"/>
      <c r="P257" s="65"/>
      <c r="Q257" s="53"/>
      <c r="R257" s="47">
        <v>-1222800000</v>
      </c>
      <c r="S257" s="65"/>
      <c r="T257" s="65"/>
      <c r="U257" s="53"/>
      <c r="V257" s="48">
        <v>2981300000</v>
      </c>
      <c r="W257" s="48"/>
      <c r="X257" s="47">
        <v>-1149700000</v>
      </c>
      <c r="Y257" s="65">
        <v>-991400000</v>
      </c>
      <c r="Z257" s="65"/>
      <c r="AA257" s="65"/>
      <c r="AB257" s="65"/>
      <c r="AC257" s="65">
        <v>-158300000</v>
      </c>
      <c r="AD257" s="65"/>
      <c r="AE257" s="53"/>
      <c r="AF257" s="48">
        <v>1831600000</v>
      </c>
      <c r="AG257" s="48">
        <v>-193100000</v>
      </c>
      <c r="AH257" s="47">
        <v>-188400000</v>
      </c>
      <c r="AI257" s="65"/>
      <c r="AJ257" s="53"/>
      <c r="AK257" s="38"/>
      <c r="AL257" s="65"/>
      <c r="AM257" s="65"/>
      <c r="AN257" s="53">
        <v>-4700000</v>
      </c>
      <c r="AO257" s="48">
        <v>1638500000</v>
      </c>
      <c r="AP257" s="47">
        <v>148300000</v>
      </c>
      <c r="AQ257" s="65"/>
      <c r="AR257" s="65"/>
      <c r="AS257" s="65"/>
      <c r="AT257" s="65"/>
      <c r="AU257" s="65"/>
      <c r="AV257" s="65"/>
      <c r="AW257" s="65"/>
      <c r="AX257" s="65"/>
      <c r="AY257" s="65"/>
      <c r="AZ257" s="65"/>
      <c r="BA257" s="65"/>
      <c r="BB257" s="65"/>
      <c r="BC257" s="53"/>
      <c r="BD257" s="38">
        <v>1786800000</v>
      </c>
      <c r="BE257" s="65">
        <v>-779100000</v>
      </c>
      <c r="BF257" s="65"/>
      <c r="BG257" s="65"/>
      <c r="BH257" s="65"/>
      <c r="BI257" s="65"/>
      <c r="BJ257" s="51">
        <v>1007700000</v>
      </c>
      <c r="BK257" s="47"/>
      <c r="BL257" s="65"/>
      <c r="BM257" s="53"/>
      <c r="BN257" s="72">
        <v>1007700000</v>
      </c>
      <c r="BO257" s="73">
        <v>-7100000</v>
      </c>
      <c r="BP257" s="72">
        <v>1000600000</v>
      </c>
      <c r="BQ257" s="65"/>
      <c r="BR257" s="65"/>
      <c r="BS257" s="51">
        <v>1000600000</v>
      </c>
    </row>
    <row r="258" spans="1:71" x14ac:dyDescent="0.2">
      <c r="A258" s="63" t="s">
        <v>832</v>
      </c>
      <c r="B258" s="63" t="s">
        <v>833</v>
      </c>
      <c r="C258" s="63" t="str">
        <f>VLOOKUP(A258,'[2]S&amp;P 500 Wikipedia'!A:D,3,FALSE)</f>
        <v>Consumer Staples</v>
      </c>
      <c r="D258" s="63">
        <v>378190</v>
      </c>
      <c r="E258" s="63" t="s">
        <v>16</v>
      </c>
      <c r="F258" s="63">
        <v>2017</v>
      </c>
      <c r="G258" s="63" t="s">
        <v>1292</v>
      </c>
      <c r="H258" s="64">
        <v>43100</v>
      </c>
      <c r="I258" s="64">
        <v>43140</v>
      </c>
      <c r="J258" s="64">
        <v>43140</v>
      </c>
      <c r="K258" s="63">
        <v>1513000000</v>
      </c>
      <c r="L258" s="63">
        <v>1531000000</v>
      </c>
      <c r="M258" s="63" t="s">
        <v>2257</v>
      </c>
      <c r="N258" s="47">
        <v>25896000000</v>
      </c>
      <c r="O258" s="65"/>
      <c r="P258" s="65"/>
      <c r="Q258" s="53"/>
      <c r="R258" s="47">
        <v>-15831000000</v>
      </c>
      <c r="S258" s="65"/>
      <c r="T258" s="65"/>
      <c r="U258" s="53"/>
      <c r="V258" s="48">
        <v>10065000000</v>
      </c>
      <c r="W258" s="48"/>
      <c r="X258" s="47">
        <v>-6089000000</v>
      </c>
      <c r="Y258" s="65">
        <v>-5911000000</v>
      </c>
      <c r="Z258" s="65"/>
      <c r="AA258" s="65"/>
      <c r="AB258" s="65"/>
      <c r="AC258" s="65">
        <v>-178000000</v>
      </c>
      <c r="AD258" s="65"/>
      <c r="AE258" s="53"/>
      <c r="AF258" s="48">
        <v>3976000000</v>
      </c>
      <c r="AG258" s="48">
        <v>-382000000</v>
      </c>
      <c r="AH258" s="47"/>
      <c r="AI258" s="65"/>
      <c r="AJ258" s="53"/>
      <c r="AK258" s="38"/>
      <c r="AL258" s="65"/>
      <c r="AM258" s="65"/>
      <c r="AN258" s="53">
        <v>-382000000</v>
      </c>
      <c r="AO258" s="48">
        <v>3594000000</v>
      </c>
      <c r="AP258" s="47">
        <v>-430000000</v>
      </c>
      <c r="AQ258" s="65"/>
      <c r="AR258" s="65"/>
      <c r="AS258" s="65"/>
      <c r="AT258" s="65"/>
      <c r="AU258" s="65"/>
      <c r="AV258" s="65"/>
      <c r="AW258" s="65"/>
      <c r="AX258" s="65"/>
      <c r="AY258" s="65"/>
      <c r="AZ258" s="65"/>
      <c r="BA258" s="65"/>
      <c r="BB258" s="65"/>
      <c r="BC258" s="53"/>
      <c r="BD258" s="38">
        <v>3164000000</v>
      </c>
      <c r="BE258" s="65">
        <v>-688000000</v>
      </c>
      <c r="BF258" s="65"/>
      <c r="BG258" s="65"/>
      <c r="BH258" s="65"/>
      <c r="BI258" s="65">
        <v>460000000</v>
      </c>
      <c r="BJ258" s="51">
        <v>2936000000</v>
      </c>
      <c r="BK258" s="47"/>
      <c r="BL258" s="65"/>
      <c r="BM258" s="53"/>
      <c r="BN258" s="72">
        <v>2936000000</v>
      </c>
      <c r="BO258" s="73">
        <v>-14000000</v>
      </c>
      <c r="BP258" s="72">
        <v>2922000000</v>
      </c>
      <c r="BQ258" s="65"/>
      <c r="BR258" s="65"/>
      <c r="BS258" s="51">
        <v>2922000000</v>
      </c>
    </row>
    <row r="259" spans="1:71" x14ac:dyDescent="0.2">
      <c r="A259" s="63" t="s">
        <v>802</v>
      </c>
      <c r="B259" s="63" t="s">
        <v>803</v>
      </c>
      <c r="C259" s="63" t="str">
        <f>VLOOKUP(A259,'[2]S&amp;P 500 Wikipedia'!A:D,3,FALSE)</f>
        <v>Health Care</v>
      </c>
      <c r="D259" s="63">
        <v>73420</v>
      </c>
      <c r="E259" s="63" t="s">
        <v>16</v>
      </c>
      <c r="F259" s="63">
        <v>2018</v>
      </c>
      <c r="G259" s="63" t="s">
        <v>1292</v>
      </c>
      <c r="H259" s="64">
        <v>43220</v>
      </c>
      <c r="I259" s="64">
        <v>43273</v>
      </c>
      <c r="J259" s="64">
        <v>43273</v>
      </c>
      <c r="K259" s="63">
        <v>1356700000</v>
      </c>
      <c r="L259" s="63">
        <v>1368200000</v>
      </c>
      <c r="M259" s="63" t="s">
        <v>2258</v>
      </c>
      <c r="N259" s="47">
        <v>29953000000</v>
      </c>
      <c r="O259" s="65"/>
      <c r="P259" s="65"/>
      <c r="Q259" s="53"/>
      <c r="R259" s="47">
        <v>-9055000000</v>
      </c>
      <c r="S259" s="65"/>
      <c r="T259" s="65"/>
      <c r="U259" s="53"/>
      <c r="V259" s="48">
        <v>20898000000</v>
      </c>
      <c r="W259" s="48"/>
      <c r="X259" s="47">
        <v>-14050000000</v>
      </c>
      <c r="Y259" s="65">
        <v>-9974000000</v>
      </c>
      <c r="Z259" s="65"/>
      <c r="AA259" s="65"/>
      <c r="AB259" s="65">
        <v>-2253000000</v>
      </c>
      <c r="AC259" s="65">
        <v>-1823000000</v>
      </c>
      <c r="AD259" s="65"/>
      <c r="AE259" s="53"/>
      <c r="AF259" s="48">
        <v>6848000000</v>
      </c>
      <c r="AG259" s="48">
        <v>-1254000000</v>
      </c>
      <c r="AH259" s="47">
        <v>-749000000</v>
      </c>
      <c r="AI259" s="65">
        <v>-1146000000</v>
      </c>
      <c r="AJ259" s="53">
        <v>397000000</v>
      </c>
      <c r="AK259" s="38"/>
      <c r="AL259" s="65"/>
      <c r="AM259" s="65"/>
      <c r="AN259" s="53">
        <v>-505000000</v>
      </c>
      <c r="AO259" s="48">
        <v>5594000000</v>
      </c>
      <c r="AP259" s="47">
        <v>81000000</v>
      </c>
      <c r="AQ259" s="65"/>
      <c r="AR259" s="65"/>
      <c r="AS259" s="65"/>
      <c r="AT259" s="65"/>
      <c r="AU259" s="65"/>
      <c r="AV259" s="65"/>
      <c r="AW259" s="65"/>
      <c r="AX259" s="65"/>
      <c r="AY259" s="65"/>
      <c r="AZ259" s="65"/>
      <c r="BA259" s="65"/>
      <c r="BB259" s="65"/>
      <c r="BC259" s="53"/>
      <c r="BD259" s="38">
        <v>5675000000</v>
      </c>
      <c r="BE259" s="65">
        <v>-2580000000</v>
      </c>
      <c r="BF259" s="65"/>
      <c r="BG259" s="65"/>
      <c r="BH259" s="65"/>
      <c r="BI259" s="65"/>
      <c r="BJ259" s="51">
        <v>3095000000</v>
      </c>
      <c r="BK259" s="47"/>
      <c r="BL259" s="65"/>
      <c r="BM259" s="53"/>
      <c r="BN259" s="72">
        <v>3095000000</v>
      </c>
      <c r="BO259" s="73">
        <v>9000000</v>
      </c>
      <c r="BP259" s="72">
        <v>3104000000</v>
      </c>
      <c r="BQ259" s="65"/>
      <c r="BR259" s="65"/>
      <c r="BS259" s="51">
        <v>3104000000</v>
      </c>
    </row>
    <row r="260" spans="1:71" x14ac:dyDescent="0.2">
      <c r="A260" s="63" t="s">
        <v>811</v>
      </c>
      <c r="B260" s="63" t="s">
        <v>812</v>
      </c>
      <c r="C260" s="63" t="str">
        <f>VLOOKUP(A260,'[2]S&amp;P 500 Wikipedia'!A:D,3,FALSE)</f>
        <v>Consumer Discretionary</v>
      </c>
      <c r="D260" s="63">
        <v>139431</v>
      </c>
      <c r="E260" s="63" t="s">
        <v>16</v>
      </c>
      <c r="F260" s="63">
        <v>2017</v>
      </c>
      <c r="G260" s="63" t="s">
        <v>1292</v>
      </c>
      <c r="H260" s="64">
        <v>43100</v>
      </c>
      <c r="I260" s="64">
        <v>43160</v>
      </c>
      <c r="J260" s="64">
        <v>43160</v>
      </c>
      <c r="K260" s="63">
        <v>572253000</v>
      </c>
      <c r="L260" s="63">
        <v>578795000</v>
      </c>
      <c r="M260" s="63" t="s">
        <v>2259</v>
      </c>
      <c r="N260" s="47">
        <v>10773904000</v>
      </c>
      <c r="O260" s="65">
        <v>10773904000</v>
      </c>
      <c r="P260" s="65"/>
      <c r="Q260" s="53"/>
      <c r="R260" s="47">
        <v>-6063120000</v>
      </c>
      <c r="S260" s="65"/>
      <c r="T260" s="65"/>
      <c r="U260" s="53"/>
      <c r="V260" s="48">
        <v>4710784000</v>
      </c>
      <c r="W260" s="48"/>
      <c r="X260" s="47">
        <v>-3035921000</v>
      </c>
      <c r="Y260" s="65">
        <v>-1559915000</v>
      </c>
      <c r="Z260" s="65"/>
      <c r="AA260" s="65"/>
      <c r="AB260" s="65"/>
      <c r="AC260" s="65">
        <v>-993480000</v>
      </c>
      <c r="AD260" s="65"/>
      <c r="AE260" s="53">
        <v>-482526000</v>
      </c>
      <c r="AF260" s="48">
        <v>1674863000</v>
      </c>
      <c r="AG260" s="48">
        <v>-751737000</v>
      </c>
      <c r="AH260" s="47">
        <v>-668745000</v>
      </c>
      <c r="AI260" s="65"/>
      <c r="AJ260" s="53"/>
      <c r="AK260" s="38"/>
      <c r="AL260" s="65"/>
      <c r="AM260" s="65"/>
      <c r="AN260" s="53">
        <v>-82992000</v>
      </c>
      <c r="AO260" s="48">
        <v>923126000</v>
      </c>
      <c r="AP260" s="47">
        <v>40629000</v>
      </c>
      <c r="AQ260" s="65"/>
      <c r="AR260" s="65"/>
      <c r="AS260" s="65"/>
      <c r="AT260" s="65"/>
      <c r="AU260" s="65"/>
      <c r="AV260" s="65"/>
      <c r="AW260" s="65"/>
      <c r="AX260" s="65"/>
      <c r="AY260" s="65"/>
      <c r="AZ260" s="65"/>
      <c r="BA260" s="65"/>
      <c r="BB260" s="65"/>
      <c r="BC260" s="53"/>
      <c r="BD260" s="38">
        <v>963755000</v>
      </c>
      <c r="BE260" s="65">
        <v>1132663000</v>
      </c>
      <c r="BF260" s="65"/>
      <c r="BG260" s="65"/>
      <c r="BH260" s="65"/>
      <c r="BI260" s="65"/>
      <c r="BJ260" s="51">
        <v>2096418000</v>
      </c>
      <c r="BK260" s="47"/>
      <c r="BL260" s="65"/>
      <c r="BM260" s="53"/>
      <c r="BN260" s="72">
        <v>2096418000</v>
      </c>
      <c r="BO260" s="73">
        <v>-136132000</v>
      </c>
      <c r="BP260" s="72">
        <v>1960286000</v>
      </c>
      <c r="BQ260" s="65"/>
      <c r="BR260" s="65"/>
      <c r="BS260" s="51">
        <v>1960286000</v>
      </c>
    </row>
    <row r="261" spans="1:71" x14ac:dyDescent="0.2">
      <c r="A261" s="63" t="s">
        <v>826</v>
      </c>
      <c r="B261" s="63" t="s">
        <v>827</v>
      </c>
      <c r="C261" s="63" t="str">
        <f>VLOOKUP(A261,'[2]S&amp;P 500 Wikipedia'!A:D,3,FALSE)</f>
        <v>Consumer Discretionary</v>
      </c>
      <c r="D261" s="63">
        <v>333439</v>
      </c>
      <c r="E261" s="63" t="s">
        <v>16</v>
      </c>
      <c r="F261" s="63">
        <v>2017</v>
      </c>
      <c r="G261" s="63" t="s">
        <v>1292</v>
      </c>
      <c r="H261" s="64">
        <v>43100</v>
      </c>
      <c r="I261" s="64">
        <v>43159</v>
      </c>
      <c r="J261" s="64">
        <v>43159</v>
      </c>
      <c r="K261" s="63">
        <v>74357000</v>
      </c>
      <c r="L261" s="63">
        <v>74839000</v>
      </c>
      <c r="M261" s="63" t="s">
        <v>2260</v>
      </c>
      <c r="N261" s="47">
        <v>9491290000</v>
      </c>
      <c r="O261" s="65">
        <v>9491290000</v>
      </c>
      <c r="P261" s="65"/>
      <c r="Q261" s="53"/>
      <c r="R261" s="47">
        <v>-6494876000</v>
      </c>
      <c r="S261" s="65"/>
      <c r="T261" s="65"/>
      <c r="U261" s="53"/>
      <c r="V261" s="48">
        <v>2996414000</v>
      </c>
      <c r="W261" s="48"/>
      <c r="X261" s="47">
        <v>-1642241000</v>
      </c>
      <c r="Y261" s="65">
        <v>-1642241000</v>
      </c>
      <c r="Z261" s="65"/>
      <c r="AA261" s="65"/>
      <c r="AB261" s="65"/>
      <c r="AC261" s="65"/>
      <c r="AD261" s="65"/>
      <c r="AE261" s="53"/>
      <c r="AF261" s="48">
        <v>1354173000</v>
      </c>
      <c r="AG261" s="48">
        <v>-36316000</v>
      </c>
      <c r="AH261" s="47">
        <v>-31111000</v>
      </c>
      <c r="AI261" s="65"/>
      <c r="AJ261" s="53"/>
      <c r="AK261" s="38"/>
      <c r="AL261" s="65"/>
      <c r="AM261" s="65"/>
      <c r="AN261" s="53">
        <v>-5205000</v>
      </c>
      <c r="AO261" s="48">
        <v>1317857000</v>
      </c>
      <c r="AP261" s="47"/>
      <c r="AQ261" s="65"/>
      <c r="AR261" s="65"/>
      <c r="AS261" s="65"/>
      <c r="AT261" s="65"/>
      <c r="AU261" s="65"/>
      <c r="AV261" s="65"/>
      <c r="AW261" s="65"/>
      <c r="AX261" s="65"/>
      <c r="AY261" s="65"/>
      <c r="AZ261" s="65"/>
      <c r="BA261" s="65"/>
      <c r="BB261" s="65"/>
      <c r="BC261" s="53"/>
      <c r="BD261" s="38">
        <v>1317857000</v>
      </c>
      <c r="BE261" s="65">
        <v>-343165000</v>
      </c>
      <c r="BF261" s="65"/>
      <c r="BG261" s="65"/>
      <c r="BH261" s="65"/>
      <c r="BI261" s="65"/>
      <c r="BJ261" s="51">
        <v>974692000</v>
      </c>
      <c r="BK261" s="47"/>
      <c r="BL261" s="65"/>
      <c r="BM261" s="53"/>
      <c r="BN261" s="72">
        <v>974692000</v>
      </c>
      <c r="BO261" s="73">
        <v>-3054000</v>
      </c>
      <c r="BP261" s="72">
        <v>971638000</v>
      </c>
      <c r="BQ261" s="65"/>
      <c r="BR261" s="65"/>
      <c r="BS261" s="51">
        <v>971638000</v>
      </c>
    </row>
    <row r="262" spans="1:71" x14ac:dyDescent="0.2">
      <c r="A262" s="63" t="s">
        <v>793</v>
      </c>
      <c r="B262" s="63" t="s">
        <v>794</v>
      </c>
      <c r="C262" s="63" t="str">
        <f>VLOOKUP(A262,'[2]S&amp;P 500 Wikipedia'!A:D,3,FALSE)</f>
        <v>Consumer Staples</v>
      </c>
      <c r="D262" s="63">
        <v>251282</v>
      </c>
      <c r="E262" s="63" t="s">
        <v>16</v>
      </c>
      <c r="F262" s="63">
        <v>2017</v>
      </c>
      <c r="G262" s="63" t="s">
        <v>1292</v>
      </c>
      <c r="H262" s="64">
        <v>43069</v>
      </c>
      <c r="I262" s="64">
        <v>43125</v>
      </c>
      <c r="J262" s="64">
        <v>43125</v>
      </c>
      <c r="K262" s="63">
        <v>126800000</v>
      </c>
      <c r="L262" s="63">
        <v>128400000</v>
      </c>
      <c r="M262" s="63" t="s">
        <v>2261</v>
      </c>
      <c r="N262" s="47">
        <v>4834100000</v>
      </c>
      <c r="O262" s="65"/>
      <c r="P262" s="65"/>
      <c r="Q262" s="53"/>
      <c r="R262" s="47">
        <v>-2823900000</v>
      </c>
      <c r="S262" s="65"/>
      <c r="T262" s="65"/>
      <c r="U262" s="53"/>
      <c r="V262" s="48">
        <v>2010200000</v>
      </c>
      <c r="W262" s="48"/>
      <c r="X262" s="47">
        <v>-1244800000</v>
      </c>
      <c r="Y262" s="65">
        <v>-1244800000</v>
      </c>
      <c r="Z262" s="65"/>
      <c r="AA262" s="65"/>
      <c r="AB262" s="65"/>
      <c r="AC262" s="65"/>
      <c r="AD262" s="65"/>
      <c r="AE262" s="53"/>
      <c r="AF262" s="48">
        <v>765400000</v>
      </c>
      <c r="AG262" s="48">
        <v>-92200000</v>
      </c>
      <c r="AH262" s="47">
        <v>-95700000</v>
      </c>
      <c r="AI262" s="65"/>
      <c r="AJ262" s="53"/>
      <c r="AK262" s="38"/>
      <c r="AL262" s="65"/>
      <c r="AM262" s="65"/>
      <c r="AN262" s="53">
        <v>3500000</v>
      </c>
      <c r="AO262" s="48">
        <v>673200000</v>
      </c>
      <c r="AP262" s="47">
        <v>-78400000</v>
      </c>
      <c r="AQ262" s="65"/>
      <c r="AR262" s="65"/>
      <c r="AS262" s="65"/>
      <c r="AT262" s="65"/>
      <c r="AU262" s="65"/>
      <c r="AV262" s="65"/>
      <c r="AW262" s="65"/>
      <c r="AX262" s="65"/>
      <c r="AY262" s="65"/>
      <c r="AZ262" s="65"/>
      <c r="BA262" s="65"/>
      <c r="BB262" s="65"/>
      <c r="BC262" s="53"/>
      <c r="BD262" s="38">
        <v>594800000</v>
      </c>
      <c r="BE262" s="65">
        <v>-151300000</v>
      </c>
      <c r="BF262" s="65"/>
      <c r="BG262" s="65"/>
      <c r="BH262" s="65"/>
      <c r="BI262" s="65">
        <v>33900000</v>
      </c>
      <c r="BJ262" s="51">
        <v>477400000</v>
      </c>
      <c r="BK262" s="47"/>
      <c r="BL262" s="65"/>
      <c r="BM262" s="53"/>
      <c r="BN262" s="72">
        <v>477400000</v>
      </c>
      <c r="BO262" s="73"/>
      <c r="BP262" s="72">
        <v>477400000</v>
      </c>
      <c r="BQ262" s="65"/>
      <c r="BR262" s="65"/>
      <c r="BS262" s="51">
        <v>477400000</v>
      </c>
    </row>
    <row r="263" spans="1:71" x14ac:dyDescent="0.2">
      <c r="A263" s="63" t="s">
        <v>775</v>
      </c>
      <c r="B263" s="63" t="s">
        <v>776</v>
      </c>
      <c r="C263" s="63" t="str">
        <f>VLOOKUP(A263,'[2]S&amp;P 500 Wikipedia'!A:D,3,FALSE)</f>
        <v>Financials</v>
      </c>
      <c r="D263" s="63">
        <v>118024</v>
      </c>
      <c r="E263" s="63" t="s">
        <v>16</v>
      </c>
      <c r="F263" s="63">
        <v>2017</v>
      </c>
      <c r="G263" s="63" t="s">
        <v>1292</v>
      </c>
      <c r="H263" s="64">
        <v>43100</v>
      </c>
      <c r="I263" s="64">
        <v>43152</v>
      </c>
      <c r="J263" s="64">
        <v>43154</v>
      </c>
      <c r="K263" s="63">
        <v>36864000</v>
      </c>
      <c r="L263" s="63">
        <v>38038000</v>
      </c>
      <c r="M263" s="63" t="s">
        <v>2262</v>
      </c>
      <c r="N263" s="47">
        <v>397471000</v>
      </c>
      <c r="O263" s="65">
        <v>355282000</v>
      </c>
      <c r="P263" s="65">
        <v>3619000</v>
      </c>
      <c r="Q263" s="53">
        <v>38570000</v>
      </c>
      <c r="R263" s="47">
        <v>-102751000</v>
      </c>
      <c r="S263" s="65"/>
      <c r="T263" s="65"/>
      <c r="U263" s="53"/>
      <c r="V263" s="48">
        <v>294720000</v>
      </c>
      <c r="W263" s="48"/>
      <c r="X263" s="47">
        <v>-92952000</v>
      </c>
      <c r="Y263" s="65">
        <v>-28466000</v>
      </c>
      <c r="Z263" s="65"/>
      <c r="AA263" s="65"/>
      <c r="AB263" s="65"/>
      <c r="AC263" s="65">
        <v>-19274000</v>
      </c>
      <c r="AD263" s="65"/>
      <c r="AE263" s="53">
        <v>-45212000</v>
      </c>
      <c r="AF263" s="48">
        <v>201768000</v>
      </c>
      <c r="AG263" s="48"/>
      <c r="AH263" s="47"/>
      <c r="AI263" s="65"/>
      <c r="AJ263" s="53"/>
      <c r="AK263" s="38"/>
      <c r="AL263" s="65"/>
      <c r="AM263" s="65"/>
      <c r="AN263" s="53"/>
      <c r="AO263" s="48">
        <v>201768000</v>
      </c>
      <c r="AP263" s="47"/>
      <c r="AQ263" s="65"/>
      <c r="AR263" s="65"/>
      <c r="AS263" s="65"/>
      <c r="AT263" s="65"/>
      <c r="AU263" s="65"/>
      <c r="AV263" s="65"/>
      <c r="AW263" s="65"/>
      <c r="AX263" s="65"/>
      <c r="AY263" s="65"/>
      <c r="AZ263" s="65"/>
      <c r="BA263" s="65"/>
      <c r="BB263" s="65"/>
      <c r="BC263" s="53"/>
      <c r="BD263" s="38">
        <v>201768000</v>
      </c>
      <c r="BE263" s="65">
        <v>-53679000</v>
      </c>
      <c r="BF263" s="65"/>
      <c r="BG263" s="65"/>
      <c r="BH263" s="65"/>
      <c r="BI263" s="65"/>
      <c r="BJ263" s="51">
        <v>148089000</v>
      </c>
      <c r="BK263" s="47"/>
      <c r="BL263" s="65"/>
      <c r="BM263" s="53"/>
      <c r="BN263" s="72">
        <v>148089000</v>
      </c>
      <c r="BO263" s="73"/>
      <c r="BP263" s="72">
        <v>148089000</v>
      </c>
      <c r="BQ263" s="65"/>
      <c r="BR263" s="65"/>
      <c r="BS263" s="51">
        <v>148089000</v>
      </c>
    </row>
    <row r="264" spans="1:71" x14ac:dyDescent="0.2">
      <c r="A264" s="63" t="s">
        <v>781</v>
      </c>
      <c r="B264" s="63" t="s">
        <v>782</v>
      </c>
      <c r="C264" s="63" t="str">
        <f>VLOOKUP(A264,'[2]S&amp;P 500 Wikipedia'!A:D,3,FALSE)</f>
        <v>Materials</v>
      </c>
      <c r="D264" s="63">
        <v>378186</v>
      </c>
      <c r="E264" s="63" t="s">
        <v>16</v>
      </c>
      <c r="F264" s="63">
        <v>2017</v>
      </c>
      <c r="G264" s="63" t="s">
        <v>1292</v>
      </c>
      <c r="H264" s="64">
        <v>43100</v>
      </c>
      <c r="I264" s="64">
        <v>43154</v>
      </c>
      <c r="J264" s="64">
        <v>43154</v>
      </c>
      <c r="K264" s="63">
        <v>62932000</v>
      </c>
      <c r="L264" s="63">
        <v>63217000</v>
      </c>
      <c r="M264" s="63" t="s">
        <v>2263</v>
      </c>
      <c r="N264" s="47">
        <v>3965594000</v>
      </c>
      <c r="O264" s="65"/>
      <c r="P264" s="65"/>
      <c r="Q264" s="53"/>
      <c r="R264" s="47">
        <v>-2993654000</v>
      </c>
      <c r="S264" s="65"/>
      <c r="T264" s="65"/>
      <c r="U264" s="53"/>
      <c r="V264" s="48">
        <v>971940000</v>
      </c>
      <c r="W264" s="48"/>
      <c r="X264" s="47">
        <v>-271559000</v>
      </c>
      <c r="Y264" s="65">
        <v>-262128000</v>
      </c>
      <c r="Z264" s="65"/>
      <c r="AA264" s="65"/>
      <c r="AB264" s="65">
        <v>-8638000</v>
      </c>
      <c r="AC264" s="65"/>
      <c r="AD264" s="65"/>
      <c r="AE264" s="53">
        <v>-793000</v>
      </c>
      <c r="AF264" s="48">
        <v>700381000</v>
      </c>
      <c r="AG264" s="48">
        <v>-81453000</v>
      </c>
      <c r="AH264" s="47">
        <v>-91487000</v>
      </c>
      <c r="AI264" s="65"/>
      <c r="AJ264" s="53"/>
      <c r="AK264" s="38"/>
      <c r="AL264" s="65"/>
      <c r="AM264" s="65"/>
      <c r="AN264" s="53">
        <v>10034000</v>
      </c>
      <c r="AO264" s="48">
        <v>618928000</v>
      </c>
      <c r="AP264" s="47"/>
      <c r="AQ264" s="65"/>
      <c r="AR264" s="65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53"/>
      <c r="BD264" s="38">
        <v>618928000</v>
      </c>
      <c r="BE264" s="65">
        <v>94457000</v>
      </c>
      <c r="BF264" s="65"/>
      <c r="BG264" s="65"/>
      <c r="BH264" s="65"/>
      <c r="BI264" s="65"/>
      <c r="BJ264" s="51">
        <v>713385000</v>
      </c>
      <c r="BK264" s="47"/>
      <c r="BL264" s="65"/>
      <c r="BM264" s="53"/>
      <c r="BN264" s="72">
        <v>713385000</v>
      </c>
      <c r="BO264" s="73">
        <v>-43000</v>
      </c>
      <c r="BP264" s="72">
        <v>713342000</v>
      </c>
      <c r="BQ264" s="65"/>
      <c r="BR264" s="65"/>
      <c r="BS264" s="51">
        <v>713342000</v>
      </c>
    </row>
    <row r="265" spans="1:71" x14ac:dyDescent="0.2">
      <c r="A265" s="63" t="s">
        <v>13</v>
      </c>
      <c r="B265" s="63" t="s">
        <v>14</v>
      </c>
      <c r="C265" s="63" t="str">
        <f>VLOOKUP(A265,'[2]S&amp;P 500 Wikipedia'!A:D,3,FALSE)</f>
        <v>Industrials</v>
      </c>
      <c r="D265" s="63">
        <v>22219</v>
      </c>
      <c r="E265" s="63" t="s">
        <v>16</v>
      </c>
      <c r="F265" s="63">
        <v>2017</v>
      </c>
      <c r="G265" s="63" t="s">
        <v>1292</v>
      </c>
      <c r="H265" s="64">
        <v>43100</v>
      </c>
      <c r="I265" s="64">
        <v>43139</v>
      </c>
      <c r="J265" s="64">
        <v>43139</v>
      </c>
      <c r="K265" s="63">
        <v>597500000</v>
      </c>
      <c r="L265" s="63">
        <v>612700000</v>
      </c>
      <c r="M265" s="63" t="s">
        <v>2264</v>
      </c>
      <c r="N265" s="47">
        <v>31657000000</v>
      </c>
      <c r="O265" s="65"/>
      <c r="P265" s="65"/>
      <c r="Q265" s="53"/>
      <c r="R265" s="47">
        <v>-16001000000</v>
      </c>
      <c r="S265" s="65"/>
      <c r="T265" s="65"/>
      <c r="U265" s="53"/>
      <c r="V265" s="48">
        <v>15656000000</v>
      </c>
      <c r="W265" s="48"/>
      <c r="X265" s="47">
        <v>-8422000000</v>
      </c>
      <c r="Y265" s="65">
        <v>-6572000000</v>
      </c>
      <c r="Z265" s="65"/>
      <c r="AA265" s="65"/>
      <c r="AB265" s="65">
        <v>-1850000000</v>
      </c>
      <c r="AC265" s="65"/>
      <c r="AD265" s="65"/>
      <c r="AE265" s="53"/>
      <c r="AF265" s="48">
        <v>7234000000</v>
      </c>
      <c r="AG265" s="48">
        <v>-272000000</v>
      </c>
      <c r="AH265" s="47">
        <v>-272000000</v>
      </c>
      <c r="AI265" s="65"/>
      <c r="AJ265" s="53"/>
      <c r="AK265" s="38"/>
      <c r="AL265" s="65"/>
      <c r="AM265" s="65"/>
      <c r="AN265" s="53"/>
      <c r="AO265" s="48">
        <v>6962000000</v>
      </c>
      <c r="AP265" s="47">
        <v>586000000</v>
      </c>
      <c r="AQ265" s="65"/>
      <c r="AR265" s="65"/>
      <c r="AS265" s="65"/>
      <c r="AT265" s="65"/>
      <c r="AU265" s="65"/>
      <c r="AV265" s="65"/>
      <c r="AW265" s="65"/>
      <c r="AX265" s="65"/>
      <c r="AY265" s="65"/>
      <c r="AZ265" s="65"/>
      <c r="BA265" s="65"/>
      <c r="BB265" s="65"/>
      <c r="BC265" s="53"/>
      <c r="BD265" s="38">
        <v>7548000000</v>
      </c>
      <c r="BE265" s="65">
        <v>-2679000000</v>
      </c>
      <c r="BF265" s="65"/>
      <c r="BG265" s="65"/>
      <c r="BH265" s="65"/>
      <c r="BI265" s="65"/>
      <c r="BJ265" s="51">
        <v>4869000000</v>
      </c>
      <c r="BK265" s="47"/>
      <c r="BL265" s="65"/>
      <c r="BM265" s="53"/>
      <c r="BN265" s="72">
        <v>4869000000</v>
      </c>
      <c r="BO265" s="73">
        <v>-11000000</v>
      </c>
      <c r="BP265" s="72">
        <v>4858000000</v>
      </c>
      <c r="BQ265" s="65"/>
      <c r="BR265" s="65"/>
      <c r="BS265" s="51">
        <v>4858000000</v>
      </c>
    </row>
    <row r="266" spans="1:71" x14ac:dyDescent="0.2">
      <c r="A266" s="63" t="s">
        <v>835</v>
      </c>
      <c r="B266" s="63" t="s">
        <v>836</v>
      </c>
      <c r="C266" s="63" t="str">
        <f>VLOOKUP(A266,'[2]S&amp;P 500 Wikipedia'!A:D,3,FALSE)</f>
        <v>Consumer Staples</v>
      </c>
      <c r="D266" s="63">
        <v>333441</v>
      </c>
      <c r="E266" s="63" t="s">
        <v>16</v>
      </c>
      <c r="F266" s="63">
        <v>2017</v>
      </c>
      <c r="G266" s="63" t="s">
        <v>1292</v>
      </c>
      <c r="H266" s="64">
        <v>43100</v>
      </c>
      <c r="I266" s="64">
        <v>43160</v>
      </c>
      <c r="J266" s="64">
        <v>43160</v>
      </c>
      <c r="K266" s="63">
        <v>566782000</v>
      </c>
      <c r="L266" s="63">
        <v>577141000</v>
      </c>
      <c r="M266" s="63" t="s">
        <v>2265</v>
      </c>
      <c r="N266" s="47">
        <v>3369045000</v>
      </c>
      <c r="O266" s="65"/>
      <c r="P266" s="65"/>
      <c r="Q266" s="53"/>
      <c r="R266" s="47">
        <v>-1231355000</v>
      </c>
      <c r="S266" s="65"/>
      <c r="T266" s="65"/>
      <c r="U266" s="53"/>
      <c r="V266" s="48">
        <v>2137690000</v>
      </c>
      <c r="W266" s="48"/>
      <c r="X266" s="47">
        <v>-938903000</v>
      </c>
      <c r="Y266" s="65"/>
      <c r="Z266" s="65"/>
      <c r="AA266" s="65"/>
      <c r="AB266" s="65"/>
      <c r="AC266" s="65"/>
      <c r="AD266" s="65"/>
      <c r="AE266" s="53"/>
      <c r="AF266" s="48">
        <v>1198787000</v>
      </c>
      <c r="AG266" s="48">
        <v>2836000</v>
      </c>
      <c r="AH266" s="47"/>
      <c r="AI266" s="65"/>
      <c r="AJ266" s="53"/>
      <c r="AK266" s="38"/>
      <c r="AL266" s="65"/>
      <c r="AM266" s="65"/>
      <c r="AN266" s="53">
        <v>2836000</v>
      </c>
      <c r="AO266" s="48">
        <v>1201623000</v>
      </c>
      <c r="AP266" s="47"/>
      <c r="AQ266" s="65"/>
      <c r="AR266" s="65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53"/>
      <c r="BD266" s="38">
        <v>1201623000</v>
      </c>
      <c r="BE266" s="65">
        <v>-380945000</v>
      </c>
      <c r="BF266" s="65"/>
      <c r="BG266" s="65"/>
      <c r="BH266" s="65"/>
      <c r="BI266" s="65"/>
      <c r="BJ266" s="51">
        <v>820678000</v>
      </c>
      <c r="BK266" s="47"/>
      <c r="BL266" s="65"/>
      <c r="BM266" s="53"/>
      <c r="BN266" s="72">
        <v>820678000</v>
      </c>
      <c r="BO266" s="73"/>
      <c r="BP266" s="72">
        <v>820678000</v>
      </c>
      <c r="BQ266" s="65"/>
      <c r="BR266" s="65"/>
      <c r="BS266" s="51">
        <v>820678000</v>
      </c>
    </row>
    <row r="267" spans="1:71" x14ac:dyDescent="0.2">
      <c r="A267" s="63" t="s">
        <v>89</v>
      </c>
      <c r="B267" s="63" t="s">
        <v>90</v>
      </c>
      <c r="C267" s="63" t="str">
        <f>VLOOKUP(A267,'[2]S&amp;P 500 Wikipedia'!A:D,3,FALSE)</f>
        <v>Consumer Staples</v>
      </c>
      <c r="D267" s="63">
        <v>133574</v>
      </c>
      <c r="E267" s="63" t="s">
        <v>16</v>
      </c>
      <c r="F267" s="63">
        <v>2017</v>
      </c>
      <c r="G267" s="63" t="s">
        <v>1292</v>
      </c>
      <c r="H267" s="64">
        <v>43100</v>
      </c>
      <c r="I267" s="64">
        <v>43158</v>
      </c>
      <c r="J267" s="64">
        <v>43522</v>
      </c>
      <c r="K267" s="63">
        <v>1921000000</v>
      </c>
      <c r="L267" s="63">
        <v>1921000000</v>
      </c>
      <c r="M267" s="63" t="s">
        <v>1781</v>
      </c>
      <c r="N267" s="47">
        <v>25576000000</v>
      </c>
      <c r="O267" s="65"/>
      <c r="P267" s="65"/>
      <c r="Q267" s="53"/>
      <c r="R267" s="47">
        <v>-13613000000</v>
      </c>
      <c r="S267" s="65"/>
      <c r="T267" s="65"/>
      <c r="U267" s="53"/>
      <c r="V267" s="48">
        <v>11963000000</v>
      </c>
      <c r="W267" s="48"/>
      <c r="X267" s="47">
        <v>-2338000000</v>
      </c>
      <c r="Y267" s="65">
        <v>-2338000000</v>
      </c>
      <c r="Z267" s="65"/>
      <c r="AA267" s="65"/>
      <c r="AB267" s="65"/>
      <c r="AC267" s="65"/>
      <c r="AD267" s="65"/>
      <c r="AE267" s="53"/>
      <c r="AF267" s="48">
        <v>9625000000</v>
      </c>
      <c r="AG267" s="48">
        <v>-173000000</v>
      </c>
      <c r="AH267" s="47">
        <v>-705000000</v>
      </c>
      <c r="AI267" s="65"/>
      <c r="AJ267" s="53"/>
      <c r="AK267" s="38"/>
      <c r="AL267" s="65"/>
      <c r="AM267" s="65">
        <v>532000000</v>
      </c>
      <c r="AN267" s="53"/>
      <c r="AO267" s="48">
        <v>9452000000</v>
      </c>
      <c r="AP267" s="47">
        <v>376000000</v>
      </c>
      <c r="AQ267" s="65"/>
      <c r="AR267" s="65"/>
      <c r="AS267" s="65"/>
      <c r="AT267" s="65"/>
      <c r="AU267" s="65"/>
      <c r="AV267" s="65"/>
      <c r="AW267" s="65"/>
      <c r="AX267" s="65"/>
      <c r="AY267" s="65"/>
      <c r="AZ267" s="65"/>
      <c r="BA267" s="65"/>
      <c r="BB267" s="65"/>
      <c r="BC267" s="53"/>
      <c r="BD267" s="38">
        <v>9828000000</v>
      </c>
      <c r="BE267" s="65">
        <v>399000000</v>
      </c>
      <c r="BF267" s="65"/>
      <c r="BG267" s="65"/>
      <c r="BH267" s="65"/>
      <c r="BI267" s="65"/>
      <c r="BJ267" s="51">
        <v>10227000000</v>
      </c>
      <c r="BK267" s="47"/>
      <c r="BL267" s="65"/>
      <c r="BM267" s="53"/>
      <c r="BN267" s="72">
        <v>10227000000</v>
      </c>
      <c r="BO267" s="73">
        <v>-5000000</v>
      </c>
      <c r="BP267" s="72">
        <v>10222000000</v>
      </c>
      <c r="BQ267" s="65"/>
      <c r="BR267" s="65"/>
      <c r="BS267" s="51">
        <v>10222000000</v>
      </c>
    </row>
    <row r="268" spans="1:71" x14ac:dyDescent="0.2">
      <c r="A268" s="63" t="s">
        <v>1135</v>
      </c>
      <c r="B268" s="63" t="s">
        <v>1136</v>
      </c>
      <c r="C268" s="63" t="str">
        <f>VLOOKUP(A268,'[2]S&amp;P 500 Wikipedia'!A:D,3,FALSE)</f>
        <v>Materials</v>
      </c>
      <c r="D268" s="63">
        <v>94993</v>
      </c>
      <c r="E268" s="63" t="s">
        <v>16</v>
      </c>
      <c r="F268" s="63">
        <v>2017</v>
      </c>
      <c r="G268" s="63" t="s">
        <v>1292</v>
      </c>
      <c r="H268" s="64">
        <v>43100</v>
      </c>
      <c r="I268" s="64">
        <v>43152</v>
      </c>
      <c r="J268" s="64">
        <v>43152</v>
      </c>
      <c r="K268" s="63">
        <v>350900000</v>
      </c>
      <c r="L268" s="63">
        <v>350900000</v>
      </c>
      <c r="M268" s="63" t="s">
        <v>2266</v>
      </c>
      <c r="N268" s="47">
        <v>7409400000</v>
      </c>
      <c r="O268" s="65"/>
      <c r="P268" s="65"/>
      <c r="Q268" s="53"/>
      <c r="R268" s="47">
        <v>-6566600000</v>
      </c>
      <c r="S268" s="65"/>
      <c r="T268" s="65"/>
      <c r="U268" s="53"/>
      <c r="V268" s="48">
        <v>842800000</v>
      </c>
      <c r="W268" s="48"/>
      <c r="X268" s="47">
        <v>-377100000</v>
      </c>
      <c r="Y268" s="65">
        <v>-301300000</v>
      </c>
      <c r="Z268" s="65"/>
      <c r="AA268" s="65"/>
      <c r="AB268" s="65"/>
      <c r="AC268" s="65"/>
      <c r="AD268" s="65"/>
      <c r="AE268" s="53">
        <v>-75800000</v>
      </c>
      <c r="AF268" s="48">
        <v>465700000</v>
      </c>
      <c r="AG268" s="48">
        <v>-88200000</v>
      </c>
      <c r="AH268" s="47">
        <v>-138100000</v>
      </c>
      <c r="AI268" s="65"/>
      <c r="AJ268" s="53"/>
      <c r="AK268" s="38"/>
      <c r="AL268" s="65">
        <v>49900000</v>
      </c>
      <c r="AM268" s="65"/>
      <c r="AN268" s="53"/>
      <c r="AO268" s="48">
        <v>377500000</v>
      </c>
      <c r="AP268" s="47">
        <v>-3500000</v>
      </c>
      <c r="AQ268" s="65"/>
      <c r="AR268" s="65"/>
      <c r="AS268" s="65"/>
      <c r="AT268" s="65"/>
      <c r="AU268" s="65"/>
      <c r="AV268" s="65"/>
      <c r="AW268" s="65"/>
      <c r="AX268" s="65"/>
      <c r="AY268" s="65"/>
      <c r="AZ268" s="65"/>
      <c r="BA268" s="65"/>
      <c r="BB268" s="65"/>
      <c r="BC268" s="53">
        <v>-3500000</v>
      </c>
      <c r="BD268" s="38">
        <v>374000000</v>
      </c>
      <c r="BE268" s="65">
        <v>-494900000</v>
      </c>
      <c r="BF268" s="65"/>
      <c r="BG268" s="65"/>
      <c r="BH268" s="65"/>
      <c r="BI268" s="65"/>
      <c r="BJ268" s="51">
        <v>-120900000</v>
      </c>
      <c r="BK268" s="47">
        <v>16700000</v>
      </c>
      <c r="BL268" s="65"/>
      <c r="BM268" s="53"/>
      <c r="BN268" s="72">
        <v>-104200000</v>
      </c>
      <c r="BO268" s="73">
        <v>-3000000</v>
      </c>
      <c r="BP268" s="72">
        <v>-107200000</v>
      </c>
      <c r="BQ268" s="65"/>
      <c r="BR268" s="65"/>
      <c r="BS268" s="51">
        <v>-107200000</v>
      </c>
    </row>
    <row r="269" spans="1:71" x14ac:dyDescent="0.2">
      <c r="A269" s="63" t="s">
        <v>772</v>
      </c>
      <c r="B269" s="63" t="s">
        <v>773</v>
      </c>
      <c r="C269" s="63" t="str">
        <f>VLOOKUP(A269,'[2]S&amp;P 500 Wikipedia'!A:D,3,FALSE)</f>
        <v>Energy</v>
      </c>
      <c r="D269" s="63">
        <v>353184</v>
      </c>
      <c r="E269" s="63" t="s">
        <v>16</v>
      </c>
      <c r="F269" s="63">
        <v>2017</v>
      </c>
      <c r="G269" s="63" t="s">
        <v>1292</v>
      </c>
      <c r="H269" s="64">
        <v>43100</v>
      </c>
      <c r="I269" s="64">
        <v>43159</v>
      </c>
      <c r="J269" s="64">
        <v>43159</v>
      </c>
      <c r="K269" s="63">
        <v>507000000</v>
      </c>
      <c r="L269" s="63">
        <v>512000000</v>
      </c>
      <c r="M269" s="63" t="s">
        <v>2267</v>
      </c>
      <c r="N269" s="47">
        <v>74104000000</v>
      </c>
      <c r="O269" s="65"/>
      <c r="P269" s="65"/>
      <c r="Q269" s="53"/>
      <c r="R269" s="47">
        <v>-58760000000</v>
      </c>
      <c r="S269" s="65"/>
      <c r="T269" s="65"/>
      <c r="U269" s="53"/>
      <c r="V269" s="48">
        <v>15344000000</v>
      </c>
      <c r="W269" s="48">
        <v>949000000</v>
      </c>
      <c r="X269" s="47">
        <v>-12640000000</v>
      </c>
      <c r="Y269" s="65">
        <v>-1743000000</v>
      </c>
      <c r="Z269" s="65"/>
      <c r="AA269" s="65"/>
      <c r="AB269" s="65"/>
      <c r="AC269" s="65">
        <v>-2114000000</v>
      </c>
      <c r="AD269" s="65"/>
      <c r="AE269" s="53">
        <v>-8783000000</v>
      </c>
      <c r="AF269" s="48">
        <v>3653000000</v>
      </c>
      <c r="AG269" s="48">
        <v>-319000000</v>
      </c>
      <c r="AH269" s="47">
        <v>-625000000</v>
      </c>
      <c r="AI269" s="65"/>
      <c r="AJ269" s="53"/>
      <c r="AK269" s="38"/>
      <c r="AL269" s="65"/>
      <c r="AM269" s="65">
        <v>306000000</v>
      </c>
      <c r="AN269" s="53"/>
      <c r="AO269" s="48">
        <v>3334000000</v>
      </c>
      <c r="AP269" s="47">
        <v>10000000</v>
      </c>
      <c r="AQ269" s="65"/>
      <c r="AR269" s="65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53"/>
      <c r="BD269" s="38">
        <v>3344000000</v>
      </c>
      <c r="BE269" s="65">
        <v>460000000</v>
      </c>
      <c r="BF269" s="65"/>
      <c r="BG269" s="65"/>
      <c r="BH269" s="65"/>
      <c r="BI269" s="65"/>
      <c r="BJ269" s="51">
        <v>3804000000</v>
      </c>
      <c r="BK269" s="47"/>
      <c r="BL269" s="65"/>
      <c r="BM269" s="53"/>
      <c r="BN269" s="72">
        <v>3804000000</v>
      </c>
      <c r="BO269" s="73">
        <v>-372000000</v>
      </c>
      <c r="BP269" s="72">
        <v>3432000000</v>
      </c>
      <c r="BQ269" s="65"/>
      <c r="BR269" s="65"/>
      <c r="BS269" s="51">
        <v>3432000000</v>
      </c>
    </row>
    <row r="270" spans="1:71" x14ac:dyDescent="0.2">
      <c r="A270" s="63" t="s">
        <v>805</v>
      </c>
      <c r="B270" s="63" t="s">
        <v>806</v>
      </c>
      <c r="C270" s="63" t="str">
        <f>VLOOKUP(A270,'[2]S&amp;P 500 Wikipedia'!A:D,3,FALSE)</f>
        <v>Health Care</v>
      </c>
      <c r="D270" s="63">
        <v>262201</v>
      </c>
      <c r="E270" s="63" t="s">
        <v>16</v>
      </c>
      <c r="F270" s="63">
        <v>2017</v>
      </c>
      <c r="G270" s="63" t="s">
        <v>1292</v>
      </c>
      <c r="H270" s="64">
        <v>43100</v>
      </c>
      <c r="I270" s="64">
        <v>43158</v>
      </c>
      <c r="J270" s="64">
        <v>43158</v>
      </c>
      <c r="K270" s="63">
        <v>2730000000</v>
      </c>
      <c r="L270" s="63">
        <v>2748000000</v>
      </c>
      <c r="M270" s="63" t="s">
        <v>2268</v>
      </c>
      <c r="N270" s="47">
        <v>40122000000</v>
      </c>
      <c r="O270" s="65"/>
      <c r="P270" s="65"/>
      <c r="Q270" s="53"/>
      <c r="R270" s="47">
        <v>-12775000000</v>
      </c>
      <c r="S270" s="65"/>
      <c r="T270" s="65"/>
      <c r="U270" s="53"/>
      <c r="V270" s="48">
        <v>27347000000</v>
      </c>
      <c r="W270" s="48"/>
      <c r="X270" s="47">
        <v>-20038000000</v>
      </c>
      <c r="Y270" s="65">
        <v>-9830000000</v>
      </c>
      <c r="Z270" s="65"/>
      <c r="AA270" s="65"/>
      <c r="AB270" s="65">
        <v>-10208000000</v>
      </c>
      <c r="AC270" s="65"/>
      <c r="AD270" s="65"/>
      <c r="AE270" s="53"/>
      <c r="AF270" s="48">
        <v>7309000000</v>
      </c>
      <c r="AG270" s="48">
        <v>-12000000</v>
      </c>
      <c r="AH270" s="47"/>
      <c r="AI270" s="65"/>
      <c r="AJ270" s="53"/>
      <c r="AK270" s="38"/>
      <c r="AL270" s="65"/>
      <c r="AM270" s="65"/>
      <c r="AN270" s="53">
        <v>-12000000</v>
      </c>
      <c r="AO270" s="48">
        <v>7297000000</v>
      </c>
      <c r="AP270" s="47">
        <v>-776000000</v>
      </c>
      <c r="AQ270" s="65"/>
      <c r="AR270" s="65"/>
      <c r="AS270" s="65"/>
      <c r="AT270" s="65"/>
      <c r="AU270" s="65"/>
      <c r="AV270" s="65"/>
      <c r="AW270" s="65"/>
      <c r="AX270" s="65"/>
      <c r="AY270" s="65"/>
      <c r="AZ270" s="65"/>
      <c r="BA270" s="65"/>
      <c r="BB270" s="65"/>
      <c r="BC270" s="53"/>
      <c r="BD270" s="38">
        <v>6521000000</v>
      </c>
      <c r="BE270" s="65">
        <v>-4103000000</v>
      </c>
      <c r="BF270" s="65"/>
      <c r="BG270" s="65"/>
      <c r="BH270" s="65"/>
      <c r="BI270" s="65"/>
      <c r="BJ270" s="51">
        <v>2418000000</v>
      </c>
      <c r="BK270" s="47"/>
      <c r="BL270" s="65"/>
      <c r="BM270" s="53"/>
      <c r="BN270" s="72">
        <v>2418000000</v>
      </c>
      <c r="BO270" s="73">
        <v>-24000000</v>
      </c>
      <c r="BP270" s="72">
        <v>2394000000</v>
      </c>
      <c r="BQ270" s="65"/>
      <c r="BR270" s="65"/>
      <c r="BS270" s="51">
        <v>2394000000</v>
      </c>
    </row>
    <row r="271" spans="1:71" x14ac:dyDescent="0.2">
      <c r="A271" s="63" t="s">
        <v>769</v>
      </c>
      <c r="B271" s="63" t="s">
        <v>770</v>
      </c>
      <c r="C271" s="63" t="str">
        <f>VLOOKUP(A271,'[2]S&amp;P 500 Wikipedia'!A:D,3,FALSE)</f>
        <v>Energy</v>
      </c>
      <c r="D271" s="63">
        <v>378185</v>
      </c>
      <c r="E271" s="63" t="s">
        <v>16</v>
      </c>
      <c r="F271" s="63">
        <v>2017</v>
      </c>
      <c r="G271" s="63" t="s">
        <v>1292</v>
      </c>
      <c r="H271" s="64">
        <v>43100</v>
      </c>
      <c r="I271" s="64">
        <v>43153</v>
      </c>
      <c r="J271" s="64">
        <v>43153</v>
      </c>
      <c r="K271" s="63">
        <v>850000000</v>
      </c>
      <c r="L271" s="63">
        <v>850000000</v>
      </c>
      <c r="M271" s="63" t="s">
        <v>2269</v>
      </c>
      <c r="N271" s="47">
        <v>4765000000</v>
      </c>
      <c r="O271" s="65"/>
      <c r="P271" s="65"/>
      <c r="Q271" s="53"/>
      <c r="R271" s="47">
        <v>-706000000</v>
      </c>
      <c r="S271" s="65"/>
      <c r="T271" s="65"/>
      <c r="U271" s="53"/>
      <c r="V271" s="48">
        <v>4059000000</v>
      </c>
      <c r="W271" s="48"/>
      <c r="X271" s="47">
        <v>-3963000000</v>
      </c>
      <c r="Y271" s="65">
        <v>-568000000</v>
      </c>
      <c r="Z271" s="65"/>
      <c r="AA271" s="65"/>
      <c r="AB271" s="65">
        <v>-409000000</v>
      </c>
      <c r="AC271" s="65">
        <v>-2372000000</v>
      </c>
      <c r="AD271" s="65"/>
      <c r="AE271" s="53">
        <v>-614000000</v>
      </c>
      <c r="AF271" s="48">
        <v>96000000</v>
      </c>
      <c r="AG271" s="48">
        <v>-270000000</v>
      </c>
      <c r="AH271" s="47">
        <v>-270000000</v>
      </c>
      <c r="AI271" s="65"/>
      <c r="AJ271" s="53"/>
      <c r="AK271" s="38"/>
      <c r="AL271" s="65"/>
      <c r="AM271" s="65"/>
      <c r="AN271" s="53"/>
      <c r="AO271" s="48">
        <v>-174000000</v>
      </c>
      <c r="AP271" s="47">
        <v>-280000000</v>
      </c>
      <c r="AQ271" s="65"/>
      <c r="AR271" s="65"/>
      <c r="AS271" s="65"/>
      <c r="AT271" s="65"/>
      <c r="AU271" s="65"/>
      <c r="AV271" s="65"/>
      <c r="AW271" s="65"/>
      <c r="AX271" s="65"/>
      <c r="AY271" s="65"/>
      <c r="AZ271" s="65"/>
      <c r="BA271" s="65"/>
      <c r="BB271" s="65"/>
      <c r="BC271" s="53"/>
      <c r="BD271" s="38">
        <v>-454000000</v>
      </c>
      <c r="BE271" s="65">
        <v>-376000000</v>
      </c>
      <c r="BF271" s="65"/>
      <c r="BG271" s="65"/>
      <c r="BH271" s="65"/>
      <c r="BI271" s="65"/>
      <c r="BJ271" s="51">
        <v>-830000000</v>
      </c>
      <c r="BK271" s="47">
        <v>-4893000000</v>
      </c>
      <c r="BL271" s="65">
        <v>-4893000000</v>
      </c>
      <c r="BM271" s="53"/>
      <c r="BN271" s="72">
        <v>-5723000000</v>
      </c>
      <c r="BO271" s="73"/>
      <c r="BP271" s="72">
        <v>-5723000000</v>
      </c>
      <c r="BQ271" s="65"/>
      <c r="BR271" s="65"/>
      <c r="BS271" s="51">
        <v>-5723000000</v>
      </c>
    </row>
    <row r="272" spans="1:71" x14ac:dyDescent="0.2">
      <c r="A272" s="63" t="s">
        <v>844</v>
      </c>
      <c r="B272" s="63" t="s">
        <v>845</v>
      </c>
      <c r="C272" s="63" t="str">
        <f>VLOOKUP(A272,'[2]S&amp;P 500 Wikipedia'!A:D,3,FALSE)</f>
        <v>Financials</v>
      </c>
      <c r="D272" s="63">
        <v>549638</v>
      </c>
      <c r="E272" s="63" t="s">
        <v>16</v>
      </c>
      <c r="F272" s="63">
        <v>2017</v>
      </c>
      <c r="G272" s="63" t="s">
        <v>1292</v>
      </c>
      <c r="H272" s="64">
        <v>43100</v>
      </c>
      <c r="I272" s="64">
        <v>43157</v>
      </c>
      <c r="J272" s="64">
        <v>43157</v>
      </c>
      <c r="K272" s="63">
        <v>90336000</v>
      </c>
      <c r="L272" s="63">
        <v>91914000</v>
      </c>
      <c r="M272" s="63" t="s">
        <v>2270</v>
      </c>
      <c r="N272" s="47">
        <v>1274172000</v>
      </c>
      <c r="O272" s="65"/>
      <c r="P272" s="65"/>
      <c r="Q272" s="53"/>
      <c r="R272" s="47">
        <v>-273913000</v>
      </c>
      <c r="S272" s="65"/>
      <c r="T272" s="65"/>
      <c r="U272" s="53"/>
      <c r="V272" s="48">
        <v>1000259000</v>
      </c>
      <c r="W272" s="48"/>
      <c r="X272" s="47">
        <v>-421071000</v>
      </c>
      <c r="Y272" s="65">
        <v>-265200000</v>
      </c>
      <c r="Z272" s="65"/>
      <c r="AA272" s="65"/>
      <c r="AB272" s="65">
        <v>-75884000</v>
      </c>
      <c r="AC272" s="65">
        <v>-79987000</v>
      </c>
      <c r="AD272" s="65"/>
      <c r="AE272" s="53"/>
      <c r="AF272" s="48">
        <v>579188000</v>
      </c>
      <c r="AG272" s="48">
        <v>-112289000</v>
      </c>
      <c r="AH272" s="47">
        <v>-109784000</v>
      </c>
      <c r="AI272" s="65"/>
      <c r="AJ272" s="53"/>
      <c r="AK272" s="38"/>
      <c r="AL272" s="65"/>
      <c r="AM272" s="65"/>
      <c r="AN272" s="53">
        <v>-2505000</v>
      </c>
      <c r="AO272" s="48">
        <v>466899000</v>
      </c>
      <c r="AP272" s="47"/>
      <c r="AQ272" s="65"/>
      <c r="AR272" s="65"/>
      <c r="AS272" s="65"/>
      <c r="AT272" s="65"/>
      <c r="AU272" s="65"/>
      <c r="AV272" s="65"/>
      <c r="AW272" s="65"/>
      <c r="AX272" s="65"/>
      <c r="AY272" s="65"/>
      <c r="AZ272" s="65"/>
      <c r="BA272" s="65"/>
      <c r="BB272" s="65"/>
      <c r="BC272" s="53"/>
      <c r="BD272" s="38">
        <v>466899000</v>
      </c>
      <c r="BE272" s="65">
        <v>-162927000</v>
      </c>
      <c r="BF272" s="65"/>
      <c r="BG272" s="65"/>
      <c r="BH272" s="65"/>
      <c r="BI272" s="65"/>
      <c r="BJ272" s="51">
        <v>303972000</v>
      </c>
      <c r="BK272" s="47"/>
      <c r="BL272" s="65"/>
      <c r="BM272" s="53"/>
      <c r="BN272" s="72">
        <v>303972000</v>
      </c>
      <c r="BO272" s="73"/>
      <c r="BP272" s="72">
        <v>303972000</v>
      </c>
      <c r="BQ272" s="65"/>
      <c r="BR272" s="65"/>
      <c r="BS272" s="51">
        <v>303972000</v>
      </c>
    </row>
    <row r="273" spans="1:71" x14ac:dyDescent="0.2">
      <c r="A273" s="63" t="s">
        <v>820</v>
      </c>
      <c r="B273" s="63" t="s">
        <v>821</v>
      </c>
      <c r="C273" s="63" t="str">
        <f>VLOOKUP(A273,'[2]S&amp;P 500 Wikipedia'!A:D,3,FALSE)</f>
        <v>Information Technology</v>
      </c>
      <c r="D273" s="63">
        <v>59265</v>
      </c>
      <c r="E273" s="63" t="s">
        <v>16</v>
      </c>
      <c r="F273" s="63">
        <v>2018</v>
      </c>
      <c r="G273" s="63" t="s">
        <v>1292</v>
      </c>
      <c r="H273" s="64">
        <v>43281</v>
      </c>
      <c r="I273" s="64">
        <v>43315</v>
      </c>
      <c r="J273" s="64">
        <v>43315</v>
      </c>
      <c r="K273" s="63">
        <v>7700000000</v>
      </c>
      <c r="L273" s="63">
        <v>7794000000</v>
      </c>
      <c r="M273" s="63" t="s">
        <v>2271</v>
      </c>
      <c r="N273" s="47">
        <v>110360000000</v>
      </c>
      <c r="O273" s="65"/>
      <c r="P273" s="65"/>
      <c r="Q273" s="53"/>
      <c r="R273" s="47">
        <v>-38353000000</v>
      </c>
      <c r="S273" s="65"/>
      <c r="T273" s="65"/>
      <c r="U273" s="53"/>
      <c r="V273" s="48">
        <v>72007000000</v>
      </c>
      <c r="W273" s="48"/>
      <c r="X273" s="47">
        <v>-36949000000</v>
      </c>
      <c r="Y273" s="65">
        <v>-22223000000</v>
      </c>
      <c r="Z273" s="65">
        <v>-17469000000</v>
      </c>
      <c r="AA273" s="65">
        <v>-4754000000</v>
      </c>
      <c r="AB273" s="65">
        <v>-14726000000</v>
      </c>
      <c r="AC273" s="65"/>
      <c r="AD273" s="65"/>
      <c r="AE273" s="53"/>
      <c r="AF273" s="48">
        <v>35058000000</v>
      </c>
      <c r="AG273" s="48">
        <v>1416000000</v>
      </c>
      <c r="AH273" s="47"/>
      <c r="AI273" s="65"/>
      <c r="AJ273" s="53"/>
      <c r="AK273" s="38"/>
      <c r="AL273" s="65"/>
      <c r="AM273" s="65"/>
      <c r="AN273" s="53">
        <v>1416000000</v>
      </c>
      <c r="AO273" s="48">
        <v>36474000000</v>
      </c>
      <c r="AP273" s="47">
        <v>0</v>
      </c>
      <c r="AQ273" s="65"/>
      <c r="AR273" s="65"/>
      <c r="AS273" s="65"/>
      <c r="AT273" s="65"/>
      <c r="AU273" s="65"/>
      <c r="AV273" s="65"/>
      <c r="AW273" s="65"/>
      <c r="AX273" s="65"/>
      <c r="AY273" s="65"/>
      <c r="AZ273" s="65"/>
      <c r="BA273" s="65"/>
      <c r="BB273" s="65"/>
      <c r="BC273" s="53">
        <v>0</v>
      </c>
      <c r="BD273" s="38">
        <v>36474000000</v>
      </c>
      <c r="BE273" s="65">
        <v>-19903000000</v>
      </c>
      <c r="BF273" s="65"/>
      <c r="BG273" s="65"/>
      <c r="BH273" s="65"/>
      <c r="BI273" s="65"/>
      <c r="BJ273" s="51">
        <v>16571000000</v>
      </c>
      <c r="BK273" s="47"/>
      <c r="BL273" s="65"/>
      <c r="BM273" s="53"/>
      <c r="BN273" s="72">
        <v>16571000000</v>
      </c>
      <c r="BO273" s="73"/>
      <c r="BP273" s="72">
        <v>16571000000</v>
      </c>
      <c r="BQ273" s="65"/>
      <c r="BR273" s="65"/>
      <c r="BS273" s="51">
        <v>16571000000</v>
      </c>
    </row>
    <row r="274" spans="1:71" x14ac:dyDescent="0.2">
      <c r="A274" s="63" t="s">
        <v>841</v>
      </c>
      <c r="B274" s="63" t="s">
        <v>842</v>
      </c>
      <c r="C274" s="63" t="str">
        <f>VLOOKUP(A274,'[2]S&amp;P 500 Wikipedia'!A:D,3,FALSE)</f>
        <v>Information Technology</v>
      </c>
      <c r="D274" s="63">
        <v>333970</v>
      </c>
      <c r="E274" s="63" t="s">
        <v>16</v>
      </c>
      <c r="F274" s="63">
        <v>2017</v>
      </c>
      <c r="G274" s="63" t="s">
        <v>1292</v>
      </c>
      <c r="H274" s="64">
        <v>43100</v>
      </c>
      <c r="I274" s="64">
        <v>43147</v>
      </c>
      <c r="J274" s="64">
        <v>43147</v>
      </c>
      <c r="K274" s="63">
        <v>162900000</v>
      </c>
      <c r="L274" s="63">
        <v>162900000</v>
      </c>
      <c r="M274" s="63" t="s">
        <v>2272</v>
      </c>
      <c r="N274" s="47">
        <v>6380000000</v>
      </c>
      <c r="O274" s="65">
        <v>6380000000</v>
      </c>
      <c r="P274" s="65"/>
      <c r="Q274" s="53"/>
      <c r="R274" s="47">
        <v>-3356000000</v>
      </c>
      <c r="S274" s="65">
        <v>-3356000000</v>
      </c>
      <c r="T274" s="65"/>
      <c r="U274" s="53"/>
      <c r="V274" s="48">
        <v>3024000000</v>
      </c>
      <c r="W274" s="48"/>
      <c r="X274" s="47">
        <v>-1742000000</v>
      </c>
      <c r="Y274" s="65">
        <v>-979000000</v>
      </c>
      <c r="Z274" s="65"/>
      <c r="AA274" s="65"/>
      <c r="AB274" s="65">
        <v>-568000000</v>
      </c>
      <c r="AC274" s="65"/>
      <c r="AD274" s="65"/>
      <c r="AE274" s="53">
        <v>-195000000</v>
      </c>
      <c r="AF274" s="48">
        <v>1282000000</v>
      </c>
      <c r="AG274" s="48">
        <v>-209000000</v>
      </c>
      <c r="AH274" s="47">
        <v>-201000000</v>
      </c>
      <c r="AI274" s="65"/>
      <c r="AJ274" s="53"/>
      <c r="AK274" s="38"/>
      <c r="AL274" s="65"/>
      <c r="AM274" s="65"/>
      <c r="AN274" s="53">
        <v>-8000000</v>
      </c>
      <c r="AO274" s="48">
        <v>1073000000</v>
      </c>
      <c r="AP274" s="47">
        <v>3000000</v>
      </c>
      <c r="AQ274" s="65"/>
      <c r="AR274" s="65"/>
      <c r="AS274" s="65"/>
      <c r="AT274" s="65"/>
      <c r="AU274" s="65"/>
      <c r="AV274" s="65"/>
      <c r="AW274" s="65"/>
      <c r="AX274" s="65"/>
      <c r="AY274" s="65"/>
      <c r="AZ274" s="65"/>
      <c r="BA274" s="65"/>
      <c r="BB274" s="65"/>
      <c r="BC274" s="53"/>
      <c r="BD274" s="38">
        <v>1076000000</v>
      </c>
      <c r="BE274" s="65">
        <v>-1227000000</v>
      </c>
      <c r="BF274" s="65"/>
      <c r="BG274" s="65"/>
      <c r="BH274" s="65"/>
      <c r="BI274" s="65"/>
      <c r="BJ274" s="51">
        <v>-151000000</v>
      </c>
      <c r="BK274" s="47"/>
      <c r="BL274" s="65"/>
      <c r="BM274" s="53"/>
      <c r="BN274" s="72">
        <v>-151000000</v>
      </c>
      <c r="BO274" s="73">
        <v>-4000000</v>
      </c>
      <c r="BP274" s="72">
        <v>-155000000</v>
      </c>
      <c r="BQ274" s="65"/>
      <c r="BR274" s="65"/>
      <c r="BS274" s="51">
        <v>-155000000</v>
      </c>
    </row>
    <row r="275" spans="1:71" x14ac:dyDescent="0.2">
      <c r="A275" s="63" t="s">
        <v>808</v>
      </c>
      <c r="B275" s="63" t="s">
        <v>809</v>
      </c>
      <c r="C275" s="63" t="str">
        <f>VLOOKUP(A275,'[2]S&amp;P 500 Wikipedia'!A:D,3,FALSE)</f>
        <v>Health Care</v>
      </c>
      <c r="D275" s="63">
        <v>334921</v>
      </c>
      <c r="E275" s="63" t="s">
        <v>16</v>
      </c>
      <c r="F275" s="63">
        <v>2017</v>
      </c>
      <c r="G275" s="63" t="s">
        <v>1292</v>
      </c>
      <c r="H275" s="64">
        <v>43100</v>
      </c>
      <c r="I275" s="64">
        <v>43140</v>
      </c>
      <c r="J275" s="64">
        <v>43140</v>
      </c>
      <c r="K275" s="63">
        <v>25713575</v>
      </c>
      <c r="L275" s="63">
        <v>26393783</v>
      </c>
      <c r="M275" s="63" t="s">
        <v>2273</v>
      </c>
      <c r="N275" s="47">
        <v>2725053000</v>
      </c>
      <c r="O275" s="65">
        <v>2725053000</v>
      </c>
      <c r="P275" s="65"/>
      <c r="Q275" s="53"/>
      <c r="R275" s="47">
        <v>-1151740000</v>
      </c>
      <c r="S275" s="65">
        <v>-1151740000</v>
      </c>
      <c r="T275" s="65"/>
      <c r="U275" s="53"/>
      <c r="V275" s="48">
        <v>1573313000</v>
      </c>
      <c r="W275" s="48"/>
      <c r="X275" s="47">
        <v>-959400000</v>
      </c>
      <c r="Y275" s="65">
        <v>-787464000</v>
      </c>
      <c r="Z275" s="65"/>
      <c r="AA275" s="65"/>
      <c r="AB275" s="65">
        <v>-129265000</v>
      </c>
      <c r="AC275" s="65">
        <v>-42671000</v>
      </c>
      <c r="AD275" s="65"/>
      <c r="AE275" s="53"/>
      <c r="AF275" s="48">
        <v>613913000</v>
      </c>
      <c r="AG275" s="48">
        <v>-26919000</v>
      </c>
      <c r="AH275" s="47">
        <v>-32785000</v>
      </c>
      <c r="AI275" s="65"/>
      <c r="AJ275" s="53"/>
      <c r="AK275" s="38"/>
      <c r="AL275" s="65"/>
      <c r="AM275" s="65"/>
      <c r="AN275" s="53">
        <v>5866000</v>
      </c>
      <c r="AO275" s="48">
        <v>586994000</v>
      </c>
      <c r="AP275" s="47">
        <v>-12772000</v>
      </c>
      <c r="AQ275" s="65"/>
      <c r="AR275" s="65"/>
      <c r="AS275" s="65"/>
      <c r="AT275" s="65"/>
      <c r="AU275" s="65"/>
      <c r="AV275" s="65"/>
      <c r="AW275" s="65"/>
      <c r="AX275" s="65"/>
      <c r="AY275" s="65"/>
      <c r="AZ275" s="65">
        <v>-12772000</v>
      </c>
      <c r="BA275" s="65"/>
      <c r="BB275" s="65"/>
      <c r="BC275" s="53"/>
      <c r="BD275" s="38">
        <v>574222000</v>
      </c>
      <c r="BE275" s="65">
        <v>-198250000</v>
      </c>
      <c r="BF275" s="65"/>
      <c r="BG275" s="65"/>
      <c r="BH275" s="65"/>
      <c r="BI275" s="65"/>
      <c r="BJ275" s="51">
        <v>375972000</v>
      </c>
      <c r="BK275" s="47"/>
      <c r="BL275" s="65"/>
      <c r="BM275" s="53"/>
      <c r="BN275" s="72">
        <v>375972000</v>
      </c>
      <c r="BO275" s="73"/>
      <c r="BP275" s="72">
        <v>375972000</v>
      </c>
      <c r="BQ275" s="65"/>
      <c r="BR275" s="65"/>
      <c r="BS275" s="51">
        <v>375972000</v>
      </c>
    </row>
    <row r="276" spans="1:71" x14ac:dyDescent="0.2">
      <c r="A276" s="63" t="s">
        <v>817</v>
      </c>
      <c r="B276" s="63" t="s">
        <v>818</v>
      </c>
      <c r="C276" s="63" t="str">
        <f>VLOOKUP(A276,'[2]S&amp;P 500 Wikipedia'!A:D,3,FALSE)</f>
        <v>Information Technology</v>
      </c>
      <c r="D276" s="63">
        <v>60906</v>
      </c>
      <c r="E276" s="63" t="s">
        <v>16</v>
      </c>
      <c r="F276" s="63">
        <v>2017</v>
      </c>
      <c r="G276" s="63" t="s">
        <v>1292</v>
      </c>
      <c r="H276" s="64">
        <v>42978</v>
      </c>
      <c r="I276" s="64">
        <v>43034</v>
      </c>
      <c r="J276" s="64">
        <v>43034</v>
      </c>
      <c r="K276" s="63">
        <v>1089000000</v>
      </c>
      <c r="L276" s="63">
        <v>1154000000</v>
      </c>
      <c r="M276" s="63" t="s">
        <v>2274</v>
      </c>
      <c r="N276" s="47">
        <v>20322000000</v>
      </c>
      <c r="O276" s="65"/>
      <c r="P276" s="65"/>
      <c r="Q276" s="53"/>
      <c r="R276" s="47">
        <v>-11886000000</v>
      </c>
      <c r="S276" s="65"/>
      <c r="T276" s="65"/>
      <c r="U276" s="53"/>
      <c r="V276" s="48">
        <v>8436000000</v>
      </c>
      <c r="W276" s="48"/>
      <c r="X276" s="47">
        <v>-2550000000</v>
      </c>
      <c r="Y276" s="65">
        <v>-743000000</v>
      </c>
      <c r="Z276" s="65"/>
      <c r="AA276" s="65"/>
      <c r="AB276" s="65">
        <v>-1824000000</v>
      </c>
      <c r="AC276" s="65"/>
      <c r="AD276" s="65"/>
      <c r="AE276" s="53">
        <v>17000000</v>
      </c>
      <c r="AF276" s="48">
        <v>5886000000</v>
      </c>
      <c r="AG276" s="48">
        <v>-672000000</v>
      </c>
      <c r="AH276" s="47">
        <v>-560000000</v>
      </c>
      <c r="AI276" s="65">
        <v>-601000000</v>
      </c>
      <c r="AJ276" s="53">
        <v>41000000</v>
      </c>
      <c r="AK276" s="38"/>
      <c r="AL276" s="65"/>
      <c r="AM276" s="65"/>
      <c r="AN276" s="53">
        <v>-112000000</v>
      </c>
      <c r="AO276" s="48">
        <v>5214000000</v>
      </c>
      <c r="AP276" s="47">
        <v>-18000000</v>
      </c>
      <c r="AQ276" s="65"/>
      <c r="AR276" s="65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53">
        <v>-18000000</v>
      </c>
      <c r="BD276" s="38">
        <v>5196000000</v>
      </c>
      <c r="BE276" s="65">
        <v>-114000000</v>
      </c>
      <c r="BF276" s="65"/>
      <c r="BG276" s="65"/>
      <c r="BH276" s="65"/>
      <c r="BI276" s="65">
        <v>8000000</v>
      </c>
      <c r="BJ276" s="51">
        <v>5090000000</v>
      </c>
      <c r="BK276" s="47"/>
      <c r="BL276" s="65"/>
      <c r="BM276" s="53"/>
      <c r="BN276" s="72">
        <v>5090000000</v>
      </c>
      <c r="BO276" s="73">
        <v>-1000000</v>
      </c>
      <c r="BP276" s="72">
        <v>5089000000</v>
      </c>
      <c r="BQ276" s="65"/>
      <c r="BR276" s="65"/>
      <c r="BS276" s="51">
        <v>5089000000</v>
      </c>
    </row>
    <row r="277" spans="1:71" x14ac:dyDescent="0.2">
      <c r="A277" s="63" t="s">
        <v>790</v>
      </c>
      <c r="B277" s="63" t="s">
        <v>791</v>
      </c>
      <c r="C277" s="63" t="str">
        <f>VLOOKUP(A277,'[2]S&amp;P 500 Wikipedia'!A:D,3,FALSE)</f>
        <v>Information Technology</v>
      </c>
      <c r="D277" s="63">
        <v>153611</v>
      </c>
      <c r="E277" s="63" t="s">
        <v>16</v>
      </c>
      <c r="F277" s="63">
        <v>2018</v>
      </c>
      <c r="G277" s="63" t="s">
        <v>1292</v>
      </c>
      <c r="H277" s="64">
        <v>43281</v>
      </c>
      <c r="I277" s="64">
        <v>43329</v>
      </c>
      <c r="J277" s="64">
        <v>43329</v>
      </c>
      <c r="K277" s="63">
        <v>280979000</v>
      </c>
      <c r="L277" s="63">
        <v>285674000</v>
      </c>
      <c r="M277" s="63" t="s">
        <v>2275</v>
      </c>
      <c r="N277" s="47">
        <v>2480066000</v>
      </c>
      <c r="O277" s="65"/>
      <c r="P277" s="65"/>
      <c r="Q277" s="53"/>
      <c r="R277" s="47">
        <v>-853945000</v>
      </c>
      <c r="S277" s="65"/>
      <c r="T277" s="65"/>
      <c r="U277" s="53"/>
      <c r="V277" s="48">
        <v>1626121000</v>
      </c>
      <c r="W277" s="48"/>
      <c r="X277" s="47">
        <v>-791781000</v>
      </c>
      <c r="Y277" s="65">
        <v>-322918000</v>
      </c>
      <c r="Z277" s="65"/>
      <c r="AA277" s="65"/>
      <c r="AB277" s="65">
        <v>-450943000</v>
      </c>
      <c r="AC277" s="65">
        <v>-4467000</v>
      </c>
      <c r="AD277" s="65"/>
      <c r="AE277" s="53">
        <v>-13453000</v>
      </c>
      <c r="AF277" s="48">
        <v>834340000</v>
      </c>
      <c r="AG277" s="48">
        <v>-8563000</v>
      </c>
      <c r="AH277" s="47"/>
      <c r="AI277" s="65"/>
      <c r="AJ277" s="53"/>
      <c r="AK277" s="38"/>
      <c r="AL277" s="65"/>
      <c r="AM277" s="65"/>
      <c r="AN277" s="53">
        <v>-8563000</v>
      </c>
      <c r="AO277" s="48">
        <v>825777000</v>
      </c>
      <c r="AP277" s="47">
        <v>-892000</v>
      </c>
      <c r="AQ277" s="65"/>
      <c r="AR277" s="65"/>
      <c r="AS277" s="65"/>
      <c r="AT277" s="65"/>
      <c r="AU277" s="65"/>
      <c r="AV277" s="65"/>
      <c r="AW277" s="65"/>
      <c r="AX277" s="65"/>
      <c r="AY277" s="65"/>
      <c r="AZ277" s="65"/>
      <c r="BA277" s="65"/>
      <c r="BB277" s="65"/>
      <c r="BC277" s="53"/>
      <c r="BD277" s="38">
        <v>824885000</v>
      </c>
      <c r="BE277" s="65">
        <v>-357567000</v>
      </c>
      <c r="BF277" s="65"/>
      <c r="BG277" s="65"/>
      <c r="BH277" s="65"/>
      <c r="BI277" s="65"/>
      <c r="BJ277" s="51">
        <v>467318000</v>
      </c>
      <c r="BK277" s="47"/>
      <c r="BL277" s="65"/>
      <c r="BM277" s="53"/>
      <c r="BN277" s="72">
        <v>467318000</v>
      </c>
      <c r="BO277" s="73"/>
      <c r="BP277" s="72">
        <v>467318000</v>
      </c>
      <c r="BQ277" s="65"/>
      <c r="BR277" s="65"/>
      <c r="BS277" s="51">
        <v>467318000</v>
      </c>
    </row>
    <row r="278" spans="1:71" x14ac:dyDescent="0.2">
      <c r="A278" s="63" t="s">
        <v>847</v>
      </c>
      <c r="B278" s="63" t="s">
        <v>848</v>
      </c>
      <c r="C278" s="63" t="str">
        <f>VLOOKUP(A278,'[2]S&amp;P 500 Wikipedia'!A:D,3,FALSE)</f>
        <v>Health Care</v>
      </c>
      <c r="D278" s="63">
        <v>333504</v>
      </c>
      <c r="E278" s="63" t="s">
        <v>16</v>
      </c>
      <c r="F278" s="63">
        <v>2017</v>
      </c>
      <c r="G278" s="63" t="s">
        <v>1292</v>
      </c>
      <c r="H278" s="64">
        <v>43100</v>
      </c>
      <c r="I278" s="64">
        <v>43160</v>
      </c>
      <c r="J278" s="64">
        <v>43160</v>
      </c>
      <c r="K278" s="63">
        <v>534500000</v>
      </c>
      <c r="L278" s="63">
        <v>536700000</v>
      </c>
      <c r="M278" s="63" t="s">
        <v>2276</v>
      </c>
      <c r="N278" s="47">
        <v>11907700000</v>
      </c>
      <c r="O278" s="65">
        <v>11760000000</v>
      </c>
      <c r="P278" s="65"/>
      <c r="Q278" s="53">
        <v>147700000</v>
      </c>
      <c r="R278" s="47">
        <v>-7124600000</v>
      </c>
      <c r="S278" s="65"/>
      <c r="T278" s="65"/>
      <c r="U278" s="53"/>
      <c r="V278" s="48">
        <v>4783100000</v>
      </c>
      <c r="W278" s="48"/>
      <c r="X278" s="47">
        <v>-3359100000</v>
      </c>
      <c r="Y278" s="65">
        <v>-2575800000</v>
      </c>
      <c r="Z278" s="65"/>
      <c r="AA278" s="65"/>
      <c r="AB278" s="65">
        <v>-783300000</v>
      </c>
      <c r="AC278" s="65"/>
      <c r="AD278" s="65"/>
      <c r="AE278" s="53"/>
      <c r="AF278" s="48">
        <v>1424000000</v>
      </c>
      <c r="AG278" s="48">
        <v>-534100000</v>
      </c>
      <c r="AH278" s="47">
        <v>-534600000</v>
      </c>
      <c r="AI278" s="65"/>
      <c r="AJ278" s="53"/>
      <c r="AK278" s="38"/>
      <c r="AL278" s="65"/>
      <c r="AM278" s="65"/>
      <c r="AN278" s="53">
        <v>500000</v>
      </c>
      <c r="AO278" s="48">
        <v>889900000</v>
      </c>
      <c r="AP278" s="47">
        <v>13100000</v>
      </c>
      <c r="AQ278" s="65"/>
      <c r="AR278" s="65"/>
      <c r="AS278" s="65"/>
      <c r="AT278" s="65"/>
      <c r="AU278" s="65"/>
      <c r="AV278" s="65"/>
      <c r="AW278" s="65"/>
      <c r="AX278" s="65"/>
      <c r="AY278" s="65">
        <v>13100000</v>
      </c>
      <c r="AZ278" s="65"/>
      <c r="BA278" s="65"/>
      <c r="BB278" s="65"/>
      <c r="BC278" s="53"/>
      <c r="BD278" s="38">
        <v>903000000</v>
      </c>
      <c r="BE278" s="65">
        <v>-207000000</v>
      </c>
      <c r="BF278" s="65"/>
      <c r="BG278" s="65"/>
      <c r="BH278" s="65"/>
      <c r="BI278" s="65"/>
      <c r="BJ278" s="51">
        <v>696000000</v>
      </c>
      <c r="BK278" s="47"/>
      <c r="BL278" s="65"/>
      <c r="BM278" s="53"/>
      <c r="BN278" s="72">
        <v>696000000</v>
      </c>
      <c r="BO278" s="73"/>
      <c r="BP278" s="72">
        <v>696000000</v>
      </c>
      <c r="BQ278" s="65"/>
      <c r="BR278" s="65"/>
      <c r="BS278" s="51">
        <v>696000000</v>
      </c>
    </row>
    <row r="279" spans="1:71" x14ac:dyDescent="0.2">
      <c r="A279" s="63" t="s">
        <v>883</v>
      </c>
      <c r="B279" s="63" t="s">
        <v>884</v>
      </c>
      <c r="C279" s="63" t="str">
        <f>VLOOKUP(A279,'[2]S&amp;P 500 Wikipedia'!A:D,3,FALSE)</f>
        <v>Energy</v>
      </c>
      <c r="D279" s="63">
        <v>249388</v>
      </c>
      <c r="E279" s="63" t="s">
        <v>16</v>
      </c>
      <c r="F279" s="63">
        <v>2017</v>
      </c>
      <c r="G279" s="63" t="s">
        <v>1292</v>
      </c>
      <c r="H279" s="64">
        <v>43100</v>
      </c>
      <c r="I279" s="64">
        <v>43151</v>
      </c>
      <c r="J279" s="64">
        <v>43151</v>
      </c>
      <c r="K279" s="63">
        <v>469000000</v>
      </c>
      <c r="L279" s="63">
        <v>469000000</v>
      </c>
      <c r="M279" s="63" t="s">
        <v>2277</v>
      </c>
      <c r="N279" s="47">
        <v>4256000000</v>
      </c>
      <c r="O279" s="65">
        <v>4060000000</v>
      </c>
      <c r="P279" s="65"/>
      <c r="Q279" s="53">
        <v>196000000</v>
      </c>
      <c r="R279" s="47">
        <v>-1329000000</v>
      </c>
      <c r="S279" s="65">
        <v>-1329000000</v>
      </c>
      <c r="T279" s="65"/>
      <c r="U279" s="53"/>
      <c r="V279" s="48">
        <v>2927000000</v>
      </c>
      <c r="W279" s="48"/>
      <c r="X279" s="47">
        <v>-2280000000</v>
      </c>
      <c r="Y279" s="65">
        <v>-415000000</v>
      </c>
      <c r="Z279" s="65"/>
      <c r="AA279" s="65">
        <v>-415000000</v>
      </c>
      <c r="AB279" s="65"/>
      <c r="AC279" s="65">
        <v>-2053000000</v>
      </c>
      <c r="AD279" s="65"/>
      <c r="AE279" s="53">
        <v>188000000</v>
      </c>
      <c r="AF279" s="48">
        <v>647000000</v>
      </c>
      <c r="AG279" s="48">
        <v>-354000000</v>
      </c>
      <c r="AH279" s="47">
        <v>-354000000</v>
      </c>
      <c r="AI279" s="65"/>
      <c r="AJ279" s="53"/>
      <c r="AK279" s="38"/>
      <c r="AL279" s="65"/>
      <c r="AM279" s="65"/>
      <c r="AN279" s="53">
        <v>0</v>
      </c>
      <c r="AO279" s="48">
        <v>293000000</v>
      </c>
      <c r="AP279" s="47">
        <v>-2484000000</v>
      </c>
      <c r="AQ279" s="65"/>
      <c r="AR279" s="65"/>
      <c r="AS279" s="65">
        <v>63000000</v>
      </c>
      <c r="AT279" s="65"/>
      <c r="AU279" s="65">
        <v>-98000000</v>
      </c>
      <c r="AV279" s="65"/>
      <c r="AW279" s="65">
        <v>-70000000</v>
      </c>
      <c r="AX279" s="65">
        <v>-2379000000</v>
      </c>
      <c r="AY279" s="65"/>
      <c r="AZ279" s="65"/>
      <c r="BA279" s="65"/>
      <c r="BB279" s="65"/>
      <c r="BC279" s="53"/>
      <c r="BD279" s="38">
        <v>-2191000000</v>
      </c>
      <c r="BE279" s="65">
        <v>1141000000</v>
      </c>
      <c r="BF279" s="65"/>
      <c r="BG279" s="65"/>
      <c r="BH279" s="65"/>
      <c r="BI279" s="65"/>
      <c r="BJ279" s="51">
        <v>-1050000000</v>
      </c>
      <c r="BK279" s="47"/>
      <c r="BL279" s="65"/>
      <c r="BM279" s="53"/>
      <c r="BN279" s="72">
        <v>-1050000000</v>
      </c>
      <c r="BO279" s="73">
        <v>-68000000</v>
      </c>
      <c r="BP279" s="72">
        <v>-1118000000</v>
      </c>
      <c r="BQ279" s="65"/>
      <c r="BR279" s="65"/>
      <c r="BS279" s="51">
        <v>-1118000000</v>
      </c>
    </row>
    <row r="280" spans="1:71" x14ac:dyDescent="0.2">
      <c r="A280" s="63" t="s">
        <v>892</v>
      </c>
      <c r="B280" s="63" t="s">
        <v>893</v>
      </c>
      <c r="C280" s="63" t="str">
        <f>VLOOKUP(A280,'[2]S&amp;P 500 Wikipedia'!A:D,3,FALSE)</f>
        <v>Consumer Discretionary</v>
      </c>
      <c r="D280" s="63">
        <v>744483</v>
      </c>
      <c r="E280" s="63" t="s">
        <v>16</v>
      </c>
      <c r="F280" s="63">
        <v>2017</v>
      </c>
      <c r="G280" s="63" t="s">
        <v>1292</v>
      </c>
      <c r="H280" s="64">
        <v>43100</v>
      </c>
      <c r="I280" s="64">
        <v>43137</v>
      </c>
      <c r="J280" s="64">
        <v>43158</v>
      </c>
      <c r="K280" s="63">
        <v>228040825</v>
      </c>
      <c r="L280" s="63">
        <v>229418326</v>
      </c>
      <c r="M280" s="63" t="s">
        <v>2278</v>
      </c>
      <c r="N280" s="47">
        <v>5396175000</v>
      </c>
      <c r="O280" s="65"/>
      <c r="P280" s="65"/>
      <c r="Q280" s="53"/>
      <c r="R280" s="47">
        <v>-3063644000</v>
      </c>
      <c r="S280" s="65"/>
      <c r="T280" s="65"/>
      <c r="U280" s="53"/>
      <c r="V280" s="48">
        <v>2332531000</v>
      </c>
      <c r="W280" s="48"/>
      <c r="X280" s="47">
        <v>-1283712000</v>
      </c>
      <c r="Y280" s="65">
        <v>-773755000</v>
      </c>
      <c r="Z280" s="65"/>
      <c r="AA280" s="65"/>
      <c r="AB280" s="65"/>
      <c r="AC280" s="65">
        <v>-509957000</v>
      </c>
      <c r="AD280" s="65"/>
      <c r="AE280" s="53"/>
      <c r="AF280" s="48">
        <v>1048819000</v>
      </c>
      <c r="AG280" s="48">
        <v>-278205000</v>
      </c>
      <c r="AH280" s="47">
        <v>-267804000</v>
      </c>
      <c r="AI280" s="65"/>
      <c r="AJ280" s="53"/>
      <c r="AK280" s="38"/>
      <c r="AL280" s="65"/>
      <c r="AM280" s="65"/>
      <c r="AN280" s="53">
        <v>-10401000</v>
      </c>
      <c r="AO280" s="48">
        <v>770614000</v>
      </c>
      <c r="AP280" s="47"/>
      <c r="AQ280" s="65"/>
      <c r="AR280" s="65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53"/>
      <c r="BD280" s="38">
        <v>770614000</v>
      </c>
      <c r="BE280" s="65">
        <v>-10742000</v>
      </c>
      <c r="BF280" s="65"/>
      <c r="BG280" s="65"/>
      <c r="BH280" s="65"/>
      <c r="BI280" s="65"/>
      <c r="BJ280" s="51">
        <v>759872000</v>
      </c>
      <c r="BK280" s="47"/>
      <c r="BL280" s="65"/>
      <c r="BM280" s="53"/>
      <c r="BN280" s="72">
        <v>759872000</v>
      </c>
      <c r="BO280" s="73"/>
      <c r="BP280" s="72">
        <v>759872000</v>
      </c>
      <c r="BQ280" s="65"/>
      <c r="BR280" s="65"/>
      <c r="BS280" s="51">
        <v>759872000</v>
      </c>
    </row>
    <row r="281" spans="1:71" x14ac:dyDescent="0.2">
      <c r="A281" s="63" t="s">
        <v>850</v>
      </c>
      <c r="B281" s="63" t="s">
        <v>851</v>
      </c>
      <c r="C281" s="63" t="str">
        <f>VLOOKUP(A281,'[2]S&amp;P 500 Wikipedia'!A:D,3,FALSE)</f>
        <v>Financials</v>
      </c>
      <c r="D281" s="63">
        <v>378192</v>
      </c>
      <c r="E281" s="63" t="s">
        <v>16</v>
      </c>
      <c r="F281" s="63">
        <v>2017</v>
      </c>
      <c r="G281" s="63" t="s">
        <v>1292</v>
      </c>
      <c r="H281" s="64">
        <v>43100</v>
      </c>
      <c r="I281" s="64">
        <v>43159</v>
      </c>
      <c r="J281" s="64">
        <v>43159</v>
      </c>
      <c r="K281" s="63">
        <v>166364299</v>
      </c>
      <c r="L281" s="63">
        <v>169585031</v>
      </c>
      <c r="M281" s="63" t="s">
        <v>2279</v>
      </c>
      <c r="N281" s="47">
        <v>3965000000</v>
      </c>
      <c r="O281" s="65"/>
      <c r="P281" s="65"/>
      <c r="Q281" s="53"/>
      <c r="R281" s="47">
        <v>-1537000000</v>
      </c>
      <c r="S281" s="65"/>
      <c r="T281" s="65"/>
      <c r="U281" s="53"/>
      <c r="V281" s="48">
        <v>2428000000</v>
      </c>
      <c r="W281" s="48"/>
      <c r="X281" s="47">
        <v>-1385000000</v>
      </c>
      <c r="Y281" s="65">
        <v>-788000000</v>
      </c>
      <c r="Z281" s="65"/>
      <c r="AA281" s="65"/>
      <c r="AB281" s="65"/>
      <c r="AC281" s="65">
        <v>-188000000</v>
      </c>
      <c r="AD281" s="65"/>
      <c r="AE281" s="53">
        <v>-409000000</v>
      </c>
      <c r="AF281" s="48">
        <v>1043000000</v>
      </c>
      <c r="AG281" s="48">
        <v>-119000000</v>
      </c>
      <c r="AH281" s="47">
        <v>-136000000</v>
      </c>
      <c r="AI281" s="65"/>
      <c r="AJ281" s="53"/>
      <c r="AK281" s="38">
        <v>2000000</v>
      </c>
      <c r="AL281" s="65"/>
      <c r="AM281" s="65">
        <v>15000000</v>
      </c>
      <c r="AN281" s="53"/>
      <c r="AO281" s="48">
        <v>924000000</v>
      </c>
      <c r="AP281" s="47">
        <v>-44000000</v>
      </c>
      <c r="AQ281" s="65"/>
      <c r="AR281" s="65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/>
      <c r="BC281" s="53"/>
      <c r="BD281" s="38">
        <v>880000000</v>
      </c>
      <c r="BE281" s="65">
        <v>-146000000</v>
      </c>
      <c r="BF281" s="65"/>
      <c r="BG281" s="65"/>
      <c r="BH281" s="65"/>
      <c r="BI281" s="65"/>
      <c r="BJ281" s="51">
        <v>734000000</v>
      </c>
      <c r="BK281" s="47"/>
      <c r="BL281" s="65"/>
      <c r="BM281" s="53"/>
      <c r="BN281" s="72">
        <v>734000000</v>
      </c>
      <c r="BO281" s="73">
        <v>0</v>
      </c>
      <c r="BP281" s="72">
        <v>734000000</v>
      </c>
      <c r="BQ281" s="65"/>
      <c r="BR281" s="65"/>
      <c r="BS281" s="51">
        <v>734000000</v>
      </c>
    </row>
    <row r="282" spans="1:71" x14ac:dyDescent="0.2">
      <c r="A282" s="63" t="s">
        <v>871</v>
      </c>
      <c r="B282" s="63" t="s">
        <v>872</v>
      </c>
      <c r="C282" s="63" t="str">
        <f>VLOOKUP(A282,'[2]S&amp;P 500 Wikipedia'!A:D,3,FALSE)</f>
        <v>Utilities</v>
      </c>
      <c r="D282" s="63">
        <v>188922</v>
      </c>
      <c r="E282" s="63" t="s">
        <v>16</v>
      </c>
      <c r="F282" s="63">
        <v>2017</v>
      </c>
      <c r="G282" s="63" t="s">
        <v>1292</v>
      </c>
      <c r="H282" s="64">
        <v>43100</v>
      </c>
      <c r="I282" s="64">
        <v>43147</v>
      </c>
      <c r="J282" s="64">
        <v>43147</v>
      </c>
      <c r="K282" s="63">
        <v>468800000</v>
      </c>
      <c r="L282" s="63">
        <v>472500000</v>
      </c>
      <c r="M282" s="63" t="s">
        <v>2280</v>
      </c>
      <c r="N282" s="47">
        <v>17195000000</v>
      </c>
      <c r="O282" s="65"/>
      <c r="P282" s="65"/>
      <c r="Q282" s="53"/>
      <c r="R282" s="47">
        <v>-5326000000</v>
      </c>
      <c r="S282" s="65"/>
      <c r="T282" s="65"/>
      <c r="U282" s="53"/>
      <c r="V282" s="48">
        <v>11869000000</v>
      </c>
      <c r="W282" s="48"/>
      <c r="X282" s="47">
        <v>-7139000000</v>
      </c>
      <c r="Y282" s="65"/>
      <c r="Z282" s="65"/>
      <c r="AA282" s="65"/>
      <c r="AB282" s="65"/>
      <c r="AC282" s="65">
        <v>-2357000000</v>
      </c>
      <c r="AD282" s="65"/>
      <c r="AE282" s="53">
        <v>-4782000000</v>
      </c>
      <c r="AF282" s="48">
        <v>4730000000</v>
      </c>
      <c r="AG282" s="48">
        <v>-763000000</v>
      </c>
      <c r="AH282" s="47">
        <v>-1477000000</v>
      </c>
      <c r="AI282" s="65"/>
      <c r="AJ282" s="53"/>
      <c r="AK282" s="38"/>
      <c r="AL282" s="65"/>
      <c r="AM282" s="65">
        <v>141000000</v>
      </c>
      <c r="AN282" s="53">
        <v>573000000</v>
      </c>
      <c r="AO282" s="48">
        <v>3967000000</v>
      </c>
      <c r="AP282" s="47">
        <v>700000000</v>
      </c>
      <c r="AQ282" s="65"/>
      <c r="AR282" s="65"/>
      <c r="AS282" s="65"/>
      <c r="AT282" s="65"/>
      <c r="AU282" s="65"/>
      <c r="AV282" s="65"/>
      <c r="AW282" s="65"/>
      <c r="AX282" s="65"/>
      <c r="AY282" s="65"/>
      <c r="AZ282" s="65"/>
      <c r="BA282" s="65"/>
      <c r="BB282" s="65"/>
      <c r="BC282" s="53"/>
      <c r="BD282" s="38">
        <v>4667000000</v>
      </c>
      <c r="BE282" s="65">
        <v>653000000</v>
      </c>
      <c r="BF282" s="65"/>
      <c r="BG282" s="65"/>
      <c r="BH282" s="65"/>
      <c r="BI282" s="65"/>
      <c r="BJ282" s="51">
        <v>5320000000</v>
      </c>
      <c r="BK282" s="47"/>
      <c r="BL282" s="65"/>
      <c r="BM282" s="53"/>
      <c r="BN282" s="72">
        <v>5320000000</v>
      </c>
      <c r="BO282" s="73">
        <v>58000000</v>
      </c>
      <c r="BP282" s="72">
        <v>5378000000</v>
      </c>
      <c r="BQ282" s="65"/>
      <c r="BR282" s="65"/>
      <c r="BS282" s="51">
        <v>5378000000</v>
      </c>
    </row>
    <row r="283" spans="1:71" x14ac:dyDescent="0.2">
      <c r="A283" s="63" t="s">
        <v>865</v>
      </c>
      <c r="B283" s="63" t="s">
        <v>866</v>
      </c>
      <c r="C283" s="63" t="str">
        <f>VLOOKUP(A283,'[2]S&amp;P 500 Wikipedia'!A:D,3,FALSE)</f>
        <v>Materials</v>
      </c>
      <c r="D283" s="63">
        <v>103736</v>
      </c>
      <c r="E283" s="63" t="s">
        <v>16</v>
      </c>
      <c r="F283" s="63">
        <v>2017</v>
      </c>
      <c r="G283" s="63" t="s">
        <v>1292</v>
      </c>
      <c r="H283" s="64">
        <v>43100</v>
      </c>
      <c r="I283" s="64">
        <v>43153</v>
      </c>
      <c r="J283" s="64">
        <v>43517</v>
      </c>
      <c r="K283" s="63">
        <v>533000000</v>
      </c>
      <c r="L283" s="63">
        <v>535000000</v>
      </c>
      <c r="M283" s="63" t="s">
        <v>1792</v>
      </c>
      <c r="N283" s="47">
        <v>7379000000</v>
      </c>
      <c r="O283" s="65"/>
      <c r="P283" s="65"/>
      <c r="Q283" s="53"/>
      <c r="R283" s="47">
        <v>-4062000000</v>
      </c>
      <c r="S283" s="65"/>
      <c r="T283" s="65"/>
      <c r="U283" s="53"/>
      <c r="V283" s="48">
        <v>3317000000</v>
      </c>
      <c r="W283" s="48"/>
      <c r="X283" s="47">
        <v>-2012000000</v>
      </c>
      <c r="Y283" s="65">
        <v>-237000000</v>
      </c>
      <c r="Z283" s="65"/>
      <c r="AA283" s="65"/>
      <c r="AB283" s="65">
        <v>-322000000</v>
      </c>
      <c r="AC283" s="65">
        <v>-1261000000</v>
      </c>
      <c r="AD283" s="65"/>
      <c r="AE283" s="53">
        <v>-192000000</v>
      </c>
      <c r="AF283" s="48">
        <v>1305000000</v>
      </c>
      <c r="AG283" s="48">
        <v>-219000000</v>
      </c>
      <c r="AH283" s="47">
        <v>-241000000</v>
      </c>
      <c r="AI283" s="65"/>
      <c r="AJ283" s="53"/>
      <c r="AK283" s="38"/>
      <c r="AL283" s="65"/>
      <c r="AM283" s="65"/>
      <c r="AN283" s="53">
        <v>22000000</v>
      </c>
      <c r="AO283" s="48">
        <v>1086000000</v>
      </c>
      <c r="AP283" s="47">
        <v>-14000000</v>
      </c>
      <c r="AQ283" s="65"/>
      <c r="AR283" s="65"/>
      <c r="AS283" s="65"/>
      <c r="AT283" s="65"/>
      <c r="AU283" s="65"/>
      <c r="AV283" s="65"/>
      <c r="AW283" s="65"/>
      <c r="AX283" s="65"/>
      <c r="AY283" s="65"/>
      <c r="AZ283" s="65"/>
      <c r="BA283" s="65"/>
      <c r="BB283" s="65"/>
      <c r="BC283" s="53"/>
      <c r="BD283" s="38">
        <v>1072000000</v>
      </c>
      <c r="BE283" s="65">
        <v>-1127000000</v>
      </c>
      <c r="BF283" s="65"/>
      <c r="BG283" s="65"/>
      <c r="BH283" s="65"/>
      <c r="BI283" s="65">
        <v>-16000000</v>
      </c>
      <c r="BJ283" s="51">
        <v>-71000000</v>
      </c>
      <c r="BK283" s="47">
        <v>-38000000</v>
      </c>
      <c r="BL283" s="65">
        <v>-38000000</v>
      </c>
      <c r="BM283" s="53"/>
      <c r="BN283" s="72">
        <v>-109000000</v>
      </c>
      <c r="BO283" s="73">
        <v>-5000000</v>
      </c>
      <c r="BP283" s="72">
        <v>-114000000</v>
      </c>
      <c r="BQ283" s="65"/>
      <c r="BR283" s="65"/>
      <c r="BS283" s="51">
        <v>-114000000</v>
      </c>
    </row>
    <row r="284" spans="1:71" x14ac:dyDescent="0.2">
      <c r="A284" s="63" t="s">
        <v>859</v>
      </c>
      <c r="B284" s="63" t="s">
        <v>860</v>
      </c>
      <c r="C284" s="63" t="str">
        <f>VLOOKUP(A284,'[2]S&amp;P 500 Wikipedia'!A:D,3,FALSE)</f>
        <v>Communication Services</v>
      </c>
      <c r="D284" s="63">
        <v>83548</v>
      </c>
      <c r="E284" s="63" t="s">
        <v>16</v>
      </c>
      <c r="F284" s="63">
        <v>2017</v>
      </c>
      <c r="G284" s="63" t="s">
        <v>1292</v>
      </c>
      <c r="H284" s="64">
        <v>43100</v>
      </c>
      <c r="I284" s="64">
        <v>43129</v>
      </c>
      <c r="J284" s="64">
        <v>43136</v>
      </c>
      <c r="K284" s="63">
        <v>431885000</v>
      </c>
      <c r="L284" s="63">
        <v>446814000</v>
      </c>
      <c r="M284" s="63" t="s">
        <v>2281</v>
      </c>
      <c r="N284" s="47">
        <v>11692713000</v>
      </c>
      <c r="O284" s="65"/>
      <c r="P284" s="65"/>
      <c r="Q284" s="53"/>
      <c r="R284" s="47">
        <v>-7659666000</v>
      </c>
      <c r="S284" s="65"/>
      <c r="T284" s="65"/>
      <c r="U284" s="53"/>
      <c r="V284" s="48">
        <v>4033047000</v>
      </c>
      <c r="W284" s="48"/>
      <c r="X284" s="47">
        <v>-3194368000</v>
      </c>
      <c r="Y284" s="65">
        <v>-2141590000</v>
      </c>
      <c r="Z284" s="65">
        <v>-1278022000</v>
      </c>
      <c r="AA284" s="65">
        <v>-863568000</v>
      </c>
      <c r="AB284" s="65">
        <v>-1052778000</v>
      </c>
      <c r="AC284" s="65"/>
      <c r="AD284" s="65"/>
      <c r="AE284" s="53"/>
      <c r="AF284" s="48">
        <v>838679000</v>
      </c>
      <c r="AG284" s="48">
        <v>-353358000</v>
      </c>
      <c r="AH284" s="47">
        <v>-238204000</v>
      </c>
      <c r="AI284" s="65">
        <v>-238204000</v>
      </c>
      <c r="AJ284" s="53"/>
      <c r="AK284" s="38"/>
      <c r="AL284" s="65"/>
      <c r="AM284" s="65"/>
      <c r="AN284" s="53">
        <v>-115154000</v>
      </c>
      <c r="AO284" s="48">
        <v>485321000</v>
      </c>
      <c r="AP284" s="47"/>
      <c r="AQ284" s="65"/>
      <c r="AR284" s="65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53"/>
      <c r="BD284" s="38">
        <v>485321000</v>
      </c>
      <c r="BE284" s="65">
        <v>73608000</v>
      </c>
      <c r="BF284" s="65"/>
      <c r="BG284" s="65"/>
      <c r="BH284" s="65"/>
      <c r="BI284" s="65"/>
      <c r="BJ284" s="51">
        <v>558929000</v>
      </c>
      <c r="BK284" s="47"/>
      <c r="BL284" s="65"/>
      <c r="BM284" s="53"/>
      <c r="BN284" s="72">
        <v>558929000</v>
      </c>
      <c r="BO284" s="73"/>
      <c r="BP284" s="72">
        <v>558929000</v>
      </c>
      <c r="BQ284" s="65"/>
      <c r="BR284" s="65"/>
      <c r="BS284" s="51">
        <v>558929000</v>
      </c>
    </row>
    <row r="285" spans="1:71" x14ac:dyDescent="0.2">
      <c r="A285" s="63" t="s">
        <v>880</v>
      </c>
      <c r="B285" s="63" t="s">
        <v>881</v>
      </c>
      <c r="C285" s="63" t="str">
        <f>VLOOKUP(A285,'[2]S&amp;P 500 Wikipedia'!A:D,3,FALSE)</f>
        <v>Utilities</v>
      </c>
      <c r="D285" s="63">
        <v>119873</v>
      </c>
      <c r="E285" s="63" t="s">
        <v>16</v>
      </c>
      <c r="F285" s="63">
        <v>2017</v>
      </c>
      <c r="G285" s="63" t="s">
        <v>1292</v>
      </c>
      <c r="H285" s="64">
        <v>43100</v>
      </c>
      <c r="I285" s="64">
        <v>43151</v>
      </c>
      <c r="J285" s="64">
        <v>43151</v>
      </c>
      <c r="K285" s="63">
        <v>329388000</v>
      </c>
      <c r="L285" s="63">
        <v>330756000</v>
      </c>
      <c r="M285" s="63" t="s">
        <v>2282</v>
      </c>
      <c r="N285" s="47">
        <v>4874600000</v>
      </c>
      <c r="O285" s="65">
        <v>4870200000</v>
      </c>
      <c r="P285" s="65"/>
      <c r="Q285" s="53">
        <v>4400000</v>
      </c>
      <c r="R285" s="47">
        <v>-1518700000</v>
      </c>
      <c r="S285" s="65"/>
      <c r="T285" s="65"/>
      <c r="U285" s="53"/>
      <c r="V285" s="48">
        <v>3355900000</v>
      </c>
      <c r="W285" s="48"/>
      <c r="X285" s="47">
        <v>-2445300000</v>
      </c>
      <c r="Y285" s="65">
        <v>-1612300000</v>
      </c>
      <c r="Z285" s="65"/>
      <c r="AA285" s="65"/>
      <c r="AB285" s="65"/>
      <c r="AC285" s="65">
        <v>-570300000</v>
      </c>
      <c r="AD285" s="65"/>
      <c r="AE285" s="53">
        <v>-262700000</v>
      </c>
      <c r="AF285" s="48">
        <v>910600000</v>
      </c>
      <c r="AG285" s="48">
        <v>-356000000</v>
      </c>
      <c r="AH285" s="47">
        <v>-353200000</v>
      </c>
      <c r="AI285" s="65"/>
      <c r="AJ285" s="53"/>
      <c r="AK285" s="38"/>
      <c r="AL285" s="65"/>
      <c r="AM285" s="65"/>
      <c r="AN285" s="53">
        <v>-2800000</v>
      </c>
      <c r="AO285" s="48">
        <v>554600000</v>
      </c>
      <c r="AP285" s="47">
        <v>-111500000</v>
      </c>
      <c r="AQ285" s="65"/>
      <c r="AR285" s="65"/>
      <c r="AS285" s="65"/>
      <c r="AT285" s="65"/>
      <c r="AU285" s="65">
        <v>-111500000</v>
      </c>
      <c r="AV285" s="65"/>
      <c r="AW285" s="65"/>
      <c r="AX285" s="65"/>
      <c r="AY285" s="65"/>
      <c r="AZ285" s="65"/>
      <c r="BA285" s="65"/>
      <c r="BB285" s="65"/>
      <c r="BC285" s="53"/>
      <c r="BD285" s="38">
        <v>443100000</v>
      </c>
      <c r="BE285" s="65">
        <v>-314500000</v>
      </c>
      <c r="BF285" s="65"/>
      <c r="BG285" s="65"/>
      <c r="BH285" s="65"/>
      <c r="BI285" s="65"/>
      <c r="BJ285" s="51">
        <v>128600000</v>
      </c>
      <c r="BK285" s="47">
        <v>-100000</v>
      </c>
      <c r="BL285" s="65">
        <v>-100000</v>
      </c>
      <c r="BM285" s="53"/>
      <c r="BN285" s="72">
        <v>128500000</v>
      </c>
      <c r="BO285" s="73">
        <v>0</v>
      </c>
      <c r="BP285" s="72">
        <v>128500000</v>
      </c>
      <c r="BQ285" s="65"/>
      <c r="BR285" s="65"/>
      <c r="BS285" s="51">
        <v>128500000</v>
      </c>
    </row>
    <row r="286" spans="1:71" x14ac:dyDescent="0.2">
      <c r="A286" s="63" t="s">
        <v>877</v>
      </c>
      <c r="B286" s="63" t="s">
        <v>878</v>
      </c>
      <c r="C286" s="63" t="str">
        <f>VLOOKUP(A286,'[2]S&amp;P 500 Wikipedia'!A:D,3,FALSE)</f>
        <v>Consumer Discretionary</v>
      </c>
      <c r="D286" s="63">
        <v>101814</v>
      </c>
      <c r="E286" s="63" t="s">
        <v>16</v>
      </c>
      <c r="F286" s="63">
        <v>2018</v>
      </c>
      <c r="G286" s="63" t="s">
        <v>1292</v>
      </c>
      <c r="H286" s="64">
        <v>43251</v>
      </c>
      <c r="I286" s="64">
        <v>43306</v>
      </c>
      <c r="J286" s="64">
        <v>43306</v>
      </c>
      <c r="K286" s="63">
        <v>1623800000</v>
      </c>
      <c r="L286" s="63">
        <v>1659100000</v>
      </c>
      <c r="M286" s="63" t="s">
        <v>2283</v>
      </c>
      <c r="N286" s="47">
        <v>36397000000</v>
      </c>
      <c r="O286" s="65"/>
      <c r="P286" s="65"/>
      <c r="Q286" s="53"/>
      <c r="R286" s="47">
        <v>-20441000000</v>
      </c>
      <c r="S286" s="65"/>
      <c r="T286" s="65"/>
      <c r="U286" s="53"/>
      <c r="V286" s="48">
        <v>15956000000</v>
      </c>
      <c r="W286" s="48"/>
      <c r="X286" s="47">
        <v>-11511000000</v>
      </c>
      <c r="Y286" s="65">
        <v>-11511000000</v>
      </c>
      <c r="Z286" s="65"/>
      <c r="AA286" s="65"/>
      <c r="AB286" s="65"/>
      <c r="AC286" s="65"/>
      <c r="AD286" s="65"/>
      <c r="AE286" s="53"/>
      <c r="AF286" s="48">
        <v>4445000000</v>
      </c>
      <c r="AG286" s="48">
        <v>-120000000</v>
      </c>
      <c r="AH286" s="47">
        <v>-54000000</v>
      </c>
      <c r="AI286" s="65"/>
      <c r="AJ286" s="53"/>
      <c r="AK286" s="38"/>
      <c r="AL286" s="65"/>
      <c r="AM286" s="65"/>
      <c r="AN286" s="53">
        <v>-66000000</v>
      </c>
      <c r="AO286" s="48">
        <v>4325000000</v>
      </c>
      <c r="AP286" s="47"/>
      <c r="AQ286" s="65"/>
      <c r="AR286" s="65"/>
      <c r="AS286" s="65"/>
      <c r="AT286" s="65"/>
      <c r="AU286" s="65"/>
      <c r="AV286" s="65"/>
      <c r="AW286" s="65"/>
      <c r="AX286" s="65"/>
      <c r="AY286" s="65"/>
      <c r="AZ286" s="65"/>
      <c r="BA286" s="65"/>
      <c r="BB286" s="65"/>
      <c r="BC286" s="53"/>
      <c r="BD286" s="38">
        <v>4325000000</v>
      </c>
      <c r="BE286" s="65">
        <v>-2392000000</v>
      </c>
      <c r="BF286" s="65"/>
      <c r="BG286" s="65"/>
      <c r="BH286" s="65"/>
      <c r="BI286" s="65"/>
      <c r="BJ286" s="51">
        <v>1933000000</v>
      </c>
      <c r="BK286" s="47"/>
      <c r="BL286" s="65"/>
      <c r="BM286" s="53"/>
      <c r="BN286" s="72">
        <v>1933000000</v>
      </c>
      <c r="BO286" s="73"/>
      <c r="BP286" s="72">
        <v>1933000000</v>
      </c>
      <c r="BQ286" s="65"/>
      <c r="BR286" s="65"/>
      <c r="BS286" s="51">
        <v>1933000000</v>
      </c>
    </row>
    <row r="287" spans="1:71" x14ac:dyDescent="0.2">
      <c r="A287" s="63" t="s">
        <v>874</v>
      </c>
      <c r="B287" s="63" t="s">
        <v>875</v>
      </c>
      <c r="C287" s="63" t="str">
        <f>VLOOKUP(A287,'[2]S&amp;P 500 Wikipedia'!A:D,3,FALSE)</f>
        <v>Industrials</v>
      </c>
      <c r="D287" s="63">
        <v>333689</v>
      </c>
      <c r="E287" s="63" t="s">
        <v>16</v>
      </c>
      <c r="F287" s="63">
        <v>2017</v>
      </c>
      <c r="G287" s="63" t="s">
        <v>1292</v>
      </c>
      <c r="H287" s="64">
        <v>43100</v>
      </c>
      <c r="I287" s="64">
        <v>43139</v>
      </c>
      <c r="J287" s="64">
        <v>43139</v>
      </c>
      <c r="K287" s="63">
        <v>356714940</v>
      </c>
      <c r="L287" s="63">
        <v>358052433</v>
      </c>
      <c r="M287" s="63" t="s">
        <v>2284</v>
      </c>
      <c r="N287" s="47">
        <v>6572000000</v>
      </c>
      <c r="O287" s="65"/>
      <c r="P287" s="65"/>
      <c r="Q287" s="53"/>
      <c r="R287" s="47">
        <v>-2765000000</v>
      </c>
      <c r="S287" s="65">
        <v>-2765000000</v>
      </c>
      <c r="T287" s="65"/>
      <c r="U287" s="53"/>
      <c r="V287" s="48">
        <v>3807000000</v>
      </c>
      <c r="W287" s="48"/>
      <c r="X287" s="47">
        <v>-2502000000</v>
      </c>
      <c r="Y287" s="65">
        <v>-1862000000</v>
      </c>
      <c r="Z287" s="65"/>
      <c r="AA287" s="65"/>
      <c r="AB287" s="65"/>
      <c r="AC287" s="65">
        <v>-640000000</v>
      </c>
      <c r="AD287" s="65"/>
      <c r="AE287" s="53"/>
      <c r="AF287" s="48">
        <v>1305000000</v>
      </c>
      <c r="AG287" s="48">
        <v>-397000000</v>
      </c>
      <c r="AH287" s="47">
        <v>-370000000</v>
      </c>
      <c r="AI287" s="65">
        <v>-374000000</v>
      </c>
      <c r="AJ287" s="53">
        <v>4000000</v>
      </c>
      <c r="AK287" s="38"/>
      <c r="AL287" s="65">
        <v>-10000000</v>
      </c>
      <c r="AM287" s="65"/>
      <c r="AN287" s="53">
        <v>-17000000</v>
      </c>
      <c r="AO287" s="48">
        <v>908000000</v>
      </c>
      <c r="AP287" s="47">
        <v>-80000000</v>
      </c>
      <c r="AQ287" s="65"/>
      <c r="AR287" s="65"/>
      <c r="AS287" s="65"/>
      <c r="AT287" s="65"/>
      <c r="AU287" s="65"/>
      <c r="AV287" s="65"/>
      <c r="AW287" s="65"/>
      <c r="AX287" s="65"/>
      <c r="AY287" s="65"/>
      <c r="AZ287" s="65">
        <v>-80000000</v>
      </c>
      <c r="BA287" s="65"/>
      <c r="BB287" s="65"/>
      <c r="BC287" s="53"/>
      <c r="BD287" s="38">
        <v>828000000</v>
      </c>
      <c r="BE287" s="65">
        <v>-388000000</v>
      </c>
      <c r="BF287" s="65"/>
      <c r="BG287" s="65"/>
      <c r="BH287" s="65"/>
      <c r="BI287" s="65"/>
      <c r="BJ287" s="51">
        <v>440000000</v>
      </c>
      <c r="BK287" s="47"/>
      <c r="BL287" s="65"/>
      <c r="BM287" s="53"/>
      <c r="BN287" s="72">
        <v>440000000</v>
      </c>
      <c r="BO287" s="73">
        <v>-11000000</v>
      </c>
      <c r="BP287" s="72">
        <v>429000000</v>
      </c>
      <c r="BQ287" s="65"/>
      <c r="BR287" s="65"/>
      <c r="BS287" s="51">
        <v>429000000</v>
      </c>
    </row>
    <row r="288" spans="1:71" x14ac:dyDescent="0.2">
      <c r="A288" s="63" t="s">
        <v>889</v>
      </c>
      <c r="B288" s="63" t="s">
        <v>890</v>
      </c>
      <c r="C288" s="63" t="str">
        <f>VLOOKUP(A288,'[2]S&amp;P 500 Wikipedia'!A:D,3,FALSE)</f>
        <v>Industrials</v>
      </c>
      <c r="D288" s="63">
        <v>333824</v>
      </c>
      <c r="E288" s="63" t="s">
        <v>16</v>
      </c>
      <c r="F288" s="63">
        <v>2017</v>
      </c>
      <c r="G288" s="63" t="s">
        <v>1292</v>
      </c>
      <c r="H288" s="64">
        <v>43100</v>
      </c>
      <c r="I288" s="64">
        <v>43129</v>
      </c>
      <c r="J288" s="64">
        <v>43129</v>
      </c>
      <c r="K288" s="63">
        <v>174400000</v>
      </c>
      <c r="L288" s="63">
        <v>175600000</v>
      </c>
      <c r="M288" s="63" t="s">
        <v>2285</v>
      </c>
      <c r="N288" s="47">
        <v>25803000000</v>
      </c>
      <c r="O288" s="65">
        <v>25803000000</v>
      </c>
      <c r="P288" s="65"/>
      <c r="Q288" s="53"/>
      <c r="R288" s="47">
        <v>-19849000000</v>
      </c>
      <c r="S288" s="65">
        <v>-19849000000</v>
      </c>
      <c r="T288" s="65"/>
      <c r="U288" s="53"/>
      <c r="V288" s="48">
        <v>5954000000</v>
      </c>
      <c r="W288" s="48"/>
      <c r="X288" s="47">
        <v>-2655000000</v>
      </c>
      <c r="Y288" s="65">
        <v>-2655000000</v>
      </c>
      <c r="Z288" s="65"/>
      <c r="AA288" s="65">
        <v>-2655000000</v>
      </c>
      <c r="AB288" s="65"/>
      <c r="AC288" s="65"/>
      <c r="AD288" s="65"/>
      <c r="AE288" s="53"/>
      <c r="AF288" s="48">
        <v>3299000000</v>
      </c>
      <c r="AG288" s="48">
        <v>-250000000</v>
      </c>
      <c r="AH288" s="47">
        <v>-360000000</v>
      </c>
      <c r="AI288" s="65"/>
      <c r="AJ288" s="53"/>
      <c r="AK288" s="38"/>
      <c r="AL288" s="65"/>
      <c r="AM288" s="65"/>
      <c r="AN288" s="53">
        <v>110000000</v>
      </c>
      <c r="AO288" s="48">
        <v>3049000000</v>
      </c>
      <c r="AP288" s="47"/>
      <c r="AQ288" s="65"/>
      <c r="AR288" s="65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53"/>
      <c r="BD288" s="38">
        <v>3049000000</v>
      </c>
      <c r="BE288" s="65">
        <v>-1034000000</v>
      </c>
      <c r="BF288" s="65"/>
      <c r="BG288" s="65"/>
      <c r="BH288" s="65"/>
      <c r="BI288" s="65"/>
      <c r="BJ288" s="51">
        <v>2015000000</v>
      </c>
      <c r="BK288" s="47"/>
      <c r="BL288" s="65"/>
      <c r="BM288" s="53"/>
      <c r="BN288" s="72">
        <v>2015000000</v>
      </c>
      <c r="BO288" s="73"/>
      <c r="BP288" s="72">
        <v>2015000000</v>
      </c>
      <c r="BQ288" s="65"/>
      <c r="BR288" s="65"/>
      <c r="BS288" s="51">
        <v>2015000000</v>
      </c>
    </row>
    <row r="289" spans="1:71" x14ac:dyDescent="0.2">
      <c r="A289" s="63" t="s">
        <v>853</v>
      </c>
      <c r="B289" s="63" t="s">
        <v>854</v>
      </c>
      <c r="C289" s="63" t="str">
        <f>VLOOKUP(A289,'[2]S&amp;P 500 Wikipedia'!A:D,3,FALSE)</f>
        <v>Energy</v>
      </c>
      <c r="D289" s="63">
        <v>378193</v>
      </c>
      <c r="E289" s="63" t="s">
        <v>16</v>
      </c>
      <c r="F289" s="63">
        <v>2017</v>
      </c>
      <c r="G289" s="63" t="s">
        <v>1292</v>
      </c>
      <c r="H289" s="64">
        <v>43100</v>
      </c>
      <c r="I289" s="64">
        <v>43147</v>
      </c>
      <c r="J289" s="64">
        <v>43147</v>
      </c>
      <c r="K289" s="63">
        <v>377000000</v>
      </c>
      <c r="L289" s="63">
        <v>377000000</v>
      </c>
      <c r="M289" s="63" t="s">
        <v>2286</v>
      </c>
      <c r="N289" s="47">
        <v>7304000000</v>
      </c>
      <c r="O289" s="65"/>
      <c r="P289" s="65"/>
      <c r="Q289" s="53"/>
      <c r="R289" s="47">
        <v>-6412000000</v>
      </c>
      <c r="S289" s="65"/>
      <c r="T289" s="65"/>
      <c r="U289" s="53"/>
      <c r="V289" s="48">
        <v>892000000</v>
      </c>
      <c r="W289" s="48"/>
      <c r="X289" s="47">
        <v>-1169000000</v>
      </c>
      <c r="Y289" s="65">
        <v>-1169000000</v>
      </c>
      <c r="Z289" s="65"/>
      <c r="AA289" s="65"/>
      <c r="AB289" s="65"/>
      <c r="AC289" s="65"/>
      <c r="AD289" s="65"/>
      <c r="AE289" s="53"/>
      <c r="AF289" s="48">
        <v>-277000000</v>
      </c>
      <c r="AG289" s="48">
        <v>-115000000</v>
      </c>
      <c r="AH289" s="47">
        <v>-77000000</v>
      </c>
      <c r="AI289" s="65"/>
      <c r="AJ289" s="53"/>
      <c r="AK289" s="38"/>
      <c r="AL289" s="65"/>
      <c r="AM289" s="65"/>
      <c r="AN289" s="53">
        <v>-38000000</v>
      </c>
      <c r="AO289" s="48">
        <v>-392000000</v>
      </c>
      <c r="AP289" s="47"/>
      <c r="AQ289" s="65"/>
      <c r="AR289" s="65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/>
      <c r="BC289" s="53"/>
      <c r="BD289" s="38">
        <v>-392000000</v>
      </c>
      <c r="BE289" s="65">
        <v>156000000</v>
      </c>
      <c r="BF289" s="65"/>
      <c r="BG289" s="65"/>
      <c r="BH289" s="65"/>
      <c r="BI289" s="65"/>
      <c r="BJ289" s="51">
        <v>-236000000</v>
      </c>
      <c r="BK289" s="47"/>
      <c r="BL289" s="65"/>
      <c r="BM289" s="53"/>
      <c r="BN289" s="72">
        <v>-236000000</v>
      </c>
      <c r="BO289" s="73">
        <v>-1000000</v>
      </c>
      <c r="BP289" s="72">
        <v>-237000000</v>
      </c>
      <c r="BQ289" s="65"/>
      <c r="BR289" s="65"/>
      <c r="BS289" s="51">
        <v>-237000000</v>
      </c>
    </row>
    <row r="290" spans="1:71" x14ac:dyDescent="0.2">
      <c r="A290" s="63" t="s">
        <v>1057</v>
      </c>
      <c r="B290" s="63" t="s">
        <v>1058</v>
      </c>
      <c r="C290" s="63" t="str">
        <f>VLOOKUP(A290,'[2]S&amp;P 500 Wikipedia'!A:D,3,FALSE)</f>
        <v>Information Technology</v>
      </c>
      <c r="D290" s="63">
        <v>617429</v>
      </c>
      <c r="E290" s="63" t="s">
        <v>16</v>
      </c>
      <c r="F290" s="63">
        <v>2017</v>
      </c>
      <c r="G290" s="63" t="s">
        <v>1292</v>
      </c>
      <c r="H290" s="64">
        <v>43100</v>
      </c>
      <c r="I290" s="64">
        <v>43159</v>
      </c>
      <c r="J290" s="64">
        <v>43159</v>
      </c>
      <c r="K290" s="63">
        <v>171175577</v>
      </c>
      <c r="L290" s="63">
        <v>171175577</v>
      </c>
      <c r="M290" s="63" t="s">
        <v>2287</v>
      </c>
      <c r="N290" s="47">
        <v>1933026000</v>
      </c>
      <c r="O290" s="65"/>
      <c r="P290" s="65"/>
      <c r="Q290" s="53"/>
      <c r="R290" s="47">
        <v>-499772000</v>
      </c>
      <c r="S290" s="65"/>
      <c r="T290" s="65"/>
      <c r="U290" s="53"/>
      <c r="V290" s="48">
        <v>1433254000</v>
      </c>
      <c r="W290" s="48"/>
      <c r="X290" s="47">
        <v>-1534668000</v>
      </c>
      <c r="Y290" s="65">
        <v>-1157150000</v>
      </c>
      <c r="Z290" s="65"/>
      <c r="AA290" s="65"/>
      <c r="AB290" s="65">
        <v>-377518000</v>
      </c>
      <c r="AC290" s="65"/>
      <c r="AD290" s="65"/>
      <c r="AE290" s="53"/>
      <c r="AF290" s="48">
        <v>-101414000</v>
      </c>
      <c r="AG290" s="48">
        <v>-47590000</v>
      </c>
      <c r="AH290" s="47">
        <v>-53394000</v>
      </c>
      <c r="AI290" s="65"/>
      <c r="AJ290" s="53"/>
      <c r="AK290" s="38"/>
      <c r="AL290" s="65"/>
      <c r="AM290" s="65"/>
      <c r="AN290" s="53">
        <v>5804000</v>
      </c>
      <c r="AO290" s="48">
        <v>-149004000</v>
      </c>
      <c r="AP290" s="47">
        <v>0</v>
      </c>
      <c r="AQ290" s="65"/>
      <c r="AR290" s="65"/>
      <c r="AS290" s="65"/>
      <c r="AT290" s="65"/>
      <c r="AU290" s="65"/>
      <c r="AV290" s="65"/>
      <c r="AW290" s="65"/>
      <c r="AX290" s="65"/>
      <c r="AY290" s="65"/>
      <c r="AZ290" s="65"/>
      <c r="BA290" s="65"/>
      <c r="BB290" s="65"/>
      <c r="BC290" s="53"/>
      <c r="BD290" s="38">
        <v>-149004000</v>
      </c>
      <c r="BE290" s="65">
        <v>-126000</v>
      </c>
      <c r="BF290" s="65"/>
      <c r="BG290" s="65"/>
      <c r="BH290" s="65"/>
      <c r="BI290" s="65"/>
      <c r="BJ290" s="51">
        <v>-149130000</v>
      </c>
      <c r="BK290" s="47"/>
      <c r="BL290" s="65"/>
      <c r="BM290" s="53"/>
      <c r="BN290" s="72">
        <v>-149130000</v>
      </c>
      <c r="BO290" s="73"/>
      <c r="BP290" s="72">
        <v>-149130000</v>
      </c>
      <c r="BQ290" s="65"/>
      <c r="BR290" s="65"/>
      <c r="BS290" s="51">
        <v>-149130000</v>
      </c>
    </row>
    <row r="291" spans="1:71" x14ac:dyDescent="0.2">
      <c r="A291" s="63" t="s">
        <v>895</v>
      </c>
      <c r="B291" s="63" t="s">
        <v>896</v>
      </c>
      <c r="C291" s="63" t="str">
        <f>VLOOKUP(A291,'[2]S&amp;P 500 Wikipedia'!A:D,3,FALSE)</f>
        <v>Utilities</v>
      </c>
      <c r="D291" s="63">
        <v>378196</v>
      </c>
      <c r="E291" s="63" t="s">
        <v>16</v>
      </c>
      <c r="F291" s="63">
        <v>2017</v>
      </c>
      <c r="G291" s="63" t="s">
        <v>1292</v>
      </c>
      <c r="H291" s="64">
        <v>43100</v>
      </c>
      <c r="I291" s="64">
        <v>43160</v>
      </c>
      <c r="J291" s="64">
        <v>43160</v>
      </c>
      <c r="K291" s="63">
        <v>317000000</v>
      </c>
      <c r="L291" s="63">
        <v>317000000</v>
      </c>
      <c r="M291" s="63" t="s">
        <v>2288</v>
      </c>
      <c r="N291" s="47">
        <v>10629000000</v>
      </c>
      <c r="O291" s="65"/>
      <c r="P291" s="65"/>
      <c r="Q291" s="53"/>
      <c r="R291" s="47">
        <v>-7536000000</v>
      </c>
      <c r="S291" s="65"/>
      <c r="T291" s="65"/>
      <c r="U291" s="53"/>
      <c r="V291" s="48">
        <v>3093000000</v>
      </c>
      <c r="W291" s="48"/>
      <c r="X291" s="47">
        <v>-2030000000</v>
      </c>
      <c r="Y291" s="65">
        <v>-907000000</v>
      </c>
      <c r="Z291" s="65"/>
      <c r="AA291" s="65"/>
      <c r="AB291" s="65">
        <v>-67000000</v>
      </c>
      <c r="AC291" s="65">
        <v>-1056000000</v>
      </c>
      <c r="AD291" s="65"/>
      <c r="AE291" s="53"/>
      <c r="AF291" s="48">
        <v>1063000000</v>
      </c>
      <c r="AG291" s="48">
        <v>-734000000</v>
      </c>
      <c r="AH291" s="47">
        <v>-890000000</v>
      </c>
      <c r="AI291" s="65"/>
      <c r="AJ291" s="53"/>
      <c r="AK291" s="38"/>
      <c r="AL291" s="65"/>
      <c r="AM291" s="65">
        <v>118000000</v>
      </c>
      <c r="AN291" s="53">
        <v>38000000</v>
      </c>
      <c r="AO291" s="48">
        <v>329000000</v>
      </c>
      <c r="AP291" s="47">
        <v>-1711000000</v>
      </c>
      <c r="AQ291" s="65"/>
      <c r="AR291" s="65"/>
      <c r="AS291" s="65"/>
      <c r="AT291" s="65"/>
      <c r="AU291" s="65"/>
      <c r="AV291" s="65"/>
      <c r="AW291" s="65"/>
      <c r="AX291" s="65"/>
      <c r="AY291" s="65"/>
      <c r="AZ291" s="65"/>
      <c r="BA291" s="65"/>
      <c r="BB291" s="65"/>
      <c r="BC291" s="53"/>
      <c r="BD291" s="38">
        <v>-1382000000</v>
      </c>
      <c r="BE291" s="65">
        <v>-8000000</v>
      </c>
      <c r="BF291" s="65"/>
      <c r="BG291" s="65"/>
      <c r="BH291" s="65"/>
      <c r="BI291" s="65"/>
      <c r="BJ291" s="51">
        <v>-1390000000</v>
      </c>
      <c r="BK291" s="47">
        <v>-947000000</v>
      </c>
      <c r="BL291" s="65">
        <v>-947000000</v>
      </c>
      <c r="BM291" s="53"/>
      <c r="BN291" s="72">
        <v>-2337000000</v>
      </c>
      <c r="BO291" s="73">
        <v>184000000</v>
      </c>
      <c r="BP291" s="72">
        <v>-2153000000</v>
      </c>
      <c r="BQ291" s="65">
        <v>0</v>
      </c>
      <c r="BR291" s="65"/>
      <c r="BS291" s="51">
        <v>-2153000000</v>
      </c>
    </row>
    <row r="292" spans="1:71" x14ac:dyDescent="0.2">
      <c r="A292" s="63" t="s">
        <v>886</v>
      </c>
      <c r="B292" s="63" t="s">
        <v>887</v>
      </c>
      <c r="C292" s="63" t="str">
        <f>VLOOKUP(A292,'[2]S&amp;P 500 Wikipedia'!A:D,3,FALSE)</f>
        <v>Industrials</v>
      </c>
      <c r="D292" s="63">
        <v>378195</v>
      </c>
      <c r="E292" s="63" t="s">
        <v>16</v>
      </c>
      <c r="F292" s="63">
        <v>2017</v>
      </c>
      <c r="G292" s="63" t="s">
        <v>1292</v>
      </c>
      <c r="H292" s="64">
        <v>43100</v>
      </c>
      <c r="I292" s="64">
        <v>43136</v>
      </c>
      <c r="J292" s="64">
        <v>43136</v>
      </c>
      <c r="K292" s="63">
        <v>287900000</v>
      </c>
      <c r="L292" s="63">
        <v>290300000</v>
      </c>
      <c r="M292" s="63" t="s">
        <v>2289</v>
      </c>
      <c r="N292" s="47">
        <v>10551000000</v>
      </c>
      <c r="O292" s="65"/>
      <c r="P292" s="65"/>
      <c r="Q292" s="53"/>
      <c r="R292" s="47">
        <v>-5910000000</v>
      </c>
      <c r="S292" s="65"/>
      <c r="T292" s="65"/>
      <c r="U292" s="53"/>
      <c r="V292" s="48">
        <v>4641000000</v>
      </c>
      <c r="W292" s="48"/>
      <c r="X292" s="47">
        <v>-1055000000</v>
      </c>
      <c r="Y292" s="65"/>
      <c r="Z292" s="65"/>
      <c r="AA292" s="65"/>
      <c r="AB292" s="65"/>
      <c r="AC292" s="65">
        <v>-1055000000</v>
      </c>
      <c r="AD292" s="65"/>
      <c r="AE292" s="53"/>
      <c r="AF292" s="48">
        <v>3586000000</v>
      </c>
      <c r="AG292" s="48">
        <v>-458000000</v>
      </c>
      <c r="AH292" s="47">
        <v>-550000000</v>
      </c>
      <c r="AI292" s="65"/>
      <c r="AJ292" s="53"/>
      <c r="AK292" s="38"/>
      <c r="AL292" s="65"/>
      <c r="AM292" s="65"/>
      <c r="AN292" s="53">
        <v>92000000</v>
      </c>
      <c r="AO292" s="48">
        <v>3128000000</v>
      </c>
      <c r="AP292" s="47"/>
      <c r="AQ292" s="65"/>
      <c r="AR292" s="65"/>
      <c r="AS292" s="65"/>
      <c r="AT292" s="65"/>
      <c r="AU292" s="65"/>
      <c r="AV292" s="65"/>
      <c r="AW292" s="65"/>
      <c r="AX292" s="65"/>
      <c r="AY292" s="65"/>
      <c r="AZ292" s="65"/>
      <c r="BA292" s="65"/>
      <c r="BB292" s="65"/>
      <c r="BC292" s="53"/>
      <c r="BD292" s="38">
        <v>3128000000</v>
      </c>
      <c r="BE292" s="65">
        <v>2276000000</v>
      </c>
      <c r="BF292" s="65"/>
      <c r="BG292" s="65"/>
      <c r="BH292" s="65"/>
      <c r="BI292" s="65"/>
      <c r="BJ292" s="51">
        <v>5404000000</v>
      </c>
      <c r="BK292" s="47"/>
      <c r="BL292" s="65"/>
      <c r="BM292" s="53"/>
      <c r="BN292" s="72">
        <v>5404000000</v>
      </c>
      <c r="BO292" s="73"/>
      <c r="BP292" s="72">
        <v>5404000000</v>
      </c>
      <c r="BQ292" s="65"/>
      <c r="BR292" s="65"/>
      <c r="BS292" s="51">
        <v>5404000000</v>
      </c>
    </row>
    <row r="293" spans="1:71" x14ac:dyDescent="0.2">
      <c r="A293" s="63" t="s">
        <v>856</v>
      </c>
      <c r="B293" s="63" t="s">
        <v>857</v>
      </c>
      <c r="C293" s="63" t="str">
        <f>VLOOKUP(A293,'[2]S&amp;P 500 Wikipedia'!A:D,3,FALSE)</f>
        <v>Information Technology</v>
      </c>
      <c r="D293" s="63">
        <v>183964</v>
      </c>
      <c r="E293" s="63" t="s">
        <v>16</v>
      </c>
      <c r="F293" s="63">
        <v>2018</v>
      </c>
      <c r="G293" s="63" t="s">
        <v>1292</v>
      </c>
      <c r="H293" s="64">
        <v>43220</v>
      </c>
      <c r="I293" s="64">
        <v>43270</v>
      </c>
      <c r="J293" s="64">
        <v>43634</v>
      </c>
      <c r="K293" s="63">
        <v>268000000</v>
      </c>
      <c r="L293" s="63">
        <v>276000000</v>
      </c>
      <c r="M293" s="63" t="s">
        <v>1798</v>
      </c>
      <c r="N293" s="47">
        <v>5919000000</v>
      </c>
      <c r="O293" s="65"/>
      <c r="P293" s="65"/>
      <c r="Q293" s="53"/>
      <c r="R293" s="47">
        <v>-2210000000</v>
      </c>
      <c r="S293" s="65"/>
      <c r="T293" s="65"/>
      <c r="U293" s="53"/>
      <c r="V293" s="48">
        <v>3709000000</v>
      </c>
      <c r="W293" s="48"/>
      <c r="X293" s="47">
        <v>-2769000000</v>
      </c>
      <c r="Y293" s="65">
        <v>-1986000000</v>
      </c>
      <c r="Z293" s="65"/>
      <c r="AA293" s="65"/>
      <c r="AB293" s="65">
        <v>-783000000</v>
      </c>
      <c r="AC293" s="65"/>
      <c r="AD293" s="65"/>
      <c r="AE293" s="53"/>
      <c r="AF293" s="48">
        <v>940000000</v>
      </c>
      <c r="AG293" s="48">
        <v>41000000</v>
      </c>
      <c r="AH293" s="47"/>
      <c r="AI293" s="65"/>
      <c r="AJ293" s="53"/>
      <c r="AK293" s="38"/>
      <c r="AL293" s="65"/>
      <c r="AM293" s="65"/>
      <c r="AN293" s="53">
        <v>41000000</v>
      </c>
      <c r="AO293" s="48">
        <v>981000000</v>
      </c>
      <c r="AP293" s="47">
        <v>218000000</v>
      </c>
      <c r="AQ293" s="65"/>
      <c r="AR293" s="65"/>
      <c r="AS293" s="65"/>
      <c r="AT293" s="65"/>
      <c r="AU293" s="65"/>
      <c r="AV293" s="65"/>
      <c r="AW293" s="65"/>
      <c r="AX293" s="65"/>
      <c r="AY293" s="65"/>
      <c r="AZ293" s="65"/>
      <c r="BA293" s="65"/>
      <c r="BB293" s="65"/>
      <c r="BC293" s="53"/>
      <c r="BD293" s="38">
        <v>1199000000</v>
      </c>
      <c r="BE293" s="65">
        <v>-1083000000</v>
      </c>
      <c r="BF293" s="65"/>
      <c r="BG293" s="65"/>
      <c r="BH293" s="65"/>
      <c r="BI293" s="65"/>
      <c r="BJ293" s="51">
        <v>116000000</v>
      </c>
      <c r="BK293" s="47"/>
      <c r="BL293" s="65"/>
      <c r="BM293" s="53"/>
      <c r="BN293" s="72">
        <v>116000000</v>
      </c>
      <c r="BO293" s="73"/>
      <c r="BP293" s="72">
        <v>116000000</v>
      </c>
      <c r="BQ293" s="65"/>
      <c r="BR293" s="65"/>
      <c r="BS293" s="51">
        <v>116000000</v>
      </c>
    </row>
    <row r="294" spans="1:71" x14ac:dyDescent="0.2">
      <c r="A294" s="63" t="s">
        <v>898</v>
      </c>
      <c r="B294" s="63" t="s">
        <v>899</v>
      </c>
      <c r="C294" s="63" t="str">
        <f>VLOOKUP(A294,'[2]S&amp;P 500 Wikipedia'!A:D,3,FALSE)</f>
        <v>Materials</v>
      </c>
      <c r="D294" s="63">
        <v>334772</v>
      </c>
      <c r="E294" s="63" t="s">
        <v>16</v>
      </c>
      <c r="F294" s="63">
        <v>2017</v>
      </c>
      <c r="G294" s="63" t="s">
        <v>1292</v>
      </c>
      <c r="H294" s="64">
        <v>43100</v>
      </c>
      <c r="I294" s="64">
        <v>43159</v>
      </c>
      <c r="J294" s="64">
        <v>43159</v>
      </c>
      <c r="K294" s="63">
        <v>319990000</v>
      </c>
      <c r="L294" s="63">
        <v>320773000</v>
      </c>
      <c r="M294" s="63" t="s">
        <v>2290</v>
      </c>
      <c r="N294" s="47">
        <v>20252393000</v>
      </c>
      <c r="O294" s="65"/>
      <c r="P294" s="65"/>
      <c r="Q294" s="53"/>
      <c r="R294" s="47">
        <v>-17682986000</v>
      </c>
      <c r="S294" s="65"/>
      <c r="T294" s="65"/>
      <c r="U294" s="53"/>
      <c r="V294" s="48">
        <v>2569407000</v>
      </c>
      <c r="W294" s="48"/>
      <c r="X294" s="47">
        <v>-687531000</v>
      </c>
      <c r="Y294" s="65">
        <v>-687531000</v>
      </c>
      <c r="Z294" s="65"/>
      <c r="AA294" s="65"/>
      <c r="AB294" s="65"/>
      <c r="AC294" s="65"/>
      <c r="AD294" s="65"/>
      <c r="AE294" s="53"/>
      <c r="AF294" s="48">
        <v>1881876000</v>
      </c>
      <c r="AG294" s="48">
        <v>-131919000</v>
      </c>
      <c r="AH294" s="47">
        <v>-173580000</v>
      </c>
      <c r="AI294" s="65"/>
      <c r="AJ294" s="53"/>
      <c r="AK294" s="38"/>
      <c r="AL294" s="65"/>
      <c r="AM294" s="65">
        <v>41661000</v>
      </c>
      <c r="AN294" s="53"/>
      <c r="AO294" s="48">
        <v>1749957000</v>
      </c>
      <c r="AP294" s="47"/>
      <c r="AQ294" s="65"/>
      <c r="AR294" s="65"/>
      <c r="AS294" s="65"/>
      <c r="AT294" s="65"/>
      <c r="AU294" s="65"/>
      <c r="AV294" s="65"/>
      <c r="AW294" s="65"/>
      <c r="AX294" s="65"/>
      <c r="AY294" s="65"/>
      <c r="AZ294" s="65"/>
      <c r="BA294" s="65"/>
      <c r="BB294" s="65"/>
      <c r="BC294" s="53"/>
      <c r="BD294" s="38">
        <v>1749957000</v>
      </c>
      <c r="BE294" s="65">
        <v>-369386000</v>
      </c>
      <c r="BF294" s="65"/>
      <c r="BG294" s="65"/>
      <c r="BH294" s="65"/>
      <c r="BI294" s="65"/>
      <c r="BJ294" s="51">
        <v>1380571000</v>
      </c>
      <c r="BK294" s="47"/>
      <c r="BL294" s="65"/>
      <c r="BM294" s="53"/>
      <c r="BN294" s="72">
        <v>1380571000</v>
      </c>
      <c r="BO294" s="73">
        <v>-61883000</v>
      </c>
      <c r="BP294" s="72">
        <v>1318688000</v>
      </c>
      <c r="BQ294" s="65"/>
      <c r="BR294" s="65"/>
      <c r="BS294" s="51">
        <v>1318688000</v>
      </c>
    </row>
    <row r="295" spans="1:71" x14ac:dyDescent="0.2">
      <c r="A295" s="63" t="s">
        <v>901</v>
      </c>
      <c r="B295" s="63" t="s">
        <v>902</v>
      </c>
      <c r="C295" s="63" t="str">
        <f>VLOOKUP(A295,'[2]S&amp;P 500 Wikipedia'!A:D,3,FALSE)</f>
        <v>Information Technology</v>
      </c>
      <c r="D295" s="63">
        <v>172199</v>
      </c>
      <c r="E295" s="63" t="s">
        <v>16</v>
      </c>
      <c r="F295" s="63">
        <v>2017</v>
      </c>
      <c r="G295" s="63" t="s">
        <v>1292</v>
      </c>
      <c r="H295" s="64">
        <v>43131</v>
      </c>
      <c r="I295" s="64">
        <v>43159</v>
      </c>
      <c r="J295" s="64">
        <v>43159</v>
      </c>
      <c r="K295" s="63">
        <v>599000000</v>
      </c>
      <c r="L295" s="63">
        <v>632000000</v>
      </c>
      <c r="M295" s="63" t="s">
        <v>2291</v>
      </c>
      <c r="N295" s="47">
        <v>9714000000</v>
      </c>
      <c r="O295" s="65"/>
      <c r="P295" s="65"/>
      <c r="Q295" s="53"/>
      <c r="R295" s="47">
        <v>-3892000000</v>
      </c>
      <c r="S295" s="65"/>
      <c r="T295" s="65"/>
      <c r="U295" s="53"/>
      <c r="V295" s="48">
        <v>5822000000</v>
      </c>
      <c r="W295" s="48"/>
      <c r="X295" s="47">
        <v>-2612000000</v>
      </c>
      <c r="Y295" s="65">
        <v>-815000000</v>
      </c>
      <c r="Z295" s="65"/>
      <c r="AA295" s="65"/>
      <c r="AB295" s="65">
        <v>-1797000000</v>
      </c>
      <c r="AC295" s="65"/>
      <c r="AD295" s="65"/>
      <c r="AE295" s="53"/>
      <c r="AF295" s="48">
        <v>3210000000</v>
      </c>
      <c r="AG295" s="48">
        <v>-14000000</v>
      </c>
      <c r="AH295" s="47">
        <v>8000000</v>
      </c>
      <c r="AI295" s="65"/>
      <c r="AJ295" s="53"/>
      <c r="AK295" s="38"/>
      <c r="AL295" s="65"/>
      <c r="AM295" s="65"/>
      <c r="AN295" s="53">
        <v>-22000000</v>
      </c>
      <c r="AO295" s="48">
        <v>3196000000</v>
      </c>
      <c r="AP295" s="47">
        <v>0</v>
      </c>
      <c r="AQ295" s="65"/>
      <c r="AR295" s="65"/>
      <c r="AS295" s="65"/>
      <c r="AT295" s="65"/>
      <c r="AU295" s="65"/>
      <c r="AV295" s="65"/>
      <c r="AW295" s="65"/>
      <c r="AX295" s="65"/>
      <c r="AY295" s="65"/>
      <c r="AZ295" s="65"/>
      <c r="BA295" s="65"/>
      <c r="BB295" s="65"/>
      <c r="BC295" s="53"/>
      <c r="BD295" s="38">
        <v>3196000000</v>
      </c>
      <c r="BE295" s="65">
        <v>-149000000</v>
      </c>
      <c r="BF295" s="65"/>
      <c r="BG295" s="65"/>
      <c r="BH295" s="65"/>
      <c r="BI295" s="65"/>
      <c r="BJ295" s="51">
        <v>3047000000</v>
      </c>
      <c r="BK295" s="47"/>
      <c r="BL295" s="65"/>
      <c r="BM295" s="53"/>
      <c r="BN295" s="72">
        <v>3047000000</v>
      </c>
      <c r="BO295" s="73"/>
      <c r="BP295" s="72">
        <v>3047000000</v>
      </c>
      <c r="BQ295" s="65"/>
      <c r="BR295" s="65"/>
      <c r="BS295" s="51">
        <v>3047000000</v>
      </c>
    </row>
    <row r="296" spans="1:71" x14ac:dyDescent="0.2">
      <c r="A296" s="63" t="s">
        <v>904</v>
      </c>
      <c r="B296" s="63" t="s">
        <v>905</v>
      </c>
      <c r="C296" s="63" t="str">
        <f>VLOOKUP(A296,'[2]S&amp;P 500 Wikipedia'!A:D,3,FALSE)</f>
        <v>Consumer Discretionary</v>
      </c>
      <c r="D296" s="63">
        <v>896899</v>
      </c>
      <c r="E296" s="63" t="s">
        <v>16</v>
      </c>
      <c r="F296" s="63">
        <v>2017</v>
      </c>
      <c r="G296" s="63" t="s">
        <v>1292</v>
      </c>
      <c r="H296" s="64">
        <v>43100</v>
      </c>
      <c r="I296" s="64">
        <v>43145</v>
      </c>
      <c r="J296" s="64">
        <v>43880</v>
      </c>
      <c r="K296" s="63">
        <v>3733000</v>
      </c>
      <c r="L296" s="63">
        <v>4240000</v>
      </c>
      <c r="M296" s="63" t="s">
        <v>1298</v>
      </c>
      <c r="N296" s="47">
        <v>6305840000</v>
      </c>
      <c r="O296" s="65"/>
      <c r="P296" s="65"/>
      <c r="Q296" s="53"/>
      <c r="R296" s="47">
        <v>-4990378000</v>
      </c>
      <c r="S296" s="65"/>
      <c r="T296" s="65"/>
      <c r="U296" s="53"/>
      <c r="V296" s="48">
        <v>1315462000</v>
      </c>
      <c r="W296" s="48"/>
      <c r="X296" s="47">
        <v>-460800000</v>
      </c>
      <c r="Y296" s="65">
        <v>-460800000</v>
      </c>
      <c r="Z296" s="65"/>
      <c r="AA296" s="65"/>
      <c r="AB296" s="65"/>
      <c r="AC296" s="65"/>
      <c r="AD296" s="65"/>
      <c r="AE296" s="53"/>
      <c r="AF296" s="48">
        <v>854662000</v>
      </c>
      <c r="AG296" s="48">
        <v>-7751000</v>
      </c>
      <c r="AH296" s="47">
        <v>-16335000</v>
      </c>
      <c r="AI296" s="65">
        <v>-24185000</v>
      </c>
      <c r="AJ296" s="53">
        <v>7850000</v>
      </c>
      <c r="AK296" s="38"/>
      <c r="AL296" s="65"/>
      <c r="AM296" s="65"/>
      <c r="AN296" s="53">
        <v>8584000</v>
      </c>
      <c r="AO296" s="48">
        <v>846911000</v>
      </c>
      <c r="AP296" s="47"/>
      <c r="AQ296" s="65"/>
      <c r="AR296" s="65"/>
      <c r="AS296" s="65"/>
      <c r="AT296" s="65"/>
      <c r="AU296" s="65"/>
      <c r="AV296" s="65"/>
      <c r="AW296" s="65"/>
      <c r="AX296" s="65"/>
      <c r="AY296" s="65"/>
      <c r="AZ296" s="65"/>
      <c r="BA296" s="65"/>
      <c r="BB296" s="65"/>
      <c r="BC296" s="53"/>
      <c r="BD296" s="38">
        <v>846911000</v>
      </c>
      <c r="BE296" s="65">
        <v>-309390000</v>
      </c>
      <c r="BF296" s="65"/>
      <c r="BG296" s="65"/>
      <c r="BH296" s="65"/>
      <c r="BI296" s="65"/>
      <c r="BJ296" s="51">
        <v>537521000</v>
      </c>
      <c r="BK296" s="47"/>
      <c r="BL296" s="65"/>
      <c r="BM296" s="53"/>
      <c r="BN296" s="72">
        <v>537521000</v>
      </c>
      <c r="BO296" s="73"/>
      <c r="BP296" s="72">
        <v>537521000</v>
      </c>
      <c r="BQ296" s="65"/>
      <c r="BR296" s="65"/>
      <c r="BS296" s="51">
        <v>537521000</v>
      </c>
    </row>
    <row r="297" spans="1:71" x14ac:dyDescent="0.2">
      <c r="A297" s="63" t="s">
        <v>862</v>
      </c>
      <c r="B297" s="63" t="s">
        <v>863</v>
      </c>
      <c r="C297" s="63" t="str">
        <f>VLOOKUP(A297,'[2]S&amp;P 500 Wikipedia'!A:D,3,FALSE)</f>
        <v>Consumer Discretionary</v>
      </c>
      <c r="D297" s="63">
        <v>378194</v>
      </c>
      <c r="E297" s="63" t="s">
        <v>16</v>
      </c>
      <c r="F297" s="63">
        <v>2017</v>
      </c>
      <c r="G297" s="63" t="s">
        <v>1292</v>
      </c>
      <c r="H297" s="64">
        <v>43100</v>
      </c>
      <c r="I297" s="64">
        <v>43160</v>
      </c>
      <c r="J297" s="64">
        <v>43160</v>
      </c>
      <c r="K297" s="63">
        <v>486700000</v>
      </c>
      <c r="L297" s="63">
        <v>488000000</v>
      </c>
      <c r="M297" s="63" t="s">
        <v>2292</v>
      </c>
      <c r="N297" s="47">
        <v>14742200000</v>
      </c>
      <c r="O297" s="65"/>
      <c r="P297" s="65"/>
      <c r="Q297" s="53"/>
      <c r="R297" s="47">
        <v>-9652900000</v>
      </c>
      <c r="S297" s="65"/>
      <c r="T297" s="65"/>
      <c r="U297" s="53"/>
      <c r="V297" s="48">
        <v>5089300000</v>
      </c>
      <c r="W297" s="48"/>
      <c r="X297" s="47">
        <v>-3669100000</v>
      </c>
      <c r="Y297" s="65">
        <v>-3669100000</v>
      </c>
      <c r="Z297" s="65"/>
      <c r="AA297" s="65"/>
      <c r="AB297" s="65"/>
      <c r="AC297" s="65"/>
      <c r="AD297" s="65"/>
      <c r="AE297" s="53"/>
      <c r="AF297" s="48">
        <v>1420200000</v>
      </c>
      <c r="AG297" s="48">
        <v>235600000</v>
      </c>
      <c r="AH297" s="47">
        <v>-468900000</v>
      </c>
      <c r="AI297" s="65"/>
      <c r="AJ297" s="53"/>
      <c r="AK297" s="38"/>
      <c r="AL297" s="65"/>
      <c r="AM297" s="65"/>
      <c r="AN297" s="53">
        <v>704500000</v>
      </c>
      <c r="AO297" s="48">
        <v>1655800000</v>
      </c>
      <c r="AP297" s="47">
        <v>-226800000</v>
      </c>
      <c r="AQ297" s="65"/>
      <c r="AR297" s="65"/>
      <c r="AS297" s="65"/>
      <c r="AT297" s="65"/>
      <c r="AU297" s="65"/>
      <c r="AV297" s="65"/>
      <c r="AW297" s="65"/>
      <c r="AX297" s="65"/>
      <c r="AY297" s="65"/>
      <c r="AZ297" s="65"/>
      <c r="BA297" s="65"/>
      <c r="BB297" s="65"/>
      <c r="BC297" s="53"/>
      <c r="BD297" s="38">
        <v>1429000000</v>
      </c>
      <c r="BE297" s="65">
        <v>1319800000</v>
      </c>
      <c r="BF297" s="65"/>
      <c r="BG297" s="65"/>
      <c r="BH297" s="65"/>
      <c r="BI297" s="65"/>
      <c r="BJ297" s="51">
        <v>2748800000</v>
      </c>
      <c r="BK297" s="47"/>
      <c r="BL297" s="65"/>
      <c r="BM297" s="53"/>
      <c r="BN297" s="72">
        <v>2748800000</v>
      </c>
      <c r="BO297" s="73"/>
      <c r="BP297" s="72">
        <v>2748800000</v>
      </c>
      <c r="BQ297" s="65"/>
      <c r="BR297" s="65"/>
      <c r="BS297" s="51">
        <v>2748800000</v>
      </c>
    </row>
    <row r="298" spans="1:71" x14ac:dyDescent="0.2">
      <c r="A298" s="63" t="s">
        <v>868</v>
      </c>
      <c r="B298" s="63" t="s">
        <v>869</v>
      </c>
      <c r="C298" s="63" t="str">
        <f>VLOOKUP(A298,'[2]S&amp;P 500 Wikipedia'!A:D,3,FALSE)</f>
        <v>Communication Services</v>
      </c>
      <c r="D298" s="63">
        <v>160346</v>
      </c>
      <c r="E298" s="63" t="s">
        <v>16</v>
      </c>
      <c r="F298" s="63">
        <v>2018</v>
      </c>
      <c r="G298" s="63" t="s">
        <v>1292</v>
      </c>
      <c r="H298" s="64">
        <v>43281</v>
      </c>
      <c r="I298" s="64">
        <v>43327</v>
      </c>
      <c r="J298" s="64">
        <v>43327</v>
      </c>
      <c r="K298" s="63">
        <v>582700000</v>
      </c>
      <c r="L298" s="63">
        <v>582700000</v>
      </c>
      <c r="M298" s="63" t="s">
        <v>2293</v>
      </c>
      <c r="N298" s="47">
        <v>9024000000</v>
      </c>
      <c r="O298" s="65"/>
      <c r="P298" s="65"/>
      <c r="Q298" s="53"/>
      <c r="R298" s="47">
        <v>-4903000000</v>
      </c>
      <c r="S298" s="65"/>
      <c r="T298" s="65"/>
      <c r="U298" s="53"/>
      <c r="V298" s="48">
        <v>4121000000</v>
      </c>
      <c r="W298" s="48"/>
      <c r="X298" s="47">
        <v>-3521000000</v>
      </c>
      <c r="Y298" s="65">
        <v>-3049000000</v>
      </c>
      <c r="Z298" s="65"/>
      <c r="AA298" s="65"/>
      <c r="AB298" s="65"/>
      <c r="AC298" s="65">
        <v>-472000000</v>
      </c>
      <c r="AD298" s="65"/>
      <c r="AE298" s="53"/>
      <c r="AF298" s="48">
        <v>600000000</v>
      </c>
      <c r="AG298" s="48">
        <v>-1338000000</v>
      </c>
      <c r="AH298" s="47">
        <v>-7000000</v>
      </c>
      <c r="AI298" s="65"/>
      <c r="AJ298" s="53"/>
      <c r="AK298" s="38"/>
      <c r="AL298" s="65"/>
      <c r="AM298" s="65"/>
      <c r="AN298" s="53">
        <v>-1331000000</v>
      </c>
      <c r="AO298" s="48">
        <v>-738000000</v>
      </c>
      <c r="AP298" s="47">
        <v>-351000000</v>
      </c>
      <c r="AQ298" s="65"/>
      <c r="AR298" s="65"/>
      <c r="AS298" s="65"/>
      <c r="AT298" s="65"/>
      <c r="AU298" s="65"/>
      <c r="AV298" s="65"/>
      <c r="AW298" s="65"/>
      <c r="AX298" s="65"/>
      <c r="AY298" s="65"/>
      <c r="AZ298" s="65"/>
      <c r="BA298" s="65"/>
      <c r="BB298" s="65"/>
      <c r="BC298" s="53"/>
      <c r="BD298" s="38">
        <v>-1089000000</v>
      </c>
      <c r="BE298" s="65">
        <v>-355000000</v>
      </c>
      <c r="BF298" s="65"/>
      <c r="BG298" s="65"/>
      <c r="BH298" s="65"/>
      <c r="BI298" s="65"/>
      <c r="BJ298" s="51">
        <v>-1444000000</v>
      </c>
      <c r="BK298" s="47">
        <v>0</v>
      </c>
      <c r="BL298" s="65">
        <v>0</v>
      </c>
      <c r="BM298" s="53"/>
      <c r="BN298" s="72">
        <v>-1444000000</v>
      </c>
      <c r="BO298" s="73">
        <v>-70000000</v>
      </c>
      <c r="BP298" s="72">
        <v>-1514000000</v>
      </c>
      <c r="BQ298" s="65"/>
      <c r="BR298" s="65"/>
      <c r="BS298" s="51">
        <v>-1514000000</v>
      </c>
    </row>
    <row r="299" spans="1:71" x14ac:dyDescent="0.2">
      <c r="A299" s="63" t="s">
        <v>1006</v>
      </c>
      <c r="B299" s="63" t="s">
        <v>1007</v>
      </c>
      <c r="C299" s="63" t="str">
        <f>VLOOKUP(A299,'[2]S&amp;P 500 Wikipedia'!A:D,3,FALSE)</f>
        <v>Real Estate</v>
      </c>
      <c r="D299" s="63">
        <v>81605</v>
      </c>
      <c r="E299" s="63" t="s">
        <v>16</v>
      </c>
      <c r="F299" s="63">
        <v>2017</v>
      </c>
      <c r="G299" s="63" t="s">
        <v>1292</v>
      </c>
      <c r="H299" s="64">
        <v>43100</v>
      </c>
      <c r="I299" s="64">
        <v>43153</v>
      </c>
      <c r="J299" s="64">
        <v>43153</v>
      </c>
      <c r="K299" s="63">
        <v>273465680</v>
      </c>
      <c r="L299" s="63">
        <v>273936752</v>
      </c>
      <c r="M299" s="63" t="s">
        <v>2294</v>
      </c>
      <c r="N299" s="47">
        <v>1215768000</v>
      </c>
      <c r="O299" s="65"/>
      <c r="P299" s="65"/>
      <c r="Q299" s="53"/>
      <c r="R299" s="35">
        <v>0</v>
      </c>
      <c r="S299" s="65"/>
      <c r="T299" s="65"/>
      <c r="U299" s="53"/>
      <c r="V299" s="48">
        <v>1215768000</v>
      </c>
      <c r="W299" s="48"/>
      <c r="X299" s="47">
        <v>-626714000</v>
      </c>
      <c r="Y299" s="65">
        <v>-58446000</v>
      </c>
      <c r="Z299" s="65"/>
      <c r="AA299" s="65"/>
      <c r="AB299" s="65"/>
      <c r="AC299" s="65">
        <v>-498788000</v>
      </c>
      <c r="AD299" s="65"/>
      <c r="AE299" s="53">
        <v>-69480000</v>
      </c>
      <c r="AF299" s="48">
        <v>589054000</v>
      </c>
      <c r="AG299" s="48">
        <v>-247413000</v>
      </c>
      <c r="AH299" s="47">
        <v>-247413000</v>
      </c>
      <c r="AI299" s="65"/>
      <c r="AJ299" s="53"/>
      <c r="AK299" s="38"/>
      <c r="AL299" s="65"/>
      <c r="AM299" s="65"/>
      <c r="AN299" s="53"/>
      <c r="AO299" s="48">
        <v>341641000</v>
      </c>
      <c r="AP299" s="47">
        <v>-16279000</v>
      </c>
      <c r="AQ299" s="65"/>
      <c r="AR299" s="65"/>
      <c r="AS299" s="65"/>
      <c r="AT299" s="65"/>
      <c r="AU299" s="65"/>
      <c r="AV299" s="65"/>
      <c r="AW299" s="65"/>
      <c r="AX299" s="65"/>
      <c r="AY299" s="65"/>
      <c r="AZ299" s="65"/>
      <c r="BA299" s="65"/>
      <c r="BB299" s="65"/>
      <c r="BC299" s="53"/>
      <c r="BD299" s="38">
        <v>325362000</v>
      </c>
      <c r="BE299" s="65">
        <v>-6044000</v>
      </c>
      <c r="BF299" s="65"/>
      <c r="BG299" s="65"/>
      <c r="BH299" s="65"/>
      <c r="BI299" s="65"/>
      <c r="BJ299" s="51">
        <v>319318000</v>
      </c>
      <c r="BK299" s="47"/>
      <c r="BL299" s="65"/>
      <c r="BM299" s="53"/>
      <c r="BN299" s="72">
        <v>319318000</v>
      </c>
      <c r="BO299" s="73">
        <v>-520000</v>
      </c>
      <c r="BP299" s="72">
        <v>318798000</v>
      </c>
      <c r="BQ299" s="65">
        <v>-17284000</v>
      </c>
      <c r="BR299" s="65"/>
      <c r="BS299" s="51">
        <v>301514000</v>
      </c>
    </row>
    <row r="300" spans="1:71" x14ac:dyDescent="0.2">
      <c r="A300" s="63" t="s">
        <v>913</v>
      </c>
      <c r="B300" s="63" t="s">
        <v>914</v>
      </c>
      <c r="C300" s="63" t="str">
        <f>VLOOKUP(A300,'[2]S&amp;P 500 Wikipedia'!A:D,3,FALSE)</f>
        <v>Industrials</v>
      </c>
      <c r="D300" s="63">
        <v>782146</v>
      </c>
      <c r="E300" s="63" t="s">
        <v>16</v>
      </c>
      <c r="F300" s="63">
        <v>2017</v>
      </c>
      <c r="G300" s="63" t="s">
        <v>1292</v>
      </c>
      <c r="H300" s="64">
        <v>43100</v>
      </c>
      <c r="I300" s="64">
        <v>43158</v>
      </c>
      <c r="J300" s="64">
        <v>43158</v>
      </c>
      <c r="K300" s="63">
        <v>123462626</v>
      </c>
      <c r="L300" s="63">
        <v>123610602</v>
      </c>
      <c r="M300" s="63" t="s">
        <v>2295</v>
      </c>
      <c r="N300" s="47">
        <v>3358112000</v>
      </c>
      <c r="O300" s="65"/>
      <c r="P300" s="65"/>
      <c r="Q300" s="53"/>
      <c r="R300" s="35">
        <v>0</v>
      </c>
      <c r="S300" s="65"/>
      <c r="T300" s="65"/>
      <c r="U300" s="53"/>
      <c r="V300" s="48">
        <v>3358112000</v>
      </c>
      <c r="W300" s="48"/>
      <c r="X300" s="47">
        <v>-2782226000</v>
      </c>
      <c r="Y300" s="65">
        <v>-2553952000</v>
      </c>
      <c r="Z300" s="65"/>
      <c r="AA300" s="65"/>
      <c r="AB300" s="65"/>
      <c r="AC300" s="65">
        <v>-205763000</v>
      </c>
      <c r="AD300" s="65"/>
      <c r="AE300" s="53">
        <v>-22511000</v>
      </c>
      <c r="AF300" s="48">
        <v>575886000</v>
      </c>
      <c r="AG300" s="48">
        <v>-54000</v>
      </c>
      <c r="AH300" s="47">
        <v>-1414000</v>
      </c>
      <c r="AI300" s="65"/>
      <c r="AJ300" s="53"/>
      <c r="AK300" s="38"/>
      <c r="AL300" s="65"/>
      <c r="AM300" s="65"/>
      <c r="AN300" s="53">
        <v>1360000</v>
      </c>
      <c r="AO300" s="48">
        <v>575832000</v>
      </c>
      <c r="AP300" s="47"/>
      <c r="AQ300" s="65"/>
      <c r="AR300" s="65"/>
      <c r="AS300" s="65"/>
      <c r="AT300" s="65"/>
      <c r="AU300" s="65"/>
      <c r="AV300" s="65"/>
      <c r="AW300" s="65"/>
      <c r="AX300" s="65"/>
      <c r="AY300" s="65"/>
      <c r="AZ300" s="65"/>
      <c r="BA300" s="65"/>
      <c r="BB300" s="65"/>
      <c r="BC300" s="53"/>
      <c r="BD300" s="38">
        <v>575832000</v>
      </c>
      <c r="BE300" s="65">
        <v>-112058000</v>
      </c>
      <c r="BF300" s="65"/>
      <c r="BG300" s="65"/>
      <c r="BH300" s="65"/>
      <c r="BI300" s="65"/>
      <c r="BJ300" s="51">
        <v>463774000</v>
      </c>
      <c r="BK300" s="47"/>
      <c r="BL300" s="65"/>
      <c r="BM300" s="53"/>
      <c r="BN300" s="72">
        <v>463774000</v>
      </c>
      <c r="BO300" s="73"/>
      <c r="BP300" s="72">
        <v>463774000</v>
      </c>
      <c r="BQ300" s="65"/>
      <c r="BR300" s="65"/>
      <c r="BS300" s="51">
        <v>463774000</v>
      </c>
    </row>
    <row r="301" spans="1:71" x14ac:dyDescent="0.2">
      <c r="A301" s="63" t="s">
        <v>919</v>
      </c>
      <c r="B301" s="63" t="s">
        <v>920</v>
      </c>
      <c r="C301" s="63" t="str">
        <f>VLOOKUP(A301,'[2]S&amp;P 500 Wikipedia'!A:D,3,FALSE)</f>
        <v>Energy</v>
      </c>
      <c r="D301" s="63">
        <v>334076</v>
      </c>
      <c r="E301" s="63" t="s">
        <v>16</v>
      </c>
      <c r="F301" s="63">
        <v>2017</v>
      </c>
      <c r="G301" s="63" t="s">
        <v>1292</v>
      </c>
      <c r="H301" s="64">
        <v>43100</v>
      </c>
      <c r="I301" s="64">
        <v>43158</v>
      </c>
      <c r="J301" s="64">
        <v>43158</v>
      </c>
      <c r="K301" s="63">
        <v>297477000</v>
      </c>
      <c r="L301" s="63">
        <v>299780000</v>
      </c>
      <c r="M301" s="63" t="s">
        <v>2296</v>
      </c>
      <c r="N301" s="47">
        <v>12173907000</v>
      </c>
      <c r="O301" s="65">
        <v>12173907000</v>
      </c>
      <c r="P301" s="65"/>
      <c r="Q301" s="53"/>
      <c r="R301" s="47">
        <v>-9538045000</v>
      </c>
      <c r="S301" s="65"/>
      <c r="T301" s="65"/>
      <c r="U301" s="53"/>
      <c r="V301" s="48">
        <v>2635862000</v>
      </c>
      <c r="W301" s="48"/>
      <c r="X301" s="47">
        <v>-1239921000</v>
      </c>
      <c r="Y301" s="65">
        <v>-735190000</v>
      </c>
      <c r="Z301" s="65"/>
      <c r="AA301" s="65"/>
      <c r="AB301" s="65"/>
      <c r="AC301" s="65">
        <v>-406335000</v>
      </c>
      <c r="AD301" s="65"/>
      <c r="AE301" s="53">
        <v>-98396000</v>
      </c>
      <c r="AF301" s="48">
        <v>1395941000</v>
      </c>
      <c r="AG301" s="48">
        <v>-335931000</v>
      </c>
      <c r="AH301" s="47">
        <v>-485658000</v>
      </c>
      <c r="AI301" s="65"/>
      <c r="AJ301" s="53"/>
      <c r="AK301" s="38"/>
      <c r="AL301" s="65"/>
      <c r="AM301" s="65">
        <v>159278000</v>
      </c>
      <c r="AN301" s="53">
        <v>-9551000</v>
      </c>
      <c r="AO301" s="48">
        <v>1060010000</v>
      </c>
      <c r="AP301" s="47">
        <v>-19209000</v>
      </c>
      <c r="AQ301" s="65"/>
      <c r="AR301" s="65"/>
      <c r="AS301" s="65"/>
      <c r="AT301" s="65"/>
      <c r="AU301" s="65"/>
      <c r="AV301" s="65"/>
      <c r="AW301" s="65">
        <v>-20240000</v>
      </c>
      <c r="AX301" s="65">
        <v>924000</v>
      </c>
      <c r="AY301" s="65"/>
      <c r="AZ301" s="65"/>
      <c r="BA301" s="65"/>
      <c r="BB301" s="65"/>
      <c r="BC301" s="53">
        <v>107000</v>
      </c>
      <c r="BD301" s="38">
        <v>1040801000</v>
      </c>
      <c r="BE301" s="65">
        <v>-447282000</v>
      </c>
      <c r="BF301" s="65"/>
      <c r="BG301" s="65"/>
      <c r="BH301" s="65"/>
      <c r="BI301" s="65"/>
      <c r="BJ301" s="51">
        <v>593519000</v>
      </c>
      <c r="BK301" s="47">
        <v>0</v>
      </c>
      <c r="BL301" s="65">
        <v>0</v>
      </c>
      <c r="BM301" s="53"/>
      <c r="BN301" s="72">
        <v>593519000</v>
      </c>
      <c r="BO301" s="73">
        <v>-205678000</v>
      </c>
      <c r="BP301" s="72">
        <v>387841000</v>
      </c>
      <c r="BQ301" s="65">
        <v>-767000</v>
      </c>
      <c r="BR301" s="65"/>
      <c r="BS301" s="51">
        <v>387074000</v>
      </c>
    </row>
    <row r="302" spans="1:71" x14ac:dyDescent="0.2">
      <c r="A302" s="63" t="s">
        <v>916</v>
      </c>
      <c r="B302" s="63" t="s">
        <v>917</v>
      </c>
      <c r="C302" s="63" t="str">
        <f>VLOOKUP(A302,'[2]S&amp;P 500 Wikipedia'!A:D,3,FALSE)</f>
        <v>Communication Services</v>
      </c>
      <c r="D302" s="63">
        <v>251397</v>
      </c>
      <c r="E302" s="63" t="s">
        <v>16</v>
      </c>
      <c r="F302" s="63">
        <v>2017</v>
      </c>
      <c r="G302" s="63" t="s">
        <v>1292</v>
      </c>
      <c r="H302" s="64">
        <v>43100</v>
      </c>
      <c r="I302" s="64">
        <v>43146</v>
      </c>
      <c r="J302" s="64">
        <v>43508</v>
      </c>
      <c r="K302" s="63">
        <v>232300000</v>
      </c>
      <c r="L302" s="63">
        <v>233900000</v>
      </c>
      <c r="M302" s="63" t="s">
        <v>1803</v>
      </c>
      <c r="N302" s="47">
        <v>15273600000</v>
      </c>
      <c r="O302" s="65"/>
      <c r="P302" s="65"/>
      <c r="Q302" s="53"/>
      <c r="R302" s="47">
        <v>-12468000000</v>
      </c>
      <c r="S302" s="65">
        <v>-12468000000</v>
      </c>
      <c r="T302" s="65"/>
      <c r="U302" s="53"/>
      <c r="V302" s="48">
        <v>2805600000</v>
      </c>
      <c r="W302" s="48"/>
      <c r="X302" s="47">
        <v>-721800000</v>
      </c>
      <c r="Y302" s="65">
        <v>-439700000</v>
      </c>
      <c r="Z302" s="65"/>
      <c r="AA302" s="65"/>
      <c r="AB302" s="65"/>
      <c r="AC302" s="65">
        <v>-282100000</v>
      </c>
      <c r="AD302" s="65"/>
      <c r="AE302" s="53"/>
      <c r="AF302" s="48">
        <v>2083800000</v>
      </c>
      <c r="AG302" s="48">
        <v>-198900000</v>
      </c>
      <c r="AH302" s="47">
        <v>-198900000</v>
      </c>
      <c r="AI302" s="65">
        <v>-248600000</v>
      </c>
      <c r="AJ302" s="53">
        <v>49700000</v>
      </c>
      <c r="AK302" s="38"/>
      <c r="AL302" s="65"/>
      <c r="AM302" s="65"/>
      <c r="AN302" s="53"/>
      <c r="AO302" s="48">
        <v>1884900000</v>
      </c>
      <c r="AP302" s="47"/>
      <c r="AQ302" s="65"/>
      <c r="AR302" s="65"/>
      <c r="AS302" s="65"/>
      <c r="AT302" s="65"/>
      <c r="AU302" s="65"/>
      <c r="AV302" s="65"/>
      <c r="AW302" s="65"/>
      <c r="AX302" s="65"/>
      <c r="AY302" s="65"/>
      <c r="AZ302" s="65"/>
      <c r="BA302" s="65"/>
      <c r="BB302" s="65"/>
      <c r="BC302" s="53"/>
      <c r="BD302" s="38">
        <v>1884900000</v>
      </c>
      <c r="BE302" s="65">
        <v>-696200000</v>
      </c>
      <c r="BF302" s="65"/>
      <c r="BG302" s="65"/>
      <c r="BH302" s="65"/>
      <c r="BI302" s="65">
        <v>3500000</v>
      </c>
      <c r="BJ302" s="51">
        <v>1192200000</v>
      </c>
      <c r="BK302" s="47"/>
      <c r="BL302" s="65"/>
      <c r="BM302" s="53"/>
      <c r="BN302" s="72">
        <v>1192200000</v>
      </c>
      <c r="BO302" s="73">
        <v>-103800000</v>
      </c>
      <c r="BP302" s="72">
        <v>1088400000</v>
      </c>
      <c r="BQ302" s="65"/>
      <c r="BR302" s="65"/>
      <c r="BS302" s="51">
        <v>1088400000</v>
      </c>
    </row>
    <row r="303" spans="1:71" x14ac:dyDescent="0.2">
      <c r="A303" s="63" t="s">
        <v>922</v>
      </c>
      <c r="B303" s="63" t="s">
        <v>923</v>
      </c>
      <c r="C303" s="63" t="str">
        <f>VLOOKUP(A303,'[2]S&amp;P 500 Wikipedia'!A:D,3,FALSE)</f>
        <v>Information Technology</v>
      </c>
      <c r="D303" s="63">
        <v>257930</v>
      </c>
      <c r="E303" s="63" t="s">
        <v>16</v>
      </c>
      <c r="F303" s="63">
        <v>2018</v>
      </c>
      <c r="G303" s="63" t="s">
        <v>1292</v>
      </c>
      <c r="H303" s="64">
        <v>43251</v>
      </c>
      <c r="I303" s="64">
        <v>43273</v>
      </c>
      <c r="J303" s="64">
        <v>43273</v>
      </c>
      <c r="K303" s="63">
        <v>4121000000</v>
      </c>
      <c r="L303" s="63">
        <v>4238000000</v>
      </c>
      <c r="M303" s="63" t="s">
        <v>2297</v>
      </c>
      <c r="N303" s="47">
        <v>39831000000</v>
      </c>
      <c r="O303" s="65">
        <v>39831000000</v>
      </c>
      <c r="P303" s="65"/>
      <c r="Q303" s="53"/>
      <c r="R303" s="47">
        <v>-8081000000</v>
      </c>
      <c r="S303" s="65"/>
      <c r="T303" s="65"/>
      <c r="U303" s="53"/>
      <c r="V303" s="48">
        <v>31750000000</v>
      </c>
      <c r="W303" s="48"/>
      <c r="X303" s="47">
        <v>-17431000000</v>
      </c>
      <c r="Y303" s="65">
        <v>-9720000000</v>
      </c>
      <c r="Z303" s="65">
        <v>-8431000000</v>
      </c>
      <c r="AA303" s="65">
        <v>-1289000000</v>
      </c>
      <c r="AB303" s="65">
        <v>-6091000000</v>
      </c>
      <c r="AC303" s="65">
        <v>-1620000000</v>
      </c>
      <c r="AD303" s="65"/>
      <c r="AE303" s="53"/>
      <c r="AF303" s="48">
        <v>14319000000</v>
      </c>
      <c r="AG303" s="48">
        <v>-788000000</v>
      </c>
      <c r="AH303" s="47">
        <v>-2025000000</v>
      </c>
      <c r="AI303" s="65"/>
      <c r="AJ303" s="53"/>
      <c r="AK303" s="38"/>
      <c r="AL303" s="65"/>
      <c r="AM303" s="65"/>
      <c r="AN303" s="53">
        <v>1237000000</v>
      </c>
      <c r="AO303" s="48">
        <v>13531000000</v>
      </c>
      <c r="AP303" s="47">
        <v>-640000000</v>
      </c>
      <c r="AQ303" s="65"/>
      <c r="AR303" s="65"/>
      <c r="AS303" s="65"/>
      <c r="AT303" s="65"/>
      <c r="AU303" s="65"/>
      <c r="AV303" s="65"/>
      <c r="AW303" s="65"/>
      <c r="AX303" s="65"/>
      <c r="AY303" s="65"/>
      <c r="AZ303" s="65">
        <v>-588000000</v>
      </c>
      <c r="BA303" s="65"/>
      <c r="BB303" s="65"/>
      <c r="BC303" s="53">
        <v>-52000000</v>
      </c>
      <c r="BD303" s="38">
        <v>12891000000</v>
      </c>
      <c r="BE303" s="65">
        <v>-9066000000</v>
      </c>
      <c r="BF303" s="65"/>
      <c r="BG303" s="65"/>
      <c r="BH303" s="65"/>
      <c r="BI303" s="65"/>
      <c r="BJ303" s="51">
        <v>3825000000</v>
      </c>
      <c r="BK303" s="47"/>
      <c r="BL303" s="65"/>
      <c r="BM303" s="53"/>
      <c r="BN303" s="72">
        <v>3825000000</v>
      </c>
      <c r="BO303" s="73"/>
      <c r="BP303" s="72">
        <v>3825000000</v>
      </c>
      <c r="BQ303" s="65"/>
      <c r="BR303" s="65"/>
      <c r="BS303" s="51">
        <v>3825000000</v>
      </c>
    </row>
    <row r="304" spans="1:71" x14ac:dyDescent="0.2">
      <c r="A304" s="63" t="s">
        <v>907</v>
      </c>
      <c r="B304" s="63" t="s">
        <v>908</v>
      </c>
      <c r="C304" s="63" t="str">
        <f>VLOOKUP(A304,'[2]S&amp;P 500 Wikipedia'!A:D,3,FALSE)</f>
        <v>Consumer Discretionary</v>
      </c>
      <c r="D304" s="63">
        <v>334679</v>
      </c>
      <c r="E304" s="63" t="s">
        <v>16</v>
      </c>
      <c r="F304" s="63">
        <v>2017</v>
      </c>
      <c r="G304" s="63" t="s">
        <v>1292</v>
      </c>
      <c r="H304" s="64">
        <v>43100</v>
      </c>
      <c r="I304" s="64">
        <v>43159</v>
      </c>
      <c r="J304" s="64">
        <v>43159</v>
      </c>
      <c r="K304" s="63">
        <v>88426000</v>
      </c>
      <c r="L304" s="63">
        <v>89502000</v>
      </c>
      <c r="M304" s="63" t="s">
        <v>2298</v>
      </c>
      <c r="N304" s="47">
        <v>8977726000</v>
      </c>
      <c r="O304" s="65"/>
      <c r="P304" s="65"/>
      <c r="Q304" s="53"/>
      <c r="R304" s="47">
        <v>-4257043000</v>
      </c>
      <c r="S304" s="65"/>
      <c r="T304" s="65"/>
      <c r="U304" s="53"/>
      <c r="V304" s="48">
        <v>4720683000</v>
      </c>
      <c r="W304" s="48"/>
      <c r="X304" s="47">
        <v>-2995283000</v>
      </c>
      <c r="Y304" s="65">
        <v>-2995283000</v>
      </c>
      <c r="Z304" s="65"/>
      <c r="AA304" s="65"/>
      <c r="AB304" s="65"/>
      <c r="AC304" s="65"/>
      <c r="AD304" s="65"/>
      <c r="AE304" s="53"/>
      <c r="AF304" s="48">
        <v>1725400000</v>
      </c>
      <c r="AG304" s="48">
        <v>-87596000</v>
      </c>
      <c r="AH304" s="47">
        <v>-89002000</v>
      </c>
      <c r="AI304" s="65">
        <v>-91349000</v>
      </c>
      <c r="AJ304" s="53">
        <v>2347000</v>
      </c>
      <c r="AK304" s="38"/>
      <c r="AL304" s="65"/>
      <c r="AM304" s="65"/>
      <c r="AN304" s="53">
        <v>1406000</v>
      </c>
      <c r="AO304" s="48">
        <v>1637804000</v>
      </c>
      <c r="AP304" s="47"/>
      <c r="AQ304" s="65"/>
      <c r="AR304" s="65"/>
      <c r="AS304" s="65"/>
      <c r="AT304" s="65"/>
      <c r="AU304" s="65"/>
      <c r="AV304" s="65"/>
      <c r="AW304" s="65"/>
      <c r="AX304" s="65"/>
      <c r="AY304" s="65"/>
      <c r="AZ304" s="65"/>
      <c r="BA304" s="65"/>
      <c r="BB304" s="65"/>
      <c r="BC304" s="53"/>
      <c r="BD304" s="38">
        <v>1637804000</v>
      </c>
      <c r="BE304" s="65">
        <v>-504000000</v>
      </c>
      <c r="BF304" s="65"/>
      <c r="BG304" s="65"/>
      <c r="BH304" s="65"/>
      <c r="BI304" s="65"/>
      <c r="BJ304" s="51">
        <v>1133804000</v>
      </c>
      <c r="BK304" s="47"/>
      <c r="BL304" s="65"/>
      <c r="BM304" s="53"/>
      <c r="BN304" s="72">
        <v>1133804000</v>
      </c>
      <c r="BO304" s="73"/>
      <c r="BP304" s="72">
        <v>1133804000</v>
      </c>
      <c r="BQ304" s="65"/>
      <c r="BR304" s="65"/>
      <c r="BS304" s="51">
        <v>1133804000</v>
      </c>
    </row>
    <row r="305" spans="1:71" x14ac:dyDescent="0.2">
      <c r="A305" s="63" t="s">
        <v>910</v>
      </c>
      <c r="B305" s="63" t="s">
        <v>911</v>
      </c>
      <c r="C305" s="63" t="str">
        <f>VLOOKUP(A305,'[2]S&amp;P 500 Wikipedia'!A:D,3,FALSE)</f>
        <v>Energy</v>
      </c>
      <c r="D305" s="63">
        <v>334205</v>
      </c>
      <c r="E305" s="63" t="s">
        <v>16</v>
      </c>
      <c r="F305" s="63">
        <v>2017</v>
      </c>
      <c r="G305" s="63" t="s">
        <v>1292</v>
      </c>
      <c r="H305" s="64">
        <v>43100</v>
      </c>
      <c r="I305" s="64">
        <v>43154</v>
      </c>
      <c r="J305" s="64">
        <v>43154</v>
      </c>
      <c r="K305" s="63">
        <v>765100000</v>
      </c>
      <c r="L305" s="63">
        <v>765900000</v>
      </c>
      <c r="M305" s="63" t="s">
        <v>2299</v>
      </c>
      <c r="N305" s="47">
        <v>12508000000</v>
      </c>
      <c r="O305" s="65"/>
      <c r="P305" s="65"/>
      <c r="Q305" s="53"/>
      <c r="R305" s="47">
        <v>-5594000000</v>
      </c>
      <c r="S305" s="65"/>
      <c r="T305" s="65"/>
      <c r="U305" s="53"/>
      <c r="V305" s="48">
        <v>6914000000</v>
      </c>
      <c r="W305" s="48"/>
      <c r="X305" s="47">
        <v>-5819000000</v>
      </c>
      <c r="Y305" s="65">
        <v>-1424000000</v>
      </c>
      <c r="Z305" s="65"/>
      <c r="AA305" s="65"/>
      <c r="AB305" s="65">
        <v>-82000000</v>
      </c>
      <c r="AC305" s="65">
        <v>-4002000000</v>
      </c>
      <c r="AD305" s="65"/>
      <c r="AE305" s="53">
        <v>-311000000</v>
      </c>
      <c r="AF305" s="48">
        <v>1095000000</v>
      </c>
      <c r="AG305" s="48">
        <v>-246000000</v>
      </c>
      <c r="AH305" s="47">
        <v>-246000000</v>
      </c>
      <c r="AI305" s="65">
        <v>-345000000</v>
      </c>
      <c r="AJ305" s="53">
        <v>99000000</v>
      </c>
      <c r="AK305" s="38"/>
      <c r="AL305" s="65"/>
      <c r="AM305" s="65"/>
      <c r="AN305" s="53"/>
      <c r="AO305" s="48">
        <v>849000000</v>
      </c>
      <c r="AP305" s="47">
        <v>122000000</v>
      </c>
      <c r="AQ305" s="65"/>
      <c r="AR305" s="65"/>
      <c r="AS305" s="65"/>
      <c r="AT305" s="65"/>
      <c r="AU305" s="65"/>
      <c r="AV305" s="65"/>
      <c r="AW305" s="65">
        <v>-545000000</v>
      </c>
      <c r="AX305" s="65"/>
      <c r="AY305" s="65"/>
      <c r="AZ305" s="65"/>
      <c r="BA305" s="65">
        <v>667000000</v>
      </c>
      <c r="BB305" s="65"/>
      <c r="BC305" s="53"/>
      <c r="BD305" s="38">
        <v>971000000</v>
      </c>
      <c r="BE305" s="65">
        <v>-17000000</v>
      </c>
      <c r="BF305" s="65"/>
      <c r="BG305" s="65"/>
      <c r="BH305" s="65"/>
      <c r="BI305" s="65">
        <v>357000000</v>
      </c>
      <c r="BJ305" s="51">
        <v>1311000000</v>
      </c>
      <c r="BK305" s="47"/>
      <c r="BL305" s="65"/>
      <c r="BM305" s="53"/>
      <c r="BN305" s="72">
        <v>1311000000</v>
      </c>
      <c r="BO305" s="73"/>
      <c r="BP305" s="72">
        <v>1311000000</v>
      </c>
      <c r="BQ305" s="65"/>
      <c r="BR305" s="65"/>
      <c r="BS305" s="51">
        <v>1311000000</v>
      </c>
    </row>
    <row r="306" spans="1:71" x14ac:dyDescent="0.2">
      <c r="A306" s="63" t="s">
        <v>934</v>
      </c>
      <c r="B306" s="63" t="s">
        <v>935</v>
      </c>
      <c r="C306" s="63" t="str">
        <f>VLOOKUP(A306,'[2]S&amp;P 500 Wikipedia'!A:D,3,FALSE)</f>
        <v>Information Technology</v>
      </c>
      <c r="D306" s="63">
        <v>746934</v>
      </c>
      <c r="E306" s="63" t="s">
        <v>16</v>
      </c>
      <c r="F306" s="63">
        <v>2017</v>
      </c>
      <c r="G306" s="63" t="s">
        <v>1292</v>
      </c>
      <c r="H306" s="64">
        <v>43100</v>
      </c>
      <c r="I306" s="64">
        <v>43145</v>
      </c>
      <c r="J306" s="64">
        <v>43510</v>
      </c>
      <c r="K306" s="63">
        <v>57839155</v>
      </c>
      <c r="L306" s="63">
        <v>58790019</v>
      </c>
      <c r="M306" s="63" t="s">
        <v>1805</v>
      </c>
      <c r="N306" s="47">
        <v>433047000</v>
      </c>
      <c r="O306" s="65"/>
      <c r="P306" s="65"/>
      <c r="Q306" s="53"/>
      <c r="R306" s="47">
        <v>-72028000</v>
      </c>
      <c r="S306" s="65"/>
      <c r="T306" s="65"/>
      <c r="U306" s="53"/>
      <c r="V306" s="48">
        <v>361019000</v>
      </c>
      <c r="W306" s="48"/>
      <c r="X306" s="47">
        <v>-231309000</v>
      </c>
      <c r="Y306" s="65">
        <v>-191074000</v>
      </c>
      <c r="Z306" s="65"/>
      <c r="AA306" s="65"/>
      <c r="AB306" s="65">
        <v>-30430000</v>
      </c>
      <c r="AC306" s="65">
        <v>-9805000</v>
      </c>
      <c r="AD306" s="65"/>
      <c r="AE306" s="53"/>
      <c r="AF306" s="48">
        <v>129710000</v>
      </c>
      <c r="AG306" s="48">
        <v>-1978000</v>
      </c>
      <c r="AH306" s="47">
        <v>-911000</v>
      </c>
      <c r="AI306" s="65"/>
      <c r="AJ306" s="53"/>
      <c r="AK306" s="38"/>
      <c r="AL306" s="65"/>
      <c r="AM306" s="65"/>
      <c r="AN306" s="53">
        <v>-1067000</v>
      </c>
      <c r="AO306" s="48">
        <v>127732000</v>
      </c>
      <c r="AP306" s="47"/>
      <c r="AQ306" s="65"/>
      <c r="AR306" s="65"/>
      <c r="AS306" s="65"/>
      <c r="AT306" s="65"/>
      <c r="AU306" s="65"/>
      <c r="AV306" s="65"/>
      <c r="AW306" s="65"/>
      <c r="AX306" s="65"/>
      <c r="AY306" s="65"/>
      <c r="AZ306" s="65"/>
      <c r="BA306" s="65"/>
      <c r="BB306" s="65"/>
      <c r="BC306" s="53"/>
      <c r="BD306" s="38">
        <v>127732000</v>
      </c>
      <c r="BE306" s="65">
        <v>-4246000</v>
      </c>
      <c r="BF306" s="65"/>
      <c r="BG306" s="65"/>
      <c r="BH306" s="65"/>
      <c r="BI306" s="65"/>
      <c r="BJ306" s="51">
        <v>123486000</v>
      </c>
      <c r="BK306" s="47"/>
      <c r="BL306" s="65"/>
      <c r="BM306" s="53"/>
      <c r="BN306" s="72">
        <v>123486000</v>
      </c>
      <c r="BO306" s="73"/>
      <c r="BP306" s="72">
        <v>123486000</v>
      </c>
      <c r="BQ306" s="65"/>
      <c r="BR306" s="65"/>
      <c r="BS306" s="51">
        <v>123486000</v>
      </c>
    </row>
    <row r="307" spans="1:71" x14ac:dyDescent="0.2">
      <c r="A307" s="63" t="s">
        <v>931</v>
      </c>
      <c r="B307" s="63" t="s">
        <v>932</v>
      </c>
      <c r="C307" s="63" t="str">
        <f>VLOOKUP(A307,'[2]S&amp;P 500 Wikipedia'!A:D,3,FALSE)</f>
        <v>Information Technology</v>
      </c>
      <c r="D307" s="63">
        <v>106287</v>
      </c>
      <c r="E307" s="63" t="s">
        <v>16</v>
      </c>
      <c r="F307" s="63">
        <v>2018</v>
      </c>
      <c r="G307" s="63" t="s">
        <v>1292</v>
      </c>
      <c r="H307" s="64">
        <v>43251</v>
      </c>
      <c r="I307" s="64">
        <v>43301</v>
      </c>
      <c r="J307" s="64">
        <v>43301</v>
      </c>
      <c r="K307" s="63">
        <v>359000000</v>
      </c>
      <c r="L307" s="63">
        <v>361500000</v>
      </c>
      <c r="M307" s="63" t="s">
        <v>2300</v>
      </c>
      <c r="N307" s="47">
        <v>3380900000</v>
      </c>
      <c r="O307" s="65"/>
      <c r="P307" s="65"/>
      <c r="Q307" s="53"/>
      <c r="R307" s="47">
        <v>-1017800000</v>
      </c>
      <c r="S307" s="65"/>
      <c r="T307" s="65"/>
      <c r="U307" s="53"/>
      <c r="V307" s="48">
        <v>2363100000</v>
      </c>
      <c r="W307" s="48"/>
      <c r="X307" s="47">
        <v>-1075600000</v>
      </c>
      <c r="Y307" s="65">
        <v>-1075600000</v>
      </c>
      <c r="Z307" s="65"/>
      <c r="AA307" s="65"/>
      <c r="AB307" s="65"/>
      <c r="AC307" s="65"/>
      <c r="AD307" s="65"/>
      <c r="AE307" s="53"/>
      <c r="AF307" s="48">
        <v>1287500000</v>
      </c>
      <c r="AG307" s="48">
        <v>8600000</v>
      </c>
      <c r="AH307" s="47"/>
      <c r="AI307" s="65"/>
      <c r="AJ307" s="53"/>
      <c r="AK307" s="38">
        <v>8600000</v>
      </c>
      <c r="AL307" s="65"/>
      <c r="AM307" s="65"/>
      <c r="AN307" s="53"/>
      <c r="AO307" s="48">
        <v>1296100000</v>
      </c>
      <c r="AP307" s="47"/>
      <c r="AQ307" s="65"/>
      <c r="AR307" s="65"/>
      <c r="AS307" s="65"/>
      <c r="AT307" s="65"/>
      <c r="AU307" s="65"/>
      <c r="AV307" s="65"/>
      <c r="AW307" s="65"/>
      <c r="AX307" s="65"/>
      <c r="AY307" s="65"/>
      <c r="AZ307" s="65"/>
      <c r="BA307" s="65"/>
      <c r="BB307" s="65"/>
      <c r="BC307" s="53"/>
      <c r="BD307" s="38">
        <v>1296100000</v>
      </c>
      <c r="BE307" s="65">
        <v>-362400000</v>
      </c>
      <c r="BF307" s="65"/>
      <c r="BG307" s="65"/>
      <c r="BH307" s="65"/>
      <c r="BI307" s="65"/>
      <c r="BJ307" s="51">
        <v>933700000</v>
      </c>
      <c r="BK307" s="47"/>
      <c r="BL307" s="65"/>
      <c r="BM307" s="53"/>
      <c r="BN307" s="72">
        <v>933700000</v>
      </c>
      <c r="BO307" s="73"/>
      <c r="BP307" s="72">
        <v>933700000</v>
      </c>
      <c r="BQ307" s="65"/>
      <c r="BR307" s="65"/>
      <c r="BS307" s="51">
        <v>933700000</v>
      </c>
    </row>
    <row r="308" spans="1:71" x14ac:dyDescent="0.2">
      <c r="A308" s="63" t="s">
        <v>979</v>
      </c>
      <c r="B308" s="63" t="s">
        <v>980</v>
      </c>
      <c r="C308" s="63" t="str">
        <f>VLOOKUP(A308,'[2]S&amp;P 500 Wikipedia'!A:D,3,FALSE)</f>
        <v>Utilities</v>
      </c>
      <c r="D308" s="63">
        <v>117316</v>
      </c>
      <c r="E308" s="63" t="s">
        <v>16</v>
      </c>
      <c r="F308" s="63">
        <v>2017</v>
      </c>
      <c r="G308" s="63" t="s">
        <v>1292</v>
      </c>
      <c r="H308" s="64">
        <v>43100</v>
      </c>
      <c r="I308" s="64">
        <v>43157</v>
      </c>
      <c r="J308" s="64">
        <v>43157</v>
      </c>
      <c r="K308" s="63">
        <v>505000000</v>
      </c>
      <c r="L308" s="63">
        <v>507000000</v>
      </c>
      <c r="M308" s="63" t="s">
        <v>2301</v>
      </c>
      <c r="N308" s="47">
        <v>9084000000</v>
      </c>
      <c r="O308" s="65"/>
      <c r="P308" s="65"/>
      <c r="Q308" s="53"/>
      <c r="R308" s="47">
        <v>-2800000000</v>
      </c>
      <c r="S308" s="65"/>
      <c r="T308" s="65"/>
      <c r="U308" s="53"/>
      <c r="V308" s="48">
        <v>6284000000</v>
      </c>
      <c r="W308" s="48"/>
      <c r="X308" s="47">
        <v>-4855000000</v>
      </c>
      <c r="Y308" s="65">
        <v>-2869000000</v>
      </c>
      <c r="Z308" s="65"/>
      <c r="AA308" s="65"/>
      <c r="AB308" s="65"/>
      <c r="AC308" s="65">
        <v>-1986000000</v>
      </c>
      <c r="AD308" s="65"/>
      <c r="AE308" s="53"/>
      <c r="AF308" s="48">
        <v>1429000000</v>
      </c>
      <c r="AG308" s="48">
        <v>-149000000</v>
      </c>
      <c r="AH308" s="47">
        <v>-391000000</v>
      </c>
      <c r="AI308" s="65"/>
      <c r="AJ308" s="53"/>
      <c r="AK308" s="38"/>
      <c r="AL308" s="65"/>
      <c r="AM308" s="65">
        <v>14000000</v>
      </c>
      <c r="AN308" s="53">
        <v>228000000</v>
      </c>
      <c r="AO308" s="48">
        <v>1280000000</v>
      </c>
      <c r="AP308" s="47">
        <v>-12000000</v>
      </c>
      <c r="AQ308" s="65"/>
      <c r="AR308" s="65"/>
      <c r="AS308" s="65"/>
      <c r="AT308" s="65"/>
      <c r="AU308" s="65"/>
      <c r="AV308" s="65"/>
      <c r="AW308" s="65"/>
      <c r="AX308" s="65"/>
      <c r="AY308" s="65"/>
      <c r="AZ308" s="65"/>
      <c r="BA308" s="65"/>
      <c r="BB308" s="65"/>
      <c r="BC308" s="53"/>
      <c r="BD308" s="38">
        <v>1268000000</v>
      </c>
      <c r="BE308" s="65">
        <v>306000000</v>
      </c>
      <c r="BF308" s="65"/>
      <c r="BG308" s="65"/>
      <c r="BH308" s="65"/>
      <c r="BI308" s="65"/>
      <c r="BJ308" s="51">
        <v>1574000000</v>
      </c>
      <c r="BK308" s="47"/>
      <c r="BL308" s="65"/>
      <c r="BM308" s="53"/>
      <c r="BN308" s="72">
        <v>1574000000</v>
      </c>
      <c r="BO308" s="73"/>
      <c r="BP308" s="72">
        <v>1574000000</v>
      </c>
      <c r="BQ308" s="65"/>
      <c r="BR308" s="65"/>
      <c r="BS308" s="51">
        <v>1574000000</v>
      </c>
    </row>
    <row r="309" spans="1:71" x14ac:dyDescent="0.2">
      <c r="A309" s="63" t="s">
        <v>943</v>
      </c>
      <c r="B309" s="63" t="s">
        <v>944</v>
      </c>
      <c r="C309" s="63" t="str">
        <f>VLOOKUP(A309,'[2]S&amp;P 500 Wikipedia'!A:D,3,FALSE)</f>
        <v>Consumer Staples</v>
      </c>
      <c r="D309" s="63">
        <v>218222</v>
      </c>
      <c r="E309" s="63" t="s">
        <v>16</v>
      </c>
      <c r="F309" s="63">
        <v>2017</v>
      </c>
      <c r="G309" s="63" t="s">
        <v>1292</v>
      </c>
      <c r="H309" s="64">
        <v>43100</v>
      </c>
      <c r="I309" s="64">
        <v>43144</v>
      </c>
      <c r="J309" s="64">
        <v>43874</v>
      </c>
      <c r="K309" s="63">
        <v>1425000000</v>
      </c>
      <c r="L309" s="63">
        <v>1438000000</v>
      </c>
      <c r="M309" s="63" t="s">
        <v>1299</v>
      </c>
      <c r="N309" s="47">
        <v>63525000000</v>
      </c>
      <c r="O309" s="65"/>
      <c r="P309" s="65"/>
      <c r="Q309" s="53"/>
      <c r="R309" s="47">
        <v>-28796000000</v>
      </c>
      <c r="S309" s="65"/>
      <c r="T309" s="65"/>
      <c r="U309" s="53"/>
      <c r="V309" s="48">
        <v>34729000000</v>
      </c>
      <c r="W309" s="48"/>
      <c r="X309" s="47">
        <v>-24453000000</v>
      </c>
      <c r="Y309" s="65">
        <v>-24453000000</v>
      </c>
      <c r="Z309" s="65"/>
      <c r="AA309" s="65"/>
      <c r="AB309" s="65"/>
      <c r="AC309" s="65"/>
      <c r="AD309" s="65"/>
      <c r="AE309" s="53"/>
      <c r="AF309" s="48">
        <v>10276000000</v>
      </c>
      <c r="AG309" s="48">
        <v>-907000000</v>
      </c>
      <c r="AH309" s="47">
        <v>-907000000</v>
      </c>
      <c r="AI309" s="65"/>
      <c r="AJ309" s="53"/>
      <c r="AK309" s="38"/>
      <c r="AL309" s="65"/>
      <c r="AM309" s="65"/>
      <c r="AN309" s="53"/>
      <c r="AO309" s="48">
        <v>9369000000</v>
      </c>
      <c r="AP309" s="47">
        <v>233000000</v>
      </c>
      <c r="AQ309" s="65"/>
      <c r="AR309" s="65"/>
      <c r="AS309" s="65"/>
      <c r="AT309" s="65"/>
      <c r="AU309" s="65"/>
      <c r="AV309" s="65"/>
      <c r="AW309" s="65"/>
      <c r="AX309" s="65"/>
      <c r="AY309" s="65"/>
      <c r="AZ309" s="65"/>
      <c r="BA309" s="65"/>
      <c r="BB309" s="65"/>
      <c r="BC309" s="53"/>
      <c r="BD309" s="38">
        <v>9602000000</v>
      </c>
      <c r="BE309" s="65">
        <v>-4694000000</v>
      </c>
      <c r="BF309" s="65"/>
      <c r="BG309" s="65"/>
      <c r="BH309" s="65"/>
      <c r="BI309" s="65"/>
      <c r="BJ309" s="51">
        <v>4908000000</v>
      </c>
      <c r="BK309" s="47"/>
      <c r="BL309" s="65"/>
      <c r="BM309" s="53"/>
      <c r="BN309" s="72">
        <v>4908000000</v>
      </c>
      <c r="BO309" s="73">
        <v>-51000000</v>
      </c>
      <c r="BP309" s="72">
        <v>4857000000</v>
      </c>
      <c r="BQ309" s="65"/>
      <c r="BR309" s="65"/>
      <c r="BS309" s="51">
        <v>4857000000</v>
      </c>
    </row>
    <row r="310" spans="1:71" x14ac:dyDescent="0.2">
      <c r="A310" s="63" t="s">
        <v>952</v>
      </c>
      <c r="B310" s="63" t="s">
        <v>953</v>
      </c>
      <c r="C310" s="63" t="str">
        <f>VLOOKUP(A310,'[2]S&amp;P 500 Wikipedia'!A:D,3,FALSE)</f>
        <v>Health Care</v>
      </c>
      <c r="D310" s="63">
        <v>262090</v>
      </c>
      <c r="E310" s="63" t="s">
        <v>16</v>
      </c>
      <c r="F310" s="63">
        <v>2017</v>
      </c>
      <c r="G310" s="63" t="s">
        <v>1292</v>
      </c>
      <c r="H310" s="64">
        <v>43100</v>
      </c>
      <c r="I310" s="64">
        <v>43153</v>
      </c>
      <c r="J310" s="64">
        <v>43153</v>
      </c>
      <c r="K310" s="63">
        <v>5970000000</v>
      </c>
      <c r="L310" s="63">
        <v>6058000000</v>
      </c>
      <c r="M310" s="63" t="s">
        <v>2302</v>
      </c>
      <c r="N310" s="47">
        <v>52546000000</v>
      </c>
      <c r="O310" s="65"/>
      <c r="P310" s="65"/>
      <c r="Q310" s="53"/>
      <c r="R310" s="47">
        <v>-11240000000</v>
      </c>
      <c r="S310" s="65"/>
      <c r="T310" s="65"/>
      <c r="U310" s="53"/>
      <c r="V310" s="48">
        <v>41306000000</v>
      </c>
      <c r="W310" s="48"/>
      <c r="X310" s="47">
        <v>-27199000000</v>
      </c>
      <c r="Y310" s="65">
        <v>-14784000000</v>
      </c>
      <c r="Z310" s="65"/>
      <c r="AA310" s="65"/>
      <c r="AB310" s="65">
        <v>-7657000000</v>
      </c>
      <c r="AC310" s="65">
        <v>-4758000000</v>
      </c>
      <c r="AD310" s="65"/>
      <c r="AE310" s="53"/>
      <c r="AF310" s="48">
        <v>14107000000</v>
      </c>
      <c r="AG310" s="48">
        <v>-1315000000</v>
      </c>
      <c r="AH310" s="47"/>
      <c r="AI310" s="65"/>
      <c r="AJ310" s="53"/>
      <c r="AK310" s="38"/>
      <c r="AL310" s="65"/>
      <c r="AM310" s="65"/>
      <c r="AN310" s="53">
        <v>-1315000000</v>
      </c>
      <c r="AO310" s="48">
        <v>12792000000</v>
      </c>
      <c r="AP310" s="47">
        <v>-487000000</v>
      </c>
      <c r="AQ310" s="65"/>
      <c r="AR310" s="65"/>
      <c r="AS310" s="65"/>
      <c r="AT310" s="65"/>
      <c r="AU310" s="65"/>
      <c r="AV310" s="65"/>
      <c r="AW310" s="65"/>
      <c r="AX310" s="65"/>
      <c r="AY310" s="65"/>
      <c r="AZ310" s="65"/>
      <c r="BA310" s="65"/>
      <c r="BB310" s="65"/>
      <c r="BC310" s="53"/>
      <c r="BD310" s="38">
        <v>12305000000</v>
      </c>
      <c r="BE310" s="65">
        <v>9049000000</v>
      </c>
      <c r="BF310" s="65"/>
      <c r="BG310" s="65"/>
      <c r="BH310" s="65"/>
      <c r="BI310" s="65"/>
      <c r="BJ310" s="51">
        <v>21354000000</v>
      </c>
      <c r="BK310" s="47">
        <v>2000000</v>
      </c>
      <c r="BL310" s="65">
        <v>2000000</v>
      </c>
      <c r="BM310" s="53"/>
      <c r="BN310" s="72">
        <v>21356000000</v>
      </c>
      <c r="BO310" s="73">
        <v>-47000000</v>
      </c>
      <c r="BP310" s="72">
        <v>21309000000</v>
      </c>
      <c r="BQ310" s="65"/>
      <c r="BR310" s="65"/>
      <c r="BS310" s="51">
        <v>21309000000</v>
      </c>
    </row>
    <row r="311" spans="1:71" x14ac:dyDescent="0.2">
      <c r="A311" s="63" t="s">
        <v>973</v>
      </c>
      <c r="B311" s="63" t="s">
        <v>974</v>
      </c>
      <c r="C311" s="63" t="str">
        <f>VLOOKUP(A311,'[2]S&amp;P 500 Wikipedia'!A:D,3,FALSE)</f>
        <v>Consumer Staples</v>
      </c>
      <c r="D311" s="63">
        <v>133209</v>
      </c>
      <c r="E311" s="63" t="s">
        <v>16</v>
      </c>
      <c r="F311" s="63">
        <v>2018</v>
      </c>
      <c r="G311" s="63" t="s">
        <v>1292</v>
      </c>
      <c r="H311" s="64">
        <v>43281</v>
      </c>
      <c r="I311" s="64">
        <v>43319</v>
      </c>
      <c r="J311" s="64">
        <v>43319</v>
      </c>
      <c r="K311" s="63">
        <v>2529300000</v>
      </c>
      <c r="L311" s="63">
        <v>2656700000</v>
      </c>
      <c r="M311" s="63" t="s">
        <v>2303</v>
      </c>
      <c r="N311" s="47">
        <v>66832000000</v>
      </c>
      <c r="O311" s="65"/>
      <c r="P311" s="65"/>
      <c r="Q311" s="53"/>
      <c r="R311" s="47">
        <v>-34268000000</v>
      </c>
      <c r="S311" s="65"/>
      <c r="T311" s="65"/>
      <c r="U311" s="53"/>
      <c r="V311" s="48">
        <v>32564000000</v>
      </c>
      <c r="W311" s="48"/>
      <c r="X311" s="47">
        <v>-18853000000</v>
      </c>
      <c r="Y311" s="65">
        <v>-18853000000</v>
      </c>
      <c r="Z311" s="65"/>
      <c r="AA311" s="65"/>
      <c r="AB311" s="65"/>
      <c r="AC311" s="65"/>
      <c r="AD311" s="65"/>
      <c r="AE311" s="53"/>
      <c r="AF311" s="48">
        <v>13711000000</v>
      </c>
      <c r="AG311" s="48">
        <v>-385000000</v>
      </c>
      <c r="AH311" s="47">
        <v>-259000000</v>
      </c>
      <c r="AI311" s="65"/>
      <c r="AJ311" s="53"/>
      <c r="AK311" s="38"/>
      <c r="AL311" s="65"/>
      <c r="AM311" s="65"/>
      <c r="AN311" s="53">
        <v>-126000000</v>
      </c>
      <c r="AO311" s="48">
        <v>13326000000</v>
      </c>
      <c r="AP311" s="47"/>
      <c r="AQ311" s="65"/>
      <c r="AR311" s="65"/>
      <c r="AS311" s="65"/>
      <c r="AT311" s="65"/>
      <c r="AU311" s="65"/>
      <c r="AV311" s="65"/>
      <c r="AW311" s="65"/>
      <c r="AX311" s="65"/>
      <c r="AY311" s="65"/>
      <c r="AZ311" s="65"/>
      <c r="BA311" s="65"/>
      <c r="BB311" s="65"/>
      <c r="BC311" s="53"/>
      <c r="BD311" s="38">
        <v>13326000000</v>
      </c>
      <c r="BE311" s="65">
        <v>-3465000000</v>
      </c>
      <c r="BF311" s="65"/>
      <c r="BG311" s="65"/>
      <c r="BH311" s="65"/>
      <c r="BI311" s="65"/>
      <c r="BJ311" s="51">
        <v>9861000000</v>
      </c>
      <c r="BK311" s="47">
        <v>0</v>
      </c>
      <c r="BL311" s="65">
        <v>0</v>
      </c>
      <c r="BM311" s="53"/>
      <c r="BN311" s="72">
        <v>9861000000</v>
      </c>
      <c r="BO311" s="73">
        <v>-111000000</v>
      </c>
      <c r="BP311" s="72">
        <v>9750000000</v>
      </c>
      <c r="BQ311" s="65"/>
      <c r="BR311" s="65"/>
      <c r="BS311" s="51">
        <v>9750000000</v>
      </c>
    </row>
    <row r="312" spans="1:71" x14ac:dyDescent="0.2">
      <c r="A312" s="63" t="s">
        <v>928</v>
      </c>
      <c r="B312" s="63" t="s">
        <v>929</v>
      </c>
      <c r="C312" s="63" t="str">
        <f>VLOOKUP(A312,'[2]S&amp;P 500 Wikipedia'!A:D,3,FALSE)</f>
        <v>Industrials</v>
      </c>
      <c r="D312" s="63">
        <v>354246</v>
      </c>
      <c r="E312" s="63" t="s">
        <v>16</v>
      </c>
      <c r="F312" s="63">
        <v>2018</v>
      </c>
      <c r="G312" s="63" t="s">
        <v>1292</v>
      </c>
      <c r="H312" s="64">
        <v>43281</v>
      </c>
      <c r="I312" s="64">
        <v>43336</v>
      </c>
      <c r="J312" s="64">
        <v>43336</v>
      </c>
      <c r="K312" s="63">
        <v>133004613</v>
      </c>
      <c r="L312" s="63">
        <v>135426834</v>
      </c>
      <c r="M312" s="63" t="s">
        <v>2304</v>
      </c>
      <c r="N312" s="47">
        <v>14302392000</v>
      </c>
      <c r="O312" s="65"/>
      <c r="P312" s="65"/>
      <c r="Q312" s="53"/>
      <c r="R312" s="47">
        <v>-10762841000</v>
      </c>
      <c r="S312" s="65"/>
      <c r="T312" s="65"/>
      <c r="U312" s="53"/>
      <c r="V312" s="48">
        <v>3539551000</v>
      </c>
      <c r="W312" s="48"/>
      <c r="X312" s="47">
        <v>-1657152000</v>
      </c>
      <c r="Y312" s="65">
        <v>-1657152000</v>
      </c>
      <c r="Z312" s="65"/>
      <c r="AA312" s="65"/>
      <c r="AB312" s="65"/>
      <c r="AC312" s="65"/>
      <c r="AD312" s="65"/>
      <c r="AE312" s="53"/>
      <c r="AF312" s="48">
        <v>1882399000</v>
      </c>
      <c r="AG312" s="48">
        <v>-184605000</v>
      </c>
      <c r="AH312" s="47">
        <v>-213873000</v>
      </c>
      <c r="AI312" s="65"/>
      <c r="AJ312" s="53"/>
      <c r="AK312" s="38"/>
      <c r="AL312" s="65"/>
      <c r="AM312" s="65"/>
      <c r="AN312" s="53">
        <v>29268000</v>
      </c>
      <c r="AO312" s="48">
        <v>1697794000</v>
      </c>
      <c r="AP312" s="47">
        <v>4483000</v>
      </c>
      <c r="AQ312" s="65"/>
      <c r="AR312" s="65"/>
      <c r="AS312" s="65"/>
      <c r="AT312" s="65"/>
      <c r="AU312" s="65"/>
      <c r="AV312" s="65"/>
      <c r="AW312" s="65"/>
      <c r="AX312" s="65"/>
      <c r="AY312" s="65"/>
      <c r="AZ312" s="65"/>
      <c r="BA312" s="65"/>
      <c r="BB312" s="65"/>
      <c r="BC312" s="53"/>
      <c r="BD312" s="38">
        <v>1702277000</v>
      </c>
      <c r="BE312" s="65">
        <v>-640962000</v>
      </c>
      <c r="BF312" s="65"/>
      <c r="BG312" s="65"/>
      <c r="BH312" s="65"/>
      <c r="BI312" s="65"/>
      <c r="BJ312" s="51">
        <v>1061315000</v>
      </c>
      <c r="BK312" s="47"/>
      <c r="BL312" s="65"/>
      <c r="BM312" s="53"/>
      <c r="BN312" s="72">
        <v>1061315000</v>
      </c>
      <c r="BO312" s="73">
        <v>-514000</v>
      </c>
      <c r="BP312" s="72">
        <v>1060801000</v>
      </c>
      <c r="BQ312" s="65"/>
      <c r="BR312" s="65"/>
      <c r="BS312" s="51">
        <v>1060801000</v>
      </c>
    </row>
    <row r="313" spans="1:71" x14ac:dyDescent="0.2">
      <c r="A313" s="63" t="s">
        <v>985</v>
      </c>
      <c r="B313" s="63" t="s">
        <v>986</v>
      </c>
      <c r="C313" s="63" t="str">
        <f>VLOOKUP(A313,'[2]S&amp;P 500 Wikipedia'!A:D,3,FALSE)</f>
        <v>Consumer Discretionary</v>
      </c>
      <c r="D313" s="63">
        <v>404717</v>
      </c>
      <c r="E313" s="63" t="s">
        <v>16</v>
      </c>
      <c r="F313" s="63">
        <v>2017</v>
      </c>
      <c r="G313" s="63" t="s">
        <v>1292</v>
      </c>
      <c r="H313" s="64">
        <v>43100</v>
      </c>
      <c r="I313" s="64">
        <v>43138</v>
      </c>
      <c r="J313" s="64">
        <v>43138</v>
      </c>
      <c r="K313" s="63">
        <v>305089000</v>
      </c>
      <c r="L313" s="63">
        <v>306814000</v>
      </c>
      <c r="M313" s="63" t="s">
        <v>2399</v>
      </c>
      <c r="N313" s="47">
        <v>8573250000</v>
      </c>
      <c r="O313" s="65"/>
      <c r="P313" s="65"/>
      <c r="Q313" s="53"/>
      <c r="R313" s="47">
        <v>-6595601000</v>
      </c>
      <c r="S313" s="65"/>
      <c r="T313" s="65"/>
      <c r="U313" s="53"/>
      <c r="V313" s="48">
        <v>1977649000</v>
      </c>
      <c r="W313" s="48"/>
      <c r="X313" s="47">
        <v>-1010870000</v>
      </c>
      <c r="Y313" s="65">
        <v>-891581000</v>
      </c>
      <c r="Z313" s="65"/>
      <c r="AA313" s="65"/>
      <c r="AB313" s="65"/>
      <c r="AC313" s="65"/>
      <c r="AD313" s="65"/>
      <c r="AE313" s="53">
        <v>-119289000</v>
      </c>
      <c r="AF313" s="48">
        <v>966779000</v>
      </c>
      <c r="AG313" s="48">
        <v>-27951000</v>
      </c>
      <c r="AH313" s="47"/>
      <c r="AI313" s="65"/>
      <c r="AJ313" s="53"/>
      <c r="AK313" s="38"/>
      <c r="AL313" s="65"/>
      <c r="AM313" s="65"/>
      <c r="AN313" s="53">
        <v>-27951000</v>
      </c>
      <c r="AO313" s="48">
        <v>938828000</v>
      </c>
      <c r="AP313" s="47"/>
      <c r="AQ313" s="65"/>
      <c r="AR313" s="65"/>
      <c r="AS313" s="65"/>
      <c r="AT313" s="65"/>
      <c r="AU313" s="65"/>
      <c r="AV313" s="65"/>
      <c r="AW313" s="65"/>
      <c r="AX313" s="65"/>
      <c r="AY313" s="65"/>
      <c r="AZ313" s="65"/>
      <c r="BA313" s="65"/>
      <c r="BB313" s="65"/>
      <c r="BC313" s="53"/>
      <c r="BD313" s="38">
        <v>938828000</v>
      </c>
      <c r="BE313" s="65">
        <v>-491607000</v>
      </c>
      <c r="BF313" s="65"/>
      <c r="BG313" s="65"/>
      <c r="BH313" s="65"/>
      <c r="BI313" s="65"/>
      <c r="BJ313" s="51">
        <v>447221000</v>
      </c>
      <c r="BK313" s="47"/>
      <c r="BL313" s="65"/>
      <c r="BM313" s="53"/>
      <c r="BN313" s="72">
        <v>447221000</v>
      </c>
      <c r="BO313" s="73"/>
      <c r="BP313" s="72">
        <v>447221000</v>
      </c>
      <c r="BQ313" s="65"/>
      <c r="BR313" s="65"/>
      <c r="BS313" s="51">
        <v>447221000</v>
      </c>
    </row>
    <row r="314" spans="1:71" x14ac:dyDescent="0.2">
      <c r="A314" s="63" t="s">
        <v>925</v>
      </c>
      <c r="B314" s="63" t="s">
        <v>926</v>
      </c>
      <c r="C314" s="63" t="str">
        <f>VLOOKUP(A314,'[2]S&amp;P 500 Wikipedia'!A:D,3,FALSE)</f>
        <v>Materials</v>
      </c>
      <c r="D314" s="63">
        <v>448316</v>
      </c>
      <c r="E314" s="63" t="s">
        <v>16</v>
      </c>
      <c r="F314" s="63">
        <v>2017</v>
      </c>
      <c r="G314" s="63" t="s">
        <v>1292</v>
      </c>
      <c r="H314" s="64">
        <v>43100</v>
      </c>
      <c r="I314" s="64">
        <v>43159</v>
      </c>
      <c r="J314" s="64">
        <v>43159</v>
      </c>
      <c r="K314" s="63">
        <v>93500000</v>
      </c>
      <c r="L314" s="63">
        <v>93700000</v>
      </c>
      <c r="M314" s="63" t="s">
        <v>2305</v>
      </c>
      <c r="N314" s="47">
        <v>6444900000</v>
      </c>
      <c r="O314" s="65"/>
      <c r="P314" s="65"/>
      <c r="Q314" s="53"/>
      <c r="R314" s="47">
        <v>-4972700000</v>
      </c>
      <c r="S314" s="65"/>
      <c r="T314" s="65"/>
      <c r="U314" s="53"/>
      <c r="V314" s="48">
        <v>1472200000</v>
      </c>
      <c r="W314" s="48"/>
      <c r="X314" s="47">
        <v>-541000000</v>
      </c>
      <c r="Y314" s="65">
        <v>-522600000</v>
      </c>
      <c r="Z314" s="65"/>
      <c r="AA314" s="65"/>
      <c r="AB314" s="65"/>
      <c r="AC314" s="65"/>
      <c r="AD314" s="65"/>
      <c r="AE314" s="53">
        <v>-18400000</v>
      </c>
      <c r="AF314" s="48">
        <v>931200000</v>
      </c>
      <c r="AG314" s="48">
        <v>-102600000</v>
      </c>
      <c r="AH314" s="47">
        <v>-102600000</v>
      </c>
      <c r="AI314" s="65"/>
      <c r="AJ314" s="53"/>
      <c r="AK314" s="38"/>
      <c r="AL314" s="65"/>
      <c r="AM314" s="65"/>
      <c r="AN314" s="53"/>
      <c r="AO314" s="48">
        <v>828600000</v>
      </c>
      <c r="AP314" s="47"/>
      <c r="AQ314" s="65"/>
      <c r="AR314" s="65"/>
      <c r="AS314" s="65"/>
      <c r="AT314" s="65"/>
      <c r="AU314" s="65"/>
      <c r="AV314" s="65"/>
      <c r="AW314" s="65"/>
      <c r="AX314" s="65"/>
      <c r="AY314" s="65"/>
      <c r="AZ314" s="65"/>
      <c r="BA314" s="65"/>
      <c r="BB314" s="65"/>
      <c r="BC314" s="53"/>
      <c r="BD314" s="38">
        <v>828600000</v>
      </c>
      <c r="BE314" s="65">
        <v>-160000000</v>
      </c>
      <c r="BF314" s="65"/>
      <c r="BG314" s="65"/>
      <c r="BH314" s="65"/>
      <c r="BI314" s="65"/>
      <c r="BJ314" s="51">
        <v>668600000</v>
      </c>
      <c r="BK314" s="47"/>
      <c r="BL314" s="65"/>
      <c r="BM314" s="53"/>
      <c r="BN314" s="72">
        <v>668600000</v>
      </c>
      <c r="BO314" s="73"/>
      <c r="BP314" s="72">
        <v>668600000</v>
      </c>
      <c r="BQ314" s="65"/>
      <c r="BR314" s="65"/>
      <c r="BS314" s="51">
        <v>668600000</v>
      </c>
    </row>
    <row r="315" spans="1:71" x14ac:dyDescent="0.2">
      <c r="A315" s="63" t="s">
        <v>946</v>
      </c>
      <c r="B315" s="63" t="s">
        <v>947</v>
      </c>
      <c r="C315" s="63" t="str">
        <f>VLOOKUP(A315,'[2]S&amp;P 500 Wikipedia'!A:D,3,FALSE)</f>
        <v>Health Care</v>
      </c>
      <c r="D315" s="63">
        <v>378197</v>
      </c>
      <c r="E315" s="63" t="s">
        <v>16</v>
      </c>
      <c r="F315" s="63">
        <v>2017</v>
      </c>
      <c r="G315" s="63" t="s">
        <v>1292</v>
      </c>
      <c r="H315" s="64">
        <v>43131</v>
      </c>
      <c r="I315" s="64">
        <v>43137</v>
      </c>
      <c r="J315" s="64">
        <v>43158</v>
      </c>
      <c r="K315" s="63">
        <v>109857000</v>
      </c>
      <c r="L315" s="63">
        <v>110859000</v>
      </c>
      <c r="M315" s="63" t="s">
        <v>2306</v>
      </c>
      <c r="N315" s="47">
        <v>2256982000</v>
      </c>
      <c r="O315" s="65"/>
      <c r="P315" s="65"/>
      <c r="Q315" s="53"/>
      <c r="R315" s="47">
        <v>-1183951000</v>
      </c>
      <c r="S315" s="65"/>
      <c r="T315" s="65"/>
      <c r="U315" s="53"/>
      <c r="V315" s="48">
        <v>1073031000</v>
      </c>
      <c r="W315" s="48"/>
      <c r="X315" s="47">
        <v>-755571000</v>
      </c>
      <c r="Y315" s="65">
        <v>-616167000</v>
      </c>
      <c r="Z315" s="65"/>
      <c r="AA315" s="65"/>
      <c r="AB315" s="65">
        <v>-139404000</v>
      </c>
      <c r="AC315" s="65"/>
      <c r="AD315" s="65"/>
      <c r="AE315" s="53"/>
      <c r="AF315" s="48">
        <v>317460000</v>
      </c>
      <c r="AG315" s="48">
        <v>-8085000</v>
      </c>
      <c r="AH315" s="47">
        <v>-8085000</v>
      </c>
      <c r="AI315" s="65"/>
      <c r="AJ315" s="53"/>
      <c r="AK315" s="38"/>
      <c r="AL315" s="65"/>
      <c r="AM315" s="65"/>
      <c r="AN315" s="53"/>
      <c r="AO315" s="48">
        <v>309375000</v>
      </c>
      <c r="AP315" s="47">
        <v>-12657000</v>
      </c>
      <c r="AQ315" s="65"/>
      <c r="AR315" s="65"/>
      <c r="AS315" s="65"/>
      <c r="AT315" s="65"/>
      <c r="AU315" s="65"/>
      <c r="AV315" s="65"/>
      <c r="AW315" s="65"/>
      <c r="AX315" s="65"/>
      <c r="AY315" s="65"/>
      <c r="AZ315" s="65"/>
      <c r="BA315" s="65"/>
      <c r="BB315" s="65"/>
      <c r="BC315" s="53"/>
      <c r="BD315" s="38">
        <v>296718000</v>
      </c>
      <c r="BE315" s="65">
        <v>-139828000</v>
      </c>
      <c r="BF315" s="65"/>
      <c r="BG315" s="65"/>
      <c r="BH315" s="65"/>
      <c r="BI315" s="65"/>
      <c r="BJ315" s="51">
        <v>156890000</v>
      </c>
      <c r="BK315" s="47">
        <v>135743000</v>
      </c>
      <c r="BL315" s="65">
        <v>135743000</v>
      </c>
      <c r="BM315" s="53"/>
      <c r="BN315" s="72">
        <v>292633000</v>
      </c>
      <c r="BO315" s="73"/>
      <c r="BP315" s="72">
        <v>292633000</v>
      </c>
      <c r="BQ315" s="65"/>
      <c r="BR315" s="65"/>
      <c r="BS315" s="51">
        <v>292633000</v>
      </c>
    </row>
    <row r="316" spans="1:71" x14ac:dyDescent="0.2">
      <c r="A316" s="63" t="s">
        <v>976</v>
      </c>
      <c r="B316" s="63" t="s">
        <v>977</v>
      </c>
      <c r="C316" s="63" t="str">
        <f>VLOOKUP(A316,'[2]S&amp;P 500 Wikipedia'!A:D,3,FALSE)</f>
        <v>Real Estate</v>
      </c>
      <c r="D316" s="63">
        <v>113992</v>
      </c>
      <c r="E316" s="63" t="s">
        <v>16</v>
      </c>
      <c r="F316" s="63">
        <v>2017</v>
      </c>
      <c r="G316" s="63" t="s">
        <v>1292</v>
      </c>
      <c r="H316" s="64">
        <v>43100</v>
      </c>
      <c r="I316" s="64">
        <v>43146</v>
      </c>
      <c r="J316" s="64">
        <v>43146</v>
      </c>
      <c r="K316" s="63">
        <v>530400000</v>
      </c>
      <c r="L316" s="63">
        <v>552300000</v>
      </c>
      <c r="M316" s="63" t="s">
        <v>2307</v>
      </c>
      <c r="N316" s="47">
        <v>2618134000</v>
      </c>
      <c r="O316" s="65"/>
      <c r="P316" s="65"/>
      <c r="Q316" s="53"/>
      <c r="R316" s="47">
        <v>-724664000</v>
      </c>
      <c r="S316" s="65"/>
      <c r="T316" s="65"/>
      <c r="U316" s="53"/>
      <c r="V316" s="48">
        <v>1893470000</v>
      </c>
      <c r="W316" s="48"/>
      <c r="X316" s="47">
        <v>-1122404000</v>
      </c>
      <c r="Y316" s="65">
        <v>-231059000</v>
      </c>
      <c r="Z316" s="65"/>
      <c r="AA316" s="65"/>
      <c r="AB316" s="65"/>
      <c r="AC316" s="65">
        <v>-879140000</v>
      </c>
      <c r="AD316" s="65"/>
      <c r="AE316" s="53">
        <v>-12205000</v>
      </c>
      <c r="AF316" s="48">
        <v>771066000</v>
      </c>
      <c r="AG316" s="48">
        <v>-70084000</v>
      </c>
      <c r="AH316" s="47">
        <v>-274486000</v>
      </c>
      <c r="AI316" s="65"/>
      <c r="AJ316" s="53"/>
      <c r="AK316" s="38"/>
      <c r="AL316" s="65">
        <v>-57896000</v>
      </c>
      <c r="AM316" s="65"/>
      <c r="AN316" s="53">
        <v>262298000</v>
      </c>
      <c r="AO316" s="48">
        <v>700982000</v>
      </c>
      <c r="AP316" s="47">
        <v>1114586000</v>
      </c>
      <c r="AQ316" s="65"/>
      <c r="AR316" s="65"/>
      <c r="AS316" s="65"/>
      <c r="AT316" s="65"/>
      <c r="AU316" s="65"/>
      <c r="AV316" s="65"/>
      <c r="AW316" s="65"/>
      <c r="AX316" s="65"/>
      <c r="AY316" s="65"/>
      <c r="AZ316" s="65"/>
      <c r="BA316" s="65"/>
      <c r="BB316" s="65"/>
      <c r="BC316" s="53"/>
      <c r="BD316" s="38">
        <v>1815568000</v>
      </c>
      <c r="BE316" s="65">
        <v>-54609000</v>
      </c>
      <c r="BF316" s="65"/>
      <c r="BG316" s="65"/>
      <c r="BH316" s="65"/>
      <c r="BI316" s="65"/>
      <c r="BJ316" s="51">
        <v>1760959000</v>
      </c>
      <c r="BK316" s="47"/>
      <c r="BL316" s="65"/>
      <c r="BM316" s="53"/>
      <c r="BN316" s="72">
        <v>1760959000</v>
      </c>
      <c r="BO316" s="73">
        <v>-108634000</v>
      </c>
      <c r="BP316" s="72">
        <v>1652325000</v>
      </c>
      <c r="BQ316" s="65">
        <v>-10394000</v>
      </c>
      <c r="BR316" s="65"/>
      <c r="BS316" s="51">
        <v>1641931000</v>
      </c>
    </row>
    <row r="317" spans="1:71" x14ac:dyDescent="0.2">
      <c r="A317" s="63" t="s">
        <v>955</v>
      </c>
      <c r="B317" s="63" t="s">
        <v>956</v>
      </c>
      <c r="C317" s="63" t="str">
        <f>VLOOKUP(A317,'[2]S&amp;P 500 Wikipedia'!A:D,3,FALSE)</f>
        <v>Consumer Staples</v>
      </c>
      <c r="D317" s="63">
        <v>82860</v>
      </c>
      <c r="E317" s="63" t="s">
        <v>16</v>
      </c>
      <c r="F317" s="63">
        <v>2017</v>
      </c>
      <c r="G317" s="63" t="s">
        <v>1292</v>
      </c>
      <c r="H317" s="64">
        <v>43100</v>
      </c>
      <c r="I317" s="64">
        <v>43144</v>
      </c>
      <c r="J317" s="64">
        <v>43144</v>
      </c>
      <c r="K317" s="63">
        <v>1552000000</v>
      </c>
      <c r="L317" s="63">
        <v>1553000000</v>
      </c>
      <c r="M317" s="63" t="s">
        <v>2308</v>
      </c>
      <c r="N317" s="47">
        <v>78098000000</v>
      </c>
      <c r="O317" s="65"/>
      <c r="P317" s="65"/>
      <c r="Q317" s="53"/>
      <c r="R317" s="47">
        <v>-59782000000</v>
      </c>
      <c r="S317" s="65">
        <v>-59782000000</v>
      </c>
      <c r="T317" s="65"/>
      <c r="U317" s="53"/>
      <c r="V317" s="48">
        <v>18316000000</v>
      </c>
      <c r="W317" s="48"/>
      <c r="X317" s="47">
        <v>-6813000000</v>
      </c>
      <c r="Y317" s="65">
        <v>-6725000000</v>
      </c>
      <c r="Z317" s="65"/>
      <c r="AA317" s="65"/>
      <c r="AB317" s="65"/>
      <c r="AC317" s="65">
        <v>-88000000</v>
      </c>
      <c r="AD317" s="65"/>
      <c r="AE317" s="53"/>
      <c r="AF317" s="48">
        <v>11503000000</v>
      </c>
      <c r="AG317" s="48">
        <v>-914000000</v>
      </c>
      <c r="AH317" s="47">
        <v>-914000000</v>
      </c>
      <c r="AI317" s="65"/>
      <c r="AJ317" s="53"/>
      <c r="AK317" s="38"/>
      <c r="AL317" s="65"/>
      <c r="AM317" s="65"/>
      <c r="AN317" s="53"/>
      <c r="AO317" s="48">
        <v>10589000000</v>
      </c>
      <c r="AP317" s="47">
        <v>0</v>
      </c>
      <c r="AQ317" s="65"/>
      <c r="AR317" s="65"/>
      <c r="AS317" s="65"/>
      <c r="AT317" s="65"/>
      <c r="AU317" s="65"/>
      <c r="AV317" s="65"/>
      <c r="AW317" s="65"/>
      <c r="AX317" s="65"/>
      <c r="AY317" s="65"/>
      <c r="AZ317" s="65"/>
      <c r="BA317" s="65"/>
      <c r="BB317" s="65"/>
      <c r="BC317" s="53">
        <v>0</v>
      </c>
      <c r="BD317" s="38">
        <v>10589000000</v>
      </c>
      <c r="BE317" s="65">
        <v>-4307000000</v>
      </c>
      <c r="BF317" s="65"/>
      <c r="BG317" s="65"/>
      <c r="BH317" s="65"/>
      <c r="BI317" s="65">
        <v>59000000</v>
      </c>
      <c r="BJ317" s="51">
        <v>6341000000</v>
      </c>
      <c r="BK317" s="47"/>
      <c r="BL317" s="65"/>
      <c r="BM317" s="53"/>
      <c r="BN317" s="72">
        <v>6341000000</v>
      </c>
      <c r="BO317" s="73">
        <v>-306000000</v>
      </c>
      <c r="BP317" s="72">
        <v>6035000000</v>
      </c>
      <c r="BQ317" s="65"/>
      <c r="BR317" s="65"/>
      <c r="BS317" s="51">
        <v>6035000000</v>
      </c>
    </row>
    <row r="318" spans="1:71" x14ac:dyDescent="0.2">
      <c r="A318" s="63" t="s">
        <v>940</v>
      </c>
      <c r="B318" s="63" t="s">
        <v>941</v>
      </c>
      <c r="C318" s="63" t="str">
        <f>VLOOKUP(A318,'[2]S&amp;P 500 Wikipedia'!A:D,3,FALSE)</f>
        <v>Industrials</v>
      </c>
      <c r="D318" s="63">
        <v>334445</v>
      </c>
      <c r="E318" s="63" t="s">
        <v>16</v>
      </c>
      <c r="F318" s="63">
        <v>2017</v>
      </c>
      <c r="G318" s="63" t="s">
        <v>1292</v>
      </c>
      <c r="H318" s="64">
        <v>43100</v>
      </c>
      <c r="I318" s="64">
        <v>43158</v>
      </c>
      <c r="J318" s="64">
        <v>43158</v>
      </c>
      <c r="K318" s="63">
        <v>270551300</v>
      </c>
      <c r="L318" s="63">
        <v>273529300</v>
      </c>
      <c r="M318" s="63" t="s">
        <v>2309</v>
      </c>
      <c r="N318" s="47">
        <v>4936500000</v>
      </c>
      <c r="O318" s="65"/>
      <c r="P318" s="65"/>
      <c r="Q318" s="53"/>
      <c r="R318" s="47">
        <v>-3107400000</v>
      </c>
      <c r="S318" s="65"/>
      <c r="T318" s="65"/>
      <c r="U318" s="53"/>
      <c r="V318" s="48">
        <v>1829100000</v>
      </c>
      <c r="W318" s="48"/>
      <c r="X318" s="47">
        <v>-1148300000</v>
      </c>
      <c r="Y318" s="65">
        <v>-1032500000</v>
      </c>
      <c r="Z318" s="65"/>
      <c r="AA318" s="65"/>
      <c r="AB318" s="65">
        <v>-115800000</v>
      </c>
      <c r="AC318" s="65"/>
      <c r="AD318" s="65"/>
      <c r="AE318" s="53"/>
      <c r="AF318" s="48">
        <v>680800000</v>
      </c>
      <c r="AG318" s="48">
        <v>-86000000</v>
      </c>
      <c r="AH318" s="47">
        <v>-87300000</v>
      </c>
      <c r="AI318" s="65"/>
      <c r="AJ318" s="53"/>
      <c r="AK318" s="38"/>
      <c r="AL318" s="65"/>
      <c r="AM318" s="65">
        <v>1300000</v>
      </c>
      <c r="AN318" s="53"/>
      <c r="AO318" s="48">
        <v>594800000</v>
      </c>
      <c r="AP318" s="47">
        <v>-105600000</v>
      </c>
      <c r="AQ318" s="65"/>
      <c r="AR318" s="65"/>
      <c r="AS318" s="65"/>
      <c r="AT318" s="65"/>
      <c r="AU318" s="65">
        <v>-101400000</v>
      </c>
      <c r="AV318" s="65"/>
      <c r="AW318" s="65"/>
      <c r="AX318" s="65">
        <v>-4200000</v>
      </c>
      <c r="AY318" s="65"/>
      <c r="AZ318" s="65"/>
      <c r="BA318" s="65"/>
      <c r="BB318" s="65"/>
      <c r="BC318" s="53"/>
      <c r="BD318" s="38">
        <v>489200000</v>
      </c>
      <c r="BE318" s="65">
        <v>-9200000</v>
      </c>
      <c r="BF318" s="65"/>
      <c r="BG318" s="65"/>
      <c r="BH318" s="65"/>
      <c r="BI318" s="65"/>
      <c r="BJ318" s="51">
        <v>480000000</v>
      </c>
      <c r="BK318" s="47">
        <v>186500000</v>
      </c>
      <c r="BL318" s="65">
        <v>186500000</v>
      </c>
      <c r="BM318" s="53"/>
      <c r="BN318" s="72">
        <v>666500000</v>
      </c>
      <c r="BO318" s="73"/>
      <c r="BP318" s="72">
        <v>666500000</v>
      </c>
      <c r="BQ318" s="65"/>
      <c r="BR318" s="65"/>
      <c r="BS318" s="51">
        <v>666500000</v>
      </c>
    </row>
    <row r="319" spans="1:71" x14ac:dyDescent="0.2">
      <c r="A319" s="63" t="s">
        <v>961</v>
      </c>
      <c r="B319" s="63" t="s">
        <v>962</v>
      </c>
      <c r="C319" s="63" t="str">
        <f>VLOOKUP(A319,'[2]S&amp;P 500 Wikipedia'!A:D,3,FALSE)</f>
        <v>Utilities</v>
      </c>
      <c r="D319" s="63">
        <v>327292</v>
      </c>
      <c r="E319" s="63" t="s">
        <v>16</v>
      </c>
      <c r="F319" s="63">
        <v>2017</v>
      </c>
      <c r="G319" s="63" t="s">
        <v>1292</v>
      </c>
      <c r="H319" s="64">
        <v>43100</v>
      </c>
      <c r="I319" s="64">
        <v>43154</v>
      </c>
      <c r="J319" s="64">
        <v>43154</v>
      </c>
      <c r="K319" s="63">
        <v>111839000</v>
      </c>
      <c r="L319" s="63">
        <v>112367000</v>
      </c>
      <c r="M319" s="63" t="s">
        <v>2310</v>
      </c>
      <c r="N319" s="47">
        <v>3565296000</v>
      </c>
      <c r="O319" s="65"/>
      <c r="P319" s="65"/>
      <c r="Q319" s="53"/>
      <c r="R319" s="47">
        <v>-981301000</v>
      </c>
      <c r="S319" s="65"/>
      <c r="T319" s="65"/>
      <c r="U319" s="53"/>
      <c r="V319" s="48">
        <v>2583995000</v>
      </c>
      <c r="W319" s="48"/>
      <c r="X319" s="47">
        <v>-1649568000</v>
      </c>
      <c r="Y319" s="65">
        <v>-924443000</v>
      </c>
      <c r="Z319" s="65"/>
      <c r="AA319" s="65"/>
      <c r="AB319" s="65"/>
      <c r="AC319" s="65">
        <v>-534118000</v>
      </c>
      <c r="AD319" s="65"/>
      <c r="AE319" s="53">
        <v>-191007000</v>
      </c>
      <c r="AF319" s="48">
        <v>934427000</v>
      </c>
      <c r="AG319" s="48">
        <v>-237329000</v>
      </c>
      <c r="AH319" s="47">
        <v>-219796000</v>
      </c>
      <c r="AI319" s="65"/>
      <c r="AJ319" s="53"/>
      <c r="AK319" s="38"/>
      <c r="AL319" s="65"/>
      <c r="AM319" s="65"/>
      <c r="AN319" s="53">
        <v>-17533000</v>
      </c>
      <c r="AO319" s="48">
        <v>697098000</v>
      </c>
      <c r="AP319" s="47">
        <v>69123000</v>
      </c>
      <c r="AQ319" s="65"/>
      <c r="AR319" s="65"/>
      <c r="AS319" s="65"/>
      <c r="AT319" s="65"/>
      <c r="AU319" s="65"/>
      <c r="AV319" s="65"/>
      <c r="AW319" s="65"/>
      <c r="AX319" s="65"/>
      <c r="AY319" s="65"/>
      <c r="AZ319" s="65"/>
      <c r="BA319" s="65"/>
      <c r="BB319" s="65"/>
      <c r="BC319" s="53"/>
      <c r="BD319" s="38">
        <v>766221000</v>
      </c>
      <c r="BE319" s="65">
        <v>-258272000</v>
      </c>
      <c r="BF319" s="65"/>
      <c r="BG319" s="65"/>
      <c r="BH319" s="65"/>
      <c r="BI319" s="65"/>
      <c r="BJ319" s="51">
        <v>507949000</v>
      </c>
      <c r="BK319" s="47"/>
      <c r="BL319" s="65"/>
      <c r="BM319" s="53"/>
      <c r="BN319" s="72">
        <v>507949000</v>
      </c>
      <c r="BO319" s="73">
        <v>-19493000</v>
      </c>
      <c r="BP319" s="72">
        <v>488456000</v>
      </c>
      <c r="BQ319" s="65"/>
      <c r="BR319" s="65"/>
      <c r="BS319" s="51">
        <v>488456000</v>
      </c>
    </row>
    <row r="320" spans="1:71" x14ac:dyDescent="0.2">
      <c r="A320" s="63" t="s">
        <v>967</v>
      </c>
      <c r="B320" s="63" t="s">
        <v>968</v>
      </c>
      <c r="C320" s="63" t="str">
        <f>VLOOKUP(A320,'[2]S&amp;P 500 Wikipedia'!A:D,3,FALSE)</f>
        <v>Materials</v>
      </c>
      <c r="D320" s="63">
        <v>256062</v>
      </c>
      <c r="E320" s="63" t="s">
        <v>16</v>
      </c>
      <c r="F320" s="63">
        <v>2017</v>
      </c>
      <c r="G320" s="63" t="s">
        <v>1292</v>
      </c>
      <c r="H320" s="64">
        <v>43100</v>
      </c>
      <c r="I320" s="64">
        <v>43146</v>
      </c>
      <c r="J320" s="64">
        <v>43279</v>
      </c>
      <c r="K320" s="63">
        <v>256100000</v>
      </c>
      <c r="L320" s="63">
        <v>257800000</v>
      </c>
      <c r="M320" s="63" t="s">
        <v>2311</v>
      </c>
      <c r="N320" s="47">
        <v>14748000000</v>
      </c>
      <c r="O320" s="65"/>
      <c r="P320" s="65"/>
      <c r="Q320" s="53"/>
      <c r="R320" s="47">
        <v>-8207000000</v>
      </c>
      <c r="S320" s="65"/>
      <c r="T320" s="65"/>
      <c r="U320" s="53"/>
      <c r="V320" s="48">
        <v>6541000000</v>
      </c>
      <c r="W320" s="48"/>
      <c r="X320" s="47">
        <v>-4477000000</v>
      </c>
      <c r="Y320" s="65">
        <v>-3564000000</v>
      </c>
      <c r="Z320" s="65"/>
      <c r="AA320" s="65"/>
      <c r="AB320" s="65">
        <v>-453000000</v>
      </c>
      <c r="AC320" s="65">
        <v>-460000000</v>
      </c>
      <c r="AD320" s="65"/>
      <c r="AE320" s="53"/>
      <c r="AF320" s="48">
        <v>2064000000</v>
      </c>
      <c r="AG320" s="48">
        <v>1000000</v>
      </c>
      <c r="AH320" s="47">
        <v>-85000000</v>
      </c>
      <c r="AI320" s="65"/>
      <c r="AJ320" s="53"/>
      <c r="AK320" s="38"/>
      <c r="AL320" s="65"/>
      <c r="AM320" s="65"/>
      <c r="AN320" s="53">
        <v>86000000</v>
      </c>
      <c r="AO320" s="48">
        <v>2065000000</v>
      </c>
      <c r="AP320" s="47">
        <v>-60000000</v>
      </c>
      <c r="AQ320" s="65"/>
      <c r="AR320" s="65"/>
      <c r="AS320" s="65"/>
      <c r="AT320" s="65"/>
      <c r="AU320" s="65"/>
      <c r="AV320" s="65"/>
      <c r="AW320" s="65"/>
      <c r="AX320" s="65"/>
      <c r="AY320" s="65"/>
      <c r="AZ320" s="65"/>
      <c r="BA320" s="65"/>
      <c r="BB320" s="65"/>
      <c r="BC320" s="53"/>
      <c r="BD320" s="38">
        <v>2005000000</v>
      </c>
      <c r="BE320" s="65">
        <v>-615000000</v>
      </c>
      <c r="BF320" s="65"/>
      <c r="BG320" s="65"/>
      <c r="BH320" s="65"/>
      <c r="BI320" s="65"/>
      <c r="BJ320" s="51">
        <v>1390000000</v>
      </c>
      <c r="BK320" s="47">
        <v>225000000</v>
      </c>
      <c r="BL320" s="65">
        <v>225000000</v>
      </c>
      <c r="BM320" s="53"/>
      <c r="BN320" s="72">
        <v>1615000000</v>
      </c>
      <c r="BO320" s="73">
        <v>-21000000</v>
      </c>
      <c r="BP320" s="72">
        <v>1594000000</v>
      </c>
      <c r="BQ320" s="65"/>
      <c r="BR320" s="65"/>
      <c r="BS320" s="51">
        <v>1594000000</v>
      </c>
    </row>
    <row r="321" spans="1:71" x14ac:dyDescent="0.2">
      <c r="A321" s="63" t="s">
        <v>970</v>
      </c>
      <c r="B321" s="63" t="s">
        <v>971</v>
      </c>
      <c r="C321" s="63" t="str">
        <f>VLOOKUP(A321,'[2]S&amp;P 500 Wikipedia'!A:D,3,FALSE)</f>
        <v>Utilities</v>
      </c>
      <c r="D321" s="63">
        <v>26853</v>
      </c>
      <c r="E321" s="63" t="s">
        <v>16</v>
      </c>
      <c r="F321" s="63">
        <v>2017</v>
      </c>
      <c r="G321" s="63" t="s">
        <v>1292</v>
      </c>
      <c r="H321" s="64">
        <v>43100</v>
      </c>
      <c r="I321" s="64">
        <v>43153</v>
      </c>
      <c r="J321" s="64">
        <v>43510</v>
      </c>
      <c r="K321" s="63">
        <v>685240000</v>
      </c>
      <c r="L321" s="63">
        <v>687334000</v>
      </c>
      <c r="M321" s="63" t="s">
        <v>1811</v>
      </c>
      <c r="N321" s="47">
        <v>7447000000</v>
      </c>
      <c r="O321" s="65"/>
      <c r="P321" s="65"/>
      <c r="Q321" s="53"/>
      <c r="R321" s="47">
        <v>-1444000000</v>
      </c>
      <c r="S321" s="65"/>
      <c r="T321" s="65"/>
      <c r="U321" s="53"/>
      <c r="V321" s="48">
        <v>6003000000</v>
      </c>
      <c r="W321" s="48"/>
      <c r="X321" s="47">
        <v>-3102000000</v>
      </c>
      <c r="Y321" s="65">
        <v>-1802000000</v>
      </c>
      <c r="Z321" s="65"/>
      <c r="AA321" s="65"/>
      <c r="AB321" s="65"/>
      <c r="AC321" s="65">
        <v>-1008000000</v>
      </c>
      <c r="AD321" s="65"/>
      <c r="AE321" s="53">
        <v>-292000000</v>
      </c>
      <c r="AF321" s="48">
        <v>2901000000</v>
      </c>
      <c r="AG321" s="48">
        <v>-989000000</v>
      </c>
      <c r="AH321" s="47">
        <v>-901000000</v>
      </c>
      <c r="AI321" s="65"/>
      <c r="AJ321" s="53"/>
      <c r="AK321" s="38"/>
      <c r="AL321" s="65"/>
      <c r="AM321" s="65"/>
      <c r="AN321" s="53">
        <v>-88000000</v>
      </c>
      <c r="AO321" s="48">
        <v>1912000000</v>
      </c>
      <c r="AP321" s="47"/>
      <c r="AQ321" s="65"/>
      <c r="AR321" s="65"/>
      <c r="AS321" s="65"/>
      <c r="AT321" s="65"/>
      <c r="AU321" s="65"/>
      <c r="AV321" s="65"/>
      <c r="AW321" s="65"/>
      <c r="AX321" s="65"/>
      <c r="AY321" s="65"/>
      <c r="AZ321" s="65"/>
      <c r="BA321" s="65"/>
      <c r="BB321" s="65"/>
      <c r="BC321" s="53"/>
      <c r="BD321" s="38">
        <v>1912000000</v>
      </c>
      <c r="BE321" s="65">
        <v>-784000000</v>
      </c>
      <c r="BF321" s="65"/>
      <c r="BG321" s="65"/>
      <c r="BH321" s="65"/>
      <c r="BI321" s="65"/>
      <c r="BJ321" s="51">
        <v>1128000000</v>
      </c>
      <c r="BK321" s="47"/>
      <c r="BL321" s="65"/>
      <c r="BM321" s="53"/>
      <c r="BN321" s="72">
        <v>1128000000</v>
      </c>
      <c r="BO321" s="73"/>
      <c r="BP321" s="72">
        <v>1128000000</v>
      </c>
      <c r="BQ321" s="65"/>
      <c r="BR321" s="65"/>
      <c r="BS321" s="51">
        <v>1128000000</v>
      </c>
    </row>
    <row r="322" spans="1:71" x14ac:dyDescent="0.2">
      <c r="A322" s="63" t="s">
        <v>949</v>
      </c>
      <c r="B322" s="63" t="s">
        <v>950</v>
      </c>
      <c r="C322" s="63" t="str">
        <f>VLOOKUP(A322,'[2]S&amp;P 500 Wikipedia'!A:D,3,FALSE)</f>
        <v>Health Care</v>
      </c>
      <c r="D322" s="63">
        <v>334568</v>
      </c>
      <c r="E322" s="63" t="s">
        <v>16</v>
      </c>
      <c r="F322" s="63">
        <v>2011</v>
      </c>
      <c r="G322" s="63" t="s">
        <v>1292</v>
      </c>
      <c r="H322" s="64">
        <v>40724</v>
      </c>
      <c r="I322" s="64">
        <v>40771</v>
      </c>
      <c r="J322" s="64">
        <v>41501</v>
      </c>
      <c r="K322" s="63">
        <v>92300000</v>
      </c>
      <c r="L322" s="63">
        <v>93500000</v>
      </c>
      <c r="M322" s="63" t="s">
        <v>1300</v>
      </c>
      <c r="N322" s="47">
        <v>2755000000</v>
      </c>
      <c r="O322" s="65"/>
      <c r="P322" s="65"/>
      <c r="Q322" s="53"/>
      <c r="R322" s="47">
        <v>-1810200000</v>
      </c>
      <c r="S322" s="65"/>
      <c r="T322" s="65"/>
      <c r="U322" s="53"/>
      <c r="V322" s="48">
        <v>944800000</v>
      </c>
      <c r="W322" s="48"/>
      <c r="X322" s="47">
        <v>-453700000</v>
      </c>
      <c r="Y322" s="65">
        <v>-364400000</v>
      </c>
      <c r="Z322" s="65"/>
      <c r="AA322" s="65"/>
      <c r="AB322" s="65">
        <v>-89300000</v>
      </c>
      <c r="AC322" s="65"/>
      <c r="AD322" s="65"/>
      <c r="AE322" s="53"/>
      <c r="AF322" s="48">
        <v>491100000</v>
      </c>
      <c r="AG322" s="48">
        <v>-39600000</v>
      </c>
      <c r="AH322" s="47">
        <v>-42300000</v>
      </c>
      <c r="AI322" s="65"/>
      <c r="AJ322" s="53"/>
      <c r="AK322" s="38"/>
      <c r="AL322" s="65"/>
      <c r="AM322" s="65"/>
      <c r="AN322" s="53">
        <v>2700000</v>
      </c>
      <c r="AO322" s="48">
        <v>451500000</v>
      </c>
      <c r="AP322" s="47">
        <v>-1000000</v>
      </c>
      <c r="AQ322" s="65">
        <v>0</v>
      </c>
      <c r="AR322" s="65"/>
      <c r="AS322" s="65"/>
      <c r="AT322" s="65"/>
      <c r="AU322" s="65"/>
      <c r="AV322" s="65"/>
      <c r="AW322" s="65"/>
      <c r="AX322" s="65"/>
      <c r="AY322" s="65"/>
      <c r="AZ322" s="65">
        <v>-1000000</v>
      </c>
      <c r="BA322" s="65">
        <v>0</v>
      </c>
      <c r="BB322" s="65"/>
      <c r="BC322" s="53"/>
      <c r="BD322" s="38">
        <v>450500000</v>
      </c>
      <c r="BE322" s="65">
        <v>-110000000</v>
      </c>
      <c r="BF322" s="65"/>
      <c r="BG322" s="65"/>
      <c r="BH322" s="65"/>
      <c r="BI322" s="65"/>
      <c r="BJ322" s="51">
        <v>340500000</v>
      </c>
      <c r="BK322" s="47">
        <v>-1400000</v>
      </c>
      <c r="BL322" s="65">
        <v>-1400000</v>
      </c>
      <c r="BM322" s="53"/>
      <c r="BN322" s="72">
        <v>339100000</v>
      </c>
      <c r="BO322" s="73"/>
      <c r="BP322" s="72">
        <v>339100000</v>
      </c>
      <c r="BQ322" s="65"/>
      <c r="BR322" s="65"/>
      <c r="BS322" s="51">
        <v>339100000</v>
      </c>
    </row>
    <row r="323" spans="1:71" x14ac:dyDescent="0.2">
      <c r="A323" s="63" t="s">
        <v>982</v>
      </c>
      <c r="B323" s="63" t="s">
        <v>983</v>
      </c>
      <c r="C323" s="63" t="str">
        <f>VLOOKUP(A323,'[2]S&amp;P 500 Wikipedia'!A:D,3,FALSE)</f>
        <v>Real Estate</v>
      </c>
      <c r="D323" s="63">
        <v>378204</v>
      </c>
      <c r="E323" s="63" t="s">
        <v>16</v>
      </c>
      <c r="F323" s="63">
        <v>2017</v>
      </c>
      <c r="G323" s="63" t="s">
        <v>1292</v>
      </c>
      <c r="H323" s="64">
        <v>43100</v>
      </c>
      <c r="I323" s="64">
        <v>43160</v>
      </c>
      <c r="J323" s="64">
        <v>43160</v>
      </c>
      <c r="K323" s="63">
        <v>173613000</v>
      </c>
      <c r="L323" s="63">
        <v>174151000</v>
      </c>
      <c r="M323" s="63" t="s">
        <v>2312</v>
      </c>
      <c r="N323" s="47">
        <v>2668528000</v>
      </c>
      <c r="O323" s="65"/>
      <c r="P323" s="65"/>
      <c r="Q323" s="53"/>
      <c r="R323" s="47">
        <v>-707978000</v>
      </c>
      <c r="S323" s="65"/>
      <c r="T323" s="65"/>
      <c r="U323" s="53"/>
      <c r="V323" s="48">
        <v>1960550000</v>
      </c>
      <c r="W323" s="48"/>
      <c r="X323" s="47">
        <v>-537408000</v>
      </c>
      <c r="Y323" s="65">
        <v>-82882000</v>
      </c>
      <c r="Z323" s="65"/>
      <c r="AA323" s="65"/>
      <c r="AB323" s="65"/>
      <c r="AC323" s="65">
        <v>-454526000</v>
      </c>
      <c r="AD323" s="65"/>
      <c r="AE323" s="53"/>
      <c r="AF323" s="48">
        <v>1423142000</v>
      </c>
      <c r="AG323" s="48">
        <v>31691000</v>
      </c>
      <c r="AH323" s="47">
        <v>-12690000</v>
      </c>
      <c r="AI323" s="65"/>
      <c r="AJ323" s="53"/>
      <c r="AK323" s="38"/>
      <c r="AL323" s="65">
        <v>-50045000</v>
      </c>
      <c r="AM323" s="65">
        <v>75655000</v>
      </c>
      <c r="AN323" s="53">
        <v>18771000</v>
      </c>
      <c r="AO323" s="48">
        <v>1454833000</v>
      </c>
      <c r="AP323" s="47">
        <v>-6368000</v>
      </c>
      <c r="AQ323" s="65"/>
      <c r="AR323" s="65"/>
      <c r="AS323" s="65"/>
      <c r="AT323" s="65"/>
      <c r="AU323" s="65"/>
      <c r="AV323" s="65"/>
      <c r="AW323" s="65"/>
      <c r="AX323" s="65"/>
      <c r="AY323" s="65"/>
      <c r="AZ323" s="65"/>
      <c r="BA323" s="65"/>
      <c r="BB323" s="65"/>
      <c r="BC323" s="53"/>
      <c r="BD323" s="38">
        <v>1448465000</v>
      </c>
      <c r="BE323" s="65"/>
      <c r="BF323" s="65"/>
      <c r="BG323" s="65"/>
      <c r="BH323" s="65"/>
      <c r="BI323" s="65"/>
      <c r="BJ323" s="51">
        <v>1448465000</v>
      </c>
      <c r="BK323" s="47"/>
      <c r="BL323" s="65"/>
      <c r="BM323" s="53"/>
      <c r="BN323" s="72">
        <v>1448465000</v>
      </c>
      <c r="BO323" s="73">
        <v>-6248000</v>
      </c>
      <c r="BP323" s="72">
        <v>1442217000</v>
      </c>
      <c r="BQ323" s="65">
        <v>-270608000</v>
      </c>
      <c r="BR323" s="65"/>
      <c r="BS323" s="51">
        <v>1171609000</v>
      </c>
    </row>
    <row r="324" spans="1:71" x14ac:dyDescent="0.2">
      <c r="A324" s="63" t="s">
        <v>958</v>
      </c>
      <c r="B324" s="63" t="s">
        <v>959</v>
      </c>
      <c r="C324" s="63" t="str">
        <f>VLOOKUP(A324,'[2]S&amp;P 500 Wikipedia'!A:D,3,FALSE)</f>
        <v>Energy</v>
      </c>
      <c r="D324" s="63">
        <v>353084</v>
      </c>
      <c r="E324" s="63" t="s">
        <v>16</v>
      </c>
      <c r="F324" s="63">
        <v>2017</v>
      </c>
      <c r="G324" s="63" t="s">
        <v>1292</v>
      </c>
      <c r="H324" s="64">
        <v>43100</v>
      </c>
      <c r="I324" s="64">
        <v>43154</v>
      </c>
      <c r="J324" s="64">
        <v>43154</v>
      </c>
      <c r="K324" s="63">
        <v>515090000</v>
      </c>
      <c r="L324" s="63">
        <v>518508000</v>
      </c>
      <c r="M324" s="63" t="s">
        <v>2313</v>
      </c>
      <c r="N324" s="47">
        <v>104101000000</v>
      </c>
      <c r="O324" s="65"/>
      <c r="P324" s="65"/>
      <c r="Q324" s="53"/>
      <c r="R324" s="47">
        <v>-79409000000</v>
      </c>
      <c r="S324" s="65"/>
      <c r="T324" s="65"/>
      <c r="U324" s="53"/>
      <c r="V324" s="48">
        <v>24692000000</v>
      </c>
      <c r="W324" s="48"/>
      <c r="X324" s="47">
        <v>-21196000000</v>
      </c>
      <c r="Y324" s="65">
        <v>-1695000000</v>
      </c>
      <c r="Z324" s="65"/>
      <c r="AA324" s="65"/>
      <c r="AB324" s="65"/>
      <c r="AC324" s="65">
        <v>-1318000000</v>
      </c>
      <c r="AD324" s="65"/>
      <c r="AE324" s="53">
        <v>-18183000000</v>
      </c>
      <c r="AF324" s="48">
        <v>3496000000</v>
      </c>
      <c r="AG324" s="48">
        <v>83000000</v>
      </c>
      <c r="AH324" s="47">
        <v>-438000000</v>
      </c>
      <c r="AI324" s="65"/>
      <c r="AJ324" s="53"/>
      <c r="AK324" s="38"/>
      <c r="AL324" s="65"/>
      <c r="AM324" s="65"/>
      <c r="AN324" s="53">
        <v>521000000</v>
      </c>
      <c r="AO324" s="48">
        <v>3579000000</v>
      </c>
      <c r="AP324" s="47">
        <v>-24000000</v>
      </c>
      <c r="AQ324" s="65"/>
      <c r="AR324" s="65"/>
      <c r="AS324" s="65"/>
      <c r="AT324" s="65"/>
      <c r="AU324" s="65"/>
      <c r="AV324" s="65"/>
      <c r="AW324" s="65"/>
      <c r="AX324" s="65"/>
      <c r="AY324" s="65"/>
      <c r="AZ324" s="65"/>
      <c r="BA324" s="65"/>
      <c r="BB324" s="65"/>
      <c r="BC324" s="53"/>
      <c r="BD324" s="38">
        <v>3555000000</v>
      </c>
      <c r="BE324" s="65">
        <v>1693000000</v>
      </c>
      <c r="BF324" s="65"/>
      <c r="BG324" s="65"/>
      <c r="BH324" s="65"/>
      <c r="BI324" s="65"/>
      <c r="BJ324" s="51">
        <v>5248000000</v>
      </c>
      <c r="BK324" s="47"/>
      <c r="BL324" s="65"/>
      <c r="BM324" s="53"/>
      <c r="BN324" s="72">
        <v>5248000000</v>
      </c>
      <c r="BO324" s="73">
        <v>-142000000</v>
      </c>
      <c r="BP324" s="72">
        <v>5106000000</v>
      </c>
      <c r="BQ324" s="65"/>
      <c r="BR324" s="65"/>
      <c r="BS324" s="51">
        <v>5106000000</v>
      </c>
    </row>
    <row r="325" spans="1:71" x14ac:dyDescent="0.2">
      <c r="A325" s="63" t="s">
        <v>988</v>
      </c>
      <c r="B325" s="63" t="s">
        <v>989</v>
      </c>
      <c r="C325" s="63" t="str">
        <f>VLOOKUP(A325,'[2]S&amp;P 500 Wikipedia'!A:D,3,FALSE)</f>
        <v>Consumer Discretionary</v>
      </c>
      <c r="D325" s="63">
        <v>46764</v>
      </c>
      <c r="E325" s="63" t="s">
        <v>16</v>
      </c>
      <c r="F325" s="63">
        <v>2017</v>
      </c>
      <c r="G325" s="63" t="s">
        <v>1292</v>
      </c>
      <c r="H325" s="64">
        <v>43159</v>
      </c>
      <c r="I325" s="64">
        <v>43189</v>
      </c>
      <c r="J325" s="64">
        <v>43189</v>
      </c>
      <c r="K325" s="63">
        <v>77600000</v>
      </c>
      <c r="L325" s="63">
        <v>78600000</v>
      </c>
      <c r="M325" s="63" t="s">
        <v>2314</v>
      </c>
      <c r="N325" s="47">
        <v>8914800000</v>
      </c>
      <c r="O325" s="65"/>
      <c r="P325" s="65"/>
      <c r="Q325" s="53"/>
      <c r="R325" s="47">
        <v>-4020400000</v>
      </c>
      <c r="S325" s="65"/>
      <c r="T325" s="65"/>
      <c r="U325" s="53"/>
      <c r="V325" s="48">
        <v>4894400000</v>
      </c>
      <c r="W325" s="48"/>
      <c r="X325" s="47">
        <v>-4248200000</v>
      </c>
      <c r="Y325" s="65">
        <v>-4248200000</v>
      </c>
      <c r="Z325" s="65"/>
      <c r="AA325" s="65"/>
      <c r="AB325" s="65"/>
      <c r="AC325" s="65"/>
      <c r="AD325" s="65"/>
      <c r="AE325" s="53"/>
      <c r="AF325" s="48">
        <v>646200000</v>
      </c>
      <c r="AG325" s="48">
        <v>-112100000</v>
      </c>
      <c r="AH325" s="47">
        <v>-122200000</v>
      </c>
      <c r="AI325" s="65"/>
      <c r="AJ325" s="53"/>
      <c r="AK325" s="38"/>
      <c r="AL325" s="65"/>
      <c r="AM325" s="65"/>
      <c r="AN325" s="53">
        <v>10100000</v>
      </c>
      <c r="AO325" s="48">
        <v>534100000</v>
      </c>
      <c r="AP325" s="47">
        <v>-23900000</v>
      </c>
      <c r="AQ325" s="65"/>
      <c r="AR325" s="65"/>
      <c r="AS325" s="65"/>
      <c r="AT325" s="65"/>
      <c r="AU325" s="65"/>
      <c r="AV325" s="65"/>
      <c r="AW325" s="65"/>
      <c r="AX325" s="65"/>
      <c r="AY325" s="65"/>
      <c r="AZ325" s="65"/>
      <c r="BA325" s="65"/>
      <c r="BB325" s="65"/>
      <c r="BC325" s="53"/>
      <c r="BD325" s="38">
        <v>510200000</v>
      </c>
      <c r="BE325" s="65">
        <v>25900000</v>
      </c>
      <c r="BF325" s="65"/>
      <c r="BG325" s="65"/>
      <c r="BH325" s="65"/>
      <c r="BI325" s="65"/>
      <c r="BJ325" s="51">
        <v>536100000</v>
      </c>
      <c r="BK325" s="47"/>
      <c r="BL325" s="65"/>
      <c r="BM325" s="53"/>
      <c r="BN325" s="72">
        <v>536100000</v>
      </c>
      <c r="BO325" s="73">
        <v>1700000</v>
      </c>
      <c r="BP325" s="72">
        <v>537800000</v>
      </c>
      <c r="BQ325" s="65"/>
      <c r="BR325" s="65"/>
      <c r="BS325" s="51">
        <v>537800000</v>
      </c>
    </row>
    <row r="326" spans="1:71" x14ac:dyDescent="0.2">
      <c r="A326" s="63" t="s">
        <v>997</v>
      </c>
      <c r="B326" s="63" t="s">
        <v>998</v>
      </c>
      <c r="C326" s="63" t="str">
        <f>VLOOKUP(A326,'[2]S&amp;P 500 Wikipedia'!A:D,3,FALSE)</f>
        <v>Industrials</v>
      </c>
      <c r="D326" s="63">
        <v>378205</v>
      </c>
      <c r="E326" s="63" t="s">
        <v>16</v>
      </c>
      <c r="F326" s="63">
        <v>2017</v>
      </c>
      <c r="G326" s="63" t="s">
        <v>1292</v>
      </c>
      <c r="H326" s="64">
        <v>43100</v>
      </c>
      <c r="I326" s="64">
        <v>43159</v>
      </c>
      <c r="J326" s="64">
        <v>43159</v>
      </c>
      <c r="K326" s="63">
        <v>156124000</v>
      </c>
      <c r="L326" s="63">
        <v>157155000</v>
      </c>
      <c r="M326" s="63" t="s">
        <v>2315</v>
      </c>
      <c r="N326" s="47">
        <v>9466478000</v>
      </c>
      <c r="O326" s="65"/>
      <c r="P326" s="65"/>
      <c r="Q326" s="53"/>
      <c r="R326" s="47">
        <v>-8224618000</v>
      </c>
      <c r="S326" s="65"/>
      <c r="T326" s="65"/>
      <c r="U326" s="53"/>
      <c r="V326" s="48">
        <v>1241860000</v>
      </c>
      <c r="W326" s="48"/>
      <c r="X326" s="47">
        <v>-810125000</v>
      </c>
      <c r="Y326" s="65">
        <v>-777920000</v>
      </c>
      <c r="Z326" s="65"/>
      <c r="AA326" s="65"/>
      <c r="AB326" s="65"/>
      <c r="AC326" s="65">
        <v>-32205000</v>
      </c>
      <c r="AD326" s="65"/>
      <c r="AE326" s="53"/>
      <c r="AF326" s="48">
        <v>431735000</v>
      </c>
      <c r="AG326" s="48">
        <v>-25092000</v>
      </c>
      <c r="AH326" s="47">
        <v>-20114000</v>
      </c>
      <c r="AI326" s="65"/>
      <c r="AJ326" s="53"/>
      <c r="AK326" s="38"/>
      <c r="AL326" s="65"/>
      <c r="AM326" s="65"/>
      <c r="AN326" s="53">
        <v>-4978000</v>
      </c>
      <c r="AO326" s="48">
        <v>406643000</v>
      </c>
      <c r="AP326" s="47">
        <v>-52886000</v>
      </c>
      <c r="AQ326" s="65"/>
      <c r="AR326" s="65"/>
      <c r="AS326" s="65"/>
      <c r="AT326" s="65"/>
      <c r="AU326" s="65"/>
      <c r="AV326" s="65"/>
      <c r="AW326" s="65"/>
      <c r="AX326" s="65"/>
      <c r="AY326" s="65"/>
      <c r="AZ326" s="65"/>
      <c r="BA326" s="65"/>
      <c r="BB326" s="65"/>
      <c r="BC326" s="53"/>
      <c r="BD326" s="38">
        <v>353757000</v>
      </c>
      <c r="BE326" s="65">
        <v>-35532000</v>
      </c>
      <c r="BF326" s="65"/>
      <c r="BG326" s="65"/>
      <c r="BH326" s="65"/>
      <c r="BI326" s="65"/>
      <c r="BJ326" s="51">
        <v>318225000</v>
      </c>
      <c r="BK326" s="47">
        <v>0</v>
      </c>
      <c r="BL326" s="65">
        <v>0</v>
      </c>
      <c r="BM326" s="53"/>
      <c r="BN326" s="72">
        <v>318225000</v>
      </c>
      <c r="BO326" s="73">
        <v>-3247000</v>
      </c>
      <c r="BP326" s="72">
        <v>314978000</v>
      </c>
      <c r="BQ326" s="65"/>
      <c r="BR326" s="65"/>
      <c r="BS326" s="51">
        <v>314978000</v>
      </c>
    </row>
    <row r="327" spans="1:71" x14ac:dyDescent="0.2">
      <c r="A327" s="63" t="s">
        <v>964</v>
      </c>
      <c r="B327" s="63" t="s">
        <v>965</v>
      </c>
      <c r="C327" s="63" t="str">
        <f>VLOOKUP(A327,'[2]S&amp;P 500 Wikipedia'!A:D,3,FALSE)</f>
        <v>Energy</v>
      </c>
      <c r="D327" s="63">
        <v>378199</v>
      </c>
      <c r="E327" s="63" t="s">
        <v>16</v>
      </c>
      <c r="F327" s="63">
        <v>2017</v>
      </c>
      <c r="G327" s="63" t="s">
        <v>1292</v>
      </c>
      <c r="H327" s="64">
        <v>43100</v>
      </c>
      <c r="I327" s="64">
        <v>43151</v>
      </c>
      <c r="J327" s="64">
        <v>43151</v>
      </c>
      <c r="K327" s="63">
        <v>170000000</v>
      </c>
      <c r="L327" s="63">
        <v>170000000</v>
      </c>
      <c r="M327" s="63" t="s">
        <v>2316</v>
      </c>
      <c r="N327" s="47">
        <v>5455000000</v>
      </c>
      <c r="O327" s="65"/>
      <c r="P327" s="65"/>
      <c r="Q327" s="53"/>
      <c r="R327" s="47">
        <v>-2398000000</v>
      </c>
      <c r="S327" s="65"/>
      <c r="T327" s="65"/>
      <c r="U327" s="53"/>
      <c r="V327" s="48">
        <v>3057000000</v>
      </c>
      <c r="W327" s="48"/>
      <c r="X327" s="47">
        <v>-2047000000</v>
      </c>
      <c r="Y327" s="65">
        <v>-326000000</v>
      </c>
      <c r="Z327" s="65"/>
      <c r="AA327" s="65"/>
      <c r="AB327" s="65">
        <v>-106000000</v>
      </c>
      <c r="AC327" s="65">
        <v>-1400000000</v>
      </c>
      <c r="AD327" s="65"/>
      <c r="AE327" s="53">
        <v>-215000000</v>
      </c>
      <c r="AF327" s="48">
        <v>1010000000</v>
      </c>
      <c r="AG327" s="48">
        <v>-397000000</v>
      </c>
      <c r="AH327" s="47">
        <v>-153000000</v>
      </c>
      <c r="AI327" s="65"/>
      <c r="AJ327" s="53"/>
      <c r="AK327" s="38"/>
      <c r="AL327" s="65"/>
      <c r="AM327" s="65"/>
      <c r="AN327" s="53">
        <v>-244000000</v>
      </c>
      <c r="AO327" s="48">
        <v>613000000</v>
      </c>
      <c r="AP327" s="47">
        <v>-304000000</v>
      </c>
      <c r="AQ327" s="65"/>
      <c r="AR327" s="65"/>
      <c r="AS327" s="65"/>
      <c r="AT327" s="65"/>
      <c r="AU327" s="65"/>
      <c r="AV327" s="65"/>
      <c r="AW327" s="65"/>
      <c r="AX327" s="65"/>
      <c r="AY327" s="65"/>
      <c r="AZ327" s="65"/>
      <c r="BA327" s="65"/>
      <c r="BB327" s="65"/>
      <c r="BC327" s="53"/>
      <c r="BD327" s="38">
        <v>309000000</v>
      </c>
      <c r="BE327" s="65">
        <v>524000000</v>
      </c>
      <c r="BF327" s="65"/>
      <c r="BG327" s="65"/>
      <c r="BH327" s="65"/>
      <c r="BI327" s="65"/>
      <c r="BJ327" s="51">
        <v>833000000</v>
      </c>
      <c r="BK327" s="47">
        <v>0</v>
      </c>
      <c r="BL327" s="65">
        <v>0</v>
      </c>
      <c r="BM327" s="53"/>
      <c r="BN327" s="72">
        <v>833000000</v>
      </c>
      <c r="BO327" s="73"/>
      <c r="BP327" s="72">
        <v>833000000</v>
      </c>
      <c r="BQ327" s="65"/>
      <c r="BR327" s="65"/>
      <c r="BS327" s="51">
        <v>833000000</v>
      </c>
    </row>
    <row r="328" spans="1:71" x14ac:dyDescent="0.2">
      <c r="A328" s="63" t="s">
        <v>937</v>
      </c>
      <c r="B328" s="63" t="s">
        <v>938</v>
      </c>
      <c r="C328" s="63" t="str">
        <f>VLOOKUP(A328,'[2]S&amp;P 500 Wikipedia'!A:D,3,FALSE)</f>
        <v>Information Technology</v>
      </c>
      <c r="D328" s="63">
        <v>109664</v>
      </c>
      <c r="E328" s="63" t="s">
        <v>16</v>
      </c>
      <c r="F328" s="63">
        <v>2017</v>
      </c>
      <c r="G328" s="63" t="s">
        <v>1292</v>
      </c>
      <c r="H328" s="64">
        <v>43100</v>
      </c>
      <c r="I328" s="64">
        <v>43138</v>
      </c>
      <c r="J328" s="64">
        <v>43503</v>
      </c>
      <c r="K328" s="63">
        <v>1203000000</v>
      </c>
      <c r="L328" s="63">
        <v>1221000000</v>
      </c>
      <c r="M328" s="63" t="s">
        <v>1814</v>
      </c>
      <c r="N328" s="47">
        <v>13094000000</v>
      </c>
      <c r="O328" s="65"/>
      <c r="P328" s="65"/>
      <c r="Q328" s="53"/>
      <c r="R328" s="35">
        <v>0</v>
      </c>
      <c r="S328" s="65"/>
      <c r="T328" s="65"/>
      <c r="U328" s="53"/>
      <c r="V328" s="48">
        <v>13094000000</v>
      </c>
      <c r="W328" s="48"/>
      <c r="X328" s="47">
        <v>-10835000000</v>
      </c>
      <c r="Y328" s="65">
        <v>-3647000000</v>
      </c>
      <c r="Z328" s="65">
        <v>-1128000000</v>
      </c>
      <c r="AA328" s="65">
        <v>-2519000000</v>
      </c>
      <c r="AB328" s="65">
        <v>-953000000</v>
      </c>
      <c r="AC328" s="65">
        <v>-805000000</v>
      </c>
      <c r="AD328" s="65"/>
      <c r="AE328" s="53">
        <v>-5430000000</v>
      </c>
      <c r="AF328" s="48">
        <v>2259000000</v>
      </c>
      <c r="AG328" s="48">
        <v>73000000</v>
      </c>
      <c r="AH328" s="47"/>
      <c r="AI328" s="65"/>
      <c r="AJ328" s="53"/>
      <c r="AK328" s="38"/>
      <c r="AL328" s="65"/>
      <c r="AM328" s="65"/>
      <c r="AN328" s="53">
        <v>73000000</v>
      </c>
      <c r="AO328" s="48">
        <v>2332000000</v>
      </c>
      <c r="AP328" s="47">
        <v>-132000000</v>
      </c>
      <c r="AQ328" s="65"/>
      <c r="AR328" s="65"/>
      <c r="AS328" s="65"/>
      <c r="AT328" s="65"/>
      <c r="AU328" s="65"/>
      <c r="AV328" s="65"/>
      <c r="AW328" s="65"/>
      <c r="AX328" s="65"/>
      <c r="AY328" s="65"/>
      <c r="AZ328" s="65">
        <v>-132000000</v>
      </c>
      <c r="BA328" s="65"/>
      <c r="BB328" s="65"/>
      <c r="BC328" s="53"/>
      <c r="BD328" s="38">
        <v>2200000000</v>
      </c>
      <c r="BE328" s="65">
        <v>-405000000</v>
      </c>
      <c r="BF328" s="65"/>
      <c r="BG328" s="65"/>
      <c r="BH328" s="65"/>
      <c r="BI328" s="65"/>
      <c r="BJ328" s="51">
        <v>1795000000</v>
      </c>
      <c r="BK328" s="47"/>
      <c r="BL328" s="65"/>
      <c r="BM328" s="53"/>
      <c r="BN328" s="72">
        <v>1795000000</v>
      </c>
      <c r="BO328" s="73"/>
      <c r="BP328" s="72">
        <v>1795000000</v>
      </c>
      <c r="BQ328" s="65"/>
      <c r="BR328" s="65"/>
      <c r="BS328" s="51">
        <v>1795000000</v>
      </c>
    </row>
    <row r="329" spans="1:71" x14ac:dyDescent="0.2">
      <c r="A329" s="63" t="s">
        <v>994</v>
      </c>
      <c r="B329" s="63" t="s">
        <v>995</v>
      </c>
      <c r="C329" s="63" t="str">
        <f>VLOOKUP(A329,'[2]S&amp;P 500 Wikipedia'!A:D,3,FALSE)</f>
        <v>Information Technology</v>
      </c>
      <c r="D329" s="63">
        <v>85758</v>
      </c>
      <c r="E329" s="63" t="s">
        <v>16</v>
      </c>
      <c r="F329" s="63">
        <v>2017</v>
      </c>
      <c r="G329" s="63" t="s">
        <v>1292</v>
      </c>
      <c r="H329" s="64">
        <v>43008</v>
      </c>
      <c r="I329" s="64">
        <v>43040</v>
      </c>
      <c r="J329" s="64">
        <v>43040</v>
      </c>
      <c r="K329" s="63">
        <v>1477000000</v>
      </c>
      <c r="L329" s="63">
        <v>1490000000</v>
      </c>
      <c r="M329" s="63" t="s">
        <v>2317</v>
      </c>
      <c r="N329" s="47">
        <v>22291000000</v>
      </c>
      <c r="O329" s="65"/>
      <c r="P329" s="65"/>
      <c r="Q329" s="53"/>
      <c r="R329" s="47">
        <v>-9792000000</v>
      </c>
      <c r="S329" s="65"/>
      <c r="T329" s="65"/>
      <c r="U329" s="53"/>
      <c r="V329" s="48">
        <v>12499000000</v>
      </c>
      <c r="W329" s="48"/>
      <c r="X329" s="47">
        <v>-9885000000</v>
      </c>
      <c r="Y329" s="65">
        <v>-2658000000</v>
      </c>
      <c r="Z329" s="65"/>
      <c r="AA329" s="65"/>
      <c r="AB329" s="65">
        <v>-5485000000</v>
      </c>
      <c r="AC329" s="65"/>
      <c r="AD329" s="65"/>
      <c r="AE329" s="53">
        <v>-1742000000</v>
      </c>
      <c r="AF329" s="48">
        <v>2614000000</v>
      </c>
      <c r="AG329" s="48">
        <v>406000000</v>
      </c>
      <c r="AH329" s="47">
        <v>-494000000</v>
      </c>
      <c r="AI329" s="65"/>
      <c r="AJ329" s="53"/>
      <c r="AK329" s="38">
        <v>900000000</v>
      </c>
      <c r="AL329" s="65"/>
      <c r="AM329" s="65"/>
      <c r="AN329" s="53"/>
      <c r="AO329" s="48">
        <v>3020000000</v>
      </c>
      <c r="AP329" s="47"/>
      <c r="AQ329" s="65"/>
      <c r="AR329" s="65"/>
      <c r="AS329" s="65"/>
      <c r="AT329" s="65"/>
      <c r="AU329" s="65"/>
      <c r="AV329" s="65"/>
      <c r="AW329" s="65"/>
      <c r="AX329" s="65"/>
      <c r="AY329" s="65"/>
      <c r="AZ329" s="65"/>
      <c r="BA329" s="65"/>
      <c r="BB329" s="65"/>
      <c r="BC329" s="53"/>
      <c r="BD329" s="38">
        <v>3020000000</v>
      </c>
      <c r="BE329" s="65">
        <v>-555000000</v>
      </c>
      <c r="BF329" s="65"/>
      <c r="BG329" s="65"/>
      <c r="BH329" s="65"/>
      <c r="BI329" s="65"/>
      <c r="BJ329" s="51">
        <v>2465000000</v>
      </c>
      <c r="BK329" s="47"/>
      <c r="BL329" s="65"/>
      <c r="BM329" s="53"/>
      <c r="BN329" s="72">
        <v>2465000000</v>
      </c>
      <c r="BO329" s="73">
        <v>1000000</v>
      </c>
      <c r="BP329" s="72">
        <v>2466000000</v>
      </c>
      <c r="BQ329" s="65"/>
      <c r="BR329" s="65"/>
      <c r="BS329" s="51">
        <v>2466000000</v>
      </c>
    </row>
    <row r="330" spans="1:71" x14ac:dyDescent="0.2">
      <c r="A330" s="63" t="s">
        <v>991</v>
      </c>
      <c r="B330" s="63" t="s">
        <v>992</v>
      </c>
      <c r="C330" s="63" t="str">
        <f>VLOOKUP(A330,'[2]S&amp;P 500 Wikipedia'!A:D,3,FALSE)</f>
        <v>Information Technology</v>
      </c>
      <c r="D330" s="63">
        <v>35151</v>
      </c>
      <c r="E330" s="63" t="s">
        <v>16</v>
      </c>
      <c r="F330" s="63">
        <v>2017</v>
      </c>
      <c r="G330" s="63" t="s">
        <v>1292</v>
      </c>
      <c r="H330" s="64">
        <v>43190</v>
      </c>
      <c r="I330" s="64">
        <v>43241</v>
      </c>
      <c r="J330" s="64">
        <v>43602</v>
      </c>
      <c r="K330" s="63">
        <v>126946000</v>
      </c>
      <c r="L330" s="63">
        <v>126946000</v>
      </c>
      <c r="M330" s="63" t="s">
        <v>1816</v>
      </c>
      <c r="N330" s="47">
        <v>2973536000</v>
      </c>
      <c r="O330" s="65"/>
      <c r="P330" s="65"/>
      <c r="Q330" s="53"/>
      <c r="R330" s="47">
        <v>-1826570000</v>
      </c>
      <c r="S330" s="65"/>
      <c r="T330" s="65"/>
      <c r="U330" s="53"/>
      <c r="V330" s="48">
        <v>1146966000</v>
      </c>
      <c r="W330" s="48"/>
      <c r="X330" s="47">
        <v>-1076684000</v>
      </c>
      <c r="Y330" s="65">
        <v>-527751000</v>
      </c>
      <c r="Z330" s="65"/>
      <c r="AA330" s="65"/>
      <c r="AB330" s="65">
        <v>-445103000</v>
      </c>
      <c r="AC330" s="65"/>
      <c r="AD330" s="65"/>
      <c r="AE330" s="53">
        <v>-103830000</v>
      </c>
      <c r="AF330" s="48">
        <v>70282000</v>
      </c>
      <c r="AG330" s="48">
        <v>-53137000</v>
      </c>
      <c r="AH330" s="47">
        <v>-52531000</v>
      </c>
      <c r="AI330" s="65"/>
      <c r="AJ330" s="53"/>
      <c r="AK330" s="38"/>
      <c r="AL330" s="65"/>
      <c r="AM330" s="65"/>
      <c r="AN330" s="53">
        <v>-606000</v>
      </c>
      <c r="AO330" s="48">
        <v>17145000</v>
      </c>
      <c r="AP330" s="47"/>
      <c r="AQ330" s="65"/>
      <c r="AR330" s="65"/>
      <c r="AS330" s="65"/>
      <c r="AT330" s="65"/>
      <c r="AU330" s="65"/>
      <c r="AV330" s="65"/>
      <c r="AW330" s="65"/>
      <c r="AX330" s="65"/>
      <c r="AY330" s="65"/>
      <c r="AZ330" s="65"/>
      <c r="BA330" s="65"/>
      <c r="BB330" s="65"/>
      <c r="BC330" s="53"/>
      <c r="BD330" s="38">
        <v>17145000</v>
      </c>
      <c r="BE330" s="65">
        <v>-57433000</v>
      </c>
      <c r="BF330" s="65"/>
      <c r="BG330" s="65"/>
      <c r="BH330" s="65"/>
      <c r="BI330" s="65"/>
      <c r="BJ330" s="51">
        <v>-40288000</v>
      </c>
      <c r="BK330" s="47"/>
      <c r="BL330" s="65"/>
      <c r="BM330" s="53"/>
      <c r="BN330" s="72">
        <v>-40288000</v>
      </c>
      <c r="BO330" s="73"/>
      <c r="BP330" s="72">
        <v>-40288000</v>
      </c>
      <c r="BQ330" s="65"/>
      <c r="BR330" s="65"/>
      <c r="BS330" s="51">
        <v>-40288000</v>
      </c>
    </row>
    <row r="331" spans="1:71" x14ac:dyDescent="0.2">
      <c r="A331" s="63" t="s">
        <v>1033</v>
      </c>
      <c r="B331" s="63" t="s">
        <v>1034</v>
      </c>
      <c r="C331" s="63" t="str">
        <f>VLOOKUP(A331,'[2]S&amp;P 500 Wikipedia'!A:D,3,FALSE)</f>
        <v>Consumer Discretionary</v>
      </c>
      <c r="D331" s="63">
        <v>403292</v>
      </c>
      <c r="E331" s="63" t="s">
        <v>16</v>
      </c>
      <c r="F331" s="63">
        <v>2017</v>
      </c>
      <c r="G331" s="63" t="s">
        <v>1292</v>
      </c>
      <c r="H331" s="64">
        <v>43100</v>
      </c>
      <c r="I331" s="64">
        <v>43152</v>
      </c>
      <c r="J331" s="64">
        <v>43152</v>
      </c>
      <c r="K331" s="63">
        <v>214617000</v>
      </c>
      <c r="L331" s="63">
        <v>215694000</v>
      </c>
      <c r="M331" s="63" t="s">
        <v>2318</v>
      </c>
      <c r="N331" s="47">
        <v>8777845000</v>
      </c>
      <c r="O331" s="65"/>
      <c r="P331" s="65"/>
      <c r="Q331" s="53"/>
      <c r="R331" s="47">
        <v>-4896579000</v>
      </c>
      <c r="S331" s="65"/>
      <c r="T331" s="65"/>
      <c r="U331" s="53"/>
      <c r="V331" s="48">
        <v>3881266000</v>
      </c>
      <c r="W331" s="48"/>
      <c r="X331" s="47">
        <v>-2137210000</v>
      </c>
      <c r="Y331" s="65">
        <v>-1186016000</v>
      </c>
      <c r="Z331" s="65"/>
      <c r="AA331" s="65"/>
      <c r="AB331" s="65"/>
      <c r="AC331" s="65">
        <v>-951194000</v>
      </c>
      <c r="AD331" s="65"/>
      <c r="AE331" s="53"/>
      <c r="AF331" s="48">
        <v>1744056000</v>
      </c>
      <c r="AG331" s="48">
        <v>-118923000</v>
      </c>
      <c r="AH331" s="47">
        <v>-269881000</v>
      </c>
      <c r="AI331" s="65"/>
      <c r="AJ331" s="53"/>
      <c r="AK331" s="38"/>
      <c r="AL331" s="65"/>
      <c r="AM331" s="65">
        <v>156247000</v>
      </c>
      <c r="AN331" s="53">
        <v>-5289000</v>
      </c>
      <c r="AO331" s="48">
        <v>1625133000</v>
      </c>
      <c r="AP331" s="47">
        <v>0</v>
      </c>
      <c r="AQ331" s="65"/>
      <c r="AR331" s="65"/>
      <c r="AS331" s="65"/>
      <c r="AT331" s="65"/>
      <c r="AU331" s="65"/>
      <c r="AV331" s="65"/>
      <c r="AW331" s="65"/>
      <c r="AX331" s="65"/>
      <c r="AY331" s="65"/>
      <c r="AZ331" s="65"/>
      <c r="BA331" s="65"/>
      <c r="BB331" s="65"/>
      <c r="BC331" s="53"/>
      <c r="BD331" s="38">
        <v>1625133000</v>
      </c>
      <c r="BE331" s="65"/>
      <c r="BF331" s="65"/>
      <c r="BG331" s="65"/>
      <c r="BH331" s="65"/>
      <c r="BI331" s="65"/>
      <c r="BJ331" s="51">
        <v>1625133000</v>
      </c>
      <c r="BK331" s="47"/>
      <c r="BL331" s="65"/>
      <c r="BM331" s="53"/>
      <c r="BN331" s="72">
        <v>1625133000</v>
      </c>
      <c r="BO331" s="73"/>
      <c r="BP331" s="72">
        <v>1625133000</v>
      </c>
      <c r="BQ331" s="65"/>
      <c r="BR331" s="65"/>
      <c r="BS331" s="51">
        <v>1625133000</v>
      </c>
    </row>
    <row r="332" spans="1:71" x14ac:dyDescent="0.2">
      <c r="A332" s="63" t="s">
        <v>469</v>
      </c>
      <c r="B332" s="63" t="s">
        <v>470</v>
      </c>
      <c r="C332" s="63" t="str">
        <f>VLOOKUP(A332,'[2]S&amp;P 500 Wikipedia'!A:D,3,FALSE)</f>
        <v>Financials</v>
      </c>
      <c r="D332" s="63">
        <v>741323</v>
      </c>
      <c r="E332" s="63" t="s">
        <v>16</v>
      </c>
      <c r="F332" s="63">
        <v>2017</v>
      </c>
      <c r="G332" s="63" t="s">
        <v>1292</v>
      </c>
      <c r="H332" s="64">
        <v>43100</v>
      </c>
      <c r="I332" s="64">
        <v>43160</v>
      </c>
      <c r="J332" s="64">
        <v>43160</v>
      </c>
      <c r="K332" s="63">
        <v>40595000</v>
      </c>
      <c r="L332" s="63">
        <v>40843000</v>
      </c>
      <c r="M332" s="63" t="s">
        <v>2319</v>
      </c>
      <c r="N332" s="47">
        <v>6473645000</v>
      </c>
      <c r="O332" s="65"/>
      <c r="P332" s="65"/>
      <c r="Q332" s="53"/>
      <c r="R332" s="35">
        <v>0</v>
      </c>
      <c r="S332" s="65"/>
      <c r="T332" s="65"/>
      <c r="U332" s="53"/>
      <c r="V332" s="48">
        <v>6473645000</v>
      </c>
      <c r="W332" s="48"/>
      <c r="X332" s="47">
        <v>-1684145000</v>
      </c>
      <c r="Y332" s="65">
        <v>-1303963000</v>
      </c>
      <c r="Z332" s="65"/>
      <c r="AA332" s="65"/>
      <c r="AB332" s="65"/>
      <c r="AC332" s="65"/>
      <c r="AD332" s="65"/>
      <c r="AE332" s="53">
        <v>-380182000</v>
      </c>
      <c r="AF332" s="48">
        <v>4789500000</v>
      </c>
      <c r="AG332" s="48">
        <v>-31603000</v>
      </c>
      <c r="AH332" s="47">
        <v>-31603000</v>
      </c>
      <c r="AI332" s="65"/>
      <c r="AJ332" s="53"/>
      <c r="AK332" s="38"/>
      <c r="AL332" s="65"/>
      <c r="AM332" s="65"/>
      <c r="AN332" s="53"/>
      <c r="AO332" s="48">
        <v>4757897000</v>
      </c>
      <c r="AP332" s="47">
        <v>-4352713000</v>
      </c>
      <c r="AQ332" s="65"/>
      <c r="AR332" s="65"/>
      <c r="AS332" s="65"/>
      <c r="AT332" s="65"/>
      <c r="AU332" s="65"/>
      <c r="AV332" s="65"/>
      <c r="AW332" s="65"/>
      <c r="AX332" s="65"/>
      <c r="AY332" s="65"/>
      <c r="AZ332" s="65"/>
      <c r="BA332" s="65"/>
      <c r="BB332" s="65"/>
      <c r="BC332" s="53"/>
      <c r="BD332" s="38">
        <v>405184000</v>
      </c>
      <c r="BE332" s="65">
        <v>63784000</v>
      </c>
      <c r="BF332" s="65"/>
      <c r="BG332" s="65"/>
      <c r="BH332" s="65"/>
      <c r="BI332" s="65"/>
      <c r="BJ332" s="51">
        <v>468968000</v>
      </c>
      <c r="BK332" s="47"/>
      <c r="BL332" s="65"/>
      <c r="BM332" s="53"/>
      <c r="BN332" s="72">
        <v>468968000</v>
      </c>
      <c r="BO332" s="73"/>
      <c r="BP332" s="72">
        <v>468968000</v>
      </c>
      <c r="BQ332" s="65"/>
      <c r="BR332" s="65"/>
      <c r="BS332" s="51">
        <v>468968000</v>
      </c>
    </row>
    <row r="333" spans="1:71" x14ac:dyDescent="0.2">
      <c r="A333" s="63" t="s">
        <v>1009</v>
      </c>
      <c r="B333" s="63" t="s">
        <v>1010</v>
      </c>
      <c r="C333" s="63" t="str">
        <f>VLOOKUP(A333,'[2]S&amp;P 500 Wikipedia'!A:D,3,FALSE)</f>
        <v>Health Care</v>
      </c>
      <c r="D333" s="63">
        <v>378206</v>
      </c>
      <c r="E333" s="63" t="s">
        <v>16</v>
      </c>
      <c r="F333" s="63">
        <v>2017</v>
      </c>
      <c r="G333" s="63" t="s">
        <v>1292</v>
      </c>
      <c r="H333" s="64">
        <v>43100</v>
      </c>
      <c r="I333" s="64">
        <v>43139</v>
      </c>
      <c r="J333" s="64">
        <v>43139</v>
      </c>
      <c r="K333" s="63">
        <v>106338000</v>
      </c>
      <c r="L333" s="63">
        <v>115954000</v>
      </c>
      <c r="M333" s="63" t="s">
        <v>2320</v>
      </c>
      <c r="N333" s="47">
        <v>5872227000</v>
      </c>
      <c r="O333" s="65"/>
      <c r="P333" s="65"/>
      <c r="Q333" s="53"/>
      <c r="R333" s="47">
        <v>-397061000</v>
      </c>
      <c r="S333" s="65"/>
      <c r="T333" s="65"/>
      <c r="U333" s="53"/>
      <c r="V333" s="48">
        <v>5475166000</v>
      </c>
      <c r="W333" s="48"/>
      <c r="X333" s="47">
        <v>-3395575000</v>
      </c>
      <c r="Y333" s="65">
        <v>-1320433000</v>
      </c>
      <c r="Z333" s="65"/>
      <c r="AA333" s="65"/>
      <c r="AB333" s="65">
        <v>-2075142000</v>
      </c>
      <c r="AC333" s="65"/>
      <c r="AD333" s="65"/>
      <c r="AE333" s="53"/>
      <c r="AF333" s="48">
        <v>2079591000</v>
      </c>
      <c r="AG333" s="48">
        <v>-1080000</v>
      </c>
      <c r="AH333" s="47">
        <v>-25119000</v>
      </c>
      <c r="AI333" s="65"/>
      <c r="AJ333" s="53"/>
      <c r="AK333" s="38"/>
      <c r="AL333" s="65"/>
      <c r="AM333" s="65"/>
      <c r="AN333" s="53">
        <v>24039000</v>
      </c>
      <c r="AO333" s="48">
        <v>2078511000</v>
      </c>
      <c r="AP333" s="47"/>
      <c r="AQ333" s="65"/>
      <c r="AR333" s="65"/>
      <c r="AS333" s="65"/>
      <c r="AT333" s="65"/>
      <c r="AU333" s="65"/>
      <c r="AV333" s="65"/>
      <c r="AW333" s="65"/>
      <c r="AX333" s="65"/>
      <c r="AY333" s="65"/>
      <c r="AZ333" s="65"/>
      <c r="BA333" s="65"/>
      <c r="BB333" s="65"/>
      <c r="BC333" s="53"/>
      <c r="BD333" s="38">
        <v>2078511000</v>
      </c>
      <c r="BE333" s="65">
        <v>-880000000</v>
      </c>
      <c r="BF333" s="65"/>
      <c r="BG333" s="65"/>
      <c r="BH333" s="65"/>
      <c r="BI333" s="65"/>
      <c r="BJ333" s="51">
        <v>1198511000</v>
      </c>
      <c r="BK333" s="47"/>
      <c r="BL333" s="65"/>
      <c r="BM333" s="53"/>
      <c r="BN333" s="72">
        <v>1198511000</v>
      </c>
      <c r="BO333" s="73"/>
      <c r="BP333" s="72">
        <v>1198511000</v>
      </c>
      <c r="BQ333" s="65"/>
      <c r="BR333" s="65"/>
      <c r="BS333" s="51">
        <v>1198511000</v>
      </c>
    </row>
    <row r="334" spans="1:71" x14ac:dyDescent="0.2">
      <c r="A334" s="63" t="s">
        <v>1018</v>
      </c>
      <c r="B334" s="63" t="s">
        <v>1019</v>
      </c>
      <c r="C334" s="63" t="str">
        <f>VLOOKUP(A334,'[2]S&amp;P 500 Wikipedia'!A:D,3,FALSE)</f>
        <v>Industrials</v>
      </c>
      <c r="D334" s="63">
        <v>378208</v>
      </c>
      <c r="E334" s="63" t="s">
        <v>16</v>
      </c>
      <c r="F334" s="63">
        <v>2017</v>
      </c>
      <c r="G334" s="63" t="s">
        <v>1292</v>
      </c>
      <c r="H334" s="64">
        <v>43100</v>
      </c>
      <c r="I334" s="64">
        <v>43151</v>
      </c>
      <c r="J334" s="64">
        <v>43151</v>
      </c>
      <c r="K334" s="63">
        <v>124152000</v>
      </c>
      <c r="L334" s="63">
        <v>124892000</v>
      </c>
      <c r="M334" s="63" t="s">
        <v>2321</v>
      </c>
      <c r="N334" s="47">
        <v>5266789000</v>
      </c>
      <c r="O334" s="65"/>
      <c r="P334" s="65"/>
      <c r="Q334" s="53"/>
      <c r="R334" s="47">
        <v>-3102977000</v>
      </c>
      <c r="S334" s="65"/>
      <c r="T334" s="65"/>
      <c r="U334" s="53"/>
      <c r="V334" s="48">
        <v>2163812000</v>
      </c>
      <c r="W334" s="48"/>
      <c r="X334" s="47">
        <v>-1648095000</v>
      </c>
      <c r="Y334" s="65">
        <v>-1646532000</v>
      </c>
      <c r="Z334" s="65"/>
      <c r="AA334" s="65"/>
      <c r="AB334" s="65"/>
      <c r="AC334" s="65">
        <v>-1563000</v>
      </c>
      <c r="AD334" s="65"/>
      <c r="AE334" s="53"/>
      <c r="AF334" s="48">
        <v>515717000</v>
      </c>
      <c r="AG334" s="48">
        <v>1799000</v>
      </c>
      <c r="AH334" s="47">
        <v>1799000</v>
      </c>
      <c r="AI334" s="65"/>
      <c r="AJ334" s="53"/>
      <c r="AK334" s="38"/>
      <c r="AL334" s="65"/>
      <c r="AM334" s="65"/>
      <c r="AN334" s="53"/>
      <c r="AO334" s="48">
        <v>517516000</v>
      </c>
      <c r="AP334" s="47"/>
      <c r="AQ334" s="65"/>
      <c r="AR334" s="65"/>
      <c r="AS334" s="65"/>
      <c r="AT334" s="65"/>
      <c r="AU334" s="65"/>
      <c r="AV334" s="65"/>
      <c r="AW334" s="65"/>
      <c r="AX334" s="65"/>
      <c r="AY334" s="65"/>
      <c r="AZ334" s="65"/>
      <c r="BA334" s="65"/>
      <c r="BB334" s="65"/>
      <c r="BC334" s="53"/>
      <c r="BD334" s="38">
        <v>517516000</v>
      </c>
      <c r="BE334" s="65">
        <v>-226932000</v>
      </c>
      <c r="BF334" s="65"/>
      <c r="BG334" s="65"/>
      <c r="BH334" s="65"/>
      <c r="BI334" s="65"/>
      <c r="BJ334" s="51">
        <v>290584000</v>
      </c>
      <c r="BK334" s="47"/>
      <c r="BL334" s="65"/>
      <c r="BM334" s="53"/>
      <c r="BN334" s="72">
        <v>290584000</v>
      </c>
      <c r="BO334" s="73"/>
      <c r="BP334" s="72">
        <v>290584000</v>
      </c>
      <c r="BQ334" s="65"/>
      <c r="BR334" s="65"/>
      <c r="BS334" s="51">
        <v>290584000</v>
      </c>
    </row>
    <row r="335" spans="1:71" x14ac:dyDescent="0.2">
      <c r="A335" s="63" t="s">
        <v>1003</v>
      </c>
      <c r="B335" s="63" t="s">
        <v>1004</v>
      </c>
      <c r="C335" s="63" t="str">
        <f>VLOOKUP(A335,'[2]S&amp;P 500 Wikipedia'!A:D,3,FALSE)</f>
        <v>Consumer Discretionary</v>
      </c>
      <c r="D335" s="63">
        <v>331016</v>
      </c>
      <c r="E335" s="63" t="s">
        <v>16</v>
      </c>
      <c r="F335" s="63">
        <v>2017</v>
      </c>
      <c r="G335" s="63" t="s">
        <v>1292</v>
      </c>
      <c r="H335" s="64">
        <v>43190</v>
      </c>
      <c r="I335" s="64">
        <v>43229</v>
      </c>
      <c r="J335" s="64">
        <v>43243</v>
      </c>
      <c r="K335" s="63">
        <v>82700000</v>
      </c>
      <c r="L335" s="63">
        <v>82700000</v>
      </c>
      <c r="M335" s="63" t="s">
        <v>2322</v>
      </c>
      <c r="N335" s="47">
        <v>6182300000</v>
      </c>
      <c r="O335" s="65"/>
      <c r="P335" s="65"/>
      <c r="Q335" s="53"/>
      <c r="R335" s="47">
        <v>-2430600000</v>
      </c>
      <c r="S335" s="65"/>
      <c r="T335" s="65"/>
      <c r="U335" s="53"/>
      <c r="V335" s="48">
        <v>3751700000</v>
      </c>
      <c r="W335" s="48"/>
      <c r="X335" s="47">
        <v>-3095500000</v>
      </c>
      <c r="Y335" s="65">
        <v>-3095500000</v>
      </c>
      <c r="Z335" s="65"/>
      <c r="AA335" s="65"/>
      <c r="AB335" s="65"/>
      <c r="AC335" s="65"/>
      <c r="AD335" s="65"/>
      <c r="AE335" s="53"/>
      <c r="AF335" s="48">
        <v>656200000</v>
      </c>
      <c r="AG335" s="48">
        <v>-9000000</v>
      </c>
      <c r="AH335" s="47">
        <v>-5900000</v>
      </c>
      <c r="AI335" s="65"/>
      <c r="AJ335" s="53"/>
      <c r="AK335" s="38"/>
      <c r="AL335" s="65"/>
      <c r="AM335" s="65"/>
      <c r="AN335" s="53">
        <v>-3100000</v>
      </c>
      <c r="AO335" s="48">
        <v>647200000</v>
      </c>
      <c r="AP335" s="47">
        <v>-158000000</v>
      </c>
      <c r="AQ335" s="65"/>
      <c r="AR335" s="65"/>
      <c r="AS335" s="65"/>
      <c r="AT335" s="65"/>
      <c r="AU335" s="65"/>
      <c r="AV335" s="65"/>
      <c r="AW335" s="65"/>
      <c r="AX335" s="65"/>
      <c r="AY335" s="65"/>
      <c r="AZ335" s="65"/>
      <c r="BA335" s="65"/>
      <c r="BB335" s="65"/>
      <c r="BC335" s="53"/>
      <c r="BD335" s="38">
        <v>489200000</v>
      </c>
      <c r="BE335" s="65">
        <v>-326400000</v>
      </c>
      <c r="BF335" s="65"/>
      <c r="BG335" s="65"/>
      <c r="BH335" s="65"/>
      <c r="BI335" s="65"/>
      <c r="BJ335" s="51">
        <v>162800000</v>
      </c>
      <c r="BK335" s="47"/>
      <c r="BL335" s="65"/>
      <c r="BM335" s="53"/>
      <c r="BN335" s="72">
        <v>162800000</v>
      </c>
      <c r="BO335" s="73"/>
      <c r="BP335" s="72">
        <v>162800000</v>
      </c>
      <c r="BQ335" s="65"/>
      <c r="BR335" s="65"/>
      <c r="BS335" s="51">
        <v>162800000</v>
      </c>
    </row>
    <row r="336" spans="1:71" x14ac:dyDescent="0.2">
      <c r="A336" s="63" t="s">
        <v>1015</v>
      </c>
      <c r="B336" s="63" t="s">
        <v>1016</v>
      </c>
      <c r="C336" s="63" t="str">
        <f>VLOOKUP(A336,'[2]S&amp;P 500 Wikipedia'!A:D,3,FALSE)</f>
        <v>Health Care</v>
      </c>
      <c r="D336" s="63">
        <v>129653</v>
      </c>
      <c r="E336" s="63" t="s">
        <v>16</v>
      </c>
      <c r="F336" s="63">
        <v>2018</v>
      </c>
      <c r="G336" s="63" t="s">
        <v>1292</v>
      </c>
      <c r="H336" s="64">
        <v>43281</v>
      </c>
      <c r="I336" s="64">
        <v>43329</v>
      </c>
      <c r="J336" s="64">
        <v>43329</v>
      </c>
      <c r="K336" s="63">
        <v>142764000</v>
      </c>
      <c r="L336" s="63">
        <v>143987000</v>
      </c>
      <c r="M336" s="63" t="s">
        <v>2323</v>
      </c>
      <c r="N336" s="47">
        <v>2340196000</v>
      </c>
      <c r="O336" s="65"/>
      <c r="P336" s="65"/>
      <c r="Q336" s="53"/>
      <c r="R336" s="47">
        <v>-978032000</v>
      </c>
      <c r="S336" s="65"/>
      <c r="T336" s="65"/>
      <c r="U336" s="53"/>
      <c r="V336" s="48">
        <v>1362164000</v>
      </c>
      <c r="W336" s="48"/>
      <c r="X336" s="47">
        <v>-820333000</v>
      </c>
      <c r="Y336" s="65">
        <v>-600369000</v>
      </c>
      <c r="Z336" s="65"/>
      <c r="AA336" s="65"/>
      <c r="AB336" s="65">
        <v>-155149000</v>
      </c>
      <c r="AC336" s="65"/>
      <c r="AD336" s="65"/>
      <c r="AE336" s="53">
        <v>-64815000</v>
      </c>
      <c r="AF336" s="48">
        <v>541831000</v>
      </c>
      <c r="AG336" s="48">
        <v>-20519000</v>
      </c>
      <c r="AH336" s="47">
        <v>-11977000</v>
      </c>
      <c r="AI336" s="65"/>
      <c r="AJ336" s="53"/>
      <c r="AK336" s="38"/>
      <c r="AL336" s="65"/>
      <c r="AM336" s="65"/>
      <c r="AN336" s="53">
        <v>-8542000</v>
      </c>
      <c r="AO336" s="48">
        <v>521312000</v>
      </c>
      <c r="AP336" s="47"/>
      <c r="AQ336" s="65"/>
      <c r="AR336" s="65"/>
      <c r="AS336" s="65"/>
      <c r="AT336" s="65"/>
      <c r="AU336" s="65"/>
      <c r="AV336" s="65"/>
      <c r="AW336" s="65"/>
      <c r="AX336" s="65"/>
      <c r="AY336" s="65"/>
      <c r="AZ336" s="65"/>
      <c r="BA336" s="65"/>
      <c r="BB336" s="65"/>
      <c r="BC336" s="53"/>
      <c r="BD336" s="38">
        <v>521312000</v>
      </c>
      <c r="BE336" s="65">
        <v>-205724000</v>
      </c>
      <c r="BF336" s="65"/>
      <c r="BG336" s="65"/>
      <c r="BH336" s="65"/>
      <c r="BI336" s="65"/>
      <c r="BJ336" s="51">
        <v>315588000</v>
      </c>
      <c r="BK336" s="47"/>
      <c r="BL336" s="65"/>
      <c r="BM336" s="53"/>
      <c r="BN336" s="72">
        <v>315588000</v>
      </c>
      <c r="BO336" s="73"/>
      <c r="BP336" s="72">
        <v>315588000</v>
      </c>
      <c r="BQ336" s="65"/>
      <c r="BR336" s="65"/>
      <c r="BS336" s="51">
        <v>315588000</v>
      </c>
    </row>
    <row r="337" spans="1:71" x14ac:dyDescent="0.2">
      <c r="A337" s="63" t="s">
        <v>1021</v>
      </c>
      <c r="B337" s="63" t="s">
        <v>1022</v>
      </c>
      <c r="C337" s="63" t="str">
        <f>VLOOKUP(A337,'[2]S&amp;P 500 Wikipedia'!A:D,3,FALSE)</f>
        <v>Industrials</v>
      </c>
      <c r="D337" s="63">
        <v>121874</v>
      </c>
      <c r="E337" s="63" t="s">
        <v>16</v>
      </c>
      <c r="F337" s="63">
        <v>2017</v>
      </c>
      <c r="G337" s="63" t="s">
        <v>1292</v>
      </c>
      <c r="H337" s="64">
        <v>43008</v>
      </c>
      <c r="I337" s="64">
        <v>43054</v>
      </c>
      <c r="J337" s="64">
        <v>43054</v>
      </c>
      <c r="K337" s="63">
        <v>128400000</v>
      </c>
      <c r="L337" s="63">
        <v>129900000</v>
      </c>
      <c r="M337" s="63" t="s">
        <v>2324</v>
      </c>
      <c r="N337" s="47">
        <v>6311300000</v>
      </c>
      <c r="O337" s="65"/>
      <c r="P337" s="65"/>
      <c r="Q337" s="53"/>
      <c r="R337" s="47">
        <v>-3687100000</v>
      </c>
      <c r="S337" s="65"/>
      <c r="T337" s="65"/>
      <c r="U337" s="53"/>
      <c r="V337" s="48">
        <v>2624200000</v>
      </c>
      <c r="W337" s="48"/>
      <c r="X337" s="47">
        <v>-1510600000</v>
      </c>
      <c r="Y337" s="65">
        <v>-1591500000</v>
      </c>
      <c r="Z337" s="65"/>
      <c r="AA337" s="65"/>
      <c r="AB337" s="65"/>
      <c r="AC337" s="65"/>
      <c r="AD337" s="65"/>
      <c r="AE337" s="53">
        <v>80900000</v>
      </c>
      <c r="AF337" s="48">
        <v>1113600000</v>
      </c>
      <c r="AG337" s="48">
        <v>-76200000</v>
      </c>
      <c r="AH337" s="47">
        <v>-76200000</v>
      </c>
      <c r="AI337" s="65"/>
      <c r="AJ337" s="53"/>
      <c r="AK337" s="38"/>
      <c r="AL337" s="65"/>
      <c r="AM337" s="65"/>
      <c r="AN337" s="53"/>
      <c r="AO337" s="48">
        <v>1037400000</v>
      </c>
      <c r="AP337" s="47"/>
      <c r="AQ337" s="65"/>
      <c r="AR337" s="65"/>
      <c r="AS337" s="65"/>
      <c r="AT337" s="65"/>
      <c r="AU337" s="65"/>
      <c r="AV337" s="65"/>
      <c r="AW337" s="65"/>
      <c r="AX337" s="65"/>
      <c r="AY337" s="65"/>
      <c r="AZ337" s="65"/>
      <c r="BA337" s="65"/>
      <c r="BB337" s="65"/>
      <c r="BC337" s="53"/>
      <c r="BD337" s="38">
        <v>1037400000</v>
      </c>
      <c r="BE337" s="65">
        <v>-211700000</v>
      </c>
      <c r="BF337" s="65"/>
      <c r="BG337" s="65"/>
      <c r="BH337" s="65"/>
      <c r="BI337" s="65"/>
      <c r="BJ337" s="51">
        <v>825700000</v>
      </c>
      <c r="BK337" s="47"/>
      <c r="BL337" s="65"/>
      <c r="BM337" s="53"/>
      <c r="BN337" s="72">
        <v>825700000</v>
      </c>
      <c r="BO337" s="73"/>
      <c r="BP337" s="72">
        <v>825700000</v>
      </c>
      <c r="BQ337" s="65"/>
      <c r="BR337" s="65"/>
      <c r="BS337" s="51">
        <v>825700000</v>
      </c>
    </row>
    <row r="338" spans="1:71" x14ac:dyDescent="0.2">
      <c r="A338" s="63" t="s">
        <v>1024</v>
      </c>
      <c r="B338" s="63" t="s">
        <v>1025</v>
      </c>
      <c r="C338" s="63" t="str">
        <f>VLOOKUP(A338,'[2]S&amp;P 500 Wikipedia'!A:D,3,FALSE)</f>
        <v>Industrials</v>
      </c>
      <c r="D338" s="63">
        <v>744726</v>
      </c>
      <c r="E338" s="63" t="s">
        <v>16</v>
      </c>
      <c r="F338" s="63">
        <v>2017</v>
      </c>
      <c r="G338" s="63" t="s">
        <v>1292</v>
      </c>
      <c r="H338" s="64">
        <v>43100</v>
      </c>
      <c r="I338" s="64">
        <v>43157</v>
      </c>
      <c r="J338" s="64">
        <v>43157</v>
      </c>
      <c r="K338" s="63">
        <v>326982000</v>
      </c>
      <c r="L338" s="63">
        <v>326982000</v>
      </c>
      <c r="M338" s="63" t="s">
        <v>2325</v>
      </c>
      <c r="N338" s="47">
        <v>1673957000</v>
      </c>
      <c r="O338" s="65"/>
      <c r="P338" s="65"/>
      <c r="Q338" s="53"/>
      <c r="R338" s="47">
        <v>-819943000</v>
      </c>
      <c r="S338" s="65"/>
      <c r="T338" s="65"/>
      <c r="U338" s="53"/>
      <c r="V338" s="48">
        <v>854014000</v>
      </c>
      <c r="W338" s="48"/>
      <c r="X338" s="47">
        <v>-560013000</v>
      </c>
      <c r="Y338" s="65">
        <v>-503433000</v>
      </c>
      <c r="Z338" s="65"/>
      <c r="AA338" s="65"/>
      <c r="AB338" s="65"/>
      <c r="AC338" s="65">
        <v>-56580000</v>
      </c>
      <c r="AD338" s="65"/>
      <c r="AE338" s="53"/>
      <c r="AF338" s="48">
        <v>294001000</v>
      </c>
      <c r="AG338" s="48">
        <v>259000</v>
      </c>
      <c r="AH338" s="47">
        <v>259000</v>
      </c>
      <c r="AI338" s="65"/>
      <c r="AJ338" s="53"/>
      <c r="AK338" s="38"/>
      <c r="AL338" s="65"/>
      <c r="AM338" s="65"/>
      <c r="AN338" s="53"/>
      <c r="AO338" s="48">
        <v>294260000</v>
      </c>
      <c r="AP338" s="47">
        <v>242000</v>
      </c>
      <c r="AQ338" s="65"/>
      <c r="AR338" s="65"/>
      <c r="AS338" s="65"/>
      <c r="AT338" s="65"/>
      <c r="AU338" s="65"/>
      <c r="AV338" s="65"/>
      <c r="AW338" s="65"/>
      <c r="AX338" s="65"/>
      <c r="AY338" s="65"/>
      <c r="AZ338" s="65"/>
      <c r="BA338" s="65"/>
      <c r="BB338" s="65"/>
      <c r="BC338" s="53"/>
      <c r="BD338" s="38">
        <v>294502000</v>
      </c>
      <c r="BE338" s="65">
        <v>-115378000</v>
      </c>
      <c r="BF338" s="65"/>
      <c r="BG338" s="65"/>
      <c r="BH338" s="65"/>
      <c r="BI338" s="65"/>
      <c r="BJ338" s="51">
        <v>179124000</v>
      </c>
      <c r="BK338" s="47"/>
      <c r="BL338" s="65"/>
      <c r="BM338" s="53"/>
      <c r="BN338" s="72">
        <v>179124000</v>
      </c>
      <c r="BO338" s="73"/>
      <c r="BP338" s="72">
        <v>179124000</v>
      </c>
      <c r="BQ338" s="65"/>
      <c r="BR338" s="65"/>
      <c r="BS338" s="51">
        <v>179124000</v>
      </c>
    </row>
    <row r="339" spans="1:71" x14ac:dyDescent="0.2">
      <c r="A339" s="63" t="s">
        <v>1027</v>
      </c>
      <c r="B339" s="63" t="s">
        <v>1028</v>
      </c>
      <c r="C339" s="63" t="str">
        <f>VLOOKUP(A339,'[2]S&amp;P 500 Wikipedia'!A:D,3,FALSE)</f>
        <v>Industrials</v>
      </c>
      <c r="D339" s="63">
        <v>119446</v>
      </c>
      <c r="E339" s="63" t="s">
        <v>16</v>
      </c>
      <c r="F339" s="63">
        <v>2017</v>
      </c>
      <c r="G339" s="63" t="s">
        <v>1292</v>
      </c>
      <c r="H339" s="64">
        <v>43100</v>
      </c>
      <c r="I339" s="64">
        <v>43154</v>
      </c>
      <c r="J339" s="64">
        <v>43154</v>
      </c>
      <c r="K339" s="63">
        <v>102168000</v>
      </c>
      <c r="L339" s="63">
        <v>103522000</v>
      </c>
      <c r="M339" s="63" t="s">
        <v>2326</v>
      </c>
      <c r="N339" s="47">
        <v>4607471000</v>
      </c>
      <c r="O339" s="65"/>
      <c r="P339" s="65"/>
      <c r="Q339" s="53"/>
      <c r="R339" s="47">
        <v>-1742675000</v>
      </c>
      <c r="S339" s="65"/>
      <c r="T339" s="65"/>
      <c r="U339" s="53"/>
      <c r="V339" s="48">
        <v>2864796000</v>
      </c>
      <c r="W339" s="48"/>
      <c r="X339" s="47">
        <v>-1654552000</v>
      </c>
      <c r="Y339" s="65">
        <v>-1654552000</v>
      </c>
      <c r="Z339" s="65"/>
      <c r="AA339" s="65"/>
      <c r="AB339" s="65"/>
      <c r="AC339" s="65"/>
      <c r="AD339" s="65"/>
      <c r="AE339" s="53"/>
      <c r="AF339" s="48">
        <v>1210244000</v>
      </c>
      <c r="AG339" s="48">
        <v>-175521000</v>
      </c>
      <c r="AH339" s="47">
        <v>-180566000</v>
      </c>
      <c r="AI339" s="65"/>
      <c r="AJ339" s="53"/>
      <c r="AK339" s="38"/>
      <c r="AL339" s="65"/>
      <c r="AM339" s="65"/>
      <c r="AN339" s="53">
        <v>5045000</v>
      </c>
      <c r="AO339" s="48">
        <v>1034723000</v>
      </c>
      <c r="AP339" s="47">
        <v>0</v>
      </c>
      <c r="AQ339" s="65"/>
      <c r="AR339" s="65"/>
      <c r="AS339" s="65"/>
      <c r="AT339" s="65"/>
      <c r="AU339" s="65"/>
      <c r="AV339" s="65"/>
      <c r="AW339" s="65"/>
      <c r="AX339" s="65"/>
      <c r="AY339" s="65"/>
      <c r="AZ339" s="65"/>
      <c r="BA339" s="65"/>
      <c r="BB339" s="65"/>
      <c r="BC339" s="53"/>
      <c r="BD339" s="38">
        <v>1034723000</v>
      </c>
      <c r="BE339" s="65">
        <v>-62951000</v>
      </c>
      <c r="BF339" s="65"/>
      <c r="BG339" s="65"/>
      <c r="BH339" s="65"/>
      <c r="BI339" s="65"/>
      <c r="BJ339" s="51">
        <v>971772000</v>
      </c>
      <c r="BK339" s="47"/>
      <c r="BL339" s="65"/>
      <c r="BM339" s="53"/>
      <c r="BN339" s="72">
        <v>971772000</v>
      </c>
      <c r="BO339" s="73"/>
      <c r="BP339" s="72">
        <v>971772000</v>
      </c>
      <c r="BQ339" s="65"/>
      <c r="BR339" s="65"/>
      <c r="BS339" s="51">
        <v>971772000</v>
      </c>
    </row>
    <row r="340" spans="1:71" x14ac:dyDescent="0.2">
      <c r="A340" s="63" t="s">
        <v>1030</v>
      </c>
      <c r="B340" s="63" t="s">
        <v>1031</v>
      </c>
      <c r="C340" s="63" t="str">
        <f>VLOOKUP(A340,'[2]S&amp;P 500 Wikipedia'!A:D,3,FALSE)</f>
        <v>Consumer Discretionary</v>
      </c>
      <c r="D340" s="63">
        <v>200092</v>
      </c>
      <c r="E340" s="63" t="s">
        <v>16</v>
      </c>
      <c r="F340" s="63">
        <v>2017</v>
      </c>
      <c r="G340" s="63" t="s">
        <v>1292</v>
      </c>
      <c r="H340" s="64">
        <v>43159</v>
      </c>
      <c r="I340" s="64">
        <v>43193</v>
      </c>
      <c r="J340" s="64">
        <v>43193</v>
      </c>
      <c r="K340" s="63">
        <v>381174000</v>
      </c>
      <c r="L340" s="63">
        <v>384329000</v>
      </c>
      <c r="M340" s="63" t="s">
        <v>2327</v>
      </c>
      <c r="N340" s="47">
        <v>14134732000</v>
      </c>
      <c r="O340" s="65"/>
      <c r="P340" s="65"/>
      <c r="Q340" s="53"/>
      <c r="R340" s="47">
        <v>-10042638000</v>
      </c>
      <c r="S340" s="65"/>
      <c r="T340" s="65"/>
      <c r="U340" s="53"/>
      <c r="V340" s="48">
        <v>4092094000</v>
      </c>
      <c r="W340" s="48"/>
      <c r="X340" s="47">
        <v>-2043698000</v>
      </c>
      <c r="Y340" s="65">
        <v>-2043698000</v>
      </c>
      <c r="Z340" s="65"/>
      <c r="AA340" s="65"/>
      <c r="AB340" s="65"/>
      <c r="AC340" s="65"/>
      <c r="AD340" s="65"/>
      <c r="AE340" s="53"/>
      <c r="AF340" s="48">
        <v>2048396000</v>
      </c>
      <c r="AG340" s="48">
        <v>-7676000</v>
      </c>
      <c r="AH340" s="47">
        <v>-7676000</v>
      </c>
      <c r="AI340" s="65"/>
      <c r="AJ340" s="53"/>
      <c r="AK340" s="38"/>
      <c r="AL340" s="65"/>
      <c r="AM340" s="65"/>
      <c r="AN340" s="53"/>
      <c r="AO340" s="48">
        <v>2040720000</v>
      </c>
      <c r="AP340" s="47"/>
      <c r="AQ340" s="65"/>
      <c r="AR340" s="65"/>
      <c r="AS340" s="65"/>
      <c r="AT340" s="65"/>
      <c r="AU340" s="65"/>
      <c r="AV340" s="65"/>
      <c r="AW340" s="65"/>
      <c r="AX340" s="65"/>
      <c r="AY340" s="65"/>
      <c r="AZ340" s="65"/>
      <c r="BA340" s="65"/>
      <c r="BB340" s="65"/>
      <c r="BC340" s="53"/>
      <c r="BD340" s="38">
        <v>2040720000</v>
      </c>
      <c r="BE340" s="65">
        <v>-677967000</v>
      </c>
      <c r="BF340" s="65"/>
      <c r="BG340" s="65"/>
      <c r="BH340" s="65"/>
      <c r="BI340" s="65"/>
      <c r="BJ340" s="51">
        <v>1362753000</v>
      </c>
      <c r="BK340" s="47"/>
      <c r="BL340" s="65"/>
      <c r="BM340" s="53"/>
      <c r="BN340" s="72">
        <v>1362753000</v>
      </c>
      <c r="BO340" s="73"/>
      <c r="BP340" s="72">
        <v>1362753000</v>
      </c>
      <c r="BQ340" s="65"/>
      <c r="BR340" s="65"/>
      <c r="BS340" s="51">
        <v>1362753000</v>
      </c>
    </row>
    <row r="341" spans="1:71" x14ac:dyDescent="0.2">
      <c r="A341" s="63" t="s">
        <v>1012</v>
      </c>
      <c r="B341" s="63" t="s">
        <v>1013</v>
      </c>
      <c r="C341" s="63" t="str">
        <f>VLOOKUP(A341,'[2]S&amp;P 500 Wikipedia'!A:D,3,FALSE)</f>
        <v>Industrials</v>
      </c>
      <c r="D341" s="63">
        <v>101495</v>
      </c>
      <c r="E341" s="63" t="s">
        <v>16</v>
      </c>
      <c r="F341" s="63">
        <v>2017</v>
      </c>
      <c r="G341" s="63" t="s">
        <v>1292</v>
      </c>
      <c r="H341" s="64">
        <v>43100</v>
      </c>
      <c r="I341" s="64">
        <v>43140</v>
      </c>
      <c r="J341" s="64">
        <v>43140</v>
      </c>
      <c r="K341" s="63">
        <v>337100000</v>
      </c>
      <c r="L341" s="63">
        <v>339000000</v>
      </c>
      <c r="M341" s="63" t="s">
        <v>2328</v>
      </c>
      <c r="N341" s="47">
        <v>10041500000</v>
      </c>
      <c r="O341" s="65"/>
      <c r="P341" s="65"/>
      <c r="Q341" s="53"/>
      <c r="R341" s="47">
        <v>-6214600000</v>
      </c>
      <c r="S341" s="65"/>
      <c r="T341" s="65"/>
      <c r="U341" s="53"/>
      <c r="V341" s="48">
        <v>3826900000</v>
      </c>
      <c r="W341" s="48"/>
      <c r="X341" s="47">
        <v>-2093700000</v>
      </c>
      <c r="Y341" s="65">
        <v>-1057400000</v>
      </c>
      <c r="Z341" s="65"/>
      <c r="AA341" s="65"/>
      <c r="AB341" s="65"/>
      <c r="AC341" s="65">
        <v>-1036300000</v>
      </c>
      <c r="AD341" s="65"/>
      <c r="AE341" s="53"/>
      <c r="AF341" s="48">
        <v>1733200000</v>
      </c>
      <c r="AG341" s="48">
        <v>-358200000</v>
      </c>
      <c r="AH341" s="47">
        <v>-360900000</v>
      </c>
      <c r="AI341" s="65"/>
      <c r="AJ341" s="53"/>
      <c r="AK341" s="38"/>
      <c r="AL341" s="65"/>
      <c r="AM341" s="65"/>
      <c r="AN341" s="53">
        <v>2700000</v>
      </c>
      <c r="AO341" s="48">
        <v>1375000000</v>
      </c>
      <c r="AP341" s="47">
        <v>-92900000</v>
      </c>
      <c r="AQ341" s="65"/>
      <c r="AR341" s="65"/>
      <c r="AS341" s="65"/>
      <c r="AT341" s="65"/>
      <c r="AU341" s="65"/>
      <c r="AV341" s="65"/>
      <c r="AW341" s="65"/>
      <c r="AX341" s="65"/>
      <c r="AY341" s="65"/>
      <c r="AZ341" s="65"/>
      <c r="BA341" s="65"/>
      <c r="BB341" s="65"/>
      <c r="BC341" s="53"/>
      <c r="BD341" s="38">
        <v>1282100000</v>
      </c>
      <c r="BE341" s="65">
        <v>-3100000</v>
      </c>
      <c r="BF341" s="65"/>
      <c r="BG341" s="65"/>
      <c r="BH341" s="65"/>
      <c r="BI341" s="65"/>
      <c r="BJ341" s="51">
        <v>1279000000</v>
      </c>
      <c r="BK341" s="47"/>
      <c r="BL341" s="65"/>
      <c r="BM341" s="53"/>
      <c r="BN341" s="72">
        <v>1279000000</v>
      </c>
      <c r="BO341" s="73">
        <v>-600000</v>
      </c>
      <c r="BP341" s="72">
        <v>1278400000</v>
      </c>
      <c r="BQ341" s="65"/>
      <c r="BR341" s="65"/>
      <c r="BS341" s="51">
        <v>1278400000</v>
      </c>
    </row>
    <row r="342" spans="1:71" x14ac:dyDescent="0.2">
      <c r="A342" s="63" t="s">
        <v>1042</v>
      </c>
      <c r="B342" s="63" t="s">
        <v>1043</v>
      </c>
      <c r="C342" s="63" t="str">
        <f>VLOOKUP(A342,'[2]S&amp;P 500 Wikipedia'!A:D,3,FALSE)</f>
        <v>Real Estate</v>
      </c>
      <c r="D342" s="63">
        <v>100897</v>
      </c>
      <c r="E342" s="63" t="s">
        <v>16</v>
      </c>
      <c r="F342" s="63">
        <v>2017</v>
      </c>
      <c r="G342" s="63" t="s">
        <v>1292</v>
      </c>
      <c r="H342" s="64">
        <v>43100</v>
      </c>
      <c r="I342" s="64">
        <v>43160</v>
      </c>
      <c r="J342" s="64">
        <v>43160</v>
      </c>
      <c r="K342" s="63">
        <v>119860000</v>
      </c>
      <c r="L342" s="63">
        <v>121022000</v>
      </c>
      <c r="M342" s="63" t="s">
        <v>2329</v>
      </c>
      <c r="N342" s="47">
        <v>1727674000</v>
      </c>
      <c r="O342" s="65"/>
      <c r="P342" s="65"/>
      <c r="Q342" s="53"/>
      <c r="R342" s="47">
        <v>-446312000</v>
      </c>
      <c r="S342" s="65"/>
      <c r="T342" s="65"/>
      <c r="U342" s="53"/>
      <c r="V342" s="48">
        <v>1281362000</v>
      </c>
      <c r="W342" s="48"/>
      <c r="X342" s="47">
        <v>-822861000</v>
      </c>
      <c r="Y342" s="65">
        <v>-130697000</v>
      </c>
      <c r="Z342" s="65"/>
      <c r="AA342" s="65"/>
      <c r="AB342" s="65"/>
      <c r="AC342" s="65">
        <v>-643100000</v>
      </c>
      <c r="AD342" s="65"/>
      <c r="AE342" s="53">
        <v>-49064000</v>
      </c>
      <c r="AF342" s="48">
        <v>458501000</v>
      </c>
      <c r="AG342" s="48">
        <v>-341610000</v>
      </c>
      <c r="AH342" s="47">
        <v>-312412000</v>
      </c>
      <c r="AI342" s="65"/>
      <c r="AJ342" s="53"/>
      <c r="AK342" s="38"/>
      <c r="AL342" s="65"/>
      <c r="AM342" s="65"/>
      <c r="AN342" s="53">
        <v>-29198000</v>
      </c>
      <c r="AO342" s="48">
        <v>116891000</v>
      </c>
      <c r="AP342" s="47"/>
      <c r="AQ342" s="65"/>
      <c r="AR342" s="65"/>
      <c r="AS342" s="65"/>
      <c r="AT342" s="65"/>
      <c r="AU342" s="65"/>
      <c r="AV342" s="65"/>
      <c r="AW342" s="65"/>
      <c r="AX342" s="65"/>
      <c r="AY342" s="65"/>
      <c r="AZ342" s="65"/>
      <c r="BA342" s="65"/>
      <c r="BB342" s="65"/>
      <c r="BC342" s="53"/>
      <c r="BD342" s="38">
        <v>116891000</v>
      </c>
      <c r="BE342" s="65">
        <v>-13237000</v>
      </c>
      <c r="BF342" s="65"/>
      <c r="BG342" s="65"/>
      <c r="BH342" s="65"/>
      <c r="BI342" s="65"/>
      <c r="BJ342" s="51">
        <v>103654000</v>
      </c>
      <c r="BK342" s="47"/>
      <c r="BL342" s="65"/>
      <c r="BM342" s="53"/>
      <c r="BN342" s="72">
        <v>103654000</v>
      </c>
      <c r="BO342" s="73"/>
      <c r="BP342" s="72">
        <v>103654000</v>
      </c>
      <c r="BQ342" s="65"/>
      <c r="BR342" s="65"/>
      <c r="BS342" s="51">
        <v>103654000</v>
      </c>
    </row>
    <row r="343" spans="1:71" x14ac:dyDescent="0.2">
      <c r="A343" s="63" t="s">
        <v>1084</v>
      </c>
      <c r="B343" s="63" t="s">
        <v>1085</v>
      </c>
      <c r="C343" s="63" t="str">
        <f>VLOOKUP(A343,'[2]S&amp;P 500 Wikipedia'!A:D,3,FALSE)</f>
        <v>Consumer Discretionary</v>
      </c>
      <c r="D343" s="63">
        <v>86689</v>
      </c>
      <c r="E343" s="63" t="s">
        <v>16</v>
      </c>
      <c r="F343" s="63">
        <v>2017</v>
      </c>
      <c r="G343" s="63" t="s">
        <v>1292</v>
      </c>
      <c r="H343" s="64">
        <v>43008</v>
      </c>
      <c r="I343" s="64">
        <v>43056</v>
      </c>
      <c r="J343" s="64">
        <v>43056</v>
      </c>
      <c r="K343" s="63">
        <v>1449500000</v>
      </c>
      <c r="L343" s="63">
        <v>1461500000</v>
      </c>
      <c r="M343" s="63" t="s">
        <v>2330</v>
      </c>
      <c r="N343" s="47">
        <v>22386800000</v>
      </c>
      <c r="O343" s="65"/>
      <c r="P343" s="65"/>
      <c r="Q343" s="53"/>
      <c r="R343" s="47">
        <v>-9038200000</v>
      </c>
      <c r="S343" s="65"/>
      <c r="T343" s="65"/>
      <c r="U343" s="53"/>
      <c r="V343" s="48">
        <v>13348600000</v>
      </c>
      <c r="W343" s="48"/>
      <c r="X343" s="47">
        <v>-9451800000</v>
      </c>
      <c r="Y343" s="65">
        <v>-7886600000</v>
      </c>
      <c r="Z343" s="65"/>
      <c r="AA343" s="65"/>
      <c r="AB343" s="65"/>
      <c r="AC343" s="65">
        <v>-1011400000</v>
      </c>
      <c r="AD343" s="65"/>
      <c r="AE343" s="53">
        <v>-553800000</v>
      </c>
      <c r="AF343" s="48">
        <v>3896800000</v>
      </c>
      <c r="AG343" s="48">
        <v>574200000</v>
      </c>
      <c r="AH343" s="47">
        <v>-92500000</v>
      </c>
      <c r="AI343" s="65"/>
      <c r="AJ343" s="53"/>
      <c r="AK343" s="38"/>
      <c r="AL343" s="65"/>
      <c r="AM343" s="65">
        <v>391400000</v>
      </c>
      <c r="AN343" s="53">
        <v>275300000</v>
      </c>
      <c r="AO343" s="48">
        <v>4471000000</v>
      </c>
      <c r="AP343" s="47">
        <v>-153500000</v>
      </c>
      <c r="AQ343" s="65"/>
      <c r="AR343" s="65"/>
      <c r="AS343" s="65"/>
      <c r="AT343" s="65"/>
      <c r="AU343" s="65"/>
      <c r="AV343" s="65"/>
      <c r="AW343" s="65"/>
      <c r="AX343" s="65"/>
      <c r="AY343" s="65"/>
      <c r="AZ343" s="65"/>
      <c r="BA343" s="65"/>
      <c r="BB343" s="65"/>
      <c r="BC343" s="53"/>
      <c r="BD343" s="38">
        <v>4317500000</v>
      </c>
      <c r="BE343" s="65">
        <v>-1432600000</v>
      </c>
      <c r="BF343" s="65"/>
      <c r="BG343" s="65"/>
      <c r="BH343" s="65"/>
      <c r="BI343" s="65"/>
      <c r="BJ343" s="51">
        <v>2884900000</v>
      </c>
      <c r="BK343" s="47"/>
      <c r="BL343" s="65"/>
      <c r="BM343" s="53"/>
      <c r="BN343" s="72">
        <v>2884900000</v>
      </c>
      <c r="BO343" s="73">
        <v>-200000</v>
      </c>
      <c r="BP343" s="72">
        <v>2884700000</v>
      </c>
      <c r="BQ343" s="65"/>
      <c r="BR343" s="65"/>
      <c r="BS343" s="51">
        <v>2884700000</v>
      </c>
    </row>
    <row r="344" spans="1:71" x14ac:dyDescent="0.2">
      <c r="A344" s="63" t="s">
        <v>1051</v>
      </c>
      <c r="B344" s="63" t="s">
        <v>1052</v>
      </c>
      <c r="C344" s="63" t="str">
        <f>VLOOKUP(A344,'[2]S&amp;P 500 Wikipedia'!A:D,3,FALSE)</f>
        <v>Materials</v>
      </c>
      <c r="D344" s="63">
        <v>378213</v>
      </c>
      <c r="E344" s="63" t="s">
        <v>16</v>
      </c>
      <c r="F344" s="63">
        <v>2017</v>
      </c>
      <c r="G344" s="63" t="s">
        <v>1292</v>
      </c>
      <c r="H344" s="64">
        <v>43100</v>
      </c>
      <c r="I344" s="64">
        <v>43152</v>
      </c>
      <c r="J344" s="64">
        <v>43152</v>
      </c>
      <c r="K344" s="63">
        <v>186900000</v>
      </c>
      <c r="L344" s="63">
        <v>188900000</v>
      </c>
      <c r="M344" s="63" t="s">
        <v>2331</v>
      </c>
      <c r="N344" s="47">
        <v>4461600000</v>
      </c>
      <c r="O344" s="65"/>
      <c r="P344" s="65"/>
      <c r="Q344" s="53"/>
      <c r="R344" s="47">
        <v>-3044400000</v>
      </c>
      <c r="S344" s="65"/>
      <c r="T344" s="65"/>
      <c r="U344" s="53"/>
      <c r="V344" s="48">
        <v>1417200000</v>
      </c>
      <c r="W344" s="48"/>
      <c r="X344" s="47">
        <v>-809100000</v>
      </c>
      <c r="Y344" s="65">
        <v>-796000000</v>
      </c>
      <c r="Z344" s="65"/>
      <c r="AA344" s="65"/>
      <c r="AB344" s="65"/>
      <c r="AC344" s="65">
        <v>-13100000</v>
      </c>
      <c r="AD344" s="65"/>
      <c r="AE344" s="53"/>
      <c r="AF344" s="48">
        <v>608100000</v>
      </c>
      <c r="AG344" s="48">
        <v>-202700000</v>
      </c>
      <c r="AH344" s="47">
        <v>-184200000</v>
      </c>
      <c r="AI344" s="65"/>
      <c r="AJ344" s="53"/>
      <c r="AK344" s="38"/>
      <c r="AL344" s="65"/>
      <c r="AM344" s="65"/>
      <c r="AN344" s="53">
        <v>-18500000</v>
      </c>
      <c r="AO344" s="48">
        <v>405400000</v>
      </c>
      <c r="AP344" s="47">
        <v>-12100000</v>
      </c>
      <c r="AQ344" s="65"/>
      <c r="AR344" s="65"/>
      <c r="AS344" s="65"/>
      <c r="AT344" s="65"/>
      <c r="AU344" s="65"/>
      <c r="AV344" s="65"/>
      <c r="AW344" s="65"/>
      <c r="AX344" s="65"/>
      <c r="AY344" s="65"/>
      <c r="AZ344" s="65"/>
      <c r="BA344" s="65"/>
      <c r="BB344" s="65"/>
      <c r="BC344" s="53"/>
      <c r="BD344" s="38">
        <v>393300000</v>
      </c>
      <c r="BE344" s="65">
        <v>-330500000</v>
      </c>
      <c r="BF344" s="65"/>
      <c r="BG344" s="65"/>
      <c r="BH344" s="65"/>
      <c r="BI344" s="65"/>
      <c r="BJ344" s="51">
        <v>62800000</v>
      </c>
      <c r="BK344" s="47">
        <v>752100000</v>
      </c>
      <c r="BL344" s="65">
        <v>752100000</v>
      </c>
      <c r="BM344" s="53"/>
      <c r="BN344" s="72">
        <v>814900000</v>
      </c>
      <c r="BO344" s="73"/>
      <c r="BP344" s="72">
        <v>814900000</v>
      </c>
      <c r="BQ344" s="65"/>
      <c r="BR344" s="65"/>
      <c r="BS344" s="51">
        <v>814900000</v>
      </c>
    </row>
    <row r="345" spans="1:71" x14ac:dyDescent="0.2">
      <c r="A345" s="63" t="s">
        <v>1060</v>
      </c>
      <c r="B345" s="63" t="s">
        <v>1061</v>
      </c>
      <c r="C345" s="63" t="str">
        <f>VLOOKUP(A345,'[2]S&amp;P 500 Wikipedia'!A:D,3,FALSE)</f>
        <v>Materials</v>
      </c>
      <c r="D345" s="63">
        <v>378215</v>
      </c>
      <c r="E345" s="63" t="s">
        <v>16</v>
      </c>
      <c r="F345" s="63">
        <v>2017</v>
      </c>
      <c r="G345" s="63" t="s">
        <v>1292</v>
      </c>
      <c r="H345" s="64">
        <v>43100</v>
      </c>
      <c r="I345" s="64">
        <v>43154</v>
      </c>
      <c r="J345" s="64">
        <v>43154</v>
      </c>
      <c r="K345" s="63">
        <v>92908638</v>
      </c>
      <c r="L345" s="63">
        <v>94927213</v>
      </c>
      <c r="M345" s="63" t="s">
        <v>2332</v>
      </c>
      <c r="N345" s="47">
        <v>14983788000</v>
      </c>
      <c r="O345" s="65"/>
      <c r="P345" s="65"/>
      <c r="Q345" s="53"/>
      <c r="R345" s="47">
        <v>-8202577000</v>
      </c>
      <c r="S345" s="65"/>
      <c r="T345" s="65"/>
      <c r="U345" s="53"/>
      <c r="V345" s="48">
        <v>6781211000</v>
      </c>
      <c r="W345" s="48"/>
      <c r="X345" s="47">
        <v>-5013044000</v>
      </c>
      <c r="Y345" s="65">
        <v>-4785415000</v>
      </c>
      <c r="Z345" s="65"/>
      <c r="AA345" s="65"/>
      <c r="AB345" s="65"/>
      <c r="AC345" s="65">
        <v>-206764000</v>
      </c>
      <c r="AD345" s="65"/>
      <c r="AE345" s="53">
        <v>-20865000</v>
      </c>
      <c r="AF345" s="48">
        <v>1768167000</v>
      </c>
      <c r="AG345" s="48">
        <v>-237926000</v>
      </c>
      <c r="AH345" s="47">
        <v>-263471000</v>
      </c>
      <c r="AI345" s="65"/>
      <c r="AJ345" s="53"/>
      <c r="AK345" s="38">
        <v>8571000</v>
      </c>
      <c r="AL345" s="65"/>
      <c r="AM345" s="65"/>
      <c r="AN345" s="53">
        <v>16974000</v>
      </c>
      <c r="AO345" s="48">
        <v>1530241000</v>
      </c>
      <c r="AP345" s="47">
        <v>-2022000</v>
      </c>
      <c r="AQ345" s="65"/>
      <c r="AR345" s="65"/>
      <c r="AS345" s="65"/>
      <c r="AT345" s="65"/>
      <c r="AU345" s="65"/>
      <c r="AV345" s="65"/>
      <c r="AW345" s="65"/>
      <c r="AX345" s="65"/>
      <c r="AY345" s="65"/>
      <c r="AZ345" s="65"/>
      <c r="BA345" s="65"/>
      <c r="BB345" s="65"/>
      <c r="BC345" s="53"/>
      <c r="BD345" s="38">
        <v>1528219000</v>
      </c>
      <c r="BE345" s="65">
        <v>285583000</v>
      </c>
      <c r="BF345" s="65"/>
      <c r="BG345" s="65"/>
      <c r="BH345" s="65"/>
      <c r="BI345" s="65"/>
      <c r="BJ345" s="51">
        <v>1813802000</v>
      </c>
      <c r="BK345" s="47">
        <v>-41540000</v>
      </c>
      <c r="BL345" s="65">
        <v>-41540000</v>
      </c>
      <c r="BM345" s="53"/>
      <c r="BN345" s="72">
        <v>1772262000</v>
      </c>
      <c r="BO345" s="73"/>
      <c r="BP345" s="72">
        <v>1772262000</v>
      </c>
      <c r="BQ345" s="65"/>
      <c r="BR345" s="65"/>
      <c r="BS345" s="51">
        <v>1772262000</v>
      </c>
    </row>
    <row r="346" spans="1:71" x14ac:dyDescent="0.2">
      <c r="A346" s="63" t="s">
        <v>694</v>
      </c>
      <c r="B346" s="63" t="s">
        <v>695</v>
      </c>
      <c r="C346" s="63" t="str">
        <f>VLOOKUP(A346,'[2]S&amp;P 500 Wikipedia'!A:D,3,FALSE)</f>
        <v>Consumer Staples</v>
      </c>
      <c r="D346" s="63">
        <v>254348</v>
      </c>
      <c r="E346" s="63" t="s">
        <v>16</v>
      </c>
      <c r="F346" s="63">
        <v>2018</v>
      </c>
      <c r="G346" s="63" t="s">
        <v>1292</v>
      </c>
      <c r="H346" s="64">
        <v>43220</v>
      </c>
      <c r="I346" s="64">
        <v>43269</v>
      </c>
      <c r="J346" s="64">
        <v>43633</v>
      </c>
      <c r="K346" s="63">
        <v>113000000</v>
      </c>
      <c r="L346" s="63">
        <v>113000000</v>
      </c>
      <c r="M346" s="63" t="s">
        <v>1828</v>
      </c>
      <c r="N346" s="47">
        <v>7357100000</v>
      </c>
      <c r="O346" s="65"/>
      <c r="P346" s="65"/>
      <c r="Q346" s="53"/>
      <c r="R346" s="47">
        <v>-4521000000</v>
      </c>
      <c r="S346" s="65"/>
      <c r="T346" s="65"/>
      <c r="U346" s="53"/>
      <c r="V346" s="48">
        <v>2836100000</v>
      </c>
      <c r="W346" s="48"/>
      <c r="X346" s="47">
        <v>-1569800000</v>
      </c>
      <c r="Y346" s="65">
        <v>-1362900000</v>
      </c>
      <c r="Z346" s="65"/>
      <c r="AA346" s="65"/>
      <c r="AB346" s="65"/>
      <c r="AC346" s="65">
        <v>-206800000</v>
      </c>
      <c r="AD346" s="65"/>
      <c r="AE346" s="53">
        <v>-100000</v>
      </c>
      <c r="AF346" s="48">
        <v>1266300000</v>
      </c>
      <c r="AG346" s="48">
        <v>-183000000</v>
      </c>
      <c r="AH346" s="47">
        <v>-174100000</v>
      </c>
      <c r="AI346" s="65"/>
      <c r="AJ346" s="53"/>
      <c r="AK346" s="38"/>
      <c r="AL346" s="65"/>
      <c r="AM346" s="65"/>
      <c r="AN346" s="53">
        <v>-8900000</v>
      </c>
      <c r="AO346" s="48">
        <v>1083300000</v>
      </c>
      <c r="AP346" s="47">
        <v>-222300000</v>
      </c>
      <c r="AQ346" s="65"/>
      <c r="AR346" s="65"/>
      <c r="AS346" s="65"/>
      <c r="AT346" s="65"/>
      <c r="AU346" s="65"/>
      <c r="AV346" s="65"/>
      <c r="AW346" s="65"/>
      <c r="AX346" s="65"/>
      <c r="AY346" s="65"/>
      <c r="AZ346" s="65"/>
      <c r="BA346" s="65"/>
      <c r="BB346" s="65"/>
      <c r="BC346" s="53"/>
      <c r="BD346" s="38">
        <v>861000000</v>
      </c>
      <c r="BE346" s="65">
        <v>477600000</v>
      </c>
      <c r="BF346" s="65"/>
      <c r="BG346" s="65"/>
      <c r="BH346" s="65"/>
      <c r="BI346" s="65"/>
      <c r="BJ346" s="51">
        <v>1338600000</v>
      </c>
      <c r="BK346" s="47"/>
      <c r="BL346" s="65"/>
      <c r="BM346" s="53"/>
      <c r="BN346" s="72">
        <v>1338600000</v>
      </c>
      <c r="BO346" s="73"/>
      <c r="BP346" s="72">
        <v>1338600000</v>
      </c>
      <c r="BQ346" s="65"/>
      <c r="BR346" s="65"/>
      <c r="BS346" s="51">
        <v>1338600000</v>
      </c>
    </row>
    <row r="347" spans="1:71" x14ac:dyDescent="0.2">
      <c r="A347" s="63" t="s">
        <v>1045</v>
      </c>
      <c r="B347" s="63" t="s">
        <v>1046</v>
      </c>
      <c r="C347" s="63" t="str">
        <f>VLOOKUP(A347,'[2]S&amp;P 500 Wikipedia'!A:D,3,FALSE)</f>
        <v>Energy</v>
      </c>
      <c r="D347" s="63">
        <v>353500</v>
      </c>
      <c r="E347" s="63" t="s">
        <v>16</v>
      </c>
      <c r="F347" s="63">
        <v>2017</v>
      </c>
      <c r="G347" s="63" t="s">
        <v>1292</v>
      </c>
      <c r="H347" s="64">
        <v>43100</v>
      </c>
      <c r="I347" s="64">
        <v>43124</v>
      </c>
      <c r="J347" s="64">
        <v>43124</v>
      </c>
      <c r="K347" s="63">
        <v>1388000000</v>
      </c>
      <c r="L347" s="63">
        <v>1388000000</v>
      </c>
      <c r="M347" s="63" t="s">
        <v>2333</v>
      </c>
      <c r="N347" s="47">
        <v>30440000000</v>
      </c>
      <c r="O347" s="65"/>
      <c r="P347" s="65"/>
      <c r="Q347" s="53"/>
      <c r="R347" s="47">
        <v>-26543000000</v>
      </c>
      <c r="S347" s="65"/>
      <c r="T347" s="65"/>
      <c r="U347" s="53"/>
      <c r="V347" s="48">
        <v>3897000000</v>
      </c>
      <c r="W347" s="48">
        <v>224000000</v>
      </c>
      <c r="X347" s="47">
        <v>-1219000000</v>
      </c>
      <c r="Y347" s="65">
        <v>-432000000</v>
      </c>
      <c r="Z347" s="65"/>
      <c r="AA347" s="65"/>
      <c r="AB347" s="65">
        <v>-787000000</v>
      </c>
      <c r="AC347" s="65"/>
      <c r="AD347" s="65"/>
      <c r="AE347" s="53"/>
      <c r="AF347" s="48">
        <v>2902000000</v>
      </c>
      <c r="AG347" s="48">
        <v>-566000000</v>
      </c>
      <c r="AH347" s="47">
        <v>-566000000</v>
      </c>
      <c r="AI347" s="65"/>
      <c r="AJ347" s="53"/>
      <c r="AK347" s="38"/>
      <c r="AL347" s="65"/>
      <c r="AM347" s="65"/>
      <c r="AN347" s="53"/>
      <c r="AO347" s="48">
        <v>2336000000</v>
      </c>
      <c r="AP347" s="47">
        <v>-3519000000</v>
      </c>
      <c r="AQ347" s="65"/>
      <c r="AR347" s="65"/>
      <c r="AS347" s="65"/>
      <c r="AT347" s="65"/>
      <c r="AU347" s="65"/>
      <c r="AV347" s="65"/>
      <c r="AW347" s="65"/>
      <c r="AX347" s="65"/>
      <c r="AY347" s="65"/>
      <c r="AZ347" s="65"/>
      <c r="BA347" s="65"/>
      <c r="BB347" s="65"/>
      <c r="BC347" s="53"/>
      <c r="BD347" s="38">
        <v>-1183000000</v>
      </c>
      <c r="BE347" s="65">
        <v>-330000000</v>
      </c>
      <c r="BF347" s="65"/>
      <c r="BG347" s="65"/>
      <c r="BH347" s="65"/>
      <c r="BI347" s="65"/>
      <c r="BJ347" s="51">
        <v>-1513000000</v>
      </c>
      <c r="BK347" s="47"/>
      <c r="BL347" s="65"/>
      <c r="BM347" s="53"/>
      <c r="BN347" s="72">
        <v>-1513000000</v>
      </c>
      <c r="BO347" s="73">
        <v>8000000</v>
      </c>
      <c r="BP347" s="72">
        <v>-1505000000</v>
      </c>
      <c r="BQ347" s="65"/>
      <c r="BR347" s="65"/>
      <c r="BS347" s="51">
        <v>-1505000000</v>
      </c>
    </row>
    <row r="348" spans="1:71" x14ac:dyDescent="0.2">
      <c r="A348" s="63" t="s">
        <v>1069</v>
      </c>
      <c r="B348" s="63" t="s">
        <v>1070</v>
      </c>
      <c r="C348" s="63" t="str">
        <f>VLOOKUP(A348,'[2]S&amp;P 500 Wikipedia'!A:D,3,FALSE)</f>
        <v>Real Estate</v>
      </c>
      <c r="D348" s="63">
        <v>127650</v>
      </c>
      <c r="E348" s="63" t="s">
        <v>16</v>
      </c>
      <c r="F348" s="63">
        <v>2017</v>
      </c>
      <c r="G348" s="63" t="s">
        <v>1292</v>
      </c>
      <c r="H348" s="64">
        <v>43100</v>
      </c>
      <c r="I348" s="64">
        <v>43154</v>
      </c>
      <c r="J348" s="64">
        <v>43154</v>
      </c>
      <c r="K348" s="63">
        <v>98571000</v>
      </c>
      <c r="L348" s="63">
        <v>103403000</v>
      </c>
      <c r="M348" s="63" t="s">
        <v>2334</v>
      </c>
      <c r="N348" s="47">
        <v>1511473000</v>
      </c>
      <c r="O348" s="65"/>
      <c r="P348" s="65"/>
      <c r="Q348" s="53"/>
      <c r="R348" s="47">
        <v>-570918000</v>
      </c>
      <c r="S348" s="65"/>
      <c r="T348" s="65"/>
      <c r="U348" s="53"/>
      <c r="V348" s="48">
        <v>940555000</v>
      </c>
      <c r="W348" s="48"/>
      <c r="X348" s="47">
        <v>-520316000</v>
      </c>
      <c r="Y348" s="65">
        <v>-100498000</v>
      </c>
      <c r="Z348" s="65"/>
      <c r="AA348" s="65"/>
      <c r="AB348" s="65"/>
      <c r="AC348" s="65">
        <v>-403320000</v>
      </c>
      <c r="AD348" s="65"/>
      <c r="AE348" s="53">
        <v>-16498000</v>
      </c>
      <c r="AF348" s="48">
        <v>420239000</v>
      </c>
      <c r="AG348" s="48">
        <v>-235153000</v>
      </c>
      <c r="AH348" s="47">
        <v>-257045000</v>
      </c>
      <c r="AI348" s="65"/>
      <c r="AJ348" s="53"/>
      <c r="AK348" s="38"/>
      <c r="AL348" s="65"/>
      <c r="AM348" s="65">
        <v>21892000</v>
      </c>
      <c r="AN348" s="53"/>
      <c r="AO348" s="48">
        <v>185086000</v>
      </c>
      <c r="AP348" s="47">
        <v>-84017000</v>
      </c>
      <c r="AQ348" s="65"/>
      <c r="AR348" s="65"/>
      <c r="AS348" s="65"/>
      <c r="AT348" s="65"/>
      <c r="AU348" s="65"/>
      <c r="AV348" s="65"/>
      <c r="AW348" s="65"/>
      <c r="AX348" s="65"/>
      <c r="AY348" s="65"/>
      <c r="AZ348" s="65"/>
      <c r="BA348" s="65"/>
      <c r="BB348" s="65"/>
      <c r="BC348" s="53"/>
      <c r="BD348" s="38">
        <v>101069000</v>
      </c>
      <c r="BE348" s="65"/>
      <c r="BF348" s="65"/>
      <c r="BG348" s="65"/>
      <c r="BH348" s="65"/>
      <c r="BI348" s="65"/>
      <c r="BJ348" s="51">
        <v>101069000</v>
      </c>
      <c r="BK348" s="47">
        <v>0</v>
      </c>
      <c r="BL348" s="65">
        <v>0</v>
      </c>
      <c r="BM348" s="53"/>
      <c r="BN348" s="72">
        <v>101069000</v>
      </c>
      <c r="BO348" s="73">
        <v>305000</v>
      </c>
      <c r="BP348" s="72">
        <v>101374000</v>
      </c>
      <c r="BQ348" s="65">
        <v>-14950000</v>
      </c>
      <c r="BR348" s="65"/>
      <c r="BS348" s="51">
        <v>86424000</v>
      </c>
    </row>
    <row r="349" spans="1:71" x14ac:dyDescent="0.2">
      <c r="A349" s="63" t="s">
        <v>1072</v>
      </c>
      <c r="B349" s="63" t="s">
        <v>1073</v>
      </c>
      <c r="C349" s="63" t="str">
        <f>VLOOKUP(A349,'[2]S&amp;P 500 Wikipedia'!A:D,3,FALSE)</f>
        <v>Industrials</v>
      </c>
      <c r="D349" s="63">
        <v>288357</v>
      </c>
      <c r="E349" s="63" t="s">
        <v>16</v>
      </c>
      <c r="F349" s="63">
        <v>2017</v>
      </c>
      <c r="G349" s="63" t="s">
        <v>1292</v>
      </c>
      <c r="H349" s="64">
        <v>43100</v>
      </c>
      <c r="I349" s="64">
        <v>43146</v>
      </c>
      <c r="J349" s="64">
        <v>43146</v>
      </c>
      <c r="K349" s="63">
        <v>57400000</v>
      </c>
      <c r="L349" s="63">
        <v>58600000</v>
      </c>
      <c r="M349" s="63" t="s">
        <v>2335</v>
      </c>
      <c r="N349" s="47">
        <v>3686900000</v>
      </c>
      <c r="O349" s="65"/>
      <c r="P349" s="65"/>
      <c r="Q349" s="53"/>
      <c r="R349" s="47">
        <v>-1862000000</v>
      </c>
      <c r="S349" s="65"/>
      <c r="T349" s="65"/>
      <c r="U349" s="53"/>
      <c r="V349" s="48">
        <v>1824900000</v>
      </c>
      <c r="W349" s="48">
        <v>217500000</v>
      </c>
      <c r="X349" s="47">
        <v>-1160900000</v>
      </c>
      <c r="Y349" s="65"/>
      <c r="Z349" s="65"/>
      <c r="AA349" s="65"/>
      <c r="AB349" s="65"/>
      <c r="AC349" s="65"/>
      <c r="AD349" s="65"/>
      <c r="AE349" s="53"/>
      <c r="AF349" s="48">
        <v>881500000</v>
      </c>
      <c r="AG349" s="48">
        <v>-59600000</v>
      </c>
      <c r="AH349" s="47">
        <v>-52400000</v>
      </c>
      <c r="AI349" s="65"/>
      <c r="AJ349" s="53"/>
      <c r="AK349" s="38"/>
      <c r="AL349" s="65"/>
      <c r="AM349" s="65"/>
      <c r="AN349" s="53">
        <v>-7200000</v>
      </c>
      <c r="AO349" s="48">
        <v>821900000</v>
      </c>
      <c r="AP349" s="47"/>
      <c r="AQ349" s="65"/>
      <c r="AR349" s="65"/>
      <c r="AS349" s="65"/>
      <c r="AT349" s="65"/>
      <c r="AU349" s="65"/>
      <c r="AV349" s="65"/>
      <c r="AW349" s="65"/>
      <c r="AX349" s="65"/>
      <c r="AY349" s="65"/>
      <c r="AZ349" s="65"/>
      <c r="BA349" s="65"/>
      <c r="BB349" s="65"/>
      <c r="BC349" s="53"/>
      <c r="BD349" s="38">
        <v>821900000</v>
      </c>
      <c r="BE349" s="65">
        <v>-250900000</v>
      </c>
      <c r="BF349" s="65"/>
      <c r="BG349" s="65"/>
      <c r="BH349" s="65"/>
      <c r="BI349" s="65">
        <v>1200000</v>
      </c>
      <c r="BJ349" s="51">
        <v>572200000</v>
      </c>
      <c r="BK349" s="47"/>
      <c r="BL349" s="65"/>
      <c r="BM349" s="53"/>
      <c r="BN349" s="72">
        <v>572200000</v>
      </c>
      <c r="BO349" s="73">
        <v>-14500000</v>
      </c>
      <c r="BP349" s="72">
        <v>557700000</v>
      </c>
      <c r="BQ349" s="65"/>
      <c r="BR349" s="65"/>
      <c r="BS349" s="51">
        <v>557700000</v>
      </c>
    </row>
    <row r="350" spans="1:71" x14ac:dyDescent="0.2">
      <c r="A350" s="63" t="s">
        <v>1093</v>
      </c>
      <c r="B350" s="63" t="s">
        <v>1094</v>
      </c>
      <c r="C350" s="63" t="str">
        <f>VLOOKUP(A350,'[2]S&amp;P 500 Wikipedia'!A:D,3,FALSE)</f>
        <v>Information Technology</v>
      </c>
      <c r="D350" s="63">
        <v>744723</v>
      </c>
      <c r="E350" s="63" t="s">
        <v>16</v>
      </c>
      <c r="F350" s="63">
        <v>2017</v>
      </c>
      <c r="G350" s="63" t="s">
        <v>1292</v>
      </c>
      <c r="H350" s="64">
        <v>43039</v>
      </c>
      <c r="I350" s="64">
        <v>43083</v>
      </c>
      <c r="J350" s="64">
        <v>43083</v>
      </c>
      <c r="K350" s="63">
        <v>150457000</v>
      </c>
      <c r="L350" s="63">
        <v>154874000</v>
      </c>
      <c r="M350" s="63" t="s">
        <v>2336</v>
      </c>
      <c r="N350" s="47">
        <v>2724880000</v>
      </c>
      <c r="O350" s="65"/>
      <c r="P350" s="65"/>
      <c r="Q350" s="53"/>
      <c r="R350" s="47">
        <v>-654184000</v>
      </c>
      <c r="S350" s="65"/>
      <c r="T350" s="65"/>
      <c r="U350" s="53"/>
      <c r="V350" s="48">
        <v>2070696000</v>
      </c>
      <c r="W350" s="48"/>
      <c r="X350" s="47">
        <v>-1686547000</v>
      </c>
      <c r="Y350" s="65">
        <v>-746092000</v>
      </c>
      <c r="Z350" s="65"/>
      <c r="AA350" s="65"/>
      <c r="AB350" s="65">
        <v>-908841000</v>
      </c>
      <c r="AC350" s="65">
        <v>-31614000</v>
      </c>
      <c r="AD350" s="65"/>
      <c r="AE350" s="53"/>
      <c r="AF350" s="48">
        <v>384149000</v>
      </c>
      <c r="AG350" s="48">
        <v>35535000</v>
      </c>
      <c r="AH350" s="47"/>
      <c r="AI350" s="65"/>
      <c r="AJ350" s="53"/>
      <c r="AK350" s="38"/>
      <c r="AL350" s="65"/>
      <c r="AM350" s="65"/>
      <c r="AN350" s="53">
        <v>35535000</v>
      </c>
      <c r="AO350" s="48">
        <v>419684000</v>
      </c>
      <c r="AP350" s="47">
        <v>-36586000</v>
      </c>
      <c r="AQ350" s="65"/>
      <c r="AR350" s="65"/>
      <c r="AS350" s="65"/>
      <c r="AT350" s="65"/>
      <c r="AU350" s="65"/>
      <c r="AV350" s="65"/>
      <c r="AW350" s="65"/>
      <c r="AX350" s="65"/>
      <c r="AY350" s="65"/>
      <c r="AZ350" s="65"/>
      <c r="BA350" s="65"/>
      <c r="BB350" s="65"/>
      <c r="BC350" s="53"/>
      <c r="BD350" s="38">
        <v>383098000</v>
      </c>
      <c r="BE350" s="65">
        <v>-246535000</v>
      </c>
      <c r="BF350" s="65"/>
      <c r="BG350" s="65"/>
      <c r="BH350" s="65"/>
      <c r="BI350" s="65"/>
      <c r="BJ350" s="51">
        <v>136563000</v>
      </c>
      <c r="BK350" s="47"/>
      <c r="BL350" s="65"/>
      <c r="BM350" s="53"/>
      <c r="BN350" s="72">
        <v>136563000</v>
      </c>
      <c r="BO350" s="73"/>
      <c r="BP350" s="72">
        <v>136563000</v>
      </c>
      <c r="BQ350" s="65"/>
      <c r="BR350" s="65"/>
      <c r="BS350" s="51">
        <v>136563000</v>
      </c>
    </row>
    <row r="351" spans="1:71" x14ac:dyDescent="0.2">
      <c r="A351" s="63" t="s">
        <v>1075</v>
      </c>
      <c r="B351" s="63" t="s">
        <v>1076</v>
      </c>
      <c r="C351" s="63" t="str">
        <f>VLOOKUP(A351,'[2]S&amp;P 500 Wikipedia'!A:D,3,FALSE)</f>
        <v>Utilities</v>
      </c>
      <c r="D351" s="63">
        <v>189248</v>
      </c>
      <c r="E351" s="63" t="s">
        <v>16</v>
      </c>
      <c r="F351" s="63">
        <v>2017</v>
      </c>
      <c r="G351" s="63" t="s">
        <v>1292</v>
      </c>
      <c r="H351" s="64">
        <v>43100</v>
      </c>
      <c r="I351" s="64">
        <v>43152</v>
      </c>
      <c r="J351" s="64">
        <v>43152</v>
      </c>
      <c r="K351" s="63">
        <v>1000000000</v>
      </c>
      <c r="L351" s="63">
        <v>1008000000</v>
      </c>
      <c r="M351" s="63" t="s">
        <v>2337</v>
      </c>
      <c r="N351" s="47">
        <v>23031000000</v>
      </c>
      <c r="O351" s="65"/>
      <c r="P351" s="65"/>
      <c r="Q351" s="53"/>
      <c r="R351" s="47">
        <v>-7377000000</v>
      </c>
      <c r="S351" s="65"/>
      <c r="T351" s="65"/>
      <c r="U351" s="53"/>
      <c r="V351" s="48">
        <v>15654000000</v>
      </c>
      <c r="W351" s="48"/>
      <c r="X351" s="47">
        <v>-9741000000</v>
      </c>
      <c r="Y351" s="65"/>
      <c r="Z351" s="65"/>
      <c r="AA351" s="65"/>
      <c r="AB351" s="65"/>
      <c r="AC351" s="65">
        <v>-3010000000</v>
      </c>
      <c r="AD351" s="65"/>
      <c r="AE351" s="53">
        <v>-6731000000</v>
      </c>
      <c r="AF351" s="48">
        <v>5913000000</v>
      </c>
      <c r="AG351" s="48">
        <v>-1483000000</v>
      </c>
      <c r="AH351" s="47">
        <v>-1694000000</v>
      </c>
      <c r="AI351" s="65"/>
      <c r="AJ351" s="53"/>
      <c r="AK351" s="38"/>
      <c r="AL351" s="65"/>
      <c r="AM351" s="65">
        <v>106000000</v>
      </c>
      <c r="AN351" s="53">
        <v>105000000</v>
      </c>
      <c r="AO351" s="48">
        <v>4430000000</v>
      </c>
      <c r="AP351" s="47">
        <v>-3362000000</v>
      </c>
      <c r="AQ351" s="65"/>
      <c r="AR351" s="65"/>
      <c r="AS351" s="65"/>
      <c r="AT351" s="65"/>
      <c r="AU351" s="65"/>
      <c r="AV351" s="65"/>
      <c r="AW351" s="65"/>
      <c r="AX351" s="65"/>
      <c r="AY351" s="65"/>
      <c r="AZ351" s="65"/>
      <c r="BA351" s="65"/>
      <c r="BB351" s="65"/>
      <c r="BC351" s="53"/>
      <c r="BD351" s="38">
        <v>1068000000</v>
      </c>
      <c r="BE351" s="65">
        <v>-142000000</v>
      </c>
      <c r="BF351" s="65"/>
      <c r="BG351" s="65"/>
      <c r="BH351" s="65"/>
      <c r="BI351" s="65"/>
      <c r="BJ351" s="51">
        <v>926000000</v>
      </c>
      <c r="BK351" s="47"/>
      <c r="BL351" s="65"/>
      <c r="BM351" s="53"/>
      <c r="BN351" s="72">
        <v>926000000</v>
      </c>
      <c r="BO351" s="73">
        <v>-46000000</v>
      </c>
      <c r="BP351" s="72">
        <v>880000000</v>
      </c>
      <c r="BQ351" s="65">
        <v>-38000000</v>
      </c>
      <c r="BR351" s="65"/>
      <c r="BS351" s="51">
        <v>842000000</v>
      </c>
    </row>
    <row r="352" spans="1:71" x14ac:dyDescent="0.2">
      <c r="A352" s="63" t="s">
        <v>1063</v>
      </c>
      <c r="B352" s="63" t="s">
        <v>1064</v>
      </c>
      <c r="C352" s="63" t="str">
        <f>VLOOKUP(A352,'[2]S&amp;P 500 Wikipedia'!A:D,3,FALSE)</f>
        <v>Real Estate</v>
      </c>
      <c r="D352" s="63">
        <v>111127</v>
      </c>
      <c r="E352" s="63" t="s">
        <v>16</v>
      </c>
      <c r="F352" s="63">
        <v>2017</v>
      </c>
      <c r="G352" s="63" t="s">
        <v>1292</v>
      </c>
      <c r="H352" s="64">
        <v>43100</v>
      </c>
      <c r="I352" s="64">
        <v>43154</v>
      </c>
      <c r="J352" s="64">
        <v>43154</v>
      </c>
      <c r="K352" s="63">
        <v>311517345</v>
      </c>
      <c r="L352" s="63">
        <v>311517345</v>
      </c>
      <c r="M352" s="63" t="s">
        <v>2338</v>
      </c>
      <c r="N352" s="47">
        <v>5538640000</v>
      </c>
      <c r="O352" s="65"/>
      <c r="P352" s="65"/>
      <c r="Q352" s="53"/>
      <c r="R352" s="47">
        <v>-980080000</v>
      </c>
      <c r="S352" s="65"/>
      <c r="T352" s="65"/>
      <c r="U352" s="53"/>
      <c r="V352" s="48">
        <v>4558560000</v>
      </c>
      <c r="W352" s="48"/>
      <c r="X352" s="47">
        <v>-1756220000</v>
      </c>
      <c r="Y352" s="65">
        <v>-202837000</v>
      </c>
      <c r="Z352" s="65"/>
      <c r="AA352" s="65"/>
      <c r="AB352" s="65"/>
      <c r="AC352" s="65">
        <v>-1275452000</v>
      </c>
      <c r="AD352" s="65">
        <v>-11304000</v>
      </c>
      <c r="AE352" s="53">
        <v>-266627000</v>
      </c>
      <c r="AF352" s="48">
        <v>2802340000</v>
      </c>
      <c r="AG352" s="48">
        <v>-409123000</v>
      </c>
      <c r="AH352" s="47">
        <v>-809393000</v>
      </c>
      <c r="AI352" s="65"/>
      <c r="AJ352" s="53"/>
      <c r="AK352" s="38"/>
      <c r="AL352" s="65"/>
      <c r="AM352" s="65">
        <v>400270000</v>
      </c>
      <c r="AN352" s="53"/>
      <c r="AO352" s="48">
        <v>2393217000</v>
      </c>
      <c r="AP352" s="47">
        <v>-124971000</v>
      </c>
      <c r="AQ352" s="65"/>
      <c r="AR352" s="65"/>
      <c r="AS352" s="65"/>
      <c r="AT352" s="65"/>
      <c r="AU352" s="65"/>
      <c r="AV352" s="65"/>
      <c r="AW352" s="65"/>
      <c r="AX352" s="65"/>
      <c r="AY352" s="65"/>
      <c r="AZ352" s="65"/>
      <c r="BA352" s="65"/>
      <c r="BB352" s="65"/>
      <c r="BC352" s="53"/>
      <c r="BD352" s="38">
        <v>2268246000</v>
      </c>
      <c r="BE352" s="65">
        <v>-23343000</v>
      </c>
      <c r="BF352" s="65"/>
      <c r="BG352" s="65"/>
      <c r="BH352" s="65"/>
      <c r="BI352" s="65"/>
      <c r="BJ352" s="51">
        <v>2244903000</v>
      </c>
      <c r="BK352" s="47"/>
      <c r="BL352" s="65"/>
      <c r="BM352" s="53"/>
      <c r="BN352" s="72">
        <v>2244903000</v>
      </c>
      <c r="BO352" s="73">
        <v>-296941000</v>
      </c>
      <c r="BP352" s="72">
        <v>1947962000</v>
      </c>
      <c r="BQ352" s="65">
        <v>-3337000</v>
      </c>
      <c r="BR352" s="65"/>
      <c r="BS352" s="51">
        <v>1944625000</v>
      </c>
    </row>
    <row r="353" spans="1:71" x14ac:dyDescent="0.2">
      <c r="A353" s="63" t="s">
        <v>1036</v>
      </c>
      <c r="B353" s="63" t="s">
        <v>1037</v>
      </c>
      <c r="C353" s="63" t="str">
        <f>VLOOKUP(A353,'[2]S&amp;P 500 Wikipedia'!A:D,3,FALSE)</f>
        <v>Financials</v>
      </c>
      <c r="D353" s="63">
        <v>378217</v>
      </c>
      <c r="E353" s="63" t="s">
        <v>16</v>
      </c>
      <c r="F353" s="63">
        <v>2017</v>
      </c>
      <c r="G353" s="63" t="s">
        <v>1292</v>
      </c>
      <c r="H353" s="64">
        <v>43100</v>
      </c>
      <c r="I353" s="64">
        <v>43140</v>
      </c>
      <c r="J353" s="64">
        <v>43140</v>
      </c>
      <c r="K353" s="63">
        <v>256300000</v>
      </c>
      <c r="L353" s="63">
        <v>258900000</v>
      </c>
      <c r="M353" s="63" t="s">
        <v>2339</v>
      </c>
      <c r="N353" s="47">
        <v>6063000000</v>
      </c>
      <c r="O353" s="65"/>
      <c r="P353" s="65"/>
      <c r="Q353" s="53"/>
      <c r="R353" s="47">
        <v>-1713000000</v>
      </c>
      <c r="S353" s="65"/>
      <c r="T353" s="65"/>
      <c r="U353" s="53"/>
      <c r="V353" s="48">
        <v>4350000000</v>
      </c>
      <c r="W353" s="48"/>
      <c r="X353" s="47">
        <v>-1740000000</v>
      </c>
      <c r="Y353" s="65">
        <v>-1560000000</v>
      </c>
      <c r="Z353" s="65"/>
      <c r="AA353" s="65"/>
      <c r="AB353" s="65"/>
      <c r="AC353" s="65">
        <v>-180000000</v>
      </c>
      <c r="AD353" s="65"/>
      <c r="AE353" s="53"/>
      <c r="AF353" s="48">
        <v>2610000000</v>
      </c>
      <c r="AG353" s="48">
        <v>-149000000</v>
      </c>
      <c r="AH353" s="47">
        <v>-149000000</v>
      </c>
      <c r="AI353" s="65"/>
      <c r="AJ353" s="53"/>
      <c r="AK353" s="38"/>
      <c r="AL353" s="65"/>
      <c r="AM353" s="65"/>
      <c r="AN353" s="53"/>
      <c r="AO353" s="48">
        <v>2461000000</v>
      </c>
      <c r="AP353" s="47">
        <v>0</v>
      </c>
      <c r="AQ353" s="65"/>
      <c r="AR353" s="65"/>
      <c r="AS353" s="65"/>
      <c r="AT353" s="65"/>
      <c r="AU353" s="65"/>
      <c r="AV353" s="65"/>
      <c r="AW353" s="65"/>
      <c r="AX353" s="65"/>
      <c r="AY353" s="65"/>
      <c r="AZ353" s="65"/>
      <c r="BA353" s="65"/>
      <c r="BB353" s="65"/>
      <c r="BC353" s="53"/>
      <c r="BD353" s="38">
        <v>2461000000</v>
      </c>
      <c r="BE353" s="65">
        <v>-823000000</v>
      </c>
      <c r="BF353" s="65"/>
      <c r="BG353" s="65"/>
      <c r="BH353" s="65"/>
      <c r="BI353" s="65"/>
      <c r="BJ353" s="51">
        <v>1638000000</v>
      </c>
      <c r="BK353" s="47"/>
      <c r="BL353" s="65"/>
      <c r="BM353" s="53"/>
      <c r="BN353" s="72">
        <v>1638000000</v>
      </c>
      <c r="BO353" s="73">
        <v>-142000000</v>
      </c>
      <c r="BP353" s="72">
        <v>1496000000</v>
      </c>
      <c r="BQ353" s="65"/>
      <c r="BR353" s="65"/>
      <c r="BS353" s="51">
        <v>1496000000</v>
      </c>
    </row>
    <row r="354" spans="1:71" x14ac:dyDescent="0.2">
      <c r="A354" s="63" t="s">
        <v>1054</v>
      </c>
      <c r="B354" s="63" t="s">
        <v>1055</v>
      </c>
      <c r="C354" s="63" t="str">
        <f>VLOOKUP(A354,'[2]S&amp;P 500 Wikipedia'!A:D,3,FALSE)</f>
        <v>Utilities</v>
      </c>
      <c r="D354" s="63">
        <v>378214</v>
      </c>
      <c r="E354" s="63" t="s">
        <v>16</v>
      </c>
      <c r="F354" s="63">
        <v>2017</v>
      </c>
      <c r="G354" s="63" t="s">
        <v>1292</v>
      </c>
      <c r="H354" s="64">
        <v>43100</v>
      </c>
      <c r="I354" s="64">
        <v>43158</v>
      </c>
      <c r="J354" s="64">
        <v>43158</v>
      </c>
      <c r="K354" s="63">
        <v>251545000</v>
      </c>
      <c r="L354" s="63">
        <v>252300000</v>
      </c>
      <c r="M354" s="63" t="s">
        <v>2340</v>
      </c>
      <c r="N354" s="47">
        <v>11207000000</v>
      </c>
      <c r="O354" s="65"/>
      <c r="P354" s="65"/>
      <c r="Q354" s="53"/>
      <c r="R354" s="47">
        <v>-3834000000</v>
      </c>
      <c r="S354" s="65"/>
      <c r="T354" s="65"/>
      <c r="U354" s="53"/>
      <c r="V354" s="48">
        <v>7373000000</v>
      </c>
      <c r="W354" s="48"/>
      <c r="X354" s="47">
        <v>-5043000000</v>
      </c>
      <c r="Y354" s="65"/>
      <c r="Z354" s="65"/>
      <c r="AA354" s="65"/>
      <c r="AB354" s="65"/>
      <c r="AC354" s="65">
        <v>-1490000000</v>
      </c>
      <c r="AD354" s="65"/>
      <c r="AE354" s="53">
        <v>-3553000000</v>
      </c>
      <c r="AF354" s="48">
        <v>2330000000</v>
      </c>
      <c r="AG354" s="48">
        <v>-325000000</v>
      </c>
      <c r="AH354" s="47">
        <v>-613000000</v>
      </c>
      <c r="AI354" s="65"/>
      <c r="AJ354" s="53"/>
      <c r="AK354" s="38"/>
      <c r="AL354" s="65"/>
      <c r="AM354" s="65">
        <v>34000000</v>
      </c>
      <c r="AN354" s="53">
        <v>254000000</v>
      </c>
      <c r="AO354" s="48">
        <v>2005000000</v>
      </c>
      <c r="AP354" s="47">
        <v>-420000000</v>
      </c>
      <c r="AQ354" s="65"/>
      <c r="AR354" s="65"/>
      <c r="AS354" s="65"/>
      <c r="AT354" s="65"/>
      <c r="AU354" s="65"/>
      <c r="AV354" s="65"/>
      <c r="AW354" s="65"/>
      <c r="AX354" s="65"/>
      <c r="AY354" s="65"/>
      <c r="AZ354" s="65"/>
      <c r="BA354" s="65"/>
      <c r="BB354" s="65"/>
      <c r="BC354" s="53"/>
      <c r="BD354" s="38">
        <v>1585000000</v>
      </c>
      <c r="BE354" s="65">
        <v>-1276000000</v>
      </c>
      <c r="BF354" s="65"/>
      <c r="BG354" s="65"/>
      <c r="BH354" s="65"/>
      <c r="BI354" s="65">
        <v>42000000</v>
      </c>
      <c r="BJ354" s="51">
        <v>351000000</v>
      </c>
      <c r="BK354" s="47"/>
      <c r="BL354" s="65"/>
      <c r="BM354" s="53"/>
      <c r="BN354" s="72">
        <v>351000000</v>
      </c>
      <c r="BO354" s="73">
        <v>-94000000</v>
      </c>
      <c r="BP354" s="72">
        <v>257000000</v>
      </c>
      <c r="BQ354" s="65">
        <v>-1000000</v>
      </c>
      <c r="BR354" s="65"/>
      <c r="BS354" s="51">
        <v>256000000</v>
      </c>
    </row>
    <row r="355" spans="1:71" x14ac:dyDescent="0.2">
      <c r="A355" s="63" t="s">
        <v>1087</v>
      </c>
      <c r="B355" s="63" t="s">
        <v>1088</v>
      </c>
      <c r="C355" s="63" t="str">
        <f>VLOOKUP(A355,'[2]S&amp;P 500 Wikipedia'!A:D,3,FALSE)</f>
        <v>Health Care</v>
      </c>
      <c r="D355" s="63">
        <v>749030</v>
      </c>
      <c r="E355" s="63" t="s">
        <v>16</v>
      </c>
      <c r="F355" s="63">
        <v>2015</v>
      </c>
      <c r="G355" s="63" t="s">
        <v>1292</v>
      </c>
      <c r="H355" s="64">
        <v>42460</v>
      </c>
      <c r="I355" s="64">
        <v>42499</v>
      </c>
      <c r="J355" s="64">
        <v>43250</v>
      </c>
      <c r="K355" s="63">
        <v>70698000</v>
      </c>
      <c r="L355" s="63">
        <v>71184000</v>
      </c>
      <c r="M355" s="63" t="s">
        <v>1301</v>
      </c>
      <c r="N355" s="47">
        <v>2238764000</v>
      </c>
      <c r="O355" s="65"/>
      <c r="P355" s="65"/>
      <c r="Q355" s="53"/>
      <c r="R355" s="47">
        <v>-1343283000</v>
      </c>
      <c r="S355" s="65"/>
      <c r="T355" s="65"/>
      <c r="U355" s="53"/>
      <c r="V355" s="48">
        <v>895481000</v>
      </c>
      <c r="W355" s="48"/>
      <c r="X355" s="47">
        <v>-683374000</v>
      </c>
      <c r="Y355" s="65">
        <v>-626710000</v>
      </c>
      <c r="Z355" s="65"/>
      <c r="AA355" s="65"/>
      <c r="AB355" s="65">
        <v>-56664000</v>
      </c>
      <c r="AC355" s="65"/>
      <c r="AD355" s="65"/>
      <c r="AE355" s="53"/>
      <c r="AF355" s="48">
        <v>212107000</v>
      </c>
      <c r="AG355" s="48">
        <v>-41043000</v>
      </c>
      <c r="AH355" s="47">
        <v>-42708000</v>
      </c>
      <c r="AI355" s="65"/>
      <c r="AJ355" s="53"/>
      <c r="AK355" s="38"/>
      <c r="AL355" s="65"/>
      <c r="AM355" s="65"/>
      <c r="AN355" s="53">
        <v>1665000</v>
      </c>
      <c r="AO355" s="48">
        <v>171064000</v>
      </c>
      <c r="AP355" s="47">
        <v>820000</v>
      </c>
      <c r="AQ355" s="65"/>
      <c r="AR355" s="65"/>
      <c r="AS355" s="65"/>
      <c r="AT355" s="65"/>
      <c r="AU355" s="65"/>
      <c r="AV355" s="65"/>
      <c r="AW355" s="65"/>
      <c r="AX355" s="65"/>
      <c r="AY355" s="65"/>
      <c r="AZ355" s="65"/>
      <c r="BA355" s="65"/>
      <c r="BB355" s="65"/>
      <c r="BC355" s="53"/>
      <c r="BD355" s="38">
        <v>171884000</v>
      </c>
      <c r="BE355" s="65">
        <v>-60299000</v>
      </c>
      <c r="BF355" s="65"/>
      <c r="BG355" s="65"/>
      <c r="BH355" s="65"/>
      <c r="BI355" s="65"/>
      <c r="BJ355" s="51">
        <v>111585000</v>
      </c>
      <c r="BK355" s="47"/>
      <c r="BL355" s="65"/>
      <c r="BM355" s="53"/>
      <c r="BN355" s="72">
        <v>111585000</v>
      </c>
      <c r="BO355" s="73">
        <v>-822000</v>
      </c>
      <c r="BP355" s="72">
        <v>110763000</v>
      </c>
      <c r="BQ355" s="65"/>
      <c r="BR355" s="65"/>
      <c r="BS355" s="51">
        <v>110763000</v>
      </c>
    </row>
    <row r="356" spans="1:71" x14ac:dyDescent="0.2">
      <c r="A356" s="63" t="s">
        <v>1048</v>
      </c>
      <c r="B356" s="63" t="s">
        <v>1049</v>
      </c>
      <c r="C356" s="63" t="str">
        <f>VLOOKUP(A356,'[2]S&amp;P 500 Wikipedia'!A:D,3,FALSE)</f>
        <v>Information Technology</v>
      </c>
      <c r="D356" s="63">
        <v>378212</v>
      </c>
      <c r="E356" s="63" t="s">
        <v>16</v>
      </c>
      <c r="F356" s="63">
        <v>2018</v>
      </c>
      <c r="G356" s="63" t="s">
        <v>1292</v>
      </c>
      <c r="H356" s="64">
        <v>43281</v>
      </c>
      <c r="I356" s="64">
        <v>43315</v>
      </c>
      <c r="J356" s="64">
        <v>43315</v>
      </c>
      <c r="K356" s="63">
        <v>288000000</v>
      </c>
      <c r="L356" s="63">
        <v>292000000</v>
      </c>
      <c r="M356" s="63" t="s">
        <v>2341</v>
      </c>
      <c r="N356" s="47">
        <v>11184000000</v>
      </c>
      <c r="O356" s="65"/>
      <c r="P356" s="65"/>
      <c r="Q356" s="53"/>
      <c r="R356" s="47">
        <v>-7820000000</v>
      </c>
      <c r="S356" s="65"/>
      <c r="T356" s="65"/>
      <c r="U356" s="53"/>
      <c r="V356" s="48">
        <v>3364000000</v>
      </c>
      <c r="W356" s="48"/>
      <c r="X356" s="47">
        <v>-1641000000</v>
      </c>
      <c r="Y356" s="65">
        <v>-562000000</v>
      </c>
      <c r="Z356" s="65"/>
      <c r="AA356" s="65"/>
      <c r="AB356" s="65">
        <v>-1026000000</v>
      </c>
      <c r="AC356" s="65">
        <v>-53000000</v>
      </c>
      <c r="AD356" s="65"/>
      <c r="AE356" s="53"/>
      <c r="AF356" s="48">
        <v>1723000000</v>
      </c>
      <c r="AG356" s="48">
        <v>-216000000</v>
      </c>
      <c r="AH356" s="47">
        <v>-198000000</v>
      </c>
      <c r="AI356" s="65"/>
      <c r="AJ356" s="53"/>
      <c r="AK356" s="38"/>
      <c r="AL356" s="65"/>
      <c r="AM356" s="65"/>
      <c r="AN356" s="53">
        <v>-18000000</v>
      </c>
      <c r="AO356" s="48">
        <v>1507000000</v>
      </c>
      <c r="AP356" s="47">
        <v>-89000000</v>
      </c>
      <c r="AQ356" s="65"/>
      <c r="AR356" s="65"/>
      <c r="AS356" s="65"/>
      <c r="AT356" s="65"/>
      <c r="AU356" s="65"/>
      <c r="AV356" s="65"/>
      <c r="AW356" s="65"/>
      <c r="AX356" s="65"/>
      <c r="AY356" s="65"/>
      <c r="AZ356" s="65"/>
      <c r="BA356" s="65"/>
      <c r="BB356" s="65"/>
      <c r="BC356" s="53"/>
      <c r="BD356" s="38">
        <v>1418000000</v>
      </c>
      <c r="BE356" s="65">
        <v>-236000000</v>
      </c>
      <c r="BF356" s="65"/>
      <c r="BG356" s="65"/>
      <c r="BH356" s="65"/>
      <c r="BI356" s="65"/>
      <c r="BJ356" s="51">
        <v>1182000000</v>
      </c>
      <c r="BK356" s="47"/>
      <c r="BL356" s="65"/>
      <c r="BM356" s="53"/>
      <c r="BN356" s="72">
        <v>1182000000</v>
      </c>
      <c r="BO356" s="73"/>
      <c r="BP356" s="72">
        <v>1182000000</v>
      </c>
      <c r="BQ356" s="65"/>
      <c r="BR356" s="65"/>
      <c r="BS356" s="51">
        <v>1182000000</v>
      </c>
    </row>
    <row r="357" spans="1:71" x14ac:dyDescent="0.2">
      <c r="A357" s="63" t="s">
        <v>334</v>
      </c>
      <c r="B357" s="63" t="s">
        <v>335</v>
      </c>
      <c r="C357" s="63" t="str">
        <f>VLOOKUP(A357,'[2]S&amp;P 500 Wikipedia'!A:D,3,FALSE)</f>
        <v>Consumer Staples</v>
      </c>
      <c r="D357" s="63">
        <v>256994</v>
      </c>
      <c r="E357" s="63" t="s">
        <v>16</v>
      </c>
      <c r="F357" s="63">
        <v>2017</v>
      </c>
      <c r="G357" s="63" t="s">
        <v>1292</v>
      </c>
      <c r="H357" s="64">
        <v>43159</v>
      </c>
      <c r="I357" s="64">
        <v>43213</v>
      </c>
      <c r="J357" s="64">
        <v>43213</v>
      </c>
      <c r="K357" s="63">
        <v>194793000</v>
      </c>
      <c r="L357" s="63">
        <v>224081000</v>
      </c>
      <c r="M357" s="63" t="s">
        <v>2342</v>
      </c>
      <c r="N357" s="47">
        <v>7585000000</v>
      </c>
      <c r="O357" s="65"/>
      <c r="P357" s="65"/>
      <c r="Q357" s="53"/>
      <c r="R357" s="47">
        <v>-3767800000</v>
      </c>
      <c r="S357" s="65"/>
      <c r="T357" s="65"/>
      <c r="U357" s="53"/>
      <c r="V357" s="48">
        <v>3817200000</v>
      </c>
      <c r="W357" s="48"/>
      <c r="X357" s="47">
        <v>-1532700000</v>
      </c>
      <c r="Y357" s="65">
        <v>-1532700000</v>
      </c>
      <c r="Z357" s="65"/>
      <c r="AA357" s="65"/>
      <c r="AB357" s="65"/>
      <c r="AC357" s="65"/>
      <c r="AD357" s="65"/>
      <c r="AE357" s="53"/>
      <c r="AF357" s="48">
        <v>2284500000</v>
      </c>
      <c r="AG357" s="48">
        <v>155200000</v>
      </c>
      <c r="AH357" s="47">
        <v>-332000000</v>
      </c>
      <c r="AI357" s="65"/>
      <c r="AJ357" s="53"/>
      <c r="AK357" s="38"/>
      <c r="AL357" s="65"/>
      <c r="AM357" s="65">
        <v>487200000</v>
      </c>
      <c r="AN357" s="53"/>
      <c r="AO357" s="48">
        <v>2439700000</v>
      </c>
      <c r="AP357" s="47">
        <v>-97000000</v>
      </c>
      <c r="AQ357" s="65"/>
      <c r="AR357" s="65"/>
      <c r="AS357" s="65"/>
      <c r="AT357" s="65"/>
      <c r="AU357" s="65"/>
      <c r="AV357" s="65"/>
      <c r="AW357" s="65"/>
      <c r="AX357" s="65"/>
      <c r="AY357" s="65"/>
      <c r="AZ357" s="65"/>
      <c r="BA357" s="65"/>
      <c r="BB357" s="65"/>
      <c r="BC357" s="53"/>
      <c r="BD357" s="38">
        <v>2342700000</v>
      </c>
      <c r="BE357" s="65">
        <v>-11900000</v>
      </c>
      <c r="BF357" s="65"/>
      <c r="BG357" s="65"/>
      <c r="BH357" s="65"/>
      <c r="BI357" s="65"/>
      <c r="BJ357" s="51">
        <v>2330800000</v>
      </c>
      <c r="BK357" s="47"/>
      <c r="BL357" s="65"/>
      <c r="BM357" s="53"/>
      <c r="BN357" s="72">
        <v>2330800000</v>
      </c>
      <c r="BO357" s="73">
        <v>-11900000</v>
      </c>
      <c r="BP357" s="72">
        <v>2318900000</v>
      </c>
      <c r="BQ357" s="65"/>
      <c r="BR357" s="65"/>
      <c r="BS357" s="51">
        <v>2318900000</v>
      </c>
    </row>
    <row r="358" spans="1:71" x14ac:dyDescent="0.2">
      <c r="A358" s="63" t="s">
        <v>1081</v>
      </c>
      <c r="B358" s="63" t="s">
        <v>1082</v>
      </c>
      <c r="C358" s="63" t="str">
        <f>VLOOKUP(A358,'[2]S&amp;P 500 Wikipedia'!A:D,3,FALSE)</f>
        <v>Industrials</v>
      </c>
      <c r="D358" s="63">
        <v>244442</v>
      </c>
      <c r="E358" s="63" t="s">
        <v>16</v>
      </c>
      <c r="F358" s="63">
        <v>2017</v>
      </c>
      <c r="G358" s="63" t="s">
        <v>1292</v>
      </c>
      <c r="H358" s="64">
        <v>43100</v>
      </c>
      <c r="I358" s="64">
        <v>43158</v>
      </c>
      <c r="J358" s="64">
        <v>43158</v>
      </c>
      <c r="K358" s="63">
        <v>149629000</v>
      </c>
      <c r="L358" s="63">
        <v>152449000</v>
      </c>
      <c r="M358" s="63" t="s">
        <v>2400</v>
      </c>
      <c r="N358" s="47">
        <v>12747200000</v>
      </c>
      <c r="O358" s="65"/>
      <c r="P358" s="65"/>
      <c r="Q358" s="53"/>
      <c r="R358" s="47">
        <v>-7969200000</v>
      </c>
      <c r="S358" s="65"/>
      <c r="T358" s="65"/>
      <c r="U358" s="53"/>
      <c r="V358" s="48">
        <v>4778000000</v>
      </c>
      <c r="W358" s="48"/>
      <c r="X358" s="47">
        <v>-3269800000</v>
      </c>
      <c r="Y358" s="65">
        <v>-2965700000</v>
      </c>
      <c r="Z358" s="65"/>
      <c r="AA358" s="65"/>
      <c r="AB358" s="65"/>
      <c r="AC358" s="65"/>
      <c r="AD358" s="65">
        <v>-14400000</v>
      </c>
      <c r="AE358" s="53">
        <v>-289700000</v>
      </c>
      <c r="AF358" s="48">
        <v>1508200000</v>
      </c>
      <c r="AG358" s="48">
        <v>-182500000</v>
      </c>
      <c r="AH358" s="47">
        <v>-182500000</v>
      </c>
      <c r="AI358" s="65"/>
      <c r="AJ358" s="53"/>
      <c r="AK358" s="38"/>
      <c r="AL358" s="65"/>
      <c r="AM358" s="65"/>
      <c r="AN358" s="53"/>
      <c r="AO358" s="48">
        <v>1325700000</v>
      </c>
      <c r="AP358" s="47">
        <v>200400000</v>
      </c>
      <c r="AQ358" s="65"/>
      <c r="AR358" s="65"/>
      <c r="AS358" s="65"/>
      <c r="AT358" s="65"/>
      <c r="AU358" s="65"/>
      <c r="AV358" s="65"/>
      <c r="AW358" s="65"/>
      <c r="AX358" s="65"/>
      <c r="AY358" s="65"/>
      <c r="AZ358" s="65"/>
      <c r="BA358" s="65"/>
      <c r="BB358" s="65"/>
      <c r="BC358" s="53"/>
      <c r="BD358" s="38">
        <v>1526100000</v>
      </c>
      <c r="BE358" s="65">
        <v>-300500000</v>
      </c>
      <c r="BF358" s="65"/>
      <c r="BG358" s="65"/>
      <c r="BH358" s="65"/>
      <c r="BI358" s="65"/>
      <c r="BJ358" s="51">
        <v>1225600000</v>
      </c>
      <c r="BK358" s="47">
        <v>0</v>
      </c>
      <c r="BL358" s="65">
        <v>0</v>
      </c>
      <c r="BM358" s="53"/>
      <c r="BN358" s="72">
        <v>1225600000</v>
      </c>
      <c r="BO358" s="73">
        <v>400000</v>
      </c>
      <c r="BP358" s="72">
        <v>1226000000</v>
      </c>
      <c r="BQ358" s="65"/>
      <c r="BR358" s="65"/>
      <c r="BS358" s="51">
        <v>1226000000</v>
      </c>
    </row>
    <row r="359" spans="1:71" x14ac:dyDescent="0.2">
      <c r="A359" s="63" t="s">
        <v>1066</v>
      </c>
      <c r="B359" s="63" t="s">
        <v>1067</v>
      </c>
      <c r="C359" s="63" t="str">
        <f>VLOOKUP(A359,'[2]S&amp;P 500 Wikipedia'!A:D,3,FALSE)</f>
        <v>Information Technology</v>
      </c>
      <c r="D359" s="63">
        <v>353611</v>
      </c>
      <c r="E359" s="63" t="s">
        <v>16</v>
      </c>
      <c r="F359" s="63">
        <v>2017</v>
      </c>
      <c r="G359" s="63" t="s">
        <v>1292</v>
      </c>
      <c r="H359" s="64">
        <v>43008</v>
      </c>
      <c r="I359" s="64">
        <v>43052</v>
      </c>
      <c r="J359" s="64">
        <v>43052</v>
      </c>
      <c r="K359" s="63">
        <v>184300000</v>
      </c>
      <c r="L359" s="63">
        <v>186700000</v>
      </c>
      <c r="M359" s="63" t="s">
        <v>2343</v>
      </c>
      <c r="N359" s="47">
        <v>3651400000</v>
      </c>
      <c r="O359" s="65"/>
      <c r="P359" s="65"/>
      <c r="Q359" s="53"/>
      <c r="R359" s="47">
        <v>-1809600000</v>
      </c>
      <c r="S359" s="65"/>
      <c r="T359" s="65"/>
      <c r="U359" s="53"/>
      <c r="V359" s="48">
        <v>1841800000</v>
      </c>
      <c r="W359" s="48"/>
      <c r="X359" s="47">
        <v>-587400000</v>
      </c>
      <c r="Y359" s="65">
        <v>-204600000</v>
      </c>
      <c r="Z359" s="65"/>
      <c r="AA359" s="65"/>
      <c r="AB359" s="65">
        <v>-355200000</v>
      </c>
      <c r="AC359" s="65">
        <v>-27600000</v>
      </c>
      <c r="AD359" s="65"/>
      <c r="AE359" s="53"/>
      <c r="AF359" s="48">
        <v>1254400000</v>
      </c>
      <c r="AG359" s="48">
        <v>3200000</v>
      </c>
      <c r="AH359" s="47"/>
      <c r="AI359" s="65"/>
      <c r="AJ359" s="53"/>
      <c r="AK359" s="38"/>
      <c r="AL359" s="65"/>
      <c r="AM359" s="65"/>
      <c r="AN359" s="53">
        <v>3200000</v>
      </c>
      <c r="AO359" s="48">
        <v>1257600000</v>
      </c>
      <c r="AP359" s="47">
        <v>-600000</v>
      </c>
      <c r="AQ359" s="65"/>
      <c r="AR359" s="65"/>
      <c r="AS359" s="65"/>
      <c r="AT359" s="65"/>
      <c r="AU359" s="65"/>
      <c r="AV359" s="65"/>
      <c r="AW359" s="65"/>
      <c r="AX359" s="65"/>
      <c r="AY359" s="65"/>
      <c r="AZ359" s="65"/>
      <c r="BA359" s="65"/>
      <c r="BB359" s="65"/>
      <c r="BC359" s="53"/>
      <c r="BD359" s="38">
        <v>1257000000</v>
      </c>
      <c r="BE359" s="65">
        <v>-246800000</v>
      </c>
      <c r="BF359" s="65"/>
      <c r="BG359" s="65"/>
      <c r="BH359" s="65"/>
      <c r="BI359" s="65"/>
      <c r="BJ359" s="51">
        <v>1010200000</v>
      </c>
      <c r="BK359" s="47"/>
      <c r="BL359" s="65"/>
      <c r="BM359" s="53"/>
      <c r="BN359" s="72">
        <v>1010200000</v>
      </c>
      <c r="BO359" s="73"/>
      <c r="BP359" s="72">
        <v>1010200000</v>
      </c>
      <c r="BQ359" s="65"/>
      <c r="BR359" s="65"/>
      <c r="BS359" s="51">
        <v>1010200000</v>
      </c>
    </row>
    <row r="360" spans="1:71" x14ac:dyDescent="0.2">
      <c r="A360" s="63" t="s">
        <v>1090</v>
      </c>
      <c r="B360" s="63" t="s">
        <v>1091</v>
      </c>
      <c r="C360" s="63" t="str">
        <f>VLOOKUP(A360,'[2]S&amp;P 500 Wikipedia'!A:D,3,FALSE)</f>
        <v>Health Care</v>
      </c>
      <c r="D360" s="63">
        <v>105030</v>
      </c>
      <c r="E360" s="63" t="s">
        <v>16</v>
      </c>
      <c r="F360" s="63">
        <v>2017</v>
      </c>
      <c r="G360" s="63" t="s">
        <v>1292</v>
      </c>
      <c r="H360" s="64">
        <v>43100</v>
      </c>
      <c r="I360" s="64">
        <v>43139</v>
      </c>
      <c r="J360" s="64">
        <v>43139</v>
      </c>
      <c r="K360" s="63">
        <v>374000000</v>
      </c>
      <c r="L360" s="63">
        <v>380100000</v>
      </c>
      <c r="M360" s="63" t="s">
        <v>2344</v>
      </c>
      <c r="N360" s="47">
        <v>12444000000</v>
      </c>
      <c r="O360" s="65"/>
      <c r="P360" s="65"/>
      <c r="Q360" s="53"/>
      <c r="R360" s="47">
        <v>-4271000000</v>
      </c>
      <c r="S360" s="65"/>
      <c r="T360" s="65"/>
      <c r="U360" s="53"/>
      <c r="V360" s="48">
        <v>8173000000</v>
      </c>
      <c r="W360" s="48"/>
      <c r="X360" s="47">
        <v>-5710000000</v>
      </c>
      <c r="Y360" s="65">
        <v>-4552000000</v>
      </c>
      <c r="Z360" s="65"/>
      <c r="AA360" s="65"/>
      <c r="AB360" s="65">
        <v>-787000000</v>
      </c>
      <c r="AC360" s="65">
        <v>-371000000</v>
      </c>
      <c r="AD360" s="65"/>
      <c r="AE360" s="53"/>
      <c r="AF360" s="48">
        <v>2463000000</v>
      </c>
      <c r="AG360" s="48">
        <v>-227000000</v>
      </c>
      <c r="AH360" s="47"/>
      <c r="AI360" s="65"/>
      <c r="AJ360" s="53"/>
      <c r="AK360" s="38"/>
      <c r="AL360" s="65"/>
      <c r="AM360" s="65"/>
      <c r="AN360" s="53">
        <v>-227000000</v>
      </c>
      <c r="AO360" s="48">
        <v>2236000000</v>
      </c>
      <c r="AP360" s="47">
        <v>-173000000</v>
      </c>
      <c r="AQ360" s="65"/>
      <c r="AR360" s="65"/>
      <c r="AS360" s="65"/>
      <c r="AT360" s="65"/>
      <c r="AU360" s="65"/>
      <c r="AV360" s="65"/>
      <c r="AW360" s="65"/>
      <c r="AX360" s="65"/>
      <c r="AY360" s="65"/>
      <c r="AZ360" s="65"/>
      <c r="BA360" s="65"/>
      <c r="BB360" s="65"/>
      <c r="BC360" s="53"/>
      <c r="BD360" s="38">
        <v>2063000000</v>
      </c>
      <c r="BE360" s="65">
        <v>-1043000000</v>
      </c>
      <c r="BF360" s="65"/>
      <c r="BG360" s="65"/>
      <c r="BH360" s="65"/>
      <c r="BI360" s="65"/>
      <c r="BJ360" s="51">
        <v>1020000000</v>
      </c>
      <c r="BK360" s="47"/>
      <c r="BL360" s="65"/>
      <c r="BM360" s="53"/>
      <c r="BN360" s="72">
        <v>1020000000</v>
      </c>
      <c r="BO360" s="73"/>
      <c r="BP360" s="72">
        <v>1020000000</v>
      </c>
      <c r="BQ360" s="65"/>
      <c r="BR360" s="65"/>
      <c r="BS360" s="51">
        <v>1020000000</v>
      </c>
    </row>
    <row r="361" spans="1:71" x14ac:dyDescent="0.2">
      <c r="A361" s="63" t="s">
        <v>1096</v>
      </c>
      <c r="B361" s="63" t="s">
        <v>1097</v>
      </c>
      <c r="C361" s="63" t="str">
        <f>VLOOKUP(A361,'[2]S&amp;P 500 Wikipedia'!A:D,3,FALSE)</f>
        <v>Consumer Staples</v>
      </c>
      <c r="D361" s="63">
        <v>247719</v>
      </c>
      <c r="E361" s="63" t="s">
        <v>16</v>
      </c>
      <c r="F361" s="63">
        <v>2018</v>
      </c>
      <c r="G361" s="63" t="s">
        <v>1292</v>
      </c>
      <c r="H361" s="64">
        <v>43281</v>
      </c>
      <c r="I361" s="64">
        <v>43339</v>
      </c>
      <c r="J361" s="64">
        <v>43339</v>
      </c>
      <c r="K361" s="63">
        <v>522926914</v>
      </c>
      <c r="L361" s="63">
        <v>529089854</v>
      </c>
      <c r="M361" s="63" t="s">
        <v>2345</v>
      </c>
      <c r="N361" s="47">
        <v>58727324000</v>
      </c>
      <c r="O361" s="65"/>
      <c r="P361" s="65"/>
      <c r="Q361" s="53"/>
      <c r="R361" s="47">
        <v>-47641933000</v>
      </c>
      <c r="S361" s="65"/>
      <c r="T361" s="65"/>
      <c r="U361" s="53"/>
      <c r="V361" s="48">
        <v>11085391000</v>
      </c>
      <c r="W361" s="48"/>
      <c r="X361" s="47">
        <v>-8756417000</v>
      </c>
      <c r="Y361" s="65"/>
      <c r="Z361" s="65"/>
      <c r="AA361" s="65"/>
      <c r="AB361" s="65"/>
      <c r="AC361" s="65"/>
      <c r="AD361" s="65"/>
      <c r="AE361" s="53"/>
      <c r="AF361" s="48">
        <v>2328974000</v>
      </c>
      <c r="AG361" s="48">
        <v>-372750000</v>
      </c>
      <c r="AH361" s="47">
        <v>-395483000</v>
      </c>
      <c r="AI361" s="65"/>
      <c r="AJ361" s="53"/>
      <c r="AK361" s="38"/>
      <c r="AL361" s="65"/>
      <c r="AM361" s="65"/>
      <c r="AN361" s="53">
        <v>22733000</v>
      </c>
      <c r="AO361" s="48">
        <v>1956224000</v>
      </c>
      <c r="AP361" s="47"/>
      <c r="AQ361" s="65"/>
      <c r="AR361" s="65"/>
      <c r="AS361" s="65"/>
      <c r="AT361" s="65"/>
      <c r="AU361" s="65"/>
      <c r="AV361" s="65"/>
      <c r="AW361" s="65"/>
      <c r="AX361" s="65"/>
      <c r="AY361" s="65"/>
      <c r="AZ361" s="65"/>
      <c r="BA361" s="65"/>
      <c r="BB361" s="65"/>
      <c r="BC361" s="53"/>
      <c r="BD361" s="38">
        <v>1956224000</v>
      </c>
      <c r="BE361" s="65">
        <v>-525458000</v>
      </c>
      <c r="BF361" s="65"/>
      <c r="BG361" s="65"/>
      <c r="BH361" s="65"/>
      <c r="BI361" s="65"/>
      <c r="BJ361" s="51">
        <v>1430766000</v>
      </c>
      <c r="BK361" s="47"/>
      <c r="BL361" s="65"/>
      <c r="BM361" s="53"/>
      <c r="BN361" s="72">
        <v>1430766000</v>
      </c>
      <c r="BO361" s="73"/>
      <c r="BP361" s="72">
        <v>1430766000</v>
      </c>
      <c r="BQ361" s="65"/>
      <c r="BR361" s="65"/>
      <c r="BS361" s="51">
        <v>1430766000</v>
      </c>
    </row>
    <row r="362" spans="1:71" x14ac:dyDescent="0.2">
      <c r="A362" s="63" t="s">
        <v>158</v>
      </c>
      <c r="B362" s="63" t="s">
        <v>159</v>
      </c>
      <c r="C362" s="63" t="str">
        <f>VLOOKUP(A362,'[2]S&amp;P 500 Wikipedia'!A:D,3,FALSE)</f>
        <v>Communication Services</v>
      </c>
      <c r="D362" s="63">
        <v>66790</v>
      </c>
      <c r="E362" s="63" t="s">
        <v>16</v>
      </c>
      <c r="F362" s="63">
        <v>2017</v>
      </c>
      <c r="G362" s="63" t="s">
        <v>1292</v>
      </c>
      <c r="H362" s="64">
        <v>43100</v>
      </c>
      <c r="I362" s="64">
        <v>43151</v>
      </c>
      <c r="J362" s="64">
        <v>43516</v>
      </c>
      <c r="K362" s="63">
        <v>6164000000</v>
      </c>
      <c r="L362" s="63">
        <v>6183000000</v>
      </c>
      <c r="M362" s="63" t="s">
        <v>1837</v>
      </c>
      <c r="N362" s="47">
        <v>160546000000</v>
      </c>
      <c r="O362" s="65"/>
      <c r="P362" s="65"/>
      <c r="Q362" s="53"/>
      <c r="R362" s="47">
        <v>-77810000000</v>
      </c>
      <c r="S362" s="65"/>
      <c r="T362" s="65"/>
      <c r="U362" s="53"/>
      <c r="V362" s="48">
        <v>82736000000</v>
      </c>
      <c r="W362" s="48"/>
      <c r="X362" s="47">
        <v>-59852000000</v>
      </c>
      <c r="Y362" s="65">
        <v>-35465000000</v>
      </c>
      <c r="Z362" s="65"/>
      <c r="AA362" s="65"/>
      <c r="AB362" s="65"/>
      <c r="AC362" s="65">
        <v>-24387000000</v>
      </c>
      <c r="AD362" s="65"/>
      <c r="AE362" s="53"/>
      <c r="AF362" s="48">
        <v>22884000000</v>
      </c>
      <c r="AG362" s="48">
        <v>-4703000000</v>
      </c>
      <c r="AH362" s="47">
        <v>-6300000000</v>
      </c>
      <c r="AI362" s="65"/>
      <c r="AJ362" s="53"/>
      <c r="AK362" s="38"/>
      <c r="AL362" s="65"/>
      <c r="AM362" s="65"/>
      <c r="AN362" s="53">
        <v>1597000000</v>
      </c>
      <c r="AO362" s="48">
        <v>18181000000</v>
      </c>
      <c r="AP362" s="47">
        <v>-2914000000</v>
      </c>
      <c r="AQ362" s="65"/>
      <c r="AR362" s="65"/>
      <c r="AS362" s="65"/>
      <c r="AT362" s="65"/>
      <c r="AU362" s="65"/>
      <c r="AV362" s="65"/>
      <c r="AW362" s="65"/>
      <c r="AX362" s="65"/>
      <c r="AY362" s="65"/>
      <c r="AZ362" s="65"/>
      <c r="BA362" s="65"/>
      <c r="BB362" s="65"/>
      <c r="BC362" s="53"/>
      <c r="BD362" s="38">
        <v>15267000000</v>
      </c>
      <c r="BE362" s="65">
        <v>14708000000</v>
      </c>
      <c r="BF362" s="65"/>
      <c r="BG362" s="65"/>
      <c r="BH362" s="65"/>
      <c r="BI362" s="65">
        <v>-128000000</v>
      </c>
      <c r="BJ362" s="51">
        <v>29847000000</v>
      </c>
      <c r="BK362" s="47"/>
      <c r="BL362" s="65"/>
      <c r="BM362" s="53"/>
      <c r="BN362" s="72">
        <v>29847000000</v>
      </c>
      <c r="BO362" s="73">
        <v>-397000000</v>
      </c>
      <c r="BP362" s="72">
        <v>29450000000</v>
      </c>
      <c r="BQ362" s="65"/>
      <c r="BR362" s="65"/>
      <c r="BS362" s="51">
        <v>29450000000</v>
      </c>
    </row>
    <row r="363" spans="1:71" x14ac:dyDescent="0.2">
      <c r="A363" s="63" t="s">
        <v>829</v>
      </c>
      <c r="B363" s="63" t="s">
        <v>830</v>
      </c>
      <c r="C363" s="63" t="str">
        <f>VLOOKUP(A363,'[2]S&amp;P 500 Wikipedia'!A:D,3,FALSE)</f>
        <v>Consumer Staples</v>
      </c>
      <c r="D363" s="63">
        <v>248956</v>
      </c>
      <c r="E363" s="63" t="s">
        <v>16</v>
      </c>
      <c r="F363" s="63">
        <v>2017</v>
      </c>
      <c r="G363" s="63" t="s">
        <v>1292</v>
      </c>
      <c r="H363" s="64">
        <v>43100</v>
      </c>
      <c r="I363" s="64">
        <v>43145</v>
      </c>
      <c r="J363" s="64">
        <v>43145</v>
      </c>
      <c r="K363" s="63">
        <v>215400000</v>
      </c>
      <c r="L363" s="63">
        <v>216500000</v>
      </c>
      <c r="M363" s="63" t="s">
        <v>2346</v>
      </c>
      <c r="N363" s="47">
        <v>11002800000</v>
      </c>
      <c r="O363" s="65">
        <v>11002800000</v>
      </c>
      <c r="P363" s="65"/>
      <c r="Q363" s="53"/>
      <c r="R363" s="47">
        <v>-6217200000</v>
      </c>
      <c r="S363" s="65"/>
      <c r="T363" s="65"/>
      <c r="U363" s="53"/>
      <c r="V363" s="48">
        <v>4785600000</v>
      </c>
      <c r="W363" s="48"/>
      <c r="X363" s="47">
        <v>-3032400000</v>
      </c>
      <c r="Y363" s="65">
        <v>-3032400000</v>
      </c>
      <c r="Z363" s="65"/>
      <c r="AA363" s="65"/>
      <c r="AB363" s="65"/>
      <c r="AC363" s="65"/>
      <c r="AD363" s="65"/>
      <c r="AE363" s="53"/>
      <c r="AF363" s="48">
        <v>1753200000</v>
      </c>
      <c r="AG363" s="48">
        <v>-343400000</v>
      </c>
      <c r="AH363" s="47">
        <v>-343300000</v>
      </c>
      <c r="AI363" s="65"/>
      <c r="AJ363" s="53">
        <v>-343300000</v>
      </c>
      <c r="AK363" s="38"/>
      <c r="AL363" s="65"/>
      <c r="AM363" s="65">
        <v>0</v>
      </c>
      <c r="AN363" s="53">
        <v>-100000</v>
      </c>
      <c r="AO363" s="48">
        <v>1409800000</v>
      </c>
      <c r="AP363" s="47">
        <v>-28100000</v>
      </c>
      <c r="AQ363" s="65"/>
      <c r="AR363" s="65"/>
      <c r="AS363" s="65"/>
      <c r="AT363" s="65"/>
      <c r="AU363" s="65"/>
      <c r="AV363" s="65"/>
      <c r="AW363" s="65"/>
      <c r="AX363" s="65"/>
      <c r="AY363" s="65"/>
      <c r="AZ363" s="65"/>
      <c r="BA363" s="65"/>
      <c r="BB363" s="65"/>
      <c r="BC363" s="53"/>
      <c r="BD363" s="38">
        <v>1381700000</v>
      </c>
      <c r="BE363" s="65">
        <v>53200000</v>
      </c>
      <c r="BF363" s="65"/>
      <c r="BG363" s="65"/>
      <c r="BH363" s="65"/>
      <c r="BI363" s="65"/>
      <c r="BJ363" s="51">
        <v>1434900000</v>
      </c>
      <c r="BK363" s="47">
        <v>1500000</v>
      </c>
      <c r="BL363" s="65">
        <v>1500000</v>
      </c>
      <c r="BM363" s="53"/>
      <c r="BN363" s="72">
        <v>1436400000</v>
      </c>
      <c r="BO363" s="73">
        <v>-22200000</v>
      </c>
      <c r="BP363" s="72">
        <v>1414200000</v>
      </c>
      <c r="BQ363" s="65"/>
      <c r="BR363" s="65"/>
      <c r="BS363" s="51">
        <v>1414200000</v>
      </c>
    </row>
    <row r="364" spans="1:71" x14ac:dyDescent="0.2">
      <c r="A364" s="63" t="s">
        <v>1153</v>
      </c>
      <c r="B364" s="63" t="s">
        <v>1154</v>
      </c>
      <c r="C364" s="63" t="str">
        <f>VLOOKUP(A364,'[2]S&amp;P 500 Wikipedia'!A:D,3,FALSE)</f>
        <v>Industrials</v>
      </c>
      <c r="D364" s="63">
        <v>378229</v>
      </c>
      <c r="E364" s="63" t="s">
        <v>16</v>
      </c>
      <c r="F364" s="63">
        <v>2017</v>
      </c>
      <c r="G364" s="63" t="s">
        <v>1292</v>
      </c>
      <c r="H364" s="64">
        <v>43190</v>
      </c>
      <c r="I364" s="64">
        <v>43190</v>
      </c>
      <c r="J364" s="64">
        <v>43190</v>
      </c>
      <c r="K364" s="63">
        <v>55530000</v>
      </c>
      <c r="L364" s="63">
        <v>55530000</v>
      </c>
      <c r="M364" s="63" t="s">
        <v>2347</v>
      </c>
      <c r="N364" s="47">
        <v>3504286000</v>
      </c>
      <c r="O364" s="65"/>
      <c r="P364" s="65"/>
      <c r="Q364" s="53"/>
      <c r="R364" s="47">
        <v>-1519659000</v>
      </c>
      <c r="S364" s="65"/>
      <c r="T364" s="65"/>
      <c r="U364" s="53"/>
      <c r="V364" s="48">
        <v>1984627000</v>
      </c>
      <c r="W364" s="48"/>
      <c r="X364" s="47">
        <v>-504801000</v>
      </c>
      <c r="Y364" s="65">
        <v>-415575000</v>
      </c>
      <c r="Z364" s="65"/>
      <c r="AA364" s="65"/>
      <c r="AB364" s="65"/>
      <c r="AC364" s="65">
        <v>-89226000</v>
      </c>
      <c r="AD364" s="65"/>
      <c r="AE364" s="53"/>
      <c r="AF364" s="48">
        <v>1479826000</v>
      </c>
      <c r="AG364" s="48">
        <v>-602589000</v>
      </c>
      <c r="AH364" s="47">
        <v>-602589000</v>
      </c>
      <c r="AI364" s="65"/>
      <c r="AJ364" s="53"/>
      <c r="AK364" s="38"/>
      <c r="AL364" s="65"/>
      <c r="AM364" s="65"/>
      <c r="AN364" s="53"/>
      <c r="AO364" s="48">
        <v>877237000</v>
      </c>
      <c r="AP364" s="47">
        <v>-39807000</v>
      </c>
      <c r="AQ364" s="65"/>
      <c r="AR364" s="65"/>
      <c r="AS364" s="65"/>
      <c r="AT364" s="65"/>
      <c r="AU364" s="65"/>
      <c r="AV364" s="65"/>
      <c r="AW364" s="65"/>
      <c r="AX364" s="65"/>
      <c r="AY364" s="65"/>
      <c r="AZ364" s="65"/>
      <c r="BA364" s="65"/>
      <c r="BB364" s="65"/>
      <c r="BC364" s="53"/>
      <c r="BD364" s="38">
        <v>837430000</v>
      </c>
      <c r="BE364" s="65">
        <v>-208889000</v>
      </c>
      <c r="BF364" s="65"/>
      <c r="BG364" s="65"/>
      <c r="BH364" s="65"/>
      <c r="BI364" s="65"/>
      <c r="BJ364" s="51">
        <v>628541000</v>
      </c>
      <c r="BK364" s="47">
        <v>-31654000</v>
      </c>
      <c r="BL364" s="65">
        <v>-31654000</v>
      </c>
      <c r="BM364" s="53"/>
      <c r="BN364" s="72">
        <v>596887000</v>
      </c>
      <c r="BO364" s="73"/>
      <c r="BP364" s="72">
        <v>596887000</v>
      </c>
      <c r="BQ364" s="65">
        <v>-159257000</v>
      </c>
      <c r="BR364" s="65"/>
      <c r="BS364" s="51">
        <v>437630000</v>
      </c>
    </row>
    <row r="365" spans="1:71" x14ac:dyDescent="0.2">
      <c r="A365" s="63" t="s">
        <v>1114</v>
      </c>
      <c r="B365" s="63" t="s">
        <v>1115</v>
      </c>
      <c r="C365" s="63" t="str">
        <f>VLOOKUP(A365,'[2]S&amp;P 500 Wikipedia'!A:D,3,FALSE)</f>
        <v>Information Technology</v>
      </c>
      <c r="D365" s="63">
        <v>104745</v>
      </c>
      <c r="E365" s="63" t="s">
        <v>16</v>
      </c>
      <c r="F365" s="63">
        <v>2017</v>
      </c>
      <c r="G365" s="63" t="s">
        <v>1292</v>
      </c>
      <c r="H365" s="64">
        <v>43008</v>
      </c>
      <c r="I365" s="64">
        <v>43053</v>
      </c>
      <c r="J365" s="64">
        <v>43053</v>
      </c>
      <c r="K365" s="63">
        <v>355000000</v>
      </c>
      <c r="L365" s="63">
        <v>358000000</v>
      </c>
      <c r="M365" s="63" t="s">
        <v>2348</v>
      </c>
      <c r="N365" s="47">
        <v>13113000000</v>
      </c>
      <c r="O365" s="65"/>
      <c r="P365" s="65"/>
      <c r="Q365" s="53"/>
      <c r="R365" s="47">
        <v>-8663000000</v>
      </c>
      <c r="S365" s="65"/>
      <c r="T365" s="65"/>
      <c r="U365" s="53"/>
      <c r="V365" s="48">
        <v>4450000000</v>
      </c>
      <c r="W365" s="48"/>
      <c r="X365" s="47">
        <v>-2249000000</v>
      </c>
      <c r="Y365" s="65">
        <v>-1591000000</v>
      </c>
      <c r="Z365" s="65"/>
      <c r="AA365" s="65"/>
      <c r="AB365" s="65">
        <v>-658000000</v>
      </c>
      <c r="AC365" s="65"/>
      <c r="AD365" s="65"/>
      <c r="AE365" s="53"/>
      <c r="AF365" s="48">
        <v>2201000000</v>
      </c>
      <c r="AG365" s="48">
        <v>-119000000</v>
      </c>
      <c r="AH365" s="47">
        <v>-110000000</v>
      </c>
      <c r="AI365" s="65"/>
      <c r="AJ365" s="53"/>
      <c r="AK365" s="38"/>
      <c r="AL365" s="65"/>
      <c r="AM365" s="65"/>
      <c r="AN365" s="53">
        <v>-9000000</v>
      </c>
      <c r="AO365" s="48">
        <v>2082000000</v>
      </c>
      <c r="AP365" s="47">
        <v>-154000000</v>
      </c>
      <c r="AQ365" s="65"/>
      <c r="AR365" s="65"/>
      <c r="AS365" s="65"/>
      <c r="AT365" s="65"/>
      <c r="AU365" s="65"/>
      <c r="AV365" s="65"/>
      <c r="AW365" s="65"/>
      <c r="AX365" s="65"/>
      <c r="AY365" s="65"/>
      <c r="AZ365" s="65"/>
      <c r="BA365" s="65"/>
      <c r="BB365" s="65"/>
      <c r="BC365" s="53"/>
      <c r="BD365" s="38">
        <v>1928000000</v>
      </c>
      <c r="BE365" s="65">
        <v>-255000000</v>
      </c>
      <c r="BF365" s="65"/>
      <c r="BG365" s="65"/>
      <c r="BH365" s="65"/>
      <c r="BI365" s="65"/>
      <c r="BJ365" s="51">
        <v>1673000000</v>
      </c>
      <c r="BK365" s="47">
        <v>10000000</v>
      </c>
      <c r="BL365" s="65">
        <v>10000000</v>
      </c>
      <c r="BM365" s="53"/>
      <c r="BN365" s="72">
        <v>1683000000</v>
      </c>
      <c r="BO365" s="73"/>
      <c r="BP365" s="72">
        <v>1683000000</v>
      </c>
      <c r="BQ365" s="65"/>
      <c r="BR365" s="65"/>
      <c r="BS365" s="51">
        <v>1683000000</v>
      </c>
    </row>
    <row r="366" spans="1:71" x14ac:dyDescent="0.2">
      <c r="A366" s="63" t="s">
        <v>1120</v>
      </c>
      <c r="B366" s="63" t="s">
        <v>1121</v>
      </c>
      <c r="C366" s="63" t="str">
        <f>VLOOKUP(A366,'[2]S&amp;P 500 Wikipedia'!A:D,3,FALSE)</f>
        <v>Health Care</v>
      </c>
      <c r="D366" s="63">
        <v>448874</v>
      </c>
      <c r="E366" s="63" t="s">
        <v>16</v>
      </c>
      <c r="F366" s="63">
        <v>2017</v>
      </c>
      <c r="G366" s="63" t="s">
        <v>1292</v>
      </c>
      <c r="H366" s="64">
        <v>43100</v>
      </c>
      <c r="I366" s="64">
        <v>43153</v>
      </c>
      <c r="J366" s="64">
        <v>43517</v>
      </c>
      <c r="K366" s="63">
        <v>45004000</v>
      </c>
      <c r="L366" s="63">
        <v>46664000</v>
      </c>
      <c r="M366" s="63" t="s">
        <v>1841</v>
      </c>
      <c r="N366" s="47">
        <v>2146303000</v>
      </c>
      <c r="O366" s="65"/>
      <c r="P366" s="65"/>
      <c r="Q366" s="53"/>
      <c r="R366" s="47">
        <v>-974501000</v>
      </c>
      <c r="S366" s="65"/>
      <c r="T366" s="65"/>
      <c r="U366" s="53"/>
      <c r="V366" s="48">
        <v>1171802000</v>
      </c>
      <c r="W366" s="48"/>
      <c r="X366" s="47">
        <v>-784733000</v>
      </c>
      <c r="Y366" s="65">
        <v>-699963000</v>
      </c>
      <c r="Z366" s="65"/>
      <c r="AA366" s="65"/>
      <c r="AB366" s="65">
        <v>-84770000</v>
      </c>
      <c r="AC366" s="65"/>
      <c r="AD366" s="65"/>
      <c r="AE366" s="53"/>
      <c r="AF366" s="48">
        <v>387069000</v>
      </c>
      <c r="AG366" s="48">
        <v>-81775000</v>
      </c>
      <c r="AH366" s="47">
        <v>-81775000</v>
      </c>
      <c r="AI366" s="65">
        <v>-82546000</v>
      </c>
      <c r="AJ366" s="53">
        <v>771000</v>
      </c>
      <c r="AK366" s="38"/>
      <c r="AL366" s="65"/>
      <c r="AM366" s="65"/>
      <c r="AN366" s="53"/>
      <c r="AO366" s="48">
        <v>305294000</v>
      </c>
      <c r="AP366" s="47">
        <v>-20383000</v>
      </c>
      <c r="AQ366" s="65"/>
      <c r="AR366" s="65"/>
      <c r="AS366" s="65"/>
      <c r="AT366" s="65"/>
      <c r="AU366" s="65"/>
      <c r="AV366" s="65"/>
      <c r="AW366" s="65"/>
      <c r="AX366" s="65"/>
      <c r="AY366" s="65"/>
      <c r="AZ366" s="65"/>
      <c r="BA366" s="65"/>
      <c r="BB366" s="65"/>
      <c r="BC366" s="53"/>
      <c r="BD366" s="38">
        <v>284911000</v>
      </c>
      <c r="BE366" s="65">
        <v>-129648000</v>
      </c>
      <c r="BF366" s="65"/>
      <c r="BG366" s="65"/>
      <c r="BH366" s="65"/>
      <c r="BI366" s="65"/>
      <c r="BJ366" s="51">
        <v>155263000</v>
      </c>
      <c r="BK366" s="47">
        <v>-2733000</v>
      </c>
      <c r="BL366" s="65">
        <v>-2733000</v>
      </c>
      <c r="BM366" s="53"/>
      <c r="BN366" s="72">
        <v>152530000</v>
      </c>
      <c r="BO366" s="73">
        <v>0</v>
      </c>
      <c r="BP366" s="72">
        <v>152530000</v>
      </c>
      <c r="BQ366" s="65"/>
      <c r="BR366" s="65"/>
      <c r="BS366" s="51">
        <v>152530000</v>
      </c>
    </row>
    <row r="367" spans="1:71" x14ac:dyDescent="0.2">
      <c r="A367" s="63" t="s">
        <v>1111</v>
      </c>
      <c r="B367" s="63" t="s">
        <v>1112</v>
      </c>
      <c r="C367" s="63" t="str">
        <f>VLOOKUP(A367,'[2]S&amp;P 500 Wikipedia'!A:D,3,FALSE)</f>
        <v>Consumer Discretionary</v>
      </c>
      <c r="D367" s="63">
        <v>72458</v>
      </c>
      <c r="E367" s="63" t="s">
        <v>16</v>
      </c>
      <c r="F367" s="63">
        <v>2017</v>
      </c>
      <c r="G367" s="63" t="s">
        <v>1292</v>
      </c>
      <c r="H367" s="64">
        <v>43131</v>
      </c>
      <c r="I367" s="64">
        <v>43173</v>
      </c>
      <c r="J367" s="64">
        <v>43173</v>
      </c>
      <c r="K367" s="63">
        <v>546800000</v>
      </c>
      <c r="L367" s="63">
        <v>550300000</v>
      </c>
      <c r="M367" s="63" t="s">
        <v>2349</v>
      </c>
      <c r="N367" s="47">
        <v>71879000000</v>
      </c>
      <c r="O367" s="65"/>
      <c r="P367" s="65"/>
      <c r="Q367" s="53"/>
      <c r="R367" s="47">
        <v>-51125000000</v>
      </c>
      <c r="S367" s="65"/>
      <c r="T367" s="65"/>
      <c r="U367" s="53"/>
      <c r="V367" s="48">
        <v>20754000000</v>
      </c>
      <c r="W367" s="48"/>
      <c r="X367" s="47">
        <v>-16442000000</v>
      </c>
      <c r="Y367" s="65">
        <v>-14248000000</v>
      </c>
      <c r="Z367" s="65"/>
      <c r="AA367" s="65"/>
      <c r="AB367" s="65"/>
      <c r="AC367" s="65">
        <v>-2194000000</v>
      </c>
      <c r="AD367" s="65"/>
      <c r="AE367" s="53"/>
      <c r="AF367" s="48">
        <v>4312000000</v>
      </c>
      <c r="AG367" s="48">
        <v>-666000000</v>
      </c>
      <c r="AH367" s="47">
        <v>-666000000</v>
      </c>
      <c r="AI367" s="65"/>
      <c r="AJ367" s="53"/>
      <c r="AK367" s="38"/>
      <c r="AL367" s="65"/>
      <c r="AM367" s="65"/>
      <c r="AN367" s="53"/>
      <c r="AO367" s="48">
        <v>3646000000</v>
      </c>
      <c r="AP367" s="47">
        <v>0</v>
      </c>
      <c r="AQ367" s="65"/>
      <c r="AR367" s="65"/>
      <c r="AS367" s="65"/>
      <c r="AT367" s="65"/>
      <c r="AU367" s="65"/>
      <c r="AV367" s="65"/>
      <c r="AW367" s="65"/>
      <c r="AX367" s="65"/>
      <c r="AY367" s="65"/>
      <c r="AZ367" s="65"/>
      <c r="BA367" s="65"/>
      <c r="BB367" s="65"/>
      <c r="BC367" s="53"/>
      <c r="BD367" s="38">
        <v>3646000000</v>
      </c>
      <c r="BE367" s="65">
        <v>-718000000</v>
      </c>
      <c r="BF367" s="65"/>
      <c r="BG367" s="65"/>
      <c r="BH367" s="65"/>
      <c r="BI367" s="65"/>
      <c r="BJ367" s="51">
        <v>2928000000</v>
      </c>
      <c r="BK367" s="47">
        <v>6000000</v>
      </c>
      <c r="BL367" s="65">
        <v>6000000</v>
      </c>
      <c r="BM367" s="53"/>
      <c r="BN367" s="72">
        <v>2934000000</v>
      </c>
      <c r="BO367" s="73"/>
      <c r="BP367" s="72">
        <v>2934000000</v>
      </c>
      <c r="BQ367" s="65"/>
      <c r="BR367" s="65"/>
      <c r="BS367" s="51">
        <v>2934000000</v>
      </c>
    </row>
    <row r="368" spans="1:71" x14ac:dyDescent="0.2">
      <c r="A368" s="63" t="s">
        <v>1144</v>
      </c>
      <c r="B368" s="63" t="s">
        <v>1145</v>
      </c>
      <c r="C368" s="63" t="str">
        <f>VLOOKUP(A368,'[2]S&amp;P 500 Wikipedia'!A:D,3,FALSE)</f>
        <v>Consumer Discretionary</v>
      </c>
      <c r="D368" s="63">
        <v>249289</v>
      </c>
      <c r="E368" s="63" t="s">
        <v>16</v>
      </c>
      <c r="F368" s="63">
        <v>2017</v>
      </c>
      <c r="G368" s="63" t="s">
        <v>1292</v>
      </c>
      <c r="H368" s="64">
        <v>43131</v>
      </c>
      <c r="I368" s="64">
        <v>43175</v>
      </c>
      <c r="J368" s="64">
        <v>43175</v>
      </c>
      <c r="K368" s="63">
        <v>124500000</v>
      </c>
      <c r="L368" s="63">
        <v>125100000</v>
      </c>
      <c r="M368" s="63" t="s">
        <v>2350</v>
      </c>
      <c r="N368" s="47">
        <v>4169800000</v>
      </c>
      <c r="O368" s="65"/>
      <c r="P368" s="65"/>
      <c r="Q368" s="53"/>
      <c r="R368" s="47">
        <v>-1565100000</v>
      </c>
      <c r="S368" s="65"/>
      <c r="T368" s="65"/>
      <c r="U368" s="53"/>
      <c r="V368" s="48">
        <v>2604700000</v>
      </c>
      <c r="W368" s="48"/>
      <c r="X368" s="47">
        <v>-1810200000</v>
      </c>
      <c r="Y368" s="65">
        <v>-1810200000</v>
      </c>
      <c r="Z368" s="65"/>
      <c r="AA368" s="65"/>
      <c r="AB368" s="65"/>
      <c r="AC368" s="65"/>
      <c r="AD368" s="65"/>
      <c r="AE368" s="53"/>
      <c r="AF368" s="48">
        <v>794500000</v>
      </c>
      <c r="AG368" s="48">
        <v>-34000000</v>
      </c>
      <c r="AH368" s="47"/>
      <c r="AI368" s="65"/>
      <c r="AJ368" s="53"/>
      <c r="AK368" s="38"/>
      <c r="AL368" s="65"/>
      <c r="AM368" s="65"/>
      <c r="AN368" s="53">
        <v>-34000000</v>
      </c>
      <c r="AO368" s="48">
        <v>760500000</v>
      </c>
      <c r="AP368" s="47"/>
      <c r="AQ368" s="65"/>
      <c r="AR368" s="65"/>
      <c r="AS368" s="65"/>
      <c r="AT368" s="65"/>
      <c r="AU368" s="65"/>
      <c r="AV368" s="65"/>
      <c r="AW368" s="65"/>
      <c r="AX368" s="65"/>
      <c r="AY368" s="65"/>
      <c r="AZ368" s="65"/>
      <c r="BA368" s="65"/>
      <c r="BB368" s="65"/>
      <c r="BC368" s="53"/>
      <c r="BD368" s="38">
        <v>760500000</v>
      </c>
      <c r="BE368" s="65">
        <v>-390400000</v>
      </c>
      <c r="BF368" s="65"/>
      <c r="BG368" s="65"/>
      <c r="BH368" s="65"/>
      <c r="BI368" s="65"/>
      <c r="BJ368" s="51">
        <v>370100000</v>
      </c>
      <c r="BK368" s="47"/>
      <c r="BL368" s="65"/>
      <c r="BM368" s="53"/>
      <c r="BN368" s="72">
        <v>370100000</v>
      </c>
      <c r="BO368" s="73"/>
      <c r="BP368" s="72">
        <v>370100000</v>
      </c>
      <c r="BQ368" s="65"/>
      <c r="BR368" s="65"/>
      <c r="BS368" s="51">
        <v>370100000</v>
      </c>
    </row>
    <row r="369" spans="1:71" x14ac:dyDescent="0.2">
      <c r="A369" s="63" t="s">
        <v>1147</v>
      </c>
      <c r="B369" s="63" t="s">
        <v>1148</v>
      </c>
      <c r="C369" s="63" t="str">
        <f>VLOOKUP(A369,'[2]S&amp;P 500 Wikipedia'!A:D,3,FALSE)</f>
        <v>Consumer Discretionary</v>
      </c>
      <c r="D369" s="63">
        <v>256569</v>
      </c>
      <c r="E369" s="63" t="s">
        <v>16</v>
      </c>
      <c r="F369" s="63">
        <v>2017</v>
      </c>
      <c r="G369" s="63" t="s">
        <v>1292</v>
      </c>
      <c r="H369" s="64">
        <v>43131</v>
      </c>
      <c r="I369" s="64">
        <v>43194</v>
      </c>
      <c r="J369" s="64">
        <v>43194</v>
      </c>
      <c r="K369" s="63">
        <v>1273654000</v>
      </c>
      <c r="L369" s="63">
        <v>1292210000</v>
      </c>
      <c r="M369" s="63" t="s">
        <v>2351</v>
      </c>
      <c r="N369" s="47">
        <v>35864664000</v>
      </c>
      <c r="O369" s="65"/>
      <c r="P369" s="65"/>
      <c r="Q369" s="53"/>
      <c r="R369" s="47">
        <v>-25502167000</v>
      </c>
      <c r="S369" s="65"/>
      <c r="T369" s="65"/>
      <c r="U369" s="53"/>
      <c r="V369" s="48">
        <v>10362497000</v>
      </c>
      <c r="W369" s="48"/>
      <c r="X369" s="47">
        <v>-6375071000</v>
      </c>
      <c r="Y369" s="65">
        <v>-6375071000</v>
      </c>
      <c r="Z369" s="65"/>
      <c r="AA369" s="65"/>
      <c r="AB369" s="65"/>
      <c r="AC369" s="65"/>
      <c r="AD369" s="65"/>
      <c r="AE369" s="53"/>
      <c r="AF369" s="48">
        <v>3987426000</v>
      </c>
      <c r="AG369" s="48">
        <v>-31588000</v>
      </c>
      <c r="AH369" s="47">
        <v>-31588000</v>
      </c>
      <c r="AI369" s="65"/>
      <c r="AJ369" s="53"/>
      <c r="AK369" s="38"/>
      <c r="AL369" s="65"/>
      <c r="AM369" s="65"/>
      <c r="AN369" s="53"/>
      <c r="AO369" s="48">
        <v>3955838000</v>
      </c>
      <c r="AP369" s="47">
        <v>-99250000</v>
      </c>
      <c r="AQ369" s="65"/>
      <c r="AR369" s="65"/>
      <c r="AS369" s="65"/>
      <c r="AT369" s="65"/>
      <c r="AU369" s="65"/>
      <c r="AV369" s="65"/>
      <c r="AW369" s="65"/>
      <c r="AX369" s="65"/>
      <c r="AY369" s="65"/>
      <c r="AZ369" s="65"/>
      <c r="BA369" s="65"/>
      <c r="BB369" s="65"/>
      <c r="BC369" s="53"/>
      <c r="BD369" s="38">
        <v>3856588000</v>
      </c>
      <c r="BE369" s="65">
        <v>-1248640000</v>
      </c>
      <c r="BF369" s="65"/>
      <c r="BG369" s="65"/>
      <c r="BH369" s="65"/>
      <c r="BI369" s="65"/>
      <c r="BJ369" s="51">
        <v>2607948000</v>
      </c>
      <c r="BK369" s="47"/>
      <c r="BL369" s="65"/>
      <c r="BM369" s="53"/>
      <c r="BN369" s="72">
        <v>2607948000</v>
      </c>
      <c r="BO369" s="73"/>
      <c r="BP369" s="72">
        <v>2607948000</v>
      </c>
      <c r="BQ369" s="65"/>
      <c r="BR369" s="65"/>
      <c r="BS369" s="51">
        <v>2607948000</v>
      </c>
    </row>
    <row r="370" spans="1:71" x14ac:dyDescent="0.2">
      <c r="A370" s="63" t="s">
        <v>1141</v>
      </c>
      <c r="B370" s="63" t="s">
        <v>1142</v>
      </c>
      <c r="C370" s="63" t="str">
        <f>VLOOKUP(A370,'[2]S&amp;P 500 Wikipedia'!A:D,3,FALSE)</f>
        <v>Health Care</v>
      </c>
      <c r="D370" s="63">
        <v>372802</v>
      </c>
      <c r="E370" s="63" t="s">
        <v>16</v>
      </c>
      <c r="F370" s="63">
        <v>2017</v>
      </c>
      <c r="G370" s="63" t="s">
        <v>1292</v>
      </c>
      <c r="H370" s="64">
        <v>43100</v>
      </c>
      <c r="I370" s="64">
        <v>43159</v>
      </c>
      <c r="J370" s="64">
        <v>43159</v>
      </c>
      <c r="K370" s="63">
        <v>395000000</v>
      </c>
      <c r="L370" s="63">
        <v>398000000</v>
      </c>
      <c r="M370" s="63" t="s">
        <v>2352</v>
      </c>
      <c r="N370" s="47">
        <v>20918000000</v>
      </c>
      <c r="O370" s="65"/>
      <c r="P370" s="65"/>
      <c r="Q370" s="53"/>
      <c r="R370" s="47">
        <v>-11473000000</v>
      </c>
      <c r="S370" s="65"/>
      <c r="T370" s="65"/>
      <c r="U370" s="53"/>
      <c r="V370" s="48">
        <v>9445000000</v>
      </c>
      <c r="W370" s="48"/>
      <c r="X370" s="47">
        <v>-6380000000</v>
      </c>
      <c r="Y370" s="65">
        <v>-5492000000</v>
      </c>
      <c r="Z370" s="65"/>
      <c r="AA370" s="65"/>
      <c r="AB370" s="65">
        <v>-888000000</v>
      </c>
      <c r="AC370" s="65"/>
      <c r="AD370" s="65"/>
      <c r="AE370" s="53"/>
      <c r="AF370" s="48">
        <v>3065000000</v>
      </c>
      <c r="AG370" s="48">
        <v>-539000000</v>
      </c>
      <c r="AH370" s="47"/>
      <c r="AI370" s="65"/>
      <c r="AJ370" s="53"/>
      <c r="AK370" s="38"/>
      <c r="AL370" s="65"/>
      <c r="AM370" s="65"/>
      <c r="AN370" s="53">
        <v>-539000000</v>
      </c>
      <c r="AO370" s="48">
        <v>2526000000</v>
      </c>
      <c r="AP370" s="47">
        <v>-97000000</v>
      </c>
      <c r="AQ370" s="65"/>
      <c r="AR370" s="65"/>
      <c r="AS370" s="65"/>
      <c r="AT370" s="65"/>
      <c r="AU370" s="65"/>
      <c r="AV370" s="65"/>
      <c r="AW370" s="65"/>
      <c r="AX370" s="65"/>
      <c r="AY370" s="65"/>
      <c r="AZ370" s="65"/>
      <c r="BA370" s="65"/>
      <c r="BB370" s="65"/>
      <c r="BC370" s="53"/>
      <c r="BD370" s="38">
        <v>2429000000</v>
      </c>
      <c r="BE370" s="65">
        <v>-201000000</v>
      </c>
      <c r="BF370" s="65"/>
      <c r="BG370" s="65"/>
      <c r="BH370" s="65"/>
      <c r="BI370" s="65"/>
      <c r="BJ370" s="51">
        <v>2228000000</v>
      </c>
      <c r="BK370" s="47">
        <v>-3000000</v>
      </c>
      <c r="BL370" s="65">
        <v>-3000000</v>
      </c>
      <c r="BM370" s="53"/>
      <c r="BN370" s="72">
        <v>2225000000</v>
      </c>
      <c r="BO370" s="73"/>
      <c r="BP370" s="72">
        <v>2225000000</v>
      </c>
      <c r="BQ370" s="65"/>
      <c r="BR370" s="65"/>
      <c r="BS370" s="51">
        <v>2225000000</v>
      </c>
    </row>
    <row r="371" spans="1:71" x14ac:dyDescent="0.2">
      <c r="A371" s="63" t="s">
        <v>1099</v>
      </c>
      <c r="B371" s="63" t="s">
        <v>1100</v>
      </c>
      <c r="C371" s="63" t="str">
        <f>VLOOKUP(A371,'[2]S&amp;P 500 Wikipedia'!A:D,3,FALSE)</f>
        <v>Communication Services</v>
      </c>
      <c r="D371" s="63">
        <v>515267</v>
      </c>
      <c r="E371" s="63" t="s">
        <v>16</v>
      </c>
      <c r="F371" s="63">
        <v>2017</v>
      </c>
      <c r="G371" s="63" t="s">
        <v>1292</v>
      </c>
      <c r="H371" s="64">
        <v>43100</v>
      </c>
      <c r="I371" s="64">
        <v>43139</v>
      </c>
      <c r="J371" s="64">
        <v>43139</v>
      </c>
      <c r="K371" s="63">
        <v>831850073</v>
      </c>
      <c r="L371" s="63">
        <v>871787450</v>
      </c>
      <c r="M371" s="63" t="s">
        <v>2353</v>
      </c>
      <c r="N371" s="47">
        <v>40604000000</v>
      </c>
      <c r="O371" s="65">
        <v>30160000000</v>
      </c>
      <c r="P371" s="65"/>
      <c r="Q371" s="53">
        <v>10444000000</v>
      </c>
      <c r="R371" s="47">
        <v>-17708000000</v>
      </c>
      <c r="S371" s="65"/>
      <c r="T371" s="65"/>
      <c r="U371" s="53"/>
      <c r="V371" s="48">
        <v>22896000000</v>
      </c>
      <c r="W371" s="48"/>
      <c r="X371" s="47">
        <v>-18243000000</v>
      </c>
      <c r="Y371" s="65">
        <v>-12259000000</v>
      </c>
      <c r="Z371" s="65"/>
      <c r="AA371" s="65"/>
      <c r="AB371" s="65"/>
      <c r="AC371" s="65">
        <v>-5984000000</v>
      </c>
      <c r="AD371" s="65"/>
      <c r="AE371" s="53"/>
      <c r="AF371" s="48">
        <v>4653000000</v>
      </c>
      <c r="AG371" s="48">
        <v>-1727000000</v>
      </c>
      <c r="AH371" s="47">
        <v>-1654000000</v>
      </c>
      <c r="AI371" s="65"/>
      <c r="AJ371" s="53"/>
      <c r="AK371" s="38"/>
      <c r="AL371" s="65"/>
      <c r="AM371" s="65"/>
      <c r="AN371" s="53">
        <v>-73000000</v>
      </c>
      <c r="AO371" s="48">
        <v>2926000000</v>
      </c>
      <c r="AP371" s="47">
        <v>235000000</v>
      </c>
      <c r="AQ371" s="65"/>
      <c r="AR371" s="65"/>
      <c r="AS371" s="65"/>
      <c r="AT371" s="65"/>
      <c r="AU371" s="65"/>
      <c r="AV371" s="65"/>
      <c r="AW371" s="65"/>
      <c r="AX371" s="65"/>
      <c r="AY371" s="65"/>
      <c r="AZ371" s="65"/>
      <c r="BA371" s="65"/>
      <c r="BB371" s="65"/>
      <c r="BC371" s="53"/>
      <c r="BD371" s="38">
        <v>3161000000</v>
      </c>
      <c r="BE371" s="65">
        <v>1375000000</v>
      </c>
      <c r="BF371" s="65"/>
      <c r="BG371" s="65"/>
      <c r="BH371" s="65"/>
      <c r="BI371" s="65"/>
      <c r="BJ371" s="51">
        <v>4536000000</v>
      </c>
      <c r="BK371" s="47"/>
      <c r="BL371" s="65"/>
      <c r="BM371" s="53"/>
      <c r="BN371" s="72">
        <v>4536000000</v>
      </c>
      <c r="BO371" s="73"/>
      <c r="BP371" s="72">
        <v>4536000000</v>
      </c>
      <c r="BQ371" s="65">
        <v>-55000000</v>
      </c>
      <c r="BR371" s="65"/>
      <c r="BS371" s="51">
        <v>4481000000</v>
      </c>
    </row>
    <row r="372" spans="1:71" x14ac:dyDescent="0.2">
      <c r="A372" s="63" t="s">
        <v>1108</v>
      </c>
      <c r="B372" s="63" t="s">
        <v>1109</v>
      </c>
      <c r="C372" s="63" t="str">
        <f>VLOOKUP(A372,'[2]S&amp;P 500 Wikipedia'!A:D,3,FALSE)</f>
        <v>Consumer Discretionary</v>
      </c>
      <c r="D372" s="63">
        <v>331230</v>
      </c>
      <c r="E372" s="63" t="s">
        <v>16</v>
      </c>
      <c r="F372" s="63">
        <v>2018</v>
      </c>
      <c r="G372" s="63" t="s">
        <v>1292</v>
      </c>
      <c r="H372" s="64">
        <v>43281</v>
      </c>
      <c r="I372" s="64">
        <v>43328</v>
      </c>
      <c r="J372" s="64">
        <v>43328</v>
      </c>
      <c r="K372" s="63">
        <v>285400000</v>
      </c>
      <c r="L372" s="63">
        <v>288600000</v>
      </c>
      <c r="M372" s="63" t="s">
        <v>2354</v>
      </c>
      <c r="N372" s="47">
        <v>5880000000</v>
      </c>
      <c r="O372" s="65"/>
      <c r="P372" s="65"/>
      <c r="Q372" s="53"/>
      <c r="R372" s="47">
        <v>-2026100000</v>
      </c>
      <c r="S372" s="65"/>
      <c r="T372" s="65"/>
      <c r="U372" s="53"/>
      <c r="V372" s="48">
        <v>3853900000</v>
      </c>
      <c r="W372" s="48"/>
      <c r="X372" s="47">
        <v>-3183100000</v>
      </c>
      <c r="Y372" s="65">
        <v>-3183100000</v>
      </c>
      <c r="Z372" s="65"/>
      <c r="AA372" s="65"/>
      <c r="AB372" s="65"/>
      <c r="AC372" s="65"/>
      <c r="AD372" s="65"/>
      <c r="AE372" s="53"/>
      <c r="AF372" s="48">
        <v>670800000</v>
      </c>
      <c r="AG372" s="48">
        <v>-74000000</v>
      </c>
      <c r="AH372" s="47">
        <v>-74000000</v>
      </c>
      <c r="AI372" s="65"/>
      <c r="AJ372" s="53"/>
      <c r="AK372" s="38"/>
      <c r="AL372" s="65"/>
      <c r="AM372" s="65"/>
      <c r="AN372" s="53"/>
      <c r="AO372" s="48">
        <v>596800000</v>
      </c>
      <c r="AP372" s="47"/>
      <c r="AQ372" s="65"/>
      <c r="AR372" s="65"/>
      <c r="AS372" s="65"/>
      <c r="AT372" s="65"/>
      <c r="AU372" s="65"/>
      <c r="AV372" s="65"/>
      <c r="AW372" s="65"/>
      <c r="AX372" s="65"/>
      <c r="AY372" s="65"/>
      <c r="AZ372" s="65"/>
      <c r="BA372" s="65"/>
      <c r="BB372" s="65"/>
      <c r="BC372" s="53"/>
      <c r="BD372" s="38">
        <v>596800000</v>
      </c>
      <c r="BE372" s="65">
        <v>-199300000</v>
      </c>
      <c r="BF372" s="65"/>
      <c r="BG372" s="65"/>
      <c r="BH372" s="65"/>
      <c r="BI372" s="65"/>
      <c r="BJ372" s="51">
        <v>397500000</v>
      </c>
      <c r="BK372" s="47"/>
      <c r="BL372" s="65"/>
      <c r="BM372" s="53"/>
      <c r="BN372" s="72">
        <v>397500000</v>
      </c>
      <c r="BO372" s="73"/>
      <c r="BP372" s="72">
        <v>397500000</v>
      </c>
      <c r="BQ372" s="65"/>
      <c r="BR372" s="65"/>
      <c r="BS372" s="51">
        <v>397500000</v>
      </c>
    </row>
    <row r="373" spans="1:71" x14ac:dyDescent="0.2">
      <c r="A373" s="63" t="s">
        <v>1102</v>
      </c>
      <c r="B373" s="63" t="s">
        <v>1103</v>
      </c>
      <c r="C373" s="63" t="str">
        <f>VLOOKUP(A373,'[2]S&amp;P 500 Wikipedia'!A:D,3,FALSE)</f>
        <v>Financials</v>
      </c>
      <c r="D373" s="63">
        <v>378221</v>
      </c>
      <c r="E373" s="63" t="s">
        <v>16</v>
      </c>
      <c r="F373" s="63">
        <v>2017</v>
      </c>
      <c r="G373" s="63" t="s">
        <v>1292</v>
      </c>
      <c r="H373" s="64">
        <v>43100</v>
      </c>
      <c r="I373" s="64">
        <v>43147</v>
      </c>
      <c r="J373" s="64">
        <v>43147</v>
      </c>
      <c r="K373" s="63">
        <v>241200000</v>
      </c>
      <c r="L373" s="63">
        <v>245100000</v>
      </c>
      <c r="M373" s="63" t="s">
        <v>2355</v>
      </c>
      <c r="N373" s="47">
        <v>4793000000</v>
      </c>
      <c r="O373" s="65"/>
      <c r="P373" s="65"/>
      <c r="Q373" s="53"/>
      <c r="R373" s="35">
        <v>0</v>
      </c>
      <c r="S373" s="65"/>
      <c r="T373" s="65"/>
      <c r="U373" s="53"/>
      <c r="V373" s="48">
        <v>4793000000</v>
      </c>
      <c r="W373" s="48"/>
      <c r="X373" s="47">
        <v>-2734200000</v>
      </c>
      <c r="Y373" s="65">
        <v>-433900000</v>
      </c>
      <c r="Z373" s="65"/>
      <c r="AA373" s="65"/>
      <c r="AB373" s="65"/>
      <c r="AC373" s="65">
        <v>-143600000</v>
      </c>
      <c r="AD373" s="65"/>
      <c r="AE373" s="53">
        <v>-2156700000</v>
      </c>
      <c r="AF373" s="48">
        <v>2058800000</v>
      </c>
      <c r="AG373" s="48">
        <v>396300000</v>
      </c>
      <c r="AH373" s="47"/>
      <c r="AI373" s="65"/>
      <c r="AJ373" s="53"/>
      <c r="AK373" s="38">
        <v>396300000</v>
      </c>
      <c r="AL373" s="65"/>
      <c r="AM373" s="65"/>
      <c r="AN373" s="53"/>
      <c r="AO373" s="48">
        <v>2455100000</v>
      </c>
      <c r="AP373" s="47">
        <v>50000000</v>
      </c>
      <c r="AQ373" s="65"/>
      <c r="AR373" s="65"/>
      <c r="AS373" s="65"/>
      <c r="AT373" s="65"/>
      <c r="AU373" s="65"/>
      <c r="AV373" s="65"/>
      <c r="AW373" s="65"/>
      <c r="AX373" s="65"/>
      <c r="AY373" s="65"/>
      <c r="AZ373" s="65"/>
      <c r="BA373" s="65"/>
      <c r="BB373" s="65"/>
      <c r="BC373" s="53"/>
      <c r="BD373" s="38">
        <v>2505100000</v>
      </c>
      <c r="BE373" s="65">
        <v>-923900000</v>
      </c>
      <c r="BF373" s="65"/>
      <c r="BG373" s="65"/>
      <c r="BH373" s="65"/>
      <c r="BI373" s="65"/>
      <c r="BJ373" s="51">
        <v>1581200000</v>
      </c>
      <c r="BK373" s="47"/>
      <c r="BL373" s="65"/>
      <c r="BM373" s="53"/>
      <c r="BN373" s="72">
        <v>1581200000</v>
      </c>
      <c r="BO373" s="73">
        <v>-83400000</v>
      </c>
      <c r="BP373" s="72">
        <v>1497800000</v>
      </c>
      <c r="BQ373" s="65"/>
      <c r="BR373" s="65"/>
      <c r="BS373" s="51">
        <v>1497800000</v>
      </c>
    </row>
    <row r="374" spans="1:71" x14ac:dyDescent="0.2">
      <c r="A374" s="63" t="s">
        <v>1150</v>
      </c>
      <c r="B374" s="63" t="s">
        <v>1151</v>
      </c>
      <c r="C374" s="63" t="str">
        <f>VLOOKUP(A374,'[2]S&amp;P 500 Wikipedia'!A:D,3,FALSE)</f>
        <v>Consumer Discretionary</v>
      </c>
      <c r="D374" s="63">
        <v>378228</v>
      </c>
      <c r="E374" s="63" t="s">
        <v>16</v>
      </c>
      <c r="F374" s="63">
        <v>2017</v>
      </c>
      <c r="G374" s="63" t="s">
        <v>1292</v>
      </c>
      <c r="H374" s="64">
        <v>43100</v>
      </c>
      <c r="I374" s="64">
        <v>43153</v>
      </c>
      <c r="J374" s="64">
        <v>43153</v>
      </c>
      <c r="K374" s="63">
        <v>127588000</v>
      </c>
      <c r="L374" s="63">
        <v>128204000</v>
      </c>
      <c r="M374" s="63" t="s">
        <v>2356</v>
      </c>
      <c r="N374" s="47">
        <v>7256382000</v>
      </c>
      <c r="O374" s="65"/>
      <c r="P374" s="65"/>
      <c r="Q374" s="53"/>
      <c r="R374" s="47">
        <v>-4764417000</v>
      </c>
      <c r="S374" s="65"/>
      <c r="T374" s="65"/>
      <c r="U374" s="53"/>
      <c r="V374" s="48">
        <v>2491965000</v>
      </c>
      <c r="W374" s="48"/>
      <c r="X374" s="47">
        <v>-1805583000</v>
      </c>
      <c r="Y374" s="65">
        <v>-1639749000</v>
      </c>
      <c r="Z374" s="65"/>
      <c r="AA374" s="65"/>
      <c r="AB374" s="65"/>
      <c r="AC374" s="65">
        <v>-165834000</v>
      </c>
      <c r="AD374" s="65"/>
      <c r="AE374" s="53"/>
      <c r="AF374" s="48">
        <v>686382000</v>
      </c>
      <c r="AG374" s="48">
        <v>-13859000</v>
      </c>
      <c r="AH374" s="47">
        <v>-13859000</v>
      </c>
      <c r="AI374" s="65"/>
      <c r="AJ374" s="53"/>
      <c r="AK374" s="38"/>
      <c r="AL374" s="65"/>
      <c r="AM374" s="65"/>
      <c r="AN374" s="53"/>
      <c r="AO374" s="48">
        <v>672523000</v>
      </c>
      <c r="AP374" s="47"/>
      <c r="AQ374" s="65"/>
      <c r="AR374" s="65"/>
      <c r="AS374" s="65"/>
      <c r="AT374" s="65"/>
      <c r="AU374" s="65"/>
      <c r="AV374" s="65"/>
      <c r="AW374" s="65"/>
      <c r="AX374" s="65"/>
      <c r="AY374" s="65"/>
      <c r="AZ374" s="65"/>
      <c r="BA374" s="65"/>
      <c r="BB374" s="65"/>
      <c r="BC374" s="53"/>
      <c r="BD374" s="38">
        <v>672523000</v>
      </c>
      <c r="BE374" s="65">
        <v>-249924000</v>
      </c>
      <c r="BF374" s="65"/>
      <c r="BG374" s="65"/>
      <c r="BH374" s="65"/>
      <c r="BI374" s="65"/>
      <c r="BJ374" s="51">
        <v>422599000</v>
      </c>
      <c r="BK374" s="47"/>
      <c r="BL374" s="65"/>
      <c r="BM374" s="53"/>
      <c r="BN374" s="72">
        <v>422599000</v>
      </c>
      <c r="BO374" s="73"/>
      <c r="BP374" s="72">
        <v>422599000</v>
      </c>
      <c r="BQ374" s="65"/>
      <c r="BR374" s="65"/>
      <c r="BS374" s="51">
        <v>422599000</v>
      </c>
    </row>
    <row r="375" spans="1:71" x14ac:dyDescent="0.2">
      <c r="A375" s="63" t="s">
        <v>1162</v>
      </c>
      <c r="B375" s="63" t="s">
        <v>1163</v>
      </c>
      <c r="C375" s="63" t="str">
        <f>VLOOKUP(A375,'[2]S&amp;P 500 Wikipedia'!A:D,3,FALSE)</f>
        <v>Consumer Staples</v>
      </c>
      <c r="D375" s="63">
        <v>138054</v>
      </c>
      <c r="E375" s="63" t="s">
        <v>16</v>
      </c>
      <c r="F375" s="63">
        <v>2017</v>
      </c>
      <c r="G375" s="63" t="s">
        <v>1292</v>
      </c>
      <c r="H375" s="64">
        <v>43008</v>
      </c>
      <c r="I375" s="64">
        <v>43052</v>
      </c>
      <c r="J375" s="64">
        <v>43052</v>
      </c>
      <c r="K375" s="63">
        <v>366000000</v>
      </c>
      <c r="L375" s="63">
        <v>370000000</v>
      </c>
      <c r="M375" s="63" t="s">
        <v>2357</v>
      </c>
      <c r="N375" s="47">
        <v>38260000000</v>
      </c>
      <c r="O375" s="65"/>
      <c r="P375" s="65"/>
      <c r="Q375" s="53"/>
      <c r="R375" s="47">
        <v>-33177000000</v>
      </c>
      <c r="S375" s="65"/>
      <c r="T375" s="65"/>
      <c r="U375" s="53"/>
      <c r="V375" s="48">
        <v>5083000000</v>
      </c>
      <c r="W375" s="48"/>
      <c r="X375" s="47">
        <v>-2152000000</v>
      </c>
      <c r="Y375" s="65">
        <v>-2152000000</v>
      </c>
      <c r="Z375" s="65"/>
      <c r="AA375" s="65"/>
      <c r="AB375" s="65"/>
      <c r="AC375" s="65"/>
      <c r="AD375" s="65"/>
      <c r="AE375" s="53"/>
      <c r="AF375" s="48">
        <v>2931000000</v>
      </c>
      <c r="AG375" s="48">
        <v>-303000000</v>
      </c>
      <c r="AH375" s="47">
        <v>-272000000</v>
      </c>
      <c r="AI375" s="65"/>
      <c r="AJ375" s="53"/>
      <c r="AK375" s="38"/>
      <c r="AL375" s="65"/>
      <c r="AM375" s="65"/>
      <c r="AN375" s="53">
        <v>-31000000</v>
      </c>
      <c r="AO375" s="48">
        <v>2628000000</v>
      </c>
      <c r="AP375" s="47"/>
      <c r="AQ375" s="65"/>
      <c r="AR375" s="65"/>
      <c r="AS375" s="65"/>
      <c r="AT375" s="65"/>
      <c r="AU375" s="65"/>
      <c r="AV375" s="65"/>
      <c r="AW375" s="65"/>
      <c r="AX375" s="65"/>
      <c r="AY375" s="65"/>
      <c r="AZ375" s="65"/>
      <c r="BA375" s="65"/>
      <c r="BB375" s="65"/>
      <c r="BC375" s="53"/>
      <c r="BD375" s="38">
        <v>2628000000</v>
      </c>
      <c r="BE375" s="65">
        <v>-850000000</v>
      </c>
      <c r="BF375" s="65"/>
      <c r="BG375" s="65"/>
      <c r="BH375" s="65"/>
      <c r="BI375" s="65"/>
      <c r="BJ375" s="51">
        <v>1778000000</v>
      </c>
      <c r="BK375" s="47"/>
      <c r="BL375" s="65"/>
      <c r="BM375" s="53"/>
      <c r="BN375" s="72">
        <v>1778000000</v>
      </c>
      <c r="BO375" s="73">
        <v>-4000000</v>
      </c>
      <c r="BP375" s="72">
        <v>1774000000</v>
      </c>
      <c r="BQ375" s="65"/>
      <c r="BR375" s="65"/>
      <c r="BS375" s="51">
        <v>1774000000</v>
      </c>
    </row>
    <row r="376" spans="1:71" x14ac:dyDescent="0.2">
      <c r="A376" s="63" t="s">
        <v>1105</v>
      </c>
      <c r="B376" s="63" t="s">
        <v>1106</v>
      </c>
      <c r="C376" s="63" t="str">
        <f>VLOOKUP(A376,'[2]S&amp;P 500 Wikipedia'!A:D,3,FALSE)</f>
        <v>Communication Services</v>
      </c>
      <c r="D376" s="63">
        <v>372538</v>
      </c>
      <c r="E376" s="63" t="s">
        <v>16</v>
      </c>
      <c r="F376" s="63">
        <v>2016</v>
      </c>
      <c r="G376" s="63" t="s">
        <v>1292</v>
      </c>
      <c r="H376" s="64">
        <v>42825</v>
      </c>
      <c r="I376" s="64">
        <v>42879</v>
      </c>
      <c r="J376" s="64">
        <v>43237</v>
      </c>
      <c r="K376" s="63">
        <v>91921000</v>
      </c>
      <c r="L376" s="63">
        <v>94073000</v>
      </c>
      <c r="M376" s="63" t="s">
        <v>1847</v>
      </c>
      <c r="N376" s="47">
        <v>1779748000</v>
      </c>
      <c r="O376" s="65"/>
      <c r="P376" s="65"/>
      <c r="Q376" s="53"/>
      <c r="R376" s="47">
        <v>-1022959000</v>
      </c>
      <c r="S376" s="65"/>
      <c r="T376" s="65"/>
      <c r="U376" s="53"/>
      <c r="V376" s="48">
        <v>756789000</v>
      </c>
      <c r="W376" s="48"/>
      <c r="X376" s="47">
        <v>-665484000</v>
      </c>
      <c r="Y376" s="65">
        <v>-496862000</v>
      </c>
      <c r="Z376" s="65"/>
      <c r="AA376" s="65"/>
      <c r="AB376" s="65">
        <v>-137915000</v>
      </c>
      <c r="AC376" s="65">
        <v>-30707000</v>
      </c>
      <c r="AD376" s="65"/>
      <c r="AE376" s="53"/>
      <c r="AF376" s="48">
        <v>91305000</v>
      </c>
      <c r="AG376" s="48">
        <v>-15690000</v>
      </c>
      <c r="AH376" s="47"/>
      <c r="AI376" s="65"/>
      <c r="AJ376" s="53"/>
      <c r="AK376" s="38"/>
      <c r="AL376" s="65"/>
      <c r="AM376" s="65"/>
      <c r="AN376" s="53">
        <v>-15690000</v>
      </c>
      <c r="AO376" s="48">
        <v>75615000</v>
      </c>
      <c r="AP376" s="47">
        <v>1350000</v>
      </c>
      <c r="AQ376" s="65"/>
      <c r="AR376" s="65"/>
      <c r="AS376" s="65"/>
      <c r="AT376" s="65"/>
      <c r="AU376" s="65"/>
      <c r="AV376" s="65"/>
      <c r="AW376" s="65"/>
      <c r="AX376" s="65"/>
      <c r="AY376" s="65"/>
      <c r="AZ376" s="65"/>
      <c r="BA376" s="65"/>
      <c r="BB376" s="65"/>
      <c r="BC376" s="53"/>
      <c r="BD376" s="38">
        <v>76965000</v>
      </c>
      <c r="BE376" s="65">
        <v>-9662000</v>
      </c>
      <c r="BF376" s="65"/>
      <c r="BG376" s="65"/>
      <c r="BH376" s="65"/>
      <c r="BI376" s="65"/>
      <c r="BJ376" s="51">
        <v>67303000</v>
      </c>
      <c r="BK376" s="47"/>
      <c r="BL376" s="65"/>
      <c r="BM376" s="53"/>
      <c r="BN376" s="72">
        <v>67303000</v>
      </c>
      <c r="BO376" s="73"/>
      <c r="BP376" s="72">
        <v>67303000</v>
      </c>
      <c r="BQ376" s="65"/>
      <c r="BR376" s="65"/>
      <c r="BS376" s="51">
        <v>67303000</v>
      </c>
    </row>
    <row r="377" spans="1:71" x14ac:dyDescent="0.2">
      <c r="A377" s="63" t="s">
        <v>1156</v>
      </c>
      <c r="B377" s="63" t="s">
        <v>1157</v>
      </c>
      <c r="C377" s="63" t="str">
        <f>VLOOKUP(A377,'[2]S&amp;P 500 Wikipedia'!A:D,3,FALSE)</f>
        <v>Communication Services</v>
      </c>
      <c r="D377" s="63">
        <v>30388</v>
      </c>
      <c r="E377" s="63" t="s">
        <v>16</v>
      </c>
      <c r="F377" s="63">
        <v>2017</v>
      </c>
      <c r="G377" s="63" t="s">
        <v>1292</v>
      </c>
      <c r="H377" s="64">
        <v>43100</v>
      </c>
      <c r="I377" s="64">
        <v>43154</v>
      </c>
      <c r="J377" s="64">
        <v>43517</v>
      </c>
      <c r="K377" s="63">
        <v>732702000</v>
      </c>
      <c r="L377" s="63">
        <v>732702000</v>
      </c>
      <c r="M377" s="63" t="s">
        <v>1848</v>
      </c>
      <c r="N377" s="47">
        <v>2443299000</v>
      </c>
      <c r="O377" s="65"/>
      <c r="P377" s="65"/>
      <c r="Q377" s="53"/>
      <c r="R377" s="47">
        <v>-861242000</v>
      </c>
      <c r="S377" s="65"/>
      <c r="T377" s="65"/>
      <c r="U377" s="53"/>
      <c r="V377" s="48">
        <v>1582057000</v>
      </c>
      <c r="W377" s="48"/>
      <c r="X377" s="47">
        <v>-1543317000</v>
      </c>
      <c r="Y377" s="65">
        <v>-1001307000</v>
      </c>
      <c r="Z377" s="65"/>
      <c r="AA377" s="65"/>
      <c r="AB377" s="65">
        <v>-542010000</v>
      </c>
      <c r="AC377" s="65"/>
      <c r="AD377" s="65"/>
      <c r="AE377" s="53"/>
      <c r="AF377" s="48">
        <v>38740000</v>
      </c>
      <c r="AG377" s="48">
        <v>-134158000</v>
      </c>
      <c r="AH377" s="47">
        <v>-60854000</v>
      </c>
      <c r="AI377" s="65"/>
      <c r="AJ377" s="53"/>
      <c r="AK377" s="38"/>
      <c r="AL377" s="65"/>
      <c r="AM377" s="65"/>
      <c r="AN377" s="53">
        <v>-73304000</v>
      </c>
      <c r="AO377" s="48">
        <v>-95418000</v>
      </c>
      <c r="AP377" s="47"/>
      <c r="AQ377" s="65"/>
      <c r="AR377" s="65"/>
      <c r="AS377" s="65"/>
      <c r="AT377" s="65"/>
      <c r="AU377" s="65"/>
      <c r="AV377" s="65"/>
      <c r="AW377" s="65"/>
      <c r="AX377" s="65"/>
      <c r="AY377" s="65"/>
      <c r="AZ377" s="65"/>
      <c r="BA377" s="65"/>
      <c r="BB377" s="65"/>
      <c r="BC377" s="53"/>
      <c r="BD377" s="38">
        <v>-95418000</v>
      </c>
      <c r="BE377" s="65">
        <v>-12645000</v>
      </c>
      <c r="BF377" s="65"/>
      <c r="BG377" s="65"/>
      <c r="BH377" s="65"/>
      <c r="BI377" s="65"/>
      <c r="BJ377" s="51">
        <v>-108063000</v>
      </c>
      <c r="BK377" s="47"/>
      <c r="BL377" s="65"/>
      <c r="BM377" s="53"/>
      <c r="BN377" s="72">
        <v>-108063000</v>
      </c>
      <c r="BO377" s="73"/>
      <c r="BP377" s="72">
        <v>-108063000</v>
      </c>
      <c r="BQ377" s="65"/>
      <c r="BR377" s="65"/>
      <c r="BS377" s="51">
        <v>-108063000</v>
      </c>
    </row>
    <row r="378" spans="1:71" x14ac:dyDescent="0.2">
      <c r="A378" s="63" t="s">
        <v>1123</v>
      </c>
      <c r="B378" s="63" t="s">
        <v>1124</v>
      </c>
      <c r="C378" s="63" t="str">
        <f>VLOOKUP(A378,'[2]S&amp;P 500 Wikipedia'!A:D,3,FALSE)</f>
        <v>Information Technology</v>
      </c>
      <c r="D378" s="63">
        <v>252464</v>
      </c>
      <c r="E378" s="63" t="s">
        <v>16</v>
      </c>
      <c r="F378" s="63">
        <v>2017</v>
      </c>
      <c r="G378" s="63" t="s">
        <v>1292</v>
      </c>
      <c r="H378" s="64">
        <v>43100</v>
      </c>
      <c r="I378" s="64">
        <v>43153</v>
      </c>
      <c r="J378" s="64">
        <v>43153</v>
      </c>
      <c r="K378" s="63">
        <v>991000000</v>
      </c>
      <c r="L378" s="63">
        <v>1012000000</v>
      </c>
      <c r="M378" s="63" t="s">
        <v>2358</v>
      </c>
      <c r="N378" s="47">
        <v>14961000000</v>
      </c>
      <c r="O378" s="65"/>
      <c r="P378" s="65"/>
      <c r="Q378" s="53"/>
      <c r="R378" s="47">
        <v>-5347000000</v>
      </c>
      <c r="S378" s="65"/>
      <c r="T378" s="65"/>
      <c r="U378" s="53"/>
      <c r="V378" s="48">
        <v>9614000000</v>
      </c>
      <c r="W378" s="48"/>
      <c r="X378" s="47">
        <v>-3202000000</v>
      </c>
      <c r="Y378" s="65">
        <v>-1694000000</v>
      </c>
      <c r="Z378" s="65"/>
      <c r="AA378" s="65"/>
      <c r="AB378" s="65">
        <v>-1508000000</v>
      </c>
      <c r="AC378" s="65"/>
      <c r="AD378" s="65"/>
      <c r="AE378" s="53"/>
      <c r="AF378" s="48">
        <v>6412000000</v>
      </c>
      <c r="AG378" s="48">
        <v>-3000000</v>
      </c>
      <c r="AH378" s="47">
        <v>-78000000</v>
      </c>
      <c r="AI378" s="65"/>
      <c r="AJ378" s="53"/>
      <c r="AK378" s="38"/>
      <c r="AL378" s="65"/>
      <c r="AM378" s="65"/>
      <c r="AN378" s="53">
        <v>75000000</v>
      </c>
      <c r="AO378" s="48">
        <v>6409000000</v>
      </c>
      <c r="AP378" s="47">
        <v>-329000000</v>
      </c>
      <c r="AQ378" s="65"/>
      <c r="AR378" s="65"/>
      <c r="AS378" s="65"/>
      <c r="AT378" s="65"/>
      <c r="AU378" s="65"/>
      <c r="AV378" s="65"/>
      <c r="AW378" s="65"/>
      <c r="AX378" s="65"/>
      <c r="AY378" s="65"/>
      <c r="AZ378" s="65"/>
      <c r="BA378" s="65"/>
      <c r="BB378" s="65"/>
      <c r="BC378" s="53"/>
      <c r="BD378" s="38">
        <v>6080000000</v>
      </c>
      <c r="BE378" s="65">
        <v>-2398000000</v>
      </c>
      <c r="BF378" s="65"/>
      <c r="BG378" s="65"/>
      <c r="BH378" s="65"/>
      <c r="BI378" s="65"/>
      <c r="BJ378" s="51">
        <v>3682000000</v>
      </c>
      <c r="BK378" s="47"/>
      <c r="BL378" s="65"/>
      <c r="BM378" s="53"/>
      <c r="BN378" s="72">
        <v>3682000000</v>
      </c>
      <c r="BO378" s="73"/>
      <c r="BP378" s="72">
        <v>3682000000</v>
      </c>
      <c r="BQ378" s="65"/>
      <c r="BR378" s="65"/>
      <c r="BS378" s="51">
        <v>3682000000</v>
      </c>
    </row>
    <row r="379" spans="1:71" x14ac:dyDescent="0.2">
      <c r="A379" s="63" t="s">
        <v>1159</v>
      </c>
      <c r="B379" s="63" t="s">
        <v>1160</v>
      </c>
      <c r="C379" s="63" t="str">
        <f>VLOOKUP(A379,'[2]S&amp;P 500 Wikipedia'!A:D,3,FALSE)</f>
        <v>Information Technology</v>
      </c>
      <c r="D379" s="63">
        <v>693134</v>
      </c>
      <c r="E379" s="63" t="s">
        <v>16</v>
      </c>
      <c r="F379" s="63">
        <v>2017</v>
      </c>
      <c r="G379" s="63" t="s">
        <v>1292</v>
      </c>
      <c r="H379" s="64">
        <v>43100</v>
      </c>
      <c r="I379" s="64">
        <v>43152</v>
      </c>
      <c r="J379" s="64">
        <v>43152</v>
      </c>
      <c r="K379" s="63">
        <v>37273000</v>
      </c>
      <c r="L379" s="63">
        <v>39246000</v>
      </c>
      <c r="M379" s="63" t="s">
        <v>2359</v>
      </c>
      <c r="N379" s="47">
        <v>840662000</v>
      </c>
      <c r="O379" s="65">
        <v>840662000</v>
      </c>
      <c r="P379" s="65"/>
      <c r="Q379" s="53"/>
      <c r="R379" s="47">
        <v>-441522000</v>
      </c>
      <c r="S379" s="65">
        <v>-441522000</v>
      </c>
      <c r="T379" s="65"/>
      <c r="U379" s="53"/>
      <c r="V379" s="48">
        <v>399140000</v>
      </c>
      <c r="W379" s="48"/>
      <c r="X379" s="47">
        <v>-238210000</v>
      </c>
      <c r="Y379" s="65">
        <v>-176974000</v>
      </c>
      <c r="Z379" s="65"/>
      <c r="AA379" s="65"/>
      <c r="AB379" s="65">
        <v>-47324000</v>
      </c>
      <c r="AC379" s="65">
        <v>-13912000</v>
      </c>
      <c r="AD379" s="65"/>
      <c r="AE379" s="53"/>
      <c r="AF379" s="48">
        <v>160930000</v>
      </c>
      <c r="AG379" s="48">
        <v>698000</v>
      </c>
      <c r="AH379" s="47"/>
      <c r="AI379" s="65"/>
      <c r="AJ379" s="53"/>
      <c r="AK379" s="38"/>
      <c r="AL379" s="65"/>
      <c r="AM379" s="65"/>
      <c r="AN379" s="53">
        <v>698000</v>
      </c>
      <c r="AO379" s="48">
        <v>161628000</v>
      </c>
      <c r="AP379" s="47"/>
      <c r="AQ379" s="65"/>
      <c r="AR379" s="65"/>
      <c r="AS379" s="65"/>
      <c r="AT379" s="65"/>
      <c r="AU379" s="65"/>
      <c r="AV379" s="65"/>
      <c r="AW379" s="65"/>
      <c r="AX379" s="65"/>
      <c r="AY379" s="65"/>
      <c r="AZ379" s="65"/>
      <c r="BA379" s="65"/>
      <c r="BB379" s="65"/>
      <c r="BC379" s="53"/>
      <c r="BD379" s="38">
        <v>161628000</v>
      </c>
      <c r="BE379" s="65">
        <v>2317000</v>
      </c>
      <c r="BF379" s="65"/>
      <c r="BG379" s="65"/>
      <c r="BH379" s="65"/>
      <c r="BI379" s="65"/>
      <c r="BJ379" s="51">
        <v>163945000</v>
      </c>
      <c r="BK379" s="47"/>
      <c r="BL379" s="65"/>
      <c r="BM379" s="53"/>
      <c r="BN379" s="72">
        <v>163945000</v>
      </c>
      <c r="BO379" s="73"/>
      <c r="BP379" s="72">
        <v>163945000</v>
      </c>
      <c r="BQ379" s="65"/>
      <c r="BR379" s="65"/>
      <c r="BS379" s="51">
        <v>163945000</v>
      </c>
    </row>
    <row r="380" spans="1:71" x14ac:dyDescent="0.2">
      <c r="A380" s="63" t="s">
        <v>1171</v>
      </c>
      <c r="B380" s="63" t="s">
        <v>1172</v>
      </c>
      <c r="C380" s="63" t="str">
        <f>VLOOKUP(A380,'[2]S&amp;P 500 Wikipedia'!A:D,3,FALSE)</f>
        <v>Consumer Discretionary</v>
      </c>
      <c r="D380" s="63">
        <v>80553</v>
      </c>
      <c r="E380" s="63" t="s">
        <v>16</v>
      </c>
      <c r="F380" s="63">
        <v>2017</v>
      </c>
      <c r="G380" s="63" t="s">
        <v>1292</v>
      </c>
      <c r="H380" s="64">
        <v>43100</v>
      </c>
      <c r="I380" s="64">
        <v>43140</v>
      </c>
      <c r="J380" s="64">
        <v>43159</v>
      </c>
      <c r="K380" s="63">
        <v>440729000</v>
      </c>
      <c r="L380" s="63">
        <v>440729000</v>
      </c>
      <c r="M380" s="63" t="s">
        <v>2360</v>
      </c>
      <c r="N380" s="47">
        <v>4976553000</v>
      </c>
      <c r="O380" s="65"/>
      <c r="P380" s="65"/>
      <c r="Q380" s="53"/>
      <c r="R380" s="47">
        <v>-2737830000</v>
      </c>
      <c r="S380" s="65"/>
      <c r="T380" s="65"/>
      <c r="U380" s="53"/>
      <c r="V380" s="48">
        <v>2238723000</v>
      </c>
      <c r="W380" s="48"/>
      <c r="X380" s="47">
        <v>-2210880000</v>
      </c>
      <c r="Y380" s="65">
        <v>-2210880000</v>
      </c>
      <c r="Z380" s="65"/>
      <c r="AA380" s="65"/>
      <c r="AB380" s="65"/>
      <c r="AC380" s="65"/>
      <c r="AD380" s="65"/>
      <c r="AE380" s="53"/>
      <c r="AF380" s="48">
        <v>27843000</v>
      </c>
      <c r="AG380" s="48">
        <v>-38152000</v>
      </c>
      <c r="AH380" s="47">
        <v>-34538000</v>
      </c>
      <c r="AI380" s="65"/>
      <c r="AJ380" s="53"/>
      <c r="AK380" s="38"/>
      <c r="AL380" s="65"/>
      <c r="AM380" s="65"/>
      <c r="AN380" s="53">
        <v>-3614000</v>
      </c>
      <c r="AO380" s="48">
        <v>-10309000</v>
      </c>
      <c r="AP380" s="47"/>
      <c r="AQ380" s="65"/>
      <c r="AR380" s="65"/>
      <c r="AS380" s="65"/>
      <c r="AT380" s="65"/>
      <c r="AU380" s="65"/>
      <c r="AV380" s="65"/>
      <c r="AW380" s="65"/>
      <c r="AX380" s="65"/>
      <c r="AY380" s="65"/>
      <c r="AZ380" s="65"/>
      <c r="BA380" s="65"/>
      <c r="BB380" s="65"/>
      <c r="BC380" s="53"/>
      <c r="BD380" s="38">
        <v>-10309000</v>
      </c>
      <c r="BE380" s="65">
        <v>-37951000</v>
      </c>
      <c r="BF380" s="65"/>
      <c r="BG380" s="65"/>
      <c r="BH380" s="65"/>
      <c r="BI380" s="65"/>
      <c r="BJ380" s="51">
        <v>-48260000</v>
      </c>
      <c r="BK380" s="47"/>
      <c r="BL380" s="65"/>
      <c r="BM380" s="53"/>
      <c r="BN380" s="72">
        <v>-48260000</v>
      </c>
      <c r="BO380" s="73"/>
      <c r="BP380" s="72">
        <v>-48260000</v>
      </c>
      <c r="BQ380" s="65"/>
      <c r="BR380" s="65"/>
      <c r="BS380" s="51">
        <v>-48260000</v>
      </c>
    </row>
    <row r="381" spans="1:71" x14ac:dyDescent="0.2">
      <c r="A381" s="63" t="s">
        <v>1177</v>
      </c>
      <c r="B381" s="63" t="s">
        <v>1178</v>
      </c>
      <c r="C381" s="63" t="str">
        <f>VLOOKUP(A381,'[2]S&amp;P 500 Wikipedia'!A:D,3,FALSE)</f>
        <v>Industrials</v>
      </c>
      <c r="D381" s="63">
        <v>219075</v>
      </c>
      <c r="E381" s="63" t="s">
        <v>16</v>
      </c>
      <c r="F381" s="63">
        <v>2017</v>
      </c>
      <c r="G381" s="63" t="s">
        <v>1292</v>
      </c>
      <c r="H381" s="64">
        <v>43100</v>
      </c>
      <c r="I381" s="64">
        <v>43153</v>
      </c>
      <c r="J381" s="64">
        <v>43784</v>
      </c>
      <c r="K381" s="63">
        <v>302700000</v>
      </c>
      <c r="L381" s="63">
        <v>303600000</v>
      </c>
      <c r="M381" s="63"/>
      <c r="N381" s="47">
        <v>37784000000</v>
      </c>
      <c r="O381" s="65"/>
      <c r="P381" s="65"/>
      <c r="Q381" s="53"/>
      <c r="R381" s="47">
        <v>-20086000000</v>
      </c>
      <c r="S381" s="65"/>
      <c r="T381" s="65"/>
      <c r="U381" s="53"/>
      <c r="V381" s="48">
        <v>17698000000</v>
      </c>
      <c r="W381" s="48"/>
      <c r="X381" s="47">
        <v>-9134000000</v>
      </c>
      <c r="Y381" s="65">
        <v>-1435000000</v>
      </c>
      <c r="Z381" s="65"/>
      <c r="AA381" s="65"/>
      <c r="AB381" s="65"/>
      <c r="AC381" s="65">
        <v>-2149000000</v>
      </c>
      <c r="AD381" s="65"/>
      <c r="AE381" s="53">
        <v>-5550000000</v>
      </c>
      <c r="AF381" s="48">
        <v>8564000000</v>
      </c>
      <c r="AG381" s="48">
        <v>-530000000</v>
      </c>
      <c r="AH381" s="47">
        <v>-614000000</v>
      </c>
      <c r="AI381" s="65"/>
      <c r="AJ381" s="53"/>
      <c r="AK381" s="38">
        <v>84000000</v>
      </c>
      <c r="AL381" s="65"/>
      <c r="AM381" s="65"/>
      <c r="AN381" s="53"/>
      <c r="AO381" s="48">
        <v>8034000000</v>
      </c>
      <c r="AP381" s="47">
        <v>-4994000000</v>
      </c>
      <c r="AQ381" s="65"/>
      <c r="AR381" s="65"/>
      <c r="AS381" s="65"/>
      <c r="AT381" s="65"/>
      <c r="AU381" s="65"/>
      <c r="AV381" s="65"/>
      <c r="AW381" s="65"/>
      <c r="AX381" s="65"/>
      <c r="AY381" s="65"/>
      <c r="AZ381" s="65"/>
      <c r="BA381" s="65"/>
      <c r="BB381" s="65"/>
      <c r="BC381" s="53"/>
      <c r="BD381" s="38">
        <v>3040000000</v>
      </c>
      <c r="BE381" s="65">
        <v>-896000000</v>
      </c>
      <c r="BF381" s="65"/>
      <c r="BG381" s="65"/>
      <c r="BH381" s="65"/>
      <c r="BI381" s="65"/>
      <c r="BJ381" s="51">
        <v>2144000000</v>
      </c>
      <c r="BK381" s="47"/>
      <c r="BL381" s="65"/>
      <c r="BM381" s="53"/>
      <c r="BN381" s="72">
        <v>2144000000</v>
      </c>
      <c r="BO381" s="73"/>
      <c r="BP381" s="72">
        <v>2144000000</v>
      </c>
      <c r="BQ381" s="65"/>
      <c r="BR381" s="65"/>
      <c r="BS381" s="51">
        <v>2144000000</v>
      </c>
    </row>
    <row r="382" spans="1:71" x14ac:dyDescent="0.2">
      <c r="A382" s="63" t="s">
        <v>1165</v>
      </c>
      <c r="B382" s="63" t="s">
        <v>1166</v>
      </c>
      <c r="C382" s="63" t="str">
        <f>VLOOKUP(A382,'[2]S&amp;P 500 Wikipedia'!A:D,3,FALSE)</f>
        <v>Real Estate</v>
      </c>
      <c r="D382" s="63">
        <v>424210</v>
      </c>
      <c r="E382" s="63" t="s">
        <v>16</v>
      </c>
      <c r="F382" s="63">
        <v>2017</v>
      </c>
      <c r="G382" s="63" t="s">
        <v>1292</v>
      </c>
      <c r="H382" s="64">
        <v>43100</v>
      </c>
      <c r="I382" s="64">
        <v>43151</v>
      </c>
      <c r="J382" s="64">
        <v>43151</v>
      </c>
      <c r="K382" s="63">
        <v>267024000</v>
      </c>
      <c r="L382" s="63">
        <v>268830000</v>
      </c>
      <c r="M382" s="63" t="s">
        <v>2362</v>
      </c>
      <c r="N382" s="47">
        <v>995791000</v>
      </c>
      <c r="O382" s="65"/>
      <c r="P382" s="65"/>
      <c r="Q382" s="53"/>
      <c r="R382" s="47">
        <v>-312874000</v>
      </c>
      <c r="S382" s="65"/>
      <c r="T382" s="65"/>
      <c r="U382" s="53"/>
      <c r="V382" s="48">
        <v>682917000</v>
      </c>
      <c r="W382" s="48"/>
      <c r="X382" s="47">
        <v>-494088000</v>
      </c>
      <c r="Y382" s="65">
        <v>-48566000</v>
      </c>
      <c r="Z382" s="65"/>
      <c r="AA382" s="65"/>
      <c r="AB382" s="65"/>
      <c r="AC382" s="65">
        <v>-436462000</v>
      </c>
      <c r="AD382" s="65"/>
      <c r="AE382" s="53">
        <v>-9060000</v>
      </c>
      <c r="AF382" s="48">
        <v>188829000</v>
      </c>
      <c r="AG382" s="48">
        <v>-95483000</v>
      </c>
      <c r="AH382" s="47">
        <v>-128711000</v>
      </c>
      <c r="AI382" s="65"/>
      <c r="AJ382" s="53"/>
      <c r="AK382" s="38"/>
      <c r="AL382" s="65"/>
      <c r="AM382" s="65">
        <v>31257000</v>
      </c>
      <c r="AN382" s="53">
        <v>1971000</v>
      </c>
      <c r="AO382" s="48">
        <v>93346000</v>
      </c>
      <c r="AP382" s="47">
        <v>-4335000</v>
      </c>
      <c r="AQ382" s="65"/>
      <c r="AR382" s="65"/>
      <c r="AS382" s="65"/>
      <c r="AT382" s="65"/>
      <c r="AU382" s="65"/>
      <c r="AV382" s="65"/>
      <c r="AW382" s="65"/>
      <c r="AX382" s="65"/>
      <c r="AY382" s="65"/>
      <c r="AZ382" s="65"/>
      <c r="BA382" s="65"/>
      <c r="BB382" s="65"/>
      <c r="BC382" s="53"/>
      <c r="BD382" s="38">
        <v>89011000</v>
      </c>
      <c r="BE382" s="65">
        <v>240000</v>
      </c>
      <c r="BF382" s="65"/>
      <c r="BG382" s="65"/>
      <c r="BH382" s="65"/>
      <c r="BI382" s="65">
        <v>43404000</v>
      </c>
      <c r="BJ382" s="51">
        <v>132655000</v>
      </c>
      <c r="BK382" s="47"/>
      <c r="BL382" s="65"/>
      <c r="BM382" s="53"/>
      <c r="BN382" s="72">
        <v>132655000</v>
      </c>
      <c r="BO382" s="73">
        <v>-11097000</v>
      </c>
      <c r="BP382" s="72">
        <v>121558000</v>
      </c>
      <c r="BQ382" s="65">
        <v>-3708000</v>
      </c>
      <c r="BR382" s="65"/>
      <c r="BS382" s="51">
        <v>117850000</v>
      </c>
    </row>
    <row r="383" spans="1:71" x14ac:dyDescent="0.2">
      <c r="A383" s="63" t="s">
        <v>1189</v>
      </c>
      <c r="B383" s="63" t="s">
        <v>1190</v>
      </c>
      <c r="C383" s="63" t="str">
        <f>VLOOKUP(A383,'[2]S&amp;P 500 Wikipedia'!A:D,3,FALSE)</f>
        <v>Health Care</v>
      </c>
      <c r="D383" s="63">
        <v>378232</v>
      </c>
      <c r="E383" s="63" t="s">
        <v>16</v>
      </c>
      <c r="F383" s="63">
        <v>2017</v>
      </c>
      <c r="G383" s="63" t="s">
        <v>1292</v>
      </c>
      <c r="H383" s="64">
        <v>43100</v>
      </c>
      <c r="I383" s="64">
        <v>43159</v>
      </c>
      <c r="J383" s="64">
        <v>43159</v>
      </c>
      <c r="K383" s="63">
        <v>95652000</v>
      </c>
      <c r="L383" s="63">
        <v>96325000</v>
      </c>
      <c r="M383" s="63" t="s">
        <v>2363</v>
      </c>
      <c r="N383" s="47">
        <v>10409865000</v>
      </c>
      <c r="O383" s="65"/>
      <c r="P383" s="65"/>
      <c r="Q383" s="53"/>
      <c r="R383" s="35">
        <v>0</v>
      </c>
      <c r="S383" s="65"/>
      <c r="T383" s="65"/>
      <c r="U383" s="53"/>
      <c r="V383" s="48">
        <v>10409865000</v>
      </c>
      <c r="W383" s="48"/>
      <c r="X383" s="47">
        <v>-9129687000</v>
      </c>
      <c r="Y383" s="65">
        <v>-6188860000</v>
      </c>
      <c r="Z383" s="65"/>
      <c r="AA383" s="65"/>
      <c r="AB383" s="65"/>
      <c r="AC383" s="65">
        <v>-447765000</v>
      </c>
      <c r="AD383" s="65"/>
      <c r="AE383" s="53">
        <v>-2493062000</v>
      </c>
      <c r="AF383" s="48">
        <v>1280178000</v>
      </c>
      <c r="AG383" s="48">
        <v>-145169000</v>
      </c>
      <c r="AH383" s="47">
        <v>-145169000</v>
      </c>
      <c r="AI383" s="65"/>
      <c r="AJ383" s="53"/>
      <c r="AK383" s="38"/>
      <c r="AL383" s="65"/>
      <c r="AM383" s="65"/>
      <c r="AN383" s="53"/>
      <c r="AO383" s="48">
        <v>1135009000</v>
      </c>
      <c r="AP383" s="47"/>
      <c r="AQ383" s="65"/>
      <c r="AR383" s="65"/>
      <c r="AS383" s="65"/>
      <c r="AT383" s="65"/>
      <c r="AU383" s="65"/>
      <c r="AV383" s="65"/>
      <c r="AW383" s="65"/>
      <c r="AX383" s="65"/>
      <c r="AY383" s="65"/>
      <c r="AZ383" s="65"/>
      <c r="BA383" s="65"/>
      <c r="BB383" s="65"/>
      <c r="BC383" s="53"/>
      <c r="BD383" s="38">
        <v>1135009000</v>
      </c>
      <c r="BE383" s="65">
        <v>-363697000</v>
      </c>
      <c r="BF383" s="65"/>
      <c r="BG383" s="65"/>
      <c r="BH383" s="65"/>
      <c r="BI383" s="65"/>
      <c r="BJ383" s="51">
        <v>771312000</v>
      </c>
      <c r="BK383" s="47"/>
      <c r="BL383" s="65"/>
      <c r="BM383" s="53"/>
      <c r="BN383" s="72">
        <v>771312000</v>
      </c>
      <c r="BO383" s="73">
        <v>-19009000</v>
      </c>
      <c r="BP383" s="72">
        <v>752303000</v>
      </c>
      <c r="BQ383" s="65"/>
      <c r="BR383" s="65"/>
      <c r="BS383" s="51">
        <v>752303000</v>
      </c>
    </row>
    <row r="384" spans="1:71" x14ac:dyDescent="0.2">
      <c r="A384" s="63" t="s">
        <v>1168</v>
      </c>
      <c r="B384" s="63" t="s">
        <v>1169</v>
      </c>
      <c r="C384" s="63" t="str">
        <f>VLOOKUP(A384,'[2]S&amp;P 500 Wikipedia'!A:D,3,FALSE)</f>
        <v>Consumer Discretionary</v>
      </c>
      <c r="D384" s="63">
        <v>178804</v>
      </c>
      <c r="E384" s="63" t="s">
        <v>16</v>
      </c>
      <c r="F384" s="63">
        <v>2017</v>
      </c>
      <c r="G384" s="63" t="s">
        <v>1292</v>
      </c>
      <c r="H384" s="64">
        <v>43131</v>
      </c>
      <c r="I384" s="64">
        <v>43193</v>
      </c>
      <c r="J384" s="64">
        <v>43193</v>
      </c>
      <c r="K384" s="63">
        <v>61556000</v>
      </c>
      <c r="L384" s="63">
        <v>61975000</v>
      </c>
      <c r="M384" s="63" t="s">
        <v>2364</v>
      </c>
      <c r="N384" s="47">
        <v>5884506000</v>
      </c>
      <c r="O384" s="65"/>
      <c r="P384" s="65"/>
      <c r="Q384" s="53"/>
      <c r="R384" s="47">
        <v>-3787697000</v>
      </c>
      <c r="S384" s="65"/>
      <c r="T384" s="65"/>
      <c r="U384" s="53"/>
      <c r="V384" s="48">
        <v>2096809000</v>
      </c>
      <c r="W384" s="48"/>
      <c r="X384" s="47">
        <v>-1311518000</v>
      </c>
      <c r="Y384" s="65">
        <v>-1287232000</v>
      </c>
      <c r="Z384" s="65"/>
      <c r="AA384" s="65"/>
      <c r="AB384" s="65"/>
      <c r="AC384" s="65"/>
      <c r="AD384" s="65"/>
      <c r="AE384" s="53">
        <v>-24286000</v>
      </c>
      <c r="AF384" s="48">
        <v>785291000</v>
      </c>
      <c r="AG384" s="48">
        <v>1568000</v>
      </c>
      <c r="AH384" s="47">
        <v>1568000</v>
      </c>
      <c r="AI384" s="65"/>
      <c r="AJ384" s="53"/>
      <c r="AK384" s="38"/>
      <c r="AL384" s="65"/>
      <c r="AM384" s="65"/>
      <c r="AN384" s="53"/>
      <c r="AO384" s="48">
        <v>786859000</v>
      </c>
      <c r="AP384" s="47"/>
      <c r="AQ384" s="65"/>
      <c r="AR384" s="65"/>
      <c r="AS384" s="65"/>
      <c r="AT384" s="65"/>
      <c r="AU384" s="65"/>
      <c r="AV384" s="65"/>
      <c r="AW384" s="65"/>
      <c r="AX384" s="65"/>
      <c r="AY384" s="65"/>
      <c r="AZ384" s="65"/>
      <c r="BA384" s="65"/>
      <c r="BB384" s="65"/>
      <c r="BC384" s="53"/>
      <c r="BD384" s="38">
        <v>786859000</v>
      </c>
      <c r="BE384" s="65">
        <v>-231625000</v>
      </c>
      <c r="BF384" s="65"/>
      <c r="BG384" s="65"/>
      <c r="BH384" s="65"/>
      <c r="BI384" s="65"/>
      <c r="BJ384" s="51">
        <v>555234000</v>
      </c>
      <c r="BK384" s="47"/>
      <c r="BL384" s="65"/>
      <c r="BM384" s="53"/>
      <c r="BN384" s="72">
        <v>555234000</v>
      </c>
      <c r="BO384" s="73"/>
      <c r="BP384" s="72">
        <v>555234000</v>
      </c>
      <c r="BQ384" s="65"/>
      <c r="BR384" s="65"/>
      <c r="BS384" s="51">
        <v>555234000</v>
      </c>
    </row>
    <row r="385" spans="1:71" x14ac:dyDescent="0.2">
      <c r="A385" s="63" t="s">
        <v>1180</v>
      </c>
      <c r="B385" s="63" t="s">
        <v>1181</v>
      </c>
      <c r="C385" s="63" t="str">
        <f>VLOOKUP(A385,'[2]S&amp;P 500 Wikipedia'!A:D,3,FALSE)</f>
        <v>Health Care</v>
      </c>
      <c r="D385" s="63">
        <v>367714</v>
      </c>
      <c r="E385" s="63" t="s">
        <v>16</v>
      </c>
      <c r="F385" s="63">
        <v>2017</v>
      </c>
      <c r="G385" s="63" t="s">
        <v>1292</v>
      </c>
      <c r="H385" s="64">
        <v>43100</v>
      </c>
      <c r="I385" s="64">
        <v>43144</v>
      </c>
      <c r="J385" s="64">
        <v>43144</v>
      </c>
      <c r="K385" s="63">
        <v>964000000</v>
      </c>
      <c r="L385" s="63">
        <v>985000000</v>
      </c>
      <c r="M385" s="63" t="s">
        <v>2365</v>
      </c>
      <c r="N385" s="47">
        <v>201159000000</v>
      </c>
      <c r="O385" s="65"/>
      <c r="P385" s="65"/>
      <c r="Q385" s="53"/>
      <c r="R385" s="47">
        <v>-154148000000</v>
      </c>
      <c r="S385" s="65"/>
      <c r="T385" s="65"/>
      <c r="U385" s="53"/>
      <c r="V385" s="48">
        <v>47011000000</v>
      </c>
      <c r="W385" s="48"/>
      <c r="X385" s="47">
        <v>-31802000000</v>
      </c>
      <c r="Y385" s="65">
        <v>-29557000000</v>
      </c>
      <c r="Z385" s="65"/>
      <c r="AA385" s="65"/>
      <c r="AB385" s="65"/>
      <c r="AC385" s="65">
        <v>-2245000000</v>
      </c>
      <c r="AD385" s="65"/>
      <c r="AE385" s="53"/>
      <c r="AF385" s="48">
        <v>15209000000</v>
      </c>
      <c r="AG385" s="48">
        <v>-1186000000</v>
      </c>
      <c r="AH385" s="47">
        <v>-1186000000</v>
      </c>
      <c r="AI385" s="65"/>
      <c r="AJ385" s="53"/>
      <c r="AK385" s="38"/>
      <c r="AL385" s="65"/>
      <c r="AM385" s="65"/>
      <c r="AN385" s="53"/>
      <c r="AO385" s="48">
        <v>14023000000</v>
      </c>
      <c r="AP385" s="47"/>
      <c r="AQ385" s="65"/>
      <c r="AR385" s="65"/>
      <c r="AS385" s="65"/>
      <c r="AT385" s="65"/>
      <c r="AU385" s="65"/>
      <c r="AV385" s="65"/>
      <c r="AW385" s="65"/>
      <c r="AX385" s="65"/>
      <c r="AY385" s="65"/>
      <c r="AZ385" s="65"/>
      <c r="BA385" s="65"/>
      <c r="BB385" s="65"/>
      <c r="BC385" s="53"/>
      <c r="BD385" s="38">
        <v>14023000000</v>
      </c>
      <c r="BE385" s="65">
        <v>-3200000000</v>
      </c>
      <c r="BF385" s="65"/>
      <c r="BG385" s="65"/>
      <c r="BH385" s="65"/>
      <c r="BI385" s="65"/>
      <c r="BJ385" s="51">
        <v>10823000000</v>
      </c>
      <c r="BK385" s="47"/>
      <c r="BL385" s="65"/>
      <c r="BM385" s="53"/>
      <c r="BN385" s="72">
        <v>10823000000</v>
      </c>
      <c r="BO385" s="73">
        <v>-265000000</v>
      </c>
      <c r="BP385" s="72">
        <v>10558000000</v>
      </c>
      <c r="BQ385" s="65"/>
      <c r="BR385" s="65"/>
      <c r="BS385" s="51">
        <v>10558000000</v>
      </c>
    </row>
    <row r="386" spans="1:71" x14ac:dyDescent="0.2">
      <c r="A386" s="63" t="s">
        <v>1174</v>
      </c>
      <c r="B386" s="63" t="s">
        <v>1175</v>
      </c>
      <c r="C386" s="63" t="str">
        <f>VLOOKUP(A386,'[2]S&amp;P 500 Wikipedia'!A:D,3,FALSE)</f>
        <v>Industrials</v>
      </c>
      <c r="D386" s="63">
        <v>367644</v>
      </c>
      <c r="E386" s="63" t="s">
        <v>16</v>
      </c>
      <c r="F386" s="63">
        <v>2017</v>
      </c>
      <c r="G386" s="63" t="s">
        <v>1292</v>
      </c>
      <c r="H386" s="64">
        <v>43100</v>
      </c>
      <c r="I386" s="64">
        <v>43140</v>
      </c>
      <c r="J386" s="64">
        <v>43140</v>
      </c>
      <c r="K386" s="63">
        <v>798400000</v>
      </c>
      <c r="L386" s="63">
        <v>801700000</v>
      </c>
      <c r="M386" s="63" t="s">
        <v>2366</v>
      </c>
      <c r="N386" s="47">
        <v>21240000000</v>
      </c>
      <c r="O386" s="65"/>
      <c r="P386" s="65"/>
      <c r="Q386" s="53"/>
      <c r="R386" s="47">
        <v>-9238000000</v>
      </c>
      <c r="S386" s="65"/>
      <c r="T386" s="65"/>
      <c r="U386" s="53"/>
      <c r="V386" s="48">
        <v>12002000000</v>
      </c>
      <c r="W386" s="48"/>
      <c r="X386" s="47">
        <v>-3941000000</v>
      </c>
      <c r="Y386" s="65"/>
      <c r="Z386" s="65"/>
      <c r="AA386" s="65"/>
      <c r="AB386" s="65"/>
      <c r="AC386" s="65">
        <v>-2105000000</v>
      </c>
      <c r="AD386" s="65"/>
      <c r="AE386" s="53">
        <v>-1836000000</v>
      </c>
      <c r="AF386" s="48">
        <v>8061000000</v>
      </c>
      <c r="AG386" s="48">
        <v>-429000000</v>
      </c>
      <c r="AH386" s="47">
        <v>-719000000</v>
      </c>
      <c r="AI386" s="65"/>
      <c r="AJ386" s="53"/>
      <c r="AK386" s="38"/>
      <c r="AL386" s="65"/>
      <c r="AM386" s="65"/>
      <c r="AN386" s="53">
        <v>290000000</v>
      </c>
      <c r="AO386" s="48">
        <v>7632000000</v>
      </c>
      <c r="AP386" s="47"/>
      <c r="AQ386" s="65"/>
      <c r="AR386" s="65"/>
      <c r="AS386" s="65"/>
      <c r="AT386" s="65"/>
      <c r="AU386" s="65"/>
      <c r="AV386" s="65"/>
      <c r="AW386" s="65"/>
      <c r="AX386" s="65"/>
      <c r="AY386" s="65"/>
      <c r="AZ386" s="65"/>
      <c r="BA386" s="65"/>
      <c r="BB386" s="65"/>
      <c r="BC386" s="53"/>
      <c r="BD386" s="38">
        <v>7632000000</v>
      </c>
      <c r="BE386" s="65">
        <v>3080000000</v>
      </c>
      <c r="BF386" s="65"/>
      <c r="BG386" s="65"/>
      <c r="BH386" s="65"/>
      <c r="BI386" s="65"/>
      <c r="BJ386" s="51">
        <v>10712000000</v>
      </c>
      <c r="BK386" s="47"/>
      <c r="BL386" s="65"/>
      <c r="BM386" s="53"/>
      <c r="BN386" s="72">
        <v>10712000000</v>
      </c>
      <c r="BO386" s="73"/>
      <c r="BP386" s="72">
        <v>10712000000</v>
      </c>
      <c r="BQ386" s="65"/>
      <c r="BR386" s="65"/>
      <c r="BS386" s="51">
        <v>10712000000</v>
      </c>
    </row>
    <row r="387" spans="1:71" x14ac:dyDescent="0.2">
      <c r="A387" s="63" t="s">
        <v>1183</v>
      </c>
      <c r="B387" s="63" t="s">
        <v>1184</v>
      </c>
      <c r="C387" s="63" t="str">
        <f>VLOOKUP(A387,'[2]S&amp;P 500 Wikipedia'!A:D,3,FALSE)</f>
        <v>Industrials</v>
      </c>
      <c r="D387" s="63">
        <v>106423</v>
      </c>
      <c r="E387" s="63" t="s">
        <v>16</v>
      </c>
      <c r="F387" s="63">
        <v>2017</v>
      </c>
      <c r="G387" s="63" t="s">
        <v>1292</v>
      </c>
      <c r="H387" s="64">
        <v>43100</v>
      </c>
      <c r="I387" s="64">
        <v>43152</v>
      </c>
      <c r="J387" s="64">
        <v>43152</v>
      </c>
      <c r="K387" s="63">
        <v>871000000</v>
      </c>
      <c r="L387" s="63">
        <v>875000000</v>
      </c>
      <c r="M387" s="63" t="s">
        <v>2367</v>
      </c>
      <c r="N387" s="47">
        <v>65872000000</v>
      </c>
      <c r="O387" s="65"/>
      <c r="P387" s="65"/>
      <c r="Q387" s="53"/>
      <c r="R387" s="47">
        <v>-49867000000</v>
      </c>
      <c r="S387" s="65"/>
      <c r="T387" s="65"/>
      <c r="U387" s="53"/>
      <c r="V387" s="48">
        <v>16005000000</v>
      </c>
      <c r="W387" s="48"/>
      <c r="X387" s="47">
        <v>-8476000000</v>
      </c>
      <c r="Y387" s="65"/>
      <c r="Z387" s="65"/>
      <c r="AA387" s="65"/>
      <c r="AB387" s="65"/>
      <c r="AC387" s="65">
        <v>-2282000000</v>
      </c>
      <c r="AD387" s="65"/>
      <c r="AE387" s="53">
        <v>-6194000000</v>
      </c>
      <c r="AF387" s="48">
        <v>7529000000</v>
      </c>
      <c r="AG387" s="48">
        <v>-381000000</v>
      </c>
      <c r="AH387" s="47">
        <v>-453000000</v>
      </c>
      <c r="AI387" s="65"/>
      <c r="AJ387" s="53"/>
      <c r="AK387" s="38"/>
      <c r="AL387" s="65"/>
      <c r="AM387" s="65"/>
      <c r="AN387" s="53">
        <v>72000000</v>
      </c>
      <c r="AO387" s="48">
        <v>7148000000</v>
      </c>
      <c r="AP387" s="47"/>
      <c r="AQ387" s="65"/>
      <c r="AR387" s="65"/>
      <c r="AS387" s="65"/>
      <c r="AT387" s="65"/>
      <c r="AU387" s="65"/>
      <c r="AV387" s="65"/>
      <c r="AW387" s="65"/>
      <c r="AX387" s="65"/>
      <c r="AY387" s="65"/>
      <c r="AZ387" s="65"/>
      <c r="BA387" s="65"/>
      <c r="BB387" s="65"/>
      <c r="BC387" s="53"/>
      <c r="BD387" s="38">
        <v>7148000000</v>
      </c>
      <c r="BE387" s="65">
        <v>-2238000000</v>
      </c>
      <c r="BF387" s="65"/>
      <c r="BG387" s="65"/>
      <c r="BH387" s="65"/>
      <c r="BI387" s="65"/>
      <c r="BJ387" s="51">
        <v>4910000000</v>
      </c>
      <c r="BK387" s="47"/>
      <c r="BL387" s="65"/>
      <c r="BM387" s="53"/>
      <c r="BN387" s="72">
        <v>4910000000</v>
      </c>
      <c r="BO387" s="73"/>
      <c r="BP387" s="72">
        <v>4910000000</v>
      </c>
      <c r="BQ387" s="65"/>
      <c r="BR387" s="65"/>
      <c r="BS387" s="51">
        <v>4910000000</v>
      </c>
    </row>
    <row r="388" spans="1:71" x14ac:dyDescent="0.2">
      <c r="A388" s="63" t="s">
        <v>1186</v>
      </c>
      <c r="B388" s="63" t="s">
        <v>1187</v>
      </c>
      <c r="C388" s="63" t="str">
        <f>VLOOKUP(A388,'[2]S&amp;P 500 Wikipedia'!A:D,3,FALSE)</f>
        <v>Industrials</v>
      </c>
      <c r="D388" s="63">
        <v>102754</v>
      </c>
      <c r="E388" s="63" t="s">
        <v>16</v>
      </c>
      <c r="F388" s="63">
        <v>2017</v>
      </c>
      <c r="G388" s="63" t="s">
        <v>1292</v>
      </c>
      <c r="H388" s="64">
        <v>43100</v>
      </c>
      <c r="I388" s="64">
        <v>43124</v>
      </c>
      <c r="J388" s="64">
        <v>43124</v>
      </c>
      <c r="K388" s="63">
        <v>84599000</v>
      </c>
      <c r="L388" s="63">
        <v>85562000</v>
      </c>
      <c r="M388" s="63" t="s">
        <v>2368</v>
      </c>
      <c r="N388" s="47">
        <v>6641000000</v>
      </c>
      <c r="O388" s="65"/>
      <c r="P388" s="65"/>
      <c r="Q388" s="53"/>
      <c r="R388" s="47">
        <v>-3872000000</v>
      </c>
      <c r="S388" s="65"/>
      <c r="T388" s="65"/>
      <c r="U388" s="53"/>
      <c r="V388" s="48">
        <v>2769000000</v>
      </c>
      <c r="W388" s="48"/>
      <c r="X388" s="47">
        <v>-1162000000</v>
      </c>
      <c r="Y388" s="65">
        <v>-903000000</v>
      </c>
      <c r="Z388" s="65"/>
      <c r="AA388" s="65"/>
      <c r="AB388" s="65"/>
      <c r="AC388" s="65">
        <v>-259000000</v>
      </c>
      <c r="AD388" s="65"/>
      <c r="AE388" s="53"/>
      <c r="AF388" s="48">
        <v>1607000000</v>
      </c>
      <c r="AG388" s="48">
        <v>-459000000</v>
      </c>
      <c r="AH388" s="47">
        <v>-464000000</v>
      </c>
      <c r="AI388" s="65"/>
      <c r="AJ388" s="53"/>
      <c r="AK388" s="38"/>
      <c r="AL388" s="65"/>
      <c r="AM388" s="65"/>
      <c r="AN388" s="53">
        <v>5000000</v>
      </c>
      <c r="AO388" s="48">
        <v>1148000000</v>
      </c>
      <c r="AP388" s="47">
        <v>-100000000</v>
      </c>
      <c r="AQ388" s="65"/>
      <c r="AR388" s="65"/>
      <c r="AS388" s="65"/>
      <c r="AT388" s="65"/>
      <c r="AU388" s="65"/>
      <c r="AV388" s="65"/>
      <c r="AW388" s="65"/>
      <c r="AX388" s="65"/>
      <c r="AY388" s="65"/>
      <c r="AZ388" s="65"/>
      <c r="BA388" s="65"/>
      <c r="BB388" s="65"/>
      <c r="BC388" s="53"/>
      <c r="BD388" s="38">
        <v>1048000000</v>
      </c>
      <c r="BE388" s="65">
        <v>298000000</v>
      </c>
      <c r="BF388" s="65"/>
      <c r="BG388" s="65"/>
      <c r="BH388" s="65"/>
      <c r="BI388" s="65"/>
      <c r="BJ388" s="51">
        <v>1346000000</v>
      </c>
      <c r="BK388" s="47"/>
      <c r="BL388" s="65"/>
      <c r="BM388" s="53"/>
      <c r="BN388" s="72">
        <v>1346000000</v>
      </c>
      <c r="BO388" s="73"/>
      <c r="BP388" s="72">
        <v>1346000000</v>
      </c>
      <c r="BQ388" s="65"/>
      <c r="BR388" s="65"/>
      <c r="BS388" s="51">
        <v>1346000000</v>
      </c>
    </row>
    <row r="389" spans="1:71" x14ac:dyDescent="0.2">
      <c r="A389" s="63" t="s">
        <v>1216</v>
      </c>
      <c r="B389" s="63" t="s">
        <v>1217</v>
      </c>
      <c r="C389" s="63" t="str">
        <f>VLOOKUP(A389,'[2]S&amp;P 500 Wikipedia'!A:D,3,FALSE)</f>
        <v>Information Technology</v>
      </c>
      <c r="D389" s="63">
        <v>107326</v>
      </c>
      <c r="E389" s="63" t="s">
        <v>16</v>
      </c>
      <c r="F389" s="63">
        <v>2017</v>
      </c>
      <c r="G389" s="63" t="s">
        <v>1292</v>
      </c>
      <c r="H389" s="64">
        <v>43008</v>
      </c>
      <c r="I389" s="64">
        <v>43056</v>
      </c>
      <c r="J389" s="64">
        <v>43056</v>
      </c>
      <c r="K389" s="63">
        <v>2305250000</v>
      </c>
      <c r="L389" s="63">
        <v>2855250000</v>
      </c>
      <c r="M389" s="63" t="s">
        <v>2369</v>
      </c>
      <c r="N389" s="47">
        <v>18358000000</v>
      </c>
      <c r="O389" s="65"/>
      <c r="P389" s="65"/>
      <c r="Q389" s="53"/>
      <c r="R389" s="35">
        <v>0</v>
      </c>
      <c r="S389" s="65"/>
      <c r="T389" s="65"/>
      <c r="U389" s="53"/>
      <c r="V389" s="48">
        <v>18358000000</v>
      </c>
      <c r="W389" s="48"/>
      <c r="X389" s="47">
        <v>-6195000000</v>
      </c>
      <c r="Y389" s="65">
        <v>-5019000000</v>
      </c>
      <c r="Z389" s="65"/>
      <c r="AA389" s="65"/>
      <c r="AB389" s="65"/>
      <c r="AC389" s="65">
        <v>-556000000</v>
      </c>
      <c r="AD389" s="65"/>
      <c r="AE389" s="53">
        <v>-620000000</v>
      </c>
      <c r="AF389" s="48">
        <v>12163000000</v>
      </c>
      <c r="AG389" s="48">
        <v>-450000000</v>
      </c>
      <c r="AH389" s="47">
        <v>-563000000</v>
      </c>
      <c r="AI389" s="65"/>
      <c r="AJ389" s="53"/>
      <c r="AK389" s="38"/>
      <c r="AL389" s="65"/>
      <c r="AM389" s="65"/>
      <c r="AN389" s="53">
        <v>113000000</v>
      </c>
      <c r="AO389" s="48">
        <v>11713000000</v>
      </c>
      <c r="AP389" s="47">
        <v>-19000000</v>
      </c>
      <c r="AQ389" s="65"/>
      <c r="AR389" s="65"/>
      <c r="AS389" s="65"/>
      <c r="AT389" s="65"/>
      <c r="AU389" s="65"/>
      <c r="AV389" s="65"/>
      <c r="AW389" s="65"/>
      <c r="AX389" s="65"/>
      <c r="AY389" s="65"/>
      <c r="AZ389" s="65"/>
      <c r="BA389" s="65"/>
      <c r="BB389" s="65"/>
      <c r="BC389" s="53"/>
      <c r="BD389" s="38">
        <v>11694000000</v>
      </c>
      <c r="BE389" s="65">
        <v>-4995000000</v>
      </c>
      <c r="BF389" s="65"/>
      <c r="BG389" s="65"/>
      <c r="BH389" s="65"/>
      <c r="BI389" s="65"/>
      <c r="BJ389" s="51">
        <v>6699000000</v>
      </c>
      <c r="BK389" s="47"/>
      <c r="BL389" s="65"/>
      <c r="BM389" s="53"/>
      <c r="BN389" s="72">
        <v>6699000000</v>
      </c>
      <c r="BO389" s="73"/>
      <c r="BP389" s="72">
        <v>6699000000</v>
      </c>
      <c r="BQ389" s="65"/>
      <c r="BR389" s="65"/>
      <c r="BS389" s="51">
        <v>6699000000</v>
      </c>
    </row>
    <row r="390" spans="1:71" x14ac:dyDescent="0.2">
      <c r="A390" s="63" t="s">
        <v>1195</v>
      </c>
      <c r="B390" s="63" t="s">
        <v>1196</v>
      </c>
      <c r="C390" s="63" t="str">
        <f>VLOOKUP(A390,'[2]S&amp;P 500 Wikipedia'!A:D,3,FALSE)</f>
        <v>Health Care</v>
      </c>
      <c r="D390" s="63">
        <v>361284</v>
      </c>
      <c r="E390" s="63" t="s">
        <v>16</v>
      </c>
      <c r="F390" s="63">
        <v>2017</v>
      </c>
      <c r="G390" s="63" t="s">
        <v>1292</v>
      </c>
      <c r="H390" s="64">
        <v>43008</v>
      </c>
      <c r="I390" s="64">
        <v>43066</v>
      </c>
      <c r="J390" s="64">
        <v>43066</v>
      </c>
      <c r="K390" s="63">
        <v>92500000</v>
      </c>
      <c r="L390" s="63">
        <v>93200000</v>
      </c>
      <c r="M390" s="63" t="s">
        <v>2370</v>
      </c>
      <c r="N390" s="47">
        <v>2668200000</v>
      </c>
      <c r="O390" s="65"/>
      <c r="P390" s="65"/>
      <c r="Q390" s="53"/>
      <c r="R390" s="47">
        <v>-1512600000</v>
      </c>
      <c r="S390" s="65"/>
      <c r="T390" s="65"/>
      <c r="U390" s="53"/>
      <c r="V390" s="48">
        <v>1155600000</v>
      </c>
      <c r="W390" s="48"/>
      <c r="X390" s="47">
        <v>-762300000</v>
      </c>
      <c r="Y390" s="65">
        <v>-552300000</v>
      </c>
      <c r="Z390" s="65"/>
      <c r="AA390" s="65"/>
      <c r="AB390" s="65">
        <v>-210000000</v>
      </c>
      <c r="AC390" s="65"/>
      <c r="AD390" s="65"/>
      <c r="AE390" s="53"/>
      <c r="AF390" s="48">
        <v>393300000</v>
      </c>
      <c r="AG390" s="48">
        <v>2900000</v>
      </c>
      <c r="AH390" s="47">
        <v>2900000</v>
      </c>
      <c r="AI390" s="65"/>
      <c r="AJ390" s="53"/>
      <c r="AK390" s="38"/>
      <c r="AL390" s="65"/>
      <c r="AM390" s="65"/>
      <c r="AN390" s="53"/>
      <c r="AO390" s="48">
        <v>396200000</v>
      </c>
      <c r="AP390" s="47">
        <v>-51400000</v>
      </c>
      <c r="AQ390" s="65"/>
      <c r="AR390" s="65"/>
      <c r="AS390" s="65"/>
      <c r="AT390" s="65"/>
      <c r="AU390" s="65"/>
      <c r="AV390" s="65"/>
      <c r="AW390" s="65"/>
      <c r="AX390" s="65"/>
      <c r="AY390" s="65"/>
      <c r="AZ390" s="65"/>
      <c r="BA390" s="65"/>
      <c r="BB390" s="65"/>
      <c r="BC390" s="53"/>
      <c r="BD390" s="38">
        <v>344800000</v>
      </c>
      <c r="BE390" s="65">
        <v>-87700000</v>
      </c>
      <c r="BF390" s="65"/>
      <c r="BG390" s="65"/>
      <c r="BH390" s="65"/>
      <c r="BI390" s="65"/>
      <c r="BJ390" s="51">
        <v>257100000</v>
      </c>
      <c r="BK390" s="47">
        <v>-6800000</v>
      </c>
      <c r="BL390" s="65">
        <v>-6800000</v>
      </c>
      <c r="BM390" s="53"/>
      <c r="BN390" s="72">
        <v>250300000</v>
      </c>
      <c r="BO390" s="73">
        <v>-700000</v>
      </c>
      <c r="BP390" s="72">
        <v>249600000</v>
      </c>
      <c r="BQ390" s="65"/>
      <c r="BR390" s="65"/>
      <c r="BS390" s="51">
        <v>249600000</v>
      </c>
    </row>
    <row r="391" spans="1:71" x14ac:dyDescent="0.2">
      <c r="A391" s="63" t="s">
        <v>1213</v>
      </c>
      <c r="B391" s="63" t="s">
        <v>1214</v>
      </c>
      <c r="C391" s="63" t="str">
        <f>VLOOKUP(A391,'[2]S&amp;P 500 Wikipedia'!A:D,3,FALSE)</f>
        <v>Consumer Discretionary</v>
      </c>
      <c r="D391" s="63">
        <v>330907</v>
      </c>
      <c r="E391" s="63" t="s">
        <v>16</v>
      </c>
      <c r="F391" s="63">
        <v>2016</v>
      </c>
      <c r="G391" s="63" t="s">
        <v>1292</v>
      </c>
      <c r="H391" s="64">
        <v>42825</v>
      </c>
      <c r="I391" s="64">
        <v>42949</v>
      </c>
      <c r="J391" s="64">
        <v>42949</v>
      </c>
      <c r="K391" s="63">
        <v>441901386</v>
      </c>
      <c r="L391" s="63">
        <v>441901386</v>
      </c>
      <c r="M391" s="63" t="s">
        <v>2371</v>
      </c>
      <c r="N391" s="47">
        <v>12019003000</v>
      </c>
      <c r="O391" s="65"/>
      <c r="P391" s="65"/>
      <c r="Q391" s="53"/>
      <c r="R391" s="47">
        <v>-6196335000</v>
      </c>
      <c r="S391" s="65"/>
      <c r="T391" s="65"/>
      <c r="U391" s="53"/>
      <c r="V391" s="48">
        <v>5822668000</v>
      </c>
      <c r="W391" s="48"/>
      <c r="X391" s="47">
        <v>-4243798000</v>
      </c>
      <c r="Y391" s="65">
        <v>-4243798000</v>
      </c>
      <c r="Z391" s="65"/>
      <c r="AA391" s="65"/>
      <c r="AB391" s="65"/>
      <c r="AC391" s="65"/>
      <c r="AD391" s="65"/>
      <c r="AE391" s="53"/>
      <c r="AF391" s="48">
        <v>1578870000</v>
      </c>
      <c r="AG391" s="48">
        <v>-83635000</v>
      </c>
      <c r="AH391" s="47">
        <v>-85636000</v>
      </c>
      <c r="AI391" s="65"/>
      <c r="AJ391" s="53"/>
      <c r="AK391" s="38"/>
      <c r="AL391" s="65"/>
      <c r="AM391" s="65"/>
      <c r="AN391" s="53">
        <v>2001000</v>
      </c>
      <c r="AO391" s="48">
        <v>1495235000</v>
      </c>
      <c r="AP391" s="47">
        <v>-79644000</v>
      </c>
      <c r="AQ391" s="65"/>
      <c r="AR391" s="65"/>
      <c r="AS391" s="65"/>
      <c r="AT391" s="65"/>
      <c r="AU391" s="65"/>
      <c r="AV391" s="65"/>
      <c r="AW391" s="65"/>
      <c r="AX391" s="65"/>
      <c r="AY391" s="65"/>
      <c r="AZ391" s="65"/>
      <c r="BA391" s="65"/>
      <c r="BB391" s="65"/>
      <c r="BC391" s="53"/>
      <c r="BD391" s="38">
        <v>1415591000</v>
      </c>
      <c r="BE391" s="65">
        <v>-243064000</v>
      </c>
      <c r="BF391" s="65"/>
      <c r="BG391" s="65"/>
      <c r="BH391" s="65"/>
      <c r="BI391" s="65"/>
      <c r="BJ391" s="51">
        <v>1172527000</v>
      </c>
      <c r="BK391" s="47">
        <v>-98421000</v>
      </c>
      <c r="BL391" s="65">
        <v>-98421000</v>
      </c>
      <c r="BM391" s="53"/>
      <c r="BN391" s="72">
        <v>1074106000</v>
      </c>
      <c r="BO391" s="73"/>
      <c r="BP391" s="72">
        <v>1074106000</v>
      </c>
      <c r="BQ391" s="65"/>
      <c r="BR391" s="65"/>
      <c r="BS391" s="51">
        <v>1074106000</v>
      </c>
    </row>
    <row r="392" spans="1:71" x14ac:dyDescent="0.2">
      <c r="A392" s="66" t="s">
        <v>1192</v>
      </c>
      <c r="B392" s="66" t="s">
        <v>1193</v>
      </c>
      <c r="C392" s="66" t="str">
        <f>VLOOKUP(A392,'[2]S&amp;P 500 Wikipedia'!A:D,3,FALSE)</f>
        <v>Energy</v>
      </c>
      <c r="D392" s="66">
        <v>410846</v>
      </c>
      <c r="E392" s="66" t="s">
        <v>16</v>
      </c>
      <c r="F392" s="66">
        <v>2017</v>
      </c>
      <c r="G392" s="66" t="s">
        <v>1292</v>
      </c>
      <c r="H392" s="67"/>
      <c r="I392" s="67"/>
      <c r="J392" s="67"/>
      <c r="K392" s="66"/>
      <c r="L392" s="66"/>
      <c r="M392" s="66"/>
      <c r="N392" s="68">
        <v>75659000000</v>
      </c>
      <c r="O392" s="69"/>
      <c r="P392" s="69"/>
      <c r="Q392" s="70"/>
      <c r="R392" s="68">
        <v>-71268000000</v>
      </c>
      <c r="S392" s="69"/>
      <c r="T392" s="69"/>
      <c r="U392" s="70"/>
      <c r="V392" s="71">
        <v>4391000000</v>
      </c>
      <c r="W392" s="71"/>
      <c r="X392" s="68">
        <v>-819000000</v>
      </c>
      <c r="Y392" s="69">
        <v>-715000000</v>
      </c>
      <c r="Z392" s="69"/>
      <c r="AA392" s="69"/>
      <c r="AB392" s="69"/>
      <c r="AC392" s="69">
        <v>-48000000</v>
      </c>
      <c r="AD392" s="69"/>
      <c r="AE392" s="70">
        <v>-56000000</v>
      </c>
      <c r="AF392" s="71">
        <v>3572000000</v>
      </c>
      <c r="AG392" s="71">
        <v>-390000000</v>
      </c>
      <c r="AH392" s="68">
        <v>-446000000</v>
      </c>
      <c r="AI392" s="69"/>
      <c r="AJ392" s="70"/>
      <c r="AK392" s="68"/>
      <c r="AL392" s="69"/>
      <c r="AM392" s="69"/>
      <c r="AN392" s="70">
        <v>56000000</v>
      </c>
      <c r="AO392" s="71">
        <v>3182000000</v>
      </c>
      <c r="AP392" s="68"/>
      <c r="AQ392" s="69"/>
      <c r="AR392" s="69"/>
      <c r="AS392" s="69"/>
      <c r="AT392" s="69"/>
      <c r="AU392" s="69"/>
      <c r="AV392" s="69"/>
      <c r="AW392" s="69"/>
      <c r="AX392" s="69"/>
      <c r="AY392" s="69"/>
      <c r="AZ392" s="69"/>
      <c r="BA392" s="69"/>
      <c r="BB392" s="69"/>
      <c r="BC392" s="70"/>
      <c r="BD392" s="68">
        <v>3182000000</v>
      </c>
      <c r="BE392" s="69">
        <v>-765000000</v>
      </c>
      <c r="BF392" s="69"/>
      <c r="BG392" s="69"/>
      <c r="BH392" s="69"/>
      <c r="BI392" s="69"/>
      <c r="BJ392" s="70">
        <v>2417000000</v>
      </c>
      <c r="BK392" s="68"/>
      <c r="BL392" s="69"/>
      <c r="BM392" s="70"/>
      <c r="BN392" s="68">
        <v>2417000000</v>
      </c>
      <c r="BO392" s="70">
        <v>-128000000</v>
      </c>
      <c r="BP392" s="68">
        <v>2289000000</v>
      </c>
      <c r="BQ392" s="69"/>
      <c r="BR392" s="69"/>
      <c r="BS392" s="70">
        <v>2289000000</v>
      </c>
    </row>
    <row r="393" spans="1:71" x14ac:dyDescent="0.2">
      <c r="A393" s="63" t="s">
        <v>1222</v>
      </c>
      <c r="B393" s="63" t="s">
        <v>1223</v>
      </c>
      <c r="C393" s="63" t="str">
        <f>VLOOKUP(A393,'[2]S&amp;P 500 Wikipedia'!A:D,3,FALSE)</f>
        <v>Materials</v>
      </c>
      <c r="D393" s="63">
        <v>378238</v>
      </c>
      <c r="E393" s="63" t="s">
        <v>16</v>
      </c>
      <c r="F393" s="63">
        <v>2017</v>
      </c>
      <c r="G393" s="63" t="s">
        <v>1292</v>
      </c>
      <c r="H393" s="64">
        <v>43100</v>
      </c>
      <c r="I393" s="64">
        <v>43158</v>
      </c>
      <c r="J393" s="64">
        <v>43158</v>
      </c>
      <c r="K393" s="63">
        <v>132513000</v>
      </c>
      <c r="L393" s="63">
        <v>134878000</v>
      </c>
      <c r="M393" s="63" t="s">
        <v>2372</v>
      </c>
      <c r="N393" s="47">
        <v>3890296000</v>
      </c>
      <c r="O393" s="65"/>
      <c r="P393" s="65"/>
      <c r="Q393" s="53"/>
      <c r="R393" s="47">
        <v>-2889735000</v>
      </c>
      <c r="S393" s="65"/>
      <c r="T393" s="65"/>
      <c r="U393" s="53"/>
      <c r="V393" s="48">
        <v>1000561000</v>
      </c>
      <c r="W393" s="48"/>
      <c r="X393" s="47">
        <v>-371280000</v>
      </c>
      <c r="Y393" s="65">
        <v>-323918000</v>
      </c>
      <c r="Z393" s="65"/>
      <c r="AA393" s="65"/>
      <c r="AB393" s="65"/>
      <c r="AC393" s="65"/>
      <c r="AD393" s="65"/>
      <c r="AE393" s="53">
        <v>-47362000</v>
      </c>
      <c r="AF393" s="48">
        <v>629281000</v>
      </c>
      <c r="AG393" s="48">
        <v>-285792000</v>
      </c>
      <c r="AH393" s="47">
        <v>-291085000</v>
      </c>
      <c r="AI393" s="65"/>
      <c r="AJ393" s="53"/>
      <c r="AK393" s="38"/>
      <c r="AL393" s="65"/>
      <c r="AM393" s="65"/>
      <c r="AN393" s="53">
        <v>5293000</v>
      </c>
      <c r="AO393" s="48">
        <v>343489000</v>
      </c>
      <c r="AP393" s="47">
        <v>17827000</v>
      </c>
      <c r="AQ393" s="65"/>
      <c r="AR393" s="65"/>
      <c r="AS393" s="65"/>
      <c r="AT393" s="65"/>
      <c r="AU393" s="65"/>
      <c r="AV393" s="65"/>
      <c r="AW393" s="65"/>
      <c r="AX393" s="65"/>
      <c r="AY393" s="65"/>
      <c r="AZ393" s="65"/>
      <c r="BA393" s="65"/>
      <c r="BB393" s="65"/>
      <c r="BC393" s="53"/>
      <c r="BD393" s="38">
        <v>361316000</v>
      </c>
      <c r="BE393" s="65">
        <v>232075000</v>
      </c>
      <c r="BF393" s="65"/>
      <c r="BG393" s="65"/>
      <c r="BH393" s="65"/>
      <c r="BI393" s="65"/>
      <c r="BJ393" s="51">
        <v>593391000</v>
      </c>
      <c r="BK393" s="47">
        <v>7794000</v>
      </c>
      <c r="BL393" s="65">
        <v>7794000</v>
      </c>
      <c r="BM393" s="53"/>
      <c r="BN393" s="72">
        <v>601185000</v>
      </c>
      <c r="BO393" s="73"/>
      <c r="BP393" s="72">
        <v>601185000</v>
      </c>
      <c r="BQ393" s="65"/>
      <c r="BR393" s="65"/>
      <c r="BS393" s="51">
        <v>601185000</v>
      </c>
    </row>
    <row r="394" spans="1:71" x14ac:dyDescent="0.2">
      <c r="A394" s="63" t="s">
        <v>1219</v>
      </c>
      <c r="B394" s="63" t="s">
        <v>1220</v>
      </c>
      <c r="C394" s="63" t="str">
        <f>VLOOKUP(A394,'[2]S&amp;P 500 Wikipedia'!A:D,3,FALSE)</f>
        <v>Real Estate</v>
      </c>
      <c r="D394" s="63">
        <v>378237</v>
      </c>
      <c r="E394" s="63" t="s">
        <v>16</v>
      </c>
      <c r="F394" s="63">
        <v>2017</v>
      </c>
      <c r="G394" s="63" t="s">
        <v>1292</v>
      </c>
      <c r="H394" s="64">
        <v>43100</v>
      </c>
      <c r="I394" s="64">
        <v>43139</v>
      </c>
      <c r="J394" s="64">
        <v>43507</v>
      </c>
      <c r="K394" s="63">
        <v>189526000</v>
      </c>
      <c r="L394" s="63">
        <v>191258000</v>
      </c>
      <c r="M394" s="63" t="s">
        <v>1890</v>
      </c>
      <c r="N394" s="47">
        <v>2084126000</v>
      </c>
      <c r="O394" s="65"/>
      <c r="P394" s="65"/>
      <c r="Q394" s="53"/>
      <c r="R394" s="47">
        <v>-886596000</v>
      </c>
      <c r="S394" s="65"/>
      <c r="T394" s="65"/>
      <c r="U394" s="53"/>
      <c r="V394" s="48">
        <v>1197530000</v>
      </c>
      <c r="W394" s="48"/>
      <c r="X394" s="47">
        <v>-587103000</v>
      </c>
      <c r="Y394" s="65">
        <v>-150782000</v>
      </c>
      <c r="Z394" s="65"/>
      <c r="AA394" s="65"/>
      <c r="AB394" s="65"/>
      <c r="AC394" s="65">
        <v>-429389000</v>
      </c>
      <c r="AD394" s="65"/>
      <c r="AE394" s="53">
        <v>-6932000</v>
      </c>
      <c r="AF394" s="48">
        <v>610427000</v>
      </c>
      <c r="AG394" s="48">
        <v>-299593000</v>
      </c>
      <c r="AH394" s="47">
        <v>-314793000</v>
      </c>
      <c r="AI394" s="65"/>
      <c r="AJ394" s="53"/>
      <c r="AK394" s="38">
        <v>15200000</v>
      </c>
      <c r="AL394" s="65"/>
      <c r="AM394" s="65"/>
      <c r="AN394" s="53"/>
      <c r="AO394" s="48">
        <v>310834000</v>
      </c>
      <c r="AP394" s="47">
        <v>8897000</v>
      </c>
      <c r="AQ394" s="65"/>
      <c r="AR394" s="65"/>
      <c r="AS394" s="65"/>
      <c r="AT394" s="65"/>
      <c r="AU394" s="65"/>
      <c r="AV394" s="65"/>
      <c r="AW394" s="65"/>
      <c r="AX394" s="65"/>
      <c r="AY394" s="65"/>
      <c r="AZ394" s="65"/>
      <c r="BA394" s="65"/>
      <c r="BB394" s="65"/>
      <c r="BC394" s="53"/>
      <c r="BD394" s="38">
        <v>319731000</v>
      </c>
      <c r="BE394" s="65">
        <v>-42375000</v>
      </c>
      <c r="BF394" s="65"/>
      <c r="BG394" s="65"/>
      <c r="BH394" s="65"/>
      <c r="BI394" s="65"/>
      <c r="BJ394" s="51">
        <v>277356000</v>
      </c>
      <c r="BK394" s="47">
        <v>-13228000</v>
      </c>
      <c r="BL394" s="65">
        <v>-13228000</v>
      </c>
      <c r="BM394" s="53"/>
      <c r="BN394" s="72">
        <v>264128000</v>
      </c>
      <c r="BO394" s="73">
        <v>-36712000</v>
      </c>
      <c r="BP394" s="72">
        <v>227416000</v>
      </c>
      <c r="BQ394" s="65">
        <v>-65399000</v>
      </c>
      <c r="BR394" s="65"/>
      <c r="BS394" s="51">
        <v>162017000</v>
      </c>
    </row>
    <row r="395" spans="1:71" x14ac:dyDescent="0.2">
      <c r="A395" s="63" t="s">
        <v>1204</v>
      </c>
      <c r="B395" s="63" t="s">
        <v>1205</v>
      </c>
      <c r="C395" s="63" t="str">
        <f>VLOOKUP(A395,'[2]S&amp;P 500 Wikipedia'!A:D,3,FALSE)</f>
        <v>Industrials</v>
      </c>
      <c r="D395" s="63">
        <v>378235</v>
      </c>
      <c r="E395" s="63" t="s">
        <v>16</v>
      </c>
      <c r="F395" s="63">
        <v>2017</v>
      </c>
      <c r="G395" s="63" t="s">
        <v>1292</v>
      </c>
      <c r="H395" s="64">
        <v>43100</v>
      </c>
      <c r="I395" s="64">
        <v>43151</v>
      </c>
      <c r="J395" s="64">
        <v>43151</v>
      </c>
      <c r="K395" s="63">
        <v>165168224</v>
      </c>
      <c r="L395" s="63">
        <v>168688868</v>
      </c>
      <c r="M395" s="63" t="s">
        <v>2373</v>
      </c>
      <c r="N395" s="47">
        <v>2145200000</v>
      </c>
      <c r="O395" s="65"/>
      <c r="P395" s="65"/>
      <c r="Q395" s="53"/>
      <c r="R395" s="47">
        <v>-783800000</v>
      </c>
      <c r="S395" s="65"/>
      <c r="T395" s="65"/>
      <c r="U395" s="53"/>
      <c r="V395" s="48">
        <v>1361400000</v>
      </c>
      <c r="W395" s="48"/>
      <c r="X395" s="47">
        <v>-560200000</v>
      </c>
      <c r="Y395" s="65">
        <v>-322800000</v>
      </c>
      <c r="Z395" s="65"/>
      <c r="AA395" s="65"/>
      <c r="AB395" s="65"/>
      <c r="AC395" s="65">
        <v>-237400000</v>
      </c>
      <c r="AD395" s="65"/>
      <c r="AE395" s="53"/>
      <c r="AF395" s="48">
        <v>801200000</v>
      </c>
      <c r="AG395" s="48">
        <v>-110200000</v>
      </c>
      <c r="AH395" s="47">
        <v>-119400000</v>
      </c>
      <c r="AI395" s="65"/>
      <c r="AJ395" s="53"/>
      <c r="AK395" s="38">
        <v>9200000</v>
      </c>
      <c r="AL395" s="65"/>
      <c r="AM395" s="65"/>
      <c r="AN395" s="53"/>
      <c r="AO395" s="48">
        <v>691000000</v>
      </c>
      <c r="AP395" s="47">
        <v>0</v>
      </c>
      <c r="AQ395" s="65"/>
      <c r="AR395" s="65"/>
      <c r="AS395" s="65"/>
      <c r="AT395" s="65"/>
      <c r="AU395" s="65"/>
      <c r="AV395" s="65"/>
      <c r="AW395" s="65"/>
      <c r="AX395" s="65"/>
      <c r="AY395" s="65"/>
      <c r="AZ395" s="65"/>
      <c r="BA395" s="65"/>
      <c r="BB395" s="65"/>
      <c r="BC395" s="53"/>
      <c r="BD395" s="38">
        <v>691000000</v>
      </c>
      <c r="BE395" s="65">
        <v>-135900000</v>
      </c>
      <c r="BF395" s="65"/>
      <c r="BG395" s="65"/>
      <c r="BH395" s="65"/>
      <c r="BI395" s="65"/>
      <c r="BJ395" s="51">
        <v>555100000</v>
      </c>
      <c r="BK395" s="47">
        <v>0</v>
      </c>
      <c r="BL395" s="65">
        <v>0</v>
      </c>
      <c r="BM395" s="53"/>
      <c r="BN395" s="72">
        <v>555100000</v>
      </c>
      <c r="BO395" s="73"/>
      <c r="BP395" s="72">
        <v>555100000</v>
      </c>
      <c r="BQ395" s="65"/>
      <c r="BR395" s="65"/>
      <c r="BS395" s="51">
        <v>555100000</v>
      </c>
    </row>
    <row r="396" spans="1:71" x14ac:dyDescent="0.2">
      <c r="A396" s="63" t="s">
        <v>1201</v>
      </c>
      <c r="B396" s="63" t="s">
        <v>1202</v>
      </c>
      <c r="C396" s="63" t="str">
        <f>VLOOKUP(A396,'[2]S&amp;P 500 Wikipedia'!A:D,3,FALSE)</f>
        <v>Information Technology</v>
      </c>
      <c r="D396" s="63">
        <v>378234</v>
      </c>
      <c r="E396" s="63" t="s">
        <v>16</v>
      </c>
      <c r="F396" s="63">
        <v>2017</v>
      </c>
      <c r="G396" s="63" t="s">
        <v>1292</v>
      </c>
      <c r="H396" s="64">
        <v>43100</v>
      </c>
      <c r="I396" s="64">
        <v>43147</v>
      </c>
      <c r="J396" s="64">
        <v>43147</v>
      </c>
      <c r="K396" s="63">
        <v>100325000</v>
      </c>
      <c r="L396" s="63">
        <v>124180000</v>
      </c>
      <c r="M396" s="63" t="s">
        <v>2374</v>
      </c>
      <c r="N396" s="47">
        <v>1165095000</v>
      </c>
      <c r="O396" s="65"/>
      <c r="P396" s="65"/>
      <c r="Q396" s="53"/>
      <c r="R396" s="47">
        <v>-193326000</v>
      </c>
      <c r="S396" s="65"/>
      <c r="T396" s="65"/>
      <c r="U396" s="53"/>
      <c r="V396" s="48">
        <v>971769000</v>
      </c>
      <c r="W396" s="48"/>
      <c r="X396" s="47">
        <v>-264047000</v>
      </c>
      <c r="Y396" s="65">
        <v>-211705000</v>
      </c>
      <c r="Z396" s="65"/>
      <c r="AA396" s="65"/>
      <c r="AB396" s="65">
        <v>-52342000</v>
      </c>
      <c r="AC396" s="65"/>
      <c r="AD396" s="65"/>
      <c r="AE396" s="53"/>
      <c r="AF396" s="48">
        <v>707722000</v>
      </c>
      <c r="AG396" s="48">
        <v>-108710000</v>
      </c>
      <c r="AH396" s="47">
        <v>-136336000</v>
      </c>
      <c r="AI396" s="65"/>
      <c r="AJ396" s="53"/>
      <c r="AK396" s="38"/>
      <c r="AL396" s="65"/>
      <c r="AM396" s="65"/>
      <c r="AN396" s="53">
        <v>27626000</v>
      </c>
      <c r="AO396" s="48">
        <v>599012000</v>
      </c>
      <c r="AP396" s="47"/>
      <c r="AQ396" s="65"/>
      <c r="AR396" s="65"/>
      <c r="AS396" s="65"/>
      <c r="AT396" s="65"/>
      <c r="AU396" s="65"/>
      <c r="AV396" s="65"/>
      <c r="AW396" s="65"/>
      <c r="AX396" s="65"/>
      <c r="AY396" s="65"/>
      <c r="AZ396" s="65"/>
      <c r="BA396" s="65"/>
      <c r="BB396" s="65"/>
      <c r="BC396" s="53"/>
      <c r="BD396" s="38">
        <v>599012000</v>
      </c>
      <c r="BE396" s="65">
        <v>-141764000</v>
      </c>
      <c r="BF396" s="65"/>
      <c r="BG396" s="65"/>
      <c r="BH396" s="65"/>
      <c r="BI396" s="65"/>
      <c r="BJ396" s="51">
        <v>457248000</v>
      </c>
      <c r="BK396" s="47"/>
      <c r="BL396" s="65"/>
      <c r="BM396" s="53"/>
      <c r="BN396" s="72">
        <v>457248000</v>
      </c>
      <c r="BO396" s="73"/>
      <c r="BP396" s="72">
        <v>457248000</v>
      </c>
      <c r="BQ396" s="65"/>
      <c r="BR396" s="65"/>
      <c r="BS396" s="51">
        <v>457248000</v>
      </c>
    </row>
    <row r="397" spans="1:71" x14ac:dyDescent="0.2">
      <c r="A397" s="63" t="s">
        <v>1210</v>
      </c>
      <c r="B397" s="63" t="s">
        <v>1211</v>
      </c>
      <c r="C397" s="63" t="str">
        <f>VLOOKUP(A397,'[2]S&amp;P 500 Wikipedia'!A:D,3,FALSE)</f>
        <v>Health Care</v>
      </c>
      <c r="D397" s="63">
        <v>344083</v>
      </c>
      <c r="E397" s="63" t="s">
        <v>16</v>
      </c>
      <c r="F397" s="63">
        <v>2017</v>
      </c>
      <c r="G397" s="63" t="s">
        <v>1292</v>
      </c>
      <c r="H397" s="64">
        <v>43100</v>
      </c>
      <c r="I397" s="64">
        <v>43146</v>
      </c>
      <c r="J397" s="64">
        <v>43146</v>
      </c>
      <c r="K397" s="63">
        <v>248858000</v>
      </c>
      <c r="L397" s="63">
        <v>253225000</v>
      </c>
      <c r="M397" s="63" t="s">
        <v>2375</v>
      </c>
      <c r="N397" s="47">
        <v>2488652000</v>
      </c>
      <c r="O397" s="65"/>
      <c r="P397" s="65"/>
      <c r="Q397" s="53"/>
      <c r="R397" s="47">
        <v>-272675000</v>
      </c>
      <c r="S397" s="65"/>
      <c r="T397" s="65"/>
      <c r="U397" s="53"/>
      <c r="V397" s="48">
        <v>2215977000</v>
      </c>
      <c r="W397" s="48"/>
      <c r="X397" s="47">
        <v>-1823148000</v>
      </c>
      <c r="Y397" s="65">
        <v>-496079000</v>
      </c>
      <c r="Z397" s="65"/>
      <c r="AA397" s="65"/>
      <c r="AB397" s="65">
        <v>-1324625000</v>
      </c>
      <c r="AC397" s="65"/>
      <c r="AD397" s="65"/>
      <c r="AE397" s="53">
        <v>-2444000</v>
      </c>
      <c r="AF397" s="48">
        <v>392829000</v>
      </c>
      <c r="AG397" s="48">
        <v>-138932000</v>
      </c>
      <c r="AH397" s="47">
        <v>-57550000</v>
      </c>
      <c r="AI397" s="65"/>
      <c r="AJ397" s="53"/>
      <c r="AK397" s="38"/>
      <c r="AL397" s="65"/>
      <c r="AM397" s="65"/>
      <c r="AN397" s="53">
        <v>-81382000</v>
      </c>
      <c r="AO397" s="48">
        <v>253897000</v>
      </c>
      <c r="AP397" s="47">
        <v>-269586000</v>
      </c>
      <c r="AQ397" s="65"/>
      <c r="AR397" s="65"/>
      <c r="AS397" s="65"/>
      <c r="AT397" s="65"/>
      <c r="AU397" s="65"/>
      <c r="AV397" s="65"/>
      <c r="AW397" s="65"/>
      <c r="AX397" s="65"/>
      <c r="AY397" s="65"/>
      <c r="AZ397" s="65"/>
      <c r="BA397" s="65"/>
      <c r="BB397" s="65"/>
      <c r="BC397" s="53"/>
      <c r="BD397" s="38">
        <v>-15689000</v>
      </c>
      <c r="BE397" s="65">
        <v>107324000</v>
      </c>
      <c r="BF397" s="65"/>
      <c r="BG397" s="65"/>
      <c r="BH397" s="65"/>
      <c r="BI397" s="65"/>
      <c r="BJ397" s="51">
        <v>91635000</v>
      </c>
      <c r="BK397" s="47"/>
      <c r="BL397" s="65"/>
      <c r="BM397" s="53"/>
      <c r="BN397" s="72">
        <v>91635000</v>
      </c>
      <c r="BO397" s="73">
        <v>171849000</v>
      </c>
      <c r="BP397" s="72">
        <v>263484000</v>
      </c>
      <c r="BQ397" s="65"/>
      <c r="BR397" s="65"/>
      <c r="BS397" s="51">
        <v>263484000</v>
      </c>
    </row>
    <row r="398" spans="1:71" x14ac:dyDescent="0.2">
      <c r="A398" s="63" t="s">
        <v>1198</v>
      </c>
      <c r="B398" s="63" t="s">
        <v>1199</v>
      </c>
      <c r="C398" s="63" t="str">
        <f>VLOOKUP(A398,'[2]S&amp;P 500 Wikipedia'!A:D,3,FALSE)</f>
        <v>Real Estate</v>
      </c>
      <c r="D398" s="63">
        <v>398980</v>
      </c>
      <c r="E398" s="63" t="s">
        <v>16</v>
      </c>
      <c r="F398" s="63">
        <v>2017</v>
      </c>
      <c r="G398" s="63" t="s">
        <v>1292</v>
      </c>
      <c r="H398" s="64">
        <v>43100</v>
      </c>
      <c r="I398" s="64">
        <v>43140</v>
      </c>
      <c r="J398" s="64">
        <v>43140</v>
      </c>
      <c r="K398" s="63">
        <v>355326000</v>
      </c>
      <c r="L398" s="63">
        <v>358566000</v>
      </c>
      <c r="M398" s="63" t="s">
        <v>2376</v>
      </c>
      <c r="N398" s="47">
        <v>3574149000</v>
      </c>
      <c r="O398" s="65"/>
      <c r="P398" s="65"/>
      <c r="Q398" s="53"/>
      <c r="R398" s="47">
        <v>-1483072000</v>
      </c>
      <c r="S398" s="65"/>
      <c r="T398" s="65"/>
      <c r="U398" s="53"/>
      <c r="V398" s="48">
        <v>2091077000</v>
      </c>
      <c r="W398" s="48"/>
      <c r="X398" s="47">
        <v>-1026829000</v>
      </c>
      <c r="Y398" s="65">
        <v>-135490000</v>
      </c>
      <c r="Z398" s="65"/>
      <c r="AA398" s="65"/>
      <c r="AB398" s="65"/>
      <c r="AC398" s="65">
        <v>-887948000</v>
      </c>
      <c r="AD398" s="65"/>
      <c r="AE398" s="53">
        <v>-3391000</v>
      </c>
      <c r="AF398" s="48">
        <v>1064248000</v>
      </c>
      <c r="AG398" s="48">
        <v>-468248000</v>
      </c>
      <c r="AH398" s="47">
        <v>-448196000</v>
      </c>
      <c r="AI398" s="65"/>
      <c r="AJ398" s="53"/>
      <c r="AK398" s="38"/>
      <c r="AL398" s="65"/>
      <c r="AM398" s="65"/>
      <c r="AN398" s="53">
        <v>-20052000</v>
      </c>
      <c r="AO398" s="48">
        <v>596000000</v>
      </c>
      <c r="AP398" s="47">
        <v>-11289000</v>
      </c>
      <c r="AQ398" s="65"/>
      <c r="AR398" s="65"/>
      <c r="AS398" s="65"/>
      <c r="AT398" s="65"/>
      <c r="AU398" s="65"/>
      <c r="AV398" s="65"/>
      <c r="AW398" s="65"/>
      <c r="AX398" s="65"/>
      <c r="AY398" s="65"/>
      <c r="AZ398" s="65"/>
      <c r="BA398" s="65"/>
      <c r="BB398" s="65"/>
      <c r="BC398" s="53"/>
      <c r="BD398" s="38">
        <v>584711000</v>
      </c>
      <c r="BE398" s="65">
        <v>59799000</v>
      </c>
      <c r="BF398" s="65"/>
      <c r="BG398" s="65"/>
      <c r="BH398" s="65"/>
      <c r="BI398" s="65">
        <v>-561000</v>
      </c>
      <c r="BJ398" s="51">
        <v>643949000</v>
      </c>
      <c r="BK398" s="47">
        <v>717163000</v>
      </c>
      <c r="BL398" s="65">
        <v>717163000</v>
      </c>
      <c r="BM398" s="53"/>
      <c r="BN398" s="72">
        <v>1361112000</v>
      </c>
      <c r="BO398" s="73">
        <v>-4642000</v>
      </c>
      <c r="BP398" s="72">
        <v>1356470000</v>
      </c>
      <c r="BQ398" s="65"/>
      <c r="BR398" s="65"/>
      <c r="BS398" s="51">
        <v>1356470000</v>
      </c>
    </row>
    <row r="399" spans="1:71" x14ac:dyDescent="0.2">
      <c r="A399" s="63" t="s">
        <v>1207</v>
      </c>
      <c r="B399" s="63" t="s">
        <v>1208</v>
      </c>
      <c r="C399" s="63" t="str">
        <f>VLOOKUP(A399,'[2]S&amp;P 500 Wikipedia'!A:D,3,FALSE)</f>
        <v>Communication Services</v>
      </c>
      <c r="D399" s="63">
        <v>101219</v>
      </c>
      <c r="E399" s="63" t="s">
        <v>16</v>
      </c>
      <c r="F399" s="63">
        <v>2017</v>
      </c>
      <c r="G399" s="63" t="s">
        <v>1292</v>
      </c>
      <c r="H399" s="64">
        <v>43100</v>
      </c>
      <c r="I399" s="64">
        <v>43154</v>
      </c>
      <c r="J399" s="64">
        <v>43154</v>
      </c>
      <c r="K399" s="63">
        <v>4084000000</v>
      </c>
      <c r="L399" s="63">
        <v>4089000000</v>
      </c>
      <c r="M399" s="63" t="s">
        <v>2377</v>
      </c>
      <c r="N399" s="47">
        <v>126034000000</v>
      </c>
      <c r="O399" s="65"/>
      <c r="P399" s="65"/>
      <c r="Q399" s="53"/>
      <c r="R399" s="47">
        <v>-51556000000</v>
      </c>
      <c r="S399" s="65"/>
      <c r="T399" s="65"/>
      <c r="U399" s="53"/>
      <c r="V399" s="48">
        <v>74478000000</v>
      </c>
      <c r="W399" s="48"/>
      <c r="X399" s="47">
        <v>-47064000000</v>
      </c>
      <c r="Y399" s="65">
        <v>-30110000000</v>
      </c>
      <c r="Z399" s="65"/>
      <c r="AA399" s="65"/>
      <c r="AB399" s="65"/>
      <c r="AC399" s="65">
        <v>-16954000000</v>
      </c>
      <c r="AD399" s="65"/>
      <c r="AE399" s="53"/>
      <c r="AF399" s="48">
        <v>27414000000</v>
      </c>
      <c r="AG399" s="48">
        <v>-6820000000</v>
      </c>
      <c r="AH399" s="47">
        <v>-4733000000</v>
      </c>
      <c r="AI399" s="65"/>
      <c r="AJ399" s="53"/>
      <c r="AK399" s="38"/>
      <c r="AL399" s="65"/>
      <c r="AM399" s="65">
        <v>-77000000</v>
      </c>
      <c r="AN399" s="53">
        <v>-2010000000</v>
      </c>
      <c r="AO399" s="48">
        <v>20594000000</v>
      </c>
      <c r="AP399" s="47"/>
      <c r="AQ399" s="65"/>
      <c r="AR399" s="65"/>
      <c r="AS399" s="65"/>
      <c r="AT399" s="65"/>
      <c r="AU399" s="65"/>
      <c r="AV399" s="65"/>
      <c r="AW399" s="65"/>
      <c r="AX399" s="65"/>
      <c r="AY399" s="65"/>
      <c r="AZ399" s="65"/>
      <c r="BA399" s="65"/>
      <c r="BB399" s="65"/>
      <c r="BC399" s="53"/>
      <c r="BD399" s="38">
        <v>20594000000</v>
      </c>
      <c r="BE399" s="65">
        <v>9956000000</v>
      </c>
      <c r="BF399" s="65"/>
      <c r="BG399" s="65"/>
      <c r="BH399" s="65"/>
      <c r="BI399" s="65"/>
      <c r="BJ399" s="51">
        <v>30550000000</v>
      </c>
      <c r="BK399" s="47"/>
      <c r="BL399" s="65"/>
      <c r="BM399" s="53"/>
      <c r="BN399" s="72">
        <v>30550000000</v>
      </c>
      <c r="BO399" s="73">
        <v>-449000000</v>
      </c>
      <c r="BP399" s="72">
        <v>30101000000</v>
      </c>
      <c r="BQ399" s="65"/>
      <c r="BR399" s="65"/>
      <c r="BS399" s="51">
        <v>30101000000</v>
      </c>
    </row>
    <row r="400" spans="1:71" x14ac:dyDescent="0.2">
      <c r="A400" s="63" t="s">
        <v>1225</v>
      </c>
      <c r="B400" s="63" t="s">
        <v>1226</v>
      </c>
      <c r="C400" s="63" t="str">
        <f>VLOOKUP(A400,'[2]S&amp;P 500 Wikipedia'!A:D,3,FALSE)</f>
        <v>Industrials</v>
      </c>
      <c r="D400" s="63">
        <v>749129</v>
      </c>
      <c r="E400" s="63" t="s">
        <v>16</v>
      </c>
      <c r="F400" s="63">
        <v>2017</v>
      </c>
      <c r="G400" s="63" t="s">
        <v>1292</v>
      </c>
      <c r="H400" s="64">
        <v>43100</v>
      </c>
      <c r="I400" s="64">
        <v>43157</v>
      </c>
      <c r="J400" s="64">
        <v>43157</v>
      </c>
      <c r="K400" s="63">
        <v>95453000</v>
      </c>
      <c r="L400" s="63">
        <v>96125000</v>
      </c>
      <c r="M400" s="63" t="s">
        <v>2378</v>
      </c>
      <c r="N400" s="47">
        <v>3881756000</v>
      </c>
      <c r="O400" s="65"/>
      <c r="P400" s="65"/>
      <c r="Q400" s="53"/>
      <c r="R400" s="47">
        <v>-2816443000</v>
      </c>
      <c r="S400" s="65"/>
      <c r="T400" s="65"/>
      <c r="U400" s="53"/>
      <c r="V400" s="48">
        <v>1065313000</v>
      </c>
      <c r="W400" s="48"/>
      <c r="X400" s="47">
        <v>-643580000</v>
      </c>
      <c r="Y400" s="65">
        <v>-511898000</v>
      </c>
      <c r="Z400" s="65"/>
      <c r="AA400" s="65"/>
      <c r="AB400" s="65">
        <v>-95166000</v>
      </c>
      <c r="AC400" s="65">
        <v>-36516000</v>
      </c>
      <c r="AD400" s="65"/>
      <c r="AE400" s="53"/>
      <c r="AF400" s="48">
        <v>421733000</v>
      </c>
      <c r="AG400" s="48">
        <v>-69670000</v>
      </c>
      <c r="AH400" s="47">
        <v>-68704000</v>
      </c>
      <c r="AI400" s="65"/>
      <c r="AJ400" s="53"/>
      <c r="AK400" s="38"/>
      <c r="AL400" s="65"/>
      <c r="AM400" s="65"/>
      <c r="AN400" s="53">
        <v>-966000</v>
      </c>
      <c r="AO400" s="48">
        <v>352063000</v>
      </c>
      <c r="AP400" s="47"/>
      <c r="AQ400" s="65"/>
      <c r="AR400" s="65"/>
      <c r="AS400" s="65"/>
      <c r="AT400" s="65"/>
      <c r="AU400" s="65"/>
      <c r="AV400" s="65"/>
      <c r="AW400" s="65"/>
      <c r="AX400" s="65"/>
      <c r="AY400" s="65"/>
      <c r="AZ400" s="65"/>
      <c r="BA400" s="65"/>
      <c r="BB400" s="65"/>
      <c r="BC400" s="53"/>
      <c r="BD400" s="38">
        <v>352063000</v>
      </c>
      <c r="BE400" s="65">
        <v>-89773000</v>
      </c>
      <c r="BF400" s="65"/>
      <c r="BG400" s="65"/>
      <c r="BH400" s="65"/>
      <c r="BI400" s="65"/>
      <c r="BJ400" s="51">
        <v>262290000</v>
      </c>
      <c r="BK400" s="47"/>
      <c r="BL400" s="65"/>
      <c r="BM400" s="53"/>
      <c r="BN400" s="72">
        <v>262290000</v>
      </c>
      <c r="BO400" s="73">
        <v>-29000</v>
      </c>
      <c r="BP400" s="72">
        <v>262261000</v>
      </c>
      <c r="BQ400" s="65"/>
      <c r="BR400" s="65"/>
      <c r="BS400" s="51">
        <v>262261000</v>
      </c>
    </row>
    <row r="401" spans="1:71" x14ac:dyDescent="0.2">
      <c r="A401" s="63" t="s">
        <v>1237</v>
      </c>
      <c r="B401" s="63" t="s">
        <v>1238</v>
      </c>
      <c r="C401" s="63" t="str">
        <f>VLOOKUP(A401,'[2]S&amp;P 500 Wikipedia'!A:D,3,FALSE)</f>
        <v>Health Care</v>
      </c>
      <c r="D401" s="63">
        <v>378240</v>
      </c>
      <c r="E401" s="63" t="s">
        <v>16</v>
      </c>
      <c r="F401" s="63">
        <v>2017</v>
      </c>
      <c r="G401" s="63" t="s">
        <v>1292</v>
      </c>
      <c r="H401" s="64">
        <v>43100</v>
      </c>
      <c r="I401" s="64">
        <v>43158</v>
      </c>
      <c r="J401" s="64">
        <v>43525</v>
      </c>
      <c r="K401" s="63">
        <v>79793000</v>
      </c>
      <c r="L401" s="63">
        <v>80604000</v>
      </c>
      <c r="M401" s="63" t="s">
        <v>1867</v>
      </c>
      <c r="N401" s="47">
        <v>2309078000</v>
      </c>
      <c r="O401" s="65"/>
      <c r="P401" s="65"/>
      <c r="Q401" s="53"/>
      <c r="R401" s="47">
        <v>-947067000</v>
      </c>
      <c r="S401" s="65"/>
      <c r="T401" s="65"/>
      <c r="U401" s="53"/>
      <c r="V401" s="48">
        <v>1362011000</v>
      </c>
      <c r="W401" s="48"/>
      <c r="X401" s="47">
        <v>-683699000</v>
      </c>
      <c r="Y401" s="65">
        <v>-544363000</v>
      </c>
      <c r="Z401" s="65"/>
      <c r="AA401" s="65"/>
      <c r="AB401" s="65">
        <v>-132593000</v>
      </c>
      <c r="AC401" s="65">
        <v>-6743000</v>
      </c>
      <c r="AD401" s="65"/>
      <c r="AE401" s="53"/>
      <c r="AF401" s="48">
        <v>678312000</v>
      </c>
      <c r="AG401" s="48">
        <v>-21101000</v>
      </c>
      <c r="AH401" s="47">
        <v>-20761000</v>
      </c>
      <c r="AI401" s="65"/>
      <c r="AJ401" s="53"/>
      <c r="AK401" s="38"/>
      <c r="AL401" s="65"/>
      <c r="AM401" s="65"/>
      <c r="AN401" s="53">
        <v>-340000</v>
      </c>
      <c r="AO401" s="48">
        <v>657211000</v>
      </c>
      <c r="AP401" s="47">
        <v>-16114000</v>
      </c>
      <c r="AQ401" s="65"/>
      <c r="AR401" s="65"/>
      <c r="AS401" s="65"/>
      <c r="AT401" s="65"/>
      <c r="AU401" s="65"/>
      <c r="AV401" s="65"/>
      <c r="AW401" s="65"/>
      <c r="AX401" s="65"/>
      <c r="AY401" s="65"/>
      <c r="AZ401" s="65"/>
      <c r="BA401" s="65"/>
      <c r="BB401" s="65"/>
      <c r="BC401" s="53"/>
      <c r="BD401" s="38">
        <v>641097000</v>
      </c>
      <c r="BE401" s="65">
        <v>-620786000</v>
      </c>
      <c r="BF401" s="65"/>
      <c r="BG401" s="65"/>
      <c r="BH401" s="65"/>
      <c r="BI401" s="65"/>
      <c r="BJ401" s="51">
        <v>20311000</v>
      </c>
      <c r="BK401" s="47"/>
      <c r="BL401" s="65"/>
      <c r="BM401" s="53"/>
      <c r="BN401" s="72">
        <v>20311000</v>
      </c>
      <c r="BO401" s="73"/>
      <c r="BP401" s="72">
        <v>20311000</v>
      </c>
      <c r="BQ401" s="65"/>
      <c r="BR401" s="65"/>
      <c r="BS401" s="51">
        <v>20311000</v>
      </c>
    </row>
    <row r="402" spans="1:71" x14ac:dyDescent="0.2">
      <c r="A402" s="63" t="s">
        <v>1228</v>
      </c>
      <c r="B402" s="63" t="s">
        <v>1229</v>
      </c>
      <c r="C402" s="63" t="str">
        <f>VLOOKUP(A402,'[2]S&amp;P 500 Wikipedia'!A:D,3,FALSE)</f>
        <v>Consumer Staples</v>
      </c>
      <c r="D402" s="63">
        <v>87466</v>
      </c>
      <c r="E402" s="63" t="s">
        <v>16</v>
      </c>
      <c r="F402" s="63">
        <v>2017</v>
      </c>
      <c r="G402" s="63" t="s">
        <v>1292</v>
      </c>
      <c r="H402" s="64">
        <v>42978</v>
      </c>
      <c r="I402" s="64">
        <v>43033</v>
      </c>
      <c r="J402" s="64">
        <v>43033</v>
      </c>
      <c r="K402" s="63">
        <v>1073500000</v>
      </c>
      <c r="L402" s="63">
        <v>1078500000</v>
      </c>
      <c r="M402" s="63" t="s">
        <v>2379</v>
      </c>
      <c r="N402" s="47">
        <v>118214000000</v>
      </c>
      <c r="O402" s="65"/>
      <c r="P402" s="65"/>
      <c r="Q402" s="53"/>
      <c r="R402" s="47">
        <v>-89052000000</v>
      </c>
      <c r="S402" s="65"/>
      <c r="T402" s="65"/>
      <c r="U402" s="53"/>
      <c r="V402" s="48">
        <v>29162000000</v>
      </c>
      <c r="W402" s="48"/>
      <c r="X402" s="47">
        <v>-23740000000</v>
      </c>
      <c r="Y402" s="65">
        <v>-23740000000</v>
      </c>
      <c r="Z402" s="65"/>
      <c r="AA402" s="65"/>
      <c r="AB402" s="65"/>
      <c r="AC402" s="65"/>
      <c r="AD402" s="65"/>
      <c r="AE402" s="53"/>
      <c r="AF402" s="48">
        <v>5422000000</v>
      </c>
      <c r="AG402" s="48">
        <v>-569000000</v>
      </c>
      <c r="AH402" s="47">
        <v>-693000000</v>
      </c>
      <c r="AI402" s="65"/>
      <c r="AJ402" s="53"/>
      <c r="AK402" s="38"/>
      <c r="AL402" s="65"/>
      <c r="AM402" s="65">
        <v>135000000</v>
      </c>
      <c r="AN402" s="53">
        <v>-11000000</v>
      </c>
      <c r="AO402" s="48">
        <v>4853000000</v>
      </c>
      <c r="AP402" s="47">
        <v>0</v>
      </c>
      <c r="AQ402" s="65"/>
      <c r="AR402" s="65"/>
      <c r="AS402" s="65"/>
      <c r="AT402" s="65"/>
      <c r="AU402" s="65"/>
      <c r="AV402" s="65"/>
      <c r="AW402" s="65"/>
      <c r="AX402" s="65"/>
      <c r="AY402" s="65"/>
      <c r="AZ402" s="65"/>
      <c r="BA402" s="65"/>
      <c r="BB402" s="65"/>
      <c r="BC402" s="53"/>
      <c r="BD402" s="38">
        <v>4853000000</v>
      </c>
      <c r="BE402" s="65">
        <v>-760000000</v>
      </c>
      <c r="BF402" s="65"/>
      <c r="BG402" s="65"/>
      <c r="BH402" s="65"/>
      <c r="BI402" s="65">
        <v>8000000</v>
      </c>
      <c r="BJ402" s="51">
        <v>4101000000</v>
      </c>
      <c r="BK402" s="47"/>
      <c r="BL402" s="65"/>
      <c r="BM402" s="53"/>
      <c r="BN402" s="72">
        <v>4101000000</v>
      </c>
      <c r="BO402" s="73">
        <v>-23000000</v>
      </c>
      <c r="BP402" s="72">
        <v>4078000000</v>
      </c>
      <c r="BQ402" s="65"/>
      <c r="BR402" s="65"/>
      <c r="BS402" s="51">
        <v>4078000000</v>
      </c>
    </row>
    <row r="403" spans="1:71" x14ac:dyDescent="0.2">
      <c r="A403" s="63" t="s">
        <v>1246</v>
      </c>
      <c r="B403" s="63" t="s">
        <v>1247</v>
      </c>
      <c r="C403" s="63" t="str">
        <f>VLOOKUP(A403,'[2]S&amp;P 500 Wikipedia'!A:D,3,FALSE)</f>
        <v>Information Technology</v>
      </c>
      <c r="D403" s="63">
        <v>250582</v>
      </c>
      <c r="E403" s="63" t="s">
        <v>16</v>
      </c>
      <c r="F403" s="63">
        <v>2018</v>
      </c>
      <c r="G403" s="63" t="s">
        <v>1292</v>
      </c>
      <c r="H403" s="64">
        <v>43281</v>
      </c>
      <c r="I403" s="64">
        <v>43336</v>
      </c>
      <c r="J403" s="64">
        <v>43336</v>
      </c>
      <c r="K403" s="63">
        <v>297000000</v>
      </c>
      <c r="L403" s="63">
        <v>307000000</v>
      </c>
      <c r="M403" s="63" t="s">
        <v>2380</v>
      </c>
      <c r="N403" s="47">
        <v>20647000000</v>
      </c>
      <c r="O403" s="65"/>
      <c r="P403" s="65"/>
      <c r="Q403" s="53"/>
      <c r="R403" s="47">
        <v>-12942000000</v>
      </c>
      <c r="S403" s="65"/>
      <c r="T403" s="65"/>
      <c r="U403" s="53"/>
      <c r="V403" s="48">
        <v>7705000000</v>
      </c>
      <c r="W403" s="48"/>
      <c r="X403" s="47">
        <v>-3873000000</v>
      </c>
      <c r="Y403" s="65">
        <v>-1473000000</v>
      </c>
      <c r="Z403" s="65"/>
      <c r="AA403" s="65"/>
      <c r="AB403" s="65">
        <v>-2400000000</v>
      </c>
      <c r="AC403" s="65"/>
      <c r="AD403" s="65"/>
      <c r="AE403" s="53"/>
      <c r="AF403" s="48">
        <v>3832000000</v>
      </c>
      <c r="AG403" s="48">
        <v>-1532000000</v>
      </c>
      <c r="AH403" s="47">
        <v>-616000000</v>
      </c>
      <c r="AI403" s="65"/>
      <c r="AJ403" s="53"/>
      <c r="AK403" s="38"/>
      <c r="AL403" s="65"/>
      <c r="AM403" s="65"/>
      <c r="AN403" s="53">
        <v>-916000000</v>
      </c>
      <c r="AO403" s="48">
        <v>2300000000</v>
      </c>
      <c r="AP403" s="47">
        <v>-215000000</v>
      </c>
      <c r="AQ403" s="65"/>
      <c r="AR403" s="65"/>
      <c r="AS403" s="65"/>
      <c r="AT403" s="65"/>
      <c r="AU403" s="65"/>
      <c r="AV403" s="65"/>
      <c r="AW403" s="65"/>
      <c r="AX403" s="65"/>
      <c r="AY403" s="65"/>
      <c r="AZ403" s="65"/>
      <c r="BA403" s="65"/>
      <c r="BB403" s="65"/>
      <c r="BC403" s="53"/>
      <c r="BD403" s="38">
        <v>2085000000</v>
      </c>
      <c r="BE403" s="65">
        <v>-1410000000</v>
      </c>
      <c r="BF403" s="65"/>
      <c r="BG403" s="65"/>
      <c r="BH403" s="65"/>
      <c r="BI403" s="65"/>
      <c r="BJ403" s="51">
        <v>675000000</v>
      </c>
      <c r="BK403" s="47"/>
      <c r="BL403" s="65"/>
      <c r="BM403" s="53"/>
      <c r="BN403" s="72">
        <v>675000000</v>
      </c>
      <c r="BO403" s="73"/>
      <c r="BP403" s="72">
        <v>675000000</v>
      </c>
      <c r="BQ403" s="65"/>
      <c r="BR403" s="65"/>
      <c r="BS403" s="51">
        <v>675000000</v>
      </c>
    </row>
    <row r="404" spans="1:71" x14ac:dyDescent="0.2">
      <c r="A404" s="63" t="s">
        <v>1240</v>
      </c>
      <c r="B404" s="63" t="s">
        <v>1241</v>
      </c>
      <c r="C404" s="63" t="str">
        <f>VLOOKUP(A404,'[2]S&amp;P 500 Wikipedia'!A:D,3,FALSE)</f>
        <v>Utilities</v>
      </c>
      <c r="D404" s="63">
        <v>378244</v>
      </c>
      <c r="E404" s="63" t="s">
        <v>16</v>
      </c>
      <c r="F404" s="63">
        <v>2017</v>
      </c>
      <c r="G404" s="63" t="s">
        <v>1292</v>
      </c>
      <c r="H404" s="64">
        <v>43100</v>
      </c>
      <c r="I404" s="64">
        <v>43159</v>
      </c>
      <c r="J404" s="64">
        <v>43159</v>
      </c>
      <c r="K404" s="63">
        <v>315600000</v>
      </c>
      <c r="L404" s="63">
        <v>317200000</v>
      </c>
      <c r="M404" s="63" t="s">
        <v>2381</v>
      </c>
      <c r="N404" s="47">
        <v>7648500000</v>
      </c>
      <c r="O404" s="65"/>
      <c r="P404" s="65"/>
      <c r="Q404" s="53"/>
      <c r="R404" s="47">
        <v>-2822800000</v>
      </c>
      <c r="S404" s="65"/>
      <c r="T404" s="65"/>
      <c r="U404" s="53"/>
      <c r="V404" s="48">
        <v>4825700000</v>
      </c>
      <c r="W404" s="48"/>
      <c r="X404" s="47">
        <v>-3040500000</v>
      </c>
      <c r="Y404" s="65"/>
      <c r="Z404" s="65"/>
      <c r="AA404" s="65"/>
      <c r="AB404" s="65"/>
      <c r="AC404" s="65">
        <v>-798600000</v>
      </c>
      <c r="AD404" s="65"/>
      <c r="AE404" s="53">
        <v>-2241900000</v>
      </c>
      <c r="AF404" s="48">
        <v>1785200000</v>
      </c>
      <c r="AG404" s="48">
        <v>-196800000</v>
      </c>
      <c r="AH404" s="47">
        <v>-415700000</v>
      </c>
      <c r="AI404" s="65"/>
      <c r="AJ404" s="53"/>
      <c r="AK404" s="38"/>
      <c r="AL404" s="65"/>
      <c r="AM404" s="65">
        <v>154300000</v>
      </c>
      <c r="AN404" s="53">
        <v>64600000</v>
      </c>
      <c r="AO404" s="48">
        <v>1588400000</v>
      </c>
      <c r="AP404" s="47"/>
      <c r="AQ404" s="65"/>
      <c r="AR404" s="65"/>
      <c r="AS404" s="65"/>
      <c r="AT404" s="65"/>
      <c r="AU404" s="65"/>
      <c r="AV404" s="65"/>
      <c r="AW404" s="65"/>
      <c r="AX404" s="65"/>
      <c r="AY404" s="65"/>
      <c r="AZ404" s="65"/>
      <c r="BA404" s="65"/>
      <c r="BB404" s="65"/>
      <c r="BC404" s="53"/>
      <c r="BD404" s="38">
        <v>1588400000</v>
      </c>
      <c r="BE404" s="65">
        <v>-383500000</v>
      </c>
      <c r="BF404" s="65"/>
      <c r="BG404" s="65"/>
      <c r="BH404" s="65"/>
      <c r="BI404" s="65"/>
      <c r="BJ404" s="51">
        <v>1204900000</v>
      </c>
      <c r="BK404" s="47"/>
      <c r="BL404" s="65"/>
      <c r="BM404" s="53"/>
      <c r="BN404" s="72">
        <v>1204900000</v>
      </c>
      <c r="BO404" s="73"/>
      <c r="BP404" s="72">
        <v>1204900000</v>
      </c>
      <c r="BQ404" s="65">
        <v>-1200000</v>
      </c>
      <c r="BR404" s="65"/>
      <c r="BS404" s="51">
        <v>1203700000</v>
      </c>
    </row>
    <row r="405" spans="1:71" x14ac:dyDescent="0.2">
      <c r="A405" s="63" t="s">
        <v>1243</v>
      </c>
      <c r="B405" s="63" t="s">
        <v>1244</v>
      </c>
      <c r="C405" s="63" t="str">
        <f>VLOOKUP(A405,'[2]S&amp;P 500 Wikipedia'!A:D,3,FALSE)</f>
        <v>Real Estate</v>
      </c>
      <c r="D405" s="63">
        <v>378241</v>
      </c>
      <c r="E405" s="63" t="s">
        <v>16</v>
      </c>
      <c r="F405" s="63">
        <v>2017</v>
      </c>
      <c r="G405" s="63" t="s">
        <v>1292</v>
      </c>
      <c r="H405" s="64">
        <v>43100</v>
      </c>
      <c r="I405" s="64">
        <v>43159</v>
      </c>
      <c r="J405" s="64">
        <v>43159</v>
      </c>
      <c r="K405" s="63">
        <v>367237000</v>
      </c>
      <c r="L405" s="63">
        <v>369001000</v>
      </c>
      <c r="M405" s="63" t="s">
        <v>2382</v>
      </c>
      <c r="N405" s="47">
        <v>4316641000</v>
      </c>
      <c r="O405" s="65"/>
      <c r="P405" s="65"/>
      <c r="Q405" s="53"/>
      <c r="R405" s="35">
        <v>0</v>
      </c>
      <c r="S405" s="65"/>
      <c r="T405" s="65"/>
      <c r="U405" s="53"/>
      <c r="V405" s="48">
        <v>4316641000</v>
      </c>
      <c r="W405" s="48"/>
      <c r="X405" s="47">
        <v>-3127653000</v>
      </c>
      <c r="Y405" s="65">
        <v>-122008000</v>
      </c>
      <c r="Z405" s="65"/>
      <c r="AA405" s="65"/>
      <c r="AB405" s="65"/>
      <c r="AC405" s="65">
        <v>-921720000</v>
      </c>
      <c r="AD405" s="65"/>
      <c r="AE405" s="53">
        <v>-2083925000</v>
      </c>
      <c r="AF405" s="48">
        <v>1188988000</v>
      </c>
      <c r="AG405" s="48">
        <v>-725364000</v>
      </c>
      <c r="AH405" s="47">
        <v>-484622000</v>
      </c>
      <c r="AI405" s="65"/>
      <c r="AJ405" s="53"/>
      <c r="AK405" s="38"/>
      <c r="AL405" s="65"/>
      <c r="AM405" s="65"/>
      <c r="AN405" s="53">
        <v>-240742000</v>
      </c>
      <c r="AO405" s="48">
        <v>463624000</v>
      </c>
      <c r="AP405" s="47">
        <v>-164008000</v>
      </c>
      <c r="AQ405" s="65"/>
      <c r="AR405" s="65"/>
      <c r="AS405" s="65"/>
      <c r="AT405" s="65"/>
      <c r="AU405" s="65"/>
      <c r="AV405" s="65"/>
      <c r="AW405" s="65"/>
      <c r="AX405" s="65"/>
      <c r="AY405" s="65"/>
      <c r="AZ405" s="65"/>
      <c r="BA405" s="65"/>
      <c r="BB405" s="65"/>
      <c r="BC405" s="53"/>
      <c r="BD405" s="38">
        <v>299616000</v>
      </c>
      <c r="BE405" s="65">
        <v>-20128000</v>
      </c>
      <c r="BF405" s="65"/>
      <c r="BG405" s="65"/>
      <c r="BH405" s="65"/>
      <c r="BI405" s="65">
        <v>-83125000</v>
      </c>
      <c r="BJ405" s="51">
        <v>196363000</v>
      </c>
      <c r="BK405" s="47">
        <v>344250000</v>
      </c>
      <c r="BL405" s="65">
        <v>344250000</v>
      </c>
      <c r="BM405" s="53"/>
      <c r="BN405" s="72">
        <v>540613000</v>
      </c>
      <c r="BO405" s="73">
        <v>-17839000</v>
      </c>
      <c r="BP405" s="72">
        <v>522774000</v>
      </c>
      <c r="BQ405" s="65">
        <v>-59179000</v>
      </c>
      <c r="BR405" s="65"/>
      <c r="BS405" s="51">
        <v>463595000</v>
      </c>
    </row>
    <row r="406" spans="1:71" x14ac:dyDescent="0.2">
      <c r="A406" s="63" t="s">
        <v>1258</v>
      </c>
      <c r="B406" s="63" t="s">
        <v>1259</v>
      </c>
      <c r="C406" s="63" t="str">
        <f>VLOOKUP(A406,'[2]S&amp;P 500 Wikipedia'!A:D,3,FALSE)</f>
        <v>Consumer Discretionary</v>
      </c>
      <c r="D406" s="63">
        <v>104227</v>
      </c>
      <c r="E406" s="63" t="s">
        <v>16</v>
      </c>
      <c r="F406" s="63">
        <v>2017</v>
      </c>
      <c r="G406" s="63" t="s">
        <v>1292</v>
      </c>
      <c r="H406" s="64">
        <v>43100</v>
      </c>
      <c r="I406" s="64">
        <v>43144</v>
      </c>
      <c r="J406" s="64">
        <v>43144</v>
      </c>
      <c r="K406" s="63">
        <v>73300000</v>
      </c>
      <c r="L406" s="63">
        <v>74400000</v>
      </c>
      <c r="M406" s="63" t="s">
        <v>2383</v>
      </c>
      <c r="N406" s="47">
        <v>21253000000</v>
      </c>
      <c r="O406" s="65"/>
      <c r="P406" s="65"/>
      <c r="Q406" s="53"/>
      <c r="R406" s="47">
        <v>-17651000000</v>
      </c>
      <c r="S406" s="65"/>
      <c r="T406" s="65"/>
      <c r="U406" s="53"/>
      <c r="V406" s="48">
        <v>3602000000</v>
      </c>
      <c r="W406" s="48"/>
      <c r="X406" s="47">
        <v>-2191000000</v>
      </c>
      <c r="Y406" s="65">
        <v>-2112000000</v>
      </c>
      <c r="Z406" s="65"/>
      <c r="AA406" s="65"/>
      <c r="AB406" s="65"/>
      <c r="AC406" s="65">
        <v>-79000000</v>
      </c>
      <c r="AD406" s="65"/>
      <c r="AE406" s="53"/>
      <c r="AF406" s="48">
        <v>1411000000</v>
      </c>
      <c r="AG406" s="48">
        <v>-249000000</v>
      </c>
      <c r="AH406" s="47">
        <v>-162000000</v>
      </c>
      <c r="AI406" s="65"/>
      <c r="AJ406" s="53"/>
      <c r="AK406" s="38"/>
      <c r="AL406" s="65"/>
      <c r="AM406" s="65"/>
      <c r="AN406" s="53">
        <v>-87000000</v>
      </c>
      <c r="AO406" s="48">
        <v>1162000000</v>
      </c>
      <c r="AP406" s="47">
        <v>-275000000</v>
      </c>
      <c r="AQ406" s="65"/>
      <c r="AR406" s="65"/>
      <c r="AS406" s="65"/>
      <c r="AT406" s="65"/>
      <c r="AU406" s="65"/>
      <c r="AV406" s="65"/>
      <c r="AW406" s="65"/>
      <c r="AX406" s="65"/>
      <c r="AY406" s="65"/>
      <c r="AZ406" s="65"/>
      <c r="BA406" s="65"/>
      <c r="BB406" s="65"/>
      <c r="BC406" s="53"/>
      <c r="BD406" s="38">
        <v>887000000</v>
      </c>
      <c r="BE406" s="65">
        <v>-550000000</v>
      </c>
      <c r="BF406" s="65"/>
      <c r="BG406" s="65"/>
      <c r="BH406" s="65"/>
      <c r="BI406" s="65"/>
      <c r="BJ406" s="51">
        <v>337000000</v>
      </c>
      <c r="BK406" s="47"/>
      <c r="BL406" s="65"/>
      <c r="BM406" s="53"/>
      <c r="BN406" s="72">
        <v>337000000</v>
      </c>
      <c r="BO406" s="73">
        <v>13000000</v>
      </c>
      <c r="BP406" s="72">
        <v>350000000</v>
      </c>
      <c r="BQ406" s="65"/>
      <c r="BR406" s="65"/>
      <c r="BS406" s="51">
        <v>350000000</v>
      </c>
    </row>
    <row r="407" spans="1:71" x14ac:dyDescent="0.2">
      <c r="A407" s="63" t="s">
        <v>1264</v>
      </c>
      <c r="B407" s="63" t="s">
        <v>1265</v>
      </c>
      <c r="C407" s="63" t="str">
        <f>VLOOKUP(A407,'[2]S&amp;P 500 Wikipedia'!A:D,3,FALSE)</f>
        <v>Financials</v>
      </c>
      <c r="D407" s="63">
        <v>378243</v>
      </c>
      <c r="E407" s="63" t="s">
        <v>16</v>
      </c>
      <c r="F407" s="63">
        <v>2017</v>
      </c>
      <c r="G407" s="63" t="s">
        <v>1292</v>
      </c>
      <c r="H407" s="64">
        <v>43100</v>
      </c>
      <c r="I407" s="64">
        <v>43159</v>
      </c>
      <c r="J407" s="64">
        <v>43257</v>
      </c>
      <c r="K407" s="63">
        <v>135000000</v>
      </c>
      <c r="L407" s="63">
        <v>136000000</v>
      </c>
      <c r="M407" s="63" t="s">
        <v>2384</v>
      </c>
      <c r="N407" s="47">
        <v>8202000000</v>
      </c>
      <c r="O407" s="65"/>
      <c r="P407" s="65"/>
      <c r="Q407" s="53"/>
      <c r="R407" s="35">
        <v>0</v>
      </c>
      <c r="S407" s="65"/>
      <c r="T407" s="65"/>
      <c r="U407" s="53"/>
      <c r="V407" s="48">
        <v>8202000000</v>
      </c>
      <c r="W407" s="48"/>
      <c r="X407" s="47">
        <v>-7063000000</v>
      </c>
      <c r="Y407" s="65">
        <v>-4745000000</v>
      </c>
      <c r="Z407" s="65"/>
      <c r="AA407" s="65"/>
      <c r="AB407" s="65"/>
      <c r="AC407" s="65">
        <v>-784000000</v>
      </c>
      <c r="AD407" s="65"/>
      <c r="AE407" s="53">
        <v>-1534000000</v>
      </c>
      <c r="AF407" s="48">
        <v>1139000000</v>
      </c>
      <c r="AG407" s="48">
        <v>-249000000</v>
      </c>
      <c r="AH407" s="47">
        <v>-188000000</v>
      </c>
      <c r="AI407" s="65"/>
      <c r="AJ407" s="53"/>
      <c r="AK407" s="38"/>
      <c r="AL407" s="65"/>
      <c r="AM407" s="65"/>
      <c r="AN407" s="53">
        <v>-61000000</v>
      </c>
      <c r="AO407" s="48">
        <v>890000000</v>
      </c>
      <c r="AP407" s="47">
        <v>-401000000</v>
      </c>
      <c r="AQ407" s="65"/>
      <c r="AR407" s="65"/>
      <c r="AS407" s="65"/>
      <c r="AT407" s="65"/>
      <c r="AU407" s="65"/>
      <c r="AV407" s="65"/>
      <c r="AW407" s="65"/>
      <c r="AX407" s="65"/>
      <c r="AY407" s="65"/>
      <c r="AZ407" s="65"/>
      <c r="BA407" s="65"/>
      <c r="BB407" s="65"/>
      <c r="BC407" s="53"/>
      <c r="BD407" s="38">
        <v>489000000</v>
      </c>
      <c r="BE407" s="65">
        <v>100000000</v>
      </c>
      <c r="BF407" s="65"/>
      <c r="BG407" s="65"/>
      <c r="BH407" s="65"/>
      <c r="BI407" s="65">
        <v>3000000</v>
      </c>
      <c r="BJ407" s="51">
        <v>592000000</v>
      </c>
      <c r="BK407" s="47"/>
      <c r="BL407" s="65"/>
      <c r="BM407" s="53"/>
      <c r="BN407" s="72">
        <v>592000000</v>
      </c>
      <c r="BO407" s="73">
        <v>-24000000</v>
      </c>
      <c r="BP407" s="72">
        <v>568000000</v>
      </c>
      <c r="BQ407" s="65"/>
      <c r="BR407" s="65"/>
      <c r="BS407" s="51">
        <v>568000000</v>
      </c>
    </row>
    <row r="408" spans="1:71" x14ac:dyDescent="0.2">
      <c r="A408" s="63" t="s">
        <v>1234</v>
      </c>
      <c r="B408" s="63" t="s">
        <v>1235</v>
      </c>
      <c r="C408" s="63" t="str">
        <f>VLOOKUP(A408,'[2]S&amp;P 500 Wikipedia'!A:D,3,FALSE)</f>
        <v>Industrials</v>
      </c>
      <c r="D408" s="63">
        <v>378239</v>
      </c>
      <c r="E408" s="63" t="s">
        <v>16</v>
      </c>
      <c r="F408" s="63">
        <v>2017</v>
      </c>
      <c r="G408" s="63" t="s">
        <v>1292</v>
      </c>
      <c r="H408" s="64">
        <v>43100</v>
      </c>
      <c r="I408" s="64">
        <v>43146</v>
      </c>
      <c r="J408" s="64">
        <v>43146</v>
      </c>
      <c r="K408" s="63">
        <v>438800000</v>
      </c>
      <c r="L408" s="63">
        <v>441900000</v>
      </c>
      <c r="M408" s="63" t="s">
        <v>2385</v>
      </c>
      <c r="N408" s="47">
        <v>14485000000</v>
      </c>
      <c r="O408" s="65"/>
      <c r="P408" s="65"/>
      <c r="Q408" s="53"/>
      <c r="R408" s="47">
        <v>-9021000000</v>
      </c>
      <c r="S408" s="65"/>
      <c r="T408" s="65"/>
      <c r="U408" s="53"/>
      <c r="V408" s="48">
        <v>5464000000</v>
      </c>
      <c r="W408" s="48"/>
      <c r="X408" s="47">
        <v>-2844000000</v>
      </c>
      <c r="Y408" s="65">
        <v>-1468000000</v>
      </c>
      <c r="Z408" s="65"/>
      <c r="AA408" s="65"/>
      <c r="AB408" s="65"/>
      <c r="AC408" s="65">
        <v>-1376000000</v>
      </c>
      <c r="AD408" s="65"/>
      <c r="AE408" s="53"/>
      <c r="AF408" s="48">
        <v>2620000000</v>
      </c>
      <c r="AG408" s="48">
        <v>-439000000</v>
      </c>
      <c r="AH408" s="47">
        <v>-363000000</v>
      </c>
      <c r="AI408" s="65"/>
      <c r="AJ408" s="53"/>
      <c r="AK408" s="38"/>
      <c r="AL408" s="65"/>
      <c r="AM408" s="65">
        <v>-68000000</v>
      </c>
      <c r="AN408" s="53">
        <v>-8000000</v>
      </c>
      <c r="AO408" s="48">
        <v>2181000000</v>
      </c>
      <c r="AP408" s="47">
        <v>10000000</v>
      </c>
      <c r="AQ408" s="65"/>
      <c r="AR408" s="65"/>
      <c r="AS408" s="65"/>
      <c r="AT408" s="65"/>
      <c r="AU408" s="65"/>
      <c r="AV408" s="65"/>
      <c r="AW408" s="65"/>
      <c r="AX408" s="65"/>
      <c r="AY408" s="65"/>
      <c r="AZ408" s="65"/>
      <c r="BA408" s="65"/>
      <c r="BB408" s="65"/>
      <c r="BC408" s="53"/>
      <c r="BD408" s="38">
        <v>2191000000</v>
      </c>
      <c r="BE408" s="65">
        <v>-242000000</v>
      </c>
      <c r="BF408" s="65"/>
      <c r="BG408" s="65"/>
      <c r="BH408" s="65"/>
      <c r="BI408" s="65"/>
      <c r="BJ408" s="51">
        <v>1949000000</v>
      </c>
      <c r="BK408" s="47"/>
      <c r="BL408" s="65"/>
      <c r="BM408" s="53"/>
      <c r="BN408" s="72">
        <v>1949000000</v>
      </c>
      <c r="BO408" s="73"/>
      <c r="BP408" s="72">
        <v>1949000000</v>
      </c>
      <c r="BQ408" s="65"/>
      <c r="BR408" s="65"/>
      <c r="BS408" s="51">
        <v>1949000000</v>
      </c>
    </row>
    <row r="409" spans="1:71" x14ac:dyDescent="0.2">
      <c r="A409" s="63" t="s">
        <v>1261</v>
      </c>
      <c r="B409" s="63" t="s">
        <v>1262</v>
      </c>
      <c r="C409" s="63" t="str">
        <f>VLOOKUP(A409,'[2]S&amp;P 500 Wikipedia'!A:D,3,FALSE)</f>
        <v>Energy</v>
      </c>
      <c r="D409" s="63">
        <v>344928</v>
      </c>
      <c r="E409" s="63" t="s">
        <v>16</v>
      </c>
      <c r="F409" s="63">
        <v>2017</v>
      </c>
      <c r="G409" s="63" t="s">
        <v>1292</v>
      </c>
      <c r="H409" s="64">
        <v>43100</v>
      </c>
      <c r="I409" s="64">
        <v>43153</v>
      </c>
      <c r="J409" s="64">
        <v>43153</v>
      </c>
      <c r="K409" s="63">
        <v>826177000</v>
      </c>
      <c r="L409" s="63">
        <v>828518000</v>
      </c>
      <c r="M409" s="63" t="s">
        <v>2386</v>
      </c>
      <c r="N409" s="47">
        <v>8031000000</v>
      </c>
      <c r="O409" s="65"/>
      <c r="P409" s="65"/>
      <c r="Q409" s="53"/>
      <c r="R409" s="47">
        <v>-2300000000</v>
      </c>
      <c r="S409" s="65"/>
      <c r="T409" s="65"/>
      <c r="U409" s="53"/>
      <c r="V409" s="48">
        <v>5731000000</v>
      </c>
      <c r="W409" s="48"/>
      <c r="X409" s="47">
        <v>-4683000000</v>
      </c>
      <c r="Y409" s="65">
        <v>-608000000</v>
      </c>
      <c r="Z409" s="65"/>
      <c r="AA409" s="65"/>
      <c r="AB409" s="65"/>
      <c r="AC409" s="65">
        <v>-1736000000</v>
      </c>
      <c r="AD409" s="65"/>
      <c r="AE409" s="53">
        <v>-2339000000</v>
      </c>
      <c r="AF409" s="48">
        <v>1048000000</v>
      </c>
      <c r="AG409" s="48">
        <v>-369000000</v>
      </c>
      <c r="AH409" s="47">
        <v>-1083000000</v>
      </c>
      <c r="AI409" s="65"/>
      <c r="AJ409" s="53"/>
      <c r="AK409" s="38">
        <v>282000000</v>
      </c>
      <c r="AL409" s="65"/>
      <c r="AM409" s="65">
        <v>434000000</v>
      </c>
      <c r="AN409" s="53">
        <v>-2000000</v>
      </c>
      <c r="AO409" s="48">
        <v>679000000</v>
      </c>
      <c r="AP409" s="47">
        <v>-144000000</v>
      </c>
      <c r="AQ409" s="65"/>
      <c r="AR409" s="65"/>
      <c r="AS409" s="65"/>
      <c r="AT409" s="65"/>
      <c r="AU409" s="65"/>
      <c r="AV409" s="65"/>
      <c r="AW409" s="65"/>
      <c r="AX409" s="65"/>
      <c r="AY409" s="65"/>
      <c r="AZ409" s="65"/>
      <c r="BA409" s="65"/>
      <c r="BB409" s="65"/>
      <c r="BC409" s="53"/>
      <c r="BD409" s="38">
        <v>535000000</v>
      </c>
      <c r="BE409" s="65">
        <v>1974000000</v>
      </c>
      <c r="BF409" s="65"/>
      <c r="BG409" s="65"/>
      <c r="BH409" s="65"/>
      <c r="BI409" s="65"/>
      <c r="BJ409" s="51">
        <v>2509000000</v>
      </c>
      <c r="BK409" s="47"/>
      <c r="BL409" s="65"/>
      <c r="BM409" s="53"/>
      <c r="BN409" s="72">
        <v>2509000000</v>
      </c>
      <c r="BO409" s="73">
        <v>-335000000</v>
      </c>
      <c r="BP409" s="72">
        <v>2174000000</v>
      </c>
      <c r="BQ409" s="65"/>
      <c r="BR409" s="65"/>
      <c r="BS409" s="51">
        <v>2174000000</v>
      </c>
    </row>
    <row r="410" spans="1:71" x14ac:dyDescent="0.2">
      <c r="A410" s="63" t="s">
        <v>1231</v>
      </c>
      <c r="B410" s="63" t="s">
        <v>1232</v>
      </c>
      <c r="C410" s="63" t="str">
        <f>VLOOKUP(A410,'[2]S&amp;P 500 Wikipedia'!A:D,3,FALSE)</f>
        <v>Consumer Staples</v>
      </c>
      <c r="D410" s="63">
        <v>239962</v>
      </c>
      <c r="E410" s="63" t="s">
        <v>16</v>
      </c>
      <c r="F410" s="63">
        <v>2017</v>
      </c>
      <c r="G410" s="63" t="s">
        <v>1292</v>
      </c>
      <c r="H410" s="64">
        <v>43131</v>
      </c>
      <c r="I410" s="64">
        <v>43189</v>
      </c>
      <c r="J410" s="64">
        <v>43189</v>
      </c>
      <c r="K410" s="63">
        <v>2995000000</v>
      </c>
      <c r="L410" s="63">
        <v>3010000000</v>
      </c>
      <c r="M410" s="63" t="s">
        <v>2387</v>
      </c>
      <c r="N410" s="47">
        <v>500343000000</v>
      </c>
      <c r="O410" s="65"/>
      <c r="P410" s="65"/>
      <c r="Q410" s="53"/>
      <c r="R410" s="47">
        <v>-373396000000</v>
      </c>
      <c r="S410" s="65"/>
      <c r="T410" s="65"/>
      <c r="U410" s="53"/>
      <c r="V410" s="48">
        <v>126947000000</v>
      </c>
      <c r="W410" s="48"/>
      <c r="X410" s="47">
        <v>-106510000000</v>
      </c>
      <c r="Y410" s="65">
        <v>-106510000000</v>
      </c>
      <c r="Z410" s="65"/>
      <c r="AA410" s="65"/>
      <c r="AB410" s="65"/>
      <c r="AC410" s="65"/>
      <c r="AD410" s="65"/>
      <c r="AE410" s="53"/>
      <c r="AF410" s="48">
        <v>20437000000</v>
      </c>
      <c r="AG410" s="48">
        <v>-2178000000</v>
      </c>
      <c r="AH410" s="47">
        <v>-2178000000</v>
      </c>
      <c r="AI410" s="65">
        <v>-2330000000</v>
      </c>
      <c r="AJ410" s="53">
        <v>152000000</v>
      </c>
      <c r="AK410" s="38"/>
      <c r="AL410" s="65"/>
      <c r="AM410" s="65"/>
      <c r="AN410" s="53"/>
      <c r="AO410" s="48">
        <v>18259000000</v>
      </c>
      <c r="AP410" s="47">
        <v>-3136000000</v>
      </c>
      <c r="AQ410" s="65"/>
      <c r="AR410" s="65"/>
      <c r="AS410" s="65"/>
      <c r="AT410" s="65"/>
      <c r="AU410" s="65"/>
      <c r="AV410" s="65"/>
      <c r="AW410" s="65"/>
      <c r="AX410" s="65"/>
      <c r="AY410" s="65"/>
      <c r="AZ410" s="65"/>
      <c r="BA410" s="65"/>
      <c r="BB410" s="65"/>
      <c r="BC410" s="53"/>
      <c r="BD410" s="38">
        <v>15123000000</v>
      </c>
      <c r="BE410" s="65">
        <v>-4600000000</v>
      </c>
      <c r="BF410" s="65"/>
      <c r="BG410" s="65"/>
      <c r="BH410" s="65"/>
      <c r="BI410" s="65"/>
      <c r="BJ410" s="51">
        <v>10523000000</v>
      </c>
      <c r="BK410" s="47"/>
      <c r="BL410" s="65"/>
      <c r="BM410" s="53"/>
      <c r="BN410" s="72">
        <v>10523000000</v>
      </c>
      <c r="BO410" s="73">
        <v>-661000000</v>
      </c>
      <c r="BP410" s="72">
        <v>9862000000</v>
      </c>
      <c r="BQ410" s="65"/>
      <c r="BR410" s="65"/>
      <c r="BS410" s="51">
        <v>9862000000</v>
      </c>
    </row>
    <row r="411" spans="1:71" x14ac:dyDescent="0.2">
      <c r="A411" s="63" t="s">
        <v>1252</v>
      </c>
      <c r="B411" s="63" t="s">
        <v>1253</v>
      </c>
      <c r="C411" s="63" t="str">
        <f>VLOOKUP(A411,'[2]S&amp;P 500 Wikipedia'!A:D,3,FALSE)</f>
        <v>Materials</v>
      </c>
      <c r="D411" s="63">
        <v>359889</v>
      </c>
      <c r="E411" s="63" t="s">
        <v>16</v>
      </c>
      <c r="F411" s="63">
        <v>2015</v>
      </c>
      <c r="G411" s="63" t="s">
        <v>1292</v>
      </c>
      <c r="H411" s="64">
        <v>42277</v>
      </c>
      <c r="I411" s="64">
        <v>42317</v>
      </c>
      <c r="J411" s="64">
        <v>42699</v>
      </c>
      <c r="K411" s="63">
        <v>170600000</v>
      </c>
      <c r="L411" s="63">
        <v>173300000</v>
      </c>
      <c r="M411" s="63" t="s">
        <v>1877</v>
      </c>
      <c r="N411" s="47">
        <v>11124800000</v>
      </c>
      <c r="O411" s="65"/>
      <c r="P411" s="65"/>
      <c r="Q411" s="53"/>
      <c r="R411" s="47">
        <v>-8986500000</v>
      </c>
      <c r="S411" s="65"/>
      <c r="T411" s="65"/>
      <c r="U411" s="53"/>
      <c r="V411" s="48">
        <v>2138300000</v>
      </c>
      <c r="W411" s="48"/>
      <c r="X411" s="47">
        <v>-1133500000</v>
      </c>
      <c r="Y411" s="65">
        <v>-1133500000</v>
      </c>
      <c r="Z411" s="65"/>
      <c r="AA411" s="65"/>
      <c r="AB411" s="65"/>
      <c r="AC411" s="65"/>
      <c r="AD411" s="65"/>
      <c r="AE411" s="53"/>
      <c r="AF411" s="48">
        <v>1004800000</v>
      </c>
      <c r="AG411" s="48">
        <v>-115700000</v>
      </c>
      <c r="AH411" s="47">
        <v>-132500000</v>
      </c>
      <c r="AI411" s="65"/>
      <c r="AJ411" s="53"/>
      <c r="AK411" s="38"/>
      <c r="AL411" s="65"/>
      <c r="AM411" s="65"/>
      <c r="AN411" s="53">
        <v>16800000</v>
      </c>
      <c r="AO411" s="48">
        <v>889100000</v>
      </c>
      <c r="AP411" s="47">
        <v>-154900000</v>
      </c>
      <c r="AQ411" s="65"/>
      <c r="AR411" s="65"/>
      <c r="AS411" s="65"/>
      <c r="AT411" s="65"/>
      <c r="AU411" s="65"/>
      <c r="AV411" s="65"/>
      <c r="AW411" s="65"/>
      <c r="AX411" s="65"/>
      <c r="AY411" s="65"/>
      <c r="AZ411" s="65"/>
      <c r="BA411" s="65"/>
      <c r="BB411" s="65"/>
      <c r="BC411" s="53"/>
      <c r="BD411" s="38">
        <v>734200000</v>
      </c>
      <c r="BE411" s="65">
        <v>-233000000</v>
      </c>
      <c r="BF411" s="65"/>
      <c r="BG411" s="65"/>
      <c r="BH411" s="65"/>
      <c r="BI411" s="65"/>
      <c r="BJ411" s="51">
        <v>501200000</v>
      </c>
      <c r="BK411" s="47">
        <v>10600000</v>
      </c>
      <c r="BL411" s="65">
        <v>10600000</v>
      </c>
      <c r="BM411" s="53"/>
      <c r="BN411" s="72">
        <v>511800000</v>
      </c>
      <c r="BO411" s="73">
        <v>-4700000</v>
      </c>
      <c r="BP411" s="72">
        <v>507100000</v>
      </c>
      <c r="BQ411" s="65"/>
      <c r="BR411" s="65"/>
      <c r="BS411" s="51">
        <v>507100000</v>
      </c>
    </row>
    <row r="412" spans="1:71" x14ac:dyDescent="0.2">
      <c r="A412" s="63" t="s">
        <v>1249</v>
      </c>
      <c r="B412" s="63" t="s">
        <v>1250</v>
      </c>
      <c r="C412" s="63" t="str">
        <f>VLOOKUP(A412,'[2]S&amp;P 500 Wikipedia'!A:D,3,FALSE)</f>
        <v>Information Technology</v>
      </c>
      <c r="D412" s="63">
        <v>378242</v>
      </c>
      <c r="E412" s="63" t="s">
        <v>16</v>
      </c>
      <c r="F412" s="63">
        <v>2017</v>
      </c>
      <c r="G412" s="63" t="s">
        <v>1292</v>
      </c>
      <c r="H412" s="64">
        <v>43100</v>
      </c>
      <c r="I412" s="64">
        <v>43153</v>
      </c>
      <c r="J412" s="64">
        <v>43153</v>
      </c>
      <c r="K412" s="63">
        <v>467900000</v>
      </c>
      <c r="L412" s="63">
        <v>467900000</v>
      </c>
      <c r="M412" s="63" t="s">
        <v>2388</v>
      </c>
      <c r="N412" s="47">
        <v>5524300000</v>
      </c>
      <c r="O412" s="65"/>
      <c r="P412" s="65"/>
      <c r="Q412" s="53"/>
      <c r="R412" s="47">
        <v>-3355400000</v>
      </c>
      <c r="S412" s="65"/>
      <c r="T412" s="65"/>
      <c r="U412" s="53"/>
      <c r="V412" s="48">
        <v>2168900000</v>
      </c>
      <c r="W412" s="48"/>
      <c r="X412" s="47">
        <v>-1231500000</v>
      </c>
      <c r="Y412" s="65">
        <v>-1231500000</v>
      </c>
      <c r="Z412" s="65"/>
      <c r="AA412" s="65"/>
      <c r="AB412" s="65"/>
      <c r="AC412" s="65"/>
      <c r="AD412" s="65"/>
      <c r="AE412" s="53"/>
      <c r="AF412" s="48">
        <v>937400000</v>
      </c>
      <c r="AG412" s="48">
        <v>-133000000</v>
      </c>
      <c r="AH412" s="47">
        <v>-137200000</v>
      </c>
      <c r="AI412" s="65"/>
      <c r="AJ412" s="53"/>
      <c r="AK412" s="38"/>
      <c r="AL412" s="65"/>
      <c r="AM412" s="65"/>
      <c r="AN412" s="53">
        <v>4200000</v>
      </c>
      <c r="AO412" s="48">
        <v>804400000</v>
      </c>
      <c r="AP412" s="47">
        <v>-456900000</v>
      </c>
      <c r="AQ412" s="65"/>
      <c r="AR412" s="65"/>
      <c r="AS412" s="65"/>
      <c r="AT412" s="65"/>
      <c r="AU412" s="65"/>
      <c r="AV412" s="65"/>
      <c r="AW412" s="65"/>
      <c r="AX412" s="65"/>
      <c r="AY412" s="65"/>
      <c r="AZ412" s="65"/>
      <c r="BA412" s="65"/>
      <c r="BB412" s="65"/>
      <c r="BC412" s="53"/>
      <c r="BD412" s="38">
        <v>347500000</v>
      </c>
      <c r="BE412" s="65">
        <v>-904600000</v>
      </c>
      <c r="BF412" s="65"/>
      <c r="BG412" s="65"/>
      <c r="BH412" s="65"/>
      <c r="BI412" s="65"/>
      <c r="BJ412" s="51">
        <v>-557100000</v>
      </c>
      <c r="BK412" s="47"/>
      <c r="BL412" s="65"/>
      <c r="BM412" s="53"/>
      <c r="BN412" s="72">
        <v>-557100000</v>
      </c>
      <c r="BO412" s="73"/>
      <c r="BP412" s="72">
        <v>-557100000</v>
      </c>
      <c r="BQ412" s="65"/>
      <c r="BR412" s="65"/>
      <c r="BS412" s="51">
        <v>-557100000</v>
      </c>
    </row>
    <row r="413" spans="1:71" x14ac:dyDescent="0.2">
      <c r="A413" s="63" t="s">
        <v>1255</v>
      </c>
      <c r="B413" s="63" t="s">
        <v>1256</v>
      </c>
      <c r="C413" s="63" t="str">
        <f>VLOOKUP(A413,'[2]S&amp;P 500 Wikipedia'!A:D,3,FALSE)</f>
        <v>Real Estate</v>
      </c>
      <c r="D413" s="63">
        <v>57524</v>
      </c>
      <c r="E413" s="63" t="s">
        <v>16</v>
      </c>
      <c r="F413" s="63">
        <v>2017</v>
      </c>
      <c r="G413" s="63" t="s">
        <v>1292</v>
      </c>
      <c r="H413" s="64">
        <v>43100</v>
      </c>
      <c r="I413" s="64">
        <v>43147</v>
      </c>
      <c r="J413" s="64">
        <v>43147</v>
      </c>
      <c r="K413" s="63">
        <v>753085000</v>
      </c>
      <c r="L413" s="63">
        <v>756666000</v>
      </c>
      <c r="M413" s="63" t="s">
        <v>2389</v>
      </c>
      <c r="N413" s="47">
        <v>7196000000</v>
      </c>
      <c r="O413" s="65"/>
      <c r="P413" s="65"/>
      <c r="Q413" s="53"/>
      <c r="R413" s="47">
        <v>-5298000000</v>
      </c>
      <c r="S413" s="65"/>
      <c r="T413" s="65"/>
      <c r="U413" s="53"/>
      <c r="V413" s="48">
        <v>1898000000</v>
      </c>
      <c r="W413" s="48"/>
      <c r="X413" s="47">
        <v>-477000000</v>
      </c>
      <c r="Y413" s="65">
        <v>-397000000</v>
      </c>
      <c r="Z413" s="65"/>
      <c r="AA413" s="65"/>
      <c r="AB413" s="65">
        <v>-14000000</v>
      </c>
      <c r="AC413" s="65"/>
      <c r="AD413" s="65"/>
      <c r="AE413" s="53">
        <v>-66000000</v>
      </c>
      <c r="AF413" s="48">
        <v>1421000000</v>
      </c>
      <c r="AG413" s="48">
        <v>-354000000</v>
      </c>
      <c r="AH413" s="47">
        <v>-354000000</v>
      </c>
      <c r="AI413" s="65"/>
      <c r="AJ413" s="53"/>
      <c r="AK413" s="38"/>
      <c r="AL413" s="65"/>
      <c r="AM413" s="65"/>
      <c r="AN413" s="53"/>
      <c r="AO413" s="48">
        <v>1067000000</v>
      </c>
      <c r="AP413" s="47">
        <v>-351000000</v>
      </c>
      <c r="AQ413" s="65"/>
      <c r="AR413" s="65"/>
      <c r="AS413" s="65"/>
      <c r="AT413" s="65"/>
      <c r="AU413" s="65"/>
      <c r="AV413" s="65"/>
      <c r="AW413" s="65"/>
      <c r="AX413" s="65"/>
      <c r="AY413" s="65"/>
      <c r="AZ413" s="65"/>
      <c r="BA413" s="65"/>
      <c r="BB413" s="65"/>
      <c r="BC413" s="53"/>
      <c r="BD413" s="38">
        <v>716000000</v>
      </c>
      <c r="BE413" s="65">
        <v>-134000000</v>
      </c>
      <c r="BF413" s="65"/>
      <c r="BG413" s="65"/>
      <c r="BH413" s="65"/>
      <c r="BI413" s="65"/>
      <c r="BJ413" s="51">
        <v>582000000</v>
      </c>
      <c r="BK413" s="47">
        <v>0</v>
      </c>
      <c r="BL413" s="65">
        <v>0</v>
      </c>
      <c r="BM413" s="53"/>
      <c r="BN413" s="72">
        <v>582000000</v>
      </c>
      <c r="BO413" s="73"/>
      <c r="BP413" s="72">
        <v>582000000</v>
      </c>
      <c r="BQ413" s="65">
        <v>0</v>
      </c>
      <c r="BR413" s="65"/>
      <c r="BS413" s="51">
        <v>582000000</v>
      </c>
    </row>
    <row r="414" spans="1:71" x14ac:dyDescent="0.2">
      <c r="A414" s="63" t="s">
        <v>1267</v>
      </c>
      <c r="B414" s="63" t="s">
        <v>1268</v>
      </c>
      <c r="C414" s="63" t="str">
        <f>VLOOKUP(A414,'[2]S&amp;P 500 Wikipedia'!A:D,3,FALSE)</f>
        <v>Consumer Discretionary</v>
      </c>
      <c r="D414" s="63">
        <v>378245</v>
      </c>
      <c r="E414" s="63" t="s">
        <v>16</v>
      </c>
      <c r="F414" s="63">
        <v>2017</v>
      </c>
      <c r="G414" s="63" t="s">
        <v>1292</v>
      </c>
      <c r="H414" s="64">
        <v>43100</v>
      </c>
      <c r="I414" s="64">
        <v>43159</v>
      </c>
      <c r="J414" s="64">
        <v>43159</v>
      </c>
      <c r="K414" s="63">
        <v>102071000</v>
      </c>
      <c r="L414" s="63">
        <v>102598000</v>
      </c>
      <c r="M414" s="63" t="s">
        <v>2390</v>
      </c>
      <c r="N414" s="47">
        <v>6306368000</v>
      </c>
      <c r="O414" s="65">
        <v>6768246000</v>
      </c>
      <c r="P414" s="65"/>
      <c r="Q414" s="53">
        <v>-461878000</v>
      </c>
      <c r="R414" s="47">
        <v>-3963393000</v>
      </c>
      <c r="S414" s="65"/>
      <c r="T414" s="65"/>
      <c r="U414" s="53"/>
      <c r="V414" s="48">
        <v>2342975000</v>
      </c>
      <c r="W414" s="48"/>
      <c r="X414" s="47">
        <v>-1287410000</v>
      </c>
      <c r="Y414" s="65">
        <v>-685485000</v>
      </c>
      <c r="Z414" s="65"/>
      <c r="AA414" s="65"/>
      <c r="AB414" s="65"/>
      <c r="AC414" s="65">
        <v>-552368000</v>
      </c>
      <c r="AD414" s="65">
        <v>6711000</v>
      </c>
      <c r="AE414" s="53">
        <v>-56268000</v>
      </c>
      <c r="AF414" s="48">
        <v>1055565000</v>
      </c>
      <c r="AG414" s="48">
        <v>-380236000</v>
      </c>
      <c r="AH414" s="47">
        <v>-357471000</v>
      </c>
      <c r="AI414" s="65"/>
      <c r="AJ414" s="53"/>
      <c r="AK414" s="38"/>
      <c r="AL414" s="65"/>
      <c r="AM414" s="65">
        <v>0</v>
      </c>
      <c r="AN414" s="53">
        <v>-22765000</v>
      </c>
      <c r="AO414" s="48">
        <v>675329000</v>
      </c>
      <c r="AP414" s="47">
        <v>-115060000</v>
      </c>
      <c r="AQ414" s="65"/>
      <c r="AR414" s="65"/>
      <c r="AS414" s="65"/>
      <c r="AT414" s="65"/>
      <c r="AU414" s="65"/>
      <c r="AV414" s="65"/>
      <c r="AW414" s="65"/>
      <c r="AX414" s="65"/>
      <c r="AY414" s="65"/>
      <c r="AZ414" s="65"/>
      <c r="BA414" s="65"/>
      <c r="BB414" s="65"/>
      <c r="BC414" s="53"/>
      <c r="BD414" s="38">
        <v>560269000</v>
      </c>
      <c r="BE414" s="65">
        <v>328985000</v>
      </c>
      <c r="BF414" s="65"/>
      <c r="BG414" s="65"/>
      <c r="BH414" s="65"/>
      <c r="BI414" s="65"/>
      <c r="BJ414" s="51">
        <v>889254000</v>
      </c>
      <c r="BK414" s="47"/>
      <c r="BL414" s="65"/>
      <c r="BM414" s="53"/>
      <c r="BN414" s="72">
        <v>889254000</v>
      </c>
      <c r="BO414" s="73">
        <v>-142073000</v>
      </c>
      <c r="BP414" s="72">
        <v>747181000</v>
      </c>
      <c r="BQ414" s="65"/>
      <c r="BR414" s="65"/>
      <c r="BS414" s="51">
        <v>747181000</v>
      </c>
    </row>
    <row r="415" spans="1:71" x14ac:dyDescent="0.2">
      <c r="A415" s="63" t="s">
        <v>1270</v>
      </c>
      <c r="B415" s="63" t="s">
        <v>1271</v>
      </c>
      <c r="C415" s="63" t="str">
        <f>VLOOKUP(A415,'[2]S&amp;P 500 Wikipedia'!A:D,3,FALSE)</f>
        <v>Utilities</v>
      </c>
      <c r="D415" s="63">
        <v>378246</v>
      </c>
      <c r="E415" s="63" t="s">
        <v>16</v>
      </c>
      <c r="F415" s="63">
        <v>2017</v>
      </c>
      <c r="G415" s="63" t="s">
        <v>1292</v>
      </c>
      <c r="H415" s="64">
        <v>43100</v>
      </c>
      <c r="I415" s="64">
        <v>43154</v>
      </c>
      <c r="J415" s="64">
        <v>43154</v>
      </c>
      <c r="K415" s="63">
        <v>509000000</v>
      </c>
      <c r="L415" s="63">
        <v>509100000</v>
      </c>
      <c r="M415" s="63" t="s">
        <v>2391</v>
      </c>
      <c r="N415" s="47">
        <v>11404000000</v>
      </c>
      <c r="O415" s="65"/>
      <c r="P415" s="65"/>
      <c r="Q415" s="53"/>
      <c r="R415" s="47">
        <v>-4614000000</v>
      </c>
      <c r="S415" s="65"/>
      <c r="T415" s="65"/>
      <c r="U415" s="53"/>
      <c r="V415" s="48">
        <v>6790000000</v>
      </c>
      <c r="W415" s="48"/>
      <c r="X415" s="47">
        <v>-4600000000</v>
      </c>
      <c r="Y415" s="65">
        <v>-2303000000</v>
      </c>
      <c r="Z415" s="65"/>
      <c r="AA415" s="65"/>
      <c r="AB415" s="65"/>
      <c r="AC415" s="65">
        <v>-1479000000</v>
      </c>
      <c r="AD415" s="65"/>
      <c r="AE415" s="53">
        <v>-818000000</v>
      </c>
      <c r="AF415" s="48">
        <v>2190000000</v>
      </c>
      <c r="AG415" s="48">
        <v>-500000000</v>
      </c>
      <c r="AH415" s="47">
        <v>-663000000</v>
      </c>
      <c r="AI415" s="65"/>
      <c r="AJ415" s="53"/>
      <c r="AK415" s="38"/>
      <c r="AL415" s="65"/>
      <c r="AM415" s="65">
        <v>30000000</v>
      </c>
      <c r="AN415" s="53">
        <v>133000000</v>
      </c>
      <c r="AO415" s="48">
        <v>1690000000</v>
      </c>
      <c r="AP415" s="47">
        <v>0</v>
      </c>
      <c r="AQ415" s="65"/>
      <c r="AR415" s="65"/>
      <c r="AS415" s="65"/>
      <c r="AT415" s="65"/>
      <c r="AU415" s="65"/>
      <c r="AV415" s="65"/>
      <c r="AW415" s="65"/>
      <c r="AX415" s="65"/>
      <c r="AY415" s="65"/>
      <c r="AZ415" s="65"/>
      <c r="BA415" s="65"/>
      <c r="BB415" s="65"/>
      <c r="BC415" s="53"/>
      <c r="BD415" s="38">
        <v>1690000000</v>
      </c>
      <c r="BE415" s="65">
        <v>-542000000</v>
      </c>
      <c r="BF415" s="65"/>
      <c r="BG415" s="65"/>
      <c r="BH415" s="65"/>
      <c r="BI415" s="65"/>
      <c r="BJ415" s="51">
        <v>1148000000</v>
      </c>
      <c r="BK415" s="47"/>
      <c r="BL415" s="65"/>
      <c r="BM415" s="53"/>
      <c r="BN415" s="72">
        <v>1148000000</v>
      </c>
      <c r="BO415" s="73"/>
      <c r="BP415" s="72">
        <v>1148000000</v>
      </c>
      <c r="BQ415" s="65"/>
      <c r="BR415" s="65"/>
      <c r="BS415" s="51">
        <v>1148000000</v>
      </c>
    </row>
    <row r="416" spans="1:71" x14ac:dyDescent="0.2">
      <c r="A416" s="63" t="s">
        <v>1276</v>
      </c>
      <c r="B416" s="63" t="s">
        <v>1277</v>
      </c>
      <c r="C416" s="63" t="str">
        <f>VLOOKUP(A416,'[2]S&amp;P 500 Wikipedia'!A:D,3,FALSE)</f>
        <v>Information Technology</v>
      </c>
      <c r="D416" s="63">
        <v>396684</v>
      </c>
      <c r="E416" s="63" t="s">
        <v>16</v>
      </c>
      <c r="F416" s="63">
        <v>2017</v>
      </c>
      <c r="G416" s="63" t="s">
        <v>1292</v>
      </c>
      <c r="H416" s="64">
        <v>43190</v>
      </c>
      <c r="I416" s="64">
        <v>43230</v>
      </c>
      <c r="J416" s="64">
        <v>43235</v>
      </c>
      <c r="K416" s="63">
        <v>249595000</v>
      </c>
      <c r="L416" s="63">
        <v>257960000</v>
      </c>
      <c r="M416" s="63" t="s">
        <v>2401</v>
      </c>
      <c r="N416" s="47">
        <v>2539004000</v>
      </c>
      <c r="O416" s="65"/>
      <c r="P416" s="65"/>
      <c r="Q416" s="53"/>
      <c r="R416" s="47">
        <v>-756368000</v>
      </c>
      <c r="S416" s="65"/>
      <c r="T416" s="65"/>
      <c r="U416" s="53"/>
      <c r="V416" s="48">
        <v>1782636000</v>
      </c>
      <c r="W416" s="48"/>
      <c r="X416" s="47">
        <v>-1004231000</v>
      </c>
      <c r="Y416" s="65">
        <v>-362329000</v>
      </c>
      <c r="Z416" s="65"/>
      <c r="AA416" s="65"/>
      <c r="AB416" s="65">
        <v>-639750000</v>
      </c>
      <c r="AC416" s="65">
        <v>-2152000</v>
      </c>
      <c r="AD416" s="65"/>
      <c r="AE416" s="53"/>
      <c r="AF416" s="48">
        <v>778405000</v>
      </c>
      <c r="AG416" s="48">
        <v>5357000</v>
      </c>
      <c r="AH416" s="47"/>
      <c r="AI416" s="65"/>
      <c r="AJ416" s="53"/>
      <c r="AK416" s="38"/>
      <c r="AL416" s="65"/>
      <c r="AM416" s="65"/>
      <c r="AN416" s="53">
        <v>5357000</v>
      </c>
      <c r="AO416" s="48">
        <v>783762000</v>
      </c>
      <c r="AP416" s="47">
        <v>-33351000</v>
      </c>
      <c r="AQ416" s="65"/>
      <c r="AR416" s="65"/>
      <c r="AS416" s="65"/>
      <c r="AT416" s="65"/>
      <c r="AU416" s="65"/>
      <c r="AV416" s="65"/>
      <c r="AW416" s="65"/>
      <c r="AX416" s="65"/>
      <c r="AY416" s="65"/>
      <c r="AZ416" s="65"/>
      <c r="BA416" s="65"/>
      <c r="BB416" s="65"/>
      <c r="BC416" s="53"/>
      <c r="BD416" s="38">
        <v>750411000</v>
      </c>
      <c r="BE416" s="65">
        <v>-238030000</v>
      </c>
      <c r="BF416" s="65"/>
      <c r="BG416" s="65"/>
      <c r="BH416" s="65"/>
      <c r="BI416" s="65"/>
      <c r="BJ416" s="51">
        <v>512381000</v>
      </c>
      <c r="BK416" s="47"/>
      <c r="BL416" s="65"/>
      <c r="BM416" s="53"/>
      <c r="BN416" s="72">
        <v>512381000</v>
      </c>
      <c r="BO416" s="73"/>
      <c r="BP416" s="72">
        <v>512381000</v>
      </c>
      <c r="BQ416" s="65"/>
      <c r="BR416" s="65"/>
      <c r="BS416" s="51">
        <v>512381000</v>
      </c>
    </row>
    <row r="417" spans="1:71" x14ac:dyDescent="0.2">
      <c r="A417" s="63" t="s">
        <v>487</v>
      </c>
      <c r="B417" s="63" t="s">
        <v>488</v>
      </c>
      <c r="C417" s="63" t="str">
        <f>VLOOKUP(A417,'[2]S&amp;P 500 Wikipedia'!A:D,3,FALSE)</f>
        <v>Energy</v>
      </c>
      <c r="D417" s="63">
        <v>121214</v>
      </c>
      <c r="E417" s="63" t="s">
        <v>16</v>
      </c>
      <c r="F417" s="63">
        <v>2017</v>
      </c>
      <c r="G417" s="63" t="s">
        <v>1292</v>
      </c>
      <c r="H417" s="64">
        <v>43100</v>
      </c>
      <c r="I417" s="64">
        <v>43159</v>
      </c>
      <c r="J417" s="64">
        <v>43159</v>
      </c>
      <c r="K417" s="63">
        <v>4256000000</v>
      </c>
      <c r="L417" s="63">
        <v>4256000000</v>
      </c>
      <c r="M417" s="63" t="s">
        <v>2392</v>
      </c>
      <c r="N417" s="47">
        <v>237162000000</v>
      </c>
      <c r="O417" s="65"/>
      <c r="P417" s="65"/>
      <c r="Q417" s="53"/>
      <c r="R417" s="47">
        <v>-162345000000</v>
      </c>
      <c r="S417" s="65">
        <v>-162345000000</v>
      </c>
      <c r="T417" s="65"/>
      <c r="U417" s="53"/>
      <c r="V417" s="48">
        <v>74817000000</v>
      </c>
      <c r="W417" s="48"/>
      <c r="X417" s="47">
        <v>-32639000000</v>
      </c>
      <c r="Y417" s="65">
        <v>-10956000000</v>
      </c>
      <c r="Z417" s="65"/>
      <c r="AA417" s="65"/>
      <c r="AB417" s="65">
        <v>-1790000000</v>
      </c>
      <c r="AC417" s="65">
        <v>-19893000000</v>
      </c>
      <c r="AD417" s="65"/>
      <c r="AE417" s="53"/>
      <c r="AF417" s="48">
        <v>42178000000</v>
      </c>
      <c r="AG417" s="48">
        <v>-23504000000</v>
      </c>
      <c r="AH417" s="47">
        <v>-601000000</v>
      </c>
      <c r="AI417" s="65"/>
      <c r="AJ417" s="53"/>
      <c r="AK417" s="38"/>
      <c r="AL417" s="65"/>
      <c r="AM417" s="65">
        <v>5380000000</v>
      </c>
      <c r="AN417" s="53">
        <v>-28283000000</v>
      </c>
      <c r="AO417" s="48">
        <v>18674000000</v>
      </c>
      <c r="AP417" s="47"/>
      <c r="AQ417" s="65"/>
      <c r="AR417" s="65"/>
      <c r="AS417" s="65"/>
      <c r="AT417" s="65"/>
      <c r="AU417" s="65"/>
      <c r="AV417" s="65"/>
      <c r="AW417" s="65"/>
      <c r="AX417" s="65"/>
      <c r="AY417" s="65"/>
      <c r="AZ417" s="65"/>
      <c r="BA417" s="65"/>
      <c r="BB417" s="65"/>
      <c r="BC417" s="53"/>
      <c r="BD417" s="38">
        <v>18674000000</v>
      </c>
      <c r="BE417" s="65">
        <v>1174000000</v>
      </c>
      <c r="BF417" s="65"/>
      <c r="BG417" s="65"/>
      <c r="BH417" s="65"/>
      <c r="BI417" s="65"/>
      <c r="BJ417" s="51">
        <v>19848000000</v>
      </c>
      <c r="BK417" s="47"/>
      <c r="BL417" s="65"/>
      <c r="BM417" s="53"/>
      <c r="BN417" s="72">
        <v>19848000000</v>
      </c>
      <c r="BO417" s="73">
        <v>-138000000</v>
      </c>
      <c r="BP417" s="72">
        <v>19710000000</v>
      </c>
      <c r="BQ417" s="65"/>
      <c r="BR417" s="65"/>
      <c r="BS417" s="51">
        <v>19710000000</v>
      </c>
    </row>
    <row r="418" spans="1:71" x14ac:dyDescent="0.2">
      <c r="A418" s="63" t="s">
        <v>376</v>
      </c>
      <c r="B418" s="63" t="s">
        <v>377</v>
      </c>
      <c r="C418" s="63" t="str">
        <f>VLOOKUP(A418,'[2]S&amp;P 500 Wikipedia'!A:D,3,FALSE)</f>
        <v>Health Care</v>
      </c>
      <c r="D418" s="63">
        <v>378126</v>
      </c>
      <c r="E418" s="63" t="s">
        <v>16</v>
      </c>
      <c r="F418" s="63">
        <v>2017</v>
      </c>
      <c r="G418" s="63" t="s">
        <v>1292</v>
      </c>
      <c r="H418" s="64">
        <v>43100</v>
      </c>
      <c r="I418" s="64">
        <v>43174</v>
      </c>
      <c r="J418" s="64">
        <v>43174</v>
      </c>
      <c r="K418" s="63">
        <v>229400000</v>
      </c>
      <c r="L418" s="63">
        <v>229400000</v>
      </c>
      <c r="M418" s="63" t="s">
        <v>2393</v>
      </c>
      <c r="N418" s="47">
        <v>3993400000</v>
      </c>
      <c r="O418" s="65"/>
      <c r="P418" s="65"/>
      <c r="Q418" s="53"/>
      <c r="R418" s="47">
        <v>-1804900000</v>
      </c>
      <c r="S418" s="65"/>
      <c r="T418" s="65"/>
      <c r="U418" s="53"/>
      <c r="V418" s="48">
        <v>2188500000</v>
      </c>
      <c r="W418" s="48"/>
      <c r="X418" s="47">
        <v>-3750800000</v>
      </c>
      <c r="Y418" s="65">
        <v>-3750800000</v>
      </c>
      <c r="Z418" s="65"/>
      <c r="AA418" s="65"/>
      <c r="AB418" s="65"/>
      <c r="AC418" s="65"/>
      <c r="AD418" s="65"/>
      <c r="AE418" s="53"/>
      <c r="AF418" s="48">
        <v>-1562300000</v>
      </c>
      <c r="AG418" s="48">
        <v>-41200000</v>
      </c>
      <c r="AH418" s="47">
        <v>-35900000</v>
      </c>
      <c r="AI418" s="65"/>
      <c r="AJ418" s="53"/>
      <c r="AK418" s="38"/>
      <c r="AL418" s="65"/>
      <c r="AM418" s="65"/>
      <c r="AN418" s="53">
        <v>-5300000</v>
      </c>
      <c r="AO418" s="48">
        <v>-1603500000</v>
      </c>
      <c r="AP418" s="47"/>
      <c r="AQ418" s="65"/>
      <c r="AR418" s="65"/>
      <c r="AS418" s="65"/>
      <c r="AT418" s="65"/>
      <c r="AU418" s="65"/>
      <c r="AV418" s="65"/>
      <c r="AW418" s="65"/>
      <c r="AX418" s="65"/>
      <c r="AY418" s="65"/>
      <c r="AZ418" s="65"/>
      <c r="BA418" s="65"/>
      <c r="BB418" s="65"/>
      <c r="BC418" s="53"/>
      <c r="BD418" s="38">
        <v>-1603500000</v>
      </c>
      <c r="BE418" s="65">
        <v>53200000</v>
      </c>
      <c r="BF418" s="65"/>
      <c r="BG418" s="65"/>
      <c r="BH418" s="65"/>
      <c r="BI418" s="65">
        <v>0</v>
      </c>
      <c r="BJ418" s="51">
        <v>-1550300000</v>
      </c>
      <c r="BK418" s="47"/>
      <c r="BL418" s="65"/>
      <c r="BM418" s="53"/>
      <c r="BN418" s="72">
        <v>-1550300000</v>
      </c>
      <c r="BO418" s="73">
        <v>300000</v>
      </c>
      <c r="BP418" s="72">
        <v>-1550000000</v>
      </c>
      <c r="BQ418" s="65"/>
      <c r="BR418" s="65"/>
      <c r="BS418" s="51">
        <v>-1550000000</v>
      </c>
    </row>
    <row r="419" spans="1:71" x14ac:dyDescent="0.2">
      <c r="A419" s="63" t="s">
        <v>1273</v>
      </c>
      <c r="B419" s="63" t="s">
        <v>1274</v>
      </c>
      <c r="C419" s="63" t="str">
        <f>VLOOKUP(A419,'[2]S&amp;P 500 Wikipedia'!A:D,3,FALSE)</f>
        <v>Information Technology</v>
      </c>
      <c r="D419" s="63">
        <v>378247</v>
      </c>
      <c r="E419" s="63" t="s">
        <v>16</v>
      </c>
      <c r="F419" s="63">
        <v>2017</v>
      </c>
      <c r="G419" s="63" t="s">
        <v>1292</v>
      </c>
      <c r="H419" s="64">
        <v>43100</v>
      </c>
      <c r="I419" s="64">
        <v>43154</v>
      </c>
      <c r="J419" s="64">
        <v>43154</v>
      </c>
      <c r="K419" s="63">
        <v>254341000</v>
      </c>
      <c r="L419" s="63">
        <v>256570000</v>
      </c>
      <c r="M419" s="63" t="s">
        <v>2394</v>
      </c>
      <c r="N419" s="47">
        <v>10265000000</v>
      </c>
      <c r="O419" s="65"/>
      <c r="P419" s="65"/>
      <c r="Q419" s="53"/>
      <c r="R419" s="47">
        <v>-6071000000</v>
      </c>
      <c r="S419" s="65"/>
      <c r="T419" s="65"/>
      <c r="U419" s="53"/>
      <c r="V419" s="48">
        <v>4194000000</v>
      </c>
      <c r="W419" s="48"/>
      <c r="X419" s="47">
        <v>-3271000000</v>
      </c>
      <c r="Y419" s="65">
        <v>-2631000000</v>
      </c>
      <c r="Z419" s="65"/>
      <c r="AA419" s="65"/>
      <c r="AB419" s="65">
        <v>-446000000</v>
      </c>
      <c r="AC419" s="65">
        <v>-53000000</v>
      </c>
      <c r="AD419" s="65"/>
      <c r="AE419" s="53">
        <v>-141000000</v>
      </c>
      <c r="AF419" s="48">
        <v>923000000</v>
      </c>
      <c r="AG419" s="48">
        <v>-133000000</v>
      </c>
      <c r="AH419" s="47">
        <v>-133000000</v>
      </c>
      <c r="AI419" s="65"/>
      <c r="AJ419" s="53"/>
      <c r="AK419" s="38"/>
      <c r="AL419" s="65"/>
      <c r="AM419" s="65"/>
      <c r="AN419" s="53"/>
      <c r="AO419" s="48">
        <v>790000000</v>
      </c>
      <c r="AP419" s="47">
        <v>-220000000</v>
      </c>
      <c r="AQ419" s="65"/>
      <c r="AR419" s="65"/>
      <c r="AS419" s="65"/>
      <c r="AT419" s="65"/>
      <c r="AU419" s="65"/>
      <c r="AV419" s="65"/>
      <c r="AW419" s="65"/>
      <c r="AX419" s="65"/>
      <c r="AY419" s="65"/>
      <c r="AZ419" s="65"/>
      <c r="BA419" s="65"/>
      <c r="BB419" s="65"/>
      <c r="BC419" s="53"/>
      <c r="BD419" s="38">
        <v>570000000</v>
      </c>
      <c r="BE419" s="65">
        <v>-481000000</v>
      </c>
      <c r="BF419" s="65"/>
      <c r="BG419" s="65"/>
      <c r="BH419" s="65"/>
      <c r="BI419" s="65">
        <v>115000000</v>
      </c>
      <c r="BJ419" s="51">
        <v>204000000</v>
      </c>
      <c r="BK419" s="47">
        <v>3000000</v>
      </c>
      <c r="BL419" s="65">
        <v>3000000</v>
      </c>
      <c r="BM419" s="53"/>
      <c r="BN419" s="72">
        <v>207000000</v>
      </c>
      <c r="BO419" s="73">
        <v>-12000000</v>
      </c>
      <c r="BP419" s="72">
        <v>195000000</v>
      </c>
      <c r="BQ419" s="65"/>
      <c r="BR419" s="65"/>
      <c r="BS419" s="51">
        <v>195000000</v>
      </c>
    </row>
    <row r="420" spans="1:71" x14ac:dyDescent="0.2">
      <c r="A420" s="63" t="s">
        <v>1279</v>
      </c>
      <c r="B420" s="63" t="s">
        <v>1280</v>
      </c>
      <c r="C420" s="63" t="str">
        <f>VLOOKUP(A420,'[2]S&amp;P 500 Wikipedia'!A:D,3,FALSE)</f>
        <v>Industrials</v>
      </c>
      <c r="D420" s="63">
        <v>124467</v>
      </c>
      <c r="E420" s="63" t="s">
        <v>16</v>
      </c>
      <c r="F420" s="63">
        <v>2017</v>
      </c>
      <c r="G420" s="63" t="s">
        <v>1292</v>
      </c>
      <c r="H420" s="64">
        <v>43100</v>
      </c>
      <c r="I420" s="64">
        <v>43154</v>
      </c>
      <c r="J420" s="64">
        <v>43154</v>
      </c>
      <c r="K420" s="63">
        <v>179600000</v>
      </c>
      <c r="L420" s="63">
        <v>180900000</v>
      </c>
      <c r="M420" s="63" t="s">
        <v>2395</v>
      </c>
      <c r="N420" s="47">
        <v>4707000000</v>
      </c>
      <c r="O420" s="65"/>
      <c r="P420" s="65"/>
      <c r="Q420" s="53"/>
      <c r="R420" s="47">
        <v>-2856000000</v>
      </c>
      <c r="S420" s="65"/>
      <c r="T420" s="65"/>
      <c r="U420" s="53"/>
      <c r="V420" s="48">
        <v>1851000000</v>
      </c>
      <c r="W420" s="48"/>
      <c r="X420" s="47">
        <v>-1270000000</v>
      </c>
      <c r="Y420" s="65">
        <v>-1090000000</v>
      </c>
      <c r="Z420" s="65"/>
      <c r="AA420" s="65"/>
      <c r="AB420" s="65">
        <v>-180000000</v>
      </c>
      <c r="AC420" s="65"/>
      <c r="AD420" s="65"/>
      <c r="AE420" s="53"/>
      <c r="AF420" s="48">
        <v>581000000</v>
      </c>
      <c r="AG420" s="48">
        <v>-80000000</v>
      </c>
      <c r="AH420" s="47">
        <v>-82000000</v>
      </c>
      <c r="AI420" s="65"/>
      <c r="AJ420" s="53"/>
      <c r="AK420" s="38"/>
      <c r="AL420" s="65"/>
      <c r="AM420" s="65"/>
      <c r="AN420" s="53">
        <v>2000000</v>
      </c>
      <c r="AO420" s="48">
        <v>501000000</v>
      </c>
      <c r="AP420" s="47">
        <v>-35000000</v>
      </c>
      <c r="AQ420" s="65"/>
      <c r="AR420" s="65"/>
      <c r="AS420" s="65"/>
      <c r="AT420" s="65"/>
      <c r="AU420" s="65"/>
      <c r="AV420" s="65"/>
      <c r="AW420" s="65"/>
      <c r="AX420" s="65"/>
      <c r="AY420" s="65"/>
      <c r="AZ420" s="65"/>
      <c r="BA420" s="65"/>
      <c r="BB420" s="65"/>
      <c r="BC420" s="53"/>
      <c r="BD420" s="38">
        <v>466000000</v>
      </c>
      <c r="BE420" s="65">
        <v>-136000000</v>
      </c>
      <c r="BF420" s="65"/>
      <c r="BG420" s="65"/>
      <c r="BH420" s="65"/>
      <c r="BI420" s="65"/>
      <c r="BJ420" s="51">
        <v>330000000</v>
      </c>
      <c r="BK420" s="47"/>
      <c r="BL420" s="65"/>
      <c r="BM420" s="53"/>
      <c r="BN420" s="72">
        <v>330000000</v>
      </c>
      <c r="BO420" s="73">
        <v>1000000</v>
      </c>
      <c r="BP420" s="72">
        <v>331000000</v>
      </c>
      <c r="BQ420" s="65"/>
      <c r="BR420" s="65"/>
      <c r="BS420" s="51">
        <v>331000000</v>
      </c>
    </row>
    <row r="421" spans="1:71" x14ac:dyDescent="0.2">
      <c r="A421" s="63" t="s">
        <v>1282</v>
      </c>
      <c r="B421" s="63" t="s">
        <v>1283</v>
      </c>
      <c r="C421" s="63" t="str">
        <f>VLOOKUP(A421,'[2]S&amp;P 500 Wikipedia'!A:D,3,FALSE)</f>
        <v>Consumer Discretionary</v>
      </c>
      <c r="D421" s="63">
        <v>98663</v>
      </c>
      <c r="E421" s="63" t="s">
        <v>16</v>
      </c>
      <c r="F421" s="63">
        <v>2017</v>
      </c>
      <c r="G421" s="63" t="s">
        <v>1292</v>
      </c>
      <c r="H421" s="64">
        <v>43100</v>
      </c>
      <c r="I421" s="64">
        <v>43151</v>
      </c>
      <c r="J421" s="64">
        <v>43881</v>
      </c>
      <c r="K421" s="63">
        <v>347000000</v>
      </c>
      <c r="L421" s="63">
        <v>355000000</v>
      </c>
      <c r="M421" s="63" t="s">
        <v>1284</v>
      </c>
      <c r="N421" s="47">
        <v>5878000000</v>
      </c>
      <c r="O421" s="65"/>
      <c r="P421" s="65"/>
      <c r="Q421" s="53"/>
      <c r="R421" s="47">
        <v>-2954000000</v>
      </c>
      <c r="S421" s="65"/>
      <c r="T421" s="65"/>
      <c r="U421" s="53"/>
      <c r="V421" s="48">
        <v>2924000000</v>
      </c>
      <c r="W421" s="48"/>
      <c r="X421" s="47">
        <v>-1226000000</v>
      </c>
      <c r="Y421" s="65">
        <v>-999000000</v>
      </c>
      <c r="Z421" s="65"/>
      <c r="AA421" s="65"/>
      <c r="AB421" s="65"/>
      <c r="AC421" s="65"/>
      <c r="AD421" s="65"/>
      <c r="AE421" s="53">
        <v>-227000000</v>
      </c>
      <c r="AF421" s="48">
        <v>1698000000</v>
      </c>
      <c r="AG421" s="48">
        <v>403000000</v>
      </c>
      <c r="AH421" s="47">
        <v>445000000</v>
      </c>
      <c r="AI421" s="65"/>
      <c r="AJ421" s="53"/>
      <c r="AK421" s="38">
        <v>5000000</v>
      </c>
      <c r="AL421" s="65"/>
      <c r="AM421" s="65"/>
      <c r="AN421" s="53">
        <v>-47000000</v>
      </c>
      <c r="AO421" s="48">
        <v>2101000000</v>
      </c>
      <c r="AP421" s="47">
        <v>173000000</v>
      </c>
      <c r="AQ421" s="65"/>
      <c r="AR421" s="65"/>
      <c r="AS421" s="65"/>
      <c r="AT421" s="65"/>
      <c r="AU421" s="65"/>
      <c r="AV421" s="65"/>
      <c r="AW421" s="65"/>
      <c r="AX421" s="65"/>
      <c r="AY421" s="65"/>
      <c r="AZ421" s="65"/>
      <c r="BA421" s="65"/>
      <c r="BB421" s="65"/>
      <c r="BC421" s="53"/>
      <c r="BD421" s="38">
        <v>2274000000</v>
      </c>
      <c r="BE421" s="65">
        <v>-934000000</v>
      </c>
      <c r="BF421" s="65"/>
      <c r="BG421" s="65"/>
      <c r="BH421" s="65"/>
      <c r="BI421" s="65"/>
      <c r="BJ421" s="51">
        <v>1340000000</v>
      </c>
      <c r="BK421" s="47"/>
      <c r="BL421" s="65"/>
      <c r="BM421" s="53"/>
      <c r="BN421" s="72">
        <v>1340000000</v>
      </c>
      <c r="BO421" s="73"/>
      <c r="BP421" s="72">
        <v>1340000000</v>
      </c>
      <c r="BQ421" s="65"/>
      <c r="BR421" s="65"/>
      <c r="BS421" s="51">
        <v>1340000000</v>
      </c>
    </row>
    <row r="422" spans="1:71" x14ac:dyDescent="0.2">
      <c r="A422" s="63" t="s">
        <v>1285</v>
      </c>
      <c r="B422" s="63" t="s">
        <v>1286</v>
      </c>
      <c r="C422" s="63" t="str">
        <f>VLOOKUP(A422,'[2]S&amp;P 500 Wikipedia'!A:D,3,FALSE)</f>
        <v>Health Care</v>
      </c>
      <c r="D422" s="63">
        <v>378249</v>
      </c>
      <c r="E422" s="63" t="s">
        <v>16</v>
      </c>
      <c r="F422" s="63">
        <v>2017</v>
      </c>
      <c r="G422" s="63" t="s">
        <v>1292</v>
      </c>
      <c r="H422" s="64">
        <v>43100</v>
      </c>
      <c r="I422" s="64">
        <v>43158</v>
      </c>
      <c r="J422" s="64">
        <v>43522</v>
      </c>
      <c r="K422" s="63">
        <v>201900000</v>
      </c>
      <c r="L422" s="63">
        <v>203700000</v>
      </c>
      <c r="M422" s="63" t="s">
        <v>1885</v>
      </c>
      <c r="N422" s="47">
        <v>7803300000</v>
      </c>
      <c r="O422" s="65"/>
      <c r="P422" s="65"/>
      <c r="Q422" s="53"/>
      <c r="R422" s="47">
        <v>-2132900000</v>
      </c>
      <c r="S422" s="65"/>
      <c r="T422" s="65"/>
      <c r="U422" s="53"/>
      <c r="V422" s="48">
        <v>5670400000</v>
      </c>
      <c r="W422" s="48"/>
      <c r="X422" s="47">
        <v>-4078500000</v>
      </c>
      <c r="Y422" s="65">
        <v>-3104700000</v>
      </c>
      <c r="Z422" s="65"/>
      <c r="AA422" s="65"/>
      <c r="AB422" s="65">
        <v>-369900000</v>
      </c>
      <c r="AC422" s="65">
        <v>-603900000</v>
      </c>
      <c r="AD422" s="65"/>
      <c r="AE422" s="53"/>
      <c r="AF422" s="48">
        <v>1591900000</v>
      </c>
      <c r="AG422" s="48">
        <v>-334700000</v>
      </c>
      <c r="AH422" s="47">
        <v>-325300000</v>
      </c>
      <c r="AI422" s="65"/>
      <c r="AJ422" s="53"/>
      <c r="AK422" s="38"/>
      <c r="AL422" s="65"/>
      <c r="AM422" s="65"/>
      <c r="AN422" s="53">
        <v>-9400000</v>
      </c>
      <c r="AO422" s="48">
        <v>1257200000</v>
      </c>
      <c r="AP422" s="47">
        <v>-792600000</v>
      </c>
      <c r="AQ422" s="65"/>
      <c r="AR422" s="65"/>
      <c r="AS422" s="65"/>
      <c r="AT422" s="65"/>
      <c r="AU422" s="65"/>
      <c r="AV422" s="65"/>
      <c r="AW422" s="65"/>
      <c r="AX422" s="65"/>
      <c r="AY422" s="65"/>
      <c r="AZ422" s="65"/>
      <c r="BA422" s="65"/>
      <c r="BB422" s="65"/>
      <c r="BC422" s="53"/>
      <c r="BD422" s="38">
        <v>464600000</v>
      </c>
      <c r="BE422" s="65">
        <v>1348800000</v>
      </c>
      <c r="BF422" s="65"/>
      <c r="BG422" s="65"/>
      <c r="BH422" s="65"/>
      <c r="BI422" s="65"/>
      <c r="BJ422" s="51">
        <v>1813400000</v>
      </c>
      <c r="BK422" s="47"/>
      <c r="BL422" s="65"/>
      <c r="BM422" s="53"/>
      <c r="BN422" s="72">
        <v>1813400000</v>
      </c>
      <c r="BO422" s="73">
        <v>400000</v>
      </c>
      <c r="BP422" s="72">
        <v>1813800000</v>
      </c>
      <c r="BQ422" s="65"/>
      <c r="BR422" s="65"/>
      <c r="BS422" s="51">
        <v>1813800000</v>
      </c>
    </row>
    <row r="423" spans="1:71" x14ac:dyDescent="0.2">
      <c r="A423" s="63" t="s">
        <v>1288</v>
      </c>
      <c r="B423" s="63" t="s">
        <v>1289</v>
      </c>
      <c r="C423" s="63" t="str">
        <f>VLOOKUP(A423,'[2]S&amp;P 500 Wikipedia'!A:D,3,FALSE)</f>
        <v>Health Care</v>
      </c>
      <c r="D423" s="63">
        <v>378251</v>
      </c>
      <c r="E423" s="63" t="s">
        <v>16</v>
      </c>
      <c r="F423" s="63">
        <v>2017</v>
      </c>
      <c r="G423" s="63" t="s">
        <v>1292</v>
      </c>
      <c r="H423" s="64">
        <v>43100</v>
      </c>
      <c r="I423" s="64">
        <v>43146</v>
      </c>
      <c r="J423" s="64">
        <v>43146</v>
      </c>
      <c r="K423" s="63">
        <v>489918000</v>
      </c>
      <c r="L423" s="63">
        <v>493161000</v>
      </c>
      <c r="M423" s="63" t="s">
        <v>2396</v>
      </c>
      <c r="N423" s="47">
        <v>5307000000</v>
      </c>
      <c r="O423" s="65"/>
      <c r="P423" s="65"/>
      <c r="Q423" s="53"/>
      <c r="R423" s="47">
        <v>-1775000000</v>
      </c>
      <c r="S423" s="65"/>
      <c r="T423" s="65"/>
      <c r="U423" s="53"/>
      <c r="V423" s="48">
        <v>3532000000</v>
      </c>
      <c r="W423" s="48"/>
      <c r="X423" s="47">
        <v>-1807000000</v>
      </c>
      <c r="Y423" s="65">
        <v>-1334000000</v>
      </c>
      <c r="Z423" s="65"/>
      <c r="AA423" s="65"/>
      <c r="AB423" s="65">
        <v>-382000000</v>
      </c>
      <c r="AC423" s="65">
        <v>-91000000</v>
      </c>
      <c r="AD423" s="65"/>
      <c r="AE423" s="53"/>
      <c r="AF423" s="48">
        <v>1725000000</v>
      </c>
      <c r="AG423" s="48">
        <v>-181000000</v>
      </c>
      <c r="AH423" s="47">
        <v>-175000000</v>
      </c>
      <c r="AI423" s="65"/>
      <c r="AJ423" s="53"/>
      <c r="AK423" s="38"/>
      <c r="AL423" s="65"/>
      <c r="AM423" s="65"/>
      <c r="AN423" s="53">
        <v>-6000000</v>
      </c>
      <c r="AO423" s="48">
        <v>1544000000</v>
      </c>
      <c r="AP423" s="47">
        <v>-19000000</v>
      </c>
      <c r="AQ423" s="65"/>
      <c r="AR423" s="65"/>
      <c r="AS423" s="65"/>
      <c r="AT423" s="65"/>
      <c r="AU423" s="65"/>
      <c r="AV423" s="65"/>
      <c r="AW423" s="65"/>
      <c r="AX423" s="65"/>
      <c r="AY423" s="65"/>
      <c r="AZ423" s="65"/>
      <c r="BA423" s="65"/>
      <c r="BB423" s="65"/>
      <c r="BC423" s="53"/>
      <c r="BD423" s="38">
        <v>1525000000</v>
      </c>
      <c r="BE423" s="65">
        <v>-663000000</v>
      </c>
      <c r="BF423" s="65"/>
      <c r="BG423" s="65"/>
      <c r="BH423" s="65"/>
      <c r="BI423" s="65"/>
      <c r="BJ423" s="51">
        <v>862000000</v>
      </c>
      <c r="BK423" s="47"/>
      <c r="BL423" s="65"/>
      <c r="BM423" s="53"/>
      <c r="BN423" s="72">
        <v>862000000</v>
      </c>
      <c r="BO423" s="73">
        <v>2000000</v>
      </c>
      <c r="BP423" s="72">
        <v>864000000</v>
      </c>
      <c r="BQ423" s="65"/>
      <c r="BR423" s="65"/>
      <c r="BS423" s="51">
        <v>864000000</v>
      </c>
    </row>
    <row r="425" spans="1:71" x14ac:dyDescent="0.2">
      <c r="N425">
        <f>COUNTBLANK(N2:N423)</f>
        <v>0</v>
      </c>
      <c r="O425">
        <f>COUNTBLANK(O2:O423)</f>
        <v>385</v>
      </c>
      <c r="P425">
        <f t="shared" ref="P425:BS425" si="0">COUNTBLANK(P2:P423)</f>
        <v>418</v>
      </c>
      <c r="Q425">
        <f t="shared" si="0"/>
        <v>408</v>
      </c>
      <c r="R425">
        <f t="shared" si="0"/>
        <v>0</v>
      </c>
      <c r="S425">
        <f t="shared" si="0"/>
        <v>398</v>
      </c>
      <c r="T425">
        <f t="shared" si="0"/>
        <v>420</v>
      </c>
      <c r="U425">
        <f t="shared" si="0"/>
        <v>420</v>
      </c>
      <c r="V425">
        <f t="shared" si="0"/>
        <v>0</v>
      </c>
      <c r="W425">
        <f t="shared" si="0"/>
        <v>417</v>
      </c>
      <c r="X425">
        <f t="shared" si="0"/>
        <v>2</v>
      </c>
      <c r="Y425">
        <f t="shared" si="0"/>
        <v>29</v>
      </c>
      <c r="Z425">
        <f t="shared" si="0"/>
        <v>413</v>
      </c>
      <c r="AA425">
        <f t="shared" si="0"/>
        <v>410</v>
      </c>
      <c r="AB425">
        <f t="shared" si="0"/>
        <v>275</v>
      </c>
      <c r="AC425">
        <f t="shared" si="0"/>
        <v>214</v>
      </c>
      <c r="AD425">
        <f t="shared" si="0"/>
        <v>415</v>
      </c>
      <c r="AE425">
        <f t="shared" si="0"/>
        <v>264</v>
      </c>
      <c r="AF425">
        <f t="shared" si="0"/>
        <v>0</v>
      </c>
      <c r="AG425">
        <f t="shared" si="0"/>
        <v>1</v>
      </c>
      <c r="AH425">
        <f t="shared" si="0"/>
        <v>39</v>
      </c>
      <c r="AI425">
        <f t="shared" si="0"/>
        <v>392</v>
      </c>
      <c r="AJ425">
        <f t="shared" si="0"/>
        <v>398</v>
      </c>
      <c r="AK425">
        <f t="shared" si="0"/>
        <v>396</v>
      </c>
      <c r="AL425">
        <f t="shared" si="0"/>
        <v>407</v>
      </c>
      <c r="AM425">
        <f t="shared" si="0"/>
        <v>339</v>
      </c>
      <c r="AN425">
        <f t="shared" si="0"/>
        <v>101</v>
      </c>
      <c r="AO425">
        <f t="shared" si="0"/>
        <v>0</v>
      </c>
      <c r="AP425">
        <f t="shared" si="0"/>
        <v>135</v>
      </c>
      <c r="AQ425">
        <f t="shared" si="0"/>
        <v>420</v>
      </c>
      <c r="AR425">
        <f t="shared" si="0"/>
        <v>420</v>
      </c>
      <c r="AS425">
        <f t="shared" si="0"/>
        <v>421</v>
      </c>
      <c r="AT425">
        <f t="shared" si="0"/>
        <v>421</v>
      </c>
      <c r="AU425">
        <f t="shared" si="0"/>
        <v>414</v>
      </c>
      <c r="AV425">
        <f t="shared" si="0"/>
        <v>421</v>
      </c>
      <c r="AW425">
        <f t="shared" si="0"/>
        <v>417</v>
      </c>
      <c r="AX425">
        <f t="shared" si="0"/>
        <v>418</v>
      </c>
      <c r="AY425">
        <f t="shared" si="0"/>
        <v>418</v>
      </c>
      <c r="AZ425">
        <f t="shared" si="0"/>
        <v>413</v>
      </c>
      <c r="BA425">
        <f t="shared" si="0"/>
        <v>420</v>
      </c>
      <c r="BB425">
        <f t="shared" si="0"/>
        <v>422</v>
      </c>
      <c r="BC425">
        <f t="shared" si="0"/>
        <v>412</v>
      </c>
      <c r="BD425">
        <f t="shared" si="0"/>
        <v>0</v>
      </c>
      <c r="BE425">
        <f t="shared" si="0"/>
        <v>8</v>
      </c>
      <c r="BF425">
        <f t="shared" si="0"/>
        <v>420</v>
      </c>
      <c r="BG425">
        <f t="shared" si="0"/>
        <v>420</v>
      </c>
      <c r="BH425">
        <f t="shared" si="0"/>
        <v>422</v>
      </c>
      <c r="BI425">
        <f t="shared" si="0"/>
        <v>376</v>
      </c>
      <c r="BJ425">
        <f t="shared" si="0"/>
        <v>0</v>
      </c>
      <c r="BK425">
        <f t="shared" si="0"/>
        <v>316</v>
      </c>
      <c r="BL425">
        <f t="shared" si="0"/>
        <v>318</v>
      </c>
      <c r="BM425">
        <f t="shared" si="0"/>
        <v>420</v>
      </c>
      <c r="BN425">
        <f t="shared" si="0"/>
        <v>0</v>
      </c>
      <c r="BO425">
        <f t="shared" si="0"/>
        <v>207</v>
      </c>
      <c r="BP425">
        <f t="shared" si="0"/>
        <v>0</v>
      </c>
      <c r="BQ425">
        <f t="shared" si="0"/>
        <v>383</v>
      </c>
      <c r="BR425">
        <f t="shared" si="0"/>
        <v>418</v>
      </c>
      <c r="BS425">
        <f t="shared" si="0"/>
        <v>0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6792B-6A04-EC47-A174-D41C45A32B50}">
  <dimension ref="A1:BL425"/>
  <sheetViews>
    <sheetView workbookViewId="0">
      <selection activeCell="K23" sqref="K23"/>
    </sheetView>
  </sheetViews>
  <sheetFormatPr baseColWidth="10" defaultRowHeight="16" x14ac:dyDescent="0.2"/>
  <cols>
    <col min="2" max="2" width="33.5" bestFit="1" customWidth="1"/>
    <col min="13" max="13" width="24.6640625" bestFit="1" customWidth="1"/>
    <col min="14" max="14" width="15" bestFit="1" customWidth="1"/>
    <col min="15" max="15" width="38.83203125" bestFit="1" customWidth="1"/>
    <col min="16" max="16" width="19.33203125" bestFit="1" customWidth="1"/>
    <col min="17" max="17" width="27.33203125" bestFit="1" customWidth="1"/>
    <col min="18" max="18" width="16.6640625" bestFit="1" customWidth="1"/>
    <col min="19" max="19" width="26.1640625" bestFit="1" customWidth="1"/>
    <col min="20" max="20" width="22.6640625" bestFit="1" customWidth="1"/>
    <col min="21" max="21" width="27.83203125" bestFit="1" customWidth="1"/>
    <col min="22" max="22" width="25.5" bestFit="1" customWidth="1"/>
    <col min="23" max="23" width="29.33203125" bestFit="1" customWidth="1"/>
    <col min="24" max="24" width="21.33203125" bestFit="1" customWidth="1"/>
    <col min="25" max="25" width="26.6640625" bestFit="1" customWidth="1"/>
    <col min="26" max="26" width="16.83203125" bestFit="1" customWidth="1"/>
    <col min="27" max="27" width="47" bestFit="1" customWidth="1"/>
    <col min="28" max="28" width="32.6640625" bestFit="1" customWidth="1"/>
    <col min="29" max="29" width="34.33203125" bestFit="1" customWidth="1"/>
    <col min="30" max="30" width="37.5" bestFit="1" customWidth="1"/>
    <col min="31" max="31" width="25.83203125" bestFit="1" customWidth="1"/>
    <col min="32" max="32" width="29.83203125" bestFit="1" customWidth="1"/>
    <col min="33" max="33" width="37.5" bestFit="1" customWidth="1"/>
    <col min="34" max="34" width="24.1640625" bestFit="1" customWidth="1"/>
    <col min="35" max="35" width="29.83203125" bestFit="1" customWidth="1"/>
    <col min="36" max="36" width="39.6640625" bestFit="1" customWidth="1"/>
    <col min="37" max="37" width="34.6640625" bestFit="1" customWidth="1"/>
    <col min="38" max="38" width="32.5" bestFit="1" customWidth="1"/>
    <col min="39" max="39" width="31.83203125" bestFit="1" customWidth="1"/>
    <col min="40" max="40" width="38.5" bestFit="1" customWidth="1"/>
    <col min="41" max="41" width="26" bestFit="1" customWidth="1"/>
    <col min="42" max="42" width="32.83203125" bestFit="1" customWidth="1"/>
    <col min="43" max="43" width="22.6640625" bestFit="1" customWidth="1"/>
    <col min="44" max="44" width="31.5" bestFit="1" customWidth="1"/>
    <col min="45" max="45" width="24.5" bestFit="1" customWidth="1"/>
    <col min="46" max="46" width="46.1640625" bestFit="1" customWidth="1"/>
    <col min="47" max="47" width="31.83203125" bestFit="1" customWidth="1"/>
    <col min="48" max="48" width="15.5" bestFit="1" customWidth="1"/>
    <col min="49" max="49" width="30.1640625" bestFit="1" customWidth="1"/>
    <col min="50" max="50" width="44.1640625" bestFit="1" customWidth="1"/>
    <col min="51" max="51" width="43.6640625" bestFit="1" customWidth="1"/>
    <col min="52" max="52" width="30" bestFit="1" customWidth="1"/>
    <col min="53" max="53" width="25.83203125" bestFit="1" customWidth="1"/>
    <col min="54" max="54" width="31.5" bestFit="1" customWidth="1"/>
    <col min="55" max="55" width="23.6640625" bestFit="1" customWidth="1"/>
    <col min="56" max="56" width="24.5" bestFit="1" customWidth="1"/>
    <col min="57" max="57" width="25" bestFit="1" customWidth="1"/>
    <col min="58" max="58" width="46.6640625" bestFit="1" customWidth="1"/>
    <col min="59" max="59" width="32.33203125" bestFit="1" customWidth="1"/>
    <col min="60" max="60" width="37.5" bestFit="1" customWidth="1"/>
    <col min="61" max="61" width="43.83203125" bestFit="1" customWidth="1"/>
    <col min="62" max="62" width="19.6640625" bestFit="1" customWidth="1"/>
    <col min="63" max="63" width="31.1640625" bestFit="1" customWidth="1"/>
    <col min="64" max="64" width="19.6640625" bestFit="1" customWidth="1"/>
  </cols>
  <sheetData>
    <row r="1" spans="1:64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1410</v>
      </c>
      <c r="K1" t="s">
        <v>1411</v>
      </c>
      <c r="L1" t="s">
        <v>12</v>
      </c>
      <c r="M1" s="43" t="s">
        <v>1291</v>
      </c>
      <c r="N1" s="40" t="s">
        <v>1550</v>
      </c>
      <c r="O1" s="40" t="s">
        <v>1554</v>
      </c>
      <c r="P1" s="41" t="s">
        <v>1552</v>
      </c>
      <c r="Q1" s="52" t="s">
        <v>1512</v>
      </c>
      <c r="R1" s="43" t="s">
        <v>1555</v>
      </c>
      <c r="S1" s="40" t="s">
        <v>1556</v>
      </c>
      <c r="T1" s="40" t="s">
        <v>1557</v>
      </c>
      <c r="U1" s="41" t="s">
        <v>1558</v>
      </c>
      <c r="V1" s="43" t="s">
        <v>1559</v>
      </c>
      <c r="W1" s="40" t="s">
        <v>1560</v>
      </c>
      <c r="X1" s="40" t="s">
        <v>1561</v>
      </c>
      <c r="Y1" s="40" t="s">
        <v>1562</v>
      </c>
      <c r="Z1" s="41" t="s">
        <v>1563</v>
      </c>
      <c r="AA1" s="52" t="s">
        <v>1564</v>
      </c>
      <c r="AB1" s="52" t="s">
        <v>1565</v>
      </c>
      <c r="AC1" s="43" t="s">
        <v>1566</v>
      </c>
      <c r="AD1" s="40" t="s">
        <v>1567</v>
      </c>
      <c r="AE1" s="40" t="s">
        <v>1568</v>
      </c>
      <c r="AF1" s="40" t="s">
        <v>1569</v>
      </c>
      <c r="AG1" s="40" t="s">
        <v>1570</v>
      </c>
      <c r="AH1" s="40" t="s">
        <v>1571</v>
      </c>
      <c r="AI1" s="40" t="s">
        <v>1572</v>
      </c>
      <c r="AJ1" s="41" t="s">
        <v>1573</v>
      </c>
      <c r="AK1" s="43" t="s">
        <v>1574</v>
      </c>
      <c r="AL1" s="40" t="s">
        <v>1575</v>
      </c>
      <c r="AM1" s="41" t="s">
        <v>1576</v>
      </c>
      <c r="AN1" s="43" t="s">
        <v>1577</v>
      </c>
      <c r="AO1" s="40" t="s">
        <v>1578</v>
      </c>
      <c r="AP1" s="40" t="s">
        <v>1579</v>
      </c>
      <c r="AQ1" s="40" t="s">
        <v>1580</v>
      </c>
      <c r="AR1" s="41" t="s">
        <v>1581</v>
      </c>
      <c r="AS1" s="43" t="s">
        <v>1582</v>
      </c>
      <c r="AT1" s="40" t="s">
        <v>1583</v>
      </c>
      <c r="AU1" s="40" t="s">
        <v>1584</v>
      </c>
      <c r="AV1" s="41" t="s">
        <v>1585</v>
      </c>
      <c r="AW1" s="43" t="s">
        <v>1586</v>
      </c>
      <c r="AX1" s="41" t="s">
        <v>1587</v>
      </c>
      <c r="AY1" s="52" t="s">
        <v>1588</v>
      </c>
      <c r="AZ1" s="43" t="s">
        <v>1589</v>
      </c>
      <c r="BA1" s="41" t="s">
        <v>1590</v>
      </c>
      <c r="BB1" s="43" t="s">
        <v>1591</v>
      </c>
      <c r="BC1" s="40" t="s">
        <v>1592</v>
      </c>
      <c r="BD1" s="41" t="s">
        <v>1593</v>
      </c>
      <c r="BE1" s="43" t="s">
        <v>1594</v>
      </c>
      <c r="BF1" s="40" t="s">
        <v>1595</v>
      </c>
      <c r="BG1" s="40" t="s">
        <v>1596</v>
      </c>
      <c r="BH1" s="40" t="s">
        <v>1597</v>
      </c>
      <c r="BI1" s="41" t="s">
        <v>1598</v>
      </c>
      <c r="BJ1" s="43" t="s">
        <v>1599</v>
      </c>
      <c r="BK1" s="40" t="s">
        <v>1600</v>
      </c>
      <c r="BL1" s="41" t="s">
        <v>1601</v>
      </c>
    </row>
    <row r="2" spans="1:64" x14ac:dyDescent="0.2">
      <c r="A2" s="63" t="s">
        <v>54</v>
      </c>
      <c r="B2" s="63" t="s">
        <v>55</v>
      </c>
      <c r="C2" s="63">
        <v>45846</v>
      </c>
      <c r="D2" s="63" t="s">
        <v>16</v>
      </c>
      <c r="E2" s="63">
        <v>2017</v>
      </c>
      <c r="F2" s="63" t="s">
        <v>1292</v>
      </c>
      <c r="G2" s="64">
        <v>43039</v>
      </c>
      <c r="H2" s="64">
        <v>43090</v>
      </c>
      <c r="I2" s="64">
        <v>43454</v>
      </c>
      <c r="J2" s="63">
        <v>322000000</v>
      </c>
      <c r="K2" s="63">
        <v>326000000</v>
      </c>
      <c r="L2" s="63" t="s">
        <v>1602</v>
      </c>
      <c r="M2" s="47">
        <v>684000000</v>
      </c>
      <c r="N2" s="65"/>
      <c r="O2" s="65"/>
      <c r="P2" s="53"/>
      <c r="Q2" s="48">
        <v>212000000</v>
      </c>
      <c r="R2" s="47">
        <v>193000000</v>
      </c>
      <c r="S2" s="65">
        <v>60000000</v>
      </c>
      <c r="T2" s="65">
        <v>102000000</v>
      </c>
      <c r="U2" s="53">
        <v>31000000</v>
      </c>
      <c r="V2" s="47">
        <v>-200000000</v>
      </c>
      <c r="W2" s="65">
        <v>-81000000</v>
      </c>
      <c r="X2" s="65">
        <v>-61000000</v>
      </c>
      <c r="Y2" s="65">
        <v>2000000</v>
      </c>
      <c r="Z2" s="53">
        <v>-60000000</v>
      </c>
      <c r="AA2" s="48"/>
      <c r="AB2" s="49">
        <v>889000000</v>
      </c>
      <c r="AC2" s="47">
        <v>-176000000</v>
      </c>
      <c r="AD2" s="65">
        <v>0</v>
      </c>
      <c r="AE2" s="65">
        <v>0</v>
      </c>
      <c r="AF2" s="65"/>
      <c r="AG2" s="65">
        <v>-176000000</v>
      </c>
      <c r="AH2" s="65">
        <v>-176000000</v>
      </c>
      <c r="AI2" s="65"/>
      <c r="AJ2" s="53"/>
      <c r="AK2" s="47">
        <v>0</v>
      </c>
      <c r="AL2" s="65">
        <v>0</v>
      </c>
      <c r="AM2" s="53"/>
      <c r="AN2" s="47">
        <v>-126000000</v>
      </c>
      <c r="AO2" s="65">
        <v>2000000</v>
      </c>
      <c r="AP2" s="65"/>
      <c r="AQ2" s="65"/>
      <c r="AR2" s="53">
        <v>-128000000</v>
      </c>
      <c r="AS2" s="38">
        <v>-3000000</v>
      </c>
      <c r="AT2" s="65"/>
      <c r="AU2" s="50">
        <v>-305000000</v>
      </c>
      <c r="AV2" s="53">
        <v>-170000000</v>
      </c>
      <c r="AW2" s="47">
        <v>110000000</v>
      </c>
      <c r="AX2" s="53"/>
      <c r="AY2" s="48"/>
      <c r="AZ2" s="38"/>
      <c r="BA2" s="53"/>
      <c r="BB2" s="47">
        <v>-128000000</v>
      </c>
      <c r="BC2" s="65">
        <v>66000000</v>
      </c>
      <c r="BD2" s="53">
        <v>-194000000</v>
      </c>
      <c r="BE2" s="38">
        <v>-14000000</v>
      </c>
      <c r="BF2" s="65"/>
      <c r="BG2" s="50">
        <v>-202000000</v>
      </c>
      <c r="BH2" s="65">
        <v>382000000</v>
      </c>
      <c r="BI2" s="53"/>
      <c r="BJ2" s="38">
        <v>382000000</v>
      </c>
      <c r="BK2" s="65">
        <v>7000000</v>
      </c>
      <c r="BL2" s="51">
        <v>389000000</v>
      </c>
    </row>
    <row r="3" spans="1:64" x14ac:dyDescent="0.2">
      <c r="A3" s="63" t="s">
        <v>99</v>
      </c>
      <c r="B3" s="63" t="s">
        <v>100</v>
      </c>
      <c r="C3" s="63">
        <v>68568</v>
      </c>
      <c r="D3" s="63" t="s">
        <v>16</v>
      </c>
      <c r="E3" s="63">
        <v>2017</v>
      </c>
      <c r="F3" s="63" t="s">
        <v>1292</v>
      </c>
      <c r="G3" s="64">
        <v>43100</v>
      </c>
      <c r="H3" s="64">
        <v>43152</v>
      </c>
      <c r="I3" s="64">
        <v>43152</v>
      </c>
      <c r="J3" s="63">
        <v>489164000</v>
      </c>
      <c r="K3" s="63">
        <v>491692000</v>
      </c>
      <c r="L3" s="63" t="s">
        <v>2040</v>
      </c>
      <c r="M3" s="47">
        <v>1919000000</v>
      </c>
      <c r="N3" s="65"/>
      <c r="O3" s="65"/>
      <c r="P3" s="53"/>
      <c r="Q3" s="48">
        <v>2017000000</v>
      </c>
      <c r="R3" s="47">
        <v>1218000000</v>
      </c>
      <c r="S3" s="65"/>
      <c r="T3" s="65"/>
      <c r="U3" s="53"/>
      <c r="V3" s="47">
        <v>-410000000</v>
      </c>
      <c r="W3" s="65"/>
      <c r="X3" s="65"/>
      <c r="Y3" s="65"/>
      <c r="Z3" s="53"/>
      <c r="AA3" s="48"/>
      <c r="AB3" s="49">
        <v>4744000000</v>
      </c>
      <c r="AC3" s="47">
        <v>-5024000000</v>
      </c>
      <c r="AD3" s="65"/>
      <c r="AE3" s="65"/>
      <c r="AF3" s="65"/>
      <c r="AG3" s="65"/>
      <c r="AH3" s="65"/>
      <c r="AI3" s="65"/>
      <c r="AJ3" s="53"/>
      <c r="AK3" s="47"/>
      <c r="AL3" s="65"/>
      <c r="AM3" s="53"/>
      <c r="AN3" s="47">
        <v>-203000000</v>
      </c>
      <c r="AO3" s="65"/>
      <c r="AP3" s="65"/>
      <c r="AQ3" s="65"/>
      <c r="AR3" s="53"/>
      <c r="AS3" s="38">
        <v>1601000000</v>
      </c>
      <c r="AT3" s="65"/>
      <c r="AU3" s="50">
        <v>-3626000000</v>
      </c>
      <c r="AV3" s="53">
        <v>-198000000</v>
      </c>
      <c r="AW3" s="47">
        <v>3058000000</v>
      </c>
      <c r="AX3" s="53"/>
      <c r="AY3" s="48"/>
      <c r="AZ3" s="38"/>
      <c r="BA3" s="53"/>
      <c r="BB3" s="47">
        <v>-1615000000</v>
      </c>
      <c r="BC3" s="65"/>
      <c r="BD3" s="53">
        <v>-1615000000</v>
      </c>
      <c r="BE3" s="38">
        <v>-2390000000</v>
      </c>
      <c r="BF3" s="65"/>
      <c r="BG3" s="50">
        <v>-1145000000</v>
      </c>
      <c r="BH3" s="65">
        <v>-27000000</v>
      </c>
      <c r="BI3" s="53"/>
      <c r="BJ3" s="38">
        <v>-27000000</v>
      </c>
      <c r="BK3" s="65"/>
      <c r="BL3" s="51">
        <v>-27000000</v>
      </c>
    </row>
    <row r="4" spans="1:64" x14ac:dyDescent="0.2">
      <c r="A4" s="63" t="s">
        <v>43</v>
      </c>
      <c r="B4" s="63" t="s">
        <v>44</v>
      </c>
      <c r="C4" s="63">
        <v>184955</v>
      </c>
      <c r="D4" s="63" t="s">
        <v>16</v>
      </c>
      <c r="E4" s="63">
        <v>2017</v>
      </c>
      <c r="F4" s="63" t="s">
        <v>1292</v>
      </c>
      <c r="G4" s="64">
        <v>43100</v>
      </c>
      <c r="H4" s="64">
        <v>43152</v>
      </c>
      <c r="I4" s="64">
        <v>43152</v>
      </c>
      <c r="J4" s="63">
        <v>73846000</v>
      </c>
      <c r="K4" s="63">
        <v>74110000</v>
      </c>
      <c r="L4" s="63" t="s">
        <v>2041</v>
      </c>
      <c r="M4" s="47">
        <v>475505000</v>
      </c>
      <c r="N4" s="65"/>
      <c r="O4" s="65"/>
      <c r="P4" s="53"/>
      <c r="Q4" s="48">
        <v>249260000</v>
      </c>
      <c r="R4" s="47">
        <v>-95767000</v>
      </c>
      <c r="S4" s="65"/>
      <c r="T4" s="65"/>
      <c r="U4" s="53"/>
      <c r="V4" s="47">
        <v>-28193000</v>
      </c>
      <c r="W4" s="65"/>
      <c r="X4" s="65"/>
      <c r="Y4" s="65"/>
      <c r="Z4" s="53"/>
      <c r="AA4" s="48"/>
      <c r="AB4" s="49">
        <v>600805000</v>
      </c>
      <c r="AC4" s="47">
        <v>-178659000</v>
      </c>
      <c r="AD4" s="65"/>
      <c r="AE4" s="65"/>
      <c r="AF4" s="65"/>
      <c r="AG4" s="65"/>
      <c r="AH4" s="65"/>
      <c r="AI4" s="65"/>
      <c r="AJ4" s="53"/>
      <c r="AK4" s="47"/>
      <c r="AL4" s="65"/>
      <c r="AM4" s="53"/>
      <c r="AN4" s="47"/>
      <c r="AO4" s="65"/>
      <c r="AP4" s="65"/>
      <c r="AQ4" s="65"/>
      <c r="AR4" s="53"/>
      <c r="AS4" s="38">
        <v>20000</v>
      </c>
      <c r="AT4" s="65"/>
      <c r="AU4" s="50">
        <v>-178639000</v>
      </c>
      <c r="AV4" s="53">
        <v>-17854000</v>
      </c>
      <c r="AW4" s="47">
        <v>14004000</v>
      </c>
      <c r="AX4" s="53"/>
      <c r="AY4" s="48"/>
      <c r="AZ4" s="38"/>
      <c r="BA4" s="53"/>
      <c r="BB4" s="47">
        <v>-2422000</v>
      </c>
      <c r="BC4" s="65">
        <v>4076000</v>
      </c>
      <c r="BD4" s="53">
        <v>-6498000</v>
      </c>
      <c r="BE4" s="38">
        <v>-8600000</v>
      </c>
      <c r="BF4" s="65"/>
      <c r="BG4" s="50">
        <v>-14872000</v>
      </c>
      <c r="BH4" s="65">
        <v>407294000</v>
      </c>
      <c r="BI4" s="53"/>
      <c r="BJ4" s="38">
        <v>407294000</v>
      </c>
      <c r="BK4" s="65">
        <v>4465000</v>
      </c>
      <c r="BL4" s="51">
        <v>411759000</v>
      </c>
    </row>
    <row r="5" spans="1:64" x14ac:dyDescent="0.2">
      <c r="A5" s="63" t="s">
        <v>140</v>
      </c>
      <c r="B5" s="63" t="s">
        <v>141</v>
      </c>
      <c r="C5" s="63">
        <v>111052</v>
      </c>
      <c r="D5" s="63" t="s">
        <v>16</v>
      </c>
      <c r="E5" s="63">
        <v>2017</v>
      </c>
      <c r="F5" s="63" t="s">
        <v>1292</v>
      </c>
      <c r="G5" s="64">
        <v>43008</v>
      </c>
      <c r="H5" s="64">
        <v>43041</v>
      </c>
      <c r="I5" s="64">
        <v>43409</v>
      </c>
      <c r="J5" s="63">
        <v>20868968000</v>
      </c>
      <c r="K5" s="63">
        <v>21006768000</v>
      </c>
      <c r="L5" s="63" t="s">
        <v>1604</v>
      </c>
      <c r="M5" s="47">
        <v>48351000000</v>
      </c>
      <c r="N5" s="65"/>
      <c r="O5" s="65"/>
      <c r="P5" s="53"/>
      <c r="Q5" s="48">
        <v>10157000000</v>
      </c>
      <c r="R5" s="47">
        <v>10640000000</v>
      </c>
      <c r="S5" s="65">
        <v>4840000000</v>
      </c>
      <c r="T5" s="65">
        <v>5966000000</v>
      </c>
      <c r="U5" s="53">
        <v>-166000000</v>
      </c>
      <c r="V5" s="47">
        <v>-4923000000</v>
      </c>
      <c r="W5" s="65">
        <v>-2093000000</v>
      </c>
      <c r="X5" s="65">
        <v>-2723000000</v>
      </c>
      <c r="Y5" s="65">
        <v>8966000000</v>
      </c>
      <c r="Z5" s="53">
        <v>-9073000000</v>
      </c>
      <c r="AA5" s="48"/>
      <c r="AB5" s="49">
        <v>64225000000</v>
      </c>
      <c r="AC5" s="47">
        <v>-12451000000</v>
      </c>
      <c r="AD5" s="65"/>
      <c r="AE5" s="65"/>
      <c r="AF5" s="65"/>
      <c r="AG5" s="65">
        <v>-12451000000</v>
      </c>
      <c r="AH5" s="65">
        <v>-12451000000</v>
      </c>
      <c r="AI5" s="65"/>
      <c r="AJ5" s="53"/>
      <c r="AK5" s="47">
        <v>-33668000000</v>
      </c>
      <c r="AL5" s="65">
        <v>126339000000</v>
      </c>
      <c r="AM5" s="53">
        <v>-160007000000</v>
      </c>
      <c r="AN5" s="47">
        <v>-329000000</v>
      </c>
      <c r="AO5" s="65"/>
      <c r="AP5" s="65"/>
      <c r="AQ5" s="65"/>
      <c r="AR5" s="53">
        <v>-329000000</v>
      </c>
      <c r="AS5" s="38">
        <v>2000000</v>
      </c>
      <c r="AT5" s="65"/>
      <c r="AU5" s="50">
        <v>-46446000000</v>
      </c>
      <c r="AV5" s="53">
        <v>-12769000000</v>
      </c>
      <c r="AW5" s="47">
        <v>29014000000</v>
      </c>
      <c r="AX5" s="53">
        <v>3852000000</v>
      </c>
      <c r="AY5" s="48">
        <v>25162000000</v>
      </c>
      <c r="AZ5" s="38">
        <v>-3500000000</v>
      </c>
      <c r="BA5" s="53">
        <v>28662000000</v>
      </c>
      <c r="BB5" s="47">
        <v>-32345000000</v>
      </c>
      <c r="BC5" s="65">
        <v>555000000</v>
      </c>
      <c r="BD5" s="53">
        <v>-32900000000</v>
      </c>
      <c r="BE5" s="38">
        <v>-1874000000</v>
      </c>
      <c r="BF5" s="65"/>
      <c r="BG5" s="50">
        <v>-17974000000</v>
      </c>
      <c r="BH5" s="65">
        <v>-195000000</v>
      </c>
      <c r="BI5" s="53"/>
      <c r="BJ5" s="38">
        <v>-195000000</v>
      </c>
      <c r="BK5" s="65"/>
      <c r="BL5" s="51">
        <v>-195000000</v>
      </c>
    </row>
    <row r="6" spans="1:64" x14ac:dyDescent="0.2">
      <c r="A6" s="63" t="s">
        <v>26</v>
      </c>
      <c r="B6" s="63" t="s">
        <v>27</v>
      </c>
      <c r="C6" s="63">
        <v>61199</v>
      </c>
      <c r="D6" s="63" t="s">
        <v>16</v>
      </c>
      <c r="E6" s="63">
        <v>2017</v>
      </c>
      <c r="F6" s="63" t="s">
        <v>1292</v>
      </c>
      <c r="G6" s="64">
        <v>43100</v>
      </c>
      <c r="H6" s="64">
        <v>43147</v>
      </c>
      <c r="I6" s="64">
        <v>43147</v>
      </c>
      <c r="J6" s="63">
        <v>1596000000</v>
      </c>
      <c r="K6" s="63">
        <v>1603000000</v>
      </c>
      <c r="L6" s="63" t="s">
        <v>2042</v>
      </c>
      <c r="M6" s="47">
        <v>5309000000</v>
      </c>
      <c r="N6" s="65"/>
      <c r="O6" s="65"/>
      <c r="P6" s="53"/>
      <c r="Q6" s="48">
        <v>1501000000</v>
      </c>
      <c r="R6" s="47">
        <v>3141000000</v>
      </c>
      <c r="S6" s="65"/>
      <c r="T6" s="65"/>
      <c r="U6" s="53"/>
      <c r="V6" s="47">
        <v>9000000</v>
      </c>
      <c r="W6" s="65"/>
      <c r="X6" s="65"/>
      <c r="Y6" s="65"/>
      <c r="Z6" s="53"/>
      <c r="AA6" s="48"/>
      <c r="AB6" s="49">
        <v>9960000000</v>
      </c>
      <c r="AC6" s="47">
        <v>-529000000</v>
      </c>
      <c r="AD6" s="65"/>
      <c r="AE6" s="65"/>
      <c r="AF6" s="65"/>
      <c r="AG6" s="65"/>
      <c r="AH6" s="65"/>
      <c r="AI6" s="65"/>
      <c r="AJ6" s="53"/>
      <c r="AK6" s="47">
        <v>563000000</v>
      </c>
      <c r="AL6" s="65"/>
      <c r="AM6" s="53"/>
      <c r="AN6" s="47">
        <v>0</v>
      </c>
      <c r="AO6" s="65"/>
      <c r="AP6" s="65"/>
      <c r="AQ6" s="65"/>
      <c r="AR6" s="53"/>
      <c r="AS6" s="38">
        <v>-308000000</v>
      </c>
      <c r="AT6" s="65"/>
      <c r="AU6" s="50">
        <v>-274000000</v>
      </c>
      <c r="AV6" s="53">
        <v>-4107000000</v>
      </c>
      <c r="AW6" s="47">
        <v>-3000000</v>
      </c>
      <c r="AX6" s="53"/>
      <c r="AY6" s="48"/>
      <c r="AZ6" s="38"/>
      <c r="BA6" s="53"/>
      <c r="BB6" s="47">
        <v>-1156000000</v>
      </c>
      <c r="BC6" s="65"/>
      <c r="BD6" s="53"/>
      <c r="BE6" s="38">
        <v>-246000000</v>
      </c>
      <c r="BF6" s="65"/>
      <c r="BG6" s="50">
        <v>-5512000000</v>
      </c>
      <c r="BH6" s="65">
        <v>4174000000</v>
      </c>
      <c r="BI6" s="53"/>
      <c r="BJ6" s="38">
        <v>4174000000</v>
      </c>
      <c r="BK6" s="65">
        <v>29000000</v>
      </c>
      <c r="BL6" s="51">
        <v>4203000000</v>
      </c>
    </row>
    <row r="7" spans="1:64" x14ac:dyDescent="0.2">
      <c r="A7" s="63" t="s">
        <v>115</v>
      </c>
      <c r="B7" s="63" t="s">
        <v>116</v>
      </c>
      <c r="C7" s="63">
        <v>187024</v>
      </c>
      <c r="D7" s="63" t="s">
        <v>16</v>
      </c>
      <c r="E7" s="63">
        <v>2017</v>
      </c>
      <c r="F7" s="63" t="s">
        <v>1292</v>
      </c>
      <c r="G7" s="64">
        <v>43008</v>
      </c>
      <c r="H7" s="64">
        <v>43060</v>
      </c>
      <c r="I7" s="64">
        <v>43424</v>
      </c>
      <c r="J7" s="63">
        <v>218375000</v>
      </c>
      <c r="K7" s="63">
        <v>221602000</v>
      </c>
      <c r="L7" s="63" t="s">
        <v>1605</v>
      </c>
      <c r="M7" s="47">
        <v>364484000</v>
      </c>
      <c r="N7" s="65"/>
      <c r="O7" s="65"/>
      <c r="P7" s="53"/>
      <c r="Q7" s="48">
        <v>432331000</v>
      </c>
      <c r="R7" s="47">
        <v>240171000</v>
      </c>
      <c r="S7" s="65"/>
      <c r="T7" s="65"/>
      <c r="U7" s="53"/>
      <c r="V7" s="47">
        <v>467152000</v>
      </c>
      <c r="W7" s="65"/>
      <c r="X7" s="65"/>
      <c r="Y7" s="65"/>
      <c r="Z7" s="53"/>
      <c r="AA7" s="48"/>
      <c r="AB7" s="49">
        <v>1504138000</v>
      </c>
      <c r="AC7" s="47">
        <v>-466397000</v>
      </c>
      <c r="AD7" s="65"/>
      <c r="AE7" s="65"/>
      <c r="AF7" s="65"/>
      <c r="AG7" s="65"/>
      <c r="AH7" s="65"/>
      <c r="AI7" s="65"/>
      <c r="AJ7" s="53"/>
      <c r="AK7" s="47">
        <v>26143000</v>
      </c>
      <c r="AL7" s="65"/>
      <c r="AM7" s="53"/>
      <c r="AN7" s="47">
        <v>-60901000</v>
      </c>
      <c r="AO7" s="65"/>
      <c r="AP7" s="65"/>
      <c r="AQ7" s="65"/>
      <c r="AR7" s="53"/>
      <c r="AS7" s="38">
        <v>3114000</v>
      </c>
      <c r="AT7" s="65"/>
      <c r="AU7" s="50">
        <v>-498041000</v>
      </c>
      <c r="AV7" s="53">
        <v>-320270000</v>
      </c>
      <c r="AW7" s="47">
        <v>-749553000</v>
      </c>
      <c r="AX7" s="53"/>
      <c r="AY7" s="48"/>
      <c r="AZ7" s="38"/>
      <c r="BA7" s="53"/>
      <c r="BB7" s="47">
        <v>-227006000</v>
      </c>
      <c r="BC7" s="65"/>
      <c r="BD7" s="53"/>
      <c r="BE7" s="38">
        <v>-15985000</v>
      </c>
      <c r="BF7" s="65"/>
      <c r="BG7" s="50">
        <v>-1312814000</v>
      </c>
      <c r="BH7" s="65">
        <v>-306717000</v>
      </c>
      <c r="BI7" s="53"/>
      <c r="BJ7" s="38">
        <v>-306717000</v>
      </c>
      <c r="BK7" s="65"/>
      <c r="BL7" s="51">
        <v>-306717000</v>
      </c>
    </row>
    <row r="8" spans="1:64" x14ac:dyDescent="0.2">
      <c r="A8" s="63" t="s">
        <v>29</v>
      </c>
      <c r="B8" s="63" t="s">
        <v>30</v>
      </c>
      <c r="C8" s="63">
        <v>445587</v>
      </c>
      <c r="D8" s="63" t="s">
        <v>16</v>
      </c>
      <c r="E8" s="63">
        <v>2017</v>
      </c>
      <c r="F8" s="63" t="s">
        <v>1292</v>
      </c>
      <c r="G8" s="64">
        <v>43190</v>
      </c>
      <c r="H8" s="64">
        <v>43244</v>
      </c>
      <c r="I8" s="64">
        <v>43244</v>
      </c>
      <c r="J8" s="63">
        <v>44153000</v>
      </c>
      <c r="K8" s="63">
        <v>45849000</v>
      </c>
      <c r="L8" s="63" t="s">
        <v>2043</v>
      </c>
      <c r="M8" s="47">
        <v>112170000</v>
      </c>
      <c r="N8" s="65"/>
      <c r="O8" s="65"/>
      <c r="P8" s="53"/>
      <c r="Q8" s="48">
        <v>11005000</v>
      </c>
      <c r="R8" s="47">
        <v>86961000</v>
      </c>
      <c r="S8" s="65"/>
      <c r="T8" s="65"/>
      <c r="U8" s="53"/>
      <c r="V8" s="47">
        <v>-17590000</v>
      </c>
      <c r="W8" s="65"/>
      <c r="X8" s="65"/>
      <c r="Y8" s="65"/>
      <c r="Z8" s="53"/>
      <c r="AA8" s="48"/>
      <c r="AB8" s="49">
        <v>192546000</v>
      </c>
      <c r="AC8" s="47">
        <v>-55863000</v>
      </c>
      <c r="AD8" s="65"/>
      <c r="AE8" s="65"/>
      <c r="AF8" s="65"/>
      <c r="AG8" s="65"/>
      <c r="AH8" s="65"/>
      <c r="AI8" s="65"/>
      <c r="AJ8" s="53"/>
      <c r="AK8" s="47">
        <v>-118499000</v>
      </c>
      <c r="AL8" s="65"/>
      <c r="AM8" s="53"/>
      <c r="AN8" s="47"/>
      <c r="AO8" s="65"/>
      <c r="AP8" s="65"/>
      <c r="AQ8" s="65"/>
      <c r="AR8" s="53"/>
      <c r="AS8" s="38">
        <v>-6400000</v>
      </c>
      <c r="AT8" s="65"/>
      <c r="AU8" s="50">
        <v>-180762000</v>
      </c>
      <c r="AV8" s="53"/>
      <c r="AW8" s="47">
        <v>-517000</v>
      </c>
      <c r="AX8" s="53"/>
      <c r="AY8" s="48"/>
      <c r="AZ8" s="38"/>
      <c r="BA8" s="53"/>
      <c r="BB8" s="47">
        <v>9303000</v>
      </c>
      <c r="BC8" s="65">
        <v>9303000</v>
      </c>
      <c r="BD8" s="53"/>
      <c r="BE8" s="38">
        <v>-17923000</v>
      </c>
      <c r="BF8" s="65"/>
      <c r="BG8" s="50">
        <v>-9137000</v>
      </c>
      <c r="BH8" s="65">
        <v>2647000</v>
      </c>
      <c r="BI8" s="53"/>
      <c r="BJ8" s="38">
        <v>2647000</v>
      </c>
      <c r="BK8" s="65">
        <v>1288000</v>
      </c>
      <c r="BL8" s="51">
        <v>3935000</v>
      </c>
    </row>
    <row r="9" spans="1:64" x14ac:dyDescent="0.2">
      <c r="A9" s="63" t="s">
        <v>22</v>
      </c>
      <c r="B9" s="63" t="s">
        <v>23</v>
      </c>
      <c r="C9" s="63">
        <v>63877</v>
      </c>
      <c r="D9" s="63" t="s">
        <v>16</v>
      </c>
      <c r="E9" s="63">
        <v>2017</v>
      </c>
      <c r="F9" s="63" t="s">
        <v>1292</v>
      </c>
      <c r="G9" s="64">
        <v>43100</v>
      </c>
      <c r="H9" s="64">
        <v>43147</v>
      </c>
      <c r="I9" s="64">
        <v>43147</v>
      </c>
      <c r="J9" s="63">
        <v>1740000000</v>
      </c>
      <c r="K9" s="63">
        <v>1749000000</v>
      </c>
      <c r="L9" s="63" t="s">
        <v>2044</v>
      </c>
      <c r="M9" s="47">
        <v>477000000</v>
      </c>
      <c r="N9" s="65"/>
      <c r="O9" s="65"/>
      <c r="P9" s="53"/>
      <c r="Q9" s="48">
        <v>3021000000</v>
      </c>
      <c r="R9" s="47">
        <v>157000000</v>
      </c>
      <c r="S9" s="65"/>
      <c r="T9" s="65"/>
      <c r="U9" s="53"/>
      <c r="V9" s="47">
        <v>1915000000</v>
      </c>
      <c r="W9" s="65"/>
      <c r="X9" s="65"/>
      <c r="Y9" s="65"/>
      <c r="Z9" s="53"/>
      <c r="AA9" s="48"/>
      <c r="AB9" s="49">
        <v>5570000000</v>
      </c>
      <c r="AC9" s="47">
        <v>-1135000000</v>
      </c>
      <c r="AD9" s="65"/>
      <c r="AE9" s="65"/>
      <c r="AF9" s="65"/>
      <c r="AG9" s="65"/>
      <c r="AH9" s="65"/>
      <c r="AI9" s="65"/>
      <c r="AJ9" s="53"/>
      <c r="AK9" s="47">
        <v>-81000000</v>
      </c>
      <c r="AL9" s="65"/>
      <c r="AM9" s="53"/>
      <c r="AN9" s="47">
        <v>-8437000000</v>
      </c>
      <c r="AO9" s="65"/>
      <c r="AP9" s="65"/>
      <c r="AQ9" s="65"/>
      <c r="AR9" s="53"/>
      <c r="AS9" s="38">
        <v>35000000</v>
      </c>
      <c r="AT9" s="65"/>
      <c r="AU9" s="50">
        <v>-9618000000</v>
      </c>
      <c r="AV9" s="53">
        <v>-1849000000</v>
      </c>
      <c r="AW9" s="47">
        <v>-2942000000</v>
      </c>
      <c r="AX9" s="53"/>
      <c r="AY9" s="48"/>
      <c r="AZ9" s="38"/>
      <c r="BA9" s="53"/>
      <c r="BB9" s="47">
        <v>233000000</v>
      </c>
      <c r="BC9" s="65"/>
      <c r="BD9" s="53"/>
      <c r="BE9" s="38">
        <v>-723000000</v>
      </c>
      <c r="BF9" s="65"/>
      <c r="BG9" s="50">
        <v>-5281000000</v>
      </c>
      <c r="BH9" s="65">
        <v>-9329000000</v>
      </c>
      <c r="BI9" s="53"/>
      <c r="BJ9" s="38">
        <v>-9329000000</v>
      </c>
      <c r="BK9" s="65">
        <v>116000000</v>
      </c>
      <c r="BL9" s="51">
        <v>-9213000000</v>
      </c>
    </row>
    <row r="10" spans="1:64" x14ac:dyDescent="0.2">
      <c r="A10" s="63" t="s">
        <v>32</v>
      </c>
      <c r="B10" s="63" t="s">
        <v>33</v>
      </c>
      <c r="C10" s="63">
        <v>61372</v>
      </c>
      <c r="D10" s="63" t="s">
        <v>16</v>
      </c>
      <c r="E10" s="63">
        <v>2017</v>
      </c>
      <c r="F10" s="63" t="s">
        <v>1292</v>
      </c>
      <c r="G10" s="64">
        <v>42978</v>
      </c>
      <c r="H10" s="64">
        <v>43034</v>
      </c>
      <c r="I10" s="64">
        <v>43034</v>
      </c>
      <c r="J10" s="63">
        <v>620104250</v>
      </c>
      <c r="K10" s="63">
        <v>660463227</v>
      </c>
      <c r="L10" s="63" t="s">
        <v>2045</v>
      </c>
      <c r="M10" s="47">
        <v>3634932000</v>
      </c>
      <c r="N10" s="65"/>
      <c r="O10" s="65"/>
      <c r="P10" s="53"/>
      <c r="Q10" s="48">
        <v>801789000</v>
      </c>
      <c r="R10" s="47">
        <v>980385000</v>
      </c>
      <c r="S10" s="65">
        <v>795235000</v>
      </c>
      <c r="T10" s="65">
        <v>-364133000</v>
      </c>
      <c r="U10" s="53">
        <v>549283000</v>
      </c>
      <c r="V10" s="47">
        <v>-444067000</v>
      </c>
      <c r="W10" s="65">
        <v>-169714000</v>
      </c>
      <c r="X10" s="65"/>
      <c r="Y10" s="65">
        <v>173712000</v>
      </c>
      <c r="Z10" s="53">
        <v>-448065000</v>
      </c>
      <c r="AA10" s="48"/>
      <c r="AB10" s="49">
        <v>4973039000</v>
      </c>
      <c r="AC10" s="47">
        <v>-505656000</v>
      </c>
      <c r="AD10" s="65">
        <v>10263000</v>
      </c>
      <c r="AE10" s="65">
        <v>10263000</v>
      </c>
      <c r="AF10" s="65"/>
      <c r="AG10" s="65">
        <v>-515919000</v>
      </c>
      <c r="AH10" s="65">
        <v>-515919000</v>
      </c>
      <c r="AI10" s="65"/>
      <c r="AJ10" s="53"/>
      <c r="AK10" s="47"/>
      <c r="AL10" s="65"/>
      <c r="AM10" s="53"/>
      <c r="AN10" s="47">
        <v>-1728223000</v>
      </c>
      <c r="AO10" s="65"/>
      <c r="AP10" s="65"/>
      <c r="AQ10" s="65"/>
      <c r="AR10" s="53"/>
      <c r="AS10" s="38"/>
      <c r="AT10" s="65"/>
      <c r="AU10" s="50">
        <v>-2233879000</v>
      </c>
      <c r="AV10" s="53">
        <v>-1567578000</v>
      </c>
      <c r="AW10" s="47">
        <v>-2120000</v>
      </c>
      <c r="AX10" s="53"/>
      <c r="AY10" s="48"/>
      <c r="AZ10" s="38"/>
      <c r="BA10" s="53"/>
      <c r="BB10" s="47">
        <v>-1973006000</v>
      </c>
      <c r="BC10" s="65"/>
      <c r="BD10" s="53"/>
      <c r="BE10" s="38">
        <v>-17531000</v>
      </c>
      <c r="BF10" s="65"/>
      <c r="BG10" s="50">
        <v>-3560235000</v>
      </c>
      <c r="BH10" s="65">
        <v>-821075000</v>
      </c>
      <c r="BI10" s="53"/>
      <c r="BJ10" s="38">
        <v>-821075000</v>
      </c>
      <c r="BK10" s="65">
        <v>42326000</v>
      </c>
      <c r="BL10" s="51">
        <v>-778749000</v>
      </c>
    </row>
    <row r="11" spans="1:64" x14ac:dyDescent="0.2">
      <c r="A11" s="63" t="s">
        <v>40</v>
      </c>
      <c r="B11" s="63" t="s">
        <v>41</v>
      </c>
      <c r="C11" s="63">
        <v>14099</v>
      </c>
      <c r="D11" s="63" t="s">
        <v>16</v>
      </c>
      <c r="E11" s="63">
        <v>2017</v>
      </c>
      <c r="F11" s="63" t="s">
        <v>1292</v>
      </c>
      <c r="G11" s="64">
        <v>43100</v>
      </c>
      <c r="H11" s="64">
        <v>43122</v>
      </c>
      <c r="I11" s="64">
        <v>43122</v>
      </c>
      <c r="J11" s="63">
        <v>493632000</v>
      </c>
      <c r="K11" s="63">
        <v>501123000</v>
      </c>
      <c r="L11" s="63" t="s">
        <v>2046</v>
      </c>
      <c r="M11" s="47">
        <v>1693954000</v>
      </c>
      <c r="N11" s="65"/>
      <c r="O11" s="65"/>
      <c r="P11" s="53"/>
      <c r="Q11" s="48">
        <v>325997000</v>
      </c>
      <c r="R11" s="47">
        <v>502187000</v>
      </c>
      <c r="S11" s="65"/>
      <c r="T11" s="65"/>
      <c r="U11" s="53"/>
      <c r="V11" s="47">
        <v>390715000</v>
      </c>
      <c r="W11" s="65"/>
      <c r="X11" s="65"/>
      <c r="Y11" s="65"/>
      <c r="Z11" s="53"/>
      <c r="AA11" s="48"/>
      <c r="AB11" s="49">
        <v>2912853000</v>
      </c>
      <c r="AC11" s="47">
        <v>-178122000</v>
      </c>
      <c r="AD11" s="65">
        <v>0</v>
      </c>
      <c r="AE11" s="65"/>
      <c r="AF11" s="65"/>
      <c r="AG11" s="65">
        <v>-178122000</v>
      </c>
      <c r="AH11" s="65"/>
      <c r="AI11" s="65"/>
      <c r="AJ11" s="53"/>
      <c r="AK11" s="47">
        <v>2134000</v>
      </c>
      <c r="AL11" s="65"/>
      <c r="AM11" s="53"/>
      <c r="AN11" s="47">
        <v>-459626000</v>
      </c>
      <c r="AO11" s="65"/>
      <c r="AP11" s="65"/>
      <c r="AQ11" s="65"/>
      <c r="AR11" s="53"/>
      <c r="AS11" s="38">
        <v>192737000</v>
      </c>
      <c r="AT11" s="65"/>
      <c r="AU11" s="50">
        <v>-442877000</v>
      </c>
      <c r="AV11" s="53"/>
      <c r="AW11" s="47">
        <v>-1960000</v>
      </c>
      <c r="AX11" s="53"/>
      <c r="AY11" s="48"/>
      <c r="AZ11" s="38"/>
      <c r="BA11" s="53"/>
      <c r="BB11" s="47">
        <v>-941649000</v>
      </c>
      <c r="BC11" s="65"/>
      <c r="BD11" s="53"/>
      <c r="BE11" s="38">
        <v>-240126000</v>
      </c>
      <c r="BF11" s="65"/>
      <c r="BG11" s="50">
        <v>-1183735000</v>
      </c>
      <c r="BH11" s="65">
        <v>1286241000</v>
      </c>
      <c r="BI11" s="53"/>
      <c r="BJ11" s="38">
        <v>1286241000</v>
      </c>
      <c r="BK11" s="65">
        <v>8516000</v>
      </c>
      <c r="BL11" s="51">
        <v>1294757000</v>
      </c>
    </row>
    <row r="12" spans="1:64" x14ac:dyDescent="0.2">
      <c r="A12" s="63" t="s">
        <v>127</v>
      </c>
      <c r="B12" s="63" t="s">
        <v>128</v>
      </c>
      <c r="C12" s="63">
        <v>65917</v>
      </c>
      <c r="D12" s="63" t="s">
        <v>16</v>
      </c>
      <c r="E12" s="63">
        <v>2017</v>
      </c>
      <c r="F12" s="63" t="s">
        <v>1292</v>
      </c>
      <c r="G12" s="64">
        <v>43039</v>
      </c>
      <c r="H12" s="64">
        <v>43061</v>
      </c>
      <c r="I12" s="64">
        <v>43061</v>
      </c>
      <c r="J12" s="63">
        <v>346371000</v>
      </c>
      <c r="K12" s="63">
        <v>350484000</v>
      </c>
      <c r="L12" s="63" t="s">
        <v>2047</v>
      </c>
      <c r="M12" s="47">
        <v>727259000</v>
      </c>
      <c r="N12" s="65"/>
      <c r="O12" s="65"/>
      <c r="P12" s="53"/>
      <c r="Q12" s="48">
        <v>584059000</v>
      </c>
      <c r="R12" s="47">
        <v>-415601000</v>
      </c>
      <c r="S12" s="65"/>
      <c r="T12" s="65"/>
      <c r="U12" s="53"/>
      <c r="V12" s="47">
        <v>216875000</v>
      </c>
      <c r="W12" s="65"/>
      <c r="X12" s="65"/>
      <c r="Y12" s="65"/>
      <c r="Z12" s="53"/>
      <c r="AA12" s="48"/>
      <c r="AB12" s="49">
        <v>1112592000</v>
      </c>
      <c r="AC12" s="47">
        <v>-204098000</v>
      </c>
      <c r="AD12" s="65"/>
      <c r="AE12" s="65"/>
      <c r="AF12" s="65"/>
      <c r="AG12" s="65"/>
      <c r="AH12" s="65"/>
      <c r="AI12" s="65"/>
      <c r="AJ12" s="53"/>
      <c r="AK12" s="47"/>
      <c r="AL12" s="65"/>
      <c r="AM12" s="53"/>
      <c r="AN12" s="47">
        <v>-9632568000</v>
      </c>
      <c r="AO12" s="65"/>
      <c r="AP12" s="65"/>
      <c r="AQ12" s="65"/>
      <c r="AR12" s="53"/>
      <c r="AS12" s="38">
        <v>3218652000</v>
      </c>
      <c r="AT12" s="65"/>
      <c r="AU12" s="50">
        <v>-6618014000</v>
      </c>
      <c r="AV12" s="53">
        <v>-602119000</v>
      </c>
      <c r="AW12" s="47">
        <v>6110068000</v>
      </c>
      <c r="AX12" s="53"/>
      <c r="AY12" s="48"/>
      <c r="AZ12" s="38"/>
      <c r="BA12" s="53"/>
      <c r="BB12" s="47">
        <v>86769000</v>
      </c>
      <c r="BC12" s="65"/>
      <c r="BD12" s="53"/>
      <c r="BE12" s="38">
        <v>33860000</v>
      </c>
      <c r="BF12" s="65"/>
      <c r="BG12" s="50">
        <v>5628578000</v>
      </c>
      <c r="BH12" s="65">
        <v>123156000</v>
      </c>
      <c r="BI12" s="53"/>
      <c r="BJ12" s="38">
        <v>123156000</v>
      </c>
      <c r="BK12" s="65">
        <v>3550000</v>
      </c>
      <c r="BL12" s="51">
        <v>126706000</v>
      </c>
    </row>
    <row r="13" spans="1:64" x14ac:dyDescent="0.2">
      <c r="A13" s="63" t="s">
        <v>149</v>
      </c>
      <c r="B13" s="63" t="s">
        <v>150</v>
      </c>
      <c r="C13" s="63">
        <v>66997</v>
      </c>
      <c r="D13" s="63" t="s">
        <v>16</v>
      </c>
      <c r="E13" s="63">
        <v>2017</v>
      </c>
      <c r="F13" s="63" t="s">
        <v>1292</v>
      </c>
      <c r="G13" s="64">
        <v>43100</v>
      </c>
      <c r="H13" s="64">
        <v>43147</v>
      </c>
      <c r="I13" s="64">
        <v>43147</v>
      </c>
      <c r="J13" s="63">
        <v>569000000</v>
      </c>
      <c r="K13" s="63">
        <v>572000000</v>
      </c>
      <c r="L13" s="63" t="s">
        <v>2048</v>
      </c>
      <c r="M13" s="47">
        <v>1602000000</v>
      </c>
      <c r="N13" s="65"/>
      <c r="O13" s="65"/>
      <c r="P13" s="53"/>
      <c r="Q13" s="48">
        <v>924000000</v>
      </c>
      <c r="R13" s="47">
        <v>-371000000</v>
      </c>
      <c r="S13" s="65">
        <v>66000000</v>
      </c>
      <c r="T13" s="65">
        <v>-714000000</v>
      </c>
      <c r="U13" s="53">
        <v>277000000</v>
      </c>
      <c r="V13" s="47">
        <v>56000000</v>
      </c>
      <c r="W13" s="65">
        <v>73000000</v>
      </c>
      <c r="X13" s="65">
        <v>-137000000</v>
      </c>
      <c r="Y13" s="65">
        <v>181000000</v>
      </c>
      <c r="Z13" s="53">
        <v>-61000000</v>
      </c>
      <c r="AA13" s="48"/>
      <c r="AB13" s="49">
        <v>2211000000</v>
      </c>
      <c r="AC13" s="47">
        <v>-854000000</v>
      </c>
      <c r="AD13" s="65">
        <v>195000000</v>
      </c>
      <c r="AE13" s="65">
        <v>195000000</v>
      </c>
      <c r="AF13" s="65"/>
      <c r="AG13" s="65">
        <v>-1049000000</v>
      </c>
      <c r="AH13" s="65">
        <v>-1049000000</v>
      </c>
      <c r="AI13" s="65"/>
      <c r="AJ13" s="53"/>
      <c r="AK13" s="47">
        <v>447000000</v>
      </c>
      <c r="AL13" s="65">
        <v>985000000</v>
      </c>
      <c r="AM13" s="53">
        <v>-538000000</v>
      </c>
      <c r="AN13" s="47">
        <v>-467000000</v>
      </c>
      <c r="AO13" s="65"/>
      <c r="AP13" s="65">
        <v>-280000000</v>
      </c>
      <c r="AQ13" s="65"/>
      <c r="AR13" s="53">
        <v>-187000000</v>
      </c>
      <c r="AS13" s="38">
        <v>-12000000</v>
      </c>
      <c r="AT13" s="65"/>
      <c r="AU13" s="50">
        <v>-886000000</v>
      </c>
      <c r="AV13" s="53">
        <v>-730000000</v>
      </c>
      <c r="AW13" s="47">
        <v>382000000</v>
      </c>
      <c r="AX13" s="53"/>
      <c r="AY13" s="48"/>
      <c r="AZ13" s="38"/>
      <c r="BA13" s="53"/>
      <c r="BB13" s="47">
        <v>-750000000</v>
      </c>
      <c r="BC13" s="65"/>
      <c r="BD13" s="53">
        <v>-750000000</v>
      </c>
      <c r="BE13" s="38">
        <v>70000000</v>
      </c>
      <c r="BF13" s="65"/>
      <c r="BG13" s="50">
        <v>-1028000000</v>
      </c>
      <c r="BH13" s="65">
        <v>297000000</v>
      </c>
      <c r="BI13" s="53"/>
      <c r="BJ13" s="38">
        <v>297000000</v>
      </c>
      <c r="BK13" s="65"/>
      <c r="BL13" s="51">
        <v>297000000</v>
      </c>
    </row>
    <row r="14" spans="1:64" x14ac:dyDescent="0.2">
      <c r="A14" s="63" t="s">
        <v>167</v>
      </c>
      <c r="B14" s="63" t="s">
        <v>168</v>
      </c>
      <c r="C14" s="63">
        <v>591496</v>
      </c>
      <c r="D14" s="63" t="s">
        <v>16</v>
      </c>
      <c r="E14" s="63">
        <v>2018</v>
      </c>
      <c r="F14" s="63" t="s">
        <v>1292</v>
      </c>
      <c r="G14" s="64">
        <v>43281</v>
      </c>
      <c r="H14" s="64">
        <v>43315</v>
      </c>
      <c r="I14" s="64">
        <v>43315</v>
      </c>
      <c r="J14" s="63">
        <v>440600000</v>
      </c>
      <c r="K14" s="63">
        <v>443300000</v>
      </c>
      <c r="L14" s="63" t="s">
        <v>2049</v>
      </c>
      <c r="M14" s="47">
        <v>1620800000</v>
      </c>
      <c r="N14" s="65"/>
      <c r="O14" s="65"/>
      <c r="P14" s="53"/>
      <c r="Q14" s="48">
        <v>377600000</v>
      </c>
      <c r="R14" s="47">
        <v>609300000</v>
      </c>
      <c r="S14" s="65"/>
      <c r="T14" s="65"/>
      <c r="U14" s="53"/>
      <c r="V14" s="47">
        <v>-92500000</v>
      </c>
      <c r="W14" s="65"/>
      <c r="X14" s="65"/>
      <c r="Y14" s="65"/>
      <c r="Z14" s="53"/>
      <c r="AA14" s="48"/>
      <c r="AB14" s="49">
        <v>2515200000</v>
      </c>
      <c r="AC14" s="47">
        <v>-470400000</v>
      </c>
      <c r="AD14" s="65"/>
      <c r="AE14" s="65"/>
      <c r="AF14" s="65"/>
      <c r="AG14" s="65"/>
      <c r="AH14" s="65"/>
      <c r="AI14" s="65"/>
      <c r="AJ14" s="53"/>
      <c r="AK14" s="47">
        <v>-1421800000</v>
      </c>
      <c r="AL14" s="65"/>
      <c r="AM14" s="53"/>
      <c r="AN14" s="47">
        <v>-612400000</v>
      </c>
      <c r="AO14" s="65"/>
      <c r="AP14" s="65"/>
      <c r="AQ14" s="65"/>
      <c r="AR14" s="53"/>
      <c r="AS14" s="38"/>
      <c r="AT14" s="65"/>
      <c r="AU14" s="50">
        <v>-2504600000</v>
      </c>
      <c r="AV14" s="53">
        <v>-1063700000</v>
      </c>
      <c r="AW14" s="47">
        <v>-7300000</v>
      </c>
      <c r="AX14" s="53"/>
      <c r="AY14" s="48"/>
      <c r="AZ14" s="38"/>
      <c r="BA14" s="53"/>
      <c r="BB14" s="47">
        <v>-989300000</v>
      </c>
      <c r="BC14" s="65"/>
      <c r="BD14" s="53">
        <v>-989300000</v>
      </c>
      <c r="BE14" s="38">
        <v>404400000</v>
      </c>
      <c r="BF14" s="65"/>
      <c r="BG14" s="50">
        <v>-1655900000</v>
      </c>
      <c r="BH14" s="65">
        <v>-1645300000</v>
      </c>
      <c r="BI14" s="53"/>
      <c r="BJ14" s="38">
        <v>-1645300000</v>
      </c>
      <c r="BK14" s="65">
        <v>5800000</v>
      </c>
      <c r="BL14" s="51">
        <v>-1639500000</v>
      </c>
    </row>
    <row r="15" spans="1:64" x14ac:dyDescent="0.2">
      <c r="A15" s="63" t="s">
        <v>164</v>
      </c>
      <c r="B15" s="63" t="s">
        <v>165</v>
      </c>
      <c r="C15" s="63">
        <v>185035</v>
      </c>
      <c r="D15" s="63" t="s">
        <v>16</v>
      </c>
      <c r="E15" s="63">
        <v>2017</v>
      </c>
      <c r="F15" s="63" t="s">
        <v>1292</v>
      </c>
      <c r="G15" s="64">
        <v>43131</v>
      </c>
      <c r="H15" s="64">
        <v>43181</v>
      </c>
      <c r="I15" s="64">
        <v>43181</v>
      </c>
      <c r="J15" s="63">
        <v>219500000</v>
      </c>
      <c r="K15" s="63">
        <v>219500000</v>
      </c>
      <c r="L15" s="63" t="s">
        <v>2050</v>
      </c>
      <c r="M15" s="47">
        <v>-566900000</v>
      </c>
      <c r="N15" s="65"/>
      <c r="O15" s="65"/>
      <c r="P15" s="53"/>
      <c r="Q15" s="48">
        <v>108400000</v>
      </c>
      <c r="R15" s="47">
        <v>323700000</v>
      </c>
      <c r="S15" s="65">
        <v>261400000</v>
      </c>
      <c r="T15" s="65">
        <v>-39100000</v>
      </c>
      <c r="U15" s="53">
        <v>101400000</v>
      </c>
      <c r="V15" s="47">
        <v>135700000</v>
      </c>
      <c r="W15" s="65">
        <v>13300000</v>
      </c>
      <c r="X15" s="65"/>
      <c r="Y15" s="65">
        <v>-13900000</v>
      </c>
      <c r="Z15" s="53">
        <v>136300000</v>
      </c>
      <c r="AA15" s="48"/>
      <c r="AB15" s="49">
        <v>900000</v>
      </c>
      <c r="AC15" s="47">
        <v>-50700000</v>
      </c>
      <c r="AD15" s="65"/>
      <c r="AE15" s="65"/>
      <c r="AF15" s="65"/>
      <c r="AG15" s="65"/>
      <c r="AH15" s="65"/>
      <c r="AI15" s="65"/>
      <c r="AJ15" s="53">
        <v>-50700000</v>
      </c>
      <c r="AK15" s="47">
        <v>569300000</v>
      </c>
      <c r="AL15" s="65">
        <v>1083300000</v>
      </c>
      <c r="AM15" s="53">
        <v>-514000000</v>
      </c>
      <c r="AN15" s="47">
        <v>0</v>
      </c>
      <c r="AO15" s="65"/>
      <c r="AP15" s="65"/>
      <c r="AQ15" s="65"/>
      <c r="AR15" s="53">
        <v>0</v>
      </c>
      <c r="AS15" s="38">
        <v>-12200000</v>
      </c>
      <c r="AT15" s="65"/>
      <c r="AU15" s="50">
        <v>506400000</v>
      </c>
      <c r="AV15" s="53"/>
      <c r="AW15" s="47">
        <v>96900000</v>
      </c>
      <c r="AX15" s="53"/>
      <c r="AY15" s="48">
        <v>96900000</v>
      </c>
      <c r="AZ15" s="38">
        <v>-400000000</v>
      </c>
      <c r="BA15" s="53">
        <v>496900000</v>
      </c>
      <c r="BB15" s="47">
        <v>-604600000</v>
      </c>
      <c r="BC15" s="65">
        <v>94400000</v>
      </c>
      <c r="BD15" s="53">
        <v>-699000000</v>
      </c>
      <c r="BE15" s="38">
        <v>-148900000</v>
      </c>
      <c r="BF15" s="65"/>
      <c r="BG15" s="50">
        <v>-656600000</v>
      </c>
      <c r="BH15" s="65">
        <v>-149300000</v>
      </c>
      <c r="BI15" s="53"/>
      <c r="BJ15" s="38">
        <v>-149300000</v>
      </c>
      <c r="BK15" s="65">
        <v>14200000</v>
      </c>
      <c r="BL15" s="51">
        <v>-135100000</v>
      </c>
    </row>
    <row r="16" spans="1:64" x14ac:dyDescent="0.2">
      <c r="A16" s="63" t="s">
        <v>96</v>
      </c>
      <c r="B16" s="63" t="s">
        <v>97</v>
      </c>
      <c r="C16" s="63">
        <v>68703</v>
      </c>
      <c r="D16" s="63" t="s">
        <v>16</v>
      </c>
      <c r="E16" s="63">
        <v>2017</v>
      </c>
      <c r="F16" s="63" t="s">
        <v>1292</v>
      </c>
      <c r="G16" s="64">
        <v>43100</v>
      </c>
      <c r="H16" s="64">
        <v>43159</v>
      </c>
      <c r="I16" s="64">
        <v>43159</v>
      </c>
      <c r="J16" s="63">
        <v>242600000</v>
      </c>
      <c r="K16" s="63">
        <v>244200000</v>
      </c>
      <c r="L16" s="63" t="s">
        <v>2051</v>
      </c>
      <c r="M16" s="47">
        <v>529000000</v>
      </c>
      <c r="N16" s="65"/>
      <c r="O16" s="65"/>
      <c r="P16" s="53"/>
      <c r="Q16" s="48">
        <v>876000000</v>
      </c>
      <c r="R16" s="47">
        <v>620000000</v>
      </c>
      <c r="S16" s="65"/>
      <c r="T16" s="65"/>
      <c r="U16" s="53"/>
      <c r="V16" s="47">
        <v>79000000</v>
      </c>
      <c r="W16" s="65"/>
      <c r="X16" s="65"/>
      <c r="Y16" s="65"/>
      <c r="Z16" s="53"/>
      <c r="AA16" s="48">
        <v>0</v>
      </c>
      <c r="AB16" s="49">
        <v>2104000000</v>
      </c>
      <c r="AC16" s="47">
        <v>-2132000000</v>
      </c>
      <c r="AD16" s="65"/>
      <c r="AE16" s="65"/>
      <c r="AF16" s="65"/>
      <c r="AG16" s="65"/>
      <c r="AH16" s="65"/>
      <c r="AI16" s="65"/>
      <c r="AJ16" s="53"/>
      <c r="AK16" s="47">
        <v>-17000000</v>
      </c>
      <c r="AL16" s="65"/>
      <c r="AM16" s="53"/>
      <c r="AN16" s="47"/>
      <c r="AO16" s="65"/>
      <c r="AP16" s="65"/>
      <c r="AQ16" s="65"/>
      <c r="AR16" s="53"/>
      <c r="AS16" s="38">
        <v>-56000000</v>
      </c>
      <c r="AT16" s="65">
        <v>0</v>
      </c>
      <c r="AU16" s="50">
        <v>-2205000000</v>
      </c>
      <c r="AV16" s="53">
        <v>-431000000</v>
      </c>
      <c r="AW16" s="47">
        <v>590000000</v>
      </c>
      <c r="AX16" s="53"/>
      <c r="AY16" s="48"/>
      <c r="AZ16" s="38"/>
      <c r="BA16" s="53"/>
      <c r="BB16" s="47"/>
      <c r="BC16" s="65"/>
      <c r="BD16" s="53"/>
      <c r="BE16" s="38">
        <v>-57000000</v>
      </c>
      <c r="BF16" s="65"/>
      <c r="BG16" s="50">
        <v>102000000</v>
      </c>
      <c r="BH16" s="65">
        <v>1000000</v>
      </c>
      <c r="BI16" s="53"/>
      <c r="BJ16" s="38">
        <v>1000000</v>
      </c>
      <c r="BK16" s="65"/>
      <c r="BL16" s="51">
        <v>1000000</v>
      </c>
    </row>
    <row r="17" spans="1:64" x14ac:dyDescent="0.2">
      <c r="A17" s="63" t="s">
        <v>102</v>
      </c>
      <c r="B17" s="63" t="s">
        <v>103</v>
      </c>
      <c r="C17" s="63">
        <v>66050</v>
      </c>
      <c r="D17" s="63" t="s">
        <v>16</v>
      </c>
      <c r="E17" s="63">
        <v>2017</v>
      </c>
      <c r="F17" s="63" t="s">
        <v>1292</v>
      </c>
      <c r="G17" s="64">
        <v>43100</v>
      </c>
      <c r="H17" s="64">
        <v>43154</v>
      </c>
      <c r="I17" s="64">
        <v>43154</v>
      </c>
      <c r="J17" s="63">
        <v>491814651</v>
      </c>
      <c r="K17" s="63">
        <v>492611067</v>
      </c>
      <c r="L17" s="63" t="s">
        <v>2052</v>
      </c>
      <c r="M17" s="47">
        <v>1928900000</v>
      </c>
      <c r="N17" s="65">
        <v>1928900000</v>
      </c>
      <c r="O17" s="65">
        <v>0</v>
      </c>
      <c r="P17" s="53"/>
      <c r="Q17" s="48">
        <v>1997200000</v>
      </c>
      <c r="R17" s="47">
        <v>748700000</v>
      </c>
      <c r="S17" s="65"/>
      <c r="T17" s="65"/>
      <c r="U17" s="53"/>
      <c r="V17" s="47">
        <v>-404400000</v>
      </c>
      <c r="W17" s="65"/>
      <c r="X17" s="65"/>
      <c r="Y17" s="65"/>
      <c r="Z17" s="53"/>
      <c r="AA17" s="48"/>
      <c r="AB17" s="49">
        <v>4270400000</v>
      </c>
      <c r="AC17" s="47">
        <v>-6800000</v>
      </c>
      <c r="AD17" s="65"/>
      <c r="AE17" s="65"/>
      <c r="AF17" s="65"/>
      <c r="AG17" s="65"/>
      <c r="AH17" s="65"/>
      <c r="AI17" s="65"/>
      <c r="AJ17" s="53"/>
      <c r="AK17" s="47">
        <v>-58400000</v>
      </c>
      <c r="AL17" s="65"/>
      <c r="AM17" s="53"/>
      <c r="AN17" s="47"/>
      <c r="AO17" s="65"/>
      <c r="AP17" s="65"/>
      <c r="AQ17" s="65"/>
      <c r="AR17" s="53"/>
      <c r="AS17" s="38">
        <v>-3591200000</v>
      </c>
      <c r="AT17" s="65"/>
      <c r="AU17" s="50">
        <v>-3656400000</v>
      </c>
      <c r="AV17" s="53">
        <v>-1191900000</v>
      </c>
      <c r="AW17" s="47">
        <v>624500000</v>
      </c>
      <c r="AX17" s="53"/>
      <c r="AY17" s="48"/>
      <c r="AZ17" s="38"/>
      <c r="BA17" s="53"/>
      <c r="BB17" s="47">
        <v>12200000</v>
      </c>
      <c r="BC17" s="65">
        <v>12200000</v>
      </c>
      <c r="BD17" s="53"/>
      <c r="BE17" s="38">
        <v>-49700000</v>
      </c>
      <c r="BF17" s="65">
        <v>0</v>
      </c>
      <c r="BG17" s="50">
        <v>-604900000</v>
      </c>
      <c r="BH17" s="65">
        <v>9100000</v>
      </c>
      <c r="BI17" s="53">
        <v>0</v>
      </c>
      <c r="BJ17" s="38">
        <v>9100000</v>
      </c>
      <c r="BK17" s="65"/>
      <c r="BL17" s="51">
        <v>9100000</v>
      </c>
    </row>
    <row r="18" spans="1:64" x14ac:dyDescent="0.2">
      <c r="A18" s="63" t="s">
        <v>50</v>
      </c>
      <c r="B18" s="63" t="s">
        <v>51</v>
      </c>
      <c r="C18" s="63">
        <v>62329</v>
      </c>
      <c r="D18" s="63" t="s">
        <v>16</v>
      </c>
      <c r="E18" s="63">
        <v>2017</v>
      </c>
      <c r="F18" s="63" t="s">
        <v>1292</v>
      </c>
      <c r="G18" s="64">
        <v>43100</v>
      </c>
      <c r="H18" s="64">
        <v>43158</v>
      </c>
      <c r="I18" s="64">
        <v>43158</v>
      </c>
      <c r="J18" s="63">
        <v>660000000</v>
      </c>
      <c r="K18" s="63">
        <v>660000000</v>
      </c>
      <c r="L18" s="63" t="s">
        <v>2053</v>
      </c>
      <c r="M18" s="47">
        <v>-777000000</v>
      </c>
      <c r="N18" s="65"/>
      <c r="O18" s="65"/>
      <c r="P18" s="53"/>
      <c r="Q18" s="48">
        <v>1169000000</v>
      </c>
      <c r="R18" s="47">
        <v>2163000000</v>
      </c>
      <c r="S18" s="65"/>
      <c r="T18" s="65">
        <v>672000000</v>
      </c>
      <c r="U18" s="53">
        <v>1491000000</v>
      </c>
      <c r="V18" s="47">
        <v>-66000000</v>
      </c>
      <c r="W18" s="65">
        <v>-177000000</v>
      </c>
      <c r="X18" s="65">
        <v>-28000000</v>
      </c>
      <c r="Y18" s="65">
        <v>163000000</v>
      </c>
      <c r="Z18" s="53">
        <v>-24000000</v>
      </c>
      <c r="AA18" s="48"/>
      <c r="AB18" s="49">
        <v>2489000000</v>
      </c>
      <c r="AC18" s="47">
        <v>-2177000000</v>
      </c>
      <c r="AD18" s="65"/>
      <c r="AE18" s="65"/>
      <c r="AF18" s="65"/>
      <c r="AG18" s="65">
        <v>-2177000000</v>
      </c>
      <c r="AH18" s="65"/>
      <c r="AI18" s="65"/>
      <c r="AJ18" s="53"/>
      <c r="AK18" s="47"/>
      <c r="AL18" s="65"/>
      <c r="AM18" s="53"/>
      <c r="AN18" s="47">
        <v>-606000000</v>
      </c>
      <c r="AO18" s="65">
        <v>108000000</v>
      </c>
      <c r="AP18" s="65">
        <v>-89000000</v>
      </c>
      <c r="AQ18" s="65"/>
      <c r="AR18" s="53">
        <v>-625000000</v>
      </c>
      <c r="AS18" s="38">
        <v>34000000</v>
      </c>
      <c r="AT18" s="65"/>
      <c r="AU18" s="50">
        <v>-2749000000</v>
      </c>
      <c r="AV18" s="53">
        <v>-317000000</v>
      </c>
      <c r="AW18" s="47">
        <v>948000000</v>
      </c>
      <c r="AX18" s="53">
        <v>414000000</v>
      </c>
      <c r="AY18" s="48">
        <v>534000000</v>
      </c>
      <c r="AZ18" s="38">
        <v>-3713000000</v>
      </c>
      <c r="BA18" s="53">
        <v>4247000000</v>
      </c>
      <c r="BB18" s="47">
        <v>0</v>
      </c>
      <c r="BC18" s="65"/>
      <c r="BD18" s="53">
        <v>0</v>
      </c>
      <c r="BE18" s="38">
        <v>-588000000</v>
      </c>
      <c r="BF18" s="65"/>
      <c r="BG18" s="50">
        <v>43000000</v>
      </c>
      <c r="BH18" s="65">
        <v>-217000000</v>
      </c>
      <c r="BI18" s="53">
        <v>-81000000</v>
      </c>
      <c r="BJ18" s="38">
        <v>-298000000</v>
      </c>
      <c r="BK18" s="65">
        <v>3000000</v>
      </c>
      <c r="BL18" s="51">
        <v>-295000000</v>
      </c>
    </row>
    <row r="19" spans="1:64" x14ac:dyDescent="0.2">
      <c r="A19" s="63" t="s">
        <v>155</v>
      </c>
      <c r="B19" s="63" t="s">
        <v>156</v>
      </c>
      <c r="C19" s="63">
        <v>66898</v>
      </c>
      <c r="D19" s="63" t="s">
        <v>16</v>
      </c>
      <c r="E19" s="63">
        <v>2017</v>
      </c>
      <c r="F19" s="63" t="s">
        <v>1292</v>
      </c>
      <c r="G19" s="64">
        <v>43100</v>
      </c>
      <c r="H19" s="64">
        <v>43143</v>
      </c>
      <c r="I19" s="64">
        <v>43143</v>
      </c>
      <c r="J19" s="63">
        <v>180100000</v>
      </c>
      <c r="K19" s="63">
        <v>180100000</v>
      </c>
      <c r="L19" s="63" t="s">
        <v>2054</v>
      </c>
      <c r="M19" s="47">
        <v>499200000</v>
      </c>
      <c r="N19" s="65">
        <v>499200000</v>
      </c>
      <c r="O19" s="65"/>
      <c r="P19" s="53"/>
      <c r="Q19" s="48">
        <v>385800000</v>
      </c>
      <c r="R19" s="47">
        <v>96200000</v>
      </c>
      <c r="S19" s="65">
        <v>17300000</v>
      </c>
      <c r="T19" s="65"/>
      <c r="U19" s="53">
        <v>78900000</v>
      </c>
      <c r="V19" s="47">
        <v>-127000000</v>
      </c>
      <c r="W19" s="65">
        <v>-220300000</v>
      </c>
      <c r="X19" s="65"/>
      <c r="Y19" s="65">
        <v>334300000</v>
      </c>
      <c r="Z19" s="53">
        <v>-241000000</v>
      </c>
      <c r="AA19" s="48"/>
      <c r="AB19" s="49">
        <v>854200000</v>
      </c>
      <c r="AC19" s="47">
        <v>-129200000</v>
      </c>
      <c r="AD19" s="65"/>
      <c r="AE19" s="65"/>
      <c r="AF19" s="65"/>
      <c r="AG19" s="65"/>
      <c r="AH19" s="65"/>
      <c r="AI19" s="65"/>
      <c r="AJ19" s="53"/>
      <c r="AK19" s="47"/>
      <c r="AL19" s="65"/>
      <c r="AM19" s="53"/>
      <c r="AN19" s="47">
        <v>-376100000</v>
      </c>
      <c r="AO19" s="65"/>
      <c r="AP19" s="65"/>
      <c r="AQ19" s="65"/>
      <c r="AR19" s="53">
        <v>-376100000</v>
      </c>
      <c r="AS19" s="38">
        <v>-5700000</v>
      </c>
      <c r="AT19" s="65"/>
      <c r="AU19" s="50">
        <v>-511000000</v>
      </c>
      <c r="AV19" s="53">
        <v>-282700000</v>
      </c>
      <c r="AW19" s="47">
        <v>260600000</v>
      </c>
      <c r="AX19" s="53"/>
      <c r="AY19" s="48"/>
      <c r="AZ19" s="38"/>
      <c r="BA19" s="53"/>
      <c r="BB19" s="47">
        <v>42800000</v>
      </c>
      <c r="BC19" s="65">
        <v>60400000</v>
      </c>
      <c r="BD19" s="53">
        <v>-17600000</v>
      </c>
      <c r="BE19" s="38">
        <v>-68500000</v>
      </c>
      <c r="BF19" s="65"/>
      <c r="BG19" s="50">
        <v>-47800000</v>
      </c>
      <c r="BH19" s="65">
        <v>295400000</v>
      </c>
      <c r="BI19" s="53"/>
      <c r="BJ19" s="38">
        <v>295400000</v>
      </c>
      <c r="BK19" s="65">
        <v>72000000</v>
      </c>
      <c r="BL19" s="51">
        <v>367400000</v>
      </c>
    </row>
    <row r="20" spans="1:64" x14ac:dyDescent="0.2">
      <c r="A20" s="63" t="s">
        <v>61</v>
      </c>
      <c r="B20" s="63" t="s">
        <v>62</v>
      </c>
      <c r="C20" s="63">
        <v>69211</v>
      </c>
      <c r="D20" s="63" t="s">
        <v>16</v>
      </c>
      <c r="E20" s="63">
        <v>2017</v>
      </c>
      <c r="F20" s="63" t="s">
        <v>1292</v>
      </c>
      <c r="G20" s="64">
        <v>43100</v>
      </c>
      <c r="H20" s="64">
        <v>43160</v>
      </c>
      <c r="I20" s="64">
        <v>43160</v>
      </c>
      <c r="J20" s="63">
        <v>171559000</v>
      </c>
      <c r="K20" s="63">
        <v>172711000</v>
      </c>
      <c r="L20" s="63" t="s">
        <v>2055</v>
      </c>
      <c r="M20" s="47">
        <v>218321000</v>
      </c>
      <c r="N20" s="65"/>
      <c r="O20" s="65"/>
      <c r="P20" s="53"/>
      <c r="Q20" s="48">
        <v>372313000</v>
      </c>
      <c r="R20" s="47">
        <v>224311000</v>
      </c>
      <c r="S20" s="65">
        <v>164308000</v>
      </c>
      <c r="T20" s="65">
        <v>-869000</v>
      </c>
      <c r="U20" s="53">
        <v>60872000</v>
      </c>
      <c r="V20" s="47">
        <v>-13962000</v>
      </c>
      <c r="W20" s="65">
        <v>-63825000</v>
      </c>
      <c r="X20" s="65"/>
      <c r="Y20" s="65">
        <v>33232000</v>
      </c>
      <c r="Z20" s="53">
        <v>16631000</v>
      </c>
      <c r="AA20" s="48"/>
      <c r="AB20" s="49">
        <v>800983000</v>
      </c>
      <c r="AC20" s="47">
        <v>-254146000</v>
      </c>
      <c r="AD20" s="65"/>
      <c r="AE20" s="65"/>
      <c r="AF20" s="65"/>
      <c r="AG20" s="65">
        <v>-254146000</v>
      </c>
      <c r="AH20" s="65">
        <v>-254146000</v>
      </c>
      <c r="AI20" s="65"/>
      <c r="AJ20" s="53"/>
      <c r="AK20" s="47">
        <v>326272000</v>
      </c>
      <c r="AL20" s="65">
        <v>652769000</v>
      </c>
      <c r="AM20" s="53">
        <v>-326497000</v>
      </c>
      <c r="AN20" s="47">
        <v>-369073000</v>
      </c>
      <c r="AO20" s="65"/>
      <c r="AP20" s="65"/>
      <c r="AQ20" s="65"/>
      <c r="AR20" s="53">
        <v>-369073000</v>
      </c>
      <c r="AS20" s="38">
        <v>-162730000</v>
      </c>
      <c r="AT20" s="65"/>
      <c r="AU20" s="50">
        <v>-459677000</v>
      </c>
      <c r="AV20" s="53"/>
      <c r="AW20" s="47"/>
      <c r="AX20" s="53"/>
      <c r="AY20" s="48"/>
      <c r="AZ20" s="38"/>
      <c r="BA20" s="53"/>
      <c r="BB20" s="47">
        <v>-305514000</v>
      </c>
      <c r="BC20" s="65">
        <v>55680000</v>
      </c>
      <c r="BD20" s="53">
        <v>-361194000</v>
      </c>
      <c r="BE20" s="38">
        <v>-59491000</v>
      </c>
      <c r="BF20" s="65"/>
      <c r="BG20" s="50">
        <v>-365005000</v>
      </c>
      <c r="BH20" s="65">
        <v>-23699000</v>
      </c>
      <c r="BI20" s="53"/>
      <c r="BJ20" s="38">
        <v>-23699000</v>
      </c>
      <c r="BK20" s="65">
        <v>12912000</v>
      </c>
      <c r="BL20" s="51">
        <v>-10787000</v>
      </c>
    </row>
    <row r="21" spans="1:64" x14ac:dyDescent="0.2">
      <c r="A21" s="63" t="s">
        <v>67</v>
      </c>
      <c r="B21" s="63" t="s">
        <v>68</v>
      </c>
      <c r="C21" s="63">
        <v>132877</v>
      </c>
      <c r="D21" s="63" t="s">
        <v>16</v>
      </c>
      <c r="E21" s="63">
        <v>2017</v>
      </c>
      <c r="F21" s="63" t="s">
        <v>1292</v>
      </c>
      <c r="G21" s="64">
        <v>43100</v>
      </c>
      <c r="H21" s="64">
        <v>43159</v>
      </c>
      <c r="I21" s="64">
        <v>43159</v>
      </c>
      <c r="J21" s="63">
        <v>110914000</v>
      </c>
      <c r="K21" s="63">
        <v>112380000</v>
      </c>
      <c r="L21" s="63" t="s">
        <v>2056</v>
      </c>
      <c r="M21" s="47">
        <v>99468000</v>
      </c>
      <c r="N21" s="65"/>
      <c r="O21" s="65"/>
      <c r="P21" s="53"/>
      <c r="Q21" s="48">
        <v>196928000</v>
      </c>
      <c r="R21" s="47">
        <v>399846000</v>
      </c>
      <c r="S21" s="65">
        <v>19404000</v>
      </c>
      <c r="T21" s="65">
        <v>-41941000</v>
      </c>
      <c r="U21" s="53">
        <v>422383000</v>
      </c>
      <c r="V21" s="47">
        <v>-392263000</v>
      </c>
      <c r="W21" s="65">
        <v>-74545000</v>
      </c>
      <c r="X21" s="65">
        <v>-101545000</v>
      </c>
      <c r="Y21" s="65">
        <v>53421000</v>
      </c>
      <c r="Z21" s="53">
        <v>-269594000</v>
      </c>
      <c r="AA21" s="48"/>
      <c r="AB21" s="49">
        <v>303979000</v>
      </c>
      <c r="AC21" s="47">
        <v>-317703000</v>
      </c>
      <c r="AD21" s="65"/>
      <c r="AE21" s="65"/>
      <c r="AF21" s="65"/>
      <c r="AG21" s="65"/>
      <c r="AH21" s="65"/>
      <c r="AI21" s="65"/>
      <c r="AJ21" s="53">
        <v>-317703000</v>
      </c>
      <c r="AK21" s="47"/>
      <c r="AL21" s="65"/>
      <c r="AM21" s="53"/>
      <c r="AN21" s="47">
        <v>-37510000</v>
      </c>
      <c r="AO21" s="65">
        <v>6857000</v>
      </c>
      <c r="AP21" s="65"/>
      <c r="AQ21" s="65"/>
      <c r="AR21" s="53">
        <v>-44367000</v>
      </c>
      <c r="AS21" s="38">
        <v>-2590000</v>
      </c>
      <c r="AT21" s="65"/>
      <c r="AU21" s="50">
        <v>-357803000</v>
      </c>
      <c r="AV21" s="53">
        <v>-140557000</v>
      </c>
      <c r="AW21" s="47">
        <v>-751209000</v>
      </c>
      <c r="AX21" s="53"/>
      <c r="AY21" s="48">
        <v>-751209000</v>
      </c>
      <c r="AZ21" s="38">
        <v>-778209000</v>
      </c>
      <c r="BA21" s="53">
        <v>27000000</v>
      </c>
      <c r="BB21" s="47">
        <v>-241762000</v>
      </c>
      <c r="BC21" s="65">
        <v>8238000</v>
      </c>
      <c r="BD21" s="53">
        <v>-250000000</v>
      </c>
      <c r="BE21" s="38">
        <v>46660000</v>
      </c>
      <c r="BF21" s="65"/>
      <c r="BG21" s="50">
        <v>-1086868000</v>
      </c>
      <c r="BH21" s="65">
        <v>-1140692000</v>
      </c>
      <c r="BI21" s="53"/>
      <c r="BJ21" s="38">
        <v>-1140692000</v>
      </c>
      <c r="BK21" s="65">
        <v>8239000</v>
      </c>
      <c r="BL21" s="51">
        <v>-1132453000</v>
      </c>
    </row>
    <row r="22" spans="1:64" x14ac:dyDescent="0.2">
      <c r="A22" s="63" t="s">
        <v>77</v>
      </c>
      <c r="B22" s="63" t="s">
        <v>78</v>
      </c>
      <c r="C22" s="63">
        <v>445691</v>
      </c>
      <c r="D22" s="63" t="s">
        <v>16</v>
      </c>
      <c r="E22" s="63">
        <v>2017</v>
      </c>
      <c r="F22" s="63" t="s">
        <v>1292</v>
      </c>
      <c r="G22" s="64">
        <v>43100</v>
      </c>
      <c r="H22" s="64">
        <v>43159</v>
      </c>
      <c r="I22" s="64">
        <v>43159</v>
      </c>
      <c r="J22" s="63">
        <v>80085000</v>
      </c>
      <c r="K22" s="63">
        <v>81832000</v>
      </c>
      <c r="L22" s="63" t="s">
        <v>2057</v>
      </c>
      <c r="M22" s="47">
        <v>231418000</v>
      </c>
      <c r="N22" s="65"/>
      <c r="O22" s="65"/>
      <c r="P22" s="53"/>
      <c r="Q22" s="48">
        <v>37739000</v>
      </c>
      <c r="R22" s="47">
        <v>93492000</v>
      </c>
      <c r="S22" s="65"/>
      <c r="T22" s="65"/>
      <c r="U22" s="53"/>
      <c r="V22" s="47">
        <v>75890000</v>
      </c>
      <c r="W22" s="65"/>
      <c r="X22" s="65"/>
      <c r="Y22" s="65"/>
      <c r="Z22" s="53"/>
      <c r="AA22" s="48"/>
      <c r="AB22" s="49">
        <v>438539000</v>
      </c>
      <c r="AC22" s="47">
        <v>-195695000</v>
      </c>
      <c r="AD22" s="65"/>
      <c r="AE22" s="65"/>
      <c r="AF22" s="65"/>
      <c r="AG22" s="65"/>
      <c r="AH22" s="65"/>
      <c r="AI22" s="65"/>
      <c r="AJ22" s="53"/>
      <c r="AK22" s="47">
        <v>-1468000</v>
      </c>
      <c r="AL22" s="65"/>
      <c r="AM22" s="53"/>
      <c r="AN22" s="47">
        <v>-21717000</v>
      </c>
      <c r="AO22" s="65"/>
      <c r="AP22" s="65"/>
      <c r="AQ22" s="65"/>
      <c r="AR22" s="53"/>
      <c r="AS22" s="38">
        <v>-29433000</v>
      </c>
      <c r="AT22" s="65"/>
      <c r="AU22" s="50">
        <v>-248313000</v>
      </c>
      <c r="AV22" s="53"/>
      <c r="AW22" s="47"/>
      <c r="AX22" s="53"/>
      <c r="AY22" s="48"/>
      <c r="AZ22" s="38"/>
      <c r="BA22" s="53"/>
      <c r="BB22" s="47">
        <v>-89332000</v>
      </c>
      <c r="BC22" s="65">
        <v>14461000</v>
      </c>
      <c r="BD22" s="53">
        <v>-103793000</v>
      </c>
      <c r="BE22" s="38">
        <v>-46168000</v>
      </c>
      <c r="BF22" s="65"/>
      <c r="BG22" s="50">
        <v>-135500000</v>
      </c>
      <c r="BH22" s="65">
        <v>54726000</v>
      </c>
      <c r="BI22" s="53"/>
      <c r="BJ22" s="38">
        <v>54726000</v>
      </c>
      <c r="BK22" s="65">
        <v>5510000</v>
      </c>
      <c r="BL22" s="51">
        <v>60236000</v>
      </c>
    </row>
    <row r="23" spans="1:64" x14ac:dyDescent="0.2">
      <c r="A23" s="63" t="s">
        <v>64</v>
      </c>
      <c r="B23" s="63" t="s">
        <v>65</v>
      </c>
      <c r="C23" s="63">
        <v>65470</v>
      </c>
      <c r="D23" s="63" t="s">
        <v>16</v>
      </c>
      <c r="E23" s="63">
        <v>2017</v>
      </c>
      <c r="F23" s="63" t="s">
        <v>1292</v>
      </c>
      <c r="G23" s="64">
        <v>43100</v>
      </c>
      <c r="H23" s="64">
        <v>43146</v>
      </c>
      <c r="I23" s="64">
        <v>43146</v>
      </c>
      <c r="J23" s="63">
        <v>123211000</v>
      </c>
      <c r="K23" s="63">
        <v>123854000</v>
      </c>
      <c r="L23" s="63" t="s">
        <v>2058</v>
      </c>
      <c r="M23" s="47">
        <v>1034000000</v>
      </c>
      <c r="N23" s="65"/>
      <c r="O23" s="65"/>
      <c r="P23" s="53"/>
      <c r="Q23" s="48">
        <v>372000000</v>
      </c>
      <c r="R23" s="47">
        <v>55000000</v>
      </c>
      <c r="S23" s="65"/>
      <c r="T23" s="65">
        <v>19000000</v>
      </c>
      <c r="U23" s="53">
        <v>36000000</v>
      </c>
      <c r="V23" s="47">
        <v>129000000</v>
      </c>
      <c r="W23" s="65">
        <v>-39000000</v>
      </c>
      <c r="X23" s="65"/>
      <c r="Y23" s="65"/>
      <c r="Z23" s="53">
        <v>168000000</v>
      </c>
      <c r="AA23" s="48"/>
      <c r="AB23" s="49">
        <v>1590000000</v>
      </c>
      <c r="AC23" s="47">
        <v>-1026000000</v>
      </c>
      <c r="AD23" s="65"/>
      <c r="AE23" s="65"/>
      <c r="AF23" s="65"/>
      <c r="AG23" s="65"/>
      <c r="AH23" s="65"/>
      <c r="AI23" s="65"/>
      <c r="AJ23" s="53"/>
      <c r="AK23" s="47">
        <v>-181000000</v>
      </c>
      <c r="AL23" s="65">
        <v>1388000000</v>
      </c>
      <c r="AM23" s="53">
        <v>-1569000000</v>
      </c>
      <c r="AN23" s="47">
        <v>0</v>
      </c>
      <c r="AO23" s="65"/>
      <c r="AP23" s="65"/>
      <c r="AQ23" s="65"/>
      <c r="AR23" s="53"/>
      <c r="AS23" s="38">
        <v>75000000</v>
      </c>
      <c r="AT23" s="65"/>
      <c r="AU23" s="50">
        <v>-1132000000</v>
      </c>
      <c r="AV23" s="53">
        <v>-148000000</v>
      </c>
      <c r="AW23" s="47">
        <v>-397000000</v>
      </c>
      <c r="AX23" s="53"/>
      <c r="AY23" s="48">
        <v>-397000000</v>
      </c>
      <c r="AZ23" s="38">
        <v>-397000000</v>
      </c>
      <c r="BA23" s="53">
        <v>0</v>
      </c>
      <c r="BB23" s="47">
        <v>-75000000</v>
      </c>
      <c r="BC23" s="65"/>
      <c r="BD23" s="53">
        <v>-75000000</v>
      </c>
      <c r="BE23" s="38">
        <v>28000000</v>
      </c>
      <c r="BF23" s="65"/>
      <c r="BG23" s="50">
        <v>-592000000</v>
      </c>
      <c r="BH23" s="65">
        <v>-134000000</v>
      </c>
      <c r="BI23" s="53"/>
      <c r="BJ23" s="38">
        <v>-134000000</v>
      </c>
      <c r="BK23" s="65"/>
      <c r="BL23" s="51">
        <v>-134000000</v>
      </c>
    </row>
    <row r="24" spans="1:64" x14ac:dyDescent="0.2">
      <c r="A24" s="63" t="s">
        <v>80</v>
      </c>
      <c r="B24" s="63" t="s">
        <v>81</v>
      </c>
      <c r="C24" s="63">
        <v>69109</v>
      </c>
      <c r="D24" s="63" t="s">
        <v>16</v>
      </c>
      <c r="E24" s="63">
        <v>2017</v>
      </c>
      <c r="F24" s="63" t="s">
        <v>1292</v>
      </c>
      <c r="G24" s="64">
        <v>43100</v>
      </c>
      <c r="H24" s="64">
        <v>43151</v>
      </c>
      <c r="I24" s="64">
        <v>43515</v>
      </c>
      <c r="J24" s="63">
        <v>95100000</v>
      </c>
      <c r="K24" s="63">
        <v>96000000</v>
      </c>
      <c r="L24" s="63" t="s">
        <v>1615</v>
      </c>
      <c r="M24" s="47">
        <v>276700000</v>
      </c>
      <c r="N24" s="65">
        <v>276700000</v>
      </c>
      <c r="O24" s="65"/>
      <c r="P24" s="53"/>
      <c r="Q24" s="48">
        <v>66900000</v>
      </c>
      <c r="R24" s="47">
        <v>31800000</v>
      </c>
      <c r="S24" s="65">
        <v>16200000</v>
      </c>
      <c r="T24" s="65">
        <v>24900000</v>
      </c>
      <c r="U24" s="53">
        <v>-9300000</v>
      </c>
      <c r="V24" s="47">
        <v>-28200000</v>
      </c>
      <c r="W24" s="65">
        <v>-22700000</v>
      </c>
      <c r="X24" s="65">
        <v>-4400000</v>
      </c>
      <c r="Y24" s="65">
        <v>400000</v>
      </c>
      <c r="Z24" s="53">
        <v>-1500000</v>
      </c>
      <c r="AA24" s="48"/>
      <c r="AB24" s="49">
        <v>347200000</v>
      </c>
      <c r="AC24" s="47">
        <v>-46200000</v>
      </c>
      <c r="AD24" s="65">
        <v>3100000</v>
      </c>
      <c r="AE24" s="65">
        <v>3100000</v>
      </c>
      <c r="AF24" s="65"/>
      <c r="AG24" s="65">
        <v>-49300000</v>
      </c>
      <c r="AH24" s="65"/>
      <c r="AI24" s="65"/>
      <c r="AJ24" s="53"/>
      <c r="AK24" s="47">
        <v>0</v>
      </c>
      <c r="AL24" s="65">
        <v>0</v>
      </c>
      <c r="AM24" s="53">
        <v>0</v>
      </c>
      <c r="AN24" s="47">
        <v>-4000000</v>
      </c>
      <c r="AO24" s="65">
        <v>16800000</v>
      </c>
      <c r="AP24" s="65"/>
      <c r="AQ24" s="65"/>
      <c r="AR24" s="53">
        <v>-20800000</v>
      </c>
      <c r="AS24" s="38">
        <v>0</v>
      </c>
      <c r="AT24" s="65"/>
      <c r="AU24" s="50">
        <v>-50200000</v>
      </c>
      <c r="AV24" s="53">
        <v>-60900000</v>
      </c>
      <c r="AW24" s="47">
        <v>10100000</v>
      </c>
      <c r="AX24" s="53">
        <v>-1300000</v>
      </c>
      <c r="AY24" s="48">
        <v>11400000</v>
      </c>
      <c r="AZ24" s="38">
        <v>-1653600000</v>
      </c>
      <c r="BA24" s="53">
        <v>1665000000</v>
      </c>
      <c r="BB24" s="47">
        <v>-52800000</v>
      </c>
      <c r="BC24" s="65">
        <v>7200000</v>
      </c>
      <c r="BD24" s="53">
        <v>-60000000</v>
      </c>
      <c r="BE24" s="38">
        <v>-47300000</v>
      </c>
      <c r="BF24" s="65"/>
      <c r="BG24" s="50">
        <v>-150900000</v>
      </c>
      <c r="BH24" s="65">
        <v>146100000</v>
      </c>
      <c r="BI24" s="53"/>
      <c r="BJ24" s="38">
        <v>146100000</v>
      </c>
      <c r="BK24" s="65">
        <v>7700000</v>
      </c>
      <c r="BL24" s="51">
        <v>153800000</v>
      </c>
    </row>
    <row r="25" spans="1:64" x14ac:dyDescent="0.2">
      <c r="A25" s="63" t="s">
        <v>74</v>
      </c>
      <c r="B25" s="63" t="s">
        <v>75</v>
      </c>
      <c r="C25" s="63">
        <v>65359</v>
      </c>
      <c r="D25" s="63" t="s">
        <v>16</v>
      </c>
      <c r="E25" s="63">
        <v>2017</v>
      </c>
      <c r="F25" s="63" t="s">
        <v>1292</v>
      </c>
      <c r="G25" s="64">
        <v>43100</v>
      </c>
      <c r="H25" s="64">
        <v>43139</v>
      </c>
      <c r="I25" s="64">
        <v>43139</v>
      </c>
      <c r="J25" s="63">
        <v>223900000</v>
      </c>
      <c r="K25" s="63">
        <v>225400000</v>
      </c>
      <c r="L25" s="63" t="s">
        <v>2059</v>
      </c>
      <c r="M25" s="47">
        <v>443300000</v>
      </c>
      <c r="N25" s="65"/>
      <c r="O25" s="65"/>
      <c r="P25" s="53"/>
      <c r="Q25" s="48">
        <v>496700000</v>
      </c>
      <c r="R25" s="47">
        <v>346100000</v>
      </c>
      <c r="S25" s="65"/>
      <c r="T25" s="65"/>
      <c r="U25" s="53"/>
      <c r="V25" s="47">
        <v>-170500000</v>
      </c>
      <c r="W25" s="65"/>
      <c r="X25" s="65"/>
      <c r="Y25" s="65"/>
      <c r="Z25" s="53"/>
      <c r="AA25" s="48"/>
      <c r="AB25" s="49">
        <v>1115600000</v>
      </c>
      <c r="AC25" s="47">
        <v>-357300000</v>
      </c>
      <c r="AD25" s="65"/>
      <c r="AE25" s="65"/>
      <c r="AF25" s="65"/>
      <c r="AG25" s="65"/>
      <c r="AH25" s="65"/>
      <c r="AI25" s="65"/>
      <c r="AJ25" s="53"/>
      <c r="AK25" s="47">
        <v>-561100000</v>
      </c>
      <c r="AL25" s="65"/>
      <c r="AM25" s="53"/>
      <c r="AN25" s="47">
        <v>0</v>
      </c>
      <c r="AO25" s="65"/>
      <c r="AP25" s="65"/>
      <c r="AQ25" s="65"/>
      <c r="AR25" s="53"/>
      <c r="AS25" s="38">
        <v>100000</v>
      </c>
      <c r="AT25" s="65"/>
      <c r="AU25" s="50">
        <v>-918300000</v>
      </c>
      <c r="AV25" s="53"/>
      <c r="AW25" s="47">
        <v>-175000000</v>
      </c>
      <c r="AX25" s="53"/>
      <c r="AY25" s="48"/>
      <c r="AZ25" s="38"/>
      <c r="BA25" s="53"/>
      <c r="BB25" s="47">
        <v>-377700000</v>
      </c>
      <c r="BC25" s="65"/>
      <c r="BD25" s="53"/>
      <c r="BE25" s="38">
        <v>-43900000</v>
      </c>
      <c r="BF25" s="65"/>
      <c r="BG25" s="50">
        <v>-596600000</v>
      </c>
      <c r="BH25" s="65">
        <v>-399300000</v>
      </c>
      <c r="BI25" s="53"/>
      <c r="BJ25" s="38">
        <v>-399300000</v>
      </c>
      <c r="BK25" s="65">
        <v>17700000</v>
      </c>
      <c r="BL25" s="51">
        <v>-381600000</v>
      </c>
    </row>
    <row r="26" spans="1:64" x14ac:dyDescent="0.2">
      <c r="A26" s="63" t="s">
        <v>143</v>
      </c>
      <c r="B26" s="63" t="s">
        <v>144</v>
      </c>
      <c r="C26" s="63">
        <v>67102</v>
      </c>
      <c r="D26" s="63" t="s">
        <v>16</v>
      </c>
      <c r="E26" s="63">
        <v>2017</v>
      </c>
      <c r="F26" s="63" t="s">
        <v>1292</v>
      </c>
      <c r="G26" s="64">
        <v>43039</v>
      </c>
      <c r="H26" s="64">
        <v>43084</v>
      </c>
      <c r="I26" s="64">
        <v>43084</v>
      </c>
      <c r="J26" s="63">
        <v>1073000000</v>
      </c>
      <c r="K26" s="63">
        <v>1084000000</v>
      </c>
      <c r="L26" s="63" t="s">
        <v>2060</v>
      </c>
      <c r="M26" s="47">
        <v>3434000000</v>
      </c>
      <c r="N26" s="65"/>
      <c r="O26" s="65"/>
      <c r="P26" s="53"/>
      <c r="Q26" s="48">
        <v>407000000</v>
      </c>
      <c r="R26" s="47">
        <v>154000000</v>
      </c>
      <c r="S26" s="65">
        <v>220000000</v>
      </c>
      <c r="T26" s="65">
        <v>-11000000</v>
      </c>
      <c r="U26" s="53">
        <v>-55000000</v>
      </c>
      <c r="V26" s="47">
        <v>-386000000</v>
      </c>
      <c r="W26" s="65">
        <v>-37000000</v>
      </c>
      <c r="X26" s="65">
        <v>-879000000</v>
      </c>
      <c r="Y26" s="65"/>
      <c r="Z26" s="53">
        <v>530000000</v>
      </c>
      <c r="AA26" s="48"/>
      <c r="AB26" s="49">
        <v>3609000000</v>
      </c>
      <c r="AC26" s="47">
        <v>-345000000</v>
      </c>
      <c r="AD26" s="65"/>
      <c r="AE26" s="65"/>
      <c r="AF26" s="65"/>
      <c r="AG26" s="65">
        <v>-345000000</v>
      </c>
      <c r="AH26" s="65">
        <v>-345000000</v>
      </c>
      <c r="AI26" s="65"/>
      <c r="AJ26" s="53"/>
      <c r="AK26" s="47">
        <v>-2113000000</v>
      </c>
      <c r="AL26" s="65">
        <v>2743000000</v>
      </c>
      <c r="AM26" s="53">
        <v>-4856000000</v>
      </c>
      <c r="AN26" s="47">
        <v>-68000000</v>
      </c>
      <c r="AO26" s="65"/>
      <c r="AP26" s="65"/>
      <c r="AQ26" s="65"/>
      <c r="AR26" s="53">
        <v>-68000000</v>
      </c>
      <c r="AS26" s="38"/>
      <c r="AT26" s="65"/>
      <c r="AU26" s="50">
        <v>-2526000000</v>
      </c>
      <c r="AV26" s="53">
        <v>-430000000</v>
      </c>
      <c r="AW26" s="47">
        <v>1971000000</v>
      </c>
      <c r="AX26" s="53"/>
      <c r="AY26" s="48"/>
      <c r="AZ26" s="38"/>
      <c r="BA26" s="53"/>
      <c r="BB26" s="47">
        <v>-1075000000</v>
      </c>
      <c r="BC26" s="65">
        <v>97000000</v>
      </c>
      <c r="BD26" s="53">
        <v>-1172000000</v>
      </c>
      <c r="BE26" s="38">
        <v>55000000</v>
      </c>
      <c r="BF26" s="65"/>
      <c r="BG26" s="50">
        <v>521000000</v>
      </c>
      <c r="BH26" s="65">
        <v>1604000000</v>
      </c>
      <c r="BI26" s="53"/>
      <c r="BJ26" s="38">
        <v>1604000000</v>
      </c>
      <c r="BK26" s="65"/>
      <c r="BL26" s="51">
        <v>1604000000</v>
      </c>
    </row>
    <row r="27" spans="1:64" x14ac:dyDescent="0.2">
      <c r="A27" s="63" t="s">
        <v>47</v>
      </c>
      <c r="B27" s="63" t="s">
        <v>48</v>
      </c>
      <c r="C27" s="63">
        <v>191397</v>
      </c>
      <c r="D27" s="63" t="s">
        <v>16</v>
      </c>
      <c r="E27" s="63">
        <v>2017</v>
      </c>
      <c r="F27" s="63" t="s">
        <v>1292</v>
      </c>
      <c r="G27" s="64">
        <v>43100</v>
      </c>
      <c r="H27" s="64">
        <v>43158</v>
      </c>
      <c r="I27" s="64">
        <v>43158</v>
      </c>
      <c r="J27" s="63">
        <v>952000000</v>
      </c>
      <c r="K27" s="63">
        <v>1039000000</v>
      </c>
      <c r="L27" s="63" t="s">
        <v>2061</v>
      </c>
      <c r="M27" s="47">
        <v>43000000</v>
      </c>
      <c r="N27" s="65"/>
      <c r="O27" s="65"/>
      <c r="P27" s="53"/>
      <c r="Q27" s="48">
        <v>144000000</v>
      </c>
      <c r="R27" s="47">
        <v>145000000</v>
      </c>
      <c r="S27" s="65"/>
      <c r="T27" s="65"/>
      <c r="U27" s="53"/>
      <c r="V27" s="47">
        <v>-264000000</v>
      </c>
      <c r="W27" s="65"/>
      <c r="X27" s="65"/>
      <c r="Y27" s="65"/>
      <c r="Z27" s="53"/>
      <c r="AA27" s="48"/>
      <c r="AB27" s="49">
        <v>68000000</v>
      </c>
      <c r="AC27" s="47">
        <v>-113000000</v>
      </c>
      <c r="AD27" s="65"/>
      <c r="AE27" s="65"/>
      <c r="AF27" s="65"/>
      <c r="AG27" s="65"/>
      <c r="AH27" s="65"/>
      <c r="AI27" s="65"/>
      <c r="AJ27" s="53"/>
      <c r="AK27" s="47">
        <v>0</v>
      </c>
      <c r="AL27" s="65"/>
      <c r="AM27" s="53"/>
      <c r="AN27" s="47">
        <v>1000000</v>
      </c>
      <c r="AO27" s="65"/>
      <c r="AP27" s="65"/>
      <c r="AQ27" s="65"/>
      <c r="AR27" s="53"/>
      <c r="AS27" s="38">
        <v>-2000000</v>
      </c>
      <c r="AT27" s="65"/>
      <c r="AU27" s="50">
        <v>-114000000</v>
      </c>
      <c r="AV27" s="53"/>
      <c r="AW27" s="47">
        <v>-40000000</v>
      </c>
      <c r="AX27" s="53"/>
      <c r="AY27" s="48"/>
      <c r="AZ27" s="38"/>
      <c r="BA27" s="53"/>
      <c r="BB27" s="47">
        <v>20000000</v>
      </c>
      <c r="BC27" s="65">
        <v>20000000</v>
      </c>
      <c r="BD27" s="53"/>
      <c r="BE27" s="38">
        <v>-13000000</v>
      </c>
      <c r="BF27" s="65"/>
      <c r="BG27" s="50">
        <v>-33000000</v>
      </c>
      <c r="BH27" s="65">
        <v>-79000000</v>
      </c>
      <c r="BI27" s="53"/>
      <c r="BJ27" s="38">
        <v>-79000000</v>
      </c>
      <c r="BK27" s="65"/>
      <c r="BL27" s="51">
        <v>-79000000</v>
      </c>
    </row>
    <row r="28" spans="1:64" x14ac:dyDescent="0.2">
      <c r="A28" s="63" t="s">
        <v>118</v>
      </c>
      <c r="B28" s="63" t="s">
        <v>119</v>
      </c>
      <c r="C28" s="63">
        <v>67669</v>
      </c>
      <c r="D28" s="63" t="s">
        <v>16</v>
      </c>
      <c r="E28" s="63">
        <v>2017</v>
      </c>
      <c r="F28" s="63" t="s">
        <v>1292</v>
      </c>
      <c r="G28" s="64">
        <v>43100</v>
      </c>
      <c r="H28" s="64">
        <v>43153</v>
      </c>
      <c r="I28" s="64">
        <v>43153</v>
      </c>
      <c r="J28" s="63">
        <v>230229000</v>
      </c>
      <c r="K28" s="63">
        <v>231845000</v>
      </c>
      <c r="L28" s="63" t="s">
        <v>2062</v>
      </c>
      <c r="M28" s="47">
        <v>681470000</v>
      </c>
      <c r="N28" s="65"/>
      <c r="O28" s="65"/>
      <c r="P28" s="53"/>
      <c r="Q28" s="48">
        <v>183227000</v>
      </c>
      <c r="R28" s="47">
        <v>-73160000</v>
      </c>
      <c r="S28" s="65"/>
      <c r="T28" s="65"/>
      <c r="U28" s="53"/>
      <c r="V28" s="47">
        <v>41722000</v>
      </c>
      <c r="W28" s="65"/>
      <c r="X28" s="65"/>
      <c r="Y28" s="65"/>
      <c r="Z28" s="53"/>
      <c r="AA28" s="48"/>
      <c r="AB28" s="49">
        <v>833259000</v>
      </c>
      <c r="AC28" s="47">
        <v>-68784000</v>
      </c>
      <c r="AD28" s="65"/>
      <c r="AE28" s="65"/>
      <c r="AF28" s="65"/>
      <c r="AG28" s="65"/>
      <c r="AH28" s="65"/>
      <c r="AI28" s="65"/>
      <c r="AJ28" s="53"/>
      <c r="AK28" s="47"/>
      <c r="AL28" s="65"/>
      <c r="AM28" s="53"/>
      <c r="AN28" s="47">
        <v>-556634000</v>
      </c>
      <c r="AO28" s="65"/>
      <c r="AP28" s="65"/>
      <c r="AQ28" s="65"/>
      <c r="AR28" s="53"/>
      <c r="AS28" s="38">
        <v>-399000</v>
      </c>
      <c r="AT28" s="65"/>
      <c r="AU28" s="50">
        <v>-625817000</v>
      </c>
      <c r="AV28" s="53">
        <v>-82735000</v>
      </c>
      <c r="AW28" s="47">
        <v>-279616000</v>
      </c>
      <c r="AX28" s="53"/>
      <c r="AY28" s="48"/>
      <c r="AZ28" s="38"/>
      <c r="BA28" s="53"/>
      <c r="BB28" s="47">
        <v>33180000</v>
      </c>
      <c r="BC28" s="65"/>
      <c r="BD28" s="53"/>
      <c r="BE28" s="38"/>
      <c r="BF28" s="65"/>
      <c r="BG28" s="50">
        <v>-329171000</v>
      </c>
      <c r="BH28" s="65">
        <v>-121729000</v>
      </c>
      <c r="BI28" s="53"/>
      <c r="BJ28" s="38">
        <v>-121729000</v>
      </c>
      <c r="BK28" s="65">
        <v>50770000</v>
      </c>
      <c r="BL28" s="51">
        <v>-70959000</v>
      </c>
    </row>
    <row r="29" spans="1:64" x14ac:dyDescent="0.2">
      <c r="A29" s="63" t="s">
        <v>121</v>
      </c>
      <c r="B29" s="63" t="s">
        <v>122</v>
      </c>
      <c r="C29" s="63">
        <v>65735</v>
      </c>
      <c r="D29" s="63" t="s">
        <v>16</v>
      </c>
      <c r="E29" s="63">
        <v>2017</v>
      </c>
      <c r="F29" s="63" t="s">
        <v>1292</v>
      </c>
      <c r="G29" s="64">
        <v>43100</v>
      </c>
      <c r="H29" s="64">
        <v>43144</v>
      </c>
      <c r="I29" s="64">
        <v>43144</v>
      </c>
      <c r="J29" s="63">
        <v>731000000</v>
      </c>
      <c r="K29" s="63">
        <v>735000000</v>
      </c>
      <c r="L29" s="63" t="s">
        <v>2063</v>
      </c>
      <c r="M29" s="47">
        <v>1979000000</v>
      </c>
      <c r="N29" s="65"/>
      <c r="O29" s="65"/>
      <c r="P29" s="53"/>
      <c r="Q29" s="48">
        <v>1955000000</v>
      </c>
      <c r="R29" s="47">
        <v>-667000000</v>
      </c>
      <c r="S29" s="65"/>
      <c r="T29" s="65"/>
      <c r="U29" s="53"/>
      <c r="V29" s="47">
        <v>7910000000</v>
      </c>
      <c r="W29" s="65"/>
      <c r="X29" s="65"/>
      <c r="Y29" s="65"/>
      <c r="Z29" s="53"/>
      <c r="AA29" s="48"/>
      <c r="AB29" s="49">
        <v>11177000000</v>
      </c>
      <c r="AC29" s="47">
        <v>-653000000</v>
      </c>
      <c r="AD29" s="65"/>
      <c r="AE29" s="65"/>
      <c r="AF29" s="65"/>
      <c r="AG29" s="65"/>
      <c r="AH29" s="65"/>
      <c r="AI29" s="65"/>
      <c r="AJ29" s="53"/>
      <c r="AK29" s="47">
        <v>-3193000000</v>
      </c>
      <c r="AL29" s="65"/>
      <c r="AM29" s="53"/>
      <c r="AN29" s="47">
        <v>-19000000</v>
      </c>
      <c r="AO29" s="65"/>
      <c r="AP29" s="65"/>
      <c r="AQ29" s="65"/>
      <c r="AR29" s="53"/>
      <c r="AS29" s="38">
        <v>-159000000</v>
      </c>
      <c r="AT29" s="65"/>
      <c r="AU29" s="50">
        <v>-4024000000</v>
      </c>
      <c r="AV29" s="53">
        <v>-3365000000</v>
      </c>
      <c r="AW29" s="47">
        <v>71000000</v>
      </c>
      <c r="AX29" s="53"/>
      <c r="AY29" s="48"/>
      <c r="AZ29" s="38"/>
      <c r="BA29" s="53"/>
      <c r="BB29" s="47">
        <v>-3160000000</v>
      </c>
      <c r="BC29" s="65"/>
      <c r="BD29" s="53"/>
      <c r="BE29" s="38">
        <v>-140000000</v>
      </c>
      <c r="BF29" s="65"/>
      <c r="BG29" s="50">
        <v>-6594000000</v>
      </c>
      <c r="BH29" s="65">
        <v>559000000</v>
      </c>
      <c r="BI29" s="53"/>
      <c r="BJ29" s="38">
        <v>559000000</v>
      </c>
      <c r="BK29" s="65"/>
      <c r="BL29" s="51">
        <v>559000000</v>
      </c>
    </row>
    <row r="30" spans="1:64" x14ac:dyDescent="0.2">
      <c r="A30" s="63" t="s">
        <v>111</v>
      </c>
      <c r="B30" s="63" t="s">
        <v>112</v>
      </c>
      <c r="C30" s="63">
        <v>67872</v>
      </c>
      <c r="D30" s="63" t="s">
        <v>16</v>
      </c>
      <c r="E30" s="63">
        <v>2017</v>
      </c>
      <c r="F30" s="63" t="s">
        <v>1292</v>
      </c>
      <c r="G30" s="64">
        <v>43100</v>
      </c>
      <c r="H30" s="64">
        <v>43154</v>
      </c>
      <c r="I30" s="64">
        <v>43154</v>
      </c>
      <c r="J30" s="63">
        <v>154100000</v>
      </c>
      <c r="K30" s="63">
        <v>156700000</v>
      </c>
      <c r="L30" s="63" t="s">
        <v>2064</v>
      </c>
      <c r="M30" s="47">
        <v>1480000000</v>
      </c>
      <c r="N30" s="65"/>
      <c r="O30" s="65"/>
      <c r="P30" s="53"/>
      <c r="Q30" s="48">
        <v>234000000</v>
      </c>
      <c r="R30" s="47">
        <v>739000000</v>
      </c>
      <c r="S30" s="65"/>
      <c r="T30" s="65"/>
      <c r="U30" s="53"/>
      <c r="V30" s="47">
        <v>-752000000</v>
      </c>
      <c r="W30" s="65"/>
      <c r="X30" s="65"/>
      <c r="Y30" s="65"/>
      <c r="Z30" s="53"/>
      <c r="AA30" s="48"/>
      <c r="AB30" s="49">
        <v>1701000000</v>
      </c>
      <c r="AC30" s="47">
        <v>-162000000</v>
      </c>
      <c r="AD30" s="65"/>
      <c r="AE30" s="65"/>
      <c r="AF30" s="65"/>
      <c r="AG30" s="65"/>
      <c r="AH30" s="65"/>
      <c r="AI30" s="65"/>
      <c r="AJ30" s="53"/>
      <c r="AK30" s="47">
        <v>75000000</v>
      </c>
      <c r="AL30" s="65"/>
      <c r="AM30" s="53"/>
      <c r="AN30" s="47"/>
      <c r="AO30" s="65"/>
      <c r="AP30" s="65"/>
      <c r="AQ30" s="65"/>
      <c r="AR30" s="53"/>
      <c r="AS30" s="38">
        <v>-112000000</v>
      </c>
      <c r="AT30" s="65"/>
      <c r="AU30" s="50">
        <v>-199000000</v>
      </c>
      <c r="AV30" s="53">
        <v>-491000000</v>
      </c>
      <c r="AW30" s="47">
        <v>4596000000</v>
      </c>
      <c r="AX30" s="53"/>
      <c r="AY30" s="48"/>
      <c r="AZ30" s="38"/>
      <c r="BA30" s="53"/>
      <c r="BB30" s="47">
        <v>-1470000000</v>
      </c>
      <c r="BC30" s="65">
        <v>15000000</v>
      </c>
      <c r="BD30" s="53">
        <v>-1485000000</v>
      </c>
      <c r="BE30" s="38">
        <v>-4420000000</v>
      </c>
      <c r="BF30" s="65"/>
      <c r="BG30" s="50">
        <v>-1785000000</v>
      </c>
      <c r="BH30" s="65">
        <v>-283000000</v>
      </c>
      <c r="BI30" s="53"/>
      <c r="BJ30" s="38">
        <v>-283000000</v>
      </c>
      <c r="BK30" s="65">
        <v>35000000</v>
      </c>
      <c r="BL30" s="51">
        <v>-248000000</v>
      </c>
    </row>
    <row r="31" spans="1:64" x14ac:dyDescent="0.2">
      <c r="A31" s="63" t="s">
        <v>105</v>
      </c>
      <c r="B31" s="63" t="s">
        <v>106</v>
      </c>
      <c r="C31" s="63">
        <v>68339</v>
      </c>
      <c r="D31" s="63" t="s">
        <v>16</v>
      </c>
      <c r="E31" s="63">
        <v>2017</v>
      </c>
      <c r="F31" s="63" t="s">
        <v>1292</v>
      </c>
      <c r="G31" s="64">
        <v>43100</v>
      </c>
      <c r="H31" s="64">
        <v>43159</v>
      </c>
      <c r="I31" s="64">
        <v>43159</v>
      </c>
      <c r="J31" s="63">
        <v>428181000</v>
      </c>
      <c r="K31" s="63">
        <v>431688000</v>
      </c>
      <c r="L31" s="63" t="s">
        <v>2065</v>
      </c>
      <c r="M31" s="47">
        <v>1225400000</v>
      </c>
      <c r="N31" s="65"/>
      <c r="O31" s="65"/>
      <c r="P31" s="53"/>
      <c r="Q31" s="48">
        <v>1715900000</v>
      </c>
      <c r="R31" s="47">
        <v>142100000</v>
      </c>
      <c r="S31" s="65">
        <v>108500000</v>
      </c>
      <c r="T31" s="65">
        <v>-86600000</v>
      </c>
      <c r="U31" s="53">
        <v>120200000</v>
      </c>
      <c r="V31" s="47">
        <v>-157800000</v>
      </c>
      <c r="W31" s="65">
        <v>-191100000</v>
      </c>
      <c r="X31" s="65"/>
      <c r="Y31" s="65"/>
      <c r="Z31" s="53">
        <v>33300000</v>
      </c>
      <c r="AA31" s="48"/>
      <c r="AB31" s="49">
        <v>2925600000</v>
      </c>
      <c r="AC31" s="47">
        <v>-803600000</v>
      </c>
      <c r="AD31" s="65"/>
      <c r="AE31" s="65"/>
      <c r="AF31" s="65"/>
      <c r="AG31" s="65">
        <v>-803600000</v>
      </c>
      <c r="AH31" s="65">
        <v>-803600000</v>
      </c>
      <c r="AI31" s="65"/>
      <c r="AJ31" s="53"/>
      <c r="AK31" s="47">
        <v>14700000</v>
      </c>
      <c r="AL31" s="65"/>
      <c r="AM31" s="53"/>
      <c r="AN31" s="47">
        <v>-2007000000</v>
      </c>
      <c r="AO31" s="65"/>
      <c r="AP31" s="65"/>
      <c r="AQ31" s="65"/>
      <c r="AR31" s="53">
        <v>-2007000000</v>
      </c>
      <c r="AS31" s="38">
        <v>-5000000</v>
      </c>
      <c r="AT31" s="65"/>
      <c r="AU31" s="50">
        <v>-2800900000</v>
      </c>
      <c r="AV31" s="53">
        <v>-1164400000</v>
      </c>
      <c r="AW31" s="47">
        <v>1549000000</v>
      </c>
      <c r="AX31" s="53">
        <v>5359400000</v>
      </c>
      <c r="AY31" s="48">
        <v>-3810400000</v>
      </c>
      <c r="AZ31" s="38">
        <v>-6484400000</v>
      </c>
      <c r="BA31" s="53">
        <v>2674000000</v>
      </c>
      <c r="BB31" s="47">
        <v>-646600000</v>
      </c>
      <c r="BC31" s="65">
        <v>119700000</v>
      </c>
      <c r="BD31" s="53">
        <v>-766300000</v>
      </c>
      <c r="BE31" s="38">
        <v>149000000</v>
      </c>
      <c r="BF31" s="65"/>
      <c r="BG31" s="50">
        <v>-113000000</v>
      </c>
      <c r="BH31" s="65">
        <v>11700000</v>
      </c>
      <c r="BI31" s="53"/>
      <c r="BJ31" s="38">
        <v>11700000</v>
      </c>
      <c r="BK31" s="65">
        <v>6700000</v>
      </c>
      <c r="BL31" s="51">
        <v>18400000</v>
      </c>
    </row>
    <row r="32" spans="1:64" x14ac:dyDescent="0.2">
      <c r="A32" s="63" t="s">
        <v>93</v>
      </c>
      <c r="B32" s="63" t="s">
        <v>94</v>
      </c>
      <c r="C32" s="63">
        <v>62747</v>
      </c>
      <c r="D32" s="63" t="s">
        <v>16</v>
      </c>
      <c r="E32" s="63">
        <v>2017</v>
      </c>
      <c r="F32" s="63" t="s">
        <v>1292</v>
      </c>
      <c r="G32" s="64">
        <v>43100</v>
      </c>
      <c r="H32" s="64">
        <v>43133</v>
      </c>
      <c r="I32" s="64">
        <v>43133</v>
      </c>
      <c r="J32" s="63">
        <v>480000000</v>
      </c>
      <c r="K32" s="63">
        <v>493000000</v>
      </c>
      <c r="L32" s="63" t="s">
        <v>2066</v>
      </c>
      <c r="M32" s="47">
        <v>3033000000</v>
      </c>
      <c r="N32" s="65"/>
      <c r="O32" s="65"/>
      <c r="P32" s="53"/>
      <c r="Q32" s="48">
        <v>11478000000</v>
      </c>
      <c r="R32" s="47">
        <v>4096000000</v>
      </c>
      <c r="S32" s="65">
        <v>4215000000</v>
      </c>
      <c r="T32" s="65">
        <v>-29000000</v>
      </c>
      <c r="U32" s="53">
        <v>-90000000</v>
      </c>
      <c r="V32" s="47">
        <v>-173000000</v>
      </c>
      <c r="W32" s="65">
        <v>-4786000000</v>
      </c>
      <c r="X32" s="65">
        <v>-3583000000</v>
      </c>
      <c r="Y32" s="65">
        <v>7175000000</v>
      </c>
      <c r="Z32" s="53">
        <v>1021000000</v>
      </c>
      <c r="AA32" s="48"/>
      <c r="AB32" s="49">
        <v>18434000000</v>
      </c>
      <c r="AC32" s="47">
        <v>-11955000000</v>
      </c>
      <c r="AD32" s="65"/>
      <c r="AE32" s="65"/>
      <c r="AF32" s="65"/>
      <c r="AG32" s="65">
        <v>-11955000000</v>
      </c>
      <c r="AH32" s="65"/>
      <c r="AI32" s="65"/>
      <c r="AJ32" s="53"/>
      <c r="AK32" s="47">
        <v>-3789000000</v>
      </c>
      <c r="AL32" s="65">
        <v>9988000000</v>
      </c>
      <c r="AM32" s="53">
        <v>-13777000000</v>
      </c>
      <c r="AN32" s="47">
        <v>-13972000000</v>
      </c>
      <c r="AO32" s="65"/>
      <c r="AP32" s="65"/>
      <c r="AQ32" s="65"/>
      <c r="AR32" s="53">
        <v>-13972000000</v>
      </c>
      <c r="AS32" s="38">
        <v>1897000000</v>
      </c>
      <c r="AT32" s="65"/>
      <c r="AU32" s="50">
        <v>-27819000000</v>
      </c>
      <c r="AV32" s="53"/>
      <c r="AW32" s="47">
        <v>9860000000</v>
      </c>
      <c r="AX32" s="53"/>
      <c r="AY32" s="48">
        <v>9860000000</v>
      </c>
      <c r="AZ32" s="38">
        <v>-6371000000</v>
      </c>
      <c r="BA32" s="53">
        <v>16231000000</v>
      </c>
      <c r="BB32" s="47"/>
      <c r="BC32" s="65"/>
      <c r="BD32" s="53"/>
      <c r="BE32" s="38"/>
      <c r="BF32" s="65"/>
      <c r="BG32" s="50">
        <v>9860000000</v>
      </c>
      <c r="BH32" s="65">
        <v>475000000</v>
      </c>
      <c r="BI32" s="53"/>
      <c r="BJ32" s="38">
        <v>475000000</v>
      </c>
      <c r="BK32" s="65">
        <v>713000000</v>
      </c>
      <c r="BL32" s="51">
        <v>1188000000</v>
      </c>
    </row>
    <row r="33" spans="1:64" x14ac:dyDescent="0.2">
      <c r="A33" s="63" t="s">
        <v>152</v>
      </c>
      <c r="B33" s="63" t="s">
        <v>153</v>
      </c>
      <c r="C33" s="63">
        <v>536189</v>
      </c>
      <c r="D33" s="63" t="s">
        <v>16</v>
      </c>
      <c r="E33" s="63">
        <v>2017</v>
      </c>
      <c r="F33" s="63" t="s">
        <v>1292</v>
      </c>
      <c r="G33" s="64">
        <v>43100</v>
      </c>
      <c r="H33" s="64">
        <v>43151</v>
      </c>
      <c r="I33" s="64">
        <v>43151</v>
      </c>
      <c r="J33" s="63">
        <v>72258000</v>
      </c>
      <c r="K33" s="63">
        <v>78977000</v>
      </c>
      <c r="L33" s="63" t="s">
        <v>2067</v>
      </c>
      <c r="M33" s="47">
        <v>423201000</v>
      </c>
      <c r="N33" s="65"/>
      <c r="O33" s="65"/>
      <c r="P33" s="53"/>
      <c r="Q33" s="48">
        <v>20640000</v>
      </c>
      <c r="R33" s="47">
        <v>85305000</v>
      </c>
      <c r="S33" s="65"/>
      <c r="T33" s="65"/>
      <c r="U33" s="53"/>
      <c r="V33" s="47">
        <v>102481000</v>
      </c>
      <c r="W33" s="65"/>
      <c r="X33" s="65"/>
      <c r="Y33" s="65"/>
      <c r="Z33" s="53"/>
      <c r="AA33" s="48"/>
      <c r="AB33" s="49">
        <v>631627000</v>
      </c>
      <c r="AC33" s="47">
        <v>-15279000</v>
      </c>
      <c r="AD33" s="65"/>
      <c r="AE33" s="65"/>
      <c r="AF33" s="65"/>
      <c r="AG33" s="65"/>
      <c r="AH33" s="65"/>
      <c r="AI33" s="65"/>
      <c r="AJ33" s="53"/>
      <c r="AK33" s="47">
        <v>-379041000</v>
      </c>
      <c r="AL33" s="65"/>
      <c r="AM33" s="53"/>
      <c r="AN33" s="47">
        <v>0</v>
      </c>
      <c r="AO33" s="65"/>
      <c r="AP33" s="65"/>
      <c r="AQ33" s="65"/>
      <c r="AR33" s="53"/>
      <c r="AS33" s="38">
        <v>1740000</v>
      </c>
      <c r="AT33" s="65"/>
      <c r="AU33" s="50">
        <v>-392580000</v>
      </c>
      <c r="AV33" s="53"/>
      <c r="AW33" s="47"/>
      <c r="AX33" s="53"/>
      <c r="AY33" s="48"/>
      <c r="AZ33" s="38"/>
      <c r="BA33" s="53"/>
      <c r="BB33" s="47">
        <v>57111000</v>
      </c>
      <c r="BC33" s="65">
        <v>57111000</v>
      </c>
      <c r="BD33" s="53"/>
      <c r="BE33" s="38">
        <v>-5642000</v>
      </c>
      <c r="BF33" s="65"/>
      <c r="BG33" s="50">
        <v>51469000</v>
      </c>
      <c r="BH33" s="65">
        <v>290516000</v>
      </c>
      <c r="BI33" s="53"/>
      <c r="BJ33" s="38">
        <v>290516000</v>
      </c>
      <c r="BK33" s="65">
        <v>753000</v>
      </c>
      <c r="BL33" s="51">
        <v>291269000</v>
      </c>
    </row>
    <row r="34" spans="1:64" x14ac:dyDescent="0.2">
      <c r="A34" s="63" t="s">
        <v>130</v>
      </c>
      <c r="B34" s="63" t="s">
        <v>131</v>
      </c>
      <c r="C34" s="63">
        <v>126145</v>
      </c>
      <c r="D34" s="63" t="s">
        <v>16</v>
      </c>
      <c r="E34" s="63">
        <v>2017</v>
      </c>
      <c r="F34" s="63" t="s">
        <v>1292</v>
      </c>
      <c r="G34" s="64">
        <v>43100</v>
      </c>
      <c r="H34" s="64">
        <v>43153</v>
      </c>
      <c r="I34" s="64">
        <v>43153</v>
      </c>
      <c r="J34" s="63">
        <v>84988000</v>
      </c>
      <c r="K34" s="63">
        <v>86854000</v>
      </c>
      <c r="L34" s="63" t="s">
        <v>2068</v>
      </c>
      <c r="M34" s="47">
        <v>259251000</v>
      </c>
      <c r="N34" s="65"/>
      <c r="O34" s="65"/>
      <c r="P34" s="53"/>
      <c r="Q34" s="48">
        <v>67678000</v>
      </c>
      <c r="R34" s="47">
        <v>51956000</v>
      </c>
      <c r="S34" s="65"/>
      <c r="T34" s="65"/>
      <c r="U34" s="53"/>
      <c r="V34" s="47">
        <v>51553000</v>
      </c>
      <c r="W34" s="65"/>
      <c r="X34" s="65"/>
      <c r="Y34" s="65"/>
      <c r="Z34" s="53"/>
      <c r="AA34" s="48"/>
      <c r="AB34" s="49">
        <v>430438000</v>
      </c>
      <c r="AC34" s="47">
        <v>-19149000</v>
      </c>
      <c r="AD34" s="65"/>
      <c r="AE34" s="65"/>
      <c r="AF34" s="65"/>
      <c r="AG34" s="65"/>
      <c r="AH34" s="65"/>
      <c r="AI34" s="65"/>
      <c r="AJ34" s="53"/>
      <c r="AK34" s="47"/>
      <c r="AL34" s="65"/>
      <c r="AM34" s="53"/>
      <c r="AN34" s="47">
        <v>-63885000</v>
      </c>
      <c r="AO34" s="65"/>
      <c r="AP34" s="65"/>
      <c r="AQ34" s="65"/>
      <c r="AR34" s="53"/>
      <c r="AS34" s="38">
        <v>-14409000</v>
      </c>
      <c r="AT34" s="65"/>
      <c r="AU34" s="50">
        <v>-97443000</v>
      </c>
      <c r="AV34" s="53"/>
      <c r="AW34" s="47"/>
      <c r="AX34" s="53"/>
      <c r="AY34" s="48"/>
      <c r="AZ34" s="38"/>
      <c r="BA34" s="53"/>
      <c r="BB34" s="47">
        <v>-283539000</v>
      </c>
      <c r="BC34" s="65">
        <v>52503000</v>
      </c>
      <c r="BD34" s="53">
        <v>-336042000</v>
      </c>
      <c r="BE34" s="38">
        <v>-11112000</v>
      </c>
      <c r="BF34" s="65"/>
      <c r="BG34" s="50">
        <v>-294651000</v>
      </c>
      <c r="BH34" s="65">
        <v>38344000</v>
      </c>
      <c r="BI34" s="53"/>
      <c r="BJ34" s="38">
        <v>38344000</v>
      </c>
      <c r="BK34" s="65">
        <v>20678000</v>
      </c>
      <c r="BL34" s="51">
        <v>59022000</v>
      </c>
    </row>
    <row r="35" spans="1:64" x14ac:dyDescent="0.2">
      <c r="A35" s="63" t="s">
        <v>133</v>
      </c>
      <c r="B35" s="63" t="s">
        <v>134</v>
      </c>
      <c r="C35" s="63">
        <v>67471</v>
      </c>
      <c r="D35" s="63" t="s">
        <v>16</v>
      </c>
      <c r="E35" s="63">
        <v>2017</v>
      </c>
      <c r="F35" s="63" t="s">
        <v>1292</v>
      </c>
      <c r="G35" s="64">
        <v>43100</v>
      </c>
      <c r="H35" s="64">
        <v>43151</v>
      </c>
      <c r="I35" s="64">
        <v>43151</v>
      </c>
      <c r="J35" s="63">
        <v>258500000</v>
      </c>
      <c r="K35" s="63">
        <v>260700000</v>
      </c>
      <c r="L35" s="63" t="s">
        <v>2069</v>
      </c>
      <c r="M35" s="47">
        <v>435000000</v>
      </c>
      <c r="N35" s="65"/>
      <c r="O35" s="65"/>
      <c r="P35" s="53"/>
      <c r="Q35" s="48"/>
      <c r="R35" s="47">
        <v>1208000000</v>
      </c>
      <c r="S35" s="65">
        <v>319000000</v>
      </c>
      <c r="T35" s="65">
        <v>-18000000</v>
      </c>
      <c r="U35" s="53">
        <v>907000000</v>
      </c>
      <c r="V35" s="47">
        <v>-974000000</v>
      </c>
      <c r="W35" s="65"/>
      <c r="X35" s="65"/>
      <c r="Y35" s="65"/>
      <c r="Z35" s="53">
        <v>-974000000</v>
      </c>
      <c r="AA35" s="48">
        <v>65000000</v>
      </c>
      <c r="AB35" s="49">
        <v>734000000</v>
      </c>
      <c r="AC35" s="47">
        <v>-183000000</v>
      </c>
      <c r="AD35" s="65"/>
      <c r="AE35" s="65"/>
      <c r="AF35" s="65"/>
      <c r="AG35" s="65"/>
      <c r="AH35" s="65"/>
      <c r="AI35" s="65"/>
      <c r="AJ35" s="53">
        <v>-183000000</v>
      </c>
      <c r="AK35" s="47"/>
      <c r="AL35" s="65"/>
      <c r="AM35" s="53"/>
      <c r="AN35" s="47">
        <v>3217000000</v>
      </c>
      <c r="AO35" s="65">
        <v>4246000000</v>
      </c>
      <c r="AP35" s="65"/>
      <c r="AQ35" s="65"/>
      <c r="AR35" s="53">
        <v>-1029000000</v>
      </c>
      <c r="AS35" s="38">
        <v>-228000000</v>
      </c>
      <c r="AT35" s="65">
        <v>-19000000</v>
      </c>
      <c r="AU35" s="50">
        <v>2787000000</v>
      </c>
      <c r="AV35" s="53">
        <v>-364000000</v>
      </c>
      <c r="AW35" s="47">
        <v>-2744000000</v>
      </c>
      <c r="AX35" s="53"/>
      <c r="AY35" s="48"/>
      <c r="AZ35" s="38"/>
      <c r="BA35" s="53"/>
      <c r="BB35" s="47">
        <v>-121000000</v>
      </c>
      <c r="BC35" s="65">
        <v>-121000000</v>
      </c>
      <c r="BD35" s="53"/>
      <c r="BE35" s="38">
        <v>-36000000</v>
      </c>
      <c r="BF35" s="65">
        <v>0</v>
      </c>
      <c r="BG35" s="50">
        <v>-3265000000</v>
      </c>
      <c r="BH35" s="65">
        <v>256000000</v>
      </c>
      <c r="BI35" s="53"/>
      <c r="BJ35" s="38">
        <v>256000000</v>
      </c>
      <c r="BK35" s="65">
        <v>69000000</v>
      </c>
      <c r="BL35" s="51">
        <v>325000000</v>
      </c>
    </row>
    <row r="36" spans="1:64" x14ac:dyDescent="0.2">
      <c r="A36" s="63" t="s">
        <v>19</v>
      </c>
      <c r="B36" s="63" t="s">
        <v>20</v>
      </c>
      <c r="C36" s="63">
        <v>445771</v>
      </c>
      <c r="D36" s="63" t="s">
        <v>16</v>
      </c>
      <c r="E36" s="63">
        <v>2017</v>
      </c>
      <c r="F36" s="63" t="s">
        <v>1292</v>
      </c>
      <c r="G36" s="64">
        <v>43100</v>
      </c>
      <c r="H36" s="64">
        <v>43147</v>
      </c>
      <c r="I36" s="64">
        <v>43147</v>
      </c>
      <c r="J36" s="63">
        <v>172666056</v>
      </c>
      <c r="K36" s="63">
        <v>174605189</v>
      </c>
      <c r="L36" s="63" t="s">
        <v>2070</v>
      </c>
      <c r="M36" s="47">
        <v>296500000</v>
      </c>
      <c r="N36" s="65"/>
      <c r="O36" s="65"/>
      <c r="P36" s="53"/>
      <c r="Q36" s="48">
        <v>70100000</v>
      </c>
      <c r="R36" s="47">
        <v>82600000</v>
      </c>
      <c r="S36" s="65"/>
      <c r="T36" s="65"/>
      <c r="U36" s="53"/>
      <c r="V36" s="47">
        <v>-122800000</v>
      </c>
      <c r="W36" s="65"/>
      <c r="X36" s="65"/>
      <c r="Y36" s="65"/>
      <c r="Z36" s="53"/>
      <c r="AA36" s="48"/>
      <c r="AB36" s="49">
        <v>326400000</v>
      </c>
      <c r="AC36" s="47">
        <v>-94200000</v>
      </c>
      <c r="AD36" s="65"/>
      <c r="AE36" s="65"/>
      <c r="AF36" s="65"/>
      <c r="AG36" s="65"/>
      <c r="AH36" s="65"/>
      <c r="AI36" s="65"/>
      <c r="AJ36" s="53"/>
      <c r="AK36" s="47">
        <v>-20800000</v>
      </c>
      <c r="AL36" s="65"/>
      <c r="AM36" s="53"/>
      <c r="AN36" s="47">
        <v>-43100000</v>
      </c>
      <c r="AO36" s="65"/>
      <c r="AP36" s="65"/>
      <c r="AQ36" s="65"/>
      <c r="AR36" s="53"/>
      <c r="AS36" s="38"/>
      <c r="AT36" s="65"/>
      <c r="AU36" s="50">
        <v>-158100000</v>
      </c>
      <c r="AV36" s="53">
        <v>-96900000</v>
      </c>
      <c r="AW36" s="47">
        <v>85600000</v>
      </c>
      <c r="AX36" s="53"/>
      <c r="AY36" s="48"/>
      <c r="AZ36" s="38"/>
      <c r="BA36" s="53"/>
      <c r="BB36" s="47">
        <v>-139100000</v>
      </c>
      <c r="BC36" s="65"/>
      <c r="BD36" s="53">
        <v>-139100000</v>
      </c>
      <c r="BE36" s="38">
        <v>-1700000</v>
      </c>
      <c r="BF36" s="65"/>
      <c r="BG36" s="50">
        <v>-152100000</v>
      </c>
      <c r="BH36" s="65">
        <v>16200000</v>
      </c>
      <c r="BI36" s="53"/>
      <c r="BJ36" s="38">
        <v>16200000</v>
      </c>
      <c r="BK36" s="65"/>
      <c r="BL36" s="51">
        <v>16200000</v>
      </c>
    </row>
    <row r="37" spans="1:64" x14ac:dyDescent="0.2">
      <c r="A37" s="63" t="s">
        <v>136</v>
      </c>
      <c r="B37" s="63" t="s">
        <v>137</v>
      </c>
      <c r="C37" s="63">
        <v>254576</v>
      </c>
      <c r="D37" s="63" t="s">
        <v>16</v>
      </c>
      <c r="E37" s="63">
        <v>2017</v>
      </c>
      <c r="F37" s="63" t="s">
        <v>1292</v>
      </c>
      <c r="G37" s="64">
        <v>43100</v>
      </c>
      <c r="H37" s="64">
        <v>43154</v>
      </c>
      <c r="I37" s="64">
        <v>43154</v>
      </c>
      <c r="J37" s="63">
        <v>381000000</v>
      </c>
      <c r="K37" s="63">
        <v>383000000</v>
      </c>
      <c r="L37" s="63" t="s">
        <v>2071</v>
      </c>
      <c r="M37" s="47">
        <v>1503000000</v>
      </c>
      <c r="N37" s="65"/>
      <c r="O37" s="65"/>
      <c r="P37" s="53"/>
      <c r="Q37" s="48">
        <v>2280000000</v>
      </c>
      <c r="R37" s="47">
        <v>-1035000000</v>
      </c>
      <c r="S37" s="65"/>
      <c r="T37" s="65"/>
      <c r="U37" s="53"/>
      <c r="V37" s="47">
        <v>-320000000</v>
      </c>
      <c r="W37" s="65"/>
      <c r="X37" s="65"/>
      <c r="Y37" s="65"/>
      <c r="Z37" s="53"/>
      <c r="AA37" s="48">
        <v>0</v>
      </c>
      <c r="AB37" s="49">
        <v>2428000000</v>
      </c>
      <c r="AC37" s="47">
        <v>-2002000000</v>
      </c>
      <c r="AD37" s="65"/>
      <c r="AE37" s="65"/>
      <c r="AF37" s="65"/>
      <c r="AG37" s="65"/>
      <c r="AH37" s="65"/>
      <c r="AI37" s="65"/>
      <c r="AJ37" s="53"/>
      <c r="AK37" s="47"/>
      <c r="AL37" s="65"/>
      <c r="AM37" s="53"/>
      <c r="AN37" s="47">
        <v>661000000</v>
      </c>
      <c r="AO37" s="65"/>
      <c r="AP37" s="65"/>
      <c r="AQ37" s="65"/>
      <c r="AR37" s="53"/>
      <c r="AS37" s="38">
        <v>-75000000</v>
      </c>
      <c r="AT37" s="65">
        <v>0</v>
      </c>
      <c r="AU37" s="50">
        <v>-1416000000</v>
      </c>
      <c r="AV37" s="53">
        <v>-380000000</v>
      </c>
      <c r="AW37" s="47">
        <v>-70000000</v>
      </c>
      <c r="AX37" s="53"/>
      <c r="AY37" s="48"/>
      <c r="AZ37" s="38"/>
      <c r="BA37" s="53"/>
      <c r="BB37" s="47"/>
      <c r="BC37" s="65"/>
      <c r="BD37" s="53"/>
      <c r="BE37" s="38">
        <v>-271000000</v>
      </c>
      <c r="BF37" s="65"/>
      <c r="BG37" s="50">
        <v>-721000000</v>
      </c>
      <c r="BH37" s="65">
        <v>291000000</v>
      </c>
      <c r="BI37" s="53"/>
      <c r="BJ37" s="38">
        <v>291000000</v>
      </c>
      <c r="BK37" s="65"/>
      <c r="BL37" s="51">
        <v>291000000</v>
      </c>
    </row>
    <row r="38" spans="1:64" x14ac:dyDescent="0.2">
      <c r="A38" s="63" t="s">
        <v>57</v>
      </c>
      <c r="B38" s="63" t="s">
        <v>58</v>
      </c>
      <c r="C38" s="63">
        <v>185217</v>
      </c>
      <c r="D38" s="63" t="s">
        <v>16</v>
      </c>
      <c r="E38" s="63">
        <v>2017</v>
      </c>
      <c r="F38" s="63" t="s">
        <v>1292</v>
      </c>
      <c r="G38" s="64">
        <v>43008</v>
      </c>
      <c r="H38" s="64">
        <v>43055</v>
      </c>
      <c r="I38" s="64">
        <v>43424</v>
      </c>
      <c r="J38" s="63">
        <v>218000000</v>
      </c>
      <c r="K38" s="63">
        <v>219800000</v>
      </c>
      <c r="L38" s="63" t="s">
        <v>1626</v>
      </c>
      <c r="M38" s="47">
        <v>1134400000</v>
      </c>
      <c r="N38" s="65">
        <v>3000400000</v>
      </c>
      <c r="O38" s="65">
        <v>-1866000000</v>
      </c>
      <c r="P38" s="53"/>
      <c r="Q38" s="48">
        <v>865800000</v>
      </c>
      <c r="R38" s="47">
        <v>485900000</v>
      </c>
      <c r="S38" s="65">
        <v>39900000</v>
      </c>
      <c r="T38" s="65">
        <v>-38000000</v>
      </c>
      <c r="U38" s="53">
        <v>484000000</v>
      </c>
      <c r="V38" s="47">
        <v>48000000</v>
      </c>
      <c r="W38" s="65">
        <v>51100000</v>
      </c>
      <c r="X38" s="65">
        <v>6400000</v>
      </c>
      <c r="Y38" s="65">
        <v>163800000</v>
      </c>
      <c r="Z38" s="53">
        <v>-173300000</v>
      </c>
      <c r="AA38" s="48"/>
      <c r="AB38" s="49">
        <v>2534100000</v>
      </c>
      <c r="AC38" s="47">
        <v>-1039700000</v>
      </c>
      <c r="AD38" s="65"/>
      <c r="AE38" s="65"/>
      <c r="AF38" s="65"/>
      <c r="AG38" s="65">
        <v>-1039700000</v>
      </c>
      <c r="AH38" s="65">
        <v>-1039700000</v>
      </c>
      <c r="AI38" s="65"/>
      <c r="AJ38" s="53"/>
      <c r="AK38" s="47">
        <v>-401900000</v>
      </c>
      <c r="AL38" s="65">
        <v>2290700000</v>
      </c>
      <c r="AM38" s="53">
        <v>-2692600000</v>
      </c>
      <c r="AN38" s="47">
        <v>-16300000</v>
      </c>
      <c r="AO38" s="65"/>
      <c r="AP38" s="65">
        <v>-8100000</v>
      </c>
      <c r="AQ38" s="65"/>
      <c r="AR38" s="53">
        <v>-8200000</v>
      </c>
      <c r="AS38" s="38">
        <v>40200000</v>
      </c>
      <c r="AT38" s="65"/>
      <c r="AU38" s="50">
        <v>-1417700000</v>
      </c>
      <c r="AV38" s="53">
        <v>-787900000</v>
      </c>
      <c r="AW38" s="47">
        <v>-1280100000</v>
      </c>
      <c r="AX38" s="53">
        <v>-798600000</v>
      </c>
      <c r="AY38" s="48">
        <v>-481500000</v>
      </c>
      <c r="AZ38" s="38">
        <v>-483900000</v>
      </c>
      <c r="BA38" s="53">
        <v>2400000</v>
      </c>
      <c r="BB38" s="47">
        <v>68400000</v>
      </c>
      <c r="BC38" s="65">
        <v>68400000</v>
      </c>
      <c r="BD38" s="53"/>
      <c r="BE38" s="38">
        <v>-41300000</v>
      </c>
      <c r="BF38" s="65"/>
      <c r="BG38" s="50">
        <v>-2040900000</v>
      </c>
      <c r="BH38" s="65">
        <v>-924500000</v>
      </c>
      <c r="BI38" s="53">
        <v>2853900000</v>
      </c>
      <c r="BJ38" s="38">
        <v>1929400000</v>
      </c>
      <c r="BK38" s="65">
        <v>13400000</v>
      </c>
      <c r="BL38" s="51">
        <v>1942800000</v>
      </c>
    </row>
    <row r="39" spans="1:64" x14ac:dyDescent="0.2">
      <c r="A39" s="63" t="s">
        <v>124</v>
      </c>
      <c r="B39" s="63" t="s">
        <v>125</v>
      </c>
      <c r="C39" s="63">
        <v>65820</v>
      </c>
      <c r="D39" s="63" t="s">
        <v>16</v>
      </c>
      <c r="E39" s="63">
        <v>2017</v>
      </c>
      <c r="F39" s="63" t="s">
        <v>1292</v>
      </c>
      <c r="G39" s="64">
        <v>43100</v>
      </c>
      <c r="H39" s="64">
        <v>43152</v>
      </c>
      <c r="I39" s="64">
        <v>43152</v>
      </c>
      <c r="J39" s="63">
        <v>305700000</v>
      </c>
      <c r="K39" s="63">
        <v>316500000</v>
      </c>
      <c r="L39" s="63" t="s">
        <v>2072</v>
      </c>
      <c r="M39" s="47">
        <v>660700000</v>
      </c>
      <c r="N39" s="65"/>
      <c r="O39" s="65"/>
      <c r="P39" s="53"/>
      <c r="Q39" s="48">
        <v>226800000</v>
      </c>
      <c r="R39" s="47">
        <v>236000000</v>
      </c>
      <c r="S39" s="65"/>
      <c r="T39" s="65"/>
      <c r="U39" s="53"/>
      <c r="V39" s="47">
        <v>20700000</v>
      </c>
      <c r="W39" s="65"/>
      <c r="X39" s="65"/>
      <c r="Y39" s="65"/>
      <c r="Z39" s="53"/>
      <c r="AA39" s="48"/>
      <c r="AB39" s="49">
        <v>1144200000</v>
      </c>
      <c r="AC39" s="47">
        <v>-222500000</v>
      </c>
      <c r="AD39" s="65"/>
      <c r="AE39" s="65"/>
      <c r="AF39" s="65"/>
      <c r="AG39" s="65"/>
      <c r="AH39" s="65"/>
      <c r="AI39" s="65"/>
      <c r="AJ39" s="53"/>
      <c r="AK39" s="47"/>
      <c r="AL39" s="65"/>
      <c r="AM39" s="53"/>
      <c r="AN39" s="47">
        <v>-265500000</v>
      </c>
      <c r="AO39" s="65"/>
      <c r="AP39" s="65"/>
      <c r="AQ39" s="65"/>
      <c r="AR39" s="53"/>
      <c r="AS39" s="38">
        <v>107800000</v>
      </c>
      <c r="AT39" s="65"/>
      <c r="AU39" s="50">
        <v>-380200000</v>
      </c>
      <c r="AV39" s="53">
        <v>-205000000</v>
      </c>
      <c r="AW39" s="47">
        <v>528400000</v>
      </c>
      <c r="AX39" s="53"/>
      <c r="AY39" s="48"/>
      <c r="AZ39" s="38"/>
      <c r="BA39" s="53"/>
      <c r="BB39" s="47">
        <v>-433900000</v>
      </c>
      <c r="BC39" s="65"/>
      <c r="BD39" s="53"/>
      <c r="BE39" s="38">
        <v>-29600000</v>
      </c>
      <c r="BF39" s="65"/>
      <c r="BG39" s="50">
        <v>-140100000</v>
      </c>
      <c r="BH39" s="65">
        <v>623900000</v>
      </c>
      <c r="BI39" s="53"/>
      <c r="BJ39" s="38">
        <v>623900000</v>
      </c>
      <c r="BK39" s="65">
        <v>60600000</v>
      </c>
      <c r="BL39" s="51">
        <v>684500000</v>
      </c>
    </row>
    <row r="40" spans="1:64" x14ac:dyDescent="0.2">
      <c r="A40" s="63" t="s">
        <v>146</v>
      </c>
      <c r="B40" s="63" t="s">
        <v>147</v>
      </c>
      <c r="C40" s="63">
        <v>378125</v>
      </c>
      <c r="D40" s="63" t="s">
        <v>16</v>
      </c>
      <c r="E40" s="63">
        <v>2017</v>
      </c>
      <c r="F40" s="63" t="s">
        <v>1292</v>
      </c>
      <c r="G40" s="64">
        <v>43100</v>
      </c>
      <c r="H40" s="64">
        <v>43136</v>
      </c>
      <c r="I40" s="64">
        <v>43136</v>
      </c>
      <c r="J40" s="63">
        <v>267160000</v>
      </c>
      <c r="K40" s="63">
        <v>268030000</v>
      </c>
      <c r="L40" s="63" t="s">
        <v>2073</v>
      </c>
      <c r="M40" s="47">
        <v>1063000000</v>
      </c>
      <c r="N40" s="65">
        <v>1428000000</v>
      </c>
      <c r="O40" s="65">
        <v>-365000000</v>
      </c>
      <c r="P40" s="53"/>
      <c r="Q40" s="48">
        <v>546000000</v>
      </c>
      <c r="R40" s="47">
        <v>35000000</v>
      </c>
      <c r="S40" s="65"/>
      <c r="T40" s="65"/>
      <c r="U40" s="53"/>
      <c r="V40" s="47">
        <v>-538000000</v>
      </c>
      <c r="W40" s="65"/>
      <c r="X40" s="65"/>
      <c r="Y40" s="65"/>
      <c r="Z40" s="53"/>
      <c r="AA40" s="48">
        <v>362000000</v>
      </c>
      <c r="AB40" s="49">
        <v>1468000000</v>
      </c>
      <c r="AC40" s="47">
        <v>-748000000</v>
      </c>
      <c r="AD40" s="65"/>
      <c r="AE40" s="65"/>
      <c r="AF40" s="65"/>
      <c r="AG40" s="65"/>
      <c r="AH40" s="65"/>
      <c r="AI40" s="65"/>
      <c r="AJ40" s="53"/>
      <c r="AK40" s="47"/>
      <c r="AL40" s="65"/>
      <c r="AM40" s="53"/>
      <c r="AN40" s="47">
        <v>-324000000</v>
      </c>
      <c r="AO40" s="65"/>
      <c r="AP40" s="65"/>
      <c r="AQ40" s="65"/>
      <c r="AR40" s="53"/>
      <c r="AS40" s="38">
        <v>-21000000</v>
      </c>
      <c r="AT40" s="65">
        <v>-159000000</v>
      </c>
      <c r="AU40" s="50">
        <v>-1252000000</v>
      </c>
      <c r="AV40" s="53">
        <v>-310000000</v>
      </c>
      <c r="AW40" s="47">
        <v>779000000</v>
      </c>
      <c r="AX40" s="53"/>
      <c r="AY40" s="48"/>
      <c r="AZ40" s="38"/>
      <c r="BA40" s="53"/>
      <c r="BB40" s="47">
        <v>-383000000</v>
      </c>
      <c r="BC40" s="65"/>
      <c r="BD40" s="53">
        <v>-383000000</v>
      </c>
      <c r="BE40" s="38">
        <v>370000000</v>
      </c>
      <c r="BF40" s="65"/>
      <c r="BG40" s="50">
        <v>456000000</v>
      </c>
      <c r="BH40" s="65">
        <v>672000000</v>
      </c>
      <c r="BI40" s="53"/>
      <c r="BJ40" s="38">
        <v>672000000</v>
      </c>
      <c r="BK40" s="65">
        <v>86000000</v>
      </c>
      <c r="BL40" s="51">
        <v>758000000</v>
      </c>
    </row>
    <row r="41" spans="1:64" x14ac:dyDescent="0.2">
      <c r="A41" s="63" t="s">
        <v>70</v>
      </c>
      <c r="B41" s="63" t="s">
        <v>71</v>
      </c>
      <c r="C41" s="63">
        <v>445788</v>
      </c>
      <c r="D41" s="63" t="s">
        <v>16</v>
      </c>
      <c r="E41" s="63">
        <v>2017</v>
      </c>
      <c r="F41" s="63" t="s">
        <v>1292</v>
      </c>
      <c r="G41" s="64">
        <v>43100</v>
      </c>
      <c r="H41" s="64">
        <v>43130</v>
      </c>
      <c r="I41" s="64">
        <v>43130</v>
      </c>
      <c r="J41" s="63">
        <v>91546000</v>
      </c>
      <c r="K41" s="63">
        <v>92063000</v>
      </c>
      <c r="L41" s="63" t="s">
        <v>2074</v>
      </c>
      <c r="M41" s="47">
        <v>194204000</v>
      </c>
      <c r="N41" s="65"/>
      <c r="O41" s="65"/>
      <c r="P41" s="53"/>
      <c r="Q41" s="48">
        <v>416783000</v>
      </c>
      <c r="R41" s="47">
        <v>-103543000</v>
      </c>
      <c r="S41" s="65"/>
      <c r="T41" s="65"/>
      <c r="U41" s="53"/>
      <c r="V41" s="47">
        <v>-57119000</v>
      </c>
      <c r="W41" s="65"/>
      <c r="X41" s="65"/>
      <c r="Y41" s="65"/>
      <c r="Z41" s="53"/>
      <c r="AA41" s="48"/>
      <c r="AB41" s="49">
        <v>450325000</v>
      </c>
      <c r="AC41" s="47">
        <v>-878253000</v>
      </c>
      <c r="AD41" s="65"/>
      <c r="AE41" s="65"/>
      <c r="AF41" s="65"/>
      <c r="AG41" s="65"/>
      <c r="AH41" s="65"/>
      <c r="AI41" s="65"/>
      <c r="AJ41" s="53"/>
      <c r="AK41" s="47">
        <v>-141398000</v>
      </c>
      <c r="AL41" s="65"/>
      <c r="AM41" s="53"/>
      <c r="AN41" s="47">
        <v>-39591000</v>
      </c>
      <c r="AO41" s="65"/>
      <c r="AP41" s="65"/>
      <c r="AQ41" s="65"/>
      <c r="AR41" s="53"/>
      <c r="AS41" s="38">
        <v>-678884000</v>
      </c>
      <c r="AT41" s="65"/>
      <c r="AU41" s="50">
        <v>-1738126000</v>
      </c>
      <c r="AV41" s="53">
        <v>-321750000</v>
      </c>
      <c r="AW41" s="47">
        <v>602427000</v>
      </c>
      <c r="AX41" s="53"/>
      <c r="AY41" s="48"/>
      <c r="AZ41" s="38"/>
      <c r="BA41" s="53"/>
      <c r="BB41" s="47">
        <v>1275397000</v>
      </c>
      <c r="BC41" s="65">
        <v>1275397000</v>
      </c>
      <c r="BD41" s="53"/>
      <c r="BE41" s="38">
        <v>-140647000</v>
      </c>
      <c r="BF41" s="65"/>
      <c r="BG41" s="50">
        <v>1415427000</v>
      </c>
      <c r="BH41" s="65">
        <v>127626000</v>
      </c>
      <c r="BI41" s="53"/>
      <c r="BJ41" s="38">
        <v>127626000</v>
      </c>
      <c r="BK41" s="65">
        <v>1723000</v>
      </c>
      <c r="BL41" s="51">
        <v>129349000</v>
      </c>
    </row>
    <row r="42" spans="1:64" x14ac:dyDescent="0.2">
      <c r="A42" s="63" t="s">
        <v>161</v>
      </c>
      <c r="B42" s="63" t="s">
        <v>162</v>
      </c>
      <c r="C42" s="63">
        <v>445830</v>
      </c>
      <c r="D42" s="63" t="s">
        <v>16</v>
      </c>
      <c r="E42" s="63">
        <v>2017</v>
      </c>
      <c r="F42" s="63" t="s">
        <v>1292</v>
      </c>
      <c r="G42" s="64">
        <v>43008</v>
      </c>
      <c r="H42" s="64">
        <v>43052</v>
      </c>
      <c r="I42" s="64">
        <v>43417</v>
      </c>
      <c r="J42" s="63">
        <v>106100000</v>
      </c>
      <c r="K42" s="63">
        <v>106100000</v>
      </c>
      <c r="L42" s="63" t="s">
        <v>1629</v>
      </c>
      <c r="M42" s="47">
        <v>396421000</v>
      </c>
      <c r="N42" s="65"/>
      <c r="O42" s="65"/>
      <c r="P42" s="53"/>
      <c r="Q42" s="48">
        <v>319633000</v>
      </c>
      <c r="R42" s="47">
        <v>224303000</v>
      </c>
      <c r="S42" s="65"/>
      <c r="T42" s="65"/>
      <c r="U42" s="53"/>
      <c r="V42" s="47">
        <v>-73267000</v>
      </c>
      <c r="W42" s="65"/>
      <c r="X42" s="65"/>
      <c r="Y42" s="65"/>
      <c r="Z42" s="53"/>
      <c r="AA42" s="48"/>
      <c r="AB42" s="49">
        <v>867090000</v>
      </c>
      <c r="AC42" s="47">
        <v>-1137089000</v>
      </c>
      <c r="AD42" s="65"/>
      <c r="AE42" s="65"/>
      <c r="AF42" s="65"/>
      <c r="AG42" s="65"/>
      <c r="AH42" s="65"/>
      <c r="AI42" s="65"/>
      <c r="AJ42" s="53"/>
      <c r="AK42" s="47">
        <v>-12473000</v>
      </c>
      <c r="AL42" s="65"/>
      <c r="AM42" s="53"/>
      <c r="AN42" s="47"/>
      <c r="AO42" s="65"/>
      <c r="AP42" s="65"/>
      <c r="AQ42" s="65"/>
      <c r="AR42" s="53"/>
      <c r="AS42" s="38">
        <v>-46997000</v>
      </c>
      <c r="AT42" s="65">
        <v>140253000</v>
      </c>
      <c r="AU42" s="50">
        <v>-1056306000</v>
      </c>
      <c r="AV42" s="53">
        <v>-191931000</v>
      </c>
      <c r="AW42" s="47">
        <v>252845000</v>
      </c>
      <c r="AX42" s="53"/>
      <c r="AY42" s="48"/>
      <c r="AZ42" s="38"/>
      <c r="BA42" s="53"/>
      <c r="BB42" s="47">
        <v>125278000</v>
      </c>
      <c r="BC42" s="65">
        <v>125278000</v>
      </c>
      <c r="BD42" s="53"/>
      <c r="BE42" s="38">
        <v>-18101000</v>
      </c>
      <c r="BF42" s="65"/>
      <c r="BG42" s="50">
        <v>168091000</v>
      </c>
      <c r="BH42" s="65">
        <v>-21125000</v>
      </c>
      <c r="BI42" s="53"/>
      <c r="BJ42" s="38">
        <v>-21125000</v>
      </c>
      <c r="BK42" s="65"/>
      <c r="BL42" s="51">
        <v>-21125000</v>
      </c>
    </row>
    <row r="43" spans="1:64" x14ac:dyDescent="0.2">
      <c r="A43" s="63" t="s">
        <v>36</v>
      </c>
      <c r="B43" s="63" t="s">
        <v>37</v>
      </c>
      <c r="C43" s="63">
        <v>243</v>
      </c>
      <c r="D43" s="63" t="s">
        <v>16</v>
      </c>
      <c r="E43" s="63">
        <v>2017</v>
      </c>
      <c r="F43" s="63" t="s">
        <v>1292</v>
      </c>
      <c r="G43" s="64">
        <v>43100</v>
      </c>
      <c r="H43" s="64">
        <v>43158</v>
      </c>
      <c r="I43" s="64">
        <v>43158</v>
      </c>
      <c r="J43" s="63">
        <v>754000000</v>
      </c>
      <c r="K43" s="63">
        <v>766000000</v>
      </c>
      <c r="L43" s="63" t="s">
        <v>2075</v>
      </c>
      <c r="M43" s="47">
        <v>273000000</v>
      </c>
      <c r="N43" s="65"/>
      <c r="O43" s="65"/>
      <c r="P43" s="53"/>
      <c r="Q43" s="48">
        <v>888000000</v>
      </c>
      <c r="R43" s="47">
        <v>391000000</v>
      </c>
      <c r="S43" s="65">
        <v>176000000</v>
      </c>
      <c r="T43" s="65">
        <v>-181000000</v>
      </c>
      <c r="U43" s="53">
        <v>396000000</v>
      </c>
      <c r="V43" s="47">
        <v>661000000</v>
      </c>
      <c r="W43" s="65">
        <v>-165000000</v>
      </c>
      <c r="X43" s="65">
        <v>-26000000</v>
      </c>
      <c r="Y43" s="65">
        <v>85000000</v>
      </c>
      <c r="Z43" s="53">
        <v>767000000</v>
      </c>
      <c r="AA43" s="48"/>
      <c r="AB43" s="49">
        <v>2213000000</v>
      </c>
      <c r="AC43" s="47">
        <v>-155000000</v>
      </c>
      <c r="AD43" s="65"/>
      <c r="AE43" s="65"/>
      <c r="AF43" s="65"/>
      <c r="AG43" s="65">
        <v>-155000000</v>
      </c>
      <c r="AH43" s="65"/>
      <c r="AI43" s="65"/>
      <c r="AJ43" s="53"/>
      <c r="AK43" s="47">
        <v>-55000000</v>
      </c>
      <c r="AL43" s="65">
        <v>80000000</v>
      </c>
      <c r="AM43" s="53">
        <v>-135000000</v>
      </c>
      <c r="AN43" s="47">
        <v>0</v>
      </c>
      <c r="AO43" s="65"/>
      <c r="AP43" s="65"/>
      <c r="AQ43" s="65"/>
      <c r="AR43" s="53"/>
      <c r="AS43" s="38">
        <v>13000000</v>
      </c>
      <c r="AT43" s="65"/>
      <c r="AU43" s="50">
        <v>-197000000</v>
      </c>
      <c r="AV43" s="53">
        <v>-226000000</v>
      </c>
      <c r="AW43" s="47">
        <v>-510000000</v>
      </c>
      <c r="AX43" s="53"/>
      <c r="AY43" s="48">
        <v>-510000000</v>
      </c>
      <c r="AZ43" s="38">
        <v>-4251000000</v>
      </c>
      <c r="BA43" s="53">
        <v>3741000000</v>
      </c>
      <c r="BB43" s="47">
        <v>178000000</v>
      </c>
      <c r="BC43" s="65">
        <v>178000000</v>
      </c>
      <c r="BD43" s="53"/>
      <c r="BE43" s="38">
        <v>-66000000</v>
      </c>
      <c r="BF43" s="65"/>
      <c r="BG43" s="50">
        <v>-624000000</v>
      </c>
      <c r="BH43" s="65">
        <v>1392000000</v>
      </c>
      <c r="BI43" s="53"/>
      <c r="BJ43" s="38">
        <v>1392000000</v>
      </c>
      <c r="BK43" s="65">
        <v>76000000</v>
      </c>
      <c r="BL43" s="51">
        <v>1468000000</v>
      </c>
    </row>
    <row r="44" spans="1:64" x14ac:dyDescent="0.2">
      <c r="A44" s="63" t="s">
        <v>173</v>
      </c>
      <c r="B44" s="63" t="s">
        <v>174</v>
      </c>
      <c r="C44" s="63">
        <v>66223</v>
      </c>
      <c r="D44" s="63" t="s">
        <v>16</v>
      </c>
      <c r="E44" s="63">
        <v>2017</v>
      </c>
      <c r="F44" s="63" t="s">
        <v>1292</v>
      </c>
      <c r="G44" s="64">
        <v>43100</v>
      </c>
      <c r="H44" s="64">
        <v>43154</v>
      </c>
      <c r="I44" s="64">
        <v>43154</v>
      </c>
      <c r="J44" s="63">
        <v>137523771</v>
      </c>
      <c r="K44" s="63">
        <v>138066686</v>
      </c>
      <c r="L44" s="63" t="s">
        <v>2076</v>
      </c>
      <c r="M44" s="47">
        <v>876660000</v>
      </c>
      <c r="N44" s="65"/>
      <c r="O44" s="65"/>
      <c r="P44" s="53"/>
      <c r="Q44" s="48">
        <v>584150000</v>
      </c>
      <c r="R44" s="47">
        <v>-240383000</v>
      </c>
      <c r="S44" s="65"/>
      <c r="T44" s="65"/>
      <c r="U44" s="53">
        <v>-240383000</v>
      </c>
      <c r="V44" s="47">
        <v>35830000</v>
      </c>
      <c r="W44" s="65"/>
      <c r="X44" s="65"/>
      <c r="Y44" s="65"/>
      <c r="Z44" s="53">
        <v>35830000</v>
      </c>
      <c r="AA44" s="48"/>
      <c r="AB44" s="49">
        <v>1256257000</v>
      </c>
      <c r="AC44" s="47">
        <v>-536307000</v>
      </c>
      <c r="AD44" s="65"/>
      <c r="AE44" s="65"/>
      <c r="AF44" s="65"/>
      <c r="AG44" s="65">
        <v>-536307000</v>
      </c>
      <c r="AH44" s="65"/>
      <c r="AI44" s="65"/>
      <c r="AJ44" s="53"/>
      <c r="AK44" s="47"/>
      <c r="AL44" s="65"/>
      <c r="AM44" s="53"/>
      <c r="AN44" s="47">
        <v>-412096000</v>
      </c>
      <c r="AO44" s="65"/>
      <c r="AP44" s="65"/>
      <c r="AQ44" s="65"/>
      <c r="AR44" s="53"/>
      <c r="AS44" s="38">
        <v>-16978000</v>
      </c>
      <c r="AT44" s="65"/>
      <c r="AU44" s="50">
        <v>-965381000</v>
      </c>
      <c r="AV44" s="53">
        <v>-772657000</v>
      </c>
      <c r="AW44" s="47">
        <v>271650000</v>
      </c>
      <c r="AX44" s="53"/>
      <c r="AY44" s="48"/>
      <c r="AZ44" s="38"/>
      <c r="BA44" s="53"/>
      <c r="BB44" s="47">
        <v>111093000</v>
      </c>
      <c r="BC44" s="65">
        <v>111093000</v>
      </c>
      <c r="BD44" s="53"/>
      <c r="BE44" s="38">
        <v>-29033000</v>
      </c>
      <c r="BF44" s="65"/>
      <c r="BG44" s="50">
        <v>-418947000</v>
      </c>
      <c r="BH44" s="65">
        <v>-128071000</v>
      </c>
      <c r="BI44" s="53"/>
      <c r="BJ44" s="38">
        <v>-128071000</v>
      </c>
      <c r="BK44" s="65"/>
      <c r="BL44" s="51">
        <v>-128071000</v>
      </c>
    </row>
    <row r="45" spans="1:64" x14ac:dyDescent="0.2">
      <c r="A45" s="63" t="s">
        <v>224</v>
      </c>
      <c r="B45" s="63" t="s">
        <v>225</v>
      </c>
      <c r="C45" s="63">
        <v>686523</v>
      </c>
      <c r="D45" s="63" t="s">
        <v>16</v>
      </c>
      <c r="E45" s="63">
        <v>2017</v>
      </c>
      <c r="F45" s="63" t="s">
        <v>1292</v>
      </c>
      <c r="G45" s="64">
        <v>43069</v>
      </c>
      <c r="H45" s="64">
        <v>43082</v>
      </c>
      <c r="I45" s="64">
        <v>43455</v>
      </c>
      <c r="J45" s="63">
        <v>405000000</v>
      </c>
      <c r="K45" s="63">
        <v>421000000</v>
      </c>
      <c r="L45" s="63" t="s">
        <v>1632</v>
      </c>
      <c r="M45" s="47">
        <v>1784000000</v>
      </c>
      <c r="N45" s="65"/>
      <c r="O45" s="65"/>
      <c r="P45" s="53"/>
      <c r="Q45" s="48">
        <v>4737000000</v>
      </c>
      <c r="R45" s="47">
        <v>655000000</v>
      </c>
      <c r="S45" s="65"/>
      <c r="T45" s="65"/>
      <c r="U45" s="53"/>
      <c r="V45" s="47">
        <v>-625000000</v>
      </c>
      <c r="W45" s="65"/>
      <c r="X45" s="65"/>
      <c r="Y45" s="65"/>
      <c r="Z45" s="53"/>
      <c r="AA45" s="48"/>
      <c r="AB45" s="49">
        <v>6551000000</v>
      </c>
      <c r="AC45" s="47">
        <v>-628000000</v>
      </c>
      <c r="AD45" s="65"/>
      <c r="AE45" s="65"/>
      <c r="AF45" s="65"/>
      <c r="AG45" s="65"/>
      <c r="AH45" s="65"/>
      <c r="AI45" s="65"/>
      <c r="AJ45" s="53"/>
      <c r="AK45" s="47">
        <v>-7000000</v>
      </c>
      <c r="AL45" s="65"/>
      <c r="AM45" s="53"/>
      <c r="AN45" s="47">
        <v>-30000000</v>
      </c>
      <c r="AO45" s="65"/>
      <c r="AP45" s="65"/>
      <c r="AQ45" s="65"/>
      <c r="AR45" s="53"/>
      <c r="AS45" s="38">
        <v>-9000000</v>
      </c>
      <c r="AT45" s="65"/>
      <c r="AU45" s="50">
        <v>-674000000</v>
      </c>
      <c r="AV45" s="53">
        <v>-1745000000</v>
      </c>
      <c r="AW45" s="47">
        <v>3742000000</v>
      </c>
      <c r="AX45" s="53"/>
      <c r="AY45" s="48"/>
      <c r="AZ45" s="38"/>
      <c r="BA45" s="53"/>
      <c r="BB45" s="47">
        <v>0</v>
      </c>
      <c r="BC45" s="65"/>
      <c r="BD45" s="53">
        <v>0</v>
      </c>
      <c r="BE45" s="38">
        <v>233000000</v>
      </c>
      <c r="BF45" s="65"/>
      <c r="BG45" s="50">
        <v>2230000000</v>
      </c>
      <c r="BH45" s="65">
        <v>8107000000</v>
      </c>
      <c r="BI45" s="53"/>
      <c r="BJ45" s="38">
        <v>8107000000</v>
      </c>
      <c r="BK45" s="65"/>
      <c r="BL45" s="51">
        <v>8107000000</v>
      </c>
    </row>
    <row r="46" spans="1:64" x14ac:dyDescent="0.2">
      <c r="A46" s="63" t="s">
        <v>176</v>
      </c>
      <c r="B46" s="63" t="s">
        <v>177</v>
      </c>
      <c r="C46" s="63">
        <v>66346</v>
      </c>
      <c r="D46" s="63" t="s">
        <v>16</v>
      </c>
      <c r="E46" s="63">
        <v>2017</v>
      </c>
      <c r="F46" s="63" t="s">
        <v>1292</v>
      </c>
      <c r="G46" s="64">
        <v>43100</v>
      </c>
      <c r="H46" s="64">
        <v>43152</v>
      </c>
      <c r="I46" s="64">
        <v>43152</v>
      </c>
      <c r="J46" s="63">
        <v>88300000</v>
      </c>
      <c r="K46" s="63">
        <v>90100000</v>
      </c>
      <c r="L46" s="63" t="s">
        <v>2077</v>
      </c>
      <c r="M46" s="47">
        <v>281800000</v>
      </c>
      <c r="N46" s="65"/>
      <c r="O46" s="65"/>
      <c r="P46" s="53"/>
      <c r="Q46" s="48">
        <v>178700000</v>
      </c>
      <c r="R46" s="47">
        <v>102500000</v>
      </c>
      <c r="S46" s="65">
        <v>30200000</v>
      </c>
      <c r="T46" s="65"/>
      <c r="U46" s="53">
        <v>72300000</v>
      </c>
      <c r="V46" s="47">
        <v>66500000</v>
      </c>
      <c r="W46" s="65">
        <v>-141200000</v>
      </c>
      <c r="X46" s="65">
        <v>-14900000</v>
      </c>
      <c r="Y46" s="65">
        <v>83400000</v>
      </c>
      <c r="Z46" s="53">
        <v>139200000</v>
      </c>
      <c r="AA46" s="48"/>
      <c r="AB46" s="49">
        <v>629500000</v>
      </c>
      <c r="AC46" s="47">
        <v>-184500000</v>
      </c>
      <c r="AD46" s="65">
        <v>6000000</v>
      </c>
      <c r="AE46" s="65">
        <v>6000000</v>
      </c>
      <c r="AF46" s="65"/>
      <c r="AG46" s="65">
        <v>-190500000</v>
      </c>
      <c r="AH46" s="65">
        <v>-190500000</v>
      </c>
      <c r="AI46" s="65"/>
      <c r="AJ46" s="53"/>
      <c r="AK46" s="47"/>
      <c r="AL46" s="65"/>
      <c r="AM46" s="53"/>
      <c r="AN46" s="47">
        <v>-319300000</v>
      </c>
      <c r="AO46" s="65"/>
      <c r="AP46" s="65"/>
      <c r="AQ46" s="65"/>
      <c r="AR46" s="53">
        <v>-319300000</v>
      </c>
      <c r="AS46" s="38">
        <v>-43900000</v>
      </c>
      <c r="AT46" s="65"/>
      <c r="AU46" s="50">
        <v>-547700000</v>
      </c>
      <c r="AV46" s="53">
        <v>-155500000</v>
      </c>
      <c r="AW46" s="47">
        <v>199900000</v>
      </c>
      <c r="AX46" s="53">
        <v>-89200000</v>
      </c>
      <c r="AY46" s="48">
        <v>289100000</v>
      </c>
      <c r="AZ46" s="38">
        <v>-253800000</v>
      </c>
      <c r="BA46" s="53">
        <v>542900000</v>
      </c>
      <c r="BB46" s="47">
        <v>-107700000</v>
      </c>
      <c r="BC46" s="65">
        <v>22000000</v>
      </c>
      <c r="BD46" s="53">
        <v>-129700000</v>
      </c>
      <c r="BE46" s="38"/>
      <c r="BF46" s="65"/>
      <c r="BG46" s="50">
        <v>-63300000</v>
      </c>
      <c r="BH46" s="65">
        <v>18500000</v>
      </c>
      <c r="BI46" s="53"/>
      <c r="BJ46" s="38">
        <v>18500000</v>
      </c>
      <c r="BK46" s="65">
        <v>10800000</v>
      </c>
      <c r="BL46" s="51">
        <v>29300000</v>
      </c>
    </row>
    <row r="47" spans="1:64" x14ac:dyDescent="0.2">
      <c r="A47" s="63" t="s">
        <v>108</v>
      </c>
      <c r="B47" s="63" t="s">
        <v>109</v>
      </c>
      <c r="C47" s="63">
        <v>168302</v>
      </c>
      <c r="D47" s="63" t="s">
        <v>16</v>
      </c>
      <c r="E47" s="63">
        <v>2017</v>
      </c>
      <c r="F47" s="63" t="s">
        <v>1292</v>
      </c>
      <c r="G47" s="64">
        <v>43100</v>
      </c>
      <c r="H47" s="64">
        <v>43151</v>
      </c>
      <c r="I47" s="64">
        <v>43151</v>
      </c>
      <c r="J47" s="63">
        <v>178000000</v>
      </c>
      <c r="K47" s="63">
        <v>179000000</v>
      </c>
      <c r="L47" s="63" t="s">
        <v>2078</v>
      </c>
      <c r="M47" s="47">
        <v>426000000</v>
      </c>
      <c r="N47" s="65"/>
      <c r="O47" s="65"/>
      <c r="P47" s="53"/>
      <c r="Q47" s="48">
        <v>492000000</v>
      </c>
      <c r="R47" s="47">
        <v>408000000</v>
      </c>
      <c r="S47" s="65"/>
      <c r="T47" s="65"/>
      <c r="U47" s="53"/>
      <c r="V47" s="47">
        <v>123000000</v>
      </c>
      <c r="W47" s="65"/>
      <c r="X47" s="65"/>
      <c r="Y47" s="65"/>
      <c r="Z47" s="53"/>
      <c r="AA47" s="48"/>
      <c r="AB47" s="49">
        <v>1449000000</v>
      </c>
      <c r="AC47" s="47">
        <v>-1495000000</v>
      </c>
      <c r="AD47" s="65"/>
      <c r="AE47" s="65"/>
      <c r="AF47" s="65"/>
      <c r="AG47" s="65"/>
      <c r="AH47" s="65"/>
      <c r="AI47" s="65"/>
      <c r="AJ47" s="53"/>
      <c r="AK47" s="47"/>
      <c r="AL47" s="65"/>
      <c r="AM47" s="53"/>
      <c r="AN47" s="47">
        <v>-177000000</v>
      </c>
      <c r="AO47" s="65"/>
      <c r="AP47" s="65"/>
      <c r="AQ47" s="65"/>
      <c r="AR47" s="53"/>
      <c r="AS47" s="38"/>
      <c r="AT47" s="65"/>
      <c r="AU47" s="50">
        <v>-1672000000</v>
      </c>
      <c r="AV47" s="53">
        <v>-289000000</v>
      </c>
      <c r="AW47" s="47">
        <v>554000000</v>
      </c>
      <c r="AX47" s="53"/>
      <c r="AY47" s="48"/>
      <c r="AZ47" s="38"/>
      <c r="BA47" s="53"/>
      <c r="BB47" s="47">
        <v>-28000000</v>
      </c>
      <c r="BC47" s="65"/>
      <c r="BD47" s="53"/>
      <c r="BE47" s="38">
        <v>-30000000</v>
      </c>
      <c r="BF47" s="65"/>
      <c r="BG47" s="50">
        <v>207000000</v>
      </c>
      <c r="BH47" s="65">
        <v>-16000000</v>
      </c>
      <c r="BI47" s="53"/>
      <c r="BJ47" s="38">
        <v>-16000000</v>
      </c>
      <c r="BK47" s="65"/>
      <c r="BL47" s="51">
        <v>-16000000</v>
      </c>
    </row>
    <row r="48" spans="1:64" x14ac:dyDescent="0.2">
      <c r="A48" s="63" t="s">
        <v>170</v>
      </c>
      <c r="B48" s="63" t="s">
        <v>171</v>
      </c>
      <c r="C48" s="63">
        <v>58197</v>
      </c>
      <c r="D48" s="63" t="s">
        <v>16</v>
      </c>
      <c r="E48" s="63">
        <v>2017</v>
      </c>
      <c r="F48" s="63" t="s">
        <v>1292</v>
      </c>
      <c r="G48" s="64">
        <v>42978</v>
      </c>
      <c r="H48" s="64">
        <v>43033</v>
      </c>
      <c r="I48" s="64">
        <v>43766</v>
      </c>
      <c r="J48" s="63">
        <v>28430000</v>
      </c>
      <c r="K48" s="63">
        <v>29065000</v>
      </c>
      <c r="L48" s="63" t="s">
        <v>1293</v>
      </c>
      <c r="M48" s="47">
        <v>1280869000</v>
      </c>
      <c r="N48" s="65"/>
      <c r="O48" s="65"/>
      <c r="P48" s="53"/>
      <c r="Q48" s="48">
        <v>323051000</v>
      </c>
      <c r="R48" s="47">
        <v>103754000</v>
      </c>
      <c r="S48" s="65"/>
      <c r="T48" s="65"/>
      <c r="U48" s="53"/>
      <c r="V48" s="47">
        <v>-137062000</v>
      </c>
      <c r="W48" s="65"/>
      <c r="X48" s="65"/>
      <c r="Y48" s="65"/>
      <c r="Z48" s="53"/>
      <c r="AA48" s="48"/>
      <c r="AB48" s="49">
        <v>1570612000</v>
      </c>
      <c r="AC48" s="47">
        <v>-553832000</v>
      </c>
      <c r="AD48" s="65"/>
      <c r="AE48" s="65"/>
      <c r="AF48" s="65"/>
      <c r="AG48" s="65"/>
      <c r="AH48" s="65"/>
      <c r="AI48" s="65"/>
      <c r="AJ48" s="53"/>
      <c r="AK48" s="47">
        <v>-2718000</v>
      </c>
      <c r="AL48" s="65"/>
      <c r="AM48" s="53"/>
      <c r="AN48" s="47"/>
      <c r="AO48" s="65"/>
      <c r="AP48" s="65"/>
      <c r="AQ48" s="65"/>
      <c r="AR48" s="53"/>
      <c r="AS48" s="38">
        <v>2951000</v>
      </c>
      <c r="AT48" s="65"/>
      <c r="AU48" s="50">
        <v>-553599000</v>
      </c>
      <c r="AV48" s="53"/>
      <c r="AW48" s="47">
        <v>109996000</v>
      </c>
      <c r="AX48" s="53"/>
      <c r="AY48" s="48"/>
      <c r="AZ48" s="38"/>
      <c r="BA48" s="53"/>
      <c r="BB48" s="47">
        <v>-1016963000</v>
      </c>
      <c r="BC48" s="65">
        <v>54686000</v>
      </c>
      <c r="BD48" s="53">
        <v>-1071649000</v>
      </c>
      <c r="BE48" s="38">
        <v>-7362000</v>
      </c>
      <c r="BF48" s="65"/>
      <c r="BG48" s="50">
        <v>-914329000</v>
      </c>
      <c r="BH48" s="65">
        <v>102684000</v>
      </c>
      <c r="BI48" s="53"/>
      <c r="BJ48" s="38">
        <v>102684000</v>
      </c>
      <c r="BK48" s="65">
        <v>852000</v>
      </c>
      <c r="BL48" s="51">
        <v>103536000</v>
      </c>
    </row>
    <row r="49" spans="1:64" x14ac:dyDescent="0.2">
      <c r="A49" s="63" t="s">
        <v>206</v>
      </c>
      <c r="B49" s="63" t="s">
        <v>207</v>
      </c>
      <c r="C49" s="63">
        <v>70844</v>
      </c>
      <c r="D49" s="63" t="s">
        <v>16</v>
      </c>
      <c r="E49" s="63">
        <v>2017</v>
      </c>
      <c r="F49" s="63" t="s">
        <v>1292</v>
      </c>
      <c r="G49" s="64">
        <v>43100</v>
      </c>
      <c r="H49" s="64">
        <v>43143</v>
      </c>
      <c r="I49" s="64">
        <v>43143</v>
      </c>
      <c r="J49" s="63">
        <v>603200000</v>
      </c>
      <c r="K49" s="63">
        <v>610000000</v>
      </c>
      <c r="L49" s="63" t="s">
        <v>2079</v>
      </c>
      <c r="M49" s="47">
        <v>8197000000</v>
      </c>
      <c r="N49" s="65"/>
      <c r="O49" s="65"/>
      <c r="P49" s="53"/>
      <c r="Q49" s="48">
        <v>2069000000</v>
      </c>
      <c r="R49" s="47">
        <v>583000000</v>
      </c>
      <c r="S49" s="65">
        <v>202000000</v>
      </c>
      <c r="T49" s="65"/>
      <c r="U49" s="53">
        <v>381000000</v>
      </c>
      <c r="V49" s="47">
        <v>2495000000</v>
      </c>
      <c r="W49" s="65">
        <v>-1821000000</v>
      </c>
      <c r="X49" s="65">
        <v>-1085000000</v>
      </c>
      <c r="Y49" s="65">
        <v>130000000</v>
      </c>
      <c r="Z49" s="53">
        <v>5271000000</v>
      </c>
      <c r="AA49" s="48"/>
      <c r="AB49" s="49">
        <v>13344000000</v>
      </c>
      <c r="AC49" s="47">
        <v>-1778000000</v>
      </c>
      <c r="AD49" s="65">
        <v>92000000</v>
      </c>
      <c r="AE49" s="65">
        <v>92000000</v>
      </c>
      <c r="AF49" s="65"/>
      <c r="AG49" s="65">
        <v>-1870000000</v>
      </c>
      <c r="AH49" s="65">
        <v>-1739000000</v>
      </c>
      <c r="AI49" s="65">
        <v>-131000000</v>
      </c>
      <c r="AJ49" s="53"/>
      <c r="AK49" s="47">
        <v>38000000</v>
      </c>
      <c r="AL49" s="65">
        <v>3639000000</v>
      </c>
      <c r="AM49" s="53">
        <v>-3601000000</v>
      </c>
      <c r="AN49" s="47">
        <v>-324000000</v>
      </c>
      <c r="AO49" s="65"/>
      <c r="AP49" s="65"/>
      <c r="AQ49" s="65"/>
      <c r="AR49" s="53">
        <v>-324000000</v>
      </c>
      <c r="AS49" s="38">
        <v>2000000</v>
      </c>
      <c r="AT49" s="65"/>
      <c r="AU49" s="50">
        <v>-2062000000</v>
      </c>
      <c r="AV49" s="53">
        <v>-3417000000</v>
      </c>
      <c r="AW49" s="47">
        <v>1124000000</v>
      </c>
      <c r="AX49" s="53"/>
      <c r="AY49" s="48">
        <v>1124000000</v>
      </c>
      <c r="AZ49" s="38">
        <v>-953000000</v>
      </c>
      <c r="BA49" s="53">
        <v>2077000000</v>
      </c>
      <c r="BB49" s="47">
        <v>-8925000000</v>
      </c>
      <c r="BC49" s="65">
        <v>311000000</v>
      </c>
      <c r="BD49" s="53">
        <v>-9236000000</v>
      </c>
      <c r="BE49" s="38">
        <v>-132000000</v>
      </c>
      <c r="BF49" s="65"/>
      <c r="BG49" s="50">
        <v>-11350000000</v>
      </c>
      <c r="BH49" s="65">
        <v>-68000000</v>
      </c>
      <c r="BI49" s="53"/>
      <c r="BJ49" s="38">
        <v>-68000000</v>
      </c>
      <c r="BK49" s="65">
        <v>80000000</v>
      </c>
      <c r="BL49" s="51">
        <v>12000000</v>
      </c>
    </row>
    <row r="50" spans="1:64" x14ac:dyDescent="0.2">
      <c r="A50" s="63" t="s">
        <v>185</v>
      </c>
      <c r="B50" s="63" t="s">
        <v>186</v>
      </c>
      <c r="C50" s="63">
        <v>254808</v>
      </c>
      <c r="D50" s="63" t="s">
        <v>16</v>
      </c>
      <c r="E50" s="63">
        <v>2017</v>
      </c>
      <c r="F50" s="63" t="s">
        <v>1292</v>
      </c>
      <c r="G50" s="64">
        <v>43100</v>
      </c>
      <c r="H50" s="64">
        <v>43154</v>
      </c>
      <c r="I50" s="64">
        <v>43154</v>
      </c>
      <c r="J50" s="63">
        <v>543000000</v>
      </c>
      <c r="K50" s="63">
        <v>555000000</v>
      </c>
      <c r="L50" s="63" t="s">
        <v>2080</v>
      </c>
      <c r="M50" s="47">
        <v>724000000</v>
      </c>
      <c r="N50" s="65">
        <v>717000000</v>
      </c>
      <c r="O50" s="65">
        <v>7000000</v>
      </c>
      <c r="P50" s="53"/>
      <c r="Q50" s="48">
        <v>761000000</v>
      </c>
      <c r="R50" s="47">
        <v>178000000</v>
      </c>
      <c r="S50" s="65">
        <v>107000000</v>
      </c>
      <c r="T50" s="65">
        <v>211000000</v>
      </c>
      <c r="U50" s="53">
        <v>-140000000</v>
      </c>
      <c r="V50" s="47">
        <v>190000000</v>
      </c>
      <c r="W50" s="65">
        <v>30000000</v>
      </c>
      <c r="X50" s="65">
        <v>76000000</v>
      </c>
      <c r="Y50" s="65"/>
      <c r="Z50" s="53">
        <v>84000000</v>
      </c>
      <c r="AA50" s="48">
        <v>-16000000</v>
      </c>
      <c r="AB50" s="49">
        <v>1837000000</v>
      </c>
      <c r="AC50" s="47">
        <v>-634000000</v>
      </c>
      <c r="AD50" s="65"/>
      <c r="AE50" s="65"/>
      <c r="AF50" s="65"/>
      <c r="AG50" s="65"/>
      <c r="AH50" s="65"/>
      <c r="AI50" s="65"/>
      <c r="AJ50" s="53">
        <v>-634000000</v>
      </c>
      <c r="AK50" s="47"/>
      <c r="AL50" s="65"/>
      <c r="AM50" s="53"/>
      <c r="AN50" s="47">
        <v>-676000000</v>
      </c>
      <c r="AO50" s="65">
        <v>10000000</v>
      </c>
      <c r="AP50" s="65"/>
      <c r="AQ50" s="65"/>
      <c r="AR50" s="53">
        <v>-686000000</v>
      </c>
      <c r="AS50" s="38"/>
      <c r="AT50" s="65"/>
      <c r="AU50" s="50">
        <v>-1310000000</v>
      </c>
      <c r="AV50" s="53">
        <v>-315000000</v>
      </c>
      <c r="AW50" s="47">
        <v>632000000</v>
      </c>
      <c r="AX50" s="53"/>
      <c r="AY50" s="48">
        <v>632000000</v>
      </c>
      <c r="AZ50" s="38">
        <v>-1000000</v>
      </c>
      <c r="BA50" s="53">
        <v>633000000</v>
      </c>
      <c r="BB50" s="47">
        <v>-564000000</v>
      </c>
      <c r="BC50" s="65"/>
      <c r="BD50" s="53">
        <v>-564000000</v>
      </c>
      <c r="BE50" s="38">
        <v>308000000</v>
      </c>
      <c r="BF50" s="65"/>
      <c r="BG50" s="50">
        <v>61000000</v>
      </c>
      <c r="BH50" s="65">
        <v>588000000</v>
      </c>
      <c r="BI50" s="53"/>
      <c r="BJ50" s="38">
        <v>588000000</v>
      </c>
      <c r="BK50" s="65">
        <v>5000000</v>
      </c>
      <c r="BL50" s="51">
        <v>593000000</v>
      </c>
    </row>
    <row r="51" spans="1:64" x14ac:dyDescent="0.2">
      <c r="A51" s="63" t="s">
        <v>194</v>
      </c>
      <c r="B51" s="63" t="s">
        <v>195</v>
      </c>
      <c r="C51" s="63">
        <v>71192</v>
      </c>
      <c r="D51" s="63" t="s">
        <v>16</v>
      </c>
      <c r="E51" s="63">
        <v>2017</v>
      </c>
      <c r="F51" s="63" t="s">
        <v>1292</v>
      </c>
      <c r="G51" s="64">
        <v>43159</v>
      </c>
      <c r="H51" s="64">
        <v>43192</v>
      </c>
      <c r="I51" s="64">
        <v>43192</v>
      </c>
      <c r="J51" s="63">
        <v>300400000</v>
      </c>
      <c r="K51" s="63">
        <v>307100000</v>
      </c>
      <c r="L51" s="63" t="s">
        <v>2081</v>
      </c>
      <c r="M51" s="47">
        <v>1000000000</v>
      </c>
      <c r="N51" s="65"/>
      <c r="O51" s="65"/>
      <c r="P51" s="53"/>
      <c r="Q51" s="48">
        <v>683000000</v>
      </c>
      <c r="R51" s="47">
        <v>288000000</v>
      </c>
      <c r="S51" s="65">
        <v>129000000</v>
      </c>
      <c r="T51" s="65">
        <v>162000000</v>
      </c>
      <c r="U51" s="53">
        <v>-3000000</v>
      </c>
      <c r="V51" s="47">
        <v>170000000</v>
      </c>
      <c r="W51" s="65">
        <v>315000000</v>
      </c>
      <c r="X51" s="65">
        <v>-335000000</v>
      </c>
      <c r="Y51" s="65">
        <v>-196000000</v>
      </c>
      <c r="Z51" s="53">
        <v>386000000</v>
      </c>
      <c r="AA51" s="48"/>
      <c r="AB51" s="49">
        <v>2141000000</v>
      </c>
      <c r="AC51" s="47">
        <v>-686000000</v>
      </c>
      <c r="AD51" s="65">
        <v>2000000</v>
      </c>
      <c r="AE51" s="65">
        <v>2000000</v>
      </c>
      <c r="AF51" s="65"/>
      <c r="AG51" s="65">
        <v>-688000000</v>
      </c>
      <c r="AH51" s="65">
        <v>-688000000</v>
      </c>
      <c r="AI51" s="65"/>
      <c r="AJ51" s="53"/>
      <c r="AK51" s="47">
        <v>-307000000</v>
      </c>
      <c r="AL51" s="65">
        <v>4018000000</v>
      </c>
      <c r="AM51" s="53">
        <v>-4325000000</v>
      </c>
      <c r="AN51" s="47">
        <v>0</v>
      </c>
      <c r="AO51" s="65">
        <v>0</v>
      </c>
      <c r="AP51" s="65"/>
      <c r="AQ51" s="65"/>
      <c r="AR51" s="53"/>
      <c r="AS51" s="38">
        <v>-9000000</v>
      </c>
      <c r="AT51" s="65"/>
      <c r="AU51" s="50">
        <v>-1002000000</v>
      </c>
      <c r="AV51" s="53">
        <v>-409000000</v>
      </c>
      <c r="AW51" s="47">
        <v>-46000000</v>
      </c>
      <c r="AX51" s="53"/>
      <c r="AY51" s="48"/>
      <c r="AZ51" s="38"/>
      <c r="BA51" s="53"/>
      <c r="BB51" s="47">
        <v>-1841000000</v>
      </c>
      <c r="BC51" s="65">
        <v>163000000</v>
      </c>
      <c r="BD51" s="53">
        <v>-2004000000</v>
      </c>
      <c r="BE51" s="38">
        <v>-1000000</v>
      </c>
      <c r="BF51" s="65"/>
      <c r="BG51" s="50">
        <v>-2297000000</v>
      </c>
      <c r="BH51" s="65">
        <v>-1158000000</v>
      </c>
      <c r="BI51" s="53"/>
      <c r="BJ51" s="38">
        <v>-1158000000</v>
      </c>
      <c r="BK51" s="65">
        <v>25000000</v>
      </c>
      <c r="BL51" s="51">
        <v>-1133000000</v>
      </c>
    </row>
    <row r="52" spans="1:64" x14ac:dyDescent="0.2">
      <c r="A52" s="63" t="s">
        <v>188</v>
      </c>
      <c r="B52" s="63" t="s">
        <v>189</v>
      </c>
      <c r="C52" s="63">
        <v>71373</v>
      </c>
      <c r="D52" s="63" t="s">
        <v>16</v>
      </c>
      <c r="E52" s="63">
        <v>2017</v>
      </c>
      <c r="F52" s="63" t="s">
        <v>1292</v>
      </c>
      <c r="G52" s="64">
        <v>43008</v>
      </c>
      <c r="H52" s="64">
        <v>43061</v>
      </c>
      <c r="I52" s="64">
        <v>43061</v>
      </c>
      <c r="J52" s="63">
        <v>218943000</v>
      </c>
      <c r="K52" s="63">
        <v>223588000</v>
      </c>
      <c r="L52" s="63" t="s">
        <v>2082</v>
      </c>
      <c r="M52" s="47">
        <v>1100000000</v>
      </c>
      <c r="N52" s="65">
        <v>1100000000</v>
      </c>
      <c r="O52" s="65"/>
      <c r="P52" s="53"/>
      <c r="Q52" s="48">
        <v>1088000000</v>
      </c>
      <c r="R52" s="47">
        <v>763000000</v>
      </c>
      <c r="S52" s="65">
        <v>174000000</v>
      </c>
      <c r="T52" s="65">
        <v>-236000000</v>
      </c>
      <c r="U52" s="53">
        <v>825000000</v>
      </c>
      <c r="V52" s="47">
        <v>-401000000</v>
      </c>
      <c r="W52" s="65">
        <v>-93000000</v>
      </c>
      <c r="X52" s="65">
        <v>-46000000</v>
      </c>
      <c r="Y52" s="65"/>
      <c r="Z52" s="53">
        <v>-262000000</v>
      </c>
      <c r="AA52" s="48"/>
      <c r="AB52" s="49">
        <v>2550000000</v>
      </c>
      <c r="AC52" s="47">
        <v>-727000000</v>
      </c>
      <c r="AD52" s="65"/>
      <c r="AE52" s="65"/>
      <c r="AF52" s="65"/>
      <c r="AG52" s="65"/>
      <c r="AH52" s="65"/>
      <c r="AI52" s="65"/>
      <c r="AJ52" s="53">
        <v>-727000000</v>
      </c>
      <c r="AK52" s="47"/>
      <c r="AL52" s="65"/>
      <c r="AM52" s="53"/>
      <c r="AN52" s="47">
        <v>-9000000</v>
      </c>
      <c r="AO52" s="65">
        <v>165000000</v>
      </c>
      <c r="AP52" s="65"/>
      <c r="AQ52" s="65"/>
      <c r="AR52" s="53">
        <v>-174000000</v>
      </c>
      <c r="AS52" s="38">
        <v>-148000000</v>
      </c>
      <c r="AT52" s="65"/>
      <c r="AU52" s="50">
        <v>-884000000</v>
      </c>
      <c r="AV52" s="53">
        <v>-677000000</v>
      </c>
      <c r="AW52" s="47">
        <v>7282000000</v>
      </c>
      <c r="AX52" s="53">
        <v>-200000000</v>
      </c>
      <c r="AY52" s="48">
        <v>7482000000</v>
      </c>
      <c r="AZ52" s="38">
        <v>-3980000000</v>
      </c>
      <c r="BA52" s="53">
        <v>11462000000</v>
      </c>
      <c r="BB52" s="47">
        <v>4607000000</v>
      </c>
      <c r="BC52" s="65">
        <v>4827000000</v>
      </c>
      <c r="BD52" s="53">
        <v>-220000000</v>
      </c>
      <c r="BE52" s="38">
        <v>-234000000</v>
      </c>
      <c r="BF52" s="65"/>
      <c r="BG52" s="50">
        <v>10978000000</v>
      </c>
      <c r="BH52" s="65">
        <v>12644000000</v>
      </c>
      <c r="BI52" s="53"/>
      <c r="BJ52" s="38">
        <v>12644000000</v>
      </c>
      <c r="BK52" s="65">
        <v>-6000000</v>
      </c>
      <c r="BL52" s="51">
        <v>12638000000</v>
      </c>
    </row>
    <row r="53" spans="1:64" x14ac:dyDescent="0.2">
      <c r="A53" s="63" t="s">
        <v>230</v>
      </c>
      <c r="B53" s="63" t="s">
        <v>231</v>
      </c>
      <c r="C53" s="63">
        <v>185450</v>
      </c>
      <c r="D53" s="63" t="s">
        <v>16</v>
      </c>
      <c r="E53" s="63">
        <v>2018</v>
      </c>
      <c r="F53" s="63" t="s">
        <v>1292</v>
      </c>
      <c r="G53" s="64">
        <v>43220</v>
      </c>
      <c r="H53" s="64">
        <v>43264</v>
      </c>
      <c r="I53" s="64">
        <v>43629</v>
      </c>
      <c r="J53" s="63">
        <v>480319000</v>
      </c>
      <c r="K53" s="63">
        <v>484248000</v>
      </c>
      <c r="L53" s="63" t="s">
        <v>1636</v>
      </c>
      <c r="M53" s="47">
        <v>717000000</v>
      </c>
      <c r="N53" s="65"/>
      <c r="O53" s="65"/>
      <c r="P53" s="53"/>
      <c r="Q53" s="48">
        <v>64000000</v>
      </c>
      <c r="R53" s="47">
        <v>-51000000</v>
      </c>
      <c r="S53" s="65"/>
      <c r="T53" s="65"/>
      <c r="U53" s="53"/>
      <c r="V53" s="47">
        <v>-77000000</v>
      </c>
      <c r="W53" s="65"/>
      <c r="X53" s="65"/>
      <c r="Y53" s="65"/>
      <c r="Z53" s="53"/>
      <c r="AA53" s="48"/>
      <c r="AB53" s="49">
        <v>653000000</v>
      </c>
      <c r="AC53" s="47">
        <v>-127000000</v>
      </c>
      <c r="AD53" s="65"/>
      <c r="AE53" s="65"/>
      <c r="AF53" s="65"/>
      <c r="AG53" s="65"/>
      <c r="AH53" s="65"/>
      <c r="AI53" s="65"/>
      <c r="AJ53" s="53"/>
      <c r="AK53" s="47"/>
      <c r="AL53" s="65"/>
      <c r="AM53" s="53"/>
      <c r="AN53" s="47">
        <v>0</v>
      </c>
      <c r="AO53" s="65"/>
      <c r="AP53" s="65"/>
      <c r="AQ53" s="65"/>
      <c r="AR53" s="53"/>
      <c r="AS53" s="38">
        <v>-22000000</v>
      </c>
      <c r="AT53" s="65"/>
      <c r="AU53" s="50">
        <v>-149000000</v>
      </c>
      <c r="AV53" s="53">
        <v>-773000000</v>
      </c>
      <c r="AW53" s="47">
        <v>342000000</v>
      </c>
      <c r="AX53" s="53"/>
      <c r="AY53" s="48"/>
      <c r="AZ53" s="38"/>
      <c r="BA53" s="53"/>
      <c r="BB53" s="47">
        <v>-1000000</v>
      </c>
      <c r="BC53" s="65"/>
      <c r="BD53" s="53">
        <v>-1000000</v>
      </c>
      <c r="BE53" s="38">
        <v>-34000000</v>
      </c>
      <c r="BF53" s="65"/>
      <c r="BG53" s="50">
        <v>-466000000</v>
      </c>
      <c r="BH53" s="65">
        <v>38000000</v>
      </c>
      <c r="BI53" s="53"/>
      <c r="BJ53" s="38">
        <v>38000000</v>
      </c>
      <c r="BK53" s="65">
        <v>19000000</v>
      </c>
      <c r="BL53" s="51">
        <v>57000000</v>
      </c>
    </row>
    <row r="54" spans="1:64" x14ac:dyDescent="0.2">
      <c r="A54" s="63" t="s">
        <v>179</v>
      </c>
      <c r="B54" s="63" t="s">
        <v>180</v>
      </c>
      <c r="C54" s="63">
        <v>679135</v>
      </c>
      <c r="D54" s="63" t="s">
        <v>16</v>
      </c>
      <c r="E54" s="63">
        <v>2017</v>
      </c>
      <c r="F54" s="63" t="s">
        <v>1292</v>
      </c>
      <c r="G54" s="64">
        <v>43100</v>
      </c>
      <c r="H54" s="64">
        <v>43127</v>
      </c>
      <c r="I54" s="64">
        <v>43154</v>
      </c>
      <c r="J54" s="63">
        <v>427000000</v>
      </c>
      <c r="K54" s="63">
        <v>427000000</v>
      </c>
      <c r="L54" s="63" t="s">
        <v>2083</v>
      </c>
      <c r="M54" s="47">
        <v>-242000000</v>
      </c>
      <c r="N54" s="65"/>
      <c r="O54" s="65"/>
      <c r="P54" s="53"/>
      <c r="Q54" s="48">
        <v>1103000000</v>
      </c>
      <c r="R54" s="47">
        <v>-304000000</v>
      </c>
      <c r="S54" s="65"/>
      <c r="T54" s="65"/>
      <c r="U54" s="53"/>
      <c r="V54" s="47">
        <v>-1356000000</v>
      </c>
      <c r="W54" s="65"/>
      <c r="X54" s="65"/>
      <c r="Y54" s="65"/>
      <c r="Z54" s="53"/>
      <c r="AA54" s="48"/>
      <c r="AB54" s="49">
        <v>-799000000</v>
      </c>
      <c r="AC54" s="47">
        <v>-493000000</v>
      </c>
      <c r="AD54" s="65"/>
      <c r="AE54" s="65"/>
      <c r="AF54" s="65"/>
      <c r="AG54" s="65"/>
      <c r="AH54" s="65"/>
      <c r="AI54" s="65"/>
      <c r="AJ54" s="53"/>
      <c r="AK54" s="47"/>
      <c r="AL54" s="65"/>
      <c r="AM54" s="53"/>
      <c r="AN54" s="47">
        <v>-3345000000</v>
      </c>
      <c r="AO54" s="65"/>
      <c r="AP54" s="65"/>
      <c r="AQ54" s="65"/>
      <c r="AR54" s="53"/>
      <c r="AS54" s="38">
        <v>-292000000</v>
      </c>
      <c r="AT54" s="65"/>
      <c r="AU54" s="50">
        <v>-4130000000</v>
      </c>
      <c r="AV54" s="53">
        <v>-155000000</v>
      </c>
      <c r="AW54" s="47">
        <v>3088000000</v>
      </c>
      <c r="AX54" s="53"/>
      <c r="AY54" s="48"/>
      <c r="AZ54" s="38"/>
      <c r="BA54" s="53"/>
      <c r="BB54" s="47">
        <v>-174000000</v>
      </c>
      <c r="BC54" s="65"/>
      <c r="BD54" s="53">
        <v>-174000000</v>
      </c>
      <c r="BE54" s="38">
        <v>8160000000</v>
      </c>
      <c r="BF54" s="65"/>
      <c r="BG54" s="50">
        <v>10919000000</v>
      </c>
      <c r="BH54" s="65">
        <v>5990000000</v>
      </c>
      <c r="BI54" s="53"/>
      <c r="BJ54" s="38">
        <v>5990000000</v>
      </c>
      <c r="BK54" s="65">
        <v>52000000</v>
      </c>
      <c r="BL54" s="51">
        <v>6042000000</v>
      </c>
    </row>
    <row r="55" spans="1:64" x14ac:dyDescent="0.2">
      <c r="A55" s="63" t="s">
        <v>200</v>
      </c>
      <c r="B55" s="63" t="s">
        <v>201</v>
      </c>
      <c r="C55" s="63">
        <v>71079</v>
      </c>
      <c r="D55" s="63" t="s">
        <v>16</v>
      </c>
      <c r="E55" s="63">
        <v>2017</v>
      </c>
      <c r="F55" s="63" t="s">
        <v>1292</v>
      </c>
      <c r="G55" s="64">
        <v>43100</v>
      </c>
      <c r="H55" s="64">
        <v>43132</v>
      </c>
      <c r="I55" s="64">
        <v>43132</v>
      </c>
      <c r="J55" s="63">
        <v>212600000</v>
      </c>
      <c r="K55" s="63">
        <v>213000000</v>
      </c>
      <c r="L55" s="63" t="s">
        <v>2084</v>
      </c>
      <c r="M55" s="47">
        <v>2670100000</v>
      </c>
      <c r="N55" s="65"/>
      <c r="O55" s="65"/>
      <c r="P55" s="53"/>
      <c r="Q55" s="48">
        <v>1081000000</v>
      </c>
      <c r="R55" s="47">
        <v>564500000</v>
      </c>
      <c r="S55" s="65">
        <v>128000000</v>
      </c>
      <c r="T55" s="65">
        <v>91700000</v>
      </c>
      <c r="U55" s="53">
        <v>344800000</v>
      </c>
      <c r="V55" s="47">
        <v>235400000</v>
      </c>
      <c r="W55" s="65">
        <v>-435600000</v>
      </c>
      <c r="X55" s="65">
        <v>-94500000</v>
      </c>
      <c r="Y55" s="65"/>
      <c r="Z55" s="53">
        <v>765500000</v>
      </c>
      <c r="AA55" s="48"/>
      <c r="AB55" s="49">
        <v>4551000000</v>
      </c>
      <c r="AC55" s="47">
        <v>-1842800000</v>
      </c>
      <c r="AD55" s="65"/>
      <c r="AE55" s="65"/>
      <c r="AF55" s="65"/>
      <c r="AG55" s="65">
        <v>-1842800000</v>
      </c>
      <c r="AH55" s="65">
        <v>-867400000</v>
      </c>
      <c r="AI55" s="65">
        <v>-975400000</v>
      </c>
      <c r="AJ55" s="53"/>
      <c r="AK55" s="47">
        <v>210700000</v>
      </c>
      <c r="AL55" s="65">
        <v>5565900000</v>
      </c>
      <c r="AM55" s="53">
        <v>-5355200000</v>
      </c>
      <c r="AN55" s="47">
        <v>-120000000</v>
      </c>
      <c r="AO55" s="65"/>
      <c r="AP55" s="65"/>
      <c r="AQ55" s="65"/>
      <c r="AR55" s="53">
        <v>-120000000</v>
      </c>
      <c r="AS55" s="38">
        <v>-1211000000</v>
      </c>
      <c r="AT55" s="65"/>
      <c r="AU55" s="50">
        <v>-2963100000</v>
      </c>
      <c r="AV55" s="53"/>
      <c r="AW55" s="47">
        <v>-560900000</v>
      </c>
      <c r="AX55" s="53">
        <v>-560900000</v>
      </c>
      <c r="AY55" s="48"/>
      <c r="AZ55" s="38"/>
      <c r="BA55" s="53"/>
      <c r="BB55" s="47">
        <v>-1370700000</v>
      </c>
      <c r="BC55" s="65">
        <v>-5300000</v>
      </c>
      <c r="BD55" s="53">
        <v>-1365400000</v>
      </c>
      <c r="BE55" s="38">
        <v>-448400000</v>
      </c>
      <c r="BF55" s="65"/>
      <c r="BG55" s="50">
        <v>-2380000000</v>
      </c>
      <c r="BH55" s="65">
        <v>-792100000</v>
      </c>
      <c r="BI55" s="53"/>
      <c r="BJ55" s="38">
        <v>-792100000</v>
      </c>
      <c r="BK55" s="65">
        <v>39400000</v>
      </c>
      <c r="BL55" s="51">
        <v>-752700000</v>
      </c>
    </row>
    <row r="56" spans="1:64" x14ac:dyDescent="0.2">
      <c r="A56" s="63" t="s">
        <v>197</v>
      </c>
      <c r="B56" s="63" t="s">
        <v>198</v>
      </c>
      <c r="C56" s="63">
        <v>130356</v>
      </c>
      <c r="D56" s="63" t="s">
        <v>16</v>
      </c>
      <c r="E56" s="63">
        <v>2017</v>
      </c>
      <c r="F56" s="63" t="s">
        <v>1292</v>
      </c>
      <c r="G56" s="64">
        <v>43100</v>
      </c>
      <c r="H56" s="64">
        <v>43206</v>
      </c>
      <c r="I56" s="64">
        <v>43206</v>
      </c>
      <c r="J56" s="63">
        <v>29655000</v>
      </c>
      <c r="K56" s="63">
        <v>30034000</v>
      </c>
      <c r="L56" s="63" t="s">
        <v>2085</v>
      </c>
      <c r="M56" s="47"/>
      <c r="N56" s="65"/>
      <c r="O56" s="65"/>
      <c r="P56" s="53"/>
      <c r="Q56" s="48"/>
      <c r="R56" s="47">
        <v>103885000</v>
      </c>
      <c r="S56" s="65"/>
      <c r="T56" s="65"/>
      <c r="U56" s="53"/>
      <c r="V56" s="47"/>
      <c r="W56" s="65"/>
      <c r="X56" s="65"/>
      <c r="Y56" s="65"/>
      <c r="Z56" s="53"/>
      <c r="AA56" s="48"/>
      <c r="AB56" s="49">
        <v>103885000</v>
      </c>
      <c r="AC56" s="47">
        <v>-115041000</v>
      </c>
      <c r="AD56" s="65"/>
      <c r="AE56" s="65"/>
      <c r="AF56" s="65"/>
      <c r="AG56" s="65"/>
      <c r="AH56" s="65"/>
      <c r="AI56" s="65"/>
      <c r="AJ56" s="53"/>
      <c r="AK56" s="47">
        <v>17114000</v>
      </c>
      <c r="AL56" s="65"/>
      <c r="AM56" s="53"/>
      <c r="AN56" s="47"/>
      <c r="AO56" s="65"/>
      <c r="AP56" s="65"/>
      <c r="AQ56" s="65"/>
      <c r="AR56" s="53"/>
      <c r="AS56" s="38">
        <v>-77645000</v>
      </c>
      <c r="AT56" s="65"/>
      <c r="AU56" s="50">
        <v>-175572000</v>
      </c>
      <c r="AV56" s="53"/>
      <c r="AW56" s="47">
        <v>-352000</v>
      </c>
      <c r="AX56" s="53"/>
      <c r="AY56" s="48"/>
      <c r="AZ56" s="38"/>
      <c r="BA56" s="53"/>
      <c r="BB56" s="47">
        <v>4374000</v>
      </c>
      <c r="BC56" s="65">
        <v>7294000</v>
      </c>
      <c r="BD56" s="53">
        <v>-2920000</v>
      </c>
      <c r="BE56" s="38">
        <v>-3681000</v>
      </c>
      <c r="BF56" s="65"/>
      <c r="BG56" s="50">
        <v>341000</v>
      </c>
      <c r="BH56" s="65">
        <v>-71346000</v>
      </c>
      <c r="BI56" s="53"/>
      <c r="BJ56" s="38">
        <v>-71346000</v>
      </c>
      <c r="BK56" s="65">
        <v>-1094000</v>
      </c>
      <c r="BL56" s="51">
        <v>-72440000</v>
      </c>
    </row>
    <row r="57" spans="1:64" x14ac:dyDescent="0.2">
      <c r="A57" s="63" t="s">
        <v>209</v>
      </c>
      <c r="B57" s="63" t="s">
        <v>210</v>
      </c>
      <c r="C57" s="63">
        <v>261036</v>
      </c>
      <c r="D57" s="63" t="s">
        <v>16</v>
      </c>
      <c r="E57" s="63">
        <v>2017</v>
      </c>
      <c r="F57" s="63" t="s">
        <v>1292</v>
      </c>
      <c r="G57" s="64">
        <v>43100</v>
      </c>
      <c r="H57" s="64">
        <v>43158</v>
      </c>
      <c r="I57" s="64">
        <v>43158</v>
      </c>
      <c r="J57" s="63">
        <v>48994000</v>
      </c>
      <c r="K57" s="63">
        <v>49954000</v>
      </c>
      <c r="L57" s="63" t="s">
        <v>2086</v>
      </c>
      <c r="M57" s="47">
        <v>2340765000</v>
      </c>
      <c r="N57" s="65"/>
      <c r="O57" s="65"/>
      <c r="P57" s="53"/>
      <c r="Q57" s="48">
        <v>362774000</v>
      </c>
      <c r="R57" s="47">
        <v>380130000</v>
      </c>
      <c r="S57" s="65"/>
      <c r="T57" s="65"/>
      <c r="U57" s="53"/>
      <c r="V57" s="47">
        <v>1578367000</v>
      </c>
      <c r="W57" s="65"/>
      <c r="X57" s="65"/>
      <c r="Y57" s="65"/>
      <c r="Z57" s="53"/>
      <c r="AA57" s="48"/>
      <c r="AB57" s="49">
        <v>4662036000</v>
      </c>
      <c r="AC57" s="47">
        <v>-287805000</v>
      </c>
      <c r="AD57" s="65"/>
      <c r="AE57" s="65"/>
      <c r="AF57" s="65"/>
      <c r="AG57" s="65"/>
      <c r="AH57" s="65"/>
      <c r="AI57" s="65"/>
      <c r="AJ57" s="53"/>
      <c r="AK57" s="47">
        <v>-2911155000</v>
      </c>
      <c r="AL57" s="65"/>
      <c r="AM57" s="53"/>
      <c r="AN57" s="47">
        <v>-1003075000</v>
      </c>
      <c r="AO57" s="65"/>
      <c r="AP57" s="65"/>
      <c r="AQ57" s="65"/>
      <c r="AR57" s="53"/>
      <c r="AS57" s="38">
        <v>0</v>
      </c>
      <c r="AT57" s="65"/>
      <c r="AU57" s="50">
        <v>-4202035000</v>
      </c>
      <c r="AV57" s="53"/>
      <c r="AW57" s="47">
        <v>2029834000</v>
      </c>
      <c r="AX57" s="53"/>
      <c r="AY57" s="48"/>
      <c r="AZ57" s="38"/>
      <c r="BA57" s="53"/>
      <c r="BB57" s="47">
        <v>-1822779000</v>
      </c>
      <c r="BC57" s="65"/>
      <c r="BD57" s="53"/>
      <c r="BE57" s="38">
        <v>-285718000</v>
      </c>
      <c r="BF57" s="65"/>
      <c r="BG57" s="50">
        <v>-78663000</v>
      </c>
      <c r="BH57" s="65">
        <v>381338000</v>
      </c>
      <c r="BI57" s="53"/>
      <c r="BJ57" s="38">
        <v>381338000</v>
      </c>
      <c r="BK57" s="65">
        <v>99996000</v>
      </c>
      <c r="BL57" s="51">
        <v>481334000</v>
      </c>
    </row>
    <row r="58" spans="1:64" x14ac:dyDescent="0.2">
      <c r="A58" s="63" t="s">
        <v>203</v>
      </c>
      <c r="B58" s="63" t="s">
        <v>204</v>
      </c>
      <c r="C58" s="63">
        <v>914</v>
      </c>
      <c r="D58" s="63" t="s">
        <v>16</v>
      </c>
      <c r="E58" s="63">
        <v>2017</v>
      </c>
      <c r="F58" s="63" t="s">
        <v>1292</v>
      </c>
      <c r="G58" s="64">
        <v>43159</v>
      </c>
      <c r="H58" s="64">
        <v>43159</v>
      </c>
      <c r="I58" s="64">
        <v>43159</v>
      </c>
      <c r="J58" s="63">
        <v>162160601</v>
      </c>
      <c r="K58" s="63">
        <v>164415035</v>
      </c>
      <c r="L58" s="63" t="s">
        <v>2087</v>
      </c>
      <c r="M58" s="47">
        <v>5007000000</v>
      </c>
      <c r="N58" s="65"/>
      <c r="O58" s="65"/>
      <c r="P58" s="53"/>
      <c r="Q58" s="48">
        <v>240000000</v>
      </c>
      <c r="R58" s="47">
        <v>-1267000000</v>
      </c>
      <c r="S58" s="65">
        <v>542000000</v>
      </c>
      <c r="T58" s="65">
        <v>-1221000000</v>
      </c>
      <c r="U58" s="53">
        <v>-588000000</v>
      </c>
      <c r="V58" s="47">
        <v>-152000000</v>
      </c>
      <c r="W58" s="65">
        <v>-521000000</v>
      </c>
      <c r="X58" s="65"/>
      <c r="Y58" s="65"/>
      <c r="Z58" s="53">
        <v>369000000</v>
      </c>
      <c r="AA58" s="48"/>
      <c r="AB58" s="49">
        <v>3828000000</v>
      </c>
      <c r="AC58" s="47">
        <v>-155000000</v>
      </c>
      <c r="AD58" s="65"/>
      <c r="AE58" s="65"/>
      <c r="AF58" s="65"/>
      <c r="AG58" s="65">
        <v>-155000000</v>
      </c>
      <c r="AH58" s="65">
        <v>-155000000</v>
      </c>
      <c r="AI58" s="65"/>
      <c r="AJ58" s="53"/>
      <c r="AK58" s="47">
        <v>-323000000</v>
      </c>
      <c r="AL58" s="65">
        <v>166000000</v>
      </c>
      <c r="AM58" s="53">
        <v>-489000000</v>
      </c>
      <c r="AN58" s="47">
        <v>-102000000</v>
      </c>
      <c r="AO58" s="65"/>
      <c r="AP58" s="65"/>
      <c r="AQ58" s="65"/>
      <c r="AR58" s="53"/>
      <c r="AS58" s="38">
        <v>-7000000</v>
      </c>
      <c r="AT58" s="65"/>
      <c r="AU58" s="50">
        <v>-587000000</v>
      </c>
      <c r="AV58" s="53">
        <v>-1662000000</v>
      </c>
      <c r="AW58" s="47">
        <v>-3000000</v>
      </c>
      <c r="AX58" s="53"/>
      <c r="AY58" s="48">
        <v>-3000000</v>
      </c>
      <c r="AZ58" s="38"/>
      <c r="BA58" s="53"/>
      <c r="BB58" s="47">
        <v>-1421000000</v>
      </c>
      <c r="BC58" s="65">
        <v>0</v>
      </c>
      <c r="BD58" s="53">
        <v>-1421000000</v>
      </c>
      <c r="BE58" s="38">
        <v>456000000</v>
      </c>
      <c r="BF58" s="65"/>
      <c r="BG58" s="50">
        <v>-2630000000</v>
      </c>
      <c r="BH58" s="65">
        <v>611000000</v>
      </c>
      <c r="BI58" s="53"/>
      <c r="BJ58" s="38">
        <v>611000000</v>
      </c>
      <c r="BK58" s="65">
        <v>192000000</v>
      </c>
      <c r="BL58" s="51">
        <v>803000000</v>
      </c>
    </row>
    <row r="59" spans="1:64" x14ac:dyDescent="0.2">
      <c r="A59" s="63" t="s">
        <v>182</v>
      </c>
      <c r="B59" s="63" t="s">
        <v>183</v>
      </c>
      <c r="C59" s="63">
        <v>247618</v>
      </c>
      <c r="D59" s="63" t="s">
        <v>16</v>
      </c>
      <c r="E59" s="63">
        <v>2017</v>
      </c>
      <c r="F59" s="63" t="s">
        <v>1292</v>
      </c>
      <c r="G59" s="64">
        <v>43100</v>
      </c>
      <c r="H59" s="64">
        <v>43160</v>
      </c>
      <c r="I59" s="64">
        <v>43160</v>
      </c>
      <c r="J59" s="63">
        <v>350269000</v>
      </c>
      <c r="K59" s="63">
        <v>356985000</v>
      </c>
      <c r="L59" s="63" t="s">
        <v>2088</v>
      </c>
      <c r="M59" s="47">
        <v>380000000</v>
      </c>
      <c r="N59" s="65">
        <v>380000000</v>
      </c>
      <c r="O59" s="65"/>
      <c r="P59" s="53"/>
      <c r="Q59" s="48">
        <v>729000000</v>
      </c>
      <c r="R59" s="47">
        <v>35000000</v>
      </c>
      <c r="S59" s="65"/>
      <c r="T59" s="65">
        <v>82000000</v>
      </c>
      <c r="U59" s="53">
        <v>-47000000</v>
      </c>
      <c r="V59" s="47">
        <v>334000000</v>
      </c>
      <c r="W59" s="65">
        <v>-189000000</v>
      </c>
      <c r="X59" s="65">
        <v>-66000000</v>
      </c>
      <c r="Y59" s="65">
        <v>639000000</v>
      </c>
      <c r="Z59" s="53">
        <v>-50000000</v>
      </c>
      <c r="AA59" s="48"/>
      <c r="AB59" s="49">
        <v>1478000000</v>
      </c>
      <c r="AC59" s="47">
        <v>-556000000</v>
      </c>
      <c r="AD59" s="65"/>
      <c r="AE59" s="65"/>
      <c r="AF59" s="65"/>
      <c r="AG59" s="65">
        <v>-556000000</v>
      </c>
      <c r="AH59" s="65"/>
      <c r="AI59" s="65"/>
      <c r="AJ59" s="53"/>
      <c r="AK59" s="47"/>
      <c r="AL59" s="65"/>
      <c r="AM59" s="53"/>
      <c r="AN59" s="47">
        <v>-2000000</v>
      </c>
      <c r="AO59" s="65">
        <v>-2000000</v>
      </c>
      <c r="AP59" s="65"/>
      <c r="AQ59" s="65"/>
      <c r="AR59" s="53"/>
      <c r="AS59" s="38">
        <v>13000000</v>
      </c>
      <c r="AT59" s="65"/>
      <c r="AU59" s="50">
        <v>-545000000</v>
      </c>
      <c r="AV59" s="53">
        <v>-129000000</v>
      </c>
      <c r="AW59" s="47">
        <v>-861000000</v>
      </c>
      <c r="AX59" s="53">
        <v>184000000</v>
      </c>
      <c r="AY59" s="48">
        <v>-1045000000</v>
      </c>
      <c r="AZ59" s="38">
        <v>-1810000000</v>
      </c>
      <c r="BA59" s="53">
        <v>765000000</v>
      </c>
      <c r="BB59" s="47">
        <v>-76000000</v>
      </c>
      <c r="BC59" s="65">
        <v>27000000</v>
      </c>
      <c r="BD59" s="53">
        <v>-103000000</v>
      </c>
      <c r="BE59" s="38">
        <v>-7000000</v>
      </c>
      <c r="BF59" s="65"/>
      <c r="BG59" s="50">
        <v>-1073000000</v>
      </c>
      <c r="BH59" s="65">
        <v>-140000000</v>
      </c>
      <c r="BI59" s="53"/>
      <c r="BJ59" s="38">
        <v>-140000000</v>
      </c>
      <c r="BK59" s="65">
        <v>-9000000</v>
      </c>
      <c r="BL59" s="51">
        <v>-149000000</v>
      </c>
    </row>
    <row r="60" spans="1:64" x14ac:dyDescent="0.2">
      <c r="A60" s="63" t="s">
        <v>221</v>
      </c>
      <c r="B60" s="63" t="s">
        <v>222</v>
      </c>
      <c r="C60" s="63">
        <v>255210</v>
      </c>
      <c r="D60" s="63" t="s">
        <v>16</v>
      </c>
      <c r="E60" s="63">
        <v>2017</v>
      </c>
      <c r="F60" s="63" t="s">
        <v>1292</v>
      </c>
      <c r="G60" s="64">
        <v>43100</v>
      </c>
      <c r="H60" s="64">
        <v>43144</v>
      </c>
      <c r="I60" s="64">
        <v>43144</v>
      </c>
      <c r="J60" s="63">
        <v>1645000000</v>
      </c>
      <c r="K60" s="63">
        <v>1652000000</v>
      </c>
      <c r="L60" s="63" t="s">
        <v>2089</v>
      </c>
      <c r="M60" s="47">
        <v>975000000</v>
      </c>
      <c r="N60" s="65"/>
      <c r="O60" s="65"/>
      <c r="P60" s="53"/>
      <c r="Q60" s="48">
        <v>789000000</v>
      </c>
      <c r="R60" s="47">
        <v>1923000000</v>
      </c>
      <c r="S60" s="65">
        <v>199000000</v>
      </c>
      <c r="T60" s="65">
        <v>1010000000</v>
      </c>
      <c r="U60" s="53">
        <v>714000000</v>
      </c>
      <c r="V60" s="47">
        <v>1588000000</v>
      </c>
      <c r="W60" s="65">
        <v>-431000000</v>
      </c>
      <c r="X60" s="65">
        <v>-29000000</v>
      </c>
      <c r="Y60" s="65">
        <v>320000000</v>
      </c>
      <c r="Z60" s="53">
        <v>1728000000</v>
      </c>
      <c r="AA60" s="48"/>
      <c r="AB60" s="49">
        <v>5275000000</v>
      </c>
      <c r="AC60" s="47">
        <v>-1055000000</v>
      </c>
      <c r="AD60" s="65"/>
      <c r="AE60" s="65"/>
      <c r="AF60" s="65"/>
      <c r="AG60" s="65"/>
      <c r="AH60" s="65"/>
      <c r="AI60" s="65"/>
      <c r="AJ60" s="53">
        <v>-1055000000</v>
      </c>
      <c r="AK60" s="47">
        <v>975000000</v>
      </c>
      <c r="AL60" s="65">
        <v>6412000000</v>
      </c>
      <c r="AM60" s="53">
        <v>-5437000000</v>
      </c>
      <c r="AN60" s="47"/>
      <c r="AO60" s="65"/>
      <c r="AP60" s="65"/>
      <c r="AQ60" s="65"/>
      <c r="AR60" s="53"/>
      <c r="AS60" s="38">
        <v>14000000</v>
      </c>
      <c r="AT60" s="65"/>
      <c r="AU60" s="50">
        <v>-66000000</v>
      </c>
      <c r="AV60" s="53">
        <v>-2577000000</v>
      </c>
      <c r="AW60" s="47">
        <v>991000000</v>
      </c>
      <c r="AX60" s="53">
        <v>727000000</v>
      </c>
      <c r="AY60" s="48">
        <v>264000000</v>
      </c>
      <c r="AZ60" s="38">
        <v>-1224000000</v>
      </c>
      <c r="BA60" s="53">
        <v>1488000000</v>
      </c>
      <c r="BB60" s="47">
        <v>-2469000000</v>
      </c>
      <c r="BC60" s="65"/>
      <c r="BD60" s="53">
        <v>-2469000000</v>
      </c>
      <c r="BE60" s="38">
        <v>-22000000</v>
      </c>
      <c r="BF60" s="65"/>
      <c r="BG60" s="50">
        <v>-4077000000</v>
      </c>
      <c r="BH60" s="65">
        <v>1132000000</v>
      </c>
      <c r="BI60" s="53"/>
      <c r="BJ60" s="38">
        <v>1132000000</v>
      </c>
      <c r="BK60" s="65">
        <v>52000000</v>
      </c>
      <c r="BL60" s="51">
        <v>1184000000</v>
      </c>
    </row>
    <row r="61" spans="1:64" x14ac:dyDescent="0.2">
      <c r="A61" s="63" t="s">
        <v>227</v>
      </c>
      <c r="B61" s="63" t="s">
        <v>228</v>
      </c>
      <c r="C61" s="63">
        <v>143497</v>
      </c>
      <c r="D61" s="63" t="s">
        <v>16</v>
      </c>
      <c r="E61" s="63">
        <v>2018</v>
      </c>
      <c r="F61" s="63" t="s">
        <v>1292</v>
      </c>
      <c r="G61" s="64">
        <v>43281</v>
      </c>
      <c r="H61" s="64">
        <v>43319</v>
      </c>
      <c r="I61" s="64">
        <v>43319</v>
      </c>
      <c r="J61" s="63">
        <v>116800000</v>
      </c>
      <c r="K61" s="63">
        <v>120400000</v>
      </c>
      <c r="L61" s="63" t="s">
        <v>2090</v>
      </c>
      <c r="M61" s="47">
        <v>427900000</v>
      </c>
      <c r="N61" s="65"/>
      <c r="O61" s="65"/>
      <c r="P61" s="53"/>
      <c r="Q61" s="48">
        <v>82100000</v>
      </c>
      <c r="R61" s="47">
        <v>154500000</v>
      </c>
      <c r="S61" s="65"/>
      <c r="T61" s="65"/>
      <c r="U61" s="53"/>
      <c r="V61" s="47">
        <v>29000000</v>
      </c>
      <c r="W61" s="65"/>
      <c r="X61" s="65"/>
      <c r="Y61" s="65"/>
      <c r="Z61" s="53"/>
      <c r="AA61" s="48"/>
      <c r="AB61" s="49">
        <v>693500000</v>
      </c>
      <c r="AC61" s="47">
        <v>-116700000</v>
      </c>
      <c r="AD61" s="65"/>
      <c r="AE61" s="65"/>
      <c r="AF61" s="65"/>
      <c r="AG61" s="65"/>
      <c r="AH61" s="65"/>
      <c r="AI61" s="65"/>
      <c r="AJ61" s="53"/>
      <c r="AK61" s="47"/>
      <c r="AL61" s="65"/>
      <c r="AM61" s="53"/>
      <c r="AN61" s="47">
        <v>-108300000</v>
      </c>
      <c r="AO61" s="65"/>
      <c r="AP61" s="65"/>
      <c r="AQ61" s="65"/>
      <c r="AR61" s="53"/>
      <c r="AS61" s="38">
        <v>-24300000</v>
      </c>
      <c r="AT61" s="65"/>
      <c r="AU61" s="50">
        <v>-249300000</v>
      </c>
      <c r="AV61" s="53">
        <v>-165800000</v>
      </c>
      <c r="AW61" s="47">
        <v>-50000000</v>
      </c>
      <c r="AX61" s="53"/>
      <c r="AY61" s="48"/>
      <c r="AZ61" s="38"/>
      <c r="BA61" s="53"/>
      <c r="BB61" s="47">
        <v>-225100000</v>
      </c>
      <c r="BC61" s="65">
        <v>52000000</v>
      </c>
      <c r="BD61" s="53">
        <v>-277100000</v>
      </c>
      <c r="BE61" s="38">
        <v>-9000000</v>
      </c>
      <c r="BF61" s="65"/>
      <c r="BG61" s="50">
        <v>-449900000</v>
      </c>
      <c r="BH61" s="65">
        <v>-5700000</v>
      </c>
      <c r="BI61" s="53"/>
      <c r="BJ61" s="38">
        <v>-5700000</v>
      </c>
      <c r="BK61" s="65">
        <v>-1600000</v>
      </c>
      <c r="BL61" s="51">
        <v>-7300000</v>
      </c>
    </row>
    <row r="62" spans="1:64" x14ac:dyDescent="0.2">
      <c r="A62" s="63" t="s">
        <v>191</v>
      </c>
      <c r="B62" s="63" t="s">
        <v>192</v>
      </c>
      <c r="C62" s="63">
        <v>71306</v>
      </c>
      <c r="D62" s="63" t="s">
        <v>16</v>
      </c>
      <c r="E62" s="63">
        <v>2017</v>
      </c>
      <c r="F62" s="63" t="s">
        <v>1292</v>
      </c>
      <c r="G62" s="64">
        <v>43100</v>
      </c>
      <c r="H62" s="64">
        <v>43157</v>
      </c>
      <c r="I62" s="64">
        <v>43157</v>
      </c>
      <c r="J62" s="63">
        <v>3289647</v>
      </c>
      <c r="K62" s="63">
        <v>3289647</v>
      </c>
      <c r="L62" s="63" t="s">
        <v>2091</v>
      </c>
      <c r="M62" s="47">
        <v>45353000000</v>
      </c>
      <c r="N62" s="65"/>
      <c r="O62" s="65"/>
      <c r="P62" s="53"/>
      <c r="Q62" s="48">
        <v>9188000000</v>
      </c>
      <c r="R62" s="47">
        <v>18605000000</v>
      </c>
      <c r="S62" s="65"/>
      <c r="T62" s="65"/>
      <c r="U62" s="53"/>
      <c r="V62" s="47">
        <v>-27370000000</v>
      </c>
      <c r="W62" s="65"/>
      <c r="X62" s="65"/>
      <c r="Y62" s="65"/>
      <c r="Z62" s="53"/>
      <c r="AA62" s="48"/>
      <c r="AB62" s="49">
        <v>45776000000</v>
      </c>
      <c r="AC62" s="47">
        <v>-11708000000</v>
      </c>
      <c r="AD62" s="65"/>
      <c r="AE62" s="65"/>
      <c r="AF62" s="65"/>
      <c r="AG62" s="65"/>
      <c r="AH62" s="65"/>
      <c r="AI62" s="65"/>
      <c r="AJ62" s="53"/>
      <c r="AK62" s="47">
        <v>-23252000000</v>
      </c>
      <c r="AL62" s="65"/>
      <c r="AM62" s="53"/>
      <c r="AN62" s="47">
        <v>-2708000000</v>
      </c>
      <c r="AO62" s="65"/>
      <c r="AP62" s="65"/>
      <c r="AQ62" s="65"/>
      <c r="AR62" s="53"/>
      <c r="AS62" s="38">
        <v>-3423000000</v>
      </c>
      <c r="AT62" s="65"/>
      <c r="AU62" s="50">
        <v>-41091000000</v>
      </c>
      <c r="AV62" s="53"/>
      <c r="AW62" s="47">
        <v>-1277000000</v>
      </c>
      <c r="AX62" s="53"/>
      <c r="AY62" s="48"/>
      <c r="AZ62" s="38"/>
      <c r="BA62" s="53"/>
      <c r="BB62" s="47"/>
      <c r="BC62" s="65"/>
      <c r="BD62" s="53"/>
      <c r="BE62" s="38">
        <v>-121000000</v>
      </c>
      <c r="BF62" s="65"/>
      <c r="BG62" s="50">
        <v>-1398000000</v>
      </c>
      <c r="BH62" s="65">
        <v>3287000000</v>
      </c>
      <c r="BI62" s="53"/>
      <c r="BJ62" s="38">
        <v>3287000000</v>
      </c>
      <c r="BK62" s="65">
        <v>248000000</v>
      </c>
      <c r="BL62" s="51">
        <v>3535000000</v>
      </c>
    </row>
    <row r="63" spans="1:64" x14ac:dyDescent="0.2">
      <c r="A63" s="63" t="s">
        <v>218</v>
      </c>
      <c r="B63" s="63" t="s">
        <v>219</v>
      </c>
      <c r="C63" s="63">
        <v>239516</v>
      </c>
      <c r="D63" s="63" t="s">
        <v>16</v>
      </c>
      <c r="E63" s="63">
        <v>2017</v>
      </c>
      <c r="F63" s="63" t="s">
        <v>1292</v>
      </c>
      <c r="G63" s="64">
        <v>43100</v>
      </c>
      <c r="H63" s="64">
        <v>43151</v>
      </c>
      <c r="I63" s="64">
        <v>43151</v>
      </c>
      <c r="J63" s="63">
        <v>1370100000</v>
      </c>
      <c r="K63" s="63">
        <v>1392700000</v>
      </c>
      <c r="L63" s="63" t="s">
        <v>2092</v>
      </c>
      <c r="M63" s="47">
        <v>104000000</v>
      </c>
      <c r="N63" s="65"/>
      <c r="O63" s="65"/>
      <c r="P63" s="53"/>
      <c r="Q63" s="48">
        <v>844000000</v>
      </c>
      <c r="R63" s="47">
        <v>411000000</v>
      </c>
      <c r="S63" s="65">
        <v>127000000</v>
      </c>
      <c r="T63" s="65"/>
      <c r="U63" s="53">
        <v>284000000</v>
      </c>
      <c r="V63" s="47">
        <v>66000000</v>
      </c>
      <c r="W63" s="65">
        <v>-30000000</v>
      </c>
      <c r="X63" s="65">
        <v>-107000000</v>
      </c>
      <c r="Y63" s="65"/>
      <c r="Z63" s="53">
        <v>203000000</v>
      </c>
      <c r="AA63" s="48"/>
      <c r="AB63" s="49">
        <v>1425000000</v>
      </c>
      <c r="AC63" s="47">
        <v>-319000000</v>
      </c>
      <c r="AD63" s="65">
        <v>0</v>
      </c>
      <c r="AE63" s="65">
        <v>0</v>
      </c>
      <c r="AF63" s="65"/>
      <c r="AG63" s="65">
        <v>-319000000</v>
      </c>
      <c r="AH63" s="65">
        <v>-319000000</v>
      </c>
      <c r="AI63" s="65"/>
      <c r="AJ63" s="53"/>
      <c r="AK63" s="47"/>
      <c r="AL63" s="65"/>
      <c r="AM63" s="53"/>
      <c r="AN63" s="47">
        <v>-560000000</v>
      </c>
      <c r="AO63" s="65"/>
      <c r="AP63" s="65"/>
      <c r="AQ63" s="65"/>
      <c r="AR63" s="53">
        <v>-560000000</v>
      </c>
      <c r="AS63" s="38">
        <v>-131000000</v>
      </c>
      <c r="AT63" s="65"/>
      <c r="AU63" s="50">
        <v>-1010000000</v>
      </c>
      <c r="AV63" s="53"/>
      <c r="AW63" s="47">
        <v>123000000</v>
      </c>
      <c r="AX63" s="53">
        <v>1123000000</v>
      </c>
      <c r="AY63" s="48">
        <v>-1000000000</v>
      </c>
      <c r="AZ63" s="38">
        <v>-1000000000</v>
      </c>
      <c r="BA63" s="53">
        <v>0</v>
      </c>
      <c r="BB63" s="47">
        <v>85000000</v>
      </c>
      <c r="BC63" s="65">
        <v>85000000</v>
      </c>
      <c r="BD63" s="53"/>
      <c r="BE63" s="38">
        <v>-98000000</v>
      </c>
      <c r="BF63" s="65"/>
      <c r="BG63" s="50">
        <v>110000000</v>
      </c>
      <c r="BH63" s="65">
        <v>525000000</v>
      </c>
      <c r="BI63" s="53"/>
      <c r="BJ63" s="38">
        <v>525000000</v>
      </c>
      <c r="BK63" s="65">
        <v>4000000</v>
      </c>
      <c r="BL63" s="51">
        <v>529000000</v>
      </c>
    </row>
    <row r="64" spans="1:64" x14ac:dyDescent="0.2">
      <c r="A64" s="63" t="s">
        <v>212</v>
      </c>
      <c r="B64" s="63" t="s">
        <v>213</v>
      </c>
      <c r="C64" s="63">
        <v>70746</v>
      </c>
      <c r="D64" s="63" t="s">
        <v>16</v>
      </c>
      <c r="E64" s="63">
        <v>2017</v>
      </c>
      <c r="F64" s="63" t="s">
        <v>1292</v>
      </c>
      <c r="G64" s="64">
        <v>43100</v>
      </c>
      <c r="H64" s="64">
        <v>43139</v>
      </c>
      <c r="I64" s="64">
        <v>43139</v>
      </c>
      <c r="J64" s="63">
        <v>210429000</v>
      </c>
      <c r="K64" s="63">
        <v>211548000</v>
      </c>
      <c r="L64" s="63" t="s">
        <v>2093</v>
      </c>
      <c r="M64" s="47">
        <v>483300000</v>
      </c>
      <c r="N64" s="65"/>
      <c r="O64" s="65"/>
      <c r="P64" s="53"/>
      <c r="Q64" s="48">
        <v>407800000</v>
      </c>
      <c r="R64" s="47">
        <v>434000000</v>
      </c>
      <c r="S64" s="65">
        <v>52700000</v>
      </c>
      <c r="T64" s="65">
        <v>41800000</v>
      </c>
      <c r="U64" s="53">
        <v>339500000</v>
      </c>
      <c r="V64" s="47">
        <v>-144800000</v>
      </c>
      <c r="W64" s="65">
        <v>-167900000</v>
      </c>
      <c r="X64" s="65">
        <v>-84500000</v>
      </c>
      <c r="Y64" s="65">
        <v>232800000</v>
      </c>
      <c r="Z64" s="53">
        <v>-125200000</v>
      </c>
      <c r="AA64" s="48"/>
      <c r="AB64" s="49">
        <v>1180300000</v>
      </c>
      <c r="AC64" s="47">
        <v>-555500000</v>
      </c>
      <c r="AD64" s="65"/>
      <c r="AE64" s="65"/>
      <c r="AF64" s="65"/>
      <c r="AG64" s="65"/>
      <c r="AH64" s="65"/>
      <c r="AI64" s="65"/>
      <c r="AJ64" s="53">
        <v>-555500000</v>
      </c>
      <c r="AK64" s="47"/>
      <c r="AL64" s="65"/>
      <c r="AM64" s="53"/>
      <c r="AN64" s="47">
        <v>-185700000</v>
      </c>
      <c r="AO64" s="65">
        <v>0</v>
      </c>
      <c r="AP64" s="65"/>
      <c r="AQ64" s="65"/>
      <c r="AR64" s="53">
        <v>-185700000</v>
      </c>
      <c r="AS64" s="38">
        <v>-8500000</v>
      </c>
      <c r="AT64" s="65"/>
      <c r="AU64" s="50">
        <v>-749700000</v>
      </c>
      <c r="AV64" s="53">
        <v>-124100000</v>
      </c>
      <c r="AW64" s="47">
        <v>-104600000</v>
      </c>
      <c r="AX64" s="53">
        <v>-88300000</v>
      </c>
      <c r="AY64" s="48">
        <v>-16300000</v>
      </c>
      <c r="AZ64" s="38">
        <v>-19300000</v>
      </c>
      <c r="BA64" s="53">
        <v>3000000</v>
      </c>
      <c r="BB64" s="47">
        <v>-100000000</v>
      </c>
      <c r="BC64" s="65"/>
      <c r="BD64" s="53">
        <v>-100000000</v>
      </c>
      <c r="BE64" s="38">
        <v>-36400000</v>
      </c>
      <c r="BF64" s="65"/>
      <c r="BG64" s="50">
        <v>-365100000</v>
      </c>
      <c r="BH64" s="65">
        <v>65500000</v>
      </c>
      <c r="BI64" s="53"/>
      <c r="BJ64" s="38">
        <v>65500000</v>
      </c>
      <c r="BK64" s="65">
        <v>36100000</v>
      </c>
      <c r="BL64" s="51">
        <v>101600000</v>
      </c>
    </row>
    <row r="65" spans="1:64" x14ac:dyDescent="0.2">
      <c r="A65" s="63" t="s">
        <v>215</v>
      </c>
      <c r="B65" s="63" t="s">
        <v>216</v>
      </c>
      <c r="C65" s="63">
        <v>70579</v>
      </c>
      <c r="D65" s="63" t="s">
        <v>16</v>
      </c>
      <c r="E65" s="63">
        <v>2017</v>
      </c>
      <c r="F65" s="63" t="s">
        <v>1292</v>
      </c>
      <c r="G65" s="64">
        <v>43100</v>
      </c>
      <c r="H65" s="64">
        <v>43159</v>
      </c>
      <c r="I65" s="64">
        <v>43159</v>
      </c>
      <c r="J65" s="63">
        <v>154190000</v>
      </c>
      <c r="K65" s="63">
        <v>154390000</v>
      </c>
      <c r="L65" s="63" t="s">
        <v>2094</v>
      </c>
      <c r="M65" s="47">
        <v>562481000</v>
      </c>
      <c r="N65" s="65"/>
      <c r="O65" s="65"/>
      <c r="P65" s="53"/>
      <c r="Q65" s="48">
        <v>617547000</v>
      </c>
      <c r="R65" s="47">
        <v>-131488000</v>
      </c>
      <c r="S65" s="65">
        <v>35361000</v>
      </c>
      <c r="T65" s="65"/>
      <c r="U65" s="53">
        <v>-166849000</v>
      </c>
      <c r="V65" s="47">
        <v>-141095000</v>
      </c>
      <c r="W65" s="65">
        <v>2433000</v>
      </c>
      <c r="X65" s="65"/>
      <c r="Y65" s="65">
        <v>10482000</v>
      </c>
      <c r="Z65" s="53">
        <v>-154010000</v>
      </c>
      <c r="AA65" s="48"/>
      <c r="AB65" s="49">
        <v>907445000</v>
      </c>
      <c r="AC65" s="47">
        <v>-1022360000</v>
      </c>
      <c r="AD65" s="65">
        <v>29810000</v>
      </c>
      <c r="AE65" s="65">
        <v>29810000</v>
      </c>
      <c r="AF65" s="65"/>
      <c r="AG65" s="65">
        <v>-15953000</v>
      </c>
      <c r="AH65" s="65">
        <v>-15953000</v>
      </c>
      <c r="AI65" s="65"/>
      <c r="AJ65" s="53">
        <v>-1036217000</v>
      </c>
      <c r="AK65" s="47">
        <v>0</v>
      </c>
      <c r="AL65" s="65"/>
      <c r="AM65" s="53">
        <v>0</v>
      </c>
      <c r="AN65" s="47">
        <v>-109015000</v>
      </c>
      <c r="AO65" s="65">
        <v>0</v>
      </c>
      <c r="AP65" s="65">
        <v>0</v>
      </c>
      <c r="AQ65" s="65">
        <v>-109015000</v>
      </c>
      <c r="AR65" s="53"/>
      <c r="AS65" s="38">
        <v>233561000</v>
      </c>
      <c r="AT65" s="65"/>
      <c r="AU65" s="50">
        <v>-897814000</v>
      </c>
      <c r="AV65" s="53">
        <v>-526578000</v>
      </c>
      <c r="AW65" s="47">
        <v>673637000</v>
      </c>
      <c r="AX65" s="53">
        <v>1027347000</v>
      </c>
      <c r="AY65" s="48">
        <v>-353710000</v>
      </c>
      <c r="AZ65" s="38">
        <v>-1201645000</v>
      </c>
      <c r="BA65" s="53">
        <v>847935000</v>
      </c>
      <c r="BB65" s="47">
        <v>241000</v>
      </c>
      <c r="BC65" s="65"/>
      <c r="BD65" s="53"/>
      <c r="BE65" s="38">
        <v>-79078000</v>
      </c>
      <c r="BF65" s="65"/>
      <c r="BG65" s="50">
        <v>68222000</v>
      </c>
      <c r="BH65" s="65">
        <v>77853000</v>
      </c>
      <c r="BI65" s="53"/>
      <c r="BJ65" s="38">
        <v>77853000</v>
      </c>
      <c r="BK65" s="65"/>
      <c r="BL65" s="51">
        <v>77853000</v>
      </c>
    </row>
    <row r="66" spans="1:64" x14ac:dyDescent="0.2">
      <c r="A66" s="63" t="s">
        <v>322</v>
      </c>
      <c r="B66" s="63" t="s">
        <v>323</v>
      </c>
      <c r="C66" s="63">
        <v>326285</v>
      </c>
      <c r="D66" s="63" t="s">
        <v>16</v>
      </c>
      <c r="E66" s="63">
        <v>2018</v>
      </c>
      <c r="F66" s="63" t="s">
        <v>1292</v>
      </c>
      <c r="G66" s="64">
        <v>43251</v>
      </c>
      <c r="H66" s="64">
        <v>43301</v>
      </c>
      <c r="I66" s="64">
        <v>43301</v>
      </c>
      <c r="J66" s="63">
        <v>403900000</v>
      </c>
      <c r="K66" s="63">
        <v>407400000</v>
      </c>
      <c r="L66" s="63" t="s">
        <v>2095</v>
      </c>
      <c r="M66" s="47">
        <v>797500000</v>
      </c>
      <c r="N66" s="65"/>
      <c r="O66" s="65"/>
      <c r="P66" s="53"/>
      <c r="Q66" s="48">
        <v>257000000</v>
      </c>
      <c r="R66" s="47">
        <v>-185700000</v>
      </c>
      <c r="S66" s="65">
        <v>37900000</v>
      </c>
      <c r="T66" s="65"/>
      <c r="U66" s="53">
        <v>-223600000</v>
      </c>
      <c r="V66" s="47">
        <v>50900000</v>
      </c>
      <c r="W66" s="65">
        <v>-4700000</v>
      </c>
      <c r="X66" s="65">
        <v>-62800000</v>
      </c>
      <c r="Y66" s="65">
        <v>144900000</v>
      </c>
      <c r="Z66" s="53">
        <v>-26500000</v>
      </c>
      <c r="AA66" s="48">
        <v>34500000</v>
      </c>
      <c r="AB66" s="49">
        <v>954200000</v>
      </c>
      <c r="AC66" s="47">
        <v>-243600000</v>
      </c>
      <c r="AD66" s="65">
        <v>8000000</v>
      </c>
      <c r="AE66" s="65">
        <v>8000000</v>
      </c>
      <c r="AF66" s="65"/>
      <c r="AG66" s="65">
        <v>-251600000</v>
      </c>
      <c r="AH66" s="65">
        <v>-251600000</v>
      </c>
      <c r="AI66" s="65"/>
      <c r="AJ66" s="53"/>
      <c r="AK66" s="47"/>
      <c r="AL66" s="65"/>
      <c r="AM66" s="53"/>
      <c r="AN66" s="47">
        <v>-337100000</v>
      </c>
      <c r="AO66" s="65">
        <v>0</v>
      </c>
      <c r="AP66" s="65"/>
      <c r="AQ66" s="65"/>
      <c r="AR66" s="53">
        <v>-337100000</v>
      </c>
      <c r="AS66" s="38">
        <v>4500000</v>
      </c>
      <c r="AT66" s="65">
        <v>0</v>
      </c>
      <c r="AU66" s="50">
        <v>-576200000</v>
      </c>
      <c r="AV66" s="53">
        <v>-342300000</v>
      </c>
      <c r="AW66" s="47">
        <v>789400000</v>
      </c>
      <c r="AX66" s="53">
        <v>249100000</v>
      </c>
      <c r="AY66" s="48">
        <v>540300000</v>
      </c>
      <c r="AZ66" s="38">
        <v>-256700000</v>
      </c>
      <c r="BA66" s="53">
        <v>797000000</v>
      </c>
      <c r="BB66" s="47">
        <v>-952400000</v>
      </c>
      <c r="BC66" s="65">
        <v>14900000</v>
      </c>
      <c r="BD66" s="53">
        <v>-967300000</v>
      </c>
      <c r="BE66" s="38">
        <v>-1600000</v>
      </c>
      <c r="BF66" s="65">
        <v>0</v>
      </c>
      <c r="BG66" s="50">
        <v>-506900000</v>
      </c>
      <c r="BH66" s="65">
        <v>-128900000</v>
      </c>
      <c r="BI66" s="53"/>
      <c r="BJ66" s="38">
        <v>-128900000</v>
      </c>
      <c r="BK66" s="65">
        <v>5500000</v>
      </c>
      <c r="BL66" s="51">
        <v>-123400000</v>
      </c>
    </row>
    <row r="67" spans="1:64" x14ac:dyDescent="0.2">
      <c r="A67" s="63" t="s">
        <v>245</v>
      </c>
      <c r="B67" s="63" t="s">
        <v>246</v>
      </c>
      <c r="C67" s="63">
        <v>159950</v>
      </c>
      <c r="D67" s="63" t="s">
        <v>16</v>
      </c>
      <c r="E67" s="63">
        <v>2018</v>
      </c>
      <c r="F67" s="63" t="s">
        <v>1292</v>
      </c>
      <c r="G67" s="64">
        <v>43281</v>
      </c>
      <c r="H67" s="64">
        <v>43334</v>
      </c>
      <c r="I67" s="64">
        <v>43334</v>
      </c>
      <c r="J67" s="63">
        <v>313000000</v>
      </c>
      <c r="K67" s="63">
        <v>315000000</v>
      </c>
      <c r="L67" s="63" t="s">
        <v>2096</v>
      </c>
      <c r="M67" s="47">
        <v>259000000</v>
      </c>
      <c r="N67" s="65"/>
      <c r="O67" s="65"/>
      <c r="P67" s="53"/>
      <c r="Q67" s="48">
        <v>1032000000</v>
      </c>
      <c r="R67" s="47">
        <v>603000000</v>
      </c>
      <c r="S67" s="65">
        <v>85000000</v>
      </c>
      <c r="T67" s="65">
        <v>-1012000000</v>
      </c>
      <c r="U67" s="53">
        <v>1530000000</v>
      </c>
      <c r="V67" s="47">
        <v>870000000</v>
      </c>
      <c r="W67" s="65">
        <v>-871000000</v>
      </c>
      <c r="X67" s="65">
        <v>-1211000000</v>
      </c>
      <c r="Y67" s="65">
        <v>2574000000</v>
      </c>
      <c r="Z67" s="53">
        <v>378000000</v>
      </c>
      <c r="AA67" s="48"/>
      <c r="AB67" s="49">
        <v>2764000000</v>
      </c>
      <c r="AC67" s="47">
        <v>478000000</v>
      </c>
      <c r="AD67" s="65">
        <v>862000000</v>
      </c>
      <c r="AE67" s="65">
        <v>862000000</v>
      </c>
      <c r="AF67" s="65"/>
      <c r="AG67" s="65">
        <v>-384000000</v>
      </c>
      <c r="AH67" s="65">
        <v>-384000000</v>
      </c>
      <c r="AI67" s="65"/>
      <c r="AJ67" s="53"/>
      <c r="AK67" s="47">
        <v>65000000</v>
      </c>
      <c r="AL67" s="65">
        <v>65000000</v>
      </c>
      <c r="AM67" s="53"/>
      <c r="AN67" s="47">
        <v>-6142000000</v>
      </c>
      <c r="AO67" s="65"/>
      <c r="AP67" s="65"/>
      <c r="AQ67" s="65"/>
      <c r="AR67" s="53">
        <v>-6142000000</v>
      </c>
      <c r="AS67" s="38">
        <v>-9000000</v>
      </c>
      <c r="AT67" s="65"/>
      <c r="AU67" s="50">
        <v>-5608000000</v>
      </c>
      <c r="AV67" s="53">
        <v>-581000000</v>
      </c>
      <c r="AW67" s="47">
        <v>-1001000000</v>
      </c>
      <c r="AX67" s="53">
        <v>-50000000</v>
      </c>
      <c r="AY67" s="48">
        <v>-951000000</v>
      </c>
      <c r="AZ67" s="38">
        <v>-954000000</v>
      </c>
      <c r="BA67" s="53">
        <v>3000000</v>
      </c>
      <c r="BB67" s="47">
        <v>-553000000</v>
      </c>
      <c r="BC67" s="65">
        <v>-3000000</v>
      </c>
      <c r="BD67" s="53">
        <v>-550000000</v>
      </c>
      <c r="BE67" s="38">
        <v>-141000000</v>
      </c>
      <c r="BF67" s="65"/>
      <c r="BG67" s="50">
        <v>-2276000000</v>
      </c>
      <c r="BH67" s="65">
        <v>-5120000000</v>
      </c>
      <c r="BI67" s="53"/>
      <c r="BJ67" s="38">
        <v>-5120000000</v>
      </c>
      <c r="BK67" s="65">
        <v>4000000</v>
      </c>
      <c r="BL67" s="51">
        <v>-5116000000</v>
      </c>
    </row>
    <row r="68" spans="1:64" x14ac:dyDescent="0.2">
      <c r="A68" s="63" t="s">
        <v>254</v>
      </c>
      <c r="B68" s="63" t="s">
        <v>255</v>
      </c>
      <c r="C68" s="63">
        <v>253953</v>
      </c>
      <c r="D68" s="63" t="s">
        <v>16</v>
      </c>
      <c r="E68" s="63">
        <v>2017</v>
      </c>
      <c r="F68" s="63" t="s">
        <v>1292</v>
      </c>
      <c r="G68" s="64">
        <v>43100</v>
      </c>
      <c r="H68" s="64">
        <v>43146</v>
      </c>
      <c r="I68" s="64">
        <v>43146</v>
      </c>
      <c r="J68" s="63">
        <v>591800000</v>
      </c>
      <c r="K68" s="63">
        <v>599300000</v>
      </c>
      <c r="L68" s="63" t="s">
        <v>2097</v>
      </c>
      <c r="M68" s="47">
        <v>759000000</v>
      </c>
      <c r="N68" s="65"/>
      <c r="O68" s="65"/>
      <c r="P68" s="53"/>
      <c r="Q68" s="48">
        <v>2877000000</v>
      </c>
      <c r="R68" s="47">
        <v>2260000000</v>
      </c>
      <c r="S68" s="65"/>
      <c r="T68" s="65">
        <v>1213000000</v>
      </c>
      <c r="U68" s="53">
        <v>1047000000</v>
      </c>
      <c r="V68" s="47">
        <v>-194000000</v>
      </c>
      <c r="W68" s="65">
        <v>-1151000000</v>
      </c>
      <c r="X68" s="65">
        <v>-1295000000</v>
      </c>
      <c r="Y68" s="65">
        <v>1478000000</v>
      </c>
      <c r="Z68" s="53">
        <v>774000000</v>
      </c>
      <c r="AA68" s="48"/>
      <c r="AB68" s="49">
        <v>5702000000</v>
      </c>
      <c r="AC68" s="47">
        <v>-1172000000</v>
      </c>
      <c r="AD68" s="65">
        <v>1164000000</v>
      </c>
      <c r="AE68" s="65">
        <v>1164000000</v>
      </c>
      <c r="AF68" s="65"/>
      <c r="AG68" s="65"/>
      <c r="AH68" s="65"/>
      <c r="AI68" s="65"/>
      <c r="AJ68" s="53">
        <v>-2336000000</v>
      </c>
      <c r="AK68" s="47">
        <v>-116000000</v>
      </c>
      <c r="AL68" s="65">
        <v>932000000</v>
      </c>
      <c r="AM68" s="53">
        <v>-1048000000</v>
      </c>
      <c r="AN68" s="47">
        <v>41000000</v>
      </c>
      <c r="AO68" s="65">
        <v>100000000</v>
      </c>
      <c r="AP68" s="65"/>
      <c r="AQ68" s="65"/>
      <c r="AR68" s="53">
        <v>-59000000</v>
      </c>
      <c r="AS68" s="38">
        <v>253000000</v>
      </c>
      <c r="AT68" s="65"/>
      <c r="AU68" s="50">
        <v>-994000000</v>
      </c>
      <c r="AV68" s="53">
        <v>-1831000000</v>
      </c>
      <c r="AW68" s="47">
        <v>-3058000000</v>
      </c>
      <c r="AX68" s="53">
        <v>-3058000000</v>
      </c>
      <c r="AY68" s="48"/>
      <c r="AZ68" s="38"/>
      <c r="BA68" s="53"/>
      <c r="BB68" s="47">
        <v>566000000</v>
      </c>
      <c r="BC68" s="65">
        <v>566000000</v>
      </c>
      <c r="BD68" s="53">
        <v>0</v>
      </c>
      <c r="BE68" s="38">
        <v>670000000</v>
      </c>
      <c r="BF68" s="65"/>
      <c r="BG68" s="50">
        <v>-3653000000</v>
      </c>
      <c r="BH68" s="65">
        <v>1055000000</v>
      </c>
      <c r="BI68" s="53"/>
      <c r="BJ68" s="38">
        <v>1055000000</v>
      </c>
      <c r="BK68" s="65">
        <v>38000000</v>
      </c>
      <c r="BL68" s="51">
        <v>1093000000</v>
      </c>
    </row>
    <row r="69" spans="1:64" x14ac:dyDescent="0.2">
      <c r="A69" s="63" t="s">
        <v>260</v>
      </c>
      <c r="B69" s="63" t="s">
        <v>261</v>
      </c>
      <c r="C69" s="63">
        <v>378105</v>
      </c>
      <c r="D69" s="63" t="s">
        <v>16</v>
      </c>
      <c r="E69" s="63">
        <v>2017</v>
      </c>
      <c r="F69" s="63" t="s">
        <v>1292</v>
      </c>
      <c r="G69" s="64">
        <v>43100</v>
      </c>
      <c r="H69" s="64">
        <v>43160</v>
      </c>
      <c r="I69" s="64">
        <v>43160</v>
      </c>
      <c r="J69" s="63">
        <v>337658017</v>
      </c>
      <c r="K69" s="63">
        <v>340783556</v>
      </c>
      <c r="L69" s="63" t="s">
        <v>2098</v>
      </c>
      <c r="M69" s="47">
        <v>697946000</v>
      </c>
      <c r="N69" s="65"/>
      <c r="O69" s="65"/>
      <c r="P69" s="53"/>
      <c r="Q69" s="48">
        <v>406114000</v>
      </c>
      <c r="R69" s="47">
        <v>85318000</v>
      </c>
      <c r="S69" s="65">
        <v>93087000</v>
      </c>
      <c r="T69" s="65">
        <v>-8989000</v>
      </c>
      <c r="U69" s="53">
        <v>1220000</v>
      </c>
      <c r="V69" s="47">
        <v>-478873000</v>
      </c>
      <c r="W69" s="65">
        <v>-483712000</v>
      </c>
      <c r="X69" s="65"/>
      <c r="Y69" s="65">
        <v>171346000</v>
      </c>
      <c r="Z69" s="53">
        <v>-166507000</v>
      </c>
      <c r="AA69" s="48"/>
      <c r="AB69" s="49">
        <v>710505000</v>
      </c>
      <c r="AC69" s="47">
        <v>-178042000</v>
      </c>
      <c r="AD69" s="65"/>
      <c r="AE69" s="65"/>
      <c r="AF69" s="65"/>
      <c r="AG69" s="65"/>
      <c r="AH69" s="65"/>
      <c r="AI69" s="65"/>
      <c r="AJ69" s="53">
        <v>-178042000</v>
      </c>
      <c r="AK69" s="47">
        <v>-3487000</v>
      </c>
      <c r="AL69" s="65">
        <v>31377000</v>
      </c>
      <c r="AM69" s="53">
        <v>-34864000</v>
      </c>
      <c r="AN69" s="47">
        <v>-142433000</v>
      </c>
      <c r="AO69" s="65"/>
      <c r="AP69" s="65"/>
      <c r="AQ69" s="65"/>
      <c r="AR69" s="53">
        <v>-142433000</v>
      </c>
      <c r="AS69" s="38">
        <v>182547000</v>
      </c>
      <c r="AT69" s="65"/>
      <c r="AU69" s="50">
        <v>-141415000</v>
      </c>
      <c r="AV69" s="53"/>
      <c r="AW69" s="47">
        <v>-560099000</v>
      </c>
      <c r="AX69" s="53">
        <v>0</v>
      </c>
      <c r="AY69" s="48">
        <v>-560099000</v>
      </c>
      <c r="AZ69" s="38">
        <v>-764432000</v>
      </c>
      <c r="BA69" s="53">
        <v>204333000</v>
      </c>
      <c r="BB69" s="47">
        <v>-29549000</v>
      </c>
      <c r="BC69" s="65"/>
      <c r="BD69" s="53">
        <v>-29549000</v>
      </c>
      <c r="BE69" s="38">
        <v>-14088000</v>
      </c>
      <c r="BF69" s="65"/>
      <c r="BG69" s="50">
        <v>-603736000</v>
      </c>
      <c r="BH69" s="65">
        <v>-34646000</v>
      </c>
      <c r="BI69" s="53"/>
      <c r="BJ69" s="38">
        <v>-34646000</v>
      </c>
      <c r="BK69" s="65">
        <v>23844000</v>
      </c>
      <c r="BL69" s="51">
        <v>-10802000</v>
      </c>
    </row>
    <row r="70" spans="1:64" x14ac:dyDescent="0.2">
      <c r="A70" s="63" t="s">
        <v>257</v>
      </c>
      <c r="B70" s="63" t="s">
        <v>258</v>
      </c>
      <c r="C70" s="63">
        <v>120616</v>
      </c>
      <c r="D70" s="63" t="s">
        <v>16</v>
      </c>
      <c r="E70" s="63">
        <v>2017</v>
      </c>
      <c r="F70" s="63" t="s">
        <v>1292</v>
      </c>
      <c r="G70" s="64">
        <v>43100</v>
      </c>
      <c r="H70" s="64">
        <v>43153</v>
      </c>
      <c r="I70" s="64">
        <v>43153</v>
      </c>
      <c r="J70" s="63">
        <v>107200000</v>
      </c>
      <c r="K70" s="63">
        <v>107500000</v>
      </c>
      <c r="L70" s="63" t="s">
        <v>2099</v>
      </c>
      <c r="M70" s="47">
        <v>400600000</v>
      </c>
      <c r="N70" s="65"/>
      <c r="O70" s="65"/>
      <c r="P70" s="53"/>
      <c r="Q70" s="48">
        <v>192200000</v>
      </c>
      <c r="R70" s="47">
        <v>-165300000</v>
      </c>
      <c r="S70" s="65"/>
      <c r="T70" s="65"/>
      <c r="U70" s="53"/>
      <c r="V70" s="47">
        <v>-54100000</v>
      </c>
      <c r="W70" s="65"/>
      <c r="X70" s="65"/>
      <c r="Y70" s="65"/>
      <c r="Z70" s="53"/>
      <c r="AA70" s="48"/>
      <c r="AB70" s="49">
        <v>373400000</v>
      </c>
      <c r="AC70" s="47">
        <v>-37500000</v>
      </c>
      <c r="AD70" s="65"/>
      <c r="AE70" s="65"/>
      <c r="AF70" s="65"/>
      <c r="AG70" s="65"/>
      <c r="AH70" s="65"/>
      <c r="AI70" s="65"/>
      <c r="AJ70" s="53"/>
      <c r="AK70" s="47">
        <v>19100000</v>
      </c>
      <c r="AL70" s="65"/>
      <c r="AM70" s="53"/>
      <c r="AN70" s="47">
        <v>-1414100000</v>
      </c>
      <c r="AO70" s="65"/>
      <c r="AP70" s="65"/>
      <c r="AQ70" s="65"/>
      <c r="AR70" s="53"/>
      <c r="AS70" s="38">
        <v>-4000000</v>
      </c>
      <c r="AT70" s="65"/>
      <c r="AU70" s="50">
        <v>-1436500000</v>
      </c>
      <c r="AV70" s="53">
        <v>-118100000</v>
      </c>
      <c r="AW70" s="47">
        <v>1243900000</v>
      </c>
      <c r="AX70" s="53"/>
      <c r="AY70" s="48"/>
      <c r="AZ70" s="38"/>
      <c r="BA70" s="53"/>
      <c r="BB70" s="47">
        <v>2000000</v>
      </c>
      <c r="BC70" s="65">
        <v>2000000</v>
      </c>
      <c r="BD70" s="53"/>
      <c r="BE70" s="38">
        <v>-27100000</v>
      </c>
      <c r="BF70" s="65"/>
      <c r="BG70" s="50">
        <v>1100700000</v>
      </c>
      <c r="BH70" s="65">
        <v>37600000</v>
      </c>
      <c r="BI70" s="53"/>
      <c r="BJ70" s="38">
        <v>37600000</v>
      </c>
      <c r="BK70" s="65">
        <v>8600000</v>
      </c>
      <c r="BL70" s="51">
        <v>46200000</v>
      </c>
    </row>
    <row r="71" spans="1:64" x14ac:dyDescent="0.2">
      <c r="A71" s="63" t="s">
        <v>349</v>
      </c>
      <c r="B71" s="63" t="s">
        <v>350</v>
      </c>
      <c r="C71" s="63">
        <v>378122</v>
      </c>
      <c r="D71" s="63" t="s">
        <v>16</v>
      </c>
      <c r="E71" s="63">
        <v>2017</v>
      </c>
      <c r="F71" s="63" t="s">
        <v>1292</v>
      </c>
      <c r="G71" s="64">
        <v>43100</v>
      </c>
      <c r="H71" s="64">
        <v>43157</v>
      </c>
      <c r="I71" s="64">
        <v>43157</v>
      </c>
      <c r="J71" s="63">
        <v>381740000</v>
      </c>
      <c r="K71" s="63">
        <v>383221000</v>
      </c>
      <c r="L71" s="63" t="s">
        <v>2100</v>
      </c>
      <c r="M71" s="47">
        <v>444550000</v>
      </c>
      <c r="N71" s="65"/>
      <c r="O71" s="65"/>
      <c r="P71" s="53"/>
      <c r="Q71" s="48">
        <v>1242408000</v>
      </c>
      <c r="R71" s="47">
        <v>135430000</v>
      </c>
      <c r="S71" s="65"/>
      <c r="T71" s="65"/>
      <c r="U71" s="53"/>
      <c r="V71" s="47">
        <v>221798000</v>
      </c>
      <c r="W71" s="65"/>
      <c r="X71" s="65"/>
      <c r="Y71" s="65"/>
      <c r="Z71" s="53"/>
      <c r="AA71" s="48"/>
      <c r="AB71" s="49">
        <v>2044186000</v>
      </c>
      <c r="AC71" s="47">
        <v>-1228071000</v>
      </c>
      <c r="AD71" s="65"/>
      <c r="AE71" s="65"/>
      <c r="AF71" s="65"/>
      <c r="AG71" s="65"/>
      <c r="AH71" s="65"/>
      <c r="AI71" s="65"/>
      <c r="AJ71" s="53"/>
      <c r="AK71" s="47"/>
      <c r="AL71" s="65"/>
      <c r="AM71" s="53"/>
      <c r="AN71" s="47">
        <v>-9260135000</v>
      </c>
      <c r="AO71" s="65"/>
      <c r="AP71" s="65"/>
      <c r="AQ71" s="65"/>
      <c r="AR71" s="53"/>
      <c r="AS71" s="38">
        <v>-5815000</v>
      </c>
      <c r="AT71" s="65"/>
      <c r="AU71" s="50">
        <v>-10494021000</v>
      </c>
      <c r="AV71" s="53">
        <v>-1538640000</v>
      </c>
      <c r="AW71" s="47">
        <v>3953443000</v>
      </c>
      <c r="AX71" s="53"/>
      <c r="AY71" s="48"/>
      <c r="AZ71" s="38"/>
      <c r="BA71" s="53"/>
      <c r="BB71" s="47">
        <v>5805781000</v>
      </c>
      <c r="BC71" s="65"/>
      <c r="BD71" s="53"/>
      <c r="BE71" s="38">
        <v>-25432000</v>
      </c>
      <c r="BF71" s="65"/>
      <c r="BG71" s="50">
        <v>8195152000</v>
      </c>
      <c r="BH71" s="65">
        <v>-254683000</v>
      </c>
      <c r="BI71" s="53">
        <v>0</v>
      </c>
      <c r="BJ71" s="38">
        <v>-254683000</v>
      </c>
      <c r="BK71" s="65">
        <v>1178000</v>
      </c>
      <c r="BL71" s="51">
        <v>-253505000</v>
      </c>
    </row>
    <row r="72" spans="1:64" x14ac:dyDescent="0.2">
      <c r="A72" s="63" t="s">
        <v>251</v>
      </c>
      <c r="B72" s="63" t="s">
        <v>252</v>
      </c>
      <c r="C72" s="63">
        <v>288836</v>
      </c>
      <c r="D72" s="63" t="s">
        <v>16</v>
      </c>
      <c r="E72" s="63">
        <v>2017</v>
      </c>
      <c r="F72" s="63" t="s">
        <v>1292</v>
      </c>
      <c r="G72" s="64">
        <v>43069</v>
      </c>
      <c r="H72" s="64">
        <v>43129</v>
      </c>
      <c r="I72" s="64">
        <v>43129</v>
      </c>
      <c r="J72" s="63">
        <v>722000000</v>
      </c>
      <c r="K72" s="63">
        <v>725000000</v>
      </c>
      <c r="L72" s="63" t="s">
        <v>2101</v>
      </c>
      <c r="M72" s="47">
        <v>2606000000</v>
      </c>
      <c r="N72" s="65"/>
      <c r="O72" s="65"/>
      <c r="P72" s="53"/>
      <c r="Q72" s="48">
        <v>1846000000</v>
      </c>
      <c r="R72" s="47">
        <v>471000000</v>
      </c>
      <c r="S72" s="65">
        <v>63000000</v>
      </c>
      <c r="T72" s="65"/>
      <c r="U72" s="53">
        <v>408000000</v>
      </c>
      <c r="V72" s="47">
        <v>399000000</v>
      </c>
      <c r="W72" s="65">
        <v>6000000</v>
      </c>
      <c r="X72" s="65">
        <v>-49000000</v>
      </c>
      <c r="Y72" s="65">
        <v>21000000</v>
      </c>
      <c r="Z72" s="53">
        <v>421000000</v>
      </c>
      <c r="AA72" s="48"/>
      <c r="AB72" s="49">
        <v>5322000000</v>
      </c>
      <c r="AC72" s="47">
        <v>-2944000000</v>
      </c>
      <c r="AD72" s="65"/>
      <c r="AE72" s="65"/>
      <c r="AF72" s="65"/>
      <c r="AG72" s="65">
        <v>-2944000000</v>
      </c>
      <c r="AH72" s="65">
        <v>-2944000000</v>
      </c>
      <c r="AI72" s="65"/>
      <c r="AJ72" s="53"/>
      <c r="AK72" s="47"/>
      <c r="AL72" s="65"/>
      <c r="AM72" s="53"/>
      <c r="AN72" s="47"/>
      <c r="AO72" s="65"/>
      <c r="AP72" s="65"/>
      <c r="AQ72" s="65"/>
      <c r="AR72" s="53"/>
      <c r="AS72" s="38">
        <v>-145000000</v>
      </c>
      <c r="AT72" s="65"/>
      <c r="AU72" s="50">
        <v>-3089000000</v>
      </c>
      <c r="AV72" s="53">
        <v>-1087000000</v>
      </c>
      <c r="AW72" s="47">
        <v>-789000000</v>
      </c>
      <c r="AX72" s="53">
        <v>-29000000</v>
      </c>
      <c r="AY72" s="48">
        <v>-760000000</v>
      </c>
      <c r="AZ72" s="38">
        <v>-1227000000</v>
      </c>
      <c r="BA72" s="53">
        <v>467000000</v>
      </c>
      <c r="BB72" s="47">
        <v>-552000000</v>
      </c>
      <c r="BC72" s="65">
        <v>0</v>
      </c>
      <c r="BD72" s="53">
        <v>-552000000</v>
      </c>
      <c r="BE72" s="38">
        <v>-24000000</v>
      </c>
      <c r="BF72" s="65"/>
      <c r="BG72" s="50">
        <v>-2452000000</v>
      </c>
      <c r="BH72" s="65">
        <v>-219000000</v>
      </c>
      <c r="BI72" s="53"/>
      <c r="BJ72" s="38">
        <v>-219000000</v>
      </c>
      <c r="BK72" s="65">
        <v>11000000</v>
      </c>
      <c r="BL72" s="51">
        <v>-208000000</v>
      </c>
    </row>
    <row r="73" spans="1:64" x14ac:dyDescent="0.2">
      <c r="A73" s="63" t="s">
        <v>239</v>
      </c>
      <c r="B73" s="63" t="s">
        <v>240</v>
      </c>
      <c r="C73" s="63">
        <v>107614</v>
      </c>
      <c r="D73" s="63" t="s">
        <v>16</v>
      </c>
      <c r="E73" s="63">
        <v>2017</v>
      </c>
      <c r="F73" s="63" t="s">
        <v>1292</v>
      </c>
      <c r="G73" s="64">
        <v>43100</v>
      </c>
      <c r="H73" s="64">
        <v>43151</v>
      </c>
      <c r="I73" s="64">
        <v>43151</v>
      </c>
      <c r="J73" s="63">
        <v>272097000</v>
      </c>
      <c r="K73" s="63">
        <v>280221000</v>
      </c>
      <c r="L73" s="63" t="s">
        <v>2102</v>
      </c>
      <c r="M73" s="47">
        <v>204101000</v>
      </c>
      <c r="N73" s="65"/>
      <c r="O73" s="65"/>
      <c r="P73" s="53"/>
      <c r="Q73" s="48">
        <v>115524000</v>
      </c>
      <c r="R73" s="47">
        <v>202367000</v>
      </c>
      <c r="S73" s="65"/>
      <c r="T73" s="65"/>
      <c r="U73" s="53"/>
      <c r="V73" s="47">
        <v>-51252000</v>
      </c>
      <c r="W73" s="65"/>
      <c r="X73" s="65"/>
      <c r="Y73" s="65"/>
      <c r="Z73" s="53"/>
      <c r="AA73" s="48"/>
      <c r="AB73" s="49">
        <v>470740000</v>
      </c>
      <c r="AC73" s="47">
        <v>-57901000</v>
      </c>
      <c r="AD73" s="65"/>
      <c r="AE73" s="65"/>
      <c r="AF73" s="65"/>
      <c r="AG73" s="65"/>
      <c r="AH73" s="65"/>
      <c r="AI73" s="65"/>
      <c r="AJ73" s="53"/>
      <c r="AK73" s="47">
        <v>833000</v>
      </c>
      <c r="AL73" s="65"/>
      <c r="AM73" s="53"/>
      <c r="AN73" s="47"/>
      <c r="AO73" s="65"/>
      <c r="AP73" s="65"/>
      <c r="AQ73" s="65"/>
      <c r="AR73" s="53"/>
      <c r="AS73" s="38">
        <v>-134141000</v>
      </c>
      <c r="AT73" s="65"/>
      <c r="AU73" s="50">
        <v>-191209000</v>
      </c>
      <c r="AV73" s="53"/>
      <c r="AW73" s="47">
        <v>35000000</v>
      </c>
      <c r="AX73" s="53"/>
      <c r="AY73" s="48"/>
      <c r="AZ73" s="38"/>
      <c r="BA73" s="53"/>
      <c r="BB73" s="47">
        <v>-51060000</v>
      </c>
      <c r="BC73" s="65">
        <v>48965000</v>
      </c>
      <c r="BD73" s="53">
        <v>-100025000</v>
      </c>
      <c r="BE73" s="38">
        <v>-54087000</v>
      </c>
      <c r="BF73" s="65"/>
      <c r="BG73" s="50">
        <v>-70147000</v>
      </c>
      <c r="BH73" s="65">
        <v>209384000</v>
      </c>
      <c r="BI73" s="53"/>
      <c r="BJ73" s="38">
        <v>209384000</v>
      </c>
      <c r="BK73" s="65">
        <v>13471000</v>
      </c>
      <c r="BL73" s="51">
        <v>222855000</v>
      </c>
    </row>
    <row r="74" spans="1:64" x14ac:dyDescent="0.2">
      <c r="A74" s="63" t="s">
        <v>263</v>
      </c>
      <c r="B74" s="63" t="s">
        <v>263</v>
      </c>
      <c r="C74" s="63">
        <v>683318</v>
      </c>
      <c r="D74" s="63" t="s">
        <v>16</v>
      </c>
      <c r="E74" s="63">
        <v>2017</v>
      </c>
      <c r="F74" s="63" t="s">
        <v>1292</v>
      </c>
      <c r="G74" s="64">
        <v>43100</v>
      </c>
      <c r="H74" s="64">
        <v>43160</v>
      </c>
      <c r="I74" s="64">
        <v>43160</v>
      </c>
      <c r="J74" s="63">
        <v>155400000</v>
      </c>
      <c r="K74" s="63">
        <v>158200000</v>
      </c>
      <c r="L74" s="63" t="s">
        <v>2103</v>
      </c>
      <c r="M74" s="47">
        <v>523000000</v>
      </c>
      <c r="N74" s="65"/>
      <c r="O74" s="65"/>
      <c r="P74" s="53"/>
      <c r="Q74" s="48">
        <v>260900000</v>
      </c>
      <c r="R74" s="47">
        <v>-66500000</v>
      </c>
      <c r="S74" s="65"/>
      <c r="T74" s="65"/>
      <c r="U74" s="53"/>
      <c r="V74" s="47">
        <v>60300000</v>
      </c>
      <c r="W74" s="65"/>
      <c r="X74" s="65"/>
      <c r="Y74" s="65"/>
      <c r="Z74" s="53"/>
      <c r="AA74" s="48"/>
      <c r="AB74" s="49">
        <v>777700000</v>
      </c>
      <c r="AC74" s="47">
        <v>-81100000</v>
      </c>
      <c r="AD74" s="65"/>
      <c r="AE74" s="65"/>
      <c r="AF74" s="65"/>
      <c r="AG74" s="65"/>
      <c r="AH74" s="65"/>
      <c r="AI74" s="65"/>
      <c r="AJ74" s="53"/>
      <c r="AK74" s="47"/>
      <c r="AL74" s="65"/>
      <c r="AM74" s="53"/>
      <c r="AN74" s="47">
        <v>0</v>
      </c>
      <c r="AO74" s="65"/>
      <c r="AP74" s="65"/>
      <c r="AQ74" s="65"/>
      <c r="AR74" s="53"/>
      <c r="AS74" s="38">
        <v>0</v>
      </c>
      <c r="AT74" s="65"/>
      <c r="AU74" s="50">
        <v>-81100000</v>
      </c>
      <c r="AV74" s="53">
        <v>-106900000</v>
      </c>
      <c r="AW74" s="47">
        <v>-57000000</v>
      </c>
      <c r="AX74" s="53"/>
      <c r="AY74" s="48"/>
      <c r="AZ74" s="38"/>
      <c r="BA74" s="53"/>
      <c r="BB74" s="47">
        <v>-510700000</v>
      </c>
      <c r="BC74" s="65">
        <v>23300000</v>
      </c>
      <c r="BD74" s="53">
        <v>-534000000</v>
      </c>
      <c r="BE74" s="38">
        <v>-144100000</v>
      </c>
      <c r="BF74" s="65"/>
      <c r="BG74" s="50">
        <v>-818700000</v>
      </c>
      <c r="BH74" s="65">
        <v>-122100000</v>
      </c>
      <c r="BI74" s="53"/>
      <c r="BJ74" s="38">
        <v>-122100000</v>
      </c>
      <c r="BK74" s="65">
        <v>2600000</v>
      </c>
      <c r="BL74" s="51">
        <v>-119500000</v>
      </c>
    </row>
    <row r="75" spans="1:64" x14ac:dyDescent="0.2">
      <c r="A75" s="63" t="s">
        <v>265</v>
      </c>
      <c r="B75" s="63" t="s">
        <v>266</v>
      </c>
      <c r="C75" s="63">
        <v>109593</v>
      </c>
      <c r="D75" s="63" t="s">
        <v>16</v>
      </c>
      <c r="E75" s="63">
        <v>2017</v>
      </c>
      <c r="F75" s="63" t="s">
        <v>1292</v>
      </c>
      <c r="G75" s="64">
        <v>43100</v>
      </c>
      <c r="H75" s="64">
        <v>43140</v>
      </c>
      <c r="I75" s="64">
        <v>43140</v>
      </c>
      <c r="J75" s="63">
        <v>137902667</v>
      </c>
      <c r="K75" s="63">
        <v>138317395</v>
      </c>
      <c r="L75" s="63" t="s">
        <v>2104</v>
      </c>
      <c r="M75" s="47">
        <v>849000000</v>
      </c>
      <c r="N75" s="65"/>
      <c r="O75" s="65"/>
      <c r="P75" s="53"/>
      <c r="Q75" s="48">
        <v>310000000</v>
      </c>
      <c r="R75" s="47">
        <v>-537000000</v>
      </c>
      <c r="S75" s="65"/>
      <c r="T75" s="65"/>
      <c r="U75" s="53"/>
      <c r="V75" s="47">
        <v>173000000</v>
      </c>
      <c r="W75" s="65"/>
      <c r="X75" s="65"/>
      <c r="Y75" s="65"/>
      <c r="Z75" s="53"/>
      <c r="AA75" s="48">
        <v>8000000</v>
      </c>
      <c r="AB75" s="49">
        <v>803000000</v>
      </c>
      <c r="AC75" s="47">
        <v>-266000000</v>
      </c>
      <c r="AD75" s="65"/>
      <c r="AE75" s="65"/>
      <c r="AF75" s="65"/>
      <c r="AG75" s="65"/>
      <c r="AH75" s="65"/>
      <c r="AI75" s="65"/>
      <c r="AJ75" s="53"/>
      <c r="AK75" s="47"/>
      <c r="AL75" s="65"/>
      <c r="AM75" s="53"/>
      <c r="AN75" s="47">
        <v>-269000000</v>
      </c>
      <c r="AO75" s="65"/>
      <c r="AP75" s="65"/>
      <c r="AQ75" s="65"/>
      <c r="AR75" s="53"/>
      <c r="AS75" s="38">
        <v>-14000000</v>
      </c>
      <c r="AT75" s="65"/>
      <c r="AU75" s="50">
        <v>-549000000</v>
      </c>
      <c r="AV75" s="53">
        <v>-241000000</v>
      </c>
      <c r="AW75" s="47">
        <v>443000000</v>
      </c>
      <c r="AX75" s="53"/>
      <c r="AY75" s="48"/>
      <c r="AZ75" s="38"/>
      <c r="BA75" s="53"/>
      <c r="BB75" s="47">
        <v>-499000000</v>
      </c>
      <c r="BC75" s="65">
        <v>1000000</v>
      </c>
      <c r="BD75" s="53">
        <v>-500000000</v>
      </c>
      <c r="BE75" s="38">
        <v>-54000000</v>
      </c>
      <c r="BF75" s="65"/>
      <c r="BG75" s="50">
        <v>-351000000</v>
      </c>
      <c r="BH75" s="65">
        <v>-97000000</v>
      </c>
      <c r="BI75" s="53"/>
      <c r="BJ75" s="38">
        <v>-97000000</v>
      </c>
      <c r="BK75" s="65">
        <v>35000000</v>
      </c>
      <c r="BL75" s="51">
        <v>-62000000</v>
      </c>
    </row>
    <row r="76" spans="1:64" x14ac:dyDescent="0.2">
      <c r="A76" s="63" t="s">
        <v>277</v>
      </c>
      <c r="B76" s="63" t="s">
        <v>278</v>
      </c>
      <c r="C76" s="63">
        <v>259186</v>
      </c>
      <c r="D76" s="63" t="s">
        <v>16</v>
      </c>
      <c r="E76" s="63">
        <v>2017</v>
      </c>
      <c r="F76" s="63" t="s">
        <v>1292</v>
      </c>
      <c r="G76" s="64">
        <v>43100</v>
      </c>
      <c r="H76" s="64">
        <v>43143</v>
      </c>
      <c r="I76" s="64">
        <v>43143</v>
      </c>
      <c r="J76" s="63">
        <v>331373000</v>
      </c>
      <c r="K76" s="63">
        <v>337999000</v>
      </c>
      <c r="L76" s="63" t="s">
        <v>2105</v>
      </c>
      <c r="M76" s="47">
        <v>866978000</v>
      </c>
      <c r="N76" s="65"/>
      <c r="O76" s="65"/>
      <c r="P76" s="53"/>
      <c r="Q76" s="48">
        <v>580723000</v>
      </c>
      <c r="R76" s="47">
        <v>97592000</v>
      </c>
      <c r="S76" s="65"/>
      <c r="T76" s="65"/>
      <c r="U76" s="53"/>
      <c r="V76" s="47">
        <v>-237618000</v>
      </c>
      <c r="W76" s="65"/>
      <c r="X76" s="65"/>
      <c r="Y76" s="65"/>
      <c r="Z76" s="53"/>
      <c r="AA76" s="48"/>
      <c r="AB76" s="49">
        <v>1307675000</v>
      </c>
      <c r="AC76" s="47">
        <v>-391729000</v>
      </c>
      <c r="AD76" s="65"/>
      <c r="AE76" s="65"/>
      <c r="AF76" s="65"/>
      <c r="AG76" s="65"/>
      <c r="AH76" s="65"/>
      <c r="AI76" s="65"/>
      <c r="AJ76" s="53"/>
      <c r="AK76" s="47">
        <v>-339974000</v>
      </c>
      <c r="AL76" s="65"/>
      <c r="AM76" s="53"/>
      <c r="AN76" s="47">
        <v>0</v>
      </c>
      <c r="AO76" s="65"/>
      <c r="AP76" s="65"/>
      <c r="AQ76" s="65"/>
      <c r="AR76" s="53"/>
      <c r="AS76" s="38">
        <v>-274148000</v>
      </c>
      <c r="AT76" s="65"/>
      <c r="AU76" s="50">
        <v>-1005851000</v>
      </c>
      <c r="AV76" s="53"/>
      <c r="AW76" s="47">
        <v>0</v>
      </c>
      <c r="AX76" s="53"/>
      <c r="AY76" s="48"/>
      <c r="AZ76" s="38"/>
      <c r="BA76" s="53"/>
      <c r="BB76" s="47">
        <v>-96729000</v>
      </c>
      <c r="BC76" s="65">
        <v>76705000</v>
      </c>
      <c r="BD76" s="53">
        <v>-173434000</v>
      </c>
      <c r="BE76" s="38">
        <v>-14255000</v>
      </c>
      <c r="BF76" s="65"/>
      <c r="BG76" s="50">
        <v>-110984000</v>
      </c>
      <c r="BH76" s="65">
        <v>190840000</v>
      </c>
      <c r="BI76" s="53"/>
      <c r="BJ76" s="38">
        <v>190840000</v>
      </c>
      <c r="BK76" s="65">
        <v>9222000</v>
      </c>
      <c r="BL76" s="51">
        <v>200062000</v>
      </c>
    </row>
    <row r="77" spans="1:64" x14ac:dyDescent="0.2">
      <c r="A77" s="63" t="s">
        <v>280</v>
      </c>
      <c r="B77" s="63" t="s">
        <v>281</v>
      </c>
      <c r="C77" s="63">
        <v>119051</v>
      </c>
      <c r="D77" s="63" t="s">
        <v>16</v>
      </c>
      <c r="E77" s="63">
        <v>2017</v>
      </c>
      <c r="F77" s="63" t="s">
        <v>1292</v>
      </c>
      <c r="G77" s="64">
        <v>43100</v>
      </c>
      <c r="H77" s="64">
        <v>43153</v>
      </c>
      <c r="I77" s="64">
        <v>43153</v>
      </c>
      <c r="J77" s="63">
        <v>233500000</v>
      </c>
      <c r="K77" s="63">
        <v>233900000</v>
      </c>
      <c r="L77" s="63" t="s">
        <v>2106</v>
      </c>
      <c r="M77" s="47">
        <v>450000000</v>
      </c>
      <c r="N77" s="65"/>
      <c r="O77" s="65"/>
      <c r="P77" s="53"/>
      <c r="Q77" s="48">
        <v>883000000</v>
      </c>
      <c r="R77" s="47">
        <v>-541000000</v>
      </c>
      <c r="S77" s="65">
        <v>17000000</v>
      </c>
      <c r="T77" s="65">
        <v>-601000000</v>
      </c>
      <c r="U77" s="53">
        <v>43000000</v>
      </c>
      <c r="V77" s="47">
        <v>839000000</v>
      </c>
      <c r="W77" s="65">
        <v>-57000000</v>
      </c>
      <c r="X77" s="65">
        <v>40000000</v>
      </c>
      <c r="Y77" s="65">
        <v>-1000000</v>
      </c>
      <c r="Z77" s="53">
        <v>857000000</v>
      </c>
      <c r="AA77" s="48"/>
      <c r="AB77" s="49">
        <v>1631000000</v>
      </c>
      <c r="AC77" s="47">
        <v>-453000000</v>
      </c>
      <c r="AD77" s="65">
        <v>20000000</v>
      </c>
      <c r="AE77" s="65">
        <v>20000000</v>
      </c>
      <c r="AF77" s="65"/>
      <c r="AG77" s="65">
        <v>-473000000</v>
      </c>
      <c r="AH77" s="65">
        <v>-473000000</v>
      </c>
      <c r="AI77" s="65"/>
      <c r="AJ77" s="53"/>
      <c r="AK77" s="47"/>
      <c r="AL77" s="65"/>
      <c r="AM77" s="53"/>
      <c r="AN77" s="47">
        <v>16000000</v>
      </c>
      <c r="AO77" s="65">
        <v>16000000</v>
      </c>
      <c r="AP77" s="65"/>
      <c r="AQ77" s="65"/>
      <c r="AR77" s="53">
        <v>0</v>
      </c>
      <c r="AS77" s="38">
        <v>29000000</v>
      </c>
      <c r="AT77" s="65"/>
      <c r="AU77" s="50">
        <v>-408000000</v>
      </c>
      <c r="AV77" s="53">
        <v>-280000000</v>
      </c>
      <c r="AW77" s="47">
        <v>-1148000000</v>
      </c>
      <c r="AX77" s="53">
        <v>0</v>
      </c>
      <c r="AY77" s="48">
        <v>-1148000000</v>
      </c>
      <c r="AZ77" s="38">
        <v>-1148000000</v>
      </c>
      <c r="BA77" s="53">
        <v>0</v>
      </c>
      <c r="BB77" s="47">
        <v>1000000</v>
      </c>
      <c r="BC77" s="65">
        <v>1000000</v>
      </c>
      <c r="BD77" s="53">
        <v>0</v>
      </c>
      <c r="BE77" s="38">
        <v>-137000000</v>
      </c>
      <c r="BF77" s="65"/>
      <c r="BG77" s="50">
        <v>-1564000000</v>
      </c>
      <c r="BH77" s="65">
        <v>-341000000</v>
      </c>
      <c r="BI77" s="53"/>
      <c r="BJ77" s="38">
        <v>-341000000</v>
      </c>
      <c r="BK77" s="65">
        <v>12000000</v>
      </c>
      <c r="BL77" s="51">
        <v>-329000000</v>
      </c>
    </row>
    <row r="78" spans="1:64" x14ac:dyDescent="0.2">
      <c r="A78" s="63" t="s">
        <v>292</v>
      </c>
      <c r="B78" s="63" t="s">
        <v>293</v>
      </c>
      <c r="C78" s="63">
        <v>378113</v>
      </c>
      <c r="D78" s="63" t="s">
        <v>16</v>
      </c>
      <c r="E78" s="63">
        <v>2017</v>
      </c>
      <c r="F78" s="63" t="s">
        <v>1292</v>
      </c>
      <c r="G78" s="64">
        <v>43100</v>
      </c>
      <c r="H78" s="64">
        <v>43154</v>
      </c>
      <c r="I78" s="64">
        <v>43154</v>
      </c>
      <c r="J78" s="63">
        <v>250600000</v>
      </c>
      <c r="K78" s="63">
        <v>256100000</v>
      </c>
      <c r="L78" s="63" t="s">
        <v>2107</v>
      </c>
      <c r="M78" s="47">
        <v>743400000</v>
      </c>
      <c r="N78" s="65"/>
      <c r="O78" s="65"/>
      <c r="P78" s="53"/>
      <c r="Q78" s="48">
        <v>125400000</v>
      </c>
      <c r="R78" s="47">
        <v>-188100000</v>
      </c>
      <c r="S78" s="65"/>
      <c r="T78" s="65"/>
      <c r="U78" s="53"/>
      <c r="V78" s="47">
        <v>800000</v>
      </c>
      <c r="W78" s="65"/>
      <c r="X78" s="65"/>
      <c r="Y78" s="65"/>
      <c r="Z78" s="53"/>
      <c r="AA78" s="48"/>
      <c r="AB78" s="49">
        <v>681500000</v>
      </c>
      <c r="AC78" s="47">
        <v>-45000000</v>
      </c>
      <c r="AD78" s="65"/>
      <c r="AE78" s="65"/>
      <c r="AF78" s="65"/>
      <c r="AG78" s="65"/>
      <c r="AH78" s="65"/>
      <c r="AI78" s="65"/>
      <c r="AJ78" s="53"/>
      <c r="AK78" s="47"/>
      <c r="AL78" s="65"/>
      <c r="AM78" s="53"/>
      <c r="AN78" s="47">
        <v>-1260000000</v>
      </c>
      <c r="AO78" s="65"/>
      <c r="AP78" s="65"/>
      <c r="AQ78" s="65"/>
      <c r="AR78" s="53"/>
      <c r="AS78" s="38">
        <v>1600000</v>
      </c>
      <c r="AT78" s="65"/>
      <c r="AU78" s="50">
        <v>-1303400000</v>
      </c>
      <c r="AV78" s="53">
        <v>-190400000</v>
      </c>
      <c r="AW78" s="47">
        <v>1265500000</v>
      </c>
      <c r="AX78" s="53"/>
      <c r="AY78" s="48"/>
      <c r="AZ78" s="38"/>
      <c r="BA78" s="53"/>
      <c r="BB78" s="47">
        <v>-357900000</v>
      </c>
      <c r="BC78" s="65"/>
      <c r="BD78" s="53"/>
      <c r="BE78" s="38">
        <v>-18300000</v>
      </c>
      <c r="BF78" s="65"/>
      <c r="BG78" s="50">
        <v>698900000</v>
      </c>
      <c r="BH78" s="65">
        <v>77000000</v>
      </c>
      <c r="BI78" s="53"/>
      <c r="BJ78" s="38">
        <v>77000000</v>
      </c>
      <c r="BK78" s="65">
        <v>14100000</v>
      </c>
      <c r="BL78" s="51">
        <v>91100000</v>
      </c>
    </row>
    <row r="79" spans="1:64" x14ac:dyDescent="0.2">
      <c r="A79" s="63" t="s">
        <v>233</v>
      </c>
      <c r="B79" s="63" t="s">
        <v>234</v>
      </c>
      <c r="C79" s="63">
        <v>378101</v>
      </c>
      <c r="D79" s="63" t="s">
        <v>16</v>
      </c>
      <c r="E79" s="63">
        <v>2017</v>
      </c>
      <c r="F79" s="63" t="s">
        <v>1292</v>
      </c>
      <c r="G79" s="64">
        <v>43100</v>
      </c>
      <c r="H79" s="64">
        <v>43159</v>
      </c>
      <c r="I79" s="64">
        <v>43159</v>
      </c>
      <c r="J79" s="63">
        <v>140610000</v>
      </c>
      <c r="K79" s="63">
        <v>141382000</v>
      </c>
      <c r="L79" s="63" t="s">
        <v>2108</v>
      </c>
      <c r="M79" s="47">
        <v>504893000</v>
      </c>
      <c r="N79" s="65"/>
      <c r="O79" s="65"/>
      <c r="P79" s="53"/>
      <c r="Q79" s="48">
        <v>92977000</v>
      </c>
      <c r="R79" s="47">
        <v>18032000</v>
      </c>
      <c r="S79" s="65">
        <v>41805000</v>
      </c>
      <c r="T79" s="65">
        <v>-28096000</v>
      </c>
      <c r="U79" s="53">
        <v>4323000</v>
      </c>
      <c r="V79" s="47">
        <v>-231901000</v>
      </c>
      <c r="W79" s="65">
        <v>-364181000</v>
      </c>
      <c r="X79" s="65"/>
      <c r="Y79" s="65">
        <v>144041000</v>
      </c>
      <c r="Z79" s="53">
        <v>-11761000</v>
      </c>
      <c r="AA79" s="48"/>
      <c r="AB79" s="49">
        <v>384001000</v>
      </c>
      <c r="AC79" s="47">
        <v>-40122000</v>
      </c>
      <c r="AD79" s="65"/>
      <c r="AE79" s="65"/>
      <c r="AF79" s="65"/>
      <c r="AG79" s="65">
        <v>-40122000</v>
      </c>
      <c r="AH79" s="65">
        <v>-40122000</v>
      </c>
      <c r="AI79" s="65"/>
      <c r="AJ79" s="53"/>
      <c r="AK79" s="47"/>
      <c r="AL79" s="65"/>
      <c r="AM79" s="53"/>
      <c r="AN79" s="47">
        <v>-49068000</v>
      </c>
      <c r="AO79" s="65"/>
      <c r="AP79" s="65"/>
      <c r="AQ79" s="65"/>
      <c r="AR79" s="53">
        <v>-49068000</v>
      </c>
      <c r="AS79" s="38">
        <v>-18344000</v>
      </c>
      <c r="AT79" s="65"/>
      <c r="AU79" s="50">
        <v>-107534000</v>
      </c>
      <c r="AV79" s="53">
        <v>-258222000</v>
      </c>
      <c r="AW79" s="47">
        <v>225000000</v>
      </c>
      <c r="AX79" s="53">
        <v>-25000000</v>
      </c>
      <c r="AY79" s="48">
        <v>250000000</v>
      </c>
      <c r="AZ79" s="38"/>
      <c r="BA79" s="53">
        <v>250000000</v>
      </c>
      <c r="BB79" s="47">
        <v>-147355000</v>
      </c>
      <c r="BC79" s="65">
        <v>38130000</v>
      </c>
      <c r="BD79" s="53">
        <v>-185485000</v>
      </c>
      <c r="BE79" s="38">
        <v>-21557000</v>
      </c>
      <c r="BF79" s="65"/>
      <c r="BG79" s="50">
        <v>-202134000</v>
      </c>
      <c r="BH79" s="65">
        <v>74333000</v>
      </c>
      <c r="BI79" s="53"/>
      <c r="BJ79" s="38">
        <v>74333000</v>
      </c>
      <c r="BK79" s="65">
        <v>11891000</v>
      </c>
      <c r="BL79" s="51">
        <v>86224000</v>
      </c>
    </row>
    <row r="80" spans="1:64" x14ac:dyDescent="0.2">
      <c r="A80" s="63" t="s">
        <v>283</v>
      </c>
      <c r="B80" s="63" t="s">
        <v>284</v>
      </c>
      <c r="C80" s="63">
        <v>378110</v>
      </c>
      <c r="D80" s="63" t="s">
        <v>16</v>
      </c>
      <c r="E80" s="63">
        <v>2017</v>
      </c>
      <c r="F80" s="63" t="s">
        <v>1292</v>
      </c>
      <c r="G80" s="64">
        <v>43100</v>
      </c>
      <c r="H80" s="64">
        <v>43133</v>
      </c>
      <c r="I80" s="64">
        <v>43133</v>
      </c>
      <c r="J80" s="63">
        <v>256720715</v>
      </c>
      <c r="K80" s="63">
        <v>296703956</v>
      </c>
      <c r="L80" s="63" t="s">
        <v>2109</v>
      </c>
      <c r="M80" s="47">
        <v>10115000000</v>
      </c>
      <c r="N80" s="65"/>
      <c r="O80" s="65"/>
      <c r="P80" s="53"/>
      <c r="Q80" s="48">
        <v>10588000000</v>
      </c>
      <c r="R80" s="47">
        <v>-9190000000</v>
      </c>
      <c r="S80" s="65">
        <v>261000000</v>
      </c>
      <c r="T80" s="65">
        <v>-9116000000</v>
      </c>
      <c r="U80" s="53">
        <v>-335000000</v>
      </c>
      <c r="V80" s="47">
        <v>441000000</v>
      </c>
      <c r="W80" s="65">
        <v>-84000000</v>
      </c>
      <c r="X80" s="65"/>
      <c r="Y80" s="65"/>
      <c r="Z80" s="53">
        <v>525000000</v>
      </c>
      <c r="AA80" s="48"/>
      <c r="AB80" s="49">
        <v>11954000000</v>
      </c>
      <c r="AC80" s="47">
        <v>-8681000000</v>
      </c>
      <c r="AD80" s="65"/>
      <c r="AE80" s="65"/>
      <c r="AF80" s="65"/>
      <c r="AG80" s="65">
        <v>-8681000000</v>
      </c>
      <c r="AH80" s="65">
        <v>-8681000000</v>
      </c>
      <c r="AI80" s="65"/>
      <c r="AJ80" s="53"/>
      <c r="AK80" s="47"/>
      <c r="AL80" s="65"/>
      <c r="AM80" s="53"/>
      <c r="AN80" s="47"/>
      <c r="AO80" s="65"/>
      <c r="AP80" s="65"/>
      <c r="AQ80" s="65"/>
      <c r="AR80" s="53"/>
      <c r="AS80" s="38">
        <v>583000000</v>
      </c>
      <c r="AT80" s="65"/>
      <c r="AU80" s="50">
        <v>-8098000000</v>
      </c>
      <c r="AV80" s="53"/>
      <c r="AW80" s="47">
        <v>8769000000</v>
      </c>
      <c r="AX80" s="53"/>
      <c r="AY80" s="48">
        <v>8769000000</v>
      </c>
      <c r="AZ80" s="38">
        <v>-16507000000</v>
      </c>
      <c r="BA80" s="53">
        <v>25276000000</v>
      </c>
      <c r="BB80" s="47">
        <v>-11715000000</v>
      </c>
      <c r="BC80" s="65">
        <v>0</v>
      </c>
      <c r="BD80" s="53">
        <v>-11715000000</v>
      </c>
      <c r="BE80" s="38">
        <v>-1824000000</v>
      </c>
      <c r="BF80" s="65"/>
      <c r="BG80" s="50">
        <v>-4770000000</v>
      </c>
      <c r="BH80" s="65">
        <v>-914000000</v>
      </c>
      <c r="BI80" s="53"/>
      <c r="BJ80" s="38">
        <v>-914000000</v>
      </c>
      <c r="BK80" s="65"/>
      <c r="BL80" s="51">
        <v>-914000000</v>
      </c>
    </row>
    <row r="81" spans="1:64" x14ac:dyDescent="0.2">
      <c r="A81" s="63" t="s">
        <v>316</v>
      </c>
      <c r="B81" s="63" t="s">
        <v>317</v>
      </c>
      <c r="C81" s="63">
        <v>255327</v>
      </c>
      <c r="D81" s="63" t="s">
        <v>16</v>
      </c>
      <c r="E81" s="63">
        <v>2017</v>
      </c>
      <c r="F81" s="63" t="s">
        <v>1292</v>
      </c>
      <c r="G81" s="64">
        <v>43100</v>
      </c>
      <c r="H81" s="64">
        <v>43146</v>
      </c>
      <c r="I81" s="64">
        <v>43146</v>
      </c>
      <c r="J81" s="63">
        <v>881800000</v>
      </c>
      <c r="K81" s="63">
        <v>887800000</v>
      </c>
      <c r="L81" s="63" t="s">
        <v>2110</v>
      </c>
      <c r="M81" s="47">
        <v>2174000000</v>
      </c>
      <c r="N81" s="65"/>
      <c r="O81" s="65"/>
      <c r="P81" s="53"/>
      <c r="Q81" s="48">
        <v>475000000</v>
      </c>
      <c r="R81" s="47">
        <v>520000000</v>
      </c>
      <c r="S81" s="65">
        <v>127000000</v>
      </c>
      <c r="T81" s="65">
        <v>108000000</v>
      </c>
      <c r="U81" s="53">
        <v>285000000</v>
      </c>
      <c r="V81" s="47">
        <v>-115000000</v>
      </c>
      <c r="W81" s="65">
        <v>-15000000</v>
      </c>
      <c r="X81" s="65">
        <v>-8000000</v>
      </c>
      <c r="Y81" s="65"/>
      <c r="Z81" s="53">
        <v>-92000000</v>
      </c>
      <c r="AA81" s="48"/>
      <c r="AB81" s="49">
        <v>3054000000</v>
      </c>
      <c r="AC81" s="47">
        <v>-553000000</v>
      </c>
      <c r="AD81" s="65">
        <v>0</v>
      </c>
      <c r="AE81" s="65">
        <v>0</v>
      </c>
      <c r="AF81" s="65"/>
      <c r="AG81" s="65"/>
      <c r="AH81" s="65"/>
      <c r="AI81" s="65"/>
      <c r="AJ81" s="53">
        <v>-553000000</v>
      </c>
      <c r="AK81" s="47">
        <v>44000000</v>
      </c>
      <c r="AL81" s="65">
        <v>391000000</v>
      </c>
      <c r="AM81" s="53">
        <v>-347000000</v>
      </c>
      <c r="AN81" s="47">
        <v>0</v>
      </c>
      <c r="AO81" s="65">
        <v>0</v>
      </c>
      <c r="AP81" s="65"/>
      <c r="AQ81" s="65"/>
      <c r="AR81" s="53">
        <v>0</v>
      </c>
      <c r="AS81" s="38">
        <v>38000000</v>
      </c>
      <c r="AT81" s="65"/>
      <c r="AU81" s="50">
        <v>-471000000</v>
      </c>
      <c r="AV81" s="53">
        <v>-1529000000</v>
      </c>
      <c r="AW81" s="47">
        <v>-29000000</v>
      </c>
      <c r="AX81" s="53"/>
      <c r="AY81" s="48">
        <v>-29000000</v>
      </c>
      <c r="AZ81" s="38">
        <v>-4808000000</v>
      </c>
      <c r="BA81" s="53">
        <v>4779000000</v>
      </c>
      <c r="BB81" s="47">
        <v>-1399000000</v>
      </c>
      <c r="BC81" s="65"/>
      <c r="BD81" s="53">
        <v>-1399000000</v>
      </c>
      <c r="BE81" s="38">
        <v>507000000</v>
      </c>
      <c r="BF81" s="65"/>
      <c r="BG81" s="50">
        <v>-2450000000</v>
      </c>
      <c r="BH81" s="65">
        <v>133000000</v>
      </c>
      <c r="BI81" s="53"/>
      <c r="BJ81" s="38">
        <v>133000000</v>
      </c>
      <c r="BK81" s="65">
        <v>87000000</v>
      </c>
      <c r="BL81" s="51">
        <v>220000000</v>
      </c>
    </row>
    <row r="82" spans="1:64" x14ac:dyDescent="0.2">
      <c r="A82" s="63" t="s">
        <v>1126</v>
      </c>
      <c r="B82" s="63" t="s">
        <v>1127</v>
      </c>
      <c r="C82" s="63">
        <v>218764</v>
      </c>
      <c r="D82" s="63" t="s">
        <v>16</v>
      </c>
      <c r="E82" s="63">
        <v>2018</v>
      </c>
      <c r="F82" s="63" t="s">
        <v>1292</v>
      </c>
      <c r="G82" s="64">
        <v>43281</v>
      </c>
      <c r="H82" s="64">
        <v>43326</v>
      </c>
      <c r="I82" s="64">
        <v>43326</v>
      </c>
      <c r="J82" s="63">
        <v>129293000</v>
      </c>
      <c r="K82" s="63">
        <v>131581000</v>
      </c>
      <c r="L82" s="63" t="s">
        <v>2111</v>
      </c>
      <c r="M82" s="47">
        <v>823000000</v>
      </c>
      <c r="N82" s="65">
        <v>823000000</v>
      </c>
      <c r="O82" s="65">
        <v>0</v>
      </c>
      <c r="P82" s="53"/>
      <c r="Q82" s="48">
        <v>166000000</v>
      </c>
      <c r="R82" s="47">
        <v>73000000</v>
      </c>
      <c r="S82" s="65">
        <v>53000000</v>
      </c>
      <c r="T82" s="65">
        <v>-23000000</v>
      </c>
      <c r="U82" s="53">
        <v>43000000</v>
      </c>
      <c r="V82" s="47">
        <v>-88000000</v>
      </c>
      <c r="W82" s="65">
        <v>-24000000</v>
      </c>
      <c r="X82" s="65">
        <v>-21000000</v>
      </c>
      <c r="Y82" s="65"/>
      <c r="Z82" s="53">
        <v>-43000000</v>
      </c>
      <c r="AA82" s="48">
        <v>0</v>
      </c>
      <c r="AB82" s="49">
        <v>974000000</v>
      </c>
      <c r="AC82" s="47">
        <v>-194000000</v>
      </c>
      <c r="AD82" s="65"/>
      <c r="AE82" s="65"/>
      <c r="AF82" s="65"/>
      <c r="AG82" s="65"/>
      <c r="AH82" s="65"/>
      <c r="AI82" s="65"/>
      <c r="AJ82" s="53">
        <v>-194000000</v>
      </c>
      <c r="AK82" s="47"/>
      <c r="AL82" s="65"/>
      <c r="AM82" s="53"/>
      <c r="AN82" s="47">
        <v>-681000000</v>
      </c>
      <c r="AO82" s="65"/>
      <c r="AP82" s="65"/>
      <c r="AQ82" s="65"/>
      <c r="AR82" s="53">
        <v>-681000000</v>
      </c>
      <c r="AS82" s="38">
        <v>16000000</v>
      </c>
      <c r="AT82" s="65"/>
      <c r="AU82" s="50">
        <v>-859000000</v>
      </c>
      <c r="AV82" s="53">
        <v>-450000000</v>
      </c>
      <c r="AW82" s="47">
        <v>277000000</v>
      </c>
      <c r="AX82" s="53">
        <v>-214000000</v>
      </c>
      <c r="AY82" s="48">
        <v>491000000</v>
      </c>
      <c r="AZ82" s="38">
        <v>-400000000</v>
      </c>
      <c r="BA82" s="53">
        <v>891000000</v>
      </c>
      <c r="BB82" s="47">
        <v>-226000000</v>
      </c>
      <c r="BC82" s="65">
        <v>45000000</v>
      </c>
      <c r="BD82" s="53">
        <v>-271000000</v>
      </c>
      <c r="BE82" s="38"/>
      <c r="BF82" s="65"/>
      <c r="BG82" s="50">
        <v>-399000000</v>
      </c>
      <c r="BH82" s="65">
        <v>-284000000</v>
      </c>
      <c r="BI82" s="53"/>
      <c r="BJ82" s="38">
        <v>-284000000</v>
      </c>
      <c r="BK82" s="65">
        <v>-3000000</v>
      </c>
      <c r="BL82" s="51">
        <v>-287000000</v>
      </c>
    </row>
    <row r="83" spans="1:64" x14ac:dyDescent="0.2">
      <c r="A83" s="63" t="s">
        <v>319</v>
      </c>
      <c r="B83" s="63" t="s">
        <v>320</v>
      </c>
      <c r="C83" s="63">
        <v>106366</v>
      </c>
      <c r="D83" s="63" t="s">
        <v>16</v>
      </c>
      <c r="E83" s="63">
        <v>2017</v>
      </c>
      <c r="F83" s="63" t="s">
        <v>1292</v>
      </c>
      <c r="G83" s="64">
        <v>43100</v>
      </c>
      <c r="H83" s="64">
        <v>43131</v>
      </c>
      <c r="I83" s="64">
        <v>43131</v>
      </c>
      <c r="J83" s="63">
        <v>4708000000</v>
      </c>
      <c r="K83" s="63">
        <v>4786000000</v>
      </c>
      <c r="L83" s="63" t="s">
        <v>2112</v>
      </c>
      <c r="M83" s="47">
        <v>22900000000</v>
      </c>
      <c r="N83" s="65"/>
      <c r="O83" s="65"/>
      <c r="P83" s="53"/>
      <c r="Q83" s="48">
        <v>9825000000</v>
      </c>
      <c r="R83" s="47">
        <v>-9826000000</v>
      </c>
      <c r="S83" s="65"/>
      <c r="T83" s="65"/>
      <c r="U83" s="53"/>
      <c r="V83" s="47">
        <v>-1496000000</v>
      </c>
      <c r="W83" s="65"/>
      <c r="X83" s="65"/>
      <c r="Y83" s="65"/>
      <c r="Z83" s="53"/>
      <c r="AA83" s="48"/>
      <c r="AB83" s="49">
        <v>21403000000</v>
      </c>
      <c r="AC83" s="47">
        <v>-11715000000</v>
      </c>
      <c r="AD83" s="65"/>
      <c r="AE83" s="65"/>
      <c r="AF83" s="65"/>
      <c r="AG83" s="65"/>
      <c r="AH83" s="65"/>
      <c r="AI83" s="65"/>
      <c r="AJ83" s="53"/>
      <c r="AK83" s="47">
        <v>-2292000000</v>
      </c>
      <c r="AL83" s="65"/>
      <c r="AM83" s="53"/>
      <c r="AN83" s="47">
        <v>-532000000</v>
      </c>
      <c r="AO83" s="65"/>
      <c r="AP83" s="65"/>
      <c r="AQ83" s="65"/>
      <c r="AR83" s="53"/>
      <c r="AS83" s="38">
        <v>835000000</v>
      </c>
      <c r="AT83" s="65"/>
      <c r="AU83" s="50">
        <v>-13704000000</v>
      </c>
      <c r="AV83" s="53">
        <v>-2883000000</v>
      </c>
      <c r="AW83" s="47">
        <v>3197000000</v>
      </c>
      <c r="AX83" s="53"/>
      <c r="AY83" s="48"/>
      <c r="AZ83" s="38"/>
      <c r="BA83" s="53"/>
      <c r="BB83" s="47">
        <v>-5435000000</v>
      </c>
      <c r="BC83" s="65">
        <v>0</v>
      </c>
      <c r="BD83" s="53">
        <v>-5435000000</v>
      </c>
      <c r="BE83" s="38">
        <v>-2451000000</v>
      </c>
      <c r="BF83" s="65"/>
      <c r="BG83" s="50">
        <v>-7572000000</v>
      </c>
      <c r="BH83" s="65">
        <v>127000000</v>
      </c>
      <c r="BI83" s="53"/>
      <c r="BJ83" s="38">
        <v>127000000</v>
      </c>
      <c r="BK83" s="65"/>
      <c r="BL83" s="51">
        <v>127000000</v>
      </c>
    </row>
    <row r="84" spans="1:64" x14ac:dyDescent="0.2">
      <c r="A84" s="63" t="s">
        <v>304</v>
      </c>
      <c r="B84" s="63" t="s">
        <v>305</v>
      </c>
      <c r="C84" s="63">
        <v>378116</v>
      </c>
      <c r="D84" s="63" t="s">
        <v>16</v>
      </c>
      <c r="E84" s="63">
        <v>2017</v>
      </c>
      <c r="F84" s="63" t="s">
        <v>1292</v>
      </c>
      <c r="G84" s="64">
        <v>43100</v>
      </c>
      <c r="H84" s="64">
        <v>43160</v>
      </c>
      <c r="I84" s="64">
        <v>43160</v>
      </c>
      <c r="J84" s="63">
        <v>338707000</v>
      </c>
      <c r="K84" s="63">
        <v>340226000</v>
      </c>
      <c r="L84" s="63" t="s">
        <v>2113</v>
      </c>
      <c r="M84" s="47">
        <v>4063400000</v>
      </c>
      <c r="N84" s="65"/>
      <c r="O84" s="65"/>
      <c r="P84" s="53"/>
      <c r="Q84" s="48">
        <v>208500000</v>
      </c>
      <c r="R84" s="47">
        <v>-2328300000</v>
      </c>
      <c r="S84" s="65">
        <v>58000000</v>
      </c>
      <c r="T84" s="65">
        <v>-2445600000</v>
      </c>
      <c r="U84" s="53">
        <v>59300000</v>
      </c>
      <c r="V84" s="47">
        <v>-103200000</v>
      </c>
      <c r="W84" s="65">
        <v>6000000</v>
      </c>
      <c r="X84" s="65"/>
      <c r="Y84" s="65">
        <v>5100000</v>
      </c>
      <c r="Z84" s="53">
        <v>-114300000</v>
      </c>
      <c r="AA84" s="48"/>
      <c r="AB84" s="49">
        <v>1840400000</v>
      </c>
      <c r="AC84" s="47">
        <v>-81900000</v>
      </c>
      <c r="AD84" s="65"/>
      <c r="AE84" s="65"/>
      <c r="AF84" s="65"/>
      <c r="AG84" s="65">
        <v>-81900000</v>
      </c>
      <c r="AH84" s="65">
        <v>-81900000</v>
      </c>
      <c r="AI84" s="65"/>
      <c r="AJ84" s="53"/>
      <c r="AK84" s="47">
        <v>243500000</v>
      </c>
      <c r="AL84" s="65">
        <v>246500000</v>
      </c>
      <c r="AM84" s="53">
        <v>-3000000</v>
      </c>
      <c r="AN84" s="47">
        <v>-5300000</v>
      </c>
      <c r="AO84" s="65"/>
      <c r="AP84" s="65"/>
      <c r="AQ84" s="65">
        <v>-5300000</v>
      </c>
      <c r="AR84" s="53"/>
      <c r="AS84" s="38">
        <v>19600000</v>
      </c>
      <c r="AT84" s="65"/>
      <c r="AU84" s="50">
        <v>175900000</v>
      </c>
      <c r="AV84" s="53">
        <v>-1993500000</v>
      </c>
      <c r="AW84" s="47">
        <v>0</v>
      </c>
      <c r="AX84" s="53"/>
      <c r="AY84" s="48">
        <v>0</v>
      </c>
      <c r="AZ84" s="38"/>
      <c r="BA84" s="53">
        <v>0</v>
      </c>
      <c r="BB84" s="47">
        <v>36700000</v>
      </c>
      <c r="BC84" s="65">
        <v>36700000</v>
      </c>
      <c r="BD84" s="53"/>
      <c r="BE84" s="38">
        <v>-28500000</v>
      </c>
      <c r="BF84" s="65"/>
      <c r="BG84" s="50">
        <v>-1985300000</v>
      </c>
      <c r="BH84" s="65">
        <v>31000000</v>
      </c>
      <c r="BI84" s="53">
        <v>4000000</v>
      </c>
      <c r="BJ84" s="38">
        <v>35000000</v>
      </c>
      <c r="BK84" s="65"/>
      <c r="BL84" s="51">
        <v>35000000</v>
      </c>
    </row>
    <row r="85" spans="1:64" x14ac:dyDescent="0.2">
      <c r="A85" s="63" t="s">
        <v>289</v>
      </c>
      <c r="B85" s="63" t="s">
        <v>290</v>
      </c>
      <c r="C85" s="63">
        <v>80874</v>
      </c>
      <c r="D85" s="63" t="s">
        <v>16</v>
      </c>
      <c r="E85" s="63">
        <v>2017</v>
      </c>
      <c r="F85" s="63" t="s">
        <v>1292</v>
      </c>
      <c r="G85" s="64">
        <v>43100</v>
      </c>
      <c r="H85" s="64">
        <v>43139</v>
      </c>
      <c r="I85" s="64">
        <v>43139</v>
      </c>
      <c r="J85" s="63">
        <v>28491000</v>
      </c>
      <c r="K85" s="63">
        <v>28561000</v>
      </c>
      <c r="L85" s="63" t="s">
        <v>2114</v>
      </c>
      <c r="M85" s="47">
        <v>176253000</v>
      </c>
      <c r="N85" s="65"/>
      <c r="O85" s="65"/>
      <c r="P85" s="53"/>
      <c r="Q85" s="48">
        <v>163348000</v>
      </c>
      <c r="R85" s="47">
        <v>60570000</v>
      </c>
      <c r="S85" s="65"/>
      <c r="T85" s="65"/>
      <c r="U85" s="53"/>
      <c r="V85" s="47">
        <v>66934000</v>
      </c>
      <c r="W85" s="65"/>
      <c r="X85" s="65"/>
      <c r="Y85" s="65"/>
      <c r="Z85" s="53"/>
      <c r="AA85" s="48"/>
      <c r="AB85" s="49">
        <v>467105000</v>
      </c>
      <c r="AC85" s="47">
        <v>-216777000</v>
      </c>
      <c r="AD85" s="65"/>
      <c r="AE85" s="65"/>
      <c r="AF85" s="65"/>
      <c r="AG85" s="65"/>
      <c r="AH85" s="65"/>
      <c r="AI85" s="65"/>
      <c r="AJ85" s="53"/>
      <c r="AK85" s="47">
        <v>130199000</v>
      </c>
      <c r="AL85" s="65"/>
      <c r="AM85" s="53"/>
      <c r="AN85" s="47"/>
      <c r="AO85" s="65"/>
      <c r="AP85" s="65"/>
      <c r="AQ85" s="65"/>
      <c r="AR85" s="53"/>
      <c r="AS85" s="38"/>
      <c r="AT85" s="65"/>
      <c r="AU85" s="50">
        <v>-86578000</v>
      </c>
      <c r="AV85" s="53"/>
      <c r="AW85" s="47"/>
      <c r="AX85" s="53"/>
      <c r="AY85" s="48"/>
      <c r="AZ85" s="38"/>
      <c r="BA85" s="53"/>
      <c r="BB85" s="47">
        <v>-285920000</v>
      </c>
      <c r="BC85" s="65"/>
      <c r="BD85" s="53">
        <v>-285920000</v>
      </c>
      <c r="BE85" s="38">
        <v>26000</v>
      </c>
      <c r="BF85" s="65"/>
      <c r="BG85" s="50">
        <v>-285894000</v>
      </c>
      <c r="BH85" s="65">
        <v>94633000</v>
      </c>
      <c r="BI85" s="53"/>
      <c r="BJ85" s="38">
        <v>94633000</v>
      </c>
      <c r="BK85" s="65">
        <v>2056000</v>
      </c>
      <c r="BL85" s="51">
        <v>96689000</v>
      </c>
    </row>
    <row r="86" spans="1:64" x14ac:dyDescent="0.2">
      <c r="A86" s="63" t="s">
        <v>355</v>
      </c>
      <c r="B86" s="63" t="s">
        <v>356</v>
      </c>
      <c r="C86" s="63">
        <v>120498</v>
      </c>
      <c r="D86" s="63" t="s">
        <v>16</v>
      </c>
      <c r="E86" s="63">
        <v>2017</v>
      </c>
      <c r="F86" s="63" t="s">
        <v>1292</v>
      </c>
      <c r="G86" s="64">
        <v>43100</v>
      </c>
      <c r="H86" s="64">
        <v>43145</v>
      </c>
      <c r="I86" s="64">
        <v>43145</v>
      </c>
      <c r="J86" s="63">
        <v>166625320</v>
      </c>
      <c r="K86" s="63">
        <v>167270865</v>
      </c>
      <c r="L86" s="63" t="s">
        <v>2115</v>
      </c>
      <c r="M86" s="47">
        <v>994000000</v>
      </c>
      <c r="N86" s="65"/>
      <c r="O86" s="65"/>
      <c r="P86" s="53"/>
      <c r="Q86" s="48">
        <v>583000000</v>
      </c>
      <c r="R86" s="47">
        <v>369000000</v>
      </c>
      <c r="S86" s="65">
        <v>41000000</v>
      </c>
      <c r="T86" s="65">
        <v>-54000000</v>
      </c>
      <c r="U86" s="53">
        <v>382000000</v>
      </c>
      <c r="V86" s="47">
        <v>331000000</v>
      </c>
      <c r="W86" s="65">
        <v>-508000000</v>
      </c>
      <c r="X86" s="65">
        <v>-407000000</v>
      </c>
      <c r="Y86" s="65">
        <v>639000000</v>
      </c>
      <c r="Z86" s="53">
        <v>607000000</v>
      </c>
      <c r="AA86" s="48"/>
      <c r="AB86" s="49">
        <v>2277000000</v>
      </c>
      <c r="AC86" s="47">
        <v>-396000000</v>
      </c>
      <c r="AD86" s="65">
        <v>110000000</v>
      </c>
      <c r="AE86" s="65">
        <v>110000000</v>
      </c>
      <c r="AF86" s="65"/>
      <c r="AG86" s="65">
        <v>-506000000</v>
      </c>
      <c r="AH86" s="65"/>
      <c r="AI86" s="65"/>
      <c r="AJ86" s="53"/>
      <c r="AK86" s="47">
        <v>72000000</v>
      </c>
      <c r="AL86" s="65">
        <v>266000000</v>
      </c>
      <c r="AM86" s="53">
        <v>-194000000</v>
      </c>
      <c r="AN86" s="47">
        <v>-728000000</v>
      </c>
      <c r="AO86" s="65">
        <v>0</v>
      </c>
      <c r="AP86" s="65">
        <v>-66000000</v>
      </c>
      <c r="AQ86" s="65"/>
      <c r="AR86" s="53">
        <v>-662000000</v>
      </c>
      <c r="AS86" s="38">
        <v>0</v>
      </c>
      <c r="AT86" s="65"/>
      <c r="AU86" s="50">
        <v>-1052000000</v>
      </c>
      <c r="AV86" s="53">
        <v>-701000000</v>
      </c>
      <c r="AW86" s="47">
        <v>44000000</v>
      </c>
      <c r="AX86" s="53">
        <v>98000000</v>
      </c>
      <c r="AY86" s="48">
        <v>-54000000</v>
      </c>
      <c r="AZ86" s="38">
        <v>-60000000</v>
      </c>
      <c r="BA86" s="53">
        <v>6000000</v>
      </c>
      <c r="BB86" s="47">
        <v>-451000000</v>
      </c>
      <c r="BC86" s="65"/>
      <c r="BD86" s="53">
        <v>-451000000</v>
      </c>
      <c r="BE86" s="38">
        <v>34000000</v>
      </c>
      <c r="BF86" s="65"/>
      <c r="BG86" s="50">
        <v>-1074000000</v>
      </c>
      <c r="BH86" s="65">
        <v>151000000</v>
      </c>
      <c r="BI86" s="53"/>
      <c r="BJ86" s="38">
        <v>151000000</v>
      </c>
      <c r="BK86" s="65">
        <v>98000000</v>
      </c>
      <c r="BL86" s="51">
        <v>249000000</v>
      </c>
    </row>
    <row r="87" spans="1:64" x14ac:dyDescent="0.2">
      <c r="A87" s="63" t="s">
        <v>307</v>
      </c>
      <c r="B87" s="63" t="s">
        <v>308</v>
      </c>
      <c r="C87" s="63">
        <v>378117</v>
      </c>
      <c r="D87" s="63" t="s">
        <v>16</v>
      </c>
      <c r="E87" s="63">
        <v>2017</v>
      </c>
      <c r="F87" s="63" t="s">
        <v>1292</v>
      </c>
      <c r="G87" s="64">
        <v>43100</v>
      </c>
      <c r="H87" s="64">
        <v>43145</v>
      </c>
      <c r="I87" s="64">
        <v>43501</v>
      </c>
      <c r="J87" s="63">
        <v>280800000</v>
      </c>
      <c r="K87" s="63">
        <v>280800000</v>
      </c>
      <c r="L87" s="63" t="s">
        <v>1660</v>
      </c>
      <c r="M87" s="47">
        <v>462000000</v>
      </c>
      <c r="N87" s="65"/>
      <c r="O87" s="65"/>
      <c r="P87" s="53"/>
      <c r="Q87" s="48">
        <v>881000000</v>
      </c>
      <c r="R87" s="47">
        <v>536000000</v>
      </c>
      <c r="S87" s="65"/>
      <c r="T87" s="65"/>
      <c r="U87" s="53"/>
      <c r="V87" s="47">
        <v>-174000000</v>
      </c>
      <c r="W87" s="65"/>
      <c r="X87" s="65"/>
      <c r="Y87" s="65"/>
      <c r="Z87" s="53"/>
      <c r="AA87" s="48"/>
      <c r="AB87" s="49">
        <v>1705000000</v>
      </c>
      <c r="AC87" s="47">
        <v>-1665000000</v>
      </c>
      <c r="AD87" s="65"/>
      <c r="AE87" s="65"/>
      <c r="AF87" s="65"/>
      <c r="AG87" s="65"/>
      <c r="AH87" s="65"/>
      <c r="AI87" s="65"/>
      <c r="AJ87" s="53"/>
      <c r="AK87" s="47"/>
      <c r="AL87" s="65"/>
      <c r="AM87" s="53"/>
      <c r="AN87" s="47"/>
      <c r="AO87" s="65"/>
      <c r="AP87" s="65"/>
      <c r="AQ87" s="65"/>
      <c r="AR87" s="53"/>
      <c r="AS87" s="38">
        <v>-203000000</v>
      </c>
      <c r="AT87" s="65"/>
      <c r="AU87" s="50">
        <v>-1868000000</v>
      </c>
      <c r="AV87" s="53">
        <v>-377000000</v>
      </c>
      <c r="AW87" s="47">
        <v>472000000</v>
      </c>
      <c r="AX87" s="53"/>
      <c r="AY87" s="48"/>
      <c r="AZ87" s="38"/>
      <c r="BA87" s="53"/>
      <c r="BB87" s="47">
        <v>83000000</v>
      </c>
      <c r="BC87" s="65"/>
      <c r="BD87" s="53"/>
      <c r="BE87" s="38">
        <v>-68000000</v>
      </c>
      <c r="BF87" s="65"/>
      <c r="BG87" s="50">
        <v>110000000</v>
      </c>
      <c r="BH87" s="65">
        <v>-53000000</v>
      </c>
      <c r="BI87" s="53"/>
      <c r="BJ87" s="38">
        <v>-53000000</v>
      </c>
      <c r="BK87" s="65"/>
      <c r="BL87" s="51">
        <v>-53000000</v>
      </c>
    </row>
    <row r="88" spans="1:64" x14ac:dyDescent="0.2">
      <c r="A88" s="63" t="s">
        <v>268</v>
      </c>
      <c r="B88" s="63" t="s">
        <v>269</v>
      </c>
      <c r="C88" s="63">
        <v>378107</v>
      </c>
      <c r="D88" s="63" t="s">
        <v>16</v>
      </c>
      <c r="E88" s="63">
        <v>2017</v>
      </c>
      <c r="F88" s="63" t="s">
        <v>1292</v>
      </c>
      <c r="G88" s="64">
        <v>43100</v>
      </c>
      <c r="H88" s="64">
        <v>43151</v>
      </c>
      <c r="I88" s="64">
        <v>43151</v>
      </c>
      <c r="J88" s="63">
        <v>344854000</v>
      </c>
      <c r="K88" s="63">
        <v>353404000</v>
      </c>
      <c r="L88" s="63" t="s">
        <v>2116</v>
      </c>
      <c r="M88" s="47">
        <v>808000000</v>
      </c>
      <c r="N88" s="65"/>
      <c r="O88" s="65"/>
      <c r="P88" s="53"/>
      <c r="Q88" s="48">
        <v>361000000</v>
      </c>
      <c r="R88" s="47">
        <v>17000000</v>
      </c>
      <c r="S88" s="65">
        <v>135000000</v>
      </c>
      <c r="T88" s="65">
        <v>-108000000</v>
      </c>
      <c r="U88" s="53">
        <v>-10000000</v>
      </c>
      <c r="V88" s="47">
        <v>303000000</v>
      </c>
      <c r="W88" s="65">
        <v>-50000000</v>
      </c>
      <c r="X88" s="65"/>
      <c r="Y88" s="65"/>
      <c r="Z88" s="53">
        <v>353000000</v>
      </c>
      <c r="AA88" s="48"/>
      <c r="AB88" s="49">
        <v>1489000000</v>
      </c>
      <c r="AC88" s="47">
        <v>-422000000</v>
      </c>
      <c r="AD88" s="65"/>
      <c r="AE88" s="65"/>
      <c r="AF88" s="65"/>
      <c r="AG88" s="65"/>
      <c r="AH88" s="65"/>
      <c r="AI88" s="65"/>
      <c r="AJ88" s="53">
        <v>-422000000</v>
      </c>
      <c r="AK88" s="47">
        <v>-805000000</v>
      </c>
      <c r="AL88" s="65">
        <v>-2704000000</v>
      </c>
      <c r="AM88" s="53">
        <v>1899000000</v>
      </c>
      <c r="AN88" s="47">
        <v>-50000000</v>
      </c>
      <c r="AO88" s="65"/>
      <c r="AP88" s="65"/>
      <c r="AQ88" s="65"/>
      <c r="AR88" s="53">
        <v>-50000000</v>
      </c>
      <c r="AS88" s="38">
        <v>12000000</v>
      </c>
      <c r="AT88" s="65"/>
      <c r="AU88" s="50">
        <v>-1265000000</v>
      </c>
      <c r="AV88" s="53"/>
      <c r="AW88" s="47">
        <v>47000000</v>
      </c>
      <c r="AX88" s="53"/>
      <c r="AY88" s="48">
        <v>47000000</v>
      </c>
      <c r="AZ88" s="38">
        <v>-1353000000</v>
      </c>
      <c r="BA88" s="53">
        <v>1400000000</v>
      </c>
      <c r="BB88" s="47">
        <v>-65000000</v>
      </c>
      <c r="BC88" s="65"/>
      <c r="BD88" s="53">
        <v>-65000000</v>
      </c>
      <c r="BE88" s="38">
        <v>-64000000</v>
      </c>
      <c r="BF88" s="65"/>
      <c r="BG88" s="50">
        <v>-82000000</v>
      </c>
      <c r="BH88" s="65">
        <v>142000000</v>
      </c>
      <c r="BI88" s="53"/>
      <c r="BJ88" s="38">
        <v>142000000</v>
      </c>
      <c r="BK88" s="65">
        <v>0</v>
      </c>
      <c r="BL88" s="51">
        <v>142000000</v>
      </c>
    </row>
    <row r="89" spans="1:64" x14ac:dyDescent="0.2">
      <c r="A89" s="63" t="s">
        <v>271</v>
      </c>
      <c r="B89" s="63" t="s">
        <v>272</v>
      </c>
      <c r="C89" s="63">
        <v>378108</v>
      </c>
      <c r="D89" s="63" t="s">
        <v>16</v>
      </c>
      <c r="E89" s="63">
        <v>2017</v>
      </c>
      <c r="F89" s="63" t="s">
        <v>1292</v>
      </c>
      <c r="G89" s="64">
        <v>43100</v>
      </c>
      <c r="H89" s="64">
        <v>43153</v>
      </c>
      <c r="I89" s="64">
        <v>43153</v>
      </c>
      <c r="J89" s="63">
        <v>430964000</v>
      </c>
      <c r="K89" s="63">
        <v>434308000</v>
      </c>
      <c r="L89" s="63" t="s">
        <v>2117</v>
      </c>
      <c r="M89" s="47">
        <v>1792000000</v>
      </c>
      <c r="N89" s="65"/>
      <c r="O89" s="65"/>
      <c r="P89" s="53"/>
      <c r="Q89" s="48">
        <v>1036000000</v>
      </c>
      <c r="R89" s="47">
        <v>-1091000000</v>
      </c>
      <c r="S89" s="65"/>
      <c r="T89" s="65"/>
      <c r="U89" s="53"/>
      <c r="V89" s="47">
        <v>-316000000</v>
      </c>
      <c r="W89" s="65"/>
      <c r="X89" s="65"/>
      <c r="Y89" s="65"/>
      <c r="Z89" s="53"/>
      <c r="AA89" s="48"/>
      <c r="AB89" s="49">
        <v>1421000000</v>
      </c>
      <c r="AC89" s="47">
        <v>-1426000000</v>
      </c>
      <c r="AD89" s="65"/>
      <c r="AE89" s="65"/>
      <c r="AF89" s="65"/>
      <c r="AG89" s="65"/>
      <c r="AH89" s="65"/>
      <c r="AI89" s="65"/>
      <c r="AJ89" s="53"/>
      <c r="AK89" s="47">
        <v>0</v>
      </c>
      <c r="AL89" s="65"/>
      <c r="AM89" s="53"/>
      <c r="AN89" s="47">
        <v>-132000000</v>
      </c>
      <c r="AO89" s="65"/>
      <c r="AP89" s="65">
        <v>0</v>
      </c>
      <c r="AQ89" s="65"/>
      <c r="AR89" s="53">
        <v>-132000000</v>
      </c>
      <c r="AS89" s="38">
        <v>301000000</v>
      </c>
      <c r="AT89" s="65"/>
      <c r="AU89" s="50">
        <v>-1257000000</v>
      </c>
      <c r="AV89" s="53">
        <v>-461000000</v>
      </c>
      <c r="AW89" s="47">
        <v>238000000</v>
      </c>
      <c r="AX89" s="53"/>
      <c r="AY89" s="48"/>
      <c r="AZ89" s="38"/>
      <c r="BA89" s="53"/>
      <c r="BB89" s="47"/>
      <c r="BC89" s="65"/>
      <c r="BD89" s="53"/>
      <c r="BE89" s="38">
        <v>-22000000</v>
      </c>
      <c r="BF89" s="65"/>
      <c r="BG89" s="50">
        <v>-245000000</v>
      </c>
      <c r="BH89" s="65">
        <v>-81000000</v>
      </c>
      <c r="BI89" s="53"/>
      <c r="BJ89" s="38">
        <v>-81000000</v>
      </c>
      <c r="BK89" s="65"/>
      <c r="BL89" s="51">
        <v>-81000000</v>
      </c>
    </row>
    <row r="90" spans="1:64" x14ac:dyDescent="0.2">
      <c r="A90" s="63" t="s">
        <v>236</v>
      </c>
      <c r="B90" s="63" t="s">
        <v>237</v>
      </c>
      <c r="C90" s="63">
        <v>378102</v>
      </c>
      <c r="D90" s="63" t="s">
        <v>16</v>
      </c>
      <c r="E90" s="63">
        <v>2017</v>
      </c>
      <c r="F90" s="63" t="s">
        <v>1292</v>
      </c>
      <c r="G90" s="64">
        <v>43100</v>
      </c>
      <c r="H90" s="64">
        <v>43160</v>
      </c>
      <c r="I90" s="64">
        <v>43161</v>
      </c>
      <c r="J90" s="63">
        <v>463735000</v>
      </c>
      <c r="K90" s="63">
        <v>465551000</v>
      </c>
      <c r="L90" s="63" t="s">
        <v>2118</v>
      </c>
      <c r="M90" s="47">
        <v>100393000</v>
      </c>
      <c r="N90" s="65"/>
      <c r="O90" s="65"/>
      <c r="P90" s="53"/>
      <c r="Q90" s="48">
        <v>568817000</v>
      </c>
      <c r="R90" s="47">
        <v>306892000</v>
      </c>
      <c r="S90" s="65"/>
      <c r="T90" s="65">
        <v>-321113000</v>
      </c>
      <c r="U90" s="53">
        <v>628005000</v>
      </c>
      <c r="V90" s="47">
        <v>-77942000</v>
      </c>
      <c r="W90" s="65">
        <v>-25036000</v>
      </c>
      <c r="X90" s="65">
        <v>1334000</v>
      </c>
      <c r="Y90" s="65"/>
      <c r="Z90" s="53">
        <v>-54240000</v>
      </c>
      <c r="AA90" s="48"/>
      <c r="AB90" s="49">
        <v>898160000</v>
      </c>
      <c r="AC90" s="47">
        <v>-649114000</v>
      </c>
      <c r="AD90" s="65">
        <v>115444000</v>
      </c>
      <c r="AE90" s="65"/>
      <c r="AF90" s="65"/>
      <c r="AG90" s="65">
        <v>0</v>
      </c>
      <c r="AH90" s="65"/>
      <c r="AI90" s="65"/>
      <c r="AJ90" s="53">
        <v>-764558000</v>
      </c>
      <c r="AK90" s="47"/>
      <c r="AL90" s="65"/>
      <c r="AM90" s="53"/>
      <c r="AN90" s="47">
        <v>-57039000</v>
      </c>
      <c r="AO90" s="65"/>
      <c r="AP90" s="65">
        <v>-57039000</v>
      </c>
      <c r="AQ90" s="65"/>
      <c r="AR90" s="53"/>
      <c r="AS90" s="38"/>
      <c r="AT90" s="65"/>
      <c r="AU90" s="50">
        <v>-706153000</v>
      </c>
      <c r="AV90" s="53">
        <v>-78838000</v>
      </c>
      <c r="AW90" s="47">
        <v>0</v>
      </c>
      <c r="AX90" s="53"/>
      <c r="AY90" s="48">
        <v>0</v>
      </c>
      <c r="AZ90" s="38">
        <v>0</v>
      </c>
      <c r="BA90" s="53">
        <v>0</v>
      </c>
      <c r="BB90" s="47">
        <v>-123741000</v>
      </c>
      <c r="BC90" s="65">
        <v>0</v>
      </c>
      <c r="BD90" s="53">
        <v>-123741000</v>
      </c>
      <c r="BE90" s="38">
        <v>-7923000</v>
      </c>
      <c r="BF90" s="65"/>
      <c r="BG90" s="50">
        <v>-210502000</v>
      </c>
      <c r="BH90" s="65">
        <v>-18495000</v>
      </c>
      <c r="BI90" s="53"/>
      <c r="BJ90" s="38">
        <v>-18495000</v>
      </c>
      <c r="BK90" s="65"/>
      <c r="BL90" s="51">
        <v>-18495000</v>
      </c>
    </row>
    <row r="91" spans="1:64" x14ac:dyDescent="0.2">
      <c r="A91" s="63" t="s">
        <v>1129</v>
      </c>
      <c r="B91" s="63" t="s">
        <v>1130</v>
      </c>
      <c r="C91" s="63">
        <v>186450</v>
      </c>
      <c r="D91" s="63" t="s">
        <v>16</v>
      </c>
      <c r="E91" s="63">
        <v>2017</v>
      </c>
      <c r="F91" s="63" t="s">
        <v>1292</v>
      </c>
      <c r="G91" s="64">
        <v>43039</v>
      </c>
      <c r="H91" s="64">
        <v>43091</v>
      </c>
      <c r="I91" s="64">
        <v>43091</v>
      </c>
      <c r="J91" s="63">
        <v>48900000</v>
      </c>
      <c r="K91" s="63">
        <v>49600000</v>
      </c>
      <c r="L91" s="63" t="s">
        <v>2119</v>
      </c>
      <c r="M91" s="47">
        <v>372900000</v>
      </c>
      <c r="N91" s="65"/>
      <c r="O91" s="65"/>
      <c r="P91" s="53"/>
      <c r="Q91" s="48">
        <v>188400000</v>
      </c>
      <c r="R91" s="47">
        <v>38500000</v>
      </c>
      <c r="S91" s="65">
        <v>37200000</v>
      </c>
      <c r="T91" s="65">
        <v>-7100000</v>
      </c>
      <c r="U91" s="53">
        <v>8400000</v>
      </c>
      <c r="V91" s="47">
        <v>-6200000</v>
      </c>
      <c r="W91" s="65">
        <v>-25100000</v>
      </c>
      <c r="X91" s="65">
        <v>-30900000</v>
      </c>
      <c r="Y91" s="65">
        <v>25000000</v>
      </c>
      <c r="Z91" s="53">
        <v>24800000</v>
      </c>
      <c r="AA91" s="48"/>
      <c r="AB91" s="49">
        <v>593600000</v>
      </c>
      <c r="AC91" s="47">
        <v>-127200000</v>
      </c>
      <c r="AD91" s="65"/>
      <c r="AE91" s="65"/>
      <c r="AF91" s="65"/>
      <c r="AG91" s="65">
        <v>-127200000</v>
      </c>
      <c r="AH91" s="65">
        <v>-127200000</v>
      </c>
      <c r="AI91" s="65"/>
      <c r="AJ91" s="53"/>
      <c r="AK91" s="47"/>
      <c r="AL91" s="65"/>
      <c r="AM91" s="53"/>
      <c r="AN91" s="47"/>
      <c r="AO91" s="65"/>
      <c r="AP91" s="65"/>
      <c r="AQ91" s="65"/>
      <c r="AR91" s="53"/>
      <c r="AS91" s="38">
        <v>-254100000</v>
      </c>
      <c r="AT91" s="65"/>
      <c r="AU91" s="50">
        <v>-381300000</v>
      </c>
      <c r="AV91" s="53">
        <v>-2900000</v>
      </c>
      <c r="AW91" s="47">
        <v>-162500000</v>
      </c>
      <c r="AX91" s="53"/>
      <c r="AY91" s="48"/>
      <c r="AZ91" s="38"/>
      <c r="BA91" s="53"/>
      <c r="BB91" s="47">
        <v>-55000000</v>
      </c>
      <c r="BC91" s="65"/>
      <c r="BD91" s="53">
        <v>-55000000</v>
      </c>
      <c r="BE91" s="38">
        <v>-7500000</v>
      </c>
      <c r="BF91" s="65"/>
      <c r="BG91" s="50">
        <v>-227900000</v>
      </c>
      <c r="BH91" s="65">
        <v>-15600000</v>
      </c>
      <c r="BI91" s="53"/>
      <c r="BJ91" s="38">
        <v>-15600000</v>
      </c>
      <c r="BK91" s="65">
        <v>3600000</v>
      </c>
      <c r="BL91" s="51">
        <v>-12000000</v>
      </c>
    </row>
    <row r="92" spans="1:64" x14ac:dyDescent="0.2">
      <c r="A92" s="63" t="s">
        <v>328</v>
      </c>
      <c r="B92" s="63" t="s">
        <v>329</v>
      </c>
      <c r="C92" s="63">
        <v>378120</v>
      </c>
      <c r="D92" s="63" t="s">
        <v>16</v>
      </c>
      <c r="E92" s="63">
        <v>2017</v>
      </c>
      <c r="F92" s="63" t="s">
        <v>1292</v>
      </c>
      <c r="G92" s="64">
        <v>43100</v>
      </c>
      <c r="H92" s="64">
        <v>43151</v>
      </c>
      <c r="I92" s="64">
        <v>43151</v>
      </c>
      <c r="J92" s="63">
        <v>1221038000</v>
      </c>
      <c r="K92" s="63">
        <v>1221038000</v>
      </c>
      <c r="L92" s="63" t="s">
        <v>2120</v>
      </c>
      <c r="M92" s="47">
        <v>-793000000</v>
      </c>
      <c r="N92" s="65">
        <v>-793000000</v>
      </c>
      <c r="O92" s="65"/>
      <c r="P92" s="53"/>
      <c r="Q92" s="48">
        <v>6845000000</v>
      </c>
      <c r="R92" s="47">
        <v>1010000000</v>
      </c>
      <c r="S92" s="65"/>
      <c r="T92" s="65"/>
      <c r="U92" s="53"/>
      <c r="V92" s="47">
        <v>15000000</v>
      </c>
      <c r="W92" s="65"/>
      <c r="X92" s="65"/>
      <c r="Y92" s="65"/>
      <c r="Z92" s="53"/>
      <c r="AA92" s="48"/>
      <c r="AB92" s="49">
        <v>7077000000</v>
      </c>
      <c r="AC92" s="47">
        <v>9269000000</v>
      </c>
      <c r="AD92" s="65"/>
      <c r="AE92" s="65"/>
      <c r="AF92" s="65"/>
      <c r="AG92" s="65"/>
      <c r="AH92" s="65"/>
      <c r="AI92" s="65"/>
      <c r="AJ92" s="53"/>
      <c r="AK92" s="47"/>
      <c r="AL92" s="65"/>
      <c r="AM92" s="53"/>
      <c r="AN92" s="47"/>
      <c r="AO92" s="65"/>
      <c r="AP92" s="65"/>
      <c r="AQ92" s="65"/>
      <c r="AR92" s="53"/>
      <c r="AS92" s="38">
        <v>-1507000000</v>
      </c>
      <c r="AT92" s="65"/>
      <c r="AU92" s="50">
        <v>7762000000</v>
      </c>
      <c r="AV92" s="53">
        <v>-1305000000</v>
      </c>
      <c r="AW92" s="47">
        <v>-7876000000</v>
      </c>
      <c r="AX92" s="53"/>
      <c r="AY92" s="48"/>
      <c r="AZ92" s="38"/>
      <c r="BA92" s="53"/>
      <c r="BB92" s="47">
        <v>-3063000000</v>
      </c>
      <c r="BC92" s="65"/>
      <c r="BD92" s="53"/>
      <c r="BE92" s="38">
        <v>-112000000</v>
      </c>
      <c r="BF92" s="65"/>
      <c r="BG92" s="50">
        <v>-12356000000</v>
      </c>
      <c r="BH92" s="65">
        <v>2483000000</v>
      </c>
      <c r="BI92" s="53"/>
      <c r="BJ92" s="38">
        <v>2483000000</v>
      </c>
      <c r="BK92" s="65">
        <v>232000000</v>
      </c>
      <c r="BL92" s="51">
        <v>2715000000</v>
      </c>
    </row>
    <row r="93" spans="1:64" x14ac:dyDescent="0.2">
      <c r="A93" s="63" t="s">
        <v>343</v>
      </c>
      <c r="B93" s="63" t="s">
        <v>344</v>
      </c>
      <c r="C93" s="63">
        <v>217867</v>
      </c>
      <c r="D93" s="63" t="s">
        <v>16</v>
      </c>
      <c r="E93" s="63">
        <v>2017</v>
      </c>
      <c r="F93" s="63" t="s">
        <v>1292</v>
      </c>
      <c r="G93" s="64">
        <v>43008</v>
      </c>
      <c r="H93" s="64">
        <v>43026</v>
      </c>
      <c r="I93" s="64">
        <v>43026</v>
      </c>
      <c r="J93" s="63">
        <v>438437000</v>
      </c>
      <c r="K93" s="63">
        <v>440937000</v>
      </c>
      <c r="L93" s="63" t="s">
        <v>2121</v>
      </c>
      <c r="M93" s="47">
        <v>2714000000</v>
      </c>
      <c r="N93" s="65"/>
      <c r="O93" s="65"/>
      <c r="P93" s="53"/>
      <c r="Q93" s="48">
        <v>1370000000</v>
      </c>
      <c r="R93" s="47">
        <v>471000000</v>
      </c>
      <c r="S93" s="65">
        <v>514000000</v>
      </c>
      <c r="T93" s="65">
        <v>-29000000</v>
      </c>
      <c r="U93" s="53">
        <v>-14000000</v>
      </c>
      <c r="V93" s="47">
        <v>2171000000</v>
      </c>
      <c r="W93" s="65"/>
      <c r="X93" s="65">
        <v>-894000000</v>
      </c>
      <c r="Y93" s="65">
        <v>2258000000</v>
      </c>
      <c r="Z93" s="53">
        <v>807000000</v>
      </c>
      <c r="AA93" s="48"/>
      <c r="AB93" s="49">
        <v>6726000000</v>
      </c>
      <c r="AC93" s="47">
        <v>-2502000000</v>
      </c>
      <c r="AD93" s="65"/>
      <c r="AE93" s="65"/>
      <c r="AF93" s="65"/>
      <c r="AG93" s="65">
        <v>-2502000000</v>
      </c>
      <c r="AH93" s="65">
        <v>-2502000000</v>
      </c>
      <c r="AI93" s="65"/>
      <c r="AJ93" s="53"/>
      <c r="AK93" s="47"/>
      <c r="AL93" s="65"/>
      <c r="AM93" s="53"/>
      <c r="AN93" s="47"/>
      <c r="AO93" s="65"/>
      <c r="AP93" s="65"/>
      <c r="AQ93" s="65"/>
      <c r="AR93" s="53"/>
      <c r="AS93" s="38">
        <v>136000000</v>
      </c>
      <c r="AT93" s="65"/>
      <c r="AU93" s="50">
        <v>-2366000000</v>
      </c>
      <c r="AV93" s="53">
        <v>-3904000000</v>
      </c>
      <c r="AW93" s="47">
        <v>1582000000</v>
      </c>
      <c r="AX93" s="53">
        <v>0</v>
      </c>
      <c r="AY93" s="48">
        <v>1582000000</v>
      </c>
      <c r="AZ93" s="38">
        <v>-2200000000</v>
      </c>
      <c r="BA93" s="53">
        <v>3782000000</v>
      </c>
      <c r="BB93" s="47">
        <v>-469000000</v>
      </c>
      <c r="BC93" s="65"/>
      <c r="BD93" s="53">
        <v>-469000000</v>
      </c>
      <c r="BE93" s="38">
        <v>-427000000</v>
      </c>
      <c r="BF93" s="65"/>
      <c r="BG93" s="50">
        <v>-3218000000</v>
      </c>
      <c r="BH93" s="65">
        <v>1142000000</v>
      </c>
      <c r="BI93" s="53"/>
      <c r="BJ93" s="38">
        <v>1142000000</v>
      </c>
      <c r="BK93" s="65">
        <v>25000000</v>
      </c>
      <c r="BL93" s="51">
        <v>1167000000</v>
      </c>
    </row>
    <row r="94" spans="1:64" x14ac:dyDescent="0.2">
      <c r="A94" s="63" t="s">
        <v>346</v>
      </c>
      <c r="B94" s="63" t="s">
        <v>347</v>
      </c>
      <c r="C94" s="63">
        <v>376164</v>
      </c>
      <c r="D94" s="63" t="s">
        <v>16</v>
      </c>
      <c r="E94" s="63">
        <v>2018</v>
      </c>
      <c r="F94" s="63" t="s">
        <v>1292</v>
      </c>
      <c r="G94" s="64">
        <v>43281</v>
      </c>
      <c r="H94" s="64">
        <v>43333</v>
      </c>
      <c r="I94" s="64">
        <v>43333</v>
      </c>
      <c r="J94" s="63">
        <v>749700000</v>
      </c>
      <c r="K94" s="63">
        <v>749700000</v>
      </c>
      <c r="L94" s="63" t="s">
        <v>2122</v>
      </c>
      <c r="M94" s="47">
        <v>-127800000</v>
      </c>
      <c r="N94" s="65"/>
      <c r="O94" s="65"/>
      <c r="P94" s="53"/>
      <c r="Q94" s="48">
        <v>737000000</v>
      </c>
      <c r="R94" s="47">
        <v>23300000</v>
      </c>
      <c r="S94" s="65">
        <v>30600000</v>
      </c>
      <c r="T94" s="65">
        <v>-101700000</v>
      </c>
      <c r="U94" s="53">
        <v>94400000</v>
      </c>
      <c r="V94" s="47">
        <v>-218800000</v>
      </c>
      <c r="W94" s="65">
        <v>-79600000</v>
      </c>
      <c r="X94" s="65">
        <v>-60000000</v>
      </c>
      <c r="Y94" s="65">
        <v>159500000</v>
      </c>
      <c r="Z94" s="53">
        <v>-238700000</v>
      </c>
      <c r="AA94" s="48"/>
      <c r="AB94" s="49">
        <v>413700000</v>
      </c>
      <c r="AC94" s="47">
        <v>-409600000</v>
      </c>
      <c r="AD94" s="65">
        <v>36800000</v>
      </c>
      <c r="AE94" s="65"/>
      <c r="AF94" s="65"/>
      <c r="AG94" s="65"/>
      <c r="AH94" s="65"/>
      <c r="AI94" s="65"/>
      <c r="AJ94" s="53">
        <v>-446400000</v>
      </c>
      <c r="AK94" s="47"/>
      <c r="AL94" s="65"/>
      <c r="AM94" s="53"/>
      <c r="AN94" s="47">
        <v>-278000000</v>
      </c>
      <c r="AO94" s="65"/>
      <c r="AP94" s="65"/>
      <c r="AQ94" s="65"/>
      <c r="AR94" s="53">
        <v>-278000000</v>
      </c>
      <c r="AS94" s="38">
        <v>0</v>
      </c>
      <c r="AT94" s="65"/>
      <c r="AU94" s="50">
        <v>-687600000</v>
      </c>
      <c r="AV94" s="53">
        <v>-375800000</v>
      </c>
      <c r="AW94" s="47">
        <v>537900000</v>
      </c>
      <c r="AX94" s="53">
        <v>-436700000</v>
      </c>
      <c r="AY94" s="48">
        <v>974600000</v>
      </c>
      <c r="AZ94" s="38">
        <v>-6492600000</v>
      </c>
      <c r="BA94" s="53">
        <v>7467200000</v>
      </c>
      <c r="BB94" s="47">
        <v>22600000</v>
      </c>
      <c r="BC94" s="65">
        <v>22600000</v>
      </c>
      <c r="BD94" s="53">
        <v>0</v>
      </c>
      <c r="BE94" s="38">
        <v>-115400000</v>
      </c>
      <c r="BF94" s="65"/>
      <c r="BG94" s="50">
        <v>69300000</v>
      </c>
      <c r="BH94" s="65">
        <v>-204600000</v>
      </c>
      <c r="BI94" s="53"/>
      <c r="BJ94" s="38">
        <v>-204600000</v>
      </c>
      <c r="BK94" s="65">
        <v>-3900000</v>
      </c>
      <c r="BL94" s="51">
        <v>-208500000</v>
      </c>
    </row>
    <row r="95" spans="1:64" x14ac:dyDescent="0.2">
      <c r="A95" s="63" t="s">
        <v>242</v>
      </c>
      <c r="B95" s="63" t="s">
        <v>243</v>
      </c>
      <c r="C95" s="63">
        <v>249099</v>
      </c>
      <c r="D95" s="63" t="s">
        <v>16</v>
      </c>
      <c r="E95" s="63">
        <v>2017</v>
      </c>
      <c r="F95" s="63" t="s">
        <v>1292</v>
      </c>
      <c r="G95" s="64">
        <v>42947</v>
      </c>
      <c r="H95" s="64">
        <v>43005</v>
      </c>
      <c r="I95" s="64">
        <v>43734</v>
      </c>
      <c r="J95" s="63">
        <v>305000000</v>
      </c>
      <c r="K95" s="63">
        <v>307000000</v>
      </c>
      <c r="L95" s="63" t="s">
        <v>1294</v>
      </c>
      <c r="M95" s="47">
        <v>887000000</v>
      </c>
      <c r="N95" s="65"/>
      <c r="O95" s="65"/>
      <c r="P95" s="53"/>
      <c r="Q95" s="48">
        <v>318000000</v>
      </c>
      <c r="R95" s="47">
        <v>139000000</v>
      </c>
      <c r="S95" s="65"/>
      <c r="T95" s="65"/>
      <c r="U95" s="53"/>
      <c r="V95" s="47">
        <v>-56000000</v>
      </c>
      <c r="W95" s="65"/>
      <c r="X95" s="65"/>
      <c r="Y95" s="65"/>
      <c r="Z95" s="53"/>
      <c r="AA95" s="48"/>
      <c r="AB95" s="49">
        <v>1288000000</v>
      </c>
      <c r="AC95" s="47">
        <v>-338000000</v>
      </c>
      <c r="AD95" s="65"/>
      <c r="AE95" s="65"/>
      <c r="AF95" s="65"/>
      <c r="AG95" s="65"/>
      <c r="AH95" s="65"/>
      <c r="AI95" s="65"/>
      <c r="AJ95" s="53"/>
      <c r="AK95" s="47"/>
      <c r="AL95" s="65"/>
      <c r="AM95" s="53"/>
      <c r="AN95" s="47">
        <v>0</v>
      </c>
      <c r="AO95" s="65"/>
      <c r="AP95" s="65"/>
      <c r="AQ95" s="65"/>
      <c r="AR95" s="53"/>
      <c r="AS95" s="38">
        <v>-30000000</v>
      </c>
      <c r="AT95" s="65"/>
      <c r="AU95" s="50">
        <v>-368000000</v>
      </c>
      <c r="AV95" s="53">
        <v>-420000000</v>
      </c>
      <c r="AW95" s="47">
        <v>-34000000</v>
      </c>
      <c r="AX95" s="53"/>
      <c r="AY95" s="48"/>
      <c r="AZ95" s="38"/>
      <c r="BA95" s="53"/>
      <c r="BB95" s="47">
        <v>-437000000</v>
      </c>
      <c r="BC95" s="65"/>
      <c r="BD95" s="53">
        <v>-437000000</v>
      </c>
      <c r="BE95" s="38">
        <v>-17000000</v>
      </c>
      <c r="BF95" s="65"/>
      <c r="BG95" s="50">
        <v>-908000000</v>
      </c>
      <c r="BH95" s="65">
        <v>12000000</v>
      </c>
      <c r="BI95" s="53"/>
      <c r="BJ95" s="38">
        <v>12000000</v>
      </c>
      <c r="BK95" s="65">
        <v>11000000</v>
      </c>
      <c r="BL95" s="51">
        <v>23000000</v>
      </c>
    </row>
    <row r="96" spans="1:64" x14ac:dyDescent="0.2">
      <c r="A96" s="63" t="s">
        <v>337</v>
      </c>
      <c r="B96" s="63" t="s">
        <v>338</v>
      </c>
      <c r="C96" s="63">
        <v>287342</v>
      </c>
      <c r="D96" s="63" t="s">
        <v>16</v>
      </c>
      <c r="E96" s="63">
        <v>2017</v>
      </c>
      <c r="F96" s="63" t="s">
        <v>1292</v>
      </c>
      <c r="G96" s="64">
        <v>42947</v>
      </c>
      <c r="H96" s="64">
        <v>43006</v>
      </c>
      <c r="I96" s="64">
        <v>43006</v>
      </c>
      <c r="J96" s="63">
        <v>228686000</v>
      </c>
      <c r="K96" s="63">
        <v>237019000</v>
      </c>
      <c r="L96" s="63" t="s">
        <v>2123</v>
      </c>
      <c r="M96" s="47">
        <v>394261000</v>
      </c>
      <c r="N96" s="65"/>
      <c r="O96" s="65"/>
      <c r="P96" s="53"/>
      <c r="Q96" s="48">
        <v>57441000</v>
      </c>
      <c r="R96" s="47">
        <v>61148000</v>
      </c>
      <c r="S96" s="65"/>
      <c r="T96" s="65"/>
      <c r="U96" s="53"/>
      <c r="V96" s="47">
        <v>-20792000</v>
      </c>
      <c r="W96" s="65"/>
      <c r="X96" s="65"/>
      <c r="Y96" s="65"/>
      <c r="Z96" s="53"/>
      <c r="AA96" s="48"/>
      <c r="AB96" s="49">
        <v>492058000</v>
      </c>
      <c r="AC96" s="47">
        <v>-171413000</v>
      </c>
      <c r="AD96" s="65"/>
      <c r="AE96" s="65"/>
      <c r="AF96" s="65"/>
      <c r="AG96" s="65"/>
      <c r="AH96" s="65"/>
      <c r="AI96" s="65"/>
      <c r="AJ96" s="53"/>
      <c r="AK96" s="47">
        <v>0</v>
      </c>
      <c r="AL96" s="65"/>
      <c r="AM96" s="53"/>
      <c r="AN96" s="47">
        <v>-164378000</v>
      </c>
      <c r="AO96" s="65"/>
      <c r="AP96" s="65"/>
      <c r="AQ96" s="65"/>
      <c r="AR96" s="53"/>
      <c r="AS96" s="38"/>
      <c r="AT96" s="65"/>
      <c r="AU96" s="50">
        <v>-335791000</v>
      </c>
      <c r="AV96" s="53"/>
      <c r="AW96" s="47">
        <v>-2730000</v>
      </c>
      <c r="AX96" s="53"/>
      <c r="AY96" s="48"/>
      <c r="AZ96" s="38"/>
      <c r="BA96" s="53"/>
      <c r="BB96" s="47">
        <v>31188000</v>
      </c>
      <c r="BC96" s="65">
        <v>31188000</v>
      </c>
      <c r="BD96" s="53">
        <v>0</v>
      </c>
      <c r="BE96" s="38">
        <v>-135433000</v>
      </c>
      <c r="BF96" s="65"/>
      <c r="BG96" s="50">
        <v>-106975000</v>
      </c>
      <c r="BH96" s="65">
        <v>49292000</v>
      </c>
      <c r="BI96" s="53"/>
      <c r="BJ96" s="38">
        <v>49292000</v>
      </c>
      <c r="BK96" s="65">
        <v>4959000</v>
      </c>
      <c r="BL96" s="51">
        <v>54251000</v>
      </c>
    </row>
    <row r="97" spans="1:64" x14ac:dyDescent="0.2">
      <c r="A97" s="63" t="s">
        <v>1039</v>
      </c>
      <c r="B97" s="63" t="s">
        <v>1040</v>
      </c>
      <c r="C97" s="63">
        <v>85017</v>
      </c>
      <c r="D97" s="63" t="s">
        <v>16</v>
      </c>
      <c r="E97" s="63">
        <v>2017</v>
      </c>
      <c r="F97" s="63" t="s">
        <v>1292</v>
      </c>
      <c r="G97" s="64">
        <v>43131</v>
      </c>
      <c r="H97" s="64">
        <v>43168</v>
      </c>
      <c r="I97" s="64">
        <v>43168</v>
      </c>
      <c r="J97" s="63">
        <v>714919000</v>
      </c>
      <c r="K97" s="63">
        <v>734598000</v>
      </c>
      <c r="L97" s="63" t="s">
        <v>2124</v>
      </c>
      <c r="M97" s="47">
        <v>127478000</v>
      </c>
      <c r="N97" s="65"/>
      <c r="O97" s="65"/>
      <c r="P97" s="53"/>
      <c r="Q97" s="48">
        <v>752600000</v>
      </c>
      <c r="R97" s="47">
        <v>1492942000</v>
      </c>
      <c r="S97" s="65"/>
      <c r="T97" s="65"/>
      <c r="U97" s="53"/>
      <c r="V97" s="47">
        <v>364945000</v>
      </c>
      <c r="W97" s="65"/>
      <c r="X97" s="65"/>
      <c r="Y97" s="65"/>
      <c r="Z97" s="53"/>
      <c r="AA97" s="48"/>
      <c r="AB97" s="49">
        <v>2737965000</v>
      </c>
      <c r="AC97" s="47">
        <v>-534027000</v>
      </c>
      <c r="AD97" s="65"/>
      <c r="AE97" s="65"/>
      <c r="AF97" s="65"/>
      <c r="AG97" s="65"/>
      <c r="AH97" s="65"/>
      <c r="AI97" s="65"/>
      <c r="AJ97" s="53"/>
      <c r="AK97" s="47">
        <v>-1365378000</v>
      </c>
      <c r="AL97" s="65"/>
      <c r="AM97" s="53"/>
      <c r="AN97" s="47">
        <v>-25391000</v>
      </c>
      <c r="AO97" s="65"/>
      <c r="AP97" s="65"/>
      <c r="AQ97" s="65"/>
      <c r="AR97" s="53"/>
      <c r="AS97" s="38">
        <v>-85706000</v>
      </c>
      <c r="AT97" s="65"/>
      <c r="AU97" s="50">
        <v>-2010502000</v>
      </c>
      <c r="AV97" s="53"/>
      <c r="AW97" s="47">
        <v>-229075000</v>
      </c>
      <c r="AX97" s="53"/>
      <c r="AY97" s="48"/>
      <c r="AZ97" s="38"/>
      <c r="BA97" s="53"/>
      <c r="BB97" s="47">
        <v>650300000</v>
      </c>
      <c r="BC97" s="65"/>
      <c r="BD97" s="53"/>
      <c r="BE97" s="38">
        <v>-200000000</v>
      </c>
      <c r="BF97" s="65"/>
      <c r="BG97" s="50">
        <v>221225000</v>
      </c>
      <c r="BH97" s="65">
        <v>948688000</v>
      </c>
      <c r="BI97" s="53"/>
      <c r="BJ97" s="38">
        <v>948688000</v>
      </c>
      <c r="BK97" s="65">
        <v>-11753000</v>
      </c>
      <c r="BL97" s="51">
        <v>936935000</v>
      </c>
    </row>
    <row r="98" spans="1:64" x14ac:dyDescent="0.2">
      <c r="A98" s="63" t="s">
        <v>298</v>
      </c>
      <c r="B98" s="63" t="s">
        <v>299</v>
      </c>
      <c r="C98" s="63">
        <v>82202</v>
      </c>
      <c r="D98" s="63" t="s">
        <v>16</v>
      </c>
      <c r="E98" s="63">
        <v>2018</v>
      </c>
      <c r="F98" s="63" t="s">
        <v>1292</v>
      </c>
      <c r="G98" s="64">
        <v>43312</v>
      </c>
      <c r="H98" s="64">
        <v>43349</v>
      </c>
      <c r="I98" s="64">
        <v>43349</v>
      </c>
      <c r="J98" s="63">
        <v>4837000000</v>
      </c>
      <c r="K98" s="63">
        <v>4881000000</v>
      </c>
      <c r="L98" s="63" t="s">
        <v>2125</v>
      </c>
      <c r="M98" s="47">
        <v>110000000</v>
      </c>
      <c r="N98" s="65"/>
      <c r="O98" s="65"/>
      <c r="P98" s="53"/>
      <c r="Q98" s="48"/>
      <c r="R98" s="47">
        <v>4212000000</v>
      </c>
      <c r="S98" s="65">
        <v>1576000000</v>
      </c>
      <c r="T98" s="65">
        <v>900000000</v>
      </c>
      <c r="U98" s="53">
        <v>1736000000</v>
      </c>
      <c r="V98" s="47">
        <v>9344000000</v>
      </c>
      <c r="W98" s="65">
        <v>-269000000</v>
      </c>
      <c r="X98" s="65">
        <v>-244000000</v>
      </c>
      <c r="Y98" s="65">
        <v>504000000</v>
      </c>
      <c r="Z98" s="53">
        <v>9353000000</v>
      </c>
      <c r="AA98" s="48"/>
      <c r="AB98" s="49">
        <v>13666000000</v>
      </c>
      <c r="AC98" s="47">
        <v>-775000000</v>
      </c>
      <c r="AD98" s="65">
        <v>59000000</v>
      </c>
      <c r="AE98" s="65">
        <v>59000000</v>
      </c>
      <c r="AF98" s="65"/>
      <c r="AG98" s="65">
        <v>-834000000</v>
      </c>
      <c r="AH98" s="65">
        <v>-834000000</v>
      </c>
      <c r="AI98" s="65"/>
      <c r="AJ98" s="53"/>
      <c r="AK98" s="47">
        <v>18923000000</v>
      </c>
      <c r="AL98" s="65">
        <v>33475000000</v>
      </c>
      <c r="AM98" s="53">
        <v>-14552000000</v>
      </c>
      <c r="AN98" s="47">
        <v>-2979000000</v>
      </c>
      <c r="AO98" s="65">
        <v>27000000</v>
      </c>
      <c r="AP98" s="65"/>
      <c r="AQ98" s="65"/>
      <c r="AR98" s="53">
        <v>-3006000000</v>
      </c>
      <c r="AS98" s="38">
        <v>155000000</v>
      </c>
      <c r="AT98" s="65"/>
      <c r="AU98" s="50">
        <v>15324000000</v>
      </c>
      <c r="AV98" s="53">
        <v>-5968000000</v>
      </c>
      <c r="AW98" s="47">
        <v>-8000000000</v>
      </c>
      <c r="AX98" s="53">
        <v>-2502000000</v>
      </c>
      <c r="AY98" s="48">
        <v>-5498000000</v>
      </c>
      <c r="AZ98" s="38">
        <v>-12375000000</v>
      </c>
      <c r="BA98" s="53">
        <v>6877000000</v>
      </c>
      <c r="BB98" s="47">
        <v>-16924000000</v>
      </c>
      <c r="BC98" s="65">
        <v>623000000</v>
      </c>
      <c r="BD98" s="53">
        <v>-17547000000</v>
      </c>
      <c r="BE98" s="38">
        <v>-872000000</v>
      </c>
      <c r="BF98" s="65"/>
      <c r="BG98" s="50">
        <v>-31764000000</v>
      </c>
      <c r="BH98" s="65">
        <v>-2774000000</v>
      </c>
      <c r="BI98" s="53"/>
      <c r="BJ98" s="38">
        <v>-2774000000</v>
      </c>
      <c r="BK98" s="65"/>
      <c r="BL98" s="51">
        <v>-2774000000</v>
      </c>
    </row>
    <row r="99" spans="1:64" x14ac:dyDescent="0.2">
      <c r="A99" s="63" t="s">
        <v>352</v>
      </c>
      <c r="B99" s="63" t="s">
        <v>353</v>
      </c>
      <c r="C99" s="63">
        <v>248102</v>
      </c>
      <c r="D99" s="63" t="s">
        <v>16</v>
      </c>
      <c r="E99" s="63">
        <v>2017</v>
      </c>
      <c r="F99" s="63" t="s">
        <v>1292</v>
      </c>
      <c r="G99" s="64">
        <v>43100</v>
      </c>
      <c r="H99" s="64">
        <v>43138</v>
      </c>
      <c r="I99" s="64">
        <v>43138</v>
      </c>
      <c r="J99" s="63">
        <v>911000000</v>
      </c>
      <c r="K99" s="63">
        <v>914000000</v>
      </c>
      <c r="L99" s="63" t="s">
        <v>2126</v>
      </c>
      <c r="M99" s="47">
        <v>5471000000</v>
      </c>
      <c r="N99" s="65"/>
      <c r="O99" s="65"/>
      <c r="P99" s="53"/>
      <c r="Q99" s="48">
        <v>1315000000</v>
      </c>
      <c r="R99" s="47">
        <v>-3349000000</v>
      </c>
      <c r="S99" s="65"/>
      <c r="T99" s="65">
        <v>-3233000000</v>
      </c>
      <c r="U99" s="53">
        <v>-116000000</v>
      </c>
      <c r="V99" s="47">
        <v>35000000</v>
      </c>
      <c r="W99" s="65">
        <v>-70000000</v>
      </c>
      <c r="X99" s="65"/>
      <c r="Y99" s="65">
        <v>41000000</v>
      </c>
      <c r="Z99" s="53">
        <v>64000000</v>
      </c>
      <c r="AA99" s="48"/>
      <c r="AB99" s="49">
        <v>3472000000</v>
      </c>
      <c r="AC99" s="47">
        <v>-1943000000</v>
      </c>
      <c r="AD99" s="65">
        <v>97000000</v>
      </c>
      <c r="AE99" s="65">
        <v>97000000</v>
      </c>
      <c r="AF99" s="65"/>
      <c r="AG99" s="65">
        <v>-2040000000</v>
      </c>
      <c r="AH99" s="65">
        <v>-2040000000</v>
      </c>
      <c r="AI99" s="65"/>
      <c r="AJ99" s="53"/>
      <c r="AK99" s="47"/>
      <c r="AL99" s="65"/>
      <c r="AM99" s="53"/>
      <c r="AN99" s="47"/>
      <c r="AO99" s="65"/>
      <c r="AP99" s="65"/>
      <c r="AQ99" s="65"/>
      <c r="AR99" s="53"/>
      <c r="AS99" s="38">
        <v>448000000</v>
      </c>
      <c r="AT99" s="65"/>
      <c r="AU99" s="50">
        <v>-1495000000</v>
      </c>
      <c r="AV99" s="53">
        <v>-708000000</v>
      </c>
      <c r="AW99" s="47">
        <v>517000000</v>
      </c>
      <c r="AX99" s="53"/>
      <c r="AY99" s="48">
        <v>517000000</v>
      </c>
      <c r="AZ99" s="38">
        <v>-333000000</v>
      </c>
      <c r="BA99" s="53">
        <v>850000000</v>
      </c>
      <c r="BB99" s="47">
        <v>-1970000000</v>
      </c>
      <c r="BC99" s="65"/>
      <c r="BD99" s="53">
        <v>-1970000000</v>
      </c>
      <c r="BE99" s="38">
        <v>-18000000</v>
      </c>
      <c r="BF99" s="65"/>
      <c r="BG99" s="50">
        <v>-2179000000</v>
      </c>
      <c r="BH99" s="65">
        <v>-202000000</v>
      </c>
      <c r="BI99" s="53"/>
      <c r="BJ99" s="38">
        <v>-202000000</v>
      </c>
      <c r="BK99" s="65"/>
      <c r="BL99" s="51">
        <v>-202000000</v>
      </c>
    </row>
    <row r="100" spans="1:64" x14ac:dyDescent="0.2">
      <c r="A100" s="63" t="s">
        <v>295</v>
      </c>
      <c r="B100" s="63" t="s">
        <v>296</v>
      </c>
      <c r="C100" s="63">
        <v>331923</v>
      </c>
      <c r="D100" s="63" t="s">
        <v>16</v>
      </c>
      <c r="E100" s="63">
        <v>2018</v>
      </c>
      <c r="F100" s="63" t="s">
        <v>1292</v>
      </c>
      <c r="G100" s="64">
        <v>43251</v>
      </c>
      <c r="H100" s="64">
        <v>43308</v>
      </c>
      <c r="I100" s="64">
        <v>43308</v>
      </c>
      <c r="J100" s="63">
        <v>106593000</v>
      </c>
      <c r="K100" s="63">
        <v>109810000</v>
      </c>
      <c r="L100" s="63" t="s">
        <v>2127</v>
      </c>
      <c r="M100" s="47">
        <v>842586000</v>
      </c>
      <c r="N100" s="65"/>
      <c r="O100" s="65"/>
      <c r="P100" s="53"/>
      <c r="Q100" s="48">
        <v>215476000</v>
      </c>
      <c r="R100" s="47">
        <v>-38920000</v>
      </c>
      <c r="S100" s="65">
        <v>112835000</v>
      </c>
      <c r="T100" s="65">
        <v>-119295000</v>
      </c>
      <c r="U100" s="53">
        <v>-32460000</v>
      </c>
      <c r="V100" s="47">
        <v>-54982000</v>
      </c>
      <c r="W100" s="65">
        <v>-66267000</v>
      </c>
      <c r="X100" s="65">
        <v>-3323000</v>
      </c>
      <c r="Y100" s="65">
        <v>35275000</v>
      </c>
      <c r="Z100" s="53">
        <v>-20667000</v>
      </c>
      <c r="AA100" s="48"/>
      <c r="AB100" s="49">
        <v>964160000</v>
      </c>
      <c r="AC100" s="47">
        <v>-271699000</v>
      </c>
      <c r="AD100" s="65"/>
      <c r="AE100" s="65"/>
      <c r="AF100" s="65"/>
      <c r="AG100" s="65"/>
      <c r="AH100" s="65"/>
      <c r="AI100" s="65"/>
      <c r="AJ100" s="53">
        <v>-271699000</v>
      </c>
      <c r="AK100" s="47">
        <v>26149000</v>
      </c>
      <c r="AL100" s="65">
        <v>179857000</v>
      </c>
      <c r="AM100" s="53">
        <v>-153708000</v>
      </c>
      <c r="AN100" s="47">
        <v>-19346000</v>
      </c>
      <c r="AO100" s="65"/>
      <c r="AP100" s="65"/>
      <c r="AQ100" s="65"/>
      <c r="AR100" s="53">
        <v>-19346000</v>
      </c>
      <c r="AS100" s="38">
        <v>129198000</v>
      </c>
      <c r="AT100" s="65"/>
      <c r="AU100" s="50">
        <v>-135698000</v>
      </c>
      <c r="AV100" s="53">
        <v>-175589000</v>
      </c>
      <c r="AW100" s="47">
        <v>-600500000</v>
      </c>
      <c r="AX100" s="53"/>
      <c r="AY100" s="48"/>
      <c r="AZ100" s="38"/>
      <c r="BA100" s="53"/>
      <c r="BB100" s="47">
        <v>-85471000</v>
      </c>
      <c r="BC100" s="65">
        <v>41848000</v>
      </c>
      <c r="BD100" s="53">
        <v>-127319000</v>
      </c>
      <c r="BE100" s="38">
        <v>-2580000</v>
      </c>
      <c r="BF100" s="65"/>
      <c r="BG100" s="50">
        <v>-864140000</v>
      </c>
      <c r="BH100" s="65">
        <v>-35678000</v>
      </c>
      <c r="BI100" s="53"/>
      <c r="BJ100" s="38">
        <v>-35678000</v>
      </c>
      <c r="BK100" s="65">
        <v>5136000</v>
      </c>
      <c r="BL100" s="51">
        <v>-30542000</v>
      </c>
    </row>
    <row r="101" spans="1:64" x14ac:dyDescent="0.2">
      <c r="A101" s="63" t="s">
        <v>274</v>
      </c>
      <c r="B101" s="63" t="s">
        <v>275</v>
      </c>
      <c r="C101" s="63">
        <v>373834</v>
      </c>
      <c r="D101" s="63" t="s">
        <v>16</v>
      </c>
      <c r="E101" s="63">
        <v>2017</v>
      </c>
      <c r="F101" s="63" t="s">
        <v>1292</v>
      </c>
      <c r="G101" s="64">
        <v>43100</v>
      </c>
      <c r="H101" s="64">
        <v>43160</v>
      </c>
      <c r="I101" s="64">
        <v>43535</v>
      </c>
      <c r="J101" s="63">
        <v>627808000</v>
      </c>
      <c r="K101" s="63">
        <v>628693000</v>
      </c>
      <c r="L101" s="63" t="s">
        <v>1670</v>
      </c>
      <c r="M101" s="47">
        <v>1389000000</v>
      </c>
      <c r="N101" s="65"/>
      <c r="O101" s="65"/>
      <c r="P101" s="53"/>
      <c r="Q101" s="48">
        <v>3936000000</v>
      </c>
      <c r="R101" s="47">
        <v>-795000000</v>
      </c>
      <c r="S101" s="65">
        <v>111000000</v>
      </c>
      <c r="T101" s="65">
        <v>-931000000</v>
      </c>
      <c r="U101" s="53">
        <v>25000000</v>
      </c>
      <c r="V101" s="47">
        <v>-652000000</v>
      </c>
      <c r="W101" s="65">
        <v>31000000</v>
      </c>
      <c r="X101" s="65"/>
      <c r="Y101" s="65">
        <v>-123000000</v>
      </c>
      <c r="Z101" s="53">
        <v>-560000000</v>
      </c>
      <c r="AA101" s="48"/>
      <c r="AB101" s="49">
        <v>3878000000</v>
      </c>
      <c r="AC101" s="47">
        <v>-1577000000</v>
      </c>
      <c r="AD101" s="65">
        <v>1529000000</v>
      </c>
      <c r="AE101" s="65"/>
      <c r="AF101" s="65"/>
      <c r="AG101" s="65">
        <v>-3106000000</v>
      </c>
      <c r="AH101" s="65"/>
      <c r="AI101" s="65"/>
      <c r="AJ101" s="53"/>
      <c r="AK101" s="47"/>
      <c r="AL101" s="65"/>
      <c r="AM101" s="53"/>
      <c r="AN101" s="47">
        <v>-7289000000</v>
      </c>
      <c r="AO101" s="65"/>
      <c r="AP101" s="65"/>
      <c r="AQ101" s="65"/>
      <c r="AR101" s="53"/>
      <c r="AS101" s="38">
        <v>-5000000</v>
      </c>
      <c r="AT101" s="65"/>
      <c r="AU101" s="50">
        <v>-8871000000</v>
      </c>
      <c r="AV101" s="53">
        <v>-1453000000</v>
      </c>
      <c r="AW101" s="47">
        <v>6470000000</v>
      </c>
      <c r="AX101" s="53">
        <v>35000000</v>
      </c>
      <c r="AY101" s="48">
        <v>6435000000</v>
      </c>
      <c r="AZ101" s="38">
        <v>-1963000000</v>
      </c>
      <c r="BA101" s="53">
        <v>8398000000</v>
      </c>
      <c r="BB101" s="47"/>
      <c r="BC101" s="65"/>
      <c r="BD101" s="53"/>
      <c r="BE101" s="38">
        <v>339000000</v>
      </c>
      <c r="BF101" s="65"/>
      <c r="BG101" s="50">
        <v>5356000000</v>
      </c>
      <c r="BH101" s="65">
        <v>363000000</v>
      </c>
      <c r="BI101" s="53"/>
      <c r="BJ101" s="38">
        <v>363000000</v>
      </c>
      <c r="BK101" s="65"/>
      <c r="BL101" s="51">
        <v>363000000</v>
      </c>
    </row>
    <row r="102" spans="1:64" x14ac:dyDescent="0.2">
      <c r="A102" s="63" t="s">
        <v>313</v>
      </c>
      <c r="B102" s="63" t="s">
        <v>314</v>
      </c>
      <c r="C102" s="63">
        <v>128066</v>
      </c>
      <c r="D102" s="63" t="s">
        <v>16</v>
      </c>
      <c r="E102" s="63">
        <v>2017</v>
      </c>
      <c r="F102" s="63" t="s">
        <v>1292</v>
      </c>
      <c r="G102" s="64">
        <v>43100</v>
      </c>
      <c r="H102" s="64">
        <v>43158</v>
      </c>
      <c r="I102" s="64">
        <v>43158</v>
      </c>
      <c r="J102" s="63">
        <v>593000000</v>
      </c>
      <c r="K102" s="63">
        <v>595000000</v>
      </c>
      <c r="L102" s="63" t="s">
        <v>2128</v>
      </c>
      <c r="M102" s="47">
        <v>1504000000</v>
      </c>
      <c r="N102" s="65"/>
      <c r="O102" s="65"/>
      <c r="P102" s="53"/>
      <c r="Q102" s="48">
        <v>443000000</v>
      </c>
      <c r="R102" s="47">
        <v>274000000</v>
      </c>
      <c r="S102" s="65">
        <v>221000000</v>
      </c>
      <c r="T102" s="65">
        <v>124000000</v>
      </c>
      <c r="U102" s="53">
        <v>-71000000</v>
      </c>
      <c r="V102" s="47">
        <v>186000000</v>
      </c>
      <c r="W102" s="65">
        <v>-249000000</v>
      </c>
      <c r="X102" s="65"/>
      <c r="Y102" s="65">
        <v>16000000</v>
      </c>
      <c r="Z102" s="53">
        <v>419000000</v>
      </c>
      <c r="AA102" s="48"/>
      <c r="AB102" s="49">
        <v>2407000000</v>
      </c>
      <c r="AC102" s="47">
        <v>-284000000</v>
      </c>
      <c r="AD102" s="65"/>
      <c r="AE102" s="65"/>
      <c r="AF102" s="65"/>
      <c r="AG102" s="65">
        <v>-284000000</v>
      </c>
      <c r="AH102" s="65">
        <v>-284000000</v>
      </c>
      <c r="AI102" s="65"/>
      <c r="AJ102" s="53"/>
      <c r="AK102" s="47">
        <v>735000000</v>
      </c>
      <c r="AL102" s="65">
        <v>4240000000</v>
      </c>
      <c r="AM102" s="53">
        <v>-3505000000</v>
      </c>
      <c r="AN102" s="47">
        <v>-216000000</v>
      </c>
      <c r="AO102" s="65"/>
      <c r="AP102" s="65"/>
      <c r="AQ102" s="65"/>
      <c r="AR102" s="53">
        <v>-216000000</v>
      </c>
      <c r="AS102" s="38">
        <v>-817000000</v>
      </c>
      <c r="AT102" s="65"/>
      <c r="AU102" s="50">
        <v>-582000000</v>
      </c>
      <c r="AV102" s="53">
        <v>-265000000</v>
      </c>
      <c r="AW102" s="47">
        <v>-20000000</v>
      </c>
      <c r="AX102" s="53">
        <v>75000000</v>
      </c>
      <c r="AY102" s="48">
        <v>-95000000</v>
      </c>
      <c r="AZ102" s="38">
        <v>-95000000</v>
      </c>
      <c r="BA102" s="53"/>
      <c r="BB102" s="47">
        <v>-1700000000</v>
      </c>
      <c r="BC102" s="65">
        <v>189000000</v>
      </c>
      <c r="BD102" s="53">
        <v>-1889000000</v>
      </c>
      <c r="BE102" s="38"/>
      <c r="BF102" s="65"/>
      <c r="BG102" s="50">
        <v>-1985000000</v>
      </c>
      <c r="BH102" s="65">
        <v>-160000000</v>
      </c>
      <c r="BI102" s="53"/>
      <c r="BJ102" s="38">
        <v>-160000000</v>
      </c>
      <c r="BK102" s="65">
        <v>51000000</v>
      </c>
      <c r="BL102" s="51">
        <v>-109000000</v>
      </c>
    </row>
    <row r="103" spans="1:64" x14ac:dyDescent="0.2">
      <c r="A103" s="63" t="s">
        <v>301</v>
      </c>
      <c r="B103" s="63" t="s">
        <v>302</v>
      </c>
      <c r="C103" s="63">
        <v>131663</v>
      </c>
      <c r="D103" s="63" t="s">
        <v>16</v>
      </c>
      <c r="E103" s="63">
        <v>2017</v>
      </c>
      <c r="F103" s="63" t="s">
        <v>1292</v>
      </c>
      <c r="G103" s="64">
        <v>43100</v>
      </c>
      <c r="H103" s="64">
        <v>43147</v>
      </c>
      <c r="I103" s="64">
        <v>43147</v>
      </c>
      <c r="J103" s="63">
        <v>150779000</v>
      </c>
      <c r="K103" s="63">
        <v>155503000</v>
      </c>
      <c r="L103" s="63" t="s">
        <v>2129</v>
      </c>
      <c r="M103" s="47">
        <v>21985000</v>
      </c>
      <c r="N103" s="65"/>
      <c r="O103" s="65"/>
      <c r="P103" s="53"/>
      <c r="Q103" s="48">
        <v>87137000</v>
      </c>
      <c r="R103" s="47">
        <v>384733000</v>
      </c>
      <c r="S103" s="65">
        <v>165120000</v>
      </c>
      <c r="T103" s="65">
        <v>94158000</v>
      </c>
      <c r="U103" s="53">
        <v>125455000</v>
      </c>
      <c r="V103" s="47">
        <v>470491000</v>
      </c>
      <c r="W103" s="65">
        <v>-33904000</v>
      </c>
      <c r="X103" s="65">
        <v>-2545000</v>
      </c>
      <c r="Y103" s="65">
        <v>-7238000</v>
      </c>
      <c r="Z103" s="53">
        <v>514178000</v>
      </c>
      <c r="AA103" s="48">
        <v>-56070000</v>
      </c>
      <c r="AB103" s="49">
        <v>908276000</v>
      </c>
      <c r="AC103" s="47">
        <v>-88280000</v>
      </c>
      <c r="AD103" s="65"/>
      <c r="AE103" s="65"/>
      <c r="AF103" s="65"/>
      <c r="AG103" s="65">
        <v>-88280000</v>
      </c>
      <c r="AH103" s="65">
        <v>-80901000</v>
      </c>
      <c r="AI103" s="65">
        <v>-7379000</v>
      </c>
      <c r="AJ103" s="53"/>
      <c r="AK103" s="47">
        <v>86376000</v>
      </c>
      <c r="AL103" s="65">
        <v>1242035000</v>
      </c>
      <c r="AM103" s="53">
        <v>-1155659000</v>
      </c>
      <c r="AN103" s="47">
        <v>-60449000</v>
      </c>
      <c r="AO103" s="65"/>
      <c r="AP103" s="65"/>
      <c r="AQ103" s="65"/>
      <c r="AR103" s="53">
        <v>-60449000</v>
      </c>
      <c r="AS103" s="38">
        <v>2323000</v>
      </c>
      <c r="AT103" s="65">
        <v>-3891000</v>
      </c>
      <c r="AU103" s="50">
        <v>-63921000</v>
      </c>
      <c r="AV103" s="53"/>
      <c r="AW103" s="47">
        <v>737039000</v>
      </c>
      <c r="AX103" s="53"/>
      <c r="AY103" s="48"/>
      <c r="AZ103" s="38"/>
      <c r="BA103" s="53"/>
      <c r="BB103" s="47">
        <v>-1172843000</v>
      </c>
      <c r="BC103" s="65">
        <v>2114000</v>
      </c>
      <c r="BD103" s="53">
        <v>-1174957000</v>
      </c>
      <c r="BE103" s="38">
        <v>-258563000</v>
      </c>
      <c r="BF103" s="65">
        <v>0</v>
      </c>
      <c r="BG103" s="50">
        <v>-694367000</v>
      </c>
      <c r="BH103" s="65">
        <v>149988000</v>
      </c>
      <c r="BI103" s="53"/>
      <c r="BJ103" s="38">
        <v>149988000</v>
      </c>
      <c r="BK103" s="65">
        <v>8186000</v>
      </c>
      <c r="BL103" s="51">
        <v>158174000</v>
      </c>
    </row>
    <row r="104" spans="1:64" x14ac:dyDescent="0.2">
      <c r="A104" s="63" t="s">
        <v>358</v>
      </c>
      <c r="B104" s="63" t="s">
        <v>359</v>
      </c>
      <c r="C104" s="63">
        <v>256275</v>
      </c>
      <c r="D104" s="63" t="s">
        <v>16</v>
      </c>
      <c r="E104" s="63">
        <v>2017</v>
      </c>
      <c r="F104" s="63" t="s">
        <v>1292</v>
      </c>
      <c r="G104" s="64">
        <v>43100</v>
      </c>
      <c r="H104" s="64">
        <v>43145</v>
      </c>
      <c r="I104" s="64">
        <v>43524</v>
      </c>
      <c r="J104" s="63">
        <v>1020000000</v>
      </c>
      <c r="K104" s="63">
        <v>1024000000</v>
      </c>
      <c r="L104" s="63" t="s">
        <v>1673</v>
      </c>
      <c r="M104" s="47"/>
      <c r="N104" s="65"/>
      <c r="O104" s="65"/>
      <c r="P104" s="53"/>
      <c r="Q104" s="48"/>
      <c r="R104" s="47">
        <v>8007000000</v>
      </c>
      <c r="S104" s="65"/>
      <c r="T104" s="65"/>
      <c r="U104" s="53"/>
      <c r="V104" s="47"/>
      <c r="W104" s="65"/>
      <c r="X104" s="65"/>
      <c r="Y104" s="65"/>
      <c r="Z104" s="53"/>
      <c r="AA104" s="48"/>
      <c r="AB104" s="49">
        <v>8007000000</v>
      </c>
      <c r="AC104" s="47">
        <v>-1918000000</v>
      </c>
      <c r="AD104" s="65"/>
      <c r="AE104" s="65"/>
      <c r="AF104" s="65"/>
      <c r="AG104" s="65"/>
      <c r="AH104" s="65"/>
      <c r="AI104" s="65"/>
      <c r="AJ104" s="53"/>
      <c r="AK104" s="47"/>
      <c r="AL104" s="65"/>
      <c r="AM104" s="53"/>
      <c r="AN104" s="47">
        <v>-1181000000</v>
      </c>
      <c r="AO104" s="65"/>
      <c r="AP104" s="65"/>
      <c r="AQ104" s="65"/>
      <c r="AR104" s="53"/>
      <c r="AS104" s="38">
        <v>222000000</v>
      </c>
      <c r="AT104" s="65"/>
      <c r="AU104" s="50">
        <v>-2877000000</v>
      </c>
      <c r="AV104" s="53">
        <v>-2049000000</v>
      </c>
      <c r="AW104" s="47">
        <v>-598000000</v>
      </c>
      <c r="AX104" s="53"/>
      <c r="AY104" s="48"/>
      <c r="AZ104" s="38"/>
      <c r="BA104" s="53"/>
      <c r="BB104" s="47">
        <v>-4032000000</v>
      </c>
      <c r="BC104" s="65">
        <v>329000000</v>
      </c>
      <c r="BD104" s="53">
        <v>-4361000000</v>
      </c>
      <c r="BE104" s="38">
        <v>-72000000</v>
      </c>
      <c r="BF104" s="65"/>
      <c r="BG104" s="50">
        <v>-6751000000</v>
      </c>
      <c r="BH104" s="65">
        <v>-1621000000</v>
      </c>
      <c r="BI104" s="53"/>
      <c r="BJ104" s="38">
        <v>-1621000000</v>
      </c>
      <c r="BK104" s="65">
        <v>1000000</v>
      </c>
      <c r="BL104" s="51">
        <v>-1620000000</v>
      </c>
    </row>
    <row r="105" spans="1:64" x14ac:dyDescent="0.2">
      <c r="A105" s="63" t="s">
        <v>286</v>
      </c>
      <c r="B105" s="63" t="s">
        <v>287</v>
      </c>
      <c r="C105" s="63">
        <v>248396</v>
      </c>
      <c r="D105" s="63" t="s">
        <v>16</v>
      </c>
      <c r="E105" s="63">
        <v>2017</v>
      </c>
      <c r="F105" s="63" t="s">
        <v>1292</v>
      </c>
      <c r="G105" s="64">
        <v>43100</v>
      </c>
      <c r="H105" s="64">
        <v>43153</v>
      </c>
      <c r="I105" s="64">
        <v>43153</v>
      </c>
      <c r="J105" s="63">
        <v>1883000000</v>
      </c>
      <c r="K105" s="63">
        <v>1898000000</v>
      </c>
      <c r="L105" s="63" t="s">
        <v>2130</v>
      </c>
      <c r="M105" s="47">
        <v>9269000000</v>
      </c>
      <c r="N105" s="65"/>
      <c r="O105" s="65"/>
      <c r="P105" s="53"/>
      <c r="Q105" s="48">
        <v>19349000000</v>
      </c>
      <c r="R105" s="47">
        <v>-7032000000</v>
      </c>
      <c r="S105" s="65"/>
      <c r="T105" s="65">
        <v>-3203000000</v>
      </c>
      <c r="U105" s="53">
        <v>-3829000000</v>
      </c>
      <c r="V105" s="47">
        <v>-1071000000</v>
      </c>
      <c r="W105" s="65">
        <v>-368000000</v>
      </c>
      <c r="X105" s="65"/>
      <c r="Y105" s="65"/>
      <c r="Z105" s="53">
        <v>-703000000</v>
      </c>
      <c r="AA105" s="48"/>
      <c r="AB105" s="49">
        <v>20515000000</v>
      </c>
      <c r="AC105" s="47">
        <v>-8157000000</v>
      </c>
      <c r="AD105" s="65">
        <v>5247000000</v>
      </c>
      <c r="AE105" s="65">
        <v>5247000000</v>
      </c>
      <c r="AF105" s="65"/>
      <c r="AG105" s="65"/>
      <c r="AH105" s="65"/>
      <c r="AI105" s="65"/>
      <c r="AJ105" s="53">
        <v>-13404000000</v>
      </c>
      <c r="AK105" s="47">
        <v>4000000</v>
      </c>
      <c r="AL105" s="65"/>
      <c r="AM105" s="53"/>
      <c r="AN105" s="47"/>
      <c r="AO105" s="65"/>
      <c r="AP105" s="65"/>
      <c r="AQ105" s="65"/>
      <c r="AR105" s="53"/>
      <c r="AS105" s="38">
        <v>-48000000</v>
      </c>
      <c r="AT105" s="65"/>
      <c r="AU105" s="50">
        <v>-8201000000</v>
      </c>
      <c r="AV105" s="53">
        <v>-8132000000</v>
      </c>
      <c r="AW105" s="47">
        <v>-6344000000</v>
      </c>
      <c r="AX105" s="53"/>
      <c r="AY105" s="48"/>
      <c r="AZ105" s="38"/>
      <c r="BA105" s="53"/>
      <c r="BB105" s="47"/>
      <c r="BC105" s="65"/>
      <c r="BD105" s="53"/>
      <c r="BE105" s="38">
        <v>-78000000</v>
      </c>
      <c r="BF105" s="65"/>
      <c r="BG105" s="50">
        <v>-14554000000</v>
      </c>
      <c r="BH105" s="65">
        <v>-2240000000</v>
      </c>
      <c r="BI105" s="53"/>
      <c r="BJ105" s="38">
        <v>-2240000000</v>
      </c>
      <c r="BK105" s="65">
        <v>65000000</v>
      </c>
      <c r="BL105" s="51">
        <v>-2175000000</v>
      </c>
    </row>
    <row r="106" spans="1:64" x14ac:dyDescent="0.2">
      <c r="A106" s="63" t="s">
        <v>325</v>
      </c>
      <c r="B106" s="63" t="s">
        <v>326</v>
      </c>
      <c r="C106" s="63">
        <v>378119</v>
      </c>
      <c r="D106" s="63" t="s">
        <v>16</v>
      </c>
      <c r="E106" s="63">
        <v>2017</v>
      </c>
      <c r="F106" s="63" t="s">
        <v>1292</v>
      </c>
      <c r="G106" s="64">
        <v>43100</v>
      </c>
      <c r="H106" s="64">
        <v>43152</v>
      </c>
      <c r="I106" s="64">
        <v>43152</v>
      </c>
      <c r="J106" s="63">
        <v>147320000</v>
      </c>
      <c r="K106" s="63">
        <v>147956000</v>
      </c>
      <c r="L106" s="63" t="s">
        <v>2131</v>
      </c>
      <c r="M106" s="47">
        <v>956000000</v>
      </c>
      <c r="N106" s="65"/>
      <c r="O106" s="65"/>
      <c r="P106" s="53"/>
      <c r="Q106" s="48">
        <v>1146000000</v>
      </c>
      <c r="R106" s="47">
        <v>-463000000</v>
      </c>
      <c r="S106" s="65">
        <v>60000000</v>
      </c>
      <c r="T106" s="65">
        <v>-71000000</v>
      </c>
      <c r="U106" s="53">
        <v>-452000000</v>
      </c>
      <c r="V106" s="47">
        <v>-23000000</v>
      </c>
      <c r="W106" s="65">
        <v>-126000000</v>
      </c>
      <c r="X106" s="65">
        <v>0</v>
      </c>
      <c r="Y106" s="65">
        <v>14000000</v>
      </c>
      <c r="Z106" s="53">
        <v>89000000</v>
      </c>
      <c r="AA106" s="48"/>
      <c r="AB106" s="49">
        <v>1616000000</v>
      </c>
      <c r="AC106" s="47">
        <v>-1730000000</v>
      </c>
      <c r="AD106" s="65">
        <v>803000000</v>
      </c>
      <c r="AE106" s="65"/>
      <c r="AF106" s="65"/>
      <c r="AG106" s="65">
        <v>-952000000</v>
      </c>
      <c r="AH106" s="65">
        <v>-952000000</v>
      </c>
      <c r="AI106" s="65"/>
      <c r="AJ106" s="53">
        <v>-1581000000</v>
      </c>
      <c r="AK106" s="47"/>
      <c r="AL106" s="65"/>
      <c r="AM106" s="53"/>
      <c r="AN106" s="47">
        <v>0</v>
      </c>
      <c r="AO106" s="65"/>
      <c r="AP106" s="65">
        <v>0</v>
      </c>
      <c r="AQ106" s="65"/>
      <c r="AR106" s="53"/>
      <c r="AS106" s="38">
        <v>90000000</v>
      </c>
      <c r="AT106" s="65"/>
      <c r="AU106" s="50">
        <v>-1640000000</v>
      </c>
      <c r="AV106" s="53"/>
      <c r="AW106" s="47">
        <v>-34000000</v>
      </c>
      <c r="AX106" s="53"/>
      <c r="AY106" s="48"/>
      <c r="AZ106" s="38"/>
      <c r="BA106" s="53"/>
      <c r="BB106" s="47">
        <v>-23000000</v>
      </c>
      <c r="BC106" s="65">
        <v>0</v>
      </c>
      <c r="BD106" s="53">
        <v>-23000000</v>
      </c>
      <c r="BE106" s="38">
        <v>28000000</v>
      </c>
      <c r="BF106" s="65"/>
      <c r="BG106" s="50">
        <v>-29000000</v>
      </c>
      <c r="BH106" s="65">
        <v>-53000000</v>
      </c>
      <c r="BI106" s="53"/>
      <c r="BJ106" s="38">
        <v>-53000000</v>
      </c>
      <c r="BK106" s="65"/>
      <c r="BL106" s="51">
        <v>-53000000</v>
      </c>
    </row>
    <row r="107" spans="1:64" x14ac:dyDescent="0.2">
      <c r="A107" s="63" t="s">
        <v>397</v>
      </c>
      <c r="B107" s="63" t="s">
        <v>398</v>
      </c>
      <c r="C107" s="63">
        <v>189087</v>
      </c>
      <c r="D107" s="63" t="s">
        <v>16</v>
      </c>
      <c r="E107" s="63">
        <v>2017</v>
      </c>
      <c r="F107" s="63" t="s">
        <v>1292</v>
      </c>
      <c r="G107" s="64">
        <v>43100</v>
      </c>
      <c r="H107" s="64">
        <v>43158</v>
      </c>
      <c r="I107" s="64">
        <v>43158</v>
      </c>
      <c r="J107" s="63">
        <v>636000000</v>
      </c>
      <c r="K107" s="63">
        <v>636000000</v>
      </c>
      <c r="L107" s="63" t="s">
        <v>2132</v>
      </c>
      <c r="M107" s="47">
        <v>3120000000</v>
      </c>
      <c r="N107" s="65"/>
      <c r="O107" s="65"/>
      <c r="P107" s="53"/>
      <c r="Q107" s="48">
        <v>2202000000</v>
      </c>
      <c r="R107" s="47">
        <v>-14000000</v>
      </c>
      <c r="S107" s="65"/>
      <c r="T107" s="65"/>
      <c r="U107" s="53">
        <v>-14000000</v>
      </c>
      <c r="V107" s="47">
        <v>-759000000</v>
      </c>
      <c r="W107" s="65">
        <v>-103000000</v>
      </c>
      <c r="X107" s="65">
        <v>15000000</v>
      </c>
      <c r="Y107" s="65">
        <v>-89000000</v>
      </c>
      <c r="Z107" s="53">
        <v>-582000000</v>
      </c>
      <c r="AA107" s="48"/>
      <c r="AB107" s="49">
        <v>4549000000</v>
      </c>
      <c r="AC107" s="47">
        <v>-5841000000</v>
      </c>
      <c r="AD107" s="65">
        <v>68000000</v>
      </c>
      <c r="AE107" s="65">
        <v>68000000</v>
      </c>
      <c r="AF107" s="65"/>
      <c r="AG107" s="65">
        <v>-5909000000</v>
      </c>
      <c r="AH107" s="65">
        <v>-5909000000</v>
      </c>
      <c r="AI107" s="65"/>
      <c r="AJ107" s="53"/>
      <c r="AK107" s="47">
        <v>-109000000</v>
      </c>
      <c r="AL107" s="65">
        <v>1831000000</v>
      </c>
      <c r="AM107" s="53">
        <v>-1940000000</v>
      </c>
      <c r="AN107" s="47">
        <v>228000000</v>
      </c>
      <c r="AO107" s="65">
        <v>228000000</v>
      </c>
      <c r="AP107" s="65"/>
      <c r="AQ107" s="65"/>
      <c r="AR107" s="53"/>
      <c r="AS107" s="38">
        <v>-271000000</v>
      </c>
      <c r="AT107" s="65"/>
      <c r="AU107" s="50">
        <v>-5993000000</v>
      </c>
      <c r="AV107" s="53">
        <v>-1931000000</v>
      </c>
      <c r="AW107" s="47">
        <v>2201000000</v>
      </c>
      <c r="AX107" s="53">
        <v>-107000000</v>
      </c>
      <c r="AY107" s="48">
        <v>2308000000</v>
      </c>
      <c r="AZ107" s="38">
        <v>-1572000000</v>
      </c>
      <c r="BA107" s="53">
        <v>3880000000</v>
      </c>
      <c r="BB107" s="47">
        <v>1320000000</v>
      </c>
      <c r="BC107" s="65">
        <v>1320000000</v>
      </c>
      <c r="BD107" s="53"/>
      <c r="BE107" s="38">
        <v>-287000000</v>
      </c>
      <c r="BF107" s="65"/>
      <c r="BG107" s="50">
        <v>1303000000</v>
      </c>
      <c r="BH107" s="65">
        <v>-141000000</v>
      </c>
      <c r="BI107" s="53"/>
      <c r="BJ107" s="38">
        <v>-141000000</v>
      </c>
      <c r="BK107" s="65"/>
      <c r="BL107" s="51">
        <v>-141000000</v>
      </c>
    </row>
    <row r="108" spans="1:64" x14ac:dyDescent="0.2">
      <c r="A108" s="63" t="s">
        <v>373</v>
      </c>
      <c r="B108" s="63" t="s">
        <v>374</v>
      </c>
      <c r="C108" s="63">
        <v>231789</v>
      </c>
      <c r="D108" s="63" t="s">
        <v>16</v>
      </c>
      <c r="E108" s="63">
        <v>2017</v>
      </c>
      <c r="F108" s="63" t="s">
        <v>1292</v>
      </c>
      <c r="G108" s="64">
        <v>43100</v>
      </c>
      <c r="H108" s="64">
        <v>43154</v>
      </c>
      <c r="I108" s="64">
        <v>43154</v>
      </c>
      <c r="J108" s="63">
        <v>720000000</v>
      </c>
      <c r="K108" s="63">
        <v>723000000</v>
      </c>
      <c r="L108" s="63" t="s">
        <v>2133</v>
      </c>
      <c r="M108" s="47">
        <v>3577000000</v>
      </c>
      <c r="N108" s="65"/>
      <c r="O108" s="65"/>
      <c r="P108" s="53"/>
      <c r="Q108" s="48">
        <v>2235000000</v>
      </c>
      <c r="R108" s="47">
        <v>-1272000000</v>
      </c>
      <c r="S108" s="65"/>
      <c r="T108" s="65">
        <v>2071000000</v>
      </c>
      <c r="U108" s="53">
        <v>-3343000000</v>
      </c>
      <c r="V108" s="47">
        <v>608000000</v>
      </c>
      <c r="W108" s="65">
        <v>-328000000</v>
      </c>
      <c r="X108" s="65">
        <v>-397000000</v>
      </c>
      <c r="Y108" s="65"/>
      <c r="Z108" s="53">
        <v>1333000000</v>
      </c>
      <c r="AA108" s="48"/>
      <c r="AB108" s="49">
        <v>5148000000</v>
      </c>
      <c r="AC108" s="47">
        <v>-1187000000</v>
      </c>
      <c r="AD108" s="65"/>
      <c r="AE108" s="65"/>
      <c r="AF108" s="65"/>
      <c r="AG108" s="65"/>
      <c r="AH108" s="65"/>
      <c r="AI108" s="65"/>
      <c r="AJ108" s="53"/>
      <c r="AK108" s="47"/>
      <c r="AL108" s="65"/>
      <c r="AM108" s="53"/>
      <c r="AN108" s="47">
        <v>-1245000000</v>
      </c>
      <c r="AO108" s="65"/>
      <c r="AP108" s="65">
        <v>-1245000000</v>
      </c>
      <c r="AQ108" s="65"/>
      <c r="AR108" s="53"/>
      <c r="AS108" s="38">
        <v>-2934000000</v>
      </c>
      <c r="AT108" s="65"/>
      <c r="AU108" s="50">
        <v>-5366000000</v>
      </c>
      <c r="AV108" s="53">
        <v>-731000000</v>
      </c>
      <c r="AW108" s="47">
        <v>1196000000</v>
      </c>
      <c r="AX108" s="53"/>
      <c r="AY108" s="48">
        <v>1196000000</v>
      </c>
      <c r="AZ108" s="38">
        <v>-1258000000</v>
      </c>
      <c r="BA108" s="53">
        <v>2454000000</v>
      </c>
      <c r="BB108" s="47">
        <v>-1677000000</v>
      </c>
      <c r="BC108" s="65"/>
      <c r="BD108" s="53">
        <v>-1677000000</v>
      </c>
      <c r="BE108" s="38">
        <v>482000000</v>
      </c>
      <c r="BF108" s="65"/>
      <c r="BG108" s="50">
        <v>-730000000</v>
      </c>
      <c r="BH108" s="65">
        <v>-948000000</v>
      </c>
      <c r="BI108" s="53"/>
      <c r="BJ108" s="38">
        <v>-948000000</v>
      </c>
      <c r="BK108" s="65"/>
      <c r="BL108" s="51">
        <v>-948000000</v>
      </c>
    </row>
    <row r="109" spans="1:64" x14ac:dyDescent="0.2">
      <c r="A109" s="63" t="s">
        <v>418</v>
      </c>
      <c r="B109" s="63" t="s">
        <v>419</v>
      </c>
      <c r="C109" s="63">
        <v>546332</v>
      </c>
      <c r="D109" s="63" t="s">
        <v>16</v>
      </c>
      <c r="E109" s="63">
        <v>2017</v>
      </c>
      <c r="F109" s="63" t="s">
        <v>1292</v>
      </c>
      <c r="G109" s="64">
        <v>43100</v>
      </c>
      <c r="H109" s="64">
        <v>43134</v>
      </c>
      <c r="I109" s="64">
        <v>43875</v>
      </c>
      <c r="J109" s="63">
        <v>1579800000</v>
      </c>
      <c r="K109" s="63">
        <v>1598100000</v>
      </c>
      <c r="L109" s="63" t="s">
        <v>420</v>
      </c>
      <c r="M109" s="47">
        <v>1291000000</v>
      </c>
      <c r="N109" s="65"/>
      <c r="O109" s="65"/>
      <c r="P109" s="53"/>
      <c r="Q109" s="48">
        <v>3969000000</v>
      </c>
      <c r="R109" s="47">
        <v>1430000000</v>
      </c>
      <c r="S109" s="65"/>
      <c r="T109" s="65"/>
      <c r="U109" s="53"/>
      <c r="V109" s="47">
        <v>-7455000000</v>
      </c>
      <c r="W109" s="65"/>
      <c r="X109" s="65"/>
      <c r="Y109" s="65"/>
      <c r="Z109" s="53"/>
      <c r="AA109" s="48"/>
      <c r="AB109" s="49">
        <v>-765000000</v>
      </c>
      <c r="AC109" s="47">
        <v>-3506000000</v>
      </c>
      <c r="AD109" s="65"/>
      <c r="AE109" s="65"/>
      <c r="AF109" s="65"/>
      <c r="AG109" s="65"/>
      <c r="AH109" s="65"/>
      <c r="AI109" s="65"/>
      <c r="AJ109" s="53"/>
      <c r="AK109" s="47">
        <v>2411000000</v>
      </c>
      <c r="AL109" s="65">
        <v>4101000000</v>
      </c>
      <c r="AM109" s="53">
        <v>-1690000000</v>
      </c>
      <c r="AN109" s="47">
        <v>7014000000</v>
      </c>
      <c r="AO109" s="65"/>
      <c r="AP109" s="65"/>
      <c r="AQ109" s="65"/>
      <c r="AR109" s="53"/>
      <c r="AS109" s="38">
        <v>8406000000</v>
      </c>
      <c r="AT109" s="65"/>
      <c r="AU109" s="50">
        <v>14325000000</v>
      </c>
      <c r="AV109" s="53">
        <v>-3394000000</v>
      </c>
      <c r="AW109" s="47">
        <v>-2412000000</v>
      </c>
      <c r="AX109" s="53">
        <v>-2248000000</v>
      </c>
      <c r="AY109" s="48">
        <v>-164000000</v>
      </c>
      <c r="AZ109" s="38">
        <v>-663000000</v>
      </c>
      <c r="BA109" s="53">
        <v>499000000</v>
      </c>
      <c r="BB109" s="47">
        <v>-481000000</v>
      </c>
      <c r="BC109" s="65">
        <v>66000000</v>
      </c>
      <c r="BD109" s="53">
        <v>-547000000</v>
      </c>
      <c r="BE109" s="38">
        <v>-267000000</v>
      </c>
      <c r="BF109" s="65"/>
      <c r="BG109" s="50">
        <v>-6554000000</v>
      </c>
      <c r="BH109" s="65">
        <v>7006000000</v>
      </c>
      <c r="BI109" s="53">
        <v>88000000</v>
      </c>
      <c r="BJ109" s="38">
        <v>7094000000</v>
      </c>
      <c r="BK109" s="65">
        <v>297000000</v>
      </c>
      <c r="BL109" s="51">
        <v>7391000000</v>
      </c>
    </row>
    <row r="110" spans="1:64" x14ac:dyDescent="0.2">
      <c r="A110" s="63" t="s">
        <v>370</v>
      </c>
      <c r="B110" s="63" t="s">
        <v>371</v>
      </c>
      <c r="C110" s="63">
        <v>373449</v>
      </c>
      <c r="D110" s="63" t="s">
        <v>16</v>
      </c>
      <c r="E110" s="63">
        <v>2017</v>
      </c>
      <c r="F110" s="63" t="s">
        <v>1292</v>
      </c>
      <c r="G110" s="64">
        <v>43039</v>
      </c>
      <c r="H110" s="64">
        <v>43087</v>
      </c>
      <c r="I110" s="64">
        <v>43087</v>
      </c>
      <c r="J110" s="63">
        <v>319500000</v>
      </c>
      <c r="K110" s="63">
        <v>323300000</v>
      </c>
      <c r="L110" s="63" t="s">
        <v>2134</v>
      </c>
      <c r="M110" s="47">
        <v>2159200000</v>
      </c>
      <c r="N110" s="65"/>
      <c r="O110" s="65"/>
      <c r="P110" s="53"/>
      <c r="Q110" s="48">
        <v>1715500000</v>
      </c>
      <c r="R110" s="47">
        <v>-83200000</v>
      </c>
      <c r="S110" s="65">
        <v>68100000</v>
      </c>
      <c r="T110" s="65"/>
      <c r="U110" s="53">
        <v>-151300000</v>
      </c>
      <c r="V110" s="47">
        <v>-1591700000</v>
      </c>
      <c r="W110" s="65">
        <v>-838900000</v>
      </c>
      <c r="X110" s="65">
        <v>-1305300000</v>
      </c>
      <c r="Y110" s="65"/>
      <c r="Z110" s="53">
        <v>552500000</v>
      </c>
      <c r="AA110" s="48"/>
      <c r="AB110" s="49">
        <v>2199800000</v>
      </c>
      <c r="AC110" s="47">
        <v>845900000</v>
      </c>
      <c r="AD110" s="65">
        <v>1440800000</v>
      </c>
      <c r="AE110" s="65">
        <v>1440800000</v>
      </c>
      <c r="AF110" s="65"/>
      <c r="AG110" s="65">
        <v>-594900000</v>
      </c>
      <c r="AH110" s="65">
        <v>-594900000</v>
      </c>
      <c r="AI110" s="65"/>
      <c r="AJ110" s="53"/>
      <c r="AK110" s="47">
        <v>286200000</v>
      </c>
      <c r="AL110" s="65">
        <v>404200000</v>
      </c>
      <c r="AM110" s="53">
        <v>-118000000</v>
      </c>
      <c r="AN110" s="47">
        <v>-170300000</v>
      </c>
      <c r="AO110" s="65">
        <v>113900000</v>
      </c>
      <c r="AP110" s="65"/>
      <c r="AQ110" s="65"/>
      <c r="AR110" s="53">
        <v>-284200000</v>
      </c>
      <c r="AS110" s="38">
        <v>-2606100000</v>
      </c>
      <c r="AT110" s="65"/>
      <c r="AU110" s="50">
        <v>-1644300000</v>
      </c>
      <c r="AV110" s="53">
        <v>-764000000</v>
      </c>
      <c r="AW110" s="47">
        <v>4615800000</v>
      </c>
      <c r="AX110" s="53">
        <v>1310600000</v>
      </c>
      <c r="AY110" s="48">
        <v>3305200000</v>
      </c>
      <c r="AZ110" s="38">
        <v>-5397000000</v>
      </c>
      <c r="BA110" s="53">
        <v>8702200000</v>
      </c>
      <c r="BB110" s="47">
        <v>522500000</v>
      </c>
      <c r="BC110" s="65">
        <v>528700000</v>
      </c>
      <c r="BD110" s="53">
        <v>-6200000</v>
      </c>
      <c r="BE110" s="38">
        <v>-87800000</v>
      </c>
      <c r="BF110" s="65"/>
      <c r="BG110" s="50">
        <v>4286500000</v>
      </c>
      <c r="BH110" s="65">
        <v>4842000000</v>
      </c>
      <c r="BI110" s="53"/>
      <c r="BJ110" s="38">
        <v>4842000000</v>
      </c>
      <c r="BK110" s="65">
        <v>157100000</v>
      </c>
      <c r="BL110" s="51">
        <v>4999100000</v>
      </c>
    </row>
    <row r="111" spans="1:64" x14ac:dyDescent="0.2">
      <c r="A111" s="63" t="s">
        <v>391</v>
      </c>
      <c r="B111" s="63" t="s">
        <v>392</v>
      </c>
      <c r="C111" s="63">
        <v>80798</v>
      </c>
      <c r="D111" s="63" t="s">
        <v>16</v>
      </c>
      <c r="E111" s="63">
        <v>2017</v>
      </c>
      <c r="F111" s="63" t="s">
        <v>1292</v>
      </c>
      <c r="G111" s="64">
        <v>43159</v>
      </c>
      <c r="H111" s="64">
        <v>43182</v>
      </c>
      <c r="I111" s="64">
        <v>43182</v>
      </c>
      <c r="J111" s="63">
        <v>272751000</v>
      </c>
      <c r="K111" s="63">
        <v>273362000</v>
      </c>
      <c r="L111" s="63" t="s">
        <v>2135</v>
      </c>
      <c r="M111" s="47">
        <v>1538960000</v>
      </c>
      <c r="N111" s="65"/>
      <c r="O111" s="65"/>
      <c r="P111" s="53"/>
      <c r="Q111" s="48">
        <v>404231000</v>
      </c>
      <c r="R111" s="47">
        <v>-88735000</v>
      </c>
      <c r="S111" s="65">
        <v>34323000</v>
      </c>
      <c r="T111" s="65">
        <v>-137648000</v>
      </c>
      <c r="U111" s="53">
        <v>14590000</v>
      </c>
      <c r="V111" s="47">
        <v>-52348000</v>
      </c>
      <c r="W111" s="65"/>
      <c r="X111" s="65">
        <v>-348363000</v>
      </c>
      <c r="Y111" s="65">
        <v>427911000</v>
      </c>
      <c r="Z111" s="53">
        <v>-131896000</v>
      </c>
      <c r="AA111" s="48"/>
      <c r="AB111" s="49">
        <v>1802108000</v>
      </c>
      <c r="AC111" s="47">
        <v>-645028000</v>
      </c>
      <c r="AD111" s="65">
        <v>1428000</v>
      </c>
      <c r="AE111" s="65">
        <v>1428000</v>
      </c>
      <c r="AF111" s="65"/>
      <c r="AG111" s="65">
        <v>-646456000</v>
      </c>
      <c r="AH111" s="65">
        <v>-646456000</v>
      </c>
      <c r="AI111" s="65"/>
      <c r="AJ111" s="53"/>
      <c r="AK111" s="47"/>
      <c r="AL111" s="65"/>
      <c r="AM111" s="53"/>
      <c r="AN111" s="47"/>
      <c r="AO111" s="65"/>
      <c r="AP111" s="65"/>
      <c r="AQ111" s="65"/>
      <c r="AR111" s="53"/>
      <c r="AS111" s="38"/>
      <c r="AT111" s="65"/>
      <c r="AU111" s="50">
        <v>-645028000</v>
      </c>
      <c r="AV111" s="53">
        <v>-282931000</v>
      </c>
      <c r="AW111" s="47">
        <v>-213420000</v>
      </c>
      <c r="AX111" s="53">
        <v>-60300000</v>
      </c>
      <c r="AY111" s="48">
        <v>-153120000</v>
      </c>
      <c r="AZ111" s="38">
        <v>-752676000</v>
      </c>
      <c r="BA111" s="53">
        <v>599556000</v>
      </c>
      <c r="BB111" s="47">
        <v>-579712000</v>
      </c>
      <c r="BC111" s="65"/>
      <c r="BD111" s="53">
        <v>-579712000</v>
      </c>
      <c r="BE111" s="38">
        <v>-1491000</v>
      </c>
      <c r="BF111" s="65"/>
      <c r="BG111" s="50">
        <v>-1077554000</v>
      </c>
      <c r="BH111" s="65">
        <v>79526000</v>
      </c>
      <c r="BI111" s="53"/>
      <c r="BJ111" s="38">
        <v>79526000</v>
      </c>
      <c r="BK111" s="65"/>
      <c r="BL111" s="51">
        <v>79526000</v>
      </c>
    </row>
    <row r="112" spans="1:64" x14ac:dyDescent="0.2">
      <c r="A112" s="63" t="s">
        <v>1000</v>
      </c>
      <c r="B112" s="63" t="s">
        <v>1001</v>
      </c>
      <c r="C112" s="63">
        <v>341807</v>
      </c>
      <c r="D112" s="63" t="s">
        <v>16</v>
      </c>
      <c r="E112" s="63">
        <v>2017</v>
      </c>
      <c r="F112" s="63" t="s">
        <v>1292</v>
      </c>
      <c r="G112" s="64">
        <v>43100</v>
      </c>
      <c r="H112" s="64">
        <v>43154</v>
      </c>
      <c r="I112" s="64">
        <v>43154</v>
      </c>
      <c r="J112" s="63">
        <v>137000000</v>
      </c>
      <c r="K112" s="63">
        <v>140000000</v>
      </c>
      <c r="L112" s="63" t="s">
        <v>2136</v>
      </c>
      <c r="M112" s="47">
        <v>824000000</v>
      </c>
      <c r="N112" s="65"/>
      <c r="O112" s="65"/>
      <c r="P112" s="53"/>
      <c r="Q112" s="48">
        <v>270000000</v>
      </c>
      <c r="R112" s="47">
        <v>397000000</v>
      </c>
      <c r="S112" s="65"/>
      <c r="T112" s="65"/>
      <c r="U112" s="53"/>
      <c r="V112" s="47">
        <v>-316000000</v>
      </c>
      <c r="W112" s="65"/>
      <c r="X112" s="65"/>
      <c r="Y112" s="65"/>
      <c r="Z112" s="53"/>
      <c r="AA112" s="48"/>
      <c r="AB112" s="49">
        <v>1175000000</v>
      </c>
      <c r="AC112" s="47">
        <v>-252000000</v>
      </c>
      <c r="AD112" s="65"/>
      <c r="AE112" s="65"/>
      <c r="AF112" s="65"/>
      <c r="AG112" s="65"/>
      <c r="AH112" s="65"/>
      <c r="AI112" s="65"/>
      <c r="AJ112" s="53"/>
      <c r="AK112" s="47"/>
      <c r="AL112" s="65"/>
      <c r="AM112" s="53"/>
      <c r="AN112" s="47">
        <v>-580000000</v>
      </c>
      <c r="AO112" s="65"/>
      <c r="AP112" s="65"/>
      <c r="AQ112" s="65"/>
      <c r="AR112" s="53"/>
      <c r="AS112" s="38">
        <v>27000000</v>
      </c>
      <c r="AT112" s="65"/>
      <c r="AU112" s="50">
        <v>-805000000</v>
      </c>
      <c r="AV112" s="53">
        <v>-247000000</v>
      </c>
      <c r="AW112" s="47">
        <v>23000000</v>
      </c>
      <c r="AX112" s="53"/>
      <c r="AY112" s="48"/>
      <c r="AZ112" s="38"/>
      <c r="BA112" s="53"/>
      <c r="BB112" s="47">
        <v>-335000000</v>
      </c>
      <c r="BC112" s="65"/>
      <c r="BD112" s="53"/>
      <c r="BE112" s="38">
        <v>-33000000</v>
      </c>
      <c r="BF112" s="65"/>
      <c r="BG112" s="50">
        <v>-592000000</v>
      </c>
      <c r="BH112" s="65">
        <v>-222000000</v>
      </c>
      <c r="BI112" s="53"/>
      <c r="BJ112" s="38">
        <v>-222000000</v>
      </c>
      <c r="BK112" s="65"/>
      <c r="BL112" s="51">
        <v>-222000000</v>
      </c>
    </row>
    <row r="113" spans="1:64" x14ac:dyDescent="0.2">
      <c r="A113" s="63" t="s">
        <v>361</v>
      </c>
      <c r="B113" s="63" t="s">
        <v>362</v>
      </c>
      <c r="C113" s="63">
        <v>89750</v>
      </c>
      <c r="D113" s="63" t="s">
        <v>16</v>
      </c>
      <c r="E113" s="63">
        <v>2017</v>
      </c>
      <c r="F113" s="63" t="s">
        <v>1292</v>
      </c>
      <c r="G113" s="64">
        <v>43100</v>
      </c>
      <c r="H113" s="64">
        <v>43152</v>
      </c>
      <c r="I113" s="64">
        <v>43152</v>
      </c>
      <c r="J113" s="63">
        <v>695800000</v>
      </c>
      <c r="K113" s="63">
        <v>706100000</v>
      </c>
      <c r="L113" s="63" t="s">
        <v>2137</v>
      </c>
      <c r="M113" s="47">
        <v>2469800000</v>
      </c>
      <c r="N113" s="65"/>
      <c r="O113" s="65"/>
      <c r="P113" s="53"/>
      <c r="Q113" s="48">
        <v>1238300000</v>
      </c>
      <c r="R113" s="47">
        <v>122700000</v>
      </c>
      <c r="S113" s="65">
        <v>139400000</v>
      </c>
      <c r="T113" s="65"/>
      <c r="U113" s="53">
        <v>-16700000</v>
      </c>
      <c r="V113" s="47">
        <v>-353000000</v>
      </c>
      <c r="W113" s="65">
        <v>-161400000</v>
      </c>
      <c r="X113" s="65">
        <v>-27400000</v>
      </c>
      <c r="Y113" s="65">
        <v>-54400000</v>
      </c>
      <c r="Z113" s="53">
        <v>-109800000</v>
      </c>
      <c r="AA113" s="48">
        <v>0</v>
      </c>
      <c r="AB113" s="49">
        <v>3477800000</v>
      </c>
      <c r="AC113" s="47">
        <v>-587000000</v>
      </c>
      <c r="AD113" s="65">
        <v>32600000</v>
      </c>
      <c r="AE113" s="65">
        <v>32600000</v>
      </c>
      <c r="AF113" s="65"/>
      <c r="AG113" s="65">
        <v>-619600000</v>
      </c>
      <c r="AH113" s="65">
        <v>-619600000</v>
      </c>
      <c r="AI113" s="65"/>
      <c r="AJ113" s="53"/>
      <c r="AK113" s="47">
        <v>137900000</v>
      </c>
      <c r="AL113" s="65">
        <v>137900000</v>
      </c>
      <c r="AM113" s="53">
        <v>0</v>
      </c>
      <c r="AN113" s="47">
        <v>-385800000</v>
      </c>
      <c r="AO113" s="65"/>
      <c r="AP113" s="65"/>
      <c r="AQ113" s="65"/>
      <c r="AR113" s="53">
        <v>-385800000</v>
      </c>
      <c r="AS113" s="38">
        <v>-8500000</v>
      </c>
      <c r="AT113" s="65">
        <v>0</v>
      </c>
      <c r="AU113" s="50">
        <v>-843400000</v>
      </c>
      <c r="AV113" s="53">
        <v>-378300000</v>
      </c>
      <c r="AW113" s="47">
        <v>-2664800000</v>
      </c>
      <c r="AX113" s="53">
        <v>-3778500000</v>
      </c>
      <c r="AY113" s="48">
        <v>1113700000</v>
      </c>
      <c r="AZ113" s="38">
        <v>-668400000</v>
      </c>
      <c r="BA113" s="53">
        <v>1782100000</v>
      </c>
      <c r="BB113" s="47">
        <v>68800000</v>
      </c>
      <c r="BC113" s="65">
        <v>68800000</v>
      </c>
      <c r="BD113" s="53"/>
      <c r="BE113" s="38">
        <v>-124200000</v>
      </c>
      <c r="BF113" s="65">
        <v>0</v>
      </c>
      <c r="BG113" s="50">
        <v>-3098500000</v>
      </c>
      <c r="BH113" s="65">
        <v>-464100000</v>
      </c>
      <c r="BI113" s="53"/>
      <c r="BJ113" s="38">
        <v>-464100000</v>
      </c>
      <c r="BK113" s="65">
        <v>130700000</v>
      </c>
      <c r="BL113" s="51">
        <v>-333400000</v>
      </c>
    </row>
    <row r="114" spans="1:64" x14ac:dyDescent="0.2">
      <c r="A114" s="63" t="s">
        <v>1138</v>
      </c>
      <c r="B114" s="63" t="s">
        <v>1139</v>
      </c>
      <c r="C114" s="63">
        <v>261356</v>
      </c>
      <c r="D114" s="63" t="s">
        <v>16</v>
      </c>
      <c r="E114" s="63">
        <v>2017</v>
      </c>
      <c r="F114" s="63" t="s">
        <v>1292</v>
      </c>
      <c r="G114" s="64">
        <v>43039</v>
      </c>
      <c r="H114" s="64">
        <v>43061</v>
      </c>
      <c r="I114" s="64">
        <v>43061</v>
      </c>
      <c r="J114" s="63">
        <v>1568000000</v>
      </c>
      <c r="K114" s="63">
        <v>1578000000</v>
      </c>
      <c r="L114" s="63" t="s">
        <v>2138</v>
      </c>
      <c r="M114" s="47">
        <v>9366000000</v>
      </c>
      <c r="N114" s="65"/>
      <c r="O114" s="65"/>
      <c r="P114" s="53"/>
      <c r="Q114" s="48">
        <v>2782000000</v>
      </c>
      <c r="R114" s="47">
        <v>1380000000</v>
      </c>
      <c r="S114" s="65"/>
      <c r="T114" s="65"/>
      <c r="U114" s="53"/>
      <c r="V114" s="47">
        <v>-1185000000</v>
      </c>
      <c r="W114" s="65"/>
      <c r="X114" s="65"/>
      <c r="Y114" s="65"/>
      <c r="Z114" s="53"/>
      <c r="AA114" s="48"/>
      <c r="AB114" s="49">
        <v>12343000000</v>
      </c>
      <c r="AC114" s="47">
        <v>-3623000000</v>
      </c>
      <c r="AD114" s="65"/>
      <c r="AE114" s="65"/>
      <c r="AF114" s="65"/>
      <c r="AG114" s="65"/>
      <c r="AH114" s="65"/>
      <c r="AI114" s="65"/>
      <c r="AJ114" s="53"/>
      <c r="AK114" s="47"/>
      <c r="AL114" s="65"/>
      <c r="AM114" s="53"/>
      <c r="AN114" s="47">
        <v>-417000000</v>
      </c>
      <c r="AO114" s="65"/>
      <c r="AP114" s="65"/>
      <c r="AQ114" s="65"/>
      <c r="AR114" s="53"/>
      <c r="AS114" s="38">
        <v>-71000000</v>
      </c>
      <c r="AT114" s="65"/>
      <c r="AU114" s="50">
        <v>-4111000000</v>
      </c>
      <c r="AV114" s="53">
        <v>-2445000000</v>
      </c>
      <c r="AW114" s="47">
        <v>3703000000</v>
      </c>
      <c r="AX114" s="53"/>
      <c r="AY114" s="48"/>
      <c r="AZ114" s="38"/>
      <c r="BA114" s="53"/>
      <c r="BB114" s="47">
        <v>-9092000000</v>
      </c>
      <c r="BC114" s="65">
        <v>276000000</v>
      </c>
      <c r="BD114" s="53">
        <v>-9368000000</v>
      </c>
      <c r="BE114" s="38">
        <v>-1125000000</v>
      </c>
      <c r="BF114" s="65"/>
      <c r="BG114" s="50">
        <v>-8959000000</v>
      </c>
      <c r="BH114" s="65">
        <v>-727000000</v>
      </c>
      <c r="BI114" s="53"/>
      <c r="BJ114" s="38">
        <v>-727000000</v>
      </c>
      <c r="BK114" s="65">
        <v>31000000</v>
      </c>
      <c r="BL114" s="51">
        <v>-696000000</v>
      </c>
    </row>
    <row r="115" spans="1:64" x14ac:dyDescent="0.2">
      <c r="A115" s="63" t="s">
        <v>385</v>
      </c>
      <c r="B115" s="63" t="s">
        <v>386</v>
      </c>
      <c r="C115" s="63">
        <v>120376</v>
      </c>
      <c r="D115" s="63" t="s">
        <v>16</v>
      </c>
      <c r="E115" s="63">
        <v>2017</v>
      </c>
      <c r="F115" s="63" t="s">
        <v>1292</v>
      </c>
      <c r="G115" s="64">
        <v>43100</v>
      </c>
      <c r="H115" s="64">
        <v>43159</v>
      </c>
      <c r="I115" s="64">
        <v>43159</v>
      </c>
      <c r="J115" s="63">
        <v>6000000</v>
      </c>
      <c r="K115" s="63">
        <v>6000000</v>
      </c>
      <c r="L115" s="63" t="s">
        <v>2139</v>
      </c>
      <c r="M115" s="47">
        <v>-313000000</v>
      </c>
      <c r="N115" s="65"/>
      <c r="O115" s="65"/>
      <c r="P115" s="53"/>
      <c r="Q115" s="48">
        <v>330000000</v>
      </c>
      <c r="R115" s="47">
        <v>1560000000</v>
      </c>
      <c r="S115" s="65">
        <v>39000000</v>
      </c>
      <c r="T115" s="65">
        <v>-199000000</v>
      </c>
      <c r="U115" s="53">
        <v>1720000000</v>
      </c>
      <c r="V115" s="47">
        <v>52000000</v>
      </c>
      <c r="W115" s="65">
        <v>-258000000</v>
      </c>
      <c r="X115" s="65"/>
      <c r="Y115" s="65">
        <v>265000000</v>
      </c>
      <c r="Z115" s="53">
        <v>45000000</v>
      </c>
      <c r="AA115" s="48"/>
      <c r="AB115" s="49">
        <v>1629000000</v>
      </c>
      <c r="AC115" s="47">
        <v>-135000000</v>
      </c>
      <c r="AD115" s="65"/>
      <c r="AE115" s="65"/>
      <c r="AF115" s="65"/>
      <c r="AG115" s="65">
        <v>-135000000</v>
      </c>
      <c r="AH115" s="65">
        <v>-135000000</v>
      </c>
      <c r="AI115" s="65"/>
      <c r="AJ115" s="53"/>
      <c r="AK115" s="47">
        <v>-444000000</v>
      </c>
      <c r="AL115" s="65"/>
      <c r="AM115" s="53"/>
      <c r="AN115" s="47">
        <v>-31000000</v>
      </c>
      <c r="AO115" s="65">
        <v>29000000</v>
      </c>
      <c r="AP115" s="65"/>
      <c r="AQ115" s="65"/>
      <c r="AR115" s="53">
        <v>-60000000</v>
      </c>
      <c r="AS115" s="38">
        <v>-23000000</v>
      </c>
      <c r="AT115" s="65"/>
      <c r="AU115" s="50">
        <v>-633000000</v>
      </c>
      <c r="AV115" s="53"/>
      <c r="AW115" s="47">
        <v>6632000000</v>
      </c>
      <c r="AX115" s="53">
        <v>-173000000</v>
      </c>
      <c r="AY115" s="48">
        <v>6805000000</v>
      </c>
      <c r="AZ115" s="38">
        <v>-683000000</v>
      </c>
      <c r="BA115" s="53">
        <v>7488000000</v>
      </c>
      <c r="BB115" s="47">
        <v>-587000000</v>
      </c>
      <c r="BC115" s="65">
        <v>16000000</v>
      </c>
      <c r="BD115" s="53">
        <v>-603000000</v>
      </c>
      <c r="BE115" s="38">
        <v>-94000000</v>
      </c>
      <c r="BF115" s="65"/>
      <c r="BG115" s="50">
        <v>5951000000</v>
      </c>
      <c r="BH115" s="65">
        <v>6947000000</v>
      </c>
      <c r="BI115" s="53"/>
      <c r="BJ115" s="38">
        <v>6947000000</v>
      </c>
      <c r="BK115" s="65">
        <v>62000000</v>
      </c>
      <c r="BL115" s="51">
        <v>7009000000</v>
      </c>
    </row>
    <row r="116" spans="1:64" x14ac:dyDescent="0.2">
      <c r="A116" s="63" t="s">
        <v>388</v>
      </c>
      <c r="B116" s="63" t="s">
        <v>389</v>
      </c>
      <c r="C116" s="63">
        <v>741324</v>
      </c>
      <c r="D116" s="63" t="s">
        <v>16</v>
      </c>
      <c r="E116" s="63">
        <v>2017</v>
      </c>
      <c r="F116" s="63" t="s">
        <v>1292</v>
      </c>
      <c r="G116" s="64">
        <v>43100</v>
      </c>
      <c r="H116" s="64">
        <v>43152</v>
      </c>
      <c r="I116" s="64">
        <v>43152</v>
      </c>
      <c r="J116" s="63">
        <v>466021000</v>
      </c>
      <c r="K116" s="63">
        <v>522596000</v>
      </c>
      <c r="L116" s="63" t="s">
        <v>2140</v>
      </c>
      <c r="M116" s="47">
        <v>2165407000</v>
      </c>
      <c r="N116" s="65"/>
      <c r="O116" s="65"/>
      <c r="P116" s="53"/>
      <c r="Q116" s="48">
        <v>817564000</v>
      </c>
      <c r="R116" s="47">
        <v>-380361000</v>
      </c>
      <c r="S116" s="65"/>
      <c r="T116" s="65"/>
      <c r="U116" s="53"/>
      <c r="V116" s="47">
        <v>176897000</v>
      </c>
      <c r="W116" s="65"/>
      <c r="X116" s="65"/>
      <c r="Y116" s="65"/>
      <c r="Z116" s="53"/>
      <c r="AA116" s="48"/>
      <c r="AB116" s="49">
        <v>2779507000</v>
      </c>
      <c r="AC116" s="47">
        <v>-431795000</v>
      </c>
      <c r="AD116" s="65"/>
      <c r="AE116" s="65"/>
      <c r="AF116" s="65"/>
      <c r="AG116" s="65"/>
      <c r="AH116" s="65"/>
      <c r="AI116" s="65"/>
      <c r="AJ116" s="53"/>
      <c r="AK116" s="47">
        <v>-450482000</v>
      </c>
      <c r="AL116" s="65"/>
      <c r="AM116" s="53"/>
      <c r="AN116" s="47"/>
      <c r="AO116" s="65"/>
      <c r="AP116" s="65"/>
      <c r="AQ116" s="65"/>
      <c r="AR116" s="53"/>
      <c r="AS116" s="38">
        <v>-5638988000</v>
      </c>
      <c r="AT116" s="65"/>
      <c r="AU116" s="50">
        <v>-6521265000</v>
      </c>
      <c r="AV116" s="53"/>
      <c r="AW116" s="47">
        <v>957578000</v>
      </c>
      <c r="AX116" s="53"/>
      <c r="AY116" s="48"/>
      <c r="AZ116" s="38"/>
      <c r="BA116" s="53"/>
      <c r="BB116" s="47">
        <v>28574000</v>
      </c>
      <c r="BC116" s="65">
        <v>28574000</v>
      </c>
      <c r="BD116" s="53"/>
      <c r="BE116" s="38">
        <v>-1089389000</v>
      </c>
      <c r="BF116" s="65"/>
      <c r="BG116" s="50">
        <v>-103237000</v>
      </c>
      <c r="BH116" s="65">
        <v>-3844995000</v>
      </c>
      <c r="BI116" s="53"/>
      <c r="BJ116" s="38">
        <v>-3844995000</v>
      </c>
      <c r="BK116" s="65"/>
      <c r="BL116" s="51">
        <v>-3844995000</v>
      </c>
    </row>
    <row r="117" spans="1:64" x14ac:dyDescent="0.2">
      <c r="A117" s="63" t="s">
        <v>394</v>
      </c>
      <c r="B117" s="63" t="s">
        <v>395</v>
      </c>
      <c r="C117" s="63">
        <v>378128</v>
      </c>
      <c r="D117" s="63" t="s">
        <v>16</v>
      </c>
      <c r="E117" s="63">
        <v>2017</v>
      </c>
      <c r="F117" s="63" t="s">
        <v>1292</v>
      </c>
      <c r="G117" s="64">
        <v>43159</v>
      </c>
      <c r="H117" s="64">
        <v>43175</v>
      </c>
      <c r="I117" s="64">
        <v>43185</v>
      </c>
      <c r="J117" s="63">
        <v>236800000</v>
      </c>
      <c r="K117" s="63">
        <v>237700000</v>
      </c>
      <c r="L117" s="63" t="s">
        <v>2141</v>
      </c>
      <c r="M117" s="47">
        <v>1714300000</v>
      </c>
      <c r="N117" s="65"/>
      <c r="O117" s="65"/>
      <c r="P117" s="53"/>
      <c r="Q117" s="48">
        <v>611200000</v>
      </c>
      <c r="R117" s="47">
        <v>-363000000</v>
      </c>
      <c r="S117" s="65"/>
      <c r="T117" s="65"/>
      <c r="U117" s="53"/>
      <c r="V117" s="47">
        <v>-452300000</v>
      </c>
      <c r="W117" s="65">
        <v>-114600000</v>
      </c>
      <c r="X117" s="65">
        <v>-300900000</v>
      </c>
      <c r="Y117" s="65">
        <v>54500000</v>
      </c>
      <c r="Z117" s="53">
        <v>-91300000</v>
      </c>
      <c r="AA117" s="48"/>
      <c r="AB117" s="49">
        <v>1510200000</v>
      </c>
      <c r="AC117" s="47">
        <v>-632200000</v>
      </c>
      <c r="AD117" s="65"/>
      <c r="AE117" s="65"/>
      <c r="AF117" s="65"/>
      <c r="AG117" s="65">
        <v>-632200000</v>
      </c>
      <c r="AH117" s="65"/>
      <c r="AI117" s="65"/>
      <c r="AJ117" s="53"/>
      <c r="AK117" s="47"/>
      <c r="AL117" s="65"/>
      <c r="AM117" s="53"/>
      <c r="AN117" s="47">
        <v>0</v>
      </c>
      <c r="AO117" s="65"/>
      <c r="AP117" s="65"/>
      <c r="AQ117" s="65"/>
      <c r="AR117" s="53"/>
      <c r="AS117" s="38">
        <v>4300000</v>
      </c>
      <c r="AT117" s="65"/>
      <c r="AU117" s="50">
        <v>-627900000</v>
      </c>
      <c r="AV117" s="53"/>
      <c r="AW117" s="47">
        <v>-659100000</v>
      </c>
      <c r="AX117" s="53">
        <v>0</v>
      </c>
      <c r="AY117" s="48">
        <v>-659100000</v>
      </c>
      <c r="AZ117" s="38">
        <v>-659100000</v>
      </c>
      <c r="BA117" s="53">
        <v>0</v>
      </c>
      <c r="BB117" s="47">
        <v>35000000</v>
      </c>
      <c r="BC117" s="65">
        <v>35000000</v>
      </c>
      <c r="BD117" s="53"/>
      <c r="BE117" s="38">
        <v>-27400000</v>
      </c>
      <c r="BF117" s="65"/>
      <c r="BG117" s="50">
        <v>-651500000</v>
      </c>
      <c r="BH117" s="65">
        <v>230800000</v>
      </c>
      <c r="BI117" s="53"/>
      <c r="BJ117" s="38">
        <v>230800000</v>
      </c>
      <c r="BK117" s="65">
        <v>600000</v>
      </c>
      <c r="BL117" s="51">
        <v>231400000</v>
      </c>
    </row>
    <row r="118" spans="1:64" x14ac:dyDescent="0.2">
      <c r="A118" s="63" t="s">
        <v>403</v>
      </c>
      <c r="B118" s="63" t="s">
        <v>404</v>
      </c>
      <c r="C118" s="63">
        <v>336327</v>
      </c>
      <c r="D118" s="63" t="s">
        <v>16</v>
      </c>
      <c r="E118" s="63">
        <v>2017</v>
      </c>
      <c r="F118" s="63" t="s">
        <v>1292</v>
      </c>
      <c r="G118" s="64">
        <v>43100</v>
      </c>
      <c r="H118" s="64">
        <v>43147</v>
      </c>
      <c r="I118" s="64">
        <v>43147</v>
      </c>
      <c r="J118" s="63">
        <v>192738030</v>
      </c>
      <c r="K118" s="63">
        <v>195287072</v>
      </c>
      <c r="L118" s="63" t="s">
        <v>2142</v>
      </c>
      <c r="M118" s="47">
        <v>811665000</v>
      </c>
      <c r="N118" s="65"/>
      <c r="O118" s="65"/>
      <c r="P118" s="53"/>
      <c r="Q118" s="48">
        <v>394240000</v>
      </c>
      <c r="R118" s="47">
        <v>-343400000</v>
      </c>
      <c r="S118" s="65"/>
      <c r="T118" s="65"/>
      <c r="U118" s="53"/>
      <c r="V118" s="47">
        <v>-40946000</v>
      </c>
      <c r="W118" s="65"/>
      <c r="X118" s="65"/>
      <c r="Y118" s="65"/>
      <c r="Z118" s="53"/>
      <c r="AA118" s="48"/>
      <c r="AB118" s="49">
        <v>821559000</v>
      </c>
      <c r="AC118" s="47">
        <v>-181413000</v>
      </c>
      <c r="AD118" s="65"/>
      <c r="AE118" s="65"/>
      <c r="AF118" s="65"/>
      <c r="AG118" s="65"/>
      <c r="AH118" s="65"/>
      <c r="AI118" s="65"/>
      <c r="AJ118" s="53"/>
      <c r="AK118" s="47"/>
      <c r="AL118" s="65"/>
      <c r="AM118" s="53"/>
      <c r="AN118" s="47">
        <v>336635000</v>
      </c>
      <c r="AO118" s="65"/>
      <c r="AP118" s="65"/>
      <c r="AQ118" s="65"/>
      <c r="AR118" s="53"/>
      <c r="AS118" s="38">
        <v>21151000</v>
      </c>
      <c r="AT118" s="65"/>
      <c r="AU118" s="50">
        <v>176373000</v>
      </c>
      <c r="AV118" s="53">
        <v>-283959000</v>
      </c>
      <c r="AW118" s="47">
        <v>-183194000</v>
      </c>
      <c r="AX118" s="53"/>
      <c r="AY118" s="48"/>
      <c r="AZ118" s="38"/>
      <c r="BA118" s="53"/>
      <c r="BB118" s="47">
        <v>-105023000</v>
      </c>
      <c r="BC118" s="65"/>
      <c r="BD118" s="53"/>
      <c r="BE118" s="38">
        <v>-22563000</v>
      </c>
      <c r="BF118" s="65"/>
      <c r="BG118" s="50">
        <v>-594739000</v>
      </c>
      <c r="BH118" s="65">
        <v>403193000</v>
      </c>
      <c r="BI118" s="53">
        <v>0</v>
      </c>
      <c r="BJ118" s="38">
        <v>403193000</v>
      </c>
      <c r="BK118" s="65">
        <v>1625000</v>
      </c>
      <c r="BL118" s="51">
        <v>404818000</v>
      </c>
    </row>
    <row r="119" spans="1:64" x14ac:dyDescent="0.2">
      <c r="A119" s="63" t="s">
        <v>406</v>
      </c>
      <c r="B119" s="63" t="s">
        <v>407</v>
      </c>
      <c r="C119" s="63">
        <v>378129</v>
      </c>
      <c r="D119" s="63" t="s">
        <v>16</v>
      </c>
      <c r="E119" s="63">
        <v>2017</v>
      </c>
      <c r="F119" s="63" t="s">
        <v>1292</v>
      </c>
      <c r="G119" s="64">
        <v>43100</v>
      </c>
      <c r="H119" s="64">
        <v>43146</v>
      </c>
      <c r="I119" s="64">
        <v>43146</v>
      </c>
      <c r="J119" s="63">
        <v>744800000</v>
      </c>
      <c r="K119" s="63">
        <v>744800000</v>
      </c>
      <c r="L119" s="63" t="s">
        <v>2143</v>
      </c>
      <c r="M119" s="47">
        <v>595000000</v>
      </c>
      <c r="N119" s="65">
        <v>595000000</v>
      </c>
      <c r="O119" s="65"/>
      <c r="P119" s="53"/>
      <c r="Q119" s="48">
        <v>3155000000</v>
      </c>
      <c r="R119" s="47">
        <v>2811000000</v>
      </c>
      <c r="S119" s="65"/>
      <c r="T119" s="65"/>
      <c r="U119" s="53"/>
      <c r="V119" s="47">
        <v>-2059000000</v>
      </c>
      <c r="W119" s="65"/>
      <c r="X119" s="65"/>
      <c r="Y119" s="65"/>
      <c r="Z119" s="53"/>
      <c r="AA119" s="48"/>
      <c r="AB119" s="49">
        <v>4502000000</v>
      </c>
      <c r="AC119" s="47">
        <v>-3452000000</v>
      </c>
      <c r="AD119" s="65"/>
      <c r="AE119" s="65"/>
      <c r="AF119" s="65"/>
      <c r="AG119" s="65"/>
      <c r="AH119" s="65"/>
      <c r="AI119" s="65"/>
      <c r="AJ119" s="53"/>
      <c r="AK119" s="47">
        <v>520000000</v>
      </c>
      <c r="AL119" s="65">
        <v>1163000000</v>
      </c>
      <c r="AM119" s="53">
        <v>-643000000</v>
      </c>
      <c r="AN119" s="47">
        <v>1771000000</v>
      </c>
      <c r="AO119" s="65"/>
      <c r="AP119" s="65"/>
      <c r="AQ119" s="65"/>
      <c r="AR119" s="53"/>
      <c r="AS119" s="38">
        <v>-780000000</v>
      </c>
      <c r="AT119" s="65"/>
      <c r="AU119" s="50">
        <v>-1941000000</v>
      </c>
      <c r="AV119" s="53">
        <v>-3235000000</v>
      </c>
      <c r="AW119" s="47">
        <v>-328000000</v>
      </c>
      <c r="AX119" s="53"/>
      <c r="AY119" s="48"/>
      <c r="AZ119" s="38"/>
      <c r="BA119" s="53"/>
      <c r="BB119" s="47">
        <v>489000000</v>
      </c>
      <c r="BC119" s="65"/>
      <c r="BD119" s="53"/>
      <c r="BE119" s="38">
        <v>-226000000</v>
      </c>
      <c r="BF119" s="65"/>
      <c r="BG119" s="50">
        <v>-3300000000</v>
      </c>
      <c r="BH119" s="65">
        <v>-739000000</v>
      </c>
      <c r="BI119" s="53"/>
      <c r="BJ119" s="38">
        <v>-739000000</v>
      </c>
      <c r="BK119" s="65">
        <v>320000000</v>
      </c>
      <c r="BL119" s="51">
        <v>-419000000</v>
      </c>
    </row>
    <row r="120" spans="1:64" x14ac:dyDescent="0.2">
      <c r="A120" s="63" t="s">
        <v>400</v>
      </c>
      <c r="B120" s="63" t="s">
        <v>401</v>
      </c>
      <c r="C120" s="63">
        <v>338660</v>
      </c>
      <c r="D120" s="63" t="s">
        <v>16</v>
      </c>
      <c r="E120" s="63">
        <v>2017</v>
      </c>
      <c r="F120" s="63" t="s">
        <v>1292</v>
      </c>
      <c r="G120" s="64">
        <v>43100</v>
      </c>
      <c r="H120" s="64">
        <v>43151</v>
      </c>
      <c r="I120" s="64">
        <v>43151</v>
      </c>
      <c r="J120" s="63">
        <v>45954659</v>
      </c>
      <c r="K120" s="63">
        <v>47677834</v>
      </c>
      <c r="L120" s="63" t="s">
        <v>2144</v>
      </c>
      <c r="M120" s="47">
        <v>277905000</v>
      </c>
      <c r="N120" s="65"/>
      <c r="O120" s="65"/>
      <c r="P120" s="53"/>
      <c r="Q120" s="48">
        <v>44369000</v>
      </c>
      <c r="R120" s="47">
        <v>7197000</v>
      </c>
      <c r="S120" s="65"/>
      <c r="T120" s="65"/>
      <c r="U120" s="53"/>
      <c r="V120" s="47">
        <v>9565000</v>
      </c>
      <c r="W120" s="65"/>
      <c r="X120" s="65"/>
      <c r="Y120" s="65"/>
      <c r="Z120" s="53"/>
      <c r="AA120" s="48"/>
      <c r="AB120" s="49">
        <v>339036000</v>
      </c>
      <c r="AC120" s="47">
        <v>-83176000</v>
      </c>
      <c r="AD120" s="65"/>
      <c r="AE120" s="65"/>
      <c r="AF120" s="65"/>
      <c r="AG120" s="65"/>
      <c r="AH120" s="65"/>
      <c r="AI120" s="65"/>
      <c r="AJ120" s="53"/>
      <c r="AK120" s="47"/>
      <c r="AL120" s="65"/>
      <c r="AM120" s="53"/>
      <c r="AN120" s="47"/>
      <c r="AO120" s="65"/>
      <c r="AP120" s="65"/>
      <c r="AQ120" s="65"/>
      <c r="AR120" s="53"/>
      <c r="AS120" s="38">
        <v>-65828000</v>
      </c>
      <c r="AT120" s="65"/>
      <c r="AU120" s="50">
        <v>-149004000</v>
      </c>
      <c r="AV120" s="53">
        <v>-84298000</v>
      </c>
      <c r="AW120" s="47">
        <v>971807000</v>
      </c>
      <c r="AX120" s="53"/>
      <c r="AY120" s="48"/>
      <c r="AZ120" s="38"/>
      <c r="BA120" s="53"/>
      <c r="BB120" s="47">
        <v>-1058154000</v>
      </c>
      <c r="BC120" s="65">
        <v>6099000</v>
      </c>
      <c r="BD120" s="53">
        <v>-1064253000</v>
      </c>
      <c r="BE120" s="38">
        <v>-26500000</v>
      </c>
      <c r="BF120" s="65"/>
      <c r="BG120" s="50">
        <v>-197145000</v>
      </c>
      <c r="BH120" s="65">
        <v>-7113000</v>
      </c>
      <c r="BI120" s="53"/>
      <c r="BJ120" s="38">
        <v>-7113000</v>
      </c>
      <c r="BK120" s="65">
        <v>66000</v>
      </c>
      <c r="BL120" s="51">
        <v>-7047000</v>
      </c>
    </row>
    <row r="121" spans="1:64" x14ac:dyDescent="0.2">
      <c r="A121" s="63" t="s">
        <v>415</v>
      </c>
      <c r="B121" s="63" t="s">
        <v>416</v>
      </c>
      <c r="C121" s="63">
        <v>446513</v>
      </c>
      <c r="D121" s="63" t="s">
        <v>16</v>
      </c>
      <c r="E121" s="63">
        <v>2017</v>
      </c>
      <c r="F121" s="63" t="s">
        <v>1292</v>
      </c>
      <c r="G121" s="64">
        <v>43100</v>
      </c>
      <c r="H121" s="64">
        <v>43147</v>
      </c>
      <c r="I121" s="64">
        <v>43147</v>
      </c>
      <c r="J121" s="63">
        <v>355762000</v>
      </c>
      <c r="K121" s="63">
        <v>362011000</v>
      </c>
      <c r="L121" s="63" t="s">
        <v>2145</v>
      </c>
      <c r="M121" s="47">
        <v>1654341000</v>
      </c>
      <c r="N121" s="65"/>
      <c r="O121" s="65"/>
      <c r="P121" s="53"/>
      <c r="Q121" s="48">
        <v>242606000</v>
      </c>
      <c r="R121" s="47">
        <v>30860000</v>
      </c>
      <c r="S121" s="65"/>
      <c r="T121" s="65"/>
      <c r="U121" s="53"/>
      <c r="V121" s="47">
        <v>-1479691000</v>
      </c>
      <c r="W121" s="65"/>
      <c r="X121" s="65"/>
      <c r="Y121" s="65"/>
      <c r="Z121" s="53"/>
      <c r="AA121" s="48"/>
      <c r="AB121" s="49">
        <v>448116000</v>
      </c>
      <c r="AC121" s="47">
        <v>-1776007000</v>
      </c>
      <c r="AD121" s="65"/>
      <c r="AE121" s="65"/>
      <c r="AF121" s="65"/>
      <c r="AG121" s="65"/>
      <c r="AH121" s="65"/>
      <c r="AI121" s="65"/>
      <c r="AJ121" s="53"/>
      <c r="AK121" s="47"/>
      <c r="AL121" s="65"/>
      <c r="AM121" s="53"/>
      <c r="AN121" s="47">
        <v>-10323000</v>
      </c>
      <c r="AO121" s="65"/>
      <c r="AP121" s="65"/>
      <c r="AQ121" s="65"/>
      <c r="AR121" s="53"/>
      <c r="AS121" s="38">
        <v>2482663000</v>
      </c>
      <c r="AT121" s="65"/>
      <c r="AU121" s="50">
        <v>696333000</v>
      </c>
      <c r="AV121" s="53">
        <v>-576832000</v>
      </c>
      <c r="AW121" s="47">
        <v>-489861000</v>
      </c>
      <c r="AX121" s="53"/>
      <c r="AY121" s="48"/>
      <c r="AZ121" s="38"/>
      <c r="BA121" s="53"/>
      <c r="BB121" s="47">
        <v>13383000</v>
      </c>
      <c r="BC121" s="65">
        <v>13383000</v>
      </c>
      <c r="BD121" s="53"/>
      <c r="BE121" s="38">
        <v>-36216000</v>
      </c>
      <c r="BF121" s="65"/>
      <c r="BG121" s="50">
        <v>-1089526000</v>
      </c>
      <c r="BH121" s="65">
        <v>54923000</v>
      </c>
      <c r="BI121" s="53"/>
      <c r="BJ121" s="38">
        <v>54923000</v>
      </c>
      <c r="BK121" s="65"/>
      <c r="BL121" s="51">
        <v>54923000</v>
      </c>
    </row>
    <row r="122" spans="1:64" x14ac:dyDescent="0.2">
      <c r="A122" s="63" t="s">
        <v>364</v>
      </c>
      <c r="B122" s="63" t="s">
        <v>365</v>
      </c>
      <c r="C122" s="63">
        <v>108420</v>
      </c>
      <c r="D122" s="63" t="s">
        <v>16</v>
      </c>
      <c r="E122" s="63">
        <v>2018</v>
      </c>
      <c r="F122" s="63" t="s">
        <v>1292</v>
      </c>
      <c r="G122" s="64">
        <v>43251</v>
      </c>
      <c r="H122" s="64">
        <v>43301</v>
      </c>
      <c r="I122" s="64">
        <v>43301</v>
      </c>
      <c r="J122" s="63">
        <v>124000000</v>
      </c>
      <c r="K122" s="63">
        <v>126000000</v>
      </c>
      <c r="L122" s="63" t="s">
        <v>2146</v>
      </c>
      <c r="M122" s="47">
        <v>603800000</v>
      </c>
      <c r="N122" s="65">
        <v>596000000</v>
      </c>
      <c r="O122" s="65">
        <v>7800000</v>
      </c>
      <c r="P122" s="53"/>
      <c r="Q122" s="48">
        <v>313100000</v>
      </c>
      <c r="R122" s="47">
        <v>59700000</v>
      </c>
      <c r="S122" s="65">
        <v>42800000</v>
      </c>
      <c r="T122" s="65">
        <v>-20600000</v>
      </c>
      <c r="U122" s="53">
        <v>37500000</v>
      </c>
      <c r="V122" s="47">
        <v>43200000</v>
      </c>
      <c r="W122" s="65"/>
      <c r="X122" s="65"/>
      <c r="Y122" s="65"/>
      <c r="Z122" s="53">
        <v>43200000</v>
      </c>
      <c r="AA122" s="48"/>
      <c r="AB122" s="49">
        <v>1019800000</v>
      </c>
      <c r="AC122" s="47">
        <v>-392700000</v>
      </c>
      <c r="AD122" s="65">
        <v>3300000</v>
      </c>
      <c r="AE122" s="65">
        <v>3300000</v>
      </c>
      <c r="AF122" s="65"/>
      <c r="AG122" s="65">
        <v>-396000000</v>
      </c>
      <c r="AH122" s="65">
        <v>-396000000</v>
      </c>
      <c r="AI122" s="65"/>
      <c r="AJ122" s="53"/>
      <c r="AK122" s="47"/>
      <c r="AL122" s="65"/>
      <c r="AM122" s="53"/>
      <c r="AN122" s="47">
        <v>-40400000</v>
      </c>
      <c r="AO122" s="65"/>
      <c r="AP122" s="65"/>
      <c r="AQ122" s="65"/>
      <c r="AR122" s="53">
        <v>-40400000</v>
      </c>
      <c r="AS122" s="38">
        <v>-18000000</v>
      </c>
      <c r="AT122" s="65"/>
      <c r="AU122" s="50">
        <v>-451100000</v>
      </c>
      <c r="AV122" s="53">
        <v>-313500000</v>
      </c>
      <c r="AW122" s="47">
        <v>-108200000</v>
      </c>
      <c r="AX122" s="53">
        <v>0</v>
      </c>
      <c r="AY122" s="48">
        <v>-108200000</v>
      </c>
      <c r="AZ122" s="38">
        <v>-408200000</v>
      </c>
      <c r="BA122" s="53">
        <v>300000000</v>
      </c>
      <c r="BB122" s="47">
        <v>-197000000</v>
      </c>
      <c r="BC122" s="65">
        <v>37800000</v>
      </c>
      <c r="BD122" s="53">
        <v>-234800000</v>
      </c>
      <c r="BE122" s="38">
        <v>-17900000</v>
      </c>
      <c r="BF122" s="65"/>
      <c r="BG122" s="50">
        <v>-636600000</v>
      </c>
      <c r="BH122" s="65">
        <v>-67900000</v>
      </c>
      <c r="BI122" s="53">
        <v>-18300000</v>
      </c>
      <c r="BJ122" s="38">
        <v>-86200000</v>
      </c>
      <c r="BK122" s="65"/>
      <c r="BL122" s="51">
        <v>-86200000</v>
      </c>
    </row>
    <row r="123" spans="1:64" x14ac:dyDescent="0.2">
      <c r="A123" s="63" t="s">
        <v>409</v>
      </c>
      <c r="B123" s="63" t="s">
        <v>410</v>
      </c>
      <c r="C123" s="63">
        <v>378131</v>
      </c>
      <c r="D123" s="63" t="s">
        <v>16</v>
      </c>
      <c r="E123" s="63">
        <v>2017</v>
      </c>
      <c r="F123" s="63" t="s">
        <v>1292</v>
      </c>
      <c r="G123" s="64">
        <v>43100</v>
      </c>
      <c r="H123" s="64">
        <v>43147</v>
      </c>
      <c r="I123" s="64">
        <v>43147</v>
      </c>
      <c r="J123" s="63">
        <v>179000000</v>
      </c>
      <c r="K123" s="63">
        <v>179000000</v>
      </c>
      <c r="L123" s="63" t="s">
        <v>2147</v>
      </c>
      <c r="M123" s="47">
        <v>1112000000</v>
      </c>
      <c r="N123" s="65"/>
      <c r="O123" s="65"/>
      <c r="P123" s="53"/>
      <c r="Q123" s="48">
        <v>1030000000</v>
      </c>
      <c r="R123" s="47">
        <v>236000000</v>
      </c>
      <c r="S123" s="65"/>
      <c r="T123" s="65"/>
      <c r="U123" s="53"/>
      <c r="V123" s="47">
        <v>-261000000</v>
      </c>
      <c r="W123" s="65"/>
      <c r="X123" s="65"/>
      <c r="Y123" s="65"/>
      <c r="Z123" s="53"/>
      <c r="AA123" s="48"/>
      <c r="AB123" s="49">
        <v>2117000000</v>
      </c>
      <c r="AC123" s="47"/>
      <c r="AD123" s="65"/>
      <c r="AE123" s="65"/>
      <c r="AF123" s="65"/>
      <c r="AG123" s="65"/>
      <c r="AH123" s="65"/>
      <c r="AI123" s="65"/>
      <c r="AJ123" s="53"/>
      <c r="AK123" s="47"/>
      <c r="AL123" s="65"/>
      <c r="AM123" s="53"/>
      <c r="AN123" s="47">
        <v>-299000000</v>
      </c>
      <c r="AO123" s="65"/>
      <c r="AP123" s="65"/>
      <c r="AQ123" s="65"/>
      <c r="AR123" s="53"/>
      <c r="AS123" s="38">
        <v>-2265000000</v>
      </c>
      <c r="AT123" s="65"/>
      <c r="AU123" s="50">
        <v>-2564000000</v>
      </c>
      <c r="AV123" s="53">
        <v>-592000000</v>
      </c>
      <c r="AW123" s="47">
        <v>1135000000</v>
      </c>
      <c r="AX123" s="53"/>
      <c r="AY123" s="48"/>
      <c r="AZ123" s="38"/>
      <c r="BA123" s="53"/>
      <c r="BB123" s="47">
        <v>-51000000</v>
      </c>
      <c r="BC123" s="65"/>
      <c r="BD123" s="53"/>
      <c r="BE123" s="38">
        <v>-71000000</v>
      </c>
      <c r="BF123" s="65"/>
      <c r="BG123" s="50">
        <v>421000000</v>
      </c>
      <c r="BH123" s="65">
        <v>-26000000</v>
      </c>
      <c r="BI123" s="53"/>
      <c r="BJ123" s="38">
        <v>-26000000</v>
      </c>
      <c r="BK123" s="65"/>
      <c r="BL123" s="51">
        <v>-26000000</v>
      </c>
    </row>
    <row r="124" spans="1:64" x14ac:dyDescent="0.2">
      <c r="A124" s="63" t="s">
        <v>412</v>
      </c>
      <c r="B124" s="63" t="s">
        <v>413</v>
      </c>
      <c r="C124" s="63">
        <v>191249</v>
      </c>
      <c r="D124" s="63" t="s">
        <v>16</v>
      </c>
      <c r="E124" s="63">
        <v>2017</v>
      </c>
      <c r="F124" s="63" t="s">
        <v>1292</v>
      </c>
      <c r="G124" s="64">
        <v>43100</v>
      </c>
      <c r="H124" s="64">
        <v>43152</v>
      </c>
      <c r="I124" s="64">
        <v>43154</v>
      </c>
      <c r="J124" s="63">
        <v>700000000</v>
      </c>
      <c r="K124" s="63">
        <v>700000000</v>
      </c>
      <c r="L124" s="63" t="s">
        <v>2148</v>
      </c>
      <c r="M124" s="47">
        <v>3064000000</v>
      </c>
      <c r="N124" s="65"/>
      <c r="O124" s="65"/>
      <c r="P124" s="53"/>
      <c r="Q124" s="48">
        <v>4046000000</v>
      </c>
      <c r="R124" s="47">
        <v>762000000</v>
      </c>
      <c r="S124" s="65"/>
      <c r="T124" s="65">
        <v>1433000000</v>
      </c>
      <c r="U124" s="53">
        <v>-671000000</v>
      </c>
      <c r="V124" s="47">
        <v>-1238000000</v>
      </c>
      <c r="W124" s="65">
        <v>-83000000</v>
      </c>
      <c r="X124" s="65">
        <v>268000000</v>
      </c>
      <c r="Y124" s="65">
        <v>-204000000</v>
      </c>
      <c r="Z124" s="53">
        <v>-1219000000</v>
      </c>
      <c r="AA124" s="48"/>
      <c r="AB124" s="49">
        <v>6634000000</v>
      </c>
      <c r="AC124" s="47">
        <v>-8052000000</v>
      </c>
      <c r="AD124" s="65"/>
      <c r="AE124" s="65"/>
      <c r="AF124" s="65"/>
      <c r="AG124" s="65"/>
      <c r="AH124" s="65"/>
      <c r="AI124" s="65"/>
      <c r="AJ124" s="53">
        <v>-8052000000</v>
      </c>
      <c r="AK124" s="47">
        <v>27000000</v>
      </c>
      <c r="AL124" s="65">
        <v>4098000000</v>
      </c>
      <c r="AM124" s="53">
        <v>-4071000000</v>
      </c>
      <c r="AN124" s="47">
        <v>-13000000</v>
      </c>
      <c r="AO124" s="65"/>
      <c r="AP124" s="65"/>
      <c r="AQ124" s="65"/>
      <c r="AR124" s="53">
        <v>-13000000</v>
      </c>
      <c r="AS124" s="38">
        <v>-412000000</v>
      </c>
      <c r="AT124" s="65"/>
      <c r="AU124" s="50">
        <v>-8450000000</v>
      </c>
      <c r="AV124" s="53">
        <v>-2450000000</v>
      </c>
      <c r="AW124" s="47">
        <v>4231000000</v>
      </c>
      <c r="AX124" s="53">
        <v>-409000000</v>
      </c>
      <c r="AY124" s="48">
        <v>4640000000</v>
      </c>
      <c r="AZ124" s="38">
        <v>-2588000000</v>
      </c>
      <c r="BA124" s="53">
        <v>7228000000</v>
      </c>
      <c r="BB124" s="47"/>
      <c r="BC124" s="65"/>
      <c r="BD124" s="53"/>
      <c r="BE124" s="38">
        <v>1000000</v>
      </c>
      <c r="BF124" s="65"/>
      <c r="BG124" s="50">
        <v>1782000000</v>
      </c>
      <c r="BH124" s="65">
        <v>-34000000</v>
      </c>
      <c r="BI124" s="53"/>
      <c r="BJ124" s="38">
        <v>-34000000</v>
      </c>
      <c r="BK124" s="65"/>
      <c r="BL124" s="51">
        <v>-34000000</v>
      </c>
    </row>
    <row r="125" spans="1:64" x14ac:dyDescent="0.2">
      <c r="A125" s="63" t="s">
        <v>367</v>
      </c>
      <c r="B125" s="63" t="s">
        <v>368</v>
      </c>
      <c r="C125" s="63">
        <v>349826</v>
      </c>
      <c r="D125" s="63" t="s">
        <v>16</v>
      </c>
      <c r="E125" s="63">
        <v>2017</v>
      </c>
      <c r="F125" s="63" t="s">
        <v>1292</v>
      </c>
      <c r="G125" s="64">
        <v>43100</v>
      </c>
      <c r="H125" s="64">
        <v>43154</v>
      </c>
      <c r="I125" s="64">
        <v>43154</v>
      </c>
      <c r="J125" s="63">
        <v>188625559</v>
      </c>
      <c r="K125" s="63">
        <v>191349000</v>
      </c>
      <c r="L125" s="63" t="s">
        <v>2149</v>
      </c>
      <c r="M125" s="47">
        <v>830555000</v>
      </c>
      <c r="N125" s="65"/>
      <c r="O125" s="65"/>
      <c r="P125" s="53"/>
      <c r="Q125" s="48">
        <v>777485000</v>
      </c>
      <c r="R125" s="47">
        <v>167085000</v>
      </c>
      <c r="S125" s="65">
        <v>35092000</v>
      </c>
      <c r="T125" s="65">
        <v>-395217000</v>
      </c>
      <c r="U125" s="53">
        <v>527210000</v>
      </c>
      <c r="V125" s="47">
        <v>132324000</v>
      </c>
      <c r="W125" s="65">
        <v>-156305000</v>
      </c>
      <c r="X125" s="65">
        <v>-18625000</v>
      </c>
      <c r="Y125" s="65">
        <v>26876000</v>
      </c>
      <c r="Z125" s="53">
        <v>280378000</v>
      </c>
      <c r="AA125" s="48"/>
      <c r="AB125" s="49">
        <v>1907449000</v>
      </c>
      <c r="AC125" s="47">
        <v>-905250000</v>
      </c>
      <c r="AD125" s="65"/>
      <c r="AE125" s="65"/>
      <c r="AF125" s="65"/>
      <c r="AG125" s="65">
        <v>-905250000</v>
      </c>
      <c r="AH125" s="65">
        <v>-905250000</v>
      </c>
      <c r="AI125" s="65"/>
      <c r="AJ125" s="53"/>
      <c r="AK125" s="47">
        <v>254772000</v>
      </c>
      <c r="AL125" s="65">
        <v>498878000</v>
      </c>
      <c r="AM125" s="53">
        <v>-244106000</v>
      </c>
      <c r="AN125" s="47">
        <v>-716359000</v>
      </c>
      <c r="AO125" s="65">
        <v>92336000</v>
      </c>
      <c r="AP125" s="65">
        <v>-4816000</v>
      </c>
      <c r="AQ125" s="65"/>
      <c r="AR125" s="53">
        <v>-803879000</v>
      </c>
      <c r="AS125" s="38">
        <v>106000</v>
      </c>
      <c r="AT125" s="65"/>
      <c r="AU125" s="50">
        <v>-1366731000</v>
      </c>
      <c r="AV125" s="53"/>
      <c r="AW125" s="47">
        <v>154848000</v>
      </c>
      <c r="AX125" s="53"/>
      <c r="AY125" s="48">
        <v>154848000</v>
      </c>
      <c r="AZ125" s="38">
        <v>-50837112000</v>
      </c>
      <c r="BA125" s="53">
        <v>50991960000</v>
      </c>
      <c r="BB125" s="47">
        <v>-781697000</v>
      </c>
      <c r="BC125" s="65">
        <v>21252000</v>
      </c>
      <c r="BD125" s="53">
        <v>-802949000</v>
      </c>
      <c r="BE125" s="38">
        <v>-139408000</v>
      </c>
      <c r="BF125" s="65"/>
      <c r="BG125" s="50">
        <v>-766257000</v>
      </c>
      <c r="BH125" s="65">
        <v>-225539000</v>
      </c>
      <c r="BI125" s="53"/>
      <c r="BJ125" s="38">
        <v>-225539000</v>
      </c>
      <c r="BK125" s="65">
        <v>254000</v>
      </c>
      <c r="BL125" s="51">
        <v>-225285000</v>
      </c>
    </row>
    <row r="126" spans="1:64" x14ac:dyDescent="0.2">
      <c r="A126" s="63" t="s">
        <v>379</v>
      </c>
      <c r="B126" s="63" t="s">
        <v>380</v>
      </c>
      <c r="C126" s="63">
        <v>122079</v>
      </c>
      <c r="D126" s="63" t="s">
        <v>16</v>
      </c>
      <c r="E126" s="63">
        <v>2017</v>
      </c>
      <c r="F126" s="63" t="s">
        <v>1292</v>
      </c>
      <c r="G126" s="64">
        <v>43100</v>
      </c>
      <c r="H126" s="64">
        <v>43152</v>
      </c>
      <c r="I126" s="64">
        <v>43152</v>
      </c>
      <c r="J126" s="63">
        <v>520000000</v>
      </c>
      <c r="K126" s="63">
        <v>523000000</v>
      </c>
      <c r="L126" s="63" t="s">
        <v>2150</v>
      </c>
      <c r="M126" s="47">
        <v>1078000000</v>
      </c>
      <c r="N126" s="65">
        <v>1078000000</v>
      </c>
      <c r="O126" s="65"/>
      <c r="P126" s="53"/>
      <c r="Q126" s="48">
        <v>2074000000</v>
      </c>
      <c r="R126" s="47">
        <v>-236000000</v>
      </c>
      <c r="S126" s="65"/>
      <c r="T126" s="65"/>
      <c r="U126" s="53"/>
      <c r="V126" s="47">
        <v>-19000000</v>
      </c>
      <c r="W126" s="65"/>
      <c r="X126" s="65"/>
      <c r="Y126" s="65"/>
      <c r="Z126" s="53"/>
      <c r="AA126" s="48"/>
      <c r="AB126" s="49">
        <v>2897000000</v>
      </c>
      <c r="AC126" s="47">
        <v>-2388000000</v>
      </c>
      <c r="AD126" s="65"/>
      <c r="AE126" s="65"/>
      <c r="AF126" s="65"/>
      <c r="AG126" s="65"/>
      <c r="AH126" s="65"/>
      <c r="AI126" s="65"/>
      <c r="AJ126" s="53"/>
      <c r="AK126" s="47"/>
      <c r="AL126" s="65"/>
      <c r="AM126" s="53"/>
      <c r="AN126" s="47">
        <v>190000000</v>
      </c>
      <c r="AO126" s="65"/>
      <c r="AP126" s="65"/>
      <c r="AQ126" s="65"/>
      <c r="AR126" s="53"/>
      <c r="AS126" s="38"/>
      <c r="AT126" s="65"/>
      <c r="AU126" s="50">
        <v>-2198000000</v>
      </c>
      <c r="AV126" s="53">
        <v>-127000000</v>
      </c>
      <c r="AW126" s="47">
        <v>8000000</v>
      </c>
      <c r="AX126" s="53"/>
      <c r="AY126" s="48"/>
      <c r="AZ126" s="38"/>
      <c r="BA126" s="53"/>
      <c r="BB126" s="47"/>
      <c r="BC126" s="65"/>
      <c r="BD126" s="53"/>
      <c r="BE126" s="38">
        <v>128000000</v>
      </c>
      <c r="BF126" s="65"/>
      <c r="BG126" s="50">
        <v>9000000</v>
      </c>
      <c r="BH126" s="65">
        <v>708000000</v>
      </c>
      <c r="BI126" s="53"/>
      <c r="BJ126" s="38">
        <v>708000000</v>
      </c>
      <c r="BK126" s="65">
        <v>6000000</v>
      </c>
      <c r="BL126" s="51">
        <v>714000000</v>
      </c>
    </row>
    <row r="127" spans="1:64" x14ac:dyDescent="0.2">
      <c r="A127" s="63" t="s">
        <v>421</v>
      </c>
      <c r="B127" s="63" t="s">
        <v>422</v>
      </c>
      <c r="C127" s="63">
        <v>740485</v>
      </c>
      <c r="D127" s="63" t="s">
        <v>16</v>
      </c>
      <c r="E127" s="63">
        <v>2017</v>
      </c>
      <c r="F127" s="63" t="s">
        <v>1292</v>
      </c>
      <c r="G127" s="64">
        <v>43190</v>
      </c>
      <c r="H127" s="64">
        <v>43249</v>
      </c>
      <c r="I127" s="64">
        <v>43249</v>
      </c>
      <c r="J127" s="63">
        <v>284930000</v>
      </c>
      <c r="K127" s="63">
        <v>289770000</v>
      </c>
      <c r="L127" s="63" t="s">
        <v>2151</v>
      </c>
      <c r="M127" s="47">
        <v>1782000000</v>
      </c>
      <c r="N127" s="65"/>
      <c r="O127" s="65"/>
      <c r="P127" s="53"/>
      <c r="Q127" s="48">
        <v>2014000000</v>
      </c>
      <c r="R127" s="47">
        <v>-868000000</v>
      </c>
      <c r="S127" s="65"/>
      <c r="T127" s="65"/>
      <c r="U127" s="53"/>
      <c r="V127" s="47">
        <v>315000000</v>
      </c>
      <c r="W127" s="65"/>
      <c r="X127" s="65"/>
      <c r="Y127" s="65"/>
      <c r="Z127" s="53"/>
      <c r="AA127" s="48"/>
      <c r="AB127" s="49">
        <v>3243000000</v>
      </c>
      <c r="AC127" s="47">
        <v>-705000000</v>
      </c>
      <c r="AD127" s="65"/>
      <c r="AE127" s="65"/>
      <c r="AF127" s="65"/>
      <c r="AG127" s="65"/>
      <c r="AH127" s="65"/>
      <c r="AI127" s="65"/>
      <c r="AJ127" s="53"/>
      <c r="AK127" s="47"/>
      <c r="AL127" s="65"/>
      <c r="AM127" s="53"/>
      <c r="AN127" s="47">
        <v>-203000000</v>
      </c>
      <c r="AO127" s="65"/>
      <c r="AP127" s="65"/>
      <c r="AQ127" s="65"/>
      <c r="AR127" s="53"/>
      <c r="AS127" s="38">
        <v>875000000</v>
      </c>
      <c r="AT127" s="65"/>
      <c r="AU127" s="50">
        <v>-33000000</v>
      </c>
      <c r="AV127" s="53">
        <v>-174000000</v>
      </c>
      <c r="AW127" s="47">
        <v>-1618000000</v>
      </c>
      <c r="AX127" s="53"/>
      <c r="AY127" s="48"/>
      <c r="AZ127" s="38"/>
      <c r="BA127" s="53"/>
      <c r="BB127" s="47">
        <v>6000000</v>
      </c>
      <c r="BC127" s="65">
        <v>138000000</v>
      </c>
      <c r="BD127" s="53">
        <v>-132000000</v>
      </c>
      <c r="BE127" s="38">
        <v>-104000000</v>
      </c>
      <c r="BF127" s="65"/>
      <c r="BG127" s="50">
        <v>-1890000000</v>
      </c>
      <c r="BH127" s="65">
        <v>1320000000</v>
      </c>
      <c r="BI127" s="53"/>
      <c r="BJ127" s="38">
        <v>1320000000</v>
      </c>
      <c r="BK127" s="65">
        <v>65000000</v>
      </c>
      <c r="BL127" s="51">
        <v>1385000000</v>
      </c>
    </row>
    <row r="128" spans="1:64" x14ac:dyDescent="0.2">
      <c r="A128" s="63" t="s">
        <v>382</v>
      </c>
      <c r="B128" s="63" t="s">
        <v>383</v>
      </c>
      <c r="C128" s="63">
        <v>352596</v>
      </c>
      <c r="D128" s="63" t="s">
        <v>16</v>
      </c>
      <c r="E128" s="63">
        <v>2017</v>
      </c>
      <c r="F128" s="63" t="s">
        <v>1292</v>
      </c>
      <c r="G128" s="64">
        <v>43100</v>
      </c>
      <c r="H128" s="64">
        <v>43132</v>
      </c>
      <c r="I128" s="64">
        <v>43158</v>
      </c>
      <c r="J128" s="63">
        <v>86300000</v>
      </c>
      <c r="K128" s="63">
        <v>86300000</v>
      </c>
      <c r="L128" s="63" t="s">
        <v>2152</v>
      </c>
      <c r="M128" s="47">
        <v>-50200000</v>
      </c>
      <c r="N128" s="65"/>
      <c r="O128" s="65"/>
      <c r="P128" s="53"/>
      <c r="Q128" s="48">
        <v>16100000</v>
      </c>
      <c r="R128" s="47">
        <v>123500000</v>
      </c>
      <c r="S128" s="65"/>
      <c r="T128" s="65"/>
      <c r="U128" s="53"/>
      <c r="V128" s="47">
        <v>2600000</v>
      </c>
      <c r="W128" s="65"/>
      <c r="X128" s="65"/>
      <c r="Y128" s="65"/>
      <c r="Z128" s="53"/>
      <c r="AA128" s="48"/>
      <c r="AB128" s="49">
        <v>92000000</v>
      </c>
      <c r="AC128" s="47">
        <v>-66000000</v>
      </c>
      <c r="AD128" s="65"/>
      <c r="AE128" s="65"/>
      <c r="AF128" s="65"/>
      <c r="AG128" s="65"/>
      <c r="AH128" s="65"/>
      <c r="AI128" s="65"/>
      <c r="AJ128" s="53"/>
      <c r="AK128" s="47">
        <v>-78400000</v>
      </c>
      <c r="AL128" s="65"/>
      <c r="AM128" s="53"/>
      <c r="AN128" s="47">
        <v>0</v>
      </c>
      <c r="AO128" s="65"/>
      <c r="AP128" s="65"/>
      <c r="AQ128" s="65"/>
      <c r="AR128" s="53"/>
      <c r="AS128" s="38"/>
      <c r="AT128" s="65"/>
      <c r="AU128" s="50">
        <v>-144400000</v>
      </c>
      <c r="AV128" s="53"/>
      <c r="AW128" s="47">
        <v>389000000</v>
      </c>
      <c r="AX128" s="53"/>
      <c r="AY128" s="48"/>
      <c r="AZ128" s="38"/>
      <c r="BA128" s="53"/>
      <c r="BB128" s="47">
        <v>10100000</v>
      </c>
      <c r="BC128" s="65">
        <v>10100000</v>
      </c>
      <c r="BD128" s="53"/>
      <c r="BE128" s="38"/>
      <c r="BF128" s="65"/>
      <c r="BG128" s="50">
        <v>399100000</v>
      </c>
      <c r="BH128" s="65">
        <v>346700000</v>
      </c>
      <c r="BI128" s="53"/>
      <c r="BJ128" s="38">
        <v>346700000</v>
      </c>
      <c r="BK128" s="65">
        <v>300000</v>
      </c>
      <c r="BL128" s="51">
        <v>347000000</v>
      </c>
    </row>
    <row r="129" spans="1:64" x14ac:dyDescent="0.2">
      <c r="A129" s="63" t="s">
        <v>442</v>
      </c>
      <c r="B129" s="63" t="s">
        <v>443</v>
      </c>
      <c r="C129" s="63">
        <v>372651</v>
      </c>
      <c r="D129" s="63" t="s">
        <v>16</v>
      </c>
      <c r="E129" s="63">
        <v>2017</v>
      </c>
      <c r="F129" s="63" t="s">
        <v>1292</v>
      </c>
      <c r="G129" s="64">
        <v>43190</v>
      </c>
      <c r="H129" s="64">
        <v>43243</v>
      </c>
      <c r="I129" s="64">
        <v>43243</v>
      </c>
      <c r="J129" s="63">
        <v>303000000</v>
      </c>
      <c r="K129" s="63">
        <v>314000000</v>
      </c>
      <c r="L129" s="63" t="s">
        <v>2153</v>
      </c>
      <c r="M129" s="47">
        <v>1043000000</v>
      </c>
      <c r="N129" s="65"/>
      <c r="O129" s="65"/>
      <c r="P129" s="53"/>
      <c r="Q129" s="48">
        <v>136000000</v>
      </c>
      <c r="R129" s="47">
        <v>446000000</v>
      </c>
      <c r="S129" s="65"/>
      <c r="T129" s="65"/>
      <c r="U129" s="53"/>
      <c r="V129" s="47">
        <v>67000000</v>
      </c>
      <c r="W129" s="65"/>
      <c r="X129" s="65"/>
      <c r="Y129" s="65"/>
      <c r="Z129" s="53"/>
      <c r="AA129" s="48"/>
      <c r="AB129" s="49">
        <v>1692000000</v>
      </c>
      <c r="AC129" s="47">
        <v>-107000000</v>
      </c>
      <c r="AD129" s="65"/>
      <c r="AE129" s="65"/>
      <c r="AF129" s="65"/>
      <c r="AG129" s="65"/>
      <c r="AH129" s="65"/>
      <c r="AI129" s="65"/>
      <c r="AJ129" s="53"/>
      <c r="AK129" s="47"/>
      <c r="AL129" s="65"/>
      <c r="AM129" s="53"/>
      <c r="AN129" s="47">
        <v>-150000000</v>
      </c>
      <c r="AO129" s="65"/>
      <c r="AP129" s="65"/>
      <c r="AQ129" s="65"/>
      <c r="AR129" s="53"/>
      <c r="AS129" s="38">
        <v>879000000</v>
      </c>
      <c r="AT129" s="65"/>
      <c r="AU129" s="50">
        <v>622000000</v>
      </c>
      <c r="AV129" s="53"/>
      <c r="AW129" s="47">
        <v>0</v>
      </c>
      <c r="AX129" s="53"/>
      <c r="AY129" s="48"/>
      <c r="AZ129" s="38"/>
      <c r="BA129" s="53"/>
      <c r="BB129" s="47">
        <v>-523000000</v>
      </c>
      <c r="BC129" s="65">
        <v>78000000</v>
      </c>
      <c r="BD129" s="53">
        <v>-601000000</v>
      </c>
      <c r="BE129" s="38">
        <v>-120000000</v>
      </c>
      <c r="BF129" s="65"/>
      <c r="BG129" s="50">
        <v>-643000000</v>
      </c>
      <c r="BH129" s="65">
        <v>1671000000</v>
      </c>
      <c r="BI129" s="53"/>
      <c r="BJ129" s="38">
        <v>1671000000</v>
      </c>
      <c r="BK129" s="65">
        <v>22000000</v>
      </c>
      <c r="BL129" s="51">
        <v>1693000000</v>
      </c>
    </row>
    <row r="130" spans="1:64" x14ac:dyDescent="0.2">
      <c r="A130" s="63" t="s">
        <v>430</v>
      </c>
      <c r="B130" s="63" t="s">
        <v>431</v>
      </c>
      <c r="C130" s="63">
        <v>104109</v>
      </c>
      <c r="D130" s="63" t="s">
        <v>16</v>
      </c>
      <c r="E130" s="63">
        <v>2017</v>
      </c>
      <c r="F130" s="63" t="s">
        <v>1292</v>
      </c>
      <c r="G130" s="64">
        <v>43100</v>
      </c>
      <c r="H130" s="64">
        <v>43136</v>
      </c>
      <c r="I130" s="64">
        <v>43136</v>
      </c>
      <c r="J130" s="63">
        <v>1064000000</v>
      </c>
      <c r="K130" s="63">
        <v>1064000000</v>
      </c>
      <c r="L130" s="63" t="s">
        <v>2154</v>
      </c>
      <c r="M130" s="47">
        <v>-1012000000</v>
      </c>
      <c r="N130" s="65"/>
      <c r="O130" s="65"/>
      <c r="P130" s="53"/>
      <c r="Q130" s="48">
        <v>676000000</v>
      </c>
      <c r="R130" s="47">
        <v>2366000000</v>
      </c>
      <c r="S130" s="65"/>
      <c r="T130" s="65"/>
      <c r="U130" s="53"/>
      <c r="V130" s="47">
        <v>1116000000</v>
      </c>
      <c r="W130" s="65"/>
      <c r="X130" s="65"/>
      <c r="Y130" s="65"/>
      <c r="Z130" s="53"/>
      <c r="AA130" s="48">
        <v>0</v>
      </c>
      <c r="AB130" s="49">
        <v>3146000000</v>
      </c>
      <c r="AC130" s="47">
        <v>-666000000</v>
      </c>
      <c r="AD130" s="65"/>
      <c r="AE130" s="65"/>
      <c r="AF130" s="65"/>
      <c r="AG130" s="65"/>
      <c r="AH130" s="65"/>
      <c r="AI130" s="65"/>
      <c r="AJ130" s="53"/>
      <c r="AK130" s="47">
        <v>-79000000</v>
      </c>
      <c r="AL130" s="65"/>
      <c r="AM130" s="53"/>
      <c r="AN130" s="47">
        <v>-548000000</v>
      </c>
      <c r="AO130" s="65"/>
      <c r="AP130" s="65"/>
      <c r="AQ130" s="65"/>
      <c r="AR130" s="53"/>
      <c r="AS130" s="38">
        <v>-3000000</v>
      </c>
      <c r="AT130" s="65">
        <v>0</v>
      </c>
      <c r="AU130" s="50">
        <v>-1296000000</v>
      </c>
      <c r="AV130" s="53"/>
      <c r="AW130" s="47">
        <v>1032000000</v>
      </c>
      <c r="AX130" s="53"/>
      <c r="AY130" s="48"/>
      <c r="AZ130" s="38"/>
      <c r="BA130" s="53"/>
      <c r="BB130" s="47">
        <v>-2626000000</v>
      </c>
      <c r="BC130" s="65"/>
      <c r="BD130" s="53"/>
      <c r="BE130" s="38">
        <v>-190000000</v>
      </c>
      <c r="BF130" s="65">
        <v>0</v>
      </c>
      <c r="BG130" s="50">
        <v>-1784000000</v>
      </c>
      <c r="BH130" s="65">
        <v>66000000</v>
      </c>
      <c r="BI130" s="53"/>
      <c r="BJ130" s="38">
        <v>66000000</v>
      </c>
      <c r="BK130" s="65">
        <v>238000000</v>
      </c>
      <c r="BL130" s="51">
        <v>304000000</v>
      </c>
    </row>
    <row r="131" spans="1:64" x14ac:dyDescent="0.2">
      <c r="A131" s="63" t="s">
        <v>433</v>
      </c>
      <c r="B131" s="63" t="s">
        <v>434</v>
      </c>
      <c r="C131" s="63">
        <v>378133</v>
      </c>
      <c r="D131" s="63" t="s">
        <v>16</v>
      </c>
      <c r="E131" s="63">
        <v>2017</v>
      </c>
      <c r="F131" s="63" t="s">
        <v>1292</v>
      </c>
      <c r="G131" s="64">
        <v>43100</v>
      </c>
      <c r="H131" s="64">
        <v>43154</v>
      </c>
      <c r="I131" s="64">
        <v>43154</v>
      </c>
      <c r="J131" s="63">
        <v>289600000</v>
      </c>
      <c r="K131" s="63">
        <v>294000000</v>
      </c>
      <c r="L131" s="63" t="s">
        <v>2155</v>
      </c>
      <c r="M131" s="47">
        <v>1522400000</v>
      </c>
      <c r="N131" s="65">
        <v>1522400000</v>
      </c>
      <c r="O131" s="65"/>
      <c r="P131" s="53"/>
      <c r="Q131" s="48">
        <v>893300000</v>
      </c>
      <c r="R131" s="47">
        <v>-364100000</v>
      </c>
      <c r="S131" s="65"/>
      <c r="T131" s="65"/>
      <c r="U131" s="53"/>
      <c r="V131" s="47">
        <v>39700000</v>
      </c>
      <c r="W131" s="65"/>
      <c r="X131" s="65"/>
      <c r="Y131" s="65"/>
      <c r="Z131" s="53"/>
      <c r="AA131" s="48"/>
      <c r="AB131" s="49">
        <v>2091300000</v>
      </c>
      <c r="AC131" s="47">
        <v>-778900000</v>
      </c>
      <c r="AD131" s="65"/>
      <c r="AE131" s="65"/>
      <c r="AF131" s="65"/>
      <c r="AG131" s="65"/>
      <c r="AH131" s="65"/>
      <c r="AI131" s="65"/>
      <c r="AJ131" s="53"/>
      <c r="AK131" s="47"/>
      <c r="AL131" s="65"/>
      <c r="AM131" s="53"/>
      <c r="AN131" s="47">
        <v>-870400000</v>
      </c>
      <c r="AO131" s="65"/>
      <c r="AP131" s="65"/>
      <c r="AQ131" s="65"/>
      <c r="AR131" s="53"/>
      <c r="AS131" s="38">
        <v>-23900000</v>
      </c>
      <c r="AT131" s="65"/>
      <c r="AU131" s="50">
        <v>-1673200000</v>
      </c>
      <c r="AV131" s="53">
        <v>-448700000</v>
      </c>
      <c r="AW131" s="47">
        <v>466700000</v>
      </c>
      <c r="AX131" s="53"/>
      <c r="AY131" s="48"/>
      <c r="AZ131" s="38"/>
      <c r="BA131" s="53"/>
      <c r="BB131" s="47">
        <v>-516500000</v>
      </c>
      <c r="BC131" s="65"/>
      <c r="BD131" s="53"/>
      <c r="BE131" s="38">
        <v>-24200000</v>
      </c>
      <c r="BF131" s="65"/>
      <c r="BG131" s="50">
        <v>-522700000</v>
      </c>
      <c r="BH131" s="65">
        <v>-104600000</v>
      </c>
      <c r="BI131" s="53"/>
      <c r="BJ131" s="38">
        <v>-104600000</v>
      </c>
      <c r="BK131" s="65">
        <v>-11400000</v>
      </c>
      <c r="BL131" s="51">
        <v>-116000000</v>
      </c>
    </row>
    <row r="132" spans="1:64" x14ac:dyDescent="0.2">
      <c r="A132" s="63" t="s">
        <v>331</v>
      </c>
      <c r="B132" s="63" t="s">
        <v>332</v>
      </c>
      <c r="C132" s="63">
        <v>378121</v>
      </c>
      <c r="D132" s="63" t="s">
        <v>16</v>
      </c>
      <c r="E132" s="63">
        <v>2017</v>
      </c>
      <c r="F132" s="63" t="s">
        <v>1292</v>
      </c>
      <c r="G132" s="64">
        <v>43100</v>
      </c>
      <c r="H132" s="64">
        <v>43146</v>
      </c>
      <c r="I132" s="64">
        <v>43146</v>
      </c>
      <c r="J132" s="63">
        <v>307100000</v>
      </c>
      <c r="K132" s="63">
        <v>308800000</v>
      </c>
      <c r="L132" s="63" t="s">
        <v>2156</v>
      </c>
      <c r="M132" s="47">
        <v>1525000000</v>
      </c>
      <c r="N132" s="65"/>
      <c r="O132" s="65"/>
      <c r="P132" s="53"/>
      <c r="Q132" s="48">
        <v>1341000000</v>
      </c>
      <c r="R132" s="47">
        <v>-171000000</v>
      </c>
      <c r="S132" s="65"/>
      <c r="T132" s="65"/>
      <c r="U132" s="53"/>
      <c r="V132" s="47">
        <v>672000000</v>
      </c>
      <c r="W132" s="65"/>
      <c r="X132" s="65"/>
      <c r="Y132" s="65"/>
      <c r="Z132" s="53"/>
      <c r="AA132" s="48"/>
      <c r="AB132" s="49">
        <v>3367000000</v>
      </c>
      <c r="AC132" s="47">
        <v>-415000000</v>
      </c>
      <c r="AD132" s="65"/>
      <c r="AE132" s="65"/>
      <c r="AF132" s="65"/>
      <c r="AG132" s="65"/>
      <c r="AH132" s="65"/>
      <c r="AI132" s="65"/>
      <c r="AJ132" s="53"/>
      <c r="AK132" s="47"/>
      <c r="AL132" s="65"/>
      <c r="AM132" s="53"/>
      <c r="AN132" s="47">
        <v>34000000</v>
      </c>
      <c r="AO132" s="65"/>
      <c r="AP132" s="65"/>
      <c r="AQ132" s="65"/>
      <c r="AR132" s="53"/>
      <c r="AS132" s="38">
        <v>-3322000000</v>
      </c>
      <c r="AT132" s="65"/>
      <c r="AU132" s="50">
        <v>-3703000000</v>
      </c>
      <c r="AV132" s="53">
        <v>-804000000</v>
      </c>
      <c r="AW132" s="47">
        <v>786000000</v>
      </c>
      <c r="AX132" s="53"/>
      <c r="AY132" s="48"/>
      <c r="AZ132" s="38"/>
      <c r="BA132" s="53"/>
      <c r="BB132" s="47">
        <v>394000000</v>
      </c>
      <c r="BC132" s="65"/>
      <c r="BD132" s="53"/>
      <c r="BE132" s="38">
        <v>-19000000</v>
      </c>
      <c r="BF132" s="65"/>
      <c r="BG132" s="50">
        <v>357000000</v>
      </c>
      <c r="BH132" s="65">
        <v>21000000</v>
      </c>
      <c r="BI132" s="53"/>
      <c r="BJ132" s="38">
        <v>21000000</v>
      </c>
      <c r="BK132" s="65"/>
      <c r="BL132" s="51">
        <v>21000000</v>
      </c>
    </row>
    <row r="133" spans="1:64" x14ac:dyDescent="0.2">
      <c r="A133" s="63" t="s">
        <v>454</v>
      </c>
      <c r="B133" s="63" t="s">
        <v>455</v>
      </c>
      <c r="C133" s="63">
        <v>378137</v>
      </c>
      <c r="D133" s="63" t="s">
        <v>16</v>
      </c>
      <c r="E133" s="63">
        <v>2017</v>
      </c>
      <c r="F133" s="63" t="s">
        <v>1292</v>
      </c>
      <c r="G133" s="64">
        <v>43100</v>
      </c>
      <c r="H133" s="64">
        <v>43160</v>
      </c>
      <c r="I133" s="64">
        <v>43160</v>
      </c>
      <c r="J133" s="63">
        <v>120100000</v>
      </c>
      <c r="K133" s="63">
        <v>121500000</v>
      </c>
      <c r="L133" s="63" t="s">
        <v>2157</v>
      </c>
      <c r="M133" s="47">
        <v>598000000</v>
      </c>
      <c r="N133" s="65"/>
      <c r="O133" s="65"/>
      <c r="P133" s="53"/>
      <c r="Q133" s="48">
        <v>290900000</v>
      </c>
      <c r="R133" s="47">
        <v>-5800000</v>
      </c>
      <c r="S133" s="65"/>
      <c r="T133" s="65"/>
      <c r="U133" s="53"/>
      <c r="V133" s="47">
        <v>-67100000</v>
      </c>
      <c r="W133" s="65"/>
      <c r="X133" s="65"/>
      <c r="Y133" s="65"/>
      <c r="Z133" s="53"/>
      <c r="AA133" s="48"/>
      <c r="AB133" s="49">
        <v>816000000</v>
      </c>
      <c r="AC133" s="47">
        <v>-209600000</v>
      </c>
      <c r="AD133" s="65"/>
      <c r="AE133" s="65"/>
      <c r="AF133" s="65"/>
      <c r="AG133" s="65"/>
      <c r="AH133" s="65"/>
      <c r="AI133" s="65"/>
      <c r="AJ133" s="53"/>
      <c r="AK133" s="47"/>
      <c r="AL133" s="65"/>
      <c r="AM133" s="53"/>
      <c r="AN133" s="47">
        <v>-139900000</v>
      </c>
      <c r="AO133" s="65"/>
      <c r="AP133" s="65"/>
      <c r="AQ133" s="65"/>
      <c r="AR133" s="53"/>
      <c r="AS133" s="38">
        <v>0</v>
      </c>
      <c r="AT133" s="65"/>
      <c r="AU133" s="50">
        <v>-349500000</v>
      </c>
      <c r="AV133" s="53">
        <v>-187400000</v>
      </c>
      <c r="AW133" s="47">
        <v>26400000</v>
      </c>
      <c r="AX133" s="53"/>
      <c r="AY133" s="48"/>
      <c r="AZ133" s="38"/>
      <c r="BA133" s="53"/>
      <c r="BB133" s="47">
        <v>-57900000</v>
      </c>
      <c r="BC133" s="65">
        <v>19200000</v>
      </c>
      <c r="BD133" s="53">
        <v>-77100000</v>
      </c>
      <c r="BE133" s="38">
        <v>-44800000</v>
      </c>
      <c r="BF133" s="65"/>
      <c r="BG133" s="50">
        <v>-263700000</v>
      </c>
      <c r="BH133" s="65">
        <v>202800000</v>
      </c>
      <c r="BI133" s="53"/>
      <c r="BJ133" s="38">
        <v>202800000</v>
      </c>
      <c r="BK133" s="65">
        <v>4300000</v>
      </c>
      <c r="BL133" s="51">
        <v>207100000</v>
      </c>
    </row>
    <row r="134" spans="1:64" x14ac:dyDescent="0.2">
      <c r="A134" s="63" t="s">
        <v>436</v>
      </c>
      <c r="B134" s="63" t="s">
        <v>437</v>
      </c>
      <c r="C134" s="63">
        <v>378134</v>
      </c>
      <c r="D134" s="63" t="s">
        <v>16</v>
      </c>
      <c r="E134" s="63">
        <v>2017</v>
      </c>
      <c r="F134" s="63" t="s">
        <v>1292</v>
      </c>
      <c r="G134" s="64">
        <v>43100</v>
      </c>
      <c r="H134" s="64">
        <v>43153</v>
      </c>
      <c r="I134" s="64">
        <v>43153</v>
      </c>
      <c r="J134" s="63">
        <v>326000000</v>
      </c>
      <c r="K134" s="63">
        <v>328000000</v>
      </c>
      <c r="L134" s="63" t="s">
        <v>2158</v>
      </c>
      <c r="M134" s="47">
        <v>668000000</v>
      </c>
      <c r="N134" s="65"/>
      <c r="O134" s="65"/>
      <c r="P134" s="53"/>
      <c r="Q134" s="48">
        <v>2115000000</v>
      </c>
      <c r="R134" s="47">
        <v>974000000</v>
      </c>
      <c r="S134" s="65"/>
      <c r="T134" s="65"/>
      <c r="U134" s="53">
        <v>974000000</v>
      </c>
      <c r="V134" s="47">
        <v>-170000000</v>
      </c>
      <c r="W134" s="65">
        <v>7000000</v>
      </c>
      <c r="X134" s="65">
        <v>-12000000</v>
      </c>
      <c r="Y134" s="65">
        <v>50000000</v>
      </c>
      <c r="Z134" s="53">
        <v>-215000000</v>
      </c>
      <c r="AA134" s="48"/>
      <c r="AB134" s="49">
        <v>3587000000</v>
      </c>
      <c r="AC134" s="47">
        <v>-3828000000</v>
      </c>
      <c r="AD134" s="65"/>
      <c r="AE134" s="65"/>
      <c r="AF134" s="65"/>
      <c r="AG134" s="65"/>
      <c r="AH134" s="65"/>
      <c r="AI134" s="65"/>
      <c r="AJ134" s="53">
        <v>-3828000000</v>
      </c>
      <c r="AK134" s="47"/>
      <c r="AL134" s="65"/>
      <c r="AM134" s="53"/>
      <c r="AN134" s="47">
        <v>215000000</v>
      </c>
      <c r="AO134" s="65"/>
      <c r="AP134" s="65"/>
      <c r="AQ134" s="65"/>
      <c r="AR134" s="53"/>
      <c r="AS134" s="38">
        <v>-862000000</v>
      </c>
      <c r="AT134" s="65"/>
      <c r="AU134" s="50">
        <v>-4475000000</v>
      </c>
      <c r="AV134" s="53">
        <v>-707000000</v>
      </c>
      <c r="AW134" s="47">
        <v>2032000000</v>
      </c>
      <c r="AX134" s="53">
        <v>1084000000</v>
      </c>
      <c r="AY134" s="48">
        <v>948000000</v>
      </c>
      <c r="AZ134" s="38">
        <v>-1285000000</v>
      </c>
      <c r="BA134" s="53">
        <v>2233000000</v>
      </c>
      <c r="BB134" s="47">
        <v>462000000</v>
      </c>
      <c r="BC134" s="65">
        <v>462000000</v>
      </c>
      <c r="BD134" s="53"/>
      <c r="BE134" s="38">
        <v>96000000</v>
      </c>
      <c r="BF134" s="65"/>
      <c r="BG134" s="50">
        <v>1883000000</v>
      </c>
      <c r="BH134" s="65">
        <v>995000000</v>
      </c>
      <c r="BI134" s="53"/>
      <c r="BJ134" s="38">
        <v>995000000</v>
      </c>
      <c r="BK134" s="65"/>
      <c r="BL134" s="51">
        <v>995000000</v>
      </c>
    </row>
    <row r="135" spans="1:64" x14ac:dyDescent="0.2">
      <c r="A135" s="63" t="s">
        <v>466</v>
      </c>
      <c r="B135" s="63" t="s">
        <v>467</v>
      </c>
      <c r="C135" s="63">
        <v>172930</v>
      </c>
      <c r="D135" s="63" t="s">
        <v>16</v>
      </c>
      <c r="E135" s="63">
        <v>2018</v>
      </c>
      <c r="F135" s="63" t="s">
        <v>1292</v>
      </c>
      <c r="G135" s="64">
        <v>43281</v>
      </c>
      <c r="H135" s="64">
        <v>43336</v>
      </c>
      <c r="I135" s="64">
        <v>43336</v>
      </c>
      <c r="J135" s="63">
        <v>368000000</v>
      </c>
      <c r="K135" s="63">
        <v>375700000</v>
      </c>
      <c r="L135" s="63" t="s">
        <v>2159</v>
      </c>
      <c r="M135" s="47">
        <v>1117000000</v>
      </c>
      <c r="N135" s="65"/>
      <c r="O135" s="65"/>
      <c r="P135" s="53"/>
      <c r="Q135" s="48">
        <v>531000000</v>
      </c>
      <c r="R135" s="47">
        <v>350000000</v>
      </c>
      <c r="S135" s="65"/>
      <c r="T135" s="65"/>
      <c r="U135" s="53"/>
      <c r="V135" s="47">
        <v>575000000</v>
      </c>
      <c r="W135" s="65"/>
      <c r="X135" s="65"/>
      <c r="Y135" s="65"/>
      <c r="Z135" s="53"/>
      <c r="AA135" s="48"/>
      <c r="AB135" s="49">
        <v>2573000000</v>
      </c>
      <c r="AC135" s="47">
        <v>-629000000</v>
      </c>
      <c r="AD135" s="65"/>
      <c r="AE135" s="65"/>
      <c r="AF135" s="65"/>
      <c r="AG135" s="65"/>
      <c r="AH135" s="65"/>
      <c r="AI135" s="65"/>
      <c r="AJ135" s="53"/>
      <c r="AK135" s="47">
        <v>271000000</v>
      </c>
      <c r="AL135" s="65"/>
      <c r="AM135" s="53"/>
      <c r="AN135" s="47">
        <v>-11000000</v>
      </c>
      <c r="AO135" s="65"/>
      <c r="AP135" s="65"/>
      <c r="AQ135" s="65"/>
      <c r="AR135" s="53"/>
      <c r="AS135" s="38"/>
      <c r="AT135" s="65"/>
      <c r="AU135" s="50">
        <v>-369000000</v>
      </c>
      <c r="AV135" s="53">
        <v>-546000000</v>
      </c>
      <c r="AW135" s="47">
        <v>-10000000</v>
      </c>
      <c r="AX135" s="53"/>
      <c r="AY135" s="48"/>
      <c r="AZ135" s="38"/>
      <c r="BA135" s="53"/>
      <c r="BB135" s="47">
        <v>-577000000</v>
      </c>
      <c r="BC135" s="65"/>
      <c r="BD135" s="53"/>
      <c r="BE135" s="38">
        <v>-39000000</v>
      </c>
      <c r="BF135" s="65"/>
      <c r="BG135" s="50">
        <v>-1172000000</v>
      </c>
      <c r="BH135" s="65">
        <v>1032000000</v>
      </c>
      <c r="BI135" s="53"/>
      <c r="BJ135" s="38">
        <v>1032000000</v>
      </c>
      <c r="BK135" s="65">
        <v>13000000</v>
      </c>
      <c r="BL135" s="51">
        <v>1045000000</v>
      </c>
    </row>
    <row r="136" spans="1:64" x14ac:dyDescent="0.2">
      <c r="A136" s="63" t="s">
        <v>424</v>
      </c>
      <c r="B136" s="63" t="s">
        <v>425</v>
      </c>
      <c r="C136" s="63">
        <v>122948</v>
      </c>
      <c r="D136" s="63" t="s">
        <v>16</v>
      </c>
      <c r="E136" s="63">
        <v>2017</v>
      </c>
      <c r="F136" s="63" t="s">
        <v>1292</v>
      </c>
      <c r="G136" s="64">
        <v>43100</v>
      </c>
      <c r="H136" s="64">
        <v>43160</v>
      </c>
      <c r="I136" s="64">
        <v>43160</v>
      </c>
      <c r="J136" s="63">
        <v>144800000</v>
      </c>
      <c r="K136" s="63">
        <v>146100000</v>
      </c>
      <c r="L136" s="63" t="s">
        <v>2160</v>
      </c>
      <c r="M136" s="47">
        <v>1388000000</v>
      </c>
      <c r="N136" s="65"/>
      <c r="O136" s="65"/>
      <c r="P136" s="53"/>
      <c r="Q136" s="48">
        <v>587000000</v>
      </c>
      <c r="R136" s="47">
        <v>-317000000</v>
      </c>
      <c r="S136" s="65"/>
      <c r="T136" s="65"/>
      <c r="U136" s="53"/>
      <c r="V136" s="47">
        <v>-1000000</v>
      </c>
      <c r="W136" s="65"/>
      <c r="X136" s="65"/>
      <c r="Y136" s="65"/>
      <c r="Z136" s="53"/>
      <c r="AA136" s="48"/>
      <c r="AB136" s="49">
        <v>1657000000</v>
      </c>
      <c r="AC136" s="47">
        <v>-635000000</v>
      </c>
      <c r="AD136" s="65"/>
      <c r="AE136" s="65"/>
      <c r="AF136" s="65"/>
      <c r="AG136" s="65"/>
      <c r="AH136" s="65"/>
      <c r="AI136" s="65"/>
      <c r="AJ136" s="53"/>
      <c r="AK136" s="47"/>
      <c r="AL136" s="65"/>
      <c r="AM136" s="53"/>
      <c r="AN136" s="47">
        <v>-4000000</v>
      </c>
      <c r="AO136" s="65"/>
      <c r="AP136" s="65"/>
      <c r="AQ136" s="65"/>
      <c r="AR136" s="53"/>
      <c r="AS136" s="38">
        <v>-4000000</v>
      </c>
      <c r="AT136" s="65"/>
      <c r="AU136" s="50">
        <v>-643000000</v>
      </c>
      <c r="AV136" s="53">
        <v>-296000000</v>
      </c>
      <c r="AW136" s="47">
        <v>-369000000</v>
      </c>
      <c r="AX136" s="53"/>
      <c r="AY136" s="48"/>
      <c r="AZ136" s="38"/>
      <c r="BA136" s="53"/>
      <c r="BB136" s="47">
        <v>-334000000</v>
      </c>
      <c r="BC136" s="65"/>
      <c r="BD136" s="53"/>
      <c r="BE136" s="38">
        <v>-7000000</v>
      </c>
      <c r="BF136" s="65"/>
      <c r="BG136" s="50">
        <v>-1006000000</v>
      </c>
      <c r="BH136" s="65">
        <v>8000000</v>
      </c>
      <c r="BI136" s="53"/>
      <c r="BJ136" s="38">
        <v>8000000</v>
      </c>
      <c r="BK136" s="65">
        <v>2000000</v>
      </c>
      <c r="BL136" s="51">
        <v>10000000</v>
      </c>
    </row>
    <row r="137" spans="1:64" x14ac:dyDescent="0.2">
      <c r="A137" s="63" t="s">
        <v>445</v>
      </c>
      <c r="B137" s="63" t="s">
        <v>446</v>
      </c>
      <c r="C137" s="63">
        <v>255983</v>
      </c>
      <c r="D137" s="63" t="s">
        <v>16</v>
      </c>
      <c r="E137" s="63">
        <v>2017</v>
      </c>
      <c r="F137" s="63" t="s">
        <v>1292</v>
      </c>
      <c r="G137" s="64">
        <v>43008</v>
      </c>
      <c r="H137" s="64">
        <v>43059</v>
      </c>
      <c r="I137" s="64">
        <v>43059</v>
      </c>
      <c r="J137" s="63">
        <v>642100000</v>
      </c>
      <c r="K137" s="63">
        <v>643400000</v>
      </c>
      <c r="L137" s="63" t="s">
        <v>2161</v>
      </c>
      <c r="M137" s="47">
        <v>1675000000</v>
      </c>
      <c r="N137" s="65"/>
      <c r="O137" s="65"/>
      <c r="P137" s="53"/>
      <c r="Q137" s="48">
        <v>636000000</v>
      </c>
      <c r="R137" s="47">
        <v>219000000</v>
      </c>
      <c r="S137" s="65"/>
      <c r="T137" s="65"/>
      <c r="U137" s="53"/>
      <c r="V137" s="47">
        <v>160000000</v>
      </c>
      <c r="W137" s="65"/>
      <c r="X137" s="65"/>
      <c r="Y137" s="65"/>
      <c r="Z137" s="53"/>
      <c r="AA137" s="48">
        <v>-778000000</v>
      </c>
      <c r="AB137" s="49">
        <v>1912000000</v>
      </c>
      <c r="AC137" s="47">
        <v>-476000000</v>
      </c>
      <c r="AD137" s="65"/>
      <c r="AE137" s="65"/>
      <c r="AF137" s="65"/>
      <c r="AG137" s="65"/>
      <c r="AH137" s="65"/>
      <c r="AI137" s="65"/>
      <c r="AJ137" s="53"/>
      <c r="AK137" s="47"/>
      <c r="AL137" s="65"/>
      <c r="AM137" s="53"/>
      <c r="AN137" s="47">
        <v>-2951000000</v>
      </c>
      <c r="AO137" s="65"/>
      <c r="AP137" s="65"/>
      <c r="AQ137" s="65"/>
      <c r="AR137" s="53"/>
      <c r="AS137" s="38">
        <v>-106000000</v>
      </c>
      <c r="AT137" s="65">
        <v>5047000000</v>
      </c>
      <c r="AU137" s="50">
        <v>1514000000</v>
      </c>
      <c r="AV137" s="53">
        <v>-1239000000</v>
      </c>
      <c r="AW137" s="47">
        <v>-1979000000</v>
      </c>
      <c r="AX137" s="53"/>
      <c r="AY137" s="48"/>
      <c r="AZ137" s="38"/>
      <c r="BA137" s="53"/>
      <c r="BB137" s="47">
        <v>-400000000</v>
      </c>
      <c r="BC137" s="65"/>
      <c r="BD137" s="53"/>
      <c r="BE137" s="38">
        <v>27000000</v>
      </c>
      <c r="BF137" s="65"/>
      <c r="BG137" s="50">
        <v>-3591000000</v>
      </c>
      <c r="BH137" s="65">
        <v>-165000000</v>
      </c>
      <c r="BI137" s="53"/>
      <c r="BJ137" s="38">
        <v>-165000000</v>
      </c>
      <c r="BK137" s="65">
        <v>45000000</v>
      </c>
      <c r="BL137" s="51">
        <v>-120000000</v>
      </c>
    </row>
    <row r="138" spans="1:64" x14ac:dyDescent="0.2">
      <c r="A138" s="63" t="s">
        <v>451</v>
      </c>
      <c r="B138" s="63" t="s">
        <v>452</v>
      </c>
      <c r="C138" s="63">
        <v>100699</v>
      </c>
      <c r="D138" s="63" t="s">
        <v>16</v>
      </c>
      <c r="E138" s="63">
        <v>2017</v>
      </c>
      <c r="F138" s="63" t="s">
        <v>1292</v>
      </c>
      <c r="G138" s="64">
        <v>43100</v>
      </c>
      <c r="H138" s="64">
        <v>43158</v>
      </c>
      <c r="I138" s="64">
        <v>43158</v>
      </c>
      <c r="J138" s="63">
        <v>574620000</v>
      </c>
      <c r="K138" s="63">
        <v>578693000</v>
      </c>
      <c r="L138" s="63" t="s">
        <v>2162</v>
      </c>
      <c r="M138" s="47">
        <v>2582579000</v>
      </c>
      <c r="N138" s="65"/>
      <c r="O138" s="65"/>
      <c r="P138" s="53"/>
      <c r="Q138" s="48">
        <v>3409387000</v>
      </c>
      <c r="R138" s="47">
        <v>-671726000</v>
      </c>
      <c r="S138" s="65"/>
      <c r="T138" s="65"/>
      <c r="U138" s="53"/>
      <c r="V138" s="47">
        <v>-1054904000</v>
      </c>
      <c r="W138" s="65"/>
      <c r="X138" s="65"/>
      <c r="Y138" s="65"/>
      <c r="Z138" s="53"/>
      <c r="AA138" s="48"/>
      <c r="AB138" s="49">
        <v>4265336000</v>
      </c>
      <c r="AC138" s="47">
        <v>-3897474000</v>
      </c>
      <c r="AD138" s="65"/>
      <c r="AE138" s="65"/>
      <c r="AF138" s="65"/>
      <c r="AG138" s="65"/>
      <c r="AH138" s="65"/>
      <c r="AI138" s="65"/>
      <c r="AJ138" s="53"/>
      <c r="AK138" s="47"/>
      <c r="AL138" s="65"/>
      <c r="AM138" s="53"/>
      <c r="AN138" s="47">
        <v>0</v>
      </c>
      <c r="AO138" s="65"/>
      <c r="AP138" s="65"/>
      <c r="AQ138" s="65"/>
      <c r="AR138" s="53"/>
      <c r="AS138" s="38">
        <v>-89935000</v>
      </c>
      <c r="AT138" s="65"/>
      <c r="AU138" s="50">
        <v>-3987409000</v>
      </c>
      <c r="AV138" s="53">
        <v>-386531000</v>
      </c>
      <c r="AW138" s="47">
        <v>-606555000</v>
      </c>
      <c r="AX138" s="53"/>
      <c r="AY138" s="48"/>
      <c r="AZ138" s="38"/>
      <c r="BA138" s="53"/>
      <c r="BB138" s="47">
        <v>-42568000</v>
      </c>
      <c r="BC138" s="65"/>
      <c r="BD138" s="53"/>
      <c r="BE138" s="38">
        <v>-57000</v>
      </c>
      <c r="BF138" s="65"/>
      <c r="BG138" s="50">
        <v>-1035711000</v>
      </c>
      <c r="BH138" s="65">
        <v>-757784000</v>
      </c>
      <c r="BI138" s="53"/>
      <c r="BJ138" s="38">
        <v>-757784000</v>
      </c>
      <c r="BK138" s="65">
        <v>-7883000</v>
      </c>
      <c r="BL138" s="51">
        <v>-765667000</v>
      </c>
    </row>
    <row r="139" spans="1:64" x14ac:dyDescent="0.2">
      <c r="A139" s="63" t="s">
        <v>457</v>
      </c>
      <c r="B139" s="63" t="s">
        <v>458</v>
      </c>
      <c r="C139" s="63">
        <v>378138</v>
      </c>
      <c r="D139" s="63" t="s">
        <v>16</v>
      </c>
      <c r="E139" s="63">
        <v>2017</v>
      </c>
      <c r="F139" s="63" t="s">
        <v>1292</v>
      </c>
      <c r="G139" s="64">
        <v>43100</v>
      </c>
      <c r="H139" s="64">
        <v>43157</v>
      </c>
      <c r="I139" s="64">
        <v>43157</v>
      </c>
      <c r="J139" s="63">
        <v>76854000</v>
      </c>
      <c r="K139" s="63">
        <v>77535000</v>
      </c>
      <c r="L139" s="63" t="s">
        <v>2163</v>
      </c>
      <c r="M139" s="47">
        <v>232982000</v>
      </c>
      <c r="N139" s="65"/>
      <c r="O139" s="65"/>
      <c r="P139" s="53"/>
      <c r="Q139" s="48">
        <v>1042480000</v>
      </c>
      <c r="R139" s="47">
        <v>260105000</v>
      </c>
      <c r="S139" s="65">
        <v>175500000</v>
      </c>
      <c r="T139" s="65"/>
      <c r="U139" s="53">
        <v>84605000</v>
      </c>
      <c r="V139" s="47">
        <v>-96334000</v>
      </c>
      <c r="W139" s="65">
        <v>-161774000</v>
      </c>
      <c r="X139" s="65"/>
      <c r="Y139" s="65">
        <v>74488000</v>
      </c>
      <c r="Z139" s="53">
        <v>-9048000</v>
      </c>
      <c r="AA139" s="48"/>
      <c r="AB139" s="49">
        <v>1439233000</v>
      </c>
      <c r="AC139" s="47">
        <v>-1330958000</v>
      </c>
      <c r="AD139" s="65"/>
      <c r="AE139" s="65"/>
      <c r="AF139" s="65"/>
      <c r="AG139" s="65"/>
      <c r="AH139" s="65"/>
      <c r="AI139" s="65"/>
      <c r="AJ139" s="53"/>
      <c r="AK139" s="47">
        <v>-57926000</v>
      </c>
      <c r="AL139" s="65"/>
      <c r="AM139" s="53"/>
      <c r="AN139" s="47">
        <v>-3963280000</v>
      </c>
      <c r="AO139" s="65"/>
      <c r="AP139" s="65"/>
      <c r="AQ139" s="65"/>
      <c r="AR139" s="53"/>
      <c r="AS139" s="38">
        <v>-48662000</v>
      </c>
      <c r="AT139" s="65"/>
      <c r="AU139" s="50">
        <v>-5400826000</v>
      </c>
      <c r="AV139" s="53">
        <v>-621497000</v>
      </c>
      <c r="AW139" s="47">
        <v>2814309000</v>
      </c>
      <c r="AX139" s="53"/>
      <c r="AY139" s="48"/>
      <c r="AZ139" s="38"/>
      <c r="BA139" s="53"/>
      <c r="BB139" s="47">
        <v>2523117000</v>
      </c>
      <c r="BC139" s="65"/>
      <c r="BD139" s="53"/>
      <c r="BE139" s="38">
        <v>-108069000</v>
      </c>
      <c r="BF139" s="65"/>
      <c r="BG139" s="50">
        <v>4607860000</v>
      </c>
      <c r="BH139" s="65">
        <v>646267000</v>
      </c>
      <c r="BI139" s="53"/>
      <c r="BJ139" s="38">
        <v>646267000</v>
      </c>
      <c r="BK139" s="65">
        <v>31187000</v>
      </c>
      <c r="BL139" s="51">
        <v>677454000</v>
      </c>
    </row>
    <row r="140" spans="1:64" x14ac:dyDescent="0.2">
      <c r="A140" s="63" t="s">
        <v>460</v>
      </c>
      <c r="B140" s="63" t="s">
        <v>461</v>
      </c>
      <c r="C140" s="63">
        <v>421306</v>
      </c>
      <c r="D140" s="63" t="s">
        <v>16</v>
      </c>
      <c r="E140" s="63">
        <v>2016</v>
      </c>
      <c r="F140" s="63" t="s">
        <v>1292</v>
      </c>
      <c r="G140" s="64">
        <v>42735</v>
      </c>
      <c r="H140" s="64">
        <v>42768</v>
      </c>
      <c r="I140" s="64">
        <v>43517</v>
      </c>
      <c r="J140" s="63">
        <v>365002000</v>
      </c>
      <c r="K140" s="63">
        <v>381992000</v>
      </c>
      <c r="L140" s="63" t="s">
        <v>1295</v>
      </c>
      <c r="M140" s="47">
        <v>4480104000</v>
      </c>
      <c r="N140" s="65"/>
      <c r="O140" s="65"/>
      <c r="P140" s="53"/>
      <c r="Q140" s="48">
        <v>709075000</v>
      </c>
      <c r="R140" s="47">
        <v>-3934487000</v>
      </c>
      <c r="S140" s="65"/>
      <c r="T140" s="65"/>
      <c r="U140" s="53"/>
      <c r="V140" s="47">
        <v>-40569000</v>
      </c>
      <c r="W140" s="65"/>
      <c r="X140" s="65"/>
      <c r="Y140" s="65"/>
      <c r="Z140" s="53"/>
      <c r="AA140" s="48"/>
      <c r="AB140" s="49">
        <v>1214123000</v>
      </c>
      <c r="AC140" s="47">
        <v>6079926000</v>
      </c>
      <c r="AD140" s="65"/>
      <c r="AE140" s="65"/>
      <c r="AF140" s="65"/>
      <c r="AG140" s="65"/>
      <c r="AH140" s="65"/>
      <c r="AI140" s="65"/>
      <c r="AJ140" s="53"/>
      <c r="AK140" s="47">
        <v>72815000</v>
      </c>
      <c r="AL140" s="65"/>
      <c r="AM140" s="53"/>
      <c r="AN140" s="47">
        <v>-211146000</v>
      </c>
      <c r="AO140" s="65"/>
      <c r="AP140" s="65"/>
      <c r="AQ140" s="65"/>
      <c r="AR140" s="53"/>
      <c r="AS140" s="38">
        <v>-37653000</v>
      </c>
      <c r="AT140" s="65"/>
      <c r="AU140" s="50">
        <v>5903942000</v>
      </c>
      <c r="AV140" s="53">
        <v>-4810262000</v>
      </c>
      <c r="AW140" s="47">
        <v>-1975544000</v>
      </c>
      <c r="AX140" s="53"/>
      <c r="AY140" s="48"/>
      <c r="AZ140" s="38"/>
      <c r="BA140" s="53"/>
      <c r="BB140" s="47">
        <v>39519000</v>
      </c>
      <c r="BC140" s="65"/>
      <c r="BD140" s="53"/>
      <c r="BE140" s="38">
        <v>-307805000</v>
      </c>
      <c r="BF140" s="65"/>
      <c r="BG140" s="50">
        <v>-7054092000</v>
      </c>
      <c r="BH140" s="65">
        <v>63973000</v>
      </c>
      <c r="BI140" s="53"/>
      <c r="BJ140" s="38">
        <v>63973000</v>
      </c>
      <c r="BK140" s="65"/>
      <c r="BL140" s="51">
        <v>63973000</v>
      </c>
    </row>
    <row r="141" spans="1:64" x14ac:dyDescent="0.2">
      <c r="A141" s="63" t="s">
        <v>472</v>
      </c>
      <c r="B141" s="63" t="s">
        <v>473</v>
      </c>
      <c r="C141" s="63">
        <v>378141</v>
      </c>
      <c r="D141" s="63" t="s">
        <v>16</v>
      </c>
      <c r="E141" s="63">
        <v>2017</v>
      </c>
      <c r="F141" s="63" t="s">
        <v>1292</v>
      </c>
      <c r="G141" s="64">
        <v>43100</v>
      </c>
      <c r="H141" s="64">
        <v>43157</v>
      </c>
      <c r="I141" s="64">
        <v>43157</v>
      </c>
      <c r="J141" s="63">
        <v>317411097</v>
      </c>
      <c r="K141" s="63">
        <v>318031580</v>
      </c>
      <c r="L141" s="63" t="s">
        <v>2164</v>
      </c>
      <c r="M141" s="47">
        <v>995515000</v>
      </c>
      <c r="N141" s="65"/>
      <c r="O141" s="65"/>
      <c r="P141" s="53"/>
      <c r="Q141" s="48">
        <v>773802000</v>
      </c>
      <c r="R141" s="47">
        <v>212841000</v>
      </c>
      <c r="S141" s="65"/>
      <c r="T141" s="65"/>
      <c r="U141" s="53"/>
      <c r="V141" s="47">
        <v>22776000</v>
      </c>
      <c r="W141" s="65"/>
      <c r="X141" s="65"/>
      <c r="Y141" s="65"/>
      <c r="Z141" s="53"/>
      <c r="AA141" s="48"/>
      <c r="AB141" s="49">
        <v>2004934000</v>
      </c>
      <c r="AC141" s="47">
        <v>-2348105000</v>
      </c>
      <c r="AD141" s="65"/>
      <c r="AE141" s="65"/>
      <c r="AF141" s="65"/>
      <c r="AG141" s="65"/>
      <c r="AH141" s="65"/>
      <c r="AI141" s="65"/>
      <c r="AJ141" s="53"/>
      <c r="AK141" s="47">
        <v>-10238000</v>
      </c>
      <c r="AL141" s="65"/>
      <c r="AM141" s="53"/>
      <c r="AN141" s="47">
        <v>-877652000</v>
      </c>
      <c r="AO141" s="65"/>
      <c r="AP141" s="65"/>
      <c r="AQ141" s="65"/>
      <c r="AR141" s="53"/>
      <c r="AS141" s="38">
        <v>25521000</v>
      </c>
      <c r="AT141" s="65"/>
      <c r="AU141" s="50">
        <v>-3210474000</v>
      </c>
      <c r="AV141" s="53">
        <v>-609602000</v>
      </c>
      <c r="AW141" s="47">
        <v>1827810000</v>
      </c>
      <c r="AX141" s="53"/>
      <c r="AY141" s="48"/>
      <c r="AZ141" s="38"/>
      <c r="BA141" s="53"/>
      <c r="BB141" s="47"/>
      <c r="BC141" s="65"/>
      <c r="BD141" s="53"/>
      <c r="BE141" s="38">
        <v>-4754000</v>
      </c>
      <c r="BF141" s="65"/>
      <c r="BG141" s="50">
        <v>1213454000</v>
      </c>
      <c r="BH141" s="65">
        <v>7914000</v>
      </c>
      <c r="BI141" s="53"/>
      <c r="BJ141" s="38">
        <v>7914000</v>
      </c>
      <c r="BK141" s="65"/>
      <c r="BL141" s="51">
        <v>7914000</v>
      </c>
    </row>
    <row r="142" spans="1:64" x14ac:dyDescent="0.2">
      <c r="A142" s="63" t="s">
        <v>463</v>
      </c>
      <c r="B142" s="63" t="s">
        <v>464</v>
      </c>
      <c r="C142" s="63">
        <v>378140</v>
      </c>
      <c r="D142" s="63" t="s">
        <v>16</v>
      </c>
      <c r="E142" s="63">
        <v>2017</v>
      </c>
      <c r="F142" s="63" t="s">
        <v>1292</v>
      </c>
      <c r="G142" s="64">
        <v>43100</v>
      </c>
      <c r="H142" s="64">
        <v>43153</v>
      </c>
      <c r="I142" s="64">
        <v>43153</v>
      </c>
      <c r="J142" s="63">
        <v>65829155</v>
      </c>
      <c r="K142" s="63">
        <v>65898255</v>
      </c>
      <c r="L142" s="63" t="s">
        <v>2165</v>
      </c>
      <c r="M142" s="47">
        <v>458043000</v>
      </c>
      <c r="N142" s="65"/>
      <c r="O142" s="65"/>
      <c r="P142" s="53"/>
      <c r="Q142" s="48">
        <v>468881000</v>
      </c>
      <c r="R142" s="47">
        <v>-136639000</v>
      </c>
      <c r="S142" s="65"/>
      <c r="T142" s="65"/>
      <c r="U142" s="53"/>
      <c r="V142" s="47">
        <v>-24134000</v>
      </c>
      <c r="W142" s="65"/>
      <c r="X142" s="65"/>
      <c r="Y142" s="65"/>
      <c r="Z142" s="53"/>
      <c r="AA142" s="48"/>
      <c r="AB142" s="49">
        <v>766151000</v>
      </c>
      <c r="AC142" s="47">
        <v>-484841000</v>
      </c>
      <c r="AD142" s="65"/>
      <c r="AE142" s="65"/>
      <c r="AF142" s="65"/>
      <c r="AG142" s="65"/>
      <c r="AH142" s="65"/>
      <c r="AI142" s="65"/>
      <c r="AJ142" s="53"/>
      <c r="AK142" s="47">
        <v>-67893000</v>
      </c>
      <c r="AL142" s="65"/>
      <c r="AM142" s="53"/>
      <c r="AN142" s="47">
        <v>-293363000</v>
      </c>
      <c r="AO142" s="65"/>
      <c r="AP142" s="65"/>
      <c r="AQ142" s="65"/>
      <c r="AR142" s="53"/>
      <c r="AS142" s="38">
        <v>368858000</v>
      </c>
      <c r="AT142" s="65"/>
      <c r="AU142" s="50">
        <v>-477239000</v>
      </c>
      <c r="AV142" s="53">
        <v>-450625000</v>
      </c>
      <c r="AW142" s="47">
        <v>90821000</v>
      </c>
      <c r="AX142" s="53"/>
      <c r="AY142" s="48"/>
      <c r="AZ142" s="38"/>
      <c r="BA142" s="53"/>
      <c r="BB142" s="47">
        <v>115690000</v>
      </c>
      <c r="BC142" s="65"/>
      <c r="BD142" s="53"/>
      <c r="BE142" s="38">
        <v>-65099000</v>
      </c>
      <c r="BF142" s="65"/>
      <c r="BG142" s="50">
        <v>-309213000</v>
      </c>
      <c r="BH142" s="65">
        <v>-20301000</v>
      </c>
      <c r="BI142" s="53">
        <v>0</v>
      </c>
      <c r="BJ142" s="38">
        <v>-20301000</v>
      </c>
      <c r="BK142" s="65"/>
      <c r="BL142" s="51">
        <v>-20301000</v>
      </c>
    </row>
    <row r="143" spans="1:64" x14ac:dyDescent="0.2">
      <c r="A143" s="63" t="s">
        <v>427</v>
      </c>
      <c r="B143" s="63" t="s">
        <v>428</v>
      </c>
      <c r="C143" s="63">
        <v>124922</v>
      </c>
      <c r="D143" s="63" t="s">
        <v>16</v>
      </c>
      <c r="E143" s="63">
        <v>2017</v>
      </c>
      <c r="F143" s="63" t="s">
        <v>1292</v>
      </c>
      <c r="G143" s="64">
        <v>43100</v>
      </c>
      <c r="H143" s="64">
        <v>43159</v>
      </c>
      <c r="I143" s="64">
        <v>43159</v>
      </c>
      <c r="J143" s="63">
        <v>444500000</v>
      </c>
      <c r="K143" s="63">
        <v>447000000</v>
      </c>
      <c r="L143" s="63" t="s">
        <v>2166</v>
      </c>
      <c r="M143" s="47">
        <v>2986000000</v>
      </c>
      <c r="N143" s="65"/>
      <c r="O143" s="65"/>
      <c r="P143" s="53"/>
      <c r="Q143" s="48">
        <v>914000000</v>
      </c>
      <c r="R143" s="47">
        <v>-1542000000</v>
      </c>
      <c r="S143" s="65"/>
      <c r="T143" s="65"/>
      <c r="U143" s="53"/>
      <c r="V143" s="47">
        <v>308000000</v>
      </c>
      <c r="W143" s="65"/>
      <c r="X143" s="65"/>
      <c r="Y143" s="65"/>
      <c r="Z143" s="53"/>
      <c r="AA143" s="48"/>
      <c r="AB143" s="49">
        <v>2666000000</v>
      </c>
      <c r="AC143" s="47">
        <v>-520000000</v>
      </c>
      <c r="AD143" s="65"/>
      <c r="AE143" s="65"/>
      <c r="AF143" s="65"/>
      <c r="AG143" s="65"/>
      <c r="AH143" s="65"/>
      <c r="AI143" s="65"/>
      <c r="AJ143" s="53"/>
      <c r="AK143" s="47"/>
      <c r="AL143" s="65"/>
      <c r="AM143" s="53"/>
      <c r="AN143" s="47">
        <v>607000000</v>
      </c>
      <c r="AO143" s="65"/>
      <c r="AP143" s="65"/>
      <c r="AQ143" s="65"/>
      <c r="AR143" s="53"/>
      <c r="AS143" s="38">
        <v>-304000000</v>
      </c>
      <c r="AT143" s="65"/>
      <c r="AU143" s="50">
        <v>-217000000</v>
      </c>
      <c r="AV143" s="53">
        <v>-1068000000</v>
      </c>
      <c r="AW143" s="47">
        <v>-554000000</v>
      </c>
      <c r="AX143" s="53"/>
      <c r="AY143" s="48"/>
      <c r="AZ143" s="38"/>
      <c r="BA143" s="53"/>
      <c r="BB143" s="47">
        <v>-784000000</v>
      </c>
      <c r="BC143" s="65"/>
      <c r="BD143" s="53"/>
      <c r="BE143" s="38">
        <v>-36000000</v>
      </c>
      <c r="BF143" s="65"/>
      <c r="BG143" s="50">
        <v>-2442000000</v>
      </c>
      <c r="BH143" s="65">
        <v>7000000</v>
      </c>
      <c r="BI143" s="53"/>
      <c r="BJ143" s="38">
        <v>7000000</v>
      </c>
      <c r="BK143" s="65">
        <v>11000000</v>
      </c>
      <c r="BL143" s="51">
        <v>18000000</v>
      </c>
    </row>
    <row r="144" spans="1:64" x14ac:dyDescent="0.2">
      <c r="A144" s="63" t="s">
        <v>448</v>
      </c>
      <c r="B144" s="63" t="s">
        <v>449</v>
      </c>
      <c r="C144" s="63">
        <v>354347</v>
      </c>
      <c r="D144" s="63" t="s">
        <v>16</v>
      </c>
      <c r="E144" s="63">
        <v>2017</v>
      </c>
      <c r="F144" s="63" t="s">
        <v>1292</v>
      </c>
      <c r="G144" s="64">
        <v>43100</v>
      </c>
      <c r="H144" s="64">
        <v>43157</v>
      </c>
      <c r="I144" s="64">
        <v>43522</v>
      </c>
      <c r="J144" s="63">
        <v>179671797</v>
      </c>
      <c r="K144" s="63">
        <v>180500000</v>
      </c>
      <c r="L144" s="63" t="s">
        <v>1697</v>
      </c>
      <c r="M144" s="47">
        <v>425353000</v>
      </c>
      <c r="N144" s="65"/>
      <c r="O144" s="65"/>
      <c r="P144" s="53"/>
      <c r="Q144" s="48">
        <v>2078578000</v>
      </c>
      <c r="R144" s="47">
        <v>-432925000</v>
      </c>
      <c r="S144" s="65"/>
      <c r="T144" s="65"/>
      <c r="U144" s="53"/>
      <c r="V144" s="47">
        <v>552494000</v>
      </c>
      <c r="W144" s="65"/>
      <c r="X144" s="65"/>
      <c r="Y144" s="65"/>
      <c r="Z144" s="53"/>
      <c r="AA144" s="48"/>
      <c r="AB144" s="49">
        <v>2623500000</v>
      </c>
      <c r="AC144" s="47">
        <v>-3901618000</v>
      </c>
      <c r="AD144" s="65"/>
      <c r="AE144" s="65"/>
      <c r="AF144" s="65"/>
      <c r="AG144" s="65"/>
      <c r="AH144" s="65"/>
      <c r="AI144" s="65"/>
      <c r="AJ144" s="53"/>
      <c r="AK144" s="47"/>
      <c r="AL144" s="65"/>
      <c r="AM144" s="53"/>
      <c r="AN144" s="47"/>
      <c r="AO144" s="65"/>
      <c r="AP144" s="65"/>
      <c r="AQ144" s="65"/>
      <c r="AR144" s="53"/>
      <c r="AS144" s="38">
        <v>60569000</v>
      </c>
      <c r="AT144" s="65"/>
      <c r="AU144" s="50">
        <v>-3841049000</v>
      </c>
      <c r="AV144" s="53">
        <v>-642825000</v>
      </c>
      <c r="AW144" s="47">
        <v>1401404000</v>
      </c>
      <c r="AX144" s="53"/>
      <c r="AY144" s="48"/>
      <c r="AZ144" s="38"/>
      <c r="BA144" s="53"/>
      <c r="BB144" s="47">
        <v>60130000</v>
      </c>
      <c r="BC144" s="65"/>
      <c r="BD144" s="53"/>
      <c r="BE144" s="38">
        <v>-7731000</v>
      </c>
      <c r="BF144" s="65"/>
      <c r="BG144" s="50">
        <v>810978000</v>
      </c>
      <c r="BH144" s="65">
        <v>-406571000</v>
      </c>
      <c r="BI144" s="53"/>
      <c r="BJ144" s="38">
        <v>-406571000</v>
      </c>
      <c r="BK144" s="65"/>
      <c r="BL144" s="51">
        <v>-406571000</v>
      </c>
    </row>
    <row r="145" spans="1:64" x14ac:dyDescent="0.2">
      <c r="A145" s="63" t="s">
        <v>439</v>
      </c>
      <c r="B145" s="63" t="s">
        <v>440</v>
      </c>
      <c r="C145" s="63">
        <v>108955</v>
      </c>
      <c r="D145" s="63" t="s">
        <v>16</v>
      </c>
      <c r="E145" s="63">
        <v>2017</v>
      </c>
      <c r="F145" s="63" t="s">
        <v>1292</v>
      </c>
      <c r="G145" s="64">
        <v>43100</v>
      </c>
      <c r="H145" s="64">
        <v>43147</v>
      </c>
      <c r="I145" s="64">
        <v>43147</v>
      </c>
      <c r="J145" s="63">
        <v>632700000</v>
      </c>
      <c r="K145" s="63">
        <v>647700000</v>
      </c>
      <c r="L145" s="63" t="s">
        <v>2167</v>
      </c>
      <c r="M145" s="47">
        <v>583600000</v>
      </c>
      <c r="N145" s="65"/>
      <c r="O145" s="65"/>
      <c r="P145" s="53"/>
      <c r="Q145" s="48">
        <v>81900000</v>
      </c>
      <c r="R145" s="47">
        <v>101000000</v>
      </c>
      <c r="S145" s="65"/>
      <c r="T145" s="65"/>
      <c r="U145" s="53"/>
      <c r="V145" s="47">
        <v>234200000</v>
      </c>
      <c r="W145" s="65"/>
      <c r="X145" s="65"/>
      <c r="Y145" s="65"/>
      <c r="Z145" s="53"/>
      <c r="AA145" s="48"/>
      <c r="AB145" s="49">
        <v>1000700000</v>
      </c>
      <c r="AC145" s="47">
        <v>-175500000</v>
      </c>
      <c r="AD145" s="65"/>
      <c r="AE145" s="65"/>
      <c r="AF145" s="65"/>
      <c r="AG145" s="65"/>
      <c r="AH145" s="65"/>
      <c r="AI145" s="65"/>
      <c r="AJ145" s="53"/>
      <c r="AK145" s="47">
        <v>-231300000</v>
      </c>
      <c r="AL145" s="65"/>
      <c r="AM145" s="53"/>
      <c r="AN145" s="47">
        <v>-184600000</v>
      </c>
      <c r="AO145" s="65"/>
      <c r="AP145" s="65"/>
      <c r="AQ145" s="65"/>
      <c r="AR145" s="53"/>
      <c r="AS145" s="38">
        <v>-55800000</v>
      </c>
      <c r="AT145" s="65"/>
      <c r="AU145" s="50">
        <v>-647200000</v>
      </c>
      <c r="AV145" s="53"/>
      <c r="AW145" s="47">
        <v>176300000</v>
      </c>
      <c r="AX145" s="53"/>
      <c r="AY145" s="48"/>
      <c r="AZ145" s="38"/>
      <c r="BA145" s="53"/>
      <c r="BB145" s="47">
        <v>-649500000</v>
      </c>
      <c r="BC145" s="65"/>
      <c r="BD145" s="53"/>
      <c r="BE145" s="38">
        <v>0</v>
      </c>
      <c r="BF145" s="65"/>
      <c r="BG145" s="50">
        <v>-473200000</v>
      </c>
      <c r="BH145" s="65">
        <v>-119700000</v>
      </c>
      <c r="BI145" s="53"/>
      <c r="BJ145" s="38">
        <v>-119700000</v>
      </c>
      <c r="BK145" s="65">
        <v>7900000</v>
      </c>
      <c r="BL145" s="51">
        <v>-111800000</v>
      </c>
    </row>
    <row r="146" spans="1:64" x14ac:dyDescent="0.2">
      <c r="A146" s="63" t="s">
        <v>475</v>
      </c>
      <c r="B146" s="63" t="s">
        <v>476</v>
      </c>
      <c r="C146" s="63">
        <v>378142</v>
      </c>
      <c r="D146" s="63" t="s">
        <v>16</v>
      </c>
      <c r="E146" s="63">
        <v>2017</v>
      </c>
      <c r="F146" s="63" t="s">
        <v>1292</v>
      </c>
      <c r="G146" s="64">
        <v>43100</v>
      </c>
      <c r="H146" s="64">
        <v>43140</v>
      </c>
      <c r="I146" s="64">
        <v>43504</v>
      </c>
      <c r="J146" s="63">
        <v>947000000</v>
      </c>
      <c r="K146" s="63">
        <v>949000000</v>
      </c>
      <c r="L146" s="63" t="s">
        <v>1699</v>
      </c>
      <c r="M146" s="47">
        <v>3876000000</v>
      </c>
      <c r="N146" s="65"/>
      <c r="O146" s="65"/>
      <c r="P146" s="53"/>
      <c r="Q146" s="48">
        <v>5427000000</v>
      </c>
      <c r="R146" s="47">
        <v>-517000000</v>
      </c>
      <c r="S146" s="65"/>
      <c r="T146" s="65"/>
      <c r="U146" s="53"/>
      <c r="V146" s="47">
        <v>-1306000000</v>
      </c>
      <c r="W146" s="65"/>
      <c r="X146" s="65"/>
      <c r="Y146" s="65"/>
      <c r="Z146" s="53"/>
      <c r="AA146" s="48"/>
      <c r="AB146" s="49">
        <v>7480000000</v>
      </c>
      <c r="AC146" s="47">
        <v>-7365000000</v>
      </c>
      <c r="AD146" s="65"/>
      <c r="AE146" s="65"/>
      <c r="AF146" s="65"/>
      <c r="AG146" s="65"/>
      <c r="AH146" s="65"/>
      <c r="AI146" s="65"/>
      <c r="AJ146" s="53"/>
      <c r="AK146" s="47">
        <v>-8113000000</v>
      </c>
      <c r="AL146" s="65"/>
      <c r="AM146" s="53"/>
      <c r="AN146" s="47">
        <v>-208000000</v>
      </c>
      <c r="AO146" s="65"/>
      <c r="AP146" s="65"/>
      <c r="AQ146" s="65"/>
      <c r="AR146" s="53"/>
      <c r="AS146" s="38">
        <v>7715000000</v>
      </c>
      <c r="AT146" s="65"/>
      <c r="AU146" s="50">
        <v>-7971000000</v>
      </c>
      <c r="AV146" s="53">
        <v>-1236000000</v>
      </c>
      <c r="AW146" s="47">
        <v>390000000</v>
      </c>
      <c r="AX146" s="53"/>
      <c r="AY146" s="48"/>
      <c r="AZ146" s="38"/>
      <c r="BA146" s="53"/>
      <c r="BB146" s="47">
        <v>1300000000</v>
      </c>
      <c r="BC146" s="65"/>
      <c r="BD146" s="53"/>
      <c r="BE146" s="38">
        <v>313000000</v>
      </c>
      <c r="BF146" s="65"/>
      <c r="BG146" s="50">
        <v>767000000</v>
      </c>
      <c r="BH146" s="65">
        <v>276000000</v>
      </c>
      <c r="BI146" s="53"/>
      <c r="BJ146" s="38">
        <v>276000000</v>
      </c>
      <c r="BK146" s="65"/>
      <c r="BL146" s="51">
        <v>276000000</v>
      </c>
    </row>
    <row r="147" spans="1:64" x14ac:dyDescent="0.2">
      <c r="A147" s="63" t="s">
        <v>481</v>
      </c>
      <c r="B147" s="63" t="s">
        <v>482</v>
      </c>
      <c r="C147" s="63">
        <v>378143</v>
      </c>
      <c r="D147" s="63" t="s">
        <v>16</v>
      </c>
      <c r="E147" s="63">
        <v>2017</v>
      </c>
      <c r="F147" s="63" t="s">
        <v>1292</v>
      </c>
      <c r="G147" s="64">
        <v>43100</v>
      </c>
      <c r="H147" s="64">
        <v>43154</v>
      </c>
      <c r="I147" s="64">
        <v>43154</v>
      </c>
      <c r="J147" s="63">
        <v>179247000</v>
      </c>
      <c r="K147" s="63">
        <v>181666000</v>
      </c>
      <c r="L147" s="63" t="s">
        <v>2168</v>
      </c>
      <c r="M147" s="47">
        <v>490383000</v>
      </c>
      <c r="N147" s="65"/>
      <c r="O147" s="65"/>
      <c r="P147" s="53"/>
      <c r="Q147" s="48">
        <v>49310000</v>
      </c>
      <c r="R147" s="47">
        <v>8187000</v>
      </c>
      <c r="S147" s="65"/>
      <c r="T147" s="65"/>
      <c r="U147" s="53"/>
      <c r="V147" s="47">
        <v>-59241000</v>
      </c>
      <c r="W147" s="65"/>
      <c r="X147" s="65"/>
      <c r="Y147" s="65"/>
      <c r="Z147" s="53"/>
      <c r="AA147" s="48"/>
      <c r="AB147" s="49">
        <v>488639000</v>
      </c>
      <c r="AC147" s="47">
        <v>-10611000</v>
      </c>
      <c r="AD147" s="65"/>
      <c r="AE147" s="65"/>
      <c r="AF147" s="65"/>
      <c r="AG147" s="65"/>
      <c r="AH147" s="65"/>
      <c r="AI147" s="65"/>
      <c r="AJ147" s="53"/>
      <c r="AK147" s="47">
        <v>12000</v>
      </c>
      <c r="AL147" s="65"/>
      <c r="AM147" s="53"/>
      <c r="AN147" s="47"/>
      <c r="AO147" s="65"/>
      <c r="AP147" s="65"/>
      <c r="AQ147" s="65"/>
      <c r="AR147" s="53"/>
      <c r="AS147" s="38">
        <v>-1086000</v>
      </c>
      <c r="AT147" s="65"/>
      <c r="AU147" s="50">
        <v>-11685000</v>
      </c>
      <c r="AV147" s="53">
        <v>-150495000</v>
      </c>
      <c r="AW147" s="47"/>
      <c r="AX147" s="53"/>
      <c r="AY147" s="48"/>
      <c r="AZ147" s="38"/>
      <c r="BA147" s="53"/>
      <c r="BB147" s="47">
        <v>-273166000</v>
      </c>
      <c r="BC147" s="65"/>
      <c r="BD147" s="53"/>
      <c r="BE147" s="38">
        <v>-904000</v>
      </c>
      <c r="BF147" s="65"/>
      <c r="BG147" s="50">
        <v>-424565000</v>
      </c>
      <c r="BH147" s="65">
        <v>52389000</v>
      </c>
      <c r="BI147" s="53"/>
      <c r="BJ147" s="38">
        <v>52389000</v>
      </c>
      <c r="BK147" s="65">
        <v>24275000</v>
      </c>
      <c r="BL147" s="51">
        <v>76664000</v>
      </c>
    </row>
    <row r="148" spans="1:64" x14ac:dyDescent="0.2">
      <c r="A148" s="63" t="s">
        <v>478</v>
      </c>
      <c r="B148" s="63" t="s">
        <v>479</v>
      </c>
      <c r="C148" s="63">
        <v>112653</v>
      </c>
      <c r="D148" s="63" t="s">
        <v>16</v>
      </c>
      <c r="E148" s="63">
        <v>2017</v>
      </c>
      <c r="F148" s="63" t="s">
        <v>1292</v>
      </c>
      <c r="G148" s="64">
        <v>43100</v>
      </c>
      <c r="H148" s="64">
        <v>43140</v>
      </c>
      <c r="I148" s="64">
        <v>43140</v>
      </c>
      <c r="J148" s="63">
        <v>151619000</v>
      </c>
      <c r="K148" s="63">
        <v>156385000</v>
      </c>
      <c r="L148" s="63" t="s">
        <v>2169</v>
      </c>
      <c r="M148" s="47">
        <v>371359000</v>
      </c>
      <c r="N148" s="65"/>
      <c r="O148" s="65"/>
      <c r="P148" s="53"/>
      <c r="Q148" s="48">
        <v>889544000</v>
      </c>
      <c r="R148" s="47">
        <v>-54450000</v>
      </c>
      <c r="S148" s="65"/>
      <c r="T148" s="65"/>
      <c r="U148" s="53"/>
      <c r="V148" s="47">
        <v>592701000</v>
      </c>
      <c r="W148" s="65"/>
      <c r="X148" s="65"/>
      <c r="Y148" s="65"/>
      <c r="Z148" s="53"/>
      <c r="AA148" s="48"/>
      <c r="AB148" s="49">
        <v>1799154000</v>
      </c>
      <c r="AC148" s="47">
        <v>-710330000</v>
      </c>
      <c r="AD148" s="65"/>
      <c r="AE148" s="65"/>
      <c r="AF148" s="65"/>
      <c r="AG148" s="65"/>
      <c r="AH148" s="65"/>
      <c r="AI148" s="65"/>
      <c r="AJ148" s="53"/>
      <c r="AK148" s="47">
        <v>-714951000</v>
      </c>
      <c r="AL148" s="65"/>
      <c r="AM148" s="53"/>
      <c r="AN148" s="47">
        <v>-170639000</v>
      </c>
      <c r="AO148" s="65"/>
      <c r="AP148" s="65"/>
      <c r="AQ148" s="65"/>
      <c r="AR148" s="53"/>
      <c r="AS148" s="38">
        <v>13530000</v>
      </c>
      <c r="AT148" s="65"/>
      <c r="AU148" s="50">
        <v>-1582390000</v>
      </c>
      <c r="AV148" s="53">
        <v>-175775000</v>
      </c>
      <c r="AW148" s="47">
        <v>989600000</v>
      </c>
      <c r="AX148" s="53"/>
      <c r="AY148" s="48"/>
      <c r="AZ148" s="38"/>
      <c r="BA148" s="53"/>
      <c r="BB148" s="47">
        <v>-83008000</v>
      </c>
      <c r="BC148" s="65"/>
      <c r="BD148" s="53"/>
      <c r="BE148" s="38">
        <v>-43303000</v>
      </c>
      <c r="BF148" s="65"/>
      <c r="BG148" s="50">
        <v>687514000</v>
      </c>
      <c r="BH148" s="65">
        <v>904278000</v>
      </c>
      <c r="BI148" s="53"/>
      <c r="BJ148" s="38">
        <v>904278000</v>
      </c>
      <c r="BK148" s="65">
        <v>145640000</v>
      </c>
      <c r="BL148" s="51">
        <v>1049918000</v>
      </c>
    </row>
    <row r="149" spans="1:64" x14ac:dyDescent="0.2">
      <c r="A149" s="63" t="s">
        <v>484</v>
      </c>
      <c r="B149" s="63" t="s">
        <v>485</v>
      </c>
      <c r="C149" s="63">
        <v>130051</v>
      </c>
      <c r="D149" s="63" t="s">
        <v>16</v>
      </c>
      <c r="E149" s="63">
        <v>2017</v>
      </c>
      <c r="F149" s="63" t="s">
        <v>1292</v>
      </c>
      <c r="G149" s="64">
        <v>43100</v>
      </c>
      <c r="H149" s="64">
        <v>43160</v>
      </c>
      <c r="I149" s="64">
        <v>43160</v>
      </c>
      <c r="J149" s="63">
        <v>125967831</v>
      </c>
      <c r="K149" s="63">
        <v>134155771</v>
      </c>
      <c r="L149" s="63" t="s">
        <v>2170</v>
      </c>
      <c r="M149" s="47">
        <v>514222000</v>
      </c>
      <c r="N149" s="65"/>
      <c r="O149" s="65"/>
      <c r="P149" s="53"/>
      <c r="Q149" s="48">
        <v>193296000</v>
      </c>
      <c r="R149" s="47">
        <v>-81269000</v>
      </c>
      <c r="S149" s="65"/>
      <c r="T149" s="65"/>
      <c r="U149" s="53"/>
      <c r="V149" s="47">
        <v>-28874000</v>
      </c>
      <c r="W149" s="65"/>
      <c r="X149" s="65"/>
      <c r="Y149" s="65"/>
      <c r="Z149" s="53"/>
      <c r="AA149" s="48"/>
      <c r="AB149" s="49">
        <v>597375000</v>
      </c>
      <c r="AC149" s="47">
        <v>-372766000</v>
      </c>
      <c r="AD149" s="65"/>
      <c r="AE149" s="65"/>
      <c r="AF149" s="65"/>
      <c r="AG149" s="65"/>
      <c r="AH149" s="65"/>
      <c r="AI149" s="65"/>
      <c r="AJ149" s="53"/>
      <c r="AK149" s="47"/>
      <c r="AL149" s="65"/>
      <c r="AM149" s="53"/>
      <c r="AN149" s="47">
        <v>-17944000</v>
      </c>
      <c r="AO149" s="65"/>
      <c r="AP149" s="65"/>
      <c r="AQ149" s="65"/>
      <c r="AR149" s="53"/>
      <c r="AS149" s="38">
        <v>21154000</v>
      </c>
      <c r="AT149" s="65"/>
      <c r="AU149" s="50">
        <v>-369556000</v>
      </c>
      <c r="AV149" s="53">
        <v>-393040000</v>
      </c>
      <c r="AW149" s="47">
        <v>236944000</v>
      </c>
      <c r="AX149" s="53"/>
      <c r="AY149" s="48"/>
      <c r="AZ149" s="38"/>
      <c r="BA149" s="53"/>
      <c r="BB149" s="47">
        <v>1266000</v>
      </c>
      <c r="BC149" s="65">
        <v>1266000</v>
      </c>
      <c r="BD149" s="53"/>
      <c r="BE149" s="38">
        <v>-61164000</v>
      </c>
      <c r="BF149" s="65"/>
      <c r="BG149" s="50">
        <v>-215994000</v>
      </c>
      <c r="BH149" s="65">
        <v>11825000</v>
      </c>
      <c r="BI149" s="53"/>
      <c r="BJ149" s="38">
        <v>11825000</v>
      </c>
      <c r="BK149" s="65"/>
      <c r="BL149" s="51">
        <v>11825000</v>
      </c>
    </row>
    <row r="150" spans="1:64" x14ac:dyDescent="0.2">
      <c r="A150" s="63" t="s">
        <v>523</v>
      </c>
      <c r="B150" s="63" t="s">
        <v>524</v>
      </c>
      <c r="C150" s="63">
        <v>249937</v>
      </c>
      <c r="D150" s="63" t="s">
        <v>16</v>
      </c>
      <c r="E150" s="63">
        <v>2017</v>
      </c>
      <c r="F150" s="63" t="s">
        <v>1292</v>
      </c>
      <c r="G150" s="64">
        <v>43100</v>
      </c>
      <c r="H150" s="64">
        <v>43139</v>
      </c>
      <c r="I150" s="64">
        <v>43139</v>
      </c>
      <c r="J150" s="63">
        <v>3975000000</v>
      </c>
      <c r="K150" s="63">
        <v>3998000000</v>
      </c>
      <c r="L150" s="63" t="s">
        <v>2171</v>
      </c>
      <c r="M150" s="47">
        <v>7628000000</v>
      </c>
      <c r="N150" s="65"/>
      <c r="O150" s="65"/>
      <c r="P150" s="53"/>
      <c r="Q150" s="48">
        <v>9122000000</v>
      </c>
      <c r="R150" s="47">
        <v>-651000000</v>
      </c>
      <c r="S150" s="65"/>
      <c r="T150" s="65"/>
      <c r="U150" s="53"/>
      <c r="V150" s="47">
        <v>1997000000</v>
      </c>
      <c r="W150" s="65"/>
      <c r="X150" s="65"/>
      <c r="Y150" s="65"/>
      <c r="Z150" s="53"/>
      <c r="AA150" s="48"/>
      <c r="AB150" s="49">
        <v>18096000000</v>
      </c>
      <c r="AC150" s="47">
        <v>-7052000000</v>
      </c>
      <c r="AD150" s="65"/>
      <c r="AE150" s="65"/>
      <c r="AF150" s="65"/>
      <c r="AG150" s="65"/>
      <c r="AH150" s="65"/>
      <c r="AI150" s="65"/>
      <c r="AJ150" s="53"/>
      <c r="AK150" s="47">
        <v>2331000000</v>
      </c>
      <c r="AL150" s="65"/>
      <c r="AM150" s="53"/>
      <c r="AN150" s="47">
        <v>-59354000000</v>
      </c>
      <c r="AO150" s="65"/>
      <c r="AP150" s="65"/>
      <c r="AQ150" s="65"/>
      <c r="AR150" s="53"/>
      <c r="AS150" s="38">
        <v>44680000000</v>
      </c>
      <c r="AT150" s="65"/>
      <c r="AU150" s="50">
        <v>-19395000000</v>
      </c>
      <c r="AV150" s="53">
        <v>-2584000000</v>
      </c>
      <c r="AW150" s="47">
        <v>-39541000000</v>
      </c>
      <c r="AX150" s="53"/>
      <c r="AY150" s="48"/>
      <c r="AZ150" s="38"/>
      <c r="BA150" s="53"/>
      <c r="BB150" s="47">
        <v>-131000000</v>
      </c>
      <c r="BC150" s="65"/>
      <c r="BD150" s="53"/>
      <c r="BE150" s="38">
        <v>45650000000</v>
      </c>
      <c r="BF150" s="65"/>
      <c r="BG150" s="50">
        <v>3394000000</v>
      </c>
      <c r="BH150" s="65">
        <v>2095000000</v>
      </c>
      <c r="BI150" s="53"/>
      <c r="BJ150" s="38">
        <v>2095000000</v>
      </c>
      <c r="BK150" s="65">
        <v>489000000</v>
      </c>
      <c r="BL150" s="51">
        <v>2584000000</v>
      </c>
    </row>
    <row r="151" spans="1:64" x14ac:dyDescent="0.2">
      <c r="A151" s="63" t="s">
        <v>496</v>
      </c>
      <c r="B151" s="63" t="s">
        <v>497</v>
      </c>
      <c r="C151" s="63">
        <v>339017</v>
      </c>
      <c r="D151" s="63" t="s">
        <v>16</v>
      </c>
      <c r="E151" s="63">
        <v>2017</v>
      </c>
      <c r="F151" s="63" t="s">
        <v>1292</v>
      </c>
      <c r="G151" s="64">
        <v>43100</v>
      </c>
      <c r="H151" s="64">
        <v>43136</v>
      </c>
      <c r="I151" s="64">
        <v>43136</v>
      </c>
      <c r="J151" s="63">
        <v>576416870</v>
      </c>
      <c r="K151" s="63">
        <v>576685466</v>
      </c>
      <c r="L151" s="63" t="s">
        <v>2172</v>
      </c>
      <c r="M151" s="47">
        <v>578600000</v>
      </c>
      <c r="N151" s="65"/>
      <c r="O151" s="65"/>
      <c r="P151" s="53"/>
      <c r="Q151" s="48">
        <v>127400000</v>
      </c>
      <c r="R151" s="47">
        <v>-17600000</v>
      </c>
      <c r="S151" s="65"/>
      <c r="T151" s="65"/>
      <c r="U151" s="53"/>
      <c r="V151" s="47">
        <v>-103200000</v>
      </c>
      <c r="W151" s="65"/>
      <c r="X151" s="65"/>
      <c r="Y151" s="65"/>
      <c r="Z151" s="53"/>
      <c r="AA151" s="48"/>
      <c r="AB151" s="49">
        <v>585200000</v>
      </c>
      <c r="AC151" s="47">
        <v>-112500000</v>
      </c>
      <c r="AD151" s="65"/>
      <c r="AE151" s="65"/>
      <c r="AF151" s="65"/>
      <c r="AG151" s="65"/>
      <c r="AH151" s="65"/>
      <c r="AI151" s="65"/>
      <c r="AJ151" s="53"/>
      <c r="AK151" s="47"/>
      <c r="AL151" s="65"/>
      <c r="AM151" s="53"/>
      <c r="AN151" s="47">
        <v>-58700000</v>
      </c>
      <c r="AO151" s="65"/>
      <c r="AP151" s="65"/>
      <c r="AQ151" s="65"/>
      <c r="AR151" s="53"/>
      <c r="AS151" s="38">
        <v>-8100000</v>
      </c>
      <c r="AT151" s="65"/>
      <c r="AU151" s="50">
        <v>-179300000</v>
      </c>
      <c r="AV151" s="53">
        <v>-369100000</v>
      </c>
      <c r="AW151" s="47">
        <v>35000000</v>
      </c>
      <c r="AX151" s="53"/>
      <c r="AY151" s="48"/>
      <c r="AZ151" s="38"/>
      <c r="BA151" s="53"/>
      <c r="BB151" s="47">
        <v>-73100000</v>
      </c>
      <c r="BC151" s="65"/>
      <c r="BD151" s="53"/>
      <c r="BE151" s="38"/>
      <c r="BF151" s="65"/>
      <c r="BG151" s="50">
        <v>-407200000</v>
      </c>
      <c r="BH151" s="65">
        <v>-1300000</v>
      </c>
      <c r="BI151" s="53"/>
      <c r="BJ151" s="38">
        <v>-1300000</v>
      </c>
      <c r="BK151" s="65">
        <v>5500000</v>
      </c>
      <c r="BL151" s="51">
        <v>4200000</v>
      </c>
    </row>
    <row r="152" spans="1:64" x14ac:dyDescent="0.2">
      <c r="A152" s="63" t="s">
        <v>493</v>
      </c>
      <c r="B152" s="63" t="s">
        <v>494</v>
      </c>
      <c r="C152" s="63">
        <v>121021</v>
      </c>
      <c r="D152" s="63" t="s">
        <v>16</v>
      </c>
      <c r="E152" s="63">
        <v>2017</v>
      </c>
      <c r="F152" s="63" t="s">
        <v>1292</v>
      </c>
      <c r="G152" s="64">
        <v>43100</v>
      </c>
      <c r="H152" s="64">
        <v>43132</v>
      </c>
      <c r="I152" s="64">
        <v>43132</v>
      </c>
      <c r="J152" s="63">
        <v>2901000000</v>
      </c>
      <c r="K152" s="63">
        <v>2956000000</v>
      </c>
      <c r="L152" s="63" t="s">
        <v>2173</v>
      </c>
      <c r="M152" s="47">
        <v>15934000000</v>
      </c>
      <c r="N152" s="65"/>
      <c r="O152" s="65"/>
      <c r="P152" s="53"/>
      <c r="Q152" s="48">
        <v>3025000000</v>
      </c>
      <c r="R152" s="47">
        <v>3370000000</v>
      </c>
      <c r="S152" s="65"/>
      <c r="T152" s="65"/>
      <c r="U152" s="53"/>
      <c r="V152" s="47">
        <v>1887000000</v>
      </c>
      <c r="W152" s="65"/>
      <c r="X152" s="65"/>
      <c r="Y152" s="65"/>
      <c r="Z152" s="53"/>
      <c r="AA152" s="48"/>
      <c r="AB152" s="49">
        <v>24216000000</v>
      </c>
      <c r="AC152" s="47">
        <v>-6733000000</v>
      </c>
      <c r="AD152" s="65"/>
      <c r="AE152" s="65"/>
      <c r="AF152" s="65"/>
      <c r="AG152" s="65"/>
      <c r="AH152" s="65"/>
      <c r="AI152" s="65"/>
      <c r="AJ152" s="53"/>
      <c r="AK152" s="47">
        <v>-13250000000</v>
      </c>
      <c r="AL152" s="65"/>
      <c r="AM152" s="53"/>
      <c r="AN152" s="47">
        <v>-122000000</v>
      </c>
      <c r="AO152" s="65"/>
      <c r="AP152" s="65"/>
      <c r="AQ152" s="65"/>
      <c r="AR152" s="53"/>
      <c r="AS152" s="38">
        <v>67000000</v>
      </c>
      <c r="AT152" s="65"/>
      <c r="AU152" s="50">
        <v>-20038000000</v>
      </c>
      <c r="AV152" s="53"/>
      <c r="AW152" s="47">
        <v>0</v>
      </c>
      <c r="AX152" s="53"/>
      <c r="AY152" s="48"/>
      <c r="AZ152" s="38"/>
      <c r="BA152" s="53"/>
      <c r="BB152" s="47">
        <v>-1976000000</v>
      </c>
      <c r="BC152" s="65"/>
      <c r="BD152" s="53"/>
      <c r="BE152" s="38">
        <v>-3259000000</v>
      </c>
      <c r="BF152" s="65"/>
      <c r="BG152" s="50">
        <v>-5235000000</v>
      </c>
      <c r="BH152" s="65">
        <v>-1057000000</v>
      </c>
      <c r="BI152" s="53"/>
      <c r="BJ152" s="38">
        <v>-1057000000</v>
      </c>
      <c r="BK152" s="65">
        <v>233000000</v>
      </c>
      <c r="BL152" s="51">
        <v>-824000000</v>
      </c>
    </row>
    <row r="153" spans="1:64" x14ac:dyDescent="0.2">
      <c r="A153" s="63" t="s">
        <v>532</v>
      </c>
      <c r="B153" s="63" t="s">
        <v>533</v>
      </c>
      <c r="C153" s="63">
        <v>378152</v>
      </c>
      <c r="D153" s="63" t="s">
        <v>16</v>
      </c>
      <c r="E153" s="63">
        <v>2017</v>
      </c>
      <c r="F153" s="63" t="s">
        <v>1292</v>
      </c>
      <c r="G153" s="64">
        <v>43100</v>
      </c>
      <c r="H153" s="64">
        <v>43159</v>
      </c>
      <c r="I153" s="64">
        <v>43159</v>
      </c>
      <c r="J153" s="63">
        <v>153200000</v>
      </c>
      <c r="K153" s="63">
        <v>155800000</v>
      </c>
      <c r="L153" s="63" t="s">
        <v>2174</v>
      </c>
      <c r="M153" s="47">
        <v>472700000</v>
      </c>
      <c r="N153" s="65"/>
      <c r="O153" s="65"/>
      <c r="P153" s="53"/>
      <c r="Q153" s="48">
        <v>130300000</v>
      </c>
      <c r="R153" s="47">
        <v>44400000</v>
      </c>
      <c r="S153" s="65"/>
      <c r="T153" s="65"/>
      <c r="U153" s="53"/>
      <c r="V153" s="47">
        <v>-47100000</v>
      </c>
      <c r="W153" s="65"/>
      <c r="X153" s="65"/>
      <c r="Y153" s="65"/>
      <c r="Z153" s="53"/>
      <c r="AA153" s="48"/>
      <c r="AB153" s="49">
        <v>600300000</v>
      </c>
      <c r="AC153" s="47">
        <v>-164600000</v>
      </c>
      <c r="AD153" s="65"/>
      <c r="AE153" s="65"/>
      <c r="AF153" s="65"/>
      <c r="AG153" s="65"/>
      <c r="AH153" s="65"/>
      <c r="AI153" s="65"/>
      <c r="AJ153" s="53"/>
      <c r="AK153" s="47"/>
      <c r="AL153" s="65"/>
      <c r="AM153" s="53"/>
      <c r="AN153" s="47">
        <v>-123100000</v>
      </c>
      <c r="AO153" s="65"/>
      <c r="AP153" s="65"/>
      <c r="AQ153" s="65"/>
      <c r="AR153" s="53"/>
      <c r="AS153" s="38"/>
      <c r="AT153" s="65"/>
      <c r="AU153" s="50">
        <v>-287700000</v>
      </c>
      <c r="AV153" s="53">
        <v>-110300000</v>
      </c>
      <c r="AW153" s="47">
        <v>75000000</v>
      </c>
      <c r="AX153" s="53"/>
      <c r="AY153" s="48"/>
      <c r="AZ153" s="38"/>
      <c r="BA153" s="53"/>
      <c r="BB153" s="47">
        <v>-186300000</v>
      </c>
      <c r="BC153" s="65"/>
      <c r="BD153" s="53"/>
      <c r="BE153" s="38">
        <v>-28500000</v>
      </c>
      <c r="BF153" s="65"/>
      <c r="BG153" s="50">
        <v>-250100000</v>
      </c>
      <c r="BH153" s="65">
        <v>62500000</v>
      </c>
      <c r="BI153" s="53"/>
      <c r="BJ153" s="38">
        <v>62500000</v>
      </c>
      <c r="BK153" s="65">
        <v>9000000</v>
      </c>
      <c r="BL153" s="51">
        <v>71500000</v>
      </c>
    </row>
    <row r="154" spans="1:64" x14ac:dyDescent="0.2">
      <c r="A154" s="63" t="s">
        <v>538</v>
      </c>
      <c r="B154" s="63" t="s">
        <v>539</v>
      </c>
      <c r="C154" s="63">
        <v>378154</v>
      </c>
      <c r="D154" s="63" t="s">
        <v>16</v>
      </c>
      <c r="E154" s="63">
        <v>2017</v>
      </c>
      <c r="F154" s="63" t="s">
        <v>1292</v>
      </c>
      <c r="G154" s="64">
        <v>43100</v>
      </c>
      <c r="H154" s="64">
        <v>43151</v>
      </c>
      <c r="I154" s="64">
        <v>43151</v>
      </c>
      <c r="J154" s="63">
        <v>1447000000</v>
      </c>
      <c r="K154" s="63">
        <v>1454000000</v>
      </c>
      <c r="L154" s="63" t="s">
        <v>2175</v>
      </c>
      <c r="M154" s="47">
        <v>2095000000</v>
      </c>
      <c r="N154" s="65"/>
      <c r="O154" s="65"/>
      <c r="P154" s="53"/>
      <c r="Q154" s="48">
        <v>1714000000</v>
      </c>
      <c r="R154" s="47">
        <v>-323000000</v>
      </c>
      <c r="S154" s="65"/>
      <c r="T154" s="65"/>
      <c r="U154" s="53"/>
      <c r="V154" s="47">
        <v>1196000000</v>
      </c>
      <c r="W154" s="65"/>
      <c r="X154" s="65"/>
      <c r="Y154" s="65"/>
      <c r="Z154" s="53"/>
      <c r="AA154" s="48"/>
      <c r="AB154" s="49">
        <v>4682000000</v>
      </c>
      <c r="AC154" s="47">
        <v>-1410000000</v>
      </c>
      <c r="AD154" s="65"/>
      <c r="AE154" s="65"/>
      <c r="AF154" s="65"/>
      <c r="AG154" s="65"/>
      <c r="AH154" s="65"/>
      <c r="AI154" s="65"/>
      <c r="AJ154" s="53"/>
      <c r="AK154" s="47"/>
      <c r="AL154" s="65"/>
      <c r="AM154" s="53"/>
      <c r="AN154" s="47"/>
      <c r="AO154" s="65"/>
      <c r="AP154" s="65"/>
      <c r="AQ154" s="65"/>
      <c r="AR154" s="53"/>
      <c r="AS154" s="38">
        <v>47000000</v>
      </c>
      <c r="AT154" s="65"/>
      <c r="AU154" s="50">
        <v>-1363000000</v>
      </c>
      <c r="AV154" s="53">
        <v>-2000000</v>
      </c>
      <c r="AW154" s="47">
        <v>-2857000000</v>
      </c>
      <c r="AX154" s="53"/>
      <c r="AY154" s="48"/>
      <c r="AZ154" s="38"/>
      <c r="BA154" s="53"/>
      <c r="BB154" s="47">
        <v>0</v>
      </c>
      <c r="BC154" s="65"/>
      <c r="BD154" s="53"/>
      <c r="BE154" s="38">
        <v>-196000000</v>
      </c>
      <c r="BF154" s="65"/>
      <c r="BG154" s="50">
        <v>-3055000000</v>
      </c>
      <c r="BH154" s="65">
        <v>264000000</v>
      </c>
      <c r="BI154" s="53"/>
      <c r="BJ154" s="38">
        <v>264000000</v>
      </c>
      <c r="BK154" s="65"/>
      <c r="BL154" s="51">
        <v>264000000</v>
      </c>
    </row>
    <row r="155" spans="1:64" x14ac:dyDescent="0.2">
      <c r="A155" s="63" t="s">
        <v>502</v>
      </c>
      <c r="B155" s="63" t="s">
        <v>503</v>
      </c>
      <c r="C155" s="63">
        <v>259098</v>
      </c>
      <c r="D155" s="63" t="s">
        <v>16</v>
      </c>
      <c r="E155" s="63">
        <v>2018</v>
      </c>
      <c r="F155" s="63" t="s">
        <v>1292</v>
      </c>
      <c r="G155" s="64">
        <v>43251</v>
      </c>
      <c r="H155" s="64">
        <v>43297</v>
      </c>
      <c r="I155" s="64">
        <v>43297</v>
      </c>
      <c r="J155" s="63">
        <v>267000000</v>
      </c>
      <c r="K155" s="63">
        <v>272000000</v>
      </c>
      <c r="L155" s="63" t="s">
        <v>2176</v>
      </c>
      <c r="M155" s="47">
        <v>4572000000</v>
      </c>
      <c r="N155" s="65"/>
      <c r="O155" s="65"/>
      <c r="P155" s="53"/>
      <c r="Q155" s="48">
        <v>3095000000</v>
      </c>
      <c r="R155" s="47">
        <v>467000000</v>
      </c>
      <c r="S155" s="65"/>
      <c r="T155" s="65"/>
      <c r="U155" s="53"/>
      <c r="V155" s="47">
        <v>-3460000000</v>
      </c>
      <c r="W155" s="65"/>
      <c r="X155" s="65"/>
      <c r="Y155" s="65"/>
      <c r="Z155" s="53"/>
      <c r="AA155" s="48"/>
      <c r="AB155" s="49">
        <v>4674000000</v>
      </c>
      <c r="AC155" s="47">
        <v>-5663000000</v>
      </c>
      <c r="AD155" s="65"/>
      <c r="AE155" s="65"/>
      <c r="AF155" s="65"/>
      <c r="AG155" s="65"/>
      <c r="AH155" s="65"/>
      <c r="AI155" s="65"/>
      <c r="AJ155" s="53"/>
      <c r="AK155" s="47"/>
      <c r="AL155" s="65"/>
      <c r="AM155" s="53"/>
      <c r="AN155" s="47">
        <v>-56000000</v>
      </c>
      <c r="AO155" s="65"/>
      <c r="AP155" s="65"/>
      <c r="AQ155" s="65"/>
      <c r="AR155" s="53"/>
      <c r="AS155" s="38">
        <v>42000000</v>
      </c>
      <c r="AT155" s="65"/>
      <c r="AU155" s="50">
        <v>-5677000000</v>
      </c>
      <c r="AV155" s="53">
        <v>-535000000</v>
      </c>
      <c r="AW155" s="47">
        <v>1442000000</v>
      </c>
      <c r="AX155" s="53"/>
      <c r="AY155" s="48"/>
      <c r="AZ155" s="38"/>
      <c r="BA155" s="53"/>
      <c r="BB155" s="47">
        <v>-690000000</v>
      </c>
      <c r="BC155" s="65">
        <v>327000000</v>
      </c>
      <c r="BD155" s="53">
        <v>-1017000000</v>
      </c>
      <c r="BE155" s="38">
        <v>10000000</v>
      </c>
      <c r="BF155" s="65"/>
      <c r="BG155" s="50">
        <v>227000000</v>
      </c>
      <c r="BH155" s="65">
        <v>-776000000</v>
      </c>
      <c r="BI155" s="53"/>
      <c r="BJ155" s="38">
        <v>-776000000</v>
      </c>
      <c r="BK155" s="65">
        <v>72000000</v>
      </c>
      <c r="BL155" s="51">
        <v>-704000000</v>
      </c>
    </row>
    <row r="156" spans="1:64" x14ac:dyDescent="0.2">
      <c r="A156" s="63" t="s">
        <v>490</v>
      </c>
      <c r="B156" s="63" t="s">
        <v>491</v>
      </c>
      <c r="C156" s="63">
        <v>60283</v>
      </c>
      <c r="D156" s="63" t="s">
        <v>16</v>
      </c>
      <c r="E156" s="63">
        <v>2017</v>
      </c>
      <c r="F156" s="63" t="s">
        <v>1292</v>
      </c>
      <c r="G156" s="64">
        <v>43008</v>
      </c>
      <c r="H156" s="64">
        <v>43042</v>
      </c>
      <c r="I156" s="64">
        <v>43425</v>
      </c>
      <c r="J156" s="63">
        <v>64173000</v>
      </c>
      <c r="K156" s="63">
        <v>64775000</v>
      </c>
      <c r="L156" s="63" t="s">
        <v>1704</v>
      </c>
      <c r="M156" s="47">
        <v>420761000</v>
      </c>
      <c r="N156" s="65"/>
      <c r="O156" s="65"/>
      <c r="P156" s="53"/>
      <c r="Q156" s="48">
        <v>61148000</v>
      </c>
      <c r="R156" s="47">
        <v>170627000</v>
      </c>
      <c r="S156" s="65">
        <v>175326000</v>
      </c>
      <c r="T156" s="65">
        <v>-4626000</v>
      </c>
      <c r="U156" s="53">
        <v>-73000</v>
      </c>
      <c r="V156" s="47">
        <v>87745000</v>
      </c>
      <c r="W156" s="65">
        <v>-24115000</v>
      </c>
      <c r="X156" s="65">
        <v>4218000</v>
      </c>
      <c r="Y156" s="65"/>
      <c r="Z156" s="53">
        <v>107642000</v>
      </c>
      <c r="AA156" s="48"/>
      <c r="AB156" s="49">
        <v>740281000</v>
      </c>
      <c r="AC156" s="47">
        <v>-42681000</v>
      </c>
      <c r="AD156" s="65">
        <v>0</v>
      </c>
      <c r="AE156" s="65"/>
      <c r="AF156" s="65"/>
      <c r="AG156" s="65">
        <v>-42681000</v>
      </c>
      <c r="AH156" s="65">
        <v>-38681000</v>
      </c>
      <c r="AI156" s="65">
        <v>-4000000</v>
      </c>
      <c r="AJ156" s="53"/>
      <c r="AK156" s="47">
        <v>10469000</v>
      </c>
      <c r="AL156" s="65">
        <v>457307000</v>
      </c>
      <c r="AM156" s="53">
        <v>-446838000</v>
      </c>
      <c r="AN156" s="47"/>
      <c r="AO156" s="65"/>
      <c r="AP156" s="65"/>
      <c r="AQ156" s="65"/>
      <c r="AR156" s="53"/>
      <c r="AS156" s="38">
        <v>-73000</v>
      </c>
      <c r="AT156" s="65"/>
      <c r="AU156" s="50">
        <v>-32285000</v>
      </c>
      <c r="AV156" s="53"/>
      <c r="AW156" s="47"/>
      <c r="AX156" s="53"/>
      <c r="AY156" s="48"/>
      <c r="AZ156" s="38"/>
      <c r="BA156" s="53"/>
      <c r="BB156" s="47">
        <v>-553051000</v>
      </c>
      <c r="BC156" s="65">
        <v>47039000</v>
      </c>
      <c r="BD156" s="53">
        <v>-600090000</v>
      </c>
      <c r="BE156" s="38">
        <v>7019000</v>
      </c>
      <c r="BF156" s="65"/>
      <c r="BG156" s="50">
        <v>-546032000</v>
      </c>
      <c r="BH156" s="65">
        <v>161964000</v>
      </c>
      <c r="BI156" s="53"/>
      <c r="BJ156" s="38">
        <v>161964000</v>
      </c>
      <c r="BK156" s="65">
        <v>-3307000</v>
      </c>
      <c r="BL156" s="51">
        <v>158657000</v>
      </c>
    </row>
    <row r="157" spans="1:64" x14ac:dyDescent="0.2">
      <c r="A157" s="63" t="s">
        <v>505</v>
      </c>
      <c r="B157" s="63" t="s">
        <v>506</v>
      </c>
      <c r="C157" s="63">
        <v>88558</v>
      </c>
      <c r="D157" s="63" t="s">
        <v>16</v>
      </c>
      <c r="E157" s="63">
        <v>2017</v>
      </c>
      <c r="F157" s="63" t="s">
        <v>1292</v>
      </c>
      <c r="G157" s="64">
        <v>43100</v>
      </c>
      <c r="H157" s="64">
        <v>43153</v>
      </c>
      <c r="I157" s="64">
        <v>43153</v>
      </c>
      <c r="J157" s="63">
        <v>330000000</v>
      </c>
      <c r="K157" s="63">
        <v>336000000</v>
      </c>
      <c r="L157" s="63" t="s">
        <v>2177</v>
      </c>
      <c r="M157" s="47">
        <v>1352000000</v>
      </c>
      <c r="N157" s="65"/>
      <c r="O157" s="65"/>
      <c r="P157" s="53"/>
      <c r="Q157" s="48">
        <v>1391000000</v>
      </c>
      <c r="R157" s="47">
        <v>-725000000</v>
      </c>
      <c r="S157" s="65"/>
      <c r="T157" s="65"/>
      <c r="U157" s="53"/>
      <c r="V157" s="47">
        <v>-277000000</v>
      </c>
      <c r="W157" s="65"/>
      <c r="X157" s="65"/>
      <c r="Y157" s="65"/>
      <c r="Z157" s="53"/>
      <c r="AA157" s="48"/>
      <c r="AB157" s="49">
        <v>1741000000</v>
      </c>
      <c r="AC157" s="47">
        <v>-145000000</v>
      </c>
      <c r="AD157" s="65"/>
      <c r="AE157" s="65"/>
      <c r="AF157" s="65"/>
      <c r="AG157" s="65"/>
      <c r="AH157" s="65"/>
      <c r="AI157" s="65"/>
      <c r="AJ157" s="53"/>
      <c r="AK157" s="47"/>
      <c r="AL157" s="65"/>
      <c r="AM157" s="53"/>
      <c r="AN157" s="47">
        <v>1307000000</v>
      </c>
      <c r="AO157" s="65"/>
      <c r="AP157" s="65"/>
      <c r="AQ157" s="65"/>
      <c r="AR157" s="53"/>
      <c r="AS157" s="38">
        <v>-472000000</v>
      </c>
      <c r="AT157" s="65"/>
      <c r="AU157" s="50">
        <v>690000000</v>
      </c>
      <c r="AV157" s="53">
        <v>-385000000</v>
      </c>
      <c r="AW157" s="47">
        <v>-2074000000</v>
      </c>
      <c r="AX157" s="53"/>
      <c r="AY157" s="48"/>
      <c r="AZ157" s="38"/>
      <c r="BA157" s="53"/>
      <c r="BB157" s="47">
        <v>55000000</v>
      </c>
      <c r="BC157" s="65"/>
      <c r="BD157" s="53"/>
      <c r="BE157" s="38">
        <v>-76000000</v>
      </c>
      <c r="BF157" s="65"/>
      <c r="BG157" s="50">
        <v>-2480000000</v>
      </c>
      <c r="BH157" s="65">
        <v>-49000000</v>
      </c>
      <c r="BI157" s="53"/>
      <c r="BJ157" s="38">
        <v>-49000000</v>
      </c>
      <c r="BK157" s="65">
        <v>31000000</v>
      </c>
      <c r="BL157" s="51">
        <v>-18000000</v>
      </c>
    </row>
    <row r="158" spans="1:64" x14ac:dyDescent="0.2">
      <c r="A158" s="63" t="s">
        <v>508</v>
      </c>
      <c r="B158" s="63" t="s">
        <v>509</v>
      </c>
      <c r="C158" s="63">
        <v>378146</v>
      </c>
      <c r="D158" s="63" t="s">
        <v>16</v>
      </c>
      <c r="E158" s="63">
        <v>2017</v>
      </c>
      <c r="F158" s="63" t="s">
        <v>1292</v>
      </c>
      <c r="G158" s="64">
        <v>43100</v>
      </c>
      <c r="H158" s="64">
        <v>43153</v>
      </c>
      <c r="I158" s="64">
        <v>43153</v>
      </c>
      <c r="J158" s="63">
        <v>422200000</v>
      </c>
      <c r="K158" s="63">
        <v>431200000</v>
      </c>
      <c r="L158" s="63" t="s">
        <v>2178</v>
      </c>
      <c r="M158" s="47">
        <v>1232000000</v>
      </c>
      <c r="N158" s="65">
        <v>1246000000</v>
      </c>
      <c r="O158" s="65"/>
      <c r="P158" s="53">
        <v>-14000000</v>
      </c>
      <c r="Q158" s="48">
        <v>433000000</v>
      </c>
      <c r="R158" s="47">
        <v>-167000000</v>
      </c>
      <c r="S158" s="65">
        <v>63000000</v>
      </c>
      <c r="T158" s="65">
        <v>-247000000</v>
      </c>
      <c r="U158" s="53">
        <v>17000000</v>
      </c>
      <c r="V158" s="47">
        <v>-15000000</v>
      </c>
      <c r="W158" s="65">
        <v>-75000000</v>
      </c>
      <c r="X158" s="65"/>
      <c r="Y158" s="65"/>
      <c r="Z158" s="53">
        <v>60000000</v>
      </c>
      <c r="AA158" s="48"/>
      <c r="AB158" s="49">
        <v>1483000000</v>
      </c>
      <c r="AC158" s="47">
        <v>-287000000</v>
      </c>
      <c r="AD158" s="65"/>
      <c r="AE158" s="65"/>
      <c r="AF158" s="65"/>
      <c r="AG158" s="65"/>
      <c r="AH158" s="65"/>
      <c r="AI158" s="65"/>
      <c r="AJ158" s="53">
        <v>-287000000</v>
      </c>
      <c r="AK158" s="47"/>
      <c r="AL158" s="65"/>
      <c r="AM158" s="53"/>
      <c r="AN158" s="47">
        <v>-367000000</v>
      </c>
      <c r="AO158" s="65">
        <v>17000000</v>
      </c>
      <c r="AP158" s="65"/>
      <c r="AQ158" s="65"/>
      <c r="AR158" s="53">
        <v>-384000000</v>
      </c>
      <c r="AS158" s="38">
        <v>-3000000</v>
      </c>
      <c r="AT158" s="65"/>
      <c r="AU158" s="50">
        <v>-657000000</v>
      </c>
      <c r="AV158" s="53"/>
      <c r="AW158" s="47">
        <v>325000000</v>
      </c>
      <c r="AX158" s="53"/>
      <c r="AY158" s="48">
        <v>325000000</v>
      </c>
      <c r="AZ158" s="38">
        <v>-1985000000</v>
      </c>
      <c r="BA158" s="53">
        <v>2310000000</v>
      </c>
      <c r="BB158" s="47">
        <v>-1145000000</v>
      </c>
      <c r="BC158" s="65">
        <v>78000000</v>
      </c>
      <c r="BD158" s="53">
        <v>-1223000000</v>
      </c>
      <c r="BE158" s="38">
        <v>0</v>
      </c>
      <c r="BF158" s="65"/>
      <c r="BG158" s="50">
        <v>-820000000</v>
      </c>
      <c r="BH158" s="65">
        <v>6000000</v>
      </c>
      <c r="BI158" s="53">
        <v>19000000</v>
      </c>
      <c r="BJ158" s="38">
        <v>25000000</v>
      </c>
      <c r="BK158" s="65"/>
      <c r="BL158" s="51">
        <v>25000000</v>
      </c>
    </row>
    <row r="159" spans="1:64" x14ac:dyDescent="0.2">
      <c r="A159" s="63" t="s">
        <v>514</v>
      </c>
      <c r="B159" s="63" t="s">
        <v>515</v>
      </c>
      <c r="C159" s="63">
        <v>367930</v>
      </c>
      <c r="D159" s="63" t="s">
        <v>16</v>
      </c>
      <c r="E159" s="63">
        <v>2017</v>
      </c>
      <c r="F159" s="63" t="s">
        <v>1292</v>
      </c>
      <c r="G159" s="64">
        <v>43100</v>
      </c>
      <c r="H159" s="64">
        <v>43154</v>
      </c>
      <c r="I159" s="64">
        <v>43524</v>
      </c>
      <c r="J159" s="63">
        <v>137456000</v>
      </c>
      <c r="K159" s="63">
        <v>139646000</v>
      </c>
      <c r="L159" s="63" t="s">
        <v>1707</v>
      </c>
      <c r="M159" s="47">
        <v>107223000</v>
      </c>
      <c r="N159" s="65"/>
      <c r="O159" s="65"/>
      <c r="P159" s="53"/>
      <c r="Q159" s="48">
        <v>71010000</v>
      </c>
      <c r="R159" s="47">
        <v>49318000</v>
      </c>
      <c r="S159" s="65"/>
      <c r="T159" s="65"/>
      <c r="U159" s="53"/>
      <c r="V159" s="47">
        <v>80701000</v>
      </c>
      <c r="W159" s="65"/>
      <c r="X159" s="65"/>
      <c r="Y159" s="65"/>
      <c r="Z159" s="53"/>
      <c r="AA159" s="48"/>
      <c r="AB159" s="49">
        <v>308252000</v>
      </c>
      <c r="AC159" s="47">
        <v>-38423000</v>
      </c>
      <c r="AD159" s="65"/>
      <c r="AE159" s="65"/>
      <c r="AF159" s="65"/>
      <c r="AG159" s="65"/>
      <c r="AH159" s="65"/>
      <c r="AI159" s="65"/>
      <c r="AJ159" s="53"/>
      <c r="AK159" s="47"/>
      <c r="AL159" s="65"/>
      <c r="AM159" s="53"/>
      <c r="AN159" s="47">
        <v>0</v>
      </c>
      <c r="AO159" s="65"/>
      <c r="AP159" s="65"/>
      <c r="AQ159" s="65"/>
      <c r="AR159" s="53"/>
      <c r="AS159" s="38">
        <v>0</v>
      </c>
      <c r="AT159" s="65"/>
      <c r="AU159" s="50">
        <v>-38423000</v>
      </c>
      <c r="AV159" s="53">
        <v>-82605000</v>
      </c>
      <c r="AW159" s="47">
        <v>-97500000</v>
      </c>
      <c r="AX159" s="53"/>
      <c r="AY159" s="48"/>
      <c r="AZ159" s="38"/>
      <c r="BA159" s="53"/>
      <c r="BB159" s="47">
        <v>58241000</v>
      </c>
      <c r="BC159" s="65"/>
      <c r="BD159" s="53"/>
      <c r="BE159" s="38">
        <v>-10748000</v>
      </c>
      <c r="BF159" s="65"/>
      <c r="BG159" s="50">
        <v>-132612000</v>
      </c>
      <c r="BH159" s="65">
        <v>137217000</v>
      </c>
      <c r="BI159" s="53"/>
      <c r="BJ159" s="38">
        <v>137217000</v>
      </c>
      <c r="BK159" s="65">
        <v>20524000</v>
      </c>
      <c r="BL159" s="51">
        <v>157741000</v>
      </c>
    </row>
    <row r="160" spans="1:64" x14ac:dyDescent="0.2">
      <c r="A160" s="63" t="s">
        <v>517</v>
      </c>
      <c r="B160" s="63" t="s">
        <v>518</v>
      </c>
      <c r="C160" s="63">
        <v>378147</v>
      </c>
      <c r="D160" s="63" t="s">
        <v>16</v>
      </c>
      <c r="E160" s="63">
        <v>2017</v>
      </c>
      <c r="F160" s="63" t="s">
        <v>1292</v>
      </c>
      <c r="G160" s="64">
        <v>43100</v>
      </c>
      <c r="H160" s="64">
        <v>43159</v>
      </c>
      <c r="I160" s="64">
        <v>43159</v>
      </c>
      <c r="J160" s="63">
        <v>130703000</v>
      </c>
      <c r="K160" s="63">
        <v>131358000</v>
      </c>
      <c r="L160" s="63" t="s">
        <v>2179</v>
      </c>
      <c r="M160" s="47">
        <v>4328000</v>
      </c>
      <c r="N160" s="65"/>
      <c r="O160" s="65"/>
      <c r="P160" s="53"/>
      <c r="Q160" s="48">
        <v>101438000</v>
      </c>
      <c r="R160" s="47">
        <v>-68394000</v>
      </c>
      <c r="S160" s="65"/>
      <c r="T160" s="65"/>
      <c r="U160" s="53"/>
      <c r="V160" s="47">
        <v>273694000</v>
      </c>
      <c r="W160" s="65"/>
      <c r="X160" s="65"/>
      <c r="Y160" s="65"/>
      <c r="Z160" s="53"/>
      <c r="AA160" s="48"/>
      <c r="AB160" s="49">
        <v>311066000</v>
      </c>
      <c r="AC160" s="47">
        <v>-56167000</v>
      </c>
      <c r="AD160" s="65"/>
      <c r="AE160" s="65"/>
      <c r="AF160" s="65"/>
      <c r="AG160" s="65"/>
      <c r="AH160" s="65"/>
      <c r="AI160" s="65"/>
      <c r="AJ160" s="53"/>
      <c r="AK160" s="47"/>
      <c r="AL160" s="65"/>
      <c r="AM160" s="53"/>
      <c r="AN160" s="47">
        <v>232767000</v>
      </c>
      <c r="AO160" s="65"/>
      <c r="AP160" s="65"/>
      <c r="AQ160" s="65"/>
      <c r="AR160" s="53"/>
      <c r="AS160" s="38"/>
      <c r="AT160" s="65"/>
      <c r="AU160" s="50">
        <v>176600000</v>
      </c>
      <c r="AV160" s="53">
        <v>-99233000</v>
      </c>
      <c r="AW160" s="47">
        <v>-79030000</v>
      </c>
      <c r="AX160" s="53"/>
      <c r="AY160" s="48"/>
      <c r="AZ160" s="38"/>
      <c r="BA160" s="53"/>
      <c r="BB160" s="47">
        <v>0</v>
      </c>
      <c r="BC160" s="65"/>
      <c r="BD160" s="53"/>
      <c r="BE160" s="38">
        <v>-7090000</v>
      </c>
      <c r="BF160" s="65"/>
      <c r="BG160" s="50">
        <v>-185353000</v>
      </c>
      <c r="BH160" s="65">
        <v>302313000</v>
      </c>
      <c r="BI160" s="53"/>
      <c r="BJ160" s="38">
        <v>302313000</v>
      </c>
      <c r="BK160" s="65">
        <v>33970000</v>
      </c>
      <c r="BL160" s="51">
        <v>336283000</v>
      </c>
    </row>
    <row r="161" spans="1:64" x14ac:dyDescent="0.2">
      <c r="A161" s="63" t="s">
        <v>511</v>
      </c>
      <c r="B161" s="63" t="s">
        <v>512</v>
      </c>
      <c r="C161" s="63">
        <v>740486</v>
      </c>
      <c r="D161" s="63" t="s">
        <v>16</v>
      </c>
      <c r="E161" s="63">
        <v>2017</v>
      </c>
      <c r="F161" s="63" t="s">
        <v>1292</v>
      </c>
      <c r="G161" s="64">
        <v>43100</v>
      </c>
      <c r="H161" s="64">
        <v>43160</v>
      </c>
      <c r="I161" s="64">
        <v>43525</v>
      </c>
      <c r="J161" s="63">
        <v>91129000</v>
      </c>
      <c r="K161" s="63">
        <v>93594000</v>
      </c>
      <c r="L161" s="63" t="s">
        <v>1708</v>
      </c>
      <c r="M161" s="47">
        <v>740200000</v>
      </c>
      <c r="N161" s="65"/>
      <c r="O161" s="65"/>
      <c r="P161" s="53"/>
      <c r="Q161" s="48">
        <v>46599000</v>
      </c>
      <c r="R161" s="47">
        <v>-3229000</v>
      </c>
      <c r="S161" s="65"/>
      <c r="T161" s="65"/>
      <c r="U161" s="53"/>
      <c r="V161" s="47">
        <v>-103512000</v>
      </c>
      <c r="W161" s="65"/>
      <c r="X161" s="65"/>
      <c r="Y161" s="65"/>
      <c r="Z161" s="53"/>
      <c r="AA161" s="48"/>
      <c r="AB161" s="49">
        <v>680058000</v>
      </c>
      <c r="AC161" s="47">
        <v>246408000</v>
      </c>
      <c r="AD161" s="65"/>
      <c r="AE161" s="65"/>
      <c r="AF161" s="65"/>
      <c r="AG161" s="65"/>
      <c r="AH161" s="65"/>
      <c r="AI161" s="65"/>
      <c r="AJ161" s="53"/>
      <c r="AK161" s="47"/>
      <c r="AL161" s="65"/>
      <c r="AM161" s="53"/>
      <c r="AN161" s="47">
        <v>-705257000</v>
      </c>
      <c r="AO161" s="65"/>
      <c r="AP161" s="65"/>
      <c r="AQ161" s="65"/>
      <c r="AR161" s="53"/>
      <c r="AS161" s="38">
        <v>-38953000</v>
      </c>
      <c r="AT161" s="65"/>
      <c r="AU161" s="50">
        <v>-497802000</v>
      </c>
      <c r="AV161" s="53"/>
      <c r="AW161" s="47">
        <v>-454222000</v>
      </c>
      <c r="AX161" s="53"/>
      <c r="AY161" s="48"/>
      <c r="AZ161" s="38"/>
      <c r="BA161" s="53"/>
      <c r="BB161" s="47">
        <v>-357703000</v>
      </c>
      <c r="BC161" s="65">
        <v>44690000</v>
      </c>
      <c r="BD161" s="53">
        <v>-402393000</v>
      </c>
      <c r="BE161" s="38">
        <v>1063863000</v>
      </c>
      <c r="BF161" s="65"/>
      <c r="BG161" s="50">
        <v>251938000</v>
      </c>
      <c r="BH161" s="65">
        <v>434194000</v>
      </c>
      <c r="BI161" s="53"/>
      <c r="BJ161" s="38">
        <v>434194000</v>
      </c>
      <c r="BK161" s="65">
        <v>52906000</v>
      </c>
      <c r="BL161" s="51">
        <v>487100000</v>
      </c>
    </row>
    <row r="162" spans="1:64" x14ac:dyDescent="0.2">
      <c r="A162" s="63" t="s">
        <v>520</v>
      </c>
      <c r="B162" s="63" t="s">
        <v>521</v>
      </c>
      <c r="C162" s="63">
        <v>378149</v>
      </c>
      <c r="D162" s="63" t="s">
        <v>16</v>
      </c>
      <c r="E162" s="63">
        <v>2017</v>
      </c>
      <c r="F162" s="63" t="s">
        <v>1292</v>
      </c>
      <c r="G162" s="64">
        <v>43100</v>
      </c>
      <c r="H162" s="64">
        <v>43159</v>
      </c>
      <c r="I162" s="64">
        <v>43159</v>
      </c>
      <c r="J162" s="63">
        <v>154796015</v>
      </c>
      <c r="K162" s="63">
        <v>154796015</v>
      </c>
      <c r="L162" s="63" t="s">
        <v>2180</v>
      </c>
      <c r="M162" s="47">
        <v>-83300000</v>
      </c>
      <c r="N162" s="65">
        <v>538400000</v>
      </c>
      <c r="O162" s="65">
        <v>-621700000</v>
      </c>
      <c r="P162" s="53"/>
      <c r="Q162" s="48">
        <v>113000000</v>
      </c>
      <c r="R162" s="47">
        <v>164200000</v>
      </c>
      <c r="S162" s="65"/>
      <c r="T162" s="65"/>
      <c r="U162" s="53"/>
      <c r="V162" s="47">
        <v>120600000</v>
      </c>
      <c r="W162" s="65"/>
      <c r="X162" s="65"/>
      <c r="Y162" s="65"/>
      <c r="Z162" s="53"/>
      <c r="AA162" s="48">
        <v>21000000</v>
      </c>
      <c r="AB162" s="49">
        <v>335500000</v>
      </c>
      <c r="AC162" s="47">
        <v>-83500000</v>
      </c>
      <c r="AD162" s="65"/>
      <c r="AE162" s="65"/>
      <c r="AF162" s="65"/>
      <c r="AG162" s="65"/>
      <c r="AH162" s="65"/>
      <c r="AI162" s="65"/>
      <c r="AJ162" s="53"/>
      <c r="AK162" s="47"/>
      <c r="AL162" s="65"/>
      <c r="AM162" s="53"/>
      <c r="AN162" s="47">
        <v>-1225600000</v>
      </c>
      <c r="AO162" s="65"/>
      <c r="AP162" s="65"/>
      <c r="AQ162" s="65"/>
      <c r="AR162" s="53"/>
      <c r="AS162" s="38">
        <v>-40400000</v>
      </c>
      <c r="AT162" s="65">
        <v>15700000</v>
      </c>
      <c r="AU162" s="50">
        <v>-1333800000</v>
      </c>
      <c r="AV162" s="53">
        <v>-88800000</v>
      </c>
      <c r="AW162" s="47">
        <v>1293500000</v>
      </c>
      <c r="AX162" s="53"/>
      <c r="AY162" s="48"/>
      <c r="AZ162" s="38"/>
      <c r="BA162" s="53"/>
      <c r="BB162" s="47">
        <v>19900000</v>
      </c>
      <c r="BC162" s="65"/>
      <c r="BD162" s="53"/>
      <c r="BE162" s="38">
        <v>-11500000</v>
      </c>
      <c r="BF162" s="65"/>
      <c r="BG162" s="50">
        <v>1213100000</v>
      </c>
      <c r="BH162" s="65">
        <v>214800000</v>
      </c>
      <c r="BI162" s="53"/>
      <c r="BJ162" s="38">
        <v>214800000</v>
      </c>
      <c r="BK162" s="65">
        <v>4000000</v>
      </c>
      <c r="BL162" s="51">
        <v>218800000</v>
      </c>
    </row>
    <row r="163" spans="1:64" x14ac:dyDescent="0.2">
      <c r="A163" s="63" t="s">
        <v>535</v>
      </c>
      <c r="B163" s="63" t="s">
        <v>536</v>
      </c>
      <c r="C163" s="63">
        <v>885908</v>
      </c>
      <c r="D163" s="63" t="s">
        <v>16</v>
      </c>
      <c r="E163" s="63">
        <v>2018</v>
      </c>
      <c r="F163" s="63" t="s">
        <v>1292</v>
      </c>
      <c r="G163" s="64">
        <v>43281</v>
      </c>
      <c r="H163" s="64">
        <v>43321</v>
      </c>
      <c r="I163" s="64">
        <v>43686</v>
      </c>
      <c r="J163" s="63">
        <v>621000000</v>
      </c>
      <c r="K163" s="63">
        <v>621000000</v>
      </c>
      <c r="L163" s="63" t="s">
        <v>1709</v>
      </c>
      <c r="M163" s="47">
        <v>2228000000</v>
      </c>
      <c r="N163" s="65"/>
      <c r="O163" s="65"/>
      <c r="P163" s="53"/>
      <c r="Q163" s="48">
        <v>171000000</v>
      </c>
      <c r="R163" s="47">
        <v>-723000000</v>
      </c>
      <c r="S163" s="65"/>
      <c r="T163" s="65"/>
      <c r="U163" s="53"/>
      <c r="V163" s="47">
        <v>-359000000</v>
      </c>
      <c r="W163" s="65"/>
      <c r="X163" s="65"/>
      <c r="Y163" s="65"/>
      <c r="Z163" s="53"/>
      <c r="AA163" s="48"/>
      <c r="AB163" s="49">
        <v>1317000000</v>
      </c>
      <c r="AC163" s="47">
        <v>139000000</v>
      </c>
      <c r="AD163" s="65"/>
      <c r="AE163" s="65"/>
      <c r="AF163" s="65"/>
      <c r="AG163" s="65"/>
      <c r="AH163" s="65"/>
      <c r="AI163" s="65"/>
      <c r="AJ163" s="53"/>
      <c r="AK163" s="47">
        <v>0</v>
      </c>
      <c r="AL163" s="65"/>
      <c r="AM163" s="53"/>
      <c r="AN163" s="47"/>
      <c r="AO163" s="65"/>
      <c r="AP163" s="65"/>
      <c r="AQ163" s="65"/>
      <c r="AR163" s="53"/>
      <c r="AS163" s="38">
        <v>-11000000</v>
      </c>
      <c r="AT163" s="65"/>
      <c r="AU163" s="50">
        <v>128000000</v>
      </c>
      <c r="AV163" s="53">
        <v>-41000000</v>
      </c>
      <c r="AW163" s="47">
        <v>0</v>
      </c>
      <c r="AX163" s="53"/>
      <c r="AY163" s="48"/>
      <c r="AZ163" s="38"/>
      <c r="BA163" s="53"/>
      <c r="BB163" s="47"/>
      <c r="BC163" s="65"/>
      <c r="BD163" s="53"/>
      <c r="BE163" s="38">
        <v>1077000000</v>
      </c>
      <c r="BF163" s="65"/>
      <c r="BG163" s="50">
        <v>1036000000</v>
      </c>
      <c r="BH163" s="65">
        <v>2481000000</v>
      </c>
      <c r="BI163" s="53"/>
      <c r="BJ163" s="38">
        <v>2481000000</v>
      </c>
      <c r="BK163" s="65"/>
      <c r="BL163" s="51">
        <v>2481000000</v>
      </c>
    </row>
    <row r="164" spans="1:64" x14ac:dyDescent="0.2">
      <c r="A164" s="63" t="s">
        <v>499</v>
      </c>
      <c r="B164" s="63" t="s">
        <v>500</v>
      </c>
      <c r="C164" s="63">
        <v>378144</v>
      </c>
      <c r="D164" s="63" t="s">
        <v>16</v>
      </c>
      <c r="E164" s="63">
        <v>2017</v>
      </c>
      <c r="F164" s="63" t="s">
        <v>1292</v>
      </c>
      <c r="G164" s="64">
        <v>43100</v>
      </c>
      <c r="H164" s="64">
        <v>43144</v>
      </c>
      <c r="I164" s="64">
        <v>43144</v>
      </c>
      <c r="J164" s="63">
        <v>72117000</v>
      </c>
      <c r="K164" s="63">
        <v>72233000</v>
      </c>
      <c r="L164" s="63" t="s">
        <v>2181</v>
      </c>
      <c r="M164" s="47">
        <v>297870000</v>
      </c>
      <c r="N164" s="65"/>
      <c r="O164" s="65"/>
      <c r="P164" s="53"/>
      <c r="Q164" s="48">
        <v>216050000</v>
      </c>
      <c r="R164" s="47">
        <v>-67906000</v>
      </c>
      <c r="S164" s="65"/>
      <c r="T164" s="65"/>
      <c r="U164" s="53"/>
      <c r="V164" s="47">
        <v>13163000</v>
      </c>
      <c r="W164" s="65"/>
      <c r="X164" s="65"/>
      <c r="Y164" s="65"/>
      <c r="Z164" s="53"/>
      <c r="AA164" s="48"/>
      <c r="AB164" s="49">
        <v>459177000</v>
      </c>
      <c r="AC164" s="47">
        <v>-955588000</v>
      </c>
      <c r="AD164" s="65"/>
      <c r="AE164" s="65"/>
      <c r="AF164" s="65"/>
      <c r="AG164" s="65"/>
      <c r="AH164" s="65"/>
      <c r="AI164" s="65"/>
      <c r="AJ164" s="53"/>
      <c r="AK164" s="47"/>
      <c r="AL164" s="65"/>
      <c r="AM164" s="53"/>
      <c r="AN164" s="47">
        <v>-696000</v>
      </c>
      <c r="AO164" s="65"/>
      <c r="AP164" s="65"/>
      <c r="AQ164" s="65"/>
      <c r="AR164" s="53"/>
      <c r="AS164" s="38">
        <v>119482000</v>
      </c>
      <c r="AT164" s="65"/>
      <c r="AU164" s="50">
        <v>-836802000</v>
      </c>
      <c r="AV164" s="53"/>
      <c r="AW164" s="47">
        <v>394876000</v>
      </c>
      <c r="AX164" s="53"/>
      <c r="AY164" s="48"/>
      <c r="AZ164" s="38"/>
      <c r="BA164" s="53"/>
      <c r="BB164" s="47">
        <v>263574000</v>
      </c>
      <c r="BC164" s="65"/>
      <c r="BD164" s="53"/>
      <c r="BE164" s="38">
        <v>-289005000</v>
      </c>
      <c r="BF164" s="65"/>
      <c r="BG164" s="50">
        <v>369445000</v>
      </c>
      <c r="BH164" s="65">
        <v>-8180000</v>
      </c>
      <c r="BI164" s="53"/>
      <c r="BJ164" s="38">
        <v>-8180000</v>
      </c>
      <c r="BK164" s="65"/>
      <c r="BL164" s="51">
        <v>-8180000</v>
      </c>
    </row>
    <row r="165" spans="1:64" x14ac:dyDescent="0.2">
      <c r="A165" s="63" t="s">
        <v>1117</v>
      </c>
      <c r="B165" s="63" t="s">
        <v>1118</v>
      </c>
      <c r="C165" s="63">
        <v>637893</v>
      </c>
      <c r="D165" s="63" t="s">
        <v>16</v>
      </c>
      <c r="E165" s="63">
        <v>2017</v>
      </c>
      <c r="F165" s="63" t="s">
        <v>1292</v>
      </c>
      <c r="G165" s="64">
        <v>43100</v>
      </c>
      <c r="H165" s="64">
        <v>43192</v>
      </c>
      <c r="I165" s="64">
        <v>43192</v>
      </c>
      <c r="J165" s="63">
        <v>466700000</v>
      </c>
      <c r="K165" s="63">
        <v>468300000</v>
      </c>
      <c r="L165" s="63" t="s">
        <v>2182</v>
      </c>
      <c r="M165" s="47">
        <v>134200000</v>
      </c>
      <c r="N165" s="65"/>
      <c r="O165" s="65"/>
      <c r="P165" s="53"/>
      <c r="Q165" s="48">
        <v>614700000</v>
      </c>
      <c r="R165" s="47">
        <v>87900000</v>
      </c>
      <c r="S165" s="65"/>
      <c r="T165" s="65"/>
      <c r="U165" s="53"/>
      <c r="V165" s="47">
        <v>-626100000</v>
      </c>
      <c r="W165" s="65"/>
      <c r="X165" s="65"/>
      <c r="Y165" s="65"/>
      <c r="Z165" s="53"/>
      <c r="AA165" s="48"/>
      <c r="AB165" s="49">
        <v>210700000</v>
      </c>
      <c r="AC165" s="47">
        <v>-241300000</v>
      </c>
      <c r="AD165" s="65"/>
      <c r="AE165" s="65"/>
      <c r="AF165" s="65"/>
      <c r="AG165" s="65"/>
      <c r="AH165" s="65"/>
      <c r="AI165" s="65"/>
      <c r="AJ165" s="53"/>
      <c r="AK165" s="47"/>
      <c r="AL165" s="65"/>
      <c r="AM165" s="53"/>
      <c r="AN165" s="47"/>
      <c r="AO165" s="65"/>
      <c r="AP165" s="65"/>
      <c r="AQ165" s="65"/>
      <c r="AR165" s="53"/>
      <c r="AS165" s="38">
        <v>1491300000</v>
      </c>
      <c r="AT165" s="65"/>
      <c r="AU165" s="50">
        <v>1250000000</v>
      </c>
      <c r="AV165" s="53">
        <v>-60600000</v>
      </c>
      <c r="AW165" s="47">
        <v>-733800000</v>
      </c>
      <c r="AX165" s="53"/>
      <c r="AY165" s="48"/>
      <c r="AZ165" s="38"/>
      <c r="BA165" s="53"/>
      <c r="BB165" s="47">
        <v>-58500000</v>
      </c>
      <c r="BC165" s="65"/>
      <c r="BD165" s="53">
        <v>-58500000</v>
      </c>
      <c r="BE165" s="38">
        <v>-201900000</v>
      </c>
      <c r="BF165" s="65"/>
      <c r="BG165" s="50">
        <v>-1054800000</v>
      </c>
      <c r="BH165" s="65">
        <v>405900000</v>
      </c>
      <c r="BI165" s="53"/>
      <c r="BJ165" s="38">
        <v>405900000</v>
      </c>
      <c r="BK165" s="65">
        <v>62200000</v>
      </c>
      <c r="BL165" s="51">
        <v>468100000</v>
      </c>
    </row>
    <row r="166" spans="1:64" x14ac:dyDescent="0.2">
      <c r="A166" s="63" t="s">
        <v>526</v>
      </c>
      <c r="B166" s="63" t="s">
        <v>527</v>
      </c>
      <c r="C166" s="63">
        <v>130256</v>
      </c>
      <c r="D166" s="63" t="s">
        <v>16</v>
      </c>
      <c r="E166" s="63">
        <v>2017</v>
      </c>
      <c r="F166" s="63" t="s">
        <v>1292</v>
      </c>
      <c r="G166" s="64">
        <v>43100</v>
      </c>
      <c r="H166" s="64">
        <v>43157</v>
      </c>
      <c r="I166" s="64">
        <v>43157</v>
      </c>
      <c r="J166" s="63">
        <v>174315000</v>
      </c>
      <c r="K166" s="63">
        <v>178079000</v>
      </c>
      <c r="L166" s="63" t="s">
        <v>2183</v>
      </c>
      <c r="M166" s="47">
        <v>31399000</v>
      </c>
      <c r="N166" s="65"/>
      <c r="O166" s="65"/>
      <c r="P166" s="53"/>
      <c r="Q166" s="48">
        <v>55476000</v>
      </c>
      <c r="R166" s="47">
        <v>143505000</v>
      </c>
      <c r="S166" s="65"/>
      <c r="T166" s="65"/>
      <c r="U166" s="53"/>
      <c r="V166" s="47">
        <v>364025000</v>
      </c>
      <c r="W166" s="65"/>
      <c r="X166" s="65"/>
      <c r="Y166" s="65"/>
      <c r="Z166" s="53"/>
      <c r="AA166" s="48"/>
      <c r="AB166" s="49">
        <v>594405000</v>
      </c>
      <c r="AC166" s="47">
        <v>-135312000</v>
      </c>
      <c r="AD166" s="65"/>
      <c r="AE166" s="65"/>
      <c r="AF166" s="65"/>
      <c r="AG166" s="65"/>
      <c r="AH166" s="65"/>
      <c r="AI166" s="65"/>
      <c r="AJ166" s="53"/>
      <c r="AK166" s="47">
        <v>58509000</v>
      </c>
      <c r="AL166" s="65"/>
      <c r="AM166" s="53"/>
      <c r="AN166" s="47">
        <v>0</v>
      </c>
      <c r="AO166" s="65"/>
      <c r="AP166" s="65"/>
      <c r="AQ166" s="65"/>
      <c r="AR166" s="53"/>
      <c r="AS166" s="38"/>
      <c r="AT166" s="65"/>
      <c r="AU166" s="50">
        <v>-76803000</v>
      </c>
      <c r="AV166" s="53"/>
      <c r="AW166" s="47">
        <v>0</v>
      </c>
      <c r="AX166" s="53"/>
      <c r="AY166" s="48"/>
      <c r="AZ166" s="38"/>
      <c r="BA166" s="53"/>
      <c r="BB166" s="47">
        <v>-370464000</v>
      </c>
      <c r="BC166" s="65">
        <v>75869000</v>
      </c>
      <c r="BD166" s="53">
        <v>-446333000</v>
      </c>
      <c r="BE166" s="38">
        <v>-45137000</v>
      </c>
      <c r="BF166" s="65"/>
      <c r="BG166" s="50">
        <v>-415601000</v>
      </c>
      <c r="BH166" s="65">
        <v>102001000</v>
      </c>
      <c r="BI166" s="53"/>
      <c r="BJ166" s="38">
        <v>102001000</v>
      </c>
      <c r="BK166" s="65"/>
      <c r="BL166" s="51">
        <v>102001000</v>
      </c>
    </row>
    <row r="167" spans="1:64" x14ac:dyDescent="0.2">
      <c r="A167" s="63" t="s">
        <v>529</v>
      </c>
      <c r="B167" s="63" t="s">
        <v>530</v>
      </c>
      <c r="C167" s="63">
        <v>378151</v>
      </c>
      <c r="D167" s="63" t="s">
        <v>16</v>
      </c>
      <c r="E167" s="63">
        <v>2017</v>
      </c>
      <c r="F167" s="63" t="s">
        <v>1292</v>
      </c>
      <c r="G167" s="64">
        <v>43100</v>
      </c>
      <c r="H167" s="64">
        <v>43159</v>
      </c>
      <c r="I167" s="64">
        <v>43159</v>
      </c>
      <c r="J167" s="63">
        <v>347500000</v>
      </c>
      <c r="K167" s="63">
        <v>352600000</v>
      </c>
      <c r="L167" s="63" t="s">
        <v>2184</v>
      </c>
      <c r="M167" s="47">
        <v>1044500000</v>
      </c>
      <c r="N167" s="65"/>
      <c r="O167" s="65"/>
      <c r="P167" s="53"/>
      <c r="Q167" s="48">
        <v>174100000</v>
      </c>
      <c r="R167" s="47">
        <v>-50600000</v>
      </c>
      <c r="S167" s="65"/>
      <c r="T167" s="65"/>
      <c r="U167" s="53"/>
      <c r="V167" s="47">
        <v>8400000</v>
      </c>
      <c r="W167" s="65"/>
      <c r="X167" s="65"/>
      <c r="Y167" s="65"/>
      <c r="Z167" s="53"/>
      <c r="AA167" s="48"/>
      <c r="AB167" s="49">
        <v>1176400000</v>
      </c>
      <c r="AC167" s="47">
        <v>-136100000</v>
      </c>
      <c r="AD167" s="65"/>
      <c r="AE167" s="65"/>
      <c r="AF167" s="65"/>
      <c r="AG167" s="65"/>
      <c r="AH167" s="65"/>
      <c r="AI167" s="65"/>
      <c r="AJ167" s="53"/>
      <c r="AK167" s="47"/>
      <c r="AL167" s="65"/>
      <c r="AM167" s="53"/>
      <c r="AN167" s="47">
        <v>-1535100000</v>
      </c>
      <c r="AO167" s="65"/>
      <c r="AP167" s="65"/>
      <c r="AQ167" s="65"/>
      <c r="AR167" s="53"/>
      <c r="AS167" s="38">
        <v>1500000</v>
      </c>
      <c r="AT167" s="65"/>
      <c r="AU167" s="50">
        <v>-1669700000</v>
      </c>
      <c r="AV167" s="53">
        <v>-97200000</v>
      </c>
      <c r="AW167" s="47">
        <v>683500000</v>
      </c>
      <c r="AX167" s="53"/>
      <c r="AY167" s="48"/>
      <c r="AZ167" s="38"/>
      <c r="BA167" s="53"/>
      <c r="BB167" s="47"/>
      <c r="BC167" s="65"/>
      <c r="BD167" s="53"/>
      <c r="BE167" s="38">
        <v>13400000</v>
      </c>
      <c r="BF167" s="65"/>
      <c r="BG167" s="50">
        <v>599700000</v>
      </c>
      <c r="BH167" s="65">
        <v>106400000</v>
      </c>
      <c r="BI167" s="53"/>
      <c r="BJ167" s="38">
        <v>106400000</v>
      </c>
      <c r="BK167" s="65">
        <v>52500000</v>
      </c>
      <c r="BL167" s="51">
        <v>158900000</v>
      </c>
    </row>
    <row r="168" spans="1:64" x14ac:dyDescent="0.2">
      <c r="A168" s="63" t="s">
        <v>550</v>
      </c>
      <c r="B168" s="63" t="s">
        <v>551</v>
      </c>
      <c r="C168" s="63">
        <v>234391</v>
      </c>
      <c r="D168" s="63" t="s">
        <v>16</v>
      </c>
      <c r="E168" s="63">
        <v>2017</v>
      </c>
      <c r="F168" s="63" t="s">
        <v>1292</v>
      </c>
      <c r="G168" s="64">
        <v>43100</v>
      </c>
      <c r="H168" s="64">
        <v>43143</v>
      </c>
      <c r="I168" s="64">
        <v>43143</v>
      </c>
      <c r="J168" s="63">
        <v>299172000</v>
      </c>
      <c r="K168" s="63">
        <v>304637000</v>
      </c>
      <c r="L168" s="63" t="s">
        <v>2185</v>
      </c>
      <c r="M168" s="47">
        <v>2912000000</v>
      </c>
      <c r="N168" s="65"/>
      <c r="O168" s="65"/>
      <c r="P168" s="53"/>
      <c r="Q168" s="48">
        <v>441000000</v>
      </c>
      <c r="R168" s="47">
        <v>524000000</v>
      </c>
      <c r="S168" s="65"/>
      <c r="T168" s="65"/>
      <c r="U168" s="53"/>
      <c r="V168" s="47">
        <v>2000000</v>
      </c>
      <c r="W168" s="65"/>
      <c r="X168" s="65"/>
      <c r="Y168" s="65"/>
      <c r="Z168" s="53"/>
      <c r="AA168" s="48">
        <v>-40000000</v>
      </c>
      <c r="AB168" s="49">
        <v>3839000000</v>
      </c>
      <c r="AC168" s="47">
        <v>-378000000</v>
      </c>
      <c r="AD168" s="65"/>
      <c r="AE168" s="65"/>
      <c r="AF168" s="65"/>
      <c r="AG168" s="65"/>
      <c r="AH168" s="65"/>
      <c r="AI168" s="65"/>
      <c r="AJ168" s="53"/>
      <c r="AK168" s="47">
        <v>0</v>
      </c>
      <c r="AL168" s="65"/>
      <c r="AM168" s="53"/>
      <c r="AN168" s="47">
        <v>-399000000</v>
      </c>
      <c r="AO168" s="65"/>
      <c r="AP168" s="65"/>
      <c r="AQ168" s="65"/>
      <c r="AR168" s="53"/>
      <c r="AS168" s="38">
        <v>-14000000</v>
      </c>
      <c r="AT168" s="65"/>
      <c r="AU168" s="50">
        <v>-791000000</v>
      </c>
      <c r="AV168" s="53">
        <v>-986000000</v>
      </c>
      <c r="AW168" s="47">
        <v>85000000</v>
      </c>
      <c r="AX168" s="53"/>
      <c r="AY168" s="48"/>
      <c r="AZ168" s="38"/>
      <c r="BA168" s="53"/>
      <c r="BB168" s="47">
        <v>-1395000000</v>
      </c>
      <c r="BC168" s="65"/>
      <c r="BD168" s="53"/>
      <c r="BE168" s="38">
        <v>-103000000</v>
      </c>
      <c r="BF168" s="65"/>
      <c r="BG168" s="50">
        <v>-2399000000</v>
      </c>
      <c r="BH168" s="65">
        <v>649000000</v>
      </c>
      <c r="BI168" s="53"/>
      <c r="BJ168" s="38">
        <v>649000000</v>
      </c>
      <c r="BK168" s="65"/>
      <c r="BL168" s="51">
        <v>649000000</v>
      </c>
    </row>
    <row r="169" spans="1:64" x14ac:dyDescent="0.2">
      <c r="A169" s="63" t="s">
        <v>553</v>
      </c>
      <c r="B169" s="63" t="s">
        <v>554</v>
      </c>
      <c r="C169" s="63">
        <v>244314</v>
      </c>
      <c r="D169" s="63" t="s">
        <v>16</v>
      </c>
      <c r="E169" s="63">
        <v>2017</v>
      </c>
      <c r="F169" s="63" t="s">
        <v>1292</v>
      </c>
      <c r="G169" s="64">
        <v>43100</v>
      </c>
      <c r="H169" s="64">
        <v>43154</v>
      </c>
      <c r="I169" s="64">
        <v>43154</v>
      </c>
      <c r="J169" s="63">
        <v>8687000000</v>
      </c>
      <c r="K169" s="63">
        <v>8687000000</v>
      </c>
      <c r="L169" s="63" t="s">
        <v>2186</v>
      </c>
      <c r="M169" s="47">
        <v>-5477000000</v>
      </c>
      <c r="N169" s="65">
        <v>-5786000000</v>
      </c>
      <c r="O169" s="65">
        <v>309000000</v>
      </c>
      <c r="P169" s="53"/>
      <c r="Q169" s="48">
        <v>5139000000</v>
      </c>
      <c r="R169" s="47">
        <v>-4845000000</v>
      </c>
      <c r="S169" s="65"/>
      <c r="T169" s="65"/>
      <c r="U169" s="53"/>
      <c r="V169" s="47">
        <v>16576000000</v>
      </c>
      <c r="W169" s="65"/>
      <c r="X169" s="65"/>
      <c r="Y169" s="65"/>
      <c r="Z169" s="53"/>
      <c r="AA169" s="48">
        <v>-968000000</v>
      </c>
      <c r="AB169" s="49">
        <v>10425000000</v>
      </c>
      <c r="AC169" s="47">
        <v>-1625000000</v>
      </c>
      <c r="AD169" s="65"/>
      <c r="AE169" s="65"/>
      <c r="AF169" s="65"/>
      <c r="AG169" s="65"/>
      <c r="AH169" s="65"/>
      <c r="AI169" s="65"/>
      <c r="AJ169" s="53"/>
      <c r="AK169" s="47"/>
      <c r="AL169" s="65"/>
      <c r="AM169" s="53"/>
      <c r="AN169" s="47">
        <v>-1395000000</v>
      </c>
      <c r="AO169" s="65"/>
      <c r="AP169" s="65"/>
      <c r="AQ169" s="65"/>
      <c r="AR169" s="53"/>
      <c r="AS169" s="38">
        <v>6960000000</v>
      </c>
      <c r="AT169" s="65">
        <v>-1618000000</v>
      </c>
      <c r="AU169" s="50">
        <v>2322000000</v>
      </c>
      <c r="AV169" s="53">
        <v>-8650000000</v>
      </c>
      <c r="AW169" s="47">
        <v>-8952000000</v>
      </c>
      <c r="AX169" s="53"/>
      <c r="AY169" s="48"/>
      <c r="AZ169" s="38"/>
      <c r="BA169" s="53"/>
      <c r="BB169" s="47">
        <v>-2550000000</v>
      </c>
      <c r="BC169" s="65"/>
      <c r="BD169" s="53">
        <v>-2550000000</v>
      </c>
      <c r="BE169" s="38">
        <v>-903000000</v>
      </c>
      <c r="BF169" s="65">
        <v>1909000000</v>
      </c>
      <c r="BG169" s="50">
        <v>-19146000000</v>
      </c>
      <c r="BH169" s="65">
        <v>-6399000000</v>
      </c>
      <c r="BI169" s="53"/>
      <c r="BJ169" s="38">
        <v>-6399000000</v>
      </c>
      <c r="BK169" s="65">
        <v>891000000</v>
      </c>
      <c r="BL169" s="51">
        <v>-5508000000</v>
      </c>
    </row>
    <row r="170" spans="1:64" x14ac:dyDescent="0.2">
      <c r="A170" s="63" t="s">
        <v>565</v>
      </c>
      <c r="B170" s="63" t="s">
        <v>566</v>
      </c>
      <c r="C170" s="63">
        <v>239284</v>
      </c>
      <c r="D170" s="63" t="s">
        <v>16</v>
      </c>
      <c r="E170" s="63">
        <v>2017</v>
      </c>
      <c r="F170" s="63" t="s">
        <v>1292</v>
      </c>
      <c r="G170" s="64">
        <v>43100</v>
      </c>
      <c r="H170" s="64">
        <v>43158</v>
      </c>
      <c r="I170" s="64">
        <v>43158</v>
      </c>
      <c r="J170" s="63">
        <v>1307000000</v>
      </c>
      <c r="K170" s="63">
        <v>1319000000</v>
      </c>
      <c r="L170" s="63" t="s">
        <v>2187</v>
      </c>
      <c r="M170" s="47">
        <v>4644000000</v>
      </c>
      <c r="N170" s="65"/>
      <c r="O170" s="65"/>
      <c r="P170" s="53"/>
      <c r="Q170" s="48">
        <v>1286000000</v>
      </c>
      <c r="R170" s="47">
        <v>860000000</v>
      </c>
      <c r="S170" s="65"/>
      <c r="T170" s="65"/>
      <c r="U170" s="53"/>
      <c r="V170" s="47">
        <v>5108000000</v>
      </c>
      <c r="W170" s="65"/>
      <c r="X170" s="65"/>
      <c r="Y170" s="65"/>
      <c r="Z170" s="53"/>
      <c r="AA170" s="48"/>
      <c r="AB170" s="49">
        <v>11898000000</v>
      </c>
      <c r="AC170" s="47">
        <v>-590000000</v>
      </c>
      <c r="AD170" s="65"/>
      <c r="AE170" s="65"/>
      <c r="AF170" s="65"/>
      <c r="AG170" s="65"/>
      <c r="AH170" s="65"/>
      <c r="AI170" s="65"/>
      <c r="AJ170" s="53"/>
      <c r="AK170" s="47">
        <v>-5053000000</v>
      </c>
      <c r="AL170" s="65"/>
      <c r="AM170" s="53"/>
      <c r="AN170" s="47">
        <v>-10426000000</v>
      </c>
      <c r="AO170" s="65"/>
      <c r="AP170" s="65"/>
      <c r="AQ170" s="65"/>
      <c r="AR170" s="53"/>
      <c r="AS170" s="38"/>
      <c r="AT170" s="65"/>
      <c r="AU170" s="50">
        <v>-16069000000</v>
      </c>
      <c r="AV170" s="53">
        <v>-2731000000</v>
      </c>
      <c r="AW170" s="47">
        <v>7174000000</v>
      </c>
      <c r="AX170" s="53"/>
      <c r="AY170" s="48"/>
      <c r="AZ170" s="38"/>
      <c r="BA170" s="53"/>
      <c r="BB170" s="47">
        <v>-720000000</v>
      </c>
      <c r="BC170" s="65"/>
      <c r="BD170" s="53"/>
      <c r="BE170" s="38">
        <v>-330000000</v>
      </c>
      <c r="BF170" s="65"/>
      <c r="BG170" s="50">
        <v>3393000000</v>
      </c>
      <c r="BH170" s="65">
        <v>-778000000</v>
      </c>
      <c r="BI170" s="53"/>
      <c r="BJ170" s="38">
        <v>-778000000</v>
      </c>
      <c r="BK170" s="65">
        <v>137000000</v>
      </c>
      <c r="BL170" s="51">
        <v>-641000000</v>
      </c>
    </row>
    <row r="171" spans="1:64" x14ac:dyDescent="0.2">
      <c r="A171" s="63" t="s">
        <v>556</v>
      </c>
      <c r="B171" s="63" t="s">
        <v>557</v>
      </c>
      <c r="C171" s="63">
        <v>78526</v>
      </c>
      <c r="D171" s="63" t="s">
        <v>16</v>
      </c>
      <c r="E171" s="63">
        <v>2018</v>
      </c>
      <c r="F171" s="63" t="s">
        <v>1292</v>
      </c>
      <c r="G171" s="64">
        <v>43251</v>
      </c>
      <c r="H171" s="64">
        <v>43280</v>
      </c>
      <c r="I171" s="64">
        <v>43280</v>
      </c>
      <c r="J171" s="63">
        <v>576800000</v>
      </c>
      <c r="K171" s="63">
        <v>585700000</v>
      </c>
      <c r="L171" s="63" t="s">
        <v>2188</v>
      </c>
      <c r="M171" s="47">
        <v>2163000000</v>
      </c>
      <c r="N171" s="65"/>
      <c r="O171" s="65"/>
      <c r="P171" s="53"/>
      <c r="Q171" s="48">
        <v>618800000</v>
      </c>
      <c r="R171" s="47">
        <v>-482900000</v>
      </c>
      <c r="S171" s="65"/>
      <c r="T171" s="65"/>
      <c r="U171" s="53"/>
      <c r="V171" s="47">
        <v>542100000</v>
      </c>
      <c r="W171" s="65"/>
      <c r="X171" s="65"/>
      <c r="Y171" s="65"/>
      <c r="Z171" s="53"/>
      <c r="AA171" s="48"/>
      <c r="AB171" s="49">
        <v>2841000000</v>
      </c>
      <c r="AC171" s="47">
        <v>-621300000</v>
      </c>
      <c r="AD171" s="65"/>
      <c r="AE171" s="65"/>
      <c r="AF171" s="65"/>
      <c r="AG171" s="65"/>
      <c r="AH171" s="65"/>
      <c r="AI171" s="65"/>
      <c r="AJ171" s="53"/>
      <c r="AK171" s="47"/>
      <c r="AL171" s="65"/>
      <c r="AM171" s="53"/>
      <c r="AN171" s="47">
        <v>-8035800000</v>
      </c>
      <c r="AO171" s="65"/>
      <c r="AP171" s="65"/>
      <c r="AQ171" s="65"/>
      <c r="AR171" s="53"/>
      <c r="AS171" s="38">
        <v>-28300000</v>
      </c>
      <c r="AT171" s="65"/>
      <c r="AU171" s="50">
        <v>-8685400000</v>
      </c>
      <c r="AV171" s="53">
        <v>-1139700000</v>
      </c>
      <c r="AW171" s="47">
        <v>6277400000</v>
      </c>
      <c r="AX171" s="53"/>
      <c r="AY171" s="48"/>
      <c r="AZ171" s="38"/>
      <c r="BA171" s="53"/>
      <c r="BB171" s="47">
        <v>467600000</v>
      </c>
      <c r="BC171" s="65">
        <v>1069200000</v>
      </c>
      <c r="BD171" s="53">
        <v>-601600000</v>
      </c>
      <c r="BE171" s="38">
        <v>-159800000</v>
      </c>
      <c r="BF171" s="65"/>
      <c r="BG171" s="50">
        <v>5445500000</v>
      </c>
      <c r="BH171" s="65">
        <v>-398900000</v>
      </c>
      <c r="BI171" s="53"/>
      <c r="BJ171" s="38">
        <v>-398900000</v>
      </c>
      <c r="BK171" s="65">
        <v>31800000</v>
      </c>
      <c r="BL171" s="51">
        <v>-367100000</v>
      </c>
    </row>
    <row r="172" spans="1:64" x14ac:dyDescent="0.2">
      <c r="A172" s="63" t="s">
        <v>340</v>
      </c>
      <c r="B172" s="63" t="s">
        <v>341</v>
      </c>
      <c r="C172" s="63">
        <v>261761</v>
      </c>
      <c r="D172" s="63" t="s">
        <v>16</v>
      </c>
      <c r="E172" s="63">
        <v>2017</v>
      </c>
      <c r="F172" s="63" t="s">
        <v>1292</v>
      </c>
      <c r="G172" s="64">
        <v>43100</v>
      </c>
      <c r="H172" s="64">
        <v>43146</v>
      </c>
      <c r="I172" s="64">
        <v>43146</v>
      </c>
      <c r="J172" s="63">
        <v>895000000</v>
      </c>
      <c r="K172" s="63">
        <v>895000000</v>
      </c>
      <c r="L172" s="63" t="s">
        <v>2189</v>
      </c>
      <c r="M172" s="47">
        <v>-497000000</v>
      </c>
      <c r="N172" s="65"/>
      <c r="O172" s="65"/>
      <c r="P172" s="53"/>
      <c r="Q172" s="48">
        <v>1158000000</v>
      </c>
      <c r="R172" s="47">
        <v>1518000000</v>
      </c>
      <c r="S172" s="65"/>
      <c r="T172" s="65">
        <v>1796000000</v>
      </c>
      <c r="U172" s="53">
        <v>-278000000</v>
      </c>
      <c r="V172" s="47">
        <v>-175000000</v>
      </c>
      <c r="W172" s="65">
        <v>-225000000</v>
      </c>
      <c r="X172" s="65">
        <v>-170000000</v>
      </c>
      <c r="Y172" s="65">
        <v>169000000</v>
      </c>
      <c r="Z172" s="53">
        <v>51000000</v>
      </c>
      <c r="AA172" s="48"/>
      <c r="AB172" s="49">
        <v>2004000000</v>
      </c>
      <c r="AC172" s="47">
        <v>-1804000000</v>
      </c>
      <c r="AD172" s="65"/>
      <c r="AE172" s="65"/>
      <c r="AF172" s="65"/>
      <c r="AG172" s="65">
        <v>-1804000000</v>
      </c>
      <c r="AH172" s="65"/>
      <c r="AI172" s="65"/>
      <c r="AJ172" s="53"/>
      <c r="AK172" s="47"/>
      <c r="AL172" s="65"/>
      <c r="AM172" s="53"/>
      <c r="AN172" s="47">
        <v>-157000000</v>
      </c>
      <c r="AO172" s="65">
        <v>14000000</v>
      </c>
      <c r="AP172" s="65"/>
      <c r="AQ172" s="65"/>
      <c r="AR172" s="53">
        <v>-171000000</v>
      </c>
      <c r="AS172" s="38">
        <v>251000000</v>
      </c>
      <c r="AT172" s="65"/>
      <c r="AU172" s="50">
        <v>-1710000000</v>
      </c>
      <c r="AV172" s="53">
        <v>-651000000</v>
      </c>
      <c r="AW172" s="47">
        <v>1186000000</v>
      </c>
      <c r="AX172" s="53">
        <v>-252000000</v>
      </c>
      <c r="AY172" s="48">
        <v>1438000000</v>
      </c>
      <c r="AZ172" s="38">
        <v>-7000000</v>
      </c>
      <c r="BA172" s="53">
        <v>1445000000</v>
      </c>
      <c r="BB172" s="47">
        <v>-2143000000</v>
      </c>
      <c r="BC172" s="65">
        <v>309000000</v>
      </c>
      <c r="BD172" s="53">
        <v>-2452000000</v>
      </c>
      <c r="BE172" s="38">
        <v>-16000000</v>
      </c>
      <c r="BF172" s="65"/>
      <c r="BG172" s="50">
        <v>-1624000000</v>
      </c>
      <c r="BH172" s="65">
        <v>-1330000000</v>
      </c>
      <c r="BI172" s="53"/>
      <c r="BJ172" s="38">
        <v>-1330000000</v>
      </c>
      <c r="BK172" s="65">
        <v>356000000</v>
      </c>
      <c r="BL172" s="51">
        <v>-974000000</v>
      </c>
    </row>
    <row r="173" spans="1:64" x14ac:dyDescent="0.2">
      <c r="A173" s="63" t="s">
        <v>559</v>
      </c>
      <c r="B173" s="63" t="s">
        <v>560</v>
      </c>
      <c r="C173" s="63">
        <v>125620</v>
      </c>
      <c r="D173" s="63" t="s">
        <v>16</v>
      </c>
      <c r="E173" s="63">
        <v>2017</v>
      </c>
      <c r="F173" s="63" t="s">
        <v>1292</v>
      </c>
      <c r="G173" s="64">
        <v>43100</v>
      </c>
      <c r="H173" s="64">
        <v>43137</v>
      </c>
      <c r="I173" s="64">
        <v>43137</v>
      </c>
      <c r="J173" s="63">
        <v>1465000000</v>
      </c>
      <c r="K173" s="63">
        <v>1492000000</v>
      </c>
      <c r="L173" s="63" t="s">
        <v>2190</v>
      </c>
      <c r="M173" s="47">
        <v>330000000</v>
      </c>
      <c r="N173" s="65"/>
      <c r="O173" s="65"/>
      <c r="P173" s="53"/>
      <c r="Q173" s="48">
        <v>12261000000</v>
      </c>
      <c r="R173" s="47">
        <v>7762000000</v>
      </c>
      <c r="S173" s="65"/>
      <c r="T173" s="65"/>
      <c r="U173" s="53">
        <v>7762000000</v>
      </c>
      <c r="V173" s="47">
        <v>-3015000000</v>
      </c>
      <c r="W173" s="65"/>
      <c r="X173" s="65"/>
      <c r="Y173" s="65"/>
      <c r="Z173" s="53">
        <v>-3015000000</v>
      </c>
      <c r="AA173" s="48">
        <v>-10000000</v>
      </c>
      <c r="AB173" s="49">
        <v>17328000000</v>
      </c>
      <c r="AC173" s="47">
        <v>-20966000000</v>
      </c>
      <c r="AD173" s="65">
        <v>6667000000</v>
      </c>
      <c r="AE173" s="65">
        <v>6667000000</v>
      </c>
      <c r="AF173" s="65"/>
      <c r="AG173" s="65">
        <v>-27633000000</v>
      </c>
      <c r="AH173" s="65">
        <v>-27633000000</v>
      </c>
      <c r="AI173" s="65"/>
      <c r="AJ173" s="53"/>
      <c r="AK173" s="47">
        <v>3504000000</v>
      </c>
      <c r="AL173" s="65">
        <v>9007000000</v>
      </c>
      <c r="AM173" s="53">
        <v>-5503000000</v>
      </c>
      <c r="AN173" s="47">
        <v>-41000000</v>
      </c>
      <c r="AO173" s="65"/>
      <c r="AP173" s="65"/>
      <c r="AQ173" s="65"/>
      <c r="AR173" s="53">
        <v>-41000000</v>
      </c>
      <c r="AS173" s="38">
        <v>-6569000000</v>
      </c>
      <c r="AT173" s="65">
        <v>-3500000000</v>
      </c>
      <c r="AU173" s="50">
        <v>-27572000000</v>
      </c>
      <c r="AV173" s="53">
        <v>-2233000000</v>
      </c>
      <c r="AW173" s="47">
        <v>18455000000</v>
      </c>
      <c r="AX173" s="53">
        <v>-140000000</v>
      </c>
      <c r="AY173" s="48">
        <v>18595000000</v>
      </c>
      <c r="AZ173" s="38">
        <v>-33592000000</v>
      </c>
      <c r="BA173" s="53">
        <v>52187000000</v>
      </c>
      <c r="BB173" s="47">
        <v>-3507000000</v>
      </c>
      <c r="BC173" s="65">
        <v>985000000</v>
      </c>
      <c r="BD173" s="53">
        <v>-4492000000</v>
      </c>
      <c r="BE173" s="38">
        <v>-305000000</v>
      </c>
      <c r="BF173" s="65">
        <v>174000000</v>
      </c>
      <c r="BG173" s="50">
        <v>12584000000</v>
      </c>
      <c r="BH173" s="65">
        <v>2340000000</v>
      </c>
      <c r="BI173" s="53"/>
      <c r="BJ173" s="38">
        <v>2340000000</v>
      </c>
      <c r="BK173" s="65">
        <v>348000000</v>
      </c>
      <c r="BL173" s="51">
        <v>2688000000</v>
      </c>
    </row>
    <row r="174" spans="1:64" x14ac:dyDescent="0.2">
      <c r="A174" s="63" t="s">
        <v>86</v>
      </c>
      <c r="B174" s="63" t="s">
        <v>87</v>
      </c>
      <c r="C174" s="63">
        <v>18</v>
      </c>
      <c r="D174" s="63" t="s">
        <v>16</v>
      </c>
      <c r="E174" s="63">
        <v>2017</v>
      </c>
      <c r="F174" s="63" t="s">
        <v>1292</v>
      </c>
      <c r="G174" s="64">
        <v>43100</v>
      </c>
      <c r="H174" s="64">
        <v>43137</v>
      </c>
      <c r="I174" s="64">
        <v>43137</v>
      </c>
      <c r="J174" s="63">
        <v>692901000</v>
      </c>
      <c r="K174" s="63">
        <v>750730000</v>
      </c>
      <c r="L174" s="63" t="s">
        <v>2191</v>
      </c>
      <c r="M174" s="47">
        <v>12662000000</v>
      </c>
      <c r="N174" s="65"/>
      <c r="O174" s="65"/>
      <c r="P174" s="53"/>
      <c r="Q174" s="48">
        <v>6103000000</v>
      </c>
      <c r="R174" s="47">
        <v>9080000000</v>
      </c>
      <c r="S174" s="65">
        <v>7679000000</v>
      </c>
      <c r="T174" s="65">
        <v>258000000</v>
      </c>
      <c r="U174" s="53">
        <v>1143000000</v>
      </c>
      <c r="V174" s="47">
        <v>9246000000</v>
      </c>
      <c r="W174" s="65">
        <v>-3768000000</v>
      </c>
      <c r="X174" s="65"/>
      <c r="Y174" s="65">
        <v>731000000</v>
      </c>
      <c r="Z174" s="53">
        <v>12283000000</v>
      </c>
      <c r="AA174" s="48"/>
      <c r="AB174" s="49">
        <v>37091000000</v>
      </c>
      <c r="AC174" s="47">
        <v>-13085000000</v>
      </c>
      <c r="AD174" s="65">
        <v>99000000</v>
      </c>
      <c r="AE174" s="65">
        <v>99000000</v>
      </c>
      <c r="AF174" s="65"/>
      <c r="AG174" s="65">
        <v>-13184000000</v>
      </c>
      <c r="AH174" s="65">
        <v>-13184000000</v>
      </c>
      <c r="AI174" s="65"/>
      <c r="AJ174" s="53"/>
      <c r="AK174" s="47">
        <v>-19981000000</v>
      </c>
      <c r="AL174" s="65">
        <v>73959000000</v>
      </c>
      <c r="AM174" s="53">
        <v>-93940000000</v>
      </c>
      <c r="AN174" s="47">
        <v>-287000000</v>
      </c>
      <c r="AO174" s="65"/>
      <c r="AP174" s="65"/>
      <c r="AQ174" s="65"/>
      <c r="AR174" s="53">
        <v>-287000000</v>
      </c>
      <c r="AS174" s="38">
        <v>533000000</v>
      </c>
      <c r="AT174" s="65"/>
      <c r="AU174" s="50">
        <v>-32820000000</v>
      </c>
      <c r="AV174" s="53"/>
      <c r="AW174" s="47">
        <v>-86000000</v>
      </c>
      <c r="AX174" s="53"/>
      <c r="AY174" s="48"/>
      <c r="AZ174" s="38"/>
      <c r="BA174" s="53"/>
      <c r="BB174" s="47">
        <v>-4846000000</v>
      </c>
      <c r="BC174" s="65"/>
      <c r="BD174" s="53">
        <v>-4846000000</v>
      </c>
      <c r="BE174" s="38">
        <v>-1947000000</v>
      </c>
      <c r="BF174" s="65"/>
      <c r="BG174" s="50">
        <v>-6879000000</v>
      </c>
      <c r="BH174" s="65">
        <v>-2608000000</v>
      </c>
      <c r="BI174" s="53"/>
      <c r="BJ174" s="38">
        <v>-2608000000</v>
      </c>
      <c r="BK174" s="65">
        <v>405000000</v>
      </c>
      <c r="BL174" s="51">
        <v>-2203000000</v>
      </c>
    </row>
    <row r="175" spans="1:64" x14ac:dyDescent="0.2">
      <c r="A175" s="63" t="s">
        <v>562</v>
      </c>
      <c r="B175" s="63" t="s">
        <v>563</v>
      </c>
      <c r="C175" s="63">
        <v>115285</v>
      </c>
      <c r="D175" s="63" t="s">
        <v>16</v>
      </c>
      <c r="E175" s="63">
        <v>2017</v>
      </c>
      <c r="F175" s="63" t="s">
        <v>1292</v>
      </c>
      <c r="G175" s="64">
        <v>43100</v>
      </c>
      <c r="H175" s="64">
        <v>43158</v>
      </c>
      <c r="I175" s="64">
        <v>43158</v>
      </c>
      <c r="J175" s="63">
        <v>147140000</v>
      </c>
      <c r="K175" s="63">
        <v>147701000</v>
      </c>
      <c r="L175" s="63" t="s">
        <v>2192</v>
      </c>
      <c r="M175" s="47">
        <v>616757000</v>
      </c>
      <c r="N175" s="65">
        <v>616757000</v>
      </c>
      <c r="O175" s="65"/>
      <c r="P175" s="53"/>
      <c r="Q175" s="48">
        <v>167691000</v>
      </c>
      <c r="R175" s="47">
        <v>61708000</v>
      </c>
      <c r="S175" s="65"/>
      <c r="T175" s="65"/>
      <c r="U175" s="53"/>
      <c r="V175" s="47">
        <v>-31113000</v>
      </c>
      <c r="W175" s="65">
        <v>-19273000</v>
      </c>
      <c r="X175" s="65">
        <v>-9923000</v>
      </c>
      <c r="Y175" s="65">
        <v>61474000</v>
      </c>
      <c r="Z175" s="53">
        <v>-63391000</v>
      </c>
      <c r="AA175" s="48"/>
      <c r="AB175" s="49">
        <v>815043000</v>
      </c>
      <c r="AC175" s="47">
        <v>-135485000</v>
      </c>
      <c r="AD175" s="65"/>
      <c r="AE175" s="65"/>
      <c r="AF175" s="65"/>
      <c r="AG175" s="65"/>
      <c r="AH175" s="65"/>
      <c r="AI175" s="65"/>
      <c r="AJ175" s="53"/>
      <c r="AK175" s="47"/>
      <c r="AL175" s="65"/>
      <c r="AM175" s="53"/>
      <c r="AN175" s="47">
        <v>-1494795000</v>
      </c>
      <c r="AO175" s="65"/>
      <c r="AP175" s="65"/>
      <c r="AQ175" s="65"/>
      <c r="AR175" s="53"/>
      <c r="AS175" s="38"/>
      <c r="AT175" s="65"/>
      <c r="AU175" s="50">
        <v>-1630280000</v>
      </c>
      <c r="AV175" s="53">
        <v>-395475000</v>
      </c>
      <c r="AW175" s="47">
        <v>1446297000</v>
      </c>
      <c r="AX175" s="53"/>
      <c r="AY175" s="48"/>
      <c r="AZ175" s="38"/>
      <c r="BA175" s="53"/>
      <c r="BB175" s="47">
        <v>-173524000</v>
      </c>
      <c r="BC175" s="65"/>
      <c r="BD175" s="53"/>
      <c r="BE175" s="38">
        <v>-5239000</v>
      </c>
      <c r="BF175" s="65"/>
      <c r="BG175" s="50">
        <v>872059000</v>
      </c>
      <c r="BH175" s="65">
        <v>56822000</v>
      </c>
      <c r="BI175" s="53"/>
      <c r="BJ175" s="38">
        <v>56822000</v>
      </c>
      <c r="BK175" s="65">
        <v>15198000</v>
      </c>
      <c r="BL175" s="51">
        <v>72020000</v>
      </c>
    </row>
    <row r="176" spans="1:64" x14ac:dyDescent="0.2">
      <c r="A176" s="63" t="s">
        <v>568</v>
      </c>
      <c r="B176" s="63" t="s">
        <v>569</v>
      </c>
      <c r="C176" s="63">
        <v>182201</v>
      </c>
      <c r="D176" s="63" t="s">
        <v>16</v>
      </c>
      <c r="E176" s="63">
        <v>2017</v>
      </c>
      <c r="F176" s="63" t="s">
        <v>1292</v>
      </c>
      <c r="G176" s="64">
        <v>43100</v>
      </c>
      <c r="H176" s="64">
        <v>43154</v>
      </c>
      <c r="I176" s="64">
        <v>43154</v>
      </c>
      <c r="J176" s="63">
        <v>154652000</v>
      </c>
      <c r="K176" s="63">
        <v>155528000</v>
      </c>
      <c r="L176" s="63" t="s">
        <v>2193</v>
      </c>
      <c r="M176" s="47">
        <v>494070000</v>
      </c>
      <c r="N176" s="65"/>
      <c r="O176" s="65"/>
      <c r="P176" s="53"/>
      <c r="Q176" s="48">
        <v>451151000</v>
      </c>
      <c r="R176" s="47">
        <v>-73964000</v>
      </c>
      <c r="S176" s="65"/>
      <c r="T176" s="65"/>
      <c r="U176" s="53"/>
      <c r="V176" s="47">
        <v>-358869000</v>
      </c>
      <c r="W176" s="65"/>
      <c r="X176" s="65"/>
      <c r="Y176" s="65"/>
      <c r="Z176" s="53"/>
      <c r="AA176" s="48"/>
      <c r="AB176" s="49">
        <v>512388000</v>
      </c>
      <c r="AC176" s="47">
        <v>-707028000</v>
      </c>
      <c r="AD176" s="65"/>
      <c r="AE176" s="65"/>
      <c r="AF176" s="65"/>
      <c r="AG176" s="65"/>
      <c r="AH176" s="65"/>
      <c r="AI176" s="65"/>
      <c r="AJ176" s="53"/>
      <c r="AK176" s="47"/>
      <c r="AL176" s="65"/>
      <c r="AM176" s="53"/>
      <c r="AN176" s="47">
        <v>0</v>
      </c>
      <c r="AO176" s="65"/>
      <c r="AP176" s="65"/>
      <c r="AQ176" s="65"/>
      <c r="AR176" s="53"/>
      <c r="AS176" s="38">
        <v>-28997000</v>
      </c>
      <c r="AT176" s="65"/>
      <c r="AU176" s="50">
        <v>-736025000</v>
      </c>
      <c r="AV176" s="53">
        <v>-6732000</v>
      </c>
      <c r="AW176" s="47">
        <v>434315000</v>
      </c>
      <c r="AX176" s="53"/>
      <c r="AY176" s="48"/>
      <c r="AZ176" s="38"/>
      <c r="BA176" s="53"/>
      <c r="BB176" s="47">
        <v>-56457000</v>
      </c>
      <c r="BC176" s="65"/>
      <c r="BD176" s="53"/>
      <c r="BE176" s="38">
        <v>-18821000</v>
      </c>
      <c r="BF176" s="65"/>
      <c r="BG176" s="50">
        <v>352305000</v>
      </c>
      <c r="BH176" s="65">
        <v>128668000</v>
      </c>
      <c r="BI176" s="53"/>
      <c r="BJ176" s="38">
        <v>128668000</v>
      </c>
      <c r="BK176" s="65">
        <v>44408000</v>
      </c>
      <c r="BL176" s="51">
        <v>173076000</v>
      </c>
    </row>
    <row r="177" spans="1:64" x14ac:dyDescent="0.2">
      <c r="A177" s="63" t="s">
        <v>541</v>
      </c>
      <c r="B177" s="63" t="s">
        <v>542</v>
      </c>
      <c r="C177" s="63">
        <v>250974</v>
      </c>
      <c r="D177" s="63" t="s">
        <v>16</v>
      </c>
      <c r="E177" s="63">
        <v>2017</v>
      </c>
      <c r="F177" s="63" t="s">
        <v>1292</v>
      </c>
      <c r="G177" s="64">
        <v>43159</v>
      </c>
      <c r="H177" s="64">
        <v>43179</v>
      </c>
      <c r="I177" s="64">
        <v>43179</v>
      </c>
      <c r="J177" s="63">
        <v>393000000</v>
      </c>
      <c r="K177" s="63">
        <v>396000000</v>
      </c>
      <c r="L177" s="63" t="s">
        <v>2194</v>
      </c>
      <c r="M177" s="47">
        <v>848000000</v>
      </c>
      <c r="N177" s="65"/>
      <c r="O177" s="65"/>
      <c r="P177" s="53"/>
      <c r="Q177" s="48">
        <v>559000000</v>
      </c>
      <c r="R177" s="47">
        <v>135000000</v>
      </c>
      <c r="S177" s="65"/>
      <c r="T177" s="65"/>
      <c r="U177" s="53"/>
      <c r="V177" s="47">
        <v>-162000000</v>
      </c>
      <c r="W177" s="65"/>
      <c r="X177" s="65"/>
      <c r="Y177" s="65"/>
      <c r="Z177" s="53"/>
      <c r="AA177" s="48"/>
      <c r="AB177" s="49">
        <v>1380000000</v>
      </c>
      <c r="AC177" s="47">
        <v>-731000000</v>
      </c>
      <c r="AD177" s="65"/>
      <c r="AE177" s="65"/>
      <c r="AF177" s="65"/>
      <c r="AG177" s="65"/>
      <c r="AH177" s="65"/>
      <c r="AI177" s="65"/>
      <c r="AJ177" s="53"/>
      <c r="AK177" s="47"/>
      <c r="AL177" s="65"/>
      <c r="AM177" s="53"/>
      <c r="AN177" s="47"/>
      <c r="AO177" s="65"/>
      <c r="AP177" s="65"/>
      <c r="AQ177" s="65"/>
      <c r="AR177" s="53"/>
      <c r="AS177" s="38">
        <v>63000000</v>
      </c>
      <c r="AT177" s="65"/>
      <c r="AU177" s="50">
        <v>-668000000</v>
      </c>
      <c r="AV177" s="53">
        <v>-361000000</v>
      </c>
      <c r="AW177" s="47">
        <v>-67000000</v>
      </c>
      <c r="AX177" s="53"/>
      <c r="AY177" s="48"/>
      <c r="AZ177" s="38"/>
      <c r="BA177" s="53"/>
      <c r="BB177" s="47">
        <v>-285000000</v>
      </c>
      <c r="BC177" s="65"/>
      <c r="BD177" s="53"/>
      <c r="BE177" s="38">
        <v>-18000000</v>
      </c>
      <c r="BF177" s="65"/>
      <c r="BG177" s="50">
        <v>-731000000</v>
      </c>
      <c r="BH177" s="65">
        <v>-19000000</v>
      </c>
      <c r="BI177" s="53"/>
      <c r="BJ177" s="38">
        <v>-19000000</v>
      </c>
      <c r="BK177" s="65">
        <v>19000000</v>
      </c>
      <c r="BL177" s="51">
        <v>0</v>
      </c>
    </row>
    <row r="178" spans="1:64" x14ac:dyDescent="0.2">
      <c r="A178" s="63" t="s">
        <v>544</v>
      </c>
      <c r="B178" s="63" t="s">
        <v>545</v>
      </c>
      <c r="C178" s="63">
        <v>388839</v>
      </c>
      <c r="D178" s="63" t="s">
        <v>16</v>
      </c>
      <c r="E178" s="63">
        <v>2017</v>
      </c>
      <c r="F178" s="63" t="s">
        <v>1292</v>
      </c>
      <c r="G178" s="64">
        <v>43100</v>
      </c>
      <c r="H178" s="64">
        <v>43152</v>
      </c>
      <c r="I178" s="64">
        <v>43152</v>
      </c>
      <c r="J178" s="63">
        <v>187828000</v>
      </c>
      <c r="K178" s="63">
        <v>188732000</v>
      </c>
      <c r="L178" s="63" t="s">
        <v>2195</v>
      </c>
      <c r="M178" s="47">
        <v>694955000</v>
      </c>
      <c r="N178" s="65"/>
      <c r="O178" s="65"/>
      <c r="P178" s="53"/>
      <c r="Q178" s="48">
        <v>86252000</v>
      </c>
      <c r="R178" s="47">
        <v>7899000</v>
      </c>
      <c r="S178" s="65"/>
      <c r="T178" s="65"/>
      <c r="U178" s="53"/>
      <c r="V178" s="47">
        <v>-128264000</v>
      </c>
      <c r="W178" s="65"/>
      <c r="X178" s="65"/>
      <c r="Y178" s="65"/>
      <c r="Z178" s="53"/>
      <c r="AA178" s="48"/>
      <c r="AB178" s="49">
        <v>660842000</v>
      </c>
      <c r="AC178" s="47">
        <v>-151567000</v>
      </c>
      <c r="AD178" s="65"/>
      <c r="AE178" s="65"/>
      <c r="AF178" s="65"/>
      <c r="AG178" s="65"/>
      <c r="AH178" s="65"/>
      <c r="AI178" s="65"/>
      <c r="AJ178" s="53"/>
      <c r="AK178" s="47">
        <v>47655000</v>
      </c>
      <c r="AL178" s="65"/>
      <c r="AM178" s="53"/>
      <c r="AN178" s="47">
        <v>-90471000</v>
      </c>
      <c r="AO178" s="65"/>
      <c r="AP178" s="65"/>
      <c r="AQ178" s="65"/>
      <c r="AR178" s="53"/>
      <c r="AS178" s="38">
        <v>-153000</v>
      </c>
      <c r="AT178" s="65"/>
      <c r="AU178" s="50">
        <v>-194536000</v>
      </c>
      <c r="AV178" s="53">
        <v>-382976000</v>
      </c>
      <c r="AW178" s="47"/>
      <c r="AX178" s="53"/>
      <c r="AY178" s="48"/>
      <c r="AZ178" s="38"/>
      <c r="BA178" s="53"/>
      <c r="BB178" s="47">
        <v>-65436000</v>
      </c>
      <c r="BC178" s="65"/>
      <c r="BD178" s="53"/>
      <c r="BE178" s="38">
        <v>0</v>
      </c>
      <c r="BF178" s="65"/>
      <c r="BG178" s="50">
        <v>-448412000</v>
      </c>
      <c r="BH178" s="65">
        <v>17894000</v>
      </c>
      <c r="BI178" s="53"/>
      <c r="BJ178" s="38">
        <v>17894000</v>
      </c>
      <c r="BK178" s="65">
        <v>26711000</v>
      </c>
      <c r="BL178" s="51">
        <v>44605000</v>
      </c>
    </row>
    <row r="179" spans="1:64" x14ac:dyDescent="0.2">
      <c r="A179" s="63" t="s">
        <v>571</v>
      </c>
      <c r="B179" s="63" t="s">
        <v>572</v>
      </c>
      <c r="C179" s="63">
        <v>504823</v>
      </c>
      <c r="D179" s="63" t="s">
        <v>16</v>
      </c>
      <c r="E179" s="63">
        <v>2017</v>
      </c>
      <c r="F179" s="63" t="s">
        <v>1292</v>
      </c>
      <c r="G179" s="64">
        <v>43100</v>
      </c>
      <c r="H179" s="64">
        <v>43157</v>
      </c>
      <c r="I179" s="64">
        <v>43157</v>
      </c>
      <c r="J179" s="63">
        <v>57674977</v>
      </c>
      <c r="K179" s="63">
        <v>57983167</v>
      </c>
      <c r="L179" s="63" t="s">
        <v>2196</v>
      </c>
      <c r="M179" s="47">
        <v>622443000</v>
      </c>
      <c r="N179" s="65"/>
      <c r="O179" s="65"/>
      <c r="P179" s="53"/>
      <c r="Q179" s="48">
        <v>264064000</v>
      </c>
      <c r="R179" s="47">
        <v>101151000</v>
      </c>
      <c r="S179" s="65"/>
      <c r="T179" s="65"/>
      <c r="U179" s="53"/>
      <c r="V179" s="47">
        <v>68899000</v>
      </c>
      <c r="W179" s="65"/>
      <c r="X179" s="65"/>
      <c r="Y179" s="65"/>
      <c r="Z179" s="53"/>
      <c r="AA179" s="48"/>
      <c r="AB179" s="49">
        <v>1056557000</v>
      </c>
      <c r="AC179" s="47">
        <v>-117055000</v>
      </c>
      <c r="AD179" s="65"/>
      <c r="AE179" s="65"/>
      <c r="AF179" s="65"/>
      <c r="AG179" s="65"/>
      <c r="AH179" s="65"/>
      <c r="AI179" s="65"/>
      <c r="AJ179" s="53"/>
      <c r="AK179" s="47"/>
      <c r="AL179" s="65"/>
      <c r="AM179" s="53"/>
      <c r="AN179" s="47">
        <v>-34754000</v>
      </c>
      <c r="AO179" s="65"/>
      <c r="AP179" s="65"/>
      <c r="AQ179" s="65"/>
      <c r="AR179" s="53"/>
      <c r="AS179" s="38">
        <v>5726000</v>
      </c>
      <c r="AT179" s="65"/>
      <c r="AU179" s="50">
        <v>-146083000</v>
      </c>
      <c r="AV179" s="53">
        <v>-304473000</v>
      </c>
      <c r="AW179" s="47">
        <v>23222000</v>
      </c>
      <c r="AX179" s="53"/>
      <c r="AY179" s="48"/>
      <c r="AZ179" s="38"/>
      <c r="BA179" s="53"/>
      <c r="BB179" s="47">
        <v>-558013000</v>
      </c>
      <c r="BC179" s="65">
        <v>47418000</v>
      </c>
      <c r="BD179" s="53">
        <v>-605431000</v>
      </c>
      <c r="BE179" s="38">
        <v>-27884000</v>
      </c>
      <c r="BF179" s="65"/>
      <c r="BG179" s="50">
        <v>-867148000</v>
      </c>
      <c r="BH179" s="65">
        <v>43326000</v>
      </c>
      <c r="BI179" s="53"/>
      <c r="BJ179" s="38">
        <v>43326000</v>
      </c>
      <c r="BK179" s="65">
        <v>9404000</v>
      </c>
      <c r="BL179" s="51">
        <v>52730000</v>
      </c>
    </row>
    <row r="180" spans="1:64" x14ac:dyDescent="0.2">
      <c r="A180" s="63" t="s">
        <v>577</v>
      </c>
      <c r="B180" s="63" t="s">
        <v>578</v>
      </c>
      <c r="C180" s="63">
        <v>378158</v>
      </c>
      <c r="D180" s="63" t="s">
        <v>16</v>
      </c>
      <c r="E180" s="63">
        <v>2017</v>
      </c>
      <c r="F180" s="63" t="s">
        <v>1292</v>
      </c>
      <c r="G180" s="64">
        <v>43100</v>
      </c>
      <c r="H180" s="64">
        <v>43140</v>
      </c>
      <c r="I180" s="64">
        <v>43140</v>
      </c>
      <c r="J180" s="63">
        <v>870000000</v>
      </c>
      <c r="K180" s="63">
        <v>870000000</v>
      </c>
      <c r="L180" s="63" t="s">
        <v>2197</v>
      </c>
      <c r="M180" s="47">
        <v>-468000000</v>
      </c>
      <c r="N180" s="65">
        <v>-468000000</v>
      </c>
      <c r="O180" s="65"/>
      <c r="P180" s="53"/>
      <c r="Q180" s="48">
        <v>1556000000</v>
      </c>
      <c r="R180" s="47">
        <v>2006000000</v>
      </c>
      <c r="S180" s="65"/>
      <c r="T180" s="65"/>
      <c r="U180" s="53"/>
      <c r="V180" s="47">
        <v>-626000000</v>
      </c>
      <c r="W180" s="65"/>
      <c r="X180" s="65"/>
      <c r="Y180" s="65"/>
      <c r="Z180" s="53"/>
      <c r="AA180" s="48"/>
      <c r="AB180" s="49">
        <v>2468000000</v>
      </c>
      <c r="AC180" s="47">
        <v>-1215000000</v>
      </c>
      <c r="AD180" s="65"/>
      <c r="AE180" s="65"/>
      <c r="AF180" s="65"/>
      <c r="AG180" s="65"/>
      <c r="AH180" s="65"/>
      <c r="AI180" s="65"/>
      <c r="AJ180" s="53"/>
      <c r="AK180" s="47"/>
      <c r="AL180" s="65"/>
      <c r="AM180" s="53"/>
      <c r="AN180" s="47">
        <v>-628000000</v>
      </c>
      <c r="AO180" s="65"/>
      <c r="AP180" s="65"/>
      <c r="AQ180" s="65"/>
      <c r="AR180" s="53"/>
      <c r="AS180" s="38">
        <v>-84000000</v>
      </c>
      <c r="AT180" s="65"/>
      <c r="AU180" s="50">
        <v>-1927000000</v>
      </c>
      <c r="AV180" s="53">
        <v>-626000000</v>
      </c>
      <c r="AW180" s="47">
        <v>-1631000000</v>
      </c>
      <c r="AX180" s="53"/>
      <c r="AY180" s="48"/>
      <c r="AZ180" s="38"/>
      <c r="BA180" s="53"/>
      <c r="BB180" s="47">
        <v>158000000</v>
      </c>
      <c r="BC180" s="65"/>
      <c r="BD180" s="53"/>
      <c r="BE180" s="38">
        <v>-62000000</v>
      </c>
      <c r="BF180" s="65"/>
      <c r="BG180" s="50">
        <v>-2161000000</v>
      </c>
      <c r="BH180" s="65">
        <v>-1620000000</v>
      </c>
      <c r="BI180" s="53"/>
      <c r="BJ180" s="38">
        <v>-1620000000</v>
      </c>
      <c r="BK180" s="65">
        <v>-52000000</v>
      </c>
      <c r="BL180" s="51">
        <v>-1672000000</v>
      </c>
    </row>
    <row r="181" spans="1:64" x14ac:dyDescent="0.2">
      <c r="A181" s="63" t="s">
        <v>583</v>
      </c>
      <c r="B181" s="63" t="s">
        <v>584</v>
      </c>
      <c r="C181" s="63">
        <v>249756</v>
      </c>
      <c r="D181" s="63" t="s">
        <v>16</v>
      </c>
      <c r="E181" s="63">
        <v>2017</v>
      </c>
      <c r="F181" s="63" t="s">
        <v>1292</v>
      </c>
      <c r="G181" s="64">
        <v>43100</v>
      </c>
      <c r="H181" s="64">
        <v>43157</v>
      </c>
      <c r="I181" s="64">
        <v>43157</v>
      </c>
      <c r="J181" s="63">
        <v>125039000</v>
      </c>
      <c r="K181" s="63">
        <v>125039000</v>
      </c>
      <c r="L181" s="63" t="s">
        <v>2198</v>
      </c>
      <c r="M181" s="47">
        <v>396607000</v>
      </c>
      <c r="N181" s="65"/>
      <c r="O181" s="65"/>
      <c r="P181" s="53"/>
      <c r="Q181" s="48">
        <v>171836000</v>
      </c>
      <c r="R181" s="47">
        <v>287623000</v>
      </c>
      <c r="S181" s="65"/>
      <c r="T181" s="65"/>
      <c r="U181" s="53"/>
      <c r="V181" s="47">
        <v>-131688000</v>
      </c>
      <c r="W181" s="65"/>
      <c r="X181" s="65"/>
      <c r="Y181" s="65"/>
      <c r="Z181" s="53"/>
      <c r="AA181" s="48"/>
      <c r="AB181" s="49">
        <v>724378000</v>
      </c>
      <c r="AC181" s="47">
        <v>-134877000</v>
      </c>
      <c r="AD181" s="65"/>
      <c r="AE181" s="65"/>
      <c r="AF181" s="65"/>
      <c r="AG181" s="65"/>
      <c r="AH181" s="65"/>
      <c r="AI181" s="65"/>
      <c r="AJ181" s="53"/>
      <c r="AK181" s="47"/>
      <c r="AL181" s="65"/>
      <c r="AM181" s="53"/>
      <c r="AN181" s="47">
        <v>0</v>
      </c>
      <c r="AO181" s="65"/>
      <c r="AP181" s="65"/>
      <c r="AQ181" s="65"/>
      <c r="AR181" s="53"/>
      <c r="AS181" s="38">
        <v>3396000</v>
      </c>
      <c r="AT181" s="65"/>
      <c r="AU181" s="50">
        <v>-131481000</v>
      </c>
      <c r="AV181" s="53">
        <v>-276973000</v>
      </c>
      <c r="AW181" s="47">
        <v>125459000</v>
      </c>
      <c r="AX181" s="53"/>
      <c r="AY181" s="48"/>
      <c r="AZ181" s="38"/>
      <c r="BA181" s="53"/>
      <c r="BB181" s="47">
        <v>-121880000</v>
      </c>
      <c r="BC181" s="65"/>
      <c r="BD181" s="53"/>
      <c r="BE181" s="38">
        <v>-38779000</v>
      </c>
      <c r="BF181" s="65"/>
      <c r="BG181" s="50">
        <v>-312173000</v>
      </c>
      <c r="BH181" s="65">
        <v>280724000</v>
      </c>
      <c r="BI181" s="53"/>
      <c r="BJ181" s="38">
        <v>280724000</v>
      </c>
      <c r="BK181" s="65">
        <v>18225000</v>
      </c>
      <c r="BL181" s="51">
        <v>298949000</v>
      </c>
    </row>
    <row r="182" spans="1:64" x14ac:dyDescent="0.2">
      <c r="A182" s="63" t="s">
        <v>580</v>
      </c>
      <c r="B182" s="63" t="s">
        <v>581</v>
      </c>
      <c r="C182" s="63">
        <v>331419</v>
      </c>
      <c r="D182" s="63" t="s">
        <v>16</v>
      </c>
      <c r="E182" s="63">
        <v>2017</v>
      </c>
      <c r="F182" s="63" t="s">
        <v>1292</v>
      </c>
      <c r="G182" s="64">
        <v>43100</v>
      </c>
      <c r="H182" s="64">
        <v>43140</v>
      </c>
      <c r="I182" s="64">
        <v>43140</v>
      </c>
      <c r="J182" s="63">
        <v>367680000</v>
      </c>
      <c r="K182" s="63">
        <v>369426000</v>
      </c>
      <c r="L182" s="63" t="s">
        <v>2199</v>
      </c>
      <c r="M182" s="47">
        <v>61894000</v>
      </c>
      <c r="N182" s="65"/>
      <c r="O182" s="65"/>
      <c r="P182" s="53"/>
      <c r="Q182" s="48">
        <v>122487000</v>
      </c>
      <c r="R182" s="47">
        <v>306392000</v>
      </c>
      <c r="S182" s="65"/>
      <c r="T182" s="65"/>
      <c r="U182" s="53"/>
      <c r="V182" s="47">
        <v>164945000</v>
      </c>
      <c r="W182" s="65"/>
      <c r="X182" s="65"/>
      <c r="Y182" s="65"/>
      <c r="Z182" s="53"/>
      <c r="AA182" s="48"/>
      <c r="AB182" s="49">
        <v>655718000</v>
      </c>
      <c r="AC182" s="47">
        <v>-82549000</v>
      </c>
      <c r="AD182" s="65"/>
      <c r="AE182" s="65"/>
      <c r="AF182" s="65"/>
      <c r="AG182" s="65"/>
      <c r="AH182" s="65"/>
      <c r="AI182" s="65"/>
      <c r="AJ182" s="53"/>
      <c r="AK182" s="47"/>
      <c r="AL182" s="65"/>
      <c r="AM182" s="53"/>
      <c r="AN182" s="47">
        <v>-21964000</v>
      </c>
      <c r="AO182" s="65"/>
      <c r="AP182" s="65"/>
      <c r="AQ182" s="65"/>
      <c r="AR182" s="53"/>
      <c r="AS182" s="38"/>
      <c r="AT182" s="65"/>
      <c r="AU182" s="50">
        <v>-104513000</v>
      </c>
      <c r="AV182" s="53">
        <v>-219903000</v>
      </c>
      <c r="AW182" s="47">
        <v>-228494000</v>
      </c>
      <c r="AX182" s="53"/>
      <c r="AY182" s="48"/>
      <c r="AZ182" s="38"/>
      <c r="BA182" s="53"/>
      <c r="BB182" s="47">
        <v>-400017000</v>
      </c>
      <c r="BC182" s="65"/>
      <c r="BD182" s="53">
        <v>-400017000</v>
      </c>
      <c r="BE182" s="38">
        <v>262646000</v>
      </c>
      <c r="BF182" s="65"/>
      <c r="BG182" s="50">
        <v>-585768000</v>
      </c>
      <c r="BH182" s="65">
        <v>-34563000</v>
      </c>
      <c r="BI182" s="53"/>
      <c r="BJ182" s="38">
        <v>-34563000</v>
      </c>
      <c r="BK182" s="65">
        <v>-4116000</v>
      </c>
      <c r="BL182" s="51">
        <v>-38679000</v>
      </c>
    </row>
    <row r="183" spans="1:64" x14ac:dyDescent="0.2">
      <c r="A183" s="63" t="s">
        <v>586</v>
      </c>
      <c r="B183" s="63" t="s">
        <v>587</v>
      </c>
      <c r="C183" s="63">
        <v>378161</v>
      </c>
      <c r="D183" s="63" t="s">
        <v>16</v>
      </c>
      <c r="E183" s="63">
        <v>2017</v>
      </c>
      <c r="F183" s="63" t="s">
        <v>1292</v>
      </c>
      <c r="G183" s="64">
        <v>43100</v>
      </c>
      <c r="H183" s="64">
        <v>43154</v>
      </c>
      <c r="I183" s="64">
        <v>43154</v>
      </c>
      <c r="J183" s="63">
        <v>362305000</v>
      </c>
      <c r="K183" s="63">
        <v>372221000</v>
      </c>
      <c r="L183" s="63" t="s">
        <v>2200</v>
      </c>
      <c r="M183" s="47">
        <v>2743000000</v>
      </c>
      <c r="N183" s="65"/>
      <c r="O183" s="65"/>
      <c r="P183" s="53"/>
      <c r="Q183" s="48">
        <v>2131000000</v>
      </c>
      <c r="R183" s="47">
        <v>4887000000</v>
      </c>
      <c r="S183" s="65"/>
      <c r="T183" s="65"/>
      <c r="U183" s="53"/>
      <c r="V183" s="47">
        <v>-4335000000</v>
      </c>
      <c r="W183" s="65"/>
      <c r="X183" s="65"/>
      <c r="Y183" s="65"/>
      <c r="Z183" s="53"/>
      <c r="AA183" s="48"/>
      <c r="AB183" s="49">
        <v>5426000000</v>
      </c>
      <c r="AC183" s="47">
        <v>-3015000000</v>
      </c>
      <c r="AD183" s="65"/>
      <c r="AE183" s="65"/>
      <c r="AF183" s="65"/>
      <c r="AG183" s="65"/>
      <c r="AH183" s="65"/>
      <c r="AI183" s="65"/>
      <c r="AJ183" s="53"/>
      <c r="AK183" s="47"/>
      <c r="AL183" s="65"/>
      <c r="AM183" s="53"/>
      <c r="AN183" s="47">
        <v>-1187000000</v>
      </c>
      <c r="AO183" s="65"/>
      <c r="AP183" s="65"/>
      <c r="AQ183" s="65"/>
      <c r="AR183" s="53"/>
      <c r="AS183" s="38">
        <v>-77000000</v>
      </c>
      <c r="AT183" s="65"/>
      <c r="AU183" s="50">
        <v>-4279000000</v>
      </c>
      <c r="AV183" s="53"/>
      <c r="AW183" s="47">
        <v>1509000000</v>
      </c>
      <c r="AX183" s="53"/>
      <c r="AY183" s="48"/>
      <c r="AZ183" s="38"/>
      <c r="BA183" s="53"/>
      <c r="BB183" s="47">
        <v>-2051000000</v>
      </c>
      <c r="BC183" s="65"/>
      <c r="BD183" s="53"/>
      <c r="BE183" s="38">
        <v>-519000000</v>
      </c>
      <c r="BF183" s="65"/>
      <c r="BG183" s="50">
        <v>-1061000000</v>
      </c>
      <c r="BH183" s="65">
        <v>86000000</v>
      </c>
      <c r="BI183" s="53"/>
      <c r="BJ183" s="38">
        <v>86000000</v>
      </c>
      <c r="BK183" s="65"/>
      <c r="BL183" s="51">
        <v>86000000</v>
      </c>
    </row>
    <row r="184" spans="1:64" x14ac:dyDescent="0.2">
      <c r="A184" s="63" t="s">
        <v>589</v>
      </c>
      <c r="B184" s="63" t="s">
        <v>590</v>
      </c>
      <c r="C184" s="63">
        <v>378162</v>
      </c>
      <c r="D184" s="63" t="s">
        <v>16</v>
      </c>
      <c r="E184" s="63">
        <v>2017</v>
      </c>
      <c r="F184" s="63" t="s">
        <v>1292</v>
      </c>
      <c r="G184" s="64">
        <v>43100</v>
      </c>
      <c r="H184" s="64">
        <v>43144</v>
      </c>
      <c r="I184" s="64">
        <v>43510</v>
      </c>
      <c r="J184" s="63">
        <v>468759000</v>
      </c>
      <c r="K184" s="63">
        <v>468935000</v>
      </c>
      <c r="L184" s="63" t="s">
        <v>1726</v>
      </c>
      <c r="M184" s="47">
        <v>422634000</v>
      </c>
      <c r="N184" s="65"/>
      <c r="O184" s="65"/>
      <c r="P184" s="53"/>
      <c r="Q184" s="48">
        <v>534726000</v>
      </c>
      <c r="R184" s="47">
        <v>-90354000</v>
      </c>
      <c r="S184" s="65"/>
      <c r="T184" s="65"/>
      <c r="U184" s="53"/>
      <c r="V184" s="47">
        <v>-19965000</v>
      </c>
      <c r="W184" s="65"/>
      <c r="X184" s="65"/>
      <c r="Y184" s="65"/>
      <c r="Z184" s="53"/>
      <c r="AA184" s="48"/>
      <c r="AB184" s="49">
        <v>847041000</v>
      </c>
      <c r="AC184" s="47">
        <v>842335000</v>
      </c>
      <c r="AD184" s="65"/>
      <c r="AE184" s="65"/>
      <c r="AF184" s="65"/>
      <c r="AG184" s="65"/>
      <c r="AH184" s="65"/>
      <c r="AI184" s="65"/>
      <c r="AJ184" s="53"/>
      <c r="AK184" s="47">
        <v>0</v>
      </c>
      <c r="AL184" s="65"/>
      <c r="AM184" s="53"/>
      <c r="AN184" s="47">
        <v>-46334000</v>
      </c>
      <c r="AO184" s="65"/>
      <c r="AP184" s="65"/>
      <c r="AQ184" s="65"/>
      <c r="AR184" s="53"/>
      <c r="AS184" s="38">
        <v>450256000</v>
      </c>
      <c r="AT184" s="65"/>
      <c r="AU184" s="50">
        <v>1246257000</v>
      </c>
      <c r="AV184" s="53">
        <v>-694955000</v>
      </c>
      <c r="AW184" s="47">
        <v>-1369458000</v>
      </c>
      <c r="AX184" s="53"/>
      <c r="AY184" s="48"/>
      <c r="AZ184" s="38"/>
      <c r="BA184" s="53"/>
      <c r="BB184" s="47">
        <v>23336000</v>
      </c>
      <c r="BC184" s="65"/>
      <c r="BD184" s="53"/>
      <c r="BE184" s="38">
        <v>-107384000</v>
      </c>
      <c r="BF184" s="65"/>
      <c r="BG184" s="50">
        <v>-2148461000</v>
      </c>
      <c r="BH184" s="65">
        <v>-55163000</v>
      </c>
      <c r="BI184" s="53"/>
      <c r="BJ184" s="38">
        <v>-55163000</v>
      </c>
      <c r="BK184" s="65">
        <v>376000</v>
      </c>
      <c r="BL184" s="51">
        <v>-54787000</v>
      </c>
    </row>
    <row r="185" spans="1:64" x14ac:dyDescent="0.2">
      <c r="A185" s="63" t="s">
        <v>610</v>
      </c>
      <c r="B185" s="63" t="s">
        <v>611</v>
      </c>
      <c r="C185" s="63">
        <v>261673</v>
      </c>
      <c r="D185" s="63" t="s">
        <v>16</v>
      </c>
      <c r="E185" s="63">
        <v>2017</v>
      </c>
      <c r="F185" s="63" t="s">
        <v>1292</v>
      </c>
      <c r="G185" s="64">
        <v>43159</v>
      </c>
      <c r="H185" s="64">
        <v>43159</v>
      </c>
      <c r="I185" s="64">
        <v>43181</v>
      </c>
      <c r="J185" s="63">
        <v>1229000000</v>
      </c>
      <c r="K185" s="63">
        <v>1234000000</v>
      </c>
      <c r="L185" s="63" t="s">
        <v>2201</v>
      </c>
      <c r="M185" s="47">
        <v>8630000000</v>
      </c>
      <c r="N185" s="65"/>
      <c r="O185" s="65"/>
      <c r="P185" s="53"/>
      <c r="Q185" s="48">
        <v>2062000000</v>
      </c>
      <c r="R185" s="47">
        <v>365000000</v>
      </c>
      <c r="S185" s="65"/>
      <c r="T185" s="65"/>
      <c r="U185" s="53"/>
      <c r="V185" s="47">
        <v>974000000</v>
      </c>
      <c r="W185" s="65"/>
      <c r="X185" s="65"/>
      <c r="Y185" s="65"/>
      <c r="Z185" s="53"/>
      <c r="AA185" s="48"/>
      <c r="AB185" s="49">
        <v>12031000000</v>
      </c>
      <c r="AC185" s="47">
        <v>-1850000000</v>
      </c>
      <c r="AD185" s="65"/>
      <c r="AE185" s="65"/>
      <c r="AF185" s="65"/>
      <c r="AG185" s="65"/>
      <c r="AH185" s="65"/>
      <c r="AI185" s="65"/>
      <c r="AJ185" s="53"/>
      <c r="AK185" s="47"/>
      <c r="AL185" s="65"/>
      <c r="AM185" s="53"/>
      <c r="AN185" s="47">
        <v>-374000000</v>
      </c>
      <c r="AO185" s="65"/>
      <c r="AP185" s="65"/>
      <c r="AQ185" s="65"/>
      <c r="AR185" s="53"/>
      <c r="AS185" s="38">
        <v>-4000000</v>
      </c>
      <c r="AT185" s="65"/>
      <c r="AU185" s="50">
        <v>-2228000000</v>
      </c>
      <c r="AV185" s="53">
        <v>-4212000000</v>
      </c>
      <c r="AW185" s="47">
        <v>3298000000</v>
      </c>
      <c r="AX185" s="53"/>
      <c r="AY185" s="48"/>
      <c r="AZ185" s="38"/>
      <c r="BA185" s="53"/>
      <c r="BB185" s="47">
        <v>-7745000000</v>
      </c>
      <c r="BC185" s="65"/>
      <c r="BD185" s="53"/>
      <c r="BE185" s="38">
        <v>-211000000</v>
      </c>
      <c r="BF185" s="65"/>
      <c r="BG185" s="50">
        <v>-8870000000</v>
      </c>
      <c r="BH185" s="65">
        <v>933000000</v>
      </c>
      <c r="BI185" s="53"/>
      <c r="BJ185" s="38">
        <v>933000000</v>
      </c>
      <c r="BK185" s="65">
        <v>124000000</v>
      </c>
      <c r="BL185" s="51">
        <v>1057000000</v>
      </c>
    </row>
    <row r="186" spans="1:64" x14ac:dyDescent="0.2">
      <c r="A186" s="63" t="s">
        <v>595</v>
      </c>
      <c r="B186" s="63" t="s">
        <v>596</v>
      </c>
      <c r="C186" s="63">
        <v>378163</v>
      </c>
      <c r="D186" s="63" t="s">
        <v>16</v>
      </c>
      <c r="E186" s="63">
        <v>2017</v>
      </c>
      <c r="F186" s="63" t="s">
        <v>1292</v>
      </c>
      <c r="G186" s="64">
        <v>43100</v>
      </c>
      <c r="H186" s="64">
        <v>43152</v>
      </c>
      <c r="I186" s="64">
        <v>43152</v>
      </c>
      <c r="J186" s="63">
        <v>314100000</v>
      </c>
      <c r="K186" s="63">
        <v>314100000</v>
      </c>
      <c r="L186" s="63" t="s">
        <v>2202</v>
      </c>
      <c r="M186" s="47">
        <v>-3941000000</v>
      </c>
      <c r="N186" s="65"/>
      <c r="O186" s="65"/>
      <c r="P186" s="53"/>
      <c r="Q186" s="48">
        <v>2883000000</v>
      </c>
      <c r="R186" s="47">
        <v>2783000000</v>
      </c>
      <c r="S186" s="65"/>
      <c r="T186" s="65"/>
      <c r="U186" s="53"/>
      <c r="V186" s="47">
        <v>-780000000</v>
      </c>
      <c r="W186" s="65"/>
      <c r="X186" s="65"/>
      <c r="Y186" s="65"/>
      <c r="Z186" s="53"/>
      <c r="AA186" s="48">
        <v>0</v>
      </c>
      <c r="AB186" s="49">
        <v>945000000</v>
      </c>
      <c r="AC186" s="47">
        <v>1359000000</v>
      </c>
      <c r="AD186" s="65"/>
      <c r="AE186" s="65"/>
      <c r="AF186" s="65"/>
      <c r="AG186" s="65"/>
      <c r="AH186" s="65"/>
      <c r="AI186" s="65"/>
      <c r="AJ186" s="53"/>
      <c r="AK186" s="47"/>
      <c r="AL186" s="65"/>
      <c r="AM186" s="53"/>
      <c r="AN186" s="47"/>
      <c r="AO186" s="65"/>
      <c r="AP186" s="65"/>
      <c r="AQ186" s="65"/>
      <c r="AR186" s="53"/>
      <c r="AS186" s="38">
        <v>-1000000</v>
      </c>
      <c r="AT186" s="65">
        <v>0</v>
      </c>
      <c r="AU186" s="50">
        <v>1358000000</v>
      </c>
      <c r="AV186" s="53">
        <v>-363000000</v>
      </c>
      <c r="AW186" s="47">
        <v>188000000</v>
      </c>
      <c r="AX186" s="53"/>
      <c r="AY186" s="48"/>
      <c r="AZ186" s="38"/>
      <c r="BA186" s="53"/>
      <c r="BB186" s="47">
        <v>-110000000</v>
      </c>
      <c r="BC186" s="65">
        <v>0</v>
      </c>
      <c r="BD186" s="53">
        <v>-110000000</v>
      </c>
      <c r="BE186" s="38">
        <v>97000000</v>
      </c>
      <c r="BF186" s="65">
        <v>0</v>
      </c>
      <c r="BG186" s="50">
        <v>-188000000</v>
      </c>
      <c r="BH186" s="65">
        <v>2115000000</v>
      </c>
      <c r="BI186" s="53"/>
      <c r="BJ186" s="38">
        <v>2115000000</v>
      </c>
      <c r="BK186" s="65"/>
      <c r="BL186" s="51">
        <v>2115000000</v>
      </c>
    </row>
    <row r="187" spans="1:64" x14ac:dyDescent="0.2">
      <c r="A187" s="63" t="s">
        <v>604</v>
      </c>
      <c r="B187" s="63" t="s">
        <v>605</v>
      </c>
      <c r="C187" s="63">
        <v>684316</v>
      </c>
      <c r="D187" s="63" t="s">
        <v>16</v>
      </c>
      <c r="E187" s="63">
        <v>2015</v>
      </c>
      <c r="F187" s="63" t="s">
        <v>1292</v>
      </c>
      <c r="G187" s="64">
        <v>42369</v>
      </c>
      <c r="H187" s="64">
        <v>42424</v>
      </c>
      <c r="I187" s="64">
        <v>43152</v>
      </c>
      <c r="J187" s="63">
        <v>188731000</v>
      </c>
      <c r="K187" s="63">
        <v>188940000</v>
      </c>
      <c r="L187" s="63" t="s">
        <v>1296</v>
      </c>
      <c r="M187" s="47">
        <v>802508000</v>
      </c>
      <c r="N187" s="65"/>
      <c r="O187" s="65"/>
      <c r="P187" s="53"/>
      <c r="Q187" s="48">
        <v>346151000</v>
      </c>
      <c r="R187" s="47">
        <v>121652000</v>
      </c>
      <c r="S187" s="65"/>
      <c r="T187" s="65"/>
      <c r="U187" s="53"/>
      <c r="V187" s="47">
        <v>-284443000</v>
      </c>
      <c r="W187" s="65"/>
      <c r="X187" s="65"/>
      <c r="Y187" s="65"/>
      <c r="Z187" s="53"/>
      <c r="AA187" s="48"/>
      <c r="AB187" s="49">
        <v>985868000</v>
      </c>
      <c r="AC187" s="47">
        <v>-711923000</v>
      </c>
      <c r="AD187" s="65"/>
      <c r="AE187" s="65"/>
      <c r="AF187" s="65"/>
      <c r="AG187" s="65"/>
      <c r="AH187" s="65"/>
      <c r="AI187" s="65"/>
      <c r="AJ187" s="53"/>
      <c r="AK187" s="47">
        <v>330175000</v>
      </c>
      <c r="AL187" s="65"/>
      <c r="AM187" s="53"/>
      <c r="AN187" s="47">
        <v>0</v>
      </c>
      <c r="AO187" s="65"/>
      <c r="AP187" s="65"/>
      <c r="AQ187" s="65"/>
      <c r="AR187" s="53"/>
      <c r="AS187" s="38">
        <v>0</v>
      </c>
      <c r="AT187" s="65"/>
      <c r="AU187" s="50">
        <v>-381748000</v>
      </c>
      <c r="AV187" s="53">
        <v>-246908000</v>
      </c>
      <c r="AW187" s="47">
        <v>-14156000</v>
      </c>
      <c r="AX187" s="53"/>
      <c r="AY187" s="48"/>
      <c r="AZ187" s="38"/>
      <c r="BA187" s="53"/>
      <c r="BB187" s="47">
        <v>-742823000</v>
      </c>
      <c r="BC187" s="65"/>
      <c r="BD187" s="53">
        <v>-742823000</v>
      </c>
      <c r="BE187" s="38">
        <v>-101685000</v>
      </c>
      <c r="BF187" s="65"/>
      <c r="BG187" s="50">
        <v>-1105572000</v>
      </c>
      <c r="BH187" s="65">
        <v>-501452000</v>
      </c>
      <c r="BI187" s="53"/>
      <c r="BJ187" s="38">
        <v>-501452000</v>
      </c>
      <c r="BK187" s="65">
        <v>0</v>
      </c>
      <c r="BL187" s="51">
        <v>-501452000</v>
      </c>
    </row>
    <row r="188" spans="1:64" x14ac:dyDescent="0.2">
      <c r="A188" s="63" t="s">
        <v>625</v>
      </c>
      <c r="B188" s="63" t="s">
        <v>626</v>
      </c>
      <c r="C188" s="63">
        <v>903401</v>
      </c>
      <c r="D188" s="63" t="s">
        <v>16</v>
      </c>
      <c r="E188" s="63">
        <v>2017</v>
      </c>
      <c r="F188" s="63" t="s">
        <v>1292</v>
      </c>
      <c r="G188" s="64">
        <v>43100</v>
      </c>
      <c r="H188" s="64">
        <v>43146</v>
      </c>
      <c r="I188" s="64">
        <v>43510</v>
      </c>
      <c r="J188" s="63">
        <v>45700000</v>
      </c>
      <c r="K188" s="63">
        <v>45800000</v>
      </c>
      <c r="L188" s="63" t="s">
        <v>1727</v>
      </c>
      <c r="M188" s="47">
        <v>479000000</v>
      </c>
      <c r="N188" s="65"/>
      <c r="O188" s="65"/>
      <c r="P188" s="53"/>
      <c r="Q188" s="48">
        <v>205000000</v>
      </c>
      <c r="R188" s="47">
        <v>260000000</v>
      </c>
      <c r="S188" s="65"/>
      <c r="T188" s="65"/>
      <c r="U188" s="53"/>
      <c r="V188" s="47">
        <v>-130000000</v>
      </c>
      <c r="W188" s="65"/>
      <c r="X188" s="65"/>
      <c r="Y188" s="65"/>
      <c r="Z188" s="53"/>
      <c r="AA188" s="48"/>
      <c r="AB188" s="49">
        <v>814000000</v>
      </c>
      <c r="AC188" s="47">
        <v>-373000000</v>
      </c>
      <c r="AD188" s="65"/>
      <c r="AE188" s="65"/>
      <c r="AF188" s="65"/>
      <c r="AG188" s="65"/>
      <c r="AH188" s="65"/>
      <c r="AI188" s="65"/>
      <c r="AJ188" s="53"/>
      <c r="AK188" s="47"/>
      <c r="AL188" s="65"/>
      <c r="AM188" s="53"/>
      <c r="AN188" s="47">
        <v>3000000</v>
      </c>
      <c r="AO188" s="65"/>
      <c r="AP188" s="65"/>
      <c r="AQ188" s="65"/>
      <c r="AR188" s="53"/>
      <c r="AS188" s="38">
        <v>21000000</v>
      </c>
      <c r="AT188" s="65"/>
      <c r="AU188" s="50">
        <v>-349000000</v>
      </c>
      <c r="AV188" s="53">
        <v>-115000000</v>
      </c>
      <c r="AW188" s="47">
        <v>0</v>
      </c>
      <c r="AX188" s="53"/>
      <c r="AY188" s="48"/>
      <c r="AZ188" s="38"/>
      <c r="BA188" s="53"/>
      <c r="BB188" s="47">
        <v>-286000000</v>
      </c>
      <c r="BC188" s="65"/>
      <c r="BD188" s="53">
        <v>-286000000</v>
      </c>
      <c r="BE188" s="38">
        <v>-83000000</v>
      </c>
      <c r="BF188" s="65"/>
      <c r="BG188" s="50">
        <v>-484000000</v>
      </c>
      <c r="BH188" s="65">
        <v>-19000000</v>
      </c>
      <c r="BI188" s="53"/>
      <c r="BJ188" s="38">
        <v>-19000000</v>
      </c>
      <c r="BK188" s="65"/>
      <c r="BL188" s="51">
        <v>-19000000</v>
      </c>
    </row>
    <row r="189" spans="1:64" x14ac:dyDescent="0.2">
      <c r="A189" s="63" t="s">
        <v>601</v>
      </c>
      <c r="B189" s="63" t="s">
        <v>602</v>
      </c>
      <c r="C189" s="63">
        <v>740329</v>
      </c>
      <c r="D189" s="63" t="s">
        <v>16</v>
      </c>
      <c r="E189" s="63">
        <v>2017</v>
      </c>
      <c r="F189" s="63" t="s">
        <v>1292</v>
      </c>
      <c r="G189" s="64">
        <v>43100</v>
      </c>
      <c r="H189" s="64">
        <v>43145</v>
      </c>
      <c r="I189" s="64">
        <v>43509</v>
      </c>
      <c r="J189" s="63">
        <v>324000000</v>
      </c>
      <c r="K189" s="63">
        <v>327000000</v>
      </c>
      <c r="L189" s="63" t="s">
        <v>1728</v>
      </c>
      <c r="M189" s="47">
        <v>1089000000</v>
      </c>
      <c r="N189" s="65"/>
      <c r="O189" s="65"/>
      <c r="P189" s="53"/>
      <c r="Q189" s="48">
        <v>336000000</v>
      </c>
      <c r="R189" s="47">
        <v>-513000000</v>
      </c>
      <c r="S189" s="65"/>
      <c r="T189" s="65"/>
      <c r="U189" s="53"/>
      <c r="V189" s="47">
        <v>12000000</v>
      </c>
      <c r="W189" s="65"/>
      <c r="X189" s="65"/>
      <c r="Y189" s="65"/>
      <c r="Z189" s="53"/>
      <c r="AA189" s="48"/>
      <c r="AB189" s="49">
        <v>924000000</v>
      </c>
      <c r="AC189" s="47">
        <v>-133000000</v>
      </c>
      <c r="AD189" s="65"/>
      <c r="AE189" s="65"/>
      <c r="AF189" s="65"/>
      <c r="AG189" s="65"/>
      <c r="AH189" s="65"/>
      <c r="AI189" s="65"/>
      <c r="AJ189" s="53"/>
      <c r="AK189" s="47"/>
      <c r="AL189" s="65"/>
      <c r="AM189" s="53"/>
      <c r="AN189" s="47"/>
      <c r="AO189" s="65"/>
      <c r="AP189" s="65"/>
      <c r="AQ189" s="65"/>
      <c r="AR189" s="53"/>
      <c r="AS189" s="38">
        <v>-89000000</v>
      </c>
      <c r="AT189" s="65"/>
      <c r="AU189" s="50">
        <v>-222000000</v>
      </c>
      <c r="AV189" s="53">
        <v>-195000000</v>
      </c>
      <c r="AW189" s="47">
        <v>-36000000</v>
      </c>
      <c r="AX189" s="53"/>
      <c r="AY189" s="48"/>
      <c r="AZ189" s="38"/>
      <c r="BA189" s="53"/>
      <c r="BB189" s="47">
        <v>-891000000</v>
      </c>
      <c r="BC189" s="65"/>
      <c r="BD189" s="53">
        <v>-891000000</v>
      </c>
      <c r="BE189" s="38">
        <v>-602000000</v>
      </c>
      <c r="BF189" s="65"/>
      <c r="BG189" s="50">
        <v>-1724000000</v>
      </c>
      <c r="BH189" s="65">
        <v>-1022000000</v>
      </c>
      <c r="BI189" s="53"/>
      <c r="BJ189" s="38">
        <v>-1022000000</v>
      </c>
      <c r="BK189" s="65">
        <v>8000000</v>
      </c>
      <c r="BL189" s="51">
        <v>-1014000000</v>
      </c>
    </row>
    <row r="190" spans="1:64" x14ac:dyDescent="0.2">
      <c r="A190" s="63" t="s">
        <v>607</v>
      </c>
      <c r="B190" s="63" t="s">
        <v>608</v>
      </c>
      <c r="C190" s="63">
        <v>362221</v>
      </c>
      <c r="D190" s="63" t="s">
        <v>16</v>
      </c>
      <c r="E190" s="63">
        <v>2017</v>
      </c>
      <c r="F190" s="63" t="s">
        <v>1292</v>
      </c>
      <c r="G190" s="64">
        <v>43008</v>
      </c>
      <c r="H190" s="64">
        <v>43060</v>
      </c>
      <c r="I190" s="64">
        <v>43060</v>
      </c>
      <c r="J190" s="63">
        <v>279811000</v>
      </c>
      <c r="K190" s="63">
        <v>285653000</v>
      </c>
      <c r="L190" s="63" t="s">
        <v>2203</v>
      </c>
      <c r="M190" s="47">
        <v>755500000</v>
      </c>
      <c r="N190" s="65"/>
      <c r="O190" s="65"/>
      <c r="P190" s="53"/>
      <c r="Q190" s="48">
        <v>449200000</v>
      </c>
      <c r="R190" s="47">
        <v>-193500000</v>
      </c>
      <c r="S190" s="65">
        <v>68200000</v>
      </c>
      <c r="T190" s="65">
        <v>-357200000</v>
      </c>
      <c r="U190" s="53">
        <v>95500000</v>
      </c>
      <c r="V190" s="47">
        <v>-103200000</v>
      </c>
      <c r="W190" s="65">
        <v>-41500000</v>
      </c>
      <c r="X190" s="65">
        <v>-11600000</v>
      </c>
      <c r="Y190" s="65">
        <v>-10600000</v>
      </c>
      <c r="Z190" s="53">
        <v>-39500000</v>
      </c>
      <c r="AA190" s="48"/>
      <c r="AB190" s="49">
        <v>908000000</v>
      </c>
      <c r="AC190" s="47">
        <v>-57800000</v>
      </c>
      <c r="AD190" s="65"/>
      <c r="AE190" s="65"/>
      <c r="AF190" s="65"/>
      <c r="AG190" s="65">
        <v>-57800000</v>
      </c>
      <c r="AH190" s="65">
        <v>-57800000</v>
      </c>
      <c r="AI190" s="65">
        <v>0</v>
      </c>
      <c r="AJ190" s="53"/>
      <c r="AK190" s="47">
        <v>87100000</v>
      </c>
      <c r="AL190" s="65">
        <v>87100000</v>
      </c>
      <c r="AM190" s="53"/>
      <c r="AN190" s="47">
        <v>-2457800000</v>
      </c>
      <c r="AO190" s="65">
        <v>-899700000</v>
      </c>
      <c r="AP190" s="65"/>
      <c r="AQ190" s="65"/>
      <c r="AR190" s="53">
        <v>-1558100000</v>
      </c>
      <c r="AS190" s="38">
        <v>1814600000</v>
      </c>
      <c r="AT190" s="65"/>
      <c r="AU190" s="50">
        <v>-613900000</v>
      </c>
      <c r="AV190" s="53"/>
      <c r="AW190" s="47">
        <v>-136500000</v>
      </c>
      <c r="AX190" s="53"/>
      <c r="AY190" s="48"/>
      <c r="AZ190" s="38"/>
      <c r="BA190" s="53"/>
      <c r="BB190" s="47">
        <v>-151100000</v>
      </c>
      <c r="BC190" s="65">
        <v>49000000</v>
      </c>
      <c r="BD190" s="53">
        <v>-200100000</v>
      </c>
      <c r="BE190" s="38">
        <v>-21600000</v>
      </c>
      <c r="BF190" s="65"/>
      <c r="BG190" s="50">
        <v>-309200000</v>
      </c>
      <c r="BH190" s="65">
        <v>-15100000</v>
      </c>
      <c r="BI190" s="53"/>
      <c r="BJ190" s="38">
        <v>-15100000</v>
      </c>
      <c r="BK190" s="65">
        <v>7300000</v>
      </c>
      <c r="BL190" s="51">
        <v>-7800000</v>
      </c>
    </row>
    <row r="191" spans="1:64" x14ac:dyDescent="0.2">
      <c r="A191" s="63" t="s">
        <v>613</v>
      </c>
      <c r="B191" s="63" t="s">
        <v>614</v>
      </c>
      <c r="C191" s="63">
        <v>105257</v>
      </c>
      <c r="D191" s="63" t="s">
        <v>16</v>
      </c>
      <c r="E191" s="63">
        <v>2017</v>
      </c>
      <c r="F191" s="63" t="s">
        <v>1292</v>
      </c>
      <c r="G191" s="64">
        <v>43100</v>
      </c>
      <c r="H191" s="64">
        <v>43140</v>
      </c>
      <c r="I191" s="64">
        <v>43140</v>
      </c>
      <c r="J191" s="63">
        <v>795138559</v>
      </c>
      <c r="K191" s="63">
        <v>805572079</v>
      </c>
      <c r="L191" s="63" t="s">
        <v>2204</v>
      </c>
      <c r="M191" s="47">
        <v>1655000000</v>
      </c>
      <c r="N191" s="65"/>
      <c r="O191" s="65"/>
      <c r="P191" s="53"/>
      <c r="Q191" s="48">
        <v>1115000000</v>
      </c>
      <c r="R191" s="47">
        <v>3759000000</v>
      </c>
      <c r="S191" s="65">
        <v>176000000</v>
      </c>
      <c r="T191" s="65">
        <v>2294000000</v>
      </c>
      <c r="U191" s="53">
        <v>1289000000</v>
      </c>
      <c r="V191" s="47">
        <v>-563000000</v>
      </c>
      <c r="W191" s="65">
        <v>-682000000</v>
      </c>
      <c r="X191" s="65">
        <v>-259000000</v>
      </c>
      <c r="Y191" s="65">
        <v>924000000</v>
      </c>
      <c r="Z191" s="53">
        <v>-546000000</v>
      </c>
      <c r="AA191" s="48"/>
      <c r="AB191" s="49">
        <v>5966000000</v>
      </c>
      <c r="AC191" s="47">
        <v>-945000000</v>
      </c>
      <c r="AD191" s="65">
        <v>86000000</v>
      </c>
      <c r="AE191" s="65">
        <v>86000000</v>
      </c>
      <c r="AF191" s="65"/>
      <c r="AG191" s="65">
        <v>-1031000000</v>
      </c>
      <c r="AH191" s="65">
        <v>-1031000000</v>
      </c>
      <c r="AI191" s="65"/>
      <c r="AJ191" s="53"/>
      <c r="AK191" s="47">
        <v>-2329000000</v>
      </c>
      <c r="AL191" s="65">
        <v>4414000000</v>
      </c>
      <c r="AM191" s="53">
        <v>-6743000000</v>
      </c>
      <c r="AN191" s="47">
        <v>-82000000</v>
      </c>
      <c r="AO191" s="65">
        <v>0</v>
      </c>
      <c r="AP191" s="65"/>
      <c r="AQ191" s="65"/>
      <c r="AR191" s="53">
        <v>-82000000</v>
      </c>
      <c r="AS191" s="38">
        <v>-218000000</v>
      </c>
      <c r="AT191" s="65"/>
      <c r="AU191" s="50">
        <v>-3574000000</v>
      </c>
      <c r="AV191" s="53">
        <v>-2119000000</v>
      </c>
      <c r="AW191" s="47">
        <v>1115000000</v>
      </c>
      <c r="AX191" s="53">
        <v>169000000</v>
      </c>
      <c r="AY191" s="48">
        <v>946000000</v>
      </c>
      <c r="AZ191" s="38">
        <v>-292000000</v>
      </c>
      <c r="BA191" s="53">
        <v>1238000000</v>
      </c>
      <c r="BB191" s="47">
        <v>-2369000000</v>
      </c>
      <c r="BC191" s="65">
        <v>520000000</v>
      </c>
      <c r="BD191" s="53">
        <v>-2889000000</v>
      </c>
      <c r="BE191" s="38">
        <v>-143000000</v>
      </c>
      <c r="BF191" s="65"/>
      <c r="BG191" s="50">
        <v>-3516000000</v>
      </c>
      <c r="BH191" s="65">
        <v>-1124000000</v>
      </c>
      <c r="BI191" s="53"/>
      <c r="BJ191" s="38">
        <v>-1124000000</v>
      </c>
      <c r="BK191" s="65">
        <v>340000000</v>
      </c>
      <c r="BL191" s="51">
        <v>-784000000</v>
      </c>
    </row>
    <row r="192" spans="1:64" x14ac:dyDescent="0.2">
      <c r="A192" s="63" t="s">
        <v>598</v>
      </c>
      <c r="B192" s="63" t="s">
        <v>599</v>
      </c>
      <c r="C192" s="63">
        <v>47023</v>
      </c>
      <c r="D192" s="63" t="s">
        <v>16</v>
      </c>
      <c r="E192" s="63">
        <v>2017</v>
      </c>
      <c r="F192" s="63" t="s">
        <v>1292</v>
      </c>
      <c r="G192" s="64">
        <v>43039</v>
      </c>
      <c r="H192" s="64">
        <v>43084</v>
      </c>
      <c r="I192" s="64">
        <v>43084</v>
      </c>
      <c r="J192" s="63">
        <v>1646000000</v>
      </c>
      <c r="K192" s="63">
        <v>1674000000</v>
      </c>
      <c r="L192" s="63" t="s">
        <v>2205</v>
      </c>
      <c r="M192" s="47">
        <v>344000000</v>
      </c>
      <c r="N192" s="65"/>
      <c r="O192" s="65"/>
      <c r="P192" s="53"/>
      <c r="Q192" s="48">
        <v>3051000000</v>
      </c>
      <c r="R192" s="47">
        <v>920000000</v>
      </c>
      <c r="S192" s="65">
        <v>428000000</v>
      </c>
      <c r="T192" s="65">
        <v>-1122000000</v>
      </c>
      <c r="U192" s="53">
        <v>1614000000</v>
      </c>
      <c r="V192" s="47">
        <v>-3426000000</v>
      </c>
      <c r="W192" s="65">
        <v>457000000</v>
      </c>
      <c r="X192" s="65">
        <v>-542000000</v>
      </c>
      <c r="Y192" s="65">
        <v>992000000</v>
      </c>
      <c r="Z192" s="53">
        <v>-4333000000</v>
      </c>
      <c r="AA192" s="48"/>
      <c r="AB192" s="49">
        <v>889000000</v>
      </c>
      <c r="AC192" s="47">
        <v>-2458000000</v>
      </c>
      <c r="AD192" s="65">
        <v>679000000</v>
      </c>
      <c r="AE192" s="65">
        <v>679000000</v>
      </c>
      <c r="AF192" s="65"/>
      <c r="AG192" s="65">
        <v>-3137000000</v>
      </c>
      <c r="AH192" s="65">
        <v>-3137000000</v>
      </c>
      <c r="AI192" s="65"/>
      <c r="AJ192" s="53"/>
      <c r="AK192" s="47">
        <v>-7000000</v>
      </c>
      <c r="AL192" s="65">
        <v>38000000</v>
      </c>
      <c r="AM192" s="53">
        <v>-45000000</v>
      </c>
      <c r="AN192" s="47">
        <v>-2222000000</v>
      </c>
      <c r="AO192" s="65">
        <v>-20000000</v>
      </c>
      <c r="AP192" s="65"/>
      <c r="AQ192" s="65"/>
      <c r="AR192" s="53">
        <v>-2202000000</v>
      </c>
      <c r="AS192" s="38">
        <v>-220000000</v>
      </c>
      <c r="AT192" s="65"/>
      <c r="AU192" s="50">
        <v>-4907000000</v>
      </c>
      <c r="AV192" s="53"/>
      <c r="AW192" s="47">
        <v>-1506000000</v>
      </c>
      <c r="AX192" s="53"/>
      <c r="AY192" s="48"/>
      <c r="AZ192" s="38"/>
      <c r="BA192" s="53"/>
      <c r="BB192" s="47">
        <v>-2145000000</v>
      </c>
      <c r="BC192" s="65">
        <v>411000000</v>
      </c>
      <c r="BD192" s="53">
        <v>-2556000000</v>
      </c>
      <c r="BE192" s="38">
        <v>4261000000</v>
      </c>
      <c r="BF192" s="65"/>
      <c r="BG192" s="50">
        <v>610000000</v>
      </c>
      <c r="BH192" s="65">
        <v>-3408000000</v>
      </c>
      <c r="BI192" s="53"/>
      <c r="BJ192" s="38">
        <v>-3408000000</v>
      </c>
      <c r="BK192" s="65"/>
      <c r="BL192" s="51">
        <v>-3408000000</v>
      </c>
    </row>
    <row r="193" spans="1:64" x14ac:dyDescent="0.2">
      <c r="A193" s="63" t="s">
        <v>622</v>
      </c>
      <c r="B193" s="63" t="s">
        <v>623</v>
      </c>
      <c r="C193" s="63">
        <v>184360</v>
      </c>
      <c r="D193" s="63" t="s">
        <v>16</v>
      </c>
      <c r="E193" s="63">
        <v>2017</v>
      </c>
      <c r="F193" s="63" t="s">
        <v>1292</v>
      </c>
      <c r="G193" s="64">
        <v>43039</v>
      </c>
      <c r="H193" s="64">
        <v>43084</v>
      </c>
      <c r="I193" s="64">
        <v>43084</v>
      </c>
      <c r="J193" s="63">
        <v>1688000000</v>
      </c>
      <c r="K193" s="63">
        <v>1702000000</v>
      </c>
      <c r="L193" s="63" t="s">
        <v>2206</v>
      </c>
      <c r="M193" s="47">
        <v>2526000000</v>
      </c>
      <c r="N193" s="65"/>
      <c r="O193" s="65"/>
      <c r="P193" s="53"/>
      <c r="Q193" s="48">
        <v>354000000</v>
      </c>
      <c r="R193" s="47">
        <v>596000000</v>
      </c>
      <c r="S193" s="65">
        <v>224000000</v>
      </c>
      <c r="T193" s="65">
        <v>238000000</v>
      </c>
      <c r="U193" s="53">
        <v>134000000</v>
      </c>
      <c r="V193" s="47">
        <v>201000000</v>
      </c>
      <c r="W193" s="65">
        <v>-453000000</v>
      </c>
      <c r="X193" s="65">
        <v>-1346000000</v>
      </c>
      <c r="Y193" s="65">
        <v>2161000000</v>
      </c>
      <c r="Z193" s="53">
        <v>-161000000</v>
      </c>
      <c r="AA193" s="48"/>
      <c r="AB193" s="49">
        <v>3677000000</v>
      </c>
      <c r="AC193" s="47">
        <v>-333000000</v>
      </c>
      <c r="AD193" s="65">
        <v>69000000</v>
      </c>
      <c r="AE193" s="65">
        <v>69000000</v>
      </c>
      <c r="AF193" s="65"/>
      <c r="AG193" s="65">
        <v>-402000000</v>
      </c>
      <c r="AH193" s="65">
        <v>-402000000</v>
      </c>
      <c r="AI193" s="65"/>
      <c r="AJ193" s="53"/>
      <c r="AK193" s="47">
        <v>-1384000000</v>
      </c>
      <c r="AL193" s="65">
        <v>535000000</v>
      </c>
      <c r="AM193" s="53">
        <v>-1919000000</v>
      </c>
      <c r="AN193" s="47">
        <v>0</v>
      </c>
      <c r="AO193" s="65">
        <v>0</v>
      </c>
      <c r="AP193" s="65"/>
      <c r="AQ193" s="65"/>
      <c r="AR193" s="53">
        <v>0</v>
      </c>
      <c r="AS193" s="38"/>
      <c r="AT193" s="65"/>
      <c r="AU193" s="50">
        <v>-1717000000</v>
      </c>
      <c r="AV193" s="53">
        <v>-894000000</v>
      </c>
      <c r="AW193" s="47">
        <v>1007000000</v>
      </c>
      <c r="AX193" s="53">
        <v>1086000000</v>
      </c>
      <c r="AY193" s="48">
        <v>-79000000</v>
      </c>
      <c r="AZ193" s="38">
        <v>-84000000</v>
      </c>
      <c r="BA193" s="53">
        <v>5000000</v>
      </c>
      <c r="BB193" s="47">
        <v>-1412000000</v>
      </c>
      <c r="BC193" s="65"/>
      <c r="BD193" s="53">
        <v>-1412000000</v>
      </c>
      <c r="BE193" s="38">
        <v>48000000</v>
      </c>
      <c r="BF193" s="65"/>
      <c r="BG193" s="50">
        <v>-1251000000</v>
      </c>
      <c r="BH193" s="65">
        <v>709000000</v>
      </c>
      <c r="BI193" s="53"/>
      <c r="BJ193" s="38">
        <v>709000000</v>
      </c>
      <c r="BK193" s="65"/>
      <c r="BL193" s="51">
        <v>709000000</v>
      </c>
    </row>
    <row r="194" spans="1:64" x14ac:dyDescent="0.2">
      <c r="A194" s="63" t="s">
        <v>574</v>
      </c>
      <c r="B194" s="63" t="s">
        <v>575</v>
      </c>
      <c r="C194" s="63">
        <v>506954</v>
      </c>
      <c r="D194" s="63" t="s">
        <v>16</v>
      </c>
      <c r="E194" s="63">
        <v>2018</v>
      </c>
      <c r="F194" s="63" t="s">
        <v>1292</v>
      </c>
      <c r="G194" s="64">
        <v>43220</v>
      </c>
      <c r="H194" s="64">
        <v>43266</v>
      </c>
      <c r="I194" s="64">
        <v>43630</v>
      </c>
      <c r="J194" s="63">
        <v>208824000</v>
      </c>
      <c r="K194" s="63">
        <v>210213000</v>
      </c>
      <c r="L194" s="63" t="s">
        <v>1733</v>
      </c>
      <c r="M194" s="47">
        <v>613149000</v>
      </c>
      <c r="N194" s="65"/>
      <c r="O194" s="65"/>
      <c r="P194" s="53"/>
      <c r="Q194" s="48">
        <v>183295000</v>
      </c>
      <c r="R194" s="47">
        <v>208583000</v>
      </c>
      <c r="S194" s="65"/>
      <c r="T194" s="65"/>
      <c r="U194" s="53"/>
      <c r="V194" s="47">
        <v>-155024000</v>
      </c>
      <c r="W194" s="65"/>
      <c r="X194" s="65"/>
      <c r="Y194" s="65"/>
      <c r="Z194" s="53"/>
      <c r="AA194" s="48"/>
      <c r="AB194" s="49">
        <v>850003000</v>
      </c>
      <c r="AC194" s="47">
        <v>-98583000</v>
      </c>
      <c r="AD194" s="65"/>
      <c r="AE194" s="65"/>
      <c r="AF194" s="65"/>
      <c r="AG194" s="65"/>
      <c r="AH194" s="65"/>
      <c r="AI194" s="65"/>
      <c r="AJ194" s="53"/>
      <c r="AK194" s="47"/>
      <c r="AL194" s="65"/>
      <c r="AM194" s="53"/>
      <c r="AN194" s="47">
        <v>-42539000</v>
      </c>
      <c r="AO194" s="65"/>
      <c r="AP194" s="65"/>
      <c r="AQ194" s="65"/>
      <c r="AR194" s="53"/>
      <c r="AS194" s="38">
        <v>29065000</v>
      </c>
      <c r="AT194" s="65"/>
      <c r="AU194" s="50">
        <v>-112057000</v>
      </c>
      <c r="AV194" s="53">
        <v>-200469000</v>
      </c>
      <c r="AW194" s="47">
        <v>0</v>
      </c>
      <c r="AX194" s="53"/>
      <c r="AY194" s="48"/>
      <c r="AZ194" s="38"/>
      <c r="BA194" s="53"/>
      <c r="BB194" s="47">
        <v>28340000</v>
      </c>
      <c r="BC194" s="65">
        <v>28340000</v>
      </c>
      <c r="BD194" s="53"/>
      <c r="BE194" s="38">
        <v>-18535000</v>
      </c>
      <c r="BF194" s="65"/>
      <c r="BG194" s="50">
        <v>-190664000</v>
      </c>
      <c r="BH194" s="65">
        <v>547282000</v>
      </c>
      <c r="BI194" s="53"/>
      <c r="BJ194" s="38">
        <v>547282000</v>
      </c>
      <c r="BK194" s="65">
        <v>-1143000</v>
      </c>
      <c r="BL194" s="51">
        <v>546139000</v>
      </c>
    </row>
    <row r="195" spans="1:64" x14ac:dyDescent="0.2">
      <c r="A195" s="63" t="s">
        <v>616</v>
      </c>
      <c r="B195" s="63" t="s">
        <v>617</v>
      </c>
      <c r="C195" s="63">
        <v>375369</v>
      </c>
      <c r="D195" s="63" t="s">
        <v>16</v>
      </c>
      <c r="E195" s="63">
        <v>2017</v>
      </c>
      <c r="F195" s="63" t="s">
        <v>1292</v>
      </c>
      <c r="G195" s="64">
        <v>43039</v>
      </c>
      <c r="H195" s="64">
        <v>43089</v>
      </c>
      <c r="I195" s="64">
        <v>43089</v>
      </c>
      <c r="J195" s="63">
        <v>528363000</v>
      </c>
      <c r="K195" s="63">
        <v>539116000</v>
      </c>
      <c r="L195" s="63" t="s">
        <v>2207</v>
      </c>
      <c r="M195" s="47">
        <v>847103000</v>
      </c>
      <c r="N195" s="65"/>
      <c r="O195" s="65"/>
      <c r="P195" s="53"/>
      <c r="Q195" s="48">
        <v>130977000</v>
      </c>
      <c r="R195" s="47">
        <v>31813000</v>
      </c>
      <c r="S195" s="65"/>
      <c r="T195" s="65"/>
      <c r="U195" s="53"/>
      <c r="V195" s="47">
        <v>303000</v>
      </c>
      <c r="W195" s="65"/>
      <c r="X195" s="65"/>
      <c r="Y195" s="65"/>
      <c r="Z195" s="53"/>
      <c r="AA195" s="48"/>
      <c r="AB195" s="49">
        <v>1010196000</v>
      </c>
      <c r="AC195" s="47">
        <v>-217276000</v>
      </c>
      <c r="AD195" s="65"/>
      <c r="AE195" s="65"/>
      <c r="AF195" s="65"/>
      <c r="AG195" s="65"/>
      <c r="AH195" s="65"/>
      <c r="AI195" s="65"/>
      <c r="AJ195" s="53"/>
      <c r="AK195" s="47"/>
      <c r="AL195" s="65"/>
      <c r="AM195" s="53"/>
      <c r="AN195" s="47">
        <v>-384519000</v>
      </c>
      <c r="AO195" s="65"/>
      <c r="AP195" s="65"/>
      <c r="AQ195" s="65"/>
      <c r="AR195" s="53"/>
      <c r="AS195" s="38">
        <v>8792000</v>
      </c>
      <c r="AT195" s="65"/>
      <c r="AU195" s="50">
        <v>-593003000</v>
      </c>
      <c r="AV195" s="53">
        <v>-346010000</v>
      </c>
      <c r="AW195" s="47">
        <v>0</v>
      </c>
      <c r="AX195" s="53"/>
      <c r="AY195" s="48"/>
      <c r="AZ195" s="38"/>
      <c r="BA195" s="53"/>
      <c r="BB195" s="47">
        <v>-72761000</v>
      </c>
      <c r="BC195" s="65"/>
      <c r="BD195" s="53"/>
      <c r="BE195" s="38">
        <v>29513000</v>
      </c>
      <c r="BF195" s="65"/>
      <c r="BG195" s="50">
        <v>-389258000</v>
      </c>
      <c r="BH195" s="65">
        <v>27935000</v>
      </c>
      <c r="BI195" s="53"/>
      <c r="BJ195" s="38">
        <v>27935000</v>
      </c>
      <c r="BK195" s="65">
        <v>1044000</v>
      </c>
      <c r="BL195" s="51">
        <v>28979000</v>
      </c>
    </row>
    <row r="196" spans="1:64" x14ac:dyDescent="0.2">
      <c r="A196" s="63" t="s">
        <v>592</v>
      </c>
      <c r="B196" s="63" t="s">
        <v>593</v>
      </c>
      <c r="C196" s="63">
        <v>378104</v>
      </c>
      <c r="D196" s="63" t="s">
        <v>16</v>
      </c>
      <c r="E196" s="63">
        <v>2017</v>
      </c>
      <c r="F196" s="63" t="s">
        <v>1292</v>
      </c>
      <c r="G196" s="64">
        <v>43100</v>
      </c>
      <c r="H196" s="64">
        <v>43145</v>
      </c>
      <c r="I196" s="64">
        <v>44057</v>
      </c>
      <c r="J196" s="63">
        <v>199903425</v>
      </c>
      <c r="K196" s="63">
        <v>201715200</v>
      </c>
      <c r="L196" s="63"/>
      <c r="M196" s="47">
        <v>459293000</v>
      </c>
      <c r="N196" s="65">
        <v>459293000</v>
      </c>
      <c r="O196" s="65"/>
      <c r="P196" s="53"/>
      <c r="Q196" s="48">
        <v>193072000</v>
      </c>
      <c r="R196" s="47">
        <v>224958000</v>
      </c>
      <c r="S196" s="65"/>
      <c r="T196" s="65"/>
      <c r="U196" s="53"/>
      <c r="V196" s="47">
        <v>-331808000</v>
      </c>
      <c r="W196" s="65"/>
      <c r="X196" s="65"/>
      <c r="Y196" s="65"/>
      <c r="Z196" s="53"/>
      <c r="AA196" s="48"/>
      <c r="AB196" s="49">
        <v>545515000</v>
      </c>
      <c r="AC196" s="47">
        <v>-81501000</v>
      </c>
      <c r="AD196" s="65"/>
      <c r="AE196" s="65"/>
      <c r="AF196" s="65"/>
      <c r="AG196" s="65"/>
      <c r="AH196" s="65"/>
      <c r="AI196" s="65"/>
      <c r="AJ196" s="53"/>
      <c r="AK196" s="47"/>
      <c r="AL196" s="65"/>
      <c r="AM196" s="53"/>
      <c r="AN196" s="47">
        <v>-288673000</v>
      </c>
      <c r="AO196" s="65"/>
      <c r="AP196" s="65"/>
      <c r="AQ196" s="65"/>
      <c r="AR196" s="53"/>
      <c r="AS196" s="38">
        <v>27898000</v>
      </c>
      <c r="AT196" s="65"/>
      <c r="AU196" s="50">
        <v>-342276000</v>
      </c>
      <c r="AV196" s="53"/>
      <c r="AW196" s="47">
        <v>441341000</v>
      </c>
      <c r="AX196" s="53"/>
      <c r="AY196" s="48"/>
      <c r="AZ196" s="38"/>
      <c r="BA196" s="53"/>
      <c r="BB196" s="47">
        <v>-444734000</v>
      </c>
      <c r="BC196" s="65">
        <v>5266000</v>
      </c>
      <c r="BD196" s="53">
        <v>-450000000</v>
      </c>
      <c r="BE196" s="38">
        <v>-109158000</v>
      </c>
      <c r="BF196" s="65"/>
      <c r="BG196" s="50">
        <v>-112551000</v>
      </c>
      <c r="BH196" s="65">
        <v>90688000</v>
      </c>
      <c r="BI196" s="53"/>
      <c r="BJ196" s="38">
        <v>90688000</v>
      </c>
      <c r="BK196" s="65">
        <v>21589000</v>
      </c>
      <c r="BL196" s="51">
        <v>112277000</v>
      </c>
    </row>
    <row r="197" spans="1:64" x14ac:dyDescent="0.2">
      <c r="A197" s="63" t="s">
        <v>619</v>
      </c>
      <c r="B197" s="63" t="s">
        <v>620</v>
      </c>
      <c r="C197" s="63">
        <v>346970</v>
      </c>
      <c r="D197" s="63" t="s">
        <v>16</v>
      </c>
      <c r="E197" s="63">
        <v>2017</v>
      </c>
      <c r="F197" s="63" t="s">
        <v>1292</v>
      </c>
      <c r="G197" s="64">
        <v>43100</v>
      </c>
      <c r="H197" s="64">
        <v>43158</v>
      </c>
      <c r="I197" s="64">
        <v>43522</v>
      </c>
      <c r="J197" s="63">
        <v>738600000</v>
      </c>
      <c r="K197" s="63">
        <v>739100000</v>
      </c>
      <c r="L197" s="63" t="s">
        <v>1735</v>
      </c>
      <c r="M197" s="47">
        <v>571000000</v>
      </c>
      <c r="N197" s="65"/>
      <c r="O197" s="65"/>
      <c r="P197" s="53"/>
      <c r="Q197" s="48">
        <v>751000000</v>
      </c>
      <c r="R197" s="47">
        <v>-41000000</v>
      </c>
      <c r="S197" s="65">
        <v>11000000</v>
      </c>
      <c r="T197" s="65">
        <v>38000000</v>
      </c>
      <c r="U197" s="53">
        <v>-90000000</v>
      </c>
      <c r="V197" s="47">
        <v>-51000000</v>
      </c>
      <c r="W197" s="65"/>
      <c r="X197" s="65"/>
      <c r="Y197" s="65"/>
      <c r="Z197" s="53">
        <v>-51000000</v>
      </c>
      <c r="AA197" s="48"/>
      <c r="AB197" s="49">
        <v>1230000000</v>
      </c>
      <c r="AC197" s="47">
        <v>204000000</v>
      </c>
      <c r="AD197" s="65">
        <v>481000000</v>
      </c>
      <c r="AE197" s="65"/>
      <c r="AF197" s="65"/>
      <c r="AG197" s="65"/>
      <c r="AH197" s="65"/>
      <c r="AI197" s="65"/>
      <c r="AJ197" s="53">
        <v>-277000000</v>
      </c>
      <c r="AK197" s="47"/>
      <c r="AL197" s="65"/>
      <c r="AM197" s="53"/>
      <c r="AN197" s="47">
        <v>-498000000</v>
      </c>
      <c r="AO197" s="65"/>
      <c r="AP197" s="65">
        <v>-30000000</v>
      </c>
      <c r="AQ197" s="65"/>
      <c r="AR197" s="53">
        <v>-468000000</v>
      </c>
      <c r="AS197" s="38">
        <v>27000000</v>
      </c>
      <c r="AT197" s="65"/>
      <c r="AU197" s="50">
        <v>-267000000</v>
      </c>
      <c r="AV197" s="53">
        <v>-628000000</v>
      </c>
      <c r="AW197" s="47">
        <v>280000000</v>
      </c>
      <c r="AX197" s="53"/>
      <c r="AY197" s="48"/>
      <c r="AZ197" s="38"/>
      <c r="BA197" s="53"/>
      <c r="BB197" s="47"/>
      <c r="BC197" s="65"/>
      <c r="BD197" s="53"/>
      <c r="BE197" s="38">
        <v>-54000000</v>
      </c>
      <c r="BF197" s="65"/>
      <c r="BG197" s="50">
        <v>-402000000</v>
      </c>
      <c r="BH197" s="65">
        <v>561000000</v>
      </c>
      <c r="BI197" s="53"/>
      <c r="BJ197" s="38">
        <v>561000000</v>
      </c>
      <c r="BK197" s="65">
        <v>4000000</v>
      </c>
      <c r="BL197" s="51">
        <v>565000000</v>
      </c>
    </row>
    <row r="198" spans="1:64" x14ac:dyDescent="0.2">
      <c r="A198" s="63" t="s">
        <v>1132</v>
      </c>
      <c r="B198" s="63" t="s">
        <v>1133</v>
      </c>
      <c r="C198" s="63">
        <v>248677</v>
      </c>
      <c r="D198" s="63" t="s">
        <v>16</v>
      </c>
      <c r="E198" s="63">
        <v>2017</v>
      </c>
      <c r="F198" s="63" t="s">
        <v>1292</v>
      </c>
      <c r="G198" s="64">
        <v>43100</v>
      </c>
      <c r="H198" s="64">
        <v>43158</v>
      </c>
      <c r="I198" s="64">
        <v>43158</v>
      </c>
      <c r="J198" s="63">
        <v>218731000</v>
      </c>
      <c r="K198" s="63">
        <v>210319000</v>
      </c>
      <c r="L198" s="63" t="s">
        <v>2208</v>
      </c>
      <c r="M198" s="47">
        <v>756537000</v>
      </c>
      <c r="N198" s="65"/>
      <c r="O198" s="65"/>
      <c r="P198" s="53"/>
      <c r="Q198" s="48">
        <v>261853000</v>
      </c>
      <c r="R198" s="47">
        <v>365422000</v>
      </c>
      <c r="S198" s="65"/>
      <c r="T198" s="65"/>
      <c r="U198" s="53"/>
      <c r="V198" s="47">
        <v>-134297000</v>
      </c>
      <c r="W198" s="65"/>
      <c r="X198" s="65"/>
      <c r="Y198" s="65"/>
      <c r="Z198" s="53"/>
      <c r="AA198" s="48"/>
      <c r="AB198" s="49">
        <v>1249515000</v>
      </c>
      <c r="AC198" s="47">
        <v>-250066000</v>
      </c>
      <c r="AD198" s="65"/>
      <c r="AE198" s="65"/>
      <c r="AF198" s="65"/>
      <c r="AG198" s="65"/>
      <c r="AH198" s="65"/>
      <c r="AI198" s="65"/>
      <c r="AJ198" s="53"/>
      <c r="AK198" s="47"/>
      <c r="AL198" s="65"/>
      <c r="AM198" s="53"/>
      <c r="AN198" s="47">
        <v>-78598000</v>
      </c>
      <c r="AO198" s="65"/>
      <c r="AP198" s="65"/>
      <c r="AQ198" s="65"/>
      <c r="AR198" s="53"/>
      <c r="AS198" s="38">
        <v>0</v>
      </c>
      <c r="AT198" s="65"/>
      <c r="AU198" s="50">
        <v>-328664000</v>
      </c>
      <c r="AV198" s="53">
        <v>-526272000</v>
      </c>
      <c r="AW198" s="47">
        <v>-80472000</v>
      </c>
      <c r="AX198" s="53"/>
      <c r="AY198" s="48"/>
      <c r="AZ198" s="38"/>
      <c r="BA198" s="53"/>
      <c r="BB198" s="47">
        <v>-237024000</v>
      </c>
      <c r="BC198" s="65"/>
      <c r="BD198" s="53"/>
      <c r="BE198" s="38">
        <v>0</v>
      </c>
      <c r="BF198" s="65"/>
      <c r="BG198" s="50">
        <v>-843768000</v>
      </c>
      <c r="BH198" s="65">
        <v>77083000</v>
      </c>
      <c r="BI198" s="53"/>
      <c r="BJ198" s="38">
        <v>77083000</v>
      </c>
      <c r="BK198" s="65">
        <v>6129000</v>
      </c>
      <c r="BL198" s="51">
        <v>83212000</v>
      </c>
    </row>
    <row r="199" spans="1:64" x14ac:dyDescent="0.2">
      <c r="A199" s="63" t="s">
        <v>655</v>
      </c>
      <c r="B199" s="63" t="s">
        <v>656</v>
      </c>
      <c r="C199" s="63">
        <v>69543</v>
      </c>
      <c r="D199" s="63" t="s">
        <v>16</v>
      </c>
      <c r="E199" s="63">
        <v>2017</v>
      </c>
      <c r="F199" s="63" t="s">
        <v>1292</v>
      </c>
      <c r="G199" s="64">
        <v>43100</v>
      </c>
      <c r="H199" s="64">
        <v>43158</v>
      </c>
      <c r="I199" s="64">
        <v>43158</v>
      </c>
      <c r="J199" s="63">
        <v>932828295</v>
      </c>
      <c r="K199" s="63">
        <v>937385625</v>
      </c>
      <c r="L199" s="63" t="s">
        <v>2209</v>
      </c>
      <c r="M199" s="47">
        <v>5753000000</v>
      </c>
      <c r="N199" s="65"/>
      <c r="O199" s="65"/>
      <c r="P199" s="53"/>
      <c r="Q199" s="48">
        <v>4541000000</v>
      </c>
      <c r="R199" s="47">
        <v>-383000000</v>
      </c>
      <c r="S199" s="65"/>
      <c r="T199" s="65"/>
      <c r="U199" s="53"/>
      <c r="V199" s="47">
        <v>6813000000</v>
      </c>
      <c r="W199" s="65"/>
      <c r="X199" s="65"/>
      <c r="Y199" s="65"/>
      <c r="Z199" s="53"/>
      <c r="AA199" s="48"/>
      <c r="AB199" s="49">
        <v>16724000000</v>
      </c>
      <c r="AC199" s="47">
        <v>-2769000000</v>
      </c>
      <c r="AD199" s="65">
        <v>460000000</v>
      </c>
      <c r="AE199" s="65">
        <v>460000000</v>
      </c>
      <c r="AF199" s="65"/>
      <c r="AG199" s="65">
        <v>-3229000000</v>
      </c>
      <c r="AH199" s="65">
        <v>-3229000000</v>
      </c>
      <c r="AI199" s="65"/>
      <c r="AJ199" s="53"/>
      <c r="AK199" s="47">
        <v>-1054000000</v>
      </c>
      <c r="AL199" s="65">
        <v>3910000000</v>
      </c>
      <c r="AM199" s="53">
        <v>-4964000000</v>
      </c>
      <c r="AN199" s="47">
        <v>-701000000</v>
      </c>
      <c r="AO199" s="65">
        <v>-205000000</v>
      </c>
      <c r="AP199" s="65"/>
      <c r="AQ199" s="65"/>
      <c r="AR199" s="53">
        <v>-496000000</v>
      </c>
      <c r="AS199" s="38">
        <v>-2572000000</v>
      </c>
      <c r="AT199" s="65"/>
      <c r="AU199" s="50">
        <v>-7096000000</v>
      </c>
      <c r="AV199" s="53">
        <v>-5506000000</v>
      </c>
      <c r="AW199" s="47">
        <v>3447000000</v>
      </c>
      <c r="AX199" s="53">
        <v>620000000</v>
      </c>
      <c r="AY199" s="48">
        <v>2827000000</v>
      </c>
      <c r="AZ199" s="38">
        <v>-6816000000</v>
      </c>
      <c r="BA199" s="53">
        <v>9643000000</v>
      </c>
      <c r="BB199" s="47">
        <v>-4358000000</v>
      </c>
      <c r="BC199" s="65"/>
      <c r="BD199" s="53"/>
      <c r="BE199" s="38"/>
      <c r="BF199" s="65"/>
      <c r="BG199" s="50">
        <v>-6417000000</v>
      </c>
      <c r="BH199" s="65">
        <v>3211000000</v>
      </c>
      <c r="BI199" s="53"/>
      <c r="BJ199" s="38">
        <v>3211000000</v>
      </c>
      <c r="BK199" s="65">
        <v>937000000</v>
      </c>
      <c r="BL199" s="51">
        <v>4148000000</v>
      </c>
    </row>
    <row r="200" spans="1:64" x14ac:dyDescent="0.2">
      <c r="A200" s="63" t="s">
        <v>652</v>
      </c>
      <c r="B200" s="63" t="s">
        <v>653</v>
      </c>
      <c r="C200" s="63">
        <v>378167</v>
      </c>
      <c r="D200" s="63" t="s">
        <v>16</v>
      </c>
      <c r="E200" s="63">
        <v>2017</v>
      </c>
      <c r="F200" s="63" t="s">
        <v>1292</v>
      </c>
      <c r="G200" s="64">
        <v>43100</v>
      </c>
      <c r="H200" s="64">
        <v>43138</v>
      </c>
      <c r="I200" s="64">
        <v>43138</v>
      </c>
      <c r="J200" s="63">
        <v>589000000</v>
      </c>
      <c r="K200" s="63">
        <v>594000000</v>
      </c>
      <c r="L200" s="63" t="s">
        <v>2210</v>
      </c>
      <c r="M200" s="47">
        <v>2542000000</v>
      </c>
      <c r="N200" s="65"/>
      <c r="O200" s="65"/>
      <c r="P200" s="53"/>
      <c r="Q200" s="48">
        <v>535000000</v>
      </c>
      <c r="R200" s="47">
        <v>-762000000</v>
      </c>
      <c r="S200" s="65"/>
      <c r="T200" s="65"/>
      <c r="U200" s="53"/>
      <c r="V200" s="47">
        <v>-230000000</v>
      </c>
      <c r="W200" s="65"/>
      <c r="X200" s="65"/>
      <c r="Y200" s="65"/>
      <c r="Z200" s="53"/>
      <c r="AA200" s="48"/>
      <c r="AB200" s="49">
        <v>2085000000</v>
      </c>
      <c r="AC200" s="47">
        <v>-357000000</v>
      </c>
      <c r="AD200" s="65"/>
      <c r="AE200" s="65"/>
      <c r="AF200" s="65"/>
      <c r="AG200" s="65"/>
      <c r="AH200" s="65"/>
      <c r="AI200" s="65"/>
      <c r="AJ200" s="53"/>
      <c r="AK200" s="47">
        <v>-327000000</v>
      </c>
      <c r="AL200" s="65"/>
      <c r="AM200" s="53"/>
      <c r="AN200" s="47">
        <v>776000000</v>
      </c>
      <c r="AO200" s="65"/>
      <c r="AP200" s="65"/>
      <c r="AQ200" s="65"/>
      <c r="AR200" s="53"/>
      <c r="AS200" s="38">
        <v>0</v>
      </c>
      <c r="AT200" s="65"/>
      <c r="AU200" s="50">
        <v>92000000</v>
      </c>
      <c r="AV200" s="53">
        <v>-476000000</v>
      </c>
      <c r="AW200" s="47">
        <v>-275000000</v>
      </c>
      <c r="AX200" s="53"/>
      <c r="AY200" s="48"/>
      <c r="AZ200" s="38"/>
      <c r="BA200" s="53"/>
      <c r="BB200" s="47">
        <v>-949000000</v>
      </c>
      <c r="BC200" s="65"/>
      <c r="BD200" s="53"/>
      <c r="BE200" s="38">
        <v>-271000000</v>
      </c>
      <c r="BF200" s="65"/>
      <c r="BG200" s="50">
        <v>-1971000000</v>
      </c>
      <c r="BH200" s="65">
        <v>206000000</v>
      </c>
      <c r="BI200" s="53"/>
      <c r="BJ200" s="38">
        <v>206000000</v>
      </c>
      <c r="BK200" s="65">
        <v>12000000</v>
      </c>
      <c r="BL200" s="51">
        <v>218000000</v>
      </c>
    </row>
    <row r="201" spans="1:64" x14ac:dyDescent="0.2">
      <c r="A201" s="63" t="s">
        <v>631</v>
      </c>
      <c r="B201" s="63" t="s">
        <v>632</v>
      </c>
      <c r="C201" s="63">
        <v>447447</v>
      </c>
      <c r="D201" s="63" t="s">
        <v>16</v>
      </c>
      <c r="E201" s="63">
        <v>2017</v>
      </c>
      <c r="F201" s="63" t="s">
        <v>1292</v>
      </c>
      <c r="G201" s="64">
        <v>43100</v>
      </c>
      <c r="H201" s="64">
        <v>43147</v>
      </c>
      <c r="I201" s="64">
        <v>43511</v>
      </c>
      <c r="J201" s="63">
        <v>87769000</v>
      </c>
      <c r="K201" s="63">
        <v>89567000</v>
      </c>
      <c r="L201" s="63" t="s">
        <v>1738</v>
      </c>
      <c r="M201" s="47">
        <v>263269000</v>
      </c>
      <c r="N201" s="65"/>
      <c r="O201" s="65"/>
      <c r="P201" s="53"/>
      <c r="Q201" s="48">
        <v>83140000</v>
      </c>
      <c r="R201" s="47">
        <v>17518000</v>
      </c>
      <c r="S201" s="65"/>
      <c r="T201" s="65"/>
      <c r="U201" s="53"/>
      <c r="V201" s="47">
        <v>9349000</v>
      </c>
      <c r="W201" s="65"/>
      <c r="X201" s="65"/>
      <c r="Y201" s="65"/>
      <c r="Z201" s="53"/>
      <c r="AA201" s="48"/>
      <c r="AB201" s="49">
        <v>373276000</v>
      </c>
      <c r="AC201" s="47">
        <v>-76704000</v>
      </c>
      <c r="AD201" s="65"/>
      <c r="AE201" s="65"/>
      <c r="AF201" s="65"/>
      <c r="AG201" s="65"/>
      <c r="AH201" s="65"/>
      <c r="AI201" s="65"/>
      <c r="AJ201" s="53"/>
      <c r="AK201" s="47">
        <v>-47405000</v>
      </c>
      <c r="AL201" s="65"/>
      <c r="AM201" s="53"/>
      <c r="AN201" s="47">
        <v>-14579000</v>
      </c>
      <c r="AO201" s="65"/>
      <c r="AP201" s="65"/>
      <c r="AQ201" s="65"/>
      <c r="AR201" s="53"/>
      <c r="AS201" s="38"/>
      <c r="AT201" s="65"/>
      <c r="AU201" s="50">
        <v>-138688000</v>
      </c>
      <c r="AV201" s="53"/>
      <c r="AW201" s="47">
        <v>44000000</v>
      </c>
      <c r="AX201" s="53"/>
      <c r="AY201" s="48"/>
      <c r="AZ201" s="38"/>
      <c r="BA201" s="53"/>
      <c r="BB201" s="47">
        <v>-243943000</v>
      </c>
      <c r="BC201" s="65">
        <v>38622000</v>
      </c>
      <c r="BD201" s="53">
        <v>-282565000</v>
      </c>
      <c r="BE201" s="38">
        <v>-8073000</v>
      </c>
      <c r="BF201" s="65"/>
      <c r="BG201" s="50">
        <v>-208016000</v>
      </c>
      <c r="BH201" s="65">
        <v>26572000</v>
      </c>
      <c r="BI201" s="53"/>
      <c r="BJ201" s="38">
        <v>26572000</v>
      </c>
      <c r="BK201" s="65">
        <v>6202000</v>
      </c>
      <c r="BL201" s="51">
        <v>32774000</v>
      </c>
    </row>
    <row r="202" spans="1:64" x14ac:dyDescent="0.2">
      <c r="A202" s="63" t="s">
        <v>628</v>
      </c>
      <c r="B202" s="63" t="s">
        <v>629</v>
      </c>
      <c r="C202" s="63">
        <v>824090</v>
      </c>
      <c r="D202" s="63" t="s">
        <v>16</v>
      </c>
      <c r="E202" s="63">
        <v>2017</v>
      </c>
      <c r="F202" s="63" t="s">
        <v>1292</v>
      </c>
      <c r="G202" s="64">
        <v>43100</v>
      </c>
      <c r="H202" s="64">
        <v>43153</v>
      </c>
      <c r="I202" s="64">
        <v>43153</v>
      </c>
      <c r="J202" s="63">
        <v>76232000</v>
      </c>
      <c r="K202" s="63">
        <v>77333000</v>
      </c>
      <c r="L202" s="63" t="s">
        <v>2211</v>
      </c>
      <c r="M202" s="47">
        <v>337257000</v>
      </c>
      <c r="N202" s="65"/>
      <c r="O202" s="65"/>
      <c r="P202" s="53"/>
      <c r="Q202" s="48">
        <v>84216000</v>
      </c>
      <c r="R202" s="47">
        <v>-10320000</v>
      </c>
      <c r="S202" s="65"/>
      <c r="T202" s="65"/>
      <c r="U202" s="53"/>
      <c r="V202" s="47">
        <v>21600000</v>
      </c>
      <c r="W202" s="65"/>
      <c r="X202" s="65"/>
      <c r="Y202" s="65"/>
      <c r="Z202" s="53"/>
      <c r="AA202" s="48"/>
      <c r="AB202" s="49">
        <v>432753000</v>
      </c>
      <c r="AC202" s="47">
        <v>-43858000</v>
      </c>
      <c r="AD202" s="65"/>
      <c r="AE202" s="65"/>
      <c r="AF202" s="65"/>
      <c r="AG202" s="65"/>
      <c r="AH202" s="65"/>
      <c r="AI202" s="65"/>
      <c r="AJ202" s="53"/>
      <c r="AK202" s="47"/>
      <c r="AL202" s="65"/>
      <c r="AM202" s="53"/>
      <c r="AN202" s="47">
        <v>-16366000</v>
      </c>
      <c r="AO202" s="65"/>
      <c r="AP202" s="65"/>
      <c r="AQ202" s="65"/>
      <c r="AR202" s="53"/>
      <c r="AS202" s="38">
        <v>5478000</v>
      </c>
      <c r="AT202" s="65"/>
      <c r="AU202" s="50">
        <v>-54746000</v>
      </c>
      <c r="AV202" s="53">
        <v>-111172000</v>
      </c>
      <c r="AW202" s="47">
        <v>-167618000</v>
      </c>
      <c r="AX202" s="53"/>
      <c r="AY202" s="48"/>
      <c r="AZ202" s="38"/>
      <c r="BA202" s="53"/>
      <c r="BB202" s="47">
        <v>-6139000</v>
      </c>
      <c r="BC202" s="65">
        <v>22935000</v>
      </c>
      <c r="BD202" s="53">
        <v>-29074000</v>
      </c>
      <c r="BE202" s="38">
        <v>7508000</v>
      </c>
      <c r="BF202" s="65"/>
      <c r="BG202" s="50">
        <v>-277421000</v>
      </c>
      <c r="BH202" s="65">
        <v>100586000</v>
      </c>
      <c r="BI202" s="53"/>
      <c r="BJ202" s="38">
        <v>100586000</v>
      </c>
      <c r="BK202" s="65">
        <v>39400000</v>
      </c>
      <c r="BL202" s="51">
        <v>139986000</v>
      </c>
    </row>
    <row r="203" spans="1:64" x14ac:dyDescent="0.2">
      <c r="A203" s="63" t="s">
        <v>658</v>
      </c>
      <c r="B203" s="63" t="s">
        <v>659</v>
      </c>
      <c r="C203" s="63">
        <v>378169</v>
      </c>
      <c r="D203" s="63" t="s">
        <v>16</v>
      </c>
      <c r="E203" s="63">
        <v>2017</v>
      </c>
      <c r="F203" s="63" t="s">
        <v>1292</v>
      </c>
      <c r="G203" s="64">
        <v>43100</v>
      </c>
      <c r="H203" s="64">
        <v>43158</v>
      </c>
      <c r="I203" s="64">
        <v>43158</v>
      </c>
      <c r="J203" s="63">
        <v>79070000</v>
      </c>
      <c r="K203" s="63">
        <v>79370000</v>
      </c>
      <c r="L203" s="63" t="s">
        <v>2212</v>
      </c>
      <c r="M203" s="47">
        <v>295665000</v>
      </c>
      <c r="N203" s="65"/>
      <c r="O203" s="65"/>
      <c r="P203" s="53"/>
      <c r="Q203" s="48">
        <v>117967000</v>
      </c>
      <c r="R203" s="47">
        <v>-22243000</v>
      </c>
      <c r="S203" s="65"/>
      <c r="T203" s="65"/>
      <c r="U203" s="53"/>
      <c r="V203" s="47">
        <v>-633000</v>
      </c>
      <c r="W203" s="65"/>
      <c r="X203" s="65"/>
      <c r="Y203" s="65"/>
      <c r="Z203" s="53"/>
      <c r="AA203" s="48"/>
      <c r="AB203" s="49">
        <v>390756000</v>
      </c>
      <c r="AC203" s="47">
        <v>-112834000</v>
      </c>
      <c r="AD203" s="65"/>
      <c r="AE203" s="65"/>
      <c r="AF203" s="65"/>
      <c r="AG203" s="65"/>
      <c r="AH203" s="65"/>
      <c r="AI203" s="65"/>
      <c r="AJ203" s="53"/>
      <c r="AK203" s="47"/>
      <c r="AL203" s="65"/>
      <c r="AM203" s="53"/>
      <c r="AN203" s="47">
        <v>-192328000</v>
      </c>
      <c r="AO203" s="65"/>
      <c r="AP203" s="65"/>
      <c r="AQ203" s="65"/>
      <c r="AR203" s="53"/>
      <c r="AS203" s="38">
        <v>5232000</v>
      </c>
      <c r="AT203" s="65"/>
      <c r="AU203" s="50">
        <v>-299930000</v>
      </c>
      <c r="AV203" s="53">
        <v>-206118000</v>
      </c>
      <c r="AW203" s="47">
        <v>243751000</v>
      </c>
      <c r="AX203" s="53"/>
      <c r="AY203" s="48"/>
      <c r="AZ203" s="38"/>
      <c r="BA203" s="53"/>
      <c r="BB203" s="47">
        <v>-57740000</v>
      </c>
      <c r="BC203" s="65"/>
      <c r="BD203" s="53"/>
      <c r="BE203" s="38">
        <v>-22451000</v>
      </c>
      <c r="BF203" s="65"/>
      <c r="BG203" s="50">
        <v>-42558000</v>
      </c>
      <c r="BH203" s="65">
        <v>48268000</v>
      </c>
      <c r="BI203" s="53"/>
      <c r="BJ203" s="38">
        <v>48268000</v>
      </c>
      <c r="BK203" s="65">
        <v>-4214000</v>
      </c>
      <c r="BL203" s="51">
        <v>44054000</v>
      </c>
    </row>
    <row r="204" spans="1:64" x14ac:dyDescent="0.2">
      <c r="A204" s="63" t="s">
        <v>640</v>
      </c>
      <c r="B204" s="63" t="s">
        <v>641</v>
      </c>
      <c r="C204" s="63">
        <v>86933</v>
      </c>
      <c r="D204" s="63" t="s">
        <v>16</v>
      </c>
      <c r="E204" s="63">
        <v>2017</v>
      </c>
      <c r="F204" s="63" t="s">
        <v>1292</v>
      </c>
      <c r="G204" s="64">
        <v>43100</v>
      </c>
      <c r="H204" s="64">
        <v>43144</v>
      </c>
      <c r="I204" s="64">
        <v>43144</v>
      </c>
      <c r="J204" s="63">
        <v>146000000</v>
      </c>
      <c r="K204" s="63">
        <v>148000000</v>
      </c>
      <c r="L204" s="63" t="s">
        <v>2213</v>
      </c>
      <c r="M204" s="47">
        <v>678000000</v>
      </c>
      <c r="N204" s="65"/>
      <c r="O204" s="65"/>
      <c r="P204" s="53"/>
      <c r="Q204" s="48">
        <v>156000000</v>
      </c>
      <c r="R204" s="47">
        <v>-154000000</v>
      </c>
      <c r="S204" s="65"/>
      <c r="T204" s="65"/>
      <c r="U204" s="53"/>
      <c r="V204" s="47">
        <v>195000000</v>
      </c>
      <c r="W204" s="65"/>
      <c r="X204" s="65"/>
      <c r="Y204" s="65"/>
      <c r="Z204" s="53"/>
      <c r="AA204" s="48"/>
      <c r="AB204" s="49">
        <v>875000000</v>
      </c>
      <c r="AC204" s="47">
        <v>-312000000</v>
      </c>
      <c r="AD204" s="65"/>
      <c r="AE204" s="65"/>
      <c r="AF204" s="65"/>
      <c r="AG204" s="65"/>
      <c r="AH204" s="65"/>
      <c r="AI204" s="65"/>
      <c r="AJ204" s="53"/>
      <c r="AK204" s="47">
        <v>-99000000</v>
      </c>
      <c r="AL204" s="65"/>
      <c r="AM204" s="53"/>
      <c r="AN204" s="47"/>
      <c r="AO204" s="65"/>
      <c r="AP204" s="65"/>
      <c r="AQ204" s="65"/>
      <c r="AR204" s="53"/>
      <c r="AS204" s="38">
        <v>197000000</v>
      </c>
      <c r="AT204" s="65"/>
      <c r="AU204" s="50">
        <v>-214000000</v>
      </c>
      <c r="AV204" s="53"/>
      <c r="AW204" s="47">
        <v>-4000000</v>
      </c>
      <c r="AX204" s="53"/>
      <c r="AY204" s="48"/>
      <c r="AZ204" s="38"/>
      <c r="BA204" s="53"/>
      <c r="BB204" s="47">
        <v>-180000000</v>
      </c>
      <c r="BC204" s="65"/>
      <c r="BD204" s="53"/>
      <c r="BE204" s="38">
        <v>8000000</v>
      </c>
      <c r="BF204" s="65"/>
      <c r="BG204" s="50">
        <v>-176000000</v>
      </c>
      <c r="BH204" s="65">
        <v>485000000</v>
      </c>
      <c r="BI204" s="53"/>
      <c r="BJ204" s="38">
        <v>485000000</v>
      </c>
      <c r="BK204" s="65">
        <v>5000000</v>
      </c>
      <c r="BL204" s="51">
        <v>490000000</v>
      </c>
    </row>
    <row r="205" spans="1:64" x14ac:dyDescent="0.2">
      <c r="A205" s="63" t="s">
        <v>643</v>
      </c>
      <c r="B205" s="63" t="s">
        <v>644</v>
      </c>
      <c r="C205" s="63">
        <v>671924</v>
      </c>
      <c r="D205" s="63" t="s">
        <v>16</v>
      </c>
      <c r="E205" s="63">
        <v>2017</v>
      </c>
      <c r="F205" s="63" t="s">
        <v>1292</v>
      </c>
      <c r="G205" s="64">
        <v>43100</v>
      </c>
      <c r="H205" s="64">
        <v>43146</v>
      </c>
      <c r="I205" s="64">
        <v>43146</v>
      </c>
      <c r="J205" s="63">
        <v>204580000</v>
      </c>
      <c r="K205" s="63">
        <v>204580000</v>
      </c>
      <c r="L205" s="63" t="s">
        <v>2214</v>
      </c>
      <c r="M205" s="47">
        <v>-313142000</v>
      </c>
      <c r="N205" s="65"/>
      <c r="O205" s="65"/>
      <c r="P205" s="53"/>
      <c r="Q205" s="48">
        <v>52178000</v>
      </c>
      <c r="R205" s="47">
        <v>232205000</v>
      </c>
      <c r="S205" s="65"/>
      <c r="T205" s="65"/>
      <c r="U205" s="53"/>
      <c r="V205" s="47">
        <v>-64229000</v>
      </c>
      <c r="W205" s="65"/>
      <c r="X205" s="65"/>
      <c r="Y205" s="65"/>
      <c r="Z205" s="53"/>
      <c r="AA205" s="48"/>
      <c r="AB205" s="49">
        <v>-92988000</v>
      </c>
      <c r="AC205" s="47">
        <v>-111021000</v>
      </c>
      <c r="AD205" s="65"/>
      <c r="AE205" s="65"/>
      <c r="AF205" s="65"/>
      <c r="AG205" s="65"/>
      <c r="AH205" s="65"/>
      <c r="AI205" s="65"/>
      <c r="AJ205" s="53"/>
      <c r="AK205" s="47">
        <v>-115066000</v>
      </c>
      <c r="AL205" s="65"/>
      <c r="AM205" s="53"/>
      <c r="AN205" s="47"/>
      <c r="AO205" s="65"/>
      <c r="AP205" s="65"/>
      <c r="AQ205" s="65"/>
      <c r="AR205" s="53"/>
      <c r="AS205" s="38">
        <v>-123891000</v>
      </c>
      <c r="AT205" s="65"/>
      <c r="AU205" s="50">
        <v>-349978000</v>
      </c>
      <c r="AV205" s="53"/>
      <c r="AW205" s="47"/>
      <c r="AX205" s="53"/>
      <c r="AY205" s="48"/>
      <c r="AZ205" s="38"/>
      <c r="BA205" s="53"/>
      <c r="BB205" s="47">
        <v>716151000</v>
      </c>
      <c r="BC205" s="65">
        <v>716151000</v>
      </c>
      <c r="BD205" s="53"/>
      <c r="BE205" s="38">
        <v>-25980000</v>
      </c>
      <c r="BF205" s="65"/>
      <c r="BG205" s="50">
        <v>690171000</v>
      </c>
      <c r="BH205" s="65">
        <v>247205000</v>
      </c>
      <c r="BI205" s="53"/>
      <c r="BJ205" s="38">
        <v>247205000</v>
      </c>
      <c r="BK205" s="65">
        <v>-39000</v>
      </c>
      <c r="BL205" s="51">
        <v>247166000</v>
      </c>
    </row>
    <row r="206" spans="1:64" x14ac:dyDescent="0.2">
      <c r="A206" s="63" t="s">
        <v>634</v>
      </c>
      <c r="B206" s="63" t="s">
        <v>635</v>
      </c>
      <c r="C206" s="63">
        <v>330628</v>
      </c>
      <c r="D206" s="63" t="s">
        <v>16</v>
      </c>
      <c r="E206" s="63">
        <v>2017</v>
      </c>
      <c r="F206" s="63" t="s">
        <v>1292</v>
      </c>
      <c r="G206" s="64">
        <v>43069</v>
      </c>
      <c r="H206" s="64">
        <v>43123</v>
      </c>
      <c r="I206" s="64">
        <v>43123</v>
      </c>
      <c r="J206" s="63">
        <v>400300000</v>
      </c>
      <c r="K206" s="63">
        <v>416200000</v>
      </c>
      <c r="L206" s="63" t="s">
        <v>2215</v>
      </c>
      <c r="M206" s="47">
        <v>416900000</v>
      </c>
      <c r="N206" s="65"/>
      <c r="O206" s="65"/>
      <c r="P206" s="53"/>
      <c r="Q206" s="48">
        <v>492500000</v>
      </c>
      <c r="R206" s="47">
        <v>168300000</v>
      </c>
      <c r="S206" s="65"/>
      <c r="T206" s="65"/>
      <c r="U206" s="53"/>
      <c r="V206" s="47">
        <v>-116200000</v>
      </c>
      <c r="W206" s="65"/>
      <c r="X206" s="65"/>
      <c r="Y206" s="65"/>
      <c r="Z206" s="53"/>
      <c r="AA206" s="48"/>
      <c r="AB206" s="49">
        <v>961500000</v>
      </c>
      <c r="AC206" s="47">
        <v>-260200000</v>
      </c>
      <c r="AD206" s="65"/>
      <c r="AE206" s="65"/>
      <c r="AF206" s="65"/>
      <c r="AG206" s="65"/>
      <c r="AH206" s="65"/>
      <c r="AI206" s="65"/>
      <c r="AJ206" s="53"/>
      <c r="AK206" s="47"/>
      <c r="AL206" s="65"/>
      <c r="AM206" s="53"/>
      <c r="AN206" s="47">
        <v>-401100000</v>
      </c>
      <c r="AO206" s="65"/>
      <c r="AP206" s="65"/>
      <c r="AQ206" s="65"/>
      <c r="AR206" s="53"/>
      <c r="AS206" s="38">
        <v>15000000</v>
      </c>
      <c r="AT206" s="65"/>
      <c r="AU206" s="50">
        <v>-646300000</v>
      </c>
      <c r="AV206" s="53"/>
      <c r="AW206" s="47">
        <v>813300000</v>
      </c>
      <c r="AX206" s="53"/>
      <c r="AY206" s="48"/>
      <c r="AZ206" s="38"/>
      <c r="BA206" s="53"/>
      <c r="BB206" s="47">
        <v>-986200000</v>
      </c>
      <c r="BC206" s="65">
        <v>331600000</v>
      </c>
      <c r="BD206" s="53">
        <v>-1317800000</v>
      </c>
      <c r="BE206" s="38">
        <v>-156400000</v>
      </c>
      <c r="BF206" s="65"/>
      <c r="BG206" s="50">
        <v>-329300000</v>
      </c>
      <c r="BH206" s="65">
        <v>-14100000</v>
      </c>
      <c r="BI206" s="53"/>
      <c r="BJ206" s="38">
        <v>-14100000</v>
      </c>
      <c r="BK206" s="65">
        <v>9000000</v>
      </c>
      <c r="BL206" s="51">
        <v>-5100000</v>
      </c>
    </row>
    <row r="207" spans="1:64" x14ac:dyDescent="0.2">
      <c r="A207" s="63" t="s">
        <v>649</v>
      </c>
      <c r="B207" s="63" t="s">
        <v>650</v>
      </c>
      <c r="C207" s="63">
        <v>85652</v>
      </c>
      <c r="D207" s="63" t="s">
        <v>16</v>
      </c>
      <c r="E207" s="63">
        <v>2017</v>
      </c>
      <c r="F207" s="63" t="s">
        <v>1292</v>
      </c>
      <c r="G207" s="64">
        <v>43100</v>
      </c>
      <c r="H207" s="64">
        <v>43147</v>
      </c>
      <c r="I207" s="64">
        <v>43497</v>
      </c>
      <c r="J207" s="63">
        <v>4701000000</v>
      </c>
      <c r="K207" s="63">
        <v>4835000000</v>
      </c>
      <c r="L207" s="63" t="s">
        <v>1742</v>
      </c>
      <c r="M207" s="47">
        <v>9601000000</v>
      </c>
      <c r="N207" s="65"/>
      <c r="O207" s="65"/>
      <c r="P207" s="53"/>
      <c r="Q207" s="48">
        <v>8129000000</v>
      </c>
      <c r="R207" s="47">
        <v>412000000</v>
      </c>
      <c r="S207" s="65"/>
      <c r="T207" s="65"/>
      <c r="U207" s="53"/>
      <c r="V207" s="47">
        <v>3968000000</v>
      </c>
      <c r="W207" s="65"/>
      <c r="X207" s="65"/>
      <c r="Y207" s="65"/>
      <c r="Z207" s="53"/>
      <c r="AA207" s="48"/>
      <c r="AB207" s="49">
        <v>22110000000</v>
      </c>
      <c r="AC207" s="47">
        <v>-11778000000</v>
      </c>
      <c r="AD207" s="65"/>
      <c r="AE207" s="65"/>
      <c r="AF207" s="65"/>
      <c r="AG207" s="65"/>
      <c r="AH207" s="65"/>
      <c r="AI207" s="65"/>
      <c r="AJ207" s="53"/>
      <c r="AK207" s="47">
        <v>2774000000</v>
      </c>
      <c r="AL207" s="65"/>
      <c r="AM207" s="53"/>
      <c r="AN207" s="47">
        <v>-12994000000</v>
      </c>
      <c r="AO207" s="65"/>
      <c r="AP207" s="65"/>
      <c r="AQ207" s="65"/>
      <c r="AR207" s="53"/>
      <c r="AS207" s="38">
        <v>6236000000</v>
      </c>
      <c r="AT207" s="65"/>
      <c r="AU207" s="50">
        <v>-15762000000</v>
      </c>
      <c r="AV207" s="53">
        <v>-5072000000</v>
      </c>
      <c r="AW207" s="47">
        <v>-352000000</v>
      </c>
      <c r="AX207" s="53"/>
      <c r="AY207" s="48"/>
      <c r="AZ207" s="38"/>
      <c r="BA207" s="53"/>
      <c r="BB207" s="47">
        <v>-2845000000</v>
      </c>
      <c r="BC207" s="65"/>
      <c r="BD207" s="53"/>
      <c r="BE207" s="38">
        <v>-206000000</v>
      </c>
      <c r="BF207" s="65"/>
      <c r="BG207" s="50">
        <v>-8475000000</v>
      </c>
      <c r="BH207" s="65">
        <v>-2127000000</v>
      </c>
      <c r="BI207" s="53"/>
      <c r="BJ207" s="38">
        <v>-2127000000</v>
      </c>
      <c r="BK207" s="65"/>
      <c r="BL207" s="51">
        <v>-2127000000</v>
      </c>
    </row>
    <row r="208" spans="1:64" x14ac:dyDescent="0.2">
      <c r="A208" s="63" t="s">
        <v>667</v>
      </c>
      <c r="B208" s="63" t="s">
        <v>668</v>
      </c>
      <c r="C208" s="63">
        <v>183557</v>
      </c>
      <c r="D208" s="63" t="s">
        <v>16</v>
      </c>
      <c r="E208" s="63">
        <v>2017</v>
      </c>
      <c r="F208" s="63" t="s">
        <v>1292</v>
      </c>
      <c r="G208" s="64">
        <v>42947</v>
      </c>
      <c r="H208" s="64">
        <v>42979</v>
      </c>
      <c r="I208" s="64">
        <v>42979</v>
      </c>
      <c r="J208" s="63">
        <v>257000000</v>
      </c>
      <c r="K208" s="63">
        <v>261000000</v>
      </c>
      <c r="L208" s="63" t="s">
        <v>2216</v>
      </c>
      <c r="M208" s="47">
        <v>971000000</v>
      </c>
      <c r="N208" s="65"/>
      <c r="O208" s="65"/>
      <c r="P208" s="53"/>
      <c r="Q208" s="48">
        <v>236000000</v>
      </c>
      <c r="R208" s="47">
        <v>347000000</v>
      </c>
      <c r="S208" s="65">
        <v>326000000</v>
      </c>
      <c r="T208" s="65">
        <v>8000000</v>
      </c>
      <c r="U208" s="53">
        <v>13000000</v>
      </c>
      <c r="V208" s="47">
        <v>45000000</v>
      </c>
      <c r="W208" s="65">
        <v>5000000</v>
      </c>
      <c r="X208" s="65"/>
      <c r="Y208" s="65">
        <v>0</v>
      </c>
      <c r="Z208" s="53">
        <v>40000000</v>
      </c>
      <c r="AA208" s="48"/>
      <c r="AB208" s="49">
        <v>1599000000</v>
      </c>
      <c r="AC208" s="47">
        <v>-102000000</v>
      </c>
      <c r="AD208" s="65"/>
      <c r="AE208" s="65"/>
      <c r="AF208" s="65"/>
      <c r="AG208" s="65">
        <v>-102000000</v>
      </c>
      <c r="AH208" s="65">
        <v>-102000000</v>
      </c>
      <c r="AI208" s="65"/>
      <c r="AJ208" s="53"/>
      <c r="AK208" s="47">
        <v>190000000</v>
      </c>
      <c r="AL208" s="65">
        <v>359000000</v>
      </c>
      <c r="AM208" s="53">
        <v>-169000000</v>
      </c>
      <c r="AN208" s="47">
        <v>0</v>
      </c>
      <c r="AO208" s="65">
        <v>0</v>
      </c>
      <c r="AP208" s="65"/>
      <c r="AQ208" s="65"/>
      <c r="AR208" s="53">
        <v>0</v>
      </c>
      <c r="AS208" s="38">
        <v>-173000000</v>
      </c>
      <c r="AT208" s="65"/>
      <c r="AU208" s="50">
        <v>-85000000</v>
      </c>
      <c r="AV208" s="53">
        <v>-353000000</v>
      </c>
      <c r="AW208" s="47">
        <v>-512000000</v>
      </c>
      <c r="AX208" s="53"/>
      <c r="AY208" s="48"/>
      <c r="AZ208" s="38"/>
      <c r="BA208" s="53"/>
      <c r="BB208" s="47">
        <v>-613000000</v>
      </c>
      <c r="BC208" s="65"/>
      <c r="BD208" s="53"/>
      <c r="BE208" s="38">
        <v>-154000000</v>
      </c>
      <c r="BF208" s="65"/>
      <c r="BG208" s="50">
        <v>-1632000000</v>
      </c>
      <c r="BH208" s="65">
        <v>-118000000</v>
      </c>
      <c r="BI208" s="53"/>
      <c r="BJ208" s="38">
        <v>-118000000</v>
      </c>
      <c r="BK208" s="65">
        <v>9000000</v>
      </c>
      <c r="BL208" s="51">
        <v>-109000000</v>
      </c>
    </row>
    <row r="209" spans="1:64" x14ac:dyDescent="0.2">
      <c r="A209" s="63" t="s">
        <v>661</v>
      </c>
      <c r="B209" s="63" t="s">
        <v>662</v>
      </c>
      <c r="C209" s="63">
        <v>261549</v>
      </c>
      <c r="D209" s="63" t="s">
        <v>16</v>
      </c>
      <c r="E209" s="63">
        <v>2017</v>
      </c>
      <c r="F209" s="63" t="s">
        <v>1292</v>
      </c>
      <c r="G209" s="64">
        <v>43100</v>
      </c>
      <c r="H209" s="64">
        <v>43153</v>
      </c>
      <c r="I209" s="64">
        <v>43153</v>
      </c>
      <c r="J209" s="63">
        <v>412700000</v>
      </c>
      <c r="K209" s="63">
        <v>417700000</v>
      </c>
      <c r="L209" s="63" t="s">
        <v>2217</v>
      </c>
      <c r="M209" s="47">
        <v>2144000000</v>
      </c>
      <c r="N209" s="65">
        <v>2144000000</v>
      </c>
      <c r="O209" s="65"/>
      <c r="P209" s="53"/>
      <c r="Q209" s="48">
        <v>1423000000</v>
      </c>
      <c r="R209" s="47">
        <v>-1541000000</v>
      </c>
      <c r="S209" s="65"/>
      <c r="T209" s="65"/>
      <c r="U209" s="53"/>
      <c r="V209" s="47">
        <v>-402000000</v>
      </c>
      <c r="W209" s="65"/>
      <c r="X209" s="65"/>
      <c r="Y209" s="65"/>
      <c r="Z209" s="53"/>
      <c r="AA209" s="48"/>
      <c r="AB209" s="49">
        <v>1624000000</v>
      </c>
      <c r="AC209" s="47">
        <v>-1365000000</v>
      </c>
      <c r="AD209" s="65"/>
      <c r="AE209" s="65"/>
      <c r="AF209" s="65"/>
      <c r="AG209" s="65"/>
      <c r="AH209" s="65"/>
      <c r="AI209" s="65"/>
      <c r="AJ209" s="53"/>
      <c r="AK209" s="47">
        <v>0</v>
      </c>
      <c r="AL209" s="65"/>
      <c r="AM209" s="53"/>
      <c r="AN209" s="47">
        <v>-41000000</v>
      </c>
      <c r="AO209" s="65"/>
      <c r="AP209" s="65"/>
      <c r="AQ209" s="65"/>
      <c r="AR209" s="53"/>
      <c r="AS209" s="38">
        <v>148000000</v>
      </c>
      <c r="AT209" s="65"/>
      <c r="AU209" s="50">
        <v>-1258000000</v>
      </c>
      <c r="AV209" s="53">
        <v>-769000000</v>
      </c>
      <c r="AW209" s="47">
        <v>483000000</v>
      </c>
      <c r="AX209" s="53"/>
      <c r="AY209" s="48"/>
      <c r="AZ209" s="38"/>
      <c r="BA209" s="53"/>
      <c r="BB209" s="47">
        <v>-47000000</v>
      </c>
      <c r="BC209" s="65"/>
      <c r="BD209" s="53"/>
      <c r="BE209" s="38">
        <v>-66000000</v>
      </c>
      <c r="BF209" s="65"/>
      <c r="BG209" s="50">
        <v>-399000000</v>
      </c>
      <c r="BH209" s="65">
        <v>-33000000</v>
      </c>
      <c r="BI209" s="53"/>
      <c r="BJ209" s="38">
        <v>-33000000</v>
      </c>
      <c r="BK209" s="65">
        <v>18000000</v>
      </c>
      <c r="BL209" s="51">
        <v>-15000000</v>
      </c>
    </row>
    <row r="210" spans="1:64" x14ac:dyDescent="0.2">
      <c r="A210" s="63" t="s">
        <v>664</v>
      </c>
      <c r="B210" s="63" t="s">
        <v>665</v>
      </c>
      <c r="C210" s="63">
        <v>378168</v>
      </c>
      <c r="D210" s="63" t="s">
        <v>16</v>
      </c>
      <c r="E210" s="63">
        <v>2017</v>
      </c>
      <c r="F210" s="63" t="s">
        <v>1292</v>
      </c>
      <c r="G210" s="64">
        <v>43100</v>
      </c>
      <c r="H210" s="64">
        <v>43157</v>
      </c>
      <c r="I210" s="64">
        <v>43157</v>
      </c>
      <c r="J210" s="63">
        <v>389600000</v>
      </c>
      <c r="K210" s="63">
        <v>397300000</v>
      </c>
      <c r="L210" s="63" t="s">
        <v>2218</v>
      </c>
      <c r="M210" s="47">
        <v>595000000</v>
      </c>
      <c r="N210" s="65"/>
      <c r="O210" s="65"/>
      <c r="P210" s="53"/>
      <c r="Q210" s="48">
        <v>157100000</v>
      </c>
      <c r="R210" s="47">
        <v>135200000</v>
      </c>
      <c r="S210" s="65"/>
      <c r="T210" s="65"/>
      <c r="U210" s="53"/>
      <c r="V210" s="47">
        <v>-5500000</v>
      </c>
      <c r="W210" s="65"/>
      <c r="X210" s="65"/>
      <c r="Y210" s="65"/>
      <c r="Z210" s="53"/>
      <c r="AA210" s="48"/>
      <c r="AB210" s="49">
        <v>881800000</v>
      </c>
      <c r="AC210" s="47">
        <v>-155900000</v>
      </c>
      <c r="AD210" s="65"/>
      <c r="AE210" s="65"/>
      <c r="AF210" s="65"/>
      <c r="AG210" s="65"/>
      <c r="AH210" s="65"/>
      <c r="AI210" s="65"/>
      <c r="AJ210" s="53"/>
      <c r="AK210" s="47"/>
      <c r="AL210" s="65"/>
      <c r="AM210" s="53"/>
      <c r="AN210" s="47">
        <v>-30600000</v>
      </c>
      <c r="AO210" s="65"/>
      <c r="AP210" s="65"/>
      <c r="AQ210" s="65"/>
      <c r="AR210" s="53"/>
      <c r="AS210" s="38">
        <v>-9700000</v>
      </c>
      <c r="AT210" s="65"/>
      <c r="AU210" s="50">
        <v>-196200000</v>
      </c>
      <c r="AV210" s="53">
        <v>-280300000</v>
      </c>
      <c r="AW210" s="47">
        <v>-321600000</v>
      </c>
      <c r="AX210" s="53"/>
      <c r="AY210" s="48"/>
      <c r="AZ210" s="38"/>
      <c r="BA210" s="53"/>
      <c r="BB210" s="47">
        <v>-287000000</v>
      </c>
      <c r="BC210" s="65"/>
      <c r="BD210" s="53"/>
      <c r="BE210" s="38">
        <v>-116000000</v>
      </c>
      <c r="BF210" s="65"/>
      <c r="BG210" s="50">
        <v>-1004900000</v>
      </c>
      <c r="BH210" s="65">
        <v>-319300000</v>
      </c>
      <c r="BI210" s="53"/>
      <c r="BJ210" s="38">
        <v>-319300000</v>
      </c>
      <c r="BK210" s="65">
        <v>16800000</v>
      </c>
      <c r="BL210" s="51">
        <v>-302500000</v>
      </c>
    </row>
    <row r="211" spans="1:64" x14ac:dyDescent="0.2">
      <c r="A211" s="63" t="s">
        <v>676</v>
      </c>
      <c r="B211" s="63" t="s">
        <v>677</v>
      </c>
      <c r="C211" s="63">
        <v>570971</v>
      </c>
      <c r="D211" s="63" t="s">
        <v>16</v>
      </c>
      <c r="E211" s="63">
        <v>2017</v>
      </c>
      <c r="F211" s="63" t="s">
        <v>1292</v>
      </c>
      <c r="G211" s="64">
        <v>43100</v>
      </c>
      <c r="H211" s="64">
        <v>43159</v>
      </c>
      <c r="I211" s="64">
        <v>43159</v>
      </c>
      <c r="J211" s="63">
        <v>53495000</v>
      </c>
      <c r="K211" s="63">
        <v>54699000</v>
      </c>
      <c r="L211" s="63" t="s">
        <v>2219</v>
      </c>
      <c r="M211" s="47">
        <v>347588000</v>
      </c>
      <c r="N211" s="65"/>
      <c r="O211" s="65"/>
      <c r="P211" s="53"/>
      <c r="Q211" s="48">
        <v>64568000</v>
      </c>
      <c r="R211" s="47">
        <v>99815000</v>
      </c>
      <c r="S211" s="65"/>
      <c r="T211" s="65"/>
      <c r="U211" s="53"/>
      <c r="V211" s="47">
        <v>-106576000</v>
      </c>
      <c r="W211" s="65"/>
      <c r="X211" s="65"/>
      <c r="Y211" s="65"/>
      <c r="Z211" s="53"/>
      <c r="AA211" s="48"/>
      <c r="AB211" s="49">
        <v>405395000</v>
      </c>
      <c r="AC211" s="47">
        <v>-110653000</v>
      </c>
      <c r="AD211" s="65"/>
      <c r="AE211" s="65"/>
      <c r="AF211" s="65"/>
      <c r="AG211" s="65"/>
      <c r="AH211" s="65"/>
      <c r="AI211" s="65"/>
      <c r="AJ211" s="53"/>
      <c r="AK211" s="47"/>
      <c r="AL211" s="65"/>
      <c r="AM211" s="53"/>
      <c r="AN211" s="47">
        <v>-60483000</v>
      </c>
      <c r="AO211" s="65"/>
      <c r="AP211" s="65"/>
      <c r="AQ211" s="65"/>
      <c r="AR211" s="53"/>
      <c r="AS211" s="38">
        <v>331000</v>
      </c>
      <c r="AT211" s="65"/>
      <c r="AU211" s="50">
        <v>-170805000</v>
      </c>
      <c r="AV211" s="53"/>
      <c r="AW211" s="47">
        <v>8158000</v>
      </c>
      <c r="AX211" s="53"/>
      <c r="AY211" s="48"/>
      <c r="AZ211" s="38"/>
      <c r="BA211" s="53"/>
      <c r="BB211" s="47">
        <v>-11333000</v>
      </c>
      <c r="BC211" s="65">
        <v>28654000</v>
      </c>
      <c r="BD211" s="53">
        <v>-39987000</v>
      </c>
      <c r="BE211" s="38">
        <v>-197000</v>
      </c>
      <c r="BF211" s="65"/>
      <c r="BG211" s="50">
        <v>-3372000</v>
      </c>
      <c r="BH211" s="65">
        <v>231218000</v>
      </c>
      <c r="BI211" s="53"/>
      <c r="BJ211" s="38">
        <v>231218000</v>
      </c>
      <c r="BK211" s="65">
        <v>54827000</v>
      </c>
      <c r="BL211" s="51">
        <v>286045000</v>
      </c>
    </row>
    <row r="212" spans="1:64" x14ac:dyDescent="0.2">
      <c r="A212" s="63" t="s">
        <v>679</v>
      </c>
      <c r="B212" s="63" t="s">
        <v>680</v>
      </c>
      <c r="C212" s="63">
        <v>744724</v>
      </c>
      <c r="D212" s="63" t="s">
        <v>16</v>
      </c>
      <c r="E212" s="63">
        <v>2017</v>
      </c>
      <c r="F212" s="63" t="s">
        <v>1292</v>
      </c>
      <c r="G212" s="64">
        <v>43100</v>
      </c>
      <c r="H212" s="64">
        <v>43147</v>
      </c>
      <c r="I212" s="64">
        <v>43147</v>
      </c>
      <c r="J212" s="63">
        <v>217800000</v>
      </c>
      <c r="K212" s="63">
        <v>222600000</v>
      </c>
      <c r="L212" s="63" t="s">
        <v>2220</v>
      </c>
      <c r="M212" s="47">
        <v>1328000000</v>
      </c>
      <c r="N212" s="65"/>
      <c r="O212" s="65"/>
      <c r="P212" s="53"/>
      <c r="Q212" s="48">
        <v>1011000000</v>
      </c>
      <c r="R212" s="47">
        <v>-1077000000</v>
      </c>
      <c r="S212" s="65"/>
      <c r="T212" s="65"/>
      <c r="U212" s="53"/>
      <c r="V212" s="47">
        <v>-292000000</v>
      </c>
      <c r="W212" s="65"/>
      <c r="X212" s="65"/>
      <c r="Y212" s="65"/>
      <c r="Z212" s="53"/>
      <c r="AA212" s="48"/>
      <c r="AB212" s="49">
        <v>970000000</v>
      </c>
      <c r="AC212" s="47">
        <v>-369000000</v>
      </c>
      <c r="AD212" s="65"/>
      <c r="AE212" s="65"/>
      <c r="AF212" s="65"/>
      <c r="AG212" s="65"/>
      <c r="AH212" s="65"/>
      <c r="AI212" s="65"/>
      <c r="AJ212" s="53"/>
      <c r="AK212" s="47"/>
      <c r="AL212" s="65"/>
      <c r="AM212" s="53"/>
      <c r="AN212" s="47">
        <v>-842000000</v>
      </c>
      <c r="AO212" s="65"/>
      <c r="AP212" s="65"/>
      <c r="AQ212" s="65"/>
      <c r="AR212" s="53"/>
      <c r="AS212" s="38">
        <v>6000000</v>
      </c>
      <c r="AT212" s="65"/>
      <c r="AU212" s="50">
        <v>-1205000000</v>
      </c>
      <c r="AV212" s="53"/>
      <c r="AW212" s="47">
        <v>2511000000</v>
      </c>
      <c r="AX212" s="53"/>
      <c r="AY212" s="48"/>
      <c r="AZ212" s="38"/>
      <c r="BA212" s="53"/>
      <c r="BB212" s="47">
        <v>-2620000000</v>
      </c>
      <c r="BC212" s="65"/>
      <c r="BD212" s="53">
        <v>-2620000000</v>
      </c>
      <c r="BE212" s="38">
        <v>52000000</v>
      </c>
      <c r="BF212" s="65"/>
      <c r="BG212" s="50">
        <v>-57000000</v>
      </c>
      <c r="BH212" s="65">
        <v>-292000000</v>
      </c>
      <c r="BI212" s="53"/>
      <c r="BJ212" s="38">
        <v>-292000000</v>
      </c>
      <c r="BK212" s="65">
        <v>53000000</v>
      </c>
      <c r="BL212" s="51">
        <v>-239000000</v>
      </c>
    </row>
    <row r="213" spans="1:64" x14ac:dyDescent="0.2">
      <c r="A213" s="63" t="s">
        <v>646</v>
      </c>
      <c r="B213" s="63" t="s">
        <v>647</v>
      </c>
      <c r="C213" s="63">
        <v>378166</v>
      </c>
      <c r="D213" s="63" t="s">
        <v>16</v>
      </c>
      <c r="E213" s="63">
        <v>2017</v>
      </c>
      <c r="F213" s="63" t="s">
        <v>1292</v>
      </c>
      <c r="G213" s="64">
        <v>43100</v>
      </c>
      <c r="H213" s="64">
        <v>43143</v>
      </c>
      <c r="I213" s="64">
        <v>43143</v>
      </c>
      <c r="J213" s="63">
        <v>254900000</v>
      </c>
      <c r="K213" s="63">
        <v>258100000</v>
      </c>
      <c r="L213" s="63" t="s">
        <v>2221</v>
      </c>
      <c r="M213" s="47">
        <v>1337700000</v>
      </c>
      <c r="N213" s="65"/>
      <c r="O213" s="65"/>
      <c r="P213" s="53"/>
      <c r="Q213" s="48">
        <v>353300000</v>
      </c>
      <c r="R213" s="47">
        <v>-48900000</v>
      </c>
      <c r="S213" s="65"/>
      <c r="T213" s="65"/>
      <c r="U213" s="53"/>
      <c r="V213" s="47">
        <v>-80500000</v>
      </c>
      <c r="W213" s="65"/>
      <c r="X213" s="65"/>
      <c r="Y213" s="65"/>
      <c r="Z213" s="53"/>
      <c r="AA213" s="48">
        <v>-38100000</v>
      </c>
      <c r="AB213" s="49">
        <v>1523500000</v>
      </c>
      <c r="AC213" s="47">
        <v>-219800000</v>
      </c>
      <c r="AD213" s="65"/>
      <c r="AE213" s="65"/>
      <c r="AF213" s="65"/>
      <c r="AG213" s="65"/>
      <c r="AH213" s="65"/>
      <c r="AI213" s="65"/>
      <c r="AJ213" s="53"/>
      <c r="AK213" s="47"/>
      <c r="AL213" s="65"/>
      <c r="AM213" s="53"/>
      <c r="AN213" s="47">
        <v>-154900000</v>
      </c>
      <c r="AO213" s="65"/>
      <c r="AP213" s="65"/>
      <c r="AQ213" s="65"/>
      <c r="AR213" s="53"/>
      <c r="AS213" s="38"/>
      <c r="AT213" s="65"/>
      <c r="AU213" s="50">
        <v>-374700000</v>
      </c>
      <c r="AV213" s="53">
        <v>-430100000</v>
      </c>
      <c r="AW213" s="47">
        <v>-11700000</v>
      </c>
      <c r="AX213" s="53"/>
      <c r="AY213" s="48"/>
      <c r="AZ213" s="38"/>
      <c r="BA213" s="53"/>
      <c r="BB213" s="47">
        <v>-940200000</v>
      </c>
      <c r="BC213" s="65"/>
      <c r="BD213" s="53"/>
      <c r="BE213" s="38">
        <v>-50500000</v>
      </c>
      <c r="BF213" s="65"/>
      <c r="BG213" s="50">
        <v>-1432500000</v>
      </c>
      <c r="BH213" s="65">
        <v>-283700000</v>
      </c>
      <c r="BI213" s="53"/>
      <c r="BJ213" s="38">
        <v>-283700000</v>
      </c>
      <c r="BK213" s="65">
        <v>118400000</v>
      </c>
      <c r="BL213" s="51">
        <v>-165300000</v>
      </c>
    </row>
    <row r="214" spans="1:64" x14ac:dyDescent="0.2">
      <c r="A214" s="63" t="s">
        <v>682</v>
      </c>
      <c r="B214" s="63" t="s">
        <v>683</v>
      </c>
      <c r="C214" s="63">
        <v>378171</v>
      </c>
      <c r="D214" s="63" t="s">
        <v>16</v>
      </c>
      <c r="E214" s="63">
        <v>2017</v>
      </c>
      <c r="F214" s="63" t="s">
        <v>1292</v>
      </c>
      <c r="G214" s="64">
        <v>43100</v>
      </c>
      <c r="H214" s="64">
        <v>43147</v>
      </c>
      <c r="I214" s="64">
        <v>43510</v>
      </c>
      <c r="J214" s="63">
        <v>265898000</v>
      </c>
      <c r="K214" s="63">
        <v>266845000</v>
      </c>
      <c r="L214" s="63" t="s">
        <v>1749</v>
      </c>
      <c r="M214" s="47">
        <v>191723000</v>
      </c>
      <c r="N214" s="65"/>
      <c r="O214" s="65"/>
      <c r="P214" s="53"/>
      <c r="Q214" s="48">
        <v>537338000</v>
      </c>
      <c r="R214" s="47">
        <v>97149000</v>
      </c>
      <c r="S214" s="65"/>
      <c r="T214" s="65"/>
      <c r="U214" s="53"/>
      <c r="V214" s="47">
        <v>-101951000</v>
      </c>
      <c r="W214" s="65"/>
      <c r="X214" s="65"/>
      <c r="Y214" s="65"/>
      <c r="Z214" s="53"/>
      <c r="AA214" s="48">
        <v>-3291000</v>
      </c>
      <c r="AB214" s="49">
        <v>720968000</v>
      </c>
      <c r="AC214" s="47">
        <v>-388920000</v>
      </c>
      <c r="AD214" s="65"/>
      <c r="AE214" s="65"/>
      <c r="AF214" s="65"/>
      <c r="AG214" s="65"/>
      <c r="AH214" s="65"/>
      <c r="AI214" s="65"/>
      <c r="AJ214" s="53"/>
      <c r="AK214" s="47"/>
      <c r="AL214" s="65"/>
      <c r="AM214" s="53"/>
      <c r="AN214" s="47">
        <v>-190469000</v>
      </c>
      <c r="AO214" s="65"/>
      <c r="AP214" s="65"/>
      <c r="AQ214" s="65"/>
      <c r="AR214" s="53"/>
      <c r="AS214" s="38">
        <v>-20059000</v>
      </c>
      <c r="AT214" s="65">
        <v>0</v>
      </c>
      <c r="AU214" s="50">
        <v>-599448000</v>
      </c>
      <c r="AV214" s="53">
        <v>-439999000</v>
      </c>
      <c r="AW214" s="47">
        <v>397452000</v>
      </c>
      <c r="AX214" s="53"/>
      <c r="AY214" s="48"/>
      <c r="AZ214" s="38"/>
      <c r="BA214" s="53"/>
      <c r="BB214" s="47">
        <v>13095000</v>
      </c>
      <c r="BC214" s="65"/>
      <c r="BD214" s="53"/>
      <c r="BE214" s="38">
        <v>569877000</v>
      </c>
      <c r="BF214" s="65"/>
      <c r="BG214" s="50">
        <v>540425000</v>
      </c>
      <c r="BH214" s="65">
        <v>661945000</v>
      </c>
      <c r="BI214" s="53">
        <v>0</v>
      </c>
      <c r="BJ214" s="38">
        <v>661945000</v>
      </c>
      <c r="BK214" s="65">
        <v>27270000</v>
      </c>
      <c r="BL214" s="51">
        <v>689215000</v>
      </c>
    </row>
    <row r="215" spans="1:64" x14ac:dyDescent="0.2">
      <c r="A215" s="63" t="s">
        <v>670</v>
      </c>
      <c r="B215" s="63" t="s">
        <v>671</v>
      </c>
      <c r="C215" s="63">
        <v>103498</v>
      </c>
      <c r="D215" s="63" t="s">
        <v>16</v>
      </c>
      <c r="E215" s="63">
        <v>2017</v>
      </c>
      <c r="F215" s="63" t="s">
        <v>1292</v>
      </c>
      <c r="G215" s="64">
        <v>43100</v>
      </c>
      <c r="H215" s="64">
        <v>43133</v>
      </c>
      <c r="I215" s="64">
        <v>43133</v>
      </c>
      <c r="J215" s="63">
        <v>111700000</v>
      </c>
      <c r="K215" s="63">
        <v>116300000</v>
      </c>
      <c r="L215" s="63" t="s">
        <v>2222</v>
      </c>
      <c r="M215" s="47">
        <v>660000000</v>
      </c>
      <c r="N215" s="65"/>
      <c r="O215" s="65"/>
      <c r="P215" s="53"/>
      <c r="Q215" s="48">
        <v>99100000</v>
      </c>
      <c r="R215" s="47">
        <v>293200000</v>
      </c>
      <c r="S215" s="65"/>
      <c r="T215" s="65"/>
      <c r="U215" s="53"/>
      <c r="V215" s="47">
        <v>91600000</v>
      </c>
      <c r="W215" s="65"/>
      <c r="X215" s="65"/>
      <c r="Y215" s="65"/>
      <c r="Z215" s="53"/>
      <c r="AA215" s="48"/>
      <c r="AB215" s="49">
        <v>1143900000</v>
      </c>
      <c r="AC215" s="47">
        <v>-190700000</v>
      </c>
      <c r="AD215" s="65"/>
      <c r="AE215" s="65"/>
      <c r="AF215" s="65"/>
      <c r="AG215" s="65"/>
      <c r="AH215" s="65"/>
      <c r="AI215" s="65"/>
      <c r="AJ215" s="53"/>
      <c r="AK215" s="47">
        <v>569400000</v>
      </c>
      <c r="AL215" s="65"/>
      <c r="AM215" s="53"/>
      <c r="AN215" s="47"/>
      <c r="AO215" s="65"/>
      <c r="AP215" s="65"/>
      <c r="AQ215" s="65"/>
      <c r="AR215" s="53"/>
      <c r="AS215" s="38"/>
      <c r="AT215" s="65"/>
      <c r="AU215" s="50">
        <v>378700000</v>
      </c>
      <c r="AV215" s="53"/>
      <c r="AW215" s="47"/>
      <c r="AX215" s="53"/>
      <c r="AY215" s="48"/>
      <c r="AZ215" s="38"/>
      <c r="BA215" s="53"/>
      <c r="BB215" s="47">
        <v>-1858500000</v>
      </c>
      <c r="BC215" s="65"/>
      <c r="BD215" s="53"/>
      <c r="BE215" s="38">
        <v>-54600000</v>
      </c>
      <c r="BF215" s="65"/>
      <c r="BG215" s="50">
        <v>-1913100000</v>
      </c>
      <c r="BH215" s="65">
        <v>-390500000</v>
      </c>
      <c r="BI215" s="53"/>
      <c r="BJ215" s="38">
        <v>-390500000</v>
      </c>
      <c r="BK215" s="65">
        <v>2100000</v>
      </c>
      <c r="BL215" s="51">
        <v>-388400000</v>
      </c>
    </row>
    <row r="216" spans="1:64" x14ac:dyDescent="0.2">
      <c r="A216" s="63" t="s">
        <v>547</v>
      </c>
      <c r="B216" s="63" t="s">
        <v>548</v>
      </c>
      <c r="C216" s="63">
        <v>447532</v>
      </c>
      <c r="D216" s="63" t="s">
        <v>16</v>
      </c>
      <c r="E216" s="63">
        <v>2017</v>
      </c>
      <c r="F216" s="63" t="s">
        <v>1292</v>
      </c>
      <c r="G216" s="64">
        <v>43100</v>
      </c>
      <c r="H216" s="64">
        <v>43153</v>
      </c>
      <c r="I216" s="64">
        <v>43518</v>
      </c>
      <c r="J216" s="63">
        <v>88466000</v>
      </c>
      <c r="K216" s="63">
        <v>89790000</v>
      </c>
      <c r="L216" s="63" t="s">
        <v>1751</v>
      </c>
      <c r="M216" s="47">
        <v>3279000</v>
      </c>
      <c r="N216" s="65"/>
      <c r="O216" s="65"/>
      <c r="P216" s="53"/>
      <c r="Q216" s="48">
        <v>240171000</v>
      </c>
      <c r="R216" s="47">
        <v>-123409000</v>
      </c>
      <c r="S216" s="65"/>
      <c r="T216" s="65"/>
      <c r="U216" s="53"/>
      <c r="V216" s="47">
        <v>134476000</v>
      </c>
      <c r="W216" s="65"/>
      <c r="X216" s="65"/>
      <c r="Y216" s="65"/>
      <c r="Z216" s="53"/>
      <c r="AA216" s="48"/>
      <c r="AB216" s="49">
        <v>254517000</v>
      </c>
      <c r="AC216" s="47">
        <v>-110765000</v>
      </c>
      <c r="AD216" s="65"/>
      <c r="AE216" s="65"/>
      <c r="AF216" s="65"/>
      <c r="AG216" s="65"/>
      <c r="AH216" s="65"/>
      <c r="AI216" s="65"/>
      <c r="AJ216" s="53"/>
      <c r="AK216" s="47"/>
      <c r="AL216" s="65"/>
      <c r="AM216" s="53"/>
      <c r="AN216" s="47">
        <v>-2641780000</v>
      </c>
      <c r="AO216" s="65"/>
      <c r="AP216" s="65"/>
      <c r="AQ216" s="65"/>
      <c r="AR216" s="53"/>
      <c r="AS216" s="38"/>
      <c r="AT216" s="65"/>
      <c r="AU216" s="50">
        <v>-2752545000</v>
      </c>
      <c r="AV216" s="53"/>
      <c r="AW216" s="47">
        <v>2620562000</v>
      </c>
      <c r="AX216" s="53"/>
      <c r="AY216" s="48"/>
      <c r="AZ216" s="38"/>
      <c r="BA216" s="53"/>
      <c r="BB216" s="47">
        <v>-29561000</v>
      </c>
      <c r="BC216" s="65">
        <v>11711000</v>
      </c>
      <c r="BD216" s="53">
        <v>-41272000</v>
      </c>
      <c r="BE216" s="38">
        <v>-51171000</v>
      </c>
      <c r="BF216" s="65"/>
      <c r="BG216" s="50">
        <v>2539830000</v>
      </c>
      <c r="BH216" s="65">
        <v>41802000</v>
      </c>
      <c r="BI216" s="53"/>
      <c r="BJ216" s="38">
        <v>41802000</v>
      </c>
      <c r="BK216" s="65">
        <v>25902000</v>
      </c>
      <c r="BL216" s="51">
        <v>67704000</v>
      </c>
    </row>
    <row r="217" spans="1:64" x14ac:dyDescent="0.2">
      <c r="A217" s="63" t="s">
        <v>637</v>
      </c>
      <c r="B217" s="63" t="s">
        <v>638</v>
      </c>
      <c r="C217" s="63">
        <v>378165</v>
      </c>
      <c r="D217" s="63" t="s">
        <v>16</v>
      </c>
      <c r="E217" s="63">
        <v>2017</v>
      </c>
      <c r="F217" s="63" t="s">
        <v>1292</v>
      </c>
      <c r="G217" s="64">
        <v>43100</v>
      </c>
      <c r="H217" s="64">
        <v>43146</v>
      </c>
      <c r="I217" s="64">
        <v>43146</v>
      </c>
      <c r="J217" s="63">
        <v>344100000</v>
      </c>
      <c r="K217" s="63">
        <v>346800000</v>
      </c>
      <c r="L217" s="63" t="s">
        <v>2223</v>
      </c>
      <c r="M217" s="47">
        <v>1687000000</v>
      </c>
      <c r="N217" s="65"/>
      <c r="O217" s="65"/>
      <c r="P217" s="53"/>
      <c r="Q217" s="48">
        <v>256000000</v>
      </c>
      <c r="R217" s="47">
        <v>301000000</v>
      </c>
      <c r="S217" s="65"/>
      <c r="T217" s="65"/>
      <c r="U217" s="53"/>
      <c r="V217" s="47">
        <v>158000000</v>
      </c>
      <c r="W217" s="65"/>
      <c r="X217" s="65"/>
      <c r="Y217" s="65"/>
      <c r="Z217" s="53"/>
      <c r="AA217" s="48"/>
      <c r="AB217" s="49">
        <v>2402000000</v>
      </c>
      <c r="AC217" s="47">
        <v>-283000000</v>
      </c>
      <c r="AD217" s="65"/>
      <c r="AE217" s="65"/>
      <c r="AF217" s="65"/>
      <c r="AG217" s="65"/>
      <c r="AH217" s="65"/>
      <c r="AI217" s="65"/>
      <c r="AJ217" s="53"/>
      <c r="AK217" s="47">
        <v>43000000</v>
      </c>
      <c r="AL217" s="65"/>
      <c r="AM217" s="53"/>
      <c r="AN217" s="47">
        <v>-1000000</v>
      </c>
      <c r="AO217" s="65"/>
      <c r="AP217" s="65"/>
      <c r="AQ217" s="65"/>
      <c r="AR217" s="53"/>
      <c r="AS217" s="38">
        <v>-10000000</v>
      </c>
      <c r="AT217" s="65"/>
      <c r="AU217" s="50">
        <v>-251000000</v>
      </c>
      <c r="AV217" s="53">
        <v>-941000000</v>
      </c>
      <c r="AW217" s="47">
        <v>197000000</v>
      </c>
      <c r="AX217" s="53"/>
      <c r="AY217" s="48"/>
      <c r="AZ217" s="38"/>
      <c r="BA217" s="53"/>
      <c r="BB217" s="47">
        <v>-916000000</v>
      </c>
      <c r="BC217" s="65"/>
      <c r="BD217" s="53"/>
      <c r="BE217" s="38">
        <v>-14000000</v>
      </c>
      <c r="BF217" s="65"/>
      <c r="BG217" s="50">
        <v>-1674000000</v>
      </c>
      <c r="BH217" s="65">
        <v>477000000</v>
      </c>
      <c r="BI217" s="53"/>
      <c r="BJ217" s="38">
        <v>477000000</v>
      </c>
      <c r="BK217" s="65">
        <v>145000000</v>
      </c>
      <c r="BL217" s="51">
        <v>622000000</v>
      </c>
    </row>
    <row r="218" spans="1:64" x14ac:dyDescent="0.2">
      <c r="A218" s="63" t="s">
        <v>673</v>
      </c>
      <c r="B218" s="63" t="s">
        <v>674</v>
      </c>
      <c r="C218" s="63">
        <v>378170</v>
      </c>
      <c r="D218" s="63" t="s">
        <v>16</v>
      </c>
      <c r="E218" s="63">
        <v>2017</v>
      </c>
      <c r="F218" s="63" t="s">
        <v>1292</v>
      </c>
      <c r="G218" s="64">
        <v>43100</v>
      </c>
      <c r="H218" s="64">
        <v>43154</v>
      </c>
      <c r="I218" s="64">
        <v>43154</v>
      </c>
      <c r="J218" s="63">
        <v>409400000</v>
      </c>
      <c r="K218" s="63">
        <v>409900000</v>
      </c>
      <c r="L218" s="63" t="s">
        <v>2224</v>
      </c>
      <c r="M218" s="47">
        <v>1161000000</v>
      </c>
      <c r="N218" s="65"/>
      <c r="O218" s="65"/>
      <c r="P218" s="53"/>
      <c r="Q218" s="48">
        <v>116800000</v>
      </c>
      <c r="R218" s="47">
        <v>71600000</v>
      </c>
      <c r="S218" s="65"/>
      <c r="T218" s="65"/>
      <c r="U218" s="53"/>
      <c r="V218" s="47">
        <v>21300000</v>
      </c>
      <c r="W218" s="65"/>
      <c r="X218" s="65"/>
      <c r="Y218" s="65"/>
      <c r="Z218" s="53"/>
      <c r="AA218" s="48"/>
      <c r="AB218" s="49">
        <v>1370700000</v>
      </c>
      <c r="AC218" s="47">
        <v>-111700000</v>
      </c>
      <c r="AD218" s="65"/>
      <c r="AE218" s="65"/>
      <c r="AF218" s="65"/>
      <c r="AG218" s="65"/>
      <c r="AH218" s="65"/>
      <c r="AI218" s="65"/>
      <c r="AJ218" s="53"/>
      <c r="AK218" s="47">
        <v>-98200000</v>
      </c>
      <c r="AL218" s="65"/>
      <c r="AM218" s="53"/>
      <c r="AN218" s="47">
        <v>-299200000</v>
      </c>
      <c r="AO218" s="65"/>
      <c r="AP218" s="65"/>
      <c r="AQ218" s="65"/>
      <c r="AR218" s="53"/>
      <c r="AS218" s="38">
        <v>-452000000</v>
      </c>
      <c r="AT218" s="65"/>
      <c r="AU218" s="50">
        <v>-961100000</v>
      </c>
      <c r="AV218" s="53">
        <v>-471600000</v>
      </c>
      <c r="AW218" s="47">
        <v>-2438800000</v>
      </c>
      <c r="AX218" s="53"/>
      <c r="AY218" s="48"/>
      <c r="AZ218" s="38"/>
      <c r="BA218" s="53"/>
      <c r="BB218" s="47">
        <v>-63800000</v>
      </c>
      <c r="BC218" s="65"/>
      <c r="BD218" s="53"/>
      <c r="BE218" s="38">
        <v>3143200000</v>
      </c>
      <c r="BF218" s="65"/>
      <c r="BG218" s="50">
        <v>169000000</v>
      </c>
      <c r="BH218" s="65">
        <v>578600000</v>
      </c>
      <c r="BI218" s="53"/>
      <c r="BJ218" s="38">
        <v>578600000</v>
      </c>
      <c r="BK218" s="65">
        <v>99800000</v>
      </c>
      <c r="BL218" s="51">
        <v>678400000</v>
      </c>
    </row>
    <row r="219" spans="1:64" x14ac:dyDescent="0.2">
      <c r="A219" s="63" t="s">
        <v>685</v>
      </c>
      <c r="B219" s="63" t="s">
        <v>686</v>
      </c>
      <c r="C219" s="63">
        <v>378173</v>
      </c>
      <c r="D219" s="63" t="s">
        <v>16</v>
      </c>
      <c r="E219" s="63">
        <v>2017</v>
      </c>
      <c r="F219" s="63" t="s">
        <v>1292</v>
      </c>
      <c r="G219" s="64">
        <v>43100</v>
      </c>
      <c r="H219" s="64">
        <v>43154</v>
      </c>
      <c r="I219" s="64">
        <v>43518</v>
      </c>
      <c r="J219" s="63">
        <v>109987000</v>
      </c>
      <c r="K219" s="63">
        <v>111049000</v>
      </c>
      <c r="L219" s="63" t="s">
        <v>1754</v>
      </c>
      <c r="M219" s="47">
        <v>686263000</v>
      </c>
      <c r="N219" s="65"/>
      <c r="O219" s="65"/>
      <c r="P219" s="53"/>
      <c r="Q219" s="48">
        <v>383518000</v>
      </c>
      <c r="R219" s="47">
        <v>-182863000</v>
      </c>
      <c r="S219" s="65"/>
      <c r="T219" s="65"/>
      <c r="U219" s="53"/>
      <c r="V219" s="47">
        <v>-31765000</v>
      </c>
      <c r="W219" s="65"/>
      <c r="X219" s="65"/>
      <c r="Y219" s="65"/>
      <c r="Z219" s="53"/>
      <c r="AA219" s="48"/>
      <c r="AB219" s="49">
        <v>855153000</v>
      </c>
      <c r="AC219" s="47">
        <v>-510515000</v>
      </c>
      <c r="AD219" s="65"/>
      <c r="AE219" s="65"/>
      <c r="AF219" s="65"/>
      <c r="AG219" s="65"/>
      <c r="AH219" s="65"/>
      <c r="AI219" s="65"/>
      <c r="AJ219" s="53"/>
      <c r="AK219" s="47"/>
      <c r="AL219" s="65"/>
      <c r="AM219" s="53"/>
      <c r="AN219" s="47">
        <v>-136879000</v>
      </c>
      <c r="AO219" s="65"/>
      <c r="AP219" s="65"/>
      <c r="AQ219" s="65"/>
      <c r="AR219" s="53"/>
      <c r="AS219" s="38">
        <v>-3888000</v>
      </c>
      <c r="AT219" s="65"/>
      <c r="AU219" s="50">
        <v>-651282000</v>
      </c>
      <c r="AV219" s="53">
        <v>-101362000</v>
      </c>
      <c r="AW219" s="47">
        <v>103654000</v>
      </c>
      <c r="AX219" s="53"/>
      <c r="AY219" s="48"/>
      <c r="AZ219" s="38"/>
      <c r="BA219" s="53"/>
      <c r="BB219" s="47">
        <v>-178713000</v>
      </c>
      <c r="BC219" s="65"/>
      <c r="BD219" s="53"/>
      <c r="BE219" s="38">
        <v>-19215000</v>
      </c>
      <c r="BF219" s="65"/>
      <c r="BG219" s="50">
        <v>-195636000</v>
      </c>
      <c r="BH219" s="65">
        <v>8235000</v>
      </c>
      <c r="BI219" s="53"/>
      <c r="BJ219" s="38">
        <v>8235000</v>
      </c>
      <c r="BK219" s="65"/>
      <c r="BL219" s="51">
        <v>8235000</v>
      </c>
    </row>
    <row r="220" spans="1:64" x14ac:dyDescent="0.2">
      <c r="A220" s="63" t="s">
        <v>700</v>
      </c>
      <c r="B220" s="63" t="s">
        <v>701</v>
      </c>
      <c r="C220" s="63">
        <v>360440</v>
      </c>
      <c r="D220" s="63" t="s">
        <v>16</v>
      </c>
      <c r="E220" s="63">
        <v>2014</v>
      </c>
      <c r="F220" s="63" t="s">
        <v>1292</v>
      </c>
      <c r="G220" s="64">
        <v>41912</v>
      </c>
      <c r="H220" s="64">
        <v>41962</v>
      </c>
      <c r="I220" s="64">
        <v>42697</v>
      </c>
      <c r="J220" s="63">
        <v>636889500</v>
      </c>
      <c r="K220" s="63">
        <v>644434000</v>
      </c>
      <c r="L220" s="63" t="s">
        <v>702</v>
      </c>
      <c r="M220" s="47">
        <v>1343000000</v>
      </c>
      <c r="N220" s="65"/>
      <c r="O220" s="65"/>
      <c r="P220" s="53"/>
      <c r="Q220" s="48">
        <v>955000000</v>
      </c>
      <c r="R220" s="47">
        <v>12000000</v>
      </c>
      <c r="S220" s="65">
        <v>82000000</v>
      </c>
      <c r="T220" s="65">
        <v>-329000000</v>
      </c>
      <c r="U220" s="53">
        <v>259000000</v>
      </c>
      <c r="V220" s="47">
        <v>85000000</v>
      </c>
      <c r="W220" s="65">
        <v>-18000000</v>
      </c>
      <c r="X220" s="65">
        <v>-311000000</v>
      </c>
      <c r="Y220" s="65">
        <v>440000000</v>
      </c>
      <c r="Z220" s="53">
        <v>-26000000</v>
      </c>
      <c r="AA220" s="48"/>
      <c r="AB220" s="49">
        <v>2395000000</v>
      </c>
      <c r="AC220" s="47">
        <v>-1120000000</v>
      </c>
      <c r="AD220" s="65">
        <v>79000000</v>
      </c>
      <c r="AE220" s="65">
        <v>79000000</v>
      </c>
      <c r="AF220" s="65"/>
      <c r="AG220" s="65"/>
      <c r="AH220" s="65"/>
      <c r="AI220" s="65"/>
      <c r="AJ220" s="53">
        <v>-1199000000</v>
      </c>
      <c r="AK220" s="47">
        <v>19000000</v>
      </c>
      <c r="AL220" s="65"/>
      <c r="AM220" s="53"/>
      <c r="AN220" s="47">
        <v>-1508000000</v>
      </c>
      <c r="AO220" s="65">
        <v>225000000</v>
      </c>
      <c r="AP220" s="65"/>
      <c r="AQ220" s="65"/>
      <c r="AR220" s="53">
        <v>-1733000000</v>
      </c>
      <c r="AS220" s="38">
        <v>16000000</v>
      </c>
      <c r="AT220" s="65"/>
      <c r="AU220" s="50">
        <v>-2593000000</v>
      </c>
      <c r="AV220" s="53">
        <v>-568000000</v>
      </c>
      <c r="AW220" s="47">
        <v>1241000000</v>
      </c>
      <c r="AX220" s="53">
        <v>73000000</v>
      </c>
      <c r="AY220" s="48">
        <v>1168000000</v>
      </c>
      <c r="AZ220" s="38">
        <v>-833000000</v>
      </c>
      <c r="BA220" s="53">
        <v>2001000000</v>
      </c>
      <c r="BB220" s="47">
        <v>-1063000000</v>
      </c>
      <c r="BC220" s="65">
        <v>186000000</v>
      </c>
      <c r="BD220" s="53">
        <v>-1249000000</v>
      </c>
      <c r="BE220" s="38">
        <v>-22000000</v>
      </c>
      <c r="BF220" s="65"/>
      <c r="BG220" s="50">
        <v>-412000000</v>
      </c>
      <c r="BH220" s="65">
        <v>-610000000</v>
      </c>
      <c r="BI220" s="53">
        <v>-16000000</v>
      </c>
      <c r="BJ220" s="38">
        <v>-626000000</v>
      </c>
      <c r="BK220" s="65">
        <v>-20000000</v>
      </c>
      <c r="BL220" s="51">
        <v>-646000000</v>
      </c>
    </row>
    <row r="221" spans="1:64" x14ac:dyDescent="0.2">
      <c r="A221" s="63" t="s">
        <v>691</v>
      </c>
      <c r="B221" s="63" t="s">
        <v>692</v>
      </c>
      <c r="C221" s="63">
        <v>378172</v>
      </c>
      <c r="D221" s="63" t="s">
        <v>16</v>
      </c>
      <c r="E221" s="63">
        <v>2017</v>
      </c>
      <c r="F221" s="63" t="s">
        <v>1292</v>
      </c>
      <c r="G221" s="64">
        <v>43008</v>
      </c>
      <c r="H221" s="64">
        <v>43060</v>
      </c>
      <c r="I221" s="64">
        <v>43060</v>
      </c>
      <c r="J221" s="63">
        <v>119370000</v>
      </c>
      <c r="K221" s="63">
        <v>120147000</v>
      </c>
      <c r="L221" s="63" t="s">
        <v>2225</v>
      </c>
      <c r="M221" s="47">
        <v>287375000</v>
      </c>
      <c r="N221" s="65"/>
      <c r="O221" s="65"/>
      <c r="P221" s="53"/>
      <c r="Q221" s="48">
        <v>122513000</v>
      </c>
      <c r="R221" s="47">
        <v>76884000</v>
      </c>
      <c r="S221" s="65"/>
      <c r="T221" s="65"/>
      <c r="U221" s="53"/>
      <c r="V221" s="47">
        <v>88109000</v>
      </c>
      <c r="W221" s="65"/>
      <c r="X221" s="65"/>
      <c r="Y221" s="65"/>
      <c r="Z221" s="53"/>
      <c r="AA221" s="48"/>
      <c r="AB221" s="49">
        <v>574881000</v>
      </c>
      <c r="AC221" s="47">
        <v>-115673000</v>
      </c>
      <c r="AD221" s="65"/>
      <c r="AE221" s="65"/>
      <c r="AF221" s="65"/>
      <c r="AG221" s="65"/>
      <c r="AH221" s="65"/>
      <c r="AI221" s="65"/>
      <c r="AJ221" s="53"/>
      <c r="AK221" s="47"/>
      <c r="AL221" s="65"/>
      <c r="AM221" s="53"/>
      <c r="AN221" s="47">
        <v>-118489000</v>
      </c>
      <c r="AO221" s="65"/>
      <c r="AP221" s="65"/>
      <c r="AQ221" s="65"/>
      <c r="AR221" s="53"/>
      <c r="AS221" s="38">
        <v>-2036000</v>
      </c>
      <c r="AT221" s="65"/>
      <c r="AU221" s="50">
        <v>-236198000</v>
      </c>
      <c r="AV221" s="53">
        <v>-54234000</v>
      </c>
      <c r="AW221" s="47">
        <v>-152129000</v>
      </c>
      <c r="AX221" s="53"/>
      <c r="AY221" s="48"/>
      <c r="AZ221" s="38"/>
      <c r="BA221" s="53"/>
      <c r="BB221" s="47">
        <v>-34535000</v>
      </c>
      <c r="BC221" s="65"/>
      <c r="BD221" s="53"/>
      <c r="BE221" s="38">
        <v>-1682000</v>
      </c>
      <c r="BF221" s="65"/>
      <c r="BG221" s="50">
        <v>-242580000</v>
      </c>
      <c r="BH221" s="65">
        <v>96103000</v>
      </c>
      <c r="BI221" s="53"/>
      <c r="BJ221" s="38">
        <v>96103000</v>
      </c>
      <c r="BK221" s="65">
        <v>22332000</v>
      </c>
      <c r="BL221" s="51">
        <v>118435000</v>
      </c>
    </row>
    <row r="222" spans="1:64" x14ac:dyDescent="0.2">
      <c r="A222" s="63" t="s">
        <v>688</v>
      </c>
      <c r="B222" s="63" t="s">
        <v>689</v>
      </c>
      <c r="C222" s="63">
        <v>447566</v>
      </c>
      <c r="D222" s="63" t="s">
        <v>16</v>
      </c>
      <c r="E222" s="63">
        <v>2018</v>
      </c>
      <c r="F222" s="63" t="s">
        <v>1292</v>
      </c>
      <c r="G222" s="64">
        <v>43281</v>
      </c>
      <c r="H222" s="64">
        <v>43336</v>
      </c>
      <c r="I222" s="64">
        <v>43336</v>
      </c>
      <c r="J222" s="63">
        <v>77252000</v>
      </c>
      <c r="K222" s="63">
        <v>77585000</v>
      </c>
      <c r="L222" s="63" t="s">
        <v>2226</v>
      </c>
      <c r="M222" s="47">
        <v>376660000</v>
      </c>
      <c r="N222" s="65"/>
      <c r="O222" s="65"/>
      <c r="P222" s="53"/>
      <c r="Q222" s="48">
        <v>151986000</v>
      </c>
      <c r="R222" s="47">
        <v>-50059000</v>
      </c>
      <c r="S222" s="65"/>
      <c r="T222" s="65"/>
      <c r="U222" s="53"/>
      <c r="V222" s="47">
        <v>-66445000</v>
      </c>
      <c r="W222" s="65"/>
      <c r="X222" s="65"/>
      <c r="Y222" s="65"/>
      <c r="Z222" s="53"/>
      <c r="AA222" s="48"/>
      <c r="AB222" s="49">
        <v>412142000</v>
      </c>
      <c r="AC222" s="47">
        <v>306000</v>
      </c>
      <c r="AD222" s="65"/>
      <c r="AE222" s="65"/>
      <c r="AF222" s="65"/>
      <c r="AG222" s="65"/>
      <c r="AH222" s="65"/>
      <c r="AI222" s="65"/>
      <c r="AJ222" s="53"/>
      <c r="AK222" s="47"/>
      <c r="AL222" s="65"/>
      <c r="AM222" s="53"/>
      <c r="AN222" s="47">
        <v>-137212000</v>
      </c>
      <c r="AO222" s="65"/>
      <c r="AP222" s="65"/>
      <c r="AQ222" s="65"/>
      <c r="AR222" s="53"/>
      <c r="AS222" s="38">
        <v>-154920000</v>
      </c>
      <c r="AT222" s="65"/>
      <c r="AU222" s="50">
        <v>-291826000</v>
      </c>
      <c r="AV222" s="53">
        <v>-105021000</v>
      </c>
      <c r="AW222" s="47">
        <v>-50000000</v>
      </c>
      <c r="AX222" s="53"/>
      <c r="AY222" s="48"/>
      <c r="AZ222" s="38"/>
      <c r="BA222" s="53"/>
      <c r="BB222" s="47">
        <v>-41287000</v>
      </c>
      <c r="BC222" s="65">
        <v>7699000</v>
      </c>
      <c r="BD222" s="53">
        <v>-48986000</v>
      </c>
      <c r="BE222" s="38">
        <v>-7333000</v>
      </c>
      <c r="BF222" s="65"/>
      <c r="BG222" s="50">
        <v>-203641000</v>
      </c>
      <c r="BH222" s="65">
        <v>-83325000</v>
      </c>
      <c r="BI222" s="53"/>
      <c r="BJ222" s="38">
        <v>-83325000</v>
      </c>
      <c r="BK222" s="65"/>
      <c r="BL222" s="51">
        <v>-83325000</v>
      </c>
    </row>
    <row r="223" spans="1:64" x14ac:dyDescent="0.2">
      <c r="A223" s="63" t="s">
        <v>697</v>
      </c>
      <c r="B223" s="63" t="s">
        <v>698</v>
      </c>
      <c r="C223" s="63">
        <v>89661</v>
      </c>
      <c r="D223" s="63" t="s">
        <v>16</v>
      </c>
      <c r="E223" s="63">
        <v>2017</v>
      </c>
      <c r="F223" s="63" t="s">
        <v>1292</v>
      </c>
      <c r="G223" s="64">
        <v>43131</v>
      </c>
      <c r="H223" s="64">
        <v>43152</v>
      </c>
      <c r="I223" s="64">
        <v>43152</v>
      </c>
      <c r="J223" s="63">
        <v>2692000000</v>
      </c>
      <c r="K223" s="63">
        <v>2745300000</v>
      </c>
      <c r="L223" s="63" t="s">
        <v>2227</v>
      </c>
      <c r="M223" s="47">
        <v>1300000000</v>
      </c>
      <c r="N223" s="65"/>
      <c r="O223" s="65"/>
      <c r="P223" s="53"/>
      <c r="Q223" s="48">
        <v>5642000000</v>
      </c>
      <c r="R223" s="47">
        <v>2873000000</v>
      </c>
      <c r="S223" s="65"/>
      <c r="T223" s="65"/>
      <c r="U223" s="53"/>
      <c r="V223" s="47">
        <v>11241000000</v>
      </c>
      <c r="W223" s="65"/>
      <c r="X223" s="65"/>
      <c r="Y223" s="65"/>
      <c r="Z223" s="53"/>
      <c r="AA223" s="48"/>
      <c r="AB223" s="49">
        <v>21056000000</v>
      </c>
      <c r="AC223" s="47">
        <v>-1447000000</v>
      </c>
      <c r="AD223" s="65"/>
      <c r="AE223" s="65"/>
      <c r="AF223" s="65"/>
      <c r="AG223" s="65"/>
      <c r="AH223" s="65"/>
      <c r="AI223" s="65"/>
      <c r="AJ223" s="53"/>
      <c r="AK223" s="47">
        <v>21964000000</v>
      </c>
      <c r="AL223" s="65"/>
      <c r="AM223" s="53"/>
      <c r="AN223" s="47">
        <v>-35151000000</v>
      </c>
      <c r="AO223" s="65"/>
      <c r="AP223" s="65"/>
      <c r="AQ223" s="65"/>
      <c r="AR223" s="53"/>
      <c r="AS223" s="38">
        <v>-234000000</v>
      </c>
      <c r="AT223" s="65"/>
      <c r="AU223" s="50">
        <v>-14868000000</v>
      </c>
      <c r="AV223" s="53">
        <v>-8943000000</v>
      </c>
      <c r="AW223" s="47">
        <v>6754000000</v>
      </c>
      <c r="AX223" s="53"/>
      <c r="AY223" s="48"/>
      <c r="AZ223" s="38"/>
      <c r="BA223" s="53"/>
      <c r="BB223" s="47">
        <v>-5296000000</v>
      </c>
      <c r="BC223" s="65"/>
      <c r="BD223" s="53"/>
      <c r="BE223" s="38">
        <v>-188000000</v>
      </c>
      <c r="BF223" s="65"/>
      <c r="BG223" s="50">
        <v>-7673000000</v>
      </c>
      <c r="BH223" s="65">
        <v>-1485000000</v>
      </c>
      <c r="BI223" s="53"/>
      <c r="BJ223" s="38">
        <v>-1485000000</v>
      </c>
      <c r="BK223" s="65">
        <v>337000000</v>
      </c>
      <c r="BL223" s="51">
        <v>-1148000000</v>
      </c>
    </row>
    <row r="224" spans="1:64" x14ac:dyDescent="0.2">
      <c r="A224" s="63" t="s">
        <v>703</v>
      </c>
      <c r="B224" s="63" t="s">
        <v>704</v>
      </c>
      <c r="C224" s="63">
        <v>385619</v>
      </c>
      <c r="D224" s="63" t="s">
        <v>16</v>
      </c>
      <c r="E224" s="63">
        <v>2017</v>
      </c>
      <c r="F224" s="63" t="s">
        <v>1292</v>
      </c>
      <c r="G224" s="64">
        <v>43100</v>
      </c>
      <c r="H224" s="64">
        <v>43154</v>
      </c>
      <c r="I224" s="64">
        <v>43154</v>
      </c>
      <c r="J224" s="63">
        <v>377700000</v>
      </c>
      <c r="K224" s="63">
        <v>384200000</v>
      </c>
      <c r="L224" s="63" t="s">
        <v>2228</v>
      </c>
      <c r="M224" s="47">
        <v>306200000</v>
      </c>
      <c r="N224" s="65"/>
      <c r="O224" s="65"/>
      <c r="P224" s="53"/>
      <c r="Q224" s="48">
        <v>225600000</v>
      </c>
      <c r="R224" s="47">
        <v>33400000</v>
      </c>
      <c r="S224" s="65"/>
      <c r="T224" s="65"/>
      <c r="U224" s="53"/>
      <c r="V224" s="47">
        <v>694900000</v>
      </c>
      <c r="W224" s="65"/>
      <c r="X224" s="65"/>
      <c r="Y224" s="65"/>
      <c r="Z224" s="53"/>
      <c r="AA224" s="48"/>
      <c r="AB224" s="49">
        <v>1260100000</v>
      </c>
      <c r="AC224" s="47">
        <v>-151200000</v>
      </c>
      <c r="AD224" s="65"/>
      <c r="AE224" s="65"/>
      <c r="AF224" s="65"/>
      <c r="AG224" s="65"/>
      <c r="AH224" s="65"/>
      <c r="AI224" s="65"/>
      <c r="AJ224" s="53"/>
      <c r="AK224" s="47">
        <v>-209900000</v>
      </c>
      <c r="AL224" s="65"/>
      <c r="AM224" s="53"/>
      <c r="AN224" s="47">
        <v>-33000000</v>
      </c>
      <c r="AO224" s="65"/>
      <c r="AP224" s="65"/>
      <c r="AQ224" s="65"/>
      <c r="AR224" s="53"/>
      <c r="AS224" s="38">
        <v>85100000</v>
      </c>
      <c r="AT224" s="65"/>
      <c r="AU224" s="50">
        <v>-309000000</v>
      </c>
      <c r="AV224" s="53">
        <v>-150400000</v>
      </c>
      <c r="AW224" s="47">
        <v>0</v>
      </c>
      <c r="AX224" s="53"/>
      <c r="AY224" s="48"/>
      <c r="AZ224" s="38"/>
      <c r="BA224" s="53"/>
      <c r="BB224" s="47">
        <v>-661300000</v>
      </c>
      <c r="BC224" s="65"/>
      <c r="BD224" s="53"/>
      <c r="BE224" s="38">
        <v>16900000</v>
      </c>
      <c r="BF224" s="65"/>
      <c r="BG224" s="50">
        <v>-794800000</v>
      </c>
      <c r="BH224" s="65">
        <v>156300000</v>
      </c>
      <c r="BI224" s="53"/>
      <c r="BJ224" s="38">
        <v>156300000</v>
      </c>
      <c r="BK224" s="65">
        <v>17000000</v>
      </c>
      <c r="BL224" s="51">
        <v>173300000</v>
      </c>
    </row>
    <row r="225" spans="1:64" x14ac:dyDescent="0.2">
      <c r="A225" s="63" t="s">
        <v>709</v>
      </c>
      <c r="B225" s="63" t="s">
        <v>710</v>
      </c>
      <c r="C225" s="63">
        <v>97995</v>
      </c>
      <c r="D225" s="63" t="s">
        <v>16</v>
      </c>
      <c r="E225" s="63">
        <v>2017</v>
      </c>
      <c r="F225" s="63" t="s">
        <v>1292</v>
      </c>
      <c r="G225" s="64">
        <v>43100</v>
      </c>
      <c r="H225" s="64">
        <v>43151</v>
      </c>
      <c r="I225" s="64">
        <v>43151</v>
      </c>
      <c r="J225" s="63">
        <v>348000000</v>
      </c>
      <c r="K225" s="63">
        <v>350000000</v>
      </c>
      <c r="L225" s="63" t="s">
        <v>2229</v>
      </c>
      <c r="M225" s="47">
        <v>1269000000</v>
      </c>
      <c r="N225" s="65"/>
      <c r="O225" s="65"/>
      <c r="P225" s="53"/>
      <c r="Q225" s="48">
        <v>481000000</v>
      </c>
      <c r="R225" s="47">
        <v>-290000000</v>
      </c>
      <c r="S225" s="65"/>
      <c r="T225" s="65"/>
      <c r="U225" s="53"/>
      <c r="V225" s="47">
        <v>186000000</v>
      </c>
      <c r="W225" s="65"/>
      <c r="X225" s="65"/>
      <c r="Y225" s="65"/>
      <c r="Z225" s="53"/>
      <c r="AA225" s="48"/>
      <c r="AB225" s="49">
        <v>1646000000</v>
      </c>
      <c r="AC225" s="47">
        <v>-501000000</v>
      </c>
      <c r="AD225" s="65"/>
      <c r="AE225" s="65"/>
      <c r="AF225" s="65"/>
      <c r="AG225" s="65"/>
      <c r="AH225" s="65"/>
      <c r="AI225" s="65"/>
      <c r="AJ225" s="53"/>
      <c r="AK225" s="47"/>
      <c r="AL225" s="65"/>
      <c r="AM225" s="53"/>
      <c r="AN225" s="47"/>
      <c r="AO225" s="65"/>
      <c r="AP225" s="65"/>
      <c r="AQ225" s="65"/>
      <c r="AR225" s="53"/>
      <c r="AS225" s="38">
        <v>-593000000</v>
      </c>
      <c r="AT225" s="65"/>
      <c r="AU225" s="50">
        <v>-1094000000</v>
      </c>
      <c r="AV225" s="53">
        <v>-736000000</v>
      </c>
      <c r="AW225" s="47">
        <v>551000000</v>
      </c>
      <c r="AX225" s="53"/>
      <c r="AY225" s="48"/>
      <c r="AZ225" s="38"/>
      <c r="BA225" s="53"/>
      <c r="BB225" s="47">
        <v>-419000000</v>
      </c>
      <c r="BC225" s="65"/>
      <c r="BD225" s="53"/>
      <c r="BE225" s="38"/>
      <c r="BF225" s="65"/>
      <c r="BG225" s="50">
        <v>-604000000</v>
      </c>
      <c r="BH225" s="65">
        <v>-52000000</v>
      </c>
      <c r="BI225" s="53"/>
      <c r="BJ225" s="38">
        <v>-52000000</v>
      </c>
      <c r="BK225" s="65">
        <v>53000000</v>
      </c>
      <c r="BL225" s="51">
        <v>1000000</v>
      </c>
    </row>
    <row r="226" spans="1:64" x14ac:dyDescent="0.2">
      <c r="A226" s="63" t="s">
        <v>712</v>
      </c>
      <c r="B226" s="63" t="s">
        <v>713</v>
      </c>
      <c r="C226" s="63">
        <v>186556</v>
      </c>
      <c r="D226" s="63" t="s">
        <v>16</v>
      </c>
      <c r="E226" s="63">
        <v>2017</v>
      </c>
      <c r="F226" s="63" t="s">
        <v>1292</v>
      </c>
      <c r="G226" s="64">
        <v>43039</v>
      </c>
      <c r="H226" s="64">
        <v>43089</v>
      </c>
      <c r="I226" s="64">
        <v>43089</v>
      </c>
      <c r="J226" s="63">
        <v>180000000</v>
      </c>
      <c r="K226" s="63">
        <v>182000000</v>
      </c>
      <c r="L226" s="63" t="s">
        <v>2230</v>
      </c>
      <c r="M226" s="47">
        <v>102000000</v>
      </c>
      <c r="N226" s="65"/>
      <c r="O226" s="65"/>
      <c r="P226" s="53"/>
      <c r="Q226" s="48">
        <v>225000000</v>
      </c>
      <c r="R226" s="47">
        <v>-29000000</v>
      </c>
      <c r="S226" s="65"/>
      <c r="T226" s="65"/>
      <c r="U226" s="53"/>
      <c r="V226" s="47">
        <v>15000000</v>
      </c>
      <c r="W226" s="65"/>
      <c r="X226" s="65"/>
      <c r="Y226" s="65"/>
      <c r="Z226" s="53"/>
      <c r="AA226" s="48"/>
      <c r="AB226" s="49">
        <v>313000000</v>
      </c>
      <c r="AC226" s="47">
        <v>-64000000</v>
      </c>
      <c r="AD226" s="65"/>
      <c r="AE226" s="65"/>
      <c r="AF226" s="65"/>
      <c r="AG226" s="65"/>
      <c r="AH226" s="65"/>
      <c r="AI226" s="65"/>
      <c r="AJ226" s="53"/>
      <c r="AK226" s="47">
        <v>44000000</v>
      </c>
      <c r="AL226" s="65"/>
      <c r="AM226" s="53"/>
      <c r="AN226" s="47"/>
      <c r="AO226" s="65"/>
      <c r="AP226" s="65"/>
      <c r="AQ226" s="65"/>
      <c r="AR226" s="53"/>
      <c r="AS226" s="38">
        <v>-1702000000</v>
      </c>
      <c r="AT226" s="65"/>
      <c r="AU226" s="50">
        <v>-1722000000</v>
      </c>
      <c r="AV226" s="53"/>
      <c r="AW226" s="47">
        <v>958000000</v>
      </c>
      <c r="AX226" s="53"/>
      <c r="AY226" s="48"/>
      <c r="AZ226" s="38"/>
      <c r="BA226" s="53"/>
      <c r="BB226" s="47">
        <v>495000000</v>
      </c>
      <c r="BC226" s="65">
        <v>495000000</v>
      </c>
      <c r="BD226" s="53">
        <v>0</v>
      </c>
      <c r="BE226" s="38">
        <v>-13000000</v>
      </c>
      <c r="BF226" s="65"/>
      <c r="BG226" s="50">
        <v>1440000000</v>
      </c>
      <c r="BH226" s="65">
        <v>31000000</v>
      </c>
      <c r="BI226" s="53"/>
      <c r="BJ226" s="38">
        <v>31000000</v>
      </c>
      <c r="BK226" s="65">
        <v>4000000</v>
      </c>
      <c r="BL226" s="51">
        <v>35000000</v>
      </c>
    </row>
    <row r="227" spans="1:64" x14ac:dyDescent="0.2">
      <c r="A227" s="63" t="s">
        <v>730</v>
      </c>
      <c r="B227" s="63" t="s">
        <v>731</v>
      </c>
      <c r="C227" s="63">
        <v>693432</v>
      </c>
      <c r="D227" s="63" t="s">
        <v>16</v>
      </c>
      <c r="E227" s="63">
        <v>2017</v>
      </c>
      <c r="F227" s="63" t="s">
        <v>1292</v>
      </c>
      <c r="G227" s="64">
        <v>43100</v>
      </c>
      <c r="H227" s="64">
        <v>43147</v>
      </c>
      <c r="I227" s="64">
        <v>43147</v>
      </c>
      <c r="J227" s="63">
        <v>1218000000</v>
      </c>
      <c r="K227" s="63">
        <v>1228000000</v>
      </c>
      <c r="L227" s="63" t="s">
        <v>2231</v>
      </c>
      <c r="M227" s="47">
        <v>10990000000</v>
      </c>
      <c r="N227" s="65"/>
      <c r="O227" s="65"/>
      <c r="P227" s="53"/>
      <c r="Q227" s="48">
        <v>1036000000</v>
      </c>
      <c r="R227" s="47">
        <v>-8104000000</v>
      </c>
      <c r="S227" s="65"/>
      <c r="T227" s="65"/>
      <c r="U227" s="53"/>
      <c r="V227" s="47">
        <v>-3395000000</v>
      </c>
      <c r="W227" s="65"/>
      <c r="X227" s="65"/>
      <c r="Y227" s="65"/>
      <c r="Z227" s="53"/>
      <c r="AA227" s="48"/>
      <c r="AB227" s="49">
        <v>527000000</v>
      </c>
      <c r="AC227" s="47">
        <v>-1217000000</v>
      </c>
      <c r="AD227" s="65"/>
      <c r="AE227" s="65"/>
      <c r="AF227" s="65"/>
      <c r="AG227" s="65"/>
      <c r="AH227" s="65"/>
      <c r="AI227" s="65"/>
      <c r="AJ227" s="53"/>
      <c r="AK227" s="47"/>
      <c r="AL227" s="65"/>
      <c r="AM227" s="53"/>
      <c r="AN227" s="47">
        <v>0</v>
      </c>
      <c r="AO227" s="65"/>
      <c r="AP227" s="65"/>
      <c r="AQ227" s="65"/>
      <c r="AR227" s="53"/>
      <c r="AS227" s="38">
        <v>2373000000</v>
      </c>
      <c r="AT227" s="65"/>
      <c r="AU227" s="50">
        <v>1156000000</v>
      </c>
      <c r="AV227" s="53">
        <v>-2888000000</v>
      </c>
      <c r="AW227" s="47">
        <v>-1354000000</v>
      </c>
      <c r="AX227" s="53"/>
      <c r="AY227" s="48"/>
      <c r="AZ227" s="38"/>
      <c r="BA227" s="53"/>
      <c r="BB227" s="47">
        <v>0</v>
      </c>
      <c r="BC227" s="65">
        <v>0</v>
      </c>
      <c r="BD227" s="53"/>
      <c r="BE227" s="38">
        <v>16000000</v>
      </c>
      <c r="BF227" s="65"/>
      <c r="BG227" s="50">
        <v>-4226000000</v>
      </c>
      <c r="BH227" s="65">
        <v>-2543000000</v>
      </c>
      <c r="BI227" s="53"/>
      <c r="BJ227" s="38">
        <v>-2543000000</v>
      </c>
      <c r="BK227" s="65">
        <v>57000000</v>
      </c>
      <c r="BL227" s="51">
        <v>-2486000000</v>
      </c>
    </row>
    <row r="228" spans="1:64" x14ac:dyDescent="0.2">
      <c r="A228" s="63" t="s">
        <v>718</v>
      </c>
      <c r="B228" s="63" t="s">
        <v>719</v>
      </c>
      <c r="C228" s="63">
        <v>378175</v>
      </c>
      <c r="D228" s="63" t="s">
        <v>16</v>
      </c>
      <c r="E228" s="63">
        <v>2017</v>
      </c>
      <c r="F228" s="63" t="s">
        <v>1292</v>
      </c>
      <c r="G228" s="64">
        <v>43100</v>
      </c>
      <c r="H228" s="64">
        <v>43154</v>
      </c>
      <c r="I228" s="64">
        <v>43154</v>
      </c>
      <c r="J228" s="63">
        <v>423614000</v>
      </c>
      <c r="K228" s="63">
        <v>424019000</v>
      </c>
      <c r="L228" s="63" t="s">
        <v>2232</v>
      </c>
      <c r="M228" s="47">
        <v>439671000</v>
      </c>
      <c r="N228" s="65"/>
      <c r="O228" s="65"/>
      <c r="P228" s="53"/>
      <c r="Q228" s="48">
        <v>360811000</v>
      </c>
      <c r="R228" s="47">
        <v>-142819000</v>
      </c>
      <c r="S228" s="65"/>
      <c r="T228" s="65"/>
      <c r="U228" s="53"/>
      <c r="V228" s="47">
        <v>-43482000</v>
      </c>
      <c r="W228" s="65"/>
      <c r="X228" s="65"/>
      <c r="Y228" s="65"/>
      <c r="Z228" s="53"/>
      <c r="AA228" s="48"/>
      <c r="AB228" s="49">
        <v>614181000</v>
      </c>
      <c r="AC228" s="47">
        <v>-349600000</v>
      </c>
      <c r="AD228" s="65"/>
      <c r="AE228" s="65"/>
      <c r="AF228" s="65"/>
      <c r="AG228" s="65"/>
      <c r="AH228" s="65"/>
      <c r="AI228" s="65"/>
      <c r="AJ228" s="53"/>
      <c r="AK228" s="47">
        <v>-6676000</v>
      </c>
      <c r="AL228" s="65"/>
      <c r="AM228" s="53"/>
      <c r="AN228" s="47">
        <v>0</v>
      </c>
      <c r="AO228" s="65"/>
      <c r="AP228" s="65"/>
      <c r="AQ228" s="65"/>
      <c r="AR228" s="53"/>
      <c r="AS228" s="38">
        <v>61996000</v>
      </c>
      <c r="AT228" s="65"/>
      <c r="AU228" s="50">
        <v>-294280000</v>
      </c>
      <c r="AV228" s="53">
        <v>-506172000</v>
      </c>
      <c r="AW228" s="47">
        <v>186554000</v>
      </c>
      <c r="AX228" s="53"/>
      <c r="AY228" s="48"/>
      <c r="AZ228" s="38"/>
      <c r="BA228" s="53"/>
      <c r="BB228" s="47">
        <v>440946000</v>
      </c>
      <c r="BC228" s="65"/>
      <c r="BD228" s="53"/>
      <c r="BE228" s="38">
        <v>-345202000</v>
      </c>
      <c r="BF228" s="65"/>
      <c r="BG228" s="50">
        <v>-223874000</v>
      </c>
      <c r="BH228" s="65">
        <v>96027000</v>
      </c>
      <c r="BI228" s="53"/>
      <c r="BJ228" s="38">
        <v>96027000</v>
      </c>
      <c r="BK228" s="65"/>
      <c r="BL228" s="51">
        <v>96027000</v>
      </c>
    </row>
    <row r="229" spans="1:64" x14ac:dyDescent="0.2">
      <c r="A229" s="63" t="s">
        <v>724</v>
      </c>
      <c r="B229" s="63" t="s">
        <v>725</v>
      </c>
      <c r="C229" s="63">
        <v>132518</v>
      </c>
      <c r="D229" s="63" t="s">
        <v>16</v>
      </c>
      <c r="E229" s="63">
        <v>2018</v>
      </c>
      <c r="F229" s="63" t="s">
        <v>1292</v>
      </c>
      <c r="G229" s="64">
        <v>43281</v>
      </c>
      <c r="H229" s="64">
        <v>43318</v>
      </c>
      <c r="I229" s="64">
        <v>43318</v>
      </c>
      <c r="J229" s="63">
        <v>156346000</v>
      </c>
      <c r="K229" s="63">
        <v>157378000</v>
      </c>
      <c r="L229" s="63" t="s">
        <v>2233</v>
      </c>
      <c r="M229" s="47">
        <v>802265000</v>
      </c>
      <c r="N229" s="65"/>
      <c r="O229" s="65"/>
      <c r="P229" s="53"/>
      <c r="Q229" s="48">
        <v>62684000</v>
      </c>
      <c r="R229" s="47">
        <v>162739000</v>
      </c>
      <c r="S229" s="65"/>
      <c r="T229" s="65"/>
      <c r="U229" s="53"/>
      <c r="V229" s="47">
        <v>201432000</v>
      </c>
      <c r="W229" s="65"/>
      <c r="X229" s="65"/>
      <c r="Y229" s="65"/>
      <c r="Z229" s="53"/>
      <c r="AA229" s="48"/>
      <c r="AB229" s="49">
        <v>1229120000</v>
      </c>
      <c r="AC229" s="47">
        <v>-66947000</v>
      </c>
      <c r="AD229" s="65"/>
      <c r="AE229" s="65"/>
      <c r="AF229" s="65"/>
      <c r="AG229" s="65"/>
      <c r="AH229" s="65"/>
      <c r="AI229" s="65"/>
      <c r="AJ229" s="53"/>
      <c r="AK229" s="47">
        <v>375968000</v>
      </c>
      <c r="AL229" s="65"/>
      <c r="AM229" s="53"/>
      <c r="AN229" s="47">
        <v>-17403000</v>
      </c>
      <c r="AO229" s="65"/>
      <c r="AP229" s="65"/>
      <c r="AQ229" s="65"/>
      <c r="AR229" s="53"/>
      <c r="AS229" s="38"/>
      <c r="AT229" s="65"/>
      <c r="AU229" s="50">
        <v>291618000</v>
      </c>
      <c r="AV229" s="53">
        <v>-402065000</v>
      </c>
      <c r="AW229" s="47">
        <v>-697557000</v>
      </c>
      <c r="AX229" s="53"/>
      <c r="AY229" s="48"/>
      <c r="AZ229" s="38"/>
      <c r="BA229" s="53"/>
      <c r="BB229" s="47">
        <v>-141725000</v>
      </c>
      <c r="BC229" s="65">
        <v>61444000</v>
      </c>
      <c r="BD229" s="53">
        <v>-203169000</v>
      </c>
      <c r="BE229" s="38">
        <v>-28756000</v>
      </c>
      <c r="BF229" s="65"/>
      <c r="BG229" s="50">
        <v>-1270103000</v>
      </c>
      <c r="BH229" s="65">
        <v>250635000</v>
      </c>
      <c r="BI229" s="53"/>
      <c r="BJ229" s="38">
        <v>250635000</v>
      </c>
      <c r="BK229" s="65">
        <v>696000</v>
      </c>
      <c r="BL229" s="51">
        <v>251331000</v>
      </c>
    </row>
    <row r="230" spans="1:64" x14ac:dyDescent="0.2">
      <c r="A230" s="63" t="s">
        <v>715</v>
      </c>
      <c r="B230" s="63" t="s">
        <v>716</v>
      </c>
      <c r="C230" s="63">
        <v>384594</v>
      </c>
      <c r="D230" s="63" t="s">
        <v>16</v>
      </c>
      <c r="E230" s="63">
        <v>2017</v>
      </c>
      <c r="F230" s="63" t="s">
        <v>1292</v>
      </c>
      <c r="G230" s="64">
        <v>43100</v>
      </c>
      <c r="H230" s="64">
        <v>43139</v>
      </c>
      <c r="I230" s="64">
        <v>43139</v>
      </c>
      <c r="J230" s="63">
        <v>353600000</v>
      </c>
      <c r="K230" s="63">
        <v>355900000</v>
      </c>
      <c r="L230" s="63" t="s">
        <v>2234</v>
      </c>
      <c r="M230" s="47">
        <v>2319000000</v>
      </c>
      <c r="N230" s="65"/>
      <c r="O230" s="65"/>
      <c r="P230" s="53"/>
      <c r="Q230" s="48">
        <v>724000000</v>
      </c>
      <c r="R230" s="47">
        <v>34000000</v>
      </c>
      <c r="S230" s="65"/>
      <c r="T230" s="65"/>
      <c r="U230" s="53"/>
      <c r="V230" s="47">
        <v>-148000000</v>
      </c>
      <c r="W230" s="65"/>
      <c r="X230" s="65"/>
      <c r="Y230" s="65"/>
      <c r="Z230" s="53"/>
      <c r="AA230" s="48"/>
      <c r="AB230" s="49">
        <v>2929000000</v>
      </c>
      <c r="AC230" s="47">
        <v>-785000000</v>
      </c>
      <c r="AD230" s="65"/>
      <c r="AE230" s="65"/>
      <c r="AF230" s="65"/>
      <c r="AG230" s="65"/>
      <c r="AH230" s="65"/>
      <c r="AI230" s="65"/>
      <c r="AJ230" s="53"/>
      <c r="AK230" s="47"/>
      <c r="AL230" s="65"/>
      <c r="AM230" s="53"/>
      <c r="AN230" s="47"/>
      <c r="AO230" s="65"/>
      <c r="AP230" s="65"/>
      <c r="AQ230" s="65"/>
      <c r="AR230" s="53"/>
      <c r="AS230" s="38">
        <v>-66000000</v>
      </c>
      <c r="AT230" s="65"/>
      <c r="AU230" s="50">
        <v>-851000000</v>
      </c>
      <c r="AV230" s="53">
        <v>-1359000000</v>
      </c>
      <c r="AW230" s="47">
        <v>-184000000</v>
      </c>
      <c r="AX230" s="53"/>
      <c r="AY230" s="48"/>
      <c r="AZ230" s="38"/>
      <c r="BA230" s="53"/>
      <c r="BB230" s="47">
        <v>-790000000</v>
      </c>
      <c r="BC230" s="65"/>
      <c r="BD230" s="53"/>
      <c r="BE230" s="38">
        <v>-88000000</v>
      </c>
      <c r="BF230" s="65"/>
      <c r="BG230" s="50">
        <v>-2421000000</v>
      </c>
      <c r="BH230" s="65">
        <v>-343000000</v>
      </c>
      <c r="BI230" s="53"/>
      <c r="BJ230" s="38">
        <v>-343000000</v>
      </c>
      <c r="BK230" s="65">
        <v>36000000</v>
      </c>
      <c r="BL230" s="51">
        <v>-307000000</v>
      </c>
    </row>
    <row r="231" spans="1:64" x14ac:dyDescent="0.2">
      <c r="A231" s="63" t="s">
        <v>721</v>
      </c>
      <c r="B231" s="63" t="s">
        <v>722</v>
      </c>
      <c r="C231" s="63">
        <v>88392</v>
      </c>
      <c r="D231" s="63" t="s">
        <v>16</v>
      </c>
      <c r="E231" s="63">
        <v>2017</v>
      </c>
      <c r="F231" s="63" t="s">
        <v>1292</v>
      </c>
      <c r="G231" s="64">
        <v>43100</v>
      </c>
      <c r="H231" s="64">
        <v>43140</v>
      </c>
      <c r="I231" s="64">
        <v>43504</v>
      </c>
      <c r="J231" s="63">
        <v>2230000000</v>
      </c>
      <c r="K231" s="63">
        <v>2230000000</v>
      </c>
      <c r="L231" s="63" t="s">
        <v>1762</v>
      </c>
      <c r="M231" s="47">
        <v>223000000</v>
      </c>
      <c r="N231" s="65"/>
      <c r="O231" s="65"/>
      <c r="P231" s="53"/>
      <c r="Q231" s="48">
        <v>2261000000</v>
      </c>
      <c r="R231" s="47">
        <v>2119000000</v>
      </c>
      <c r="S231" s="65"/>
      <c r="T231" s="65"/>
      <c r="U231" s="53"/>
      <c r="V231" s="47">
        <v>-2000000</v>
      </c>
      <c r="W231" s="65"/>
      <c r="X231" s="65"/>
      <c r="Y231" s="65"/>
      <c r="Z231" s="53"/>
      <c r="AA231" s="48"/>
      <c r="AB231" s="49">
        <v>4601000000</v>
      </c>
      <c r="AC231" s="47">
        <v>-3070000000</v>
      </c>
      <c r="AD231" s="65"/>
      <c r="AE231" s="65"/>
      <c r="AF231" s="65"/>
      <c r="AG231" s="65"/>
      <c r="AH231" s="65"/>
      <c r="AI231" s="65"/>
      <c r="AJ231" s="53"/>
      <c r="AK231" s="47"/>
      <c r="AL231" s="65"/>
      <c r="AM231" s="53"/>
      <c r="AN231" s="47">
        <v>-688000000</v>
      </c>
      <c r="AO231" s="65"/>
      <c r="AP231" s="65"/>
      <c r="AQ231" s="65"/>
      <c r="AR231" s="53"/>
      <c r="AS231" s="38">
        <v>355000000</v>
      </c>
      <c r="AT231" s="65"/>
      <c r="AU231" s="50">
        <v>-3403000000</v>
      </c>
      <c r="AV231" s="53">
        <v>-1276000000</v>
      </c>
      <c r="AW231" s="47">
        <v>-2196000000</v>
      </c>
      <c r="AX231" s="53"/>
      <c r="AY231" s="48"/>
      <c r="AZ231" s="38"/>
      <c r="BA231" s="53"/>
      <c r="BB231" s="47">
        <v>-250000000</v>
      </c>
      <c r="BC231" s="65"/>
      <c r="BD231" s="53"/>
      <c r="BE231" s="38">
        <v>2041000000</v>
      </c>
      <c r="BF231" s="65"/>
      <c r="BG231" s="50">
        <v>-1681000000</v>
      </c>
      <c r="BH231" s="65">
        <v>-483000000</v>
      </c>
      <c r="BI231" s="53"/>
      <c r="BJ231" s="38">
        <v>-483000000</v>
      </c>
      <c r="BK231" s="65">
        <v>22000000</v>
      </c>
      <c r="BL231" s="51">
        <v>-461000000</v>
      </c>
    </row>
    <row r="232" spans="1:64" x14ac:dyDescent="0.2">
      <c r="A232" s="63" t="s">
        <v>248</v>
      </c>
      <c r="B232" s="63" t="s">
        <v>249</v>
      </c>
      <c r="C232" s="63">
        <v>327637</v>
      </c>
      <c r="D232" s="63" t="s">
        <v>16</v>
      </c>
      <c r="E232" s="63">
        <v>2017</v>
      </c>
      <c r="F232" s="63" t="s">
        <v>1292</v>
      </c>
      <c r="G232" s="64">
        <v>43159</v>
      </c>
      <c r="H232" s="64">
        <v>43214</v>
      </c>
      <c r="I232" s="64">
        <v>43214</v>
      </c>
      <c r="J232" s="63">
        <v>182660000</v>
      </c>
      <c r="K232" s="63">
        <v>184470000</v>
      </c>
      <c r="L232" s="63" t="s">
        <v>2235</v>
      </c>
      <c r="M232" s="47">
        <v>664112000</v>
      </c>
      <c r="N232" s="65"/>
      <c r="O232" s="65"/>
      <c r="P232" s="53"/>
      <c r="Q232" s="48">
        <v>179942000</v>
      </c>
      <c r="R232" s="47">
        <v>344524000</v>
      </c>
      <c r="S232" s="65">
        <v>61879000</v>
      </c>
      <c r="T232" s="65">
        <v>81007000</v>
      </c>
      <c r="U232" s="53">
        <v>201638000</v>
      </c>
      <c r="V232" s="47">
        <v>-1269128000</v>
      </c>
      <c r="W232" s="65">
        <v>19067000</v>
      </c>
      <c r="X232" s="65">
        <v>-130131000</v>
      </c>
      <c r="Y232" s="65"/>
      <c r="Z232" s="53">
        <v>-1158064000</v>
      </c>
      <c r="AA232" s="48"/>
      <c r="AB232" s="49">
        <v>-80550000</v>
      </c>
      <c r="AC232" s="47">
        <v>-296719000</v>
      </c>
      <c r="AD232" s="65">
        <v>97000</v>
      </c>
      <c r="AE232" s="65">
        <v>97000</v>
      </c>
      <c r="AF232" s="65"/>
      <c r="AG232" s="65"/>
      <c r="AH232" s="65"/>
      <c r="AI232" s="65"/>
      <c r="AJ232" s="53">
        <v>-296816000</v>
      </c>
      <c r="AK232" s="47">
        <v>-8649000</v>
      </c>
      <c r="AL232" s="65"/>
      <c r="AM232" s="53"/>
      <c r="AN232" s="47"/>
      <c r="AO232" s="65"/>
      <c r="AP232" s="65"/>
      <c r="AQ232" s="65"/>
      <c r="AR232" s="53"/>
      <c r="AS232" s="38">
        <v>-21419000</v>
      </c>
      <c r="AT232" s="65"/>
      <c r="AU232" s="50">
        <v>-326787000</v>
      </c>
      <c r="AV232" s="53"/>
      <c r="AW232" s="47">
        <v>33568000</v>
      </c>
      <c r="AX232" s="53">
        <v>65000</v>
      </c>
      <c r="AY232" s="48">
        <v>33503000</v>
      </c>
      <c r="AZ232" s="38">
        <v>-4169647000</v>
      </c>
      <c r="BA232" s="53">
        <v>4203150000</v>
      </c>
      <c r="BB232" s="47">
        <v>-506050000</v>
      </c>
      <c r="BC232" s="65">
        <v>73520000</v>
      </c>
      <c r="BD232" s="53">
        <v>-579570000</v>
      </c>
      <c r="BE232" s="38">
        <v>885928000</v>
      </c>
      <c r="BF232" s="65"/>
      <c r="BG232" s="50">
        <v>413446000</v>
      </c>
      <c r="BH232" s="65">
        <v>6109000</v>
      </c>
      <c r="BI232" s="53"/>
      <c r="BJ232" s="38">
        <v>6109000</v>
      </c>
      <c r="BK232" s="65"/>
      <c r="BL232" s="51">
        <v>6109000</v>
      </c>
    </row>
    <row r="233" spans="1:64" x14ac:dyDescent="0.2">
      <c r="A233" s="63" t="s">
        <v>310</v>
      </c>
      <c r="B233" s="63" t="s">
        <v>311</v>
      </c>
      <c r="C233" s="63">
        <v>82117</v>
      </c>
      <c r="D233" s="63" t="s">
        <v>16</v>
      </c>
      <c r="E233" s="63">
        <v>2017</v>
      </c>
      <c r="F233" s="63" t="s">
        <v>1292</v>
      </c>
      <c r="G233" s="64">
        <v>43100</v>
      </c>
      <c r="H233" s="64">
        <v>43154</v>
      </c>
      <c r="I233" s="64">
        <v>43154</v>
      </c>
      <c r="J233" s="63">
        <v>4272000000</v>
      </c>
      <c r="K233" s="63">
        <v>4324000000</v>
      </c>
      <c r="L233" s="63" t="s">
        <v>2236</v>
      </c>
      <c r="M233" s="47">
        <v>1182000000</v>
      </c>
      <c r="N233" s="65">
        <v>1283000000</v>
      </c>
      <c r="O233" s="65">
        <v>-101000000</v>
      </c>
      <c r="P233" s="53"/>
      <c r="Q233" s="48">
        <v>1260000000</v>
      </c>
      <c r="R233" s="47">
        <v>1024000000</v>
      </c>
      <c r="S233" s="65">
        <v>219000000</v>
      </c>
      <c r="T233" s="65">
        <v>-1256000000</v>
      </c>
      <c r="U233" s="53">
        <v>2061000000</v>
      </c>
      <c r="V233" s="47">
        <v>3529000000</v>
      </c>
      <c r="W233" s="65"/>
      <c r="X233" s="65"/>
      <c r="Y233" s="65"/>
      <c r="Z233" s="53"/>
      <c r="AA233" s="48"/>
      <c r="AB233" s="49">
        <v>6995000000</v>
      </c>
      <c r="AC233" s="47">
        <v>-1571000000</v>
      </c>
      <c r="AD233" s="65">
        <v>104000000</v>
      </c>
      <c r="AE233" s="65">
        <v>104000000</v>
      </c>
      <c r="AF233" s="65"/>
      <c r="AG233" s="65">
        <v>-1675000000</v>
      </c>
      <c r="AH233" s="65">
        <v>-1675000000</v>
      </c>
      <c r="AI233" s="65"/>
      <c r="AJ233" s="53"/>
      <c r="AK233" s="47"/>
      <c r="AL233" s="65"/>
      <c r="AM233" s="53"/>
      <c r="AN233" s="47">
        <v>-688000000</v>
      </c>
      <c r="AO233" s="65">
        <v>19732000000</v>
      </c>
      <c r="AP233" s="65">
        <v>-16520000000</v>
      </c>
      <c r="AQ233" s="65"/>
      <c r="AR233" s="53">
        <v>-3900000000</v>
      </c>
      <c r="AS233" s="38">
        <v>-126000000</v>
      </c>
      <c r="AT233" s="65"/>
      <c r="AU233" s="50">
        <v>-2385000000</v>
      </c>
      <c r="AV233" s="53">
        <v>-6320000000</v>
      </c>
      <c r="AW233" s="47">
        <v>1089000000</v>
      </c>
      <c r="AX233" s="53"/>
      <c r="AY233" s="48"/>
      <c r="AZ233" s="38"/>
      <c r="BA233" s="53"/>
      <c r="BB233" s="47">
        <v>-2087000000</v>
      </c>
      <c r="BC233" s="65">
        <v>1595000000</v>
      </c>
      <c r="BD233" s="53">
        <v>-3682000000</v>
      </c>
      <c r="BE233" s="38">
        <v>-91000000</v>
      </c>
      <c r="BF233" s="65"/>
      <c r="BG233" s="50">
        <v>-7409000000</v>
      </c>
      <c r="BH233" s="65">
        <v>-2799000000</v>
      </c>
      <c r="BI233" s="53">
        <v>8000000</v>
      </c>
      <c r="BJ233" s="38">
        <v>-2791000000</v>
      </c>
      <c r="BK233" s="65">
        <v>242000000</v>
      </c>
      <c r="BL233" s="51">
        <v>-2549000000</v>
      </c>
    </row>
    <row r="234" spans="1:64" x14ac:dyDescent="0.2">
      <c r="A234" s="63" t="s">
        <v>733</v>
      </c>
      <c r="B234" s="63" t="s">
        <v>734</v>
      </c>
      <c r="C234" s="63">
        <v>258154</v>
      </c>
      <c r="D234" s="63" t="s">
        <v>16</v>
      </c>
      <c r="E234" s="63">
        <v>2017</v>
      </c>
      <c r="F234" s="63" t="s">
        <v>1292</v>
      </c>
      <c r="G234" s="64">
        <v>43159</v>
      </c>
      <c r="H234" s="64">
        <v>43193</v>
      </c>
      <c r="I234" s="64">
        <v>43208</v>
      </c>
      <c r="J234" s="63">
        <v>895000000</v>
      </c>
      <c r="K234" s="63">
        <v>904000000</v>
      </c>
      <c r="L234" s="63" t="s">
        <v>2237</v>
      </c>
      <c r="M234" s="47">
        <v>1889000000</v>
      </c>
      <c r="N234" s="65"/>
      <c r="O234" s="65"/>
      <c r="P234" s="53"/>
      <c r="Q234" s="48">
        <v>2436000000</v>
      </c>
      <c r="R234" s="47">
        <v>-771000000</v>
      </c>
      <c r="S234" s="65">
        <v>151000000</v>
      </c>
      <c r="T234" s="65">
        <v>-694000000</v>
      </c>
      <c r="U234" s="53">
        <v>-228000000</v>
      </c>
      <c r="V234" s="47">
        <v>-141000000</v>
      </c>
      <c r="W234" s="65">
        <v>61000000</v>
      </c>
      <c r="X234" s="65">
        <v>-288000000</v>
      </c>
      <c r="Y234" s="65">
        <v>158000000</v>
      </c>
      <c r="Z234" s="53">
        <v>-72000000</v>
      </c>
      <c r="AA234" s="48"/>
      <c r="AB234" s="49">
        <v>3413000000</v>
      </c>
      <c r="AC234" s="47">
        <v>-2671000000</v>
      </c>
      <c r="AD234" s="65">
        <v>138000000</v>
      </c>
      <c r="AE234" s="65">
        <v>138000000</v>
      </c>
      <c r="AF234" s="65"/>
      <c r="AG234" s="65">
        <v>-2809000000</v>
      </c>
      <c r="AH234" s="65">
        <v>-2809000000</v>
      </c>
      <c r="AI234" s="65"/>
      <c r="AJ234" s="53"/>
      <c r="AK234" s="47"/>
      <c r="AL234" s="65"/>
      <c r="AM234" s="53"/>
      <c r="AN234" s="47">
        <v>-16000000</v>
      </c>
      <c r="AO234" s="65"/>
      <c r="AP234" s="65"/>
      <c r="AQ234" s="65"/>
      <c r="AR234" s="53"/>
      <c r="AS234" s="38">
        <v>-20000000</v>
      </c>
      <c r="AT234" s="65"/>
      <c r="AU234" s="50">
        <v>-2707000000</v>
      </c>
      <c r="AV234" s="53">
        <v>-443000000</v>
      </c>
      <c r="AW234" s="47">
        <v>1431000000</v>
      </c>
      <c r="AX234" s="53">
        <v>696000000</v>
      </c>
      <c r="AY234" s="48">
        <v>735000000</v>
      </c>
      <c r="AZ234" s="38">
        <v>-788000000</v>
      </c>
      <c r="BA234" s="53">
        <v>1523000000</v>
      </c>
      <c r="BB234" s="47">
        <v>-1582000000</v>
      </c>
      <c r="BC234" s="65">
        <v>51000000</v>
      </c>
      <c r="BD234" s="53">
        <v>-1633000000</v>
      </c>
      <c r="BE234" s="38">
        <v>-87000000</v>
      </c>
      <c r="BF234" s="65"/>
      <c r="BG234" s="50">
        <v>-681000000</v>
      </c>
      <c r="BH234" s="65">
        <v>25000000</v>
      </c>
      <c r="BI234" s="53"/>
      <c r="BJ234" s="38">
        <v>25000000</v>
      </c>
      <c r="BK234" s="65"/>
      <c r="BL234" s="51">
        <v>25000000</v>
      </c>
    </row>
    <row r="235" spans="1:64" x14ac:dyDescent="0.2">
      <c r="A235" s="63" t="s">
        <v>727</v>
      </c>
      <c r="B235" s="63" t="s">
        <v>728</v>
      </c>
      <c r="C235" s="63">
        <v>186130</v>
      </c>
      <c r="D235" s="63" t="s">
        <v>16</v>
      </c>
      <c r="E235" s="63">
        <v>2017</v>
      </c>
      <c r="F235" s="63" t="s">
        <v>1292</v>
      </c>
      <c r="G235" s="64">
        <v>43159</v>
      </c>
      <c r="H235" s="64">
        <v>43182</v>
      </c>
      <c r="I235" s="64">
        <v>43182</v>
      </c>
      <c r="J235" s="63">
        <v>167000000</v>
      </c>
      <c r="K235" s="63">
        <v>168000000</v>
      </c>
      <c r="L235" s="63" t="s">
        <v>2238</v>
      </c>
      <c r="M235" s="47">
        <v>859000000</v>
      </c>
      <c r="N235" s="65"/>
      <c r="O235" s="65"/>
      <c r="P235" s="53"/>
      <c r="Q235" s="48">
        <v>991000000</v>
      </c>
      <c r="R235" s="47">
        <v>-4000000</v>
      </c>
      <c r="S235" s="65"/>
      <c r="T235" s="65"/>
      <c r="U235" s="53"/>
      <c r="V235" s="47">
        <v>-155000000</v>
      </c>
      <c r="W235" s="65"/>
      <c r="X235" s="65"/>
      <c r="Y235" s="65"/>
      <c r="Z235" s="53"/>
      <c r="AA235" s="48"/>
      <c r="AB235" s="49">
        <v>1691000000</v>
      </c>
      <c r="AC235" s="47">
        <v>-672000000</v>
      </c>
      <c r="AD235" s="65"/>
      <c r="AE235" s="65"/>
      <c r="AF235" s="65"/>
      <c r="AG235" s="65"/>
      <c r="AH235" s="65"/>
      <c r="AI235" s="65"/>
      <c r="AJ235" s="53"/>
      <c r="AK235" s="47"/>
      <c r="AL235" s="65"/>
      <c r="AM235" s="53"/>
      <c r="AN235" s="47"/>
      <c r="AO235" s="65"/>
      <c r="AP235" s="65"/>
      <c r="AQ235" s="65"/>
      <c r="AR235" s="53"/>
      <c r="AS235" s="38">
        <v>23000000</v>
      </c>
      <c r="AT235" s="65"/>
      <c r="AU235" s="50">
        <v>-649000000</v>
      </c>
      <c r="AV235" s="53">
        <v>-368000000</v>
      </c>
      <c r="AW235" s="47">
        <v>-152000000</v>
      </c>
      <c r="AX235" s="53"/>
      <c r="AY235" s="48"/>
      <c r="AZ235" s="38"/>
      <c r="BA235" s="53"/>
      <c r="BB235" s="47">
        <v>-288000000</v>
      </c>
      <c r="BC235" s="65"/>
      <c r="BD235" s="53"/>
      <c r="BE235" s="38">
        <v>0</v>
      </c>
      <c r="BF235" s="65"/>
      <c r="BG235" s="50">
        <v>-808000000</v>
      </c>
      <c r="BH235" s="65">
        <v>234000000</v>
      </c>
      <c r="BI235" s="53"/>
      <c r="BJ235" s="38">
        <v>234000000</v>
      </c>
      <c r="BK235" s="65"/>
      <c r="BL235" s="51">
        <v>234000000</v>
      </c>
    </row>
    <row r="236" spans="1:64" x14ac:dyDescent="0.2">
      <c r="A236" s="63" t="s">
        <v>706</v>
      </c>
      <c r="B236" s="63" t="s">
        <v>707</v>
      </c>
      <c r="C236" s="63">
        <v>99395</v>
      </c>
      <c r="D236" s="63" t="s">
        <v>16</v>
      </c>
      <c r="E236" s="63">
        <v>2017</v>
      </c>
      <c r="F236" s="63" t="s">
        <v>1292</v>
      </c>
      <c r="G236" s="64">
        <v>43100</v>
      </c>
      <c r="H236" s="64">
        <v>43126</v>
      </c>
      <c r="I236" s="64">
        <v>43126</v>
      </c>
      <c r="J236" s="63">
        <v>104728000</v>
      </c>
      <c r="K236" s="63">
        <v>105040000</v>
      </c>
      <c r="L236" s="63" t="s">
        <v>2239</v>
      </c>
      <c r="M236" s="47">
        <v>963900000</v>
      </c>
      <c r="N236" s="65"/>
      <c r="O236" s="65"/>
      <c r="P236" s="53"/>
      <c r="Q236" s="48">
        <v>320900000</v>
      </c>
      <c r="R236" s="47">
        <v>-347000000</v>
      </c>
      <c r="S236" s="65"/>
      <c r="T236" s="65"/>
      <c r="U236" s="53"/>
      <c r="V236" s="47">
        <v>90600000</v>
      </c>
      <c r="W236" s="65"/>
      <c r="X236" s="65"/>
      <c r="Y236" s="65"/>
      <c r="Z236" s="53"/>
      <c r="AA236" s="48"/>
      <c r="AB236" s="49">
        <v>1028400000</v>
      </c>
      <c r="AC236" s="47">
        <v>-576600000</v>
      </c>
      <c r="AD236" s="65"/>
      <c r="AE236" s="65"/>
      <c r="AF236" s="65"/>
      <c r="AG236" s="65"/>
      <c r="AH236" s="65"/>
      <c r="AI236" s="65"/>
      <c r="AJ236" s="53"/>
      <c r="AK236" s="47"/>
      <c r="AL236" s="65"/>
      <c r="AM236" s="53"/>
      <c r="AN236" s="47">
        <v>-20400000</v>
      </c>
      <c r="AO236" s="65"/>
      <c r="AP236" s="65"/>
      <c r="AQ236" s="65"/>
      <c r="AR236" s="53"/>
      <c r="AS236" s="38">
        <v>-84100000</v>
      </c>
      <c r="AT236" s="65"/>
      <c r="AU236" s="50">
        <v>-681100000</v>
      </c>
      <c r="AV236" s="53">
        <v>-142500000</v>
      </c>
      <c r="AW236" s="47">
        <v>133600000</v>
      </c>
      <c r="AX236" s="53"/>
      <c r="AY236" s="48"/>
      <c r="AZ236" s="38"/>
      <c r="BA236" s="53"/>
      <c r="BB236" s="47">
        <v>-374900000</v>
      </c>
      <c r="BC236" s="65"/>
      <c r="BD236" s="53"/>
      <c r="BE236" s="38">
        <v>0</v>
      </c>
      <c r="BF236" s="65"/>
      <c r="BG236" s="50">
        <v>-383800000</v>
      </c>
      <c r="BH236" s="65">
        <v>-36500000</v>
      </c>
      <c r="BI236" s="53"/>
      <c r="BJ236" s="38">
        <v>-36500000</v>
      </c>
      <c r="BK236" s="65"/>
      <c r="BL236" s="51">
        <v>-36500000</v>
      </c>
    </row>
    <row r="237" spans="1:64" x14ac:dyDescent="0.2">
      <c r="A237" s="63" t="s">
        <v>736</v>
      </c>
      <c r="B237" s="63" t="s">
        <v>737</v>
      </c>
      <c r="C237" s="63">
        <v>185942</v>
      </c>
      <c r="D237" s="63" t="s">
        <v>16</v>
      </c>
      <c r="E237" s="63">
        <v>2017</v>
      </c>
      <c r="F237" s="63" t="s">
        <v>1292</v>
      </c>
      <c r="G237" s="64">
        <v>43159</v>
      </c>
      <c r="H237" s="64">
        <v>43182</v>
      </c>
      <c r="I237" s="64">
        <v>43182</v>
      </c>
      <c r="J237" s="63">
        <v>284000000</v>
      </c>
      <c r="K237" s="63">
        <v>287000000</v>
      </c>
      <c r="L237" s="63" t="s">
        <v>2240</v>
      </c>
      <c r="M237" s="47">
        <v>983000000</v>
      </c>
      <c r="N237" s="65"/>
      <c r="O237" s="65"/>
      <c r="P237" s="53"/>
      <c r="Q237" s="48">
        <v>524000000</v>
      </c>
      <c r="R237" s="47">
        <v>19000000</v>
      </c>
      <c r="S237" s="65">
        <v>102000000</v>
      </c>
      <c r="T237" s="65">
        <v>-108000000</v>
      </c>
      <c r="U237" s="53">
        <v>25000000</v>
      </c>
      <c r="V237" s="47">
        <v>-120000000</v>
      </c>
      <c r="W237" s="65">
        <v>-13000000</v>
      </c>
      <c r="X237" s="65">
        <v>-137000000</v>
      </c>
      <c r="Y237" s="65">
        <v>50000000</v>
      </c>
      <c r="Z237" s="53">
        <v>-20000000</v>
      </c>
      <c r="AA237" s="48"/>
      <c r="AB237" s="49">
        <v>1406000000</v>
      </c>
      <c r="AC237" s="47">
        <v>-707000000</v>
      </c>
      <c r="AD237" s="65"/>
      <c r="AE237" s="65"/>
      <c r="AF237" s="65"/>
      <c r="AG237" s="65">
        <v>-707000000</v>
      </c>
      <c r="AH237" s="65">
        <v>-707000000</v>
      </c>
      <c r="AI237" s="65"/>
      <c r="AJ237" s="53">
        <v>0</v>
      </c>
      <c r="AK237" s="47">
        <v>-10000000</v>
      </c>
      <c r="AL237" s="65"/>
      <c r="AM237" s="53"/>
      <c r="AN237" s="47">
        <v>0</v>
      </c>
      <c r="AO237" s="65">
        <v>0</v>
      </c>
      <c r="AP237" s="65"/>
      <c r="AQ237" s="65"/>
      <c r="AR237" s="53">
        <v>0</v>
      </c>
      <c r="AS237" s="38">
        <v>19000000</v>
      </c>
      <c r="AT237" s="65"/>
      <c r="AU237" s="50">
        <v>-698000000</v>
      </c>
      <c r="AV237" s="53">
        <v>-686000000</v>
      </c>
      <c r="AW237" s="47">
        <v>7000000</v>
      </c>
      <c r="AX237" s="53"/>
      <c r="AY237" s="48"/>
      <c r="AZ237" s="38"/>
      <c r="BA237" s="53"/>
      <c r="BB237" s="47">
        <v>-408000000</v>
      </c>
      <c r="BC237" s="65">
        <v>38000000</v>
      </c>
      <c r="BD237" s="53">
        <v>-446000000</v>
      </c>
      <c r="BE237" s="38">
        <v>-40000000</v>
      </c>
      <c r="BF237" s="65"/>
      <c r="BG237" s="50">
        <v>-1127000000</v>
      </c>
      <c r="BH237" s="65">
        <v>-419000000</v>
      </c>
      <c r="BI237" s="53"/>
      <c r="BJ237" s="38">
        <v>-419000000</v>
      </c>
      <c r="BK237" s="65">
        <v>0</v>
      </c>
      <c r="BL237" s="51">
        <v>-419000000</v>
      </c>
    </row>
    <row r="238" spans="1:64" x14ac:dyDescent="0.2">
      <c r="A238" s="63" t="s">
        <v>748</v>
      </c>
      <c r="B238" s="63" t="s">
        <v>749</v>
      </c>
      <c r="C238" s="63">
        <v>902720</v>
      </c>
      <c r="D238" s="63" t="s">
        <v>16</v>
      </c>
      <c r="E238" s="63">
        <v>2017</v>
      </c>
      <c r="F238" s="63" t="s">
        <v>1292</v>
      </c>
      <c r="G238" s="64">
        <v>43131</v>
      </c>
      <c r="H238" s="64">
        <v>43154</v>
      </c>
      <c r="I238" s="64">
        <v>43515</v>
      </c>
      <c r="J238" s="63">
        <v>152000000</v>
      </c>
      <c r="K238" s="63">
        <v>154000000</v>
      </c>
      <c r="L238" s="63" t="s">
        <v>1764</v>
      </c>
      <c r="M238" s="47">
        <v>364000000</v>
      </c>
      <c r="N238" s="65"/>
      <c r="O238" s="65"/>
      <c r="P238" s="53"/>
      <c r="Q238" s="48">
        <v>336000000</v>
      </c>
      <c r="R238" s="47">
        <v>121000000</v>
      </c>
      <c r="S238" s="65"/>
      <c r="T238" s="65"/>
      <c r="U238" s="53"/>
      <c r="V238" s="47">
        <v>-295000000</v>
      </c>
      <c r="W238" s="65"/>
      <c r="X238" s="65"/>
      <c r="Y238" s="65"/>
      <c r="Z238" s="53"/>
      <c r="AA238" s="48"/>
      <c r="AB238" s="49">
        <v>526000000</v>
      </c>
      <c r="AC238" s="47">
        <v>-73000000</v>
      </c>
      <c r="AD238" s="65"/>
      <c r="AE238" s="65"/>
      <c r="AF238" s="65"/>
      <c r="AG238" s="65"/>
      <c r="AH238" s="65"/>
      <c r="AI238" s="65"/>
      <c r="AJ238" s="53"/>
      <c r="AK238" s="47"/>
      <c r="AL238" s="65"/>
      <c r="AM238" s="53"/>
      <c r="AN238" s="47">
        <v>0</v>
      </c>
      <c r="AO238" s="65"/>
      <c r="AP238" s="65"/>
      <c r="AQ238" s="65"/>
      <c r="AR238" s="53"/>
      <c r="AS238" s="38">
        <v>2000000</v>
      </c>
      <c r="AT238" s="65"/>
      <c r="AU238" s="50">
        <v>-71000000</v>
      </c>
      <c r="AV238" s="53">
        <v>-198000000</v>
      </c>
      <c r="AW238" s="47">
        <v>-209000000</v>
      </c>
      <c r="AX238" s="53"/>
      <c r="AY238" s="48"/>
      <c r="AZ238" s="38"/>
      <c r="BA238" s="53"/>
      <c r="BB238" s="47">
        <v>-18000000</v>
      </c>
      <c r="BC238" s="65">
        <v>13000000</v>
      </c>
      <c r="BD238" s="53">
        <v>-31000000</v>
      </c>
      <c r="BE238" s="38">
        <v>-4000000</v>
      </c>
      <c r="BF238" s="65"/>
      <c r="BG238" s="50">
        <v>-429000000</v>
      </c>
      <c r="BH238" s="65">
        <v>26000000</v>
      </c>
      <c r="BI238" s="53">
        <v>0</v>
      </c>
      <c r="BJ238" s="38">
        <v>26000000</v>
      </c>
      <c r="BK238" s="65"/>
      <c r="BL238" s="51">
        <v>26000000</v>
      </c>
    </row>
    <row r="239" spans="1:64" x14ac:dyDescent="0.2">
      <c r="A239" s="63" t="s">
        <v>745</v>
      </c>
      <c r="B239" s="63" t="s">
        <v>746</v>
      </c>
      <c r="C239" s="63">
        <v>378178</v>
      </c>
      <c r="D239" s="63" t="s">
        <v>16</v>
      </c>
      <c r="E239" s="63">
        <v>2017</v>
      </c>
      <c r="F239" s="63" t="s">
        <v>1292</v>
      </c>
      <c r="G239" s="64">
        <v>43100</v>
      </c>
      <c r="H239" s="64">
        <v>43153</v>
      </c>
      <c r="I239" s="64">
        <v>43153</v>
      </c>
      <c r="J239" s="63">
        <v>136000000</v>
      </c>
      <c r="K239" s="63">
        <v>137300000</v>
      </c>
      <c r="L239" s="63" t="s">
        <v>2241</v>
      </c>
      <c r="M239" s="47">
        <v>292700000</v>
      </c>
      <c r="N239" s="65"/>
      <c r="O239" s="65"/>
      <c r="P239" s="53"/>
      <c r="Q239" s="48">
        <v>125900000</v>
      </c>
      <c r="R239" s="47">
        <v>105300000</v>
      </c>
      <c r="S239" s="65"/>
      <c r="T239" s="65"/>
      <c r="U239" s="53"/>
      <c r="V239" s="47">
        <v>-80200000</v>
      </c>
      <c r="W239" s="65"/>
      <c r="X239" s="65"/>
      <c r="Y239" s="65"/>
      <c r="Z239" s="53"/>
      <c r="AA239" s="48"/>
      <c r="AB239" s="49">
        <v>443700000</v>
      </c>
      <c r="AC239" s="47">
        <v>-159400000</v>
      </c>
      <c r="AD239" s="65"/>
      <c r="AE239" s="65"/>
      <c r="AF239" s="65"/>
      <c r="AG239" s="65"/>
      <c r="AH239" s="65"/>
      <c r="AI239" s="65"/>
      <c r="AJ239" s="53"/>
      <c r="AK239" s="47"/>
      <c r="AL239" s="65"/>
      <c r="AM239" s="53"/>
      <c r="AN239" s="47">
        <v>6100000</v>
      </c>
      <c r="AO239" s="65"/>
      <c r="AP239" s="65"/>
      <c r="AQ239" s="65"/>
      <c r="AR239" s="53"/>
      <c r="AS239" s="38">
        <v>-11700000</v>
      </c>
      <c r="AT239" s="65"/>
      <c r="AU239" s="50">
        <v>-165000000</v>
      </c>
      <c r="AV239" s="53">
        <v>-185600000</v>
      </c>
      <c r="AW239" s="47">
        <v>281500000</v>
      </c>
      <c r="AX239" s="53"/>
      <c r="AY239" s="48"/>
      <c r="AZ239" s="38"/>
      <c r="BA239" s="53"/>
      <c r="BB239" s="47">
        <v>-155000000</v>
      </c>
      <c r="BC239" s="65"/>
      <c r="BD239" s="53"/>
      <c r="BE239" s="38">
        <v>-5400000</v>
      </c>
      <c r="BF239" s="65"/>
      <c r="BG239" s="50">
        <v>-64500000</v>
      </c>
      <c r="BH239" s="65">
        <v>214200000</v>
      </c>
      <c r="BI239" s="53"/>
      <c r="BJ239" s="38">
        <v>214200000</v>
      </c>
      <c r="BK239" s="65">
        <v>30000000</v>
      </c>
      <c r="BL239" s="51">
        <v>244200000</v>
      </c>
    </row>
    <row r="240" spans="1:64" x14ac:dyDescent="0.2">
      <c r="A240" s="63" t="s">
        <v>739</v>
      </c>
      <c r="B240" s="63" t="s">
        <v>740</v>
      </c>
      <c r="C240" s="63">
        <v>378177</v>
      </c>
      <c r="D240" s="63" t="s">
        <v>16</v>
      </c>
      <c r="E240" s="63">
        <v>2017</v>
      </c>
      <c r="F240" s="63" t="s">
        <v>1292</v>
      </c>
      <c r="G240" s="64">
        <v>43100</v>
      </c>
      <c r="H240" s="64">
        <v>43158</v>
      </c>
      <c r="I240" s="64">
        <v>43524</v>
      </c>
      <c r="J240" s="63">
        <v>102400000</v>
      </c>
      <c r="K240" s="63">
        <v>103900000</v>
      </c>
      <c r="L240" s="63" t="s">
        <v>1766</v>
      </c>
      <c r="M240" s="47">
        <v>1232900000</v>
      </c>
      <c r="N240" s="65"/>
      <c r="O240" s="65"/>
      <c r="P240" s="53"/>
      <c r="Q240" s="48">
        <v>533200000</v>
      </c>
      <c r="R240" s="47">
        <v>-390300000</v>
      </c>
      <c r="S240" s="65">
        <v>109700000</v>
      </c>
      <c r="T240" s="65">
        <v>-525800000</v>
      </c>
      <c r="U240" s="53">
        <v>25800000</v>
      </c>
      <c r="V240" s="47">
        <v>122300000</v>
      </c>
      <c r="W240" s="65">
        <v>-13200000</v>
      </c>
      <c r="X240" s="65">
        <v>-16400000</v>
      </c>
      <c r="Y240" s="65">
        <v>172300000</v>
      </c>
      <c r="Z240" s="53">
        <v>-20400000</v>
      </c>
      <c r="AA240" s="48"/>
      <c r="AB240" s="49">
        <v>1498100000</v>
      </c>
      <c r="AC240" s="47">
        <v>-309900000</v>
      </c>
      <c r="AD240" s="65">
        <v>5500000</v>
      </c>
      <c r="AE240" s="65"/>
      <c r="AF240" s="65"/>
      <c r="AG240" s="65">
        <v>-2500000</v>
      </c>
      <c r="AH240" s="65"/>
      <c r="AI240" s="65">
        <v>-2500000</v>
      </c>
      <c r="AJ240" s="53">
        <v>-312900000</v>
      </c>
      <c r="AK240" s="47"/>
      <c r="AL240" s="65"/>
      <c r="AM240" s="53"/>
      <c r="AN240" s="47">
        <v>-1918800000</v>
      </c>
      <c r="AO240" s="65">
        <v>0</v>
      </c>
      <c r="AP240" s="65">
        <v>-36200000</v>
      </c>
      <c r="AQ240" s="65"/>
      <c r="AR240" s="53">
        <v>-1882600000</v>
      </c>
      <c r="AS240" s="38">
        <v>0</v>
      </c>
      <c r="AT240" s="65"/>
      <c r="AU240" s="50">
        <v>-2228700000</v>
      </c>
      <c r="AV240" s="53"/>
      <c r="AW240" s="47">
        <v>924000000</v>
      </c>
      <c r="AX240" s="53"/>
      <c r="AY240" s="48"/>
      <c r="AZ240" s="38"/>
      <c r="BA240" s="53"/>
      <c r="BB240" s="47">
        <v>-264500000</v>
      </c>
      <c r="BC240" s="65">
        <v>73600000</v>
      </c>
      <c r="BD240" s="53">
        <v>-338100000</v>
      </c>
      <c r="BE240" s="38">
        <v>-66300000</v>
      </c>
      <c r="BF240" s="65"/>
      <c r="BG240" s="50">
        <v>593200000</v>
      </c>
      <c r="BH240" s="65">
        <v>-137400000</v>
      </c>
      <c r="BI240" s="53"/>
      <c r="BJ240" s="38">
        <v>-137400000</v>
      </c>
      <c r="BK240" s="65">
        <v>20500000</v>
      </c>
      <c r="BL240" s="51">
        <v>-116900000</v>
      </c>
    </row>
    <row r="241" spans="1:64" x14ac:dyDescent="0.2">
      <c r="A241" s="63" t="s">
        <v>757</v>
      </c>
      <c r="B241" s="63" t="s">
        <v>758</v>
      </c>
      <c r="C241" s="63">
        <v>124743</v>
      </c>
      <c r="D241" s="63" t="s">
        <v>16</v>
      </c>
      <c r="E241" s="63">
        <v>2017</v>
      </c>
      <c r="F241" s="63" t="s">
        <v>1292</v>
      </c>
      <c r="G241" s="64">
        <v>43100</v>
      </c>
      <c r="H241" s="64">
        <v>43159</v>
      </c>
      <c r="I241" s="64">
        <v>43159</v>
      </c>
      <c r="J241" s="63">
        <v>308607000</v>
      </c>
      <c r="K241" s="63">
        <v>310649000</v>
      </c>
      <c r="L241" s="63" t="s">
        <v>2242</v>
      </c>
      <c r="M241" s="47">
        <v>530228000</v>
      </c>
      <c r="N241" s="65"/>
      <c r="O241" s="65"/>
      <c r="P241" s="53"/>
      <c r="Q241" s="48">
        <v>230203000</v>
      </c>
      <c r="R241" s="47">
        <v>-15022000</v>
      </c>
      <c r="S241" s="65"/>
      <c r="T241" s="65"/>
      <c r="U241" s="53"/>
      <c r="V241" s="47">
        <v>-226509000</v>
      </c>
      <c r="W241" s="65"/>
      <c r="X241" s="65"/>
      <c r="Y241" s="65"/>
      <c r="Z241" s="53"/>
      <c r="AA241" s="48"/>
      <c r="AB241" s="49">
        <v>518900000</v>
      </c>
      <c r="AC241" s="47">
        <v>-179090000</v>
      </c>
      <c r="AD241" s="65"/>
      <c r="AE241" s="65"/>
      <c r="AF241" s="65"/>
      <c r="AG241" s="65"/>
      <c r="AH241" s="65"/>
      <c r="AI241" s="65"/>
      <c r="AJ241" s="53"/>
      <c r="AK241" s="47"/>
      <c r="AL241" s="65"/>
      <c r="AM241" s="53"/>
      <c r="AN241" s="47">
        <v>-219455000</v>
      </c>
      <c r="AO241" s="65"/>
      <c r="AP241" s="65"/>
      <c r="AQ241" s="65"/>
      <c r="AR241" s="53"/>
      <c r="AS241" s="38">
        <v>13950000</v>
      </c>
      <c r="AT241" s="65"/>
      <c r="AU241" s="50">
        <v>-384595000</v>
      </c>
      <c r="AV241" s="53"/>
      <c r="AW241" s="47">
        <v>-128806000</v>
      </c>
      <c r="AX241" s="53"/>
      <c r="AY241" s="48"/>
      <c r="AZ241" s="38"/>
      <c r="BA241" s="53"/>
      <c r="BB241" s="47">
        <v>7470000</v>
      </c>
      <c r="BC241" s="65">
        <v>7470000</v>
      </c>
      <c r="BD241" s="53"/>
      <c r="BE241" s="38">
        <v>8769000</v>
      </c>
      <c r="BF241" s="65"/>
      <c r="BG241" s="50">
        <v>-112567000</v>
      </c>
      <c r="BH241" s="65">
        <v>21738000</v>
      </c>
      <c r="BI241" s="53"/>
      <c r="BJ241" s="38">
        <v>21738000</v>
      </c>
      <c r="BK241" s="65">
        <v>23512000</v>
      </c>
      <c r="BL241" s="51">
        <v>45250000</v>
      </c>
    </row>
    <row r="242" spans="1:64" x14ac:dyDescent="0.2">
      <c r="A242" s="63" t="s">
        <v>751</v>
      </c>
      <c r="B242" s="63" t="s">
        <v>752</v>
      </c>
      <c r="C242" s="63">
        <v>378181</v>
      </c>
      <c r="D242" s="63" t="s">
        <v>16</v>
      </c>
      <c r="E242" s="63">
        <v>2017</v>
      </c>
      <c r="F242" s="63" t="s">
        <v>1292</v>
      </c>
      <c r="G242" s="64">
        <v>43100</v>
      </c>
      <c r="H242" s="64">
        <v>43151</v>
      </c>
      <c r="I242" s="64">
        <v>43151</v>
      </c>
      <c r="J242" s="63">
        <v>1052023000</v>
      </c>
      <c r="K242" s="63">
        <v>1052023000</v>
      </c>
      <c r="L242" s="63" t="s">
        <v>2243</v>
      </c>
      <c r="M242" s="47">
        <v>-204100000</v>
      </c>
      <c r="N242" s="65"/>
      <c r="O242" s="65"/>
      <c r="P242" s="53"/>
      <c r="Q242" s="48">
        <v>1567300000</v>
      </c>
      <c r="R242" s="47">
        <v>1047500000</v>
      </c>
      <c r="S242" s="65"/>
      <c r="T242" s="65"/>
      <c r="U242" s="53"/>
      <c r="V242" s="47">
        <v>3204900000</v>
      </c>
      <c r="W242" s="65"/>
      <c r="X242" s="65"/>
      <c r="Y242" s="65"/>
      <c r="Z242" s="53"/>
      <c r="AA242" s="48"/>
      <c r="AB242" s="49">
        <v>5615600000</v>
      </c>
      <c r="AC242" s="47">
        <v>-2122900000</v>
      </c>
      <c r="AD242" s="65"/>
      <c r="AE242" s="65"/>
      <c r="AF242" s="65"/>
      <c r="AG242" s="65"/>
      <c r="AH242" s="65"/>
      <c r="AI242" s="65"/>
      <c r="AJ242" s="53"/>
      <c r="AK242" s="47">
        <v>-2025600000</v>
      </c>
      <c r="AL242" s="65"/>
      <c r="AM242" s="53"/>
      <c r="AN242" s="47">
        <v>-882100000</v>
      </c>
      <c r="AO242" s="65"/>
      <c r="AP242" s="65"/>
      <c r="AQ242" s="65"/>
      <c r="AR242" s="53"/>
      <c r="AS242" s="38">
        <v>1247000000</v>
      </c>
      <c r="AT242" s="65"/>
      <c r="AU242" s="50">
        <v>-3783600000</v>
      </c>
      <c r="AV242" s="53">
        <v>-2192100000</v>
      </c>
      <c r="AW242" s="47">
        <v>2998900000</v>
      </c>
      <c r="AX242" s="53"/>
      <c r="AY242" s="48"/>
      <c r="AZ242" s="38"/>
      <c r="BA242" s="53"/>
      <c r="BB242" s="47">
        <v>-299800000</v>
      </c>
      <c r="BC242" s="65"/>
      <c r="BD242" s="53">
        <v>-299800000</v>
      </c>
      <c r="BE242" s="38">
        <v>-364400000</v>
      </c>
      <c r="BF242" s="65"/>
      <c r="BG242" s="50">
        <v>142600000</v>
      </c>
      <c r="BH242" s="65">
        <v>1974600000</v>
      </c>
      <c r="BI242" s="53"/>
      <c r="BJ242" s="38">
        <v>1974600000</v>
      </c>
      <c r="BK242" s="65">
        <v>-20500000</v>
      </c>
      <c r="BL242" s="51">
        <v>1954100000</v>
      </c>
    </row>
    <row r="243" spans="1:64" x14ac:dyDescent="0.2">
      <c r="A243" s="63" t="s">
        <v>760</v>
      </c>
      <c r="B243" s="63" t="s">
        <v>761</v>
      </c>
      <c r="C243" s="63">
        <v>103644</v>
      </c>
      <c r="D243" s="63" t="s">
        <v>16</v>
      </c>
      <c r="E243" s="63">
        <v>2017</v>
      </c>
      <c r="F243" s="63" t="s">
        <v>1292</v>
      </c>
      <c r="G243" s="64">
        <v>43100</v>
      </c>
      <c r="H243" s="64">
        <v>43137</v>
      </c>
      <c r="I243" s="64">
        <v>43147</v>
      </c>
      <c r="J243" s="63">
        <v>287800000</v>
      </c>
      <c r="K243" s="63">
        <v>290600000</v>
      </c>
      <c r="L243" s="63" t="s">
        <v>2244</v>
      </c>
      <c r="M243" s="47">
        <v>2002000000</v>
      </c>
      <c r="N243" s="65"/>
      <c r="O243" s="65"/>
      <c r="P243" s="53"/>
      <c r="Q243" s="48">
        <v>1195000000</v>
      </c>
      <c r="R243" s="47">
        <v>3319000000</v>
      </c>
      <c r="S243" s="65"/>
      <c r="T243" s="65"/>
      <c r="U243" s="53"/>
      <c r="V243" s="47">
        <v>-40000000</v>
      </c>
      <c r="W243" s="65"/>
      <c r="X243" s="65"/>
      <c r="Y243" s="65"/>
      <c r="Z243" s="53"/>
      <c r="AA243" s="48"/>
      <c r="AB243" s="49">
        <v>6476000000</v>
      </c>
      <c r="AC243" s="47">
        <v>-1177000000</v>
      </c>
      <c r="AD243" s="65"/>
      <c r="AE243" s="65"/>
      <c r="AF243" s="65"/>
      <c r="AG243" s="65"/>
      <c r="AH243" s="65"/>
      <c r="AI243" s="65"/>
      <c r="AJ243" s="53"/>
      <c r="AK243" s="47"/>
      <c r="AL243" s="65"/>
      <c r="AM243" s="53"/>
      <c r="AN243" s="47">
        <v>0</v>
      </c>
      <c r="AO243" s="65"/>
      <c r="AP243" s="65"/>
      <c r="AQ243" s="65"/>
      <c r="AR243" s="53"/>
      <c r="AS243" s="38">
        <v>30000000</v>
      </c>
      <c r="AT243" s="65"/>
      <c r="AU243" s="50">
        <v>-1147000000</v>
      </c>
      <c r="AV243" s="53">
        <v>-2163000000</v>
      </c>
      <c r="AW243" s="47">
        <v>0</v>
      </c>
      <c r="AX243" s="53"/>
      <c r="AY243" s="48"/>
      <c r="AZ243" s="38"/>
      <c r="BA243" s="53"/>
      <c r="BB243" s="47">
        <v>-1930000000</v>
      </c>
      <c r="BC243" s="65"/>
      <c r="BD243" s="53"/>
      <c r="BE243" s="38">
        <v>-212000000</v>
      </c>
      <c r="BF243" s="65"/>
      <c r="BG243" s="50">
        <v>-4305000000</v>
      </c>
      <c r="BH243" s="65">
        <v>1024000000</v>
      </c>
      <c r="BI243" s="53"/>
      <c r="BJ243" s="38">
        <v>1024000000</v>
      </c>
      <c r="BK243" s="65"/>
      <c r="BL243" s="51">
        <v>1024000000</v>
      </c>
    </row>
    <row r="244" spans="1:64" x14ac:dyDescent="0.2">
      <c r="A244" s="63" t="s">
        <v>83</v>
      </c>
      <c r="B244" s="63" t="s">
        <v>84</v>
      </c>
      <c r="C244" s="63">
        <v>119577</v>
      </c>
      <c r="D244" s="63" t="s">
        <v>16</v>
      </c>
      <c r="E244" s="63">
        <v>2017</v>
      </c>
      <c r="F244" s="63" t="s">
        <v>1292</v>
      </c>
      <c r="G244" s="64">
        <v>43100</v>
      </c>
      <c r="H244" s="64">
        <v>43154</v>
      </c>
      <c r="I244" s="64">
        <v>43154</v>
      </c>
      <c r="J244" s="63">
        <v>229700000</v>
      </c>
      <c r="K244" s="63">
        <v>229700000</v>
      </c>
      <c r="L244" s="63" t="s">
        <v>2245</v>
      </c>
      <c r="M244" s="47">
        <v>467500000</v>
      </c>
      <c r="N244" s="65"/>
      <c r="O244" s="65"/>
      <c r="P244" s="53"/>
      <c r="Q244" s="48">
        <v>461800000</v>
      </c>
      <c r="R244" s="47">
        <v>118700000</v>
      </c>
      <c r="S244" s="65"/>
      <c r="T244" s="65"/>
      <c r="U244" s="53"/>
      <c r="V244" s="47">
        <v>-64600000</v>
      </c>
      <c r="W244" s="65"/>
      <c r="X244" s="65"/>
      <c r="Y244" s="65"/>
      <c r="Z244" s="53"/>
      <c r="AA244" s="48"/>
      <c r="AB244" s="49">
        <v>983400000</v>
      </c>
      <c r="AC244" s="47">
        <v>-1466900000</v>
      </c>
      <c r="AD244" s="65"/>
      <c r="AE244" s="65"/>
      <c r="AF244" s="65"/>
      <c r="AG244" s="65"/>
      <c r="AH244" s="65"/>
      <c r="AI244" s="65"/>
      <c r="AJ244" s="53"/>
      <c r="AK244" s="47"/>
      <c r="AL244" s="65"/>
      <c r="AM244" s="53"/>
      <c r="AN244" s="47"/>
      <c r="AO244" s="65"/>
      <c r="AP244" s="65"/>
      <c r="AQ244" s="65"/>
      <c r="AR244" s="53"/>
      <c r="AS244" s="38">
        <v>-29400000</v>
      </c>
      <c r="AT244" s="65"/>
      <c r="AU244" s="50">
        <v>-1496300000</v>
      </c>
      <c r="AV244" s="53">
        <v>-288300000</v>
      </c>
      <c r="AW244" s="47">
        <v>716500000</v>
      </c>
      <c r="AX244" s="53"/>
      <c r="AY244" s="48"/>
      <c r="AZ244" s="38"/>
      <c r="BA244" s="53"/>
      <c r="BB244" s="47">
        <v>149600000</v>
      </c>
      <c r="BC244" s="65"/>
      <c r="BD244" s="53"/>
      <c r="BE244" s="38">
        <v>-45200000</v>
      </c>
      <c r="BF244" s="65"/>
      <c r="BG244" s="50">
        <v>532600000</v>
      </c>
      <c r="BH244" s="65">
        <v>19700000</v>
      </c>
      <c r="BI244" s="53"/>
      <c r="BJ244" s="38">
        <v>19700000</v>
      </c>
      <c r="BK244" s="65"/>
      <c r="BL244" s="51">
        <v>19700000</v>
      </c>
    </row>
    <row r="245" spans="1:64" x14ac:dyDescent="0.2">
      <c r="A245" s="63" t="s">
        <v>763</v>
      </c>
      <c r="B245" s="63" t="s">
        <v>764</v>
      </c>
      <c r="C245" s="63">
        <v>186050</v>
      </c>
      <c r="D245" s="63" t="s">
        <v>16</v>
      </c>
      <c r="E245" s="63">
        <v>2017</v>
      </c>
      <c r="F245" s="63" t="s">
        <v>1292</v>
      </c>
      <c r="G245" s="64">
        <v>43159</v>
      </c>
      <c r="H245" s="64">
        <v>43192</v>
      </c>
      <c r="I245" s="64">
        <v>43192</v>
      </c>
      <c r="J245" s="63">
        <v>839000000</v>
      </c>
      <c r="K245" s="63">
        <v>840000000</v>
      </c>
      <c r="L245" s="63" t="s">
        <v>2246</v>
      </c>
      <c r="M245" s="47">
        <v>3447000000</v>
      </c>
      <c r="N245" s="65"/>
      <c r="O245" s="65"/>
      <c r="P245" s="53"/>
      <c r="Q245" s="48">
        <v>1540000000</v>
      </c>
      <c r="R245" s="47">
        <v>574000000</v>
      </c>
      <c r="S245" s="65"/>
      <c r="T245" s="65"/>
      <c r="U245" s="53"/>
      <c r="V245" s="47">
        <v>-496000000</v>
      </c>
      <c r="W245" s="65"/>
      <c r="X245" s="65"/>
      <c r="Y245" s="65"/>
      <c r="Z245" s="53"/>
      <c r="AA245" s="48"/>
      <c r="AB245" s="49">
        <v>5065000000</v>
      </c>
      <c r="AC245" s="47">
        <v>-1078000000</v>
      </c>
      <c r="AD245" s="65"/>
      <c r="AE245" s="65"/>
      <c r="AF245" s="65"/>
      <c r="AG245" s="65"/>
      <c r="AH245" s="65"/>
      <c r="AI245" s="65"/>
      <c r="AJ245" s="53"/>
      <c r="AK245" s="47">
        <v>133000000</v>
      </c>
      <c r="AL245" s="65">
        <v>1114000000</v>
      </c>
      <c r="AM245" s="53">
        <v>-981000000</v>
      </c>
      <c r="AN245" s="47">
        <v>-509000000</v>
      </c>
      <c r="AO245" s="65"/>
      <c r="AP245" s="65"/>
      <c r="AQ245" s="65"/>
      <c r="AR245" s="53"/>
      <c r="AS245" s="38">
        <v>13000000</v>
      </c>
      <c r="AT245" s="65"/>
      <c r="AU245" s="50">
        <v>-1441000000</v>
      </c>
      <c r="AV245" s="53">
        <v>-1288000000</v>
      </c>
      <c r="AW245" s="47">
        <v>744000000</v>
      </c>
      <c r="AX245" s="53"/>
      <c r="AY245" s="48"/>
      <c r="AZ245" s="38"/>
      <c r="BA245" s="53"/>
      <c r="BB245" s="47">
        <v>-3053000000</v>
      </c>
      <c r="BC245" s="65"/>
      <c r="BD245" s="53"/>
      <c r="BE245" s="38">
        <v>-10000000</v>
      </c>
      <c r="BF245" s="65"/>
      <c r="BG245" s="50">
        <v>-3607000000</v>
      </c>
      <c r="BH245" s="65">
        <v>17000000</v>
      </c>
      <c r="BI245" s="53"/>
      <c r="BJ245" s="38">
        <v>17000000</v>
      </c>
      <c r="BK245" s="65">
        <v>13000000</v>
      </c>
      <c r="BL245" s="51">
        <v>30000000</v>
      </c>
    </row>
    <row r="246" spans="1:64" x14ac:dyDescent="0.2">
      <c r="A246" s="63" t="s">
        <v>742</v>
      </c>
      <c r="B246" s="63" t="s">
        <v>743</v>
      </c>
      <c r="C246" s="63">
        <v>101897</v>
      </c>
      <c r="D246" s="63" t="s">
        <v>16</v>
      </c>
      <c r="E246" s="63">
        <v>2018</v>
      </c>
      <c r="F246" s="63" t="s">
        <v>1292</v>
      </c>
      <c r="G246" s="64">
        <v>43281</v>
      </c>
      <c r="H246" s="64">
        <v>43326</v>
      </c>
      <c r="I246" s="64">
        <v>43326</v>
      </c>
      <c r="J246" s="63">
        <v>161643000</v>
      </c>
      <c r="K246" s="63">
        <v>180782000</v>
      </c>
      <c r="L246" s="63" t="s">
        <v>2247</v>
      </c>
      <c r="M246" s="47">
        <v>2380681000</v>
      </c>
      <c r="N246" s="65"/>
      <c r="O246" s="65"/>
      <c r="P246" s="53"/>
      <c r="Q246" s="48">
        <v>326395000</v>
      </c>
      <c r="R246" s="47">
        <v>265864000</v>
      </c>
      <c r="S246" s="65"/>
      <c r="T246" s="65"/>
      <c r="U246" s="53"/>
      <c r="V246" s="47">
        <v>-317193000</v>
      </c>
      <c r="W246" s="65"/>
      <c r="X246" s="65"/>
      <c r="Y246" s="65"/>
      <c r="Z246" s="53"/>
      <c r="AA246" s="48"/>
      <c r="AB246" s="49">
        <v>2655747000</v>
      </c>
      <c r="AC246" s="47">
        <v>-273469000</v>
      </c>
      <c r="AD246" s="65"/>
      <c r="AE246" s="65"/>
      <c r="AF246" s="65"/>
      <c r="AG246" s="65"/>
      <c r="AH246" s="65"/>
      <c r="AI246" s="65"/>
      <c r="AJ246" s="53"/>
      <c r="AK246" s="47">
        <v>3152886000</v>
      </c>
      <c r="AL246" s="65"/>
      <c r="AM246" s="53"/>
      <c r="AN246" s="47">
        <v>-115697000</v>
      </c>
      <c r="AO246" s="65"/>
      <c r="AP246" s="65"/>
      <c r="AQ246" s="65"/>
      <c r="AR246" s="53"/>
      <c r="AS246" s="38">
        <v>-15280000</v>
      </c>
      <c r="AT246" s="65"/>
      <c r="AU246" s="50">
        <v>2748440000</v>
      </c>
      <c r="AV246" s="53">
        <v>-307609000</v>
      </c>
      <c r="AW246" s="47">
        <v>-396090000</v>
      </c>
      <c r="AX246" s="53"/>
      <c r="AY246" s="48"/>
      <c r="AZ246" s="38"/>
      <c r="BA246" s="53"/>
      <c r="BB246" s="47">
        <v>-2568367000</v>
      </c>
      <c r="BC246" s="65"/>
      <c r="BD246" s="53"/>
      <c r="BE246" s="38">
        <v>9000</v>
      </c>
      <c r="BF246" s="65"/>
      <c r="BG246" s="50">
        <v>-3272057000</v>
      </c>
      <c r="BH246" s="65">
        <v>2132130000</v>
      </c>
      <c r="BI246" s="53"/>
      <c r="BJ246" s="38">
        <v>2132130000</v>
      </c>
      <c r="BK246" s="65">
        <v>2593000</v>
      </c>
      <c r="BL246" s="51">
        <v>2134723000</v>
      </c>
    </row>
    <row r="247" spans="1:64" x14ac:dyDescent="0.2">
      <c r="A247" s="63" t="s">
        <v>1078</v>
      </c>
      <c r="B247" s="63" t="s">
        <v>1079</v>
      </c>
      <c r="C247" s="63">
        <v>205563</v>
      </c>
      <c r="D247" s="63" t="s">
        <v>16</v>
      </c>
      <c r="E247" s="63">
        <v>2017</v>
      </c>
      <c r="F247" s="63" t="s">
        <v>1292</v>
      </c>
      <c r="G247" s="64">
        <v>43100</v>
      </c>
      <c r="H247" s="64">
        <v>43138</v>
      </c>
      <c r="I247" s="64">
        <v>43138</v>
      </c>
      <c r="J247" s="63">
        <v>601000000</v>
      </c>
      <c r="K247" s="63">
        <v>603000000</v>
      </c>
      <c r="L247" s="63" t="s">
        <v>2248</v>
      </c>
      <c r="M247" s="47">
        <v>3488000000</v>
      </c>
      <c r="N247" s="65"/>
      <c r="O247" s="65"/>
      <c r="P247" s="53"/>
      <c r="Q247" s="48">
        <v>1218000000</v>
      </c>
      <c r="R247" s="47">
        <v>-1004000000</v>
      </c>
      <c r="S247" s="65"/>
      <c r="T247" s="65"/>
      <c r="U247" s="53"/>
      <c r="V247" s="47">
        <v>227000000</v>
      </c>
      <c r="W247" s="65"/>
      <c r="X247" s="65"/>
      <c r="Y247" s="65"/>
      <c r="Z247" s="53"/>
      <c r="AA247" s="48"/>
      <c r="AB247" s="49">
        <v>3929000000</v>
      </c>
      <c r="AC247" s="47">
        <v>-2249000000</v>
      </c>
      <c r="AD247" s="65"/>
      <c r="AE247" s="65"/>
      <c r="AF247" s="65"/>
      <c r="AG247" s="65"/>
      <c r="AH247" s="65"/>
      <c r="AI247" s="65"/>
      <c r="AJ247" s="53"/>
      <c r="AK247" s="47"/>
      <c r="AL247" s="65"/>
      <c r="AM247" s="53"/>
      <c r="AN247" s="47"/>
      <c r="AO247" s="65"/>
      <c r="AP247" s="65"/>
      <c r="AQ247" s="65"/>
      <c r="AR247" s="53"/>
      <c r="AS247" s="38">
        <v>-159000000</v>
      </c>
      <c r="AT247" s="65"/>
      <c r="AU247" s="50">
        <v>-2408000000</v>
      </c>
      <c r="AV247" s="53">
        <v>-274000000</v>
      </c>
      <c r="AW247" s="47">
        <v>8000000</v>
      </c>
      <c r="AX247" s="53"/>
      <c r="AY247" s="48"/>
      <c r="AZ247" s="38"/>
      <c r="BA247" s="53"/>
      <c r="BB247" s="47">
        <v>-1571000000</v>
      </c>
      <c r="BC247" s="65"/>
      <c r="BD247" s="53"/>
      <c r="BE247" s="38">
        <v>131000000</v>
      </c>
      <c r="BF247" s="65"/>
      <c r="BG247" s="50">
        <v>-1706000000</v>
      </c>
      <c r="BH247" s="65">
        <v>-185000000</v>
      </c>
      <c r="BI247" s="53"/>
      <c r="BJ247" s="38">
        <v>-185000000</v>
      </c>
      <c r="BK247" s="65"/>
      <c r="BL247" s="51">
        <v>-185000000</v>
      </c>
    </row>
    <row r="248" spans="1:64" x14ac:dyDescent="0.2">
      <c r="A248" s="63" t="s">
        <v>766</v>
      </c>
      <c r="B248" s="63" t="s">
        <v>767</v>
      </c>
      <c r="C248" s="63">
        <v>378183</v>
      </c>
      <c r="D248" s="63" t="s">
        <v>16</v>
      </c>
      <c r="E248" s="63">
        <v>2017</v>
      </c>
      <c r="F248" s="63" t="s">
        <v>1292</v>
      </c>
      <c r="G248" s="64">
        <v>43100</v>
      </c>
      <c r="H248" s="64">
        <v>43153</v>
      </c>
      <c r="I248" s="64">
        <v>43517</v>
      </c>
      <c r="J248" s="63">
        <v>394000000</v>
      </c>
      <c r="K248" s="63">
        <v>395000000</v>
      </c>
      <c r="L248" s="63" t="s">
        <v>1769</v>
      </c>
      <c r="M248" s="47">
        <v>4877000000</v>
      </c>
      <c r="N248" s="65"/>
      <c r="O248" s="65"/>
      <c r="P248" s="53"/>
      <c r="Q248" s="48">
        <v>1174000000</v>
      </c>
      <c r="R248" s="47">
        <v>-252000000</v>
      </c>
      <c r="S248" s="65"/>
      <c r="T248" s="65"/>
      <c r="U248" s="53"/>
      <c r="V248" s="47">
        <v>-593000000</v>
      </c>
      <c r="W248" s="65"/>
      <c r="X248" s="65"/>
      <c r="Y248" s="65"/>
      <c r="Z248" s="53"/>
      <c r="AA248" s="48"/>
      <c r="AB248" s="49">
        <v>5206000000</v>
      </c>
      <c r="AC248" s="47">
        <v>-1547000000</v>
      </c>
      <c r="AD248" s="65"/>
      <c r="AE248" s="65"/>
      <c r="AF248" s="65"/>
      <c r="AG248" s="65"/>
      <c r="AH248" s="65"/>
      <c r="AI248" s="65"/>
      <c r="AJ248" s="53"/>
      <c r="AK248" s="47">
        <v>-154000000</v>
      </c>
      <c r="AL248" s="65"/>
      <c r="AM248" s="53"/>
      <c r="AN248" s="47">
        <v>0</v>
      </c>
      <c r="AO248" s="65"/>
      <c r="AP248" s="65"/>
      <c r="AQ248" s="65"/>
      <c r="AR248" s="53"/>
      <c r="AS248" s="38">
        <v>-55000000</v>
      </c>
      <c r="AT248" s="65"/>
      <c r="AU248" s="50">
        <v>-1756000000</v>
      </c>
      <c r="AV248" s="53">
        <v>-1415000000</v>
      </c>
      <c r="AW248" s="47">
        <v>-568000000</v>
      </c>
      <c r="AX248" s="53"/>
      <c r="AY248" s="48"/>
      <c r="AZ248" s="38"/>
      <c r="BA248" s="53"/>
      <c r="BB248" s="47">
        <v>-866000000</v>
      </c>
      <c r="BC248" s="65"/>
      <c r="BD248" s="53"/>
      <c r="BE248" s="38">
        <v>-10000000</v>
      </c>
      <c r="BF248" s="65"/>
      <c r="BG248" s="50">
        <v>-2859000000</v>
      </c>
      <c r="BH248" s="65">
        <v>591000000</v>
      </c>
      <c r="BI248" s="53"/>
      <c r="BJ248" s="38">
        <v>591000000</v>
      </c>
      <c r="BK248" s="65">
        <v>59000000</v>
      </c>
      <c r="BL248" s="51">
        <v>650000000</v>
      </c>
    </row>
    <row r="249" spans="1:64" x14ac:dyDescent="0.2">
      <c r="A249" s="63" t="s">
        <v>754</v>
      </c>
      <c r="B249" s="63" t="s">
        <v>755</v>
      </c>
      <c r="C249" s="63">
        <v>682157</v>
      </c>
      <c r="D249" s="63" t="s">
        <v>16</v>
      </c>
      <c r="E249" s="63">
        <v>2017</v>
      </c>
      <c r="F249" s="63" t="s">
        <v>1292</v>
      </c>
      <c r="G249" s="64">
        <v>43100</v>
      </c>
      <c r="H249" s="64">
        <v>43158</v>
      </c>
      <c r="I249" s="64">
        <v>43158</v>
      </c>
      <c r="J249" s="63">
        <v>204923740</v>
      </c>
      <c r="K249" s="63">
        <v>204923740</v>
      </c>
      <c r="L249" s="63" t="s">
        <v>2249</v>
      </c>
      <c r="M249" s="47">
        <v>7774000</v>
      </c>
      <c r="N249" s="65"/>
      <c r="O249" s="65"/>
      <c r="P249" s="53"/>
      <c r="Q249" s="48">
        <v>455534000</v>
      </c>
      <c r="R249" s="47">
        <v>30709000</v>
      </c>
      <c r="S249" s="65"/>
      <c r="T249" s="65"/>
      <c r="U249" s="53"/>
      <c r="V249" s="47">
        <v>128989000</v>
      </c>
      <c r="W249" s="65"/>
      <c r="X249" s="65"/>
      <c r="Y249" s="65"/>
      <c r="Z249" s="53"/>
      <c r="AA249" s="48"/>
      <c r="AB249" s="49">
        <v>623006000</v>
      </c>
      <c r="AC249" s="47">
        <v>-249412000</v>
      </c>
      <c r="AD249" s="65"/>
      <c r="AE249" s="65"/>
      <c r="AF249" s="65"/>
      <c r="AG249" s="65"/>
      <c r="AH249" s="65"/>
      <c r="AI249" s="65"/>
      <c r="AJ249" s="53"/>
      <c r="AK249" s="47"/>
      <c r="AL249" s="65"/>
      <c r="AM249" s="53"/>
      <c r="AN249" s="47">
        <v>-73116000</v>
      </c>
      <c r="AO249" s="65"/>
      <c r="AP249" s="65"/>
      <c r="AQ249" s="65"/>
      <c r="AR249" s="53"/>
      <c r="AS249" s="38">
        <v>-5058000</v>
      </c>
      <c r="AT249" s="65"/>
      <c r="AU249" s="50">
        <v>-327586000</v>
      </c>
      <c r="AV249" s="53"/>
      <c r="AW249" s="47">
        <v>-49943000</v>
      </c>
      <c r="AX249" s="53"/>
      <c r="AY249" s="48"/>
      <c r="AZ249" s="38"/>
      <c r="BA249" s="53"/>
      <c r="BB249" s="47">
        <v>51069000</v>
      </c>
      <c r="BC249" s="65">
        <v>51069000</v>
      </c>
      <c r="BD249" s="53"/>
      <c r="BE249" s="38">
        <v>-128209000</v>
      </c>
      <c r="BF249" s="65"/>
      <c r="BG249" s="50">
        <v>-127083000</v>
      </c>
      <c r="BH249" s="65">
        <v>168337000</v>
      </c>
      <c r="BI249" s="53"/>
      <c r="BJ249" s="38">
        <v>168337000</v>
      </c>
      <c r="BK249" s="65">
        <v>130394000</v>
      </c>
      <c r="BL249" s="51">
        <v>298731000</v>
      </c>
    </row>
    <row r="250" spans="1:64" x14ac:dyDescent="0.2">
      <c r="A250" s="63" t="s">
        <v>787</v>
      </c>
      <c r="B250" s="63" t="s">
        <v>788</v>
      </c>
      <c r="C250" s="63">
        <v>331628</v>
      </c>
      <c r="D250" s="63" t="s">
        <v>16</v>
      </c>
      <c r="E250" s="63">
        <v>2017</v>
      </c>
      <c r="F250" s="63" t="s">
        <v>1292</v>
      </c>
      <c r="G250" s="64">
        <v>43100</v>
      </c>
      <c r="H250" s="64">
        <v>43145</v>
      </c>
      <c r="I250" s="64">
        <v>43145</v>
      </c>
      <c r="J250" s="63">
        <v>1067000000</v>
      </c>
      <c r="K250" s="63">
        <v>1072000000</v>
      </c>
      <c r="L250" s="63" t="s">
        <v>2250</v>
      </c>
      <c r="M250" s="47">
        <v>3915000000</v>
      </c>
      <c r="N250" s="65"/>
      <c r="O250" s="65"/>
      <c r="P250" s="53"/>
      <c r="Q250" s="48">
        <v>437000000</v>
      </c>
      <c r="R250" s="47">
        <v>1442000000</v>
      </c>
      <c r="S250" s="65"/>
      <c r="T250" s="65"/>
      <c r="U250" s="53"/>
      <c r="V250" s="47">
        <v>-286000000</v>
      </c>
      <c r="W250" s="65"/>
      <c r="X250" s="65"/>
      <c r="Y250" s="65"/>
      <c r="Z250" s="53"/>
      <c r="AA250" s="48"/>
      <c r="AB250" s="49">
        <v>5508000000</v>
      </c>
      <c r="AC250" s="47">
        <v>-300000000</v>
      </c>
      <c r="AD250" s="65"/>
      <c r="AE250" s="65"/>
      <c r="AF250" s="65"/>
      <c r="AG250" s="65"/>
      <c r="AH250" s="65"/>
      <c r="AI250" s="65"/>
      <c r="AJ250" s="53"/>
      <c r="AK250" s="47">
        <v>1110000000</v>
      </c>
      <c r="AL250" s="65"/>
      <c r="AM250" s="53"/>
      <c r="AN250" s="47">
        <v>-1175000000</v>
      </c>
      <c r="AO250" s="65"/>
      <c r="AP250" s="65"/>
      <c r="AQ250" s="65"/>
      <c r="AR250" s="53"/>
      <c r="AS250" s="38">
        <v>-1414000000</v>
      </c>
      <c r="AT250" s="65"/>
      <c r="AU250" s="50">
        <v>-1779000000</v>
      </c>
      <c r="AV250" s="53">
        <v>-942000000</v>
      </c>
      <c r="AW250" s="47">
        <v>-64000000</v>
      </c>
      <c r="AX250" s="53"/>
      <c r="AY250" s="48"/>
      <c r="AZ250" s="38"/>
      <c r="BA250" s="53"/>
      <c r="BB250" s="47">
        <v>-3705000000</v>
      </c>
      <c r="BC250" s="65"/>
      <c r="BD250" s="53"/>
      <c r="BE250" s="38">
        <v>-6000000</v>
      </c>
      <c r="BF250" s="65"/>
      <c r="BG250" s="50">
        <v>-4717000000</v>
      </c>
      <c r="BH250" s="65">
        <v>-988000000</v>
      </c>
      <c r="BI250" s="53"/>
      <c r="BJ250" s="38">
        <v>-988000000</v>
      </c>
      <c r="BK250" s="65">
        <v>200000000</v>
      </c>
      <c r="BL250" s="51">
        <v>-788000000</v>
      </c>
    </row>
    <row r="251" spans="1:64" x14ac:dyDescent="0.2">
      <c r="A251" s="63" t="s">
        <v>823</v>
      </c>
      <c r="B251" s="63" t="s">
        <v>824</v>
      </c>
      <c r="C251" s="63">
        <v>744578</v>
      </c>
      <c r="D251" s="63" t="s">
        <v>16</v>
      </c>
      <c r="E251" s="63">
        <v>2010</v>
      </c>
      <c r="F251" s="63" t="s">
        <v>1292</v>
      </c>
      <c r="G251" s="64">
        <v>40543</v>
      </c>
      <c r="H251" s="64">
        <v>40578</v>
      </c>
      <c r="I251" s="64">
        <v>41327</v>
      </c>
      <c r="J251" s="63">
        <v>31856000</v>
      </c>
      <c r="K251" s="63">
        <v>31977000</v>
      </c>
      <c r="L251" s="63" t="s">
        <v>1297</v>
      </c>
      <c r="M251" s="47">
        <v>30875000</v>
      </c>
      <c r="N251" s="65"/>
      <c r="O251" s="65"/>
      <c r="P251" s="53"/>
      <c r="Q251" s="48">
        <v>106692000</v>
      </c>
      <c r="R251" s="47">
        <v>4391000</v>
      </c>
      <c r="S251" s="65"/>
      <c r="T251" s="65"/>
      <c r="U251" s="53"/>
      <c r="V251" s="47">
        <v>-8164000</v>
      </c>
      <c r="W251" s="65"/>
      <c r="X251" s="65"/>
      <c r="Y251" s="65"/>
      <c r="Z251" s="53"/>
      <c r="AA251" s="48"/>
      <c r="AB251" s="49">
        <v>133794000</v>
      </c>
      <c r="AC251" s="47">
        <v>-305315000</v>
      </c>
      <c r="AD251" s="65"/>
      <c r="AE251" s="65"/>
      <c r="AF251" s="65"/>
      <c r="AG251" s="65"/>
      <c r="AH251" s="65"/>
      <c r="AI251" s="65"/>
      <c r="AJ251" s="53"/>
      <c r="AK251" s="47"/>
      <c r="AL251" s="65"/>
      <c r="AM251" s="53"/>
      <c r="AN251" s="47">
        <v>-12130000</v>
      </c>
      <c r="AO251" s="65"/>
      <c r="AP251" s="65"/>
      <c r="AQ251" s="65"/>
      <c r="AR251" s="53"/>
      <c r="AS251" s="38">
        <v>63174000</v>
      </c>
      <c r="AT251" s="65"/>
      <c r="AU251" s="50">
        <v>-254271000</v>
      </c>
      <c r="AV251" s="53">
        <v>-84757000</v>
      </c>
      <c r="AW251" s="47">
        <v>100957000</v>
      </c>
      <c r="AX251" s="53"/>
      <c r="AY251" s="48"/>
      <c r="AZ251" s="38"/>
      <c r="BA251" s="53"/>
      <c r="BB251" s="47">
        <v>304351000</v>
      </c>
      <c r="BC251" s="65">
        <v>305526000</v>
      </c>
      <c r="BD251" s="53">
        <v>-1175000</v>
      </c>
      <c r="BE251" s="38">
        <v>-167951000</v>
      </c>
      <c r="BF251" s="65"/>
      <c r="BG251" s="50">
        <v>152600000</v>
      </c>
      <c r="BH251" s="65">
        <v>32123000</v>
      </c>
      <c r="BI251" s="53"/>
      <c r="BJ251" s="38">
        <v>32123000</v>
      </c>
      <c r="BK251" s="65"/>
      <c r="BL251" s="51">
        <v>32123000</v>
      </c>
    </row>
    <row r="252" spans="1:64" x14ac:dyDescent="0.2">
      <c r="A252" s="63" t="s">
        <v>778</v>
      </c>
      <c r="B252" s="63" t="s">
        <v>779</v>
      </c>
      <c r="C252" s="63">
        <v>98192</v>
      </c>
      <c r="D252" s="63" t="s">
        <v>16</v>
      </c>
      <c r="E252" s="63">
        <v>2017</v>
      </c>
      <c r="F252" s="63" t="s">
        <v>1292</v>
      </c>
      <c r="G252" s="64">
        <v>43100</v>
      </c>
      <c r="H252" s="64">
        <v>43146</v>
      </c>
      <c r="I252" s="64">
        <v>43146</v>
      </c>
      <c r="J252" s="63">
        <v>375200000</v>
      </c>
      <c r="K252" s="63">
        <v>379900000</v>
      </c>
      <c r="L252" s="63" t="s">
        <v>2251</v>
      </c>
      <c r="M252" s="47">
        <v>1372000000</v>
      </c>
      <c r="N252" s="65"/>
      <c r="O252" s="65"/>
      <c r="P252" s="53"/>
      <c r="Q252" s="48">
        <v>290000000</v>
      </c>
      <c r="R252" s="47">
        <v>198000000</v>
      </c>
      <c r="S252" s="65"/>
      <c r="T252" s="65"/>
      <c r="U252" s="53"/>
      <c r="V252" s="47">
        <v>576000000</v>
      </c>
      <c r="W252" s="65"/>
      <c r="X252" s="65"/>
      <c r="Y252" s="65"/>
      <c r="Z252" s="53"/>
      <c r="AA252" s="48"/>
      <c r="AB252" s="49">
        <v>2436000000</v>
      </c>
      <c r="AC252" s="47">
        <v>896000000</v>
      </c>
      <c r="AD252" s="65"/>
      <c r="AE252" s="65"/>
      <c r="AF252" s="65"/>
      <c r="AG252" s="65"/>
      <c r="AH252" s="65"/>
      <c r="AI252" s="65"/>
      <c r="AJ252" s="53"/>
      <c r="AK252" s="47">
        <v>0</v>
      </c>
      <c r="AL252" s="65"/>
      <c r="AM252" s="53"/>
      <c r="AN252" s="47">
        <v>0</v>
      </c>
      <c r="AO252" s="65"/>
      <c r="AP252" s="65"/>
      <c r="AQ252" s="65"/>
      <c r="AR252" s="53"/>
      <c r="AS252" s="38">
        <v>124000000</v>
      </c>
      <c r="AT252" s="65"/>
      <c r="AU252" s="50">
        <v>1020000000</v>
      </c>
      <c r="AV252" s="53">
        <v>-482000000</v>
      </c>
      <c r="AW252" s="47">
        <v>-310000000</v>
      </c>
      <c r="AX252" s="53"/>
      <c r="AY252" s="48"/>
      <c r="AZ252" s="38"/>
      <c r="BA252" s="53"/>
      <c r="BB252" s="47">
        <v>-3007000000</v>
      </c>
      <c r="BC252" s="65"/>
      <c r="BD252" s="53"/>
      <c r="BE252" s="38">
        <v>-132000000</v>
      </c>
      <c r="BF252" s="65"/>
      <c r="BG252" s="50">
        <v>-3931000000</v>
      </c>
      <c r="BH252" s="65">
        <v>-475000000</v>
      </c>
      <c r="BI252" s="53"/>
      <c r="BJ252" s="38">
        <v>-475000000</v>
      </c>
      <c r="BK252" s="65"/>
      <c r="BL252" s="51">
        <v>-475000000</v>
      </c>
    </row>
    <row r="253" spans="1:64" x14ac:dyDescent="0.2">
      <c r="A253" s="63" t="s">
        <v>784</v>
      </c>
      <c r="B253" s="63" t="s">
        <v>785</v>
      </c>
      <c r="C253" s="63">
        <v>255010</v>
      </c>
      <c r="D253" s="63" t="s">
        <v>16</v>
      </c>
      <c r="E253" s="63">
        <v>2017</v>
      </c>
      <c r="F253" s="63" t="s">
        <v>1292</v>
      </c>
      <c r="G253" s="64">
        <v>43100</v>
      </c>
      <c r="H253" s="64">
        <v>43139</v>
      </c>
      <c r="I253" s="64">
        <v>43139</v>
      </c>
      <c r="J253" s="63">
        <v>314000000</v>
      </c>
      <c r="K253" s="63">
        <v>318000000</v>
      </c>
      <c r="L253" s="63" t="s">
        <v>2252</v>
      </c>
      <c r="M253" s="47">
        <v>580000000</v>
      </c>
      <c r="N253" s="65"/>
      <c r="O253" s="65"/>
      <c r="P253" s="53"/>
      <c r="Q253" s="48">
        <v>127000000</v>
      </c>
      <c r="R253" s="47">
        <v>194000000</v>
      </c>
      <c r="S253" s="65"/>
      <c r="T253" s="65"/>
      <c r="U253" s="53"/>
      <c r="V253" s="47">
        <v>-150000000</v>
      </c>
      <c r="W253" s="65"/>
      <c r="X253" s="65"/>
      <c r="Y253" s="65"/>
      <c r="Z253" s="53"/>
      <c r="AA253" s="48"/>
      <c r="AB253" s="49">
        <v>751000000</v>
      </c>
      <c r="AC253" s="47">
        <v>-149000000</v>
      </c>
      <c r="AD253" s="65"/>
      <c r="AE253" s="65"/>
      <c r="AF253" s="65"/>
      <c r="AG253" s="65"/>
      <c r="AH253" s="65"/>
      <c r="AI253" s="65"/>
      <c r="AJ253" s="53"/>
      <c r="AK253" s="47">
        <v>7000000</v>
      </c>
      <c r="AL253" s="65"/>
      <c r="AM253" s="53"/>
      <c r="AN253" s="47">
        <v>39000000</v>
      </c>
      <c r="AO253" s="65"/>
      <c r="AP253" s="65"/>
      <c r="AQ253" s="65"/>
      <c r="AR253" s="53"/>
      <c r="AS253" s="38">
        <v>78000000</v>
      </c>
      <c r="AT253" s="65"/>
      <c r="AU253" s="50">
        <v>-25000000</v>
      </c>
      <c r="AV253" s="53">
        <v>-164000000</v>
      </c>
      <c r="AW253" s="47">
        <v>55000000</v>
      </c>
      <c r="AX253" s="53"/>
      <c r="AY253" s="48"/>
      <c r="AZ253" s="38"/>
      <c r="BA253" s="53"/>
      <c r="BB253" s="47">
        <v>-331000000</v>
      </c>
      <c r="BC253" s="65"/>
      <c r="BD253" s="53"/>
      <c r="BE253" s="38">
        <v>-137000000</v>
      </c>
      <c r="BF253" s="65"/>
      <c r="BG253" s="50">
        <v>-577000000</v>
      </c>
      <c r="BH253" s="65">
        <v>149000000</v>
      </c>
      <c r="BI253" s="53"/>
      <c r="BJ253" s="38">
        <v>149000000</v>
      </c>
      <c r="BK253" s="65">
        <v>55000000</v>
      </c>
      <c r="BL253" s="51">
        <v>204000000</v>
      </c>
    </row>
    <row r="254" spans="1:64" x14ac:dyDescent="0.2">
      <c r="A254" s="63" t="s">
        <v>796</v>
      </c>
      <c r="B254" s="63" t="s">
        <v>797</v>
      </c>
      <c r="C254" s="63">
        <v>243628</v>
      </c>
      <c r="D254" s="63" t="s">
        <v>16</v>
      </c>
      <c r="E254" s="63">
        <v>2017</v>
      </c>
      <c r="F254" s="63" t="s">
        <v>1292</v>
      </c>
      <c r="G254" s="64">
        <v>43100</v>
      </c>
      <c r="H254" s="64">
        <v>43154</v>
      </c>
      <c r="I254" s="64">
        <v>43154</v>
      </c>
      <c r="J254" s="63">
        <v>807400000</v>
      </c>
      <c r="K254" s="63">
        <v>815500000</v>
      </c>
      <c r="L254" s="63" t="s">
        <v>2253</v>
      </c>
      <c r="M254" s="47">
        <v>5192300000</v>
      </c>
      <c r="N254" s="65"/>
      <c r="O254" s="65"/>
      <c r="P254" s="53"/>
      <c r="Q254" s="48">
        <v>1363400000</v>
      </c>
      <c r="R254" s="47">
        <v>-24000000</v>
      </c>
      <c r="S254" s="65"/>
      <c r="T254" s="65"/>
      <c r="U254" s="53"/>
      <c r="V254" s="47">
        <v>-980500000</v>
      </c>
      <c r="W254" s="65"/>
      <c r="X254" s="65"/>
      <c r="Y254" s="65"/>
      <c r="Z254" s="53"/>
      <c r="AA254" s="48"/>
      <c r="AB254" s="49">
        <v>5551200000</v>
      </c>
      <c r="AC254" s="47">
        <v>-789100000</v>
      </c>
      <c r="AD254" s="65"/>
      <c r="AE254" s="65"/>
      <c r="AF254" s="65"/>
      <c r="AG254" s="65"/>
      <c r="AH254" s="65"/>
      <c r="AI254" s="65"/>
      <c r="AJ254" s="53"/>
      <c r="AK254" s="47"/>
      <c r="AL254" s="65"/>
      <c r="AM254" s="53"/>
      <c r="AN254" s="47"/>
      <c r="AO254" s="65"/>
      <c r="AP254" s="65"/>
      <c r="AQ254" s="65"/>
      <c r="AR254" s="53"/>
      <c r="AS254" s="38">
        <v>1351100000</v>
      </c>
      <c r="AT254" s="65"/>
      <c r="AU254" s="50">
        <v>562000000</v>
      </c>
      <c r="AV254" s="53">
        <v>-3089200000</v>
      </c>
      <c r="AW254" s="47">
        <v>2027800000</v>
      </c>
      <c r="AX254" s="53"/>
      <c r="AY254" s="48"/>
      <c r="AZ254" s="38"/>
      <c r="BA254" s="53"/>
      <c r="BB254" s="47">
        <v>-4228900000</v>
      </c>
      <c r="BC254" s="65"/>
      <c r="BD254" s="53"/>
      <c r="BE254" s="38">
        <v>-20500000</v>
      </c>
      <c r="BF254" s="65"/>
      <c r="BG254" s="50">
        <v>-5310800000</v>
      </c>
      <c r="BH254" s="65">
        <v>802400000</v>
      </c>
      <c r="BI254" s="53"/>
      <c r="BJ254" s="38">
        <v>802400000</v>
      </c>
      <c r="BK254" s="65">
        <v>264000000</v>
      </c>
      <c r="BL254" s="51">
        <v>1066400000</v>
      </c>
    </row>
    <row r="255" spans="1:64" x14ac:dyDescent="0.2">
      <c r="A255" s="63" t="s">
        <v>814</v>
      </c>
      <c r="B255" s="63" t="s">
        <v>815</v>
      </c>
      <c r="C255" s="63">
        <v>333440</v>
      </c>
      <c r="D255" s="63" t="s">
        <v>16</v>
      </c>
      <c r="E255" s="63">
        <v>2017</v>
      </c>
      <c r="F255" s="63" t="s">
        <v>1292</v>
      </c>
      <c r="G255" s="64">
        <v>43190</v>
      </c>
      <c r="H255" s="64">
        <v>43238</v>
      </c>
      <c r="I255" s="64">
        <v>43238</v>
      </c>
      <c r="J255" s="63">
        <v>232900000</v>
      </c>
      <c r="K255" s="63">
        <v>248900000</v>
      </c>
      <c r="L255" s="63" t="s">
        <v>2254</v>
      </c>
      <c r="M255" s="47">
        <v>255400000</v>
      </c>
      <c r="N255" s="65"/>
      <c r="O255" s="65"/>
      <c r="P255" s="53"/>
      <c r="Q255" s="48">
        <v>615900000</v>
      </c>
      <c r="R255" s="47">
        <v>283800000</v>
      </c>
      <c r="S255" s="65">
        <v>93200000</v>
      </c>
      <c r="T255" s="65">
        <v>51200000</v>
      </c>
      <c r="U255" s="53">
        <v>139400000</v>
      </c>
      <c r="V255" s="47">
        <v>264500000</v>
      </c>
      <c r="W255" s="65">
        <v>-85300000</v>
      </c>
      <c r="X255" s="65">
        <v>-59200000</v>
      </c>
      <c r="Y255" s="65">
        <v>-13900000</v>
      </c>
      <c r="Z255" s="53">
        <v>422900000</v>
      </c>
      <c r="AA255" s="48">
        <v>0</v>
      </c>
      <c r="AB255" s="49">
        <v>1419600000</v>
      </c>
      <c r="AC255" s="47">
        <v>-203600000</v>
      </c>
      <c r="AD255" s="65">
        <v>10300000</v>
      </c>
      <c r="AE255" s="65"/>
      <c r="AF255" s="65"/>
      <c r="AG255" s="65">
        <v>-206800000</v>
      </c>
      <c r="AH255" s="65"/>
      <c r="AI255" s="65"/>
      <c r="AJ255" s="53">
        <v>-7100000</v>
      </c>
      <c r="AK255" s="47">
        <v>-808100000</v>
      </c>
      <c r="AL255" s="65">
        <v>786700000</v>
      </c>
      <c r="AM255" s="53">
        <v>-1594800000</v>
      </c>
      <c r="AN255" s="47">
        <v>0</v>
      </c>
      <c r="AO255" s="65">
        <v>0</v>
      </c>
      <c r="AP255" s="65">
        <v>0</v>
      </c>
      <c r="AQ255" s="65"/>
      <c r="AR255" s="53">
        <v>0</v>
      </c>
      <c r="AS255" s="38"/>
      <c r="AT255" s="65"/>
      <c r="AU255" s="50">
        <v>-1011700000</v>
      </c>
      <c r="AV255" s="53">
        <v>-337500000</v>
      </c>
      <c r="AW255" s="47">
        <v>-73400000</v>
      </c>
      <c r="AX255" s="53">
        <v>0</v>
      </c>
      <c r="AY255" s="48">
        <v>-73400000</v>
      </c>
      <c r="AZ255" s="38">
        <v>-73400000</v>
      </c>
      <c r="BA255" s="53">
        <v>0</v>
      </c>
      <c r="BB255" s="47">
        <v>42000000</v>
      </c>
      <c r="BC255" s="65">
        <v>42000000</v>
      </c>
      <c r="BD255" s="53">
        <v>0</v>
      </c>
      <c r="BE255" s="38">
        <v>-46400000</v>
      </c>
      <c r="BF255" s="65"/>
      <c r="BG255" s="50">
        <v>-415300000</v>
      </c>
      <c r="BH255" s="65">
        <v>-7400000</v>
      </c>
      <c r="BI255" s="53"/>
      <c r="BJ255" s="38">
        <v>-7400000</v>
      </c>
      <c r="BK255" s="65">
        <v>0</v>
      </c>
      <c r="BL255" s="51">
        <v>-7400000</v>
      </c>
    </row>
    <row r="256" spans="1:64" x14ac:dyDescent="0.2">
      <c r="A256" s="63" t="s">
        <v>799</v>
      </c>
      <c r="B256" s="63" t="s">
        <v>800</v>
      </c>
      <c r="C256" s="63">
        <v>380928</v>
      </c>
      <c r="D256" s="63" t="s">
        <v>16</v>
      </c>
      <c r="E256" s="63">
        <v>2017</v>
      </c>
      <c r="F256" s="63" t="s">
        <v>1292</v>
      </c>
      <c r="G256" s="64">
        <v>43190</v>
      </c>
      <c r="H256" s="64">
        <v>43244</v>
      </c>
      <c r="I256" s="64">
        <v>43244</v>
      </c>
      <c r="J256" s="63">
        <v>208000000</v>
      </c>
      <c r="K256" s="63">
        <v>209000000</v>
      </c>
      <c r="L256" s="63" t="s">
        <v>2255</v>
      </c>
      <c r="M256" s="47">
        <v>297000000</v>
      </c>
      <c r="N256" s="65"/>
      <c r="O256" s="65"/>
      <c r="P256" s="53"/>
      <c r="Q256" s="48">
        <v>951000000</v>
      </c>
      <c r="R256" s="47">
        <v>2227000000</v>
      </c>
      <c r="S256" s="65"/>
      <c r="T256" s="65"/>
      <c r="U256" s="53"/>
      <c r="V256" s="47">
        <v>870000000</v>
      </c>
      <c r="W256" s="65"/>
      <c r="X256" s="65"/>
      <c r="Y256" s="65"/>
      <c r="Z256" s="53"/>
      <c r="AA256" s="48"/>
      <c r="AB256" s="49">
        <v>4345000000</v>
      </c>
      <c r="AC256" s="47">
        <v>-405000000</v>
      </c>
      <c r="AD256" s="65"/>
      <c r="AE256" s="65"/>
      <c r="AF256" s="65"/>
      <c r="AG256" s="65"/>
      <c r="AH256" s="65"/>
      <c r="AI256" s="65"/>
      <c r="AJ256" s="53"/>
      <c r="AK256" s="47"/>
      <c r="AL256" s="65"/>
      <c r="AM256" s="53"/>
      <c r="AN256" s="47">
        <v>-2519000000</v>
      </c>
      <c r="AO256" s="65"/>
      <c r="AP256" s="65"/>
      <c r="AQ256" s="65"/>
      <c r="AR256" s="53"/>
      <c r="AS256" s="38">
        <v>1402000000</v>
      </c>
      <c r="AT256" s="65"/>
      <c r="AU256" s="50">
        <v>-1522000000</v>
      </c>
      <c r="AV256" s="53">
        <v>-262000000</v>
      </c>
      <c r="AW256" s="47">
        <v>-948000000</v>
      </c>
      <c r="AX256" s="53"/>
      <c r="AY256" s="48"/>
      <c r="AZ256" s="38"/>
      <c r="BA256" s="53"/>
      <c r="BB256" s="47">
        <v>-1577000000</v>
      </c>
      <c r="BC256" s="65"/>
      <c r="BD256" s="53"/>
      <c r="BE256" s="38">
        <v>-297000000</v>
      </c>
      <c r="BF256" s="65"/>
      <c r="BG256" s="50">
        <v>-3084000000</v>
      </c>
      <c r="BH256" s="65">
        <v>-261000000</v>
      </c>
      <c r="BI256" s="53"/>
      <c r="BJ256" s="38">
        <v>-261000000</v>
      </c>
      <c r="BK256" s="65">
        <v>150000000</v>
      </c>
      <c r="BL256" s="51">
        <v>-111000000</v>
      </c>
    </row>
    <row r="257" spans="1:64" x14ac:dyDescent="0.2">
      <c r="A257" s="63" t="s">
        <v>838</v>
      </c>
      <c r="B257" s="63" t="s">
        <v>839</v>
      </c>
      <c r="C257" s="63">
        <v>88874</v>
      </c>
      <c r="D257" s="63" t="s">
        <v>16</v>
      </c>
      <c r="E257" s="63">
        <v>2017</v>
      </c>
      <c r="F257" s="63" t="s">
        <v>1292</v>
      </c>
      <c r="G257" s="64">
        <v>43100</v>
      </c>
      <c r="H257" s="64">
        <v>43158</v>
      </c>
      <c r="I257" s="64">
        <v>43158</v>
      </c>
      <c r="J257" s="63">
        <v>191100000</v>
      </c>
      <c r="K257" s="63">
        <v>194200000</v>
      </c>
      <c r="L257" s="63" t="s">
        <v>2256</v>
      </c>
      <c r="M257" s="47">
        <v>1007700000</v>
      </c>
      <c r="N257" s="65"/>
      <c r="O257" s="65"/>
      <c r="P257" s="53"/>
      <c r="Q257" s="48">
        <v>158300000</v>
      </c>
      <c r="R257" s="47">
        <v>40400000</v>
      </c>
      <c r="S257" s="65">
        <v>122900000</v>
      </c>
      <c r="T257" s="65">
        <v>88300000</v>
      </c>
      <c r="U257" s="53">
        <v>-170800000</v>
      </c>
      <c r="V257" s="47">
        <v>-458900000</v>
      </c>
      <c r="W257" s="65">
        <v>-148100000</v>
      </c>
      <c r="X257" s="65"/>
      <c r="Y257" s="65"/>
      <c r="Z257" s="53">
        <v>-310800000</v>
      </c>
      <c r="AA257" s="48"/>
      <c r="AB257" s="49">
        <v>747500000</v>
      </c>
      <c r="AC257" s="47">
        <v>-90600000</v>
      </c>
      <c r="AD257" s="65"/>
      <c r="AE257" s="65"/>
      <c r="AF257" s="65"/>
      <c r="AG257" s="65"/>
      <c r="AH257" s="65"/>
      <c r="AI257" s="65"/>
      <c r="AJ257" s="53">
        <v>-90600000</v>
      </c>
      <c r="AK257" s="47"/>
      <c r="AL257" s="65"/>
      <c r="AM257" s="53"/>
      <c r="AN257" s="47">
        <v>-3511000000</v>
      </c>
      <c r="AO257" s="65"/>
      <c r="AP257" s="65"/>
      <c r="AQ257" s="65"/>
      <c r="AR257" s="53">
        <v>-3511000000</v>
      </c>
      <c r="AS257" s="38">
        <v>181600000</v>
      </c>
      <c r="AT257" s="65"/>
      <c r="AU257" s="50">
        <v>-3420000000</v>
      </c>
      <c r="AV257" s="53">
        <v>-290400000</v>
      </c>
      <c r="AW257" s="47">
        <v>2121800000</v>
      </c>
      <c r="AX257" s="53"/>
      <c r="AY257" s="48"/>
      <c r="AZ257" s="38"/>
      <c r="BA257" s="53"/>
      <c r="BB257" s="47">
        <v>-144100000</v>
      </c>
      <c r="BC257" s="65">
        <v>55600000</v>
      </c>
      <c r="BD257" s="53">
        <v>-199700000</v>
      </c>
      <c r="BE257" s="38">
        <v>-80100000</v>
      </c>
      <c r="BF257" s="65"/>
      <c r="BG257" s="50">
        <v>1607200000</v>
      </c>
      <c r="BH257" s="65">
        <v>-1065300000</v>
      </c>
      <c r="BI257" s="53"/>
      <c r="BJ257" s="38">
        <v>-1065300000</v>
      </c>
      <c r="BK257" s="65">
        <v>85300000</v>
      </c>
      <c r="BL257" s="51">
        <v>-980000000</v>
      </c>
    </row>
    <row r="258" spans="1:64" x14ac:dyDescent="0.2">
      <c r="A258" s="63" t="s">
        <v>832</v>
      </c>
      <c r="B258" s="63" t="s">
        <v>833</v>
      </c>
      <c r="C258" s="63">
        <v>378190</v>
      </c>
      <c r="D258" s="63" t="s">
        <v>16</v>
      </c>
      <c r="E258" s="63">
        <v>2017</v>
      </c>
      <c r="F258" s="63" t="s">
        <v>1292</v>
      </c>
      <c r="G258" s="64">
        <v>43100</v>
      </c>
      <c r="H258" s="64">
        <v>43140</v>
      </c>
      <c r="I258" s="64">
        <v>43140</v>
      </c>
      <c r="J258" s="63">
        <v>1513000000</v>
      </c>
      <c r="K258" s="63">
        <v>1531000000</v>
      </c>
      <c r="L258" s="63" t="s">
        <v>2257</v>
      </c>
      <c r="M258" s="47">
        <v>2936000000</v>
      </c>
      <c r="N258" s="65"/>
      <c r="O258" s="65"/>
      <c r="P258" s="53"/>
      <c r="Q258" s="48">
        <v>816000000</v>
      </c>
      <c r="R258" s="47">
        <v>-166000000</v>
      </c>
      <c r="S258" s="65"/>
      <c r="T258" s="65"/>
      <c r="U258" s="53"/>
      <c r="V258" s="47">
        <v>-993000000</v>
      </c>
      <c r="W258" s="65"/>
      <c r="X258" s="65"/>
      <c r="Y258" s="65"/>
      <c r="Z258" s="53"/>
      <c r="AA258" s="48"/>
      <c r="AB258" s="49">
        <v>2593000000</v>
      </c>
      <c r="AC258" s="47">
        <v>-905000000</v>
      </c>
      <c r="AD258" s="65"/>
      <c r="AE258" s="65"/>
      <c r="AF258" s="65"/>
      <c r="AG258" s="65"/>
      <c r="AH258" s="65"/>
      <c r="AI258" s="65"/>
      <c r="AJ258" s="53"/>
      <c r="AK258" s="47"/>
      <c r="AL258" s="65"/>
      <c r="AM258" s="53"/>
      <c r="AN258" s="47">
        <v>604000000</v>
      </c>
      <c r="AO258" s="65"/>
      <c r="AP258" s="65"/>
      <c r="AQ258" s="65"/>
      <c r="AR258" s="53"/>
      <c r="AS258" s="38">
        <v>0</v>
      </c>
      <c r="AT258" s="65"/>
      <c r="AU258" s="50">
        <v>-301000000</v>
      </c>
      <c r="AV258" s="53">
        <v>-1198000000</v>
      </c>
      <c r="AW258" s="47">
        <v>-196000000</v>
      </c>
      <c r="AX258" s="53"/>
      <c r="AY258" s="48"/>
      <c r="AZ258" s="38"/>
      <c r="BA258" s="53"/>
      <c r="BB258" s="47">
        <v>-2174000000</v>
      </c>
      <c r="BC258" s="65"/>
      <c r="BD258" s="53"/>
      <c r="BE258" s="38">
        <v>207000000</v>
      </c>
      <c r="BF258" s="65"/>
      <c r="BG258" s="50">
        <v>-3361000000</v>
      </c>
      <c r="BH258" s="65">
        <v>-1069000000</v>
      </c>
      <c r="BI258" s="53"/>
      <c r="BJ258" s="38">
        <v>-1069000000</v>
      </c>
      <c r="BK258" s="65">
        <v>89000000</v>
      </c>
      <c r="BL258" s="51">
        <v>-980000000</v>
      </c>
    </row>
    <row r="259" spans="1:64" x14ac:dyDescent="0.2">
      <c r="A259" s="63" t="s">
        <v>802</v>
      </c>
      <c r="B259" s="63" t="s">
        <v>803</v>
      </c>
      <c r="C259" s="63">
        <v>73420</v>
      </c>
      <c r="D259" s="63" t="s">
        <v>16</v>
      </c>
      <c r="E259" s="63">
        <v>2018</v>
      </c>
      <c r="F259" s="63" t="s">
        <v>1292</v>
      </c>
      <c r="G259" s="64">
        <v>43220</v>
      </c>
      <c r="H259" s="64">
        <v>43273</v>
      </c>
      <c r="I259" s="64">
        <v>43273</v>
      </c>
      <c r="J259" s="63">
        <v>1356700000</v>
      </c>
      <c r="K259" s="63">
        <v>1368200000</v>
      </c>
      <c r="L259" s="63" t="s">
        <v>2258</v>
      </c>
      <c r="M259" s="47">
        <v>3095000000</v>
      </c>
      <c r="N259" s="65"/>
      <c r="O259" s="65"/>
      <c r="P259" s="53"/>
      <c r="Q259" s="48">
        <v>2644000000</v>
      </c>
      <c r="R259" s="47">
        <v>-882000000</v>
      </c>
      <c r="S259" s="65"/>
      <c r="T259" s="65"/>
      <c r="U259" s="53"/>
      <c r="V259" s="47">
        <v>-173000000</v>
      </c>
      <c r="W259" s="65"/>
      <c r="X259" s="65"/>
      <c r="Y259" s="65"/>
      <c r="Z259" s="53"/>
      <c r="AA259" s="48"/>
      <c r="AB259" s="49">
        <v>4684000000</v>
      </c>
      <c r="AC259" s="47">
        <v>-1068000000</v>
      </c>
      <c r="AD259" s="65"/>
      <c r="AE259" s="65"/>
      <c r="AF259" s="65"/>
      <c r="AG259" s="65"/>
      <c r="AH259" s="65"/>
      <c r="AI259" s="65"/>
      <c r="AJ259" s="53"/>
      <c r="AK259" s="47">
        <v>1027000000</v>
      </c>
      <c r="AL259" s="65"/>
      <c r="AM259" s="53"/>
      <c r="AN259" s="47">
        <v>5921000000</v>
      </c>
      <c r="AO259" s="65"/>
      <c r="AP259" s="65"/>
      <c r="AQ259" s="65"/>
      <c r="AR259" s="53"/>
      <c r="AS259" s="38">
        <v>-22000000</v>
      </c>
      <c r="AT259" s="65"/>
      <c r="AU259" s="50">
        <v>5858000000</v>
      </c>
      <c r="AV259" s="53">
        <v>-2494000000</v>
      </c>
      <c r="AW259" s="47">
        <v>-7642000000</v>
      </c>
      <c r="AX259" s="53"/>
      <c r="AY259" s="48"/>
      <c r="AZ259" s="38"/>
      <c r="BA259" s="53"/>
      <c r="BB259" s="47"/>
      <c r="BC259" s="65"/>
      <c r="BD259" s="53"/>
      <c r="BE259" s="38">
        <v>-1818000000</v>
      </c>
      <c r="BF259" s="65"/>
      <c r="BG259" s="50">
        <v>-11954000000</v>
      </c>
      <c r="BH259" s="65">
        <v>-1412000000</v>
      </c>
      <c r="BI259" s="53"/>
      <c r="BJ259" s="38">
        <v>-1412000000</v>
      </c>
      <c r="BK259" s="65">
        <v>114000000</v>
      </c>
      <c r="BL259" s="51">
        <v>-1298000000</v>
      </c>
    </row>
    <row r="260" spans="1:64" x14ac:dyDescent="0.2">
      <c r="A260" s="63" t="s">
        <v>811</v>
      </c>
      <c r="B260" s="63" t="s">
        <v>812</v>
      </c>
      <c r="C260" s="63">
        <v>139431</v>
      </c>
      <c r="D260" s="63" t="s">
        <v>16</v>
      </c>
      <c r="E260" s="63">
        <v>2017</v>
      </c>
      <c r="F260" s="63" t="s">
        <v>1292</v>
      </c>
      <c r="G260" s="64">
        <v>43100</v>
      </c>
      <c r="H260" s="64">
        <v>43160</v>
      </c>
      <c r="I260" s="64">
        <v>43160</v>
      </c>
      <c r="J260" s="63">
        <v>572253000</v>
      </c>
      <c r="K260" s="63">
        <v>578795000</v>
      </c>
      <c r="L260" s="63" t="s">
        <v>2259</v>
      </c>
      <c r="M260" s="47">
        <v>2096418000</v>
      </c>
      <c r="N260" s="65"/>
      <c r="O260" s="65"/>
      <c r="P260" s="53"/>
      <c r="Q260" s="48">
        <v>993480000</v>
      </c>
      <c r="R260" s="47">
        <v>-1171975000</v>
      </c>
      <c r="S260" s="65"/>
      <c r="T260" s="65"/>
      <c r="U260" s="53"/>
      <c r="V260" s="47">
        <v>288488000</v>
      </c>
      <c r="W260" s="65"/>
      <c r="X260" s="65"/>
      <c r="Y260" s="65"/>
      <c r="Z260" s="53"/>
      <c r="AA260" s="48"/>
      <c r="AB260" s="49">
        <v>2206411000</v>
      </c>
      <c r="AC260" s="47">
        <v>-1863364000</v>
      </c>
      <c r="AD260" s="65"/>
      <c r="AE260" s="65"/>
      <c r="AF260" s="65"/>
      <c r="AG260" s="65"/>
      <c r="AH260" s="65"/>
      <c r="AI260" s="65"/>
      <c r="AJ260" s="53"/>
      <c r="AK260" s="47"/>
      <c r="AL260" s="65"/>
      <c r="AM260" s="53"/>
      <c r="AN260" s="47">
        <v>-16727000</v>
      </c>
      <c r="AO260" s="65"/>
      <c r="AP260" s="65"/>
      <c r="AQ260" s="65"/>
      <c r="AR260" s="53"/>
      <c r="AS260" s="38">
        <v>299499000</v>
      </c>
      <c r="AT260" s="65"/>
      <c r="AU260" s="50">
        <v>-1580592000</v>
      </c>
      <c r="AV260" s="53">
        <v>-252014000</v>
      </c>
      <c r="AW260" s="47">
        <v>267017000</v>
      </c>
      <c r="AX260" s="53"/>
      <c r="AY260" s="48"/>
      <c r="AZ260" s="38"/>
      <c r="BA260" s="53"/>
      <c r="BB260" s="47">
        <v>-327500000</v>
      </c>
      <c r="BC260" s="65"/>
      <c r="BD260" s="53">
        <v>-327500000</v>
      </c>
      <c r="BE260" s="38">
        <v>-256281000</v>
      </c>
      <c r="BF260" s="65"/>
      <c r="BG260" s="50">
        <v>-568778000</v>
      </c>
      <c r="BH260" s="65">
        <v>57041000</v>
      </c>
      <c r="BI260" s="53"/>
      <c r="BJ260" s="38">
        <v>57041000</v>
      </c>
      <c r="BK260" s="65">
        <v>-3627000</v>
      </c>
      <c r="BL260" s="51">
        <v>53414000</v>
      </c>
    </row>
    <row r="261" spans="1:64" x14ac:dyDescent="0.2">
      <c r="A261" s="63" t="s">
        <v>826</v>
      </c>
      <c r="B261" s="63" t="s">
        <v>827</v>
      </c>
      <c r="C261" s="63">
        <v>333439</v>
      </c>
      <c r="D261" s="63" t="s">
        <v>16</v>
      </c>
      <c r="E261" s="63">
        <v>2017</v>
      </c>
      <c r="F261" s="63" t="s">
        <v>1292</v>
      </c>
      <c r="G261" s="64">
        <v>43100</v>
      </c>
      <c r="H261" s="64">
        <v>43159</v>
      </c>
      <c r="I261" s="64">
        <v>43159</v>
      </c>
      <c r="J261" s="63">
        <v>74357000</v>
      </c>
      <c r="K261" s="63">
        <v>74839000</v>
      </c>
      <c r="L261" s="63" t="s">
        <v>2260</v>
      </c>
      <c r="M261" s="47">
        <v>974692000</v>
      </c>
      <c r="N261" s="65"/>
      <c r="O261" s="65"/>
      <c r="P261" s="53"/>
      <c r="Q261" s="48">
        <v>446672000</v>
      </c>
      <c r="R261" s="47">
        <v>2119000</v>
      </c>
      <c r="S261" s="65">
        <v>36322000</v>
      </c>
      <c r="T261" s="65">
        <v>-75591000</v>
      </c>
      <c r="U261" s="53">
        <v>41388000</v>
      </c>
      <c r="V261" s="47">
        <v>-229888000</v>
      </c>
      <c r="W261" s="65">
        <v>-60566000</v>
      </c>
      <c r="X261" s="65">
        <v>-153245000</v>
      </c>
      <c r="Y261" s="65">
        <v>25365000</v>
      </c>
      <c r="Z261" s="53">
        <v>-41442000</v>
      </c>
      <c r="AA261" s="48"/>
      <c r="AB261" s="49">
        <v>1193595000</v>
      </c>
      <c r="AC261" s="47">
        <v>-905998000</v>
      </c>
      <c r="AD261" s="65"/>
      <c r="AE261" s="65"/>
      <c r="AF261" s="65"/>
      <c r="AG261" s="65">
        <v>-905998000</v>
      </c>
      <c r="AH261" s="65"/>
      <c r="AI261" s="65"/>
      <c r="AJ261" s="53"/>
      <c r="AK261" s="47"/>
      <c r="AL261" s="65"/>
      <c r="AM261" s="53"/>
      <c r="AN261" s="47">
        <v>-250799000</v>
      </c>
      <c r="AO261" s="65"/>
      <c r="AP261" s="65"/>
      <c r="AQ261" s="65"/>
      <c r="AR261" s="53">
        <v>-250799000</v>
      </c>
      <c r="AS261" s="38">
        <v>-83904000</v>
      </c>
      <c r="AT261" s="65"/>
      <c r="AU261" s="50">
        <v>-1240701000</v>
      </c>
      <c r="AV261" s="53"/>
      <c r="AW261" s="47">
        <v>509942000</v>
      </c>
      <c r="AX261" s="53">
        <v>177937000</v>
      </c>
      <c r="AY261" s="48">
        <v>332005000</v>
      </c>
      <c r="AZ261" s="38">
        <v>-473448000</v>
      </c>
      <c r="BA261" s="53">
        <v>805453000</v>
      </c>
      <c r="BB261" s="47"/>
      <c r="BC261" s="65"/>
      <c r="BD261" s="53"/>
      <c r="BE261" s="38">
        <v>-516937000</v>
      </c>
      <c r="BF261" s="65"/>
      <c r="BG261" s="50">
        <v>-6995000</v>
      </c>
      <c r="BH261" s="65">
        <v>-54101000</v>
      </c>
      <c r="BI261" s="53"/>
      <c r="BJ261" s="38">
        <v>-54101000</v>
      </c>
      <c r="BK261" s="65">
        <v>17320000</v>
      </c>
      <c r="BL261" s="51">
        <v>-36781000</v>
      </c>
    </row>
    <row r="262" spans="1:64" x14ac:dyDescent="0.2">
      <c r="A262" s="63" t="s">
        <v>793</v>
      </c>
      <c r="B262" s="63" t="s">
        <v>794</v>
      </c>
      <c r="C262" s="63">
        <v>251282</v>
      </c>
      <c r="D262" s="63" t="s">
        <v>16</v>
      </c>
      <c r="E262" s="63">
        <v>2017</v>
      </c>
      <c r="F262" s="63" t="s">
        <v>1292</v>
      </c>
      <c r="G262" s="64">
        <v>43069</v>
      </c>
      <c r="H262" s="64">
        <v>43125</v>
      </c>
      <c r="I262" s="64">
        <v>43125</v>
      </c>
      <c r="J262" s="63">
        <v>126800000</v>
      </c>
      <c r="K262" s="63">
        <v>128400000</v>
      </c>
      <c r="L262" s="63" t="s">
        <v>2261</v>
      </c>
      <c r="M262" s="47">
        <v>477400000</v>
      </c>
      <c r="N262" s="65"/>
      <c r="O262" s="65"/>
      <c r="P262" s="53"/>
      <c r="Q262" s="48">
        <v>125200000</v>
      </c>
      <c r="R262" s="47">
        <v>76100000</v>
      </c>
      <c r="S262" s="65"/>
      <c r="T262" s="65"/>
      <c r="U262" s="53"/>
      <c r="V262" s="47">
        <v>136600000</v>
      </c>
      <c r="W262" s="65"/>
      <c r="X262" s="65"/>
      <c r="Y262" s="65"/>
      <c r="Z262" s="53"/>
      <c r="AA262" s="48"/>
      <c r="AB262" s="49">
        <v>815300000</v>
      </c>
      <c r="AC262" s="47">
        <v>-181300000</v>
      </c>
      <c r="AD262" s="65"/>
      <c r="AE262" s="65"/>
      <c r="AF262" s="65"/>
      <c r="AG262" s="65"/>
      <c r="AH262" s="65"/>
      <c r="AI262" s="65"/>
      <c r="AJ262" s="53"/>
      <c r="AK262" s="47"/>
      <c r="AL262" s="65"/>
      <c r="AM262" s="53"/>
      <c r="AN262" s="47">
        <v>-4327400000</v>
      </c>
      <c r="AO262" s="65"/>
      <c r="AP262" s="65"/>
      <c r="AQ262" s="65"/>
      <c r="AR262" s="53"/>
      <c r="AS262" s="38">
        <v>400000</v>
      </c>
      <c r="AT262" s="65"/>
      <c r="AU262" s="50">
        <v>-4508300000</v>
      </c>
      <c r="AV262" s="53">
        <v>-237600000</v>
      </c>
      <c r="AW262" s="47">
        <v>3582300000</v>
      </c>
      <c r="AX262" s="53"/>
      <c r="AY262" s="48"/>
      <c r="AZ262" s="38"/>
      <c r="BA262" s="53"/>
      <c r="BB262" s="47">
        <v>445700000</v>
      </c>
      <c r="BC262" s="65">
        <v>583500000</v>
      </c>
      <c r="BD262" s="53">
        <v>-137800000</v>
      </c>
      <c r="BE262" s="38">
        <v>-34400000</v>
      </c>
      <c r="BF262" s="65"/>
      <c r="BG262" s="50">
        <v>3756000000</v>
      </c>
      <c r="BH262" s="65">
        <v>63000000</v>
      </c>
      <c r="BI262" s="53"/>
      <c r="BJ262" s="38">
        <v>63000000</v>
      </c>
      <c r="BK262" s="65">
        <v>5400000</v>
      </c>
      <c r="BL262" s="51">
        <v>68400000</v>
      </c>
    </row>
    <row r="263" spans="1:64" x14ac:dyDescent="0.2">
      <c r="A263" s="63" t="s">
        <v>775</v>
      </c>
      <c r="B263" s="63" t="s">
        <v>776</v>
      </c>
      <c r="C263" s="63">
        <v>118024</v>
      </c>
      <c r="D263" s="63" t="s">
        <v>16</v>
      </c>
      <c r="E263" s="63">
        <v>2017</v>
      </c>
      <c r="F263" s="63" t="s">
        <v>1292</v>
      </c>
      <c r="G263" s="64">
        <v>43100</v>
      </c>
      <c r="H263" s="64">
        <v>43152</v>
      </c>
      <c r="I263" s="64">
        <v>43154</v>
      </c>
      <c r="J263" s="63">
        <v>36864000</v>
      </c>
      <c r="K263" s="63">
        <v>38038000</v>
      </c>
      <c r="L263" s="63" t="s">
        <v>2262</v>
      </c>
      <c r="M263" s="47">
        <v>148089000</v>
      </c>
      <c r="N263" s="65"/>
      <c r="O263" s="65"/>
      <c r="P263" s="53"/>
      <c r="Q263" s="48">
        <v>19274000</v>
      </c>
      <c r="R263" s="47">
        <v>22964000</v>
      </c>
      <c r="S263" s="65"/>
      <c r="T263" s="65"/>
      <c r="U263" s="53"/>
      <c r="V263" s="47">
        <v>-22292000</v>
      </c>
      <c r="W263" s="65"/>
      <c r="X263" s="65"/>
      <c r="Y263" s="65"/>
      <c r="Z263" s="53"/>
      <c r="AA263" s="48"/>
      <c r="AB263" s="49">
        <v>168035000</v>
      </c>
      <c r="AC263" s="47">
        <v>-12086000</v>
      </c>
      <c r="AD263" s="65"/>
      <c r="AE263" s="65"/>
      <c r="AF263" s="65"/>
      <c r="AG263" s="65"/>
      <c r="AH263" s="65"/>
      <c r="AI263" s="65"/>
      <c r="AJ263" s="53"/>
      <c r="AK263" s="47">
        <v>-28037000</v>
      </c>
      <c r="AL263" s="65"/>
      <c r="AM263" s="53"/>
      <c r="AN263" s="47"/>
      <c r="AO263" s="65"/>
      <c r="AP263" s="65"/>
      <c r="AQ263" s="65"/>
      <c r="AR263" s="53"/>
      <c r="AS263" s="38">
        <v>-13530000</v>
      </c>
      <c r="AT263" s="65"/>
      <c r="AU263" s="50">
        <v>-53653000</v>
      </c>
      <c r="AV263" s="53">
        <v>-48888000</v>
      </c>
      <c r="AW263" s="47"/>
      <c r="AX263" s="53"/>
      <c r="AY263" s="48"/>
      <c r="AZ263" s="38"/>
      <c r="BA263" s="53"/>
      <c r="BB263" s="47">
        <v>-40489000</v>
      </c>
      <c r="BC263" s="65">
        <v>1972000</v>
      </c>
      <c r="BD263" s="53">
        <v>-42461000</v>
      </c>
      <c r="BE263" s="38">
        <v>-27691000</v>
      </c>
      <c r="BF263" s="65"/>
      <c r="BG263" s="50">
        <v>-117068000</v>
      </c>
      <c r="BH263" s="65">
        <v>-2686000</v>
      </c>
      <c r="BI263" s="53"/>
      <c r="BJ263" s="38">
        <v>-2686000</v>
      </c>
      <c r="BK263" s="65">
        <v>1457000</v>
      </c>
      <c r="BL263" s="51">
        <v>-1229000</v>
      </c>
    </row>
    <row r="264" spans="1:64" x14ac:dyDescent="0.2">
      <c r="A264" s="63" t="s">
        <v>781</v>
      </c>
      <c r="B264" s="63" t="s">
        <v>782</v>
      </c>
      <c r="C264" s="63">
        <v>378186</v>
      </c>
      <c r="D264" s="63" t="s">
        <v>16</v>
      </c>
      <c r="E264" s="63">
        <v>2017</v>
      </c>
      <c r="F264" s="63" t="s">
        <v>1292</v>
      </c>
      <c r="G264" s="64">
        <v>43100</v>
      </c>
      <c r="H264" s="64">
        <v>43154</v>
      </c>
      <c r="I264" s="64">
        <v>43154</v>
      </c>
      <c r="J264" s="63">
        <v>62932000</v>
      </c>
      <c r="K264" s="63">
        <v>63217000</v>
      </c>
      <c r="L264" s="63" t="s">
        <v>2263</v>
      </c>
      <c r="M264" s="47">
        <v>713385000</v>
      </c>
      <c r="N264" s="65"/>
      <c r="O264" s="65"/>
      <c r="P264" s="53"/>
      <c r="Q264" s="48">
        <v>297162000</v>
      </c>
      <c r="R264" s="47">
        <v>-241119000</v>
      </c>
      <c r="S264" s="65"/>
      <c r="T264" s="65"/>
      <c r="U264" s="53"/>
      <c r="V264" s="47">
        <v>-111550000</v>
      </c>
      <c r="W264" s="65"/>
      <c r="X264" s="65"/>
      <c r="Y264" s="65"/>
      <c r="Z264" s="53"/>
      <c r="AA264" s="48"/>
      <c r="AB264" s="49">
        <v>657878000</v>
      </c>
      <c r="AC264" s="47">
        <v>-453919000</v>
      </c>
      <c r="AD264" s="65"/>
      <c r="AE264" s="65"/>
      <c r="AF264" s="65"/>
      <c r="AG264" s="65"/>
      <c r="AH264" s="65"/>
      <c r="AI264" s="65"/>
      <c r="AJ264" s="53"/>
      <c r="AK264" s="47"/>
      <c r="AL264" s="65"/>
      <c r="AM264" s="53"/>
      <c r="AN264" s="47">
        <v>23846000</v>
      </c>
      <c r="AO264" s="65"/>
      <c r="AP264" s="65"/>
      <c r="AQ264" s="65"/>
      <c r="AR264" s="53"/>
      <c r="AS264" s="38">
        <v>43594000</v>
      </c>
      <c r="AT264" s="65"/>
      <c r="AU264" s="50">
        <v>-386479000</v>
      </c>
      <c r="AV264" s="53">
        <v>-108852000</v>
      </c>
      <c r="AW264" s="47">
        <v>1340239000</v>
      </c>
      <c r="AX264" s="53"/>
      <c r="AY264" s="48"/>
      <c r="AZ264" s="38"/>
      <c r="BA264" s="53"/>
      <c r="BB264" s="47">
        <v>-89889000</v>
      </c>
      <c r="BC264" s="65">
        <v>10110000</v>
      </c>
      <c r="BD264" s="53">
        <v>-99999000</v>
      </c>
      <c r="BE264" s="38">
        <v>-16571000</v>
      </c>
      <c r="BF264" s="65"/>
      <c r="BG264" s="50">
        <v>1124927000</v>
      </c>
      <c r="BH264" s="65">
        <v>1396326000</v>
      </c>
      <c r="BI264" s="53"/>
      <c r="BJ264" s="38">
        <v>1396326000</v>
      </c>
      <c r="BK264" s="65"/>
      <c r="BL264" s="51">
        <v>1396326000</v>
      </c>
    </row>
    <row r="265" spans="1:64" x14ac:dyDescent="0.2">
      <c r="A265" s="63" t="s">
        <v>13</v>
      </c>
      <c r="B265" s="63" t="s">
        <v>14</v>
      </c>
      <c r="C265" s="63">
        <v>22219</v>
      </c>
      <c r="D265" s="63" t="s">
        <v>16</v>
      </c>
      <c r="E265" s="63">
        <v>2017</v>
      </c>
      <c r="F265" s="63" t="s">
        <v>1292</v>
      </c>
      <c r="G265" s="64">
        <v>43100</v>
      </c>
      <c r="H265" s="64">
        <v>43139</v>
      </c>
      <c r="I265" s="64">
        <v>43139</v>
      </c>
      <c r="J265" s="63">
        <v>597500000</v>
      </c>
      <c r="K265" s="63">
        <v>612700000</v>
      </c>
      <c r="L265" s="63" t="s">
        <v>2264</v>
      </c>
      <c r="M265" s="47">
        <v>4869000000</v>
      </c>
      <c r="N265" s="65"/>
      <c r="O265" s="65"/>
      <c r="P265" s="53"/>
      <c r="Q265" s="48">
        <v>1544000000</v>
      </c>
      <c r="R265" s="47">
        <v>-789000000</v>
      </c>
      <c r="S265" s="65">
        <v>324000000</v>
      </c>
      <c r="T265" s="65">
        <v>107000000</v>
      </c>
      <c r="U265" s="53">
        <v>-1220000000</v>
      </c>
      <c r="V265" s="47">
        <v>616000000</v>
      </c>
      <c r="W265" s="65">
        <v>-245000000</v>
      </c>
      <c r="X265" s="65">
        <v>-387000000</v>
      </c>
      <c r="Y265" s="65">
        <v>24000000</v>
      </c>
      <c r="Z265" s="53">
        <v>1224000000</v>
      </c>
      <c r="AA265" s="48"/>
      <c r="AB265" s="49">
        <v>6240000000</v>
      </c>
      <c r="AC265" s="47">
        <v>-1324000000</v>
      </c>
      <c r="AD265" s="65">
        <v>49000000</v>
      </c>
      <c r="AE265" s="65"/>
      <c r="AF265" s="65"/>
      <c r="AG265" s="65">
        <v>-1373000000</v>
      </c>
      <c r="AH265" s="65">
        <v>-1373000000</v>
      </c>
      <c r="AI265" s="65"/>
      <c r="AJ265" s="53"/>
      <c r="AK265" s="47">
        <v>-798000000</v>
      </c>
      <c r="AL265" s="65">
        <v>1354000000</v>
      </c>
      <c r="AM265" s="53">
        <v>-2152000000</v>
      </c>
      <c r="AN265" s="47">
        <v>-958000000</v>
      </c>
      <c r="AO265" s="65">
        <v>1065000000</v>
      </c>
      <c r="AP265" s="65"/>
      <c r="AQ265" s="65"/>
      <c r="AR265" s="53">
        <v>-2023000000</v>
      </c>
      <c r="AS265" s="38">
        <v>-6000000</v>
      </c>
      <c r="AT265" s="65"/>
      <c r="AU265" s="50">
        <v>-3086000000</v>
      </c>
      <c r="AV265" s="53">
        <v>-2803000000</v>
      </c>
      <c r="AW265" s="47">
        <v>1603000000</v>
      </c>
      <c r="AX265" s="53">
        <v>578000000</v>
      </c>
      <c r="AY265" s="48">
        <v>1025000000</v>
      </c>
      <c r="AZ265" s="38">
        <v>-962000000</v>
      </c>
      <c r="BA265" s="53">
        <v>1987000000</v>
      </c>
      <c r="BB265" s="47">
        <v>-1334000000</v>
      </c>
      <c r="BC265" s="65">
        <v>734000000</v>
      </c>
      <c r="BD265" s="53">
        <v>-2068000000</v>
      </c>
      <c r="BE265" s="38">
        <v>-121000000</v>
      </c>
      <c r="BF265" s="65"/>
      <c r="BG265" s="50">
        <v>-2655000000</v>
      </c>
      <c r="BH265" s="65">
        <v>499000000</v>
      </c>
      <c r="BI265" s="53"/>
      <c r="BJ265" s="38">
        <v>499000000</v>
      </c>
      <c r="BK265" s="65">
        <v>156000000</v>
      </c>
      <c r="BL265" s="51">
        <v>655000000</v>
      </c>
    </row>
    <row r="266" spans="1:64" x14ac:dyDescent="0.2">
      <c r="A266" s="63" t="s">
        <v>835</v>
      </c>
      <c r="B266" s="63" t="s">
        <v>836</v>
      </c>
      <c r="C266" s="63">
        <v>333441</v>
      </c>
      <c r="D266" s="63" t="s">
        <v>16</v>
      </c>
      <c r="E266" s="63">
        <v>2017</v>
      </c>
      <c r="F266" s="63" t="s">
        <v>1292</v>
      </c>
      <c r="G266" s="64">
        <v>43100</v>
      </c>
      <c r="H266" s="64">
        <v>43160</v>
      </c>
      <c r="I266" s="64">
        <v>43160</v>
      </c>
      <c r="J266" s="63">
        <v>566782000</v>
      </c>
      <c r="K266" s="63">
        <v>577141000</v>
      </c>
      <c r="L266" s="63" t="s">
        <v>2265</v>
      </c>
      <c r="M266" s="47">
        <v>820678000</v>
      </c>
      <c r="N266" s="65"/>
      <c r="O266" s="65"/>
      <c r="P266" s="53"/>
      <c r="Q266" s="48">
        <v>48887000</v>
      </c>
      <c r="R266" s="47">
        <v>119056000</v>
      </c>
      <c r="S266" s="65">
        <v>52282000</v>
      </c>
      <c r="T266" s="65">
        <v>67935000</v>
      </c>
      <c r="U266" s="53">
        <v>-1161000</v>
      </c>
      <c r="V266" s="47">
        <v>-890000</v>
      </c>
      <c r="W266" s="65">
        <v>16538000</v>
      </c>
      <c r="X266" s="65">
        <v>-88867000</v>
      </c>
      <c r="Y266" s="65">
        <v>29579000</v>
      </c>
      <c r="Z266" s="53">
        <v>41860000</v>
      </c>
      <c r="AA266" s="48"/>
      <c r="AB266" s="49">
        <v>987731000</v>
      </c>
      <c r="AC266" s="47">
        <v>-92911000</v>
      </c>
      <c r="AD266" s="65">
        <v>1416000</v>
      </c>
      <c r="AE266" s="65">
        <v>1416000</v>
      </c>
      <c r="AF266" s="65"/>
      <c r="AG266" s="65">
        <v>-93128000</v>
      </c>
      <c r="AH266" s="65">
        <v>-83435000</v>
      </c>
      <c r="AI266" s="65">
        <v>-9693000</v>
      </c>
      <c r="AJ266" s="53">
        <v>-1199000</v>
      </c>
      <c r="AK266" s="47">
        <v>-438630000</v>
      </c>
      <c r="AL266" s="65">
        <v>533183000</v>
      </c>
      <c r="AM266" s="53">
        <v>-971813000</v>
      </c>
      <c r="AN266" s="47"/>
      <c r="AO266" s="65"/>
      <c r="AP266" s="65"/>
      <c r="AQ266" s="65"/>
      <c r="AR266" s="53"/>
      <c r="AS266" s="38"/>
      <c r="AT266" s="65"/>
      <c r="AU266" s="50">
        <v>-531541000</v>
      </c>
      <c r="AV266" s="53"/>
      <c r="AW266" s="47">
        <v>-2583000</v>
      </c>
      <c r="AX266" s="53"/>
      <c r="AY266" s="48">
        <v>-2583000</v>
      </c>
      <c r="AZ266" s="38">
        <v>-2583000</v>
      </c>
      <c r="BA266" s="53"/>
      <c r="BB266" s="47">
        <v>-308552000</v>
      </c>
      <c r="BC266" s="65">
        <v>52626000</v>
      </c>
      <c r="BD266" s="53">
        <v>-361178000</v>
      </c>
      <c r="BE266" s="38"/>
      <c r="BF266" s="65"/>
      <c r="BG266" s="50">
        <v>-311135000</v>
      </c>
      <c r="BH266" s="65">
        <v>145055000</v>
      </c>
      <c r="BI266" s="53"/>
      <c r="BJ266" s="38">
        <v>145055000</v>
      </c>
      <c r="BK266" s="65">
        <v>5985000</v>
      </c>
      <c r="BL266" s="51">
        <v>151040000</v>
      </c>
    </row>
    <row r="267" spans="1:64" x14ac:dyDescent="0.2">
      <c r="A267" s="63" t="s">
        <v>89</v>
      </c>
      <c r="B267" s="63" t="s">
        <v>90</v>
      </c>
      <c r="C267" s="63">
        <v>133574</v>
      </c>
      <c r="D267" s="63" t="s">
        <v>16</v>
      </c>
      <c r="E267" s="63">
        <v>2017</v>
      </c>
      <c r="F267" s="63" t="s">
        <v>1292</v>
      </c>
      <c r="G267" s="64">
        <v>43100</v>
      </c>
      <c r="H267" s="64">
        <v>43158</v>
      </c>
      <c r="I267" s="64">
        <v>43522</v>
      </c>
      <c r="J267" s="63">
        <v>1921000000</v>
      </c>
      <c r="K267" s="63">
        <v>1921000000</v>
      </c>
      <c r="L267" s="63" t="s">
        <v>1781</v>
      </c>
      <c r="M267" s="47">
        <v>10227000000</v>
      </c>
      <c r="N267" s="65">
        <v>10227000000</v>
      </c>
      <c r="O267" s="65"/>
      <c r="P267" s="53"/>
      <c r="Q267" s="48">
        <v>209000000</v>
      </c>
      <c r="R267" s="47">
        <v>-3629000000</v>
      </c>
      <c r="S267" s="65"/>
      <c r="T267" s="65"/>
      <c r="U267" s="53">
        <v>-3629000000</v>
      </c>
      <c r="V267" s="47">
        <v>-1906000000</v>
      </c>
      <c r="W267" s="65">
        <v>10000000</v>
      </c>
      <c r="X267" s="65">
        <v>-171000000</v>
      </c>
      <c r="Y267" s="65">
        <v>-55000000</v>
      </c>
      <c r="Z267" s="53">
        <v>-1690000000</v>
      </c>
      <c r="AA267" s="48"/>
      <c r="AB267" s="49">
        <v>4901000000</v>
      </c>
      <c r="AC267" s="47">
        <v>-199000000</v>
      </c>
      <c r="AD267" s="65"/>
      <c r="AE267" s="65"/>
      <c r="AF267" s="65"/>
      <c r="AG267" s="65"/>
      <c r="AH267" s="65"/>
      <c r="AI267" s="65"/>
      <c r="AJ267" s="53">
        <v>-199000000</v>
      </c>
      <c r="AK267" s="47"/>
      <c r="AL267" s="65"/>
      <c r="AM267" s="53"/>
      <c r="AN267" s="47">
        <v>0</v>
      </c>
      <c r="AO267" s="65">
        <v>0</v>
      </c>
      <c r="AP267" s="65"/>
      <c r="AQ267" s="65"/>
      <c r="AR267" s="53">
        <v>0</v>
      </c>
      <c r="AS267" s="38">
        <v>-268000000</v>
      </c>
      <c r="AT267" s="65"/>
      <c r="AU267" s="50">
        <v>-467000000</v>
      </c>
      <c r="AV267" s="53">
        <v>-4807000000</v>
      </c>
      <c r="AW267" s="47">
        <v>0</v>
      </c>
      <c r="AX267" s="53">
        <v>0</v>
      </c>
      <c r="AY267" s="48">
        <v>0</v>
      </c>
      <c r="AZ267" s="38">
        <v>0</v>
      </c>
      <c r="BA267" s="53">
        <v>0</v>
      </c>
      <c r="BB267" s="47">
        <v>-2917000000</v>
      </c>
      <c r="BC267" s="65"/>
      <c r="BD267" s="53">
        <v>-2917000000</v>
      </c>
      <c r="BE267" s="38">
        <v>-47000000</v>
      </c>
      <c r="BF267" s="65"/>
      <c r="BG267" s="50">
        <v>-7771000000</v>
      </c>
      <c r="BH267" s="65">
        <v>-3337000000</v>
      </c>
      <c r="BI267" s="53"/>
      <c r="BJ267" s="38">
        <v>-3337000000</v>
      </c>
      <c r="BK267" s="65"/>
      <c r="BL267" s="51">
        <v>-3337000000</v>
      </c>
    </row>
    <row r="268" spans="1:64" x14ac:dyDescent="0.2">
      <c r="A268" s="63" t="s">
        <v>1135</v>
      </c>
      <c r="B268" s="63" t="s">
        <v>1136</v>
      </c>
      <c r="C268" s="63">
        <v>94993</v>
      </c>
      <c r="D268" s="63" t="s">
        <v>16</v>
      </c>
      <c r="E268" s="63">
        <v>2017</v>
      </c>
      <c r="F268" s="63" t="s">
        <v>1292</v>
      </c>
      <c r="G268" s="64">
        <v>43100</v>
      </c>
      <c r="H268" s="64">
        <v>43152</v>
      </c>
      <c r="I268" s="64">
        <v>43152</v>
      </c>
      <c r="J268" s="63">
        <v>350900000</v>
      </c>
      <c r="K268" s="63">
        <v>350900000</v>
      </c>
      <c r="L268" s="63" t="s">
        <v>2266</v>
      </c>
      <c r="M268" s="47">
        <v>-104200000</v>
      </c>
      <c r="N268" s="65"/>
      <c r="O268" s="65"/>
      <c r="P268" s="53"/>
      <c r="Q268" s="48">
        <v>665500000</v>
      </c>
      <c r="R268" s="47">
        <v>691100000</v>
      </c>
      <c r="S268" s="65">
        <v>28000000</v>
      </c>
      <c r="T268" s="65">
        <v>612400000</v>
      </c>
      <c r="U268" s="53">
        <v>50700000</v>
      </c>
      <c r="V268" s="47">
        <v>-316900000</v>
      </c>
      <c r="W268" s="65">
        <v>-91200000</v>
      </c>
      <c r="X268" s="65">
        <v>-155700000</v>
      </c>
      <c r="Y268" s="65">
        <v>-65700000</v>
      </c>
      <c r="Z268" s="53">
        <v>-4300000</v>
      </c>
      <c r="AA268" s="48"/>
      <c r="AB268" s="49">
        <v>935500000</v>
      </c>
      <c r="AC268" s="47">
        <v>-820100000</v>
      </c>
      <c r="AD268" s="65"/>
      <c r="AE268" s="65"/>
      <c r="AF268" s="65"/>
      <c r="AG268" s="65">
        <v>-820100000</v>
      </c>
      <c r="AH268" s="65"/>
      <c r="AI268" s="65"/>
      <c r="AJ268" s="53"/>
      <c r="AK268" s="47">
        <v>-18200000</v>
      </c>
      <c r="AL268" s="65">
        <v>1658100000</v>
      </c>
      <c r="AM268" s="53">
        <v>-1676300000</v>
      </c>
      <c r="AN268" s="47">
        <v>188700000</v>
      </c>
      <c r="AO268" s="65">
        <v>300700000</v>
      </c>
      <c r="AP268" s="65">
        <v>-112000000</v>
      </c>
      <c r="AQ268" s="65"/>
      <c r="AR268" s="53"/>
      <c r="AS268" s="38">
        <v>-18200000</v>
      </c>
      <c r="AT268" s="65"/>
      <c r="AU268" s="50">
        <v>-667800000</v>
      </c>
      <c r="AV268" s="53">
        <v>-210600000</v>
      </c>
      <c r="AW268" s="47">
        <v>1179200000</v>
      </c>
      <c r="AX268" s="53">
        <v>30000000</v>
      </c>
      <c r="AY268" s="48">
        <v>1149200000</v>
      </c>
      <c r="AZ268" s="38">
        <v>-102200000</v>
      </c>
      <c r="BA268" s="53">
        <v>1251400000</v>
      </c>
      <c r="BB268" s="47">
        <v>0</v>
      </c>
      <c r="BC268" s="65"/>
      <c r="BD268" s="53">
        <v>0</v>
      </c>
      <c r="BE268" s="38">
        <v>232200000</v>
      </c>
      <c r="BF268" s="65"/>
      <c r="BG268" s="50">
        <v>1200800000</v>
      </c>
      <c r="BH268" s="65">
        <v>1468500000</v>
      </c>
      <c r="BI268" s="53"/>
      <c r="BJ268" s="38">
        <v>1468500000</v>
      </c>
      <c r="BK268" s="65">
        <v>14500000</v>
      </c>
      <c r="BL268" s="51">
        <v>1483000000</v>
      </c>
    </row>
    <row r="269" spans="1:64" x14ac:dyDescent="0.2">
      <c r="A269" s="63" t="s">
        <v>772</v>
      </c>
      <c r="B269" s="63" t="s">
        <v>773</v>
      </c>
      <c r="C269" s="63">
        <v>353184</v>
      </c>
      <c r="D269" s="63" t="s">
        <v>16</v>
      </c>
      <c r="E269" s="63">
        <v>2017</v>
      </c>
      <c r="F269" s="63" t="s">
        <v>1292</v>
      </c>
      <c r="G269" s="64">
        <v>43100</v>
      </c>
      <c r="H269" s="64">
        <v>43159</v>
      </c>
      <c r="I269" s="64">
        <v>43159</v>
      </c>
      <c r="J269" s="63">
        <v>507000000</v>
      </c>
      <c r="K269" s="63">
        <v>512000000</v>
      </c>
      <c r="L269" s="63" t="s">
        <v>2267</v>
      </c>
      <c r="M269" s="47">
        <v>3804000000</v>
      </c>
      <c r="N269" s="65"/>
      <c r="O269" s="65"/>
      <c r="P269" s="53"/>
      <c r="Q269" s="48">
        <v>2114000000</v>
      </c>
      <c r="R269" s="47">
        <v>-1136000000</v>
      </c>
      <c r="S269" s="65"/>
      <c r="T269" s="65"/>
      <c r="U269" s="53"/>
      <c r="V269" s="47">
        <v>1827000000</v>
      </c>
      <c r="W269" s="65"/>
      <c r="X269" s="65"/>
      <c r="Y269" s="65"/>
      <c r="Z269" s="53"/>
      <c r="AA269" s="48"/>
      <c r="AB269" s="49">
        <v>6609000000</v>
      </c>
      <c r="AC269" s="47">
        <v>-2732000000</v>
      </c>
      <c r="AD269" s="65"/>
      <c r="AE269" s="65"/>
      <c r="AF269" s="65"/>
      <c r="AG269" s="65"/>
      <c r="AH269" s="65"/>
      <c r="AI269" s="65"/>
      <c r="AJ269" s="53"/>
      <c r="AK269" s="47"/>
      <c r="AL269" s="65"/>
      <c r="AM269" s="53"/>
      <c r="AN269" s="47">
        <v>-249000000</v>
      </c>
      <c r="AO269" s="65"/>
      <c r="AP269" s="65"/>
      <c r="AQ269" s="65"/>
      <c r="AR269" s="53"/>
      <c r="AS269" s="38">
        <v>-413000000</v>
      </c>
      <c r="AT269" s="65"/>
      <c r="AU269" s="50">
        <v>-3394000000</v>
      </c>
      <c r="AV269" s="53">
        <v>-773000000</v>
      </c>
      <c r="AW269" s="47">
        <v>2269000000</v>
      </c>
      <c r="AX269" s="53"/>
      <c r="AY269" s="48"/>
      <c r="AZ269" s="38"/>
      <c r="BA269" s="53"/>
      <c r="BB269" s="47">
        <v>-1853000000</v>
      </c>
      <c r="BC269" s="65"/>
      <c r="BD269" s="53"/>
      <c r="BE269" s="38">
        <v>-734000000</v>
      </c>
      <c r="BF269" s="65"/>
      <c r="BG269" s="50">
        <v>-1091000000</v>
      </c>
      <c r="BH269" s="65">
        <v>2124000000</v>
      </c>
      <c r="BI269" s="53"/>
      <c r="BJ269" s="38">
        <v>2124000000</v>
      </c>
      <c r="BK269" s="65"/>
      <c r="BL269" s="51">
        <v>2124000000</v>
      </c>
    </row>
    <row r="270" spans="1:64" x14ac:dyDescent="0.2">
      <c r="A270" s="63" t="s">
        <v>805</v>
      </c>
      <c r="B270" s="63" t="s">
        <v>806</v>
      </c>
      <c r="C270" s="63">
        <v>262201</v>
      </c>
      <c r="D270" s="63" t="s">
        <v>16</v>
      </c>
      <c r="E270" s="63">
        <v>2017</v>
      </c>
      <c r="F270" s="63" t="s">
        <v>1292</v>
      </c>
      <c r="G270" s="64">
        <v>43100</v>
      </c>
      <c r="H270" s="64">
        <v>43158</v>
      </c>
      <c r="I270" s="64">
        <v>43158</v>
      </c>
      <c r="J270" s="63">
        <v>2730000000</v>
      </c>
      <c r="K270" s="63">
        <v>2748000000</v>
      </c>
      <c r="L270" s="63" t="s">
        <v>2268</v>
      </c>
      <c r="M270" s="47">
        <v>2418000000</v>
      </c>
      <c r="N270" s="65"/>
      <c r="O270" s="65"/>
      <c r="P270" s="53"/>
      <c r="Q270" s="48">
        <v>4637000000</v>
      </c>
      <c r="R270" s="47">
        <v>4413000000</v>
      </c>
      <c r="S270" s="65"/>
      <c r="T270" s="65"/>
      <c r="U270" s="53"/>
      <c r="V270" s="47">
        <v>-5021000000</v>
      </c>
      <c r="W270" s="65"/>
      <c r="X270" s="65"/>
      <c r="Y270" s="65"/>
      <c r="Z270" s="53"/>
      <c r="AA270" s="48"/>
      <c r="AB270" s="49">
        <v>6447000000</v>
      </c>
      <c r="AC270" s="47">
        <v>-1888000000</v>
      </c>
      <c r="AD270" s="65"/>
      <c r="AE270" s="65"/>
      <c r="AF270" s="65"/>
      <c r="AG270" s="65"/>
      <c r="AH270" s="65"/>
      <c r="AI270" s="65"/>
      <c r="AJ270" s="53"/>
      <c r="AK270" s="47">
        <v>4925000000</v>
      </c>
      <c r="AL270" s="65"/>
      <c r="AM270" s="53"/>
      <c r="AN270" s="47">
        <v>-396000000</v>
      </c>
      <c r="AO270" s="65"/>
      <c r="AP270" s="65"/>
      <c r="AQ270" s="65"/>
      <c r="AR270" s="53"/>
      <c r="AS270" s="38">
        <v>38000000</v>
      </c>
      <c r="AT270" s="65"/>
      <c r="AU270" s="50">
        <v>2679000000</v>
      </c>
      <c r="AV270" s="53">
        <v>-5167000000</v>
      </c>
      <c r="AW270" s="47">
        <v>-1129000000</v>
      </c>
      <c r="AX270" s="53"/>
      <c r="AY270" s="48"/>
      <c r="AZ270" s="38"/>
      <c r="BA270" s="53"/>
      <c r="BB270" s="47">
        <v>-3515000000</v>
      </c>
      <c r="BC270" s="65"/>
      <c r="BD270" s="53"/>
      <c r="BE270" s="38">
        <v>-195000000</v>
      </c>
      <c r="BF270" s="65"/>
      <c r="BG270" s="50">
        <v>-10006000000</v>
      </c>
      <c r="BH270" s="65">
        <v>-880000000</v>
      </c>
      <c r="BI270" s="53"/>
      <c r="BJ270" s="38">
        <v>-880000000</v>
      </c>
      <c r="BK270" s="65">
        <v>457000000</v>
      </c>
      <c r="BL270" s="51">
        <v>-423000000</v>
      </c>
    </row>
    <row r="271" spans="1:64" x14ac:dyDescent="0.2">
      <c r="A271" s="63" t="s">
        <v>769</v>
      </c>
      <c r="B271" s="63" t="s">
        <v>770</v>
      </c>
      <c r="C271" s="63">
        <v>378185</v>
      </c>
      <c r="D271" s="63" t="s">
        <v>16</v>
      </c>
      <c r="E271" s="63">
        <v>2017</v>
      </c>
      <c r="F271" s="63" t="s">
        <v>1292</v>
      </c>
      <c r="G271" s="64">
        <v>43100</v>
      </c>
      <c r="H271" s="64">
        <v>43153</v>
      </c>
      <c r="I271" s="64">
        <v>43153</v>
      </c>
      <c r="J271" s="63">
        <v>850000000</v>
      </c>
      <c r="K271" s="63">
        <v>850000000</v>
      </c>
      <c r="L271" s="63" t="s">
        <v>2269</v>
      </c>
      <c r="M271" s="47">
        <v>-830000000</v>
      </c>
      <c r="N271" s="65"/>
      <c r="O271" s="65"/>
      <c r="P271" s="53"/>
      <c r="Q271" s="48">
        <v>2372000000</v>
      </c>
      <c r="R271" s="47">
        <v>590000000</v>
      </c>
      <c r="S271" s="65">
        <v>50000000</v>
      </c>
      <c r="T271" s="65">
        <v>-61000000</v>
      </c>
      <c r="U271" s="53">
        <v>601000000</v>
      </c>
      <c r="V271" s="47">
        <v>-144000000</v>
      </c>
      <c r="W271" s="65">
        <v>-334000000</v>
      </c>
      <c r="X271" s="65">
        <v>10000000</v>
      </c>
      <c r="Y271" s="65"/>
      <c r="Z271" s="53">
        <v>180000000</v>
      </c>
      <c r="AA271" s="48"/>
      <c r="AB271" s="49">
        <v>1988000000</v>
      </c>
      <c r="AC271" s="47">
        <v>-187000000</v>
      </c>
      <c r="AD271" s="65">
        <v>1787000000</v>
      </c>
      <c r="AE271" s="65"/>
      <c r="AF271" s="65"/>
      <c r="AG271" s="65">
        <v>-1974000000</v>
      </c>
      <c r="AH271" s="65">
        <v>-1974000000</v>
      </c>
      <c r="AI271" s="65"/>
      <c r="AJ271" s="53"/>
      <c r="AK271" s="47">
        <v>0</v>
      </c>
      <c r="AL271" s="65">
        <v>0</v>
      </c>
      <c r="AM271" s="53">
        <v>0</v>
      </c>
      <c r="AN271" s="47">
        <v>-1891000000</v>
      </c>
      <c r="AO271" s="65"/>
      <c r="AP271" s="65"/>
      <c r="AQ271" s="65"/>
      <c r="AR271" s="53">
        <v>-1891000000</v>
      </c>
      <c r="AS271" s="38">
        <v>34000000</v>
      </c>
      <c r="AT271" s="65"/>
      <c r="AU271" s="50">
        <v>-2044000000</v>
      </c>
      <c r="AV271" s="53">
        <v>-170000000</v>
      </c>
      <c r="AW271" s="47">
        <v>-1776000000</v>
      </c>
      <c r="AX271" s="53"/>
      <c r="AY271" s="48">
        <v>-1776000000</v>
      </c>
      <c r="AZ271" s="38">
        <v>-2764000000</v>
      </c>
      <c r="BA271" s="53">
        <v>988000000</v>
      </c>
      <c r="BB271" s="47">
        <v>-11000000</v>
      </c>
      <c r="BC271" s="65">
        <v>0</v>
      </c>
      <c r="BD271" s="53">
        <v>-11000000</v>
      </c>
      <c r="BE271" s="38">
        <v>-46000000</v>
      </c>
      <c r="BF271" s="65"/>
      <c r="BG271" s="50">
        <v>-2003000000</v>
      </c>
      <c r="BH271" s="65">
        <v>-2059000000</v>
      </c>
      <c r="BI271" s="53">
        <v>130000000</v>
      </c>
      <c r="BJ271" s="38">
        <v>-1929000000</v>
      </c>
      <c r="BK271" s="65">
        <v>4000000</v>
      </c>
      <c r="BL271" s="51">
        <v>-1925000000</v>
      </c>
    </row>
    <row r="272" spans="1:64" x14ac:dyDescent="0.2">
      <c r="A272" s="63" t="s">
        <v>844</v>
      </c>
      <c r="B272" s="63" t="s">
        <v>845</v>
      </c>
      <c r="C272" s="63">
        <v>549638</v>
      </c>
      <c r="D272" s="63" t="s">
        <v>16</v>
      </c>
      <c r="E272" s="63">
        <v>2017</v>
      </c>
      <c r="F272" s="63" t="s">
        <v>1292</v>
      </c>
      <c r="G272" s="64">
        <v>43100</v>
      </c>
      <c r="H272" s="64">
        <v>43157</v>
      </c>
      <c r="I272" s="64">
        <v>43157</v>
      </c>
      <c r="J272" s="63">
        <v>90336000</v>
      </c>
      <c r="K272" s="63">
        <v>91914000</v>
      </c>
      <c r="L272" s="63" t="s">
        <v>2270</v>
      </c>
      <c r="M272" s="47">
        <v>303972000</v>
      </c>
      <c r="N272" s="65"/>
      <c r="O272" s="65"/>
      <c r="P272" s="53"/>
      <c r="Q272" s="48">
        <v>79987000</v>
      </c>
      <c r="R272" s="47">
        <v>21774000</v>
      </c>
      <c r="S272" s="65"/>
      <c r="T272" s="65"/>
      <c r="U272" s="53"/>
      <c r="V272" s="47">
        <v>-1575000</v>
      </c>
      <c r="W272" s="65"/>
      <c r="X272" s="65"/>
      <c r="Y272" s="65"/>
      <c r="Z272" s="53"/>
      <c r="AA272" s="48"/>
      <c r="AB272" s="49">
        <v>404158000</v>
      </c>
      <c r="AC272" s="47">
        <v>-33177000</v>
      </c>
      <c r="AD272" s="65"/>
      <c r="AE272" s="65"/>
      <c r="AF272" s="65"/>
      <c r="AG272" s="65"/>
      <c r="AH272" s="65"/>
      <c r="AI272" s="65"/>
      <c r="AJ272" s="53"/>
      <c r="AK272" s="47"/>
      <c r="AL272" s="65"/>
      <c r="AM272" s="53"/>
      <c r="AN272" s="47">
        <v>771000</v>
      </c>
      <c r="AO272" s="65"/>
      <c r="AP272" s="65"/>
      <c r="AQ272" s="65"/>
      <c r="AR272" s="53"/>
      <c r="AS272" s="38">
        <v>-15640000</v>
      </c>
      <c r="AT272" s="65"/>
      <c r="AU272" s="50">
        <v>-48046000</v>
      </c>
      <c r="AV272" s="53">
        <v>-119717000</v>
      </c>
      <c r="AW272" s="47"/>
      <c r="AX272" s="53"/>
      <c r="AY272" s="48"/>
      <c r="AZ272" s="38"/>
      <c r="BA272" s="53"/>
      <c r="BB272" s="47">
        <v>-147826000</v>
      </c>
      <c r="BC272" s="65">
        <v>2635000</v>
      </c>
      <c r="BD272" s="53">
        <v>-150461000</v>
      </c>
      <c r="BE272" s="38"/>
      <c r="BF272" s="65"/>
      <c r="BG272" s="50">
        <v>-267543000</v>
      </c>
      <c r="BH272" s="65">
        <v>88569000</v>
      </c>
      <c r="BI272" s="53"/>
      <c r="BJ272" s="38">
        <v>88569000</v>
      </c>
      <c r="BK272" s="65">
        <v>9099000</v>
      </c>
      <c r="BL272" s="51">
        <v>97668000</v>
      </c>
    </row>
    <row r="273" spans="1:64" x14ac:dyDescent="0.2">
      <c r="A273" s="63" t="s">
        <v>820</v>
      </c>
      <c r="B273" s="63" t="s">
        <v>821</v>
      </c>
      <c r="C273" s="63">
        <v>59265</v>
      </c>
      <c r="D273" s="63" t="s">
        <v>16</v>
      </c>
      <c r="E273" s="63">
        <v>2018</v>
      </c>
      <c r="F273" s="63" t="s">
        <v>1292</v>
      </c>
      <c r="G273" s="64">
        <v>43281</v>
      </c>
      <c r="H273" s="64">
        <v>43315</v>
      </c>
      <c r="I273" s="64">
        <v>43315</v>
      </c>
      <c r="J273" s="63">
        <v>7700000000</v>
      </c>
      <c r="K273" s="63">
        <v>7794000000</v>
      </c>
      <c r="L273" s="63" t="s">
        <v>2271</v>
      </c>
      <c r="M273" s="47">
        <v>16571000000</v>
      </c>
      <c r="N273" s="65"/>
      <c r="O273" s="65"/>
      <c r="P273" s="53"/>
      <c r="Q273" s="48">
        <v>10261000000</v>
      </c>
      <c r="R273" s="47">
        <v>-3415000000</v>
      </c>
      <c r="S273" s="65">
        <v>3940000000</v>
      </c>
      <c r="T273" s="65">
        <v>-5143000000</v>
      </c>
      <c r="U273" s="53">
        <v>-2212000000</v>
      </c>
      <c r="V273" s="47">
        <v>20467000000</v>
      </c>
      <c r="W273" s="65">
        <v>-3862000000</v>
      </c>
      <c r="X273" s="65">
        <v>-465000000</v>
      </c>
      <c r="Y273" s="65">
        <v>1148000000</v>
      </c>
      <c r="Z273" s="53">
        <v>23646000000</v>
      </c>
      <c r="AA273" s="48"/>
      <c r="AB273" s="49">
        <v>43884000000</v>
      </c>
      <c r="AC273" s="47">
        <v>-11632000000</v>
      </c>
      <c r="AD273" s="65"/>
      <c r="AE273" s="65"/>
      <c r="AF273" s="65"/>
      <c r="AG273" s="65">
        <v>-11632000000</v>
      </c>
      <c r="AH273" s="65">
        <v>-11632000000</v>
      </c>
      <c r="AI273" s="65"/>
      <c r="AJ273" s="53"/>
      <c r="AK273" s="47">
        <v>6557000000</v>
      </c>
      <c r="AL273" s="65">
        <v>143937000000</v>
      </c>
      <c r="AM273" s="53">
        <v>-137380000000</v>
      </c>
      <c r="AN273" s="47">
        <v>-888000000</v>
      </c>
      <c r="AO273" s="65"/>
      <c r="AP273" s="65"/>
      <c r="AQ273" s="65"/>
      <c r="AR273" s="53">
        <v>-888000000</v>
      </c>
      <c r="AS273" s="38">
        <v>-98000000</v>
      </c>
      <c r="AT273" s="65"/>
      <c r="AU273" s="50">
        <v>-6061000000</v>
      </c>
      <c r="AV273" s="53">
        <v>-12699000000</v>
      </c>
      <c r="AW273" s="47">
        <v>-11172000000</v>
      </c>
      <c r="AX273" s="53">
        <v>-7324000000</v>
      </c>
      <c r="AY273" s="48">
        <v>-3848000000</v>
      </c>
      <c r="AZ273" s="38">
        <v>-10060000000</v>
      </c>
      <c r="BA273" s="53">
        <v>6212000000</v>
      </c>
      <c r="BB273" s="47">
        <v>-9719000000</v>
      </c>
      <c r="BC273" s="65"/>
      <c r="BD273" s="53"/>
      <c r="BE273" s="38"/>
      <c r="BF273" s="65"/>
      <c r="BG273" s="50">
        <v>-33590000000</v>
      </c>
      <c r="BH273" s="65">
        <v>4233000000</v>
      </c>
      <c r="BI273" s="53"/>
      <c r="BJ273" s="38">
        <v>4233000000</v>
      </c>
      <c r="BK273" s="65">
        <v>50000000</v>
      </c>
      <c r="BL273" s="51">
        <v>4283000000</v>
      </c>
    </row>
    <row r="274" spans="1:64" x14ac:dyDescent="0.2">
      <c r="A274" s="63" t="s">
        <v>841</v>
      </c>
      <c r="B274" s="63" t="s">
        <v>842</v>
      </c>
      <c r="C274" s="63">
        <v>333970</v>
      </c>
      <c r="D274" s="63" t="s">
        <v>16</v>
      </c>
      <c r="E274" s="63">
        <v>2017</v>
      </c>
      <c r="F274" s="63" t="s">
        <v>1292</v>
      </c>
      <c r="G274" s="64">
        <v>43100</v>
      </c>
      <c r="H274" s="64">
        <v>43147</v>
      </c>
      <c r="I274" s="64">
        <v>43147</v>
      </c>
      <c r="J274" s="63">
        <v>162900000</v>
      </c>
      <c r="K274" s="63">
        <v>162900000</v>
      </c>
      <c r="L274" s="63" t="s">
        <v>2272</v>
      </c>
      <c r="M274" s="47">
        <v>-151000000</v>
      </c>
      <c r="N274" s="65">
        <v>-151000000</v>
      </c>
      <c r="O274" s="65">
        <v>0</v>
      </c>
      <c r="P274" s="53"/>
      <c r="Q274" s="48">
        <v>343000000</v>
      </c>
      <c r="R274" s="47">
        <v>1243000000</v>
      </c>
      <c r="S274" s="65">
        <v>66000000</v>
      </c>
      <c r="T274" s="65">
        <v>1100000000</v>
      </c>
      <c r="U274" s="53">
        <v>77000000</v>
      </c>
      <c r="V274" s="47">
        <v>-89000000</v>
      </c>
      <c r="W274" s="65">
        <v>-60000000</v>
      </c>
      <c r="X274" s="65">
        <v>-46000000</v>
      </c>
      <c r="Y274" s="65">
        <v>160000000</v>
      </c>
      <c r="Z274" s="53">
        <v>-143000000</v>
      </c>
      <c r="AA274" s="48"/>
      <c r="AB274" s="49">
        <v>1346000000</v>
      </c>
      <c r="AC274" s="47">
        <v>-227000000</v>
      </c>
      <c r="AD274" s="65">
        <v>0</v>
      </c>
      <c r="AE274" s="65"/>
      <c r="AF274" s="65"/>
      <c r="AG274" s="65">
        <v>-227000000</v>
      </c>
      <c r="AH274" s="65"/>
      <c r="AI274" s="65"/>
      <c r="AJ274" s="53"/>
      <c r="AK274" s="47"/>
      <c r="AL274" s="65"/>
      <c r="AM274" s="53"/>
      <c r="AN274" s="47"/>
      <c r="AO274" s="65"/>
      <c r="AP274" s="65"/>
      <c r="AQ274" s="65"/>
      <c r="AR274" s="53"/>
      <c r="AS274" s="38">
        <v>-221000000</v>
      </c>
      <c r="AT274" s="65"/>
      <c r="AU274" s="50">
        <v>-448000000</v>
      </c>
      <c r="AV274" s="53">
        <v>-307000000</v>
      </c>
      <c r="AW274" s="47">
        <v>-11000000</v>
      </c>
      <c r="AX274" s="53"/>
      <c r="AY274" s="48">
        <v>-11000000</v>
      </c>
      <c r="AZ274" s="38">
        <v>-21000000</v>
      </c>
      <c r="BA274" s="53">
        <v>10000000</v>
      </c>
      <c r="BB274" s="47">
        <v>-401000000</v>
      </c>
      <c r="BC274" s="65">
        <v>82000000</v>
      </c>
      <c r="BD274" s="53">
        <v>-483000000</v>
      </c>
      <c r="BE274" s="38">
        <v>-3000000</v>
      </c>
      <c r="BF274" s="65"/>
      <c r="BG274" s="50">
        <v>-722000000</v>
      </c>
      <c r="BH274" s="65">
        <v>176000000</v>
      </c>
      <c r="BI274" s="53"/>
      <c r="BJ274" s="38">
        <v>176000000</v>
      </c>
      <c r="BK274" s="65">
        <v>62000000</v>
      </c>
      <c r="BL274" s="51">
        <v>238000000</v>
      </c>
    </row>
    <row r="275" spans="1:64" x14ac:dyDescent="0.2">
      <c r="A275" s="63" t="s">
        <v>808</v>
      </c>
      <c r="B275" s="63" t="s">
        <v>809</v>
      </c>
      <c r="C275" s="63">
        <v>334921</v>
      </c>
      <c r="D275" s="63" t="s">
        <v>16</v>
      </c>
      <c r="E275" s="63">
        <v>2017</v>
      </c>
      <c r="F275" s="63" t="s">
        <v>1292</v>
      </c>
      <c r="G275" s="64">
        <v>43100</v>
      </c>
      <c r="H275" s="64">
        <v>43140</v>
      </c>
      <c r="I275" s="64">
        <v>43140</v>
      </c>
      <c r="J275" s="63">
        <v>25713575</v>
      </c>
      <c r="K275" s="63">
        <v>26393783</v>
      </c>
      <c r="L275" s="63" t="s">
        <v>2273</v>
      </c>
      <c r="M275" s="47">
        <v>375972000</v>
      </c>
      <c r="N275" s="65"/>
      <c r="O275" s="65"/>
      <c r="P275" s="53"/>
      <c r="Q275" s="48">
        <v>76129000</v>
      </c>
      <c r="R275" s="47">
        <v>82668000</v>
      </c>
      <c r="S275" s="65">
        <v>16582000</v>
      </c>
      <c r="T275" s="65">
        <v>-2745000</v>
      </c>
      <c r="U275" s="53">
        <v>68831000</v>
      </c>
      <c r="V275" s="47">
        <v>-18444000</v>
      </c>
      <c r="W275" s="65">
        <v>-38985000</v>
      </c>
      <c r="X275" s="65">
        <v>-13680000</v>
      </c>
      <c r="Y275" s="65">
        <v>11885000</v>
      </c>
      <c r="Z275" s="53">
        <v>22336000</v>
      </c>
      <c r="AA275" s="48"/>
      <c r="AB275" s="49">
        <v>516325000</v>
      </c>
      <c r="AC275" s="47">
        <v>-115453000</v>
      </c>
      <c r="AD275" s="65">
        <v>11973000</v>
      </c>
      <c r="AE275" s="65">
        <v>11973000</v>
      </c>
      <c r="AF275" s="65"/>
      <c r="AG275" s="65">
        <v>-127426000</v>
      </c>
      <c r="AH275" s="65">
        <v>-127426000</v>
      </c>
      <c r="AI275" s="65"/>
      <c r="AJ275" s="53"/>
      <c r="AK275" s="47"/>
      <c r="AL275" s="65"/>
      <c r="AM275" s="53"/>
      <c r="AN275" s="47">
        <v>-108445000</v>
      </c>
      <c r="AO275" s="65"/>
      <c r="AP275" s="65">
        <v>-108445000</v>
      </c>
      <c r="AQ275" s="65"/>
      <c r="AR275" s="53"/>
      <c r="AS275" s="38">
        <v>6554000</v>
      </c>
      <c r="AT275" s="65"/>
      <c r="AU275" s="50">
        <v>-217344000</v>
      </c>
      <c r="AV275" s="53"/>
      <c r="AW275" s="47">
        <v>59023000</v>
      </c>
      <c r="AX275" s="53"/>
      <c r="AY275" s="48"/>
      <c r="AZ275" s="38"/>
      <c r="BA275" s="53"/>
      <c r="BB275" s="47">
        <v>-371348000</v>
      </c>
      <c r="BC275" s="65">
        <v>28649000</v>
      </c>
      <c r="BD275" s="53">
        <v>-399997000</v>
      </c>
      <c r="BE275" s="38">
        <v>-7205000</v>
      </c>
      <c r="BF275" s="65"/>
      <c r="BG275" s="50">
        <v>-319530000</v>
      </c>
      <c r="BH275" s="65">
        <v>-20549000</v>
      </c>
      <c r="BI275" s="53"/>
      <c r="BJ275" s="38">
        <v>-20549000</v>
      </c>
      <c r="BK275" s="65">
        <v>10562000</v>
      </c>
      <c r="BL275" s="51">
        <v>-9987000</v>
      </c>
    </row>
    <row r="276" spans="1:64" x14ac:dyDescent="0.2">
      <c r="A276" s="63" t="s">
        <v>817</v>
      </c>
      <c r="B276" s="63" t="s">
        <v>818</v>
      </c>
      <c r="C276" s="63">
        <v>60906</v>
      </c>
      <c r="D276" s="63" t="s">
        <v>16</v>
      </c>
      <c r="E276" s="63">
        <v>2017</v>
      </c>
      <c r="F276" s="63" t="s">
        <v>1292</v>
      </c>
      <c r="G276" s="64">
        <v>42978</v>
      </c>
      <c r="H276" s="64">
        <v>43034</v>
      </c>
      <c r="I276" s="64">
        <v>43034</v>
      </c>
      <c r="J276" s="63">
        <v>1089000000</v>
      </c>
      <c r="K276" s="63">
        <v>1154000000</v>
      </c>
      <c r="L276" s="63" t="s">
        <v>2274</v>
      </c>
      <c r="M276" s="47">
        <v>5090000000</v>
      </c>
      <c r="N276" s="65"/>
      <c r="O276" s="65"/>
      <c r="P276" s="53"/>
      <c r="Q276" s="48">
        <v>3861000000</v>
      </c>
      <c r="R276" s="47">
        <v>360000000</v>
      </c>
      <c r="S276" s="65">
        <v>215000000</v>
      </c>
      <c r="T276" s="65"/>
      <c r="U276" s="53">
        <v>145000000</v>
      </c>
      <c r="V276" s="47">
        <v>-1158000000</v>
      </c>
      <c r="W276" s="65">
        <v>-1651000000</v>
      </c>
      <c r="X276" s="65">
        <v>50000000</v>
      </c>
      <c r="Y276" s="65">
        <v>564000000</v>
      </c>
      <c r="Z276" s="53">
        <v>-121000000</v>
      </c>
      <c r="AA276" s="48"/>
      <c r="AB276" s="49">
        <v>8153000000</v>
      </c>
      <c r="AC276" s="47">
        <v>-4734000000</v>
      </c>
      <c r="AD276" s="65"/>
      <c r="AE276" s="65"/>
      <c r="AF276" s="65"/>
      <c r="AG276" s="65">
        <v>-4734000000</v>
      </c>
      <c r="AH276" s="65"/>
      <c r="AI276" s="65"/>
      <c r="AJ276" s="53"/>
      <c r="AK276" s="47">
        <v>-269000000</v>
      </c>
      <c r="AL276" s="65">
        <v>970000000</v>
      </c>
      <c r="AM276" s="53">
        <v>-1239000000</v>
      </c>
      <c r="AN276" s="47">
        <v>-2634000000</v>
      </c>
      <c r="AO276" s="65"/>
      <c r="AP276" s="65"/>
      <c r="AQ276" s="65"/>
      <c r="AR276" s="53">
        <v>-2634000000</v>
      </c>
      <c r="AS276" s="38">
        <v>100000000</v>
      </c>
      <c r="AT276" s="65"/>
      <c r="AU276" s="50">
        <v>-7537000000</v>
      </c>
      <c r="AV276" s="53"/>
      <c r="AW276" s="47">
        <v>-2558000000</v>
      </c>
      <c r="AX276" s="53"/>
      <c r="AY276" s="48"/>
      <c r="AZ276" s="38"/>
      <c r="BA276" s="53"/>
      <c r="BB276" s="47">
        <v>107000000</v>
      </c>
      <c r="BC276" s="65">
        <v>142000000</v>
      </c>
      <c r="BD276" s="53">
        <v>-35000000</v>
      </c>
      <c r="BE276" s="38">
        <v>2800000000</v>
      </c>
      <c r="BF276" s="65"/>
      <c r="BG276" s="50">
        <v>349000000</v>
      </c>
      <c r="BH276" s="65">
        <v>965000000</v>
      </c>
      <c r="BI276" s="53"/>
      <c r="BJ276" s="38">
        <v>965000000</v>
      </c>
      <c r="BK276" s="65">
        <v>-12000000</v>
      </c>
      <c r="BL276" s="51">
        <v>953000000</v>
      </c>
    </row>
    <row r="277" spans="1:64" x14ac:dyDescent="0.2">
      <c r="A277" s="63" t="s">
        <v>790</v>
      </c>
      <c r="B277" s="63" t="s">
        <v>791</v>
      </c>
      <c r="C277" s="63">
        <v>153611</v>
      </c>
      <c r="D277" s="63" t="s">
        <v>16</v>
      </c>
      <c r="E277" s="63">
        <v>2018</v>
      </c>
      <c r="F277" s="63" t="s">
        <v>1292</v>
      </c>
      <c r="G277" s="64">
        <v>43281</v>
      </c>
      <c r="H277" s="64">
        <v>43329</v>
      </c>
      <c r="I277" s="64">
        <v>43329</v>
      </c>
      <c r="J277" s="63">
        <v>280979000</v>
      </c>
      <c r="K277" s="63">
        <v>285674000</v>
      </c>
      <c r="L277" s="63" t="s">
        <v>2275</v>
      </c>
      <c r="M277" s="47">
        <v>467318000</v>
      </c>
      <c r="N277" s="65"/>
      <c r="O277" s="65"/>
      <c r="P277" s="53"/>
      <c r="Q277" s="48">
        <v>144974000</v>
      </c>
      <c r="R277" s="47">
        <v>108287000</v>
      </c>
      <c r="S277" s="65"/>
      <c r="T277" s="65"/>
      <c r="U277" s="53"/>
      <c r="V277" s="47">
        <v>98885000</v>
      </c>
      <c r="W277" s="65"/>
      <c r="X277" s="65"/>
      <c r="Y277" s="65"/>
      <c r="Z277" s="53"/>
      <c r="AA277" s="48">
        <v>0</v>
      </c>
      <c r="AB277" s="49">
        <v>819464000</v>
      </c>
      <c r="AC277" s="47">
        <v>-59959000</v>
      </c>
      <c r="AD277" s="65"/>
      <c r="AE277" s="65"/>
      <c r="AF277" s="65"/>
      <c r="AG277" s="65"/>
      <c r="AH277" s="65"/>
      <c r="AI277" s="65"/>
      <c r="AJ277" s="53"/>
      <c r="AK277" s="47">
        <v>-592334000</v>
      </c>
      <c r="AL277" s="65"/>
      <c r="AM277" s="53"/>
      <c r="AN277" s="47">
        <v>-57773000</v>
      </c>
      <c r="AO277" s="65"/>
      <c r="AP277" s="65"/>
      <c r="AQ277" s="65"/>
      <c r="AR277" s="53"/>
      <c r="AS277" s="38">
        <v>0</v>
      </c>
      <c r="AT277" s="65"/>
      <c r="AU277" s="50">
        <v>-710066000</v>
      </c>
      <c r="AV277" s="53">
        <v>-438087000</v>
      </c>
      <c r="AW277" s="47">
        <v>0</v>
      </c>
      <c r="AX277" s="53"/>
      <c r="AY277" s="48"/>
      <c r="AZ277" s="38"/>
      <c r="BA277" s="53"/>
      <c r="BB277" s="47">
        <v>-343638000</v>
      </c>
      <c r="BC277" s="65">
        <v>64330000</v>
      </c>
      <c r="BD277" s="53">
        <v>-407968000</v>
      </c>
      <c r="BE277" s="38">
        <v>-30310000</v>
      </c>
      <c r="BF277" s="65"/>
      <c r="BG277" s="50">
        <v>-812035000</v>
      </c>
      <c r="BH277" s="65">
        <v>-702637000</v>
      </c>
      <c r="BI277" s="53"/>
      <c r="BJ277" s="38">
        <v>-702637000</v>
      </c>
      <c r="BK277" s="65"/>
      <c r="BL277" s="51">
        <v>-702637000</v>
      </c>
    </row>
    <row r="278" spans="1:64" x14ac:dyDescent="0.2">
      <c r="A278" s="63" t="s">
        <v>847</v>
      </c>
      <c r="B278" s="63" t="s">
        <v>848</v>
      </c>
      <c r="C278" s="63">
        <v>333504</v>
      </c>
      <c r="D278" s="63" t="s">
        <v>16</v>
      </c>
      <c r="E278" s="63">
        <v>2017</v>
      </c>
      <c r="F278" s="63" t="s">
        <v>1292</v>
      </c>
      <c r="G278" s="64">
        <v>43100</v>
      </c>
      <c r="H278" s="64">
        <v>43160</v>
      </c>
      <c r="I278" s="64">
        <v>43160</v>
      </c>
      <c r="J278" s="63">
        <v>534500000</v>
      </c>
      <c r="K278" s="63">
        <v>536700000</v>
      </c>
      <c r="L278" s="63" t="s">
        <v>2276</v>
      </c>
      <c r="M278" s="47">
        <v>696000000</v>
      </c>
      <c r="N278" s="65"/>
      <c r="O278" s="65"/>
      <c r="P278" s="53"/>
      <c r="Q278" s="48">
        <v>1805800000</v>
      </c>
      <c r="R278" s="47">
        <v>245400000</v>
      </c>
      <c r="S278" s="65">
        <v>74700000</v>
      </c>
      <c r="T278" s="65">
        <v>-111400000</v>
      </c>
      <c r="U278" s="53">
        <v>282100000</v>
      </c>
      <c r="V278" s="47">
        <v>-682400000</v>
      </c>
      <c r="W278" s="65">
        <v>-162200000</v>
      </c>
      <c r="X278" s="65">
        <v>-129500000</v>
      </c>
      <c r="Y278" s="65">
        <v>14400000</v>
      </c>
      <c r="Z278" s="53">
        <v>-405100000</v>
      </c>
      <c r="AA278" s="48"/>
      <c r="AB278" s="49">
        <v>2064800000</v>
      </c>
      <c r="AC278" s="47">
        <v>-275900000</v>
      </c>
      <c r="AD278" s="65"/>
      <c r="AE278" s="65"/>
      <c r="AF278" s="65"/>
      <c r="AG278" s="65">
        <v>-275900000</v>
      </c>
      <c r="AH278" s="65"/>
      <c r="AI278" s="65"/>
      <c r="AJ278" s="53"/>
      <c r="AK278" s="47">
        <v>100000</v>
      </c>
      <c r="AL278" s="65">
        <v>96600000</v>
      </c>
      <c r="AM278" s="53">
        <v>-96500000</v>
      </c>
      <c r="AN278" s="47">
        <v>-80300000</v>
      </c>
      <c r="AO278" s="65">
        <v>86700000</v>
      </c>
      <c r="AP278" s="65"/>
      <c r="AQ278" s="65"/>
      <c r="AR278" s="53">
        <v>-167000000</v>
      </c>
      <c r="AS278" s="38">
        <v>-549300000</v>
      </c>
      <c r="AT278" s="65"/>
      <c r="AU278" s="50">
        <v>-905400000</v>
      </c>
      <c r="AV278" s="53"/>
      <c r="AW278" s="47">
        <v>-1359500000</v>
      </c>
      <c r="AX278" s="53">
        <v>-2900000</v>
      </c>
      <c r="AY278" s="48">
        <v>-1356600000</v>
      </c>
      <c r="AZ278" s="38">
        <v>-2232700000</v>
      </c>
      <c r="BA278" s="53">
        <v>876100000</v>
      </c>
      <c r="BB278" s="47">
        <v>-482400000</v>
      </c>
      <c r="BC278" s="65">
        <v>17800000</v>
      </c>
      <c r="BD278" s="53">
        <v>-500200000</v>
      </c>
      <c r="BE278" s="38">
        <v>-51200000</v>
      </c>
      <c r="BF278" s="65"/>
      <c r="BG278" s="50">
        <v>-1893100000</v>
      </c>
      <c r="BH278" s="65">
        <v>-733700000</v>
      </c>
      <c r="BI278" s="53"/>
      <c r="BJ278" s="38">
        <v>-733700000</v>
      </c>
      <c r="BK278" s="65">
        <v>27000000</v>
      </c>
      <c r="BL278" s="51">
        <v>-706700000</v>
      </c>
    </row>
    <row r="279" spans="1:64" x14ac:dyDescent="0.2">
      <c r="A279" s="63" t="s">
        <v>883</v>
      </c>
      <c r="B279" s="63" t="s">
        <v>884</v>
      </c>
      <c r="C279" s="63">
        <v>249388</v>
      </c>
      <c r="D279" s="63" t="s">
        <v>16</v>
      </c>
      <c r="E279" s="63">
        <v>2017</v>
      </c>
      <c r="F279" s="63" t="s">
        <v>1292</v>
      </c>
      <c r="G279" s="64">
        <v>43100</v>
      </c>
      <c r="H279" s="64">
        <v>43151</v>
      </c>
      <c r="I279" s="64">
        <v>43151</v>
      </c>
      <c r="J279" s="63">
        <v>469000000</v>
      </c>
      <c r="K279" s="63">
        <v>469000000</v>
      </c>
      <c r="L279" s="63" t="s">
        <v>2277</v>
      </c>
      <c r="M279" s="47">
        <v>-1050000000</v>
      </c>
      <c r="N279" s="65"/>
      <c r="O279" s="65"/>
      <c r="P279" s="53"/>
      <c r="Q279" s="48">
        <v>2053000000</v>
      </c>
      <c r="R279" s="47">
        <v>1098000000</v>
      </c>
      <c r="S279" s="65"/>
      <c r="T279" s="65"/>
      <c r="U279" s="53">
        <v>1098000000</v>
      </c>
      <c r="V279" s="47">
        <v>-150000000</v>
      </c>
      <c r="W279" s="65">
        <v>-171000000</v>
      </c>
      <c r="X279" s="65"/>
      <c r="Y279" s="65">
        <v>248000000</v>
      </c>
      <c r="Z279" s="53">
        <v>-227000000</v>
      </c>
      <c r="AA279" s="48"/>
      <c r="AB279" s="49">
        <v>1951000000</v>
      </c>
      <c r="AC279" s="47">
        <v>-2649000000</v>
      </c>
      <c r="AD279" s="65"/>
      <c r="AE279" s="65"/>
      <c r="AF279" s="65"/>
      <c r="AG279" s="65">
        <v>-2649000000</v>
      </c>
      <c r="AH279" s="65">
        <v>-2649000000</v>
      </c>
      <c r="AI279" s="65"/>
      <c r="AJ279" s="53"/>
      <c r="AK279" s="47"/>
      <c r="AL279" s="65"/>
      <c r="AM279" s="53"/>
      <c r="AN279" s="47">
        <v>1130000000</v>
      </c>
      <c r="AO279" s="65">
        <v>2073000000</v>
      </c>
      <c r="AP279" s="65"/>
      <c r="AQ279" s="65"/>
      <c r="AR279" s="53">
        <v>-943000000</v>
      </c>
      <c r="AS279" s="38">
        <v>-87000000</v>
      </c>
      <c r="AT279" s="65"/>
      <c r="AU279" s="50">
        <v>-1606000000</v>
      </c>
      <c r="AV279" s="53">
        <v>-190000000</v>
      </c>
      <c r="AW279" s="47">
        <v>-546000000</v>
      </c>
      <c r="AX279" s="53">
        <v>325000000</v>
      </c>
      <c r="AY279" s="48">
        <v>-871000000</v>
      </c>
      <c r="AZ279" s="38">
        <v>-3854000000</v>
      </c>
      <c r="BA279" s="53">
        <v>2983000000</v>
      </c>
      <c r="BB279" s="47">
        <v>0</v>
      </c>
      <c r="BC279" s="65">
        <v>0</v>
      </c>
      <c r="BD279" s="53"/>
      <c r="BE279" s="38">
        <v>-114000000</v>
      </c>
      <c r="BF279" s="65"/>
      <c r="BG279" s="50">
        <v>-850000000</v>
      </c>
      <c r="BH279" s="65">
        <v>-505000000</v>
      </c>
      <c r="BI279" s="53"/>
      <c r="BJ279" s="38">
        <v>-505000000</v>
      </c>
      <c r="BK279" s="65"/>
      <c r="BL279" s="51">
        <v>-505000000</v>
      </c>
    </row>
    <row r="280" spans="1:64" x14ac:dyDescent="0.2">
      <c r="A280" s="63" t="s">
        <v>892</v>
      </c>
      <c r="B280" s="63" t="s">
        <v>893</v>
      </c>
      <c r="C280" s="63">
        <v>744483</v>
      </c>
      <c r="D280" s="63" t="s">
        <v>16</v>
      </c>
      <c r="E280" s="63">
        <v>2017</v>
      </c>
      <c r="F280" s="63" t="s">
        <v>1292</v>
      </c>
      <c r="G280" s="64">
        <v>43100</v>
      </c>
      <c r="H280" s="64">
        <v>43137</v>
      </c>
      <c r="I280" s="64">
        <v>43158</v>
      </c>
      <c r="J280" s="63">
        <v>228040825</v>
      </c>
      <c r="K280" s="63">
        <v>229418326</v>
      </c>
      <c r="L280" s="63" t="s">
        <v>2278</v>
      </c>
      <c r="M280" s="47">
        <v>759872000</v>
      </c>
      <c r="N280" s="65"/>
      <c r="O280" s="65"/>
      <c r="P280" s="53"/>
      <c r="Q280" s="48">
        <v>521484000</v>
      </c>
      <c r="R280" s="47">
        <v>105225000</v>
      </c>
      <c r="S280" s="65"/>
      <c r="T280" s="65"/>
      <c r="U280" s="53"/>
      <c r="V280" s="47">
        <v>199160000</v>
      </c>
      <c r="W280" s="65"/>
      <c r="X280" s="65"/>
      <c r="Y280" s="65"/>
      <c r="Z280" s="53"/>
      <c r="AA280" s="48"/>
      <c r="AB280" s="49">
        <v>1585741000</v>
      </c>
      <c r="AC280" s="47">
        <v>-1372214000</v>
      </c>
      <c r="AD280" s="65"/>
      <c r="AE280" s="65"/>
      <c r="AF280" s="65"/>
      <c r="AG280" s="65"/>
      <c r="AH280" s="65"/>
      <c r="AI280" s="65"/>
      <c r="AJ280" s="53"/>
      <c r="AK280" s="47"/>
      <c r="AL280" s="65"/>
      <c r="AM280" s="53"/>
      <c r="AN280" s="47">
        <v>499000</v>
      </c>
      <c r="AO280" s="65"/>
      <c r="AP280" s="65"/>
      <c r="AQ280" s="65"/>
      <c r="AR280" s="53"/>
      <c r="AS280" s="38">
        <v>-33183000</v>
      </c>
      <c r="AT280" s="65"/>
      <c r="AU280" s="50">
        <v>-1404898000</v>
      </c>
      <c r="AV280" s="53"/>
      <c r="AW280" s="47">
        <v>-100495000</v>
      </c>
      <c r="AX280" s="53"/>
      <c r="AY280" s="48"/>
      <c r="AZ280" s="38"/>
      <c r="BA280" s="53"/>
      <c r="BB280" s="47">
        <v>30032000</v>
      </c>
      <c r="BC280" s="65">
        <v>30032000</v>
      </c>
      <c r="BD280" s="53"/>
      <c r="BE280" s="38">
        <v>-62537000</v>
      </c>
      <c r="BF280" s="65"/>
      <c r="BG280" s="50">
        <v>-133000000</v>
      </c>
      <c r="BH280" s="65">
        <v>47843000</v>
      </c>
      <c r="BI280" s="53"/>
      <c r="BJ280" s="38">
        <v>47843000</v>
      </c>
      <c r="BK280" s="65"/>
      <c r="BL280" s="51">
        <v>47843000</v>
      </c>
    </row>
    <row r="281" spans="1:64" x14ac:dyDescent="0.2">
      <c r="A281" s="63" t="s">
        <v>850</v>
      </c>
      <c r="B281" s="63" t="s">
        <v>851</v>
      </c>
      <c r="C281" s="63">
        <v>378192</v>
      </c>
      <c r="D281" s="63" t="s">
        <v>16</v>
      </c>
      <c r="E281" s="63">
        <v>2017</v>
      </c>
      <c r="F281" s="63" t="s">
        <v>1292</v>
      </c>
      <c r="G281" s="64">
        <v>43100</v>
      </c>
      <c r="H281" s="64">
        <v>43159</v>
      </c>
      <c r="I281" s="64">
        <v>43159</v>
      </c>
      <c r="J281" s="63">
        <v>166364299</v>
      </c>
      <c r="K281" s="63">
        <v>169585031</v>
      </c>
      <c r="L281" s="63" t="s">
        <v>2279</v>
      </c>
      <c r="M281" s="47">
        <v>734000000</v>
      </c>
      <c r="N281" s="65"/>
      <c r="O281" s="65"/>
      <c r="P281" s="53"/>
      <c r="Q281" s="48">
        <v>188000000</v>
      </c>
      <c r="R281" s="47">
        <v>90000000</v>
      </c>
      <c r="S281" s="65"/>
      <c r="T281" s="65"/>
      <c r="U281" s="53"/>
      <c r="V281" s="47">
        <v>-103000000</v>
      </c>
      <c r="W281" s="65"/>
      <c r="X281" s="65"/>
      <c r="Y281" s="65"/>
      <c r="Z281" s="53"/>
      <c r="AA281" s="48"/>
      <c r="AB281" s="49">
        <v>909000000</v>
      </c>
      <c r="AC281" s="47">
        <v>-144000000</v>
      </c>
      <c r="AD281" s="65"/>
      <c r="AE281" s="65"/>
      <c r="AF281" s="65"/>
      <c r="AG281" s="65"/>
      <c r="AH281" s="65"/>
      <c r="AI281" s="65"/>
      <c r="AJ281" s="53"/>
      <c r="AK281" s="47">
        <v>4000000</v>
      </c>
      <c r="AL281" s="65"/>
      <c r="AM281" s="53"/>
      <c r="AN281" s="47">
        <v>-776000000</v>
      </c>
      <c r="AO281" s="65"/>
      <c r="AP281" s="65"/>
      <c r="AQ281" s="65"/>
      <c r="AR281" s="53"/>
      <c r="AS281" s="38">
        <v>26000000</v>
      </c>
      <c r="AT281" s="65"/>
      <c r="AU281" s="50">
        <v>-890000000</v>
      </c>
      <c r="AV281" s="53">
        <v>-243000000</v>
      </c>
      <c r="AW281" s="47">
        <v>411000000</v>
      </c>
      <c r="AX281" s="53"/>
      <c r="AY281" s="48"/>
      <c r="AZ281" s="38"/>
      <c r="BA281" s="53"/>
      <c r="BB281" s="47">
        <v>-150000000</v>
      </c>
      <c r="BC281" s="65"/>
      <c r="BD281" s="53"/>
      <c r="BE281" s="38">
        <v>-71000000</v>
      </c>
      <c r="BF281" s="65"/>
      <c r="BG281" s="50">
        <v>-53000000</v>
      </c>
      <c r="BH281" s="65">
        <v>-34000000</v>
      </c>
      <c r="BI281" s="53"/>
      <c r="BJ281" s="38">
        <v>-34000000</v>
      </c>
      <c r="BK281" s="65">
        <v>15000000</v>
      </c>
      <c r="BL281" s="51">
        <v>-19000000</v>
      </c>
    </row>
    <row r="282" spans="1:64" x14ac:dyDescent="0.2">
      <c r="A282" s="63" t="s">
        <v>871</v>
      </c>
      <c r="B282" s="63" t="s">
        <v>872</v>
      </c>
      <c r="C282" s="63">
        <v>188922</v>
      </c>
      <c r="D282" s="63" t="s">
        <v>16</v>
      </c>
      <c r="E282" s="63">
        <v>2017</v>
      </c>
      <c r="F282" s="63" t="s">
        <v>1292</v>
      </c>
      <c r="G282" s="64">
        <v>43100</v>
      </c>
      <c r="H282" s="64">
        <v>43147</v>
      </c>
      <c r="I282" s="64">
        <v>43147</v>
      </c>
      <c r="J282" s="63">
        <v>468800000</v>
      </c>
      <c r="K282" s="63">
        <v>472500000</v>
      </c>
      <c r="L282" s="63" t="s">
        <v>2280</v>
      </c>
      <c r="M282" s="47">
        <v>5320000000</v>
      </c>
      <c r="N282" s="65">
        <v>5320000000</v>
      </c>
      <c r="O282" s="65"/>
      <c r="P282" s="53"/>
      <c r="Q282" s="48">
        <v>2357000000</v>
      </c>
      <c r="R282" s="47">
        <v>-1610000000</v>
      </c>
      <c r="S282" s="65"/>
      <c r="T282" s="65"/>
      <c r="U282" s="53"/>
      <c r="V282" s="47">
        <v>346000000</v>
      </c>
      <c r="W282" s="65"/>
      <c r="X282" s="65"/>
      <c r="Y282" s="65"/>
      <c r="Z282" s="53"/>
      <c r="AA282" s="48"/>
      <c r="AB282" s="49">
        <v>6413000000</v>
      </c>
      <c r="AC282" s="47">
        <v>-3794000000</v>
      </c>
      <c r="AD282" s="65">
        <v>-3794000000</v>
      </c>
      <c r="AE282" s="65">
        <v>-3794000000</v>
      </c>
      <c r="AF282" s="65"/>
      <c r="AG282" s="65"/>
      <c r="AH282" s="65"/>
      <c r="AI282" s="65"/>
      <c r="AJ282" s="53"/>
      <c r="AK282" s="47"/>
      <c r="AL282" s="65"/>
      <c r="AM282" s="53"/>
      <c r="AN282" s="47">
        <v>0</v>
      </c>
      <c r="AO282" s="65">
        <v>0</v>
      </c>
      <c r="AP282" s="65"/>
      <c r="AQ282" s="65"/>
      <c r="AR282" s="53"/>
      <c r="AS282" s="38">
        <v>-5124000000</v>
      </c>
      <c r="AT282" s="65"/>
      <c r="AU282" s="50">
        <v>-8918000000</v>
      </c>
      <c r="AV282" s="53">
        <v>-1845000000</v>
      </c>
      <c r="AW282" s="47">
        <v>2991000000</v>
      </c>
      <c r="AX282" s="53"/>
      <c r="AY282" s="48"/>
      <c r="AZ282" s="38"/>
      <c r="BA282" s="53"/>
      <c r="BB282" s="47">
        <v>55000000</v>
      </c>
      <c r="BC282" s="65"/>
      <c r="BD282" s="53"/>
      <c r="BE282" s="38">
        <v>1732000000</v>
      </c>
      <c r="BF282" s="65"/>
      <c r="BG282" s="50">
        <v>2933000000</v>
      </c>
      <c r="BH282" s="65">
        <v>428000000</v>
      </c>
      <c r="BI282" s="53"/>
      <c r="BJ282" s="38">
        <v>428000000</v>
      </c>
      <c r="BK282" s="65">
        <v>26000000</v>
      </c>
      <c r="BL282" s="51">
        <v>454000000</v>
      </c>
    </row>
    <row r="283" spans="1:64" x14ac:dyDescent="0.2">
      <c r="A283" s="63" t="s">
        <v>865</v>
      </c>
      <c r="B283" s="63" t="s">
        <v>866</v>
      </c>
      <c r="C283" s="63">
        <v>103736</v>
      </c>
      <c r="D283" s="63" t="s">
        <v>16</v>
      </c>
      <c r="E283" s="63">
        <v>2017</v>
      </c>
      <c r="F283" s="63" t="s">
        <v>1292</v>
      </c>
      <c r="G283" s="64">
        <v>43100</v>
      </c>
      <c r="H283" s="64">
        <v>43153</v>
      </c>
      <c r="I283" s="64">
        <v>43517</v>
      </c>
      <c r="J283" s="63">
        <v>533000000</v>
      </c>
      <c r="K283" s="63">
        <v>535000000</v>
      </c>
      <c r="L283" s="63" t="s">
        <v>1792</v>
      </c>
      <c r="M283" s="47">
        <v>-71000000</v>
      </c>
      <c r="N283" s="65"/>
      <c r="O283" s="65"/>
      <c r="P283" s="53"/>
      <c r="Q283" s="48">
        <v>1261000000</v>
      </c>
      <c r="R283" s="47">
        <v>1341000000</v>
      </c>
      <c r="S283" s="65"/>
      <c r="T283" s="65"/>
      <c r="U283" s="53"/>
      <c r="V283" s="47">
        <v>-392000000</v>
      </c>
      <c r="W283" s="65"/>
      <c r="X283" s="65"/>
      <c r="Y283" s="65"/>
      <c r="Z283" s="53"/>
      <c r="AA283" s="48">
        <v>-15000000</v>
      </c>
      <c r="AB283" s="49">
        <v>2124000000</v>
      </c>
      <c r="AC283" s="47">
        <v>-861000000</v>
      </c>
      <c r="AD283" s="65"/>
      <c r="AE283" s="65"/>
      <c r="AF283" s="65"/>
      <c r="AG283" s="65"/>
      <c r="AH283" s="65"/>
      <c r="AI283" s="65"/>
      <c r="AJ283" s="53"/>
      <c r="AK283" s="47">
        <v>-95000000</v>
      </c>
      <c r="AL283" s="65"/>
      <c r="AM283" s="53"/>
      <c r="AN283" s="47"/>
      <c r="AO283" s="65"/>
      <c r="AP283" s="65"/>
      <c r="AQ283" s="65"/>
      <c r="AR283" s="53"/>
      <c r="AS283" s="38">
        <v>10000000</v>
      </c>
      <c r="AT283" s="65"/>
      <c r="AU283" s="50">
        <v>-946000000</v>
      </c>
      <c r="AV283" s="53">
        <v>-134000000</v>
      </c>
      <c r="AW283" s="47">
        <v>-384000000</v>
      </c>
      <c r="AX283" s="53"/>
      <c r="AY283" s="48"/>
      <c r="AZ283" s="38"/>
      <c r="BA283" s="53"/>
      <c r="BB283" s="47"/>
      <c r="BC283" s="65"/>
      <c r="BD283" s="53"/>
      <c r="BE283" s="38">
        <v>-150000000</v>
      </c>
      <c r="BF283" s="65"/>
      <c r="BG283" s="50">
        <v>-668000000</v>
      </c>
      <c r="BH283" s="65">
        <v>510000000</v>
      </c>
      <c r="BI283" s="53"/>
      <c r="BJ283" s="38">
        <v>510000000</v>
      </c>
      <c r="BK283" s="65">
        <v>6000000</v>
      </c>
      <c r="BL283" s="51">
        <v>516000000</v>
      </c>
    </row>
    <row r="284" spans="1:64" x14ac:dyDescent="0.2">
      <c r="A284" s="63" t="s">
        <v>859</v>
      </c>
      <c r="B284" s="63" t="s">
        <v>860</v>
      </c>
      <c r="C284" s="63">
        <v>83548</v>
      </c>
      <c r="D284" s="63" t="s">
        <v>16</v>
      </c>
      <c r="E284" s="63">
        <v>2017</v>
      </c>
      <c r="F284" s="63" t="s">
        <v>1292</v>
      </c>
      <c r="G284" s="64">
        <v>43100</v>
      </c>
      <c r="H284" s="64">
        <v>43129</v>
      </c>
      <c r="I284" s="64">
        <v>43136</v>
      </c>
      <c r="J284" s="63">
        <v>431885000</v>
      </c>
      <c r="K284" s="63">
        <v>446814000</v>
      </c>
      <c r="L284" s="63" t="s">
        <v>2281</v>
      </c>
      <c r="M284" s="47">
        <v>558929000</v>
      </c>
      <c r="N284" s="65"/>
      <c r="O284" s="65"/>
      <c r="P284" s="53"/>
      <c r="Q284" s="48">
        <v>6330385000</v>
      </c>
      <c r="R284" s="47">
        <v>-8734239000</v>
      </c>
      <c r="S284" s="65">
        <v>182209000</v>
      </c>
      <c r="T284" s="65">
        <v>-208688000</v>
      </c>
      <c r="U284" s="53">
        <v>-8707760000</v>
      </c>
      <c r="V284" s="47">
        <v>58977000</v>
      </c>
      <c r="W284" s="65">
        <v>74559000</v>
      </c>
      <c r="X284" s="65"/>
      <c r="Y284" s="65"/>
      <c r="Z284" s="53">
        <v>-15582000</v>
      </c>
      <c r="AA284" s="48"/>
      <c r="AB284" s="49">
        <v>-1785948000</v>
      </c>
      <c r="AC284" s="47">
        <v>-233711000</v>
      </c>
      <c r="AD284" s="65"/>
      <c r="AE284" s="65"/>
      <c r="AF284" s="65"/>
      <c r="AG284" s="65">
        <v>-227022000</v>
      </c>
      <c r="AH284" s="65">
        <v>-227022000</v>
      </c>
      <c r="AI284" s="65"/>
      <c r="AJ284" s="53">
        <v>-6689000</v>
      </c>
      <c r="AK284" s="47"/>
      <c r="AL284" s="65"/>
      <c r="AM284" s="53"/>
      <c r="AN284" s="47"/>
      <c r="AO284" s="65"/>
      <c r="AP284" s="65"/>
      <c r="AQ284" s="65"/>
      <c r="AR284" s="53"/>
      <c r="AS284" s="38">
        <v>268040000</v>
      </c>
      <c r="AT284" s="65"/>
      <c r="AU284" s="50">
        <v>34329000</v>
      </c>
      <c r="AV284" s="53"/>
      <c r="AW284" s="47">
        <v>3020510000</v>
      </c>
      <c r="AX284" s="53"/>
      <c r="AY284" s="48">
        <v>3020510000</v>
      </c>
      <c r="AZ284" s="38"/>
      <c r="BA284" s="53">
        <v>3020510000</v>
      </c>
      <c r="BB284" s="47">
        <v>88378000</v>
      </c>
      <c r="BC284" s="65">
        <v>88378000</v>
      </c>
      <c r="BD284" s="53"/>
      <c r="BE284" s="38">
        <v>-31898000</v>
      </c>
      <c r="BF284" s="65"/>
      <c r="BG284" s="50">
        <v>3076990000</v>
      </c>
      <c r="BH284" s="65">
        <v>1325371000</v>
      </c>
      <c r="BI284" s="53"/>
      <c r="BJ284" s="38">
        <v>1325371000</v>
      </c>
      <c r="BK284" s="65">
        <v>29848000</v>
      </c>
      <c r="BL284" s="51">
        <v>1355219000</v>
      </c>
    </row>
    <row r="285" spans="1:64" x14ac:dyDescent="0.2">
      <c r="A285" s="63" t="s">
        <v>880</v>
      </c>
      <c r="B285" s="63" t="s">
        <v>881</v>
      </c>
      <c r="C285" s="63">
        <v>119873</v>
      </c>
      <c r="D285" s="63" t="s">
        <v>16</v>
      </c>
      <c r="E285" s="63">
        <v>2017</v>
      </c>
      <c r="F285" s="63" t="s">
        <v>1292</v>
      </c>
      <c r="G285" s="64">
        <v>43100</v>
      </c>
      <c r="H285" s="64">
        <v>43151</v>
      </c>
      <c r="I285" s="64">
        <v>43151</v>
      </c>
      <c r="J285" s="63">
        <v>329388000</v>
      </c>
      <c r="K285" s="63">
        <v>330756000</v>
      </c>
      <c r="L285" s="63" t="s">
        <v>2282</v>
      </c>
      <c r="M285" s="47">
        <v>128600000</v>
      </c>
      <c r="N285" s="65"/>
      <c r="O285" s="65"/>
      <c r="P285" s="53"/>
      <c r="Q285" s="48">
        <v>570300000</v>
      </c>
      <c r="R285" s="47">
        <v>459600000</v>
      </c>
      <c r="S285" s="65">
        <v>40100000</v>
      </c>
      <c r="T285" s="65">
        <v>306700000</v>
      </c>
      <c r="U285" s="53">
        <v>112800000</v>
      </c>
      <c r="V285" s="47">
        <v>-416400000</v>
      </c>
      <c r="W285" s="65">
        <v>-52300000</v>
      </c>
      <c r="X285" s="65">
        <v>19000000</v>
      </c>
      <c r="Y285" s="65">
        <v>49000000</v>
      </c>
      <c r="Z285" s="53">
        <v>-432100000</v>
      </c>
      <c r="AA285" s="48">
        <v>100000</v>
      </c>
      <c r="AB285" s="49">
        <v>742200000</v>
      </c>
      <c r="AC285" s="47">
        <v>-1695800000</v>
      </c>
      <c r="AD285" s="65"/>
      <c r="AE285" s="65"/>
      <c r="AF285" s="65"/>
      <c r="AG285" s="65">
        <v>-1695800000</v>
      </c>
      <c r="AH285" s="65"/>
      <c r="AI285" s="65"/>
      <c r="AJ285" s="53"/>
      <c r="AK285" s="47">
        <v>-5300000</v>
      </c>
      <c r="AL285" s="65"/>
      <c r="AM285" s="53"/>
      <c r="AN285" s="47"/>
      <c r="AO285" s="65"/>
      <c r="AP285" s="65"/>
      <c r="AQ285" s="65"/>
      <c r="AR285" s="53"/>
      <c r="AS285" s="38">
        <v>-107400000</v>
      </c>
      <c r="AT285" s="65">
        <v>0</v>
      </c>
      <c r="AU285" s="50">
        <v>-1808500000</v>
      </c>
      <c r="AV285" s="53">
        <v>-229100000</v>
      </c>
      <c r="AW285" s="47">
        <v>1112600000</v>
      </c>
      <c r="AX285" s="53">
        <v>-282400000</v>
      </c>
      <c r="AY285" s="48">
        <v>1395000000</v>
      </c>
      <c r="AZ285" s="38">
        <v>-1855000000</v>
      </c>
      <c r="BA285" s="53">
        <v>3250000000</v>
      </c>
      <c r="BB285" s="47">
        <v>329500000</v>
      </c>
      <c r="BC285" s="65">
        <v>336700000</v>
      </c>
      <c r="BD285" s="53">
        <v>-7200000</v>
      </c>
      <c r="BE285" s="38">
        <v>-144300000</v>
      </c>
      <c r="BF285" s="65">
        <v>0</v>
      </c>
      <c r="BG285" s="50">
        <v>1068700000</v>
      </c>
      <c r="BH285" s="65">
        <v>2400000</v>
      </c>
      <c r="BI285" s="53">
        <v>-100000</v>
      </c>
      <c r="BJ285" s="38">
        <v>2300000</v>
      </c>
      <c r="BK285" s="65"/>
      <c r="BL285" s="51">
        <v>2300000</v>
      </c>
    </row>
    <row r="286" spans="1:64" x14ac:dyDescent="0.2">
      <c r="A286" s="63" t="s">
        <v>877</v>
      </c>
      <c r="B286" s="63" t="s">
        <v>878</v>
      </c>
      <c r="C286" s="63">
        <v>101814</v>
      </c>
      <c r="D286" s="63" t="s">
        <v>16</v>
      </c>
      <c r="E286" s="63">
        <v>2018</v>
      </c>
      <c r="F286" s="63" t="s">
        <v>1292</v>
      </c>
      <c r="G286" s="64">
        <v>43251</v>
      </c>
      <c r="H286" s="64">
        <v>43306</v>
      </c>
      <c r="I286" s="64">
        <v>43306</v>
      </c>
      <c r="J286" s="63">
        <v>1623800000</v>
      </c>
      <c r="K286" s="63">
        <v>1659100000</v>
      </c>
      <c r="L286" s="63" t="s">
        <v>2283</v>
      </c>
      <c r="M286" s="47">
        <v>1933000000</v>
      </c>
      <c r="N286" s="65"/>
      <c r="O286" s="65"/>
      <c r="P286" s="53"/>
      <c r="Q286" s="48">
        <v>747000000</v>
      </c>
      <c r="R286" s="47">
        <v>793000000</v>
      </c>
      <c r="S286" s="65"/>
      <c r="T286" s="65"/>
      <c r="U286" s="53"/>
      <c r="V286" s="47">
        <v>1482000000</v>
      </c>
      <c r="W286" s="65"/>
      <c r="X286" s="65"/>
      <c r="Y286" s="65"/>
      <c r="Z286" s="53"/>
      <c r="AA286" s="48"/>
      <c r="AB286" s="49">
        <v>4955000000</v>
      </c>
      <c r="AC286" s="47">
        <v>-1025000000</v>
      </c>
      <c r="AD286" s="65"/>
      <c r="AE286" s="65"/>
      <c r="AF286" s="65"/>
      <c r="AG286" s="65"/>
      <c r="AH286" s="65"/>
      <c r="AI286" s="65"/>
      <c r="AJ286" s="53"/>
      <c r="AK286" s="47">
        <v>1326000000</v>
      </c>
      <c r="AL286" s="65"/>
      <c r="AM286" s="53"/>
      <c r="AN286" s="47"/>
      <c r="AO286" s="65"/>
      <c r="AP286" s="65"/>
      <c r="AQ286" s="65"/>
      <c r="AR286" s="53"/>
      <c r="AS286" s="38">
        <v>-25000000</v>
      </c>
      <c r="AT286" s="65"/>
      <c r="AU286" s="50">
        <v>276000000</v>
      </c>
      <c r="AV286" s="53">
        <v>-1243000000</v>
      </c>
      <c r="AW286" s="47">
        <v>-29000000</v>
      </c>
      <c r="AX286" s="53"/>
      <c r="AY286" s="48"/>
      <c r="AZ286" s="38"/>
      <c r="BA286" s="53"/>
      <c r="BB286" s="47">
        <v>-3521000000</v>
      </c>
      <c r="BC286" s="65"/>
      <c r="BD286" s="53"/>
      <c r="BE286" s="38">
        <v>-42000000</v>
      </c>
      <c r="BF286" s="65"/>
      <c r="BG286" s="50">
        <v>-4835000000</v>
      </c>
      <c r="BH286" s="65">
        <v>396000000</v>
      </c>
      <c r="BI286" s="53"/>
      <c r="BJ286" s="38">
        <v>396000000</v>
      </c>
      <c r="BK286" s="65">
        <v>45000000</v>
      </c>
      <c r="BL286" s="51">
        <v>441000000</v>
      </c>
    </row>
    <row r="287" spans="1:64" x14ac:dyDescent="0.2">
      <c r="A287" s="63" t="s">
        <v>874</v>
      </c>
      <c r="B287" s="63" t="s">
        <v>875</v>
      </c>
      <c r="C287" s="63">
        <v>333689</v>
      </c>
      <c r="D287" s="63" t="s">
        <v>16</v>
      </c>
      <c r="E287" s="63">
        <v>2017</v>
      </c>
      <c r="F287" s="63" t="s">
        <v>1292</v>
      </c>
      <c r="G287" s="64">
        <v>43100</v>
      </c>
      <c r="H287" s="64">
        <v>43139</v>
      </c>
      <c r="I287" s="64">
        <v>43139</v>
      </c>
      <c r="J287" s="63">
        <v>356714940</v>
      </c>
      <c r="K287" s="63">
        <v>358052433</v>
      </c>
      <c r="L287" s="63" t="s">
        <v>2284</v>
      </c>
      <c r="M287" s="47">
        <v>440000000</v>
      </c>
      <c r="N287" s="65"/>
      <c r="O287" s="65"/>
      <c r="P287" s="53"/>
      <c r="Q287" s="48">
        <v>640000000</v>
      </c>
      <c r="R287" s="47">
        <v>199000000</v>
      </c>
      <c r="S287" s="65">
        <v>45000000</v>
      </c>
      <c r="T287" s="65">
        <v>162000000</v>
      </c>
      <c r="U287" s="53">
        <v>-8000000</v>
      </c>
      <c r="V287" s="47">
        <v>31000000</v>
      </c>
      <c r="W287" s="65">
        <v>10000000</v>
      </c>
      <c r="X287" s="65"/>
      <c r="Y287" s="65">
        <v>31000000</v>
      </c>
      <c r="Z287" s="53">
        <v>-10000000</v>
      </c>
      <c r="AA287" s="48"/>
      <c r="AB287" s="49">
        <v>1310000000</v>
      </c>
      <c r="AC287" s="47">
        <v>-447000000</v>
      </c>
      <c r="AD287" s="65">
        <v>42000000</v>
      </c>
      <c r="AE287" s="65">
        <v>42000000</v>
      </c>
      <c r="AF287" s="65"/>
      <c r="AG287" s="65">
        <v>-489000000</v>
      </c>
      <c r="AH287" s="65">
        <v>-119000000</v>
      </c>
      <c r="AI287" s="65">
        <v>-370000000</v>
      </c>
      <c r="AJ287" s="53"/>
      <c r="AK287" s="47"/>
      <c r="AL287" s="65"/>
      <c r="AM287" s="53"/>
      <c r="AN287" s="47">
        <v>-776000000</v>
      </c>
      <c r="AO287" s="65">
        <v>2000000</v>
      </c>
      <c r="AP287" s="65">
        <v>-778000000</v>
      </c>
      <c r="AQ287" s="65"/>
      <c r="AR287" s="53"/>
      <c r="AS287" s="38">
        <v>-13000000</v>
      </c>
      <c r="AT287" s="65"/>
      <c r="AU287" s="50">
        <v>-1236000000</v>
      </c>
      <c r="AV287" s="53">
        <v>-474000000</v>
      </c>
      <c r="AW287" s="47">
        <v>389000000</v>
      </c>
      <c r="AX287" s="53">
        <v>-5000000</v>
      </c>
      <c r="AY287" s="48">
        <v>394000000</v>
      </c>
      <c r="AZ287" s="38">
        <v>-2351000000</v>
      </c>
      <c r="BA287" s="53">
        <v>2745000000</v>
      </c>
      <c r="BB287" s="47">
        <v>-113000000</v>
      </c>
      <c r="BC287" s="65">
        <v>27000000</v>
      </c>
      <c r="BD287" s="53">
        <v>-140000000</v>
      </c>
      <c r="BE287" s="38">
        <v>-17000000</v>
      </c>
      <c r="BF287" s="65"/>
      <c r="BG287" s="50">
        <v>-215000000</v>
      </c>
      <c r="BH287" s="65">
        <v>-141000000</v>
      </c>
      <c r="BI287" s="53"/>
      <c r="BJ287" s="38">
        <v>-141000000</v>
      </c>
      <c r="BK287" s="65">
        <v>43000000</v>
      </c>
      <c r="BL287" s="51">
        <v>-98000000</v>
      </c>
    </row>
    <row r="288" spans="1:64" x14ac:dyDescent="0.2">
      <c r="A288" s="63" t="s">
        <v>889</v>
      </c>
      <c r="B288" s="63" t="s">
        <v>890</v>
      </c>
      <c r="C288" s="63">
        <v>333824</v>
      </c>
      <c r="D288" s="63" t="s">
        <v>16</v>
      </c>
      <c r="E288" s="63">
        <v>2017</v>
      </c>
      <c r="F288" s="63" t="s">
        <v>1292</v>
      </c>
      <c r="G288" s="64">
        <v>43100</v>
      </c>
      <c r="H288" s="64">
        <v>43129</v>
      </c>
      <c r="I288" s="64">
        <v>43129</v>
      </c>
      <c r="J288" s="63">
        <v>174400000</v>
      </c>
      <c r="K288" s="63">
        <v>175600000</v>
      </c>
      <c r="L288" s="63" t="s">
        <v>2285</v>
      </c>
      <c r="M288" s="47">
        <v>2015000000</v>
      </c>
      <c r="N288" s="65"/>
      <c r="O288" s="65"/>
      <c r="P288" s="53"/>
      <c r="Q288" s="48">
        <v>475000000</v>
      </c>
      <c r="R288" s="47">
        <v>654000000</v>
      </c>
      <c r="S288" s="65">
        <v>94000000</v>
      </c>
      <c r="T288" s="65">
        <v>603000000</v>
      </c>
      <c r="U288" s="53">
        <v>-43000000</v>
      </c>
      <c r="V288" s="47">
        <v>-531000000</v>
      </c>
      <c r="W288" s="65">
        <v>-677000000</v>
      </c>
      <c r="X288" s="65">
        <v>36000000</v>
      </c>
      <c r="Y288" s="65"/>
      <c r="Z288" s="53">
        <v>110000000</v>
      </c>
      <c r="AA288" s="48"/>
      <c r="AB288" s="49">
        <v>2613000000</v>
      </c>
      <c r="AC288" s="47">
        <v>-928000000</v>
      </c>
      <c r="AD288" s="65"/>
      <c r="AE288" s="65"/>
      <c r="AF288" s="65"/>
      <c r="AG288" s="65"/>
      <c r="AH288" s="65"/>
      <c r="AI288" s="65"/>
      <c r="AJ288" s="53">
        <v>-928000000</v>
      </c>
      <c r="AK288" s="47"/>
      <c r="AL288" s="65"/>
      <c r="AM288" s="53"/>
      <c r="AN288" s="47"/>
      <c r="AO288" s="65"/>
      <c r="AP288" s="65"/>
      <c r="AQ288" s="65"/>
      <c r="AR288" s="53"/>
      <c r="AS288" s="38">
        <v>39000000</v>
      </c>
      <c r="AT288" s="65"/>
      <c r="AU288" s="50">
        <v>-889000000</v>
      </c>
      <c r="AV288" s="53">
        <v>-689000000</v>
      </c>
      <c r="AW288" s="47">
        <v>8245000000</v>
      </c>
      <c r="AX288" s="53"/>
      <c r="AY288" s="48">
        <v>8245000000</v>
      </c>
      <c r="AZ288" s="38">
        <v>0</v>
      </c>
      <c r="BA288" s="53">
        <v>8245000000</v>
      </c>
      <c r="BB288" s="47">
        <v>-393000000</v>
      </c>
      <c r="BC288" s="65"/>
      <c r="BD288" s="53">
        <v>-393000000</v>
      </c>
      <c r="BE288" s="38">
        <v>-203000000</v>
      </c>
      <c r="BF288" s="65"/>
      <c r="BG288" s="50">
        <v>6960000000</v>
      </c>
      <c r="BH288" s="65">
        <v>8684000000</v>
      </c>
      <c r="BI288" s="53"/>
      <c r="BJ288" s="38">
        <v>8684000000</v>
      </c>
      <c r="BK288" s="65"/>
      <c r="BL288" s="51">
        <v>8684000000</v>
      </c>
    </row>
    <row r="289" spans="1:64" x14ac:dyDescent="0.2">
      <c r="A289" s="63" t="s">
        <v>853</v>
      </c>
      <c r="B289" s="63" t="s">
        <v>854</v>
      </c>
      <c r="C289" s="63">
        <v>378193</v>
      </c>
      <c r="D289" s="63" t="s">
        <v>16</v>
      </c>
      <c r="E289" s="63">
        <v>2017</v>
      </c>
      <c r="F289" s="63" t="s">
        <v>1292</v>
      </c>
      <c r="G289" s="64">
        <v>43100</v>
      </c>
      <c r="H289" s="64">
        <v>43147</v>
      </c>
      <c r="I289" s="64">
        <v>43147</v>
      </c>
      <c r="J289" s="63">
        <v>377000000</v>
      </c>
      <c r="K289" s="63">
        <v>377000000</v>
      </c>
      <c r="L289" s="63" t="s">
        <v>2286</v>
      </c>
      <c r="M289" s="47">
        <v>-236000000</v>
      </c>
      <c r="N289" s="65"/>
      <c r="O289" s="65"/>
      <c r="P289" s="53"/>
      <c r="Q289" s="48">
        <v>698000000</v>
      </c>
      <c r="R289" s="47">
        <v>-78000000</v>
      </c>
      <c r="S289" s="65"/>
      <c r="T289" s="65"/>
      <c r="U289" s="53"/>
      <c r="V289" s="47">
        <v>448000000</v>
      </c>
      <c r="W289" s="65"/>
      <c r="X289" s="65"/>
      <c r="Y289" s="65"/>
      <c r="Z289" s="53"/>
      <c r="AA289" s="48"/>
      <c r="AB289" s="49">
        <v>832000000</v>
      </c>
      <c r="AC289" s="47">
        <v>-192000000</v>
      </c>
      <c r="AD289" s="65"/>
      <c r="AE289" s="65"/>
      <c r="AF289" s="65"/>
      <c r="AG289" s="65"/>
      <c r="AH289" s="65"/>
      <c r="AI289" s="65"/>
      <c r="AJ289" s="53"/>
      <c r="AK289" s="47"/>
      <c r="AL289" s="65"/>
      <c r="AM289" s="53"/>
      <c r="AN289" s="47">
        <v>-86000000</v>
      </c>
      <c r="AO289" s="65"/>
      <c r="AP289" s="65"/>
      <c r="AQ289" s="65"/>
      <c r="AR289" s="53"/>
      <c r="AS289" s="38">
        <v>33000000</v>
      </c>
      <c r="AT289" s="65"/>
      <c r="AU289" s="50">
        <v>-245000000</v>
      </c>
      <c r="AV289" s="53">
        <v>-76000000</v>
      </c>
      <c r="AW289" s="47">
        <v>-506000000</v>
      </c>
      <c r="AX289" s="53"/>
      <c r="AY289" s="48"/>
      <c r="AZ289" s="38"/>
      <c r="BA289" s="53"/>
      <c r="BB289" s="47">
        <v>-3000000</v>
      </c>
      <c r="BC289" s="65">
        <v>-3000000</v>
      </c>
      <c r="BD289" s="53"/>
      <c r="BE289" s="38">
        <v>-10000000</v>
      </c>
      <c r="BF289" s="65"/>
      <c r="BG289" s="50">
        <v>-595000000</v>
      </c>
      <c r="BH289" s="65">
        <v>-8000000</v>
      </c>
      <c r="BI289" s="53"/>
      <c r="BJ289" s="38">
        <v>-8000000</v>
      </c>
      <c r="BK289" s="65">
        <v>37000000</v>
      </c>
      <c r="BL289" s="51">
        <v>29000000</v>
      </c>
    </row>
    <row r="290" spans="1:64" x14ac:dyDescent="0.2">
      <c r="A290" s="63" t="s">
        <v>1057</v>
      </c>
      <c r="B290" s="63" t="s">
        <v>1058</v>
      </c>
      <c r="C290" s="63">
        <v>617429</v>
      </c>
      <c r="D290" s="63" t="s">
        <v>16</v>
      </c>
      <c r="E290" s="63">
        <v>2017</v>
      </c>
      <c r="F290" s="63" t="s">
        <v>1292</v>
      </c>
      <c r="G290" s="64">
        <v>43100</v>
      </c>
      <c r="H290" s="64">
        <v>43159</v>
      </c>
      <c r="I290" s="64">
        <v>43159</v>
      </c>
      <c r="J290" s="63">
        <v>171175577</v>
      </c>
      <c r="K290" s="63">
        <v>171175577</v>
      </c>
      <c r="L290" s="63" t="s">
        <v>2287</v>
      </c>
      <c r="M290" s="47">
        <v>-149130000</v>
      </c>
      <c r="N290" s="65"/>
      <c r="O290" s="65"/>
      <c r="P290" s="53"/>
      <c r="Q290" s="48">
        <v>113875000</v>
      </c>
      <c r="R290" s="47">
        <v>552747000</v>
      </c>
      <c r="S290" s="65"/>
      <c r="T290" s="65"/>
      <c r="U290" s="53"/>
      <c r="V290" s="47">
        <v>125329000</v>
      </c>
      <c r="W290" s="65"/>
      <c r="X290" s="65"/>
      <c r="Y290" s="65"/>
      <c r="Z290" s="53"/>
      <c r="AA290" s="48"/>
      <c r="AB290" s="49">
        <v>642821000</v>
      </c>
      <c r="AC290" s="47">
        <v>-157180000</v>
      </c>
      <c r="AD290" s="65"/>
      <c r="AE290" s="65"/>
      <c r="AF290" s="65"/>
      <c r="AG290" s="65"/>
      <c r="AH290" s="65"/>
      <c r="AI290" s="65"/>
      <c r="AJ290" s="53"/>
      <c r="AK290" s="47">
        <v>-663815000</v>
      </c>
      <c r="AL290" s="65"/>
      <c r="AM290" s="53"/>
      <c r="AN290" s="47">
        <v>-58203000</v>
      </c>
      <c r="AO290" s="65"/>
      <c r="AP290" s="65"/>
      <c r="AQ290" s="65"/>
      <c r="AR290" s="53"/>
      <c r="AS290" s="38">
        <v>-4750000</v>
      </c>
      <c r="AT290" s="65"/>
      <c r="AU290" s="50">
        <v>-883948000</v>
      </c>
      <c r="AV290" s="53"/>
      <c r="AW290" s="47">
        <v>772127000</v>
      </c>
      <c r="AX290" s="53"/>
      <c r="AY290" s="48"/>
      <c r="AZ290" s="38"/>
      <c r="BA290" s="53"/>
      <c r="BB290" s="47">
        <v>27567000</v>
      </c>
      <c r="BC290" s="65">
        <v>82567000</v>
      </c>
      <c r="BD290" s="53">
        <v>-55000000</v>
      </c>
      <c r="BE290" s="38">
        <v>-260798000</v>
      </c>
      <c r="BF290" s="65"/>
      <c r="BG290" s="50">
        <v>538896000</v>
      </c>
      <c r="BH290" s="65">
        <v>297769000</v>
      </c>
      <c r="BI290" s="53"/>
      <c r="BJ290" s="38">
        <v>297769000</v>
      </c>
      <c r="BK290" s="65">
        <v>28128000</v>
      </c>
      <c r="BL290" s="51">
        <v>325897000</v>
      </c>
    </row>
    <row r="291" spans="1:64" x14ac:dyDescent="0.2">
      <c r="A291" s="63" t="s">
        <v>895</v>
      </c>
      <c r="B291" s="63" t="s">
        <v>896</v>
      </c>
      <c r="C291" s="63">
        <v>378196</v>
      </c>
      <c r="D291" s="63" t="s">
        <v>16</v>
      </c>
      <c r="E291" s="63">
        <v>2017</v>
      </c>
      <c r="F291" s="63" t="s">
        <v>1292</v>
      </c>
      <c r="G291" s="64">
        <v>43100</v>
      </c>
      <c r="H291" s="64">
        <v>43160</v>
      </c>
      <c r="I291" s="64">
        <v>43160</v>
      </c>
      <c r="J291" s="63">
        <v>317000000</v>
      </c>
      <c r="K291" s="63">
        <v>317000000</v>
      </c>
      <c r="L291" s="63" t="s">
        <v>2288</v>
      </c>
      <c r="M291" s="47">
        <v>-1548000000</v>
      </c>
      <c r="N291" s="65">
        <v>-2337000000</v>
      </c>
      <c r="O291" s="65">
        <v>789000000</v>
      </c>
      <c r="P291" s="53"/>
      <c r="Q291" s="48">
        <v>1056000000</v>
      </c>
      <c r="R291" s="47">
        <v>1909000000</v>
      </c>
      <c r="S291" s="65"/>
      <c r="T291" s="65"/>
      <c r="U291" s="53">
        <v>1909000000</v>
      </c>
      <c r="V291" s="47">
        <v>8000000</v>
      </c>
      <c r="W291" s="65">
        <v>-99000000</v>
      </c>
      <c r="X291" s="65">
        <v>143000000</v>
      </c>
      <c r="Y291" s="65"/>
      <c r="Z291" s="53">
        <v>-36000000</v>
      </c>
      <c r="AA291" s="48">
        <v>-38000000</v>
      </c>
      <c r="AB291" s="49">
        <v>1387000000</v>
      </c>
      <c r="AC291" s="47">
        <v>-958000000</v>
      </c>
      <c r="AD291" s="65">
        <v>87000000</v>
      </c>
      <c r="AE291" s="65">
        <v>87000000</v>
      </c>
      <c r="AF291" s="65"/>
      <c r="AG291" s="65">
        <v>66000000</v>
      </c>
      <c r="AH291" s="65"/>
      <c r="AI291" s="65">
        <v>66000000</v>
      </c>
      <c r="AJ291" s="53">
        <v>-1111000000</v>
      </c>
      <c r="AK291" s="47">
        <v>-11000000</v>
      </c>
      <c r="AL291" s="65">
        <v>501000000</v>
      </c>
      <c r="AM291" s="53">
        <v>-512000000</v>
      </c>
      <c r="AN291" s="47">
        <v>-41000000</v>
      </c>
      <c r="AO291" s="65"/>
      <c r="AP291" s="65"/>
      <c r="AQ291" s="65"/>
      <c r="AR291" s="53">
        <v>-41000000</v>
      </c>
      <c r="AS291" s="38">
        <v>-3000000</v>
      </c>
      <c r="AT291" s="65">
        <v>-53000000</v>
      </c>
      <c r="AU291" s="50">
        <v>-1066000000</v>
      </c>
      <c r="AV291" s="53">
        <v>-38000000</v>
      </c>
      <c r="AW291" s="47">
        <v>-78000000</v>
      </c>
      <c r="AX291" s="53"/>
      <c r="AY291" s="48"/>
      <c r="AZ291" s="38"/>
      <c r="BA291" s="53"/>
      <c r="BB291" s="47">
        <v>-2000000</v>
      </c>
      <c r="BC291" s="65">
        <v>-2000000</v>
      </c>
      <c r="BD291" s="53">
        <v>0</v>
      </c>
      <c r="BE291" s="38">
        <v>-143000000</v>
      </c>
      <c r="BF291" s="65">
        <v>-224000000</v>
      </c>
      <c r="BG291" s="50">
        <v>-485000000</v>
      </c>
      <c r="BH291" s="65">
        <v>-164000000</v>
      </c>
      <c r="BI291" s="53">
        <v>315000000</v>
      </c>
      <c r="BJ291" s="38">
        <v>151000000</v>
      </c>
      <c r="BK291" s="65">
        <v>-1000000</v>
      </c>
      <c r="BL291" s="51">
        <v>150000000</v>
      </c>
    </row>
    <row r="292" spans="1:64" x14ac:dyDescent="0.2">
      <c r="A292" s="63" t="s">
        <v>886</v>
      </c>
      <c r="B292" s="63" t="s">
        <v>887</v>
      </c>
      <c r="C292" s="63">
        <v>378195</v>
      </c>
      <c r="D292" s="63" t="s">
        <v>16</v>
      </c>
      <c r="E292" s="63">
        <v>2017</v>
      </c>
      <c r="F292" s="63" t="s">
        <v>1292</v>
      </c>
      <c r="G292" s="64">
        <v>43100</v>
      </c>
      <c r="H292" s="64">
        <v>43136</v>
      </c>
      <c r="I292" s="64">
        <v>43136</v>
      </c>
      <c r="J292" s="63">
        <v>287900000</v>
      </c>
      <c r="K292" s="63">
        <v>290300000</v>
      </c>
      <c r="L292" s="63" t="s">
        <v>2289</v>
      </c>
      <c r="M292" s="47">
        <v>5404000000</v>
      </c>
      <c r="N292" s="65"/>
      <c r="O292" s="65"/>
      <c r="P292" s="53"/>
      <c r="Q292" s="48">
        <v>1059000000</v>
      </c>
      <c r="R292" s="47">
        <v>-3268000000</v>
      </c>
      <c r="S292" s="65"/>
      <c r="T292" s="65"/>
      <c r="U292" s="53"/>
      <c r="V292" s="47">
        <v>58000000</v>
      </c>
      <c r="W292" s="65"/>
      <c r="X292" s="65"/>
      <c r="Y292" s="65"/>
      <c r="Z292" s="53"/>
      <c r="AA292" s="48"/>
      <c r="AB292" s="49">
        <v>3253000000</v>
      </c>
      <c r="AC292" s="47">
        <v>-1521000000</v>
      </c>
      <c r="AD292" s="65"/>
      <c r="AE292" s="65"/>
      <c r="AF292" s="65"/>
      <c r="AG292" s="65"/>
      <c r="AH292" s="65"/>
      <c r="AI292" s="65"/>
      <c r="AJ292" s="53"/>
      <c r="AK292" s="47">
        <v>-7000000</v>
      </c>
      <c r="AL292" s="65"/>
      <c r="AM292" s="53"/>
      <c r="AN292" s="47"/>
      <c r="AO292" s="65"/>
      <c r="AP292" s="65"/>
      <c r="AQ292" s="65"/>
      <c r="AR292" s="53"/>
      <c r="AS292" s="38">
        <v>47000000</v>
      </c>
      <c r="AT292" s="65"/>
      <c r="AU292" s="50">
        <v>-1481000000</v>
      </c>
      <c r="AV292" s="53">
        <v>-703000000</v>
      </c>
      <c r="AW292" s="47">
        <v>-412000000</v>
      </c>
      <c r="AX292" s="53"/>
      <c r="AY292" s="48"/>
      <c r="AZ292" s="38"/>
      <c r="BA292" s="53"/>
      <c r="BB292" s="47">
        <v>-1012000000</v>
      </c>
      <c r="BC292" s="65"/>
      <c r="BD292" s="53"/>
      <c r="BE292" s="38">
        <v>89000000</v>
      </c>
      <c r="BF292" s="65"/>
      <c r="BG292" s="50">
        <v>-2038000000</v>
      </c>
      <c r="BH292" s="65">
        <v>-266000000</v>
      </c>
      <c r="BI292" s="53"/>
      <c r="BJ292" s="38">
        <v>-266000000</v>
      </c>
      <c r="BK292" s="65"/>
      <c r="BL292" s="51">
        <v>-266000000</v>
      </c>
    </row>
    <row r="293" spans="1:64" x14ac:dyDescent="0.2">
      <c r="A293" s="63" t="s">
        <v>856</v>
      </c>
      <c r="B293" s="63" t="s">
        <v>857</v>
      </c>
      <c r="C293" s="63">
        <v>183964</v>
      </c>
      <c r="D293" s="63" t="s">
        <v>16</v>
      </c>
      <c r="E293" s="63">
        <v>2018</v>
      </c>
      <c r="F293" s="63" t="s">
        <v>1292</v>
      </c>
      <c r="G293" s="64">
        <v>43220</v>
      </c>
      <c r="H293" s="64">
        <v>43270</v>
      </c>
      <c r="I293" s="64">
        <v>43634</v>
      </c>
      <c r="J293" s="63">
        <v>268000000</v>
      </c>
      <c r="K293" s="63">
        <v>276000000</v>
      </c>
      <c r="L293" s="63" t="s">
        <v>1798</v>
      </c>
      <c r="M293" s="47">
        <v>116000000</v>
      </c>
      <c r="N293" s="65"/>
      <c r="O293" s="65"/>
      <c r="P293" s="53"/>
      <c r="Q293" s="48">
        <v>198000000</v>
      </c>
      <c r="R293" s="47">
        <v>186000000</v>
      </c>
      <c r="S293" s="65"/>
      <c r="T293" s="65"/>
      <c r="U293" s="53"/>
      <c r="V293" s="47">
        <v>978000000</v>
      </c>
      <c r="W293" s="65"/>
      <c r="X293" s="65"/>
      <c r="Y293" s="65"/>
      <c r="Z293" s="53"/>
      <c r="AA293" s="48"/>
      <c r="AB293" s="49">
        <v>1478000000</v>
      </c>
      <c r="AC293" s="47">
        <v>65000000</v>
      </c>
      <c r="AD293" s="65"/>
      <c r="AE293" s="65"/>
      <c r="AF293" s="65"/>
      <c r="AG293" s="65"/>
      <c r="AH293" s="65"/>
      <c r="AI293" s="65"/>
      <c r="AJ293" s="53"/>
      <c r="AK293" s="47">
        <v>-10000000</v>
      </c>
      <c r="AL293" s="65"/>
      <c r="AM293" s="53"/>
      <c r="AN293" s="47">
        <v>-75000000</v>
      </c>
      <c r="AO293" s="65"/>
      <c r="AP293" s="65"/>
      <c r="AQ293" s="65"/>
      <c r="AR293" s="53"/>
      <c r="AS293" s="38">
        <v>-1000000</v>
      </c>
      <c r="AT293" s="65"/>
      <c r="AU293" s="50">
        <v>-21000000</v>
      </c>
      <c r="AV293" s="53">
        <v>-214000000</v>
      </c>
      <c r="AW293" s="47">
        <v>-145000000</v>
      </c>
      <c r="AX293" s="53"/>
      <c r="AY293" s="48"/>
      <c r="AZ293" s="38"/>
      <c r="BA293" s="53"/>
      <c r="BB293" s="47">
        <v>-621000000</v>
      </c>
      <c r="BC293" s="65">
        <v>173000000</v>
      </c>
      <c r="BD293" s="53">
        <v>-794000000</v>
      </c>
      <c r="BE293" s="38">
        <v>-6000000</v>
      </c>
      <c r="BF293" s="65"/>
      <c r="BG293" s="50">
        <v>-986000000</v>
      </c>
      <c r="BH293" s="65">
        <v>471000000</v>
      </c>
      <c r="BI293" s="53"/>
      <c r="BJ293" s="38">
        <v>471000000</v>
      </c>
      <c r="BK293" s="65">
        <v>26000000</v>
      </c>
      <c r="BL293" s="51">
        <v>497000000</v>
      </c>
    </row>
    <row r="294" spans="1:64" x14ac:dyDescent="0.2">
      <c r="A294" s="63" t="s">
        <v>898</v>
      </c>
      <c r="B294" s="63" t="s">
        <v>899</v>
      </c>
      <c r="C294" s="63">
        <v>334772</v>
      </c>
      <c r="D294" s="63" t="s">
        <v>16</v>
      </c>
      <c r="E294" s="63">
        <v>2017</v>
      </c>
      <c r="F294" s="63" t="s">
        <v>1292</v>
      </c>
      <c r="G294" s="64">
        <v>43100</v>
      </c>
      <c r="H294" s="64">
        <v>43159</v>
      </c>
      <c r="I294" s="64">
        <v>43159</v>
      </c>
      <c r="J294" s="63">
        <v>319990000</v>
      </c>
      <c r="K294" s="63">
        <v>320773000</v>
      </c>
      <c r="L294" s="63" t="s">
        <v>2290</v>
      </c>
      <c r="M294" s="47">
        <v>1380571000</v>
      </c>
      <c r="N294" s="65"/>
      <c r="O294" s="65"/>
      <c r="P294" s="53"/>
      <c r="Q294" s="48">
        <v>727061000</v>
      </c>
      <c r="R294" s="47">
        <v>-149363000</v>
      </c>
      <c r="S294" s="65">
        <v>64176000</v>
      </c>
      <c r="T294" s="65">
        <v>-221173000</v>
      </c>
      <c r="U294" s="53">
        <v>7634000</v>
      </c>
      <c r="V294" s="47">
        <v>-907006000</v>
      </c>
      <c r="W294" s="65">
        <v>-329501000</v>
      </c>
      <c r="X294" s="65">
        <v>-900946000</v>
      </c>
      <c r="Y294" s="65">
        <v>314817000</v>
      </c>
      <c r="Z294" s="53">
        <v>8624000</v>
      </c>
      <c r="AA294" s="48"/>
      <c r="AB294" s="49">
        <v>1051263000</v>
      </c>
      <c r="AC294" s="47">
        <v>-423240000</v>
      </c>
      <c r="AD294" s="65">
        <v>25315000</v>
      </c>
      <c r="AE294" s="65"/>
      <c r="AF294" s="65"/>
      <c r="AG294" s="65"/>
      <c r="AH294" s="65"/>
      <c r="AI294" s="65"/>
      <c r="AJ294" s="53">
        <v>-448555000</v>
      </c>
      <c r="AK294" s="47">
        <v>100000000</v>
      </c>
      <c r="AL294" s="65">
        <v>150000000</v>
      </c>
      <c r="AM294" s="53">
        <v>-50000000</v>
      </c>
      <c r="AN294" s="47">
        <v>-603041000</v>
      </c>
      <c r="AO294" s="65"/>
      <c r="AP294" s="65">
        <v>-59000000</v>
      </c>
      <c r="AQ294" s="65"/>
      <c r="AR294" s="53">
        <v>-544041000</v>
      </c>
      <c r="AS294" s="38">
        <v>7389000</v>
      </c>
      <c r="AT294" s="65"/>
      <c r="AU294" s="50">
        <v>-918892000</v>
      </c>
      <c r="AV294" s="53">
        <v>-485321000</v>
      </c>
      <c r="AW294" s="47">
        <v>-565128000</v>
      </c>
      <c r="AX294" s="53">
        <v>34872000</v>
      </c>
      <c r="AY294" s="48">
        <v>-600000000</v>
      </c>
      <c r="AZ294" s="38">
        <v>-600000000</v>
      </c>
      <c r="BA294" s="53"/>
      <c r="BB294" s="47">
        <v>-79159000</v>
      </c>
      <c r="BC294" s="65">
        <v>11145000</v>
      </c>
      <c r="BD294" s="53">
        <v>-90304000</v>
      </c>
      <c r="BE294" s="38">
        <v>-108623000</v>
      </c>
      <c r="BF294" s="65"/>
      <c r="BG294" s="50">
        <v>-1238231000</v>
      </c>
      <c r="BH294" s="65">
        <v>-1105860000</v>
      </c>
      <c r="BI294" s="53"/>
      <c r="BJ294" s="38">
        <v>-1105860000</v>
      </c>
      <c r="BK294" s="65">
        <v>9003000</v>
      </c>
      <c r="BL294" s="51">
        <v>-1096857000</v>
      </c>
    </row>
    <row r="295" spans="1:64" x14ac:dyDescent="0.2">
      <c r="A295" s="63" t="s">
        <v>901</v>
      </c>
      <c r="B295" s="63" t="s">
        <v>902</v>
      </c>
      <c r="C295" s="63">
        <v>172199</v>
      </c>
      <c r="D295" s="63" t="s">
        <v>16</v>
      </c>
      <c r="E295" s="63">
        <v>2017</v>
      </c>
      <c r="F295" s="63" t="s">
        <v>1292</v>
      </c>
      <c r="G295" s="64">
        <v>43131</v>
      </c>
      <c r="H295" s="64">
        <v>43159</v>
      </c>
      <c r="I295" s="64">
        <v>43159</v>
      </c>
      <c r="J295" s="63">
        <v>599000000</v>
      </c>
      <c r="K295" s="63">
        <v>632000000</v>
      </c>
      <c r="L295" s="63" t="s">
        <v>2291</v>
      </c>
      <c r="M295" s="47">
        <v>3047000000</v>
      </c>
      <c r="N295" s="65"/>
      <c r="O295" s="65"/>
      <c r="P295" s="53"/>
      <c r="Q295" s="48">
        <v>199000000</v>
      </c>
      <c r="R295" s="47">
        <v>71000000</v>
      </c>
      <c r="S295" s="65">
        <v>391000000</v>
      </c>
      <c r="T295" s="65">
        <v>-359000000</v>
      </c>
      <c r="U295" s="53">
        <v>39000000</v>
      </c>
      <c r="V295" s="47">
        <v>185000000</v>
      </c>
      <c r="W295" s="65">
        <v>-440000000</v>
      </c>
      <c r="X295" s="65">
        <v>0</v>
      </c>
      <c r="Y295" s="65">
        <v>90000000</v>
      </c>
      <c r="Z295" s="53">
        <v>535000000</v>
      </c>
      <c r="AA295" s="48"/>
      <c r="AB295" s="49">
        <v>3502000000</v>
      </c>
      <c r="AC295" s="47">
        <v>-593000000</v>
      </c>
      <c r="AD295" s="65"/>
      <c r="AE295" s="65"/>
      <c r="AF295" s="65"/>
      <c r="AG295" s="65">
        <v>-593000000</v>
      </c>
      <c r="AH295" s="65"/>
      <c r="AI295" s="65"/>
      <c r="AJ295" s="53"/>
      <c r="AK295" s="47">
        <v>1905000000</v>
      </c>
      <c r="AL295" s="65">
        <v>1941000000</v>
      </c>
      <c r="AM295" s="53">
        <v>-36000000</v>
      </c>
      <c r="AN295" s="47"/>
      <c r="AO295" s="65"/>
      <c r="AP295" s="65"/>
      <c r="AQ295" s="65"/>
      <c r="AR295" s="53"/>
      <c r="AS295" s="38">
        <v>-34000000</v>
      </c>
      <c r="AT295" s="65"/>
      <c r="AU295" s="50">
        <v>1278000000</v>
      </c>
      <c r="AV295" s="53">
        <v>-341000000</v>
      </c>
      <c r="AW295" s="47">
        <v>-812000000</v>
      </c>
      <c r="AX295" s="53">
        <v>0</v>
      </c>
      <c r="AY295" s="48">
        <v>-812000000</v>
      </c>
      <c r="AZ295" s="38">
        <v>-812000000</v>
      </c>
      <c r="BA295" s="53"/>
      <c r="BB295" s="47">
        <v>-909000000</v>
      </c>
      <c r="BC295" s="65"/>
      <c r="BD295" s="53">
        <v>-909000000</v>
      </c>
      <c r="BE295" s="38">
        <v>-482000000</v>
      </c>
      <c r="BF295" s="65"/>
      <c r="BG295" s="50">
        <v>-2544000000</v>
      </c>
      <c r="BH295" s="65">
        <v>2236000000</v>
      </c>
      <c r="BI295" s="53"/>
      <c r="BJ295" s="38">
        <v>2236000000</v>
      </c>
      <c r="BK295" s="65"/>
      <c r="BL295" s="51">
        <v>2236000000</v>
      </c>
    </row>
    <row r="296" spans="1:64" x14ac:dyDescent="0.2">
      <c r="A296" s="63" t="s">
        <v>904</v>
      </c>
      <c r="B296" s="63" t="s">
        <v>905</v>
      </c>
      <c r="C296" s="63">
        <v>896899</v>
      </c>
      <c r="D296" s="63" t="s">
        <v>16</v>
      </c>
      <c r="E296" s="63">
        <v>2017</v>
      </c>
      <c r="F296" s="63" t="s">
        <v>1292</v>
      </c>
      <c r="G296" s="64">
        <v>43100</v>
      </c>
      <c r="H296" s="64">
        <v>43145</v>
      </c>
      <c r="I296" s="64">
        <v>43880</v>
      </c>
      <c r="J296" s="63">
        <v>3733000</v>
      </c>
      <c r="K296" s="63">
        <v>4240000</v>
      </c>
      <c r="L296" s="63" t="s">
        <v>1298</v>
      </c>
      <c r="M296" s="47"/>
      <c r="N296" s="65"/>
      <c r="O296" s="65"/>
      <c r="P296" s="53"/>
      <c r="Q296" s="48">
        <v>22667000</v>
      </c>
      <c r="R296" s="47">
        <v>4727955000</v>
      </c>
      <c r="S296" s="65"/>
      <c r="T296" s="65"/>
      <c r="U296" s="53"/>
      <c r="V296" s="47">
        <v>-4180268000</v>
      </c>
      <c r="W296" s="65"/>
      <c r="X296" s="65"/>
      <c r="Y296" s="65"/>
      <c r="Z296" s="53"/>
      <c r="AA296" s="48"/>
      <c r="AB296" s="49">
        <v>570354000</v>
      </c>
      <c r="AC296" s="47">
        <v>-19422000</v>
      </c>
      <c r="AD296" s="65"/>
      <c r="AE296" s="65"/>
      <c r="AF296" s="65"/>
      <c r="AG296" s="65"/>
      <c r="AH296" s="65"/>
      <c r="AI296" s="65"/>
      <c r="AJ296" s="53"/>
      <c r="AK296" s="47"/>
      <c r="AL296" s="65"/>
      <c r="AM296" s="53"/>
      <c r="AN296" s="47"/>
      <c r="AO296" s="65"/>
      <c r="AP296" s="65"/>
      <c r="AQ296" s="65"/>
      <c r="AR296" s="53"/>
      <c r="AS296" s="38">
        <v>4229000</v>
      </c>
      <c r="AT296" s="65"/>
      <c r="AU296" s="50">
        <v>-15193000</v>
      </c>
      <c r="AV296" s="53"/>
      <c r="AW296" s="47"/>
      <c r="AX296" s="53"/>
      <c r="AY296" s="48"/>
      <c r="AZ296" s="38"/>
      <c r="BA296" s="53"/>
      <c r="BB296" s="47">
        <v>-281641000</v>
      </c>
      <c r="BC296" s="65">
        <v>140525000</v>
      </c>
      <c r="BD296" s="53">
        <v>-422166000</v>
      </c>
      <c r="BE296" s="38">
        <v>0</v>
      </c>
      <c r="BF296" s="65"/>
      <c r="BG296" s="50">
        <v>-281641000</v>
      </c>
      <c r="BH296" s="65">
        <v>273520000</v>
      </c>
      <c r="BI296" s="53"/>
      <c r="BJ296" s="38">
        <v>273520000</v>
      </c>
      <c r="BK296" s="65"/>
      <c r="BL296" s="51">
        <v>273520000</v>
      </c>
    </row>
    <row r="297" spans="1:64" x14ac:dyDescent="0.2">
      <c r="A297" s="63" t="s">
        <v>862</v>
      </c>
      <c r="B297" s="63" t="s">
        <v>863</v>
      </c>
      <c r="C297" s="63">
        <v>378194</v>
      </c>
      <c r="D297" s="63" t="s">
        <v>16</v>
      </c>
      <c r="E297" s="63">
        <v>2017</v>
      </c>
      <c r="F297" s="63" t="s">
        <v>1292</v>
      </c>
      <c r="G297" s="64">
        <v>43100</v>
      </c>
      <c r="H297" s="64">
        <v>43160</v>
      </c>
      <c r="I297" s="64">
        <v>43160</v>
      </c>
      <c r="J297" s="63">
        <v>486700000</v>
      </c>
      <c r="K297" s="63">
        <v>488000000</v>
      </c>
      <c r="L297" s="63" t="s">
        <v>2292</v>
      </c>
      <c r="M297" s="47">
        <v>2748800000</v>
      </c>
      <c r="N297" s="65"/>
      <c r="O297" s="65"/>
      <c r="P297" s="53"/>
      <c r="Q297" s="48">
        <v>635600000</v>
      </c>
      <c r="R297" s="47">
        <v>-2332200000</v>
      </c>
      <c r="S297" s="65"/>
      <c r="T297" s="65"/>
      <c r="U297" s="53"/>
      <c r="V297" s="47">
        <v>-120200000</v>
      </c>
      <c r="W297" s="65"/>
      <c r="X297" s="65"/>
      <c r="Y297" s="65"/>
      <c r="Z297" s="53"/>
      <c r="AA297" s="48"/>
      <c r="AB297" s="49">
        <v>932000000</v>
      </c>
      <c r="AC297" s="47">
        <v>-406200000</v>
      </c>
      <c r="AD297" s="65"/>
      <c r="AE297" s="65"/>
      <c r="AF297" s="65"/>
      <c r="AG297" s="65"/>
      <c r="AH297" s="65"/>
      <c r="AI297" s="65"/>
      <c r="AJ297" s="53"/>
      <c r="AK297" s="47"/>
      <c r="AL297" s="65"/>
      <c r="AM297" s="53"/>
      <c r="AN297" s="47">
        <v>1472600000</v>
      </c>
      <c r="AO297" s="65"/>
      <c r="AP297" s="65"/>
      <c r="AQ297" s="65"/>
      <c r="AR297" s="53"/>
      <c r="AS297" s="38">
        <v>12100000</v>
      </c>
      <c r="AT297" s="65"/>
      <c r="AU297" s="50">
        <v>1078500000</v>
      </c>
      <c r="AV297" s="53">
        <v>-428600000</v>
      </c>
      <c r="AW297" s="47">
        <v>-1400400000</v>
      </c>
      <c r="AX297" s="53"/>
      <c r="AY297" s="48"/>
      <c r="AZ297" s="38"/>
      <c r="BA297" s="53"/>
      <c r="BB297" s="47">
        <v>-152400000</v>
      </c>
      <c r="BC297" s="65"/>
      <c r="BD297" s="53"/>
      <c r="BE297" s="38">
        <v>-180200000</v>
      </c>
      <c r="BF297" s="65"/>
      <c r="BG297" s="50">
        <v>-2161600000</v>
      </c>
      <c r="BH297" s="65">
        <v>-151100000</v>
      </c>
      <c r="BI297" s="53"/>
      <c r="BJ297" s="38">
        <v>-151100000</v>
      </c>
      <c r="BK297" s="65">
        <v>49300000</v>
      </c>
      <c r="BL297" s="51">
        <v>-101800000</v>
      </c>
    </row>
    <row r="298" spans="1:64" x14ac:dyDescent="0.2">
      <c r="A298" s="63" t="s">
        <v>868</v>
      </c>
      <c r="B298" s="63" t="s">
        <v>869</v>
      </c>
      <c r="C298" s="63">
        <v>160346</v>
      </c>
      <c r="D298" s="63" t="s">
        <v>16</v>
      </c>
      <c r="E298" s="63">
        <v>2018</v>
      </c>
      <c r="F298" s="63" t="s">
        <v>1292</v>
      </c>
      <c r="G298" s="64">
        <v>43281</v>
      </c>
      <c r="H298" s="64">
        <v>43327</v>
      </c>
      <c r="I298" s="64">
        <v>43327</v>
      </c>
      <c r="J298" s="63">
        <v>582700000</v>
      </c>
      <c r="K298" s="63">
        <v>582700000</v>
      </c>
      <c r="L298" s="63" t="s">
        <v>2293</v>
      </c>
      <c r="M298" s="47">
        <v>-1444000000</v>
      </c>
      <c r="N298" s="65">
        <v>-1444000000</v>
      </c>
      <c r="O298" s="65">
        <v>0</v>
      </c>
      <c r="P298" s="53"/>
      <c r="Q298" s="48">
        <v>472000000</v>
      </c>
      <c r="R298" s="47">
        <v>1616000000</v>
      </c>
      <c r="S298" s="65"/>
      <c r="T298" s="65"/>
      <c r="U298" s="53"/>
      <c r="V298" s="47">
        <v>113000000</v>
      </c>
      <c r="W298" s="65"/>
      <c r="X298" s="65"/>
      <c r="Y298" s="65"/>
      <c r="Z298" s="53"/>
      <c r="AA298" s="48">
        <v>0</v>
      </c>
      <c r="AB298" s="49">
        <v>757000000</v>
      </c>
      <c r="AC298" s="47">
        <v>-227000000</v>
      </c>
      <c r="AD298" s="65"/>
      <c r="AE298" s="65"/>
      <c r="AF298" s="65"/>
      <c r="AG298" s="65"/>
      <c r="AH298" s="65"/>
      <c r="AI298" s="65"/>
      <c r="AJ298" s="53"/>
      <c r="AK298" s="47"/>
      <c r="AL298" s="65"/>
      <c r="AM298" s="53"/>
      <c r="AN298" s="47">
        <v>-76000000</v>
      </c>
      <c r="AO298" s="65"/>
      <c r="AP298" s="65"/>
      <c r="AQ298" s="65"/>
      <c r="AR298" s="53"/>
      <c r="AS298" s="38">
        <v>-18000000</v>
      </c>
      <c r="AT298" s="65">
        <v>0</v>
      </c>
      <c r="AU298" s="50">
        <v>-321000000</v>
      </c>
      <c r="AV298" s="53">
        <v>-158000000</v>
      </c>
      <c r="AW298" s="47">
        <v>-118000000</v>
      </c>
      <c r="AX298" s="53"/>
      <c r="AY298" s="48"/>
      <c r="AZ298" s="38"/>
      <c r="BA298" s="53"/>
      <c r="BB298" s="47">
        <v>0</v>
      </c>
      <c r="BC298" s="65"/>
      <c r="BD298" s="53"/>
      <c r="BE298" s="38">
        <v>-122000000</v>
      </c>
      <c r="BF298" s="65">
        <v>0</v>
      </c>
      <c r="BG298" s="50">
        <v>-398000000</v>
      </c>
      <c r="BH298" s="65">
        <v>38000000</v>
      </c>
      <c r="BI298" s="53"/>
      <c r="BJ298" s="38">
        <v>38000000</v>
      </c>
      <c r="BK298" s="65">
        <v>-20000000</v>
      </c>
      <c r="BL298" s="51">
        <v>18000000</v>
      </c>
    </row>
    <row r="299" spans="1:64" x14ac:dyDescent="0.2">
      <c r="A299" s="63" t="s">
        <v>1006</v>
      </c>
      <c r="B299" s="63" t="s">
        <v>1007</v>
      </c>
      <c r="C299" s="63">
        <v>81605</v>
      </c>
      <c r="D299" s="63" t="s">
        <v>16</v>
      </c>
      <c r="E299" s="63">
        <v>2017</v>
      </c>
      <c r="F299" s="63" t="s">
        <v>1292</v>
      </c>
      <c r="G299" s="64">
        <v>43100</v>
      </c>
      <c r="H299" s="64">
        <v>43153</v>
      </c>
      <c r="I299" s="64">
        <v>43153</v>
      </c>
      <c r="J299" s="63">
        <v>273465680</v>
      </c>
      <c r="K299" s="63">
        <v>273936752</v>
      </c>
      <c r="L299" s="63" t="s">
        <v>2294</v>
      </c>
      <c r="M299" s="47">
        <v>319318000</v>
      </c>
      <c r="N299" s="65"/>
      <c r="O299" s="65"/>
      <c r="P299" s="53"/>
      <c r="Q299" s="48">
        <v>498788000</v>
      </c>
      <c r="R299" s="47">
        <v>198716000</v>
      </c>
      <c r="S299" s="65"/>
      <c r="T299" s="65"/>
      <c r="U299" s="53"/>
      <c r="V299" s="47">
        <v>26004000</v>
      </c>
      <c r="W299" s="65"/>
      <c r="X299" s="65"/>
      <c r="Y299" s="65"/>
      <c r="Z299" s="53"/>
      <c r="AA299" s="48"/>
      <c r="AB299" s="49">
        <v>1042826000</v>
      </c>
      <c r="AC299" s="47">
        <v>-1413270000</v>
      </c>
      <c r="AD299" s="65"/>
      <c r="AE299" s="65"/>
      <c r="AF299" s="65"/>
      <c r="AG299" s="65"/>
      <c r="AH299" s="65"/>
      <c r="AI299" s="65"/>
      <c r="AJ299" s="53"/>
      <c r="AK299" s="47"/>
      <c r="AL299" s="65"/>
      <c r="AM299" s="53"/>
      <c r="AN299" s="47"/>
      <c r="AO299" s="65"/>
      <c r="AP299" s="65"/>
      <c r="AQ299" s="65"/>
      <c r="AR299" s="53"/>
      <c r="AS299" s="38">
        <v>-8213000</v>
      </c>
      <c r="AT299" s="65"/>
      <c r="AU299" s="50">
        <v>-1421483000</v>
      </c>
      <c r="AV299" s="53">
        <v>-695462000</v>
      </c>
      <c r="AW299" s="47">
        <v>158316000</v>
      </c>
      <c r="AX299" s="53"/>
      <c r="AY299" s="48"/>
      <c r="AZ299" s="38"/>
      <c r="BA299" s="53"/>
      <c r="BB299" s="47">
        <v>704938000</v>
      </c>
      <c r="BC299" s="65"/>
      <c r="BD299" s="53"/>
      <c r="BE299" s="38">
        <v>207326000</v>
      </c>
      <c r="BF299" s="65"/>
      <c r="BG299" s="50">
        <v>375118000</v>
      </c>
      <c r="BH299" s="65">
        <v>-3539000</v>
      </c>
      <c r="BI299" s="53"/>
      <c r="BJ299" s="38">
        <v>-3539000</v>
      </c>
      <c r="BK299" s="65"/>
      <c r="BL299" s="51">
        <v>-3539000</v>
      </c>
    </row>
    <row r="300" spans="1:64" x14ac:dyDescent="0.2">
      <c r="A300" s="63" t="s">
        <v>913</v>
      </c>
      <c r="B300" s="63" t="s">
        <v>914</v>
      </c>
      <c r="C300" s="63">
        <v>782146</v>
      </c>
      <c r="D300" s="63" t="s">
        <v>16</v>
      </c>
      <c r="E300" s="63">
        <v>2017</v>
      </c>
      <c r="F300" s="63" t="s">
        <v>1292</v>
      </c>
      <c r="G300" s="64">
        <v>43100</v>
      </c>
      <c r="H300" s="64">
        <v>43158</v>
      </c>
      <c r="I300" s="64">
        <v>43158</v>
      </c>
      <c r="J300" s="63">
        <v>123462626</v>
      </c>
      <c r="K300" s="63">
        <v>123610602</v>
      </c>
      <c r="L300" s="63" t="s">
        <v>2295</v>
      </c>
      <c r="M300" s="47">
        <v>463774000</v>
      </c>
      <c r="N300" s="65"/>
      <c r="O300" s="65"/>
      <c r="P300" s="53"/>
      <c r="Q300" s="48">
        <v>205763000</v>
      </c>
      <c r="R300" s="47">
        <v>-78123000</v>
      </c>
      <c r="S300" s="65"/>
      <c r="T300" s="65"/>
      <c r="U300" s="53"/>
      <c r="V300" s="47">
        <v>-55120000</v>
      </c>
      <c r="W300" s="65"/>
      <c r="X300" s="65"/>
      <c r="Y300" s="65"/>
      <c r="Z300" s="53"/>
      <c r="AA300" s="48"/>
      <c r="AB300" s="49">
        <v>536294000</v>
      </c>
      <c r="AC300" s="47">
        <v>-369885000</v>
      </c>
      <c r="AD300" s="65"/>
      <c r="AE300" s="65"/>
      <c r="AF300" s="65"/>
      <c r="AG300" s="65"/>
      <c r="AH300" s="65"/>
      <c r="AI300" s="65"/>
      <c r="AJ300" s="53"/>
      <c r="AK300" s="47"/>
      <c r="AL300" s="65"/>
      <c r="AM300" s="53"/>
      <c r="AN300" s="47"/>
      <c r="AO300" s="65"/>
      <c r="AP300" s="65"/>
      <c r="AQ300" s="65"/>
      <c r="AR300" s="53"/>
      <c r="AS300" s="38">
        <v>2139000</v>
      </c>
      <c r="AT300" s="65"/>
      <c r="AU300" s="50">
        <v>-367746000</v>
      </c>
      <c r="AV300" s="53">
        <v>-32925000</v>
      </c>
      <c r="AW300" s="47">
        <v>-9975000</v>
      </c>
      <c r="AX300" s="53"/>
      <c r="AY300" s="48"/>
      <c r="AZ300" s="38"/>
      <c r="BA300" s="53"/>
      <c r="BB300" s="47">
        <v>-8013000</v>
      </c>
      <c r="BC300" s="65"/>
      <c r="BD300" s="53">
        <v>-8013000</v>
      </c>
      <c r="BE300" s="38">
        <v>-344000</v>
      </c>
      <c r="BF300" s="65"/>
      <c r="BG300" s="50">
        <v>-51257000</v>
      </c>
      <c r="BH300" s="65">
        <v>117291000</v>
      </c>
      <c r="BI300" s="53"/>
      <c r="BJ300" s="38">
        <v>117291000</v>
      </c>
      <c r="BK300" s="65"/>
      <c r="BL300" s="51">
        <v>117291000</v>
      </c>
    </row>
    <row r="301" spans="1:64" x14ac:dyDescent="0.2">
      <c r="A301" s="63" t="s">
        <v>919</v>
      </c>
      <c r="B301" s="63" t="s">
        <v>920</v>
      </c>
      <c r="C301" s="63">
        <v>334076</v>
      </c>
      <c r="D301" s="63" t="s">
        <v>16</v>
      </c>
      <c r="E301" s="63">
        <v>2017</v>
      </c>
      <c r="F301" s="63" t="s">
        <v>1292</v>
      </c>
      <c r="G301" s="64">
        <v>43100</v>
      </c>
      <c r="H301" s="64">
        <v>43158</v>
      </c>
      <c r="I301" s="64">
        <v>43158</v>
      </c>
      <c r="J301" s="63">
        <v>297477000</v>
      </c>
      <c r="K301" s="63">
        <v>299780000</v>
      </c>
      <c r="L301" s="63" t="s">
        <v>2296</v>
      </c>
      <c r="M301" s="47">
        <v>593519000</v>
      </c>
      <c r="N301" s="65"/>
      <c r="O301" s="65"/>
      <c r="P301" s="53"/>
      <c r="Q301" s="48">
        <v>406335000</v>
      </c>
      <c r="R301" s="47">
        <v>340789000</v>
      </c>
      <c r="S301" s="65">
        <v>26262000</v>
      </c>
      <c r="T301" s="65">
        <v>437917000</v>
      </c>
      <c r="U301" s="53">
        <v>-123390000</v>
      </c>
      <c r="V301" s="47">
        <v>-25231000</v>
      </c>
      <c r="W301" s="65">
        <v>-330521000</v>
      </c>
      <c r="X301" s="65">
        <v>-202259000</v>
      </c>
      <c r="Y301" s="65">
        <v>261305000</v>
      </c>
      <c r="Z301" s="53">
        <v>246244000</v>
      </c>
      <c r="AA301" s="48"/>
      <c r="AB301" s="49">
        <v>1315412000</v>
      </c>
      <c r="AC301" s="47">
        <v>-508514000</v>
      </c>
      <c r="AD301" s="65">
        <v>3879000</v>
      </c>
      <c r="AE301" s="65"/>
      <c r="AF301" s="65"/>
      <c r="AG301" s="65">
        <v>-512393000</v>
      </c>
      <c r="AH301" s="65"/>
      <c r="AI301" s="65"/>
      <c r="AJ301" s="53"/>
      <c r="AK301" s="47"/>
      <c r="AL301" s="65"/>
      <c r="AM301" s="53"/>
      <c r="AN301" s="47"/>
      <c r="AO301" s="65"/>
      <c r="AP301" s="65"/>
      <c r="AQ301" s="65"/>
      <c r="AR301" s="53"/>
      <c r="AS301" s="38">
        <v>-59119000</v>
      </c>
      <c r="AT301" s="65"/>
      <c r="AU301" s="50">
        <v>-567633000</v>
      </c>
      <c r="AV301" s="53">
        <v>-829414000</v>
      </c>
      <c r="AW301" s="47">
        <v>-299884000</v>
      </c>
      <c r="AX301" s="53">
        <v>-495604000</v>
      </c>
      <c r="AY301" s="48">
        <v>195720000</v>
      </c>
      <c r="AZ301" s="38">
        <v>-994776000</v>
      </c>
      <c r="BA301" s="53">
        <v>1190496000</v>
      </c>
      <c r="BB301" s="47">
        <v>471358000</v>
      </c>
      <c r="BC301" s="65">
        <v>471358000</v>
      </c>
      <c r="BD301" s="53"/>
      <c r="BE301" s="38">
        <v>-301521000</v>
      </c>
      <c r="BF301" s="65"/>
      <c r="BG301" s="50">
        <v>-959461000</v>
      </c>
      <c r="BH301" s="65">
        <v>-211682000</v>
      </c>
      <c r="BI301" s="53"/>
      <c r="BJ301" s="38">
        <v>-211682000</v>
      </c>
      <c r="BK301" s="65"/>
      <c r="BL301" s="51">
        <v>-211682000</v>
      </c>
    </row>
    <row r="302" spans="1:64" x14ac:dyDescent="0.2">
      <c r="A302" s="63" t="s">
        <v>916</v>
      </c>
      <c r="B302" s="63" t="s">
        <v>917</v>
      </c>
      <c r="C302" s="63">
        <v>251397</v>
      </c>
      <c r="D302" s="63" t="s">
        <v>16</v>
      </c>
      <c r="E302" s="63">
        <v>2017</v>
      </c>
      <c r="F302" s="63" t="s">
        <v>1292</v>
      </c>
      <c r="G302" s="64">
        <v>43100</v>
      </c>
      <c r="H302" s="64">
        <v>43146</v>
      </c>
      <c r="I302" s="64">
        <v>43508</v>
      </c>
      <c r="J302" s="63">
        <v>232300000</v>
      </c>
      <c r="K302" s="63">
        <v>233900000</v>
      </c>
      <c r="L302" s="63" t="s">
        <v>1803</v>
      </c>
      <c r="M302" s="47">
        <v>1192200000</v>
      </c>
      <c r="N302" s="65"/>
      <c r="O302" s="65"/>
      <c r="P302" s="53"/>
      <c r="Q302" s="48">
        <v>282100000</v>
      </c>
      <c r="R302" s="47">
        <v>201100000</v>
      </c>
      <c r="S302" s="65"/>
      <c r="T302" s="65"/>
      <c r="U302" s="53">
        <v>201100000</v>
      </c>
      <c r="V302" s="47">
        <v>348500000</v>
      </c>
      <c r="W302" s="65"/>
      <c r="X302" s="65"/>
      <c r="Y302" s="65"/>
      <c r="Z302" s="53"/>
      <c r="AA302" s="48"/>
      <c r="AB302" s="49">
        <v>2023900000</v>
      </c>
      <c r="AC302" s="47">
        <v>-156000000</v>
      </c>
      <c r="AD302" s="65"/>
      <c r="AE302" s="65"/>
      <c r="AF302" s="65"/>
      <c r="AG302" s="65">
        <v>-156000000</v>
      </c>
      <c r="AH302" s="65"/>
      <c r="AI302" s="65"/>
      <c r="AJ302" s="53"/>
      <c r="AK302" s="47"/>
      <c r="AL302" s="65"/>
      <c r="AM302" s="53"/>
      <c r="AN302" s="47">
        <v>-26300000</v>
      </c>
      <c r="AO302" s="65">
        <v>0</v>
      </c>
      <c r="AP302" s="65"/>
      <c r="AQ302" s="65"/>
      <c r="AR302" s="53">
        <v>-26300000</v>
      </c>
      <c r="AS302" s="38">
        <v>66900000</v>
      </c>
      <c r="AT302" s="65"/>
      <c r="AU302" s="50">
        <v>-115400000</v>
      </c>
      <c r="AV302" s="53">
        <v>-616900000</v>
      </c>
      <c r="AW302" s="47">
        <v>-18100000</v>
      </c>
      <c r="AX302" s="53">
        <v>-18100000</v>
      </c>
      <c r="AY302" s="48">
        <v>0</v>
      </c>
      <c r="AZ302" s="38">
        <v>0</v>
      </c>
      <c r="BA302" s="53">
        <v>0</v>
      </c>
      <c r="BB302" s="47">
        <v>-557700000</v>
      </c>
      <c r="BC302" s="65">
        <v>10700000</v>
      </c>
      <c r="BD302" s="53">
        <v>-568400000</v>
      </c>
      <c r="BE302" s="38">
        <v>-149900000</v>
      </c>
      <c r="BF302" s="65"/>
      <c r="BG302" s="50">
        <v>-1342600000</v>
      </c>
      <c r="BH302" s="65">
        <v>565900000</v>
      </c>
      <c r="BI302" s="53"/>
      <c r="BJ302" s="38">
        <v>565900000</v>
      </c>
      <c r="BK302" s="65">
        <v>227900000</v>
      </c>
      <c r="BL302" s="51">
        <v>793800000</v>
      </c>
    </row>
    <row r="303" spans="1:64" x14ac:dyDescent="0.2">
      <c r="A303" s="63" t="s">
        <v>922</v>
      </c>
      <c r="B303" s="63" t="s">
        <v>923</v>
      </c>
      <c r="C303" s="63">
        <v>257930</v>
      </c>
      <c r="D303" s="63" t="s">
        <v>16</v>
      </c>
      <c r="E303" s="63">
        <v>2018</v>
      </c>
      <c r="F303" s="63" t="s">
        <v>1292</v>
      </c>
      <c r="G303" s="64">
        <v>43251</v>
      </c>
      <c r="H303" s="64">
        <v>43273</v>
      </c>
      <c r="I303" s="64">
        <v>43273</v>
      </c>
      <c r="J303" s="63">
        <v>4121000000</v>
      </c>
      <c r="K303" s="63">
        <v>4238000000</v>
      </c>
      <c r="L303" s="63" t="s">
        <v>2297</v>
      </c>
      <c r="M303" s="47">
        <v>3825000000</v>
      </c>
      <c r="N303" s="65"/>
      <c r="O303" s="65"/>
      <c r="P303" s="53"/>
      <c r="Q303" s="48">
        <v>2785000000</v>
      </c>
      <c r="R303" s="47">
        <v>1116000000</v>
      </c>
      <c r="S303" s="65">
        <v>1607000000</v>
      </c>
      <c r="T303" s="65">
        <v>-611000000</v>
      </c>
      <c r="U303" s="53">
        <v>120000000</v>
      </c>
      <c r="V303" s="47">
        <v>7660000000</v>
      </c>
      <c r="W303" s="65">
        <v>-117000000</v>
      </c>
      <c r="X303" s="65"/>
      <c r="Y303" s="65">
        <v>-264000000</v>
      </c>
      <c r="Z303" s="53">
        <v>8041000000</v>
      </c>
      <c r="AA303" s="48"/>
      <c r="AB303" s="49">
        <v>15386000000</v>
      </c>
      <c r="AC303" s="47">
        <v>-1736000000</v>
      </c>
      <c r="AD303" s="65"/>
      <c r="AE303" s="65"/>
      <c r="AF303" s="65"/>
      <c r="AG303" s="65">
        <v>-1736000000</v>
      </c>
      <c r="AH303" s="65"/>
      <c r="AI303" s="65"/>
      <c r="AJ303" s="53"/>
      <c r="AK303" s="47">
        <v>-2165000000</v>
      </c>
      <c r="AL303" s="65">
        <v>23117000000</v>
      </c>
      <c r="AM303" s="53">
        <v>-25282000000</v>
      </c>
      <c r="AN303" s="47">
        <v>-1724000000</v>
      </c>
      <c r="AO303" s="65"/>
      <c r="AP303" s="65"/>
      <c r="AQ303" s="65"/>
      <c r="AR303" s="53">
        <v>-1724000000</v>
      </c>
      <c r="AS303" s="38"/>
      <c r="AT303" s="65"/>
      <c r="AU303" s="50">
        <v>-5625000000</v>
      </c>
      <c r="AV303" s="53">
        <v>-3140000000</v>
      </c>
      <c r="AW303" s="47">
        <v>2643000000</v>
      </c>
      <c r="AX303" s="53"/>
      <c r="AY303" s="48"/>
      <c r="AZ303" s="38"/>
      <c r="BA303" s="53"/>
      <c r="BB303" s="47">
        <v>-8945000000</v>
      </c>
      <c r="BC303" s="65">
        <v>2402000000</v>
      </c>
      <c r="BD303" s="53">
        <v>-11347000000</v>
      </c>
      <c r="BE303" s="38">
        <v>-540000000</v>
      </c>
      <c r="BF303" s="65"/>
      <c r="BG303" s="50">
        <v>-9982000000</v>
      </c>
      <c r="BH303" s="65">
        <v>-221000000</v>
      </c>
      <c r="BI303" s="53"/>
      <c r="BJ303" s="38">
        <v>-221000000</v>
      </c>
      <c r="BK303" s="65">
        <v>57000000</v>
      </c>
      <c r="BL303" s="51">
        <v>-164000000</v>
      </c>
    </row>
    <row r="304" spans="1:64" x14ac:dyDescent="0.2">
      <c r="A304" s="63" t="s">
        <v>907</v>
      </c>
      <c r="B304" s="63" t="s">
        <v>908</v>
      </c>
      <c r="C304" s="63">
        <v>334679</v>
      </c>
      <c r="D304" s="63" t="s">
        <v>16</v>
      </c>
      <c r="E304" s="63">
        <v>2017</v>
      </c>
      <c r="F304" s="63" t="s">
        <v>1292</v>
      </c>
      <c r="G304" s="64">
        <v>43100</v>
      </c>
      <c r="H304" s="64">
        <v>43159</v>
      </c>
      <c r="I304" s="64">
        <v>43159</v>
      </c>
      <c r="J304" s="63">
        <v>88426000</v>
      </c>
      <c r="K304" s="63">
        <v>89502000</v>
      </c>
      <c r="L304" s="63" t="s">
        <v>2298</v>
      </c>
      <c r="M304" s="47">
        <v>1133804000</v>
      </c>
      <c r="N304" s="65"/>
      <c r="O304" s="65"/>
      <c r="P304" s="53"/>
      <c r="Q304" s="48">
        <v>233845000</v>
      </c>
      <c r="R304" s="47">
        <v>29469000</v>
      </c>
      <c r="S304" s="65">
        <v>19401000</v>
      </c>
      <c r="T304" s="65">
        <v>-4593000</v>
      </c>
      <c r="U304" s="53">
        <v>14661000</v>
      </c>
      <c r="V304" s="47">
        <v>6569000</v>
      </c>
      <c r="W304" s="65">
        <v>-27742000</v>
      </c>
      <c r="X304" s="65">
        <v>-231802000</v>
      </c>
      <c r="Y304" s="65">
        <v>253265000</v>
      </c>
      <c r="Z304" s="53">
        <v>12848000</v>
      </c>
      <c r="AA304" s="48"/>
      <c r="AB304" s="49">
        <v>1403687000</v>
      </c>
      <c r="AC304" s="47">
        <v>-461476000</v>
      </c>
      <c r="AD304" s="65">
        <v>4464000</v>
      </c>
      <c r="AE304" s="65">
        <v>4464000</v>
      </c>
      <c r="AF304" s="65"/>
      <c r="AG304" s="65">
        <v>-465940000</v>
      </c>
      <c r="AH304" s="65">
        <v>-465940000</v>
      </c>
      <c r="AI304" s="65"/>
      <c r="AJ304" s="53"/>
      <c r="AK304" s="47"/>
      <c r="AL304" s="65"/>
      <c r="AM304" s="53"/>
      <c r="AN304" s="47"/>
      <c r="AO304" s="65"/>
      <c r="AP304" s="65"/>
      <c r="AQ304" s="65"/>
      <c r="AR304" s="53"/>
      <c r="AS304" s="38">
        <v>-2747000</v>
      </c>
      <c r="AT304" s="65"/>
      <c r="AU304" s="50">
        <v>-464223000</v>
      </c>
      <c r="AV304" s="53"/>
      <c r="AW304" s="47">
        <v>1094800000</v>
      </c>
      <c r="AX304" s="53"/>
      <c r="AY304" s="48"/>
      <c r="AZ304" s="38"/>
      <c r="BA304" s="53"/>
      <c r="BB304" s="47">
        <v>-2126768000</v>
      </c>
      <c r="BC304" s="65">
        <v>45762000</v>
      </c>
      <c r="BD304" s="53">
        <v>-2172530000</v>
      </c>
      <c r="BE304" s="38">
        <v>-7746000</v>
      </c>
      <c r="BF304" s="65"/>
      <c r="BG304" s="50">
        <v>-1039714000</v>
      </c>
      <c r="BH304" s="65">
        <v>-100250000</v>
      </c>
      <c r="BI304" s="53"/>
      <c r="BJ304" s="38">
        <v>-100250000</v>
      </c>
      <c r="BK304" s="65"/>
      <c r="BL304" s="51">
        <v>-100250000</v>
      </c>
    </row>
    <row r="305" spans="1:64" x14ac:dyDescent="0.2">
      <c r="A305" s="63" t="s">
        <v>910</v>
      </c>
      <c r="B305" s="63" t="s">
        <v>911</v>
      </c>
      <c r="C305" s="63">
        <v>334205</v>
      </c>
      <c r="D305" s="63" t="s">
        <v>16</v>
      </c>
      <c r="E305" s="63">
        <v>2017</v>
      </c>
      <c r="F305" s="63" t="s">
        <v>1292</v>
      </c>
      <c r="G305" s="64">
        <v>43100</v>
      </c>
      <c r="H305" s="64">
        <v>43154</v>
      </c>
      <c r="I305" s="64">
        <v>43154</v>
      </c>
      <c r="J305" s="63">
        <v>765100000</v>
      </c>
      <c r="K305" s="63">
        <v>765900000</v>
      </c>
      <c r="L305" s="63" t="s">
        <v>2299</v>
      </c>
      <c r="M305" s="47">
        <v>1311000000</v>
      </c>
      <c r="N305" s="65">
        <v>1311000000</v>
      </c>
      <c r="O305" s="65"/>
      <c r="P305" s="53"/>
      <c r="Q305" s="48">
        <v>4002000000</v>
      </c>
      <c r="R305" s="47">
        <v>-636000000</v>
      </c>
      <c r="S305" s="65"/>
      <c r="T305" s="65">
        <v>-719000000</v>
      </c>
      <c r="U305" s="53">
        <v>83000000</v>
      </c>
      <c r="V305" s="47">
        <v>319000000</v>
      </c>
      <c r="W305" s="65">
        <v>-158000000</v>
      </c>
      <c r="X305" s="65">
        <v>-349000000</v>
      </c>
      <c r="Y305" s="65">
        <v>43000000</v>
      </c>
      <c r="Z305" s="53">
        <v>783000000</v>
      </c>
      <c r="AA305" s="48"/>
      <c r="AB305" s="49">
        <v>4996000000</v>
      </c>
      <c r="AC305" s="47">
        <v>-2074000000</v>
      </c>
      <c r="AD305" s="65">
        <v>1403000000</v>
      </c>
      <c r="AE305" s="65"/>
      <c r="AF305" s="65"/>
      <c r="AG305" s="65">
        <v>-3599000000</v>
      </c>
      <c r="AH305" s="65"/>
      <c r="AI305" s="65"/>
      <c r="AJ305" s="53">
        <v>122000000</v>
      </c>
      <c r="AK305" s="47"/>
      <c r="AL305" s="65"/>
      <c r="AM305" s="53"/>
      <c r="AN305" s="47"/>
      <c r="AO305" s="65"/>
      <c r="AP305" s="65"/>
      <c r="AQ305" s="65"/>
      <c r="AR305" s="53"/>
      <c r="AS305" s="38">
        <v>-1140000000</v>
      </c>
      <c r="AT305" s="65"/>
      <c r="AU305" s="50">
        <v>-3214000000</v>
      </c>
      <c r="AV305" s="53">
        <v>-2346000000</v>
      </c>
      <c r="AW305" s="47"/>
      <c r="AX305" s="53"/>
      <c r="AY305" s="48"/>
      <c r="AZ305" s="38"/>
      <c r="BA305" s="53"/>
      <c r="BB305" s="47">
        <v>3000000</v>
      </c>
      <c r="BC305" s="65">
        <v>28000000</v>
      </c>
      <c r="BD305" s="53">
        <v>-25000000</v>
      </c>
      <c r="BE305" s="38"/>
      <c r="BF305" s="65"/>
      <c r="BG305" s="50">
        <v>-2343000000</v>
      </c>
      <c r="BH305" s="65">
        <v>-561000000</v>
      </c>
      <c r="BI305" s="53"/>
      <c r="BJ305" s="38">
        <v>-561000000</v>
      </c>
      <c r="BK305" s="65"/>
      <c r="BL305" s="51">
        <v>-561000000</v>
      </c>
    </row>
    <row r="306" spans="1:64" x14ac:dyDescent="0.2">
      <c r="A306" s="63" t="s">
        <v>934</v>
      </c>
      <c r="B306" s="63" t="s">
        <v>935</v>
      </c>
      <c r="C306" s="63">
        <v>746934</v>
      </c>
      <c r="D306" s="63" t="s">
        <v>16</v>
      </c>
      <c r="E306" s="63">
        <v>2017</v>
      </c>
      <c r="F306" s="63" t="s">
        <v>1292</v>
      </c>
      <c r="G306" s="64">
        <v>43100</v>
      </c>
      <c r="H306" s="64">
        <v>43145</v>
      </c>
      <c r="I306" s="64">
        <v>43510</v>
      </c>
      <c r="J306" s="63">
        <v>57839155</v>
      </c>
      <c r="K306" s="63">
        <v>58790019</v>
      </c>
      <c r="L306" s="63" t="s">
        <v>1805</v>
      </c>
      <c r="M306" s="47">
        <v>123486000</v>
      </c>
      <c r="N306" s="65"/>
      <c r="O306" s="65"/>
      <c r="P306" s="53"/>
      <c r="Q306" s="48">
        <v>19395000</v>
      </c>
      <c r="R306" s="47">
        <v>29654000</v>
      </c>
      <c r="S306" s="65"/>
      <c r="T306" s="65"/>
      <c r="U306" s="53"/>
      <c r="V306" s="47">
        <v>-42386000</v>
      </c>
      <c r="W306" s="65"/>
      <c r="X306" s="65"/>
      <c r="Y306" s="65"/>
      <c r="Z306" s="53"/>
      <c r="AA306" s="48"/>
      <c r="AB306" s="49">
        <v>130149000</v>
      </c>
      <c r="AC306" s="47">
        <v>-59389000</v>
      </c>
      <c r="AD306" s="65"/>
      <c r="AE306" s="65"/>
      <c r="AF306" s="65"/>
      <c r="AG306" s="65"/>
      <c r="AH306" s="65"/>
      <c r="AI306" s="65"/>
      <c r="AJ306" s="53"/>
      <c r="AK306" s="47">
        <v>74970000</v>
      </c>
      <c r="AL306" s="65"/>
      <c r="AM306" s="53"/>
      <c r="AN306" s="47"/>
      <c r="AO306" s="65"/>
      <c r="AP306" s="65"/>
      <c r="AQ306" s="65"/>
      <c r="AR306" s="53"/>
      <c r="AS306" s="38">
        <v>-305476000</v>
      </c>
      <c r="AT306" s="65"/>
      <c r="AU306" s="50">
        <v>-289895000</v>
      </c>
      <c r="AV306" s="53"/>
      <c r="AW306" s="47">
        <v>5605000</v>
      </c>
      <c r="AX306" s="53"/>
      <c r="AY306" s="48"/>
      <c r="AZ306" s="38"/>
      <c r="BA306" s="53"/>
      <c r="BB306" s="47">
        <v>-56880000</v>
      </c>
      <c r="BC306" s="65"/>
      <c r="BD306" s="53">
        <v>-56880000</v>
      </c>
      <c r="BE306" s="38">
        <v>196940000</v>
      </c>
      <c r="BF306" s="65"/>
      <c r="BG306" s="50">
        <v>145665000</v>
      </c>
      <c r="BH306" s="65">
        <v>-14081000</v>
      </c>
      <c r="BI306" s="53"/>
      <c r="BJ306" s="38">
        <v>-14081000</v>
      </c>
      <c r="BK306" s="65"/>
      <c r="BL306" s="51">
        <v>-14081000</v>
      </c>
    </row>
    <row r="307" spans="1:64" x14ac:dyDescent="0.2">
      <c r="A307" s="63" t="s">
        <v>931</v>
      </c>
      <c r="B307" s="63" t="s">
        <v>932</v>
      </c>
      <c r="C307" s="63">
        <v>106287</v>
      </c>
      <c r="D307" s="63" t="s">
        <v>16</v>
      </c>
      <c r="E307" s="63">
        <v>2018</v>
      </c>
      <c r="F307" s="63" t="s">
        <v>1292</v>
      </c>
      <c r="G307" s="64">
        <v>43251</v>
      </c>
      <c r="H307" s="64">
        <v>43301</v>
      </c>
      <c r="I307" s="64">
        <v>43301</v>
      </c>
      <c r="J307" s="63">
        <v>359000000</v>
      </c>
      <c r="K307" s="63">
        <v>361500000</v>
      </c>
      <c r="L307" s="63" t="s">
        <v>2300</v>
      </c>
      <c r="M307" s="47">
        <v>933700000</v>
      </c>
      <c r="N307" s="65"/>
      <c r="O307" s="65"/>
      <c r="P307" s="53"/>
      <c r="Q307" s="48">
        <v>138000000</v>
      </c>
      <c r="R307" s="47">
        <v>132700000</v>
      </c>
      <c r="S307" s="65"/>
      <c r="T307" s="65"/>
      <c r="U307" s="53"/>
      <c r="V307" s="47">
        <v>72000000</v>
      </c>
      <c r="W307" s="65"/>
      <c r="X307" s="65"/>
      <c r="Y307" s="65"/>
      <c r="Z307" s="53"/>
      <c r="AA307" s="48"/>
      <c r="AB307" s="49">
        <v>1276400000</v>
      </c>
      <c r="AC307" s="47">
        <v>-193800000</v>
      </c>
      <c r="AD307" s="65"/>
      <c r="AE307" s="65"/>
      <c r="AF307" s="65"/>
      <c r="AG307" s="65"/>
      <c r="AH307" s="65"/>
      <c r="AI307" s="65"/>
      <c r="AJ307" s="53"/>
      <c r="AK307" s="47">
        <v>1372700000</v>
      </c>
      <c r="AL307" s="65"/>
      <c r="AM307" s="53"/>
      <c r="AN307" s="47">
        <v>-180400000</v>
      </c>
      <c r="AO307" s="65"/>
      <c r="AP307" s="65"/>
      <c r="AQ307" s="65"/>
      <c r="AR307" s="53"/>
      <c r="AS307" s="38">
        <v>-1677500000</v>
      </c>
      <c r="AT307" s="65"/>
      <c r="AU307" s="50">
        <v>-679000000</v>
      </c>
      <c r="AV307" s="53">
        <v>-739700000</v>
      </c>
      <c r="AW307" s="47"/>
      <c r="AX307" s="53"/>
      <c r="AY307" s="48"/>
      <c r="AZ307" s="38"/>
      <c r="BA307" s="53"/>
      <c r="BB307" s="47">
        <v>-143100000</v>
      </c>
      <c r="BC307" s="65"/>
      <c r="BD307" s="53"/>
      <c r="BE307" s="38">
        <v>459000000</v>
      </c>
      <c r="BF307" s="65"/>
      <c r="BG307" s="50">
        <v>-423800000</v>
      </c>
      <c r="BH307" s="65">
        <v>173600000</v>
      </c>
      <c r="BI307" s="53"/>
      <c r="BJ307" s="38">
        <v>173600000</v>
      </c>
      <c r="BK307" s="65"/>
      <c r="BL307" s="51">
        <v>173600000</v>
      </c>
    </row>
    <row r="308" spans="1:64" x14ac:dyDescent="0.2">
      <c r="A308" s="63" t="s">
        <v>979</v>
      </c>
      <c r="B308" s="63" t="s">
        <v>980</v>
      </c>
      <c r="C308" s="63">
        <v>117316</v>
      </c>
      <c r="D308" s="63" t="s">
        <v>16</v>
      </c>
      <c r="E308" s="63">
        <v>2017</v>
      </c>
      <c r="F308" s="63" t="s">
        <v>1292</v>
      </c>
      <c r="G308" s="64">
        <v>43100</v>
      </c>
      <c r="H308" s="64">
        <v>43157</v>
      </c>
      <c r="I308" s="64">
        <v>43157</v>
      </c>
      <c r="J308" s="63">
        <v>505000000</v>
      </c>
      <c r="K308" s="63">
        <v>507000000</v>
      </c>
      <c r="L308" s="63" t="s">
        <v>2301</v>
      </c>
      <c r="M308" s="47">
        <v>1574000000</v>
      </c>
      <c r="N308" s="65"/>
      <c r="O308" s="65"/>
      <c r="P308" s="53"/>
      <c r="Q308" s="48">
        <v>2089000000</v>
      </c>
      <c r="R308" s="47">
        <v>-146000000</v>
      </c>
      <c r="S308" s="65"/>
      <c r="T308" s="65">
        <v>-167000000</v>
      </c>
      <c r="U308" s="53">
        <v>21000000</v>
      </c>
      <c r="V308" s="47">
        <v>-256000000</v>
      </c>
      <c r="W308" s="65"/>
      <c r="X308" s="65"/>
      <c r="Y308" s="65"/>
      <c r="Z308" s="53">
        <v>-256000000</v>
      </c>
      <c r="AA308" s="48"/>
      <c r="AB308" s="49">
        <v>3261000000</v>
      </c>
      <c r="AC308" s="47">
        <v>-4307000000</v>
      </c>
      <c r="AD308" s="65"/>
      <c r="AE308" s="65"/>
      <c r="AF308" s="65"/>
      <c r="AG308" s="65">
        <v>-4307000000</v>
      </c>
      <c r="AH308" s="65">
        <v>-4190000000</v>
      </c>
      <c r="AI308" s="65">
        <v>-117000000</v>
      </c>
      <c r="AJ308" s="53"/>
      <c r="AK308" s="47">
        <v>-21000000</v>
      </c>
      <c r="AL308" s="65">
        <v>2319000000</v>
      </c>
      <c r="AM308" s="53">
        <v>-2340000000</v>
      </c>
      <c r="AN308" s="47"/>
      <c r="AO308" s="65"/>
      <c r="AP308" s="65"/>
      <c r="AQ308" s="65"/>
      <c r="AR308" s="53"/>
      <c r="AS308" s="38">
        <v>72000000</v>
      </c>
      <c r="AT308" s="65"/>
      <c r="AU308" s="50">
        <v>-4256000000</v>
      </c>
      <c r="AV308" s="53">
        <v>-870000000</v>
      </c>
      <c r="AW308" s="47">
        <v>1829000000</v>
      </c>
      <c r="AX308" s="53">
        <v>154000000</v>
      </c>
      <c r="AY308" s="48">
        <v>1675000000</v>
      </c>
      <c r="AZ308" s="38">
        <v>-500000000</v>
      </c>
      <c r="BA308" s="53">
        <v>2175000000</v>
      </c>
      <c r="BB308" s="47"/>
      <c r="BC308" s="65"/>
      <c r="BD308" s="53"/>
      <c r="BE308" s="38">
        <v>-74000000</v>
      </c>
      <c r="BF308" s="65"/>
      <c r="BG308" s="50">
        <v>885000000</v>
      </c>
      <c r="BH308" s="65">
        <v>-110000000</v>
      </c>
      <c r="BI308" s="53"/>
      <c r="BJ308" s="38">
        <v>-110000000</v>
      </c>
      <c r="BK308" s="65"/>
      <c r="BL308" s="51">
        <v>-110000000</v>
      </c>
    </row>
    <row r="309" spans="1:64" x14ac:dyDescent="0.2">
      <c r="A309" s="63" t="s">
        <v>943</v>
      </c>
      <c r="B309" s="63" t="s">
        <v>944</v>
      </c>
      <c r="C309" s="63">
        <v>218222</v>
      </c>
      <c r="D309" s="63" t="s">
        <v>16</v>
      </c>
      <c r="E309" s="63">
        <v>2017</v>
      </c>
      <c r="F309" s="63" t="s">
        <v>1292</v>
      </c>
      <c r="G309" s="64">
        <v>43100</v>
      </c>
      <c r="H309" s="64">
        <v>43144</v>
      </c>
      <c r="I309" s="64">
        <v>43874</v>
      </c>
      <c r="J309" s="63">
        <v>1425000000</v>
      </c>
      <c r="K309" s="63">
        <v>1438000000</v>
      </c>
      <c r="L309" s="63" t="s">
        <v>1299</v>
      </c>
      <c r="M309" s="47">
        <v>4908000000</v>
      </c>
      <c r="N309" s="65"/>
      <c r="O309" s="65"/>
      <c r="P309" s="53"/>
      <c r="Q309" s="48">
        <v>2369000000</v>
      </c>
      <c r="R309" s="47">
        <v>3545000000</v>
      </c>
      <c r="S309" s="65"/>
      <c r="T309" s="65"/>
      <c r="U309" s="53"/>
      <c r="V309" s="47">
        <v>-792000000</v>
      </c>
      <c r="W309" s="65"/>
      <c r="X309" s="65"/>
      <c r="Y309" s="65"/>
      <c r="Z309" s="53"/>
      <c r="AA309" s="48"/>
      <c r="AB309" s="49">
        <v>10030000000</v>
      </c>
      <c r="AC309" s="47">
        <v>-2789000000</v>
      </c>
      <c r="AD309" s="65"/>
      <c r="AE309" s="65"/>
      <c r="AF309" s="65"/>
      <c r="AG309" s="65"/>
      <c r="AH309" s="65"/>
      <c r="AI309" s="65"/>
      <c r="AJ309" s="53"/>
      <c r="AK309" s="47"/>
      <c r="AL309" s="65"/>
      <c r="AM309" s="53"/>
      <c r="AN309" s="47">
        <v>206000000</v>
      </c>
      <c r="AO309" s="65"/>
      <c r="AP309" s="65"/>
      <c r="AQ309" s="65"/>
      <c r="AR309" s="53"/>
      <c r="AS309" s="38">
        <v>-1820000000</v>
      </c>
      <c r="AT309" s="65"/>
      <c r="AU309" s="50">
        <v>-4403000000</v>
      </c>
      <c r="AV309" s="53">
        <v>-4472000000</v>
      </c>
      <c r="AW309" s="47">
        <v>2050000000</v>
      </c>
      <c r="AX309" s="53"/>
      <c r="AY309" s="48"/>
      <c r="AZ309" s="38"/>
      <c r="BA309" s="53"/>
      <c r="BB309" s="47">
        <v>-1538000000</v>
      </c>
      <c r="BC309" s="65">
        <v>462000000</v>
      </c>
      <c r="BD309" s="53">
        <v>-2000000000</v>
      </c>
      <c r="BE309" s="38">
        <v>-226000000</v>
      </c>
      <c r="BF309" s="65"/>
      <c r="BG309" s="50">
        <v>-4186000000</v>
      </c>
      <c r="BH309" s="65">
        <v>1441000000</v>
      </c>
      <c r="BI309" s="53"/>
      <c r="BJ309" s="38">
        <v>1441000000</v>
      </c>
      <c r="BK309" s="65">
        <v>47000000</v>
      </c>
      <c r="BL309" s="51">
        <v>1488000000</v>
      </c>
    </row>
    <row r="310" spans="1:64" x14ac:dyDescent="0.2">
      <c r="A310" s="63" t="s">
        <v>952</v>
      </c>
      <c r="B310" s="63" t="s">
        <v>953</v>
      </c>
      <c r="C310" s="63">
        <v>262090</v>
      </c>
      <c r="D310" s="63" t="s">
        <v>16</v>
      </c>
      <c r="E310" s="63">
        <v>2017</v>
      </c>
      <c r="F310" s="63" t="s">
        <v>1292</v>
      </c>
      <c r="G310" s="64">
        <v>43100</v>
      </c>
      <c r="H310" s="64">
        <v>43153</v>
      </c>
      <c r="I310" s="64">
        <v>43153</v>
      </c>
      <c r="J310" s="63">
        <v>5970000000</v>
      </c>
      <c r="K310" s="63">
        <v>6058000000</v>
      </c>
      <c r="L310" s="63" t="s">
        <v>2302</v>
      </c>
      <c r="M310" s="47">
        <v>21355000000</v>
      </c>
      <c r="N310" s="65"/>
      <c r="O310" s="65"/>
      <c r="P310" s="53"/>
      <c r="Q310" s="48">
        <v>6269000000</v>
      </c>
      <c r="R310" s="47">
        <v>-12452000000</v>
      </c>
      <c r="S310" s="65"/>
      <c r="T310" s="65"/>
      <c r="U310" s="53"/>
      <c r="V310" s="47">
        <v>1296000000</v>
      </c>
      <c r="W310" s="65"/>
      <c r="X310" s="65"/>
      <c r="Y310" s="65"/>
      <c r="Z310" s="53"/>
      <c r="AA310" s="48"/>
      <c r="AB310" s="49">
        <v>16468000000</v>
      </c>
      <c r="AC310" s="47">
        <v>-2217000000</v>
      </c>
      <c r="AD310" s="65"/>
      <c r="AE310" s="65"/>
      <c r="AF310" s="65"/>
      <c r="AG310" s="65"/>
      <c r="AH310" s="65"/>
      <c r="AI310" s="65"/>
      <c r="AJ310" s="53"/>
      <c r="AK310" s="47">
        <v>-3537000000</v>
      </c>
      <c r="AL310" s="65"/>
      <c r="AM310" s="53"/>
      <c r="AN310" s="47">
        <v>-1000000000</v>
      </c>
      <c r="AO310" s="65"/>
      <c r="AP310" s="65"/>
      <c r="AQ310" s="65"/>
      <c r="AR310" s="53"/>
      <c r="AS310" s="38">
        <v>2013000000</v>
      </c>
      <c r="AT310" s="65"/>
      <c r="AU310" s="50">
        <v>-4741000000</v>
      </c>
      <c r="AV310" s="53">
        <v>-7659000000</v>
      </c>
      <c r="AW310" s="47">
        <v>-1005000000</v>
      </c>
      <c r="AX310" s="53"/>
      <c r="AY310" s="48"/>
      <c r="AZ310" s="38"/>
      <c r="BA310" s="53"/>
      <c r="BB310" s="47">
        <v>-4138000000</v>
      </c>
      <c r="BC310" s="65"/>
      <c r="BD310" s="53"/>
      <c r="BE310" s="38">
        <v>-233000000</v>
      </c>
      <c r="BF310" s="65"/>
      <c r="BG310" s="50">
        <v>-13035000000</v>
      </c>
      <c r="BH310" s="65">
        <v>-1308000000</v>
      </c>
      <c r="BI310" s="53"/>
      <c r="BJ310" s="38">
        <v>-1308000000</v>
      </c>
      <c r="BK310" s="65">
        <v>53000000</v>
      </c>
      <c r="BL310" s="51">
        <v>-1255000000</v>
      </c>
    </row>
    <row r="311" spans="1:64" x14ac:dyDescent="0.2">
      <c r="A311" s="63" t="s">
        <v>973</v>
      </c>
      <c r="B311" s="63" t="s">
        <v>974</v>
      </c>
      <c r="C311" s="63">
        <v>133209</v>
      </c>
      <c r="D311" s="63" t="s">
        <v>16</v>
      </c>
      <c r="E311" s="63">
        <v>2018</v>
      </c>
      <c r="F311" s="63" t="s">
        <v>1292</v>
      </c>
      <c r="G311" s="64">
        <v>43281</v>
      </c>
      <c r="H311" s="64">
        <v>43319</v>
      </c>
      <c r="I311" s="64">
        <v>43319</v>
      </c>
      <c r="J311" s="63">
        <v>2529300000</v>
      </c>
      <c r="K311" s="63">
        <v>2656700000</v>
      </c>
      <c r="L311" s="63" t="s">
        <v>2303</v>
      </c>
      <c r="M311" s="47">
        <v>9861000000</v>
      </c>
      <c r="N311" s="65"/>
      <c r="O311" s="65"/>
      <c r="P311" s="53"/>
      <c r="Q311" s="48">
        <v>2834000000</v>
      </c>
      <c r="R311" s="47">
        <v>-848000000</v>
      </c>
      <c r="S311" s="65">
        <v>395000000</v>
      </c>
      <c r="T311" s="65"/>
      <c r="U311" s="53">
        <v>-1243000000</v>
      </c>
      <c r="V311" s="47">
        <v>3020000000</v>
      </c>
      <c r="W311" s="65">
        <v>-177000000</v>
      </c>
      <c r="X311" s="65">
        <v>-188000000</v>
      </c>
      <c r="Y311" s="65"/>
      <c r="Z311" s="53">
        <v>3385000000</v>
      </c>
      <c r="AA311" s="48"/>
      <c r="AB311" s="49">
        <v>14867000000</v>
      </c>
      <c r="AC311" s="47">
        <v>-3448000000</v>
      </c>
      <c r="AD311" s="65">
        <v>269000000</v>
      </c>
      <c r="AE311" s="65"/>
      <c r="AF311" s="65"/>
      <c r="AG311" s="65"/>
      <c r="AH311" s="65"/>
      <c r="AI311" s="65"/>
      <c r="AJ311" s="53">
        <v>-3717000000</v>
      </c>
      <c r="AK311" s="47"/>
      <c r="AL311" s="65"/>
      <c r="AM311" s="53"/>
      <c r="AN311" s="47">
        <v>-109000000</v>
      </c>
      <c r="AO311" s="65"/>
      <c r="AP311" s="65"/>
      <c r="AQ311" s="65"/>
      <c r="AR311" s="53">
        <v>-109000000</v>
      </c>
      <c r="AS311" s="38">
        <v>46000000</v>
      </c>
      <c r="AT311" s="65">
        <v>0</v>
      </c>
      <c r="AU311" s="50">
        <v>-3511000000</v>
      </c>
      <c r="AV311" s="53">
        <v>-7310000000</v>
      </c>
      <c r="AW311" s="47">
        <v>-1238000000</v>
      </c>
      <c r="AX311" s="53">
        <v>-3437000000</v>
      </c>
      <c r="AY311" s="48">
        <v>2199000000</v>
      </c>
      <c r="AZ311" s="38">
        <v>-2873000000</v>
      </c>
      <c r="BA311" s="53">
        <v>5072000000</v>
      </c>
      <c r="BB311" s="47">
        <v>-5827000000</v>
      </c>
      <c r="BC311" s="65">
        <v>1177000000</v>
      </c>
      <c r="BD311" s="53">
        <v>-7004000000</v>
      </c>
      <c r="BE311" s="38">
        <v>0</v>
      </c>
      <c r="BF311" s="65"/>
      <c r="BG311" s="50">
        <v>-14375000000</v>
      </c>
      <c r="BH311" s="65">
        <v>-3019000000</v>
      </c>
      <c r="BI311" s="53"/>
      <c r="BJ311" s="38">
        <v>-3019000000</v>
      </c>
      <c r="BK311" s="65">
        <v>19000000</v>
      </c>
      <c r="BL311" s="51">
        <v>-3000000000</v>
      </c>
    </row>
    <row r="312" spans="1:64" x14ac:dyDescent="0.2">
      <c r="A312" s="63" t="s">
        <v>928</v>
      </c>
      <c r="B312" s="63" t="s">
        <v>929</v>
      </c>
      <c r="C312" s="63">
        <v>354246</v>
      </c>
      <c r="D312" s="63" t="s">
        <v>16</v>
      </c>
      <c r="E312" s="63">
        <v>2018</v>
      </c>
      <c r="F312" s="63" t="s">
        <v>1292</v>
      </c>
      <c r="G312" s="64">
        <v>43281</v>
      </c>
      <c r="H312" s="64">
        <v>43336</v>
      </c>
      <c r="I312" s="64">
        <v>43336</v>
      </c>
      <c r="J312" s="63">
        <v>133004613</v>
      </c>
      <c r="K312" s="63">
        <v>135426834</v>
      </c>
      <c r="L312" s="63" t="s">
        <v>2304</v>
      </c>
      <c r="M312" s="47">
        <v>1061315000</v>
      </c>
      <c r="N312" s="65"/>
      <c r="O312" s="65"/>
      <c r="P312" s="53"/>
      <c r="Q312" s="48">
        <v>466085000</v>
      </c>
      <c r="R312" s="47">
        <v>121164000</v>
      </c>
      <c r="S312" s="65"/>
      <c r="T312" s="65"/>
      <c r="U312" s="53"/>
      <c r="V312" s="47">
        <v>-48277000</v>
      </c>
      <c r="W312" s="65"/>
      <c r="X312" s="65"/>
      <c r="Y312" s="65"/>
      <c r="Z312" s="53"/>
      <c r="AA312" s="48"/>
      <c r="AB312" s="49">
        <v>1600287000</v>
      </c>
      <c r="AC312" s="47">
        <v>-165786000</v>
      </c>
      <c r="AD312" s="65"/>
      <c r="AE312" s="65"/>
      <c r="AF312" s="65"/>
      <c r="AG312" s="65"/>
      <c r="AH312" s="65"/>
      <c r="AI312" s="65"/>
      <c r="AJ312" s="53"/>
      <c r="AK312" s="47">
        <v>3298000</v>
      </c>
      <c r="AL312" s="65"/>
      <c r="AM312" s="53"/>
      <c r="AN312" s="47">
        <v>177741000</v>
      </c>
      <c r="AO312" s="65"/>
      <c r="AP312" s="65"/>
      <c r="AQ312" s="65"/>
      <c r="AR312" s="53"/>
      <c r="AS312" s="38">
        <v>4837000</v>
      </c>
      <c r="AT312" s="65"/>
      <c r="AU312" s="50">
        <v>20090000</v>
      </c>
      <c r="AV312" s="53">
        <v>-365288000</v>
      </c>
      <c r="AW312" s="47">
        <v>-943440000</v>
      </c>
      <c r="AX312" s="53"/>
      <c r="AY312" s="48"/>
      <c r="AZ312" s="38"/>
      <c r="BA312" s="53"/>
      <c r="BB312" s="47">
        <v>-377359000</v>
      </c>
      <c r="BC312" s="65"/>
      <c r="BD312" s="53"/>
      <c r="BE312" s="38">
        <v>4115000</v>
      </c>
      <c r="BF312" s="65"/>
      <c r="BG312" s="50">
        <v>-1681972000</v>
      </c>
      <c r="BH312" s="65">
        <v>-61595000</v>
      </c>
      <c r="BI312" s="53"/>
      <c r="BJ312" s="38">
        <v>-61595000</v>
      </c>
      <c r="BK312" s="65">
        <v>-1154000</v>
      </c>
      <c r="BL312" s="51">
        <v>-62749000</v>
      </c>
    </row>
    <row r="313" spans="1:64" x14ac:dyDescent="0.2">
      <c r="A313" s="63" t="s">
        <v>985</v>
      </c>
      <c r="B313" s="63" t="s">
        <v>986</v>
      </c>
      <c r="C313" s="63">
        <v>404717</v>
      </c>
      <c r="D313" s="63" t="s">
        <v>16</v>
      </c>
      <c r="E313" s="63">
        <v>2017</v>
      </c>
      <c r="F313" s="63" t="s">
        <v>1292</v>
      </c>
      <c r="G313" s="64">
        <v>43100</v>
      </c>
      <c r="H313" s="64">
        <v>43138</v>
      </c>
      <c r="I313" s="64">
        <v>43496</v>
      </c>
      <c r="J313" s="63">
        <v>305089000</v>
      </c>
      <c r="K313" s="63">
        <v>306814000</v>
      </c>
      <c r="L313" s="63" t="s">
        <v>1806</v>
      </c>
      <c r="M313" s="47">
        <v>447221000</v>
      </c>
      <c r="N313" s="65"/>
      <c r="O313" s="65"/>
      <c r="P313" s="53"/>
      <c r="Q313" s="48">
        <v>50998000</v>
      </c>
      <c r="R313" s="47">
        <v>646114000</v>
      </c>
      <c r="S313" s="65"/>
      <c r="T313" s="65"/>
      <c r="U313" s="53"/>
      <c r="V313" s="47">
        <v>-481256000</v>
      </c>
      <c r="W313" s="65"/>
      <c r="X313" s="65"/>
      <c r="Y313" s="65"/>
      <c r="Z313" s="53"/>
      <c r="AA313" s="48"/>
      <c r="AB313" s="49">
        <v>663077000</v>
      </c>
      <c r="AC313" s="47">
        <v>-32051000</v>
      </c>
      <c r="AD313" s="65"/>
      <c r="AE313" s="65"/>
      <c r="AF313" s="65"/>
      <c r="AG313" s="65"/>
      <c r="AH313" s="65"/>
      <c r="AI313" s="65"/>
      <c r="AJ313" s="53"/>
      <c r="AK313" s="47"/>
      <c r="AL313" s="65"/>
      <c r="AM313" s="53"/>
      <c r="AN313" s="47">
        <v>-23037000</v>
      </c>
      <c r="AO313" s="65"/>
      <c r="AP313" s="65"/>
      <c r="AQ313" s="65"/>
      <c r="AR313" s="53"/>
      <c r="AS313" s="38">
        <v>4846000</v>
      </c>
      <c r="AT313" s="65"/>
      <c r="AU313" s="50">
        <v>-50242000</v>
      </c>
      <c r="AV313" s="53">
        <v>-112748000</v>
      </c>
      <c r="AW313" s="47">
        <v>-28564000</v>
      </c>
      <c r="AX313" s="53"/>
      <c r="AY313" s="48"/>
      <c r="AZ313" s="38"/>
      <c r="BA313" s="53"/>
      <c r="BB313" s="47">
        <v>-888603000</v>
      </c>
      <c r="BC313" s="65"/>
      <c r="BD313" s="53"/>
      <c r="BE313" s="38"/>
      <c r="BF313" s="65"/>
      <c r="BG313" s="50">
        <v>-1029915000</v>
      </c>
      <c r="BH313" s="65">
        <v>-417080000</v>
      </c>
      <c r="BI313" s="53"/>
      <c r="BJ313" s="38">
        <v>-417080000</v>
      </c>
      <c r="BK313" s="65"/>
      <c r="BL313" s="51">
        <v>-417080000</v>
      </c>
    </row>
    <row r="314" spans="1:64" x14ac:dyDescent="0.2">
      <c r="A314" s="63" t="s">
        <v>925</v>
      </c>
      <c r="B314" s="63" t="s">
        <v>926</v>
      </c>
      <c r="C314" s="63">
        <v>448316</v>
      </c>
      <c r="D314" s="63" t="s">
        <v>16</v>
      </c>
      <c r="E314" s="63">
        <v>2017</v>
      </c>
      <c r="F314" s="63" t="s">
        <v>1292</v>
      </c>
      <c r="G314" s="64">
        <v>43100</v>
      </c>
      <c r="H314" s="64">
        <v>43159</v>
      </c>
      <c r="I314" s="64">
        <v>43159</v>
      </c>
      <c r="J314" s="63">
        <v>93500000</v>
      </c>
      <c r="K314" s="63">
        <v>93700000</v>
      </c>
      <c r="L314" s="63" t="s">
        <v>2305</v>
      </c>
      <c r="M314" s="47">
        <v>668600000</v>
      </c>
      <c r="N314" s="65"/>
      <c r="O314" s="65"/>
      <c r="P314" s="53"/>
      <c r="Q314" s="48">
        <v>391400000</v>
      </c>
      <c r="R314" s="47">
        <v>-60800000</v>
      </c>
      <c r="S314" s="65"/>
      <c r="T314" s="65"/>
      <c r="U314" s="53"/>
      <c r="V314" s="47">
        <v>-143100000</v>
      </c>
      <c r="W314" s="65"/>
      <c r="X314" s="65"/>
      <c r="Y314" s="65"/>
      <c r="Z314" s="53"/>
      <c r="AA314" s="48"/>
      <c r="AB314" s="49">
        <v>856100000</v>
      </c>
      <c r="AC314" s="47">
        <v>-326400000</v>
      </c>
      <c r="AD314" s="65"/>
      <c r="AE314" s="65"/>
      <c r="AF314" s="65"/>
      <c r="AG314" s="65"/>
      <c r="AH314" s="65"/>
      <c r="AI314" s="65"/>
      <c r="AJ314" s="53"/>
      <c r="AK314" s="47"/>
      <c r="AL314" s="65"/>
      <c r="AM314" s="53"/>
      <c r="AN314" s="47">
        <v>-273800000</v>
      </c>
      <c r="AO314" s="65"/>
      <c r="AP314" s="65"/>
      <c r="AQ314" s="65"/>
      <c r="AR314" s="53"/>
      <c r="AS314" s="38">
        <v>-8900000</v>
      </c>
      <c r="AT314" s="65"/>
      <c r="AU314" s="50">
        <v>-609100000</v>
      </c>
      <c r="AV314" s="53">
        <v>-237600000</v>
      </c>
      <c r="AW314" s="47">
        <v>-14100000</v>
      </c>
      <c r="AX314" s="53"/>
      <c r="AY314" s="48"/>
      <c r="AZ314" s="38"/>
      <c r="BA314" s="53"/>
      <c r="BB314" s="47"/>
      <c r="BC314" s="65"/>
      <c r="BD314" s="53"/>
      <c r="BE314" s="38">
        <v>-17700000</v>
      </c>
      <c r="BF314" s="65"/>
      <c r="BG314" s="50">
        <v>-269400000</v>
      </c>
      <c r="BH314" s="65">
        <v>-22400000</v>
      </c>
      <c r="BI314" s="53"/>
      <c r="BJ314" s="38">
        <v>-22400000</v>
      </c>
      <c r="BK314" s="65"/>
      <c r="BL314" s="51">
        <v>-22400000</v>
      </c>
    </row>
    <row r="315" spans="1:64" x14ac:dyDescent="0.2">
      <c r="A315" s="63" t="s">
        <v>946</v>
      </c>
      <c r="B315" s="63" t="s">
        <v>947</v>
      </c>
      <c r="C315" s="63">
        <v>378197</v>
      </c>
      <c r="D315" s="63" t="s">
        <v>16</v>
      </c>
      <c r="E315" s="63">
        <v>2017</v>
      </c>
      <c r="F315" s="63" t="s">
        <v>1292</v>
      </c>
      <c r="G315" s="64">
        <v>43131</v>
      </c>
      <c r="H315" s="64">
        <v>43137</v>
      </c>
      <c r="I315" s="64">
        <v>43158</v>
      </c>
      <c r="J315" s="63">
        <v>109857000</v>
      </c>
      <c r="K315" s="63">
        <v>110859000</v>
      </c>
      <c r="L315" s="63" t="s">
        <v>2306</v>
      </c>
      <c r="M315" s="47">
        <v>156890000</v>
      </c>
      <c r="N315" s="65"/>
      <c r="O315" s="65"/>
      <c r="P315" s="53"/>
      <c r="Q315" s="48">
        <v>105000000</v>
      </c>
      <c r="R315" s="47">
        <v>50490000</v>
      </c>
      <c r="S315" s="65"/>
      <c r="T315" s="65"/>
      <c r="U315" s="53"/>
      <c r="V315" s="47">
        <v>-20225000</v>
      </c>
      <c r="W315" s="65"/>
      <c r="X315" s="65"/>
      <c r="Y315" s="65"/>
      <c r="Z315" s="53"/>
      <c r="AA315" s="48">
        <v>-3702000</v>
      </c>
      <c r="AB315" s="49">
        <v>288453000</v>
      </c>
      <c r="AC315" s="47">
        <v>-39089000</v>
      </c>
      <c r="AD315" s="65"/>
      <c r="AE315" s="65"/>
      <c r="AF315" s="65"/>
      <c r="AG315" s="65"/>
      <c r="AH315" s="65"/>
      <c r="AI315" s="65"/>
      <c r="AJ315" s="53"/>
      <c r="AK315" s="47">
        <v>-10783000</v>
      </c>
      <c r="AL315" s="65"/>
      <c r="AM315" s="53"/>
      <c r="AN315" s="47">
        <v>1100000</v>
      </c>
      <c r="AO315" s="65"/>
      <c r="AP315" s="65"/>
      <c r="AQ315" s="65"/>
      <c r="AR315" s="53"/>
      <c r="AS315" s="38">
        <v>-1473379000</v>
      </c>
      <c r="AT315" s="65">
        <v>272779000</v>
      </c>
      <c r="AU315" s="50">
        <v>-1249372000</v>
      </c>
      <c r="AV315" s="53">
        <v>-30793000</v>
      </c>
      <c r="AW315" s="47">
        <v>822156000</v>
      </c>
      <c r="AX315" s="53"/>
      <c r="AY315" s="48"/>
      <c r="AZ315" s="38"/>
      <c r="BA315" s="53"/>
      <c r="BB315" s="47">
        <v>14170000</v>
      </c>
      <c r="BC315" s="65">
        <v>18004000</v>
      </c>
      <c r="BD315" s="53">
        <v>-3834000</v>
      </c>
      <c r="BE315" s="38">
        <v>-22764000</v>
      </c>
      <c r="BF315" s="65">
        <v>-533000</v>
      </c>
      <c r="BG315" s="50">
        <v>782236000</v>
      </c>
      <c r="BH315" s="65">
        <v>-178683000</v>
      </c>
      <c r="BI315" s="53"/>
      <c r="BJ315" s="38">
        <v>-178683000</v>
      </c>
      <c r="BK315" s="65">
        <v>21552000</v>
      </c>
      <c r="BL315" s="51">
        <v>-157131000</v>
      </c>
    </row>
    <row r="316" spans="1:64" x14ac:dyDescent="0.2">
      <c r="A316" s="63" t="s">
        <v>976</v>
      </c>
      <c r="B316" s="63" t="s">
        <v>977</v>
      </c>
      <c r="C316" s="63">
        <v>113992</v>
      </c>
      <c r="D316" s="63" t="s">
        <v>16</v>
      </c>
      <c r="E316" s="63">
        <v>2017</v>
      </c>
      <c r="F316" s="63" t="s">
        <v>1292</v>
      </c>
      <c r="G316" s="64">
        <v>43100</v>
      </c>
      <c r="H316" s="64">
        <v>43146</v>
      </c>
      <c r="I316" s="64">
        <v>43146</v>
      </c>
      <c r="J316" s="63">
        <v>530400000</v>
      </c>
      <c r="K316" s="63">
        <v>552300000</v>
      </c>
      <c r="L316" s="63" t="s">
        <v>2307</v>
      </c>
      <c r="M316" s="47">
        <v>1760959000</v>
      </c>
      <c r="N316" s="65"/>
      <c r="O316" s="65"/>
      <c r="P316" s="53"/>
      <c r="Q316" s="48">
        <v>879140000</v>
      </c>
      <c r="R316" s="47">
        <v>-995612000</v>
      </c>
      <c r="S316" s="65"/>
      <c r="T316" s="65"/>
      <c r="U316" s="53"/>
      <c r="V316" s="47">
        <v>42759000</v>
      </c>
      <c r="W316" s="65"/>
      <c r="X316" s="65"/>
      <c r="Y316" s="65"/>
      <c r="Z316" s="53"/>
      <c r="AA316" s="48"/>
      <c r="AB316" s="49">
        <v>1687246000</v>
      </c>
      <c r="AC316" s="47">
        <v>-2159464000</v>
      </c>
      <c r="AD316" s="65"/>
      <c r="AE316" s="65"/>
      <c r="AF316" s="65"/>
      <c r="AG316" s="65"/>
      <c r="AH316" s="65"/>
      <c r="AI316" s="65"/>
      <c r="AJ316" s="53"/>
      <c r="AK316" s="47"/>
      <c r="AL316" s="65"/>
      <c r="AM316" s="53"/>
      <c r="AN316" s="47">
        <v>-624340000</v>
      </c>
      <c r="AO316" s="65"/>
      <c r="AP316" s="65"/>
      <c r="AQ316" s="65"/>
      <c r="AR316" s="53"/>
      <c r="AS316" s="38">
        <v>3327082000</v>
      </c>
      <c r="AT316" s="65"/>
      <c r="AU316" s="50">
        <v>543278000</v>
      </c>
      <c r="AV316" s="53">
        <v>-942884000</v>
      </c>
      <c r="AW316" s="47">
        <v>-875837000</v>
      </c>
      <c r="AX316" s="53"/>
      <c r="AY316" s="48"/>
      <c r="AZ316" s="38"/>
      <c r="BA316" s="53"/>
      <c r="BB316" s="47">
        <v>32858000</v>
      </c>
      <c r="BC316" s="65"/>
      <c r="BD316" s="53"/>
      <c r="BE316" s="38">
        <v>-820721000</v>
      </c>
      <c r="BF316" s="65"/>
      <c r="BG316" s="50">
        <v>-2606584000</v>
      </c>
      <c r="BH316" s="65">
        <v>-376060000</v>
      </c>
      <c r="BI316" s="53"/>
      <c r="BJ316" s="38">
        <v>-376060000</v>
      </c>
      <c r="BK316" s="65">
        <v>15790000</v>
      </c>
      <c r="BL316" s="51">
        <v>-360270000</v>
      </c>
    </row>
    <row r="317" spans="1:64" x14ac:dyDescent="0.2">
      <c r="A317" s="63" t="s">
        <v>955</v>
      </c>
      <c r="B317" s="63" t="s">
        <v>956</v>
      </c>
      <c r="C317" s="63">
        <v>82860</v>
      </c>
      <c r="D317" s="63" t="s">
        <v>16</v>
      </c>
      <c r="E317" s="63">
        <v>2017</v>
      </c>
      <c r="F317" s="63" t="s">
        <v>1292</v>
      </c>
      <c r="G317" s="64">
        <v>43100</v>
      </c>
      <c r="H317" s="64">
        <v>43144</v>
      </c>
      <c r="I317" s="64">
        <v>43144</v>
      </c>
      <c r="J317" s="63">
        <v>1552000000</v>
      </c>
      <c r="K317" s="63">
        <v>1553000000</v>
      </c>
      <c r="L317" s="63" t="s">
        <v>2308</v>
      </c>
      <c r="M317" s="47">
        <v>6341000000</v>
      </c>
      <c r="N317" s="65"/>
      <c r="O317" s="65"/>
      <c r="P317" s="53"/>
      <c r="Q317" s="48">
        <v>875000000</v>
      </c>
      <c r="R317" s="47">
        <v>-511000000</v>
      </c>
      <c r="S317" s="65"/>
      <c r="T317" s="65">
        <v>-501000000</v>
      </c>
      <c r="U317" s="53">
        <v>-10000000</v>
      </c>
      <c r="V317" s="47">
        <v>2207000000</v>
      </c>
      <c r="W317" s="65">
        <v>-92000000</v>
      </c>
      <c r="X317" s="65">
        <v>730000000</v>
      </c>
      <c r="Y317" s="65">
        <v>425000000</v>
      </c>
      <c r="Z317" s="53">
        <v>1144000000</v>
      </c>
      <c r="AA317" s="48"/>
      <c r="AB317" s="49">
        <v>8912000000</v>
      </c>
      <c r="AC317" s="47">
        <v>-1548000000</v>
      </c>
      <c r="AD317" s="65"/>
      <c r="AE317" s="65"/>
      <c r="AF317" s="65"/>
      <c r="AG317" s="65">
        <v>-1548000000</v>
      </c>
      <c r="AH317" s="65"/>
      <c r="AI317" s="65"/>
      <c r="AJ317" s="53"/>
      <c r="AK317" s="47"/>
      <c r="AL317" s="65"/>
      <c r="AM317" s="53"/>
      <c r="AN317" s="47">
        <v>-111000000</v>
      </c>
      <c r="AO317" s="65"/>
      <c r="AP317" s="65">
        <v>-111000000</v>
      </c>
      <c r="AQ317" s="65"/>
      <c r="AR317" s="53"/>
      <c r="AS317" s="38">
        <v>-1355000000</v>
      </c>
      <c r="AT317" s="65"/>
      <c r="AU317" s="50">
        <v>-3014000000</v>
      </c>
      <c r="AV317" s="53">
        <v>-6520000000</v>
      </c>
      <c r="AW317" s="47">
        <v>4172000000</v>
      </c>
      <c r="AX317" s="53">
        <v>-127000000</v>
      </c>
      <c r="AY317" s="48">
        <v>4299000000</v>
      </c>
      <c r="AZ317" s="38">
        <v>-4185000000</v>
      </c>
      <c r="BA317" s="53">
        <v>8484000000</v>
      </c>
      <c r="BB317" s="47">
        <v>0</v>
      </c>
      <c r="BC317" s="65"/>
      <c r="BD317" s="53">
        <v>0</v>
      </c>
      <c r="BE317" s="38">
        <v>-421000000</v>
      </c>
      <c r="BF317" s="65"/>
      <c r="BG317" s="50">
        <v>-2769000000</v>
      </c>
      <c r="BH317" s="65">
        <v>3129000000</v>
      </c>
      <c r="BI317" s="53"/>
      <c r="BJ317" s="38">
        <v>3129000000</v>
      </c>
      <c r="BK317" s="65">
        <v>1079000000</v>
      </c>
      <c r="BL317" s="51">
        <v>4208000000</v>
      </c>
    </row>
    <row r="318" spans="1:64" x14ac:dyDescent="0.2">
      <c r="A318" s="63" t="s">
        <v>940</v>
      </c>
      <c r="B318" s="63" t="s">
        <v>941</v>
      </c>
      <c r="C318" s="63">
        <v>334445</v>
      </c>
      <c r="D318" s="63" t="s">
        <v>16</v>
      </c>
      <c r="E318" s="63">
        <v>2017</v>
      </c>
      <c r="F318" s="63" t="s">
        <v>1292</v>
      </c>
      <c r="G318" s="64">
        <v>43100</v>
      </c>
      <c r="H318" s="64">
        <v>43158</v>
      </c>
      <c r="I318" s="64">
        <v>43158</v>
      </c>
      <c r="J318" s="63">
        <v>270551300</v>
      </c>
      <c r="K318" s="63">
        <v>273529300</v>
      </c>
      <c r="L318" s="63" t="s">
        <v>2309</v>
      </c>
      <c r="M318" s="47">
        <v>661100000</v>
      </c>
      <c r="N318" s="65">
        <v>666500000</v>
      </c>
      <c r="O318" s="65">
        <v>-5400000</v>
      </c>
      <c r="P318" s="53"/>
      <c r="Q318" s="48">
        <v>182900000</v>
      </c>
      <c r="R318" s="47">
        <v>-151400000</v>
      </c>
      <c r="S318" s="65">
        <v>39600000</v>
      </c>
      <c r="T318" s="65">
        <v>-159700000</v>
      </c>
      <c r="U318" s="53">
        <v>-31300000</v>
      </c>
      <c r="V318" s="47">
        <v>-18600000</v>
      </c>
      <c r="W318" s="65">
        <v>-30900000</v>
      </c>
      <c r="X318" s="65">
        <v>-29400000</v>
      </c>
      <c r="Y318" s="65">
        <v>32600000</v>
      </c>
      <c r="Z318" s="53">
        <v>9100000</v>
      </c>
      <c r="AA318" s="48">
        <v>-53800000</v>
      </c>
      <c r="AB318" s="49">
        <v>620200000</v>
      </c>
      <c r="AC318" s="47">
        <v>-63000000</v>
      </c>
      <c r="AD318" s="65">
        <v>7900000</v>
      </c>
      <c r="AE318" s="65">
        <v>7900000</v>
      </c>
      <c r="AF318" s="65"/>
      <c r="AG318" s="65">
        <v>-70900000</v>
      </c>
      <c r="AH318" s="65"/>
      <c r="AI318" s="65"/>
      <c r="AJ318" s="53"/>
      <c r="AK318" s="47"/>
      <c r="AL318" s="65"/>
      <c r="AM318" s="53"/>
      <c r="AN318" s="47">
        <v>2699900000</v>
      </c>
      <c r="AO318" s="65"/>
      <c r="AP318" s="65"/>
      <c r="AQ318" s="65"/>
      <c r="AR318" s="53"/>
      <c r="AS318" s="38"/>
      <c r="AT318" s="65">
        <v>-6500000</v>
      </c>
      <c r="AU318" s="50">
        <v>2630400000</v>
      </c>
      <c r="AV318" s="53">
        <v>-251700000</v>
      </c>
      <c r="AW318" s="47">
        <v>-2923200000</v>
      </c>
      <c r="AX318" s="53">
        <v>-800000</v>
      </c>
      <c r="AY318" s="48">
        <v>-2922400000</v>
      </c>
      <c r="AZ318" s="38"/>
      <c r="BA318" s="53"/>
      <c r="BB318" s="47">
        <v>-162800000</v>
      </c>
      <c r="BC318" s="65">
        <v>37200000</v>
      </c>
      <c r="BD318" s="53">
        <v>-200000000</v>
      </c>
      <c r="BE318" s="38">
        <v>-94900000</v>
      </c>
      <c r="BF318" s="65"/>
      <c r="BG318" s="50">
        <v>-3432600000</v>
      </c>
      <c r="BH318" s="65">
        <v>-182000000</v>
      </c>
      <c r="BI318" s="53"/>
      <c r="BJ318" s="38">
        <v>-182000000</v>
      </c>
      <c r="BK318" s="65">
        <v>56800000</v>
      </c>
      <c r="BL318" s="51">
        <v>-125200000</v>
      </c>
    </row>
    <row r="319" spans="1:64" x14ac:dyDescent="0.2">
      <c r="A319" s="63" t="s">
        <v>961</v>
      </c>
      <c r="B319" s="63" t="s">
        <v>962</v>
      </c>
      <c r="C319" s="63">
        <v>327292</v>
      </c>
      <c r="D319" s="63" t="s">
        <v>16</v>
      </c>
      <c r="E319" s="63">
        <v>2017</v>
      </c>
      <c r="F319" s="63" t="s">
        <v>1292</v>
      </c>
      <c r="G319" s="64">
        <v>43100</v>
      </c>
      <c r="H319" s="64">
        <v>43154</v>
      </c>
      <c r="I319" s="64">
        <v>43154</v>
      </c>
      <c r="J319" s="63">
        <v>111839000</v>
      </c>
      <c r="K319" s="63">
        <v>112367000</v>
      </c>
      <c r="L319" s="63" t="s">
        <v>2310</v>
      </c>
      <c r="M319" s="47">
        <v>507949000</v>
      </c>
      <c r="N319" s="65"/>
      <c r="O319" s="65"/>
      <c r="P319" s="53"/>
      <c r="Q319" s="48">
        <v>610629000</v>
      </c>
      <c r="R319" s="47">
        <v>216162000</v>
      </c>
      <c r="S319" s="65"/>
      <c r="T319" s="65"/>
      <c r="U319" s="53"/>
      <c r="V319" s="47">
        <v>-216704000</v>
      </c>
      <c r="W319" s="65"/>
      <c r="X319" s="65"/>
      <c r="Y319" s="65"/>
      <c r="Z319" s="53"/>
      <c r="AA319" s="48"/>
      <c r="AB319" s="49">
        <v>1118036000</v>
      </c>
      <c r="AC319" s="47">
        <v>-1408774000</v>
      </c>
      <c r="AD319" s="65"/>
      <c r="AE319" s="65"/>
      <c r="AF319" s="65"/>
      <c r="AG319" s="65"/>
      <c r="AH319" s="65"/>
      <c r="AI319" s="65"/>
      <c r="AJ319" s="53"/>
      <c r="AK319" s="47"/>
      <c r="AL319" s="65"/>
      <c r="AM319" s="53"/>
      <c r="AN319" s="47"/>
      <c r="AO319" s="65"/>
      <c r="AP319" s="65"/>
      <c r="AQ319" s="65"/>
      <c r="AR319" s="53"/>
      <c r="AS319" s="38">
        <v>-19763000</v>
      </c>
      <c r="AT319" s="65"/>
      <c r="AU319" s="50">
        <v>-1428537000</v>
      </c>
      <c r="AV319" s="53">
        <v>-289793000</v>
      </c>
      <c r="AW319" s="47">
        <v>641439000</v>
      </c>
      <c r="AX319" s="53"/>
      <c r="AY319" s="48"/>
      <c r="AZ319" s="38"/>
      <c r="BA319" s="53"/>
      <c r="BB319" s="47"/>
      <c r="BC319" s="65"/>
      <c r="BD319" s="53"/>
      <c r="BE319" s="38">
        <v>-36134000</v>
      </c>
      <c r="BF319" s="65"/>
      <c r="BG319" s="50">
        <v>315512000</v>
      </c>
      <c r="BH319" s="65">
        <v>5011000</v>
      </c>
      <c r="BI319" s="53"/>
      <c r="BJ319" s="38">
        <v>5011000</v>
      </c>
      <c r="BK319" s="65"/>
      <c r="BL319" s="51">
        <v>5011000</v>
      </c>
    </row>
    <row r="320" spans="1:64" x14ac:dyDescent="0.2">
      <c r="A320" s="63" t="s">
        <v>967</v>
      </c>
      <c r="B320" s="63" t="s">
        <v>968</v>
      </c>
      <c r="C320" s="63">
        <v>256062</v>
      </c>
      <c r="D320" s="63" t="s">
        <v>16</v>
      </c>
      <c r="E320" s="63">
        <v>2017</v>
      </c>
      <c r="F320" s="63" t="s">
        <v>1292</v>
      </c>
      <c r="G320" s="64">
        <v>43100</v>
      </c>
      <c r="H320" s="64">
        <v>43146</v>
      </c>
      <c r="I320" s="64">
        <v>43279</v>
      </c>
      <c r="J320" s="63">
        <v>256100000</v>
      </c>
      <c r="K320" s="63">
        <v>257800000</v>
      </c>
      <c r="L320" s="63" t="s">
        <v>2311</v>
      </c>
      <c r="M320" s="47">
        <v>1390000000</v>
      </c>
      <c r="N320" s="65">
        <v>1615000000</v>
      </c>
      <c r="O320" s="65">
        <v>-225000000</v>
      </c>
      <c r="P320" s="53"/>
      <c r="Q320" s="48">
        <v>460000000</v>
      </c>
      <c r="R320" s="47">
        <v>47000000</v>
      </c>
      <c r="S320" s="65"/>
      <c r="T320" s="65"/>
      <c r="U320" s="53"/>
      <c r="V320" s="47">
        <v>-346000000</v>
      </c>
      <c r="W320" s="65"/>
      <c r="X320" s="65"/>
      <c r="Y320" s="65"/>
      <c r="Z320" s="53"/>
      <c r="AA320" s="48">
        <v>17000000</v>
      </c>
      <c r="AB320" s="49">
        <v>1568000000</v>
      </c>
      <c r="AC320" s="47">
        <v>-360000000</v>
      </c>
      <c r="AD320" s="65"/>
      <c r="AE320" s="65"/>
      <c r="AF320" s="65"/>
      <c r="AG320" s="65"/>
      <c r="AH320" s="65"/>
      <c r="AI320" s="65"/>
      <c r="AJ320" s="53"/>
      <c r="AK320" s="47"/>
      <c r="AL320" s="65"/>
      <c r="AM320" s="53"/>
      <c r="AN320" s="47">
        <v>268000000</v>
      </c>
      <c r="AO320" s="65"/>
      <c r="AP320" s="65"/>
      <c r="AQ320" s="65"/>
      <c r="AR320" s="53"/>
      <c r="AS320" s="38">
        <v>29000000</v>
      </c>
      <c r="AT320" s="65">
        <v>-4000000</v>
      </c>
      <c r="AU320" s="50">
        <v>-67000000</v>
      </c>
      <c r="AV320" s="53">
        <v>-434000000</v>
      </c>
      <c r="AW320" s="47">
        <v>-688000000</v>
      </c>
      <c r="AX320" s="53"/>
      <c r="AY320" s="48"/>
      <c r="AZ320" s="38"/>
      <c r="BA320" s="53"/>
      <c r="BB320" s="47">
        <v>-761000000</v>
      </c>
      <c r="BC320" s="65"/>
      <c r="BD320" s="53"/>
      <c r="BE320" s="38">
        <v>-71000000</v>
      </c>
      <c r="BF320" s="65"/>
      <c r="BG320" s="50">
        <v>-1954000000</v>
      </c>
      <c r="BH320" s="65">
        <v>-453000000</v>
      </c>
      <c r="BI320" s="53"/>
      <c r="BJ320" s="38">
        <v>-453000000</v>
      </c>
      <c r="BK320" s="65">
        <v>69000000</v>
      </c>
      <c r="BL320" s="51">
        <v>-384000000</v>
      </c>
    </row>
    <row r="321" spans="1:64" x14ac:dyDescent="0.2">
      <c r="A321" s="63" t="s">
        <v>970</v>
      </c>
      <c r="B321" s="63" t="s">
        <v>971</v>
      </c>
      <c r="C321" s="63">
        <v>26853</v>
      </c>
      <c r="D321" s="63" t="s">
        <v>16</v>
      </c>
      <c r="E321" s="63">
        <v>2017</v>
      </c>
      <c r="F321" s="63" t="s">
        <v>1292</v>
      </c>
      <c r="G321" s="64">
        <v>43100</v>
      </c>
      <c r="H321" s="64">
        <v>43153</v>
      </c>
      <c r="I321" s="64">
        <v>43510</v>
      </c>
      <c r="J321" s="63">
        <v>685240000</v>
      </c>
      <c r="K321" s="63">
        <v>687334000</v>
      </c>
      <c r="L321" s="63" t="s">
        <v>1811</v>
      </c>
      <c r="M321" s="47">
        <v>1128000000</v>
      </c>
      <c r="N321" s="65">
        <v>1128000000</v>
      </c>
      <c r="O321" s="65"/>
      <c r="P321" s="53"/>
      <c r="Q321" s="48">
        <v>1105000000</v>
      </c>
      <c r="R321" s="47">
        <v>206000000</v>
      </c>
      <c r="S321" s="65"/>
      <c r="T321" s="65"/>
      <c r="U321" s="53"/>
      <c r="V321" s="47">
        <v>22000000</v>
      </c>
      <c r="W321" s="65"/>
      <c r="X321" s="65"/>
      <c r="Y321" s="65"/>
      <c r="Z321" s="53"/>
      <c r="AA321" s="48"/>
      <c r="AB321" s="49">
        <v>2461000000</v>
      </c>
      <c r="AC321" s="47">
        <v>-3133000000</v>
      </c>
      <c r="AD321" s="65"/>
      <c r="AE321" s="65"/>
      <c r="AF321" s="65"/>
      <c r="AG321" s="65"/>
      <c r="AH321" s="65"/>
      <c r="AI321" s="65"/>
      <c r="AJ321" s="53"/>
      <c r="AK321" s="47">
        <v>0</v>
      </c>
      <c r="AL321" s="65"/>
      <c r="AM321" s="53"/>
      <c r="AN321" s="47"/>
      <c r="AO321" s="65"/>
      <c r="AP321" s="65"/>
      <c r="AQ321" s="65"/>
      <c r="AR321" s="53"/>
      <c r="AS321" s="38">
        <v>-28000000</v>
      </c>
      <c r="AT321" s="65"/>
      <c r="AU321" s="50">
        <v>-3161000000</v>
      </c>
      <c r="AV321" s="53">
        <v>-1072000000</v>
      </c>
      <c r="AW321" s="47">
        <v>1462000000</v>
      </c>
      <c r="AX321" s="53"/>
      <c r="AY321" s="48"/>
      <c r="AZ321" s="38"/>
      <c r="BA321" s="53"/>
      <c r="BB321" s="47">
        <v>453000000</v>
      </c>
      <c r="BC321" s="65"/>
      <c r="BD321" s="53"/>
      <c r="BE321" s="38">
        <v>-19000000</v>
      </c>
      <c r="BF321" s="65"/>
      <c r="BG321" s="50">
        <v>824000000</v>
      </c>
      <c r="BH321" s="65">
        <v>124000000</v>
      </c>
      <c r="BI321" s="53">
        <v>139000000</v>
      </c>
      <c r="BJ321" s="38">
        <v>263000000</v>
      </c>
      <c r="BK321" s="65">
        <v>15000000</v>
      </c>
      <c r="BL321" s="51">
        <v>278000000</v>
      </c>
    </row>
    <row r="322" spans="1:64" x14ac:dyDescent="0.2">
      <c r="A322" s="63" t="s">
        <v>949</v>
      </c>
      <c r="B322" s="63" t="s">
        <v>950</v>
      </c>
      <c r="C322" s="63">
        <v>334568</v>
      </c>
      <c r="D322" s="63" t="s">
        <v>16</v>
      </c>
      <c r="E322" s="63">
        <v>2011</v>
      </c>
      <c r="F322" s="63" t="s">
        <v>1292</v>
      </c>
      <c r="G322" s="64">
        <v>40724</v>
      </c>
      <c r="H322" s="64">
        <v>40771</v>
      </c>
      <c r="I322" s="64">
        <v>41501</v>
      </c>
      <c r="J322" s="63">
        <v>92300000</v>
      </c>
      <c r="K322" s="63">
        <v>93500000</v>
      </c>
      <c r="L322" s="63" t="s">
        <v>1300</v>
      </c>
      <c r="M322" s="47">
        <v>339200000</v>
      </c>
      <c r="N322" s="65"/>
      <c r="O322" s="65"/>
      <c r="P322" s="53"/>
      <c r="Q322" s="48">
        <v>102900000</v>
      </c>
      <c r="R322" s="47">
        <v>-55300000</v>
      </c>
      <c r="S322" s="65">
        <v>15400000</v>
      </c>
      <c r="T322" s="65">
        <v>-56100000</v>
      </c>
      <c r="U322" s="53">
        <v>-14600000</v>
      </c>
      <c r="V322" s="47">
        <v>-12700000</v>
      </c>
      <c r="W322" s="65">
        <v>-107200000</v>
      </c>
      <c r="X322" s="65">
        <v>-30400000</v>
      </c>
      <c r="Y322" s="65">
        <v>57800000</v>
      </c>
      <c r="Z322" s="53">
        <v>67100000</v>
      </c>
      <c r="AA322" s="48"/>
      <c r="AB322" s="49">
        <v>374100000</v>
      </c>
      <c r="AC322" s="47">
        <v>-110200000</v>
      </c>
      <c r="AD322" s="65">
        <v>-99400000</v>
      </c>
      <c r="AE322" s="65">
        <v>-99400000</v>
      </c>
      <c r="AF322" s="65"/>
      <c r="AG322" s="65">
        <v>-10800000</v>
      </c>
      <c r="AH322" s="65">
        <v>-10800000</v>
      </c>
      <c r="AI322" s="65"/>
      <c r="AJ322" s="53"/>
      <c r="AK322" s="47">
        <v>600000</v>
      </c>
      <c r="AL322" s="65">
        <v>600000</v>
      </c>
      <c r="AM322" s="53"/>
      <c r="AN322" s="47">
        <v>-1000000</v>
      </c>
      <c r="AO322" s="65"/>
      <c r="AP322" s="65"/>
      <c r="AQ322" s="65"/>
      <c r="AR322" s="53"/>
      <c r="AS322" s="38"/>
      <c r="AT322" s="65"/>
      <c r="AU322" s="50">
        <v>-110600000</v>
      </c>
      <c r="AV322" s="53">
        <v>-25300000</v>
      </c>
      <c r="AW322" s="47">
        <v>-51200000</v>
      </c>
      <c r="AX322" s="53">
        <v>-6200000</v>
      </c>
      <c r="AY322" s="48">
        <v>-45000000</v>
      </c>
      <c r="AZ322" s="38">
        <v>-195000000</v>
      </c>
      <c r="BA322" s="53">
        <v>150000000</v>
      </c>
      <c r="BB322" s="47">
        <v>6000000</v>
      </c>
      <c r="BC322" s="65">
        <v>14300000</v>
      </c>
      <c r="BD322" s="53">
        <v>-8300000</v>
      </c>
      <c r="BE322" s="38">
        <v>11700000</v>
      </c>
      <c r="BF322" s="65"/>
      <c r="BG322" s="50">
        <v>-58800000</v>
      </c>
      <c r="BH322" s="65">
        <v>204700000</v>
      </c>
      <c r="BI322" s="53"/>
      <c r="BJ322" s="38">
        <v>204700000</v>
      </c>
      <c r="BK322" s="65">
        <v>-4300000</v>
      </c>
      <c r="BL322" s="51">
        <v>200400000</v>
      </c>
    </row>
    <row r="323" spans="1:64" x14ac:dyDescent="0.2">
      <c r="A323" s="63" t="s">
        <v>982</v>
      </c>
      <c r="B323" s="63" t="s">
        <v>983</v>
      </c>
      <c r="C323" s="63">
        <v>378204</v>
      </c>
      <c r="D323" s="63" t="s">
        <v>16</v>
      </c>
      <c r="E323" s="63">
        <v>2017</v>
      </c>
      <c r="F323" s="63" t="s">
        <v>1292</v>
      </c>
      <c r="G323" s="64">
        <v>43100</v>
      </c>
      <c r="H323" s="64">
        <v>43160</v>
      </c>
      <c r="I323" s="64">
        <v>43160</v>
      </c>
      <c r="J323" s="63">
        <v>173613000</v>
      </c>
      <c r="K323" s="63">
        <v>174151000</v>
      </c>
      <c r="L323" s="63" t="s">
        <v>2312</v>
      </c>
      <c r="M323" s="47">
        <v>1448465000</v>
      </c>
      <c r="N323" s="65"/>
      <c r="O323" s="65"/>
      <c r="P323" s="53"/>
      <c r="Q323" s="48">
        <v>454526000</v>
      </c>
      <c r="R323" s="47">
        <v>67552000</v>
      </c>
      <c r="S323" s="65">
        <v>37548000</v>
      </c>
      <c r="T323" s="65"/>
      <c r="U323" s="53">
        <v>30004000</v>
      </c>
      <c r="V323" s="47">
        <v>5136000</v>
      </c>
      <c r="W323" s="65"/>
      <c r="X323" s="65"/>
      <c r="Y323" s="65"/>
      <c r="Z323" s="53">
        <v>5136000</v>
      </c>
      <c r="AA323" s="48"/>
      <c r="AB323" s="49">
        <v>1975679000</v>
      </c>
      <c r="AC323" s="47">
        <v>-739854000</v>
      </c>
      <c r="AD323" s="65">
        <v>6103000</v>
      </c>
      <c r="AE323" s="65"/>
      <c r="AF323" s="65"/>
      <c r="AG323" s="65">
        <v>-285279000</v>
      </c>
      <c r="AH323" s="65"/>
      <c r="AI323" s="65"/>
      <c r="AJ323" s="53">
        <v>-460678000</v>
      </c>
      <c r="AK323" s="47"/>
      <c r="AL323" s="65"/>
      <c r="AM323" s="53"/>
      <c r="AN323" s="47"/>
      <c r="AO323" s="65"/>
      <c r="AP323" s="65"/>
      <c r="AQ323" s="65"/>
      <c r="AR323" s="53"/>
      <c r="AS323" s="38"/>
      <c r="AT323" s="65"/>
      <c r="AU323" s="50">
        <v>-739854000</v>
      </c>
      <c r="AV323" s="53">
        <v>-922500000</v>
      </c>
      <c r="AW323" s="47">
        <v>990376000</v>
      </c>
      <c r="AX323" s="53"/>
      <c r="AY323" s="48"/>
      <c r="AZ323" s="38"/>
      <c r="BA323" s="53"/>
      <c r="BB323" s="47">
        <v>603677000</v>
      </c>
      <c r="BC323" s="65">
        <v>603677000</v>
      </c>
      <c r="BD323" s="53"/>
      <c r="BE323" s="38">
        <v>-1663772000</v>
      </c>
      <c r="BF323" s="65"/>
      <c r="BG323" s="50">
        <v>-992219000</v>
      </c>
      <c r="BH323" s="65">
        <v>243606000</v>
      </c>
      <c r="BI323" s="53"/>
      <c r="BJ323" s="38">
        <v>243606000</v>
      </c>
      <c r="BK323" s="65">
        <v>-126000</v>
      </c>
      <c r="BL323" s="51">
        <v>243480000</v>
      </c>
    </row>
    <row r="324" spans="1:64" x14ac:dyDescent="0.2">
      <c r="A324" s="63" t="s">
        <v>958</v>
      </c>
      <c r="B324" s="63" t="s">
        <v>959</v>
      </c>
      <c r="C324" s="63">
        <v>353084</v>
      </c>
      <c r="D324" s="63" t="s">
        <v>16</v>
      </c>
      <c r="E324" s="63">
        <v>2017</v>
      </c>
      <c r="F324" s="63" t="s">
        <v>1292</v>
      </c>
      <c r="G324" s="64">
        <v>43100</v>
      </c>
      <c r="H324" s="64">
        <v>43154</v>
      </c>
      <c r="I324" s="64">
        <v>43154</v>
      </c>
      <c r="J324" s="63">
        <v>515090000</v>
      </c>
      <c r="K324" s="63">
        <v>518508000</v>
      </c>
      <c r="L324" s="63" t="s">
        <v>2313</v>
      </c>
      <c r="M324" s="47">
        <v>5248000000</v>
      </c>
      <c r="N324" s="65"/>
      <c r="O324" s="65"/>
      <c r="P324" s="53"/>
      <c r="Q324" s="48">
        <v>1318000000</v>
      </c>
      <c r="R324" s="47">
        <v>-2980000000</v>
      </c>
      <c r="S324" s="65"/>
      <c r="T324" s="65"/>
      <c r="U324" s="53"/>
      <c r="V324" s="47">
        <v>62000000</v>
      </c>
      <c r="W324" s="65"/>
      <c r="X324" s="65"/>
      <c r="Y324" s="65"/>
      <c r="Z324" s="53"/>
      <c r="AA324" s="48"/>
      <c r="AB324" s="49">
        <v>3648000000</v>
      </c>
      <c r="AC324" s="47">
        <v>-1756000000</v>
      </c>
      <c r="AD324" s="65"/>
      <c r="AE324" s="65"/>
      <c r="AF324" s="65"/>
      <c r="AG324" s="65"/>
      <c r="AH324" s="65"/>
      <c r="AI324" s="65"/>
      <c r="AJ324" s="53"/>
      <c r="AK324" s="47"/>
      <c r="AL324" s="65"/>
      <c r="AM324" s="53"/>
      <c r="AN324" s="47"/>
      <c r="AO324" s="65"/>
      <c r="AP324" s="65"/>
      <c r="AQ324" s="65"/>
      <c r="AR324" s="53"/>
      <c r="AS324" s="38">
        <v>610000000</v>
      </c>
      <c r="AT324" s="65"/>
      <c r="AU324" s="50">
        <v>-1146000000</v>
      </c>
      <c r="AV324" s="53">
        <v>-1395000000</v>
      </c>
      <c r="AW324" s="47">
        <v>-170000000</v>
      </c>
      <c r="AX324" s="53"/>
      <c r="AY324" s="48"/>
      <c r="AZ324" s="38"/>
      <c r="BA324" s="53"/>
      <c r="BB324" s="47">
        <v>-350000000</v>
      </c>
      <c r="BC324" s="65"/>
      <c r="BD324" s="53"/>
      <c r="BE324" s="38">
        <v>-196000000</v>
      </c>
      <c r="BF324" s="65"/>
      <c r="BG324" s="50">
        <v>-2111000000</v>
      </c>
      <c r="BH324" s="65">
        <v>391000000</v>
      </c>
      <c r="BI324" s="53"/>
      <c r="BJ324" s="38">
        <v>391000000</v>
      </c>
      <c r="BK324" s="65">
        <v>17000000</v>
      </c>
      <c r="BL324" s="51">
        <v>408000000</v>
      </c>
    </row>
    <row r="325" spans="1:64" x14ac:dyDescent="0.2">
      <c r="A325" s="63" t="s">
        <v>988</v>
      </c>
      <c r="B325" s="63" t="s">
        <v>989</v>
      </c>
      <c r="C325" s="63">
        <v>46764</v>
      </c>
      <c r="D325" s="63" t="s">
        <v>16</v>
      </c>
      <c r="E325" s="63">
        <v>2017</v>
      </c>
      <c r="F325" s="63" t="s">
        <v>1292</v>
      </c>
      <c r="G325" s="64">
        <v>43159</v>
      </c>
      <c r="H325" s="64">
        <v>43189</v>
      </c>
      <c r="I325" s="64">
        <v>43189</v>
      </c>
      <c r="J325" s="63">
        <v>77600000</v>
      </c>
      <c r="K325" s="63">
        <v>78600000</v>
      </c>
      <c r="L325" s="63" t="s">
        <v>2314</v>
      </c>
      <c r="M325" s="47">
        <v>536100000</v>
      </c>
      <c r="N325" s="65"/>
      <c r="O325" s="65"/>
      <c r="P325" s="53"/>
      <c r="Q325" s="48">
        <v>324900000</v>
      </c>
      <c r="R325" s="47">
        <v>-146800000</v>
      </c>
      <c r="S325" s="65"/>
      <c r="T325" s="65"/>
      <c r="U325" s="53"/>
      <c r="V325" s="47">
        <v>-14400000</v>
      </c>
      <c r="W325" s="65"/>
      <c r="X325" s="65"/>
      <c r="Y325" s="65"/>
      <c r="Z325" s="53"/>
      <c r="AA325" s="48"/>
      <c r="AB325" s="49">
        <v>699800000</v>
      </c>
      <c r="AC325" s="47">
        <v>-354700000</v>
      </c>
      <c r="AD325" s="65"/>
      <c r="AE325" s="65"/>
      <c r="AF325" s="65"/>
      <c r="AG325" s="65"/>
      <c r="AH325" s="65"/>
      <c r="AI325" s="65"/>
      <c r="AJ325" s="53"/>
      <c r="AK325" s="47"/>
      <c r="AL325" s="65"/>
      <c r="AM325" s="53"/>
      <c r="AN325" s="47">
        <v>-40100000</v>
      </c>
      <c r="AO325" s="65"/>
      <c r="AP325" s="65"/>
      <c r="AQ325" s="65"/>
      <c r="AR325" s="53"/>
      <c r="AS325" s="38">
        <v>-64300000</v>
      </c>
      <c r="AT325" s="65"/>
      <c r="AU325" s="50">
        <v>-459100000</v>
      </c>
      <c r="AV325" s="53">
        <v>-11900000</v>
      </c>
      <c r="AW325" s="47">
        <v>446900000</v>
      </c>
      <c r="AX325" s="53"/>
      <c r="AY325" s="48"/>
      <c r="AZ325" s="38"/>
      <c r="BA325" s="53"/>
      <c r="BB325" s="47">
        <v>-229100000</v>
      </c>
      <c r="BC325" s="65"/>
      <c r="BD325" s="53"/>
      <c r="BE325" s="38">
        <v>-714100000</v>
      </c>
      <c r="BF325" s="65"/>
      <c r="BG325" s="50">
        <v>-508200000</v>
      </c>
      <c r="BH325" s="65">
        <v>-267500000</v>
      </c>
      <c r="BI325" s="53"/>
      <c r="BJ325" s="38">
        <v>-267500000</v>
      </c>
      <c r="BK325" s="65">
        <v>31300000</v>
      </c>
      <c r="BL325" s="51">
        <v>-236200000</v>
      </c>
    </row>
    <row r="326" spans="1:64" x14ac:dyDescent="0.2">
      <c r="A326" s="63" t="s">
        <v>997</v>
      </c>
      <c r="B326" s="63" t="s">
        <v>998</v>
      </c>
      <c r="C326" s="63">
        <v>378205</v>
      </c>
      <c r="D326" s="63" t="s">
        <v>16</v>
      </c>
      <c r="E326" s="63">
        <v>2017</v>
      </c>
      <c r="F326" s="63" t="s">
        <v>1292</v>
      </c>
      <c r="G326" s="64">
        <v>43100</v>
      </c>
      <c r="H326" s="64">
        <v>43159</v>
      </c>
      <c r="I326" s="64">
        <v>43159</v>
      </c>
      <c r="J326" s="63">
        <v>156124000</v>
      </c>
      <c r="K326" s="63">
        <v>157155000</v>
      </c>
      <c r="L326" s="63" t="s">
        <v>2315</v>
      </c>
      <c r="M326" s="47">
        <v>318225000</v>
      </c>
      <c r="N326" s="65"/>
      <c r="O326" s="65"/>
      <c r="P326" s="53"/>
      <c r="Q326" s="48">
        <v>216013000</v>
      </c>
      <c r="R326" s="47">
        <v>79417000</v>
      </c>
      <c r="S326" s="65"/>
      <c r="T326" s="65"/>
      <c r="U326" s="53"/>
      <c r="V326" s="47">
        <v>-241180000</v>
      </c>
      <c r="W326" s="65"/>
      <c r="X326" s="65"/>
      <c r="Y326" s="65"/>
      <c r="Z326" s="53"/>
      <c r="AA326" s="48"/>
      <c r="AB326" s="49">
        <v>372475000</v>
      </c>
      <c r="AC326" s="47">
        <v>-221303000</v>
      </c>
      <c r="AD326" s="65"/>
      <c r="AE326" s="65"/>
      <c r="AF326" s="65"/>
      <c r="AG326" s="65"/>
      <c r="AH326" s="65"/>
      <c r="AI326" s="65"/>
      <c r="AJ326" s="53"/>
      <c r="AK326" s="47"/>
      <c r="AL326" s="65"/>
      <c r="AM326" s="53"/>
      <c r="AN326" s="47">
        <v>-361217000</v>
      </c>
      <c r="AO326" s="65"/>
      <c r="AP326" s="65"/>
      <c r="AQ326" s="65"/>
      <c r="AR326" s="53"/>
      <c r="AS326" s="38">
        <v>6695000</v>
      </c>
      <c r="AT326" s="65"/>
      <c r="AU326" s="50">
        <v>-575825000</v>
      </c>
      <c r="AV326" s="53"/>
      <c r="AW326" s="47">
        <v>299790000</v>
      </c>
      <c r="AX326" s="53"/>
      <c r="AY326" s="48"/>
      <c r="AZ326" s="38"/>
      <c r="BA326" s="53"/>
      <c r="BB326" s="47">
        <v>-49975000</v>
      </c>
      <c r="BC326" s="65"/>
      <c r="BD326" s="53"/>
      <c r="BE326" s="38">
        <v>-22051000</v>
      </c>
      <c r="BF326" s="65"/>
      <c r="BG326" s="50">
        <v>227764000</v>
      </c>
      <c r="BH326" s="65">
        <v>24414000</v>
      </c>
      <c r="BI326" s="53">
        <v>0</v>
      </c>
      <c r="BJ326" s="38">
        <v>24414000</v>
      </c>
      <c r="BK326" s="65">
        <v>1688000</v>
      </c>
      <c r="BL326" s="51">
        <v>26102000</v>
      </c>
    </row>
    <row r="327" spans="1:64" x14ac:dyDescent="0.2">
      <c r="A327" s="63" t="s">
        <v>964</v>
      </c>
      <c r="B327" s="63" t="s">
        <v>965</v>
      </c>
      <c r="C327" s="63">
        <v>378199</v>
      </c>
      <c r="D327" s="63" t="s">
        <v>16</v>
      </c>
      <c r="E327" s="63">
        <v>2017</v>
      </c>
      <c r="F327" s="63" t="s">
        <v>1292</v>
      </c>
      <c r="G327" s="64">
        <v>43100</v>
      </c>
      <c r="H327" s="64">
        <v>43151</v>
      </c>
      <c r="I327" s="64">
        <v>43151</v>
      </c>
      <c r="J327" s="63">
        <v>170000000</v>
      </c>
      <c r="K327" s="63">
        <v>170000000</v>
      </c>
      <c r="L327" s="63" t="s">
        <v>2316</v>
      </c>
      <c r="M327" s="47">
        <v>833000000</v>
      </c>
      <c r="N327" s="65"/>
      <c r="O327" s="65"/>
      <c r="P327" s="53"/>
      <c r="Q327" s="48">
        <v>1400000000</v>
      </c>
      <c r="R327" s="47">
        <v>-67000000</v>
      </c>
      <c r="S327" s="65"/>
      <c r="T327" s="65"/>
      <c r="U327" s="53"/>
      <c r="V327" s="47">
        <v>-76000000</v>
      </c>
      <c r="W327" s="65"/>
      <c r="X327" s="65"/>
      <c r="Y327" s="65"/>
      <c r="Z327" s="53"/>
      <c r="AA327" s="48"/>
      <c r="AB327" s="49">
        <v>2090000000</v>
      </c>
      <c r="AC327" s="47">
        <v>-2349000000</v>
      </c>
      <c r="AD327" s="65"/>
      <c r="AE327" s="65"/>
      <c r="AF327" s="65"/>
      <c r="AG327" s="65"/>
      <c r="AH327" s="65"/>
      <c r="AI327" s="65"/>
      <c r="AJ327" s="53"/>
      <c r="AK327" s="47">
        <v>566000000</v>
      </c>
      <c r="AL327" s="65"/>
      <c r="AM327" s="53"/>
      <c r="AN327" s="47">
        <v>0</v>
      </c>
      <c r="AO327" s="65"/>
      <c r="AP327" s="65"/>
      <c r="AQ327" s="65"/>
      <c r="AR327" s="53"/>
      <c r="AS327" s="38"/>
      <c r="AT327" s="65"/>
      <c r="AU327" s="50">
        <v>-1783000000</v>
      </c>
      <c r="AV327" s="53">
        <v>-14000000</v>
      </c>
      <c r="AW327" s="47">
        <v>-485000000</v>
      </c>
      <c r="AX327" s="53"/>
      <c r="AY327" s="48"/>
      <c r="AZ327" s="38"/>
      <c r="BA327" s="53"/>
      <c r="BB327" s="47">
        <v>-30000000</v>
      </c>
      <c r="BC327" s="65"/>
      <c r="BD327" s="53"/>
      <c r="BE327" s="38">
        <v>0</v>
      </c>
      <c r="BF327" s="65"/>
      <c r="BG327" s="50">
        <v>-529000000</v>
      </c>
      <c r="BH327" s="65">
        <v>-222000000</v>
      </c>
      <c r="BI327" s="53"/>
      <c r="BJ327" s="38">
        <v>-222000000</v>
      </c>
      <c r="BK327" s="65"/>
      <c r="BL327" s="51">
        <v>-222000000</v>
      </c>
    </row>
    <row r="328" spans="1:64" x14ac:dyDescent="0.2">
      <c r="A328" s="63" t="s">
        <v>937</v>
      </c>
      <c r="B328" s="63" t="s">
        <v>938</v>
      </c>
      <c r="C328" s="63">
        <v>109664</v>
      </c>
      <c r="D328" s="63" t="s">
        <v>16</v>
      </c>
      <c r="E328" s="63">
        <v>2017</v>
      </c>
      <c r="F328" s="63" t="s">
        <v>1292</v>
      </c>
      <c r="G328" s="64">
        <v>43100</v>
      </c>
      <c r="H328" s="64">
        <v>43138</v>
      </c>
      <c r="I328" s="64">
        <v>43503</v>
      </c>
      <c r="J328" s="63">
        <v>1203000000</v>
      </c>
      <c r="K328" s="63">
        <v>1221000000</v>
      </c>
      <c r="L328" s="63" t="s">
        <v>1814</v>
      </c>
      <c r="M328" s="47">
        <v>1795000000</v>
      </c>
      <c r="N328" s="65"/>
      <c r="O328" s="65"/>
      <c r="P328" s="53"/>
      <c r="Q328" s="48">
        <v>805000000</v>
      </c>
      <c r="R328" s="47">
        <v>-305000000</v>
      </c>
      <c r="S328" s="65"/>
      <c r="T328" s="65"/>
      <c r="U328" s="53"/>
      <c r="V328" s="47">
        <v>236000000</v>
      </c>
      <c r="W328" s="65"/>
      <c r="X328" s="65"/>
      <c r="Y328" s="65"/>
      <c r="Z328" s="53"/>
      <c r="AA328" s="48"/>
      <c r="AB328" s="49">
        <v>2531000000</v>
      </c>
      <c r="AC328" s="47">
        <v>-667000000</v>
      </c>
      <c r="AD328" s="65"/>
      <c r="AE328" s="65"/>
      <c r="AF328" s="65"/>
      <c r="AG328" s="65"/>
      <c r="AH328" s="65"/>
      <c r="AI328" s="65"/>
      <c r="AJ328" s="53"/>
      <c r="AK328" s="47">
        <v>-970000000</v>
      </c>
      <c r="AL328" s="65"/>
      <c r="AM328" s="53"/>
      <c r="AN328" s="47">
        <v>-323000000</v>
      </c>
      <c r="AO328" s="65"/>
      <c r="AP328" s="65"/>
      <c r="AQ328" s="65"/>
      <c r="AR328" s="53"/>
      <c r="AS328" s="38">
        <v>-2525000000</v>
      </c>
      <c r="AT328" s="65"/>
      <c r="AU328" s="50">
        <v>-4485000000</v>
      </c>
      <c r="AV328" s="53"/>
      <c r="AW328" s="47">
        <v>820000000</v>
      </c>
      <c r="AX328" s="53"/>
      <c r="AY328" s="48"/>
      <c r="AZ328" s="38"/>
      <c r="BA328" s="53"/>
      <c r="BB328" s="47">
        <v>-862000000</v>
      </c>
      <c r="BC328" s="65"/>
      <c r="BD328" s="53"/>
      <c r="BE328" s="38">
        <v>4126000000</v>
      </c>
      <c r="BF328" s="65"/>
      <c r="BG328" s="50">
        <v>4084000000</v>
      </c>
      <c r="BH328" s="65">
        <v>2130000000</v>
      </c>
      <c r="BI328" s="53"/>
      <c r="BJ328" s="38">
        <v>2130000000</v>
      </c>
      <c r="BK328" s="65">
        <v>36000000</v>
      </c>
      <c r="BL328" s="51">
        <v>2166000000</v>
      </c>
    </row>
    <row r="329" spans="1:64" x14ac:dyDescent="0.2">
      <c r="A329" s="63" t="s">
        <v>994</v>
      </c>
      <c r="B329" s="63" t="s">
        <v>995</v>
      </c>
      <c r="C329" s="63">
        <v>85758</v>
      </c>
      <c r="D329" s="63" t="s">
        <v>16</v>
      </c>
      <c r="E329" s="63">
        <v>2017</v>
      </c>
      <c r="F329" s="63" t="s">
        <v>1292</v>
      </c>
      <c r="G329" s="64">
        <v>43008</v>
      </c>
      <c r="H329" s="64">
        <v>43040</v>
      </c>
      <c r="I329" s="64">
        <v>43040</v>
      </c>
      <c r="J329" s="63">
        <v>1477000000</v>
      </c>
      <c r="K329" s="63">
        <v>1490000000</v>
      </c>
      <c r="L329" s="63" t="s">
        <v>2317</v>
      </c>
      <c r="M329" s="47">
        <v>2465000000</v>
      </c>
      <c r="N329" s="65"/>
      <c r="O329" s="65"/>
      <c r="P329" s="53"/>
      <c r="Q329" s="48">
        <v>1461000000</v>
      </c>
      <c r="R329" s="47">
        <v>343000000</v>
      </c>
      <c r="S329" s="65">
        <v>914000000</v>
      </c>
      <c r="T329" s="65"/>
      <c r="U329" s="53">
        <v>-571000000</v>
      </c>
      <c r="V329" s="47">
        <v>424000000</v>
      </c>
      <c r="W329" s="65">
        <v>-1104000000</v>
      </c>
      <c r="X329" s="65">
        <v>-200000000</v>
      </c>
      <c r="Y329" s="65">
        <v>-45000000</v>
      </c>
      <c r="Z329" s="53">
        <v>1773000000</v>
      </c>
      <c r="AA329" s="48"/>
      <c r="AB329" s="49">
        <v>4693000000</v>
      </c>
      <c r="AC329" s="47">
        <v>-662000000</v>
      </c>
      <c r="AD329" s="65">
        <v>28000000</v>
      </c>
      <c r="AE329" s="65"/>
      <c r="AF329" s="65"/>
      <c r="AG329" s="65"/>
      <c r="AH329" s="65"/>
      <c r="AI329" s="65"/>
      <c r="AJ329" s="53">
        <v>-690000000</v>
      </c>
      <c r="AK329" s="47">
        <v>21943000000</v>
      </c>
      <c r="AL329" s="65">
        <v>41715000000</v>
      </c>
      <c r="AM329" s="53">
        <v>-19772000000</v>
      </c>
      <c r="AN329" s="47"/>
      <c r="AO329" s="65"/>
      <c r="AP329" s="65"/>
      <c r="AQ329" s="65"/>
      <c r="AR329" s="53"/>
      <c r="AS329" s="38">
        <v>-2818000000</v>
      </c>
      <c r="AT329" s="65"/>
      <c r="AU329" s="50">
        <v>18463000000</v>
      </c>
      <c r="AV329" s="53">
        <v>-3252000000</v>
      </c>
      <c r="AW329" s="47">
        <v>10202000000</v>
      </c>
      <c r="AX329" s="53">
        <v>-751000000</v>
      </c>
      <c r="AY329" s="48">
        <v>10953000000</v>
      </c>
      <c r="AZ329" s="38"/>
      <c r="BA329" s="53">
        <v>10953000000</v>
      </c>
      <c r="BB329" s="47">
        <v>-845000000</v>
      </c>
      <c r="BC329" s="65">
        <v>497000000</v>
      </c>
      <c r="BD329" s="53">
        <v>-1342000000</v>
      </c>
      <c r="BE329" s="38">
        <v>-226000000</v>
      </c>
      <c r="BF329" s="65"/>
      <c r="BG329" s="50">
        <v>5879000000</v>
      </c>
      <c r="BH329" s="65">
        <v>29035000000</v>
      </c>
      <c r="BI329" s="53"/>
      <c r="BJ329" s="38">
        <v>29035000000</v>
      </c>
      <c r="BK329" s="65">
        <v>48000000</v>
      </c>
      <c r="BL329" s="51">
        <v>29083000000</v>
      </c>
    </row>
    <row r="330" spans="1:64" x14ac:dyDescent="0.2">
      <c r="A330" s="63" t="s">
        <v>991</v>
      </c>
      <c r="B330" s="63" t="s">
        <v>992</v>
      </c>
      <c r="C330" s="63">
        <v>35151</v>
      </c>
      <c r="D330" s="63" t="s">
        <v>16</v>
      </c>
      <c r="E330" s="63">
        <v>2017</v>
      </c>
      <c r="F330" s="63" t="s">
        <v>1292</v>
      </c>
      <c r="G330" s="64">
        <v>43190</v>
      </c>
      <c r="H330" s="64">
        <v>43241</v>
      </c>
      <c r="I330" s="64">
        <v>43602</v>
      </c>
      <c r="J330" s="63">
        <v>126946000</v>
      </c>
      <c r="K330" s="63">
        <v>126946000</v>
      </c>
      <c r="L330" s="63" t="s">
        <v>1816</v>
      </c>
      <c r="M330" s="47">
        <v>-40288000</v>
      </c>
      <c r="N330" s="65"/>
      <c r="O330" s="65"/>
      <c r="P330" s="53"/>
      <c r="Q330" s="48">
        <v>174425000</v>
      </c>
      <c r="R330" s="47">
        <v>580420000</v>
      </c>
      <c r="S330" s="65"/>
      <c r="T330" s="65"/>
      <c r="U330" s="53"/>
      <c r="V330" s="47">
        <v>137963000</v>
      </c>
      <c r="W330" s="65"/>
      <c r="X330" s="65"/>
      <c r="Y330" s="65"/>
      <c r="Z330" s="53"/>
      <c r="AA330" s="48"/>
      <c r="AB330" s="49">
        <v>852520000</v>
      </c>
      <c r="AC330" s="47">
        <v>-269835000</v>
      </c>
      <c r="AD330" s="65"/>
      <c r="AE330" s="65"/>
      <c r="AF330" s="65"/>
      <c r="AG330" s="65"/>
      <c r="AH330" s="65"/>
      <c r="AI330" s="65"/>
      <c r="AJ330" s="53"/>
      <c r="AK330" s="47">
        <v>0</v>
      </c>
      <c r="AL330" s="65"/>
      <c r="AM330" s="53"/>
      <c r="AN330" s="47">
        <v>0</v>
      </c>
      <c r="AO330" s="65"/>
      <c r="AP330" s="65"/>
      <c r="AQ330" s="65"/>
      <c r="AR330" s="53"/>
      <c r="AS330" s="38">
        <v>-7574000</v>
      </c>
      <c r="AT330" s="65"/>
      <c r="AU330" s="50">
        <v>-277409000</v>
      </c>
      <c r="AV330" s="53"/>
      <c r="AW330" s="47">
        <v>-107729000</v>
      </c>
      <c r="AX330" s="53"/>
      <c r="AY330" s="48"/>
      <c r="AZ330" s="38"/>
      <c r="BA330" s="53"/>
      <c r="BB330" s="47">
        <v>-162495000</v>
      </c>
      <c r="BC330" s="65">
        <v>57412000</v>
      </c>
      <c r="BD330" s="53">
        <v>-219907000</v>
      </c>
      <c r="BE330" s="38">
        <v>73376000</v>
      </c>
      <c r="BF330" s="65"/>
      <c r="BG330" s="50">
        <v>-196848000</v>
      </c>
      <c r="BH330" s="65">
        <v>378263000</v>
      </c>
      <c r="BI330" s="53"/>
      <c r="BJ330" s="38">
        <v>378263000</v>
      </c>
      <c r="BK330" s="65">
        <v>2360000</v>
      </c>
      <c r="BL330" s="51">
        <v>380623000</v>
      </c>
    </row>
    <row r="331" spans="1:64" x14ac:dyDescent="0.2">
      <c r="A331" s="63" t="s">
        <v>1033</v>
      </c>
      <c r="B331" s="63" t="s">
        <v>1034</v>
      </c>
      <c r="C331" s="63">
        <v>403292</v>
      </c>
      <c r="D331" s="63" t="s">
        <v>16</v>
      </c>
      <c r="E331" s="63">
        <v>2017</v>
      </c>
      <c r="F331" s="63" t="s">
        <v>1292</v>
      </c>
      <c r="G331" s="64">
        <v>43100</v>
      </c>
      <c r="H331" s="64">
        <v>43152</v>
      </c>
      <c r="I331" s="64">
        <v>43152</v>
      </c>
      <c r="J331" s="63">
        <v>214617000</v>
      </c>
      <c r="K331" s="63">
        <v>215694000</v>
      </c>
      <c r="L331" s="63" t="s">
        <v>2318</v>
      </c>
      <c r="M331" s="47">
        <v>1625133000</v>
      </c>
      <c r="N331" s="65"/>
      <c r="O331" s="65"/>
      <c r="P331" s="53"/>
      <c r="Q331" s="48">
        <v>951194000</v>
      </c>
      <c r="R331" s="47">
        <v>-22044000</v>
      </c>
      <c r="S331" s="65"/>
      <c r="T331" s="65"/>
      <c r="U331" s="53"/>
      <c r="V331" s="47">
        <v>320283000</v>
      </c>
      <c r="W331" s="65"/>
      <c r="X331" s="65"/>
      <c r="Y331" s="65"/>
      <c r="Z331" s="53"/>
      <c r="AA331" s="48"/>
      <c r="AB331" s="49">
        <v>2874566000</v>
      </c>
      <c r="AC331" s="47">
        <v>-334138000</v>
      </c>
      <c r="AD331" s="65"/>
      <c r="AE331" s="65"/>
      <c r="AF331" s="65"/>
      <c r="AG331" s="65"/>
      <c r="AH331" s="65"/>
      <c r="AI331" s="65"/>
      <c r="AJ331" s="53"/>
      <c r="AK331" s="47"/>
      <c r="AL331" s="65"/>
      <c r="AM331" s="53"/>
      <c r="AN331" s="47">
        <v>-10396000</v>
      </c>
      <c r="AO331" s="65"/>
      <c r="AP331" s="65"/>
      <c r="AQ331" s="65"/>
      <c r="AR331" s="53"/>
      <c r="AS331" s="38">
        <v>130942000</v>
      </c>
      <c r="AT331" s="65"/>
      <c r="AU331" s="50">
        <v>-213592000</v>
      </c>
      <c r="AV331" s="53">
        <v>-437455000</v>
      </c>
      <c r="AW331" s="47">
        <v>-1968121000</v>
      </c>
      <c r="AX331" s="53"/>
      <c r="AY331" s="48"/>
      <c r="AZ331" s="38"/>
      <c r="BA331" s="53"/>
      <c r="BB331" s="47">
        <v>-222473000</v>
      </c>
      <c r="BC331" s="65"/>
      <c r="BD331" s="53"/>
      <c r="BE331" s="38">
        <v>-47747000</v>
      </c>
      <c r="BF331" s="65"/>
      <c r="BG331" s="50">
        <v>-2675796000</v>
      </c>
      <c r="BH331" s="65">
        <v>-14822000</v>
      </c>
      <c r="BI331" s="53"/>
      <c r="BJ331" s="38">
        <v>-14822000</v>
      </c>
      <c r="BK331" s="65">
        <v>2331000</v>
      </c>
      <c r="BL331" s="51">
        <v>-12491000</v>
      </c>
    </row>
    <row r="332" spans="1:64" x14ac:dyDescent="0.2">
      <c r="A332" s="63" t="s">
        <v>469</v>
      </c>
      <c r="B332" s="63" t="s">
        <v>470</v>
      </c>
      <c r="C332" s="63">
        <v>741323</v>
      </c>
      <c r="D332" s="63" t="s">
        <v>16</v>
      </c>
      <c r="E332" s="63">
        <v>2017</v>
      </c>
      <c r="F332" s="63" t="s">
        <v>1292</v>
      </c>
      <c r="G332" s="64">
        <v>43100</v>
      </c>
      <c r="H332" s="64">
        <v>43160</v>
      </c>
      <c r="I332" s="64">
        <v>43160</v>
      </c>
      <c r="J332" s="63">
        <v>40595000</v>
      </c>
      <c r="K332" s="63">
        <v>40843000</v>
      </c>
      <c r="L332" s="63" t="s">
        <v>2319</v>
      </c>
      <c r="M332" s="47">
        <v>468968000</v>
      </c>
      <c r="N332" s="65"/>
      <c r="O332" s="65"/>
      <c r="P332" s="53"/>
      <c r="Q332" s="48"/>
      <c r="R332" s="47">
        <v>-108918000</v>
      </c>
      <c r="S332" s="65"/>
      <c r="T332" s="65"/>
      <c r="U332" s="53"/>
      <c r="V332" s="47">
        <v>802643000</v>
      </c>
      <c r="W332" s="65"/>
      <c r="X332" s="65"/>
      <c r="Y332" s="65"/>
      <c r="Z332" s="53"/>
      <c r="AA332" s="48"/>
      <c r="AB332" s="49">
        <v>1162693000</v>
      </c>
      <c r="AC332" s="47"/>
      <c r="AD332" s="65"/>
      <c r="AE332" s="65"/>
      <c r="AF332" s="65"/>
      <c r="AG332" s="65"/>
      <c r="AH332" s="65"/>
      <c r="AI332" s="65"/>
      <c r="AJ332" s="53"/>
      <c r="AK332" s="47">
        <v>-378197000</v>
      </c>
      <c r="AL332" s="65"/>
      <c r="AM332" s="53"/>
      <c r="AN332" s="47">
        <v>-5829271000</v>
      </c>
      <c r="AO332" s="65"/>
      <c r="AP332" s="65"/>
      <c r="AQ332" s="65"/>
      <c r="AR332" s="53"/>
      <c r="AS332" s="38">
        <v>5474891000</v>
      </c>
      <c r="AT332" s="65"/>
      <c r="AU332" s="50">
        <v>-732577000</v>
      </c>
      <c r="AV332" s="53">
        <v>-207242000</v>
      </c>
      <c r="AW332" s="47"/>
      <c r="AX332" s="53"/>
      <c r="AY332" s="48"/>
      <c r="AZ332" s="38"/>
      <c r="BA332" s="53"/>
      <c r="BB332" s="47">
        <v>-50000000</v>
      </c>
      <c r="BC332" s="65"/>
      <c r="BD332" s="53">
        <v>-50000000</v>
      </c>
      <c r="BE332" s="38">
        <v>-18216000</v>
      </c>
      <c r="BF332" s="65"/>
      <c r="BG332" s="50">
        <v>-275458000</v>
      </c>
      <c r="BH332" s="65">
        <v>154658000</v>
      </c>
      <c r="BI332" s="53"/>
      <c r="BJ332" s="38">
        <v>154658000</v>
      </c>
      <c r="BK332" s="65">
        <v>-1513000</v>
      </c>
      <c r="BL332" s="51">
        <v>153145000</v>
      </c>
    </row>
    <row r="333" spans="1:64" x14ac:dyDescent="0.2">
      <c r="A333" s="63" t="s">
        <v>1009</v>
      </c>
      <c r="B333" s="63" t="s">
        <v>1010</v>
      </c>
      <c r="C333" s="63">
        <v>378206</v>
      </c>
      <c r="D333" s="63" t="s">
        <v>16</v>
      </c>
      <c r="E333" s="63">
        <v>2017</v>
      </c>
      <c r="F333" s="63" t="s">
        <v>1292</v>
      </c>
      <c r="G333" s="64">
        <v>43100</v>
      </c>
      <c r="H333" s="64">
        <v>43139</v>
      </c>
      <c r="I333" s="64">
        <v>43139</v>
      </c>
      <c r="J333" s="63">
        <v>106338000</v>
      </c>
      <c r="K333" s="63">
        <v>115954000</v>
      </c>
      <c r="L333" s="63" t="s">
        <v>2320</v>
      </c>
      <c r="M333" s="47">
        <v>1198511000</v>
      </c>
      <c r="N333" s="65"/>
      <c r="O333" s="65"/>
      <c r="P333" s="53"/>
      <c r="Q333" s="48">
        <v>145467000</v>
      </c>
      <c r="R333" s="47">
        <v>889667000</v>
      </c>
      <c r="S333" s="65">
        <v>507277000</v>
      </c>
      <c r="T333" s="65">
        <v>318809000</v>
      </c>
      <c r="U333" s="53">
        <v>63581000</v>
      </c>
      <c r="V333" s="47">
        <v>-926533000</v>
      </c>
      <c r="W333" s="65">
        <v>-362720000</v>
      </c>
      <c r="X333" s="65">
        <v>-314195000</v>
      </c>
      <c r="Y333" s="65"/>
      <c r="Z333" s="53">
        <v>-249618000</v>
      </c>
      <c r="AA333" s="48"/>
      <c r="AB333" s="49">
        <v>1307112000</v>
      </c>
      <c r="AC333" s="47">
        <v>-272626000</v>
      </c>
      <c r="AD333" s="65"/>
      <c r="AE333" s="65"/>
      <c r="AF333" s="65"/>
      <c r="AG333" s="65"/>
      <c r="AH333" s="65"/>
      <c r="AI333" s="65"/>
      <c r="AJ333" s="53">
        <v>-272626000</v>
      </c>
      <c r="AK333" s="47">
        <v>-732556000</v>
      </c>
      <c r="AL333" s="65">
        <v>544584000</v>
      </c>
      <c r="AM333" s="53">
        <v>-1277140000</v>
      </c>
      <c r="AN333" s="47"/>
      <c r="AO333" s="65"/>
      <c r="AP333" s="65"/>
      <c r="AQ333" s="65"/>
      <c r="AR333" s="53"/>
      <c r="AS333" s="38"/>
      <c r="AT333" s="65"/>
      <c r="AU333" s="50">
        <v>-1005182000</v>
      </c>
      <c r="AV333" s="53"/>
      <c r="AW333" s="47">
        <v>37075000</v>
      </c>
      <c r="AX333" s="53"/>
      <c r="AY333" s="48"/>
      <c r="AZ333" s="38"/>
      <c r="BA333" s="53"/>
      <c r="BB333" s="47">
        <v>240213000</v>
      </c>
      <c r="BC333" s="65">
        <v>240213000</v>
      </c>
      <c r="BD333" s="53"/>
      <c r="BE333" s="38">
        <v>-301688000</v>
      </c>
      <c r="BF333" s="65"/>
      <c r="BG333" s="50">
        <v>-24400000</v>
      </c>
      <c r="BH333" s="65">
        <v>277530000</v>
      </c>
      <c r="BI333" s="53"/>
      <c r="BJ333" s="38">
        <v>277530000</v>
      </c>
      <c r="BK333" s="65"/>
      <c r="BL333" s="51">
        <v>277530000</v>
      </c>
    </row>
    <row r="334" spans="1:64" x14ac:dyDescent="0.2">
      <c r="A334" s="63" t="s">
        <v>1018</v>
      </c>
      <c r="B334" s="63" t="s">
        <v>1019</v>
      </c>
      <c r="C334" s="63">
        <v>378208</v>
      </c>
      <c r="D334" s="63" t="s">
        <v>16</v>
      </c>
      <c r="E334" s="63">
        <v>2017</v>
      </c>
      <c r="F334" s="63" t="s">
        <v>1292</v>
      </c>
      <c r="G334" s="64">
        <v>43100</v>
      </c>
      <c r="H334" s="64">
        <v>43151</v>
      </c>
      <c r="I334" s="64">
        <v>43151</v>
      </c>
      <c r="J334" s="63">
        <v>124152000</v>
      </c>
      <c r="K334" s="63">
        <v>124892000</v>
      </c>
      <c r="L334" s="63" t="s">
        <v>2321</v>
      </c>
      <c r="M334" s="47">
        <v>290584000</v>
      </c>
      <c r="N334" s="65"/>
      <c r="O334" s="65"/>
      <c r="P334" s="53"/>
      <c r="Q334" s="48">
        <v>65493000</v>
      </c>
      <c r="R334" s="47">
        <v>94304000</v>
      </c>
      <c r="S334" s="65"/>
      <c r="T334" s="65"/>
      <c r="U334" s="53"/>
      <c r="V334" s="47">
        <v>2610000</v>
      </c>
      <c r="W334" s="65"/>
      <c r="X334" s="65"/>
      <c r="Y334" s="65"/>
      <c r="Z334" s="53"/>
      <c r="AA334" s="48"/>
      <c r="AB334" s="49">
        <v>452991000</v>
      </c>
      <c r="AC334" s="47">
        <v>-40753000</v>
      </c>
      <c r="AD334" s="65"/>
      <c r="AE334" s="65"/>
      <c r="AF334" s="65"/>
      <c r="AG334" s="65"/>
      <c r="AH334" s="65"/>
      <c r="AI334" s="65"/>
      <c r="AJ334" s="53"/>
      <c r="AK334" s="47"/>
      <c r="AL334" s="65"/>
      <c r="AM334" s="53"/>
      <c r="AN334" s="47">
        <v>-1160000</v>
      </c>
      <c r="AO334" s="65"/>
      <c r="AP334" s="65"/>
      <c r="AQ334" s="65"/>
      <c r="AR334" s="53"/>
      <c r="AS334" s="38">
        <v>-36584000</v>
      </c>
      <c r="AT334" s="65"/>
      <c r="AU334" s="50">
        <v>-78497000</v>
      </c>
      <c r="AV334" s="53">
        <v>-121000000</v>
      </c>
      <c r="AW334" s="47">
        <v>-167000</v>
      </c>
      <c r="AX334" s="53"/>
      <c r="AY334" s="48"/>
      <c r="AZ334" s="38"/>
      <c r="BA334" s="53"/>
      <c r="BB334" s="47">
        <v>-231724000</v>
      </c>
      <c r="BC334" s="65"/>
      <c r="BD334" s="53"/>
      <c r="BE334" s="38">
        <v>0</v>
      </c>
      <c r="BF334" s="65"/>
      <c r="BG334" s="50">
        <v>-352891000</v>
      </c>
      <c r="BH334" s="65">
        <v>21603000</v>
      </c>
      <c r="BI334" s="53"/>
      <c r="BJ334" s="38">
        <v>21603000</v>
      </c>
      <c r="BK334" s="65">
        <v>12949000</v>
      </c>
      <c r="BL334" s="51">
        <v>34552000</v>
      </c>
    </row>
    <row r="335" spans="1:64" x14ac:dyDescent="0.2">
      <c r="A335" s="63" t="s">
        <v>1003</v>
      </c>
      <c r="B335" s="63" t="s">
        <v>1004</v>
      </c>
      <c r="C335" s="63">
        <v>331016</v>
      </c>
      <c r="D335" s="63" t="s">
        <v>16</v>
      </c>
      <c r="E335" s="63">
        <v>2017</v>
      </c>
      <c r="F335" s="63" t="s">
        <v>1292</v>
      </c>
      <c r="G335" s="64">
        <v>43190</v>
      </c>
      <c r="H335" s="64">
        <v>43229</v>
      </c>
      <c r="I335" s="64">
        <v>43243</v>
      </c>
      <c r="J335" s="63">
        <v>82700000</v>
      </c>
      <c r="K335" s="63">
        <v>82700000</v>
      </c>
      <c r="L335" s="63" t="s">
        <v>2322</v>
      </c>
      <c r="M335" s="47">
        <v>162800000</v>
      </c>
      <c r="N335" s="65"/>
      <c r="O335" s="65"/>
      <c r="P335" s="53"/>
      <c r="Q335" s="48">
        <v>295200000</v>
      </c>
      <c r="R335" s="47">
        <v>228100000</v>
      </c>
      <c r="S335" s="65"/>
      <c r="T335" s="65"/>
      <c r="U335" s="53"/>
      <c r="V335" s="47">
        <v>289000000</v>
      </c>
      <c r="W335" s="65"/>
      <c r="X335" s="65"/>
      <c r="Y335" s="65"/>
      <c r="Z335" s="53"/>
      <c r="AA335" s="48"/>
      <c r="AB335" s="49">
        <v>975100000</v>
      </c>
      <c r="AC335" s="47">
        <v>-161600000</v>
      </c>
      <c r="AD335" s="65"/>
      <c r="AE335" s="65"/>
      <c r="AF335" s="65"/>
      <c r="AG335" s="65"/>
      <c r="AH335" s="65"/>
      <c r="AI335" s="65"/>
      <c r="AJ335" s="53"/>
      <c r="AK335" s="47">
        <v>-22900000</v>
      </c>
      <c r="AL335" s="65"/>
      <c r="AM335" s="53"/>
      <c r="AN335" s="47">
        <v>-4600000</v>
      </c>
      <c r="AO335" s="65"/>
      <c r="AP335" s="65"/>
      <c r="AQ335" s="65"/>
      <c r="AR335" s="53"/>
      <c r="AS335" s="38"/>
      <c r="AT335" s="65"/>
      <c r="AU335" s="50">
        <v>-189100000</v>
      </c>
      <c r="AV335" s="53">
        <v>-162400000</v>
      </c>
      <c r="AW335" s="47">
        <v>-18100000</v>
      </c>
      <c r="AX335" s="53"/>
      <c r="AY335" s="48"/>
      <c r="AZ335" s="38"/>
      <c r="BA335" s="53"/>
      <c r="BB335" s="47">
        <v>-17000000</v>
      </c>
      <c r="BC335" s="65">
        <v>100000</v>
      </c>
      <c r="BD335" s="53">
        <v>-17100000</v>
      </c>
      <c r="BE335" s="38">
        <v>0</v>
      </c>
      <c r="BF335" s="65"/>
      <c r="BG335" s="50">
        <v>-197500000</v>
      </c>
      <c r="BH335" s="65">
        <v>588500000</v>
      </c>
      <c r="BI335" s="53"/>
      <c r="BJ335" s="38">
        <v>588500000</v>
      </c>
      <c r="BK335" s="65">
        <v>55200000</v>
      </c>
      <c r="BL335" s="51">
        <v>643700000</v>
      </c>
    </row>
    <row r="336" spans="1:64" x14ac:dyDescent="0.2">
      <c r="A336" s="63" t="s">
        <v>1015</v>
      </c>
      <c r="B336" s="63" t="s">
        <v>1016</v>
      </c>
      <c r="C336" s="63">
        <v>129653</v>
      </c>
      <c r="D336" s="63" t="s">
        <v>16</v>
      </c>
      <c r="E336" s="63">
        <v>2018</v>
      </c>
      <c r="F336" s="63" t="s">
        <v>1292</v>
      </c>
      <c r="G336" s="64">
        <v>43281</v>
      </c>
      <c r="H336" s="64">
        <v>43329</v>
      </c>
      <c r="I336" s="64">
        <v>43329</v>
      </c>
      <c r="J336" s="63">
        <v>142764000</v>
      </c>
      <c r="K336" s="63">
        <v>143987000</v>
      </c>
      <c r="L336" s="63" t="s">
        <v>2323</v>
      </c>
      <c r="M336" s="47">
        <v>315588000</v>
      </c>
      <c r="N336" s="65"/>
      <c r="O336" s="65"/>
      <c r="P336" s="53"/>
      <c r="Q336" s="48">
        <v>119960000</v>
      </c>
      <c r="R336" s="47">
        <v>60416000</v>
      </c>
      <c r="S336" s="65"/>
      <c r="T336" s="65"/>
      <c r="U336" s="53"/>
      <c r="V336" s="47">
        <v>9062000</v>
      </c>
      <c r="W336" s="65"/>
      <c r="X336" s="65"/>
      <c r="Y336" s="65"/>
      <c r="Z336" s="53"/>
      <c r="AA336" s="48"/>
      <c r="AB336" s="49">
        <v>505026000</v>
      </c>
      <c r="AC336" s="47">
        <v>-71457000</v>
      </c>
      <c r="AD336" s="65"/>
      <c r="AE336" s="65"/>
      <c r="AF336" s="65"/>
      <c r="AG336" s="65"/>
      <c r="AH336" s="65"/>
      <c r="AI336" s="65"/>
      <c r="AJ336" s="53"/>
      <c r="AK336" s="47">
        <v>-14495000</v>
      </c>
      <c r="AL336" s="65"/>
      <c r="AM336" s="53"/>
      <c r="AN336" s="47">
        <v>-902000</v>
      </c>
      <c r="AO336" s="65"/>
      <c r="AP336" s="65"/>
      <c r="AQ336" s="65"/>
      <c r="AR336" s="53"/>
      <c r="AS336" s="38">
        <v>-14970000</v>
      </c>
      <c r="AT336" s="65"/>
      <c r="AU336" s="50">
        <v>-101824000</v>
      </c>
      <c r="AV336" s="53">
        <v>-199497000</v>
      </c>
      <c r="AW336" s="47">
        <v>-796242000</v>
      </c>
      <c r="AX336" s="53"/>
      <c r="AY336" s="48"/>
      <c r="AZ336" s="38"/>
      <c r="BA336" s="53"/>
      <c r="BB336" s="47">
        <v>-30469000</v>
      </c>
      <c r="BC336" s="65">
        <v>23332000</v>
      </c>
      <c r="BD336" s="53">
        <v>-53801000</v>
      </c>
      <c r="BE336" s="38">
        <v>-486000</v>
      </c>
      <c r="BF336" s="65"/>
      <c r="BG336" s="50">
        <v>-1026694000</v>
      </c>
      <c r="BH336" s="65">
        <v>-623492000</v>
      </c>
      <c r="BI336" s="53"/>
      <c r="BJ336" s="38">
        <v>-623492000</v>
      </c>
      <c r="BK336" s="65">
        <v>-9742000</v>
      </c>
      <c r="BL336" s="51">
        <v>-633234000</v>
      </c>
    </row>
    <row r="337" spans="1:64" x14ac:dyDescent="0.2">
      <c r="A337" s="63" t="s">
        <v>1021</v>
      </c>
      <c r="B337" s="63" t="s">
        <v>1022</v>
      </c>
      <c r="C337" s="63">
        <v>121874</v>
      </c>
      <c r="D337" s="63" t="s">
        <v>16</v>
      </c>
      <c r="E337" s="63">
        <v>2017</v>
      </c>
      <c r="F337" s="63" t="s">
        <v>1292</v>
      </c>
      <c r="G337" s="64">
        <v>43008</v>
      </c>
      <c r="H337" s="64">
        <v>43054</v>
      </c>
      <c r="I337" s="64">
        <v>43054</v>
      </c>
      <c r="J337" s="63">
        <v>128400000</v>
      </c>
      <c r="K337" s="63">
        <v>129900000</v>
      </c>
      <c r="L337" s="63" t="s">
        <v>2324</v>
      </c>
      <c r="M337" s="47">
        <v>825700000</v>
      </c>
      <c r="N337" s="65">
        <v>825700000</v>
      </c>
      <c r="O337" s="65"/>
      <c r="P337" s="53"/>
      <c r="Q337" s="48">
        <v>168900000</v>
      </c>
      <c r="R337" s="47">
        <v>-67300000</v>
      </c>
      <c r="S337" s="65"/>
      <c r="T337" s="65"/>
      <c r="U337" s="53"/>
      <c r="V337" s="47">
        <v>106700000</v>
      </c>
      <c r="W337" s="65"/>
      <c r="X337" s="65"/>
      <c r="Y337" s="65"/>
      <c r="Z337" s="53"/>
      <c r="AA337" s="48"/>
      <c r="AB337" s="49">
        <v>1034000000</v>
      </c>
      <c r="AC337" s="47">
        <v>-140600000</v>
      </c>
      <c r="AD337" s="65"/>
      <c r="AE337" s="65"/>
      <c r="AF337" s="65"/>
      <c r="AG337" s="65"/>
      <c r="AH337" s="65"/>
      <c r="AI337" s="65"/>
      <c r="AJ337" s="53"/>
      <c r="AK337" s="47">
        <v>975200000</v>
      </c>
      <c r="AL337" s="65"/>
      <c r="AM337" s="53"/>
      <c r="AN337" s="47">
        <v>-1100000</v>
      </c>
      <c r="AO337" s="65"/>
      <c r="AP337" s="65"/>
      <c r="AQ337" s="65"/>
      <c r="AR337" s="53"/>
      <c r="AS337" s="38">
        <v>-1350200000</v>
      </c>
      <c r="AT337" s="65"/>
      <c r="AU337" s="50">
        <v>-516700000</v>
      </c>
      <c r="AV337" s="53">
        <v>-390700000</v>
      </c>
      <c r="AW337" s="47">
        <v>-98200000</v>
      </c>
      <c r="AX337" s="53"/>
      <c r="AY337" s="48"/>
      <c r="AZ337" s="38"/>
      <c r="BA337" s="53"/>
      <c r="BB337" s="47">
        <v>-160700000</v>
      </c>
      <c r="BC337" s="65"/>
      <c r="BD337" s="53"/>
      <c r="BE337" s="38">
        <v>0</v>
      </c>
      <c r="BF337" s="65"/>
      <c r="BG337" s="50">
        <v>-649600000</v>
      </c>
      <c r="BH337" s="65">
        <v>-132300000</v>
      </c>
      <c r="BI337" s="53"/>
      <c r="BJ337" s="38">
        <v>-132300000</v>
      </c>
      <c r="BK337" s="65">
        <v>16800000</v>
      </c>
      <c r="BL337" s="51">
        <v>-115500000</v>
      </c>
    </row>
    <row r="338" spans="1:64" x14ac:dyDescent="0.2">
      <c r="A338" s="63" t="s">
        <v>1024</v>
      </c>
      <c r="B338" s="63" t="s">
        <v>1025</v>
      </c>
      <c r="C338" s="63">
        <v>744726</v>
      </c>
      <c r="D338" s="63" t="s">
        <v>16</v>
      </c>
      <c r="E338" s="63">
        <v>2017</v>
      </c>
      <c r="F338" s="63" t="s">
        <v>1292</v>
      </c>
      <c r="G338" s="64">
        <v>43100</v>
      </c>
      <c r="H338" s="64">
        <v>43157</v>
      </c>
      <c r="I338" s="64">
        <v>43157</v>
      </c>
      <c r="J338" s="63">
        <v>326982000</v>
      </c>
      <c r="K338" s="63">
        <v>326982000</v>
      </c>
      <c r="L338" s="63" t="s">
        <v>2325</v>
      </c>
      <c r="M338" s="47">
        <v>179124000</v>
      </c>
      <c r="N338" s="65"/>
      <c r="O338" s="65"/>
      <c r="P338" s="53"/>
      <c r="Q338" s="48">
        <v>55533000</v>
      </c>
      <c r="R338" s="47">
        <v>41490000</v>
      </c>
      <c r="S338" s="65"/>
      <c r="T338" s="65"/>
      <c r="U338" s="53"/>
      <c r="V338" s="47">
        <v>-40777000</v>
      </c>
      <c r="W338" s="65"/>
      <c r="X338" s="65"/>
      <c r="Y338" s="65"/>
      <c r="Z338" s="53"/>
      <c r="AA338" s="48"/>
      <c r="AB338" s="49">
        <v>235370000</v>
      </c>
      <c r="AC338" s="47">
        <v>-23791000</v>
      </c>
      <c r="AD338" s="65"/>
      <c r="AE338" s="65"/>
      <c r="AF338" s="65"/>
      <c r="AG338" s="65"/>
      <c r="AH338" s="65"/>
      <c r="AI338" s="65"/>
      <c r="AJ338" s="53"/>
      <c r="AK338" s="47"/>
      <c r="AL338" s="65"/>
      <c r="AM338" s="53"/>
      <c r="AN338" s="47">
        <v>-130189000</v>
      </c>
      <c r="AO338" s="65"/>
      <c r="AP338" s="65"/>
      <c r="AQ338" s="65"/>
      <c r="AR338" s="53"/>
      <c r="AS338" s="38">
        <v>-195000</v>
      </c>
      <c r="AT338" s="65"/>
      <c r="AU338" s="50">
        <v>-154175000</v>
      </c>
      <c r="AV338" s="53">
        <v>-122017000</v>
      </c>
      <c r="AW338" s="47"/>
      <c r="AX338" s="53"/>
      <c r="AY338" s="48"/>
      <c r="AZ338" s="38"/>
      <c r="BA338" s="53"/>
      <c r="BB338" s="47">
        <v>-8246000</v>
      </c>
      <c r="BC338" s="65"/>
      <c r="BD338" s="53">
        <v>-8246000</v>
      </c>
      <c r="BE338" s="38">
        <v>0</v>
      </c>
      <c r="BF338" s="65"/>
      <c r="BG338" s="50">
        <v>-130263000</v>
      </c>
      <c r="BH338" s="65">
        <v>-49068000</v>
      </c>
      <c r="BI338" s="53"/>
      <c r="BJ338" s="38">
        <v>-49068000</v>
      </c>
      <c r="BK338" s="65">
        <v>13333000</v>
      </c>
      <c r="BL338" s="51">
        <v>-35735000</v>
      </c>
    </row>
    <row r="339" spans="1:64" x14ac:dyDescent="0.2">
      <c r="A339" s="63" t="s">
        <v>1027</v>
      </c>
      <c r="B339" s="63" t="s">
        <v>1028</v>
      </c>
      <c r="C339" s="63">
        <v>119446</v>
      </c>
      <c r="D339" s="63" t="s">
        <v>16</v>
      </c>
      <c r="E339" s="63">
        <v>2017</v>
      </c>
      <c r="F339" s="63" t="s">
        <v>1292</v>
      </c>
      <c r="G339" s="64">
        <v>43100</v>
      </c>
      <c r="H339" s="64">
        <v>43154</v>
      </c>
      <c r="I339" s="64">
        <v>43154</v>
      </c>
      <c r="J339" s="63">
        <v>102168000</v>
      </c>
      <c r="K339" s="63">
        <v>103522000</v>
      </c>
      <c r="L339" s="63" t="s">
        <v>2326</v>
      </c>
      <c r="M339" s="47">
        <v>971772000</v>
      </c>
      <c r="N339" s="65"/>
      <c r="O339" s="65"/>
      <c r="P339" s="53"/>
      <c r="Q339" s="48">
        <v>344965000</v>
      </c>
      <c r="R339" s="47">
        <v>62031000</v>
      </c>
      <c r="S339" s="65"/>
      <c r="T339" s="65"/>
      <c r="U339" s="53"/>
      <c r="V339" s="47">
        <v>-144286000</v>
      </c>
      <c r="W339" s="65"/>
      <c r="X339" s="65"/>
      <c r="Y339" s="65"/>
      <c r="Z339" s="53"/>
      <c r="AA339" s="48"/>
      <c r="AB339" s="49">
        <v>1234482000</v>
      </c>
      <c r="AC339" s="47">
        <v>-48908000</v>
      </c>
      <c r="AD339" s="65">
        <v>10628000</v>
      </c>
      <c r="AE339" s="65">
        <v>10628000</v>
      </c>
      <c r="AF339" s="65"/>
      <c r="AG339" s="65">
        <v>-59536000</v>
      </c>
      <c r="AH339" s="65">
        <v>-48752000</v>
      </c>
      <c r="AI339" s="65">
        <v>-10784000</v>
      </c>
      <c r="AJ339" s="53"/>
      <c r="AK339" s="47"/>
      <c r="AL339" s="65"/>
      <c r="AM339" s="53"/>
      <c r="AN339" s="47">
        <v>-153736000</v>
      </c>
      <c r="AO339" s="65">
        <v>0</v>
      </c>
      <c r="AP339" s="65">
        <v>-153736000</v>
      </c>
      <c r="AQ339" s="65"/>
      <c r="AR339" s="53"/>
      <c r="AS339" s="38">
        <v>-6932000</v>
      </c>
      <c r="AT339" s="65"/>
      <c r="AU339" s="50">
        <v>-209576000</v>
      </c>
      <c r="AV339" s="53">
        <v>-142753000</v>
      </c>
      <c r="AW339" s="47">
        <v>-1060000000</v>
      </c>
      <c r="AX339" s="53"/>
      <c r="AY339" s="48"/>
      <c r="AZ339" s="38"/>
      <c r="BA339" s="53"/>
      <c r="BB339" s="47">
        <v>4198000</v>
      </c>
      <c r="BC339" s="65"/>
      <c r="BD339" s="53"/>
      <c r="BE339" s="38">
        <v>28538000</v>
      </c>
      <c r="BF339" s="65"/>
      <c r="BG339" s="50">
        <v>-1170017000</v>
      </c>
      <c r="BH339" s="65">
        <v>-145111000</v>
      </c>
      <c r="BI339" s="53"/>
      <c r="BJ339" s="38">
        <v>-145111000</v>
      </c>
      <c r="BK339" s="65">
        <v>59238000</v>
      </c>
      <c r="BL339" s="51">
        <v>-85873000</v>
      </c>
    </row>
    <row r="340" spans="1:64" x14ac:dyDescent="0.2">
      <c r="A340" s="63" t="s">
        <v>1030</v>
      </c>
      <c r="B340" s="63" t="s">
        <v>1031</v>
      </c>
      <c r="C340" s="63">
        <v>200092</v>
      </c>
      <c r="D340" s="63" t="s">
        <v>16</v>
      </c>
      <c r="E340" s="63">
        <v>2017</v>
      </c>
      <c r="F340" s="63" t="s">
        <v>1292</v>
      </c>
      <c r="G340" s="64">
        <v>43159</v>
      </c>
      <c r="H340" s="64">
        <v>43193</v>
      </c>
      <c r="I340" s="64">
        <v>43193</v>
      </c>
      <c r="J340" s="63">
        <v>381174000</v>
      </c>
      <c r="K340" s="63">
        <v>384329000</v>
      </c>
      <c r="L340" s="63" t="s">
        <v>2327</v>
      </c>
      <c r="M340" s="47">
        <v>1362753000</v>
      </c>
      <c r="N340" s="65"/>
      <c r="O340" s="65"/>
      <c r="P340" s="53"/>
      <c r="Q340" s="48">
        <v>313163000</v>
      </c>
      <c r="R340" s="47">
        <v>46186000</v>
      </c>
      <c r="S340" s="65"/>
      <c r="T340" s="65"/>
      <c r="U340" s="53"/>
      <c r="V340" s="47">
        <v>-40824000</v>
      </c>
      <c r="W340" s="65"/>
      <c r="X340" s="65"/>
      <c r="Y340" s="65"/>
      <c r="Z340" s="53"/>
      <c r="AA340" s="48"/>
      <c r="AB340" s="49">
        <v>1681278000</v>
      </c>
      <c r="AC340" s="47">
        <v>-355442000</v>
      </c>
      <c r="AD340" s="65"/>
      <c r="AE340" s="65"/>
      <c r="AF340" s="65"/>
      <c r="AG340" s="65"/>
      <c r="AH340" s="65"/>
      <c r="AI340" s="65"/>
      <c r="AJ340" s="53"/>
      <c r="AK340" s="47">
        <v>40000</v>
      </c>
      <c r="AL340" s="65"/>
      <c r="AM340" s="53"/>
      <c r="AN340" s="47"/>
      <c r="AO340" s="65"/>
      <c r="AP340" s="65"/>
      <c r="AQ340" s="65"/>
      <c r="AR340" s="53"/>
      <c r="AS340" s="38">
        <v>2310000</v>
      </c>
      <c r="AT340" s="65"/>
      <c r="AU340" s="50">
        <v>-353092000</v>
      </c>
      <c r="AV340" s="53">
        <v>-247526000</v>
      </c>
      <c r="AW340" s="47"/>
      <c r="AX340" s="53"/>
      <c r="AY340" s="48"/>
      <c r="AZ340" s="38"/>
      <c r="BA340" s="53"/>
      <c r="BB340" s="47">
        <v>-901965000</v>
      </c>
      <c r="BC340" s="65"/>
      <c r="BD340" s="53"/>
      <c r="BE340" s="38">
        <v>0</v>
      </c>
      <c r="BF340" s="65"/>
      <c r="BG340" s="50">
        <v>-1149491000</v>
      </c>
      <c r="BH340" s="65">
        <v>178695000</v>
      </c>
      <c r="BI340" s="53"/>
      <c r="BJ340" s="38">
        <v>178695000</v>
      </c>
      <c r="BK340" s="65"/>
      <c r="BL340" s="51">
        <v>178695000</v>
      </c>
    </row>
    <row r="341" spans="1:64" x14ac:dyDescent="0.2">
      <c r="A341" s="63" t="s">
        <v>1012</v>
      </c>
      <c r="B341" s="63" t="s">
        <v>1013</v>
      </c>
      <c r="C341" s="63">
        <v>101495</v>
      </c>
      <c r="D341" s="63" t="s">
        <v>16</v>
      </c>
      <c r="E341" s="63">
        <v>2017</v>
      </c>
      <c r="F341" s="63" t="s">
        <v>1292</v>
      </c>
      <c r="G341" s="64">
        <v>43100</v>
      </c>
      <c r="H341" s="64">
        <v>43140</v>
      </c>
      <c r="I341" s="64">
        <v>43140</v>
      </c>
      <c r="J341" s="63">
        <v>337100000</v>
      </c>
      <c r="K341" s="63">
        <v>339000000</v>
      </c>
      <c r="L341" s="63" t="s">
        <v>2328</v>
      </c>
      <c r="M341" s="47">
        <v>1279000000</v>
      </c>
      <c r="N341" s="65"/>
      <c r="O341" s="65"/>
      <c r="P341" s="53"/>
      <c r="Q341" s="48">
        <v>1116100000</v>
      </c>
      <c r="R341" s="47">
        <v>-389600000</v>
      </c>
      <c r="S341" s="65"/>
      <c r="T341" s="65"/>
      <c r="U341" s="53"/>
      <c r="V341" s="47">
        <v>-94800000</v>
      </c>
      <c r="W341" s="65"/>
      <c r="X341" s="65"/>
      <c r="Y341" s="65"/>
      <c r="Z341" s="53"/>
      <c r="AA341" s="48"/>
      <c r="AB341" s="49">
        <v>1910700000</v>
      </c>
      <c r="AC341" s="47">
        <v>-983700000</v>
      </c>
      <c r="AD341" s="65"/>
      <c r="AE341" s="65"/>
      <c r="AF341" s="65"/>
      <c r="AG341" s="65"/>
      <c r="AH341" s="65"/>
      <c r="AI341" s="65"/>
      <c r="AJ341" s="53"/>
      <c r="AK341" s="47"/>
      <c r="AL341" s="65"/>
      <c r="AM341" s="53"/>
      <c r="AN341" s="47">
        <v>-350000000</v>
      </c>
      <c r="AO341" s="65"/>
      <c r="AP341" s="65"/>
      <c r="AQ341" s="65"/>
      <c r="AR341" s="53"/>
      <c r="AS341" s="38">
        <v>-49700000</v>
      </c>
      <c r="AT341" s="65"/>
      <c r="AU341" s="50">
        <v>-1383400000</v>
      </c>
      <c r="AV341" s="53">
        <v>-440500000</v>
      </c>
      <c r="AW341" s="47">
        <v>517200000</v>
      </c>
      <c r="AX341" s="53"/>
      <c r="AY341" s="48"/>
      <c r="AZ341" s="38"/>
      <c r="BA341" s="53"/>
      <c r="BB341" s="47">
        <v>-573800000</v>
      </c>
      <c r="BC341" s="65"/>
      <c r="BD341" s="53"/>
      <c r="BE341" s="38">
        <v>-14700000</v>
      </c>
      <c r="BF341" s="65"/>
      <c r="BG341" s="50">
        <v>-511800000</v>
      </c>
      <c r="BH341" s="65">
        <v>15500000</v>
      </c>
      <c r="BI341" s="53"/>
      <c r="BJ341" s="38">
        <v>15500000</v>
      </c>
      <c r="BK341" s="65"/>
      <c r="BL341" s="51">
        <v>15500000</v>
      </c>
    </row>
    <row r="342" spans="1:64" x14ac:dyDescent="0.2">
      <c r="A342" s="63" t="s">
        <v>1042</v>
      </c>
      <c r="B342" s="63" t="s">
        <v>1043</v>
      </c>
      <c r="C342" s="63">
        <v>100897</v>
      </c>
      <c r="D342" s="63" t="s">
        <v>16</v>
      </c>
      <c r="E342" s="63">
        <v>2017</v>
      </c>
      <c r="F342" s="63" t="s">
        <v>1292</v>
      </c>
      <c r="G342" s="64">
        <v>43100</v>
      </c>
      <c r="H342" s="64">
        <v>43160</v>
      </c>
      <c r="I342" s="64">
        <v>43160</v>
      </c>
      <c r="J342" s="63">
        <v>119860000</v>
      </c>
      <c r="K342" s="63">
        <v>121022000</v>
      </c>
      <c r="L342" s="63" t="s">
        <v>2329</v>
      </c>
      <c r="M342" s="47">
        <v>103654000</v>
      </c>
      <c r="N342" s="65"/>
      <c r="O342" s="65"/>
      <c r="P342" s="53"/>
      <c r="Q342" s="48">
        <v>643100000</v>
      </c>
      <c r="R342" s="47">
        <v>101386000</v>
      </c>
      <c r="S342" s="65"/>
      <c r="T342" s="65"/>
      <c r="U342" s="53"/>
      <c r="V342" s="47">
        <v>-29670000</v>
      </c>
      <c r="W342" s="65"/>
      <c r="X342" s="65"/>
      <c r="Y342" s="65"/>
      <c r="Z342" s="53"/>
      <c r="AA342" s="48"/>
      <c r="AB342" s="49">
        <v>818470000</v>
      </c>
      <c r="AC342" s="47">
        <v>-147044000</v>
      </c>
      <c r="AD342" s="65"/>
      <c r="AE342" s="65"/>
      <c r="AF342" s="65"/>
      <c r="AG342" s="65"/>
      <c r="AH342" s="65"/>
      <c r="AI342" s="65"/>
      <c r="AJ342" s="53"/>
      <c r="AK342" s="47"/>
      <c r="AL342" s="65"/>
      <c r="AM342" s="53"/>
      <c r="AN342" s="47">
        <v>-441547000</v>
      </c>
      <c r="AO342" s="65"/>
      <c r="AP342" s="65"/>
      <c r="AQ342" s="65"/>
      <c r="AR342" s="53"/>
      <c r="AS342" s="38">
        <v>-16516000</v>
      </c>
      <c r="AT342" s="65"/>
      <c r="AU342" s="50">
        <v>-605107000</v>
      </c>
      <c r="AV342" s="53"/>
      <c r="AW342" s="47">
        <v>510872000</v>
      </c>
      <c r="AX342" s="53"/>
      <c r="AY342" s="48"/>
      <c r="AZ342" s="38"/>
      <c r="BA342" s="53"/>
      <c r="BB342" s="47">
        <v>-854534000</v>
      </c>
      <c r="BC342" s="65"/>
      <c r="BD342" s="53">
        <v>-854534000</v>
      </c>
      <c r="BE342" s="38">
        <v>49088000</v>
      </c>
      <c r="BF342" s="65"/>
      <c r="BG342" s="50">
        <v>-294574000</v>
      </c>
      <c r="BH342" s="65">
        <v>-81211000</v>
      </c>
      <c r="BI342" s="53"/>
      <c r="BJ342" s="38">
        <v>-81211000</v>
      </c>
      <c r="BK342" s="65">
        <v>-464000</v>
      </c>
      <c r="BL342" s="51">
        <v>-81675000</v>
      </c>
    </row>
    <row r="343" spans="1:64" x14ac:dyDescent="0.2">
      <c r="A343" s="63" t="s">
        <v>1084</v>
      </c>
      <c r="B343" s="63" t="s">
        <v>1085</v>
      </c>
      <c r="C343" s="63">
        <v>86689</v>
      </c>
      <c r="D343" s="63" t="s">
        <v>16</v>
      </c>
      <c r="E343" s="63">
        <v>2017</v>
      </c>
      <c r="F343" s="63" t="s">
        <v>1292</v>
      </c>
      <c r="G343" s="64">
        <v>43008</v>
      </c>
      <c r="H343" s="64">
        <v>43056</v>
      </c>
      <c r="I343" s="64">
        <v>43056</v>
      </c>
      <c r="J343" s="63">
        <v>1449500000</v>
      </c>
      <c r="K343" s="63">
        <v>1461500000</v>
      </c>
      <c r="L343" s="63" t="s">
        <v>2330</v>
      </c>
      <c r="M343" s="47">
        <v>2884900000</v>
      </c>
      <c r="N343" s="65"/>
      <c r="O343" s="65"/>
      <c r="P343" s="53"/>
      <c r="Q343" s="48">
        <v>1067100000</v>
      </c>
      <c r="R343" s="47">
        <v>132600000</v>
      </c>
      <c r="S343" s="65"/>
      <c r="T343" s="65"/>
      <c r="U343" s="53"/>
      <c r="V343" s="47">
        <v>89700000</v>
      </c>
      <c r="W343" s="65"/>
      <c r="X343" s="65"/>
      <c r="Y343" s="65"/>
      <c r="Z343" s="53"/>
      <c r="AA343" s="48"/>
      <c r="AB343" s="49">
        <v>4174300000</v>
      </c>
      <c r="AC343" s="47">
        <v>-1519400000</v>
      </c>
      <c r="AD343" s="65"/>
      <c r="AE343" s="65"/>
      <c r="AF343" s="65"/>
      <c r="AG343" s="65"/>
      <c r="AH343" s="65"/>
      <c r="AI343" s="65"/>
      <c r="AJ343" s="53"/>
      <c r="AK343" s="47">
        <v>380100000</v>
      </c>
      <c r="AL343" s="65">
        <v>1054500000</v>
      </c>
      <c r="AM343" s="53">
        <v>-674400000</v>
      </c>
      <c r="AN343" s="47">
        <v>85400000</v>
      </c>
      <c r="AO343" s="65"/>
      <c r="AP343" s="65"/>
      <c r="AQ343" s="65"/>
      <c r="AR343" s="53"/>
      <c r="AS343" s="38">
        <v>203900000</v>
      </c>
      <c r="AT343" s="65"/>
      <c r="AU343" s="50">
        <v>-850000000</v>
      </c>
      <c r="AV343" s="53">
        <v>-1450400000</v>
      </c>
      <c r="AW343" s="47">
        <v>350200000</v>
      </c>
      <c r="AX343" s="53"/>
      <c r="AY343" s="48"/>
      <c r="AZ343" s="38"/>
      <c r="BA343" s="53"/>
      <c r="BB343" s="47">
        <v>-1891700000</v>
      </c>
      <c r="BC343" s="65"/>
      <c r="BD343" s="53"/>
      <c r="BE343" s="38">
        <v>-9700000</v>
      </c>
      <c r="BF343" s="65"/>
      <c r="BG343" s="50">
        <v>-3001600000</v>
      </c>
      <c r="BH343" s="65">
        <v>322700000</v>
      </c>
      <c r="BI343" s="53"/>
      <c r="BJ343" s="38">
        <v>322700000</v>
      </c>
      <c r="BK343" s="65">
        <v>10800000</v>
      </c>
      <c r="BL343" s="51">
        <v>333500000</v>
      </c>
    </row>
    <row r="344" spans="1:64" x14ac:dyDescent="0.2">
      <c r="A344" s="63" t="s">
        <v>1051</v>
      </c>
      <c r="B344" s="63" t="s">
        <v>1052</v>
      </c>
      <c r="C344" s="63">
        <v>378213</v>
      </c>
      <c r="D344" s="63" t="s">
        <v>16</v>
      </c>
      <c r="E344" s="63">
        <v>2017</v>
      </c>
      <c r="F344" s="63" t="s">
        <v>1292</v>
      </c>
      <c r="G344" s="64">
        <v>43100</v>
      </c>
      <c r="H344" s="64">
        <v>43152</v>
      </c>
      <c r="I344" s="64">
        <v>43152</v>
      </c>
      <c r="J344" s="63">
        <v>186900000</v>
      </c>
      <c r="K344" s="63">
        <v>188900000</v>
      </c>
      <c r="L344" s="63" t="s">
        <v>2331</v>
      </c>
      <c r="M344" s="47">
        <v>814900000</v>
      </c>
      <c r="N344" s="65"/>
      <c r="O344" s="65"/>
      <c r="P344" s="53"/>
      <c r="Q344" s="48">
        <v>149300000</v>
      </c>
      <c r="R344" s="47">
        <v>-404600000</v>
      </c>
      <c r="S344" s="65"/>
      <c r="T344" s="65"/>
      <c r="U344" s="53"/>
      <c r="V344" s="47">
        <v>-135200000</v>
      </c>
      <c r="W344" s="65"/>
      <c r="X344" s="65"/>
      <c r="Y344" s="65"/>
      <c r="Z344" s="53"/>
      <c r="AA344" s="48"/>
      <c r="AB344" s="49">
        <v>424400000</v>
      </c>
      <c r="AC344" s="47">
        <v>-182100000</v>
      </c>
      <c r="AD344" s="65"/>
      <c r="AE344" s="65"/>
      <c r="AF344" s="65"/>
      <c r="AG344" s="65"/>
      <c r="AH344" s="65"/>
      <c r="AI344" s="65"/>
      <c r="AJ344" s="53"/>
      <c r="AK344" s="47"/>
      <c r="AL344" s="65"/>
      <c r="AM344" s="53"/>
      <c r="AN344" s="47">
        <v>2066200000</v>
      </c>
      <c r="AO344" s="65"/>
      <c r="AP344" s="65"/>
      <c r="AQ344" s="65"/>
      <c r="AR344" s="53"/>
      <c r="AS344" s="38">
        <v>-70500000</v>
      </c>
      <c r="AT344" s="65"/>
      <c r="AU344" s="50">
        <v>1813600000</v>
      </c>
      <c r="AV344" s="53">
        <v>-119700000</v>
      </c>
      <c r="AW344" s="47">
        <v>-463200000</v>
      </c>
      <c r="AX344" s="53"/>
      <c r="AY344" s="48"/>
      <c r="AZ344" s="38"/>
      <c r="BA344" s="53"/>
      <c r="BB344" s="47">
        <v>-1302100000</v>
      </c>
      <c r="BC344" s="65"/>
      <c r="BD344" s="53"/>
      <c r="BE344" s="38">
        <v>20700000</v>
      </c>
      <c r="BF344" s="65"/>
      <c r="BG344" s="50">
        <v>-1864300000</v>
      </c>
      <c r="BH344" s="65">
        <v>373700000</v>
      </c>
      <c r="BI344" s="53"/>
      <c r="BJ344" s="38">
        <v>373700000</v>
      </c>
      <c r="BK344" s="65">
        <v>-113400000</v>
      </c>
      <c r="BL344" s="51">
        <v>260300000</v>
      </c>
    </row>
    <row r="345" spans="1:64" x14ac:dyDescent="0.2">
      <c r="A345" s="63" t="s">
        <v>1060</v>
      </c>
      <c r="B345" s="63" t="s">
        <v>1061</v>
      </c>
      <c r="C345" s="63">
        <v>378215</v>
      </c>
      <c r="D345" s="63" t="s">
        <v>16</v>
      </c>
      <c r="E345" s="63">
        <v>2017</v>
      </c>
      <c r="F345" s="63" t="s">
        <v>1292</v>
      </c>
      <c r="G345" s="64">
        <v>43100</v>
      </c>
      <c r="H345" s="64">
        <v>43154</v>
      </c>
      <c r="I345" s="64">
        <v>43154</v>
      </c>
      <c r="J345" s="63">
        <v>92908638</v>
      </c>
      <c r="K345" s="63">
        <v>94927213</v>
      </c>
      <c r="L345" s="63" t="s">
        <v>2332</v>
      </c>
      <c r="M345" s="47">
        <v>1813802000</v>
      </c>
      <c r="N345" s="65"/>
      <c r="O345" s="65"/>
      <c r="P345" s="53"/>
      <c r="Q345" s="48">
        <v>491761000</v>
      </c>
      <c r="R345" s="47">
        <v>-487469000</v>
      </c>
      <c r="S345" s="65">
        <v>90292000</v>
      </c>
      <c r="T345" s="65">
        <v>-606135000</v>
      </c>
      <c r="U345" s="53">
        <v>28374000</v>
      </c>
      <c r="V345" s="47">
        <v>65874000</v>
      </c>
      <c r="W345" s="65">
        <v>-49850000</v>
      </c>
      <c r="X345" s="65">
        <v>-89959000</v>
      </c>
      <c r="Y345" s="65">
        <v>166687000</v>
      </c>
      <c r="Z345" s="53">
        <v>38996000</v>
      </c>
      <c r="AA345" s="48"/>
      <c r="AB345" s="49">
        <v>1883968000</v>
      </c>
      <c r="AC345" s="47">
        <v>-175521000</v>
      </c>
      <c r="AD345" s="65">
        <v>47246000</v>
      </c>
      <c r="AE345" s="65"/>
      <c r="AF345" s="65"/>
      <c r="AG345" s="65"/>
      <c r="AH345" s="65"/>
      <c r="AI345" s="65"/>
      <c r="AJ345" s="53">
        <v>-222767000</v>
      </c>
      <c r="AK345" s="47"/>
      <c r="AL345" s="65"/>
      <c r="AM345" s="53"/>
      <c r="AN345" s="47">
        <v>-8810315000</v>
      </c>
      <c r="AO345" s="65"/>
      <c r="AP345" s="65"/>
      <c r="AQ345" s="65"/>
      <c r="AR345" s="53">
        <v>-8810315000</v>
      </c>
      <c r="AS345" s="38">
        <v>-61526000</v>
      </c>
      <c r="AT345" s="65"/>
      <c r="AU345" s="50">
        <v>-9047362000</v>
      </c>
      <c r="AV345" s="53">
        <v>-319029000</v>
      </c>
      <c r="AW345" s="47">
        <v>6778677000</v>
      </c>
      <c r="AX345" s="53">
        <v>356320000</v>
      </c>
      <c r="AY345" s="48">
        <v>6422357000</v>
      </c>
      <c r="AZ345" s="38">
        <v>-1852812000</v>
      </c>
      <c r="BA345" s="53">
        <v>8275169000</v>
      </c>
      <c r="BB345" s="47">
        <v>143579000</v>
      </c>
      <c r="BC345" s="65">
        <v>143579000</v>
      </c>
      <c r="BD345" s="53"/>
      <c r="BE345" s="38">
        <v>-89137000</v>
      </c>
      <c r="BF345" s="65"/>
      <c r="BG345" s="50">
        <v>6514090000</v>
      </c>
      <c r="BH345" s="65">
        <v>-649304000</v>
      </c>
      <c r="BI345" s="53"/>
      <c r="BJ345" s="38">
        <v>-649304000</v>
      </c>
      <c r="BK345" s="65">
        <v>-36276000</v>
      </c>
      <c r="BL345" s="51">
        <v>-685580000</v>
      </c>
    </row>
    <row r="346" spans="1:64" x14ac:dyDescent="0.2">
      <c r="A346" s="63" t="s">
        <v>694</v>
      </c>
      <c r="B346" s="63" t="s">
        <v>695</v>
      </c>
      <c r="C346" s="63">
        <v>254348</v>
      </c>
      <c r="D346" s="63" t="s">
        <v>16</v>
      </c>
      <c r="E346" s="63">
        <v>2018</v>
      </c>
      <c r="F346" s="63" t="s">
        <v>1292</v>
      </c>
      <c r="G346" s="64">
        <v>43220</v>
      </c>
      <c r="H346" s="64">
        <v>43269</v>
      </c>
      <c r="I346" s="64">
        <v>43633</v>
      </c>
      <c r="J346" s="63">
        <v>113000000</v>
      </c>
      <c r="K346" s="63">
        <v>113000000</v>
      </c>
      <c r="L346" s="63" t="s">
        <v>1828</v>
      </c>
      <c r="M346" s="47">
        <v>1338600000</v>
      </c>
      <c r="N346" s="65"/>
      <c r="O346" s="65"/>
      <c r="P346" s="53"/>
      <c r="Q346" s="48">
        <v>413100000</v>
      </c>
      <c r="R346" s="47">
        <v>-640400000</v>
      </c>
      <c r="S346" s="65"/>
      <c r="T346" s="65"/>
      <c r="U346" s="53"/>
      <c r="V346" s="47">
        <v>106700000</v>
      </c>
      <c r="W346" s="65"/>
      <c r="X346" s="65"/>
      <c r="Y346" s="65"/>
      <c r="Z346" s="53"/>
      <c r="AA346" s="48"/>
      <c r="AB346" s="49">
        <v>1218000000</v>
      </c>
      <c r="AC346" s="47">
        <v>-308500000</v>
      </c>
      <c r="AD346" s="65"/>
      <c r="AE346" s="65"/>
      <c r="AF346" s="65"/>
      <c r="AG346" s="65"/>
      <c r="AH346" s="65"/>
      <c r="AI346" s="65"/>
      <c r="AJ346" s="53"/>
      <c r="AK346" s="47"/>
      <c r="AL346" s="65"/>
      <c r="AM346" s="53"/>
      <c r="AN346" s="47">
        <v>0</v>
      </c>
      <c r="AO346" s="65"/>
      <c r="AP346" s="65"/>
      <c r="AQ346" s="65"/>
      <c r="AR346" s="53"/>
      <c r="AS346" s="38">
        <v>30900000</v>
      </c>
      <c r="AT346" s="65"/>
      <c r="AU346" s="50">
        <v>-277600000</v>
      </c>
      <c r="AV346" s="53">
        <v>-350300000</v>
      </c>
      <c r="AW346" s="47">
        <v>-560700000</v>
      </c>
      <c r="AX346" s="53"/>
      <c r="AY346" s="48"/>
      <c r="AZ346" s="38"/>
      <c r="BA346" s="53"/>
      <c r="BB346" s="47">
        <v>-7000000</v>
      </c>
      <c r="BC346" s="65"/>
      <c r="BD346" s="53">
        <v>-7000000</v>
      </c>
      <c r="BE346" s="38">
        <v>-4000000</v>
      </c>
      <c r="BF346" s="65"/>
      <c r="BG346" s="50">
        <v>-922000000</v>
      </c>
      <c r="BH346" s="65">
        <v>18400000</v>
      </c>
      <c r="BI346" s="53"/>
      <c r="BJ346" s="38">
        <v>18400000</v>
      </c>
      <c r="BK346" s="65">
        <v>7400000</v>
      </c>
      <c r="BL346" s="51">
        <v>25800000</v>
      </c>
    </row>
    <row r="347" spans="1:64" x14ac:dyDescent="0.2">
      <c r="A347" s="63" t="s">
        <v>1045</v>
      </c>
      <c r="B347" s="63" t="s">
        <v>1046</v>
      </c>
      <c r="C347" s="63">
        <v>353500</v>
      </c>
      <c r="D347" s="63" t="s">
        <v>16</v>
      </c>
      <c r="E347" s="63">
        <v>2017</v>
      </c>
      <c r="F347" s="63" t="s">
        <v>1292</v>
      </c>
      <c r="G347" s="64">
        <v>43100</v>
      </c>
      <c r="H347" s="64">
        <v>43124</v>
      </c>
      <c r="I347" s="64">
        <v>43124</v>
      </c>
      <c r="J347" s="63">
        <v>1388000000</v>
      </c>
      <c r="K347" s="63">
        <v>1388000000</v>
      </c>
      <c r="L347" s="63" t="s">
        <v>2333</v>
      </c>
      <c r="M347" s="47">
        <v>-1513000000</v>
      </c>
      <c r="N347" s="65"/>
      <c r="O347" s="65"/>
      <c r="P347" s="53"/>
      <c r="Q347" s="48">
        <v>3837000000</v>
      </c>
      <c r="R347" s="47">
        <v>4022000000</v>
      </c>
      <c r="S347" s="65"/>
      <c r="T347" s="65"/>
      <c r="U347" s="53"/>
      <c r="V347" s="47">
        <v>-683000000</v>
      </c>
      <c r="W347" s="65"/>
      <c r="X347" s="65"/>
      <c r="Y347" s="65"/>
      <c r="Z347" s="53"/>
      <c r="AA347" s="48"/>
      <c r="AB347" s="49">
        <v>5663000000</v>
      </c>
      <c r="AC347" s="47">
        <v>-2107000000</v>
      </c>
      <c r="AD347" s="65"/>
      <c r="AE347" s="65"/>
      <c r="AF347" s="65"/>
      <c r="AG347" s="65"/>
      <c r="AH347" s="65"/>
      <c r="AI347" s="65"/>
      <c r="AJ347" s="53"/>
      <c r="AK347" s="47">
        <v>-1609000000</v>
      </c>
      <c r="AL347" s="65"/>
      <c r="AM347" s="53"/>
      <c r="AN347" s="47">
        <v>-847000000</v>
      </c>
      <c r="AO347" s="65"/>
      <c r="AP347" s="65"/>
      <c r="AQ347" s="65"/>
      <c r="AR347" s="53"/>
      <c r="AS347" s="38">
        <v>2784000000</v>
      </c>
      <c r="AT347" s="65"/>
      <c r="AU347" s="50">
        <v>-1779000000</v>
      </c>
      <c r="AV347" s="53">
        <v>-2778000000</v>
      </c>
      <c r="AW347" s="47">
        <v>-1612000000</v>
      </c>
      <c r="AX347" s="53"/>
      <c r="AY347" s="48"/>
      <c r="AZ347" s="38"/>
      <c r="BA347" s="53"/>
      <c r="BB347" s="47">
        <v>-672000000</v>
      </c>
      <c r="BC347" s="65"/>
      <c r="BD347" s="53"/>
      <c r="BE347" s="38">
        <v>29000000</v>
      </c>
      <c r="BF347" s="65"/>
      <c r="BG347" s="50">
        <v>-5033000000</v>
      </c>
      <c r="BH347" s="65">
        <v>-1149000000</v>
      </c>
      <c r="BI347" s="53"/>
      <c r="BJ347" s="38">
        <v>-1149000000</v>
      </c>
      <c r="BK347" s="65">
        <v>19000000</v>
      </c>
      <c r="BL347" s="51">
        <v>-1130000000</v>
      </c>
    </row>
    <row r="348" spans="1:64" x14ac:dyDescent="0.2">
      <c r="A348" s="63" t="s">
        <v>1069</v>
      </c>
      <c r="B348" s="63" t="s">
        <v>1070</v>
      </c>
      <c r="C348" s="63">
        <v>127650</v>
      </c>
      <c r="D348" s="63" t="s">
        <v>16</v>
      </c>
      <c r="E348" s="63">
        <v>2017</v>
      </c>
      <c r="F348" s="63" t="s">
        <v>1292</v>
      </c>
      <c r="G348" s="64">
        <v>43100</v>
      </c>
      <c r="H348" s="64">
        <v>43154</v>
      </c>
      <c r="I348" s="64">
        <v>43154</v>
      </c>
      <c r="J348" s="63">
        <v>98571000</v>
      </c>
      <c r="K348" s="63">
        <v>103403000</v>
      </c>
      <c r="L348" s="63" t="s">
        <v>2334</v>
      </c>
      <c r="M348" s="47">
        <v>101069000</v>
      </c>
      <c r="N348" s="65"/>
      <c r="O348" s="65"/>
      <c r="P348" s="53"/>
      <c r="Q348" s="48">
        <v>419818000</v>
      </c>
      <c r="R348" s="47">
        <v>70602000</v>
      </c>
      <c r="S348" s="65"/>
      <c r="T348" s="65"/>
      <c r="U348" s="53"/>
      <c r="V348" s="47">
        <v>-43116000</v>
      </c>
      <c r="W348" s="65"/>
      <c r="X348" s="65"/>
      <c r="Y348" s="65"/>
      <c r="Z348" s="53"/>
      <c r="AA348" s="48"/>
      <c r="AB348" s="49">
        <v>548373000</v>
      </c>
      <c r="AC348" s="47">
        <v>-348933000</v>
      </c>
      <c r="AD348" s="65"/>
      <c r="AE348" s="65"/>
      <c r="AF348" s="65"/>
      <c r="AG348" s="65"/>
      <c r="AH348" s="65"/>
      <c r="AI348" s="65"/>
      <c r="AJ348" s="53"/>
      <c r="AK348" s="47">
        <v>-1074841000</v>
      </c>
      <c r="AL348" s="65"/>
      <c r="AM348" s="53"/>
      <c r="AN348" s="47">
        <v>-389249000</v>
      </c>
      <c r="AO348" s="65"/>
      <c r="AP348" s="65"/>
      <c r="AQ348" s="65"/>
      <c r="AR348" s="53"/>
      <c r="AS348" s="38">
        <v>1794172000</v>
      </c>
      <c r="AT348" s="65"/>
      <c r="AU348" s="50">
        <v>-18851000</v>
      </c>
      <c r="AV348" s="53">
        <v>-333543000</v>
      </c>
      <c r="AW348" s="47">
        <v>-2308783000</v>
      </c>
      <c r="AX348" s="53"/>
      <c r="AY348" s="48"/>
      <c r="AZ348" s="38"/>
      <c r="BA348" s="53"/>
      <c r="BB348" s="47">
        <v>-782765000</v>
      </c>
      <c r="BC348" s="65"/>
      <c r="BD348" s="53"/>
      <c r="BE348" s="38">
        <v>2744014000</v>
      </c>
      <c r="BF348" s="65"/>
      <c r="BG348" s="50">
        <v>-681077000</v>
      </c>
      <c r="BH348" s="65">
        <v>-151555000</v>
      </c>
      <c r="BI348" s="53"/>
      <c r="BJ348" s="38">
        <v>-151555000</v>
      </c>
      <c r="BK348" s="65"/>
      <c r="BL348" s="51">
        <v>-151555000</v>
      </c>
    </row>
    <row r="349" spans="1:64" x14ac:dyDescent="0.2">
      <c r="A349" s="63" t="s">
        <v>1072</v>
      </c>
      <c r="B349" s="63" t="s">
        <v>1073</v>
      </c>
      <c r="C349" s="63">
        <v>288357</v>
      </c>
      <c r="D349" s="63" t="s">
        <v>16</v>
      </c>
      <c r="E349" s="63">
        <v>2017</v>
      </c>
      <c r="F349" s="63" t="s">
        <v>1292</v>
      </c>
      <c r="G349" s="64">
        <v>43100</v>
      </c>
      <c r="H349" s="64">
        <v>43146</v>
      </c>
      <c r="I349" s="64">
        <v>43146</v>
      </c>
      <c r="J349" s="63">
        <v>57400000</v>
      </c>
      <c r="K349" s="63">
        <v>58600000</v>
      </c>
      <c r="L349" s="63" t="s">
        <v>2335</v>
      </c>
      <c r="M349" s="47">
        <v>572200000</v>
      </c>
      <c r="N349" s="65"/>
      <c r="O349" s="65"/>
      <c r="P349" s="53"/>
      <c r="Q349" s="48">
        <v>93200000</v>
      </c>
      <c r="R349" s="47">
        <v>122400000</v>
      </c>
      <c r="S349" s="65"/>
      <c r="T349" s="65"/>
      <c r="U349" s="53"/>
      <c r="V349" s="47">
        <v>-1071300000</v>
      </c>
      <c r="W349" s="65"/>
      <c r="X349" s="65"/>
      <c r="Y349" s="65"/>
      <c r="Z349" s="53"/>
      <c r="AA349" s="48"/>
      <c r="AB349" s="49">
        <v>-283500000</v>
      </c>
      <c r="AC349" s="47">
        <v>-80500000</v>
      </c>
      <c r="AD349" s="65"/>
      <c r="AE349" s="65"/>
      <c r="AF349" s="65"/>
      <c r="AG349" s="65"/>
      <c r="AH349" s="65"/>
      <c r="AI349" s="65"/>
      <c r="AJ349" s="53"/>
      <c r="AK349" s="47"/>
      <c r="AL349" s="65"/>
      <c r="AM349" s="53"/>
      <c r="AN349" s="47">
        <v>-82900000</v>
      </c>
      <c r="AO349" s="65"/>
      <c r="AP349" s="65"/>
      <c r="AQ349" s="65"/>
      <c r="AR349" s="53"/>
      <c r="AS349" s="38">
        <v>714000000</v>
      </c>
      <c r="AT349" s="65"/>
      <c r="AU349" s="50">
        <v>550600000</v>
      </c>
      <c r="AV349" s="53">
        <v>-169400000</v>
      </c>
      <c r="AW349" s="47">
        <v>160100000</v>
      </c>
      <c r="AX349" s="53"/>
      <c r="AY349" s="48"/>
      <c r="AZ349" s="38"/>
      <c r="BA349" s="53"/>
      <c r="BB349" s="47">
        <v>-241700000</v>
      </c>
      <c r="BC349" s="65">
        <v>46200000</v>
      </c>
      <c r="BD349" s="53">
        <v>-287900000</v>
      </c>
      <c r="BE349" s="38">
        <v>-5100000</v>
      </c>
      <c r="BF349" s="65"/>
      <c r="BG349" s="50">
        <v>-256100000</v>
      </c>
      <c r="BH349" s="65">
        <v>11000000</v>
      </c>
      <c r="BI349" s="53"/>
      <c r="BJ349" s="38">
        <v>11000000</v>
      </c>
      <c r="BK349" s="65">
        <v>3400000</v>
      </c>
      <c r="BL349" s="51">
        <v>14400000</v>
      </c>
    </row>
    <row r="350" spans="1:64" x14ac:dyDescent="0.2">
      <c r="A350" s="63" t="s">
        <v>1093</v>
      </c>
      <c r="B350" s="63" t="s">
        <v>1094</v>
      </c>
      <c r="C350" s="63">
        <v>744723</v>
      </c>
      <c r="D350" s="63" t="s">
        <v>16</v>
      </c>
      <c r="E350" s="63">
        <v>2017</v>
      </c>
      <c r="F350" s="63" t="s">
        <v>1292</v>
      </c>
      <c r="G350" s="64">
        <v>43039</v>
      </c>
      <c r="H350" s="64">
        <v>43083</v>
      </c>
      <c r="I350" s="64">
        <v>43083</v>
      </c>
      <c r="J350" s="63">
        <v>150457000</v>
      </c>
      <c r="K350" s="63">
        <v>154874000</v>
      </c>
      <c r="L350" s="63" t="s">
        <v>2336</v>
      </c>
      <c r="M350" s="47">
        <v>136563000</v>
      </c>
      <c r="N350" s="65"/>
      <c r="O350" s="65"/>
      <c r="P350" s="53"/>
      <c r="Q350" s="48">
        <v>189442000</v>
      </c>
      <c r="R350" s="47">
        <v>234803000</v>
      </c>
      <c r="S350" s="65"/>
      <c r="T350" s="65"/>
      <c r="U350" s="53"/>
      <c r="V350" s="47">
        <v>73757000</v>
      </c>
      <c r="W350" s="65"/>
      <c r="X350" s="65"/>
      <c r="Y350" s="65"/>
      <c r="Z350" s="53"/>
      <c r="AA350" s="48"/>
      <c r="AB350" s="49">
        <v>634565000</v>
      </c>
      <c r="AC350" s="47">
        <v>-329530000</v>
      </c>
      <c r="AD350" s="65"/>
      <c r="AE350" s="65"/>
      <c r="AF350" s="65"/>
      <c r="AG350" s="65"/>
      <c r="AH350" s="65"/>
      <c r="AI350" s="65"/>
      <c r="AJ350" s="53"/>
      <c r="AK350" s="47">
        <v>295633000</v>
      </c>
      <c r="AL350" s="65"/>
      <c r="AM350" s="53"/>
      <c r="AN350" s="47"/>
      <c r="AO350" s="65"/>
      <c r="AP350" s="65"/>
      <c r="AQ350" s="65"/>
      <c r="AR350" s="53"/>
      <c r="AS350" s="38">
        <v>-155385000</v>
      </c>
      <c r="AT350" s="65"/>
      <c r="AU350" s="50">
        <v>-189282000</v>
      </c>
      <c r="AV350" s="53"/>
      <c r="AW350" s="47">
        <v>-60625000</v>
      </c>
      <c r="AX350" s="53"/>
      <c r="AY350" s="48"/>
      <c r="AZ350" s="38"/>
      <c r="BA350" s="53"/>
      <c r="BB350" s="47">
        <v>-253663000</v>
      </c>
      <c r="BC350" s="65">
        <v>126337000</v>
      </c>
      <c r="BD350" s="53">
        <v>-380000000</v>
      </c>
      <c r="BE350" s="38">
        <v>-58832000</v>
      </c>
      <c r="BF350" s="65"/>
      <c r="BG350" s="50">
        <v>-373120000</v>
      </c>
      <c r="BH350" s="65">
        <v>72163000</v>
      </c>
      <c r="BI350" s="53"/>
      <c r="BJ350" s="38">
        <v>72163000</v>
      </c>
      <c r="BK350" s="65">
        <v>-427000</v>
      </c>
      <c r="BL350" s="51">
        <v>71736000</v>
      </c>
    </row>
    <row r="351" spans="1:64" x14ac:dyDescent="0.2">
      <c r="A351" s="63" t="s">
        <v>1075</v>
      </c>
      <c r="B351" s="63" t="s">
        <v>1076</v>
      </c>
      <c r="C351" s="63">
        <v>189248</v>
      </c>
      <c r="D351" s="63" t="s">
        <v>16</v>
      </c>
      <c r="E351" s="63">
        <v>2017</v>
      </c>
      <c r="F351" s="63" t="s">
        <v>1292</v>
      </c>
      <c r="G351" s="64">
        <v>43100</v>
      </c>
      <c r="H351" s="64">
        <v>43152</v>
      </c>
      <c r="I351" s="64">
        <v>43152</v>
      </c>
      <c r="J351" s="63">
        <v>1000000000</v>
      </c>
      <c r="K351" s="63">
        <v>1008000000</v>
      </c>
      <c r="L351" s="63" t="s">
        <v>2337</v>
      </c>
      <c r="M351" s="47">
        <v>926000000</v>
      </c>
      <c r="N351" s="65"/>
      <c r="O351" s="65"/>
      <c r="P351" s="53"/>
      <c r="Q351" s="48">
        <v>3457000000</v>
      </c>
      <c r="R351" s="47">
        <v>3012000000</v>
      </c>
      <c r="S351" s="65"/>
      <c r="T351" s="65">
        <v>166000000</v>
      </c>
      <c r="U351" s="53">
        <v>2846000000</v>
      </c>
      <c r="V351" s="47">
        <v>-1000000000</v>
      </c>
      <c r="W351" s="65">
        <v>-199000000</v>
      </c>
      <c r="X351" s="65"/>
      <c r="Y351" s="65">
        <v>-280000000</v>
      </c>
      <c r="Z351" s="53">
        <v>-521000000</v>
      </c>
      <c r="AA351" s="48"/>
      <c r="AB351" s="49">
        <v>6395000000</v>
      </c>
      <c r="AC351" s="47">
        <v>-7423000000</v>
      </c>
      <c r="AD351" s="65"/>
      <c r="AE351" s="65"/>
      <c r="AF351" s="65"/>
      <c r="AG351" s="65">
        <v>-7423000000</v>
      </c>
      <c r="AH351" s="65">
        <v>-7423000000</v>
      </c>
      <c r="AI351" s="65"/>
      <c r="AJ351" s="53"/>
      <c r="AK351" s="47"/>
      <c r="AL351" s="65"/>
      <c r="AM351" s="53"/>
      <c r="AN351" s="47">
        <v>-1222000000</v>
      </c>
      <c r="AO351" s="65"/>
      <c r="AP351" s="65">
        <v>-152000000</v>
      </c>
      <c r="AQ351" s="65"/>
      <c r="AR351" s="53">
        <v>-1070000000</v>
      </c>
      <c r="AS351" s="38">
        <v>1454000000</v>
      </c>
      <c r="AT351" s="65"/>
      <c r="AU351" s="50">
        <v>-7191000000</v>
      </c>
      <c r="AV351" s="53">
        <v>-2300000000</v>
      </c>
      <c r="AW351" s="47">
        <v>3127000000</v>
      </c>
      <c r="AX351" s="53">
        <v>199000000</v>
      </c>
      <c r="AY351" s="48">
        <v>2928000000</v>
      </c>
      <c r="AZ351" s="38"/>
      <c r="BA351" s="53"/>
      <c r="BB351" s="47">
        <v>1043000000</v>
      </c>
      <c r="BC351" s="65">
        <v>1043000000</v>
      </c>
      <c r="BD351" s="53">
        <v>0</v>
      </c>
      <c r="BE351" s="38">
        <v>-919000000</v>
      </c>
      <c r="BF351" s="65"/>
      <c r="BG351" s="50">
        <v>951000000</v>
      </c>
      <c r="BH351" s="65">
        <v>155000000</v>
      </c>
      <c r="BI351" s="53"/>
      <c r="BJ351" s="38">
        <v>155000000</v>
      </c>
      <c r="BK351" s="65"/>
      <c r="BL351" s="51">
        <v>155000000</v>
      </c>
    </row>
    <row r="352" spans="1:64" x14ac:dyDescent="0.2">
      <c r="A352" s="63" t="s">
        <v>1063</v>
      </c>
      <c r="B352" s="63" t="s">
        <v>1064</v>
      </c>
      <c r="C352" s="63">
        <v>111127</v>
      </c>
      <c r="D352" s="63" t="s">
        <v>16</v>
      </c>
      <c r="E352" s="63">
        <v>2017</v>
      </c>
      <c r="F352" s="63" t="s">
        <v>1292</v>
      </c>
      <c r="G352" s="64">
        <v>43100</v>
      </c>
      <c r="H352" s="64">
        <v>43154</v>
      </c>
      <c r="I352" s="64">
        <v>43154</v>
      </c>
      <c r="J352" s="63">
        <v>311517345</v>
      </c>
      <c r="K352" s="63">
        <v>311517345</v>
      </c>
      <c r="L352" s="63" t="s">
        <v>2338</v>
      </c>
      <c r="M352" s="47">
        <v>2244903000</v>
      </c>
      <c r="N352" s="65"/>
      <c r="O352" s="65"/>
      <c r="P352" s="53"/>
      <c r="Q352" s="48">
        <v>1357351000</v>
      </c>
      <c r="R352" s="47">
        <v>50718000</v>
      </c>
      <c r="S352" s="65"/>
      <c r="T352" s="65"/>
      <c r="U352" s="53"/>
      <c r="V352" s="47">
        <v>-59184000</v>
      </c>
      <c r="W352" s="65"/>
      <c r="X352" s="65"/>
      <c r="Y352" s="65"/>
      <c r="Z352" s="53"/>
      <c r="AA352" s="48"/>
      <c r="AB352" s="49">
        <v>3593788000</v>
      </c>
      <c r="AC352" s="47">
        <v>-976644000</v>
      </c>
      <c r="AD352" s="65"/>
      <c r="AE352" s="65"/>
      <c r="AF352" s="65"/>
      <c r="AG352" s="65"/>
      <c r="AH352" s="65"/>
      <c r="AI352" s="65"/>
      <c r="AJ352" s="53"/>
      <c r="AK352" s="47">
        <v>31268000</v>
      </c>
      <c r="AL352" s="65"/>
      <c r="AM352" s="53"/>
      <c r="AN352" s="47">
        <v>-157173000</v>
      </c>
      <c r="AO352" s="65"/>
      <c r="AP352" s="65"/>
      <c r="AQ352" s="65"/>
      <c r="AR352" s="53"/>
      <c r="AS352" s="38">
        <v>341082000</v>
      </c>
      <c r="AT352" s="65"/>
      <c r="AU352" s="50">
        <v>-761467000</v>
      </c>
      <c r="AV352" s="53">
        <v>-2231259000</v>
      </c>
      <c r="AW352" s="47">
        <v>1211355000</v>
      </c>
      <c r="AX352" s="53"/>
      <c r="AY352" s="48"/>
      <c r="AZ352" s="38"/>
      <c r="BA352" s="53"/>
      <c r="BB352" s="47">
        <v>-328000</v>
      </c>
      <c r="BC352" s="65">
        <v>-328000</v>
      </c>
      <c r="BD352" s="53"/>
      <c r="BE352" s="38">
        <v>-889839000</v>
      </c>
      <c r="BF352" s="65"/>
      <c r="BG352" s="50">
        <v>-1910071000</v>
      </c>
      <c r="BH352" s="65">
        <v>922250000</v>
      </c>
      <c r="BI352" s="53"/>
      <c r="BJ352" s="38">
        <v>922250000</v>
      </c>
      <c r="BK352" s="65"/>
      <c r="BL352" s="51">
        <v>922250000</v>
      </c>
    </row>
    <row r="353" spans="1:64" x14ac:dyDescent="0.2">
      <c r="A353" s="63" t="s">
        <v>1036</v>
      </c>
      <c r="B353" s="63" t="s">
        <v>1037</v>
      </c>
      <c r="C353" s="63">
        <v>378217</v>
      </c>
      <c r="D353" s="63" t="s">
        <v>16</v>
      </c>
      <c r="E353" s="63">
        <v>2017</v>
      </c>
      <c r="F353" s="63" t="s">
        <v>1292</v>
      </c>
      <c r="G353" s="64">
        <v>43100</v>
      </c>
      <c r="H353" s="64">
        <v>43140</v>
      </c>
      <c r="I353" s="64">
        <v>43140</v>
      </c>
      <c r="J353" s="63">
        <v>256300000</v>
      </c>
      <c r="K353" s="63">
        <v>258900000</v>
      </c>
      <c r="L353" s="63" t="s">
        <v>2339</v>
      </c>
      <c r="M353" s="47">
        <v>1638000000</v>
      </c>
      <c r="N353" s="65"/>
      <c r="O353" s="65"/>
      <c r="P353" s="53"/>
      <c r="Q353" s="48">
        <v>180000000</v>
      </c>
      <c r="R353" s="47">
        <v>211000000</v>
      </c>
      <c r="S353" s="65">
        <v>99000000</v>
      </c>
      <c r="T353" s="65">
        <v>0</v>
      </c>
      <c r="U353" s="53">
        <v>112000000</v>
      </c>
      <c r="V353" s="47">
        <v>-13000000</v>
      </c>
      <c r="W353" s="65">
        <v>-196000000</v>
      </c>
      <c r="X353" s="65"/>
      <c r="Y353" s="65"/>
      <c r="Z353" s="53">
        <v>183000000</v>
      </c>
      <c r="AA353" s="48"/>
      <c r="AB353" s="49">
        <v>2016000000</v>
      </c>
      <c r="AC353" s="47">
        <v>-121000000</v>
      </c>
      <c r="AD353" s="65">
        <v>2000000</v>
      </c>
      <c r="AE353" s="65"/>
      <c r="AF353" s="65"/>
      <c r="AG353" s="65"/>
      <c r="AH353" s="65"/>
      <c r="AI353" s="65"/>
      <c r="AJ353" s="53">
        <v>-123000000</v>
      </c>
      <c r="AK353" s="47"/>
      <c r="AL353" s="65"/>
      <c r="AM353" s="53"/>
      <c r="AN353" s="47">
        <v>-83000000</v>
      </c>
      <c r="AO353" s="65"/>
      <c r="AP353" s="65"/>
      <c r="AQ353" s="65"/>
      <c r="AR353" s="53"/>
      <c r="AS353" s="38">
        <v>-5000000</v>
      </c>
      <c r="AT353" s="65"/>
      <c r="AU353" s="50">
        <v>-209000000</v>
      </c>
      <c r="AV353" s="53">
        <v>-421000000</v>
      </c>
      <c r="AW353" s="47">
        <v>0</v>
      </c>
      <c r="AX353" s="53"/>
      <c r="AY353" s="48"/>
      <c r="AZ353" s="38"/>
      <c r="BA353" s="53"/>
      <c r="BB353" s="47">
        <v>-926000000</v>
      </c>
      <c r="BC353" s="65">
        <v>75000000</v>
      </c>
      <c r="BD353" s="53">
        <v>-1001000000</v>
      </c>
      <c r="BE353" s="38">
        <v>-160000000</v>
      </c>
      <c r="BF353" s="65"/>
      <c r="BG353" s="50">
        <v>-1507000000</v>
      </c>
      <c r="BH353" s="65">
        <v>300000000</v>
      </c>
      <c r="BI353" s="53">
        <v>0</v>
      </c>
      <c r="BJ353" s="38">
        <v>300000000</v>
      </c>
      <c r="BK353" s="65">
        <v>87000000</v>
      </c>
      <c r="BL353" s="51">
        <v>387000000</v>
      </c>
    </row>
    <row r="354" spans="1:64" x14ac:dyDescent="0.2">
      <c r="A354" s="63" t="s">
        <v>1054</v>
      </c>
      <c r="B354" s="63" t="s">
        <v>1055</v>
      </c>
      <c r="C354" s="63">
        <v>378214</v>
      </c>
      <c r="D354" s="63" t="s">
        <v>16</v>
      </c>
      <c r="E354" s="63">
        <v>2017</v>
      </c>
      <c r="F354" s="63" t="s">
        <v>1292</v>
      </c>
      <c r="G354" s="64">
        <v>43100</v>
      </c>
      <c r="H354" s="64">
        <v>43158</v>
      </c>
      <c r="I354" s="64">
        <v>43158</v>
      </c>
      <c r="J354" s="63">
        <v>251545000</v>
      </c>
      <c r="K354" s="63">
        <v>252300000</v>
      </c>
      <c r="L354" s="63" t="s">
        <v>2340</v>
      </c>
      <c r="M354" s="47">
        <v>351000000</v>
      </c>
      <c r="N354" s="65">
        <v>351000000</v>
      </c>
      <c r="O354" s="65"/>
      <c r="P354" s="53"/>
      <c r="Q354" s="48">
        <v>1490000000</v>
      </c>
      <c r="R354" s="47">
        <v>1727000000</v>
      </c>
      <c r="S354" s="65"/>
      <c r="T354" s="65"/>
      <c r="U354" s="53">
        <v>1727000000</v>
      </c>
      <c r="V354" s="47">
        <v>57000000</v>
      </c>
      <c r="W354" s="65">
        <v>17000000</v>
      </c>
      <c r="X354" s="65">
        <v>-49000000</v>
      </c>
      <c r="Y354" s="65">
        <v>83000000</v>
      </c>
      <c r="Z354" s="53">
        <v>6000000</v>
      </c>
      <c r="AA354" s="48"/>
      <c r="AB354" s="49">
        <v>3625000000</v>
      </c>
      <c r="AC354" s="47">
        <v>-3932000000</v>
      </c>
      <c r="AD354" s="65">
        <v>17000000</v>
      </c>
      <c r="AE354" s="65"/>
      <c r="AF354" s="65"/>
      <c r="AG354" s="65"/>
      <c r="AH354" s="65"/>
      <c r="AI354" s="65"/>
      <c r="AJ354" s="53">
        <v>-3949000000</v>
      </c>
      <c r="AK354" s="47"/>
      <c r="AL354" s="65"/>
      <c r="AM354" s="53"/>
      <c r="AN354" s="47"/>
      <c r="AO354" s="65"/>
      <c r="AP354" s="65"/>
      <c r="AQ354" s="65"/>
      <c r="AR354" s="53"/>
      <c r="AS354" s="38">
        <v>-768000000</v>
      </c>
      <c r="AT354" s="65"/>
      <c r="AU354" s="50">
        <v>-4700000000</v>
      </c>
      <c r="AV354" s="53">
        <v>-755000000</v>
      </c>
      <c r="AW354" s="47">
        <v>1673000000</v>
      </c>
      <c r="AX354" s="53">
        <v>-36000000</v>
      </c>
      <c r="AY354" s="48">
        <v>1709000000</v>
      </c>
      <c r="AZ354" s="38">
        <v>-2800000000</v>
      </c>
      <c r="BA354" s="53">
        <v>4509000000</v>
      </c>
      <c r="BB354" s="47">
        <v>32000000</v>
      </c>
      <c r="BC354" s="65">
        <v>47000000</v>
      </c>
      <c r="BD354" s="53">
        <v>-15000000</v>
      </c>
      <c r="BE354" s="38">
        <v>57000000</v>
      </c>
      <c r="BF354" s="65"/>
      <c r="BG354" s="50">
        <v>1007000000</v>
      </c>
      <c r="BH354" s="65">
        <v>-68000000</v>
      </c>
      <c r="BI354" s="53"/>
      <c r="BJ354" s="38">
        <v>-68000000</v>
      </c>
      <c r="BK354" s="65">
        <v>7000000</v>
      </c>
      <c r="BL354" s="51">
        <v>-61000000</v>
      </c>
    </row>
    <row r="355" spans="1:64" x14ac:dyDescent="0.2">
      <c r="A355" s="63" t="s">
        <v>1087</v>
      </c>
      <c r="B355" s="63" t="s">
        <v>1088</v>
      </c>
      <c r="C355" s="63">
        <v>749030</v>
      </c>
      <c r="D355" s="63" t="s">
        <v>16</v>
      </c>
      <c r="E355" s="63">
        <v>2015</v>
      </c>
      <c r="F355" s="63" t="s">
        <v>1292</v>
      </c>
      <c r="G355" s="64">
        <v>42460</v>
      </c>
      <c r="H355" s="64">
        <v>42499</v>
      </c>
      <c r="I355" s="64">
        <v>43250</v>
      </c>
      <c r="J355" s="63">
        <v>70698000</v>
      </c>
      <c r="K355" s="63">
        <v>71184000</v>
      </c>
      <c r="L355" s="63" t="s">
        <v>1301</v>
      </c>
      <c r="M355" s="47">
        <v>111585000</v>
      </c>
      <c r="N355" s="65"/>
      <c r="O355" s="65"/>
      <c r="P355" s="53"/>
      <c r="Q355" s="48">
        <v>143740000</v>
      </c>
      <c r="R355" s="47">
        <v>19884000</v>
      </c>
      <c r="S355" s="65"/>
      <c r="T355" s="65"/>
      <c r="U355" s="53"/>
      <c r="V355" s="47">
        <v>-20534000</v>
      </c>
      <c r="W355" s="65"/>
      <c r="X355" s="65"/>
      <c r="Y355" s="65"/>
      <c r="Z355" s="53"/>
      <c r="AA355" s="48"/>
      <c r="AB355" s="49">
        <v>254675000</v>
      </c>
      <c r="AC355" s="47">
        <v>-125563000</v>
      </c>
      <c r="AD355" s="65"/>
      <c r="AE355" s="65"/>
      <c r="AF355" s="65"/>
      <c r="AG355" s="65"/>
      <c r="AH355" s="65"/>
      <c r="AI355" s="65"/>
      <c r="AJ355" s="53"/>
      <c r="AK355" s="47">
        <v>0</v>
      </c>
      <c r="AL355" s="65"/>
      <c r="AM355" s="53"/>
      <c r="AN355" s="47">
        <v>-604021000</v>
      </c>
      <c r="AO355" s="65"/>
      <c r="AP355" s="65"/>
      <c r="AQ355" s="65"/>
      <c r="AR355" s="53"/>
      <c r="AS355" s="38">
        <v>0</v>
      </c>
      <c r="AT355" s="65"/>
      <c r="AU355" s="50">
        <v>-729584000</v>
      </c>
      <c r="AV355" s="53">
        <v>-65203000</v>
      </c>
      <c r="AW355" s="47">
        <v>626884000</v>
      </c>
      <c r="AX355" s="53"/>
      <c r="AY355" s="48"/>
      <c r="AZ355" s="38"/>
      <c r="BA355" s="53"/>
      <c r="BB355" s="47">
        <v>-13744000</v>
      </c>
      <c r="BC355" s="65">
        <v>625000</v>
      </c>
      <c r="BD355" s="53">
        <v>-14369000</v>
      </c>
      <c r="BE355" s="38">
        <v>12352000</v>
      </c>
      <c r="BF355" s="65"/>
      <c r="BG355" s="50">
        <v>560289000</v>
      </c>
      <c r="BH355" s="65">
        <v>85380000</v>
      </c>
      <c r="BI355" s="53"/>
      <c r="BJ355" s="38">
        <v>85380000</v>
      </c>
      <c r="BK355" s="65">
        <v>-4228000</v>
      </c>
      <c r="BL355" s="51">
        <v>81152000</v>
      </c>
    </row>
    <row r="356" spans="1:64" x14ac:dyDescent="0.2">
      <c r="A356" s="63" t="s">
        <v>1048</v>
      </c>
      <c r="B356" s="63" t="s">
        <v>1049</v>
      </c>
      <c r="C356" s="63">
        <v>378212</v>
      </c>
      <c r="D356" s="63" t="s">
        <v>16</v>
      </c>
      <c r="E356" s="63">
        <v>2018</v>
      </c>
      <c r="F356" s="63" t="s">
        <v>1292</v>
      </c>
      <c r="G356" s="64">
        <v>43281</v>
      </c>
      <c r="H356" s="64">
        <v>43315</v>
      </c>
      <c r="I356" s="64">
        <v>43315</v>
      </c>
      <c r="J356" s="63">
        <v>288000000</v>
      </c>
      <c r="K356" s="63">
        <v>292000000</v>
      </c>
      <c r="L356" s="63" t="s">
        <v>2341</v>
      </c>
      <c r="M356" s="47">
        <v>1182000000</v>
      </c>
      <c r="N356" s="65"/>
      <c r="O356" s="65"/>
      <c r="P356" s="53"/>
      <c r="Q356" s="48">
        <v>598000000</v>
      </c>
      <c r="R356" s="47">
        <v>294000000</v>
      </c>
      <c r="S356" s="65"/>
      <c r="T356" s="65"/>
      <c r="U356" s="53"/>
      <c r="V356" s="47">
        <v>39000000</v>
      </c>
      <c r="W356" s="65"/>
      <c r="X356" s="65"/>
      <c r="Y356" s="65"/>
      <c r="Z356" s="53"/>
      <c r="AA356" s="48"/>
      <c r="AB356" s="49">
        <v>2113000000</v>
      </c>
      <c r="AC356" s="47">
        <v>-364000000</v>
      </c>
      <c r="AD356" s="65"/>
      <c r="AE356" s="65"/>
      <c r="AF356" s="65"/>
      <c r="AG356" s="65"/>
      <c r="AH356" s="65"/>
      <c r="AI356" s="65"/>
      <c r="AJ356" s="53"/>
      <c r="AK356" s="47">
        <v>-1210000000</v>
      </c>
      <c r="AL356" s="65"/>
      <c r="AM356" s="53"/>
      <c r="AN356" s="47">
        <v>0</v>
      </c>
      <c r="AO356" s="65"/>
      <c r="AP356" s="65"/>
      <c r="AQ356" s="65"/>
      <c r="AR356" s="53"/>
      <c r="AS356" s="38">
        <v>-14000000</v>
      </c>
      <c r="AT356" s="65"/>
      <c r="AU356" s="50">
        <v>-1588000000</v>
      </c>
      <c r="AV356" s="53">
        <v>-726000000</v>
      </c>
      <c r="AW356" s="47">
        <v>-214000000</v>
      </c>
      <c r="AX356" s="53"/>
      <c r="AY356" s="48"/>
      <c r="AZ356" s="38"/>
      <c r="BA356" s="53"/>
      <c r="BB356" s="47">
        <v>-248000000</v>
      </c>
      <c r="BC356" s="65"/>
      <c r="BD356" s="53"/>
      <c r="BE356" s="38">
        <v>-23000000</v>
      </c>
      <c r="BF356" s="65"/>
      <c r="BG356" s="50">
        <v>-1211000000</v>
      </c>
      <c r="BH356" s="65">
        <v>-686000000</v>
      </c>
      <c r="BI356" s="53"/>
      <c r="BJ356" s="38">
        <v>-686000000</v>
      </c>
      <c r="BK356" s="65">
        <v>0</v>
      </c>
      <c r="BL356" s="51">
        <v>-686000000</v>
      </c>
    </row>
    <row r="357" spans="1:64" x14ac:dyDescent="0.2">
      <c r="A357" s="63" t="s">
        <v>334</v>
      </c>
      <c r="B357" s="63" t="s">
        <v>335</v>
      </c>
      <c r="C357" s="63">
        <v>256994</v>
      </c>
      <c r="D357" s="63" t="s">
        <v>16</v>
      </c>
      <c r="E357" s="63">
        <v>2017</v>
      </c>
      <c r="F357" s="63" t="s">
        <v>1292</v>
      </c>
      <c r="G357" s="64">
        <v>43159</v>
      </c>
      <c r="H357" s="64">
        <v>43213</v>
      </c>
      <c r="I357" s="64">
        <v>43213</v>
      </c>
      <c r="J357" s="63">
        <v>194793000</v>
      </c>
      <c r="K357" s="63">
        <v>224081000</v>
      </c>
      <c r="L357" s="63" t="s">
        <v>2342</v>
      </c>
      <c r="M357" s="47">
        <v>2330800000</v>
      </c>
      <c r="N357" s="65"/>
      <c r="O357" s="65"/>
      <c r="P357" s="53"/>
      <c r="Q357" s="48">
        <v>293800000</v>
      </c>
      <c r="R357" s="47">
        <v>-365000000</v>
      </c>
      <c r="S357" s="65">
        <v>60900000</v>
      </c>
      <c r="T357" s="65">
        <v>114900000</v>
      </c>
      <c r="U357" s="53">
        <v>-540800000</v>
      </c>
      <c r="V357" s="47">
        <v>-328200000</v>
      </c>
      <c r="W357" s="65">
        <v>-34100000</v>
      </c>
      <c r="X357" s="65">
        <v>-123800000</v>
      </c>
      <c r="Y357" s="65">
        <v>12800000</v>
      </c>
      <c r="Z357" s="53">
        <v>-183100000</v>
      </c>
      <c r="AA357" s="48"/>
      <c r="AB357" s="49">
        <v>1931400000</v>
      </c>
      <c r="AC357" s="47">
        <v>-1057600000</v>
      </c>
      <c r="AD357" s="65"/>
      <c r="AE357" s="65"/>
      <c r="AF357" s="65"/>
      <c r="AG357" s="65">
        <v>-1057600000</v>
      </c>
      <c r="AH357" s="65">
        <v>-1057600000</v>
      </c>
      <c r="AI357" s="65"/>
      <c r="AJ357" s="53"/>
      <c r="AK357" s="47"/>
      <c r="AL357" s="65"/>
      <c r="AM357" s="53"/>
      <c r="AN357" s="47">
        <v>-150100000</v>
      </c>
      <c r="AO357" s="65"/>
      <c r="AP357" s="65"/>
      <c r="AQ357" s="65"/>
      <c r="AR357" s="53">
        <v>-150100000</v>
      </c>
      <c r="AS357" s="38">
        <v>-215400000</v>
      </c>
      <c r="AT357" s="65"/>
      <c r="AU357" s="50">
        <v>-1423100000</v>
      </c>
      <c r="AV357" s="53">
        <v>-400100000</v>
      </c>
      <c r="AW357" s="47">
        <v>941900000</v>
      </c>
      <c r="AX357" s="53">
        <v>137200000</v>
      </c>
      <c r="AY357" s="48">
        <v>804700000</v>
      </c>
      <c r="AZ357" s="38">
        <v>-7128700000</v>
      </c>
      <c r="BA357" s="53">
        <v>7933400000</v>
      </c>
      <c r="BB357" s="47">
        <v>-989100000</v>
      </c>
      <c r="BC357" s="65">
        <v>49400000</v>
      </c>
      <c r="BD357" s="53">
        <v>-1038500000</v>
      </c>
      <c r="BE357" s="38">
        <v>-153900000</v>
      </c>
      <c r="BF357" s="65"/>
      <c r="BG357" s="50">
        <v>-601200000</v>
      </c>
      <c r="BH357" s="65">
        <v>-92900000</v>
      </c>
      <c r="BI357" s="53"/>
      <c r="BJ357" s="38">
        <v>-92900000</v>
      </c>
      <c r="BK357" s="65">
        <v>5800000</v>
      </c>
      <c r="BL357" s="51">
        <v>-87100000</v>
      </c>
    </row>
    <row r="358" spans="1:64" x14ac:dyDescent="0.2">
      <c r="A358" s="63" t="s">
        <v>1081</v>
      </c>
      <c r="B358" s="63" t="s">
        <v>1082</v>
      </c>
      <c r="C358" s="63">
        <v>244442</v>
      </c>
      <c r="D358" s="63" t="s">
        <v>16</v>
      </c>
      <c r="E358" s="63">
        <v>2017</v>
      </c>
      <c r="F358" s="63" t="s">
        <v>1292</v>
      </c>
      <c r="G358" s="64">
        <v>43100</v>
      </c>
      <c r="H358" s="64">
        <v>43158</v>
      </c>
      <c r="I358" s="64">
        <v>43953</v>
      </c>
      <c r="J358" s="63">
        <v>149629000</v>
      </c>
      <c r="K358" s="63">
        <v>152449000</v>
      </c>
      <c r="L358" s="63"/>
      <c r="M358" s="47">
        <v>1226900000</v>
      </c>
      <c r="N358" s="65"/>
      <c r="O358" s="65"/>
      <c r="P358" s="53"/>
      <c r="Q358" s="48">
        <v>296900000</v>
      </c>
      <c r="R358" s="47">
        <v>-83900000</v>
      </c>
      <c r="S358" s="65"/>
      <c r="T358" s="65"/>
      <c r="U358" s="53"/>
      <c r="V358" s="47">
        <v>-771400000</v>
      </c>
      <c r="W358" s="65"/>
      <c r="X358" s="65"/>
      <c r="Y358" s="65"/>
      <c r="Z358" s="53"/>
      <c r="AA358" s="48"/>
      <c r="AB358" s="49">
        <v>668500000</v>
      </c>
      <c r="AC358" s="47">
        <v>-392200000</v>
      </c>
      <c r="AD358" s="65"/>
      <c r="AE358" s="65"/>
      <c r="AF358" s="65"/>
      <c r="AG358" s="65"/>
      <c r="AH358" s="65"/>
      <c r="AI358" s="65"/>
      <c r="AJ358" s="53"/>
      <c r="AK358" s="47"/>
      <c r="AL358" s="65"/>
      <c r="AM358" s="53"/>
      <c r="AN358" s="47">
        <v>-1826600000</v>
      </c>
      <c r="AO358" s="65"/>
      <c r="AP358" s="65"/>
      <c r="AQ358" s="65"/>
      <c r="AR358" s="53"/>
      <c r="AS358" s="38">
        <v>652000000</v>
      </c>
      <c r="AT358" s="65"/>
      <c r="AU358" s="50">
        <v>-1566800000</v>
      </c>
      <c r="AV358" s="53"/>
      <c r="AW358" s="47">
        <v>-79500000</v>
      </c>
      <c r="AX358" s="53"/>
      <c r="AY358" s="48"/>
      <c r="AZ358" s="38"/>
      <c r="BA358" s="53"/>
      <c r="BB358" s="47">
        <v>788100000</v>
      </c>
      <c r="BC358" s="65">
        <v>816800000</v>
      </c>
      <c r="BD358" s="53">
        <v>-28700000</v>
      </c>
      <c r="BE358" s="38">
        <v>-413400000</v>
      </c>
      <c r="BF358" s="65"/>
      <c r="BG358" s="50">
        <v>295200000</v>
      </c>
      <c r="BH358" s="65">
        <v>-603100000</v>
      </c>
      <c r="BI358" s="53"/>
      <c r="BJ358" s="38">
        <v>-603100000</v>
      </c>
      <c r="BK358" s="65">
        <v>81000000</v>
      </c>
      <c r="BL358" s="51">
        <v>-522100000</v>
      </c>
    </row>
    <row r="359" spans="1:64" x14ac:dyDescent="0.2">
      <c r="A359" s="63" t="s">
        <v>1066</v>
      </c>
      <c r="B359" s="63" t="s">
        <v>1067</v>
      </c>
      <c r="C359" s="63">
        <v>353611</v>
      </c>
      <c r="D359" s="63" t="s">
        <v>16</v>
      </c>
      <c r="E359" s="63">
        <v>2017</v>
      </c>
      <c r="F359" s="63" t="s">
        <v>1292</v>
      </c>
      <c r="G359" s="64">
        <v>43008</v>
      </c>
      <c r="H359" s="64">
        <v>43052</v>
      </c>
      <c r="I359" s="64">
        <v>43052</v>
      </c>
      <c r="J359" s="63">
        <v>184300000</v>
      </c>
      <c r="K359" s="63">
        <v>186700000</v>
      </c>
      <c r="L359" s="63" t="s">
        <v>2343</v>
      </c>
      <c r="M359" s="47">
        <v>1010200000</v>
      </c>
      <c r="N359" s="65"/>
      <c r="O359" s="65"/>
      <c r="P359" s="53"/>
      <c r="Q359" s="48">
        <v>254800000</v>
      </c>
      <c r="R359" s="47">
        <v>65200000</v>
      </c>
      <c r="S359" s="65">
        <v>88500000</v>
      </c>
      <c r="T359" s="65">
        <v>2200000</v>
      </c>
      <c r="U359" s="53">
        <v>-25500000</v>
      </c>
      <c r="V359" s="47">
        <v>141100000</v>
      </c>
      <c r="W359" s="65">
        <v>-37100000</v>
      </c>
      <c r="X359" s="65">
        <v>-69200000</v>
      </c>
      <c r="Y359" s="65">
        <v>147800000</v>
      </c>
      <c r="Z359" s="53">
        <v>99600000</v>
      </c>
      <c r="AA359" s="48"/>
      <c r="AB359" s="49">
        <v>1471300000</v>
      </c>
      <c r="AC359" s="47">
        <v>-315400000</v>
      </c>
      <c r="AD359" s="65"/>
      <c r="AE359" s="65"/>
      <c r="AF359" s="65"/>
      <c r="AG359" s="65">
        <v>-12100000</v>
      </c>
      <c r="AH359" s="65"/>
      <c r="AI359" s="65">
        <v>-12100000</v>
      </c>
      <c r="AJ359" s="53">
        <v>-303300000</v>
      </c>
      <c r="AK359" s="47">
        <v>3200000</v>
      </c>
      <c r="AL359" s="65"/>
      <c r="AM359" s="53"/>
      <c r="AN359" s="47">
        <v>-13700000</v>
      </c>
      <c r="AO359" s="65"/>
      <c r="AP359" s="65"/>
      <c r="AQ359" s="65"/>
      <c r="AR359" s="53">
        <v>-13700000</v>
      </c>
      <c r="AS359" s="38"/>
      <c r="AT359" s="65"/>
      <c r="AU359" s="50">
        <v>-325900000</v>
      </c>
      <c r="AV359" s="53">
        <v>-214600000</v>
      </c>
      <c r="AW359" s="47">
        <v>-5500000</v>
      </c>
      <c r="AX359" s="53"/>
      <c r="AY359" s="48"/>
      <c r="AZ359" s="38"/>
      <c r="BA359" s="53"/>
      <c r="BB359" s="47">
        <v>-378500000</v>
      </c>
      <c r="BC359" s="65">
        <v>53800000</v>
      </c>
      <c r="BD359" s="53">
        <v>-432300000</v>
      </c>
      <c r="BE359" s="38">
        <v>-13800000</v>
      </c>
      <c r="BF359" s="65"/>
      <c r="BG359" s="50">
        <v>-612400000</v>
      </c>
      <c r="BH359" s="65">
        <v>533000000</v>
      </c>
      <c r="BI359" s="53"/>
      <c r="BJ359" s="38">
        <v>533000000</v>
      </c>
      <c r="BK359" s="65"/>
      <c r="BL359" s="51">
        <v>533000000</v>
      </c>
    </row>
    <row r="360" spans="1:64" x14ac:dyDescent="0.2">
      <c r="A360" s="63" t="s">
        <v>1090</v>
      </c>
      <c r="B360" s="63" t="s">
        <v>1091</v>
      </c>
      <c r="C360" s="63">
        <v>105030</v>
      </c>
      <c r="D360" s="63" t="s">
        <v>16</v>
      </c>
      <c r="E360" s="63">
        <v>2017</v>
      </c>
      <c r="F360" s="63" t="s">
        <v>1292</v>
      </c>
      <c r="G360" s="64">
        <v>43100</v>
      </c>
      <c r="H360" s="64">
        <v>43139</v>
      </c>
      <c r="I360" s="64">
        <v>43139</v>
      </c>
      <c r="J360" s="63">
        <v>374000000</v>
      </c>
      <c r="K360" s="63">
        <v>380100000</v>
      </c>
      <c r="L360" s="63" t="s">
        <v>2344</v>
      </c>
      <c r="M360" s="47">
        <v>1020000000</v>
      </c>
      <c r="N360" s="65">
        <v>1020000000</v>
      </c>
      <c r="O360" s="65"/>
      <c r="P360" s="53"/>
      <c r="Q360" s="48">
        <v>271000000</v>
      </c>
      <c r="R360" s="47">
        <v>189000000</v>
      </c>
      <c r="S360" s="65"/>
      <c r="T360" s="65"/>
      <c r="U360" s="53"/>
      <c r="V360" s="47">
        <v>79000000</v>
      </c>
      <c r="W360" s="65"/>
      <c r="X360" s="65"/>
      <c r="Y360" s="65"/>
      <c r="Z360" s="53"/>
      <c r="AA360" s="48"/>
      <c r="AB360" s="49">
        <v>1559000000</v>
      </c>
      <c r="AC360" s="47">
        <v>-598000000</v>
      </c>
      <c r="AD360" s="65"/>
      <c r="AE360" s="65"/>
      <c r="AF360" s="65"/>
      <c r="AG360" s="65"/>
      <c r="AH360" s="65"/>
      <c r="AI360" s="65"/>
      <c r="AJ360" s="53"/>
      <c r="AK360" s="47">
        <v>-183000000</v>
      </c>
      <c r="AL360" s="65"/>
      <c r="AM360" s="53"/>
      <c r="AN360" s="47">
        <v>-831000000</v>
      </c>
      <c r="AO360" s="65"/>
      <c r="AP360" s="65"/>
      <c r="AQ360" s="65"/>
      <c r="AR360" s="53"/>
      <c r="AS360" s="38">
        <v>-1000000</v>
      </c>
      <c r="AT360" s="65"/>
      <c r="AU360" s="50">
        <v>-1613000000</v>
      </c>
      <c r="AV360" s="53">
        <v>-636000000</v>
      </c>
      <c r="AW360" s="47">
        <v>299000000</v>
      </c>
      <c r="AX360" s="53"/>
      <c r="AY360" s="48"/>
      <c r="AZ360" s="38"/>
      <c r="BA360" s="53"/>
      <c r="BB360" s="47">
        <v>-230000000</v>
      </c>
      <c r="BC360" s="65"/>
      <c r="BD360" s="53"/>
      <c r="BE360" s="38">
        <v>-227000000</v>
      </c>
      <c r="BF360" s="65"/>
      <c r="BG360" s="50">
        <v>-794000000</v>
      </c>
      <c r="BH360" s="65">
        <v>-848000000</v>
      </c>
      <c r="BI360" s="53"/>
      <c r="BJ360" s="38">
        <v>-848000000</v>
      </c>
      <c r="BK360" s="65">
        <v>74000000</v>
      </c>
      <c r="BL360" s="51">
        <v>-774000000</v>
      </c>
    </row>
    <row r="361" spans="1:64" x14ac:dyDescent="0.2">
      <c r="A361" s="63" t="s">
        <v>1096</v>
      </c>
      <c r="B361" s="63" t="s">
        <v>1097</v>
      </c>
      <c r="C361" s="63">
        <v>247719</v>
      </c>
      <c r="D361" s="63" t="s">
        <v>16</v>
      </c>
      <c r="E361" s="63">
        <v>2018</v>
      </c>
      <c r="F361" s="63" t="s">
        <v>1292</v>
      </c>
      <c r="G361" s="64">
        <v>43281</v>
      </c>
      <c r="H361" s="64">
        <v>43339</v>
      </c>
      <c r="I361" s="64">
        <v>43339</v>
      </c>
      <c r="J361" s="63">
        <v>522926914</v>
      </c>
      <c r="K361" s="63">
        <v>529089854</v>
      </c>
      <c r="L361" s="63" t="s">
        <v>2345</v>
      </c>
      <c r="M361" s="47">
        <v>1430766000</v>
      </c>
      <c r="N361" s="65"/>
      <c r="O361" s="65"/>
      <c r="P361" s="53"/>
      <c r="Q361" s="48">
        <v>765498000</v>
      </c>
      <c r="R361" s="47">
        <v>388761000</v>
      </c>
      <c r="S361" s="65">
        <v>93841000</v>
      </c>
      <c r="T361" s="65">
        <v>187908000</v>
      </c>
      <c r="U361" s="53">
        <v>107012000</v>
      </c>
      <c r="V361" s="47">
        <v>-426393000</v>
      </c>
      <c r="W361" s="65">
        <v>-37457000</v>
      </c>
      <c r="X361" s="65">
        <v>-89737000</v>
      </c>
      <c r="Y361" s="65">
        <v>76897000</v>
      </c>
      <c r="Z361" s="53">
        <v>-376096000</v>
      </c>
      <c r="AA361" s="48"/>
      <c r="AB361" s="49">
        <v>2158632000</v>
      </c>
      <c r="AC361" s="47">
        <v>-665560000</v>
      </c>
      <c r="AD361" s="65">
        <v>22255000</v>
      </c>
      <c r="AE361" s="65">
        <v>22255000</v>
      </c>
      <c r="AF361" s="65"/>
      <c r="AG361" s="65">
        <v>-687815000</v>
      </c>
      <c r="AH361" s="65">
        <v>-687815000</v>
      </c>
      <c r="AI361" s="65"/>
      <c r="AJ361" s="53"/>
      <c r="AK361" s="47"/>
      <c r="AL361" s="65"/>
      <c r="AM361" s="53"/>
      <c r="AN361" s="47">
        <v>-248105000</v>
      </c>
      <c r="AO361" s="65"/>
      <c r="AP361" s="65"/>
      <c r="AQ361" s="65"/>
      <c r="AR361" s="53">
        <v>-248105000</v>
      </c>
      <c r="AS361" s="38">
        <v>0</v>
      </c>
      <c r="AT361" s="65"/>
      <c r="AU361" s="50">
        <v>-913665000</v>
      </c>
      <c r="AV361" s="53">
        <v>-722158000</v>
      </c>
      <c r="AW361" s="47">
        <v>47101000</v>
      </c>
      <c r="AX361" s="53"/>
      <c r="AY361" s="48"/>
      <c r="AZ361" s="38"/>
      <c r="BA361" s="53"/>
      <c r="BB361" s="47">
        <v>-710150000</v>
      </c>
      <c r="BC361" s="65">
        <v>268751000</v>
      </c>
      <c r="BD361" s="53">
        <v>-978901000</v>
      </c>
      <c r="BE361" s="38">
        <v>-25262000</v>
      </c>
      <c r="BF361" s="65"/>
      <c r="BG361" s="50">
        <v>-1410469000</v>
      </c>
      <c r="BH361" s="65">
        <v>-165502000</v>
      </c>
      <c r="BI361" s="53"/>
      <c r="BJ361" s="38">
        <v>-165502000</v>
      </c>
      <c r="BK361" s="65">
        <v>11844000</v>
      </c>
      <c r="BL361" s="51">
        <v>-153658000</v>
      </c>
    </row>
    <row r="362" spans="1:64" x14ac:dyDescent="0.2">
      <c r="A362" s="63" t="s">
        <v>158</v>
      </c>
      <c r="B362" s="63" t="s">
        <v>159</v>
      </c>
      <c r="C362" s="63">
        <v>66790</v>
      </c>
      <c r="D362" s="63" t="s">
        <v>16</v>
      </c>
      <c r="E362" s="63">
        <v>2017</v>
      </c>
      <c r="F362" s="63" t="s">
        <v>1292</v>
      </c>
      <c r="G362" s="64">
        <v>43100</v>
      </c>
      <c r="H362" s="64">
        <v>43151</v>
      </c>
      <c r="I362" s="64">
        <v>43516</v>
      </c>
      <c r="J362" s="63">
        <v>6164000000</v>
      </c>
      <c r="K362" s="63">
        <v>6183000000</v>
      </c>
      <c r="L362" s="63" t="s">
        <v>1837</v>
      </c>
      <c r="M362" s="47">
        <v>29847000000</v>
      </c>
      <c r="N362" s="65">
        <v>29847000000</v>
      </c>
      <c r="O362" s="65"/>
      <c r="P362" s="53"/>
      <c r="Q362" s="48">
        <v>24387000000</v>
      </c>
      <c r="R362" s="47">
        <v>-11300000000</v>
      </c>
      <c r="S362" s="65"/>
      <c r="T362" s="65">
        <v>-15940000000</v>
      </c>
      <c r="U362" s="53">
        <v>4640000000</v>
      </c>
      <c r="V362" s="47">
        <v>-4924000000</v>
      </c>
      <c r="W362" s="65">
        <v>-986000000</v>
      </c>
      <c r="X362" s="65"/>
      <c r="Y362" s="65"/>
      <c r="Z362" s="53">
        <v>-3938000000</v>
      </c>
      <c r="AA362" s="48"/>
      <c r="AB362" s="49">
        <v>38010000000</v>
      </c>
      <c r="AC362" s="47">
        <v>-20647000000</v>
      </c>
      <c r="AD362" s="65"/>
      <c r="AE362" s="65"/>
      <c r="AF362" s="65"/>
      <c r="AG362" s="65">
        <v>-20647000000</v>
      </c>
      <c r="AH362" s="65">
        <v>-20647000000</v>
      </c>
      <c r="AI362" s="65"/>
      <c r="AJ362" s="53"/>
      <c r="AK362" s="47"/>
      <c r="AL362" s="65"/>
      <c r="AM362" s="53"/>
      <c r="AN362" s="47">
        <v>1182000000</v>
      </c>
      <c r="AO362" s="65">
        <v>59000000</v>
      </c>
      <c r="AP362" s="65"/>
      <c r="AQ362" s="65"/>
      <c r="AR362" s="53">
        <v>1123000000</v>
      </c>
      <c r="AS362" s="38">
        <v>522000000</v>
      </c>
      <c r="AT362" s="65"/>
      <c r="AU362" s="50">
        <v>-18943000000</v>
      </c>
      <c r="AV362" s="53">
        <v>-12038000000</v>
      </c>
      <c r="AW362" s="47">
        <v>36452000000</v>
      </c>
      <c r="AX362" s="53">
        <v>-2000000</v>
      </c>
      <c r="AY362" s="48">
        <v>36454000000</v>
      </c>
      <c r="AZ362" s="38">
        <v>-12339000000</v>
      </c>
      <c r="BA362" s="53">
        <v>48793000000</v>
      </c>
      <c r="BB362" s="47">
        <v>-430000000</v>
      </c>
      <c r="BC362" s="65">
        <v>33000000</v>
      </c>
      <c r="BD362" s="53">
        <v>-463000000</v>
      </c>
      <c r="BE362" s="38">
        <v>1946000000</v>
      </c>
      <c r="BF362" s="65"/>
      <c r="BG362" s="50">
        <v>25930000000</v>
      </c>
      <c r="BH362" s="65">
        <v>44997000000</v>
      </c>
      <c r="BI362" s="53"/>
      <c r="BJ362" s="38">
        <v>44997000000</v>
      </c>
      <c r="BK362" s="65"/>
      <c r="BL362" s="51">
        <v>44997000000</v>
      </c>
    </row>
    <row r="363" spans="1:64" x14ac:dyDescent="0.2">
      <c r="A363" s="63" t="s">
        <v>829</v>
      </c>
      <c r="B363" s="63" t="s">
        <v>830</v>
      </c>
      <c r="C363" s="63">
        <v>248956</v>
      </c>
      <c r="D363" s="63" t="s">
        <v>16</v>
      </c>
      <c r="E363" s="63">
        <v>2017</v>
      </c>
      <c r="F363" s="63" t="s">
        <v>1292</v>
      </c>
      <c r="G363" s="64">
        <v>43100</v>
      </c>
      <c r="H363" s="64">
        <v>43145</v>
      </c>
      <c r="I363" s="64">
        <v>43145</v>
      </c>
      <c r="J363" s="63">
        <v>215400000</v>
      </c>
      <c r="K363" s="63">
        <v>216500000</v>
      </c>
      <c r="L363" s="63" t="s">
        <v>2346</v>
      </c>
      <c r="M363" s="47">
        <v>1436400000</v>
      </c>
      <c r="N363" s="65"/>
      <c r="O363" s="65"/>
      <c r="P363" s="53"/>
      <c r="Q363" s="48">
        <v>812800000</v>
      </c>
      <c r="R363" s="47">
        <v>-398200000</v>
      </c>
      <c r="S363" s="65">
        <v>58300000</v>
      </c>
      <c r="T363" s="65"/>
      <c r="U363" s="53">
        <v>-456500000</v>
      </c>
      <c r="V363" s="47">
        <v>16800000</v>
      </c>
      <c r="W363" s="65">
        <v>-7200000</v>
      </c>
      <c r="X363" s="65">
        <v>21300000</v>
      </c>
      <c r="Y363" s="65">
        <v>31000000</v>
      </c>
      <c r="Z363" s="53">
        <v>-28300000</v>
      </c>
      <c r="AA363" s="48">
        <v>-1500000</v>
      </c>
      <c r="AB363" s="49">
        <v>1866300000</v>
      </c>
      <c r="AC363" s="47">
        <v>-539100000</v>
      </c>
      <c r="AD363" s="65">
        <v>60500000</v>
      </c>
      <c r="AE363" s="65"/>
      <c r="AF363" s="65"/>
      <c r="AG363" s="65">
        <v>-599600000</v>
      </c>
      <c r="AH363" s="65">
        <v>-599600000</v>
      </c>
      <c r="AI363" s="65"/>
      <c r="AJ363" s="53"/>
      <c r="AK363" s="47"/>
      <c r="AL363" s="65"/>
      <c r="AM363" s="53"/>
      <c r="AN363" s="47">
        <v>0</v>
      </c>
      <c r="AO363" s="65"/>
      <c r="AP363" s="65">
        <v>0</v>
      </c>
      <c r="AQ363" s="65"/>
      <c r="AR363" s="53"/>
      <c r="AS363" s="38">
        <v>900000</v>
      </c>
      <c r="AT363" s="65"/>
      <c r="AU363" s="50">
        <v>-538200000</v>
      </c>
      <c r="AV363" s="53">
        <v>-353400000</v>
      </c>
      <c r="AW363" s="47">
        <v>-1464100000</v>
      </c>
      <c r="AX363" s="53"/>
      <c r="AY363" s="48"/>
      <c r="AZ363" s="38"/>
      <c r="BA363" s="53"/>
      <c r="BB363" s="47">
        <v>4000000</v>
      </c>
      <c r="BC363" s="65"/>
      <c r="BD363" s="53"/>
      <c r="BE363" s="38">
        <v>317100000</v>
      </c>
      <c r="BF363" s="65"/>
      <c r="BG363" s="50">
        <v>-1496400000</v>
      </c>
      <c r="BH363" s="65">
        <v>-168300000</v>
      </c>
      <c r="BI363" s="53"/>
      <c r="BJ363" s="38">
        <v>-168300000</v>
      </c>
      <c r="BK363" s="65">
        <v>26000000</v>
      </c>
      <c r="BL363" s="51">
        <v>-142300000</v>
      </c>
    </row>
    <row r="364" spans="1:64" x14ac:dyDescent="0.2">
      <c r="A364" s="63" t="s">
        <v>1153</v>
      </c>
      <c r="B364" s="63" t="s">
        <v>1154</v>
      </c>
      <c r="C364" s="63">
        <v>378229</v>
      </c>
      <c r="D364" s="63" t="s">
        <v>16</v>
      </c>
      <c r="E364" s="63">
        <v>2017</v>
      </c>
      <c r="F364" s="63" t="s">
        <v>1292</v>
      </c>
      <c r="G364" s="64">
        <v>43190</v>
      </c>
      <c r="H364" s="64">
        <v>43190</v>
      </c>
      <c r="I364" s="64">
        <v>43190</v>
      </c>
      <c r="J364" s="63">
        <v>55530000</v>
      </c>
      <c r="K364" s="63">
        <v>55530000</v>
      </c>
      <c r="L364" s="63" t="s">
        <v>2347</v>
      </c>
      <c r="M364" s="47">
        <v>596887000</v>
      </c>
      <c r="N364" s="65">
        <v>596887000</v>
      </c>
      <c r="O364" s="65"/>
      <c r="P364" s="53"/>
      <c r="Q364" s="48">
        <v>50937000</v>
      </c>
      <c r="R364" s="47">
        <v>227261000</v>
      </c>
      <c r="S364" s="65">
        <v>45524000</v>
      </c>
      <c r="T364" s="65">
        <v>-918000</v>
      </c>
      <c r="U364" s="53">
        <v>182655000</v>
      </c>
      <c r="V364" s="47">
        <v>-86352000</v>
      </c>
      <c r="W364" s="65">
        <v>-54669000</v>
      </c>
      <c r="X364" s="65">
        <v>5127000</v>
      </c>
      <c r="Y364" s="65">
        <v>-10354000</v>
      </c>
      <c r="Z364" s="53">
        <v>-26456000</v>
      </c>
      <c r="AA364" s="48"/>
      <c r="AB364" s="49">
        <v>788733000</v>
      </c>
      <c r="AC364" s="47">
        <v>-71013000</v>
      </c>
      <c r="AD364" s="65"/>
      <c r="AE364" s="65"/>
      <c r="AF364" s="65"/>
      <c r="AG364" s="65"/>
      <c r="AH364" s="65"/>
      <c r="AI364" s="65"/>
      <c r="AJ364" s="53">
        <v>-71013000</v>
      </c>
      <c r="AK364" s="47"/>
      <c r="AL364" s="65"/>
      <c r="AM364" s="53"/>
      <c r="AN364" s="47">
        <v>-136295000</v>
      </c>
      <c r="AO364" s="65"/>
      <c r="AP364" s="65"/>
      <c r="AQ364" s="65"/>
      <c r="AR364" s="53">
        <v>-136295000</v>
      </c>
      <c r="AS364" s="38">
        <v>-79695000</v>
      </c>
      <c r="AT364" s="65"/>
      <c r="AU364" s="50">
        <v>-287003000</v>
      </c>
      <c r="AV364" s="53">
        <v>-2581552000</v>
      </c>
      <c r="AW364" s="47">
        <v>1424614000</v>
      </c>
      <c r="AX364" s="53"/>
      <c r="AY364" s="48"/>
      <c r="AZ364" s="38"/>
      <c r="BA364" s="53"/>
      <c r="BB364" s="47">
        <v>-368644000</v>
      </c>
      <c r="BC364" s="65">
        <v>21177000</v>
      </c>
      <c r="BD364" s="53">
        <v>-389821000</v>
      </c>
      <c r="BE364" s="38">
        <v>81900000</v>
      </c>
      <c r="BF364" s="65"/>
      <c r="BG364" s="50">
        <v>-1443682000</v>
      </c>
      <c r="BH364" s="65">
        <v>-941952000</v>
      </c>
      <c r="BI364" s="53"/>
      <c r="BJ364" s="38">
        <v>-941952000</v>
      </c>
      <c r="BK364" s="65">
        <v>5519000</v>
      </c>
      <c r="BL364" s="51">
        <v>-936433000</v>
      </c>
    </row>
    <row r="365" spans="1:64" x14ac:dyDescent="0.2">
      <c r="A365" s="63" t="s">
        <v>1114</v>
      </c>
      <c r="B365" s="63" t="s">
        <v>1115</v>
      </c>
      <c r="C365" s="63">
        <v>104745</v>
      </c>
      <c r="D365" s="63" t="s">
        <v>16</v>
      </c>
      <c r="E365" s="63">
        <v>2017</v>
      </c>
      <c r="F365" s="63" t="s">
        <v>1292</v>
      </c>
      <c r="G365" s="64">
        <v>43008</v>
      </c>
      <c r="H365" s="64">
        <v>43053</v>
      </c>
      <c r="I365" s="64">
        <v>43053</v>
      </c>
      <c r="J365" s="63">
        <v>355000000</v>
      </c>
      <c r="K365" s="63">
        <v>358000000</v>
      </c>
      <c r="L365" s="63" t="s">
        <v>2348</v>
      </c>
      <c r="M365" s="47">
        <v>1673000000</v>
      </c>
      <c r="N365" s="65"/>
      <c r="O365" s="65"/>
      <c r="P365" s="53"/>
      <c r="Q365" s="48">
        <v>635000000</v>
      </c>
      <c r="R365" s="47">
        <v>61000000</v>
      </c>
      <c r="S365" s="65"/>
      <c r="T365" s="65"/>
      <c r="U365" s="53"/>
      <c r="V365" s="47">
        <v>-47000000</v>
      </c>
      <c r="W365" s="65"/>
      <c r="X365" s="65"/>
      <c r="Y365" s="65"/>
      <c r="Z365" s="53"/>
      <c r="AA365" s="48">
        <v>-1000000</v>
      </c>
      <c r="AB365" s="49">
        <v>2321000000</v>
      </c>
      <c r="AC365" s="47">
        <v>-683000000</v>
      </c>
      <c r="AD365" s="65"/>
      <c r="AE365" s="65"/>
      <c r="AF365" s="65"/>
      <c r="AG365" s="65"/>
      <c r="AH365" s="65"/>
      <c r="AI365" s="65"/>
      <c r="AJ365" s="53"/>
      <c r="AK365" s="47"/>
      <c r="AL365" s="65"/>
      <c r="AM365" s="53"/>
      <c r="AN365" s="47">
        <v>-246000000</v>
      </c>
      <c r="AO365" s="65"/>
      <c r="AP365" s="65"/>
      <c r="AQ365" s="65"/>
      <c r="AR365" s="53"/>
      <c r="AS365" s="38">
        <v>-3000000</v>
      </c>
      <c r="AT365" s="65"/>
      <c r="AU365" s="50">
        <v>-932000000</v>
      </c>
      <c r="AV365" s="53">
        <v>-546000000</v>
      </c>
      <c r="AW365" s="47">
        <v>259000000</v>
      </c>
      <c r="AX365" s="53"/>
      <c r="AY365" s="48"/>
      <c r="AZ365" s="38"/>
      <c r="BA365" s="53"/>
      <c r="BB365" s="47">
        <v>-497000000</v>
      </c>
      <c r="BC365" s="65"/>
      <c r="BD365" s="53"/>
      <c r="BE365" s="38">
        <v>-31000000</v>
      </c>
      <c r="BF365" s="65">
        <v>1000000</v>
      </c>
      <c r="BG365" s="50">
        <v>-814000000</v>
      </c>
      <c r="BH365" s="65">
        <v>575000000</v>
      </c>
      <c r="BI365" s="53"/>
      <c r="BJ365" s="38">
        <v>575000000</v>
      </c>
      <c r="BK365" s="65">
        <v>-4000000</v>
      </c>
      <c r="BL365" s="51">
        <v>571000000</v>
      </c>
    </row>
    <row r="366" spans="1:64" x14ac:dyDescent="0.2">
      <c r="A366" s="63" t="s">
        <v>1120</v>
      </c>
      <c r="B366" s="63" t="s">
        <v>1121</v>
      </c>
      <c r="C366" s="63">
        <v>448874</v>
      </c>
      <c r="D366" s="63" t="s">
        <v>16</v>
      </c>
      <c r="E366" s="63">
        <v>2017</v>
      </c>
      <c r="F366" s="63" t="s">
        <v>1292</v>
      </c>
      <c r="G366" s="64">
        <v>43100</v>
      </c>
      <c r="H366" s="64">
        <v>43153</v>
      </c>
      <c r="I366" s="64">
        <v>43517</v>
      </c>
      <c r="J366" s="63">
        <v>45004000</v>
      </c>
      <c r="K366" s="63">
        <v>46664000</v>
      </c>
      <c r="L366" s="63" t="s">
        <v>1841</v>
      </c>
      <c r="M366" s="47">
        <v>155263000</v>
      </c>
      <c r="N366" s="65"/>
      <c r="O366" s="65"/>
      <c r="P366" s="53"/>
      <c r="Q366" s="48">
        <v>155263000</v>
      </c>
      <c r="R366" s="47">
        <v>2270000</v>
      </c>
      <c r="S366" s="65"/>
      <c r="T366" s="65"/>
      <c r="U366" s="53"/>
      <c r="V366" s="47">
        <v>113505000</v>
      </c>
      <c r="W366" s="65"/>
      <c r="X366" s="65"/>
      <c r="Y366" s="65"/>
      <c r="Z366" s="53"/>
      <c r="AA366" s="48"/>
      <c r="AB366" s="49">
        <v>426301000</v>
      </c>
      <c r="AC366" s="47">
        <v>-70903000</v>
      </c>
      <c r="AD366" s="65"/>
      <c r="AE366" s="65"/>
      <c r="AF366" s="65"/>
      <c r="AG366" s="65"/>
      <c r="AH366" s="65"/>
      <c r="AI366" s="65"/>
      <c r="AJ366" s="53"/>
      <c r="AK366" s="47"/>
      <c r="AL366" s="65"/>
      <c r="AM366" s="53"/>
      <c r="AN366" s="47">
        <v>6332000</v>
      </c>
      <c r="AO366" s="65"/>
      <c r="AP366" s="65"/>
      <c r="AQ366" s="65"/>
      <c r="AR366" s="53"/>
      <c r="AS366" s="38">
        <v>-1768284000</v>
      </c>
      <c r="AT366" s="65"/>
      <c r="AU366" s="50">
        <v>-1832855000</v>
      </c>
      <c r="AV366" s="53">
        <v>-61237000</v>
      </c>
      <c r="AW366" s="47">
        <v>1223589000</v>
      </c>
      <c r="AX366" s="53"/>
      <c r="AY366" s="48"/>
      <c r="AZ366" s="38"/>
      <c r="BA366" s="53"/>
      <c r="BB366" s="47"/>
      <c r="BC366" s="65"/>
      <c r="BD366" s="53"/>
      <c r="BE366" s="38">
        <v>-21093000</v>
      </c>
      <c r="BF366" s="65"/>
      <c r="BG366" s="50">
        <v>1141259000</v>
      </c>
      <c r="BH366" s="65">
        <v>-265295000</v>
      </c>
      <c r="BI366" s="53">
        <v>-6416000</v>
      </c>
      <c r="BJ366" s="38">
        <v>-271711000</v>
      </c>
      <c r="BK366" s="65">
        <v>61480000</v>
      </c>
      <c r="BL366" s="51">
        <v>-210231000</v>
      </c>
    </row>
    <row r="367" spans="1:64" x14ac:dyDescent="0.2">
      <c r="A367" s="63" t="s">
        <v>1111</v>
      </c>
      <c r="B367" s="63" t="s">
        <v>1112</v>
      </c>
      <c r="C367" s="63">
        <v>72458</v>
      </c>
      <c r="D367" s="63" t="s">
        <v>16</v>
      </c>
      <c r="E367" s="63">
        <v>2017</v>
      </c>
      <c r="F367" s="63" t="s">
        <v>1292</v>
      </c>
      <c r="G367" s="64">
        <v>43131</v>
      </c>
      <c r="H367" s="64">
        <v>43173</v>
      </c>
      <c r="I367" s="64">
        <v>43173</v>
      </c>
      <c r="J367" s="63">
        <v>546800000</v>
      </c>
      <c r="K367" s="63">
        <v>550300000</v>
      </c>
      <c r="L367" s="63" t="s">
        <v>2349</v>
      </c>
      <c r="M367" s="47">
        <v>2928000000</v>
      </c>
      <c r="N367" s="65"/>
      <c r="O367" s="65"/>
      <c r="P367" s="53"/>
      <c r="Q367" s="48">
        <v>2445000000</v>
      </c>
      <c r="R367" s="47">
        <v>235000000</v>
      </c>
      <c r="S367" s="65"/>
      <c r="T367" s="65"/>
      <c r="U367" s="53"/>
      <c r="V367" s="47">
        <v>1241000000</v>
      </c>
      <c r="W367" s="65"/>
      <c r="X367" s="65"/>
      <c r="Y367" s="65"/>
      <c r="Z367" s="53"/>
      <c r="AA367" s="48">
        <v>74000000</v>
      </c>
      <c r="AB367" s="49">
        <v>6923000000</v>
      </c>
      <c r="AC367" s="47">
        <v>-2502000000</v>
      </c>
      <c r="AD367" s="65"/>
      <c r="AE367" s="65"/>
      <c r="AF367" s="65"/>
      <c r="AG367" s="65"/>
      <c r="AH367" s="65"/>
      <c r="AI367" s="65"/>
      <c r="AJ367" s="53"/>
      <c r="AK367" s="47"/>
      <c r="AL367" s="65"/>
      <c r="AM367" s="53"/>
      <c r="AN367" s="47">
        <v>-518000000</v>
      </c>
      <c r="AO367" s="65"/>
      <c r="AP367" s="65"/>
      <c r="AQ367" s="65"/>
      <c r="AR367" s="53"/>
      <c r="AS367" s="38">
        <v>-55000000</v>
      </c>
      <c r="AT367" s="65">
        <v>0</v>
      </c>
      <c r="AU367" s="50">
        <v>-3075000000</v>
      </c>
      <c r="AV367" s="53">
        <v>-1338000000</v>
      </c>
      <c r="AW367" s="47">
        <v>-1441000000</v>
      </c>
      <c r="AX367" s="53"/>
      <c r="AY367" s="48"/>
      <c r="AZ367" s="38"/>
      <c r="BA367" s="53"/>
      <c r="BB367" s="47">
        <v>-938000000</v>
      </c>
      <c r="BC367" s="65">
        <v>108000000</v>
      </c>
      <c r="BD367" s="53">
        <v>-1046000000</v>
      </c>
      <c r="BE367" s="38"/>
      <c r="BF367" s="65"/>
      <c r="BG367" s="50">
        <v>-3717000000</v>
      </c>
      <c r="BH367" s="65">
        <v>131000000</v>
      </c>
      <c r="BI367" s="53"/>
      <c r="BJ367" s="38">
        <v>131000000</v>
      </c>
      <c r="BK367" s="65"/>
      <c r="BL367" s="51">
        <v>131000000</v>
      </c>
    </row>
    <row r="368" spans="1:64" x14ac:dyDescent="0.2">
      <c r="A368" s="63" t="s">
        <v>1144</v>
      </c>
      <c r="B368" s="63" t="s">
        <v>1145</v>
      </c>
      <c r="C368" s="63">
        <v>249289</v>
      </c>
      <c r="D368" s="63" t="s">
        <v>16</v>
      </c>
      <c r="E368" s="63">
        <v>2017</v>
      </c>
      <c r="F368" s="63" t="s">
        <v>1292</v>
      </c>
      <c r="G368" s="64">
        <v>43131</v>
      </c>
      <c r="H368" s="64">
        <v>43175</v>
      </c>
      <c r="I368" s="64">
        <v>43175</v>
      </c>
      <c r="J368" s="63">
        <v>124500000</v>
      </c>
      <c r="K368" s="63">
        <v>125100000</v>
      </c>
      <c r="L368" s="63" t="s">
        <v>2350</v>
      </c>
      <c r="M368" s="47">
        <v>370100000</v>
      </c>
      <c r="N368" s="65">
        <v>370100000</v>
      </c>
      <c r="O368" s="65"/>
      <c r="P368" s="53"/>
      <c r="Q368" s="48">
        <v>206900000</v>
      </c>
      <c r="R368" s="47">
        <v>190000000</v>
      </c>
      <c r="S368" s="65"/>
      <c r="T368" s="65"/>
      <c r="U368" s="53"/>
      <c r="V368" s="47">
        <v>165200000</v>
      </c>
      <c r="W368" s="65"/>
      <c r="X368" s="65"/>
      <c r="Y368" s="65"/>
      <c r="Z368" s="53"/>
      <c r="AA368" s="48"/>
      <c r="AB368" s="49">
        <v>932200000</v>
      </c>
      <c r="AC368" s="47">
        <v>-239300000</v>
      </c>
      <c r="AD368" s="65"/>
      <c r="AE368" s="65"/>
      <c r="AF368" s="65"/>
      <c r="AG368" s="65"/>
      <c r="AH368" s="65"/>
      <c r="AI368" s="65"/>
      <c r="AJ368" s="53"/>
      <c r="AK368" s="47">
        <v>351400000</v>
      </c>
      <c r="AL368" s="65"/>
      <c r="AM368" s="53"/>
      <c r="AN368" s="47"/>
      <c r="AO368" s="65"/>
      <c r="AP368" s="65"/>
      <c r="AQ368" s="65"/>
      <c r="AR368" s="53"/>
      <c r="AS368" s="38">
        <v>-593200000</v>
      </c>
      <c r="AT368" s="65"/>
      <c r="AU368" s="50">
        <v>-481100000</v>
      </c>
      <c r="AV368" s="53">
        <v>-242600000</v>
      </c>
      <c r="AW368" s="47">
        <v>-124700000</v>
      </c>
      <c r="AX368" s="53"/>
      <c r="AY368" s="48"/>
      <c r="AZ368" s="38"/>
      <c r="BA368" s="53"/>
      <c r="BB368" s="47">
        <v>-44600000</v>
      </c>
      <c r="BC368" s="65"/>
      <c r="BD368" s="53"/>
      <c r="BE368" s="38">
        <v>-9200000</v>
      </c>
      <c r="BF368" s="65"/>
      <c r="BG368" s="50">
        <v>-421100000</v>
      </c>
      <c r="BH368" s="65">
        <v>30000000</v>
      </c>
      <c r="BI368" s="53"/>
      <c r="BJ368" s="38">
        <v>30000000</v>
      </c>
      <c r="BK368" s="65">
        <v>12700000</v>
      </c>
      <c r="BL368" s="51">
        <v>42700000</v>
      </c>
    </row>
    <row r="369" spans="1:64" x14ac:dyDescent="0.2">
      <c r="A369" s="63" t="s">
        <v>1147</v>
      </c>
      <c r="B369" s="63" t="s">
        <v>1148</v>
      </c>
      <c r="C369" s="63">
        <v>256569</v>
      </c>
      <c r="D369" s="63" t="s">
        <v>16</v>
      </c>
      <c r="E369" s="63">
        <v>2017</v>
      </c>
      <c r="F369" s="63" t="s">
        <v>1292</v>
      </c>
      <c r="G369" s="64">
        <v>43131</v>
      </c>
      <c r="H369" s="64">
        <v>43194</v>
      </c>
      <c r="I369" s="64">
        <v>43194</v>
      </c>
      <c r="J369" s="63">
        <v>1273654000</v>
      </c>
      <c r="K369" s="63">
        <v>1292210000</v>
      </c>
      <c r="L369" s="63" t="s">
        <v>2351</v>
      </c>
      <c r="M369" s="47">
        <v>2607948000</v>
      </c>
      <c r="N369" s="65"/>
      <c r="O369" s="65"/>
      <c r="P369" s="53"/>
      <c r="Q369" s="48">
        <v>725957000</v>
      </c>
      <c r="R369" s="47">
        <v>77163000</v>
      </c>
      <c r="S369" s="65"/>
      <c r="T369" s="65"/>
      <c r="U369" s="53"/>
      <c r="V369" s="47">
        <v>-385444000</v>
      </c>
      <c r="W369" s="65"/>
      <c r="X369" s="65"/>
      <c r="Y369" s="65"/>
      <c r="Z369" s="53"/>
      <c r="AA369" s="48"/>
      <c r="AB369" s="49">
        <v>3025624000</v>
      </c>
      <c r="AC369" s="47">
        <v>-1057617000</v>
      </c>
      <c r="AD369" s="65"/>
      <c r="AE369" s="65"/>
      <c r="AF369" s="65"/>
      <c r="AG369" s="65"/>
      <c r="AH369" s="65"/>
      <c r="AI369" s="65"/>
      <c r="AJ369" s="53"/>
      <c r="AK369" s="47">
        <v>44881000</v>
      </c>
      <c r="AL369" s="65"/>
      <c r="AM369" s="53"/>
      <c r="AN369" s="47"/>
      <c r="AO369" s="65"/>
      <c r="AP369" s="65"/>
      <c r="AQ369" s="65"/>
      <c r="AR369" s="53"/>
      <c r="AS369" s="38"/>
      <c r="AT369" s="65"/>
      <c r="AU369" s="50">
        <v>-1012736000</v>
      </c>
      <c r="AV369" s="53">
        <v>-764040000</v>
      </c>
      <c r="AW369" s="47">
        <v>-3138000</v>
      </c>
      <c r="AX369" s="53"/>
      <c r="AY369" s="48"/>
      <c r="AZ369" s="38"/>
      <c r="BA369" s="53"/>
      <c r="BB369" s="47">
        <v>-1510894000</v>
      </c>
      <c r="BC369" s="65"/>
      <c r="BD369" s="53"/>
      <c r="BE369" s="38">
        <v>-19274000</v>
      </c>
      <c r="BF369" s="65"/>
      <c r="BG369" s="50">
        <v>-2297346000</v>
      </c>
      <c r="BH369" s="65">
        <v>-284458000</v>
      </c>
      <c r="BI369" s="53"/>
      <c r="BJ369" s="38">
        <v>-284458000</v>
      </c>
      <c r="BK369" s="65">
        <v>113086000</v>
      </c>
      <c r="BL369" s="51">
        <v>-171372000</v>
      </c>
    </row>
    <row r="370" spans="1:64" x14ac:dyDescent="0.2">
      <c r="A370" s="63" t="s">
        <v>1141</v>
      </c>
      <c r="B370" s="63" t="s">
        <v>1142</v>
      </c>
      <c r="C370" s="63">
        <v>372802</v>
      </c>
      <c r="D370" s="63" t="s">
        <v>16</v>
      </c>
      <c r="E370" s="63">
        <v>2017</v>
      </c>
      <c r="F370" s="63" t="s">
        <v>1292</v>
      </c>
      <c r="G370" s="64">
        <v>43100</v>
      </c>
      <c r="H370" s="64">
        <v>43159</v>
      </c>
      <c r="I370" s="64">
        <v>43159</v>
      </c>
      <c r="J370" s="63">
        <v>395000000</v>
      </c>
      <c r="K370" s="63">
        <v>398000000</v>
      </c>
      <c r="L370" s="63" t="s">
        <v>2352</v>
      </c>
      <c r="M370" s="47">
        <v>2228000000</v>
      </c>
      <c r="N370" s="65">
        <v>2225000000</v>
      </c>
      <c r="O370" s="65">
        <v>3000000</v>
      </c>
      <c r="P370" s="53"/>
      <c r="Q370" s="48">
        <v>2033000000</v>
      </c>
      <c r="R370" s="47">
        <v>-949000000</v>
      </c>
      <c r="S370" s="65">
        <v>159000000</v>
      </c>
      <c r="T370" s="65">
        <v>-1098000000</v>
      </c>
      <c r="U370" s="53">
        <v>-10000000</v>
      </c>
      <c r="V370" s="47">
        <v>694000000</v>
      </c>
      <c r="W370" s="65">
        <v>-362000000</v>
      </c>
      <c r="X370" s="65">
        <v>-81000000</v>
      </c>
      <c r="Y370" s="65">
        <v>274000000</v>
      </c>
      <c r="Z370" s="53">
        <v>863000000</v>
      </c>
      <c r="AA370" s="48">
        <v>-1000000</v>
      </c>
      <c r="AB370" s="49">
        <v>4005000000</v>
      </c>
      <c r="AC370" s="47">
        <v>-501000000</v>
      </c>
      <c r="AD370" s="65">
        <v>7000000</v>
      </c>
      <c r="AE370" s="65">
        <v>7000000</v>
      </c>
      <c r="AF370" s="65"/>
      <c r="AG370" s="65">
        <v>-508000000</v>
      </c>
      <c r="AH370" s="65">
        <v>-508000000</v>
      </c>
      <c r="AI370" s="65"/>
      <c r="AJ370" s="53"/>
      <c r="AK370" s="47">
        <v>22000000</v>
      </c>
      <c r="AL370" s="65">
        <v>22000000</v>
      </c>
      <c r="AM370" s="53"/>
      <c r="AN370" s="47">
        <v>-7226000000</v>
      </c>
      <c r="AO370" s="65"/>
      <c r="AP370" s="65"/>
      <c r="AQ370" s="65"/>
      <c r="AR370" s="53">
        <v>-7226000000</v>
      </c>
      <c r="AS370" s="38">
        <v>-24000000</v>
      </c>
      <c r="AT370" s="65"/>
      <c r="AU370" s="50">
        <v>-7729000000</v>
      </c>
      <c r="AV370" s="53">
        <v>-237000000</v>
      </c>
      <c r="AW370" s="47">
        <v>3026000000</v>
      </c>
      <c r="AX370" s="53"/>
      <c r="AY370" s="48">
        <v>3026000000</v>
      </c>
      <c r="AZ370" s="38">
        <v>-11813000000</v>
      </c>
      <c r="BA370" s="53">
        <v>14839000000</v>
      </c>
      <c r="BB370" s="47">
        <v>1068000000</v>
      </c>
      <c r="BC370" s="65">
        <v>1818000000</v>
      </c>
      <c r="BD370" s="53">
        <v>-750000000</v>
      </c>
      <c r="BE370" s="38">
        <v>-3000000</v>
      </c>
      <c r="BF370" s="65"/>
      <c r="BG370" s="50">
        <v>3854000000</v>
      </c>
      <c r="BH370" s="65">
        <v>130000000</v>
      </c>
      <c r="BI370" s="53"/>
      <c r="BJ370" s="38">
        <v>130000000</v>
      </c>
      <c r="BK370" s="65">
        <v>420000000</v>
      </c>
      <c r="BL370" s="51">
        <v>550000000</v>
      </c>
    </row>
    <row r="371" spans="1:64" x14ac:dyDescent="0.2">
      <c r="A371" s="63" t="s">
        <v>1099</v>
      </c>
      <c r="B371" s="63" t="s">
        <v>1100</v>
      </c>
      <c r="C371" s="63">
        <v>515267</v>
      </c>
      <c r="D371" s="63" t="s">
        <v>16</v>
      </c>
      <c r="E371" s="63">
        <v>2017</v>
      </c>
      <c r="F371" s="63" t="s">
        <v>1292</v>
      </c>
      <c r="G371" s="64">
        <v>43100</v>
      </c>
      <c r="H371" s="64">
        <v>43139</v>
      </c>
      <c r="I371" s="64">
        <v>43139</v>
      </c>
      <c r="J371" s="63">
        <v>831850073</v>
      </c>
      <c r="K371" s="63">
        <v>871787450</v>
      </c>
      <c r="L371" s="63" t="s">
        <v>2353</v>
      </c>
      <c r="M371" s="47">
        <v>4536000000</v>
      </c>
      <c r="N371" s="65"/>
      <c r="O371" s="65"/>
      <c r="P371" s="53"/>
      <c r="Q371" s="48">
        <v>5984000000</v>
      </c>
      <c r="R371" s="47">
        <v>-335000000</v>
      </c>
      <c r="S371" s="65"/>
      <c r="T371" s="65"/>
      <c r="U371" s="53"/>
      <c r="V371" s="47">
        <v>-2223000000</v>
      </c>
      <c r="W371" s="65"/>
      <c r="X371" s="65"/>
      <c r="Y371" s="65"/>
      <c r="Z371" s="53"/>
      <c r="AA371" s="48"/>
      <c r="AB371" s="49">
        <v>7962000000</v>
      </c>
      <c r="AC371" s="47">
        <v>-11065000000</v>
      </c>
      <c r="AD371" s="65"/>
      <c r="AE371" s="65"/>
      <c r="AF371" s="65"/>
      <c r="AG371" s="65"/>
      <c r="AH371" s="65"/>
      <c r="AI371" s="65"/>
      <c r="AJ371" s="53"/>
      <c r="AK371" s="47"/>
      <c r="AL371" s="65"/>
      <c r="AM371" s="53"/>
      <c r="AN371" s="47"/>
      <c r="AO371" s="65"/>
      <c r="AP371" s="65"/>
      <c r="AQ371" s="65"/>
      <c r="AR371" s="53"/>
      <c r="AS371" s="38">
        <v>1000000</v>
      </c>
      <c r="AT371" s="65"/>
      <c r="AU371" s="50">
        <v>-11064000000</v>
      </c>
      <c r="AV371" s="53">
        <v>-55000000</v>
      </c>
      <c r="AW371" s="47">
        <v>-536000000</v>
      </c>
      <c r="AX371" s="53"/>
      <c r="AY371" s="48"/>
      <c r="AZ371" s="38"/>
      <c r="BA371" s="53"/>
      <c r="BB371" s="47">
        <v>-406000000</v>
      </c>
      <c r="BC371" s="65">
        <v>21000000</v>
      </c>
      <c r="BD371" s="53">
        <v>-427000000</v>
      </c>
      <c r="BE371" s="38">
        <v>-182000000</v>
      </c>
      <c r="BF371" s="65"/>
      <c r="BG371" s="50">
        <v>-1179000000</v>
      </c>
      <c r="BH371" s="65">
        <v>-4281000000</v>
      </c>
      <c r="BI371" s="53"/>
      <c r="BJ371" s="38">
        <v>-4281000000</v>
      </c>
      <c r="BK371" s="65"/>
      <c r="BL371" s="51">
        <v>-4281000000</v>
      </c>
    </row>
    <row r="372" spans="1:64" x14ac:dyDescent="0.2">
      <c r="A372" s="63" t="s">
        <v>1108</v>
      </c>
      <c r="B372" s="63" t="s">
        <v>1109</v>
      </c>
      <c r="C372" s="63">
        <v>331230</v>
      </c>
      <c r="D372" s="63" t="s">
        <v>16</v>
      </c>
      <c r="E372" s="63">
        <v>2018</v>
      </c>
      <c r="F372" s="63" t="s">
        <v>1292</v>
      </c>
      <c r="G372" s="64">
        <v>43281</v>
      </c>
      <c r="H372" s="64">
        <v>43328</v>
      </c>
      <c r="I372" s="64">
        <v>43328</v>
      </c>
      <c r="J372" s="63">
        <v>285400000</v>
      </c>
      <c r="K372" s="63">
        <v>288600000</v>
      </c>
      <c r="L372" s="63" t="s">
        <v>2354</v>
      </c>
      <c r="M372" s="47">
        <v>397500000</v>
      </c>
      <c r="N372" s="65"/>
      <c r="O372" s="65"/>
      <c r="P372" s="53"/>
      <c r="Q372" s="48">
        <v>260300000</v>
      </c>
      <c r="R372" s="47">
        <v>169700000</v>
      </c>
      <c r="S372" s="65">
        <v>81300000</v>
      </c>
      <c r="T372" s="65">
        <v>-50900000</v>
      </c>
      <c r="U372" s="53">
        <v>139300000</v>
      </c>
      <c r="V372" s="47">
        <v>169200000</v>
      </c>
      <c r="W372" s="65">
        <v>-5600000</v>
      </c>
      <c r="X372" s="65">
        <v>30400000</v>
      </c>
      <c r="Y372" s="65">
        <v>-77300000</v>
      </c>
      <c r="Z372" s="53">
        <v>221700000</v>
      </c>
      <c r="AA372" s="48"/>
      <c r="AB372" s="49">
        <v>996700000</v>
      </c>
      <c r="AC372" s="47">
        <v>-267400000</v>
      </c>
      <c r="AD372" s="65"/>
      <c r="AE372" s="65"/>
      <c r="AF372" s="65"/>
      <c r="AG372" s="65">
        <v>-267400000</v>
      </c>
      <c r="AH372" s="65">
        <v>-267400000</v>
      </c>
      <c r="AI372" s="65"/>
      <c r="AJ372" s="53"/>
      <c r="AK372" s="47">
        <v>478400000</v>
      </c>
      <c r="AL372" s="65">
        <v>482200000</v>
      </c>
      <c r="AM372" s="53">
        <v>-3800000</v>
      </c>
      <c r="AN372" s="47">
        <v>-2375800000</v>
      </c>
      <c r="AO372" s="65"/>
      <c r="AP372" s="65">
        <v>0</v>
      </c>
      <c r="AQ372" s="65"/>
      <c r="AR372" s="53">
        <v>-2375800000</v>
      </c>
      <c r="AS372" s="38">
        <v>0</v>
      </c>
      <c r="AT372" s="65"/>
      <c r="AU372" s="50">
        <v>-2164800000</v>
      </c>
      <c r="AV372" s="53">
        <v>-384100000</v>
      </c>
      <c r="AW372" s="47">
        <v>0</v>
      </c>
      <c r="AX372" s="53"/>
      <c r="AY372" s="48">
        <v>0</v>
      </c>
      <c r="AZ372" s="38">
        <v>-1100000000</v>
      </c>
      <c r="BA372" s="53">
        <v>1100000000</v>
      </c>
      <c r="BB372" s="47">
        <v>165700000</v>
      </c>
      <c r="BC372" s="65">
        <v>165700000</v>
      </c>
      <c r="BD372" s="53"/>
      <c r="BE372" s="38">
        <v>-31500000</v>
      </c>
      <c r="BF372" s="65"/>
      <c r="BG372" s="50">
        <v>-249900000</v>
      </c>
      <c r="BH372" s="65">
        <v>-1418000000</v>
      </c>
      <c r="BI372" s="53"/>
      <c r="BJ372" s="38">
        <v>-1418000000</v>
      </c>
      <c r="BK372" s="65">
        <v>-11500000</v>
      </c>
      <c r="BL372" s="51">
        <v>-1429500000</v>
      </c>
    </row>
    <row r="373" spans="1:64" x14ac:dyDescent="0.2">
      <c r="A373" s="63" t="s">
        <v>1102</v>
      </c>
      <c r="B373" s="63" t="s">
        <v>1103</v>
      </c>
      <c r="C373" s="63">
        <v>378221</v>
      </c>
      <c r="D373" s="63" t="s">
        <v>16</v>
      </c>
      <c r="E373" s="63">
        <v>2017</v>
      </c>
      <c r="F373" s="63" t="s">
        <v>1292</v>
      </c>
      <c r="G373" s="64">
        <v>43100</v>
      </c>
      <c r="H373" s="64">
        <v>43147</v>
      </c>
      <c r="I373" s="64">
        <v>43147</v>
      </c>
      <c r="J373" s="63">
        <v>241200000</v>
      </c>
      <c r="K373" s="63">
        <v>245100000</v>
      </c>
      <c r="L373" s="63" t="s">
        <v>2355</v>
      </c>
      <c r="M373" s="47">
        <v>1581200000</v>
      </c>
      <c r="N373" s="65"/>
      <c r="O373" s="65"/>
      <c r="P373" s="53"/>
      <c r="Q373" s="48">
        <v>143600000</v>
      </c>
      <c r="R373" s="47">
        <v>-223000000</v>
      </c>
      <c r="S373" s="65"/>
      <c r="T373" s="65"/>
      <c r="U373" s="53"/>
      <c r="V373" s="47">
        <v>-1272300000</v>
      </c>
      <c r="W373" s="65"/>
      <c r="X373" s="65"/>
      <c r="Y373" s="65"/>
      <c r="Z373" s="53"/>
      <c r="AA373" s="48"/>
      <c r="AB373" s="49">
        <v>229500000</v>
      </c>
      <c r="AC373" s="47">
        <v>-186100000</v>
      </c>
      <c r="AD373" s="65"/>
      <c r="AE373" s="65"/>
      <c r="AF373" s="65"/>
      <c r="AG373" s="65"/>
      <c r="AH373" s="65"/>
      <c r="AI373" s="65"/>
      <c r="AJ373" s="53"/>
      <c r="AK373" s="47">
        <v>317800000</v>
      </c>
      <c r="AL373" s="65"/>
      <c r="AM373" s="53"/>
      <c r="AN373" s="47"/>
      <c r="AO373" s="65"/>
      <c r="AP373" s="65"/>
      <c r="AQ373" s="65"/>
      <c r="AR373" s="53"/>
      <c r="AS373" s="38">
        <v>-92700000</v>
      </c>
      <c r="AT373" s="65"/>
      <c r="AU373" s="50">
        <v>39000000</v>
      </c>
      <c r="AV373" s="53">
        <v>-563100000</v>
      </c>
      <c r="AW373" s="47"/>
      <c r="AX373" s="53"/>
      <c r="AY373" s="48"/>
      <c r="AZ373" s="38"/>
      <c r="BA373" s="53"/>
      <c r="BB373" s="47">
        <v>-257000000</v>
      </c>
      <c r="BC373" s="65"/>
      <c r="BD373" s="53"/>
      <c r="BE373" s="38">
        <v>1281600000</v>
      </c>
      <c r="BF373" s="65"/>
      <c r="BG373" s="50">
        <v>461500000</v>
      </c>
      <c r="BH373" s="65">
        <v>730000000</v>
      </c>
      <c r="BI373" s="53"/>
      <c r="BJ373" s="38">
        <v>730000000</v>
      </c>
      <c r="BK373" s="65">
        <v>5300000</v>
      </c>
      <c r="BL373" s="51">
        <v>735300000</v>
      </c>
    </row>
    <row r="374" spans="1:64" x14ac:dyDescent="0.2">
      <c r="A374" s="63" t="s">
        <v>1150</v>
      </c>
      <c r="B374" s="63" t="s">
        <v>1151</v>
      </c>
      <c r="C374" s="63">
        <v>378228</v>
      </c>
      <c r="D374" s="63" t="s">
        <v>16</v>
      </c>
      <c r="E374" s="63">
        <v>2017</v>
      </c>
      <c r="F374" s="63" t="s">
        <v>1292</v>
      </c>
      <c r="G374" s="64">
        <v>43100</v>
      </c>
      <c r="H374" s="64">
        <v>43153</v>
      </c>
      <c r="I374" s="64">
        <v>43153</v>
      </c>
      <c r="J374" s="63">
        <v>127588000</v>
      </c>
      <c r="K374" s="63">
        <v>128204000</v>
      </c>
      <c r="L374" s="63" t="s">
        <v>2356</v>
      </c>
      <c r="M374" s="47">
        <v>422599000</v>
      </c>
      <c r="N374" s="65"/>
      <c r="O374" s="65"/>
      <c r="P374" s="53"/>
      <c r="Q374" s="48">
        <v>165834000</v>
      </c>
      <c r="R374" s="47">
        <v>56386000</v>
      </c>
      <c r="S374" s="65"/>
      <c r="T374" s="65"/>
      <c r="U374" s="53"/>
      <c r="V374" s="47">
        <v>-13369000</v>
      </c>
      <c r="W374" s="65"/>
      <c r="X374" s="65"/>
      <c r="Y374" s="65"/>
      <c r="Z374" s="53"/>
      <c r="AA374" s="48"/>
      <c r="AB374" s="49">
        <v>631450000</v>
      </c>
      <c r="AC374" s="47">
        <v>-239181000</v>
      </c>
      <c r="AD374" s="65"/>
      <c r="AE374" s="65"/>
      <c r="AF374" s="65"/>
      <c r="AG374" s="65"/>
      <c r="AH374" s="65"/>
      <c r="AI374" s="65"/>
      <c r="AJ374" s="53"/>
      <c r="AK374" s="47"/>
      <c r="AL374" s="65"/>
      <c r="AM374" s="53"/>
      <c r="AN374" s="47"/>
      <c r="AO374" s="65"/>
      <c r="AP374" s="65"/>
      <c r="AQ374" s="65"/>
      <c r="AR374" s="53"/>
      <c r="AS374" s="38">
        <v>1225000</v>
      </c>
      <c r="AT374" s="65"/>
      <c r="AU374" s="50">
        <v>-237956000</v>
      </c>
      <c r="AV374" s="53">
        <v>-133828000</v>
      </c>
      <c r="AW374" s="47">
        <v>150054000</v>
      </c>
      <c r="AX374" s="53"/>
      <c r="AY374" s="48"/>
      <c r="AZ374" s="38"/>
      <c r="BA374" s="53"/>
      <c r="BB374" s="47">
        <v>-353073000</v>
      </c>
      <c r="BC374" s="65"/>
      <c r="BD374" s="53"/>
      <c r="BE374" s="38">
        <v>-1415000</v>
      </c>
      <c r="BF374" s="65"/>
      <c r="BG374" s="50">
        <v>-338262000</v>
      </c>
      <c r="BH374" s="65">
        <v>55232000</v>
      </c>
      <c r="BI374" s="53"/>
      <c r="BJ374" s="38">
        <v>55232000</v>
      </c>
      <c r="BK374" s="65"/>
      <c r="BL374" s="51">
        <v>55232000</v>
      </c>
    </row>
    <row r="375" spans="1:64" x14ac:dyDescent="0.2">
      <c r="A375" s="63" t="s">
        <v>1162</v>
      </c>
      <c r="B375" s="63" t="s">
        <v>1163</v>
      </c>
      <c r="C375" s="63">
        <v>138054</v>
      </c>
      <c r="D375" s="63" t="s">
        <v>16</v>
      </c>
      <c r="E375" s="63">
        <v>2017</v>
      </c>
      <c r="F375" s="63" t="s">
        <v>1292</v>
      </c>
      <c r="G375" s="64">
        <v>43008</v>
      </c>
      <c r="H375" s="64">
        <v>43052</v>
      </c>
      <c r="I375" s="64">
        <v>43052</v>
      </c>
      <c r="J375" s="63">
        <v>366000000</v>
      </c>
      <c r="K375" s="63">
        <v>370000000</v>
      </c>
      <c r="L375" s="63" t="s">
        <v>2357</v>
      </c>
      <c r="M375" s="47">
        <v>1778000000</v>
      </c>
      <c r="N375" s="65"/>
      <c r="O375" s="65"/>
      <c r="P375" s="53"/>
      <c r="Q375" s="48">
        <v>761000000</v>
      </c>
      <c r="R375" s="47">
        <v>210000000</v>
      </c>
      <c r="S375" s="65"/>
      <c r="T375" s="65"/>
      <c r="U375" s="53"/>
      <c r="V375" s="47">
        <v>-150000000</v>
      </c>
      <c r="W375" s="65"/>
      <c r="X375" s="65"/>
      <c r="Y375" s="65"/>
      <c r="Z375" s="53"/>
      <c r="AA375" s="48"/>
      <c r="AB375" s="49">
        <v>2599000000</v>
      </c>
      <c r="AC375" s="47">
        <v>-1069000000</v>
      </c>
      <c r="AD375" s="65"/>
      <c r="AE375" s="65"/>
      <c r="AF375" s="65"/>
      <c r="AG375" s="65"/>
      <c r="AH375" s="65"/>
      <c r="AI375" s="65"/>
      <c r="AJ375" s="53"/>
      <c r="AK375" s="47">
        <v>-18000000</v>
      </c>
      <c r="AL375" s="65"/>
      <c r="AM375" s="53"/>
      <c r="AN375" s="47">
        <v>-3081000000</v>
      </c>
      <c r="AO375" s="65"/>
      <c r="AP375" s="65"/>
      <c r="AQ375" s="65"/>
      <c r="AR375" s="53"/>
      <c r="AS375" s="38">
        <v>4000000</v>
      </c>
      <c r="AT375" s="65"/>
      <c r="AU375" s="50">
        <v>-4164000000</v>
      </c>
      <c r="AV375" s="53">
        <v>-319000000</v>
      </c>
      <c r="AW375" s="47">
        <v>2540000000</v>
      </c>
      <c r="AX375" s="53"/>
      <c r="AY375" s="48"/>
      <c r="AZ375" s="38"/>
      <c r="BA375" s="53"/>
      <c r="BB375" s="47">
        <v>-860000000</v>
      </c>
      <c r="BC375" s="65"/>
      <c r="BD375" s="53"/>
      <c r="BE375" s="38">
        <v>169000000</v>
      </c>
      <c r="BF375" s="65"/>
      <c r="BG375" s="50">
        <v>1530000000</v>
      </c>
      <c r="BH375" s="65">
        <v>-35000000</v>
      </c>
      <c r="BI375" s="53"/>
      <c r="BJ375" s="38">
        <v>-35000000</v>
      </c>
      <c r="BK375" s="65">
        <v>4000000</v>
      </c>
      <c r="BL375" s="51">
        <v>-31000000</v>
      </c>
    </row>
    <row r="376" spans="1:64" x14ac:dyDescent="0.2">
      <c r="A376" s="63" t="s">
        <v>1105</v>
      </c>
      <c r="B376" s="63" t="s">
        <v>1106</v>
      </c>
      <c r="C376" s="63">
        <v>372538</v>
      </c>
      <c r="D376" s="63" t="s">
        <v>16</v>
      </c>
      <c r="E376" s="63">
        <v>2016</v>
      </c>
      <c r="F376" s="63" t="s">
        <v>1292</v>
      </c>
      <c r="G376" s="64">
        <v>42825</v>
      </c>
      <c r="H376" s="64">
        <v>42879</v>
      </c>
      <c r="I376" s="64">
        <v>43237</v>
      </c>
      <c r="J376" s="63">
        <v>91921000</v>
      </c>
      <c r="K376" s="63">
        <v>94073000</v>
      </c>
      <c r="L376" s="63" t="s">
        <v>1847</v>
      </c>
      <c r="M376" s="47">
        <v>67303000</v>
      </c>
      <c r="N376" s="65"/>
      <c r="O376" s="65"/>
      <c r="P376" s="53"/>
      <c r="Q376" s="48">
        <v>30707000</v>
      </c>
      <c r="R376" s="47">
        <v>444107000</v>
      </c>
      <c r="S376" s="65"/>
      <c r="T376" s="65"/>
      <c r="U376" s="53"/>
      <c r="V376" s="47">
        <v>-121612000</v>
      </c>
      <c r="W376" s="65"/>
      <c r="X376" s="65"/>
      <c r="Y376" s="65"/>
      <c r="Z376" s="53"/>
      <c r="AA376" s="48"/>
      <c r="AB376" s="49">
        <v>420505000</v>
      </c>
      <c r="AC376" s="47">
        <v>-21167000</v>
      </c>
      <c r="AD376" s="65"/>
      <c r="AE376" s="65"/>
      <c r="AF376" s="65"/>
      <c r="AG376" s="65"/>
      <c r="AH376" s="65"/>
      <c r="AI376" s="65"/>
      <c r="AJ376" s="53"/>
      <c r="AK376" s="47">
        <v>155936000</v>
      </c>
      <c r="AL376" s="65"/>
      <c r="AM376" s="53"/>
      <c r="AN376" s="47">
        <v>-130669000</v>
      </c>
      <c r="AO376" s="65"/>
      <c r="AP376" s="65"/>
      <c r="AQ376" s="65"/>
      <c r="AR376" s="53"/>
      <c r="AS376" s="38">
        <v>-222206000</v>
      </c>
      <c r="AT376" s="65"/>
      <c r="AU376" s="50">
        <v>-218106000</v>
      </c>
      <c r="AV376" s="53"/>
      <c r="AW376" s="47"/>
      <c r="AX376" s="53"/>
      <c r="AY376" s="48"/>
      <c r="AZ376" s="38"/>
      <c r="BA376" s="53"/>
      <c r="BB376" s="47">
        <v>0</v>
      </c>
      <c r="BC376" s="65"/>
      <c r="BD376" s="53">
        <v>0</v>
      </c>
      <c r="BE376" s="38">
        <v>-49772000</v>
      </c>
      <c r="BF376" s="65"/>
      <c r="BG376" s="50">
        <v>-49772000</v>
      </c>
      <c r="BH376" s="65">
        <v>152627000</v>
      </c>
      <c r="BI376" s="53"/>
      <c r="BJ376" s="38">
        <v>152627000</v>
      </c>
      <c r="BK376" s="65">
        <v>-7973000</v>
      </c>
      <c r="BL376" s="51">
        <v>144654000</v>
      </c>
    </row>
    <row r="377" spans="1:64" x14ac:dyDescent="0.2">
      <c r="A377" s="63" t="s">
        <v>1156</v>
      </c>
      <c r="B377" s="63" t="s">
        <v>1157</v>
      </c>
      <c r="C377" s="63">
        <v>30388</v>
      </c>
      <c r="D377" s="63" t="s">
        <v>16</v>
      </c>
      <c r="E377" s="63">
        <v>2017</v>
      </c>
      <c r="F377" s="63" t="s">
        <v>1292</v>
      </c>
      <c r="G377" s="64">
        <v>43100</v>
      </c>
      <c r="H377" s="64">
        <v>43154</v>
      </c>
      <c r="I377" s="64">
        <v>43517</v>
      </c>
      <c r="J377" s="63">
        <v>732702000</v>
      </c>
      <c r="K377" s="63">
        <v>732702000</v>
      </c>
      <c r="L377" s="63" t="s">
        <v>1848</v>
      </c>
      <c r="M377" s="47">
        <v>-108063000</v>
      </c>
      <c r="N377" s="65"/>
      <c r="O377" s="65"/>
      <c r="P377" s="53"/>
      <c r="Q377" s="48">
        <v>395867000</v>
      </c>
      <c r="R377" s="47">
        <v>575644000</v>
      </c>
      <c r="S377" s="65"/>
      <c r="T377" s="65"/>
      <c r="U377" s="53"/>
      <c r="V377" s="47">
        <v>-32239000</v>
      </c>
      <c r="W377" s="65"/>
      <c r="X377" s="65"/>
      <c r="Y377" s="65"/>
      <c r="Z377" s="53"/>
      <c r="AA377" s="48"/>
      <c r="AB377" s="49">
        <v>831209000</v>
      </c>
      <c r="AC377" s="47">
        <v>-157959000</v>
      </c>
      <c r="AD377" s="65"/>
      <c r="AE377" s="65"/>
      <c r="AF377" s="65"/>
      <c r="AG377" s="65"/>
      <c r="AH377" s="65"/>
      <c r="AI377" s="65"/>
      <c r="AJ377" s="53"/>
      <c r="AK377" s="47">
        <v>16534000</v>
      </c>
      <c r="AL377" s="65"/>
      <c r="AM377" s="53"/>
      <c r="AN377" s="47"/>
      <c r="AO377" s="65"/>
      <c r="AP377" s="65"/>
      <c r="AQ377" s="65"/>
      <c r="AR377" s="53"/>
      <c r="AS377" s="38">
        <v>24899000</v>
      </c>
      <c r="AT377" s="65"/>
      <c r="AU377" s="50">
        <v>-116526000</v>
      </c>
      <c r="AV377" s="53"/>
      <c r="AW377" s="47">
        <v>-102775000</v>
      </c>
      <c r="AX377" s="53"/>
      <c r="AY377" s="48"/>
      <c r="AZ377" s="38"/>
      <c r="BA377" s="53"/>
      <c r="BB377" s="47">
        <v>33364000</v>
      </c>
      <c r="BC377" s="65">
        <v>33364000</v>
      </c>
      <c r="BD377" s="53"/>
      <c r="BE377" s="38">
        <v>-8962000</v>
      </c>
      <c r="BF377" s="65"/>
      <c r="BG377" s="50">
        <v>-78373000</v>
      </c>
      <c r="BH377" s="65">
        <v>636310000</v>
      </c>
      <c r="BI377" s="53"/>
      <c r="BJ377" s="38">
        <v>636310000</v>
      </c>
      <c r="BK377" s="65">
        <v>9914000</v>
      </c>
      <c r="BL377" s="51">
        <v>646224000</v>
      </c>
    </row>
    <row r="378" spans="1:64" x14ac:dyDescent="0.2">
      <c r="A378" s="63" t="s">
        <v>1123</v>
      </c>
      <c r="B378" s="63" t="s">
        <v>1124</v>
      </c>
      <c r="C378" s="63">
        <v>252464</v>
      </c>
      <c r="D378" s="63" t="s">
        <v>16</v>
      </c>
      <c r="E378" s="63">
        <v>2017</v>
      </c>
      <c r="F378" s="63" t="s">
        <v>1292</v>
      </c>
      <c r="G378" s="64">
        <v>43100</v>
      </c>
      <c r="H378" s="64">
        <v>43153</v>
      </c>
      <c r="I378" s="64">
        <v>43153</v>
      </c>
      <c r="J378" s="63">
        <v>991000000</v>
      </c>
      <c r="K378" s="63">
        <v>1012000000</v>
      </c>
      <c r="L378" s="63" t="s">
        <v>2358</v>
      </c>
      <c r="M378" s="47">
        <v>3682000000</v>
      </c>
      <c r="N378" s="65"/>
      <c r="O378" s="65"/>
      <c r="P378" s="53"/>
      <c r="Q378" s="48">
        <v>857000000</v>
      </c>
      <c r="R378" s="47">
        <v>401000000</v>
      </c>
      <c r="S378" s="65"/>
      <c r="T378" s="65"/>
      <c r="U378" s="53"/>
      <c r="V378" s="47">
        <v>423000000</v>
      </c>
      <c r="W378" s="65"/>
      <c r="X378" s="65"/>
      <c r="Y378" s="65"/>
      <c r="Z378" s="53"/>
      <c r="AA378" s="48"/>
      <c r="AB378" s="49">
        <v>5363000000</v>
      </c>
      <c r="AC378" s="47">
        <v>-655000000</v>
      </c>
      <c r="AD378" s="65"/>
      <c r="AE378" s="65"/>
      <c r="AF378" s="65"/>
      <c r="AG378" s="65"/>
      <c r="AH378" s="65"/>
      <c r="AI378" s="65"/>
      <c r="AJ378" s="53"/>
      <c r="AK378" s="47"/>
      <c r="AL378" s="65"/>
      <c r="AM378" s="53"/>
      <c r="AN378" s="47"/>
      <c r="AO378" s="65"/>
      <c r="AP378" s="65"/>
      <c r="AQ378" s="65"/>
      <c r="AR378" s="53"/>
      <c r="AS378" s="38">
        <v>-472000000</v>
      </c>
      <c r="AT378" s="65"/>
      <c r="AU378" s="50">
        <v>-1127000000</v>
      </c>
      <c r="AV378" s="53">
        <v>-2104000000</v>
      </c>
      <c r="AW378" s="47">
        <v>474000000</v>
      </c>
      <c r="AX378" s="53"/>
      <c r="AY378" s="48"/>
      <c r="AZ378" s="38"/>
      <c r="BA378" s="53"/>
      <c r="BB378" s="47">
        <v>-2073000000</v>
      </c>
      <c r="BC378" s="65"/>
      <c r="BD378" s="53"/>
      <c r="BE378" s="38">
        <v>-31000000</v>
      </c>
      <c r="BF378" s="65"/>
      <c r="BG378" s="50">
        <v>-3734000000</v>
      </c>
      <c r="BH378" s="65">
        <v>502000000</v>
      </c>
      <c r="BI378" s="53"/>
      <c r="BJ378" s="38">
        <v>502000000</v>
      </c>
      <c r="BK378" s="65"/>
      <c r="BL378" s="51">
        <v>502000000</v>
      </c>
    </row>
    <row r="379" spans="1:64" x14ac:dyDescent="0.2">
      <c r="A379" s="63" t="s">
        <v>1159</v>
      </c>
      <c r="B379" s="63" t="s">
        <v>1160</v>
      </c>
      <c r="C379" s="63">
        <v>693134</v>
      </c>
      <c r="D379" s="63" t="s">
        <v>16</v>
      </c>
      <c r="E379" s="63">
        <v>2017</v>
      </c>
      <c r="F379" s="63" t="s">
        <v>1292</v>
      </c>
      <c r="G379" s="64">
        <v>43100</v>
      </c>
      <c r="H379" s="64">
        <v>43152</v>
      </c>
      <c r="I379" s="64">
        <v>43152</v>
      </c>
      <c r="J379" s="63">
        <v>37273000</v>
      </c>
      <c r="K379" s="63">
        <v>39246000</v>
      </c>
      <c r="L379" s="63" t="s">
        <v>2359</v>
      </c>
      <c r="M379" s="47">
        <v>163945000</v>
      </c>
      <c r="N379" s="65"/>
      <c r="O379" s="65"/>
      <c r="P379" s="53"/>
      <c r="Q379" s="48">
        <v>53925000</v>
      </c>
      <c r="R379" s="47">
        <v>11593000</v>
      </c>
      <c r="S379" s="65"/>
      <c r="T379" s="65"/>
      <c r="U379" s="53"/>
      <c r="V379" s="47">
        <v>-33708000</v>
      </c>
      <c r="W379" s="65"/>
      <c r="X379" s="65"/>
      <c r="Y379" s="65"/>
      <c r="Z379" s="53"/>
      <c r="AA379" s="48"/>
      <c r="AB379" s="49">
        <v>195755000</v>
      </c>
      <c r="AC379" s="47">
        <v>-43057000</v>
      </c>
      <c r="AD379" s="65"/>
      <c r="AE379" s="65"/>
      <c r="AF379" s="65"/>
      <c r="AG379" s="65"/>
      <c r="AH379" s="65"/>
      <c r="AI379" s="65"/>
      <c r="AJ379" s="53"/>
      <c r="AK379" s="47">
        <v>-30993000</v>
      </c>
      <c r="AL379" s="65"/>
      <c r="AM379" s="53"/>
      <c r="AN379" s="47">
        <v>-11344000</v>
      </c>
      <c r="AO379" s="65"/>
      <c r="AP379" s="65"/>
      <c r="AQ379" s="65"/>
      <c r="AR379" s="53"/>
      <c r="AS379" s="38">
        <v>-1000</v>
      </c>
      <c r="AT379" s="65"/>
      <c r="AU379" s="50">
        <v>-85395000</v>
      </c>
      <c r="AV379" s="53"/>
      <c r="AW379" s="47">
        <v>-10000000</v>
      </c>
      <c r="AX379" s="53"/>
      <c r="AY379" s="48"/>
      <c r="AZ379" s="38"/>
      <c r="BA379" s="53"/>
      <c r="BB379" s="47">
        <v>49415000</v>
      </c>
      <c r="BC379" s="65">
        <v>56889000</v>
      </c>
      <c r="BD379" s="53">
        <v>-7474000</v>
      </c>
      <c r="BE379" s="38">
        <v>0</v>
      </c>
      <c r="BF379" s="65"/>
      <c r="BG379" s="50">
        <v>39415000</v>
      </c>
      <c r="BH379" s="65">
        <v>149775000</v>
      </c>
      <c r="BI379" s="53"/>
      <c r="BJ379" s="38">
        <v>149775000</v>
      </c>
      <c r="BK379" s="65"/>
      <c r="BL379" s="51">
        <v>149775000</v>
      </c>
    </row>
    <row r="380" spans="1:64" x14ac:dyDescent="0.2">
      <c r="A380" s="63" t="s">
        <v>1171</v>
      </c>
      <c r="B380" s="63" t="s">
        <v>1172</v>
      </c>
      <c r="C380" s="63">
        <v>80553</v>
      </c>
      <c r="D380" s="63" t="s">
        <v>16</v>
      </c>
      <c r="E380" s="63">
        <v>2017</v>
      </c>
      <c r="F380" s="63" t="s">
        <v>1292</v>
      </c>
      <c r="G380" s="64">
        <v>43100</v>
      </c>
      <c r="H380" s="64">
        <v>43140</v>
      </c>
      <c r="I380" s="64">
        <v>43159</v>
      </c>
      <c r="J380" s="63">
        <v>440729000</v>
      </c>
      <c r="K380" s="63">
        <v>440729000</v>
      </c>
      <c r="L380" s="63" t="s">
        <v>2360</v>
      </c>
      <c r="M380" s="47">
        <v>-48260000</v>
      </c>
      <c r="N380" s="65"/>
      <c r="O380" s="65"/>
      <c r="P380" s="53"/>
      <c r="Q380" s="48">
        <v>173747000</v>
      </c>
      <c r="R380" s="47">
        <v>249222000</v>
      </c>
      <c r="S380" s="65"/>
      <c r="T380" s="65"/>
      <c r="U380" s="53"/>
      <c r="V380" s="47">
        <v>-140646000</v>
      </c>
      <c r="W380" s="65"/>
      <c r="X380" s="65"/>
      <c r="Y380" s="65"/>
      <c r="Z380" s="53"/>
      <c r="AA380" s="48"/>
      <c r="AB380" s="49">
        <v>234063000</v>
      </c>
      <c r="AC380" s="47">
        <v>-282987000</v>
      </c>
      <c r="AD380" s="65"/>
      <c r="AE380" s="65"/>
      <c r="AF380" s="65"/>
      <c r="AG380" s="65"/>
      <c r="AH380" s="65"/>
      <c r="AI380" s="65"/>
      <c r="AJ380" s="53"/>
      <c r="AK380" s="47">
        <v>0</v>
      </c>
      <c r="AL380" s="65"/>
      <c r="AM380" s="53"/>
      <c r="AN380" s="47">
        <v>0</v>
      </c>
      <c r="AO380" s="65"/>
      <c r="AP380" s="65"/>
      <c r="AQ380" s="65"/>
      <c r="AR380" s="53"/>
      <c r="AS380" s="38"/>
      <c r="AT380" s="65"/>
      <c r="AU380" s="50">
        <v>-282987000</v>
      </c>
      <c r="AV380" s="53"/>
      <c r="AW380" s="47">
        <v>98000000</v>
      </c>
      <c r="AX380" s="53"/>
      <c r="AY380" s="48"/>
      <c r="AZ380" s="38"/>
      <c r="BA380" s="53"/>
      <c r="BB380" s="47">
        <v>11540000</v>
      </c>
      <c r="BC380" s="65">
        <v>11540000</v>
      </c>
      <c r="BD380" s="53"/>
      <c r="BE380" s="38">
        <v>-2781000</v>
      </c>
      <c r="BF380" s="65"/>
      <c r="BG380" s="50">
        <v>106759000</v>
      </c>
      <c r="BH380" s="65">
        <v>57835000</v>
      </c>
      <c r="BI380" s="53"/>
      <c r="BJ380" s="38">
        <v>57835000</v>
      </c>
      <c r="BK380" s="65">
        <v>4178000</v>
      </c>
      <c r="BL380" s="51">
        <v>62013000</v>
      </c>
    </row>
    <row r="381" spans="1:64" x14ac:dyDescent="0.2">
      <c r="A381" s="63" t="s">
        <v>1177</v>
      </c>
      <c r="B381" s="63" t="s">
        <v>1178</v>
      </c>
      <c r="C381" s="63">
        <v>219075</v>
      </c>
      <c r="D381" s="63" t="s">
        <v>16</v>
      </c>
      <c r="E381" s="63">
        <v>2017</v>
      </c>
      <c r="F381" s="63" t="s">
        <v>1292</v>
      </c>
      <c r="G381" s="64">
        <v>43100</v>
      </c>
      <c r="H381" s="64">
        <v>43153</v>
      </c>
      <c r="I381" s="64">
        <v>43153</v>
      </c>
      <c r="J381" s="63">
        <v>302700000</v>
      </c>
      <c r="K381" s="63">
        <v>303600000</v>
      </c>
      <c r="L381" s="63" t="s">
        <v>2361</v>
      </c>
      <c r="M381" s="47">
        <v>2131000000</v>
      </c>
      <c r="N381" s="65"/>
      <c r="O381" s="65"/>
      <c r="P381" s="53"/>
      <c r="Q381" s="48">
        <v>2149000000</v>
      </c>
      <c r="R381" s="47">
        <v>1122000000</v>
      </c>
      <c r="S381" s="65"/>
      <c r="T381" s="65"/>
      <c r="U381" s="53"/>
      <c r="V381" s="47">
        <v>-1989000000</v>
      </c>
      <c r="W381" s="65"/>
      <c r="X381" s="65"/>
      <c r="Y381" s="65"/>
      <c r="Z381" s="53"/>
      <c r="AA381" s="48"/>
      <c r="AB381" s="49">
        <v>3413000000</v>
      </c>
      <c r="AC381" s="47">
        <v>-3986000000</v>
      </c>
      <c r="AD381" s="65"/>
      <c r="AE381" s="65"/>
      <c r="AF381" s="65"/>
      <c r="AG381" s="65"/>
      <c r="AH381" s="65"/>
      <c r="AI381" s="65"/>
      <c r="AJ381" s="53"/>
      <c r="AK381" s="47">
        <v>-3241000000</v>
      </c>
      <c r="AL381" s="65"/>
      <c r="AM381" s="53"/>
      <c r="AN381" s="47"/>
      <c r="AO381" s="65"/>
      <c r="AP381" s="65"/>
      <c r="AQ381" s="65"/>
      <c r="AR381" s="53"/>
      <c r="AS381" s="38">
        <v>3297000000</v>
      </c>
      <c r="AT381" s="65"/>
      <c r="AU381" s="50">
        <v>-3930000000</v>
      </c>
      <c r="AV381" s="53"/>
      <c r="AW381" s="47">
        <v>1740000000</v>
      </c>
      <c r="AX381" s="53"/>
      <c r="AY381" s="48"/>
      <c r="AZ381" s="38"/>
      <c r="BA381" s="53"/>
      <c r="BB381" s="47">
        <v>-1842000000</v>
      </c>
      <c r="BC381" s="65"/>
      <c r="BD381" s="53"/>
      <c r="BE381" s="38">
        <v>-93000000</v>
      </c>
      <c r="BF381" s="65"/>
      <c r="BG381" s="50">
        <v>-195000000</v>
      </c>
      <c r="BH381" s="65">
        <v>-712000000</v>
      </c>
      <c r="BI381" s="53"/>
      <c r="BJ381" s="38">
        <v>-712000000</v>
      </c>
      <c r="BK381" s="65"/>
      <c r="BL381" s="51">
        <v>-712000000</v>
      </c>
    </row>
    <row r="382" spans="1:64" x14ac:dyDescent="0.2">
      <c r="A382" s="63" t="s">
        <v>1165</v>
      </c>
      <c r="B382" s="63" t="s">
        <v>1166</v>
      </c>
      <c r="C382" s="63">
        <v>424210</v>
      </c>
      <c r="D382" s="63" t="s">
        <v>16</v>
      </c>
      <c r="E382" s="63">
        <v>2017</v>
      </c>
      <c r="F382" s="63" t="s">
        <v>1292</v>
      </c>
      <c r="G382" s="64">
        <v>43100</v>
      </c>
      <c r="H382" s="64">
        <v>43151</v>
      </c>
      <c r="I382" s="64">
        <v>43151</v>
      </c>
      <c r="J382" s="63">
        <v>267024000</v>
      </c>
      <c r="K382" s="63">
        <v>268830000</v>
      </c>
      <c r="L382" s="63" t="s">
        <v>2362</v>
      </c>
      <c r="M382" s="47">
        <v>132655000</v>
      </c>
      <c r="N382" s="65"/>
      <c r="O382" s="65"/>
      <c r="P382" s="53"/>
      <c r="Q382" s="48">
        <v>436462000</v>
      </c>
      <c r="R382" s="47">
        <v>-36916000</v>
      </c>
      <c r="S382" s="65"/>
      <c r="T382" s="65"/>
      <c r="U382" s="53"/>
      <c r="V382" s="47">
        <v>-13049000</v>
      </c>
      <c r="W382" s="65"/>
      <c r="X382" s="65"/>
      <c r="Y382" s="65"/>
      <c r="Z382" s="53"/>
      <c r="AA382" s="48"/>
      <c r="AB382" s="49">
        <v>519152000</v>
      </c>
      <c r="AC382" s="47">
        <v>-222938000</v>
      </c>
      <c r="AD382" s="65"/>
      <c r="AE382" s="65"/>
      <c r="AF382" s="65"/>
      <c r="AG382" s="65"/>
      <c r="AH382" s="65"/>
      <c r="AI382" s="65"/>
      <c r="AJ382" s="53"/>
      <c r="AK382" s="47"/>
      <c r="AL382" s="65"/>
      <c r="AM382" s="53"/>
      <c r="AN382" s="47">
        <v>-123842000</v>
      </c>
      <c r="AO382" s="65"/>
      <c r="AP382" s="65"/>
      <c r="AQ382" s="65"/>
      <c r="AR382" s="53"/>
      <c r="AS382" s="38">
        <v>-60661000</v>
      </c>
      <c r="AT382" s="65"/>
      <c r="AU382" s="50">
        <v>-407441000</v>
      </c>
      <c r="AV382" s="53">
        <v>-331501000</v>
      </c>
      <c r="AW382" s="47">
        <v>272166000</v>
      </c>
      <c r="AX382" s="53"/>
      <c r="AY382" s="48"/>
      <c r="AZ382" s="38"/>
      <c r="BA382" s="53"/>
      <c r="BB382" s="47"/>
      <c r="BC382" s="65"/>
      <c r="BD382" s="53"/>
      <c r="BE382" s="38">
        <v>-52450000</v>
      </c>
      <c r="BF382" s="65"/>
      <c r="BG382" s="50">
        <v>-111785000</v>
      </c>
      <c r="BH382" s="65">
        <v>-74000</v>
      </c>
      <c r="BI382" s="53"/>
      <c r="BJ382" s="38">
        <v>-74000</v>
      </c>
      <c r="BK382" s="65"/>
      <c r="BL382" s="51">
        <v>-74000</v>
      </c>
    </row>
    <row r="383" spans="1:64" x14ac:dyDescent="0.2">
      <c r="A383" s="63" t="s">
        <v>1189</v>
      </c>
      <c r="B383" s="63" t="s">
        <v>1190</v>
      </c>
      <c r="C383" s="63">
        <v>378232</v>
      </c>
      <c r="D383" s="63" t="s">
        <v>16</v>
      </c>
      <c r="E383" s="63">
        <v>2017</v>
      </c>
      <c r="F383" s="63" t="s">
        <v>1292</v>
      </c>
      <c r="G383" s="64">
        <v>43100</v>
      </c>
      <c r="H383" s="64">
        <v>43159</v>
      </c>
      <c r="I383" s="64">
        <v>43159</v>
      </c>
      <c r="J383" s="63">
        <v>95652000</v>
      </c>
      <c r="K383" s="63">
        <v>96325000</v>
      </c>
      <c r="L383" s="63" t="s">
        <v>2363</v>
      </c>
      <c r="M383" s="47">
        <v>771312000</v>
      </c>
      <c r="N383" s="65"/>
      <c r="O383" s="65"/>
      <c r="P383" s="53"/>
      <c r="Q383" s="48">
        <v>447883000</v>
      </c>
      <c r="R383" s="47">
        <v>56738000</v>
      </c>
      <c r="S383" s="65"/>
      <c r="T383" s="65"/>
      <c r="U383" s="53"/>
      <c r="V383" s="47">
        <v>-93352000</v>
      </c>
      <c r="W383" s="65"/>
      <c r="X383" s="65"/>
      <c r="Y383" s="65"/>
      <c r="Z383" s="53"/>
      <c r="AA383" s="48"/>
      <c r="AB383" s="49">
        <v>1182581000</v>
      </c>
      <c r="AC383" s="47">
        <v>-586445000</v>
      </c>
      <c r="AD383" s="65"/>
      <c r="AE383" s="65"/>
      <c r="AF383" s="65"/>
      <c r="AG383" s="65"/>
      <c r="AH383" s="65"/>
      <c r="AI383" s="65"/>
      <c r="AJ383" s="53"/>
      <c r="AK383" s="47"/>
      <c r="AL383" s="65"/>
      <c r="AM383" s="53"/>
      <c r="AN383" s="47">
        <v>-22878000</v>
      </c>
      <c r="AO383" s="65"/>
      <c r="AP383" s="65"/>
      <c r="AQ383" s="65"/>
      <c r="AR383" s="53"/>
      <c r="AS383" s="38">
        <v>-15076000</v>
      </c>
      <c r="AT383" s="65"/>
      <c r="AU383" s="50">
        <v>-624399000</v>
      </c>
      <c r="AV383" s="53">
        <v>-38211000</v>
      </c>
      <c r="AW383" s="47">
        <v>-102006000</v>
      </c>
      <c r="AX383" s="53"/>
      <c r="AY383" s="48"/>
      <c r="AZ383" s="38"/>
      <c r="BA383" s="53"/>
      <c r="BB383" s="47">
        <v>-354147000</v>
      </c>
      <c r="BC383" s="65"/>
      <c r="BD383" s="53"/>
      <c r="BE383" s="38">
        <v>-24789000</v>
      </c>
      <c r="BF383" s="65"/>
      <c r="BG383" s="50">
        <v>-519153000</v>
      </c>
      <c r="BH383" s="65">
        <v>39029000</v>
      </c>
      <c r="BI383" s="53"/>
      <c r="BJ383" s="38">
        <v>39029000</v>
      </c>
      <c r="BK383" s="65">
        <v>1647000</v>
      </c>
      <c r="BL383" s="51">
        <v>40676000</v>
      </c>
    </row>
    <row r="384" spans="1:64" x14ac:dyDescent="0.2">
      <c r="A384" s="63" t="s">
        <v>1168</v>
      </c>
      <c r="B384" s="63" t="s">
        <v>1169</v>
      </c>
      <c r="C384" s="63">
        <v>178804</v>
      </c>
      <c r="D384" s="63" t="s">
        <v>16</v>
      </c>
      <c r="E384" s="63">
        <v>2017</v>
      </c>
      <c r="F384" s="63" t="s">
        <v>1292</v>
      </c>
      <c r="G384" s="64">
        <v>43131</v>
      </c>
      <c r="H384" s="64">
        <v>43193</v>
      </c>
      <c r="I384" s="64">
        <v>43193</v>
      </c>
      <c r="J384" s="63">
        <v>61556000</v>
      </c>
      <c r="K384" s="63">
        <v>61975000</v>
      </c>
      <c r="L384" s="63" t="s">
        <v>2364</v>
      </c>
      <c r="M384" s="47">
        <v>555234000</v>
      </c>
      <c r="N384" s="65"/>
      <c r="O384" s="65"/>
      <c r="P384" s="53"/>
      <c r="Q384" s="48">
        <v>252713000</v>
      </c>
      <c r="R384" s="47">
        <v>4822000</v>
      </c>
      <c r="S384" s="65"/>
      <c r="T384" s="65"/>
      <c r="U384" s="53"/>
      <c r="V384" s="47">
        <v>-33403000</v>
      </c>
      <c r="W384" s="65"/>
      <c r="X384" s="65"/>
      <c r="Y384" s="65"/>
      <c r="Z384" s="53"/>
      <c r="AA384" s="48"/>
      <c r="AB384" s="49">
        <v>779366000</v>
      </c>
      <c r="AC384" s="47">
        <v>-440714000</v>
      </c>
      <c r="AD384" s="65"/>
      <c r="AE384" s="65"/>
      <c r="AF384" s="65"/>
      <c r="AG384" s="65"/>
      <c r="AH384" s="65"/>
      <c r="AI384" s="65"/>
      <c r="AJ384" s="53"/>
      <c r="AK384" s="47"/>
      <c r="AL384" s="65"/>
      <c r="AM384" s="53"/>
      <c r="AN384" s="47"/>
      <c r="AO384" s="65"/>
      <c r="AP384" s="65"/>
      <c r="AQ384" s="65"/>
      <c r="AR384" s="53"/>
      <c r="AS384" s="38">
        <v>-90000000</v>
      </c>
      <c r="AT384" s="65"/>
      <c r="AU384" s="50">
        <v>-530714000</v>
      </c>
      <c r="AV384" s="53"/>
      <c r="AW384" s="47"/>
      <c r="AX384" s="53"/>
      <c r="AY384" s="48"/>
      <c r="AZ384" s="38"/>
      <c r="BA384" s="53"/>
      <c r="BB384" s="47">
        <v>-351391000</v>
      </c>
      <c r="BC384" s="65"/>
      <c r="BD384" s="53"/>
      <c r="BE384" s="38">
        <v>-4826000</v>
      </c>
      <c r="BF384" s="65"/>
      <c r="BG384" s="50">
        <v>-356217000</v>
      </c>
      <c r="BH384" s="65">
        <v>-107565000</v>
      </c>
      <c r="BI384" s="53"/>
      <c r="BJ384" s="38">
        <v>-107565000</v>
      </c>
      <c r="BK384" s="65"/>
      <c r="BL384" s="51">
        <v>-107565000</v>
      </c>
    </row>
    <row r="385" spans="1:64" x14ac:dyDescent="0.2">
      <c r="A385" s="63" t="s">
        <v>1180</v>
      </c>
      <c r="B385" s="63" t="s">
        <v>1181</v>
      </c>
      <c r="C385" s="63">
        <v>367714</v>
      </c>
      <c r="D385" s="63" t="s">
        <v>16</v>
      </c>
      <c r="E385" s="63">
        <v>2017</v>
      </c>
      <c r="F385" s="63" t="s">
        <v>1292</v>
      </c>
      <c r="G385" s="64">
        <v>43100</v>
      </c>
      <c r="H385" s="64">
        <v>43144</v>
      </c>
      <c r="I385" s="64">
        <v>43144</v>
      </c>
      <c r="J385" s="63">
        <v>964000000</v>
      </c>
      <c r="K385" s="63">
        <v>985000000</v>
      </c>
      <c r="L385" s="63" t="s">
        <v>2365</v>
      </c>
      <c r="M385" s="47">
        <v>10823000000</v>
      </c>
      <c r="N385" s="65"/>
      <c r="O385" s="65"/>
      <c r="P385" s="53"/>
      <c r="Q385" s="48">
        <v>2245000000</v>
      </c>
      <c r="R385" s="47">
        <v>-151000000</v>
      </c>
      <c r="S385" s="65"/>
      <c r="T385" s="65"/>
      <c r="U385" s="53"/>
      <c r="V385" s="47">
        <v>679000000</v>
      </c>
      <c r="W385" s="65"/>
      <c r="X385" s="65"/>
      <c r="Y385" s="65"/>
      <c r="Z385" s="53"/>
      <c r="AA385" s="48"/>
      <c r="AB385" s="49">
        <v>13596000000</v>
      </c>
      <c r="AC385" s="47">
        <v>-2023000000</v>
      </c>
      <c r="AD385" s="65"/>
      <c r="AE385" s="65"/>
      <c r="AF385" s="65"/>
      <c r="AG385" s="65"/>
      <c r="AH385" s="65"/>
      <c r="AI385" s="65"/>
      <c r="AJ385" s="53"/>
      <c r="AK385" s="47">
        <v>-4319000000</v>
      </c>
      <c r="AL385" s="65"/>
      <c r="AM385" s="53"/>
      <c r="AN385" s="47">
        <v>-2131000000</v>
      </c>
      <c r="AO385" s="65"/>
      <c r="AP385" s="65"/>
      <c r="AQ385" s="65"/>
      <c r="AR385" s="53"/>
      <c r="AS385" s="38">
        <v>-126000000</v>
      </c>
      <c r="AT385" s="65"/>
      <c r="AU385" s="50">
        <v>-8599000000</v>
      </c>
      <c r="AV385" s="53">
        <v>-2773000000</v>
      </c>
      <c r="AW385" s="47">
        <v>-2615000000</v>
      </c>
      <c r="AX385" s="53"/>
      <c r="AY385" s="48"/>
      <c r="AZ385" s="38"/>
      <c r="BA385" s="53"/>
      <c r="BB385" s="47">
        <v>-812000000</v>
      </c>
      <c r="BC385" s="65">
        <v>688000000</v>
      </c>
      <c r="BD385" s="53">
        <v>-1500000000</v>
      </c>
      <c r="BE385" s="38">
        <v>2759000000</v>
      </c>
      <c r="BF385" s="65"/>
      <c r="BG385" s="50">
        <v>-3441000000</v>
      </c>
      <c r="BH385" s="65">
        <v>1556000000</v>
      </c>
      <c r="BI385" s="53"/>
      <c r="BJ385" s="38">
        <v>1556000000</v>
      </c>
      <c r="BK385" s="65">
        <v>-5000000</v>
      </c>
      <c r="BL385" s="51">
        <v>1551000000</v>
      </c>
    </row>
    <row r="386" spans="1:64" x14ac:dyDescent="0.2">
      <c r="A386" s="63" t="s">
        <v>1174</v>
      </c>
      <c r="B386" s="63" t="s">
        <v>1175</v>
      </c>
      <c r="C386" s="63">
        <v>367644</v>
      </c>
      <c r="D386" s="63" t="s">
        <v>16</v>
      </c>
      <c r="E386" s="63">
        <v>2017</v>
      </c>
      <c r="F386" s="63" t="s">
        <v>1292</v>
      </c>
      <c r="G386" s="64">
        <v>43100</v>
      </c>
      <c r="H386" s="64">
        <v>43140</v>
      </c>
      <c r="I386" s="64">
        <v>43140</v>
      </c>
      <c r="J386" s="63">
        <v>798400000</v>
      </c>
      <c r="K386" s="63">
        <v>801700000</v>
      </c>
      <c r="L386" s="63" t="s">
        <v>2366</v>
      </c>
      <c r="M386" s="47">
        <v>10712000000</v>
      </c>
      <c r="N386" s="65"/>
      <c r="O386" s="65"/>
      <c r="P386" s="53"/>
      <c r="Q386" s="48">
        <v>2105000000</v>
      </c>
      <c r="R386" s="47">
        <v>-5178000000</v>
      </c>
      <c r="S386" s="65"/>
      <c r="T386" s="65"/>
      <c r="U386" s="53"/>
      <c r="V386" s="47">
        <v>-409000000</v>
      </c>
      <c r="W386" s="65"/>
      <c r="X386" s="65"/>
      <c r="Y386" s="65"/>
      <c r="Z386" s="53"/>
      <c r="AA386" s="48"/>
      <c r="AB386" s="49">
        <v>7230000000</v>
      </c>
      <c r="AC386" s="47">
        <v>-3070000000</v>
      </c>
      <c r="AD386" s="65"/>
      <c r="AE386" s="65"/>
      <c r="AF386" s="65"/>
      <c r="AG386" s="65"/>
      <c r="AH386" s="65"/>
      <c r="AI386" s="65"/>
      <c r="AJ386" s="53"/>
      <c r="AK386" s="47"/>
      <c r="AL386" s="65"/>
      <c r="AM386" s="53"/>
      <c r="AN386" s="47"/>
      <c r="AO386" s="65"/>
      <c r="AP386" s="65"/>
      <c r="AQ386" s="65"/>
      <c r="AR386" s="53"/>
      <c r="AS386" s="38">
        <v>-16000000</v>
      </c>
      <c r="AT386" s="65"/>
      <c r="AU386" s="50">
        <v>-3086000000</v>
      </c>
      <c r="AV386" s="53">
        <v>-1982000000</v>
      </c>
      <c r="AW386" s="47">
        <v>1895000000</v>
      </c>
      <c r="AX386" s="53"/>
      <c r="AY386" s="48"/>
      <c r="AZ386" s="38"/>
      <c r="BA386" s="53"/>
      <c r="BB386" s="47">
        <v>-4013000000</v>
      </c>
      <c r="BC386" s="65"/>
      <c r="BD386" s="53"/>
      <c r="BE386" s="38">
        <v>-46000000</v>
      </c>
      <c r="BF386" s="65"/>
      <c r="BG386" s="50">
        <v>-4146000000</v>
      </c>
      <c r="BH386" s="65">
        <v>-2000000</v>
      </c>
      <c r="BI386" s="53"/>
      <c r="BJ386" s="38">
        <v>-2000000</v>
      </c>
      <c r="BK386" s="65"/>
      <c r="BL386" s="51">
        <v>-2000000</v>
      </c>
    </row>
    <row r="387" spans="1:64" x14ac:dyDescent="0.2">
      <c r="A387" s="63" t="s">
        <v>1183</v>
      </c>
      <c r="B387" s="63" t="s">
        <v>1184</v>
      </c>
      <c r="C387" s="63">
        <v>106423</v>
      </c>
      <c r="D387" s="63" t="s">
        <v>16</v>
      </c>
      <c r="E387" s="63">
        <v>2017</v>
      </c>
      <c r="F387" s="63" t="s">
        <v>1292</v>
      </c>
      <c r="G387" s="64">
        <v>43100</v>
      </c>
      <c r="H387" s="64">
        <v>43152</v>
      </c>
      <c r="I387" s="64">
        <v>43152</v>
      </c>
      <c r="J387" s="63">
        <v>871000000</v>
      </c>
      <c r="K387" s="63">
        <v>875000000</v>
      </c>
      <c r="L387" s="63" t="s">
        <v>2367</v>
      </c>
      <c r="M387" s="47">
        <v>4910000000</v>
      </c>
      <c r="N387" s="65"/>
      <c r="O387" s="65"/>
      <c r="P387" s="53"/>
      <c r="Q387" s="48">
        <v>2282000000</v>
      </c>
      <c r="R387" s="47">
        <v>-4300000000</v>
      </c>
      <c r="S387" s="65"/>
      <c r="T387" s="65"/>
      <c r="U387" s="53"/>
      <c r="V387" s="47">
        <v>-1413000000</v>
      </c>
      <c r="W387" s="65"/>
      <c r="X387" s="65"/>
      <c r="Y387" s="65"/>
      <c r="Z387" s="53"/>
      <c r="AA387" s="48"/>
      <c r="AB387" s="49">
        <v>1479000000</v>
      </c>
      <c r="AC387" s="47">
        <v>-5203000000</v>
      </c>
      <c r="AD387" s="65"/>
      <c r="AE387" s="65"/>
      <c r="AF387" s="65"/>
      <c r="AG387" s="65"/>
      <c r="AH387" s="65"/>
      <c r="AI387" s="65"/>
      <c r="AJ387" s="53"/>
      <c r="AK387" s="47">
        <v>356000000</v>
      </c>
      <c r="AL387" s="65"/>
      <c r="AM387" s="53"/>
      <c r="AN387" s="47">
        <v>-134000000</v>
      </c>
      <c r="AO387" s="65"/>
      <c r="AP387" s="65"/>
      <c r="AQ387" s="65"/>
      <c r="AR387" s="53"/>
      <c r="AS387" s="38">
        <v>6000000</v>
      </c>
      <c r="AT387" s="65"/>
      <c r="AU387" s="50">
        <v>-4975000000</v>
      </c>
      <c r="AV387" s="53">
        <v>-2771000000</v>
      </c>
      <c r="AW387" s="47">
        <v>7827000000</v>
      </c>
      <c r="AX387" s="53"/>
      <c r="AY387" s="48"/>
      <c r="AZ387" s="38"/>
      <c r="BA387" s="53"/>
      <c r="BB387" s="47">
        <v>-1566000000</v>
      </c>
      <c r="BC387" s="65"/>
      <c r="BD387" s="53"/>
      <c r="BE387" s="38">
        <v>-203000000</v>
      </c>
      <c r="BF387" s="65"/>
      <c r="BG387" s="50">
        <v>3287000000</v>
      </c>
      <c r="BH387" s="65">
        <v>-209000000</v>
      </c>
      <c r="BI387" s="53"/>
      <c r="BJ387" s="38">
        <v>-209000000</v>
      </c>
      <c r="BK387" s="65">
        <v>53000000</v>
      </c>
      <c r="BL387" s="51">
        <v>-156000000</v>
      </c>
    </row>
    <row r="388" spans="1:64" x14ac:dyDescent="0.2">
      <c r="A388" s="63" t="s">
        <v>1186</v>
      </c>
      <c r="B388" s="63" t="s">
        <v>1187</v>
      </c>
      <c r="C388" s="63">
        <v>102754</v>
      </c>
      <c r="D388" s="63" t="s">
        <v>16</v>
      </c>
      <c r="E388" s="63">
        <v>2017</v>
      </c>
      <c r="F388" s="63" t="s">
        <v>1292</v>
      </c>
      <c r="G388" s="64">
        <v>43100</v>
      </c>
      <c r="H388" s="64">
        <v>43124</v>
      </c>
      <c r="I388" s="64">
        <v>43124</v>
      </c>
      <c r="J388" s="63">
        <v>84599000</v>
      </c>
      <c r="K388" s="63">
        <v>85562000</v>
      </c>
      <c r="L388" s="63" t="s">
        <v>2368</v>
      </c>
      <c r="M388" s="47">
        <v>1346000000</v>
      </c>
      <c r="N388" s="65"/>
      <c r="O388" s="65"/>
      <c r="P388" s="53"/>
      <c r="Q388" s="48">
        <v>1383000000</v>
      </c>
      <c r="R388" s="47">
        <v>26000000</v>
      </c>
      <c r="S388" s="65"/>
      <c r="T388" s="65"/>
      <c r="U388" s="53"/>
      <c r="V388" s="47">
        <v>-525000000</v>
      </c>
      <c r="W388" s="65"/>
      <c r="X388" s="65"/>
      <c r="Y388" s="65"/>
      <c r="Z388" s="53"/>
      <c r="AA388" s="48"/>
      <c r="AB388" s="49">
        <v>2230000000</v>
      </c>
      <c r="AC388" s="47">
        <v>-1323000000</v>
      </c>
      <c r="AD388" s="65"/>
      <c r="AE388" s="65"/>
      <c r="AF388" s="65"/>
      <c r="AG388" s="65"/>
      <c r="AH388" s="65"/>
      <c r="AI388" s="65"/>
      <c r="AJ388" s="53"/>
      <c r="AK388" s="47">
        <v>-5000000</v>
      </c>
      <c r="AL388" s="65"/>
      <c r="AM388" s="53"/>
      <c r="AN388" s="47">
        <v>-2377000000</v>
      </c>
      <c r="AO388" s="65"/>
      <c r="AP388" s="65"/>
      <c r="AQ388" s="65"/>
      <c r="AR388" s="53"/>
      <c r="AS388" s="38"/>
      <c r="AT388" s="65"/>
      <c r="AU388" s="50">
        <v>-3705000000</v>
      </c>
      <c r="AV388" s="53"/>
      <c r="AW388" s="47">
        <v>1594000000</v>
      </c>
      <c r="AX388" s="53"/>
      <c r="AY388" s="48"/>
      <c r="AZ388" s="38"/>
      <c r="BA388" s="53"/>
      <c r="BB388" s="47">
        <v>-53000000</v>
      </c>
      <c r="BC388" s="65"/>
      <c r="BD388" s="53"/>
      <c r="BE388" s="38">
        <v>-44000000</v>
      </c>
      <c r="BF388" s="65"/>
      <c r="BG388" s="50">
        <v>1497000000</v>
      </c>
      <c r="BH388" s="65">
        <v>22000000</v>
      </c>
      <c r="BI388" s="53"/>
      <c r="BJ388" s="38">
        <v>22000000</v>
      </c>
      <c r="BK388" s="65">
        <v>18000000</v>
      </c>
      <c r="BL388" s="51">
        <v>40000000</v>
      </c>
    </row>
    <row r="389" spans="1:64" x14ac:dyDescent="0.2">
      <c r="A389" s="63" t="s">
        <v>1216</v>
      </c>
      <c r="B389" s="63" t="s">
        <v>1217</v>
      </c>
      <c r="C389" s="63">
        <v>107326</v>
      </c>
      <c r="D389" s="63" t="s">
        <v>16</v>
      </c>
      <c r="E389" s="63">
        <v>2017</v>
      </c>
      <c r="F389" s="63" t="s">
        <v>1292</v>
      </c>
      <c r="G389" s="64">
        <v>43008</v>
      </c>
      <c r="H389" s="64">
        <v>43056</v>
      </c>
      <c r="I389" s="64">
        <v>43056</v>
      </c>
      <c r="J389" s="63">
        <v>2305250000</v>
      </c>
      <c r="K389" s="63">
        <v>2855250000</v>
      </c>
      <c r="L389" s="63" t="s">
        <v>2369</v>
      </c>
      <c r="M389" s="47">
        <v>6699000000</v>
      </c>
      <c r="N389" s="65"/>
      <c r="O389" s="65"/>
      <c r="P389" s="53"/>
      <c r="Q389" s="48">
        <v>556000000</v>
      </c>
      <c r="R389" s="47">
        <v>6533000000</v>
      </c>
      <c r="S389" s="65"/>
      <c r="T389" s="65"/>
      <c r="U389" s="53"/>
      <c r="V389" s="47">
        <v>-4580000000</v>
      </c>
      <c r="W389" s="65"/>
      <c r="X389" s="65"/>
      <c r="Y389" s="65"/>
      <c r="Z389" s="53"/>
      <c r="AA389" s="48"/>
      <c r="AB389" s="49">
        <v>9208000000</v>
      </c>
      <c r="AC389" s="47">
        <v>-695000000</v>
      </c>
      <c r="AD389" s="65"/>
      <c r="AE389" s="65"/>
      <c r="AF389" s="65"/>
      <c r="AG389" s="65"/>
      <c r="AH389" s="65"/>
      <c r="AI389" s="65"/>
      <c r="AJ389" s="53"/>
      <c r="AK389" s="47">
        <v>1774000000</v>
      </c>
      <c r="AL389" s="65"/>
      <c r="AM389" s="53"/>
      <c r="AN389" s="47">
        <v>-302000000</v>
      </c>
      <c r="AO389" s="65"/>
      <c r="AP389" s="65"/>
      <c r="AQ389" s="65"/>
      <c r="AR389" s="53"/>
      <c r="AS389" s="38">
        <v>-42000000</v>
      </c>
      <c r="AT389" s="65"/>
      <c r="AU389" s="50">
        <v>735000000</v>
      </c>
      <c r="AV389" s="53">
        <v>-1579000000</v>
      </c>
      <c r="AW389" s="47"/>
      <c r="AX389" s="53"/>
      <c r="AY389" s="48"/>
      <c r="AZ389" s="38"/>
      <c r="BA389" s="53"/>
      <c r="BB389" s="47">
        <v>-4254000000</v>
      </c>
      <c r="BC389" s="65">
        <v>2637000000</v>
      </c>
      <c r="BD389" s="53">
        <v>-6891000000</v>
      </c>
      <c r="BE389" s="38">
        <v>-91000000</v>
      </c>
      <c r="BF389" s="65"/>
      <c r="BG389" s="50">
        <v>-5924000000</v>
      </c>
      <c r="BH389" s="65">
        <v>4019000000</v>
      </c>
      <c r="BI389" s="53"/>
      <c r="BJ389" s="38">
        <v>4019000000</v>
      </c>
      <c r="BK389" s="65">
        <v>236000000</v>
      </c>
      <c r="BL389" s="51">
        <v>4255000000</v>
      </c>
    </row>
    <row r="390" spans="1:64" x14ac:dyDescent="0.2">
      <c r="A390" s="63" t="s">
        <v>1195</v>
      </c>
      <c r="B390" s="63" t="s">
        <v>1196</v>
      </c>
      <c r="C390" s="63">
        <v>361284</v>
      </c>
      <c r="D390" s="63" t="s">
        <v>16</v>
      </c>
      <c r="E390" s="63">
        <v>2017</v>
      </c>
      <c r="F390" s="63" t="s">
        <v>1292</v>
      </c>
      <c r="G390" s="64">
        <v>43008</v>
      </c>
      <c r="H390" s="64">
        <v>43066</v>
      </c>
      <c r="I390" s="64">
        <v>43066</v>
      </c>
      <c r="J390" s="63">
        <v>92500000</v>
      </c>
      <c r="K390" s="63">
        <v>93200000</v>
      </c>
      <c r="L390" s="63" t="s">
        <v>2370</v>
      </c>
      <c r="M390" s="47">
        <v>250300000</v>
      </c>
      <c r="N390" s="65"/>
      <c r="O390" s="65"/>
      <c r="P390" s="53"/>
      <c r="Q390" s="48">
        <v>76900000</v>
      </c>
      <c r="R390" s="47">
        <v>124100000</v>
      </c>
      <c r="S390" s="65"/>
      <c r="T390" s="65"/>
      <c r="U390" s="53"/>
      <c r="V390" s="47">
        <v>-52200000</v>
      </c>
      <c r="W390" s="65"/>
      <c r="X390" s="65"/>
      <c r="Y390" s="65"/>
      <c r="Z390" s="53"/>
      <c r="AA390" s="48"/>
      <c r="AB390" s="49">
        <v>399100000</v>
      </c>
      <c r="AC390" s="47">
        <v>-59100000</v>
      </c>
      <c r="AD390" s="65"/>
      <c r="AE390" s="65"/>
      <c r="AF390" s="65"/>
      <c r="AG390" s="65"/>
      <c r="AH390" s="65"/>
      <c r="AI390" s="65"/>
      <c r="AJ390" s="53"/>
      <c r="AK390" s="47">
        <v>-21800000</v>
      </c>
      <c r="AL390" s="65"/>
      <c r="AM390" s="53"/>
      <c r="AN390" s="47"/>
      <c r="AO390" s="65"/>
      <c r="AP390" s="65"/>
      <c r="AQ390" s="65"/>
      <c r="AR390" s="53"/>
      <c r="AS390" s="38">
        <v>-49200000</v>
      </c>
      <c r="AT390" s="65"/>
      <c r="AU390" s="50">
        <v>-130100000</v>
      </c>
      <c r="AV390" s="53"/>
      <c r="AW390" s="47">
        <v>-314500000</v>
      </c>
      <c r="AX390" s="53"/>
      <c r="AY390" s="48"/>
      <c r="AZ390" s="38"/>
      <c r="BA390" s="53"/>
      <c r="BB390" s="47">
        <v>-294500000</v>
      </c>
      <c r="BC390" s="65"/>
      <c r="BD390" s="53">
        <v>-294500000</v>
      </c>
      <c r="BE390" s="38">
        <v>216600000</v>
      </c>
      <c r="BF390" s="65"/>
      <c r="BG390" s="50">
        <v>-392400000</v>
      </c>
      <c r="BH390" s="65">
        <v>-123400000</v>
      </c>
      <c r="BI390" s="53"/>
      <c r="BJ390" s="38">
        <v>-123400000</v>
      </c>
      <c r="BK390" s="65">
        <v>-3900000</v>
      </c>
      <c r="BL390" s="51">
        <v>-127300000</v>
      </c>
    </row>
    <row r="391" spans="1:64" x14ac:dyDescent="0.2">
      <c r="A391" s="63" t="s">
        <v>1213</v>
      </c>
      <c r="B391" s="63" t="s">
        <v>1214</v>
      </c>
      <c r="C391" s="63">
        <v>330907</v>
      </c>
      <c r="D391" s="63" t="s">
        <v>16</v>
      </c>
      <c r="E391" s="63">
        <v>2016</v>
      </c>
      <c r="F391" s="63" t="s">
        <v>1292</v>
      </c>
      <c r="G391" s="64">
        <v>42825</v>
      </c>
      <c r="H391" s="64">
        <v>42949</v>
      </c>
      <c r="I391" s="64">
        <v>42949</v>
      </c>
      <c r="J391" s="63">
        <v>441901386</v>
      </c>
      <c r="K391" s="63">
        <v>441901386</v>
      </c>
      <c r="L391" s="63" t="s">
        <v>2371</v>
      </c>
      <c r="M391" s="47">
        <v>1074106000</v>
      </c>
      <c r="N391" s="65">
        <v>1074106000</v>
      </c>
      <c r="O391" s="65"/>
      <c r="P391" s="53"/>
      <c r="Q391" s="48">
        <v>281577000</v>
      </c>
      <c r="R391" s="47">
        <v>271194000</v>
      </c>
      <c r="S391" s="65"/>
      <c r="T391" s="65"/>
      <c r="U391" s="53"/>
      <c r="V391" s="47">
        <v>-148958000</v>
      </c>
      <c r="W391" s="65"/>
      <c r="X391" s="65"/>
      <c r="Y391" s="65"/>
      <c r="Z391" s="53"/>
      <c r="AA391" s="48"/>
      <c r="AB391" s="49">
        <v>1477919000</v>
      </c>
      <c r="AC391" s="47">
        <v>-175840000</v>
      </c>
      <c r="AD391" s="65"/>
      <c r="AE391" s="65"/>
      <c r="AF391" s="65"/>
      <c r="AG391" s="65"/>
      <c r="AH391" s="65"/>
      <c r="AI391" s="65"/>
      <c r="AJ391" s="53"/>
      <c r="AK391" s="47"/>
      <c r="AL391" s="65"/>
      <c r="AM391" s="53"/>
      <c r="AN391" s="47">
        <v>115983000</v>
      </c>
      <c r="AO391" s="65"/>
      <c r="AP391" s="65"/>
      <c r="AQ391" s="65"/>
      <c r="AR391" s="53"/>
      <c r="AS391" s="38">
        <v>-52557000</v>
      </c>
      <c r="AT391" s="65"/>
      <c r="AU391" s="50">
        <v>-112414000</v>
      </c>
      <c r="AV391" s="53">
        <v>-635994000</v>
      </c>
      <c r="AW391" s="47">
        <v>517472000</v>
      </c>
      <c r="AX391" s="53"/>
      <c r="AY391" s="48"/>
      <c r="AZ391" s="38"/>
      <c r="BA391" s="53"/>
      <c r="BB391" s="47">
        <v>-1000468000</v>
      </c>
      <c r="BC391" s="65"/>
      <c r="BD391" s="53">
        <v>-1000468000</v>
      </c>
      <c r="BE391" s="38">
        <v>42111000</v>
      </c>
      <c r="BF391" s="65"/>
      <c r="BG391" s="50">
        <v>-1076879000</v>
      </c>
      <c r="BH391" s="65">
        <v>288626000</v>
      </c>
      <c r="BI391" s="53"/>
      <c r="BJ391" s="38">
        <v>288626000</v>
      </c>
      <c r="BK391" s="65">
        <v>-6369000</v>
      </c>
      <c r="BL391" s="51">
        <v>282257000</v>
      </c>
    </row>
    <row r="392" spans="1:64" x14ac:dyDescent="0.2">
      <c r="A392" s="66" t="s">
        <v>1192</v>
      </c>
      <c r="B392" s="66" t="s">
        <v>1193</v>
      </c>
      <c r="C392" s="66">
        <v>410846</v>
      </c>
      <c r="D392" s="66" t="s">
        <v>16</v>
      </c>
      <c r="E392" s="66">
        <v>2017</v>
      </c>
      <c r="F392" s="66" t="s">
        <v>1292</v>
      </c>
      <c r="G392" s="67"/>
      <c r="H392" s="67"/>
      <c r="I392" s="67"/>
      <c r="J392" s="66"/>
      <c r="K392" s="66"/>
      <c r="L392" s="66"/>
      <c r="M392" s="68">
        <v>2417000000</v>
      </c>
      <c r="N392" s="69"/>
      <c r="O392" s="69"/>
      <c r="P392" s="70"/>
      <c r="Q392" s="71">
        <v>1894000000</v>
      </c>
      <c r="R392" s="68">
        <v>230000000</v>
      </c>
      <c r="S392" s="69"/>
      <c r="T392" s="69"/>
      <c r="U392" s="70"/>
      <c r="V392" s="68">
        <v>970000000</v>
      </c>
      <c r="W392" s="69"/>
      <c r="X392" s="69"/>
      <c r="Y392" s="69"/>
      <c r="Z392" s="70"/>
      <c r="AA392" s="71"/>
      <c r="AB392" s="71">
        <v>4820000000</v>
      </c>
      <c r="AC392" s="68">
        <v>-1996000000</v>
      </c>
      <c r="AD392" s="69"/>
      <c r="AE392" s="69"/>
      <c r="AF392" s="69"/>
      <c r="AG392" s="69"/>
      <c r="AH392" s="69"/>
      <c r="AI392" s="69"/>
      <c r="AJ392" s="70"/>
      <c r="AK392" s="68"/>
      <c r="AL392" s="69"/>
      <c r="AM392" s="70"/>
      <c r="AN392" s="68">
        <v>-4000000</v>
      </c>
      <c r="AO392" s="69"/>
      <c r="AP392" s="69"/>
      <c r="AQ392" s="69"/>
      <c r="AR392" s="70"/>
      <c r="AS392" s="68">
        <v>-6000000</v>
      </c>
      <c r="AT392" s="69"/>
      <c r="AU392" s="69">
        <v>-2006000000</v>
      </c>
      <c r="AV392" s="70">
        <v>-1111000000</v>
      </c>
      <c r="AW392" s="68">
        <v>678000000</v>
      </c>
      <c r="AX392" s="70"/>
      <c r="AY392" s="71"/>
      <c r="AZ392" s="68"/>
      <c r="BA392" s="70"/>
      <c r="BB392" s="68">
        <v>-1320000000</v>
      </c>
      <c r="BC392" s="69"/>
      <c r="BD392" s="70"/>
      <c r="BE392" s="68">
        <v>-259000000</v>
      </c>
      <c r="BF392" s="69"/>
      <c r="BG392" s="69">
        <v>-2012000000</v>
      </c>
      <c r="BH392" s="69"/>
      <c r="BI392" s="70"/>
      <c r="BJ392" s="68"/>
      <c r="BK392" s="69">
        <v>-100000000</v>
      </c>
      <c r="BL392" s="70">
        <v>702000000</v>
      </c>
    </row>
    <row r="393" spans="1:64" x14ac:dyDescent="0.2">
      <c r="A393" s="63" t="s">
        <v>1222</v>
      </c>
      <c r="B393" s="63" t="s">
        <v>1223</v>
      </c>
      <c r="C393" s="63">
        <v>378238</v>
      </c>
      <c r="D393" s="63" t="s">
        <v>16</v>
      </c>
      <c r="E393" s="63">
        <v>2017</v>
      </c>
      <c r="F393" s="63" t="s">
        <v>1292</v>
      </c>
      <c r="G393" s="64">
        <v>43100</v>
      </c>
      <c r="H393" s="64">
        <v>43158</v>
      </c>
      <c r="I393" s="64">
        <v>43158</v>
      </c>
      <c r="J393" s="63">
        <v>132513000</v>
      </c>
      <c r="K393" s="63">
        <v>134878000</v>
      </c>
      <c r="L393" s="63" t="s">
        <v>2372</v>
      </c>
      <c r="M393" s="47">
        <v>601185000</v>
      </c>
      <c r="N393" s="65"/>
      <c r="O393" s="65"/>
      <c r="P393" s="53"/>
      <c r="Q393" s="48">
        <v>305965000</v>
      </c>
      <c r="R393" s="47">
        <v>-93120000</v>
      </c>
      <c r="S393" s="65"/>
      <c r="T393" s="65"/>
      <c r="U393" s="53"/>
      <c r="V393" s="47">
        <v>-169352000</v>
      </c>
      <c r="W393" s="65"/>
      <c r="X393" s="65"/>
      <c r="Y393" s="65"/>
      <c r="Z393" s="53"/>
      <c r="AA393" s="48"/>
      <c r="AB393" s="49">
        <v>644678000</v>
      </c>
      <c r="AC393" s="47">
        <v>-443810000</v>
      </c>
      <c r="AD393" s="65"/>
      <c r="AE393" s="65"/>
      <c r="AF393" s="65"/>
      <c r="AG393" s="65"/>
      <c r="AH393" s="65"/>
      <c r="AI393" s="65"/>
      <c r="AJ393" s="53"/>
      <c r="AK393" s="47"/>
      <c r="AL393" s="65"/>
      <c r="AM393" s="53"/>
      <c r="AN393" s="47">
        <v>-822433000</v>
      </c>
      <c r="AO393" s="65"/>
      <c r="AP393" s="65"/>
      <c r="AQ393" s="65"/>
      <c r="AR393" s="53"/>
      <c r="AS393" s="38">
        <v>-3248000</v>
      </c>
      <c r="AT393" s="65"/>
      <c r="AU393" s="50">
        <v>-1269491000</v>
      </c>
      <c r="AV393" s="53">
        <v>-132335000</v>
      </c>
      <c r="AW393" s="47">
        <v>736692000</v>
      </c>
      <c r="AX393" s="53"/>
      <c r="AY393" s="48"/>
      <c r="AZ393" s="38"/>
      <c r="BA393" s="53"/>
      <c r="BB393" s="47">
        <v>-60303000</v>
      </c>
      <c r="BC393" s="65"/>
      <c r="BD393" s="53"/>
      <c r="BE393" s="38">
        <v>-40614000</v>
      </c>
      <c r="BF393" s="65"/>
      <c r="BG393" s="50">
        <v>503440000</v>
      </c>
      <c r="BH393" s="65">
        <v>-121373000</v>
      </c>
      <c r="BI393" s="53"/>
      <c r="BJ393" s="38">
        <v>-121373000</v>
      </c>
      <c r="BK393" s="65"/>
      <c r="BL393" s="51">
        <v>-121373000</v>
      </c>
    </row>
    <row r="394" spans="1:64" x14ac:dyDescent="0.2">
      <c r="A394" s="63" t="s">
        <v>1219</v>
      </c>
      <c r="B394" s="63" t="s">
        <v>1220</v>
      </c>
      <c r="C394" s="63">
        <v>378237</v>
      </c>
      <c r="D394" s="63" t="s">
        <v>16</v>
      </c>
      <c r="E394" s="63">
        <v>2017</v>
      </c>
      <c r="F394" s="63" t="s">
        <v>1292</v>
      </c>
      <c r="G394" s="64">
        <v>43100</v>
      </c>
      <c r="H394" s="64">
        <v>43139</v>
      </c>
      <c r="I394" s="64">
        <v>44051</v>
      </c>
      <c r="J394" s="63">
        <v>189526000</v>
      </c>
      <c r="K394" s="63">
        <v>191258000</v>
      </c>
      <c r="L394" s="63"/>
      <c r="M394" s="47">
        <v>264128000</v>
      </c>
      <c r="N394" s="65"/>
      <c r="O394" s="65"/>
      <c r="P394" s="53"/>
      <c r="Q394" s="48">
        <v>529826000</v>
      </c>
      <c r="R394" s="47">
        <v>168041000</v>
      </c>
      <c r="S394" s="65"/>
      <c r="T394" s="65"/>
      <c r="U394" s="53"/>
      <c r="V394" s="47">
        <v>-101853000</v>
      </c>
      <c r="W394" s="65"/>
      <c r="X394" s="65"/>
      <c r="Y394" s="65"/>
      <c r="Z394" s="53"/>
      <c r="AA394" s="48"/>
      <c r="AB394" s="49">
        <v>860142000</v>
      </c>
      <c r="AC394" s="47">
        <v>-657767000</v>
      </c>
      <c r="AD394" s="65"/>
      <c r="AE394" s="65"/>
      <c r="AF394" s="65"/>
      <c r="AG394" s="65"/>
      <c r="AH394" s="65"/>
      <c r="AI394" s="65"/>
      <c r="AJ394" s="53"/>
      <c r="AK394" s="47">
        <v>0</v>
      </c>
      <c r="AL394" s="65"/>
      <c r="AM394" s="53"/>
      <c r="AN394" s="47"/>
      <c r="AO394" s="65"/>
      <c r="AP394" s="65"/>
      <c r="AQ394" s="65"/>
      <c r="AR394" s="53"/>
      <c r="AS394" s="38">
        <v>451450000</v>
      </c>
      <c r="AT394" s="65"/>
      <c r="AU394" s="50">
        <v>-206317000</v>
      </c>
      <c r="AV394" s="53">
        <v>-561006000</v>
      </c>
      <c r="AW394" s="47">
        <v>733800000</v>
      </c>
      <c r="AX394" s="53"/>
      <c r="AY394" s="48"/>
      <c r="AZ394" s="38"/>
      <c r="BA394" s="53"/>
      <c r="BB394" s="47"/>
      <c r="BC394" s="65"/>
      <c r="BD394" s="53"/>
      <c r="BE394" s="38">
        <v>-511138000</v>
      </c>
      <c r="BF394" s="65"/>
      <c r="BG394" s="50">
        <v>-338344000</v>
      </c>
      <c r="BH394" s="65">
        <v>315481000</v>
      </c>
      <c r="BI394" s="53"/>
      <c r="BJ394" s="38">
        <v>315481000</v>
      </c>
      <c r="BK394" s="65"/>
      <c r="BL394" s="51">
        <v>315481000</v>
      </c>
    </row>
    <row r="395" spans="1:64" x14ac:dyDescent="0.2">
      <c r="A395" s="63" t="s">
        <v>1204</v>
      </c>
      <c r="B395" s="63" t="s">
        <v>1205</v>
      </c>
      <c r="C395" s="63">
        <v>378235</v>
      </c>
      <c r="D395" s="63" t="s">
        <v>16</v>
      </c>
      <c r="E395" s="63">
        <v>2017</v>
      </c>
      <c r="F395" s="63" t="s">
        <v>1292</v>
      </c>
      <c r="G395" s="64">
        <v>43100</v>
      </c>
      <c r="H395" s="64">
        <v>43151</v>
      </c>
      <c r="I395" s="64">
        <v>43151</v>
      </c>
      <c r="J395" s="63">
        <v>165168224</v>
      </c>
      <c r="K395" s="63">
        <v>168688868</v>
      </c>
      <c r="L395" s="63" t="s">
        <v>2373</v>
      </c>
      <c r="M395" s="47">
        <v>555100000</v>
      </c>
      <c r="N395" s="65"/>
      <c r="O395" s="65"/>
      <c r="P395" s="53"/>
      <c r="Q395" s="48">
        <v>237400000</v>
      </c>
      <c r="R395" s="47">
        <v>-35500000</v>
      </c>
      <c r="S395" s="65"/>
      <c r="T395" s="65"/>
      <c r="U395" s="53"/>
      <c r="V395" s="47">
        <v>-13500000</v>
      </c>
      <c r="W395" s="65"/>
      <c r="X395" s="65"/>
      <c r="Y395" s="65"/>
      <c r="Z395" s="53"/>
      <c r="AA395" s="48"/>
      <c r="AB395" s="49">
        <v>743500000</v>
      </c>
      <c r="AC395" s="47">
        <v>-183500000</v>
      </c>
      <c r="AD395" s="65"/>
      <c r="AE395" s="65"/>
      <c r="AF395" s="65"/>
      <c r="AG395" s="65"/>
      <c r="AH395" s="65"/>
      <c r="AI395" s="65"/>
      <c r="AJ395" s="53"/>
      <c r="AK395" s="47">
        <v>100000</v>
      </c>
      <c r="AL395" s="65"/>
      <c r="AM395" s="53"/>
      <c r="AN395" s="47">
        <v>-873300000</v>
      </c>
      <c r="AO395" s="65"/>
      <c r="AP395" s="65"/>
      <c r="AQ395" s="65"/>
      <c r="AR395" s="53"/>
      <c r="AS395" s="38">
        <v>-48800000</v>
      </c>
      <c r="AT395" s="65">
        <v>0</v>
      </c>
      <c r="AU395" s="50">
        <v>-1105500000</v>
      </c>
      <c r="AV395" s="53"/>
      <c r="AW395" s="47">
        <v>615000000</v>
      </c>
      <c r="AX395" s="53"/>
      <c r="AY395" s="48"/>
      <c r="AZ395" s="38"/>
      <c r="BA395" s="53"/>
      <c r="BB395" s="47">
        <v>-241300000</v>
      </c>
      <c r="BC395" s="65"/>
      <c r="BD395" s="53"/>
      <c r="BE395" s="38">
        <v>-11200000</v>
      </c>
      <c r="BF395" s="65"/>
      <c r="BG395" s="50">
        <v>362500000</v>
      </c>
      <c r="BH395" s="65">
        <v>500000</v>
      </c>
      <c r="BI395" s="53"/>
      <c r="BJ395" s="38">
        <v>500000</v>
      </c>
      <c r="BK395" s="65">
        <v>6700000</v>
      </c>
      <c r="BL395" s="51">
        <v>7200000</v>
      </c>
    </row>
    <row r="396" spans="1:64" x14ac:dyDescent="0.2">
      <c r="A396" s="63" t="s">
        <v>1201</v>
      </c>
      <c r="B396" s="63" t="s">
        <v>1202</v>
      </c>
      <c r="C396" s="63">
        <v>378234</v>
      </c>
      <c r="D396" s="63" t="s">
        <v>16</v>
      </c>
      <c r="E396" s="63">
        <v>2017</v>
      </c>
      <c r="F396" s="63" t="s">
        <v>1292</v>
      </c>
      <c r="G396" s="64">
        <v>43100</v>
      </c>
      <c r="H396" s="64">
        <v>43147</v>
      </c>
      <c r="I396" s="64">
        <v>43147</v>
      </c>
      <c r="J396" s="63">
        <v>100325000</v>
      </c>
      <c r="K396" s="63">
        <v>124180000</v>
      </c>
      <c r="L396" s="63" t="s">
        <v>2374</v>
      </c>
      <c r="M396" s="47">
        <v>457248000</v>
      </c>
      <c r="N396" s="65"/>
      <c r="O396" s="65"/>
      <c r="P396" s="53"/>
      <c r="Q396" s="48">
        <v>49878000</v>
      </c>
      <c r="R396" s="47">
        <v>27898000</v>
      </c>
      <c r="S396" s="65"/>
      <c r="T396" s="65"/>
      <c r="U396" s="53"/>
      <c r="V396" s="47">
        <v>167737000</v>
      </c>
      <c r="W396" s="65"/>
      <c r="X396" s="65"/>
      <c r="Y396" s="65"/>
      <c r="Z396" s="53"/>
      <c r="AA396" s="48"/>
      <c r="AB396" s="49">
        <v>702761000</v>
      </c>
      <c r="AC396" s="47">
        <v>-49499000</v>
      </c>
      <c r="AD396" s="65"/>
      <c r="AE396" s="65"/>
      <c r="AF396" s="65"/>
      <c r="AG396" s="65"/>
      <c r="AH396" s="65"/>
      <c r="AI396" s="65"/>
      <c r="AJ396" s="53"/>
      <c r="AK396" s="47">
        <v>-367673000</v>
      </c>
      <c r="AL396" s="65"/>
      <c r="AM396" s="53"/>
      <c r="AN396" s="47"/>
      <c r="AO396" s="65"/>
      <c r="AP396" s="65"/>
      <c r="AQ396" s="65"/>
      <c r="AR396" s="53"/>
      <c r="AS396" s="38">
        <v>12096000</v>
      </c>
      <c r="AT396" s="65"/>
      <c r="AU396" s="50">
        <v>-405076000</v>
      </c>
      <c r="AV396" s="53"/>
      <c r="AW396" s="47">
        <v>543185000</v>
      </c>
      <c r="AX396" s="53"/>
      <c r="AY396" s="48"/>
      <c r="AZ396" s="38"/>
      <c r="BA396" s="53"/>
      <c r="BB396" s="47">
        <v>-608258000</v>
      </c>
      <c r="BC396" s="65"/>
      <c r="BD396" s="53"/>
      <c r="BE396" s="38"/>
      <c r="BF396" s="65"/>
      <c r="BG396" s="50">
        <v>-65073000</v>
      </c>
      <c r="BH396" s="65">
        <v>232612000</v>
      </c>
      <c r="BI396" s="53"/>
      <c r="BJ396" s="38">
        <v>232612000</v>
      </c>
      <c r="BK396" s="65">
        <v>1294000</v>
      </c>
      <c r="BL396" s="51">
        <v>233906000</v>
      </c>
    </row>
    <row r="397" spans="1:64" x14ac:dyDescent="0.2">
      <c r="A397" s="63" t="s">
        <v>1210</v>
      </c>
      <c r="B397" s="63" t="s">
        <v>1211</v>
      </c>
      <c r="C397" s="63">
        <v>344083</v>
      </c>
      <c r="D397" s="63" t="s">
        <v>16</v>
      </c>
      <c r="E397" s="63">
        <v>2017</v>
      </c>
      <c r="F397" s="63" t="s">
        <v>1292</v>
      </c>
      <c r="G397" s="64">
        <v>43100</v>
      </c>
      <c r="H397" s="64">
        <v>43146</v>
      </c>
      <c r="I397" s="64">
        <v>43146</v>
      </c>
      <c r="J397" s="63">
        <v>248858000</v>
      </c>
      <c r="K397" s="63">
        <v>253225000</v>
      </c>
      <c r="L397" s="63" t="s">
        <v>2375</v>
      </c>
      <c r="M397" s="47">
        <v>91635000</v>
      </c>
      <c r="N397" s="65"/>
      <c r="O397" s="65"/>
      <c r="P397" s="53"/>
      <c r="Q397" s="48">
        <v>61397000</v>
      </c>
      <c r="R397" s="47">
        <v>797159000</v>
      </c>
      <c r="S397" s="65"/>
      <c r="T397" s="65"/>
      <c r="U397" s="53"/>
      <c r="V397" s="47">
        <v>-105249000</v>
      </c>
      <c r="W397" s="65"/>
      <c r="X397" s="65"/>
      <c r="Y397" s="65"/>
      <c r="Z397" s="53"/>
      <c r="AA397" s="48"/>
      <c r="AB397" s="49">
        <v>844942000</v>
      </c>
      <c r="AC397" s="47">
        <v>-259421000</v>
      </c>
      <c r="AD397" s="65"/>
      <c r="AE397" s="65"/>
      <c r="AF397" s="65"/>
      <c r="AG397" s="65"/>
      <c r="AH397" s="65"/>
      <c r="AI397" s="65"/>
      <c r="AJ397" s="53"/>
      <c r="AK397" s="47">
        <v>-163367000</v>
      </c>
      <c r="AL397" s="65"/>
      <c r="AM397" s="53"/>
      <c r="AN397" s="47"/>
      <c r="AO397" s="65"/>
      <c r="AP397" s="65"/>
      <c r="AQ397" s="65"/>
      <c r="AR397" s="53"/>
      <c r="AS397" s="38">
        <v>-14893000</v>
      </c>
      <c r="AT397" s="65"/>
      <c r="AU397" s="50">
        <v>-437681000</v>
      </c>
      <c r="AV397" s="53"/>
      <c r="AW397" s="47">
        <v>-18795000</v>
      </c>
      <c r="AX397" s="53"/>
      <c r="AY397" s="48"/>
      <c r="AZ397" s="38"/>
      <c r="BA397" s="53"/>
      <c r="BB397" s="47">
        <v>344840000</v>
      </c>
      <c r="BC397" s="65"/>
      <c r="BD397" s="53"/>
      <c r="BE397" s="38">
        <v>-257641000</v>
      </c>
      <c r="BF397" s="65"/>
      <c r="BG397" s="50">
        <v>68404000</v>
      </c>
      <c r="BH397" s="65">
        <v>475665000</v>
      </c>
      <c r="BI397" s="53"/>
      <c r="BJ397" s="38">
        <v>475665000</v>
      </c>
      <c r="BK397" s="65">
        <v>5802000</v>
      </c>
      <c r="BL397" s="51">
        <v>481467000</v>
      </c>
    </row>
    <row r="398" spans="1:64" x14ac:dyDescent="0.2">
      <c r="A398" s="63" t="s">
        <v>1198</v>
      </c>
      <c r="B398" s="63" t="s">
        <v>1199</v>
      </c>
      <c r="C398" s="63">
        <v>398980</v>
      </c>
      <c r="D398" s="63" t="s">
        <v>16</v>
      </c>
      <c r="E398" s="63">
        <v>2017</v>
      </c>
      <c r="F398" s="63" t="s">
        <v>1292</v>
      </c>
      <c r="G398" s="64">
        <v>43100</v>
      </c>
      <c r="H398" s="64">
        <v>43140</v>
      </c>
      <c r="I398" s="64">
        <v>43140</v>
      </c>
      <c r="J398" s="63">
        <v>355326000</v>
      </c>
      <c r="K398" s="63">
        <v>358566000</v>
      </c>
      <c r="L398" s="63" t="s">
        <v>2376</v>
      </c>
      <c r="M398" s="47">
        <v>1361112000</v>
      </c>
      <c r="N398" s="65"/>
      <c r="O398" s="65"/>
      <c r="P398" s="53"/>
      <c r="Q398" s="48">
        <v>887948000</v>
      </c>
      <c r="R398" s="47">
        <v>-766835000</v>
      </c>
      <c r="S398" s="65">
        <v>26543000</v>
      </c>
      <c r="T398" s="65"/>
      <c r="U398" s="53">
        <v>-793378000</v>
      </c>
      <c r="V398" s="47">
        <v>-40045000</v>
      </c>
      <c r="W398" s="65"/>
      <c r="X398" s="65"/>
      <c r="Y398" s="65"/>
      <c r="Z398" s="53">
        <v>-40045000</v>
      </c>
      <c r="AA398" s="48"/>
      <c r="AB398" s="49">
        <v>1442180000</v>
      </c>
      <c r="AC398" s="47">
        <v>-274444000</v>
      </c>
      <c r="AD398" s="65">
        <v>537431000</v>
      </c>
      <c r="AE398" s="65">
        <v>537431000</v>
      </c>
      <c r="AF398" s="65"/>
      <c r="AG398" s="65">
        <v>-380232000</v>
      </c>
      <c r="AH398" s="65">
        <v>-380232000</v>
      </c>
      <c r="AI398" s="65"/>
      <c r="AJ398" s="53">
        <v>-431643000</v>
      </c>
      <c r="AK398" s="47">
        <v>0</v>
      </c>
      <c r="AL398" s="65"/>
      <c r="AM398" s="53">
        <v>0</v>
      </c>
      <c r="AN398" s="47">
        <v>-61220000</v>
      </c>
      <c r="AO398" s="65"/>
      <c r="AP398" s="65">
        <v>-61220000</v>
      </c>
      <c r="AQ398" s="65"/>
      <c r="AR398" s="53"/>
      <c r="AS398" s="38">
        <v>-640853000</v>
      </c>
      <c r="AT398" s="65"/>
      <c r="AU398" s="50">
        <v>-976517000</v>
      </c>
      <c r="AV398" s="53">
        <v>-827285000</v>
      </c>
      <c r="AW398" s="47">
        <v>127348000</v>
      </c>
      <c r="AX398" s="53"/>
      <c r="AY398" s="48"/>
      <c r="AZ398" s="38"/>
      <c r="BA398" s="53"/>
      <c r="BB398" s="47">
        <v>73596000</v>
      </c>
      <c r="BC398" s="65">
        <v>73596000</v>
      </c>
      <c r="BD398" s="53"/>
      <c r="BE398" s="38">
        <v>-44986000</v>
      </c>
      <c r="BF398" s="65"/>
      <c r="BG398" s="50">
        <v>-671327000</v>
      </c>
      <c r="BH398" s="65">
        <v>-205664000</v>
      </c>
      <c r="BI398" s="53"/>
      <c r="BJ398" s="38">
        <v>-205664000</v>
      </c>
      <c r="BK398" s="65">
        <v>312000</v>
      </c>
      <c r="BL398" s="51">
        <v>-205352000</v>
      </c>
    </row>
    <row r="399" spans="1:64" x14ac:dyDescent="0.2">
      <c r="A399" s="63" t="s">
        <v>1207</v>
      </c>
      <c r="B399" s="63" t="s">
        <v>1208</v>
      </c>
      <c r="C399" s="63">
        <v>101219</v>
      </c>
      <c r="D399" s="63" t="s">
        <v>16</v>
      </c>
      <c r="E399" s="63">
        <v>2017</v>
      </c>
      <c r="F399" s="63" t="s">
        <v>1292</v>
      </c>
      <c r="G399" s="64">
        <v>43100</v>
      </c>
      <c r="H399" s="64">
        <v>43154</v>
      </c>
      <c r="I399" s="64">
        <v>43154</v>
      </c>
      <c r="J399" s="63">
        <v>4084000000</v>
      </c>
      <c r="K399" s="63">
        <v>4089000000</v>
      </c>
      <c r="L399" s="63" t="s">
        <v>2377</v>
      </c>
      <c r="M399" s="47">
        <v>30550000000</v>
      </c>
      <c r="N399" s="65"/>
      <c r="O399" s="65"/>
      <c r="P399" s="53"/>
      <c r="Q399" s="48">
        <v>16954000000</v>
      </c>
      <c r="R399" s="47">
        <v>-17252000000</v>
      </c>
      <c r="S399" s="65"/>
      <c r="T399" s="65"/>
      <c r="U399" s="53"/>
      <c r="V399" s="47">
        <v>-4947000000</v>
      </c>
      <c r="W399" s="65"/>
      <c r="X399" s="65"/>
      <c r="Y399" s="65"/>
      <c r="Z399" s="53"/>
      <c r="AA399" s="48"/>
      <c r="AB399" s="49">
        <v>25305000000</v>
      </c>
      <c r="AC399" s="47">
        <v>-17830000000</v>
      </c>
      <c r="AD399" s="65"/>
      <c r="AE399" s="65"/>
      <c r="AF399" s="65"/>
      <c r="AG399" s="65"/>
      <c r="AH399" s="65"/>
      <c r="AI399" s="65"/>
      <c r="AJ399" s="53"/>
      <c r="AK399" s="47"/>
      <c r="AL399" s="65"/>
      <c r="AM399" s="53"/>
      <c r="AN399" s="47">
        <v>-2314000000</v>
      </c>
      <c r="AO399" s="65"/>
      <c r="AP399" s="65"/>
      <c r="AQ399" s="65"/>
      <c r="AR399" s="53"/>
      <c r="AS399" s="38">
        <v>772000000</v>
      </c>
      <c r="AT399" s="65"/>
      <c r="AU399" s="50">
        <v>-19372000000</v>
      </c>
      <c r="AV399" s="53">
        <v>-9472000000</v>
      </c>
      <c r="AW399" s="47">
        <v>7590000000</v>
      </c>
      <c r="AX399" s="53"/>
      <c r="AY399" s="48"/>
      <c r="AZ399" s="38"/>
      <c r="BA399" s="53"/>
      <c r="BB399" s="47">
        <v>0</v>
      </c>
      <c r="BC399" s="65"/>
      <c r="BD399" s="53"/>
      <c r="BE399" s="38">
        <v>-4852000000</v>
      </c>
      <c r="BF399" s="65"/>
      <c r="BG399" s="50">
        <v>-6734000000</v>
      </c>
      <c r="BH399" s="65">
        <v>-801000000</v>
      </c>
      <c r="BI399" s="53"/>
      <c r="BJ399" s="38">
        <v>-801000000</v>
      </c>
      <c r="BK399" s="65"/>
      <c r="BL399" s="51">
        <v>-801000000</v>
      </c>
    </row>
    <row r="400" spans="1:64" x14ac:dyDescent="0.2">
      <c r="A400" s="63" t="s">
        <v>1225</v>
      </c>
      <c r="B400" s="63" t="s">
        <v>1226</v>
      </c>
      <c r="C400" s="63">
        <v>749129</v>
      </c>
      <c r="D400" s="63" t="s">
        <v>16</v>
      </c>
      <c r="E400" s="63">
        <v>2017</v>
      </c>
      <c r="F400" s="63" t="s">
        <v>1292</v>
      </c>
      <c r="G400" s="64">
        <v>43100</v>
      </c>
      <c r="H400" s="64">
        <v>43157</v>
      </c>
      <c r="I400" s="64">
        <v>43157</v>
      </c>
      <c r="J400" s="63">
        <v>95453000</v>
      </c>
      <c r="K400" s="63">
        <v>96125000</v>
      </c>
      <c r="L400" s="63" t="s">
        <v>2378</v>
      </c>
      <c r="M400" s="47">
        <v>262290000</v>
      </c>
      <c r="N400" s="65"/>
      <c r="O400" s="65"/>
      <c r="P400" s="53"/>
      <c r="Q400" s="48">
        <v>103248000</v>
      </c>
      <c r="R400" s="47">
        <v>-44229000</v>
      </c>
      <c r="S400" s="65"/>
      <c r="T400" s="65"/>
      <c r="U400" s="53"/>
      <c r="V400" s="47">
        <v>-132498000</v>
      </c>
      <c r="W400" s="65"/>
      <c r="X400" s="65"/>
      <c r="Y400" s="65"/>
      <c r="Z400" s="53"/>
      <c r="AA400" s="48"/>
      <c r="AB400" s="49">
        <v>188811000</v>
      </c>
      <c r="AC400" s="47">
        <v>-88175000</v>
      </c>
      <c r="AD400" s="65"/>
      <c r="AE400" s="65"/>
      <c r="AF400" s="65"/>
      <c r="AG400" s="65"/>
      <c r="AH400" s="65"/>
      <c r="AI400" s="65"/>
      <c r="AJ400" s="53"/>
      <c r="AK400" s="47"/>
      <c r="AL400" s="65"/>
      <c r="AM400" s="53"/>
      <c r="AN400" s="47">
        <v>-921537000</v>
      </c>
      <c r="AO400" s="65"/>
      <c r="AP400" s="65"/>
      <c r="AQ400" s="65"/>
      <c r="AR400" s="53"/>
      <c r="AS400" s="38">
        <v>733983000</v>
      </c>
      <c r="AT400" s="65"/>
      <c r="AU400" s="50">
        <v>-275729000</v>
      </c>
      <c r="AV400" s="53">
        <v>-42218000</v>
      </c>
      <c r="AW400" s="47">
        <v>-52797000</v>
      </c>
      <c r="AX400" s="53"/>
      <c r="AY400" s="48"/>
      <c r="AZ400" s="38"/>
      <c r="BA400" s="53"/>
      <c r="BB400" s="47">
        <v>4428000</v>
      </c>
      <c r="BC400" s="65">
        <v>4428000</v>
      </c>
      <c r="BD400" s="53">
        <v>0</v>
      </c>
      <c r="BE400" s="38">
        <v>-6844000</v>
      </c>
      <c r="BF400" s="65"/>
      <c r="BG400" s="50">
        <v>-97431000</v>
      </c>
      <c r="BH400" s="65">
        <v>-184349000</v>
      </c>
      <c r="BI400" s="53"/>
      <c r="BJ400" s="38">
        <v>-184349000</v>
      </c>
      <c r="BK400" s="65">
        <v>19266000</v>
      </c>
      <c r="BL400" s="51">
        <v>-165083000</v>
      </c>
    </row>
    <row r="401" spans="1:64" x14ac:dyDescent="0.2">
      <c r="A401" s="63" t="s">
        <v>1237</v>
      </c>
      <c r="B401" s="63" t="s">
        <v>1238</v>
      </c>
      <c r="C401" s="63">
        <v>378240</v>
      </c>
      <c r="D401" s="63" t="s">
        <v>16</v>
      </c>
      <c r="E401" s="63">
        <v>2017</v>
      </c>
      <c r="F401" s="63" t="s">
        <v>1292</v>
      </c>
      <c r="G401" s="64">
        <v>43100</v>
      </c>
      <c r="H401" s="64">
        <v>43158</v>
      </c>
      <c r="I401" s="64">
        <v>43525</v>
      </c>
      <c r="J401" s="63">
        <v>79793000</v>
      </c>
      <c r="K401" s="63">
        <v>80604000</v>
      </c>
      <c r="L401" s="63" t="s">
        <v>1867</v>
      </c>
      <c r="M401" s="47">
        <v>20311000</v>
      </c>
      <c r="N401" s="65"/>
      <c r="O401" s="65"/>
      <c r="P401" s="53"/>
      <c r="Q401" s="48">
        <v>61450000</v>
      </c>
      <c r="R401" s="47">
        <v>134498000</v>
      </c>
      <c r="S401" s="65"/>
      <c r="T401" s="65"/>
      <c r="U401" s="53"/>
      <c r="V401" s="47">
        <v>481381000</v>
      </c>
      <c r="W401" s="65"/>
      <c r="X401" s="65"/>
      <c r="Y401" s="65"/>
      <c r="Z401" s="53"/>
      <c r="AA401" s="48"/>
      <c r="AB401" s="49">
        <v>697640000</v>
      </c>
      <c r="AC401" s="47">
        <v>-90473000</v>
      </c>
      <c r="AD401" s="65"/>
      <c r="AE401" s="65"/>
      <c r="AF401" s="65"/>
      <c r="AG401" s="65"/>
      <c r="AH401" s="65"/>
      <c r="AI401" s="65"/>
      <c r="AJ401" s="53"/>
      <c r="AK401" s="47">
        <v>-445279000</v>
      </c>
      <c r="AL401" s="65"/>
      <c r="AM401" s="53"/>
      <c r="AN401" s="47"/>
      <c r="AO401" s="65"/>
      <c r="AP401" s="65"/>
      <c r="AQ401" s="65"/>
      <c r="AR401" s="53"/>
      <c r="AS401" s="38"/>
      <c r="AT401" s="65"/>
      <c r="AU401" s="50">
        <v>-535752000</v>
      </c>
      <c r="AV401" s="53"/>
      <c r="AW401" s="47">
        <v>169976000</v>
      </c>
      <c r="AX401" s="53"/>
      <c r="AY401" s="48"/>
      <c r="AZ401" s="38"/>
      <c r="BA401" s="53"/>
      <c r="BB401" s="47">
        <v>-234755000</v>
      </c>
      <c r="BC401" s="65">
        <v>97789000</v>
      </c>
      <c r="BD401" s="53">
        <v>-332544000</v>
      </c>
      <c r="BE401" s="38">
        <v>910000</v>
      </c>
      <c r="BF401" s="65"/>
      <c r="BG401" s="50">
        <v>-63869000</v>
      </c>
      <c r="BH401" s="65">
        <v>98019000</v>
      </c>
      <c r="BI401" s="53"/>
      <c r="BJ401" s="38">
        <v>98019000</v>
      </c>
      <c r="BK401" s="65">
        <v>38669000</v>
      </c>
      <c r="BL401" s="51">
        <v>136688000</v>
      </c>
    </row>
    <row r="402" spans="1:64" x14ac:dyDescent="0.2">
      <c r="A402" s="63" t="s">
        <v>1228</v>
      </c>
      <c r="B402" s="63" t="s">
        <v>1229</v>
      </c>
      <c r="C402" s="63">
        <v>87466</v>
      </c>
      <c r="D402" s="63" t="s">
        <v>16</v>
      </c>
      <c r="E402" s="63">
        <v>2017</v>
      </c>
      <c r="F402" s="63" t="s">
        <v>1292</v>
      </c>
      <c r="G402" s="64">
        <v>42978</v>
      </c>
      <c r="H402" s="64">
        <v>43033</v>
      </c>
      <c r="I402" s="64">
        <v>43033</v>
      </c>
      <c r="J402" s="63">
        <v>1073500000</v>
      </c>
      <c r="K402" s="63">
        <v>1078500000</v>
      </c>
      <c r="L402" s="63" t="s">
        <v>2379</v>
      </c>
      <c r="M402" s="47">
        <v>4101000000</v>
      </c>
      <c r="N402" s="65"/>
      <c r="O402" s="65"/>
      <c r="P402" s="53"/>
      <c r="Q402" s="48">
        <v>1654000000</v>
      </c>
      <c r="R402" s="47">
        <v>-122000000</v>
      </c>
      <c r="S402" s="65"/>
      <c r="T402" s="65"/>
      <c r="U402" s="53"/>
      <c r="V402" s="47">
        <v>1618000000</v>
      </c>
      <c r="W402" s="65"/>
      <c r="X402" s="65"/>
      <c r="Y402" s="65"/>
      <c r="Z402" s="53"/>
      <c r="AA402" s="48"/>
      <c r="AB402" s="49">
        <v>7251000000</v>
      </c>
      <c r="AC402" s="47">
        <v>-1292000000</v>
      </c>
      <c r="AD402" s="65"/>
      <c r="AE402" s="65"/>
      <c r="AF402" s="65"/>
      <c r="AG402" s="65"/>
      <c r="AH402" s="65"/>
      <c r="AI402" s="65"/>
      <c r="AJ402" s="53"/>
      <c r="AK402" s="47">
        <v>0</v>
      </c>
      <c r="AL402" s="65"/>
      <c r="AM402" s="53"/>
      <c r="AN402" s="47">
        <v>-88000000</v>
      </c>
      <c r="AO402" s="65"/>
      <c r="AP402" s="65"/>
      <c r="AQ402" s="65"/>
      <c r="AR402" s="53"/>
      <c r="AS402" s="38">
        <v>537000000</v>
      </c>
      <c r="AT402" s="65"/>
      <c r="AU402" s="50">
        <v>-843000000</v>
      </c>
      <c r="AV402" s="53">
        <v>-1723000000</v>
      </c>
      <c r="AW402" s="47">
        <v>-6163000000</v>
      </c>
      <c r="AX402" s="53"/>
      <c r="AY402" s="48"/>
      <c r="AZ402" s="38"/>
      <c r="BA402" s="53"/>
      <c r="BB402" s="47">
        <v>-5003000000</v>
      </c>
      <c r="BC402" s="65"/>
      <c r="BD402" s="53"/>
      <c r="BE402" s="38">
        <v>-45000000</v>
      </c>
      <c r="BF402" s="65"/>
      <c r="BG402" s="50">
        <v>-12934000000</v>
      </c>
      <c r="BH402" s="65">
        <v>-6526000000</v>
      </c>
      <c r="BI402" s="53"/>
      <c r="BJ402" s="38">
        <v>-6526000000</v>
      </c>
      <c r="BK402" s="65">
        <v>20000000</v>
      </c>
      <c r="BL402" s="51">
        <v>-6506000000</v>
      </c>
    </row>
    <row r="403" spans="1:64" x14ac:dyDescent="0.2">
      <c r="A403" s="63" t="s">
        <v>1246</v>
      </c>
      <c r="B403" s="63" t="s">
        <v>1247</v>
      </c>
      <c r="C403" s="63">
        <v>250582</v>
      </c>
      <c r="D403" s="63" t="s">
        <v>16</v>
      </c>
      <c r="E403" s="63">
        <v>2018</v>
      </c>
      <c r="F403" s="63" t="s">
        <v>1292</v>
      </c>
      <c r="G403" s="64">
        <v>43281</v>
      </c>
      <c r="H403" s="64">
        <v>43336</v>
      </c>
      <c r="I403" s="64">
        <v>43336</v>
      </c>
      <c r="J403" s="63">
        <v>297000000</v>
      </c>
      <c r="K403" s="63">
        <v>307000000</v>
      </c>
      <c r="L403" s="63" t="s">
        <v>2380</v>
      </c>
      <c r="M403" s="47">
        <v>675000000</v>
      </c>
      <c r="N403" s="65"/>
      <c r="O403" s="65"/>
      <c r="P403" s="53"/>
      <c r="Q403" s="48">
        <v>2056000000</v>
      </c>
      <c r="R403" s="47">
        <v>988000000</v>
      </c>
      <c r="S403" s="65"/>
      <c r="T403" s="65"/>
      <c r="U403" s="53"/>
      <c r="V403" s="47">
        <v>486000000</v>
      </c>
      <c r="W403" s="65"/>
      <c r="X403" s="65"/>
      <c r="Y403" s="65"/>
      <c r="Z403" s="53"/>
      <c r="AA403" s="48"/>
      <c r="AB403" s="49">
        <v>4205000000</v>
      </c>
      <c r="AC403" s="47">
        <v>-809000000</v>
      </c>
      <c r="AD403" s="65"/>
      <c r="AE403" s="65"/>
      <c r="AF403" s="65"/>
      <c r="AG403" s="65"/>
      <c r="AH403" s="65"/>
      <c r="AI403" s="65"/>
      <c r="AJ403" s="53"/>
      <c r="AK403" s="47">
        <v>-41000000</v>
      </c>
      <c r="AL403" s="65"/>
      <c r="AM403" s="53"/>
      <c r="AN403" s="47">
        <v>-100000000</v>
      </c>
      <c r="AO403" s="65"/>
      <c r="AP403" s="65"/>
      <c r="AQ403" s="65"/>
      <c r="AR403" s="53"/>
      <c r="AS403" s="38">
        <v>-705000000</v>
      </c>
      <c r="AT403" s="65"/>
      <c r="AU403" s="50">
        <v>-1655000000</v>
      </c>
      <c r="AV403" s="53">
        <v>-593000000</v>
      </c>
      <c r="AW403" s="47">
        <v>-2734000000</v>
      </c>
      <c r="AX403" s="53"/>
      <c r="AY403" s="48"/>
      <c r="AZ403" s="38"/>
      <c r="BA403" s="53"/>
      <c r="BB403" s="47">
        <v>-371000000</v>
      </c>
      <c r="BC403" s="65"/>
      <c r="BD403" s="53"/>
      <c r="BE403" s="38">
        <v>-202000000</v>
      </c>
      <c r="BF403" s="65"/>
      <c r="BG403" s="50">
        <v>-3900000000</v>
      </c>
      <c r="BH403" s="65">
        <v>-1350000000</v>
      </c>
      <c r="BI403" s="53"/>
      <c r="BJ403" s="38">
        <v>-1350000000</v>
      </c>
      <c r="BK403" s="65">
        <v>1000000</v>
      </c>
      <c r="BL403" s="51">
        <v>-1349000000</v>
      </c>
    </row>
    <row r="404" spans="1:64" x14ac:dyDescent="0.2">
      <c r="A404" s="63" t="s">
        <v>1240</v>
      </c>
      <c r="B404" s="63" t="s">
        <v>1241</v>
      </c>
      <c r="C404" s="63">
        <v>378244</v>
      </c>
      <c r="D404" s="63" t="s">
        <v>16</v>
      </c>
      <c r="E404" s="63">
        <v>2017</v>
      </c>
      <c r="F404" s="63" t="s">
        <v>1292</v>
      </c>
      <c r="G404" s="64">
        <v>43100</v>
      </c>
      <c r="H404" s="64">
        <v>43159</v>
      </c>
      <c r="I404" s="64">
        <v>43159</v>
      </c>
      <c r="J404" s="63">
        <v>315600000</v>
      </c>
      <c r="K404" s="63">
        <v>317200000</v>
      </c>
      <c r="L404" s="63" t="s">
        <v>2381</v>
      </c>
      <c r="M404" s="47">
        <v>1204900000</v>
      </c>
      <c r="N404" s="65"/>
      <c r="O404" s="65"/>
      <c r="P404" s="53"/>
      <c r="Q404" s="48">
        <v>798600000</v>
      </c>
      <c r="R404" s="47">
        <v>-51100000</v>
      </c>
      <c r="S404" s="65"/>
      <c r="T404" s="65"/>
      <c r="U404" s="53"/>
      <c r="V404" s="47">
        <v>127200000</v>
      </c>
      <c r="W404" s="65"/>
      <c r="X404" s="65"/>
      <c r="Y404" s="65"/>
      <c r="Z404" s="53"/>
      <c r="AA404" s="48"/>
      <c r="AB404" s="49">
        <v>2079600000</v>
      </c>
      <c r="AC404" s="47">
        <v>-1935500000</v>
      </c>
      <c r="AD404" s="65"/>
      <c r="AE404" s="65"/>
      <c r="AF404" s="65"/>
      <c r="AG404" s="65"/>
      <c r="AH404" s="65"/>
      <c r="AI404" s="65"/>
      <c r="AJ404" s="53"/>
      <c r="AK404" s="47"/>
      <c r="AL404" s="65"/>
      <c r="AM404" s="53"/>
      <c r="AN404" s="47">
        <v>-335600000</v>
      </c>
      <c r="AO404" s="65"/>
      <c r="AP404" s="65"/>
      <c r="AQ404" s="65"/>
      <c r="AR404" s="53"/>
      <c r="AS404" s="38">
        <v>31500000</v>
      </c>
      <c r="AT404" s="65"/>
      <c r="AU404" s="50">
        <v>-2239600000</v>
      </c>
      <c r="AV404" s="53">
        <v>-656500000</v>
      </c>
      <c r="AW404" s="47">
        <v>864900000</v>
      </c>
      <c r="AX404" s="53"/>
      <c r="AY404" s="48"/>
      <c r="AZ404" s="38"/>
      <c r="BA404" s="53"/>
      <c r="BB404" s="47">
        <v>-40500000</v>
      </c>
      <c r="BC404" s="65"/>
      <c r="BD404" s="53"/>
      <c r="BE404" s="38">
        <v>-6500000</v>
      </c>
      <c r="BF404" s="65"/>
      <c r="BG404" s="50">
        <v>161400000</v>
      </c>
      <c r="BH404" s="65">
        <v>1400000</v>
      </c>
      <c r="BI404" s="53"/>
      <c r="BJ404" s="38">
        <v>1400000</v>
      </c>
      <c r="BK404" s="65"/>
      <c r="BL404" s="51">
        <v>1400000</v>
      </c>
    </row>
    <row r="405" spans="1:64" x14ac:dyDescent="0.2">
      <c r="A405" s="63" t="s">
        <v>1243</v>
      </c>
      <c r="B405" s="63" t="s">
        <v>1244</v>
      </c>
      <c r="C405" s="63">
        <v>378241</v>
      </c>
      <c r="D405" s="63" t="s">
        <v>16</v>
      </c>
      <c r="E405" s="63">
        <v>2017</v>
      </c>
      <c r="F405" s="63" t="s">
        <v>1292</v>
      </c>
      <c r="G405" s="64">
        <v>43100</v>
      </c>
      <c r="H405" s="64">
        <v>43159</v>
      </c>
      <c r="I405" s="64">
        <v>43159</v>
      </c>
      <c r="J405" s="63">
        <v>367237000</v>
      </c>
      <c r="K405" s="63">
        <v>369001000</v>
      </c>
      <c r="L405" s="63" t="s">
        <v>2382</v>
      </c>
      <c r="M405" s="47">
        <v>540613000</v>
      </c>
      <c r="N405" s="65"/>
      <c r="O405" s="65"/>
      <c r="P405" s="53"/>
      <c r="Q405" s="48">
        <v>921720000</v>
      </c>
      <c r="R405" s="47">
        <v>-78451000</v>
      </c>
      <c r="S405" s="65"/>
      <c r="T405" s="65"/>
      <c r="U405" s="53"/>
      <c r="V405" s="47">
        <v>50295000</v>
      </c>
      <c r="W405" s="65"/>
      <c r="X405" s="65"/>
      <c r="Y405" s="65"/>
      <c r="Z405" s="53"/>
      <c r="AA405" s="48"/>
      <c r="AB405" s="49">
        <v>1434177000</v>
      </c>
      <c r="AC405" s="47">
        <v>322474000</v>
      </c>
      <c r="AD405" s="65"/>
      <c r="AE405" s="65"/>
      <c r="AF405" s="65"/>
      <c r="AG405" s="65"/>
      <c r="AH405" s="65"/>
      <c r="AI405" s="65"/>
      <c r="AJ405" s="53"/>
      <c r="AK405" s="47"/>
      <c r="AL405" s="65"/>
      <c r="AM405" s="53"/>
      <c r="AN405" s="47"/>
      <c r="AO405" s="65"/>
      <c r="AP405" s="65"/>
      <c r="AQ405" s="65"/>
      <c r="AR405" s="53"/>
      <c r="AS405" s="38">
        <v>-167893000</v>
      </c>
      <c r="AT405" s="65"/>
      <c r="AU405" s="50">
        <v>154581000</v>
      </c>
      <c r="AV405" s="53">
        <v>-1325617000</v>
      </c>
      <c r="AW405" s="47">
        <v>-826074000</v>
      </c>
      <c r="AX405" s="53"/>
      <c r="AY405" s="48"/>
      <c r="AZ405" s="38"/>
      <c r="BA405" s="53"/>
      <c r="BB405" s="47">
        <v>621987000</v>
      </c>
      <c r="BC405" s="65">
        <v>621987000</v>
      </c>
      <c r="BD405" s="53"/>
      <c r="BE405" s="38">
        <v>-383823000</v>
      </c>
      <c r="BF405" s="65"/>
      <c r="BG405" s="50">
        <v>-1913527000</v>
      </c>
      <c r="BH405" s="65">
        <v>-324769000</v>
      </c>
      <c r="BI405" s="53"/>
      <c r="BJ405" s="38">
        <v>-324769000</v>
      </c>
      <c r="BK405" s="65">
        <v>26852000</v>
      </c>
      <c r="BL405" s="51">
        <v>-297917000</v>
      </c>
    </row>
    <row r="406" spans="1:64" x14ac:dyDescent="0.2">
      <c r="A406" s="63" t="s">
        <v>1258</v>
      </c>
      <c r="B406" s="63" t="s">
        <v>1259</v>
      </c>
      <c r="C406" s="63">
        <v>104227</v>
      </c>
      <c r="D406" s="63" t="s">
        <v>16</v>
      </c>
      <c r="E406" s="63">
        <v>2017</v>
      </c>
      <c r="F406" s="63" t="s">
        <v>1292</v>
      </c>
      <c r="G406" s="64">
        <v>43100</v>
      </c>
      <c r="H406" s="64">
        <v>43144</v>
      </c>
      <c r="I406" s="64">
        <v>43144</v>
      </c>
      <c r="J406" s="63">
        <v>73300000</v>
      </c>
      <c r="K406" s="63">
        <v>74400000</v>
      </c>
      <c r="L406" s="63" t="s">
        <v>2383</v>
      </c>
      <c r="M406" s="47">
        <v>337000000</v>
      </c>
      <c r="N406" s="65"/>
      <c r="O406" s="65"/>
      <c r="P406" s="53"/>
      <c r="Q406" s="48">
        <v>654000000</v>
      </c>
      <c r="R406" s="47">
        <v>0</v>
      </c>
      <c r="S406" s="65"/>
      <c r="T406" s="65"/>
      <c r="U406" s="53"/>
      <c r="V406" s="47">
        <v>273000000</v>
      </c>
      <c r="W406" s="65"/>
      <c r="X406" s="65"/>
      <c r="Y406" s="65"/>
      <c r="Z406" s="53"/>
      <c r="AA406" s="48"/>
      <c r="AB406" s="49">
        <v>1264000000</v>
      </c>
      <c r="AC406" s="47">
        <v>-623000000</v>
      </c>
      <c r="AD406" s="65"/>
      <c r="AE406" s="65"/>
      <c r="AF406" s="65"/>
      <c r="AG406" s="65"/>
      <c r="AH406" s="65"/>
      <c r="AI406" s="65"/>
      <c r="AJ406" s="53"/>
      <c r="AK406" s="47">
        <v>113000000</v>
      </c>
      <c r="AL406" s="65"/>
      <c r="AM406" s="53"/>
      <c r="AN406" s="47">
        <v>-35000000</v>
      </c>
      <c r="AO406" s="65"/>
      <c r="AP406" s="65"/>
      <c r="AQ406" s="65"/>
      <c r="AR406" s="53"/>
      <c r="AS406" s="38">
        <v>-110000000</v>
      </c>
      <c r="AT406" s="65"/>
      <c r="AU406" s="50">
        <v>-655000000</v>
      </c>
      <c r="AV406" s="53">
        <v>-312000000</v>
      </c>
      <c r="AW406" s="47">
        <v>494000000</v>
      </c>
      <c r="AX406" s="53"/>
      <c r="AY406" s="48"/>
      <c r="AZ406" s="38"/>
      <c r="BA406" s="53"/>
      <c r="BB406" s="47">
        <v>-716000000</v>
      </c>
      <c r="BC406" s="65"/>
      <c r="BD406" s="53"/>
      <c r="BE406" s="38">
        <v>-19000000</v>
      </c>
      <c r="BF406" s="65"/>
      <c r="BG406" s="50">
        <v>-553000000</v>
      </c>
      <c r="BH406" s="65">
        <v>56000000</v>
      </c>
      <c r="BI406" s="53"/>
      <c r="BJ406" s="38">
        <v>56000000</v>
      </c>
      <c r="BK406" s="65">
        <v>55000000</v>
      </c>
      <c r="BL406" s="51">
        <v>111000000</v>
      </c>
    </row>
    <row r="407" spans="1:64" x14ac:dyDescent="0.2">
      <c r="A407" s="63" t="s">
        <v>1264</v>
      </c>
      <c r="B407" s="63" t="s">
        <v>1265</v>
      </c>
      <c r="C407" s="63">
        <v>378243</v>
      </c>
      <c r="D407" s="63" t="s">
        <v>16</v>
      </c>
      <c r="E407" s="63">
        <v>2017</v>
      </c>
      <c r="F407" s="63" t="s">
        <v>1292</v>
      </c>
      <c r="G407" s="64">
        <v>43100</v>
      </c>
      <c r="H407" s="64">
        <v>43159</v>
      </c>
      <c r="I407" s="64">
        <v>43257</v>
      </c>
      <c r="J407" s="63">
        <v>135000000</v>
      </c>
      <c r="K407" s="63">
        <v>136000000</v>
      </c>
      <c r="L407" s="63" t="s">
        <v>2384</v>
      </c>
      <c r="M407" s="47">
        <v>592000000</v>
      </c>
      <c r="N407" s="65"/>
      <c r="O407" s="65"/>
      <c r="P407" s="53"/>
      <c r="Q407" s="48">
        <v>833000000</v>
      </c>
      <c r="R407" s="47">
        <v>-285000000</v>
      </c>
      <c r="S407" s="65"/>
      <c r="T407" s="65"/>
      <c r="U407" s="53"/>
      <c r="V407" s="47">
        <v>-278000000</v>
      </c>
      <c r="W407" s="65"/>
      <c r="X407" s="65"/>
      <c r="Y407" s="65"/>
      <c r="Z407" s="53"/>
      <c r="AA407" s="48"/>
      <c r="AB407" s="49">
        <v>862000000</v>
      </c>
      <c r="AC407" s="47">
        <v>-300000000</v>
      </c>
      <c r="AD407" s="65"/>
      <c r="AE407" s="65"/>
      <c r="AF407" s="65"/>
      <c r="AG407" s="65"/>
      <c r="AH407" s="65"/>
      <c r="AI407" s="65"/>
      <c r="AJ407" s="53"/>
      <c r="AK407" s="47"/>
      <c r="AL407" s="65"/>
      <c r="AM407" s="53"/>
      <c r="AN407" s="47">
        <v>44000000</v>
      </c>
      <c r="AO407" s="65"/>
      <c r="AP407" s="65"/>
      <c r="AQ407" s="65"/>
      <c r="AR407" s="53"/>
      <c r="AS407" s="38">
        <v>-79000000</v>
      </c>
      <c r="AT407" s="65"/>
      <c r="AU407" s="50">
        <v>-335000000</v>
      </c>
      <c r="AV407" s="53">
        <v>-277000000</v>
      </c>
      <c r="AW407" s="47">
        <v>589000000</v>
      </c>
      <c r="AX407" s="53"/>
      <c r="AY407" s="48"/>
      <c r="AZ407" s="38"/>
      <c r="BA407" s="53"/>
      <c r="BB407" s="47">
        <v>-648000000</v>
      </c>
      <c r="BC407" s="65"/>
      <c r="BD407" s="53"/>
      <c r="BE407" s="38">
        <v>-143000000</v>
      </c>
      <c r="BF407" s="65"/>
      <c r="BG407" s="50">
        <v>-479000000</v>
      </c>
      <c r="BH407" s="65">
        <v>48000000</v>
      </c>
      <c r="BI407" s="53"/>
      <c r="BJ407" s="38">
        <v>48000000</v>
      </c>
      <c r="BK407" s="65">
        <v>112000000</v>
      </c>
      <c r="BL407" s="51">
        <v>160000000</v>
      </c>
    </row>
    <row r="408" spans="1:64" x14ac:dyDescent="0.2">
      <c r="A408" s="63" t="s">
        <v>1234</v>
      </c>
      <c r="B408" s="63" t="s">
        <v>1235</v>
      </c>
      <c r="C408" s="63">
        <v>378239</v>
      </c>
      <c r="D408" s="63" t="s">
        <v>16</v>
      </c>
      <c r="E408" s="63">
        <v>2017</v>
      </c>
      <c r="F408" s="63" t="s">
        <v>1292</v>
      </c>
      <c r="G408" s="64">
        <v>43100</v>
      </c>
      <c r="H408" s="64">
        <v>43146</v>
      </c>
      <c r="I408" s="64">
        <v>43146</v>
      </c>
      <c r="J408" s="63">
        <v>438800000</v>
      </c>
      <c r="K408" s="63">
        <v>441900000</v>
      </c>
      <c r="L408" s="63" t="s">
        <v>2385</v>
      </c>
      <c r="M408" s="47">
        <v>1949000000</v>
      </c>
      <c r="N408" s="65"/>
      <c r="O408" s="65"/>
      <c r="P408" s="53"/>
      <c r="Q408" s="48">
        <v>1376000000</v>
      </c>
      <c r="R408" s="47">
        <v>56000000</v>
      </c>
      <c r="S408" s="65"/>
      <c r="T408" s="65"/>
      <c r="U408" s="53"/>
      <c r="V408" s="47">
        <v>-201000000</v>
      </c>
      <c r="W408" s="65"/>
      <c r="X408" s="65"/>
      <c r="Y408" s="65"/>
      <c r="Z408" s="53"/>
      <c r="AA408" s="48"/>
      <c r="AB408" s="49">
        <v>3180000000</v>
      </c>
      <c r="AC408" s="47">
        <v>-1509000000</v>
      </c>
      <c r="AD408" s="65"/>
      <c r="AE408" s="65"/>
      <c r="AF408" s="65"/>
      <c r="AG408" s="65"/>
      <c r="AH408" s="65"/>
      <c r="AI408" s="65"/>
      <c r="AJ408" s="53"/>
      <c r="AK408" s="47"/>
      <c r="AL408" s="65"/>
      <c r="AM408" s="53"/>
      <c r="AN408" s="47">
        <v>-101000000</v>
      </c>
      <c r="AO408" s="65"/>
      <c r="AP408" s="65"/>
      <c r="AQ408" s="65"/>
      <c r="AR408" s="53"/>
      <c r="AS408" s="38">
        <v>231000000</v>
      </c>
      <c r="AT408" s="65"/>
      <c r="AU408" s="50">
        <v>-1379000000</v>
      </c>
      <c r="AV408" s="53">
        <v>-750000000</v>
      </c>
      <c r="AW408" s="47">
        <v>-367000000</v>
      </c>
      <c r="AX408" s="53"/>
      <c r="AY408" s="48"/>
      <c r="AZ408" s="38"/>
      <c r="BA408" s="53"/>
      <c r="BB408" s="47">
        <v>-655000000</v>
      </c>
      <c r="BC408" s="65"/>
      <c r="BD408" s="53"/>
      <c r="BE408" s="38">
        <v>-39000000</v>
      </c>
      <c r="BF408" s="65"/>
      <c r="BG408" s="50">
        <v>-1811000000</v>
      </c>
      <c r="BH408" s="65">
        <v>-10000000</v>
      </c>
      <c r="BI408" s="53"/>
      <c r="BJ408" s="38">
        <v>-10000000</v>
      </c>
      <c r="BK408" s="65"/>
      <c r="BL408" s="51">
        <v>-10000000</v>
      </c>
    </row>
    <row r="409" spans="1:64" x14ac:dyDescent="0.2">
      <c r="A409" s="63" t="s">
        <v>1261</v>
      </c>
      <c r="B409" s="63" t="s">
        <v>1262</v>
      </c>
      <c r="C409" s="63">
        <v>344928</v>
      </c>
      <c r="D409" s="63" t="s">
        <v>16</v>
      </c>
      <c r="E409" s="63">
        <v>2017</v>
      </c>
      <c r="F409" s="63" t="s">
        <v>1292</v>
      </c>
      <c r="G409" s="64">
        <v>43100</v>
      </c>
      <c r="H409" s="64">
        <v>43153</v>
      </c>
      <c r="I409" s="64">
        <v>43153</v>
      </c>
      <c r="J409" s="63">
        <v>826177000</v>
      </c>
      <c r="K409" s="63">
        <v>828518000</v>
      </c>
      <c r="L409" s="63" t="s">
        <v>2386</v>
      </c>
      <c r="M409" s="47">
        <v>2509000000</v>
      </c>
      <c r="N409" s="65"/>
      <c r="O409" s="65"/>
      <c r="P409" s="53"/>
      <c r="Q409" s="48">
        <v>1736000000</v>
      </c>
      <c r="R409" s="47">
        <v>-1273000000</v>
      </c>
      <c r="S409" s="65"/>
      <c r="T409" s="65"/>
      <c r="U409" s="53">
        <v>-1273000000</v>
      </c>
      <c r="V409" s="47">
        <v>-416000000</v>
      </c>
      <c r="W409" s="65">
        <v>-88000000</v>
      </c>
      <c r="X409" s="65">
        <v>8000000</v>
      </c>
      <c r="Y409" s="65">
        <v>118000000</v>
      </c>
      <c r="Z409" s="53">
        <v>-454000000</v>
      </c>
      <c r="AA409" s="48"/>
      <c r="AB409" s="49">
        <v>2556000000</v>
      </c>
      <c r="AC409" s="47">
        <v>-2399000000</v>
      </c>
      <c r="AD409" s="65"/>
      <c r="AE409" s="65"/>
      <c r="AF409" s="65"/>
      <c r="AG409" s="65">
        <v>-2399000000</v>
      </c>
      <c r="AH409" s="65">
        <v>-2399000000</v>
      </c>
      <c r="AI409" s="65"/>
      <c r="AJ409" s="53"/>
      <c r="AK409" s="47"/>
      <c r="AL409" s="65"/>
      <c r="AM409" s="53"/>
      <c r="AN409" s="47">
        <v>2267000000</v>
      </c>
      <c r="AO409" s="65">
        <v>2267000000</v>
      </c>
      <c r="AP409" s="65"/>
      <c r="AQ409" s="65"/>
      <c r="AR409" s="53">
        <v>0</v>
      </c>
      <c r="AS409" s="38">
        <v>380000000</v>
      </c>
      <c r="AT409" s="65"/>
      <c r="AU409" s="50">
        <v>248000000</v>
      </c>
      <c r="AV409" s="53">
        <v>-992000000</v>
      </c>
      <c r="AW409" s="47">
        <v>-2685000000</v>
      </c>
      <c r="AX409" s="53">
        <v>-93000000</v>
      </c>
      <c r="AY409" s="48">
        <v>-2592000000</v>
      </c>
      <c r="AZ409" s="38">
        <v>-5925000000</v>
      </c>
      <c r="BA409" s="53">
        <v>3333000000</v>
      </c>
      <c r="BB409" s="47">
        <v>2131000000</v>
      </c>
      <c r="BC409" s="65">
        <v>2131000000</v>
      </c>
      <c r="BD409" s="53"/>
      <c r="BE409" s="38">
        <v>-529000000</v>
      </c>
      <c r="BF409" s="65"/>
      <c r="BG409" s="50">
        <v>-2075000000</v>
      </c>
      <c r="BH409" s="65">
        <v>729000000</v>
      </c>
      <c r="BI409" s="53"/>
      <c r="BJ409" s="38">
        <v>729000000</v>
      </c>
      <c r="BK409" s="65"/>
      <c r="BL409" s="51">
        <v>729000000</v>
      </c>
    </row>
    <row r="410" spans="1:64" x14ac:dyDescent="0.2">
      <c r="A410" s="63" t="s">
        <v>1231</v>
      </c>
      <c r="B410" s="63" t="s">
        <v>1232</v>
      </c>
      <c r="C410" s="63">
        <v>239962</v>
      </c>
      <c r="D410" s="63" t="s">
        <v>16</v>
      </c>
      <c r="E410" s="63">
        <v>2017</v>
      </c>
      <c r="F410" s="63" t="s">
        <v>1292</v>
      </c>
      <c r="G410" s="64">
        <v>43131</v>
      </c>
      <c r="H410" s="64">
        <v>43189</v>
      </c>
      <c r="I410" s="64">
        <v>43189</v>
      </c>
      <c r="J410" s="63">
        <v>2995000000</v>
      </c>
      <c r="K410" s="63">
        <v>3010000000</v>
      </c>
      <c r="L410" s="63" t="s">
        <v>2387</v>
      </c>
      <c r="M410" s="47">
        <v>10523000000</v>
      </c>
      <c r="N410" s="65"/>
      <c r="O410" s="65"/>
      <c r="P410" s="53"/>
      <c r="Q410" s="48">
        <v>10529000000</v>
      </c>
      <c r="R410" s="47">
        <v>4042000000</v>
      </c>
      <c r="S410" s="65"/>
      <c r="T410" s="65"/>
      <c r="U410" s="53"/>
      <c r="V410" s="47">
        <v>3243000000</v>
      </c>
      <c r="W410" s="65"/>
      <c r="X410" s="65"/>
      <c r="Y410" s="65"/>
      <c r="Z410" s="53"/>
      <c r="AA410" s="48"/>
      <c r="AB410" s="49">
        <v>28337000000</v>
      </c>
      <c r="AC410" s="47">
        <v>-9673000000</v>
      </c>
      <c r="AD410" s="65"/>
      <c r="AE410" s="65"/>
      <c r="AF410" s="65"/>
      <c r="AG410" s="65"/>
      <c r="AH410" s="65"/>
      <c r="AI410" s="65"/>
      <c r="AJ410" s="53"/>
      <c r="AK410" s="47">
        <v>0</v>
      </c>
      <c r="AL410" s="65"/>
      <c r="AM410" s="53"/>
      <c r="AN410" s="47">
        <v>671000000</v>
      </c>
      <c r="AO410" s="65"/>
      <c r="AP410" s="65"/>
      <c r="AQ410" s="65"/>
      <c r="AR410" s="53"/>
      <c r="AS410" s="38">
        <v>-58000000</v>
      </c>
      <c r="AT410" s="65"/>
      <c r="AU410" s="50">
        <v>-9060000000</v>
      </c>
      <c r="AV410" s="53">
        <v>-6124000000</v>
      </c>
      <c r="AW410" s="47">
        <v>-1437000000</v>
      </c>
      <c r="AX410" s="53"/>
      <c r="AY410" s="48"/>
      <c r="AZ410" s="38"/>
      <c r="BA410" s="53"/>
      <c r="BB410" s="47">
        <v>-8296000000</v>
      </c>
      <c r="BC410" s="65"/>
      <c r="BD410" s="53"/>
      <c r="BE410" s="38">
        <v>-4018000000</v>
      </c>
      <c r="BF410" s="65"/>
      <c r="BG410" s="50">
        <v>-19875000000</v>
      </c>
      <c r="BH410" s="65">
        <v>-598000000</v>
      </c>
      <c r="BI410" s="53"/>
      <c r="BJ410" s="38">
        <v>-598000000</v>
      </c>
      <c r="BK410" s="65">
        <v>487000000</v>
      </c>
      <c r="BL410" s="51">
        <v>-111000000</v>
      </c>
    </row>
    <row r="411" spans="1:64" x14ac:dyDescent="0.2">
      <c r="A411" s="63" t="s">
        <v>1252</v>
      </c>
      <c r="B411" s="63" t="s">
        <v>1253</v>
      </c>
      <c r="C411" s="63">
        <v>359889</v>
      </c>
      <c r="D411" s="63" t="s">
        <v>16</v>
      </c>
      <c r="E411" s="63">
        <v>2015</v>
      </c>
      <c r="F411" s="63" t="s">
        <v>1292</v>
      </c>
      <c r="G411" s="64">
        <v>42277</v>
      </c>
      <c r="H411" s="64">
        <v>42317</v>
      </c>
      <c r="I411" s="64">
        <v>42699</v>
      </c>
      <c r="J411" s="63">
        <v>170600000</v>
      </c>
      <c r="K411" s="63">
        <v>173300000</v>
      </c>
      <c r="L411" s="63" t="s">
        <v>1877</v>
      </c>
      <c r="M411" s="47">
        <v>511800000</v>
      </c>
      <c r="N411" s="65"/>
      <c r="O411" s="65"/>
      <c r="P411" s="53"/>
      <c r="Q411" s="48">
        <v>740800000</v>
      </c>
      <c r="R411" s="47">
        <v>93900000</v>
      </c>
      <c r="S411" s="65"/>
      <c r="T411" s="65"/>
      <c r="U411" s="53"/>
      <c r="V411" s="47">
        <v>-142900000</v>
      </c>
      <c r="W411" s="65"/>
      <c r="X411" s="65"/>
      <c r="Y411" s="65"/>
      <c r="Z411" s="53"/>
      <c r="AA411" s="48"/>
      <c r="AB411" s="49">
        <v>1203600000</v>
      </c>
      <c r="AC411" s="47">
        <v>-556700000</v>
      </c>
      <c r="AD411" s="65"/>
      <c r="AE411" s="65"/>
      <c r="AF411" s="65"/>
      <c r="AG411" s="65"/>
      <c r="AH411" s="65"/>
      <c r="AI411" s="65"/>
      <c r="AJ411" s="53"/>
      <c r="AK411" s="47"/>
      <c r="AL411" s="65"/>
      <c r="AM411" s="53"/>
      <c r="AN411" s="47">
        <v>3700000</v>
      </c>
      <c r="AO411" s="65"/>
      <c r="AP411" s="65"/>
      <c r="AQ411" s="65"/>
      <c r="AR411" s="53"/>
      <c r="AS411" s="38">
        <v>270300000</v>
      </c>
      <c r="AT411" s="65"/>
      <c r="AU411" s="50">
        <v>-282700000</v>
      </c>
      <c r="AV411" s="53">
        <v>-214500000</v>
      </c>
      <c r="AW411" s="47">
        <v>-1588400000</v>
      </c>
      <c r="AX411" s="53"/>
      <c r="AY411" s="48"/>
      <c r="AZ411" s="38"/>
      <c r="BA411" s="53"/>
      <c r="BB411" s="47">
        <v>-1023800000</v>
      </c>
      <c r="BC411" s="65"/>
      <c r="BD411" s="53"/>
      <c r="BE411" s="38">
        <v>2108700000</v>
      </c>
      <c r="BF411" s="65"/>
      <c r="BG411" s="50">
        <v>-718000000</v>
      </c>
      <c r="BH411" s="65">
        <v>202900000</v>
      </c>
      <c r="BI411" s="53"/>
      <c r="BJ411" s="38">
        <v>202900000</v>
      </c>
      <c r="BK411" s="65">
        <v>-7200000</v>
      </c>
      <c r="BL411" s="51">
        <v>195700000</v>
      </c>
    </row>
    <row r="412" spans="1:64" x14ac:dyDescent="0.2">
      <c r="A412" s="63" t="s">
        <v>1249</v>
      </c>
      <c r="B412" s="63" t="s">
        <v>1250</v>
      </c>
      <c r="C412" s="63">
        <v>378242</v>
      </c>
      <c r="D412" s="63" t="s">
        <v>16</v>
      </c>
      <c r="E412" s="63">
        <v>2017</v>
      </c>
      <c r="F412" s="63" t="s">
        <v>1292</v>
      </c>
      <c r="G412" s="64">
        <v>43100</v>
      </c>
      <c r="H412" s="64">
        <v>43153</v>
      </c>
      <c r="I412" s="64">
        <v>43153</v>
      </c>
      <c r="J412" s="63">
        <v>467900000</v>
      </c>
      <c r="K412" s="63">
        <v>467900000</v>
      </c>
      <c r="L412" s="63" t="s">
        <v>2388</v>
      </c>
      <c r="M412" s="47">
        <v>-557100000</v>
      </c>
      <c r="N412" s="65"/>
      <c r="O412" s="65"/>
      <c r="P412" s="53"/>
      <c r="Q412" s="48">
        <v>262900000</v>
      </c>
      <c r="R412" s="47">
        <v>657700000</v>
      </c>
      <c r="S412" s="65"/>
      <c r="T412" s="65"/>
      <c r="U412" s="53"/>
      <c r="V412" s="47">
        <v>372300000</v>
      </c>
      <c r="W412" s="65"/>
      <c r="X412" s="65"/>
      <c r="Y412" s="65"/>
      <c r="Z412" s="53"/>
      <c r="AA412" s="48"/>
      <c r="AB412" s="49">
        <v>735800000</v>
      </c>
      <c r="AC412" s="47">
        <v>-177100000</v>
      </c>
      <c r="AD412" s="65"/>
      <c r="AE412" s="65"/>
      <c r="AF412" s="65"/>
      <c r="AG412" s="65"/>
      <c r="AH412" s="65"/>
      <c r="AI412" s="65"/>
      <c r="AJ412" s="53"/>
      <c r="AK412" s="47">
        <v>-163700000</v>
      </c>
      <c r="AL412" s="65"/>
      <c r="AM412" s="53"/>
      <c r="AN412" s="47">
        <v>-24900000</v>
      </c>
      <c r="AO412" s="65"/>
      <c r="AP412" s="65"/>
      <c r="AQ412" s="65"/>
      <c r="AR412" s="53"/>
      <c r="AS412" s="38">
        <v>161100000</v>
      </c>
      <c r="AT412" s="65"/>
      <c r="AU412" s="50">
        <v>-204600000</v>
      </c>
      <c r="AV412" s="53">
        <v>-325600000</v>
      </c>
      <c r="AW412" s="47">
        <v>246200000</v>
      </c>
      <c r="AX412" s="53"/>
      <c r="AY412" s="48"/>
      <c r="AZ412" s="38"/>
      <c r="BA412" s="53"/>
      <c r="BB412" s="47">
        <v>-491100000</v>
      </c>
      <c r="BC412" s="65"/>
      <c r="BD412" s="53"/>
      <c r="BE412" s="38"/>
      <c r="BF412" s="65"/>
      <c r="BG412" s="50">
        <v>-570500000</v>
      </c>
      <c r="BH412" s="65">
        <v>-39300000</v>
      </c>
      <c r="BI412" s="53"/>
      <c r="BJ412" s="38">
        <v>-39300000</v>
      </c>
      <c r="BK412" s="65"/>
      <c r="BL412" s="51">
        <v>-39300000</v>
      </c>
    </row>
    <row r="413" spans="1:64" x14ac:dyDescent="0.2">
      <c r="A413" s="63" t="s">
        <v>1255</v>
      </c>
      <c r="B413" s="63" t="s">
        <v>1256</v>
      </c>
      <c r="C413" s="63">
        <v>57524</v>
      </c>
      <c r="D413" s="63" t="s">
        <v>16</v>
      </c>
      <c r="E413" s="63">
        <v>2017</v>
      </c>
      <c r="F413" s="63" t="s">
        <v>1292</v>
      </c>
      <c r="G413" s="64">
        <v>43100</v>
      </c>
      <c r="H413" s="64">
        <v>43147</v>
      </c>
      <c r="I413" s="64">
        <v>43147</v>
      </c>
      <c r="J413" s="63">
        <v>753085000</v>
      </c>
      <c r="K413" s="63">
        <v>756666000</v>
      </c>
      <c r="L413" s="63" t="s">
        <v>2389</v>
      </c>
      <c r="M413" s="47">
        <v>582000000</v>
      </c>
      <c r="N413" s="65"/>
      <c r="O413" s="65"/>
      <c r="P413" s="53"/>
      <c r="Q413" s="48">
        <v>521000000</v>
      </c>
      <c r="R413" s="47">
        <v>221000000</v>
      </c>
      <c r="S413" s="65"/>
      <c r="T413" s="65"/>
      <c r="U413" s="53"/>
      <c r="V413" s="47">
        <v>-123000000</v>
      </c>
      <c r="W413" s="65"/>
      <c r="X413" s="65"/>
      <c r="Y413" s="65"/>
      <c r="Z413" s="53"/>
      <c r="AA413" s="48"/>
      <c r="AB413" s="49">
        <v>1201000000</v>
      </c>
      <c r="AC413" s="47">
        <v>-190000000</v>
      </c>
      <c r="AD413" s="65"/>
      <c r="AE413" s="65"/>
      <c r="AF413" s="65"/>
      <c r="AG413" s="65"/>
      <c r="AH413" s="65"/>
      <c r="AI413" s="65"/>
      <c r="AJ413" s="53"/>
      <c r="AK413" s="47"/>
      <c r="AL413" s="65"/>
      <c r="AM413" s="53"/>
      <c r="AN413" s="47"/>
      <c r="AO413" s="65"/>
      <c r="AP413" s="65"/>
      <c r="AQ413" s="65"/>
      <c r="AR413" s="53"/>
      <c r="AS413" s="38">
        <v>557000000</v>
      </c>
      <c r="AT413" s="65"/>
      <c r="AU413" s="50">
        <v>367000000</v>
      </c>
      <c r="AV413" s="53">
        <v>-941000000</v>
      </c>
      <c r="AW413" s="47">
        <v>-606000000</v>
      </c>
      <c r="AX413" s="53"/>
      <c r="AY413" s="48"/>
      <c r="AZ413" s="38"/>
      <c r="BA413" s="53"/>
      <c r="BB413" s="47">
        <v>128000000</v>
      </c>
      <c r="BC413" s="65">
        <v>128000000</v>
      </c>
      <c r="BD413" s="53">
        <v>0</v>
      </c>
      <c r="BE413" s="38">
        <v>-1000000</v>
      </c>
      <c r="BF413" s="65"/>
      <c r="BG413" s="50">
        <v>-1420000000</v>
      </c>
      <c r="BH413" s="65">
        <v>148000000</v>
      </c>
      <c r="BI413" s="53"/>
      <c r="BJ413" s="38">
        <v>148000000</v>
      </c>
      <c r="BK413" s="65"/>
      <c r="BL413" s="51">
        <v>148000000</v>
      </c>
    </row>
    <row r="414" spans="1:64" x14ac:dyDescent="0.2">
      <c r="A414" s="63" t="s">
        <v>1267</v>
      </c>
      <c r="B414" s="63" t="s">
        <v>1268</v>
      </c>
      <c r="C414" s="63">
        <v>378245</v>
      </c>
      <c r="D414" s="63" t="s">
        <v>16</v>
      </c>
      <c r="E414" s="63">
        <v>2017</v>
      </c>
      <c r="F414" s="63" t="s">
        <v>1292</v>
      </c>
      <c r="G414" s="64">
        <v>43100</v>
      </c>
      <c r="H414" s="64">
        <v>43159</v>
      </c>
      <c r="I414" s="64">
        <v>43159</v>
      </c>
      <c r="J414" s="63">
        <v>102071000</v>
      </c>
      <c r="K414" s="63">
        <v>102598000</v>
      </c>
      <c r="L414" s="63" t="s">
        <v>2390</v>
      </c>
      <c r="M414" s="47">
        <v>889254000</v>
      </c>
      <c r="N414" s="65"/>
      <c r="O414" s="65"/>
      <c r="P414" s="53"/>
      <c r="Q414" s="48">
        <v>552368000</v>
      </c>
      <c r="R414" s="47">
        <v>-88461000</v>
      </c>
      <c r="S414" s="65"/>
      <c r="T414" s="65"/>
      <c r="U414" s="53"/>
      <c r="V414" s="47">
        <v>523416000</v>
      </c>
      <c r="W414" s="65"/>
      <c r="X414" s="65"/>
      <c r="Y414" s="65"/>
      <c r="Z414" s="53"/>
      <c r="AA414" s="48"/>
      <c r="AB414" s="49">
        <v>1876577000</v>
      </c>
      <c r="AC414" s="47">
        <v>-915100000</v>
      </c>
      <c r="AD414" s="65"/>
      <c r="AE414" s="65"/>
      <c r="AF414" s="65"/>
      <c r="AG414" s="65"/>
      <c r="AH414" s="65"/>
      <c r="AI414" s="65"/>
      <c r="AJ414" s="53"/>
      <c r="AK414" s="47">
        <v>-28962000</v>
      </c>
      <c r="AL414" s="65"/>
      <c r="AM414" s="53"/>
      <c r="AN414" s="47"/>
      <c r="AO414" s="65"/>
      <c r="AP414" s="65"/>
      <c r="AQ414" s="65"/>
      <c r="AR414" s="53"/>
      <c r="AS414" s="38">
        <v>-13571000</v>
      </c>
      <c r="AT414" s="65"/>
      <c r="AU414" s="50">
        <v>-957633000</v>
      </c>
      <c r="AV414" s="53">
        <v>-320760000</v>
      </c>
      <c r="AW414" s="47">
        <v>-349855000</v>
      </c>
      <c r="AX414" s="53"/>
      <c r="AY414" s="48"/>
      <c r="AZ414" s="38"/>
      <c r="BA414" s="53"/>
      <c r="BB414" s="47">
        <v>44438000</v>
      </c>
      <c r="BC414" s="65">
        <v>62209000</v>
      </c>
      <c r="BD414" s="53">
        <v>-17771000</v>
      </c>
      <c r="BE414" s="38">
        <v>62465000</v>
      </c>
      <c r="BF414" s="65"/>
      <c r="BG414" s="50">
        <v>-563712000</v>
      </c>
      <c r="BH414" s="65">
        <v>355232000</v>
      </c>
      <c r="BI414" s="53"/>
      <c r="BJ414" s="38">
        <v>355232000</v>
      </c>
      <c r="BK414" s="65">
        <v>-3880000</v>
      </c>
      <c r="BL414" s="51">
        <v>351352000</v>
      </c>
    </row>
    <row r="415" spans="1:64" x14ac:dyDescent="0.2">
      <c r="A415" s="63" t="s">
        <v>1270</v>
      </c>
      <c r="B415" s="63" t="s">
        <v>1271</v>
      </c>
      <c r="C415" s="63">
        <v>378246</v>
      </c>
      <c r="D415" s="63" t="s">
        <v>16</v>
      </c>
      <c r="E415" s="63">
        <v>2017</v>
      </c>
      <c r="F415" s="63" t="s">
        <v>1292</v>
      </c>
      <c r="G415" s="64">
        <v>43100</v>
      </c>
      <c r="H415" s="64">
        <v>43154</v>
      </c>
      <c r="I415" s="64">
        <v>43154</v>
      </c>
      <c r="J415" s="63">
        <v>509000000</v>
      </c>
      <c r="K415" s="63">
        <v>509100000</v>
      </c>
      <c r="L415" s="63" t="s">
        <v>2391</v>
      </c>
      <c r="M415" s="47">
        <v>1148000000</v>
      </c>
      <c r="N415" s="65"/>
      <c r="O415" s="65"/>
      <c r="P415" s="53"/>
      <c r="Q415" s="48">
        <v>1495000000</v>
      </c>
      <c r="R415" s="47">
        <v>782000000</v>
      </c>
      <c r="S415" s="65"/>
      <c r="T415" s="65"/>
      <c r="U415" s="53"/>
      <c r="V415" s="47">
        <v>-299000000</v>
      </c>
      <c r="W415" s="65"/>
      <c r="X415" s="65"/>
      <c r="Y415" s="65"/>
      <c r="Z415" s="53"/>
      <c r="AA415" s="48"/>
      <c r="AB415" s="49">
        <v>3126000000</v>
      </c>
      <c r="AC415" s="47">
        <v>-3319000000</v>
      </c>
      <c r="AD415" s="65"/>
      <c r="AE415" s="65"/>
      <c r="AF415" s="65"/>
      <c r="AG415" s="65"/>
      <c r="AH415" s="65"/>
      <c r="AI415" s="65"/>
      <c r="AJ415" s="53"/>
      <c r="AK415" s="47">
        <v>-1697000000</v>
      </c>
      <c r="AL415" s="65"/>
      <c r="AM415" s="53"/>
      <c r="AN415" s="47">
        <v>-17000000</v>
      </c>
      <c r="AO415" s="65"/>
      <c r="AP415" s="65"/>
      <c r="AQ415" s="65"/>
      <c r="AR415" s="53"/>
      <c r="AS415" s="38">
        <v>1737000000</v>
      </c>
      <c r="AT415" s="65"/>
      <c r="AU415" s="50">
        <v>-3296000000</v>
      </c>
      <c r="AV415" s="53">
        <v>-721000000</v>
      </c>
      <c r="AW415" s="47">
        <v>910000000</v>
      </c>
      <c r="AX415" s="53"/>
      <c r="AY415" s="48"/>
      <c r="AZ415" s="38"/>
      <c r="BA415" s="53"/>
      <c r="BB415" s="47">
        <v>-3000000</v>
      </c>
      <c r="BC415" s="65">
        <v>0</v>
      </c>
      <c r="BD415" s="53">
        <v>-3000000</v>
      </c>
      <c r="BE415" s="38">
        <v>-18000000</v>
      </c>
      <c r="BF415" s="65"/>
      <c r="BG415" s="50">
        <v>168000000</v>
      </c>
      <c r="BH415" s="65">
        <v>-2000000</v>
      </c>
      <c r="BI415" s="53"/>
      <c r="BJ415" s="38">
        <v>-2000000</v>
      </c>
      <c r="BK415" s="65"/>
      <c r="BL415" s="51">
        <v>-2000000</v>
      </c>
    </row>
    <row r="416" spans="1:64" x14ac:dyDescent="0.2">
      <c r="A416" s="63" t="s">
        <v>1276</v>
      </c>
      <c r="B416" s="63" t="s">
        <v>1277</v>
      </c>
      <c r="C416" s="63">
        <v>396684</v>
      </c>
      <c r="D416" s="63" t="s">
        <v>16</v>
      </c>
      <c r="E416" s="63">
        <v>2017</v>
      </c>
      <c r="F416" s="63" t="s">
        <v>1292</v>
      </c>
      <c r="G416" s="64">
        <v>43190</v>
      </c>
      <c r="H416" s="64">
        <v>43230</v>
      </c>
      <c r="I416" s="64">
        <v>43595</v>
      </c>
      <c r="J416" s="63">
        <v>249595000</v>
      </c>
      <c r="K416" s="63">
        <v>257960000</v>
      </c>
      <c r="L416" s="63" t="s">
        <v>1881</v>
      </c>
      <c r="M416" s="47">
        <v>463981000</v>
      </c>
      <c r="N416" s="65"/>
      <c r="O416" s="65"/>
      <c r="P416" s="53"/>
      <c r="Q416" s="48">
        <v>96754000</v>
      </c>
      <c r="R416" s="47">
        <v>-199371000</v>
      </c>
      <c r="S416" s="65"/>
      <c r="T416" s="65"/>
      <c r="U416" s="53"/>
      <c r="V416" s="47">
        <v>458663000</v>
      </c>
      <c r="W416" s="65"/>
      <c r="X416" s="65"/>
      <c r="Y416" s="65"/>
      <c r="Z416" s="53"/>
      <c r="AA416" s="48"/>
      <c r="AB416" s="49">
        <v>820027000</v>
      </c>
      <c r="AC416" s="47">
        <v>-49918000</v>
      </c>
      <c r="AD416" s="65"/>
      <c r="AE416" s="65"/>
      <c r="AF416" s="65"/>
      <c r="AG416" s="65"/>
      <c r="AH416" s="65"/>
      <c r="AI416" s="65"/>
      <c r="AJ416" s="53"/>
      <c r="AK416" s="47">
        <v>1024098000</v>
      </c>
      <c r="AL416" s="65"/>
      <c r="AM416" s="53"/>
      <c r="AN416" s="47">
        <v>-1364000</v>
      </c>
      <c r="AO416" s="65"/>
      <c r="AP416" s="65"/>
      <c r="AQ416" s="65"/>
      <c r="AR416" s="53"/>
      <c r="AS416" s="38">
        <v>-24573000</v>
      </c>
      <c r="AT416" s="65"/>
      <c r="AU416" s="50">
        <v>948243000</v>
      </c>
      <c r="AV416" s="53">
        <v>-353053000</v>
      </c>
      <c r="AW416" s="47">
        <v>287257000</v>
      </c>
      <c r="AX416" s="53"/>
      <c r="AY416" s="48"/>
      <c r="AZ416" s="38"/>
      <c r="BA416" s="53"/>
      <c r="BB416" s="47">
        <v>-426800000</v>
      </c>
      <c r="BC416" s="65">
        <v>47454000</v>
      </c>
      <c r="BD416" s="53">
        <v>-474254000</v>
      </c>
      <c r="BE416" s="38">
        <v>-63041000</v>
      </c>
      <c r="BF416" s="65"/>
      <c r="BG416" s="50">
        <v>-555637000</v>
      </c>
      <c r="BH416" s="65">
        <v>1212633000</v>
      </c>
      <c r="BI416" s="53"/>
      <c r="BJ416" s="38">
        <v>1212633000</v>
      </c>
      <c r="BK416" s="65"/>
      <c r="BL416" s="51">
        <v>1212633000</v>
      </c>
    </row>
    <row r="417" spans="1:64" x14ac:dyDescent="0.2">
      <c r="A417" s="63" t="s">
        <v>487</v>
      </c>
      <c r="B417" s="63" t="s">
        <v>488</v>
      </c>
      <c r="C417" s="63">
        <v>121214</v>
      </c>
      <c r="D417" s="63" t="s">
        <v>16</v>
      </c>
      <c r="E417" s="63">
        <v>2017</v>
      </c>
      <c r="F417" s="63" t="s">
        <v>1292</v>
      </c>
      <c r="G417" s="64">
        <v>43100</v>
      </c>
      <c r="H417" s="64">
        <v>43159</v>
      </c>
      <c r="I417" s="64">
        <v>43159</v>
      </c>
      <c r="J417" s="63">
        <v>4256000000</v>
      </c>
      <c r="K417" s="63">
        <v>4256000000</v>
      </c>
      <c r="L417" s="63" t="s">
        <v>2392</v>
      </c>
      <c r="M417" s="47">
        <v>19848000000</v>
      </c>
      <c r="N417" s="65"/>
      <c r="O417" s="65"/>
      <c r="P417" s="53"/>
      <c r="Q417" s="48">
        <v>19893000000</v>
      </c>
      <c r="R417" s="47">
        <v>-7921000000</v>
      </c>
      <c r="S417" s="65"/>
      <c r="T417" s="65">
        <v>-8577000000</v>
      </c>
      <c r="U417" s="53">
        <v>656000000</v>
      </c>
      <c r="V417" s="47">
        <v>-1754000000</v>
      </c>
      <c r="W417" s="65">
        <v>-3954000000</v>
      </c>
      <c r="X417" s="65">
        <v>-1682000000</v>
      </c>
      <c r="Y417" s="65">
        <v>5104000000</v>
      </c>
      <c r="Z417" s="53">
        <v>-1222000000</v>
      </c>
      <c r="AA417" s="48"/>
      <c r="AB417" s="49">
        <v>30066000000</v>
      </c>
      <c r="AC417" s="47">
        <v>-15402000000</v>
      </c>
      <c r="AD417" s="65"/>
      <c r="AE417" s="65"/>
      <c r="AF417" s="65"/>
      <c r="AG417" s="65">
        <v>-15402000000</v>
      </c>
      <c r="AH417" s="65">
        <v>-15402000000</v>
      </c>
      <c r="AI417" s="65"/>
      <c r="AJ417" s="53"/>
      <c r="AK417" s="47"/>
      <c r="AL417" s="65"/>
      <c r="AM417" s="53"/>
      <c r="AN417" s="47"/>
      <c r="AO417" s="65"/>
      <c r="AP417" s="65"/>
      <c r="AQ417" s="65"/>
      <c r="AR417" s="53"/>
      <c r="AS417" s="38">
        <v>-328000000</v>
      </c>
      <c r="AT417" s="65"/>
      <c r="AU417" s="50">
        <v>-15730000000</v>
      </c>
      <c r="AV417" s="53">
        <v>-13001000000</v>
      </c>
      <c r="AW417" s="47">
        <v>-1048000000</v>
      </c>
      <c r="AX417" s="53">
        <v>-1108000000</v>
      </c>
      <c r="AY417" s="48">
        <v>60000000</v>
      </c>
      <c r="AZ417" s="38"/>
      <c r="BA417" s="53">
        <v>60000000</v>
      </c>
      <c r="BB417" s="47">
        <v>-747000000</v>
      </c>
      <c r="BC417" s="65"/>
      <c r="BD417" s="53">
        <v>-747000000</v>
      </c>
      <c r="BE417" s="38">
        <v>-334000000</v>
      </c>
      <c r="BF417" s="65"/>
      <c r="BG417" s="50">
        <v>-15130000000</v>
      </c>
      <c r="BH417" s="65">
        <v>-794000000</v>
      </c>
      <c r="BI417" s="53"/>
      <c r="BJ417" s="38">
        <v>-794000000</v>
      </c>
      <c r="BK417" s="65">
        <v>314000000</v>
      </c>
      <c r="BL417" s="51">
        <v>-480000000</v>
      </c>
    </row>
    <row r="418" spans="1:64" x14ac:dyDescent="0.2">
      <c r="A418" s="63" t="s">
        <v>376</v>
      </c>
      <c r="B418" s="63" t="s">
        <v>377</v>
      </c>
      <c r="C418" s="63">
        <v>378126</v>
      </c>
      <c r="D418" s="63" t="s">
        <v>16</v>
      </c>
      <c r="E418" s="63">
        <v>2017</v>
      </c>
      <c r="F418" s="63" t="s">
        <v>1292</v>
      </c>
      <c r="G418" s="64">
        <v>43100</v>
      </c>
      <c r="H418" s="64">
        <v>43174</v>
      </c>
      <c r="I418" s="64">
        <v>43174</v>
      </c>
      <c r="J418" s="63">
        <v>229400000</v>
      </c>
      <c r="K418" s="63">
        <v>229400000</v>
      </c>
      <c r="L418" s="63" t="s">
        <v>2393</v>
      </c>
      <c r="M418" s="47">
        <v>-1550300000</v>
      </c>
      <c r="N418" s="65"/>
      <c r="O418" s="65"/>
      <c r="P418" s="53"/>
      <c r="Q418" s="48">
        <v>316400000</v>
      </c>
      <c r="R418" s="47">
        <v>1980600000</v>
      </c>
      <c r="S418" s="65">
        <v>48000000</v>
      </c>
      <c r="T418" s="65">
        <v>-143800000</v>
      </c>
      <c r="U418" s="53">
        <v>2076400000</v>
      </c>
      <c r="V418" s="47">
        <v>-144800000</v>
      </c>
      <c r="W418" s="65">
        <v>-63400000</v>
      </c>
      <c r="X418" s="65">
        <v>-62900000</v>
      </c>
      <c r="Y418" s="65">
        <v>44200000</v>
      </c>
      <c r="Z418" s="53">
        <v>-62700000</v>
      </c>
      <c r="AA418" s="48"/>
      <c r="AB418" s="49">
        <v>601900000</v>
      </c>
      <c r="AC418" s="47">
        <v>-143600000</v>
      </c>
      <c r="AD418" s="65">
        <v>7400000</v>
      </c>
      <c r="AE418" s="65">
        <v>7400000</v>
      </c>
      <c r="AF418" s="65"/>
      <c r="AG418" s="65">
        <v>-151000000</v>
      </c>
      <c r="AH418" s="65">
        <v>-144300000</v>
      </c>
      <c r="AI418" s="65">
        <v>-6700000</v>
      </c>
      <c r="AJ418" s="53"/>
      <c r="AK418" s="47">
        <v>0</v>
      </c>
      <c r="AL418" s="65">
        <v>0</v>
      </c>
      <c r="AM418" s="53"/>
      <c r="AN418" s="47">
        <v>-145900000</v>
      </c>
      <c r="AO418" s="65">
        <v>0</v>
      </c>
      <c r="AP418" s="65">
        <v>-145900000</v>
      </c>
      <c r="AQ418" s="65"/>
      <c r="AR418" s="53">
        <v>0</v>
      </c>
      <c r="AS418" s="38">
        <v>3100000</v>
      </c>
      <c r="AT418" s="65"/>
      <c r="AU418" s="50">
        <v>-286400000</v>
      </c>
      <c r="AV418" s="53">
        <v>-78300000</v>
      </c>
      <c r="AW418" s="47">
        <v>-3400000</v>
      </c>
      <c r="AX418" s="53">
        <v>10200000</v>
      </c>
      <c r="AY418" s="48">
        <v>-13600000</v>
      </c>
      <c r="AZ418" s="38">
        <v>-16700000</v>
      </c>
      <c r="BA418" s="53">
        <v>3100000</v>
      </c>
      <c r="BB418" s="47">
        <v>-319100000</v>
      </c>
      <c r="BC418" s="65"/>
      <c r="BD418" s="53"/>
      <c r="BE418" s="38">
        <v>0</v>
      </c>
      <c r="BF418" s="65"/>
      <c r="BG418" s="50">
        <v>-400800000</v>
      </c>
      <c r="BH418" s="65">
        <v>-85300000</v>
      </c>
      <c r="BI418" s="53"/>
      <c r="BJ418" s="38">
        <v>-85300000</v>
      </c>
      <c r="BK418" s="65">
        <v>22000000</v>
      </c>
      <c r="BL418" s="51">
        <v>-63300000</v>
      </c>
    </row>
    <row r="419" spans="1:64" x14ac:dyDescent="0.2">
      <c r="A419" s="63" t="s">
        <v>1273</v>
      </c>
      <c r="B419" s="63" t="s">
        <v>1274</v>
      </c>
      <c r="C419" s="63">
        <v>378247</v>
      </c>
      <c r="D419" s="63" t="s">
        <v>16</v>
      </c>
      <c r="E419" s="63">
        <v>2017</v>
      </c>
      <c r="F419" s="63" t="s">
        <v>1292</v>
      </c>
      <c r="G419" s="64">
        <v>43100</v>
      </c>
      <c r="H419" s="64">
        <v>43154</v>
      </c>
      <c r="I419" s="64">
        <v>43154</v>
      </c>
      <c r="J419" s="63">
        <v>254341000</v>
      </c>
      <c r="K419" s="63">
        <v>256570000</v>
      </c>
      <c r="L419" s="63" t="s">
        <v>2394</v>
      </c>
      <c r="M419" s="47">
        <v>204000000</v>
      </c>
      <c r="N419" s="65"/>
      <c r="O419" s="65"/>
      <c r="P419" s="53"/>
      <c r="Q419" s="48">
        <v>527000000</v>
      </c>
      <c r="R419" s="47">
        <v>32000000</v>
      </c>
      <c r="S419" s="65"/>
      <c r="T419" s="65"/>
      <c r="U419" s="53"/>
      <c r="V419" s="47">
        <v>-641000000</v>
      </c>
      <c r="W419" s="65"/>
      <c r="X419" s="65"/>
      <c r="Y419" s="65"/>
      <c r="Z419" s="53"/>
      <c r="AA419" s="48">
        <v>-88000000</v>
      </c>
      <c r="AB419" s="49">
        <v>34000000</v>
      </c>
      <c r="AC419" s="47">
        <v>-66000000</v>
      </c>
      <c r="AD419" s="65"/>
      <c r="AE419" s="65"/>
      <c r="AF419" s="65"/>
      <c r="AG419" s="65"/>
      <c r="AH419" s="65"/>
      <c r="AI419" s="65"/>
      <c r="AJ419" s="53"/>
      <c r="AK419" s="47"/>
      <c r="AL419" s="65"/>
      <c r="AM419" s="53"/>
      <c r="AN419" s="47">
        <v>-67000000</v>
      </c>
      <c r="AO419" s="65"/>
      <c r="AP419" s="65"/>
      <c r="AQ419" s="65"/>
      <c r="AR419" s="53"/>
      <c r="AS419" s="38">
        <v>102000000</v>
      </c>
      <c r="AT419" s="65">
        <v>0</v>
      </c>
      <c r="AU419" s="50">
        <v>-31000000</v>
      </c>
      <c r="AV419" s="53">
        <v>-291000000</v>
      </c>
      <c r="AW419" s="47">
        <v>-822000000</v>
      </c>
      <c r="AX419" s="53"/>
      <c r="AY419" s="48"/>
      <c r="AZ419" s="38"/>
      <c r="BA419" s="53"/>
      <c r="BB419" s="47">
        <v>0</v>
      </c>
      <c r="BC419" s="65">
        <v>0</v>
      </c>
      <c r="BD419" s="53">
        <v>0</v>
      </c>
      <c r="BE419" s="38">
        <v>128000000</v>
      </c>
      <c r="BF419" s="65"/>
      <c r="BG419" s="50">
        <v>-985000000</v>
      </c>
      <c r="BH419" s="65">
        <v>-982000000</v>
      </c>
      <c r="BI419" s="53">
        <v>0</v>
      </c>
      <c r="BJ419" s="38">
        <v>-982000000</v>
      </c>
      <c r="BK419" s="65">
        <v>52000000</v>
      </c>
      <c r="BL419" s="51">
        <v>-930000000</v>
      </c>
    </row>
    <row r="420" spans="1:64" x14ac:dyDescent="0.2">
      <c r="A420" s="63" t="s">
        <v>1279</v>
      </c>
      <c r="B420" s="63" t="s">
        <v>1280</v>
      </c>
      <c r="C420" s="63">
        <v>124467</v>
      </c>
      <c r="D420" s="63" t="s">
        <v>16</v>
      </c>
      <c r="E420" s="63">
        <v>2017</v>
      </c>
      <c r="F420" s="63" t="s">
        <v>1292</v>
      </c>
      <c r="G420" s="64">
        <v>43100</v>
      </c>
      <c r="H420" s="64">
        <v>43154</v>
      </c>
      <c r="I420" s="64">
        <v>43154</v>
      </c>
      <c r="J420" s="63">
        <v>179600000</v>
      </c>
      <c r="K420" s="63">
        <v>180900000</v>
      </c>
      <c r="L420" s="63" t="s">
        <v>2395</v>
      </c>
      <c r="M420" s="47">
        <v>330000000</v>
      </c>
      <c r="N420" s="65"/>
      <c r="O420" s="65"/>
      <c r="P420" s="53"/>
      <c r="Q420" s="48">
        <v>234000000</v>
      </c>
      <c r="R420" s="47">
        <v>-19000000</v>
      </c>
      <c r="S420" s="65">
        <v>21000000</v>
      </c>
      <c r="T420" s="65">
        <v>-33000000</v>
      </c>
      <c r="U420" s="53">
        <v>-7000000</v>
      </c>
      <c r="V420" s="47">
        <v>141000000</v>
      </c>
      <c r="W420" s="65">
        <v>-79000000</v>
      </c>
      <c r="X420" s="65">
        <v>27000000</v>
      </c>
      <c r="Y420" s="65">
        <v>50000000</v>
      </c>
      <c r="Z420" s="53">
        <v>143000000</v>
      </c>
      <c r="AA420" s="48"/>
      <c r="AB420" s="49">
        <v>686000000</v>
      </c>
      <c r="AC420" s="47">
        <v>-169000000</v>
      </c>
      <c r="AD420" s="65">
        <v>1000000</v>
      </c>
      <c r="AE420" s="65">
        <v>1000000</v>
      </c>
      <c r="AF420" s="65"/>
      <c r="AG420" s="65"/>
      <c r="AH420" s="65"/>
      <c r="AI420" s="65"/>
      <c r="AJ420" s="53">
        <v>-170000000</v>
      </c>
      <c r="AK420" s="47">
        <v>-1000000</v>
      </c>
      <c r="AL420" s="65"/>
      <c r="AM420" s="53"/>
      <c r="AN420" s="47">
        <v>-17000000</v>
      </c>
      <c r="AO420" s="65">
        <v>16000000</v>
      </c>
      <c r="AP420" s="65"/>
      <c r="AQ420" s="65"/>
      <c r="AR420" s="53">
        <v>-33000000</v>
      </c>
      <c r="AS420" s="38">
        <v>6000000</v>
      </c>
      <c r="AT420" s="65"/>
      <c r="AU420" s="50">
        <v>-181000000</v>
      </c>
      <c r="AV420" s="53">
        <v>-130000000</v>
      </c>
      <c r="AW420" s="47">
        <v>-282000000</v>
      </c>
      <c r="AX420" s="53">
        <v>-282000000</v>
      </c>
      <c r="AY420" s="48">
        <v>0</v>
      </c>
      <c r="AZ420" s="38">
        <v>0</v>
      </c>
      <c r="BA420" s="53">
        <v>0</v>
      </c>
      <c r="BB420" s="47">
        <v>-9000000</v>
      </c>
      <c r="BC420" s="65">
        <v>16000000</v>
      </c>
      <c r="BD420" s="53">
        <v>-25000000</v>
      </c>
      <c r="BE420" s="38">
        <v>0</v>
      </c>
      <c r="BF420" s="65"/>
      <c r="BG420" s="50">
        <v>-421000000</v>
      </c>
      <c r="BH420" s="65">
        <v>84000000</v>
      </c>
      <c r="BI420" s="53"/>
      <c r="BJ420" s="38">
        <v>84000000</v>
      </c>
      <c r="BK420" s="65">
        <v>22000000</v>
      </c>
      <c r="BL420" s="51">
        <v>106000000</v>
      </c>
    </row>
    <row r="421" spans="1:64" x14ac:dyDescent="0.2">
      <c r="A421" s="63" t="s">
        <v>1282</v>
      </c>
      <c r="B421" s="63" t="s">
        <v>1283</v>
      </c>
      <c r="C421" s="63">
        <v>98663</v>
      </c>
      <c r="D421" s="63" t="s">
        <v>16</v>
      </c>
      <c r="E421" s="63">
        <v>2017</v>
      </c>
      <c r="F421" s="63" t="s">
        <v>1292</v>
      </c>
      <c r="G421" s="64">
        <v>43100</v>
      </c>
      <c r="H421" s="64">
        <v>43151</v>
      </c>
      <c r="I421" s="64">
        <v>43881</v>
      </c>
      <c r="J421" s="63">
        <v>347000000</v>
      </c>
      <c r="K421" s="63">
        <v>355000000</v>
      </c>
      <c r="L421" s="63" t="s">
        <v>1284</v>
      </c>
      <c r="M421" s="47">
        <v>1340000000</v>
      </c>
      <c r="N421" s="65"/>
      <c r="O421" s="65"/>
      <c r="P421" s="53"/>
      <c r="Q421" s="48">
        <v>253000000</v>
      </c>
      <c r="R421" s="47">
        <v>-303000000</v>
      </c>
      <c r="S421" s="65">
        <v>65000000</v>
      </c>
      <c r="T421" s="65">
        <v>634000000</v>
      </c>
      <c r="U421" s="53">
        <v>-1002000000</v>
      </c>
      <c r="V421" s="47">
        <v>-257000000</v>
      </c>
      <c r="W421" s="65">
        <v>-19000000</v>
      </c>
      <c r="X421" s="65"/>
      <c r="Y421" s="65"/>
      <c r="Z421" s="53">
        <v>-238000000</v>
      </c>
      <c r="AA421" s="48"/>
      <c r="AB421" s="49">
        <v>1033000000</v>
      </c>
      <c r="AC421" s="47">
        <v>-318000000</v>
      </c>
      <c r="AD421" s="65"/>
      <c r="AE421" s="65"/>
      <c r="AF421" s="65"/>
      <c r="AG421" s="65"/>
      <c r="AH421" s="65"/>
      <c r="AI421" s="65"/>
      <c r="AJ421" s="53">
        <v>-318000000</v>
      </c>
      <c r="AK421" s="47"/>
      <c r="AL421" s="65"/>
      <c r="AM421" s="53"/>
      <c r="AN421" s="47">
        <v>1773000000</v>
      </c>
      <c r="AO421" s="65"/>
      <c r="AP421" s="65"/>
      <c r="AQ421" s="65"/>
      <c r="AR421" s="53"/>
      <c r="AS421" s="38">
        <v>17000000</v>
      </c>
      <c r="AT421" s="65"/>
      <c r="AU421" s="50">
        <v>1472000000</v>
      </c>
      <c r="AV421" s="53">
        <v>-416000000</v>
      </c>
      <c r="AW421" s="47">
        <v>703000000</v>
      </c>
      <c r="AX421" s="53">
        <v>0</v>
      </c>
      <c r="AY421" s="48">
        <v>703000000</v>
      </c>
      <c r="AZ421" s="38">
        <v>-385000000</v>
      </c>
      <c r="BA421" s="53">
        <v>1088000000</v>
      </c>
      <c r="BB421" s="47">
        <v>-1960000000</v>
      </c>
      <c r="BC421" s="65"/>
      <c r="BD421" s="53">
        <v>-1960000000</v>
      </c>
      <c r="BE421" s="38">
        <v>-122000000</v>
      </c>
      <c r="BF421" s="65"/>
      <c r="BG421" s="50">
        <v>-1795000000</v>
      </c>
      <c r="BH421" s="65">
        <v>710000000</v>
      </c>
      <c r="BI421" s="53"/>
      <c r="BJ421" s="38">
        <v>710000000</v>
      </c>
      <c r="BK421" s="65">
        <v>61000000</v>
      </c>
      <c r="BL421" s="51">
        <v>771000000</v>
      </c>
    </row>
    <row r="422" spans="1:64" x14ac:dyDescent="0.2">
      <c r="A422" s="63" t="s">
        <v>1285</v>
      </c>
      <c r="B422" s="63" t="s">
        <v>1286</v>
      </c>
      <c r="C422" s="63">
        <v>378249</v>
      </c>
      <c r="D422" s="63" t="s">
        <v>16</v>
      </c>
      <c r="E422" s="63">
        <v>2017</v>
      </c>
      <c r="F422" s="63" t="s">
        <v>1292</v>
      </c>
      <c r="G422" s="64">
        <v>43100</v>
      </c>
      <c r="H422" s="64">
        <v>43158</v>
      </c>
      <c r="I422" s="64">
        <v>43522</v>
      </c>
      <c r="J422" s="63">
        <v>201900000</v>
      </c>
      <c r="K422" s="63">
        <v>203700000</v>
      </c>
      <c r="L422" s="63" t="s">
        <v>1885</v>
      </c>
      <c r="M422" s="47">
        <v>1813400000</v>
      </c>
      <c r="N422" s="65"/>
      <c r="O422" s="65"/>
      <c r="P422" s="53"/>
      <c r="Q422" s="48">
        <v>1062700000</v>
      </c>
      <c r="R422" s="47">
        <v>-1358000000</v>
      </c>
      <c r="S422" s="65"/>
      <c r="T422" s="65"/>
      <c r="U422" s="53"/>
      <c r="V422" s="47">
        <v>64200000</v>
      </c>
      <c r="W422" s="65"/>
      <c r="X422" s="65"/>
      <c r="Y422" s="65"/>
      <c r="Z422" s="53"/>
      <c r="AA422" s="48"/>
      <c r="AB422" s="49">
        <v>1582300000</v>
      </c>
      <c r="AC422" s="47">
        <v>-493000000</v>
      </c>
      <c r="AD422" s="65"/>
      <c r="AE422" s="65"/>
      <c r="AF422" s="65"/>
      <c r="AG422" s="65"/>
      <c r="AH422" s="65"/>
      <c r="AI422" s="65"/>
      <c r="AJ422" s="53"/>
      <c r="AK422" s="47"/>
      <c r="AL422" s="65"/>
      <c r="AM422" s="53"/>
      <c r="AN422" s="47">
        <v>-4000000</v>
      </c>
      <c r="AO422" s="65"/>
      <c r="AP422" s="65"/>
      <c r="AQ422" s="65"/>
      <c r="AR422" s="53"/>
      <c r="AS422" s="38">
        <v>-13800000</v>
      </c>
      <c r="AT422" s="65"/>
      <c r="AU422" s="50">
        <v>-510800000</v>
      </c>
      <c r="AV422" s="53">
        <v>-193600000</v>
      </c>
      <c r="AW422" s="47">
        <v>-1248200000</v>
      </c>
      <c r="AX422" s="53"/>
      <c r="AY422" s="48"/>
      <c r="AZ422" s="38"/>
      <c r="BA422" s="53"/>
      <c r="BB422" s="47">
        <v>145500000</v>
      </c>
      <c r="BC422" s="65"/>
      <c r="BD422" s="53"/>
      <c r="BE422" s="38">
        <v>85800000</v>
      </c>
      <c r="BF422" s="65"/>
      <c r="BG422" s="50">
        <v>-1210500000</v>
      </c>
      <c r="BH422" s="65">
        <v>-139000000</v>
      </c>
      <c r="BI422" s="53"/>
      <c r="BJ422" s="38">
        <v>-139000000</v>
      </c>
      <c r="BK422" s="65">
        <v>29300000</v>
      </c>
      <c r="BL422" s="51">
        <v>-109700000</v>
      </c>
    </row>
    <row r="423" spans="1:64" x14ac:dyDescent="0.2">
      <c r="A423" s="63" t="s">
        <v>1288</v>
      </c>
      <c r="B423" s="63" t="s">
        <v>1289</v>
      </c>
      <c r="C423" s="63">
        <v>378251</v>
      </c>
      <c r="D423" s="63" t="s">
        <v>16</v>
      </c>
      <c r="E423" s="63">
        <v>2017</v>
      </c>
      <c r="F423" s="63" t="s">
        <v>1292</v>
      </c>
      <c r="G423" s="64">
        <v>43100</v>
      </c>
      <c r="H423" s="64">
        <v>43146</v>
      </c>
      <c r="I423" s="64">
        <v>43146</v>
      </c>
      <c r="J423" s="63">
        <v>489918000</v>
      </c>
      <c r="K423" s="63">
        <v>493161000</v>
      </c>
      <c r="L423" s="63" t="s">
        <v>2396</v>
      </c>
      <c r="M423" s="47">
        <v>862000000</v>
      </c>
      <c r="N423" s="65"/>
      <c r="O423" s="65"/>
      <c r="P423" s="53"/>
      <c r="Q423" s="48">
        <v>242000000</v>
      </c>
      <c r="R423" s="47">
        <v>271000000</v>
      </c>
      <c r="S423" s="65"/>
      <c r="T423" s="65"/>
      <c r="U423" s="53"/>
      <c r="V423" s="47">
        <v>-29000000</v>
      </c>
      <c r="W423" s="65"/>
      <c r="X423" s="65"/>
      <c r="Y423" s="65"/>
      <c r="Z423" s="53"/>
      <c r="AA423" s="48"/>
      <c r="AB423" s="49">
        <v>1346000000</v>
      </c>
      <c r="AC423" s="47">
        <v>-187000000</v>
      </c>
      <c r="AD423" s="65"/>
      <c r="AE423" s="65"/>
      <c r="AF423" s="65"/>
      <c r="AG423" s="65"/>
      <c r="AH423" s="65"/>
      <c r="AI423" s="65"/>
      <c r="AJ423" s="53"/>
      <c r="AK423" s="47"/>
      <c r="AL423" s="65"/>
      <c r="AM423" s="53"/>
      <c r="AN423" s="47">
        <v>-82000000</v>
      </c>
      <c r="AO423" s="65"/>
      <c r="AP423" s="65"/>
      <c r="AQ423" s="65"/>
      <c r="AR423" s="53"/>
      <c r="AS423" s="38">
        <v>-1000000</v>
      </c>
      <c r="AT423" s="65"/>
      <c r="AU423" s="50">
        <v>-270000000</v>
      </c>
      <c r="AV423" s="53">
        <v>-206000000</v>
      </c>
      <c r="AW423" s="47">
        <v>481000000</v>
      </c>
      <c r="AX423" s="53"/>
      <c r="AY423" s="48"/>
      <c r="AZ423" s="38"/>
      <c r="BA423" s="53"/>
      <c r="BB423" s="47">
        <v>-500000000</v>
      </c>
      <c r="BC423" s="65"/>
      <c r="BD423" s="53"/>
      <c r="BE423" s="38">
        <v>-26000000</v>
      </c>
      <c r="BF423" s="65"/>
      <c r="BG423" s="50">
        <v>-251000000</v>
      </c>
      <c r="BH423" s="65">
        <v>825000000</v>
      </c>
      <c r="BI423" s="53"/>
      <c r="BJ423" s="38">
        <v>825000000</v>
      </c>
      <c r="BK423" s="65">
        <v>12000000</v>
      </c>
      <c r="BL423" s="51">
        <v>837000000</v>
      </c>
    </row>
    <row r="425" spans="1:64" x14ac:dyDescent="0.2">
      <c r="M425">
        <f>COUNTBLANK(M2:M423)</f>
        <v>3</v>
      </c>
      <c r="N425">
        <f t="shared" ref="N425:BL425" si="0">COUNTBLANK(N2:N423)</f>
        <v>383</v>
      </c>
      <c r="O425">
        <f t="shared" si="0"/>
        <v>407</v>
      </c>
      <c r="P425">
        <f t="shared" si="0"/>
        <v>421</v>
      </c>
      <c r="Q425">
        <f t="shared" si="0"/>
        <v>5</v>
      </c>
      <c r="R425">
        <f t="shared" si="0"/>
        <v>0</v>
      </c>
      <c r="S425">
        <f t="shared" si="0"/>
        <v>313</v>
      </c>
      <c r="T425">
        <f t="shared" si="0"/>
        <v>313</v>
      </c>
      <c r="U425">
        <f t="shared" si="0"/>
        <v>287</v>
      </c>
      <c r="V425">
        <f t="shared" si="0"/>
        <v>2</v>
      </c>
      <c r="W425">
        <f t="shared" si="0"/>
        <v>297</v>
      </c>
      <c r="X425">
        <f t="shared" si="0"/>
        <v>326</v>
      </c>
      <c r="Y425">
        <f t="shared" si="0"/>
        <v>324</v>
      </c>
      <c r="Z425">
        <f t="shared" si="0"/>
        <v>287</v>
      </c>
      <c r="AA425">
        <f t="shared" si="0"/>
        <v>389</v>
      </c>
      <c r="AB425">
        <f t="shared" si="0"/>
        <v>0</v>
      </c>
      <c r="AC425">
        <f t="shared" si="0"/>
        <v>2</v>
      </c>
      <c r="AD425">
        <f t="shared" si="0"/>
        <v>353</v>
      </c>
      <c r="AE425">
        <f t="shared" si="0"/>
        <v>375</v>
      </c>
      <c r="AF425">
        <f t="shared" si="0"/>
        <v>422</v>
      </c>
      <c r="AG425">
        <f t="shared" si="0"/>
        <v>321</v>
      </c>
      <c r="AH425">
        <f t="shared" si="0"/>
        <v>351</v>
      </c>
      <c r="AI425">
        <f t="shared" si="0"/>
        <v>409</v>
      </c>
      <c r="AJ425">
        <f t="shared" si="0"/>
        <v>375</v>
      </c>
      <c r="AK425">
        <f t="shared" si="0"/>
        <v>218</v>
      </c>
      <c r="AL425">
        <f t="shared" si="0"/>
        <v>358</v>
      </c>
      <c r="AM425">
        <f t="shared" si="0"/>
        <v>362</v>
      </c>
      <c r="AN425">
        <f t="shared" si="0"/>
        <v>88</v>
      </c>
      <c r="AO425">
        <f t="shared" si="0"/>
        <v>375</v>
      </c>
      <c r="AP425">
        <f t="shared" si="0"/>
        <v>397</v>
      </c>
      <c r="AQ425">
        <f t="shared" si="0"/>
        <v>420</v>
      </c>
      <c r="AR425">
        <f t="shared" si="0"/>
        <v>337</v>
      </c>
      <c r="AS425">
        <f t="shared" si="0"/>
        <v>39</v>
      </c>
      <c r="AT425">
        <f t="shared" si="0"/>
        <v>397</v>
      </c>
      <c r="AU425">
        <f t="shared" si="0"/>
        <v>0</v>
      </c>
      <c r="AV425">
        <f t="shared" si="0"/>
        <v>88</v>
      </c>
      <c r="AW425">
        <f t="shared" si="0"/>
        <v>22</v>
      </c>
      <c r="AX425">
        <f t="shared" si="0"/>
        <v>347</v>
      </c>
      <c r="AY425">
        <f t="shared" si="0"/>
        <v>325</v>
      </c>
      <c r="AZ425">
        <f t="shared" si="0"/>
        <v>333</v>
      </c>
      <c r="BA425">
        <f t="shared" si="0"/>
        <v>332</v>
      </c>
      <c r="BB425">
        <f t="shared" si="0"/>
        <v>22</v>
      </c>
      <c r="BC425">
        <f t="shared" si="0"/>
        <v>236</v>
      </c>
      <c r="BD425">
        <f t="shared" si="0"/>
        <v>226</v>
      </c>
      <c r="BE425">
        <f t="shared" si="0"/>
        <v>17</v>
      </c>
      <c r="BF425">
        <f t="shared" si="0"/>
        <v>408</v>
      </c>
      <c r="BG425">
        <f t="shared" si="0"/>
        <v>0</v>
      </c>
      <c r="BH425">
        <f t="shared" si="0"/>
        <v>1</v>
      </c>
      <c r="BI425">
        <f t="shared" si="0"/>
        <v>400</v>
      </c>
      <c r="BJ425">
        <f t="shared" si="0"/>
        <v>1</v>
      </c>
      <c r="BK425">
        <f t="shared" si="0"/>
        <v>119</v>
      </c>
      <c r="BL425">
        <f t="shared" si="0"/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NORMALIZED MIN MAX fix</vt:lpstr>
      <vt:lpstr>NORMALIZED MIN MAX formula</vt:lpstr>
      <vt:lpstr>Ratios Calculated fix</vt:lpstr>
      <vt:lpstr>Ratios Calculated formula</vt:lpstr>
      <vt:lpstr>Ratio Overview</vt:lpstr>
      <vt:lpstr>Balance Sheet Annual</vt:lpstr>
      <vt:lpstr>Income Statement Annual</vt:lpstr>
      <vt:lpstr>Cash Flow Statement Annual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2020-09-21T09:22:40Z</dcterms:created>
  <dcterms:modified xsi:type="dcterms:W3CDTF">2020-10-03T16:16:44Z</dcterms:modified>
</cp:coreProperties>
</file>